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comments1.xml" ContentType="application/vnd.openxmlformats-officedocument.spreadsheetml.comments+xml"/>
  <Override PartName="/xl/tables/table2.xml" ContentType="application/vnd.openxmlformats-officedocument.spreadsheetml.table+xml"/>
  <Override PartName="/xl/comments2.xml" ContentType="application/vnd.openxmlformats-officedocument.spreadsheetml.comments+xml"/>
  <Override PartName="/xl/tables/table3.xml" ContentType="application/vnd.openxmlformats-officedocument.spreadsheetml.table+xml"/>
  <Override PartName="/xl/comments3.xml" ContentType="application/vnd.openxmlformats-officedocument.spreadsheetml.comments+xml"/>
  <Override PartName="/xl/tables/table4.xml" ContentType="application/vnd.openxmlformats-officedocument.spreadsheetml.table+xml"/>
  <Override PartName="/xl/comments4.xml" ContentType="application/vnd.openxmlformats-officedocument.spreadsheetml.comments+xml"/>
  <Override PartName="/xl/calcChain.xml" ContentType="application/vnd.openxmlformats-officedocument.spreadsheetml.calcChain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filterPrivacy="1" codeName="ThisWorkbook" defaultThemeVersion="124226"/>
  <xr:revisionPtr revIDLastSave="0" documentId="13_ncr:1_{1D5C846C-DDC8-429B-845B-845E2BBD20E2}" xr6:coauthVersionLast="47" xr6:coauthVersionMax="47" xr10:uidLastSave="{00000000-0000-0000-0000-000000000000}"/>
  <bookViews>
    <workbookView xWindow="-108" yWindow="-108" windowWidth="23256" windowHeight="12720" firstSheet="6" activeTab="6" xr2:uid="{00000000-000D-0000-FFFF-FFFF00000000}"/>
  </bookViews>
  <sheets>
    <sheet name="INDICE" sheetId="12" r:id="rId1"/>
    <sheet name="1.TS PAIS EDAD Y SEXO" sheetId="49" r:id="rId2"/>
    <sheet name="2. TS PAIS SEXO Y REG" sheetId="26" r:id="rId3"/>
    <sheet name="TablasAux" sheetId="47" state="hidden" r:id="rId4"/>
    <sheet name="DATOS PEST15" sheetId="43" state="hidden" r:id="rId5"/>
    <sheet name="DATOS PEST9" sheetId="41" state="hidden" r:id="rId6"/>
    <sheet name="3.TS SEXO PROV CCAA REG" sheetId="20" r:id="rId7"/>
    <sheet name="4. RG+RETA PROV CCAA SECCION" sheetId="23" r:id="rId8"/>
    <sheet name="5. RG PROV CCAA SECCION" sheetId="24" r:id="rId9"/>
    <sheet name="DatosEdad" sheetId="50" state="hidden" r:id="rId10"/>
    <sheet name="6. RETA (No Seta) Prov-SECCION" sheetId="25" r:id="rId11"/>
    <sheet name="7. RETA (SETA) Prov-SECCION" sheetId="44" r:id="rId12"/>
    <sheet name="DATOS PEST12" sheetId="42" state="hidden" r:id="rId13"/>
  </sheets>
  <definedNames>
    <definedName name="_AMO_ContentDefinition_197214009" hidden="1">"'Partitions:16'"</definedName>
    <definedName name="_AMO_ContentDefinition_197214009.0" hidden="1">"'&lt;ContentDefinition name=""SASApp_TGSS_SGPEEE:MODESTAS.AFILIADOS_EXPORE_PEST24"" rsid=""197214009"" type=""DataSet"" format=""ReportXml"" imgfmt=""ActiveX"" created=""11/17/2022 14:37:36"" modifed=""04/01/2024 11:11:20"" user="""" apply=""False"" css='"</definedName>
    <definedName name="_AMO_ContentDefinition_197214009.1" hidden="1">"'""C:\Program Files\SASHome\SASAddinforMicrosoftOffice\8\Styles\AMODefault.css"" range=""SASApp_TGSS_SGPEEE_MODESTAS_AFILIADOS_EXPORE_PEST24"" auto=""False"" xTime=""00:00:00.0019935"" rTime=""00:00:00.8925748"" bgnew=""False"" nFmt=""False"" grphS'"</definedName>
    <definedName name="_AMO_ContentDefinition_197214009.10" hidden="1">"';amp;lt;Type&amp;amp;amp;gt;Library&amp;amp;amp;lt;/Type&amp;amp;amp;gt;&amp;amp;#xD;&amp;amp;#xA;  &amp;amp;amp;lt;Name&amp;amp;amp;gt;MODESTASS&amp;amp;amp;lt;/Name&amp;amp;amp;gt;&amp;amp;#xD;&amp;amp;#xA;  &amp;amp;amp;lt;Version&amp;amp;amp;gt;1&amp;amp;amp;lt;/Version&amp;amp;amp;gt;&amp;amp;#xD;&amp;amp;#xA;  &amp;'"</definedName>
    <definedName name="_AMO_ContentDefinition_197214009.11" hidden="1">"'amp;amp;lt;Assembly&amp;amp;amp;gt;SAS.EG.SDS.Model&amp;amp;amp;lt;/Assembly&amp;amp;amp;gt;&amp;amp;#xD;&amp;amp;#xA;  &amp;amp;amp;lt;Factory&amp;amp;amp;gt;SAS.EG.SDS.Model.Creator&amp;amp;amp;lt;/Factory&amp;amp;amp;gt;&amp;amp;#xD;&amp;amp;#xA;  &amp;amp;amp;lt;ParentName&amp;amp;amp;gt;SASApp_TGS'"</definedName>
    <definedName name="_AMO_ContentDefinition_197214009.12" hidden="1">"'S_SGPEEE&amp;amp;amp;lt;/ParentName&amp;amp;amp;gt;&amp;amp;#xD;&amp;amp;#xA;  &amp;amp;amp;lt;DisplayName&amp;amp;amp;gt;MODESTASS&amp;amp;amp;lt;/DisplayName&amp;amp;amp;gt;&amp;amp;#xD;&amp;amp;#xA;  &amp;amp;amp;lt;Server&amp;amp;amp;gt;SASApp_TGSS_SGPEEE&amp;amp;amp;lt;/Server&amp;amp;amp;gt;&amp;amp;#xD;'"</definedName>
    <definedName name="_AMO_ContentDefinition_197214009.13" hidden="1">"'&amp;amp;#xA;&amp;amp;amp;lt;/DNA&amp;amp;amp;gt;&amp;amp;lt;/ParentDNA&amp;amp;gt;&amp;amp;#xD;&amp;amp;#xA;&amp;amp;lt;/DNA&amp;amp;gt;&amp;quot; Name=&amp;quot;AFILIADOS_EXPORE_PEST24&amp;quot; /&amp;gt;"" /&gt;_x000D_
  &lt;param n=""ExcelTableColumnCount"" v=""6"" /&gt;_x000D_
  &lt;param n=""ExcelTableRowCount"" v=""39'"</definedName>
    <definedName name="_AMO_ContentDefinition_197214009.14" hidden="1">"'75"" /&gt;_x000D_
  &lt;param n=""DataRowCount"" v=""3975"" /&gt;_x000D_
  &lt;param n=""DataColCount"" v=""6"" /&gt;_x000D_
  &lt;param n=""ObsColumn"" v=""false"" /&gt;_x000D_
  &lt;param n=""ExcelFormattingHash"" v=""-1884045209"" /&gt;_x000D_
  &lt;param n=""ExcelFormatting"" v=""Automatic"" /&gt;_x000D_
  &lt;ExcelXM'"</definedName>
    <definedName name="_AMO_ContentDefinition_197214009.15" hidden="1">"'LOptions AdjColWidths=""True"" RowOpt=""InsertCells"" ColOpt=""InsertCells"" /&gt;_x000D_
&lt;/ContentDefinition&gt;'"</definedName>
    <definedName name="_AMO_ContentDefinition_197214009.2" hidden="1">"'et=""True"" imgY=""0"" imgX=""0"" redirect=""False""&gt;_x000D_
  &lt;files /&gt;_x000D_
  &lt;parents /&gt;_x000D_
  &lt;children /&gt;_x000D_
  &lt;param n=""DisplayName"" v=""SASApp_TGSS_SGPEEE:MODESTAS.AFILIADOS_EXPORE_PEST24"" /&gt;_x000D_
  &lt;param n=""DisplayType"" v=""Conjunto de datos"" /&gt;_x000D_
  &lt;par'"</definedName>
    <definedName name="_AMO_ContentDefinition_197214009.3" hidden="1">"'am n=""AMO_Version"" v=""8.3"" /&gt;_x000D_
  &lt;param n=""ServerHostName"" v=""G99ENAP7EF.99G.GISS.SS"" /&gt;_x000D_
  &lt;param n=""DataSourceType"" v=""SAS DATASET"" /&gt;_x000D_
  &lt;param n=""SASFilter"" v="""" /&gt;_x000D_
  &lt;param n=""MoreSheetsForRows"" v=""True"" /&gt;_x000D_
  &lt;param n=""P'"</definedName>
    <definedName name="_AMO_ContentDefinition_197214009.4" hidden="1">"'ageSize"" v=""500"" /&gt;_x000D_
  &lt;param n=""ShowRowNumbers"" v=""False"" /&gt;_x000D_
  &lt;param n=""ShowInfoInSheet"" v=""False"" /&gt;_x000D_
  &lt;param n=""CredKey"" v=""AFILIADOS_EXPORE_PEST24&amp;#x1;SASApp_TGSS_SGPEEE&amp;#x1;MODESTASS"" /&gt;_x000D_
  &lt;param n=""ClassName"" v=""SAS.Office'"</definedName>
    <definedName name="_AMO_ContentDefinition_197214009.5" hidden="1">"'Addin.DataViewItem"" /&gt;_x000D_
  &lt;param n=""ServerName"" v=""SASApp_TGSS_SGPEEE"" /&gt;_x000D_
  &lt;param n=""DataSource"" v=""&amp;lt;SasDataSource Version=&amp;quot;4.2&amp;quot; Type=&amp;quot;SAS.Servers.Dataset&amp;quot; Svr=&amp;quot;SASApp_TGSS_SGPEEE&amp;quot; Lib=&amp;quot;MODESTAS&amp;quot; Li'"</definedName>
    <definedName name="_AMO_ContentDefinition_197214009.6" hidden="1">"'bname=&amp;quot;MODESTASS&amp;quot; FilterDS=&amp;quot;&amp;amp;lt;?xml version=&amp;amp;quot;1.0&amp;amp;quot; encoding=&amp;amp;quot;utf-16&amp;amp;quot;?&amp;amp;gt;&amp;amp;lt;FilterTree&amp;amp;gt;&amp;amp;lt;TreeRoot /&amp;amp;gt;&amp;amp;lt;/FilterTree&amp;amp;gt;&amp;quot; ColSelFlg=&amp;quot;0&amp;quot; DNA=&amp;quot'"</definedName>
    <definedName name="_AMO_ContentDefinition_197214009.7" hidden="1">"';&amp;amp;lt;DNA&amp;amp;gt;&amp;amp;#xD;&amp;amp;#xA;  &amp;amp;lt;Type&amp;amp;gt;Dataset&amp;amp;lt;/Type&amp;amp;gt;&amp;amp;#xD;&amp;amp;#xA;  &amp;amp;lt;Name&amp;amp;gt;AFILIADOS_EXPORE_PEST24&amp;amp;lt;/Name&amp;amp;gt;&amp;amp;#xD;&amp;amp;#xA;  &amp;amp;lt;Version&amp;amp;gt;1&amp;amp;lt;/Version&amp;amp;gt;&amp;amp;#xD;&amp;a'"</definedName>
    <definedName name="_AMO_ContentDefinition_197214009.8" hidden="1">"'mp;#xA;  &amp;amp;lt;Assembly&amp;amp;gt;SAS.EG.SDS.Model&amp;amp;lt;/Assembly&amp;amp;gt;&amp;amp;#xD;&amp;amp;#xA;  &amp;amp;lt;Factory&amp;amp;gt;SAS.EG.SDS.Model.Creator&amp;amp;lt;/Factory&amp;amp;gt;&amp;amp;#xD;&amp;amp;#xA;  &amp;amp;lt;ParentName&amp;amp;gt;MODESTASS&amp;amp;lt;/ParentName&amp;amp;gt;&amp;amp'"</definedName>
    <definedName name="_AMO_ContentDefinition_197214009.9" hidden="1">"';#xD;&amp;amp;#xA;  &amp;amp;lt;Server&amp;amp;gt;SASApp_TGSS_SGPEEE&amp;amp;lt;/Server&amp;amp;gt;&amp;amp;#xD;&amp;amp;#xA;  &amp;amp;lt;Library&amp;amp;gt;MODESTASS&amp;amp;lt;/Library&amp;amp;gt;&amp;amp;#xD;&amp;amp;#xA;  &amp;amp;lt;ParentDNA&amp;amp;gt;&amp;amp;amp;lt;DNA&amp;amp;amp;gt;&amp;amp;#xD;&amp;amp;#xA;  &amp;amp'"</definedName>
    <definedName name="_AMO_ContentDefinition_200426776" hidden="1">"'Partitions:16'"</definedName>
    <definedName name="_AMO_ContentDefinition_200426776.0" hidden="1">"'&lt;ContentDefinition name=""SASApp_TGSS_SGPEEE:MODESTAS.AFILIADOS_EXPORE_PEST12"" rsid=""200426776"" type=""DataSet"" format=""ReportXml"" imgfmt=""ActiveX"" created=""05/12/2021 11:52:25"" modifed=""04/01/2024 11:11:17"" user="""" apply=""False"" css='"</definedName>
    <definedName name="_AMO_ContentDefinition_200426776.1" hidden="1">"'""C:\Program Files\SASHome\SASAddinforMicrosoftOffice\8\Styles\AMODefault.css"" range=""SASApp_TGSS_SGPEEE_MODESTAS_AFILIADOS_EXPORE_PEST12"" auto=""False"" xTime=""00:00:00.0035682"" rTime=""00:00:02.3401781"" bgnew=""False"" nFmt=""False"" grphS'"</definedName>
    <definedName name="_AMO_ContentDefinition_200426776.10" hidden="1">"';amp;lt;Type&amp;amp;amp;gt;Library&amp;amp;amp;lt;/Type&amp;amp;amp;gt;&amp;amp;#xD;&amp;amp;#xA;  &amp;amp;amp;lt;Name&amp;amp;amp;gt;MODESTASS&amp;amp;amp;lt;/Name&amp;amp;amp;gt;&amp;amp;#xD;&amp;amp;#xA;  &amp;amp;amp;lt;Version&amp;amp;amp;gt;1&amp;amp;amp;lt;/Version&amp;amp;amp;gt;&amp;amp;#xD;&amp;amp;#xA;  &amp;'"</definedName>
    <definedName name="_AMO_ContentDefinition_200426776.11" hidden="1">"'amp;amp;lt;Assembly&amp;amp;amp;gt;SAS.EG.SDS.Model&amp;amp;amp;lt;/Assembly&amp;amp;amp;gt;&amp;amp;#xD;&amp;amp;#xA;  &amp;amp;amp;lt;Factory&amp;amp;amp;gt;SAS.EG.SDS.Model.Creator&amp;amp;amp;lt;/Factory&amp;amp;amp;gt;&amp;amp;#xD;&amp;amp;#xA;  &amp;amp;amp;lt;ParentName&amp;amp;amp;gt;SASApp_TGS'"</definedName>
    <definedName name="_AMO_ContentDefinition_200426776.12" hidden="1">"'S_SGPEEE&amp;amp;amp;lt;/ParentName&amp;amp;amp;gt;&amp;amp;#xD;&amp;amp;#xA;  &amp;amp;amp;lt;DisplayName&amp;amp;amp;gt;MODESTASS&amp;amp;amp;lt;/DisplayName&amp;amp;amp;gt;&amp;amp;#xD;&amp;amp;#xA;  &amp;amp;amp;lt;Server&amp;amp;amp;gt;SASApp_TGSS_SGPEEE&amp;amp;amp;lt;/Server&amp;amp;amp;gt;&amp;amp;#xD;'"</definedName>
    <definedName name="_AMO_ContentDefinition_200426776.13" hidden="1">"'&amp;amp;#xA;&amp;amp;amp;lt;/DNA&amp;amp;amp;gt;&amp;amp;lt;/ParentDNA&amp;amp;gt;&amp;amp;#xD;&amp;amp;#xA;&amp;amp;lt;/DNA&amp;amp;gt;&amp;quot; Name=&amp;quot;AFILIADOS_EXPORE_PEST12&amp;quot; /&amp;gt;"" /&gt;_x000D_
  &lt;param n=""ExcelTableColumnCount"" v=""6"" /&gt;_x000D_
  &lt;param n=""ExcelTableRowCount"" v=""12'"</definedName>
    <definedName name="_AMO_ContentDefinition_200426776.14" hidden="1">"'384"" /&gt;_x000D_
  &lt;param n=""DataRowCount"" v=""12384"" /&gt;_x000D_
  &lt;param n=""DataColCount"" v=""6"" /&gt;_x000D_
  &lt;param n=""ObsColumn"" v=""false"" /&gt;_x000D_
  &lt;param n=""ExcelFormattingHash"" v=""-929000186"" /&gt;_x000D_
  &lt;param n=""ExcelFormatting"" v=""Automatic"" /&gt;_x000D_
  &lt;ExcelX'"</definedName>
    <definedName name="_AMO_ContentDefinition_200426776.15" hidden="1">"'MLOptions AdjColWidths=""True"" RowOpt=""InsertCells"" ColOpt=""InsertCells"" /&gt;_x000D_
&lt;/ContentDefinition&gt;'"</definedName>
    <definedName name="_AMO_ContentDefinition_200426776.2" hidden="1">"'et=""True"" imgY=""0"" imgX=""0"" redirect=""False""&gt;_x000D_
  &lt;files /&gt;_x000D_
  &lt;parents /&gt;_x000D_
  &lt;children /&gt;_x000D_
  &lt;param n=""DisplayName"" v=""SASApp_TGSS_SGPEEE:MODESTAS.AFILIADOS_EXPORE_PEST12"" /&gt;_x000D_
  &lt;param n=""DisplayType"" v=""Conjunto de datos"" /&gt;_x000D_
  &lt;par'"</definedName>
    <definedName name="_AMO_ContentDefinition_200426776.3" hidden="1">"'am n=""AMO_Version"" v=""8.3"" /&gt;_x000D_
  &lt;param n=""ServerHostName"" v=""G99ENAP7EF.99G.GISS.SS"" /&gt;_x000D_
  &lt;param n=""DataSourceType"" v=""SAS DATASET"" /&gt;_x000D_
  &lt;param n=""SASFilter"" v="""" /&gt;_x000D_
  &lt;param n=""MoreSheetsForRows"" v=""True"" /&gt;_x000D_
  &lt;param n=""P'"</definedName>
    <definedName name="_AMO_ContentDefinition_200426776.4" hidden="1">"'ageSize"" v=""500"" /&gt;_x000D_
  &lt;param n=""ShowRowNumbers"" v=""False"" /&gt;_x000D_
  &lt;param n=""ShowInfoInSheet"" v=""False"" /&gt;_x000D_
  &lt;param n=""CredKey"" v=""AFILIADOS_EXPORE_PEST12&amp;#x1;SASApp_TGSS_SGPEEE&amp;#x1;MODESTASS"" /&gt;_x000D_
  &lt;param n=""ClassName"" v=""SAS.Office'"</definedName>
    <definedName name="_AMO_ContentDefinition_200426776.5" hidden="1">"'Addin.DataViewItem"" /&gt;_x000D_
  &lt;param n=""ServerName"" v=""SASApp_TGSS_SGPEEE"" /&gt;_x000D_
  &lt;param n=""DataSource"" v=""&amp;lt;SasDataSource Version=&amp;quot;4.2&amp;quot; Type=&amp;quot;SAS.Servers.Dataset&amp;quot; Svr=&amp;quot;SASApp_TGSS_SGPEEE&amp;quot; Lib=&amp;quot;MODESTAS&amp;quot; Li'"</definedName>
    <definedName name="_AMO_ContentDefinition_200426776.6" hidden="1">"'bname=&amp;quot;MODESTASS&amp;quot; FilterDS=&amp;quot;&amp;amp;lt;?xml version=&amp;amp;quot;1.0&amp;amp;quot; encoding=&amp;amp;quot;utf-16&amp;amp;quot;?&amp;amp;gt;&amp;amp;lt;FilterTree&amp;amp;gt;&amp;amp;lt;TreeRoot /&amp;amp;gt;&amp;amp;lt;/FilterTree&amp;amp;gt;&amp;quot; ColSelFlg=&amp;quot;0&amp;quot; DNA=&amp;quot'"</definedName>
    <definedName name="_AMO_ContentDefinition_200426776.7" hidden="1">"';&amp;amp;lt;DNA&amp;amp;gt;&amp;amp;#xD;&amp;amp;#xA;  &amp;amp;lt;Type&amp;amp;gt;Dataset&amp;amp;lt;/Type&amp;amp;gt;&amp;amp;#xD;&amp;amp;#xA;  &amp;amp;lt;Name&amp;amp;gt;AFILIADOS_EXPORE_PEST12&amp;amp;lt;/Name&amp;amp;gt;&amp;amp;#xD;&amp;amp;#xA;  &amp;amp;lt;Version&amp;amp;gt;1&amp;amp;lt;/Version&amp;amp;gt;&amp;amp;#xD;&amp;a'"</definedName>
    <definedName name="_AMO_ContentDefinition_200426776.8" hidden="1">"'mp;#xA;  &amp;amp;lt;Assembly&amp;amp;gt;SAS.EG.SDS.Model&amp;amp;lt;/Assembly&amp;amp;gt;&amp;amp;#xD;&amp;amp;#xA;  &amp;amp;lt;Factory&amp;amp;gt;SAS.EG.SDS.Model.Creator&amp;amp;lt;/Factory&amp;amp;gt;&amp;amp;#xD;&amp;amp;#xA;  &amp;amp;lt;ParentName&amp;amp;gt;MODESTASS&amp;amp;lt;/ParentName&amp;amp;gt;&amp;amp'"</definedName>
    <definedName name="_AMO_ContentDefinition_200426776.9" hidden="1">"';#xD;&amp;amp;#xA;  &amp;amp;lt;Server&amp;amp;gt;SASApp_TGSS_SGPEEE&amp;amp;lt;/Server&amp;amp;gt;&amp;amp;#xD;&amp;amp;#xA;  &amp;amp;lt;Library&amp;amp;gt;MODESTASS&amp;amp;lt;/Library&amp;amp;gt;&amp;amp;#xD;&amp;amp;#xA;  &amp;amp;lt;ParentDNA&amp;amp;gt;&amp;amp;amp;lt;DNA&amp;amp;amp;gt;&amp;amp;#xD;&amp;amp;#xA;  &amp;amp'"</definedName>
    <definedName name="_AMO_ContentDefinition_604380164" hidden="1">"'Partitions:16'"</definedName>
    <definedName name="_AMO_ContentDefinition_604380164.0" hidden="1">"'&lt;ContentDefinition name=""SASApp_TGSS_SGPEEE:MODESTAS.AFILIADOS_EXPORE_PEST9"" rsid=""604380164"" type=""DataSet"" format=""ReportXml"" imgfmt=""ActiveX"" created=""05/12/2021 11:44:20"" modifed=""04/01/2024 11:11:15"" user="""" apply=""False"" css=""'"</definedName>
    <definedName name="_AMO_ContentDefinition_604380164.1" hidden="1">"'C:\Program Files\SASHome\SASAddinforMicrosoftOffice\8\Styles\AMODefault.css"" range=""SASApp_TGSS_SGPEEE_MODESTAS_AFILIADOS_EXPORE_PEST9"" auto=""False"" xTime=""00:00:00.0059842"" rTime=""00:00:01.1145518"" bgnew=""False"" nFmt=""False"" grphSet='"</definedName>
    <definedName name="_AMO_ContentDefinition_604380164.10" hidden="1">"'lt;Type&amp;amp;amp;gt;Library&amp;amp;amp;lt;/Type&amp;amp;amp;gt;&amp;amp;#xD;&amp;amp;#xA;  &amp;amp;amp;lt;Name&amp;amp;amp;gt;MODESTASS&amp;amp;amp;lt;/Name&amp;amp;amp;gt;&amp;amp;#xD;&amp;amp;#xA;  &amp;amp;amp;lt;Version&amp;amp;amp;gt;1&amp;amp;amp;lt;/Version&amp;amp;amp;gt;&amp;amp;#xD;&amp;amp;#xA;  &amp;amp;a'"</definedName>
    <definedName name="_AMO_ContentDefinition_604380164.11" hidden="1">"'mp;lt;Assembly&amp;amp;amp;gt;SAS.EG.SDS.Model&amp;amp;amp;lt;/Assembly&amp;amp;amp;gt;&amp;amp;#xD;&amp;amp;#xA;  &amp;amp;amp;lt;Factory&amp;amp;amp;gt;SAS.EG.SDS.Model.Creator&amp;amp;amp;lt;/Factory&amp;amp;amp;gt;&amp;amp;#xD;&amp;amp;#xA;  &amp;amp;amp;lt;ParentName&amp;amp;amp;gt;SASApp_TGSS_SGP'"</definedName>
    <definedName name="_AMO_ContentDefinition_604380164.12" hidden="1">"'EEE&amp;amp;amp;lt;/ParentName&amp;amp;amp;gt;&amp;amp;#xD;&amp;amp;#xA;  &amp;amp;amp;lt;DisplayName&amp;amp;amp;gt;MODESTASS&amp;amp;amp;lt;/DisplayName&amp;amp;amp;gt;&amp;amp;#xD;&amp;amp;#xA;  &amp;amp;amp;lt;Server&amp;amp;amp;gt;SASApp_TGSS_SGPEEE&amp;amp;amp;lt;/Server&amp;amp;amp;gt;&amp;amp;#xD;&amp;amp;'"</definedName>
    <definedName name="_AMO_ContentDefinition_604380164.13" hidden="1">"'#xA;&amp;amp;amp;lt;/DNA&amp;amp;amp;gt;&amp;amp;lt;/ParentDNA&amp;amp;gt;&amp;amp;#xD;&amp;amp;#xA;&amp;amp;lt;/DNA&amp;amp;gt;&amp;quot; Name=&amp;quot;AFILIADOS_EXPORE_PEST9&amp;quot; /&amp;gt;"" /&gt;_x000D_
  &lt;param n=""ExcelTableColumnCount"" v=""6"" /&gt;_x000D_
  &lt;param n=""ExcelTableRowCount"" v=""3542"" /&gt;'"</definedName>
    <definedName name="_AMO_ContentDefinition_604380164.14" hidden="1">"'_x000D_
  &lt;param n=""DataRowCount"" v=""3542"" /&gt;_x000D_
  &lt;param n=""DataColCount"" v=""6"" /&gt;_x000D_
  &lt;param n=""ObsColumn"" v=""false"" /&gt;_x000D_
  &lt;param n=""ExcelFormattingHash"" v=""1292388422"" /&gt;_x000D_
  &lt;param n=""ExcelFormatting"" v=""Automatic"" /&gt;_x000D_
  &lt;ExcelXMLOptio'"</definedName>
    <definedName name="_AMO_ContentDefinition_604380164.15" hidden="1">"'ns AdjColWidths=""True"" RowOpt=""InsertCells"" ColOpt=""InsertCells"" /&gt;_x000D_
&lt;/ContentDefinition&gt;'"</definedName>
    <definedName name="_AMO_ContentDefinition_604380164.2" hidden="1">"'""True"" imgY=""0"" imgX=""0"" redirect=""False""&gt;_x000D_
  &lt;files /&gt;_x000D_
  &lt;parents /&gt;_x000D_
  &lt;children /&gt;_x000D_
  &lt;param n=""DisplayName"" v=""SASApp_TGSS_SGPEEE:MODESTAS.AFILIADOS_EXPORE_PEST9"" /&gt;_x000D_
  &lt;param n=""DisplayType"" v=""Conjunto de datos"" /&gt;_x000D_
  &lt;param '"</definedName>
    <definedName name="_AMO_ContentDefinition_604380164.3" hidden="1">"'n=""AMO_Version"" v=""8.3"" /&gt;_x000D_
  &lt;param n=""ServerHostName"" v=""G99ENAP7EF.99G.GISS.SS"" /&gt;_x000D_
  &lt;param n=""DataSourceType"" v=""SAS DATASET"" /&gt;_x000D_
  &lt;param n=""SASFilter"" v="""" /&gt;_x000D_
  &lt;param n=""MoreSheetsForRows"" v=""True"" /&gt;_x000D_
  &lt;param n=""Page'"</definedName>
    <definedName name="_AMO_ContentDefinition_604380164.4" hidden="1">"'Size"" v=""500"" /&gt;_x000D_
  &lt;param n=""ShowRowNumbers"" v=""False"" /&gt;_x000D_
  &lt;param n=""ShowInfoInSheet"" v=""False"" /&gt;_x000D_
  &lt;param n=""CredKey"" v=""AFILIADOS_EXPORE_PEST9&amp;#x1;SASApp_TGSS_SGPEEE&amp;#x1;MODESTASS"" /&gt;_x000D_
  &lt;param n=""ClassName"" v=""SAS.OfficeAddi'"</definedName>
    <definedName name="_AMO_ContentDefinition_604380164.5" hidden="1">"'n.DataViewItem"" /&gt;_x000D_
  &lt;param n=""ServerName"" v=""SASApp_TGSS_SGPEEE"" /&gt;_x000D_
  &lt;param n=""DataSource"" v=""&amp;lt;SasDataSource Version=&amp;quot;4.2&amp;quot; Type=&amp;quot;SAS.Servers.Dataset&amp;quot; Svr=&amp;quot;SASApp_TGSS_SGPEEE&amp;quot; Lib=&amp;quot;MODESTAS&amp;quot; Libnam'"</definedName>
    <definedName name="_AMO_ContentDefinition_604380164.6" hidden="1">"'e=&amp;quot;MODESTASS&amp;quot; FilterDS=&amp;quot;&amp;amp;lt;?xml version=&amp;amp;quot;1.0&amp;amp;quot; encoding=&amp;amp;quot;utf-16&amp;amp;quot;?&amp;amp;gt;&amp;amp;lt;FilterTree&amp;amp;gt;&amp;amp;lt;TreeRoot /&amp;amp;gt;&amp;amp;lt;/FilterTree&amp;amp;gt;&amp;quot; ColSelFlg=&amp;quot;0&amp;quot; DNA=&amp;quot;&amp;am'"</definedName>
    <definedName name="_AMO_ContentDefinition_604380164.7" hidden="1">"'p;lt;DNA&amp;amp;gt;&amp;amp;#xD;&amp;amp;#xA;  &amp;amp;lt;Type&amp;amp;gt;Dataset&amp;amp;lt;/Type&amp;amp;gt;&amp;amp;#xD;&amp;amp;#xA;  &amp;amp;lt;Name&amp;amp;gt;AFILIADOS_EXPORE_PEST9&amp;amp;lt;/Name&amp;amp;gt;&amp;amp;#xD;&amp;amp;#xA;  &amp;amp;lt;Version&amp;amp;gt;1&amp;amp;lt;/Version&amp;amp;gt;&amp;amp;#xD;&amp;amp;#x'"</definedName>
    <definedName name="_AMO_ContentDefinition_604380164.8" hidden="1">"'A;  &amp;amp;lt;Assembly&amp;amp;gt;SAS.EG.SDS.Model&amp;amp;lt;/Assembly&amp;amp;gt;&amp;amp;#xD;&amp;amp;#xA;  &amp;amp;lt;Factory&amp;amp;gt;SAS.EG.SDS.Model.Creator&amp;amp;lt;/Factory&amp;amp;gt;&amp;amp;#xD;&amp;amp;#xA;  &amp;amp;lt;ParentName&amp;amp;gt;MODESTASS&amp;amp;lt;/ParentName&amp;amp;gt;&amp;amp;#xD;'"</definedName>
    <definedName name="_AMO_ContentDefinition_604380164.9" hidden="1">"'&amp;amp;#xA;  &amp;amp;lt;Server&amp;amp;gt;SASApp_TGSS_SGPEEE&amp;amp;lt;/Server&amp;amp;gt;&amp;amp;#xD;&amp;amp;#xA;  &amp;amp;lt;Library&amp;amp;gt;MODESTASS&amp;amp;lt;/Library&amp;amp;gt;&amp;amp;#xD;&amp;amp;#xA;  &amp;amp;lt;ParentDNA&amp;amp;gt;&amp;amp;amp;lt;DNA&amp;amp;amp;gt;&amp;amp;#xD;&amp;amp;#xA;  &amp;amp;amp;'"</definedName>
    <definedName name="_AMO_ContentDefinition_688880793" hidden="1">"'Partitions:16'"</definedName>
    <definedName name="_AMO_ContentDefinition_688880793.0" hidden="1">"'&lt;ContentDefinition name=""SASApp_TGSS_SGPEEE:MODESTAS.AFILIADOS_EXPORE_PEST23"" rsid=""688880793"" type=""DataSet"" format=""ReportXml"" imgfmt=""ActiveX"" created=""05/14/2021 07:38:33"" modifed=""04/01/2024 11:11:19"" user="""" apply=""False"" css='"</definedName>
    <definedName name="_AMO_ContentDefinition_688880793.1" hidden="1">"'""C:\Program Files\SASHome\SASAddinforMicrosoftOffice\8\Styles\AMODefault.css"" range=""SASApp_TGSS_SGPEEE_MODESTAS_AFILIADOS_EXPORE_PEST23"" auto=""False"" xTime=""00:00:00.0029932"" rTime=""00:00:01.0350526"" bgnew=""False"" nFmt=""False"" grphS'"</definedName>
    <definedName name="_AMO_ContentDefinition_688880793.10" hidden="1">"';amp;lt;Type&amp;amp;amp;gt;Library&amp;amp;amp;lt;/Type&amp;amp;amp;gt;&amp;amp;#xD;&amp;amp;#xA;  &amp;amp;amp;lt;Name&amp;amp;amp;gt;MODESTASS&amp;amp;amp;lt;/Name&amp;amp;amp;gt;&amp;amp;#xD;&amp;amp;#xA;  &amp;amp;amp;lt;Version&amp;amp;amp;gt;1&amp;amp;amp;lt;/Version&amp;amp;amp;gt;&amp;amp;#xD;&amp;amp;#xA;  &amp;'"</definedName>
    <definedName name="_AMO_ContentDefinition_688880793.11" hidden="1">"'amp;amp;lt;Assembly&amp;amp;amp;gt;SAS.EG.SDS.Model&amp;amp;amp;lt;/Assembly&amp;amp;amp;gt;&amp;amp;#xD;&amp;amp;#xA;  &amp;amp;amp;lt;Factory&amp;amp;amp;gt;SAS.EG.SDS.Model.Creator&amp;amp;amp;lt;/Factory&amp;amp;amp;gt;&amp;amp;#xD;&amp;amp;#xA;  &amp;amp;amp;lt;ParentName&amp;amp;amp;gt;SASApp_TGS'"</definedName>
    <definedName name="_AMO_ContentDefinition_688880793.12" hidden="1">"'S_SGPEEE&amp;amp;amp;lt;/ParentName&amp;amp;amp;gt;&amp;amp;#xD;&amp;amp;#xA;  &amp;amp;amp;lt;DisplayName&amp;amp;amp;gt;MODESTASS&amp;amp;amp;lt;/DisplayName&amp;amp;amp;gt;&amp;amp;#xD;&amp;amp;#xA;  &amp;amp;amp;lt;Server&amp;amp;amp;gt;SASApp_TGSS_SGPEEE&amp;amp;amp;lt;/Server&amp;amp;amp;gt;&amp;amp;#xD;'"</definedName>
    <definedName name="_AMO_ContentDefinition_688880793.13" hidden="1">"'&amp;amp;#xA;&amp;amp;amp;lt;/DNA&amp;amp;amp;gt;&amp;amp;lt;/ParentDNA&amp;amp;gt;&amp;amp;#xD;&amp;amp;#xA;&amp;amp;lt;/DNA&amp;amp;gt;&amp;quot; Name=&amp;quot;AFILIADOS_EXPORE_PEST23&amp;quot; /&amp;gt;"" /&gt;_x000D_
  &lt;param n=""ExcelTableColumnCount"" v=""6"" /&gt;_x000D_
  &lt;param n=""ExcelTableRowCount"" v=""53'"</definedName>
    <definedName name="_AMO_ContentDefinition_688880793.14" hidden="1">"'83"" /&gt;_x000D_
  &lt;param n=""DataRowCount"" v=""5383"" /&gt;_x000D_
  &lt;param n=""DataColCount"" v=""6"" /&gt;_x000D_
  &lt;param n=""ObsColumn"" v=""false"" /&gt;_x000D_
  &lt;param n=""ExcelFormattingHash"" v=""447499695"" /&gt;_x000D_
  &lt;param n=""ExcelFormatting"" v=""Automatic"" /&gt;_x000D_
  &lt;ExcelXML'"</definedName>
    <definedName name="_AMO_ContentDefinition_688880793.15" hidden="1">"'Options AdjColWidths=""True"" RowOpt=""InsertCells"" ColOpt=""InsertCells"" /&gt;_x000D_
&lt;/ContentDefinition&gt;'"</definedName>
    <definedName name="_AMO_ContentDefinition_688880793.2" hidden="1">"'et=""True"" imgY=""0"" imgX=""0"" redirect=""False""&gt;_x000D_
  &lt;files /&gt;_x000D_
  &lt;parents /&gt;_x000D_
  &lt;children /&gt;_x000D_
  &lt;param n=""DisplayName"" v=""SASApp_TGSS_SGPEEE:MODESTAS.AFILIADOS_EXPORE_PEST23"" /&gt;_x000D_
  &lt;param n=""DisplayType"" v=""Conjunto de datos"" /&gt;_x000D_
  &lt;par'"</definedName>
    <definedName name="_AMO_ContentDefinition_688880793.3" hidden="1">"'am n=""AMO_Version"" v=""8.3"" /&gt;_x000D_
  &lt;param n=""ServerHostName"" v=""G99ENAP7EF.99G.GISS.SS"" /&gt;_x000D_
  &lt;param n=""DataSourceType"" v=""SAS DATASET"" /&gt;_x000D_
  &lt;param n=""SASFilter"" v="""" /&gt;_x000D_
  &lt;param n=""MoreSheetsForRows"" v=""True"" /&gt;_x000D_
  &lt;param n=""P'"</definedName>
    <definedName name="_AMO_ContentDefinition_688880793.4" hidden="1">"'ageSize"" v=""500"" /&gt;_x000D_
  &lt;param n=""ShowRowNumbers"" v=""False"" /&gt;_x000D_
  &lt;param n=""ShowInfoInSheet"" v=""False"" /&gt;_x000D_
  &lt;param n=""CredKey"" v=""AFILIADOS_EXPORE_PEST23&amp;#x1;SASApp_TGSS_SGPEEE&amp;#x1;MODESTASS"" /&gt;_x000D_
  &lt;param n=""ClassName"" v=""SAS.Office'"</definedName>
    <definedName name="_AMO_ContentDefinition_688880793.5" hidden="1">"'Addin.DataViewItem"" /&gt;_x000D_
  &lt;param n=""ServerName"" v=""SASApp_TGSS_SGPEEE"" /&gt;_x000D_
  &lt;param n=""DataSource"" v=""&amp;lt;SasDataSource Version=&amp;quot;4.2&amp;quot; Type=&amp;quot;SAS.Servers.Dataset&amp;quot; Svr=&amp;quot;SASApp_TGSS_SGPEEE&amp;quot; Lib=&amp;quot;MODESTAS&amp;quot; Li'"</definedName>
    <definedName name="_AMO_ContentDefinition_688880793.6" hidden="1">"'bname=&amp;quot;MODESTASS&amp;quot; FilterDS=&amp;quot;&amp;amp;lt;?xml version=&amp;amp;quot;1.0&amp;amp;quot; encoding=&amp;amp;quot;utf-16&amp;amp;quot;?&amp;amp;gt;&amp;amp;lt;FilterTree&amp;amp;gt;&amp;amp;lt;TreeRoot /&amp;amp;gt;&amp;amp;lt;/FilterTree&amp;amp;gt;&amp;quot; ColSelFlg=&amp;quot;0&amp;quot; DNA=&amp;quot'"</definedName>
    <definedName name="_AMO_ContentDefinition_688880793.7" hidden="1">"';&amp;amp;lt;DNA&amp;amp;gt;&amp;amp;#xD;&amp;amp;#xA;  &amp;amp;lt;Type&amp;amp;gt;Dataset&amp;amp;lt;/Type&amp;amp;gt;&amp;amp;#xD;&amp;amp;#xA;  &amp;amp;lt;Name&amp;amp;gt;AFILIADOS_EXPORE_PEST23&amp;amp;lt;/Name&amp;amp;gt;&amp;amp;#xD;&amp;amp;#xA;  &amp;amp;lt;Version&amp;amp;gt;1&amp;amp;lt;/Version&amp;amp;gt;&amp;amp;#xD;&amp;a'"</definedName>
    <definedName name="_AMO_ContentDefinition_688880793.8" hidden="1">"'mp;#xA;  &amp;amp;lt;Assembly&amp;amp;gt;SAS.EG.SDS.Model&amp;amp;lt;/Assembly&amp;amp;gt;&amp;amp;#xD;&amp;amp;#xA;  &amp;amp;lt;Factory&amp;amp;gt;SAS.EG.SDS.Model.Creator&amp;amp;lt;/Factory&amp;amp;gt;&amp;amp;#xD;&amp;amp;#xA;  &amp;amp;lt;ParentName&amp;amp;gt;MODESTASS&amp;amp;lt;/ParentName&amp;amp;gt;&amp;amp'"</definedName>
    <definedName name="_AMO_ContentDefinition_688880793.9" hidden="1">"';#xD;&amp;amp;#xA;  &amp;amp;lt;Server&amp;amp;gt;SASApp_TGSS_SGPEEE&amp;amp;lt;/Server&amp;amp;gt;&amp;amp;#xD;&amp;amp;#xA;  &amp;amp;lt;Library&amp;amp;gt;MODESTASS&amp;amp;lt;/Library&amp;amp;gt;&amp;amp;#xD;&amp;amp;#xA;  &amp;amp;lt;ParentDNA&amp;amp;gt;&amp;amp;amp;lt;DNA&amp;amp;amp;gt;&amp;amp;#xD;&amp;amp;#xA;  &amp;amp'"</definedName>
    <definedName name="_AMO_ContentLocation_197214009__A1" hidden="1">"'Partitions:2'"</definedName>
    <definedName name="_AMO_ContentLocation_197214009__A1.0" hidden="1">"'&lt;ContentLocation path=""A1"" rsid=""197214009"" tag="""" fid=""0""&gt;_x000D_
  &lt;param n=""_NumRows"" v=""3976"" /&gt;_x000D_
  &lt;param n=""_NumCols"" v=""6"" /&gt;_x000D_
  &lt;param n=""SASDataState"" v=""none"" /&gt;_x000D_
  &lt;param n=""SASDataStart"" v=""1"" /&gt;_x000D_
  &lt;param n=""SASDataE'"</definedName>
    <definedName name="_AMO_ContentLocation_197214009__A1.1" hidden="1">"'nd"" v=""3975"" /&gt;_x000D_
&lt;/ContentLocation&gt;'"</definedName>
    <definedName name="_AMO_ContentLocation_200426776__A1" hidden="1">"'Partitions:2'"</definedName>
    <definedName name="_AMO_ContentLocation_200426776__A1.0" hidden="1">"'&lt;ContentLocation path=""A1"" rsid=""200426776"" tag="""" fid=""0""&gt;_x000D_
  &lt;param n=""_NumRows"" v=""12385"" /&gt;_x000D_
  &lt;param n=""_NumCols"" v=""6"" /&gt;_x000D_
  &lt;param n=""SASDataState"" v=""none"" /&gt;_x000D_
  &lt;param n=""SASDataStart"" v=""1"" /&gt;_x000D_
  &lt;param n=""SASData'"</definedName>
    <definedName name="_AMO_ContentLocation_200426776__A1.1" hidden="1">"'End"" v=""12384"" /&gt;_x000D_
&lt;/ContentLocation&gt;'"</definedName>
    <definedName name="_AMO_ContentLocation_604380164__A1" hidden="1">"'Partitions:2'"</definedName>
    <definedName name="_AMO_ContentLocation_604380164__A1.0" hidden="1">"'&lt;ContentLocation path=""A1"" rsid=""604380164"" tag="""" fid=""0""&gt;_x000D_
  &lt;param n=""_NumRows"" v=""3543"" /&gt;_x000D_
  &lt;param n=""_NumCols"" v=""6"" /&gt;_x000D_
  &lt;param n=""SASDataState"" v=""none"" /&gt;_x000D_
  &lt;param n=""SASDataStart"" v=""1"" /&gt;_x000D_
  &lt;param n=""SASDataE'"</definedName>
    <definedName name="_AMO_ContentLocation_604380164__A1.1" hidden="1">"'nd"" v=""3542"" /&gt;_x000D_
&lt;/ContentLocation&gt;'"</definedName>
    <definedName name="_AMO_ContentLocation_688880793__A1" hidden="1">"'Partitions:2'"</definedName>
    <definedName name="_AMO_ContentLocation_688880793__A1.0" hidden="1">"'&lt;ContentLocation path=""A1"" rsid=""688880793"" tag="""" fid=""0""&gt;_x000D_
  &lt;param n=""_NumRows"" v=""5384"" /&gt;_x000D_
  &lt;param n=""_NumCols"" v=""6"" /&gt;_x000D_
  &lt;param n=""SASDataState"" v=""none"" /&gt;_x000D_
  &lt;param n=""SASDataStart"" v=""1"" /&gt;_x000D_
  &lt;param n=""SASDataE'"</definedName>
    <definedName name="_AMO_ContentLocation_688880793__A1.1" hidden="1">"'nd"" v=""5383"" /&gt;_x000D_
&lt;/ContentLocation&gt;'"</definedName>
    <definedName name="_AMO_RefreshMultipleList" hidden="1">"'&lt;Items&gt;_x000D_
  &lt;Item Id=""604380164"" Checked=""True"" /&gt;_x000D_
  &lt;Item Id=""200426776"" Checked=""True"" /&gt;_x000D_
  &lt;Item Id=""688880793"" Checked=""True"" /&gt;_x000D_
  &lt;Item Id=""197214009"" Checked=""True"" /&gt;_x000D_
&lt;/Items&gt;'"</definedName>
    <definedName name="_AMO_RefreshMultipleList.0" hidden="1">"'&lt;Items&gt;_x000D_
  &lt;Item Id=""977952969"" Checked=""True"" /&gt;_x000D_
  &lt;Item Id=""1032699"" Checked=""True"" /&gt;_x000D_
  &lt;Item Id=""30338"" Checked=""True"" /&gt;_x000D_
  &lt;Item Id=""465880758"" Checked=""True"" /&gt;_x000D_
  &lt;Item Id=""360546386"" Checked=""True"" /&gt;_x000D_
  &lt;Item Id=""48'"</definedName>
    <definedName name="_AMO_RefreshMultipleList.1" hidden="1">"'7092107"" Checked=""True"" /&gt;_x000D_
  &lt;Item Id=""18403382"" Checked=""True"" /&gt;_x000D_
  &lt;Item Id=""722360614"" Checked=""True"" /&gt;_x000D_
  &lt;Item Id=""182954120"" Checked=""True"" /&gt;_x000D_
  &lt;Item Id=""901230060"" Checked=""True"" /&gt;_x000D_
  &lt;Item Id=""717143273"" Chec'"</definedName>
    <definedName name="_AMO_RefreshMultipleList.2" hidden="1">"'ked=""True"" /&gt;_x000D_
&lt;/Items&gt;'"</definedName>
    <definedName name="_AMO_SingleObject_197214009__A1" hidden="1">DatosEdad!$A$1:$F$3976</definedName>
    <definedName name="_AMO_SingleObject_200426776__A1" hidden="1">'DATOS PEST12'!$A$1:$F$12385</definedName>
    <definedName name="_AMO_SingleObject_604380164__A1" hidden="1">'DATOS PEST9'!$A$1:$F$3543</definedName>
    <definedName name="_AMO_SingleObject_688880793__A1" hidden="1">'DATOS PEST15'!$A$1:$F$5384</definedName>
    <definedName name="_AMO_XmlVersion" hidden="1">"'1'"</definedName>
    <definedName name="_xlnm._FilterDatabase" localSheetId="2" hidden="1">'2. TS PAIS SEXO Y REG'!$A$4:$H$5</definedName>
    <definedName name="_xlnm._FilterDatabase" localSheetId="5" hidden="1">'DATOS PEST9'!$F$1:$F$3543</definedName>
    <definedName name="_xlnm.Extract" localSheetId="4">'DATOS PEST15'!#REF!</definedName>
    <definedName name="_xlnm.Extract" localSheetId="5">TablasAux!$I$16</definedName>
    <definedName name="_xlnm.Print_Area" localSheetId="1">'1.TS PAIS EDAD Y SEXO'!$B$1:$N$263</definedName>
    <definedName name="_xlnm.Print_Area" localSheetId="2">'2. TS PAIS SEXO Y REG'!$B$1:$AC$267</definedName>
    <definedName name="_xlnm.Print_Area" localSheetId="6">'3.TS SEXO PROV CCAA REG'!$A$7:$AC$81,'3.TS SEXO PROV CCAA REG'!$A$88:$AC$162,'3.TS SEXO PROV CCAA REG'!$A$168:$AC$242</definedName>
    <definedName name="_xlnm.Print_Area" localSheetId="7">'4. RG+RETA PROV CCAA SECCION'!$A$7:$Y$81,'4. RG+RETA PROV CCAA SECCION'!$A$87:$Y$160,'4. RG+RETA PROV CCAA SECCION'!$A$166:$Y$239</definedName>
    <definedName name="_xlnm.Print_Area" localSheetId="8">'5. RG PROV CCAA SECCION'!$A$7:$Y$81,'5. RG PROV CCAA SECCION'!$A$86:$Y$160,'5. RG PROV CCAA SECCION'!$A$165:$Y$239</definedName>
    <definedName name="_xlnm.Print_Area" localSheetId="10">'6. RETA (No Seta) Prov-SECCION'!$A$7:$Y$81,'6. RETA (No Seta) Prov-SECCION'!$A$86:$Y$160,'6. RETA (No Seta) Prov-SECCION'!$A$166:$Y$240</definedName>
    <definedName name="_xlnm.Print_Area" localSheetId="11">'7. RETA (SETA) Prov-SECCION'!$A$7:$Y$81,'7. RETA (SETA) Prov-SECCION'!$A$86:$Y$160,'7. RETA (SETA) Prov-SECCION'!$A$166:$Y$240</definedName>
    <definedName name="_xlnm.Print_Area" localSheetId="0">INDICE!$A$2:$C$53</definedName>
    <definedName name="DenContTabla789">TablasAux!#REF!</definedName>
    <definedName name="DenExt">TablasAux!$K$3:$L$3</definedName>
    <definedName name="DenRegTabla1">TablasAux!$E$3:$F$9</definedName>
    <definedName name="DenRegTabla2">TablasAux!$H$3:$I$10</definedName>
    <definedName name="DenRegTabla3">TablasAux!#REF!</definedName>
    <definedName name="DenSecAct10">TablasAux!#REF!</definedName>
    <definedName name="Descripcion_Sexo">TablasAux!$K$17:$L$20</definedName>
    <definedName name="Mes">TablasAux!$A$3:$B$14</definedName>
    <definedName name="MesAnnoSeleccionado">TablasAux!$C$3</definedName>
    <definedName name="Meses">TablasAux!$A$3:$A$14</definedName>
    <definedName name="MesNum">TablasAux!$A$3:$B$14</definedName>
    <definedName name="TABLA_2_NOUE">'3.TS SEXO PROV CCAA REG'!$A$168:$AC$242</definedName>
    <definedName name="TABLA3_NOUE">'3.TS SEXO PROV CCAA REG'!$A$168:$AC$242</definedName>
    <definedName name="TABLA3_UE">'3.TS SEXO PROV CCAA REG'!$A$88:$AC$162</definedName>
    <definedName name="Tabla4_NOUE">'4. RG+RETA PROV CCAA SECCION'!$A$165:$Y$239</definedName>
    <definedName name="TABLA4_UE">'4. RG+RETA PROV CCAA SECCION'!$A$86:$Y$160</definedName>
    <definedName name="TABLA5_NOUE">'5. RG PROV CCAA SECCION'!$A$165:$Y$239</definedName>
    <definedName name="TABLA5_UE">'5. RG PROV CCAA SECCION'!$A$86:$Y$160</definedName>
    <definedName name="TABLA6_NOUE">'6. RETA (No Seta) Prov-SECCION'!$A$166:$Y$240</definedName>
    <definedName name="TABLA6_UE">'6. RETA (No Seta) Prov-SECCION'!$A$86:$Y$160</definedName>
    <definedName name="TABLA7_NOUE">'7. RETA (SETA) Prov-SECCION'!$A$166:$Y$240</definedName>
    <definedName name="TABLA7_UE">'7. RETA (SETA) Prov-SECCION'!$A$86:$Y$160</definedName>
    <definedName name="_xlnm.Print_Titles" localSheetId="1">'1.TS PAIS EDAD Y SEXO'!$3:$5</definedName>
    <definedName name="_xlnm.Print_Titles" localSheetId="2">'2. TS PAIS SEXO Y REG'!$3:$6</definedName>
    <definedName name="TRAMO_EDAD_1">TablasAux!$N$3:$O$7</definedName>
    <definedName name="UE">'3.TS SEXO PROV CCAA REG'!$A$88:$AC$162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11" i="12" l="1" a="1"/>
  <c r="B11" i="12" s="1"/>
  <c r="C40" i="49"/>
  <c r="D40" i="49"/>
  <c r="E40" i="49"/>
  <c r="F40" i="49"/>
  <c r="G40" i="49"/>
  <c r="H40" i="49"/>
  <c r="I40" i="49"/>
  <c r="J40" i="49"/>
  <c r="K40" i="49"/>
  <c r="L40" i="49"/>
  <c r="M40" i="49"/>
  <c r="N40" i="49"/>
  <c r="C41" i="49"/>
  <c r="D41" i="49"/>
  <c r="E41" i="49"/>
  <c r="F41" i="49"/>
  <c r="G41" i="49"/>
  <c r="H41" i="49"/>
  <c r="I41" i="49"/>
  <c r="J41" i="49"/>
  <c r="K41" i="49"/>
  <c r="L41" i="49"/>
  <c r="M41" i="49"/>
  <c r="N41" i="49"/>
  <c r="C42" i="49"/>
  <c r="D42" i="49"/>
  <c r="E42" i="49"/>
  <c r="F42" i="49"/>
  <c r="G42" i="49"/>
  <c r="H42" i="49"/>
  <c r="I42" i="49"/>
  <c r="J42" i="49"/>
  <c r="K42" i="49"/>
  <c r="L42" i="49"/>
  <c r="M42" i="49"/>
  <c r="N42" i="49"/>
  <c r="C43" i="49"/>
  <c r="D43" i="49"/>
  <c r="E43" i="49"/>
  <c r="F43" i="49"/>
  <c r="G43" i="49"/>
  <c r="H43" i="49"/>
  <c r="I43" i="49"/>
  <c r="J43" i="49"/>
  <c r="K43" i="49"/>
  <c r="L43" i="49"/>
  <c r="M43" i="49"/>
  <c r="N43" i="49"/>
  <c r="C44" i="49"/>
  <c r="D44" i="49"/>
  <c r="E44" i="49"/>
  <c r="F44" i="49"/>
  <c r="G44" i="49"/>
  <c r="H44" i="49"/>
  <c r="I44" i="49"/>
  <c r="J44" i="49"/>
  <c r="K44" i="49"/>
  <c r="L44" i="49"/>
  <c r="M44" i="49"/>
  <c r="N44" i="49"/>
  <c r="C45" i="49"/>
  <c r="D45" i="49"/>
  <c r="E45" i="49"/>
  <c r="F45" i="49"/>
  <c r="G45" i="49"/>
  <c r="H45" i="49"/>
  <c r="I45" i="49"/>
  <c r="J45" i="49"/>
  <c r="K45" i="49"/>
  <c r="L45" i="49"/>
  <c r="M45" i="49"/>
  <c r="N45" i="49"/>
  <c r="C46" i="49"/>
  <c r="D46" i="49"/>
  <c r="E46" i="49"/>
  <c r="F46" i="49"/>
  <c r="G46" i="49"/>
  <c r="H46" i="49"/>
  <c r="I46" i="49"/>
  <c r="J46" i="49"/>
  <c r="K46" i="49"/>
  <c r="L46" i="49"/>
  <c r="M46" i="49"/>
  <c r="N46" i="49"/>
  <c r="C47" i="49"/>
  <c r="D47" i="49"/>
  <c r="E47" i="49"/>
  <c r="F47" i="49"/>
  <c r="G47" i="49"/>
  <c r="H47" i="49"/>
  <c r="I47" i="49"/>
  <c r="J47" i="49"/>
  <c r="K47" i="49"/>
  <c r="L47" i="49"/>
  <c r="M47" i="49"/>
  <c r="N47" i="49"/>
  <c r="C48" i="49"/>
  <c r="D48" i="49"/>
  <c r="E48" i="49"/>
  <c r="F48" i="49"/>
  <c r="G48" i="49"/>
  <c r="H48" i="49"/>
  <c r="I48" i="49"/>
  <c r="J48" i="49"/>
  <c r="K48" i="49"/>
  <c r="L48" i="49"/>
  <c r="M48" i="49"/>
  <c r="N48" i="49"/>
  <c r="C49" i="49"/>
  <c r="D49" i="49"/>
  <c r="E49" i="49"/>
  <c r="F49" i="49"/>
  <c r="G49" i="49"/>
  <c r="H49" i="49"/>
  <c r="I49" i="49"/>
  <c r="J49" i="49"/>
  <c r="K49" i="49"/>
  <c r="L49" i="49"/>
  <c r="M49" i="49"/>
  <c r="N49" i="49"/>
  <c r="C50" i="49"/>
  <c r="D50" i="49"/>
  <c r="E50" i="49"/>
  <c r="F50" i="49"/>
  <c r="G50" i="49"/>
  <c r="H50" i="49"/>
  <c r="I50" i="49"/>
  <c r="J50" i="49"/>
  <c r="K50" i="49"/>
  <c r="L50" i="49"/>
  <c r="M50" i="49"/>
  <c r="N50" i="49"/>
  <c r="C51" i="49"/>
  <c r="D51" i="49"/>
  <c r="E51" i="49"/>
  <c r="F51" i="49"/>
  <c r="G51" i="49"/>
  <c r="H51" i="49"/>
  <c r="I51" i="49"/>
  <c r="J51" i="49"/>
  <c r="K51" i="49"/>
  <c r="L51" i="49"/>
  <c r="M51" i="49"/>
  <c r="N51" i="49"/>
  <c r="C52" i="49"/>
  <c r="D52" i="49"/>
  <c r="E52" i="49"/>
  <c r="F52" i="49"/>
  <c r="G52" i="49"/>
  <c r="H52" i="49"/>
  <c r="I52" i="49"/>
  <c r="J52" i="49"/>
  <c r="K52" i="49"/>
  <c r="L52" i="49"/>
  <c r="M52" i="49"/>
  <c r="N52" i="49"/>
  <c r="C53" i="49"/>
  <c r="D53" i="49"/>
  <c r="E53" i="49"/>
  <c r="F53" i="49"/>
  <c r="G53" i="49"/>
  <c r="H53" i="49"/>
  <c r="I53" i="49"/>
  <c r="J53" i="49"/>
  <c r="K53" i="49"/>
  <c r="L53" i="49"/>
  <c r="M53" i="49"/>
  <c r="N53" i="49"/>
  <c r="C54" i="49"/>
  <c r="D54" i="49"/>
  <c r="E54" i="49"/>
  <c r="F54" i="49"/>
  <c r="G54" i="49"/>
  <c r="H54" i="49"/>
  <c r="I54" i="49"/>
  <c r="J54" i="49"/>
  <c r="K54" i="49"/>
  <c r="L54" i="49"/>
  <c r="M54" i="49"/>
  <c r="N54" i="49"/>
  <c r="C55" i="49"/>
  <c r="D55" i="49"/>
  <c r="E55" i="49"/>
  <c r="F55" i="49"/>
  <c r="G55" i="49"/>
  <c r="H55" i="49"/>
  <c r="I55" i="49"/>
  <c r="J55" i="49"/>
  <c r="K55" i="49"/>
  <c r="L55" i="49"/>
  <c r="M55" i="49"/>
  <c r="N55" i="49"/>
  <c r="C56" i="49"/>
  <c r="D56" i="49"/>
  <c r="E56" i="49"/>
  <c r="F56" i="49"/>
  <c r="G56" i="49"/>
  <c r="H56" i="49"/>
  <c r="I56" i="49"/>
  <c r="J56" i="49"/>
  <c r="K56" i="49"/>
  <c r="L56" i="49"/>
  <c r="M56" i="49"/>
  <c r="N56" i="49"/>
  <c r="C57" i="49"/>
  <c r="D57" i="49"/>
  <c r="E57" i="49"/>
  <c r="F57" i="49"/>
  <c r="G57" i="49"/>
  <c r="H57" i="49"/>
  <c r="I57" i="49"/>
  <c r="J57" i="49"/>
  <c r="K57" i="49"/>
  <c r="L57" i="49"/>
  <c r="M57" i="49"/>
  <c r="N57" i="49"/>
  <c r="C58" i="49"/>
  <c r="D58" i="49"/>
  <c r="E58" i="49"/>
  <c r="F58" i="49"/>
  <c r="G58" i="49"/>
  <c r="H58" i="49"/>
  <c r="I58" i="49"/>
  <c r="J58" i="49"/>
  <c r="K58" i="49"/>
  <c r="L58" i="49"/>
  <c r="M58" i="49"/>
  <c r="N58" i="49"/>
  <c r="C59" i="49"/>
  <c r="D59" i="49"/>
  <c r="E59" i="49"/>
  <c r="F59" i="49"/>
  <c r="G59" i="49"/>
  <c r="H59" i="49"/>
  <c r="I59" i="49"/>
  <c r="J59" i="49"/>
  <c r="K59" i="49"/>
  <c r="L59" i="49"/>
  <c r="M59" i="49"/>
  <c r="N59" i="49"/>
  <c r="C60" i="49"/>
  <c r="D60" i="49"/>
  <c r="E60" i="49"/>
  <c r="F60" i="49"/>
  <c r="G60" i="49"/>
  <c r="H60" i="49"/>
  <c r="I60" i="49"/>
  <c r="J60" i="49"/>
  <c r="K60" i="49"/>
  <c r="L60" i="49"/>
  <c r="M60" i="49"/>
  <c r="N60" i="49"/>
  <c r="C61" i="49"/>
  <c r="D61" i="49"/>
  <c r="E61" i="49"/>
  <c r="F61" i="49"/>
  <c r="G61" i="49"/>
  <c r="H61" i="49"/>
  <c r="I61" i="49"/>
  <c r="J61" i="49"/>
  <c r="K61" i="49"/>
  <c r="L61" i="49"/>
  <c r="M61" i="49"/>
  <c r="N61" i="49"/>
  <c r="C62" i="49"/>
  <c r="D62" i="49"/>
  <c r="E62" i="49"/>
  <c r="F62" i="49"/>
  <c r="G62" i="49"/>
  <c r="H62" i="49"/>
  <c r="I62" i="49"/>
  <c r="J62" i="49"/>
  <c r="K62" i="49"/>
  <c r="L62" i="49"/>
  <c r="M62" i="49"/>
  <c r="N62" i="49"/>
  <c r="C63" i="49"/>
  <c r="D63" i="49"/>
  <c r="E63" i="49"/>
  <c r="F63" i="49"/>
  <c r="G63" i="49"/>
  <c r="H63" i="49"/>
  <c r="I63" i="49"/>
  <c r="J63" i="49"/>
  <c r="K63" i="49"/>
  <c r="L63" i="49"/>
  <c r="M63" i="49"/>
  <c r="N63" i="49"/>
  <c r="C64" i="49"/>
  <c r="D64" i="49"/>
  <c r="E64" i="49"/>
  <c r="F64" i="49"/>
  <c r="G64" i="49"/>
  <c r="H64" i="49"/>
  <c r="I64" i="49"/>
  <c r="J64" i="49"/>
  <c r="K64" i="49"/>
  <c r="L64" i="49"/>
  <c r="M64" i="49"/>
  <c r="N64" i="49"/>
  <c r="C65" i="49"/>
  <c r="D65" i="49"/>
  <c r="E65" i="49"/>
  <c r="F65" i="49"/>
  <c r="G65" i="49"/>
  <c r="H65" i="49"/>
  <c r="I65" i="49"/>
  <c r="J65" i="49"/>
  <c r="K65" i="49"/>
  <c r="L65" i="49"/>
  <c r="M65" i="49"/>
  <c r="N65" i="49"/>
  <c r="C66" i="49"/>
  <c r="D66" i="49"/>
  <c r="E66" i="49"/>
  <c r="F66" i="49"/>
  <c r="G66" i="49"/>
  <c r="H66" i="49"/>
  <c r="I66" i="49"/>
  <c r="J66" i="49"/>
  <c r="K66" i="49"/>
  <c r="L66" i="49"/>
  <c r="M66" i="49"/>
  <c r="N66" i="49"/>
  <c r="C67" i="49"/>
  <c r="D67" i="49"/>
  <c r="E67" i="49"/>
  <c r="F67" i="49"/>
  <c r="G67" i="49"/>
  <c r="H67" i="49"/>
  <c r="I67" i="49"/>
  <c r="J67" i="49"/>
  <c r="K67" i="49"/>
  <c r="L67" i="49"/>
  <c r="M67" i="49"/>
  <c r="N67" i="49"/>
  <c r="C68" i="49"/>
  <c r="D68" i="49"/>
  <c r="E68" i="49"/>
  <c r="F68" i="49"/>
  <c r="G68" i="49"/>
  <c r="H68" i="49"/>
  <c r="I68" i="49"/>
  <c r="J68" i="49"/>
  <c r="K68" i="49"/>
  <c r="L68" i="49"/>
  <c r="M68" i="49"/>
  <c r="N68" i="49"/>
  <c r="C69" i="49"/>
  <c r="D69" i="49"/>
  <c r="E69" i="49"/>
  <c r="F69" i="49"/>
  <c r="G69" i="49"/>
  <c r="H69" i="49"/>
  <c r="I69" i="49"/>
  <c r="J69" i="49"/>
  <c r="K69" i="49"/>
  <c r="L69" i="49"/>
  <c r="M69" i="49"/>
  <c r="N69" i="49"/>
  <c r="C70" i="49"/>
  <c r="D70" i="49"/>
  <c r="E70" i="49"/>
  <c r="F70" i="49"/>
  <c r="G70" i="49"/>
  <c r="H70" i="49"/>
  <c r="I70" i="49"/>
  <c r="J70" i="49"/>
  <c r="K70" i="49"/>
  <c r="L70" i="49"/>
  <c r="M70" i="49"/>
  <c r="N70" i="49"/>
  <c r="C71" i="49"/>
  <c r="D71" i="49"/>
  <c r="E71" i="49"/>
  <c r="F71" i="49"/>
  <c r="G71" i="49"/>
  <c r="H71" i="49"/>
  <c r="I71" i="49"/>
  <c r="J71" i="49"/>
  <c r="K71" i="49"/>
  <c r="L71" i="49"/>
  <c r="M71" i="49"/>
  <c r="N71" i="49"/>
  <c r="C72" i="49"/>
  <c r="D72" i="49"/>
  <c r="E72" i="49"/>
  <c r="F72" i="49"/>
  <c r="G72" i="49"/>
  <c r="H72" i="49"/>
  <c r="I72" i="49"/>
  <c r="J72" i="49"/>
  <c r="K72" i="49"/>
  <c r="L72" i="49"/>
  <c r="M72" i="49"/>
  <c r="N72" i="49"/>
  <c r="C73" i="49"/>
  <c r="D73" i="49"/>
  <c r="E73" i="49"/>
  <c r="F73" i="49"/>
  <c r="G73" i="49"/>
  <c r="H73" i="49"/>
  <c r="I73" i="49"/>
  <c r="J73" i="49"/>
  <c r="K73" i="49"/>
  <c r="L73" i="49"/>
  <c r="M73" i="49"/>
  <c r="N73" i="49"/>
  <c r="C74" i="49"/>
  <c r="D74" i="49"/>
  <c r="E74" i="49"/>
  <c r="F74" i="49"/>
  <c r="G74" i="49"/>
  <c r="H74" i="49"/>
  <c r="I74" i="49"/>
  <c r="J74" i="49"/>
  <c r="K74" i="49"/>
  <c r="L74" i="49"/>
  <c r="M74" i="49"/>
  <c r="N74" i="49"/>
  <c r="C75" i="49"/>
  <c r="D75" i="49"/>
  <c r="E75" i="49"/>
  <c r="F75" i="49"/>
  <c r="G75" i="49"/>
  <c r="H75" i="49"/>
  <c r="I75" i="49"/>
  <c r="J75" i="49"/>
  <c r="K75" i="49"/>
  <c r="L75" i="49"/>
  <c r="M75" i="49"/>
  <c r="N75" i="49"/>
  <c r="C76" i="49"/>
  <c r="D76" i="49"/>
  <c r="E76" i="49"/>
  <c r="F76" i="49"/>
  <c r="G76" i="49"/>
  <c r="H76" i="49"/>
  <c r="I76" i="49"/>
  <c r="J76" i="49"/>
  <c r="K76" i="49"/>
  <c r="L76" i="49"/>
  <c r="M76" i="49"/>
  <c r="N76" i="49"/>
  <c r="C77" i="49"/>
  <c r="D77" i="49"/>
  <c r="E77" i="49"/>
  <c r="F77" i="49"/>
  <c r="G77" i="49"/>
  <c r="H77" i="49"/>
  <c r="I77" i="49"/>
  <c r="J77" i="49"/>
  <c r="K77" i="49"/>
  <c r="L77" i="49"/>
  <c r="M77" i="49"/>
  <c r="N77" i="49"/>
  <c r="C78" i="49"/>
  <c r="D78" i="49"/>
  <c r="E78" i="49"/>
  <c r="F78" i="49"/>
  <c r="G78" i="49"/>
  <c r="H78" i="49"/>
  <c r="I78" i="49"/>
  <c r="J78" i="49"/>
  <c r="K78" i="49"/>
  <c r="L78" i="49"/>
  <c r="M78" i="49"/>
  <c r="N78" i="49"/>
  <c r="C79" i="49"/>
  <c r="D79" i="49"/>
  <c r="E79" i="49"/>
  <c r="F79" i="49"/>
  <c r="G79" i="49"/>
  <c r="H79" i="49"/>
  <c r="I79" i="49"/>
  <c r="J79" i="49"/>
  <c r="K79" i="49"/>
  <c r="L79" i="49"/>
  <c r="M79" i="49"/>
  <c r="N79" i="49"/>
  <c r="C80" i="49"/>
  <c r="D80" i="49"/>
  <c r="E80" i="49"/>
  <c r="F80" i="49"/>
  <c r="G80" i="49"/>
  <c r="H80" i="49"/>
  <c r="I80" i="49"/>
  <c r="J80" i="49"/>
  <c r="K80" i="49"/>
  <c r="L80" i="49"/>
  <c r="M80" i="49"/>
  <c r="N80" i="49"/>
  <c r="C81" i="49"/>
  <c r="D81" i="49"/>
  <c r="E81" i="49"/>
  <c r="F81" i="49"/>
  <c r="G81" i="49"/>
  <c r="H81" i="49"/>
  <c r="I81" i="49"/>
  <c r="J81" i="49"/>
  <c r="K81" i="49"/>
  <c r="L81" i="49"/>
  <c r="M81" i="49"/>
  <c r="N81" i="49"/>
  <c r="C82" i="49"/>
  <c r="D82" i="49"/>
  <c r="E82" i="49"/>
  <c r="F82" i="49"/>
  <c r="G82" i="49"/>
  <c r="H82" i="49"/>
  <c r="I82" i="49"/>
  <c r="J82" i="49"/>
  <c r="K82" i="49"/>
  <c r="L82" i="49"/>
  <c r="M82" i="49"/>
  <c r="N82" i="49"/>
  <c r="C83" i="49"/>
  <c r="D83" i="49"/>
  <c r="E83" i="49"/>
  <c r="F83" i="49"/>
  <c r="G83" i="49"/>
  <c r="H83" i="49"/>
  <c r="I83" i="49"/>
  <c r="J83" i="49"/>
  <c r="K83" i="49"/>
  <c r="L83" i="49"/>
  <c r="M83" i="49"/>
  <c r="N83" i="49"/>
  <c r="C84" i="49"/>
  <c r="D84" i="49"/>
  <c r="E84" i="49"/>
  <c r="F84" i="49"/>
  <c r="G84" i="49"/>
  <c r="H84" i="49"/>
  <c r="I84" i="49"/>
  <c r="J84" i="49"/>
  <c r="K84" i="49"/>
  <c r="L84" i="49"/>
  <c r="M84" i="49"/>
  <c r="N84" i="49"/>
  <c r="C85" i="49"/>
  <c r="D85" i="49"/>
  <c r="E85" i="49"/>
  <c r="F85" i="49"/>
  <c r="G85" i="49"/>
  <c r="H85" i="49"/>
  <c r="I85" i="49"/>
  <c r="J85" i="49"/>
  <c r="K85" i="49"/>
  <c r="L85" i="49"/>
  <c r="M85" i="49"/>
  <c r="N85" i="49"/>
  <c r="C86" i="49"/>
  <c r="D86" i="49"/>
  <c r="E86" i="49"/>
  <c r="F86" i="49"/>
  <c r="G86" i="49"/>
  <c r="H86" i="49"/>
  <c r="I86" i="49"/>
  <c r="J86" i="49"/>
  <c r="K86" i="49"/>
  <c r="L86" i="49"/>
  <c r="M86" i="49"/>
  <c r="N86" i="49"/>
  <c r="C87" i="49"/>
  <c r="D87" i="49"/>
  <c r="E87" i="49"/>
  <c r="F87" i="49"/>
  <c r="G87" i="49"/>
  <c r="H87" i="49"/>
  <c r="I87" i="49"/>
  <c r="J87" i="49"/>
  <c r="K87" i="49"/>
  <c r="L87" i="49"/>
  <c r="M87" i="49"/>
  <c r="N87" i="49"/>
  <c r="C88" i="49"/>
  <c r="D88" i="49"/>
  <c r="E88" i="49"/>
  <c r="F88" i="49"/>
  <c r="G88" i="49"/>
  <c r="H88" i="49"/>
  <c r="I88" i="49"/>
  <c r="J88" i="49"/>
  <c r="K88" i="49"/>
  <c r="L88" i="49"/>
  <c r="M88" i="49"/>
  <c r="N88" i="49"/>
  <c r="C89" i="49"/>
  <c r="D89" i="49"/>
  <c r="E89" i="49"/>
  <c r="F89" i="49"/>
  <c r="G89" i="49"/>
  <c r="H89" i="49"/>
  <c r="I89" i="49"/>
  <c r="J89" i="49"/>
  <c r="K89" i="49"/>
  <c r="L89" i="49"/>
  <c r="M89" i="49"/>
  <c r="N89" i="49"/>
  <c r="C90" i="49"/>
  <c r="D90" i="49"/>
  <c r="E90" i="49"/>
  <c r="F90" i="49"/>
  <c r="G90" i="49"/>
  <c r="H90" i="49"/>
  <c r="I90" i="49"/>
  <c r="J90" i="49"/>
  <c r="K90" i="49"/>
  <c r="L90" i="49"/>
  <c r="M90" i="49"/>
  <c r="N90" i="49"/>
  <c r="C91" i="49"/>
  <c r="D91" i="49"/>
  <c r="E91" i="49"/>
  <c r="F91" i="49"/>
  <c r="G91" i="49"/>
  <c r="H91" i="49"/>
  <c r="I91" i="49"/>
  <c r="J91" i="49"/>
  <c r="K91" i="49"/>
  <c r="L91" i="49"/>
  <c r="M91" i="49"/>
  <c r="N91" i="49"/>
  <c r="C92" i="49"/>
  <c r="D92" i="49"/>
  <c r="E92" i="49"/>
  <c r="F92" i="49"/>
  <c r="G92" i="49"/>
  <c r="H92" i="49"/>
  <c r="I92" i="49"/>
  <c r="J92" i="49"/>
  <c r="K92" i="49"/>
  <c r="L92" i="49"/>
  <c r="M92" i="49"/>
  <c r="N92" i="49"/>
  <c r="C93" i="49"/>
  <c r="D93" i="49"/>
  <c r="E93" i="49"/>
  <c r="F93" i="49"/>
  <c r="G93" i="49"/>
  <c r="H93" i="49"/>
  <c r="I93" i="49"/>
  <c r="J93" i="49"/>
  <c r="K93" i="49"/>
  <c r="L93" i="49"/>
  <c r="M93" i="49"/>
  <c r="N93" i="49"/>
  <c r="C94" i="49"/>
  <c r="D94" i="49"/>
  <c r="E94" i="49"/>
  <c r="F94" i="49"/>
  <c r="G94" i="49"/>
  <c r="H94" i="49"/>
  <c r="I94" i="49"/>
  <c r="J94" i="49"/>
  <c r="K94" i="49"/>
  <c r="L94" i="49"/>
  <c r="M94" i="49"/>
  <c r="N94" i="49"/>
  <c r="C95" i="49"/>
  <c r="D95" i="49"/>
  <c r="E95" i="49"/>
  <c r="F95" i="49"/>
  <c r="G95" i="49"/>
  <c r="H95" i="49"/>
  <c r="I95" i="49"/>
  <c r="J95" i="49"/>
  <c r="K95" i="49"/>
  <c r="L95" i="49"/>
  <c r="M95" i="49"/>
  <c r="N95" i="49"/>
  <c r="C96" i="49"/>
  <c r="D96" i="49"/>
  <c r="E96" i="49"/>
  <c r="F96" i="49"/>
  <c r="G96" i="49"/>
  <c r="H96" i="49"/>
  <c r="I96" i="49"/>
  <c r="J96" i="49"/>
  <c r="K96" i="49"/>
  <c r="L96" i="49"/>
  <c r="M96" i="49"/>
  <c r="N96" i="49"/>
  <c r="C97" i="49"/>
  <c r="D97" i="49"/>
  <c r="E97" i="49"/>
  <c r="F97" i="49"/>
  <c r="G97" i="49"/>
  <c r="H97" i="49"/>
  <c r="I97" i="49"/>
  <c r="J97" i="49"/>
  <c r="K97" i="49"/>
  <c r="L97" i="49"/>
  <c r="M97" i="49"/>
  <c r="N97" i="49"/>
  <c r="C98" i="49"/>
  <c r="D98" i="49"/>
  <c r="E98" i="49"/>
  <c r="F98" i="49"/>
  <c r="G98" i="49"/>
  <c r="H98" i="49"/>
  <c r="I98" i="49"/>
  <c r="J98" i="49"/>
  <c r="K98" i="49"/>
  <c r="L98" i="49"/>
  <c r="M98" i="49"/>
  <c r="N98" i="49"/>
  <c r="C99" i="49"/>
  <c r="D99" i="49"/>
  <c r="E99" i="49"/>
  <c r="F99" i="49"/>
  <c r="G99" i="49"/>
  <c r="H99" i="49"/>
  <c r="I99" i="49"/>
  <c r="J99" i="49"/>
  <c r="K99" i="49"/>
  <c r="L99" i="49"/>
  <c r="M99" i="49"/>
  <c r="N99" i="49"/>
  <c r="C100" i="49"/>
  <c r="D100" i="49"/>
  <c r="E100" i="49"/>
  <c r="F100" i="49"/>
  <c r="G100" i="49"/>
  <c r="H100" i="49"/>
  <c r="I100" i="49"/>
  <c r="J100" i="49"/>
  <c r="K100" i="49"/>
  <c r="L100" i="49"/>
  <c r="M100" i="49"/>
  <c r="N100" i="49"/>
  <c r="C101" i="49"/>
  <c r="D101" i="49"/>
  <c r="E101" i="49"/>
  <c r="F101" i="49"/>
  <c r="G101" i="49"/>
  <c r="H101" i="49"/>
  <c r="I101" i="49"/>
  <c r="J101" i="49"/>
  <c r="K101" i="49"/>
  <c r="L101" i="49"/>
  <c r="M101" i="49"/>
  <c r="N101" i="49"/>
  <c r="C102" i="49"/>
  <c r="D102" i="49"/>
  <c r="E102" i="49"/>
  <c r="F102" i="49"/>
  <c r="G102" i="49"/>
  <c r="H102" i="49"/>
  <c r="I102" i="49"/>
  <c r="J102" i="49"/>
  <c r="K102" i="49"/>
  <c r="L102" i="49"/>
  <c r="M102" i="49"/>
  <c r="N102" i="49"/>
  <c r="C103" i="49"/>
  <c r="D103" i="49"/>
  <c r="E103" i="49"/>
  <c r="F103" i="49"/>
  <c r="G103" i="49"/>
  <c r="H103" i="49"/>
  <c r="I103" i="49"/>
  <c r="J103" i="49"/>
  <c r="K103" i="49"/>
  <c r="L103" i="49"/>
  <c r="M103" i="49"/>
  <c r="N103" i="49"/>
  <c r="C104" i="49"/>
  <c r="D104" i="49"/>
  <c r="E104" i="49"/>
  <c r="F104" i="49"/>
  <c r="G104" i="49"/>
  <c r="H104" i="49"/>
  <c r="I104" i="49"/>
  <c r="J104" i="49"/>
  <c r="K104" i="49"/>
  <c r="L104" i="49"/>
  <c r="M104" i="49"/>
  <c r="N104" i="49"/>
  <c r="C105" i="49"/>
  <c r="D105" i="49"/>
  <c r="E105" i="49"/>
  <c r="F105" i="49"/>
  <c r="G105" i="49"/>
  <c r="H105" i="49"/>
  <c r="I105" i="49"/>
  <c r="J105" i="49"/>
  <c r="K105" i="49"/>
  <c r="L105" i="49"/>
  <c r="M105" i="49"/>
  <c r="N105" i="49"/>
  <c r="C106" i="49"/>
  <c r="D106" i="49"/>
  <c r="E106" i="49"/>
  <c r="F106" i="49"/>
  <c r="G106" i="49"/>
  <c r="H106" i="49"/>
  <c r="I106" i="49"/>
  <c r="J106" i="49"/>
  <c r="K106" i="49"/>
  <c r="L106" i="49"/>
  <c r="M106" i="49"/>
  <c r="N106" i="49"/>
  <c r="C107" i="49"/>
  <c r="D107" i="49"/>
  <c r="E107" i="49"/>
  <c r="F107" i="49"/>
  <c r="G107" i="49"/>
  <c r="H107" i="49"/>
  <c r="I107" i="49"/>
  <c r="J107" i="49"/>
  <c r="K107" i="49"/>
  <c r="L107" i="49"/>
  <c r="M107" i="49"/>
  <c r="N107" i="49"/>
  <c r="C108" i="49"/>
  <c r="D108" i="49"/>
  <c r="E108" i="49"/>
  <c r="F108" i="49"/>
  <c r="G108" i="49"/>
  <c r="H108" i="49"/>
  <c r="I108" i="49"/>
  <c r="J108" i="49"/>
  <c r="K108" i="49"/>
  <c r="L108" i="49"/>
  <c r="M108" i="49"/>
  <c r="N108" i="49"/>
  <c r="C109" i="49"/>
  <c r="D109" i="49"/>
  <c r="E109" i="49"/>
  <c r="F109" i="49"/>
  <c r="G109" i="49"/>
  <c r="H109" i="49"/>
  <c r="I109" i="49"/>
  <c r="J109" i="49"/>
  <c r="K109" i="49"/>
  <c r="L109" i="49"/>
  <c r="M109" i="49"/>
  <c r="N109" i="49"/>
  <c r="C110" i="49"/>
  <c r="D110" i="49"/>
  <c r="E110" i="49"/>
  <c r="F110" i="49"/>
  <c r="G110" i="49"/>
  <c r="H110" i="49"/>
  <c r="I110" i="49"/>
  <c r="J110" i="49"/>
  <c r="K110" i="49"/>
  <c r="L110" i="49"/>
  <c r="M110" i="49"/>
  <c r="N110" i="49"/>
  <c r="C111" i="49"/>
  <c r="D111" i="49"/>
  <c r="E111" i="49"/>
  <c r="F111" i="49"/>
  <c r="G111" i="49"/>
  <c r="H111" i="49"/>
  <c r="I111" i="49"/>
  <c r="J111" i="49"/>
  <c r="K111" i="49"/>
  <c r="L111" i="49"/>
  <c r="M111" i="49"/>
  <c r="N111" i="49"/>
  <c r="C112" i="49"/>
  <c r="D112" i="49"/>
  <c r="E112" i="49"/>
  <c r="F112" i="49"/>
  <c r="G112" i="49"/>
  <c r="H112" i="49"/>
  <c r="I112" i="49"/>
  <c r="J112" i="49"/>
  <c r="K112" i="49"/>
  <c r="L112" i="49"/>
  <c r="M112" i="49"/>
  <c r="N112" i="49"/>
  <c r="C113" i="49"/>
  <c r="D113" i="49"/>
  <c r="E113" i="49"/>
  <c r="F113" i="49"/>
  <c r="G113" i="49"/>
  <c r="H113" i="49"/>
  <c r="I113" i="49"/>
  <c r="J113" i="49"/>
  <c r="K113" i="49"/>
  <c r="L113" i="49"/>
  <c r="M113" i="49"/>
  <c r="N113" i="49"/>
  <c r="C114" i="49"/>
  <c r="D114" i="49"/>
  <c r="E114" i="49"/>
  <c r="F114" i="49"/>
  <c r="G114" i="49"/>
  <c r="H114" i="49"/>
  <c r="I114" i="49"/>
  <c r="J114" i="49"/>
  <c r="K114" i="49"/>
  <c r="L114" i="49"/>
  <c r="M114" i="49"/>
  <c r="N114" i="49"/>
  <c r="C115" i="49"/>
  <c r="D115" i="49"/>
  <c r="E115" i="49"/>
  <c r="F115" i="49"/>
  <c r="G115" i="49"/>
  <c r="H115" i="49"/>
  <c r="I115" i="49"/>
  <c r="J115" i="49"/>
  <c r="K115" i="49"/>
  <c r="L115" i="49"/>
  <c r="M115" i="49"/>
  <c r="N115" i="49"/>
  <c r="C116" i="49"/>
  <c r="D116" i="49"/>
  <c r="E116" i="49"/>
  <c r="F116" i="49"/>
  <c r="G116" i="49"/>
  <c r="H116" i="49"/>
  <c r="I116" i="49"/>
  <c r="J116" i="49"/>
  <c r="K116" i="49"/>
  <c r="L116" i="49"/>
  <c r="M116" i="49"/>
  <c r="N116" i="49"/>
  <c r="C117" i="49"/>
  <c r="D117" i="49"/>
  <c r="E117" i="49"/>
  <c r="F117" i="49"/>
  <c r="G117" i="49"/>
  <c r="H117" i="49"/>
  <c r="I117" i="49"/>
  <c r="J117" i="49"/>
  <c r="K117" i="49"/>
  <c r="L117" i="49"/>
  <c r="M117" i="49"/>
  <c r="N117" i="49"/>
  <c r="C118" i="49"/>
  <c r="D118" i="49"/>
  <c r="E118" i="49"/>
  <c r="F118" i="49"/>
  <c r="G118" i="49"/>
  <c r="H118" i="49"/>
  <c r="I118" i="49"/>
  <c r="J118" i="49"/>
  <c r="K118" i="49"/>
  <c r="L118" i="49"/>
  <c r="M118" i="49"/>
  <c r="N118" i="49"/>
  <c r="C119" i="49"/>
  <c r="D119" i="49"/>
  <c r="E119" i="49"/>
  <c r="F119" i="49"/>
  <c r="G119" i="49"/>
  <c r="H119" i="49"/>
  <c r="I119" i="49"/>
  <c r="J119" i="49"/>
  <c r="K119" i="49"/>
  <c r="L119" i="49"/>
  <c r="M119" i="49"/>
  <c r="N119" i="49"/>
  <c r="C120" i="49"/>
  <c r="D120" i="49"/>
  <c r="E120" i="49"/>
  <c r="F120" i="49"/>
  <c r="G120" i="49"/>
  <c r="H120" i="49"/>
  <c r="I120" i="49"/>
  <c r="J120" i="49"/>
  <c r="K120" i="49"/>
  <c r="L120" i="49"/>
  <c r="M120" i="49"/>
  <c r="N120" i="49"/>
  <c r="C121" i="49"/>
  <c r="D121" i="49"/>
  <c r="E121" i="49"/>
  <c r="F121" i="49"/>
  <c r="G121" i="49"/>
  <c r="H121" i="49"/>
  <c r="I121" i="49"/>
  <c r="J121" i="49"/>
  <c r="K121" i="49"/>
  <c r="L121" i="49"/>
  <c r="M121" i="49"/>
  <c r="N121" i="49"/>
  <c r="C122" i="49"/>
  <c r="D122" i="49"/>
  <c r="E122" i="49"/>
  <c r="F122" i="49"/>
  <c r="G122" i="49"/>
  <c r="H122" i="49"/>
  <c r="I122" i="49"/>
  <c r="J122" i="49"/>
  <c r="K122" i="49"/>
  <c r="L122" i="49"/>
  <c r="M122" i="49"/>
  <c r="N122" i="49"/>
  <c r="C123" i="49"/>
  <c r="D123" i="49"/>
  <c r="E123" i="49"/>
  <c r="F123" i="49"/>
  <c r="G123" i="49"/>
  <c r="H123" i="49"/>
  <c r="I123" i="49"/>
  <c r="J123" i="49"/>
  <c r="K123" i="49"/>
  <c r="L123" i="49"/>
  <c r="M123" i="49"/>
  <c r="N123" i="49"/>
  <c r="C124" i="49"/>
  <c r="D124" i="49"/>
  <c r="E124" i="49"/>
  <c r="F124" i="49"/>
  <c r="G124" i="49"/>
  <c r="H124" i="49"/>
  <c r="I124" i="49"/>
  <c r="J124" i="49"/>
  <c r="K124" i="49"/>
  <c r="L124" i="49"/>
  <c r="M124" i="49"/>
  <c r="N124" i="49"/>
  <c r="C125" i="49"/>
  <c r="D125" i="49"/>
  <c r="E125" i="49"/>
  <c r="F125" i="49"/>
  <c r="G125" i="49"/>
  <c r="H125" i="49"/>
  <c r="I125" i="49"/>
  <c r="J125" i="49"/>
  <c r="K125" i="49"/>
  <c r="L125" i="49"/>
  <c r="M125" i="49"/>
  <c r="N125" i="49"/>
  <c r="C126" i="49"/>
  <c r="D126" i="49"/>
  <c r="E126" i="49"/>
  <c r="F126" i="49"/>
  <c r="G126" i="49"/>
  <c r="H126" i="49"/>
  <c r="I126" i="49"/>
  <c r="J126" i="49"/>
  <c r="K126" i="49"/>
  <c r="L126" i="49"/>
  <c r="M126" i="49"/>
  <c r="N126" i="49"/>
  <c r="C127" i="49"/>
  <c r="D127" i="49"/>
  <c r="E127" i="49"/>
  <c r="F127" i="49"/>
  <c r="G127" i="49"/>
  <c r="H127" i="49"/>
  <c r="I127" i="49"/>
  <c r="J127" i="49"/>
  <c r="K127" i="49"/>
  <c r="L127" i="49"/>
  <c r="M127" i="49"/>
  <c r="N127" i="49"/>
  <c r="C128" i="49"/>
  <c r="D128" i="49"/>
  <c r="E128" i="49"/>
  <c r="F128" i="49"/>
  <c r="G128" i="49"/>
  <c r="H128" i="49"/>
  <c r="I128" i="49"/>
  <c r="J128" i="49"/>
  <c r="K128" i="49"/>
  <c r="L128" i="49"/>
  <c r="M128" i="49"/>
  <c r="N128" i="49"/>
  <c r="C129" i="49"/>
  <c r="D129" i="49"/>
  <c r="E129" i="49"/>
  <c r="F129" i="49"/>
  <c r="G129" i="49"/>
  <c r="H129" i="49"/>
  <c r="I129" i="49"/>
  <c r="J129" i="49"/>
  <c r="K129" i="49"/>
  <c r="L129" i="49"/>
  <c r="M129" i="49"/>
  <c r="N129" i="49"/>
  <c r="C130" i="49"/>
  <c r="D130" i="49"/>
  <c r="E130" i="49"/>
  <c r="F130" i="49"/>
  <c r="G130" i="49"/>
  <c r="H130" i="49"/>
  <c r="I130" i="49"/>
  <c r="J130" i="49"/>
  <c r="K130" i="49"/>
  <c r="L130" i="49"/>
  <c r="M130" i="49"/>
  <c r="N130" i="49"/>
  <c r="C131" i="49"/>
  <c r="D131" i="49"/>
  <c r="E131" i="49"/>
  <c r="F131" i="49"/>
  <c r="G131" i="49"/>
  <c r="H131" i="49"/>
  <c r="I131" i="49"/>
  <c r="J131" i="49"/>
  <c r="K131" i="49"/>
  <c r="L131" i="49"/>
  <c r="M131" i="49"/>
  <c r="N131" i="49"/>
  <c r="C132" i="49"/>
  <c r="D132" i="49"/>
  <c r="E132" i="49"/>
  <c r="F132" i="49"/>
  <c r="G132" i="49"/>
  <c r="H132" i="49"/>
  <c r="I132" i="49"/>
  <c r="J132" i="49"/>
  <c r="K132" i="49"/>
  <c r="L132" i="49"/>
  <c r="M132" i="49"/>
  <c r="N132" i="49"/>
  <c r="C133" i="49"/>
  <c r="D133" i="49"/>
  <c r="E133" i="49"/>
  <c r="F133" i="49"/>
  <c r="G133" i="49"/>
  <c r="H133" i="49"/>
  <c r="I133" i="49"/>
  <c r="J133" i="49"/>
  <c r="K133" i="49"/>
  <c r="L133" i="49"/>
  <c r="M133" i="49"/>
  <c r="N133" i="49"/>
  <c r="C134" i="49"/>
  <c r="D134" i="49"/>
  <c r="E134" i="49"/>
  <c r="F134" i="49"/>
  <c r="G134" i="49"/>
  <c r="H134" i="49"/>
  <c r="I134" i="49"/>
  <c r="J134" i="49"/>
  <c r="K134" i="49"/>
  <c r="L134" i="49"/>
  <c r="M134" i="49"/>
  <c r="N134" i="49"/>
  <c r="C135" i="49"/>
  <c r="D135" i="49"/>
  <c r="E135" i="49"/>
  <c r="F135" i="49"/>
  <c r="G135" i="49"/>
  <c r="H135" i="49"/>
  <c r="I135" i="49"/>
  <c r="J135" i="49"/>
  <c r="K135" i="49"/>
  <c r="L135" i="49"/>
  <c r="M135" i="49"/>
  <c r="N135" i="49"/>
  <c r="C136" i="49"/>
  <c r="D136" i="49"/>
  <c r="E136" i="49"/>
  <c r="F136" i="49"/>
  <c r="G136" i="49"/>
  <c r="H136" i="49"/>
  <c r="I136" i="49"/>
  <c r="J136" i="49"/>
  <c r="K136" i="49"/>
  <c r="L136" i="49"/>
  <c r="M136" i="49"/>
  <c r="N136" i="49"/>
  <c r="C137" i="49"/>
  <c r="D137" i="49"/>
  <c r="E137" i="49"/>
  <c r="F137" i="49"/>
  <c r="G137" i="49"/>
  <c r="H137" i="49"/>
  <c r="I137" i="49"/>
  <c r="J137" i="49"/>
  <c r="K137" i="49"/>
  <c r="L137" i="49"/>
  <c r="M137" i="49"/>
  <c r="N137" i="49"/>
  <c r="C138" i="49"/>
  <c r="D138" i="49"/>
  <c r="E138" i="49"/>
  <c r="F138" i="49"/>
  <c r="G138" i="49"/>
  <c r="H138" i="49"/>
  <c r="I138" i="49"/>
  <c r="J138" i="49"/>
  <c r="K138" i="49"/>
  <c r="L138" i="49"/>
  <c r="M138" i="49"/>
  <c r="N138" i="49"/>
  <c r="C139" i="49"/>
  <c r="D139" i="49"/>
  <c r="E139" i="49"/>
  <c r="F139" i="49"/>
  <c r="G139" i="49"/>
  <c r="H139" i="49"/>
  <c r="I139" i="49"/>
  <c r="J139" i="49"/>
  <c r="K139" i="49"/>
  <c r="L139" i="49"/>
  <c r="M139" i="49"/>
  <c r="N139" i="49"/>
  <c r="C140" i="49"/>
  <c r="D140" i="49"/>
  <c r="E140" i="49"/>
  <c r="F140" i="49"/>
  <c r="G140" i="49"/>
  <c r="H140" i="49"/>
  <c r="I140" i="49"/>
  <c r="J140" i="49"/>
  <c r="K140" i="49"/>
  <c r="L140" i="49"/>
  <c r="M140" i="49"/>
  <c r="N140" i="49"/>
  <c r="C141" i="49"/>
  <c r="D141" i="49"/>
  <c r="E141" i="49"/>
  <c r="F141" i="49"/>
  <c r="G141" i="49"/>
  <c r="H141" i="49"/>
  <c r="I141" i="49"/>
  <c r="J141" i="49"/>
  <c r="K141" i="49"/>
  <c r="L141" i="49"/>
  <c r="M141" i="49"/>
  <c r="N141" i="49"/>
  <c r="C142" i="49"/>
  <c r="D142" i="49"/>
  <c r="E142" i="49"/>
  <c r="F142" i="49"/>
  <c r="G142" i="49"/>
  <c r="H142" i="49"/>
  <c r="I142" i="49"/>
  <c r="J142" i="49"/>
  <c r="K142" i="49"/>
  <c r="L142" i="49"/>
  <c r="M142" i="49"/>
  <c r="N142" i="49"/>
  <c r="C143" i="49"/>
  <c r="D143" i="49"/>
  <c r="E143" i="49"/>
  <c r="F143" i="49"/>
  <c r="G143" i="49"/>
  <c r="H143" i="49"/>
  <c r="I143" i="49"/>
  <c r="J143" i="49"/>
  <c r="K143" i="49"/>
  <c r="L143" i="49"/>
  <c r="M143" i="49"/>
  <c r="N143" i="49"/>
  <c r="C144" i="49"/>
  <c r="D144" i="49"/>
  <c r="E144" i="49"/>
  <c r="F144" i="49"/>
  <c r="G144" i="49"/>
  <c r="H144" i="49"/>
  <c r="I144" i="49"/>
  <c r="J144" i="49"/>
  <c r="K144" i="49"/>
  <c r="L144" i="49"/>
  <c r="M144" i="49"/>
  <c r="N144" i="49"/>
  <c r="C145" i="49"/>
  <c r="D145" i="49"/>
  <c r="E145" i="49"/>
  <c r="F145" i="49"/>
  <c r="G145" i="49"/>
  <c r="H145" i="49"/>
  <c r="I145" i="49"/>
  <c r="J145" i="49"/>
  <c r="K145" i="49"/>
  <c r="L145" i="49"/>
  <c r="M145" i="49"/>
  <c r="N145" i="49"/>
  <c r="C146" i="49"/>
  <c r="D146" i="49"/>
  <c r="E146" i="49"/>
  <c r="F146" i="49"/>
  <c r="G146" i="49"/>
  <c r="H146" i="49"/>
  <c r="I146" i="49"/>
  <c r="J146" i="49"/>
  <c r="K146" i="49"/>
  <c r="L146" i="49"/>
  <c r="M146" i="49"/>
  <c r="N146" i="49"/>
  <c r="C147" i="49"/>
  <c r="D147" i="49"/>
  <c r="E147" i="49"/>
  <c r="F147" i="49"/>
  <c r="G147" i="49"/>
  <c r="H147" i="49"/>
  <c r="I147" i="49"/>
  <c r="J147" i="49"/>
  <c r="K147" i="49"/>
  <c r="L147" i="49"/>
  <c r="M147" i="49"/>
  <c r="N147" i="49"/>
  <c r="C148" i="49"/>
  <c r="D148" i="49"/>
  <c r="E148" i="49"/>
  <c r="F148" i="49"/>
  <c r="G148" i="49"/>
  <c r="H148" i="49"/>
  <c r="I148" i="49"/>
  <c r="J148" i="49"/>
  <c r="K148" i="49"/>
  <c r="L148" i="49"/>
  <c r="M148" i="49"/>
  <c r="N148" i="49"/>
  <c r="C149" i="49"/>
  <c r="D149" i="49"/>
  <c r="E149" i="49"/>
  <c r="F149" i="49"/>
  <c r="G149" i="49"/>
  <c r="H149" i="49"/>
  <c r="I149" i="49"/>
  <c r="J149" i="49"/>
  <c r="K149" i="49"/>
  <c r="L149" i="49"/>
  <c r="M149" i="49"/>
  <c r="N149" i="49"/>
  <c r="C150" i="49"/>
  <c r="D150" i="49"/>
  <c r="E150" i="49"/>
  <c r="F150" i="49"/>
  <c r="G150" i="49"/>
  <c r="H150" i="49"/>
  <c r="I150" i="49"/>
  <c r="J150" i="49"/>
  <c r="K150" i="49"/>
  <c r="L150" i="49"/>
  <c r="M150" i="49"/>
  <c r="N150" i="49"/>
  <c r="C151" i="49"/>
  <c r="D151" i="49"/>
  <c r="E151" i="49"/>
  <c r="F151" i="49"/>
  <c r="G151" i="49"/>
  <c r="H151" i="49"/>
  <c r="I151" i="49"/>
  <c r="J151" i="49"/>
  <c r="K151" i="49"/>
  <c r="L151" i="49"/>
  <c r="M151" i="49"/>
  <c r="N151" i="49"/>
  <c r="C152" i="49"/>
  <c r="D152" i="49"/>
  <c r="E152" i="49"/>
  <c r="F152" i="49"/>
  <c r="G152" i="49"/>
  <c r="H152" i="49"/>
  <c r="I152" i="49"/>
  <c r="J152" i="49"/>
  <c r="K152" i="49"/>
  <c r="L152" i="49"/>
  <c r="M152" i="49"/>
  <c r="N152" i="49"/>
  <c r="C153" i="49"/>
  <c r="D153" i="49"/>
  <c r="E153" i="49"/>
  <c r="F153" i="49"/>
  <c r="G153" i="49"/>
  <c r="H153" i="49"/>
  <c r="I153" i="49"/>
  <c r="J153" i="49"/>
  <c r="K153" i="49"/>
  <c r="L153" i="49"/>
  <c r="M153" i="49"/>
  <c r="N153" i="49"/>
  <c r="C154" i="49"/>
  <c r="D154" i="49"/>
  <c r="E154" i="49"/>
  <c r="F154" i="49"/>
  <c r="G154" i="49"/>
  <c r="H154" i="49"/>
  <c r="I154" i="49"/>
  <c r="J154" i="49"/>
  <c r="K154" i="49"/>
  <c r="L154" i="49"/>
  <c r="M154" i="49"/>
  <c r="N154" i="49"/>
  <c r="C155" i="49"/>
  <c r="D155" i="49"/>
  <c r="E155" i="49"/>
  <c r="F155" i="49"/>
  <c r="G155" i="49"/>
  <c r="H155" i="49"/>
  <c r="I155" i="49"/>
  <c r="J155" i="49"/>
  <c r="K155" i="49"/>
  <c r="L155" i="49"/>
  <c r="M155" i="49"/>
  <c r="N155" i="49"/>
  <c r="C156" i="49"/>
  <c r="D156" i="49"/>
  <c r="E156" i="49"/>
  <c r="F156" i="49"/>
  <c r="G156" i="49"/>
  <c r="H156" i="49"/>
  <c r="I156" i="49"/>
  <c r="J156" i="49"/>
  <c r="K156" i="49"/>
  <c r="L156" i="49"/>
  <c r="M156" i="49"/>
  <c r="N156" i="49"/>
  <c r="C157" i="49"/>
  <c r="D157" i="49"/>
  <c r="E157" i="49"/>
  <c r="F157" i="49"/>
  <c r="G157" i="49"/>
  <c r="H157" i="49"/>
  <c r="I157" i="49"/>
  <c r="J157" i="49"/>
  <c r="K157" i="49"/>
  <c r="L157" i="49"/>
  <c r="M157" i="49"/>
  <c r="N157" i="49"/>
  <c r="C158" i="49"/>
  <c r="D158" i="49"/>
  <c r="E158" i="49"/>
  <c r="F158" i="49"/>
  <c r="G158" i="49"/>
  <c r="H158" i="49"/>
  <c r="I158" i="49"/>
  <c r="J158" i="49"/>
  <c r="K158" i="49"/>
  <c r="L158" i="49"/>
  <c r="M158" i="49"/>
  <c r="N158" i="49"/>
  <c r="C159" i="49"/>
  <c r="D159" i="49"/>
  <c r="E159" i="49"/>
  <c r="F159" i="49"/>
  <c r="G159" i="49"/>
  <c r="H159" i="49"/>
  <c r="I159" i="49"/>
  <c r="J159" i="49"/>
  <c r="K159" i="49"/>
  <c r="L159" i="49"/>
  <c r="M159" i="49"/>
  <c r="N159" i="49"/>
  <c r="C160" i="49"/>
  <c r="D160" i="49"/>
  <c r="E160" i="49"/>
  <c r="F160" i="49"/>
  <c r="G160" i="49"/>
  <c r="H160" i="49"/>
  <c r="I160" i="49"/>
  <c r="J160" i="49"/>
  <c r="K160" i="49"/>
  <c r="L160" i="49"/>
  <c r="M160" i="49"/>
  <c r="N160" i="49"/>
  <c r="C161" i="49"/>
  <c r="D161" i="49"/>
  <c r="E161" i="49"/>
  <c r="F161" i="49"/>
  <c r="G161" i="49"/>
  <c r="H161" i="49"/>
  <c r="I161" i="49"/>
  <c r="J161" i="49"/>
  <c r="K161" i="49"/>
  <c r="L161" i="49"/>
  <c r="M161" i="49"/>
  <c r="N161" i="49"/>
  <c r="C162" i="49"/>
  <c r="D162" i="49"/>
  <c r="E162" i="49"/>
  <c r="F162" i="49"/>
  <c r="G162" i="49"/>
  <c r="H162" i="49"/>
  <c r="I162" i="49"/>
  <c r="J162" i="49"/>
  <c r="K162" i="49"/>
  <c r="L162" i="49"/>
  <c r="M162" i="49"/>
  <c r="N162" i="49"/>
  <c r="C163" i="49"/>
  <c r="D163" i="49"/>
  <c r="E163" i="49"/>
  <c r="F163" i="49"/>
  <c r="G163" i="49"/>
  <c r="H163" i="49"/>
  <c r="I163" i="49"/>
  <c r="J163" i="49"/>
  <c r="K163" i="49"/>
  <c r="L163" i="49"/>
  <c r="M163" i="49"/>
  <c r="N163" i="49"/>
  <c r="C164" i="49"/>
  <c r="D164" i="49"/>
  <c r="E164" i="49"/>
  <c r="F164" i="49"/>
  <c r="G164" i="49"/>
  <c r="H164" i="49"/>
  <c r="I164" i="49"/>
  <c r="J164" i="49"/>
  <c r="K164" i="49"/>
  <c r="L164" i="49"/>
  <c r="M164" i="49"/>
  <c r="N164" i="49"/>
  <c r="C165" i="49"/>
  <c r="D165" i="49"/>
  <c r="E165" i="49"/>
  <c r="F165" i="49"/>
  <c r="G165" i="49"/>
  <c r="H165" i="49"/>
  <c r="I165" i="49"/>
  <c r="J165" i="49"/>
  <c r="K165" i="49"/>
  <c r="L165" i="49"/>
  <c r="M165" i="49"/>
  <c r="N165" i="49"/>
  <c r="C166" i="49"/>
  <c r="D166" i="49"/>
  <c r="E166" i="49"/>
  <c r="F166" i="49"/>
  <c r="G166" i="49"/>
  <c r="H166" i="49"/>
  <c r="I166" i="49"/>
  <c r="J166" i="49"/>
  <c r="K166" i="49"/>
  <c r="L166" i="49"/>
  <c r="M166" i="49"/>
  <c r="N166" i="49"/>
  <c r="C167" i="49"/>
  <c r="D167" i="49"/>
  <c r="E167" i="49"/>
  <c r="F167" i="49"/>
  <c r="G167" i="49"/>
  <c r="H167" i="49"/>
  <c r="I167" i="49"/>
  <c r="J167" i="49"/>
  <c r="K167" i="49"/>
  <c r="L167" i="49"/>
  <c r="M167" i="49"/>
  <c r="N167" i="49"/>
  <c r="C168" i="49"/>
  <c r="D168" i="49"/>
  <c r="E168" i="49"/>
  <c r="F168" i="49"/>
  <c r="G168" i="49"/>
  <c r="H168" i="49"/>
  <c r="I168" i="49"/>
  <c r="J168" i="49"/>
  <c r="K168" i="49"/>
  <c r="L168" i="49"/>
  <c r="M168" i="49"/>
  <c r="N168" i="49"/>
  <c r="C169" i="49"/>
  <c r="D169" i="49"/>
  <c r="E169" i="49"/>
  <c r="F169" i="49"/>
  <c r="G169" i="49"/>
  <c r="H169" i="49"/>
  <c r="I169" i="49"/>
  <c r="J169" i="49"/>
  <c r="K169" i="49"/>
  <c r="L169" i="49"/>
  <c r="M169" i="49"/>
  <c r="N169" i="49"/>
  <c r="C170" i="49"/>
  <c r="D170" i="49"/>
  <c r="E170" i="49"/>
  <c r="F170" i="49"/>
  <c r="G170" i="49"/>
  <c r="H170" i="49"/>
  <c r="I170" i="49"/>
  <c r="J170" i="49"/>
  <c r="K170" i="49"/>
  <c r="L170" i="49"/>
  <c r="M170" i="49"/>
  <c r="N170" i="49"/>
  <c r="C171" i="49"/>
  <c r="D171" i="49"/>
  <c r="E171" i="49"/>
  <c r="F171" i="49"/>
  <c r="G171" i="49"/>
  <c r="H171" i="49"/>
  <c r="I171" i="49"/>
  <c r="J171" i="49"/>
  <c r="K171" i="49"/>
  <c r="L171" i="49"/>
  <c r="M171" i="49"/>
  <c r="N171" i="49"/>
  <c r="C172" i="49"/>
  <c r="D172" i="49"/>
  <c r="E172" i="49"/>
  <c r="F172" i="49"/>
  <c r="G172" i="49"/>
  <c r="H172" i="49"/>
  <c r="I172" i="49"/>
  <c r="J172" i="49"/>
  <c r="K172" i="49"/>
  <c r="L172" i="49"/>
  <c r="M172" i="49"/>
  <c r="N172" i="49"/>
  <c r="C173" i="49"/>
  <c r="D173" i="49"/>
  <c r="E173" i="49"/>
  <c r="F173" i="49"/>
  <c r="G173" i="49"/>
  <c r="H173" i="49"/>
  <c r="I173" i="49"/>
  <c r="J173" i="49"/>
  <c r="K173" i="49"/>
  <c r="L173" i="49"/>
  <c r="M173" i="49"/>
  <c r="N173" i="49"/>
  <c r="C174" i="49"/>
  <c r="D174" i="49"/>
  <c r="E174" i="49"/>
  <c r="F174" i="49"/>
  <c r="G174" i="49"/>
  <c r="H174" i="49"/>
  <c r="I174" i="49"/>
  <c r="J174" i="49"/>
  <c r="K174" i="49"/>
  <c r="L174" i="49"/>
  <c r="M174" i="49"/>
  <c r="N174" i="49"/>
  <c r="C175" i="49"/>
  <c r="D175" i="49"/>
  <c r="E175" i="49"/>
  <c r="F175" i="49"/>
  <c r="G175" i="49"/>
  <c r="H175" i="49"/>
  <c r="I175" i="49"/>
  <c r="J175" i="49"/>
  <c r="K175" i="49"/>
  <c r="L175" i="49"/>
  <c r="M175" i="49"/>
  <c r="N175" i="49"/>
  <c r="C176" i="49"/>
  <c r="D176" i="49"/>
  <c r="E176" i="49"/>
  <c r="F176" i="49"/>
  <c r="G176" i="49"/>
  <c r="H176" i="49"/>
  <c r="I176" i="49"/>
  <c r="J176" i="49"/>
  <c r="K176" i="49"/>
  <c r="L176" i="49"/>
  <c r="M176" i="49"/>
  <c r="N176" i="49"/>
  <c r="C177" i="49"/>
  <c r="D177" i="49"/>
  <c r="E177" i="49"/>
  <c r="F177" i="49"/>
  <c r="G177" i="49"/>
  <c r="H177" i="49"/>
  <c r="I177" i="49"/>
  <c r="J177" i="49"/>
  <c r="K177" i="49"/>
  <c r="L177" i="49"/>
  <c r="M177" i="49"/>
  <c r="N177" i="49"/>
  <c r="C178" i="49"/>
  <c r="D178" i="49"/>
  <c r="E178" i="49"/>
  <c r="F178" i="49"/>
  <c r="G178" i="49"/>
  <c r="H178" i="49"/>
  <c r="I178" i="49"/>
  <c r="J178" i="49"/>
  <c r="K178" i="49"/>
  <c r="L178" i="49"/>
  <c r="M178" i="49"/>
  <c r="N178" i="49"/>
  <c r="C179" i="49"/>
  <c r="D179" i="49"/>
  <c r="E179" i="49"/>
  <c r="F179" i="49"/>
  <c r="G179" i="49"/>
  <c r="H179" i="49"/>
  <c r="I179" i="49"/>
  <c r="J179" i="49"/>
  <c r="K179" i="49"/>
  <c r="L179" i="49"/>
  <c r="M179" i="49"/>
  <c r="N179" i="49"/>
  <c r="C180" i="49"/>
  <c r="D180" i="49"/>
  <c r="E180" i="49"/>
  <c r="F180" i="49"/>
  <c r="G180" i="49"/>
  <c r="H180" i="49"/>
  <c r="I180" i="49"/>
  <c r="J180" i="49"/>
  <c r="K180" i="49"/>
  <c r="L180" i="49"/>
  <c r="M180" i="49"/>
  <c r="N180" i="49"/>
  <c r="C181" i="49"/>
  <c r="D181" i="49"/>
  <c r="E181" i="49"/>
  <c r="F181" i="49"/>
  <c r="G181" i="49"/>
  <c r="H181" i="49"/>
  <c r="I181" i="49"/>
  <c r="J181" i="49"/>
  <c r="K181" i="49"/>
  <c r="L181" i="49"/>
  <c r="M181" i="49"/>
  <c r="N181" i="49"/>
  <c r="C182" i="49"/>
  <c r="D182" i="49"/>
  <c r="E182" i="49"/>
  <c r="F182" i="49"/>
  <c r="G182" i="49"/>
  <c r="H182" i="49"/>
  <c r="I182" i="49"/>
  <c r="J182" i="49"/>
  <c r="K182" i="49"/>
  <c r="L182" i="49"/>
  <c r="M182" i="49"/>
  <c r="N182" i="49"/>
  <c r="C183" i="49"/>
  <c r="D183" i="49"/>
  <c r="E183" i="49"/>
  <c r="F183" i="49"/>
  <c r="G183" i="49"/>
  <c r="H183" i="49"/>
  <c r="I183" i="49"/>
  <c r="J183" i="49"/>
  <c r="K183" i="49"/>
  <c r="L183" i="49"/>
  <c r="M183" i="49"/>
  <c r="N183" i="49"/>
  <c r="C184" i="49"/>
  <c r="D184" i="49"/>
  <c r="E184" i="49"/>
  <c r="F184" i="49"/>
  <c r="G184" i="49"/>
  <c r="H184" i="49"/>
  <c r="I184" i="49"/>
  <c r="J184" i="49"/>
  <c r="K184" i="49"/>
  <c r="L184" i="49"/>
  <c r="M184" i="49"/>
  <c r="N184" i="49"/>
  <c r="C185" i="49"/>
  <c r="D185" i="49"/>
  <c r="E185" i="49"/>
  <c r="F185" i="49"/>
  <c r="G185" i="49"/>
  <c r="H185" i="49"/>
  <c r="I185" i="49"/>
  <c r="J185" i="49"/>
  <c r="K185" i="49"/>
  <c r="L185" i="49"/>
  <c r="M185" i="49"/>
  <c r="N185" i="49"/>
  <c r="C186" i="49"/>
  <c r="D186" i="49"/>
  <c r="E186" i="49"/>
  <c r="F186" i="49"/>
  <c r="G186" i="49"/>
  <c r="H186" i="49"/>
  <c r="I186" i="49"/>
  <c r="J186" i="49"/>
  <c r="K186" i="49"/>
  <c r="L186" i="49"/>
  <c r="M186" i="49"/>
  <c r="N186" i="49"/>
  <c r="C187" i="49"/>
  <c r="D187" i="49"/>
  <c r="E187" i="49"/>
  <c r="F187" i="49"/>
  <c r="G187" i="49"/>
  <c r="H187" i="49"/>
  <c r="I187" i="49"/>
  <c r="J187" i="49"/>
  <c r="K187" i="49"/>
  <c r="L187" i="49"/>
  <c r="M187" i="49"/>
  <c r="N187" i="49"/>
  <c r="C188" i="49"/>
  <c r="D188" i="49"/>
  <c r="E188" i="49"/>
  <c r="F188" i="49"/>
  <c r="G188" i="49"/>
  <c r="H188" i="49"/>
  <c r="I188" i="49"/>
  <c r="J188" i="49"/>
  <c r="K188" i="49"/>
  <c r="L188" i="49"/>
  <c r="M188" i="49"/>
  <c r="N188" i="49"/>
  <c r="C189" i="49"/>
  <c r="D189" i="49"/>
  <c r="E189" i="49"/>
  <c r="F189" i="49"/>
  <c r="G189" i="49"/>
  <c r="H189" i="49"/>
  <c r="I189" i="49"/>
  <c r="J189" i="49"/>
  <c r="K189" i="49"/>
  <c r="L189" i="49"/>
  <c r="M189" i="49"/>
  <c r="N189" i="49"/>
  <c r="C190" i="49"/>
  <c r="D190" i="49"/>
  <c r="E190" i="49"/>
  <c r="F190" i="49"/>
  <c r="G190" i="49"/>
  <c r="H190" i="49"/>
  <c r="I190" i="49"/>
  <c r="J190" i="49"/>
  <c r="K190" i="49"/>
  <c r="L190" i="49"/>
  <c r="M190" i="49"/>
  <c r="N190" i="49"/>
  <c r="C191" i="49"/>
  <c r="D191" i="49"/>
  <c r="E191" i="49"/>
  <c r="F191" i="49"/>
  <c r="G191" i="49"/>
  <c r="H191" i="49"/>
  <c r="I191" i="49"/>
  <c r="J191" i="49"/>
  <c r="K191" i="49"/>
  <c r="L191" i="49"/>
  <c r="M191" i="49"/>
  <c r="N191" i="49"/>
  <c r="C192" i="49"/>
  <c r="D192" i="49"/>
  <c r="E192" i="49"/>
  <c r="F192" i="49"/>
  <c r="G192" i="49"/>
  <c r="H192" i="49"/>
  <c r="I192" i="49"/>
  <c r="J192" i="49"/>
  <c r="K192" i="49"/>
  <c r="L192" i="49"/>
  <c r="M192" i="49"/>
  <c r="N192" i="49"/>
  <c r="C193" i="49"/>
  <c r="D193" i="49"/>
  <c r="E193" i="49"/>
  <c r="F193" i="49"/>
  <c r="G193" i="49"/>
  <c r="H193" i="49"/>
  <c r="I193" i="49"/>
  <c r="J193" i="49"/>
  <c r="K193" i="49"/>
  <c r="L193" i="49"/>
  <c r="M193" i="49"/>
  <c r="N193" i="49"/>
  <c r="C194" i="49"/>
  <c r="D194" i="49"/>
  <c r="E194" i="49"/>
  <c r="F194" i="49"/>
  <c r="G194" i="49"/>
  <c r="H194" i="49"/>
  <c r="I194" i="49"/>
  <c r="J194" i="49"/>
  <c r="K194" i="49"/>
  <c r="L194" i="49"/>
  <c r="M194" i="49"/>
  <c r="N194" i="49"/>
  <c r="C195" i="49"/>
  <c r="D195" i="49"/>
  <c r="E195" i="49"/>
  <c r="F195" i="49"/>
  <c r="G195" i="49"/>
  <c r="H195" i="49"/>
  <c r="I195" i="49"/>
  <c r="J195" i="49"/>
  <c r="K195" i="49"/>
  <c r="L195" i="49"/>
  <c r="M195" i="49"/>
  <c r="N195" i="49"/>
  <c r="C196" i="49"/>
  <c r="D196" i="49"/>
  <c r="E196" i="49"/>
  <c r="F196" i="49"/>
  <c r="G196" i="49"/>
  <c r="H196" i="49"/>
  <c r="I196" i="49"/>
  <c r="J196" i="49"/>
  <c r="K196" i="49"/>
  <c r="L196" i="49"/>
  <c r="M196" i="49"/>
  <c r="N196" i="49"/>
  <c r="C197" i="49"/>
  <c r="D197" i="49"/>
  <c r="E197" i="49"/>
  <c r="F197" i="49"/>
  <c r="G197" i="49"/>
  <c r="H197" i="49"/>
  <c r="I197" i="49"/>
  <c r="J197" i="49"/>
  <c r="K197" i="49"/>
  <c r="L197" i="49"/>
  <c r="M197" i="49"/>
  <c r="N197" i="49"/>
  <c r="C198" i="49"/>
  <c r="D198" i="49"/>
  <c r="E198" i="49"/>
  <c r="F198" i="49"/>
  <c r="G198" i="49"/>
  <c r="H198" i="49"/>
  <c r="I198" i="49"/>
  <c r="J198" i="49"/>
  <c r="K198" i="49"/>
  <c r="L198" i="49"/>
  <c r="M198" i="49"/>
  <c r="N198" i="49"/>
  <c r="C199" i="49"/>
  <c r="D199" i="49"/>
  <c r="E199" i="49"/>
  <c r="F199" i="49"/>
  <c r="G199" i="49"/>
  <c r="H199" i="49"/>
  <c r="I199" i="49"/>
  <c r="J199" i="49"/>
  <c r="K199" i="49"/>
  <c r="L199" i="49"/>
  <c r="M199" i="49"/>
  <c r="N199" i="49"/>
  <c r="C200" i="49"/>
  <c r="D200" i="49"/>
  <c r="E200" i="49"/>
  <c r="F200" i="49"/>
  <c r="G200" i="49"/>
  <c r="H200" i="49"/>
  <c r="I200" i="49"/>
  <c r="J200" i="49"/>
  <c r="K200" i="49"/>
  <c r="L200" i="49"/>
  <c r="M200" i="49"/>
  <c r="N200" i="49"/>
  <c r="C201" i="49"/>
  <c r="D201" i="49"/>
  <c r="E201" i="49"/>
  <c r="F201" i="49"/>
  <c r="G201" i="49"/>
  <c r="H201" i="49"/>
  <c r="I201" i="49"/>
  <c r="J201" i="49"/>
  <c r="K201" i="49"/>
  <c r="L201" i="49"/>
  <c r="M201" i="49"/>
  <c r="N201" i="49"/>
  <c r="C202" i="49"/>
  <c r="D202" i="49"/>
  <c r="E202" i="49"/>
  <c r="F202" i="49"/>
  <c r="G202" i="49"/>
  <c r="H202" i="49"/>
  <c r="I202" i="49"/>
  <c r="J202" i="49"/>
  <c r="K202" i="49"/>
  <c r="L202" i="49"/>
  <c r="M202" i="49"/>
  <c r="N202" i="49"/>
  <c r="C203" i="49"/>
  <c r="D203" i="49"/>
  <c r="E203" i="49"/>
  <c r="F203" i="49"/>
  <c r="G203" i="49"/>
  <c r="H203" i="49"/>
  <c r="I203" i="49"/>
  <c r="J203" i="49"/>
  <c r="K203" i="49"/>
  <c r="L203" i="49"/>
  <c r="M203" i="49"/>
  <c r="N203" i="49"/>
  <c r="C204" i="49"/>
  <c r="D204" i="49"/>
  <c r="E204" i="49"/>
  <c r="F204" i="49"/>
  <c r="G204" i="49"/>
  <c r="H204" i="49"/>
  <c r="I204" i="49"/>
  <c r="J204" i="49"/>
  <c r="K204" i="49"/>
  <c r="L204" i="49"/>
  <c r="M204" i="49"/>
  <c r="N204" i="49"/>
  <c r="C205" i="49"/>
  <c r="D205" i="49"/>
  <c r="E205" i="49"/>
  <c r="F205" i="49"/>
  <c r="G205" i="49"/>
  <c r="H205" i="49"/>
  <c r="I205" i="49"/>
  <c r="J205" i="49"/>
  <c r="K205" i="49"/>
  <c r="L205" i="49"/>
  <c r="M205" i="49"/>
  <c r="N205" i="49"/>
  <c r="C206" i="49"/>
  <c r="D206" i="49"/>
  <c r="E206" i="49"/>
  <c r="F206" i="49"/>
  <c r="G206" i="49"/>
  <c r="H206" i="49"/>
  <c r="I206" i="49"/>
  <c r="J206" i="49"/>
  <c r="K206" i="49"/>
  <c r="L206" i="49"/>
  <c r="M206" i="49"/>
  <c r="N206" i="49"/>
  <c r="C207" i="49"/>
  <c r="D207" i="49"/>
  <c r="E207" i="49"/>
  <c r="F207" i="49"/>
  <c r="G207" i="49"/>
  <c r="H207" i="49"/>
  <c r="I207" i="49"/>
  <c r="J207" i="49"/>
  <c r="K207" i="49"/>
  <c r="L207" i="49"/>
  <c r="M207" i="49"/>
  <c r="N207" i="49"/>
  <c r="C208" i="49"/>
  <c r="D208" i="49"/>
  <c r="E208" i="49"/>
  <c r="F208" i="49"/>
  <c r="G208" i="49"/>
  <c r="H208" i="49"/>
  <c r="I208" i="49"/>
  <c r="J208" i="49"/>
  <c r="K208" i="49"/>
  <c r="L208" i="49"/>
  <c r="M208" i="49"/>
  <c r="N208" i="49"/>
  <c r="C209" i="49"/>
  <c r="D209" i="49"/>
  <c r="E209" i="49"/>
  <c r="F209" i="49"/>
  <c r="G209" i="49"/>
  <c r="H209" i="49"/>
  <c r="I209" i="49"/>
  <c r="J209" i="49"/>
  <c r="K209" i="49"/>
  <c r="L209" i="49"/>
  <c r="M209" i="49"/>
  <c r="N209" i="49"/>
  <c r="C210" i="49"/>
  <c r="D210" i="49"/>
  <c r="E210" i="49"/>
  <c r="F210" i="49"/>
  <c r="G210" i="49"/>
  <c r="H210" i="49"/>
  <c r="I210" i="49"/>
  <c r="J210" i="49"/>
  <c r="K210" i="49"/>
  <c r="L210" i="49"/>
  <c r="M210" i="49"/>
  <c r="N210" i="49"/>
  <c r="C211" i="49"/>
  <c r="D211" i="49"/>
  <c r="E211" i="49"/>
  <c r="F211" i="49"/>
  <c r="G211" i="49"/>
  <c r="H211" i="49"/>
  <c r="I211" i="49"/>
  <c r="J211" i="49"/>
  <c r="K211" i="49"/>
  <c r="L211" i="49"/>
  <c r="M211" i="49"/>
  <c r="N211" i="49"/>
  <c r="C212" i="49"/>
  <c r="D212" i="49"/>
  <c r="E212" i="49"/>
  <c r="F212" i="49"/>
  <c r="G212" i="49"/>
  <c r="H212" i="49"/>
  <c r="I212" i="49"/>
  <c r="J212" i="49"/>
  <c r="K212" i="49"/>
  <c r="L212" i="49"/>
  <c r="M212" i="49"/>
  <c r="N212" i="49"/>
  <c r="C213" i="49"/>
  <c r="D213" i="49"/>
  <c r="E213" i="49"/>
  <c r="F213" i="49"/>
  <c r="G213" i="49"/>
  <c r="H213" i="49"/>
  <c r="I213" i="49"/>
  <c r="J213" i="49"/>
  <c r="K213" i="49"/>
  <c r="L213" i="49"/>
  <c r="M213" i="49"/>
  <c r="N213" i="49"/>
  <c r="C214" i="49"/>
  <c r="D214" i="49"/>
  <c r="E214" i="49"/>
  <c r="F214" i="49"/>
  <c r="G214" i="49"/>
  <c r="H214" i="49"/>
  <c r="I214" i="49"/>
  <c r="J214" i="49"/>
  <c r="K214" i="49"/>
  <c r="L214" i="49"/>
  <c r="M214" i="49"/>
  <c r="N214" i="49"/>
  <c r="C215" i="49"/>
  <c r="D215" i="49"/>
  <c r="E215" i="49"/>
  <c r="F215" i="49"/>
  <c r="G215" i="49"/>
  <c r="H215" i="49"/>
  <c r="I215" i="49"/>
  <c r="J215" i="49"/>
  <c r="K215" i="49"/>
  <c r="L215" i="49"/>
  <c r="M215" i="49"/>
  <c r="N215" i="49"/>
  <c r="C216" i="49"/>
  <c r="D216" i="49"/>
  <c r="E216" i="49"/>
  <c r="F216" i="49"/>
  <c r="G216" i="49"/>
  <c r="H216" i="49"/>
  <c r="I216" i="49"/>
  <c r="J216" i="49"/>
  <c r="K216" i="49"/>
  <c r="L216" i="49"/>
  <c r="M216" i="49"/>
  <c r="N216" i="49"/>
  <c r="C217" i="49"/>
  <c r="D217" i="49"/>
  <c r="E217" i="49"/>
  <c r="F217" i="49"/>
  <c r="G217" i="49"/>
  <c r="H217" i="49"/>
  <c r="I217" i="49"/>
  <c r="J217" i="49"/>
  <c r="K217" i="49"/>
  <c r="L217" i="49"/>
  <c r="M217" i="49"/>
  <c r="N217" i="49"/>
  <c r="C218" i="49"/>
  <c r="D218" i="49"/>
  <c r="E218" i="49"/>
  <c r="F218" i="49"/>
  <c r="G218" i="49"/>
  <c r="H218" i="49"/>
  <c r="I218" i="49"/>
  <c r="J218" i="49"/>
  <c r="K218" i="49"/>
  <c r="L218" i="49"/>
  <c r="M218" i="49"/>
  <c r="N218" i="49"/>
  <c r="C219" i="49"/>
  <c r="D219" i="49"/>
  <c r="E219" i="49"/>
  <c r="F219" i="49"/>
  <c r="G219" i="49"/>
  <c r="H219" i="49"/>
  <c r="I219" i="49"/>
  <c r="J219" i="49"/>
  <c r="K219" i="49"/>
  <c r="L219" i="49"/>
  <c r="M219" i="49"/>
  <c r="N219" i="49"/>
  <c r="C220" i="49"/>
  <c r="D220" i="49"/>
  <c r="E220" i="49"/>
  <c r="F220" i="49"/>
  <c r="G220" i="49"/>
  <c r="H220" i="49"/>
  <c r="I220" i="49"/>
  <c r="J220" i="49"/>
  <c r="K220" i="49"/>
  <c r="L220" i="49"/>
  <c r="M220" i="49"/>
  <c r="N220" i="49"/>
  <c r="C221" i="49"/>
  <c r="D221" i="49"/>
  <c r="E221" i="49"/>
  <c r="F221" i="49"/>
  <c r="G221" i="49"/>
  <c r="H221" i="49"/>
  <c r="I221" i="49"/>
  <c r="J221" i="49"/>
  <c r="K221" i="49"/>
  <c r="L221" i="49"/>
  <c r="M221" i="49"/>
  <c r="N221" i="49"/>
  <c r="C222" i="49"/>
  <c r="D222" i="49"/>
  <c r="E222" i="49"/>
  <c r="F222" i="49"/>
  <c r="G222" i="49"/>
  <c r="H222" i="49"/>
  <c r="I222" i="49"/>
  <c r="J222" i="49"/>
  <c r="K222" i="49"/>
  <c r="L222" i="49"/>
  <c r="M222" i="49"/>
  <c r="N222" i="49"/>
  <c r="C223" i="49"/>
  <c r="D223" i="49"/>
  <c r="E223" i="49"/>
  <c r="F223" i="49"/>
  <c r="G223" i="49"/>
  <c r="H223" i="49"/>
  <c r="I223" i="49"/>
  <c r="J223" i="49"/>
  <c r="K223" i="49"/>
  <c r="L223" i="49"/>
  <c r="M223" i="49"/>
  <c r="N223" i="49"/>
  <c r="C224" i="49"/>
  <c r="D224" i="49"/>
  <c r="E224" i="49"/>
  <c r="F224" i="49"/>
  <c r="G224" i="49"/>
  <c r="H224" i="49"/>
  <c r="I224" i="49"/>
  <c r="J224" i="49"/>
  <c r="K224" i="49"/>
  <c r="L224" i="49"/>
  <c r="M224" i="49"/>
  <c r="N224" i="49"/>
  <c r="C225" i="49"/>
  <c r="D225" i="49"/>
  <c r="E225" i="49"/>
  <c r="F225" i="49"/>
  <c r="G225" i="49"/>
  <c r="H225" i="49"/>
  <c r="I225" i="49"/>
  <c r="J225" i="49"/>
  <c r="K225" i="49"/>
  <c r="L225" i="49"/>
  <c r="M225" i="49"/>
  <c r="N225" i="49"/>
  <c r="C226" i="49"/>
  <c r="D226" i="49"/>
  <c r="E226" i="49"/>
  <c r="F226" i="49"/>
  <c r="G226" i="49"/>
  <c r="H226" i="49"/>
  <c r="I226" i="49"/>
  <c r="J226" i="49"/>
  <c r="K226" i="49"/>
  <c r="L226" i="49"/>
  <c r="M226" i="49"/>
  <c r="N226" i="49"/>
  <c r="C227" i="49"/>
  <c r="D227" i="49"/>
  <c r="E227" i="49"/>
  <c r="F227" i="49"/>
  <c r="G227" i="49"/>
  <c r="H227" i="49"/>
  <c r="I227" i="49"/>
  <c r="J227" i="49"/>
  <c r="K227" i="49"/>
  <c r="L227" i="49"/>
  <c r="M227" i="49"/>
  <c r="N227" i="49"/>
  <c r="C228" i="49"/>
  <c r="D228" i="49"/>
  <c r="E228" i="49"/>
  <c r="F228" i="49"/>
  <c r="G228" i="49"/>
  <c r="H228" i="49"/>
  <c r="I228" i="49"/>
  <c r="J228" i="49"/>
  <c r="K228" i="49"/>
  <c r="L228" i="49"/>
  <c r="M228" i="49"/>
  <c r="N228" i="49"/>
  <c r="C229" i="49"/>
  <c r="D229" i="49"/>
  <c r="E229" i="49"/>
  <c r="F229" i="49"/>
  <c r="G229" i="49"/>
  <c r="H229" i="49"/>
  <c r="I229" i="49"/>
  <c r="J229" i="49"/>
  <c r="K229" i="49"/>
  <c r="L229" i="49"/>
  <c r="M229" i="49"/>
  <c r="N229" i="49"/>
  <c r="C230" i="49"/>
  <c r="D230" i="49"/>
  <c r="E230" i="49"/>
  <c r="F230" i="49"/>
  <c r="G230" i="49"/>
  <c r="H230" i="49"/>
  <c r="I230" i="49"/>
  <c r="J230" i="49"/>
  <c r="K230" i="49"/>
  <c r="L230" i="49"/>
  <c r="M230" i="49"/>
  <c r="N230" i="49"/>
  <c r="C231" i="49"/>
  <c r="D231" i="49"/>
  <c r="E231" i="49"/>
  <c r="F231" i="49"/>
  <c r="G231" i="49"/>
  <c r="H231" i="49"/>
  <c r="I231" i="49"/>
  <c r="J231" i="49"/>
  <c r="K231" i="49"/>
  <c r="L231" i="49"/>
  <c r="M231" i="49"/>
  <c r="N231" i="49"/>
  <c r="C232" i="49"/>
  <c r="D232" i="49"/>
  <c r="E232" i="49"/>
  <c r="F232" i="49"/>
  <c r="G232" i="49"/>
  <c r="H232" i="49"/>
  <c r="I232" i="49"/>
  <c r="J232" i="49"/>
  <c r="K232" i="49"/>
  <c r="L232" i="49"/>
  <c r="M232" i="49"/>
  <c r="N232" i="49"/>
  <c r="C233" i="49"/>
  <c r="D233" i="49"/>
  <c r="E233" i="49"/>
  <c r="F233" i="49"/>
  <c r="G233" i="49"/>
  <c r="H233" i="49"/>
  <c r="I233" i="49"/>
  <c r="J233" i="49"/>
  <c r="K233" i="49"/>
  <c r="L233" i="49"/>
  <c r="M233" i="49"/>
  <c r="N233" i="49"/>
  <c r="C234" i="49"/>
  <c r="D234" i="49"/>
  <c r="E234" i="49"/>
  <c r="F234" i="49"/>
  <c r="G234" i="49"/>
  <c r="H234" i="49"/>
  <c r="I234" i="49"/>
  <c r="J234" i="49"/>
  <c r="K234" i="49"/>
  <c r="L234" i="49"/>
  <c r="M234" i="49"/>
  <c r="N234" i="49"/>
  <c r="C235" i="49"/>
  <c r="D235" i="49"/>
  <c r="E235" i="49"/>
  <c r="F235" i="49"/>
  <c r="G235" i="49"/>
  <c r="H235" i="49"/>
  <c r="I235" i="49"/>
  <c r="J235" i="49"/>
  <c r="K235" i="49"/>
  <c r="L235" i="49"/>
  <c r="M235" i="49"/>
  <c r="N235" i="49"/>
  <c r="C236" i="49"/>
  <c r="D236" i="49"/>
  <c r="E236" i="49"/>
  <c r="F236" i="49"/>
  <c r="G236" i="49"/>
  <c r="H236" i="49"/>
  <c r="I236" i="49"/>
  <c r="J236" i="49"/>
  <c r="K236" i="49"/>
  <c r="L236" i="49"/>
  <c r="M236" i="49"/>
  <c r="N236" i="49"/>
  <c r="C237" i="49"/>
  <c r="D237" i="49"/>
  <c r="E237" i="49"/>
  <c r="F237" i="49"/>
  <c r="G237" i="49"/>
  <c r="H237" i="49"/>
  <c r="I237" i="49"/>
  <c r="J237" i="49"/>
  <c r="K237" i="49"/>
  <c r="L237" i="49"/>
  <c r="M237" i="49"/>
  <c r="N237" i="49"/>
  <c r="C238" i="49"/>
  <c r="D238" i="49"/>
  <c r="E238" i="49"/>
  <c r="F238" i="49"/>
  <c r="G238" i="49"/>
  <c r="H238" i="49"/>
  <c r="I238" i="49"/>
  <c r="J238" i="49"/>
  <c r="K238" i="49"/>
  <c r="L238" i="49"/>
  <c r="M238" i="49"/>
  <c r="N238" i="49"/>
  <c r="C239" i="49"/>
  <c r="D239" i="49"/>
  <c r="E239" i="49"/>
  <c r="F239" i="49"/>
  <c r="G239" i="49"/>
  <c r="H239" i="49"/>
  <c r="I239" i="49"/>
  <c r="J239" i="49"/>
  <c r="K239" i="49"/>
  <c r="L239" i="49"/>
  <c r="M239" i="49"/>
  <c r="N239" i="49"/>
  <c r="C240" i="49"/>
  <c r="D240" i="49"/>
  <c r="E240" i="49"/>
  <c r="F240" i="49"/>
  <c r="G240" i="49"/>
  <c r="H240" i="49"/>
  <c r="I240" i="49"/>
  <c r="J240" i="49"/>
  <c r="K240" i="49"/>
  <c r="L240" i="49"/>
  <c r="M240" i="49"/>
  <c r="N240" i="49"/>
  <c r="C241" i="49"/>
  <c r="D241" i="49"/>
  <c r="E241" i="49"/>
  <c r="F241" i="49"/>
  <c r="G241" i="49"/>
  <c r="H241" i="49"/>
  <c r="I241" i="49"/>
  <c r="J241" i="49"/>
  <c r="K241" i="49"/>
  <c r="L241" i="49"/>
  <c r="M241" i="49"/>
  <c r="N241" i="49"/>
  <c r="C242" i="49"/>
  <c r="D242" i="49"/>
  <c r="E242" i="49"/>
  <c r="F242" i="49"/>
  <c r="G242" i="49"/>
  <c r="H242" i="49"/>
  <c r="I242" i="49"/>
  <c r="J242" i="49"/>
  <c r="K242" i="49"/>
  <c r="L242" i="49"/>
  <c r="M242" i="49"/>
  <c r="N242" i="49"/>
  <c r="C243" i="49"/>
  <c r="D243" i="49"/>
  <c r="E243" i="49"/>
  <c r="F243" i="49"/>
  <c r="G243" i="49"/>
  <c r="H243" i="49"/>
  <c r="I243" i="49"/>
  <c r="J243" i="49"/>
  <c r="K243" i="49"/>
  <c r="L243" i="49"/>
  <c r="M243" i="49"/>
  <c r="N243" i="49"/>
  <c r="C244" i="49"/>
  <c r="D244" i="49"/>
  <c r="E244" i="49"/>
  <c r="F244" i="49"/>
  <c r="G244" i="49"/>
  <c r="H244" i="49"/>
  <c r="I244" i="49"/>
  <c r="J244" i="49"/>
  <c r="K244" i="49"/>
  <c r="L244" i="49"/>
  <c r="M244" i="49"/>
  <c r="N244" i="49"/>
  <c r="C245" i="49"/>
  <c r="D245" i="49"/>
  <c r="E245" i="49"/>
  <c r="F245" i="49"/>
  <c r="G245" i="49"/>
  <c r="H245" i="49"/>
  <c r="I245" i="49"/>
  <c r="J245" i="49"/>
  <c r="K245" i="49"/>
  <c r="L245" i="49"/>
  <c r="M245" i="49"/>
  <c r="N245" i="49"/>
  <c r="C246" i="49"/>
  <c r="D246" i="49"/>
  <c r="E246" i="49"/>
  <c r="F246" i="49"/>
  <c r="G246" i="49"/>
  <c r="H246" i="49"/>
  <c r="I246" i="49"/>
  <c r="J246" i="49"/>
  <c r="K246" i="49"/>
  <c r="L246" i="49"/>
  <c r="M246" i="49"/>
  <c r="N246" i="49"/>
  <c r="C247" i="49"/>
  <c r="D247" i="49"/>
  <c r="E247" i="49"/>
  <c r="F247" i="49"/>
  <c r="G247" i="49"/>
  <c r="H247" i="49"/>
  <c r="I247" i="49"/>
  <c r="J247" i="49"/>
  <c r="K247" i="49"/>
  <c r="L247" i="49"/>
  <c r="M247" i="49"/>
  <c r="N247" i="49"/>
  <c r="C248" i="49"/>
  <c r="D248" i="49"/>
  <c r="E248" i="49"/>
  <c r="F248" i="49"/>
  <c r="G248" i="49"/>
  <c r="H248" i="49"/>
  <c r="I248" i="49"/>
  <c r="J248" i="49"/>
  <c r="K248" i="49"/>
  <c r="L248" i="49"/>
  <c r="M248" i="49"/>
  <c r="N248" i="49"/>
  <c r="C249" i="49"/>
  <c r="D249" i="49"/>
  <c r="E249" i="49"/>
  <c r="F249" i="49"/>
  <c r="G249" i="49"/>
  <c r="H249" i="49"/>
  <c r="I249" i="49"/>
  <c r="J249" i="49"/>
  <c r="K249" i="49"/>
  <c r="L249" i="49"/>
  <c r="M249" i="49"/>
  <c r="N249" i="49"/>
  <c r="C250" i="49"/>
  <c r="D250" i="49"/>
  <c r="E250" i="49"/>
  <c r="F250" i="49"/>
  <c r="G250" i="49"/>
  <c r="H250" i="49"/>
  <c r="I250" i="49"/>
  <c r="J250" i="49"/>
  <c r="K250" i="49"/>
  <c r="L250" i="49"/>
  <c r="M250" i="49"/>
  <c r="N250" i="49"/>
  <c r="C251" i="49"/>
  <c r="D251" i="49"/>
  <c r="E251" i="49"/>
  <c r="F251" i="49"/>
  <c r="G251" i="49"/>
  <c r="H251" i="49"/>
  <c r="I251" i="49"/>
  <c r="J251" i="49"/>
  <c r="K251" i="49"/>
  <c r="L251" i="49"/>
  <c r="M251" i="49"/>
  <c r="N251" i="49"/>
  <c r="C252" i="49"/>
  <c r="D252" i="49"/>
  <c r="E252" i="49"/>
  <c r="F252" i="49"/>
  <c r="G252" i="49"/>
  <c r="H252" i="49"/>
  <c r="I252" i="49"/>
  <c r="J252" i="49"/>
  <c r="K252" i="49"/>
  <c r="L252" i="49"/>
  <c r="M252" i="49"/>
  <c r="N252" i="49"/>
  <c r="C253" i="49"/>
  <c r="D253" i="49"/>
  <c r="E253" i="49"/>
  <c r="F253" i="49"/>
  <c r="G253" i="49"/>
  <c r="H253" i="49"/>
  <c r="I253" i="49"/>
  <c r="J253" i="49"/>
  <c r="K253" i="49"/>
  <c r="L253" i="49"/>
  <c r="M253" i="49"/>
  <c r="N253" i="49"/>
  <c r="C254" i="49"/>
  <c r="D254" i="49"/>
  <c r="E254" i="49"/>
  <c r="F254" i="49"/>
  <c r="G254" i="49"/>
  <c r="H254" i="49"/>
  <c r="I254" i="49"/>
  <c r="J254" i="49"/>
  <c r="K254" i="49"/>
  <c r="L254" i="49"/>
  <c r="M254" i="49"/>
  <c r="N254" i="49"/>
  <c r="C255" i="49"/>
  <c r="D255" i="49"/>
  <c r="E255" i="49"/>
  <c r="F255" i="49"/>
  <c r="G255" i="49"/>
  <c r="H255" i="49"/>
  <c r="I255" i="49"/>
  <c r="J255" i="49"/>
  <c r="K255" i="49"/>
  <c r="L255" i="49"/>
  <c r="M255" i="49"/>
  <c r="N255" i="49"/>
  <c r="C256" i="49"/>
  <c r="D256" i="49"/>
  <c r="E256" i="49"/>
  <c r="F256" i="49"/>
  <c r="G256" i="49"/>
  <c r="H256" i="49"/>
  <c r="I256" i="49"/>
  <c r="J256" i="49"/>
  <c r="K256" i="49"/>
  <c r="L256" i="49"/>
  <c r="M256" i="49"/>
  <c r="N256" i="49"/>
  <c r="C257" i="49"/>
  <c r="D257" i="49"/>
  <c r="E257" i="49"/>
  <c r="F257" i="49"/>
  <c r="G257" i="49"/>
  <c r="H257" i="49"/>
  <c r="I257" i="49"/>
  <c r="J257" i="49"/>
  <c r="K257" i="49"/>
  <c r="L257" i="49"/>
  <c r="M257" i="49"/>
  <c r="N257" i="49"/>
  <c r="C258" i="49"/>
  <c r="D258" i="49"/>
  <c r="E258" i="49"/>
  <c r="F258" i="49"/>
  <c r="G258" i="49"/>
  <c r="H258" i="49"/>
  <c r="I258" i="49"/>
  <c r="J258" i="49"/>
  <c r="K258" i="49"/>
  <c r="L258" i="49"/>
  <c r="M258" i="49"/>
  <c r="N258" i="49"/>
  <c r="C259" i="49"/>
  <c r="D259" i="49"/>
  <c r="E259" i="49"/>
  <c r="F259" i="49"/>
  <c r="G259" i="49"/>
  <c r="H259" i="49"/>
  <c r="I259" i="49"/>
  <c r="J259" i="49"/>
  <c r="K259" i="49"/>
  <c r="L259" i="49"/>
  <c r="M259" i="49"/>
  <c r="N259" i="49"/>
  <c r="C260" i="49"/>
  <c r="D260" i="49"/>
  <c r="E260" i="49"/>
  <c r="F260" i="49"/>
  <c r="G260" i="49"/>
  <c r="H260" i="49"/>
  <c r="I260" i="49"/>
  <c r="J260" i="49"/>
  <c r="K260" i="49"/>
  <c r="L260" i="49"/>
  <c r="M260" i="49"/>
  <c r="N260" i="49"/>
  <c r="C38" i="49"/>
  <c r="D38" i="49"/>
  <c r="E38" i="49"/>
  <c r="F38" i="49"/>
  <c r="G38" i="49"/>
  <c r="H38" i="49"/>
  <c r="I38" i="49"/>
  <c r="J38" i="49"/>
  <c r="K38" i="49"/>
  <c r="L38" i="49"/>
  <c r="M38" i="49"/>
  <c r="N38" i="49"/>
  <c r="C39" i="49"/>
  <c r="D39" i="49"/>
  <c r="F39" i="49"/>
  <c r="F263" i="49"/>
  <c r="D263" i="49"/>
  <c r="C263" i="49"/>
  <c r="Y239" i="24" l="1"/>
  <c r="X239" i="24"/>
  <c r="W239" i="24"/>
  <c r="V239" i="24"/>
  <c r="U239" i="24"/>
  <c r="T239" i="24"/>
  <c r="S239" i="24"/>
  <c r="R239" i="24"/>
  <c r="Q239" i="24"/>
  <c r="P239" i="24"/>
  <c r="O239" i="24"/>
  <c r="N239" i="24"/>
  <c r="M239" i="24"/>
  <c r="L239" i="24"/>
  <c r="K239" i="24"/>
  <c r="J239" i="24"/>
  <c r="I239" i="24"/>
  <c r="H239" i="24"/>
  <c r="G239" i="24"/>
  <c r="F239" i="24"/>
  <c r="E239" i="24"/>
  <c r="D239" i="24"/>
  <c r="Y238" i="24"/>
  <c r="X238" i="24"/>
  <c r="W238" i="24"/>
  <c r="V238" i="24"/>
  <c r="U238" i="24"/>
  <c r="T238" i="24"/>
  <c r="S238" i="24"/>
  <c r="R238" i="24"/>
  <c r="Q238" i="24"/>
  <c r="P238" i="24"/>
  <c r="O238" i="24"/>
  <c r="N238" i="24"/>
  <c r="M238" i="24"/>
  <c r="L238" i="24"/>
  <c r="K238" i="24"/>
  <c r="J238" i="24"/>
  <c r="I238" i="24"/>
  <c r="H238" i="24"/>
  <c r="G238" i="24"/>
  <c r="F238" i="24"/>
  <c r="E238" i="24"/>
  <c r="D238" i="24"/>
  <c r="Y237" i="24"/>
  <c r="X237" i="24"/>
  <c r="W237" i="24"/>
  <c r="V237" i="24"/>
  <c r="U237" i="24"/>
  <c r="T237" i="24"/>
  <c r="S237" i="24"/>
  <c r="R237" i="24"/>
  <c r="Q237" i="24"/>
  <c r="P237" i="24"/>
  <c r="O237" i="24"/>
  <c r="N237" i="24"/>
  <c r="M237" i="24"/>
  <c r="L237" i="24"/>
  <c r="K237" i="24"/>
  <c r="J237" i="24"/>
  <c r="I237" i="24"/>
  <c r="H237" i="24"/>
  <c r="G237" i="24"/>
  <c r="F237" i="24"/>
  <c r="E237" i="24"/>
  <c r="D237" i="24"/>
  <c r="Y235" i="24"/>
  <c r="X235" i="24"/>
  <c r="W235" i="24"/>
  <c r="V235" i="24"/>
  <c r="U235" i="24"/>
  <c r="T235" i="24"/>
  <c r="S235" i="24"/>
  <c r="R235" i="24"/>
  <c r="Q235" i="24"/>
  <c r="P235" i="24"/>
  <c r="O235" i="24"/>
  <c r="N235" i="24"/>
  <c r="M235" i="24"/>
  <c r="L235" i="24"/>
  <c r="K235" i="24"/>
  <c r="J235" i="24"/>
  <c r="I235" i="24"/>
  <c r="H235" i="24"/>
  <c r="G235" i="24"/>
  <c r="F235" i="24"/>
  <c r="E235" i="24"/>
  <c r="D235" i="24"/>
  <c r="Y234" i="24"/>
  <c r="X234" i="24"/>
  <c r="W234" i="24"/>
  <c r="V234" i="24"/>
  <c r="U234" i="24"/>
  <c r="T234" i="24"/>
  <c r="S234" i="24"/>
  <c r="R234" i="24"/>
  <c r="Q234" i="24"/>
  <c r="P234" i="24"/>
  <c r="O234" i="24"/>
  <c r="N234" i="24"/>
  <c r="M234" i="24"/>
  <c r="L234" i="24"/>
  <c r="K234" i="24"/>
  <c r="J234" i="24"/>
  <c r="I234" i="24"/>
  <c r="H234" i="24"/>
  <c r="G234" i="24"/>
  <c r="F234" i="24"/>
  <c r="E234" i="24"/>
  <c r="D234" i="24"/>
  <c r="Y233" i="24"/>
  <c r="X233" i="24"/>
  <c r="W233" i="24"/>
  <c r="V233" i="24"/>
  <c r="U233" i="24"/>
  <c r="T233" i="24"/>
  <c r="S233" i="24"/>
  <c r="R233" i="24"/>
  <c r="Q233" i="24"/>
  <c r="P233" i="24"/>
  <c r="O233" i="24"/>
  <c r="N233" i="24"/>
  <c r="M233" i="24"/>
  <c r="L233" i="24"/>
  <c r="K233" i="24"/>
  <c r="J233" i="24"/>
  <c r="I233" i="24"/>
  <c r="H233" i="24"/>
  <c r="G233" i="24"/>
  <c r="F233" i="24"/>
  <c r="E233" i="24"/>
  <c r="D233" i="24"/>
  <c r="Y231" i="24"/>
  <c r="X231" i="24"/>
  <c r="W231" i="24"/>
  <c r="V231" i="24"/>
  <c r="U231" i="24"/>
  <c r="T231" i="24"/>
  <c r="S231" i="24"/>
  <c r="R231" i="24"/>
  <c r="Q231" i="24"/>
  <c r="P231" i="24"/>
  <c r="O231" i="24"/>
  <c r="N231" i="24"/>
  <c r="M231" i="24"/>
  <c r="L231" i="24"/>
  <c r="K231" i="24"/>
  <c r="J231" i="24"/>
  <c r="I231" i="24"/>
  <c r="H231" i="24"/>
  <c r="G231" i="24"/>
  <c r="F231" i="24"/>
  <c r="E231" i="24"/>
  <c r="D231" i="24"/>
  <c r="Y229" i="24"/>
  <c r="X229" i="24"/>
  <c r="W229" i="24"/>
  <c r="V229" i="24"/>
  <c r="U229" i="24"/>
  <c r="T229" i="24"/>
  <c r="S229" i="24"/>
  <c r="R229" i="24"/>
  <c r="Q229" i="24"/>
  <c r="P229" i="24"/>
  <c r="O229" i="24"/>
  <c r="N229" i="24"/>
  <c r="M229" i="24"/>
  <c r="L229" i="24"/>
  <c r="K229" i="24"/>
  <c r="J229" i="24"/>
  <c r="I229" i="24"/>
  <c r="H229" i="24"/>
  <c r="G229" i="24"/>
  <c r="F229" i="24"/>
  <c r="E229" i="24"/>
  <c r="D229" i="24"/>
  <c r="Y227" i="24"/>
  <c r="X227" i="24"/>
  <c r="W227" i="24"/>
  <c r="V227" i="24"/>
  <c r="U227" i="24"/>
  <c r="T227" i="24"/>
  <c r="S227" i="24"/>
  <c r="R227" i="24"/>
  <c r="Q227" i="24"/>
  <c r="P227" i="24"/>
  <c r="O227" i="24"/>
  <c r="N227" i="24"/>
  <c r="M227" i="24"/>
  <c r="L227" i="24"/>
  <c r="K227" i="24"/>
  <c r="J227" i="24"/>
  <c r="I227" i="24"/>
  <c r="H227" i="24"/>
  <c r="G227" i="24"/>
  <c r="F227" i="24"/>
  <c r="E227" i="24"/>
  <c r="D227" i="24"/>
  <c r="Y225" i="24"/>
  <c r="X225" i="24"/>
  <c r="W225" i="24"/>
  <c r="V225" i="24"/>
  <c r="U225" i="24"/>
  <c r="T225" i="24"/>
  <c r="S225" i="24"/>
  <c r="R225" i="24"/>
  <c r="Q225" i="24"/>
  <c r="P225" i="24"/>
  <c r="O225" i="24"/>
  <c r="N225" i="24"/>
  <c r="M225" i="24"/>
  <c r="L225" i="24"/>
  <c r="K225" i="24"/>
  <c r="J225" i="24"/>
  <c r="I225" i="24"/>
  <c r="H225" i="24"/>
  <c r="G225" i="24"/>
  <c r="F225" i="24"/>
  <c r="E225" i="24"/>
  <c r="D225" i="24"/>
  <c r="Y224" i="24"/>
  <c r="X224" i="24"/>
  <c r="W224" i="24"/>
  <c r="V224" i="24"/>
  <c r="U224" i="24"/>
  <c r="T224" i="24"/>
  <c r="S224" i="24"/>
  <c r="R224" i="24"/>
  <c r="Q224" i="24"/>
  <c r="P224" i="24"/>
  <c r="O224" i="24"/>
  <c r="N224" i="24"/>
  <c r="M224" i="24"/>
  <c r="L224" i="24"/>
  <c r="K224" i="24"/>
  <c r="J224" i="24"/>
  <c r="I224" i="24"/>
  <c r="H224" i="24"/>
  <c r="G224" i="24"/>
  <c r="F224" i="24"/>
  <c r="E224" i="24"/>
  <c r="D224" i="24"/>
  <c r="Y223" i="24"/>
  <c r="X223" i="24"/>
  <c r="W223" i="24"/>
  <c r="V223" i="24"/>
  <c r="U223" i="24"/>
  <c r="T223" i="24"/>
  <c r="S223" i="24"/>
  <c r="R223" i="24"/>
  <c r="Q223" i="24"/>
  <c r="P223" i="24"/>
  <c r="O223" i="24"/>
  <c r="N223" i="24"/>
  <c r="M223" i="24"/>
  <c r="L223" i="24"/>
  <c r="K223" i="24"/>
  <c r="J223" i="24"/>
  <c r="I223" i="24"/>
  <c r="H223" i="24"/>
  <c r="G223" i="24"/>
  <c r="F223" i="24"/>
  <c r="E223" i="24"/>
  <c r="D223" i="24"/>
  <c r="Y222" i="24"/>
  <c r="X222" i="24"/>
  <c r="W222" i="24"/>
  <c r="V222" i="24"/>
  <c r="U222" i="24"/>
  <c r="T222" i="24"/>
  <c r="S222" i="24"/>
  <c r="R222" i="24"/>
  <c r="Q222" i="24"/>
  <c r="P222" i="24"/>
  <c r="O222" i="24"/>
  <c r="N222" i="24"/>
  <c r="M222" i="24"/>
  <c r="L222" i="24"/>
  <c r="K222" i="24"/>
  <c r="J222" i="24"/>
  <c r="I222" i="24"/>
  <c r="H222" i="24"/>
  <c r="G222" i="24"/>
  <c r="F222" i="24"/>
  <c r="E222" i="24"/>
  <c r="D222" i="24"/>
  <c r="Y220" i="24"/>
  <c r="X220" i="24"/>
  <c r="W220" i="24"/>
  <c r="V220" i="24"/>
  <c r="U220" i="24"/>
  <c r="T220" i="24"/>
  <c r="S220" i="24"/>
  <c r="R220" i="24"/>
  <c r="Q220" i="24"/>
  <c r="P220" i="24"/>
  <c r="O220" i="24"/>
  <c r="N220" i="24"/>
  <c r="M220" i="24"/>
  <c r="L220" i="24"/>
  <c r="K220" i="24"/>
  <c r="J220" i="24"/>
  <c r="I220" i="24"/>
  <c r="H220" i="24"/>
  <c r="G220" i="24"/>
  <c r="F220" i="24"/>
  <c r="E220" i="24"/>
  <c r="D220" i="24"/>
  <c r="Y219" i="24"/>
  <c r="X219" i="24"/>
  <c r="W219" i="24"/>
  <c r="V219" i="24"/>
  <c r="U219" i="24"/>
  <c r="T219" i="24"/>
  <c r="S219" i="24"/>
  <c r="R219" i="24"/>
  <c r="Q219" i="24"/>
  <c r="P219" i="24"/>
  <c r="O219" i="24"/>
  <c r="N219" i="24"/>
  <c r="M219" i="24"/>
  <c r="L219" i="24"/>
  <c r="K219" i="24"/>
  <c r="J219" i="24"/>
  <c r="I219" i="24"/>
  <c r="H219" i="24"/>
  <c r="G219" i="24"/>
  <c r="F219" i="24"/>
  <c r="E219" i="24"/>
  <c r="D219" i="24"/>
  <c r="Y217" i="24"/>
  <c r="X217" i="24"/>
  <c r="W217" i="24"/>
  <c r="V217" i="24"/>
  <c r="U217" i="24"/>
  <c r="T217" i="24"/>
  <c r="S217" i="24"/>
  <c r="R217" i="24"/>
  <c r="Q217" i="24"/>
  <c r="P217" i="24"/>
  <c r="O217" i="24"/>
  <c r="N217" i="24"/>
  <c r="M217" i="24"/>
  <c r="L217" i="24"/>
  <c r="K217" i="24"/>
  <c r="J217" i="24"/>
  <c r="I217" i="24"/>
  <c r="H217" i="24"/>
  <c r="G217" i="24"/>
  <c r="F217" i="24"/>
  <c r="E217" i="24"/>
  <c r="D217" i="24"/>
  <c r="Y216" i="24"/>
  <c r="X216" i="24"/>
  <c r="W216" i="24"/>
  <c r="V216" i="24"/>
  <c r="U216" i="24"/>
  <c r="T216" i="24"/>
  <c r="S216" i="24"/>
  <c r="R216" i="24"/>
  <c r="Q216" i="24"/>
  <c r="P216" i="24"/>
  <c r="O216" i="24"/>
  <c r="N216" i="24"/>
  <c r="M216" i="24"/>
  <c r="L216" i="24"/>
  <c r="K216" i="24"/>
  <c r="J216" i="24"/>
  <c r="I216" i="24"/>
  <c r="H216" i="24"/>
  <c r="G216" i="24"/>
  <c r="F216" i="24"/>
  <c r="E216" i="24"/>
  <c r="D216" i="24"/>
  <c r="Y215" i="24"/>
  <c r="X215" i="24"/>
  <c r="W215" i="24"/>
  <c r="V215" i="24"/>
  <c r="U215" i="24"/>
  <c r="T215" i="24"/>
  <c r="S215" i="24"/>
  <c r="R215" i="24"/>
  <c r="Q215" i="24"/>
  <c r="P215" i="24"/>
  <c r="O215" i="24"/>
  <c r="N215" i="24"/>
  <c r="M215" i="24"/>
  <c r="L215" i="24"/>
  <c r="K215" i="24"/>
  <c r="J215" i="24"/>
  <c r="I215" i="24"/>
  <c r="H215" i="24"/>
  <c r="G215" i="24"/>
  <c r="F215" i="24"/>
  <c r="E215" i="24"/>
  <c r="D215" i="24"/>
  <c r="Y213" i="24"/>
  <c r="X213" i="24"/>
  <c r="W213" i="24"/>
  <c r="V213" i="24"/>
  <c r="U213" i="24"/>
  <c r="T213" i="24"/>
  <c r="S213" i="24"/>
  <c r="R213" i="24"/>
  <c r="Q213" i="24"/>
  <c r="P213" i="24"/>
  <c r="O213" i="24"/>
  <c r="N213" i="24"/>
  <c r="M213" i="24"/>
  <c r="L213" i="24"/>
  <c r="K213" i="24"/>
  <c r="J213" i="24"/>
  <c r="I213" i="24"/>
  <c r="H213" i="24"/>
  <c r="G213" i="24"/>
  <c r="F213" i="24"/>
  <c r="E213" i="24"/>
  <c r="D213" i="24"/>
  <c r="Y212" i="24"/>
  <c r="X212" i="24"/>
  <c r="W212" i="24"/>
  <c r="V212" i="24"/>
  <c r="U212" i="24"/>
  <c r="T212" i="24"/>
  <c r="S212" i="24"/>
  <c r="R212" i="24"/>
  <c r="Q212" i="24"/>
  <c r="P212" i="24"/>
  <c r="O212" i="24"/>
  <c r="N212" i="24"/>
  <c r="M212" i="24"/>
  <c r="L212" i="24"/>
  <c r="K212" i="24"/>
  <c r="J212" i="24"/>
  <c r="I212" i="24"/>
  <c r="H212" i="24"/>
  <c r="G212" i="24"/>
  <c r="F212" i="24"/>
  <c r="E212" i="24"/>
  <c r="D212" i="24"/>
  <c r="Y211" i="24"/>
  <c r="X211" i="24"/>
  <c r="W211" i="24"/>
  <c r="V211" i="24"/>
  <c r="U211" i="24"/>
  <c r="T211" i="24"/>
  <c r="S211" i="24"/>
  <c r="R211" i="24"/>
  <c r="Q211" i="24"/>
  <c r="P211" i="24"/>
  <c r="O211" i="24"/>
  <c r="N211" i="24"/>
  <c r="M211" i="24"/>
  <c r="L211" i="24"/>
  <c r="K211" i="24"/>
  <c r="J211" i="24"/>
  <c r="I211" i="24"/>
  <c r="H211" i="24"/>
  <c r="G211" i="24"/>
  <c r="F211" i="24"/>
  <c r="E211" i="24"/>
  <c r="D211" i="24"/>
  <c r="Y210" i="24"/>
  <c r="X210" i="24"/>
  <c r="W210" i="24"/>
  <c r="V210" i="24"/>
  <c r="U210" i="24"/>
  <c r="T210" i="24"/>
  <c r="S210" i="24"/>
  <c r="R210" i="24"/>
  <c r="Q210" i="24"/>
  <c r="P210" i="24"/>
  <c r="O210" i="24"/>
  <c r="N210" i="24"/>
  <c r="M210" i="24"/>
  <c r="L210" i="24"/>
  <c r="K210" i="24"/>
  <c r="J210" i="24"/>
  <c r="I210" i="24"/>
  <c r="H210" i="24"/>
  <c r="G210" i="24"/>
  <c r="F210" i="24"/>
  <c r="E210" i="24"/>
  <c r="D210" i="24"/>
  <c r="Y208" i="24"/>
  <c r="X208" i="24"/>
  <c r="W208" i="24"/>
  <c r="V208" i="24"/>
  <c r="U208" i="24"/>
  <c r="T208" i="24"/>
  <c r="S208" i="24"/>
  <c r="R208" i="24"/>
  <c r="Q208" i="24"/>
  <c r="P208" i="24"/>
  <c r="O208" i="24"/>
  <c r="N208" i="24"/>
  <c r="M208" i="24"/>
  <c r="L208" i="24"/>
  <c r="K208" i="24"/>
  <c r="J208" i="24"/>
  <c r="I208" i="24"/>
  <c r="H208" i="24"/>
  <c r="G208" i="24"/>
  <c r="F208" i="24"/>
  <c r="E208" i="24"/>
  <c r="D208" i="24"/>
  <c r="Y207" i="24"/>
  <c r="X207" i="24"/>
  <c r="W207" i="24"/>
  <c r="V207" i="24"/>
  <c r="U207" i="24"/>
  <c r="T207" i="24"/>
  <c r="S207" i="24"/>
  <c r="R207" i="24"/>
  <c r="Q207" i="24"/>
  <c r="P207" i="24"/>
  <c r="O207" i="24"/>
  <c r="N207" i="24"/>
  <c r="M207" i="24"/>
  <c r="L207" i="24"/>
  <c r="K207" i="24"/>
  <c r="J207" i="24"/>
  <c r="I207" i="24"/>
  <c r="H207" i="24"/>
  <c r="G207" i="24"/>
  <c r="F207" i="24"/>
  <c r="E207" i="24"/>
  <c r="D207" i="24"/>
  <c r="Y206" i="24"/>
  <c r="X206" i="24"/>
  <c r="W206" i="24"/>
  <c r="V206" i="24"/>
  <c r="U206" i="24"/>
  <c r="T206" i="24"/>
  <c r="S206" i="24"/>
  <c r="R206" i="24"/>
  <c r="Q206" i="24"/>
  <c r="P206" i="24"/>
  <c r="O206" i="24"/>
  <c r="N206" i="24"/>
  <c r="M206" i="24"/>
  <c r="L206" i="24"/>
  <c r="K206" i="24"/>
  <c r="J206" i="24"/>
  <c r="I206" i="24"/>
  <c r="H206" i="24"/>
  <c r="G206" i="24"/>
  <c r="F206" i="24"/>
  <c r="E206" i="24"/>
  <c r="D206" i="24"/>
  <c r="Y205" i="24"/>
  <c r="X205" i="24"/>
  <c r="W205" i="24"/>
  <c r="V205" i="24"/>
  <c r="U205" i="24"/>
  <c r="T205" i="24"/>
  <c r="S205" i="24"/>
  <c r="R205" i="24"/>
  <c r="Q205" i="24"/>
  <c r="P205" i="24"/>
  <c r="O205" i="24"/>
  <c r="N205" i="24"/>
  <c r="M205" i="24"/>
  <c r="L205" i="24"/>
  <c r="K205" i="24"/>
  <c r="J205" i="24"/>
  <c r="I205" i="24"/>
  <c r="H205" i="24"/>
  <c r="G205" i="24"/>
  <c r="F205" i="24"/>
  <c r="E205" i="24"/>
  <c r="D205" i="24"/>
  <c r="Y204" i="24"/>
  <c r="X204" i="24"/>
  <c r="W204" i="24"/>
  <c r="V204" i="24"/>
  <c r="U204" i="24"/>
  <c r="T204" i="24"/>
  <c r="S204" i="24"/>
  <c r="R204" i="24"/>
  <c r="Q204" i="24"/>
  <c r="P204" i="24"/>
  <c r="O204" i="24"/>
  <c r="N204" i="24"/>
  <c r="M204" i="24"/>
  <c r="L204" i="24"/>
  <c r="K204" i="24"/>
  <c r="J204" i="24"/>
  <c r="I204" i="24"/>
  <c r="H204" i="24"/>
  <c r="G204" i="24"/>
  <c r="F204" i="24"/>
  <c r="E204" i="24"/>
  <c r="D204" i="24"/>
  <c r="Y202" i="24"/>
  <c r="X202" i="24"/>
  <c r="W202" i="24"/>
  <c r="V202" i="24"/>
  <c r="U202" i="24"/>
  <c r="T202" i="24"/>
  <c r="S202" i="24"/>
  <c r="R202" i="24"/>
  <c r="Q202" i="24"/>
  <c r="P202" i="24"/>
  <c r="O202" i="24"/>
  <c r="N202" i="24"/>
  <c r="M202" i="24"/>
  <c r="L202" i="24"/>
  <c r="K202" i="24"/>
  <c r="J202" i="24"/>
  <c r="I202" i="24"/>
  <c r="H202" i="24"/>
  <c r="G202" i="24"/>
  <c r="F202" i="24"/>
  <c r="E202" i="24"/>
  <c r="D202" i="24"/>
  <c r="Y201" i="24"/>
  <c r="X201" i="24"/>
  <c r="W201" i="24"/>
  <c r="V201" i="24"/>
  <c r="U201" i="24"/>
  <c r="T201" i="24"/>
  <c r="S201" i="24"/>
  <c r="R201" i="24"/>
  <c r="Q201" i="24"/>
  <c r="P201" i="24"/>
  <c r="O201" i="24"/>
  <c r="N201" i="24"/>
  <c r="M201" i="24"/>
  <c r="L201" i="24"/>
  <c r="K201" i="24"/>
  <c r="J201" i="24"/>
  <c r="I201" i="24"/>
  <c r="H201" i="24"/>
  <c r="G201" i="24"/>
  <c r="F201" i="24"/>
  <c r="E201" i="24"/>
  <c r="D201" i="24"/>
  <c r="Y200" i="24"/>
  <c r="X200" i="24"/>
  <c r="W200" i="24"/>
  <c r="V200" i="24"/>
  <c r="U200" i="24"/>
  <c r="T200" i="24"/>
  <c r="S200" i="24"/>
  <c r="R200" i="24"/>
  <c r="Q200" i="24"/>
  <c r="P200" i="24"/>
  <c r="O200" i="24"/>
  <c r="N200" i="24"/>
  <c r="M200" i="24"/>
  <c r="L200" i="24"/>
  <c r="K200" i="24"/>
  <c r="J200" i="24"/>
  <c r="I200" i="24"/>
  <c r="H200" i="24"/>
  <c r="G200" i="24"/>
  <c r="F200" i="24"/>
  <c r="E200" i="24"/>
  <c r="D200" i="24"/>
  <c r="Y199" i="24"/>
  <c r="X199" i="24"/>
  <c r="W199" i="24"/>
  <c r="V199" i="24"/>
  <c r="U199" i="24"/>
  <c r="T199" i="24"/>
  <c r="S199" i="24"/>
  <c r="R199" i="24"/>
  <c r="Q199" i="24"/>
  <c r="P199" i="24"/>
  <c r="O199" i="24"/>
  <c r="N199" i="24"/>
  <c r="M199" i="24"/>
  <c r="L199" i="24"/>
  <c r="K199" i="24"/>
  <c r="J199" i="24"/>
  <c r="I199" i="24"/>
  <c r="H199" i="24"/>
  <c r="G199" i="24"/>
  <c r="F199" i="24"/>
  <c r="E199" i="24"/>
  <c r="D199" i="24"/>
  <c r="Y198" i="24"/>
  <c r="X198" i="24"/>
  <c r="W198" i="24"/>
  <c r="V198" i="24"/>
  <c r="U198" i="24"/>
  <c r="T198" i="24"/>
  <c r="S198" i="24"/>
  <c r="R198" i="24"/>
  <c r="Q198" i="24"/>
  <c r="P198" i="24"/>
  <c r="O198" i="24"/>
  <c r="N198" i="24"/>
  <c r="M198" i="24"/>
  <c r="L198" i="24"/>
  <c r="K198" i="24"/>
  <c r="J198" i="24"/>
  <c r="I198" i="24"/>
  <c r="H198" i="24"/>
  <c r="G198" i="24"/>
  <c r="F198" i="24"/>
  <c r="E198" i="24"/>
  <c r="D198" i="24"/>
  <c r="Y197" i="24"/>
  <c r="X197" i="24"/>
  <c r="W197" i="24"/>
  <c r="V197" i="24"/>
  <c r="U197" i="24"/>
  <c r="T197" i="24"/>
  <c r="S197" i="24"/>
  <c r="R197" i="24"/>
  <c r="Q197" i="24"/>
  <c r="P197" i="24"/>
  <c r="O197" i="24"/>
  <c r="N197" i="24"/>
  <c r="M197" i="24"/>
  <c r="L197" i="24"/>
  <c r="K197" i="24"/>
  <c r="J197" i="24"/>
  <c r="I197" i="24"/>
  <c r="H197" i="24"/>
  <c r="G197" i="24"/>
  <c r="F197" i="24"/>
  <c r="E197" i="24"/>
  <c r="D197" i="24"/>
  <c r="Y196" i="24"/>
  <c r="X196" i="24"/>
  <c r="W196" i="24"/>
  <c r="V196" i="24"/>
  <c r="U196" i="24"/>
  <c r="T196" i="24"/>
  <c r="S196" i="24"/>
  <c r="R196" i="24"/>
  <c r="Q196" i="24"/>
  <c r="P196" i="24"/>
  <c r="O196" i="24"/>
  <c r="N196" i="24"/>
  <c r="M196" i="24"/>
  <c r="L196" i="24"/>
  <c r="K196" i="24"/>
  <c r="J196" i="24"/>
  <c r="I196" i="24"/>
  <c r="H196" i="24"/>
  <c r="G196" i="24"/>
  <c r="F196" i="24"/>
  <c r="E196" i="24"/>
  <c r="D196" i="24"/>
  <c r="Y195" i="24"/>
  <c r="X195" i="24"/>
  <c r="W195" i="24"/>
  <c r="V195" i="24"/>
  <c r="U195" i="24"/>
  <c r="T195" i="24"/>
  <c r="S195" i="24"/>
  <c r="R195" i="24"/>
  <c r="Q195" i="24"/>
  <c r="P195" i="24"/>
  <c r="O195" i="24"/>
  <c r="N195" i="24"/>
  <c r="M195" i="24"/>
  <c r="L195" i="24"/>
  <c r="K195" i="24"/>
  <c r="J195" i="24"/>
  <c r="I195" i="24"/>
  <c r="H195" i="24"/>
  <c r="G195" i="24"/>
  <c r="F195" i="24"/>
  <c r="E195" i="24"/>
  <c r="D195" i="24"/>
  <c r="Y194" i="24"/>
  <c r="X194" i="24"/>
  <c r="W194" i="24"/>
  <c r="V194" i="24"/>
  <c r="U194" i="24"/>
  <c r="T194" i="24"/>
  <c r="S194" i="24"/>
  <c r="R194" i="24"/>
  <c r="Q194" i="24"/>
  <c r="P194" i="24"/>
  <c r="O194" i="24"/>
  <c r="N194" i="24"/>
  <c r="M194" i="24"/>
  <c r="L194" i="24"/>
  <c r="K194" i="24"/>
  <c r="J194" i="24"/>
  <c r="I194" i="24"/>
  <c r="H194" i="24"/>
  <c r="G194" i="24"/>
  <c r="F194" i="24"/>
  <c r="E194" i="24"/>
  <c r="D194" i="24"/>
  <c r="Y192" i="24"/>
  <c r="X192" i="24"/>
  <c r="W192" i="24"/>
  <c r="V192" i="24"/>
  <c r="U192" i="24"/>
  <c r="T192" i="24"/>
  <c r="S192" i="24"/>
  <c r="R192" i="24"/>
  <c r="Q192" i="24"/>
  <c r="P192" i="24"/>
  <c r="O192" i="24"/>
  <c r="N192" i="24"/>
  <c r="M192" i="24"/>
  <c r="L192" i="24"/>
  <c r="K192" i="24"/>
  <c r="J192" i="24"/>
  <c r="I192" i="24"/>
  <c r="H192" i="24"/>
  <c r="G192" i="24"/>
  <c r="F192" i="24"/>
  <c r="E192" i="24"/>
  <c r="D192" i="24"/>
  <c r="Y190" i="24"/>
  <c r="X190" i="24"/>
  <c r="W190" i="24"/>
  <c r="V190" i="24"/>
  <c r="U190" i="24"/>
  <c r="T190" i="24"/>
  <c r="S190" i="24"/>
  <c r="R190" i="24"/>
  <c r="Q190" i="24"/>
  <c r="P190" i="24"/>
  <c r="O190" i="24"/>
  <c r="N190" i="24"/>
  <c r="M190" i="24"/>
  <c r="L190" i="24"/>
  <c r="K190" i="24"/>
  <c r="J190" i="24"/>
  <c r="I190" i="24"/>
  <c r="H190" i="24"/>
  <c r="G190" i="24"/>
  <c r="F190" i="24"/>
  <c r="E190" i="24"/>
  <c r="D190" i="24"/>
  <c r="Y189" i="24"/>
  <c r="X189" i="24"/>
  <c r="W189" i="24"/>
  <c r="V189" i="24"/>
  <c r="U189" i="24"/>
  <c r="T189" i="24"/>
  <c r="S189" i="24"/>
  <c r="R189" i="24"/>
  <c r="Q189" i="24"/>
  <c r="P189" i="24"/>
  <c r="O189" i="24"/>
  <c r="N189" i="24"/>
  <c r="M189" i="24"/>
  <c r="L189" i="24"/>
  <c r="K189" i="24"/>
  <c r="J189" i="24"/>
  <c r="I189" i="24"/>
  <c r="H189" i="24"/>
  <c r="G189" i="24"/>
  <c r="F189" i="24"/>
  <c r="E189" i="24"/>
  <c r="D189" i="24"/>
  <c r="Y187" i="24"/>
  <c r="X187" i="24"/>
  <c r="W187" i="24"/>
  <c r="V187" i="24"/>
  <c r="U187" i="24"/>
  <c r="T187" i="24"/>
  <c r="S187" i="24"/>
  <c r="R187" i="24"/>
  <c r="Q187" i="24"/>
  <c r="P187" i="24"/>
  <c r="O187" i="24"/>
  <c r="N187" i="24"/>
  <c r="M187" i="24"/>
  <c r="L187" i="24"/>
  <c r="K187" i="24"/>
  <c r="J187" i="24"/>
  <c r="I187" i="24"/>
  <c r="H187" i="24"/>
  <c r="G187" i="24"/>
  <c r="F187" i="24"/>
  <c r="E187" i="24"/>
  <c r="D187" i="24"/>
  <c r="Y185" i="24"/>
  <c r="X185" i="24"/>
  <c r="W185" i="24"/>
  <c r="V185" i="24"/>
  <c r="U185" i="24"/>
  <c r="T185" i="24"/>
  <c r="S185" i="24"/>
  <c r="R185" i="24"/>
  <c r="Q185" i="24"/>
  <c r="P185" i="24"/>
  <c r="O185" i="24"/>
  <c r="N185" i="24"/>
  <c r="M185" i="24"/>
  <c r="L185" i="24"/>
  <c r="K185" i="24"/>
  <c r="J185" i="24"/>
  <c r="I185" i="24"/>
  <c r="H185" i="24"/>
  <c r="G185" i="24"/>
  <c r="F185" i="24"/>
  <c r="E185" i="24"/>
  <c r="D185" i="24"/>
  <c r="Y183" i="24"/>
  <c r="X183" i="24"/>
  <c r="W183" i="24"/>
  <c r="V183" i="24"/>
  <c r="U183" i="24"/>
  <c r="T183" i="24"/>
  <c r="S183" i="24"/>
  <c r="R183" i="24"/>
  <c r="Q183" i="24"/>
  <c r="P183" i="24"/>
  <c r="O183" i="24"/>
  <c r="N183" i="24"/>
  <c r="M183" i="24"/>
  <c r="L183" i="24"/>
  <c r="K183" i="24"/>
  <c r="J183" i="24"/>
  <c r="I183" i="24"/>
  <c r="H183" i="24"/>
  <c r="G183" i="24"/>
  <c r="F183" i="24"/>
  <c r="E183" i="24"/>
  <c r="D183" i="24"/>
  <c r="Y182" i="24"/>
  <c r="X182" i="24"/>
  <c r="W182" i="24"/>
  <c r="V182" i="24"/>
  <c r="U182" i="24"/>
  <c r="T182" i="24"/>
  <c r="S182" i="24"/>
  <c r="R182" i="24"/>
  <c r="Q182" i="24"/>
  <c r="P182" i="24"/>
  <c r="O182" i="24"/>
  <c r="N182" i="24"/>
  <c r="M182" i="24"/>
  <c r="L182" i="24"/>
  <c r="K182" i="24"/>
  <c r="J182" i="24"/>
  <c r="I182" i="24"/>
  <c r="H182" i="24"/>
  <c r="G182" i="24"/>
  <c r="F182" i="24"/>
  <c r="E182" i="24"/>
  <c r="D182" i="24"/>
  <c r="Y181" i="24"/>
  <c r="X181" i="24"/>
  <c r="W181" i="24"/>
  <c r="V181" i="24"/>
  <c r="U181" i="24"/>
  <c r="T181" i="24"/>
  <c r="S181" i="24"/>
  <c r="R181" i="24"/>
  <c r="Q181" i="24"/>
  <c r="P181" i="24"/>
  <c r="O181" i="24"/>
  <c r="N181" i="24"/>
  <c r="M181" i="24"/>
  <c r="L181" i="24"/>
  <c r="K181" i="24"/>
  <c r="J181" i="24"/>
  <c r="I181" i="24"/>
  <c r="H181" i="24"/>
  <c r="G181" i="24"/>
  <c r="F181" i="24"/>
  <c r="E181" i="24"/>
  <c r="D181" i="24"/>
  <c r="Y179" i="24"/>
  <c r="X179" i="24"/>
  <c r="W179" i="24"/>
  <c r="V179" i="24"/>
  <c r="U179" i="24"/>
  <c r="T179" i="24"/>
  <c r="S179" i="24"/>
  <c r="R179" i="24"/>
  <c r="Q179" i="24"/>
  <c r="P179" i="24"/>
  <c r="O179" i="24"/>
  <c r="N179" i="24"/>
  <c r="M179" i="24"/>
  <c r="L179" i="24"/>
  <c r="K179" i="24"/>
  <c r="J179" i="24"/>
  <c r="I179" i="24"/>
  <c r="H179" i="24"/>
  <c r="G179" i="24"/>
  <c r="F179" i="24"/>
  <c r="E179" i="24"/>
  <c r="D179" i="24"/>
  <c r="Y178" i="24"/>
  <c r="X178" i="24"/>
  <c r="W178" i="24"/>
  <c r="V178" i="24"/>
  <c r="U178" i="24"/>
  <c r="T178" i="24"/>
  <c r="S178" i="24"/>
  <c r="R178" i="24"/>
  <c r="Q178" i="24"/>
  <c r="P178" i="24"/>
  <c r="O178" i="24"/>
  <c r="N178" i="24"/>
  <c r="M178" i="24"/>
  <c r="L178" i="24"/>
  <c r="K178" i="24"/>
  <c r="J178" i="24"/>
  <c r="I178" i="24"/>
  <c r="H178" i="24"/>
  <c r="G178" i="24"/>
  <c r="F178" i="24"/>
  <c r="E178" i="24"/>
  <c r="D178" i="24"/>
  <c r="Y177" i="24"/>
  <c r="X177" i="24"/>
  <c r="W177" i="24"/>
  <c r="V177" i="24"/>
  <c r="U177" i="24"/>
  <c r="T177" i="24"/>
  <c r="S177" i="24"/>
  <c r="R177" i="24"/>
  <c r="Q177" i="24"/>
  <c r="P177" i="24"/>
  <c r="O177" i="24"/>
  <c r="N177" i="24"/>
  <c r="M177" i="24"/>
  <c r="L177" i="24"/>
  <c r="K177" i="24"/>
  <c r="J177" i="24"/>
  <c r="I177" i="24"/>
  <c r="H177" i="24"/>
  <c r="G177" i="24"/>
  <c r="F177" i="24"/>
  <c r="E177" i="24"/>
  <c r="D177" i="24"/>
  <c r="Y176" i="24"/>
  <c r="X176" i="24"/>
  <c r="W176" i="24"/>
  <c r="V176" i="24"/>
  <c r="U176" i="24"/>
  <c r="T176" i="24"/>
  <c r="S176" i="24"/>
  <c r="R176" i="24"/>
  <c r="Q176" i="24"/>
  <c r="P176" i="24"/>
  <c r="O176" i="24"/>
  <c r="N176" i="24"/>
  <c r="M176" i="24"/>
  <c r="L176" i="24"/>
  <c r="K176" i="24"/>
  <c r="J176" i="24"/>
  <c r="I176" i="24"/>
  <c r="H176" i="24"/>
  <c r="G176" i="24"/>
  <c r="F176" i="24"/>
  <c r="E176" i="24"/>
  <c r="D176" i="24"/>
  <c r="Y175" i="24"/>
  <c r="X175" i="24"/>
  <c r="W175" i="24"/>
  <c r="V175" i="24"/>
  <c r="U175" i="24"/>
  <c r="T175" i="24"/>
  <c r="S175" i="24"/>
  <c r="R175" i="24"/>
  <c r="Q175" i="24"/>
  <c r="P175" i="24"/>
  <c r="O175" i="24"/>
  <c r="N175" i="24"/>
  <c r="M175" i="24"/>
  <c r="L175" i="24"/>
  <c r="K175" i="24"/>
  <c r="J175" i="24"/>
  <c r="I175" i="24"/>
  <c r="H175" i="24"/>
  <c r="G175" i="24"/>
  <c r="F175" i="24"/>
  <c r="E175" i="24"/>
  <c r="D175" i="24"/>
  <c r="Y174" i="24"/>
  <c r="X174" i="24"/>
  <c r="W174" i="24"/>
  <c r="V174" i="24"/>
  <c r="U174" i="24"/>
  <c r="T174" i="24"/>
  <c r="S174" i="24"/>
  <c r="R174" i="24"/>
  <c r="Q174" i="24"/>
  <c r="P174" i="24"/>
  <c r="O174" i="24"/>
  <c r="N174" i="24"/>
  <c r="M174" i="24"/>
  <c r="L174" i="24"/>
  <c r="K174" i="24"/>
  <c r="J174" i="24"/>
  <c r="I174" i="24"/>
  <c r="H174" i="24"/>
  <c r="G174" i="24"/>
  <c r="F174" i="24"/>
  <c r="E174" i="24"/>
  <c r="D174" i="24"/>
  <c r="Y173" i="24"/>
  <c r="X173" i="24"/>
  <c r="W173" i="24"/>
  <c r="V173" i="24"/>
  <c r="U173" i="24"/>
  <c r="T173" i="24"/>
  <c r="S173" i="24"/>
  <c r="R173" i="24"/>
  <c r="Q173" i="24"/>
  <c r="P173" i="24"/>
  <c r="O173" i="24"/>
  <c r="N173" i="24"/>
  <c r="M173" i="24"/>
  <c r="L173" i="24"/>
  <c r="K173" i="24"/>
  <c r="J173" i="24"/>
  <c r="I173" i="24"/>
  <c r="H173" i="24"/>
  <c r="G173" i="24"/>
  <c r="F173" i="24"/>
  <c r="E173" i="24"/>
  <c r="D173" i="24"/>
  <c r="Y172" i="24"/>
  <c r="X172" i="24"/>
  <c r="W172" i="24"/>
  <c r="V172" i="24"/>
  <c r="U172" i="24"/>
  <c r="T172" i="24"/>
  <c r="S172" i="24"/>
  <c r="R172" i="24"/>
  <c r="Q172" i="24"/>
  <c r="P172" i="24"/>
  <c r="O172" i="24"/>
  <c r="N172" i="24"/>
  <c r="M172" i="24"/>
  <c r="L172" i="24"/>
  <c r="K172" i="24"/>
  <c r="J172" i="24"/>
  <c r="I172" i="24"/>
  <c r="H172" i="24"/>
  <c r="G172" i="24"/>
  <c r="F172" i="24"/>
  <c r="E172" i="24"/>
  <c r="D172" i="24"/>
  <c r="Y160" i="24"/>
  <c r="X160" i="24"/>
  <c r="W160" i="24"/>
  <c r="V160" i="24"/>
  <c r="U160" i="24"/>
  <c r="T160" i="24"/>
  <c r="S160" i="24"/>
  <c r="R160" i="24"/>
  <c r="Q160" i="24"/>
  <c r="P160" i="24"/>
  <c r="O160" i="24"/>
  <c r="N160" i="24"/>
  <c r="M160" i="24"/>
  <c r="L160" i="24"/>
  <c r="K160" i="24"/>
  <c r="J160" i="24"/>
  <c r="I160" i="24"/>
  <c r="H160" i="24"/>
  <c r="G160" i="24"/>
  <c r="F160" i="24"/>
  <c r="E160" i="24"/>
  <c r="D160" i="24"/>
  <c r="Y159" i="24"/>
  <c r="X159" i="24"/>
  <c r="W159" i="24"/>
  <c r="V159" i="24"/>
  <c r="U159" i="24"/>
  <c r="T159" i="24"/>
  <c r="S159" i="24"/>
  <c r="R159" i="24"/>
  <c r="Q159" i="24"/>
  <c r="P159" i="24"/>
  <c r="O159" i="24"/>
  <c r="N159" i="24"/>
  <c r="M159" i="24"/>
  <c r="L159" i="24"/>
  <c r="K159" i="24"/>
  <c r="J159" i="24"/>
  <c r="I159" i="24"/>
  <c r="H159" i="24"/>
  <c r="G159" i="24"/>
  <c r="F159" i="24"/>
  <c r="E159" i="24"/>
  <c r="D159" i="24"/>
  <c r="Y158" i="24"/>
  <c r="X158" i="24"/>
  <c r="W158" i="24"/>
  <c r="V158" i="24"/>
  <c r="U158" i="24"/>
  <c r="T158" i="24"/>
  <c r="S158" i="24"/>
  <c r="R158" i="24"/>
  <c r="Q158" i="24"/>
  <c r="P158" i="24"/>
  <c r="O158" i="24"/>
  <c r="N158" i="24"/>
  <c r="M158" i="24"/>
  <c r="L158" i="24"/>
  <c r="K158" i="24"/>
  <c r="J158" i="24"/>
  <c r="I158" i="24"/>
  <c r="H158" i="24"/>
  <c r="G158" i="24"/>
  <c r="F158" i="24"/>
  <c r="E158" i="24"/>
  <c r="D158" i="24"/>
  <c r="Y156" i="24"/>
  <c r="X156" i="24"/>
  <c r="W156" i="24"/>
  <c r="V156" i="24"/>
  <c r="U156" i="24"/>
  <c r="T156" i="24"/>
  <c r="S156" i="24"/>
  <c r="R156" i="24"/>
  <c r="Q156" i="24"/>
  <c r="P156" i="24"/>
  <c r="O156" i="24"/>
  <c r="N156" i="24"/>
  <c r="M156" i="24"/>
  <c r="L156" i="24"/>
  <c r="K156" i="24"/>
  <c r="J156" i="24"/>
  <c r="I156" i="24"/>
  <c r="H156" i="24"/>
  <c r="G156" i="24"/>
  <c r="F156" i="24"/>
  <c r="E156" i="24"/>
  <c r="D156" i="24"/>
  <c r="Y155" i="24"/>
  <c r="X155" i="24"/>
  <c r="W155" i="24"/>
  <c r="V155" i="24"/>
  <c r="U155" i="24"/>
  <c r="T155" i="24"/>
  <c r="S155" i="24"/>
  <c r="R155" i="24"/>
  <c r="Q155" i="24"/>
  <c r="P155" i="24"/>
  <c r="O155" i="24"/>
  <c r="N155" i="24"/>
  <c r="M155" i="24"/>
  <c r="L155" i="24"/>
  <c r="K155" i="24"/>
  <c r="J155" i="24"/>
  <c r="I155" i="24"/>
  <c r="H155" i="24"/>
  <c r="G155" i="24"/>
  <c r="F155" i="24"/>
  <c r="E155" i="24"/>
  <c r="D155" i="24"/>
  <c r="Y154" i="24"/>
  <c r="X154" i="24"/>
  <c r="W154" i="24"/>
  <c r="V154" i="24"/>
  <c r="U154" i="24"/>
  <c r="T154" i="24"/>
  <c r="S154" i="24"/>
  <c r="R154" i="24"/>
  <c r="Q154" i="24"/>
  <c r="P154" i="24"/>
  <c r="O154" i="24"/>
  <c r="N154" i="24"/>
  <c r="M154" i="24"/>
  <c r="L154" i="24"/>
  <c r="K154" i="24"/>
  <c r="J154" i="24"/>
  <c r="I154" i="24"/>
  <c r="H154" i="24"/>
  <c r="G154" i="24"/>
  <c r="F154" i="24"/>
  <c r="E154" i="24"/>
  <c r="D154" i="24"/>
  <c r="Y152" i="24"/>
  <c r="X152" i="24"/>
  <c r="W152" i="24"/>
  <c r="V152" i="24"/>
  <c r="U152" i="24"/>
  <c r="T152" i="24"/>
  <c r="S152" i="24"/>
  <c r="R152" i="24"/>
  <c r="Q152" i="24"/>
  <c r="P152" i="24"/>
  <c r="O152" i="24"/>
  <c r="N152" i="24"/>
  <c r="M152" i="24"/>
  <c r="L152" i="24"/>
  <c r="K152" i="24"/>
  <c r="J152" i="24"/>
  <c r="I152" i="24"/>
  <c r="H152" i="24"/>
  <c r="G152" i="24"/>
  <c r="F152" i="24"/>
  <c r="E152" i="24"/>
  <c r="D152" i="24"/>
  <c r="Y150" i="24"/>
  <c r="X150" i="24"/>
  <c r="W150" i="24"/>
  <c r="V150" i="24"/>
  <c r="U150" i="24"/>
  <c r="T150" i="24"/>
  <c r="S150" i="24"/>
  <c r="R150" i="24"/>
  <c r="Q150" i="24"/>
  <c r="P150" i="24"/>
  <c r="O150" i="24"/>
  <c r="N150" i="24"/>
  <c r="M150" i="24"/>
  <c r="L150" i="24"/>
  <c r="K150" i="24"/>
  <c r="J150" i="24"/>
  <c r="I150" i="24"/>
  <c r="H150" i="24"/>
  <c r="G150" i="24"/>
  <c r="F150" i="24"/>
  <c r="E150" i="24"/>
  <c r="D150" i="24"/>
  <c r="Y148" i="24"/>
  <c r="X148" i="24"/>
  <c r="W148" i="24"/>
  <c r="V148" i="24"/>
  <c r="U148" i="24"/>
  <c r="T148" i="24"/>
  <c r="S148" i="24"/>
  <c r="R148" i="24"/>
  <c r="Q148" i="24"/>
  <c r="P148" i="24"/>
  <c r="O148" i="24"/>
  <c r="N148" i="24"/>
  <c r="M148" i="24"/>
  <c r="L148" i="24"/>
  <c r="K148" i="24"/>
  <c r="J148" i="24"/>
  <c r="I148" i="24"/>
  <c r="H148" i="24"/>
  <c r="G148" i="24"/>
  <c r="F148" i="24"/>
  <c r="E148" i="24"/>
  <c r="D148" i="24"/>
  <c r="Y146" i="24"/>
  <c r="X146" i="24"/>
  <c r="W146" i="24"/>
  <c r="V146" i="24"/>
  <c r="U146" i="24"/>
  <c r="T146" i="24"/>
  <c r="S146" i="24"/>
  <c r="R146" i="24"/>
  <c r="Q146" i="24"/>
  <c r="P146" i="24"/>
  <c r="O146" i="24"/>
  <c r="N146" i="24"/>
  <c r="M146" i="24"/>
  <c r="L146" i="24"/>
  <c r="K146" i="24"/>
  <c r="J146" i="24"/>
  <c r="I146" i="24"/>
  <c r="H146" i="24"/>
  <c r="G146" i="24"/>
  <c r="F146" i="24"/>
  <c r="E146" i="24"/>
  <c r="D146" i="24"/>
  <c r="Y145" i="24"/>
  <c r="X145" i="24"/>
  <c r="W145" i="24"/>
  <c r="V145" i="24"/>
  <c r="U145" i="24"/>
  <c r="T145" i="24"/>
  <c r="S145" i="24"/>
  <c r="R145" i="24"/>
  <c r="Q145" i="24"/>
  <c r="P145" i="24"/>
  <c r="O145" i="24"/>
  <c r="N145" i="24"/>
  <c r="M145" i="24"/>
  <c r="L145" i="24"/>
  <c r="K145" i="24"/>
  <c r="J145" i="24"/>
  <c r="I145" i="24"/>
  <c r="H145" i="24"/>
  <c r="G145" i="24"/>
  <c r="F145" i="24"/>
  <c r="E145" i="24"/>
  <c r="D145" i="24"/>
  <c r="Y144" i="24"/>
  <c r="X144" i="24"/>
  <c r="W144" i="24"/>
  <c r="V144" i="24"/>
  <c r="U144" i="24"/>
  <c r="T144" i="24"/>
  <c r="S144" i="24"/>
  <c r="R144" i="24"/>
  <c r="Q144" i="24"/>
  <c r="P144" i="24"/>
  <c r="O144" i="24"/>
  <c r="N144" i="24"/>
  <c r="M144" i="24"/>
  <c r="L144" i="24"/>
  <c r="K144" i="24"/>
  <c r="J144" i="24"/>
  <c r="I144" i="24"/>
  <c r="H144" i="24"/>
  <c r="G144" i="24"/>
  <c r="F144" i="24"/>
  <c r="E144" i="24"/>
  <c r="D144" i="24"/>
  <c r="Y143" i="24"/>
  <c r="X143" i="24"/>
  <c r="W143" i="24"/>
  <c r="V143" i="24"/>
  <c r="U143" i="24"/>
  <c r="T143" i="24"/>
  <c r="S143" i="24"/>
  <c r="R143" i="24"/>
  <c r="Q143" i="24"/>
  <c r="P143" i="24"/>
  <c r="O143" i="24"/>
  <c r="N143" i="24"/>
  <c r="M143" i="24"/>
  <c r="L143" i="24"/>
  <c r="K143" i="24"/>
  <c r="J143" i="24"/>
  <c r="I143" i="24"/>
  <c r="H143" i="24"/>
  <c r="G143" i="24"/>
  <c r="F143" i="24"/>
  <c r="E143" i="24"/>
  <c r="D143" i="24"/>
  <c r="Y141" i="24"/>
  <c r="X141" i="24"/>
  <c r="W141" i="24"/>
  <c r="V141" i="24"/>
  <c r="U141" i="24"/>
  <c r="T141" i="24"/>
  <c r="S141" i="24"/>
  <c r="R141" i="24"/>
  <c r="Q141" i="24"/>
  <c r="P141" i="24"/>
  <c r="O141" i="24"/>
  <c r="N141" i="24"/>
  <c r="M141" i="24"/>
  <c r="L141" i="24"/>
  <c r="K141" i="24"/>
  <c r="J141" i="24"/>
  <c r="I141" i="24"/>
  <c r="H141" i="24"/>
  <c r="G141" i="24"/>
  <c r="F141" i="24"/>
  <c r="E141" i="24"/>
  <c r="D141" i="24"/>
  <c r="Y140" i="24"/>
  <c r="X140" i="24"/>
  <c r="W140" i="24"/>
  <c r="V140" i="24"/>
  <c r="U140" i="24"/>
  <c r="T140" i="24"/>
  <c r="S140" i="24"/>
  <c r="R140" i="24"/>
  <c r="Q140" i="24"/>
  <c r="P140" i="24"/>
  <c r="O140" i="24"/>
  <c r="N140" i="24"/>
  <c r="M140" i="24"/>
  <c r="L140" i="24"/>
  <c r="K140" i="24"/>
  <c r="J140" i="24"/>
  <c r="I140" i="24"/>
  <c r="H140" i="24"/>
  <c r="G140" i="24"/>
  <c r="F140" i="24"/>
  <c r="E140" i="24"/>
  <c r="D140" i="24"/>
  <c r="Y138" i="24"/>
  <c r="X138" i="24"/>
  <c r="W138" i="24"/>
  <c r="V138" i="24"/>
  <c r="U138" i="24"/>
  <c r="T138" i="24"/>
  <c r="S138" i="24"/>
  <c r="R138" i="24"/>
  <c r="Q138" i="24"/>
  <c r="P138" i="24"/>
  <c r="O138" i="24"/>
  <c r="N138" i="24"/>
  <c r="M138" i="24"/>
  <c r="L138" i="24"/>
  <c r="K138" i="24"/>
  <c r="J138" i="24"/>
  <c r="I138" i="24"/>
  <c r="H138" i="24"/>
  <c r="G138" i="24"/>
  <c r="F138" i="24"/>
  <c r="E138" i="24"/>
  <c r="D138" i="24"/>
  <c r="Y137" i="24"/>
  <c r="X137" i="24"/>
  <c r="W137" i="24"/>
  <c r="V137" i="24"/>
  <c r="U137" i="24"/>
  <c r="T137" i="24"/>
  <c r="S137" i="24"/>
  <c r="R137" i="24"/>
  <c r="Q137" i="24"/>
  <c r="P137" i="24"/>
  <c r="O137" i="24"/>
  <c r="N137" i="24"/>
  <c r="M137" i="24"/>
  <c r="L137" i="24"/>
  <c r="K137" i="24"/>
  <c r="J137" i="24"/>
  <c r="I137" i="24"/>
  <c r="H137" i="24"/>
  <c r="G137" i="24"/>
  <c r="F137" i="24"/>
  <c r="E137" i="24"/>
  <c r="D137" i="24"/>
  <c r="Y136" i="24"/>
  <c r="X136" i="24"/>
  <c r="W136" i="24"/>
  <c r="V136" i="24"/>
  <c r="U136" i="24"/>
  <c r="T136" i="24"/>
  <c r="S136" i="24"/>
  <c r="R136" i="24"/>
  <c r="Q136" i="24"/>
  <c r="P136" i="24"/>
  <c r="O136" i="24"/>
  <c r="N136" i="24"/>
  <c r="M136" i="24"/>
  <c r="L136" i="24"/>
  <c r="K136" i="24"/>
  <c r="J136" i="24"/>
  <c r="I136" i="24"/>
  <c r="H136" i="24"/>
  <c r="G136" i="24"/>
  <c r="F136" i="24"/>
  <c r="E136" i="24"/>
  <c r="D136" i="24"/>
  <c r="Y134" i="24"/>
  <c r="X134" i="24"/>
  <c r="W134" i="24"/>
  <c r="V134" i="24"/>
  <c r="U134" i="24"/>
  <c r="T134" i="24"/>
  <c r="S134" i="24"/>
  <c r="R134" i="24"/>
  <c r="Q134" i="24"/>
  <c r="P134" i="24"/>
  <c r="O134" i="24"/>
  <c r="N134" i="24"/>
  <c r="M134" i="24"/>
  <c r="L134" i="24"/>
  <c r="K134" i="24"/>
  <c r="J134" i="24"/>
  <c r="I134" i="24"/>
  <c r="H134" i="24"/>
  <c r="G134" i="24"/>
  <c r="F134" i="24"/>
  <c r="E134" i="24"/>
  <c r="D134" i="24"/>
  <c r="Y133" i="24"/>
  <c r="X133" i="24"/>
  <c r="W133" i="24"/>
  <c r="V133" i="24"/>
  <c r="U133" i="24"/>
  <c r="T133" i="24"/>
  <c r="S133" i="24"/>
  <c r="R133" i="24"/>
  <c r="Q133" i="24"/>
  <c r="P133" i="24"/>
  <c r="O133" i="24"/>
  <c r="N133" i="24"/>
  <c r="M133" i="24"/>
  <c r="L133" i="24"/>
  <c r="K133" i="24"/>
  <c r="J133" i="24"/>
  <c r="I133" i="24"/>
  <c r="H133" i="24"/>
  <c r="G133" i="24"/>
  <c r="F133" i="24"/>
  <c r="E133" i="24"/>
  <c r="D133" i="24"/>
  <c r="Y132" i="24"/>
  <c r="X132" i="24"/>
  <c r="W132" i="24"/>
  <c r="V132" i="24"/>
  <c r="U132" i="24"/>
  <c r="T132" i="24"/>
  <c r="S132" i="24"/>
  <c r="R132" i="24"/>
  <c r="Q132" i="24"/>
  <c r="P132" i="24"/>
  <c r="O132" i="24"/>
  <c r="N132" i="24"/>
  <c r="M132" i="24"/>
  <c r="L132" i="24"/>
  <c r="K132" i="24"/>
  <c r="J132" i="24"/>
  <c r="I132" i="24"/>
  <c r="H132" i="24"/>
  <c r="G132" i="24"/>
  <c r="F132" i="24"/>
  <c r="E132" i="24"/>
  <c r="D132" i="24"/>
  <c r="Y131" i="24"/>
  <c r="X131" i="24"/>
  <c r="W131" i="24"/>
  <c r="V131" i="24"/>
  <c r="U131" i="24"/>
  <c r="T131" i="24"/>
  <c r="S131" i="24"/>
  <c r="R131" i="24"/>
  <c r="Q131" i="24"/>
  <c r="P131" i="24"/>
  <c r="O131" i="24"/>
  <c r="N131" i="24"/>
  <c r="M131" i="24"/>
  <c r="L131" i="24"/>
  <c r="K131" i="24"/>
  <c r="J131" i="24"/>
  <c r="I131" i="24"/>
  <c r="H131" i="24"/>
  <c r="G131" i="24"/>
  <c r="F131" i="24"/>
  <c r="E131" i="24"/>
  <c r="D131" i="24"/>
  <c r="Y129" i="24"/>
  <c r="X129" i="24"/>
  <c r="W129" i="24"/>
  <c r="V129" i="24"/>
  <c r="U129" i="24"/>
  <c r="T129" i="24"/>
  <c r="S129" i="24"/>
  <c r="R129" i="24"/>
  <c r="Q129" i="24"/>
  <c r="P129" i="24"/>
  <c r="O129" i="24"/>
  <c r="N129" i="24"/>
  <c r="M129" i="24"/>
  <c r="L129" i="24"/>
  <c r="K129" i="24"/>
  <c r="J129" i="24"/>
  <c r="I129" i="24"/>
  <c r="H129" i="24"/>
  <c r="G129" i="24"/>
  <c r="F129" i="24"/>
  <c r="E129" i="24"/>
  <c r="D129" i="24"/>
  <c r="Y128" i="24"/>
  <c r="X128" i="24"/>
  <c r="W128" i="24"/>
  <c r="V128" i="24"/>
  <c r="U128" i="24"/>
  <c r="T128" i="24"/>
  <c r="S128" i="24"/>
  <c r="R128" i="24"/>
  <c r="Q128" i="24"/>
  <c r="P128" i="24"/>
  <c r="O128" i="24"/>
  <c r="N128" i="24"/>
  <c r="M128" i="24"/>
  <c r="L128" i="24"/>
  <c r="K128" i="24"/>
  <c r="J128" i="24"/>
  <c r="I128" i="24"/>
  <c r="H128" i="24"/>
  <c r="G128" i="24"/>
  <c r="F128" i="24"/>
  <c r="E128" i="24"/>
  <c r="D128" i="24"/>
  <c r="Y127" i="24"/>
  <c r="X127" i="24"/>
  <c r="W127" i="24"/>
  <c r="V127" i="24"/>
  <c r="U127" i="24"/>
  <c r="T127" i="24"/>
  <c r="S127" i="24"/>
  <c r="R127" i="24"/>
  <c r="Q127" i="24"/>
  <c r="P127" i="24"/>
  <c r="O127" i="24"/>
  <c r="N127" i="24"/>
  <c r="M127" i="24"/>
  <c r="L127" i="24"/>
  <c r="K127" i="24"/>
  <c r="J127" i="24"/>
  <c r="I127" i="24"/>
  <c r="H127" i="24"/>
  <c r="G127" i="24"/>
  <c r="F127" i="24"/>
  <c r="E127" i="24"/>
  <c r="D127" i="24"/>
  <c r="Y126" i="24"/>
  <c r="X126" i="24"/>
  <c r="W126" i="24"/>
  <c r="V126" i="24"/>
  <c r="U126" i="24"/>
  <c r="T126" i="24"/>
  <c r="S126" i="24"/>
  <c r="R126" i="24"/>
  <c r="Q126" i="24"/>
  <c r="P126" i="24"/>
  <c r="O126" i="24"/>
  <c r="N126" i="24"/>
  <c r="M126" i="24"/>
  <c r="L126" i="24"/>
  <c r="K126" i="24"/>
  <c r="J126" i="24"/>
  <c r="I126" i="24"/>
  <c r="H126" i="24"/>
  <c r="G126" i="24"/>
  <c r="F126" i="24"/>
  <c r="E126" i="24"/>
  <c r="D126" i="24"/>
  <c r="Y125" i="24"/>
  <c r="X125" i="24"/>
  <c r="W125" i="24"/>
  <c r="V125" i="24"/>
  <c r="U125" i="24"/>
  <c r="T125" i="24"/>
  <c r="S125" i="24"/>
  <c r="R125" i="24"/>
  <c r="Q125" i="24"/>
  <c r="P125" i="24"/>
  <c r="O125" i="24"/>
  <c r="N125" i="24"/>
  <c r="M125" i="24"/>
  <c r="L125" i="24"/>
  <c r="K125" i="24"/>
  <c r="J125" i="24"/>
  <c r="I125" i="24"/>
  <c r="H125" i="24"/>
  <c r="G125" i="24"/>
  <c r="F125" i="24"/>
  <c r="E125" i="24"/>
  <c r="D125" i="24"/>
  <c r="Y123" i="24"/>
  <c r="X123" i="24"/>
  <c r="W123" i="24"/>
  <c r="V123" i="24"/>
  <c r="U123" i="24"/>
  <c r="T123" i="24"/>
  <c r="S123" i="24"/>
  <c r="R123" i="24"/>
  <c r="Q123" i="24"/>
  <c r="P123" i="24"/>
  <c r="O123" i="24"/>
  <c r="N123" i="24"/>
  <c r="M123" i="24"/>
  <c r="L123" i="24"/>
  <c r="K123" i="24"/>
  <c r="J123" i="24"/>
  <c r="I123" i="24"/>
  <c r="H123" i="24"/>
  <c r="G123" i="24"/>
  <c r="F123" i="24"/>
  <c r="E123" i="24"/>
  <c r="D123" i="24"/>
  <c r="Y122" i="24"/>
  <c r="X122" i="24"/>
  <c r="W122" i="24"/>
  <c r="V122" i="24"/>
  <c r="U122" i="24"/>
  <c r="T122" i="24"/>
  <c r="S122" i="24"/>
  <c r="R122" i="24"/>
  <c r="Q122" i="24"/>
  <c r="P122" i="24"/>
  <c r="O122" i="24"/>
  <c r="N122" i="24"/>
  <c r="M122" i="24"/>
  <c r="L122" i="24"/>
  <c r="K122" i="24"/>
  <c r="J122" i="24"/>
  <c r="I122" i="24"/>
  <c r="H122" i="24"/>
  <c r="G122" i="24"/>
  <c r="F122" i="24"/>
  <c r="E122" i="24"/>
  <c r="D122" i="24"/>
  <c r="Y121" i="24"/>
  <c r="X121" i="24"/>
  <c r="W121" i="24"/>
  <c r="V121" i="24"/>
  <c r="U121" i="24"/>
  <c r="T121" i="24"/>
  <c r="S121" i="24"/>
  <c r="R121" i="24"/>
  <c r="Q121" i="24"/>
  <c r="P121" i="24"/>
  <c r="O121" i="24"/>
  <c r="N121" i="24"/>
  <c r="M121" i="24"/>
  <c r="L121" i="24"/>
  <c r="K121" i="24"/>
  <c r="J121" i="24"/>
  <c r="I121" i="24"/>
  <c r="H121" i="24"/>
  <c r="G121" i="24"/>
  <c r="F121" i="24"/>
  <c r="E121" i="24"/>
  <c r="D121" i="24"/>
  <c r="Y120" i="24"/>
  <c r="X120" i="24"/>
  <c r="W120" i="24"/>
  <c r="V120" i="24"/>
  <c r="U120" i="24"/>
  <c r="T120" i="24"/>
  <c r="S120" i="24"/>
  <c r="R120" i="24"/>
  <c r="Q120" i="24"/>
  <c r="P120" i="24"/>
  <c r="O120" i="24"/>
  <c r="N120" i="24"/>
  <c r="M120" i="24"/>
  <c r="L120" i="24"/>
  <c r="K120" i="24"/>
  <c r="J120" i="24"/>
  <c r="I120" i="24"/>
  <c r="H120" i="24"/>
  <c r="G120" i="24"/>
  <c r="F120" i="24"/>
  <c r="E120" i="24"/>
  <c r="D120" i="24"/>
  <c r="Y119" i="24"/>
  <c r="X119" i="24"/>
  <c r="W119" i="24"/>
  <c r="V119" i="24"/>
  <c r="U119" i="24"/>
  <c r="T119" i="24"/>
  <c r="S119" i="24"/>
  <c r="R119" i="24"/>
  <c r="Q119" i="24"/>
  <c r="P119" i="24"/>
  <c r="O119" i="24"/>
  <c r="N119" i="24"/>
  <c r="M119" i="24"/>
  <c r="L119" i="24"/>
  <c r="K119" i="24"/>
  <c r="J119" i="24"/>
  <c r="I119" i="24"/>
  <c r="H119" i="24"/>
  <c r="G119" i="24"/>
  <c r="F119" i="24"/>
  <c r="E119" i="24"/>
  <c r="D119" i="24"/>
  <c r="Y118" i="24"/>
  <c r="X118" i="24"/>
  <c r="W118" i="24"/>
  <c r="V118" i="24"/>
  <c r="U118" i="24"/>
  <c r="T118" i="24"/>
  <c r="S118" i="24"/>
  <c r="R118" i="24"/>
  <c r="Q118" i="24"/>
  <c r="P118" i="24"/>
  <c r="O118" i="24"/>
  <c r="N118" i="24"/>
  <c r="M118" i="24"/>
  <c r="L118" i="24"/>
  <c r="K118" i="24"/>
  <c r="J118" i="24"/>
  <c r="I118" i="24"/>
  <c r="H118" i="24"/>
  <c r="G118" i="24"/>
  <c r="F118" i="24"/>
  <c r="E118" i="24"/>
  <c r="D118" i="24"/>
  <c r="Y117" i="24"/>
  <c r="X117" i="24"/>
  <c r="W117" i="24"/>
  <c r="V117" i="24"/>
  <c r="U117" i="24"/>
  <c r="T117" i="24"/>
  <c r="S117" i="24"/>
  <c r="R117" i="24"/>
  <c r="Q117" i="24"/>
  <c r="P117" i="24"/>
  <c r="O117" i="24"/>
  <c r="N117" i="24"/>
  <c r="M117" i="24"/>
  <c r="L117" i="24"/>
  <c r="K117" i="24"/>
  <c r="J117" i="24"/>
  <c r="I117" i="24"/>
  <c r="H117" i="24"/>
  <c r="G117" i="24"/>
  <c r="F117" i="24"/>
  <c r="E117" i="24"/>
  <c r="D117" i="24"/>
  <c r="Y116" i="24"/>
  <c r="X116" i="24"/>
  <c r="W116" i="24"/>
  <c r="V116" i="24"/>
  <c r="U116" i="24"/>
  <c r="T116" i="24"/>
  <c r="S116" i="24"/>
  <c r="R116" i="24"/>
  <c r="Q116" i="24"/>
  <c r="P116" i="24"/>
  <c r="O116" i="24"/>
  <c r="N116" i="24"/>
  <c r="M116" i="24"/>
  <c r="L116" i="24"/>
  <c r="K116" i="24"/>
  <c r="J116" i="24"/>
  <c r="I116" i="24"/>
  <c r="H116" i="24"/>
  <c r="G116" i="24"/>
  <c r="F116" i="24"/>
  <c r="E116" i="24"/>
  <c r="D116" i="24"/>
  <c r="Y115" i="24"/>
  <c r="X115" i="24"/>
  <c r="W115" i="24"/>
  <c r="V115" i="24"/>
  <c r="U115" i="24"/>
  <c r="T115" i="24"/>
  <c r="S115" i="24"/>
  <c r="R115" i="24"/>
  <c r="Q115" i="24"/>
  <c r="P115" i="24"/>
  <c r="O115" i="24"/>
  <c r="N115" i="24"/>
  <c r="M115" i="24"/>
  <c r="L115" i="24"/>
  <c r="K115" i="24"/>
  <c r="J115" i="24"/>
  <c r="I115" i="24"/>
  <c r="H115" i="24"/>
  <c r="G115" i="24"/>
  <c r="F115" i="24"/>
  <c r="E115" i="24"/>
  <c r="D115" i="24"/>
  <c r="Y113" i="24"/>
  <c r="X113" i="24"/>
  <c r="W113" i="24"/>
  <c r="V113" i="24"/>
  <c r="U113" i="24"/>
  <c r="T113" i="24"/>
  <c r="S113" i="24"/>
  <c r="R113" i="24"/>
  <c r="Q113" i="24"/>
  <c r="P113" i="24"/>
  <c r="O113" i="24"/>
  <c r="N113" i="24"/>
  <c r="M113" i="24"/>
  <c r="L113" i="24"/>
  <c r="K113" i="24"/>
  <c r="J113" i="24"/>
  <c r="I113" i="24"/>
  <c r="H113" i="24"/>
  <c r="G113" i="24"/>
  <c r="F113" i="24"/>
  <c r="E113" i="24"/>
  <c r="D113" i="24"/>
  <c r="Y111" i="24"/>
  <c r="X111" i="24"/>
  <c r="W111" i="24"/>
  <c r="V111" i="24"/>
  <c r="U111" i="24"/>
  <c r="T111" i="24"/>
  <c r="S111" i="24"/>
  <c r="R111" i="24"/>
  <c r="Q111" i="24"/>
  <c r="P111" i="24"/>
  <c r="O111" i="24"/>
  <c r="N111" i="24"/>
  <c r="M111" i="24"/>
  <c r="L111" i="24"/>
  <c r="K111" i="24"/>
  <c r="J111" i="24"/>
  <c r="I111" i="24"/>
  <c r="H111" i="24"/>
  <c r="G111" i="24"/>
  <c r="F111" i="24"/>
  <c r="E111" i="24"/>
  <c r="D111" i="24"/>
  <c r="Y110" i="24"/>
  <c r="X110" i="24"/>
  <c r="W110" i="24"/>
  <c r="V110" i="24"/>
  <c r="U110" i="24"/>
  <c r="T110" i="24"/>
  <c r="S110" i="24"/>
  <c r="R110" i="24"/>
  <c r="Q110" i="24"/>
  <c r="P110" i="24"/>
  <c r="O110" i="24"/>
  <c r="N110" i="24"/>
  <c r="M110" i="24"/>
  <c r="L110" i="24"/>
  <c r="K110" i="24"/>
  <c r="J110" i="24"/>
  <c r="I110" i="24"/>
  <c r="H110" i="24"/>
  <c r="G110" i="24"/>
  <c r="F110" i="24"/>
  <c r="E110" i="24"/>
  <c r="D110" i="24"/>
  <c r="Y108" i="24"/>
  <c r="X108" i="24"/>
  <c r="W108" i="24"/>
  <c r="V108" i="24"/>
  <c r="U108" i="24"/>
  <c r="T108" i="24"/>
  <c r="S108" i="24"/>
  <c r="R108" i="24"/>
  <c r="Q108" i="24"/>
  <c r="P108" i="24"/>
  <c r="O108" i="24"/>
  <c r="N108" i="24"/>
  <c r="M108" i="24"/>
  <c r="L108" i="24"/>
  <c r="K108" i="24"/>
  <c r="J108" i="24"/>
  <c r="I108" i="24"/>
  <c r="H108" i="24"/>
  <c r="G108" i="24"/>
  <c r="F108" i="24"/>
  <c r="E108" i="24"/>
  <c r="D108" i="24"/>
  <c r="Y106" i="24"/>
  <c r="X106" i="24"/>
  <c r="W106" i="24"/>
  <c r="V106" i="24"/>
  <c r="U106" i="24"/>
  <c r="T106" i="24"/>
  <c r="S106" i="24"/>
  <c r="R106" i="24"/>
  <c r="Q106" i="24"/>
  <c r="P106" i="24"/>
  <c r="O106" i="24"/>
  <c r="N106" i="24"/>
  <c r="M106" i="24"/>
  <c r="L106" i="24"/>
  <c r="K106" i="24"/>
  <c r="J106" i="24"/>
  <c r="I106" i="24"/>
  <c r="H106" i="24"/>
  <c r="G106" i="24"/>
  <c r="F106" i="24"/>
  <c r="E106" i="24"/>
  <c r="D106" i="24"/>
  <c r="Y104" i="24"/>
  <c r="X104" i="24"/>
  <c r="W104" i="24"/>
  <c r="V104" i="24"/>
  <c r="U104" i="24"/>
  <c r="T104" i="24"/>
  <c r="S104" i="24"/>
  <c r="R104" i="24"/>
  <c r="Q104" i="24"/>
  <c r="P104" i="24"/>
  <c r="O104" i="24"/>
  <c r="N104" i="24"/>
  <c r="M104" i="24"/>
  <c r="L104" i="24"/>
  <c r="K104" i="24"/>
  <c r="J104" i="24"/>
  <c r="I104" i="24"/>
  <c r="H104" i="24"/>
  <c r="G104" i="24"/>
  <c r="F104" i="24"/>
  <c r="E104" i="24"/>
  <c r="D104" i="24"/>
  <c r="Y103" i="24"/>
  <c r="X103" i="24"/>
  <c r="W103" i="24"/>
  <c r="V103" i="24"/>
  <c r="U103" i="24"/>
  <c r="T103" i="24"/>
  <c r="S103" i="24"/>
  <c r="R103" i="24"/>
  <c r="Q103" i="24"/>
  <c r="P103" i="24"/>
  <c r="O103" i="24"/>
  <c r="N103" i="24"/>
  <c r="M103" i="24"/>
  <c r="L103" i="24"/>
  <c r="K103" i="24"/>
  <c r="J103" i="24"/>
  <c r="I103" i="24"/>
  <c r="H103" i="24"/>
  <c r="G103" i="24"/>
  <c r="F103" i="24"/>
  <c r="E103" i="24"/>
  <c r="D103" i="24"/>
  <c r="Y102" i="24"/>
  <c r="X102" i="24"/>
  <c r="W102" i="24"/>
  <c r="V102" i="24"/>
  <c r="U102" i="24"/>
  <c r="T102" i="24"/>
  <c r="S102" i="24"/>
  <c r="R102" i="24"/>
  <c r="Q102" i="24"/>
  <c r="P102" i="24"/>
  <c r="O102" i="24"/>
  <c r="N102" i="24"/>
  <c r="M102" i="24"/>
  <c r="L102" i="24"/>
  <c r="K102" i="24"/>
  <c r="J102" i="24"/>
  <c r="I102" i="24"/>
  <c r="H102" i="24"/>
  <c r="G102" i="24"/>
  <c r="F102" i="24"/>
  <c r="E102" i="24"/>
  <c r="D102" i="24"/>
  <c r="Y100" i="24"/>
  <c r="X100" i="24"/>
  <c r="W100" i="24"/>
  <c r="V100" i="24"/>
  <c r="U100" i="24"/>
  <c r="T100" i="24"/>
  <c r="S100" i="24"/>
  <c r="R100" i="24"/>
  <c r="Q100" i="24"/>
  <c r="P100" i="24"/>
  <c r="O100" i="24"/>
  <c r="N100" i="24"/>
  <c r="M100" i="24"/>
  <c r="L100" i="24"/>
  <c r="K100" i="24"/>
  <c r="J100" i="24"/>
  <c r="I100" i="24"/>
  <c r="H100" i="24"/>
  <c r="G100" i="24"/>
  <c r="F100" i="24"/>
  <c r="E100" i="24"/>
  <c r="D100" i="24"/>
  <c r="Y99" i="24"/>
  <c r="X99" i="24"/>
  <c r="W99" i="24"/>
  <c r="V99" i="24"/>
  <c r="U99" i="24"/>
  <c r="T99" i="24"/>
  <c r="S99" i="24"/>
  <c r="R99" i="24"/>
  <c r="Q99" i="24"/>
  <c r="P99" i="24"/>
  <c r="O99" i="24"/>
  <c r="N99" i="24"/>
  <c r="M99" i="24"/>
  <c r="L99" i="24"/>
  <c r="K99" i="24"/>
  <c r="J99" i="24"/>
  <c r="I99" i="24"/>
  <c r="H99" i="24"/>
  <c r="G99" i="24"/>
  <c r="F99" i="24"/>
  <c r="E99" i="24"/>
  <c r="D99" i="24"/>
  <c r="Y98" i="24"/>
  <c r="X98" i="24"/>
  <c r="W98" i="24"/>
  <c r="V98" i="24"/>
  <c r="U98" i="24"/>
  <c r="T98" i="24"/>
  <c r="S98" i="24"/>
  <c r="R98" i="24"/>
  <c r="Q98" i="24"/>
  <c r="P98" i="24"/>
  <c r="O98" i="24"/>
  <c r="N98" i="24"/>
  <c r="M98" i="24"/>
  <c r="L98" i="24"/>
  <c r="K98" i="24"/>
  <c r="J98" i="24"/>
  <c r="I98" i="24"/>
  <c r="H98" i="24"/>
  <c r="G98" i="24"/>
  <c r="F98" i="24"/>
  <c r="E98" i="24"/>
  <c r="D98" i="24"/>
  <c r="Y97" i="24"/>
  <c r="X97" i="24"/>
  <c r="W97" i="24"/>
  <c r="V97" i="24"/>
  <c r="U97" i="24"/>
  <c r="T97" i="24"/>
  <c r="S97" i="24"/>
  <c r="R97" i="24"/>
  <c r="Q97" i="24"/>
  <c r="P97" i="24"/>
  <c r="O97" i="24"/>
  <c r="N97" i="24"/>
  <c r="M97" i="24"/>
  <c r="L97" i="24"/>
  <c r="K97" i="24"/>
  <c r="J97" i="24"/>
  <c r="I97" i="24"/>
  <c r="H97" i="24"/>
  <c r="G97" i="24"/>
  <c r="F97" i="24"/>
  <c r="E97" i="24"/>
  <c r="D97" i="24"/>
  <c r="Y96" i="24"/>
  <c r="X96" i="24"/>
  <c r="W96" i="24"/>
  <c r="V96" i="24"/>
  <c r="U96" i="24"/>
  <c r="T96" i="24"/>
  <c r="S96" i="24"/>
  <c r="R96" i="24"/>
  <c r="Q96" i="24"/>
  <c r="P96" i="24"/>
  <c r="O96" i="24"/>
  <c r="N96" i="24"/>
  <c r="M96" i="24"/>
  <c r="L96" i="24"/>
  <c r="K96" i="24"/>
  <c r="J96" i="24"/>
  <c r="I96" i="24"/>
  <c r="H96" i="24"/>
  <c r="G96" i="24"/>
  <c r="F96" i="24"/>
  <c r="E96" i="24"/>
  <c r="D96" i="24"/>
  <c r="Y95" i="24"/>
  <c r="X95" i="24"/>
  <c r="W95" i="24"/>
  <c r="V95" i="24"/>
  <c r="U95" i="24"/>
  <c r="T95" i="24"/>
  <c r="S95" i="24"/>
  <c r="R95" i="24"/>
  <c r="Q95" i="24"/>
  <c r="P95" i="24"/>
  <c r="O95" i="24"/>
  <c r="N95" i="24"/>
  <c r="M95" i="24"/>
  <c r="L95" i="24"/>
  <c r="K95" i="24"/>
  <c r="J95" i="24"/>
  <c r="I95" i="24"/>
  <c r="H95" i="24"/>
  <c r="G95" i="24"/>
  <c r="F95" i="24"/>
  <c r="E95" i="24"/>
  <c r="D95" i="24"/>
  <c r="Y94" i="24"/>
  <c r="X94" i="24"/>
  <c r="W94" i="24"/>
  <c r="V94" i="24"/>
  <c r="U94" i="24"/>
  <c r="T94" i="24"/>
  <c r="S94" i="24"/>
  <c r="R94" i="24"/>
  <c r="Q94" i="24"/>
  <c r="P94" i="24"/>
  <c r="O94" i="24"/>
  <c r="N94" i="24"/>
  <c r="M94" i="24"/>
  <c r="L94" i="24"/>
  <c r="K94" i="24"/>
  <c r="J94" i="24"/>
  <c r="I94" i="24"/>
  <c r="H94" i="24"/>
  <c r="G94" i="24"/>
  <c r="F94" i="24"/>
  <c r="E94" i="24"/>
  <c r="D94" i="24"/>
  <c r="Y93" i="24"/>
  <c r="X93" i="24"/>
  <c r="W93" i="24"/>
  <c r="V93" i="24"/>
  <c r="U93" i="24"/>
  <c r="T93" i="24"/>
  <c r="S93" i="24"/>
  <c r="R93" i="24"/>
  <c r="Q93" i="24"/>
  <c r="P93" i="24"/>
  <c r="O93" i="24"/>
  <c r="N93" i="24"/>
  <c r="M93" i="24"/>
  <c r="L93" i="24"/>
  <c r="K93" i="24"/>
  <c r="J93" i="24"/>
  <c r="I93" i="24"/>
  <c r="H93" i="24"/>
  <c r="G93" i="24"/>
  <c r="F93" i="24"/>
  <c r="E93" i="24"/>
  <c r="D93" i="24"/>
  <c r="Y81" i="24"/>
  <c r="X81" i="24"/>
  <c r="W81" i="24"/>
  <c r="V81" i="24"/>
  <c r="U81" i="24"/>
  <c r="T81" i="24"/>
  <c r="S81" i="24"/>
  <c r="R81" i="24"/>
  <c r="Q81" i="24"/>
  <c r="P81" i="24"/>
  <c r="O81" i="24"/>
  <c r="N81" i="24"/>
  <c r="M81" i="24"/>
  <c r="L81" i="24"/>
  <c r="K81" i="24"/>
  <c r="J81" i="24"/>
  <c r="I81" i="24"/>
  <c r="H81" i="24"/>
  <c r="G81" i="24"/>
  <c r="F81" i="24"/>
  <c r="E81" i="24"/>
  <c r="D81" i="24"/>
  <c r="Y80" i="24"/>
  <c r="X80" i="24"/>
  <c r="W80" i="24"/>
  <c r="V80" i="24"/>
  <c r="U80" i="24"/>
  <c r="T80" i="24"/>
  <c r="S80" i="24"/>
  <c r="R80" i="24"/>
  <c r="Q80" i="24"/>
  <c r="P80" i="24"/>
  <c r="O80" i="24"/>
  <c r="N80" i="24"/>
  <c r="M80" i="24"/>
  <c r="L80" i="24"/>
  <c r="K80" i="24"/>
  <c r="J80" i="24"/>
  <c r="I80" i="24"/>
  <c r="H80" i="24"/>
  <c r="G80" i="24"/>
  <c r="F80" i="24"/>
  <c r="E80" i="24"/>
  <c r="D80" i="24"/>
  <c r="Y79" i="24"/>
  <c r="X79" i="24"/>
  <c r="W79" i="24"/>
  <c r="V79" i="24"/>
  <c r="U79" i="24"/>
  <c r="T79" i="24"/>
  <c r="S79" i="24"/>
  <c r="R79" i="24"/>
  <c r="Q79" i="24"/>
  <c r="P79" i="24"/>
  <c r="O79" i="24"/>
  <c r="N79" i="24"/>
  <c r="M79" i="24"/>
  <c r="L79" i="24"/>
  <c r="K79" i="24"/>
  <c r="J79" i="24"/>
  <c r="I79" i="24"/>
  <c r="H79" i="24"/>
  <c r="G79" i="24"/>
  <c r="F79" i="24"/>
  <c r="E79" i="24"/>
  <c r="D79" i="24"/>
  <c r="Y77" i="24"/>
  <c r="X77" i="24"/>
  <c r="W77" i="24"/>
  <c r="V77" i="24"/>
  <c r="U77" i="24"/>
  <c r="T77" i="24"/>
  <c r="S77" i="24"/>
  <c r="R77" i="24"/>
  <c r="Q77" i="24"/>
  <c r="P77" i="24"/>
  <c r="O77" i="24"/>
  <c r="N77" i="24"/>
  <c r="M77" i="24"/>
  <c r="L77" i="24"/>
  <c r="K77" i="24"/>
  <c r="J77" i="24"/>
  <c r="I77" i="24"/>
  <c r="H77" i="24"/>
  <c r="G77" i="24"/>
  <c r="F77" i="24"/>
  <c r="E77" i="24"/>
  <c r="D77" i="24"/>
  <c r="Y76" i="24"/>
  <c r="X76" i="24"/>
  <c r="W76" i="24"/>
  <c r="V76" i="24"/>
  <c r="U76" i="24"/>
  <c r="T76" i="24"/>
  <c r="S76" i="24"/>
  <c r="R76" i="24"/>
  <c r="Q76" i="24"/>
  <c r="P76" i="24"/>
  <c r="O76" i="24"/>
  <c r="N76" i="24"/>
  <c r="M76" i="24"/>
  <c r="L76" i="24"/>
  <c r="K76" i="24"/>
  <c r="J76" i="24"/>
  <c r="I76" i="24"/>
  <c r="H76" i="24"/>
  <c r="G76" i="24"/>
  <c r="F76" i="24"/>
  <c r="E76" i="24"/>
  <c r="D76" i="24"/>
  <c r="Y75" i="24"/>
  <c r="X75" i="24"/>
  <c r="W75" i="24"/>
  <c r="V75" i="24"/>
  <c r="U75" i="24"/>
  <c r="T75" i="24"/>
  <c r="S75" i="24"/>
  <c r="R75" i="24"/>
  <c r="Q75" i="24"/>
  <c r="P75" i="24"/>
  <c r="O75" i="24"/>
  <c r="N75" i="24"/>
  <c r="M75" i="24"/>
  <c r="L75" i="24"/>
  <c r="K75" i="24"/>
  <c r="J75" i="24"/>
  <c r="I75" i="24"/>
  <c r="H75" i="24"/>
  <c r="G75" i="24"/>
  <c r="F75" i="24"/>
  <c r="E75" i="24"/>
  <c r="D75" i="24"/>
  <c r="Y73" i="24"/>
  <c r="X73" i="24"/>
  <c r="W73" i="24"/>
  <c r="V73" i="24"/>
  <c r="U73" i="24"/>
  <c r="T73" i="24"/>
  <c r="S73" i="24"/>
  <c r="R73" i="24"/>
  <c r="Q73" i="24"/>
  <c r="P73" i="24"/>
  <c r="O73" i="24"/>
  <c r="N73" i="24"/>
  <c r="M73" i="24"/>
  <c r="L73" i="24"/>
  <c r="K73" i="24"/>
  <c r="J73" i="24"/>
  <c r="I73" i="24"/>
  <c r="H73" i="24"/>
  <c r="G73" i="24"/>
  <c r="F73" i="24"/>
  <c r="E73" i="24"/>
  <c r="D73" i="24"/>
  <c r="Y71" i="24"/>
  <c r="X71" i="24"/>
  <c r="W71" i="24"/>
  <c r="V71" i="24"/>
  <c r="U71" i="24"/>
  <c r="T71" i="24"/>
  <c r="S71" i="24"/>
  <c r="R71" i="24"/>
  <c r="Q71" i="24"/>
  <c r="P71" i="24"/>
  <c r="O71" i="24"/>
  <c r="N71" i="24"/>
  <c r="M71" i="24"/>
  <c r="L71" i="24"/>
  <c r="K71" i="24"/>
  <c r="J71" i="24"/>
  <c r="I71" i="24"/>
  <c r="H71" i="24"/>
  <c r="G71" i="24"/>
  <c r="F71" i="24"/>
  <c r="E71" i="24"/>
  <c r="D71" i="24"/>
  <c r="Y69" i="24"/>
  <c r="X69" i="24"/>
  <c r="W69" i="24"/>
  <c r="V69" i="24"/>
  <c r="U69" i="24"/>
  <c r="T69" i="24"/>
  <c r="S69" i="24"/>
  <c r="R69" i="24"/>
  <c r="Q69" i="24"/>
  <c r="P69" i="24"/>
  <c r="O69" i="24"/>
  <c r="N69" i="24"/>
  <c r="M69" i="24"/>
  <c r="L69" i="24"/>
  <c r="K69" i="24"/>
  <c r="J69" i="24"/>
  <c r="I69" i="24"/>
  <c r="H69" i="24"/>
  <c r="G69" i="24"/>
  <c r="F69" i="24"/>
  <c r="E69" i="24"/>
  <c r="D69" i="24"/>
  <c r="Y67" i="24"/>
  <c r="X67" i="24"/>
  <c r="W67" i="24"/>
  <c r="V67" i="24"/>
  <c r="U67" i="24"/>
  <c r="T67" i="24"/>
  <c r="S67" i="24"/>
  <c r="R67" i="24"/>
  <c r="Q67" i="24"/>
  <c r="P67" i="24"/>
  <c r="O67" i="24"/>
  <c r="N67" i="24"/>
  <c r="M67" i="24"/>
  <c r="L67" i="24"/>
  <c r="K67" i="24"/>
  <c r="J67" i="24"/>
  <c r="I67" i="24"/>
  <c r="H67" i="24"/>
  <c r="G67" i="24"/>
  <c r="F67" i="24"/>
  <c r="E67" i="24"/>
  <c r="D67" i="24"/>
  <c r="Y66" i="24"/>
  <c r="X66" i="24"/>
  <c r="W66" i="24"/>
  <c r="V66" i="24"/>
  <c r="U66" i="24"/>
  <c r="T66" i="24"/>
  <c r="S66" i="24"/>
  <c r="R66" i="24"/>
  <c r="Q66" i="24"/>
  <c r="P66" i="24"/>
  <c r="O66" i="24"/>
  <c r="N66" i="24"/>
  <c r="M66" i="24"/>
  <c r="L66" i="24"/>
  <c r="K66" i="24"/>
  <c r="J66" i="24"/>
  <c r="I66" i="24"/>
  <c r="H66" i="24"/>
  <c r="G66" i="24"/>
  <c r="F66" i="24"/>
  <c r="E66" i="24"/>
  <c r="D66" i="24"/>
  <c r="Y65" i="24"/>
  <c r="X65" i="24"/>
  <c r="W65" i="24"/>
  <c r="V65" i="24"/>
  <c r="U65" i="24"/>
  <c r="T65" i="24"/>
  <c r="S65" i="24"/>
  <c r="R65" i="24"/>
  <c r="Q65" i="24"/>
  <c r="P65" i="24"/>
  <c r="O65" i="24"/>
  <c r="N65" i="24"/>
  <c r="M65" i="24"/>
  <c r="L65" i="24"/>
  <c r="K65" i="24"/>
  <c r="J65" i="24"/>
  <c r="I65" i="24"/>
  <c r="H65" i="24"/>
  <c r="G65" i="24"/>
  <c r="F65" i="24"/>
  <c r="E65" i="24"/>
  <c r="D65" i="24"/>
  <c r="Y64" i="24"/>
  <c r="X64" i="24"/>
  <c r="W64" i="24"/>
  <c r="V64" i="24"/>
  <c r="U64" i="24"/>
  <c r="T64" i="24"/>
  <c r="S64" i="24"/>
  <c r="R64" i="24"/>
  <c r="Q64" i="24"/>
  <c r="P64" i="24"/>
  <c r="O64" i="24"/>
  <c r="N64" i="24"/>
  <c r="M64" i="24"/>
  <c r="L64" i="24"/>
  <c r="K64" i="24"/>
  <c r="J64" i="24"/>
  <c r="I64" i="24"/>
  <c r="H64" i="24"/>
  <c r="G64" i="24"/>
  <c r="F64" i="24"/>
  <c r="E64" i="24"/>
  <c r="D64" i="24"/>
  <c r="Y62" i="24"/>
  <c r="X62" i="24"/>
  <c r="W62" i="24"/>
  <c r="V62" i="24"/>
  <c r="U62" i="24"/>
  <c r="T62" i="24"/>
  <c r="S62" i="24"/>
  <c r="R62" i="24"/>
  <c r="Q62" i="24"/>
  <c r="P62" i="24"/>
  <c r="O62" i="24"/>
  <c r="N62" i="24"/>
  <c r="M62" i="24"/>
  <c r="L62" i="24"/>
  <c r="K62" i="24"/>
  <c r="J62" i="24"/>
  <c r="I62" i="24"/>
  <c r="H62" i="24"/>
  <c r="G62" i="24"/>
  <c r="F62" i="24"/>
  <c r="E62" i="24"/>
  <c r="D62" i="24"/>
  <c r="Y61" i="24"/>
  <c r="X61" i="24"/>
  <c r="W61" i="24"/>
  <c r="V61" i="24"/>
  <c r="U61" i="24"/>
  <c r="T61" i="24"/>
  <c r="S61" i="24"/>
  <c r="R61" i="24"/>
  <c r="Q61" i="24"/>
  <c r="P61" i="24"/>
  <c r="O61" i="24"/>
  <c r="N61" i="24"/>
  <c r="M61" i="24"/>
  <c r="L61" i="24"/>
  <c r="K61" i="24"/>
  <c r="J61" i="24"/>
  <c r="I61" i="24"/>
  <c r="H61" i="24"/>
  <c r="G61" i="24"/>
  <c r="F61" i="24"/>
  <c r="E61" i="24"/>
  <c r="D61" i="24"/>
  <c r="Y59" i="24"/>
  <c r="X59" i="24"/>
  <c r="W59" i="24"/>
  <c r="V59" i="24"/>
  <c r="U59" i="24"/>
  <c r="T59" i="24"/>
  <c r="S59" i="24"/>
  <c r="R59" i="24"/>
  <c r="Q59" i="24"/>
  <c r="P59" i="24"/>
  <c r="O59" i="24"/>
  <c r="N59" i="24"/>
  <c r="M59" i="24"/>
  <c r="L59" i="24"/>
  <c r="K59" i="24"/>
  <c r="J59" i="24"/>
  <c r="I59" i="24"/>
  <c r="H59" i="24"/>
  <c r="G59" i="24"/>
  <c r="F59" i="24"/>
  <c r="E59" i="24"/>
  <c r="D59" i="24"/>
  <c r="Y58" i="24"/>
  <c r="X58" i="24"/>
  <c r="W58" i="24"/>
  <c r="V58" i="24"/>
  <c r="U58" i="24"/>
  <c r="T58" i="24"/>
  <c r="S58" i="24"/>
  <c r="R58" i="24"/>
  <c r="Q58" i="24"/>
  <c r="P58" i="24"/>
  <c r="O58" i="24"/>
  <c r="N58" i="24"/>
  <c r="M58" i="24"/>
  <c r="L58" i="24"/>
  <c r="K58" i="24"/>
  <c r="J58" i="24"/>
  <c r="I58" i="24"/>
  <c r="H58" i="24"/>
  <c r="G58" i="24"/>
  <c r="F58" i="24"/>
  <c r="E58" i="24"/>
  <c r="D58" i="24"/>
  <c r="Y57" i="24"/>
  <c r="X57" i="24"/>
  <c r="W57" i="24"/>
  <c r="V57" i="24"/>
  <c r="U57" i="24"/>
  <c r="T57" i="24"/>
  <c r="S57" i="24"/>
  <c r="R57" i="24"/>
  <c r="Q57" i="24"/>
  <c r="P57" i="24"/>
  <c r="O57" i="24"/>
  <c r="N57" i="24"/>
  <c r="M57" i="24"/>
  <c r="L57" i="24"/>
  <c r="K57" i="24"/>
  <c r="J57" i="24"/>
  <c r="I57" i="24"/>
  <c r="H57" i="24"/>
  <c r="G57" i="24"/>
  <c r="F57" i="24"/>
  <c r="E57" i="24"/>
  <c r="D57" i="24"/>
  <c r="Y55" i="24"/>
  <c r="X55" i="24"/>
  <c r="W55" i="24"/>
  <c r="V55" i="24"/>
  <c r="U55" i="24"/>
  <c r="T55" i="24"/>
  <c r="S55" i="24"/>
  <c r="R55" i="24"/>
  <c r="Q55" i="24"/>
  <c r="P55" i="24"/>
  <c r="O55" i="24"/>
  <c r="N55" i="24"/>
  <c r="M55" i="24"/>
  <c r="L55" i="24"/>
  <c r="K55" i="24"/>
  <c r="J55" i="24"/>
  <c r="I55" i="24"/>
  <c r="H55" i="24"/>
  <c r="G55" i="24"/>
  <c r="F55" i="24"/>
  <c r="E55" i="24"/>
  <c r="D55" i="24"/>
  <c r="Y54" i="24"/>
  <c r="X54" i="24"/>
  <c r="W54" i="24"/>
  <c r="V54" i="24"/>
  <c r="U54" i="24"/>
  <c r="T54" i="24"/>
  <c r="S54" i="24"/>
  <c r="R54" i="24"/>
  <c r="Q54" i="24"/>
  <c r="P54" i="24"/>
  <c r="O54" i="24"/>
  <c r="N54" i="24"/>
  <c r="M54" i="24"/>
  <c r="L54" i="24"/>
  <c r="K54" i="24"/>
  <c r="J54" i="24"/>
  <c r="I54" i="24"/>
  <c r="H54" i="24"/>
  <c r="G54" i="24"/>
  <c r="F54" i="24"/>
  <c r="E54" i="24"/>
  <c r="D54" i="24"/>
  <c r="Y53" i="24"/>
  <c r="X53" i="24"/>
  <c r="W53" i="24"/>
  <c r="V53" i="24"/>
  <c r="U53" i="24"/>
  <c r="T53" i="24"/>
  <c r="S53" i="24"/>
  <c r="R53" i="24"/>
  <c r="Q53" i="24"/>
  <c r="P53" i="24"/>
  <c r="O53" i="24"/>
  <c r="N53" i="24"/>
  <c r="M53" i="24"/>
  <c r="L53" i="24"/>
  <c r="K53" i="24"/>
  <c r="J53" i="24"/>
  <c r="I53" i="24"/>
  <c r="H53" i="24"/>
  <c r="G53" i="24"/>
  <c r="F53" i="24"/>
  <c r="E53" i="24"/>
  <c r="D53" i="24"/>
  <c r="Y52" i="24"/>
  <c r="X52" i="24"/>
  <c r="W52" i="24"/>
  <c r="V52" i="24"/>
  <c r="U52" i="24"/>
  <c r="T52" i="24"/>
  <c r="S52" i="24"/>
  <c r="R52" i="24"/>
  <c r="Q52" i="24"/>
  <c r="P52" i="24"/>
  <c r="O52" i="24"/>
  <c r="N52" i="24"/>
  <c r="M52" i="24"/>
  <c r="L52" i="24"/>
  <c r="K52" i="24"/>
  <c r="J52" i="24"/>
  <c r="I52" i="24"/>
  <c r="H52" i="24"/>
  <c r="G52" i="24"/>
  <c r="F52" i="24"/>
  <c r="E52" i="24"/>
  <c r="D52" i="24"/>
  <c r="Y50" i="24"/>
  <c r="X50" i="24"/>
  <c r="W50" i="24"/>
  <c r="V50" i="24"/>
  <c r="U50" i="24"/>
  <c r="T50" i="24"/>
  <c r="S50" i="24"/>
  <c r="R50" i="24"/>
  <c r="Q50" i="24"/>
  <c r="P50" i="24"/>
  <c r="O50" i="24"/>
  <c r="N50" i="24"/>
  <c r="M50" i="24"/>
  <c r="L50" i="24"/>
  <c r="K50" i="24"/>
  <c r="J50" i="24"/>
  <c r="I50" i="24"/>
  <c r="H50" i="24"/>
  <c r="G50" i="24"/>
  <c r="F50" i="24"/>
  <c r="E50" i="24"/>
  <c r="D50" i="24"/>
  <c r="Y49" i="24"/>
  <c r="X49" i="24"/>
  <c r="W49" i="24"/>
  <c r="V49" i="24"/>
  <c r="U49" i="24"/>
  <c r="T49" i="24"/>
  <c r="S49" i="24"/>
  <c r="R49" i="24"/>
  <c r="Q49" i="24"/>
  <c r="P49" i="24"/>
  <c r="O49" i="24"/>
  <c r="N49" i="24"/>
  <c r="M49" i="24"/>
  <c r="L49" i="24"/>
  <c r="K49" i="24"/>
  <c r="J49" i="24"/>
  <c r="I49" i="24"/>
  <c r="H49" i="24"/>
  <c r="G49" i="24"/>
  <c r="F49" i="24"/>
  <c r="E49" i="24"/>
  <c r="D49" i="24"/>
  <c r="Y48" i="24"/>
  <c r="X48" i="24"/>
  <c r="W48" i="24"/>
  <c r="V48" i="24"/>
  <c r="U48" i="24"/>
  <c r="T48" i="24"/>
  <c r="S48" i="24"/>
  <c r="R48" i="24"/>
  <c r="Q48" i="24"/>
  <c r="P48" i="24"/>
  <c r="O48" i="24"/>
  <c r="N48" i="24"/>
  <c r="M48" i="24"/>
  <c r="L48" i="24"/>
  <c r="K48" i="24"/>
  <c r="J48" i="24"/>
  <c r="I48" i="24"/>
  <c r="H48" i="24"/>
  <c r="G48" i="24"/>
  <c r="F48" i="24"/>
  <c r="E48" i="24"/>
  <c r="D48" i="24"/>
  <c r="Y47" i="24"/>
  <c r="X47" i="24"/>
  <c r="W47" i="24"/>
  <c r="V47" i="24"/>
  <c r="U47" i="24"/>
  <c r="T47" i="24"/>
  <c r="S47" i="24"/>
  <c r="R47" i="24"/>
  <c r="Q47" i="24"/>
  <c r="P47" i="24"/>
  <c r="O47" i="24"/>
  <c r="N47" i="24"/>
  <c r="M47" i="24"/>
  <c r="L47" i="24"/>
  <c r="K47" i="24"/>
  <c r="J47" i="24"/>
  <c r="I47" i="24"/>
  <c r="H47" i="24"/>
  <c r="G47" i="24"/>
  <c r="F47" i="24"/>
  <c r="E47" i="24"/>
  <c r="D47" i="24"/>
  <c r="Y46" i="24"/>
  <c r="X46" i="24"/>
  <c r="W46" i="24"/>
  <c r="V46" i="24"/>
  <c r="U46" i="24"/>
  <c r="T46" i="24"/>
  <c r="S46" i="24"/>
  <c r="R46" i="24"/>
  <c r="Q46" i="24"/>
  <c r="P46" i="24"/>
  <c r="O46" i="24"/>
  <c r="N46" i="24"/>
  <c r="M46" i="24"/>
  <c r="L46" i="24"/>
  <c r="K46" i="24"/>
  <c r="J46" i="24"/>
  <c r="I46" i="24"/>
  <c r="H46" i="24"/>
  <c r="G46" i="24"/>
  <c r="F46" i="24"/>
  <c r="E46" i="24"/>
  <c r="D46" i="24"/>
  <c r="Y44" i="24"/>
  <c r="X44" i="24"/>
  <c r="W44" i="24"/>
  <c r="V44" i="24"/>
  <c r="U44" i="24"/>
  <c r="T44" i="24"/>
  <c r="S44" i="24"/>
  <c r="R44" i="24"/>
  <c r="Q44" i="24"/>
  <c r="P44" i="24"/>
  <c r="O44" i="24"/>
  <c r="N44" i="24"/>
  <c r="M44" i="24"/>
  <c r="L44" i="24"/>
  <c r="K44" i="24"/>
  <c r="J44" i="24"/>
  <c r="I44" i="24"/>
  <c r="H44" i="24"/>
  <c r="G44" i="24"/>
  <c r="F44" i="24"/>
  <c r="E44" i="24"/>
  <c r="D44" i="24"/>
  <c r="Y43" i="24"/>
  <c r="X43" i="24"/>
  <c r="W43" i="24"/>
  <c r="V43" i="24"/>
  <c r="U43" i="24"/>
  <c r="T43" i="24"/>
  <c r="S43" i="24"/>
  <c r="R43" i="24"/>
  <c r="Q43" i="24"/>
  <c r="P43" i="24"/>
  <c r="O43" i="24"/>
  <c r="N43" i="24"/>
  <c r="M43" i="24"/>
  <c r="L43" i="24"/>
  <c r="K43" i="24"/>
  <c r="J43" i="24"/>
  <c r="I43" i="24"/>
  <c r="H43" i="24"/>
  <c r="G43" i="24"/>
  <c r="F43" i="24"/>
  <c r="E43" i="24"/>
  <c r="D43" i="24"/>
  <c r="Y42" i="24"/>
  <c r="X42" i="24"/>
  <c r="W42" i="24"/>
  <c r="V42" i="24"/>
  <c r="U42" i="24"/>
  <c r="T42" i="24"/>
  <c r="S42" i="24"/>
  <c r="R42" i="24"/>
  <c r="Q42" i="24"/>
  <c r="P42" i="24"/>
  <c r="O42" i="24"/>
  <c r="N42" i="24"/>
  <c r="M42" i="24"/>
  <c r="L42" i="24"/>
  <c r="K42" i="24"/>
  <c r="J42" i="24"/>
  <c r="I42" i="24"/>
  <c r="H42" i="24"/>
  <c r="G42" i="24"/>
  <c r="F42" i="24"/>
  <c r="E42" i="24"/>
  <c r="D42" i="24"/>
  <c r="Y41" i="24"/>
  <c r="X41" i="24"/>
  <c r="W41" i="24"/>
  <c r="V41" i="24"/>
  <c r="U41" i="24"/>
  <c r="T41" i="24"/>
  <c r="S41" i="24"/>
  <c r="R41" i="24"/>
  <c r="Q41" i="24"/>
  <c r="P41" i="24"/>
  <c r="O41" i="24"/>
  <c r="N41" i="24"/>
  <c r="M41" i="24"/>
  <c r="L41" i="24"/>
  <c r="K41" i="24"/>
  <c r="J41" i="24"/>
  <c r="I41" i="24"/>
  <c r="H41" i="24"/>
  <c r="G41" i="24"/>
  <c r="F41" i="24"/>
  <c r="E41" i="24"/>
  <c r="D41" i="24"/>
  <c r="Y40" i="24"/>
  <c r="X40" i="24"/>
  <c r="W40" i="24"/>
  <c r="V40" i="24"/>
  <c r="U40" i="24"/>
  <c r="T40" i="24"/>
  <c r="S40" i="24"/>
  <c r="R40" i="24"/>
  <c r="Q40" i="24"/>
  <c r="P40" i="24"/>
  <c r="O40" i="24"/>
  <c r="N40" i="24"/>
  <c r="M40" i="24"/>
  <c r="L40" i="24"/>
  <c r="K40" i="24"/>
  <c r="J40" i="24"/>
  <c r="I40" i="24"/>
  <c r="H40" i="24"/>
  <c r="G40" i="24"/>
  <c r="F40" i="24"/>
  <c r="E40" i="24"/>
  <c r="D40" i="24"/>
  <c r="Y39" i="24"/>
  <c r="X39" i="24"/>
  <c r="W39" i="24"/>
  <c r="V39" i="24"/>
  <c r="U39" i="24"/>
  <c r="T39" i="24"/>
  <c r="S39" i="24"/>
  <c r="R39" i="24"/>
  <c r="Q39" i="24"/>
  <c r="P39" i="24"/>
  <c r="O39" i="24"/>
  <c r="N39" i="24"/>
  <c r="M39" i="24"/>
  <c r="L39" i="24"/>
  <c r="K39" i="24"/>
  <c r="J39" i="24"/>
  <c r="I39" i="24"/>
  <c r="H39" i="24"/>
  <c r="G39" i="24"/>
  <c r="F39" i="24"/>
  <c r="E39" i="24"/>
  <c r="D39" i="24"/>
  <c r="Y38" i="24"/>
  <c r="X38" i="24"/>
  <c r="W38" i="24"/>
  <c r="V38" i="24"/>
  <c r="U38" i="24"/>
  <c r="T38" i="24"/>
  <c r="S38" i="24"/>
  <c r="R38" i="24"/>
  <c r="Q38" i="24"/>
  <c r="P38" i="24"/>
  <c r="O38" i="24"/>
  <c r="N38" i="24"/>
  <c r="M38" i="24"/>
  <c r="L38" i="24"/>
  <c r="K38" i="24"/>
  <c r="J38" i="24"/>
  <c r="I38" i="24"/>
  <c r="H38" i="24"/>
  <c r="G38" i="24"/>
  <c r="F38" i="24"/>
  <c r="E38" i="24"/>
  <c r="D38" i="24"/>
  <c r="Y37" i="24"/>
  <c r="X37" i="24"/>
  <c r="W37" i="24"/>
  <c r="V37" i="24"/>
  <c r="U37" i="24"/>
  <c r="T37" i="24"/>
  <c r="S37" i="24"/>
  <c r="R37" i="24"/>
  <c r="Q37" i="24"/>
  <c r="P37" i="24"/>
  <c r="O37" i="24"/>
  <c r="N37" i="24"/>
  <c r="M37" i="24"/>
  <c r="L37" i="24"/>
  <c r="K37" i="24"/>
  <c r="J37" i="24"/>
  <c r="I37" i="24"/>
  <c r="H37" i="24"/>
  <c r="G37" i="24"/>
  <c r="F37" i="24"/>
  <c r="E37" i="24"/>
  <c r="D37" i="24"/>
  <c r="Y36" i="24"/>
  <c r="X36" i="24"/>
  <c r="W36" i="24"/>
  <c r="V36" i="24"/>
  <c r="U36" i="24"/>
  <c r="T36" i="24"/>
  <c r="S36" i="24"/>
  <c r="R36" i="24"/>
  <c r="Q36" i="24"/>
  <c r="P36" i="24"/>
  <c r="O36" i="24"/>
  <c r="N36" i="24"/>
  <c r="M36" i="24"/>
  <c r="L36" i="24"/>
  <c r="K36" i="24"/>
  <c r="J36" i="24"/>
  <c r="I36" i="24"/>
  <c r="H36" i="24"/>
  <c r="G36" i="24"/>
  <c r="F36" i="24"/>
  <c r="E36" i="24"/>
  <c r="D36" i="24"/>
  <c r="Y34" i="24"/>
  <c r="X34" i="24"/>
  <c r="W34" i="24"/>
  <c r="V34" i="24"/>
  <c r="U34" i="24"/>
  <c r="T34" i="24"/>
  <c r="S34" i="24"/>
  <c r="R34" i="24"/>
  <c r="Q34" i="24"/>
  <c r="P34" i="24"/>
  <c r="O34" i="24"/>
  <c r="N34" i="24"/>
  <c r="M34" i="24"/>
  <c r="L34" i="24"/>
  <c r="K34" i="24"/>
  <c r="J34" i="24"/>
  <c r="I34" i="24"/>
  <c r="H34" i="24"/>
  <c r="G34" i="24"/>
  <c r="F34" i="24"/>
  <c r="E34" i="24"/>
  <c r="D34" i="24"/>
  <c r="Y32" i="24"/>
  <c r="X32" i="24"/>
  <c r="W32" i="24"/>
  <c r="V32" i="24"/>
  <c r="U32" i="24"/>
  <c r="T32" i="24"/>
  <c r="S32" i="24"/>
  <c r="R32" i="24"/>
  <c r="Q32" i="24"/>
  <c r="P32" i="24"/>
  <c r="O32" i="24"/>
  <c r="N32" i="24"/>
  <c r="M32" i="24"/>
  <c r="L32" i="24"/>
  <c r="K32" i="24"/>
  <c r="J32" i="24"/>
  <c r="I32" i="24"/>
  <c r="H32" i="24"/>
  <c r="G32" i="24"/>
  <c r="F32" i="24"/>
  <c r="E32" i="24"/>
  <c r="D32" i="24"/>
  <c r="Y31" i="24"/>
  <c r="X31" i="24"/>
  <c r="W31" i="24"/>
  <c r="V31" i="24"/>
  <c r="U31" i="24"/>
  <c r="T31" i="24"/>
  <c r="S31" i="24"/>
  <c r="R31" i="24"/>
  <c r="Q31" i="24"/>
  <c r="P31" i="24"/>
  <c r="O31" i="24"/>
  <c r="N31" i="24"/>
  <c r="M31" i="24"/>
  <c r="L31" i="24"/>
  <c r="K31" i="24"/>
  <c r="J31" i="24"/>
  <c r="I31" i="24"/>
  <c r="H31" i="24"/>
  <c r="G31" i="24"/>
  <c r="F31" i="24"/>
  <c r="E31" i="24"/>
  <c r="D31" i="24"/>
  <c r="Y29" i="24"/>
  <c r="X29" i="24"/>
  <c r="W29" i="24"/>
  <c r="V29" i="24"/>
  <c r="U29" i="24"/>
  <c r="T29" i="24"/>
  <c r="S29" i="24"/>
  <c r="R29" i="24"/>
  <c r="Q29" i="24"/>
  <c r="P29" i="24"/>
  <c r="O29" i="24"/>
  <c r="N29" i="24"/>
  <c r="M29" i="24"/>
  <c r="L29" i="24"/>
  <c r="K29" i="24"/>
  <c r="J29" i="24"/>
  <c r="I29" i="24"/>
  <c r="H29" i="24"/>
  <c r="G29" i="24"/>
  <c r="F29" i="24"/>
  <c r="E29" i="24"/>
  <c r="D29" i="24"/>
  <c r="Y27" i="24"/>
  <c r="X27" i="24"/>
  <c r="W27" i="24"/>
  <c r="V27" i="24"/>
  <c r="U27" i="24"/>
  <c r="T27" i="24"/>
  <c r="S27" i="24"/>
  <c r="R27" i="24"/>
  <c r="Q27" i="24"/>
  <c r="P27" i="24"/>
  <c r="O27" i="24"/>
  <c r="N27" i="24"/>
  <c r="M27" i="24"/>
  <c r="L27" i="24"/>
  <c r="K27" i="24"/>
  <c r="J27" i="24"/>
  <c r="I27" i="24"/>
  <c r="H27" i="24"/>
  <c r="G27" i="24"/>
  <c r="F27" i="24"/>
  <c r="E27" i="24"/>
  <c r="D27" i="24"/>
  <c r="Y25" i="24"/>
  <c r="X25" i="24"/>
  <c r="W25" i="24"/>
  <c r="V25" i="24"/>
  <c r="U25" i="24"/>
  <c r="T25" i="24"/>
  <c r="S25" i="24"/>
  <c r="R25" i="24"/>
  <c r="Q25" i="24"/>
  <c r="P25" i="24"/>
  <c r="O25" i="24"/>
  <c r="N25" i="24"/>
  <c r="M25" i="24"/>
  <c r="L25" i="24"/>
  <c r="K25" i="24"/>
  <c r="J25" i="24"/>
  <c r="I25" i="24"/>
  <c r="H25" i="24"/>
  <c r="G25" i="24"/>
  <c r="F25" i="24"/>
  <c r="E25" i="24"/>
  <c r="D25" i="24"/>
  <c r="Y24" i="24"/>
  <c r="X24" i="24"/>
  <c r="W24" i="24"/>
  <c r="V24" i="24"/>
  <c r="U24" i="24"/>
  <c r="T24" i="24"/>
  <c r="S24" i="24"/>
  <c r="R24" i="24"/>
  <c r="Q24" i="24"/>
  <c r="P24" i="24"/>
  <c r="O24" i="24"/>
  <c r="N24" i="24"/>
  <c r="M24" i="24"/>
  <c r="L24" i="24"/>
  <c r="K24" i="24"/>
  <c r="J24" i="24"/>
  <c r="I24" i="24"/>
  <c r="H24" i="24"/>
  <c r="G24" i="24"/>
  <c r="F24" i="24"/>
  <c r="E24" i="24"/>
  <c r="D24" i="24"/>
  <c r="Y23" i="24"/>
  <c r="X23" i="24"/>
  <c r="W23" i="24"/>
  <c r="V23" i="24"/>
  <c r="U23" i="24"/>
  <c r="T23" i="24"/>
  <c r="S23" i="24"/>
  <c r="R23" i="24"/>
  <c r="Q23" i="24"/>
  <c r="P23" i="24"/>
  <c r="O23" i="24"/>
  <c r="N23" i="24"/>
  <c r="M23" i="24"/>
  <c r="L23" i="24"/>
  <c r="K23" i="24"/>
  <c r="J23" i="24"/>
  <c r="I23" i="24"/>
  <c r="H23" i="24"/>
  <c r="G23" i="24"/>
  <c r="F23" i="24"/>
  <c r="E23" i="24"/>
  <c r="D23" i="24"/>
  <c r="Y21" i="24"/>
  <c r="X21" i="24"/>
  <c r="W21" i="24"/>
  <c r="V21" i="24"/>
  <c r="U21" i="24"/>
  <c r="T21" i="24"/>
  <c r="S21" i="24"/>
  <c r="R21" i="24"/>
  <c r="Q21" i="24"/>
  <c r="P21" i="24"/>
  <c r="O21" i="24"/>
  <c r="N21" i="24"/>
  <c r="M21" i="24"/>
  <c r="L21" i="24"/>
  <c r="K21" i="24"/>
  <c r="J21" i="24"/>
  <c r="I21" i="24"/>
  <c r="H21" i="24"/>
  <c r="G21" i="24"/>
  <c r="F21" i="24"/>
  <c r="E21" i="24"/>
  <c r="D21" i="24"/>
  <c r="Y20" i="24"/>
  <c r="X20" i="24"/>
  <c r="W20" i="24"/>
  <c r="V20" i="24"/>
  <c r="U20" i="24"/>
  <c r="T20" i="24"/>
  <c r="S20" i="24"/>
  <c r="R20" i="24"/>
  <c r="Q20" i="24"/>
  <c r="P20" i="24"/>
  <c r="O20" i="24"/>
  <c r="N20" i="24"/>
  <c r="M20" i="24"/>
  <c r="L20" i="24"/>
  <c r="K20" i="24"/>
  <c r="J20" i="24"/>
  <c r="I20" i="24"/>
  <c r="H20" i="24"/>
  <c r="G20" i="24"/>
  <c r="F20" i="24"/>
  <c r="E20" i="24"/>
  <c r="D20" i="24"/>
  <c r="Y19" i="24"/>
  <c r="X19" i="24"/>
  <c r="W19" i="24"/>
  <c r="V19" i="24"/>
  <c r="U19" i="24"/>
  <c r="T19" i="24"/>
  <c r="S19" i="24"/>
  <c r="R19" i="24"/>
  <c r="Q19" i="24"/>
  <c r="P19" i="24"/>
  <c r="O19" i="24"/>
  <c r="N19" i="24"/>
  <c r="M19" i="24"/>
  <c r="L19" i="24"/>
  <c r="K19" i="24"/>
  <c r="J19" i="24"/>
  <c r="I19" i="24"/>
  <c r="H19" i="24"/>
  <c r="G19" i="24"/>
  <c r="F19" i="24"/>
  <c r="E19" i="24"/>
  <c r="D19" i="24"/>
  <c r="Y18" i="24"/>
  <c r="X18" i="24"/>
  <c r="W18" i="24"/>
  <c r="V18" i="24"/>
  <c r="U18" i="24"/>
  <c r="T18" i="24"/>
  <c r="S18" i="24"/>
  <c r="R18" i="24"/>
  <c r="Q18" i="24"/>
  <c r="P18" i="24"/>
  <c r="O18" i="24"/>
  <c r="N18" i="24"/>
  <c r="M18" i="24"/>
  <c r="L18" i="24"/>
  <c r="K18" i="24"/>
  <c r="J18" i="24"/>
  <c r="I18" i="24"/>
  <c r="H18" i="24"/>
  <c r="G18" i="24"/>
  <c r="F18" i="24"/>
  <c r="E18" i="24"/>
  <c r="D18" i="24"/>
  <c r="Y17" i="24"/>
  <c r="X17" i="24"/>
  <c r="W17" i="24"/>
  <c r="V17" i="24"/>
  <c r="U17" i="24"/>
  <c r="T17" i="24"/>
  <c r="S17" i="24"/>
  <c r="R17" i="24"/>
  <c r="Q17" i="24"/>
  <c r="P17" i="24"/>
  <c r="O17" i="24"/>
  <c r="N17" i="24"/>
  <c r="M17" i="24"/>
  <c r="L17" i="24"/>
  <c r="K17" i="24"/>
  <c r="J17" i="24"/>
  <c r="I17" i="24"/>
  <c r="H17" i="24"/>
  <c r="G17" i="24"/>
  <c r="F17" i="24"/>
  <c r="E17" i="24"/>
  <c r="D17" i="24"/>
  <c r="Y16" i="24"/>
  <c r="X16" i="24"/>
  <c r="W16" i="24"/>
  <c r="V16" i="24"/>
  <c r="U16" i="24"/>
  <c r="T16" i="24"/>
  <c r="S16" i="24"/>
  <c r="R16" i="24"/>
  <c r="Q16" i="24"/>
  <c r="P16" i="24"/>
  <c r="O16" i="24"/>
  <c r="N16" i="24"/>
  <c r="M16" i="24"/>
  <c r="L16" i="24"/>
  <c r="K16" i="24"/>
  <c r="J16" i="24"/>
  <c r="I16" i="24"/>
  <c r="H16" i="24"/>
  <c r="G16" i="24"/>
  <c r="F16" i="24"/>
  <c r="E16" i="24"/>
  <c r="D16" i="24"/>
  <c r="Y15" i="24"/>
  <c r="X15" i="24"/>
  <c r="W15" i="24"/>
  <c r="V15" i="24"/>
  <c r="U15" i="24"/>
  <c r="T15" i="24"/>
  <c r="S15" i="24"/>
  <c r="R15" i="24"/>
  <c r="Q15" i="24"/>
  <c r="P15" i="24"/>
  <c r="O15" i="24"/>
  <c r="N15" i="24"/>
  <c r="M15" i="24"/>
  <c r="L15" i="24"/>
  <c r="K15" i="24"/>
  <c r="J15" i="24"/>
  <c r="I15" i="24"/>
  <c r="H15" i="24"/>
  <c r="G15" i="24"/>
  <c r="F15" i="24"/>
  <c r="E15" i="24"/>
  <c r="D15" i="24"/>
  <c r="Y14" i="24"/>
  <c r="X14" i="24"/>
  <c r="W14" i="24"/>
  <c r="V14" i="24"/>
  <c r="U14" i="24"/>
  <c r="T14" i="24"/>
  <c r="S14" i="24"/>
  <c r="R14" i="24"/>
  <c r="Q14" i="24"/>
  <c r="P14" i="24"/>
  <c r="O14" i="24"/>
  <c r="N14" i="24"/>
  <c r="M14" i="24"/>
  <c r="L14" i="24"/>
  <c r="K14" i="24"/>
  <c r="J14" i="24"/>
  <c r="I14" i="24"/>
  <c r="H14" i="24"/>
  <c r="G14" i="24"/>
  <c r="F14" i="24"/>
  <c r="E14" i="24"/>
  <c r="D14" i="24"/>
  <c r="Y240" i="44"/>
  <c r="K19" i="47" l="1"/>
  <c r="K17" i="47"/>
  <c r="O5" i="47"/>
  <c r="O4" i="47"/>
  <c r="O3" i="47"/>
  <c r="D26" i="24"/>
  <c r="E26" i="24"/>
  <c r="F26" i="24"/>
  <c r="G26" i="24"/>
  <c r="H26" i="24"/>
  <c r="I26" i="24"/>
  <c r="J26" i="24"/>
  <c r="K26" i="24"/>
  <c r="L26" i="24"/>
  <c r="M26" i="24"/>
  <c r="N26" i="24"/>
  <c r="O26" i="24"/>
  <c r="P26" i="24"/>
  <c r="Q26" i="24"/>
  <c r="R26" i="24"/>
  <c r="S26" i="24"/>
  <c r="T26" i="24"/>
  <c r="U26" i="24"/>
  <c r="V26" i="24"/>
  <c r="W26" i="24"/>
  <c r="X26" i="24"/>
  <c r="Y26" i="24"/>
  <c r="D28" i="24"/>
  <c r="E28" i="24"/>
  <c r="F28" i="24"/>
  <c r="G28" i="24"/>
  <c r="H28" i="24"/>
  <c r="I28" i="24"/>
  <c r="J28" i="24"/>
  <c r="K28" i="24"/>
  <c r="L28" i="24"/>
  <c r="M28" i="24"/>
  <c r="N28" i="24"/>
  <c r="O28" i="24"/>
  <c r="P28" i="24"/>
  <c r="Q28" i="24"/>
  <c r="R28" i="24"/>
  <c r="S28" i="24"/>
  <c r="T28" i="24"/>
  <c r="U28" i="24"/>
  <c r="V28" i="24"/>
  <c r="W28" i="24"/>
  <c r="X28" i="24"/>
  <c r="Y28" i="24"/>
  <c r="J263" i="49" l="1"/>
  <c r="G263" i="49"/>
  <c r="H263" i="49"/>
  <c r="G39" i="49"/>
  <c r="J39" i="49"/>
  <c r="H39" i="49"/>
  <c r="K39" i="49"/>
  <c r="L39" i="49"/>
  <c r="K263" i="49"/>
  <c r="N39" i="49"/>
  <c r="N263" i="49"/>
  <c r="L263" i="49"/>
  <c r="I39" i="49"/>
  <c r="E39" i="49"/>
  <c r="M39" i="49"/>
  <c r="M263" i="49"/>
  <c r="E263" i="49"/>
  <c r="I263" i="49"/>
  <c r="X22" i="24"/>
  <c r="R22" i="24"/>
  <c r="L22" i="24"/>
  <c r="F22" i="24"/>
  <c r="T13" i="24"/>
  <c r="O22" i="24"/>
  <c r="Q22" i="24"/>
  <c r="E22" i="24"/>
  <c r="U22" i="24"/>
  <c r="W22" i="24"/>
  <c r="K22" i="24"/>
  <c r="H30" i="24"/>
  <c r="P30" i="24"/>
  <c r="J30" i="24"/>
  <c r="O30" i="24"/>
  <c r="N30" i="24"/>
  <c r="V30" i="24"/>
  <c r="W30" i="24"/>
  <c r="Q30" i="24"/>
  <c r="K30" i="24"/>
  <c r="E30" i="24"/>
  <c r="P22" i="24"/>
  <c r="J22" i="24"/>
  <c r="U30" i="24"/>
  <c r="I30" i="24"/>
  <c r="Y30" i="24"/>
  <c r="S30" i="24"/>
  <c r="M30" i="24"/>
  <c r="G30" i="24"/>
  <c r="V22" i="24"/>
  <c r="T30" i="24"/>
  <c r="X30" i="24"/>
  <c r="R30" i="24"/>
  <c r="L30" i="24"/>
  <c r="C15" i="24"/>
  <c r="C32" i="24"/>
  <c r="D30" i="24"/>
  <c r="C27" i="24"/>
  <c r="C26" i="24" s="1"/>
  <c r="Y22" i="24"/>
  <c r="S22" i="24"/>
  <c r="M22" i="24"/>
  <c r="G22" i="24"/>
  <c r="C20" i="24"/>
  <c r="U13" i="24"/>
  <c r="O13" i="24"/>
  <c r="I13" i="24"/>
  <c r="N13" i="24"/>
  <c r="H13" i="24"/>
  <c r="C21" i="24"/>
  <c r="C25" i="24"/>
  <c r="Y13" i="24"/>
  <c r="S13" i="24"/>
  <c r="M13" i="24"/>
  <c r="G13" i="24"/>
  <c r="C16" i="24"/>
  <c r="X13" i="24"/>
  <c r="R13" i="24"/>
  <c r="L13" i="24"/>
  <c r="F13" i="24"/>
  <c r="C23" i="24"/>
  <c r="D22" i="24"/>
  <c r="C19" i="24"/>
  <c r="F30" i="24"/>
  <c r="C31" i="24"/>
  <c r="C29" i="24"/>
  <c r="C28" i="24" s="1"/>
  <c r="W13" i="24"/>
  <c r="Q13" i="24"/>
  <c r="K13" i="24"/>
  <c r="E13" i="24"/>
  <c r="C18" i="24"/>
  <c r="C24" i="24"/>
  <c r="T22" i="24"/>
  <c r="N22" i="24"/>
  <c r="H22" i="24"/>
  <c r="C17" i="24"/>
  <c r="V13" i="24"/>
  <c r="P13" i="24"/>
  <c r="J13" i="24"/>
  <c r="D13" i="24"/>
  <c r="C14" i="24"/>
  <c r="I22" i="24"/>
  <c r="C22" i="24" l="1"/>
  <c r="C13" i="24"/>
  <c r="C30" i="24"/>
  <c r="A7" i="23"/>
  <c r="E7" i="49" l="1"/>
  <c r="D7" i="49"/>
  <c r="C7" i="49"/>
  <c r="F7" i="49"/>
  <c r="N262" i="49"/>
  <c r="M262" i="49"/>
  <c r="I262" i="49"/>
  <c r="J262" i="49"/>
  <c r="E262" i="49"/>
  <c r="E261" i="49"/>
  <c r="E37" i="49"/>
  <c r="E12" i="49"/>
  <c r="E13" i="49"/>
  <c r="E14" i="49"/>
  <c r="E15" i="49"/>
  <c r="E16" i="49"/>
  <c r="E17" i="49"/>
  <c r="E18" i="49"/>
  <c r="E19" i="49"/>
  <c r="E20" i="49"/>
  <c r="E21" i="49"/>
  <c r="E22" i="49"/>
  <c r="E23" i="49"/>
  <c r="E24" i="49"/>
  <c r="E25" i="49"/>
  <c r="E26" i="49"/>
  <c r="E27" i="49"/>
  <c r="E28" i="49"/>
  <c r="E29" i="49"/>
  <c r="E30" i="49"/>
  <c r="E31" i="49"/>
  <c r="E32" i="49"/>
  <c r="E33" i="49"/>
  <c r="E34" i="49"/>
  <c r="E35" i="49"/>
  <c r="E11" i="49"/>
  <c r="E10" i="49"/>
  <c r="F262" i="49"/>
  <c r="D262" i="49"/>
  <c r="C262" i="49"/>
  <c r="C261" i="49"/>
  <c r="D261" i="49"/>
  <c r="F261" i="49"/>
  <c r="F37" i="49"/>
  <c r="D37" i="49"/>
  <c r="C37" i="49"/>
  <c r="C12" i="49"/>
  <c r="D12" i="49"/>
  <c r="F12" i="49"/>
  <c r="C13" i="49"/>
  <c r="D13" i="49"/>
  <c r="F13" i="49"/>
  <c r="C14" i="49"/>
  <c r="D14" i="49"/>
  <c r="F14" i="49"/>
  <c r="C15" i="49"/>
  <c r="D15" i="49"/>
  <c r="F15" i="49"/>
  <c r="C16" i="49"/>
  <c r="D16" i="49"/>
  <c r="F16" i="49"/>
  <c r="C17" i="49"/>
  <c r="D17" i="49"/>
  <c r="F17" i="49"/>
  <c r="C18" i="49"/>
  <c r="D18" i="49"/>
  <c r="F18" i="49"/>
  <c r="C19" i="49"/>
  <c r="D19" i="49"/>
  <c r="F19" i="49"/>
  <c r="C20" i="49"/>
  <c r="D20" i="49"/>
  <c r="F20" i="49"/>
  <c r="C21" i="49"/>
  <c r="D21" i="49"/>
  <c r="F21" i="49"/>
  <c r="C22" i="49"/>
  <c r="D22" i="49"/>
  <c r="F22" i="49"/>
  <c r="C23" i="49"/>
  <c r="D23" i="49"/>
  <c r="F23" i="49"/>
  <c r="C24" i="49"/>
  <c r="D24" i="49"/>
  <c r="F24" i="49"/>
  <c r="C25" i="49"/>
  <c r="D25" i="49"/>
  <c r="F25" i="49"/>
  <c r="C26" i="49"/>
  <c r="D26" i="49"/>
  <c r="F26" i="49"/>
  <c r="C27" i="49"/>
  <c r="D27" i="49"/>
  <c r="F27" i="49"/>
  <c r="C28" i="49"/>
  <c r="D28" i="49"/>
  <c r="F28" i="49"/>
  <c r="C29" i="49"/>
  <c r="D29" i="49"/>
  <c r="F29" i="49"/>
  <c r="C30" i="49"/>
  <c r="D30" i="49"/>
  <c r="F30" i="49"/>
  <c r="C31" i="49"/>
  <c r="D31" i="49"/>
  <c r="F31" i="49"/>
  <c r="C32" i="49"/>
  <c r="D32" i="49"/>
  <c r="F32" i="49"/>
  <c r="C33" i="49"/>
  <c r="D33" i="49"/>
  <c r="F33" i="49"/>
  <c r="C34" i="49"/>
  <c r="D34" i="49"/>
  <c r="F34" i="49"/>
  <c r="C35" i="49"/>
  <c r="D35" i="49"/>
  <c r="F35" i="49"/>
  <c r="F11" i="49"/>
  <c r="D11" i="49"/>
  <c r="C11" i="49"/>
  <c r="F10" i="49"/>
  <c r="D10" i="49"/>
  <c r="C10" i="49"/>
  <c r="L262" i="49"/>
  <c r="K262" i="49"/>
  <c r="H262" i="49"/>
  <c r="G262" i="49"/>
  <c r="D36" i="49" l="1"/>
  <c r="E36" i="49"/>
  <c r="C36" i="49"/>
  <c r="F36" i="49"/>
  <c r="I12" i="49"/>
  <c r="I13" i="49"/>
  <c r="I11" i="49"/>
  <c r="I14" i="49"/>
  <c r="I15" i="49"/>
  <c r="I16" i="49"/>
  <c r="I17" i="49"/>
  <c r="I18" i="49"/>
  <c r="I19" i="49"/>
  <c r="I20" i="49"/>
  <c r="I21" i="49"/>
  <c r="I22" i="49"/>
  <c r="I23" i="49"/>
  <c r="I24" i="49"/>
  <c r="I25" i="49"/>
  <c r="I26" i="49"/>
  <c r="I27" i="49"/>
  <c r="I28" i="49"/>
  <c r="I29" i="49"/>
  <c r="I30" i="49"/>
  <c r="I31" i="49"/>
  <c r="I32" i="49"/>
  <c r="I33" i="49"/>
  <c r="I34" i="49"/>
  <c r="I35" i="49"/>
  <c r="I37" i="49"/>
  <c r="I261" i="49"/>
  <c r="I36" i="49" l="1"/>
  <c r="C8" i="49"/>
  <c r="C6" i="49" s="1"/>
  <c r="N7" i="49"/>
  <c r="M7" i="49"/>
  <c r="L7" i="49"/>
  <c r="K7" i="49"/>
  <c r="J7" i="49"/>
  <c r="I7" i="49"/>
  <c r="H7" i="49"/>
  <c r="G7" i="49"/>
  <c r="K261" i="49"/>
  <c r="L261" i="49"/>
  <c r="M261" i="49"/>
  <c r="N261" i="49"/>
  <c r="N37" i="49"/>
  <c r="M37" i="49"/>
  <c r="L37" i="49"/>
  <c r="K37" i="49"/>
  <c r="K36" i="49" s="1"/>
  <c r="K11" i="49"/>
  <c r="L11" i="49"/>
  <c r="M11" i="49"/>
  <c r="N11" i="49"/>
  <c r="K12" i="49"/>
  <c r="L12" i="49"/>
  <c r="M12" i="49"/>
  <c r="N12" i="49"/>
  <c r="K13" i="49"/>
  <c r="L13" i="49"/>
  <c r="M13" i="49"/>
  <c r="N13" i="49"/>
  <c r="K14" i="49"/>
  <c r="L14" i="49"/>
  <c r="M14" i="49"/>
  <c r="N14" i="49"/>
  <c r="K15" i="49"/>
  <c r="L15" i="49"/>
  <c r="M15" i="49"/>
  <c r="N15" i="49"/>
  <c r="K16" i="49"/>
  <c r="L16" i="49"/>
  <c r="M16" i="49"/>
  <c r="N16" i="49"/>
  <c r="K17" i="49"/>
  <c r="L17" i="49"/>
  <c r="M17" i="49"/>
  <c r="N17" i="49"/>
  <c r="K18" i="49"/>
  <c r="L18" i="49"/>
  <c r="M18" i="49"/>
  <c r="N18" i="49"/>
  <c r="K19" i="49"/>
  <c r="L19" i="49"/>
  <c r="M19" i="49"/>
  <c r="N19" i="49"/>
  <c r="K20" i="49"/>
  <c r="L20" i="49"/>
  <c r="M20" i="49"/>
  <c r="N20" i="49"/>
  <c r="K21" i="49"/>
  <c r="L21" i="49"/>
  <c r="M21" i="49"/>
  <c r="N21" i="49"/>
  <c r="K22" i="49"/>
  <c r="L22" i="49"/>
  <c r="M22" i="49"/>
  <c r="N22" i="49"/>
  <c r="K23" i="49"/>
  <c r="L23" i="49"/>
  <c r="M23" i="49"/>
  <c r="N23" i="49"/>
  <c r="K24" i="49"/>
  <c r="L24" i="49"/>
  <c r="M24" i="49"/>
  <c r="N24" i="49"/>
  <c r="K25" i="49"/>
  <c r="L25" i="49"/>
  <c r="M25" i="49"/>
  <c r="N25" i="49"/>
  <c r="K26" i="49"/>
  <c r="L26" i="49"/>
  <c r="M26" i="49"/>
  <c r="N26" i="49"/>
  <c r="K27" i="49"/>
  <c r="L27" i="49"/>
  <c r="M27" i="49"/>
  <c r="N27" i="49"/>
  <c r="K28" i="49"/>
  <c r="L28" i="49"/>
  <c r="M28" i="49"/>
  <c r="N28" i="49"/>
  <c r="K29" i="49"/>
  <c r="L29" i="49"/>
  <c r="M29" i="49"/>
  <c r="N29" i="49"/>
  <c r="K30" i="49"/>
  <c r="L30" i="49"/>
  <c r="M30" i="49"/>
  <c r="N30" i="49"/>
  <c r="K31" i="49"/>
  <c r="L31" i="49"/>
  <c r="M31" i="49"/>
  <c r="N31" i="49"/>
  <c r="K32" i="49"/>
  <c r="L32" i="49"/>
  <c r="M32" i="49"/>
  <c r="N32" i="49"/>
  <c r="K33" i="49"/>
  <c r="L33" i="49"/>
  <c r="M33" i="49"/>
  <c r="N33" i="49"/>
  <c r="K34" i="49"/>
  <c r="L34" i="49"/>
  <c r="M34" i="49"/>
  <c r="N34" i="49"/>
  <c r="K35" i="49"/>
  <c r="L35" i="49"/>
  <c r="M35" i="49"/>
  <c r="N35" i="49"/>
  <c r="N10" i="49"/>
  <c r="M10" i="49"/>
  <c r="I10" i="49"/>
  <c r="I8" i="49" s="1"/>
  <c r="L10" i="49"/>
  <c r="K10" i="49"/>
  <c r="J261" i="49"/>
  <c r="J37" i="49"/>
  <c r="J11" i="49"/>
  <c r="J12" i="49"/>
  <c r="J13" i="49"/>
  <c r="J14" i="49"/>
  <c r="J15" i="49"/>
  <c r="J16" i="49"/>
  <c r="J17" i="49"/>
  <c r="J18" i="49"/>
  <c r="J19" i="49"/>
  <c r="J20" i="49"/>
  <c r="J21" i="49"/>
  <c r="J22" i="49"/>
  <c r="J23" i="49"/>
  <c r="J24" i="49"/>
  <c r="J25" i="49"/>
  <c r="J26" i="49"/>
  <c r="J27" i="49"/>
  <c r="J28" i="49"/>
  <c r="J29" i="49"/>
  <c r="J30" i="49"/>
  <c r="J31" i="49"/>
  <c r="J32" i="49"/>
  <c r="J33" i="49"/>
  <c r="J34" i="49"/>
  <c r="J35" i="49"/>
  <c r="J10" i="49"/>
  <c r="H261" i="49"/>
  <c r="H37" i="49"/>
  <c r="H12" i="49"/>
  <c r="H13" i="49"/>
  <c r="H14" i="49"/>
  <c r="H15" i="49"/>
  <c r="H16" i="49"/>
  <c r="H17" i="49"/>
  <c r="H18" i="49"/>
  <c r="H19" i="49"/>
  <c r="H20" i="49"/>
  <c r="H21" i="49"/>
  <c r="H22" i="49"/>
  <c r="H23" i="49"/>
  <c r="H24" i="49"/>
  <c r="H25" i="49"/>
  <c r="H26" i="49"/>
  <c r="H27" i="49"/>
  <c r="H28" i="49"/>
  <c r="H29" i="49"/>
  <c r="H30" i="49"/>
  <c r="H31" i="49"/>
  <c r="H32" i="49"/>
  <c r="H33" i="49"/>
  <c r="H34" i="49"/>
  <c r="H35" i="49"/>
  <c r="G261" i="49"/>
  <c r="G37" i="49"/>
  <c r="G12" i="49"/>
  <c r="G13" i="49"/>
  <c r="G14" i="49"/>
  <c r="G15" i="49"/>
  <c r="G16" i="49"/>
  <c r="G17" i="49"/>
  <c r="G18" i="49"/>
  <c r="G19" i="49"/>
  <c r="G20" i="49"/>
  <c r="G21" i="49"/>
  <c r="G22" i="49"/>
  <c r="G23" i="49"/>
  <c r="G24" i="49"/>
  <c r="G25" i="49"/>
  <c r="G26" i="49"/>
  <c r="G27" i="49"/>
  <c r="G28" i="49"/>
  <c r="G29" i="49"/>
  <c r="G30" i="49"/>
  <c r="G31" i="49"/>
  <c r="G32" i="49"/>
  <c r="G33" i="49"/>
  <c r="G34" i="49"/>
  <c r="G35" i="49"/>
  <c r="G11" i="49"/>
  <c r="H11" i="49"/>
  <c r="G10" i="49"/>
  <c r="H10" i="49"/>
  <c r="M36" i="49" l="1"/>
  <c r="J36" i="49"/>
  <c r="H36" i="49"/>
  <c r="L36" i="49"/>
  <c r="N36" i="49"/>
  <c r="G36" i="49"/>
  <c r="H8" i="49"/>
  <c r="H6" i="49" s="1"/>
  <c r="L8" i="49"/>
  <c r="L6" i="49" s="1"/>
  <c r="K8" i="49"/>
  <c r="K6" i="49" s="1"/>
  <c r="M8" i="49"/>
  <c r="M6" i="49" s="1"/>
  <c r="N8" i="49"/>
  <c r="N6" i="49" s="1"/>
  <c r="G8" i="49"/>
  <c r="G6" i="49" s="1"/>
  <c r="J8" i="49"/>
  <c r="J6" i="49" s="1"/>
  <c r="L9" i="49"/>
  <c r="K9" i="49"/>
  <c r="J9" i="49"/>
  <c r="M9" i="49"/>
  <c r="F8" i="49"/>
  <c r="F6" i="49" s="1"/>
  <c r="D8" i="49"/>
  <c r="D6" i="49" s="1"/>
  <c r="H9" i="49"/>
  <c r="I6" i="49"/>
  <c r="G9" i="49"/>
  <c r="I9" i="49"/>
  <c r="N9" i="49"/>
  <c r="C9" i="49" l="1"/>
  <c r="D9" i="49"/>
  <c r="F9" i="49"/>
  <c r="O177" i="25" l="1"/>
  <c r="X240" i="44"/>
  <c r="W240" i="44"/>
  <c r="V240" i="44"/>
  <c r="U240" i="44"/>
  <c r="T240" i="44"/>
  <c r="S240" i="44"/>
  <c r="R240" i="44"/>
  <c r="Q240" i="44"/>
  <c r="P240" i="44"/>
  <c r="O240" i="44"/>
  <c r="N240" i="44"/>
  <c r="M240" i="44"/>
  <c r="L240" i="44"/>
  <c r="K240" i="44"/>
  <c r="J240" i="44"/>
  <c r="I240" i="44"/>
  <c r="H240" i="44"/>
  <c r="G240" i="44"/>
  <c r="F240" i="44"/>
  <c r="E240" i="44"/>
  <c r="D240" i="44"/>
  <c r="Y239" i="44"/>
  <c r="X239" i="44"/>
  <c r="W239" i="44"/>
  <c r="V239" i="44"/>
  <c r="U239" i="44"/>
  <c r="T239" i="44"/>
  <c r="S239" i="44"/>
  <c r="R239" i="44"/>
  <c r="Q239" i="44"/>
  <c r="P239" i="44"/>
  <c r="O239" i="44"/>
  <c r="N239" i="44"/>
  <c r="M239" i="44"/>
  <c r="L239" i="44"/>
  <c r="K239" i="44"/>
  <c r="J239" i="44"/>
  <c r="I239" i="44"/>
  <c r="H239" i="44"/>
  <c r="G239" i="44"/>
  <c r="F239" i="44"/>
  <c r="E239" i="44"/>
  <c r="D239" i="44"/>
  <c r="Y238" i="44"/>
  <c r="X238" i="44"/>
  <c r="W238" i="44"/>
  <c r="V238" i="44"/>
  <c r="U238" i="44"/>
  <c r="T238" i="44"/>
  <c r="S238" i="44"/>
  <c r="R238" i="44"/>
  <c r="Q238" i="44"/>
  <c r="P238" i="44"/>
  <c r="O238" i="44"/>
  <c r="N238" i="44"/>
  <c r="M238" i="44"/>
  <c r="L238" i="44"/>
  <c r="K238" i="44"/>
  <c r="J238" i="44"/>
  <c r="I238" i="44"/>
  <c r="H238" i="44"/>
  <c r="G238" i="44"/>
  <c r="F238" i="44"/>
  <c r="E238" i="44"/>
  <c r="D238" i="44"/>
  <c r="Y236" i="44"/>
  <c r="X236" i="44"/>
  <c r="W236" i="44"/>
  <c r="V236" i="44"/>
  <c r="U236" i="44"/>
  <c r="T236" i="44"/>
  <c r="S236" i="44"/>
  <c r="R236" i="44"/>
  <c r="Q236" i="44"/>
  <c r="P236" i="44"/>
  <c r="O236" i="44"/>
  <c r="N236" i="44"/>
  <c r="M236" i="44"/>
  <c r="L236" i="44"/>
  <c r="K236" i="44"/>
  <c r="J236" i="44"/>
  <c r="I236" i="44"/>
  <c r="H236" i="44"/>
  <c r="G236" i="44"/>
  <c r="F236" i="44"/>
  <c r="E236" i="44"/>
  <c r="D236" i="44"/>
  <c r="Y235" i="44"/>
  <c r="X235" i="44"/>
  <c r="W235" i="44"/>
  <c r="V235" i="44"/>
  <c r="U235" i="44"/>
  <c r="T235" i="44"/>
  <c r="S235" i="44"/>
  <c r="R235" i="44"/>
  <c r="Q235" i="44"/>
  <c r="P235" i="44"/>
  <c r="O235" i="44"/>
  <c r="N235" i="44"/>
  <c r="M235" i="44"/>
  <c r="L235" i="44"/>
  <c r="K235" i="44"/>
  <c r="J235" i="44"/>
  <c r="I235" i="44"/>
  <c r="H235" i="44"/>
  <c r="G235" i="44"/>
  <c r="F235" i="44"/>
  <c r="E235" i="44"/>
  <c r="D235" i="44"/>
  <c r="Y234" i="44"/>
  <c r="X234" i="44"/>
  <c r="W234" i="44"/>
  <c r="V234" i="44"/>
  <c r="U234" i="44"/>
  <c r="T234" i="44"/>
  <c r="S234" i="44"/>
  <c r="R234" i="44"/>
  <c r="Q234" i="44"/>
  <c r="P234" i="44"/>
  <c r="O234" i="44"/>
  <c r="N234" i="44"/>
  <c r="M234" i="44"/>
  <c r="L234" i="44"/>
  <c r="K234" i="44"/>
  <c r="J234" i="44"/>
  <c r="I234" i="44"/>
  <c r="H234" i="44"/>
  <c r="G234" i="44"/>
  <c r="F234" i="44"/>
  <c r="E234" i="44"/>
  <c r="D234" i="44"/>
  <c r="Y232" i="44"/>
  <c r="X232" i="44"/>
  <c r="W232" i="44"/>
  <c r="V232" i="44"/>
  <c r="U232" i="44"/>
  <c r="T232" i="44"/>
  <c r="S232" i="44"/>
  <c r="R232" i="44"/>
  <c r="Q232" i="44"/>
  <c r="P232" i="44"/>
  <c r="O232" i="44"/>
  <c r="N232" i="44"/>
  <c r="M232" i="44"/>
  <c r="L232" i="44"/>
  <c r="K232" i="44"/>
  <c r="J232" i="44"/>
  <c r="I232" i="44"/>
  <c r="H232" i="44"/>
  <c r="G232" i="44"/>
  <c r="F232" i="44"/>
  <c r="E232" i="44"/>
  <c r="D232" i="44"/>
  <c r="Y230" i="44"/>
  <c r="X230" i="44"/>
  <c r="W230" i="44"/>
  <c r="V230" i="44"/>
  <c r="U230" i="44"/>
  <c r="T230" i="44"/>
  <c r="S230" i="44"/>
  <c r="R230" i="44"/>
  <c r="Q230" i="44"/>
  <c r="P230" i="44"/>
  <c r="O230" i="44"/>
  <c r="N230" i="44"/>
  <c r="M230" i="44"/>
  <c r="L230" i="44"/>
  <c r="K230" i="44"/>
  <c r="J230" i="44"/>
  <c r="I230" i="44"/>
  <c r="H230" i="44"/>
  <c r="G230" i="44"/>
  <c r="F230" i="44"/>
  <c r="E230" i="44"/>
  <c r="D230" i="44"/>
  <c r="Y228" i="44"/>
  <c r="X228" i="44"/>
  <c r="W228" i="44"/>
  <c r="V228" i="44"/>
  <c r="U228" i="44"/>
  <c r="T228" i="44"/>
  <c r="S228" i="44"/>
  <c r="R228" i="44"/>
  <c r="Q228" i="44"/>
  <c r="P228" i="44"/>
  <c r="O228" i="44"/>
  <c r="N228" i="44"/>
  <c r="M228" i="44"/>
  <c r="L228" i="44"/>
  <c r="K228" i="44"/>
  <c r="J228" i="44"/>
  <c r="I228" i="44"/>
  <c r="H228" i="44"/>
  <c r="G228" i="44"/>
  <c r="F228" i="44"/>
  <c r="E228" i="44"/>
  <c r="D228" i="44"/>
  <c r="Y226" i="44"/>
  <c r="X226" i="44"/>
  <c r="W226" i="44"/>
  <c r="V226" i="44"/>
  <c r="U226" i="44"/>
  <c r="T226" i="44"/>
  <c r="S226" i="44"/>
  <c r="R226" i="44"/>
  <c r="Q226" i="44"/>
  <c r="P226" i="44"/>
  <c r="O226" i="44"/>
  <c r="N226" i="44"/>
  <c r="M226" i="44"/>
  <c r="L226" i="44"/>
  <c r="K226" i="44"/>
  <c r="J226" i="44"/>
  <c r="I226" i="44"/>
  <c r="H226" i="44"/>
  <c r="G226" i="44"/>
  <c r="F226" i="44"/>
  <c r="E226" i="44"/>
  <c r="D226" i="44"/>
  <c r="Y225" i="44"/>
  <c r="X225" i="44"/>
  <c r="W225" i="44"/>
  <c r="V225" i="44"/>
  <c r="U225" i="44"/>
  <c r="T225" i="44"/>
  <c r="S225" i="44"/>
  <c r="R225" i="44"/>
  <c r="Q225" i="44"/>
  <c r="P225" i="44"/>
  <c r="O225" i="44"/>
  <c r="N225" i="44"/>
  <c r="M225" i="44"/>
  <c r="L225" i="44"/>
  <c r="K225" i="44"/>
  <c r="J225" i="44"/>
  <c r="I225" i="44"/>
  <c r="H225" i="44"/>
  <c r="G225" i="44"/>
  <c r="F225" i="44"/>
  <c r="E225" i="44"/>
  <c r="D225" i="44"/>
  <c r="Y224" i="44"/>
  <c r="X224" i="44"/>
  <c r="W224" i="44"/>
  <c r="V224" i="44"/>
  <c r="U224" i="44"/>
  <c r="T224" i="44"/>
  <c r="S224" i="44"/>
  <c r="R224" i="44"/>
  <c r="Q224" i="44"/>
  <c r="P224" i="44"/>
  <c r="O224" i="44"/>
  <c r="N224" i="44"/>
  <c r="M224" i="44"/>
  <c r="L224" i="44"/>
  <c r="K224" i="44"/>
  <c r="J224" i="44"/>
  <c r="I224" i="44"/>
  <c r="H224" i="44"/>
  <c r="G224" i="44"/>
  <c r="F224" i="44"/>
  <c r="E224" i="44"/>
  <c r="D224" i="44"/>
  <c r="Y223" i="44"/>
  <c r="X223" i="44"/>
  <c r="W223" i="44"/>
  <c r="V223" i="44"/>
  <c r="U223" i="44"/>
  <c r="T223" i="44"/>
  <c r="S223" i="44"/>
  <c r="R223" i="44"/>
  <c r="Q223" i="44"/>
  <c r="P223" i="44"/>
  <c r="O223" i="44"/>
  <c r="N223" i="44"/>
  <c r="M223" i="44"/>
  <c r="L223" i="44"/>
  <c r="K223" i="44"/>
  <c r="J223" i="44"/>
  <c r="I223" i="44"/>
  <c r="H223" i="44"/>
  <c r="G223" i="44"/>
  <c r="F223" i="44"/>
  <c r="E223" i="44"/>
  <c r="D223" i="44"/>
  <c r="Y221" i="44"/>
  <c r="X221" i="44"/>
  <c r="W221" i="44"/>
  <c r="V221" i="44"/>
  <c r="U221" i="44"/>
  <c r="T221" i="44"/>
  <c r="S221" i="44"/>
  <c r="R221" i="44"/>
  <c r="Q221" i="44"/>
  <c r="P221" i="44"/>
  <c r="O221" i="44"/>
  <c r="N221" i="44"/>
  <c r="M221" i="44"/>
  <c r="L221" i="44"/>
  <c r="K221" i="44"/>
  <c r="J221" i="44"/>
  <c r="I221" i="44"/>
  <c r="H221" i="44"/>
  <c r="G221" i="44"/>
  <c r="F221" i="44"/>
  <c r="E221" i="44"/>
  <c r="D221" i="44"/>
  <c r="Y220" i="44"/>
  <c r="X220" i="44"/>
  <c r="W220" i="44"/>
  <c r="V220" i="44"/>
  <c r="U220" i="44"/>
  <c r="T220" i="44"/>
  <c r="S220" i="44"/>
  <c r="R220" i="44"/>
  <c r="Q220" i="44"/>
  <c r="P220" i="44"/>
  <c r="O220" i="44"/>
  <c r="N220" i="44"/>
  <c r="M220" i="44"/>
  <c r="L220" i="44"/>
  <c r="K220" i="44"/>
  <c r="J220" i="44"/>
  <c r="I220" i="44"/>
  <c r="H220" i="44"/>
  <c r="G220" i="44"/>
  <c r="F220" i="44"/>
  <c r="E220" i="44"/>
  <c r="D220" i="44"/>
  <c r="Y218" i="44"/>
  <c r="X218" i="44"/>
  <c r="W218" i="44"/>
  <c r="V218" i="44"/>
  <c r="U218" i="44"/>
  <c r="T218" i="44"/>
  <c r="S218" i="44"/>
  <c r="R218" i="44"/>
  <c r="Q218" i="44"/>
  <c r="P218" i="44"/>
  <c r="O218" i="44"/>
  <c r="N218" i="44"/>
  <c r="M218" i="44"/>
  <c r="L218" i="44"/>
  <c r="K218" i="44"/>
  <c r="J218" i="44"/>
  <c r="I218" i="44"/>
  <c r="H218" i="44"/>
  <c r="G218" i="44"/>
  <c r="F218" i="44"/>
  <c r="E218" i="44"/>
  <c r="D218" i="44"/>
  <c r="Y217" i="44"/>
  <c r="X217" i="44"/>
  <c r="W217" i="44"/>
  <c r="V217" i="44"/>
  <c r="U217" i="44"/>
  <c r="T217" i="44"/>
  <c r="S217" i="44"/>
  <c r="R217" i="44"/>
  <c r="Q217" i="44"/>
  <c r="P217" i="44"/>
  <c r="O217" i="44"/>
  <c r="N217" i="44"/>
  <c r="M217" i="44"/>
  <c r="L217" i="44"/>
  <c r="K217" i="44"/>
  <c r="J217" i="44"/>
  <c r="I217" i="44"/>
  <c r="H217" i="44"/>
  <c r="G217" i="44"/>
  <c r="F217" i="44"/>
  <c r="E217" i="44"/>
  <c r="D217" i="44"/>
  <c r="Y216" i="44"/>
  <c r="X216" i="44"/>
  <c r="W216" i="44"/>
  <c r="V216" i="44"/>
  <c r="U216" i="44"/>
  <c r="T216" i="44"/>
  <c r="S216" i="44"/>
  <c r="R216" i="44"/>
  <c r="Q216" i="44"/>
  <c r="P216" i="44"/>
  <c r="O216" i="44"/>
  <c r="N216" i="44"/>
  <c r="M216" i="44"/>
  <c r="L216" i="44"/>
  <c r="K216" i="44"/>
  <c r="J216" i="44"/>
  <c r="I216" i="44"/>
  <c r="H216" i="44"/>
  <c r="G216" i="44"/>
  <c r="F216" i="44"/>
  <c r="E216" i="44"/>
  <c r="D216" i="44"/>
  <c r="Y214" i="44"/>
  <c r="X214" i="44"/>
  <c r="W214" i="44"/>
  <c r="V214" i="44"/>
  <c r="U214" i="44"/>
  <c r="T214" i="44"/>
  <c r="S214" i="44"/>
  <c r="R214" i="44"/>
  <c r="Q214" i="44"/>
  <c r="P214" i="44"/>
  <c r="O214" i="44"/>
  <c r="N214" i="44"/>
  <c r="M214" i="44"/>
  <c r="L214" i="44"/>
  <c r="K214" i="44"/>
  <c r="J214" i="44"/>
  <c r="I214" i="44"/>
  <c r="H214" i="44"/>
  <c r="G214" i="44"/>
  <c r="F214" i="44"/>
  <c r="E214" i="44"/>
  <c r="D214" i="44"/>
  <c r="Y213" i="44"/>
  <c r="X213" i="44"/>
  <c r="W213" i="44"/>
  <c r="V213" i="44"/>
  <c r="U213" i="44"/>
  <c r="T213" i="44"/>
  <c r="S213" i="44"/>
  <c r="R213" i="44"/>
  <c r="Q213" i="44"/>
  <c r="P213" i="44"/>
  <c r="O213" i="44"/>
  <c r="N213" i="44"/>
  <c r="M213" i="44"/>
  <c r="L213" i="44"/>
  <c r="K213" i="44"/>
  <c r="J213" i="44"/>
  <c r="I213" i="44"/>
  <c r="H213" i="44"/>
  <c r="G213" i="44"/>
  <c r="F213" i="44"/>
  <c r="E213" i="44"/>
  <c r="D213" i="44"/>
  <c r="Y212" i="44"/>
  <c r="X212" i="44"/>
  <c r="W212" i="44"/>
  <c r="V212" i="44"/>
  <c r="U212" i="44"/>
  <c r="T212" i="44"/>
  <c r="S212" i="44"/>
  <c r="R212" i="44"/>
  <c r="Q212" i="44"/>
  <c r="P212" i="44"/>
  <c r="O212" i="44"/>
  <c r="N212" i="44"/>
  <c r="M212" i="44"/>
  <c r="L212" i="44"/>
  <c r="K212" i="44"/>
  <c r="J212" i="44"/>
  <c r="I212" i="44"/>
  <c r="H212" i="44"/>
  <c r="G212" i="44"/>
  <c r="F212" i="44"/>
  <c r="E212" i="44"/>
  <c r="D212" i="44"/>
  <c r="Y211" i="44"/>
  <c r="X211" i="44"/>
  <c r="W211" i="44"/>
  <c r="V211" i="44"/>
  <c r="U211" i="44"/>
  <c r="T211" i="44"/>
  <c r="S211" i="44"/>
  <c r="R211" i="44"/>
  <c r="Q211" i="44"/>
  <c r="P211" i="44"/>
  <c r="O211" i="44"/>
  <c r="N211" i="44"/>
  <c r="M211" i="44"/>
  <c r="L211" i="44"/>
  <c r="K211" i="44"/>
  <c r="J211" i="44"/>
  <c r="I211" i="44"/>
  <c r="H211" i="44"/>
  <c r="G211" i="44"/>
  <c r="F211" i="44"/>
  <c r="E211" i="44"/>
  <c r="D211" i="44"/>
  <c r="Y209" i="44"/>
  <c r="X209" i="44"/>
  <c r="W209" i="44"/>
  <c r="V209" i="44"/>
  <c r="U209" i="44"/>
  <c r="T209" i="44"/>
  <c r="S209" i="44"/>
  <c r="R209" i="44"/>
  <c r="Q209" i="44"/>
  <c r="P209" i="44"/>
  <c r="O209" i="44"/>
  <c r="N209" i="44"/>
  <c r="M209" i="44"/>
  <c r="L209" i="44"/>
  <c r="K209" i="44"/>
  <c r="J209" i="44"/>
  <c r="I209" i="44"/>
  <c r="H209" i="44"/>
  <c r="G209" i="44"/>
  <c r="F209" i="44"/>
  <c r="E209" i="44"/>
  <c r="D209" i="44"/>
  <c r="Y208" i="44"/>
  <c r="X208" i="44"/>
  <c r="W208" i="44"/>
  <c r="V208" i="44"/>
  <c r="U208" i="44"/>
  <c r="T208" i="44"/>
  <c r="S208" i="44"/>
  <c r="R208" i="44"/>
  <c r="Q208" i="44"/>
  <c r="P208" i="44"/>
  <c r="O208" i="44"/>
  <c r="N208" i="44"/>
  <c r="M208" i="44"/>
  <c r="L208" i="44"/>
  <c r="K208" i="44"/>
  <c r="J208" i="44"/>
  <c r="I208" i="44"/>
  <c r="H208" i="44"/>
  <c r="G208" i="44"/>
  <c r="F208" i="44"/>
  <c r="E208" i="44"/>
  <c r="D208" i="44"/>
  <c r="Y207" i="44"/>
  <c r="X207" i="44"/>
  <c r="W207" i="44"/>
  <c r="V207" i="44"/>
  <c r="U207" i="44"/>
  <c r="T207" i="44"/>
  <c r="S207" i="44"/>
  <c r="R207" i="44"/>
  <c r="Q207" i="44"/>
  <c r="P207" i="44"/>
  <c r="O207" i="44"/>
  <c r="N207" i="44"/>
  <c r="M207" i="44"/>
  <c r="L207" i="44"/>
  <c r="K207" i="44"/>
  <c r="J207" i="44"/>
  <c r="I207" i="44"/>
  <c r="H207" i="44"/>
  <c r="G207" i="44"/>
  <c r="F207" i="44"/>
  <c r="E207" i="44"/>
  <c r="D207" i="44"/>
  <c r="Y206" i="44"/>
  <c r="X206" i="44"/>
  <c r="W206" i="44"/>
  <c r="V206" i="44"/>
  <c r="U206" i="44"/>
  <c r="T206" i="44"/>
  <c r="S206" i="44"/>
  <c r="R206" i="44"/>
  <c r="Q206" i="44"/>
  <c r="P206" i="44"/>
  <c r="O206" i="44"/>
  <c r="N206" i="44"/>
  <c r="M206" i="44"/>
  <c r="L206" i="44"/>
  <c r="K206" i="44"/>
  <c r="J206" i="44"/>
  <c r="I206" i="44"/>
  <c r="H206" i="44"/>
  <c r="G206" i="44"/>
  <c r="F206" i="44"/>
  <c r="E206" i="44"/>
  <c r="D206" i="44"/>
  <c r="Y205" i="44"/>
  <c r="X205" i="44"/>
  <c r="W205" i="44"/>
  <c r="V205" i="44"/>
  <c r="U205" i="44"/>
  <c r="T205" i="44"/>
  <c r="S205" i="44"/>
  <c r="R205" i="44"/>
  <c r="Q205" i="44"/>
  <c r="P205" i="44"/>
  <c r="O205" i="44"/>
  <c r="N205" i="44"/>
  <c r="M205" i="44"/>
  <c r="L205" i="44"/>
  <c r="K205" i="44"/>
  <c r="J205" i="44"/>
  <c r="I205" i="44"/>
  <c r="H205" i="44"/>
  <c r="G205" i="44"/>
  <c r="F205" i="44"/>
  <c r="E205" i="44"/>
  <c r="D205" i="44"/>
  <c r="Y203" i="44"/>
  <c r="X203" i="44"/>
  <c r="W203" i="44"/>
  <c r="V203" i="44"/>
  <c r="U203" i="44"/>
  <c r="T203" i="44"/>
  <c r="S203" i="44"/>
  <c r="R203" i="44"/>
  <c r="Q203" i="44"/>
  <c r="P203" i="44"/>
  <c r="O203" i="44"/>
  <c r="N203" i="44"/>
  <c r="M203" i="44"/>
  <c r="L203" i="44"/>
  <c r="K203" i="44"/>
  <c r="J203" i="44"/>
  <c r="I203" i="44"/>
  <c r="H203" i="44"/>
  <c r="G203" i="44"/>
  <c r="F203" i="44"/>
  <c r="E203" i="44"/>
  <c r="D203" i="44"/>
  <c r="Y202" i="44"/>
  <c r="X202" i="44"/>
  <c r="W202" i="44"/>
  <c r="V202" i="44"/>
  <c r="U202" i="44"/>
  <c r="T202" i="44"/>
  <c r="S202" i="44"/>
  <c r="R202" i="44"/>
  <c r="Q202" i="44"/>
  <c r="P202" i="44"/>
  <c r="O202" i="44"/>
  <c r="N202" i="44"/>
  <c r="M202" i="44"/>
  <c r="L202" i="44"/>
  <c r="K202" i="44"/>
  <c r="J202" i="44"/>
  <c r="I202" i="44"/>
  <c r="H202" i="44"/>
  <c r="G202" i="44"/>
  <c r="F202" i="44"/>
  <c r="E202" i="44"/>
  <c r="D202" i="44"/>
  <c r="Y201" i="44"/>
  <c r="X201" i="44"/>
  <c r="W201" i="44"/>
  <c r="V201" i="44"/>
  <c r="U201" i="44"/>
  <c r="T201" i="44"/>
  <c r="S201" i="44"/>
  <c r="R201" i="44"/>
  <c r="Q201" i="44"/>
  <c r="P201" i="44"/>
  <c r="O201" i="44"/>
  <c r="N201" i="44"/>
  <c r="M201" i="44"/>
  <c r="L201" i="44"/>
  <c r="K201" i="44"/>
  <c r="J201" i="44"/>
  <c r="I201" i="44"/>
  <c r="H201" i="44"/>
  <c r="G201" i="44"/>
  <c r="F201" i="44"/>
  <c r="E201" i="44"/>
  <c r="D201" i="44"/>
  <c r="Y200" i="44"/>
  <c r="X200" i="44"/>
  <c r="W200" i="44"/>
  <c r="V200" i="44"/>
  <c r="U200" i="44"/>
  <c r="T200" i="44"/>
  <c r="S200" i="44"/>
  <c r="R200" i="44"/>
  <c r="Q200" i="44"/>
  <c r="P200" i="44"/>
  <c r="O200" i="44"/>
  <c r="N200" i="44"/>
  <c r="M200" i="44"/>
  <c r="L200" i="44"/>
  <c r="K200" i="44"/>
  <c r="J200" i="44"/>
  <c r="I200" i="44"/>
  <c r="H200" i="44"/>
  <c r="G200" i="44"/>
  <c r="F200" i="44"/>
  <c r="E200" i="44"/>
  <c r="D200" i="44"/>
  <c r="Y199" i="44"/>
  <c r="X199" i="44"/>
  <c r="W199" i="44"/>
  <c r="V199" i="44"/>
  <c r="U199" i="44"/>
  <c r="T199" i="44"/>
  <c r="S199" i="44"/>
  <c r="R199" i="44"/>
  <c r="Q199" i="44"/>
  <c r="P199" i="44"/>
  <c r="O199" i="44"/>
  <c r="N199" i="44"/>
  <c r="M199" i="44"/>
  <c r="L199" i="44"/>
  <c r="K199" i="44"/>
  <c r="J199" i="44"/>
  <c r="I199" i="44"/>
  <c r="H199" i="44"/>
  <c r="G199" i="44"/>
  <c r="F199" i="44"/>
  <c r="E199" i="44"/>
  <c r="D199" i="44"/>
  <c r="Y198" i="44"/>
  <c r="X198" i="44"/>
  <c r="W198" i="44"/>
  <c r="V198" i="44"/>
  <c r="U198" i="44"/>
  <c r="T198" i="44"/>
  <c r="S198" i="44"/>
  <c r="R198" i="44"/>
  <c r="Q198" i="44"/>
  <c r="P198" i="44"/>
  <c r="O198" i="44"/>
  <c r="N198" i="44"/>
  <c r="M198" i="44"/>
  <c r="L198" i="44"/>
  <c r="K198" i="44"/>
  <c r="J198" i="44"/>
  <c r="I198" i="44"/>
  <c r="H198" i="44"/>
  <c r="G198" i="44"/>
  <c r="F198" i="44"/>
  <c r="E198" i="44"/>
  <c r="D198" i="44"/>
  <c r="Y197" i="44"/>
  <c r="X197" i="44"/>
  <c r="W197" i="44"/>
  <c r="V197" i="44"/>
  <c r="U197" i="44"/>
  <c r="T197" i="44"/>
  <c r="S197" i="44"/>
  <c r="R197" i="44"/>
  <c r="Q197" i="44"/>
  <c r="P197" i="44"/>
  <c r="O197" i="44"/>
  <c r="N197" i="44"/>
  <c r="M197" i="44"/>
  <c r="L197" i="44"/>
  <c r="K197" i="44"/>
  <c r="J197" i="44"/>
  <c r="I197" i="44"/>
  <c r="H197" i="44"/>
  <c r="G197" i="44"/>
  <c r="F197" i="44"/>
  <c r="E197" i="44"/>
  <c r="D197" i="44"/>
  <c r="Y196" i="44"/>
  <c r="X196" i="44"/>
  <c r="W196" i="44"/>
  <c r="V196" i="44"/>
  <c r="U196" i="44"/>
  <c r="T196" i="44"/>
  <c r="S196" i="44"/>
  <c r="R196" i="44"/>
  <c r="Q196" i="44"/>
  <c r="P196" i="44"/>
  <c r="O196" i="44"/>
  <c r="N196" i="44"/>
  <c r="M196" i="44"/>
  <c r="L196" i="44"/>
  <c r="K196" i="44"/>
  <c r="J196" i="44"/>
  <c r="I196" i="44"/>
  <c r="H196" i="44"/>
  <c r="G196" i="44"/>
  <c r="F196" i="44"/>
  <c r="E196" i="44"/>
  <c r="D196" i="44"/>
  <c r="Y195" i="44"/>
  <c r="X195" i="44"/>
  <c r="W195" i="44"/>
  <c r="V195" i="44"/>
  <c r="U195" i="44"/>
  <c r="T195" i="44"/>
  <c r="S195" i="44"/>
  <c r="R195" i="44"/>
  <c r="Q195" i="44"/>
  <c r="P195" i="44"/>
  <c r="O195" i="44"/>
  <c r="N195" i="44"/>
  <c r="M195" i="44"/>
  <c r="L195" i="44"/>
  <c r="K195" i="44"/>
  <c r="J195" i="44"/>
  <c r="I195" i="44"/>
  <c r="H195" i="44"/>
  <c r="G195" i="44"/>
  <c r="F195" i="44"/>
  <c r="E195" i="44"/>
  <c r="D195" i="44"/>
  <c r="Y193" i="44"/>
  <c r="X193" i="44"/>
  <c r="W193" i="44"/>
  <c r="V193" i="44"/>
  <c r="U193" i="44"/>
  <c r="T193" i="44"/>
  <c r="S193" i="44"/>
  <c r="R193" i="44"/>
  <c r="Q193" i="44"/>
  <c r="P193" i="44"/>
  <c r="O193" i="44"/>
  <c r="N193" i="44"/>
  <c r="M193" i="44"/>
  <c r="L193" i="44"/>
  <c r="K193" i="44"/>
  <c r="J193" i="44"/>
  <c r="I193" i="44"/>
  <c r="H193" i="44"/>
  <c r="G193" i="44"/>
  <c r="F193" i="44"/>
  <c r="E193" i="44"/>
  <c r="D193" i="44"/>
  <c r="Y191" i="44"/>
  <c r="X191" i="44"/>
  <c r="W191" i="44"/>
  <c r="V191" i="44"/>
  <c r="U191" i="44"/>
  <c r="T191" i="44"/>
  <c r="S191" i="44"/>
  <c r="R191" i="44"/>
  <c r="Q191" i="44"/>
  <c r="P191" i="44"/>
  <c r="O191" i="44"/>
  <c r="N191" i="44"/>
  <c r="M191" i="44"/>
  <c r="L191" i="44"/>
  <c r="K191" i="44"/>
  <c r="J191" i="44"/>
  <c r="I191" i="44"/>
  <c r="H191" i="44"/>
  <c r="G191" i="44"/>
  <c r="F191" i="44"/>
  <c r="E191" i="44"/>
  <c r="D191" i="44"/>
  <c r="Y190" i="44"/>
  <c r="X190" i="44"/>
  <c r="W190" i="44"/>
  <c r="V190" i="44"/>
  <c r="U190" i="44"/>
  <c r="T190" i="44"/>
  <c r="S190" i="44"/>
  <c r="R190" i="44"/>
  <c r="Q190" i="44"/>
  <c r="P190" i="44"/>
  <c r="O190" i="44"/>
  <c r="N190" i="44"/>
  <c r="M190" i="44"/>
  <c r="L190" i="44"/>
  <c r="K190" i="44"/>
  <c r="J190" i="44"/>
  <c r="I190" i="44"/>
  <c r="H190" i="44"/>
  <c r="G190" i="44"/>
  <c r="F190" i="44"/>
  <c r="E190" i="44"/>
  <c r="D190" i="44"/>
  <c r="Y188" i="44"/>
  <c r="X188" i="44"/>
  <c r="W188" i="44"/>
  <c r="V188" i="44"/>
  <c r="U188" i="44"/>
  <c r="T188" i="44"/>
  <c r="S188" i="44"/>
  <c r="R188" i="44"/>
  <c r="Q188" i="44"/>
  <c r="P188" i="44"/>
  <c r="O188" i="44"/>
  <c r="N188" i="44"/>
  <c r="M188" i="44"/>
  <c r="L188" i="44"/>
  <c r="K188" i="44"/>
  <c r="J188" i="44"/>
  <c r="I188" i="44"/>
  <c r="H188" i="44"/>
  <c r="G188" i="44"/>
  <c r="F188" i="44"/>
  <c r="E188" i="44"/>
  <c r="D188" i="44"/>
  <c r="Y186" i="44"/>
  <c r="X186" i="44"/>
  <c r="W186" i="44"/>
  <c r="V186" i="44"/>
  <c r="U186" i="44"/>
  <c r="T186" i="44"/>
  <c r="S186" i="44"/>
  <c r="R186" i="44"/>
  <c r="Q186" i="44"/>
  <c r="P186" i="44"/>
  <c r="O186" i="44"/>
  <c r="N186" i="44"/>
  <c r="M186" i="44"/>
  <c r="L186" i="44"/>
  <c r="K186" i="44"/>
  <c r="J186" i="44"/>
  <c r="I186" i="44"/>
  <c r="H186" i="44"/>
  <c r="G186" i="44"/>
  <c r="F186" i="44"/>
  <c r="E186" i="44"/>
  <c r="D186" i="44"/>
  <c r="Y184" i="44"/>
  <c r="X184" i="44"/>
  <c r="W184" i="44"/>
  <c r="V184" i="44"/>
  <c r="U184" i="44"/>
  <c r="T184" i="44"/>
  <c r="S184" i="44"/>
  <c r="R184" i="44"/>
  <c r="Q184" i="44"/>
  <c r="P184" i="44"/>
  <c r="O184" i="44"/>
  <c r="N184" i="44"/>
  <c r="M184" i="44"/>
  <c r="L184" i="44"/>
  <c r="K184" i="44"/>
  <c r="J184" i="44"/>
  <c r="I184" i="44"/>
  <c r="H184" i="44"/>
  <c r="G184" i="44"/>
  <c r="F184" i="44"/>
  <c r="E184" i="44"/>
  <c r="D184" i="44"/>
  <c r="Y183" i="44"/>
  <c r="X183" i="44"/>
  <c r="W183" i="44"/>
  <c r="V183" i="44"/>
  <c r="U183" i="44"/>
  <c r="T183" i="44"/>
  <c r="S183" i="44"/>
  <c r="R183" i="44"/>
  <c r="Q183" i="44"/>
  <c r="P183" i="44"/>
  <c r="O183" i="44"/>
  <c r="N183" i="44"/>
  <c r="M183" i="44"/>
  <c r="L183" i="44"/>
  <c r="K183" i="44"/>
  <c r="J183" i="44"/>
  <c r="I183" i="44"/>
  <c r="H183" i="44"/>
  <c r="G183" i="44"/>
  <c r="F183" i="44"/>
  <c r="E183" i="44"/>
  <c r="D183" i="44"/>
  <c r="Y182" i="44"/>
  <c r="X182" i="44"/>
  <c r="W182" i="44"/>
  <c r="V182" i="44"/>
  <c r="U182" i="44"/>
  <c r="T182" i="44"/>
  <c r="S182" i="44"/>
  <c r="R182" i="44"/>
  <c r="Q182" i="44"/>
  <c r="P182" i="44"/>
  <c r="O182" i="44"/>
  <c r="N182" i="44"/>
  <c r="M182" i="44"/>
  <c r="L182" i="44"/>
  <c r="K182" i="44"/>
  <c r="J182" i="44"/>
  <c r="I182" i="44"/>
  <c r="H182" i="44"/>
  <c r="G182" i="44"/>
  <c r="F182" i="44"/>
  <c r="E182" i="44"/>
  <c r="D182" i="44"/>
  <c r="Y180" i="44"/>
  <c r="X180" i="44"/>
  <c r="W180" i="44"/>
  <c r="V180" i="44"/>
  <c r="U180" i="44"/>
  <c r="T180" i="44"/>
  <c r="S180" i="44"/>
  <c r="R180" i="44"/>
  <c r="Q180" i="44"/>
  <c r="P180" i="44"/>
  <c r="O180" i="44"/>
  <c r="N180" i="44"/>
  <c r="M180" i="44"/>
  <c r="L180" i="44"/>
  <c r="K180" i="44"/>
  <c r="J180" i="44"/>
  <c r="I180" i="44"/>
  <c r="H180" i="44"/>
  <c r="G180" i="44"/>
  <c r="F180" i="44"/>
  <c r="E180" i="44"/>
  <c r="D180" i="44"/>
  <c r="Y179" i="44"/>
  <c r="X179" i="44"/>
  <c r="W179" i="44"/>
  <c r="V179" i="44"/>
  <c r="U179" i="44"/>
  <c r="T179" i="44"/>
  <c r="S179" i="44"/>
  <c r="R179" i="44"/>
  <c r="Q179" i="44"/>
  <c r="P179" i="44"/>
  <c r="O179" i="44"/>
  <c r="N179" i="44"/>
  <c r="M179" i="44"/>
  <c r="L179" i="44"/>
  <c r="K179" i="44"/>
  <c r="J179" i="44"/>
  <c r="I179" i="44"/>
  <c r="H179" i="44"/>
  <c r="G179" i="44"/>
  <c r="F179" i="44"/>
  <c r="E179" i="44"/>
  <c r="D179" i="44"/>
  <c r="Y178" i="44"/>
  <c r="X178" i="44"/>
  <c r="W178" i="44"/>
  <c r="V178" i="44"/>
  <c r="U178" i="44"/>
  <c r="T178" i="44"/>
  <c r="S178" i="44"/>
  <c r="R178" i="44"/>
  <c r="Q178" i="44"/>
  <c r="P178" i="44"/>
  <c r="O178" i="44"/>
  <c r="N178" i="44"/>
  <c r="M178" i="44"/>
  <c r="L178" i="44"/>
  <c r="K178" i="44"/>
  <c r="J178" i="44"/>
  <c r="I178" i="44"/>
  <c r="H178" i="44"/>
  <c r="G178" i="44"/>
  <c r="F178" i="44"/>
  <c r="E178" i="44"/>
  <c r="D178" i="44"/>
  <c r="Y177" i="44"/>
  <c r="X177" i="44"/>
  <c r="W177" i="44"/>
  <c r="V177" i="44"/>
  <c r="U177" i="44"/>
  <c r="T177" i="44"/>
  <c r="S177" i="44"/>
  <c r="R177" i="44"/>
  <c r="Q177" i="44"/>
  <c r="P177" i="44"/>
  <c r="O177" i="44"/>
  <c r="N177" i="44"/>
  <c r="M177" i="44"/>
  <c r="L177" i="44"/>
  <c r="K177" i="44"/>
  <c r="J177" i="44"/>
  <c r="I177" i="44"/>
  <c r="H177" i="44"/>
  <c r="G177" i="44"/>
  <c r="F177" i="44"/>
  <c r="E177" i="44"/>
  <c r="D177" i="44"/>
  <c r="Y176" i="44"/>
  <c r="X176" i="44"/>
  <c r="W176" i="44"/>
  <c r="V176" i="44"/>
  <c r="U176" i="44"/>
  <c r="T176" i="44"/>
  <c r="S176" i="44"/>
  <c r="R176" i="44"/>
  <c r="Q176" i="44"/>
  <c r="P176" i="44"/>
  <c r="O176" i="44"/>
  <c r="N176" i="44"/>
  <c r="M176" i="44"/>
  <c r="L176" i="44"/>
  <c r="K176" i="44"/>
  <c r="J176" i="44"/>
  <c r="I176" i="44"/>
  <c r="H176" i="44"/>
  <c r="G176" i="44"/>
  <c r="F176" i="44"/>
  <c r="E176" i="44"/>
  <c r="D176" i="44"/>
  <c r="Y175" i="44"/>
  <c r="X175" i="44"/>
  <c r="W175" i="44"/>
  <c r="V175" i="44"/>
  <c r="U175" i="44"/>
  <c r="T175" i="44"/>
  <c r="S175" i="44"/>
  <c r="R175" i="44"/>
  <c r="Q175" i="44"/>
  <c r="P175" i="44"/>
  <c r="O175" i="44"/>
  <c r="N175" i="44"/>
  <c r="M175" i="44"/>
  <c r="L175" i="44"/>
  <c r="K175" i="44"/>
  <c r="J175" i="44"/>
  <c r="I175" i="44"/>
  <c r="H175" i="44"/>
  <c r="G175" i="44"/>
  <c r="F175" i="44"/>
  <c r="E175" i="44"/>
  <c r="D175" i="44"/>
  <c r="Y174" i="44"/>
  <c r="X174" i="44"/>
  <c r="W174" i="44"/>
  <c r="V174" i="44"/>
  <c r="U174" i="44"/>
  <c r="T174" i="44"/>
  <c r="S174" i="44"/>
  <c r="R174" i="44"/>
  <c r="Q174" i="44"/>
  <c r="P174" i="44"/>
  <c r="O174" i="44"/>
  <c r="N174" i="44"/>
  <c r="M174" i="44"/>
  <c r="L174" i="44"/>
  <c r="K174" i="44"/>
  <c r="J174" i="44"/>
  <c r="I174" i="44"/>
  <c r="H174" i="44"/>
  <c r="G174" i="44"/>
  <c r="F174" i="44"/>
  <c r="E174" i="44"/>
  <c r="D174" i="44"/>
  <c r="Y173" i="44"/>
  <c r="X173" i="44"/>
  <c r="W173" i="44"/>
  <c r="V173" i="44"/>
  <c r="U173" i="44"/>
  <c r="T173" i="44"/>
  <c r="S173" i="44"/>
  <c r="R173" i="44"/>
  <c r="Q173" i="44"/>
  <c r="P173" i="44"/>
  <c r="O173" i="44"/>
  <c r="N173" i="44"/>
  <c r="M173" i="44"/>
  <c r="L173" i="44"/>
  <c r="K173" i="44"/>
  <c r="J173" i="44"/>
  <c r="I173" i="44"/>
  <c r="H173" i="44"/>
  <c r="G173" i="44"/>
  <c r="F173" i="44"/>
  <c r="E173" i="44"/>
  <c r="D173" i="44"/>
  <c r="Y160" i="44"/>
  <c r="X160" i="44"/>
  <c r="W160" i="44"/>
  <c r="V160" i="44"/>
  <c r="U160" i="44"/>
  <c r="T160" i="44"/>
  <c r="S160" i="44"/>
  <c r="R160" i="44"/>
  <c r="Q160" i="44"/>
  <c r="P160" i="44"/>
  <c r="O160" i="44"/>
  <c r="N160" i="44"/>
  <c r="M160" i="44"/>
  <c r="L160" i="44"/>
  <c r="K160" i="44"/>
  <c r="J160" i="44"/>
  <c r="I160" i="44"/>
  <c r="H160" i="44"/>
  <c r="G160" i="44"/>
  <c r="F160" i="44"/>
  <c r="E160" i="44"/>
  <c r="D160" i="44"/>
  <c r="Y159" i="44"/>
  <c r="X159" i="44"/>
  <c r="W159" i="44"/>
  <c r="V159" i="44"/>
  <c r="U159" i="44"/>
  <c r="T159" i="44"/>
  <c r="S159" i="44"/>
  <c r="R159" i="44"/>
  <c r="Q159" i="44"/>
  <c r="P159" i="44"/>
  <c r="O159" i="44"/>
  <c r="N159" i="44"/>
  <c r="M159" i="44"/>
  <c r="L159" i="44"/>
  <c r="K159" i="44"/>
  <c r="J159" i="44"/>
  <c r="I159" i="44"/>
  <c r="H159" i="44"/>
  <c r="G159" i="44"/>
  <c r="F159" i="44"/>
  <c r="E159" i="44"/>
  <c r="D159" i="44"/>
  <c r="Y158" i="44"/>
  <c r="X158" i="44"/>
  <c r="W158" i="44"/>
  <c r="V158" i="44"/>
  <c r="U158" i="44"/>
  <c r="T158" i="44"/>
  <c r="S158" i="44"/>
  <c r="R158" i="44"/>
  <c r="Q158" i="44"/>
  <c r="P158" i="44"/>
  <c r="O158" i="44"/>
  <c r="N158" i="44"/>
  <c r="M158" i="44"/>
  <c r="L158" i="44"/>
  <c r="K158" i="44"/>
  <c r="J158" i="44"/>
  <c r="I158" i="44"/>
  <c r="H158" i="44"/>
  <c r="G158" i="44"/>
  <c r="F158" i="44"/>
  <c r="E158" i="44"/>
  <c r="D158" i="44"/>
  <c r="Y156" i="44"/>
  <c r="X156" i="44"/>
  <c r="W156" i="44"/>
  <c r="V156" i="44"/>
  <c r="U156" i="44"/>
  <c r="T156" i="44"/>
  <c r="S156" i="44"/>
  <c r="R156" i="44"/>
  <c r="Q156" i="44"/>
  <c r="P156" i="44"/>
  <c r="O156" i="44"/>
  <c r="N156" i="44"/>
  <c r="M156" i="44"/>
  <c r="L156" i="44"/>
  <c r="K156" i="44"/>
  <c r="J156" i="44"/>
  <c r="I156" i="44"/>
  <c r="H156" i="44"/>
  <c r="G156" i="44"/>
  <c r="F156" i="44"/>
  <c r="E156" i="44"/>
  <c r="D156" i="44"/>
  <c r="Y155" i="44"/>
  <c r="X155" i="44"/>
  <c r="W155" i="44"/>
  <c r="V155" i="44"/>
  <c r="U155" i="44"/>
  <c r="T155" i="44"/>
  <c r="S155" i="44"/>
  <c r="R155" i="44"/>
  <c r="Q155" i="44"/>
  <c r="P155" i="44"/>
  <c r="O155" i="44"/>
  <c r="N155" i="44"/>
  <c r="M155" i="44"/>
  <c r="L155" i="44"/>
  <c r="K155" i="44"/>
  <c r="J155" i="44"/>
  <c r="I155" i="44"/>
  <c r="H155" i="44"/>
  <c r="G155" i="44"/>
  <c r="F155" i="44"/>
  <c r="E155" i="44"/>
  <c r="D155" i="44"/>
  <c r="Y154" i="44"/>
  <c r="X154" i="44"/>
  <c r="W154" i="44"/>
  <c r="V154" i="44"/>
  <c r="U154" i="44"/>
  <c r="T154" i="44"/>
  <c r="S154" i="44"/>
  <c r="R154" i="44"/>
  <c r="Q154" i="44"/>
  <c r="P154" i="44"/>
  <c r="O154" i="44"/>
  <c r="N154" i="44"/>
  <c r="M154" i="44"/>
  <c r="L154" i="44"/>
  <c r="K154" i="44"/>
  <c r="J154" i="44"/>
  <c r="I154" i="44"/>
  <c r="H154" i="44"/>
  <c r="G154" i="44"/>
  <c r="F154" i="44"/>
  <c r="E154" i="44"/>
  <c r="D154" i="44"/>
  <c r="Y152" i="44"/>
  <c r="X152" i="44"/>
  <c r="W152" i="44"/>
  <c r="V152" i="44"/>
  <c r="U152" i="44"/>
  <c r="T152" i="44"/>
  <c r="S152" i="44"/>
  <c r="R152" i="44"/>
  <c r="Q152" i="44"/>
  <c r="P152" i="44"/>
  <c r="O152" i="44"/>
  <c r="N152" i="44"/>
  <c r="M152" i="44"/>
  <c r="L152" i="44"/>
  <c r="K152" i="44"/>
  <c r="J152" i="44"/>
  <c r="I152" i="44"/>
  <c r="H152" i="44"/>
  <c r="G152" i="44"/>
  <c r="F152" i="44"/>
  <c r="E152" i="44"/>
  <c r="D152" i="44"/>
  <c r="Y150" i="44"/>
  <c r="X150" i="44"/>
  <c r="W150" i="44"/>
  <c r="V150" i="44"/>
  <c r="U150" i="44"/>
  <c r="T150" i="44"/>
  <c r="S150" i="44"/>
  <c r="R150" i="44"/>
  <c r="Q150" i="44"/>
  <c r="P150" i="44"/>
  <c r="O150" i="44"/>
  <c r="N150" i="44"/>
  <c r="M150" i="44"/>
  <c r="L150" i="44"/>
  <c r="K150" i="44"/>
  <c r="J150" i="44"/>
  <c r="I150" i="44"/>
  <c r="H150" i="44"/>
  <c r="G150" i="44"/>
  <c r="F150" i="44"/>
  <c r="E150" i="44"/>
  <c r="D150" i="44"/>
  <c r="Y148" i="44"/>
  <c r="X148" i="44"/>
  <c r="W148" i="44"/>
  <c r="V148" i="44"/>
  <c r="U148" i="44"/>
  <c r="T148" i="44"/>
  <c r="S148" i="44"/>
  <c r="R148" i="44"/>
  <c r="Q148" i="44"/>
  <c r="P148" i="44"/>
  <c r="O148" i="44"/>
  <c r="N148" i="44"/>
  <c r="M148" i="44"/>
  <c r="L148" i="44"/>
  <c r="K148" i="44"/>
  <c r="J148" i="44"/>
  <c r="I148" i="44"/>
  <c r="H148" i="44"/>
  <c r="G148" i="44"/>
  <c r="F148" i="44"/>
  <c r="E148" i="44"/>
  <c r="D148" i="44"/>
  <c r="Y146" i="44"/>
  <c r="X146" i="44"/>
  <c r="W146" i="44"/>
  <c r="V146" i="44"/>
  <c r="U146" i="44"/>
  <c r="T146" i="44"/>
  <c r="S146" i="44"/>
  <c r="R146" i="44"/>
  <c r="Q146" i="44"/>
  <c r="P146" i="44"/>
  <c r="O146" i="44"/>
  <c r="N146" i="44"/>
  <c r="M146" i="44"/>
  <c r="L146" i="44"/>
  <c r="K146" i="44"/>
  <c r="J146" i="44"/>
  <c r="I146" i="44"/>
  <c r="H146" i="44"/>
  <c r="G146" i="44"/>
  <c r="F146" i="44"/>
  <c r="E146" i="44"/>
  <c r="D146" i="44"/>
  <c r="Y145" i="44"/>
  <c r="X145" i="44"/>
  <c r="W145" i="44"/>
  <c r="V145" i="44"/>
  <c r="U145" i="44"/>
  <c r="T145" i="44"/>
  <c r="S145" i="44"/>
  <c r="R145" i="44"/>
  <c r="Q145" i="44"/>
  <c r="P145" i="44"/>
  <c r="O145" i="44"/>
  <c r="N145" i="44"/>
  <c r="M145" i="44"/>
  <c r="L145" i="44"/>
  <c r="K145" i="44"/>
  <c r="J145" i="44"/>
  <c r="I145" i="44"/>
  <c r="H145" i="44"/>
  <c r="G145" i="44"/>
  <c r="F145" i="44"/>
  <c r="E145" i="44"/>
  <c r="D145" i="44"/>
  <c r="Y144" i="44"/>
  <c r="X144" i="44"/>
  <c r="W144" i="44"/>
  <c r="V144" i="44"/>
  <c r="U144" i="44"/>
  <c r="T144" i="44"/>
  <c r="S144" i="44"/>
  <c r="R144" i="44"/>
  <c r="Q144" i="44"/>
  <c r="P144" i="44"/>
  <c r="O144" i="44"/>
  <c r="N144" i="44"/>
  <c r="M144" i="44"/>
  <c r="L144" i="44"/>
  <c r="K144" i="44"/>
  <c r="J144" i="44"/>
  <c r="I144" i="44"/>
  <c r="H144" i="44"/>
  <c r="G144" i="44"/>
  <c r="F144" i="44"/>
  <c r="E144" i="44"/>
  <c r="D144" i="44"/>
  <c r="Y143" i="44"/>
  <c r="X143" i="44"/>
  <c r="W143" i="44"/>
  <c r="V143" i="44"/>
  <c r="U143" i="44"/>
  <c r="T143" i="44"/>
  <c r="S143" i="44"/>
  <c r="R143" i="44"/>
  <c r="Q143" i="44"/>
  <c r="P143" i="44"/>
  <c r="O143" i="44"/>
  <c r="N143" i="44"/>
  <c r="M143" i="44"/>
  <c r="L143" i="44"/>
  <c r="K143" i="44"/>
  <c r="J143" i="44"/>
  <c r="I143" i="44"/>
  <c r="H143" i="44"/>
  <c r="G143" i="44"/>
  <c r="F143" i="44"/>
  <c r="E143" i="44"/>
  <c r="D143" i="44"/>
  <c r="Y141" i="44"/>
  <c r="X141" i="44"/>
  <c r="W141" i="44"/>
  <c r="V141" i="44"/>
  <c r="U141" i="44"/>
  <c r="T141" i="44"/>
  <c r="S141" i="44"/>
  <c r="R141" i="44"/>
  <c r="Q141" i="44"/>
  <c r="P141" i="44"/>
  <c r="O141" i="44"/>
  <c r="N141" i="44"/>
  <c r="M141" i="44"/>
  <c r="L141" i="44"/>
  <c r="K141" i="44"/>
  <c r="J141" i="44"/>
  <c r="I141" i="44"/>
  <c r="H141" i="44"/>
  <c r="G141" i="44"/>
  <c r="F141" i="44"/>
  <c r="E141" i="44"/>
  <c r="D141" i="44"/>
  <c r="Y140" i="44"/>
  <c r="X140" i="44"/>
  <c r="W140" i="44"/>
  <c r="V140" i="44"/>
  <c r="U140" i="44"/>
  <c r="T140" i="44"/>
  <c r="S140" i="44"/>
  <c r="R140" i="44"/>
  <c r="Q140" i="44"/>
  <c r="P140" i="44"/>
  <c r="O140" i="44"/>
  <c r="N140" i="44"/>
  <c r="M140" i="44"/>
  <c r="L140" i="44"/>
  <c r="K140" i="44"/>
  <c r="J140" i="44"/>
  <c r="I140" i="44"/>
  <c r="H140" i="44"/>
  <c r="G140" i="44"/>
  <c r="F140" i="44"/>
  <c r="E140" i="44"/>
  <c r="D140" i="44"/>
  <c r="Y138" i="44"/>
  <c r="X138" i="44"/>
  <c r="W138" i="44"/>
  <c r="V138" i="44"/>
  <c r="U138" i="44"/>
  <c r="T138" i="44"/>
  <c r="S138" i="44"/>
  <c r="R138" i="44"/>
  <c r="Q138" i="44"/>
  <c r="P138" i="44"/>
  <c r="O138" i="44"/>
  <c r="N138" i="44"/>
  <c r="M138" i="44"/>
  <c r="L138" i="44"/>
  <c r="K138" i="44"/>
  <c r="J138" i="44"/>
  <c r="I138" i="44"/>
  <c r="H138" i="44"/>
  <c r="G138" i="44"/>
  <c r="F138" i="44"/>
  <c r="E138" i="44"/>
  <c r="D138" i="44"/>
  <c r="Y137" i="44"/>
  <c r="X137" i="44"/>
  <c r="W137" i="44"/>
  <c r="V137" i="44"/>
  <c r="U137" i="44"/>
  <c r="T137" i="44"/>
  <c r="S137" i="44"/>
  <c r="R137" i="44"/>
  <c r="Q137" i="44"/>
  <c r="P137" i="44"/>
  <c r="O137" i="44"/>
  <c r="N137" i="44"/>
  <c r="M137" i="44"/>
  <c r="L137" i="44"/>
  <c r="K137" i="44"/>
  <c r="J137" i="44"/>
  <c r="I137" i="44"/>
  <c r="H137" i="44"/>
  <c r="G137" i="44"/>
  <c r="F137" i="44"/>
  <c r="E137" i="44"/>
  <c r="D137" i="44"/>
  <c r="Y136" i="44"/>
  <c r="X136" i="44"/>
  <c r="W136" i="44"/>
  <c r="V136" i="44"/>
  <c r="U136" i="44"/>
  <c r="T136" i="44"/>
  <c r="S136" i="44"/>
  <c r="R136" i="44"/>
  <c r="Q136" i="44"/>
  <c r="P136" i="44"/>
  <c r="O136" i="44"/>
  <c r="N136" i="44"/>
  <c r="M136" i="44"/>
  <c r="L136" i="44"/>
  <c r="K136" i="44"/>
  <c r="J136" i="44"/>
  <c r="I136" i="44"/>
  <c r="H136" i="44"/>
  <c r="G136" i="44"/>
  <c r="F136" i="44"/>
  <c r="E136" i="44"/>
  <c r="D136" i="44"/>
  <c r="Y134" i="44"/>
  <c r="X134" i="44"/>
  <c r="W134" i="44"/>
  <c r="V134" i="44"/>
  <c r="U134" i="44"/>
  <c r="T134" i="44"/>
  <c r="S134" i="44"/>
  <c r="R134" i="44"/>
  <c r="Q134" i="44"/>
  <c r="P134" i="44"/>
  <c r="O134" i="44"/>
  <c r="N134" i="44"/>
  <c r="M134" i="44"/>
  <c r="L134" i="44"/>
  <c r="K134" i="44"/>
  <c r="J134" i="44"/>
  <c r="I134" i="44"/>
  <c r="H134" i="44"/>
  <c r="G134" i="44"/>
  <c r="F134" i="44"/>
  <c r="E134" i="44"/>
  <c r="D134" i="44"/>
  <c r="Y133" i="44"/>
  <c r="X133" i="44"/>
  <c r="W133" i="44"/>
  <c r="V133" i="44"/>
  <c r="U133" i="44"/>
  <c r="T133" i="44"/>
  <c r="S133" i="44"/>
  <c r="R133" i="44"/>
  <c r="Q133" i="44"/>
  <c r="P133" i="44"/>
  <c r="O133" i="44"/>
  <c r="N133" i="44"/>
  <c r="M133" i="44"/>
  <c r="L133" i="44"/>
  <c r="K133" i="44"/>
  <c r="J133" i="44"/>
  <c r="I133" i="44"/>
  <c r="H133" i="44"/>
  <c r="G133" i="44"/>
  <c r="F133" i="44"/>
  <c r="E133" i="44"/>
  <c r="D133" i="44"/>
  <c r="Y132" i="44"/>
  <c r="X132" i="44"/>
  <c r="W132" i="44"/>
  <c r="V132" i="44"/>
  <c r="U132" i="44"/>
  <c r="T132" i="44"/>
  <c r="S132" i="44"/>
  <c r="R132" i="44"/>
  <c r="Q132" i="44"/>
  <c r="P132" i="44"/>
  <c r="O132" i="44"/>
  <c r="N132" i="44"/>
  <c r="M132" i="44"/>
  <c r="L132" i="44"/>
  <c r="K132" i="44"/>
  <c r="J132" i="44"/>
  <c r="I132" i="44"/>
  <c r="H132" i="44"/>
  <c r="G132" i="44"/>
  <c r="F132" i="44"/>
  <c r="E132" i="44"/>
  <c r="D132" i="44"/>
  <c r="Y131" i="44"/>
  <c r="X131" i="44"/>
  <c r="W131" i="44"/>
  <c r="V131" i="44"/>
  <c r="U131" i="44"/>
  <c r="T131" i="44"/>
  <c r="S131" i="44"/>
  <c r="R131" i="44"/>
  <c r="Q131" i="44"/>
  <c r="P131" i="44"/>
  <c r="O131" i="44"/>
  <c r="N131" i="44"/>
  <c r="M131" i="44"/>
  <c r="L131" i="44"/>
  <c r="K131" i="44"/>
  <c r="J131" i="44"/>
  <c r="I131" i="44"/>
  <c r="H131" i="44"/>
  <c r="G131" i="44"/>
  <c r="F131" i="44"/>
  <c r="E131" i="44"/>
  <c r="D131" i="44"/>
  <c r="Y129" i="44"/>
  <c r="X129" i="44"/>
  <c r="W129" i="44"/>
  <c r="V129" i="44"/>
  <c r="U129" i="44"/>
  <c r="T129" i="44"/>
  <c r="S129" i="44"/>
  <c r="R129" i="44"/>
  <c r="Q129" i="44"/>
  <c r="P129" i="44"/>
  <c r="O129" i="44"/>
  <c r="N129" i="44"/>
  <c r="M129" i="44"/>
  <c r="L129" i="44"/>
  <c r="K129" i="44"/>
  <c r="J129" i="44"/>
  <c r="I129" i="44"/>
  <c r="H129" i="44"/>
  <c r="G129" i="44"/>
  <c r="F129" i="44"/>
  <c r="E129" i="44"/>
  <c r="D129" i="44"/>
  <c r="Y128" i="44"/>
  <c r="X128" i="44"/>
  <c r="W128" i="44"/>
  <c r="V128" i="44"/>
  <c r="U128" i="44"/>
  <c r="T128" i="44"/>
  <c r="S128" i="44"/>
  <c r="R128" i="44"/>
  <c r="Q128" i="44"/>
  <c r="P128" i="44"/>
  <c r="O128" i="44"/>
  <c r="N128" i="44"/>
  <c r="M128" i="44"/>
  <c r="L128" i="44"/>
  <c r="K128" i="44"/>
  <c r="J128" i="44"/>
  <c r="I128" i="44"/>
  <c r="H128" i="44"/>
  <c r="G128" i="44"/>
  <c r="F128" i="44"/>
  <c r="E128" i="44"/>
  <c r="D128" i="44"/>
  <c r="Y127" i="44"/>
  <c r="X127" i="44"/>
  <c r="W127" i="44"/>
  <c r="V127" i="44"/>
  <c r="U127" i="44"/>
  <c r="T127" i="44"/>
  <c r="S127" i="44"/>
  <c r="R127" i="44"/>
  <c r="Q127" i="44"/>
  <c r="P127" i="44"/>
  <c r="O127" i="44"/>
  <c r="N127" i="44"/>
  <c r="M127" i="44"/>
  <c r="L127" i="44"/>
  <c r="K127" i="44"/>
  <c r="J127" i="44"/>
  <c r="I127" i="44"/>
  <c r="H127" i="44"/>
  <c r="G127" i="44"/>
  <c r="F127" i="44"/>
  <c r="E127" i="44"/>
  <c r="D127" i="44"/>
  <c r="Y126" i="44"/>
  <c r="X126" i="44"/>
  <c r="W126" i="44"/>
  <c r="V126" i="44"/>
  <c r="U126" i="44"/>
  <c r="T126" i="44"/>
  <c r="S126" i="44"/>
  <c r="R126" i="44"/>
  <c r="Q126" i="44"/>
  <c r="P126" i="44"/>
  <c r="O126" i="44"/>
  <c r="N126" i="44"/>
  <c r="M126" i="44"/>
  <c r="L126" i="44"/>
  <c r="K126" i="44"/>
  <c r="J126" i="44"/>
  <c r="I126" i="44"/>
  <c r="H126" i="44"/>
  <c r="G126" i="44"/>
  <c r="F126" i="44"/>
  <c r="E126" i="44"/>
  <c r="D126" i="44"/>
  <c r="Y125" i="44"/>
  <c r="X125" i="44"/>
  <c r="W125" i="44"/>
  <c r="V125" i="44"/>
  <c r="U125" i="44"/>
  <c r="T125" i="44"/>
  <c r="S125" i="44"/>
  <c r="R125" i="44"/>
  <c r="Q125" i="44"/>
  <c r="P125" i="44"/>
  <c r="O125" i="44"/>
  <c r="N125" i="44"/>
  <c r="M125" i="44"/>
  <c r="L125" i="44"/>
  <c r="K125" i="44"/>
  <c r="J125" i="44"/>
  <c r="I125" i="44"/>
  <c r="H125" i="44"/>
  <c r="G125" i="44"/>
  <c r="F125" i="44"/>
  <c r="E125" i="44"/>
  <c r="D125" i="44"/>
  <c r="Y123" i="44"/>
  <c r="X123" i="44"/>
  <c r="W123" i="44"/>
  <c r="V123" i="44"/>
  <c r="U123" i="44"/>
  <c r="T123" i="44"/>
  <c r="S123" i="44"/>
  <c r="R123" i="44"/>
  <c r="Q123" i="44"/>
  <c r="P123" i="44"/>
  <c r="O123" i="44"/>
  <c r="N123" i="44"/>
  <c r="M123" i="44"/>
  <c r="L123" i="44"/>
  <c r="K123" i="44"/>
  <c r="J123" i="44"/>
  <c r="I123" i="44"/>
  <c r="H123" i="44"/>
  <c r="G123" i="44"/>
  <c r="F123" i="44"/>
  <c r="E123" i="44"/>
  <c r="D123" i="44"/>
  <c r="Y122" i="44"/>
  <c r="X122" i="44"/>
  <c r="W122" i="44"/>
  <c r="V122" i="44"/>
  <c r="U122" i="44"/>
  <c r="T122" i="44"/>
  <c r="S122" i="44"/>
  <c r="R122" i="44"/>
  <c r="Q122" i="44"/>
  <c r="P122" i="44"/>
  <c r="O122" i="44"/>
  <c r="N122" i="44"/>
  <c r="M122" i="44"/>
  <c r="L122" i="44"/>
  <c r="K122" i="44"/>
  <c r="J122" i="44"/>
  <c r="I122" i="44"/>
  <c r="H122" i="44"/>
  <c r="G122" i="44"/>
  <c r="F122" i="44"/>
  <c r="E122" i="44"/>
  <c r="D122" i="44"/>
  <c r="Y121" i="44"/>
  <c r="X121" i="44"/>
  <c r="W121" i="44"/>
  <c r="V121" i="44"/>
  <c r="U121" i="44"/>
  <c r="T121" i="44"/>
  <c r="S121" i="44"/>
  <c r="R121" i="44"/>
  <c r="Q121" i="44"/>
  <c r="P121" i="44"/>
  <c r="O121" i="44"/>
  <c r="N121" i="44"/>
  <c r="M121" i="44"/>
  <c r="L121" i="44"/>
  <c r="K121" i="44"/>
  <c r="J121" i="44"/>
  <c r="I121" i="44"/>
  <c r="H121" i="44"/>
  <c r="G121" i="44"/>
  <c r="F121" i="44"/>
  <c r="E121" i="44"/>
  <c r="D121" i="44"/>
  <c r="Y120" i="44"/>
  <c r="X120" i="44"/>
  <c r="W120" i="44"/>
  <c r="V120" i="44"/>
  <c r="U120" i="44"/>
  <c r="T120" i="44"/>
  <c r="S120" i="44"/>
  <c r="R120" i="44"/>
  <c r="Q120" i="44"/>
  <c r="P120" i="44"/>
  <c r="O120" i="44"/>
  <c r="N120" i="44"/>
  <c r="M120" i="44"/>
  <c r="L120" i="44"/>
  <c r="K120" i="44"/>
  <c r="J120" i="44"/>
  <c r="I120" i="44"/>
  <c r="H120" i="44"/>
  <c r="G120" i="44"/>
  <c r="F120" i="44"/>
  <c r="E120" i="44"/>
  <c r="D120" i="44"/>
  <c r="Y119" i="44"/>
  <c r="X119" i="44"/>
  <c r="W119" i="44"/>
  <c r="V119" i="44"/>
  <c r="U119" i="44"/>
  <c r="T119" i="44"/>
  <c r="S119" i="44"/>
  <c r="R119" i="44"/>
  <c r="Q119" i="44"/>
  <c r="P119" i="44"/>
  <c r="O119" i="44"/>
  <c r="N119" i="44"/>
  <c r="M119" i="44"/>
  <c r="L119" i="44"/>
  <c r="K119" i="44"/>
  <c r="J119" i="44"/>
  <c r="I119" i="44"/>
  <c r="H119" i="44"/>
  <c r="G119" i="44"/>
  <c r="F119" i="44"/>
  <c r="E119" i="44"/>
  <c r="D119" i="44"/>
  <c r="Y118" i="44"/>
  <c r="X118" i="44"/>
  <c r="W118" i="44"/>
  <c r="V118" i="44"/>
  <c r="U118" i="44"/>
  <c r="T118" i="44"/>
  <c r="S118" i="44"/>
  <c r="R118" i="44"/>
  <c r="Q118" i="44"/>
  <c r="P118" i="44"/>
  <c r="O118" i="44"/>
  <c r="N118" i="44"/>
  <c r="M118" i="44"/>
  <c r="L118" i="44"/>
  <c r="K118" i="44"/>
  <c r="J118" i="44"/>
  <c r="I118" i="44"/>
  <c r="H118" i="44"/>
  <c r="G118" i="44"/>
  <c r="F118" i="44"/>
  <c r="E118" i="44"/>
  <c r="D118" i="44"/>
  <c r="Y117" i="44"/>
  <c r="X117" i="44"/>
  <c r="W117" i="44"/>
  <c r="V117" i="44"/>
  <c r="U117" i="44"/>
  <c r="T117" i="44"/>
  <c r="S117" i="44"/>
  <c r="R117" i="44"/>
  <c r="Q117" i="44"/>
  <c r="P117" i="44"/>
  <c r="O117" i="44"/>
  <c r="N117" i="44"/>
  <c r="M117" i="44"/>
  <c r="L117" i="44"/>
  <c r="K117" i="44"/>
  <c r="J117" i="44"/>
  <c r="I117" i="44"/>
  <c r="H117" i="44"/>
  <c r="G117" i="44"/>
  <c r="F117" i="44"/>
  <c r="E117" i="44"/>
  <c r="D117" i="44"/>
  <c r="Y116" i="44"/>
  <c r="X116" i="44"/>
  <c r="W116" i="44"/>
  <c r="V116" i="44"/>
  <c r="U116" i="44"/>
  <c r="T116" i="44"/>
  <c r="S116" i="44"/>
  <c r="R116" i="44"/>
  <c r="Q116" i="44"/>
  <c r="P116" i="44"/>
  <c r="O116" i="44"/>
  <c r="N116" i="44"/>
  <c r="M116" i="44"/>
  <c r="L116" i="44"/>
  <c r="K116" i="44"/>
  <c r="J116" i="44"/>
  <c r="I116" i="44"/>
  <c r="H116" i="44"/>
  <c r="G116" i="44"/>
  <c r="F116" i="44"/>
  <c r="E116" i="44"/>
  <c r="D116" i="44"/>
  <c r="Y115" i="44"/>
  <c r="X115" i="44"/>
  <c r="W115" i="44"/>
  <c r="V115" i="44"/>
  <c r="U115" i="44"/>
  <c r="T115" i="44"/>
  <c r="S115" i="44"/>
  <c r="R115" i="44"/>
  <c r="Q115" i="44"/>
  <c r="P115" i="44"/>
  <c r="O115" i="44"/>
  <c r="N115" i="44"/>
  <c r="M115" i="44"/>
  <c r="L115" i="44"/>
  <c r="K115" i="44"/>
  <c r="J115" i="44"/>
  <c r="I115" i="44"/>
  <c r="H115" i="44"/>
  <c r="G115" i="44"/>
  <c r="F115" i="44"/>
  <c r="E115" i="44"/>
  <c r="D115" i="44"/>
  <c r="Y113" i="44"/>
  <c r="X113" i="44"/>
  <c r="W113" i="44"/>
  <c r="V113" i="44"/>
  <c r="U113" i="44"/>
  <c r="T113" i="44"/>
  <c r="S113" i="44"/>
  <c r="R113" i="44"/>
  <c r="Q113" i="44"/>
  <c r="P113" i="44"/>
  <c r="O113" i="44"/>
  <c r="N113" i="44"/>
  <c r="M113" i="44"/>
  <c r="L113" i="44"/>
  <c r="K113" i="44"/>
  <c r="J113" i="44"/>
  <c r="I113" i="44"/>
  <c r="H113" i="44"/>
  <c r="G113" i="44"/>
  <c r="F113" i="44"/>
  <c r="E113" i="44"/>
  <c r="D113" i="44"/>
  <c r="Y111" i="44"/>
  <c r="X111" i="44"/>
  <c r="W111" i="44"/>
  <c r="V111" i="44"/>
  <c r="U111" i="44"/>
  <c r="T111" i="44"/>
  <c r="S111" i="44"/>
  <c r="R111" i="44"/>
  <c r="Q111" i="44"/>
  <c r="P111" i="44"/>
  <c r="O111" i="44"/>
  <c r="N111" i="44"/>
  <c r="M111" i="44"/>
  <c r="L111" i="44"/>
  <c r="K111" i="44"/>
  <c r="J111" i="44"/>
  <c r="I111" i="44"/>
  <c r="H111" i="44"/>
  <c r="G111" i="44"/>
  <c r="F111" i="44"/>
  <c r="E111" i="44"/>
  <c r="D111" i="44"/>
  <c r="Y110" i="44"/>
  <c r="X110" i="44"/>
  <c r="W110" i="44"/>
  <c r="V110" i="44"/>
  <c r="U110" i="44"/>
  <c r="T110" i="44"/>
  <c r="S110" i="44"/>
  <c r="R110" i="44"/>
  <c r="Q110" i="44"/>
  <c r="P110" i="44"/>
  <c r="O110" i="44"/>
  <c r="N110" i="44"/>
  <c r="M110" i="44"/>
  <c r="L110" i="44"/>
  <c r="K110" i="44"/>
  <c r="J110" i="44"/>
  <c r="I110" i="44"/>
  <c r="H110" i="44"/>
  <c r="G110" i="44"/>
  <c r="F110" i="44"/>
  <c r="E110" i="44"/>
  <c r="D110" i="44"/>
  <c r="Y108" i="44"/>
  <c r="X108" i="44"/>
  <c r="W108" i="44"/>
  <c r="V108" i="44"/>
  <c r="U108" i="44"/>
  <c r="T108" i="44"/>
  <c r="S108" i="44"/>
  <c r="R108" i="44"/>
  <c r="Q108" i="44"/>
  <c r="P108" i="44"/>
  <c r="O108" i="44"/>
  <c r="N108" i="44"/>
  <c r="M108" i="44"/>
  <c r="L108" i="44"/>
  <c r="K108" i="44"/>
  <c r="J108" i="44"/>
  <c r="I108" i="44"/>
  <c r="H108" i="44"/>
  <c r="G108" i="44"/>
  <c r="F108" i="44"/>
  <c r="E108" i="44"/>
  <c r="D108" i="44"/>
  <c r="Y106" i="44"/>
  <c r="X106" i="44"/>
  <c r="W106" i="44"/>
  <c r="V106" i="44"/>
  <c r="U106" i="44"/>
  <c r="T106" i="44"/>
  <c r="S106" i="44"/>
  <c r="R106" i="44"/>
  <c r="Q106" i="44"/>
  <c r="P106" i="44"/>
  <c r="O106" i="44"/>
  <c r="N106" i="44"/>
  <c r="M106" i="44"/>
  <c r="L106" i="44"/>
  <c r="K106" i="44"/>
  <c r="J106" i="44"/>
  <c r="I106" i="44"/>
  <c r="H106" i="44"/>
  <c r="G106" i="44"/>
  <c r="F106" i="44"/>
  <c r="E106" i="44"/>
  <c r="D106" i="44"/>
  <c r="Y104" i="44"/>
  <c r="X104" i="44"/>
  <c r="W104" i="44"/>
  <c r="V104" i="44"/>
  <c r="U104" i="44"/>
  <c r="T104" i="44"/>
  <c r="S104" i="44"/>
  <c r="R104" i="44"/>
  <c r="Q104" i="44"/>
  <c r="P104" i="44"/>
  <c r="O104" i="44"/>
  <c r="N104" i="44"/>
  <c r="M104" i="44"/>
  <c r="L104" i="44"/>
  <c r="K104" i="44"/>
  <c r="J104" i="44"/>
  <c r="I104" i="44"/>
  <c r="H104" i="44"/>
  <c r="G104" i="44"/>
  <c r="F104" i="44"/>
  <c r="E104" i="44"/>
  <c r="D104" i="44"/>
  <c r="Y103" i="44"/>
  <c r="X103" i="44"/>
  <c r="W103" i="44"/>
  <c r="V103" i="44"/>
  <c r="U103" i="44"/>
  <c r="T103" i="44"/>
  <c r="S103" i="44"/>
  <c r="R103" i="44"/>
  <c r="Q103" i="44"/>
  <c r="P103" i="44"/>
  <c r="O103" i="44"/>
  <c r="N103" i="44"/>
  <c r="M103" i="44"/>
  <c r="L103" i="44"/>
  <c r="K103" i="44"/>
  <c r="J103" i="44"/>
  <c r="I103" i="44"/>
  <c r="H103" i="44"/>
  <c r="G103" i="44"/>
  <c r="F103" i="44"/>
  <c r="E103" i="44"/>
  <c r="D103" i="44"/>
  <c r="Y102" i="44"/>
  <c r="X102" i="44"/>
  <c r="W102" i="44"/>
  <c r="V102" i="44"/>
  <c r="U102" i="44"/>
  <c r="T102" i="44"/>
  <c r="S102" i="44"/>
  <c r="R102" i="44"/>
  <c r="Q102" i="44"/>
  <c r="P102" i="44"/>
  <c r="O102" i="44"/>
  <c r="N102" i="44"/>
  <c r="M102" i="44"/>
  <c r="L102" i="44"/>
  <c r="K102" i="44"/>
  <c r="J102" i="44"/>
  <c r="I102" i="44"/>
  <c r="H102" i="44"/>
  <c r="G102" i="44"/>
  <c r="F102" i="44"/>
  <c r="E102" i="44"/>
  <c r="D102" i="44"/>
  <c r="Y100" i="44"/>
  <c r="X100" i="44"/>
  <c r="W100" i="44"/>
  <c r="V100" i="44"/>
  <c r="U100" i="44"/>
  <c r="T100" i="44"/>
  <c r="S100" i="44"/>
  <c r="R100" i="44"/>
  <c r="Q100" i="44"/>
  <c r="P100" i="44"/>
  <c r="O100" i="44"/>
  <c r="N100" i="44"/>
  <c r="M100" i="44"/>
  <c r="L100" i="44"/>
  <c r="K100" i="44"/>
  <c r="J100" i="44"/>
  <c r="I100" i="44"/>
  <c r="H100" i="44"/>
  <c r="G100" i="44"/>
  <c r="F100" i="44"/>
  <c r="E100" i="44"/>
  <c r="D100" i="44"/>
  <c r="Y99" i="44"/>
  <c r="X99" i="44"/>
  <c r="W99" i="44"/>
  <c r="V99" i="44"/>
  <c r="U99" i="44"/>
  <c r="T99" i="44"/>
  <c r="S99" i="44"/>
  <c r="R99" i="44"/>
  <c r="Q99" i="44"/>
  <c r="P99" i="44"/>
  <c r="O99" i="44"/>
  <c r="N99" i="44"/>
  <c r="M99" i="44"/>
  <c r="L99" i="44"/>
  <c r="K99" i="44"/>
  <c r="J99" i="44"/>
  <c r="I99" i="44"/>
  <c r="H99" i="44"/>
  <c r="G99" i="44"/>
  <c r="F99" i="44"/>
  <c r="E99" i="44"/>
  <c r="D99" i="44"/>
  <c r="Y98" i="44"/>
  <c r="X98" i="44"/>
  <c r="W98" i="44"/>
  <c r="V98" i="44"/>
  <c r="U98" i="44"/>
  <c r="T98" i="44"/>
  <c r="S98" i="44"/>
  <c r="R98" i="44"/>
  <c r="Q98" i="44"/>
  <c r="P98" i="44"/>
  <c r="O98" i="44"/>
  <c r="N98" i="44"/>
  <c r="M98" i="44"/>
  <c r="L98" i="44"/>
  <c r="K98" i="44"/>
  <c r="J98" i="44"/>
  <c r="I98" i="44"/>
  <c r="H98" i="44"/>
  <c r="G98" i="44"/>
  <c r="F98" i="44"/>
  <c r="E98" i="44"/>
  <c r="D98" i="44"/>
  <c r="Y97" i="44"/>
  <c r="X97" i="44"/>
  <c r="W97" i="44"/>
  <c r="V97" i="44"/>
  <c r="U97" i="44"/>
  <c r="T97" i="44"/>
  <c r="S97" i="44"/>
  <c r="R97" i="44"/>
  <c r="Q97" i="44"/>
  <c r="P97" i="44"/>
  <c r="O97" i="44"/>
  <c r="N97" i="44"/>
  <c r="M97" i="44"/>
  <c r="L97" i="44"/>
  <c r="K97" i="44"/>
  <c r="J97" i="44"/>
  <c r="I97" i="44"/>
  <c r="H97" i="44"/>
  <c r="G97" i="44"/>
  <c r="F97" i="44"/>
  <c r="E97" i="44"/>
  <c r="D97" i="44"/>
  <c r="Y96" i="44"/>
  <c r="X96" i="44"/>
  <c r="W96" i="44"/>
  <c r="V96" i="44"/>
  <c r="U96" i="44"/>
  <c r="T96" i="44"/>
  <c r="S96" i="44"/>
  <c r="R96" i="44"/>
  <c r="Q96" i="44"/>
  <c r="P96" i="44"/>
  <c r="O96" i="44"/>
  <c r="N96" i="44"/>
  <c r="M96" i="44"/>
  <c r="L96" i="44"/>
  <c r="K96" i="44"/>
  <c r="J96" i="44"/>
  <c r="I96" i="44"/>
  <c r="H96" i="44"/>
  <c r="G96" i="44"/>
  <c r="F96" i="44"/>
  <c r="E96" i="44"/>
  <c r="D96" i="44"/>
  <c r="Y95" i="44"/>
  <c r="X95" i="44"/>
  <c r="W95" i="44"/>
  <c r="V95" i="44"/>
  <c r="U95" i="44"/>
  <c r="T95" i="44"/>
  <c r="S95" i="44"/>
  <c r="R95" i="44"/>
  <c r="Q95" i="44"/>
  <c r="P95" i="44"/>
  <c r="O95" i="44"/>
  <c r="N95" i="44"/>
  <c r="M95" i="44"/>
  <c r="L95" i="44"/>
  <c r="K95" i="44"/>
  <c r="J95" i="44"/>
  <c r="I95" i="44"/>
  <c r="H95" i="44"/>
  <c r="G95" i="44"/>
  <c r="F95" i="44"/>
  <c r="E95" i="44"/>
  <c r="D95" i="44"/>
  <c r="Y94" i="44"/>
  <c r="X94" i="44"/>
  <c r="W94" i="44"/>
  <c r="V94" i="44"/>
  <c r="U94" i="44"/>
  <c r="T94" i="44"/>
  <c r="S94" i="44"/>
  <c r="R94" i="44"/>
  <c r="Q94" i="44"/>
  <c r="P94" i="44"/>
  <c r="O94" i="44"/>
  <c r="N94" i="44"/>
  <c r="M94" i="44"/>
  <c r="L94" i="44"/>
  <c r="K94" i="44"/>
  <c r="J94" i="44"/>
  <c r="I94" i="44"/>
  <c r="H94" i="44"/>
  <c r="G94" i="44"/>
  <c r="F94" i="44"/>
  <c r="E94" i="44"/>
  <c r="D94" i="44"/>
  <c r="Y93" i="44"/>
  <c r="X93" i="44"/>
  <c r="W93" i="44"/>
  <c r="V93" i="44"/>
  <c r="U93" i="44"/>
  <c r="T93" i="44"/>
  <c r="S93" i="44"/>
  <c r="R93" i="44"/>
  <c r="Q93" i="44"/>
  <c r="P93" i="44"/>
  <c r="O93" i="44"/>
  <c r="N93" i="44"/>
  <c r="M93" i="44"/>
  <c r="L93" i="44"/>
  <c r="K93" i="44"/>
  <c r="J93" i="44"/>
  <c r="I93" i="44"/>
  <c r="H93" i="44"/>
  <c r="G93" i="44"/>
  <c r="F93" i="44"/>
  <c r="E93" i="44"/>
  <c r="D93" i="44"/>
  <c r="Y81" i="44"/>
  <c r="X81" i="44"/>
  <c r="W81" i="44"/>
  <c r="V81" i="44"/>
  <c r="U81" i="44"/>
  <c r="T81" i="44"/>
  <c r="S81" i="44"/>
  <c r="R81" i="44"/>
  <c r="Q81" i="44"/>
  <c r="P81" i="44"/>
  <c r="O81" i="44"/>
  <c r="N81" i="44"/>
  <c r="M81" i="44"/>
  <c r="L81" i="44"/>
  <c r="K81" i="44"/>
  <c r="J81" i="44"/>
  <c r="I81" i="44"/>
  <c r="H81" i="44"/>
  <c r="G81" i="44"/>
  <c r="F81" i="44"/>
  <c r="E81" i="44"/>
  <c r="D81" i="44"/>
  <c r="Y80" i="44"/>
  <c r="X80" i="44"/>
  <c r="W80" i="44"/>
  <c r="V80" i="44"/>
  <c r="U80" i="44"/>
  <c r="T80" i="44"/>
  <c r="S80" i="44"/>
  <c r="R80" i="44"/>
  <c r="Q80" i="44"/>
  <c r="P80" i="44"/>
  <c r="O80" i="44"/>
  <c r="N80" i="44"/>
  <c r="M80" i="44"/>
  <c r="L80" i="44"/>
  <c r="K80" i="44"/>
  <c r="J80" i="44"/>
  <c r="I80" i="44"/>
  <c r="H80" i="44"/>
  <c r="G80" i="44"/>
  <c r="F80" i="44"/>
  <c r="E80" i="44"/>
  <c r="D80" i="44"/>
  <c r="Y79" i="44"/>
  <c r="X79" i="44"/>
  <c r="W79" i="44"/>
  <c r="V79" i="44"/>
  <c r="U79" i="44"/>
  <c r="T79" i="44"/>
  <c r="S79" i="44"/>
  <c r="R79" i="44"/>
  <c r="Q79" i="44"/>
  <c r="P79" i="44"/>
  <c r="O79" i="44"/>
  <c r="N79" i="44"/>
  <c r="M79" i="44"/>
  <c r="L79" i="44"/>
  <c r="K79" i="44"/>
  <c r="J79" i="44"/>
  <c r="I79" i="44"/>
  <c r="H79" i="44"/>
  <c r="G79" i="44"/>
  <c r="F79" i="44"/>
  <c r="E79" i="44"/>
  <c r="D79" i="44"/>
  <c r="Y77" i="44"/>
  <c r="X77" i="44"/>
  <c r="W77" i="44"/>
  <c r="V77" i="44"/>
  <c r="U77" i="44"/>
  <c r="T77" i="44"/>
  <c r="S77" i="44"/>
  <c r="R77" i="44"/>
  <c r="Q77" i="44"/>
  <c r="P77" i="44"/>
  <c r="O77" i="44"/>
  <c r="N77" i="44"/>
  <c r="M77" i="44"/>
  <c r="L77" i="44"/>
  <c r="K77" i="44"/>
  <c r="J77" i="44"/>
  <c r="I77" i="44"/>
  <c r="H77" i="44"/>
  <c r="G77" i="44"/>
  <c r="F77" i="44"/>
  <c r="E77" i="44"/>
  <c r="D77" i="44"/>
  <c r="Y76" i="44"/>
  <c r="X76" i="44"/>
  <c r="W76" i="44"/>
  <c r="V76" i="44"/>
  <c r="U76" i="44"/>
  <c r="T76" i="44"/>
  <c r="S76" i="44"/>
  <c r="R76" i="44"/>
  <c r="Q76" i="44"/>
  <c r="P76" i="44"/>
  <c r="O76" i="44"/>
  <c r="N76" i="44"/>
  <c r="M76" i="44"/>
  <c r="L76" i="44"/>
  <c r="K76" i="44"/>
  <c r="J76" i="44"/>
  <c r="I76" i="44"/>
  <c r="H76" i="44"/>
  <c r="G76" i="44"/>
  <c r="F76" i="44"/>
  <c r="E76" i="44"/>
  <c r="D76" i="44"/>
  <c r="Y75" i="44"/>
  <c r="X75" i="44"/>
  <c r="W75" i="44"/>
  <c r="V75" i="44"/>
  <c r="U75" i="44"/>
  <c r="T75" i="44"/>
  <c r="S75" i="44"/>
  <c r="R75" i="44"/>
  <c r="Q75" i="44"/>
  <c r="P75" i="44"/>
  <c r="O75" i="44"/>
  <c r="N75" i="44"/>
  <c r="M75" i="44"/>
  <c r="L75" i="44"/>
  <c r="K75" i="44"/>
  <c r="J75" i="44"/>
  <c r="I75" i="44"/>
  <c r="H75" i="44"/>
  <c r="G75" i="44"/>
  <c r="F75" i="44"/>
  <c r="E75" i="44"/>
  <c r="D75" i="44"/>
  <c r="Y73" i="44"/>
  <c r="X73" i="44"/>
  <c r="W73" i="44"/>
  <c r="V73" i="44"/>
  <c r="U73" i="44"/>
  <c r="T73" i="44"/>
  <c r="S73" i="44"/>
  <c r="R73" i="44"/>
  <c r="Q73" i="44"/>
  <c r="P73" i="44"/>
  <c r="O73" i="44"/>
  <c r="N73" i="44"/>
  <c r="M73" i="44"/>
  <c r="L73" i="44"/>
  <c r="K73" i="44"/>
  <c r="J73" i="44"/>
  <c r="I73" i="44"/>
  <c r="H73" i="44"/>
  <c r="G73" i="44"/>
  <c r="F73" i="44"/>
  <c r="E73" i="44"/>
  <c r="D73" i="44"/>
  <c r="Y71" i="44"/>
  <c r="X71" i="44"/>
  <c r="W71" i="44"/>
  <c r="V71" i="44"/>
  <c r="U71" i="44"/>
  <c r="T71" i="44"/>
  <c r="S71" i="44"/>
  <c r="R71" i="44"/>
  <c r="Q71" i="44"/>
  <c r="P71" i="44"/>
  <c r="O71" i="44"/>
  <c r="N71" i="44"/>
  <c r="M71" i="44"/>
  <c r="L71" i="44"/>
  <c r="K71" i="44"/>
  <c r="J71" i="44"/>
  <c r="I71" i="44"/>
  <c r="H71" i="44"/>
  <c r="G71" i="44"/>
  <c r="F71" i="44"/>
  <c r="E71" i="44"/>
  <c r="D71" i="44"/>
  <c r="Y69" i="44"/>
  <c r="X69" i="44"/>
  <c r="W69" i="44"/>
  <c r="V69" i="44"/>
  <c r="U69" i="44"/>
  <c r="T69" i="44"/>
  <c r="S69" i="44"/>
  <c r="R69" i="44"/>
  <c r="Q69" i="44"/>
  <c r="P69" i="44"/>
  <c r="O69" i="44"/>
  <c r="N69" i="44"/>
  <c r="M69" i="44"/>
  <c r="L69" i="44"/>
  <c r="K69" i="44"/>
  <c r="J69" i="44"/>
  <c r="I69" i="44"/>
  <c r="H69" i="44"/>
  <c r="G69" i="44"/>
  <c r="F69" i="44"/>
  <c r="E69" i="44"/>
  <c r="D69" i="44"/>
  <c r="Y67" i="44"/>
  <c r="X67" i="44"/>
  <c r="W67" i="44"/>
  <c r="V67" i="44"/>
  <c r="U67" i="44"/>
  <c r="T67" i="44"/>
  <c r="S67" i="44"/>
  <c r="R67" i="44"/>
  <c r="Q67" i="44"/>
  <c r="P67" i="44"/>
  <c r="O67" i="44"/>
  <c r="N67" i="44"/>
  <c r="M67" i="44"/>
  <c r="L67" i="44"/>
  <c r="K67" i="44"/>
  <c r="J67" i="44"/>
  <c r="I67" i="44"/>
  <c r="H67" i="44"/>
  <c r="G67" i="44"/>
  <c r="F67" i="44"/>
  <c r="E67" i="44"/>
  <c r="D67" i="44"/>
  <c r="Y66" i="44"/>
  <c r="X66" i="44"/>
  <c r="W66" i="44"/>
  <c r="V66" i="44"/>
  <c r="U66" i="44"/>
  <c r="T66" i="44"/>
  <c r="S66" i="44"/>
  <c r="R66" i="44"/>
  <c r="Q66" i="44"/>
  <c r="P66" i="44"/>
  <c r="O66" i="44"/>
  <c r="N66" i="44"/>
  <c r="M66" i="44"/>
  <c r="L66" i="44"/>
  <c r="K66" i="44"/>
  <c r="J66" i="44"/>
  <c r="I66" i="44"/>
  <c r="H66" i="44"/>
  <c r="G66" i="44"/>
  <c r="F66" i="44"/>
  <c r="E66" i="44"/>
  <c r="D66" i="44"/>
  <c r="Y65" i="44"/>
  <c r="X65" i="44"/>
  <c r="W65" i="44"/>
  <c r="V65" i="44"/>
  <c r="U65" i="44"/>
  <c r="T65" i="44"/>
  <c r="S65" i="44"/>
  <c r="R65" i="44"/>
  <c r="Q65" i="44"/>
  <c r="P65" i="44"/>
  <c r="O65" i="44"/>
  <c r="N65" i="44"/>
  <c r="M65" i="44"/>
  <c r="L65" i="44"/>
  <c r="K65" i="44"/>
  <c r="J65" i="44"/>
  <c r="I65" i="44"/>
  <c r="H65" i="44"/>
  <c r="G65" i="44"/>
  <c r="F65" i="44"/>
  <c r="E65" i="44"/>
  <c r="D65" i="44"/>
  <c r="Y64" i="44"/>
  <c r="X64" i="44"/>
  <c r="W64" i="44"/>
  <c r="V64" i="44"/>
  <c r="U64" i="44"/>
  <c r="T64" i="44"/>
  <c r="S64" i="44"/>
  <c r="R64" i="44"/>
  <c r="Q64" i="44"/>
  <c r="P64" i="44"/>
  <c r="O64" i="44"/>
  <c r="N64" i="44"/>
  <c r="M64" i="44"/>
  <c r="L64" i="44"/>
  <c r="K64" i="44"/>
  <c r="J64" i="44"/>
  <c r="I64" i="44"/>
  <c r="H64" i="44"/>
  <c r="G64" i="44"/>
  <c r="F64" i="44"/>
  <c r="E64" i="44"/>
  <c r="D64" i="44"/>
  <c r="Y62" i="44"/>
  <c r="X62" i="44"/>
  <c r="W62" i="44"/>
  <c r="V62" i="44"/>
  <c r="U62" i="44"/>
  <c r="T62" i="44"/>
  <c r="S62" i="44"/>
  <c r="R62" i="44"/>
  <c r="Q62" i="44"/>
  <c r="P62" i="44"/>
  <c r="O62" i="44"/>
  <c r="N62" i="44"/>
  <c r="M62" i="44"/>
  <c r="L62" i="44"/>
  <c r="K62" i="44"/>
  <c r="J62" i="44"/>
  <c r="I62" i="44"/>
  <c r="H62" i="44"/>
  <c r="G62" i="44"/>
  <c r="F62" i="44"/>
  <c r="E62" i="44"/>
  <c r="D62" i="44"/>
  <c r="Y61" i="44"/>
  <c r="X61" i="44"/>
  <c r="W61" i="44"/>
  <c r="V61" i="44"/>
  <c r="U61" i="44"/>
  <c r="T61" i="44"/>
  <c r="S61" i="44"/>
  <c r="R61" i="44"/>
  <c r="Q61" i="44"/>
  <c r="P61" i="44"/>
  <c r="O61" i="44"/>
  <c r="N61" i="44"/>
  <c r="M61" i="44"/>
  <c r="L61" i="44"/>
  <c r="K61" i="44"/>
  <c r="J61" i="44"/>
  <c r="I61" i="44"/>
  <c r="H61" i="44"/>
  <c r="G61" i="44"/>
  <c r="F61" i="44"/>
  <c r="E61" i="44"/>
  <c r="D61" i="44"/>
  <c r="Y59" i="44"/>
  <c r="X59" i="44"/>
  <c r="W59" i="44"/>
  <c r="V59" i="44"/>
  <c r="U59" i="44"/>
  <c r="T59" i="44"/>
  <c r="S59" i="44"/>
  <c r="R59" i="44"/>
  <c r="Q59" i="44"/>
  <c r="P59" i="44"/>
  <c r="O59" i="44"/>
  <c r="N59" i="44"/>
  <c r="M59" i="44"/>
  <c r="L59" i="44"/>
  <c r="K59" i="44"/>
  <c r="J59" i="44"/>
  <c r="I59" i="44"/>
  <c r="H59" i="44"/>
  <c r="G59" i="44"/>
  <c r="F59" i="44"/>
  <c r="E59" i="44"/>
  <c r="D59" i="44"/>
  <c r="Y58" i="44"/>
  <c r="X58" i="44"/>
  <c r="W58" i="44"/>
  <c r="V58" i="44"/>
  <c r="U58" i="44"/>
  <c r="T58" i="44"/>
  <c r="S58" i="44"/>
  <c r="R58" i="44"/>
  <c r="Q58" i="44"/>
  <c r="P58" i="44"/>
  <c r="O58" i="44"/>
  <c r="N58" i="44"/>
  <c r="M58" i="44"/>
  <c r="L58" i="44"/>
  <c r="K58" i="44"/>
  <c r="J58" i="44"/>
  <c r="I58" i="44"/>
  <c r="H58" i="44"/>
  <c r="G58" i="44"/>
  <c r="F58" i="44"/>
  <c r="E58" i="44"/>
  <c r="D58" i="44"/>
  <c r="Y57" i="44"/>
  <c r="X57" i="44"/>
  <c r="W57" i="44"/>
  <c r="V57" i="44"/>
  <c r="U57" i="44"/>
  <c r="T57" i="44"/>
  <c r="S57" i="44"/>
  <c r="R57" i="44"/>
  <c r="Q57" i="44"/>
  <c r="P57" i="44"/>
  <c r="O57" i="44"/>
  <c r="N57" i="44"/>
  <c r="M57" i="44"/>
  <c r="L57" i="44"/>
  <c r="K57" i="44"/>
  <c r="J57" i="44"/>
  <c r="I57" i="44"/>
  <c r="H57" i="44"/>
  <c r="G57" i="44"/>
  <c r="F57" i="44"/>
  <c r="E57" i="44"/>
  <c r="D57" i="44"/>
  <c r="Y55" i="44"/>
  <c r="X55" i="44"/>
  <c r="W55" i="44"/>
  <c r="V55" i="44"/>
  <c r="U55" i="44"/>
  <c r="T55" i="44"/>
  <c r="S55" i="44"/>
  <c r="R55" i="44"/>
  <c r="Q55" i="44"/>
  <c r="P55" i="44"/>
  <c r="O55" i="44"/>
  <c r="N55" i="44"/>
  <c r="M55" i="44"/>
  <c r="L55" i="44"/>
  <c r="K55" i="44"/>
  <c r="J55" i="44"/>
  <c r="I55" i="44"/>
  <c r="H55" i="44"/>
  <c r="G55" i="44"/>
  <c r="F55" i="44"/>
  <c r="E55" i="44"/>
  <c r="D55" i="44"/>
  <c r="Y54" i="44"/>
  <c r="X54" i="44"/>
  <c r="W54" i="44"/>
  <c r="V54" i="44"/>
  <c r="U54" i="44"/>
  <c r="T54" i="44"/>
  <c r="S54" i="44"/>
  <c r="R54" i="44"/>
  <c r="Q54" i="44"/>
  <c r="P54" i="44"/>
  <c r="O54" i="44"/>
  <c r="N54" i="44"/>
  <c r="M54" i="44"/>
  <c r="L54" i="44"/>
  <c r="K54" i="44"/>
  <c r="J54" i="44"/>
  <c r="I54" i="44"/>
  <c r="H54" i="44"/>
  <c r="G54" i="44"/>
  <c r="F54" i="44"/>
  <c r="E54" i="44"/>
  <c r="D54" i="44"/>
  <c r="Y53" i="44"/>
  <c r="X53" i="44"/>
  <c r="W53" i="44"/>
  <c r="V53" i="44"/>
  <c r="U53" i="44"/>
  <c r="T53" i="44"/>
  <c r="S53" i="44"/>
  <c r="R53" i="44"/>
  <c r="Q53" i="44"/>
  <c r="P53" i="44"/>
  <c r="O53" i="44"/>
  <c r="N53" i="44"/>
  <c r="M53" i="44"/>
  <c r="L53" i="44"/>
  <c r="K53" i="44"/>
  <c r="J53" i="44"/>
  <c r="I53" i="44"/>
  <c r="H53" i="44"/>
  <c r="G53" i="44"/>
  <c r="F53" i="44"/>
  <c r="E53" i="44"/>
  <c r="D53" i="44"/>
  <c r="Y52" i="44"/>
  <c r="X52" i="44"/>
  <c r="W52" i="44"/>
  <c r="V52" i="44"/>
  <c r="U52" i="44"/>
  <c r="T52" i="44"/>
  <c r="S52" i="44"/>
  <c r="R52" i="44"/>
  <c r="Q52" i="44"/>
  <c r="P52" i="44"/>
  <c r="O52" i="44"/>
  <c r="N52" i="44"/>
  <c r="M52" i="44"/>
  <c r="L52" i="44"/>
  <c r="K52" i="44"/>
  <c r="J52" i="44"/>
  <c r="I52" i="44"/>
  <c r="H52" i="44"/>
  <c r="G52" i="44"/>
  <c r="F52" i="44"/>
  <c r="E52" i="44"/>
  <c r="D52" i="44"/>
  <c r="Y50" i="44"/>
  <c r="X50" i="44"/>
  <c r="W50" i="44"/>
  <c r="V50" i="44"/>
  <c r="U50" i="44"/>
  <c r="T50" i="44"/>
  <c r="S50" i="44"/>
  <c r="R50" i="44"/>
  <c r="Q50" i="44"/>
  <c r="P50" i="44"/>
  <c r="O50" i="44"/>
  <c r="N50" i="44"/>
  <c r="M50" i="44"/>
  <c r="L50" i="44"/>
  <c r="K50" i="44"/>
  <c r="J50" i="44"/>
  <c r="I50" i="44"/>
  <c r="H50" i="44"/>
  <c r="G50" i="44"/>
  <c r="F50" i="44"/>
  <c r="E50" i="44"/>
  <c r="D50" i="44"/>
  <c r="Y49" i="44"/>
  <c r="X49" i="44"/>
  <c r="W49" i="44"/>
  <c r="V49" i="44"/>
  <c r="U49" i="44"/>
  <c r="T49" i="44"/>
  <c r="S49" i="44"/>
  <c r="R49" i="44"/>
  <c r="Q49" i="44"/>
  <c r="P49" i="44"/>
  <c r="O49" i="44"/>
  <c r="N49" i="44"/>
  <c r="M49" i="44"/>
  <c r="L49" i="44"/>
  <c r="K49" i="44"/>
  <c r="J49" i="44"/>
  <c r="I49" i="44"/>
  <c r="H49" i="44"/>
  <c r="G49" i="44"/>
  <c r="F49" i="44"/>
  <c r="E49" i="44"/>
  <c r="D49" i="44"/>
  <c r="Y48" i="44"/>
  <c r="X48" i="44"/>
  <c r="W48" i="44"/>
  <c r="V48" i="44"/>
  <c r="U48" i="44"/>
  <c r="T48" i="44"/>
  <c r="S48" i="44"/>
  <c r="R48" i="44"/>
  <c r="Q48" i="44"/>
  <c r="P48" i="44"/>
  <c r="O48" i="44"/>
  <c r="N48" i="44"/>
  <c r="M48" i="44"/>
  <c r="L48" i="44"/>
  <c r="K48" i="44"/>
  <c r="J48" i="44"/>
  <c r="I48" i="44"/>
  <c r="H48" i="44"/>
  <c r="G48" i="44"/>
  <c r="F48" i="44"/>
  <c r="E48" i="44"/>
  <c r="D48" i="44"/>
  <c r="Y47" i="44"/>
  <c r="X47" i="44"/>
  <c r="W47" i="44"/>
  <c r="V47" i="44"/>
  <c r="U47" i="44"/>
  <c r="T47" i="44"/>
  <c r="S47" i="44"/>
  <c r="R47" i="44"/>
  <c r="Q47" i="44"/>
  <c r="P47" i="44"/>
  <c r="O47" i="44"/>
  <c r="N47" i="44"/>
  <c r="M47" i="44"/>
  <c r="L47" i="44"/>
  <c r="K47" i="44"/>
  <c r="J47" i="44"/>
  <c r="I47" i="44"/>
  <c r="H47" i="44"/>
  <c r="G47" i="44"/>
  <c r="F47" i="44"/>
  <c r="E47" i="44"/>
  <c r="D47" i="44"/>
  <c r="Y46" i="44"/>
  <c r="X46" i="44"/>
  <c r="W46" i="44"/>
  <c r="V46" i="44"/>
  <c r="U46" i="44"/>
  <c r="T46" i="44"/>
  <c r="S46" i="44"/>
  <c r="R46" i="44"/>
  <c r="Q46" i="44"/>
  <c r="P46" i="44"/>
  <c r="O46" i="44"/>
  <c r="N46" i="44"/>
  <c r="M46" i="44"/>
  <c r="L46" i="44"/>
  <c r="K46" i="44"/>
  <c r="J46" i="44"/>
  <c r="I46" i="44"/>
  <c r="H46" i="44"/>
  <c r="G46" i="44"/>
  <c r="F46" i="44"/>
  <c r="E46" i="44"/>
  <c r="D46" i="44"/>
  <c r="Y44" i="44"/>
  <c r="X44" i="44"/>
  <c r="W44" i="44"/>
  <c r="V44" i="44"/>
  <c r="U44" i="44"/>
  <c r="T44" i="44"/>
  <c r="S44" i="44"/>
  <c r="R44" i="44"/>
  <c r="Q44" i="44"/>
  <c r="P44" i="44"/>
  <c r="O44" i="44"/>
  <c r="N44" i="44"/>
  <c r="M44" i="44"/>
  <c r="L44" i="44"/>
  <c r="K44" i="44"/>
  <c r="J44" i="44"/>
  <c r="I44" i="44"/>
  <c r="H44" i="44"/>
  <c r="G44" i="44"/>
  <c r="F44" i="44"/>
  <c r="E44" i="44"/>
  <c r="D44" i="44"/>
  <c r="Y43" i="44"/>
  <c r="X43" i="44"/>
  <c r="W43" i="44"/>
  <c r="V43" i="44"/>
  <c r="U43" i="44"/>
  <c r="T43" i="44"/>
  <c r="S43" i="44"/>
  <c r="R43" i="44"/>
  <c r="Q43" i="44"/>
  <c r="P43" i="44"/>
  <c r="O43" i="44"/>
  <c r="N43" i="44"/>
  <c r="M43" i="44"/>
  <c r="L43" i="44"/>
  <c r="K43" i="44"/>
  <c r="J43" i="44"/>
  <c r="I43" i="44"/>
  <c r="H43" i="44"/>
  <c r="G43" i="44"/>
  <c r="F43" i="44"/>
  <c r="E43" i="44"/>
  <c r="D43" i="44"/>
  <c r="Y42" i="44"/>
  <c r="X42" i="44"/>
  <c r="W42" i="44"/>
  <c r="V42" i="44"/>
  <c r="U42" i="44"/>
  <c r="T42" i="44"/>
  <c r="S42" i="44"/>
  <c r="R42" i="44"/>
  <c r="Q42" i="44"/>
  <c r="P42" i="44"/>
  <c r="O42" i="44"/>
  <c r="N42" i="44"/>
  <c r="M42" i="44"/>
  <c r="L42" i="44"/>
  <c r="K42" i="44"/>
  <c r="J42" i="44"/>
  <c r="I42" i="44"/>
  <c r="H42" i="44"/>
  <c r="G42" i="44"/>
  <c r="F42" i="44"/>
  <c r="E42" i="44"/>
  <c r="D42" i="44"/>
  <c r="Y41" i="44"/>
  <c r="X41" i="44"/>
  <c r="W41" i="44"/>
  <c r="V41" i="44"/>
  <c r="U41" i="44"/>
  <c r="T41" i="44"/>
  <c r="S41" i="44"/>
  <c r="R41" i="44"/>
  <c r="Q41" i="44"/>
  <c r="P41" i="44"/>
  <c r="O41" i="44"/>
  <c r="N41" i="44"/>
  <c r="M41" i="44"/>
  <c r="L41" i="44"/>
  <c r="K41" i="44"/>
  <c r="J41" i="44"/>
  <c r="I41" i="44"/>
  <c r="H41" i="44"/>
  <c r="G41" i="44"/>
  <c r="F41" i="44"/>
  <c r="E41" i="44"/>
  <c r="D41" i="44"/>
  <c r="Y40" i="44"/>
  <c r="X40" i="44"/>
  <c r="W40" i="44"/>
  <c r="V40" i="44"/>
  <c r="U40" i="44"/>
  <c r="T40" i="44"/>
  <c r="S40" i="44"/>
  <c r="R40" i="44"/>
  <c r="Q40" i="44"/>
  <c r="P40" i="44"/>
  <c r="O40" i="44"/>
  <c r="N40" i="44"/>
  <c r="M40" i="44"/>
  <c r="L40" i="44"/>
  <c r="K40" i="44"/>
  <c r="J40" i="44"/>
  <c r="I40" i="44"/>
  <c r="H40" i="44"/>
  <c r="G40" i="44"/>
  <c r="F40" i="44"/>
  <c r="E40" i="44"/>
  <c r="D40" i="44"/>
  <c r="Y39" i="44"/>
  <c r="X39" i="44"/>
  <c r="W39" i="44"/>
  <c r="V39" i="44"/>
  <c r="U39" i="44"/>
  <c r="T39" i="44"/>
  <c r="S39" i="44"/>
  <c r="R39" i="44"/>
  <c r="Q39" i="44"/>
  <c r="P39" i="44"/>
  <c r="O39" i="44"/>
  <c r="N39" i="44"/>
  <c r="M39" i="44"/>
  <c r="L39" i="44"/>
  <c r="K39" i="44"/>
  <c r="J39" i="44"/>
  <c r="I39" i="44"/>
  <c r="H39" i="44"/>
  <c r="G39" i="44"/>
  <c r="F39" i="44"/>
  <c r="E39" i="44"/>
  <c r="D39" i="44"/>
  <c r="Y38" i="44"/>
  <c r="X38" i="44"/>
  <c r="W38" i="44"/>
  <c r="V38" i="44"/>
  <c r="U38" i="44"/>
  <c r="T38" i="44"/>
  <c r="S38" i="44"/>
  <c r="R38" i="44"/>
  <c r="Q38" i="44"/>
  <c r="P38" i="44"/>
  <c r="O38" i="44"/>
  <c r="N38" i="44"/>
  <c r="M38" i="44"/>
  <c r="L38" i="44"/>
  <c r="K38" i="44"/>
  <c r="J38" i="44"/>
  <c r="I38" i="44"/>
  <c r="H38" i="44"/>
  <c r="G38" i="44"/>
  <c r="F38" i="44"/>
  <c r="E38" i="44"/>
  <c r="D38" i="44"/>
  <c r="Y37" i="44"/>
  <c r="X37" i="44"/>
  <c r="W37" i="44"/>
  <c r="V37" i="44"/>
  <c r="U37" i="44"/>
  <c r="T37" i="44"/>
  <c r="S37" i="44"/>
  <c r="R37" i="44"/>
  <c r="Q37" i="44"/>
  <c r="P37" i="44"/>
  <c r="O37" i="44"/>
  <c r="N37" i="44"/>
  <c r="M37" i="44"/>
  <c r="L37" i="44"/>
  <c r="K37" i="44"/>
  <c r="J37" i="44"/>
  <c r="I37" i="44"/>
  <c r="H37" i="44"/>
  <c r="G37" i="44"/>
  <c r="F37" i="44"/>
  <c r="E37" i="44"/>
  <c r="D37" i="44"/>
  <c r="Y36" i="44"/>
  <c r="X36" i="44"/>
  <c r="W36" i="44"/>
  <c r="V36" i="44"/>
  <c r="U36" i="44"/>
  <c r="T36" i="44"/>
  <c r="S36" i="44"/>
  <c r="R36" i="44"/>
  <c r="Q36" i="44"/>
  <c r="P36" i="44"/>
  <c r="O36" i="44"/>
  <c r="N36" i="44"/>
  <c r="M36" i="44"/>
  <c r="L36" i="44"/>
  <c r="K36" i="44"/>
  <c r="J36" i="44"/>
  <c r="I36" i="44"/>
  <c r="H36" i="44"/>
  <c r="G36" i="44"/>
  <c r="F36" i="44"/>
  <c r="E36" i="44"/>
  <c r="D36" i="44"/>
  <c r="Y34" i="44"/>
  <c r="X34" i="44"/>
  <c r="W34" i="44"/>
  <c r="V34" i="44"/>
  <c r="U34" i="44"/>
  <c r="T34" i="44"/>
  <c r="S34" i="44"/>
  <c r="R34" i="44"/>
  <c r="Q34" i="44"/>
  <c r="P34" i="44"/>
  <c r="O34" i="44"/>
  <c r="N34" i="44"/>
  <c r="M34" i="44"/>
  <c r="L34" i="44"/>
  <c r="K34" i="44"/>
  <c r="J34" i="44"/>
  <c r="I34" i="44"/>
  <c r="H34" i="44"/>
  <c r="G34" i="44"/>
  <c r="F34" i="44"/>
  <c r="E34" i="44"/>
  <c r="D34" i="44"/>
  <c r="Y32" i="44"/>
  <c r="X32" i="44"/>
  <c r="W32" i="44"/>
  <c r="V32" i="44"/>
  <c r="U32" i="44"/>
  <c r="T32" i="44"/>
  <c r="S32" i="44"/>
  <c r="R32" i="44"/>
  <c r="Q32" i="44"/>
  <c r="P32" i="44"/>
  <c r="O32" i="44"/>
  <c r="N32" i="44"/>
  <c r="M32" i="44"/>
  <c r="L32" i="44"/>
  <c r="K32" i="44"/>
  <c r="J32" i="44"/>
  <c r="I32" i="44"/>
  <c r="H32" i="44"/>
  <c r="G32" i="44"/>
  <c r="F32" i="44"/>
  <c r="E32" i="44"/>
  <c r="D32" i="44"/>
  <c r="Y31" i="44"/>
  <c r="X31" i="44"/>
  <c r="W31" i="44"/>
  <c r="V31" i="44"/>
  <c r="U31" i="44"/>
  <c r="T31" i="44"/>
  <c r="S31" i="44"/>
  <c r="R31" i="44"/>
  <c r="Q31" i="44"/>
  <c r="P31" i="44"/>
  <c r="O31" i="44"/>
  <c r="N31" i="44"/>
  <c r="M31" i="44"/>
  <c r="L31" i="44"/>
  <c r="K31" i="44"/>
  <c r="J31" i="44"/>
  <c r="I31" i="44"/>
  <c r="H31" i="44"/>
  <c r="G31" i="44"/>
  <c r="F31" i="44"/>
  <c r="E31" i="44"/>
  <c r="D31" i="44"/>
  <c r="Y29" i="44"/>
  <c r="X29" i="44"/>
  <c r="W29" i="44"/>
  <c r="V29" i="44"/>
  <c r="U29" i="44"/>
  <c r="T29" i="44"/>
  <c r="S29" i="44"/>
  <c r="R29" i="44"/>
  <c r="Q29" i="44"/>
  <c r="P29" i="44"/>
  <c r="O29" i="44"/>
  <c r="N29" i="44"/>
  <c r="M29" i="44"/>
  <c r="L29" i="44"/>
  <c r="K29" i="44"/>
  <c r="J29" i="44"/>
  <c r="I29" i="44"/>
  <c r="H29" i="44"/>
  <c r="G29" i="44"/>
  <c r="F29" i="44"/>
  <c r="E29" i="44"/>
  <c r="D29" i="44"/>
  <c r="Y27" i="44"/>
  <c r="X27" i="44"/>
  <c r="W27" i="44"/>
  <c r="V27" i="44"/>
  <c r="U27" i="44"/>
  <c r="T27" i="44"/>
  <c r="S27" i="44"/>
  <c r="R27" i="44"/>
  <c r="Q27" i="44"/>
  <c r="P27" i="44"/>
  <c r="O27" i="44"/>
  <c r="N27" i="44"/>
  <c r="M27" i="44"/>
  <c r="L27" i="44"/>
  <c r="K27" i="44"/>
  <c r="J27" i="44"/>
  <c r="I27" i="44"/>
  <c r="H27" i="44"/>
  <c r="G27" i="44"/>
  <c r="F27" i="44"/>
  <c r="E27" i="44"/>
  <c r="D27" i="44"/>
  <c r="Y25" i="44"/>
  <c r="X25" i="44"/>
  <c r="W25" i="44"/>
  <c r="V25" i="44"/>
  <c r="U25" i="44"/>
  <c r="T25" i="44"/>
  <c r="S25" i="44"/>
  <c r="R25" i="44"/>
  <c r="Q25" i="44"/>
  <c r="P25" i="44"/>
  <c r="O25" i="44"/>
  <c r="N25" i="44"/>
  <c r="M25" i="44"/>
  <c r="L25" i="44"/>
  <c r="K25" i="44"/>
  <c r="J25" i="44"/>
  <c r="I25" i="44"/>
  <c r="H25" i="44"/>
  <c r="G25" i="44"/>
  <c r="F25" i="44"/>
  <c r="E25" i="44"/>
  <c r="D25" i="44"/>
  <c r="Y24" i="44"/>
  <c r="X24" i="44"/>
  <c r="W24" i="44"/>
  <c r="V24" i="44"/>
  <c r="U24" i="44"/>
  <c r="T24" i="44"/>
  <c r="S24" i="44"/>
  <c r="R24" i="44"/>
  <c r="Q24" i="44"/>
  <c r="P24" i="44"/>
  <c r="O24" i="44"/>
  <c r="N24" i="44"/>
  <c r="M24" i="44"/>
  <c r="L24" i="44"/>
  <c r="K24" i="44"/>
  <c r="J24" i="44"/>
  <c r="I24" i="44"/>
  <c r="H24" i="44"/>
  <c r="G24" i="44"/>
  <c r="F24" i="44"/>
  <c r="E24" i="44"/>
  <c r="D24" i="44"/>
  <c r="Y23" i="44"/>
  <c r="X23" i="44"/>
  <c r="W23" i="44"/>
  <c r="V23" i="44"/>
  <c r="U23" i="44"/>
  <c r="T23" i="44"/>
  <c r="S23" i="44"/>
  <c r="R23" i="44"/>
  <c r="Q23" i="44"/>
  <c r="P23" i="44"/>
  <c r="O23" i="44"/>
  <c r="N23" i="44"/>
  <c r="M23" i="44"/>
  <c r="L23" i="44"/>
  <c r="K23" i="44"/>
  <c r="J23" i="44"/>
  <c r="I23" i="44"/>
  <c r="H23" i="44"/>
  <c r="G23" i="44"/>
  <c r="F23" i="44"/>
  <c r="E23" i="44"/>
  <c r="D23" i="44"/>
  <c r="Y21" i="44"/>
  <c r="X21" i="44"/>
  <c r="W21" i="44"/>
  <c r="V21" i="44"/>
  <c r="U21" i="44"/>
  <c r="T21" i="44"/>
  <c r="S21" i="44"/>
  <c r="R21" i="44"/>
  <c r="Q21" i="44"/>
  <c r="P21" i="44"/>
  <c r="O21" i="44"/>
  <c r="N21" i="44"/>
  <c r="M21" i="44"/>
  <c r="L21" i="44"/>
  <c r="K21" i="44"/>
  <c r="J21" i="44"/>
  <c r="I21" i="44"/>
  <c r="H21" i="44"/>
  <c r="G21" i="44"/>
  <c r="F21" i="44"/>
  <c r="E21" i="44"/>
  <c r="D21" i="44"/>
  <c r="Y20" i="44"/>
  <c r="X20" i="44"/>
  <c r="W20" i="44"/>
  <c r="V20" i="44"/>
  <c r="U20" i="44"/>
  <c r="T20" i="44"/>
  <c r="S20" i="44"/>
  <c r="R20" i="44"/>
  <c r="Q20" i="44"/>
  <c r="P20" i="44"/>
  <c r="O20" i="44"/>
  <c r="N20" i="44"/>
  <c r="M20" i="44"/>
  <c r="L20" i="44"/>
  <c r="K20" i="44"/>
  <c r="J20" i="44"/>
  <c r="I20" i="44"/>
  <c r="H20" i="44"/>
  <c r="G20" i="44"/>
  <c r="F20" i="44"/>
  <c r="E20" i="44"/>
  <c r="D20" i="44"/>
  <c r="Y19" i="44"/>
  <c r="X19" i="44"/>
  <c r="W19" i="44"/>
  <c r="V19" i="44"/>
  <c r="U19" i="44"/>
  <c r="T19" i="44"/>
  <c r="S19" i="44"/>
  <c r="R19" i="44"/>
  <c r="Q19" i="44"/>
  <c r="P19" i="44"/>
  <c r="O19" i="44"/>
  <c r="N19" i="44"/>
  <c r="M19" i="44"/>
  <c r="L19" i="44"/>
  <c r="K19" i="44"/>
  <c r="J19" i="44"/>
  <c r="I19" i="44"/>
  <c r="H19" i="44"/>
  <c r="G19" i="44"/>
  <c r="F19" i="44"/>
  <c r="E19" i="44"/>
  <c r="D19" i="44"/>
  <c r="Y18" i="44"/>
  <c r="X18" i="44"/>
  <c r="W18" i="44"/>
  <c r="V18" i="44"/>
  <c r="U18" i="44"/>
  <c r="T18" i="44"/>
  <c r="S18" i="44"/>
  <c r="R18" i="44"/>
  <c r="Q18" i="44"/>
  <c r="P18" i="44"/>
  <c r="O18" i="44"/>
  <c r="N18" i="44"/>
  <c r="M18" i="44"/>
  <c r="L18" i="44"/>
  <c r="K18" i="44"/>
  <c r="J18" i="44"/>
  <c r="I18" i="44"/>
  <c r="H18" i="44"/>
  <c r="G18" i="44"/>
  <c r="F18" i="44"/>
  <c r="E18" i="44"/>
  <c r="D18" i="44"/>
  <c r="Y17" i="44"/>
  <c r="X17" i="44"/>
  <c r="W17" i="44"/>
  <c r="V17" i="44"/>
  <c r="U17" i="44"/>
  <c r="T17" i="44"/>
  <c r="S17" i="44"/>
  <c r="R17" i="44"/>
  <c r="Q17" i="44"/>
  <c r="P17" i="44"/>
  <c r="O17" i="44"/>
  <c r="N17" i="44"/>
  <c r="M17" i="44"/>
  <c r="L17" i="44"/>
  <c r="K17" i="44"/>
  <c r="J17" i="44"/>
  <c r="I17" i="44"/>
  <c r="H17" i="44"/>
  <c r="G17" i="44"/>
  <c r="F17" i="44"/>
  <c r="E17" i="44"/>
  <c r="D17" i="44"/>
  <c r="Y16" i="44"/>
  <c r="X16" i="44"/>
  <c r="W16" i="44"/>
  <c r="V16" i="44"/>
  <c r="U16" i="44"/>
  <c r="T16" i="44"/>
  <c r="S16" i="44"/>
  <c r="R16" i="44"/>
  <c r="Q16" i="44"/>
  <c r="P16" i="44"/>
  <c r="O16" i="44"/>
  <c r="N16" i="44"/>
  <c r="M16" i="44"/>
  <c r="L16" i="44"/>
  <c r="K16" i="44"/>
  <c r="J16" i="44"/>
  <c r="I16" i="44"/>
  <c r="H16" i="44"/>
  <c r="G16" i="44"/>
  <c r="F16" i="44"/>
  <c r="E16" i="44"/>
  <c r="D16" i="44"/>
  <c r="Y15" i="44"/>
  <c r="X15" i="44"/>
  <c r="W15" i="44"/>
  <c r="V15" i="44"/>
  <c r="U15" i="44"/>
  <c r="T15" i="44"/>
  <c r="S15" i="44"/>
  <c r="R15" i="44"/>
  <c r="Q15" i="44"/>
  <c r="P15" i="44"/>
  <c r="O15" i="44"/>
  <c r="N15" i="44"/>
  <c r="M15" i="44"/>
  <c r="L15" i="44"/>
  <c r="K15" i="44"/>
  <c r="J15" i="44"/>
  <c r="I15" i="44"/>
  <c r="H15" i="44"/>
  <c r="G15" i="44"/>
  <c r="F15" i="44"/>
  <c r="E15" i="44"/>
  <c r="D15" i="44"/>
  <c r="Y14" i="44"/>
  <c r="X14" i="44"/>
  <c r="W14" i="44"/>
  <c r="V14" i="44"/>
  <c r="U14" i="44"/>
  <c r="T14" i="44"/>
  <c r="S14" i="44"/>
  <c r="R14" i="44"/>
  <c r="Q14" i="44"/>
  <c r="P14" i="44"/>
  <c r="O14" i="44"/>
  <c r="N14" i="44"/>
  <c r="M14" i="44"/>
  <c r="L14" i="44"/>
  <c r="K14" i="44"/>
  <c r="J14" i="44"/>
  <c r="I14" i="44"/>
  <c r="H14" i="44"/>
  <c r="G14" i="44"/>
  <c r="F14" i="44"/>
  <c r="E14" i="44"/>
  <c r="D14" i="44"/>
  <c r="C240" i="44"/>
  <c r="C239" i="44"/>
  <c r="X237" i="44"/>
  <c r="V237" i="44"/>
  <c r="T237" i="44"/>
  <c r="R237" i="44"/>
  <c r="P237" i="44"/>
  <c r="N237" i="44"/>
  <c r="L237" i="44"/>
  <c r="J237" i="44"/>
  <c r="H237" i="44"/>
  <c r="F237" i="44"/>
  <c r="D237" i="44"/>
  <c r="Y237" i="44"/>
  <c r="W237" i="44"/>
  <c r="U237" i="44"/>
  <c r="S237" i="44"/>
  <c r="Q237" i="44"/>
  <c r="O237" i="44"/>
  <c r="M237" i="44"/>
  <c r="K237" i="44"/>
  <c r="I237" i="44"/>
  <c r="G237" i="44"/>
  <c r="E237" i="44"/>
  <c r="C236" i="44"/>
  <c r="Y233" i="44"/>
  <c r="S233" i="44"/>
  <c r="M233" i="44"/>
  <c r="G233" i="44"/>
  <c r="E233" i="44"/>
  <c r="X233" i="44"/>
  <c r="V233" i="44"/>
  <c r="T233" i="44"/>
  <c r="R233" i="44"/>
  <c r="P233" i="44"/>
  <c r="N233" i="44"/>
  <c r="L233" i="44"/>
  <c r="J233" i="44"/>
  <c r="H233" i="44"/>
  <c r="F233" i="44"/>
  <c r="D233" i="44"/>
  <c r="W233" i="44"/>
  <c r="U233" i="44"/>
  <c r="Q233" i="44"/>
  <c r="O233" i="44"/>
  <c r="K233" i="44"/>
  <c r="I233" i="44"/>
  <c r="T231" i="44"/>
  <c r="R231" i="44"/>
  <c r="Q231" i="44"/>
  <c r="N231" i="44"/>
  <c r="L231" i="44"/>
  <c r="K231" i="44"/>
  <c r="H231" i="44"/>
  <c r="F231" i="44"/>
  <c r="E231" i="44"/>
  <c r="C232" i="44"/>
  <c r="C231" i="44" s="1"/>
  <c r="Y231" i="44"/>
  <c r="X231" i="44"/>
  <c r="W231" i="44"/>
  <c r="V231" i="44"/>
  <c r="U231" i="44"/>
  <c r="S231" i="44"/>
  <c r="P231" i="44"/>
  <c r="O231" i="44"/>
  <c r="M231" i="44"/>
  <c r="J231" i="44"/>
  <c r="I231" i="44"/>
  <c r="G231" i="44"/>
  <c r="D231" i="44"/>
  <c r="X229" i="44"/>
  <c r="U229" i="44"/>
  <c r="R229" i="44"/>
  <c r="P229" i="44"/>
  <c r="O229" i="44"/>
  <c r="L229" i="44"/>
  <c r="J229" i="44"/>
  <c r="I229" i="44"/>
  <c r="F229" i="44"/>
  <c r="D229" i="44"/>
  <c r="C230" i="44"/>
  <c r="C229" i="44" s="1"/>
  <c r="Y229" i="44"/>
  <c r="W229" i="44"/>
  <c r="V229" i="44"/>
  <c r="T229" i="44"/>
  <c r="S229" i="44"/>
  <c r="Q229" i="44"/>
  <c r="N229" i="44"/>
  <c r="M229" i="44"/>
  <c r="K229" i="44"/>
  <c r="H229" i="44"/>
  <c r="G229" i="44"/>
  <c r="E229" i="44"/>
  <c r="Y227" i="44"/>
  <c r="V227" i="44"/>
  <c r="T227" i="44"/>
  <c r="S227" i="44"/>
  <c r="P227" i="44"/>
  <c r="N227" i="44"/>
  <c r="M227" i="44"/>
  <c r="J227" i="44"/>
  <c r="H227" i="44"/>
  <c r="G227" i="44"/>
  <c r="D227" i="44"/>
  <c r="X227" i="44"/>
  <c r="W227" i="44"/>
  <c r="U227" i="44"/>
  <c r="R227" i="44"/>
  <c r="Q227" i="44"/>
  <c r="O227" i="44"/>
  <c r="L227" i="44"/>
  <c r="K227" i="44"/>
  <c r="I227" i="44"/>
  <c r="F227" i="44"/>
  <c r="E227" i="44"/>
  <c r="C226" i="44"/>
  <c r="J222" i="44"/>
  <c r="C225" i="44"/>
  <c r="L222" i="44"/>
  <c r="F222" i="44"/>
  <c r="C224" i="44"/>
  <c r="W222" i="44"/>
  <c r="U222" i="44"/>
  <c r="T222" i="44"/>
  <c r="Q222" i="44"/>
  <c r="O222" i="44"/>
  <c r="N222" i="44"/>
  <c r="K222" i="44"/>
  <c r="I222" i="44"/>
  <c r="H222" i="44"/>
  <c r="E222" i="44"/>
  <c r="Y222" i="44"/>
  <c r="X222" i="44"/>
  <c r="V222" i="44"/>
  <c r="S222" i="44"/>
  <c r="R222" i="44"/>
  <c r="P222" i="44"/>
  <c r="M222" i="44"/>
  <c r="G222" i="44"/>
  <c r="I219" i="44"/>
  <c r="X219" i="44"/>
  <c r="W219" i="44"/>
  <c r="R219" i="44"/>
  <c r="Q219" i="44"/>
  <c r="N219" i="44"/>
  <c r="K219" i="44"/>
  <c r="F219" i="44"/>
  <c r="P219" i="44"/>
  <c r="O219" i="44"/>
  <c r="I215" i="44"/>
  <c r="C218" i="44"/>
  <c r="K215" i="44"/>
  <c r="E215" i="44"/>
  <c r="Y215" i="44"/>
  <c r="V215" i="44"/>
  <c r="T215" i="44"/>
  <c r="S215" i="44"/>
  <c r="P215" i="44"/>
  <c r="N215" i="44"/>
  <c r="M215" i="44"/>
  <c r="J215" i="44"/>
  <c r="H215" i="44"/>
  <c r="G215" i="44"/>
  <c r="D215" i="44"/>
  <c r="X215" i="44"/>
  <c r="W215" i="44"/>
  <c r="U215" i="44"/>
  <c r="R215" i="44"/>
  <c r="Q215" i="44"/>
  <c r="O215" i="44"/>
  <c r="L215" i="44"/>
  <c r="F215" i="44"/>
  <c r="C214" i="44"/>
  <c r="C213" i="44"/>
  <c r="U210" i="44"/>
  <c r="R210" i="44"/>
  <c r="L210" i="44"/>
  <c r="F210" i="44"/>
  <c r="C212" i="44"/>
  <c r="W210" i="44"/>
  <c r="T210" i="44"/>
  <c r="Q210" i="44"/>
  <c r="O210" i="44"/>
  <c r="N210" i="44"/>
  <c r="K210" i="44"/>
  <c r="I210" i="44"/>
  <c r="H210" i="44"/>
  <c r="E210" i="44"/>
  <c r="Y210" i="44"/>
  <c r="X210" i="44"/>
  <c r="V210" i="44"/>
  <c r="S210" i="44"/>
  <c r="P210" i="44"/>
  <c r="M210" i="44"/>
  <c r="J210" i="44"/>
  <c r="G210" i="44"/>
  <c r="C209" i="44"/>
  <c r="C208" i="44"/>
  <c r="V204" i="44"/>
  <c r="P204" i="44"/>
  <c r="J204" i="44"/>
  <c r="C207" i="44"/>
  <c r="U204" i="44"/>
  <c r="R204" i="44"/>
  <c r="L204" i="44"/>
  <c r="F204" i="44"/>
  <c r="C206" i="44"/>
  <c r="W204" i="44"/>
  <c r="T204" i="44"/>
  <c r="Q204" i="44"/>
  <c r="O204" i="44"/>
  <c r="N204" i="44"/>
  <c r="K204" i="44"/>
  <c r="I204" i="44"/>
  <c r="H204" i="44"/>
  <c r="E204" i="44"/>
  <c r="Y204" i="44"/>
  <c r="X204" i="44"/>
  <c r="S204" i="44"/>
  <c r="M204" i="44"/>
  <c r="G204" i="44"/>
  <c r="C203" i="44"/>
  <c r="C202" i="44"/>
  <c r="C201" i="44"/>
  <c r="C200" i="44"/>
  <c r="T194" i="44"/>
  <c r="C199" i="44"/>
  <c r="C198" i="44"/>
  <c r="X194" i="44"/>
  <c r="R194" i="44"/>
  <c r="L194" i="44"/>
  <c r="C197" i="44"/>
  <c r="N194" i="44"/>
  <c r="H194" i="44"/>
  <c r="C196" i="44"/>
  <c r="Y194" i="44"/>
  <c r="W194" i="44"/>
  <c r="V194" i="44"/>
  <c r="S194" i="44"/>
  <c r="Q194" i="44"/>
  <c r="P194" i="44"/>
  <c r="M194" i="44"/>
  <c r="K194" i="44"/>
  <c r="J194" i="44"/>
  <c r="G194" i="44"/>
  <c r="E194" i="44"/>
  <c r="C195" i="44"/>
  <c r="U194" i="44"/>
  <c r="O194" i="44"/>
  <c r="I194" i="44"/>
  <c r="W192" i="44"/>
  <c r="U192" i="44"/>
  <c r="T192" i="44"/>
  <c r="Q192" i="44"/>
  <c r="O192" i="44"/>
  <c r="N192" i="44"/>
  <c r="K192" i="44"/>
  <c r="I192" i="44"/>
  <c r="H192" i="44"/>
  <c r="E192" i="44"/>
  <c r="Y192" i="44"/>
  <c r="X192" i="44"/>
  <c r="V192" i="44"/>
  <c r="S192" i="44"/>
  <c r="R192" i="44"/>
  <c r="P192" i="44"/>
  <c r="M192" i="44"/>
  <c r="L192" i="44"/>
  <c r="J192" i="44"/>
  <c r="G192" i="44"/>
  <c r="F192" i="44"/>
  <c r="D192" i="44"/>
  <c r="O189" i="44"/>
  <c r="I189" i="44"/>
  <c r="C191" i="44"/>
  <c r="X189" i="44"/>
  <c r="W189" i="44"/>
  <c r="T189" i="44"/>
  <c r="R189" i="44"/>
  <c r="Q189" i="44"/>
  <c r="N189" i="44"/>
  <c r="L189" i="44"/>
  <c r="K189" i="44"/>
  <c r="H189" i="44"/>
  <c r="F189" i="44"/>
  <c r="E189" i="44"/>
  <c r="C190" i="44"/>
  <c r="Y189" i="44"/>
  <c r="V189" i="44"/>
  <c r="U189" i="44"/>
  <c r="S189" i="44"/>
  <c r="P189" i="44"/>
  <c r="M189" i="44"/>
  <c r="J189" i="44"/>
  <c r="G189" i="44"/>
  <c r="D189" i="44"/>
  <c r="X187" i="44"/>
  <c r="V187" i="44"/>
  <c r="U187" i="44"/>
  <c r="R187" i="44"/>
  <c r="P187" i="44"/>
  <c r="O187" i="44"/>
  <c r="L187" i="44"/>
  <c r="J187" i="44"/>
  <c r="I187" i="44"/>
  <c r="F187" i="44"/>
  <c r="D187" i="44"/>
  <c r="C188" i="44"/>
  <c r="C187" i="44" s="1"/>
  <c r="Y187" i="44"/>
  <c r="W187" i="44"/>
  <c r="T187" i="44"/>
  <c r="S187" i="44"/>
  <c r="Q187" i="44"/>
  <c r="N187" i="44"/>
  <c r="M187" i="44"/>
  <c r="K187" i="44"/>
  <c r="H187" i="44"/>
  <c r="G187" i="44"/>
  <c r="E187" i="44"/>
  <c r="Y185" i="44"/>
  <c r="V185" i="44"/>
  <c r="T185" i="44"/>
  <c r="S185" i="44"/>
  <c r="P185" i="44"/>
  <c r="N185" i="44"/>
  <c r="M185" i="44"/>
  <c r="J185" i="44"/>
  <c r="H185" i="44"/>
  <c r="G185" i="44"/>
  <c r="D185" i="44"/>
  <c r="X185" i="44"/>
  <c r="W185" i="44"/>
  <c r="U185" i="44"/>
  <c r="R185" i="44"/>
  <c r="Q185" i="44"/>
  <c r="O185" i="44"/>
  <c r="L185" i="44"/>
  <c r="K185" i="44"/>
  <c r="I185" i="44"/>
  <c r="F185" i="44"/>
  <c r="E185" i="44"/>
  <c r="W181" i="44"/>
  <c r="Q181" i="44"/>
  <c r="K181" i="44"/>
  <c r="E181" i="44"/>
  <c r="C184" i="44"/>
  <c r="S181" i="44"/>
  <c r="M181" i="44"/>
  <c r="G181" i="44"/>
  <c r="C183" i="44"/>
  <c r="X181" i="44"/>
  <c r="V181" i="44"/>
  <c r="U181" i="44"/>
  <c r="R181" i="44"/>
  <c r="P181" i="44"/>
  <c r="O181" i="44"/>
  <c r="L181" i="44"/>
  <c r="J181" i="44"/>
  <c r="I181" i="44"/>
  <c r="F181" i="44"/>
  <c r="D181" i="44"/>
  <c r="C182" i="44"/>
  <c r="Y181" i="44"/>
  <c r="T181" i="44"/>
  <c r="N181" i="44"/>
  <c r="H181" i="44"/>
  <c r="C180" i="44"/>
  <c r="C179" i="44"/>
  <c r="C178" i="44"/>
  <c r="C177" i="44"/>
  <c r="C176" i="44"/>
  <c r="C175" i="44"/>
  <c r="C174" i="44"/>
  <c r="Y172" i="44"/>
  <c r="X172" i="44"/>
  <c r="U172" i="44"/>
  <c r="S172" i="44"/>
  <c r="R172" i="44"/>
  <c r="O172" i="44"/>
  <c r="M172" i="44"/>
  <c r="L172" i="44"/>
  <c r="I172" i="44"/>
  <c r="G172" i="44"/>
  <c r="F172" i="44"/>
  <c r="C173" i="44"/>
  <c r="W172" i="44"/>
  <c r="V172" i="44"/>
  <c r="T172" i="44"/>
  <c r="Q172" i="44"/>
  <c r="P172" i="44"/>
  <c r="N172" i="44"/>
  <c r="K172" i="44"/>
  <c r="J172" i="44"/>
  <c r="H172" i="44"/>
  <c r="C160" i="44"/>
  <c r="C159" i="44"/>
  <c r="Y157" i="44"/>
  <c r="W157" i="44"/>
  <c r="U157" i="44"/>
  <c r="S157" i="44"/>
  <c r="Q157" i="44"/>
  <c r="O157" i="44"/>
  <c r="M157" i="44"/>
  <c r="K157" i="44"/>
  <c r="I157" i="44"/>
  <c r="G157" i="44"/>
  <c r="C158" i="44"/>
  <c r="C157" i="44" s="1"/>
  <c r="X157" i="44"/>
  <c r="V157" i="44"/>
  <c r="T157" i="44"/>
  <c r="R157" i="44"/>
  <c r="P157" i="44"/>
  <c r="N157" i="44"/>
  <c r="L157" i="44"/>
  <c r="J157" i="44"/>
  <c r="H157" i="44"/>
  <c r="F157" i="44"/>
  <c r="D157" i="44"/>
  <c r="C156" i="44"/>
  <c r="C155" i="44"/>
  <c r="Y153" i="44"/>
  <c r="W153" i="44"/>
  <c r="U153" i="44"/>
  <c r="S153" i="44"/>
  <c r="Q153" i="44"/>
  <c r="O153" i="44"/>
  <c r="M153" i="44"/>
  <c r="K153" i="44"/>
  <c r="I153" i="44"/>
  <c r="G153" i="44"/>
  <c r="E153" i="44"/>
  <c r="X153" i="44"/>
  <c r="V153" i="44"/>
  <c r="T153" i="44"/>
  <c r="R153" i="44"/>
  <c r="P153" i="44"/>
  <c r="N153" i="44"/>
  <c r="L153" i="44"/>
  <c r="J153" i="44"/>
  <c r="H153" i="44"/>
  <c r="F153" i="44"/>
  <c r="D153" i="44"/>
  <c r="Y151" i="44"/>
  <c r="W151" i="44"/>
  <c r="U151" i="44"/>
  <c r="S151" i="44"/>
  <c r="Q151" i="44"/>
  <c r="O151" i="44"/>
  <c r="M151" i="44"/>
  <c r="K151" i="44"/>
  <c r="I151" i="44"/>
  <c r="G151" i="44"/>
  <c r="E151" i="44"/>
  <c r="C152" i="44"/>
  <c r="C151" i="44" s="1"/>
  <c r="X151" i="44"/>
  <c r="V151" i="44"/>
  <c r="T151" i="44"/>
  <c r="R151" i="44"/>
  <c r="P151" i="44"/>
  <c r="N151" i="44"/>
  <c r="L151" i="44"/>
  <c r="J151" i="44"/>
  <c r="H151" i="44"/>
  <c r="F151" i="44"/>
  <c r="D151" i="44"/>
  <c r="Y149" i="44"/>
  <c r="W149" i="44"/>
  <c r="U149" i="44"/>
  <c r="S149" i="44"/>
  <c r="Q149" i="44"/>
  <c r="O149" i="44"/>
  <c r="M149" i="44"/>
  <c r="K149" i="44"/>
  <c r="I149" i="44"/>
  <c r="C150" i="44"/>
  <c r="C149" i="44" s="1"/>
  <c r="E149" i="44"/>
  <c r="X149" i="44"/>
  <c r="V149" i="44"/>
  <c r="T149" i="44"/>
  <c r="R149" i="44"/>
  <c r="P149" i="44"/>
  <c r="N149" i="44"/>
  <c r="L149" i="44"/>
  <c r="J149" i="44"/>
  <c r="H149" i="44"/>
  <c r="F149" i="44"/>
  <c r="D149" i="44"/>
  <c r="Y147" i="44"/>
  <c r="W147" i="44"/>
  <c r="U147" i="44"/>
  <c r="S147" i="44"/>
  <c r="Q147" i="44"/>
  <c r="O147" i="44"/>
  <c r="M147" i="44"/>
  <c r="K147" i="44"/>
  <c r="I147" i="44"/>
  <c r="G147" i="44"/>
  <c r="E147" i="44"/>
  <c r="X147" i="44"/>
  <c r="V147" i="44"/>
  <c r="T147" i="44"/>
  <c r="R147" i="44"/>
  <c r="P147" i="44"/>
  <c r="N147" i="44"/>
  <c r="L147" i="44"/>
  <c r="J147" i="44"/>
  <c r="H147" i="44"/>
  <c r="F147" i="44"/>
  <c r="D147" i="44"/>
  <c r="C146" i="44"/>
  <c r="C145" i="44"/>
  <c r="C144" i="44"/>
  <c r="X142" i="44"/>
  <c r="V142" i="44"/>
  <c r="T142" i="44"/>
  <c r="R142" i="44"/>
  <c r="P142" i="44"/>
  <c r="N142" i="44"/>
  <c r="L142" i="44"/>
  <c r="J142" i="44"/>
  <c r="H142" i="44"/>
  <c r="F142" i="44"/>
  <c r="D142" i="44"/>
  <c r="Y142" i="44"/>
  <c r="W142" i="44"/>
  <c r="U142" i="44"/>
  <c r="S142" i="44"/>
  <c r="Q142" i="44"/>
  <c r="O142" i="44"/>
  <c r="M142" i="44"/>
  <c r="K142" i="44"/>
  <c r="I142" i="44"/>
  <c r="G142" i="44"/>
  <c r="E142" i="44"/>
  <c r="Y139" i="44"/>
  <c r="W139" i="44"/>
  <c r="S139" i="44"/>
  <c r="M139" i="44"/>
  <c r="K139" i="44"/>
  <c r="V139" i="44"/>
  <c r="T139" i="44"/>
  <c r="N139" i="44"/>
  <c r="L139" i="44"/>
  <c r="J139" i="44"/>
  <c r="H139" i="44"/>
  <c r="C138" i="44"/>
  <c r="C137" i="44"/>
  <c r="Y135" i="44"/>
  <c r="W135" i="44"/>
  <c r="U135" i="44"/>
  <c r="S135" i="44"/>
  <c r="Q135" i="44"/>
  <c r="O135" i="44"/>
  <c r="M135" i="44"/>
  <c r="K135" i="44"/>
  <c r="I135" i="44"/>
  <c r="G135" i="44"/>
  <c r="E135" i="44"/>
  <c r="X135" i="44"/>
  <c r="V135" i="44"/>
  <c r="T135" i="44"/>
  <c r="R135" i="44"/>
  <c r="P135" i="44"/>
  <c r="N135" i="44"/>
  <c r="L135" i="44"/>
  <c r="J135" i="44"/>
  <c r="H135" i="44"/>
  <c r="F135" i="44"/>
  <c r="D135" i="44"/>
  <c r="C134" i="44"/>
  <c r="C133" i="44"/>
  <c r="C132" i="44"/>
  <c r="X130" i="44"/>
  <c r="V130" i="44"/>
  <c r="T130" i="44"/>
  <c r="R130" i="44"/>
  <c r="P130" i="44"/>
  <c r="N130" i="44"/>
  <c r="L130" i="44"/>
  <c r="J130" i="44"/>
  <c r="H130" i="44"/>
  <c r="F130" i="44"/>
  <c r="D130" i="44"/>
  <c r="Y130" i="44"/>
  <c r="W130" i="44"/>
  <c r="U130" i="44"/>
  <c r="S130" i="44"/>
  <c r="Q130" i="44"/>
  <c r="O130" i="44"/>
  <c r="M130" i="44"/>
  <c r="K130" i="44"/>
  <c r="I130" i="44"/>
  <c r="G130" i="44"/>
  <c r="E130" i="44"/>
  <c r="C129" i="44"/>
  <c r="C128" i="44"/>
  <c r="C127" i="44"/>
  <c r="C126" i="44"/>
  <c r="X124" i="44"/>
  <c r="V124" i="44"/>
  <c r="T124" i="44"/>
  <c r="R124" i="44"/>
  <c r="P124" i="44"/>
  <c r="N124" i="44"/>
  <c r="L124" i="44"/>
  <c r="J124" i="44"/>
  <c r="H124" i="44"/>
  <c r="F124" i="44"/>
  <c r="D124" i="44"/>
  <c r="Y124" i="44"/>
  <c r="W124" i="44"/>
  <c r="U124" i="44"/>
  <c r="S124" i="44"/>
  <c r="Q124" i="44"/>
  <c r="O124" i="44"/>
  <c r="M124" i="44"/>
  <c r="K124" i="44"/>
  <c r="I124" i="44"/>
  <c r="G124" i="44"/>
  <c r="E124" i="44"/>
  <c r="C123" i="44"/>
  <c r="C122" i="44"/>
  <c r="C121" i="44"/>
  <c r="C120" i="44"/>
  <c r="C119" i="44"/>
  <c r="C118" i="44"/>
  <c r="C117" i="44"/>
  <c r="C116" i="44"/>
  <c r="X114" i="44"/>
  <c r="V114" i="44"/>
  <c r="T114" i="44"/>
  <c r="R114" i="44"/>
  <c r="P114" i="44"/>
  <c r="N114" i="44"/>
  <c r="L114" i="44"/>
  <c r="J114" i="44"/>
  <c r="H114" i="44"/>
  <c r="F114" i="44"/>
  <c r="C115" i="44"/>
  <c r="Y114" i="44"/>
  <c r="W114" i="44"/>
  <c r="U114" i="44"/>
  <c r="S114" i="44"/>
  <c r="Q114" i="44"/>
  <c r="O114" i="44"/>
  <c r="M114" i="44"/>
  <c r="K114" i="44"/>
  <c r="I114" i="44"/>
  <c r="G114" i="44"/>
  <c r="E114" i="44"/>
  <c r="X112" i="44"/>
  <c r="V112" i="44"/>
  <c r="T112" i="44"/>
  <c r="R112" i="44"/>
  <c r="P112" i="44"/>
  <c r="N112" i="44"/>
  <c r="L112" i="44"/>
  <c r="J112" i="44"/>
  <c r="H112" i="44"/>
  <c r="F112" i="44"/>
  <c r="D112" i="44"/>
  <c r="Y112" i="44"/>
  <c r="W112" i="44"/>
  <c r="U112" i="44"/>
  <c r="S112" i="44"/>
  <c r="Q112" i="44"/>
  <c r="O112" i="44"/>
  <c r="M112" i="44"/>
  <c r="K112" i="44"/>
  <c r="I112" i="44"/>
  <c r="G112" i="44"/>
  <c r="E112" i="44"/>
  <c r="F109" i="44"/>
  <c r="C111" i="44"/>
  <c r="Y109" i="44"/>
  <c r="W109" i="44"/>
  <c r="U109" i="44"/>
  <c r="S109" i="44"/>
  <c r="Q109" i="44"/>
  <c r="O109" i="44"/>
  <c r="M109" i="44"/>
  <c r="K109" i="44"/>
  <c r="I109" i="44"/>
  <c r="G109" i="44"/>
  <c r="C110" i="44"/>
  <c r="X109" i="44"/>
  <c r="V109" i="44"/>
  <c r="T109" i="44"/>
  <c r="R109" i="44"/>
  <c r="P109" i="44"/>
  <c r="N109" i="44"/>
  <c r="L109" i="44"/>
  <c r="J109" i="44"/>
  <c r="H109" i="44"/>
  <c r="D109" i="44"/>
  <c r="Y107" i="44"/>
  <c r="W107" i="44"/>
  <c r="U107" i="44"/>
  <c r="S107" i="44"/>
  <c r="Q107" i="44"/>
  <c r="O107" i="44"/>
  <c r="M107" i="44"/>
  <c r="K107" i="44"/>
  <c r="I107" i="44"/>
  <c r="G107" i="44"/>
  <c r="E107" i="44"/>
  <c r="C108" i="44"/>
  <c r="C107" i="44" s="1"/>
  <c r="X107" i="44"/>
  <c r="V107" i="44"/>
  <c r="T107" i="44"/>
  <c r="R107" i="44"/>
  <c r="P107" i="44"/>
  <c r="N107" i="44"/>
  <c r="L107" i="44"/>
  <c r="J107" i="44"/>
  <c r="H107" i="44"/>
  <c r="F107" i="44"/>
  <c r="D107" i="44"/>
  <c r="Y105" i="44"/>
  <c r="W105" i="44"/>
  <c r="U105" i="44"/>
  <c r="S105" i="44"/>
  <c r="Q105" i="44"/>
  <c r="O105" i="44"/>
  <c r="M105" i="44"/>
  <c r="K105" i="44"/>
  <c r="I105" i="44"/>
  <c r="C106" i="44"/>
  <c r="C105" i="44" s="1"/>
  <c r="E105" i="44"/>
  <c r="X105" i="44"/>
  <c r="V105" i="44"/>
  <c r="T105" i="44"/>
  <c r="R105" i="44"/>
  <c r="P105" i="44"/>
  <c r="N105" i="44"/>
  <c r="L105" i="44"/>
  <c r="J105" i="44"/>
  <c r="H105" i="44"/>
  <c r="F105" i="44"/>
  <c r="D105" i="44"/>
  <c r="C104" i="44"/>
  <c r="R101" i="44"/>
  <c r="L101" i="44"/>
  <c r="F101" i="44"/>
  <c r="C103" i="44"/>
  <c r="Y101" i="44"/>
  <c r="W101" i="44"/>
  <c r="V101" i="44"/>
  <c r="U101" i="44"/>
  <c r="S101" i="44"/>
  <c r="Q101" i="44"/>
  <c r="P101" i="44"/>
  <c r="O101" i="44"/>
  <c r="M101" i="44"/>
  <c r="K101" i="44"/>
  <c r="J101" i="44"/>
  <c r="I101" i="44"/>
  <c r="G101" i="44"/>
  <c r="E101" i="44"/>
  <c r="D101" i="44"/>
  <c r="C102" i="44"/>
  <c r="X101" i="44"/>
  <c r="T101" i="44"/>
  <c r="N101" i="44"/>
  <c r="H101" i="44"/>
  <c r="C100" i="44"/>
  <c r="C98" i="44"/>
  <c r="C97" i="44"/>
  <c r="C95" i="44"/>
  <c r="C94" i="44"/>
  <c r="X92" i="44"/>
  <c r="V92" i="44"/>
  <c r="R92" i="44"/>
  <c r="L92" i="44"/>
  <c r="F92" i="44"/>
  <c r="W92" i="44"/>
  <c r="S92" i="44"/>
  <c r="K92" i="44"/>
  <c r="Y240" i="25"/>
  <c r="X240" i="25"/>
  <c r="W240" i="25"/>
  <c r="V240" i="25"/>
  <c r="U240" i="25"/>
  <c r="T240" i="25"/>
  <c r="S240" i="25"/>
  <c r="R240" i="25"/>
  <c r="Q240" i="25"/>
  <c r="P240" i="25"/>
  <c r="O240" i="25"/>
  <c r="N240" i="25"/>
  <c r="M240" i="25"/>
  <c r="L240" i="25"/>
  <c r="K240" i="25"/>
  <c r="J240" i="25"/>
  <c r="I240" i="25"/>
  <c r="H240" i="25"/>
  <c r="G240" i="25"/>
  <c r="F240" i="25"/>
  <c r="E240" i="25"/>
  <c r="D240" i="25"/>
  <c r="Y239" i="25"/>
  <c r="X239" i="25"/>
  <c r="W239" i="25"/>
  <c r="V239" i="25"/>
  <c r="U239" i="25"/>
  <c r="T239" i="25"/>
  <c r="S239" i="25"/>
  <c r="R239" i="25"/>
  <c r="Q239" i="25"/>
  <c r="P239" i="25"/>
  <c r="O239" i="25"/>
  <c r="N239" i="25"/>
  <c r="M239" i="25"/>
  <c r="L239" i="25"/>
  <c r="K239" i="25"/>
  <c r="J239" i="25"/>
  <c r="I239" i="25"/>
  <c r="H239" i="25"/>
  <c r="G239" i="25"/>
  <c r="F239" i="25"/>
  <c r="E239" i="25"/>
  <c r="D239" i="25"/>
  <c r="Y238" i="25"/>
  <c r="X238" i="25"/>
  <c r="W238" i="25"/>
  <c r="W237" i="25" s="1"/>
  <c r="V238" i="25"/>
  <c r="U238" i="25"/>
  <c r="T238" i="25"/>
  <c r="S238" i="25"/>
  <c r="R238" i="25"/>
  <c r="R237" i="25" s="1"/>
  <c r="Q238" i="25"/>
  <c r="P238" i="25"/>
  <c r="O238" i="25"/>
  <c r="O237" i="25" s="1"/>
  <c r="N238" i="25"/>
  <c r="M238" i="25"/>
  <c r="L238" i="25"/>
  <c r="K238" i="25"/>
  <c r="J238" i="25"/>
  <c r="I238" i="25"/>
  <c r="H238" i="25"/>
  <c r="G238" i="25"/>
  <c r="G237" i="25" s="1"/>
  <c r="F238" i="25"/>
  <c r="E238" i="25"/>
  <c r="D238" i="25"/>
  <c r="Y236" i="25"/>
  <c r="X236" i="25"/>
  <c r="W236" i="25"/>
  <c r="V236" i="25"/>
  <c r="U236" i="25"/>
  <c r="T236" i="25"/>
  <c r="S236" i="25"/>
  <c r="R236" i="25"/>
  <c r="Q236" i="25"/>
  <c r="P236" i="25"/>
  <c r="O236" i="25"/>
  <c r="N236" i="25"/>
  <c r="M236" i="25"/>
  <c r="M233" i="25" s="1"/>
  <c r="L236" i="25"/>
  <c r="K236" i="25"/>
  <c r="J236" i="25"/>
  <c r="I236" i="25"/>
  <c r="H236" i="25"/>
  <c r="G236" i="25"/>
  <c r="F236" i="25"/>
  <c r="E236" i="25"/>
  <c r="C236" i="25" s="1"/>
  <c r="D236" i="25"/>
  <c r="Y235" i="25"/>
  <c r="X235" i="25"/>
  <c r="W235" i="25"/>
  <c r="V235" i="25"/>
  <c r="U235" i="25"/>
  <c r="T235" i="25"/>
  <c r="S235" i="25"/>
  <c r="R235" i="25"/>
  <c r="Q235" i="25"/>
  <c r="P235" i="25"/>
  <c r="O235" i="25"/>
  <c r="N235" i="25"/>
  <c r="M235" i="25"/>
  <c r="L235" i="25"/>
  <c r="K235" i="25"/>
  <c r="J235" i="25"/>
  <c r="I235" i="25"/>
  <c r="H235" i="25"/>
  <c r="G235" i="25"/>
  <c r="F235" i="25"/>
  <c r="E235" i="25"/>
  <c r="D235" i="25"/>
  <c r="Y234" i="25"/>
  <c r="Y233" i="25" s="1"/>
  <c r="X234" i="25"/>
  <c r="W234" i="25"/>
  <c r="V234" i="25"/>
  <c r="U234" i="25"/>
  <c r="T234" i="25"/>
  <c r="S234" i="25"/>
  <c r="R234" i="25"/>
  <c r="Q234" i="25"/>
  <c r="Q233" i="25" s="1"/>
  <c r="P234" i="25"/>
  <c r="O234" i="25"/>
  <c r="N234" i="25"/>
  <c r="M234" i="25"/>
  <c r="L234" i="25"/>
  <c r="K234" i="25"/>
  <c r="J234" i="25"/>
  <c r="I234" i="25"/>
  <c r="I233" i="25" s="1"/>
  <c r="H234" i="25"/>
  <c r="G234" i="25"/>
  <c r="F234" i="25"/>
  <c r="E234" i="25"/>
  <c r="D234" i="25"/>
  <c r="Y232" i="25"/>
  <c r="X232" i="25"/>
  <c r="W232" i="25"/>
  <c r="W231" i="25" s="1"/>
  <c r="V232" i="25"/>
  <c r="U232" i="25"/>
  <c r="T232" i="25"/>
  <c r="S232" i="25"/>
  <c r="R232" i="25"/>
  <c r="Q232" i="25"/>
  <c r="P232" i="25"/>
  <c r="O232" i="25"/>
  <c r="O231" i="25" s="1"/>
  <c r="N232" i="25"/>
  <c r="M232" i="25"/>
  <c r="L232" i="25"/>
  <c r="K232" i="25"/>
  <c r="J232" i="25"/>
  <c r="I232" i="25"/>
  <c r="H232" i="25"/>
  <c r="G232" i="25"/>
  <c r="G231" i="25" s="1"/>
  <c r="F232" i="25"/>
  <c r="E232" i="25"/>
  <c r="D232" i="25"/>
  <c r="Y230" i="25"/>
  <c r="Y229" i="25" s="1"/>
  <c r="X230" i="25"/>
  <c r="X229" i="25" s="1"/>
  <c r="W230" i="25"/>
  <c r="V230" i="25"/>
  <c r="U230" i="25"/>
  <c r="U229" i="25" s="1"/>
  <c r="T230" i="25"/>
  <c r="S230" i="25"/>
  <c r="R230" i="25"/>
  <c r="Q230" i="25"/>
  <c r="P230" i="25"/>
  <c r="O230" i="25"/>
  <c r="N230" i="25"/>
  <c r="M230" i="25"/>
  <c r="L230" i="25"/>
  <c r="K230" i="25"/>
  <c r="J230" i="25"/>
  <c r="I230" i="25"/>
  <c r="H230" i="25"/>
  <c r="G230" i="25"/>
  <c r="F230" i="25"/>
  <c r="E230" i="25"/>
  <c r="E229" i="25" s="1"/>
  <c r="D230" i="25"/>
  <c r="Y228" i="25"/>
  <c r="X228" i="25"/>
  <c r="W228" i="25"/>
  <c r="W227" i="25" s="1"/>
  <c r="V228" i="25"/>
  <c r="V227" i="25" s="1"/>
  <c r="U228" i="25"/>
  <c r="T228" i="25"/>
  <c r="S228" i="25"/>
  <c r="R228" i="25"/>
  <c r="Q228" i="25"/>
  <c r="P228" i="25"/>
  <c r="O228" i="25"/>
  <c r="N228" i="25"/>
  <c r="N227" i="25" s="1"/>
  <c r="M228" i="25"/>
  <c r="L228" i="25"/>
  <c r="K228" i="25"/>
  <c r="K227" i="25" s="1"/>
  <c r="J228" i="25"/>
  <c r="I228" i="25"/>
  <c r="H228" i="25"/>
  <c r="G228" i="25"/>
  <c r="G227" i="25" s="1"/>
  <c r="F228" i="25"/>
  <c r="F227" i="25" s="1"/>
  <c r="E228" i="25"/>
  <c r="D228" i="25"/>
  <c r="Y226" i="25"/>
  <c r="X226" i="25"/>
  <c r="W226" i="25"/>
  <c r="V226" i="25"/>
  <c r="U226" i="25"/>
  <c r="T226" i="25"/>
  <c r="S226" i="25"/>
  <c r="R226" i="25"/>
  <c r="Q226" i="25"/>
  <c r="P226" i="25"/>
  <c r="O226" i="25"/>
  <c r="N226" i="25"/>
  <c r="M226" i="25"/>
  <c r="L226" i="25"/>
  <c r="K226" i="25"/>
  <c r="J226" i="25"/>
  <c r="I226" i="25"/>
  <c r="H226" i="25"/>
  <c r="G226" i="25"/>
  <c r="F226" i="25"/>
  <c r="E226" i="25"/>
  <c r="D226" i="25"/>
  <c r="Y225" i="25"/>
  <c r="X225" i="25"/>
  <c r="W225" i="25"/>
  <c r="V225" i="25"/>
  <c r="U225" i="25"/>
  <c r="T225" i="25"/>
  <c r="S225" i="25"/>
  <c r="R225" i="25"/>
  <c r="Q225" i="25"/>
  <c r="P225" i="25"/>
  <c r="O225" i="25"/>
  <c r="N225" i="25"/>
  <c r="M225" i="25"/>
  <c r="L225" i="25"/>
  <c r="K225" i="25"/>
  <c r="J225" i="25"/>
  <c r="I225" i="25"/>
  <c r="H225" i="25"/>
  <c r="G225" i="25"/>
  <c r="G222" i="25" s="1"/>
  <c r="F225" i="25"/>
  <c r="E225" i="25"/>
  <c r="D225" i="25"/>
  <c r="Y224" i="25"/>
  <c r="X224" i="25"/>
  <c r="W224" i="25"/>
  <c r="V224" i="25"/>
  <c r="U224" i="25"/>
  <c r="U222" i="25" s="1"/>
  <c r="T224" i="25"/>
  <c r="S224" i="25"/>
  <c r="R224" i="25"/>
  <c r="Q224" i="25"/>
  <c r="P224" i="25"/>
  <c r="O224" i="25"/>
  <c r="N224" i="25"/>
  <c r="M224" i="25"/>
  <c r="L224" i="25"/>
  <c r="K224" i="25"/>
  <c r="J224" i="25"/>
  <c r="I224" i="25"/>
  <c r="H224" i="25"/>
  <c r="G224" i="25"/>
  <c r="F224" i="25"/>
  <c r="E224" i="25"/>
  <c r="D224" i="25"/>
  <c r="Y223" i="25"/>
  <c r="X223" i="25"/>
  <c r="W223" i="25"/>
  <c r="V223" i="25"/>
  <c r="U223" i="25"/>
  <c r="T223" i="25"/>
  <c r="S223" i="25"/>
  <c r="R223" i="25"/>
  <c r="Q223" i="25"/>
  <c r="P223" i="25"/>
  <c r="O223" i="25"/>
  <c r="N223" i="25"/>
  <c r="M223" i="25"/>
  <c r="L223" i="25"/>
  <c r="K223" i="25"/>
  <c r="K222" i="25" s="1"/>
  <c r="J223" i="25"/>
  <c r="I223" i="25"/>
  <c r="H223" i="25"/>
  <c r="G223" i="25"/>
  <c r="F223" i="25"/>
  <c r="E223" i="25"/>
  <c r="D223" i="25"/>
  <c r="Y221" i="25"/>
  <c r="X221" i="25"/>
  <c r="W221" i="25"/>
  <c r="V221" i="25"/>
  <c r="U221" i="25"/>
  <c r="T221" i="25"/>
  <c r="S221" i="25"/>
  <c r="R221" i="25"/>
  <c r="Q221" i="25"/>
  <c r="Q219" i="25" s="1"/>
  <c r="P221" i="25"/>
  <c r="O221" i="25"/>
  <c r="N221" i="25"/>
  <c r="M221" i="25"/>
  <c r="L221" i="25"/>
  <c r="K221" i="25"/>
  <c r="J221" i="25"/>
  <c r="I221" i="25"/>
  <c r="H221" i="25"/>
  <c r="G221" i="25"/>
  <c r="F221" i="25"/>
  <c r="E221" i="25"/>
  <c r="D221" i="25"/>
  <c r="Y220" i="25"/>
  <c r="X220" i="25"/>
  <c r="W220" i="25"/>
  <c r="W219" i="25" s="1"/>
  <c r="V220" i="25"/>
  <c r="U220" i="25"/>
  <c r="T220" i="25"/>
  <c r="S220" i="25"/>
  <c r="R220" i="25"/>
  <c r="Q220" i="25"/>
  <c r="P220" i="25"/>
  <c r="O220" i="25"/>
  <c r="N220" i="25"/>
  <c r="M220" i="25"/>
  <c r="M219" i="23" s="1"/>
  <c r="L220" i="25"/>
  <c r="K220" i="25"/>
  <c r="J220" i="25"/>
  <c r="I220" i="25"/>
  <c r="H220" i="25"/>
  <c r="G220" i="25"/>
  <c r="G219" i="25" s="1"/>
  <c r="F220" i="25"/>
  <c r="E220" i="25"/>
  <c r="D220" i="25"/>
  <c r="Y218" i="25"/>
  <c r="X218" i="25"/>
  <c r="W218" i="25"/>
  <c r="V218" i="25"/>
  <c r="U218" i="25"/>
  <c r="T218" i="25"/>
  <c r="S218" i="25"/>
  <c r="R218" i="25"/>
  <c r="Q218" i="25"/>
  <c r="P218" i="25"/>
  <c r="O218" i="25"/>
  <c r="N218" i="25"/>
  <c r="M218" i="25"/>
  <c r="L218" i="25"/>
  <c r="K218" i="25"/>
  <c r="J218" i="25"/>
  <c r="I218" i="25"/>
  <c r="H218" i="25"/>
  <c r="G218" i="25"/>
  <c r="F218" i="25"/>
  <c r="E218" i="25"/>
  <c r="D218" i="25"/>
  <c r="Y217" i="25"/>
  <c r="X217" i="25"/>
  <c r="W217" i="25"/>
  <c r="V217" i="25"/>
  <c r="U217" i="25"/>
  <c r="T217" i="25"/>
  <c r="S217" i="25"/>
  <c r="S215" i="25" s="1"/>
  <c r="R217" i="25"/>
  <c r="Q217" i="25"/>
  <c r="P217" i="25"/>
  <c r="O217" i="25"/>
  <c r="N217" i="25"/>
  <c r="M217" i="25"/>
  <c r="L217" i="25"/>
  <c r="K217" i="25"/>
  <c r="K215" i="25" s="1"/>
  <c r="J217" i="25"/>
  <c r="I217" i="25"/>
  <c r="H217" i="25"/>
  <c r="G217" i="25"/>
  <c r="F217" i="25"/>
  <c r="E217" i="25"/>
  <c r="D217" i="25"/>
  <c r="Y216" i="25"/>
  <c r="X216" i="25"/>
  <c r="W216" i="25"/>
  <c r="V216" i="25"/>
  <c r="U216" i="25"/>
  <c r="T216" i="25"/>
  <c r="S216" i="25"/>
  <c r="R216" i="25"/>
  <c r="Q216" i="25"/>
  <c r="Q215" i="25" s="1"/>
  <c r="P216" i="25"/>
  <c r="O216" i="25"/>
  <c r="N216" i="25"/>
  <c r="M216" i="25"/>
  <c r="L216" i="25"/>
  <c r="K216" i="25"/>
  <c r="J216" i="25"/>
  <c r="I216" i="25"/>
  <c r="H216" i="25"/>
  <c r="G216" i="25"/>
  <c r="F216" i="25"/>
  <c r="E216" i="25"/>
  <c r="D216" i="25"/>
  <c r="Y214" i="25"/>
  <c r="X214" i="25"/>
  <c r="W214" i="25"/>
  <c r="V214" i="25"/>
  <c r="U214" i="25"/>
  <c r="T214" i="25"/>
  <c r="S214" i="25"/>
  <c r="R214" i="25"/>
  <c r="Q214" i="25"/>
  <c r="P214" i="25"/>
  <c r="O214" i="25"/>
  <c r="N214" i="25"/>
  <c r="M214" i="25"/>
  <c r="L214" i="25"/>
  <c r="K214" i="25"/>
  <c r="J214" i="25"/>
  <c r="I214" i="25"/>
  <c r="H214" i="25"/>
  <c r="G214" i="25"/>
  <c r="F214" i="25"/>
  <c r="E214" i="25"/>
  <c r="D214" i="25"/>
  <c r="Y213" i="25"/>
  <c r="X213" i="25"/>
  <c r="W213" i="25"/>
  <c r="V213" i="25"/>
  <c r="U213" i="25"/>
  <c r="T213" i="25"/>
  <c r="S213" i="25"/>
  <c r="R213" i="25"/>
  <c r="Q213" i="25"/>
  <c r="P213" i="25"/>
  <c r="O213" i="25"/>
  <c r="N213" i="25"/>
  <c r="M213" i="25"/>
  <c r="L213" i="25"/>
  <c r="K213" i="25"/>
  <c r="J213" i="25"/>
  <c r="I213" i="25"/>
  <c r="H213" i="25"/>
  <c r="G213" i="25"/>
  <c r="F213" i="25"/>
  <c r="E213" i="25"/>
  <c r="D213" i="25"/>
  <c r="Y212" i="25"/>
  <c r="X212" i="25"/>
  <c r="W212" i="25"/>
  <c r="V212" i="25"/>
  <c r="U212" i="25"/>
  <c r="T212" i="25"/>
  <c r="S212" i="25"/>
  <c r="R212" i="25"/>
  <c r="Q212" i="25"/>
  <c r="P212" i="25"/>
  <c r="O212" i="25"/>
  <c r="N212" i="25"/>
  <c r="M212" i="25"/>
  <c r="L212" i="25"/>
  <c r="K212" i="25"/>
  <c r="J212" i="25"/>
  <c r="I212" i="25"/>
  <c r="H212" i="25"/>
  <c r="G212" i="25"/>
  <c r="F212" i="25"/>
  <c r="E212" i="25"/>
  <c r="D212" i="25"/>
  <c r="Y211" i="25"/>
  <c r="X211" i="25"/>
  <c r="W211" i="25"/>
  <c r="V211" i="25"/>
  <c r="U211" i="25"/>
  <c r="T211" i="25"/>
  <c r="S211" i="25"/>
  <c r="R211" i="25"/>
  <c r="Q211" i="25"/>
  <c r="P211" i="25"/>
  <c r="O211" i="25"/>
  <c r="N211" i="25"/>
  <c r="M211" i="25"/>
  <c r="L211" i="25"/>
  <c r="K211" i="25"/>
  <c r="J211" i="25"/>
  <c r="I211" i="25"/>
  <c r="H211" i="25"/>
  <c r="G211" i="25"/>
  <c r="F211" i="25"/>
  <c r="E211" i="25"/>
  <c r="D211" i="25"/>
  <c r="Y209" i="25"/>
  <c r="X209" i="25"/>
  <c r="W209" i="25"/>
  <c r="V209" i="25"/>
  <c r="U209" i="25"/>
  <c r="T209" i="25"/>
  <c r="S209" i="25"/>
  <c r="R209" i="25"/>
  <c r="Q209" i="25"/>
  <c r="P209" i="25"/>
  <c r="O209" i="25"/>
  <c r="N209" i="25"/>
  <c r="M209" i="25"/>
  <c r="L209" i="25"/>
  <c r="K209" i="25"/>
  <c r="J209" i="25"/>
  <c r="I209" i="25"/>
  <c r="H209" i="25"/>
  <c r="G209" i="25"/>
  <c r="F209" i="25"/>
  <c r="E209" i="25"/>
  <c r="D209" i="25"/>
  <c r="Y208" i="25"/>
  <c r="X208" i="25"/>
  <c r="W208" i="25"/>
  <c r="V208" i="25"/>
  <c r="U208" i="25"/>
  <c r="T208" i="25"/>
  <c r="S208" i="25"/>
  <c r="R208" i="25"/>
  <c r="Q208" i="25"/>
  <c r="P208" i="25"/>
  <c r="O208" i="25"/>
  <c r="N208" i="25"/>
  <c r="M208" i="25"/>
  <c r="L208" i="25"/>
  <c r="K208" i="25"/>
  <c r="J208" i="25"/>
  <c r="I208" i="25"/>
  <c r="H208" i="25"/>
  <c r="G208" i="25"/>
  <c r="F208" i="25"/>
  <c r="E208" i="25"/>
  <c r="D208" i="25"/>
  <c r="Y207" i="25"/>
  <c r="X207" i="25"/>
  <c r="W207" i="25"/>
  <c r="V207" i="25"/>
  <c r="U207" i="25"/>
  <c r="T207" i="25"/>
  <c r="S207" i="25"/>
  <c r="R207" i="25"/>
  <c r="Q207" i="25"/>
  <c r="P207" i="25"/>
  <c r="O207" i="25"/>
  <c r="N207" i="25"/>
  <c r="M207" i="25"/>
  <c r="L207" i="25"/>
  <c r="K207" i="25"/>
  <c r="J207" i="25"/>
  <c r="I207" i="25"/>
  <c r="H207" i="25"/>
  <c r="G207" i="25"/>
  <c r="F207" i="25"/>
  <c r="E207" i="25"/>
  <c r="D207" i="25"/>
  <c r="Y206" i="25"/>
  <c r="X206" i="25"/>
  <c r="W206" i="25"/>
  <c r="V206" i="25"/>
  <c r="U206" i="25"/>
  <c r="T206" i="25"/>
  <c r="S206" i="25"/>
  <c r="R206" i="25"/>
  <c r="Q206" i="25"/>
  <c r="P206" i="25"/>
  <c r="O206" i="25"/>
  <c r="N206" i="25"/>
  <c r="M206" i="25"/>
  <c r="L206" i="25"/>
  <c r="K206" i="25"/>
  <c r="J206" i="25"/>
  <c r="I206" i="25"/>
  <c r="H206" i="25"/>
  <c r="G206" i="25"/>
  <c r="F206" i="25"/>
  <c r="E206" i="25"/>
  <c r="D206" i="25"/>
  <c r="Y205" i="25"/>
  <c r="X205" i="25"/>
  <c r="W205" i="25"/>
  <c r="V205" i="25"/>
  <c r="U205" i="25"/>
  <c r="T205" i="25"/>
  <c r="S205" i="25"/>
  <c r="R205" i="25"/>
  <c r="Q205" i="25"/>
  <c r="P205" i="25"/>
  <c r="O205" i="25"/>
  <c r="N205" i="25"/>
  <c r="M205" i="25"/>
  <c r="L205" i="25"/>
  <c r="K205" i="25"/>
  <c r="J205" i="25"/>
  <c r="I205" i="25"/>
  <c r="H205" i="25"/>
  <c r="G205" i="25"/>
  <c r="F205" i="25"/>
  <c r="E205" i="25"/>
  <c r="D205" i="25"/>
  <c r="Y203" i="25"/>
  <c r="X203" i="25"/>
  <c r="W203" i="25"/>
  <c r="V203" i="25"/>
  <c r="U203" i="25"/>
  <c r="T203" i="25"/>
  <c r="S203" i="25"/>
  <c r="R203" i="25"/>
  <c r="Q203" i="25"/>
  <c r="P203" i="25"/>
  <c r="O203" i="25"/>
  <c r="N203" i="25"/>
  <c r="M203" i="25"/>
  <c r="L203" i="25"/>
  <c r="K203" i="25"/>
  <c r="J203" i="25"/>
  <c r="I203" i="25"/>
  <c r="H203" i="25"/>
  <c r="G203" i="25"/>
  <c r="F203" i="25"/>
  <c r="E203" i="25"/>
  <c r="D203" i="25"/>
  <c r="Y202" i="25"/>
  <c r="X202" i="25"/>
  <c r="W202" i="25"/>
  <c r="V202" i="25"/>
  <c r="U202" i="25"/>
  <c r="T202" i="25"/>
  <c r="S202" i="25"/>
  <c r="R202" i="25"/>
  <c r="Q202" i="25"/>
  <c r="P202" i="25"/>
  <c r="O202" i="25"/>
  <c r="N202" i="25"/>
  <c r="M202" i="25"/>
  <c r="L202" i="25"/>
  <c r="K202" i="25"/>
  <c r="J202" i="25"/>
  <c r="I202" i="25"/>
  <c r="H202" i="25"/>
  <c r="G202" i="25"/>
  <c r="F202" i="25"/>
  <c r="E202" i="25"/>
  <c r="D202" i="25"/>
  <c r="Y201" i="25"/>
  <c r="X201" i="25"/>
  <c r="W201" i="25"/>
  <c r="V201" i="25"/>
  <c r="U201" i="25"/>
  <c r="T201" i="25"/>
  <c r="S201" i="25"/>
  <c r="R201" i="25"/>
  <c r="Q201" i="25"/>
  <c r="P201" i="25"/>
  <c r="O201" i="25"/>
  <c r="N201" i="25"/>
  <c r="M201" i="25"/>
  <c r="L201" i="25"/>
  <c r="K201" i="25"/>
  <c r="J201" i="25"/>
  <c r="I201" i="25"/>
  <c r="H201" i="25"/>
  <c r="G201" i="25"/>
  <c r="F201" i="25"/>
  <c r="E201" i="25"/>
  <c r="D201" i="25"/>
  <c r="Y200" i="25"/>
  <c r="X200" i="25"/>
  <c r="W200" i="25"/>
  <c r="V200" i="25"/>
  <c r="U200" i="25"/>
  <c r="T200" i="25"/>
  <c r="S200" i="25"/>
  <c r="R200" i="25"/>
  <c r="Q200" i="25"/>
  <c r="P200" i="25"/>
  <c r="O200" i="25"/>
  <c r="N200" i="25"/>
  <c r="M200" i="25"/>
  <c r="L200" i="25"/>
  <c r="K200" i="25"/>
  <c r="J200" i="25"/>
  <c r="I200" i="25"/>
  <c r="H200" i="25"/>
  <c r="G200" i="25"/>
  <c r="F200" i="25"/>
  <c r="E200" i="25"/>
  <c r="D200" i="25"/>
  <c r="Y199" i="25"/>
  <c r="X199" i="25"/>
  <c r="W199" i="25"/>
  <c r="V199" i="25"/>
  <c r="U199" i="25"/>
  <c r="T199" i="25"/>
  <c r="S199" i="25"/>
  <c r="R199" i="25"/>
  <c r="Q199" i="25"/>
  <c r="P199" i="25"/>
  <c r="O199" i="25"/>
  <c r="N199" i="25"/>
  <c r="M199" i="25"/>
  <c r="L199" i="25"/>
  <c r="K199" i="25"/>
  <c r="J199" i="25"/>
  <c r="I199" i="25"/>
  <c r="H199" i="25"/>
  <c r="G199" i="25"/>
  <c r="F199" i="25"/>
  <c r="E199" i="25"/>
  <c r="D199" i="25"/>
  <c r="Y198" i="25"/>
  <c r="X198" i="25"/>
  <c r="W198" i="25"/>
  <c r="V198" i="25"/>
  <c r="U198" i="25"/>
  <c r="T198" i="25"/>
  <c r="S198" i="25"/>
  <c r="R198" i="25"/>
  <c r="Q198" i="25"/>
  <c r="P198" i="25"/>
  <c r="O198" i="25"/>
  <c r="N198" i="25"/>
  <c r="M198" i="25"/>
  <c r="L198" i="25"/>
  <c r="K198" i="25"/>
  <c r="J198" i="25"/>
  <c r="I198" i="25"/>
  <c r="H198" i="25"/>
  <c r="G198" i="25"/>
  <c r="F198" i="25"/>
  <c r="E198" i="25"/>
  <c r="D198" i="25"/>
  <c r="Y197" i="25"/>
  <c r="X197" i="25"/>
  <c r="W197" i="25"/>
  <c r="V197" i="25"/>
  <c r="U197" i="25"/>
  <c r="T197" i="25"/>
  <c r="S197" i="25"/>
  <c r="R197" i="25"/>
  <c r="Q197" i="25"/>
  <c r="P197" i="25"/>
  <c r="O197" i="25"/>
  <c r="N197" i="25"/>
  <c r="M197" i="25"/>
  <c r="L197" i="25"/>
  <c r="K197" i="25"/>
  <c r="J197" i="25"/>
  <c r="I197" i="25"/>
  <c r="H197" i="25"/>
  <c r="G197" i="25"/>
  <c r="F197" i="25"/>
  <c r="E197" i="25"/>
  <c r="D197" i="25"/>
  <c r="Y196" i="25"/>
  <c r="X196" i="25"/>
  <c r="W196" i="25"/>
  <c r="V196" i="25"/>
  <c r="U196" i="25"/>
  <c r="T196" i="25"/>
  <c r="S196" i="25"/>
  <c r="R196" i="25"/>
  <c r="Q196" i="25"/>
  <c r="P196" i="25"/>
  <c r="O196" i="25"/>
  <c r="N196" i="25"/>
  <c r="M196" i="25"/>
  <c r="L196" i="25"/>
  <c r="K196" i="25"/>
  <c r="J196" i="25"/>
  <c r="I196" i="25"/>
  <c r="H196" i="25"/>
  <c r="G196" i="25"/>
  <c r="F196" i="25"/>
  <c r="E196" i="25"/>
  <c r="D196" i="25"/>
  <c r="Y195" i="25"/>
  <c r="X195" i="25"/>
  <c r="W195" i="25"/>
  <c r="V195" i="25"/>
  <c r="U195" i="25"/>
  <c r="T195" i="25"/>
  <c r="S195" i="25"/>
  <c r="R195" i="25"/>
  <c r="Q195" i="25"/>
  <c r="P195" i="25"/>
  <c r="O195" i="25"/>
  <c r="N195" i="25"/>
  <c r="M195" i="25"/>
  <c r="L195" i="25"/>
  <c r="K195" i="25"/>
  <c r="J195" i="25"/>
  <c r="I195" i="25"/>
  <c r="H195" i="25"/>
  <c r="G195" i="25"/>
  <c r="F195" i="25"/>
  <c r="E195" i="25"/>
  <c r="D195" i="25"/>
  <c r="Y193" i="25"/>
  <c r="Y192" i="25" s="1"/>
  <c r="X193" i="25"/>
  <c r="X192" i="25" s="1"/>
  <c r="W193" i="25"/>
  <c r="W192" i="25" s="1"/>
  <c r="V193" i="25"/>
  <c r="V192" i="25" s="1"/>
  <c r="U193" i="25"/>
  <c r="T193" i="25"/>
  <c r="T192" i="25" s="1"/>
  <c r="S193" i="25"/>
  <c r="S192" i="25" s="1"/>
  <c r="R193" i="25"/>
  <c r="R192" i="25" s="1"/>
  <c r="Q193" i="25"/>
  <c r="Q192" i="25" s="1"/>
  <c r="P193" i="25"/>
  <c r="P192" i="25" s="1"/>
  <c r="O193" i="25"/>
  <c r="O192" i="25" s="1"/>
  <c r="N193" i="25"/>
  <c r="N192" i="25" s="1"/>
  <c r="M193" i="25"/>
  <c r="M192" i="25" s="1"/>
  <c r="L193" i="25"/>
  <c r="L192" i="25" s="1"/>
  <c r="K193" i="25"/>
  <c r="K192" i="25" s="1"/>
  <c r="J193" i="25"/>
  <c r="J192" i="25" s="1"/>
  <c r="I193" i="25"/>
  <c r="I192" i="25" s="1"/>
  <c r="H193" i="25"/>
  <c r="H192" i="25" s="1"/>
  <c r="G193" i="25"/>
  <c r="G192" i="25" s="1"/>
  <c r="F193" i="25"/>
  <c r="F192" i="25" s="1"/>
  <c r="E193" i="25"/>
  <c r="E192" i="25" s="1"/>
  <c r="D193" i="25"/>
  <c r="D192" i="25" s="1"/>
  <c r="Y191" i="25"/>
  <c r="X191" i="25"/>
  <c r="W191" i="25"/>
  <c r="V191" i="25"/>
  <c r="U191" i="25"/>
  <c r="T191" i="25"/>
  <c r="S191" i="25"/>
  <c r="R191" i="25"/>
  <c r="Q191" i="25"/>
  <c r="P191" i="25"/>
  <c r="O191" i="25"/>
  <c r="N191" i="25"/>
  <c r="M191" i="25"/>
  <c r="L191" i="25"/>
  <c r="K191" i="25"/>
  <c r="J191" i="25"/>
  <c r="I191" i="25"/>
  <c r="H191" i="25"/>
  <c r="G191" i="25"/>
  <c r="F191" i="25"/>
  <c r="E191" i="25"/>
  <c r="D191" i="25"/>
  <c r="Y190" i="25"/>
  <c r="X190" i="25"/>
  <c r="W190" i="25"/>
  <c r="V190" i="25"/>
  <c r="U190" i="25"/>
  <c r="T190" i="25"/>
  <c r="S190" i="25"/>
  <c r="R190" i="25"/>
  <c r="Q190" i="25"/>
  <c r="P190" i="25"/>
  <c r="O190" i="25"/>
  <c r="N190" i="25"/>
  <c r="M190" i="25"/>
  <c r="L190" i="25"/>
  <c r="K190" i="25"/>
  <c r="J190" i="25"/>
  <c r="I190" i="25"/>
  <c r="H190" i="25"/>
  <c r="G190" i="25"/>
  <c r="F190" i="25"/>
  <c r="E190" i="25"/>
  <c r="D190" i="25"/>
  <c r="Y188" i="25"/>
  <c r="Y187" i="25" s="1"/>
  <c r="X188" i="25"/>
  <c r="X187" i="25" s="1"/>
  <c r="W188" i="25"/>
  <c r="W187" i="25" s="1"/>
  <c r="V188" i="25"/>
  <c r="V187" i="25" s="1"/>
  <c r="U188" i="25"/>
  <c r="U187" i="25" s="1"/>
  <c r="T188" i="25"/>
  <c r="T187" i="25" s="1"/>
  <c r="S188" i="25"/>
  <c r="S187" i="25" s="1"/>
  <c r="R188" i="25"/>
  <c r="R187" i="25" s="1"/>
  <c r="Q188" i="25"/>
  <c r="Q187" i="25" s="1"/>
  <c r="P188" i="25"/>
  <c r="P187" i="25" s="1"/>
  <c r="O188" i="25"/>
  <c r="O187" i="25" s="1"/>
  <c r="N188" i="25"/>
  <c r="N187" i="25" s="1"/>
  <c r="M188" i="25"/>
  <c r="M187" i="25" s="1"/>
  <c r="L188" i="25"/>
  <c r="L187" i="25" s="1"/>
  <c r="K188" i="25"/>
  <c r="K187" i="25" s="1"/>
  <c r="J188" i="25"/>
  <c r="J187" i="25" s="1"/>
  <c r="I188" i="25"/>
  <c r="I187" i="25" s="1"/>
  <c r="H188" i="25"/>
  <c r="H187" i="25" s="1"/>
  <c r="G188" i="25"/>
  <c r="G187" i="25" s="1"/>
  <c r="F188" i="25"/>
  <c r="F187" i="25" s="1"/>
  <c r="E188" i="25"/>
  <c r="E187" i="25" s="1"/>
  <c r="D188" i="25"/>
  <c r="D187" i="25" s="1"/>
  <c r="Y186" i="25"/>
  <c r="Y185" i="25" s="1"/>
  <c r="X186" i="25"/>
  <c r="X185" i="25" s="1"/>
  <c r="W186" i="25"/>
  <c r="W185" i="25" s="1"/>
  <c r="V186" i="25"/>
  <c r="V185" i="25" s="1"/>
  <c r="U186" i="25"/>
  <c r="U185" i="25" s="1"/>
  <c r="T186" i="25"/>
  <c r="T185" i="25" s="1"/>
  <c r="S186" i="25"/>
  <c r="S185" i="25" s="1"/>
  <c r="R186" i="25"/>
  <c r="R185" i="25" s="1"/>
  <c r="Q186" i="25"/>
  <c r="Q185" i="25" s="1"/>
  <c r="P186" i="25"/>
  <c r="P185" i="25" s="1"/>
  <c r="O186" i="25"/>
  <c r="O185" i="25" s="1"/>
  <c r="N186" i="25"/>
  <c r="N185" i="25" s="1"/>
  <c r="M186" i="25"/>
  <c r="M185" i="25" s="1"/>
  <c r="L186" i="25"/>
  <c r="L185" i="25" s="1"/>
  <c r="K186" i="25"/>
  <c r="K185" i="25" s="1"/>
  <c r="J186" i="25"/>
  <c r="J185" i="25" s="1"/>
  <c r="I186" i="25"/>
  <c r="I185" i="25" s="1"/>
  <c r="H186" i="25"/>
  <c r="H185" i="25" s="1"/>
  <c r="G186" i="25"/>
  <c r="G185" i="25" s="1"/>
  <c r="F186" i="25"/>
  <c r="F185" i="25" s="1"/>
  <c r="E186" i="25"/>
  <c r="E185" i="25" s="1"/>
  <c r="D186" i="25"/>
  <c r="Y184" i="25"/>
  <c r="X184" i="25"/>
  <c r="W184" i="25"/>
  <c r="V184" i="25"/>
  <c r="U184" i="25"/>
  <c r="T184" i="25"/>
  <c r="S184" i="25"/>
  <c r="R184" i="25"/>
  <c r="Q184" i="25"/>
  <c r="P184" i="25"/>
  <c r="O184" i="25"/>
  <c r="N184" i="25"/>
  <c r="M184" i="25"/>
  <c r="L184" i="25"/>
  <c r="K184" i="25"/>
  <c r="J184" i="25"/>
  <c r="I184" i="25"/>
  <c r="H184" i="25"/>
  <c r="G184" i="25"/>
  <c r="F184" i="25"/>
  <c r="E184" i="25"/>
  <c r="D184" i="25"/>
  <c r="Y183" i="25"/>
  <c r="X183" i="25"/>
  <c r="W183" i="25"/>
  <c r="V183" i="25"/>
  <c r="U183" i="25"/>
  <c r="T183" i="25"/>
  <c r="S183" i="25"/>
  <c r="R183" i="25"/>
  <c r="Q183" i="25"/>
  <c r="P183" i="25"/>
  <c r="O183" i="25"/>
  <c r="N183" i="25"/>
  <c r="M183" i="25"/>
  <c r="L183" i="25"/>
  <c r="K183" i="25"/>
  <c r="J183" i="25"/>
  <c r="J182" i="23" s="1"/>
  <c r="I183" i="25"/>
  <c r="H183" i="25"/>
  <c r="G183" i="25"/>
  <c r="F183" i="25"/>
  <c r="E183" i="25"/>
  <c r="D183" i="25"/>
  <c r="Y182" i="25"/>
  <c r="X182" i="25"/>
  <c r="W182" i="25"/>
  <c r="V182" i="25"/>
  <c r="U182" i="25"/>
  <c r="T182" i="25"/>
  <c r="S182" i="25"/>
  <c r="R182" i="25"/>
  <c r="Q182" i="25"/>
  <c r="P182" i="25"/>
  <c r="O182" i="25"/>
  <c r="N182" i="25"/>
  <c r="M182" i="25"/>
  <c r="L182" i="25"/>
  <c r="K182" i="25"/>
  <c r="J182" i="25"/>
  <c r="I182" i="25"/>
  <c r="H182" i="25"/>
  <c r="G182" i="25"/>
  <c r="F182" i="25"/>
  <c r="E182" i="25"/>
  <c r="D182" i="25"/>
  <c r="Y180" i="25"/>
  <c r="X180" i="25"/>
  <c r="W180" i="25"/>
  <c r="V180" i="25"/>
  <c r="U180" i="25"/>
  <c r="T180" i="25"/>
  <c r="S180" i="25"/>
  <c r="R180" i="25"/>
  <c r="Q180" i="25"/>
  <c r="P180" i="25"/>
  <c r="O180" i="25"/>
  <c r="N180" i="25"/>
  <c r="M180" i="25"/>
  <c r="L180" i="25"/>
  <c r="K180" i="25"/>
  <c r="J180" i="25"/>
  <c r="I180" i="25"/>
  <c r="H180" i="25"/>
  <c r="G180" i="25"/>
  <c r="F180" i="25"/>
  <c r="E180" i="25"/>
  <c r="D180" i="25"/>
  <c r="Y179" i="25"/>
  <c r="X179" i="25"/>
  <c r="W179" i="25"/>
  <c r="V179" i="25"/>
  <c r="U179" i="25"/>
  <c r="T179" i="25"/>
  <c r="S179" i="25"/>
  <c r="R179" i="25"/>
  <c r="Q179" i="25"/>
  <c r="P179" i="25"/>
  <c r="O179" i="25"/>
  <c r="N179" i="25"/>
  <c r="M179" i="25"/>
  <c r="L179" i="25"/>
  <c r="K179" i="25"/>
  <c r="J179" i="25"/>
  <c r="I179" i="25"/>
  <c r="H179" i="25"/>
  <c r="G179" i="25"/>
  <c r="F179" i="25"/>
  <c r="E179" i="25"/>
  <c r="D179" i="25"/>
  <c r="Y178" i="25"/>
  <c r="X178" i="25"/>
  <c r="W178" i="25"/>
  <c r="V178" i="25"/>
  <c r="U178" i="25"/>
  <c r="T178" i="25"/>
  <c r="S178" i="25"/>
  <c r="R178" i="25"/>
  <c r="Q178" i="25"/>
  <c r="P178" i="25"/>
  <c r="O178" i="25"/>
  <c r="N178" i="25"/>
  <c r="M178" i="25"/>
  <c r="L178" i="25"/>
  <c r="K178" i="25"/>
  <c r="J178" i="25"/>
  <c r="I178" i="25"/>
  <c r="H178" i="25"/>
  <c r="G178" i="25"/>
  <c r="F178" i="25"/>
  <c r="E178" i="25"/>
  <c r="D178" i="25"/>
  <c r="Y177" i="25"/>
  <c r="X177" i="25"/>
  <c r="W177" i="25"/>
  <c r="V177" i="25"/>
  <c r="U177" i="25"/>
  <c r="T177" i="25"/>
  <c r="S177" i="25"/>
  <c r="R177" i="25"/>
  <c r="Q177" i="25"/>
  <c r="P177" i="25"/>
  <c r="N177" i="25"/>
  <c r="M177" i="25"/>
  <c r="L177" i="25"/>
  <c r="K177" i="25"/>
  <c r="J177" i="25"/>
  <c r="I177" i="25"/>
  <c r="H177" i="25"/>
  <c r="G177" i="25"/>
  <c r="F177" i="25"/>
  <c r="E177" i="25"/>
  <c r="D177" i="25"/>
  <c r="Y176" i="25"/>
  <c r="X176" i="25"/>
  <c r="W176" i="25"/>
  <c r="V176" i="25"/>
  <c r="U176" i="25"/>
  <c r="T176" i="25"/>
  <c r="S176" i="25"/>
  <c r="R176" i="25"/>
  <c r="Q176" i="25"/>
  <c r="P176" i="25"/>
  <c r="O176" i="25"/>
  <c r="N176" i="25"/>
  <c r="M176" i="25"/>
  <c r="M175" i="23" s="1"/>
  <c r="L176" i="25"/>
  <c r="K176" i="25"/>
  <c r="J176" i="25"/>
  <c r="I176" i="25"/>
  <c r="H176" i="25"/>
  <c r="G176" i="25"/>
  <c r="F176" i="25"/>
  <c r="E176" i="25"/>
  <c r="E175" i="23" s="1"/>
  <c r="D176" i="25"/>
  <c r="Y175" i="25"/>
  <c r="X175" i="25"/>
  <c r="W175" i="25"/>
  <c r="V175" i="25"/>
  <c r="U175" i="25"/>
  <c r="T175" i="25"/>
  <c r="S175" i="25"/>
  <c r="S174" i="23" s="1"/>
  <c r="R175" i="25"/>
  <c r="Q175" i="25"/>
  <c r="P175" i="25"/>
  <c r="O175" i="25"/>
  <c r="N175" i="25"/>
  <c r="M175" i="25"/>
  <c r="L175" i="25"/>
  <c r="K175" i="25"/>
  <c r="K174" i="23" s="1"/>
  <c r="J175" i="25"/>
  <c r="I175" i="25"/>
  <c r="H175" i="25"/>
  <c r="G175" i="25"/>
  <c r="F175" i="25"/>
  <c r="E175" i="25"/>
  <c r="D175" i="25"/>
  <c r="Y174" i="25"/>
  <c r="X174" i="25"/>
  <c r="W174" i="25"/>
  <c r="V174" i="25"/>
  <c r="U174" i="25"/>
  <c r="T174" i="25"/>
  <c r="S174" i="25"/>
  <c r="R174" i="25"/>
  <c r="Q174" i="25"/>
  <c r="P174" i="25"/>
  <c r="O174" i="25"/>
  <c r="N174" i="25"/>
  <c r="M174" i="25"/>
  <c r="L174" i="25"/>
  <c r="K174" i="25"/>
  <c r="J174" i="25"/>
  <c r="I174" i="25"/>
  <c r="H174" i="25"/>
  <c r="G174" i="25"/>
  <c r="F174" i="25"/>
  <c r="E174" i="25"/>
  <c r="D174" i="25"/>
  <c r="Y173" i="25"/>
  <c r="X173" i="25"/>
  <c r="W173" i="25"/>
  <c r="V173" i="25"/>
  <c r="U173" i="25"/>
  <c r="T173" i="25"/>
  <c r="S173" i="25"/>
  <c r="R173" i="25"/>
  <c r="Q173" i="25"/>
  <c r="P173" i="25"/>
  <c r="O173" i="25"/>
  <c r="N173" i="25"/>
  <c r="M173" i="25"/>
  <c r="L173" i="25"/>
  <c r="K173" i="25"/>
  <c r="J173" i="25"/>
  <c r="I173" i="25"/>
  <c r="H173" i="25"/>
  <c r="G173" i="25"/>
  <c r="F173" i="25"/>
  <c r="E173" i="25"/>
  <c r="D173" i="25"/>
  <c r="Y237" i="25"/>
  <c r="U237" i="25"/>
  <c r="S237" i="25"/>
  <c r="M237" i="25"/>
  <c r="J237" i="25"/>
  <c r="I237" i="25"/>
  <c r="D237" i="25"/>
  <c r="X237" i="25"/>
  <c r="V237" i="25"/>
  <c r="T237" i="25"/>
  <c r="Q237" i="25"/>
  <c r="P237" i="25"/>
  <c r="N237" i="25"/>
  <c r="L237" i="25"/>
  <c r="K237" i="25"/>
  <c r="H237" i="25"/>
  <c r="E237" i="25"/>
  <c r="J233" i="25"/>
  <c r="D233" i="25"/>
  <c r="U233" i="25"/>
  <c r="R233" i="25"/>
  <c r="O233" i="25"/>
  <c r="L233" i="25"/>
  <c r="K233" i="25"/>
  <c r="E233" i="25"/>
  <c r="S233" i="25"/>
  <c r="N233" i="25"/>
  <c r="G233" i="25"/>
  <c r="Y231" i="25"/>
  <c r="V231" i="25"/>
  <c r="U231" i="25"/>
  <c r="S231" i="25"/>
  <c r="P231" i="25"/>
  <c r="M231" i="25"/>
  <c r="J231" i="25"/>
  <c r="I231" i="25"/>
  <c r="D231" i="25"/>
  <c r="X231" i="25"/>
  <c r="T231" i="25"/>
  <c r="R231" i="25"/>
  <c r="Q231" i="25"/>
  <c r="N231" i="25"/>
  <c r="L231" i="25"/>
  <c r="K231" i="25"/>
  <c r="H231" i="25"/>
  <c r="E231" i="25"/>
  <c r="W229" i="25"/>
  <c r="T229" i="25"/>
  <c r="S229" i="25"/>
  <c r="Q229" i="25"/>
  <c r="N229" i="25"/>
  <c r="M229" i="25"/>
  <c r="K229" i="25"/>
  <c r="J229" i="25"/>
  <c r="H229" i="25"/>
  <c r="G229" i="25"/>
  <c r="V229" i="25"/>
  <c r="R229" i="25"/>
  <c r="P229" i="25"/>
  <c r="O229" i="25"/>
  <c r="L229" i="25"/>
  <c r="I229" i="25"/>
  <c r="F229" i="25"/>
  <c r="X227" i="25"/>
  <c r="U227" i="25"/>
  <c r="T227" i="25"/>
  <c r="R227" i="25"/>
  <c r="Q227" i="25"/>
  <c r="O227" i="25"/>
  <c r="L227" i="25"/>
  <c r="I227" i="25"/>
  <c r="C228" i="25"/>
  <c r="C227" i="25" s="1"/>
  <c r="E227" i="25"/>
  <c r="Y227" i="25"/>
  <c r="S227" i="25"/>
  <c r="P227" i="25"/>
  <c r="M227" i="25"/>
  <c r="J227" i="25"/>
  <c r="D227" i="25"/>
  <c r="W222" i="25"/>
  <c r="E222" i="25"/>
  <c r="S222" i="25"/>
  <c r="M222" i="25"/>
  <c r="D222" i="25"/>
  <c r="N222" i="25"/>
  <c r="V219" i="25"/>
  <c r="U219" i="25"/>
  <c r="S219" i="25"/>
  <c r="P219" i="25"/>
  <c r="I219" i="25"/>
  <c r="P215" i="25"/>
  <c r="J215" i="25"/>
  <c r="U215" i="25"/>
  <c r="Y215" i="25"/>
  <c r="M215" i="25"/>
  <c r="U192" i="25"/>
  <c r="Y160" i="25"/>
  <c r="X160" i="25"/>
  <c r="W160" i="25"/>
  <c r="V160" i="25"/>
  <c r="U160" i="25"/>
  <c r="T160" i="25"/>
  <c r="S160" i="25"/>
  <c r="R160" i="25"/>
  <c r="Q160" i="25"/>
  <c r="P160" i="25"/>
  <c r="O160" i="25"/>
  <c r="N160" i="25"/>
  <c r="M160" i="25"/>
  <c r="L160" i="25"/>
  <c r="K160" i="25"/>
  <c r="J160" i="25"/>
  <c r="I160" i="25"/>
  <c r="H160" i="25"/>
  <c r="G160" i="25"/>
  <c r="F160" i="25"/>
  <c r="E160" i="25"/>
  <c r="D160" i="25"/>
  <c r="Y159" i="25"/>
  <c r="X159" i="25"/>
  <c r="W159" i="25"/>
  <c r="V159" i="25"/>
  <c r="U159" i="25"/>
  <c r="T159" i="25"/>
  <c r="S159" i="25"/>
  <c r="R159" i="25"/>
  <c r="Q159" i="25"/>
  <c r="P159" i="25"/>
  <c r="O159" i="25"/>
  <c r="N159" i="25"/>
  <c r="M159" i="25"/>
  <c r="L159" i="25"/>
  <c r="K159" i="25"/>
  <c r="J159" i="25"/>
  <c r="I159" i="25"/>
  <c r="H159" i="25"/>
  <c r="G159" i="25"/>
  <c r="F159" i="25"/>
  <c r="E159" i="25"/>
  <c r="D159" i="25"/>
  <c r="Y158" i="25"/>
  <c r="X158" i="25"/>
  <c r="W158" i="25"/>
  <c r="V158" i="25"/>
  <c r="U158" i="25"/>
  <c r="T158" i="25"/>
  <c r="S158" i="25"/>
  <c r="R158" i="25"/>
  <c r="Q158" i="25"/>
  <c r="P158" i="25"/>
  <c r="O158" i="25"/>
  <c r="N158" i="25"/>
  <c r="M158" i="25"/>
  <c r="M157" i="25" s="1"/>
  <c r="L158" i="25"/>
  <c r="K158" i="25"/>
  <c r="J158" i="25"/>
  <c r="I158" i="25"/>
  <c r="H158" i="25"/>
  <c r="G158" i="25"/>
  <c r="F158" i="25"/>
  <c r="E158" i="25"/>
  <c r="D158" i="25"/>
  <c r="Y156" i="25"/>
  <c r="X156" i="25"/>
  <c r="W156" i="25"/>
  <c r="V156" i="25"/>
  <c r="U156" i="25"/>
  <c r="T156" i="25"/>
  <c r="S156" i="25"/>
  <c r="R156" i="25"/>
  <c r="Q156" i="25"/>
  <c r="P156" i="25"/>
  <c r="O156" i="25"/>
  <c r="N156" i="25"/>
  <c r="M156" i="25"/>
  <c r="L156" i="25"/>
  <c r="K156" i="25"/>
  <c r="J156" i="25"/>
  <c r="I156" i="25"/>
  <c r="H156" i="25"/>
  <c r="G156" i="25"/>
  <c r="F156" i="25"/>
  <c r="E156" i="25"/>
  <c r="D156" i="25"/>
  <c r="Y155" i="25"/>
  <c r="X155" i="25"/>
  <c r="W155" i="25"/>
  <c r="V155" i="25"/>
  <c r="U155" i="25"/>
  <c r="T155" i="25"/>
  <c r="S155" i="25"/>
  <c r="R155" i="25"/>
  <c r="Q155" i="25"/>
  <c r="Q155" i="23" s="1"/>
  <c r="P155" i="25"/>
  <c r="O155" i="25"/>
  <c r="N155" i="25"/>
  <c r="M155" i="25"/>
  <c r="L155" i="25"/>
  <c r="K155" i="25"/>
  <c r="J155" i="25"/>
  <c r="I155" i="25"/>
  <c r="H155" i="25"/>
  <c r="G155" i="25"/>
  <c r="F155" i="25"/>
  <c r="E155" i="25"/>
  <c r="D155" i="25"/>
  <c r="Y154" i="25"/>
  <c r="X154" i="25"/>
  <c r="W154" i="25"/>
  <c r="V154" i="25"/>
  <c r="U154" i="25"/>
  <c r="T154" i="25"/>
  <c r="S154" i="25"/>
  <c r="R154" i="25"/>
  <c r="Q154" i="25"/>
  <c r="P154" i="25"/>
  <c r="O154" i="25"/>
  <c r="N154" i="25"/>
  <c r="M154" i="25"/>
  <c r="L154" i="25"/>
  <c r="K154" i="25"/>
  <c r="J154" i="25"/>
  <c r="I154" i="25"/>
  <c r="H154" i="25"/>
  <c r="G154" i="25"/>
  <c r="F154" i="25"/>
  <c r="E154" i="25"/>
  <c r="D154" i="25"/>
  <c r="Y152" i="25"/>
  <c r="X152" i="25"/>
  <c r="W152" i="25"/>
  <c r="V152" i="25"/>
  <c r="U152" i="25"/>
  <c r="U151" i="25" s="1"/>
  <c r="T152" i="25"/>
  <c r="S152" i="25"/>
  <c r="R152" i="25"/>
  <c r="Q152" i="25"/>
  <c r="P152" i="25"/>
  <c r="O152" i="25"/>
  <c r="N152" i="25"/>
  <c r="M152" i="25"/>
  <c r="L152" i="25"/>
  <c r="K152" i="25"/>
  <c r="J152" i="25"/>
  <c r="I152" i="25"/>
  <c r="H152" i="25"/>
  <c r="G152" i="25"/>
  <c r="F152" i="25"/>
  <c r="E152" i="25"/>
  <c r="D152" i="25"/>
  <c r="Y150" i="25"/>
  <c r="X150" i="25"/>
  <c r="W150" i="25"/>
  <c r="V150" i="25"/>
  <c r="U150" i="25"/>
  <c r="T150" i="25"/>
  <c r="S150" i="25"/>
  <c r="S149" i="25" s="1"/>
  <c r="R150" i="25"/>
  <c r="Q150" i="25"/>
  <c r="P150" i="25"/>
  <c r="O150" i="25"/>
  <c r="N150" i="25"/>
  <c r="M150" i="25"/>
  <c r="L150" i="25"/>
  <c r="K150" i="25"/>
  <c r="J150" i="25"/>
  <c r="I150" i="25"/>
  <c r="H150" i="25"/>
  <c r="G150" i="25"/>
  <c r="F150" i="25"/>
  <c r="E150" i="25"/>
  <c r="D150" i="25"/>
  <c r="Y148" i="25"/>
  <c r="X148" i="25"/>
  <c r="W148" i="25"/>
  <c r="V148" i="25"/>
  <c r="U148" i="25"/>
  <c r="T148" i="25"/>
  <c r="S148" i="25"/>
  <c r="R148" i="25"/>
  <c r="Q148" i="25"/>
  <c r="P148" i="25"/>
  <c r="O148" i="25"/>
  <c r="N148" i="25"/>
  <c r="M148" i="25"/>
  <c r="L148" i="25"/>
  <c r="K148" i="25"/>
  <c r="J148" i="25"/>
  <c r="I148" i="25"/>
  <c r="H148" i="25"/>
  <c r="G148" i="25"/>
  <c r="F148" i="25"/>
  <c r="E148" i="25"/>
  <c r="D148" i="25"/>
  <c r="Y146" i="25"/>
  <c r="X146" i="25"/>
  <c r="W146" i="25"/>
  <c r="V146" i="25"/>
  <c r="U146" i="25"/>
  <c r="T146" i="25"/>
  <c r="S146" i="25"/>
  <c r="R146" i="25"/>
  <c r="Q146" i="25"/>
  <c r="P146" i="25"/>
  <c r="O146" i="25"/>
  <c r="N146" i="25"/>
  <c r="M146" i="25"/>
  <c r="L146" i="25"/>
  <c r="K146" i="25"/>
  <c r="J146" i="25"/>
  <c r="I146" i="25"/>
  <c r="H146" i="25"/>
  <c r="G146" i="25"/>
  <c r="F146" i="25"/>
  <c r="E146" i="25"/>
  <c r="D146" i="25"/>
  <c r="Y145" i="25"/>
  <c r="X145" i="25"/>
  <c r="W145" i="25"/>
  <c r="V145" i="25"/>
  <c r="U145" i="25"/>
  <c r="T145" i="25"/>
  <c r="S145" i="25"/>
  <c r="R145" i="25"/>
  <c r="Q145" i="25"/>
  <c r="P145" i="25"/>
  <c r="O145" i="25"/>
  <c r="N145" i="25"/>
  <c r="M145" i="25"/>
  <c r="L145" i="25"/>
  <c r="K145" i="25"/>
  <c r="J145" i="25"/>
  <c r="I145" i="25"/>
  <c r="H145" i="25"/>
  <c r="G145" i="25"/>
  <c r="F145" i="25"/>
  <c r="E145" i="25"/>
  <c r="D145" i="25"/>
  <c r="Y144" i="25"/>
  <c r="X144" i="25"/>
  <c r="W144" i="25"/>
  <c r="V144" i="25"/>
  <c r="U144" i="25"/>
  <c r="T144" i="25"/>
  <c r="S144" i="25"/>
  <c r="S144" i="23" s="1"/>
  <c r="R144" i="25"/>
  <c r="Q144" i="25"/>
  <c r="P144" i="25"/>
  <c r="O144" i="25"/>
  <c r="N144" i="25"/>
  <c r="M144" i="25"/>
  <c r="L144" i="25"/>
  <c r="K144" i="25"/>
  <c r="J144" i="25"/>
  <c r="I144" i="25"/>
  <c r="H144" i="25"/>
  <c r="G144" i="25"/>
  <c r="F144" i="25"/>
  <c r="E144" i="25"/>
  <c r="D144" i="25"/>
  <c r="Y143" i="25"/>
  <c r="X143" i="25"/>
  <c r="W143" i="25"/>
  <c r="V143" i="25"/>
  <c r="U143" i="25"/>
  <c r="T143" i="25"/>
  <c r="S143" i="25"/>
  <c r="R143" i="25"/>
  <c r="Q143" i="25"/>
  <c r="P143" i="25"/>
  <c r="O143" i="25"/>
  <c r="N143" i="25"/>
  <c r="M143" i="25"/>
  <c r="L143" i="25"/>
  <c r="K143" i="25"/>
  <c r="J143" i="25"/>
  <c r="I143" i="25"/>
  <c r="H143" i="25"/>
  <c r="G143" i="25"/>
  <c r="F143" i="25"/>
  <c r="E143" i="25"/>
  <c r="D143" i="25"/>
  <c r="Y141" i="25"/>
  <c r="X141" i="25"/>
  <c r="W141" i="25"/>
  <c r="V141" i="25"/>
  <c r="U141" i="25"/>
  <c r="T141" i="25"/>
  <c r="S141" i="25"/>
  <c r="R141" i="25"/>
  <c r="Q141" i="25"/>
  <c r="P141" i="25"/>
  <c r="O141" i="25"/>
  <c r="O141" i="23" s="1"/>
  <c r="N141" i="25"/>
  <c r="M141" i="25"/>
  <c r="L141" i="25"/>
  <c r="L141" i="23" s="1"/>
  <c r="K141" i="25"/>
  <c r="J141" i="25"/>
  <c r="I141" i="25"/>
  <c r="H141" i="25"/>
  <c r="G141" i="25"/>
  <c r="F141" i="25"/>
  <c r="E141" i="25"/>
  <c r="D141" i="25"/>
  <c r="Y140" i="25"/>
  <c r="X140" i="25"/>
  <c r="W140" i="25"/>
  <c r="W140" i="23" s="1"/>
  <c r="V140" i="25"/>
  <c r="U140" i="25"/>
  <c r="T140" i="25"/>
  <c r="S140" i="25"/>
  <c r="R140" i="25"/>
  <c r="Q140" i="25"/>
  <c r="P140" i="25"/>
  <c r="O140" i="25"/>
  <c r="N140" i="25"/>
  <c r="M140" i="25"/>
  <c r="L140" i="25"/>
  <c r="L140" i="23" s="1"/>
  <c r="K140" i="25"/>
  <c r="K140" i="23" s="1"/>
  <c r="J140" i="25"/>
  <c r="I140" i="25"/>
  <c r="H140" i="25"/>
  <c r="G140" i="25"/>
  <c r="F140" i="25"/>
  <c r="E140" i="25"/>
  <c r="D140" i="25"/>
  <c r="Y138" i="25"/>
  <c r="X138" i="25"/>
  <c r="W138" i="25"/>
  <c r="V138" i="25"/>
  <c r="U138" i="25"/>
  <c r="T138" i="25"/>
  <c r="S138" i="25"/>
  <c r="S138" i="23" s="1"/>
  <c r="R138" i="25"/>
  <c r="Q138" i="25"/>
  <c r="P138" i="25"/>
  <c r="P138" i="23" s="1"/>
  <c r="O138" i="25"/>
  <c r="N138" i="25"/>
  <c r="M138" i="25"/>
  <c r="L138" i="25"/>
  <c r="K138" i="25"/>
  <c r="J138" i="25"/>
  <c r="I138" i="25"/>
  <c r="H138" i="25"/>
  <c r="H138" i="23" s="1"/>
  <c r="G138" i="25"/>
  <c r="F138" i="25"/>
  <c r="E138" i="25"/>
  <c r="D138" i="25"/>
  <c r="Y137" i="25"/>
  <c r="X137" i="25"/>
  <c r="W137" i="25"/>
  <c r="V137" i="25"/>
  <c r="U137" i="25"/>
  <c r="T137" i="25"/>
  <c r="S137" i="25"/>
  <c r="R137" i="25"/>
  <c r="Q137" i="25"/>
  <c r="Q137" i="23" s="1"/>
  <c r="P137" i="25"/>
  <c r="O137" i="25"/>
  <c r="N137" i="25"/>
  <c r="M137" i="25"/>
  <c r="L137" i="25"/>
  <c r="K137" i="25"/>
  <c r="J137" i="25"/>
  <c r="I137" i="25"/>
  <c r="H137" i="25"/>
  <c r="G137" i="25"/>
  <c r="F137" i="25"/>
  <c r="F137" i="23" s="1"/>
  <c r="E137" i="25"/>
  <c r="D137" i="25"/>
  <c r="Y136" i="25"/>
  <c r="X136" i="25"/>
  <c r="W136" i="25"/>
  <c r="V136" i="25"/>
  <c r="U136" i="25"/>
  <c r="T136" i="25"/>
  <c r="S136" i="25"/>
  <c r="R136" i="25"/>
  <c r="Q136" i="25"/>
  <c r="P136" i="25"/>
  <c r="O136" i="25"/>
  <c r="N136" i="25"/>
  <c r="M136" i="25"/>
  <c r="L136" i="25"/>
  <c r="K136" i="25"/>
  <c r="J136" i="25"/>
  <c r="I136" i="25"/>
  <c r="H136" i="25"/>
  <c r="G136" i="25"/>
  <c r="F136" i="25"/>
  <c r="E136" i="25"/>
  <c r="D136" i="25"/>
  <c r="Y134" i="25"/>
  <c r="X134" i="25"/>
  <c r="W134" i="25"/>
  <c r="V134" i="25"/>
  <c r="U134" i="25"/>
  <c r="T134" i="25"/>
  <c r="S134" i="25"/>
  <c r="R134" i="25"/>
  <c r="Q134" i="25"/>
  <c r="P134" i="25"/>
  <c r="O134" i="25"/>
  <c r="N134" i="25"/>
  <c r="M134" i="25"/>
  <c r="L134" i="25"/>
  <c r="K134" i="25"/>
  <c r="J134" i="25"/>
  <c r="I134" i="25"/>
  <c r="H134" i="25"/>
  <c r="G134" i="25"/>
  <c r="F134" i="25"/>
  <c r="E134" i="25"/>
  <c r="D134" i="25"/>
  <c r="Y133" i="25"/>
  <c r="X133" i="25"/>
  <c r="W133" i="25"/>
  <c r="V133" i="25"/>
  <c r="U133" i="25"/>
  <c r="T133" i="25"/>
  <c r="S133" i="25"/>
  <c r="S133" i="23" s="1"/>
  <c r="R133" i="25"/>
  <c r="Q133" i="25"/>
  <c r="P133" i="25"/>
  <c r="O133" i="25"/>
  <c r="N133" i="25"/>
  <c r="M133" i="25"/>
  <c r="L133" i="25"/>
  <c r="K133" i="25"/>
  <c r="J133" i="25"/>
  <c r="I133" i="25"/>
  <c r="H133" i="25"/>
  <c r="G133" i="25"/>
  <c r="F133" i="25"/>
  <c r="E133" i="25"/>
  <c r="D133" i="25"/>
  <c r="Y132" i="25"/>
  <c r="X132" i="25"/>
  <c r="W132" i="25"/>
  <c r="V132" i="25"/>
  <c r="U132" i="25"/>
  <c r="T132" i="25"/>
  <c r="S132" i="25"/>
  <c r="R132" i="25"/>
  <c r="Q132" i="25"/>
  <c r="P132" i="25"/>
  <c r="O132" i="25"/>
  <c r="N132" i="25"/>
  <c r="M132" i="25"/>
  <c r="L132" i="25"/>
  <c r="K132" i="25"/>
  <c r="J132" i="25"/>
  <c r="I132" i="25"/>
  <c r="I132" i="23" s="1"/>
  <c r="H132" i="25"/>
  <c r="G132" i="25"/>
  <c r="F132" i="25"/>
  <c r="E132" i="25"/>
  <c r="D132" i="25"/>
  <c r="Y131" i="25"/>
  <c r="X131" i="25"/>
  <c r="W131" i="25"/>
  <c r="W131" i="23" s="1"/>
  <c r="V131" i="25"/>
  <c r="U131" i="25"/>
  <c r="T131" i="25"/>
  <c r="S131" i="25"/>
  <c r="R131" i="25"/>
  <c r="Q131" i="25"/>
  <c r="P131" i="25"/>
  <c r="O131" i="25"/>
  <c r="N131" i="25"/>
  <c r="M131" i="25"/>
  <c r="L131" i="25"/>
  <c r="K131" i="25"/>
  <c r="J131" i="25"/>
  <c r="I131" i="25"/>
  <c r="H131" i="25"/>
  <c r="G131" i="25"/>
  <c r="F131" i="25"/>
  <c r="E131" i="25"/>
  <c r="D131" i="25"/>
  <c r="Y129" i="25"/>
  <c r="X129" i="25"/>
  <c r="W129" i="25"/>
  <c r="V129" i="25"/>
  <c r="U129" i="25"/>
  <c r="U129" i="23" s="1"/>
  <c r="T129" i="25"/>
  <c r="S129" i="25"/>
  <c r="R129" i="25"/>
  <c r="Q129" i="25"/>
  <c r="P129" i="25"/>
  <c r="O129" i="25"/>
  <c r="N129" i="25"/>
  <c r="M129" i="25"/>
  <c r="M129" i="23" s="1"/>
  <c r="L129" i="25"/>
  <c r="K129" i="25"/>
  <c r="J129" i="25"/>
  <c r="I129" i="25"/>
  <c r="H129" i="25"/>
  <c r="G129" i="25"/>
  <c r="F129" i="25"/>
  <c r="E129" i="25"/>
  <c r="E129" i="23" s="1"/>
  <c r="D129" i="25"/>
  <c r="Y128" i="25"/>
  <c r="X128" i="25"/>
  <c r="W128" i="25"/>
  <c r="V128" i="25"/>
  <c r="U128" i="25"/>
  <c r="T128" i="25"/>
  <c r="S128" i="25"/>
  <c r="S128" i="23" s="1"/>
  <c r="R128" i="25"/>
  <c r="Q128" i="25"/>
  <c r="P128" i="25"/>
  <c r="O128" i="25"/>
  <c r="N128" i="25"/>
  <c r="M128" i="25"/>
  <c r="L128" i="25"/>
  <c r="K128" i="25"/>
  <c r="J128" i="25"/>
  <c r="I128" i="25"/>
  <c r="H128" i="25"/>
  <c r="G128" i="25"/>
  <c r="F128" i="25"/>
  <c r="E128" i="25"/>
  <c r="D128" i="25"/>
  <c r="Y127" i="25"/>
  <c r="X127" i="25"/>
  <c r="W127" i="25"/>
  <c r="V127" i="25"/>
  <c r="U127" i="25"/>
  <c r="T127" i="25"/>
  <c r="S127" i="25"/>
  <c r="R127" i="25"/>
  <c r="Q127" i="25"/>
  <c r="P127" i="25"/>
  <c r="O127" i="25"/>
  <c r="N127" i="25"/>
  <c r="M127" i="25"/>
  <c r="L127" i="25"/>
  <c r="K127" i="25"/>
  <c r="J127" i="25"/>
  <c r="I127" i="25"/>
  <c r="H127" i="25"/>
  <c r="G127" i="25"/>
  <c r="F127" i="25"/>
  <c r="E127" i="25"/>
  <c r="D127" i="25"/>
  <c r="Y126" i="25"/>
  <c r="X126" i="25"/>
  <c r="W126" i="25"/>
  <c r="V126" i="25"/>
  <c r="U126" i="25"/>
  <c r="T126" i="25"/>
  <c r="S126" i="25"/>
  <c r="R126" i="25"/>
  <c r="Q126" i="25"/>
  <c r="P126" i="25"/>
  <c r="O126" i="25"/>
  <c r="O126" i="23" s="1"/>
  <c r="N126" i="25"/>
  <c r="M126" i="25"/>
  <c r="L126" i="25"/>
  <c r="K126" i="25"/>
  <c r="J126" i="25"/>
  <c r="I126" i="25"/>
  <c r="H126" i="25"/>
  <c r="G126" i="25"/>
  <c r="F126" i="25"/>
  <c r="E126" i="25"/>
  <c r="D126" i="25"/>
  <c r="Y125" i="25"/>
  <c r="X125" i="25"/>
  <c r="W125" i="25"/>
  <c r="V125" i="25"/>
  <c r="U125" i="25"/>
  <c r="T125" i="25"/>
  <c r="S125" i="25"/>
  <c r="R125" i="25"/>
  <c r="Q125" i="25"/>
  <c r="P125" i="25"/>
  <c r="O125" i="25"/>
  <c r="N125" i="25"/>
  <c r="M125" i="25"/>
  <c r="L125" i="25"/>
  <c r="K125" i="25"/>
  <c r="J125" i="25"/>
  <c r="I125" i="25"/>
  <c r="H125" i="25"/>
  <c r="G125" i="25"/>
  <c r="F125" i="25"/>
  <c r="E125" i="25"/>
  <c r="E125" i="23" s="1"/>
  <c r="D125" i="25"/>
  <c r="Y123" i="25"/>
  <c r="X123" i="25"/>
  <c r="W123" i="25"/>
  <c r="V123" i="25"/>
  <c r="U123" i="25"/>
  <c r="T123" i="25"/>
  <c r="S123" i="25"/>
  <c r="S123" i="23" s="1"/>
  <c r="R123" i="25"/>
  <c r="Q123" i="25"/>
  <c r="P123" i="25"/>
  <c r="O123" i="25"/>
  <c r="N123" i="25"/>
  <c r="M123" i="25"/>
  <c r="L123" i="25"/>
  <c r="K123" i="25"/>
  <c r="K123" i="23" s="1"/>
  <c r="J123" i="25"/>
  <c r="I123" i="25"/>
  <c r="H123" i="25"/>
  <c r="G123" i="25"/>
  <c r="F123" i="25"/>
  <c r="E123" i="25"/>
  <c r="D123" i="25"/>
  <c r="Y122" i="25"/>
  <c r="Y122" i="23" s="1"/>
  <c r="X122" i="25"/>
  <c r="W122" i="25"/>
  <c r="V122" i="25"/>
  <c r="V122" i="23" s="1"/>
  <c r="U122" i="25"/>
  <c r="T122" i="25"/>
  <c r="S122" i="25"/>
  <c r="R122" i="25"/>
  <c r="Q122" i="25"/>
  <c r="Q122" i="23" s="1"/>
  <c r="P122" i="25"/>
  <c r="O122" i="25"/>
  <c r="N122" i="25"/>
  <c r="N122" i="23" s="1"/>
  <c r="M122" i="25"/>
  <c r="L122" i="25"/>
  <c r="K122" i="25"/>
  <c r="J122" i="25"/>
  <c r="I122" i="25"/>
  <c r="H122" i="25"/>
  <c r="G122" i="25"/>
  <c r="F122" i="25"/>
  <c r="E122" i="25"/>
  <c r="D122" i="25"/>
  <c r="Y121" i="25"/>
  <c r="X121" i="25"/>
  <c r="W121" i="25"/>
  <c r="W121" i="23" s="1"/>
  <c r="V121" i="25"/>
  <c r="U121" i="25"/>
  <c r="T121" i="25"/>
  <c r="S121" i="25"/>
  <c r="R121" i="25"/>
  <c r="Q121" i="25"/>
  <c r="P121" i="25"/>
  <c r="O121" i="25"/>
  <c r="O121" i="23" s="1"/>
  <c r="N121" i="25"/>
  <c r="M121" i="25"/>
  <c r="L121" i="25"/>
  <c r="K121" i="25"/>
  <c r="J121" i="25"/>
  <c r="I121" i="25"/>
  <c r="H121" i="25"/>
  <c r="G121" i="25"/>
  <c r="G121" i="23" s="1"/>
  <c r="F121" i="25"/>
  <c r="E121" i="25"/>
  <c r="D121" i="25"/>
  <c r="Y120" i="25"/>
  <c r="X120" i="25"/>
  <c r="W120" i="25"/>
  <c r="V120" i="25"/>
  <c r="U120" i="25"/>
  <c r="U120" i="23" s="1"/>
  <c r="T120" i="25"/>
  <c r="S120" i="25"/>
  <c r="R120" i="25"/>
  <c r="Q120" i="25"/>
  <c r="P120" i="25"/>
  <c r="O120" i="25"/>
  <c r="N120" i="25"/>
  <c r="M120" i="25"/>
  <c r="M120" i="23" s="1"/>
  <c r="L120" i="25"/>
  <c r="K120" i="25"/>
  <c r="J120" i="25"/>
  <c r="I120" i="25"/>
  <c r="H120" i="25"/>
  <c r="G120" i="25"/>
  <c r="F120" i="25"/>
  <c r="E120" i="25"/>
  <c r="D120" i="25"/>
  <c r="Y119" i="25"/>
  <c r="X119" i="25"/>
  <c r="W119" i="25"/>
  <c r="V119" i="25"/>
  <c r="U119" i="25"/>
  <c r="T119" i="25"/>
  <c r="S119" i="25"/>
  <c r="S119" i="23" s="1"/>
  <c r="R119" i="25"/>
  <c r="Q119" i="25"/>
  <c r="P119" i="25"/>
  <c r="O119" i="25"/>
  <c r="N119" i="25"/>
  <c r="M119" i="25"/>
  <c r="L119" i="25"/>
  <c r="K119" i="25"/>
  <c r="K119" i="23" s="1"/>
  <c r="J119" i="25"/>
  <c r="I119" i="25"/>
  <c r="H119" i="25"/>
  <c r="G119" i="25"/>
  <c r="F119" i="25"/>
  <c r="E119" i="25"/>
  <c r="D119" i="25"/>
  <c r="Y118" i="25"/>
  <c r="X118" i="25"/>
  <c r="W118" i="25"/>
  <c r="V118" i="25"/>
  <c r="U118" i="25"/>
  <c r="T118" i="25"/>
  <c r="S118" i="25"/>
  <c r="R118" i="25"/>
  <c r="Q118" i="25"/>
  <c r="Q118" i="23" s="1"/>
  <c r="P118" i="25"/>
  <c r="O118" i="25"/>
  <c r="N118" i="25"/>
  <c r="M118" i="25"/>
  <c r="L118" i="25"/>
  <c r="K118" i="25"/>
  <c r="J118" i="25"/>
  <c r="I118" i="25"/>
  <c r="H118" i="25"/>
  <c r="G118" i="25"/>
  <c r="F118" i="25"/>
  <c r="E118" i="25"/>
  <c r="D118" i="25"/>
  <c r="Y117" i="25"/>
  <c r="X117" i="25"/>
  <c r="W117" i="25"/>
  <c r="V117" i="25"/>
  <c r="U117" i="25"/>
  <c r="T117" i="25"/>
  <c r="S117" i="25"/>
  <c r="R117" i="25"/>
  <c r="Q117" i="25"/>
  <c r="P117" i="25"/>
  <c r="O117" i="25"/>
  <c r="N117" i="25"/>
  <c r="M117" i="25"/>
  <c r="L117" i="25"/>
  <c r="K117" i="25"/>
  <c r="J117" i="25"/>
  <c r="I117" i="25"/>
  <c r="H117" i="25"/>
  <c r="G117" i="25"/>
  <c r="G117" i="23" s="1"/>
  <c r="F117" i="25"/>
  <c r="E117" i="25"/>
  <c r="D117" i="25"/>
  <c r="Y116" i="25"/>
  <c r="X116" i="25"/>
  <c r="W116" i="25"/>
  <c r="V116" i="25"/>
  <c r="U116" i="25"/>
  <c r="T116" i="25"/>
  <c r="S116" i="25"/>
  <c r="R116" i="25"/>
  <c r="Q116" i="25"/>
  <c r="P116" i="25"/>
  <c r="O116" i="25"/>
  <c r="N116" i="25"/>
  <c r="M116" i="25"/>
  <c r="L116" i="25"/>
  <c r="K116" i="25"/>
  <c r="J116" i="25"/>
  <c r="I116" i="25"/>
  <c r="H116" i="25"/>
  <c r="G116" i="25"/>
  <c r="F116" i="25"/>
  <c r="E116" i="25"/>
  <c r="D116" i="25"/>
  <c r="Y115" i="25"/>
  <c r="X115" i="25"/>
  <c r="W115" i="25"/>
  <c r="V115" i="25"/>
  <c r="U115" i="25"/>
  <c r="T115" i="25"/>
  <c r="S115" i="25"/>
  <c r="R115" i="25"/>
  <c r="Q115" i="25"/>
  <c r="P115" i="25"/>
  <c r="O115" i="25"/>
  <c r="N115" i="25"/>
  <c r="M115" i="25"/>
  <c r="L115" i="25"/>
  <c r="K115" i="25"/>
  <c r="K115" i="23" s="1"/>
  <c r="J115" i="25"/>
  <c r="I115" i="25"/>
  <c r="H115" i="25"/>
  <c r="G115" i="25"/>
  <c r="F115" i="25"/>
  <c r="E115" i="25"/>
  <c r="D115" i="25"/>
  <c r="Y113" i="25"/>
  <c r="Y112" i="25" s="1"/>
  <c r="X113" i="25"/>
  <c r="W113" i="25"/>
  <c r="V113" i="25"/>
  <c r="V112" i="25" s="1"/>
  <c r="U113" i="25"/>
  <c r="T113" i="25"/>
  <c r="S113" i="25"/>
  <c r="R113" i="25"/>
  <c r="R112" i="25" s="1"/>
  <c r="Q113" i="25"/>
  <c r="P113" i="25"/>
  <c r="O113" i="25"/>
  <c r="N113" i="25"/>
  <c r="N112" i="25" s="1"/>
  <c r="M113" i="25"/>
  <c r="L113" i="25"/>
  <c r="K113" i="25"/>
  <c r="J113" i="25"/>
  <c r="I113" i="25"/>
  <c r="H113" i="25"/>
  <c r="G113" i="25"/>
  <c r="F113" i="25"/>
  <c r="E113" i="25"/>
  <c r="D113" i="25"/>
  <c r="D112" i="25" s="1"/>
  <c r="Y111" i="25"/>
  <c r="X111" i="25"/>
  <c r="W111" i="25"/>
  <c r="V111" i="25"/>
  <c r="U111" i="25"/>
  <c r="T111" i="25"/>
  <c r="T111" i="23" s="1"/>
  <c r="S111" i="25"/>
  <c r="R111" i="25"/>
  <c r="Q111" i="25"/>
  <c r="P111" i="25"/>
  <c r="O111" i="25"/>
  <c r="N111" i="25"/>
  <c r="M111" i="25"/>
  <c r="L111" i="25"/>
  <c r="L111" i="23" s="1"/>
  <c r="K111" i="25"/>
  <c r="J111" i="25"/>
  <c r="I111" i="25"/>
  <c r="H111" i="25"/>
  <c r="G111" i="25"/>
  <c r="F111" i="25"/>
  <c r="E111" i="25"/>
  <c r="D111" i="25"/>
  <c r="D111" i="23" s="1"/>
  <c r="Y110" i="25"/>
  <c r="X110" i="25"/>
  <c r="W110" i="25"/>
  <c r="V110" i="25"/>
  <c r="U110" i="25"/>
  <c r="T110" i="25"/>
  <c r="S110" i="25"/>
  <c r="R110" i="25"/>
  <c r="Q110" i="25"/>
  <c r="P110" i="25"/>
  <c r="O110" i="25"/>
  <c r="N110" i="25"/>
  <c r="M110" i="25"/>
  <c r="L110" i="25"/>
  <c r="K110" i="25"/>
  <c r="J110" i="25"/>
  <c r="J110" i="23" s="1"/>
  <c r="I110" i="25"/>
  <c r="H110" i="25"/>
  <c r="G110" i="25"/>
  <c r="F110" i="25"/>
  <c r="E110" i="25"/>
  <c r="E110" i="23" s="1"/>
  <c r="D110" i="25"/>
  <c r="Y108" i="25"/>
  <c r="Y107" i="25" s="1"/>
  <c r="X108" i="25"/>
  <c r="W108" i="25"/>
  <c r="V108" i="25"/>
  <c r="U108" i="25"/>
  <c r="T108" i="25"/>
  <c r="S108" i="25"/>
  <c r="S107" i="25" s="1"/>
  <c r="R108" i="25"/>
  <c r="Q108" i="25"/>
  <c r="P108" i="25"/>
  <c r="O108" i="25"/>
  <c r="N108" i="25"/>
  <c r="M108" i="25"/>
  <c r="L108" i="25"/>
  <c r="K108" i="25"/>
  <c r="K107" i="25" s="1"/>
  <c r="J108" i="25"/>
  <c r="J107" i="25" s="1"/>
  <c r="I108" i="25"/>
  <c r="H108" i="25"/>
  <c r="G108" i="25"/>
  <c r="G107" i="25" s="1"/>
  <c r="F108" i="25"/>
  <c r="F107" i="25" s="1"/>
  <c r="E108" i="25"/>
  <c r="D108" i="25"/>
  <c r="D108" i="23" s="1"/>
  <c r="Y106" i="25"/>
  <c r="X106" i="25"/>
  <c r="W106" i="25"/>
  <c r="V106" i="25"/>
  <c r="V106" i="23" s="1"/>
  <c r="V105" i="23" s="1"/>
  <c r="U106" i="25"/>
  <c r="T106" i="25"/>
  <c r="S106" i="25"/>
  <c r="R106" i="25"/>
  <c r="Q106" i="25"/>
  <c r="Q105" i="25" s="1"/>
  <c r="P106" i="25"/>
  <c r="P105" i="25" s="1"/>
  <c r="O106" i="25"/>
  <c r="N106" i="25"/>
  <c r="M106" i="25"/>
  <c r="L106" i="25"/>
  <c r="K106" i="25"/>
  <c r="J106" i="25"/>
  <c r="J106" i="23" s="1"/>
  <c r="J105" i="23" s="1"/>
  <c r="I106" i="25"/>
  <c r="I105" i="25" s="1"/>
  <c r="H106" i="25"/>
  <c r="H105" i="25" s="1"/>
  <c r="G106" i="25"/>
  <c r="F106" i="25"/>
  <c r="F105" i="25" s="1"/>
  <c r="E106" i="25"/>
  <c r="D106" i="25"/>
  <c r="Y104" i="25"/>
  <c r="X104" i="25"/>
  <c r="W104" i="25"/>
  <c r="V104" i="25"/>
  <c r="U104" i="25"/>
  <c r="T104" i="25"/>
  <c r="S104" i="25"/>
  <c r="R104" i="25"/>
  <c r="Q104" i="25"/>
  <c r="P104" i="25"/>
  <c r="O104" i="25"/>
  <c r="O104" i="23" s="1"/>
  <c r="N104" i="25"/>
  <c r="M104" i="25"/>
  <c r="L104" i="25"/>
  <c r="L104" i="23" s="1"/>
  <c r="K104" i="25"/>
  <c r="J104" i="25"/>
  <c r="I104" i="25"/>
  <c r="H104" i="25"/>
  <c r="G104" i="25"/>
  <c r="F104" i="25"/>
  <c r="E104" i="25"/>
  <c r="D104" i="25"/>
  <c r="Y103" i="25"/>
  <c r="X103" i="25"/>
  <c r="W103" i="25"/>
  <c r="V103" i="25"/>
  <c r="V101" i="25" s="1"/>
  <c r="U103" i="25"/>
  <c r="T103" i="25"/>
  <c r="S103" i="25"/>
  <c r="R103" i="25"/>
  <c r="R103" i="23" s="1"/>
  <c r="Q103" i="25"/>
  <c r="P103" i="25"/>
  <c r="O103" i="25"/>
  <c r="N103" i="25"/>
  <c r="M103" i="25"/>
  <c r="L103" i="25"/>
  <c r="K103" i="25"/>
  <c r="J103" i="25"/>
  <c r="J103" i="23" s="1"/>
  <c r="I103" i="25"/>
  <c r="H103" i="25"/>
  <c r="G103" i="25"/>
  <c r="F103" i="25"/>
  <c r="F103" i="23" s="1"/>
  <c r="E103" i="25"/>
  <c r="E103" i="23" s="1"/>
  <c r="D103" i="25"/>
  <c r="Y102" i="25"/>
  <c r="X102" i="25"/>
  <c r="X102" i="23" s="1"/>
  <c r="W102" i="25"/>
  <c r="V102" i="25"/>
  <c r="U102" i="25"/>
  <c r="T102" i="25"/>
  <c r="S102" i="25"/>
  <c r="R102" i="25"/>
  <c r="Q102" i="25"/>
  <c r="P102" i="25"/>
  <c r="P102" i="23" s="1"/>
  <c r="O102" i="25"/>
  <c r="N102" i="25"/>
  <c r="M102" i="25"/>
  <c r="L102" i="25"/>
  <c r="K102" i="25"/>
  <c r="K102" i="23" s="1"/>
  <c r="J102" i="25"/>
  <c r="I102" i="25"/>
  <c r="H102" i="25"/>
  <c r="G102" i="25"/>
  <c r="F102" i="25"/>
  <c r="E102" i="25"/>
  <c r="D102" i="25"/>
  <c r="D102" i="23" s="1"/>
  <c r="Y100" i="25"/>
  <c r="Y100" i="23" s="1"/>
  <c r="X100" i="25"/>
  <c r="W100" i="25"/>
  <c r="V100" i="25"/>
  <c r="V100" i="23" s="1"/>
  <c r="U100" i="25"/>
  <c r="T100" i="25"/>
  <c r="S100" i="25"/>
  <c r="R100" i="25"/>
  <c r="R100" i="23" s="1"/>
  <c r="Q100" i="25"/>
  <c r="Q100" i="23" s="1"/>
  <c r="P100" i="25"/>
  <c r="O100" i="25"/>
  <c r="N100" i="25"/>
  <c r="N100" i="23" s="1"/>
  <c r="M100" i="25"/>
  <c r="L100" i="25"/>
  <c r="K100" i="25"/>
  <c r="J100" i="25"/>
  <c r="J100" i="23" s="1"/>
  <c r="I100" i="25"/>
  <c r="I100" i="23" s="1"/>
  <c r="H100" i="25"/>
  <c r="G100" i="25"/>
  <c r="F100" i="25"/>
  <c r="E100" i="25"/>
  <c r="D100" i="25"/>
  <c r="Y99" i="25"/>
  <c r="X99" i="25"/>
  <c r="W99" i="25"/>
  <c r="W99" i="23" s="1"/>
  <c r="V99" i="25"/>
  <c r="U99" i="25"/>
  <c r="T99" i="25"/>
  <c r="T99" i="23" s="1"/>
  <c r="S99" i="25"/>
  <c r="R99" i="25"/>
  <c r="Q99" i="25"/>
  <c r="P99" i="25"/>
  <c r="O99" i="25"/>
  <c r="O99" i="23" s="1"/>
  <c r="N99" i="25"/>
  <c r="M99" i="25"/>
  <c r="L99" i="25"/>
  <c r="L99" i="23" s="1"/>
  <c r="K99" i="25"/>
  <c r="J99" i="25"/>
  <c r="I99" i="25"/>
  <c r="H99" i="25"/>
  <c r="G99" i="25"/>
  <c r="G99" i="23" s="1"/>
  <c r="F99" i="25"/>
  <c r="E99" i="25"/>
  <c r="D99" i="25"/>
  <c r="D99" i="23" s="1"/>
  <c r="Y98" i="25"/>
  <c r="X98" i="25"/>
  <c r="W98" i="25"/>
  <c r="V98" i="25"/>
  <c r="U98" i="25"/>
  <c r="T98" i="25"/>
  <c r="S98" i="25"/>
  <c r="R98" i="25"/>
  <c r="R98" i="23" s="1"/>
  <c r="Q98" i="25"/>
  <c r="P98" i="25"/>
  <c r="O98" i="25"/>
  <c r="N98" i="25"/>
  <c r="M98" i="25"/>
  <c r="M98" i="23" s="1"/>
  <c r="L98" i="25"/>
  <c r="K98" i="25"/>
  <c r="J98" i="25"/>
  <c r="J98" i="23" s="1"/>
  <c r="I98" i="25"/>
  <c r="H98" i="25"/>
  <c r="G98" i="25"/>
  <c r="F98" i="25"/>
  <c r="E98" i="25"/>
  <c r="E98" i="23" s="1"/>
  <c r="D98" i="25"/>
  <c r="Y97" i="25"/>
  <c r="X97" i="25"/>
  <c r="X97" i="23" s="1"/>
  <c r="W97" i="25"/>
  <c r="V97" i="25"/>
  <c r="U97" i="25"/>
  <c r="T97" i="25"/>
  <c r="S97" i="25"/>
  <c r="S97" i="23" s="1"/>
  <c r="R97" i="25"/>
  <c r="Q97" i="25"/>
  <c r="P97" i="25"/>
  <c r="P97" i="23" s="1"/>
  <c r="O97" i="25"/>
  <c r="N97" i="25"/>
  <c r="M97" i="25"/>
  <c r="L97" i="25"/>
  <c r="K97" i="25"/>
  <c r="K97" i="23" s="1"/>
  <c r="J97" i="25"/>
  <c r="I97" i="25"/>
  <c r="H97" i="25"/>
  <c r="H97" i="23" s="1"/>
  <c r="G97" i="25"/>
  <c r="F97" i="25"/>
  <c r="E97" i="25"/>
  <c r="D97" i="25"/>
  <c r="Y96" i="25"/>
  <c r="Y96" i="23" s="1"/>
  <c r="X96" i="25"/>
  <c r="W96" i="25"/>
  <c r="V96" i="25"/>
  <c r="V96" i="23" s="1"/>
  <c r="U96" i="25"/>
  <c r="T96" i="25"/>
  <c r="S96" i="25"/>
  <c r="R96" i="25"/>
  <c r="Q96" i="25"/>
  <c r="Q96" i="23" s="1"/>
  <c r="P96" i="25"/>
  <c r="O96" i="25"/>
  <c r="N96" i="25"/>
  <c r="N96" i="23" s="1"/>
  <c r="M96" i="25"/>
  <c r="L96" i="25"/>
  <c r="K96" i="25"/>
  <c r="J96" i="25"/>
  <c r="I96" i="25"/>
  <c r="I96" i="23" s="1"/>
  <c r="H96" i="25"/>
  <c r="G96" i="25"/>
  <c r="F96" i="25"/>
  <c r="E96" i="25"/>
  <c r="D96" i="25"/>
  <c r="Y95" i="25"/>
  <c r="X95" i="25"/>
  <c r="W95" i="25"/>
  <c r="V95" i="25"/>
  <c r="U95" i="25"/>
  <c r="T95" i="25"/>
  <c r="T95" i="23" s="1"/>
  <c r="S95" i="25"/>
  <c r="R95" i="25"/>
  <c r="Q95" i="25"/>
  <c r="P95" i="25"/>
  <c r="O95" i="25"/>
  <c r="O95" i="23" s="1"/>
  <c r="N95" i="25"/>
  <c r="M95" i="25"/>
  <c r="L95" i="25"/>
  <c r="L95" i="23" s="1"/>
  <c r="K95" i="25"/>
  <c r="J95" i="25"/>
  <c r="I95" i="25"/>
  <c r="H95" i="25"/>
  <c r="H95" i="23" s="1"/>
  <c r="G95" i="25"/>
  <c r="G95" i="23" s="1"/>
  <c r="F95" i="25"/>
  <c r="E95" i="25"/>
  <c r="D95" i="25"/>
  <c r="D95" i="23" s="1"/>
  <c r="Y94" i="25"/>
  <c r="X94" i="25"/>
  <c r="W94" i="25"/>
  <c r="V94" i="25"/>
  <c r="V94" i="23" s="1"/>
  <c r="U94" i="25"/>
  <c r="T94" i="25"/>
  <c r="S94" i="25"/>
  <c r="R94" i="25"/>
  <c r="R94" i="23" s="1"/>
  <c r="Q94" i="25"/>
  <c r="P94" i="25"/>
  <c r="O94" i="25"/>
  <c r="N94" i="25"/>
  <c r="N94" i="23" s="1"/>
  <c r="M94" i="25"/>
  <c r="M94" i="23" s="1"/>
  <c r="L94" i="25"/>
  <c r="K94" i="25"/>
  <c r="J94" i="25"/>
  <c r="J94" i="23" s="1"/>
  <c r="I94" i="25"/>
  <c r="H94" i="25"/>
  <c r="G94" i="25"/>
  <c r="F94" i="25"/>
  <c r="F94" i="23" s="1"/>
  <c r="E94" i="25"/>
  <c r="E94" i="23" s="1"/>
  <c r="D94" i="25"/>
  <c r="Y93" i="25"/>
  <c r="X93" i="25"/>
  <c r="X93" i="23" s="1"/>
  <c r="W93" i="25"/>
  <c r="V93" i="25"/>
  <c r="U93" i="25"/>
  <c r="T93" i="25"/>
  <c r="S93" i="25"/>
  <c r="R93" i="25"/>
  <c r="Q93" i="25"/>
  <c r="P93" i="25"/>
  <c r="O93" i="25"/>
  <c r="N93" i="25"/>
  <c r="M93" i="25"/>
  <c r="L93" i="25"/>
  <c r="L93" i="23" s="1"/>
  <c r="K93" i="25"/>
  <c r="K93" i="23" s="1"/>
  <c r="J93" i="25"/>
  <c r="I93" i="25"/>
  <c r="H93" i="25"/>
  <c r="G93" i="25"/>
  <c r="F93" i="25"/>
  <c r="E93" i="25"/>
  <c r="D93" i="25"/>
  <c r="Y81" i="25"/>
  <c r="X81" i="25"/>
  <c r="W81" i="25"/>
  <c r="V81" i="25"/>
  <c r="U81" i="25"/>
  <c r="T81" i="25"/>
  <c r="S81" i="25"/>
  <c r="R81" i="25"/>
  <c r="Q81" i="25"/>
  <c r="P81" i="25"/>
  <c r="O81" i="25"/>
  <c r="N81" i="25"/>
  <c r="M81" i="25"/>
  <c r="L81" i="25"/>
  <c r="K81" i="25"/>
  <c r="J81" i="25"/>
  <c r="I81" i="25"/>
  <c r="H81" i="25"/>
  <c r="G81" i="25"/>
  <c r="F81" i="25"/>
  <c r="E81" i="25"/>
  <c r="D81" i="25"/>
  <c r="Y80" i="25"/>
  <c r="X80" i="25"/>
  <c r="W80" i="25"/>
  <c r="V80" i="25"/>
  <c r="U80" i="25"/>
  <c r="T80" i="25"/>
  <c r="S80" i="25"/>
  <c r="R80" i="25"/>
  <c r="Q80" i="25"/>
  <c r="P80" i="25"/>
  <c r="O80" i="25"/>
  <c r="N80" i="25"/>
  <c r="M80" i="25"/>
  <c r="L80" i="25"/>
  <c r="K80" i="25"/>
  <c r="J80" i="25"/>
  <c r="I80" i="25"/>
  <c r="H80" i="25"/>
  <c r="G80" i="25"/>
  <c r="F80" i="25"/>
  <c r="E80" i="25"/>
  <c r="D80" i="25"/>
  <c r="Y79" i="25"/>
  <c r="X79" i="25"/>
  <c r="W79" i="25"/>
  <c r="V79" i="25"/>
  <c r="U79" i="25"/>
  <c r="T79" i="25"/>
  <c r="S79" i="25"/>
  <c r="R79" i="25"/>
  <c r="Q79" i="25"/>
  <c r="P79" i="25"/>
  <c r="O79" i="25"/>
  <c r="N79" i="25"/>
  <c r="M79" i="25"/>
  <c r="L79" i="25"/>
  <c r="K79" i="25"/>
  <c r="J79" i="25"/>
  <c r="I79" i="25"/>
  <c r="H79" i="25"/>
  <c r="G79" i="25"/>
  <c r="F79" i="25"/>
  <c r="E79" i="25"/>
  <c r="D79" i="25"/>
  <c r="Y77" i="25"/>
  <c r="X77" i="25"/>
  <c r="W77" i="25"/>
  <c r="V77" i="25"/>
  <c r="U77" i="25"/>
  <c r="T77" i="25"/>
  <c r="S77" i="25"/>
  <c r="R77" i="25"/>
  <c r="Q77" i="25"/>
  <c r="P77" i="25"/>
  <c r="O77" i="25"/>
  <c r="N77" i="25"/>
  <c r="M77" i="25"/>
  <c r="L77" i="25"/>
  <c r="K77" i="25"/>
  <c r="J77" i="25"/>
  <c r="I77" i="25"/>
  <c r="H77" i="25"/>
  <c r="G77" i="25"/>
  <c r="F77" i="25"/>
  <c r="E77" i="25"/>
  <c r="D77" i="25"/>
  <c r="Y76" i="25"/>
  <c r="X76" i="25"/>
  <c r="W76" i="25"/>
  <c r="V76" i="25"/>
  <c r="U76" i="25"/>
  <c r="T76" i="25"/>
  <c r="S76" i="25"/>
  <c r="R76" i="25"/>
  <c r="Q76" i="25"/>
  <c r="P76" i="25"/>
  <c r="O76" i="25"/>
  <c r="N76" i="25"/>
  <c r="M76" i="25"/>
  <c r="L76" i="25"/>
  <c r="K76" i="25"/>
  <c r="J76" i="25"/>
  <c r="I76" i="25"/>
  <c r="H76" i="25"/>
  <c r="G76" i="25"/>
  <c r="F76" i="25"/>
  <c r="E76" i="25"/>
  <c r="D76" i="25"/>
  <c r="Y75" i="25"/>
  <c r="X75" i="25"/>
  <c r="W75" i="25"/>
  <c r="V75" i="25"/>
  <c r="U75" i="25"/>
  <c r="T75" i="25"/>
  <c r="S75" i="25"/>
  <c r="R75" i="25"/>
  <c r="Q75" i="25"/>
  <c r="P75" i="25"/>
  <c r="O75" i="25"/>
  <c r="N75" i="25"/>
  <c r="M75" i="25"/>
  <c r="L75" i="25"/>
  <c r="K75" i="25"/>
  <c r="J75" i="25"/>
  <c r="I75" i="25"/>
  <c r="H75" i="25"/>
  <c r="G75" i="25"/>
  <c r="F75" i="25"/>
  <c r="E75" i="25"/>
  <c r="D75" i="25"/>
  <c r="Y73" i="25"/>
  <c r="X73" i="25"/>
  <c r="W73" i="25"/>
  <c r="V73" i="25"/>
  <c r="U73" i="25"/>
  <c r="T73" i="25"/>
  <c r="S73" i="25"/>
  <c r="R73" i="25"/>
  <c r="Q73" i="25"/>
  <c r="P73" i="25"/>
  <c r="O73" i="25"/>
  <c r="N73" i="25"/>
  <c r="M73" i="25"/>
  <c r="L73" i="25"/>
  <c r="K73" i="25"/>
  <c r="J73" i="25"/>
  <c r="I73" i="25"/>
  <c r="H73" i="25"/>
  <c r="G73" i="25"/>
  <c r="F73" i="25"/>
  <c r="E73" i="25"/>
  <c r="D73" i="25"/>
  <c r="Y71" i="25"/>
  <c r="X71" i="25"/>
  <c r="W71" i="25"/>
  <c r="V71" i="25"/>
  <c r="U71" i="25"/>
  <c r="T71" i="25"/>
  <c r="S71" i="25"/>
  <c r="R71" i="25"/>
  <c r="Q71" i="25"/>
  <c r="P71" i="25"/>
  <c r="O71" i="25"/>
  <c r="N71" i="25"/>
  <c r="M71" i="25"/>
  <c r="L71" i="25"/>
  <c r="K71" i="25"/>
  <c r="J71" i="25"/>
  <c r="I71" i="25"/>
  <c r="H71" i="25"/>
  <c r="G71" i="25"/>
  <c r="F71" i="25"/>
  <c r="E71" i="25"/>
  <c r="D71" i="25"/>
  <c r="Y69" i="25"/>
  <c r="X69" i="25"/>
  <c r="W69" i="25"/>
  <c r="V69" i="25"/>
  <c r="U69" i="25"/>
  <c r="T69" i="25"/>
  <c r="S69" i="25"/>
  <c r="R69" i="25"/>
  <c r="Q69" i="25"/>
  <c r="P69" i="25"/>
  <c r="O69" i="25"/>
  <c r="N69" i="25"/>
  <c r="M69" i="25"/>
  <c r="L69" i="25"/>
  <c r="K69" i="25"/>
  <c r="J69" i="25"/>
  <c r="I69" i="25"/>
  <c r="H69" i="25"/>
  <c r="G69" i="25"/>
  <c r="F69" i="25"/>
  <c r="E69" i="25"/>
  <c r="D69" i="25"/>
  <c r="Y67" i="25"/>
  <c r="X67" i="25"/>
  <c r="W67" i="25"/>
  <c r="V67" i="25"/>
  <c r="U67" i="25"/>
  <c r="T67" i="25"/>
  <c r="S67" i="25"/>
  <c r="R67" i="25"/>
  <c r="Q67" i="25"/>
  <c r="P67" i="25"/>
  <c r="O67" i="25"/>
  <c r="N67" i="25"/>
  <c r="M67" i="25"/>
  <c r="L67" i="25"/>
  <c r="K67" i="25"/>
  <c r="J67" i="25"/>
  <c r="I67" i="25"/>
  <c r="H67" i="25"/>
  <c r="G67" i="25"/>
  <c r="F67" i="25"/>
  <c r="E67" i="25"/>
  <c r="D67" i="25"/>
  <c r="Y66" i="25"/>
  <c r="X66" i="25"/>
  <c r="W66" i="25"/>
  <c r="V66" i="25"/>
  <c r="U66" i="25"/>
  <c r="T66" i="25"/>
  <c r="S66" i="25"/>
  <c r="R66" i="25"/>
  <c r="Q66" i="25"/>
  <c r="P66" i="25"/>
  <c r="O66" i="25"/>
  <c r="N66" i="25"/>
  <c r="M66" i="25"/>
  <c r="L66" i="25"/>
  <c r="K66" i="25"/>
  <c r="J66" i="25"/>
  <c r="I66" i="25"/>
  <c r="H66" i="25"/>
  <c r="G66" i="25"/>
  <c r="F66" i="25"/>
  <c r="E66" i="25"/>
  <c r="D66" i="25"/>
  <c r="Y65" i="25"/>
  <c r="X65" i="25"/>
  <c r="W65" i="25"/>
  <c r="V65" i="25"/>
  <c r="U65" i="25"/>
  <c r="T65" i="25"/>
  <c r="S65" i="25"/>
  <c r="R65" i="25"/>
  <c r="Q65" i="25"/>
  <c r="P65" i="25"/>
  <c r="O65" i="25"/>
  <c r="N65" i="25"/>
  <c r="M65" i="25"/>
  <c r="L65" i="25"/>
  <c r="K65" i="25"/>
  <c r="J65" i="25"/>
  <c r="I65" i="25"/>
  <c r="H65" i="25"/>
  <c r="G65" i="25"/>
  <c r="F65" i="25"/>
  <c r="E65" i="25"/>
  <c r="D65" i="25"/>
  <c r="Y64" i="25"/>
  <c r="X64" i="25"/>
  <c r="W64" i="25"/>
  <c r="V64" i="25"/>
  <c r="U64" i="25"/>
  <c r="T64" i="25"/>
  <c r="S64" i="25"/>
  <c r="R64" i="25"/>
  <c r="Q64" i="25"/>
  <c r="P64" i="25"/>
  <c r="O64" i="25"/>
  <c r="N64" i="25"/>
  <c r="M64" i="25"/>
  <c r="L64" i="25"/>
  <c r="K64" i="25"/>
  <c r="J64" i="25"/>
  <c r="I64" i="25"/>
  <c r="H64" i="25"/>
  <c r="G64" i="25"/>
  <c r="F64" i="25"/>
  <c r="E64" i="25"/>
  <c r="D64" i="25"/>
  <c r="Y62" i="25"/>
  <c r="X62" i="25"/>
  <c r="W62" i="25"/>
  <c r="V62" i="25"/>
  <c r="U62" i="25"/>
  <c r="T62" i="25"/>
  <c r="S62" i="25"/>
  <c r="R62" i="25"/>
  <c r="Q62" i="25"/>
  <c r="P62" i="25"/>
  <c r="O62" i="25"/>
  <c r="N62" i="25"/>
  <c r="M62" i="25"/>
  <c r="L62" i="25"/>
  <c r="K62" i="25"/>
  <c r="J62" i="25"/>
  <c r="I62" i="25"/>
  <c r="H62" i="25"/>
  <c r="G62" i="25"/>
  <c r="F62" i="25"/>
  <c r="E62" i="25"/>
  <c r="D62" i="25"/>
  <c r="Y61" i="25"/>
  <c r="X61" i="25"/>
  <c r="W61" i="25"/>
  <c r="W61" i="23" s="1"/>
  <c r="V61" i="25"/>
  <c r="V61" i="23" s="1"/>
  <c r="U61" i="25"/>
  <c r="U61" i="23" s="1"/>
  <c r="T61" i="25"/>
  <c r="T61" i="23" s="1"/>
  <c r="S61" i="25"/>
  <c r="R61" i="25"/>
  <c r="Q61" i="25"/>
  <c r="Q61" i="23" s="1"/>
  <c r="P61" i="25"/>
  <c r="P61" i="23" s="1"/>
  <c r="O61" i="25"/>
  <c r="O61" i="23" s="1"/>
  <c r="N61" i="25"/>
  <c r="N61" i="23" s="1"/>
  <c r="M61" i="25"/>
  <c r="L61" i="25"/>
  <c r="K61" i="25"/>
  <c r="K61" i="23" s="1"/>
  <c r="J61" i="25"/>
  <c r="J61" i="23" s="1"/>
  <c r="I61" i="25"/>
  <c r="I61" i="23" s="1"/>
  <c r="H61" i="25"/>
  <c r="H61" i="23" s="1"/>
  <c r="G61" i="25"/>
  <c r="F61" i="25"/>
  <c r="E61" i="25"/>
  <c r="E61" i="23" s="1"/>
  <c r="D61" i="25"/>
  <c r="D61" i="23" s="1"/>
  <c r="Y59" i="25"/>
  <c r="X59" i="25"/>
  <c r="W59" i="25"/>
  <c r="V59" i="25"/>
  <c r="U59" i="25"/>
  <c r="T59" i="25"/>
  <c r="S59" i="25"/>
  <c r="R59" i="25"/>
  <c r="Q59" i="25"/>
  <c r="P59" i="25"/>
  <c r="O59" i="25"/>
  <c r="N59" i="25"/>
  <c r="M59" i="25"/>
  <c r="L59" i="25"/>
  <c r="K59" i="25"/>
  <c r="J59" i="25"/>
  <c r="I59" i="25"/>
  <c r="H59" i="25"/>
  <c r="G59" i="25"/>
  <c r="F59" i="25"/>
  <c r="E59" i="25"/>
  <c r="D59" i="25"/>
  <c r="Y58" i="25"/>
  <c r="X58" i="25"/>
  <c r="W58" i="25"/>
  <c r="V58" i="25"/>
  <c r="U58" i="25"/>
  <c r="T58" i="25"/>
  <c r="S58" i="25"/>
  <c r="R58" i="25"/>
  <c r="Q58" i="25"/>
  <c r="P58" i="25"/>
  <c r="O58" i="25"/>
  <c r="N58" i="25"/>
  <c r="M58" i="25"/>
  <c r="L58" i="25"/>
  <c r="K58" i="25"/>
  <c r="J58" i="25"/>
  <c r="I58" i="25"/>
  <c r="H58" i="25"/>
  <c r="G58" i="25"/>
  <c r="F58" i="25"/>
  <c r="E58" i="25"/>
  <c r="D58" i="25"/>
  <c r="Y57" i="25"/>
  <c r="X57" i="25"/>
  <c r="W57" i="25"/>
  <c r="V57" i="25"/>
  <c r="U57" i="25"/>
  <c r="T57" i="25"/>
  <c r="S57" i="25"/>
  <c r="R57" i="25"/>
  <c r="Q57" i="25"/>
  <c r="P57" i="25"/>
  <c r="O57" i="25"/>
  <c r="N57" i="25"/>
  <c r="M57" i="25"/>
  <c r="L57" i="25"/>
  <c r="K57" i="25"/>
  <c r="J57" i="25"/>
  <c r="I57" i="25"/>
  <c r="H57" i="25"/>
  <c r="G57" i="25"/>
  <c r="F57" i="25"/>
  <c r="E57" i="25"/>
  <c r="D57" i="25"/>
  <c r="Y55" i="25"/>
  <c r="X55" i="25"/>
  <c r="W55" i="25"/>
  <c r="V55" i="25"/>
  <c r="U55" i="25"/>
  <c r="T55" i="25"/>
  <c r="S55" i="25"/>
  <c r="R55" i="25"/>
  <c r="Q55" i="25"/>
  <c r="P55" i="25"/>
  <c r="O55" i="25"/>
  <c r="N55" i="25"/>
  <c r="M55" i="25"/>
  <c r="L55" i="25"/>
  <c r="K55" i="25"/>
  <c r="J55" i="25"/>
  <c r="I55" i="25"/>
  <c r="H55" i="25"/>
  <c r="G55" i="25"/>
  <c r="F55" i="25"/>
  <c r="E55" i="25"/>
  <c r="D55" i="25"/>
  <c r="Y54" i="25"/>
  <c r="X54" i="25"/>
  <c r="W54" i="25"/>
  <c r="V54" i="25"/>
  <c r="U54" i="25"/>
  <c r="T54" i="25"/>
  <c r="S54" i="25"/>
  <c r="R54" i="25"/>
  <c r="Q54" i="25"/>
  <c r="P54" i="25"/>
  <c r="O54" i="25"/>
  <c r="N54" i="25"/>
  <c r="M54" i="25"/>
  <c r="L54" i="25"/>
  <c r="K54" i="25"/>
  <c r="J54" i="25"/>
  <c r="I54" i="25"/>
  <c r="H54" i="25"/>
  <c r="G54" i="25"/>
  <c r="F54" i="25"/>
  <c r="E54" i="25"/>
  <c r="D54" i="25"/>
  <c r="Y53" i="25"/>
  <c r="X53" i="25"/>
  <c r="W53" i="25"/>
  <c r="V53" i="25"/>
  <c r="U53" i="25"/>
  <c r="T53" i="25"/>
  <c r="S53" i="25"/>
  <c r="R53" i="25"/>
  <c r="Q53" i="25"/>
  <c r="P53" i="25"/>
  <c r="O53" i="25"/>
  <c r="N53" i="25"/>
  <c r="M53" i="25"/>
  <c r="L53" i="25"/>
  <c r="K53" i="25"/>
  <c r="J53" i="25"/>
  <c r="I53" i="25"/>
  <c r="H53" i="25"/>
  <c r="G53" i="25"/>
  <c r="F53" i="25"/>
  <c r="E53" i="25"/>
  <c r="D53" i="25"/>
  <c r="Y52" i="25"/>
  <c r="X52" i="25"/>
  <c r="W52" i="25"/>
  <c r="V52" i="25"/>
  <c r="U52" i="25"/>
  <c r="T52" i="25"/>
  <c r="S52" i="25"/>
  <c r="R52" i="25"/>
  <c r="Q52" i="25"/>
  <c r="P52" i="25"/>
  <c r="O52" i="25"/>
  <c r="N52" i="25"/>
  <c r="M52" i="25"/>
  <c r="L52" i="25"/>
  <c r="K52" i="25"/>
  <c r="J52" i="25"/>
  <c r="I52" i="25"/>
  <c r="H52" i="25"/>
  <c r="G52" i="25"/>
  <c r="F52" i="25"/>
  <c r="E52" i="25"/>
  <c r="D52" i="25"/>
  <c r="Y50" i="25"/>
  <c r="X50" i="25"/>
  <c r="W50" i="25"/>
  <c r="V50" i="25"/>
  <c r="U50" i="25"/>
  <c r="T50" i="25"/>
  <c r="S50" i="25"/>
  <c r="R50" i="25"/>
  <c r="Q50" i="25"/>
  <c r="P50" i="25"/>
  <c r="O50" i="25"/>
  <c r="N50" i="25"/>
  <c r="M50" i="25"/>
  <c r="L50" i="25"/>
  <c r="K50" i="25"/>
  <c r="J50" i="25"/>
  <c r="I50" i="25"/>
  <c r="H50" i="25"/>
  <c r="G50" i="25"/>
  <c r="F50" i="25"/>
  <c r="E50" i="25"/>
  <c r="D50" i="25"/>
  <c r="Y49" i="25"/>
  <c r="X49" i="25"/>
  <c r="W49" i="25"/>
  <c r="V49" i="25"/>
  <c r="U49" i="25"/>
  <c r="T49" i="25"/>
  <c r="S49" i="25"/>
  <c r="R49" i="25"/>
  <c r="Q49" i="25"/>
  <c r="P49" i="25"/>
  <c r="O49" i="25"/>
  <c r="N49" i="25"/>
  <c r="M49" i="25"/>
  <c r="L49" i="25"/>
  <c r="K49" i="25"/>
  <c r="J49" i="25"/>
  <c r="I49" i="25"/>
  <c r="H49" i="25"/>
  <c r="G49" i="25"/>
  <c r="F49" i="25"/>
  <c r="E49" i="25"/>
  <c r="D49" i="25"/>
  <c r="Y48" i="25"/>
  <c r="X48" i="25"/>
  <c r="W48" i="25"/>
  <c r="V48" i="25"/>
  <c r="U48" i="25"/>
  <c r="T48" i="25"/>
  <c r="S48" i="25"/>
  <c r="R48" i="25"/>
  <c r="Q48" i="25"/>
  <c r="P48" i="25"/>
  <c r="O48" i="25"/>
  <c r="N48" i="25"/>
  <c r="M48" i="25"/>
  <c r="L48" i="25"/>
  <c r="K48" i="25"/>
  <c r="J48" i="25"/>
  <c r="I48" i="25"/>
  <c r="H48" i="25"/>
  <c r="G48" i="25"/>
  <c r="F48" i="25"/>
  <c r="E48" i="25"/>
  <c r="D48" i="25"/>
  <c r="Y47" i="25"/>
  <c r="X47" i="25"/>
  <c r="W47" i="25"/>
  <c r="V47" i="25"/>
  <c r="U47" i="25"/>
  <c r="T47" i="25"/>
  <c r="S47" i="25"/>
  <c r="R47" i="25"/>
  <c r="Q47" i="25"/>
  <c r="P47" i="25"/>
  <c r="O47" i="25"/>
  <c r="N47" i="25"/>
  <c r="M47" i="25"/>
  <c r="L47" i="25"/>
  <c r="K47" i="25"/>
  <c r="J47" i="25"/>
  <c r="I47" i="25"/>
  <c r="H47" i="25"/>
  <c r="G47" i="25"/>
  <c r="F47" i="25"/>
  <c r="E47" i="25"/>
  <c r="D47" i="25"/>
  <c r="Y46" i="25"/>
  <c r="X46" i="25"/>
  <c r="W46" i="25"/>
  <c r="V46" i="25"/>
  <c r="U46" i="25"/>
  <c r="T46" i="25"/>
  <c r="S46" i="25"/>
  <c r="R46" i="25"/>
  <c r="Q46" i="25"/>
  <c r="P46" i="25"/>
  <c r="O46" i="25"/>
  <c r="N46" i="25"/>
  <c r="M46" i="25"/>
  <c r="L46" i="25"/>
  <c r="K46" i="25"/>
  <c r="J46" i="25"/>
  <c r="I46" i="25"/>
  <c r="H46" i="25"/>
  <c r="G46" i="25"/>
  <c r="F46" i="25"/>
  <c r="E46" i="25"/>
  <c r="D46" i="25"/>
  <c r="Y44" i="25"/>
  <c r="X44" i="25"/>
  <c r="W44" i="25"/>
  <c r="V44" i="25"/>
  <c r="U44" i="25"/>
  <c r="T44" i="25"/>
  <c r="S44" i="25"/>
  <c r="R44" i="25"/>
  <c r="Q44" i="25"/>
  <c r="P44" i="25"/>
  <c r="O44" i="25"/>
  <c r="N44" i="25"/>
  <c r="M44" i="25"/>
  <c r="L44" i="25"/>
  <c r="K44" i="25"/>
  <c r="J44" i="25"/>
  <c r="I44" i="25"/>
  <c r="H44" i="25"/>
  <c r="G44" i="25"/>
  <c r="F44" i="25"/>
  <c r="E44" i="25"/>
  <c r="D44" i="25"/>
  <c r="Y43" i="25"/>
  <c r="X43" i="25"/>
  <c r="W43" i="25"/>
  <c r="V43" i="25"/>
  <c r="U43" i="25"/>
  <c r="T43" i="25"/>
  <c r="S43" i="25"/>
  <c r="R43" i="25"/>
  <c r="Q43" i="25"/>
  <c r="P43" i="25"/>
  <c r="O43" i="25"/>
  <c r="N43" i="25"/>
  <c r="M43" i="25"/>
  <c r="L43" i="25"/>
  <c r="K43" i="25"/>
  <c r="J43" i="25"/>
  <c r="I43" i="25"/>
  <c r="H43" i="25"/>
  <c r="G43" i="25"/>
  <c r="F43" i="25"/>
  <c r="E43" i="25"/>
  <c r="D43" i="25"/>
  <c r="Y42" i="25"/>
  <c r="X42" i="25"/>
  <c r="W42" i="25"/>
  <c r="V42" i="25"/>
  <c r="U42" i="25"/>
  <c r="T42" i="25"/>
  <c r="S42" i="25"/>
  <c r="R42" i="25"/>
  <c r="Q42" i="25"/>
  <c r="P42" i="25"/>
  <c r="O42" i="25"/>
  <c r="N42" i="25"/>
  <c r="M42" i="25"/>
  <c r="L42" i="25"/>
  <c r="K42" i="25"/>
  <c r="J42" i="25"/>
  <c r="I42" i="25"/>
  <c r="H42" i="25"/>
  <c r="G42" i="25"/>
  <c r="F42" i="25"/>
  <c r="E42" i="25"/>
  <c r="D42" i="25"/>
  <c r="Y41" i="25"/>
  <c r="X41" i="25"/>
  <c r="W41" i="25"/>
  <c r="V41" i="25"/>
  <c r="U41" i="25"/>
  <c r="T41" i="25"/>
  <c r="S41" i="25"/>
  <c r="R41" i="25"/>
  <c r="Q41" i="25"/>
  <c r="P41" i="25"/>
  <c r="O41" i="25"/>
  <c r="N41" i="25"/>
  <c r="M41" i="25"/>
  <c r="L41" i="25"/>
  <c r="K41" i="25"/>
  <c r="J41" i="25"/>
  <c r="I41" i="25"/>
  <c r="H41" i="25"/>
  <c r="G41" i="25"/>
  <c r="F41" i="25"/>
  <c r="E41" i="25"/>
  <c r="D41" i="25"/>
  <c r="Y40" i="25"/>
  <c r="X40" i="25"/>
  <c r="W40" i="25"/>
  <c r="V40" i="25"/>
  <c r="U40" i="25"/>
  <c r="T40" i="25"/>
  <c r="S40" i="25"/>
  <c r="R40" i="25"/>
  <c r="Q40" i="25"/>
  <c r="P40" i="25"/>
  <c r="O40" i="25"/>
  <c r="N40" i="25"/>
  <c r="M40" i="25"/>
  <c r="L40" i="25"/>
  <c r="K40" i="25"/>
  <c r="J40" i="25"/>
  <c r="I40" i="25"/>
  <c r="H40" i="25"/>
  <c r="G40" i="25"/>
  <c r="F40" i="25"/>
  <c r="E40" i="25"/>
  <c r="D40" i="25"/>
  <c r="Y39" i="25"/>
  <c r="X39" i="25"/>
  <c r="W39" i="25"/>
  <c r="V39" i="25"/>
  <c r="U39" i="25"/>
  <c r="T39" i="25"/>
  <c r="S39" i="25"/>
  <c r="R39" i="25"/>
  <c r="Q39" i="25"/>
  <c r="P39" i="25"/>
  <c r="O39" i="25"/>
  <c r="N39" i="25"/>
  <c r="M39" i="25"/>
  <c r="L39" i="25"/>
  <c r="K39" i="25"/>
  <c r="J39" i="25"/>
  <c r="I39" i="25"/>
  <c r="H39" i="25"/>
  <c r="G39" i="25"/>
  <c r="F39" i="25"/>
  <c r="E39" i="25"/>
  <c r="D39" i="25"/>
  <c r="Y38" i="25"/>
  <c r="X38" i="25"/>
  <c r="W38" i="25"/>
  <c r="V38" i="25"/>
  <c r="U38" i="25"/>
  <c r="T38" i="25"/>
  <c r="S38" i="25"/>
  <c r="R38" i="25"/>
  <c r="Q38" i="25"/>
  <c r="P38" i="25"/>
  <c r="O38" i="25"/>
  <c r="N38" i="25"/>
  <c r="M38" i="25"/>
  <c r="L38" i="25"/>
  <c r="K38" i="25"/>
  <c r="J38" i="25"/>
  <c r="I38" i="25"/>
  <c r="H38" i="25"/>
  <c r="G38" i="25"/>
  <c r="F38" i="25"/>
  <c r="E38" i="25"/>
  <c r="D38" i="25"/>
  <c r="Y37" i="25"/>
  <c r="X37" i="25"/>
  <c r="W37" i="25"/>
  <c r="V37" i="25"/>
  <c r="U37" i="25"/>
  <c r="T37" i="25"/>
  <c r="S37" i="25"/>
  <c r="R37" i="25"/>
  <c r="Q37" i="25"/>
  <c r="P37" i="25"/>
  <c r="O37" i="25"/>
  <c r="N37" i="25"/>
  <c r="M37" i="25"/>
  <c r="L37" i="25"/>
  <c r="K37" i="25"/>
  <c r="J37" i="25"/>
  <c r="I37" i="25"/>
  <c r="H37" i="25"/>
  <c r="G37" i="25"/>
  <c r="F37" i="25"/>
  <c r="E37" i="25"/>
  <c r="D37" i="25"/>
  <c r="Y36" i="25"/>
  <c r="X36" i="25"/>
  <c r="W36" i="25"/>
  <c r="V36" i="25"/>
  <c r="U36" i="25"/>
  <c r="T36" i="25"/>
  <c r="S36" i="25"/>
  <c r="R36" i="25"/>
  <c r="Q36" i="25"/>
  <c r="P36" i="25"/>
  <c r="O36" i="25"/>
  <c r="N36" i="25"/>
  <c r="M36" i="25"/>
  <c r="L36" i="25"/>
  <c r="K36" i="25"/>
  <c r="J36" i="25"/>
  <c r="I36" i="25"/>
  <c r="H36" i="25"/>
  <c r="G36" i="25"/>
  <c r="F36" i="25"/>
  <c r="E36" i="25"/>
  <c r="D36" i="25"/>
  <c r="Y34" i="25"/>
  <c r="X34" i="25"/>
  <c r="W34" i="25"/>
  <c r="V34" i="25"/>
  <c r="U34" i="25"/>
  <c r="T34" i="25"/>
  <c r="S34" i="25"/>
  <c r="R34" i="25"/>
  <c r="Q34" i="25"/>
  <c r="P34" i="25"/>
  <c r="O34" i="25"/>
  <c r="N34" i="25"/>
  <c r="M34" i="25"/>
  <c r="L34" i="25"/>
  <c r="K34" i="25"/>
  <c r="J34" i="25"/>
  <c r="I34" i="25"/>
  <c r="H34" i="25"/>
  <c r="G34" i="25"/>
  <c r="F34" i="25"/>
  <c r="E34" i="25"/>
  <c r="D34" i="25"/>
  <c r="Y32" i="25"/>
  <c r="X32" i="25"/>
  <c r="W32" i="25"/>
  <c r="V32" i="25"/>
  <c r="U32" i="25"/>
  <c r="T32" i="25"/>
  <c r="S32" i="25"/>
  <c r="R32" i="25"/>
  <c r="Q32" i="25"/>
  <c r="P32" i="25"/>
  <c r="O32" i="25"/>
  <c r="N32" i="25"/>
  <c r="M32" i="25"/>
  <c r="L32" i="25"/>
  <c r="K32" i="25"/>
  <c r="J32" i="25"/>
  <c r="I32" i="25"/>
  <c r="H32" i="25"/>
  <c r="G32" i="25"/>
  <c r="F32" i="25"/>
  <c r="E32" i="25"/>
  <c r="D32" i="25"/>
  <c r="Y31" i="25"/>
  <c r="X31" i="25"/>
  <c r="W31" i="25"/>
  <c r="V31" i="25"/>
  <c r="U31" i="25"/>
  <c r="T31" i="25"/>
  <c r="S31" i="25"/>
  <c r="R31" i="25"/>
  <c r="Q31" i="25"/>
  <c r="P31" i="25"/>
  <c r="O31" i="25"/>
  <c r="N31" i="25"/>
  <c r="M31" i="25"/>
  <c r="L31" i="25"/>
  <c r="K31" i="25"/>
  <c r="J31" i="25"/>
  <c r="I31" i="25"/>
  <c r="H31" i="25"/>
  <c r="G31" i="25"/>
  <c r="F31" i="25"/>
  <c r="E31" i="25"/>
  <c r="D31" i="25"/>
  <c r="Y29" i="25"/>
  <c r="X29" i="25"/>
  <c r="W29" i="25"/>
  <c r="V29" i="25"/>
  <c r="U29" i="25"/>
  <c r="T29" i="25"/>
  <c r="S29" i="25"/>
  <c r="R29" i="25"/>
  <c r="Q29" i="25"/>
  <c r="P29" i="25"/>
  <c r="O29" i="25"/>
  <c r="N29" i="25"/>
  <c r="M29" i="25"/>
  <c r="L29" i="25"/>
  <c r="K29" i="25"/>
  <c r="J29" i="25"/>
  <c r="I29" i="25"/>
  <c r="H29" i="25"/>
  <c r="G29" i="25"/>
  <c r="F29" i="25"/>
  <c r="E29" i="25"/>
  <c r="D29" i="25"/>
  <c r="Y27" i="25"/>
  <c r="X27" i="25"/>
  <c r="W27" i="25"/>
  <c r="V27" i="25"/>
  <c r="U27" i="25"/>
  <c r="T27" i="25"/>
  <c r="S27" i="25"/>
  <c r="R27" i="25"/>
  <c r="Q27" i="25"/>
  <c r="P27" i="25"/>
  <c r="O27" i="25"/>
  <c r="N27" i="25"/>
  <c r="M27" i="25"/>
  <c r="L27" i="25"/>
  <c r="K27" i="25"/>
  <c r="J27" i="25"/>
  <c r="I27" i="25"/>
  <c r="H27" i="25"/>
  <c r="G27" i="25"/>
  <c r="F27" i="25"/>
  <c r="E27" i="25"/>
  <c r="D27" i="25"/>
  <c r="Y25" i="25"/>
  <c r="X25" i="25"/>
  <c r="W25" i="25"/>
  <c r="V25" i="25"/>
  <c r="U25" i="25"/>
  <c r="T25" i="25"/>
  <c r="S25" i="25"/>
  <c r="R25" i="25"/>
  <c r="Q25" i="25"/>
  <c r="P25" i="25"/>
  <c r="O25" i="25"/>
  <c r="N25" i="25"/>
  <c r="M25" i="25"/>
  <c r="L25" i="25"/>
  <c r="K25" i="25"/>
  <c r="J25" i="25"/>
  <c r="I25" i="25"/>
  <c r="H25" i="25"/>
  <c r="G25" i="25"/>
  <c r="F25" i="25"/>
  <c r="E25" i="25"/>
  <c r="D25" i="25"/>
  <c r="Y24" i="25"/>
  <c r="X24" i="25"/>
  <c r="W24" i="25"/>
  <c r="V24" i="25"/>
  <c r="U24" i="25"/>
  <c r="T24" i="25"/>
  <c r="S24" i="25"/>
  <c r="R24" i="25"/>
  <c r="Q24" i="25"/>
  <c r="P24" i="25"/>
  <c r="O24" i="25"/>
  <c r="N24" i="25"/>
  <c r="M24" i="25"/>
  <c r="L24" i="25"/>
  <c r="K24" i="25"/>
  <c r="J24" i="25"/>
  <c r="I24" i="25"/>
  <c r="H24" i="25"/>
  <c r="G24" i="25"/>
  <c r="F24" i="25"/>
  <c r="E24" i="25"/>
  <c r="D24" i="25"/>
  <c r="Y23" i="25"/>
  <c r="X23" i="25"/>
  <c r="W23" i="25"/>
  <c r="V23" i="25"/>
  <c r="U23" i="25"/>
  <c r="T23" i="25"/>
  <c r="S23" i="25"/>
  <c r="R23" i="25"/>
  <c r="Q23" i="25"/>
  <c r="P23" i="25"/>
  <c r="O23" i="25"/>
  <c r="N23" i="25"/>
  <c r="M23" i="25"/>
  <c r="L23" i="25"/>
  <c r="K23" i="25"/>
  <c r="J23" i="25"/>
  <c r="I23" i="25"/>
  <c r="H23" i="25"/>
  <c r="G23" i="25"/>
  <c r="F23" i="25"/>
  <c r="E23" i="25"/>
  <c r="D23" i="25"/>
  <c r="Y21" i="25"/>
  <c r="X21" i="25"/>
  <c r="W21" i="25"/>
  <c r="V21" i="25"/>
  <c r="U21" i="25"/>
  <c r="T21" i="25"/>
  <c r="S21" i="25"/>
  <c r="R21" i="25"/>
  <c r="Q21" i="25"/>
  <c r="P21" i="25"/>
  <c r="O21" i="25"/>
  <c r="N21" i="25"/>
  <c r="M21" i="25"/>
  <c r="L21" i="25"/>
  <c r="K21" i="25"/>
  <c r="J21" i="25"/>
  <c r="I21" i="25"/>
  <c r="H21" i="25"/>
  <c r="G21" i="25"/>
  <c r="F21" i="25"/>
  <c r="E21" i="25"/>
  <c r="D21" i="25"/>
  <c r="Y20" i="25"/>
  <c r="X20" i="25"/>
  <c r="W20" i="25"/>
  <c r="V20" i="25"/>
  <c r="U20" i="25"/>
  <c r="T20" i="25"/>
  <c r="S20" i="25"/>
  <c r="R20" i="25"/>
  <c r="Q20" i="25"/>
  <c r="P20" i="25"/>
  <c r="O20" i="25"/>
  <c r="N20" i="25"/>
  <c r="M20" i="25"/>
  <c r="L20" i="25"/>
  <c r="K20" i="25"/>
  <c r="J20" i="25"/>
  <c r="I20" i="25"/>
  <c r="H20" i="25"/>
  <c r="G20" i="25"/>
  <c r="F20" i="25"/>
  <c r="E20" i="25"/>
  <c r="D20" i="25"/>
  <c r="Y19" i="25"/>
  <c r="X19" i="25"/>
  <c r="W19" i="25"/>
  <c r="V19" i="25"/>
  <c r="U19" i="25"/>
  <c r="T19" i="25"/>
  <c r="S19" i="25"/>
  <c r="R19" i="25"/>
  <c r="Q19" i="25"/>
  <c r="P19" i="25"/>
  <c r="O19" i="25"/>
  <c r="N19" i="25"/>
  <c r="M19" i="25"/>
  <c r="L19" i="25"/>
  <c r="K19" i="25"/>
  <c r="J19" i="25"/>
  <c r="I19" i="25"/>
  <c r="H19" i="25"/>
  <c r="G19" i="25"/>
  <c r="F19" i="25"/>
  <c r="E19" i="25"/>
  <c r="D19" i="25"/>
  <c r="Y18" i="25"/>
  <c r="X18" i="25"/>
  <c r="W18" i="25"/>
  <c r="V18" i="25"/>
  <c r="U18" i="25"/>
  <c r="T18" i="25"/>
  <c r="S18" i="25"/>
  <c r="R18" i="25"/>
  <c r="Q18" i="25"/>
  <c r="P18" i="25"/>
  <c r="O18" i="25"/>
  <c r="N18" i="25"/>
  <c r="M18" i="25"/>
  <c r="L18" i="25"/>
  <c r="K18" i="25"/>
  <c r="J18" i="25"/>
  <c r="I18" i="25"/>
  <c r="H18" i="25"/>
  <c r="G18" i="25"/>
  <c r="F18" i="25"/>
  <c r="E18" i="25"/>
  <c r="D18" i="25"/>
  <c r="Y17" i="25"/>
  <c r="X17" i="25"/>
  <c r="W17" i="25"/>
  <c r="V17" i="25"/>
  <c r="U17" i="25"/>
  <c r="T17" i="25"/>
  <c r="S17" i="25"/>
  <c r="R17" i="25"/>
  <c r="Q17" i="25"/>
  <c r="P17" i="25"/>
  <c r="O17" i="25"/>
  <c r="N17" i="25"/>
  <c r="M17" i="25"/>
  <c r="L17" i="25"/>
  <c r="K17" i="25"/>
  <c r="J17" i="25"/>
  <c r="I17" i="25"/>
  <c r="H17" i="25"/>
  <c r="G17" i="25"/>
  <c r="F17" i="25"/>
  <c r="E17" i="25"/>
  <c r="D17" i="25"/>
  <c r="Y16" i="25"/>
  <c r="X16" i="25"/>
  <c r="W16" i="25"/>
  <c r="V16" i="25"/>
  <c r="U16" i="25"/>
  <c r="T16" i="25"/>
  <c r="S16" i="25"/>
  <c r="R16" i="25"/>
  <c r="Q16" i="25"/>
  <c r="P16" i="25"/>
  <c r="O16" i="25"/>
  <c r="N16" i="25"/>
  <c r="M16" i="25"/>
  <c r="L16" i="25"/>
  <c r="K16" i="25"/>
  <c r="J16" i="25"/>
  <c r="I16" i="25"/>
  <c r="H16" i="25"/>
  <c r="G16" i="25"/>
  <c r="F16" i="25"/>
  <c r="E16" i="25"/>
  <c r="D16" i="25"/>
  <c r="Y15" i="25"/>
  <c r="X15" i="25"/>
  <c r="W15" i="25"/>
  <c r="V15" i="25"/>
  <c r="U15" i="25"/>
  <c r="T15" i="25"/>
  <c r="S15" i="25"/>
  <c r="R15" i="25"/>
  <c r="Q15" i="25"/>
  <c r="P15" i="25"/>
  <c r="O15" i="25"/>
  <c r="N15" i="25"/>
  <c r="M15" i="25"/>
  <c r="L15" i="25"/>
  <c r="K15" i="25"/>
  <c r="J15" i="25"/>
  <c r="I15" i="25"/>
  <c r="H15" i="25"/>
  <c r="G15" i="25"/>
  <c r="F15" i="25"/>
  <c r="E15" i="25"/>
  <c r="D15" i="25"/>
  <c r="Y14" i="25"/>
  <c r="X14" i="25"/>
  <c r="W14" i="25"/>
  <c r="V14" i="25"/>
  <c r="U14" i="25"/>
  <c r="T14" i="25"/>
  <c r="S14" i="25"/>
  <c r="R14" i="25"/>
  <c r="Q14" i="25"/>
  <c r="P14" i="25"/>
  <c r="O14" i="25"/>
  <c r="N14" i="25"/>
  <c r="M14" i="25"/>
  <c r="L14" i="25"/>
  <c r="K14" i="25"/>
  <c r="J14" i="25"/>
  <c r="I14" i="25"/>
  <c r="H14" i="25"/>
  <c r="G14" i="25"/>
  <c r="F14" i="25"/>
  <c r="E14" i="25"/>
  <c r="D14" i="25"/>
  <c r="C160" i="25"/>
  <c r="W157" i="25"/>
  <c r="V157" i="25"/>
  <c r="R157" i="25"/>
  <c r="Q157" i="25"/>
  <c r="P157" i="25"/>
  <c r="L157" i="25"/>
  <c r="K157" i="25"/>
  <c r="J157" i="25"/>
  <c r="F157" i="25"/>
  <c r="E157" i="25"/>
  <c r="D157" i="25"/>
  <c r="Y157" i="25"/>
  <c r="X157" i="25"/>
  <c r="U157" i="25"/>
  <c r="T157" i="25"/>
  <c r="S157" i="25"/>
  <c r="O157" i="25"/>
  <c r="N157" i="25"/>
  <c r="I157" i="25"/>
  <c r="H157" i="25"/>
  <c r="G157" i="25"/>
  <c r="U153" i="25"/>
  <c r="C156" i="25"/>
  <c r="T153" i="25"/>
  <c r="N153" i="25"/>
  <c r="Y153" i="25"/>
  <c r="X153" i="25"/>
  <c r="R153" i="25"/>
  <c r="M153" i="25"/>
  <c r="L153" i="25"/>
  <c r="H153" i="25"/>
  <c r="F153" i="25"/>
  <c r="V153" i="25"/>
  <c r="Q153" i="25"/>
  <c r="P153" i="25"/>
  <c r="J153" i="25"/>
  <c r="E153" i="25"/>
  <c r="D153" i="25"/>
  <c r="W151" i="25"/>
  <c r="V151" i="25"/>
  <c r="Q151" i="25"/>
  <c r="P151" i="25"/>
  <c r="L151" i="25"/>
  <c r="K151" i="25"/>
  <c r="J151" i="25"/>
  <c r="F151" i="25"/>
  <c r="D151" i="25"/>
  <c r="Y151" i="25"/>
  <c r="X151" i="25"/>
  <c r="T151" i="25"/>
  <c r="S151" i="25"/>
  <c r="R151" i="25"/>
  <c r="O151" i="25"/>
  <c r="N151" i="25"/>
  <c r="M151" i="25"/>
  <c r="I151" i="25"/>
  <c r="H151" i="25"/>
  <c r="G151" i="25"/>
  <c r="U149" i="25"/>
  <c r="O149" i="25"/>
  <c r="J149" i="25"/>
  <c r="I149" i="25"/>
  <c r="D149" i="25"/>
  <c r="Y149" i="25"/>
  <c r="X149" i="25"/>
  <c r="W149" i="25"/>
  <c r="V149" i="25"/>
  <c r="T149" i="25"/>
  <c r="R149" i="25"/>
  <c r="Q149" i="25"/>
  <c r="P149" i="25"/>
  <c r="N149" i="25"/>
  <c r="M149" i="25"/>
  <c r="L149" i="25"/>
  <c r="H149" i="25"/>
  <c r="G149" i="25"/>
  <c r="F149" i="25"/>
  <c r="E149" i="25"/>
  <c r="S147" i="25"/>
  <c r="N147" i="25"/>
  <c r="M147" i="25"/>
  <c r="H147" i="25"/>
  <c r="G147" i="25"/>
  <c r="X147" i="25"/>
  <c r="W147" i="25"/>
  <c r="V147" i="25"/>
  <c r="U147" i="25"/>
  <c r="T147" i="25"/>
  <c r="R147" i="25"/>
  <c r="Q147" i="25"/>
  <c r="P147" i="25"/>
  <c r="O147" i="25"/>
  <c r="L147" i="25"/>
  <c r="K147" i="25"/>
  <c r="J147" i="25"/>
  <c r="F147" i="25"/>
  <c r="E147" i="25"/>
  <c r="D147" i="25"/>
  <c r="V142" i="25"/>
  <c r="P142" i="25"/>
  <c r="J142" i="25"/>
  <c r="T142" i="25"/>
  <c r="N142" i="25"/>
  <c r="H142" i="25"/>
  <c r="X142" i="25"/>
  <c r="R142" i="25"/>
  <c r="L142" i="25"/>
  <c r="L139" i="25"/>
  <c r="K139" i="25"/>
  <c r="V139" i="25"/>
  <c r="T139" i="25"/>
  <c r="S139" i="25"/>
  <c r="O139" i="25"/>
  <c r="N139" i="25"/>
  <c r="I139" i="25"/>
  <c r="H139" i="25"/>
  <c r="U135" i="25"/>
  <c r="T135" i="25"/>
  <c r="H135" i="25"/>
  <c r="Y135" i="25"/>
  <c r="M135" i="25"/>
  <c r="C136" i="25"/>
  <c r="V135" i="25"/>
  <c r="R135" i="25"/>
  <c r="P135" i="25"/>
  <c r="L135" i="25"/>
  <c r="J135" i="25"/>
  <c r="F135" i="25"/>
  <c r="E135" i="25"/>
  <c r="D135" i="25"/>
  <c r="V130" i="25"/>
  <c r="P130" i="25"/>
  <c r="J130" i="25"/>
  <c r="C133" i="25"/>
  <c r="T130" i="25"/>
  <c r="N130" i="25"/>
  <c r="H130" i="25"/>
  <c r="D130" i="25"/>
  <c r="X130" i="25"/>
  <c r="L130" i="25"/>
  <c r="F130" i="25"/>
  <c r="L124" i="25"/>
  <c r="E124" i="25"/>
  <c r="V124" i="25"/>
  <c r="T124" i="25"/>
  <c r="P124" i="25"/>
  <c r="N124" i="25"/>
  <c r="H124" i="25"/>
  <c r="X124" i="25"/>
  <c r="R124" i="25"/>
  <c r="C123" i="25"/>
  <c r="K114" i="25"/>
  <c r="X114" i="25"/>
  <c r="L114" i="25"/>
  <c r="J114" i="25"/>
  <c r="F114" i="25"/>
  <c r="H114" i="25"/>
  <c r="T112" i="25"/>
  <c r="P112" i="25"/>
  <c r="J112" i="25"/>
  <c r="H112" i="25"/>
  <c r="X112" i="25"/>
  <c r="W112" i="25"/>
  <c r="U112" i="25"/>
  <c r="S112" i="25"/>
  <c r="O112" i="25"/>
  <c r="M112" i="25"/>
  <c r="L112" i="25"/>
  <c r="K112" i="25"/>
  <c r="G112" i="25"/>
  <c r="F112" i="25"/>
  <c r="E112" i="25"/>
  <c r="X109" i="25"/>
  <c r="R109" i="25"/>
  <c r="Y109" i="25"/>
  <c r="S109" i="25"/>
  <c r="Q109" i="25"/>
  <c r="M109" i="25"/>
  <c r="K109" i="25"/>
  <c r="F109" i="25"/>
  <c r="T109" i="25"/>
  <c r="P109" i="25"/>
  <c r="N109" i="25"/>
  <c r="H109" i="25"/>
  <c r="W107" i="25"/>
  <c r="V107" i="25"/>
  <c r="U107" i="25"/>
  <c r="T107" i="25"/>
  <c r="Q107" i="25"/>
  <c r="O107" i="25"/>
  <c r="N107" i="25"/>
  <c r="I107" i="25"/>
  <c r="E107" i="25"/>
  <c r="D107" i="25"/>
  <c r="R107" i="25"/>
  <c r="M107" i="25"/>
  <c r="L107" i="25"/>
  <c r="X105" i="25"/>
  <c r="U105" i="25"/>
  <c r="T105" i="25"/>
  <c r="S105" i="25"/>
  <c r="R105" i="25"/>
  <c r="O105" i="25"/>
  <c r="M105" i="25"/>
  <c r="L105" i="25"/>
  <c r="G105" i="25"/>
  <c r="W105" i="25"/>
  <c r="K105" i="25"/>
  <c r="J105" i="25"/>
  <c r="E105" i="25"/>
  <c r="D105" i="25"/>
  <c r="Q101" i="25"/>
  <c r="I101" i="25"/>
  <c r="Y101" i="25"/>
  <c r="D172" i="23"/>
  <c r="Y239" i="23"/>
  <c r="X239" i="23"/>
  <c r="W239" i="23"/>
  <c r="V239" i="23"/>
  <c r="U239" i="23"/>
  <c r="T239" i="23"/>
  <c r="S239" i="23"/>
  <c r="R239" i="23"/>
  <c r="Q239" i="23"/>
  <c r="P239" i="23"/>
  <c r="O239" i="23"/>
  <c r="N239" i="23"/>
  <c r="M239" i="23"/>
  <c r="L239" i="23"/>
  <c r="K239" i="23"/>
  <c r="J239" i="23"/>
  <c r="I239" i="23"/>
  <c r="H239" i="23"/>
  <c r="G239" i="23"/>
  <c r="F239" i="23"/>
  <c r="E239" i="23"/>
  <c r="Y238" i="23"/>
  <c r="X238" i="23"/>
  <c r="W238" i="23"/>
  <c r="V238" i="23"/>
  <c r="U238" i="23"/>
  <c r="T238" i="23"/>
  <c r="S238" i="23"/>
  <c r="R238" i="23"/>
  <c r="Q238" i="23"/>
  <c r="P238" i="23"/>
  <c r="O238" i="23"/>
  <c r="N238" i="23"/>
  <c r="M238" i="23"/>
  <c r="L238" i="23"/>
  <c r="K238" i="23"/>
  <c r="J238" i="23"/>
  <c r="I238" i="23"/>
  <c r="H238" i="23"/>
  <c r="G238" i="23"/>
  <c r="F238" i="23"/>
  <c r="D238" i="23"/>
  <c r="Y237" i="23"/>
  <c r="Y236" i="23" s="1"/>
  <c r="W237" i="23"/>
  <c r="W236" i="23" s="1"/>
  <c r="U237" i="23"/>
  <c r="U236" i="23" s="1"/>
  <c r="S237" i="23"/>
  <c r="S236" i="23" s="1"/>
  <c r="Q237" i="23"/>
  <c r="Q236" i="23" s="1"/>
  <c r="O237" i="23"/>
  <c r="O236" i="23" s="1"/>
  <c r="M237" i="23"/>
  <c r="M236" i="23" s="1"/>
  <c r="K237" i="23"/>
  <c r="K236" i="23" s="1"/>
  <c r="I237" i="23"/>
  <c r="I236" i="23" s="1"/>
  <c r="G237" i="23"/>
  <c r="G236" i="23" s="1"/>
  <c r="E237" i="23"/>
  <c r="E236" i="23" s="1"/>
  <c r="Y235" i="23"/>
  <c r="X235" i="23"/>
  <c r="W235" i="23"/>
  <c r="V235" i="23"/>
  <c r="U235" i="23"/>
  <c r="T235" i="23"/>
  <c r="S235" i="23"/>
  <c r="R235" i="23"/>
  <c r="Q235" i="23"/>
  <c r="P235" i="23"/>
  <c r="O235" i="23"/>
  <c r="N235" i="23"/>
  <c r="M235" i="23"/>
  <c r="L235" i="23"/>
  <c r="K235" i="23"/>
  <c r="J235" i="23"/>
  <c r="I235" i="23"/>
  <c r="H235" i="23"/>
  <c r="G235" i="23"/>
  <c r="F235" i="23"/>
  <c r="E235" i="23"/>
  <c r="X234" i="23"/>
  <c r="W234" i="23"/>
  <c r="V234" i="23"/>
  <c r="U234" i="23"/>
  <c r="T234" i="23"/>
  <c r="R234" i="23"/>
  <c r="Q234" i="23"/>
  <c r="P234" i="23"/>
  <c r="O234" i="23"/>
  <c r="N234" i="23"/>
  <c r="L234" i="23"/>
  <c r="K234" i="23"/>
  <c r="J234" i="23"/>
  <c r="I234" i="23"/>
  <c r="H234" i="23"/>
  <c r="F234" i="23"/>
  <c r="D234" i="23"/>
  <c r="Y233" i="23"/>
  <c r="W233" i="23"/>
  <c r="U233" i="23"/>
  <c r="S233" i="23"/>
  <c r="Q233" i="23"/>
  <c r="O233" i="23"/>
  <c r="M233" i="23"/>
  <c r="K233" i="23"/>
  <c r="I233" i="23"/>
  <c r="G233" i="23"/>
  <c r="E233" i="23"/>
  <c r="Y231" i="23"/>
  <c r="Y230" i="23" s="1"/>
  <c r="W231" i="23"/>
  <c r="W230" i="23" s="1"/>
  <c r="U231" i="23"/>
  <c r="U230" i="23" s="1"/>
  <c r="S231" i="23"/>
  <c r="S230" i="23" s="1"/>
  <c r="Q231" i="23"/>
  <c r="Q230" i="23" s="1"/>
  <c r="O231" i="23"/>
  <c r="O230" i="23" s="1"/>
  <c r="M231" i="23"/>
  <c r="M230" i="23" s="1"/>
  <c r="K231" i="23"/>
  <c r="K230" i="23" s="1"/>
  <c r="I231" i="23"/>
  <c r="I230" i="23" s="1"/>
  <c r="G231" i="23"/>
  <c r="G230" i="23" s="1"/>
  <c r="E231" i="23"/>
  <c r="E230" i="23" s="1"/>
  <c r="Y229" i="23"/>
  <c r="Y228" i="23" s="1"/>
  <c r="W229" i="23"/>
  <c r="W228" i="23" s="1"/>
  <c r="U229" i="23"/>
  <c r="U228" i="23" s="1"/>
  <c r="S229" i="23"/>
  <c r="S228" i="23" s="1"/>
  <c r="Q229" i="23"/>
  <c r="Q228" i="23" s="1"/>
  <c r="O229" i="23"/>
  <c r="O228" i="23" s="1"/>
  <c r="M229" i="23"/>
  <c r="M228" i="23" s="1"/>
  <c r="K229" i="23"/>
  <c r="K228" i="23" s="1"/>
  <c r="I229" i="23"/>
  <c r="I228" i="23" s="1"/>
  <c r="G229" i="23"/>
  <c r="G228" i="23" s="1"/>
  <c r="E229" i="23"/>
  <c r="E228" i="23" s="1"/>
  <c r="Y227" i="23"/>
  <c r="Y226" i="23" s="1"/>
  <c r="W227" i="23"/>
  <c r="W226" i="23" s="1"/>
  <c r="U227" i="23"/>
  <c r="U226" i="23" s="1"/>
  <c r="S227" i="23"/>
  <c r="S226" i="23" s="1"/>
  <c r="Q227" i="23"/>
  <c r="Q226" i="23" s="1"/>
  <c r="O227" i="23"/>
  <c r="O226" i="23" s="1"/>
  <c r="M227" i="23"/>
  <c r="M226" i="23" s="1"/>
  <c r="K227" i="23"/>
  <c r="K226" i="23" s="1"/>
  <c r="I227" i="23"/>
  <c r="I226" i="23" s="1"/>
  <c r="G227" i="23"/>
  <c r="G226" i="23" s="1"/>
  <c r="E227" i="23"/>
  <c r="E226" i="23" s="1"/>
  <c r="Y225" i="23"/>
  <c r="X225" i="23"/>
  <c r="W225" i="23"/>
  <c r="V225" i="23"/>
  <c r="U225" i="23"/>
  <c r="T225" i="23"/>
  <c r="S225" i="23"/>
  <c r="R225" i="23"/>
  <c r="Q225" i="23"/>
  <c r="P225" i="23"/>
  <c r="O225" i="23"/>
  <c r="N225" i="23"/>
  <c r="M225" i="23"/>
  <c r="L225" i="23"/>
  <c r="K225" i="23"/>
  <c r="J225" i="23"/>
  <c r="I225" i="23"/>
  <c r="H225" i="23"/>
  <c r="G225" i="23"/>
  <c r="F225" i="23"/>
  <c r="E225" i="23"/>
  <c r="Y224" i="23"/>
  <c r="X224" i="23"/>
  <c r="W224" i="23"/>
  <c r="V224" i="23"/>
  <c r="U224" i="23"/>
  <c r="T224" i="23"/>
  <c r="S224" i="23"/>
  <c r="R224" i="23"/>
  <c r="Q224" i="23"/>
  <c r="P224" i="23"/>
  <c r="O224" i="23"/>
  <c r="N224" i="23"/>
  <c r="M224" i="23"/>
  <c r="L224" i="23"/>
  <c r="K224" i="23"/>
  <c r="J224" i="23"/>
  <c r="I224" i="23"/>
  <c r="H224" i="23"/>
  <c r="G224" i="23"/>
  <c r="F224" i="23"/>
  <c r="E224" i="23"/>
  <c r="D224" i="23"/>
  <c r="Y223" i="23"/>
  <c r="X223" i="23"/>
  <c r="W223" i="23"/>
  <c r="V223" i="23"/>
  <c r="U223" i="23"/>
  <c r="S223" i="23"/>
  <c r="R223" i="23"/>
  <c r="Q223" i="23"/>
  <c r="P223" i="23"/>
  <c r="O223" i="23"/>
  <c r="M223" i="23"/>
  <c r="L223" i="23"/>
  <c r="K223" i="23"/>
  <c r="J223" i="23"/>
  <c r="I223" i="23"/>
  <c r="G223" i="23"/>
  <c r="F223" i="23"/>
  <c r="E223" i="23"/>
  <c r="X222" i="23"/>
  <c r="V222" i="23"/>
  <c r="T222" i="23"/>
  <c r="R222" i="23"/>
  <c r="P222" i="23"/>
  <c r="N222" i="23"/>
  <c r="L222" i="23"/>
  <c r="J222" i="23"/>
  <c r="H222" i="23"/>
  <c r="F222" i="23"/>
  <c r="D222" i="23"/>
  <c r="Y220" i="23"/>
  <c r="X220" i="23"/>
  <c r="V220" i="23"/>
  <c r="U220" i="23"/>
  <c r="T220" i="23"/>
  <c r="S220" i="23"/>
  <c r="R220" i="23"/>
  <c r="P220" i="23"/>
  <c r="O220" i="23"/>
  <c r="N220" i="23"/>
  <c r="M220" i="23"/>
  <c r="J220" i="23"/>
  <c r="I220" i="23"/>
  <c r="H220" i="23"/>
  <c r="G220" i="23"/>
  <c r="F220" i="23"/>
  <c r="W219" i="23"/>
  <c r="U219" i="23"/>
  <c r="S219" i="23"/>
  <c r="Q219" i="23"/>
  <c r="K219" i="23"/>
  <c r="E219" i="23"/>
  <c r="Y217" i="23"/>
  <c r="X217" i="23"/>
  <c r="W217" i="23"/>
  <c r="V217" i="23"/>
  <c r="U217" i="23"/>
  <c r="T217" i="23"/>
  <c r="S217" i="23"/>
  <c r="R217" i="23"/>
  <c r="Q217" i="23"/>
  <c r="P217" i="23"/>
  <c r="O217" i="23"/>
  <c r="N217" i="23"/>
  <c r="M217" i="23"/>
  <c r="L217" i="23"/>
  <c r="K217" i="23"/>
  <c r="J217" i="23"/>
  <c r="I217" i="23"/>
  <c r="H217" i="23"/>
  <c r="G217" i="23"/>
  <c r="F217" i="23"/>
  <c r="E217" i="23"/>
  <c r="X216" i="23"/>
  <c r="W216" i="23"/>
  <c r="V216" i="23"/>
  <c r="U216" i="23"/>
  <c r="T216" i="23"/>
  <c r="R216" i="23"/>
  <c r="Q216" i="23"/>
  <c r="P216" i="23"/>
  <c r="O216" i="23"/>
  <c r="N216" i="23"/>
  <c r="L216" i="23"/>
  <c r="K216" i="23"/>
  <c r="J216" i="23"/>
  <c r="I216" i="23"/>
  <c r="H216" i="23"/>
  <c r="F216" i="23"/>
  <c r="D216" i="23"/>
  <c r="Y215" i="23"/>
  <c r="U215" i="23"/>
  <c r="S215" i="23"/>
  <c r="Q215" i="23"/>
  <c r="O215" i="23"/>
  <c r="M215" i="23"/>
  <c r="K215" i="23"/>
  <c r="I215" i="23"/>
  <c r="G215" i="23"/>
  <c r="Y213" i="23"/>
  <c r="X213" i="23"/>
  <c r="W213" i="23"/>
  <c r="V213" i="23"/>
  <c r="U213" i="23"/>
  <c r="T213" i="23"/>
  <c r="S213" i="23"/>
  <c r="R213" i="23"/>
  <c r="Q213" i="23"/>
  <c r="P213" i="23"/>
  <c r="O213" i="23"/>
  <c r="N213" i="23"/>
  <c r="M213" i="23"/>
  <c r="L213" i="23"/>
  <c r="K213" i="23"/>
  <c r="J213" i="23"/>
  <c r="I213" i="23"/>
  <c r="H213" i="23"/>
  <c r="G213" i="23"/>
  <c r="F213" i="23"/>
  <c r="E213" i="23"/>
  <c r="Y212" i="23"/>
  <c r="X212" i="23"/>
  <c r="W212" i="23"/>
  <c r="V212" i="23"/>
  <c r="U212" i="23"/>
  <c r="T212" i="23"/>
  <c r="S212" i="23"/>
  <c r="R212" i="23"/>
  <c r="Q212" i="23"/>
  <c r="P212" i="23"/>
  <c r="O212" i="23"/>
  <c r="N212" i="23"/>
  <c r="M212" i="23"/>
  <c r="L212" i="23"/>
  <c r="K212" i="23"/>
  <c r="I212" i="23"/>
  <c r="H212" i="23"/>
  <c r="G212" i="23"/>
  <c r="F212" i="23"/>
  <c r="E212" i="23"/>
  <c r="Y211" i="23"/>
  <c r="X211" i="23"/>
  <c r="W211" i="23"/>
  <c r="V211" i="23"/>
  <c r="U211" i="23"/>
  <c r="S211" i="23"/>
  <c r="R211" i="23"/>
  <c r="Q211" i="23"/>
  <c r="P211" i="23"/>
  <c r="O211" i="23"/>
  <c r="M211" i="23"/>
  <c r="L211" i="23"/>
  <c r="K211" i="23"/>
  <c r="J211" i="23"/>
  <c r="I211" i="23"/>
  <c r="G211" i="23"/>
  <c r="F211" i="23"/>
  <c r="E211" i="23"/>
  <c r="X210" i="23"/>
  <c r="V210" i="23"/>
  <c r="T210" i="23"/>
  <c r="R210" i="23"/>
  <c r="P210" i="23"/>
  <c r="N210" i="23"/>
  <c r="L210" i="23"/>
  <c r="J210" i="23"/>
  <c r="H210" i="23"/>
  <c r="F210" i="23"/>
  <c r="D210" i="23"/>
  <c r="Y208" i="23"/>
  <c r="X208" i="23"/>
  <c r="W208" i="23"/>
  <c r="V208" i="23"/>
  <c r="U208" i="23"/>
  <c r="T208" i="23"/>
  <c r="S208" i="23"/>
  <c r="R208" i="23"/>
  <c r="Q208" i="23"/>
  <c r="P208" i="23"/>
  <c r="O208" i="23"/>
  <c r="N208" i="23"/>
  <c r="M208" i="23"/>
  <c r="L208" i="23"/>
  <c r="K208" i="23"/>
  <c r="J208" i="23"/>
  <c r="I208" i="23"/>
  <c r="H208" i="23"/>
  <c r="G208" i="23"/>
  <c r="F208" i="23"/>
  <c r="D208" i="23"/>
  <c r="Y207" i="23"/>
  <c r="X207" i="23"/>
  <c r="W207" i="23"/>
  <c r="V207" i="23"/>
  <c r="U207" i="23"/>
  <c r="T207" i="23"/>
  <c r="S207" i="23"/>
  <c r="R207" i="23"/>
  <c r="Q207" i="23"/>
  <c r="P207" i="23"/>
  <c r="O207" i="23"/>
  <c r="N207" i="23"/>
  <c r="M207" i="23"/>
  <c r="L207" i="23"/>
  <c r="K207" i="23"/>
  <c r="J207" i="23"/>
  <c r="I207" i="23"/>
  <c r="H207" i="23"/>
  <c r="G207" i="23"/>
  <c r="F207" i="23"/>
  <c r="E207" i="23"/>
  <c r="Y206" i="23"/>
  <c r="X206" i="23"/>
  <c r="W206" i="23"/>
  <c r="V206" i="23"/>
  <c r="U206" i="23"/>
  <c r="T206" i="23"/>
  <c r="S206" i="23"/>
  <c r="R206" i="23"/>
  <c r="Q206" i="23"/>
  <c r="P206" i="23"/>
  <c r="O206" i="23"/>
  <c r="N206" i="23"/>
  <c r="M206" i="23"/>
  <c r="L206" i="23"/>
  <c r="K206" i="23"/>
  <c r="J206" i="23"/>
  <c r="I206" i="23"/>
  <c r="H206" i="23"/>
  <c r="G206" i="23"/>
  <c r="F206" i="23"/>
  <c r="E206" i="23"/>
  <c r="D206" i="23"/>
  <c r="Y205" i="23"/>
  <c r="X205" i="23"/>
  <c r="W205" i="23"/>
  <c r="V205" i="23"/>
  <c r="U205" i="23"/>
  <c r="S205" i="23"/>
  <c r="R205" i="23"/>
  <c r="Q205" i="23"/>
  <c r="P205" i="23"/>
  <c r="O205" i="23"/>
  <c r="M205" i="23"/>
  <c r="L205" i="23"/>
  <c r="K205" i="23"/>
  <c r="J205" i="23"/>
  <c r="I205" i="23"/>
  <c r="G205" i="23"/>
  <c r="F205" i="23"/>
  <c r="E205" i="23"/>
  <c r="V204" i="23"/>
  <c r="T204" i="23"/>
  <c r="P204" i="23"/>
  <c r="N204" i="23"/>
  <c r="J204" i="23"/>
  <c r="H204" i="23"/>
  <c r="D204" i="23"/>
  <c r="Y202" i="23"/>
  <c r="X202" i="23"/>
  <c r="W202" i="23"/>
  <c r="V202" i="23"/>
  <c r="U202" i="23"/>
  <c r="T202" i="23"/>
  <c r="S202" i="23"/>
  <c r="R202" i="23"/>
  <c r="Q202" i="23"/>
  <c r="P202" i="23"/>
  <c r="O202" i="23"/>
  <c r="N202" i="23"/>
  <c r="M202" i="23"/>
  <c r="L202" i="23"/>
  <c r="K202" i="23"/>
  <c r="J202" i="23"/>
  <c r="I202" i="23"/>
  <c r="H202" i="23"/>
  <c r="G202" i="23"/>
  <c r="F202" i="23"/>
  <c r="D202" i="23"/>
  <c r="Y201" i="23"/>
  <c r="X201" i="23"/>
  <c r="W201" i="23"/>
  <c r="V201" i="23"/>
  <c r="U201" i="23"/>
  <c r="T201" i="23"/>
  <c r="S201" i="23"/>
  <c r="R201" i="23"/>
  <c r="Q201" i="23"/>
  <c r="P201" i="23"/>
  <c r="O201" i="23"/>
  <c r="N201" i="23"/>
  <c r="M201" i="23"/>
  <c r="L201" i="23"/>
  <c r="K201" i="23"/>
  <c r="J201" i="23"/>
  <c r="I201" i="23"/>
  <c r="H201" i="23"/>
  <c r="G201" i="23"/>
  <c r="F201" i="23"/>
  <c r="E201" i="23"/>
  <c r="Y200" i="23"/>
  <c r="X200" i="23"/>
  <c r="W200" i="23"/>
  <c r="V200" i="23"/>
  <c r="U200" i="23"/>
  <c r="T200" i="23"/>
  <c r="S200" i="23"/>
  <c r="R200" i="23"/>
  <c r="Q200" i="23"/>
  <c r="P200" i="23"/>
  <c r="O200" i="23"/>
  <c r="N200" i="23"/>
  <c r="M200" i="23"/>
  <c r="L200" i="23"/>
  <c r="K200" i="23"/>
  <c r="J200" i="23"/>
  <c r="I200" i="23"/>
  <c r="H200" i="23"/>
  <c r="G200" i="23"/>
  <c r="F200" i="23"/>
  <c r="E200" i="23"/>
  <c r="Y199" i="23"/>
  <c r="X199" i="23"/>
  <c r="W199" i="23"/>
  <c r="V199" i="23"/>
  <c r="U199" i="23"/>
  <c r="T199" i="23"/>
  <c r="S199" i="23"/>
  <c r="R199" i="23"/>
  <c r="Q199" i="23"/>
  <c r="P199" i="23"/>
  <c r="O199" i="23"/>
  <c r="N199" i="23"/>
  <c r="M199" i="23"/>
  <c r="L199" i="23"/>
  <c r="K199" i="23"/>
  <c r="J199" i="23"/>
  <c r="I199" i="23"/>
  <c r="H199" i="23"/>
  <c r="G199" i="23"/>
  <c r="F199" i="23"/>
  <c r="E199" i="23"/>
  <c r="Y198" i="23"/>
  <c r="X198" i="23"/>
  <c r="W198" i="23"/>
  <c r="V198" i="23"/>
  <c r="U198" i="23"/>
  <c r="T198" i="23"/>
  <c r="S198" i="23"/>
  <c r="R198" i="23"/>
  <c r="Q198" i="23"/>
  <c r="P198" i="23"/>
  <c r="O198" i="23"/>
  <c r="N198" i="23"/>
  <c r="M198" i="23"/>
  <c r="L198" i="23"/>
  <c r="K198" i="23"/>
  <c r="J198" i="23"/>
  <c r="I198" i="23"/>
  <c r="H198" i="23"/>
  <c r="G198" i="23"/>
  <c r="F198" i="23"/>
  <c r="D198" i="23"/>
  <c r="Y197" i="23"/>
  <c r="X197" i="23"/>
  <c r="W197" i="23"/>
  <c r="V197" i="23"/>
  <c r="U197" i="23"/>
  <c r="T197" i="23"/>
  <c r="S197" i="23"/>
  <c r="R197" i="23"/>
  <c r="Q197" i="23"/>
  <c r="P197" i="23"/>
  <c r="O197" i="23"/>
  <c r="N197" i="23"/>
  <c r="M197" i="23"/>
  <c r="L197" i="23"/>
  <c r="K197" i="23"/>
  <c r="J197" i="23"/>
  <c r="I197" i="23"/>
  <c r="H197" i="23"/>
  <c r="G197" i="23"/>
  <c r="F197" i="23"/>
  <c r="E197" i="23"/>
  <c r="Y196" i="23"/>
  <c r="X196" i="23"/>
  <c r="W196" i="23"/>
  <c r="V196" i="23"/>
  <c r="U196" i="23"/>
  <c r="T196" i="23"/>
  <c r="S196" i="23"/>
  <c r="R196" i="23"/>
  <c r="Q196" i="23"/>
  <c r="P196" i="23"/>
  <c r="O196" i="23"/>
  <c r="N196" i="23"/>
  <c r="M196" i="23"/>
  <c r="L196" i="23"/>
  <c r="K196" i="23"/>
  <c r="J196" i="23"/>
  <c r="I196" i="23"/>
  <c r="H196" i="23"/>
  <c r="G196" i="23"/>
  <c r="F196" i="23"/>
  <c r="D196" i="23"/>
  <c r="Y195" i="23"/>
  <c r="X195" i="23"/>
  <c r="W195" i="23"/>
  <c r="U195" i="23"/>
  <c r="T195" i="23"/>
  <c r="S195" i="23"/>
  <c r="R195" i="23"/>
  <c r="Q195" i="23"/>
  <c r="O195" i="23"/>
  <c r="N195" i="23"/>
  <c r="M195" i="23"/>
  <c r="L195" i="23"/>
  <c r="K195" i="23"/>
  <c r="I195" i="23"/>
  <c r="H195" i="23"/>
  <c r="G195" i="23"/>
  <c r="F195" i="23"/>
  <c r="E195" i="23"/>
  <c r="X194" i="23"/>
  <c r="V194" i="23"/>
  <c r="T194" i="23"/>
  <c r="R194" i="23"/>
  <c r="P194" i="23"/>
  <c r="N194" i="23"/>
  <c r="L194" i="23"/>
  <c r="J194" i="23"/>
  <c r="H194" i="23"/>
  <c r="F194" i="23"/>
  <c r="D194" i="23"/>
  <c r="X192" i="23"/>
  <c r="X191" i="23" s="1"/>
  <c r="V192" i="23"/>
  <c r="V191" i="23" s="1"/>
  <c r="T192" i="23"/>
  <c r="T191" i="23" s="1"/>
  <c r="R192" i="23"/>
  <c r="R191" i="23" s="1"/>
  <c r="P192" i="23"/>
  <c r="P191" i="23" s="1"/>
  <c r="N192" i="23"/>
  <c r="N191" i="23" s="1"/>
  <c r="L192" i="23"/>
  <c r="L191" i="23" s="1"/>
  <c r="J192" i="23"/>
  <c r="J191" i="23" s="1"/>
  <c r="H192" i="23"/>
  <c r="H191" i="23" s="1"/>
  <c r="F192" i="23"/>
  <c r="F191" i="23" s="1"/>
  <c r="D192" i="23"/>
  <c r="Y190" i="23"/>
  <c r="X190" i="23"/>
  <c r="V190" i="23"/>
  <c r="U190" i="23"/>
  <c r="T190" i="23"/>
  <c r="S190" i="23"/>
  <c r="R190" i="23"/>
  <c r="P190" i="23"/>
  <c r="O190" i="23"/>
  <c r="N190" i="23"/>
  <c r="M190" i="23"/>
  <c r="L190" i="23"/>
  <c r="J190" i="23"/>
  <c r="I190" i="23"/>
  <c r="H190" i="23"/>
  <c r="G190" i="23"/>
  <c r="F190" i="23"/>
  <c r="D190" i="23"/>
  <c r="Y189" i="23"/>
  <c r="W189" i="23"/>
  <c r="U189" i="23"/>
  <c r="S189" i="23"/>
  <c r="Q189" i="23"/>
  <c r="O189" i="23"/>
  <c r="M189" i="23"/>
  <c r="K189" i="23"/>
  <c r="I189" i="23"/>
  <c r="G189" i="23"/>
  <c r="E189" i="23"/>
  <c r="Y187" i="23"/>
  <c r="Y186" i="23" s="1"/>
  <c r="W187" i="23"/>
  <c r="W186" i="23" s="1"/>
  <c r="U187" i="23"/>
  <c r="U186" i="23" s="1"/>
  <c r="S187" i="23"/>
  <c r="S186" i="23" s="1"/>
  <c r="Q187" i="23"/>
  <c r="Q186" i="23" s="1"/>
  <c r="O187" i="23"/>
  <c r="O186" i="23" s="1"/>
  <c r="M187" i="23"/>
  <c r="M186" i="23" s="1"/>
  <c r="K187" i="23"/>
  <c r="K186" i="23" s="1"/>
  <c r="I187" i="23"/>
  <c r="I186" i="23" s="1"/>
  <c r="G187" i="23"/>
  <c r="G186" i="23" s="1"/>
  <c r="E187" i="23"/>
  <c r="E186" i="23" s="1"/>
  <c r="Y185" i="23"/>
  <c r="Y184" i="23" s="1"/>
  <c r="W185" i="23"/>
  <c r="W184" i="23" s="1"/>
  <c r="U185" i="23"/>
  <c r="U184" i="23" s="1"/>
  <c r="S185" i="23"/>
  <c r="S184" i="23" s="1"/>
  <c r="Q185" i="23"/>
  <c r="Q184" i="23" s="1"/>
  <c r="O185" i="23"/>
  <c r="O184" i="23" s="1"/>
  <c r="M185" i="23"/>
  <c r="M184" i="23" s="1"/>
  <c r="K185" i="23"/>
  <c r="K184" i="23" s="1"/>
  <c r="I185" i="23"/>
  <c r="I184" i="23" s="1"/>
  <c r="G185" i="23"/>
  <c r="G184" i="23" s="1"/>
  <c r="E185" i="23"/>
  <c r="E184" i="23" s="1"/>
  <c r="Y183" i="23"/>
  <c r="X183" i="23"/>
  <c r="W183" i="23"/>
  <c r="V183" i="23"/>
  <c r="U183" i="23"/>
  <c r="T183" i="23"/>
  <c r="S183" i="23"/>
  <c r="R183" i="23"/>
  <c r="Q183" i="23"/>
  <c r="P183" i="23"/>
  <c r="O183" i="23"/>
  <c r="N183" i="23"/>
  <c r="M183" i="23"/>
  <c r="L183" i="23"/>
  <c r="K183" i="23"/>
  <c r="J183" i="23"/>
  <c r="I183" i="23"/>
  <c r="H183" i="23"/>
  <c r="G183" i="23"/>
  <c r="F183" i="23"/>
  <c r="E183" i="23"/>
  <c r="Y182" i="23"/>
  <c r="X182" i="23"/>
  <c r="W182" i="23"/>
  <c r="V182" i="23"/>
  <c r="T182" i="23"/>
  <c r="S182" i="23"/>
  <c r="R182" i="23"/>
  <c r="Q182" i="23"/>
  <c r="P182" i="23"/>
  <c r="N182" i="23"/>
  <c r="M182" i="23"/>
  <c r="L182" i="23"/>
  <c r="K182" i="23"/>
  <c r="H182" i="23"/>
  <c r="G182" i="23"/>
  <c r="F182" i="23"/>
  <c r="D182" i="23"/>
  <c r="Y181" i="23"/>
  <c r="W181" i="23"/>
  <c r="U181" i="23"/>
  <c r="S181" i="23"/>
  <c r="Q181" i="23"/>
  <c r="O181" i="23"/>
  <c r="M181" i="23"/>
  <c r="K181" i="23"/>
  <c r="I181" i="23"/>
  <c r="G181" i="23"/>
  <c r="E181" i="23"/>
  <c r="Y179" i="23"/>
  <c r="X179" i="23"/>
  <c r="W179" i="23"/>
  <c r="V179" i="23"/>
  <c r="U179" i="23"/>
  <c r="T179" i="23"/>
  <c r="S179" i="23"/>
  <c r="R179" i="23"/>
  <c r="Q179" i="23"/>
  <c r="P179" i="23"/>
  <c r="O179" i="23"/>
  <c r="N179" i="23"/>
  <c r="M179" i="23"/>
  <c r="L179" i="23"/>
  <c r="K179" i="23"/>
  <c r="J179" i="23"/>
  <c r="I179" i="23"/>
  <c r="H179" i="23"/>
  <c r="G179" i="23"/>
  <c r="F179" i="23"/>
  <c r="E179" i="23"/>
  <c r="D179" i="23"/>
  <c r="Y178" i="23"/>
  <c r="X178" i="23"/>
  <c r="W178" i="23"/>
  <c r="V178" i="23"/>
  <c r="U178" i="23"/>
  <c r="T178" i="23"/>
  <c r="S178" i="23"/>
  <c r="R178" i="23"/>
  <c r="Q178" i="23"/>
  <c r="P178" i="23"/>
  <c r="O178" i="23"/>
  <c r="N178" i="23"/>
  <c r="M178" i="23"/>
  <c r="L178" i="23"/>
  <c r="K178" i="23"/>
  <c r="J178" i="23"/>
  <c r="I178" i="23"/>
  <c r="H178" i="23"/>
  <c r="G178" i="23"/>
  <c r="F178" i="23"/>
  <c r="D178" i="23"/>
  <c r="Y177" i="23"/>
  <c r="X177" i="23"/>
  <c r="W177" i="23"/>
  <c r="V177" i="23"/>
  <c r="U177" i="23"/>
  <c r="T177" i="23"/>
  <c r="S177" i="23"/>
  <c r="R177" i="23"/>
  <c r="Q177" i="23"/>
  <c r="P177" i="23"/>
  <c r="O177" i="23"/>
  <c r="N177" i="23"/>
  <c r="M177" i="23"/>
  <c r="L177" i="23"/>
  <c r="K177" i="23"/>
  <c r="J177" i="23"/>
  <c r="I177" i="23"/>
  <c r="H177" i="23"/>
  <c r="G177" i="23"/>
  <c r="F177" i="23"/>
  <c r="E177" i="23"/>
  <c r="Y176" i="23"/>
  <c r="X176" i="23"/>
  <c r="W176" i="23"/>
  <c r="V176" i="23"/>
  <c r="U176" i="23"/>
  <c r="T176" i="23"/>
  <c r="S176" i="23"/>
  <c r="R176" i="23"/>
  <c r="Q176" i="23"/>
  <c r="P176" i="23"/>
  <c r="N176" i="23"/>
  <c r="M176" i="23"/>
  <c r="L176" i="23"/>
  <c r="K176" i="23"/>
  <c r="J176" i="23"/>
  <c r="I176" i="23"/>
  <c r="H176" i="23"/>
  <c r="G176" i="23"/>
  <c r="F176" i="23"/>
  <c r="E176" i="23"/>
  <c r="D176" i="23"/>
  <c r="Y175" i="23"/>
  <c r="X175" i="23"/>
  <c r="W175" i="23"/>
  <c r="V175" i="23"/>
  <c r="U175" i="23"/>
  <c r="S175" i="23"/>
  <c r="R175" i="23"/>
  <c r="Q175" i="23"/>
  <c r="P175" i="23"/>
  <c r="O175" i="23"/>
  <c r="N175" i="23"/>
  <c r="L175" i="23"/>
  <c r="K175" i="23"/>
  <c r="J175" i="23"/>
  <c r="I175" i="23"/>
  <c r="H175" i="23"/>
  <c r="G175" i="23"/>
  <c r="F175" i="23"/>
  <c r="D175" i="23"/>
  <c r="Y174" i="23"/>
  <c r="X174" i="23"/>
  <c r="W174" i="23"/>
  <c r="V174" i="23"/>
  <c r="U174" i="23"/>
  <c r="T174" i="23"/>
  <c r="R174" i="23"/>
  <c r="Q174" i="23"/>
  <c r="P174" i="23"/>
  <c r="O174" i="23"/>
  <c r="N174" i="23"/>
  <c r="M174" i="23"/>
  <c r="L174" i="23"/>
  <c r="J174" i="23"/>
  <c r="I174" i="23"/>
  <c r="H174" i="23"/>
  <c r="F174" i="23"/>
  <c r="E174" i="23"/>
  <c r="D174" i="23"/>
  <c r="Y173" i="23"/>
  <c r="X173" i="23"/>
  <c r="W173" i="23"/>
  <c r="V173" i="23"/>
  <c r="U173" i="23"/>
  <c r="T173" i="23"/>
  <c r="S173" i="23"/>
  <c r="R173" i="23"/>
  <c r="Q173" i="23"/>
  <c r="P173" i="23"/>
  <c r="O173" i="23"/>
  <c r="N173" i="23"/>
  <c r="M173" i="23"/>
  <c r="L173" i="23"/>
  <c r="K173" i="23"/>
  <c r="J173" i="23"/>
  <c r="I173" i="23"/>
  <c r="H173" i="23"/>
  <c r="G173" i="23"/>
  <c r="F173" i="23"/>
  <c r="E173" i="23"/>
  <c r="X172" i="23"/>
  <c r="W172" i="23"/>
  <c r="V172" i="23"/>
  <c r="T172" i="23"/>
  <c r="R172" i="23"/>
  <c r="Q172" i="23"/>
  <c r="P172" i="23"/>
  <c r="N172" i="23"/>
  <c r="J172" i="23"/>
  <c r="H172" i="23"/>
  <c r="E172" i="23"/>
  <c r="Y160" i="23"/>
  <c r="X160" i="23"/>
  <c r="W160" i="23"/>
  <c r="V160" i="23"/>
  <c r="U160" i="23"/>
  <c r="T160" i="23"/>
  <c r="S160" i="23"/>
  <c r="R160" i="23"/>
  <c r="Q160" i="23"/>
  <c r="P160" i="23"/>
  <c r="O160" i="23"/>
  <c r="N160" i="23"/>
  <c r="M160" i="23"/>
  <c r="L160" i="23"/>
  <c r="K160" i="23"/>
  <c r="J160" i="23"/>
  <c r="I160" i="23"/>
  <c r="H160" i="23"/>
  <c r="G160" i="23"/>
  <c r="F160" i="23"/>
  <c r="E160" i="23"/>
  <c r="D160" i="23"/>
  <c r="Y159" i="23"/>
  <c r="X159" i="23"/>
  <c r="W159" i="23"/>
  <c r="V159" i="23"/>
  <c r="U159" i="23"/>
  <c r="T159" i="23"/>
  <c r="S159" i="23"/>
  <c r="R159" i="23"/>
  <c r="Q159" i="23"/>
  <c r="P159" i="23"/>
  <c r="O159" i="23"/>
  <c r="N159" i="23"/>
  <c r="M159" i="23"/>
  <c r="L159" i="23"/>
  <c r="K159" i="23"/>
  <c r="J159" i="23"/>
  <c r="I159" i="23"/>
  <c r="H159" i="23"/>
  <c r="G159" i="23"/>
  <c r="F159" i="23"/>
  <c r="E159" i="23"/>
  <c r="X158" i="23"/>
  <c r="X157" i="23" s="1"/>
  <c r="W158" i="23"/>
  <c r="W157" i="23" s="1"/>
  <c r="T158" i="23"/>
  <c r="T157" i="23" s="1"/>
  <c r="R158" i="23"/>
  <c r="R157" i="23" s="1"/>
  <c r="Q158" i="23"/>
  <c r="Q157" i="23" s="1"/>
  <c r="N158" i="23"/>
  <c r="N157" i="23" s="1"/>
  <c r="L158" i="23"/>
  <c r="L157" i="23" s="1"/>
  <c r="K158" i="23"/>
  <c r="K157" i="23" s="1"/>
  <c r="H158" i="23"/>
  <c r="H157" i="23" s="1"/>
  <c r="F158" i="23"/>
  <c r="F157" i="23" s="1"/>
  <c r="E158" i="23"/>
  <c r="E157" i="23" s="1"/>
  <c r="Y156" i="23"/>
  <c r="X156" i="23"/>
  <c r="W156" i="23"/>
  <c r="V156" i="23"/>
  <c r="U156" i="23"/>
  <c r="T156" i="23"/>
  <c r="S156" i="23"/>
  <c r="R156" i="23"/>
  <c r="Q156" i="23"/>
  <c r="P156" i="23"/>
  <c r="O156" i="23"/>
  <c r="N156" i="23"/>
  <c r="M156" i="23"/>
  <c r="L156" i="23"/>
  <c r="K156" i="23"/>
  <c r="J156" i="23"/>
  <c r="I156" i="23"/>
  <c r="H156" i="23"/>
  <c r="G156" i="23"/>
  <c r="F156" i="23"/>
  <c r="E156" i="23"/>
  <c r="X155" i="23"/>
  <c r="W155" i="23"/>
  <c r="V155" i="23"/>
  <c r="U155" i="23"/>
  <c r="T155" i="23"/>
  <c r="R155" i="23"/>
  <c r="O155" i="23"/>
  <c r="N155" i="23"/>
  <c r="L155" i="23"/>
  <c r="K155" i="23"/>
  <c r="H155" i="23"/>
  <c r="F155" i="23"/>
  <c r="E155" i="23"/>
  <c r="Y154" i="23"/>
  <c r="V154" i="23"/>
  <c r="T154" i="23"/>
  <c r="S154" i="23"/>
  <c r="P154" i="23"/>
  <c r="N154" i="23"/>
  <c r="M154" i="23"/>
  <c r="J154" i="23"/>
  <c r="H154" i="23"/>
  <c r="D154" i="23"/>
  <c r="X152" i="23"/>
  <c r="X151" i="23" s="1"/>
  <c r="W152" i="23"/>
  <c r="W151" i="23" s="1"/>
  <c r="T152" i="23"/>
  <c r="T151" i="23" s="1"/>
  <c r="R152" i="23"/>
  <c r="R151" i="23" s="1"/>
  <c r="Q152" i="23"/>
  <c r="Q151" i="23" s="1"/>
  <c r="N152" i="23"/>
  <c r="N151" i="23" s="1"/>
  <c r="L152" i="23"/>
  <c r="L151" i="23" s="1"/>
  <c r="K152" i="23"/>
  <c r="K151" i="23" s="1"/>
  <c r="H152" i="23"/>
  <c r="H151" i="23" s="1"/>
  <c r="F152" i="23"/>
  <c r="F151" i="23" s="1"/>
  <c r="X150" i="23"/>
  <c r="X149" i="23" s="1"/>
  <c r="V150" i="23"/>
  <c r="V149" i="23" s="1"/>
  <c r="U150" i="23"/>
  <c r="U149" i="23" s="1"/>
  <c r="R150" i="23"/>
  <c r="R149" i="23" s="1"/>
  <c r="P150" i="23"/>
  <c r="P149" i="23" s="1"/>
  <c r="O150" i="23"/>
  <c r="O149" i="23" s="1"/>
  <c r="L150" i="23"/>
  <c r="L149" i="23" s="1"/>
  <c r="J150" i="23"/>
  <c r="J149" i="23" s="1"/>
  <c r="I150" i="23"/>
  <c r="I149" i="23" s="1"/>
  <c r="F150" i="23"/>
  <c r="F149" i="23" s="1"/>
  <c r="D149" i="24"/>
  <c r="V148" i="23"/>
  <c r="V147" i="23" s="1"/>
  <c r="T148" i="23"/>
  <c r="T147" i="23" s="1"/>
  <c r="S148" i="23"/>
  <c r="S147" i="23" s="1"/>
  <c r="P148" i="23"/>
  <c r="P147" i="23" s="1"/>
  <c r="N148" i="23"/>
  <c r="N147" i="23" s="1"/>
  <c r="M148" i="23"/>
  <c r="M147" i="23" s="1"/>
  <c r="J148" i="23"/>
  <c r="J147" i="23" s="1"/>
  <c r="H148" i="23"/>
  <c r="H147" i="23" s="1"/>
  <c r="G148" i="23"/>
  <c r="G147" i="23" s="1"/>
  <c r="D148" i="23"/>
  <c r="D147" i="23" s="1"/>
  <c r="Y146" i="23"/>
  <c r="X146" i="23"/>
  <c r="W146" i="23"/>
  <c r="V146" i="23"/>
  <c r="U146" i="23"/>
  <c r="T146" i="23"/>
  <c r="S146" i="23"/>
  <c r="R146" i="23"/>
  <c r="Q146" i="23"/>
  <c r="P146" i="23"/>
  <c r="O146" i="23"/>
  <c r="N146" i="23"/>
  <c r="M146" i="23"/>
  <c r="L146" i="23"/>
  <c r="K146" i="23"/>
  <c r="J146" i="23"/>
  <c r="I146" i="23"/>
  <c r="H146" i="23"/>
  <c r="F146" i="23"/>
  <c r="E146" i="23"/>
  <c r="D146" i="23"/>
  <c r="Y145" i="23"/>
  <c r="X145" i="23"/>
  <c r="W145" i="23"/>
  <c r="V145" i="23"/>
  <c r="T145" i="23"/>
  <c r="S145" i="23"/>
  <c r="R145" i="23"/>
  <c r="Q145" i="23"/>
  <c r="P145" i="23"/>
  <c r="O145" i="23"/>
  <c r="N145" i="23"/>
  <c r="L145" i="23"/>
  <c r="K145" i="23"/>
  <c r="J145" i="23"/>
  <c r="I145" i="23"/>
  <c r="H145" i="23"/>
  <c r="G145" i="23"/>
  <c r="D145" i="23"/>
  <c r="Y144" i="23"/>
  <c r="X144" i="23"/>
  <c r="V144" i="23"/>
  <c r="U144" i="23"/>
  <c r="R144" i="23"/>
  <c r="P144" i="23"/>
  <c r="O144" i="23"/>
  <c r="M144" i="23"/>
  <c r="L144" i="23"/>
  <c r="J144" i="23"/>
  <c r="I144" i="23"/>
  <c r="G144" i="23"/>
  <c r="F144" i="23"/>
  <c r="W143" i="23"/>
  <c r="U143" i="23"/>
  <c r="T143" i="23"/>
  <c r="O143" i="23"/>
  <c r="N143" i="23"/>
  <c r="K143" i="23"/>
  <c r="H143" i="23"/>
  <c r="E143" i="23"/>
  <c r="Y141" i="23"/>
  <c r="X141" i="23"/>
  <c r="V141" i="23"/>
  <c r="U141" i="23"/>
  <c r="S141" i="23"/>
  <c r="R141" i="23"/>
  <c r="P141" i="23"/>
  <c r="M141" i="23"/>
  <c r="J141" i="23"/>
  <c r="I141" i="23"/>
  <c r="T140" i="23"/>
  <c r="N140" i="23"/>
  <c r="H140" i="23"/>
  <c r="F140" i="23"/>
  <c r="Y138" i="23"/>
  <c r="W138" i="23"/>
  <c r="V138" i="23"/>
  <c r="U138" i="23"/>
  <c r="T138" i="23"/>
  <c r="R138" i="23"/>
  <c r="Q138" i="23"/>
  <c r="O138" i="23"/>
  <c r="N138" i="23"/>
  <c r="M138" i="23"/>
  <c r="L138" i="23"/>
  <c r="J138" i="23"/>
  <c r="I138" i="23"/>
  <c r="G138" i="23"/>
  <c r="F138" i="23"/>
  <c r="E138" i="23"/>
  <c r="X137" i="23"/>
  <c r="W137" i="23"/>
  <c r="U137" i="23"/>
  <c r="T137" i="23"/>
  <c r="R137" i="23"/>
  <c r="O137" i="23"/>
  <c r="N137" i="23"/>
  <c r="L137" i="23"/>
  <c r="K137" i="23"/>
  <c r="H137" i="23"/>
  <c r="E137" i="23"/>
  <c r="Y136" i="23"/>
  <c r="V136" i="23"/>
  <c r="T136" i="23"/>
  <c r="S136" i="23"/>
  <c r="P136" i="23"/>
  <c r="N136" i="23"/>
  <c r="M136" i="23"/>
  <c r="J136" i="23"/>
  <c r="H136" i="23"/>
  <c r="D136" i="23"/>
  <c r="Y134" i="23"/>
  <c r="X134" i="23"/>
  <c r="W134" i="23"/>
  <c r="V134" i="23"/>
  <c r="T134" i="23"/>
  <c r="S134" i="23"/>
  <c r="R134" i="23"/>
  <c r="Q134" i="23"/>
  <c r="P134" i="23"/>
  <c r="O134" i="23"/>
  <c r="N134" i="23"/>
  <c r="L134" i="23"/>
  <c r="K134" i="23"/>
  <c r="J134" i="23"/>
  <c r="I134" i="23"/>
  <c r="H134" i="23"/>
  <c r="F134" i="23"/>
  <c r="D134" i="23"/>
  <c r="Y133" i="23"/>
  <c r="X133" i="23"/>
  <c r="W133" i="23"/>
  <c r="V133" i="23"/>
  <c r="U133" i="23"/>
  <c r="T133" i="23"/>
  <c r="R133" i="23"/>
  <c r="Q133" i="23"/>
  <c r="P133" i="23"/>
  <c r="O133" i="23"/>
  <c r="N133" i="23"/>
  <c r="M133" i="23"/>
  <c r="L133" i="23"/>
  <c r="J133" i="23"/>
  <c r="I133" i="23"/>
  <c r="H133" i="23"/>
  <c r="G133" i="23"/>
  <c r="E133" i="23"/>
  <c r="D133" i="23"/>
  <c r="X132" i="23"/>
  <c r="V132" i="23"/>
  <c r="U132" i="23"/>
  <c r="S132" i="23"/>
  <c r="R132" i="23"/>
  <c r="P132" i="23"/>
  <c r="O132" i="23"/>
  <c r="M132" i="23"/>
  <c r="L132" i="23"/>
  <c r="J132" i="23"/>
  <c r="G132" i="23"/>
  <c r="F132" i="23"/>
  <c r="U131" i="23"/>
  <c r="T131" i="23"/>
  <c r="Q131" i="23"/>
  <c r="N131" i="23"/>
  <c r="K131" i="23"/>
  <c r="I131" i="23"/>
  <c r="H131" i="23"/>
  <c r="E131" i="23"/>
  <c r="Y129" i="23"/>
  <c r="X129" i="23"/>
  <c r="W129" i="23"/>
  <c r="V129" i="23"/>
  <c r="T129" i="23"/>
  <c r="S129" i="23"/>
  <c r="R129" i="23"/>
  <c r="Q129" i="23"/>
  <c r="P129" i="23"/>
  <c r="O129" i="23"/>
  <c r="N129" i="23"/>
  <c r="L129" i="23"/>
  <c r="K129" i="23"/>
  <c r="J129" i="23"/>
  <c r="I129" i="23"/>
  <c r="H129" i="23"/>
  <c r="G129" i="23"/>
  <c r="F129" i="23"/>
  <c r="Y128" i="23"/>
  <c r="X128" i="23"/>
  <c r="W128" i="23"/>
  <c r="V128" i="23"/>
  <c r="U128" i="23"/>
  <c r="T128" i="23"/>
  <c r="R128" i="23"/>
  <c r="Q128" i="23"/>
  <c r="P128" i="23"/>
  <c r="O128" i="23"/>
  <c r="N128" i="23"/>
  <c r="M128" i="23"/>
  <c r="L128" i="23"/>
  <c r="J128" i="23"/>
  <c r="I128" i="23"/>
  <c r="H128" i="23"/>
  <c r="F128" i="23"/>
  <c r="E128" i="23"/>
  <c r="D128" i="23"/>
  <c r="X127" i="23"/>
  <c r="W127" i="23"/>
  <c r="V127" i="23"/>
  <c r="U127" i="23"/>
  <c r="T127" i="23"/>
  <c r="S127" i="23"/>
  <c r="R127" i="23"/>
  <c r="P127" i="23"/>
  <c r="O127" i="23"/>
  <c r="N127" i="23"/>
  <c r="M127" i="23"/>
  <c r="L127" i="23"/>
  <c r="K127" i="23"/>
  <c r="J127" i="23"/>
  <c r="H127" i="23"/>
  <c r="G127" i="23"/>
  <c r="E127" i="23"/>
  <c r="D127" i="23"/>
  <c r="Y126" i="23"/>
  <c r="X126" i="23"/>
  <c r="V126" i="23"/>
  <c r="U126" i="23"/>
  <c r="S126" i="23"/>
  <c r="R126" i="23"/>
  <c r="P126" i="23"/>
  <c r="M126" i="23"/>
  <c r="L126" i="23"/>
  <c r="J126" i="23"/>
  <c r="I126" i="23"/>
  <c r="F126" i="23"/>
  <c r="W125" i="23"/>
  <c r="T125" i="23"/>
  <c r="Q125" i="23"/>
  <c r="O125" i="23"/>
  <c r="N125" i="23"/>
  <c r="K125" i="23"/>
  <c r="I125" i="23"/>
  <c r="H125" i="23"/>
  <c r="Y123" i="23"/>
  <c r="X123" i="23"/>
  <c r="W123" i="23"/>
  <c r="V123" i="23"/>
  <c r="U123" i="23"/>
  <c r="T123" i="23"/>
  <c r="R123" i="23"/>
  <c r="Q123" i="23"/>
  <c r="P123" i="23"/>
  <c r="O123" i="23"/>
  <c r="N123" i="23"/>
  <c r="M123" i="23"/>
  <c r="L123" i="23"/>
  <c r="J123" i="23"/>
  <c r="I123" i="23"/>
  <c r="H123" i="23"/>
  <c r="G123" i="23"/>
  <c r="F123" i="23"/>
  <c r="E123" i="23"/>
  <c r="X122" i="23"/>
  <c r="W122" i="23"/>
  <c r="U122" i="23"/>
  <c r="T122" i="23"/>
  <c r="S122" i="23"/>
  <c r="R122" i="23"/>
  <c r="P122" i="23"/>
  <c r="O122" i="23"/>
  <c r="M122" i="23"/>
  <c r="L122" i="23"/>
  <c r="K122" i="23"/>
  <c r="J122" i="23"/>
  <c r="I122" i="23"/>
  <c r="H122" i="23"/>
  <c r="F122" i="23"/>
  <c r="E122" i="23"/>
  <c r="D122" i="23"/>
  <c r="Y121" i="23"/>
  <c r="X121" i="23"/>
  <c r="V121" i="23"/>
  <c r="U121" i="23"/>
  <c r="T121" i="23"/>
  <c r="S121" i="23"/>
  <c r="R121" i="23"/>
  <c r="Q121" i="23"/>
  <c r="P121" i="23"/>
  <c r="N121" i="23"/>
  <c r="M121" i="23"/>
  <c r="L121" i="23"/>
  <c r="K121" i="23"/>
  <c r="J121" i="23"/>
  <c r="I121" i="23"/>
  <c r="H121" i="23"/>
  <c r="E121" i="23"/>
  <c r="D121" i="23"/>
  <c r="Y120" i="23"/>
  <c r="X120" i="23"/>
  <c r="W120" i="23"/>
  <c r="V120" i="23"/>
  <c r="T120" i="23"/>
  <c r="S120" i="23"/>
  <c r="R120" i="23"/>
  <c r="Q120" i="23"/>
  <c r="P120" i="23"/>
  <c r="O120" i="23"/>
  <c r="N120" i="23"/>
  <c r="L120" i="23"/>
  <c r="K120" i="23"/>
  <c r="J120" i="23"/>
  <c r="I120" i="23"/>
  <c r="H120" i="23"/>
  <c r="G120" i="23"/>
  <c r="F120" i="23"/>
  <c r="Y119" i="23"/>
  <c r="X119" i="23"/>
  <c r="W119" i="23"/>
  <c r="V119" i="23"/>
  <c r="U119" i="23"/>
  <c r="T119" i="23"/>
  <c r="R119" i="23"/>
  <c r="Q119" i="23"/>
  <c r="P119" i="23"/>
  <c r="O119" i="23"/>
  <c r="N119" i="23"/>
  <c r="M119" i="23"/>
  <c r="L119" i="23"/>
  <c r="J119" i="23"/>
  <c r="I119" i="23"/>
  <c r="H119" i="23"/>
  <c r="G119" i="23"/>
  <c r="F119" i="23"/>
  <c r="E119" i="23"/>
  <c r="X118" i="23"/>
  <c r="W118" i="23"/>
  <c r="V118" i="23"/>
  <c r="U118" i="23"/>
  <c r="T118" i="23"/>
  <c r="S118" i="23"/>
  <c r="R118" i="23"/>
  <c r="P118" i="23"/>
  <c r="O118" i="23"/>
  <c r="N118" i="23"/>
  <c r="M118" i="23"/>
  <c r="L118" i="23"/>
  <c r="K118" i="23"/>
  <c r="J118" i="23"/>
  <c r="H118" i="23"/>
  <c r="G118" i="23"/>
  <c r="F118" i="23"/>
  <c r="E118" i="23"/>
  <c r="D118" i="23"/>
  <c r="Y117" i="23"/>
  <c r="X117" i="23"/>
  <c r="V117" i="23"/>
  <c r="U117" i="23"/>
  <c r="T117" i="23"/>
  <c r="S117" i="23"/>
  <c r="R117" i="23"/>
  <c r="Q117" i="23"/>
  <c r="P117" i="23"/>
  <c r="N117" i="23"/>
  <c r="M117" i="23"/>
  <c r="L117" i="23"/>
  <c r="K117" i="23"/>
  <c r="J117" i="23"/>
  <c r="I117" i="23"/>
  <c r="H117" i="23"/>
  <c r="F117" i="23"/>
  <c r="E117" i="23"/>
  <c r="D117" i="23"/>
  <c r="X116" i="23"/>
  <c r="W116" i="23"/>
  <c r="T116" i="23"/>
  <c r="R116" i="23"/>
  <c r="Q116" i="23"/>
  <c r="O116" i="23"/>
  <c r="N116" i="23"/>
  <c r="L116" i="23"/>
  <c r="K116" i="23"/>
  <c r="I116" i="23"/>
  <c r="H116" i="23"/>
  <c r="F116" i="23"/>
  <c r="Y115" i="23"/>
  <c r="W115" i="23"/>
  <c r="V115" i="23"/>
  <c r="T115" i="23"/>
  <c r="Q115" i="23"/>
  <c r="N115" i="23"/>
  <c r="M115" i="23"/>
  <c r="J115" i="23"/>
  <c r="I115" i="23"/>
  <c r="G115" i="23"/>
  <c r="F115" i="23"/>
  <c r="E115" i="23"/>
  <c r="D115" i="23"/>
  <c r="W113" i="23"/>
  <c r="W112" i="23" s="1"/>
  <c r="U113" i="23"/>
  <c r="U112" i="23" s="1"/>
  <c r="T113" i="23"/>
  <c r="T112" i="23" s="1"/>
  <c r="O113" i="23"/>
  <c r="O112" i="23" s="1"/>
  <c r="K113" i="23"/>
  <c r="K112" i="23" s="1"/>
  <c r="H113" i="23"/>
  <c r="H112" i="23" s="1"/>
  <c r="E113" i="23"/>
  <c r="E112" i="23" s="1"/>
  <c r="D113" i="23"/>
  <c r="D112" i="23" s="1"/>
  <c r="Y111" i="23"/>
  <c r="X111" i="23"/>
  <c r="V111" i="23"/>
  <c r="U111" i="23"/>
  <c r="S111" i="23"/>
  <c r="R111" i="23"/>
  <c r="P111" i="23"/>
  <c r="N111" i="23"/>
  <c r="M111" i="23"/>
  <c r="J111" i="23"/>
  <c r="I111" i="23"/>
  <c r="F111" i="23"/>
  <c r="X110" i="23"/>
  <c r="W110" i="23"/>
  <c r="V110" i="23"/>
  <c r="T110" i="23"/>
  <c r="R110" i="23"/>
  <c r="Q110" i="23"/>
  <c r="P110" i="23"/>
  <c r="N110" i="23"/>
  <c r="L110" i="23"/>
  <c r="K110" i="23"/>
  <c r="H110" i="23"/>
  <c r="F110" i="23"/>
  <c r="D110" i="23"/>
  <c r="V108" i="23"/>
  <c r="V107" i="23" s="1"/>
  <c r="U108" i="23"/>
  <c r="U107" i="23" s="1"/>
  <c r="R108" i="23"/>
  <c r="R107" i="23" s="1"/>
  <c r="O108" i="23"/>
  <c r="O107" i="23" s="1"/>
  <c r="L108" i="23"/>
  <c r="L107" i="23" s="1"/>
  <c r="J108" i="23"/>
  <c r="J107" i="23" s="1"/>
  <c r="I108" i="23"/>
  <c r="I107" i="23" s="1"/>
  <c r="F108" i="23"/>
  <c r="F107" i="23" s="1"/>
  <c r="T106" i="23"/>
  <c r="T105" i="23" s="1"/>
  <c r="S106" i="23"/>
  <c r="S105" i="23" s="1"/>
  <c r="P106" i="23"/>
  <c r="P105" i="23" s="1"/>
  <c r="M106" i="23"/>
  <c r="M105" i="23" s="1"/>
  <c r="H106" i="23"/>
  <c r="H105" i="23" s="1"/>
  <c r="G106" i="23"/>
  <c r="G105" i="23" s="1"/>
  <c r="D106" i="23"/>
  <c r="D105" i="23" s="1"/>
  <c r="Y104" i="23"/>
  <c r="X104" i="23"/>
  <c r="V104" i="23"/>
  <c r="U104" i="23"/>
  <c r="S104" i="23"/>
  <c r="R104" i="23"/>
  <c r="Q104" i="23"/>
  <c r="P104" i="23"/>
  <c r="N104" i="23"/>
  <c r="M104" i="23"/>
  <c r="K104" i="23"/>
  <c r="I104" i="23"/>
  <c r="H104" i="23"/>
  <c r="F104" i="23"/>
  <c r="E104" i="23"/>
  <c r="Y103" i="23"/>
  <c r="X103" i="23"/>
  <c r="W103" i="23"/>
  <c r="V103" i="23"/>
  <c r="T103" i="23"/>
  <c r="S103" i="23"/>
  <c r="Q103" i="23"/>
  <c r="P103" i="23"/>
  <c r="N103" i="23"/>
  <c r="L103" i="23"/>
  <c r="K103" i="23"/>
  <c r="H103" i="23"/>
  <c r="G103" i="23"/>
  <c r="D103" i="23"/>
  <c r="W102" i="23"/>
  <c r="V102" i="23"/>
  <c r="U102" i="23"/>
  <c r="O102" i="23"/>
  <c r="M102" i="23"/>
  <c r="L102" i="23"/>
  <c r="J102" i="23"/>
  <c r="I102" i="23"/>
  <c r="F102" i="23"/>
  <c r="E102" i="23"/>
  <c r="X100" i="23"/>
  <c r="W100" i="23"/>
  <c r="U100" i="23"/>
  <c r="T100" i="23"/>
  <c r="S100" i="23"/>
  <c r="P100" i="23"/>
  <c r="O100" i="23"/>
  <c r="M100" i="23"/>
  <c r="L100" i="23"/>
  <c r="K100" i="23"/>
  <c r="H100" i="23"/>
  <c r="G100" i="23"/>
  <c r="F100" i="23"/>
  <c r="E100" i="23"/>
  <c r="Y99" i="23"/>
  <c r="X99" i="23"/>
  <c r="V99" i="23"/>
  <c r="U99" i="23"/>
  <c r="S99" i="23"/>
  <c r="R99" i="23"/>
  <c r="Q99" i="23"/>
  <c r="P99" i="23"/>
  <c r="N99" i="23"/>
  <c r="M99" i="23"/>
  <c r="K99" i="23"/>
  <c r="J99" i="23"/>
  <c r="H99" i="23"/>
  <c r="F99" i="23"/>
  <c r="E99" i="23"/>
  <c r="Y98" i="23"/>
  <c r="X98" i="23"/>
  <c r="W98" i="23"/>
  <c r="V98" i="23"/>
  <c r="U98" i="23"/>
  <c r="T98" i="23"/>
  <c r="S98" i="23"/>
  <c r="Q98" i="23"/>
  <c r="P98" i="23"/>
  <c r="O98" i="23"/>
  <c r="N98" i="23"/>
  <c r="L98" i="23"/>
  <c r="K98" i="23"/>
  <c r="I98" i="23"/>
  <c r="H98" i="23"/>
  <c r="F98" i="23"/>
  <c r="D98" i="23"/>
  <c r="Y97" i="23"/>
  <c r="W97" i="23"/>
  <c r="V97" i="23"/>
  <c r="U97" i="23"/>
  <c r="T97" i="23"/>
  <c r="R97" i="23"/>
  <c r="Q97" i="23"/>
  <c r="O97" i="23"/>
  <c r="N97" i="23"/>
  <c r="M97" i="23"/>
  <c r="L97" i="23"/>
  <c r="J97" i="23"/>
  <c r="I97" i="23"/>
  <c r="G97" i="23"/>
  <c r="E97" i="23"/>
  <c r="D97" i="23"/>
  <c r="X96" i="23"/>
  <c r="W96" i="23"/>
  <c r="U96" i="23"/>
  <c r="T96" i="23"/>
  <c r="S96" i="23"/>
  <c r="R96" i="23"/>
  <c r="P96" i="23"/>
  <c r="O96" i="23"/>
  <c r="M96" i="23"/>
  <c r="K96" i="23"/>
  <c r="J96" i="23"/>
  <c r="H96" i="23"/>
  <c r="G96" i="23"/>
  <c r="E96" i="23"/>
  <c r="D96" i="23"/>
  <c r="Y95" i="23"/>
  <c r="X95" i="23"/>
  <c r="W95" i="23"/>
  <c r="V95" i="23"/>
  <c r="U95" i="23"/>
  <c r="S95" i="23"/>
  <c r="R95" i="23"/>
  <c r="Q95" i="23"/>
  <c r="P95" i="23"/>
  <c r="N95" i="23"/>
  <c r="M95" i="23"/>
  <c r="K95" i="23"/>
  <c r="J95" i="23"/>
  <c r="F95" i="23"/>
  <c r="E95" i="23"/>
  <c r="Y94" i="23"/>
  <c r="X94" i="23"/>
  <c r="W94" i="23"/>
  <c r="T94" i="23"/>
  <c r="S94" i="23"/>
  <c r="Q94" i="23"/>
  <c r="P94" i="23"/>
  <c r="O94" i="23"/>
  <c r="L94" i="23"/>
  <c r="K94" i="23"/>
  <c r="I94" i="23"/>
  <c r="G94" i="23"/>
  <c r="D94" i="23"/>
  <c r="W93" i="23"/>
  <c r="R93" i="23"/>
  <c r="Q93" i="23"/>
  <c r="P93" i="23"/>
  <c r="J93" i="23"/>
  <c r="I93" i="23"/>
  <c r="F93" i="23"/>
  <c r="E93" i="23"/>
  <c r="H10" i="47"/>
  <c r="H9" i="47"/>
  <c r="H8" i="47"/>
  <c r="H7" i="47"/>
  <c r="H6" i="47"/>
  <c r="H5" i="47"/>
  <c r="H4" i="47"/>
  <c r="H3" i="47"/>
  <c r="C3" i="47" a="1"/>
  <c r="C3" i="47" s="1"/>
  <c r="E92" i="44" l="1"/>
  <c r="M92" i="44"/>
  <c r="G92" i="44"/>
  <c r="Q92" i="44"/>
  <c r="Y92" i="44"/>
  <c r="C96" i="44"/>
  <c r="P210" i="25"/>
  <c r="X210" i="25"/>
  <c r="T215" i="25"/>
  <c r="F215" i="25"/>
  <c r="V215" i="25"/>
  <c r="H215" i="25"/>
  <c r="X215" i="25"/>
  <c r="J219" i="25"/>
  <c r="F222" i="25"/>
  <c r="V222" i="25"/>
  <c r="H222" i="25"/>
  <c r="P222" i="25"/>
  <c r="X222" i="25"/>
  <c r="J222" i="25"/>
  <c r="R222" i="25"/>
  <c r="C226" i="25"/>
  <c r="L222" i="25"/>
  <c r="T222" i="25"/>
  <c r="C234" i="25"/>
  <c r="T233" i="25"/>
  <c r="F233" i="25"/>
  <c r="V233" i="25"/>
  <c r="H233" i="25"/>
  <c r="P233" i="25"/>
  <c r="X233" i="25"/>
  <c r="C239" i="25"/>
  <c r="C240" i="25"/>
  <c r="C108" i="25"/>
  <c r="C107" i="25" s="1"/>
  <c r="P114" i="25"/>
  <c r="N114" i="25"/>
  <c r="V114" i="25"/>
  <c r="J124" i="25"/>
  <c r="F124" i="25"/>
  <c r="R130" i="25"/>
  <c r="N135" i="25"/>
  <c r="X135" i="25"/>
  <c r="F142" i="25"/>
  <c r="O215" i="25"/>
  <c r="I222" i="25"/>
  <c r="Q222" i="25"/>
  <c r="Y222" i="25"/>
  <c r="W233" i="25"/>
  <c r="S101" i="25"/>
  <c r="U101" i="25"/>
  <c r="C104" i="25"/>
  <c r="U109" i="25"/>
  <c r="G109" i="25"/>
  <c r="W109" i="25"/>
  <c r="M114" i="25"/>
  <c r="O114" i="25"/>
  <c r="W114" i="25"/>
  <c r="I114" i="25"/>
  <c r="Y114" i="25"/>
  <c r="M124" i="25"/>
  <c r="W124" i="25"/>
  <c r="C128" i="25"/>
  <c r="G130" i="25"/>
  <c r="Q130" i="25"/>
  <c r="Y130" i="25"/>
  <c r="G135" i="25"/>
  <c r="O135" i="25"/>
  <c r="W135" i="25"/>
  <c r="K135" i="25"/>
  <c r="U139" i="25"/>
  <c r="I142" i="25"/>
  <c r="Y142" i="25"/>
  <c r="C144" i="25"/>
  <c r="G142" i="25"/>
  <c r="O142" i="25"/>
  <c r="W142" i="25"/>
  <c r="C154" i="25"/>
  <c r="O153" i="25"/>
  <c r="W153" i="25"/>
  <c r="K153" i="25"/>
  <c r="S153" i="25"/>
  <c r="C159" i="25"/>
  <c r="C224" i="25"/>
  <c r="U92" i="25"/>
  <c r="U94" i="23"/>
  <c r="W101" i="25"/>
  <c r="W104" i="23"/>
  <c r="O109" i="25"/>
  <c r="O111" i="23"/>
  <c r="O131" i="23"/>
  <c r="O130" i="25"/>
  <c r="O117" i="23"/>
  <c r="I118" i="23"/>
  <c r="Y118" i="23"/>
  <c r="Q114" i="25"/>
  <c r="C129" i="25"/>
  <c r="G136" i="23"/>
  <c r="K92" i="25"/>
  <c r="Q135" i="25"/>
  <c r="I112" i="25"/>
  <c r="I113" i="23"/>
  <c r="I112" i="23" s="1"/>
  <c r="E116" i="23"/>
  <c r="E114" i="25"/>
  <c r="C116" i="25"/>
  <c r="Q124" i="25"/>
  <c r="Q127" i="23"/>
  <c r="C134" i="25"/>
  <c r="E134" i="23"/>
  <c r="W117" i="23"/>
  <c r="G114" i="25"/>
  <c r="W130" i="25"/>
  <c r="S142" i="25"/>
  <c r="Y132" i="23"/>
  <c r="C146" i="25"/>
  <c r="M103" i="23"/>
  <c r="M101" i="25"/>
  <c r="C110" i="25"/>
  <c r="E109" i="25"/>
  <c r="S114" i="25"/>
  <c r="S115" i="23"/>
  <c r="U125" i="23"/>
  <c r="U124" i="25"/>
  <c r="Y124" i="25"/>
  <c r="Y127" i="23"/>
  <c r="K130" i="25"/>
  <c r="K133" i="23"/>
  <c r="C119" i="25"/>
  <c r="I130" i="25"/>
  <c r="K142" i="25"/>
  <c r="T104" i="23"/>
  <c r="T101" i="25"/>
  <c r="X107" i="25"/>
  <c r="X108" i="23"/>
  <c r="X107" i="23" s="1"/>
  <c r="C115" i="25"/>
  <c r="C117" i="25"/>
  <c r="C118" i="25"/>
  <c r="C121" i="25"/>
  <c r="C122" i="25"/>
  <c r="C126" i="25"/>
  <c r="C132" i="25"/>
  <c r="C102" i="25"/>
  <c r="N105" i="25"/>
  <c r="N106" i="23"/>
  <c r="N105" i="23" s="1"/>
  <c r="M116" i="23"/>
  <c r="J101" i="25"/>
  <c r="V105" i="25"/>
  <c r="O124" i="25"/>
  <c r="S130" i="25"/>
  <c r="P108" i="23"/>
  <c r="P107" i="23" s="1"/>
  <c r="P107" i="25"/>
  <c r="G111" i="23"/>
  <c r="I143" i="23"/>
  <c r="E101" i="25"/>
  <c r="S124" i="25"/>
  <c r="S135" i="25"/>
  <c r="G101" i="25"/>
  <c r="G104" i="23"/>
  <c r="Y106" i="23"/>
  <c r="Y105" i="23" s="1"/>
  <c r="Y105" i="25"/>
  <c r="Q112" i="25"/>
  <c r="Q113" i="23"/>
  <c r="Q112" i="23" s="1"/>
  <c r="K124" i="25"/>
  <c r="K128" i="23"/>
  <c r="U134" i="23"/>
  <c r="U130" i="25"/>
  <c r="C137" i="25"/>
  <c r="I135" i="25"/>
  <c r="I137" i="23"/>
  <c r="K138" i="23"/>
  <c r="C138" i="25"/>
  <c r="Q142" i="25"/>
  <c r="Q143" i="23"/>
  <c r="E145" i="23"/>
  <c r="C145" i="25"/>
  <c r="E142" i="25"/>
  <c r="M142" i="25"/>
  <c r="M145" i="23"/>
  <c r="U142" i="25"/>
  <c r="U145" i="23"/>
  <c r="I147" i="25"/>
  <c r="C148" i="25"/>
  <c r="C147" i="25" s="1"/>
  <c r="Y147" i="25"/>
  <c r="Y148" i="23"/>
  <c r="Y147" i="23" s="1"/>
  <c r="K149" i="25"/>
  <c r="C150" i="25"/>
  <c r="C149" i="25" s="1"/>
  <c r="E151" i="25"/>
  <c r="E152" i="23"/>
  <c r="E151" i="23" s="1"/>
  <c r="G153" i="25"/>
  <c r="G154" i="23"/>
  <c r="C155" i="25"/>
  <c r="I155" i="23"/>
  <c r="I153" i="25"/>
  <c r="U116" i="23"/>
  <c r="U114" i="25"/>
  <c r="E120" i="23"/>
  <c r="C120" i="25"/>
  <c r="G126" i="23"/>
  <c r="G124" i="25"/>
  <c r="I127" i="23"/>
  <c r="C127" i="25"/>
  <c r="I124" i="25"/>
  <c r="M130" i="25"/>
  <c r="M134" i="23"/>
  <c r="E130" i="25"/>
  <c r="N113" i="23"/>
  <c r="N112" i="23" s="1"/>
  <c r="P115" i="23"/>
  <c r="X138" i="23"/>
  <c r="D109" i="25"/>
  <c r="D124" i="25"/>
  <c r="H115" i="23"/>
  <c r="C225" i="25"/>
  <c r="C230" i="25"/>
  <c r="C229" i="25" s="1"/>
  <c r="C232" i="25"/>
  <c r="C231" i="25" s="1"/>
  <c r="C238" i="25"/>
  <c r="C237" i="25" s="1"/>
  <c r="L215" i="25"/>
  <c r="C218" i="25"/>
  <c r="N215" i="25"/>
  <c r="T219" i="44"/>
  <c r="T210" i="25"/>
  <c r="D215" i="25"/>
  <c r="X139" i="44"/>
  <c r="F210" i="25"/>
  <c r="V219" i="44"/>
  <c r="H219" i="25"/>
  <c r="X219" i="25"/>
  <c r="H219" i="44"/>
  <c r="E139" i="44"/>
  <c r="M219" i="44"/>
  <c r="U219" i="44"/>
  <c r="G219" i="44"/>
  <c r="J219" i="44"/>
  <c r="J171" i="44" s="1"/>
  <c r="S219" i="44"/>
  <c r="R139" i="44"/>
  <c r="E139" i="25"/>
  <c r="M139" i="25"/>
  <c r="L219" i="25"/>
  <c r="T219" i="25"/>
  <c r="J139" i="25"/>
  <c r="Q139" i="44"/>
  <c r="Q91" i="44" s="1"/>
  <c r="Y219" i="44"/>
  <c r="F139" i="44"/>
  <c r="I139" i="44"/>
  <c r="U139" i="44"/>
  <c r="D139" i="44"/>
  <c r="P139" i="44"/>
  <c r="R139" i="25"/>
  <c r="Q139" i="25"/>
  <c r="Y139" i="25"/>
  <c r="G139" i="25"/>
  <c r="F219" i="25"/>
  <c r="N219" i="25"/>
  <c r="E219" i="25"/>
  <c r="G139" i="44"/>
  <c r="P139" i="25"/>
  <c r="O219" i="25"/>
  <c r="O139" i="44"/>
  <c r="C141" i="25"/>
  <c r="I219" i="23"/>
  <c r="R219" i="25"/>
  <c r="D219" i="44"/>
  <c r="L219" i="44"/>
  <c r="L171" i="44" s="1"/>
  <c r="C140" i="25"/>
  <c r="C141" i="44"/>
  <c r="E219" i="44"/>
  <c r="F139" i="25"/>
  <c r="Y219" i="23"/>
  <c r="C220" i="44"/>
  <c r="C221" i="44"/>
  <c r="G219" i="23"/>
  <c r="G218" i="23" s="1"/>
  <c r="L220" i="23"/>
  <c r="D220" i="23"/>
  <c r="X140" i="23"/>
  <c r="X139" i="23" s="1"/>
  <c r="C140" i="44"/>
  <c r="F141" i="23"/>
  <c r="G141" i="23"/>
  <c r="Q140" i="23"/>
  <c r="R140" i="23"/>
  <c r="R139" i="23" s="1"/>
  <c r="F61" i="23"/>
  <c r="L61" i="23"/>
  <c r="R61" i="23"/>
  <c r="X61" i="23"/>
  <c r="G61" i="23"/>
  <c r="M61" i="23"/>
  <c r="S61" i="23"/>
  <c r="Y61" i="23"/>
  <c r="D219" i="25"/>
  <c r="O219" i="23"/>
  <c r="Y219" i="25"/>
  <c r="X139" i="25"/>
  <c r="E140" i="23"/>
  <c r="D139" i="25"/>
  <c r="W139" i="25"/>
  <c r="AC61" i="20"/>
  <c r="W61" i="20"/>
  <c r="Q61" i="20"/>
  <c r="K61" i="20"/>
  <c r="AC62" i="20"/>
  <c r="W62" i="20"/>
  <c r="Q62" i="20"/>
  <c r="K62" i="20"/>
  <c r="X62" i="20"/>
  <c r="AB61" i="20"/>
  <c r="V61" i="20"/>
  <c r="P61" i="20"/>
  <c r="J61" i="20"/>
  <c r="AB62" i="20"/>
  <c r="V62" i="20"/>
  <c r="P62" i="20"/>
  <c r="J62" i="20"/>
  <c r="F61" i="20"/>
  <c r="AA61" i="20"/>
  <c r="U61" i="20"/>
  <c r="O61" i="20"/>
  <c r="I61" i="20"/>
  <c r="AA62" i="20"/>
  <c r="U62" i="20"/>
  <c r="O62" i="20"/>
  <c r="I62" i="20"/>
  <c r="L61" i="20"/>
  <c r="Z61" i="20"/>
  <c r="T61" i="20"/>
  <c r="N61" i="20"/>
  <c r="H61" i="20"/>
  <c r="Z62" i="20"/>
  <c r="T62" i="20"/>
  <c r="N62" i="20"/>
  <c r="H62" i="20"/>
  <c r="R61" i="20"/>
  <c r="Y61" i="20"/>
  <c r="S61" i="20"/>
  <c r="M61" i="20"/>
  <c r="G61" i="20"/>
  <c r="Y62" i="20"/>
  <c r="S62" i="20"/>
  <c r="M62" i="20"/>
  <c r="G62" i="20"/>
  <c r="X61" i="20"/>
  <c r="R62" i="20"/>
  <c r="L62" i="20"/>
  <c r="F62" i="20"/>
  <c r="G41" i="26"/>
  <c r="M41" i="26"/>
  <c r="S41" i="26"/>
  <c r="Y41" i="26"/>
  <c r="G42" i="26"/>
  <c r="M42" i="26"/>
  <c r="S42" i="26"/>
  <c r="Y42" i="26"/>
  <c r="G43" i="26"/>
  <c r="M43" i="26"/>
  <c r="S43" i="26"/>
  <c r="Y43" i="26"/>
  <c r="G44" i="26"/>
  <c r="M44" i="26"/>
  <c r="S44" i="26"/>
  <c r="Y44" i="26"/>
  <c r="G45" i="26"/>
  <c r="M45" i="26"/>
  <c r="S45" i="26"/>
  <c r="Y45" i="26"/>
  <c r="G46" i="26"/>
  <c r="M46" i="26"/>
  <c r="S46" i="26"/>
  <c r="Y46" i="26"/>
  <c r="G47" i="26"/>
  <c r="M47" i="26"/>
  <c r="S47" i="26"/>
  <c r="Y47" i="26"/>
  <c r="G48" i="26"/>
  <c r="M48" i="26"/>
  <c r="S48" i="26"/>
  <c r="Y48" i="26"/>
  <c r="G49" i="26"/>
  <c r="M49" i="26"/>
  <c r="S49" i="26"/>
  <c r="Y49" i="26"/>
  <c r="G50" i="26"/>
  <c r="M50" i="26"/>
  <c r="S50" i="26"/>
  <c r="Y50" i="26"/>
  <c r="G51" i="26"/>
  <c r="M51" i="26"/>
  <c r="S51" i="26"/>
  <c r="Y51" i="26"/>
  <c r="G52" i="26"/>
  <c r="M52" i="26"/>
  <c r="S52" i="26"/>
  <c r="Y52" i="26"/>
  <c r="G53" i="26"/>
  <c r="M53" i="26"/>
  <c r="S53" i="26"/>
  <c r="Y53" i="26"/>
  <c r="G54" i="26"/>
  <c r="M54" i="26"/>
  <c r="S54" i="26"/>
  <c r="Y54" i="26"/>
  <c r="G55" i="26"/>
  <c r="M55" i="26"/>
  <c r="S55" i="26"/>
  <c r="Y55" i="26"/>
  <c r="G56" i="26"/>
  <c r="M56" i="26"/>
  <c r="S56" i="26"/>
  <c r="Y56" i="26"/>
  <c r="G57" i="26"/>
  <c r="M57" i="26"/>
  <c r="S57" i="26"/>
  <c r="Y57" i="26"/>
  <c r="G58" i="26"/>
  <c r="M58" i="26"/>
  <c r="S58" i="26"/>
  <c r="Y58" i="26"/>
  <c r="G59" i="26"/>
  <c r="M59" i="26"/>
  <c r="S59" i="26"/>
  <c r="Y59" i="26"/>
  <c r="G60" i="26"/>
  <c r="I41" i="26"/>
  <c r="O41" i="26"/>
  <c r="U41" i="26"/>
  <c r="AA41" i="26"/>
  <c r="I42" i="26"/>
  <c r="O42" i="26"/>
  <c r="U42" i="26"/>
  <c r="AA42" i="26"/>
  <c r="I43" i="26"/>
  <c r="O43" i="26"/>
  <c r="U43" i="26"/>
  <c r="AA43" i="26"/>
  <c r="I44" i="26"/>
  <c r="O44" i="26"/>
  <c r="U44" i="26"/>
  <c r="AA44" i="26"/>
  <c r="I45" i="26"/>
  <c r="O45" i="26"/>
  <c r="U45" i="26"/>
  <c r="AA45" i="26"/>
  <c r="I46" i="26"/>
  <c r="O46" i="26"/>
  <c r="U46" i="26"/>
  <c r="AA46" i="26"/>
  <c r="I47" i="26"/>
  <c r="O47" i="26"/>
  <c r="U47" i="26"/>
  <c r="AA47" i="26"/>
  <c r="I48" i="26"/>
  <c r="O48" i="26"/>
  <c r="U48" i="26"/>
  <c r="AA48" i="26"/>
  <c r="I49" i="26"/>
  <c r="O49" i="26"/>
  <c r="U49" i="26"/>
  <c r="AA49" i="26"/>
  <c r="I50" i="26"/>
  <c r="O50" i="26"/>
  <c r="U50" i="26"/>
  <c r="AA50" i="26"/>
  <c r="I51" i="26"/>
  <c r="O51" i="26"/>
  <c r="U51" i="26"/>
  <c r="AA51" i="26"/>
  <c r="I52" i="26"/>
  <c r="O52" i="26"/>
  <c r="U52" i="26"/>
  <c r="AA52" i="26"/>
  <c r="I53" i="26"/>
  <c r="O53" i="26"/>
  <c r="U53" i="26"/>
  <c r="AA53" i="26"/>
  <c r="I54" i="26"/>
  <c r="O54" i="26"/>
  <c r="U54" i="26"/>
  <c r="AA54" i="26"/>
  <c r="I55" i="26"/>
  <c r="O55" i="26"/>
  <c r="U55" i="26"/>
  <c r="AA55" i="26"/>
  <c r="I56" i="26"/>
  <c r="O56" i="26"/>
  <c r="U56" i="26"/>
  <c r="AA56" i="26"/>
  <c r="I57" i="26"/>
  <c r="O57" i="26"/>
  <c r="U57" i="26"/>
  <c r="AA57" i="26"/>
  <c r="I58" i="26"/>
  <c r="O58" i="26"/>
  <c r="U58" i="26"/>
  <c r="AA58" i="26"/>
  <c r="I59" i="26"/>
  <c r="O59" i="26"/>
  <c r="U59" i="26"/>
  <c r="AA59" i="26"/>
  <c r="I60" i="26"/>
  <c r="J41" i="26"/>
  <c r="P41" i="26"/>
  <c r="V41" i="26"/>
  <c r="AB41" i="26"/>
  <c r="J42" i="26"/>
  <c r="P42" i="26"/>
  <c r="V42" i="26"/>
  <c r="AB42" i="26"/>
  <c r="J43" i="26"/>
  <c r="P43" i="26"/>
  <c r="V43" i="26"/>
  <c r="AB43" i="26"/>
  <c r="J44" i="26"/>
  <c r="P44" i="26"/>
  <c r="V44" i="26"/>
  <c r="AB44" i="26"/>
  <c r="J45" i="26"/>
  <c r="P45" i="26"/>
  <c r="V45" i="26"/>
  <c r="AB45" i="26"/>
  <c r="J46" i="26"/>
  <c r="P46" i="26"/>
  <c r="V46" i="26"/>
  <c r="AB46" i="26"/>
  <c r="J47" i="26"/>
  <c r="P47" i="26"/>
  <c r="V47" i="26"/>
  <c r="AB47" i="26"/>
  <c r="J48" i="26"/>
  <c r="P48" i="26"/>
  <c r="V48" i="26"/>
  <c r="AB48" i="26"/>
  <c r="J49" i="26"/>
  <c r="P49" i="26"/>
  <c r="V49" i="26"/>
  <c r="AB49" i="26"/>
  <c r="J50" i="26"/>
  <c r="P50" i="26"/>
  <c r="V50" i="26"/>
  <c r="AB50" i="26"/>
  <c r="J51" i="26"/>
  <c r="P51" i="26"/>
  <c r="V51" i="26"/>
  <c r="AB51" i="26"/>
  <c r="J52" i="26"/>
  <c r="P52" i="26"/>
  <c r="V52" i="26"/>
  <c r="AB52" i="26"/>
  <c r="J53" i="26"/>
  <c r="P53" i="26"/>
  <c r="V53" i="26"/>
  <c r="AB53" i="26"/>
  <c r="J54" i="26"/>
  <c r="P54" i="26"/>
  <c r="V54" i="26"/>
  <c r="AB54" i="26"/>
  <c r="J55" i="26"/>
  <c r="P55" i="26"/>
  <c r="V55" i="26"/>
  <c r="AB55" i="26"/>
  <c r="J56" i="26"/>
  <c r="P56" i="26"/>
  <c r="V56" i="26"/>
  <c r="AB56" i="26"/>
  <c r="J57" i="26"/>
  <c r="P57" i="26"/>
  <c r="V57" i="26"/>
  <c r="AB57" i="26"/>
  <c r="J58" i="26"/>
  <c r="P58" i="26"/>
  <c r="V58" i="26"/>
  <c r="AB58" i="26"/>
  <c r="J59" i="26"/>
  <c r="P59" i="26"/>
  <c r="V59" i="26"/>
  <c r="AB59" i="26"/>
  <c r="J60" i="26"/>
  <c r="P60" i="26"/>
  <c r="V60" i="26"/>
  <c r="AB60" i="26"/>
  <c r="J61" i="26"/>
  <c r="P61" i="26"/>
  <c r="V61" i="26"/>
  <c r="AB61" i="26"/>
  <c r="J62" i="26"/>
  <c r="K41" i="26"/>
  <c r="Q41" i="26"/>
  <c r="W41" i="26"/>
  <c r="AC41" i="26"/>
  <c r="K42" i="26"/>
  <c r="Q42" i="26"/>
  <c r="W42" i="26"/>
  <c r="AC42" i="26"/>
  <c r="K43" i="26"/>
  <c r="Q43" i="26"/>
  <c r="W43" i="26"/>
  <c r="AC43" i="26"/>
  <c r="K44" i="26"/>
  <c r="Q44" i="26"/>
  <c r="W44" i="26"/>
  <c r="AC44" i="26"/>
  <c r="K45" i="26"/>
  <c r="Q45" i="26"/>
  <c r="W45" i="26"/>
  <c r="AC45" i="26"/>
  <c r="F41" i="26"/>
  <c r="X41" i="26"/>
  <c r="R42" i="26"/>
  <c r="L43" i="26"/>
  <c r="F44" i="26"/>
  <c r="X44" i="26"/>
  <c r="R45" i="26"/>
  <c r="K46" i="26"/>
  <c r="W46" i="26"/>
  <c r="K47" i="26"/>
  <c r="W47" i="26"/>
  <c r="K48" i="26"/>
  <c r="W48" i="26"/>
  <c r="K49" i="26"/>
  <c r="W49" i="26"/>
  <c r="K50" i="26"/>
  <c r="W50" i="26"/>
  <c r="K51" i="26"/>
  <c r="W51" i="26"/>
  <c r="K52" i="26"/>
  <c r="W52" i="26"/>
  <c r="K53" i="26"/>
  <c r="W53" i="26"/>
  <c r="K54" i="26"/>
  <c r="W54" i="26"/>
  <c r="K55" i="26"/>
  <c r="W55" i="26"/>
  <c r="K56" i="26"/>
  <c r="W56" i="26"/>
  <c r="K57" i="26"/>
  <c r="W57" i="26"/>
  <c r="K58" i="26"/>
  <c r="W58" i="26"/>
  <c r="K59" i="26"/>
  <c r="W59" i="26"/>
  <c r="K60" i="26"/>
  <c r="R60" i="26"/>
  <c r="Y60" i="26"/>
  <c r="H61" i="26"/>
  <c r="O61" i="26"/>
  <c r="W61" i="26"/>
  <c r="F62" i="26"/>
  <c r="M62" i="26"/>
  <c r="S62" i="26"/>
  <c r="Y62" i="26"/>
  <c r="G63" i="26"/>
  <c r="M63" i="26"/>
  <c r="S63" i="26"/>
  <c r="Y63" i="26"/>
  <c r="G64" i="26"/>
  <c r="M64" i="26"/>
  <c r="S64" i="26"/>
  <c r="Y64" i="26"/>
  <c r="G65" i="26"/>
  <c r="M65" i="26"/>
  <c r="S65" i="26"/>
  <c r="Y65" i="26"/>
  <c r="G66" i="26"/>
  <c r="M66" i="26"/>
  <c r="S66" i="26"/>
  <c r="Y66" i="26"/>
  <c r="G67" i="26"/>
  <c r="M67" i="26"/>
  <c r="S67" i="26"/>
  <c r="Y67" i="26"/>
  <c r="G68" i="26"/>
  <c r="M68" i="26"/>
  <c r="S68" i="26"/>
  <c r="Y68" i="26"/>
  <c r="G69" i="26"/>
  <c r="M69" i="26"/>
  <c r="S69" i="26"/>
  <c r="Y69" i="26"/>
  <c r="G70" i="26"/>
  <c r="M70" i="26"/>
  <c r="S70" i="26"/>
  <c r="Y70" i="26"/>
  <c r="G71" i="26"/>
  <c r="M71" i="26"/>
  <c r="S71" i="26"/>
  <c r="Y71" i="26"/>
  <c r="G72" i="26"/>
  <c r="M72" i="26"/>
  <c r="S72" i="26"/>
  <c r="Y72" i="26"/>
  <c r="H41" i="26"/>
  <c r="Z41" i="26"/>
  <c r="T42" i="26"/>
  <c r="N43" i="26"/>
  <c r="H44" i="26"/>
  <c r="Z44" i="26"/>
  <c r="T45" i="26"/>
  <c r="L46" i="26"/>
  <c r="X46" i="26"/>
  <c r="L47" i="26"/>
  <c r="X47" i="26"/>
  <c r="L48" i="26"/>
  <c r="X48" i="26"/>
  <c r="L49" i="26"/>
  <c r="X49" i="26"/>
  <c r="L50" i="26"/>
  <c r="X50" i="26"/>
  <c r="L51" i="26"/>
  <c r="X51" i="26"/>
  <c r="L52" i="26"/>
  <c r="X52" i="26"/>
  <c r="L53" i="26"/>
  <c r="X53" i="26"/>
  <c r="L54" i="26"/>
  <c r="X54" i="26"/>
  <c r="L55" i="26"/>
  <c r="X55" i="26"/>
  <c r="L56" i="26"/>
  <c r="X56" i="26"/>
  <c r="L57" i="26"/>
  <c r="X57" i="26"/>
  <c r="L58" i="26"/>
  <c r="X58" i="26"/>
  <c r="L59" i="26"/>
  <c r="X59" i="26"/>
  <c r="L60" i="26"/>
  <c r="S60" i="26"/>
  <c r="Z60" i="26"/>
  <c r="I61" i="26"/>
  <c r="Q61" i="26"/>
  <c r="X61" i="26"/>
  <c r="G62" i="26"/>
  <c r="N62" i="26"/>
  <c r="T62" i="26"/>
  <c r="Z62" i="26"/>
  <c r="H63" i="26"/>
  <c r="N63" i="26"/>
  <c r="T63" i="26"/>
  <c r="Z63" i="26"/>
  <c r="H64" i="26"/>
  <c r="N64" i="26"/>
  <c r="T64" i="26"/>
  <c r="Z64" i="26"/>
  <c r="H65" i="26"/>
  <c r="N65" i="26"/>
  <c r="T65" i="26"/>
  <c r="Z65" i="26"/>
  <c r="H66" i="26"/>
  <c r="N66" i="26"/>
  <c r="T66" i="26"/>
  <c r="Z66" i="26"/>
  <c r="H67" i="26"/>
  <c r="N67" i="26"/>
  <c r="T67" i="26"/>
  <c r="Z67" i="26"/>
  <c r="H68" i="26"/>
  <c r="N68" i="26"/>
  <c r="T68" i="26"/>
  <c r="Z68" i="26"/>
  <c r="H69" i="26"/>
  <c r="N69" i="26"/>
  <c r="T69" i="26"/>
  <c r="Z69" i="26"/>
  <c r="H70" i="26"/>
  <c r="N70" i="26"/>
  <c r="T70" i="26"/>
  <c r="Z70" i="26"/>
  <c r="H71" i="26"/>
  <c r="N71" i="26"/>
  <c r="T71" i="26"/>
  <c r="Z71" i="26"/>
  <c r="L41" i="26"/>
  <c r="F42" i="26"/>
  <c r="X42" i="26"/>
  <c r="R43" i="26"/>
  <c r="L44" i="26"/>
  <c r="F45" i="26"/>
  <c r="X45" i="26"/>
  <c r="N46" i="26"/>
  <c r="Z46" i="26"/>
  <c r="N47" i="26"/>
  <c r="Z47" i="26"/>
  <c r="N48" i="26"/>
  <c r="Z48" i="26"/>
  <c r="N49" i="26"/>
  <c r="Z49" i="26"/>
  <c r="N50" i="26"/>
  <c r="Z50" i="26"/>
  <c r="N51" i="26"/>
  <c r="Z51" i="26"/>
  <c r="N52" i="26"/>
  <c r="Z52" i="26"/>
  <c r="N53" i="26"/>
  <c r="Z53" i="26"/>
  <c r="N54" i="26"/>
  <c r="Z54" i="26"/>
  <c r="N55" i="26"/>
  <c r="Z55" i="26"/>
  <c r="N56" i="26"/>
  <c r="Z56" i="26"/>
  <c r="N57" i="26"/>
  <c r="Z57" i="26"/>
  <c r="N58" i="26"/>
  <c r="Z58" i="26"/>
  <c r="N59" i="26"/>
  <c r="Z59" i="26"/>
  <c r="M60" i="26"/>
  <c r="T60" i="26"/>
  <c r="AA60" i="26"/>
  <c r="K61" i="26"/>
  <c r="R61" i="26"/>
  <c r="Y61" i="26"/>
  <c r="H62" i="26"/>
  <c r="O62" i="26"/>
  <c r="U62" i="26"/>
  <c r="AA62" i="26"/>
  <c r="I63" i="26"/>
  <c r="O63" i="26"/>
  <c r="U63" i="26"/>
  <c r="AA63" i="26"/>
  <c r="I64" i="26"/>
  <c r="O64" i="26"/>
  <c r="U64" i="26"/>
  <c r="AA64" i="26"/>
  <c r="I65" i="26"/>
  <c r="O65" i="26"/>
  <c r="U65" i="26"/>
  <c r="AA65" i="26"/>
  <c r="I66" i="26"/>
  <c r="O66" i="26"/>
  <c r="U66" i="26"/>
  <c r="AA66" i="26"/>
  <c r="I67" i="26"/>
  <c r="O67" i="26"/>
  <c r="U67" i="26"/>
  <c r="AA67" i="26"/>
  <c r="N41" i="26"/>
  <c r="H42" i="26"/>
  <c r="Z42" i="26"/>
  <c r="T43" i="26"/>
  <c r="N44" i="26"/>
  <c r="H45" i="26"/>
  <c r="Z45" i="26"/>
  <c r="Q46" i="26"/>
  <c r="AC46" i="26"/>
  <c r="Q47" i="26"/>
  <c r="AC47" i="26"/>
  <c r="Q48" i="26"/>
  <c r="AC48" i="26"/>
  <c r="Q49" i="26"/>
  <c r="AC49" i="26"/>
  <c r="Q50" i="26"/>
  <c r="AC50" i="26"/>
  <c r="Q51" i="26"/>
  <c r="AC51" i="26"/>
  <c r="Q52" i="26"/>
  <c r="AC52" i="26"/>
  <c r="Q53" i="26"/>
  <c r="AC53" i="26"/>
  <c r="Q54" i="26"/>
  <c r="R41" i="26"/>
  <c r="X43" i="26"/>
  <c r="F46" i="26"/>
  <c r="R47" i="26"/>
  <c r="F49" i="26"/>
  <c r="R50" i="26"/>
  <c r="F52" i="26"/>
  <c r="R53" i="26"/>
  <c r="AC54" i="26"/>
  <c r="AC55" i="26"/>
  <c r="AC56" i="26"/>
  <c r="AC57" i="26"/>
  <c r="AC58" i="26"/>
  <c r="AC59" i="26"/>
  <c r="U60" i="26"/>
  <c r="L61" i="26"/>
  <c r="Z61" i="26"/>
  <c r="P62" i="26"/>
  <c r="AB62" i="26"/>
  <c r="P63" i="26"/>
  <c r="AB63" i="26"/>
  <c r="P64" i="26"/>
  <c r="AB64" i="26"/>
  <c r="P65" i="26"/>
  <c r="AB65" i="26"/>
  <c r="P66" i="26"/>
  <c r="AB66" i="26"/>
  <c r="P67" i="26"/>
  <c r="AB67" i="26"/>
  <c r="L68" i="26"/>
  <c r="V68" i="26"/>
  <c r="F69" i="26"/>
  <c r="P69" i="26"/>
  <c r="X69" i="26"/>
  <c r="J70" i="26"/>
  <c r="R70" i="26"/>
  <c r="AB70" i="26"/>
  <c r="T41" i="26"/>
  <c r="Z43" i="26"/>
  <c r="H46" i="26"/>
  <c r="T47" i="26"/>
  <c r="H49" i="26"/>
  <c r="T50" i="26"/>
  <c r="H52" i="26"/>
  <c r="T53" i="26"/>
  <c r="F55" i="26"/>
  <c r="F56" i="26"/>
  <c r="F57" i="26"/>
  <c r="F58" i="26"/>
  <c r="F59" i="26"/>
  <c r="F60" i="26"/>
  <c r="W60" i="26"/>
  <c r="M61" i="26"/>
  <c r="AA61" i="26"/>
  <c r="Q62" i="26"/>
  <c r="AC62" i="26"/>
  <c r="Q63" i="26"/>
  <c r="AC63" i="26"/>
  <c r="Q64" i="26"/>
  <c r="AC64" i="26"/>
  <c r="Q65" i="26"/>
  <c r="AC65" i="26"/>
  <c r="Q66" i="26"/>
  <c r="AC66" i="26"/>
  <c r="Q67" i="26"/>
  <c r="AC67" i="26"/>
  <c r="O68" i="26"/>
  <c r="W68" i="26"/>
  <c r="I69" i="26"/>
  <c r="Q69" i="26"/>
  <c r="AA69" i="26"/>
  <c r="K70" i="26"/>
  <c r="U70" i="26"/>
  <c r="AC70" i="26"/>
  <c r="O71" i="26"/>
  <c r="W71" i="26"/>
  <c r="H72" i="26"/>
  <c r="O72" i="26"/>
  <c r="V72" i="26"/>
  <c r="AC72" i="26"/>
  <c r="K73" i="26"/>
  <c r="Q73" i="26"/>
  <c r="W73" i="26"/>
  <c r="AC73" i="26"/>
  <c r="L42" i="26"/>
  <c r="R44" i="26"/>
  <c r="R46" i="26"/>
  <c r="F48" i="26"/>
  <c r="R49" i="26"/>
  <c r="F51" i="26"/>
  <c r="R52" i="26"/>
  <c r="F54" i="26"/>
  <c r="H55" i="26"/>
  <c r="H56" i="26"/>
  <c r="H57" i="26"/>
  <c r="H58" i="26"/>
  <c r="H59" i="26"/>
  <c r="H60" i="26"/>
  <c r="X60" i="26"/>
  <c r="N61" i="26"/>
  <c r="AC61" i="26"/>
  <c r="R62" i="26"/>
  <c r="F63" i="26"/>
  <c r="R63" i="26"/>
  <c r="F64" i="26"/>
  <c r="R64" i="26"/>
  <c r="F65" i="26"/>
  <c r="R65" i="26"/>
  <c r="F66" i="26"/>
  <c r="R66" i="26"/>
  <c r="F67" i="26"/>
  <c r="R67" i="26"/>
  <c r="F68" i="26"/>
  <c r="P68" i="26"/>
  <c r="X68" i="26"/>
  <c r="J69" i="26"/>
  <c r="R69" i="26"/>
  <c r="AB69" i="26"/>
  <c r="L70" i="26"/>
  <c r="V70" i="26"/>
  <c r="F71" i="26"/>
  <c r="N42" i="26"/>
  <c r="T44" i="26"/>
  <c r="T46" i="26"/>
  <c r="H48" i="26"/>
  <c r="T49" i="26"/>
  <c r="H51" i="26"/>
  <c r="T52" i="26"/>
  <c r="H54" i="26"/>
  <c r="Q55" i="26"/>
  <c r="Q56" i="26"/>
  <c r="Q57" i="26"/>
  <c r="Q58" i="26"/>
  <c r="Q59" i="26"/>
  <c r="N60" i="26"/>
  <c r="AC60" i="26"/>
  <c r="S61" i="26"/>
  <c r="I62" i="26"/>
  <c r="V62" i="26"/>
  <c r="J63" i="26"/>
  <c r="V63" i="26"/>
  <c r="J64" i="26"/>
  <c r="V64" i="26"/>
  <c r="J65" i="26"/>
  <c r="V65" i="26"/>
  <c r="J66" i="26"/>
  <c r="V66" i="26"/>
  <c r="J67" i="26"/>
  <c r="V67" i="26"/>
  <c r="I68" i="26"/>
  <c r="Q68" i="26"/>
  <c r="AA68" i="26"/>
  <c r="K69" i="26"/>
  <c r="U69" i="26"/>
  <c r="AC69" i="26"/>
  <c r="O70" i="26"/>
  <c r="W70" i="26"/>
  <c r="I71" i="26"/>
  <c r="Q71" i="26"/>
  <c r="AA71" i="26"/>
  <c r="J72" i="26"/>
  <c r="Q72" i="26"/>
  <c r="X72" i="26"/>
  <c r="G73" i="26"/>
  <c r="M73" i="26"/>
  <c r="S73" i="26"/>
  <c r="Y73" i="26"/>
  <c r="G74" i="26"/>
  <c r="M74" i="26"/>
  <c r="S74" i="26"/>
  <c r="Y74" i="26"/>
  <c r="G75" i="26"/>
  <c r="M75" i="26"/>
  <c r="S75" i="26"/>
  <c r="Y75" i="26"/>
  <c r="G76" i="26"/>
  <c r="M76" i="26"/>
  <c r="S76" i="26"/>
  <c r="Y76" i="26"/>
  <c r="G77" i="26"/>
  <c r="M77" i="26"/>
  <c r="S77" i="26"/>
  <c r="Y77" i="26"/>
  <c r="G78" i="26"/>
  <c r="M78" i="26"/>
  <c r="S78" i="26"/>
  <c r="Y78" i="26"/>
  <c r="G79" i="26"/>
  <c r="M79" i="26"/>
  <c r="S79" i="26"/>
  <c r="Y79" i="26"/>
  <c r="G80" i="26"/>
  <c r="M80" i="26"/>
  <c r="S80" i="26"/>
  <c r="Y80" i="26"/>
  <c r="G81" i="26"/>
  <c r="M81" i="26"/>
  <c r="S81" i="26"/>
  <c r="Y81" i="26"/>
  <c r="G82" i="26"/>
  <c r="M82" i="26"/>
  <c r="S82" i="26"/>
  <c r="Y82" i="26"/>
  <c r="G83" i="26"/>
  <c r="M83" i="26"/>
  <c r="S83" i="26"/>
  <c r="F43" i="26"/>
  <c r="R48" i="26"/>
  <c r="F53" i="26"/>
  <c r="R56" i="26"/>
  <c r="R59" i="26"/>
  <c r="T61" i="26"/>
  <c r="K63" i="26"/>
  <c r="W64" i="26"/>
  <c r="K66" i="26"/>
  <c r="W67" i="26"/>
  <c r="AB68" i="26"/>
  <c r="F70" i="26"/>
  <c r="J71" i="26"/>
  <c r="V71" i="26"/>
  <c r="K72" i="26"/>
  <c r="U72" i="26"/>
  <c r="H73" i="26"/>
  <c r="P73" i="26"/>
  <c r="Z73" i="26"/>
  <c r="J74" i="26"/>
  <c r="Q74" i="26"/>
  <c r="X74" i="26"/>
  <c r="H75" i="26"/>
  <c r="O75" i="26"/>
  <c r="V75" i="26"/>
  <c r="AC75" i="26"/>
  <c r="L76" i="26"/>
  <c r="T76" i="26"/>
  <c r="AA76" i="26"/>
  <c r="J77" i="26"/>
  <c r="Q77" i="26"/>
  <c r="X77" i="26"/>
  <c r="H78" i="26"/>
  <c r="O78" i="26"/>
  <c r="V78" i="26"/>
  <c r="AC78" i="26"/>
  <c r="L79" i="26"/>
  <c r="T79" i="26"/>
  <c r="AA79" i="26"/>
  <c r="J80" i="26"/>
  <c r="Q80" i="26"/>
  <c r="X80" i="26"/>
  <c r="H81" i="26"/>
  <c r="O81" i="26"/>
  <c r="V81" i="26"/>
  <c r="AC81" i="26"/>
  <c r="L82" i="26"/>
  <c r="T82" i="26"/>
  <c r="AA82" i="26"/>
  <c r="J83" i="26"/>
  <c r="Q83" i="26"/>
  <c r="X83" i="26"/>
  <c r="F84" i="26"/>
  <c r="L84" i="26"/>
  <c r="R84" i="26"/>
  <c r="X84" i="26"/>
  <c r="F85" i="26"/>
  <c r="L85" i="26"/>
  <c r="R85" i="26"/>
  <c r="X85" i="26"/>
  <c r="F86" i="26"/>
  <c r="L86" i="26"/>
  <c r="R86" i="26"/>
  <c r="X86" i="26"/>
  <c r="F87" i="26"/>
  <c r="L87" i="26"/>
  <c r="R87" i="26"/>
  <c r="X87" i="26"/>
  <c r="F88" i="26"/>
  <c r="L88" i="26"/>
  <c r="R88" i="26"/>
  <c r="X88" i="26"/>
  <c r="F89" i="26"/>
  <c r="L89" i="26"/>
  <c r="R89" i="26"/>
  <c r="X89" i="26"/>
  <c r="F90" i="26"/>
  <c r="L90" i="26"/>
  <c r="R90" i="26"/>
  <c r="X90" i="26"/>
  <c r="H43" i="26"/>
  <c r="T48" i="26"/>
  <c r="H53" i="26"/>
  <c r="T56" i="26"/>
  <c r="T59" i="26"/>
  <c r="U61" i="26"/>
  <c r="L63" i="26"/>
  <c r="X64" i="26"/>
  <c r="L66" i="26"/>
  <c r="X67" i="26"/>
  <c r="AC68" i="26"/>
  <c r="I70" i="26"/>
  <c r="K71" i="26"/>
  <c r="X71" i="26"/>
  <c r="L72" i="26"/>
  <c r="W72" i="26"/>
  <c r="I73" i="26"/>
  <c r="R73" i="26"/>
  <c r="AA73" i="26"/>
  <c r="K74" i="26"/>
  <c r="R74" i="26"/>
  <c r="Z74" i="26"/>
  <c r="I75" i="26"/>
  <c r="P75" i="26"/>
  <c r="W75" i="26"/>
  <c r="F76" i="26"/>
  <c r="N76" i="26"/>
  <c r="U76" i="26"/>
  <c r="AB76" i="26"/>
  <c r="K77" i="26"/>
  <c r="R77" i="26"/>
  <c r="Z77" i="26"/>
  <c r="I78" i="26"/>
  <c r="P78" i="26"/>
  <c r="W78" i="26"/>
  <c r="F79" i="26"/>
  <c r="N79" i="26"/>
  <c r="U79" i="26"/>
  <c r="AB79" i="26"/>
  <c r="K80" i="26"/>
  <c r="R80" i="26"/>
  <c r="Z80" i="26"/>
  <c r="I81" i="26"/>
  <c r="P81" i="26"/>
  <c r="W81" i="26"/>
  <c r="F82" i="26"/>
  <c r="N82" i="26"/>
  <c r="U82" i="26"/>
  <c r="AB82" i="26"/>
  <c r="K83" i="26"/>
  <c r="R83" i="26"/>
  <c r="Y83" i="26"/>
  <c r="G84" i="26"/>
  <c r="M84" i="26"/>
  <c r="S84" i="26"/>
  <c r="Y84" i="26"/>
  <c r="G85" i="26"/>
  <c r="M85" i="26"/>
  <c r="S85" i="26"/>
  <c r="Y85" i="26"/>
  <c r="G86" i="26"/>
  <c r="M86" i="26"/>
  <c r="S86" i="26"/>
  <c r="Y86" i="26"/>
  <c r="G87" i="26"/>
  <c r="M87" i="26"/>
  <c r="S87" i="26"/>
  <c r="Y87" i="26"/>
  <c r="G88" i="26"/>
  <c r="M88" i="26"/>
  <c r="S88" i="26"/>
  <c r="Y88" i="26"/>
  <c r="G89" i="26"/>
  <c r="M89" i="26"/>
  <c r="S89" i="26"/>
  <c r="Y89" i="26"/>
  <c r="G90" i="26"/>
  <c r="M90" i="26"/>
  <c r="S90" i="26"/>
  <c r="Y90" i="26"/>
  <c r="G91" i="26"/>
  <c r="M91" i="26"/>
  <c r="S91" i="26"/>
  <c r="Y91" i="26"/>
  <c r="G92" i="26"/>
  <c r="L45" i="26"/>
  <c r="F50" i="26"/>
  <c r="R54" i="26"/>
  <c r="R57" i="26"/>
  <c r="O60" i="26"/>
  <c r="K62" i="26"/>
  <c r="W63" i="26"/>
  <c r="K65" i="26"/>
  <c r="W66" i="26"/>
  <c r="J68" i="26"/>
  <c r="L69" i="26"/>
  <c r="P70" i="26"/>
  <c r="L71" i="26"/>
  <c r="AB71" i="26"/>
  <c r="N72" i="26"/>
  <c r="Z72" i="26"/>
  <c r="J73" i="26"/>
  <c r="T73" i="26"/>
  <c r="AB73" i="26"/>
  <c r="L74" i="26"/>
  <c r="T74" i="26"/>
  <c r="AA74" i="26"/>
  <c r="J75" i="26"/>
  <c r="Q75" i="26"/>
  <c r="X75" i="26"/>
  <c r="H76" i="26"/>
  <c r="O76" i="26"/>
  <c r="V76" i="26"/>
  <c r="AC76" i="26"/>
  <c r="L77" i="26"/>
  <c r="T77" i="26"/>
  <c r="AA77" i="26"/>
  <c r="J78" i="26"/>
  <c r="Q78" i="26"/>
  <c r="X78" i="26"/>
  <c r="H79" i="26"/>
  <c r="O79" i="26"/>
  <c r="V79" i="26"/>
  <c r="AC79" i="26"/>
  <c r="L80" i="26"/>
  <c r="T80" i="26"/>
  <c r="AA80" i="26"/>
  <c r="J81" i="26"/>
  <c r="Q81" i="26"/>
  <c r="X81" i="26"/>
  <c r="H82" i="26"/>
  <c r="O82" i="26"/>
  <c r="V82" i="26"/>
  <c r="AC82" i="26"/>
  <c r="L83" i="26"/>
  <c r="T83" i="26"/>
  <c r="Z83" i="26"/>
  <c r="H84" i="26"/>
  <c r="N84" i="26"/>
  <c r="T84" i="26"/>
  <c r="Z84" i="26"/>
  <c r="H85" i="26"/>
  <c r="N85" i="26"/>
  <c r="T85" i="26"/>
  <c r="Z85" i="26"/>
  <c r="H86" i="26"/>
  <c r="N86" i="26"/>
  <c r="T86" i="26"/>
  <c r="Z86" i="26"/>
  <c r="H87" i="26"/>
  <c r="N87" i="26"/>
  <c r="T87" i="26"/>
  <c r="Z87" i="26"/>
  <c r="H88" i="26"/>
  <c r="N88" i="26"/>
  <c r="T88" i="26"/>
  <c r="Z88" i="26"/>
  <c r="H89" i="26"/>
  <c r="N89" i="26"/>
  <c r="T89" i="26"/>
  <c r="Z89" i="26"/>
  <c r="H90" i="26"/>
  <c r="N90" i="26"/>
  <c r="T90" i="26"/>
  <c r="Z90" i="26"/>
  <c r="H91" i="26"/>
  <c r="N91" i="26"/>
  <c r="N45" i="26"/>
  <c r="H50" i="26"/>
  <c r="T54" i="26"/>
  <c r="T57" i="26"/>
  <c r="Q60" i="26"/>
  <c r="L62" i="26"/>
  <c r="X63" i="26"/>
  <c r="L65" i="26"/>
  <c r="X66" i="26"/>
  <c r="K68" i="26"/>
  <c r="O69" i="26"/>
  <c r="Q70" i="26"/>
  <c r="P71" i="26"/>
  <c r="AC71" i="26"/>
  <c r="P72" i="26"/>
  <c r="AA72" i="26"/>
  <c r="L73" i="26"/>
  <c r="U73" i="26"/>
  <c r="F74" i="26"/>
  <c r="N74" i="26"/>
  <c r="U74" i="26"/>
  <c r="AB74" i="26"/>
  <c r="K75" i="26"/>
  <c r="R75" i="26"/>
  <c r="Z75" i="26"/>
  <c r="I76" i="26"/>
  <c r="P76" i="26"/>
  <c r="W76" i="26"/>
  <c r="F77" i="26"/>
  <c r="N77" i="26"/>
  <c r="U77" i="26"/>
  <c r="AB77" i="26"/>
  <c r="K78" i="26"/>
  <c r="R78" i="26"/>
  <c r="Z78" i="26"/>
  <c r="I79" i="26"/>
  <c r="P79" i="26"/>
  <c r="W79" i="26"/>
  <c r="F80" i="26"/>
  <c r="N80" i="26"/>
  <c r="U80" i="26"/>
  <c r="AB80" i="26"/>
  <c r="K81" i="26"/>
  <c r="R81" i="26"/>
  <c r="Z81" i="26"/>
  <c r="I82" i="26"/>
  <c r="P82" i="26"/>
  <c r="W82" i="26"/>
  <c r="F83" i="26"/>
  <c r="N83" i="26"/>
  <c r="U83" i="26"/>
  <c r="AA83" i="26"/>
  <c r="I84" i="26"/>
  <c r="O84" i="26"/>
  <c r="U84" i="26"/>
  <c r="AA84" i="26"/>
  <c r="I85" i="26"/>
  <c r="O85" i="26"/>
  <c r="U85" i="26"/>
  <c r="AA85" i="26"/>
  <c r="I86" i="26"/>
  <c r="O86" i="26"/>
  <c r="U86" i="26"/>
  <c r="AA86" i="26"/>
  <c r="I87" i="26"/>
  <c r="O87" i="26"/>
  <c r="U87" i="26"/>
  <c r="AA87" i="26"/>
  <c r="I88" i="26"/>
  <c r="O88" i="26"/>
  <c r="U88" i="26"/>
  <c r="AA88" i="26"/>
  <c r="I89" i="26"/>
  <c r="O89" i="26"/>
  <c r="U89" i="26"/>
  <c r="AA89" i="26"/>
  <c r="I90" i="26"/>
  <c r="O90" i="26"/>
  <c r="U90" i="26"/>
  <c r="AA90" i="26"/>
  <c r="I91" i="26"/>
  <c r="O91" i="26"/>
  <c r="U91" i="26"/>
  <c r="AA91" i="26"/>
  <c r="I92" i="26"/>
  <c r="O92" i="26"/>
  <c r="U92" i="26"/>
  <c r="AA92" i="26"/>
  <c r="I93" i="26"/>
  <c r="O93" i="26"/>
  <c r="U93" i="26"/>
  <c r="AA93" i="26"/>
  <c r="I94" i="26"/>
  <c r="O94" i="26"/>
  <c r="U94" i="26"/>
  <c r="AA94" i="26"/>
  <c r="I95" i="26"/>
  <c r="O95" i="26"/>
  <c r="U95" i="26"/>
  <c r="AA95" i="26"/>
  <c r="I96" i="26"/>
  <c r="O96" i="26"/>
  <c r="U96" i="26"/>
  <c r="AA96" i="26"/>
  <c r="I97" i="26"/>
  <c r="O97" i="26"/>
  <c r="U97" i="26"/>
  <c r="AA97" i="26"/>
  <c r="I98" i="26"/>
  <c r="O98" i="26"/>
  <c r="U98" i="26"/>
  <c r="AA98" i="26"/>
  <c r="I99" i="26"/>
  <c r="O99" i="26"/>
  <c r="U99" i="26"/>
  <c r="AA99" i="26"/>
  <c r="I100" i="26"/>
  <c r="O100" i="26"/>
  <c r="U100" i="26"/>
  <c r="AA100" i="26"/>
  <c r="I101" i="26"/>
  <c r="O101" i="26"/>
  <c r="U101" i="26"/>
  <c r="AA101" i="26"/>
  <c r="I102" i="26"/>
  <c r="O102" i="26"/>
  <c r="U102" i="26"/>
  <c r="AA102" i="26"/>
  <c r="I103" i="26"/>
  <c r="O103" i="26"/>
  <c r="U103" i="26"/>
  <c r="AA103" i="26"/>
  <c r="I104" i="26"/>
  <c r="O104" i="26"/>
  <c r="U104" i="26"/>
  <c r="AA104" i="26"/>
  <c r="I105" i="26"/>
  <c r="O105" i="26"/>
  <c r="U105" i="26"/>
  <c r="AA105" i="26"/>
  <c r="I106" i="26"/>
  <c r="O106" i="26"/>
  <c r="U106" i="26"/>
  <c r="AA106" i="26"/>
  <c r="I107" i="26"/>
  <c r="O107" i="26"/>
  <c r="U107" i="26"/>
  <c r="AA107" i="26"/>
  <c r="I108" i="26"/>
  <c r="O108" i="26"/>
  <c r="U108" i="26"/>
  <c r="AA108" i="26"/>
  <c r="I109" i="26"/>
  <c r="O109" i="26"/>
  <c r="U109" i="26"/>
  <c r="AA109" i="26"/>
  <c r="I110" i="26"/>
  <c r="O110" i="26"/>
  <c r="U110" i="26"/>
  <c r="AA110" i="26"/>
  <c r="H47" i="26"/>
  <c r="T58" i="26"/>
  <c r="L64" i="26"/>
  <c r="U68" i="26"/>
  <c r="U71" i="26"/>
  <c r="F73" i="26"/>
  <c r="I74" i="26"/>
  <c r="F75" i="26"/>
  <c r="AB75" i="26"/>
  <c r="Z76" i="26"/>
  <c r="W77" i="26"/>
  <c r="U78" i="26"/>
  <c r="R79" i="26"/>
  <c r="P80" i="26"/>
  <c r="N81" i="26"/>
  <c r="K82" i="26"/>
  <c r="I83" i="26"/>
  <c r="AC83" i="26"/>
  <c r="W84" i="26"/>
  <c r="Q85" i="26"/>
  <c r="K86" i="26"/>
  <c r="AC86" i="26"/>
  <c r="W87" i="26"/>
  <c r="Q88" i="26"/>
  <c r="K89" i="26"/>
  <c r="AC89" i="26"/>
  <c r="W90" i="26"/>
  <c r="L91" i="26"/>
  <c r="W91" i="26"/>
  <c r="H92" i="26"/>
  <c r="P92" i="26"/>
  <c r="W92" i="26"/>
  <c r="F93" i="26"/>
  <c r="M93" i="26"/>
  <c r="T93" i="26"/>
  <c r="AB93" i="26"/>
  <c r="K94" i="26"/>
  <c r="R94" i="26"/>
  <c r="Y94" i="26"/>
  <c r="H95" i="26"/>
  <c r="P95" i="26"/>
  <c r="W95" i="26"/>
  <c r="F96" i="26"/>
  <c r="M96" i="26"/>
  <c r="T96" i="26"/>
  <c r="AB96" i="26"/>
  <c r="K97" i="26"/>
  <c r="R97" i="26"/>
  <c r="Y97" i="26"/>
  <c r="H98" i="26"/>
  <c r="P98" i="26"/>
  <c r="W98" i="26"/>
  <c r="F99" i="26"/>
  <c r="M99" i="26"/>
  <c r="T99" i="26"/>
  <c r="AB99" i="26"/>
  <c r="K100" i="26"/>
  <c r="R100" i="26"/>
  <c r="Y100" i="26"/>
  <c r="H101" i="26"/>
  <c r="P101" i="26"/>
  <c r="W101" i="26"/>
  <c r="F102" i="26"/>
  <c r="M102" i="26"/>
  <c r="T102" i="26"/>
  <c r="AB102" i="26"/>
  <c r="K103" i="26"/>
  <c r="R103" i="26"/>
  <c r="Y103" i="26"/>
  <c r="H104" i="26"/>
  <c r="P104" i="26"/>
  <c r="W104" i="26"/>
  <c r="F105" i="26"/>
  <c r="M105" i="26"/>
  <c r="T105" i="26"/>
  <c r="AB105" i="26"/>
  <c r="K106" i="26"/>
  <c r="R106" i="26"/>
  <c r="Y106" i="26"/>
  <c r="H107" i="26"/>
  <c r="P107" i="26"/>
  <c r="W107" i="26"/>
  <c r="F108" i="26"/>
  <c r="M108" i="26"/>
  <c r="T108" i="26"/>
  <c r="AB108" i="26"/>
  <c r="K109" i="26"/>
  <c r="R109" i="26"/>
  <c r="Y109" i="26"/>
  <c r="H110" i="26"/>
  <c r="P110" i="26"/>
  <c r="W110" i="26"/>
  <c r="F111" i="26"/>
  <c r="L111" i="26"/>
  <c r="R111" i="26"/>
  <c r="R51" i="26"/>
  <c r="F61" i="26"/>
  <c r="W65" i="26"/>
  <c r="V69" i="26"/>
  <c r="F72" i="26"/>
  <c r="N73" i="26"/>
  <c r="O74" i="26"/>
  <c r="L75" i="26"/>
  <c r="J76" i="26"/>
  <c r="H77" i="26"/>
  <c r="AC77" i="26"/>
  <c r="AA78" i="26"/>
  <c r="X79" i="26"/>
  <c r="V80" i="26"/>
  <c r="T81" i="26"/>
  <c r="Q82" i="26"/>
  <c r="O83" i="26"/>
  <c r="J84" i="26"/>
  <c r="AB84" i="26"/>
  <c r="V85" i="26"/>
  <c r="P86" i="26"/>
  <c r="J87" i="26"/>
  <c r="AB87" i="26"/>
  <c r="V88" i="26"/>
  <c r="P89" i="26"/>
  <c r="J90" i="26"/>
  <c r="AB90" i="26"/>
  <c r="P91" i="26"/>
  <c r="X91" i="26"/>
  <c r="J92" i="26"/>
  <c r="Q92" i="26"/>
  <c r="X92" i="26"/>
  <c r="G93" i="26"/>
  <c r="N93" i="26"/>
  <c r="V93" i="26"/>
  <c r="AC93" i="26"/>
  <c r="L94" i="26"/>
  <c r="S94" i="26"/>
  <c r="Z94" i="26"/>
  <c r="J95" i="26"/>
  <c r="Q95" i="26"/>
  <c r="X95" i="26"/>
  <c r="G96" i="26"/>
  <c r="N96" i="26"/>
  <c r="V96" i="26"/>
  <c r="AC96" i="26"/>
  <c r="L97" i="26"/>
  <c r="S97" i="26"/>
  <c r="Z97" i="26"/>
  <c r="J98" i="26"/>
  <c r="Q98" i="26"/>
  <c r="X98" i="26"/>
  <c r="G99" i="26"/>
  <c r="N99" i="26"/>
  <c r="V99" i="26"/>
  <c r="AC99" i="26"/>
  <c r="L100" i="26"/>
  <c r="S100" i="26"/>
  <c r="Z100" i="26"/>
  <c r="J101" i="26"/>
  <c r="Q101" i="26"/>
  <c r="X101" i="26"/>
  <c r="G102" i="26"/>
  <c r="N102" i="26"/>
  <c r="V102" i="26"/>
  <c r="AC102" i="26"/>
  <c r="L103" i="26"/>
  <c r="S103" i="26"/>
  <c r="Z103" i="26"/>
  <c r="J104" i="26"/>
  <c r="Q104" i="26"/>
  <c r="X104" i="26"/>
  <c r="G105" i="26"/>
  <c r="N105" i="26"/>
  <c r="V105" i="26"/>
  <c r="AC105" i="26"/>
  <c r="L106" i="26"/>
  <c r="S106" i="26"/>
  <c r="Z106" i="26"/>
  <c r="J107" i="26"/>
  <c r="Q107" i="26"/>
  <c r="X107" i="26"/>
  <c r="G108" i="26"/>
  <c r="N108" i="26"/>
  <c r="V108" i="26"/>
  <c r="T51" i="26"/>
  <c r="G61" i="26"/>
  <c r="X65" i="26"/>
  <c r="W69" i="26"/>
  <c r="I72" i="26"/>
  <c r="O73" i="26"/>
  <c r="P74" i="26"/>
  <c r="N75" i="26"/>
  <c r="K76" i="26"/>
  <c r="I77" i="26"/>
  <c r="F78" i="26"/>
  <c r="AB78" i="26"/>
  <c r="Z79" i="26"/>
  <c r="W80" i="26"/>
  <c r="U81" i="26"/>
  <c r="R82" i="26"/>
  <c r="P83" i="26"/>
  <c r="K84" i="26"/>
  <c r="AC84" i="26"/>
  <c r="W85" i="26"/>
  <c r="Q86" i="26"/>
  <c r="K87" i="26"/>
  <c r="AC87" i="26"/>
  <c r="W88" i="26"/>
  <c r="Q89" i="26"/>
  <c r="K90" i="26"/>
  <c r="AC90" i="26"/>
  <c r="Q91" i="26"/>
  <c r="Z91" i="26"/>
  <c r="K92" i="26"/>
  <c r="R92" i="26"/>
  <c r="Y92" i="26"/>
  <c r="H93" i="26"/>
  <c r="P93" i="26"/>
  <c r="W93" i="26"/>
  <c r="F94" i="26"/>
  <c r="M94" i="26"/>
  <c r="T94" i="26"/>
  <c r="AB94" i="26"/>
  <c r="K95" i="26"/>
  <c r="R95" i="26"/>
  <c r="Y95" i="26"/>
  <c r="H96" i="26"/>
  <c r="P96" i="26"/>
  <c r="W96" i="26"/>
  <c r="F97" i="26"/>
  <c r="M97" i="26"/>
  <c r="T97" i="26"/>
  <c r="AB97" i="26"/>
  <c r="K98" i="26"/>
  <c r="R98" i="26"/>
  <c r="Y98" i="26"/>
  <c r="H99" i="26"/>
  <c r="P99" i="26"/>
  <c r="W99" i="26"/>
  <c r="F100" i="26"/>
  <c r="M100" i="26"/>
  <c r="T100" i="26"/>
  <c r="AB100" i="26"/>
  <c r="K101" i="26"/>
  <c r="R101" i="26"/>
  <c r="Y101" i="26"/>
  <c r="H102" i="26"/>
  <c r="P102" i="26"/>
  <c r="W102" i="26"/>
  <c r="F103" i="26"/>
  <c r="M103" i="26"/>
  <c r="T103" i="26"/>
  <c r="AB103" i="26"/>
  <c r="K104" i="26"/>
  <c r="R104" i="26"/>
  <c r="Y104" i="26"/>
  <c r="H105" i="26"/>
  <c r="P105" i="26"/>
  <c r="W105" i="26"/>
  <c r="F106" i="26"/>
  <c r="M106" i="26"/>
  <c r="T106" i="26"/>
  <c r="AB106" i="26"/>
  <c r="K107" i="26"/>
  <c r="R107" i="26"/>
  <c r="Y107" i="26"/>
  <c r="H108" i="26"/>
  <c r="P108" i="26"/>
  <c r="W108" i="26"/>
  <c r="F109" i="26"/>
  <c r="M109" i="26"/>
  <c r="T109" i="26"/>
  <c r="AB109" i="26"/>
  <c r="K110" i="26"/>
  <c r="R110" i="26"/>
  <c r="Y110" i="26"/>
  <c r="H111" i="26"/>
  <c r="N111" i="26"/>
  <c r="T111" i="26"/>
  <c r="Z111" i="26"/>
  <c r="H112" i="26"/>
  <c r="N112" i="26"/>
  <c r="T112" i="26"/>
  <c r="Z112" i="26"/>
  <c r="H113" i="26"/>
  <c r="N113" i="26"/>
  <c r="T113" i="26"/>
  <c r="Z113" i="26"/>
  <c r="H114" i="26"/>
  <c r="N114" i="26"/>
  <c r="T114" i="26"/>
  <c r="Z114" i="26"/>
  <c r="H115" i="26"/>
  <c r="N115" i="26"/>
  <c r="T115" i="26"/>
  <c r="Z115" i="26"/>
  <c r="H116" i="26"/>
  <c r="N116" i="26"/>
  <c r="T116" i="26"/>
  <c r="Z116" i="26"/>
  <c r="H117" i="26"/>
  <c r="N117" i="26"/>
  <c r="T117" i="26"/>
  <c r="Z117" i="26"/>
  <c r="H118" i="26"/>
  <c r="N118" i="26"/>
  <c r="T118" i="26"/>
  <c r="Z118" i="26"/>
  <c r="H119" i="26"/>
  <c r="N119" i="26"/>
  <c r="T119" i="26"/>
  <c r="Z119" i="26"/>
  <c r="H120" i="26"/>
  <c r="N120" i="26"/>
  <c r="T120" i="26"/>
  <c r="Z120" i="26"/>
  <c r="H121" i="26"/>
  <c r="N121" i="26"/>
  <c r="T121" i="26"/>
  <c r="Z121" i="26"/>
  <c r="H122" i="26"/>
  <c r="N122" i="26"/>
  <c r="T122" i="26"/>
  <c r="Z122" i="26"/>
  <c r="H123" i="26"/>
  <c r="N123" i="26"/>
  <c r="T123" i="26"/>
  <c r="Z123" i="26"/>
  <c r="H124" i="26"/>
  <c r="N124" i="26"/>
  <c r="R55" i="26"/>
  <c r="W62" i="26"/>
  <c r="K67" i="26"/>
  <c r="X70" i="26"/>
  <c r="R72" i="26"/>
  <c r="V73" i="26"/>
  <c r="V74" i="26"/>
  <c r="T75" i="26"/>
  <c r="Q76" i="26"/>
  <c r="O77" i="26"/>
  <c r="L78" i="26"/>
  <c r="J79" i="26"/>
  <c r="H80" i="26"/>
  <c r="AC80" i="26"/>
  <c r="AA81" i="26"/>
  <c r="X82" i="26"/>
  <c r="V83" i="26"/>
  <c r="P84" i="26"/>
  <c r="J85" i="26"/>
  <c r="AB85" i="26"/>
  <c r="V86" i="26"/>
  <c r="P87" i="26"/>
  <c r="J88" i="26"/>
  <c r="AB88" i="26"/>
  <c r="V89" i="26"/>
  <c r="P90" i="26"/>
  <c r="F91" i="26"/>
  <c r="R91" i="26"/>
  <c r="AB91" i="26"/>
  <c r="L92" i="26"/>
  <c r="S92" i="26"/>
  <c r="Z92" i="26"/>
  <c r="J93" i="26"/>
  <c r="Q93" i="26"/>
  <c r="X93" i="26"/>
  <c r="G94" i="26"/>
  <c r="N94" i="26"/>
  <c r="V94" i="26"/>
  <c r="AC94" i="26"/>
  <c r="L95" i="26"/>
  <c r="S95" i="26"/>
  <c r="Z95" i="26"/>
  <c r="J96" i="26"/>
  <c r="Q96" i="26"/>
  <c r="X96" i="26"/>
  <c r="G97" i="26"/>
  <c r="N97" i="26"/>
  <c r="V97" i="26"/>
  <c r="AC97" i="26"/>
  <c r="L98" i="26"/>
  <c r="S98" i="26"/>
  <c r="Z98" i="26"/>
  <c r="J99" i="26"/>
  <c r="Q99" i="26"/>
  <c r="X99" i="26"/>
  <c r="G100" i="26"/>
  <c r="N100" i="26"/>
  <c r="V100" i="26"/>
  <c r="AC100" i="26"/>
  <c r="L101" i="26"/>
  <c r="S101" i="26"/>
  <c r="Z101" i="26"/>
  <c r="J102" i="26"/>
  <c r="Q102" i="26"/>
  <c r="X102" i="26"/>
  <c r="G103" i="26"/>
  <c r="N103" i="26"/>
  <c r="V103" i="26"/>
  <c r="AC103" i="26"/>
  <c r="L104" i="26"/>
  <c r="S104" i="26"/>
  <c r="Z104" i="26"/>
  <c r="J105" i="26"/>
  <c r="Q105" i="26"/>
  <c r="X105" i="26"/>
  <c r="G106" i="26"/>
  <c r="N106" i="26"/>
  <c r="V106" i="26"/>
  <c r="AC106" i="26"/>
  <c r="L107" i="26"/>
  <c r="S107" i="26"/>
  <c r="Z107" i="26"/>
  <c r="J108" i="26"/>
  <c r="Q108" i="26"/>
  <c r="X108" i="26"/>
  <c r="G109" i="26"/>
  <c r="N109" i="26"/>
  <c r="V109" i="26"/>
  <c r="AC109" i="26"/>
  <c r="L110" i="26"/>
  <c r="S110" i="26"/>
  <c r="Z110" i="26"/>
  <c r="I111" i="26"/>
  <c r="O111" i="26"/>
  <c r="U111" i="26"/>
  <c r="AA111" i="26"/>
  <c r="I112" i="26"/>
  <c r="O112" i="26"/>
  <c r="U112" i="26"/>
  <c r="AA112" i="26"/>
  <c r="I113" i="26"/>
  <c r="O113" i="26"/>
  <c r="U113" i="26"/>
  <c r="AA113" i="26"/>
  <c r="I114" i="26"/>
  <c r="O114" i="26"/>
  <c r="U114" i="26"/>
  <c r="AA114" i="26"/>
  <c r="I115" i="26"/>
  <c r="F47" i="26"/>
  <c r="R68" i="26"/>
  <c r="H74" i="26"/>
  <c r="X76" i="26"/>
  <c r="Q79" i="26"/>
  <c r="J82" i="26"/>
  <c r="V84" i="26"/>
  <c r="AB86" i="26"/>
  <c r="J89" i="26"/>
  <c r="K91" i="26"/>
  <c r="N92" i="26"/>
  <c r="L93" i="26"/>
  <c r="J94" i="26"/>
  <c r="G95" i="26"/>
  <c r="AC95" i="26"/>
  <c r="Z96" i="26"/>
  <c r="X97" i="26"/>
  <c r="V98" i="26"/>
  <c r="S99" i="26"/>
  <c r="Q100" i="26"/>
  <c r="N101" i="26"/>
  <c r="L102" i="26"/>
  <c r="J103" i="26"/>
  <c r="G104" i="26"/>
  <c r="AC104" i="26"/>
  <c r="Z105" i="26"/>
  <c r="X106" i="26"/>
  <c r="V107" i="26"/>
  <c r="S108" i="26"/>
  <c r="L109" i="26"/>
  <c r="Z109" i="26"/>
  <c r="Q110" i="26"/>
  <c r="G111" i="26"/>
  <c r="S111" i="26"/>
  <c r="AC111" i="26"/>
  <c r="M112" i="26"/>
  <c r="W112" i="26"/>
  <c r="G113" i="26"/>
  <c r="Q113" i="26"/>
  <c r="Y113" i="26"/>
  <c r="K114" i="26"/>
  <c r="S114" i="26"/>
  <c r="AC114" i="26"/>
  <c r="M115" i="26"/>
  <c r="U115" i="26"/>
  <c r="AB115" i="26"/>
  <c r="K116" i="26"/>
  <c r="R116" i="26"/>
  <c r="Y116" i="26"/>
  <c r="I117" i="26"/>
  <c r="P117" i="26"/>
  <c r="W117" i="26"/>
  <c r="F118" i="26"/>
  <c r="M118" i="26"/>
  <c r="U118" i="26"/>
  <c r="AB118" i="26"/>
  <c r="K119" i="26"/>
  <c r="R119" i="26"/>
  <c r="Y119" i="26"/>
  <c r="I120" i="26"/>
  <c r="P120" i="26"/>
  <c r="W120" i="26"/>
  <c r="F121" i="26"/>
  <c r="M121" i="26"/>
  <c r="U121" i="26"/>
  <c r="AB121" i="26"/>
  <c r="K122" i="26"/>
  <c r="R122" i="26"/>
  <c r="Y122" i="26"/>
  <c r="I123" i="26"/>
  <c r="P123" i="26"/>
  <c r="W123" i="26"/>
  <c r="F124" i="26"/>
  <c r="M124" i="26"/>
  <c r="T124" i="26"/>
  <c r="Z124" i="26"/>
  <c r="H125" i="26"/>
  <c r="N125" i="26"/>
  <c r="T125" i="26"/>
  <c r="Z125" i="26"/>
  <c r="H126" i="26"/>
  <c r="N126" i="26"/>
  <c r="T126" i="26"/>
  <c r="Z126" i="26"/>
  <c r="H127" i="26"/>
  <c r="N127" i="26"/>
  <c r="T127" i="26"/>
  <c r="Z127" i="26"/>
  <c r="H128" i="26"/>
  <c r="N128" i="26"/>
  <c r="T128" i="26"/>
  <c r="Z128" i="26"/>
  <c r="H129" i="26"/>
  <c r="N129" i="26"/>
  <c r="T129" i="26"/>
  <c r="Z129" i="26"/>
  <c r="H130" i="26"/>
  <c r="N130" i="26"/>
  <c r="T130" i="26"/>
  <c r="Z130" i="26"/>
  <c r="H131" i="26"/>
  <c r="N131" i="26"/>
  <c r="T131" i="26"/>
  <c r="Z131" i="26"/>
  <c r="H132" i="26"/>
  <c r="N132" i="26"/>
  <c r="T132" i="26"/>
  <c r="Z132" i="26"/>
  <c r="H133" i="26"/>
  <c r="N133" i="26"/>
  <c r="T133" i="26"/>
  <c r="Z133" i="26"/>
  <c r="H134" i="26"/>
  <c r="N134" i="26"/>
  <c r="T134" i="26"/>
  <c r="Z134" i="26"/>
  <c r="H135" i="26"/>
  <c r="N135" i="26"/>
  <c r="T135" i="26"/>
  <c r="Z135" i="26"/>
  <c r="H136" i="26"/>
  <c r="N136" i="26"/>
  <c r="T136" i="26"/>
  <c r="Z136" i="26"/>
  <c r="H137" i="26"/>
  <c r="N137" i="26"/>
  <c r="T137" i="26"/>
  <c r="Z137" i="26"/>
  <c r="H138" i="26"/>
  <c r="N138" i="26"/>
  <c r="T138" i="26"/>
  <c r="Z138" i="26"/>
  <c r="H139" i="26"/>
  <c r="N139" i="26"/>
  <c r="T139" i="26"/>
  <c r="Z139" i="26"/>
  <c r="H140" i="26"/>
  <c r="N140" i="26"/>
  <c r="T140" i="26"/>
  <c r="Z140" i="26"/>
  <c r="H141" i="26"/>
  <c r="N141" i="26"/>
  <c r="T141" i="26"/>
  <c r="Z141" i="26"/>
  <c r="H142" i="26"/>
  <c r="N142" i="26"/>
  <c r="T142" i="26"/>
  <c r="Z142" i="26"/>
  <c r="H143" i="26"/>
  <c r="N143" i="26"/>
  <c r="T143" i="26"/>
  <c r="Z143" i="26"/>
  <c r="H144" i="26"/>
  <c r="N144" i="26"/>
  <c r="T144" i="26"/>
  <c r="Z144" i="26"/>
  <c r="H145" i="26"/>
  <c r="N145" i="26"/>
  <c r="T145" i="26"/>
  <c r="Z145" i="26"/>
  <c r="H146" i="26"/>
  <c r="N146" i="26"/>
  <c r="T146" i="26"/>
  <c r="Z146" i="26"/>
  <c r="H147" i="26"/>
  <c r="N147" i="26"/>
  <c r="T147" i="26"/>
  <c r="Z147" i="26"/>
  <c r="H148" i="26"/>
  <c r="N148" i="26"/>
  <c r="T55" i="26"/>
  <c r="AA70" i="26"/>
  <c r="W74" i="26"/>
  <c r="P77" i="26"/>
  <c r="I80" i="26"/>
  <c r="Z82" i="26"/>
  <c r="K85" i="26"/>
  <c r="Q87" i="26"/>
  <c r="W89" i="26"/>
  <c r="T91" i="26"/>
  <c r="T92" i="26"/>
  <c r="R93" i="26"/>
  <c r="P94" i="26"/>
  <c r="M95" i="26"/>
  <c r="K96" i="26"/>
  <c r="H97" i="26"/>
  <c r="F98" i="26"/>
  <c r="AB98" i="26"/>
  <c r="Y99" i="26"/>
  <c r="W100" i="26"/>
  <c r="T101" i="26"/>
  <c r="R102" i="26"/>
  <c r="P103" i="26"/>
  <c r="M104" i="26"/>
  <c r="K105" i="26"/>
  <c r="H106" i="26"/>
  <c r="F107" i="26"/>
  <c r="AB107" i="26"/>
  <c r="Y108" i="26"/>
  <c r="P109" i="26"/>
  <c r="F110" i="26"/>
  <c r="T110" i="26"/>
  <c r="J111" i="26"/>
  <c r="V111" i="26"/>
  <c r="F112" i="26"/>
  <c r="P112" i="26"/>
  <c r="X112" i="26"/>
  <c r="J113" i="26"/>
  <c r="R113" i="26"/>
  <c r="AB113" i="26"/>
  <c r="L114" i="26"/>
  <c r="V114" i="26"/>
  <c r="F115" i="26"/>
  <c r="O115" i="26"/>
  <c r="V115" i="26"/>
  <c r="AC115" i="26"/>
  <c r="L116" i="26"/>
  <c r="S116" i="26"/>
  <c r="AA116" i="26"/>
  <c r="J117" i="26"/>
  <c r="Q117" i="26"/>
  <c r="X117" i="26"/>
  <c r="G118" i="26"/>
  <c r="O118" i="26"/>
  <c r="V118" i="26"/>
  <c r="AC118" i="26"/>
  <c r="L119" i="26"/>
  <c r="S119" i="26"/>
  <c r="AA119" i="26"/>
  <c r="J120" i="26"/>
  <c r="Q120" i="26"/>
  <c r="X120" i="26"/>
  <c r="G121" i="26"/>
  <c r="O121" i="26"/>
  <c r="V121" i="26"/>
  <c r="AC121" i="26"/>
  <c r="L122" i="26"/>
  <c r="S122" i="26"/>
  <c r="AA122" i="26"/>
  <c r="J123" i="26"/>
  <c r="Q123" i="26"/>
  <c r="X123" i="26"/>
  <c r="G124" i="26"/>
  <c r="O124" i="26"/>
  <c r="U124" i="26"/>
  <c r="AA124" i="26"/>
  <c r="I125" i="26"/>
  <c r="O125" i="26"/>
  <c r="U125" i="26"/>
  <c r="AA125" i="26"/>
  <c r="I126" i="26"/>
  <c r="O126" i="26"/>
  <c r="U126" i="26"/>
  <c r="AA126" i="26"/>
  <c r="I127" i="26"/>
  <c r="O127" i="26"/>
  <c r="U127" i="26"/>
  <c r="AA127" i="26"/>
  <c r="I128" i="26"/>
  <c r="O128" i="26"/>
  <c r="U128" i="26"/>
  <c r="AA128" i="26"/>
  <c r="I129" i="26"/>
  <c r="O129" i="26"/>
  <c r="U129" i="26"/>
  <c r="AA129" i="26"/>
  <c r="I130" i="26"/>
  <c r="O130" i="26"/>
  <c r="U130" i="26"/>
  <c r="AA130" i="26"/>
  <c r="I131" i="26"/>
  <c r="O131" i="26"/>
  <c r="U131" i="26"/>
  <c r="AA131" i="26"/>
  <c r="I132" i="26"/>
  <c r="O132" i="26"/>
  <c r="U132" i="26"/>
  <c r="AA132" i="26"/>
  <c r="I133" i="26"/>
  <c r="O133" i="26"/>
  <c r="U133" i="26"/>
  <c r="AA133" i="26"/>
  <c r="I134" i="26"/>
  <c r="O134" i="26"/>
  <c r="U134" i="26"/>
  <c r="AA134" i="26"/>
  <c r="I135" i="26"/>
  <c r="O135" i="26"/>
  <c r="U135" i="26"/>
  <c r="AA135" i="26"/>
  <c r="I136" i="26"/>
  <c r="O136" i="26"/>
  <c r="U136" i="26"/>
  <c r="AA136" i="26"/>
  <c r="I137" i="26"/>
  <c r="O137" i="26"/>
  <c r="U137" i="26"/>
  <c r="AA137" i="26"/>
  <c r="I138" i="26"/>
  <c r="O138" i="26"/>
  <c r="U138" i="26"/>
  <c r="AA138" i="26"/>
  <c r="I139" i="26"/>
  <c r="O139" i="26"/>
  <c r="U139" i="26"/>
  <c r="AA139" i="26"/>
  <c r="I140" i="26"/>
  <c r="O140" i="26"/>
  <c r="U140" i="26"/>
  <c r="AA140" i="26"/>
  <c r="I141" i="26"/>
  <c r="O141" i="26"/>
  <c r="U141" i="26"/>
  <c r="AA141" i="26"/>
  <c r="I142" i="26"/>
  <c r="O142" i="26"/>
  <c r="U142" i="26"/>
  <c r="AA142" i="26"/>
  <c r="I143" i="26"/>
  <c r="O143" i="26"/>
  <c r="U143" i="26"/>
  <c r="AA143" i="26"/>
  <c r="I144" i="26"/>
  <c r="O144" i="26"/>
  <c r="R58" i="26"/>
  <c r="R71" i="26"/>
  <c r="AC74" i="26"/>
  <c r="V77" i="26"/>
  <c r="O80" i="26"/>
  <c r="H83" i="26"/>
  <c r="P85" i="26"/>
  <c r="V87" i="26"/>
  <c r="AB89" i="26"/>
  <c r="V91" i="26"/>
  <c r="V92" i="26"/>
  <c r="S93" i="26"/>
  <c r="Q94" i="26"/>
  <c r="N95" i="26"/>
  <c r="L96" i="26"/>
  <c r="J97" i="26"/>
  <c r="G98" i="26"/>
  <c r="AC98" i="26"/>
  <c r="Z99" i="26"/>
  <c r="X100" i="26"/>
  <c r="V101" i="26"/>
  <c r="S102" i="26"/>
  <c r="Q103" i="26"/>
  <c r="N104" i="26"/>
  <c r="L105" i="26"/>
  <c r="J106" i="26"/>
  <c r="G107" i="26"/>
  <c r="AC107" i="26"/>
  <c r="Z108" i="26"/>
  <c r="Q109" i="26"/>
  <c r="G110" i="26"/>
  <c r="V110" i="26"/>
  <c r="K111" i="26"/>
  <c r="W111" i="26"/>
  <c r="G112" i="26"/>
  <c r="Q112" i="26"/>
  <c r="Y112" i="26"/>
  <c r="K113" i="26"/>
  <c r="S113" i="26"/>
  <c r="AC113" i="26"/>
  <c r="M114" i="26"/>
  <c r="W114" i="26"/>
  <c r="G115" i="26"/>
  <c r="P115" i="26"/>
  <c r="W115" i="26"/>
  <c r="F116" i="26"/>
  <c r="M116" i="26"/>
  <c r="U116" i="26"/>
  <c r="AB116" i="26"/>
  <c r="K117" i="26"/>
  <c r="R117" i="26"/>
  <c r="Y117" i="26"/>
  <c r="I118" i="26"/>
  <c r="P118" i="26"/>
  <c r="W118" i="26"/>
  <c r="F119" i="26"/>
  <c r="M119" i="26"/>
  <c r="U119" i="26"/>
  <c r="AB119" i="26"/>
  <c r="K120" i="26"/>
  <c r="R120" i="26"/>
  <c r="Y120" i="26"/>
  <c r="I121" i="26"/>
  <c r="P121" i="26"/>
  <c r="W121" i="26"/>
  <c r="F122" i="26"/>
  <c r="M122" i="26"/>
  <c r="U122" i="26"/>
  <c r="AB122" i="26"/>
  <c r="K123" i="26"/>
  <c r="R123" i="26"/>
  <c r="Y123" i="26"/>
  <c r="I124" i="26"/>
  <c r="P124" i="26"/>
  <c r="V124" i="26"/>
  <c r="AB124" i="26"/>
  <c r="J125" i="26"/>
  <c r="P125" i="26"/>
  <c r="V125" i="26"/>
  <c r="AB125" i="26"/>
  <c r="J126" i="26"/>
  <c r="P126" i="26"/>
  <c r="V126" i="26"/>
  <c r="AB126" i="26"/>
  <c r="J127" i="26"/>
  <c r="P127" i="26"/>
  <c r="V127" i="26"/>
  <c r="AB127" i="26"/>
  <c r="J128" i="26"/>
  <c r="P128" i="26"/>
  <c r="V128" i="26"/>
  <c r="AB128" i="26"/>
  <c r="J129" i="26"/>
  <c r="P129" i="26"/>
  <c r="V129" i="26"/>
  <c r="AB129" i="26"/>
  <c r="J130" i="26"/>
  <c r="P130" i="26"/>
  <c r="V130" i="26"/>
  <c r="AB130" i="26"/>
  <c r="J131" i="26"/>
  <c r="P131" i="26"/>
  <c r="V131" i="26"/>
  <c r="AB131" i="26"/>
  <c r="J132" i="26"/>
  <c r="P132" i="26"/>
  <c r="V132" i="26"/>
  <c r="AB132" i="26"/>
  <c r="J133" i="26"/>
  <c r="P133" i="26"/>
  <c r="V133" i="26"/>
  <c r="AB133" i="26"/>
  <c r="J134" i="26"/>
  <c r="P134" i="26"/>
  <c r="V134" i="26"/>
  <c r="AB134" i="26"/>
  <c r="J135" i="26"/>
  <c r="P135" i="26"/>
  <c r="V135" i="26"/>
  <c r="AB135" i="26"/>
  <c r="J136" i="26"/>
  <c r="P136" i="26"/>
  <c r="V136" i="26"/>
  <c r="AB136" i="26"/>
  <c r="J137" i="26"/>
  <c r="P137" i="26"/>
  <c r="V137" i="26"/>
  <c r="AB137" i="26"/>
  <c r="J138" i="26"/>
  <c r="P138" i="26"/>
  <c r="V138" i="26"/>
  <c r="AB138" i="26"/>
  <c r="J139" i="26"/>
  <c r="P139" i="26"/>
  <c r="V139" i="26"/>
  <c r="AB139" i="26"/>
  <c r="J140" i="26"/>
  <c r="P140" i="26"/>
  <c r="V140" i="26"/>
  <c r="AB140" i="26"/>
  <c r="J141" i="26"/>
  <c r="P141" i="26"/>
  <c r="V141" i="26"/>
  <c r="AB141" i="26"/>
  <c r="J142" i="26"/>
  <c r="P142" i="26"/>
  <c r="V142" i="26"/>
  <c r="AB142" i="26"/>
  <c r="J143" i="26"/>
  <c r="P143" i="26"/>
  <c r="V143" i="26"/>
  <c r="AB143" i="26"/>
  <c r="J144" i="26"/>
  <c r="P144" i="26"/>
  <c r="X62" i="26"/>
  <c r="T72" i="26"/>
  <c r="U75" i="26"/>
  <c r="N78" i="26"/>
  <c r="F81" i="26"/>
  <c r="W83" i="26"/>
  <c r="AC85" i="26"/>
  <c r="K88" i="26"/>
  <c r="Q90" i="26"/>
  <c r="AC91" i="26"/>
  <c r="AB92" i="26"/>
  <c r="Y93" i="26"/>
  <c r="W94" i="26"/>
  <c r="T95" i="26"/>
  <c r="R96" i="26"/>
  <c r="P97" i="26"/>
  <c r="M98" i="26"/>
  <c r="K99" i="26"/>
  <c r="H100" i="26"/>
  <c r="F101" i="26"/>
  <c r="AB101" i="26"/>
  <c r="Y102" i="26"/>
  <c r="W103" i="26"/>
  <c r="T104" i="26"/>
  <c r="R105" i="26"/>
  <c r="P106" i="26"/>
  <c r="M107" i="26"/>
  <c r="K108" i="26"/>
  <c r="AC108" i="26"/>
  <c r="S109" i="26"/>
  <c r="J110" i="26"/>
  <c r="X110" i="26"/>
  <c r="M111" i="26"/>
  <c r="X111" i="26"/>
  <c r="J112" i="26"/>
  <c r="R112" i="26"/>
  <c r="AB112" i="26"/>
  <c r="L113" i="26"/>
  <c r="V113" i="26"/>
  <c r="F114" i="26"/>
  <c r="P114" i="26"/>
  <c r="X114" i="26"/>
  <c r="J115" i="26"/>
  <c r="Q115" i="26"/>
  <c r="X115" i="26"/>
  <c r="G116" i="26"/>
  <c r="O116" i="26"/>
  <c r="V116" i="26"/>
  <c r="AC116" i="26"/>
  <c r="L117" i="26"/>
  <c r="S117" i="26"/>
  <c r="AA117" i="26"/>
  <c r="J118" i="26"/>
  <c r="Q118" i="26"/>
  <c r="X118" i="26"/>
  <c r="G119" i="26"/>
  <c r="O119" i="26"/>
  <c r="V119" i="26"/>
  <c r="AC119" i="26"/>
  <c r="L120" i="26"/>
  <c r="S120" i="26"/>
  <c r="AA120" i="26"/>
  <c r="J121" i="26"/>
  <c r="Q121" i="26"/>
  <c r="X121" i="26"/>
  <c r="G122" i="26"/>
  <c r="O122" i="26"/>
  <c r="V122" i="26"/>
  <c r="AC122" i="26"/>
  <c r="L123" i="26"/>
  <c r="S123" i="26"/>
  <c r="AA123" i="26"/>
  <c r="J124" i="26"/>
  <c r="Q124" i="26"/>
  <c r="W124" i="26"/>
  <c r="AC124" i="26"/>
  <c r="K125" i="26"/>
  <c r="Q125" i="26"/>
  <c r="W125" i="26"/>
  <c r="AC125" i="26"/>
  <c r="K126" i="26"/>
  <c r="Q126" i="26"/>
  <c r="W126" i="26"/>
  <c r="K64" i="26"/>
  <c r="T78" i="26"/>
  <c r="J86" i="26"/>
  <c r="F92" i="26"/>
  <c r="X94" i="26"/>
  <c r="Q97" i="26"/>
  <c r="J100" i="26"/>
  <c r="Z102" i="26"/>
  <c r="S105" i="26"/>
  <c r="L108" i="26"/>
  <c r="M110" i="26"/>
  <c r="Y111" i="26"/>
  <c r="AC112" i="26"/>
  <c r="G114" i="26"/>
  <c r="L67" i="26"/>
  <c r="K79" i="26"/>
  <c r="W86" i="26"/>
  <c r="M92" i="26"/>
  <c r="F95" i="26"/>
  <c r="W97" i="26"/>
  <c r="P100" i="26"/>
  <c r="H103" i="26"/>
  <c r="Y105" i="26"/>
  <c r="R108" i="26"/>
  <c r="N110" i="26"/>
  <c r="AB111" i="26"/>
  <c r="F113" i="26"/>
  <c r="J114" i="26"/>
  <c r="L115" i="26"/>
  <c r="J116" i="26"/>
  <c r="G117" i="26"/>
  <c r="AC117" i="26"/>
  <c r="AA118" i="26"/>
  <c r="X119" i="26"/>
  <c r="V120" i="26"/>
  <c r="S121" i="26"/>
  <c r="Q122" i="26"/>
  <c r="O123" i="26"/>
  <c r="L124" i="26"/>
  <c r="G125" i="26"/>
  <c r="Y125" i="26"/>
  <c r="S126" i="26"/>
  <c r="K127" i="26"/>
  <c r="W127" i="26"/>
  <c r="K128" i="26"/>
  <c r="W128" i="26"/>
  <c r="K129" i="26"/>
  <c r="W129" i="26"/>
  <c r="K130" i="26"/>
  <c r="W130" i="26"/>
  <c r="K131" i="26"/>
  <c r="W131" i="26"/>
  <c r="K132" i="26"/>
  <c r="W132" i="26"/>
  <c r="K133" i="26"/>
  <c r="W133" i="26"/>
  <c r="K134" i="26"/>
  <c r="W134" i="26"/>
  <c r="K135" i="26"/>
  <c r="W135" i="26"/>
  <c r="K136" i="26"/>
  <c r="W136" i="26"/>
  <c r="K137" i="26"/>
  <c r="W137" i="26"/>
  <c r="K138" i="26"/>
  <c r="W138" i="26"/>
  <c r="K139" i="26"/>
  <c r="W139" i="26"/>
  <c r="K140" i="26"/>
  <c r="W140" i="26"/>
  <c r="K141" i="26"/>
  <c r="W141" i="26"/>
  <c r="K142" i="26"/>
  <c r="W142" i="26"/>
  <c r="K143" i="26"/>
  <c r="W143" i="26"/>
  <c r="K144" i="26"/>
  <c r="U144" i="26"/>
  <c r="AB144" i="26"/>
  <c r="K145" i="26"/>
  <c r="R145" i="26"/>
  <c r="Y145" i="26"/>
  <c r="I146" i="26"/>
  <c r="P146" i="26"/>
  <c r="W146" i="26"/>
  <c r="F147" i="26"/>
  <c r="M147" i="26"/>
  <c r="U147" i="26"/>
  <c r="AB147" i="26"/>
  <c r="K148" i="26"/>
  <c r="R148" i="26"/>
  <c r="X148" i="26"/>
  <c r="F149" i="26"/>
  <c r="L149" i="26"/>
  <c r="R149" i="26"/>
  <c r="X149" i="26"/>
  <c r="F150" i="26"/>
  <c r="L150" i="26"/>
  <c r="R150" i="26"/>
  <c r="X150" i="26"/>
  <c r="F151" i="26"/>
  <c r="L151" i="26"/>
  <c r="R151" i="26"/>
  <c r="X151" i="26"/>
  <c r="F152" i="26"/>
  <c r="L152" i="26"/>
  <c r="R152" i="26"/>
  <c r="X152" i="26"/>
  <c r="F153" i="26"/>
  <c r="L153" i="26"/>
  <c r="R153" i="26"/>
  <c r="X153" i="26"/>
  <c r="F154" i="26"/>
  <c r="L154" i="26"/>
  <c r="R154" i="26"/>
  <c r="X154" i="26"/>
  <c r="F155" i="26"/>
  <c r="L155" i="26"/>
  <c r="R155" i="26"/>
  <c r="X155" i="26"/>
  <c r="F156" i="26"/>
  <c r="L156" i="26"/>
  <c r="R156" i="26"/>
  <c r="X156" i="26"/>
  <c r="F157" i="26"/>
  <c r="L157" i="26"/>
  <c r="R157" i="26"/>
  <c r="X157" i="26"/>
  <c r="F158" i="26"/>
  <c r="L158" i="26"/>
  <c r="R158" i="26"/>
  <c r="X158" i="26"/>
  <c r="F159" i="26"/>
  <c r="L159" i="26"/>
  <c r="R159" i="26"/>
  <c r="X159" i="26"/>
  <c r="F160" i="26"/>
  <c r="L160" i="26"/>
  <c r="R160" i="26"/>
  <c r="X160" i="26"/>
  <c r="F161" i="26"/>
  <c r="L161" i="26"/>
  <c r="R161" i="26"/>
  <c r="X161" i="26"/>
  <c r="F162" i="26"/>
  <c r="L162" i="26"/>
  <c r="R162" i="26"/>
  <c r="X162" i="26"/>
  <c r="F163" i="26"/>
  <c r="L163" i="26"/>
  <c r="R163" i="26"/>
  <c r="X163" i="26"/>
  <c r="F164" i="26"/>
  <c r="L164" i="26"/>
  <c r="R164" i="26"/>
  <c r="X164" i="26"/>
  <c r="F165" i="26"/>
  <c r="L165" i="26"/>
  <c r="R165" i="26"/>
  <c r="X165" i="26"/>
  <c r="F166" i="26"/>
  <c r="L166" i="26"/>
  <c r="R166" i="26"/>
  <c r="X166" i="26"/>
  <c r="F167" i="26"/>
  <c r="L167" i="26"/>
  <c r="R167" i="26"/>
  <c r="X167" i="26"/>
  <c r="F168" i="26"/>
  <c r="L168" i="26"/>
  <c r="R168" i="26"/>
  <c r="X168" i="26"/>
  <c r="F169" i="26"/>
  <c r="L169" i="26"/>
  <c r="R169" i="26"/>
  <c r="X169" i="26"/>
  <c r="F170" i="26"/>
  <c r="L170" i="26"/>
  <c r="R170" i="26"/>
  <c r="X170" i="26"/>
  <c r="F171" i="26"/>
  <c r="AB72" i="26"/>
  <c r="L81" i="26"/>
  <c r="P88" i="26"/>
  <c r="AC92" i="26"/>
  <c r="V95" i="26"/>
  <c r="N98" i="26"/>
  <c r="G101" i="26"/>
  <c r="X103" i="26"/>
  <c r="Q106" i="26"/>
  <c r="H109" i="26"/>
  <c r="AB110" i="26"/>
  <c r="K112" i="26"/>
  <c r="M113" i="26"/>
  <c r="Q114" i="26"/>
  <c r="R115" i="26"/>
  <c r="P116" i="26"/>
  <c r="M117" i="26"/>
  <c r="K118" i="26"/>
  <c r="I119" i="26"/>
  <c r="F120" i="26"/>
  <c r="AB120" i="26"/>
  <c r="Y121" i="26"/>
  <c r="W122" i="26"/>
  <c r="U123" i="26"/>
  <c r="R124" i="26"/>
  <c r="L125" i="26"/>
  <c r="F126" i="26"/>
  <c r="X126" i="26"/>
  <c r="L127" i="26"/>
  <c r="X127" i="26"/>
  <c r="L128" i="26"/>
  <c r="X128" i="26"/>
  <c r="L129" i="26"/>
  <c r="X129" i="26"/>
  <c r="L130" i="26"/>
  <c r="X130" i="26"/>
  <c r="L131" i="26"/>
  <c r="X131" i="26"/>
  <c r="L132" i="26"/>
  <c r="X132" i="26"/>
  <c r="L133" i="26"/>
  <c r="X133" i="26"/>
  <c r="L134" i="26"/>
  <c r="X134" i="26"/>
  <c r="L135" i="26"/>
  <c r="X135" i="26"/>
  <c r="L136" i="26"/>
  <c r="X136" i="26"/>
  <c r="L137" i="26"/>
  <c r="X137" i="26"/>
  <c r="L138" i="26"/>
  <c r="X138" i="26"/>
  <c r="L139" i="26"/>
  <c r="X139" i="26"/>
  <c r="L140" i="26"/>
  <c r="X140" i="26"/>
  <c r="L141" i="26"/>
  <c r="X141" i="26"/>
  <c r="L142" i="26"/>
  <c r="X142" i="26"/>
  <c r="L143" i="26"/>
  <c r="X143" i="26"/>
  <c r="L144" i="26"/>
  <c r="V144" i="26"/>
  <c r="AC144" i="26"/>
  <c r="L145" i="26"/>
  <c r="S145" i="26"/>
  <c r="AA145" i="26"/>
  <c r="J146" i="26"/>
  <c r="Q146" i="26"/>
  <c r="X146" i="26"/>
  <c r="G147" i="26"/>
  <c r="O147" i="26"/>
  <c r="V147" i="26"/>
  <c r="AC147" i="26"/>
  <c r="L148" i="26"/>
  <c r="S148" i="26"/>
  <c r="Y148" i="26"/>
  <c r="G149" i="26"/>
  <c r="M149" i="26"/>
  <c r="S149" i="26"/>
  <c r="Y149" i="26"/>
  <c r="G150" i="26"/>
  <c r="M150" i="26"/>
  <c r="S150" i="26"/>
  <c r="Y150" i="26"/>
  <c r="G151" i="26"/>
  <c r="M151" i="26"/>
  <c r="S151" i="26"/>
  <c r="Y151" i="26"/>
  <c r="G152" i="26"/>
  <c r="M152" i="26"/>
  <c r="S152" i="26"/>
  <c r="Y152" i="26"/>
  <c r="G153" i="26"/>
  <c r="M153" i="26"/>
  <c r="S153" i="26"/>
  <c r="Y153" i="26"/>
  <c r="G154" i="26"/>
  <c r="M154" i="26"/>
  <c r="S154" i="26"/>
  <c r="Y154" i="26"/>
  <c r="G155" i="26"/>
  <c r="M155" i="26"/>
  <c r="S155" i="26"/>
  <c r="Y155" i="26"/>
  <c r="G156" i="26"/>
  <c r="M156" i="26"/>
  <c r="S156" i="26"/>
  <c r="Y156" i="26"/>
  <c r="G157" i="26"/>
  <c r="M157" i="26"/>
  <c r="S157" i="26"/>
  <c r="Y157" i="26"/>
  <c r="G158" i="26"/>
  <c r="M158" i="26"/>
  <c r="S158" i="26"/>
  <c r="Y158" i="26"/>
  <c r="G159" i="26"/>
  <c r="M159" i="26"/>
  <c r="S159" i="26"/>
  <c r="Y159" i="26"/>
  <c r="G160" i="26"/>
  <c r="M160" i="26"/>
  <c r="S160" i="26"/>
  <c r="Y160" i="26"/>
  <c r="G161" i="26"/>
  <c r="M161" i="26"/>
  <c r="S161" i="26"/>
  <c r="X73" i="26"/>
  <c r="AB81" i="26"/>
  <c r="AC88" i="26"/>
  <c r="K93" i="26"/>
  <c r="AB95" i="26"/>
  <c r="T98" i="26"/>
  <c r="M101" i="26"/>
  <c r="F104" i="26"/>
  <c r="W106" i="26"/>
  <c r="J109" i="26"/>
  <c r="AC110" i="26"/>
  <c r="L112" i="26"/>
  <c r="P113" i="26"/>
  <c r="R114" i="26"/>
  <c r="S115" i="26"/>
  <c r="Q116" i="26"/>
  <c r="O117" i="26"/>
  <c r="L118" i="26"/>
  <c r="J119" i="26"/>
  <c r="G120" i="26"/>
  <c r="AC120" i="26"/>
  <c r="AA121" i="26"/>
  <c r="X122" i="26"/>
  <c r="V123" i="26"/>
  <c r="S124" i="26"/>
  <c r="M125" i="26"/>
  <c r="G126" i="26"/>
  <c r="Y126" i="26"/>
  <c r="M127" i="26"/>
  <c r="Y127" i="26"/>
  <c r="M128" i="26"/>
  <c r="Y128" i="26"/>
  <c r="M129" i="26"/>
  <c r="Y129" i="26"/>
  <c r="M130" i="26"/>
  <c r="Y130" i="26"/>
  <c r="M131" i="26"/>
  <c r="Y131" i="26"/>
  <c r="M132" i="26"/>
  <c r="Y132" i="26"/>
  <c r="M133" i="26"/>
  <c r="Y133" i="26"/>
  <c r="M134" i="26"/>
  <c r="Y134" i="26"/>
  <c r="M135" i="26"/>
  <c r="Y135" i="26"/>
  <c r="M136" i="26"/>
  <c r="Y136" i="26"/>
  <c r="M137" i="26"/>
  <c r="Y137" i="26"/>
  <c r="M138" i="26"/>
  <c r="Y138" i="26"/>
  <c r="M139" i="26"/>
  <c r="Y139" i="26"/>
  <c r="M140" i="26"/>
  <c r="Y140" i="26"/>
  <c r="M141" i="26"/>
  <c r="Y141" i="26"/>
  <c r="M142" i="26"/>
  <c r="Y142" i="26"/>
  <c r="M143" i="26"/>
  <c r="Y143" i="26"/>
  <c r="M144" i="26"/>
  <c r="W144" i="26"/>
  <c r="F145" i="26"/>
  <c r="M145" i="26"/>
  <c r="U145" i="26"/>
  <c r="AB145" i="26"/>
  <c r="AA75" i="26"/>
  <c r="AB83" i="26"/>
  <c r="V90" i="26"/>
  <c r="Z93" i="26"/>
  <c r="S96" i="26"/>
  <c r="L99" i="26"/>
  <c r="AC101" i="26"/>
  <c r="V104" i="26"/>
  <c r="N107" i="26"/>
  <c r="W109" i="26"/>
  <c r="P111" i="26"/>
  <c r="S112" i="26"/>
  <c r="W113" i="26"/>
  <c r="Y114" i="26"/>
  <c r="Y115" i="26"/>
  <c r="W116" i="26"/>
  <c r="U117" i="26"/>
  <c r="R118" i="26"/>
  <c r="P119" i="26"/>
  <c r="M120" i="26"/>
  <c r="K121" i="26"/>
  <c r="I122" i="26"/>
  <c r="F123" i="26"/>
  <c r="AB123" i="26"/>
  <c r="X124" i="26"/>
  <c r="R125" i="26"/>
  <c r="L126" i="26"/>
  <c r="AC126" i="26"/>
  <c r="Q127" i="26"/>
  <c r="AC127" i="26"/>
  <c r="Q128" i="26"/>
  <c r="AC128" i="26"/>
  <c r="Q129" i="26"/>
  <c r="AC129" i="26"/>
  <c r="Q130" i="26"/>
  <c r="AC130" i="26"/>
  <c r="Q131" i="26"/>
  <c r="AC131" i="26"/>
  <c r="Q132" i="26"/>
  <c r="AC132" i="26"/>
  <c r="Q133" i="26"/>
  <c r="AC133" i="26"/>
  <c r="Q134" i="26"/>
  <c r="AC134" i="26"/>
  <c r="Q135" i="26"/>
  <c r="AC135" i="26"/>
  <c r="Q136" i="26"/>
  <c r="AC136" i="26"/>
  <c r="Q137" i="26"/>
  <c r="AC137" i="26"/>
  <c r="Q138" i="26"/>
  <c r="AC138" i="26"/>
  <c r="Q139" i="26"/>
  <c r="AC139" i="26"/>
  <c r="Q140" i="26"/>
  <c r="AC140" i="26"/>
  <c r="Q141" i="26"/>
  <c r="AC141" i="26"/>
  <c r="Q142" i="26"/>
  <c r="AC142" i="26"/>
  <c r="Q143" i="26"/>
  <c r="AC143" i="26"/>
  <c r="Q144" i="26"/>
  <c r="X144" i="26"/>
  <c r="G145" i="26"/>
  <c r="O145" i="26"/>
  <c r="V145" i="26"/>
  <c r="AC145" i="26"/>
  <c r="L146" i="26"/>
  <c r="S146" i="26"/>
  <c r="AA146" i="26"/>
  <c r="J147" i="26"/>
  <c r="Q147" i="26"/>
  <c r="X147" i="26"/>
  <c r="G148" i="26"/>
  <c r="O148" i="26"/>
  <c r="U148" i="26"/>
  <c r="AA148" i="26"/>
  <c r="I149" i="26"/>
  <c r="O149" i="26"/>
  <c r="U149" i="26"/>
  <c r="AA149" i="26"/>
  <c r="I150" i="26"/>
  <c r="O150" i="26"/>
  <c r="U150" i="26"/>
  <c r="AA150" i="26"/>
  <c r="I151" i="26"/>
  <c r="O151" i="26"/>
  <c r="U151" i="26"/>
  <c r="AA151" i="26"/>
  <c r="I152" i="26"/>
  <c r="O152" i="26"/>
  <c r="U152" i="26"/>
  <c r="AA152" i="26"/>
  <c r="I153" i="26"/>
  <c r="O153" i="26"/>
  <c r="U153" i="26"/>
  <c r="AA153" i="26"/>
  <c r="I154" i="26"/>
  <c r="O154" i="26"/>
  <c r="U154" i="26"/>
  <c r="AA154" i="26"/>
  <c r="I155" i="26"/>
  <c r="O155" i="26"/>
  <c r="U155" i="26"/>
  <c r="AA155" i="26"/>
  <c r="I156" i="26"/>
  <c r="O156" i="26"/>
  <c r="U156" i="26"/>
  <c r="AA156" i="26"/>
  <c r="I157" i="26"/>
  <c r="O157" i="26"/>
  <c r="U157" i="26"/>
  <c r="AA157" i="26"/>
  <c r="I158" i="26"/>
  <c r="O158" i="26"/>
  <c r="U158" i="26"/>
  <c r="AA158" i="26"/>
  <c r="I159" i="26"/>
  <c r="O159" i="26"/>
  <c r="U159" i="26"/>
  <c r="AA159" i="26"/>
  <c r="I160" i="26"/>
  <c r="O160" i="26"/>
  <c r="U160" i="26"/>
  <c r="AA160" i="26"/>
  <c r="I161" i="26"/>
  <c r="O161" i="26"/>
  <c r="U161" i="26"/>
  <c r="AA161" i="26"/>
  <c r="I162" i="26"/>
  <c r="O162" i="26"/>
  <c r="U162" i="26"/>
  <c r="AA162" i="26"/>
  <c r="I163" i="26"/>
  <c r="O163" i="26"/>
  <c r="U163" i="26"/>
  <c r="AA163" i="26"/>
  <c r="I164" i="26"/>
  <c r="O164" i="26"/>
  <c r="U164" i="26"/>
  <c r="AA164" i="26"/>
  <c r="I165" i="26"/>
  <c r="O165" i="26"/>
  <c r="U165" i="26"/>
  <c r="AA165" i="26"/>
  <c r="I166" i="26"/>
  <c r="O166" i="26"/>
  <c r="U166" i="26"/>
  <c r="AA166" i="26"/>
  <c r="I167" i="26"/>
  <c r="O167" i="26"/>
  <c r="U167" i="26"/>
  <c r="AA167" i="26"/>
  <c r="I168" i="26"/>
  <c r="O168" i="26"/>
  <c r="U168" i="26"/>
  <c r="AA168" i="26"/>
  <c r="I169" i="26"/>
  <c r="O169" i="26"/>
  <c r="U169" i="26"/>
  <c r="AA169" i="26"/>
  <c r="I170" i="26"/>
  <c r="O170" i="26"/>
  <c r="U170" i="26"/>
  <c r="AA170" i="26"/>
  <c r="I171" i="26"/>
  <c r="O171" i="26"/>
  <c r="U171" i="26"/>
  <c r="AA171" i="26"/>
  <c r="R76" i="26"/>
  <c r="K102" i="26"/>
  <c r="X113" i="26"/>
  <c r="F117" i="26"/>
  <c r="W119" i="26"/>
  <c r="P122" i="26"/>
  <c r="F125" i="26"/>
  <c r="G127" i="26"/>
  <c r="S128" i="26"/>
  <c r="G130" i="26"/>
  <c r="S131" i="26"/>
  <c r="G133" i="26"/>
  <c r="S134" i="26"/>
  <c r="G136" i="26"/>
  <c r="S137" i="26"/>
  <c r="G139" i="26"/>
  <c r="S140" i="26"/>
  <c r="G142" i="26"/>
  <c r="S143" i="26"/>
  <c r="AA144" i="26"/>
  <c r="X145" i="26"/>
  <c r="R146" i="26"/>
  <c r="I147" i="26"/>
  <c r="W147" i="26"/>
  <c r="M148" i="26"/>
  <c r="Z148" i="26"/>
  <c r="N149" i="26"/>
  <c r="Z149" i="26"/>
  <c r="N150" i="26"/>
  <c r="Z150" i="26"/>
  <c r="N151" i="26"/>
  <c r="Z151" i="26"/>
  <c r="N152" i="26"/>
  <c r="Z152" i="26"/>
  <c r="N153" i="26"/>
  <c r="Z153" i="26"/>
  <c r="N154" i="26"/>
  <c r="Z154" i="26"/>
  <c r="N155" i="26"/>
  <c r="Z155" i="26"/>
  <c r="N156" i="26"/>
  <c r="Z156" i="26"/>
  <c r="N157" i="26"/>
  <c r="Z157" i="26"/>
  <c r="N158" i="26"/>
  <c r="Z158" i="26"/>
  <c r="N159" i="26"/>
  <c r="Z159" i="26"/>
  <c r="N160" i="26"/>
  <c r="Z160" i="26"/>
  <c r="N161" i="26"/>
  <c r="Y161" i="26"/>
  <c r="J162" i="26"/>
  <c r="S162" i="26"/>
  <c r="AB162" i="26"/>
  <c r="M163" i="26"/>
  <c r="V163" i="26"/>
  <c r="G164" i="26"/>
  <c r="P164" i="26"/>
  <c r="Y164" i="26"/>
  <c r="J165" i="26"/>
  <c r="S165" i="26"/>
  <c r="AB165" i="26"/>
  <c r="M166" i="26"/>
  <c r="V166" i="26"/>
  <c r="G167" i="26"/>
  <c r="P167" i="26"/>
  <c r="Y167" i="26"/>
  <c r="J168" i="26"/>
  <c r="S168" i="26"/>
  <c r="AB168" i="26"/>
  <c r="M169" i="26"/>
  <c r="V169" i="26"/>
  <c r="G170" i="26"/>
  <c r="P170" i="26"/>
  <c r="Y170" i="26"/>
  <c r="J171" i="26"/>
  <c r="Q171" i="26"/>
  <c r="X171" i="26"/>
  <c r="G172" i="26"/>
  <c r="M172" i="26"/>
  <c r="S172" i="26"/>
  <c r="Y172" i="26"/>
  <c r="G173" i="26"/>
  <c r="M173" i="26"/>
  <c r="S173" i="26"/>
  <c r="Y173" i="26"/>
  <c r="G174" i="26"/>
  <c r="M174" i="26"/>
  <c r="S174" i="26"/>
  <c r="Y174" i="26"/>
  <c r="G175" i="26"/>
  <c r="M175" i="26"/>
  <c r="S175" i="26"/>
  <c r="Y175" i="26"/>
  <c r="G176" i="26"/>
  <c r="M176" i="26"/>
  <c r="S176" i="26"/>
  <c r="Y176" i="26"/>
  <c r="G177" i="26"/>
  <c r="M177" i="26"/>
  <c r="S177" i="26"/>
  <c r="Y177" i="26"/>
  <c r="G178" i="26"/>
  <c r="M178" i="26"/>
  <c r="S178" i="26"/>
  <c r="Y178" i="26"/>
  <c r="G179" i="26"/>
  <c r="M179" i="26"/>
  <c r="S179" i="26"/>
  <c r="Y179" i="26"/>
  <c r="G180" i="26"/>
  <c r="M180" i="26"/>
  <c r="S180" i="26"/>
  <c r="Y180" i="26"/>
  <c r="G181" i="26"/>
  <c r="M181" i="26"/>
  <c r="S181" i="26"/>
  <c r="Y181" i="26"/>
  <c r="G182" i="26"/>
  <c r="M182" i="26"/>
  <c r="S182" i="26"/>
  <c r="Y182" i="26"/>
  <c r="G183" i="26"/>
  <c r="M183" i="26"/>
  <c r="S183" i="26"/>
  <c r="Y183" i="26"/>
  <c r="G184" i="26"/>
  <c r="M184" i="26"/>
  <c r="S184" i="26"/>
  <c r="Y184" i="26"/>
  <c r="G185" i="26"/>
  <c r="M185" i="26"/>
  <c r="S185" i="26"/>
  <c r="Y185" i="26"/>
  <c r="G186" i="26"/>
  <c r="M186" i="26"/>
  <c r="S186" i="26"/>
  <c r="Y186" i="26"/>
  <c r="G187" i="26"/>
  <c r="M187" i="26"/>
  <c r="Q84" i="26"/>
  <c r="AB104" i="26"/>
  <c r="AB114" i="26"/>
  <c r="V117" i="26"/>
  <c r="O120" i="26"/>
  <c r="G123" i="26"/>
  <c r="S125" i="26"/>
  <c r="R127" i="26"/>
  <c r="F129" i="26"/>
  <c r="R130" i="26"/>
  <c r="F132" i="26"/>
  <c r="R133" i="26"/>
  <c r="F135" i="26"/>
  <c r="R136" i="26"/>
  <c r="F138" i="26"/>
  <c r="R139" i="26"/>
  <c r="F141" i="26"/>
  <c r="R142" i="26"/>
  <c r="F144" i="26"/>
  <c r="I145" i="26"/>
  <c r="F146" i="26"/>
  <c r="U146" i="26"/>
  <c r="K147" i="26"/>
  <c r="Y147" i="26"/>
  <c r="P148" i="26"/>
  <c r="AB148" i="26"/>
  <c r="P149" i="26"/>
  <c r="AB149" i="26"/>
  <c r="P150" i="26"/>
  <c r="AB150" i="26"/>
  <c r="P151" i="26"/>
  <c r="AB151" i="26"/>
  <c r="P152" i="26"/>
  <c r="AB152" i="26"/>
  <c r="P153" i="26"/>
  <c r="AB153" i="26"/>
  <c r="P154" i="26"/>
  <c r="AB154" i="26"/>
  <c r="P155" i="26"/>
  <c r="AB155" i="26"/>
  <c r="P156" i="26"/>
  <c r="AB156" i="26"/>
  <c r="P157" i="26"/>
  <c r="AB157" i="26"/>
  <c r="P158" i="26"/>
  <c r="AB158" i="26"/>
  <c r="P159" i="26"/>
  <c r="AB159" i="26"/>
  <c r="P160" i="26"/>
  <c r="AB160" i="26"/>
  <c r="P161" i="26"/>
  <c r="Z161" i="26"/>
  <c r="K162" i="26"/>
  <c r="T162" i="26"/>
  <c r="AC162" i="26"/>
  <c r="N163" i="26"/>
  <c r="W163" i="26"/>
  <c r="H164" i="26"/>
  <c r="Q164" i="26"/>
  <c r="Z164" i="26"/>
  <c r="K165" i="26"/>
  <c r="T165" i="26"/>
  <c r="AC165" i="26"/>
  <c r="N166" i="26"/>
  <c r="W166" i="26"/>
  <c r="H167" i="26"/>
  <c r="Q167" i="26"/>
  <c r="Z167" i="26"/>
  <c r="K168" i="26"/>
  <c r="T168" i="26"/>
  <c r="AC168" i="26"/>
  <c r="N169" i="26"/>
  <c r="W169" i="26"/>
  <c r="H170" i="26"/>
  <c r="Q170" i="26"/>
  <c r="Z170" i="26"/>
  <c r="K171" i="26"/>
  <c r="R171" i="26"/>
  <c r="Y171" i="26"/>
  <c r="H172" i="26"/>
  <c r="N172" i="26"/>
  <c r="T172" i="26"/>
  <c r="Z172" i="26"/>
  <c r="H173" i="26"/>
  <c r="N173" i="26"/>
  <c r="T173" i="26"/>
  <c r="Z173" i="26"/>
  <c r="H174" i="26"/>
  <c r="N174" i="26"/>
  <c r="T174" i="26"/>
  <c r="Z174" i="26"/>
  <c r="H175" i="26"/>
  <c r="N175" i="26"/>
  <c r="T175" i="26"/>
  <c r="Z175" i="26"/>
  <c r="H176" i="26"/>
  <c r="N176" i="26"/>
  <c r="T176" i="26"/>
  <c r="Z176" i="26"/>
  <c r="H177" i="26"/>
  <c r="N177" i="26"/>
  <c r="T177" i="26"/>
  <c r="Z177" i="26"/>
  <c r="H178" i="26"/>
  <c r="N178" i="26"/>
  <c r="T178" i="26"/>
  <c r="Z178" i="26"/>
  <c r="H179" i="26"/>
  <c r="N179" i="26"/>
  <c r="T179" i="26"/>
  <c r="Z179" i="26"/>
  <c r="H180" i="26"/>
  <c r="N180" i="26"/>
  <c r="T180" i="26"/>
  <c r="Z180" i="26"/>
  <c r="H181" i="26"/>
  <c r="N181" i="26"/>
  <c r="T181" i="26"/>
  <c r="Z181" i="26"/>
  <c r="H182" i="26"/>
  <c r="N182" i="26"/>
  <c r="T182" i="26"/>
  <c r="Z182" i="26"/>
  <c r="H183" i="26"/>
  <c r="N183" i="26"/>
  <c r="T183" i="26"/>
  <c r="Z183" i="26"/>
  <c r="H184" i="26"/>
  <c r="N184" i="26"/>
  <c r="T184" i="26"/>
  <c r="Z184" i="26"/>
  <c r="H185" i="26"/>
  <c r="N185" i="26"/>
  <c r="T185" i="26"/>
  <c r="Z185" i="26"/>
  <c r="H186" i="26"/>
  <c r="N186" i="26"/>
  <c r="T186" i="26"/>
  <c r="Z186" i="26"/>
  <c r="H187" i="26"/>
  <c r="N187" i="26"/>
  <c r="T187" i="26"/>
  <c r="Z187" i="26"/>
  <c r="H188" i="26"/>
  <c r="N188" i="26"/>
  <c r="T188" i="26"/>
  <c r="Z188" i="26"/>
  <c r="H189" i="26"/>
  <c r="N189" i="26"/>
  <c r="T189" i="26"/>
  <c r="Z189" i="26"/>
  <c r="H190" i="26"/>
  <c r="N190" i="26"/>
  <c r="T190" i="26"/>
  <c r="Z190" i="26"/>
  <c r="H191" i="26"/>
  <c r="N191" i="26"/>
  <c r="T191" i="26"/>
  <c r="Z191" i="26"/>
  <c r="H192" i="26"/>
  <c r="N192" i="26"/>
  <c r="T192" i="26"/>
  <c r="Z192" i="26"/>
  <c r="H193" i="26"/>
  <c r="N193" i="26"/>
  <c r="T193" i="26"/>
  <c r="Z193" i="26"/>
  <c r="H194" i="26"/>
  <c r="N194" i="26"/>
  <c r="T194" i="26"/>
  <c r="J91" i="26"/>
  <c r="T107" i="26"/>
  <c r="K115" i="26"/>
  <c r="AB117" i="26"/>
  <c r="U120" i="26"/>
  <c r="M123" i="26"/>
  <c r="X125" i="26"/>
  <c r="S127" i="26"/>
  <c r="G129" i="26"/>
  <c r="S130" i="26"/>
  <c r="G132" i="26"/>
  <c r="S133" i="26"/>
  <c r="G135" i="26"/>
  <c r="S136" i="26"/>
  <c r="G138" i="26"/>
  <c r="S139" i="26"/>
  <c r="G141" i="26"/>
  <c r="S142" i="26"/>
  <c r="G144" i="26"/>
  <c r="J145" i="26"/>
  <c r="G146" i="26"/>
  <c r="V146" i="26"/>
  <c r="L147" i="26"/>
  <c r="AA147" i="26"/>
  <c r="Q148" i="26"/>
  <c r="AC148" i="26"/>
  <c r="Q149" i="26"/>
  <c r="AC149" i="26"/>
  <c r="Q150" i="26"/>
  <c r="AC150" i="26"/>
  <c r="Q151" i="26"/>
  <c r="AC151" i="26"/>
  <c r="Q152" i="26"/>
  <c r="AC152" i="26"/>
  <c r="Q153" i="26"/>
  <c r="AC153" i="26"/>
  <c r="Q154" i="26"/>
  <c r="AC154" i="26"/>
  <c r="Q155" i="26"/>
  <c r="AC155" i="26"/>
  <c r="Q156" i="26"/>
  <c r="AC156" i="26"/>
  <c r="Q157" i="26"/>
  <c r="AC157" i="26"/>
  <c r="Q158" i="26"/>
  <c r="AC158" i="26"/>
  <c r="Q159" i="26"/>
  <c r="AC159" i="26"/>
  <c r="Q160" i="26"/>
  <c r="AC160" i="26"/>
  <c r="Q161" i="26"/>
  <c r="AB161" i="26"/>
  <c r="M162" i="26"/>
  <c r="V162" i="26"/>
  <c r="G163" i="26"/>
  <c r="P163" i="26"/>
  <c r="Y163" i="26"/>
  <c r="J164" i="26"/>
  <c r="S164" i="26"/>
  <c r="AB164" i="26"/>
  <c r="M165" i="26"/>
  <c r="V165" i="26"/>
  <c r="G166" i="26"/>
  <c r="P166" i="26"/>
  <c r="Y166" i="26"/>
  <c r="J167" i="26"/>
  <c r="S167" i="26"/>
  <c r="AB167" i="26"/>
  <c r="M168" i="26"/>
  <c r="V168" i="26"/>
  <c r="G169" i="26"/>
  <c r="P169" i="26"/>
  <c r="Y169" i="26"/>
  <c r="J170" i="26"/>
  <c r="S170" i="26"/>
  <c r="AB170" i="26"/>
  <c r="L171" i="26"/>
  <c r="S171" i="26"/>
  <c r="Z171" i="26"/>
  <c r="I172" i="26"/>
  <c r="O172" i="26"/>
  <c r="U172" i="26"/>
  <c r="AA172" i="26"/>
  <c r="I173" i="26"/>
  <c r="O173" i="26"/>
  <c r="U173" i="26"/>
  <c r="AA173" i="26"/>
  <c r="I174" i="26"/>
  <c r="O174" i="26"/>
  <c r="U174" i="26"/>
  <c r="AA174" i="26"/>
  <c r="I175" i="26"/>
  <c r="O175" i="26"/>
  <c r="U175" i="26"/>
  <c r="AA175" i="26"/>
  <c r="I176" i="26"/>
  <c r="O176" i="26"/>
  <c r="U176" i="26"/>
  <c r="AA176" i="26"/>
  <c r="I177" i="26"/>
  <c r="O177" i="26"/>
  <c r="U177" i="26"/>
  <c r="AA177" i="26"/>
  <c r="I178" i="26"/>
  <c r="O178" i="26"/>
  <c r="U178" i="26"/>
  <c r="AA178" i="26"/>
  <c r="I179" i="26"/>
  <c r="O179" i="26"/>
  <c r="H94" i="26"/>
  <c r="X109" i="26"/>
  <c r="AA115" i="26"/>
  <c r="S118" i="26"/>
  <c r="L121" i="26"/>
  <c r="AC123" i="26"/>
  <c r="M126" i="26"/>
  <c r="F128" i="26"/>
  <c r="R129" i="26"/>
  <c r="F131" i="26"/>
  <c r="R132" i="26"/>
  <c r="F134" i="26"/>
  <c r="R135" i="26"/>
  <c r="F137" i="26"/>
  <c r="R138" i="26"/>
  <c r="F140" i="26"/>
  <c r="R141" i="26"/>
  <c r="F143" i="26"/>
  <c r="R144" i="26"/>
  <c r="P145" i="26"/>
  <c r="K146" i="26"/>
  <c r="Y146" i="26"/>
  <c r="P147" i="26"/>
  <c r="F148" i="26"/>
  <c r="T148" i="26"/>
  <c r="H149" i="26"/>
  <c r="T149" i="26"/>
  <c r="H150" i="26"/>
  <c r="T150" i="26"/>
  <c r="H151" i="26"/>
  <c r="T151" i="26"/>
  <c r="H152" i="26"/>
  <c r="T152" i="26"/>
  <c r="H153" i="26"/>
  <c r="T153" i="26"/>
  <c r="H154" i="26"/>
  <c r="T154" i="26"/>
  <c r="H155" i="26"/>
  <c r="T155" i="26"/>
  <c r="H156" i="26"/>
  <c r="T156" i="26"/>
  <c r="H157" i="26"/>
  <c r="T157" i="26"/>
  <c r="H158" i="26"/>
  <c r="T158" i="26"/>
  <c r="H159" i="26"/>
  <c r="T159" i="26"/>
  <c r="H160" i="26"/>
  <c r="T160" i="26"/>
  <c r="H161" i="26"/>
  <c r="T161" i="26"/>
  <c r="AC161" i="26"/>
  <c r="N162" i="26"/>
  <c r="W162" i="26"/>
  <c r="H163" i="26"/>
  <c r="Q163" i="26"/>
  <c r="Z163" i="26"/>
  <c r="K164" i="26"/>
  <c r="T164" i="26"/>
  <c r="AC164" i="26"/>
  <c r="N165" i="26"/>
  <c r="W165" i="26"/>
  <c r="H166" i="26"/>
  <c r="Q166" i="26"/>
  <c r="Z166" i="26"/>
  <c r="K167" i="26"/>
  <c r="T167" i="26"/>
  <c r="AC167" i="26"/>
  <c r="N168" i="26"/>
  <c r="W168" i="26"/>
  <c r="H169" i="26"/>
  <c r="Q169" i="26"/>
  <c r="Z169" i="26"/>
  <c r="K170" i="26"/>
  <c r="T170" i="26"/>
  <c r="AC170" i="26"/>
  <c r="M171" i="26"/>
  <c r="T171" i="26"/>
  <c r="AB171" i="26"/>
  <c r="J172" i="26"/>
  <c r="P172" i="26"/>
  <c r="V172" i="26"/>
  <c r="AB172" i="26"/>
  <c r="J173" i="26"/>
  <c r="P173" i="26"/>
  <c r="V173" i="26"/>
  <c r="AB173" i="26"/>
  <c r="J174" i="26"/>
  <c r="P174" i="26"/>
  <c r="V174" i="26"/>
  <c r="AB174" i="26"/>
  <c r="J175" i="26"/>
  <c r="P175" i="26"/>
  <c r="V175" i="26"/>
  <c r="AB175" i="26"/>
  <c r="J176" i="26"/>
  <c r="P176" i="26"/>
  <c r="V176" i="26"/>
  <c r="AB176" i="26"/>
  <c r="J177" i="26"/>
  <c r="P177" i="26"/>
  <c r="V177" i="26"/>
  <c r="AB177" i="26"/>
  <c r="J178" i="26"/>
  <c r="P178" i="26"/>
  <c r="V178" i="26"/>
  <c r="AB178" i="26"/>
  <c r="J179" i="26"/>
  <c r="P179" i="26"/>
  <c r="V179" i="26"/>
  <c r="AB179" i="26"/>
  <c r="J180" i="26"/>
  <c r="P180" i="26"/>
  <c r="V180" i="26"/>
  <c r="AB180" i="26"/>
  <c r="J181" i="26"/>
  <c r="P181" i="26"/>
  <c r="V181" i="26"/>
  <c r="AB181" i="26"/>
  <c r="J182" i="26"/>
  <c r="P182" i="26"/>
  <c r="V182" i="26"/>
  <c r="AB182" i="26"/>
  <c r="J183" i="26"/>
  <c r="P183" i="26"/>
  <c r="V183" i="26"/>
  <c r="AB183" i="26"/>
  <c r="J184" i="26"/>
  <c r="P184" i="26"/>
  <c r="V184" i="26"/>
  <c r="AB184" i="26"/>
  <c r="J185" i="26"/>
  <c r="P185" i="26"/>
  <c r="V185" i="26"/>
  <c r="AB185" i="26"/>
  <c r="J186" i="26"/>
  <c r="P186" i="26"/>
  <c r="V186" i="26"/>
  <c r="AB186" i="26"/>
  <c r="J187" i="26"/>
  <c r="P187" i="26"/>
  <c r="V187" i="26"/>
  <c r="AB187" i="26"/>
  <c r="J188" i="26"/>
  <c r="P188" i="26"/>
  <c r="V188" i="26"/>
  <c r="AB188" i="26"/>
  <c r="J189" i="26"/>
  <c r="P189" i="26"/>
  <c r="V189" i="26"/>
  <c r="AB189" i="26"/>
  <c r="J190" i="26"/>
  <c r="Y96" i="26"/>
  <c r="Y118" i="26"/>
  <c r="R126" i="26"/>
  <c r="G131" i="26"/>
  <c r="S135" i="26"/>
  <c r="G140" i="26"/>
  <c r="S144" i="26"/>
  <c r="AB146" i="26"/>
  <c r="V148" i="26"/>
  <c r="J150" i="26"/>
  <c r="V151" i="26"/>
  <c r="J153" i="26"/>
  <c r="V154" i="26"/>
  <c r="J156" i="26"/>
  <c r="V157" i="26"/>
  <c r="J159" i="26"/>
  <c r="V160" i="26"/>
  <c r="G162" i="26"/>
  <c r="J163" i="26"/>
  <c r="M164" i="26"/>
  <c r="P165" i="26"/>
  <c r="S166" i="26"/>
  <c r="V167" i="26"/>
  <c r="Y168" i="26"/>
  <c r="AB169" i="26"/>
  <c r="G171" i="26"/>
  <c r="AC171" i="26"/>
  <c r="W172" i="26"/>
  <c r="Q173" i="26"/>
  <c r="K174" i="26"/>
  <c r="AC174" i="26"/>
  <c r="W175" i="26"/>
  <c r="Q176" i="26"/>
  <c r="K177" i="26"/>
  <c r="AC177" i="26"/>
  <c r="W178" i="26"/>
  <c r="Q179" i="26"/>
  <c r="AC179" i="26"/>
  <c r="Q180" i="26"/>
  <c r="AC180" i="26"/>
  <c r="Q181" i="26"/>
  <c r="AC181" i="26"/>
  <c r="Q182" i="26"/>
  <c r="AC182" i="26"/>
  <c r="Q183" i="26"/>
  <c r="AC183" i="26"/>
  <c r="Q184" i="26"/>
  <c r="AC184" i="26"/>
  <c r="Q185" i="26"/>
  <c r="AC185" i="26"/>
  <c r="Q186" i="26"/>
  <c r="AC186" i="26"/>
  <c r="Q187" i="26"/>
  <c r="Y187" i="26"/>
  <c r="K188" i="26"/>
  <c r="S188" i="26"/>
  <c r="AC188" i="26"/>
  <c r="M189" i="26"/>
  <c r="W189" i="26"/>
  <c r="G190" i="26"/>
  <c r="P190" i="26"/>
  <c r="W190" i="26"/>
  <c r="F191" i="26"/>
  <c r="M191" i="26"/>
  <c r="U191" i="26"/>
  <c r="AB191" i="26"/>
  <c r="K192" i="26"/>
  <c r="R192" i="26"/>
  <c r="Y192" i="26"/>
  <c r="I193" i="26"/>
  <c r="P193" i="26"/>
  <c r="W193" i="26"/>
  <c r="F194" i="26"/>
  <c r="M194" i="26"/>
  <c r="U194" i="26"/>
  <c r="AA194" i="26"/>
  <c r="I195" i="26"/>
  <c r="O195" i="26"/>
  <c r="U195" i="26"/>
  <c r="AA195" i="26"/>
  <c r="I196" i="26"/>
  <c r="O196" i="26"/>
  <c r="U196" i="26"/>
  <c r="AA196" i="26"/>
  <c r="I197" i="26"/>
  <c r="O197" i="26"/>
  <c r="U197" i="26"/>
  <c r="AA197" i="26"/>
  <c r="I198" i="26"/>
  <c r="O198" i="26"/>
  <c r="U198" i="26"/>
  <c r="AA198" i="26"/>
  <c r="I199" i="26"/>
  <c r="O199" i="26"/>
  <c r="U199" i="26"/>
  <c r="AA199" i="26"/>
  <c r="I200" i="26"/>
  <c r="O200" i="26"/>
  <c r="U200" i="26"/>
  <c r="AA200" i="26"/>
  <c r="I201" i="26"/>
  <c r="O201" i="26"/>
  <c r="U201" i="26"/>
  <c r="AA201" i="26"/>
  <c r="I202" i="26"/>
  <c r="O202" i="26"/>
  <c r="U202" i="26"/>
  <c r="AA202" i="26"/>
  <c r="I203" i="26"/>
  <c r="O203" i="26"/>
  <c r="U203" i="26"/>
  <c r="AA203" i="26"/>
  <c r="I204" i="26"/>
  <c r="O204" i="26"/>
  <c r="U204" i="26"/>
  <c r="AA204" i="26"/>
  <c r="I205" i="26"/>
  <c r="O205" i="26"/>
  <c r="U205" i="26"/>
  <c r="AA205" i="26"/>
  <c r="I206" i="26"/>
  <c r="O206" i="26"/>
  <c r="U206" i="26"/>
  <c r="AA206" i="26"/>
  <c r="I207" i="26"/>
  <c r="O207" i="26"/>
  <c r="U207" i="26"/>
  <c r="AA207" i="26"/>
  <c r="I208" i="26"/>
  <c r="O208" i="26"/>
  <c r="U208" i="26"/>
  <c r="AA208" i="26"/>
  <c r="I209" i="26"/>
  <c r="O209" i="26"/>
  <c r="U209" i="26"/>
  <c r="AA209" i="26"/>
  <c r="I210" i="26"/>
  <c r="O210" i="26"/>
  <c r="U210" i="26"/>
  <c r="AA210" i="26"/>
  <c r="I211" i="26"/>
  <c r="O211" i="26"/>
  <c r="U211" i="26"/>
  <c r="AA211" i="26"/>
  <c r="I212" i="26"/>
  <c r="O212" i="26"/>
  <c r="U212" i="26"/>
  <c r="AA212" i="26"/>
  <c r="I213" i="26"/>
  <c r="O213" i="26"/>
  <c r="U213" i="26"/>
  <c r="AA213" i="26"/>
  <c r="I214" i="26"/>
  <c r="O214" i="26"/>
  <c r="U214" i="26"/>
  <c r="AA214" i="26"/>
  <c r="I215" i="26"/>
  <c r="O215" i="26"/>
  <c r="U215" i="26"/>
  <c r="AA215" i="26"/>
  <c r="I216" i="26"/>
  <c r="O216" i="26"/>
  <c r="U216" i="26"/>
  <c r="AA216" i="26"/>
  <c r="I217" i="26"/>
  <c r="O217" i="26"/>
  <c r="U217" i="26"/>
  <c r="AA217" i="26"/>
  <c r="I218" i="26"/>
  <c r="O218" i="26"/>
  <c r="U218" i="26"/>
  <c r="AA218" i="26"/>
  <c r="R99" i="26"/>
  <c r="Q119" i="26"/>
  <c r="F127" i="26"/>
  <c r="R131" i="26"/>
  <c r="F136" i="26"/>
  <c r="R140" i="26"/>
  <c r="Y144" i="26"/>
  <c r="AC146" i="26"/>
  <c r="W148" i="26"/>
  <c r="K150" i="26"/>
  <c r="W151" i="26"/>
  <c r="K153" i="26"/>
  <c r="W154" i="26"/>
  <c r="K156" i="26"/>
  <c r="W157" i="26"/>
  <c r="K159" i="26"/>
  <c r="W160" i="26"/>
  <c r="H162" i="26"/>
  <c r="K163" i="26"/>
  <c r="N164" i="26"/>
  <c r="Q165" i="26"/>
  <c r="T166" i="26"/>
  <c r="W167" i="26"/>
  <c r="Z168" i="26"/>
  <c r="AC169" i="26"/>
  <c r="H171" i="26"/>
  <c r="F172" i="26"/>
  <c r="X172" i="26"/>
  <c r="R173" i="26"/>
  <c r="L174" i="26"/>
  <c r="F175" i="26"/>
  <c r="X175" i="26"/>
  <c r="R176" i="26"/>
  <c r="L177" i="26"/>
  <c r="F178" i="26"/>
  <c r="X178" i="26"/>
  <c r="R179" i="26"/>
  <c r="F180" i="26"/>
  <c r="R180" i="26"/>
  <c r="F181" i="26"/>
  <c r="R181" i="26"/>
  <c r="F182" i="26"/>
  <c r="R182" i="26"/>
  <c r="F183" i="26"/>
  <c r="R183" i="26"/>
  <c r="F184" i="26"/>
  <c r="R184" i="26"/>
  <c r="F185" i="26"/>
  <c r="R185" i="26"/>
  <c r="F186" i="26"/>
  <c r="R186" i="26"/>
  <c r="F187" i="26"/>
  <c r="R187" i="26"/>
  <c r="AA187" i="26"/>
  <c r="L188" i="26"/>
  <c r="U188" i="26"/>
  <c r="F189" i="26"/>
  <c r="O189" i="26"/>
  <c r="X189" i="26"/>
  <c r="I190" i="26"/>
  <c r="Q190" i="26"/>
  <c r="X190" i="26"/>
  <c r="G191" i="26"/>
  <c r="O191" i="26"/>
  <c r="V191" i="26"/>
  <c r="AC191" i="26"/>
  <c r="L192" i="26"/>
  <c r="S192" i="26"/>
  <c r="AA192" i="26"/>
  <c r="J193" i="26"/>
  <c r="Q193" i="26"/>
  <c r="X193" i="26"/>
  <c r="G194" i="26"/>
  <c r="O194" i="26"/>
  <c r="V194" i="26"/>
  <c r="AB194" i="26"/>
  <c r="J195" i="26"/>
  <c r="P195" i="26"/>
  <c r="V195" i="26"/>
  <c r="AB195" i="26"/>
  <c r="J196" i="26"/>
  <c r="P196" i="26"/>
  <c r="V196" i="26"/>
  <c r="AB196" i="26"/>
  <c r="J197" i="26"/>
  <c r="P197" i="26"/>
  <c r="V197" i="26"/>
  <c r="AB197" i="26"/>
  <c r="J198" i="26"/>
  <c r="P198" i="26"/>
  <c r="V198" i="26"/>
  <c r="AB198" i="26"/>
  <c r="J199" i="26"/>
  <c r="P199" i="26"/>
  <c r="V199" i="26"/>
  <c r="AB199" i="26"/>
  <c r="J200" i="26"/>
  <c r="P200" i="26"/>
  <c r="V200" i="26"/>
  <c r="AB200" i="26"/>
  <c r="J201" i="26"/>
  <c r="P201" i="26"/>
  <c r="V201" i="26"/>
  <c r="AB201" i="26"/>
  <c r="J202" i="26"/>
  <c r="P202" i="26"/>
  <c r="V202" i="26"/>
  <c r="AB202" i="26"/>
  <c r="J203" i="26"/>
  <c r="P203" i="26"/>
  <c r="V203" i="26"/>
  <c r="AB203" i="26"/>
  <c r="J204" i="26"/>
  <c r="P204" i="26"/>
  <c r="V204" i="26"/>
  <c r="AB204" i="26"/>
  <c r="J205" i="26"/>
  <c r="P205" i="26"/>
  <c r="V205" i="26"/>
  <c r="AB205" i="26"/>
  <c r="J206" i="26"/>
  <c r="P206" i="26"/>
  <c r="V206" i="26"/>
  <c r="AB206" i="26"/>
  <c r="J207" i="26"/>
  <c r="P207" i="26"/>
  <c r="V207" i="26"/>
  <c r="AB207" i="26"/>
  <c r="J208" i="26"/>
  <c r="P208" i="26"/>
  <c r="V208" i="26"/>
  <c r="AB208" i="26"/>
  <c r="J209" i="26"/>
  <c r="P209" i="26"/>
  <c r="V209" i="26"/>
  <c r="AB209" i="26"/>
  <c r="J210" i="26"/>
  <c r="P210" i="26"/>
  <c r="V210" i="26"/>
  <c r="AB210" i="26"/>
  <c r="J211" i="26"/>
  <c r="P211" i="26"/>
  <c r="V211" i="26"/>
  <c r="AB211" i="26"/>
  <c r="J212" i="26"/>
  <c r="P212" i="26"/>
  <c r="V212" i="26"/>
  <c r="AB212" i="26"/>
  <c r="J213" i="26"/>
  <c r="P213" i="26"/>
  <c r="V213" i="26"/>
  <c r="AB213" i="26"/>
  <c r="J214" i="26"/>
  <c r="P214" i="26"/>
  <c r="V214" i="26"/>
  <c r="AB214" i="26"/>
  <c r="J215" i="26"/>
  <c r="P215" i="26"/>
  <c r="V215" i="26"/>
  <c r="AB215" i="26"/>
  <c r="J216" i="26"/>
  <c r="P216" i="26"/>
  <c r="V216" i="26"/>
  <c r="AB216" i="26"/>
  <c r="J217" i="26"/>
  <c r="P217" i="26"/>
  <c r="V217" i="26"/>
  <c r="AB217" i="26"/>
  <c r="J218" i="26"/>
  <c r="P218" i="26"/>
  <c r="V218" i="26"/>
  <c r="AB218" i="26"/>
  <c r="J219" i="26"/>
  <c r="P219" i="26"/>
  <c r="V219" i="26"/>
  <c r="AB219" i="26"/>
  <c r="J220" i="26"/>
  <c r="P220" i="26"/>
  <c r="V220" i="26"/>
  <c r="AB220" i="26"/>
  <c r="J221" i="26"/>
  <c r="P221" i="26"/>
  <c r="V221" i="26"/>
  <c r="AB221" i="26"/>
  <c r="J222" i="26"/>
  <c r="P222" i="26"/>
  <c r="V222" i="26"/>
  <c r="AB222" i="26"/>
  <c r="J223" i="26"/>
  <c r="P223" i="26"/>
  <c r="Q111" i="26"/>
  <c r="R121" i="26"/>
  <c r="G128" i="26"/>
  <c r="S132" i="26"/>
  <c r="G137" i="26"/>
  <c r="S141" i="26"/>
  <c r="Q145" i="26"/>
  <c r="R147" i="26"/>
  <c r="J149" i="26"/>
  <c r="V150" i="26"/>
  <c r="J152" i="26"/>
  <c r="V153" i="26"/>
  <c r="J155" i="26"/>
  <c r="V156" i="26"/>
  <c r="J158" i="26"/>
  <c r="V159" i="26"/>
  <c r="J161" i="26"/>
  <c r="P162" i="26"/>
  <c r="S163" i="26"/>
  <c r="V164" i="26"/>
  <c r="Y165" i="26"/>
  <c r="AB166" i="26"/>
  <c r="G168" i="26"/>
  <c r="J169" i="26"/>
  <c r="M170" i="26"/>
  <c r="N171" i="26"/>
  <c r="K172" i="26"/>
  <c r="AC172" i="26"/>
  <c r="W173" i="26"/>
  <c r="Q174" i="26"/>
  <c r="K175" i="26"/>
  <c r="AC175" i="26"/>
  <c r="W176" i="26"/>
  <c r="Q177" i="26"/>
  <c r="K178" i="26"/>
  <c r="AC178" i="26"/>
  <c r="U179" i="26"/>
  <c r="I180" i="26"/>
  <c r="U180" i="26"/>
  <c r="I181" i="26"/>
  <c r="U181" i="26"/>
  <c r="I182" i="26"/>
  <c r="U182" i="26"/>
  <c r="I183" i="26"/>
  <c r="U183" i="26"/>
  <c r="I184" i="26"/>
  <c r="U184" i="26"/>
  <c r="I185" i="26"/>
  <c r="U185" i="26"/>
  <c r="I186" i="26"/>
  <c r="U186" i="26"/>
  <c r="I187" i="26"/>
  <c r="S187" i="26"/>
  <c r="AC187" i="26"/>
  <c r="M188" i="26"/>
  <c r="W188" i="26"/>
  <c r="G189" i="26"/>
  <c r="Q189" i="26"/>
  <c r="Y189" i="26"/>
  <c r="K190" i="26"/>
  <c r="R190" i="26"/>
  <c r="Y190" i="26"/>
  <c r="I191" i="26"/>
  <c r="P191" i="26"/>
  <c r="W191" i="26"/>
  <c r="F192" i="26"/>
  <c r="M192" i="26"/>
  <c r="U192" i="26"/>
  <c r="AB192" i="26"/>
  <c r="K193" i="26"/>
  <c r="R193" i="26"/>
  <c r="Y193" i="26"/>
  <c r="I194" i="26"/>
  <c r="P194" i="26"/>
  <c r="W194" i="26"/>
  <c r="AC194" i="26"/>
  <c r="K195" i="26"/>
  <c r="Q195" i="26"/>
  <c r="W195" i="26"/>
  <c r="AC195" i="26"/>
  <c r="K196" i="26"/>
  <c r="Q196" i="26"/>
  <c r="W196" i="26"/>
  <c r="AC196" i="26"/>
  <c r="K197" i="26"/>
  <c r="Q197" i="26"/>
  <c r="W197" i="26"/>
  <c r="AC197" i="26"/>
  <c r="K198" i="26"/>
  <c r="Q198" i="26"/>
  <c r="W198" i="26"/>
  <c r="AC198" i="26"/>
  <c r="K199" i="26"/>
  <c r="Q199" i="26"/>
  <c r="W199" i="26"/>
  <c r="AC199" i="26"/>
  <c r="K200" i="26"/>
  <c r="Q200" i="26"/>
  <c r="W200" i="26"/>
  <c r="AC200" i="26"/>
  <c r="K201" i="26"/>
  <c r="Q201" i="26"/>
  <c r="W201" i="26"/>
  <c r="AC201" i="26"/>
  <c r="K202" i="26"/>
  <c r="Q202" i="26"/>
  <c r="W202" i="26"/>
  <c r="AC202" i="26"/>
  <c r="K203" i="26"/>
  <c r="Q203" i="26"/>
  <c r="W203" i="26"/>
  <c r="AC203" i="26"/>
  <c r="K204" i="26"/>
  <c r="Q204" i="26"/>
  <c r="W204" i="26"/>
  <c r="AC204" i="26"/>
  <c r="K205" i="26"/>
  <c r="Q205" i="26"/>
  <c r="W205" i="26"/>
  <c r="AC205" i="26"/>
  <c r="K206" i="26"/>
  <c r="Q206" i="26"/>
  <c r="W206" i="26"/>
  <c r="AC206" i="26"/>
  <c r="K207" i="26"/>
  <c r="Q207" i="26"/>
  <c r="W207" i="26"/>
  <c r="AC207" i="26"/>
  <c r="K208" i="26"/>
  <c r="Q208" i="26"/>
  <c r="W208" i="26"/>
  <c r="AC208" i="26"/>
  <c r="K209" i="26"/>
  <c r="Q209" i="26"/>
  <c r="W209" i="26"/>
  <c r="AC209" i="26"/>
  <c r="K210" i="26"/>
  <c r="Q210" i="26"/>
  <c r="W210" i="26"/>
  <c r="AC210" i="26"/>
  <c r="K211" i="26"/>
  <c r="Q211" i="26"/>
  <c r="W211" i="26"/>
  <c r="AC211" i="26"/>
  <c r="K212" i="26"/>
  <c r="Q212" i="26"/>
  <c r="W212" i="26"/>
  <c r="AC212" i="26"/>
  <c r="K213" i="26"/>
  <c r="Q213" i="26"/>
  <c r="W213" i="26"/>
  <c r="AC213" i="26"/>
  <c r="K214" i="26"/>
  <c r="Q214" i="26"/>
  <c r="W214" i="26"/>
  <c r="AC214" i="26"/>
  <c r="K215" i="26"/>
  <c r="Q215" i="26"/>
  <c r="W215" i="26"/>
  <c r="AC215" i="26"/>
  <c r="K216" i="26"/>
  <c r="Q216" i="26"/>
  <c r="W216" i="26"/>
  <c r="AC216" i="26"/>
  <c r="K217" i="26"/>
  <c r="Q217" i="26"/>
  <c r="W217" i="26"/>
  <c r="AC217" i="26"/>
  <c r="K218" i="26"/>
  <c r="Q218" i="26"/>
  <c r="V112" i="26"/>
  <c r="J122" i="26"/>
  <c r="R128" i="26"/>
  <c r="F133" i="26"/>
  <c r="R137" i="26"/>
  <c r="F142" i="26"/>
  <c r="W145" i="26"/>
  <c r="S147" i="26"/>
  <c r="K149" i="26"/>
  <c r="W150" i="26"/>
  <c r="K152" i="26"/>
  <c r="W153" i="26"/>
  <c r="K155" i="26"/>
  <c r="W156" i="26"/>
  <c r="K158" i="26"/>
  <c r="W159" i="26"/>
  <c r="K161" i="26"/>
  <c r="Q162" i="26"/>
  <c r="T163" i="26"/>
  <c r="W164" i="26"/>
  <c r="Z165" i="26"/>
  <c r="AC166" i="26"/>
  <c r="H168" i="26"/>
  <c r="K169" i="26"/>
  <c r="N170" i="26"/>
  <c r="P171" i="26"/>
  <c r="L172" i="26"/>
  <c r="F173" i="26"/>
  <c r="X173" i="26"/>
  <c r="R174" i="26"/>
  <c r="L175" i="26"/>
  <c r="F176" i="26"/>
  <c r="X176" i="26"/>
  <c r="R177" i="26"/>
  <c r="L178" i="26"/>
  <c r="F179" i="26"/>
  <c r="W179" i="26"/>
  <c r="K180" i="26"/>
  <c r="W180" i="26"/>
  <c r="K181" i="26"/>
  <c r="W181" i="26"/>
  <c r="K182" i="26"/>
  <c r="W182" i="26"/>
  <c r="K183" i="26"/>
  <c r="W183" i="26"/>
  <c r="K184" i="26"/>
  <c r="W184" i="26"/>
  <c r="K185" i="26"/>
  <c r="W185" i="26"/>
  <c r="K186" i="26"/>
  <c r="W186" i="26"/>
  <c r="K187" i="26"/>
  <c r="U187" i="26"/>
  <c r="F188" i="26"/>
  <c r="O188" i="26"/>
  <c r="X188" i="26"/>
  <c r="I189" i="26"/>
  <c r="R189" i="26"/>
  <c r="AA189" i="26"/>
  <c r="L190" i="26"/>
  <c r="S190" i="26"/>
  <c r="AA190" i="26"/>
  <c r="J191" i="26"/>
  <c r="Q191" i="26"/>
  <c r="X191" i="26"/>
  <c r="G192" i="26"/>
  <c r="O192" i="26"/>
  <c r="V192" i="26"/>
  <c r="AC192" i="26"/>
  <c r="L193" i="26"/>
  <c r="S193" i="26"/>
  <c r="AA193" i="26"/>
  <c r="J194" i="26"/>
  <c r="Q194" i="26"/>
  <c r="X194" i="26"/>
  <c r="F195" i="26"/>
  <c r="L195" i="26"/>
  <c r="R195" i="26"/>
  <c r="X195" i="26"/>
  <c r="F196" i="26"/>
  <c r="L196" i="26"/>
  <c r="R196" i="26"/>
  <c r="X196" i="26"/>
  <c r="F197" i="26"/>
  <c r="L197" i="26"/>
  <c r="R197" i="26"/>
  <c r="X197" i="26"/>
  <c r="F198" i="26"/>
  <c r="L198" i="26"/>
  <c r="R198" i="26"/>
  <c r="X198" i="26"/>
  <c r="F199" i="26"/>
  <c r="L199" i="26"/>
  <c r="R199" i="26"/>
  <c r="X199" i="26"/>
  <c r="F200" i="26"/>
  <c r="L200" i="26"/>
  <c r="R200" i="26"/>
  <c r="X200" i="26"/>
  <c r="F201" i="26"/>
  <c r="L201" i="26"/>
  <c r="R201" i="26"/>
  <c r="X201" i="26"/>
  <c r="F202" i="26"/>
  <c r="L202" i="26"/>
  <c r="R202" i="26"/>
  <c r="X202" i="26"/>
  <c r="F203" i="26"/>
  <c r="L203" i="26"/>
  <c r="R203" i="26"/>
  <c r="X203" i="26"/>
  <c r="F204" i="26"/>
  <c r="L204" i="26"/>
  <c r="R204" i="26"/>
  <c r="X204" i="26"/>
  <c r="F205" i="26"/>
  <c r="L205" i="26"/>
  <c r="R205" i="26"/>
  <c r="X205" i="26"/>
  <c r="F206" i="26"/>
  <c r="L206" i="26"/>
  <c r="R206" i="26"/>
  <c r="X206" i="26"/>
  <c r="F207" i="26"/>
  <c r="L207" i="26"/>
  <c r="R207" i="26"/>
  <c r="X207" i="26"/>
  <c r="F208" i="26"/>
  <c r="L208" i="26"/>
  <c r="R208" i="26"/>
  <c r="X208" i="26"/>
  <c r="F209" i="26"/>
  <c r="L209" i="26"/>
  <c r="R209" i="26"/>
  <c r="X209" i="26"/>
  <c r="F210" i="26"/>
  <c r="L210" i="26"/>
  <c r="R210" i="26"/>
  <c r="X210" i="26"/>
  <c r="F211" i="26"/>
  <c r="L211" i="26"/>
  <c r="R211" i="26"/>
  <c r="X211" i="26"/>
  <c r="F212" i="26"/>
  <c r="L212" i="26"/>
  <c r="R212" i="26"/>
  <c r="X212" i="26"/>
  <c r="F213" i="26"/>
  <c r="L213" i="26"/>
  <c r="R213" i="26"/>
  <c r="X213" i="26"/>
  <c r="F214" i="26"/>
  <c r="L214" i="26"/>
  <c r="R214" i="26"/>
  <c r="X214" i="26"/>
  <c r="F215" i="26"/>
  <c r="L215" i="26"/>
  <c r="R215" i="26"/>
  <c r="X215" i="26"/>
  <c r="F216" i="26"/>
  <c r="L216" i="26"/>
  <c r="R216" i="26"/>
  <c r="X216" i="26"/>
  <c r="F217" i="26"/>
  <c r="L217" i="26"/>
  <c r="R217" i="26"/>
  <c r="X217" i="26"/>
  <c r="F218" i="26"/>
  <c r="I116" i="26"/>
  <c r="K124" i="26"/>
  <c r="S129" i="26"/>
  <c r="G134" i="26"/>
  <c r="S138" i="26"/>
  <c r="G143" i="26"/>
  <c r="M146" i="26"/>
  <c r="I148" i="26"/>
  <c r="V149" i="26"/>
  <c r="J151" i="26"/>
  <c r="V152" i="26"/>
  <c r="J154" i="26"/>
  <c r="V155" i="26"/>
  <c r="J157" i="26"/>
  <c r="V158" i="26"/>
  <c r="J160" i="26"/>
  <c r="V161" i="26"/>
  <c r="Y162" i="26"/>
  <c r="AB163" i="26"/>
  <c r="G165" i="26"/>
  <c r="J166" i="26"/>
  <c r="M167" i="26"/>
  <c r="P168" i="26"/>
  <c r="S169" i="26"/>
  <c r="V170" i="26"/>
  <c r="V171" i="26"/>
  <c r="Q172" i="26"/>
  <c r="K173" i="26"/>
  <c r="AC173" i="26"/>
  <c r="X116" i="26"/>
  <c r="O146" i="26"/>
  <c r="W155" i="26"/>
  <c r="AC163" i="26"/>
  <c r="W170" i="26"/>
  <c r="X174" i="26"/>
  <c r="F177" i="26"/>
  <c r="L179" i="26"/>
  <c r="AA180" i="26"/>
  <c r="O182" i="26"/>
  <c r="AA183" i="26"/>
  <c r="O185" i="26"/>
  <c r="AA186" i="26"/>
  <c r="I188" i="26"/>
  <c r="L189" i="26"/>
  <c r="O190" i="26"/>
  <c r="L191" i="26"/>
  <c r="J192" i="26"/>
  <c r="G193" i="26"/>
  <c r="AC193" i="26"/>
  <c r="Z194" i="26"/>
  <c r="T195" i="26"/>
  <c r="N196" i="26"/>
  <c r="H197" i="26"/>
  <c r="Z197" i="26"/>
  <c r="T198" i="26"/>
  <c r="N199" i="26"/>
  <c r="H200" i="26"/>
  <c r="Z200" i="26"/>
  <c r="T201" i="26"/>
  <c r="N202" i="26"/>
  <c r="H203" i="26"/>
  <c r="Z203" i="26"/>
  <c r="T204" i="26"/>
  <c r="N205" i="26"/>
  <c r="H206" i="26"/>
  <c r="Z206" i="26"/>
  <c r="T207" i="26"/>
  <c r="N208" i="26"/>
  <c r="H209" i="26"/>
  <c r="Z209" i="26"/>
  <c r="T210" i="26"/>
  <c r="N211" i="26"/>
  <c r="H212" i="26"/>
  <c r="Z212" i="26"/>
  <c r="T213" i="26"/>
  <c r="N214" i="26"/>
  <c r="H215" i="26"/>
  <c r="Z215" i="26"/>
  <c r="T216" i="26"/>
  <c r="N217" i="26"/>
  <c r="H218" i="26"/>
  <c r="T218" i="26"/>
  <c r="F219" i="26"/>
  <c r="M219" i="26"/>
  <c r="T219" i="26"/>
  <c r="AA219" i="26"/>
  <c r="K220" i="26"/>
  <c r="R220" i="26"/>
  <c r="Y220" i="26"/>
  <c r="H221" i="26"/>
  <c r="O221" i="26"/>
  <c r="W221" i="26"/>
  <c r="F222" i="26"/>
  <c r="M222" i="26"/>
  <c r="T222" i="26"/>
  <c r="AA222" i="26"/>
  <c r="K223" i="26"/>
  <c r="R223" i="26"/>
  <c r="X223" i="26"/>
  <c r="F224" i="26"/>
  <c r="L224" i="26"/>
  <c r="R224" i="26"/>
  <c r="X224" i="26"/>
  <c r="F225" i="26"/>
  <c r="L225" i="26"/>
  <c r="R225" i="26"/>
  <c r="X225" i="26"/>
  <c r="F226" i="26"/>
  <c r="L226" i="26"/>
  <c r="R226" i="26"/>
  <c r="X226" i="26"/>
  <c r="F227" i="26"/>
  <c r="L227" i="26"/>
  <c r="R227" i="26"/>
  <c r="X227" i="26"/>
  <c r="F228" i="26"/>
  <c r="L228" i="26"/>
  <c r="R228" i="26"/>
  <c r="X228" i="26"/>
  <c r="F229" i="26"/>
  <c r="L229" i="26"/>
  <c r="R229" i="26"/>
  <c r="X229" i="26"/>
  <c r="F230" i="26"/>
  <c r="L230" i="26"/>
  <c r="R230" i="26"/>
  <c r="X230" i="26"/>
  <c r="F231" i="26"/>
  <c r="L231" i="26"/>
  <c r="R231" i="26"/>
  <c r="X231" i="26"/>
  <c r="F232" i="26"/>
  <c r="L232" i="26"/>
  <c r="R232" i="26"/>
  <c r="X232" i="26"/>
  <c r="F233" i="26"/>
  <c r="L233" i="26"/>
  <c r="R233" i="26"/>
  <c r="X233" i="26"/>
  <c r="F234" i="26"/>
  <c r="L234" i="26"/>
  <c r="R234" i="26"/>
  <c r="X234" i="26"/>
  <c r="F235" i="26"/>
  <c r="L235" i="26"/>
  <c r="R235" i="26"/>
  <c r="X235" i="26"/>
  <c r="F236" i="26"/>
  <c r="L236" i="26"/>
  <c r="R236" i="26"/>
  <c r="X236" i="26"/>
  <c r="F237" i="26"/>
  <c r="L237" i="26"/>
  <c r="R237" i="26"/>
  <c r="X237" i="26"/>
  <c r="F238" i="26"/>
  <c r="L238" i="26"/>
  <c r="R238" i="26"/>
  <c r="X238" i="26"/>
  <c r="F239" i="26"/>
  <c r="L239" i="26"/>
  <c r="R239" i="26"/>
  <c r="Y124" i="26"/>
  <c r="J148" i="26"/>
  <c r="K157" i="26"/>
  <c r="H165" i="26"/>
  <c r="W171" i="26"/>
  <c r="Q175" i="26"/>
  <c r="W177" i="26"/>
  <c r="X179" i="26"/>
  <c r="L181" i="26"/>
  <c r="X182" i="26"/>
  <c r="L184" i="26"/>
  <c r="X185" i="26"/>
  <c r="L187" i="26"/>
  <c r="Q188" i="26"/>
  <c r="S189" i="26"/>
  <c r="U190" i="26"/>
  <c r="R191" i="26"/>
  <c r="P192" i="26"/>
  <c r="M193" i="26"/>
  <c r="K194" i="26"/>
  <c r="G195" i="26"/>
  <c r="Y195" i="26"/>
  <c r="S196" i="26"/>
  <c r="M197" i="26"/>
  <c r="G198" i="26"/>
  <c r="Y198" i="26"/>
  <c r="S199" i="26"/>
  <c r="M200" i="26"/>
  <c r="G201" i="26"/>
  <c r="Y201" i="26"/>
  <c r="S202" i="26"/>
  <c r="M203" i="26"/>
  <c r="G204" i="26"/>
  <c r="Y204" i="26"/>
  <c r="S205" i="26"/>
  <c r="M206" i="26"/>
  <c r="G207" i="26"/>
  <c r="Y207" i="26"/>
  <c r="S208" i="26"/>
  <c r="M209" i="26"/>
  <c r="G210" i="26"/>
  <c r="Y210" i="26"/>
  <c r="S211" i="26"/>
  <c r="M212" i="26"/>
  <c r="G213" i="26"/>
  <c r="Y213" i="26"/>
  <c r="S214" i="26"/>
  <c r="M215" i="26"/>
  <c r="G216" i="26"/>
  <c r="Y216" i="26"/>
  <c r="S217" i="26"/>
  <c r="L218" i="26"/>
  <c r="W218" i="26"/>
  <c r="G219" i="26"/>
  <c r="N219" i="26"/>
  <c r="U219" i="26"/>
  <c r="AC219" i="26"/>
  <c r="L220" i="26"/>
  <c r="S220" i="26"/>
  <c r="Z220" i="26"/>
  <c r="I221" i="26"/>
  <c r="Q221" i="26"/>
  <c r="X221" i="26"/>
  <c r="G222" i="26"/>
  <c r="N222" i="26"/>
  <c r="U222" i="26"/>
  <c r="AC222" i="26"/>
  <c r="L223" i="26"/>
  <c r="S223" i="26"/>
  <c r="Y223" i="26"/>
  <c r="G224" i="26"/>
  <c r="M224" i="26"/>
  <c r="S224" i="26"/>
  <c r="Y224" i="26"/>
  <c r="G225" i="26"/>
  <c r="M225" i="26"/>
  <c r="S225" i="26"/>
  <c r="Y225" i="26"/>
  <c r="G226" i="26"/>
  <c r="M226" i="26"/>
  <c r="S226" i="26"/>
  <c r="Y226" i="26"/>
  <c r="G227" i="26"/>
  <c r="M227" i="26"/>
  <c r="S227" i="26"/>
  <c r="Y227" i="26"/>
  <c r="G228" i="26"/>
  <c r="M228" i="26"/>
  <c r="S228" i="26"/>
  <c r="Y228" i="26"/>
  <c r="G229" i="26"/>
  <c r="M229" i="26"/>
  <c r="S229" i="26"/>
  <c r="Y229" i="26"/>
  <c r="G230" i="26"/>
  <c r="M230" i="26"/>
  <c r="S230" i="26"/>
  <c r="Y230" i="26"/>
  <c r="G231" i="26"/>
  <c r="M231" i="26"/>
  <c r="S231" i="26"/>
  <c r="Y231" i="26"/>
  <c r="G232" i="26"/>
  <c r="M232" i="26"/>
  <c r="S232" i="26"/>
  <c r="Y232" i="26"/>
  <c r="G233" i="26"/>
  <c r="M233" i="26"/>
  <c r="S233" i="26"/>
  <c r="Y233" i="26"/>
  <c r="G234" i="26"/>
  <c r="M234" i="26"/>
  <c r="S234" i="26"/>
  <c r="Y234" i="26"/>
  <c r="G235" i="26"/>
  <c r="M235" i="26"/>
  <c r="S235" i="26"/>
  <c r="Y235" i="26"/>
  <c r="G236" i="26"/>
  <c r="M236" i="26"/>
  <c r="S236" i="26"/>
  <c r="Y236" i="26"/>
  <c r="G237" i="26"/>
  <c r="M237" i="26"/>
  <c r="S237" i="26"/>
  <c r="Y237" i="26"/>
  <c r="G238" i="26"/>
  <c r="M238" i="26"/>
  <c r="S238" i="26"/>
  <c r="Y238" i="26"/>
  <c r="G239" i="26"/>
  <c r="M239" i="26"/>
  <c r="S239" i="26"/>
  <c r="Y239" i="26"/>
  <c r="G240" i="26"/>
  <c r="M240" i="26"/>
  <c r="S240" i="26"/>
  <c r="Y240" i="26"/>
  <c r="G241" i="26"/>
  <c r="M241" i="26"/>
  <c r="S241" i="26"/>
  <c r="Y241" i="26"/>
  <c r="G242" i="26"/>
  <c r="M242" i="26"/>
  <c r="S242" i="26"/>
  <c r="Y242" i="26"/>
  <c r="G243" i="26"/>
  <c r="M243" i="26"/>
  <c r="S243" i="26"/>
  <c r="Y243" i="26"/>
  <c r="G244" i="26"/>
  <c r="M244" i="26"/>
  <c r="S244" i="26"/>
  <c r="Y244" i="26"/>
  <c r="G245" i="26"/>
  <c r="M245" i="26"/>
  <c r="S245" i="26"/>
  <c r="Y245" i="26"/>
  <c r="G246" i="26"/>
  <c r="F130" i="26"/>
  <c r="W149" i="26"/>
  <c r="W158" i="26"/>
  <c r="K166" i="26"/>
  <c r="R172" i="26"/>
  <c r="R175" i="26"/>
  <c r="X177" i="26"/>
  <c r="AA179" i="26"/>
  <c r="O181" i="26"/>
  <c r="AA182" i="26"/>
  <c r="O184" i="26"/>
  <c r="AA185" i="26"/>
  <c r="O187" i="26"/>
  <c r="R188" i="26"/>
  <c r="U189" i="26"/>
  <c r="V190" i="26"/>
  <c r="S191" i="26"/>
  <c r="Q192" i="26"/>
  <c r="O193" i="26"/>
  <c r="L194" i="26"/>
  <c r="H195" i="26"/>
  <c r="Z195" i="26"/>
  <c r="T196" i="26"/>
  <c r="N197" i="26"/>
  <c r="H198" i="26"/>
  <c r="Z198" i="26"/>
  <c r="T199" i="26"/>
  <c r="N200" i="26"/>
  <c r="H201" i="26"/>
  <c r="Z201" i="26"/>
  <c r="T202" i="26"/>
  <c r="N203" i="26"/>
  <c r="H204" i="26"/>
  <c r="Z204" i="26"/>
  <c r="T205" i="26"/>
  <c r="N206" i="26"/>
  <c r="H207" i="26"/>
  <c r="Z207" i="26"/>
  <c r="T208" i="26"/>
  <c r="N209" i="26"/>
  <c r="H210" i="26"/>
  <c r="Z210" i="26"/>
  <c r="T211" i="26"/>
  <c r="N212" i="26"/>
  <c r="H213" i="26"/>
  <c r="Z213" i="26"/>
  <c r="T214" i="26"/>
  <c r="N215" i="26"/>
  <c r="H216" i="26"/>
  <c r="Z216" i="26"/>
  <c r="T217" i="26"/>
  <c r="M218" i="26"/>
  <c r="X218" i="26"/>
  <c r="H219" i="26"/>
  <c r="O219" i="26"/>
  <c r="W219" i="26"/>
  <c r="F220" i="26"/>
  <c r="M220" i="26"/>
  <c r="T220" i="26"/>
  <c r="AA220" i="26"/>
  <c r="K221" i="26"/>
  <c r="R221" i="26"/>
  <c r="Y221" i="26"/>
  <c r="H222" i="26"/>
  <c r="O222" i="26"/>
  <c r="W222" i="26"/>
  <c r="F223" i="26"/>
  <c r="M223" i="26"/>
  <c r="T223" i="26"/>
  <c r="Z223" i="26"/>
  <c r="H224" i="26"/>
  <c r="N224" i="26"/>
  <c r="T224" i="26"/>
  <c r="Z224" i="26"/>
  <c r="H225" i="26"/>
  <c r="N225" i="26"/>
  <c r="T225" i="26"/>
  <c r="Z225" i="26"/>
  <c r="H226" i="26"/>
  <c r="N226" i="26"/>
  <c r="T226" i="26"/>
  <c r="Z226" i="26"/>
  <c r="H227" i="26"/>
  <c r="N227" i="26"/>
  <c r="T227" i="26"/>
  <c r="Z227" i="26"/>
  <c r="H228" i="26"/>
  <c r="N228" i="26"/>
  <c r="T228" i="26"/>
  <c r="Z228" i="26"/>
  <c r="H229" i="26"/>
  <c r="N229" i="26"/>
  <c r="T229" i="26"/>
  <c r="Z229" i="26"/>
  <c r="H230" i="26"/>
  <c r="N230" i="26"/>
  <c r="T230" i="26"/>
  <c r="Z230" i="26"/>
  <c r="H231" i="26"/>
  <c r="N231" i="26"/>
  <c r="T231" i="26"/>
  <c r="Z231" i="26"/>
  <c r="H232" i="26"/>
  <c r="N232" i="26"/>
  <c r="T232" i="26"/>
  <c r="Z232" i="26"/>
  <c r="H233" i="26"/>
  <c r="N233" i="26"/>
  <c r="T233" i="26"/>
  <c r="Z233" i="26"/>
  <c r="H234" i="26"/>
  <c r="N234" i="26"/>
  <c r="T234" i="26"/>
  <c r="Z234" i="26"/>
  <c r="H235" i="26"/>
  <c r="N235" i="26"/>
  <c r="T235" i="26"/>
  <c r="Z235" i="26"/>
  <c r="H236" i="26"/>
  <c r="N236" i="26"/>
  <c r="T236" i="26"/>
  <c r="Z236" i="26"/>
  <c r="H237" i="26"/>
  <c r="N237" i="26"/>
  <c r="T237" i="26"/>
  <c r="Z237" i="26"/>
  <c r="H238" i="26"/>
  <c r="N238" i="26"/>
  <c r="T238" i="26"/>
  <c r="Z238" i="26"/>
  <c r="H239" i="26"/>
  <c r="N239" i="26"/>
  <c r="T239" i="26"/>
  <c r="Z239" i="26"/>
  <c r="H240" i="26"/>
  <c r="N240" i="26"/>
  <c r="T240" i="26"/>
  <c r="Z240" i="26"/>
  <c r="H241" i="26"/>
  <c r="N241" i="26"/>
  <c r="T241" i="26"/>
  <c r="Z241" i="26"/>
  <c r="H242" i="26"/>
  <c r="N242" i="26"/>
  <c r="T242" i="26"/>
  <c r="Z242" i="26"/>
  <c r="H243" i="26"/>
  <c r="N243" i="26"/>
  <c r="T243" i="26"/>
  <c r="Z243" i="26"/>
  <c r="H244" i="26"/>
  <c r="N244" i="26"/>
  <c r="T244" i="26"/>
  <c r="Z244" i="26"/>
  <c r="H245" i="26"/>
  <c r="N245" i="26"/>
  <c r="T245" i="26"/>
  <c r="Z245" i="26"/>
  <c r="H246" i="26"/>
  <c r="N246" i="26"/>
  <c r="T246" i="26"/>
  <c r="Z246" i="26"/>
  <c r="H247" i="26"/>
  <c r="N247" i="26"/>
  <c r="T247" i="26"/>
  <c r="Z247" i="26"/>
  <c r="H248" i="26"/>
  <c r="N248" i="26"/>
  <c r="T248" i="26"/>
  <c r="Z248" i="26"/>
  <c r="H249" i="26"/>
  <c r="N249" i="26"/>
  <c r="T249" i="26"/>
  <c r="Z249" i="26"/>
  <c r="H250" i="26"/>
  <c r="N250" i="26"/>
  <c r="T250" i="26"/>
  <c r="R134" i="26"/>
  <c r="K151" i="26"/>
  <c r="K160" i="26"/>
  <c r="N167" i="26"/>
  <c r="L173" i="26"/>
  <c r="K176" i="26"/>
  <c r="Q178" i="26"/>
  <c r="L180" i="26"/>
  <c r="X181" i="26"/>
  <c r="L183" i="26"/>
  <c r="X184" i="26"/>
  <c r="L186" i="26"/>
  <c r="W187" i="26"/>
  <c r="Y188" i="26"/>
  <c r="AC189" i="26"/>
  <c r="AB190" i="26"/>
  <c r="Y191" i="26"/>
  <c r="W192" i="26"/>
  <c r="U193" i="26"/>
  <c r="R194" i="26"/>
  <c r="M195" i="26"/>
  <c r="G196" i="26"/>
  <c r="Y196" i="26"/>
  <c r="S197" i="26"/>
  <c r="M198" i="26"/>
  <c r="G199" i="26"/>
  <c r="Y199" i="26"/>
  <c r="S200" i="26"/>
  <c r="M201" i="26"/>
  <c r="G202" i="26"/>
  <c r="Y202" i="26"/>
  <c r="S203" i="26"/>
  <c r="M204" i="26"/>
  <c r="G205" i="26"/>
  <c r="Y205" i="26"/>
  <c r="S206" i="26"/>
  <c r="M207" i="26"/>
  <c r="G208" i="26"/>
  <c r="Y208" i="26"/>
  <c r="S209" i="26"/>
  <c r="M210" i="26"/>
  <c r="G211" i="26"/>
  <c r="Y211" i="26"/>
  <c r="S212" i="26"/>
  <c r="M213" i="26"/>
  <c r="G214" i="26"/>
  <c r="Y214" i="26"/>
  <c r="S215" i="26"/>
  <c r="M216" i="26"/>
  <c r="G217" i="26"/>
  <c r="Y217" i="26"/>
  <c r="N218" i="26"/>
  <c r="Y218" i="26"/>
  <c r="I219" i="26"/>
  <c r="Q219" i="26"/>
  <c r="X219" i="26"/>
  <c r="G220" i="26"/>
  <c r="N220" i="26"/>
  <c r="U220" i="26"/>
  <c r="AC220" i="26"/>
  <c r="L221" i="26"/>
  <c r="S221" i="26"/>
  <c r="Z221" i="26"/>
  <c r="I222" i="26"/>
  <c r="Q222" i="26"/>
  <c r="X222" i="26"/>
  <c r="G223" i="26"/>
  <c r="N223" i="26"/>
  <c r="U223" i="26"/>
  <c r="AA223" i="26"/>
  <c r="I224" i="26"/>
  <c r="O224" i="26"/>
  <c r="U224" i="26"/>
  <c r="AA224" i="26"/>
  <c r="I225" i="26"/>
  <c r="O225" i="26"/>
  <c r="U225" i="26"/>
  <c r="AA225" i="26"/>
  <c r="I226" i="26"/>
  <c r="O226" i="26"/>
  <c r="U226" i="26"/>
  <c r="AA226" i="26"/>
  <c r="I227" i="26"/>
  <c r="O227" i="26"/>
  <c r="U227" i="26"/>
  <c r="AA227" i="26"/>
  <c r="I228" i="26"/>
  <c r="O228" i="26"/>
  <c r="U228" i="26"/>
  <c r="AA228" i="26"/>
  <c r="I229" i="26"/>
  <c r="O229" i="26"/>
  <c r="U229" i="26"/>
  <c r="AA229" i="26"/>
  <c r="I230" i="26"/>
  <c r="O230" i="26"/>
  <c r="U230" i="26"/>
  <c r="AA230" i="26"/>
  <c r="I231" i="26"/>
  <c r="O231" i="26"/>
  <c r="U231" i="26"/>
  <c r="AA231" i="26"/>
  <c r="I232" i="26"/>
  <c r="O232" i="26"/>
  <c r="U232" i="26"/>
  <c r="AA232" i="26"/>
  <c r="I233" i="26"/>
  <c r="O233" i="26"/>
  <c r="U233" i="26"/>
  <c r="AA233" i="26"/>
  <c r="I234" i="26"/>
  <c r="O234" i="26"/>
  <c r="U234" i="26"/>
  <c r="AA234" i="26"/>
  <c r="I235" i="26"/>
  <c r="O235" i="26"/>
  <c r="U235" i="26"/>
  <c r="AA235" i="26"/>
  <c r="I236" i="26"/>
  <c r="O236" i="26"/>
  <c r="U236" i="26"/>
  <c r="AA236" i="26"/>
  <c r="I237" i="26"/>
  <c r="O237" i="26"/>
  <c r="U237" i="26"/>
  <c r="AA237" i="26"/>
  <c r="I238" i="26"/>
  <c r="O238" i="26"/>
  <c r="U238" i="26"/>
  <c r="AA238" i="26"/>
  <c r="I239" i="26"/>
  <c r="O239" i="26"/>
  <c r="U239" i="26"/>
  <c r="AA239" i="26"/>
  <c r="I240" i="26"/>
  <c r="O240" i="26"/>
  <c r="U240" i="26"/>
  <c r="AA240" i="26"/>
  <c r="I241" i="26"/>
  <c r="O241" i="26"/>
  <c r="U241" i="26"/>
  <c r="AA241" i="26"/>
  <c r="I242" i="26"/>
  <c r="O242" i="26"/>
  <c r="U242" i="26"/>
  <c r="AA242" i="26"/>
  <c r="I243" i="26"/>
  <c r="O243" i="26"/>
  <c r="U243" i="26"/>
  <c r="AA243" i="26"/>
  <c r="I244" i="26"/>
  <c r="O244" i="26"/>
  <c r="U244" i="26"/>
  <c r="AA244" i="26"/>
  <c r="I245" i="26"/>
  <c r="O245" i="26"/>
  <c r="U245" i="26"/>
  <c r="AA245" i="26"/>
  <c r="I246" i="26"/>
  <c r="O246" i="26"/>
  <c r="U246" i="26"/>
  <c r="AA246" i="26"/>
  <c r="I247" i="26"/>
  <c r="O247" i="26"/>
  <c r="U247" i="26"/>
  <c r="AA247" i="26"/>
  <c r="I248" i="26"/>
  <c r="O248" i="26"/>
  <c r="U248" i="26"/>
  <c r="AA248" i="26"/>
  <c r="F139" i="26"/>
  <c r="C139" i="26" s="1"/>
  <c r="Q168" i="26"/>
  <c r="R178" i="26"/>
  <c r="O183" i="26"/>
  <c r="X187" i="26"/>
  <c r="AC190" i="26"/>
  <c r="V193" i="26"/>
  <c r="H196" i="26"/>
  <c r="N198" i="26"/>
  <c r="T200" i="26"/>
  <c r="Z202" i="26"/>
  <c r="H205" i="26"/>
  <c r="N207" i="26"/>
  <c r="T209" i="26"/>
  <c r="Z211" i="26"/>
  <c r="H214" i="26"/>
  <c r="N216" i="26"/>
  <c r="R218" i="26"/>
  <c r="R219" i="26"/>
  <c r="O220" i="26"/>
  <c r="M221" i="26"/>
  <c r="K222" i="26"/>
  <c r="H223" i="26"/>
  <c r="AB223" i="26"/>
  <c r="V224" i="26"/>
  <c r="P225" i="26"/>
  <c r="J226" i="26"/>
  <c r="AB226" i="26"/>
  <c r="V227" i="26"/>
  <c r="P228" i="26"/>
  <c r="J229" i="26"/>
  <c r="AB229" i="26"/>
  <c r="V230" i="26"/>
  <c r="P231" i="26"/>
  <c r="J232" i="26"/>
  <c r="AB232" i="26"/>
  <c r="V233" i="26"/>
  <c r="P234" i="26"/>
  <c r="J235" i="26"/>
  <c r="AB235" i="26"/>
  <c r="V236" i="26"/>
  <c r="P237" i="26"/>
  <c r="J238" i="26"/>
  <c r="AB238" i="26"/>
  <c r="V239" i="26"/>
  <c r="J240" i="26"/>
  <c r="V240" i="26"/>
  <c r="J241" i="26"/>
  <c r="V241" i="26"/>
  <c r="J242" i="26"/>
  <c r="V242" i="26"/>
  <c r="J243" i="26"/>
  <c r="V243" i="26"/>
  <c r="J244" i="26"/>
  <c r="V244" i="26"/>
  <c r="J245" i="26"/>
  <c r="V245" i="26"/>
  <c r="J246" i="26"/>
  <c r="R246" i="26"/>
  <c r="AB246" i="26"/>
  <c r="L247" i="26"/>
  <c r="V247" i="26"/>
  <c r="F248" i="26"/>
  <c r="P248" i="26"/>
  <c r="X248" i="26"/>
  <c r="I249" i="26"/>
  <c r="P249" i="26"/>
  <c r="W249" i="26"/>
  <c r="F250" i="26"/>
  <c r="M250" i="26"/>
  <c r="U250" i="26"/>
  <c r="AA250" i="26"/>
  <c r="I251" i="26"/>
  <c r="O251" i="26"/>
  <c r="U251" i="26"/>
  <c r="AA251" i="26"/>
  <c r="I252" i="26"/>
  <c r="O252" i="26"/>
  <c r="U252" i="26"/>
  <c r="AA252" i="26"/>
  <c r="I253" i="26"/>
  <c r="O253" i="26"/>
  <c r="U253" i="26"/>
  <c r="AA253" i="26"/>
  <c r="I254" i="26"/>
  <c r="O254" i="26"/>
  <c r="U254" i="26"/>
  <c r="AA254" i="26"/>
  <c r="I255" i="26"/>
  <c r="O255" i="26"/>
  <c r="U255" i="26"/>
  <c r="AA255" i="26"/>
  <c r="I256" i="26"/>
  <c r="O256" i="26"/>
  <c r="U256" i="26"/>
  <c r="AA256" i="26"/>
  <c r="I257" i="26"/>
  <c r="O257" i="26"/>
  <c r="U257" i="26"/>
  <c r="AA257" i="26"/>
  <c r="I258" i="26"/>
  <c r="O258" i="26"/>
  <c r="U258" i="26"/>
  <c r="AA258" i="26"/>
  <c r="I259" i="26"/>
  <c r="O259" i="26"/>
  <c r="U259" i="26"/>
  <c r="AA259" i="26"/>
  <c r="I260" i="26"/>
  <c r="O260" i="26"/>
  <c r="U260" i="26"/>
  <c r="AA260" i="26"/>
  <c r="I261" i="26"/>
  <c r="O261" i="26"/>
  <c r="U261" i="26"/>
  <c r="AA261" i="26"/>
  <c r="I39" i="26"/>
  <c r="O39" i="26"/>
  <c r="U39" i="26"/>
  <c r="AA39" i="26"/>
  <c r="AC264" i="26"/>
  <c r="W264" i="26"/>
  <c r="Q264" i="26"/>
  <c r="K264" i="26"/>
  <c r="G259" i="26"/>
  <c r="M190" i="26"/>
  <c r="G209" i="26"/>
  <c r="L219" i="26"/>
  <c r="W223" i="26"/>
  <c r="Q227" i="26"/>
  <c r="AC231" i="26"/>
  <c r="Q236" i="26"/>
  <c r="F240" i="26"/>
  <c r="R242" i="26"/>
  <c r="F245" i="26"/>
  <c r="K247" i="26"/>
  <c r="G249" i="26"/>
  <c r="S250" i="26"/>
  <c r="T251" i="26"/>
  <c r="Z252" i="26"/>
  <c r="H254" i="26"/>
  <c r="H255" i="26"/>
  <c r="N256" i="26"/>
  <c r="T257" i="26"/>
  <c r="Z258" i="26"/>
  <c r="Z259" i="26"/>
  <c r="N260" i="26"/>
  <c r="T261" i="26"/>
  <c r="Z39" i="26"/>
  <c r="F264" i="26"/>
  <c r="R143" i="26"/>
  <c r="T169" i="26"/>
  <c r="K179" i="26"/>
  <c r="X183" i="26"/>
  <c r="G188" i="26"/>
  <c r="K191" i="26"/>
  <c r="AB193" i="26"/>
  <c r="M196" i="26"/>
  <c r="S198" i="26"/>
  <c r="Y200" i="26"/>
  <c r="G203" i="26"/>
  <c r="M205" i="26"/>
  <c r="S207" i="26"/>
  <c r="Y209" i="26"/>
  <c r="G212" i="26"/>
  <c r="M214" i="26"/>
  <c r="S216" i="26"/>
  <c r="S218" i="26"/>
  <c r="S219" i="26"/>
  <c r="Q220" i="26"/>
  <c r="N221" i="26"/>
  <c r="L222" i="26"/>
  <c r="I223" i="26"/>
  <c r="AC223" i="26"/>
  <c r="W224" i="26"/>
  <c r="Q225" i="26"/>
  <c r="K226" i="26"/>
  <c r="AC226" i="26"/>
  <c r="W227" i="26"/>
  <c r="Q228" i="26"/>
  <c r="K229" i="26"/>
  <c r="AC229" i="26"/>
  <c r="W230" i="26"/>
  <c r="Q231" i="26"/>
  <c r="K232" i="26"/>
  <c r="AC232" i="26"/>
  <c r="W233" i="26"/>
  <c r="Q234" i="26"/>
  <c r="K235" i="26"/>
  <c r="AC235" i="26"/>
  <c r="W236" i="26"/>
  <c r="Q237" i="26"/>
  <c r="K238" i="26"/>
  <c r="AC238" i="26"/>
  <c r="W239" i="26"/>
  <c r="K240" i="26"/>
  <c r="W240" i="26"/>
  <c r="K241" i="26"/>
  <c r="W241" i="26"/>
  <c r="K242" i="26"/>
  <c r="W242" i="26"/>
  <c r="K243" i="26"/>
  <c r="W243" i="26"/>
  <c r="K244" i="26"/>
  <c r="W244" i="26"/>
  <c r="K245" i="26"/>
  <c r="W245" i="26"/>
  <c r="K246" i="26"/>
  <c r="S246" i="26"/>
  <c r="AC246" i="26"/>
  <c r="M247" i="26"/>
  <c r="W247" i="26"/>
  <c r="G248" i="26"/>
  <c r="Q248" i="26"/>
  <c r="Y248" i="26"/>
  <c r="J249" i="26"/>
  <c r="Q249" i="26"/>
  <c r="X249" i="26"/>
  <c r="G250" i="26"/>
  <c r="O250" i="26"/>
  <c r="V250" i="26"/>
  <c r="AB250" i="26"/>
  <c r="J251" i="26"/>
  <c r="P251" i="26"/>
  <c r="V251" i="26"/>
  <c r="AB251" i="26"/>
  <c r="J252" i="26"/>
  <c r="P252" i="26"/>
  <c r="V252" i="26"/>
  <c r="AB252" i="26"/>
  <c r="J253" i="26"/>
  <c r="P253" i="26"/>
  <c r="V253" i="26"/>
  <c r="AB253" i="26"/>
  <c r="J254" i="26"/>
  <c r="P254" i="26"/>
  <c r="V254" i="26"/>
  <c r="AB254" i="26"/>
  <c r="J255" i="26"/>
  <c r="P255" i="26"/>
  <c r="V255" i="26"/>
  <c r="AB255" i="26"/>
  <c r="J256" i="26"/>
  <c r="P256" i="26"/>
  <c r="V256" i="26"/>
  <c r="AB256" i="26"/>
  <c r="J257" i="26"/>
  <c r="P257" i="26"/>
  <c r="V257" i="26"/>
  <c r="AB257" i="26"/>
  <c r="J258" i="26"/>
  <c r="P258" i="26"/>
  <c r="V258" i="26"/>
  <c r="AB258" i="26"/>
  <c r="J259" i="26"/>
  <c r="P259" i="26"/>
  <c r="V259" i="26"/>
  <c r="AB259" i="26"/>
  <c r="J260" i="26"/>
  <c r="P260" i="26"/>
  <c r="V260" i="26"/>
  <c r="AB260" i="26"/>
  <c r="J261" i="26"/>
  <c r="P261" i="26"/>
  <c r="V261" i="26"/>
  <c r="AB261" i="26"/>
  <c r="J39" i="26"/>
  <c r="P39" i="26"/>
  <c r="V39" i="26"/>
  <c r="AB39" i="26"/>
  <c r="AB264" i="26"/>
  <c r="V264" i="26"/>
  <c r="P264" i="26"/>
  <c r="J264" i="26"/>
  <c r="I264" i="26"/>
  <c r="P239" i="26"/>
  <c r="Y252" i="26"/>
  <c r="G254" i="26"/>
  <c r="G255" i="26"/>
  <c r="G256" i="26"/>
  <c r="Y256" i="26"/>
  <c r="Y257" i="26"/>
  <c r="Y258" i="26"/>
  <c r="G260" i="26"/>
  <c r="G261" i="26"/>
  <c r="Y261" i="26"/>
  <c r="Y39" i="26"/>
  <c r="S264" i="26"/>
  <c r="Z162" i="26"/>
  <c r="Y197" i="26"/>
  <c r="Y206" i="26"/>
  <c r="G218" i="26"/>
  <c r="Z222" i="26"/>
  <c r="W226" i="26"/>
  <c r="Q230" i="26"/>
  <c r="K234" i="26"/>
  <c r="AC237" i="26"/>
  <c r="F241" i="26"/>
  <c r="F244" i="26"/>
  <c r="Y246" i="26"/>
  <c r="W248" i="26"/>
  <c r="L250" i="26"/>
  <c r="Z251" i="26"/>
  <c r="H253" i="26"/>
  <c r="N254" i="26"/>
  <c r="T255" i="26"/>
  <c r="H257" i="26"/>
  <c r="N258" i="26"/>
  <c r="H260" i="26"/>
  <c r="N261" i="26"/>
  <c r="N39" i="26"/>
  <c r="L264" i="26"/>
  <c r="W152" i="26"/>
  <c r="F174" i="26"/>
  <c r="O180" i="26"/>
  <c r="AA184" i="26"/>
  <c r="AA188" i="26"/>
  <c r="AA191" i="26"/>
  <c r="S194" i="26"/>
  <c r="Z196" i="26"/>
  <c r="H199" i="26"/>
  <c r="N201" i="26"/>
  <c r="T203" i="26"/>
  <c r="Z205" i="26"/>
  <c r="H208" i="26"/>
  <c r="N210" i="26"/>
  <c r="T212" i="26"/>
  <c r="Z214" i="26"/>
  <c r="H217" i="26"/>
  <c r="Z218" i="26"/>
  <c r="Y219" i="26"/>
  <c r="W220" i="26"/>
  <c r="T221" i="26"/>
  <c r="R222" i="26"/>
  <c r="O223" i="26"/>
  <c r="J224" i="26"/>
  <c r="AB224" i="26"/>
  <c r="V225" i="26"/>
  <c r="P226" i="26"/>
  <c r="J227" i="26"/>
  <c r="AB227" i="26"/>
  <c r="V228" i="26"/>
  <c r="P229" i="26"/>
  <c r="J230" i="26"/>
  <c r="AB230" i="26"/>
  <c r="V231" i="26"/>
  <c r="P232" i="26"/>
  <c r="J233" i="26"/>
  <c r="AB233" i="26"/>
  <c r="V234" i="26"/>
  <c r="P235" i="26"/>
  <c r="J236" i="26"/>
  <c r="AB236" i="26"/>
  <c r="V237" i="26"/>
  <c r="P238" i="26"/>
  <c r="J239" i="26"/>
  <c r="X239" i="26"/>
  <c r="L240" i="26"/>
  <c r="X240" i="26"/>
  <c r="L241" i="26"/>
  <c r="X241" i="26"/>
  <c r="L242" i="26"/>
  <c r="X242" i="26"/>
  <c r="L243" i="26"/>
  <c r="X243" i="26"/>
  <c r="L244" i="26"/>
  <c r="X244" i="26"/>
  <c r="L245" i="26"/>
  <c r="X245" i="26"/>
  <c r="L246" i="26"/>
  <c r="V246" i="26"/>
  <c r="F247" i="26"/>
  <c r="P247" i="26"/>
  <c r="X247" i="26"/>
  <c r="J248" i="26"/>
  <c r="R248" i="26"/>
  <c r="AB248" i="26"/>
  <c r="K249" i="26"/>
  <c r="R249" i="26"/>
  <c r="Y249" i="26"/>
  <c r="I250" i="26"/>
  <c r="P250" i="26"/>
  <c r="W250" i="26"/>
  <c r="AC250" i="26"/>
  <c r="K251" i="26"/>
  <c r="Q251" i="26"/>
  <c r="W251" i="26"/>
  <c r="AC251" i="26"/>
  <c r="K252" i="26"/>
  <c r="Q252" i="26"/>
  <c r="W252" i="26"/>
  <c r="AC252" i="26"/>
  <c r="K253" i="26"/>
  <c r="Q253" i="26"/>
  <c r="W253" i="26"/>
  <c r="AC253" i="26"/>
  <c r="K254" i="26"/>
  <c r="Q254" i="26"/>
  <c r="W254" i="26"/>
  <c r="AC254" i="26"/>
  <c r="K255" i="26"/>
  <c r="Q255" i="26"/>
  <c r="W255" i="26"/>
  <c r="AC255" i="26"/>
  <c r="K256" i="26"/>
  <c r="Q256" i="26"/>
  <c r="W256" i="26"/>
  <c r="AC256" i="26"/>
  <c r="K257" i="26"/>
  <c r="Q257" i="26"/>
  <c r="W257" i="26"/>
  <c r="AC257" i="26"/>
  <c r="K258" i="26"/>
  <c r="Q258" i="26"/>
  <c r="W258" i="26"/>
  <c r="AC258" i="26"/>
  <c r="K259" i="26"/>
  <c r="Q259" i="26"/>
  <c r="W259" i="26"/>
  <c r="AC259" i="26"/>
  <c r="K260" i="26"/>
  <c r="Q260" i="26"/>
  <c r="W260" i="26"/>
  <c r="AC260" i="26"/>
  <c r="K261" i="26"/>
  <c r="Q261" i="26"/>
  <c r="W261" i="26"/>
  <c r="AC261" i="26"/>
  <c r="K39" i="26"/>
  <c r="Q39" i="26"/>
  <c r="W39" i="26"/>
  <c r="AC39" i="26"/>
  <c r="AA264" i="26"/>
  <c r="U264" i="26"/>
  <c r="O264" i="26"/>
  <c r="Q240" i="26"/>
  <c r="M252" i="26"/>
  <c r="S253" i="26"/>
  <c r="S254" i="26"/>
  <c r="S255" i="26"/>
  <c r="S256" i="26"/>
  <c r="S257" i="26"/>
  <c r="S258" i="26"/>
  <c r="S259" i="26"/>
  <c r="S260" i="26"/>
  <c r="M261" i="26"/>
  <c r="M39" i="26"/>
  <c r="M264" i="26"/>
  <c r="AC176" i="26"/>
  <c r="F193" i="26"/>
  <c r="M202" i="26"/>
  <c r="M211" i="26"/>
  <c r="I220" i="26"/>
  <c r="Q224" i="26"/>
  <c r="K228" i="26"/>
  <c r="K231" i="26"/>
  <c r="AC234" i="26"/>
  <c r="W238" i="26"/>
  <c r="R241" i="26"/>
  <c r="R243" i="26"/>
  <c r="F246" i="26"/>
  <c r="M248" i="26"/>
  <c r="AC249" i="26"/>
  <c r="N251" i="26"/>
  <c r="T252" i="26"/>
  <c r="T253" i="26"/>
  <c r="Z254" i="26"/>
  <c r="H256" i="26"/>
  <c r="N257" i="26"/>
  <c r="T258" i="26"/>
  <c r="T259" i="26"/>
  <c r="Z260" i="26"/>
  <c r="Z261" i="26"/>
  <c r="K154" i="26"/>
  <c r="W174" i="26"/>
  <c r="X180" i="26"/>
  <c r="L185" i="26"/>
  <c r="K189" i="26"/>
  <c r="I192" i="26"/>
  <c r="Y194" i="26"/>
  <c r="G197" i="26"/>
  <c r="M199" i="26"/>
  <c r="S201" i="26"/>
  <c r="Y203" i="26"/>
  <c r="G206" i="26"/>
  <c r="M208" i="26"/>
  <c r="S210" i="26"/>
  <c r="Y212" i="26"/>
  <c r="G215" i="26"/>
  <c r="M217" i="26"/>
  <c r="AC218" i="26"/>
  <c r="Z219" i="26"/>
  <c r="X220" i="26"/>
  <c r="U221" i="26"/>
  <c r="S222" i="26"/>
  <c r="Q223" i="26"/>
  <c r="K224" i="26"/>
  <c r="AC224" i="26"/>
  <c r="W225" i="26"/>
  <c r="Q226" i="26"/>
  <c r="K227" i="26"/>
  <c r="AC227" i="26"/>
  <c r="W228" i="26"/>
  <c r="Q229" i="26"/>
  <c r="K230" i="26"/>
  <c r="AC230" i="26"/>
  <c r="W231" i="26"/>
  <c r="Q232" i="26"/>
  <c r="K233" i="26"/>
  <c r="AC233" i="26"/>
  <c r="W234" i="26"/>
  <c r="Q235" i="26"/>
  <c r="K236" i="26"/>
  <c r="AC236" i="26"/>
  <c r="W237" i="26"/>
  <c r="Q238" i="26"/>
  <c r="K239" i="26"/>
  <c r="AB239" i="26"/>
  <c r="P240" i="26"/>
  <c r="AB240" i="26"/>
  <c r="P241" i="26"/>
  <c r="AB241" i="26"/>
  <c r="P242" i="26"/>
  <c r="AB242" i="26"/>
  <c r="P243" i="26"/>
  <c r="AB243" i="26"/>
  <c r="P244" i="26"/>
  <c r="AB244" i="26"/>
  <c r="P245" i="26"/>
  <c r="AB245" i="26"/>
  <c r="M246" i="26"/>
  <c r="W246" i="26"/>
  <c r="G247" i="26"/>
  <c r="Q247" i="26"/>
  <c r="Y247" i="26"/>
  <c r="K248" i="26"/>
  <c r="S248" i="26"/>
  <c r="AC248" i="26"/>
  <c r="L249" i="26"/>
  <c r="S249" i="26"/>
  <c r="AA249" i="26"/>
  <c r="J250" i="26"/>
  <c r="Q250" i="26"/>
  <c r="X250" i="26"/>
  <c r="F251" i="26"/>
  <c r="L251" i="26"/>
  <c r="R251" i="26"/>
  <c r="X251" i="26"/>
  <c r="F252" i="26"/>
  <c r="L252" i="26"/>
  <c r="R252" i="26"/>
  <c r="X252" i="26"/>
  <c r="F253" i="26"/>
  <c r="L253" i="26"/>
  <c r="R253" i="26"/>
  <c r="X253" i="26"/>
  <c r="F254" i="26"/>
  <c r="L254" i="26"/>
  <c r="R254" i="26"/>
  <c r="X254" i="26"/>
  <c r="F255" i="26"/>
  <c r="L255" i="26"/>
  <c r="R255" i="26"/>
  <c r="X255" i="26"/>
  <c r="F256" i="26"/>
  <c r="L256" i="26"/>
  <c r="R256" i="26"/>
  <c r="X256" i="26"/>
  <c r="F257" i="26"/>
  <c r="L257" i="26"/>
  <c r="R257" i="26"/>
  <c r="X257" i="26"/>
  <c r="F258" i="26"/>
  <c r="L258" i="26"/>
  <c r="R258" i="26"/>
  <c r="X258" i="26"/>
  <c r="F259" i="26"/>
  <c r="L259" i="26"/>
  <c r="R259" i="26"/>
  <c r="X259" i="26"/>
  <c r="F260" i="26"/>
  <c r="L260" i="26"/>
  <c r="R260" i="26"/>
  <c r="X260" i="26"/>
  <c r="F261" i="26"/>
  <c r="L261" i="26"/>
  <c r="R261" i="26"/>
  <c r="X261" i="26"/>
  <c r="F39" i="26"/>
  <c r="L39" i="26"/>
  <c r="R39" i="26"/>
  <c r="X39" i="26"/>
  <c r="Z264" i="26"/>
  <c r="T264" i="26"/>
  <c r="N264" i="26"/>
  <c r="H264" i="26"/>
  <c r="N195" i="26"/>
  <c r="J228" i="26"/>
  <c r="V229" i="26"/>
  <c r="J231" i="26"/>
  <c r="V232" i="26"/>
  <c r="J234" i="26"/>
  <c r="V235" i="26"/>
  <c r="J237" i="26"/>
  <c r="V238" i="26"/>
  <c r="AC240" i="26"/>
  <c r="AC241" i="26"/>
  <c r="Q242" i="26"/>
  <c r="Q243" i="26"/>
  <c r="Q244" i="26"/>
  <c r="Q245" i="26"/>
  <c r="P246" i="26"/>
  <c r="J247" i="26"/>
  <c r="AB247" i="26"/>
  <c r="V248" i="26"/>
  <c r="M249" i="26"/>
  <c r="AB249" i="26"/>
  <c r="R250" i="26"/>
  <c r="G251" i="26"/>
  <c r="M251" i="26"/>
  <c r="Y251" i="26"/>
  <c r="S252" i="26"/>
  <c r="M253" i="26"/>
  <c r="M254" i="26"/>
  <c r="M255" i="26"/>
  <c r="M256" i="26"/>
  <c r="M257" i="26"/>
  <c r="G258" i="26"/>
  <c r="M259" i="26"/>
  <c r="M260" i="26"/>
  <c r="S261" i="26"/>
  <c r="S39" i="26"/>
  <c r="Y264" i="26"/>
  <c r="L182" i="26"/>
  <c r="S195" i="26"/>
  <c r="S204" i="26"/>
  <c r="S213" i="26"/>
  <c r="G221" i="26"/>
  <c r="K225" i="26"/>
  <c r="AC228" i="26"/>
  <c r="W232" i="26"/>
  <c r="W235" i="26"/>
  <c r="Q239" i="26"/>
  <c r="F242" i="26"/>
  <c r="R244" i="26"/>
  <c r="Q246" i="26"/>
  <c r="AC247" i="26"/>
  <c r="O249" i="26"/>
  <c r="Z250" i="26"/>
  <c r="H252" i="26"/>
  <c r="N253" i="26"/>
  <c r="T254" i="26"/>
  <c r="Z255" i="26"/>
  <c r="Z256" i="26"/>
  <c r="H258" i="26"/>
  <c r="N259" i="26"/>
  <c r="H261" i="26"/>
  <c r="T39" i="26"/>
  <c r="R264" i="26"/>
  <c r="W161" i="26"/>
  <c r="L176" i="26"/>
  <c r="AA181" i="26"/>
  <c r="O186" i="26"/>
  <c r="F190" i="26"/>
  <c r="X192" i="26"/>
  <c r="T197" i="26"/>
  <c r="Z199" i="26"/>
  <c r="H202" i="26"/>
  <c r="N204" i="26"/>
  <c r="T206" i="26"/>
  <c r="Z208" i="26"/>
  <c r="H211" i="26"/>
  <c r="N213" i="26"/>
  <c r="T215" i="26"/>
  <c r="Z217" i="26"/>
  <c r="K219" i="26"/>
  <c r="H220" i="26"/>
  <c r="F221" i="26"/>
  <c r="AA221" i="26"/>
  <c r="Y222" i="26"/>
  <c r="V223" i="26"/>
  <c r="P224" i="26"/>
  <c r="J225" i="26"/>
  <c r="AB225" i="26"/>
  <c r="V226" i="26"/>
  <c r="P227" i="26"/>
  <c r="AB228" i="26"/>
  <c r="P230" i="26"/>
  <c r="AB231" i="26"/>
  <c r="P233" i="26"/>
  <c r="AB234" i="26"/>
  <c r="P236" i="26"/>
  <c r="AB237" i="26"/>
  <c r="AC239" i="26"/>
  <c r="Q241" i="26"/>
  <c r="AC242" i="26"/>
  <c r="AC243" i="26"/>
  <c r="AC244" i="26"/>
  <c r="AC245" i="26"/>
  <c r="X246" i="26"/>
  <c r="R247" i="26"/>
  <c r="L248" i="26"/>
  <c r="F249" i="26"/>
  <c r="U249" i="26"/>
  <c r="K250" i="26"/>
  <c r="Y250" i="26"/>
  <c r="S251" i="26"/>
  <c r="G252" i="26"/>
  <c r="G253" i="26"/>
  <c r="Y253" i="26"/>
  <c r="Y254" i="26"/>
  <c r="Y255" i="26"/>
  <c r="G257" i="26"/>
  <c r="M258" i="26"/>
  <c r="Y259" i="26"/>
  <c r="Y260" i="26"/>
  <c r="G39" i="26"/>
  <c r="G264" i="26"/>
  <c r="X186" i="26"/>
  <c r="G200" i="26"/>
  <c r="Y215" i="26"/>
  <c r="AC221" i="26"/>
  <c r="AC225" i="26"/>
  <c r="W229" i="26"/>
  <c r="Q233" i="26"/>
  <c r="K237" i="26"/>
  <c r="R240" i="26"/>
  <c r="F243" i="26"/>
  <c r="R245" i="26"/>
  <c r="S247" i="26"/>
  <c r="V249" i="26"/>
  <c r="H251" i="26"/>
  <c r="N252" i="26"/>
  <c r="Z253" i="26"/>
  <c r="N255" i="26"/>
  <c r="T256" i="26"/>
  <c r="Z257" i="26"/>
  <c r="H259" i="26"/>
  <c r="T260" i="26"/>
  <c r="H39" i="26"/>
  <c r="X264" i="26"/>
  <c r="M219" i="25"/>
  <c r="G215" i="25"/>
  <c r="K219" i="25"/>
  <c r="A2" i="24"/>
  <c r="A85" i="25"/>
  <c r="A164" i="24"/>
  <c r="A85" i="24"/>
  <c r="A165" i="44"/>
  <c r="A164" i="23"/>
  <c r="A85" i="44"/>
  <c r="A165" i="25"/>
  <c r="S210" i="25"/>
  <c r="W215" i="25"/>
  <c r="M204" i="25"/>
  <c r="M210" i="25"/>
  <c r="O210" i="25"/>
  <c r="Q210" i="25"/>
  <c r="E215" i="25"/>
  <c r="I215" i="25"/>
  <c r="C221" i="25"/>
  <c r="O222" i="25"/>
  <c r="C220" i="25"/>
  <c r="H210" i="25"/>
  <c r="R210" i="25"/>
  <c r="R215" i="25"/>
  <c r="Q204" i="25"/>
  <c r="E204" i="25"/>
  <c r="I204" i="25"/>
  <c r="Y204" i="25"/>
  <c r="S204" i="25"/>
  <c r="U210" i="25"/>
  <c r="L204" i="25"/>
  <c r="C213" i="25"/>
  <c r="C216" i="25"/>
  <c r="O194" i="25"/>
  <c r="G204" i="25"/>
  <c r="O204" i="25"/>
  <c r="W204" i="25"/>
  <c r="K204" i="25"/>
  <c r="G210" i="25"/>
  <c r="W210" i="25"/>
  <c r="I210" i="25"/>
  <c r="Y210" i="25"/>
  <c r="K210" i="25"/>
  <c r="E210" i="25"/>
  <c r="D210" i="25"/>
  <c r="K189" i="25"/>
  <c r="AB263" i="26"/>
  <c r="P263" i="26"/>
  <c r="AA263" i="26"/>
  <c r="T263" i="26"/>
  <c r="O263" i="26"/>
  <c r="S263" i="26"/>
  <c r="N263" i="26"/>
  <c r="W263" i="26"/>
  <c r="R263" i="26"/>
  <c r="L263" i="26"/>
  <c r="Z263" i="26"/>
  <c r="Y263" i="26"/>
  <c r="V263" i="26"/>
  <c r="U263" i="26"/>
  <c r="AC263" i="26"/>
  <c r="X263" i="26"/>
  <c r="Q263" i="26"/>
  <c r="R7" i="26"/>
  <c r="R8" i="26"/>
  <c r="M262" i="26"/>
  <c r="U262" i="26"/>
  <c r="AC262" i="26"/>
  <c r="V40" i="26"/>
  <c r="N40" i="26"/>
  <c r="F40" i="26"/>
  <c r="V38" i="26"/>
  <c r="N38" i="26"/>
  <c r="F38" i="26"/>
  <c r="F262" i="26"/>
  <c r="N262" i="26"/>
  <c r="V262" i="26"/>
  <c r="F263" i="26"/>
  <c r="AC40" i="26"/>
  <c r="U40" i="26"/>
  <c r="M40" i="26"/>
  <c r="AC38" i="26"/>
  <c r="U38" i="26"/>
  <c r="M38" i="26"/>
  <c r="F13" i="26"/>
  <c r="N13" i="26"/>
  <c r="V13" i="26"/>
  <c r="F14" i="26"/>
  <c r="N14" i="26"/>
  <c r="V14" i="26"/>
  <c r="F15" i="26"/>
  <c r="N15" i="26"/>
  <c r="V15" i="26"/>
  <c r="F16" i="26"/>
  <c r="N16" i="26"/>
  <c r="V16" i="26"/>
  <c r="F17" i="26"/>
  <c r="N17" i="26"/>
  <c r="V17" i="26"/>
  <c r="F18" i="26"/>
  <c r="N18" i="26"/>
  <c r="V18" i="26"/>
  <c r="F19" i="26"/>
  <c r="N19" i="26"/>
  <c r="V19" i="26"/>
  <c r="F20" i="26"/>
  <c r="N20" i="26"/>
  <c r="V20" i="26"/>
  <c r="F21" i="26"/>
  <c r="N21" i="26"/>
  <c r="V21" i="26"/>
  <c r="F22" i="26"/>
  <c r="N22" i="26"/>
  <c r="V22" i="26"/>
  <c r="F23" i="26"/>
  <c r="N23" i="26"/>
  <c r="V23" i="26"/>
  <c r="F24" i="26"/>
  <c r="N24" i="26"/>
  <c r="V24" i="26"/>
  <c r="F25" i="26"/>
  <c r="N25" i="26"/>
  <c r="V25" i="26"/>
  <c r="F26" i="26"/>
  <c r="N26" i="26"/>
  <c r="V26" i="26"/>
  <c r="F27" i="26"/>
  <c r="N27" i="26"/>
  <c r="V27" i="26"/>
  <c r="F28" i="26"/>
  <c r="N28" i="26"/>
  <c r="V28" i="26"/>
  <c r="F29" i="26"/>
  <c r="N29" i="26"/>
  <c r="V29" i="26"/>
  <c r="F30" i="26"/>
  <c r="N30" i="26"/>
  <c r="V30" i="26"/>
  <c r="G262" i="26"/>
  <c r="O262" i="26"/>
  <c r="W262" i="26"/>
  <c r="G263" i="26"/>
  <c r="AB40" i="26"/>
  <c r="T40" i="26"/>
  <c r="L40" i="26"/>
  <c r="AB38" i="26"/>
  <c r="T38" i="26"/>
  <c r="L38" i="26"/>
  <c r="G13" i="26"/>
  <c r="O13" i="26"/>
  <c r="W13" i="26"/>
  <c r="G14" i="26"/>
  <c r="O14" i="26"/>
  <c r="W14" i="26"/>
  <c r="G15" i="26"/>
  <c r="O15" i="26"/>
  <c r="H262" i="26"/>
  <c r="P262" i="26"/>
  <c r="X262" i="26"/>
  <c r="H263" i="26"/>
  <c r="AA40" i="26"/>
  <c r="S40" i="26"/>
  <c r="K40" i="26"/>
  <c r="AA38" i="26"/>
  <c r="S38" i="26"/>
  <c r="K38" i="26"/>
  <c r="H13" i="26"/>
  <c r="P13" i="26"/>
  <c r="X13" i="26"/>
  <c r="H14" i="26"/>
  <c r="P14" i="26"/>
  <c r="X14" i="26"/>
  <c r="H15" i="26"/>
  <c r="P15" i="26"/>
  <c r="I262" i="26"/>
  <c r="Q262" i="26"/>
  <c r="Y262" i="26"/>
  <c r="I263" i="26"/>
  <c r="Z40" i="26"/>
  <c r="R40" i="26"/>
  <c r="J40" i="26"/>
  <c r="Z38" i="26"/>
  <c r="R38" i="26"/>
  <c r="J38" i="26"/>
  <c r="I13" i="26"/>
  <c r="J262" i="26"/>
  <c r="R262" i="26"/>
  <c r="Z262" i="26"/>
  <c r="J263" i="26"/>
  <c r="Y40" i="26"/>
  <c r="Q40" i="26"/>
  <c r="I40" i="26"/>
  <c r="Y38" i="26"/>
  <c r="Q38" i="26"/>
  <c r="I38" i="26"/>
  <c r="J13" i="26"/>
  <c r="R13" i="26"/>
  <c r="Z13" i="26"/>
  <c r="J14" i="26"/>
  <c r="R14" i="26"/>
  <c r="Z14" i="26"/>
  <c r="J15" i="26"/>
  <c r="R15" i="26"/>
  <c r="Z15" i="26"/>
  <c r="J16" i="26"/>
  <c r="R16" i="26"/>
  <c r="Z16" i="26"/>
  <c r="J17" i="26"/>
  <c r="R17" i="26"/>
  <c r="Z17" i="26"/>
  <c r="J18" i="26"/>
  <c r="R18" i="26"/>
  <c r="Z18" i="26"/>
  <c r="J19" i="26"/>
  <c r="R19" i="26"/>
  <c r="Z19" i="26"/>
  <c r="J20" i="26"/>
  <c r="R20" i="26"/>
  <c r="Z20" i="26"/>
  <c r="J21" i="26"/>
  <c r="R21" i="26"/>
  <c r="Z21" i="26"/>
  <c r="J22" i="26"/>
  <c r="R22" i="26"/>
  <c r="Z22" i="26"/>
  <c r="J23" i="26"/>
  <c r="R23" i="26"/>
  <c r="Z23" i="26"/>
  <c r="J24" i="26"/>
  <c r="R24" i="26"/>
  <c r="Z24" i="26"/>
  <c r="J25" i="26"/>
  <c r="R25" i="26"/>
  <c r="Z25" i="26"/>
  <c r="J26" i="26"/>
  <c r="R26" i="26"/>
  <c r="Z26" i="26"/>
  <c r="J27" i="26"/>
  <c r="R27" i="26"/>
  <c r="Z27" i="26"/>
  <c r="J28" i="26"/>
  <c r="R28" i="26"/>
  <c r="Z28" i="26"/>
  <c r="J29" i="26"/>
  <c r="R29" i="26"/>
  <c r="Z29" i="26"/>
  <c r="J30" i="26"/>
  <c r="R30" i="26"/>
  <c r="Z30" i="26"/>
  <c r="J31" i="26"/>
  <c r="R31" i="26"/>
  <c r="Z31" i="26"/>
  <c r="J32" i="26"/>
  <c r="R32" i="26"/>
  <c r="Z32" i="26"/>
  <c r="J33" i="26"/>
  <c r="K262" i="26"/>
  <c r="S262" i="26"/>
  <c r="AA262" i="26"/>
  <c r="K263" i="26"/>
  <c r="X40" i="26"/>
  <c r="P40" i="26"/>
  <c r="H40" i="26"/>
  <c r="X38" i="26"/>
  <c r="P38" i="26"/>
  <c r="H38" i="26"/>
  <c r="K13" i="26"/>
  <c r="S13" i="26"/>
  <c r="AA13" i="26"/>
  <c r="K14" i="26"/>
  <c r="S14" i="26"/>
  <c r="AA14" i="26"/>
  <c r="K15" i="26"/>
  <c r="S15" i="26"/>
  <c r="AA15" i="26"/>
  <c r="K16" i="26"/>
  <c r="S16" i="26"/>
  <c r="AA16" i="26"/>
  <c r="K17" i="26"/>
  <c r="S17" i="26"/>
  <c r="AA17" i="26"/>
  <c r="K18" i="26"/>
  <c r="S18" i="26"/>
  <c r="AA18" i="26"/>
  <c r="K19" i="26"/>
  <c r="S19" i="26"/>
  <c r="AA19" i="26"/>
  <c r="K20" i="26"/>
  <c r="S20" i="26"/>
  <c r="AA20" i="26"/>
  <c r="K21" i="26"/>
  <c r="S21" i="26"/>
  <c r="AA21" i="26"/>
  <c r="K22" i="26"/>
  <c r="S22" i="26"/>
  <c r="AA22" i="26"/>
  <c r="K23" i="26"/>
  <c r="S23" i="26"/>
  <c r="AA23" i="26"/>
  <c r="K24" i="26"/>
  <c r="S24" i="26"/>
  <c r="AA24" i="26"/>
  <c r="K25" i="26"/>
  <c r="S25" i="26"/>
  <c r="AA25" i="26"/>
  <c r="K26" i="26"/>
  <c r="S26" i="26"/>
  <c r="AA26" i="26"/>
  <c r="K27" i="26"/>
  <c r="S27" i="26"/>
  <c r="AA27" i="26"/>
  <c r="K28" i="26"/>
  <c r="S28" i="26"/>
  <c r="AA28" i="26"/>
  <c r="K29" i="26"/>
  <c r="S29" i="26"/>
  <c r="AA29" i="26"/>
  <c r="K30" i="26"/>
  <c r="S30" i="26"/>
  <c r="AA30" i="26"/>
  <c r="L262" i="26"/>
  <c r="T262" i="26"/>
  <c r="AB262" i="26"/>
  <c r="M263" i="26"/>
  <c r="W40" i="26"/>
  <c r="O40" i="26"/>
  <c r="G40" i="26"/>
  <c r="W38" i="26"/>
  <c r="O38" i="26"/>
  <c r="G38" i="26"/>
  <c r="L13" i="26"/>
  <c r="T13" i="26"/>
  <c r="AB13" i="26"/>
  <c r="L14" i="26"/>
  <c r="T14" i="26"/>
  <c r="AB14" i="26"/>
  <c r="L15" i="26"/>
  <c r="T15" i="26"/>
  <c r="AB15" i="26"/>
  <c r="L16" i="26"/>
  <c r="T16" i="26"/>
  <c r="AB16" i="26"/>
  <c r="L17" i="26"/>
  <c r="T17" i="26"/>
  <c r="AB17" i="26"/>
  <c r="L18" i="26"/>
  <c r="T18" i="26"/>
  <c r="AB18" i="26"/>
  <c r="L19" i="26"/>
  <c r="T19" i="26"/>
  <c r="AB19" i="26"/>
  <c r="L20" i="26"/>
  <c r="T20" i="26"/>
  <c r="AB20" i="26"/>
  <c r="L21" i="26"/>
  <c r="T21" i="26"/>
  <c r="AB21" i="26"/>
  <c r="L22" i="26"/>
  <c r="T22" i="26"/>
  <c r="AB22" i="26"/>
  <c r="L23" i="26"/>
  <c r="T23" i="26"/>
  <c r="AB23" i="26"/>
  <c r="L24" i="26"/>
  <c r="T24" i="26"/>
  <c r="AB24" i="26"/>
  <c r="L25" i="26"/>
  <c r="T25" i="26"/>
  <c r="AB25" i="26"/>
  <c r="L26" i="26"/>
  <c r="T26" i="26"/>
  <c r="AB26" i="26"/>
  <c r="L27" i="26"/>
  <c r="T27" i="26"/>
  <c r="AB27" i="26"/>
  <c r="L28" i="26"/>
  <c r="T28" i="26"/>
  <c r="AB28" i="26"/>
  <c r="L29" i="26"/>
  <c r="T29" i="26"/>
  <c r="AB29" i="26"/>
  <c r="L30" i="26"/>
  <c r="T30" i="26"/>
  <c r="AB30" i="26"/>
  <c r="L31" i="26"/>
  <c r="T31" i="26"/>
  <c r="AB31" i="26"/>
  <c r="L32" i="26"/>
  <c r="T32" i="26"/>
  <c r="AB32" i="26"/>
  <c r="L33" i="26"/>
  <c r="M13" i="26"/>
  <c r="U14" i="26"/>
  <c r="X15" i="26"/>
  <c r="P16" i="26"/>
  <c r="H17" i="26"/>
  <c r="X17" i="26"/>
  <c r="P18" i="26"/>
  <c r="H19" i="26"/>
  <c r="X19" i="26"/>
  <c r="H21" i="26"/>
  <c r="X21" i="26"/>
  <c r="H23" i="26"/>
  <c r="P24" i="26"/>
  <c r="X25" i="26"/>
  <c r="H27" i="26"/>
  <c r="P28" i="26"/>
  <c r="X29" i="26"/>
  <c r="G31" i="26"/>
  <c r="AC31" i="26"/>
  <c r="Y32" i="26"/>
  <c r="U33" i="26"/>
  <c r="M34" i="26"/>
  <c r="AC34" i="26"/>
  <c r="U35" i="26"/>
  <c r="M36" i="26"/>
  <c r="AC36" i="26"/>
  <c r="N12" i="26"/>
  <c r="Y14" i="26"/>
  <c r="Q16" i="26"/>
  <c r="Y17" i="26"/>
  <c r="I19" i="26"/>
  <c r="I21" i="26"/>
  <c r="I23" i="26"/>
  <c r="Y25" i="26"/>
  <c r="Y27" i="26"/>
  <c r="Y29" i="26"/>
  <c r="F32" i="26"/>
  <c r="AA32" i="26"/>
  <c r="F34" i="26"/>
  <c r="F35" i="26"/>
  <c r="F36" i="26"/>
  <c r="AC12" i="26"/>
  <c r="R11" i="26"/>
  <c r="I31" i="26"/>
  <c r="O34" i="26"/>
  <c r="W35" i="26"/>
  <c r="AB12" i="26"/>
  <c r="Q13" i="26"/>
  <c r="Q20" i="26"/>
  <c r="Q22" i="26"/>
  <c r="Q24" i="26"/>
  <c r="Q26" i="26"/>
  <c r="Q28" i="26"/>
  <c r="Q30" i="26"/>
  <c r="H31" i="26"/>
  <c r="P32" i="26"/>
  <c r="V33" i="26"/>
  <c r="V34" i="26"/>
  <c r="V35" i="26"/>
  <c r="V36" i="26"/>
  <c r="M12" i="26"/>
  <c r="U30" i="26"/>
  <c r="Q32" i="26"/>
  <c r="W33" i="26"/>
  <c r="G35" i="26"/>
  <c r="O36" i="26"/>
  <c r="L12" i="26"/>
  <c r="U13" i="26"/>
  <c r="AC14" i="26"/>
  <c r="AC15" i="26"/>
  <c r="U16" i="26"/>
  <c r="M17" i="26"/>
  <c r="AC17" i="26"/>
  <c r="U18" i="26"/>
  <c r="M19" i="26"/>
  <c r="AC19" i="26"/>
  <c r="U20" i="26"/>
  <c r="M21" i="26"/>
  <c r="AC21" i="26"/>
  <c r="U22" i="26"/>
  <c r="M23" i="26"/>
  <c r="AC23" i="26"/>
  <c r="U24" i="26"/>
  <c r="M25" i="26"/>
  <c r="AC25" i="26"/>
  <c r="U26" i="26"/>
  <c r="M27" i="26"/>
  <c r="AC27" i="26"/>
  <c r="U28" i="26"/>
  <c r="AC29" i="26"/>
  <c r="U31" i="26"/>
  <c r="AC32" i="26"/>
  <c r="G34" i="26"/>
  <c r="O35" i="26"/>
  <c r="W36" i="26"/>
  <c r="F11" i="26"/>
  <c r="Y13" i="26"/>
  <c r="I15" i="26"/>
  <c r="G16" i="26"/>
  <c r="W16" i="26"/>
  <c r="O17" i="26"/>
  <c r="G18" i="26"/>
  <c r="W18" i="26"/>
  <c r="O19" i="26"/>
  <c r="G20" i="26"/>
  <c r="W20" i="26"/>
  <c r="O21" i="26"/>
  <c r="G22" i="26"/>
  <c r="W22" i="26"/>
  <c r="O23" i="26"/>
  <c r="G24" i="26"/>
  <c r="W24" i="26"/>
  <c r="O25" i="26"/>
  <c r="G26" i="26"/>
  <c r="W26" i="26"/>
  <c r="O27" i="26"/>
  <c r="G28" i="26"/>
  <c r="W28" i="26"/>
  <c r="O29" i="26"/>
  <c r="G30" i="26"/>
  <c r="W30" i="26"/>
  <c r="K31" i="26"/>
  <c r="V31" i="26"/>
  <c r="H32" i="26"/>
  <c r="S32" i="26"/>
  <c r="F33" i="26"/>
  <c r="P33" i="26"/>
  <c r="X33" i="26"/>
  <c r="H34" i="26"/>
  <c r="P34" i="26"/>
  <c r="X34" i="26"/>
  <c r="H35" i="26"/>
  <c r="P35" i="26"/>
  <c r="X35" i="26"/>
  <c r="H36" i="26"/>
  <c r="P36" i="26"/>
  <c r="X36" i="26"/>
  <c r="AA12" i="26"/>
  <c r="S12" i="26"/>
  <c r="K12" i="26"/>
  <c r="H20" i="26"/>
  <c r="H22" i="26"/>
  <c r="P23" i="26"/>
  <c r="X24" i="26"/>
  <c r="H26" i="26"/>
  <c r="P27" i="26"/>
  <c r="X28" i="26"/>
  <c r="H30" i="26"/>
  <c r="M31" i="26"/>
  <c r="I32" i="26"/>
  <c r="G33" i="26"/>
  <c r="Y33" i="26"/>
  <c r="Q34" i="26"/>
  <c r="I35" i="26"/>
  <c r="Y35" i="26"/>
  <c r="Q36" i="26"/>
  <c r="Z12" i="26"/>
  <c r="J12" i="26"/>
  <c r="Q15" i="26"/>
  <c r="Y16" i="26"/>
  <c r="I18" i="26"/>
  <c r="Y18" i="26"/>
  <c r="I20" i="26"/>
  <c r="I22" i="26"/>
  <c r="I24" i="26"/>
  <c r="I26" i="26"/>
  <c r="Y28" i="26"/>
  <c r="Y30" i="26"/>
  <c r="K32" i="26"/>
  <c r="R33" i="26"/>
  <c r="R34" i="26"/>
  <c r="R35" i="26"/>
  <c r="R36" i="26"/>
  <c r="Q12" i="26"/>
  <c r="M30" i="26"/>
  <c r="M32" i="26"/>
  <c r="AA33" i="26"/>
  <c r="K35" i="26"/>
  <c r="S36" i="26"/>
  <c r="H12" i="26"/>
  <c r="AC13" i="26"/>
  <c r="M15" i="26"/>
  <c r="H16" i="26"/>
  <c r="X16" i="26"/>
  <c r="P17" i="26"/>
  <c r="H18" i="26"/>
  <c r="X18" i="26"/>
  <c r="P19" i="26"/>
  <c r="X20" i="26"/>
  <c r="P21" i="26"/>
  <c r="X22" i="26"/>
  <c r="H24" i="26"/>
  <c r="P25" i="26"/>
  <c r="X26" i="26"/>
  <c r="H28" i="26"/>
  <c r="P29" i="26"/>
  <c r="X30" i="26"/>
  <c r="W31" i="26"/>
  <c r="U32" i="26"/>
  <c r="Q33" i="26"/>
  <c r="I34" i="26"/>
  <c r="Y34" i="26"/>
  <c r="Q35" i="26"/>
  <c r="I36" i="26"/>
  <c r="Y36" i="26"/>
  <c r="R12" i="26"/>
  <c r="I14" i="26"/>
  <c r="Q17" i="26"/>
  <c r="Q19" i="26"/>
  <c r="Y20" i="26"/>
  <c r="Y22" i="26"/>
  <c r="Y24" i="26"/>
  <c r="Y26" i="26"/>
  <c r="I28" i="26"/>
  <c r="I30" i="26"/>
  <c r="X31" i="26"/>
  <c r="H33" i="26"/>
  <c r="J34" i="26"/>
  <c r="J35" i="26"/>
  <c r="J36" i="26"/>
  <c r="Y12" i="26"/>
  <c r="U29" i="26"/>
  <c r="I33" i="26"/>
  <c r="AA34" i="26"/>
  <c r="K36" i="26"/>
  <c r="X12" i="26"/>
  <c r="I16" i="26"/>
  <c r="Q21" i="26"/>
  <c r="Q23" i="26"/>
  <c r="Q25" i="26"/>
  <c r="Q27" i="26"/>
  <c r="Q29" i="26"/>
  <c r="N31" i="26"/>
  <c r="V32" i="26"/>
  <c r="Z33" i="26"/>
  <c r="Z34" i="26"/>
  <c r="Z35" i="26"/>
  <c r="Z36" i="26"/>
  <c r="I12" i="26"/>
  <c r="AC30" i="26"/>
  <c r="W32" i="26"/>
  <c r="K34" i="26"/>
  <c r="S35" i="26"/>
  <c r="AA36" i="26"/>
  <c r="M14" i="26"/>
  <c r="U15" i="26"/>
  <c r="M16" i="26"/>
  <c r="AC16" i="26"/>
  <c r="U17" i="26"/>
  <c r="M18" i="26"/>
  <c r="AC18" i="26"/>
  <c r="U19" i="26"/>
  <c r="M20" i="26"/>
  <c r="AC20" i="26"/>
  <c r="U21" i="26"/>
  <c r="M22" i="26"/>
  <c r="AC22" i="26"/>
  <c r="U23" i="26"/>
  <c r="M24" i="26"/>
  <c r="AC24" i="26"/>
  <c r="U25" i="26"/>
  <c r="M26" i="26"/>
  <c r="AC26" i="26"/>
  <c r="U27" i="26"/>
  <c r="M28" i="26"/>
  <c r="AC28" i="26"/>
  <c r="O31" i="26"/>
  <c r="Y31" i="26"/>
  <c r="S33" i="26"/>
  <c r="S34" i="26"/>
  <c r="AA35" i="26"/>
  <c r="P12" i="26"/>
  <c r="Q14" i="26"/>
  <c r="W15" i="26"/>
  <c r="O16" i="26"/>
  <c r="G17" i="26"/>
  <c r="W17" i="26"/>
  <c r="O18" i="26"/>
  <c r="G19" i="26"/>
  <c r="W19" i="26"/>
  <c r="O20" i="26"/>
  <c r="G21" i="26"/>
  <c r="W21" i="26"/>
  <c r="O22" i="26"/>
  <c r="G23" i="26"/>
  <c r="W23" i="26"/>
  <c r="O24" i="26"/>
  <c r="G25" i="26"/>
  <c r="W25" i="26"/>
  <c r="O26" i="26"/>
  <c r="G27" i="26"/>
  <c r="W27" i="26"/>
  <c r="O28" i="26"/>
  <c r="G29" i="26"/>
  <c r="W29" i="26"/>
  <c r="O30" i="26"/>
  <c r="F31" i="26"/>
  <c r="P31" i="26"/>
  <c r="AA31" i="26"/>
  <c r="N32" i="26"/>
  <c r="X32" i="26"/>
  <c r="K33" i="26"/>
  <c r="T33" i="26"/>
  <c r="AB33" i="26"/>
  <c r="L34" i="26"/>
  <c r="T34" i="26"/>
  <c r="AB34" i="26"/>
  <c r="L35" i="26"/>
  <c r="T35" i="26"/>
  <c r="AB35" i="26"/>
  <c r="L36" i="26"/>
  <c r="T36" i="26"/>
  <c r="AB36" i="26"/>
  <c r="W12" i="26"/>
  <c r="O12" i="26"/>
  <c r="G12" i="26"/>
  <c r="P20" i="26"/>
  <c r="P22" i="26"/>
  <c r="X23" i="26"/>
  <c r="H25" i="26"/>
  <c r="P26" i="26"/>
  <c r="X27" i="26"/>
  <c r="H29" i="26"/>
  <c r="P30" i="26"/>
  <c r="Q31" i="26"/>
  <c r="O32" i="26"/>
  <c r="M33" i="26"/>
  <c r="AC33" i="26"/>
  <c r="U34" i="26"/>
  <c r="M35" i="26"/>
  <c r="AC35" i="26"/>
  <c r="U36" i="26"/>
  <c r="V12" i="26"/>
  <c r="F12" i="26"/>
  <c r="Y15" i="26"/>
  <c r="I17" i="26"/>
  <c r="Q18" i="26"/>
  <c r="Y19" i="26"/>
  <c r="Y21" i="26"/>
  <c r="Y23" i="26"/>
  <c r="I25" i="26"/>
  <c r="I27" i="26"/>
  <c r="I29" i="26"/>
  <c r="S31" i="26"/>
  <c r="N33" i="26"/>
  <c r="N34" i="26"/>
  <c r="N35" i="26"/>
  <c r="N36" i="26"/>
  <c r="U12" i="26"/>
  <c r="M29" i="26"/>
  <c r="G32" i="26"/>
  <c r="O33" i="26"/>
  <c r="W34" i="26"/>
  <c r="G36" i="26"/>
  <c r="T12" i="26"/>
  <c r="J11" i="26"/>
  <c r="S11" i="26"/>
  <c r="Z11" i="26"/>
  <c r="Q11" i="26"/>
  <c r="I11" i="26"/>
  <c r="H11" i="26"/>
  <c r="O11" i="26"/>
  <c r="Y11" i="26"/>
  <c r="P11" i="26"/>
  <c r="X11" i="26"/>
  <c r="W11" i="26"/>
  <c r="N11" i="26"/>
  <c r="U11" i="26"/>
  <c r="T11" i="26"/>
  <c r="G11" i="26"/>
  <c r="V11" i="26"/>
  <c r="M11" i="26"/>
  <c r="AC11" i="26"/>
  <c r="L11" i="26"/>
  <c r="AB11" i="26"/>
  <c r="K11" i="26"/>
  <c r="AA11" i="26"/>
  <c r="C206" i="25"/>
  <c r="N204" i="25"/>
  <c r="V204" i="25"/>
  <c r="C207" i="25"/>
  <c r="P204" i="25"/>
  <c r="Y194" i="25"/>
  <c r="C203" i="25"/>
  <c r="W194" i="25"/>
  <c r="T204" i="25"/>
  <c r="L210" i="25"/>
  <c r="N210" i="25"/>
  <c r="C219" i="44"/>
  <c r="U184" i="24"/>
  <c r="J204" i="25"/>
  <c r="R204" i="25"/>
  <c r="X204" i="25"/>
  <c r="C209" i="25"/>
  <c r="C212" i="25"/>
  <c r="V210" i="25"/>
  <c r="C214" i="25"/>
  <c r="I194" i="25"/>
  <c r="U228" i="24"/>
  <c r="C189" i="44"/>
  <c r="B2" i="49"/>
  <c r="B2" i="26"/>
  <c r="A2" i="20"/>
  <c r="M194" i="25"/>
  <c r="S181" i="25"/>
  <c r="I189" i="25"/>
  <c r="E194" i="25"/>
  <c r="C202" i="25"/>
  <c r="U204" i="25"/>
  <c r="AC8" i="26"/>
  <c r="W8" i="26"/>
  <c r="Q8" i="26"/>
  <c r="K8" i="26"/>
  <c r="H7" i="26"/>
  <c r="X7" i="26"/>
  <c r="L7" i="26"/>
  <c r="Z8" i="26"/>
  <c r="T8" i="26"/>
  <c r="N8" i="26"/>
  <c r="H8" i="26"/>
  <c r="AA7" i="26"/>
  <c r="U7" i="26"/>
  <c r="O7" i="26"/>
  <c r="I7" i="26"/>
  <c r="Y8" i="26"/>
  <c r="S8" i="26"/>
  <c r="M8" i="26"/>
  <c r="G8" i="26"/>
  <c r="Z7" i="26"/>
  <c r="T7" i="26"/>
  <c r="N7" i="26"/>
  <c r="G7" i="26"/>
  <c r="AB8" i="26"/>
  <c r="P8" i="26"/>
  <c r="AC7" i="26"/>
  <c r="Q7" i="26"/>
  <c r="AA8" i="26"/>
  <c r="O8" i="26"/>
  <c r="AB7" i="26"/>
  <c r="P7" i="26"/>
  <c r="V8" i="26"/>
  <c r="J8" i="26"/>
  <c r="W7" i="26"/>
  <c r="K7" i="26"/>
  <c r="U8" i="26"/>
  <c r="I8" i="26"/>
  <c r="V7" i="26"/>
  <c r="J7" i="26"/>
  <c r="L8" i="26"/>
  <c r="F8" i="26"/>
  <c r="Y7" i="26"/>
  <c r="S7" i="26"/>
  <c r="M7" i="26"/>
  <c r="F7" i="26"/>
  <c r="X8" i="26"/>
  <c r="F95" i="20"/>
  <c r="L100" i="20"/>
  <c r="G189" i="25"/>
  <c r="Q194" i="25"/>
  <c r="V181" i="25"/>
  <c r="M186" i="24"/>
  <c r="H105" i="24"/>
  <c r="S186" i="24"/>
  <c r="T157" i="24"/>
  <c r="E151" i="24"/>
  <c r="T194" i="25"/>
  <c r="X157" i="24"/>
  <c r="N105" i="24"/>
  <c r="E230" i="24"/>
  <c r="F189" i="25"/>
  <c r="L189" i="25"/>
  <c r="R189" i="25"/>
  <c r="X189" i="25"/>
  <c r="F221" i="23"/>
  <c r="S230" i="24"/>
  <c r="M236" i="24"/>
  <c r="U181" i="25"/>
  <c r="O189" i="25"/>
  <c r="U189" i="25"/>
  <c r="C201" i="25"/>
  <c r="W230" i="24"/>
  <c r="L181" i="25"/>
  <c r="D189" i="25"/>
  <c r="J189" i="25"/>
  <c r="V189" i="25"/>
  <c r="C195" i="25"/>
  <c r="C199" i="25"/>
  <c r="O186" i="24"/>
  <c r="N109" i="23"/>
  <c r="T109" i="23"/>
  <c r="E112" i="24"/>
  <c r="S147" i="24"/>
  <c r="R149" i="24"/>
  <c r="O226" i="24"/>
  <c r="K230" i="24"/>
  <c r="H194" i="25"/>
  <c r="R181" i="25"/>
  <c r="S226" i="24"/>
  <c r="Q230" i="24"/>
  <c r="G181" i="25"/>
  <c r="Q181" i="25"/>
  <c r="E189" i="25"/>
  <c r="Q189" i="25"/>
  <c r="W189" i="25"/>
  <c r="M189" i="25"/>
  <c r="Y189" i="25"/>
  <c r="K194" i="25"/>
  <c r="G194" i="25"/>
  <c r="S194" i="25"/>
  <c r="W91" i="44"/>
  <c r="G236" i="24"/>
  <c r="O218" i="24"/>
  <c r="S236" i="24"/>
  <c r="M147" i="24"/>
  <c r="F149" i="24"/>
  <c r="N191" i="24"/>
  <c r="K214" i="23"/>
  <c r="Q214" i="23"/>
  <c r="O214" i="23"/>
  <c r="U218" i="24"/>
  <c r="Y236" i="24"/>
  <c r="U112" i="24"/>
  <c r="N109" i="24"/>
  <c r="K101" i="23"/>
  <c r="W101" i="23"/>
  <c r="C148" i="24"/>
  <c r="C147" i="24" s="1"/>
  <c r="R107" i="24"/>
  <c r="T105" i="24"/>
  <c r="H157" i="24"/>
  <c r="Y147" i="24"/>
  <c r="L151" i="24"/>
  <c r="X209" i="24"/>
  <c r="Q228" i="24"/>
  <c r="F91" i="44"/>
  <c r="Y91" i="44"/>
  <c r="Q112" i="24"/>
  <c r="F139" i="24"/>
  <c r="I149" i="24"/>
  <c r="H153" i="23"/>
  <c r="T153" i="23"/>
  <c r="Q157" i="24"/>
  <c r="S180" i="24"/>
  <c r="C224" i="24"/>
  <c r="I230" i="24"/>
  <c r="K236" i="24"/>
  <c r="H181" i="25"/>
  <c r="N181" i="25"/>
  <c r="T181" i="25"/>
  <c r="F194" i="25"/>
  <c r="L194" i="25"/>
  <c r="R194" i="25"/>
  <c r="X194" i="25"/>
  <c r="N194" i="25"/>
  <c r="C197" i="25"/>
  <c r="V194" i="25"/>
  <c r="F204" i="25"/>
  <c r="J210" i="25"/>
  <c r="E92" i="23"/>
  <c r="Q92" i="23"/>
  <c r="I92" i="24"/>
  <c r="G147" i="24"/>
  <c r="J149" i="24"/>
  <c r="I184" i="24"/>
  <c r="N147" i="24"/>
  <c r="U149" i="24"/>
  <c r="D221" i="24"/>
  <c r="I226" i="24"/>
  <c r="V149" i="24"/>
  <c r="F151" i="24"/>
  <c r="F157" i="24"/>
  <c r="I218" i="24"/>
  <c r="K226" i="24"/>
  <c r="U230" i="24"/>
  <c r="E232" i="24"/>
  <c r="J105" i="24"/>
  <c r="E184" i="24"/>
  <c r="F191" i="24"/>
  <c r="G230" i="24"/>
  <c r="C200" i="25"/>
  <c r="C208" i="25"/>
  <c r="K101" i="24"/>
  <c r="F109" i="23"/>
  <c r="L109" i="23"/>
  <c r="R109" i="23"/>
  <c r="X109" i="23"/>
  <c r="O130" i="24"/>
  <c r="O142" i="23"/>
  <c r="U142" i="23"/>
  <c r="P147" i="24"/>
  <c r="L157" i="24"/>
  <c r="K180" i="23"/>
  <c r="Q180" i="23"/>
  <c r="W180" i="23"/>
  <c r="Q186" i="24"/>
  <c r="L193" i="24"/>
  <c r="C206" i="24"/>
  <c r="S218" i="24"/>
  <c r="M218" i="23"/>
  <c r="S218" i="23"/>
  <c r="Y218" i="23"/>
  <c r="P221" i="24"/>
  <c r="J221" i="23"/>
  <c r="V221" i="23"/>
  <c r="Q226" i="24"/>
  <c r="K232" i="24"/>
  <c r="O236" i="24"/>
  <c r="I181" i="25"/>
  <c r="O181" i="25"/>
  <c r="E181" i="25"/>
  <c r="K181" i="25"/>
  <c r="W181" i="25"/>
  <c r="Y181" i="25"/>
  <c r="S189" i="25"/>
  <c r="U194" i="25"/>
  <c r="E101" i="24"/>
  <c r="P105" i="24"/>
  <c r="I112" i="24"/>
  <c r="D147" i="24"/>
  <c r="O149" i="24"/>
  <c r="Q151" i="24"/>
  <c r="P171" i="24"/>
  <c r="Q184" i="24"/>
  <c r="E186" i="24"/>
  <c r="R191" i="24"/>
  <c r="R193" i="24"/>
  <c r="F209" i="24"/>
  <c r="V221" i="24"/>
  <c r="E226" i="24"/>
  <c r="W232" i="24"/>
  <c r="U232" i="23"/>
  <c r="Q236" i="24"/>
  <c r="K172" i="25"/>
  <c r="J181" i="25"/>
  <c r="H189" i="25"/>
  <c r="H204" i="25"/>
  <c r="V101" i="24"/>
  <c r="X101" i="24"/>
  <c r="F107" i="24"/>
  <c r="O112" i="24"/>
  <c r="L139" i="23"/>
  <c r="I142" i="24"/>
  <c r="V147" i="24"/>
  <c r="P149" i="24"/>
  <c r="R151" i="24"/>
  <c r="N153" i="24"/>
  <c r="R157" i="24"/>
  <c r="R171" i="24"/>
  <c r="G180" i="23"/>
  <c r="S180" i="23"/>
  <c r="G186" i="24"/>
  <c r="W186" i="24"/>
  <c r="M188" i="24"/>
  <c r="D203" i="24"/>
  <c r="L209" i="24"/>
  <c r="Y218" i="24"/>
  <c r="I218" i="23"/>
  <c r="O218" i="23"/>
  <c r="U218" i="23"/>
  <c r="G226" i="24"/>
  <c r="U226" i="24"/>
  <c r="E228" i="24"/>
  <c r="O230" i="24"/>
  <c r="E236" i="24"/>
  <c r="C109" i="44"/>
  <c r="J92" i="23"/>
  <c r="D105" i="24"/>
  <c r="V105" i="24"/>
  <c r="O107" i="24"/>
  <c r="W114" i="24"/>
  <c r="I114" i="23"/>
  <c r="K114" i="23"/>
  <c r="Q114" i="23"/>
  <c r="W114" i="23"/>
  <c r="J147" i="24"/>
  <c r="X151" i="24"/>
  <c r="E157" i="24"/>
  <c r="Q171" i="23"/>
  <c r="W171" i="23"/>
  <c r="K186" i="24"/>
  <c r="Y186" i="24"/>
  <c r="P203" i="24"/>
  <c r="R209" i="24"/>
  <c r="G218" i="24"/>
  <c r="W226" i="24"/>
  <c r="I228" i="24"/>
  <c r="W236" i="24"/>
  <c r="X181" i="25"/>
  <c r="P189" i="25"/>
  <c r="D194" i="25"/>
  <c r="J194" i="25"/>
  <c r="C198" i="25"/>
  <c r="D204" i="25"/>
  <c r="K171" i="44"/>
  <c r="W171" i="44"/>
  <c r="L92" i="24"/>
  <c r="L96" i="23"/>
  <c r="Y101" i="24"/>
  <c r="Y102" i="23"/>
  <c r="Y101" i="23" s="1"/>
  <c r="C104" i="24"/>
  <c r="D104" i="23"/>
  <c r="D101" i="23" s="1"/>
  <c r="H109" i="24"/>
  <c r="H111" i="23"/>
  <c r="H109" i="23" s="1"/>
  <c r="F112" i="24"/>
  <c r="F113" i="23"/>
  <c r="F112" i="23" s="1"/>
  <c r="L112" i="24"/>
  <c r="L113" i="23"/>
  <c r="L112" i="23" s="1"/>
  <c r="R112" i="24"/>
  <c r="R113" i="23"/>
  <c r="R112" i="23" s="1"/>
  <c r="X112" i="24"/>
  <c r="X113" i="23"/>
  <c r="X112" i="23" s="1"/>
  <c r="O114" i="24"/>
  <c r="O115" i="23"/>
  <c r="O114" i="23" s="1"/>
  <c r="U114" i="24"/>
  <c r="U115" i="23"/>
  <c r="U114" i="23" s="1"/>
  <c r="C119" i="24"/>
  <c r="D119" i="23"/>
  <c r="C119" i="23" s="1"/>
  <c r="F130" i="24"/>
  <c r="F131" i="23"/>
  <c r="L130" i="24"/>
  <c r="L131" i="23"/>
  <c r="L130" i="23" s="1"/>
  <c r="R130" i="24"/>
  <c r="R131" i="23"/>
  <c r="R130" i="23" s="1"/>
  <c r="X130" i="24"/>
  <c r="X131" i="23"/>
  <c r="X130" i="23" s="1"/>
  <c r="H130" i="24"/>
  <c r="H132" i="23"/>
  <c r="H130" i="23" s="1"/>
  <c r="N130" i="24"/>
  <c r="N132" i="23"/>
  <c r="N130" i="23" s="1"/>
  <c r="T130" i="24"/>
  <c r="T132" i="23"/>
  <c r="T130" i="23" s="1"/>
  <c r="H139" i="24"/>
  <c r="H141" i="23"/>
  <c r="H139" i="23" s="1"/>
  <c r="N139" i="24"/>
  <c r="N141" i="23"/>
  <c r="N139" i="23" s="1"/>
  <c r="T139" i="24"/>
  <c r="T141" i="23"/>
  <c r="T139" i="23" s="1"/>
  <c r="G142" i="24"/>
  <c r="G143" i="23"/>
  <c r="M142" i="24"/>
  <c r="M143" i="23"/>
  <c r="M142" i="23" s="1"/>
  <c r="S142" i="24"/>
  <c r="S143" i="23"/>
  <c r="S142" i="23" s="1"/>
  <c r="Y142" i="24"/>
  <c r="Y143" i="23"/>
  <c r="Y142" i="23" s="1"/>
  <c r="C146" i="24"/>
  <c r="G146" i="23"/>
  <c r="C146" i="23" s="1"/>
  <c r="I147" i="24"/>
  <c r="I148" i="23"/>
  <c r="I147" i="23" s="1"/>
  <c r="O147" i="24"/>
  <c r="O148" i="23"/>
  <c r="O147" i="23" s="1"/>
  <c r="U147" i="24"/>
  <c r="U148" i="23"/>
  <c r="U147" i="23" s="1"/>
  <c r="I151" i="24"/>
  <c r="I152" i="23"/>
  <c r="I151" i="23" s="1"/>
  <c r="O151" i="24"/>
  <c r="O152" i="23"/>
  <c r="O151" i="23" s="1"/>
  <c r="U151" i="24"/>
  <c r="U152" i="23"/>
  <c r="U151" i="23" s="1"/>
  <c r="F153" i="24"/>
  <c r="F154" i="23"/>
  <c r="F153" i="23" s="1"/>
  <c r="L153" i="24"/>
  <c r="L154" i="23"/>
  <c r="L153" i="23" s="1"/>
  <c r="R153" i="24"/>
  <c r="R154" i="23"/>
  <c r="R153" i="23" s="1"/>
  <c r="X153" i="24"/>
  <c r="X154" i="23"/>
  <c r="X153" i="23" s="1"/>
  <c r="C156" i="24"/>
  <c r="D156" i="23"/>
  <c r="C156" i="23" s="1"/>
  <c r="C158" i="24"/>
  <c r="C157" i="24" s="1"/>
  <c r="G158" i="23"/>
  <c r="G157" i="23" s="1"/>
  <c r="M157" i="24"/>
  <c r="M158" i="23"/>
  <c r="M157" i="23" s="1"/>
  <c r="S157" i="24"/>
  <c r="S158" i="23"/>
  <c r="S157" i="23" s="1"/>
  <c r="Y157" i="24"/>
  <c r="Y158" i="23"/>
  <c r="Y157" i="23" s="1"/>
  <c r="K171" i="24"/>
  <c r="K172" i="23"/>
  <c r="K171" i="23" s="1"/>
  <c r="C183" i="24"/>
  <c r="D183" i="23"/>
  <c r="C183" i="23" s="1"/>
  <c r="C187" i="24"/>
  <c r="C186" i="24" s="1"/>
  <c r="D187" i="23"/>
  <c r="J186" i="24"/>
  <c r="J187" i="23"/>
  <c r="J186" i="23" s="1"/>
  <c r="P186" i="24"/>
  <c r="P187" i="23"/>
  <c r="P186" i="23" s="1"/>
  <c r="V186" i="24"/>
  <c r="V187" i="23"/>
  <c r="V186" i="23" s="1"/>
  <c r="D200" i="23"/>
  <c r="C200" i="23" s="1"/>
  <c r="C200" i="24"/>
  <c r="F204" i="23"/>
  <c r="F203" i="24"/>
  <c r="L204" i="23"/>
  <c r="L203" i="23" s="1"/>
  <c r="L203" i="24"/>
  <c r="R204" i="23"/>
  <c r="R203" i="23" s="1"/>
  <c r="R203" i="24"/>
  <c r="X204" i="23"/>
  <c r="X203" i="23" s="1"/>
  <c r="X203" i="24"/>
  <c r="H203" i="24"/>
  <c r="H205" i="23"/>
  <c r="H203" i="23" s="1"/>
  <c r="N203" i="24"/>
  <c r="N205" i="23"/>
  <c r="N203" i="23" s="1"/>
  <c r="T203" i="24"/>
  <c r="T205" i="23"/>
  <c r="T203" i="23" s="1"/>
  <c r="E209" i="24"/>
  <c r="E210" i="23"/>
  <c r="E209" i="23" s="1"/>
  <c r="K209" i="24"/>
  <c r="K210" i="23"/>
  <c r="K209" i="23" s="1"/>
  <c r="Q209" i="24"/>
  <c r="Q210" i="23"/>
  <c r="Q209" i="23" s="1"/>
  <c r="W209" i="24"/>
  <c r="W210" i="23"/>
  <c r="W209" i="23" s="1"/>
  <c r="E215" i="23"/>
  <c r="E214" i="24"/>
  <c r="W215" i="23"/>
  <c r="W214" i="23" s="1"/>
  <c r="W214" i="24"/>
  <c r="G214" i="24"/>
  <c r="G216" i="23"/>
  <c r="G214" i="23" s="1"/>
  <c r="M214" i="24"/>
  <c r="M216" i="23"/>
  <c r="M214" i="23" s="1"/>
  <c r="S214" i="24"/>
  <c r="S216" i="23"/>
  <c r="S214" i="23" s="1"/>
  <c r="Y214" i="24"/>
  <c r="Y216" i="23"/>
  <c r="Y214" i="23" s="1"/>
  <c r="F92" i="24"/>
  <c r="F96" i="23"/>
  <c r="G101" i="24"/>
  <c r="G102" i="23"/>
  <c r="G101" i="23" s="1"/>
  <c r="S101" i="24"/>
  <c r="S102" i="23"/>
  <c r="S101" i="23" s="1"/>
  <c r="J101" i="24"/>
  <c r="J104" i="23"/>
  <c r="J101" i="23" s="1"/>
  <c r="A2" i="23"/>
  <c r="A85" i="23"/>
  <c r="J92" i="24"/>
  <c r="G92" i="24"/>
  <c r="G93" i="23"/>
  <c r="M92" i="24"/>
  <c r="M93" i="23"/>
  <c r="M92" i="23" s="1"/>
  <c r="S92" i="24"/>
  <c r="S93" i="23"/>
  <c r="S92" i="23" s="1"/>
  <c r="Y92" i="24"/>
  <c r="Y93" i="23"/>
  <c r="Y92" i="23" s="1"/>
  <c r="F101" i="24"/>
  <c r="W101" i="24"/>
  <c r="H101" i="24"/>
  <c r="H102" i="23"/>
  <c r="H101" i="23" s="1"/>
  <c r="N101" i="24"/>
  <c r="N102" i="23"/>
  <c r="N101" i="23" s="1"/>
  <c r="T101" i="24"/>
  <c r="T102" i="23"/>
  <c r="T101" i="23" s="1"/>
  <c r="C103" i="24"/>
  <c r="I101" i="24"/>
  <c r="I103" i="23"/>
  <c r="I101" i="23" s="1"/>
  <c r="O101" i="24"/>
  <c r="O103" i="23"/>
  <c r="U101" i="24"/>
  <c r="U103" i="23"/>
  <c r="U101" i="23" s="1"/>
  <c r="D107" i="24"/>
  <c r="P107" i="24"/>
  <c r="E107" i="24"/>
  <c r="E108" i="23"/>
  <c r="E107" i="23" s="1"/>
  <c r="K107" i="24"/>
  <c r="K108" i="23"/>
  <c r="K107" i="23" s="1"/>
  <c r="Q107" i="24"/>
  <c r="Q108" i="23"/>
  <c r="Q107" i="23" s="1"/>
  <c r="W107" i="24"/>
  <c r="W108" i="23"/>
  <c r="W107" i="23" s="1"/>
  <c r="R109" i="24"/>
  <c r="G109" i="24"/>
  <c r="G110" i="23"/>
  <c r="G109" i="23" s="1"/>
  <c r="M109" i="24"/>
  <c r="M110" i="23"/>
  <c r="M109" i="23" s="1"/>
  <c r="S109" i="24"/>
  <c r="S110" i="23"/>
  <c r="S109" i="23" s="1"/>
  <c r="Y109" i="24"/>
  <c r="Y110" i="23"/>
  <c r="Y109" i="23" s="1"/>
  <c r="H112" i="24"/>
  <c r="T112" i="24"/>
  <c r="G112" i="24"/>
  <c r="G113" i="23"/>
  <c r="G112" i="23" s="1"/>
  <c r="M112" i="24"/>
  <c r="M113" i="23"/>
  <c r="M112" i="23" s="1"/>
  <c r="S112" i="24"/>
  <c r="S113" i="23"/>
  <c r="S112" i="23" s="1"/>
  <c r="Y112" i="24"/>
  <c r="Y113" i="23"/>
  <c r="Y112" i="23" s="1"/>
  <c r="C118" i="24"/>
  <c r="F124" i="24"/>
  <c r="F125" i="23"/>
  <c r="L124" i="24"/>
  <c r="L125" i="23"/>
  <c r="L124" i="23" s="1"/>
  <c r="R124" i="24"/>
  <c r="R125" i="23"/>
  <c r="R124" i="23" s="1"/>
  <c r="X124" i="24"/>
  <c r="X125" i="23"/>
  <c r="X124" i="23" s="1"/>
  <c r="H124" i="24"/>
  <c r="H126" i="23"/>
  <c r="H124" i="23" s="1"/>
  <c r="N124" i="24"/>
  <c r="N126" i="23"/>
  <c r="N124" i="23" s="1"/>
  <c r="T124" i="24"/>
  <c r="T126" i="23"/>
  <c r="T124" i="23" s="1"/>
  <c r="I130" i="24"/>
  <c r="G130" i="24"/>
  <c r="G131" i="23"/>
  <c r="M130" i="24"/>
  <c r="M131" i="23"/>
  <c r="M130" i="23" s="1"/>
  <c r="S130" i="24"/>
  <c r="S131" i="23"/>
  <c r="S130" i="23" s="1"/>
  <c r="Y130" i="24"/>
  <c r="Y131" i="23"/>
  <c r="Y130" i="23" s="1"/>
  <c r="I130" i="23"/>
  <c r="C134" i="24"/>
  <c r="G134" i="23"/>
  <c r="E135" i="24"/>
  <c r="E136" i="23"/>
  <c r="E135" i="23" s="1"/>
  <c r="K135" i="24"/>
  <c r="K136" i="23"/>
  <c r="K135" i="23" s="1"/>
  <c r="Q135" i="24"/>
  <c r="Q136" i="23"/>
  <c r="Q135" i="23" s="1"/>
  <c r="W135" i="24"/>
  <c r="W136" i="23"/>
  <c r="W135" i="23" s="1"/>
  <c r="G135" i="24"/>
  <c r="G137" i="23"/>
  <c r="G135" i="23" s="1"/>
  <c r="M135" i="24"/>
  <c r="M137" i="23"/>
  <c r="M135" i="23" s="1"/>
  <c r="S135" i="24"/>
  <c r="S137" i="23"/>
  <c r="Y135" i="24"/>
  <c r="Y137" i="23"/>
  <c r="Y135" i="23" s="1"/>
  <c r="L139" i="24"/>
  <c r="C140" i="24"/>
  <c r="G140" i="23"/>
  <c r="G139" i="23" s="1"/>
  <c r="M139" i="24"/>
  <c r="M140" i="23"/>
  <c r="M139" i="23" s="1"/>
  <c r="S139" i="24"/>
  <c r="S140" i="23"/>
  <c r="S139" i="23" s="1"/>
  <c r="Y139" i="24"/>
  <c r="Y140" i="23"/>
  <c r="Y139" i="23" s="1"/>
  <c r="O142" i="24"/>
  <c r="C144" i="24"/>
  <c r="D144" i="23"/>
  <c r="C145" i="24"/>
  <c r="F145" i="23"/>
  <c r="C145" i="23" s="1"/>
  <c r="G149" i="24"/>
  <c r="G150" i="23"/>
  <c r="G149" i="23" s="1"/>
  <c r="M149" i="24"/>
  <c r="M150" i="23"/>
  <c r="M149" i="23" s="1"/>
  <c r="S149" i="24"/>
  <c r="S150" i="23"/>
  <c r="S149" i="23" s="1"/>
  <c r="Y149" i="24"/>
  <c r="Y150" i="23"/>
  <c r="Y149" i="23" s="1"/>
  <c r="N151" i="24"/>
  <c r="D151" i="24"/>
  <c r="D152" i="23"/>
  <c r="D151" i="23" s="1"/>
  <c r="J151" i="24"/>
  <c r="J152" i="23"/>
  <c r="J151" i="23" s="1"/>
  <c r="P151" i="24"/>
  <c r="P152" i="23"/>
  <c r="P151" i="23" s="1"/>
  <c r="V151" i="24"/>
  <c r="V152" i="23"/>
  <c r="V151" i="23" s="1"/>
  <c r="T153" i="24"/>
  <c r="K157" i="24"/>
  <c r="W157" i="24"/>
  <c r="C159" i="24"/>
  <c r="D159" i="23"/>
  <c r="C159" i="23" s="1"/>
  <c r="Q171" i="24"/>
  <c r="F171" i="24"/>
  <c r="F172" i="23"/>
  <c r="F171" i="23" s="1"/>
  <c r="L171" i="24"/>
  <c r="L172" i="23"/>
  <c r="L171" i="23" s="1"/>
  <c r="R171" i="23"/>
  <c r="J171" i="23"/>
  <c r="P171" i="23"/>
  <c r="V171" i="23"/>
  <c r="C178" i="24"/>
  <c r="E178" i="23"/>
  <c r="E171" i="23" s="1"/>
  <c r="W180" i="24"/>
  <c r="H180" i="24"/>
  <c r="H181" i="23"/>
  <c r="H180" i="23" s="1"/>
  <c r="N180" i="24"/>
  <c r="N181" i="23"/>
  <c r="N180" i="23" s="1"/>
  <c r="T180" i="24"/>
  <c r="T181" i="23"/>
  <c r="T180" i="23" s="1"/>
  <c r="C182" i="24"/>
  <c r="I180" i="24"/>
  <c r="I182" i="23"/>
  <c r="I180" i="23" s="1"/>
  <c r="O180" i="24"/>
  <c r="O182" i="23"/>
  <c r="O180" i="23" s="1"/>
  <c r="U180" i="24"/>
  <c r="U182" i="23"/>
  <c r="U180" i="23" s="1"/>
  <c r="K184" i="24"/>
  <c r="W184" i="24"/>
  <c r="H184" i="24"/>
  <c r="H185" i="23"/>
  <c r="H184" i="23" s="1"/>
  <c r="N184" i="24"/>
  <c r="N185" i="23"/>
  <c r="N184" i="23" s="1"/>
  <c r="T184" i="24"/>
  <c r="T185" i="23"/>
  <c r="T184" i="23" s="1"/>
  <c r="O188" i="24"/>
  <c r="F188" i="24"/>
  <c r="F189" i="23"/>
  <c r="F188" i="23" s="1"/>
  <c r="L188" i="24"/>
  <c r="L189" i="23"/>
  <c r="L188" i="23" s="1"/>
  <c r="R188" i="24"/>
  <c r="R189" i="23"/>
  <c r="R188" i="23" s="1"/>
  <c r="X188" i="24"/>
  <c r="X189" i="23"/>
  <c r="X188" i="23" s="1"/>
  <c r="D191" i="24"/>
  <c r="P191" i="24"/>
  <c r="E191" i="24"/>
  <c r="E192" i="23"/>
  <c r="E191" i="23" s="1"/>
  <c r="K191" i="24"/>
  <c r="K192" i="23"/>
  <c r="K191" i="23" s="1"/>
  <c r="Q191" i="24"/>
  <c r="Q192" i="23"/>
  <c r="Q191" i="23" s="1"/>
  <c r="W191" i="24"/>
  <c r="W192" i="23"/>
  <c r="W191" i="23" s="1"/>
  <c r="N193" i="24"/>
  <c r="E193" i="24"/>
  <c r="E194" i="23"/>
  <c r="K193" i="24"/>
  <c r="K194" i="23"/>
  <c r="K193" i="23" s="1"/>
  <c r="Q193" i="24"/>
  <c r="Q194" i="23"/>
  <c r="Q193" i="23" s="1"/>
  <c r="W193" i="24"/>
  <c r="W194" i="23"/>
  <c r="W193" i="23" s="1"/>
  <c r="J203" i="24"/>
  <c r="D212" i="23"/>
  <c r="C212" i="24"/>
  <c r="J212" i="23"/>
  <c r="J209" i="23" s="1"/>
  <c r="J209" i="24"/>
  <c r="P92" i="24"/>
  <c r="N92" i="24"/>
  <c r="N93" i="23"/>
  <c r="N92" i="23" s="1"/>
  <c r="C100" i="24"/>
  <c r="D100" i="23"/>
  <c r="C100" i="23" s="1"/>
  <c r="P101" i="23"/>
  <c r="V101" i="23"/>
  <c r="M105" i="24"/>
  <c r="Y105" i="24"/>
  <c r="I105" i="24"/>
  <c r="I106" i="23"/>
  <c r="I105" i="23" s="1"/>
  <c r="O105" i="24"/>
  <c r="O106" i="23"/>
  <c r="O105" i="23" s="1"/>
  <c r="U105" i="24"/>
  <c r="U106" i="23"/>
  <c r="U105" i="23" s="1"/>
  <c r="T109" i="24"/>
  <c r="E114" i="24"/>
  <c r="E114" i="23"/>
  <c r="C116" i="24"/>
  <c r="G116" i="23"/>
  <c r="S114" i="24"/>
  <c r="S116" i="23"/>
  <c r="S114" i="23" s="1"/>
  <c r="Y114" i="24"/>
  <c r="Y116" i="23"/>
  <c r="Y114" i="23" s="1"/>
  <c r="I124" i="24"/>
  <c r="G124" i="24"/>
  <c r="G125" i="23"/>
  <c r="M124" i="24"/>
  <c r="M125" i="23"/>
  <c r="M124" i="23" s="1"/>
  <c r="S124" i="24"/>
  <c r="S125" i="23"/>
  <c r="S124" i="23" s="1"/>
  <c r="Y124" i="24"/>
  <c r="Y125" i="23"/>
  <c r="Y124" i="23" s="1"/>
  <c r="C128" i="24"/>
  <c r="G128" i="23"/>
  <c r="C132" i="24"/>
  <c r="D132" i="23"/>
  <c r="C133" i="24"/>
  <c r="F133" i="23"/>
  <c r="C133" i="23" s="1"/>
  <c r="H135" i="24"/>
  <c r="F135" i="24"/>
  <c r="F136" i="23"/>
  <c r="F135" i="23" s="1"/>
  <c r="L135" i="24"/>
  <c r="L136" i="23"/>
  <c r="L135" i="23" s="1"/>
  <c r="R135" i="24"/>
  <c r="R136" i="23"/>
  <c r="R135" i="23" s="1"/>
  <c r="X135" i="24"/>
  <c r="X136" i="23"/>
  <c r="X135" i="23" s="1"/>
  <c r="C138" i="24"/>
  <c r="D138" i="23"/>
  <c r="C138" i="23" s="1"/>
  <c r="R139" i="24"/>
  <c r="C141" i="24"/>
  <c r="D141" i="23"/>
  <c r="U142" i="24"/>
  <c r="I142" i="23"/>
  <c r="E142" i="24"/>
  <c r="E144" i="23"/>
  <c r="E142" i="23" s="1"/>
  <c r="K142" i="24"/>
  <c r="K144" i="23"/>
  <c r="K142" i="23" s="1"/>
  <c r="Q142" i="24"/>
  <c r="Q144" i="23"/>
  <c r="Q142" i="23" s="1"/>
  <c r="W142" i="24"/>
  <c r="W144" i="23"/>
  <c r="W142" i="23" s="1"/>
  <c r="E147" i="24"/>
  <c r="E148" i="23"/>
  <c r="E147" i="23" s="1"/>
  <c r="K147" i="24"/>
  <c r="K148" i="23"/>
  <c r="K147" i="23" s="1"/>
  <c r="Q147" i="24"/>
  <c r="Q148" i="23"/>
  <c r="Q147" i="23" s="1"/>
  <c r="W147" i="24"/>
  <c r="W148" i="23"/>
  <c r="W147" i="23" s="1"/>
  <c r="H149" i="24"/>
  <c r="H150" i="23"/>
  <c r="H149" i="23" s="1"/>
  <c r="N149" i="24"/>
  <c r="N150" i="23"/>
  <c r="N149" i="23" s="1"/>
  <c r="T149" i="24"/>
  <c r="T150" i="23"/>
  <c r="T149" i="23" s="1"/>
  <c r="V153" i="24"/>
  <c r="D153" i="24"/>
  <c r="D155" i="23"/>
  <c r="J153" i="24"/>
  <c r="J155" i="23"/>
  <c r="J153" i="23" s="1"/>
  <c r="P153" i="24"/>
  <c r="P155" i="23"/>
  <c r="P153" i="23" s="1"/>
  <c r="I157" i="24"/>
  <c r="I158" i="23"/>
  <c r="I157" i="23" s="1"/>
  <c r="O157" i="24"/>
  <c r="O158" i="23"/>
  <c r="O157" i="23" s="1"/>
  <c r="U157" i="24"/>
  <c r="U158" i="23"/>
  <c r="U157" i="23" s="1"/>
  <c r="G171" i="24"/>
  <c r="G172" i="23"/>
  <c r="M171" i="24"/>
  <c r="M172" i="23"/>
  <c r="M171" i="23" s="1"/>
  <c r="S171" i="24"/>
  <c r="S172" i="23"/>
  <c r="S171" i="23" s="1"/>
  <c r="Y171" i="24"/>
  <c r="Y172" i="23"/>
  <c r="Y171" i="23" s="1"/>
  <c r="C177" i="24"/>
  <c r="D177" i="23"/>
  <c r="C177" i="23" s="1"/>
  <c r="X171" i="23"/>
  <c r="C179" i="23"/>
  <c r="G180" i="24"/>
  <c r="Y180" i="24"/>
  <c r="M184" i="24"/>
  <c r="Y184" i="24"/>
  <c r="F186" i="24"/>
  <c r="F187" i="23"/>
  <c r="F186" i="23" s="1"/>
  <c r="L186" i="24"/>
  <c r="L187" i="23"/>
  <c r="L186" i="23" s="1"/>
  <c r="R186" i="24"/>
  <c r="R187" i="23"/>
  <c r="R186" i="23" s="1"/>
  <c r="X186" i="24"/>
  <c r="X187" i="23"/>
  <c r="X186" i="23" s="1"/>
  <c r="S188" i="24"/>
  <c r="G188" i="23"/>
  <c r="M188" i="23"/>
  <c r="S188" i="23"/>
  <c r="Y188" i="23"/>
  <c r="F193" i="23"/>
  <c r="L193" i="23"/>
  <c r="R193" i="23"/>
  <c r="X193" i="23"/>
  <c r="C199" i="24"/>
  <c r="D199" i="23"/>
  <c r="C199" i="23" s="1"/>
  <c r="C205" i="24"/>
  <c r="D205" i="23"/>
  <c r="G209" i="24"/>
  <c r="G210" i="23"/>
  <c r="G209" i="23" s="1"/>
  <c r="M209" i="24"/>
  <c r="M210" i="23"/>
  <c r="M209" i="23" s="1"/>
  <c r="S209" i="24"/>
  <c r="S210" i="23"/>
  <c r="S209" i="23" s="1"/>
  <c r="Y209" i="24"/>
  <c r="Y210" i="23"/>
  <c r="Y209" i="23" s="1"/>
  <c r="C94" i="24"/>
  <c r="H94" i="23"/>
  <c r="C94" i="23" s="1"/>
  <c r="H92" i="24"/>
  <c r="H93" i="23"/>
  <c r="T92" i="24"/>
  <c r="T93" i="23"/>
  <c r="T92" i="23" s="1"/>
  <c r="R92" i="24"/>
  <c r="O92" i="24"/>
  <c r="O93" i="23"/>
  <c r="O92" i="23" s="1"/>
  <c r="U92" i="24"/>
  <c r="U93" i="23"/>
  <c r="U92" i="23" s="1"/>
  <c r="C98" i="24"/>
  <c r="G98" i="23"/>
  <c r="C98" i="23" s="1"/>
  <c r="C99" i="24"/>
  <c r="I99" i="23"/>
  <c r="C99" i="23" s="1"/>
  <c r="L101" i="24"/>
  <c r="I107" i="24"/>
  <c r="U107" i="24"/>
  <c r="G107" i="24"/>
  <c r="G108" i="23"/>
  <c r="G107" i="23" s="1"/>
  <c r="M107" i="24"/>
  <c r="M108" i="23"/>
  <c r="M107" i="23" s="1"/>
  <c r="S107" i="24"/>
  <c r="S108" i="23"/>
  <c r="S107" i="23" s="1"/>
  <c r="Y107" i="24"/>
  <c r="Y108" i="23"/>
  <c r="Y107" i="23" s="1"/>
  <c r="X109" i="24"/>
  <c r="I109" i="24"/>
  <c r="I110" i="23"/>
  <c r="I109" i="23" s="1"/>
  <c r="O109" i="24"/>
  <c r="O110" i="23"/>
  <c r="O109" i="23" s="1"/>
  <c r="U109" i="24"/>
  <c r="U110" i="23"/>
  <c r="U109" i="23" s="1"/>
  <c r="E109" i="24"/>
  <c r="E111" i="23"/>
  <c r="E109" i="23" s="1"/>
  <c r="K109" i="24"/>
  <c r="K111" i="23"/>
  <c r="K109" i="23" s="1"/>
  <c r="Q109" i="24"/>
  <c r="Q111" i="23"/>
  <c r="Q109" i="23" s="1"/>
  <c r="W109" i="24"/>
  <c r="W111" i="23"/>
  <c r="W109" i="23" s="1"/>
  <c r="K112" i="24"/>
  <c r="W112" i="24"/>
  <c r="K114" i="24"/>
  <c r="L114" i="24"/>
  <c r="L115" i="23"/>
  <c r="L114" i="23" s="1"/>
  <c r="R114" i="24"/>
  <c r="R115" i="23"/>
  <c r="R114" i="23" s="1"/>
  <c r="X114" i="24"/>
  <c r="X115" i="23"/>
  <c r="X114" i="23" s="1"/>
  <c r="N114" i="23"/>
  <c r="T114" i="23"/>
  <c r="C117" i="23"/>
  <c r="C122" i="24"/>
  <c r="G122" i="23"/>
  <c r="C122" i="23" s="1"/>
  <c r="O124" i="24"/>
  <c r="C126" i="24"/>
  <c r="D126" i="23"/>
  <c r="C127" i="24"/>
  <c r="F127" i="23"/>
  <c r="C127" i="23" s="1"/>
  <c r="C129" i="24"/>
  <c r="D129" i="23"/>
  <c r="C129" i="23" s="1"/>
  <c r="U130" i="24"/>
  <c r="U130" i="23"/>
  <c r="E130" i="24"/>
  <c r="E132" i="23"/>
  <c r="E130" i="23" s="1"/>
  <c r="K130" i="24"/>
  <c r="K132" i="23"/>
  <c r="K130" i="23" s="1"/>
  <c r="Q130" i="24"/>
  <c r="Q132" i="23"/>
  <c r="Q130" i="23" s="1"/>
  <c r="W130" i="24"/>
  <c r="W132" i="23"/>
  <c r="W130" i="23" s="1"/>
  <c r="N135" i="24"/>
  <c r="X139" i="24"/>
  <c r="I139" i="24"/>
  <c r="I140" i="23"/>
  <c r="I139" i="23" s="1"/>
  <c r="O139" i="24"/>
  <c r="O140" i="23"/>
  <c r="O139" i="23" s="1"/>
  <c r="U139" i="24"/>
  <c r="U140" i="23"/>
  <c r="U139" i="23" s="1"/>
  <c r="E139" i="24"/>
  <c r="E141" i="23"/>
  <c r="E139" i="23" s="1"/>
  <c r="K139" i="24"/>
  <c r="K141" i="23"/>
  <c r="K139" i="23" s="1"/>
  <c r="Q139" i="24"/>
  <c r="Q141" i="23"/>
  <c r="Q139" i="23" s="1"/>
  <c r="W139" i="24"/>
  <c r="W141" i="23"/>
  <c r="W139" i="23" s="1"/>
  <c r="D142" i="24"/>
  <c r="D143" i="23"/>
  <c r="J142" i="24"/>
  <c r="J143" i="23"/>
  <c r="J142" i="23" s="1"/>
  <c r="P142" i="24"/>
  <c r="P143" i="23"/>
  <c r="P142" i="23" s="1"/>
  <c r="V142" i="24"/>
  <c r="V143" i="23"/>
  <c r="V142" i="23" s="1"/>
  <c r="H147" i="24"/>
  <c r="T147" i="24"/>
  <c r="F147" i="24"/>
  <c r="F148" i="23"/>
  <c r="F147" i="23" s="1"/>
  <c r="L147" i="24"/>
  <c r="L148" i="23"/>
  <c r="L147" i="23" s="1"/>
  <c r="R147" i="24"/>
  <c r="R148" i="23"/>
  <c r="R147" i="23" s="1"/>
  <c r="X147" i="24"/>
  <c r="X148" i="23"/>
  <c r="X147" i="23" s="1"/>
  <c r="L149" i="24"/>
  <c r="X149" i="24"/>
  <c r="C154" i="24"/>
  <c r="I153" i="24"/>
  <c r="I154" i="23"/>
  <c r="I153" i="23" s="1"/>
  <c r="O153" i="24"/>
  <c r="O154" i="23"/>
  <c r="O153" i="23" s="1"/>
  <c r="U153" i="24"/>
  <c r="U154" i="23"/>
  <c r="U153" i="23" s="1"/>
  <c r="N157" i="24"/>
  <c r="D157" i="24"/>
  <c r="D158" i="23"/>
  <c r="D157" i="23" s="1"/>
  <c r="J157" i="24"/>
  <c r="J158" i="23"/>
  <c r="J157" i="23" s="1"/>
  <c r="P157" i="24"/>
  <c r="P158" i="23"/>
  <c r="P157" i="23" s="1"/>
  <c r="V157" i="24"/>
  <c r="V158" i="23"/>
  <c r="V157" i="23" s="1"/>
  <c r="V171" i="24"/>
  <c r="N171" i="23"/>
  <c r="C173" i="24"/>
  <c r="D173" i="23"/>
  <c r="C173" i="23" s="1"/>
  <c r="T171" i="24"/>
  <c r="T175" i="23"/>
  <c r="T171" i="23" s="1"/>
  <c r="C176" i="24"/>
  <c r="K180" i="24"/>
  <c r="C181" i="24"/>
  <c r="D181" i="23"/>
  <c r="J180" i="24"/>
  <c r="J181" i="23"/>
  <c r="J180" i="23" s="1"/>
  <c r="P180" i="24"/>
  <c r="P181" i="23"/>
  <c r="P180" i="23" s="1"/>
  <c r="V180" i="24"/>
  <c r="V181" i="23"/>
  <c r="V180" i="23" s="1"/>
  <c r="E180" i="24"/>
  <c r="E182" i="23"/>
  <c r="O184" i="24"/>
  <c r="D184" i="24"/>
  <c r="D185" i="23"/>
  <c r="D184" i="23" s="1"/>
  <c r="J184" i="24"/>
  <c r="J185" i="23"/>
  <c r="J184" i="23" s="1"/>
  <c r="P184" i="24"/>
  <c r="P185" i="23"/>
  <c r="P184" i="23" s="1"/>
  <c r="V184" i="24"/>
  <c r="V185" i="23"/>
  <c r="V184" i="23" s="1"/>
  <c r="I186" i="24"/>
  <c r="U186" i="24"/>
  <c r="U188" i="24"/>
  <c r="H188" i="24"/>
  <c r="H189" i="23"/>
  <c r="H188" i="23" s="1"/>
  <c r="N188" i="24"/>
  <c r="N189" i="23"/>
  <c r="N188" i="23" s="1"/>
  <c r="T188" i="24"/>
  <c r="T189" i="23"/>
  <c r="T188" i="23" s="1"/>
  <c r="H191" i="24"/>
  <c r="T191" i="24"/>
  <c r="G191" i="24"/>
  <c r="G192" i="23"/>
  <c r="G191" i="23" s="1"/>
  <c r="M191" i="24"/>
  <c r="M192" i="23"/>
  <c r="M191" i="23" s="1"/>
  <c r="S191" i="24"/>
  <c r="S192" i="23"/>
  <c r="S191" i="23" s="1"/>
  <c r="Y191" i="24"/>
  <c r="Y192" i="23"/>
  <c r="Y191" i="23" s="1"/>
  <c r="T193" i="24"/>
  <c r="G193" i="24"/>
  <c r="G194" i="23"/>
  <c r="G193" i="23" s="1"/>
  <c r="M193" i="24"/>
  <c r="M194" i="23"/>
  <c r="M193" i="23" s="1"/>
  <c r="S193" i="24"/>
  <c r="S194" i="23"/>
  <c r="S193" i="23" s="1"/>
  <c r="Y193" i="24"/>
  <c r="Y194" i="23"/>
  <c r="Y193" i="23" s="1"/>
  <c r="C196" i="24"/>
  <c r="E196" i="23"/>
  <c r="C196" i="23" s="1"/>
  <c r="V203" i="24"/>
  <c r="L209" i="23"/>
  <c r="X209" i="23"/>
  <c r="K214" i="24"/>
  <c r="V92" i="24"/>
  <c r="V93" i="23"/>
  <c r="V92" i="23" s="1"/>
  <c r="R92" i="23"/>
  <c r="X92" i="23"/>
  <c r="C97" i="24"/>
  <c r="F97" i="23"/>
  <c r="C97" i="23" s="1"/>
  <c r="M101" i="24"/>
  <c r="Q101" i="24"/>
  <c r="Q102" i="23"/>
  <c r="Q101" i="23" s="1"/>
  <c r="C106" i="24"/>
  <c r="C105" i="24" s="1"/>
  <c r="E106" i="23"/>
  <c r="E105" i="23" s="1"/>
  <c r="K105" i="24"/>
  <c r="K106" i="23"/>
  <c r="K105" i="23" s="1"/>
  <c r="Q105" i="24"/>
  <c r="Q106" i="23"/>
  <c r="Q105" i="23" s="1"/>
  <c r="W105" i="24"/>
  <c r="W106" i="23"/>
  <c r="W105" i="23" s="1"/>
  <c r="J107" i="24"/>
  <c r="V107" i="24"/>
  <c r="H107" i="24"/>
  <c r="H108" i="23"/>
  <c r="H107" i="23" s="1"/>
  <c r="N107" i="24"/>
  <c r="N108" i="23"/>
  <c r="N107" i="23" s="1"/>
  <c r="T107" i="24"/>
  <c r="T108" i="23"/>
  <c r="T107" i="23" s="1"/>
  <c r="F109" i="24"/>
  <c r="D109" i="23"/>
  <c r="J109" i="23"/>
  <c r="P109" i="23"/>
  <c r="V109" i="23"/>
  <c r="N112" i="24"/>
  <c r="J112" i="24"/>
  <c r="J113" i="23"/>
  <c r="J112" i="23" s="1"/>
  <c r="P112" i="24"/>
  <c r="P113" i="23"/>
  <c r="P112" i="23" s="1"/>
  <c r="V112" i="24"/>
  <c r="V113" i="23"/>
  <c r="V112" i="23" s="1"/>
  <c r="M114" i="24"/>
  <c r="M114" i="23"/>
  <c r="C118" i="23"/>
  <c r="C120" i="24"/>
  <c r="D120" i="23"/>
  <c r="C120" i="23" s="1"/>
  <c r="C121" i="24"/>
  <c r="F121" i="23"/>
  <c r="C121" i="23" s="1"/>
  <c r="C123" i="24"/>
  <c r="D123" i="23"/>
  <c r="C123" i="23" s="1"/>
  <c r="U124" i="24"/>
  <c r="I124" i="23"/>
  <c r="O124" i="23"/>
  <c r="U124" i="23"/>
  <c r="E124" i="24"/>
  <c r="E126" i="23"/>
  <c r="E124" i="23" s="1"/>
  <c r="K124" i="24"/>
  <c r="K126" i="23"/>
  <c r="K124" i="23" s="1"/>
  <c r="Q124" i="24"/>
  <c r="Q126" i="23"/>
  <c r="Q124" i="23" s="1"/>
  <c r="W124" i="24"/>
  <c r="W126" i="23"/>
  <c r="W124" i="23" s="1"/>
  <c r="D130" i="24"/>
  <c r="D131" i="23"/>
  <c r="J130" i="24"/>
  <c r="J131" i="23"/>
  <c r="J130" i="23" s="1"/>
  <c r="P130" i="24"/>
  <c r="P131" i="23"/>
  <c r="P130" i="23" s="1"/>
  <c r="V130" i="24"/>
  <c r="V131" i="23"/>
  <c r="V130" i="23" s="1"/>
  <c r="T135" i="24"/>
  <c r="D135" i="24"/>
  <c r="D137" i="23"/>
  <c r="J135" i="24"/>
  <c r="J137" i="23"/>
  <c r="J135" i="23" s="1"/>
  <c r="P135" i="24"/>
  <c r="P137" i="23"/>
  <c r="P135" i="23" s="1"/>
  <c r="V135" i="24"/>
  <c r="V137" i="23"/>
  <c r="V135" i="23" s="1"/>
  <c r="D139" i="24"/>
  <c r="D140" i="23"/>
  <c r="J139" i="24"/>
  <c r="J140" i="23"/>
  <c r="J139" i="23" s="1"/>
  <c r="P139" i="24"/>
  <c r="P140" i="23"/>
  <c r="P139" i="23" s="1"/>
  <c r="V139" i="24"/>
  <c r="V140" i="23"/>
  <c r="V139" i="23" s="1"/>
  <c r="C150" i="24"/>
  <c r="C149" i="24" s="1"/>
  <c r="D150" i="23"/>
  <c r="D149" i="23" s="1"/>
  <c r="H151" i="24"/>
  <c r="T151" i="24"/>
  <c r="C152" i="24"/>
  <c r="C151" i="24" s="1"/>
  <c r="G152" i="23"/>
  <c r="G151" i="23" s="1"/>
  <c r="M151" i="24"/>
  <c r="M152" i="23"/>
  <c r="M151" i="23" s="1"/>
  <c r="S151" i="24"/>
  <c r="S152" i="23"/>
  <c r="S151" i="23" s="1"/>
  <c r="Y151" i="24"/>
  <c r="Y152" i="23"/>
  <c r="Y151" i="23" s="1"/>
  <c r="E171" i="24"/>
  <c r="W171" i="24"/>
  <c r="I171" i="24"/>
  <c r="I172" i="23"/>
  <c r="I171" i="23" s="1"/>
  <c r="O171" i="24"/>
  <c r="O172" i="23"/>
  <c r="U171" i="24"/>
  <c r="U172" i="23"/>
  <c r="U171" i="23" s="1"/>
  <c r="C174" i="24"/>
  <c r="G174" i="23"/>
  <c r="C174" i="23" s="1"/>
  <c r="M180" i="24"/>
  <c r="H186" i="24"/>
  <c r="H187" i="23"/>
  <c r="H186" i="23" s="1"/>
  <c r="N186" i="24"/>
  <c r="N187" i="23"/>
  <c r="N186" i="23" s="1"/>
  <c r="T186" i="24"/>
  <c r="T187" i="23"/>
  <c r="T186" i="23" s="1"/>
  <c r="G188" i="24"/>
  <c r="Y188" i="24"/>
  <c r="I188" i="23"/>
  <c r="O188" i="23"/>
  <c r="U188" i="23"/>
  <c r="C190" i="24"/>
  <c r="E190" i="23"/>
  <c r="E188" i="23" s="1"/>
  <c r="K188" i="24"/>
  <c r="K190" i="23"/>
  <c r="K188" i="23" s="1"/>
  <c r="Q188" i="24"/>
  <c r="Q190" i="23"/>
  <c r="Q188" i="23" s="1"/>
  <c r="W188" i="24"/>
  <c r="W190" i="23"/>
  <c r="W188" i="23" s="1"/>
  <c r="J191" i="24"/>
  <c r="V191" i="24"/>
  <c r="F193" i="24"/>
  <c r="X193" i="24"/>
  <c r="N193" i="23"/>
  <c r="C201" i="24"/>
  <c r="D201" i="23"/>
  <c r="C201" i="23" s="1"/>
  <c r="C208" i="24"/>
  <c r="E208" i="23"/>
  <c r="C208" i="23" s="1"/>
  <c r="I209" i="24"/>
  <c r="I210" i="23"/>
  <c r="I209" i="23" s="1"/>
  <c r="O209" i="24"/>
  <c r="O210" i="23"/>
  <c r="O209" i="23" s="1"/>
  <c r="U209" i="24"/>
  <c r="U210" i="23"/>
  <c r="U209" i="23" s="1"/>
  <c r="Q214" i="24"/>
  <c r="X92" i="24"/>
  <c r="P92" i="23"/>
  <c r="C95" i="24"/>
  <c r="I95" i="23"/>
  <c r="P101" i="24"/>
  <c r="F101" i="23"/>
  <c r="R101" i="24"/>
  <c r="R102" i="23"/>
  <c r="R101" i="23" s="1"/>
  <c r="G105" i="24"/>
  <c r="S105" i="24"/>
  <c r="F105" i="24"/>
  <c r="F106" i="23"/>
  <c r="F105" i="23" s="1"/>
  <c r="L105" i="24"/>
  <c r="L106" i="23"/>
  <c r="L105" i="23" s="1"/>
  <c r="R105" i="24"/>
  <c r="R106" i="23"/>
  <c r="R105" i="23" s="1"/>
  <c r="X105" i="24"/>
  <c r="X106" i="23"/>
  <c r="X105" i="23" s="1"/>
  <c r="L107" i="24"/>
  <c r="X107" i="24"/>
  <c r="L109" i="24"/>
  <c r="Q114" i="24"/>
  <c r="D114" i="24"/>
  <c r="D116" i="23"/>
  <c r="J114" i="24"/>
  <c r="J116" i="23"/>
  <c r="J114" i="23" s="1"/>
  <c r="P114" i="24"/>
  <c r="P116" i="23"/>
  <c r="P114" i="23" s="1"/>
  <c r="V114" i="24"/>
  <c r="V116" i="23"/>
  <c r="V114" i="23" s="1"/>
  <c r="D124" i="24"/>
  <c r="D125" i="23"/>
  <c r="J124" i="24"/>
  <c r="J125" i="23"/>
  <c r="J124" i="23" s="1"/>
  <c r="P124" i="24"/>
  <c r="P125" i="23"/>
  <c r="P124" i="23" s="1"/>
  <c r="V124" i="24"/>
  <c r="V125" i="23"/>
  <c r="V124" i="23" s="1"/>
  <c r="C136" i="24"/>
  <c r="I135" i="24"/>
  <c r="I136" i="23"/>
  <c r="I135" i="23" s="1"/>
  <c r="O135" i="24"/>
  <c r="O136" i="23"/>
  <c r="O135" i="23" s="1"/>
  <c r="U135" i="24"/>
  <c r="U136" i="23"/>
  <c r="U135" i="23" s="1"/>
  <c r="F142" i="24"/>
  <c r="F143" i="23"/>
  <c r="L142" i="24"/>
  <c r="L143" i="23"/>
  <c r="L142" i="23" s="1"/>
  <c r="R142" i="24"/>
  <c r="R143" i="23"/>
  <c r="R142" i="23" s="1"/>
  <c r="X142" i="24"/>
  <c r="X143" i="23"/>
  <c r="X142" i="23" s="1"/>
  <c r="H142" i="24"/>
  <c r="H144" i="23"/>
  <c r="H142" i="23" s="1"/>
  <c r="N142" i="24"/>
  <c r="N144" i="23"/>
  <c r="N142" i="23" s="1"/>
  <c r="T142" i="24"/>
  <c r="T144" i="23"/>
  <c r="T142" i="23" s="1"/>
  <c r="E149" i="24"/>
  <c r="E150" i="23"/>
  <c r="E149" i="23" s="1"/>
  <c r="K149" i="24"/>
  <c r="K150" i="23"/>
  <c r="K149" i="23" s="1"/>
  <c r="Q149" i="24"/>
  <c r="Q150" i="23"/>
  <c r="Q149" i="23" s="1"/>
  <c r="W149" i="24"/>
  <c r="W150" i="23"/>
  <c r="W149" i="23" s="1"/>
  <c r="K151" i="24"/>
  <c r="W151" i="24"/>
  <c r="H153" i="24"/>
  <c r="E153" i="24"/>
  <c r="E154" i="23"/>
  <c r="E153" i="23" s="1"/>
  <c r="K153" i="24"/>
  <c r="K154" i="23"/>
  <c r="K153" i="23" s="1"/>
  <c r="Q153" i="24"/>
  <c r="Q154" i="23"/>
  <c r="Q153" i="23" s="1"/>
  <c r="W153" i="24"/>
  <c r="W154" i="23"/>
  <c r="W153" i="23" s="1"/>
  <c r="G153" i="24"/>
  <c r="G155" i="23"/>
  <c r="G153" i="23" s="1"/>
  <c r="M153" i="24"/>
  <c r="M155" i="23"/>
  <c r="M153" i="23" s="1"/>
  <c r="S153" i="24"/>
  <c r="S155" i="23"/>
  <c r="S153" i="23" s="1"/>
  <c r="Y153" i="24"/>
  <c r="Y155" i="23"/>
  <c r="Y153" i="23" s="1"/>
  <c r="C160" i="24"/>
  <c r="J171" i="24"/>
  <c r="X171" i="24"/>
  <c r="Q180" i="24"/>
  <c r="F180" i="24"/>
  <c r="F181" i="23"/>
  <c r="F180" i="23" s="1"/>
  <c r="L180" i="24"/>
  <c r="L181" i="23"/>
  <c r="L180" i="23" s="1"/>
  <c r="R180" i="24"/>
  <c r="R181" i="23"/>
  <c r="R180" i="23" s="1"/>
  <c r="X180" i="24"/>
  <c r="X181" i="23"/>
  <c r="X180" i="23" s="1"/>
  <c r="M180" i="23"/>
  <c r="Y180" i="23"/>
  <c r="G184" i="24"/>
  <c r="S184" i="24"/>
  <c r="F184" i="24"/>
  <c r="F185" i="23"/>
  <c r="F184" i="23" s="1"/>
  <c r="L184" i="24"/>
  <c r="L185" i="23"/>
  <c r="L184" i="23" s="1"/>
  <c r="R184" i="24"/>
  <c r="R185" i="23"/>
  <c r="R184" i="23" s="1"/>
  <c r="X184" i="24"/>
  <c r="X185" i="23"/>
  <c r="X184" i="23" s="1"/>
  <c r="I188" i="24"/>
  <c r="D188" i="24"/>
  <c r="D189" i="23"/>
  <c r="D188" i="23" s="1"/>
  <c r="J188" i="24"/>
  <c r="J189" i="23"/>
  <c r="J188" i="23" s="1"/>
  <c r="P188" i="24"/>
  <c r="P189" i="23"/>
  <c r="P188" i="23" s="1"/>
  <c r="V188" i="24"/>
  <c r="V189" i="23"/>
  <c r="V188" i="23" s="1"/>
  <c r="L191" i="24"/>
  <c r="X191" i="24"/>
  <c r="I191" i="24"/>
  <c r="I192" i="23"/>
  <c r="I191" i="23" s="1"/>
  <c r="O191" i="24"/>
  <c r="O192" i="23"/>
  <c r="O191" i="23" s="1"/>
  <c r="U191" i="24"/>
  <c r="U192" i="23"/>
  <c r="U191" i="23" s="1"/>
  <c r="H193" i="24"/>
  <c r="C194" i="24"/>
  <c r="I193" i="24"/>
  <c r="I194" i="23"/>
  <c r="I193" i="23" s="1"/>
  <c r="O193" i="24"/>
  <c r="O194" i="23"/>
  <c r="O193" i="23" s="1"/>
  <c r="U193" i="24"/>
  <c r="U194" i="23"/>
  <c r="U193" i="23" s="1"/>
  <c r="C198" i="24"/>
  <c r="E198" i="23"/>
  <c r="C198" i="23" s="1"/>
  <c r="C213" i="24"/>
  <c r="D213" i="23"/>
  <c r="C213" i="23" s="1"/>
  <c r="D218" i="24"/>
  <c r="D219" i="23"/>
  <c r="J218" i="24"/>
  <c r="J219" i="23"/>
  <c r="J218" i="23" s="1"/>
  <c r="P218" i="24"/>
  <c r="P219" i="23"/>
  <c r="P218" i="23" s="1"/>
  <c r="F218" i="24"/>
  <c r="F219" i="23"/>
  <c r="F218" i="23" s="1"/>
  <c r="L218" i="24"/>
  <c r="L219" i="23"/>
  <c r="L218" i="23" s="1"/>
  <c r="R218" i="24"/>
  <c r="R219" i="23"/>
  <c r="R218" i="23" s="1"/>
  <c r="X218" i="24"/>
  <c r="X219" i="23"/>
  <c r="X218" i="23" s="1"/>
  <c r="C223" i="24"/>
  <c r="D223" i="23"/>
  <c r="D226" i="24"/>
  <c r="D227" i="23"/>
  <c r="J226" i="24"/>
  <c r="J227" i="23"/>
  <c r="J226" i="23" s="1"/>
  <c r="P226" i="24"/>
  <c r="P227" i="23"/>
  <c r="P226" i="23" s="1"/>
  <c r="V226" i="24"/>
  <c r="V227" i="23"/>
  <c r="V226" i="23" s="1"/>
  <c r="D230" i="24"/>
  <c r="D231" i="23"/>
  <c r="D230" i="23" s="1"/>
  <c r="J230" i="24"/>
  <c r="J231" i="23"/>
  <c r="J230" i="23" s="1"/>
  <c r="P230" i="24"/>
  <c r="P231" i="23"/>
  <c r="P230" i="23" s="1"/>
  <c r="V230" i="24"/>
  <c r="V231" i="23"/>
  <c r="V230" i="23" s="1"/>
  <c r="K232" i="23"/>
  <c r="G232" i="24"/>
  <c r="G234" i="23"/>
  <c r="G232" i="23" s="1"/>
  <c r="M232" i="24"/>
  <c r="M234" i="23"/>
  <c r="M232" i="23" s="1"/>
  <c r="S232" i="24"/>
  <c r="S234" i="23"/>
  <c r="S232" i="23" s="1"/>
  <c r="Y232" i="24"/>
  <c r="Y234" i="23"/>
  <c r="Y232" i="23" s="1"/>
  <c r="F236" i="24"/>
  <c r="F237" i="23"/>
  <c r="F236" i="23" s="1"/>
  <c r="L236" i="24"/>
  <c r="L237" i="23"/>
  <c r="L236" i="23" s="1"/>
  <c r="R236" i="24"/>
  <c r="R237" i="23"/>
  <c r="R236" i="23" s="1"/>
  <c r="X236" i="24"/>
  <c r="X237" i="23"/>
  <c r="X236" i="23" s="1"/>
  <c r="C239" i="24"/>
  <c r="D239" i="23"/>
  <c r="C239" i="23" s="1"/>
  <c r="C197" i="24"/>
  <c r="D197" i="23"/>
  <c r="C197" i="23" s="1"/>
  <c r="G203" i="24"/>
  <c r="G204" i="23"/>
  <c r="G203" i="23" s="1"/>
  <c r="M203" i="24"/>
  <c r="M204" i="23"/>
  <c r="M203" i="23" s="1"/>
  <c r="S203" i="24"/>
  <c r="S204" i="23"/>
  <c r="S203" i="23" s="1"/>
  <c r="Y203" i="24"/>
  <c r="Y204" i="23"/>
  <c r="Y203" i="23" s="1"/>
  <c r="C206" i="23"/>
  <c r="J203" i="23"/>
  <c r="P203" i="23"/>
  <c r="V203" i="23"/>
  <c r="D209" i="24"/>
  <c r="V209" i="24"/>
  <c r="C211" i="24"/>
  <c r="D211" i="23"/>
  <c r="V209" i="23"/>
  <c r="U214" i="24"/>
  <c r="H214" i="24"/>
  <c r="H215" i="23"/>
  <c r="H214" i="23" s="1"/>
  <c r="N214" i="24"/>
  <c r="N215" i="23"/>
  <c r="N214" i="23" s="1"/>
  <c r="T214" i="24"/>
  <c r="T215" i="23"/>
  <c r="T214" i="23" s="1"/>
  <c r="F221" i="24"/>
  <c r="X221" i="24"/>
  <c r="I221" i="24"/>
  <c r="I222" i="23"/>
  <c r="I221" i="23" s="1"/>
  <c r="O221" i="24"/>
  <c r="O222" i="23"/>
  <c r="O221" i="23" s="1"/>
  <c r="U221" i="24"/>
  <c r="U222" i="23"/>
  <c r="U221" i="23" s="1"/>
  <c r="C224" i="23"/>
  <c r="L221" i="23"/>
  <c r="R221" i="23"/>
  <c r="X221" i="23"/>
  <c r="K228" i="24"/>
  <c r="W228" i="24"/>
  <c r="H228" i="24"/>
  <c r="H229" i="23"/>
  <c r="H228" i="23" s="1"/>
  <c r="N228" i="24"/>
  <c r="N229" i="23"/>
  <c r="N228" i="23" s="1"/>
  <c r="T228" i="24"/>
  <c r="T229" i="23"/>
  <c r="T228" i="23" s="1"/>
  <c r="O232" i="24"/>
  <c r="F232" i="24"/>
  <c r="F233" i="23"/>
  <c r="F232" i="23" s="1"/>
  <c r="L232" i="24"/>
  <c r="L233" i="23"/>
  <c r="L232" i="23" s="1"/>
  <c r="R232" i="24"/>
  <c r="R233" i="23"/>
  <c r="R232" i="23" s="1"/>
  <c r="X232" i="24"/>
  <c r="X233" i="23"/>
  <c r="X232" i="23" s="1"/>
  <c r="C235" i="24"/>
  <c r="D235" i="23"/>
  <c r="C235" i="23" s="1"/>
  <c r="I236" i="24"/>
  <c r="U236" i="24"/>
  <c r="D93" i="23"/>
  <c r="J172" i="25"/>
  <c r="P172" i="25"/>
  <c r="V172" i="25"/>
  <c r="C180" i="25"/>
  <c r="I214" i="23"/>
  <c r="U214" i="23"/>
  <c r="C216" i="24"/>
  <c r="E216" i="23"/>
  <c r="H218" i="24"/>
  <c r="H219" i="23"/>
  <c r="H218" i="23" s="1"/>
  <c r="N218" i="24"/>
  <c r="N219" i="23"/>
  <c r="N218" i="23" s="1"/>
  <c r="T218" i="24"/>
  <c r="T219" i="23"/>
  <c r="T218" i="23" s="1"/>
  <c r="J221" i="24"/>
  <c r="P221" i="23"/>
  <c r="F226" i="24"/>
  <c r="F227" i="23"/>
  <c r="F226" i="23" s="1"/>
  <c r="L226" i="24"/>
  <c r="L227" i="23"/>
  <c r="L226" i="23" s="1"/>
  <c r="R226" i="24"/>
  <c r="R227" i="23"/>
  <c r="R226" i="23" s="1"/>
  <c r="X226" i="24"/>
  <c r="X227" i="23"/>
  <c r="X226" i="23" s="1"/>
  <c r="M228" i="24"/>
  <c r="Y228" i="24"/>
  <c r="F230" i="24"/>
  <c r="F231" i="23"/>
  <c r="F230" i="23" s="1"/>
  <c r="L230" i="24"/>
  <c r="L231" i="23"/>
  <c r="L230" i="23" s="1"/>
  <c r="R230" i="24"/>
  <c r="R231" i="23"/>
  <c r="R230" i="23" s="1"/>
  <c r="X230" i="24"/>
  <c r="X231" i="23"/>
  <c r="X230" i="23" s="1"/>
  <c r="Q232" i="24"/>
  <c r="I232" i="23"/>
  <c r="O232" i="23"/>
  <c r="Q232" i="23"/>
  <c r="W232" i="23"/>
  <c r="H236" i="24"/>
  <c r="H237" i="23"/>
  <c r="H236" i="23" s="1"/>
  <c r="N236" i="24"/>
  <c r="N237" i="23"/>
  <c r="N236" i="23" s="1"/>
  <c r="T236" i="24"/>
  <c r="T237" i="23"/>
  <c r="T236" i="23" s="1"/>
  <c r="E172" i="25"/>
  <c r="Q172" i="25"/>
  <c r="W172" i="25"/>
  <c r="Y172" i="25"/>
  <c r="P181" i="25"/>
  <c r="F181" i="25"/>
  <c r="N189" i="25"/>
  <c r="T189" i="25"/>
  <c r="K91" i="44"/>
  <c r="I203" i="24"/>
  <c r="I204" i="23"/>
  <c r="I203" i="23" s="1"/>
  <c r="O203" i="24"/>
  <c r="O204" i="23"/>
  <c r="O203" i="23" s="1"/>
  <c r="U203" i="24"/>
  <c r="U204" i="23"/>
  <c r="U203" i="23" s="1"/>
  <c r="P209" i="23"/>
  <c r="I214" i="24"/>
  <c r="D214" i="24"/>
  <c r="D215" i="23"/>
  <c r="J214" i="24"/>
  <c r="J215" i="23"/>
  <c r="J214" i="23" s="1"/>
  <c r="P214" i="24"/>
  <c r="P215" i="23"/>
  <c r="P214" i="23" s="1"/>
  <c r="V214" i="24"/>
  <c r="V215" i="23"/>
  <c r="V214" i="23" s="1"/>
  <c r="C220" i="24"/>
  <c r="E220" i="23"/>
  <c r="E218" i="23" s="1"/>
  <c r="K218" i="24"/>
  <c r="K220" i="23"/>
  <c r="K218" i="23" s="1"/>
  <c r="Q218" i="24"/>
  <c r="Q220" i="23"/>
  <c r="Q218" i="23" s="1"/>
  <c r="W218" i="24"/>
  <c r="W220" i="23"/>
  <c r="W218" i="23" s="1"/>
  <c r="L221" i="24"/>
  <c r="E221" i="24"/>
  <c r="E222" i="23"/>
  <c r="E221" i="23" s="1"/>
  <c r="K221" i="24"/>
  <c r="K222" i="23"/>
  <c r="K221" i="23" s="1"/>
  <c r="Q221" i="24"/>
  <c r="Q222" i="23"/>
  <c r="Q221" i="23" s="1"/>
  <c r="W221" i="24"/>
  <c r="W222" i="23"/>
  <c r="W221" i="23" s="1"/>
  <c r="C225" i="24"/>
  <c r="D225" i="23"/>
  <c r="C225" i="23" s="1"/>
  <c r="O228" i="24"/>
  <c r="C229" i="24"/>
  <c r="C228" i="24" s="1"/>
  <c r="D229" i="23"/>
  <c r="D228" i="23" s="1"/>
  <c r="J228" i="24"/>
  <c r="J229" i="23"/>
  <c r="J228" i="23" s="1"/>
  <c r="P228" i="24"/>
  <c r="P229" i="23"/>
  <c r="P228" i="23" s="1"/>
  <c r="V228" i="24"/>
  <c r="V229" i="23"/>
  <c r="V228" i="23" s="1"/>
  <c r="U232" i="24"/>
  <c r="H232" i="24"/>
  <c r="H233" i="23"/>
  <c r="H232" i="23" s="1"/>
  <c r="N232" i="24"/>
  <c r="N233" i="23"/>
  <c r="N232" i="23" s="1"/>
  <c r="T232" i="24"/>
  <c r="T233" i="23"/>
  <c r="T232" i="23" s="1"/>
  <c r="C238" i="24"/>
  <c r="E238" i="23"/>
  <c r="C238" i="23" s="1"/>
  <c r="C188" i="25"/>
  <c r="C187" i="25" s="1"/>
  <c r="L172" i="25"/>
  <c r="R172" i="25"/>
  <c r="M181" i="25"/>
  <c r="V218" i="24"/>
  <c r="V219" i="23"/>
  <c r="V218" i="23" s="1"/>
  <c r="H221" i="24"/>
  <c r="H223" i="23"/>
  <c r="H221" i="23" s="1"/>
  <c r="N221" i="24"/>
  <c r="N223" i="23"/>
  <c r="N221" i="23" s="1"/>
  <c r="T221" i="24"/>
  <c r="T223" i="23"/>
  <c r="T221" i="23" s="1"/>
  <c r="H226" i="24"/>
  <c r="H227" i="23"/>
  <c r="H226" i="23" s="1"/>
  <c r="N226" i="24"/>
  <c r="N227" i="23"/>
  <c r="N226" i="23" s="1"/>
  <c r="T226" i="24"/>
  <c r="T227" i="23"/>
  <c r="T226" i="23" s="1"/>
  <c r="H230" i="24"/>
  <c r="H231" i="23"/>
  <c r="H230" i="23" s="1"/>
  <c r="N230" i="24"/>
  <c r="N231" i="23"/>
  <c r="N230" i="23" s="1"/>
  <c r="T230" i="24"/>
  <c r="T231" i="23"/>
  <c r="T230" i="23" s="1"/>
  <c r="C234" i="24"/>
  <c r="E234" i="23"/>
  <c r="E232" i="23" s="1"/>
  <c r="D236" i="24"/>
  <c r="D237" i="23"/>
  <c r="D236" i="23" s="1"/>
  <c r="J236" i="24"/>
  <c r="J237" i="23"/>
  <c r="J236" i="23" s="1"/>
  <c r="P236" i="24"/>
  <c r="P237" i="23"/>
  <c r="P236" i="23" s="1"/>
  <c r="V236" i="24"/>
  <c r="V237" i="23"/>
  <c r="V236" i="23" s="1"/>
  <c r="K101" i="25"/>
  <c r="K91" i="25" s="1"/>
  <c r="I109" i="25"/>
  <c r="M172" i="25"/>
  <c r="S172" i="25"/>
  <c r="V91" i="44"/>
  <c r="T193" i="23"/>
  <c r="C195" i="24"/>
  <c r="D195" i="23"/>
  <c r="J193" i="24"/>
  <c r="J195" i="23"/>
  <c r="J193" i="23" s="1"/>
  <c r="P193" i="24"/>
  <c r="P195" i="23"/>
  <c r="P193" i="23" s="1"/>
  <c r="V193" i="24"/>
  <c r="V195" i="23"/>
  <c r="V193" i="23" s="1"/>
  <c r="C202" i="24"/>
  <c r="E202" i="23"/>
  <c r="C202" i="23" s="1"/>
  <c r="E203" i="24"/>
  <c r="E204" i="23"/>
  <c r="K203" i="24"/>
  <c r="K204" i="23"/>
  <c r="K203" i="23" s="1"/>
  <c r="Q203" i="24"/>
  <c r="Q204" i="23"/>
  <c r="Q203" i="23" s="1"/>
  <c r="W203" i="24"/>
  <c r="W204" i="23"/>
  <c r="W203" i="23" s="1"/>
  <c r="C207" i="24"/>
  <c r="D207" i="23"/>
  <c r="C207" i="23" s="1"/>
  <c r="P209" i="24"/>
  <c r="F209" i="23"/>
  <c r="R209" i="23"/>
  <c r="H209" i="24"/>
  <c r="H211" i="23"/>
  <c r="H209" i="23" s="1"/>
  <c r="N209" i="24"/>
  <c r="N211" i="23"/>
  <c r="N209" i="23" s="1"/>
  <c r="T209" i="24"/>
  <c r="T211" i="23"/>
  <c r="T209" i="23" s="1"/>
  <c r="O214" i="24"/>
  <c r="F214" i="24"/>
  <c r="F215" i="23"/>
  <c r="F214" i="23" s="1"/>
  <c r="L214" i="24"/>
  <c r="L215" i="23"/>
  <c r="L214" i="23" s="1"/>
  <c r="R214" i="24"/>
  <c r="R215" i="23"/>
  <c r="R214" i="23" s="1"/>
  <c r="X214" i="24"/>
  <c r="X215" i="23"/>
  <c r="X214" i="23" s="1"/>
  <c r="C217" i="24"/>
  <c r="D217" i="23"/>
  <c r="C217" i="23" s="1"/>
  <c r="M218" i="24"/>
  <c r="R221" i="24"/>
  <c r="G221" i="24"/>
  <c r="G222" i="23"/>
  <c r="G221" i="23" s="1"/>
  <c r="M221" i="24"/>
  <c r="M222" i="23"/>
  <c r="M221" i="23" s="1"/>
  <c r="S221" i="24"/>
  <c r="S222" i="23"/>
  <c r="S221" i="23" s="1"/>
  <c r="Y221" i="24"/>
  <c r="Y222" i="23"/>
  <c r="Y221" i="23" s="1"/>
  <c r="M226" i="24"/>
  <c r="Y226" i="24"/>
  <c r="G228" i="24"/>
  <c r="S228" i="24"/>
  <c r="F228" i="24"/>
  <c r="F229" i="23"/>
  <c r="F228" i="23" s="1"/>
  <c r="L228" i="24"/>
  <c r="L229" i="23"/>
  <c r="L228" i="23" s="1"/>
  <c r="R228" i="24"/>
  <c r="R229" i="23"/>
  <c r="R228" i="23" s="1"/>
  <c r="X228" i="24"/>
  <c r="X229" i="23"/>
  <c r="X228" i="23" s="1"/>
  <c r="M230" i="24"/>
  <c r="Y230" i="24"/>
  <c r="I232" i="24"/>
  <c r="D232" i="24"/>
  <c r="D233" i="23"/>
  <c r="J232" i="24"/>
  <c r="J233" i="23"/>
  <c r="J232" i="23" s="1"/>
  <c r="P232" i="24"/>
  <c r="P233" i="23"/>
  <c r="P232" i="23" s="1"/>
  <c r="V232" i="24"/>
  <c r="V233" i="23"/>
  <c r="V232" i="23" s="1"/>
  <c r="O176" i="23"/>
  <c r="H193" i="23"/>
  <c r="H171" i="23"/>
  <c r="E101" i="23"/>
  <c r="C160" i="23"/>
  <c r="N153" i="23"/>
  <c r="V153" i="23"/>
  <c r="D191" i="23"/>
  <c r="D107" i="23"/>
  <c r="L101" i="23"/>
  <c r="X101" i="23"/>
  <c r="N135" i="23"/>
  <c r="T135" i="23"/>
  <c r="K92" i="23"/>
  <c r="W92" i="23"/>
  <c r="M101" i="23"/>
  <c r="O130" i="23"/>
  <c r="F139" i="23"/>
  <c r="H135" i="23"/>
  <c r="H114" i="23"/>
  <c r="C178" i="25"/>
  <c r="C182" i="25"/>
  <c r="C186" i="25"/>
  <c r="C185" i="25" s="1"/>
  <c r="J92" i="25"/>
  <c r="P92" i="25"/>
  <c r="V92" i="25"/>
  <c r="C94" i="25"/>
  <c r="C96" i="25"/>
  <c r="C97" i="25"/>
  <c r="C99" i="25"/>
  <c r="C100" i="25"/>
  <c r="N101" i="25"/>
  <c r="C103" i="25"/>
  <c r="C101" i="25" s="1"/>
  <c r="L109" i="25"/>
  <c r="R114" i="25"/>
  <c r="E92" i="25"/>
  <c r="E91" i="25" s="1"/>
  <c r="Q92" i="25"/>
  <c r="W92" i="25"/>
  <c r="W91" i="25" s="1"/>
  <c r="O101" i="25"/>
  <c r="D185" i="25"/>
  <c r="C174" i="25"/>
  <c r="C184" i="25"/>
  <c r="P194" i="25"/>
  <c r="C196" i="25"/>
  <c r="C95" i="25"/>
  <c r="C98" i="25"/>
  <c r="D101" i="25"/>
  <c r="P101" i="25"/>
  <c r="F101" i="25"/>
  <c r="L101" i="25"/>
  <c r="R101" i="25"/>
  <c r="X101" i="25"/>
  <c r="C111" i="25"/>
  <c r="C109" i="25" s="1"/>
  <c r="J109" i="25"/>
  <c r="V109" i="25"/>
  <c r="T114" i="25"/>
  <c r="C190" i="25"/>
  <c r="I92" i="25"/>
  <c r="O92" i="25"/>
  <c r="F172" i="25"/>
  <c r="X172" i="25"/>
  <c r="C175" i="25"/>
  <c r="C176" i="25"/>
  <c r="C183" i="25"/>
  <c r="S91" i="44"/>
  <c r="I171" i="44"/>
  <c r="U171" i="44"/>
  <c r="X91" i="44"/>
  <c r="X171" i="44"/>
  <c r="L91" i="44"/>
  <c r="O171" i="44"/>
  <c r="C194" i="44"/>
  <c r="M91" i="44"/>
  <c r="R171" i="44"/>
  <c r="R91" i="44"/>
  <c r="Q171" i="44"/>
  <c r="N171" i="44"/>
  <c r="C181" i="44"/>
  <c r="P171" i="44"/>
  <c r="C172" i="44"/>
  <c r="H171" i="44"/>
  <c r="T171" i="44"/>
  <c r="G171" i="44"/>
  <c r="M171" i="44"/>
  <c r="S171" i="44"/>
  <c r="Y171" i="44"/>
  <c r="V171" i="44"/>
  <c r="C193" i="44"/>
  <c r="C192" i="44" s="1"/>
  <c r="D194" i="44"/>
  <c r="C205" i="44"/>
  <c r="C204" i="44" s="1"/>
  <c r="C211" i="44"/>
  <c r="C210" i="44" s="1"/>
  <c r="C217" i="44"/>
  <c r="C223" i="44"/>
  <c r="C222" i="44" s="1"/>
  <c r="C235" i="44"/>
  <c r="E172" i="44"/>
  <c r="C186" i="44"/>
  <c r="C185" i="44" s="1"/>
  <c r="C216" i="44"/>
  <c r="C228" i="44"/>
  <c r="C227" i="44" s="1"/>
  <c r="C234" i="44"/>
  <c r="F194" i="44"/>
  <c r="F171" i="44" s="1"/>
  <c r="D204" i="44"/>
  <c r="D210" i="44"/>
  <c r="D222" i="44"/>
  <c r="C238" i="44"/>
  <c r="C237" i="44" s="1"/>
  <c r="D172" i="44"/>
  <c r="N92" i="44"/>
  <c r="N91" i="44" s="1"/>
  <c r="T92" i="44"/>
  <c r="T91" i="44" s="1"/>
  <c r="I92" i="44"/>
  <c r="I91" i="44" s="1"/>
  <c r="O92" i="44"/>
  <c r="O91" i="44" s="1"/>
  <c r="H92" i="44"/>
  <c r="H91" i="44" s="1"/>
  <c r="D92" i="44"/>
  <c r="J92" i="44"/>
  <c r="J91" i="44" s="1"/>
  <c r="P92" i="44"/>
  <c r="P91" i="44" s="1"/>
  <c r="C114" i="44"/>
  <c r="U92" i="44"/>
  <c r="U91" i="44" s="1"/>
  <c r="C99" i="44"/>
  <c r="C101" i="44"/>
  <c r="G105" i="44"/>
  <c r="E109" i="44"/>
  <c r="C113" i="44"/>
  <c r="C112" i="44" s="1"/>
  <c r="D114" i="44"/>
  <c r="C125" i="44"/>
  <c r="C124" i="44" s="1"/>
  <c r="C131" i="44"/>
  <c r="C130" i="44" s="1"/>
  <c r="C143" i="44"/>
  <c r="C142" i="44" s="1"/>
  <c r="E157" i="44"/>
  <c r="C136" i="44"/>
  <c r="C135" i="44" s="1"/>
  <c r="C148" i="44"/>
  <c r="C147" i="44" s="1"/>
  <c r="C154" i="44"/>
  <c r="C153" i="44" s="1"/>
  <c r="C93" i="44"/>
  <c r="G149" i="44"/>
  <c r="C173" i="25"/>
  <c r="G172" i="25"/>
  <c r="H172" i="25"/>
  <c r="N172" i="25"/>
  <c r="T172" i="25"/>
  <c r="I172" i="25"/>
  <c r="O172" i="25"/>
  <c r="U172" i="25"/>
  <c r="C177" i="25"/>
  <c r="D172" i="25"/>
  <c r="C179" i="25"/>
  <c r="C193" i="25"/>
  <c r="C192" i="25" s="1"/>
  <c r="C205" i="25"/>
  <c r="C211" i="25"/>
  <c r="C217" i="25"/>
  <c r="C223" i="25"/>
  <c r="C222" i="25" s="1"/>
  <c r="C235" i="25"/>
  <c r="C233" i="25" s="1"/>
  <c r="D181" i="25"/>
  <c r="H227" i="25"/>
  <c r="D229" i="25"/>
  <c r="F231" i="25"/>
  <c r="F237" i="25"/>
  <c r="C191" i="25"/>
  <c r="C135" i="25"/>
  <c r="C153" i="25"/>
  <c r="U91" i="25"/>
  <c r="D92" i="25"/>
  <c r="C93" i="25"/>
  <c r="C114" i="25"/>
  <c r="F92" i="25"/>
  <c r="L92" i="25"/>
  <c r="R92" i="25"/>
  <c r="X92" i="25"/>
  <c r="H92" i="25"/>
  <c r="N92" i="25"/>
  <c r="T92" i="25"/>
  <c r="C139" i="25"/>
  <c r="G92" i="25"/>
  <c r="G91" i="25" s="1"/>
  <c r="M92" i="25"/>
  <c r="M91" i="25" s="1"/>
  <c r="S92" i="25"/>
  <c r="S91" i="25" s="1"/>
  <c r="Y92" i="25"/>
  <c r="C113" i="25"/>
  <c r="C112" i="25" s="1"/>
  <c r="D114" i="25"/>
  <c r="C125" i="25"/>
  <c r="C124" i="25" s="1"/>
  <c r="C131" i="25"/>
  <c r="C130" i="25" s="1"/>
  <c r="C143" i="25"/>
  <c r="C142" i="25" s="1"/>
  <c r="H107" i="25"/>
  <c r="C106" i="25"/>
  <c r="C105" i="25" s="1"/>
  <c r="D142" i="25"/>
  <c r="C152" i="25"/>
  <c r="C151" i="25" s="1"/>
  <c r="C158" i="25"/>
  <c r="C157" i="25" s="1"/>
  <c r="H101" i="25"/>
  <c r="C179" i="24"/>
  <c r="D171" i="24"/>
  <c r="C175" i="24"/>
  <c r="C172" i="24"/>
  <c r="H171" i="24"/>
  <c r="N171" i="24"/>
  <c r="E188" i="24"/>
  <c r="C192" i="24"/>
  <c r="C191" i="24" s="1"/>
  <c r="D193" i="24"/>
  <c r="C204" i="24"/>
  <c r="C210" i="24"/>
  <c r="E218" i="24"/>
  <c r="C222" i="24"/>
  <c r="D180" i="24"/>
  <c r="C185" i="24"/>
  <c r="C184" i="24" s="1"/>
  <c r="D186" i="24"/>
  <c r="C215" i="24"/>
  <c r="C227" i="24"/>
  <c r="C226" i="24" s="1"/>
  <c r="D228" i="24"/>
  <c r="C233" i="24"/>
  <c r="C189" i="24"/>
  <c r="C219" i="24"/>
  <c r="C231" i="24"/>
  <c r="C230" i="24" s="1"/>
  <c r="C237" i="24"/>
  <c r="C236" i="24" s="1"/>
  <c r="D92" i="24"/>
  <c r="C111" i="24"/>
  <c r="C102" i="24"/>
  <c r="C110" i="24"/>
  <c r="H114" i="24"/>
  <c r="N114" i="24"/>
  <c r="T114" i="24"/>
  <c r="E92" i="24"/>
  <c r="Q92" i="24"/>
  <c r="C108" i="24"/>
  <c r="C107" i="24" s="1"/>
  <c r="D109" i="24"/>
  <c r="J109" i="24"/>
  <c r="P109" i="24"/>
  <c r="V109" i="24"/>
  <c r="G114" i="24"/>
  <c r="I114" i="24"/>
  <c r="C93" i="24"/>
  <c r="K92" i="24"/>
  <c r="W92" i="24"/>
  <c r="C96" i="24"/>
  <c r="D101" i="24"/>
  <c r="D112" i="24"/>
  <c r="C113" i="24"/>
  <c r="C112" i="24" s="1"/>
  <c r="E105" i="24"/>
  <c r="C115" i="24"/>
  <c r="F114" i="24"/>
  <c r="C117" i="24"/>
  <c r="C125" i="24"/>
  <c r="C131" i="24"/>
  <c r="C137" i="24"/>
  <c r="C143" i="24"/>
  <c r="C155" i="24"/>
  <c r="G139" i="24"/>
  <c r="G151" i="24"/>
  <c r="G157" i="24"/>
  <c r="I98" i="20"/>
  <c r="F96" i="20"/>
  <c r="H100" i="20"/>
  <c r="G95" i="20"/>
  <c r="AB127" i="20"/>
  <c r="L134" i="20"/>
  <c r="M115" i="20"/>
  <c r="F17" i="20"/>
  <c r="F139" i="20"/>
  <c r="O118" i="20"/>
  <c r="F118" i="20"/>
  <c r="F34" i="20"/>
  <c r="J97" i="20"/>
  <c r="P120" i="20"/>
  <c r="F14" i="20"/>
  <c r="F48" i="20"/>
  <c r="J130" i="20"/>
  <c r="R122" i="20"/>
  <c r="AA124" i="20"/>
  <c r="F64" i="20"/>
  <c r="S140" i="20"/>
  <c r="V131" i="20"/>
  <c r="F21" i="20"/>
  <c r="F39" i="20"/>
  <c r="F53" i="20"/>
  <c r="F69" i="20"/>
  <c r="F119" i="20"/>
  <c r="F140" i="20"/>
  <c r="J98" i="20"/>
  <c r="J133" i="20"/>
  <c r="L101" i="20"/>
  <c r="L136" i="20"/>
  <c r="O119" i="20"/>
  <c r="P121" i="20"/>
  <c r="R123" i="20"/>
  <c r="S142" i="20"/>
  <c r="AA125" i="20"/>
  <c r="F23" i="20"/>
  <c r="F40" i="20"/>
  <c r="F54" i="20"/>
  <c r="F71" i="20"/>
  <c r="F100" i="20"/>
  <c r="F124" i="20"/>
  <c r="F147" i="20"/>
  <c r="J106" i="20"/>
  <c r="J143" i="20"/>
  <c r="L112" i="20"/>
  <c r="L147" i="20"/>
  <c r="M136" i="20"/>
  <c r="O139" i="20"/>
  <c r="P142" i="20"/>
  <c r="R145" i="20"/>
  <c r="U106" i="20"/>
  <c r="X120" i="20"/>
  <c r="G67" i="20"/>
  <c r="J17" i="20"/>
  <c r="N156" i="20"/>
  <c r="N146" i="20"/>
  <c r="N138" i="20"/>
  <c r="N130" i="20"/>
  <c r="N123" i="20"/>
  <c r="N117" i="20"/>
  <c r="N106" i="20"/>
  <c r="N99" i="20"/>
  <c r="L95" i="20"/>
  <c r="AC156" i="20"/>
  <c r="AC146" i="20"/>
  <c r="AC138" i="20"/>
  <c r="AC130" i="20"/>
  <c r="AC123" i="20"/>
  <c r="AC117" i="20"/>
  <c r="AC106" i="20"/>
  <c r="AC99" i="20"/>
  <c r="Z161" i="20"/>
  <c r="Z152" i="20"/>
  <c r="Z143" i="20"/>
  <c r="Z135" i="20"/>
  <c r="Z128" i="20"/>
  <c r="Z121" i="20"/>
  <c r="Z113" i="20"/>
  <c r="Z104" i="20"/>
  <c r="Z97" i="20"/>
  <c r="W158" i="20"/>
  <c r="W148" i="20"/>
  <c r="W140" i="20"/>
  <c r="W133" i="20"/>
  <c r="W125" i="20"/>
  <c r="W119" i="20"/>
  <c r="W110" i="20"/>
  <c r="W101" i="20"/>
  <c r="W95" i="20"/>
  <c r="T156" i="20"/>
  <c r="T146" i="20"/>
  <c r="T138" i="20"/>
  <c r="T130" i="20"/>
  <c r="T123" i="20"/>
  <c r="T117" i="20"/>
  <c r="T106" i="20"/>
  <c r="T99" i="20"/>
  <c r="Q161" i="20"/>
  <c r="Q152" i="20"/>
  <c r="Q143" i="20"/>
  <c r="Q223" i="20" s="1"/>
  <c r="Q135" i="20"/>
  <c r="Q128" i="20"/>
  <c r="Q121" i="20"/>
  <c r="Q113" i="20"/>
  <c r="Q104" i="20"/>
  <c r="Q97" i="20"/>
  <c r="K162" i="20"/>
  <c r="K154" i="20"/>
  <c r="K145" i="20"/>
  <c r="K136" i="20"/>
  <c r="K129" i="20"/>
  <c r="K122" i="20"/>
  <c r="K115" i="20"/>
  <c r="K105" i="20"/>
  <c r="K98" i="20"/>
  <c r="H160" i="20"/>
  <c r="H150" i="20"/>
  <c r="H142" i="20"/>
  <c r="H134" i="20"/>
  <c r="H127" i="20"/>
  <c r="H120" i="20"/>
  <c r="H112" i="20"/>
  <c r="H102" i="20"/>
  <c r="H96" i="20"/>
  <c r="I158" i="20"/>
  <c r="I148" i="20"/>
  <c r="I140" i="20"/>
  <c r="I133" i="20"/>
  <c r="I125" i="20"/>
  <c r="I119" i="20"/>
  <c r="I110" i="20"/>
  <c r="I101" i="20"/>
  <c r="I95" i="20"/>
  <c r="G156" i="20"/>
  <c r="G146" i="20"/>
  <c r="G138" i="20"/>
  <c r="G130" i="20"/>
  <c r="N162" i="20"/>
  <c r="N154" i="20"/>
  <c r="N145" i="20"/>
  <c r="N136" i="20"/>
  <c r="N129" i="20"/>
  <c r="N122" i="20"/>
  <c r="N115" i="20"/>
  <c r="N105" i="20"/>
  <c r="N98" i="20"/>
  <c r="AC162" i="20"/>
  <c r="AC154" i="20"/>
  <c r="AC145" i="20"/>
  <c r="AC136" i="20"/>
  <c r="AC129" i="20"/>
  <c r="AC122" i="20"/>
  <c r="AC115" i="20"/>
  <c r="AC105" i="20"/>
  <c r="AC98" i="20"/>
  <c r="Z160" i="20"/>
  <c r="Z150" i="20"/>
  <c r="Z142" i="20"/>
  <c r="Z134" i="20"/>
  <c r="Z127" i="20"/>
  <c r="Z120" i="20"/>
  <c r="Z112" i="20"/>
  <c r="Z102" i="20"/>
  <c r="Z96" i="20"/>
  <c r="W157" i="20"/>
  <c r="W147" i="20"/>
  <c r="W139" i="20"/>
  <c r="W131" i="20"/>
  <c r="W124" i="20"/>
  <c r="W118" i="20"/>
  <c r="W108" i="20"/>
  <c r="W100" i="20"/>
  <c r="T162" i="20"/>
  <c r="T154" i="20"/>
  <c r="T145" i="20"/>
  <c r="T136" i="20"/>
  <c r="T129" i="20"/>
  <c r="T122" i="20"/>
  <c r="T115" i="20"/>
  <c r="T105" i="20"/>
  <c r="T98" i="20"/>
  <c r="Q160" i="20"/>
  <c r="Q150" i="20"/>
  <c r="Q142" i="20"/>
  <c r="Q134" i="20"/>
  <c r="Q127" i="20"/>
  <c r="Q120" i="20"/>
  <c r="Q112" i="20"/>
  <c r="Q102" i="20"/>
  <c r="Q96" i="20"/>
  <c r="K161" i="20"/>
  <c r="K152" i="20"/>
  <c r="K143" i="20"/>
  <c r="K223" i="20" s="1"/>
  <c r="K135" i="20"/>
  <c r="K128" i="20"/>
  <c r="K121" i="20"/>
  <c r="K113" i="20"/>
  <c r="K104" i="20"/>
  <c r="K97" i="20"/>
  <c r="H158" i="20"/>
  <c r="H148" i="20"/>
  <c r="H140" i="20"/>
  <c r="H133" i="20"/>
  <c r="H125" i="20"/>
  <c r="H119" i="20"/>
  <c r="H110" i="20"/>
  <c r="H101" i="20"/>
  <c r="H95" i="20"/>
  <c r="I157" i="20"/>
  <c r="I147" i="20"/>
  <c r="N161" i="20"/>
  <c r="N152" i="20"/>
  <c r="N143" i="20"/>
  <c r="N135" i="20"/>
  <c r="N128" i="20"/>
  <c r="N121" i="20"/>
  <c r="N113" i="20"/>
  <c r="N104" i="20"/>
  <c r="N97" i="20"/>
  <c r="AC161" i="20"/>
  <c r="AC152" i="20"/>
  <c r="AC143" i="20"/>
  <c r="AC223" i="20" s="1"/>
  <c r="AC135" i="20"/>
  <c r="AC128" i="20"/>
  <c r="AC121" i="20"/>
  <c r="AC113" i="20"/>
  <c r="AC104" i="20"/>
  <c r="AC97" i="20"/>
  <c r="Z158" i="20"/>
  <c r="Z148" i="20"/>
  <c r="Z140" i="20"/>
  <c r="Z133" i="20"/>
  <c r="Z125" i="20"/>
  <c r="Z119" i="20"/>
  <c r="Z110" i="20"/>
  <c r="Z101" i="20"/>
  <c r="Z95" i="20"/>
  <c r="W156" i="20"/>
  <c r="W146" i="20"/>
  <c r="W138" i="20"/>
  <c r="W130" i="20"/>
  <c r="W123" i="20"/>
  <c r="W117" i="20"/>
  <c r="W106" i="20"/>
  <c r="W99" i="20"/>
  <c r="T161" i="20"/>
  <c r="T152" i="20"/>
  <c r="T143" i="20"/>
  <c r="T135" i="20"/>
  <c r="T128" i="20"/>
  <c r="T121" i="20"/>
  <c r="T113" i="20"/>
  <c r="T104" i="20"/>
  <c r="T97" i="20"/>
  <c r="Q158" i="20"/>
  <c r="Q148" i="20"/>
  <c r="Q140" i="20"/>
  <c r="Q133" i="20"/>
  <c r="Q125" i="20"/>
  <c r="Q119" i="20"/>
  <c r="Q110" i="20"/>
  <c r="Q101" i="20"/>
  <c r="Q95" i="20"/>
  <c r="K160" i="20"/>
  <c r="K150" i="20"/>
  <c r="K142" i="20"/>
  <c r="K134" i="20"/>
  <c r="K127" i="20"/>
  <c r="K120" i="20"/>
  <c r="K112" i="20"/>
  <c r="K102" i="20"/>
  <c r="K96" i="20"/>
  <c r="H157" i="20"/>
  <c r="H147" i="20"/>
  <c r="H139" i="20"/>
  <c r="H131" i="20"/>
  <c r="H124" i="20"/>
  <c r="H118" i="20"/>
  <c r="H108" i="20"/>
  <c r="I156" i="20"/>
  <c r="I146" i="20"/>
  <c r="I138" i="20"/>
  <c r="I130" i="20"/>
  <c r="I123" i="20"/>
  <c r="N160" i="20"/>
  <c r="N150" i="20"/>
  <c r="N142" i="20"/>
  <c r="N134" i="20"/>
  <c r="N127" i="20"/>
  <c r="N120" i="20"/>
  <c r="N112" i="20"/>
  <c r="N102" i="20"/>
  <c r="N96" i="20"/>
  <c r="AC160" i="20"/>
  <c r="AC150" i="20"/>
  <c r="AC142" i="20"/>
  <c r="AC134" i="20"/>
  <c r="AC127" i="20"/>
  <c r="AC120" i="20"/>
  <c r="AC112" i="20"/>
  <c r="AC102" i="20"/>
  <c r="AC96" i="20"/>
  <c r="Z157" i="20"/>
  <c r="Z147" i="20"/>
  <c r="Z139" i="20"/>
  <c r="Z131" i="20"/>
  <c r="Z124" i="20"/>
  <c r="Z118" i="20"/>
  <c r="Z108" i="20"/>
  <c r="Z100" i="20"/>
  <c r="W162" i="20"/>
  <c r="W154" i="20"/>
  <c r="W145" i="20"/>
  <c r="W136" i="20"/>
  <c r="W129" i="20"/>
  <c r="W122" i="20"/>
  <c r="W115" i="20"/>
  <c r="W105" i="20"/>
  <c r="W98" i="20"/>
  <c r="T160" i="20"/>
  <c r="T150" i="20"/>
  <c r="T142" i="20"/>
  <c r="T134" i="20"/>
  <c r="T127" i="20"/>
  <c r="T120" i="20"/>
  <c r="T112" i="20"/>
  <c r="T102" i="20"/>
  <c r="T96" i="20"/>
  <c r="Q157" i="20"/>
  <c r="Q147" i="20"/>
  <c r="Q139" i="20"/>
  <c r="Q131" i="20"/>
  <c r="Q124" i="20"/>
  <c r="Q118" i="20"/>
  <c r="Q108" i="20"/>
  <c r="Q100" i="20"/>
  <c r="K158" i="20"/>
  <c r="K148" i="20"/>
  <c r="K140" i="20"/>
  <c r="K133" i="20"/>
  <c r="K125" i="20"/>
  <c r="K119" i="20"/>
  <c r="K110" i="20"/>
  <c r="K101" i="20"/>
  <c r="K95" i="20"/>
  <c r="H156" i="20"/>
  <c r="H146" i="20"/>
  <c r="H138" i="20"/>
  <c r="H130" i="20"/>
  <c r="H123" i="20"/>
  <c r="H117" i="20"/>
  <c r="H106" i="20"/>
  <c r="H99" i="20"/>
  <c r="I162" i="20"/>
  <c r="I154" i="20"/>
  <c r="I145" i="20"/>
  <c r="N158" i="20"/>
  <c r="N148" i="20"/>
  <c r="N140" i="20"/>
  <c r="N133" i="20"/>
  <c r="N125" i="20"/>
  <c r="N119" i="20"/>
  <c r="N110" i="20"/>
  <c r="N101" i="20"/>
  <c r="N95" i="20"/>
  <c r="AC158" i="20"/>
  <c r="AC148" i="20"/>
  <c r="AC140" i="20"/>
  <c r="AC133" i="20"/>
  <c r="AC125" i="20"/>
  <c r="AC119" i="20"/>
  <c r="AC110" i="20"/>
  <c r="AC101" i="20"/>
  <c r="AC95" i="20"/>
  <c r="Z156" i="20"/>
  <c r="Z146" i="20"/>
  <c r="Z138" i="20"/>
  <c r="Z130" i="20"/>
  <c r="Z123" i="20"/>
  <c r="Z117" i="20"/>
  <c r="Z106" i="20"/>
  <c r="Z99" i="20"/>
  <c r="W161" i="20"/>
  <c r="W152" i="20"/>
  <c r="W143" i="20"/>
  <c r="W223" i="20" s="1"/>
  <c r="W135" i="20"/>
  <c r="W128" i="20"/>
  <c r="W121" i="20"/>
  <c r="W113" i="20"/>
  <c r="W104" i="20"/>
  <c r="W97" i="20"/>
  <c r="T158" i="20"/>
  <c r="T148" i="20"/>
  <c r="T140" i="20"/>
  <c r="T133" i="20"/>
  <c r="T125" i="20"/>
  <c r="T119" i="20"/>
  <c r="T110" i="20"/>
  <c r="T101" i="20"/>
  <c r="T95" i="20"/>
  <c r="Q156" i="20"/>
  <c r="Q146" i="20"/>
  <c r="Q138" i="20"/>
  <c r="Q130" i="20"/>
  <c r="Q123" i="20"/>
  <c r="Q117" i="20"/>
  <c r="Q106" i="20"/>
  <c r="Q99" i="20"/>
  <c r="K157" i="20"/>
  <c r="K147" i="20"/>
  <c r="K139" i="20"/>
  <c r="K131" i="20"/>
  <c r="K124" i="20"/>
  <c r="K118" i="20"/>
  <c r="K108" i="20"/>
  <c r="K100" i="20"/>
  <c r="H162" i="20"/>
  <c r="H154" i="20"/>
  <c r="H145" i="20"/>
  <c r="H136" i="20"/>
  <c r="H129" i="20"/>
  <c r="H122" i="20"/>
  <c r="H115" i="20"/>
  <c r="H105" i="20"/>
  <c r="H98" i="20"/>
  <c r="I161" i="20"/>
  <c r="I152" i="20"/>
  <c r="I143" i="20"/>
  <c r="I223" i="20" s="1"/>
  <c r="I135" i="20"/>
  <c r="I128" i="20"/>
  <c r="I121" i="20"/>
  <c r="I113" i="20"/>
  <c r="I104" i="20"/>
  <c r="I97" i="20"/>
  <c r="G158" i="20"/>
  <c r="G148" i="20"/>
  <c r="G140" i="20"/>
  <c r="G133" i="20"/>
  <c r="G125" i="20"/>
  <c r="G119" i="20"/>
  <c r="N157" i="20"/>
  <c r="N108" i="20"/>
  <c r="AC131" i="20"/>
  <c r="Z154" i="20"/>
  <c r="Z105" i="20"/>
  <c r="W127" i="20"/>
  <c r="T147" i="20"/>
  <c r="T100" i="20"/>
  <c r="Q122" i="20"/>
  <c r="K146" i="20"/>
  <c r="K99" i="20"/>
  <c r="H121" i="20"/>
  <c r="I142" i="20"/>
  <c r="I127" i="20"/>
  <c r="I115" i="20"/>
  <c r="I100" i="20"/>
  <c r="G160" i="20"/>
  <c r="G145" i="20"/>
  <c r="G134" i="20"/>
  <c r="G123" i="20"/>
  <c r="G115" i="20"/>
  <c r="G105" i="20"/>
  <c r="G98" i="20"/>
  <c r="AB158" i="20"/>
  <c r="AB148" i="20"/>
  <c r="AB140" i="20"/>
  <c r="AB133" i="20"/>
  <c r="AB125" i="20"/>
  <c r="AB119" i="20"/>
  <c r="AB110" i="20"/>
  <c r="AB101" i="20"/>
  <c r="AB95" i="20"/>
  <c r="AA156" i="20"/>
  <c r="AA146" i="20"/>
  <c r="AA138" i="20"/>
  <c r="AA130" i="20"/>
  <c r="AA123" i="20"/>
  <c r="AA117" i="20"/>
  <c r="AA106" i="20"/>
  <c r="AA99" i="20"/>
  <c r="Y161" i="20"/>
  <c r="Y152" i="20"/>
  <c r="Y143" i="20"/>
  <c r="Y223" i="20" s="1"/>
  <c r="Y135" i="20"/>
  <c r="Y128" i="20"/>
  <c r="Y121" i="20"/>
  <c r="Y113" i="20"/>
  <c r="Y104" i="20"/>
  <c r="Y97" i="20"/>
  <c r="X158" i="20"/>
  <c r="X148" i="20"/>
  <c r="X140" i="20"/>
  <c r="X133" i="20"/>
  <c r="X125" i="20"/>
  <c r="X119" i="20"/>
  <c r="X110" i="20"/>
  <c r="X101" i="20"/>
  <c r="X95" i="20"/>
  <c r="V156" i="20"/>
  <c r="V146" i="20"/>
  <c r="V138" i="20"/>
  <c r="V130" i="20"/>
  <c r="V123" i="20"/>
  <c r="V117" i="20"/>
  <c r="V106" i="20"/>
  <c r="V99" i="20"/>
  <c r="U161" i="20"/>
  <c r="U152" i="20"/>
  <c r="U143" i="20"/>
  <c r="U135" i="20"/>
  <c r="U128" i="20"/>
  <c r="U121" i="20"/>
  <c r="N147" i="20"/>
  <c r="N100" i="20"/>
  <c r="AC124" i="20"/>
  <c r="Z145" i="20"/>
  <c r="Z98" i="20"/>
  <c r="W120" i="20"/>
  <c r="T139" i="20"/>
  <c r="Q162" i="20"/>
  <c r="Q115" i="20"/>
  <c r="K138" i="20"/>
  <c r="H161" i="20"/>
  <c r="H113" i="20"/>
  <c r="I139" i="20"/>
  <c r="I124" i="20"/>
  <c r="I112" i="20"/>
  <c r="I99" i="20"/>
  <c r="G157" i="20"/>
  <c r="G143" i="20"/>
  <c r="G131" i="20"/>
  <c r="G122" i="20"/>
  <c r="G113" i="20"/>
  <c r="G104" i="20"/>
  <c r="G97" i="20"/>
  <c r="AB157" i="20"/>
  <c r="AB147" i="20"/>
  <c r="AB139" i="20"/>
  <c r="AB131" i="20"/>
  <c r="AB124" i="20"/>
  <c r="AB118" i="20"/>
  <c r="AB108" i="20"/>
  <c r="AB100" i="20"/>
  <c r="AA162" i="20"/>
  <c r="AA154" i="20"/>
  <c r="AA145" i="20"/>
  <c r="AA136" i="20"/>
  <c r="AA129" i="20"/>
  <c r="AA122" i="20"/>
  <c r="AA115" i="20"/>
  <c r="AA105" i="20"/>
  <c r="AA98" i="20"/>
  <c r="Y160" i="20"/>
  <c r="Y150" i="20"/>
  <c r="Y142" i="20"/>
  <c r="Y134" i="20"/>
  <c r="Y127" i="20"/>
  <c r="Y120" i="20"/>
  <c r="Y112" i="20"/>
  <c r="Y102" i="20"/>
  <c r="Y96" i="20"/>
  <c r="X157" i="20"/>
  <c r="X147" i="20"/>
  <c r="X139" i="20"/>
  <c r="X131" i="20"/>
  <c r="X124" i="20"/>
  <c r="X118" i="20"/>
  <c r="X108" i="20"/>
  <c r="X100" i="20"/>
  <c r="V162" i="20"/>
  <c r="V154" i="20"/>
  <c r="V145" i="20"/>
  <c r="V136" i="20"/>
  <c r="V129" i="20"/>
  <c r="V122" i="20"/>
  <c r="V115" i="20"/>
  <c r="V105" i="20"/>
  <c r="V98" i="20"/>
  <c r="U160" i="20"/>
  <c r="U150" i="20"/>
  <c r="U142" i="20"/>
  <c r="U134" i="20"/>
  <c r="U127" i="20"/>
  <c r="U120" i="20"/>
  <c r="U112" i="20"/>
  <c r="U102" i="20"/>
  <c r="U96" i="20"/>
  <c r="S157" i="20"/>
  <c r="S147" i="20"/>
  <c r="S139" i="20"/>
  <c r="S131" i="20"/>
  <c r="S124" i="20"/>
  <c r="S118" i="20"/>
  <c r="S108" i="20"/>
  <c r="S100" i="20"/>
  <c r="R162" i="20"/>
  <c r="R154" i="20"/>
  <c r="N139" i="20"/>
  <c r="M95" i="20"/>
  <c r="AC118" i="20"/>
  <c r="Z136" i="20"/>
  <c r="W160" i="20"/>
  <c r="W112" i="20"/>
  <c r="T131" i="20"/>
  <c r="Q154" i="20"/>
  <c r="Q105" i="20"/>
  <c r="K130" i="20"/>
  <c r="H152" i="20"/>
  <c r="H104" i="20"/>
  <c r="I136" i="20"/>
  <c r="I122" i="20"/>
  <c r="I108" i="20"/>
  <c r="G154" i="20"/>
  <c r="G142" i="20"/>
  <c r="G129" i="20"/>
  <c r="G121" i="20"/>
  <c r="G112" i="20"/>
  <c r="G102" i="20"/>
  <c r="G96" i="20"/>
  <c r="AB156" i="20"/>
  <c r="AB146" i="20"/>
  <c r="AB138" i="20"/>
  <c r="AB130" i="20"/>
  <c r="AB123" i="20"/>
  <c r="AB117" i="20"/>
  <c r="AB106" i="20"/>
  <c r="AB99" i="20"/>
  <c r="AA161" i="20"/>
  <c r="AA152" i="20"/>
  <c r="AA143" i="20"/>
  <c r="AA223" i="20" s="1"/>
  <c r="AA135" i="20"/>
  <c r="AA128" i="20"/>
  <c r="AA121" i="20"/>
  <c r="AA113" i="20"/>
  <c r="AA104" i="20"/>
  <c r="AA97" i="20"/>
  <c r="Y158" i="20"/>
  <c r="Y148" i="20"/>
  <c r="Y140" i="20"/>
  <c r="Y133" i="20"/>
  <c r="Y125" i="20"/>
  <c r="Y119" i="20"/>
  <c r="Y110" i="20"/>
  <c r="Y101" i="20"/>
  <c r="Y95" i="20"/>
  <c r="X156" i="20"/>
  <c r="X146" i="20"/>
  <c r="X138" i="20"/>
  <c r="X130" i="20"/>
  <c r="X123" i="20"/>
  <c r="X117" i="20"/>
  <c r="X106" i="20"/>
  <c r="X99" i="20"/>
  <c r="N131" i="20"/>
  <c r="AC157" i="20"/>
  <c r="AC108" i="20"/>
  <c r="Z129" i="20"/>
  <c r="W150" i="20"/>
  <c r="W102" i="20"/>
  <c r="T124" i="20"/>
  <c r="Q145" i="20"/>
  <c r="Q98" i="20"/>
  <c r="K123" i="20"/>
  <c r="H143" i="20"/>
  <c r="H223" i="20" s="1"/>
  <c r="H97" i="20"/>
  <c r="I134" i="20"/>
  <c r="I120" i="20"/>
  <c r="I106" i="20"/>
  <c r="I96" i="20"/>
  <c r="G152" i="20"/>
  <c r="G139" i="20"/>
  <c r="G128" i="20"/>
  <c r="G120" i="20"/>
  <c r="G110" i="20"/>
  <c r="G101" i="20"/>
  <c r="AB162" i="20"/>
  <c r="AB154" i="20"/>
  <c r="AB145" i="20"/>
  <c r="AB136" i="20"/>
  <c r="AB129" i="20"/>
  <c r="AB122" i="20"/>
  <c r="AB115" i="20"/>
  <c r="AB105" i="20"/>
  <c r="AB98" i="20"/>
  <c r="AA160" i="20"/>
  <c r="AA150" i="20"/>
  <c r="AA142" i="20"/>
  <c r="AA134" i="20"/>
  <c r="AA127" i="20"/>
  <c r="AA120" i="20"/>
  <c r="AA112" i="20"/>
  <c r="AA102" i="20"/>
  <c r="AA96" i="20"/>
  <c r="Y157" i="20"/>
  <c r="Y147" i="20"/>
  <c r="Y139" i="20"/>
  <c r="Y131" i="20"/>
  <c r="Y124" i="20"/>
  <c r="Y118" i="20"/>
  <c r="Y108" i="20"/>
  <c r="Y100" i="20"/>
  <c r="X162" i="20"/>
  <c r="X154" i="20"/>
  <c r="X145" i="20"/>
  <c r="X136" i="20"/>
  <c r="X129" i="20"/>
  <c r="X122" i="20"/>
  <c r="X115" i="20"/>
  <c r="X105" i="20"/>
  <c r="X98" i="20"/>
  <c r="V160" i="20"/>
  <c r="V150" i="20"/>
  <c r="V142" i="20"/>
  <c r="V134" i="20"/>
  <c r="V127" i="20"/>
  <c r="V120" i="20"/>
  <c r="V112" i="20"/>
  <c r="V102" i="20"/>
  <c r="V96" i="20"/>
  <c r="U157" i="20"/>
  <c r="U147" i="20"/>
  <c r="U139" i="20"/>
  <c r="U131" i="20"/>
  <c r="U124" i="20"/>
  <c r="U118" i="20"/>
  <c r="U108" i="20"/>
  <c r="U100" i="20"/>
  <c r="S162" i="20"/>
  <c r="S154" i="20"/>
  <c r="S145" i="20"/>
  <c r="S136" i="20"/>
  <c r="S129" i="20"/>
  <c r="S122" i="20"/>
  <c r="S115" i="20"/>
  <c r="S105" i="20"/>
  <c r="N124" i="20"/>
  <c r="Z122" i="20"/>
  <c r="T118" i="20"/>
  <c r="K117" i="20"/>
  <c r="I131" i="20"/>
  <c r="G162" i="20"/>
  <c r="G127" i="20"/>
  <c r="G100" i="20"/>
  <c r="AB143" i="20"/>
  <c r="AB223" i="20" s="1"/>
  <c r="AB121" i="20"/>
  <c r="AB97" i="20"/>
  <c r="AA140" i="20"/>
  <c r="AA119" i="20"/>
  <c r="AA95" i="20"/>
  <c r="Y138" i="20"/>
  <c r="Y117" i="20"/>
  <c r="X161" i="20"/>
  <c r="X135" i="20"/>
  <c r="X113" i="20"/>
  <c r="V161" i="20"/>
  <c r="V143" i="20"/>
  <c r="V223" i="20" s="1"/>
  <c r="V128" i="20"/>
  <c r="V113" i="20"/>
  <c r="V97" i="20"/>
  <c r="U148" i="20"/>
  <c r="U133" i="20"/>
  <c r="U119" i="20"/>
  <c r="U105" i="20"/>
  <c r="U95" i="20"/>
  <c r="S150" i="20"/>
  <c r="S138" i="20"/>
  <c r="S127" i="20"/>
  <c r="S117" i="20"/>
  <c r="S102" i="20"/>
  <c r="S95" i="20"/>
  <c r="R152" i="20"/>
  <c r="R143" i="20"/>
  <c r="R223" i="20" s="1"/>
  <c r="R135" i="20"/>
  <c r="R128" i="20"/>
  <c r="R121" i="20"/>
  <c r="R113" i="20"/>
  <c r="R104" i="20"/>
  <c r="R97" i="20"/>
  <c r="P158" i="20"/>
  <c r="P148" i="20"/>
  <c r="P140" i="20"/>
  <c r="P133" i="20"/>
  <c r="P125" i="20"/>
  <c r="P119" i="20"/>
  <c r="P110" i="20"/>
  <c r="P101" i="20"/>
  <c r="P95" i="20"/>
  <c r="O156" i="20"/>
  <c r="O146" i="20"/>
  <c r="O138" i="20"/>
  <c r="O130" i="20"/>
  <c r="O123" i="20"/>
  <c r="O117" i="20"/>
  <c r="O106" i="20"/>
  <c r="O99" i="20"/>
  <c r="M161" i="20"/>
  <c r="M152" i="20"/>
  <c r="M143" i="20"/>
  <c r="M223" i="20" s="1"/>
  <c r="M135" i="20"/>
  <c r="M128" i="20"/>
  <c r="M121" i="20"/>
  <c r="M113" i="20"/>
  <c r="M104" i="20"/>
  <c r="M97" i="20"/>
  <c r="N118" i="20"/>
  <c r="Z115" i="20"/>
  <c r="T108" i="20"/>
  <c r="K106" i="20"/>
  <c r="I129" i="20"/>
  <c r="G161" i="20"/>
  <c r="G124" i="20"/>
  <c r="G99" i="20"/>
  <c r="AB142" i="20"/>
  <c r="AB120" i="20"/>
  <c r="AB96" i="20"/>
  <c r="AA139" i="20"/>
  <c r="AA118" i="20"/>
  <c r="Y162" i="20"/>
  <c r="Y136" i="20"/>
  <c r="Y115" i="20"/>
  <c r="X160" i="20"/>
  <c r="X134" i="20"/>
  <c r="X112" i="20"/>
  <c r="V158" i="20"/>
  <c r="V140" i="20"/>
  <c r="V125" i="20"/>
  <c r="V110" i="20"/>
  <c r="V95" i="20"/>
  <c r="U146" i="20"/>
  <c r="U130" i="20"/>
  <c r="U117" i="20"/>
  <c r="U104" i="20"/>
  <c r="S161" i="20"/>
  <c r="S148" i="20"/>
  <c r="S135" i="20"/>
  <c r="S125" i="20"/>
  <c r="S113" i="20"/>
  <c r="S101" i="20"/>
  <c r="R161" i="20"/>
  <c r="R150" i="20"/>
  <c r="R142" i="20"/>
  <c r="R134" i="20"/>
  <c r="R127" i="20"/>
  <c r="R120" i="20"/>
  <c r="R112" i="20"/>
  <c r="R102" i="20"/>
  <c r="R96" i="20"/>
  <c r="P157" i="20"/>
  <c r="P147" i="20"/>
  <c r="P139" i="20"/>
  <c r="P131" i="20"/>
  <c r="P124" i="20"/>
  <c r="P118" i="20"/>
  <c r="P108" i="20"/>
  <c r="P100" i="20"/>
  <c r="O162" i="20"/>
  <c r="O154" i="20"/>
  <c r="O145" i="20"/>
  <c r="O136" i="20"/>
  <c r="O129" i="20"/>
  <c r="O122" i="20"/>
  <c r="O115" i="20"/>
  <c r="O105" i="20"/>
  <c r="O98" i="20"/>
  <c r="M160" i="20"/>
  <c r="M150" i="20"/>
  <c r="M142" i="20"/>
  <c r="M134" i="20"/>
  <c r="M127" i="20"/>
  <c r="M120" i="20"/>
  <c r="M112" i="20"/>
  <c r="M102" i="20"/>
  <c r="M96" i="20"/>
  <c r="L156" i="20"/>
  <c r="L146" i="20"/>
  <c r="L138" i="20"/>
  <c r="L130" i="20"/>
  <c r="L123" i="20"/>
  <c r="L117" i="20"/>
  <c r="L106" i="20"/>
  <c r="L99" i="20"/>
  <c r="J160" i="20"/>
  <c r="J150" i="20"/>
  <c r="J142" i="20"/>
  <c r="J134" i="20"/>
  <c r="J127" i="20"/>
  <c r="J120" i="20"/>
  <c r="J112" i="20"/>
  <c r="J102" i="20"/>
  <c r="J96" i="20"/>
  <c r="F160" i="20"/>
  <c r="F150" i="20"/>
  <c r="AC147" i="20"/>
  <c r="W142" i="20"/>
  <c r="Q136" i="20"/>
  <c r="H135" i="20"/>
  <c r="I118" i="20"/>
  <c r="G150" i="20"/>
  <c r="G118" i="20"/>
  <c r="AB161" i="20"/>
  <c r="AB135" i="20"/>
  <c r="AB113" i="20"/>
  <c r="AA158" i="20"/>
  <c r="AA133" i="20"/>
  <c r="AA110" i="20"/>
  <c r="Y156" i="20"/>
  <c r="Y130" i="20"/>
  <c r="Y106" i="20"/>
  <c r="X152" i="20"/>
  <c r="X128" i="20"/>
  <c r="X104" i="20"/>
  <c r="V157" i="20"/>
  <c r="V139" i="20"/>
  <c r="V124" i="20"/>
  <c r="V108" i="20"/>
  <c r="U162" i="20"/>
  <c r="U145" i="20"/>
  <c r="U129" i="20"/>
  <c r="U115" i="20"/>
  <c r="U101" i="20"/>
  <c r="S160" i="20"/>
  <c r="S146" i="20"/>
  <c r="S134" i="20"/>
  <c r="S123" i="20"/>
  <c r="S112" i="20"/>
  <c r="S99" i="20"/>
  <c r="R160" i="20"/>
  <c r="R148" i="20"/>
  <c r="R140" i="20"/>
  <c r="R133" i="20"/>
  <c r="R125" i="20"/>
  <c r="R119" i="20"/>
  <c r="R110" i="20"/>
  <c r="R101" i="20"/>
  <c r="R95" i="20"/>
  <c r="P156" i="20"/>
  <c r="P146" i="20"/>
  <c r="P138" i="20"/>
  <c r="P130" i="20"/>
  <c r="P123" i="20"/>
  <c r="P117" i="20"/>
  <c r="P106" i="20"/>
  <c r="P99" i="20"/>
  <c r="O161" i="20"/>
  <c r="O152" i="20"/>
  <c r="O143" i="20"/>
  <c r="O223" i="20" s="1"/>
  <c r="O135" i="20"/>
  <c r="O128" i="20"/>
  <c r="O121" i="20"/>
  <c r="O113" i="20"/>
  <c r="O104" i="20"/>
  <c r="O97" i="20"/>
  <c r="M158" i="20"/>
  <c r="M148" i="20"/>
  <c r="M140" i="20"/>
  <c r="M133" i="20"/>
  <c r="M125" i="20"/>
  <c r="M119" i="20"/>
  <c r="M110" i="20"/>
  <c r="M101" i="20"/>
  <c r="AC139" i="20"/>
  <c r="W134" i="20"/>
  <c r="Q129" i="20"/>
  <c r="H128" i="20"/>
  <c r="I117" i="20"/>
  <c r="G147" i="20"/>
  <c r="G117" i="20"/>
  <c r="AB160" i="20"/>
  <c r="AB134" i="20"/>
  <c r="AB112" i="20"/>
  <c r="AA157" i="20"/>
  <c r="AA131" i="20"/>
  <c r="AA108" i="20"/>
  <c r="Y154" i="20"/>
  <c r="Y129" i="20"/>
  <c r="Y105" i="20"/>
  <c r="X150" i="20"/>
  <c r="X127" i="20"/>
  <c r="X102" i="20"/>
  <c r="V152" i="20"/>
  <c r="V135" i="20"/>
  <c r="V121" i="20"/>
  <c r="V104" i="20"/>
  <c r="U158" i="20"/>
  <c r="U140" i="20"/>
  <c r="U125" i="20"/>
  <c r="U113" i="20"/>
  <c r="U99" i="20"/>
  <c r="S158" i="20"/>
  <c r="S143" i="20"/>
  <c r="S223" i="20" s="1"/>
  <c r="S133" i="20"/>
  <c r="S121" i="20"/>
  <c r="S110" i="20"/>
  <c r="S98" i="20"/>
  <c r="R158" i="20"/>
  <c r="R147" i="20"/>
  <c r="R139" i="20"/>
  <c r="R131" i="20"/>
  <c r="R124" i="20"/>
  <c r="R118" i="20"/>
  <c r="R108" i="20"/>
  <c r="R100" i="20"/>
  <c r="P162" i="20"/>
  <c r="P154" i="20"/>
  <c r="P145" i="20"/>
  <c r="P136" i="20"/>
  <c r="P129" i="20"/>
  <c r="P122" i="20"/>
  <c r="P115" i="20"/>
  <c r="P105" i="20"/>
  <c r="P98" i="20"/>
  <c r="O160" i="20"/>
  <c r="O150" i="20"/>
  <c r="O142" i="20"/>
  <c r="O134" i="20"/>
  <c r="O127" i="20"/>
  <c r="O120" i="20"/>
  <c r="O112" i="20"/>
  <c r="O102" i="20"/>
  <c r="O96" i="20"/>
  <c r="M157" i="20"/>
  <c r="M147" i="20"/>
  <c r="M139" i="20"/>
  <c r="M131" i="20"/>
  <c r="M124" i="20"/>
  <c r="M118" i="20"/>
  <c r="M108" i="20"/>
  <c r="M100" i="20"/>
  <c r="L161" i="20"/>
  <c r="L152" i="20"/>
  <c r="L143" i="20"/>
  <c r="L223" i="20" s="1"/>
  <c r="L135" i="20"/>
  <c r="L128" i="20"/>
  <c r="L121" i="20"/>
  <c r="L113" i="20"/>
  <c r="L104" i="20"/>
  <c r="L97" i="20"/>
  <c r="J157" i="20"/>
  <c r="J147" i="20"/>
  <c r="J139" i="20"/>
  <c r="J131" i="20"/>
  <c r="J124" i="20"/>
  <c r="J118" i="20"/>
  <c r="J108" i="20"/>
  <c r="J100" i="20"/>
  <c r="AC100" i="20"/>
  <c r="I160" i="20"/>
  <c r="G108" i="20"/>
  <c r="AB104" i="20"/>
  <c r="AA101" i="20"/>
  <c r="Y99" i="20"/>
  <c r="X97" i="20"/>
  <c r="V119" i="20"/>
  <c r="U138" i="20"/>
  <c r="U98" i="20"/>
  <c r="S130" i="20"/>
  <c r="S97" i="20"/>
  <c r="R138" i="20"/>
  <c r="R117" i="20"/>
  <c r="P161" i="20"/>
  <c r="P135" i="20"/>
  <c r="P113" i="20"/>
  <c r="O158" i="20"/>
  <c r="O133" i="20"/>
  <c r="O110" i="20"/>
  <c r="M156" i="20"/>
  <c r="M130" i="20"/>
  <c r="M106" i="20"/>
  <c r="L158" i="20"/>
  <c r="L145" i="20"/>
  <c r="L133" i="20"/>
  <c r="L122" i="20"/>
  <c r="L110" i="20"/>
  <c r="L98" i="20"/>
  <c r="J154" i="20"/>
  <c r="J140" i="20"/>
  <c r="J129" i="20"/>
  <c r="J119" i="20"/>
  <c r="J105" i="20"/>
  <c r="J95" i="20"/>
  <c r="F157" i="20"/>
  <c r="F146" i="20"/>
  <c r="F138" i="20"/>
  <c r="F130" i="20"/>
  <c r="F123" i="20"/>
  <c r="F117" i="20"/>
  <c r="F106" i="20"/>
  <c r="F99" i="20"/>
  <c r="F79" i="20"/>
  <c r="Z162" i="20"/>
  <c r="I150" i="20"/>
  <c r="G106" i="20"/>
  <c r="AB102" i="20"/>
  <c r="AA100" i="20"/>
  <c r="Y98" i="20"/>
  <c r="X96" i="20"/>
  <c r="V118" i="20"/>
  <c r="U136" i="20"/>
  <c r="U97" i="20"/>
  <c r="S128" i="20"/>
  <c r="S96" i="20"/>
  <c r="R136" i="20"/>
  <c r="R115" i="20"/>
  <c r="P160" i="20"/>
  <c r="P134" i="20"/>
  <c r="P112" i="20"/>
  <c r="O157" i="20"/>
  <c r="O131" i="20"/>
  <c r="O108" i="20"/>
  <c r="M154" i="20"/>
  <c r="M129" i="20"/>
  <c r="M105" i="20"/>
  <c r="L157" i="20"/>
  <c r="L142" i="20"/>
  <c r="L131" i="20"/>
  <c r="L120" i="20"/>
  <c r="L108" i="20"/>
  <c r="L96" i="20"/>
  <c r="J152" i="20"/>
  <c r="J138" i="20"/>
  <c r="J128" i="20"/>
  <c r="J117" i="20"/>
  <c r="J104" i="20"/>
  <c r="F156" i="20"/>
  <c r="F145" i="20"/>
  <c r="F136" i="20"/>
  <c r="F129" i="20"/>
  <c r="F122" i="20"/>
  <c r="F115" i="20"/>
  <c r="F105" i="20"/>
  <c r="F98" i="20"/>
  <c r="F77" i="20"/>
  <c r="F67" i="20"/>
  <c r="F59" i="20"/>
  <c r="F52" i="20"/>
  <c r="F44" i="20"/>
  <c r="F38" i="20"/>
  <c r="F29" i="20"/>
  <c r="F20" i="20"/>
  <c r="W96" i="20"/>
  <c r="I105" i="20"/>
  <c r="AB152" i="20"/>
  <c r="AA148" i="20"/>
  <c r="Y146" i="20"/>
  <c r="X143" i="20"/>
  <c r="X223" i="20" s="1"/>
  <c r="V148" i="20"/>
  <c r="V101" i="20"/>
  <c r="U123" i="20"/>
  <c r="S156" i="20"/>
  <c r="S120" i="20"/>
  <c r="R157" i="20"/>
  <c r="R130" i="20"/>
  <c r="R106" i="20"/>
  <c r="P152" i="20"/>
  <c r="P128" i="20"/>
  <c r="P104" i="20"/>
  <c r="O148" i="20"/>
  <c r="O125" i="20"/>
  <c r="O101" i="20"/>
  <c r="M146" i="20"/>
  <c r="M123" i="20"/>
  <c r="M99" i="20"/>
  <c r="L154" i="20"/>
  <c r="L140" i="20"/>
  <c r="L129" i="20"/>
  <c r="L119" i="20"/>
  <c r="L105" i="20"/>
  <c r="J162" i="20"/>
  <c r="J148" i="20"/>
  <c r="J136" i="20"/>
  <c r="J125" i="20"/>
  <c r="J115" i="20"/>
  <c r="J101" i="20"/>
  <c r="F154" i="20"/>
  <c r="F143" i="20"/>
  <c r="F223" i="20" s="1"/>
  <c r="F135" i="20"/>
  <c r="F128" i="20"/>
  <c r="F121" i="20"/>
  <c r="F113" i="20"/>
  <c r="F104" i="20"/>
  <c r="F184" i="20" s="1"/>
  <c r="F97" i="20"/>
  <c r="F76" i="20"/>
  <c r="F66" i="20"/>
  <c r="F58" i="20"/>
  <c r="F50" i="20"/>
  <c r="F43" i="20"/>
  <c r="F37" i="20"/>
  <c r="F27" i="20"/>
  <c r="F19" i="20"/>
  <c r="T157" i="20"/>
  <c r="I102" i="20"/>
  <c r="AB150" i="20"/>
  <c r="AA147" i="20"/>
  <c r="Y145" i="20"/>
  <c r="X142" i="20"/>
  <c r="V147" i="20"/>
  <c r="V100" i="20"/>
  <c r="U122" i="20"/>
  <c r="S152" i="20"/>
  <c r="S119" i="20"/>
  <c r="R156" i="20"/>
  <c r="R129" i="20"/>
  <c r="R105" i="20"/>
  <c r="P150" i="20"/>
  <c r="P127" i="20"/>
  <c r="P102" i="20"/>
  <c r="O147" i="20"/>
  <c r="O124" i="20"/>
  <c r="O100" i="20"/>
  <c r="M145" i="20"/>
  <c r="M122" i="20"/>
  <c r="M98" i="20"/>
  <c r="L150" i="20"/>
  <c r="L139" i="20"/>
  <c r="L127" i="20"/>
  <c r="L118" i="20"/>
  <c r="L102" i="20"/>
  <c r="J161" i="20"/>
  <c r="J146" i="20"/>
  <c r="J135" i="20"/>
  <c r="J123" i="20"/>
  <c r="J113" i="20"/>
  <c r="J99" i="20"/>
  <c r="F162" i="20"/>
  <c r="F152" i="20"/>
  <c r="F142" i="20"/>
  <c r="F134" i="20"/>
  <c r="F127" i="20"/>
  <c r="F120" i="20"/>
  <c r="F112" i="20"/>
  <c r="F102" i="20"/>
  <c r="F75" i="20"/>
  <c r="F65" i="20"/>
  <c r="F57" i="20"/>
  <c r="F49" i="20"/>
  <c r="F42" i="20"/>
  <c r="F36" i="20"/>
  <c r="F25" i="20"/>
  <c r="F18" i="20"/>
  <c r="G136" i="20"/>
  <c r="V133" i="20"/>
  <c r="F24" i="20"/>
  <c r="F41" i="20"/>
  <c r="F55" i="20"/>
  <c r="F73" i="20"/>
  <c r="F101" i="20"/>
  <c r="F125" i="20"/>
  <c r="F148" i="20"/>
  <c r="J110" i="20"/>
  <c r="J145" i="20"/>
  <c r="L115" i="20"/>
  <c r="L148" i="20"/>
  <c r="M138" i="20"/>
  <c r="O140" i="20"/>
  <c r="P143" i="20"/>
  <c r="P223" i="20" s="1"/>
  <c r="R146" i="20"/>
  <c r="U110" i="20"/>
  <c r="X121" i="20"/>
  <c r="AB128" i="20"/>
  <c r="M117" i="20"/>
  <c r="G16" i="20"/>
  <c r="F15" i="20"/>
  <c r="F31" i="20"/>
  <c r="F46" i="20"/>
  <c r="F80" i="20"/>
  <c r="F108" i="20"/>
  <c r="F131" i="20"/>
  <c r="F158" i="20"/>
  <c r="J121" i="20"/>
  <c r="J156" i="20"/>
  <c r="L124" i="20"/>
  <c r="L160" i="20"/>
  <c r="M162" i="20"/>
  <c r="P96" i="20"/>
  <c r="R98" i="20"/>
  <c r="S104" i="20"/>
  <c r="U154" i="20"/>
  <c r="Y122" i="20"/>
  <c r="G135" i="20"/>
  <c r="L17" i="20"/>
  <c r="F16" i="20"/>
  <c r="F32" i="20"/>
  <c r="F47" i="20"/>
  <c r="F81" i="20"/>
  <c r="F110" i="20"/>
  <c r="F133" i="20"/>
  <c r="F161" i="20"/>
  <c r="J122" i="20"/>
  <c r="J158" i="20"/>
  <c r="L125" i="20"/>
  <c r="L162" i="20"/>
  <c r="O95" i="20"/>
  <c r="P97" i="20"/>
  <c r="R99" i="20"/>
  <c r="S106" i="20"/>
  <c r="U156" i="20"/>
  <c r="Y123" i="20"/>
  <c r="K156" i="20"/>
  <c r="M58" i="20"/>
  <c r="G21" i="20"/>
  <c r="G41" i="20"/>
  <c r="H49" i="20"/>
  <c r="G58" i="20"/>
  <c r="G73" i="20"/>
  <c r="H14" i="20"/>
  <c r="G34" i="20"/>
  <c r="G50" i="20"/>
  <c r="H59" i="20"/>
  <c r="H23" i="20"/>
  <c r="G43" i="20"/>
  <c r="H16" i="20"/>
  <c r="H36" i="20"/>
  <c r="G53" i="20"/>
  <c r="H80" i="20"/>
  <c r="G17" i="20"/>
  <c r="H25" i="20"/>
  <c r="H44" i="20"/>
  <c r="G64" i="20"/>
  <c r="H18" i="20"/>
  <c r="G27" i="20"/>
  <c r="H38" i="20"/>
  <c r="H54" i="20"/>
  <c r="G19" i="20"/>
  <c r="H29" i="20"/>
  <c r="G39" i="20"/>
  <c r="H47" i="20"/>
  <c r="A2" i="44"/>
  <c r="L57" i="20"/>
  <c r="G31" i="20"/>
  <c r="H40" i="20"/>
  <c r="G48" i="20"/>
  <c r="H57" i="20"/>
  <c r="A2" i="25"/>
  <c r="J16" i="20"/>
  <c r="I41" i="20"/>
  <c r="J81" i="20"/>
  <c r="L25" i="20"/>
  <c r="H17" i="20"/>
  <c r="G20" i="20"/>
  <c r="H27" i="20"/>
  <c r="G32" i="20"/>
  <c r="H39" i="20"/>
  <c r="G42" i="20"/>
  <c r="H48" i="20"/>
  <c r="G52" i="20"/>
  <c r="H58" i="20"/>
  <c r="G66" i="20"/>
  <c r="G71" i="20"/>
  <c r="H76" i="20"/>
  <c r="G81" i="20"/>
  <c r="K16" i="20"/>
  <c r="K20" i="20"/>
  <c r="J42" i="20"/>
  <c r="I55" i="20"/>
  <c r="N14" i="20"/>
  <c r="L27" i="20"/>
  <c r="L26" i="20" s="1"/>
  <c r="N40" i="20"/>
  <c r="M53" i="20"/>
  <c r="K19" i="20"/>
  <c r="K53" i="20"/>
  <c r="M39" i="20"/>
  <c r="G15" i="20"/>
  <c r="H20" i="20"/>
  <c r="G24" i="20"/>
  <c r="H32" i="20"/>
  <c r="G37" i="20"/>
  <c r="H42" i="20"/>
  <c r="G46" i="20"/>
  <c r="H52" i="20"/>
  <c r="G55" i="20"/>
  <c r="H66" i="20"/>
  <c r="H71" i="20"/>
  <c r="H81" i="20"/>
  <c r="I17" i="20"/>
  <c r="J21" i="20"/>
  <c r="I31" i="20"/>
  <c r="K43" i="20"/>
  <c r="J57" i="20"/>
  <c r="L16" i="20"/>
  <c r="L42" i="20"/>
  <c r="N54" i="20"/>
  <c r="I27" i="20"/>
  <c r="I26" i="20" s="1"/>
  <c r="J67" i="20"/>
  <c r="L52" i="20"/>
  <c r="H15" i="20"/>
  <c r="G18" i="20"/>
  <c r="H24" i="20"/>
  <c r="G29" i="20"/>
  <c r="H37" i="20"/>
  <c r="G40" i="20"/>
  <c r="H46" i="20"/>
  <c r="G49" i="20"/>
  <c r="H55" i="20"/>
  <c r="G59" i="20"/>
  <c r="H77" i="20"/>
  <c r="I14" i="20"/>
  <c r="K17" i="20"/>
  <c r="I23" i="20"/>
  <c r="J32" i="20"/>
  <c r="I46" i="20"/>
  <c r="K58" i="20"/>
  <c r="I73" i="20"/>
  <c r="I72" i="20" s="1"/>
  <c r="M17" i="20"/>
  <c r="L31" i="20"/>
  <c r="M43" i="20"/>
  <c r="J14" i="20"/>
  <c r="I18" i="20"/>
  <c r="J23" i="20"/>
  <c r="K34" i="20"/>
  <c r="K33" i="20" s="1"/>
  <c r="J47" i="20"/>
  <c r="J75" i="20"/>
  <c r="N18" i="20"/>
  <c r="M32" i="20"/>
  <c r="N44" i="20"/>
  <c r="AB80" i="20"/>
  <c r="AC76" i="20"/>
  <c r="AA73" i="20"/>
  <c r="AA72" i="20" s="1"/>
  <c r="AC67" i="20"/>
  <c r="AC79" i="20"/>
  <c r="AC78" i="20" s="1"/>
  <c r="AC81" i="20"/>
  <c r="AA79" i="20"/>
  <c r="AA78" i="20" s="1"/>
  <c r="AB75" i="20"/>
  <c r="AC69" i="20"/>
  <c r="AC68" i="20" s="1"/>
  <c r="AB66" i="20"/>
  <c r="AB81" i="20"/>
  <c r="AC77" i="20"/>
  <c r="AA81" i="20"/>
  <c r="AB77" i="20"/>
  <c r="AC73" i="20"/>
  <c r="AC72" i="20" s="1"/>
  <c r="AA69" i="20"/>
  <c r="AA68" i="20" s="1"/>
  <c r="AC65" i="20"/>
  <c r="AC80" i="20"/>
  <c r="AB73" i="20"/>
  <c r="AB72" i="20" s="1"/>
  <c r="AC66" i="20"/>
  <c r="AA59" i="20"/>
  <c r="AB55" i="20"/>
  <c r="AC52" i="20"/>
  <c r="AA49" i="20"/>
  <c r="AB46" i="20"/>
  <c r="AC42" i="20"/>
  <c r="AA40" i="20"/>
  <c r="AB37" i="20"/>
  <c r="AB29" i="20"/>
  <c r="AB28" i="20" s="1"/>
  <c r="AA25" i="20"/>
  <c r="AB21" i="20"/>
  <c r="AC18" i="20"/>
  <c r="AA16" i="20"/>
  <c r="Y81" i="20"/>
  <c r="Z77" i="20"/>
  <c r="X75" i="20"/>
  <c r="Y69" i="20"/>
  <c r="X66" i="20"/>
  <c r="X59" i="20"/>
  <c r="Y55" i="20"/>
  <c r="Z52" i="20"/>
  <c r="Y49" i="20"/>
  <c r="Z46" i="20"/>
  <c r="X43" i="20"/>
  <c r="Y40" i="20"/>
  <c r="Z37" i="20"/>
  <c r="X34" i="20"/>
  <c r="X33" i="20" s="1"/>
  <c r="Z29" i="20"/>
  <c r="Z28" i="20" s="1"/>
  <c r="Y25" i="20"/>
  <c r="Z21" i="20"/>
  <c r="X19" i="20"/>
  <c r="Y16" i="20"/>
  <c r="W81" i="20"/>
  <c r="U79" i="20"/>
  <c r="U78" i="20" s="1"/>
  <c r="V75" i="20"/>
  <c r="W69" i="20"/>
  <c r="W68" i="20" s="1"/>
  <c r="U66" i="20"/>
  <c r="W58" i="20"/>
  <c r="U55" i="20"/>
  <c r="V52" i="20"/>
  <c r="W48" i="20"/>
  <c r="U46" i="20"/>
  <c r="V42" i="20"/>
  <c r="W39" i="20"/>
  <c r="U37" i="20"/>
  <c r="V32" i="20"/>
  <c r="W27" i="20"/>
  <c r="W26" i="20" s="1"/>
  <c r="V24" i="20"/>
  <c r="W20" i="20"/>
  <c r="U18" i="20"/>
  <c r="V15" i="20"/>
  <c r="T80" i="20"/>
  <c r="R77" i="20"/>
  <c r="S73" i="20"/>
  <c r="S72" i="20" s="1"/>
  <c r="T67" i="20"/>
  <c r="R65" i="20"/>
  <c r="R58" i="20"/>
  <c r="S54" i="20"/>
  <c r="T50" i="20"/>
  <c r="AA80" i="20"/>
  <c r="AC71" i="20"/>
  <c r="AC70" i="20" s="1"/>
  <c r="AA66" i="20"/>
  <c r="AC58" i="20"/>
  <c r="AA55" i="20"/>
  <c r="AB52" i="20"/>
  <c r="AC48" i="20"/>
  <c r="AA46" i="20"/>
  <c r="AB42" i="20"/>
  <c r="AC39" i="20"/>
  <c r="AA37" i="20"/>
  <c r="AC32" i="20"/>
  <c r="AA29" i="20"/>
  <c r="AA28" i="20" s="1"/>
  <c r="AC24" i="20"/>
  <c r="AA21" i="20"/>
  <c r="AB18" i="20"/>
  <c r="AC15" i="20"/>
  <c r="X81" i="20"/>
  <c r="Y77" i="20"/>
  <c r="Z73" i="20"/>
  <c r="Z72" i="20" s="1"/>
  <c r="X69" i="20"/>
  <c r="X68" i="20" s="1"/>
  <c r="Z65" i="20"/>
  <c r="Z58" i="20"/>
  <c r="X55" i="20"/>
  <c r="Y52" i="20"/>
  <c r="X49" i="20"/>
  <c r="Y46" i="20"/>
  <c r="Z42" i="20"/>
  <c r="X40" i="20"/>
  <c r="Y37" i="20"/>
  <c r="Y29" i="20"/>
  <c r="X25" i="20"/>
  <c r="Y21" i="20"/>
  <c r="Z18" i="20"/>
  <c r="X16" i="20"/>
  <c r="V81" i="20"/>
  <c r="W77" i="20"/>
  <c r="U75" i="20"/>
  <c r="V69" i="20"/>
  <c r="V68" i="20" s="1"/>
  <c r="W65" i="20"/>
  <c r="V58" i="20"/>
  <c r="W54" i="20"/>
  <c r="U52" i="20"/>
  <c r="V48" i="20"/>
  <c r="W44" i="20"/>
  <c r="U42" i="20"/>
  <c r="V39" i="20"/>
  <c r="W36" i="20"/>
  <c r="U32" i="20"/>
  <c r="V27" i="20"/>
  <c r="U24" i="20"/>
  <c r="V20" i="20"/>
  <c r="W17" i="20"/>
  <c r="U15" i="20"/>
  <c r="S80" i="20"/>
  <c r="T76" i="20"/>
  <c r="R73" i="20"/>
  <c r="R72" i="20" s="1"/>
  <c r="S67" i="20"/>
  <c r="T64" i="20"/>
  <c r="T57" i="20"/>
  <c r="R54" i="20"/>
  <c r="AB79" i="20"/>
  <c r="AB78" i="20" s="1"/>
  <c r="AB71" i="20"/>
  <c r="AB70" i="20" s="1"/>
  <c r="AB65" i="20"/>
  <c r="AB58" i="20"/>
  <c r="AC54" i="20"/>
  <c r="AA52" i="20"/>
  <c r="AB48" i="20"/>
  <c r="AC44" i="20"/>
  <c r="AA42" i="20"/>
  <c r="AB39" i="20"/>
  <c r="AC36" i="20"/>
  <c r="AB32" i="20"/>
  <c r="AC27" i="20"/>
  <c r="AB24" i="20"/>
  <c r="AC20" i="20"/>
  <c r="AA18" i="20"/>
  <c r="AB15" i="20"/>
  <c r="Z80" i="20"/>
  <c r="X77" i="20"/>
  <c r="Y73" i="20"/>
  <c r="Y72" i="20" s="1"/>
  <c r="Y65" i="20"/>
  <c r="Y58" i="20"/>
  <c r="Z54" i="20"/>
  <c r="X52" i="20"/>
  <c r="Z48" i="20"/>
  <c r="X46" i="20"/>
  <c r="Y42" i="20"/>
  <c r="Z39" i="20"/>
  <c r="X37" i="20"/>
  <c r="Z32" i="20"/>
  <c r="X29" i="20"/>
  <c r="X28" i="20" s="1"/>
  <c r="Z24" i="20"/>
  <c r="X21" i="20"/>
  <c r="Y18" i="20"/>
  <c r="Z15" i="20"/>
  <c r="U81" i="20"/>
  <c r="V77" i="20"/>
  <c r="W73" i="20"/>
  <c r="W72" i="20" s="1"/>
  <c r="U69" i="20"/>
  <c r="V65" i="20"/>
  <c r="U58" i="20"/>
  <c r="V54" i="20"/>
  <c r="W50" i="20"/>
  <c r="U48" i="20"/>
  <c r="V44" i="20"/>
  <c r="W41" i="20"/>
  <c r="U39" i="20"/>
  <c r="V36" i="20"/>
  <c r="W31" i="20"/>
  <c r="U27" i="20"/>
  <c r="U26" i="20" s="1"/>
  <c r="W23" i="20"/>
  <c r="U20" i="20"/>
  <c r="V17" i="20"/>
  <c r="W14" i="20"/>
  <c r="R80" i="20"/>
  <c r="S76" i="20"/>
  <c r="T71" i="20"/>
  <c r="T70" i="20" s="1"/>
  <c r="R67" i="20"/>
  <c r="S64" i="20"/>
  <c r="S57" i="20"/>
  <c r="T53" i="20"/>
  <c r="R50" i="20"/>
  <c r="AA77" i="20"/>
  <c r="AA71" i="20"/>
  <c r="AA70" i="20" s="1"/>
  <c r="AA65" i="20"/>
  <c r="AA58" i="20"/>
  <c r="AB54" i="20"/>
  <c r="AC50" i="20"/>
  <c r="AA48" i="20"/>
  <c r="AB44" i="20"/>
  <c r="AC41" i="20"/>
  <c r="AA39" i="20"/>
  <c r="AB36" i="20"/>
  <c r="AA32" i="20"/>
  <c r="AB27" i="20"/>
  <c r="AB26" i="20" s="1"/>
  <c r="AA24" i="20"/>
  <c r="AB20" i="20"/>
  <c r="AC17" i="20"/>
  <c r="AA15" i="20"/>
  <c r="Y80" i="20"/>
  <c r="Z76" i="20"/>
  <c r="X73" i="20"/>
  <c r="X72" i="20" s="1"/>
  <c r="Z67" i="20"/>
  <c r="X65" i="20"/>
  <c r="X58" i="20"/>
  <c r="Y54" i="20"/>
  <c r="Y48" i="20"/>
  <c r="Z44" i="20"/>
  <c r="X42" i="20"/>
  <c r="Y39" i="20"/>
  <c r="Z36" i="20"/>
  <c r="Y32" i="20"/>
  <c r="Y24" i="20"/>
  <c r="Z20" i="20"/>
  <c r="X18" i="20"/>
  <c r="Y15" i="20"/>
  <c r="W80" i="20"/>
  <c r="U77" i="20"/>
  <c r="V73" i="20"/>
  <c r="V72" i="20" s="1"/>
  <c r="W67" i="20"/>
  <c r="U65" i="20"/>
  <c r="AB76" i="20"/>
  <c r="AB69" i="20"/>
  <c r="AC64" i="20"/>
  <c r="AC57" i="20"/>
  <c r="AA54" i="20"/>
  <c r="AB50" i="20"/>
  <c r="AC47" i="20"/>
  <c r="AA44" i="20"/>
  <c r="AB41" i="20"/>
  <c r="AC38" i="20"/>
  <c r="AA36" i="20"/>
  <c r="AC31" i="20"/>
  <c r="AA27" i="20"/>
  <c r="AA26" i="20" s="1"/>
  <c r="AC23" i="20"/>
  <c r="AA20" i="20"/>
  <c r="AB17" i="20"/>
  <c r="AC14" i="20"/>
  <c r="X80" i="20"/>
  <c r="Y76" i="20"/>
  <c r="Z71" i="20"/>
  <c r="Z70" i="20" s="1"/>
  <c r="Y67" i="20"/>
  <c r="Z64" i="20"/>
  <c r="Z57" i="20"/>
  <c r="X54" i="20"/>
  <c r="Z50" i="20"/>
  <c r="X48" i="20"/>
  <c r="Y44" i="20"/>
  <c r="Z41" i="20"/>
  <c r="X39" i="20"/>
  <c r="Y36" i="20"/>
  <c r="X32" i="20"/>
  <c r="Z27" i="20"/>
  <c r="Z26" i="20" s="1"/>
  <c r="X24" i="20"/>
  <c r="Y20" i="20"/>
  <c r="Z17" i="20"/>
  <c r="X15" i="20"/>
  <c r="V80" i="20"/>
  <c r="W76" i="20"/>
  <c r="U73" i="20"/>
  <c r="U72" i="20" s="1"/>
  <c r="V67" i="20"/>
  <c r="W64" i="20"/>
  <c r="V57" i="20"/>
  <c r="W53" i="20"/>
  <c r="U50" i="20"/>
  <c r="V47" i="20"/>
  <c r="W43" i="20"/>
  <c r="U41" i="20"/>
  <c r="V38" i="20"/>
  <c r="W34" i="20"/>
  <c r="W33" i="20" s="1"/>
  <c r="U31" i="20"/>
  <c r="W25" i="20"/>
  <c r="U23" i="20"/>
  <c r="V19" i="20"/>
  <c r="W16" i="20"/>
  <c r="U14" i="20"/>
  <c r="S79" i="20"/>
  <c r="S78" i="20" s="1"/>
  <c r="T75" i="20"/>
  <c r="R71" i="20"/>
  <c r="R70" i="20" s="1"/>
  <c r="AA76" i="20"/>
  <c r="AB64" i="20"/>
  <c r="AB57" i="20"/>
  <c r="AC53" i="20"/>
  <c r="AA50" i="20"/>
  <c r="AB47" i="20"/>
  <c r="AC43" i="20"/>
  <c r="AA41" i="20"/>
  <c r="AB38" i="20"/>
  <c r="AC34" i="20"/>
  <c r="AC33" i="20" s="1"/>
  <c r="AB31" i="20"/>
  <c r="AB23" i="20"/>
  <c r="AC19" i="20"/>
  <c r="AA17" i="20"/>
  <c r="AB14" i="20"/>
  <c r="Z79" i="20"/>
  <c r="Z78" i="20" s="1"/>
  <c r="X76" i="20"/>
  <c r="Y71" i="20"/>
  <c r="Y70" i="20" s="1"/>
  <c r="X67" i="20"/>
  <c r="Y64" i="20"/>
  <c r="Y57" i="20"/>
  <c r="Z53" i="20"/>
  <c r="Y50" i="20"/>
  <c r="Z47" i="20"/>
  <c r="X44" i="20"/>
  <c r="Y41" i="20"/>
  <c r="Z38" i="20"/>
  <c r="X36" i="20"/>
  <c r="Z31" i="20"/>
  <c r="Y27" i="20"/>
  <c r="Y26" i="20" s="1"/>
  <c r="Z23" i="20"/>
  <c r="X20" i="20"/>
  <c r="Y17" i="20"/>
  <c r="Z14" i="20"/>
  <c r="U80" i="20"/>
  <c r="V76" i="20"/>
  <c r="W71" i="20"/>
  <c r="W70" i="20" s="1"/>
  <c r="U67" i="20"/>
  <c r="V64" i="20"/>
  <c r="W59" i="20"/>
  <c r="U57" i="20"/>
  <c r="V53" i="20"/>
  <c r="W49" i="20"/>
  <c r="U47" i="20"/>
  <c r="V43" i="20"/>
  <c r="W40" i="20"/>
  <c r="U38" i="20"/>
  <c r="V34" i="20"/>
  <c r="V33" i="20" s="1"/>
  <c r="W29" i="20"/>
  <c r="W28" i="20" s="1"/>
  <c r="V25" i="20"/>
  <c r="W21" i="20"/>
  <c r="U19" i="20"/>
  <c r="V16" i="20"/>
  <c r="T81" i="20"/>
  <c r="R79" i="20"/>
  <c r="R78" i="20" s="1"/>
  <c r="S75" i="20"/>
  <c r="T69" i="20"/>
  <c r="T68" i="20" s="1"/>
  <c r="R66" i="20"/>
  <c r="R59" i="20"/>
  <c r="AC75" i="20"/>
  <c r="AB67" i="20"/>
  <c r="AA64" i="20"/>
  <c r="AC59" i="20"/>
  <c r="AA57" i="20"/>
  <c r="AB53" i="20"/>
  <c r="AC49" i="20"/>
  <c r="AA47" i="20"/>
  <c r="AB43" i="20"/>
  <c r="AC40" i="20"/>
  <c r="AA38" i="20"/>
  <c r="AB34" i="20"/>
  <c r="AB33" i="20" s="1"/>
  <c r="AA31" i="20"/>
  <c r="AC25" i="20"/>
  <c r="AA23" i="20"/>
  <c r="AB19" i="20"/>
  <c r="AC16" i="20"/>
  <c r="AA14" i="20"/>
  <c r="Y79" i="20"/>
  <c r="Y78" i="20" s="1"/>
  <c r="Z75" i="20"/>
  <c r="X71" i="20"/>
  <c r="X70" i="20" s="1"/>
  <c r="Z66" i="20"/>
  <c r="X64" i="20"/>
  <c r="Z59" i="20"/>
  <c r="X57" i="20"/>
  <c r="Y53" i="20"/>
  <c r="X50" i="20"/>
  <c r="Y47" i="20"/>
  <c r="Z43" i="20"/>
  <c r="X41" i="20"/>
  <c r="Y38" i="20"/>
  <c r="Z34" i="20"/>
  <c r="Y31" i="20"/>
  <c r="X27" i="20"/>
  <c r="X26" i="20" s="1"/>
  <c r="Y23" i="20"/>
  <c r="Z19" i="20"/>
  <c r="X17" i="20"/>
  <c r="Y14" i="20"/>
  <c r="W79" i="20"/>
  <c r="W78" i="20" s="1"/>
  <c r="U76" i="20"/>
  <c r="V71" i="20"/>
  <c r="V70" i="20" s="1"/>
  <c r="W66" i="20"/>
  <c r="U64" i="20"/>
  <c r="V59" i="20"/>
  <c r="W55" i="20"/>
  <c r="U53" i="20"/>
  <c r="V49" i="20"/>
  <c r="W46" i="20"/>
  <c r="U43" i="20"/>
  <c r="V40" i="20"/>
  <c r="W37" i="20"/>
  <c r="U34" i="20"/>
  <c r="V29" i="20"/>
  <c r="V28" i="20" s="1"/>
  <c r="U25" i="20"/>
  <c r="V21" i="20"/>
  <c r="W18" i="20"/>
  <c r="U16" i="20"/>
  <c r="S81" i="20"/>
  <c r="T77" i="20"/>
  <c r="R75" i="20"/>
  <c r="S69" i="20"/>
  <c r="T65" i="20"/>
  <c r="AA75" i="20"/>
  <c r="AA67" i="20"/>
  <c r="AB59" i="20"/>
  <c r="AC55" i="20"/>
  <c r="AA53" i="20"/>
  <c r="AB49" i="20"/>
  <c r="AC46" i="20"/>
  <c r="AA43" i="20"/>
  <c r="AB40" i="20"/>
  <c r="AC37" i="20"/>
  <c r="AA34" i="20"/>
  <c r="AC29" i="20"/>
  <c r="AC28" i="20" s="1"/>
  <c r="AB25" i="20"/>
  <c r="AC21" i="20"/>
  <c r="AA19" i="20"/>
  <c r="AB16" i="20"/>
  <c r="Z81" i="20"/>
  <c r="X79" i="20"/>
  <c r="X78" i="20" s="1"/>
  <c r="Y75" i="20"/>
  <c r="Z69" i="20"/>
  <c r="Z68" i="20" s="1"/>
  <c r="Y66" i="20"/>
  <c r="Y59" i="20"/>
  <c r="Z55" i="20"/>
  <c r="X53" i="20"/>
  <c r="Z49" i="20"/>
  <c r="X47" i="20"/>
  <c r="Y43" i="20"/>
  <c r="Z40" i="20"/>
  <c r="X38" i="20"/>
  <c r="Y34" i="20"/>
  <c r="Y33" i="20" s="1"/>
  <c r="X31" i="20"/>
  <c r="Z25" i="20"/>
  <c r="V66" i="20"/>
  <c r="U49" i="20"/>
  <c r="V37" i="20"/>
  <c r="U21" i="20"/>
  <c r="S77" i="20"/>
  <c r="R64" i="20"/>
  <c r="T55" i="20"/>
  <c r="R52" i="20"/>
  <c r="T47" i="20"/>
  <c r="R44" i="20"/>
  <c r="S41" i="20"/>
  <c r="T38" i="20"/>
  <c r="R36" i="20"/>
  <c r="T31" i="20"/>
  <c r="T27" i="20"/>
  <c r="S24" i="20"/>
  <c r="R21" i="20"/>
  <c r="S18" i="20"/>
  <c r="T15" i="20"/>
  <c r="O81" i="20"/>
  <c r="P77" i="20"/>
  <c r="Q73" i="20"/>
  <c r="Q72" i="20" s="1"/>
  <c r="O69" i="20"/>
  <c r="O68" i="20" s="1"/>
  <c r="O66" i="20"/>
  <c r="Q58" i="20"/>
  <c r="O55" i="20"/>
  <c r="P52" i="20"/>
  <c r="Q48" i="20"/>
  <c r="O46" i="20"/>
  <c r="P42" i="20"/>
  <c r="Q39" i="20"/>
  <c r="O37" i="20"/>
  <c r="P29" i="20"/>
  <c r="P28" i="20" s="1"/>
  <c r="O25" i="20"/>
  <c r="P21" i="20"/>
  <c r="Q18" i="20"/>
  <c r="O16" i="20"/>
  <c r="M81" i="20"/>
  <c r="N77" i="20"/>
  <c r="L75" i="20"/>
  <c r="N69" i="20"/>
  <c r="N66" i="20"/>
  <c r="L64" i="20"/>
  <c r="N59" i="20"/>
  <c r="X23" i="20"/>
  <c r="W47" i="20"/>
  <c r="U36" i="20"/>
  <c r="W19" i="20"/>
  <c r="R76" i="20"/>
  <c r="S55" i="20"/>
  <c r="S50" i="20"/>
  <c r="S47" i="20"/>
  <c r="T43" i="20"/>
  <c r="R41" i="20"/>
  <c r="S38" i="20"/>
  <c r="T34" i="20"/>
  <c r="S31" i="20"/>
  <c r="S27" i="20"/>
  <c r="S26" i="20" s="1"/>
  <c r="R24" i="20"/>
  <c r="T20" i="20"/>
  <c r="R18" i="20"/>
  <c r="S15" i="20"/>
  <c r="Q80" i="20"/>
  <c r="O77" i="20"/>
  <c r="P73" i="20"/>
  <c r="Q65" i="20"/>
  <c r="P58" i="20"/>
  <c r="Q54" i="20"/>
  <c r="O52" i="20"/>
  <c r="P48" i="20"/>
  <c r="Q44" i="20"/>
  <c r="O42" i="20"/>
  <c r="P39" i="20"/>
  <c r="Q36" i="20"/>
  <c r="Q32" i="20"/>
  <c r="O29" i="20"/>
  <c r="O28" i="20" s="1"/>
  <c r="Q24" i="20"/>
  <c r="O21" i="20"/>
  <c r="P18" i="20"/>
  <c r="Q15" i="20"/>
  <c r="L81" i="20"/>
  <c r="M77" i="20"/>
  <c r="N73" i="20"/>
  <c r="N72" i="20" s="1"/>
  <c r="M69" i="20"/>
  <c r="M66" i="20"/>
  <c r="M59" i="20"/>
  <c r="N55" i="20"/>
  <c r="L53" i="20"/>
  <c r="M49" i="20"/>
  <c r="N46" i="20"/>
  <c r="L43" i="20"/>
  <c r="M40" i="20"/>
  <c r="N37" i="20"/>
  <c r="L34" i="20"/>
  <c r="L33" i="20" s="1"/>
  <c r="N29" i="20"/>
  <c r="M23" i="20"/>
  <c r="N19" i="20"/>
  <c r="M14" i="20"/>
  <c r="K79" i="20"/>
  <c r="J76" i="20"/>
  <c r="K71" i="20"/>
  <c r="K65" i="20"/>
  <c r="J58" i="20"/>
  <c r="K54" i="20"/>
  <c r="I52" i="20"/>
  <c r="J48" i="20"/>
  <c r="K44" i="20"/>
  <c r="I42" i="20"/>
  <c r="J39" i="20"/>
  <c r="K36" i="20"/>
  <c r="I32" i="20"/>
  <c r="K27" i="20"/>
  <c r="K26" i="20" s="1"/>
  <c r="I24" i="20"/>
  <c r="J20" i="20"/>
  <c r="Y19" i="20"/>
  <c r="U59" i="20"/>
  <c r="V46" i="20"/>
  <c r="W32" i="20"/>
  <c r="V18" i="20"/>
  <c r="T73" i="20"/>
  <c r="T72" i="20" s="1"/>
  <c r="R55" i="20"/>
  <c r="T49" i="20"/>
  <c r="R47" i="20"/>
  <c r="S43" i="20"/>
  <c r="T40" i="20"/>
  <c r="R38" i="20"/>
  <c r="S34" i="20"/>
  <c r="S33" i="20" s="1"/>
  <c r="R31" i="20"/>
  <c r="R27" i="20"/>
  <c r="R26" i="20" s="1"/>
  <c r="T23" i="20"/>
  <c r="S20" i="20"/>
  <c r="T17" i="20"/>
  <c r="R15" i="20"/>
  <c r="P80" i="20"/>
  <c r="Q76" i="20"/>
  <c r="O73" i="20"/>
  <c r="O72" i="20" s="1"/>
  <c r="P65" i="20"/>
  <c r="O58" i="20"/>
  <c r="P54" i="20"/>
  <c r="Q50" i="20"/>
  <c r="O48" i="20"/>
  <c r="P44" i="20"/>
  <c r="Q41" i="20"/>
  <c r="O39" i="20"/>
  <c r="P36" i="20"/>
  <c r="P32" i="20"/>
  <c r="Q27" i="20"/>
  <c r="Q26" i="20" s="1"/>
  <c r="P24" i="20"/>
  <c r="Q20" i="20"/>
  <c r="O18" i="20"/>
  <c r="P15" i="20"/>
  <c r="N80" i="20"/>
  <c r="L77" i="20"/>
  <c r="M73" i="20"/>
  <c r="M72" i="20" s="1"/>
  <c r="L69" i="20"/>
  <c r="L66" i="20"/>
  <c r="L59" i="20"/>
  <c r="M55" i="20"/>
  <c r="N52" i="20"/>
  <c r="L49" i="20"/>
  <c r="M46" i="20"/>
  <c r="N42" i="20"/>
  <c r="L40" i="20"/>
  <c r="M37" i="20"/>
  <c r="M29" i="20"/>
  <c r="N25" i="20"/>
  <c r="L23" i="20"/>
  <c r="M19" i="20"/>
  <c r="N16" i="20"/>
  <c r="L14" i="20"/>
  <c r="J79" i="20"/>
  <c r="I76" i="20"/>
  <c r="J71" i="20"/>
  <c r="J70" i="20" s="1"/>
  <c r="J65" i="20"/>
  <c r="I58" i="20"/>
  <c r="J54" i="20"/>
  <c r="K50" i="20"/>
  <c r="I48" i="20"/>
  <c r="J44" i="20"/>
  <c r="K41" i="20"/>
  <c r="I39" i="20"/>
  <c r="J36" i="20"/>
  <c r="K31" i="20"/>
  <c r="J27" i="20"/>
  <c r="K23" i="20"/>
  <c r="I20" i="20"/>
  <c r="K14" i="20"/>
  <c r="G76" i="20"/>
  <c r="Z16" i="20"/>
  <c r="W57" i="20"/>
  <c r="U44" i="20"/>
  <c r="V31" i="20"/>
  <c r="U17" i="20"/>
  <c r="S71" i="20"/>
  <c r="S70" i="20" s="1"/>
  <c r="T59" i="20"/>
  <c r="T54" i="20"/>
  <c r="S49" i="20"/>
  <c r="T46" i="20"/>
  <c r="R43" i="20"/>
  <c r="S40" i="20"/>
  <c r="T37" i="20"/>
  <c r="R34" i="20"/>
  <c r="R33" i="20" s="1"/>
  <c r="S23" i="20"/>
  <c r="R20" i="20"/>
  <c r="S17" i="20"/>
  <c r="T14" i="20"/>
  <c r="O80" i="20"/>
  <c r="P76" i="20"/>
  <c r="Q71" i="20"/>
  <c r="Q70" i="20" s="1"/>
  <c r="Q67" i="20"/>
  <c r="O65" i="20"/>
  <c r="Q57" i="20"/>
  <c r="O54" i="20"/>
  <c r="P50" i="20"/>
  <c r="Q47" i="20"/>
  <c r="O44" i="20"/>
  <c r="P41" i="20"/>
  <c r="Q38" i="20"/>
  <c r="O36" i="20"/>
  <c r="O32" i="20"/>
  <c r="P27" i="20"/>
  <c r="P26" i="20" s="1"/>
  <c r="O24" i="20"/>
  <c r="P20" i="20"/>
  <c r="Q17" i="20"/>
  <c r="O15" i="20"/>
  <c r="M80" i="20"/>
  <c r="N76" i="20"/>
  <c r="L73" i="20"/>
  <c r="L72" i="20" s="1"/>
  <c r="N65" i="20"/>
  <c r="N58" i="20"/>
  <c r="L55" i="20"/>
  <c r="M52" i="20"/>
  <c r="N48" i="20"/>
  <c r="L46" i="20"/>
  <c r="M42" i="20"/>
  <c r="N39" i="20"/>
  <c r="L37" i="20"/>
  <c r="N32" i="20"/>
  <c r="L29" i="20"/>
  <c r="M25" i="20"/>
  <c r="N21" i="20"/>
  <c r="L19" i="20"/>
  <c r="M16" i="20"/>
  <c r="K81" i="20"/>
  <c r="I79" i="20"/>
  <c r="I78" i="20" s="1"/>
  <c r="K75" i="20"/>
  <c r="I71" i="20"/>
  <c r="I70" i="20" s="1"/>
  <c r="K67" i="20"/>
  <c r="I65" i="20"/>
  <c r="K57" i="20"/>
  <c r="I54" i="20"/>
  <c r="J50" i="20"/>
  <c r="K47" i="20"/>
  <c r="I44" i="20"/>
  <c r="J41" i="20"/>
  <c r="K38" i="20"/>
  <c r="I36" i="20"/>
  <c r="J31" i="20"/>
  <c r="X14" i="20"/>
  <c r="V55" i="20"/>
  <c r="W42" i="20"/>
  <c r="U29" i="20"/>
  <c r="U28" i="20" s="1"/>
  <c r="W15" i="20"/>
  <c r="R69" i="20"/>
  <c r="S59" i="20"/>
  <c r="S53" i="20"/>
  <c r="R49" i="20"/>
  <c r="S46" i="20"/>
  <c r="T42" i="20"/>
  <c r="R40" i="20"/>
  <c r="S37" i="20"/>
  <c r="T29" i="20"/>
  <c r="T25" i="20"/>
  <c r="R23" i="20"/>
  <c r="T19" i="20"/>
  <c r="R17" i="20"/>
  <c r="S14" i="20"/>
  <c r="Q79" i="20"/>
  <c r="Q78" i="20" s="1"/>
  <c r="O76" i="20"/>
  <c r="P71" i="20"/>
  <c r="P67" i="20"/>
  <c r="Q64" i="20"/>
  <c r="P57" i="20"/>
  <c r="Q53" i="20"/>
  <c r="O50" i="20"/>
  <c r="P47" i="20"/>
  <c r="Q43" i="20"/>
  <c r="O41" i="20"/>
  <c r="P38" i="20"/>
  <c r="Q34" i="20"/>
  <c r="Q31" i="20"/>
  <c r="O27" i="20"/>
  <c r="Q23" i="20"/>
  <c r="O20" i="20"/>
  <c r="P17" i="20"/>
  <c r="Q14" i="20"/>
  <c r="L80" i="20"/>
  <c r="M76" i="20"/>
  <c r="N71" i="20"/>
  <c r="V79" i="20"/>
  <c r="V78" i="20" s="1"/>
  <c r="U54" i="20"/>
  <c r="V41" i="20"/>
  <c r="V14" i="20"/>
  <c r="T66" i="20"/>
  <c r="T58" i="20"/>
  <c r="R53" i="20"/>
  <c r="T48" i="20"/>
  <c r="R46" i="20"/>
  <c r="S42" i="20"/>
  <c r="T39" i="20"/>
  <c r="R37" i="20"/>
  <c r="T32" i="20"/>
  <c r="S29" i="20"/>
  <c r="S28" i="20" s="1"/>
  <c r="S25" i="20"/>
  <c r="S19" i="20"/>
  <c r="T16" i="20"/>
  <c r="R14" i="20"/>
  <c r="P79" i="20"/>
  <c r="Q75" i="20"/>
  <c r="O71" i="20"/>
  <c r="O70" i="20" s="1"/>
  <c r="O67" i="20"/>
  <c r="P64" i="20"/>
  <c r="Q59" i="20"/>
  <c r="O57" i="20"/>
  <c r="P53" i="20"/>
  <c r="Q49" i="20"/>
  <c r="O47" i="20"/>
  <c r="P43" i="20"/>
  <c r="Q40" i="20"/>
  <c r="O38" i="20"/>
  <c r="P34" i="20"/>
  <c r="P31" i="20"/>
  <c r="P23" i="20"/>
  <c r="Q19" i="20"/>
  <c r="O17" i="20"/>
  <c r="P14" i="20"/>
  <c r="N79" i="20"/>
  <c r="N78" i="20" s="1"/>
  <c r="L76" i="20"/>
  <c r="M71" i="20"/>
  <c r="N67" i="20"/>
  <c r="L65" i="20"/>
  <c r="L58" i="20"/>
  <c r="M54" i="20"/>
  <c r="N50" i="20"/>
  <c r="L48" i="20"/>
  <c r="M44" i="20"/>
  <c r="N41" i="20"/>
  <c r="L39" i="20"/>
  <c r="M36" i="20"/>
  <c r="L32" i="20"/>
  <c r="N24" i="20"/>
  <c r="L21" i="20"/>
  <c r="M18" i="20"/>
  <c r="N15" i="20"/>
  <c r="I81" i="20"/>
  <c r="K77" i="20"/>
  <c r="I75" i="20"/>
  <c r="K69" i="20"/>
  <c r="I67" i="20"/>
  <c r="J64" i="20"/>
  <c r="K59" i="20"/>
  <c r="I57" i="20"/>
  <c r="J53" i="20"/>
  <c r="K49" i="20"/>
  <c r="I47" i="20"/>
  <c r="J43" i="20"/>
  <c r="K40" i="20"/>
  <c r="I38" i="20"/>
  <c r="J34" i="20"/>
  <c r="J33" i="20" s="1"/>
  <c r="K29" i="20"/>
  <c r="J25" i="20"/>
  <c r="K21" i="20"/>
  <c r="W75" i="20"/>
  <c r="W52" i="20"/>
  <c r="U40" i="20"/>
  <c r="W24" i="20"/>
  <c r="R81" i="20"/>
  <c r="S66" i="20"/>
  <c r="S58" i="20"/>
  <c r="T52" i="20"/>
  <c r="S48" i="20"/>
  <c r="T44" i="20"/>
  <c r="R42" i="20"/>
  <c r="S39" i="20"/>
  <c r="T36" i="20"/>
  <c r="S32" i="20"/>
  <c r="R29" i="20"/>
  <c r="R25" i="20"/>
  <c r="T21" i="20"/>
  <c r="R19" i="20"/>
  <c r="S16" i="20"/>
  <c r="Q81" i="20"/>
  <c r="O79" i="20"/>
  <c r="O78" i="20" s="1"/>
  <c r="P75" i="20"/>
  <c r="Q69" i="20"/>
  <c r="Q66" i="20"/>
  <c r="O64" i="20"/>
  <c r="P59" i="20"/>
  <c r="Q55" i="20"/>
  <c r="O53" i="20"/>
  <c r="P49" i="20"/>
  <c r="Q46" i="20"/>
  <c r="O43" i="20"/>
  <c r="P40" i="20"/>
  <c r="Q37" i="20"/>
  <c r="O34" i="20"/>
  <c r="O33" i="20" s="1"/>
  <c r="O31" i="20"/>
  <c r="Q25" i="20"/>
  <c r="O23" i="20"/>
  <c r="P19" i="20"/>
  <c r="Q16" i="20"/>
  <c r="O14" i="20"/>
  <c r="M79" i="20"/>
  <c r="M78" i="20" s="1"/>
  <c r="N75" i="20"/>
  <c r="L71" i="20"/>
  <c r="L70" i="20" s="1"/>
  <c r="M67" i="20"/>
  <c r="N64" i="20"/>
  <c r="N57" i="20"/>
  <c r="L54" i="20"/>
  <c r="M50" i="20"/>
  <c r="N47" i="20"/>
  <c r="L44" i="20"/>
  <c r="M41" i="20"/>
  <c r="N38" i="20"/>
  <c r="L36" i="20"/>
  <c r="N31" i="20"/>
  <c r="N27" i="20"/>
  <c r="M24" i="20"/>
  <c r="N20" i="20"/>
  <c r="L18" i="20"/>
  <c r="M15" i="20"/>
  <c r="K80" i="20"/>
  <c r="J77" i="20"/>
  <c r="K73" i="20"/>
  <c r="K72" i="20" s="1"/>
  <c r="J69" i="20"/>
  <c r="K66" i="20"/>
  <c r="I64" i="20"/>
  <c r="J59" i="20"/>
  <c r="K55" i="20"/>
  <c r="I53" i="20"/>
  <c r="J49" i="20"/>
  <c r="K46" i="20"/>
  <c r="I43" i="20"/>
  <c r="J40" i="20"/>
  <c r="K37" i="20"/>
  <c r="I34" i="20"/>
  <c r="I33" i="20" s="1"/>
  <c r="J29" i="20"/>
  <c r="J28" i="20" s="1"/>
  <c r="U71" i="20"/>
  <c r="U70" i="20" s="1"/>
  <c r="V50" i="20"/>
  <c r="W38" i="20"/>
  <c r="V23" i="20"/>
  <c r="T79" i="20"/>
  <c r="T78" i="20" s="1"/>
  <c r="S65" i="20"/>
  <c r="R57" i="20"/>
  <c r="S52" i="20"/>
  <c r="R48" i="20"/>
  <c r="S44" i="20"/>
  <c r="T41" i="20"/>
  <c r="R39" i="20"/>
  <c r="S36" i="20"/>
  <c r="R32" i="20"/>
  <c r="T24" i="20"/>
  <c r="S21" i="20"/>
  <c r="T18" i="20"/>
  <c r="R16" i="20"/>
  <c r="P81" i="20"/>
  <c r="Q77" i="20"/>
  <c r="O75" i="20"/>
  <c r="P69" i="20"/>
  <c r="P66" i="20"/>
  <c r="O59" i="20"/>
  <c r="P55" i="20"/>
  <c r="Q52" i="20"/>
  <c r="O49" i="20"/>
  <c r="P46" i="20"/>
  <c r="Q42" i="20"/>
  <c r="O40" i="20"/>
  <c r="P37" i="20"/>
  <c r="Q29" i="20"/>
  <c r="P25" i="20"/>
  <c r="Q21" i="20"/>
  <c r="O19" i="20"/>
  <c r="P16" i="20"/>
  <c r="N81" i="20"/>
  <c r="L79" i="20"/>
  <c r="L78" i="20" s="1"/>
  <c r="M75" i="20"/>
  <c r="L67" i="20"/>
  <c r="M64" i="20"/>
  <c r="M57" i="20"/>
  <c r="N53" i="20"/>
  <c r="L50" i="20"/>
  <c r="M47" i="20"/>
  <c r="N43" i="20"/>
  <c r="L41" i="20"/>
  <c r="M38" i="20"/>
  <c r="N34" i="20"/>
  <c r="M31" i="20"/>
  <c r="M27" i="20"/>
  <c r="L24" i="20"/>
  <c r="M20" i="20"/>
  <c r="N17" i="20"/>
  <c r="L15" i="20"/>
  <c r="J80" i="20"/>
  <c r="I77" i="20"/>
  <c r="J73" i="20"/>
  <c r="I69" i="20"/>
  <c r="J66" i="20"/>
  <c r="I59" i="20"/>
  <c r="J55" i="20"/>
  <c r="K52" i="20"/>
  <c r="I49" i="20"/>
  <c r="J46" i="20"/>
  <c r="K42" i="20"/>
  <c r="I40" i="20"/>
  <c r="J37" i="20"/>
  <c r="K32" i="20"/>
  <c r="I29" i="20"/>
  <c r="I28" i="20" s="1"/>
  <c r="K24" i="20"/>
  <c r="I21" i="20"/>
  <c r="J18" i="20"/>
  <c r="K15" i="20"/>
  <c r="G77" i="20"/>
  <c r="H73" i="20"/>
  <c r="G65" i="20"/>
  <c r="H21" i="20"/>
  <c r="G25" i="20"/>
  <c r="H34" i="20"/>
  <c r="G38" i="20"/>
  <c r="H43" i="20"/>
  <c r="G47" i="20"/>
  <c r="H53" i="20"/>
  <c r="G57" i="20"/>
  <c r="H64" i="20"/>
  <c r="H67" i="20"/>
  <c r="G79" i="20"/>
  <c r="I15" i="20"/>
  <c r="K18" i="20"/>
  <c r="J24" i="20"/>
  <c r="I37" i="20"/>
  <c r="K48" i="20"/>
  <c r="K76" i="20"/>
  <c r="L20" i="20"/>
  <c r="M34" i="20"/>
  <c r="L47" i="20"/>
  <c r="G69" i="20"/>
  <c r="G75" i="20"/>
  <c r="H79" i="20"/>
  <c r="J15" i="20"/>
  <c r="I19" i="20"/>
  <c r="I25" i="20"/>
  <c r="J38" i="20"/>
  <c r="I50" i="20"/>
  <c r="K64" i="20"/>
  <c r="M21" i="20"/>
  <c r="N36" i="20"/>
  <c r="M48" i="20"/>
  <c r="M65" i="20"/>
  <c r="G14" i="20"/>
  <c r="H19" i="20"/>
  <c r="H180" i="20" s="1"/>
  <c r="G23" i="20"/>
  <c r="H31" i="20"/>
  <c r="G36" i="20"/>
  <c r="H41" i="20"/>
  <c r="G44" i="20"/>
  <c r="H50" i="20"/>
  <c r="G54" i="20"/>
  <c r="H65" i="20"/>
  <c r="H69" i="20"/>
  <c r="H75" i="20"/>
  <c r="G80" i="20"/>
  <c r="I16" i="20"/>
  <c r="J19" i="20"/>
  <c r="K25" i="20"/>
  <c r="K39" i="20"/>
  <c r="J52" i="20"/>
  <c r="I66" i="20"/>
  <c r="I80" i="20"/>
  <c r="N23" i="20"/>
  <c r="L38" i="20"/>
  <c r="N49" i="20"/>
  <c r="U68" i="20"/>
  <c r="C139" i="44" l="1"/>
  <c r="U223" i="20"/>
  <c r="G223" i="20"/>
  <c r="Q91" i="25"/>
  <c r="D218" i="23"/>
  <c r="Y91" i="25"/>
  <c r="E171" i="44"/>
  <c r="F195" i="20"/>
  <c r="C215" i="25"/>
  <c r="D61" i="26"/>
  <c r="L180" i="20"/>
  <c r="C136" i="26"/>
  <c r="T223" i="20"/>
  <c r="J223" i="20"/>
  <c r="N223" i="20"/>
  <c r="D137" i="26"/>
  <c r="C61" i="26"/>
  <c r="C61" i="23"/>
  <c r="Z223" i="20"/>
  <c r="E47" i="26"/>
  <c r="C62" i="20"/>
  <c r="D197" i="26"/>
  <c r="C219" i="25"/>
  <c r="C61" i="20"/>
  <c r="D62" i="20"/>
  <c r="D61" i="20"/>
  <c r="E61" i="20"/>
  <c r="C47" i="26"/>
  <c r="E62" i="20"/>
  <c r="E258" i="26"/>
  <c r="D39" i="26"/>
  <c r="E261" i="26"/>
  <c r="C261" i="26"/>
  <c r="C258" i="26"/>
  <c r="C255" i="26"/>
  <c r="C252" i="26"/>
  <c r="D200" i="26"/>
  <c r="C249" i="26"/>
  <c r="D209" i="26"/>
  <c r="C95" i="26"/>
  <c r="E202" i="26"/>
  <c r="D134" i="26"/>
  <c r="C104" i="26"/>
  <c r="C193" i="26"/>
  <c r="C98" i="26"/>
  <c r="F232" i="20"/>
  <c r="D258" i="26"/>
  <c r="D143" i="26"/>
  <c r="C107" i="26"/>
  <c r="D215" i="26"/>
  <c r="E199" i="26"/>
  <c r="D261" i="26"/>
  <c r="D255" i="26"/>
  <c r="D250" i="26"/>
  <c r="D212" i="26"/>
  <c r="C248" i="26"/>
  <c r="D236" i="26"/>
  <c r="D233" i="26"/>
  <c r="D227" i="26"/>
  <c r="D224" i="26"/>
  <c r="C219" i="26"/>
  <c r="E215" i="26"/>
  <c r="E206" i="26"/>
  <c r="E197" i="26"/>
  <c r="E168" i="26"/>
  <c r="E169" i="26"/>
  <c r="E190" i="26"/>
  <c r="E187" i="26"/>
  <c r="E178" i="26"/>
  <c r="E172" i="26"/>
  <c r="E170" i="26"/>
  <c r="D126" i="26"/>
  <c r="D117" i="26"/>
  <c r="D122" i="26"/>
  <c r="E121" i="26"/>
  <c r="E115" i="26"/>
  <c r="E105" i="26"/>
  <c r="C105" i="26"/>
  <c r="C96" i="26"/>
  <c r="C77" i="26"/>
  <c r="E85" i="26"/>
  <c r="C82" i="26"/>
  <c r="D79" i="26"/>
  <c r="D76" i="26"/>
  <c r="C59" i="26"/>
  <c r="E69" i="26"/>
  <c r="E63" i="26"/>
  <c r="V60" i="20"/>
  <c r="E208" i="26"/>
  <c r="D245" i="26"/>
  <c r="D242" i="26"/>
  <c r="D239" i="26"/>
  <c r="D230" i="26"/>
  <c r="D210" i="26"/>
  <c r="D201" i="26"/>
  <c r="C178" i="26"/>
  <c r="C191" i="26"/>
  <c r="E193" i="26"/>
  <c r="E184" i="26"/>
  <c r="E181" i="26"/>
  <c r="E175" i="26"/>
  <c r="D147" i="26"/>
  <c r="C171" i="26"/>
  <c r="C168" i="26"/>
  <c r="C165" i="26"/>
  <c r="C162" i="26"/>
  <c r="C159" i="26"/>
  <c r="C156" i="26"/>
  <c r="C153" i="26"/>
  <c r="C150" i="26"/>
  <c r="C116" i="26"/>
  <c r="E106" i="26"/>
  <c r="E124" i="26"/>
  <c r="E118" i="26"/>
  <c r="E112" i="26"/>
  <c r="E96" i="26"/>
  <c r="E91" i="26"/>
  <c r="E88" i="26"/>
  <c r="C70" i="26"/>
  <c r="D82" i="26"/>
  <c r="D73" i="26"/>
  <c r="E60" i="26"/>
  <c r="C54" i="26"/>
  <c r="E52" i="26"/>
  <c r="C69" i="26"/>
  <c r="E42" i="26"/>
  <c r="E66" i="26"/>
  <c r="C44" i="26"/>
  <c r="E254" i="26"/>
  <c r="E39" i="26"/>
  <c r="C243" i="26"/>
  <c r="E252" i="26"/>
  <c r="C242" i="26"/>
  <c r="D221" i="26"/>
  <c r="C174" i="26"/>
  <c r="D260" i="26"/>
  <c r="D254" i="26"/>
  <c r="E196" i="26"/>
  <c r="D214" i="26"/>
  <c r="D205" i="26"/>
  <c r="D196" i="26"/>
  <c r="E250" i="26"/>
  <c r="E247" i="26"/>
  <c r="E244" i="26"/>
  <c r="E241" i="26"/>
  <c r="E238" i="26"/>
  <c r="E235" i="26"/>
  <c r="E232" i="26"/>
  <c r="E229" i="26"/>
  <c r="E226" i="26"/>
  <c r="C223" i="26"/>
  <c r="E216" i="26"/>
  <c r="E207" i="26"/>
  <c r="E198" i="26"/>
  <c r="C130" i="26"/>
  <c r="D222" i="26"/>
  <c r="E165" i="26"/>
  <c r="C239" i="26"/>
  <c r="C236" i="26"/>
  <c r="C233" i="26"/>
  <c r="C230" i="26"/>
  <c r="C227" i="26"/>
  <c r="C224" i="26"/>
  <c r="C216" i="26"/>
  <c r="C213" i="26"/>
  <c r="C210" i="26"/>
  <c r="C207" i="26"/>
  <c r="C204" i="26"/>
  <c r="C201" i="26"/>
  <c r="C198" i="26"/>
  <c r="C195" i="26"/>
  <c r="C173" i="26"/>
  <c r="C133" i="26"/>
  <c r="C192" i="26"/>
  <c r="C187" i="26"/>
  <c r="C184" i="26"/>
  <c r="C181" i="26"/>
  <c r="D171" i="26"/>
  <c r="E159" i="26"/>
  <c r="E156" i="26"/>
  <c r="E153" i="26"/>
  <c r="E150" i="26"/>
  <c r="C140" i="26"/>
  <c r="C131" i="26"/>
  <c r="D169" i="26"/>
  <c r="D141" i="26"/>
  <c r="D132" i="26"/>
  <c r="C144" i="26"/>
  <c r="C135" i="26"/>
  <c r="D186" i="26"/>
  <c r="D183" i="26"/>
  <c r="D180" i="26"/>
  <c r="D177" i="26"/>
  <c r="D174" i="26"/>
  <c r="D164" i="26"/>
  <c r="D139" i="26"/>
  <c r="D130" i="26"/>
  <c r="C117" i="26"/>
  <c r="D120" i="26"/>
  <c r="D159" i="26"/>
  <c r="D156" i="26"/>
  <c r="D153" i="26"/>
  <c r="D150" i="26"/>
  <c r="C81" i="26"/>
  <c r="D107" i="26"/>
  <c r="D124" i="26"/>
  <c r="C115" i="26"/>
  <c r="C110" i="26"/>
  <c r="E147" i="26"/>
  <c r="E144" i="26"/>
  <c r="E141" i="26"/>
  <c r="E138" i="26"/>
  <c r="E135" i="26"/>
  <c r="E132" i="26"/>
  <c r="E129" i="26"/>
  <c r="E126" i="26"/>
  <c r="C121" i="26"/>
  <c r="D111" i="26"/>
  <c r="E74" i="26"/>
  <c r="D106" i="26"/>
  <c r="D97" i="26"/>
  <c r="C103" i="26"/>
  <c r="C94" i="26"/>
  <c r="D105" i="26"/>
  <c r="D96" i="26"/>
  <c r="E110" i="26"/>
  <c r="E101" i="26"/>
  <c r="E92" i="26"/>
  <c r="C73" i="26"/>
  <c r="E76" i="26"/>
  <c r="C50" i="26"/>
  <c r="D91" i="26"/>
  <c r="D88" i="26"/>
  <c r="D85" i="26"/>
  <c r="E53" i="26"/>
  <c r="C90" i="26"/>
  <c r="C87" i="26"/>
  <c r="C84" i="26"/>
  <c r="E75" i="26"/>
  <c r="E73" i="26"/>
  <c r="E51" i="26"/>
  <c r="C71" i="26"/>
  <c r="C66" i="26"/>
  <c r="C63" i="26"/>
  <c r="E59" i="26"/>
  <c r="C58" i="26"/>
  <c r="C52" i="26"/>
  <c r="E62" i="26"/>
  <c r="C45" i="26"/>
  <c r="D72" i="26"/>
  <c r="D69" i="26"/>
  <c r="D66" i="26"/>
  <c r="D63" i="26"/>
  <c r="D60" i="26"/>
  <c r="D57" i="26"/>
  <c r="D54" i="26"/>
  <c r="D51" i="26"/>
  <c r="D48" i="26"/>
  <c r="D45" i="26"/>
  <c r="D42" i="26"/>
  <c r="C250" i="26"/>
  <c r="D253" i="26"/>
  <c r="D251" i="26"/>
  <c r="C39" i="26"/>
  <c r="C259" i="26"/>
  <c r="C256" i="26"/>
  <c r="C253" i="26"/>
  <c r="E257" i="26"/>
  <c r="C240" i="26"/>
  <c r="D220" i="26"/>
  <c r="E219" i="26"/>
  <c r="D246" i="26"/>
  <c r="D243" i="26"/>
  <c r="D240" i="26"/>
  <c r="D237" i="26"/>
  <c r="D234" i="26"/>
  <c r="D231" i="26"/>
  <c r="D228" i="26"/>
  <c r="D225" i="26"/>
  <c r="D213" i="26"/>
  <c r="D204" i="26"/>
  <c r="D195" i="26"/>
  <c r="C222" i="26"/>
  <c r="E218" i="26"/>
  <c r="E209" i="26"/>
  <c r="E200" i="26"/>
  <c r="D168" i="26"/>
  <c r="D191" i="26"/>
  <c r="C189" i="26"/>
  <c r="C172" i="26"/>
  <c r="C127" i="26"/>
  <c r="C194" i="26"/>
  <c r="E166" i="26"/>
  <c r="E194" i="26"/>
  <c r="E191" i="26"/>
  <c r="E188" i="26"/>
  <c r="E185" i="26"/>
  <c r="E182" i="26"/>
  <c r="E179" i="26"/>
  <c r="E176" i="26"/>
  <c r="E173" i="26"/>
  <c r="E167" i="26"/>
  <c r="D123" i="26"/>
  <c r="D145" i="26"/>
  <c r="C123" i="26"/>
  <c r="E109" i="26"/>
  <c r="C169" i="26"/>
  <c r="C166" i="26"/>
  <c r="C163" i="26"/>
  <c r="C160" i="26"/>
  <c r="C157" i="26"/>
  <c r="C154" i="26"/>
  <c r="C151" i="26"/>
  <c r="D116" i="26"/>
  <c r="C114" i="26"/>
  <c r="C119" i="26"/>
  <c r="D113" i="26"/>
  <c r="D95" i="26"/>
  <c r="C91" i="26"/>
  <c r="E122" i="26"/>
  <c r="E119" i="26"/>
  <c r="E116" i="26"/>
  <c r="E113" i="26"/>
  <c r="E108" i="26"/>
  <c r="E99" i="26"/>
  <c r="C78" i="26"/>
  <c r="C108" i="26"/>
  <c r="C99" i="26"/>
  <c r="C80" i="26"/>
  <c r="E89" i="26"/>
  <c r="E86" i="26"/>
  <c r="C76" i="26"/>
  <c r="D83" i="26"/>
  <c r="D80" i="26"/>
  <c r="D77" i="26"/>
  <c r="D74" i="26"/>
  <c r="E58" i="26"/>
  <c r="C51" i="26"/>
  <c r="C57" i="26"/>
  <c r="E49" i="26"/>
  <c r="E45" i="26"/>
  <c r="E70" i="26"/>
  <c r="E67" i="26"/>
  <c r="E64" i="26"/>
  <c r="E61" i="26"/>
  <c r="E259" i="26"/>
  <c r="E251" i="26"/>
  <c r="D252" i="26"/>
  <c r="C221" i="26"/>
  <c r="E211" i="26"/>
  <c r="E256" i="26"/>
  <c r="C247" i="26"/>
  <c r="E205" i="26"/>
  <c r="D217" i="26"/>
  <c r="D208" i="26"/>
  <c r="D199" i="26"/>
  <c r="E248" i="26"/>
  <c r="E245" i="26"/>
  <c r="E242" i="26"/>
  <c r="E239" i="26"/>
  <c r="E236" i="26"/>
  <c r="E233" i="26"/>
  <c r="E230" i="26"/>
  <c r="E227" i="26"/>
  <c r="E224" i="26"/>
  <c r="E210" i="26"/>
  <c r="E201" i="26"/>
  <c r="C237" i="26"/>
  <c r="C234" i="26"/>
  <c r="C231" i="26"/>
  <c r="C228" i="26"/>
  <c r="C225" i="26"/>
  <c r="D165" i="26"/>
  <c r="C217" i="26"/>
  <c r="C214" i="26"/>
  <c r="C211" i="26"/>
  <c r="C208" i="26"/>
  <c r="C205" i="26"/>
  <c r="C202" i="26"/>
  <c r="C199" i="26"/>
  <c r="C196" i="26"/>
  <c r="C176" i="26"/>
  <c r="C186" i="26"/>
  <c r="C183" i="26"/>
  <c r="C180" i="26"/>
  <c r="E171" i="26"/>
  <c r="D190" i="26"/>
  <c r="D162" i="26"/>
  <c r="D140" i="26"/>
  <c r="E161" i="26"/>
  <c r="E158" i="26"/>
  <c r="E155" i="26"/>
  <c r="E152" i="26"/>
  <c r="E149" i="26"/>
  <c r="C137" i="26"/>
  <c r="C128" i="26"/>
  <c r="D166" i="26"/>
  <c r="D146" i="26"/>
  <c r="D138" i="26"/>
  <c r="D129" i="26"/>
  <c r="C141" i="26"/>
  <c r="C132" i="26"/>
  <c r="D187" i="26"/>
  <c r="D184" i="26"/>
  <c r="D181" i="26"/>
  <c r="D178" i="26"/>
  <c r="D175" i="26"/>
  <c r="D172" i="26"/>
  <c r="D170" i="26"/>
  <c r="D136" i="26"/>
  <c r="D127" i="26"/>
  <c r="D160" i="26"/>
  <c r="D157" i="26"/>
  <c r="D154" i="26"/>
  <c r="D151" i="26"/>
  <c r="C126" i="26"/>
  <c r="D125" i="26"/>
  <c r="E103" i="26"/>
  <c r="C92" i="26"/>
  <c r="D115" i="26"/>
  <c r="D110" i="26"/>
  <c r="D118" i="26"/>
  <c r="C112" i="26"/>
  <c r="E148" i="26"/>
  <c r="E145" i="26"/>
  <c r="E142" i="26"/>
  <c r="E139" i="26"/>
  <c r="E136" i="26"/>
  <c r="E133" i="26"/>
  <c r="E130" i="26"/>
  <c r="E127" i="26"/>
  <c r="C124" i="26"/>
  <c r="D109" i="26"/>
  <c r="D100" i="26"/>
  <c r="C106" i="26"/>
  <c r="C97" i="26"/>
  <c r="D108" i="26"/>
  <c r="D99" i="26"/>
  <c r="C72" i="26"/>
  <c r="E104" i="26"/>
  <c r="E95" i="26"/>
  <c r="E50" i="26"/>
  <c r="E79" i="26"/>
  <c r="D92" i="26"/>
  <c r="D89" i="26"/>
  <c r="D86" i="26"/>
  <c r="E43" i="26"/>
  <c r="C88" i="26"/>
  <c r="C85" i="26"/>
  <c r="E78" i="26"/>
  <c r="C53" i="26"/>
  <c r="E48" i="26"/>
  <c r="C68" i="26"/>
  <c r="C65" i="26"/>
  <c r="E57" i="26"/>
  <c r="E72" i="26"/>
  <c r="C56" i="26"/>
  <c r="C49" i="26"/>
  <c r="E41" i="26"/>
  <c r="D70" i="26"/>
  <c r="D67" i="26"/>
  <c r="D64" i="26"/>
  <c r="D58" i="26"/>
  <c r="D55" i="26"/>
  <c r="D52" i="26"/>
  <c r="D49" i="26"/>
  <c r="D46" i="26"/>
  <c r="D43" i="26"/>
  <c r="D248" i="26"/>
  <c r="D257" i="26"/>
  <c r="E220" i="26"/>
  <c r="C260" i="26"/>
  <c r="C257" i="26"/>
  <c r="C254" i="26"/>
  <c r="C251" i="26"/>
  <c r="D247" i="26"/>
  <c r="D206" i="26"/>
  <c r="C246" i="26"/>
  <c r="E217" i="26"/>
  <c r="C244" i="26"/>
  <c r="D203" i="26"/>
  <c r="D188" i="26"/>
  <c r="D249" i="26"/>
  <c r="D259" i="26"/>
  <c r="E223" i="26"/>
  <c r="D223" i="26"/>
  <c r="E222" i="26"/>
  <c r="D244" i="26"/>
  <c r="D241" i="26"/>
  <c r="D238" i="26"/>
  <c r="D235" i="26"/>
  <c r="D232" i="26"/>
  <c r="D229" i="26"/>
  <c r="D226" i="26"/>
  <c r="D216" i="26"/>
  <c r="D207" i="26"/>
  <c r="D198" i="26"/>
  <c r="E212" i="26"/>
  <c r="E203" i="26"/>
  <c r="D189" i="26"/>
  <c r="D128" i="26"/>
  <c r="D194" i="26"/>
  <c r="C175" i="26"/>
  <c r="E163" i="26"/>
  <c r="E94" i="26"/>
  <c r="E192" i="26"/>
  <c r="E189" i="26"/>
  <c r="E186" i="26"/>
  <c r="E183" i="26"/>
  <c r="E180" i="26"/>
  <c r="E177" i="26"/>
  <c r="E174" i="26"/>
  <c r="E164" i="26"/>
  <c r="C125" i="26"/>
  <c r="D148" i="26"/>
  <c r="C145" i="26"/>
  <c r="C120" i="26"/>
  <c r="C170" i="26"/>
  <c r="C167" i="26"/>
  <c r="C164" i="26"/>
  <c r="C161" i="26"/>
  <c r="C158" i="26"/>
  <c r="C155" i="26"/>
  <c r="C152" i="26"/>
  <c r="C149" i="26"/>
  <c r="C113" i="26"/>
  <c r="D119" i="26"/>
  <c r="C101" i="26"/>
  <c r="C122" i="26"/>
  <c r="E83" i="26"/>
  <c r="E97" i="26"/>
  <c r="D104" i="26"/>
  <c r="E80" i="26"/>
  <c r="E123" i="26"/>
  <c r="E120" i="26"/>
  <c r="E117" i="26"/>
  <c r="E114" i="26"/>
  <c r="E111" i="26"/>
  <c r="E102" i="26"/>
  <c r="E93" i="26"/>
  <c r="E77" i="26"/>
  <c r="C111" i="26"/>
  <c r="C102" i="26"/>
  <c r="C93" i="26"/>
  <c r="C83" i="26"/>
  <c r="C74" i="26"/>
  <c r="E90" i="26"/>
  <c r="E87" i="26"/>
  <c r="E84" i="26"/>
  <c r="C79" i="26"/>
  <c r="D81" i="26"/>
  <c r="D78" i="26"/>
  <c r="D75" i="26"/>
  <c r="E56" i="26"/>
  <c r="C48" i="26"/>
  <c r="C55" i="26"/>
  <c r="E46" i="26"/>
  <c r="E71" i="26"/>
  <c r="E68" i="26"/>
  <c r="E65" i="26"/>
  <c r="D62" i="26"/>
  <c r="C41" i="26"/>
  <c r="E260" i="26"/>
  <c r="C245" i="26"/>
  <c r="C190" i="26"/>
  <c r="E253" i="26"/>
  <c r="C241" i="26"/>
  <c r="D218" i="26"/>
  <c r="D256" i="26"/>
  <c r="E255" i="26"/>
  <c r="E214" i="26"/>
  <c r="D211" i="26"/>
  <c r="D202" i="26"/>
  <c r="E249" i="26"/>
  <c r="E246" i="26"/>
  <c r="E243" i="26"/>
  <c r="E240" i="26"/>
  <c r="E237" i="26"/>
  <c r="E234" i="26"/>
  <c r="E231" i="26"/>
  <c r="E228" i="26"/>
  <c r="E225" i="26"/>
  <c r="C220" i="26"/>
  <c r="E213" i="26"/>
  <c r="E204" i="26"/>
  <c r="E195" i="26"/>
  <c r="D219" i="26"/>
  <c r="C238" i="26"/>
  <c r="C235" i="26"/>
  <c r="C232" i="26"/>
  <c r="C229" i="26"/>
  <c r="C226" i="26"/>
  <c r="E221" i="26"/>
  <c r="D193" i="26"/>
  <c r="C177" i="26"/>
  <c r="C218" i="26"/>
  <c r="C215" i="26"/>
  <c r="C212" i="26"/>
  <c r="C209" i="26"/>
  <c r="C206" i="26"/>
  <c r="C203" i="26"/>
  <c r="C200" i="26"/>
  <c r="C197" i="26"/>
  <c r="D192" i="26"/>
  <c r="C188" i="26"/>
  <c r="C179" i="26"/>
  <c r="C142" i="26"/>
  <c r="C185" i="26"/>
  <c r="C182" i="26"/>
  <c r="E162" i="26"/>
  <c r="D131" i="26"/>
  <c r="E160" i="26"/>
  <c r="E157" i="26"/>
  <c r="E154" i="26"/>
  <c r="E151" i="26"/>
  <c r="C148" i="26"/>
  <c r="C143" i="26"/>
  <c r="C134" i="26"/>
  <c r="D163" i="26"/>
  <c r="D144" i="26"/>
  <c r="D135" i="26"/>
  <c r="C146" i="26"/>
  <c r="C138" i="26"/>
  <c r="C129" i="26"/>
  <c r="D185" i="26"/>
  <c r="D182" i="26"/>
  <c r="D179" i="26"/>
  <c r="D176" i="26"/>
  <c r="D173" i="26"/>
  <c r="D167" i="26"/>
  <c r="D142" i="26"/>
  <c r="D133" i="26"/>
  <c r="D161" i="26"/>
  <c r="D158" i="26"/>
  <c r="D155" i="26"/>
  <c r="D152" i="26"/>
  <c r="D149" i="26"/>
  <c r="D101" i="26"/>
  <c r="C147" i="26"/>
  <c r="D114" i="26"/>
  <c r="E100" i="26"/>
  <c r="D112" i="26"/>
  <c r="D98" i="26"/>
  <c r="D121" i="26"/>
  <c r="E146" i="26"/>
  <c r="E143" i="26"/>
  <c r="E140" i="26"/>
  <c r="E137" i="26"/>
  <c r="E134" i="26"/>
  <c r="E131" i="26"/>
  <c r="E128" i="26"/>
  <c r="E125" i="26"/>
  <c r="C118" i="26"/>
  <c r="D103" i="26"/>
  <c r="D94" i="26"/>
  <c r="C109" i="26"/>
  <c r="C100" i="26"/>
  <c r="D102" i="26"/>
  <c r="D93" i="26"/>
  <c r="E107" i="26"/>
  <c r="E98" i="26"/>
  <c r="C75" i="26"/>
  <c r="E82" i="26"/>
  <c r="D90" i="26"/>
  <c r="D87" i="26"/>
  <c r="D84" i="26"/>
  <c r="C89" i="26"/>
  <c r="C86" i="26"/>
  <c r="E81" i="26"/>
  <c r="C43" i="26"/>
  <c r="E54" i="26"/>
  <c r="C67" i="26"/>
  <c r="C64" i="26"/>
  <c r="E55" i="26"/>
  <c r="C60" i="26"/>
  <c r="C46" i="26"/>
  <c r="C42" i="26"/>
  <c r="E44" i="26"/>
  <c r="D71" i="26"/>
  <c r="D68" i="26"/>
  <c r="D65" i="26"/>
  <c r="C62" i="26"/>
  <c r="D59" i="26"/>
  <c r="D56" i="26"/>
  <c r="D53" i="26"/>
  <c r="D50" i="26"/>
  <c r="D47" i="26"/>
  <c r="D44" i="26"/>
  <c r="D41" i="26"/>
  <c r="W37" i="26"/>
  <c r="X37" i="26"/>
  <c r="V37" i="26"/>
  <c r="O37" i="26"/>
  <c r="P37" i="26"/>
  <c r="Y37" i="26"/>
  <c r="G37" i="26"/>
  <c r="H37" i="26"/>
  <c r="J37" i="26"/>
  <c r="N37" i="26"/>
  <c r="R37" i="26"/>
  <c r="Z37" i="26"/>
  <c r="K37" i="26"/>
  <c r="S37" i="26"/>
  <c r="AA37" i="26"/>
  <c r="L37" i="26"/>
  <c r="M37" i="26"/>
  <c r="I37" i="26"/>
  <c r="T37" i="26"/>
  <c r="U37" i="26"/>
  <c r="Q37" i="26"/>
  <c r="AB37" i="26"/>
  <c r="AC37" i="26"/>
  <c r="AA60" i="20"/>
  <c r="F175" i="20"/>
  <c r="D38" i="26"/>
  <c r="D40" i="26"/>
  <c r="C210" i="25"/>
  <c r="D36" i="26"/>
  <c r="D21" i="26"/>
  <c r="E18" i="26"/>
  <c r="E21" i="26"/>
  <c r="D26" i="26"/>
  <c r="C31" i="26"/>
  <c r="E26" i="26"/>
  <c r="D23" i="26"/>
  <c r="D28" i="26"/>
  <c r="E29" i="26"/>
  <c r="D27" i="26"/>
  <c r="E28" i="26"/>
  <c r="D16" i="26"/>
  <c r="AA22" i="20"/>
  <c r="D31" i="26"/>
  <c r="E15" i="26"/>
  <c r="D14" i="26"/>
  <c r="C23" i="26"/>
  <c r="C15" i="26"/>
  <c r="E33" i="26"/>
  <c r="E34" i="26"/>
  <c r="D20" i="26"/>
  <c r="D35" i="26"/>
  <c r="C36" i="26"/>
  <c r="E262" i="26"/>
  <c r="C28" i="26"/>
  <c r="C20" i="26"/>
  <c r="E25" i="26"/>
  <c r="D25" i="26"/>
  <c r="E24" i="26"/>
  <c r="D30" i="26"/>
  <c r="C35" i="26"/>
  <c r="E19" i="26"/>
  <c r="E38" i="26"/>
  <c r="E264" i="26"/>
  <c r="C7" i="26"/>
  <c r="D32" i="26"/>
  <c r="D19" i="26"/>
  <c r="E16" i="26"/>
  <c r="D33" i="26"/>
  <c r="E36" i="26"/>
  <c r="D24" i="26"/>
  <c r="E31" i="26"/>
  <c r="C34" i="26"/>
  <c r="E27" i="26"/>
  <c r="E14" i="26"/>
  <c r="D13" i="26"/>
  <c r="D263" i="26"/>
  <c r="C12" i="26"/>
  <c r="D29" i="26"/>
  <c r="E22" i="26"/>
  <c r="C33" i="26"/>
  <c r="D18" i="26"/>
  <c r="C27" i="26"/>
  <c r="C19" i="26"/>
  <c r="E20" i="26"/>
  <c r="D34" i="26"/>
  <c r="C32" i="26"/>
  <c r="E17" i="26"/>
  <c r="E40" i="26"/>
  <c r="D15" i="26"/>
  <c r="C24" i="26"/>
  <c r="C16" i="26"/>
  <c r="D264" i="26"/>
  <c r="D12" i="26"/>
  <c r="D17" i="26"/>
  <c r="E12" i="26"/>
  <c r="E30" i="26"/>
  <c r="E35" i="26"/>
  <c r="E32" i="26"/>
  <c r="D22" i="26"/>
  <c r="E23" i="26"/>
  <c r="E13" i="26"/>
  <c r="E263" i="26"/>
  <c r="D262" i="26"/>
  <c r="C26" i="26"/>
  <c r="C18" i="26"/>
  <c r="C40" i="26"/>
  <c r="C262" i="26"/>
  <c r="C25" i="26"/>
  <c r="C17" i="26"/>
  <c r="C30" i="26"/>
  <c r="C22" i="26"/>
  <c r="C14" i="26"/>
  <c r="C264" i="26"/>
  <c r="C38" i="26"/>
  <c r="C29" i="26"/>
  <c r="C21" i="26"/>
  <c r="C13" i="26"/>
  <c r="C263" i="26"/>
  <c r="AA9" i="26"/>
  <c r="AA10" i="26"/>
  <c r="K9" i="26"/>
  <c r="K10" i="26"/>
  <c r="AB9" i="26"/>
  <c r="AB10" i="26"/>
  <c r="L9" i="26"/>
  <c r="L10" i="26"/>
  <c r="AC9" i="26"/>
  <c r="AC10" i="26"/>
  <c r="M9" i="26"/>
  <c r="M10" i="26"/>
  <c r="V9" i="26"/>
  <c r="V10" i="26"/>
  <c r="G9" i="26"/>
  <c r="D11" i="26"/>
  <c r="G10" i="26"/>
  <c r="T9" i="26"/>
  <c r="T10" i="26"/>
  <c r="U9" i="26"/>
  <c r="U10" i="26"/>
  <c r="N9" i="26"/>
  <c r="N10" i="26"/>
  <c r="W9" i="26"/>
  <c r="W10" i="26"/>
  <c r="X9" i="26"/>
  <c r="X10" i="26"/>
  <c r="P9" i="26"/>
  <c r="P10" i="26"/>
  <c r="Y9" i="26"/>
  <c r="Y10" i="26"/>
  <c r="O9" i="26"/>
  <c r="O10" i="26"/>
  <c r="H9" i="26"/>
  <c r="E11" i="26"/>
  <c r="H10" i="26"/>
  <c r="I9" i="26"/>
  <c r="I10" i="26"/>
  <c r="Q9" i="26"/>
  <c r="Q10" i="26"/>
  <c r="Z9" i="26"/>
  <c r="Z10" i="26"/>
  <c r="S9" i="26"/>
  <c r="S10" i="26"/>
  <c r="J9" i="26"/>
  <c r="J10" i="26"/>
  <c r="C11" i="26"/>
  <c r="F10" i="26"/>
  <c r="R9" i="26"/>
  <c r="R10" i="26"/>
  <c r="C218" i="24"/>
  <c r="X74" i="20"/>
  <c r="G111" i="20"/>
  <c r="C178" i="23"/>
  <c r="Q60" i="20"/>
  <c r="F37" i="26"/>
  <c r="F9" i="26"/>
  <c r="C214" i="24"/>
  <c r="C139" i="24"/>
  <c r="U30" i="20"/>
  <c r="C232" i="24"/>
  <c r="X171" i="25"/>
  <c r="X56" i="20"/>
  <c r="C209" i="24"/>
  <c r="E112" i="20"/>
  <c r="U63" i="20"/>
  <c r="C188" i="24"/>
  <c r="W171" i="25"/>
  <c r="AB74" i="20"/>
  <c r="F182" i="20"/>
  <c r="C153" i="24"/>
  <c r="C101" i="24"/>
  <c r="R171" i="25"/>
  <c r="U60" i="20"/>
  <c r="K111" i="20"/>
  <c r="Y171" i="25"/>
  <c r="Y56" i="20"/>
  <c r="N94" i="20"/>
  <c r="E95" i="20"/>
  <c r="F91" i="25"/>
  <c r="Q171" i="25"/>
  <c r="AC60" i="20"/>
  <c r="E140" i="20"/>
  <c r="E115" i="20"/>
  <c r="E114" i="20" s="1"/>
  <c r="E123" i="20"/>
  <c r="F214" i="20"/>
  <c r="J30" i="20"/>
  <c r="AC74" i="20"/>
  <c r="D130" i="23"/>
  <c r="D142" i="23"/>
  <c r="D92" i="23"/>
  <c r="C189" i="25"/>
  <c r="K171" i="25"/>
  <c r="D180" i="23"/>
  <c r="E203" i="23"/>
  <c r="I91" i="25"/>
  <c r="F142" i="23"/>
  <c r="U171" i="25"/>
  <c r="S171" i="25"/>
  <c r="L171" i="25"/>
  <c r="I171" i="25"/>
  <c r="F130" i="23"/>
  <c r="C155" i="23"/>
  <c r="G130" i="23"/>
  <c r="C134" i="23"/>
  <c r="D114" i="23"/>
  <c r="G124" i="23"/>
  <c r="I92" i="23"/>
  <c r="I91" i="23" s="1"/>
  <c r="C180" i="24"/>
  <c r="H170" i="24"/>
  <c r="C104" i="23"/>
  <c r="D232" i="23"/>
  <c r="C128" i="23"/>
  <c r="S170" i="23"/>
  <c r="D139" i="23"/>
  <c r="C136" i="23"/>
  <c r="D171" i="23"/>
  <c r="E117" i="20"/>
  <c r="Q137" i="20"/>
  <c r="E101" i="20"/>
  <c r="E130" i="20"/>
  <c r="E124" i="20"/>
  <c r="E104" i="20"/>
  <c r="E119" i="20"/>
  <c r="X45" i="20"/>
  <c r="Z22" i="20"/>
  <c r="AA74" i="20"/>
  <c r="Y30" i="20"/>
  <c r="AB30" i="20"/>
  <c r="X60" i="20"/>
  <c r="AC63" i="20"/>
  <c r="F230" i="20"/>
  <c r="G228" i="20"/>
  <c r="K114" i="20"/>
  <c r="K194" i="20" s="1"/>
  <c r="F178" i="20"/>
  <c r="F225" i="20"/>
  <c r="F176" i="20"/>
  <c r="F209" i="20"/>
  <c r="H144" i="20"/>
  <c r="E133" i="20"/>
  <c r="F211" i="20"/>
  <c r="F201" i="20"/>
  <c r="E7" i="26"/>
  <c r="C8" i="26"/>
  <c r="D7" i="26"/>
  <c r="E8" i="26"/>
  <c r="D8" i="26"/>
  <c r="P171" i="25"/>
  <c r="P91" i="25"/>
  <c r="J91" i="25"/>
  <c r="C132" i="23"/>
  <c r="C96" i="23"/>
  <c r="V171" i="25"/>
  <c r="O171" i="25"/>
  <c r="C216" i="23"/>
  <c r="F91" i="24"/>
  <c r="Q91" i="24"/>
  <c r="C102" i="23"/>
  <c r="C150" i="23"/>
  <c r="C149" i="23" s="1"/>
  <c r="D124" i="23"/>
  <c r="C182" i="23"/>
  <c r="G171" i="25"/>
  <c r="C158" i="23"/>
  <c r="C157" i="23" s="1"/>
  <c r="F124" i="23"/>
  <c r="O171" i="23"/>
  <c r="O170" i="23" s="1"/>
  <c r="L92" i="23"/>
  <c r="L91" i="23" s="1"/>
  <c r="C135" i="24"/>
  <c r="C221" i="24"/>
  <c r="T171" i="25"/>
  <c r="C93" i="23"/>
  <c r="C113" i="23"/>
  <c r="C112" i="23" s="1"/>
  <c r="C148" i="23"/>
  <c r="C147" i="23" s="1"/>
  <c r="E171" i="25"/>
  <c r="J171" i="25"/>
  <c r="C115" i="23"/>
  <c r="U91" i="23"/>
  <c r="D153" i="23"/>
  <c r="E180" i="23"/>
  <c r="V63" i="20"/>
  <c r="AB63" i="20"/>
  <c r="Z30" i="20"/>
  <c r="M171" i="25"/>
  <c r="C103" i="23"/>
  <c r="T91" i="25"/>
  <c r="I30" i="20"/>
  <c r="N91" i="25"/>
  <c r="F213" i="20"/>
  <c r="O91" i="25"/>
  <c r="C172" i="23"/>
  <c r="G114" i="23"/>
  <c r="C137" i="23"/>
  <c r="S91" i="24"/>
  <c r="Y91" i="24"/>
  <c r="E108" i="20"/>
  <c r="E107" i="20" s="1"/>
  <c r="F202" i="20"/>
  <c r="F197" i="20"/>
  <c r="U170" i="23"/>
  <c r="C193" i="24"/>
  <c r="F190" i="20"/>
  <c r="F238" i="20"/>
  <c r="C130" i="24"/>
  <c r="K91" i="24"/>
  <c r="J91" i="24"/>
  <c r="N91" i="24"/>
  <c r="C106" i="23"/>
  <c r="C105" i="23" s="1"/>
  <c r="D135" i="23"/>
  <c r="C231" i="23"/>
  <c r="C230" i="23" s="1"/>
  <c r="Q170" i="23"/>
  <c r="D209" i="23"/>
  <c r="S135" i="23"/>
  <c r="S91" i="23" s="1"/>
  <c r="H92" i="23"/>
  <c r="H91" i="23" s="1"/>
  <c r="C124" i="24"/>
  <c r="C92" i="24"/>
  <c r="H91" i="24"/>
  <c r="C204" i="25"/>
  <c r="C131" i="23"/>
  <c r="C219" i="23"/>
  <c r="C234" i="23"/>
  <c r="X22" i="20"/>
  <c r="I91" i="24"/>
  <c r="N170" i="24"/>
  <c r="N171" i="25"/>
  <c r="C152" i="23"/>
  <c r="C151" i="23" s="1"/>
  <c r="O101" i="23"/>
  <c r="O91" i="23" s="1"/>
  <c r="C194" i="23"/>
  <c r="L170" i="23"/>
  <c r="J170" i="23"/>
  <c r="J228" i="20"/>
  <c r="J208" i="20"/>
  <c r="E122" i="20"/>
  <c r="C142" i="24"/>
  <c r="V91" i="24"/>
  <c r="C203" i="24"/>
  <c r="C194" i="25"/>
  <c r="D193" i="23"/>
  <c r="C95" i="23"/>
  <c r="C110" i="23"/>
  <c r="W91" i="24"/>
  <c r="P91" i="24"/>
  <c r="T91" i="24"/>
  <c r="C154" i="23"/>
  <c r="D214" i="23"/>
  <c r="Y170" i="23"/>
  <c r="C109" i="24"/>
  <c r="E170" i="24"/>
  <c r="V91" i="25"/>
  <c r="C223" i="23"/>
  <c r="M170" i="23"/>
  <c r="C210" i="23"/>
  <c r="C144" i="23"/>
  <c r="F242" i="20"/>
  <c r="C229" i="23"/>
  <c r="C228" i="23" s="1"/>
  <c r="V170" i="23"/>
  <c r="C195" i="23"/>
  <c r="G142" i="23"/>
  <c r="F205" i="20"/>
  <c r="L177" i="20"/>
  <c r="R238" i="20"/>
  <c r="G198" i="20"/>
  <c r="H177" i="20"/>
  <c r="C220" i="23"/>
  <c r="R170" i="24"/>
  <c r="P170" i="24"/>
  <c r="X201" i="20"/>
  <c r="F181" i="20"/>
  <c r="G216" i="20"/>
  <c r="F216" i="20"/>
  <c r="F210" i="20"/>
  <c r="P170" i="23"/>
  <c r="M91" i="23"/>
  <c r="X63" i="20"/>
  <c r="AA56" i="20"/>
  <c r="N91" i="23"/>
  <c r="F92" i="23"/>
  <c r="N170" i="23"/>
  <c r="W170" i="23"/>
  <c r="I170" i="23"/>
  <c r="C116" i="23"/>
  <c r="L242" i="20"/>
  <c r="M225" i="20"/>
  <c r="U202" i="20"/>
  <c r="F234" i="20"/>
  <c r="J242" i="20"/>
  <c r="M179" i="20"/>
  <c r="P184" i="20"/>
  <c r="S200" i="20"/>
  <c r="Y226" i="20"/>
  <c r="J218" i="20"/>
  <c r="L222" i="20"/>
  <c r="O211" i="20"/>
  <c r="R216" i="20"/>
  <c r="X176" i="20"/>
  <c r="Z242" i="20"/>
  <c r="J199" i="20"/>
  <c r="L202" i="20"/>
  <c r="M236" i="20"/>
  <c r="P241" i="20"/>
  <c r="U218" i="20"/>
  <c r="J204" i="20"/>
  <c r="L184" i="20"/>
  <c r="M211" i="20"/>
  <c r="O192" i="20"/>
  <c r="P216" i="20"/>
  <c r="R198" i="20"/>
  <c r="S178" i="20"/>
  <c r="U179" i="20"/>
  <c r="V201" i="20"/>
  <c r="Y185" i="20"/>
  <c r="AB192" i="20"/>
  <c r="H208" i="20"/>
  <c r="M199" i="20"/>
  <c r="O177" i="20"/>
  <c r="P203" i="20"/>
  <c r="R181" i="20"/>
  <c r="R228" i="20"/>
  <c r="S226" i="20"/>
  <c r="U242" i="20"/>
  <c r="X208" i="20"/>
  <c r="AA213" i="20"/>
  <c r="G230" i="20"/>
  <c r="J207" i="20"/>
  <c r="L186" i="20"/>
  <c r="L236" i="20"/>
  <c r="M214" i="20"/>
  <c r="O242" i="20"/>
  <c r="P219" i="20"/>
  <c r="R200" i="20"/>
  <c r="S181" i="20"/>
  <c r="U184" i="20"/>
  <c r="V205" i="20"/>
  <c r="AB200" i="20"/>
  <c r="K186" i="20"/>
  <c r="M193" i="20"/>
  <c r="M241" i="20"/>
  <c r="O218" i="20"/>
  <c r="P199" i="20"/>
  <c r="R177" i="20"/>
  <c r="S218" i="20"/>
  <c r="K170" i="23"/>
  <c r="T170" i="23"/>
  <c r="L205" i="20"/>
  <c r="G215" i="20"/>
  <c r="M242" i="20"/>
  <c r="R226" i="20"/>
  <c r="J225" i="20"/>
  <c r="J203" i="20"/>
  <c r="L207" i="20"/>
  <c r="O180" i="20"/>
  <c r="R185" i="20"/>
  <c r="V180" i="20"/>
  <c r="J181" i="20"/>
  <c r="L185" i="20"/>
  <c r="M203" i="20"/>
  <c r="Y63" i="20"/>
  <c r="S186" i="20"/>
  <c r="J238" i="20"/>
  <c r="Y202" i="20"/>
  <c r="F222" i="20"/>
  <c r="J215" i="20"/>
  <c r="L219" i="20"/>
  <c r="O204" i="20"/>
  <c r="R209" i="20"/>
  <c r="V227" i="20"/>
  <c r="T237" i="20"/>
  <c r="L199" i="20"/>
  <c r="M226" i="20"/>
  <c r="X170" i="23"/>
  <c r="R179" i="20"/>
  <c r="M197" i="20"/>
  <c r="O220" i="20"/>
  <c r="J226" i="20"/>
  <c r="O227" i="20"/>
  <c r="R236" i="20"/>
  <c r="X222" i="20"/>
  <c r="F208" i="20"/>
  <c r="J205" i="20"/>
  <c r="L209" i="20"/>
  <c r="O181" i="20"/>
  <c r="R186" i="20"/>
  <c r="I185" i="20"/>
  <c r="U177" i="20"/>
  <c r="AB182" i="20"/>
  <c r="F237" i="20"/>
  <c r="L238" i="20"/>
  <c r="O238" i="20"/>
  <c r="S177" i="20"/>
  <c r="Y179" i="20"/>
  <c r="J180" i="20"/>
  <c r="J227" i="20"/>
  <c r="L208" i="20"/>
  <c r="M237" i="20"/>
  <c r="P242" i="20"/>
  <c r="R219" i="20"/>
  <c r="U220" i="20"/>
  <c r="X182" i="20"/>
  <c r="M220" i="20"/>
  <c r="O201" i="20"/>
  <c r="P179" i="20"/>
  <c r="P226" i="20"/>
  <c r="P177" i="20"/>
  <c r="J241" i="20"/>
  <c r="P182" i="20"/>
  <c r="S199" i="20"/>
  <c r="L220" i="20"/>
  <c r="O205" i="20"/>
  <c r="V228" i="20"/>
  <c r="J197" i="20"/>
  <c r="L200" i="20"/>
  <c r="U216" i="20"/>
  <c r="G186" i="20"/>
  <c r="J175" i="20"/>
  <c r="L178" i="20"/>
  <c r="M186" i="20"/>
  <c r="P193" i="20"/>
  <c r="S210" i="20"/>
  <c r="AA181" i="20"/>
  <c r="J237" i="20"/>
  <c r="L215" i="20"/>
  <c r="M198" i="20"/>
  <c r="O176" i="20"/>
  <c r="O222" i="20"/>
  <c r="P202" i="20"/>
  <c r="R180" i="20"/>
  <c r="R227" i="20"/>
  <c r="U238" i="20"/>
  <c r="X207" i="20"/>
  <c r="AA211" i="20"/>
  <c r="G227" i="20"/>
  <c r="M181" i="20"/>
  <c r="R170" i="23"/>
  <c r="Q91" i="23"/>
  <c r="O175" i="20"/>
  <c r="R178" i="20"/>
  <c r="J201" i="20"/>
  <c r="L228" i="20"/>
  <c r="J179" i="20"/>
  <c r="L182" i="20"/>
  <c r="M202" i="20"/>
  <c r="AA227" i="20"/>
  <c r="F177" i="20"/>
  <c r="O228" i="20"/>
  <c r="R237" i="20"/>
  <c r="L211" i="20"/>
  <c r="R195" i="20"/>
  <c r="V198" i="20"/>
  <c r="J185" i="20"/>
  <c r="M210" i="20"/>
  <c r="P215" i="20"/>
  <c r="U178" i="20"/>
  <c r="AB184" i="20"/>
  <c r="J198" i="20"/>
  <c r="O182" i="20"/>
  <c r="P209" i="20"/>
  <c r="S238" i="20"/>
  <c r="V184" i="20"/>
  <c r="AA237" i="20"/>
  <c r="I197" i="20"/>
  <c r="M238" i="20"/>
  <c r="O215" i="20"/>
  <c r="P197" i="20"/>
  <c r="R175" i="20"/>
  <c r="R220" i="20"/>
  <c r="S214" i="20"/>
  <c r="U225" i="20"/>
  <c r="AC227" i="20"/>
  <c r="J200" i="20"/>
  <c r="L179" i="20"/>
  <c r="L226" i="20"/>
  <c r="M207" i="20"/>
  <c r="O185" i="20"/>
  <c r="P211" i="20"/>
  <c r="R192" i="20"/>
  <c r="R241" i="20"/>
  <c r="S241" i="20"/>
  <c r="AB176" i="20"/>
  <c r="I209" i="20"/>
  <c r="M184" i="20"/>
  <c r="O210" i="20"/>
  <c r="P238" i="20"/>
  <c r="R215" i="20"/>
  <c r="S207" i="20"/>
  <c r="U213" i="20"/>
  <c r="V241" i="20"/>
  <c r="AA175" i="20"/>
  <c r="G180" i="20"/>
  <c r="Z202" i="20"/>
  <c r="S216" i="20"/>
  <c r="U198" i="20"/>
  <c r="V176" i="20"/>
  <c r="X202" i="20"/>
  <c r="Y180" i="20"/>
  <c r="Y227" i="20"/>
  <c r="AA207" i="20"/>
  <c r="AB185" i="20"/>
  <c r="G219" i="20"/>
  <c r="W182" i="20"/>
  <c r="X179" i="20"/>
  <c r="X226" i="20"/>
  <c r="Y205" i="20"/>
  <c r="AA184" i="20"/>
  <c r="AB210" i="20"/>
  <c r="G192" i="20"/>
  <c r="I202" i="20"/>
  <c r="M175" i="20"/>
  <c r="S198" i="20"/>
  <c r="U176" i="20"/>
  <c r="U222" i="20"/>
  <c r="V202" i="20"/>
  <c r="X180" i="20"/>
  <c r="X227" i="20"/>
  <c r="Y207" i="20"/>
  <c r="AA185" i="20"/>
  <c r="AB211" i="20"/>
  <c r="G193" i="20"/>
  <c r="I192" i="20"/>
  <c r="AC204" i="20"/>
  <c r="V203" i="20"/>
  <c r="X181" i="20"/>
  <c r="X228" i="20"/>
  <c r="Y208" i="20"/>
  <c r="AA186" i="20"/>
  <c r="AA236" i="20"/>
  <c r="AB213" i="20"/>
  <c r="Q202" i="20"/>
  <c r="AC211" i="20"/>
  <c r="G220" i="20"/>
  <c r="I201" i="20"/>
  <c r="U228" i="20"/>
  <c r="X193" i="20"/>
  <c r="AA199" i="20"/>
  <c r="G207" i="20"/>
  <c r="N204" i="20"/>
  <c r="S225" i="20"/>
  <c r="U204" i="20"/>
  <c r="V182" i="20"/>
  <c r="X209" i="20"/>
  <c r="Y237" i="20"/>
  <c r="AA214" i="20"/>
  <c r="AB242" i="20"/>
  <c r="G232" i="20"/>
  <c r="X186" i="20"/>
  <c r="X236" i="20"/>
  <c r="Y213" i="20"/>
  <c r="AA193" i="20"/>
  <c r="AA241" i="20"/>
  <c r="AB218" i="20"/>
  <c r="G201" i="20"/>
  <c r="I216" i="20"/>
  <c r="T211" i="20"/>
  <c r="N219" i="20"/>
  <c r="S204" i="20"/>
  <c r="U182" i="20"/>
  <c r="V209" i="20"/>
  <c r="X237" i="20"/>
  <c r="Y214" i="20"/>
  <c r="AA242" i="20"/>
  <c r="AB219" i="20"/>
  <c r="G202" i="20"/>
  <c r="I204" i="20"/>
  <c r="Q242" i="20"/>
  <c r="N180" i="20"/>
  <c r="V210" i="20"/>
  <c r="X238" i="20"/>
  <c r="Y215" i="20"/>
  <c r="AA197" i="20"/>
  <c r="AB175" i="20"/>
  <c r="AB220" i="20"/>
  <c r="G203" i="20"/>
  <c r="I207" i="20"/>
  <c r="T180" i="20"/>
  <c r="I208" i="20"/>
  <c r="H185" i="20"/>
  <c r="H234" i="20"/>
  <c r="K211" i="20"/>
  <c r="Q197" i="20"/>
  <c r="T175" i="20"/>
  <c r="T220" i="20"/>
  <c r="W201" i="20"/>
  <c r="Z179" i="20"/>
  <c r="Z226" i="20"/>
  <c r="AC205" i="20"/>
  <c r="N181" i="20"/>
  <c r="N228" i="20"/>
  <c r="H186" i="20"/>
  <c r="H236" i="20"/>
  <c r="K213" i="20"/>
  <c r="Q198" i="20"/>
  <c r="T176" i="20"/>
  <c r="T222" i="20"/>
  <c r="W202" i="20"/>
  <c r="Z180" i="20"/>
  <c r="Z227" i="20"/>
  <c r="AC207" i="20"/>
  <c r="N182" i="20"/>
  <c r="I236" i="20"/>
  <c r="H219" i="20"/>
  <c r="K200" i="20"/>
  <c r="Q175" i="20"/>
  <c r="Q220" i="20"/>
  <c r="T201" i="20"/>
  <c r="W179" i="20"/>
  <c r="W226" i="20"/>
  <c r="Z205" i="20"/>
  <c r="AC184" i="20"/>
  <c r="N208" i="20"/>
  <c r="I237" i="20"/>
  <c r="H213" i="20"/>
  <c r="K193" i="20"/>
  <c r="K241" i="20"/>
  <c r="Q214" i="20"/>
  <c r="T242" i="20"/>
  <c r="W219" i="20"/>
  <c r="Z200" i="20"/>
  <c r="AC178" i="20"/>
  <c r="AC225" i="20"/>
  <c r="N202" i="20"/>
  <c r="G210" i="20"/>
  <c r="I238" i="20"/>
  <c r="H214" i="20"/>
  <c r="K195" i="20"/>
  <c r="K242" i="20"/>
  <c r="Q215" i="20"/>
  <c r="T197" i="20"/>
  <c r="W175" i="20"/>
  <c r="W220" i="20"/>
  <c r="Z201" i="20"/>
  <c r="AC179" i="20"/>
  <c r="AC226" i="20"/>
  <c r="N203" i="20"/>
  <c r="M216" i="20"/>
  <c r="F204" i="20"/>
  <c r="AA205" i="20"/>
  <c r="L181" i="20"/>
  <c r="F219" i="20"/>
  <c r="D203" i="23"/>
  <c r="X170" i="24"/>
  <c r="T170" i="24"/>
  <c r="C111" i="23"/>
  <c r="S170" i="24"/>
  <c r="C212" i="23"/>
  <c r="C175" i="23"/>
  <c r="M91" i="24"/>
  <c r="C140" i="23"/>
  <c r="P208" i="20"/>
  <c r="S236" i="20"/>
  <c r="AA228" i="20"/>
  <c r="L237" i="20"/>
  <c r="O237" i="20"/>
  <c r="S176" i="20"/>
  <c r="Y178" i="20"/>
  <c r="J209" i="20"/>
  <c r="L213" i="20"/>
  <c r="R197" i="20"/>
  <c r="V199" i="20"/>
  <c r="J211" i="20"/>
  <c r="L193" i="20"/>
  <c r="L241" i="20"/>
  <c r="M219" i="20"/>
  <c r="O200" i="20"/>
  <c r="P178" i="20"/>
  <c r="P225" i="20"/>
  <c r="R204" i="20"/>
  <c r="V215" i="20"/>
  <c r="Y209" i="20"/>
  <c r="AB214" i="20"/>
  <c r="Q209" i="20"/>
  <c r="M205" i="20"/>
  <c r="O184" i="20"/>
  <c r="P210" i="20"/>
  <c r="AA238" i="20"/>
  <c r="I198" i="20"/>
  <c r="F240" i="20"/>
  <c r="J214" i="20"/>
  <c r="L197" i="20"/>
  <c r="M176" i="20"/>
  <c r="M222" i="20"/>
  <c r="O202" i="20"/>
  <c r="P180" i="20"/>
  <c r="P227" i="20"/>
  <c r="R207" i="20"/>
  <c r="S193" i="20"/>
  <c r="U197" i="20"/>
  <c r="V220" i="20"/>
  <c r="Y216" i="20"/>
  <c r="AB222" i="20"/>
  <c r="M201" i="20"/>
  <c r="O179" i="20"/>
  <c r="O226" i="20"/>
  <c r="P205" i="20"/>
  <c r="R184" i="20"/>
  <c r="V177" i="20"/>
  <c r="X215" i="20"/>
  <c r="AA220" i="20"/>
  <c r="G242" i="20"/>
  <c r="S185" i="20"/>
  <c r="U211" i="20"/>
  <c r="V192" i="20"/>
  <c r="X216" i="20"/>
  <c r="Y198" i="20"/>
  <c r="AA176" i="20"/>
  <c r="AA222" i="20"/>
  <c r="AB202" i="20"/>
  <c r="G181" i="20"/>
  <c r="I176" i="20"/>
  <c r="K203" i="20"/>
  <c r="Z209" i="20"/>
  <c r="X197" i="20"/>
  <c r="Y175" i="20"/>
  <c r="Y220" i="20"/>
  <c r="AA201" i="20"/>
  <c r="AB179" i="20"/>
  <c r="AB226" i="20"/>
  <c r="G209" i="20"/>
  <c r="H184" i="20"/>
  <c r="S211" i="20"/>
  <c r="U192" i="20"/>
  <c r="V216" i="20"/>
  <c r="X198" i="20"/>
  <c r="Y176" i="20"/>
  <c r="Y222" i="20"/>
  <c r="AA202" i="20"/>
  <c r="AB180" i="20"/>
  <c r="AB227" i="20"/>
  <c r="G211" i="20"/>
  <c r="I219" i="20"/>
  <c r="T219" i="20"/>
  <c r="N227" i="20"/>
  <c r="U241" i="20"/>
  <c r="V218" i="20"/>
  <c r="X199" i="20"/>
  <c r="Y177" i="20"/>
  <c r="AA203" i="20"/>
  <c r="AB181" i="20"/>
  <c r="AB228" i="20"/>
  <c r="G214" i="20"/>
  <c r="I222" i="20"/>
  <c r="T227" i="20"/>
  <c r="N237" i="20"/>
  <c r="G238" i="20"/>
  <c r="I215" i="20"/>
  <c r="H242" i="20"/>
  <c r="K219" i="20"/>
  <c r="Q203" i="20"/>
  <c r="T181" i="20"/>
  <c r="T228" i="20"/>
  <c r="W208" i="20"/>
  <c r="Z186" i="20"/>
  <c r="AC213" i="20"/>
  <c r="N238" i="20"/>
  <c r="H197" i="20"/>
  <c r="K175" i="20"/>
  <c r="K220" i="20"/>
  <c r="Q204" i="20"/>
  <c r="T182" i="20"/>
  <c r="W209" i="20"/>
  <c r="Z237" i="20"/>
  <c r="AC214" i="20"/>
  <c r="H227" i="20"/>
  <c r="K207" i="20"/>
  <c r="Q181" i="20"/>
  <c r="Q228" i="20"/>
  <c r="T208" i="20"/>
  <c r="W186" i="20"/>
  <c r="Z213" i="20"/>
  <c r="AC193" i="20"/>
  <c r="AC241" i="20"/>
  <c r="N215" i="20"/>
  <c r="H175" i="20"/>
  <c r="H220" i="20"/>
  <c r="K201" i="20"/>
  <c r="Q176" i="20"/>
  <c r="T202" i="20"/>
  <c r="W180" i="20"/>
  <c r="W227" i="20"/>
  <c r="Z207" i="20"/>
  <c r="AC185" i="20"/>
  <c r="N209" i="20"/>
  <c r="G218" i="20"/>
  <c r="I199" i="20"/>
  <c r="H176" i="20"/>
  <c r="H222" i="20"/>
  <c r="K202" i="20"/>
  <c r="Q177" i="20"/>
  <c r="T203" i="20"/>
  <c r="W181" i="20"/>
  <c r="W228" i="20"/>
  <c r="Z208" i="20"/>
  <c r="AC186" i="20"/>
  <c r="AC236" i="20"/>
  <c r="N210" i="20"/>
  <c r="X200" i="20"/>
  <c r="L227" i="20"/>
  <c r="F180" i="20"/>
  <c r="S222" i="20"/>
  <c r="J213" i="20"/>
  <c r="P200" i="20"/>
  <c r="D91" i="24"/>
  <c r="G91" i="24"/>
  <c r="J170" i="24"/>
  <c r="I170" i="24"/>
  <c r="C181" i="23"/>
  <c r="C143" i="23"/>
  <c r="U91" i="24"/>
  <c r="G92" i="23"/>
  <c r="U203" i="20"/>
  <c r="F185" i="20"/>
  <c r="F236" i="20"/>
  <c r="L176" i="20"/>
  <c r="P192" i="20"/>
  <c r="S208" i="20"/>
  <c r="AA180" i="20"/>
  <c r="F179" i="20"/>
  <c r="F226" i="20"/>
  <c r="J220" i="20"/>
  <c r="L225" i="20"/>
  <c r="O213" i="20"/>
  <c r="R218" i="20"/>
  <c r="X177" i="20"/>
  <c r="J219" i="20"/>
  <c r="L201" i="20"/>
  <c r="M180" i="20"/>
  <c r="M227" i="20"/>
  <c r="O207" i="20"/>
  <c r="P185" i="20"/>
  <c r="R211" i="20"/>
  <c r="S201" i="20"/>
  <c r="U205" i="20"/>
  <c r="M213" i="20"/>
  <c r="O193" i="20"/>
  <c r="O241" i="20"/>
  <c r="P218" i="20"/>
  <c r="R199" i="20"/>
  <c r="S179" i="20"/>
  <c r="U181" i="20"/>
  <c r="V204" i="20"/>
  <c r="Y186" i="20"/>
  <c r="AB193" i="20"/>
  <c r="H215" i="20"/>
  <c r="J176" i="20"/>
  <c r="L203" i="20"/>
  <c r="M182" i="20"/>
  <c r="O209" i="20"/>
  <c r="P237" i="20"/>
  <c r="R214" i="20"/>
  <c r="S205" i="20"/>
  <c r="U210" i="20"/>
  <c r="V238" i="20"/>
  <c r="Y242" i="20"/>
  <c r="G179" i="20"/>
  <c r="M208" i="20"/>
  <c r="O186" i="20"/>
  <c r="O236" i="20"/>
  <c r="P213" i="20"/>
  <c r="R193" i="20"/>
  <c r="S175" i="20"/>
  <c r="U175" i="20"/>
  <c r="V193" i="20"/>
  <c r="X241" i="20"/>
  <c r="AB177" i="20"/>
  <c r="I211" i="20"/>
  <c r="S242" i="20"/>
  <c r="U219" i="20"/>
  <c r="V200" i="20"/>
  <c r="X178" i="20"/>
  <c r="X225" i="20"/>
  <c r="Y204" i="20"/>
  <c r="AA182" i="20"/>
  <c r="AB209" i="20"/>
  <c r="I186" i="20"/>
  <c r="Q178" i="20"/>
  <c r="X203" i="20"/>
  <c r="Y181" i="20"/>
  <c r="Y228" i="20"/>
  <c r="AA208" i="20"/>
  <c r="AB186" i="20"/>
  <c r="AB236" i="20"/>
  <c r="G222" i="20"/>
  <c r="H232" i="20"/>
  <c r="R242" i="20"/>
  <c r="S219" i="20"/>
  <c r="U200" i="20"/>
  <c r="V178" i="20"/>
  <c r="V225" i="20"/>
  <c r="X204" i="20"/>
  <c r="Y182" i="20"/>
  <c r="AA209" i="20"/>
  <c r="AB237" i="20"/>
  <c r="H193" i="20"/>
  <c r="W200" i="20"/>
  <c r="U201" i="20"/>
  <c r="V179" i="20"/>
  <c r="V226" i="20"/>
  <c r="X205" i="20"/>
  <c r="Y184" i="20"/>
  <c r="AA210" i="20"/>
  <c r="AB238" i="20"/>
  <c r="G225" i="20"/>
  <c r="H201" i="20"/>
  <c r="W207" i="20"/>
  <c r="G199" i="20"/>
  <c r="I177" i="20"/>
  <c r="H202" i="20"/>
  <c r="K180" i="20"/>
  <c r="K227" i="20"/>
  <c r="Q210" i="20"/>
  <c r="T238" i="20"/>
  <c r="W215" i="20"/>
  <c r="Z197" i="20"/>
  <c r="AC175" i="20"/>
  <c r="AC220" i="20"/>
  <c r="N199" i="20"/>
  <c r="H203" i="20"/>
  <c r="K181" i="20"/>
  <c r="K228" i="20"/>
  <c r="Q211" i="20"/>
  <c r="T192" i="20"/>
  <c r="W216" i="20"/>
  <c r="Z198" i="20"/>
  <c r="AC176" i="20"/>
  <c r="N200" i="20"/>
  <c r="I203" i="20"/>
  <c r="H237" i="20"/>
  <c r="K214" i="20"/>
  <c r="Q238" i="20"/>
  <c r="T215" i="20"/>
  <c r="W197" i="20"/>
  <c r="Z175" i="20"/>
  <c r="Z220" i="20"/>
  <c r="AC201" i="20"/>
  <c r="N177" i="20"/>
  <c r="H181" i="20"/>
  <c r="H228" i="20"/>
  <c r="K208" i="20"/>
  <c r="Q182" i="20"/>
  <c r="T209" i="20"/>
  <c r="W237" i="20"/>
  <c r="Z214" i="20"/>
  <c r="AC242" i="20"/>
  <c r="N216" i="20"/>
  <c r="G226" i="20"/>
  <c r="I205" i="20"/>
  <c r="H182" i="20"/>
  <c r="H230" i="20"/>
  <c r="K209" i="20"/>
  <c r="Q184" i="20"/>
  <c r="T210" i="20"/>
  <c r="W238" i="20"/>
  <c r="Z215" i="20"/>
  <c r="AC197" i="20"/>
  <c r="L175" i="20"/>
  <c r="N218" i="20"/>
  <c r="U186" i="20"/>
  <c r="L192" i="20"/>
  <c r="R203" i="20"/>
  <c r="J178" i="20"/>
  <c r="AA204" i="20"/>
  <c r="J177" i="20"/>
  <c r="I178" i="20"/>
  <c r="C181" i="25"/>
  <c r="Y91" i="23"/>
  <c r="C227" i="23"/>
  <c r="C226" i="23" s="1"/>
  <c r="D226" i="23"/>
  <c r="C222" i="23"/>
  <c r="W170" i="24"/>
  <c r="C185" i="23"/>
  <c r="C184" i="23" s="1"/>
  <c r="F114" i="23"/>
  <c r="M170" i="24"/>
  <c r="E193" i="23"/>
  <c r="L170" i="24"/>
  <c r="C126" i="23"/>
  <c r="C204" i="23"/>
  <c r="F203" i="23"/>
  <c r="F170" i="23" s="1"/>
  <c r="C192" i="23"/>
  <c r="C191" i="23" s="1"/>
  <c r="R205" i="20"/>
  <c r="V219" i="20"/>
  <c r="Y210" i="20"/>
  <c r="AB215" i="20"/>
  <c r="J182" i="20"/>
  <c r="L210" i="20"/>
  <c r="O216" i="20"/>
  <c r="R176" i="20"/>
  <c r="S215" i="20"/>
  <c r="U226" i="20"/>
  <c r="AA198" i="20"/>
  <c r="G204" i="20"/>
  <c r="N198" i="20"/>
  <c r="M215" i="20"/>
  <c r="O197" i="20"/>
  <c r="P175" i="20"/>
  <c r="P220" i="20"/>
  <c r="R201" i="20"/>
  <c r="S182" i="20"/>
  <c r="U185" i="20"/>
  <c r="V208" i="20"/>
  <c r="Y197" i="20"/>
  <c r="AB201" i="20"/>
  <c r="K197" i="20"/>
  <c r="S202" i="20"/>
  <c r="U180" i="20"/>
  <c r="U227" i="20"/>
  <c r="V207" i="20"/>
  <c r="X185" i="20"/>
  <c r="Y211" i="20"/>
  <c r="AB216" i="20"/>
  <c r="G200" i="20"/>
  <c r="I200" i="20"/>
  <c r="AC237" i="20"/>
  <c r="X210" i="20"/>
  <c r="Y238" i="20"/>
  <c r="AA215" i="20"/>
  <c r="AB197" i="20"/>
  <c r="G176" i="20"/>
  <c r="G234" i="20"/>
  <c r="K210" i="20"/>
  <c r="Z216" i="20"/>
  <c r="S180" i="20"/>
  <c r="S227" i="20"/>
  <c r="U207" i="20"/>
  <c r="V185" i="20"/>
  <c r="X211" i="20"/>
  <c r="Y192" i="20"/>
  <c r="AA216" i="20"/>
  <c r="AB198" i="20"/>
  <c r="G177" i="20"/>
  <c r="G237" i="20"/>
  <c r="H241" i="20"/>
  <c r="Z178" i="20"/>
  <c r="U208" i="20"/>
  <c r="V186" i="20"/>
  <c r="V236" i="20"/>
  <c r="X213" i="20"/>
  <c r="Y193" i="20"/>
  <c r="Y241" i="20"/>
  <c r="AA218" i="20"/>
  <c r="AB199" i="20"/>
  <c r="G178" i="20"/>
  <c r="G240" i="20"/>
  <c r="K179" i="20"/>
  <c r="Z185" i="20"/>
  <c r="G205" i="20"/>
  <c r="I184" i="20"/>
  <c r="H209" i="20"/>
  <c r="K237" i="20"/>
  <c r="Q218" i="20"/>
  <c r="T199" i="20"/>
  <c r="W177" i="20"/>
  <c r="Z203" i="20"/>
  <c r="AC181" i="20"/>
  <c r="AC228" i="20"/>
  <c r="N205" i="20"/>
  <c r="H210" i="20"/>
  <c r="K238" i="20"/>
  <c r="Q219" i="20"/>
  <c r="T200" i="20"/>
  <c r="W178" i="20"/>
  <c r="W225" i="20"/>
  <c r="Z204" i="20"/>
  <c r="AC182" i="20"/>
  <c r="N207" i="20"/>
  <c r="I210" i="20"/>
  <c r="H198" i="20"/>
  <c r="K176" i="20"/>
  <c r="K222" i="20"/>
  <c r="Q199" i="20"/>
  <c r="T177" i="20"/>
  <c r="W203" i="20"/>
  <c r="Z181" i="20"/>
  <c r="Z228" i="20"/>
  <c r="AC208" i="20"/>
  <c r="N184" i="20"/>
  <c r="H238" i="20"/>
  <c r="K215" i="20"/>
  <c r="T216" i="20"/>
  <c r="W198" i="20"/>
  <c r="Z176" i="20"/>
  <c r="Z222" i="20"/>
  <c r="AC202" i="20"/>
  <c r="N178" i="20"/>
  <c r="N225" i="20"/>
  <c r="G236" i="20"/>
  <c r="I213" i="20"/>
  <c r="H192" i="20"/>
  <c r="H240" i="20"/>
  <c r="K216" i="20"/>
  <c r="Q193" i="20"/>
  <c r="Q241" i="20"/>
  <c r="T218" i="20"/>
  <c r="W199" i="20"/>
  <c r="Z177" i="20"/>
  <c r="AC203" i="20"/>
  <c r="N179" i="20"/>
  <c r="N226" i="20"/>
  <c r="R225" i="20"/>
  <c r="P201" i="20"/>
  <c r="F220" i="20"/>
  <c r="R202" i="20"/>
  <c r="L214" i="20"/>
  <c r="H170" i="23"/>
  <c r="C176" i="23"/>
  <c r="C233" i="23"/>
  <c r="C190" i="23"/>
  <c r="U170" i="24"/>
  <c r="O91" i="24"/>
  <c r="G171" i="23"/>
  <c r="G170" i="23" s="1"/>
  <c r="K170" i="24"/>
  <c r="M228" i="20"/>
  <c r="O208" i="20"/>
  <c r="P186" i="20"/>
  <c r="P236" i="20"/>
  <c r="R213" i="20"/>
  <c r="S203" i="20"/>
  <c r="U209" i="20"/>
  <c r="V237" i="20"/>
  <c r="Y236" i="20"/>
  <c r="AB241" i="20"/>
  <c r="J192" i="20"/>
  <c r="L218" i="20"/>
  <c r="M200" i="20"/>
  <c r="O178" i="20"/>
  <c r="O225" i="20"/>
  <c r="P204" i="20"/>
  <c r="R182" i="20"/>
  <c r="S228" i="20"/>
  <c r="V175" i="20"/>
  <c r="X214" i="20"/>
  <c r="AA219" i="20"/>
  <c r="G241" i="20"/>
  <c r="M177" i="20"/>
  <c r="O203" i="20"/>
  <c r="P181" i="20"/>
  <c r="P228" i="20"/>
  <c r="R208" i="20"/>
  <c r="S197" i="20"/>
  <c r="U199" i="20"/>
  <c r="Y218" i="20"/>
  <c r="T198" i="20"/>
  <c r="S209" i="20"/>
  <c r="U237" i="20"/>
  <c r="V214" i="20"/>
  <c r="X242" i="20"/>
  <c r="Y219" i="20"/>
  <c r="AA200" i="20"/>
  <c r="AB178" i="20"/>
  <c r="AB225" i="20"/>
  <c r="G208" i="20"/>
  <c r="I214" i="20"/>
  <c r="T204" i="20"/>
  <c r="N211" i="20"/>
  <c r="X218" i="20"/>
  <c r="Y199" i="20"/>
  <c r="AA177" i="20"/>
  <c r="AB203" i="20"/>
  <c r="G182" i="20"/>
  <c r="Q185" i="20"/>
  <c r="AC198" i="20"/>
  <c r="S237" i="20"/>
  <c r="U214" i="20"/>
  <c r="D115" i="20"/>
  <c r="D114" i="20" s="1"/>
  <c r="V242" i="20"/>
  <c r="X219" i="20"/>
  <c r="Y200" i="20"/>
  <c r="AA178" i="20"/>
  <c r="AA225" i="20"/>
  <c r="AB204" i="20"/>
  <c r="G184" i="20"/>
  <c r="I179" i="20"/>
  <c r="K218" i="20"/>
  <c r="U215" i="20"/>
  <c r="V197" i="20"/>
  <c r="X175" i="20"/>
  <c r="X220" i="20"/>
  <c r="Y201" i="20"/>
  <c r="AA179" i="20"/>
  <c r="AA226" i="20"/>
  <c r="AB205" i="20"/>
  <c r="G185" i="20"/>
  <c r="I180" i="20"/>
  <c r="K226" i="20"/>
  <c r="G213" i="20"/>
  <c r="I193" i="20"/>
  <c r="I241" i="20"/>
  <c r="H216" i="20"/>
  <c r="K198" i="20"/>
  <c r="Q179" i="20"/>
  <c r="Q226" i="20"/>
  <c r="T205" i="20"/>
  <c r="W184" i="20"/>
  <c r="Z210" i="20"/>
  <c r="AC238" i="20"/>
  <c r="N213" i="20"/>
  <c r="I242" i="20"/>
  <c r="H218" i="20"/>
  <c r="K199" i="20"/>
  <c r="Q180" i="20"/>
  <c r="Q227" i="20"/>
  <c r="T207" i="20"/>
  <c r="W185" i="20"/>
  <c r="Z211" i="20"/>
  <c r="AC192" i="20"/>
  <c r="N214" i="20"/>
  <c r="I218" i="20"/>
  <c r="H204" i="20"/>
  <c r="K182" i="20"/>
  <c r="Q205" i="20"/>
  <c r="W210" i="20"/>
  <c r="E110" i="20"/>
  <c r="E109" i="20" s="1"/>
  <c r="Z238" i="20"/>
  <c r="AC215" i="20"/>
  <c r="N193" i="20"/>
  <c r="N241" i="20"/>
  <c r="H199" i="20"/>
  <c r="K177" i="20"/>
  <c r="Q200" i="20"/>
  <c r="T178" i="20"/>
  <c r="T225" i="20"/>
  <c r="W204" i="20"/>
  <c r="Z182" i="20"/>
  <c r="AC209" i="20"/>
  <c r="N185" i="20"/>
  <c r="I175" i="20"/>
  <c r="I220" i="20"/>
  <c r="H200" i="20"/>
  <c r="K178" i="20"/>
  <c r="K225" i="20"/>
  <c r="Q201" i="20"/>
  <c r="T179" i="20"/>
  <c r="T226" i="20"/>
  <c r="W205" i="20"/>
  <c r="Z184" i="20"/>
  <c r="AC210" i="20"/>
  <c r="N186" i="20"/>
  <c r="N236" i="20"/>
  <c r="P222" i="20"/>
  <c r="J186" i="20"/>
  <c r="O199" i="20"/>
  <c r="F199" i="20"/>
  <c r="V211" i="20"/>
  <c r="J210" i="20"/>
  <c r="F198" i="20"/>
  <c r="AB207" i="20"/>
  <c r="E91" i="23"/>
  <c r="W91" i="23"/>
  <c r="J91" i="23"/>
  <c r="V91" i="23"/>
  <c r="D221" i="23"/>
  <c r="R91" i="24"/>
  <c r="X91" i="24"/>
  <c r="V170" i="24"/>
  <c r="Y170" i="24"/>
  <c r="G170" i="24"/>
  <c r="F170" i="24"/>
  <c r="C125" i="23"/>
  <c r="E214" i="23"/>
  <c r="C187" i="23"/>
  <c r="C186" i="23" s="1"/>
  <c r="D186" i="23"/>
  <c r="C141" i="23"/>
  <c r="C108" i="23"/>
  <c r="C107" i="23" s="1"/>
  <c r="L91" i="24"/>
  <c r="H178" i="20"/>
  <c r="H225" i="20"/>
  <c r="K204" i="20"/>
  <c r="Q186" i="20"/>
  <c r="T213" i="20"/>
  <c r="W193" i="20"/>
  <c r="W241" i="20"/>
  <c r="Z218" i="20"/>
  <c r="AC199" i="20"/>
  <c r="N175" i="20"/>
  <c r="N220" i="20"/>
  <c r="H179" i="20"/>
  <c r="H226" i="20"/>
  <c r="K205" i="20"/>
  <c r="Q237" i="20"/>
  <c r="T214" i="20"/>
  <c r="W242" i="20"/>
  <c r="Z219" i="20"/>
  <c r="AC200" i="20"/>
  <c r="N176" i="20"/>
  <c r="I226" i="20"/>
  <c r="H211" i="20"/>
  <c r="K192" i="20"/>
  <c r="Q213" i="20"/>
  <c r="T193" i="20"/>
  <c r="T241" i="20"/>
  <c r="W218" i="20"/>
  <c r="Z199" i="20"/>
  <c r="AC177" i="20"/>
  <c r="N201" i="20"/>
  <c r="I227" i="20"/>
  <c r="H205" i="20"/>
  <c r="K184" i="20"/>
  <c r="Q207" i="20"/>
  <c r="T185" i="20"/>
  <c r="W211" i="20"/>
  <c r="Z192" i="20"/>
  <c r="AC216" i="20"/>
  <c r="N242" i="20"/>
  <c r="I181" i="20"/>
  <c r="I228" i="20"/>
  <c r="H207" i="20"/>
  <c r="K185" i="20"/>
  <c r="Q208" i="20"/>
  <c r="T186" i="20"/>
  <c r="T236" i="20"/>
  <c r="W213" i="20"/>
  <c r="Z193" i="20"/>
  <c r="Z241" i="20"/>
  <c r="AC218" i="20"/>
  <c r="N197" i="20"/>
  <c r="O219" i="20"/>
  <c r="F227" i="20"/>
  <c r="L216" i="20"/>
  <c r="S220" i="20"/>
  <c r="O198" i="20"/>
  <c r="G175" i="20"/>
  <c r="K91" i="23"/>
  <c r="R91" i="23"/>
  <c r="P91" i="23"/>
  <c r="X91" i="23"/>
  <c r="T91" i="23"/>
  <c r="C237" i="23"/>
  <c r="C236" i="23" s="1"/>
  <c r="C215" i="23"/>
  <c r="C211" i="23"/>
  <c r="C189" i="23"/>
  <c r="O170" i="24"/>
  <c r="Q170" i="24"/>
  <c r="C205" i="23"/>
  <c r="L91" i="25"/>
  <c r="X91" i="25"/>
  <c r="F171" i="25"/>
  <c r="R91" i="25"/>
  <c r="C92" i="25"/>
  <c r="C91" i="25" s="1"/>
  <c r="H171" i="25"/>
  <c r="E91" i="44"/>
  <c r="G91" i="44"/>
  <c r="C215" i="44"/>
  <c r="D171" i="44"/>
  <c r="C233" i="44"/>
  <c r="C92" i="44"/>
  <c r="C91" i="44" s="1"/>
  <c r="D91" i="44"/>
  <c r="D171" i="25"/>
  <c r="C172" i="25"/>
  <c r="D91" i="25"/>
  <c r="H91" i="25"/>
  <c r="C171" i="24"/>
  <c r="D170" i="24"/>
  <c r="C114" i="24"/>
  <c r="E91" i="24"/>
  <c r="E105" i="20"/>
  <c r="E138" i="20"/>
  <c r="H137" i="20"/>
  <c r="E120" i="20"/>
  <c r="K94" i="20"/>
  <c r="H116" i="20"/>
  <c r="E145" i="20"/>
  <c r="N132" i="20"/>
  <c r="E113" i="20"/>
  <c r="C143" i="20"/>
  <c r="C223" i="20" s="1"/>
  <c r="E121" i="20"/>
  <c r="E99" i="20"/>
  <c r="E106" i="20"/>
  <c r="E127" i="20"/>
  <c r="R114" i="20"/>
  <c r="R194" i="20" s="1"/>
  <c r="E131" i="20"/>
  <c r="E143" i="20"/>
  <c r="E223" i="20" s="1"/>
  <c r="E98" i="20"/>
  <c r="E135" i="20"/>
  <c r="E128" i="20"/>
  <c r="D110" i="20"/>
  <c r="D109" i="20" s="1"/>
  <c r="C95" i="20"/>
  <c r="F141" i="20"/>
  <c r="G94" i="20"/>
  <c r="E97" i="20"/>
  <c r="D95" i="20"/>
  <c r="D131" i="20"/>
  <c r="E129" i="20"/>
  <c r="D122" i="20"/>
  <c r="D143" i="20"/>
  <c r="D223" i="20" s="1"/>
  <c r="C136" i="20"/>
  <c r="F126" i="20"/>
  <c r="F207" i="20"/>
  <c r="AB149" i="20"/>
  <c r="AB230" i="20"/>
  <c r="G107" i="20"/>
  <c r="G188" i="20"/>
  <c r="L151" i="20"/>
  <c r="L231" i="20" s="1"/>
  <c r="L232" i="20"/>
  <c r="O159" i="20"/>
  <c r="O239" i="20" s="1"/>
  <c r="O240" i="20"/>
  <c r="O114" i="20"/>
  <c r="O194" i="20" s="1"/>
  <c r="O195" i="20"/>
  <c r="Y114" i="20"/>
  <c r="Y194" i="20" s="1"/>
  <c r="Y195" i="20"/>
  <c r="V149" i="20"/>
  <c r="V229" i="20" s="1"/>
  <c r="V230" i="20"/>
  <c r="Y107" i="20"/>
  <c r="Y187" i="20" s="1"/>
  <c r="Y188" i="20"/>
  <c r="AB114" i="20"/>
  <c r="AB194" i="20" s="1"/>
  <c r="AB195" i="20"/>
  <c r="W149" i="20"/>
  <c r="W229" i="20" s="1"/>
  <c r="W230" i="20"/>
  <c r="U149" i="20"/>
  <c r="U229" i="20" s="1"/>
  <c r="U230" i="20"/>
  <c r="X107" i="20"/>
  <c r="X187" i="20" s="1"/>
  <c r="X188" i="20"/>
  <c r="AA114" i="20"/>
  <c r="AA195" i="20"/>
  <c r="U151" i="20"/>
  <c r="U231" i="20" s="1"/>
  <c r="U232" i="20"/>
  <c r="X109" i="20"/>
  <c r="X189" i="20" s="1"/>
  <c r="X190" i="20"/>
  <c r="N107" i="20"/>
  <c r="N188" i="20"/>
  <c r="N149" i="20"/>
  <c r="N230" i="20"/>
  <c r="AC151" i="20"/>
  <c r="AC231" i="20" s="1"/>
  <c r="AC232" i="20"/>
  <c r="T114" i="20"/>
  <c r="T195" i="20"/>
  <c r="I109" i="20"/>
  <c r="I189" i="20" s="1"/>
  <c r="I190" i="20"/>
  <c r="U109" i="20"/>
  <c r="U189" i="20" s="1"/>
  <c r="U190" i="20"/>
  <c r="U155" i="20"/>
  <c r="U236" i="20"/>
  <c r="O151" i="20"/>
  <c r="O231" i="20" s="1"/>
  <c r="O232" i="20"/>
  <c r="R159" i="20"/>
  <c r="R239" i="20" s="1"/>
  <c r="R240" i="20"/>
  <c r="V107" i="20"/>
  <c r="V188" i="20"/>
  <c r="X151" i="20"/>
  <c r="X231" i="20" s="1"/>
  <c r="X232" i="20"/>
  <c r="T107" i="20"/>
  <c r="T188" i="20"/>
  <c r="R151" i="20"/>
  <c r="R231" i="20" s="1"/>
  <c r="R232" i="20"/>
  <c r="S149" i="20"/>
  <c r="S230" i="20"/>
  <c r="S153" i="20"/>
  <c r="S233" i="20" s="1"/>
  <c r="S234" i="20"/>
  <c r="V159" i="20"/>
  <c r="V239" i="20" s="1"/>
  <c r="V240" i="20"/>
  <c r="W111" i="20"/>
  <c r="W192" i="20"/>
  <c r="R153" i="20"/>
  <c r="R233" i="20" s="1"/>
  <c r="R234" i="20"/>
  <c r="U159" i="20"/>
  <c r="U239" i="20" s="1"/>
  <c r="U240" i="20"/>
  <c r="H114" i="20"/>
  <c r="H195" i="20"/>
  <c r="Z155" i="20"/>
  <c r="Z236" i="20"/>
  <c r="N109" i="20"/>
  <c r="N190" i="20"/>
  <c r="T149" i="20"/>
  <c r="T229" i="20" s="1"/>
  <c r="T230" i="20"/>
  <c r="Z107" i="20"/>
  <c r="Z187" i="20" s="1"/>
  <c r="Z188" i="20"/>
  <c r="N111" i="20"/>
  <c r="N192" i="20"/>
  <c r="N159" i="20"/>
  <c r="N239" i="20" s="1"/>
  <c r="N240" i="20"/>
  <c r="W155" i="20"/>
  <c r="W236" i="20"/>
  <c r="Q141" i="20"/>
  <c r="Q222" i="20"/>
  <c r="AC153" i="20"/>
  <c r="AC233" i="20" s="1"/>
  <c r="AC234" i="20"/>
  <c r="D123" i="20"/>
  <c r="Y203" i="20"/>
  <c r="L114" i="20"/>
  <c r="L194" i="20" s="1"/>
  <c r="L195" i="20"/>
  <c r="I94" i="20"/>
  <c r="I182" i="20"/>
  <c r="J151" i="20"/>
  <c r="J231" i="20" s="1"/>
  <c r="J232" i="20"/>
  <c r="F137" i="20"/>
  <c r="F218" i="20"/>
  <c r="U111" i="20"/>
  <c r="U193" i="20"/>
  <c r="R109" i="20"/>
  <c r="R190" i="20"/>
  <c r="S159" i="20"/>
  <c r="S239" i="20" s="1"/>
  <c r="S240" i="20"/>
  <c r="C122" i="20"/>
  <c r="F107" i="20"/>
  <c r="F188" i="20"/>
  <c r="P141" i="20"/>
  <c r="J109" i="20"/>
  <c r="J189" i="20" s="1"/>
  <c r="J190" i="20"/>
  <c r="J114" i="20"/>
  <c r="J194" i="20" s="1"/>
  <c r="J195" i="20"/>
  <c r="P151" i="20"/>
  <c r="P232" i="20"/>
  <c r="AB151" i="20"/>
  <c r="AB231" i="20" s="1"/>
  <c r="AB232" i="20"/>
  <c r="M103" i="20"/>
  <c r="M185" i="20"/>
  <c r="E100" i="20"/>
  <c r="AC180" i="20"/>
  <c r="P153" i="20"/>
  <c r="P234" i="20"/>
  <c r="V151" i="20"/>
  <c r="V231" i="20" s="1"/>
  <c r="V232" i="20"/>
  <c r="Y153" i="20"/>
  <c r="Y233" i="20" s="1"/>
  <c r="Y234" i="20"/>
  <c r="AB159" i="20"/>
  <c r="AB239" i="20" s="1"/>
  <c r="AB240" i="20"/>
  <c r="E134" i="20"/>
  <c r="W214" i="20"/>
  <c r="J141" i="20"/>
  <c r="J222" i="20"/>
  <c r="M149" i="20"/>
  <c r="M230" i="20"/>
  <c r="P107" i="20"/>
  <c r="P187" i="20" s="1"/>
  <c r="P188" i="20"/>
  <c r="Z114" i="20"/>
  <c r="Z195" i="20"/>
  <c r="S114" i="20"/>
  <c r="S194" i="20" s="1"/>
  <c r="S195" i="20"/>
  <c r="AA149" i="20"/>
  <c r="AA229" i="20" s="1"/>
  <c r="AA230" i="20"/>
  <c r="G109" i="20"/>
  <c r="G190" i="20"/>
  <c r="AC107" i="20"/>
  <c r="AC188" i="20"/>
  <c r="W159" i="20"/>
  <c r="W239" i="20" s="1"/>
  <c r="W240" i="20"/>
  <c r="Y149" i="20"/>
  <c r="Y230" i="20"/>
  <c r="AB107" i="20"/>
  <c r="AB187" i="20" s="1"/>
  <c r="AB188" i="20"/>
  <c r="Y151" i="20"/>
  <c r="Y231" i="20" s="1"/>
  <c r="Y232" i="20"/>
  <c r="AB109" i="20"/>
  <c r="AB189" i="20" s="1"/>
  <c r="AB190" i="20"/>
  <c r="T109" i="20"/>
  <c r="T190" i="20"/>
  <c r="I144" i="20"/>
  <c r="I225" i="20"/>
  <c r="T159" i="20"/>
  <c r="T239" i="20" s="1"/>
  <c r="T240" i="20"/>
  <c r="AC141" i="20"/>
  <c r="AC222" i="20"/>
  <c r="H107" i="20"/>
  <c r="H188" i="20"/>
  <c r="Q109" i="20"/>
  <c r="Q190" i="20"/>
  <c r="Q149" i="20"/>
  <c r="Q230" i="20"/>
  <c r="W107" i="20"/>
  <c r="W187" i="20" s="1"/>
  <c r="W188" i="20"/>
  <c r="AC114" i="20"/>
  <c r="AC194" i="20" s="1"/>
  <c r="AC195" i="20"/>
  <c r="Q151" i="20"/>
  <c r="Q231" i="20" s="1"/>
  <c r="Q232" i="20"/>
  <c r="W109" i="20"/>
  <c r="W189" i="20" s="1"/>
  <c r="W190" i="20"/>
  <c r="M114" i="20"/>
  <c r="M195" i="20"/>
  <c r="P149" i="20"/>
  <c r="P230" i="20"/>
  <c r="O109" i="20"/>
  <c r="O189" i="20" s="1"/>
  <c r="O190" i="20"/>
  <c r="I159" i="20"/>
  <c r="I239" i="20" s="1"/>
  <c r="I240" i="20"/>
  <c r="S109" i="20"/>
  <c r="S189" i="20" s="1"/>
  <c r="S190" i="20"/>
  <c r="L159" i="20"/>
  <c r="L239" i="20" s="1"/>
  <c r="L240" i="20"/>
  <c r="D130" i="20"/>
  <c r="J116" i="20"/>
  <c r="J202" i="20"/>
  <c r="U153" i="20"/>
  <c r="U233" i="20" s="1"/>
  <c r="U234" i="20"/>
  <c r="C124" i="20"/>
  <c r="L204" i="20"/>
  <c r="C148" i="20"/>
  <c r="F228" i="20"/>
  <c r="L149" i="20"/>
  <c r="L230" i="20"/>
  <c r="D101" i="20"/>
  <c r="V181" i="20"/>
  <c r="J103" i="20"/>
  <c r="J184" i="20"/>
  <c r="L107" i="20"/>
  <c r="L187" i="20" s="1"/>
  <c r="L188" i="20"/>
  <c r="D129" i="20"/>
  <c r="M209" i="20"/>
  <c r="D134" i="20"/>
  <c r="P214" i="20"/>
  <c r="C106" i="20"/>
  <c r="F186" i="20"/>
  <c r="J153" i="20"/>
  <c r="J234" i="20"/>
  <c r="M107" i="20"/>
  <c r="M188" i="20"/>
  <c r="C134" i="20"/>
  <c r="O214" i="20"/>
  <c r="P114" i="20"/>
  <c r="P195" i="20"/>
  <c r="S132" i="20"/>
  <c r="S213" i="20"/>
  <c r="AA107" i="20"/>
  <c r="AA187" i="20" s="1"/>
  <c r="AA188" i="20"/>
  <c r="G116" i="20"/>
  <c r="G197" i="20"/>
  <c r="E139" i="20"/>
  <c r="AC219" i="20"/>
  <c r="S111" i="20"/>
  <c r="S192" i="20"/>
  <c r="U114" i="20"/>
  <c r="U195" i="20"/>
  <c r="Q132" i="20"/>
  <c r="Q216" i="20"/>
  <c r="J149" i="20"/>
  <c r="J230" i="20"/>
  <c r="M111" i="20"/>
  <c r="M192" i="20"/>
  <c r="M159" i="20"/>
  <c r="M239" i="20" s="1"/>
  <c r="M240" i="20"/>
  <c r="P116" i="20"/>
  <c r="P198" i="20"/>
  <c r="R141" i="20"/>
  <c r="R222" i="20"/>
  <c r="X111" i="20"/>
  <c r="X192" i="20"/>
  <c r="X153" i="20"/>
  <c r="X233" i="20" s="1"/>
  <c r="X234" i="20"/>
  <c r="AA111" i="20"/>
  <c r="AA192" i="20"/>
  <c r="AA159" i="20"/>
  <c r="AA239" i="20" s="1"/>
  <c r="AA240" i="20"/>
  <c r="Q144" i="20"/>
  <c r="Q225" i="20"/>
  <c r="Y109" i="20"/>
  <c r="Y190" i="20"/>
  <c r="V153" i="20"/>
  <c r="V233" i="20" s="1"/>
  <c r="V234" i="20"/>
  <c r="Y159" i="20"/>
  <c r="Y239" i="20" s="1"/>
  <c r="Y240" i="20"/>
  <c r="I151" i="20"/>
  <c r="I231" i="20" s="1"/>
  <c r="I232" i="20"/>
  <c r="K107" i="20"/>
  <c r="K187" i="20" s="1"/>
  <c r="K188" i="20"/>
  <c r="I153" i="20"/>
  <c r="I233" i="20" s="1"/>
  <c r="I234" i="20"/>
  <c r="K109" i="20"/>
  <c r="K190" i="20"/>
  <c r="AC149" i="20"/>
  <c r="AC229" i="20" s="1"/>
  <c r="AC230" i="20"/>
  <c r="N151" i="20"/>
  <c r="N232" i="20"/>
  <c r="H109" i="20"/>
  <c r="H190" i="20"/>
  <c r="Q111" i="20"/>
  <c r="Q192" i="20"/>
  <c r="Q159" i="20"/>
  <c r="Q239" i="20" s="1"/>
  <c r="Q240" i="20"/>
  <c r="D96" i="20"/>
  <c r="P176" i="20"/>
  <c r="C118" i="20"/>
  <c r="L198" i="20"/>
  <c r="G132" i="20"/>
  <c r="C104" i="20"/>
  <c r="C113" i="20"/>
  <c r="F193" i="20"/>
  <c r="C100" i="20"/>
  <c r="S103" i="20"/>
  <c r="S184" i="20"/>
  <c r="AB126" i="20"/>
  <c r="AB208" i="20"/>
  <c r="F111" i="20"/>
  <c r="F192" i="20"/>
  <c r="Y144" i="20"/>
  <c r="Y225" i="20"/>
  <c r="D136" i="20"/>
  <c r="J216" i="20"/>
  <c r="P159" i="20"/>
  <c r="P240" i="20"/>
  <c r="J107" i="20"/>
  <c r="J188" i="20"/>
  <c r="R149" i="20"/>
  <c r="R230" i="20"/>
  <c r="X114" i="20"/>
  <c r="X194" i="20" s="1"/>
  <c r="X195" i="20"/>
  <c r="I107" i="20"/>
  <c r="I187" i="20" s="1"/>
  <c r="I188" i="20"/>
  <c r="S107" i="20"/>
  <c r="S187" i="20" s="1"/>
  <c r="S188" i="20"/>
  <c r="V114" i="20"/>
  <c r="V194" i="20" s="1"/>
  <c r="V195" i="20"/>
  <c r="Z144" i="20"/>
  <c r="Z225" i="20"/>
  <c r="Z153" i="20"/>
  <c r="Z233" i="20" s="1"/>
  <c r="Z234" i="20"/>
  <c r="W151" i="20"/>
  <c r="W231" i="20" s="1"/>
  <c r="W232" i="20"/>
  <c r="AC109" i="20"/>
  <c r="AC189" i="20" s="1"/>
  <c r="AC190" i="20"/>
  <c r="W153" i="20"/>
  <c r="W233" i="20" s="1"/>
  <c r="W234" i="20"/>
  <c r="AC159" i="20"/>
  <c r="AC239" i="20" s="1"/>
  <c r="AC240" i="20"/>
  <c r="K149" i="20"/>
  <c r="K230" i="20"/>
  <c r="T103" i="20"/>
  <c r="T184" i="20"/>
  <c r="T151" i="20"/>
  <c r="T231" i="20" s="1"/>
  <c r="T232" i="20"/>
  <c r="Z109" i="20"/>
  <c r="Z189" i="20" s="1"/>
  <c r="Z190" i="20"/>
  <c r="Z149" i="20"/>
  <c r="Z229" i="20" s="1"/>
  <c r="Z230" i="20"/>
  <c r="N153" i="20"/>
  <c r="N233" i="20" s="1"/>
  <c r="N234" i="20"/>
  <c r="Z151" i="20"/>
  <c r="Z231" i="20" s="1"/>
  <c r="Z232" i="20"/>
  <c r="D113" i="20"/>
  <c r="J193" i="20"/>
  <c r="C161" i="20"/>
  <c r="F241" i="20"/>
  <c r="J155" i="20"/>
  <c r="J236" i="20"/>
  <c r="M137" i="20"/>
  <c r="M218" i="20"/>
  <c r="V132" i="20"/>
  <c r="V213" i="20"/>
  <c r="D98" i="20"/>
  <c r="M178" i="20"/>
  <c r="C135" i="20"/>
  <c r="F215" i="20"/>
  <c r="C130" i="20"/>
  <c r="R210" i="20"/>
  <c r="E96" i="20"/>
  <c r="W176" i="20"/>
  <c r="M153" i="20"/>
  <c r="M233" i="20" s="1"/>
  <c r="M234" i="20"/>
  <c r="W141" i="20"/>
  <c r="W222" i="20"/>
  <c r="J159" i="20"/>
  <c r="J240" i="20"/>
  <c r="U107" i="20"/>
  <c r="U187" i="20" s="1"/>
  <c r="U188" i="20"/>
  <c r="D97" i="20"/>
  <c r="D118" i="20"/>
  <c r="E118" i="20"/>
  <c r="E142" i="20"/>
  <c r="K155" i="20"/>
  <c r="K236" i="20"/>
  <c r="C120" i="20"/>
  <c r="F200" i="20"/>
  <c r="D127" i="20"/>
  <c r="P207" i="20"/>
  <c r="S151" i="20"/>
  <c r="S231" i="20" s="1"/>
  <c r="S232" i="20"/>
  <c r="L153" i="20"/>
  <c r="L233" i="20" s="1"/>
  <c r="L234" i="20"/>
  <c r="O107" i="20"/>
  <c r="O188" i="20"/>
  <c r="I149" i="20"/>
  <c r="I230" i="20"/>
  <c r="C123" i="20"/>
  <c r="F203" i="20"/>
  <c r="L109" i="20"/>
  <c r="L190" i="20"/>
  <c r="L141" i="20"/>
  <c r="D124" i="20"/>
  <c r="M204" i="20"/>
  <c r="O149" i="20"/>
  <c r="O229" i="20" s="1"/>
  <c r="O230" i="20"/>
  <c r="R107" i="20"/>
  <c r="R187" i="20" s="1"/>
  <c r="R188" i="20"/>
  <c r="X149" i="20"/>
  <c r="X229" i="20" s="1"/>
  <c r="X230" i="20"/>
  <c r="M109" i="20"/>
  <c r="M190" i="20"/>
  <c r="X103" i="20"/>
  <c r="X183" i="20" s="1"/>
  <c r="X184" i="20"/>
  <c r="AA109" i="20"/>
  <c r="AA189" i="20" s="1"/>
  <c r="AA190" i="20"/>
  <c r="O153" i="20"/>
  <c r="O233" i="20" s="1"/>
  <c r="O234" i="20"/>
  <c r="V109" i="20"/>
  <c r="V189" i="20" s="1"/>
  <c r="V190" i="20"/>
  <c r="X159" i="20"/>
  <c r="X239" i="20" s="1"/>
  <c r="X240" i="20"/>
  <c r="M151" i="20"/>
  <c r="M232" i="20"/>
  <c r="P109" i="20"/>
  <c r="P189" i="20" s="1"/>
  <c r="P190" i="20"/>
  <c r="V141" i="20"/>
  <c r="V222" i="20"/>
  <c r="AB153" i="20"/>
  <c r="AB233" i="20" s="1"/>
  <c r="AB234" i="20"/>
  <c r="AA151" i="20"/>
  <c r="AA231" i="20" s="1"/>
  <c r="AA232" i="20"/>
  <c r="Q153" i="20"/>
  <c r="Q233" i="20" s="1"/>
  <c r="Q234" i="20"/>
  <c r="AA153" i="20"/>
  <c r="AA233" i="20" s="1"/>
  <c r="AA234" i="20"/>
  <c r="Q114" i="20"/>
  <c r="Q195" i="20"/>
  <c r="G114" i="20"/>
  <c r="G195" i="20"/>
  <c r="I114" i="20"/>
  <c r="I194" i="20" s="1"/>
  <c r="I195" i="20"/>
  <c r="Q155" i="20"/>
  <c r="Q236" i="20"/>
  <c r="Q107" i="20"/>
  <c r="Q187" i="20" s="1"/>
  <c r="Q188" i="20"/>
  <c r="W114" i="20"/>
  <c r="W194" i="20" s="1"/>
  <c r="W195" i="20"/>
  <c r="N141" i="20"/>
  <c r="N222" i="20"/>
  <c r="K159" i="20"/>
  <c r="K240" i="20"/>
  <c r="K151" i="20"/>
  <c r="K232" i="20"/>
  <c r="T153" i="20"/>
  <c r="T233" i="20" s="1"/>
  <c r="T234" i="20"/>
  <c r="Z159" i="20"/>
  <c r="Z239" i="20" s="1"/>
  <c r="Z240" i="20"/>
  <c r="N114" i="20"/>
  <c r="N195" i="20"/>
  <c r="K153" i="20"/>
  <c r="K233" i="20" s="1"/>
  <c r="K234" i="20"/>
  <c r="D112" i="20"/>
  <c r="C108" i="20"/>
  <c r="D135" i="20"/>
  <c r="C131" i="20"/>
  <c r="S155" i="20"/>
  <c r="AA132" i="20"/>
  <c r="I111" i="20"/>
  <c r="T132" i="20"/>
  <c r="K141" i="20"/>
  <c r="N103" i="20"/>
  <c r="AC35" i="20"/>
  <c r="AC30" i="20"/>
  <c r="C142" i="20"/>
  <c r="C139" i="20"/>
  <c r="C121" i="20"/>
  <c r="C98" i="20"/>
  <c r="C145" i="20"/>
  <c r="L132" i="20"/>
  <c r="C117" i="20"/>
  <c r="P144" i="20"/>
  <c r="AB132" i="20"/>
  <c r="M141" i="20"/>
  <c r="AA141" i="20"/>
  <c r="T141" i="20"/>
  <c r="M116" i="20"/>
  <c r="C102" i="20"/>
  <c r="R155" i="20"/>
  <c r="C128" i="20"/>
  <c r="C129" i="20"/>
  <c r="C105" i="20"/>
  <c r="L94" i="20"/>
  <c r="D128" i="20"/>
  <c r="F94" i="20"/>
  <c r="C146" i="20"/>
  <c r="L144" i="20"/>
  <c r="C133" i="20"/>
  <c r="R137" i="20"/>
  <c r="C97" i="20"/>
  <c r="D139" i="20"/>
  <c r="M94" i="20"/>
  <c r="O126" i="20"/>
  <c r="D121" i="20"/>
  <c r="M132" i="20"/>
  <c r="P137" i="20"/>
  <c r="D99" i="20"/>
  <c r="C101" i="20"/>
  <c r="D106" i="20"/>
  <c r="D125" i="20"/>
  <c r="O155" i="20"/>
  <c r="P132" i="20"/>
  <c r="X144" i="20"/>
  <c r="AB155" i="20"/>
  <c r="G141" i="20"/>
  <c r="I141" i="20"/>
  <c r="K137" i="20"/>
  <c r="AC103" i="20"/>
  <c r="W137" i="20"/>
  <c r="C162" i="20"/>
  <c r="C115" i="20"/>
  <c r="F114" i="20"/>
  <c r="Y155" i="20"/>
  <c r="X137" i="20"/>
  <c r="D104" i="20"/>
  <c r="F151" i="20"/>
  <c r="C152" i="20"/>
  <c r="C156" i="20"/>
  <c r="S94" i="20"/>
  <c r="V137" i="20"/>
  <c r="Y94" i="20"/>
  <c r="Y141" i="20"/>
  <c r="D158" i="20"/>
  <c r="E162" i="20"/>
  <c r="W126" i="20"/>
  <c r="AC132" i="20"/>
  <c r="H132" i="20"/>
  <c r="AC144" i="20"/>
  <c r="T116" i="20"/>
  <c r="W94" i="20"/>
  <c r="C96" i="20"/>
  <c r="C138" i="20"/>
  <c r="D133" i="20"/>
  <c r="D105" i="20"/>
  <c r="M126" i="20"/>
  <c r="U94" i="20"/>
  <c r="C157" i="20"/>
  <c r="O132" i="20"/>
  <c r="C125" i="20"/>
  <c r="D102" i="20"/>
  <c r="P94" i="20"/>
  <c r="AB116" i="20"/>
  <c r="G153" i="20"/>
  <c r="D154" i="20"/>
  <c r="E152" i="20"/>
  <c r="H151" i="20"/>
  <c r="S137" i="20"/>
  <c r="V144" i="20"/>
  <c r="Y103" i="20"/>
  <c r="AA126" i="20"/>
  <c r="G144" i="20"/>
  <c r="Z116" i="20"/>
  <c r="AC94" i="20"/>
  <c r="E147" i="20"/>
  <c r="K126" i="20"/>
  <c r="H94" i="20"/>
  <c r="K116" i="20"/>
  <c r="N126" i="20"/>
  <c r="G137" i="20"/>
  <c r="H141" i="20"/>
  <c r="Q94" i="20"/>
  <c r="Z126" i="20"/>
  <c r="AC155" i="20"/>
  <c r="S141" i="20"/>
  <c r="J132" i="20"/>
  <c r="Z45" i="20"/>
  <c r="W63" i="20"/>
  <c r="U22" i="20"/>
  <c r="AC45" i="20"/>
  <c r="C99" i="20"/>
  <c r="F103" i="20"/>
  <c r="C112" i="20"/>
  <c r="D145" i="20"/>
  <c r="D108" i="20"/>
  <c r="F109" i="20"/>
  <c r="C110" i="20"/>
  <c r="R94" i="20"/>
  <c r="X141" i="20"/>
  <c r="X221" i="20" s="1"/>
  <c r="L116" i="20"/>
  <c r="J94" i="20"/>
  <c r="P111" i="20"/>
  <c r="O94" i="20"/>
  <c r="O141" i="20"/>
  <c r="X126" i="20"/>
  <c r="D147" i="20"/>
  <c r="P155" i="20"/>
  <c r="R132" i="20"/>
  <c r="J111" i="20"/>
  <c r="L137" i="20"/>
  <c r="O144" i="20"/>
  <c r="V94" i="20"/>
  <c r="X132" i="20"/>
  <c r="D161" i="20"/>
  <c r="Y137" i="20"/>
  <c r="AB141" i="20"/>
  <c r="AB144" i="20"/>
  <c r="G126" i="20"/>
  <c r="I132" i="20"/>
  <c r="U126" i="20"/>
  <c r="V103" i="20"/>
  <c r="D157" i="20"/>
  <c r="E161" i="20"/>
  <c r="V155" i="20"/>
  <c r="Y111" i="20"/>
  <c r="AA137" i="20"/>
  <c r="G159" i="20"/>
  <c r="D160" i="20"/>
  <c r="I103" i="20"/>
  <c r="H126" i="20"/>
  <c r="W144" i="20"/>
  <c r="E102" i="20"/>
  <c r="E157" i="20"/>
  <c r="E148" i="20"/>
  <c r="D146" i="20"/>
  <c r="E150" i="20"/>
  <c r="H149" i="20"/>
  <c r="Q103" i="20"/>
  <c r="Z132" i="20"/>
  <c r="N137" i="20"/>
  <c r="L111" i="20"/>
  <c r="F116" i="20"/>
  <c r="D138" i="20"/>
  <c r="D142" i="20"/>
  <c r="C158" i="20"/>
  <c r="M144" i="20"/>
  <c r="F153" i="20"/>
  <c r="C154" i="20"/>
  <c r="P103" i="20"/>
  <c r="AB103" i="20"/>
  <c r="I116" i="20"/>
  <c r="U144" i="20"/>
  <c r="D120" i="20"/>
  <c r="P126" i="20"/>
  <c r="R111" i="20"/>
  <c r="AB94" i="20"/>
  <c r="S126" i="20"/>
  <c r="AA94" i="20"/>
  <c r="AA144" i="20"/>
  <c r="G103" i="20"/>
  <c r="U132" i="20"/>
  <c r="V116" i="20"/>
  <c r="X94" i="20"/>
  <c r="Y116" i="20"/>
  <c r="T126" i="20"/>
  <c r="W103" i="20"/>
  <c r="AC111" i="20"/>
  <c r="I137" i="20"/>
  <c r="E158" i="20"/>
  <c r="K132" i="20"/>
  <c r="E136" i="20"/>
  <c r="W116" i="20"/>
  <c r="N144" i="20"/>
  <c r="G155" i="20"/>
  <c r="D156" i="20"/>
  <c r="H111" i="20"/>
  <c r="H159" i="20"/>
  <c r="E160" i="20"/>
  <c r="Z94" i="20"/>
  <c r="Z141" i="20"/>
  <c r="R144" i="20"/>
  <c r="C140" i="20"/>
  <c r="U45" i="20"/>
  <c r="D117" i="20"/>
  <c r="C127" i="20"/>
  <c r="D100" i="20"/>
  <c r="J144" i="20"/>
  <c r="F132" i="20"/>
  <c r="L126" i="20"/>
  <c r="R103" i="20"/>
  <c r="J137" i="20"/>
  <c r="D119" i="20"/>
  <c r="M155" i="20"/>
  <c r="U137" i="20"/>
  <c r="L103" i="20"/>
  <c r="O111" i="20"/>
  <c r="AB111" i="20"/>
  <c r="G149" i="20"/>
  <c r="D150" i="20"/>
  <c r="F149" i="20"/>
  <c r="C150" i="20"/>
  <c r="J126" i="20"/>
  <c r="L155" i="20"/>
  <c r="U103" i="20"/>
  <c r="O137" i="20"/>
  <c r="S144" i="20"/>
  <c r="D152" i="20"/>
  <c r="G151" i="20"/>
  <c r="X155" i="20"/>
  <c r="Y132" i="20"/>
  <c r="AB137" i="20"/>
  <c r="S116" i="20"/>
  <c r="U141" i="20"/>
  <c r="Y126" i="20"/>
  <c r="AA103" i="20"/>
  <c r="AA155" i="20"/>
  <c r="D140" i="20"/>
  <c r="E146" i="20"/>
  <c r="Z137" i="20"/>
  <c r="AC116" i="20"/>
  <c r="T144" i="20"/>
  <c r="K144" i="20"/>
  <c r="Z103" i="20"/>
  <c r="N155" i="20"/>
  <c r="C119" i="20"/>
  <c r="F155" i="20"/>
  <c r="R126" i="20"/>
  <c r="F144" i="20"/>
  <c r="R116" i="20"/>
  <c r="O116" i="20"/>
  <c r="O103" i="20"/>
  <c r="F159" i="20"/>
  <c r="C160" i="20"/>
  <c r="U116" i="20"/>
  <c r="D162" i="20"/>
  <c r="V111" i="20"/>
  <c r="X116" i="20"/>
  <c r="V126" i="20"/>
  <c r="AA116" i="20"/>
  <c r="I126" i="20"/>
  <c r="D148" i="20"/>
  <c r="H103" i="20"/>
  <c r="E154" i="20"/>
  <c r="H153" i="20"/>
  <c r="Q116" i="20"/>
  <c r="T94" i="20"/>
  <c r="T137" i="20"/>
  <c r="E156" i="20"/>
  <c r="H155" i="20"/>
  <c r="AC126" i="20"/>
  <c r="I155" i="20"/>
  <c r="T111" i="20"/>
  <c r="E125" i="20"/>
  <c r="K103" i="20"/>
  <c r="Q126" i="20"/>
  <c r="T155" i="20"/>
  <c r="W132" i="20"/>
  <c r="Z111" i="20"/>
  <c r="AC137" i="20"/>
  <c r="N116" i="20"/>
  <c r="C147" i="20"/>
  <c r="Z60" i="20"/>
  <c r="X35" i="20"/>
  <c r="Z56" i="20"/>
  <c r="AC56" i="20"/>
  <c r="W60" i="20"/>
  <c r="Y74" i="20"/>
  <c r="U56" i="20"/>
  <c r="AB56" i="20"/>
  <c r="Y22" i="20"/>
  <c r="Z74" i="20"/>
  <c r="AA45" i="20"/>
  <c r="W74" i="20"/>
  <c r="V56" i="20"/>
  <c r="U74" i="20"/>
  <c r="Y35" i="20"/>
  <c r="O74" i="20"/>
  <c r="L74" i="20"/>
  <c r="I51" i="20"/>
  <c r="W35" i="20"/>
  <c r="AA63" i="20"/>
  <c r="T74" i="20"/>
  <c r="M70" i="20"/>
  <c r="AA51" i="20"/>
  <c r="AA30" i="20"/>
  <c r="S60" i="20"/>
  <c r="AB45" i="20"/>
  <c r="R74" i="20"/>
  <c r="M63" i="20"/>
  <c r="X30" i="20"/>
  <c r="P72" i="20"/>
  <c r="M68" i="20"/>
  <c r="AB22" i="20"/>
  <c r="P78" i="20"/>
  <c r="I60" i="20"/>
  <c r="I74" i="20"/>
  <c r="L51" i="20"/>
  <c r="U51" i="20"/>
  <c r="V74" i="20"/>
  <c r="AC51" i="20"/>
  <c r="N60" i="20"/>
  <c r="S22" i="20"/>
  <c r="O63" i="20"/>
  <c r="M30" i="20"/>
  <c r="N28" i="20"/>
  <c r="W30" i="20"/>
  <c r="S68" i="20"/>
  <c r="J72" i="20"/>
  <c r="V30" i="20"/>
  <c r="N56" i="20"/>
  <c r="P74" i="20"/>
  <c r="V22" i="20"/>
  <c r="Q45" i="20"/>
  <c r="N63" i="20"/>
  <c r="P22" i="20"/>
  <c r="I45" i="20"/>
  <c r="Z35" i="20"/>
  <c r="M60" i="20"/>
  <c r="AB51" i="20"/>
  <c r="T28" i="20"/>
  <c r="N30" i="20"/>
  <c r="Z63" i="20"/>
  <c r="N26" i="20"/>
  <c r="S51" i="20"/>
  <c r="O51" i="20"/>
  <c r="P51" i="20"/>
  <c r="W51" i="20"/>
  <c r="R22" i="20"/>
  <c r="Q30" i="20"/>
  <c r="S74" i="20"/>
  <c r="Q63" i="20"/>
  <c r="R56" i="20"/>
  <c r="M51" i="20"/>
  <c r="P35" i="20"/>
  <c r="N51" i="20"/>
  <c r="AA35" i="20"/>
  <c r="AC22" i="20"/>
  <c r="T60" i="20"/>
  <c r="S35" i="20"/>
  <c r="J74" i="20"/>
  <c r="Z51" i="20"/>
  <c r="W22" i="20"/>
  <c r="M22" i="20"/>
  <c r="V51" i="20"/>
  <c r="N33" i="20"/>
  <c r="L22" i="20"/>
  <c r="Q22" i="20"/>
  <c r="Q56" i="20"/>
  <c r="I22" i="20"/>
  <c r="O22" i="20"/>
  <c r="O45" i="20"/>
  <c r="J63" i="20"/>
  <c r="R35" i="20"/>
  <c r="R30" i="20"/>
  <c r="X51" i="20"/>
  <c r="Q74" i="20"/>
  <c r="AB35" i="20"/>
  <c r="P70" i="20"/>
  <c r="T63" i="20"/>
  <c r="L56" i="20"/>
  <c r="J60" i="20"/>
  <c r="O56" i="20"/>
  <c r="M35" i="20"/>
  <c r="R45" i="20"/>
  <c r="I56" i="20"/>
  <c r="P56" i="20"/>
  <c r="S45" i="20"/>
  <c r="T35" i="20"/>
  <c r="T45" i="20"/>
  <c r="V35" i="20"/>
  <c r="S56" i="20"/>
  <c r="Q51" i="20"/>
  <c r="N74" i="20"/>
  <c r="N35" i="20"/>
  <c r="L45" i="20"/>
  <c r="U35" i="20"/>
  <c r="O60" i="20"/>
  <c r="K56" i="20"/>
  <c r="W56" i="20"/>
  <c r="Q28" i="20"/>
  <c r="K60" i="20"/>
  <c r="P30" i="20"/>
  <c r="J45" i="20"/>
  <c r="T51" i="20"/>
  <c r="I35" i="20"/>
  <c r="T56" i="20"/>
  <c r="K78" i="20"/>
  <c r="P45" i="20"/>
  <c r="K51" i="20"/>
  <c r="L63" i="20"/>
  <c r="R51" i="20"/>
  <c r="O35" i="20"/>
  <c r="Y45" i="20"/>
  <c r="S63" i="20"/>
  <c r="S30" i="20"/>
  <c r="P60" i="20"/>
  <c r="O30" i="20"/>
  <c r="P63" i="20"/>
  <c r="M74" i="20"/>
  <c r="L30" i="20"/>
  <c r="W45" i="20"/>
  <c r="Q35" i="20"/>
  <c r="K74" i="20"/>
  <c r="R68" i="20"/>
  <c r="U33" i="20"/>
  <c r="R63" i="20"/>
  <c r="J26" i="20"/>
  <c r="M56" i="20"/>
  <c r="J56" i="20"/>
  <c r="V45" i="20"/>
  <c r="K63" i="20"/>
  <c r="K30" i="20"/>
  <c r="K22" i="20"/>
  <c r="N45" i="20"/>
  <c r="L35" i="20"/>
  <c r="I63" i="20"/>
  <c r="M28" i="20"/>
  <c r="T26" i="20"/>
  <c r="Z33" i="20"/>
  <c r="V26" i="20"/>
  <c r="M33" i="20"/>
  <c r="I68" i="20"/>
  <c r="M26" i="20"/>
  <c r="J68" i="20"/>
  <c r="L28" i="20"/>
  <c r="T30" i="20"/>
  <c r="Y60" i="20"/>
  <c r="J51" i="20"/>
  <c r="K45" i="20"/>
  <c r="J22" i="20"/>
  <c r="J35" i="20"/>
  <c r="Q68" i="20"/>
  <c r="R28" i="20"/>
  <c r="O26" i="20"/>
  <c r="J78" i="20"/>
  <c r="Y51" i="20"/>
  <c r="M45" i="20"/>
  <c r="K35" i="20"/>
  <c r="L60" i="20"/>
  <c r="K28" i="20"/>
  <c r="P33" i="20"/>
  <c r="N70" i="20"/>
  <c r="L68" i="20"/>
  <c r="AB68" i="20"/>
  <c r="N22" i="20"/>
  <c r="Q33" i="20"/>
  <c r="K70" i="20"/>
  <c r="T33" i="20"/>
  <c r="Y28" i="20"/>
  <c r="Y68" i="20"/>
  <c r="T22" i="20"/>
  <c r="N68" i="20"/>
  <c r="AA33" i="20"/>
  <c r="AB60" i="20"/>
  <c r="AC26" i="20"/>
  <c r="R60" i="20"/>
  <c r="P68" i="20"/>
  <c r="K68" i="20"/>
  <c r="U191" i="20" l="1"/>
  <c r="V221" i="20"/>
  <c r="AA221" i="20"/>
  <c r="C37" i="26"/>
  <c r="D37" i="26"/>
  <c r="E37" i="26"/>
  <c r="AB224" i="20"/>
  <c r="Q221" i="20"/>
  <c r="Q217" i="20"/>
  <c r="AA183" i="20"/>
  <c r="X235" i="20"/>
  <c r="AB191" i="20"/>
  <c r="I191" i="20"/>
  <c r="C10" i="26"/>
  <c r="AC221" i="20"/>
  <c r="Y191" i="20"/>
  <c r="E10" i="26"/>
  <c r="AC235" i="20"/>
  <c r="X217" i="20"/>
  <c r="D10" i="26"/>
  <c r="U224" i="20"/>
  <c r="U221" i="20"/>
  <c r="V224" i="20"/>
  <c r="K191" i="20"/>
  <c r="C193" i="23"/>
  <c r="C9" i="26"/>
  <c r="D9" i="26"/>
  <c r="E9" i="26"/>
  <c r="Y217" i="20"/>
  <c r="AB235" i="20"/>
  <c r="AA235" i="20"/>
  <c r="AC206" i="20"/>
  <c r="X206" i="20"/>
  <c r="C170" i="24"/>
  <c r="J191" i="20"/>
  <c r="AC224" i="20"/>
  <c r="E103" i="20"/>
  <c r="C171" i="44"/>
  <c r="C130" i="23"/>
  <c r="C153" i="23"/>
  <c r="C142" i="23"/>
  <c r="C135" i="23"/>
  <c r="C114" i="23"/>
  <c r="C214" i="23"/>
  <c r="C92" i="23"/>
  <c r="C188" i="23"/>
  <c r="C221" i="23"/>
  <c r="F91" i="23"/>
  <c r="C180" i="23"/>
  <c r="D91" i="23"/>
  <c r="C101" i="23"/>
  <c r="Z183" i="20"/>
  <c r="Z191" i="20"/>
  <c r="AC196" i="20"/>
  <c r="C218" i="23"/>
  <c r="C232" i="23"/>
  <c r="E126" i="20"/>
  <c r="C171" i="23"/>
  <c r="AA217" i="20"/>
  <c r="C209" i="23"/>
  <c r="C124" i="23"/>
  <c r="G91" i="23"/>
  <c r="C109" i="23"/>
  <c r="X196" i="20"/>
  <c r="Z217" i="20"/>
  <c r="U183" i="20"/>
  <c r="Y224" i="20"/>
  <c r="D170" i="23"/>
  <c r="C91" i="24"/>
  <c r="C171" i="25"/>
  <c r="E170" i="23"/>
  <c r="X224" i="20"/>
  <c r="AC191" i="20"/>
  <c r="W224" i="20"/>
  <c r="T235" i="20"/>
  <c r="V206" i="20"/>
  <c r="Y206" i="20"/>
  <c r="J206" i="20"/>
  <c r="O191" i="20"/>
  <c r="R183" i="20"/>
  <c r="W196" i="20"/>
  <c r="W183" i="20"/>
  <c r="V235" i="20"/>
  <c r="L196" i="20"/>
  <c r="K206" i="20"/>
  <c r="Y183" i="20"/>
  <c r="W206" i="20"/>
  <c r="Y235" i="20"/>
  <c r="K217" i="20"/>
  <c r="O235" i="20"/>
  <c r="M212" i="20"/>
  <c r="R217" i="20"/>
  <c r="M196" i="20"/>
  <c r="K239" i="20"/>
  <c r="W221" i="20"/>
  <c r="V212" i="20"/>
  <c r="P239" i="20"/>
  <c r="I224" i="20"/>
  <c r="M183" i="20"/>
  <c r="C139" i="23"/>
  <c r="Q206" i="20"/>
  <c r="O183" i="20"/>
  <c r="L206" i="20"/>
  <c r="T206" i="20"/>
  <c r="AA224" i="20"/>
  <c r="L191" i="20"/>
  <c r="I183" i="20"/>
  <c r="O224" i="20"/>
  <c r="AB196" i="20"/>
  <c r="I221" i="20"/>
  <c r="T221" i="20"/>
  <c r="L212" i="20"/>
  <c r="AA212" i="20"/>
  <c r="Q191" i="20"/>
  <c r="X191" i="20"/>
  <c r="Q212" i="20"/>
  <c r="S212" i="20"/>
  <c r="M187" i="20"/>
  <c r="J183" i="20"/>
  <c r="J196" i="20"/>
  <c r="N191" i="20"/>
  <c r="N189" i="20"/>
  <c r="V187" i="20"/>
  <c r="U235" i="20"/>
  <c r="T194" i="20"/>
  <c r="N187" i="20"/>
  <c r="AA194" i="20"/>
  <c r="AB229" i="20"/>
  <c r="K183" i="20"/>
  <c r="V191" i="20"/>
  <c r="O196" i="20"/>
  <c r="N235" i="20"/>
  <c r="S196" i="20"/>
  <c r="S224" i="20"/>
  <c r="U217" i="20"/>
  <c r="K212" i="20"/>
  <c r="Y196" i="20"/>
  <c r="M224" i="20"/>
  <c r="N217" i="20"/>
  <c r="AB221" i="20"/>
  <c r="L217" i="20"/>
  <c r="O221" i="20"/>
  <c r="J212" i="20"/>
  <c r="S217" i="20"/>
  <c r="M206" i="20"/>
  <c r="T196" i="20"/>
  <c r="O206" i="20"/>
  <c r="L224" i="20"/>
  <c r="S235" i="20"/>
  <c r="N221" i="20"/>
  <c r="Q235" i="20"/>
  <c r="Q194" i="20"/>
  <c r="L221" i="20"/>
  <c r="I229" i="20"/>
  <c r="K235" i="20"/>
  <c r="M217" i="20"/>
  <c r="T183" i="20"/>
  <c r="R229" i="20"/>
  <c r="AB206" i="20"/>
  <c r="P229" i="20"/>
  <c r="Q229" i="20"/>
  <c r="T189" i="20"/>
  <c r="AC187" i="20"/>
  <c r="M229" i="20"/>
  <c r="P233" i="20"/>
  <c r="AC217" i="20"/>
  <c r="T217" i="20"/>
  <c r="R196" i="20"/>
  <c r="AB217" i="20"/>
  <c r="O217" i="20"/>
  <c r="M235" i="20"/>
  <c r="J224" i="20"/>
  <c r="R224" i="20"/>
  <c r="S206" i="20"/>
  <c r="I196" i="20"/>
  <c r="Z212" i="20"/>
  <c r="V183" i="20"/>
  <c r="S221" i="20"/>
  <c r="N206" i="20"/>
  <c r="Z196" i="20"/>
  <c r="Y221" i="20"/>
  <c r="M221" i="20"/>
  <c r="N183" i="20"/>
  <c r="K189" i="20"/>
  <c r="Y189" i="20"/>
  <c r="AA191" i="20"/>
  <c r="R221" i="20"/>
  <c r="M191" i="20"/>
  <c r="U194" i="20"/>
  <c r="P194" i="20"/>
  <c r="J233" i="20"/>
  <c r="R189" i="20"/>
  <c r="W235" i="20"/>
  <c r="Z235" i="20"/>
  <c r="T187" i="20"/>
  <c r="N212" i="20"/>
  <c r="C203" i="23"/>
  <c r="T191" i="20"/>
  <c r="I206" i="20"/>
  <c r="U196" i="20"/>
  <c r="K224" i="20"/>
  <c r="Y212" i="20"/>
  <c r="Z221" i="20"/>
  <c r="I217" i="20"/>
  <c r="V196" i="20"/>
  <c r="AB183" i="20"/>
  <c r="Q183" i="20"/>
  <c r="U206" i="20"/>
  <c r="R212" i="20"/>
  <c r="P191" i="20"/>
  <c r="K196" i="20"/>
  <c r="W217" i="20"/>
  <c r="R235" i="20"/>
  <c r="AB212" i="20"/>
  <c r="K221" i="20"/>
  <c r="N194" i="20"/>
  <c r="K231" i="20"/>
  <c r="M231" i="20"/>
  <c r="M189" i="20"/>
  <c r="L189" i="20"/>
  <c r="O187" i="20"/>
  <c r="J239" i="20"/>
  <c r="J235" i="20"/>
  <c r="K229" i="20"/>
  <c r="Z224" i="20"/>
  <c r="J187" i="20"/>
  <c r="S183" i="20"/>
  <c r="M194" i="20"/>
  <c r="Q189" i="20"/>
  <c r="Y229" i="20"/>
  <c r="Z194" i="20"/>
  <c r="J221" i="20"/>
  <c r="P231" i="20"/>
  <c r="P221" i="20"/>
  <c r="W212" i="20"/>
  <c r="I235" i="20"/>
  <c r="Q196" i="20"/>
  <c r="AA196" i="20"/>
  <c r="R206" i="20"/>
  <c r="T224" i="20"/>
  <c r="L235" i="20"/>
  <c r="J217" i="20"/>
  <c r="N224" i="20"/>
  <c r="U212" i="20"/>
  <c r="R191" i="20"/>
  <c r="P183" i="20"/>
  <c r="I212" i="20"/>
  <c r="X212" i="20"/>
  <c r="P235" i="20"/>
  <c r="Z206" i="20"/>
  <c r="AA206" i="20"/>
  <c r="O212" i="20"/>
  <c r="AC212" i="20"/>
  <c r="V217" i="20"/>
  <c r="AC183" i="20"/>
  <c r="P212" i="20"/>
  <c r="P217" i="20"/>
  <c r="P224" i="20"/>
  <c r="T212" i="20"/>
  <c r="N231" i="20"/>
  <c r="Q224" i="20"/>
  <c r="P196" i="20"/>
  <c r="J229" i="20"/>
  <c r="S191" i="20"/>
  <c r="L229" i="20"/>
  <c r="W191" i="20"/>
  <c r="S229" i="20"/>
  <c r="N229" i="20"/>
  <c r="E111" i="20"/>
  <c r="D126" i="20"/>
  <c r="E141" i="20"/>
  <c r="D137" i="20"/>
  <c r="C141" i="20"/>
  <c r="D111" i="20"/>
  <c r="C137" i="20"/>
  <c r="E116" i="20"/>
  <c r="D141" i="20"/>
  <c r="C111" i="20"/>
  <c r="C103" i="20"/>
  <c r="E137" i="20"/>
  <c r="D132" i="20"/>
  <c r="E94" i="20"/>
  <c r="C132" i="20"/>
  <c r="D149" i="20"/>
  <c r="D155" i="20"/>
  <c r="E149" i="20"/>
  <c r="C151" i="20"/>
  <c r="C114" i="20"/>
  <c r="C159" i="20"/>
  <c r="D159" i="20"/>
  <c r="D94" i="20"/>
  <c r="D103" i="20"/>
  <c r="C126" i="20"/>
  <c r="E159" i="20"/>
  <c r="P93" i="20"/>
  <c r="P206" i="20"/>
  <c r="C153" i="20"/>
  <c r="C109" i="20"/>
  <c r="E151" i="20"/>
  <c r="E153" i="20"/>
  <c r="C116" i="20"/>
  <c r="D151" i="20"/>
  <c r="C149" i="20"/>
  <c r="L93" i="20"/>
  <c r="L183" i="20"/>
  <c r="E132" i="20"/>
  <c r="D116" i="20"/>
  <c r="D153" i="20"/>
  <c r="N93" i="20"/>
  <c r="N196" i="20"/>
  <c r="E155" i="20"/>
  <c r="E144" i="20"/>
  <c r="F93" i="20"/>
  <c r="D107" i="20"/>
  <c r="C107" i="20"/>
  <c r="C144" i="20"/>
  <c r="G93" i="20"/>
  <c r="M93" i="20"/>
  <c r="H93" i="20"/>
  <c r="Q93" i="20"/>
  <c r="K93" i="20"/>
  <c r="C94" i="20"/>
  <c r="S93" i="20"/>
  <c r="R93" i="20"/>
  <c r="I93" i="20"/>
  <c r="X93" i="20"/>
  <c r="AB93" i="20"/>
  <c r="J93" i="20"/>
  <c r="Y93" i="20"/>
  <c r="Z93" i="20"/>
  <c r="V93" i="20"/>
  <c r="D144" i="20"/>
  <c r="T93" i="20"/>
  <c r="U93" i="20"/>
  <c r="W93" i="20"/>
  <c r="C155" i="20"/>
  <c r="AA93" i="20"/>
  <c r="O93" i="20"/>
  <c r="AC93" i="20"/>
  <c r="C91" i="23" l="1"/>
  <c r="C170" i="23"/>
  <c r="D93" i="20"/>
  <c r="E93" i="20"/>
  <c r="C93" i="20"/>
  <c r="E81" i="20" l="1"/>
  <c r="E242" i="20" s="1"/>
  <c r="E80" i="20"/>
  <c r="E241" i="20" s="1"/>
  <c r="E79" i="20"/>
  <c r="E240" i="20" s="1"/>
  <c r="E77" i="20"/>
  <c r="E238" i="20" s="1"/>
  <c r="E75" i="20"/>
  <c r="E236" i="20" s="1"/>
  <c r="E73" i="20"/>
  <c r="E234" i="20" s="1"/>
  <c r="E69" i="20"/>
  <c r="E230" i="20" s="1"/>
  <c r="E66" i="20"/>
  <c r="E227" i="20" s="1"/>
  <c r="E65" i="20"/>
  <c r="E226" i="20" s="1"/>
  <c r="E64" i="20"/>
  <c r="E225" i="20" s="1"/>
  <c r="E58" i="20"/>
  <c r="E219" i="20" s="1"/>
  <c r="E57" i="20"/>
  <c r="E218" i="20" s="1"/>
  <c r="E55" i="20"/>
  <c r="E216" i="20" s="1"/>
  <c r="E54" i="20"/>
  <c r="E215" i="20" s="1"/>
  <c r="E53" i="20"/>
  <c r="E214" i="20" s="1"/>
  <c r="E52" i="20"/>
  <c r="E213" i="20" s="1"/>
  <c r="E48" i="20"/>
  <c r="E209" i="20" s="1"/>
  <c r="E47" i="20"/>
  <c r="E208" i="20" s="1"/>
  <c r="E46" i="20"/>
  <c r="E207" i="20" s="1"/>
  <c r="E44" i="20"/>
  <c r="E205" i="20" s="1"/>
  <c r="E43" i="20"/>
  <c r="E204" i="20" s="1"/>
  <c r="E42" i="20"/>
  <c r="E203" i="20" s="1"/>
  <c r="E39" i="20"/>
  <c r="E200" i="20" s="1"/>
  <c r="E38" i="20"/>
  <c r="E199" i="20" s="1"/>
  <c r="E37" i="20"/>
  <c r="E198" i="20" s="1"/>
  <c r="E36" i="20"/>
  <c r="E197" i="20" s="1"/>
  <c r="E34" i="20"/>
  <c r="E195" i="20" s="1"/>
  <c r="E32" i="20"/>
  <c r="E193" i="20" s="1"/>
  <c r="E27" i="20"/>
  <c r="E188" i="20" s="1"/>
  <c r="E25" i="20"/>
  <c r="E186" i="20" s="1"/>
  <c r="E24" i="20"/>
  <c r="E185" i="20" s="1"/>
  <c r="E23" i="20"/>
  <c r="E184" i="20" s="1"/>
  <c r="E21" i="20"/>
  <c r="E182" i="20" s="1"/>
  <c r="E20" i="20"/>
  <c r="E181" i="20" s="1"/>
  <c r="E17" i="20"/>
  <c r="E178" i="20" s="1"/>
  <c r="E16" i="20"/>
  <c r="E177" i="20" s="1"/>
  <c r="E15" i="20"/>
  <c r="E176" i="20" s="1"/>
  <c r="E71" i="20" l="1"/>
  <c r="E232" i="20" s="1"/>
  <c r="E18" i="20"/>
  <c r="E179" i="20" s="1"/>
  <c r="E29" i="20"/>
  <c r="E190" i="20" s="1"/>
  <c r="E40" i="20"/>
  <c r="E201" i="20" s="1"/>
  <c r="E49" i="20"/>
  <c r="E210" i="20" s="1"/>
  <c r="E59" i="20"/>
  <c r="E220" i="20" s="1"/>
  <c r="E19" i="20"/>
  <c r="E180" i="20" s="1"/>
  <c r="E31" i="20"/>
  <c r="E192" i="20" s="1"/>
  <c r="E41" i="20"/>
  <c r="E202" i="20" s="1"/>
  <c r="E50" i="20"/>
  <c r="E211" i="20" s="1"/>
  <c r="E76" i="20"/>
  <c r="E237" i="20" s="1"/>
  <c r="E14" i="20"/>
  <c r="E175" i="20" s="1"/>
  <c r="E67" i="20"/>
  <c r="E228" i="20" s="1"/>
  <c r="H13" i="20"/>
  <c r="H174" i="20" s="1"/>
  <c r="T13" i="20"/>
  <c r="T174" i="20" s="1"/>
  <c r="H22" i="20"/>
  <c r="H183" i="20" s="1"/>
  <c r="C81" i="44" l="1"/>
  <c r="C80" i="44"/>
  <c r="E78" i="44"/>
  <c r="C79" i="44"/>
  <c r="C78" i="44" s="1"/>
  <c r="Y78" i="44"/>
  <c r="X78" i="44"/>
  <c r="W78" i="44"/>
  <c r="V78" i="44"/>
  <c r="U78" i="44"/>
  <c r="T78" i="44"/>
  <c r="S78" i="44"/>
  <c r="R78" i="44"/>
  <c r="Q78" i="44"/>
  <c r="P78" i="44"/>
  <c r="O78" i="44"/>
  <c r="N78" i="44"/>
  <c r="M78" i="44"/>
  <c r="L78" i="44"/>
  <c r="K78" i="44"/>
  <c r="J78" i="44"/>
  <c r="I78" i="44"/>
  <c r="H78" i="44"/>
  <c r="G78" i="44"/>
  <c r="F78" i="44"/>
  <c r="D78" i="44"/>
  <c r="C77" i="44"/>
  <c r="C76" i="44"/>
  <c r="E74" i="44"/>
  <c r="C75" i="44"/>
  <c r="Y74" i="44"/>
  <c r="X74" i="44"/>
  <c r="W74" i="44"/>
  <c r="V74" i="44"/>
  <c r="U74" i="44"/>
  <c r="T74" i="44"/>
  <c r="S74" i="44"/>
  <c r="R74" i="44"/>
  <c r="Q74" i="44"/>
  <c r="P74" i="44"/>
  <c r="O74" i="44"/>
  <c r="N74" i="44"/>
  <c r="M74" i="44"/>
  <c r="L74" i="44"/>
  <c r="K74" i="44"/>
  <c r="J74" i="44"/>
  <c r="I74" i="44"/>
  <c r="H74" i="44"/>
  <c r="G74" i="44"/>
  <c r="F74" i="44"/>
  <c r="D74" i="44"/>
  <c r="E72" i="44"/>
  <c r="C73" i="44"/>
  <c r="C72" i="44" s="1"/>
  <c r="Y72" i="44"/>
  <c r="X72" i="44"/>
  <c r="W72" i="44"/>
  <c r="V72" i="44"/>
  <c r="U72" i="44"/>
  <c r="T72" i="44"/>
  <c r="S72" i="44"/>
  <c r="R72" i="44"/>
  <c r="Q72" i="44"/>
  <c r="P72" i="44"/>
  <c r="O72" i="44"/>
  <c r="N72" i="44"/>
  <c r="M72" i="44"/>
  <c r="L72" i="44"/>
  <c r="K72" i="44"/>
  <c r="J72" i="44"/>
  <c r="I72" i="44"/>
  <c r="H72" i="44"/>
  <c r="G72" i="44"/>
  <c r="F72" i="44"/>
  <c r="D72" i="44"/>
  <c r="E70" i="44"/>
  <c r="C71" i="44"/>
  <c r="C70" i="44" s="1"/>
  <c r="Y70" i="44"/>
  <c r="X70" i="44"/>
  <c r="W70" i="44"/>
  <c r="V70" i="44"/>
  <c r="U70" i="44"/>
  <c r="T70" i="44"/>
  <c r="S70" i="44"/>
  <c r="R70" i="44"/>
  <c r="Q70" i="44"/>
  <c r="P70" i="44"/>
  <c r="O70" i="44"/>
  <c r="N70" i="44"/>
  <c r="M70" i="44"/>
  <c r="L70" i="44"/>
  <c r="K70" i="44"/>
  <c r="J70" i="44"/>
  <c r="I70" i="44"/>
  <c r="H70" i="44"/>
  <c r="G70" i="44"/>
  <c r="F70" i="44"/>
  <c r="D70" i="44"/>
  <c r="G68" i="44"/>
  <c r="E68" i="44"/>
  <c r="C69" i="44"/>
  <c r="C68" i="44" s="1"/>
  <c r="Y68" i="44"/>
  <c r="X68" i="44"/>
  <c r="W68" i="44"/>
  <c r="V68" i="44"/>
  <c r="U68" i="44"/>
  <c r="T68" i="44"/>
  <c r="S68" i="44"/>
  <c r="R68" i="44"/>
  <c r="Q68" i="44"/>
  <c r="P68" i="44"/>
  <c r="O68" i="44"/>
  <c r="N68" i="44"/>
  <c r="M68" i="44"/>
  <c r="L68" i="44"/>
  <c r="K68" i="44"/>
  <c r="J68" i="44"/>
  <c r="I68" i="44"/>
  <c r="H68" i="44"/>
  <c r="F68" i="44"/>
  <c r="D68" i="44"/>
  <c r="C67" i="44"/>
  <c r="C66" i="44"/>
  <c r="C65" i="44"/>
  <c r="H63" i="44"/>
  <c r="F63" i="44"/>
  <c r="C64" i="44"/>
  <c r="Y63" i="44"/>
  <c r="X63" i="44"/>
  <c r="W63" i="44"/>
  <c r="V63" i="44"/>
  <c r="U63" i="44"/>
  <c r="T63" i="44"/>
  <c r="S63" i="44"/>
  <c r="R63" i="44"/>
  <c r="Q63" i="44"/>
  <c r="P63" i="44"/>
  <c r="O63" i="44"/>
  <c r="N63" i="44"/>
  <c r="M63" i="44"/>
  <c r="L63" i="44"/>
  <c r="K63" i="44"/>
  <c r="J63" i="44"/>
  <c r="I63" i="44"/>
  <c r="G63" i="44"/>
  <c r="E63" i="44"/>
  <c r="C62" i="44"/>
  <c r="I60" i="44"/>
  <c r="G60" i="44"/>
  <c r="E60" i="44"/>
  <c r="C61" i="44"/>
  <c r="Y60" i="44"/>
  <c r="X60" i="44"/>
  <c r="W60" i="44"/>
  <c r="V60" i="44"/>
  <c r="U60" i="44"/>
  <c r="T60" i="44"/>
  <c r="S60" i="44"/>
  <c r="R60" i="44"/>
  <c r="Q60" i="44"/>
  <c r="P60" i="44"/>
  <c r="O60" i="44"/>
  <c r="N60" i="44"/>
  <c r="M60" i="44"/>
  <c r="L60" i="44"/>
  <c r="K60" i="44"/>
  <c r="J60" i="44"/>
  <c r="H60" i="44"/>
  <c r="F60" i="44"/>
  <c r="D60" i="44"/>
  <c r="C59" i="44"/>
  <c r="C58" i="44"/>
  <c r="G56" i="44"/>
  <c r="E56" i="44"/>
  <c r="C57" i="44"/>
  <c r="Y56" i="44"/>
  <c r="X56" i="44"/>
  <c r="W56" i="44"/>
  <c r="V56" i="44"/>
  <c r="U56" i="44"/>
  <c r="T56" i="44"/>
  <c r="S56" i="44"/>
  <c r="R56" i="44"/>
  <c r="Q56" i="44"/>
  <c r="P56" i="44"/>
  <c r="O56" i="44"/>
  <c r="N56" i="44"/>
  <c r="M56" i="44"/>
  <c r="L56" i="44"/>
  <c r="K56" i="44"/>
  <c r="J56" i="44"/>
  <c r="I56" i="44"/>
  <c r="H56" i="44"/>
  <c r="F56" i="44"/>
  <c r="D56" i="44"/>
  <c r="C55" i="44"/>
  <c r="C54" i="44"/>
  <c r="C53" i="44"/>
  <c r="F51" i="44"/>
  <c r="C52" i="44"/>
  <c r="Y51" i="44"/>
  <c r="X51" i="44"/>
  <c r="W51" i="44"/>
  <c r="V51" i="44"/>
  <c r="U51" i="44"/>
  <c r="T51" i="44"/>
  <c r="S51" i="44"/>
  <c r="R51" i="44"/>
  <c r="Q51" i="44"/>
  <c r="P51" i="44"/>
  <c r="O51" i="44"/>
  <c r="N51" i="44"/>
  <c r="M51" i="44"/>
  <c r="L51" i="44"/>
  <c r="K51" i="44"/>
  <c r="J51" i="44"/>
  <c r="I51" i="44"/>
  <c r="H51" i="44"/>
  <c r="G51" i="44"/>
  <c r="E51" i="44"/>
  <c r="C50" i="44"/>
  <c r="C49" i="44"/>
  <c r="C48" i="44"/>
  <c r="C47" i="44"/>
  <c r="H45" i="44"/>
  <c r="F45" i="44"/>
  <c r="C46" i="44"/>
  <c r="Y45" i="44"/>
  <c r="X45" i="44"/>
  <c r="W45" i="44"/>
  <c r="V45" i="44"/>
  <c r="U45" i="44"/>
  <c r="T45" i="44"/>
  <c r="S45" i="44"/>
  <c r="R45" i="44"/>
  <c r="Q45" i="44"/>
  <c r="P45" i="44"/>
  <c r="O45" i="44"/>
  <c r="N45" i="44"/>
  <c r="M45" i="44"/>
  <c r="L45" i="44"/>
  <c r="K45" i="44"/>
  <c r="J45" i="44"/>
  <c r="I45" i="44"/>
  <c r="G45" i="44"/>
  <c r="E45" i="44"/>
  <c r="C44" i="44"/>
  <c r="C43" i="44"/>
  <c r="C42" i="44"/>
  <c r="C41" i="44"/>
  <c r="C40" i="44"/>
  <c r="C39" i="44"/>
  <c r="C38" i="44"/>
  <c r="C37" i="44"/>
  <c r="C36" i="44"/>
  <c r="Y35" i="44"/>
  <c r="X35" i="44"/>
  <c r="W35" i="44"/>
  <c r="V35" i="44"/>
  <c r="U35" i="44"/>
  <c r="T35" i="44"/>
  <c r="S35" i="44"/>
  <c r="R35" i="44"/>
  <c r="Q35" i="44"/>
  <c r="P35" i="44"/>
  <c r="O35" i="44"/>
  <c r="N35" i="44"/>
  <c r="M35" i="44"/>
  <c r="L35" i="44"/>
  <c r="K35" i="44"/>
  <c r="J35" i="44"/>
  <c r="I35" i="44"/>
  <c r="H35" i="44"/>
  <c r="G35" i="44"/>
  <c r="F35" i="44"/>
  <c r="E35" i="44"/>
  <c r="F33" i="44"/>
  <c r="C34" i="44"/>
  <c r="C33" i="44" s="1"/>
  <c r="Y33" i="44"/>
  <c r="X33" i="44"/>
  <c r="W33" i="44"/>
  <c r="V33" i="44"/>
  <c r="U33" i="44"/>
  <c r="T33" i="44"/>
  <c r="S33" i="44"/>
  <c r="R33" i="44"/>
  <c r="Q33" i="44"/>
  <c r="P33" i="44"/>
  <c r="O33" i="44"/>
  <c r="N33" i="44"/>
  <c r="M33" i="44"/>
  <c r="L33" i="44"/>
  <c r="K33" i="44"/>
  <c r="J33" i="44"/>
  <c r="I33" i="44"/>
  <c r="H33" i="44"/>
  <c r="G33" i="44"/>
  <c r="E33" i="44"/>
  <c r="C32" i="44"/>
  <c r="E30" i="44"/>
  <c r="C31" i="44"/>
  <c r="Y30" i="44"/>
  <c r="X30" i="44"/>
  <c r="W30" i="44"/>
  <c r="V30" i="44"/>
  <c r="U30" i="44"/>
  <c r="T30" i="44"/>
  <c r="S30" i="44"/>
  <c r="R30" i="44"/>
  <c r="Q30" i="44"/>
  <c r="P30" i="44"/>
  <c r="O30" i="44"/>
  <c r="N30" i="44"/>
  <c r="M30" i="44"/>
  <c r="L30" i="44"/>
  <c r="K30" i="44"/>
  <c r="J30" i="44"/>
  <c r="I30" i="44"/>
  <c r="H30" i="44"/>
  <c r="G30" i="44"/>
  <c r="F30" i="44"/>
  <c r="D30" i="44"/>
  <c r="G28" i="44"/>
  <c r="E28" i="44"/>
  <c r="C29" i="44"/>
  <c r="C28" i="44" s="1"/>
  <c r="Y28" i="44"/>
  <c r="X28" i="44"/>
  <c r="W28" i="44"/>
  <c r="V28" i="44"/>
  <c r="U28" i="44"/>
  <c r="T28" i="44"/>
  <c r="S28" i="44"/>
  <c r="R28" i="44"/>
  <c r="Q28" i="44"/>
  <c r="P28" i="44"/>
  <c r="O28" i="44"/>
  <c r="N28" i="44"/>
  <c r="M28" i="44"/>
  <c r="L28" i="44"/>
  <c r="K28" i="44"/>
  <c r="J28" i="44"/>
  <c r="I28" i="44"/>
  <c r="H28" i="44"/>
  <c r="F28" i="44"/>
  <c r="D28" i="44"/>
  <c r="G26" i="44"/>
  <c r="E26" i="44"/>
  <c r="C27" i="44"/>
  <c r="C26" i="44" s="1"/>
  <c r="Y26" i="44"/>
  <c r="X26" i="44"/>
  <c r="W26" i="44"/>
  <c r="V26" i="44"/>
  <c r="U26" i="44"/>
  <c r="T26" i="44"/>
  <c r="S26" i="44"/>
  <c r="R26" i="44"/>
  <c r="Q26" i="44"/>
  <c r="P26" i="44"/>
  <c r="O26" i="44"/>
  <c r="N26" i="44"/>
  <c r="M26" i="44"/>
  <c r="L26" i="44"/>
  <c r="K26" i="44"/>
  <c r="J26" i="44"/>
  <c r="I26" i="44"/>
  <c r="H26" i="44"/>
  <c r="F26" i="44"/>
  <c r="D26" i="44"/>
  <c r="C25" i="44"/>
  <c r="C24" i="44"/>
  <c r="E22" i="44"/>
  <c r="C23" i="44"/>
  <c r="Y22" i="44"/>
  <c r="X22" i="44"/>
  <c r="W22" i="44"/>
  <c r="V22" i="44"/>
  <c r="U22" i="44"/>
  <c r="T22" i="44"/>
  <c r="S22" i="44"/>
  <c r="R22" i="44"/>
  <c r="Q22" i="44"/>
  <c r="P22" i="44"/>
  <c r="O22" i="44"/>
  <c r="N22" i="44"/>
  <c r="M22" i="44"/>
  <c r="L22" i="44"/>
  <c r="K22" i="44"/>
  <c r="J22" i="44"/>
  <c r="I22" i="44"/>
  <c r="H22" i="44"/>
  <c r="G22" i="44"/>
  <c r="F22" i="44"/>
  <c r="D22" i="44"/>
  <c r="C21" i="44"/>
  <c r="C20" i="44"/>
  <c r="C19" i="44"/>
  <c r="C18" i="44"/>
  <c r="C17" i="44"/>
  <c r="C16" i="44"/>
  <c r="Y13" i="44"/>
  <c r="X13" i="44"/>
  <c r="W13" i="44"/>
  <c r="V13" i="44"/>
  <c r="U13" i="44"/>
  <c r="T13" i="44"/>
  <c r="S13" i="44"/>
  <c r="R13" i="44"/>
  <c r="Q13" i="44"/>
  <c r="P13" i="44"/>
  <c r="O13" i="44"/>
  <c r="N13" i="44"/>
  <c r="M13" i="44"/>
  <c r="L13" i="44"/>
  <c r="K13" i="44"/>
  <c r="J13" i="44"/>
  <c r="I13" i="44"/>
  <c r="H13" i="44"/>
  <c r="D14" i="20"/>
  <c r="D175" i="20" s="1"/>
  <c r="D13" i="44" l="1"/>
  <c r="O13" i="20"/>
  <c r="O174" i="20" s="1"/>
  <c r="R13" i="20"/>
  <c r="R174" i="20" s="1"/>
  <c r="S13" i="20"/>
  <c r="S174" i="20" s="1"/>
  <c r="P13" i="20"/>
  <c r="P174" i="20" s="1"/>
  <c r="C60" i="44"/>
  <c r="C30" i="44"/>
  <c r="E13" i="44"/>
  <c r="E12" i="44" s="1"/>
  <c r="G13" i="44"/>
  <c r="G12" i="44" s="1"/>
  <c r="Q12" i="44"/>
  <c r="Y12" i="44"/>
  <c r="M12" i="44"/>
  <c r="U12" i="44"/>
  <c r="C51" i="44"/>
  <c r="E222" i="20"/>
  <c r="H12" i="44"/>
  <c r="J12" i="44"/>
  <c r="L12" i="44"/>
  <c r="N12" i="44"/>
  <c r="P12" i="44"/>
  <c r="R12" i="44"/>
  <c r="T12" i="44"/>
  <c r="V12" i="44"/>
  <c r="X12" i="44"/>
  <c r="K12" i="44"/>
  <c r="O12" i="44"/>
  <c r="S12" i="44"/>
  <c r="W12" i="44"/>
  <c r="F13" i="44"/>
  <c r="F12" i="44" s="1"/>
  <c r="C15" i="44"/>
  <c r="I12" i="44"/>
  <c r="C35" i="44"/>
  <c r="C45" i="44"/>
  <c r="C63" i="44"/>
  <c r="C74" i="44"/>
  <c r="C56" i="44"/>
  <c r="C22" i="44"/>
  <c r="D33" i="44"/>
  <c r="D35" i="44"/>
  <c r="D45" i="44"/>
  <c r="D51" i="44"/>
  <c r="D63" i="44"/>
  <c r="C14" i="44"/>
  <c r="Q13" i="20"/>
  <c r="Q174" i="20" s="1"/>
  <c r="O12" i="20" l="1"/>
  <c r="O173" i="20" s="1"/>
  <c r="P12" i="20"/>
  <c r="P173" i="20" s="1"/>
  <c r="C13" i="44"/>
  <c r="C12" i="44" s="1"/>
  <c r="D12" i="44"/>
  <c r="Q12" i="20" l="1"/>
  <c r="Q173" i="20" s="1"/>
  <c r="Y67" i="23" l="1"/>
  <c r="X67" i="23"/>
  <c r="W67" i="23"/>
  <c r="V67" i="23"/>
  <c r="U67" i="23"/>
  <c r="T67" i="23"/>
  <c r="S67" i="23"/>
  <c r="R67" i="23"/>
  <c r="Q67" i="23"/>
  <c r="P67" i="23"/>
  <c r="O67" i="23"/>
  <c r="N67" i="23"/>
  <c r="M67" i="23"/>
  <c r="L67" i="23"/>
  <c r="K67" i="23"/>
  <c r="J67" i="23"/>
  <c r="I67" i="23"/>
  <c r="H67" i="23"/>
  <c r="G67" i="23"/>
  <c r="F67" i="23"/>
  <c r="E67" i="23"/>
  <c r="D67" i="23"/>
  <c r="Y66" i="23"/>
  <c r="X66" i="23"/>
  <c r="W66" i="23"/>
  <c r="V66" i="23"/>
  <c r="U66" i="23"/>
  <c r="T66" i="23"/>
  <c r="S66" i="23"/>
  <c r="R66" i="23"/>
  <c r="Q66" i="23"/>
  <c r="P66" i="23"/>
  <c r="O66" i="23"/>
  <c r="N66" i="23"/>
  <c r="M66" i="23"/>
  <c r="L66" i="23"/>
  <c r="K66" i="23"/>
  <c r="J66" i="23"/>
  <c r="I66" i="23"/>
  <c r="H66" i="23"/>
  <c r="G66" i="23"/>
  <c r="F66" i="23"/>
  <c r="E66" i="23"/>
  <c r="D66" i="23"/>
  <c r="Y65" i="23"/>
  <c r="X65" i="23"/>
  <c r="W65" i="23"/>
  <c r="V65" i="23"/>
  <c r="U65" i="23"/>
  <c r="T65" i="23"/>
  <c r="S65" i="23"/>
  <c r="R65" i="23"/>
  <c r="Q65" i="23"/>
  <c r="P65" i="23"/>
  <c r="O65" i="23"/>
  <c r="N65" i="23"/>
  <c r="M65" i="23"/>
  <c r="L65" i="23"/>
  <c r="K65" i="23"/>
  <c r="J65" i="23"/>
  <c r="I65" i="23"/>
  <c r="H65" i="23"/>
  <c r="G65" i="23"/>
  <c r="F65" i="23"/>
  <c r="E65" i="23"/>
  <c r="D65" i="23"/>
  <c r="Y64" i="23"/>
  <c r="X64" i="23"/>
  <c r="W64" i="23"/>
  <c r="V64" i="23"/>
  <c r="U64" i="23"/>
  <c r="T64" i="23"/>
  <c r="S64" i="23"/>
  <c r="R64" i="23"/>
  <c r="Q64" i="23"/>
  <c r="P64" i="23"/>
  <c r="O64" i="23"/>
  <c r="N64" i="23"/>
  <c r="M64" i="23"/>
  <c r="L64" i="23"/>
  <c r="K64" i="23"/>
  <c r="J64" i="23"/>
  <c r="I64" i="23"/>
  <c r="H64" i="23"/>
  <c r="G64" i="23"/>
  <c r="F64" i="23"/>
  <c r="E64" i="23"/>
  <c r="D64" i="23"/>
  <c r="Y55" i="23"/>
  <c r="X55" i="23"/>
  <c r="W55" i="23"/>
  <c r="V55" i="23"/>
  <c r="U55" i="23"/>
  <c r="T55" i="23"/>
  <c r="S55" i="23"/>
  <c r="R55" i="23"/>
  <c r="Q55" i="23"/>
  <c r="P55" i="23"/>
  <c r="O55" i="23"/>
  <c r="N55" i="23"/>
  <c r="M55" i="23"/>
  <c r="L55" i="23"/>
  <c r="K55" i="23"/>
  <c r="J55" i="23"/>
  <c r="I55" i="23"/>
  <c r="H55" i="23"/>
  <c r="G55" i="23"/>
  <c r="F55" i="23"/>
  <c r="E55" i="23"/>
  <c r="D55" i="23"/>
  <c r="Y54" i="23"/>
  <c r="X54" i="23"/>
  <c r="W54" i="23"/>
  <c r="V54" i="23"/>
  <c r="U54" i="23"/>
  <c r="T54" i="23"/>
  <c r="S54" i="23"/>
  <c r="R54" i="23"/>
  <c r="Q54" i="23"/>
  <c r="P54" i="23"/>
  <c r="O54" i="23"/>
  <c r="N54" i="23"/>
  <c r="M54" i="23"/>
  <c r="L54" i="23"/>
  <c r="K54" i="23"/>
  <c r="J54" i="23"/>
  <c r="I54" i="23"/>
  <c r="H54" i="23"/>
  <c r="G54" i="23"/>
  <c r="F54" i="23"/>
  <c r="E54" i="23"/>
  <c r="D54" i="23"/>
  <c r="Y53" i="23"/>
  <c r="X53" i="23"/>
  <c r="W53" i="23"/>
  <c r="V53" i="23"/>
  <c r="U53" i="23"/>
  <c r="T53" i="23"/>
  <c r="S53" i="23"/>
  <c r="R53" i="23"/>
  <c r="Q53" i="23"/>
  <c r="P53" i="23"/>
  <c r="O53" i="23"/>
  <c r="N53" i="23"/>
  <c r="M53" i="23"/>
  <c r="L53" i="23"/>
  <c r="K53" i="23"/>
  <c r="J53" i="23"/>
  <c r="I53" i="23"/>
  <c r="H53" i="23"/>
  <c r="G53" i="23"/>
  <c r="F53" i="23"/>
  <c r="E53" i="23"/>
  <c r="D53" i="23"/>
  <c r="Y52" i="23"/>
  <c r="X52" i="23"/>
  <c r="W52" i="23"/>
  <c r="V52" i="23"/>
  <c r="U52" i="23"/>
  <c r="T52" i="23"/>
  <c r="S52" i="23"/>
  <c r="R52" i="23"/>
  <c r="Q52" i="23"/>
  <c r="P52" i="23"/>
  <c r="O52" i="23"/>
  <c r="N52" i="23"/>
  <c r="M52" i="23"/>
  <c r="L52" i="23"/>
  <c r="K52" i="23"/>
  <c r="J52" i="23"/>
  <c r="I52" i="23"/>
  <c r="H52" i="23"/>
  <c r="G52" i="23"/>
  <c r="F52" i="23"/>
  <c r="E52" i="23"/>
  <c r="D52" i="23"/>
  <c r="Y44" i="23"/>
  <c r="X44" i="23"/>
  <c r="W44" i="23"/>
  <c r="V44" i="23"/>
  <c r="U44" i="23"/>
  <c r="T44" i="23"/>
  <c r="S44" i="23"/>
  <c r="R44" i="23"/>
  <c r="Q44" i="23"/>
  <c r="P44" i="23"/>
  <c r="O44" i="23"/>
  <c r="N44" i="23"/>
  <c r="M44" i="23"/>
  <c r="L44" i="23"/>
  <c r="K44" i="23"/>
  <c r="J44" i="23"/>
  <c r="I44" i="23"/>
  <c r="H44" i="23"/>
  <c r="G44" i="23"/>
  <c r="F44" i="23"/>
  <c r="E44" i="23"/>
  <c r="D44" i="23"/>
  <c r="Y43" i="23"/>
  <c r="X43" i="23"/>
  <c r="W43" i="23"/>
  <c r="V43" i="23"/>
  <c r="U43" i="23"/>
  <c r="T43" i="23"/>
  <c r="S43" i="23"/>
  <c r="R43" i="23"/>
  <c r="Q43" i="23"/>
  <c r="P43" i="23"/>
  <c r="O43" i="23"/>
  <c r="N43" i="23"/>
  <c r="M43" i="23"/>
  <c r="L43" i="23"/>
  <c r="K43" i="23"/>
  <c r="J43" i="23"/>
  <c r="I43" i="23"/>
  <c r="H43" i="23"/>
  <c r="G43" i="23"/>
  <c r="F43" i="23"/>
  <c r="E43" i="23"/>
  <c r="D43" i="23"/>
  <c r="Y42" i="23"/>
  <c r="X42" i="23"/>
  <c r="W42" i="23"/>
  <c r="V42" i="23"/>
  <c r="U42" i="23"/>
  <c r="T42" i="23"/>
  <c r="S42" i="23"/>
  <c r="R42" i="23"/>
  <c r="Q42" i="23"/>
  <c r="P42" i="23"/>
  <c r="O42" i="23"/>
  <c r="N42" i="23"/>
  <c r="M42" i="23"/>
  <c r="L42" i="23"/>
  <c r="K42" i="23"/>
  <c r="J42" i="23"/>
  <c r="I42" i="23"/>
  <c r="H42" i="23"/>
  <c r="G42" i="23"/>
  <c r="F42" i="23"/>
  <c r="E42" i="23"/>
  <c r="D42" i="23"/>
  <c r="Y41" i="23"/>
  <c r="X41" i="23"/>
  <c r="W41" i="23"/>
  <c r="V41" i="23"/>
  <c r="U41" i="23"/>
  <c r="T41" i="23"/>
  <c r="S41" i="23"/>
  <c r="R41" i="23"/>
  <c r="Q41" i="23"/>
  <c r="P41" i="23"/>
  <c r="O41" i="23"/>
  <c r="N41" i="23"/>
  <c r="M41" i="23"/>
  <c r="L41" i="23"/>
  <c r="K41" i="23"/>
  <c r="J41" i="23"/>
  <c r="I41" i="23"/>
  <c r="H41" i="23"/>
  <c r="G41" i="23"/>
  <c r="F41" i="23"/>
  <c r="E41" i="23"/>
  <c r="D41" i="23"/>
  <c r="Y40" i="23"/>
  <c r="X40" i="23"/>
  <c r="W40" i="23"/>
  <c r="V40" i="23"/>
  <c r="U40" i="23"/>
  <c r="T40" i="23"/>
  <c r="S40" i="23"/>
  <c r="R40" i="23"/>
  <c r="Q40" i="23"/>
  <c r="P40" i="23"/>
  <c r="O40" i="23"/>
  <c r="N40" i="23"/>
  <c r="M40" i="23"/>
  <c r="L40" i="23"/>
  <c r="K40" i="23"/>
  <c r="J40" i="23"/>
  <c r="I40" i="23"/>
  <c r="H40" i="23"/>
  <c r="G40" i="23"/>
  <c r="F40" i="23"/>
  <c r="E40" i="23"/>
  <c r="D40" i="23"/>
  <c r="Y39" i="23"/>
  <c r="X39" i="23"/>
  <c r="W39" i="23"/>
  <c r="V39" i="23"/>
  <c r="U39" i="23"/>
  <c r="T39" i="23"/>
  <c r="S39" i="23"/>
  <c r="R39" i="23"/>
  <c r="Q39" i="23"/>
  <c r="P39" i="23"/>
  <c r="O39" i="23"/>
  <c r="N39" i="23"/>
  <c r="M39" i="23"/>
  <c r="L39" i="23"/>
  <c r="K39" i="23"/>
  <c r="J39" i="23"/>
  <c r="I39" i="23"/>
  <c r="H39" i="23"/>
  <c r="G39" i="23"/>
  <c r="F39" i="23"/>
  <c r="E39" i="23"/>
  <c r="D39" i="23"/>
  <c r="Y38" i="23"/>
  <c r="X38" i="23"/>
  <c r="W38" i="23"/>
  <c r="V38" i="23"/>
  <c r="U38" i="23"/>
  <c r="T38" i="23"/>
  <c r="S38" i="23"/>
  <c r="R38" i="23"/>
  <c r="Q38" i="23"/>
  <c r="P38" i="23"/>
  <c r="O38" i="23"/>
  <c r="N38" i="23"/>
  <c r="M38" i="23"/>
  <c r="L38" i="23"/>
  <c r="K38" i="23"/>
  <c r="J38" i="23"/>
  <c r="I38" i="23"/>
  <c r="H38" i="23"/>
  <c r="G38" i="23"/>
  <c r="F38" i="23"/>
  <c r="E38" i="23"/>
  <c r="D38" i="23"/>
  <c r="Y37" i="23"/>
  <c r="X37" i="23"/>
  <c r="W37" i="23"/>
  <c r="V37" i="23"/>
  <c r="U37" i="23"/>
  <c r="T37" i="23"/>
  <c r="S37" i="23"/>
  <c r="R37" i="23"/>
  <c r="Q37" i="23"/>
  <c r="P37" i="23"/>
  <c r="O37" i="23"/>
  <c r="N37" i="23"/>
  <c r="M37" i="23"/>
  <c r="L37" i="23"/>
  <c r="K37" i="23"/>
  <c r="J37" i="23"/>
  <c r="I37" i="23"/>
  <c r="H37" i="23"/>
  <c r="G37" i="23"/>
  <c r="F37" i="23"/>
  <c r="E37" i="23"/>
  <c r="D37" i="23"/>
  <c r="Y36" i="23"/>
  <c r="X36" i="23"/>
  <c r="W36" i="23"/>
  <c r="V36" i="23"/>
  <c r="U36" i="23"/>
  <c r="T36" i="23"/>
  <c r="S36" i="23"/>
  <c r="R36" i="23"/>
  <c r="Q36" i="23"/>
  <c r="P36" i="23"/>
  <c r="O36" i="23"/>
  <c r="N36" i="23"/>
  <c r="M36" i="23"/>
  <c r="L36" i="23"/>
  <c r="K36" i="23"/>
  <c r="J36" i="23"/>
  <c r="I36" i="23"/>
  <c r="H36" i="23"/>
  <c r="G36" i="23"/>
  <c r="F36" i="23"/>
  <c r="E36" i="23"/>
  <c r="D36" i="23"/>
  <c r="Y50" i="23"/>
  <c r="X50" i="23"/>
  <c r="W50" i="23"/>
  <c r="V50" i="23"/>
  <c r="U50" i="23"/>
  <c r="T50" i="23"/>
  <c r="S50" i="23"/>
  <c r="R50" i="23"/>
  <c r="Q50" i="23"/>
  <c r="P50" i="23"/>
  <c r="O50" i="23"/>
  <c r="N50" i="23"/>
  <c r="M50" i="23"/>
  <c r="L50" i="23"/>
  <c r="K50" i="23"/>
  <c r="J50" i="23"/>
  <c r="I50" i="23"/>
  <c r="H50" i="23"/>
  <c r="G50" i="23"/>
  <c r="F50" i="23"/>
  <c r="E50" i="23"/>
  <c r="D50" i="23"/>
  <c r="Y49" i="23"/>
  <c r="X49" i="23"/>
  <c r="W49" i="23"/>
  <c r="V49" i="23"/>
  <c r="U49" i="23"/>
  <c r="T49" i="23"/>
  <c r="S49" i="23"/>
  <c r="R49" i="23"/>
  <c r="Q49" i="23"/>
  <c r="P49" i="23"/>
  <c r="O49" i="23"/>
  <c r="N49" i="23"/>
  <c r="M49" i="23"/>
  <c r="L49" i="23"/>
  <c r="K49" i="23"/>
  <c r="J49" i="23"/>
  <c r="I49" i="23"/>
  <c r="H49" i="23"/>
  <c r="G49" i="23"/>
  <c r="F49" i="23"/>
  <c r="E49" i="23"/>
  <c r="D49" i="23"/>
  <c r="Y48" i="23"/>
  <c r="X48" i="23"/>
  <c r="W48" i="23"/>
  <c r="V48" i="23"/>
  <c r="U48" i="23"/>
  <c r="T48" i="23"/>
  <c r="S48" i="23"/>
  <c r="R48" i="23"/>
  <c r="Q48" i="23"/>
  <c r="P48" i="23"/>
  <c r="O48" i="23"/>
  <c r="N48" i="23"/>
  <c r="M48" i="23"/>
  <c r="L48" i="23"/>
  <c r="K48" i="23"/>
  <c r="J48" i="23"/>
  <c r="I48" i="23"/>
  <c r="H48" i="23"/>
  <c r="G48" i="23"/>
  <c r="F48" i="23"/>
  <c r="E48" i="23"/>
  <c r="D48" i="23"/>
  <c r="Y47" i="23"/>
  <c r="X47" i="23"/>
  <c r="W47" i="23"/>
  <c r="V47" i="23"/>
  <c r="U47" i="23"/>
  <c r="T47" i="23"/>
  <c r="S47" i="23"/>
  <c r="R47" i="23"/>
  <c r="Q47" i="23"/>
  <c r="P47" i="23"/>
  <c r="O47" i="23"/>
  <c r="N47" i="23"/>
  <c r="M47" i="23"/>
  <c r="L47" i="23"/>
  <c r="K47" i="23"/>
  <c r="J47" i="23"/>
  <c r="I47" i="23"/>
  <c r="H47" i="23"/>
  <c r="G47" i="23"/>
  <c r="F47" i="23"/>
  <c r="E47" i="23"/>
  <c r="D47" i="23"/>
  <c r="Y46" i="23"/>
  <c r="X46" i="23"/>
  <c r="W46" i="23"/>
  <c r="V46" i="23"/>
  <c r="U46" i="23"/>
  <c r="T46" i="23"/>
  <c r="S46" i="23"/>
  <c r="R46" i="23"/>
  <c r="Q46" i="23"/>
  <c r="P46" i="23"/>
  <c r="O46" i="23"/>
  <c r="N46" i="23"/>
  <c r="M46" i="23"/>
  <c r="L46" i="23"/>
  <c r="K46" i="23"/>
  <c r="J46" i="23"/>
  <c r="I46" i="23"/>
  <c r="H46" i="23"/>
  <c r="G46" i="23"/>
  <c r="F46" i="23"/>
  <c r="E46" i="23"/>
  <c r="D46" i="23"/>
  <c r="Y29" i="23"/>
  <c r="X29" i="23"/>
  <c r="W29" i="23"/>
  <c r="V29" i="23"/>
  <c r="U29" i="23"/>
  <c r="T29" i="23"/>
  <c r="S29" i="23"/>
  <c r="R29" i="23"/>
  <c r="Q29" i="23"/>
  <c r="P29" i="23"/>
  <c r="O29" i="23"/>
  <c r="N29" i="23"/>
  <c r="M29" i="23"/>
  <c r="L29" i="23"/>
  <c r="K29" i="23"/>
  <c r="J29" i="23"/>
  <c r="I29" i="23"/>
  <c r="H29" i="23"/>
  <c r="G29" i="23"/>
  <c r="F29" i="23"/>
  <c r="E29" i="23"/>
  <c r="D29" i="23"/>
  <c r="Y27" i="23"/>
  <c r="X27" i="23"/>
  <c r="W27" i="23"/>
  <c r="V27" i="23"/>
  <c r="U27" i="23"/>
  <c r="T27" i="23"/>
  <c r="S27" i="23"/>
  <c r="R27" i="23"/>
  <c r="Q27" i="23"/>
  <c r="P27" i="23"/>
  <c r="O27" i="23"/>
  <c r="N27" i="23"/>
  <c r="M27" i="23"/>
  <c r="L27" i="23"/>
  <c r="K27" i="23"/>
  <c r="J27" i="23"/>
  <c r="I27" i="23"/>
  <c r="H27" i="23"/>
  <c r="G27" i="23"/>
  <c r="F27" i="23"/>
  <c r="E27" i="23"/>
  <c r="D27" i="23"/>
  <c r="Y34" i="23"/>
  <c r="X34" i="23"/>
  <c r="W34" i="23"/>
  <c r="V34" i="23"/>
  <c r="U34" i="23"/>
  <c r="T34" i="23"/>
  <c r="S34" i="23"/>
  <c r="R34" i="23"/>
  <c r="Q34" i="23"/>
  <c r="P34" i="23"/>
  <c r="O34" i="23"/>
  <c r="N34" i="23"/>
  <c r="M34" i="23"/>
  <c r="L34" i="23"/>
  <c r="K34" i="23"/>
  <c r="J34" i="23"/>
  <c r="I34" i="23"/>
  <c r="H34" i="23"/>
  <c r="G34" i="23"/>
  <c r="F34" i="23"/>
  <c r="E34" i="23"/>
  <c r="D34" i="23"/>
  <c r="Y81" i="23"/>
  <c r="X81" i="23"/>
  <c r="W81" i="23"/>
  <c r="V81" i="23"/>
  <c r="U81" i="23"/>
  <c r="T81" i="23"/>
  <c r="S81" i="23"/>
  <c r="R81" i="23"/>
  <c r="Q81" i="23"/>
  <c r="P81" i="23"/>
  <c r="O81" i="23"/>
  <c r="N81" i="23"/>
  <c r="M81" i="23"/>
  <c r="L81" i="23"/>
  <c r="K81" i="23"/>
  <c r="J81" i="23"/>
  <c r="I81" i="23"/>
  <c r="H81" i="23"/>
  <c r="G81" i="23"/>
  <c r="F81" i="23"/>
  <c r="E81" i="23"/>
  <c r="D81" i="23"/>
  <c r="Y80" i="23"/>
  <c r="X80" i="23"/>
  <c r="W80" i="23"/>
  <c r="V80" i="23"/>
  <c r="U80" i="23"/>
  <c r="T80" i="23"/>
  <c r="S80" i="23"/>
  <c r="R80" i="23"/>
  <c r="Q80" i="23"/>
  <c r="P80" i="23"/>
  <c r="O80" i="23"/>
  <c r="N80" i="23"/>
  <c r="M80" i="23"/>
  <c r="L80" i="23"/>
  <c r="K80" i="23"/>
  <c r="J80" i="23"/>
  <c r="I80" i="23"/>
  <c r="H80" i="23"/>
  <c r="G80" i="23"/>
  <c r="F80" i="23"/>
  <c r="E80" i="23"/>
  <c r="D80" i="23"/>
  <c r="Y79" i="23"/>
  <c r="X79" i="23"/>
  <c r="W79" i="23"/>
  <c r="V79" i="23"/>
  <c r="U79" i="23"/>
  <c r="T79" i="23"/>
  <c r="S79" i="23"/>
  <c r="R79" i="23"/>
  <c r="Q79" i="23"/>
  <c r="P79" i="23"/>
  <c r="O79" i="23"/>
  <c r="N79" i="23"/>
  <c r="M79" i="23"/>
  <c r="L79" i="23"/>
  <c r="K79" i="23"/>
  <c r="J79" i="23"/>
  <c r="I79" i="23"/>
  <c r="H79" i="23"/>
  <c r="G79" i="23"/>
  <c r="F79" i="23"/>
  <c r="E79" i="23"/>
  <c r="D79" i="23"/>
  <c r="Y69" i="23"/>
  <c r="X69" i="23"/>
  <c r="W69" i="23"/>
  <c r="V69" i="23"/>
  <c r="U69" i="23"/>
  <c r="T69" i="23"/>
  <c r="S69" i="23"/>
  <c r="R69" i="23"/>
  <c r="Q69" i="23"/>
  <c r="P69" i="23"/>
  <c r="O69" i="23"/>
  <c r="N69" i="23"/>
  <c r="M69" i="23"/>
  <c r="L69" i="23"/>
  <c r="K69" i="23"/>
  <c r="J69" i="23"/>
  <c r="I69" i="23"/>
  <c r="H69" i="23"/>
  <c r="G69" i="23"/>
  <c r="F69" i="23"/>
  <c r="E69" i="23"/>
  <c r="D69" i="23"/>
  <c r="Y71" i="23"/>
  <c r="X71" i="23"/>
  <c r="W71" i="23"/>
  <c r="V71" i="23"/>
  <c r="U71" i="23"/>
  <c r="T71" i="23"/>
  <c r="S71" i="23"/>
  <c r="R71" i="23"/>
  <c r="Q71" i="23"/>
  <c r="P71" i="23"/>
  <c r="O71" i="23"/>
  <c r="N71" i="23"/>
  <c r="M71" i="23"/>
  <c r="L71" i="23"/>
  <c r="K71" i="23"/>
  <c r="J71" i="23"/>
  <c r="I71" i="23"/>
  <c r="H71" i="23"/>
  <c r="G71" i="23"/>
  <c r="F71" i="23"/>
  <c r="E71" i="23"/>
  <c r="D71" i="23"/>
  <c r="Y73" i="23"/>
  <c r="X73" i="23"/>
  <c r="W73" i="23"/>
  <c r="V73" i="23"/>
  <c r="U73" i="23"/>
  <c r="T73" i="23"/>
  <c r="S73" i="23"/>
  <c r="R73" i="23"/>
  <c r="Q73" i="23"/>
  <c r="P73" i="23"/>
  <c r="O73" i="23"/>
  <c r="N73" i="23"/>
  <c r="M73" i="23"/>
  <c r="L73" i="23"/>
  <c r="K73" i="23"/>
  <c r="J73" i="23"/>
  <c r="I73" i="23"/>
  <c r="H73" i="23"/>
  <c r="G73" i="23"/>
  <c r="F73" i="23"/>
  <c r="E73" i="23"/>
  <c r="D73" i="23"/>
  <c r="Y62" i="23"/>
  <c r="X62" i="23"/>
  <c r="W62" i="23"/>
  <c r="V62" i="23"/>
  <c r="U62" i="23"/>
  <c r="T62" i="23"/>
  <c r="S62" i="23"/>
  <c r="R62" i="23"/>
  <c r="Q62" i="23"/>
  <c r="P62" i="23"/>
  <c r="O62" i="23"/>
  <c r="N62" i="23"/>
  <c r="M62" i="23"/>
  <c r="L62" i="23"/>
  <c r="K62" i="23"/>
  <c r="J62" i="23"/>
  <c r="I62" i="23"/>
  <c r="H62" i="23"/>
  <c r="G62" i="23"/>
  <c r="F62" i="23"/>
  <c r="E62" i="23"/>
  <c r="D62" i="23"/>
  <c r="Y32" i="23"/>
  <c r="X32" i="23"/>
  <c r="W32" i="23"/>
  <c r="V32" i="23"/>
  <c r="U32" i="23"/>
  <c r="T32" i="23"/>
  <c r="S32" i="23"/>
  <c r="R32" i="23"/>
  <c r="Q32" i="23"/>
  <c r="P32" i="23"/>
  <c r="O32" i="23"/>
  <c r="N32" i="23"/>
  <c r="M32" i="23"/>
  <c r="L32" i="23"/>
  <c r="K32" i="23"/>
  <c r="J32" i="23"/>
  <c r="I32" i="23"/>
  <c r="H32" i="23"/>
  <c r="G32" i="23"/>
  <c r="F32" i="23"/>
  <c r="E32" i="23"/>
  <c r="D32" i="23"/>
  <c r="Y31" i="23"/>
  <c r="X31" i="23"/>
  <c r="W31" i="23"/>
  <c r="V31" i="23"/>
  <c r="U31" i="23"/>
  <c r="T31" i="23"/>
  <c r="S31" i="23"/>
  <c r="R31" i="23"/>
  <c r="Q31" i="23"/>
  <c r="P31" i="23"/>
  <c r="O31" i="23"/>
  <c r="N31" i="23"/>
  <c r="M31" i="23"/>
  <c r="L31" i="23"/>
  <c r="K31" i="23"/>
  <c r="J31" i="23"/>
  <c r="I31" i="23"/>
  <c r="H31" i="23"/>
  <c r="G31" i="23"/>
  <c r="F31" i="23"/>
  <c r="E31" i="23"/>
  <c r="D31" i="23"/>
  <c r="Y77" i="23"/>
  <c r="X77" i="23"/>
  <c r="W77" i="23"/>
  <c r="V77" i="23"/>
  <c r="U77" i="23"/>
  <c r="T77" i="23"/>
  <c r="S77" i="23"/>
  <c r="R77" i="23"/>
  <c r="Q77" i="23"/>
  <c r="P77" i="23"/>
  <c r="O77" i="23"/>
  <c r="N77" i="23"/>
  <c r="M77" i="23"/>
  <c r="L77" i="23"/>
  <c r="K77" i="23"/>
  <c r="J77" i="23"/>
  <c r="I77" i="23"/>
  <c r="H77" i="23"/>
  <c r="G77" i="23"/>
  <c r="F77" i="23"/>
  <c r="E77" i="23"/>
  <c r="D77" i="23"/>
  <c r="Y76" i="23"/>
  <c r="X76" i="23"/>
  <c r="W76" i="23"/>
  <c r="V76" i="23"/>
  <c r="U76" i="23"/>
  <c r="T76" i="23"/>
  <c r="S76" i="23"/>
  <c r="R76" i="23"/>
  <c r="Q76" i="23"/>
  <c r="P76" i="23"/>
  <c r="O76" i="23"/>
  <c r="N76" i="23"/>
  <c r="M76" i="23"/>
  <c r="L76" i="23"/>
  <c r="K76" i="23"/>
  <c r="J76" i="23"/>
  <c r="I76" i="23"/>
  <c r="H76" i="23"/>
  <c r="G76" i="23"/>
  <c r="F76" i="23"/>
  <c r="E76" i="23"/>
  <c r="D76" i="23"/>
  <c r="Y75" i="23"/>
  <c r="X75" i="23"/>
  <c r="W75" i="23"/>
  <c r="V75" i="23"/>
  <c r="U75" i="23"/>
  <c r="T75" i="23"/>
  <c r="S75" i="23"/>
  <c r="R75" i="23"/>
  <c r="Q75" i="23"/>
  <c r="P75" i="23"/>
  <c r="O75" i="23"/>
  <c r="N75" i="23"/>
  <c r="M75" i="23"/>
  <c r="L75" i="23"/>
  <c r="K75" i="23"/>
  <c r="J75" i="23"/>
  <c r="I75" i="23"/>
  <c r="H75" i="23"/>
  <c r="G75" i="23"/>
  <c r="F75" i="23"/>
  <c r="E75" i="23"/>
  <c r="D75" i="23"/>
  <c r="Y59" i="23"/>
  <c r="X59" i="23"/>
  <c r="W59" i="23"/>
  <c r="V59" i="23"/>
  <c r="U59" i="23"/>
  <c r="T59" i="23"/>
  <c r="S59" i="23"/>
  <c r="R59" i="23"/>
  <c r="Q59" i="23"/>
  <c r="P59" i="23"/>
  <c r="O59" i="23"/>
  <c r="N59" i="23"/>
  <c r="M59" i="23"/>
  <c r="L59" i="23"/>
  <c r="K59" i="23"/>
  <c r="J59" i="23"/>
  <c r="I59" i="23"/>
  <c r="H59" i="23"/>
  <c r="G59" i="23"/>
  <c r="F59" i="23"/>
  <c r="E59" i="23"/>
  <c r="D59" i="23"/>
  <c r="Y58" i="23"/>
  <c r="X58" i="23"/>
  <c r="W58" i="23"/>
  <c r="V58" i="23"/>
  <c r="U58" i="23"/>
  <c r="T58" i="23"/>
  <c r="S58" i="23"/>
  <c r="R58" i="23"/>
  <c r="Q58" i="23"/>
  <c r="P58" i="23"/>
  <c r="O58" i="23"/>
  <c r="N58" i="23"/>
  <c r="M58" i="23"/>
  <c r="L58" i="23"/>
  <c r="K58" i="23"/>
  <c r="J58" i="23"/>
  <c r="I58" i="23"/>
  <c r="H58" i="23"/>
  <c r="G58" i="23"/>
  <c r="F58" i="23"/>
  <c r="E58" i="23"/>
  <c r="D58" i="23"/>
  <c r="Y57" i="23"/>
  <c r="X57" i="23"/>
  <c r="W57" i="23"/>
  <c r="V57" i="23"/>
  <c r="U57" i="23"/>
  <c r="T57" i="23"/>
  <c r="S57" i="23"/>
  <c r="R57" i="23"/>
  <c r="Q57" i="23"/>
  <c r="P57" i="23"/>
  <c r="O57" i="23"/>
  <c r="N57" i="23"/>
  <c r="M57" i="23"/>
  <c r="L57" i="23"/>
  <c r="K57" i="23"/>
  <c r="J57" i="23"/>
  <c r="I57" i="23"/>
  <c r="H57" i="23"/>
  <c r="G57" i="23"/>
  <c r="F57" i="23"/>
  <c r="E57" i="23"/>
  <c r="D57" i="23"/>
  <c r="Y25" i="23"/>
  <c r="X25" i="23"/>
  <c r="W25" i="23"/>
  <c r="V25" i="23"/>
  <c r="U25" i="23"/>
  <c r="T25" i="23"/>
  <c r="S25" i="23"/>
  <c r="R25" i="23"/>
  <c r="Q25" i="23"/>
  <c r="P25" i="23"/>
  <c r="O25" i="23"/>
  <c r="N25" i="23"/>
  <c r="M25" i="23"/>
  <c r="L25" i="23"/>
  <c r="K25" i="23"/>
  <c r="J25" i="23"/>
  <c r="I25" i="23"/>
  <c r="H25" i="23"/>
  <c r="G25" i="23"/>
  <c r="F25" i="23"/>
  <c r="E25" i="23"/>
  <c r="D25" i="23"/>
  <c r="Y24" i="23"/>
  <c r="X24" i="23"/>
  <c r="W24" i="23"/>
  <c r="V24" i="23"/>
  <c r="U24" i="23"/>
  <c r="T24" i="23"/>
  <c r="S24" i="23"/>
  <c r="R24" i="23"/>
  <c r="Q24" i="23"/>
  <c r="P24" i="23"/>
  <c r="O24" i="23"/>
  <c r="N24" i="23"/>
  <c r="M24" i="23"/>
  <c r="L24" i="23"/>
  <c r="K24" i="23"/>
  <c r="J24" i="23"/>
  <c r="I24" i="23"/>
  <c r="H24" i="23"/>
  <c r="G24" i="23"/>
  <c r="F24" i="23"/>
  <c r="E24" i="23"/>
  <c r="D24" i="23"/>
  <c r="Y23" i="23"/>
  <c r="X23" i="23"/>
  <c r="W23" i="23"/>
  <c r="V23" i="23"/>
  <c r="U23" i="23"/>
  <c r="T23" i="23"/>
  <c r="S23" i="23"/>
  <c r="R23" i="23"/>
  <c r="Q23" i="23"/>
  <c r="P23" i="23"/>
  <c r="O23" i="23"/>
  <c r="N23" i="23"/>
  <c r="M23" i="23"/>
  <c r="L23" i="23"/>
  <c r="K23" i="23"/>
  <c r="J23" i="23"/>
  <c r="I23" i="23"/>
  <c r="H23" i="23"/>
  <c r="G23" i="23"/>
  <c r="F23" i="23"/>
  <c r="E23" i="23"/>
  <c r="D23" i="23"/>
  <c r="Y21" i="23"/>
  <c r="X21" i="23"/>
  <c r="W21" i="23"/>
  <c r="V21" i="23"/>
  <c r="U21" i="23"/>
  <c r="T21" i="23"/>
  <c r="S21" i="23"/>
  <c r="R21" i="23"/>
  <c r="Q21" i="23"/>
  <c r="P21" i="23"/>
  <c r="O21" i="23"/>
  <c r="N21" i="23"/>
  <c r="M21" i="23"/>
  <c r="L21" i="23"/>
  <c r="K21" i="23"/>
  <c r="J21" i="23"/>
  <c r="I21" i="23"/>
  <c r="H21" i="23"/>
  <c r="G21" i="23"/>
  <c r="F21" i="23"/>
  <c r="E21" i="23"/>
  <c r="D21" i="23"/>
  <c r="Y20" i="23"/>
  <c r="X20" i="23"/>
  <c r="W20" i="23"/>
  <c r="V20" i="23"/>
  <c r="U20" i="23"/>
  <c r="T20" i="23"/>
  <c r="S20" i="23"/>
  <c r="R20" i="23"/>
  <c r="Q20" i="23"/>
  <c r="P20" i="23"/>
  <c r="O20" i="23"/>
  <c r="N20" i="23"/>
  <c r="M20" i="23"/>
  <c r="L20" i="23"/>
  <c r="K20" i="23"/>
  <c r="J20" i="23"/>
  <c r="I20" i="23"/>
  <c r="H20" i="23"/>
  <c r="G20" i="23"/>
  <c r="F20" i="23"/>
  <c r="E20" i="23"/>
  <c r="D20" i="23"/>
  <c r="Y19" i="23"/>
  <c r="X19" i="23"/>
  <c r="W19" i="23"/>
  <c r="V19" i="23"/>
  <c r="U19" i="23"/>
  <c r="T19" i="23"/>
  <c r="S19" i="23"/>
  <c r="R19" i="23"/>
  <c r="Q19" i="23"/>
  <c r="P19" i="23"/>
  <c r="O19" i="23"/>
  <c r="N19" i="23"/>
  <c r="M19" i="23"/>
  <c r="L19" i="23"/>
  <c r="K19" i="23"/>
  <c r="J19" i="23"/>
  <c r="I19" i="23"/>
  <c r="H19" i="23"/>
  <c r="G19" i="23"/>
  <c r="F19" i="23"/>
  <c r="E19" i="23"/>
  <c r="D19" i="23"/>
  <c r="Y18" i="23"/>
  <c r="X18" i="23"/>
  <c r="W18" i="23"/>
  <c r="V18" i="23"/>
  <c r="U18" i="23"/>
  <c r="T18" i="23"/>
  <c r="S18" i="23"/>
  <c r="R18" i="23"/>
  <c r="Q18" i="23"/>
  <c r="P18" i="23"/>
  <c r="O18" i="23"/>
  <c r="N18" i="23"/>
  <c r="M18" i="23"/>
  <c r="L18" i="23"/>
  <c r="K18" i="23"/>
  <c r="J18" i="23"/>
  <c r="I18" i="23"/>
  <c r="H18" i="23"/>
  <c r="G18" i="23"/>
  <c r="F18" i="23"/>
  <c r="E18" i="23"/>
  <c r="D18" i="23"/>
  <c r="Y17" i="23"/>
  <c r="X17" i="23"/>
  <c r="W17" i="23"/>
  <c r="V17" i="23"/>
  <c r="U17" i="23"/>
  <c r="T17" i="23"/>
  <c r="S17" i="23"/>
  <c r="R17" i="23"/>
  <c r="Q17" i="23"/>
  <c r="P17" i="23"/>
  <c r="O17" i="23"/>
  <c r="N17" i="23"/>
  <c r="M17" i="23"/>
  <c r="L17" i="23"/>
  <c r="K17" i="23"/>
  <c r="J17" i="23"/>
  <c r="I17" i="23"/>
  <c r="H17" i="23"/>
  <c r="G17" i="23"/>
  <c r="F17" i="23"/>
  <c r="E17" i="23"/>
  <c r="D17" i="23"/>
  <c r="Y16" i="23"/>
  <c r="X16" i="23"/>
  <c r="W16" i="23"/>
  <c r="V16" i="23"/>
  <c r="U16" i="23"/>
  <c r="T16" i="23"/>
  <c r="S16" i="23"/>
  <c r="R16" i="23"/>
  <c r="Q16" i="23"/>
  <c r="P16" i="23"/>
  <c r="O16" i="23"/>
  <c r="N16" i="23"/>
  <c r="M16" i="23"/>
  <c r="L16" i="23"/>
  <c r="K16" i="23"/>
  <c r="J16" i="23"/>
  <c r="I16" i="23"/>
  <c r="H16" i="23"/>
  <c r="G16" i="23"/>
  <c r="F16" i="23"/>
  <c r="E16" i="23"/>
  <c r="D16" i="23"/>
  <c r="Y15" i="23"/>
  <c r="X15" i="23"/>
  <c r="W15" i="23"/>
  <c r="V15" i="23"/>
  <c r="U15" i="23"/>
  <c r="T15" i="23"/>
  <c r="S15" i="23"/>
  <c r="R15" i="23"/>
  <c r="Q15" i="23"/>
  <c r="P15" i="23"/>
  <c r="O15" i="23"/>
  <c r="N15" i="23"/>
  <c r="M15" i="23"/>
  <c r="L15" i="23"/>
  <c r="K15" i="23"/>
  <c r="J15" i="23"/>
  <c r="I15" i="23"/>
  <c r="H15" i="23"/>
  <c r="G15" i="23"/>
  <c r="F15" i="23"/>
  <c r="E15" i="23"/>
  <c r="D15" i="23"/>
  <c r="Y14" i="23"/>
  <c r="E14" i="23"/>
  <c r="F14" i="23"/>
  <c r="G14" i="23"/>
  <c r="H14" i="23"/>
  <c r="I14" i="23"/>
  <c r="J14" i="23"/>
  <c r="K14" i="23"/>
  <c r="L14" i="23"/>
  <c r="M14" i="23"/>
  <c r="N14" i="23"/>
  <c r="O14" i="23"/>
  <c r="P14" i="23"/>
  <c r="Q14" i="23"/>
  <c r="R14" i="23"/>
  <c r="S14" i="23"/>
  <c r="T14" i="23"/>
  <c r="U14" i="23"/>
  <c r="V14" i="23"/>
  <c r="W14" i="23"/>
  <c r="X14" i="23"/>
  <c r="D14" i="23"/>
  <c r="Y13" i="20" l="1"/>
  <c r="Y174" i="20" s="1"/>
  <c r="U13" i="20" l="1"/>
  <c r="U174" i="20" s="1"/>
  <c r="V13" i="20"/>
  <c r="V174" i="20" s="1"/>
  <c r="AB13" i="20"/>
  <c r="AB174" i="20" s="1"/>
  <c r="J13" i="20"/>
  <c r="J174" i="20" s="1"/>
  <c r="X13" i="20"/>
  <c r="X174" i="20" s="1"/>
  <c r="M13" i="20"/>
  <c r="M174" i="20" s="1"/>
  <c r="AA13" i="20"/>
  <c r="AA174" i="20" s="1"/>
  <c r="D21" i="20"/>
  <c r="D182" i="20" s="1"/>
  <c r="C14" i="20"/>
  <c r="C175" i="20" s="1"/>
  <c r="D16" i="20"/>
  <c r="D177" i="20" s="1"/>
  <c r="D19" i="20"/>
  <c r="D180" i="20" s="1"/>
  <c r="C53" i="20"/>
  <c r="C214" i="20" s="1"/>
  <c r="C75" i="20"/>
  <c r="C236" i="20" s="1"/>
  <c r="C76" i="20"/>
  <c r="C237" i="20" s="1"/>
  <c r="C77" i="20"/>
  <c r="C238" i="20" s="1"/>
  <c r="C79" i="20"/>
  <c r="C240" i="20" s="1"/>
  <c r="D46" i="20"/>
  <c r="D207" i="20" s="1"/>
  <c r="D49" i="20"/>
  <c r="D210" i="20" s="1"/>
  <c r="C36" i="20"/>
  <c r="C197" i="20" s="1"/>
  <c r="C37" i="20"/>
  <c r="C198" i="20" s="1"/>
  <c r="C38" i="20"/>
  <c r="C199" i="20" s="1"/>
  <c r="C39" i="20"/>
  <c r="C200" i="20" s="1"/>
  <c r="C40" i="20"/>
  <c r="C201" i="20" s="1"/>
  <c r="C41" i="20"/>
  <c r="C202" i="20" s="1"/>
  <c r="C42" i="20"/>
  <c r="C203" i="20" s="1"/>
  <c r="C43" i="20"/>
  <c r="C204" i="20" s="1"/>
  <c r="C44" i="20"/>
  <c r="C205" i="20" s="1"/>
  <c r="C52" i="20"/>
  <c r="C213" i="20" s="1"/>
  <c r="C54" i="20"/>
  <c r="C215" i="20" s="1"/>
  <c r="C55" i="20"/>
  <c r="C216" i="20" s="1"/>
  <c r="C57" i="20"/>
  <c r="C218" i="20" s="1"/>
  <c r="C58" i="20"/>
  <c r="C219" i="20" s="1"/>
  <c r="C59" i="20"/>
  <c r="C220" i="20" s="1"/>
  <c r="C222" i="20"/>
  <c r="C64" i="20"/>
  <c r="C225" i="20" s="1"/>
  <c r="C65" i="20"/>
  <c r="C226" i="20" s="1"/>
  <c r="C66" i="20"/>
  <c r="C227" i="20" s="1"/>
  <c r="C67" i="20"/>
  <c r="C228" i="20" s="1"/>
  <c r="C69" i="20"/>
  <c r="C230" i="20" s="1"/>
  <c r="C71" i="20"/>
  <c r="C232" i="20" s="1"/>
  <c r="C73" i="20"/>
  <c r="C234" i="20" s="1"/>
  <c r="C48" i="20"/>
  <c r="C209" i="20" s="1"/>
  <c r="D73" i="20"/>
  <c r="D234" i="20" s="1"/>
  <c r="D79" i="20"/>
  <c r="D240" i="20" s="1"/>
  <c r="D80" i="20"/>
  <c r="D241" i="20" s="1"/>
  <c r="D81" i="20"/>
  <c r="D242" i="20" s="1"/>
  <c r="D48" i="20"/>
  <c r="D209" i="20" s="1"/>
  <c r="C19" i="20"/>
  <c r="C180" i="20" s="1"/>
  <c r="C20" i="20"/>
  <c r="C181" i="20" s="1"/>
  <c r="C21" i="20"/>
  <c r="C182" i="20" s="1"/>
  <c r="C24" i="20"/>
  <c r="C185" i="20" s="1"/>
  <c r="C25" i="20"/>
  <c r="C186" i="20" s="1"/>
  <c r="C27" i="20"/>
  <c r="C188" i="20" s="1"/>
  <c r="C29" i="20"/>
  <c r="C190" i="20" s="1"/>
  <c r="C31" i="20"/>
  <c r="C192" i="20" s="1"/>
  <c r="C32" i="20"/>
  <c r="C193" i="20" s="1"/>
  <c r="C34" i="20"/>
  <c r="C195" i="20" s="1"/>
  <c r="C47" i="20"/>
  <c r="C208" i="20" s="1"/>
  <c r="D47" i="20"/>
  <c r="D208" i="20" s="1"/>
  <c r="C46" i="20"/>
  <c r="C207" i="20" s="1"/>
  <c r="C49" i="20"/>
  <c r="C210" i="20" s="1"/>
  <c r="D50" i="20"/>
  <c r="D211" i="20" s="1"/>
  <c r="C15" i="20"/>
  <c r="C176" i="20" s="1"/>
  <c r="C16" i="20"/>
  <c r="C177" i="20" s="1"/>
  <c r="C17" i="20"/>
  <c r="C178" i="20" s="1"/>
  <c r="C18" i="20"/>
  <c r="C179" i="20" s="1"/>
  <c r="F22" i="20"/>
  <c r="F183" i="20" s="1"/>
  <c r="C23" i="20"/>
  <c r="C184" i="20" s="1"/>
  <c r="G13" i="20"/>
  <c r="G174" i="20" s="1"/>
  <c r="D15" i="20"/>
  <c r="D176" i="20" s="1"/>
  <c r="D17" i="20"/>
  <c r="D178" i="20" s="1"/>
  <c r="D18" i="20"/>
  <c r="D179" i="20" s="1"/>
  <c r="D20" i="20"/>
  <c r="D181" i="20" s="1"/>
  <c r="D23" i="20"/>
  <c r="D184" i="20" s="1"/>
  <c r="D24" i="20"/>
  <c r="D185" i="20" s="1"/>
  <c r="D25" i="20"/>
  <c r="D186" i="20" s="1"/>
  <c r="D27" i="20"/>
  <c r="D188" i="20" s="1"/>
  <c r="D29" i="20"/>
  <c r="D190" i="20" s="1"/>
  <c r="D31" i="20"/>
  <c r="D192" i="20" s="1"/>
  <c r="D32" i="20"/>
  <c r="D193" i="20" s="1"/>
  <c r="D34" i="20"/>
  <c r="D195" i="20" s="1"/>
  <c r="F13" i="20"/>
  <c r="F174" i="20" s="1"/>
  <c r="C80" i="20"/>
  <c r="C241" i="20" s="1"/>
  <c r="C81" i="20"/>
  <c r="C242" i="20" s="1"/>
  <c r="C50" i="20"/>
  <c r="C211" i="20" s="1"/>
  <c r="D36" i="20"/>
  <c r="D197" i="20" s="1"/>
  <c r="D37" i="20"/>
  <c r="D198" i="20" s="1"/>
  <c r="D38" i="20"/>
  <c r="D199" i="20" s="1"/>
  <c r="D39" i="20"/>
  <c r="D200" i="20" s="1"/>
  <c r="D40" i="20"/>
  <c r="D201" i="20" s="1"/>
  <c r="D41" i="20"/>
  <c r="D202" i="20" s="1"/>
  <c r="D42" i="20"/>
  <c r="D203" i="20" s="1"/>
  <c r="D43" i="20"/>
  <c r="D204" i="20" s="1"/>
  <c r="D44" i="20"/>
  <c r="D205" i="20" s="1"/>
  <c r="D52" i="20"/>
  <c r="D213" i="20" s="1"/>
  <c r="D53" i="20"/>
  <c r="D214" i="20" s="1"/>
  <c r="D54" i="20"/>
  <c r="D215" i="20" s="1"/>
  <c r="D55" i="20"/>
  <c r="D216" i="20" s="1"/>
  <c r="D57" i="20"/>
  <c r="D218" i="20" s="1"/>
  <c r="D58" i="20"/>
  <c r="D219" i="20" s="1"/>
  <c r="D59" i="20"/>
  <c r="D220" i="20" s="1"/>
  <c r="D222" i="20"/>
  <c r="D64" i="20"/>
  <c r="D225" i="20" s="1"/>
  <c r="D65" i="20"/>
  <c r="D226" i="20" s="1"/>
  <c r="D66" i="20"/>
  <c r="D227" i="20" s="1"/>
  <c r="D67" i="20"/>
  <c r="D228" i="20" s="1"/>
  <c r="D69" i="20"/>
  <c r="D230" i="20" s="1"/>
  <c r="D71" i="20"/>
  <c r="D232" i="20" s="1"/>
  <c r="D75" i="20"/>
  <c r="D236" i="20" s="1"/>
  <c r="D76" i="20"/>
  <c r="D237" i="20" s="1"/>
  <c r="D77" i="20"/>
  <c r="D238" i="20" s="1"/>
  <c r="I13" i="20"/>
  <c r="I174" i="20" s="1"/>
  <c r="L13" i="20"/>
  <c r="L174" i="20" s="1"/>
  <c r="G22" i="20"/>
  <c r="G183" i="20" s="1"/>
  <c r="C26" i="20" l="1"/>
  <c r="C187" i="20" s="1"/>
  <c r="D13" i="20"/>
  <c r="D174" i="20" s="1"/>
  <c r="D22" i="20"/>
  <c r="D183" i="20" s="1"/>
  <c r="C22" i="20"/>
  <c r="C183" i="20" s="1"/>
  <c r="H45" i="20"/>
  <c r="H206" i="20" s="1"/>
  <c r="E13" i="20"/>
  <c r="E174" i="20" s="1"/>
  <c r="E22" i="20" l="1"/>
  <c r="E183" i="20" s="1"/>
  <c r="F78" i="20" l="1"/>
  <c r="F239" i="20" s="1"/>
  <c r="G78" i="20"/>
  <c r="G239" i="20" s="1"/>
  <c r="G74" i="20"/>
  <c r="G235" i="20" s="1"/>
  <c r="H72" i="20"/>
  <c r="H233" i="20" s="1"/>
  <c r="G72" i="20"/>
  <c r="G233" i="20" s="1"/>
  <c r="F72" i="20"/>
  <c r="F233" i="20" s="1"/>
  <c r="G70" i="20"/>
  <c r="G231" i="20" s="1"/>
  <c r="F70" i="20"/>
  <c r="F231" i="20" s="1"/>
  <c r="H68" i="20"/>
  <c r="H229" i="20" s="1"/>
  <c r="G68" i="20"/>
  <c r="G229" i="20" s="1"/>
  <c r="F68" i="20"/>
  <c r="F229" i="20" s="1"/>
  <c r="F63" i="20"/>
  <c r="F224" i="20" s="1"/>
  <c r="G63" i="20"/>
  <c r="G224" i="20" s="1"/>
  <c r="G60" i="20"/>
  <c r="G221" i="20" s="1"/>
  <c r="F60" i="20"/>
  <c r="F221" i="20" s="1"/>
  <c r="F56" i="20"/>
  <c r="F217" i="20" s="1"/>
  <c r="G56" i="20"/>
  <c r="G217" i="20" s="1"/>
  <c r="G51" i="20"/>
  <c r="G212" i="20" s="1"/>
  <c r="F51" i="20"/>
  <c r="F212" i="20" s="1"/>
  <c r="G35" i="20"/>
  <c r="G196" i="20" s="1"/>
  <c r="F35" i="20"/>
  <c r="F196" i="20" s="1"/>
  <c r="G45" i="20"/>
  <c r="G206" i="20" s="1"/>
  <c r="F45" i="20"/>
  <c r="F206" i="20" s="1"/>
  <c r="G33" i="20"/>
  <c r="G194" i="20" s="1"/>
  <c r="F33" i="20"/>
  <c r="F194" i="20" s="1"/>
  <c r="G30" i="20"/>
  <c r="G191" i="20" s="1"/>
  <c r="F30" i="20"/>
  <c r="F191" i="20" s="1"/>
  <c r="H28" i="20"/>
  <c r="H189" i="20" s="1"/>
  <c r="G28" i="20"/>
  <c r="G189" i="20" s="1"/>
  <c r="F28" i="20"/>
  <c r="F189" i="20" s="1"/>
  <c r="H26" i="20"/>
  <c r="H187" i="20" s="1"/>
  <c r="G26" i="20"/>
  <c r="G187" i="20" s="1"/>
  <c r="F26" i="20"/>
  <c r="F187" i="20" s="1"/>
  <c r="V12" i="20" l="1"/>
  <c r="V173" i="20" s="1"/>
  <c r="G12" i="20"/>
  <c r="G173" i="20" s="1"/>
  <c r="X12" i="20"/>
  <c r="X173" i="20" s="1"/>
  <c r="C78" i="20"/>
  <c r="C239" i="20" s="1"/>
  <c r="C72" i="20"/>
  <c r="C233" i="20" s="1"/>
  <c r="D78" i="20"/>
  <c r="D239" i="20" s="1"/>
  <c r="W13" i="20"/>
  <c r="W174" i="20" s="1"/>
  <c r="D70" i="20"/>
  <c r="D231" i="20" s="1"/>
  <c r="C28" i="20"/>
  <c r="C189" i="20" s="1"/>
  <c r="C70" i="20"/>
  <c r="C231" i="20" s="1"/>
  <c r="D28" i="20"/>
  <c r="D189" i="20" s="1"/>
  <c r="N13" i="20"/>
  <c r="N174" i="20" s="1"/>
  <c r="C33" i="20"/>
  <c r="C194" i="20" s="1"/>
  <c r="C68" i="20"/>
  <c r="C229" i="20" s="1"/>
  <c r="H30" i="20"/>
  <c r="H191" i="20" s="1"/>
  <c r="D26" i="20"/>
  <c r="D187" i="20" s="1"/>
  <c r="D33" i="20"/>
  <c r="D194" i="20" s="1"/>
  <c r="D68" i="20"/>
  <c r="D229" i="20" s="1"/>
  <c r="D30" i="20"/>
  <c r="D191" i="20" s="1"/>
  <c r="D60" i="20"/>
  <c r="D221" i="20" s="1"/>
  <c r="D72" i="20"/>
  <c r="D233" i="20" s="1"/>
  <c r="H74" i="20"/>
  <c r="H235" i="20" s="1"/>
  <c r="K13" i="20"/>
  <c r="K174" i="20" s="1"/>
  <c r="Z13" i="20"/>
  <c r="Z174" i="20" s="1"/>
  <c r="H60" i="20"/>
  <c r="H221" i="20" s="1"/>
  <c r="AC13" i="20"/>
  <c r="AC174" i="20" s="1"/>
  <c r="L12" i="20"/>
  <c r="L173" i="20" s="1"/>
  <c r="H63" i="20"/>
  <c r="H224" i="20" s="1"/>
  <c r="Y12" i="20"/>
  <c r="Y173" i="20" s="1"/>
  <c r="I12" i="20"/>
  <c r="I173" i="20" s="1"/>
  <c r="F74" i="20"/>
  <c r="F235" i="20" s="1"/>
  <c r="M12" i="20"/>
  <c r="M173" i="20" s="1"/>
  <c r="J12" i="20"/>
  <c r="J173" i="20" s="1"/>
  <c r="H33" i="20"/>
  <c r="H194" i="20" s="1"/>
  <c r="H35" i="20"/>
  <c r="H196" i="20" s="1"/>
  <c r="H70" i="20"/>
  <c r="H231" i="20" s="1"/>
  <c r="H78" i="20"/>
  <c r="H239" i="20" s="1"/>
  <c r="H51" i="20"/>
  <c r="H212" i="20" s="1"/>
  <c r="H56" i="20"/>
  <c r="H217" i="20" s="1"/>
  <c r="F12" i="20" l="1"/>
  <c r="F173" i="20" s="1"/>
  <c r="S12" i="20"/>
  <c r="S173" i="20" s="1"/>
  <c r="AA12" i="20"/>
  <c r="AA173" i="20" s="1"/>
  <c r="R12" i="20"/>
  <c r="R173" i="20" s="1"/>
  <c r="U12" i="20"/>
  <c r="U173" i="20" s="1"/>
  <c r="H12" i="20"/>
  <c r="H173" i="20" s="1"/>
  <c r="AB12" i="20"/>
  <c r="AB173" i="20" s="1"/>
  <c r="W12" i="20"/>
  <c r="W173" i="20" s="1"/>
  <c r="Z12" i="20"/>
  <c r="Z173" i="20" s="1"/>
  <c r="N12" i="20"/>
  <c r="N173" i="20" s="1"/>
  <c r="K12" i="20"/>
  <c r="K173" i="20" s="1"/>
  <c r="E70" i="20"/>
  <c r="E231" i="20" s="1"/>
  <c r="D56" i="20"/>
  <c r="D217" i="20" s="1"/>
  <c r="E78" i="20"/>
  <c r="E239" i="20" s="1"/>
  <c r="C63" i="20"/>
  <c r="C224" i="20" s="1"/>
  <c r="C56" i="20"/>
  <c r="C217" i="20" s="1"/>
  <c r="E60" i="20"/>
  <c r="E221" i="20" s="1"/>
  <c r="C35" i="20"/>
  <c r="C196" i="20" s="1"/>
  <c r="D74" i="20"/>
  <c r="D235" i="20" s="1"/>
  <c r="C60" i="20"/>
  <c r="C221" i="20" s="1"/>
  <c r="C51" i="20"/>
  <c r="C212" i="20" s="1"/>
  <c r="E28" i="20"/>
  <c r="E189" i="20" s="1"/>
  <c r="E26" i="20"/>
  <c r="E187" i="20" s="1"/>
  <c r="E33" i="20"/>
  <c r="E194" i="20" s="1"/>
  <c r="E68" i="20"/>
  <c r="E229" i="20" s="1"/>
  <c r="C74" i="20"/>
  <c r="C235" i="20" s="1"/>
  <c r="D51" i="20"/>
  <c r="D212" i="20" s="1"/>
  <c r="C30" i="20"/>
  <c r="C191" i="20" s="1"/>
  <c r="D63" i="20"/>
  <c r="D224" i="20" s="1"/>
  <c r="D35" i="20"/>
  <c r="D196" i="20" s="1"/>
  <c r="C13" i="20"/>
  <c r="C174" i="20" s="1"/>
  <c r="C45" i="20"/>
  <c r="C206" i="20" s="1"/>
  <c r="E72" i="20"/>
  <c r="E233" i="20" s="1"/>
  <c r="D45" i="20"/>
  <c r="D206" i="20" s="1"/>
  <c r="T12" i="20" l="1"/>
  <c r="T173" i="20" s="1"/>
  <c r="D12" i="20"/>
  <c r="D173" i="20" s="1"/>
  <c r="AC12" i="20"/>
  <c r="AC173" i="20" s="1"/>
  <c r="E63" i="20"/>
  <c r="E224" i="20" s="1"/>
  <c r="E51" i="20"/>
  <c r="E212" i="20" s="1"/>
  <c r="E74" i="20"/>
  <c r="E235" i="20" s="1"/>
  <c r="E45" i="20"/>
  <c r="E206" i="20" s="1"/>
  <c r="E30" i="20"/>
  <c r="E191" i="20" s="1"/>
  <c r="E56" i="20"/>
  <c r="E217" i="20" s="1"/>
  <c r="C12" i="20"/>
  <c r="C173" i="20" s="1"/>
  <c r="E35" i="20"/>
  <c r="E196" i="20" s="1"/>
  <c r="E12" i="20" l="1"/>
  <c r="E173" i="20" s="1"/>
  <c r="C81" i="25" l="1"/>
  <c r="C80" i="25"/>
  <c r="H78" i="25"/>
  <c r="G78" i="25"/>
  <c r="F78" i="25"/>
  <c r="C79" i="25"/>
  <c r="C78" i="25" s="1"/>
  <c r="Y78" i="25"/>
  <c r="X78" i="25"/>
  <c r="W78" i="25"/>
  <c r="V78" i="25"/>
  <c r="U78" i="25"/>
  <c r="T78" i="25"/>
  <c r="S78" i="25"/>
  <c r="R78" i="25"/>
  <c r="Q78" i="25"/>
  <c r="P78" i="25"/>
  <c r="O78" i="25"/>
  <c r="N78" i="25"/>
  <c r="M78" i="25"/>
  <c r="L78" i="25"/>
  <c r="K78" i="25"/>
  <c r="J78" i="25"/>
  <c r="I78" i="25"/>
  <c r="E78" i="25"/>
  <c r="D78" i="25"/>
  <c r="C77" i="25"/>
  <c r="C76" i="25"/>
  <c r="H74" i="25"/>
  <c r="C75" i="25"/>
  <c r="Y74" i="25"/>
  <c r="X74" i="25"/>
  <c r="W74" i="25"/>
  <c r="V74" i="25"/>
  <c r="U74" i="25"/>
  <c r="T74" i="25"/>
  <c r="S74" i="25"/>
  <c r="R74" i="25"/>
  <c r="Q74" i="25"/>
  <c r="P74" i="25"/>
  <c r="O74" i="25"/>
  <c r="N74" i="25"/>
  <c r="M74" i="25"/>
  <c r="L74" i="25"/>
  <c r="K74" i="25"/>
  <c r="J74" i="25"/>
  <c r="I74" i="25"/>
  <c r="G74" i="25"/>
  <c r="F74" i="25"/>
  <c r="E74" i="25"/>
  <c r="J72" i="25"/>
  <c r="I72" i="25"/>
  <c r="F72" i="25"/>
  <c r="C73" i="25"/>
  <c r="C72" i="25" s="1"/>
  <c r="Y72" i="25"/>
  <c r="X72" i="25"/>
  <c r="W72" i="25"/>
  <c r="V72" i="25"/>
  <c r="U72" i="25"/>
  <c r="T72" i="25"/>
  <c r="S72" i="25"/>
  <c r="R72" i="25"/>
  <c r="Q72" i="25"/>
  <c r="P72" i="25"/>
  <c r="O72" i="25"/>
  <c r="N72" i="25"/>
  <c r="M72" i="25"/>
  <c r="L72" i="25"/>
  <c r="K72" i="25"/>
  <c r="H72" i="25"/>
  <c r="G72" i="25"/>
  <c r="E72" i="25"/>
  <c r="D72" i="25"/>
  <c r="H70" i="25"/>
  <c r="G70" i="25"/>
  <c r="D70" i="25"/>
  <c r="Y70" i="25"/>
  <c r="X70" i="25"/>
  <c r="W70" i="25"/>
  <c r="V70" i="25"/>
  <c r="U70" i="25"/>
  <c r="T70" i="25"/>
  <c r="S70" i="25"/>
  <c r="R70" i="25"/>
  <c r="Q70" i="25"/>
  <c r="P70" i="25"/>
  <c r="O70" i="25"/>
  <c r="N70" i="25"/>
  <c r="M70" i="25"/>
  <c r="L70" i="25"/>
  <c r="K70" i="25"/>
  <c r="J70" i="25"/>
  <c r="I70" i="25"/>
  <c r="F70" i="25"/>
  <c r="E70" i="25"/>
  <c r="J68" i="25"/>
  <c r="F68" i="25"/>
  <c r="E68" i="25"/>
  <c r="C69" i="25"/>
  <c r="C68" i="25" s="1"/>
  <c r="Y68" i="25"/>
  <c r="X68" i="25"/>
  <c r="W68" i="25"/>
  <c r="V68" i="25"/>
  <c r="U68" i="25"/>
  <c r="T68" i="25"/>
  <c r="S68" i="25"/>
  <c r="R68" i="25"/>
  <c r="Q68" i="25"/>
  <c r="P68" i="25"/>
  <c r="O68" i="25"/>
  <c r="N68" i="25"/>
  <c r="M68" i="25"/>
  <c r="L68" i="25"/>
  <c r="K68" i="25"/>
  <c r="I68" i="25"/>
  <c r="H68" i="25"/>
  <c r="G68" i="25"/>
  <c r="D68" i="25"/>
  <c r="C67" i="25"/>
  <c r="C66" i="25"/>
  <c r="C65" i="25"/>
  <c r="I63" i="25"/>
  <c r="H63" i="25"/>
  <c r="G63" i="25"/>
  <c r="E63" i="25"/>
  <c r="C64" i="25"/>
  <c r="Y63" i="25"/>
  <c r="X63" i="25"/>
  <c r="W63" i="25"/>
  <c r="V63" i="25"/>
  <c r="U63" i="25"/>
  <c r="T63" i="25"/>
  <c r="S63" i="25"/>
  <c r="R63" i="25"/>
  <c r="Q63" i="25"/>
  <c r="P63" i="25"/>
  <c r="O63" i="25"/>
  <c r="N63" i="25"/>
  <c r="M63" i="25"/>
  <c r="L63" i="25"/>
  <c r="K63" i="25"/>
  <c r="J63" i="25"/>
  <c r="F63" i="25"/>
  <c r="D63" i="25"/>
  <c r="C62" i="25"/>
  <c r="I60" i="25"/>
  <c r="F60" i="25"/>
  <c r="E60" i="25"/>
  <c r="D60" i="25"/>
  <c r="Y60" i="25"/>
  <c r="X60" i="25"/>
  <c r="W60" i="25"/>
  <c r="V60" i="25"/>
  <c r="U60" i="25"/>
  <c r="T60" i="25"/>
  <c r="S60" i="25"/>
  <c r="R60" i="25"/>
  <c r="Q60" i="25"/>
  <c r="P60" i="25"/>
  <c r="O60" i="25"/>
  <c r="N60" i="25"/>
  <c r="M60" i="25"/>
  <c r="L60" i="25"/>
  <c r="K60" i="25"/>
  <c r="J60" i="25"/>
  <c r="H60" i="25"/>
  <c r="G60" i="25"/>
  <c r="C59" i="25"/>
  <c r="C58" i="25"/>
  <c r="P56" i="25"/>
  <c r="O56" i="25"/>
  <c r="I56" i="25"/>
  <c r="H56" i="25"/>
  <c r="G56" i="25"/>
  <c r="C57" i="25"/>
  <c r="Y56" i="25"/>
  <c r="X56" i="25"/>
  <c r="W56" i="25"/>
  <c r="V56" i="25"/>
  <c r="U56" i="25"/>
  <c r="T56" i="25"/>
  <c r="S56" i="25"/>
  <c r="R56" i="25"/>
  <c r="Q56" i="25"/>
  <c r="N56" i="25"/>
  <c r="M56" i="25"/>
  <c r="L56" i="25"/>
  <c r="K56" i="25"/>
  <c r="J56" i="25"/>
  <c r="F56" i="25"/>
  <c r="E56" i="25"/>
  <c r="D56" i="25"/>
  <c r="C55" i="25"/>
  <c r="C54" i="25"/>
  <c r="C53" i="25"/>
  <c r="L51" i="25"/>
  <c r="K51" i="25"/>
  <c r="J51" i="25"/>
  <c r="H51" i="25"/>
  <c r="C52" i="25"/>
  <c r="D51" i="25"/>
  <c r="Y51" i="25"/>
  <c r="X51" i="25"/>
  <c r="W51" i="25"/>
  <c r="V51" i="25"/>
  <c r="U51" i="25"/>
  <c r="T51" i="25"/>
  <c r="S51" i="25"/>
  <c r="R51" i="25"/>
  <c r="Q51" i="25"/>
  <c r="P51" i="25"/>
  <c r="O51" i="25"/>
  <c r="N51" i="25"/>
  <c r="M51" i="25"/>
  <c r="I51" i="25"/>
  <c r="F51" i="25"/>
  <c r="E51" i="25"/>
  <c r="C44" i="25"/>
  <c r="C43" i="25"/>
  <c r="C42" i="25"/>
  <c r="C41" i="25"/>
  <c r="C40" i="25"/>
  <c r="C39" i="25"/>
  <c r="C38" i="25"/>
  <c r="C37" i="25"/>
  <c r="Y35" i="25"/>
  <c r="R35" i="25"/>
  <c r="Q35" i="25"/>
  <c r="J35" i="25"/>
  <c r="I35" i="25"/>
  <c r="F35" i="25"/>
  <c r="E35" i="25"/>
  <c r="C36" i="25"/>
  <c r="X35" i="25"/>
  <c r="W35" i="25"/>
  <c r="V35" i="25"/>
  <c r="U35" i="25"/>
  <c r="T35" i="25"/>
  <c r="S35" i="25"/>
  <c r="P35" i="25"/>
  <c r="O35" i="25"/>
  <c r="N35" i="25"/>
  <c r="M35" i="25"/>
  <c r="L35" i="25"/>
  <c r="K35" i="25"/>
  <c r="H35" i="25"/>
  <c r="G35" i="25"/>
  <c r="D35" i="25"/>
  <c r="C50" i="25"/>
  <c r="C49" i="25"/>
  <c r="C48" i="25"/>
  <c r="C47" i="25"/>
  <c r="S45" i="25"/>
  <c r="L45" i="25"/>
  <c r="K45" i="25"/>
  <c r="I45" i="25"/>
  <c r="G45" i="25"/>
  <c r="F45" i="25"/>
  <c r="D45" i="25"/>
  <c r="C46" i="25"/>
  <c r="Y45" i="25"/>
  <c r="X45" i="25"/>
  <c r="W45" i="25"/>
  <c r="V45" i="25"/>
  <c r="U45" i="25"/>
  <c r="T45" i="25"/>
  <c r="R45" i="25"/>
  <c r="Q45" i="25"/>
  <c r="P45" i="25"/>
  <c r="O45" i="25"/>
  <c r="N45" i="25"/>
  <c r="M45" i="25"/>
  <c r="J45" i="25"/>
  <c r="H45" i="25"/>
  <c r="E45" i="25"/>
  <c r="Y33" i="25"/>
  <c r="R33" i="25"/>
  <c r="Q33" i="25"/>
  <c r="J33" i="25"/>
  <c r="I33" i="25"/>
  <c r="G33" i="25"/>
  <c r="E33" i="25"/>
  <c r="D33" i="25"/>
  <c r="X33" i="25"/>
  <c r="W33" i="25"/>
  <c r="V33" i="25"/>
  <c r="U33" i="25"/>
  <c r="T33" i="25"/>
  <c r="S33" i="25"/>
  <c r="P33" i="25"/>
  <c r="O33" i="25"/>
  <c r="N33" i="25"/>
  <c r="M33" i="25"/>
  <c r="L33" i="25"/>
  <c r="K33" i="25"/>
  <c r="H33" i="25"/>
  <c r="F33" i="25"/>
  <c r="C32" i="25"/>
  <c r="V30" i="25"/>
  <c r="Q30" i="25"/>
  <c r="O30" i="25"/>
  <c r="N30" i="25"/>
  <c r="I30" i="25"/>
  <c r="G30" i="25"/>
  <c r="F30" i="25"/>
  <c r="D30" i="25"/>
  <c r="Y30" i="25"/>
  <c r="X30" i="25"/>
  <c r="W30" i="25"/>
  <c r="U30" i="25"/>
  <c r="T30" i="25"/>
  <c r="S30" i="25"/>
  <c r="R30" i="25"/>
  <c r="P30" i="25"/>
  <c r="M30" i="25"/>
  <c r="L30" i="25"/>
  <c r="K30" i="25"/>
  <c r="J30" i="25"/>
  <c r="H30" i="25"/>
  <c r="E30" i="25"/>
  <c r="T28" i="25"/>
  <c r="O28" i="25"/>
  <c r="M28" i="25"/>
  <c r="L28" i="25"/>
  <c r="J28" i="25"/>
  <c r="G28" i="25"/>
  <c r="E28" i="25"/>
  <c r="D28" i="25"/>
  <c r="Y28" i="25"/>
  <c r="X28" i="25"/>
  <c r="W28" i="25"/>
  <c r="V28" i="25"/>
  <c r="U28" i="25"/>
  <c r="S28" i="25"/>
  <c r="R28" i="25"/>
  <c r="Q28" i="25"/>
  <c r="P28" i="25"/>
  <c r="N28" i="25"/>
  <c r="K28" i="25"/>
  <c r="I28" i="25"/>
  <c r="H28" i="25"/>
  <c r="F28" i="25"/>
  <c r="R26" i="25"/>
  <c r="M26" i="25"/>
  <c r="K26" i="25"/>
  <c r="J26" i="25"/>
  <c r="H26" i="25"/>
  <c r="C27" i="25"/>
  <c r="C26" i="25" s="1"/>
  <c r="Y26" i="25"/>
  <c r="X26" i="25"/>
  <c r="W26" i="25"/>
  <c r="V26" i="25"/>
  <c r="U26" i="25"/>
  <c r="T26" i="25"/>
  <c r="S26" i="25"/>
  <c r="Q26" i="25"/>
  <c r="P26" i="25"/>
  <c r="O26" i="25"/>
  <c r="N26" i="25"/>
  <c r="L26" i="25"/>
  <c r="I26" i="25"/>
  <c r="G26" i="25"/>
  <c r="F26" i="25"/>
  <c r="D26" i="25"/>
  <c r="C25" i="25"/>
  <c r="C24" i="25"/>
  <c r="V22" i="25"/>
  <c r="Q22" i="25"/>
  <c r="O22" i="25"/>
  <c r="N22" i="25"/>
  <c r="I22" i="25"/>
  <c r="G22" i="25"/>
  <c r="F22" i="25"/>
  <c r="D22" i="25"/>
  <c r="Y22" i="25"/>
  <c r="X22" i="25"/>
  <c r="W22" i="25"/>
  <c r="U22" i="25"/>
  <c r="T22" i="25"/>
  <c r="S22" i="25"/>
  <c r="R22" i="25"/>
  <c r="P22" i="25"/>
  <c r="M22" i="25"/>
  <c r="L22" i="25"/>
  <c r="K22" i="25"/>
  <c r="J22" i="25"/>
  <c r="H22" i="25"/>
  <c r="E22" i="25"/>
  <c r="C21" i="25"/>
  <c r="C20" i="25"/>
  <c r="C19" i="25"/>
  <c r="C18" i="25"/>
  <c r="Y78" i="23"/>
  <c r="X78" i="23"/>
  <c r="W78" i="23"/>
  <c r="V78" i="23"/>
  <c r="U78" i="23"/>
  <c r="T78" i="23"/>
  <c r="S78" i="23"/>
  <c r="R78" i="23"/>
  <c r="Q78" i="23"/>
  <c r="P78" i="23"/>
  <c r="O78" i="23"/>
  <c r="N78" i="23"/>
  <c r="M78" i="23"/>
  <c r="L78" i="23"/>
  <c r="K78" i="23"/>
  <c r="J78" i="23"/>
  <c r="I78" i="23"/>
  <c r="H78" i="23"/>
  <c r="G78" i="23"/>
  <c r="F78" i="23"/>
  <c r="E78" i="23"/>
  <c r="Y72" i="23"/>
  <c r="X72" i="23"/>
  <c r="W72" i="23"/>
  <c r="V72" i="23"/>
  <c r="U72" i="23"/>
  <c r="T72" i="23"/>
  <c r="S72" i="23"/>
  <c r="R72" i="23"/>
  <c r="Q72" i="23"/>
  <c r="P72" i="23"/>
  <c r="O72" i="23"/>
  <c r="N72" i="23"/>
  <c r="M72" i="23"/>
  <c r="L72" i="23"/>
  <c r="K72" i="23"/>
  <c r="J72" i="23"/>
  <c r="I72" i="23"/>
  <c r="H72" i="23"/>
  <c r="G72" i="23"/>
  <c r="F72" i="23"/>
  <c r="E72" i="23"/>
  <c r="Y70" i="23"/>
  <c r="X70" i="23"/>
  <c r="W70" i="23"/>
  <c r="V70" i="23"/>
  <c r="U70" i="23"/>
  <c r="T70" i="23"/>
  <c r="S70" i="23"/>
  <c r="R70" i="23"/>
  <c r="Q70" i="23"/>
  <c r="P70" i="23"/>
  <c r="O70" i="23"/>
  <c r="N70" i="23"/>
  <c r="M70" i="23"/>
  <c r="L70" i="23"/>
  <c r="K70" i="23"/>
  <c r="J70" i="23"/>
  <c r="I70" i="23"/>
  <c r="H70" i="23"/>
  <c r="G70" i="23"/>
  <c r="F70" i="23"/>
  <c r="E70" i="23"/>
  <c r="Y68" i="23"/>
  <c r="X68" i="23"/>
  <c r="W68" i="23"/>
  <c r="V68" i="23"/>
  <c r="U68" i="23"/>
  <c r="T68" i="23"/>
  <c r="S68" i="23"/>
  <c r="R68" i="23"/>
  <c r="Q68" i="23"/>
  <c r="P68" i="23"/>
  <c r="O68" i="23"/>
  <c r="N68" i="23"/>
  <c r="M68" i="23"/>
  <c r="L68" i="23"/>
  <c r="K68" i="23"/>
  <c r="J68" i="23"/>
  <c r="I68" i="23"/>
  <c r="H68" i="23"/>
  <c r="G68" i="23"/>
  <c r="F68" i="23"/>
  <c r="E68" i="23"/>
  <c r="Y33" i="23"/>
  <c r="X33" i="23"/>
  <c r="W33" i="23"/>
  <c r="V33" i="23"/>
  <c r="U33" i="23"/>
  <c r="T33" i="23"/>
  <c r="S33" i="23"/>
  <c r="R33" i="23"/>
  <c r="Q33" i="23"/>
  <c r="P33" i="23"/>
  <c r="O33" i="23"/>
  <c r="N33" i="23"/>
  <c r="M33" i="23"/>
  <c r="L33" i="23"/>
  <c r="K33" i="23"/>
  <c r="J33" i="23"/>
  <c r="I33" i="23"/>
  <c r="H33" i="23"/>
  <c r="G33" i="23"/>
  <c r="F33" i="23"/>
  <c r="E33" i="23"/>
  <c r="Y28" i="23"/>
  <c r="X28" i="23"/>
  <c r="W28" i="23"/>
  <c r="V28" i="23"/>
  <c r="U28" i="23"/>
  <c r="T28" i="23"/>
  <c r="S28" i="23"/>
  <c r="R28" i="23"/>
  <c r="Q28" i="23"/>
  <c r="P28" i="23"/>
  <c r="O28" i="23"/>
  <c r="N28" i="23"/>
  <c r="M28" i="23"/>
  <c r="L28" i="23"/>
  <c r="K28" i="23"/>
  <c r="J28" i="23"/>
  <c r="I28" i="23"/>
  <c r="H28" i="23"/>
  <c r="G28" i="23"/>
  <c r="F28" i="23"/>
  <c r="E28" i="23"/>
  <c r="Y26" i="23"/>
  <c r="X26" i="23"/>
  <c r="W26" i="23"/>
  <c r="V26" i="23"/>
  <c r="U26" i="23"/>
  <c r="T26" i="23"/>
  <c r="S26" i="23"/>
  <c r="R26" i="23"/>
  <c r="Q26" i="23"/>
  <c r="P26" i="23"/>
  <c r="O26" i="23"/>
  <c r="N26" i="23"/>
  <c r="M26" i="23"/>
  <c r="L26" i="23"/>
  <c r="K26" i="23"/>
  <c r="J26" i="23"/>
  <c r="I26" i="23"/>
  <c r="H26" i="23"/>
  <c r="G26" i="23"/>
  <c r="F26" i="23"/>
  <c r="E26" i="23"/>
  <c r="C81" i="24"/>
  <c r="C80" i="24"/>
  <c r="I78" i="24"/>
  <c r="H78" i="24"/>
  <c r="G78" i="24"/>
  <c r="E78" i="24"/>
  <c r="C79" i="24"/>
  <c r="C78" i="24" s="1"/>
  <c r="Y78" i="24"/>
  <c r="X78" i="24"/>
  <c r="W78" i="24"/>
  <c r="V78" i="24"/>
  <c r="U78" i="24"/>
  <c r="T78" i="24"/>
  <c r="S78" i="24"/>
  <c r="R78" i="24"/>
  <c r="Q78" i="24"/>
  <c r="P78" i="24"/>
  <c r="O78" i="24"/>
  <c r="N78" i="24"/>
  <c r="M78" i="24"/>
  <c r="L78" i="24"/>
  <c r="K78" i="24"/>
  <c r="J78" i="24"/>
  <c r="F78" i="24"/>
  <c r="D78" i="24"/>
  <c r="C77" i="24"/>
  <c r="C76" i="24"/>
  <c r="K74" i="24"/>
  <c r="I74" i="24"/>
  <c r="H74" i="24"/>
  <c r="C75" i="24"/>
  <c r="D74" i="24"/>
  <c r="Y74" i="24"/>
  <c r="X74" i="24"/>
  <c r="W74" i="24"/>
  <c r="V74" i="24"/>
  <c r="U74" i="24"/>
  <c r="T74" i="24"/>
  <c r="S74" i="24"/>
  <c r="R74" i="24"/>
  <c r="Q74" i="24"/>
  <c r="P74" i="24"/>
  <c r="O74" i="24"/>
  <c r="N74" i="24"/>
  <c r="M74" i="24"/>
  <c r="L74" i="24"/>
  <c r="J74" i="24"/>
  <c r="F74" i="24"/>
  <c r="E74" i="24"/>
  <c r="Q72" i="24"/>
  <c r="J72" i="24"/>
  <c r="I72" i="24"/>
  <c r="G72" i="24"/>
  <c r="F72" i="24"/>
  <c r="E72" i="24"/>
  <c r="C73" i="24"/>
  <c r="C72" i="24" s="1"/>
  <c r="Y72" i="24"/>
  <c r="X72" i="24"/>
  <c r="W72" i="24"/>
  <c r="V72" i="24"/>
  <c r="U72" i="24"/>
  <c r="T72" i="24"/>
  <c r="S72" i="24"/>
  <c r="R72" i="24"/>
  <c r="P72" i="24"/>
  <c r="O72" i="24"/>
  <c r="N72" i="24"/>
  <c r="M72" i="24"/>
  <c r="L72" i="24"/>
  <c r="K72" i="24"/>
  <c r="H72" i="24"/>
  <c r="D72" i="24"/>
  <c r="O70" i="24"/>
  <c r="H70" i="24"/>
  <c r="G70" i="24"/>
  <c r="E70" i="24"/>
  <c r="D70" i="24"/>
  <c r="Y70" i="24"/>
  <c r="X70" i="24"/>
  <c r="W70" i="24"/>
  <c r="V70" i="24"/>
  <c r="U70" i="24"/>
  <c r="T70" i="24"/>
  <c r="S70" i="24"/>
  <c r="R70" i="24"/>
  <c r="Q70" i="24"/>
  <c r="P70" i="24"/>
  <c r="N70" i="24"/>
  <c r="M70" i="24"/>
  <c r="L70" i="24"/>
  <c r="K70" i="24"/>
  <c r="J70" i="24"/>
  <c r="I70" i="24"/>
  <c r="F70" i="24"/>
  <c r="M68" i="24"/>
  <c r="J68" i="24"/>
  <c r="I68" i="24"/>
  <c r="F68" i="24"/>
  <c r="E68" i="24"/>
  <c r="C69" i="24"/>
  <c r="C68" i="24" s="1"/>
  <c r="Y68" i="24"/>
  <c r="X68" i="24"/>
  <c r="W68" i="24"/>
  <c r="V68" i="24"/>
  <c r="U68" i="24"/>
  <c r="T68" i="24"/>
  <c r="S68" i="24"/>
  <c r="R68" i="24"/>
  <c r="Q68" i="24"/>
  <c r="P68" i="24"/>
  <c r="O68" i="24"/>
  <c r="N68" i="24"/>
  <c r="L68" i="24"/>
  <c r="K68" i="24"/>
  <c r="H68" i="24"/>
  <c r="G68" i="24"/>
  <c r="D68" i="24"/>
  <c r="C67" i="24"/>
  <c r="C66" i="24"/>
  <c r="C65" i="24"/>
  <c r="P63" i="24"/>
  <c r="N63" i="24"/>
  <c r="L63" i="24"/>
  <c r="I63" i="24"/>
  <c r="H63" i="24"/>
  <c r="F63" i="24"/>
  <c r="D63" i="24"/>
  <c r="Y63" i="24"/>
  <c r="X63" i="24"/>
  <c r="W63" i="24"/>
  <c r="V63" i="24"/>
  <c r="U63" i="24"/>
  <c r="T63" i="24"/>
  <c r="S63" i="24"/>
  <c r="R63" i="24"/>
  <c r="Q63" i="24"/>
  <c r="O63" i="24"/>
  <c r="M63" i="24"/>
  <c r="K63" i="24"/>
  <c r="J63" i="24"/>
  <c r="G63" i="24"/>
  <c r="E63" i="24"/>
  <c r="C62" i="24"/>
  <c r="Y60" i="24"/>
  <c r="Q60" i="24"/>
  <c r="M60" i="24"/>
  <c r="K60" i="24"/>
  <c r="I60" i="24"/>
  <c r="F60" i="24"/>
  <c r="C61" i="24"/>
  <c r="X60" i="24"/>
  <c r="W60" i="24"/>
  <c r="V60" i="24"/>
  <c r="U60" i="24"/>
  <c r="T60" i="24"/>
  <c r="S60" i="24"/>
  <c r="R60" i="24"/>
  <c r="P60" i="24"/>
  <c r="O60" i="24"/>
  <c r="N60" i="24"/>
  <c r="L60" i="24"/>
  <c r="J60" i="24"/>
  <c r="H60" i="24"/>
  <c r="G60" i="24"/>
  <c r="D60" i="24"/>
  <c r="C59" i="24"/>
  <c r="C58" i="24"/>
  <c r="U56" i="24"/>
  <c r="Q56" i="24"/>
  <c r="O56" i="24"/>
  <c r="M56" i="24"/>
  <c r="I56" i="24"/>
  <c r="H56" i="24"/>
  <c r="G56" i="24"/>
  <c r="E56" i="24"/>
  <c r="C57" i="24"/>
  <c r="Y56" i="24"/>
  <c r="X56" i="24"/>
  <c r="W56" i="24"/>
  <c r="V56" i="24"/>
  <c r="T56" i="24"/>
  <c r="S56" i="24"/>
  <c r="R56" i="24"/>
  <c r="P56" i="24"/>
  <c r="N56" i="24"/>
  <c r="L56" i="24"/>
  <c r="K56" i="24"/>
  <c r="J56" i="24"/>
  <c r="F56" i="24"/>
  <c r="D56" i="24"/>
  <c r="C55" i="24"/>
  <c r="C54" i="24"/>
  <c r="C53" i="24"/>
  <c r="P51" i="24"/>
  <c r="L51" i="24"/>
  <c r="J51" i="24"/>
  <c r="H51" i="24"/>
  <c r="C52" i="24"/>
  <c r="Y51" i="24"/>
  <c r="X51" i="24"/>
  <c r="W51" i="24"/>
  <c r="V51" i="24"/>
  <c r="U51" i="24"/>
  <c r="T51" i="24"/>
  <c r="S51" i="24"/>
  <c r="R51" i="24"/>
  <c r="Q51" i="24"/>
  <c r="O51" i="24"/>
  <c r="N51" i="24"/>
  <c r="M51" i="24"/>
  <c r="K51" i="24"/>
  <c r="I51" i="24"/>
  <c r="G51" i="24"/>
  <c r="F51" i="24"/>
  <c r="E51" i="24"/>
  <c r="C44" i="24"/>
  <c r="C43" i="24"/>
  <c r="C42" i="24"/>
  <c r="C41" i="24"/>
  <c r="C40" i="24"/>
  <c r="C39" i="24"/>
  <c r="C38" i="24"/>
  <c r="C37" i="24"/>
  <c r="R35" i="24"/>
  <c r="Q35" i="24"/>
  <c r="N35" i="24"/>
  <c r="J35" i="24"/>
  <c r="I35" i="24"/>
  <c r="F35" i="24"/>
  <c r="Y35" i="24"/>
  <c r="W35" i="24"/>
  <c r="V35" i="24"/>
  <c r="U35" i="24"/>
  <c r="O35" i="24"/>
  <c r="M35" i="24"/>
  <c r="E35" i="24"/>
  <c r="C50" i="24"/>
  <c r="C49" i="24"/>
  <c r="C48" i="24"/>
  <c r="C47" i="24"/>
  <c r="T45" i="24"/>
  <c r="R45" i="24"/>
  <c r="P45" i="24"/>
  <c r="N45" i="24"/>
  <c r="L45" i="24"/>
  <c r="K45" i="24"/>
  <c r="C46" i="24"/>
  <c r="H45" i="24"/>
  <c r="F45" i="24"/>
  <c r="D45" i="24"/>
  <c r="Y45" i="24"/>
  <c r="X45" i="24"/>
  <c r="W45" i="24"/>
  <c r="V45" i="24"/>
  <c r="U45" i="24"/>
  <c r="S45" i="24"/>
  <c r="Q45" i="24"/>
  <c r="O45" i="24"/>
  <c r="M45" i="24"/>
  <c r="I45" i="24"/>
  <c r="G45" i="24"/>
  <c r="E45" i="24"/>
  <c r="R33" i="24"/>
  <c r="P33" i="24"/>
  <c r="L33" i="24"/>
  <c r="J33" i="24"/>
  <c r="I33" i="24"/>
  <c r="H33" i="24"/>
  <c r="F33" i="24"/>
  <c r="D33" i="24"/>
  <c r="Y33" i="24"/>
  <c r="X33" i="24"/>
  <c r="W33" i="24"/>
  <c r="V33" i="24"/>
  <c r="U33" i="24"/>
  <c r="T33" i="24"/>
  <c r="S33" i="24"/>
  <c r="Q33" i="24"/>
  <c r="O33" i="24"/>
  <c r="N33" i="24"/>
  <c r="M33" i="24"/>
  <c r="K33" i="24"/>
  <c r="G33" i="24"/>
  <c r="E33" i="24"/>
  <c r="Q12" i="24" l="1"/>
  <c r="U12" i="24"/>
  <c r="Y12" i="24"/>
  <c r="F12" i="24"/>
  <c r="R12" i="24"/>
  <c r="N12" i="24"/>
  <c r="V12" i="24"/>
  <c r="M12" i="24"/>
  <c r="O12" i="24"/>
  <c r="W12" i="24"/>
  <c r="I12" i="24"/>
  <c r="D13" i="23"/>
  <c r="J13" i="23"/>
  <c r="F22" i="23"/>
  <c r="N22" i="23"/>
  <c r="V22" i="23"/>
  <c r="H30" i="23"/>
  <c r="P30" i="23"/>
  <c r="X30" i="23"/>
  <c r="H35" i="23"/>
  <c r="P35" i="23"/>
  <c r="X35" i="23"/>
  <c r="J51" i="23"/>
  <c r="R51" i="23"/>
  <c r="H60" i="23"/>
  <c r="P60" i="23"/>
  <c r="X60" i="23"/>
  <c r="L63" i="23"/>
  <c r="T63" i="23"/>
  <c r="J74" i="23"/>
  <c r="R74" i="23"/>
  <c r="R13" i="23"/>
  <c r="F74" i="23"/>
  <c r="N74" i="23"/>
  <c r="V74" i="23"/>
  <c r="J56" i="23"/>
  <c r="R56" i="23"/>
  <c r="F45" i="23"/>
  <c r="N45" i="23"/>
  <c r="V45" i="23"/>
  <c r="J22" i="23"/>
  <c r="R22" i="23"/>
  <c r="L30" i="23"/>
  <c r="T30" i="23"/>
  <c r="J45" i="23"/>
  <c r="R45" i="23"/>
  <c r="L35" i="23"/>
  <c r="T35" i="23"/>
  <c r="F51" i="23"/>
  <c r="N51" i="23"/>
  <c r="V51" i="23"/>
  <c r="F56" i="23"/>
  <c r="N56" i="23"/>
  <c r="V56" i="23"/>
  <c r="L60" i="23"/>
  <c r="T60" i="23"/>
  <c r="H63" i="23"/>
  <c r="P63" i="23"/>
  <c r="X63" i="23"/>
  <c r="N13" i="23"/>
  <c r="V13" i="23"/>
  <c r="F13" i="23"/>
  <c r="C66" i="23"/>
  <c r="K56" i="23"/>
  <c r="S56" i="23"/>
  <c r="I60" i="23"/>
  <c r="Q60" i="23"/>
  <c r="Y60" i="23"/>
  <c r="E63" i="23"/>
  <c r="M63" i="23"/>
  <c r="U63" i="23"/>
  <c r="K74" i="23"/>
  <c r="S74" i="23"/>
  <c r="X13" i="25"/>
  <c r="X12" i="25" s="1"/>
  <c r="O56" i="23"/>
  <c r="W56" i="23"/>
  <c r="E60" i="23"/>
  <c r="M60" i="23"/>
  <c r="U60" i="23"/>
  <c r="I63" i="23"/>
  <c r="Q63" i="23"/>
  <c r="Y63" i="23"/>
  <c r="G74" i="23"/>
  <c r="O74" i="23"/>
  <c r="W74" i="23"/>
  <c r="H56" i="23"/>
  <c r="P56" i="23"/>
  <c r="X56" i="23"/>
  <c r="C59" i="23"/>
  <c r="F60" i="23"/>
  <c r="N60" i="23"/>
  <c r="V60" i="23"/>
  <c r="J63" i="23"/>
  <c r="R63" i="23"/>
  <c r="C65" i="23"/>
  <c r="H74" i="23"/>
  <c r="P74" i="23"/>
  <c r="X74" i="23"/>
  <c r="C77" i="23"/>
  <c r="E13" i="23"/>
  <c r="M13" i="23"/>
  <c r="U13" i="23"/>
  <c r="E22" i="23"/>
  <c r="M22" i="23"/>
  <c r="U22" i="23"/>
  <c r="G30" i="23"/>
  <c r="O30" i="23"/>
  <c r="W30" i="23"/>
  <c r="E45" i="23"/>
  <c r="M45" i="23"/>
  <c r="U45" i="23"/>
  <c r="G35" i="23"/>
  <c r="O35" i="23"/>
  <c r="W35" i="23"/>
  <c r="I51" i="23"/>
  <c r="Q51" i="23"/>
  <c r="Y51" i="23"/>
  <c r="I56" i="23"/>
  <c r="Q56" i="23"/>
  <c r="Y56" i="23"/>
  <c r="G60" i="23"/>
  <c r="O60" i="23"/>
  <c r="W60" i="23"/>
  <c r="K63" i="23"/>
  <c r="S63" i="23"/>
  <c r="I74" i="23"/>
  <c r="Q74" i="23"/>
  <c r="Y74" i="23"/>
  <c r="C76" i="23"/>
  <c r="C81" i="23"/>
  <c r="C16" i="25"/>
  <c r="C17" i="25"/>
  <c r="L56" i="23"/>
  <c r="T56" i="23"/>
  <c r="J60" i="23"/>
  <c r="R60" i="23"/>
  <c r="C62" i="23"/>
  <c r="F63" i="23"/>
  <c r="N63" i="23"/>
  <c r="V63" i="23"/>
  <c r="C67" i="23"/>
  <c r="L74" i="23"/>
  <c r="T74" i="23"/>
  <c r="C80" i="23"/>
  <c r="I13" i="23"/>
  <c r="Q13" i="23"/>
  <c r="Y13" i="23"/>
  <c r="I22" i="23"/>
  <c r="Q22" i="23"/>
  <c r="Y22" i="23"/>
  <c r="K30" i="23"/>
  <c r="S30" i="23"/>
  <c r="I45" i="23"/>
  <c r="Q45" i="23"/>
  <c r="Y45" i="23"/>
  <c r="K35" i="23"/>
  <c r="S35" i="23"/>
  <c r="E51" i="23"/>
  <c r="M51" i="23"/>
  <c r="U51" i="23"/>
  <c r="E56" i="23"/>
  <c r="M56" i="23"/>
  <c r="U56" i="23"/>
  <c r="K60" i="23"/>
  <c r="S60" i="23"/>
  <c r="G63" i="23"/>
  <c r="O63" i="23"/>
  <c r="W63" i="23"/>
  <c r="E74" i="23"/>
  <c r="M74" i="23"/>
  <c r="U74" i="23"/>
  <c r="C15" i="23"/>
  <c r="C19" i="23"/>
  <c r="C24" i="23"/>
  <c r="C47" i="23"/>
  <c r="C40" i="23"/>
  <c r="C44" i="23"/>
  <c r="C55" i="23"/>
  <c r="K13" i="23"/>
  <c r="S13" i="23"/>
  <c r="K22" i="23"/>
  <c r="S22" i="23"/>
  <c r="E30" i="23"/>
  <c r="M30" i="23"/>
  <c r="U30" i="23"/>
  <c r="K45" i="23"/>
  <c r="S45" i="23"/>
  <c r="E35" i="23"/>
  <c r="M35" i="23"/>
  <c r="U35" i="23"/>
  <c r="G51" i="23"/>
  <c r="O51" i="23"/>
  <c r="W51" i="23"/>
  <c r="G56" i="23"/>
  <c r="L13" i="23"/>
  <c r="T13" i="23"/>
  <c r="C18" i="23"/>
  <c r="L22" i="23"/>
  <c r="T22" i="23"/>
  <c r="F30" i="23"/>
  <c r="N30" i="23"/>
  <c r="V30" i="23"/>
  <c r="L45" i="23"/>
  <c r="T45" i="23"/>
  <c r="C50" i="23"/>
  <c r="F35" i="23"/>
  <c r="N35" i="23"/>
  <c r="V35" i="23"/>
  <c r="C39" i="23"/>
  <c r="C43" i="23"/>
  <c r="H51" i="23"/>
  <c r="P51" i="23"/>
  <c r="X51" i="23"/>
  <c r="C54" i="23"/>
  <c r="C17" i="23"/>
  <c r="C21" i="23"/>
  <c r="C49" i="23"/>
  <c r="C38" i="23"/>
  <c r="C42" i="23"/>
  <c r="C53" i="23"/>
  <c r="C58" i="23"/>
  <c r="G13" i="23"/>
  <c r="O13" i="23"/>
  <c r="W13" i="23"/>
  <c r="G22" i="23"/>
  <c r="O22" i="23"/>
  <c r="W22" i="23"/>
  <c r="I30" i="23"/>
  <c r="Q30" i="23"/>
  <c r="Y30" i="23"/>
  <c r="G45" i="23"/>
  <c r="O45" i="23"/>
  <c r="W45" i="23"/>
  <c r="I35" i="23"/>
  <c r="Q35" i="23"/>
  <c r="Y35" i="23"/>
  <c r="K51" i="23"/>
  <c r="S51" i="23"/>
  <c r="H13" i="23"/>
  <c r="P13" i="23"/>
  <c r="X13" i="23"/>
  <c r="C16" i="23"/>
  <c r="C20" i="23"/>
  <c r="H22" i="23"/>
  <c r="P22" i="23"/>
  <c r="X22" i="23"/>
  <c r="C25" i="23"/>
  <c r="J30" i="23"/>
  <c r="R30" i="23"/>
  <c r="C32" i="23"/>
  <c r="H45" i="23"/>
  <c r="P45" i="23"/>
  <c r="X45" i="23"/>
  <c r="C48" i="23"/>
  <c r="J35" i="23"/>
  <c r="R35" i="23"/>
  <c r="C37" i="23"/>
  <c r="C41" i="23"/>
  <c r="L51" i="23"/>
  <c r="T51" i="23"/>
  <c r="C14" i="23"/>
  <c r="C23" i="23"/>
  <c r="D22" i="23"/>
  <c r="C27" i="23"/>
  <c r="D26" i="23"/>
  <c r="C29" i="23"/>
  <c r="D28" i="23"/>
  <c r="C31" i="23"/>
  <c r="D30" i="23"/>
  <c r="C34" i="23"/>
  <c r="D33" i="23"/>
  <c r="C33" i="23" s="1"/>
  <c r="C46" i="23"/>
  <c r="D45" i="23"/>
  <c r="C36" i="23"/>
  <c r="D35" i="23"/>
  <c r="D51" i="23"/>
  <c r="C52" i="23"/>
  <c r="D56" i="23"/>
  <c r="C57" i="23"/>
  <c r="D60" i="23"/>
  <c r="C64" i="23"/>
  <c r="D63" i="23"/>
  <c r="C69" i="23"/>
  <c r="D68" i="23"/>
  <c r="C71" i="23"/>
  <c r="D70" i="23"/>
  <c r="D72" i="23"/>
  <c r="C73" i="23"/>
  <c r="D74" i="23"/>
  <c r="C75" i="23"/>
  <c r="C79" i="23"/>
  <c r="D78" i="23"/>
  <c r="J13" i="25"/>
  <c r="J12" i="25" s="1"/>
  <c r="R13" i="25"/>
  <c r="R12" i="25" s="1"/>
  <c r="F13" i="25"/>
  <c r="F12" i="25" s="1"/>
  <c r="N13" i="25"/>
  <c r="N12" i="25" s="1"/>
  <c r="V13" i="25"/>
  <c r="V12" i="25" s="1"/>
  <c r="L13" i="25"/>
  <c r="L12" i="25" s="1"/>
  <c r="H13" i="25"/>
  <c r="H12" i="25" s="1"/>
  <c r="I13" i="25"/>
  <c r="I12" i="25" s="1"/>
  <c r="Y13" i="25"/>
  <c r="Y12" i="25" s="1"/>
  <c r="G13" i="25"/>
  <c r="O13" i="25"/>
  <c r="O12" i="25" s="1"/>
  <c r="W13" i="25"/>
  <c r="W12" i="25" s="1"/>
  <c r="X35" i="24"/>
  <c r="X12" i="24" s="1"/>
  <c r="P13" i="25"/>
  <c r="P12" i="25" s="1"/>
  <c r="T35" i="24"/>
  <c r="T12" i="24" s="1"/>
  <c r="D13" i="25"/>
  <c r="C35" i="25"/>
  <c r="E13" i="25"/>
  <c r="M13" i="25"/>
  <c r="M12" i="25" s="1"/>
  <c r="U13" i="25"/>
  <c r="U12" i="25" s="1"/>
  <c r="S35" i="24"/>
  <c r="S12" i="24" s="1"/>
  <c r="G35" i="24"/>
  <c r="K13" i="25"/>
  <c r="K12" i="25" s="1"/>
  <c r="C56" i="25"/>
  <c r="C74" i="25"/>
  <c r="T13" i="25"/>
  <c r="T12" i="25" s="1"/>
  <c r="C51" i="25"/>
  <c r="Q13" i="25"/>
  <c r="Q12" i="25" s="1"/>
  <c r="C15" i="25"/>
  <c r="C45" i="25"/>
  <c r="C14" i="25"/>
  <c r="C63" i="25"/>
  <c r="S13" i="25"/>
  <c r="S12" i="25" s="1"/>
  <c r="C34" i="25"/>
  <c r="C33" i="25" s="1"/>
  <c r="D74" i="25"/>
  <c r="E26" i="25"/>
  <c r="C23" i="25"/>
  <c r="C22" i="25" s="1"/>
  <c r="C31" i="25"/>
  <c r="C30" i="25" s="1"/>
  <c r="G51" i="25"/>
  <c r="C71" i="25"/>
  <c r="C70" i="25" s="1"/>
  <c r="C29" i="25"/>
  <c r="C28" i="25" s="1"/>
  <c r="C61" i="25"/>
  <c r="C60" i="25" s="1"/>
  <c r="H35" i="24"/>
  <c r="H12" i="24" s="1"/>
  <c r="D35" i="24"/>
  <c r="C51" i="24"/>
  <c r="K35" i="24"/>
  <c r="K12" i="24" s="1"/>
  <c r="P35" i="24"/>
  <c r="P12" i="24" s="1"/>
  <c r="L35" i="24"/>
  <c r="L12" i="24" s="1"/>
  <c r="C36" i="24"/>
  <c r="C56" i="24"/>
  <c r="C60" i="24"/>
  <c r="C45" i="24"/>
  <c r="C74" i="24"/>
  <c r="C34" i="24"/>
  <c r="D51" i="24"/>
  <c r="E60" i="24"/>
  <c r="E12" i="24" s="1"/>
  <c r="C64" i="24"/>
  <c r="C71" i="24"/>
  <c r="G74" i="24"/>
  <c r="J45" i="24"/>
  <c r="J12" i="24" s="1"/>
  <c r="D12" i="24" l="1"/>
  <c r="G12" i="24"/>
  <c r="E12" i="25"/>
  <c r="C35" i="24"/>
  <c r="D12" i="23"/>
  <c r="D12" i="25"/>
  <c r="N12" i="23"/>
  <c r="M12" i="23"/>
  <c r="V12" i="23"/>
  <c r="E12" i="23"/>
  <c r="H12" i="23"/>
  <c r="U12" i="23"/>
  <c r="I12" i="23"/>
  <c r="F12" i="23"/>
  <c r="R12" i="23"/>
  <c r="J12" i="23"/>
  <c r="P12" i="23"/>
  <c r="W12" i="23"/>
  <c r="Y12" i="23"/>
  <c r="Q12" i="23"/>
  <c r="S12" i="23"/>
  <c r="O12" i="23"/>
  <c r="K12" i="23"/>
  <c r="G12" i="23"/>
  <c r="T12" i="23"/>
  <c r="L12" i="23"/>
  <c r="X12" i="23"/>
  <c r="G12" i="25"/>
  <c r="C68" i="23"/>
  <c r="C28" i="23"/>
  <c r="C60" i="23"/>
  <c r="C78" i="23"/>
  <c r="C30" i="23"/>
  <c r="C72" i="23"/>
  <c r="C70" i="23"/>
  <c r="C63" i="23"/>
  <c r="C35" i="23"/>
  <c r="C22" i="23"/>
  <c r="C56" i="23"/>
  <c r="C13" i="25"/>
  <c r="C12" i="25" s="1"/>
  <c r="C74" i="23"/>
  <c r="C51" i="23"/>
  <c r="C26" i="23"/>
  <c r="C13" i="23"/>
  <c r="C70" i="24"/>
  <c r="C63" i="24"/>
  <c r="C45" i="23"/>
  <c r="C33" i="24"/>
  <c r="C12" i="24" l="1"/>
  <c r="C12" i="23"/>
  <c r="E8" i="49" l="1"/>
  <c r="E6" i="49" s="1"/>
  <c r="E9" i="49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Autor</author>
  </authors>
  <commentList>
    <comment ref="B1" authorId="0" shapeId="0" xr:uid="{EA477AC0-1BA4-45AD-BA9E-ADCADA1F13F9}">
      <text>
        <r>
          <rPr>
            <b/>
            <sz val="9"/>
            <color indexed="81"/>
            <rFont val="Tahoma"/>
            <charset val="1"/>
          </rPr>
          <t>DesReg_RETA_SETA</t>
        </r>
      </text>
    </comment>
    <comment ref="C1" authorId="0" shapeId="0" xr:uid="{03A10657-A210-4FB1-BE9E-AA049455831A}">
      <text>
        <r>
          <rPr>
            <b/>
            <sz val="9"/>
            <color indexed="81"/>
            <rFont val="Tahoma"/>
            <charset val="1"/>
          </rPr>
          <t>Descripcion_Sexo</t>
        </r>
      </text>
    </comment>
    <comment ref="E1" authorId="0" shapeId="0" xr:uid="{9A7D2997-D3F6-4DD4-A559-C1F0641D4DC5}">
      <text>
        <r>
          <rPr>
            <b/>
            <sz val="9"/>
            <color indexed="81"/>
            <rFont val="Tahoma"/>
            <charset val="1"/>
          </rPr>
          <t>codigo_act</t>
        </r>
      </text>
    </comment>
    <comment ref="F1" authorId="0" shapeId="0" xr:uid="{FC34A4CC-FE37-4AA2-948C-A5800A3B21ED}">
      <text>
        <r>
          <rPr>
            <b/>
            <sz val="9"/>
            <color indexed="81"/>
            <rFont val="Tahoma"/>
            <charset val="1"/>
          </rPr>
          <t>denominacion_actual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Autor</author>
  </authors>
  <commentList>
    <comment ref="B1" authorId="0" shapeId="0" xr:uid="{31486055-4970-4050-BBD1-3224B42E64B9}">
      <text>
        <r>
          <rPr>
            <b/>
            <sz val="9"/>
            <color indexed="81"/>
            <rFont val="Tahoma"/>
            <charset val="1"/>
          </rPr>
          <t>PROVINCIA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Autor</author>
  </authors>
  <commentList>
    <comment ref="C1" authorId="0" shapeId="0" xr:uid="{E34A06CB-4F9C-4A80-9784-DC7A90E9669A}">
      <text>
        <r>
          <rPr>
            <b/>
            <sz val="9"/>
            <color indexed="81"/>
            <rFont val="Tahoma"/>
            <charset val="1"/>
          </rPr>
          <t>Descripcion_Sexo</t>
        </r>
      </text>
    </comment>
    <comment ref="E1" authorId="0" shapeId="0" xr:uid="{5141BBE2-0AD7-459A-8521-294336A43F85}">
      <text>
        <r>
          <rPr>
            <b/>
            <sz val="9"/>
            <color indexed="81"/>
            <rFont val="Tahoma"/>
            <charset val="1"/>
          </rPr>
          <t>codigo_act</t>
        </r>
      </text>
    </comment>
    <comment ref="F1" authorId="0" shapeId="0" xr:uid="{E0E882C5-EB66-42E0-A0D0-C8F476BE4033}">
      <text>
        <r>
          <rPr>
            <b/>
            <sz val="9"/>
            <color indexed="81"/>
            <rFont val="Tahoma"/>
            <charset val="1"/>
          </rPr>
          <t>denominacion_actual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Autor</author>
  </authors>
  <commentList>
    <comment ref="B1" authorId="0" shapeId="0" xr:uid="{1784FF26-9B2A-4D02-B674-622D0B8300E9}">
      <text>
        <r>
          <rPr>
            <b/>
            <sz val="9"/>
            <color indexed="81"/>
            <rFont val="Tahoma"/>
            <charset val="1"/>
          </rPr>
          <t>PROVINCIA</t>
        </r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<sst xmlns="http://schemas.openxmlformats.org/spreadsheetml/2006/main" count="98200" uniqueCount="497">
  <si>
    <t>Albacete</t>
  </si>
  <si>
    <t>Badajoz</t>
  </si>
  <si>
    <t>Barcelona</t>
  </si>
  <si>
    <t>Burgos</t>
  </si>
  <si>
    <t>Ciudad Real</t>
  </si>
  <si>
    <t>Cuenca</t>
  </si>
  <si>
    <t>Girona</t>
  </si>
  <si>
    <t>Granada</t>
  </si>
  <si>
    <t>Guadalajara</t>
  </si>
  <si>
    <t>Gipuzkoa</t>
  </si>
  <si>
    <t>Huelva</t>
  </si>
  <si>
    <t>Huesca</t>
  </si>
  <si>
    <t>Lleida</t>
  </si>
  <si>
    <t>Lugo</t>
  </si>
  <si>
    <t>Madrid</t>
  </si>
  <si>
    <t>Murcia</t>
  </si>
  <si>
    <t>Navarra</t>
  </si>
  <si>
    <t>Ourense</t>
  </si>
  <si>
    <t>Asturias</t>
  </si>
  <si>
    <t>Palencia</t>
  </si>
  <si>
    <t>Pontevedra</t>
  </si>
  <si>
    <t>Salamanca</t>
  </si>
  <si>
    <t>Cantabria</t>
  </si>
  <si>
    <t>Segovia</t>
  </si>
  <si>
    <t>Sevilla</t>
  </si>
  <si>
    <t>Tarragona</t>
  </si>
  <si>
    <t>Teruel</t>
  </si>
  <si>
    <t>Toledo</t>
  </si>
  <si>
    <t>Valladolid</t>
  </si>
  <si>
    <t>Bizkaia</t>
  </si>
  <si>
    <t>Zamora</t>
  </si>
  <si>
    <t>Zaragoza</t>
  </si>
  <si>
    <t>Ceuta</t>
  </si>
  <si>
    <t>Melilla</t>
  </si>
  <si>
    <t>Soria</t>
  </si>
  <si>
    <t>Mujer</t>
  </si>
  <si>
    <t>Varón</t>
  </si>
  <si>
    <t>ANDALUCÍA</t>
  </si>
  <si>
    <t>ARAGÓN</t>
  </si>
  <si>
    <t>CANARIAS</t>
  </si>
  <si>
    <t>CANTABRIA</t>
  </si>
  <si>
    <t>CASTILLA Y LEÓN</t>
  </si>
  <si>
    <t>CATALUÑA</t>
  </si>
  <si>
    <t>EXTREMADURA</t>
  </si>
  <si>
    <t>GALICIA</t>
  </si>
  <si>
    <t>PAÍS VASCO</t>
  </si>
  <si>
    <t>LA RIOJA</t>
  </si>
  <si>
    <t>A</t>
  </si>
  <si>
    <t>B</t>
  </si>
  <si>
    <t>C</t>
  </si>
  <si>
    <t>D</t>
  </si>
  <si>
    <t>E</t>
  </si>
  <si>
    <t>F</t>
  </si>
  <si>
    <t>G</t>
  </si>
  <si>
    <t>H</t>
  </si>
  <si>
    <t>I</t>
  </si>
  <si>
    <t>J</t>
  </si>
  <si>
    <t>K</t>
  </si>
  <si>
    <t>L</t>
  </si>
  <si>
    <t>M</t>
  </si>
  <si>
    <t>N</t>
  </si>
  <si>
    <t>O</t>
  </si>
  <si>
    <t>P</t>
  </si>
  <si>
    <t>Q</t>
  </si>
  <si>
    <t>R</t>
  </si>
  <si>
    <t>S</t>
  </si>
  <si>
    <t>U</t>
  </si>
  <si>
    <t>T</t>
  </si>
  <si>
    <t>TOTAL</t>
  </si>
  <si>
    <t>PERIODO</t>
  </si>
  <si>
    <t>PROVINCIA</t>
  </si>
  <si>
    <t>La Rioja</t>
  </si>
  <si>
    <t>SELECCIONAR PERIODO</t>
  </si>
  <si>
    <t>TOTAL SISTEMA</t>
  </si>
  <si>
    <t>SISTEMA ESPECIAL AGRARIO</t>
  </si>
  <si>
    <t>SISTEMA ESPECIAL EMPLEADOS DE HOGAR</t>
  </si>
  <si>
    <t>R.E. MINERIA CARBON</t>
  </si>
  <si>
    <t>REGIMEN GENERAL</t>
  </si>
  <si>
    <t>R.G.(S.E.AGRARIO)</t>
  </si>
  <si>
    <t>R.G.(S.E. EM. HOGAR)</t>
  </si>
  <si>
    <t>R.E.MAR(CUENTA AJENA)</t>
  </si>
  <si>
    <t>R.E.MAR(C. PROPIA)</t>
  </si>
  <si>
    <t>Illes Balears</t>
  </si>
  <si>
    <t>Las Palmas</t>
  </si>
  <si>
    <t>A Coruña</t>
  </si>
  <si>
    <t>x</t>
  </si>
  <si>
    <t>SALDOS</t>
  </si>
  <si>
    <t>Cd_Seccion</t>
  </si>
  <si>
    <t>Descripcion_Sexo</t>
  </si>
  <si>
    <t>No consta</t>
  </si>
  <si>
    <t>CONTINENTE</t>
  </si>
  <si>
    <t>NO UNION</t>
  </si>
  <si>
    <t>UNION EUROPEA</t>
  </si>
  <si>
    <t>DATOS</t>
  </si>
  <si>
    <t>Eslovaquia</t>
  </si>
  <si>
    <t>Marruecos</t>
  </si>
  <si>
    <t>Polonia</t>
  </si>
  <si>
    <t>Rumania</t>
  </si>
  <si>
    <t>Ucrania</t>
  </si>
  <si>
    <t>Alemania</t>
  </si>
  <si>
    <t>Austria</t>
  </si>
  <si>
    <t>Bulgaria</t>
  </si>
  <si>
    <t>Colombia</t>
  </si>
  <si>
    <t>Croacia</t>
  </si>
  <si>
    <t>Estonia</t>
  </si>
  <si>
    <t>Francia</t>
  </si>
  <si>
    <t>Irlanda</t>
  </si>
  <si>
    <t>Italia</t>
  </si>
  <si>
    <t>Letonia</t>
  </si>
  <si>
    <t>Portugal</t>
  </si>
  <si>
    <t>Reino Unido</t>
  </si>
  <si>
    <t>Venezuela</t>
  </si>
  <si>
    <t>China</t>
  </si>
  <si>
    <t>Dinamarca</t>
  </si>
  <si>
    <t>Ecuador</t>
  </si>
  <si>
    <t>Eslovenia</t>
  </si>
  <si>
    <t>Finlandia</t>
  </si>
  <si>
    <t>Grecia</t>
  </si>
  <si>
    <t>Lituania</t>
  </si>
  <si>
    <t>Suecia</t>
  </si>
  <si>
    <t>Chipre</t>
  </si>
  <si>
    <t>Luxemburgo</t>
  </si>
  <si>
    <t>Malta</t>
  </si>
  <si>
    <t>RÉGIMEN ESPECIAL DE TRABAJADORES AUTÓNOMOS (RETA)</t>
  </si>
  <si>
    <t>RÉGIMEN ESPECIAL DE LA MINERÍA DEL CARBÓN</t>
  </si>
  <si>
    <t>RÉGIMEN ESPECIAL DE TRABAJADORES DEL MAR</t>
  </si>
  <si>
    <t>RÉGIMEN GENERAL</t>
  </si>
  <si>
    <t>Agricultura, ganadería, silvicultura y pesca</t>
  </si>
  <si>
    <t>Industrias extractivas</t>
  </si>
  <si>
    <t>Industria manufacturera</t>
  </si>
  <si>
    <t>Suministro de energía eléctrica, gas, vapor y aire acondicionado</t>
  </si>
  <si>
    <t>Suministro de agua, actividades de saneamiento, gestión de residuos y descontaminación</t>
  </si>
  <si>
    <t>Construcción</t>
  </si>
  <si>
    <t>Comercio al por mayor y al por menor; reparación de vehículos de motor y motocicletas</t>
  </si>
  <si>
    <t>Transporte y almacenamiento</t>
  </si>
  <si>
    <t>Hostelería</t>
  </si>
  <si>
    <t>Información y comunicaciones</t>
  </si>
  <si>
    <t>Actividades financieras y de seguros</t>
  </si>
  <si>
    <t>Actividades inmobiliarias</t>
  </si>
  <si>
    <t>Actividades profesionales, científicas y técnicas</t>
  </si>
  <si>
    <t>Actividades administrativas y servicios auxliares</t>
  </si>
  <si>
    <t>Administración Pública y defensa; Seguridad Social obligatoria</t>
  </si>
  <si>
    <t>Educación</t>
  </si>
  <si>
    <t>Actividades sanitarias y de servicios sociales</t>
  </si>
  <si>
    <t>Actividades artísticas, recreativas y de entrenimiento</t>
  </si>
  <si>
    <t>Otros servicios</t>
  </si>
  <si>
    <t>Actividades de los hogares como empleadores de personal doméstico; actividades de los hogares como productores de bienes y servicios para uso propio</t>
  </si>
  <si>
    <t>Actividades de organizaciones y organismos extraterritoriales</t>
  </si>
  <si>
    <t>RÉGIMEN ESPECIAL TRABAJADORES AUTÓNOMOS</t>
  </si>
  <si>
    <t>RÉGIMEN ESPECIAL DEL MAR</t>
  </si>
  <si>
    <t>CUENTA PROPIA</t>
  </si>
  <si>
    <t>CUENTA AJENA</t>
  </si>
  <si>
    <t>SISTEMA ESPECIAL EMPLEADOS HOGAR</t>
  </si>
  <si>
    <t>UNIÓN EUROPEA</t>
  </si>
  <si>
    <t>NO UNIÓN EUROPEA</t>
  </si>
  <si>
    <t>TOTAL: UNIÓN EUROPEA + NO UNIÓN EUROPEA</t>
  </si>
  <si>
    <t>RÉGIMEN GENERAL (RG)</t>
  </si>
  <si>
    <t>TOTAL RG+RETA</t>
  </si>
  <si>
    <t xml:space="preserve">TOTAL
RG + RETA </t>
  </si>
  <si>
    <t xml:space="preserve">TOTAL RG </t>
  </si>
  <si>
    <t xml:space="preserve">TOTAL
RETA </t>
  </si>
  <si>
    <t>TOTAL RETA</t>
  </si>
  <si>
    <t>Almería</t>
  </si>
  <si>
    <t>Cádiz</t>
  </si>
  <si>
    <t>Córdoba</t>
  </si>
  <si>
    <t>Jaén</t>
  </si>
  <si>
    <t>Málaga</t>
  </si>
  <si>
    <t>S.C.Tenerife</t>
  </si>
  <si>
    <t>Ávila</t>
  </si>
  <si>
    <t>León</t>
  </si>
  <si>
    <t>Alicante/Alacant</t>
  </si>
  <si>
    <t>Castellón/Castelló</t>
  </si>
  <si>
    <t>Valencia/València</t>
  </si>
  <si>
    <t>Cáceres</t>
  </si>
  <si>
    <t>Araba/Álava</t>
  </si>
  <si>
    <t>COM. F. DE NAVARRA</t>
  </si>
  <si>
    <t>REG. DE MURCIA</t>
  </si>
  <si>
    <t>COM. DE MADRID</t>
  </si>
  <si>
    <t>COM. VALENCIANA</t>
  </si>
  <si>
    <t>CASTILLA - LA MANCHA</t>
  </si>
  <si>
    <t>ILLES BALEARS</t>
  </si>
  <si>
    <t>P. DE ASTURIAS</t>
  </si>
  <si>
    <t>TOTAL RG</t>
  </si>
  <si>
    <t>Argentina</t>
  </si>
  <si>
    <t>SETA</t>
  </si>
  <si>
    <t>NO SETA</t>
  </si>
  <si>
    <t>DesReg_RETA_SETA</t>
  </si>
  <si>
    <t>R.E.AUTONOMOS (NO SETA)</t>
  </si>
  <si>
    <t>REG.E. AUTONOMOS (SETA)</t>
  </si>
  <si>
    <t>NO CONSTA</t>
  </si>
  <si>
    <t>Honduras</t>
  </si>
  <si>
    <t>Nicaragua</t>
  </si>
  <si>
    <t>Paraguay</t>
  </si>
  <si>
    <t>Senegal</t>
  </si>
  <si>
    <t>TABLAS CON COLUMNA INICIAL REFERIDAS A CELDAS DE CABECERA DE HOJA</t>
  </si>
  <si>
    <t>MESES</t>
  </si>
  <si>
    <t>MesannoSeleccionado</t>
  </si>
  <si>
    <t>DenRegTabla2</t>
  </si>
  <si>
    <t>DesRegimen2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</si>
  <si>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</si>
  <si>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</si>
  <si>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</si>
  <si>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</si>
  <si>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</si>
  <si>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</si>
  <si>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</si>
  <si>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</si>
  <si>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</si>
  <si>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</si>
  <si>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</si>
  <si>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</si>
  <si>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 xml:space="preserve">RÉGIMEN ESPECIAL </t>
  </si>
  <si>
    <t>MINERÍA CARBÓN</t>
  </si>
  <si>
    <t>DenExt</t>
  </si>
  <si>
    <t>DesExt</t>
  </si>
  <si>
    <t>NOTAS:</t>
  </si>
  <si>
    <t>(1) En el Total de la variable sexo, se incluye los valores de no consta, aunque no se encuentre reflejado en la tabla</t>
  </si>
  <si>
    <t>Total (1)</t>
  </si>
  <si>
    <t>FRANCIA METROPOLITANA</t>
  </si>
  <si>
    <t>ANTILLAS NEERLANDESAS</t>
  </si>
  <si>
    <t>ISLAS DEL CANAL</t>
  </si>
  <si>
    <t>codigo_act</t>
  </si>
  <si>
    <t>denominacion_actual</t>
  </si>
  <si>
    <t>España</t>
  </si>
  <si>
    <t>República Checa</t>
  </si>
  <si>
    <t>Dominicana, (la) República</t>
  </si>
  <si>
    <t>Afganistán</t>
  </si>
  <si>
    <t>Albania</t>
  </si>
  <si>
    <t>Antártida</t>
  </si>
  <si>
    <t>Argelia</t>
  </si>
  <si>
    <t>Andorra</t>
  </si>
  <si>
    <t>Angola</t>
  </si>
  <si>
    <t>Azerbaiyán</t>
  </si>
  <si>
    <t>Australia</t>
  </si>
  <si>
    <t>Bahamas (las)</t>
  </si>
  <si>
    <t>Baréin</t>
  </si>
  <si>
    <t>Bangladés</t>
  </si>
  <si>
    <t>Armenia</t>
  </si>
  <si>
    <t>Barbados</t>
  </si>
  <si>
    <t>Bélgica</t>
  </si>
  <si>
    <t>Bermudas</t>
  </si>
  <si>
    <t>Bolivia (Estado Plurinacional de)</t>
  </si>
  <si>
    <t>Bosnia y Herzegovina</t>
  </si>
  <si>
    <t>Brasil</t>
  </si>
  <si>
    <t>Territorio Británico del Océano Índico (el)</t>
  </si>
  <si>
    <t>Myanmar</t>
  </si>
  <si>
    <t>Burundi</t>
  </si>
  <si>
    <t>Bielorrusia</t>
  </si>
  <si>
    <t>Camboya</t>
  </si>
  <si>
    <t>Camerún</t>
  </si>
  <si>
    <t>Canadá</t>
  </si>
  <si>
    <t>Cabo Verde</t>
  </si>
  <si>
    <t>Caimán, (las) Islas</t>
  </si>
  <si>
    <t>Sri Lanka</t>
  </si>
  <si>
    <t>Chile</t>
  </si>
  <si>
    <t>Taiwán (Provincia de China)</t>
  </si>
  <si>
    <t>Navidad, Isla de</t>
  </si>
  <si>
    <t>Comoras (las)</t>
  </si>
  <si>
    <t>Congo (el)</t>
  </si>
  <si>
    <t>Congo (la República Democrática del)</t>
  </si>
  <si>
    <t>Costa Rica</t>
  </si>
  <si>
    <t>Cuba</t>
  </si>
  <si>
    <t>Benín</t>
  </si>
  <si>
    <t>Dominica</t>
  </si>
  <si>
    <t>El Salvador</t>
  </si>
  <si>
    <t>Guinea Ecuatorial</t>
  </si>
  <si>
    <t>Etiopía</t>
  </si>
  <si>
    <t>Feroe, (las) Islas</t>
  </si>
  <si>
    <t>Gabón</t>
  </si>
  <si>
    <t>Georgia</t>
  </si>
  <si>
    <t>Gambia (la)</t>
  </si>
  <si>
    <t>Palestina, Estado de</t>
  </si>
  <si>
    <t>Ghana</t>
  </si>
  <si>
    <t>Gibraltar</t>
  </si>
  <si>
    <t>Guatemala</t>
  </si>
  <si>
    <t>Guinea</t>
  </si>
  <si>
    <t>Guyana</t>
  </si>
  <si>
    <t>Haití</t>
  </si>
  <si>
    <t>Hong Kong</t>
  </si>
  <si>
    <t>Hungría</t>
  </si>
  <si>
    <t>Islandia</t>
  </si>
  <si>
    <t>India</t>
  </si>
  <si>
    <t>Indonesia</t>
  </si>
  <si>
    <t>Irán (República Islámica de)</t>
  </si>
  <si>
    <t>Irak</t>
  </si>
  <si>
    <t>Israel</t>
  </si>
  <si>
    <t>Costa de Marfil</t>
  </si>
  <si>
    <t>Jamaica</t>
  </si>
  <si>
    <t>Japón</t>
  </si>
  <si>
    <t>Kazajistán</t>
  </si>
  <si>
    <t>Jordania</t>
  </si>
  <si>
    <t>Kenia</t>
  </si>
  <si>
    <t>Corea (la República Popular Democrática de)</t>
  </si>
  <si>
    <t>Corea (la República de)</t>
  </si>
  <si>
    <t>Kuwait</t>
  </si>
  <si>
    <t>Kirguistán</t>
  </si>
  <si>
    <t>Laos, (la) República Democrática Popular</t>
  </si>
  <si>
    <t>Líbano</t>
  </si>
  <si>
    <t>Lesoto</t>
  </si>
  <si>
    <t>Libia</t>
  </si>
  <si>
    <t>Liechtenstein</t>
  </si>
  <si>
    <t>Madagascar</t>
  </si>
  <si>
    <t>Malawi</t>
  </si>
  <si>
    <t>Malasia</t>
  </si>
  <si>
    <t>Malí</t>
  </si>
  <si>
    <t>Mauritania</t>
  </si>
  <si>
    <t>Mauricio</t>
  </si>
  <si>
    <t>México</t>
  </si>
  <si>
    <t>Mónaco</t>
  </si>
  <si>
    <t>Mongolia</t>
  </si>
  <si>
    <t>Moldavia (la República de)</t>
  </si>
  <si>
    <t>Montenegro</t>
  </si>
  <si>
    <t>Montserrat</t>
  </si>
  <si>
    <t>Mozambique</t>
  </si>
  <si>
    <t>Namibia</t>
  </si>
  <si>
    <t>Nepal</t>
  </si>
  <si>
    <t>Países Bajos (los)</t>
  </si>
  <si>
    <t>Nueva Caledonia</t>
  </si>
  <si>
    <t>Nueva Zelandia</t>
  </si>
  <si>
    <t>Nigeria</t>
  </si>
  <si>
    <t>Norfolk, Isla</t>
  </si>
  <si>
    <t>Noruega</t>
  </si>
  <si>
    <t>Marianas del Norte, (las) Islas</t>
  </si>
  <si>
    <t>Marshall, (las) Islas</t>
  </si>
  <si>
    <t>Pakistán</t>
  </si>
  <si>
    <t>Panamá</t>
  </si>
  <si>
    <t>Perú</t>
  </si>
  <si>
    <t>Filipinas (las)</t>
  </si>
  <si>
    <t>Pitcairn</t>
  </si>
  <si>
    <t>Guinea Bissau</t>
  </si>
  <si>
    <t>Timor Oriental</t>
  </si>
  <si>
    <t>Puerto Rico</t>
  </si>
  <si>
    <t>Catar</t>
  </si>
  <si>
    <t>Rusia, (la) Federación de</t>
  </si>
  <si>
    <t>Ruanda</t>
  </si>
  <si>
    <t>San Cristóbal y Nieves</t>
  </si>
  <si>
    <t>Anguila</t>
  </si>
  <si>
    <t>Santa Lucía</t>
  </si>
  <si>
    <t>Santo Tomé y Príncipe</t>
  </si>
  <si>
    <t>Arabia Saudita</t>
  </si>
  <si>
    <t>Serbia</t>
  </si>
  <si>
    <t>Seychelles</t>
  </si>
  <si>
    <t>Sierra leona</t>
  </si>
  <si>
    <t>Singapur</t>
  </si>
  <si>
    <t>Viet Nam</t>
  </si>
  <si>
    <t>Sudáfrica</t>
  </si>
  <si>
    <t>Zimbabue</t>
  </si>
  <si>
    <t>Sudán (el)</t>
  </si>
  <si>
    <t>Sahara Occidental</t>
  </si>
  <si>
    <t>Surinam</t>
  </si>
  <si>
    <t>Suiza</t>
  </si>
  <si>
    <t>República Árabe Siria</t>
  </si>
  <si>
    <t>Tayikistán</t>
  </si>
  <si>
    <t>Tailandia</t>
  </si>
  <si>
    <t>Togo</t>
  </si>
  <si>
    <t>Trinidad y Tobago</t>
  </si>
  <si>
    <t>Emiratos Árabes Unidos (los)</t>
  </si>
  <si>
    <t>Túnez</t>
  </si>
  <si>
    <t>Turquía</t>
  </si>
  <si>
    <t>Turkmenistán</t>
  </si>
  <si>
    <t>Uganda</t>
  </si>
  <si>
    <t>Macedonia del Norte</t>
  </si>
  <si>
    <t>Egipto</t>
  </si>
  <si>
    <t>Isla de Man</t>
  </si>
  <si>
    <t>Tanzania, República Unida de</t>
  </si>
  <si>
    <t>Estados Unidos de América (los)</t>
  </si>
  <si>
    <t>Vírgenes de los Estados Unidos, Islas</t>
  </si>
  <si>
    <t>Burkina Faso</t>
  </si>
  <si>
    <t>Uruguay</t>
  </si>
  <si>
    <t>Uzbekistán</t>
  </si>
  <si>
    <t>Wallis y Futuna</t>
  </si>
  <si>
    <t>Samoa</t>
  </si>
  <si>
    <t>Zambia</t>
  </si>
  <si>
    <t>Antigua y Barbuda</t>
  </si>
  <si>
    <t>Bhután</t>
  </si>
  <si>
    <t>Botsuana</t>
  </si>
  <si>
    <t>Vírgenes británicas, Islas</t>
  </si>
  <si>
    <t>Brunéi Darussalam</t>
  </si>
  <si>
    <t>República Centroafricana (la)</t>
  </si>
  <si>
    <t>Chad</t>
  </si>
  <si>
    <t>Eritrea</t>
  </si>
  <si>
    <t>Groenlandia</t>
  </si>
  <si>
    <t>Heard (Isla) e Islas McDonald</t>
  </si>
  <si>
    <t>Liberia</t>
  </si>
  <si>
    <t>Maldivas</t>
  </si>
  <si>
    <t>Martinica</t>
  </si>
  <si>
    <t>Nauru</t>
  </si>
  <si>
    <t>Vanuatu</t>
  </si>
  <si>
    <t>Níger (el)</t>
  </si>
  <si>
    <t>Micronesia (Estados Federados de)</t>
  </si>
  <si>
    <t>Palaos</t>
  </si>
  <si>
    <t>Reunión</t>
  </si>
  <si>
    <t>Santa Helena, Ascensión y Tristán de Acuña</t>
  </si>
  <si>
    <t>San Vicente y las Granadinas</t>
  </si>
  <si>
    <t>San Marino</t>
  </si>
  <si>
    <t>Somalia</t>
  </si>
  <si>
    <t>Suazilandia</t>
  </si>
  <si>
    <t>Jersey</t>
  </si>
  <si>
    <t>Yemen</t>
  </si>
  <si>
    <t>Samoa Americana</t>
  </si>
  <si>
    <t>Bouvet, Isla</t>
  </si>
  <si>
    <t>Belice</t>
  </si>
  <si>
    <t>Cook, (las) Islas</t>
  </si>
  <si>
    <t>Malvinas [Falkland], (las) Islas</t>
  </si>
  <si>
    <t>Georgia del Sur (la) y las Islas Sandwich del Sur</t>
  </si>
  <si>
    <t>Fiyi</t>
  </si>
  <si>
    <t>Guayana Francesa</t>
  </si>
  <si>
    <t>Polinesia Francesa</t>
  </si>
  <si>
    <t>Tierras Australes Francesas (las)</t>
  </si>
  <si>
    <t>Yibuti</t>
  </si>
  <si>
    <t>Guadalupe</t>
  </si>
  <si>
    <t>Niue</t>
  </si>
  <si>
    <t>Papúa Nueva Guinea</t>
  </si>
  <si>
    <t>San Pedro y Miquelón</t>
  </si>
  <si>
    <t>Sudán del Sur</t>
  </si>
  <si>
    <t>Kiribati</t>
  </si>
  <si>
    <t>Macao</t>
  </si>
  <si>
    <t>Omán</t>
  </si>
  <si>
    <t>Curazao</t>
  </si>
  <si>
    <t>Tokelau</t>
  </si>
  <si>
    <t>Tonga</t>
  </si>
  <si>
    <t>Sint Maarten (parte neerlandesa)</t>
  </si>
  <si>
    <t>Cocos / Keeling, (las) Islas</t>
  </si>
  <si>
    <t>Aruba</t>
  </si>
  <si>
    <t>Santa Sede (la)</t>
  </si>
  <si>
    <t>Svalbard y Jan Mayen</t>
  </si>
  <si>
    <t>Mayotte</t>
  </si>
  <si>
    <t>Guam</t>
  </si>
  <si>
    <t>Salomón, Islas</t>
  </si>
  <si>
    <t>Guernsey</t>
  </si>
  <si>
    <t>MENOS DE 34 AÑOS</t>
  </si>
  <si>
    <t>7. Por provincia, CC.AA y sección de actividad. RETA SETA. Unión Europea / No Unión Europea</t>
  </si>
  <si>
    <t>3. Por sexo, provincia, CC.AA y régimen. Unión Europea / No Unión Europea</t>
  </si>
  <si>
    <t>4. Por provincia, CC.AA y sección de actividad. RG + RETA. Unión Europea / No Unión Europea</t>
  </si>
  <si>
    <t>5. Por provincia, CC.AA y sección de actividad. RÉGIMEN GENERAL (RG). Unión Europea / No Unión Europea</t>
  </si>
  <si>
    <t>6. Por provincia, CC.AA y sección de actividad. RETA NO SETA. Unión Europea / No Unión Europea</t>
  </si>
  <si>
    <t>Afiliados medios extranjeros por sexo, provincia, CC.AA y régimen. (Unión Europea + No Unión Europea)</t>
  </si>
  <si>
    <t>Afiliados medios extranjeros por sexo, provincia, CC.AA y régimen. Unión Europea</t>
  </si>
  <si>
    <t>Afiliados medios extranjeros por sexo, provincia, CC.AA y régimen. No Unión Europea</t>
  </si>
  <si>
    <t>Afiliados medios extranjeros por provincia, CC.AA y sección de actividad. RÉGIMEN GENERAL (RG). No Unión Europea</t>
  </si>
  <si>
    <t>Afiliados medios extranjeros por provincia, CC.AA y sección de actividad. RÉGIMEN GENERAL (RG). Unión Europea</t>
  </si>
  <si>
    <t>Afiliados medios extranjeros por provincia, CC.AA y sección de actividad. RÉGIMEN GENERAL (RG). (Unión Europea + No Unión Europea)</t>
  </si>
  <si>
    <t>Afiliados medios extranjeros por provincia, CC.AA y sección de actividad. RETA (NO SETA). No Unión Europea</t>
  </si>
  <si>
    <t>Afiliados medios extranjeros por provincia, CC.AA y sección de actividad. RETA (SETA). Unión Europea</t>
  </si>
  <si>
    <t>Afiliados medios extranjeros por provincia, CC.AA y sección de actividad. RETA (NO SETA). Unión Europea</t>
  </si>
  <si>
    <t>Afiliados medios extranjeros por provincia, CC.AA y sección de actividad. RETA (NO SETA). (Unión Europea + No Unión Europea)</t>
  </si>
  <si>
    <t>Afiliados medios extranjeros por provincia, CC.AA y sección de actividad. RETA (SETA). No Unión Europea</t>
  </si>
  <si>
    <t>TRAMO_EDAD_1</t>
  </si>
  <si>
    <t>ENTRE 35 Y 54 AÑOS</t>
  </si>
  <si>
    <t>MAYORES DE 55 AÑOS</t>
  </si>
  <si>
    <t>ESPAÑA</t>
  </si>
  <si>
    <t>EXTRANJERO</t>
  </si>
  <si>
    <t>TOTAL SISTEMA (1)</t>
  </si>
  <si>
    <t>VARÓN</t>
  </si>
  <si>
    <t>MUJER</t>
  </si>
  <si>
    <t>Menos de
35 años</t>
  </si>
  <si>
    <t>Entre 35
y  54 años</t>
  </si>
  <si>
    <t>Más de
54 años</t>
  </si>
  <si>
    <t>Entre 35 y 54 años</t>
  </si>
  <si>
    <t>APATRIDAS</t>
  </si>
  <si>
    <t>1. Por sexo, tramo de edad y país  . TOTAL SISTEMA</t>
  </si>
  <si>
    <t>2. Por sexo, país y régimen. TOTAL SISTEMA</t>
  </si>
  <si>
    <t>Apatridas</t>
  </si>
  <si>
    <t>Subdirección General de Presupuestos,</t>
  </si>
  <si>
    <t xml:space="preserve">Estudios Económicos y Estadísticas   </t>
  </si>
  <si>
    <t>PAÍSES</t>
  </si>
  <si>
    <r>
      <t>PA</t>
    </r>
    <r>
      <rPr>
        <b/>
        <sz val="12"/>
        <color rgb="FFFF0000"/>
        <rFont val="Calibri"/>
        <family val="2"/>
        <scheme val="minor"/>
      </rPr>
      <t>Í</t>
    </r>
    <r>
      <rPr>
        <b/>
        <sz val="12"/>
        <color theme="0"/>
        <rFont val="Calibri"/>
        <family val="2"/>
        <scheme val="minor"/>
      </rPr>
      <t xml:space="preserve">SES </t>
    </r>
  </si>
  <si>
    <t>Para acceder a datos desagregados de UNIÓN EUROPEA y NO UNIÓN EUROPEA:</t>
  </si>
  <si>
    <t>Afiliados medios extranjeros por sexo, provincia, CC.AA y régimen. UNIÓN EUROPEA</t>
  </si>
  <si>
    <t>Afiliados medios extranjeros por sexo, provincia, CC.AA y régimen. NO UNIÓN EUROPEA</t>
  </si>
  <si>
    <r>
      <t>Estadística de Afiliados medios</t>
    </r>
    <r>
      <rPr>
        <b/>
        <sz val="15"/>
        <color rgb="FFFF0000"/>
        <rFont val="Calibri"/>
        <family val="2"/>
        <scheme val="minor"/>
      </rPr>
      <t xml:space="preserve"> </t>
    </r>
    <r>
      <rPr>
        <b/>
        <sz val="15"/>
        <rFont val="Calibri"/>
        <family val="2"/>
        <scheme val="minor"/>
      </rPr>
      <t>extranjeros de la Seguridad Social</t>
    </r>
  </si>
  <si>
    <t>Antillas Neerlandesas</t>
  </si>
  <si>
    <t>Islas del Canal</t>
  </si>
  <si>
    <t>Francia Metropolitana</t>
  </si>
  <si>
    <r>
      <t>Afiliados medios</t>
    </r>
    <r>
      <rPr>
        <b/>
        <sz val="12"/>
        <color rgb="FFFF0000"/>
        <rFont val="Calibri"/>
        <family val="2"/>
        <scheme val="minor"/>
      </rPr>
      <t xml:space="preserve"> </t>
    </r>
    <r>
      <rPr>
        <b/>
        <sz val="12"/>
        <color theme="1"/>
        <rFont val="Calibri"/>
        <family val="2"/>
        <scheme val="minor"/>
      </rPr>
      <t>por sexo, tramo de edad y país. TOTAL SISTEMA</t>
    </r>
  </si>
  <si>
    <t>Afiliados medios por sexo, país y régimen. TOTAL SISTEMA</t>
  </si>
  <si>
    <r>
      <t>RÉGIMEN ESPECIAL TRABAJADORES</t>
    </r>
    <r>
      <rPr>
        <b/>
        <sz val="12"/>
        <color rgb="FFFF0000"/>
        <rFont val="Calibri"/>
        <family val="2"/>
        <scheme val="minor"/>
      </rPr>
      <t xml:space="preserve"> </t>
    </r>
    <r>
      <rPr>
        <b/>
        <sz val="12"/>
        <color theme="0"/>
        <rFont val="Calibri"/>
        <family val="2"/>
        <scheme val="minor"/>
      </rPr>
      <t>DEL MAR</t>
    </r>
  </si>
  <si>
    <t>TOTAL: UNIÓN EUROPEA</t>
  </si>
  <si>
    <t>(1) "Total" incluye en todos los casos los valores de los afiliados de los que no consta la edad y/o el sexo.</t>
  </si>
  <si>
    <t>(1) "Total" incluye en todos los casos los valores de los afiliados de los que no consta el sexo.</t>
  </si>
  <si>
    <t>Afiliados medios extranjeros por provincia, CC.AA y sección de actividad. Unión Europea</t>
  </si>
  <si>
    <t>Afiliados medios extranjeros por provincia, CC.AA y sección de actividad. No Unión Europea</t>
  </si>
  <si>
    <t>No consta (2)</t>
  </si>
  <si>
    <t>(2) "No consta" incluye "País desconocido", "Desconocido sin convenio" y "Desconocido con convenio".</t>
  </si>
  <si>
    <t>Aland, Islas</t>
  </si>
  <si>
    <t>Bonaire, San Eustaquio y Saba</t>
  </si>
  <si>
    <t>Islas Ultramarinas Menores de los Estados Unidos (las)</t>
  </si>
  <si>
    <t>Saint Martin (parte francesa)</t>
  </si>
  <si>
    <t>San Bartolomé</t>
  </si>
  <si>
    <t>Turcas y Caicos, (las) Islas</t>
  </si>
  <si>
    <t>Tuvalu</t>
  </si>
  <si>
    <t>Afiliados medios extranjeros por provincia, CC.AA y sección de actividad. RETA (SETA). (Unión Europea + No Unión Europea)</t>
  </si>
  <si>
    <t>Afiliados medios extranjeros por provincia, CC.AA y sección de actividad. RETA (SETA). (Unión Europea)</t>
  </si>
  <si>
    <t>Afiliados medios extranjeros por provincia, CC.AA y sección de actividad. RETA (SETA). (No Unión Europea)</t>
  </si>
  <si>
    <t>202401</t>
  </si>
  <si>
    <t>202402</t>
  </si>
  <si>
    <t>202403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</si>
</sst>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-* #,##0.00\ _€_-;\-* #,##0.00\ _€_-;_-* &quot;-&quot;??\ _€_-;_-@_-"/>
    <numFmt numFmtId="165" formatCode="#,##0.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</font>
    <font>
      <sz val="11"/>
      <color theme="1"/>
      <name val="Calibri"/>
      <family val="2"/>
    </font>
    <font>
      <sz val="11"/>
      <color theme="1"/>
      <name val="Calibri"/>
      <family val="2"/>
    </font>
    <font>
      <sz val="11"/>
      <color theme="1"/>
      <name val="Calibri"/>
      <family val="2"/>
    </font>
    <font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i/>
      <sz val="11"/>
      <name val="Calibri"/>
      <family val="2"/>
      <scheme val="minor"/>
    </font>
    <font>
      <b/>
      <sz val="14"/>
      <color rgb="FFFFFF99"/>
      <name val="Calibri"/>
      <family val="2"/>
      <scheme val="minor"/>
    </font>
    <font>
      <b/>
      <sz val="14"/>
      <color rgb="FFC00000"/>
      <name val="Calibri"/>
      <family val="2"/>
      <scheme val="minor"/>
    </font>
    <font>
      <b/>
      <sz val="15"/>
      <name val="Calibri"/>
      <family val="2"/>
      <scheme val="minor"/>
    </font>
    <font>
      <sz val="11"/>
      <color theme="0"/>
      <name val="Calibri"/>
      <family val="2"/>
      <scheme val="minor"/>
    </font>
    <font>
      <b/>
      <i/>
      <u/>
      <sz val="11"/>
      <color theme="3"/>
      <name val="Calibri"/>
      <family val="2"/>
      <scheme val="minor"/>
    </font>
    <font>
      <b/>
      <sz val="14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8" tint="-0.249977111117893"/>
      <name val="Calibri"/>
      <family val="2"/>
      <scheme val="minor"/>
    </font>
    <font>
      <b/>
      <sz val="11"/>
      <name val="Calibri"/>
      <family val="2"/>
      <scheme val="minor"/>
    </font>
    <font>
      <b/>
      <sz val="10"/>
      <name val="Arial"/>
      <family val="2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9"/>
      <color theme="1"/>
      <name val="Times New Roman"/>
      <family val="1"/>
    </font>
    <font>
      <b/>
      <sz val="12"/>
      <color rgb="FFFF0000"/>
      <name val="Calibri"/>
      <family val="2"/>
      <scheme val="minor"/>
    </font>
    <font>
      <b/>
      <sz val="15"/>
      <color rgb="FFFF0000"/>
      <name val="Calibri"/>
      <family val="2"/>
      <scheme val="minor"/>
    </font>
    <font>
      <b/>
      <sz val="12"/>
      <color rgb="FF92D050"/>
      <name val="Calibri"/>
      <family val="2"/>
      <scheme val="minor"/>
    </font>
    <font>
      <b/>
      <sz val="12"/>
      <color rgb="FF00000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1"/>
      <color theme="3"/>
      <name val="Calibri"/>
      <family val="2"/>
      <scheme val="minor"/>
    </font>
    <font>
      <b/>
      <sz val="9"/>
      <color indexed="81"/>
      <name val="Tahoma"/>
      <charset val="1"/>
    </font>
  </fonts>
  <fills count="12">
    <fill>
      <patternFill patternType="none"/>
    </fill>
    <fill>
      <patternFill patternType="gray125"/>
    </fill>
    <fill>
      <patternFill patternType="solid">
        <fgColor rgb="FF00206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3999450666829432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9" tint="0.79998168889431442"/>
        <bgColor indexed="64"/>
      </patternFill>
    </fill>
  </fills>
  <borders count="89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dashed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theme="1"/>
      </right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/>
      <top style="medium">
        <color indexed="64"/>
      </top>
      <bottom style="thin">
        <color theme="0"/>
      </bottom>
      <diagonal/>
    </border>
    <border>
      <left/>
      <right/>
      <top style="medium">
        <color indexed="64"/>
      </top>
      <bottom style="thin">
        <color theme="0"/>
      </bottom>
      <diagonal/>
    </border>
    <border>
      <left/>
      <right style="medium">
        <color indexed="64"/>
      </right>
      <top style="medium">
        <color indexed="64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indexed="64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/>
      <bottom/>
      <diagonal/>
    </border>
    <border>
      <left/>
      <right style="thin">
        <color indexed="64"/>
      </right>
      <top style="thin">
        <color theme="0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theme="0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theme="0"/>
      </left>
      <right/>
      <top/>
      <bottom/>
      <diagonal/>
    </border>
    <border>
      <left style="medium">
        <color indexed="64"/>
      </left>
      <right/>
      <top style="thin">
        <color theme="0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theme="0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theme="0"/>
      </right>
      <top style="medium">
        <color indexed="64"/>
      </top>
      <bottom/>
      <diagonal/>
    </border>
    <border>
      <left/>
      <right style="thin">
        <color theme="0"/>
      </right>
      <top/>
      <bottom style="medium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medium">
        <color indexed="64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 style="medium">
        <color indexed="64"/>
      </right>
      <top/>
      <bottom style="thin">
        <color theme="0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/>
      </left>
      <right style="medium">
        <color indexed="64"/>
      </right>
      <top style="thin">
        <color theme="0"/>
      </top>
      <bottom style="medium">
        <color indexed="64"/>
      </bottom>
      <diagonal/>
    </border>
    <border>
      <left style="thin">
        <color theme="0"/>
      </left>
      <right style="medium">
        <color indexed="64"/>
      </right>
      <top style="thin">
        <color theme="0"/>
      </top>
      <bottom/>
      <diagonal/>
    </border>
    <border>
      <left style="thin">
        <color indexed="64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theme="0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 style="medium">
        <color indexed="64"/>
      </left>
      <right style="thin">
        <color theme="0"/>
      </right>
      <top style="medium">
        <color indexed="64"/>
      </top>
      <bottom/>
      <diagonal/>
    </border>
    <border>
      <left style="medium">
        <color indexed="64"/>
      </left>
      <right style="thin">
        <color theme="0"/>
      </right>
      <top/>
      <bottom/>
      <diagonal/>
    </border>
    <border>
      <left style="medium">
        <color indexed="64"/>
      </left>
      <right style="thin">
        <color theme="0"/>
      </right>
      <top/>
      <bottom style="medium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medium">
        <color indexed="64"/>
      </top>
      <bottom style="thin">
        <color theme="0"/>
      </bottom>
      <diagonal/>
    </border>
    <border>
      <left/>
      <right/>
      <top/>
      <bottom style="dashed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theme="0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dashed">
        <color indexed="64"/>
      </top>
      <bottom style="dashed">
        <color indexed="64"/>
      </bottom>
      <diagonal/>
    </border>
    <border>
      <left style="medium">
        <color theme="0"/>
      </left>
      <right style="thin">
        <color theme="0"/>
      </right>
      <top style="thin">
        <color theme="0"/>
      </top>
      <bottom/>
      <diagonal/>
    </border>
    <border>
      <left style="medium">
        <color theme="0"/>
      </left>
      <right style="thin">
        <color theme="0"/>
      </right>
      <top/>
      <bottom/>
      <diagonal/>
    </border>
    <border>
      <left style="medium">
        <color theme="0"/>
      </left>
      <right style="thin">
        <color theme="0"/>
      </right>
      <top/>
      <bottom style="medium">
        <color indexed="64"/>
      </bottom>
      <diagonal/>
    </border>
    <border>
      <left style="medium">
        <color theme="0"/>
      </left>
      <right/>
      <top style="medium">
        <color indexed="64"/>
      </top>
      <bottom style="thin">
        <color theme="0"/>
      </bottom>
      <diagonal/>
    </border>
  </borders>
  <cellStyleXfs count="8">
    <xf numFmtId="0" fontId="0" fillId="0" borderId="0"/>
    <xf numFmtId="164" fontId="5" fillId="0" borderId="0" applyFont="0" applyFill="0" applyBorder="0" applyAlignment="0" applyProtection="0"/>
    <xf numFmtId="0" fontId="10" fillId="0" borderId="0" applyNumberFormat="0" applyFill="0" applyBorder="0" applyAlignment="0" applyProtection="0"/>
    <xf numFmtId="0" fontId="4" fillId="0" borderId="0"/>
    <xf numFmtId="0" fontId="3" fillId="0" borderId="0"/>
    <xf numFmtId="0" fontId="2" fillId="0" borderId="0"/>
    <xf numFmtId="0" fontId="1" fillId="0" borderId="0"/>
    <xf numFmtId="0" fontId="5" fillId="0" borderId="0"/>
  </cellStyleXfs>
  <cellXfs count="303">
    <xf numFmtId="0" fontId="0" fillId="0" borderId="0" xfId="0"/>
    <xf numFmtId="0" fontId="7" fillId="0" borderId="5" xfId="0" applyFont="1" applyBorder="1" applyAlignment="1">
      <alignment vertical="center"/>
    </xf>
    <xf numFmtId="0" fontId="9" fillId="0" borderId="8" xfId="0" applyFont="1" applyBorder="1" applyAlignment="1">
      <alignment vertical="center" wrapText="1"/>
    </xf>
    <xf numFmtId="1" fontId="0" fillId="0" borderId="0" xfId="0" applyNumberFormat="1"/>
    <xf numFmtId="0" fontId="0" fillId="6" borderId="0" xfId="0" applyFill="1"/>
    <xf numFmtId="0" fontId="9" fillId="6" borderId="8" xfId="0" applyFont="1" applyFill="1" applyBorder="1" applyAlignment="1">
      <alignment vertical="center" wrapText="1"/>
    </xf>
    <xf numFmtId="0" fontId="7" fillId="6" borderId="13" xfId="0" applyFont="1" applyFill="1" applyBorder="1" applyAlignment="1">
      <alignment vertical="center"/>
    </xf>
    <xf numFmtId="0" fontId="7" fillId="6" borderId="14" xfId="0" applyFont="1" applyFill="1" applyBorder="1" applyAlignment="1">
      <alignment vertical="center"/>
    </xf>
    <xf numFmtId="0" fontId="7" fillId="6" borderId="5" xfId="0" applyFont="1" applyFill="1" applyBorder="1" applyAlignment="1">
      <alignment vertical="center"/>
    </xf>
    <xf numFmtId="0" fontId="7" fillId="6" borderId="6" xfId="0" applyFont="1" applyFill="1" applyBorder="1" applyAlignment="1">
      <alignment vertical="center"/>
    </xf>
    <xf numFmtId="0" fontId="7" fillId="6" borderId="19" xfId="0" applyFont="1" applyFill="1" applyBorder="1" applyAlignment="1">
      <alignment vertical="center"/>
    </xf>
    <xf numFmtId="0" fontId="7" fillId="6" borderId="20" xfId="0" applyFont="1" applyFill="1" applyBorder="1" applyAlignment="1">
      <alignment vertical="center"/>
    </xf>
    <xf numFmtId="0" fontId="7" fillId="0" borderId="13" xfId="0" applyFont="1" applyBorder="1" applyAlignment="1">
      <alignment vertical="center"/>
    </xf>
    <xf numFmtId="0" fontId="7" fillId="0" borderId="19" xfId="0" applyFont="1" applyBorder="1" applyAlignment="1">
      <alignment vertical="center"/>
    </xf>
    <xf numFmtId="0" fontId="7" fillId="6" borderId="17" xfId="0" applyFont="1" applyFill="1" applyBorder="1" applyAlignment="1">
      <alignment vertical="center"/>
    </xf>
    <xf numFmtId="0" fontId="7" fillId="6" borderId="18" xfId="0" applyFont="1" applyFill="1" applyBorder="1" applyAlignment="1">
      <alignment vertical="center"/>
    </xf>
    <xf numFmtId="0" fontId="7" fillId="0" borderId="14" xfId="0" applyFont="1" applyBorder="1" applyAlignment="1">
      <alignment vertical="center"/>
    </xf>
    <xf numFmtId="0" fontId="7" fillId="0" borderId="6" xfId="0" applyFont="1" applyBorder="1" applyAlignment="1">
      <alignment vertical="center"/>
    </xf>
    <xf numFmtId="0" fontId="7" fillId="0" borderId="20" xfId="0" applyFont="1" applyBorder="1" applyAlignment="1">
      <alignment vertical="center"/>
    </xf>
    <xf numFmtId="0" fontId="7" fillId="3" borderId="17" xfId="0" applyFont="1" applyFill="1" applyBorder="1" applyAlignment="1">
      <alignment vertical="center"/>
    </xf>
    <xf numFmtId="0" fontId="7" fillId="3" borderId="18" xfId="0" applyFont="1" applyFill="1" applyBorder="1" applyAlignment="1">
      <alignment vertical="center"/>
    </xf>
    <xf numFmtId="0" fontId="7" fillId="3" borderId="7" xfId="0" applyFont="1" applyFill="1" applyBorder="1" applyAlignment="1">
      <alignment vertical="center"/>
    </xf>
    <xf numFmtId="0" fontId="7" fillId="3" borderId="9" xfId="0" applyFont="1" applyFill="1" applyBorder="1" applyAlignment="1">
      <alignment vertical="center"/>
    </xf>
    <xf numFmtId="49" fontId="0" fillId="0" borderId="0" xfId="0" applyNumberFormat="1"/>
    <xf numFmtId="0" fontId="10" fillId="0" borderId="0" xfId="2"/>
    <xf numFmtId="0" fontId="12" fillId="5" borderId="5" xfId="0" applyFont="1" applyFill="1" applyBorder="1" applyAlignment="1">
      <alignment vertical="center"/>
    </xf>
    <xf numFmtId="0" fontId="12" fillId="5" borderId="29" xfId="0" applyFont="1" applyFill="1" applyBorder="1" applyAlignment="1">
      <alignment vertical="center"/>
    </xf>
    <xf numFmtId="49" fontId="8" fillId="2" borderId="30" xfId="0" applyNumberFormat="1" applyFont="1" applyFill="1" applyBorder="1" applyAlignment="1">
      <alignment horizontal="center" vertical="center"/>
    </xf>
    <xf numFmtId="165" fontId="0" fillId="6" borderId="0" xfId="0" applyNumberFormat="1" applyFill="1"/>
    <xf numFmtId="0" fontId="15" fillId="6" borderId="0" xfId="0" applyFont="1" applyFill="1"/>
    <xf numFmtId="49" fontId="8" fillId="2" borderId="30" xfId="0" applyNumberFormat="1" applyFont="1" applyFill="1" applyBorder="1" applyAlignment="1">
      <alignment horizontal="center" vertical="center" wrapText="1"/>
    </xf>
    <xf numFmtId="0" fontId="8" fillId="2" borderId="60" xfId="0" applyFont="1" applyFill="1" applyBorder="1" applyAlignment="1">
      <alignment horizontal="center" vertical="center"/>
    </xf>
    <xf numFmtId="0" fontId="8" fillId="2" borderId="64" xfId="0" applyFont="1" applyFill="1" applyBorder="1" applyAlignment="1">
      <alignment horizontal="center" vertical="center"/>
    </xf>
    <xf numFmtId="0" fontId="16" fillId="0" borderId="0" xfId="2" applyFont="1" applyBorder="1" applyAlignment="1">
      <alignment vertical="center"/>
    </xf>
    <xf numFmtId="0" fontId="13" fillId="0" borderId="68" xfId="0" applyFont="1" applyBorder="1" applyAlignment="1">
      <alignment horizontal="center" vertical="center"/>
    </xf>
    <xf numFmtId="0" fontId="0" fillId="7" borderId="0" xfId="0" applyFill="1"/>
    <xf numFmtId="0" fontId="20" fillId="0" borderId="0" xfId="0" applyFont="1"/>
    <xf numFmtId="0" fontId="21" fillId="0" borderId="0" xfId="0" applyFont="1" applyAlignment="1">
      <alignment horizontal="center" vertical="center" wrapText="1"/>
    </xf>
    <xf numFmtId="49" fontId="8" fillId="2" borderId="53" xfId="0" applyNumberFormat="1" applyFont="1" applyFill="1" applyBorder="1" applyAlignment="1">
      <alignment horizontal="centerContinuous" wrapText="1"/>
    </xf>
    <xf numFmtId="49" fontId="8" fillId="2" borderId="0" xfId="0" applyNumberFormat="1" applyFont="1" applyFill="1" applyAlignment="1">
      <alignment horizontal="centerContinuous" wrapText="1"/>
    </xf>
    <xf numFmtId="49" fontId="8" fillId="2" borderId="6" xfId="0" applyNumberFormat="1" applyFont="1" applyFill="1" applyBorder="1" applyAlignment="1">
      <alignment horizontal="centerContinuous" wrapText="1"/>
    </xf>
    <xf numFmtId="49" fontId="8" fillId="2" borderId="43" xfId="0" applyNumberFormat="1" applyFont="1" applyFill="1" applyBorder="1" applyAlignment="1">
      <alignment horizontal="centerContinuous" vertical="top" wrapText="1"/>
    </xf>
    <xf numFmtId="49" fontId="8" fillId="2" borderId="37" xfId="0" applyNumberFormat="1" applyFont="1" applyFill="1" applyBorder="1" applyAlignment="1">
      <alignment horizontal="centerContinuous" vertical="top" wrapText="1"/>
    </xf>
    <xf numFmtId="49" fontId="8" fillId="2" borderId="51" xfId="0" applyNumberFormat="1" applyFont="1" applyFill="1" applyBorder="1" applyAlignment="1">
      <alignment horizontal="centerContinuous" vertical="top" wrapText="1"/>
    </xf>
    <xf numFmtId="0" fontId="19" fillId="7" borderId="0" xfId="0" applyFont="1" applyFill="1"/>
    <xf numFmtId="49" fontId="0" fillId="0" borderId="71" xfId="0" applyNumberFormat="1" applyBorder="1"/>
    <xf numFmtId="4" fontId="6" fillId="4" borderId="7" xfId="1" applyNumberFormat="1" applyFont="1" applyFill="1" applyBorder="1" applyAlignment="1">
      <alignment horizontal="right" vertical="center" wrapText="1"/>
    </xf>
    <xf numFmtId="4" fontId="6" fillId="4" borderId="48" xfId="1" applyNumberFormat="1" applyFont="1" applyFill="1" applyBorder="1" applyAlignment="1">
      <alignment horizontal="right" vertical="center" wrapText="1"/>
    </xf>
    <xf numFmtId="4" fontId="6" fillId="4" borderId="9" xfId="1" applyNumberFormat="1" applyFont="1" applyFill="1" applyBorder="1" applyAlignment="1">
      <alignment horizontal="right" vertical="center" wrapText="1"/>
    </xf>
    <xf numFmtId="4" fontId="6" fillId="4" borderId="54" xfId="1" applyNumberFormat="1" applyFont="1" applyFill="1" applyBorder="1" applyAlignment="1">
      <alignment horizontal="right" vertical="center" wrapText="1"/>
    </xf>
    <xf numFmtId="4" fontId="6" fillId="4" borderId="8" xfId="1" applyNumberFormat="1" applyFont="1" applyFill="1" applyBorder="1" applyAlignment="1">
      <alignment horizontal="right" vertical="center" wrapText="1"/>
    </xf>
    <xf numFmtId="4" fontId="6" fillId="4" borderId="69" xfId="1" applyNumberFormat="1" applyFont="1" applyFill="1" applyBorder="1" applyAlignment="1">
      <alignment horizontal="right" vertical="center" wrapText="1"/>
    </xf>
    <xf numFmtId="4" fontId="6" fillId="3" borderId="19" xfId="1" applyNumberFormat="1" applyFont="1" applyFill="1" applyBorder="1" applyAlignment="1">
      <alignment horizontal="right" vertical="center"/>
    </xf>
    <xf numFmtId="4" fontId="6" fillId="3" borderId="31" xfId="1" applyNumberFormat="1" applyFont="1" applyFill="1" applyBorder="1" applyAlignment="1">
      <alignment horizontal="right" vertical="center"/>
    </xf>
    <xf numFmtId="4" fontId="6" fillId="3" borderId="20" xfId="1" applyNumberFormat="1" applyFont="1" applyFill="1" applyBorder="1" applyAlignment="1">
      <alignment horizontal="right" vertical="center"/>
    </xf>
    <xf numFmtId="4" fontId="6" fillId="3" borderId="3" xfId="1" applyNumberFormat="1" applyFont="1" applyFill="1" applyBorder="1" applyAlignment="1">
      <alignment horizontal="right" vertical="center"/>
    </xf>
    <xf numFmtId="4" fontId="6" fillId="3" borderId="70" xfId="1" applyNumberFormat="1" applyFont="1" applyFill="1" applyBorder="1" applyAlignment="1">
      <alignment horizontal="right" vertical="center"/>
    </xf>
    <xf numFmtId="4" fontId="7" fillId="6" borderId="13" xfId="1" applyNumberFormat="1" applyFont="1" applyFill="1" applyBorder="1" applyAlignment="1">
      <alignment horizontal="right"/>
    </xf>
    <xf numFmtId="4" fontId="7" fillId="6" borderId="40" xfId="1" applyNumberFormat="1" applyFont="1" applyFill="1" applyBorder="1" applyAlignment="1">
      <alignment horizontal="right"/>
    </xf>
    <xf numFmtId="4" fontId="7" fillId="6" borderId="6" xfId="1" applyNumberFormat="1" applyFont="1" applyFill="1" applyBorder="1" applyAlignment="1">
      <alignment horizontal="right"/>
    </xf>
    <xf numFmtId="4" fontId="7" fillId="6" borderId="5" xfId="1" applyNumberFormat="1" applyFont="1" applyFill="1" applyBorder="1" applyAlignment="1">
      <alignment horizontal="right"/>
    </xf>
    <xf numFmtId="4" fontId="7" fillId="6" borderId="38" xfId="1" applyNumberFormat="1" applyFont="1" applyFill="1" applyBorder="1" applyAlignment="1">
      <alignment horizontal="right"/>
    </xf>
    <xf numFmtId="4" fontId="7" fillId="6" borderId="0" xfId="1" applyNumberFormat="1" applyFont="1" applyFill="1" applyBorder="1" applyAlignment="1">
      <alignment horizontal="right"/>
    </xf>
    <xf numFmtId="4" fontId="7" fillId="6" borderId="52" xfId="1" applyNumberFormat="1" applyFont="1" applyFill="1" applyBorder="1" applyAlignment="1">
      <alignment horizontal="right"/>
    </xf>
    <xf numFmtId="4" fontId="6" fillId="3" borderId="17" xfId="1" applyNumberFormat="1" applyFont="1" applyFill="1" applyBorder="1" applyAlignment="1">
      <alignment horizontal="right" vertical="center"/>
    </xf>
    <xf numFmtId="4" fontId="6" fillId="3" borderId="1" xfId="1" applyNumberFormat="1" applyFont="1" applyFill="1" applyBorder="1" applyAlignment="1">
      <alignment horizontal="right" vertical="center"/>
    </xf>
    <xf numFmtId="4" fontId="6" fillId="3" borderId="18" xfId="1" applyNumberFormat="1" applyFont="1" applyFill="1" applyBorder="1" applyAlignment="1">
      <alignment horizontal="right" vertical="center"/>
    </xf>
    <xf numFmtId="4" fontId="6" fillId="3" borderId="2" xfId="1" applyNumberFormat="1" applyFont="1" applyFill="1" applyBorder="1" applyAlignment="1">
      <alignment horizontal="right" vertical="center"/>
    </xf>
    <xf numFmtId="4" fontId="6" fillId="3" borderId="24" xfId="1" applyNumberFormat="1" applyFont="1" applyFill="1" applyBorder="1" applyAlignment="1">
      <alignment horizontal="right" vertical="center"/>
    </xf>
    <xf numFmtId="4" fontId="7" fillId="0" borderId="5" xfId="1" applyNumberFormat="1" applyFont="1" applyBorder="1" applyAlignment="1">
      <alignment horizontal="right"/>
    </xf>
    <xf numFmtId="4" fontId="7" fillId="0" borderId="38" xfId="1" applyNumberFormat="1" applyFont="1" applyBorder="1" applyAlignment="1">
      <alignment horizontal="right"/>
    </xf>
    <xf numFmtId="4" fontId="7" fillId="0" borderId="6" xfId="1" applyNumberFormat="1" applyFont="1" applyBorder="1" applyAlignment="1">
      <alignment horizontal="right"/>
    </xf>
    <xf numFmtId="4" fontId="7" fillId="0" borderId="0" xfId="1" applyNumberFormat="1" applyFont="1" applyBorder="1" applyAlignment="1">
      <alignment horizontal="right"/>
    </xf>
    <xf numFmtId="4" fontId="7" fillId="0" borderId="52" xfId="1" applyNumberFormat="1" applyFont="1" applyBorder="1" applyAlignment="1">
      <alignment horizontal="right"/>
    </xf>
    <xf numFmtId="4" fontId="6" fillId="3" borderId="22" xfId="1" applyNumberFormat="1" applyFont="1" applyFill="1" applyBorder="1" applyAlignment="1">
      <alignment horizontal="right" vertical="center"/>
    </xf>
    <xf numFmtId="4" fontId="6" fillId="3" borderId="49" xfId="1" applyNumberFormat="1" applyFont="1" applyFill="1" applyBorder="1" applyAlignment="1">
      <alignment horizontal="right" vertical="center"/>
    </xf>
    <xf numFmtId="4" fontId="6" fillId="3" borderId="21" xfId="1" applyNumberFormat="1" applyFont="1" applyFill="1" applyBorder="1" applyAlignment="1">
      <alignment horizontal="right" vertical="center"/>
    </xf>
    <xf numFmtId="4" fontId="6" fillId="3" borderId="15" xfId="1" applyNumberFormat="1" applyFont="1" applyFill="1" applyBorder="1" applyAlignment="1">
      <alignment horizontal="right" vertical="center"/>
    </xf>
    <xf numFmtId="4" fontId="6" fillId="3" borderId="66" xfId="1" applyNumberFormat="1" applyFont="1" applyFill="1" applyBorder="1" applyAlignment="1">
      <alignment horizontal="right" vertical="center"/>
    </xf>
    <xf numFmtId="4" fontId="6" fillId="3" borderId="10" xfId="1" applyNumberFormat="1" applyFont="1" applyFill="1" applyBorder="1" applyAlignment="1">
      <alignment horizontal="right" vertical="center"/>
    </xf>
    <xf numFmtId="4" fontId="6" fillId="3" borderId="50" xfId="1" applyNumberFormat="1" applyFont="1" applyFill="1" applyBorder="1" applyAlignment="1">
      <alignment horizontal="right" vertical="center"/>
    </xf>
    <xf numFmtId="4" fontId="7" fillId="6" borderId="39" xfId="1" applyNumberFormat="1" applyFont="1" applyFill="1" applyBorder="1" applyAlignment="1">
      <alignment horizontal="right"/>
    </xf>
    <xf numFmtId="0" fontId="19" fillId="6" borderId="0" xfId="0" applyFont="1" applyFill="1"/>
    <xf numFmtId="0" fontId="0" fillId="0" borderId="0" xfId="0" applyAlignment="1">
      <alignment vertical="center"/>
    </xf>
    <xf numFmtId="4" fontId="6" fillId="4" borderId="56" xfId="1" applyNumberFormat="1" applyFont="1" applyFill="1" applyBorder="1" applyAlignment="1">
      <alignment horizontal="right" vertical="center" wrapText="1"/>
    </xf>
    <xf numFmtId="4" fontId="6" fillId="4" borderId="12" xfId="1" applyNumberFormat="1" applyFont="1" applyFill="1" applyBorder="1" applyAlignment="1">
      <alignment horizontal="right" vertical="center"/>
    </xf>
    <xf numFmtId="4" fontId="6" fillId="4" borderId="57" xfId="1" applyNumberFormat="1" applyFont="1" applyFill="1" applyBorder="1" applyAlignment="1">
      <alignment horizontal="right" vertical="center"/>
    </xf>
    <xf numFmtId="4" fontId="6" fillId="4" borderId="56" xfId="1" applyNumberFormat="1" applyFont="1" applyFill="1" applyBorder="1" applyAlignment="1">
      <alignment horizontal="right" vertical="center"/>
    </xf>
    <xf numFmtId="4" fontId="6" fillId="4" borderId="7" xfId="1" applyNumberFormat="1" applyFont="1" applyFill="1" applyBorder="1" applyAlignment="1">
      <alignment horizontal="right" vertical="center"/>
    </xf>
    <xf numFmtId="4" fontId="6" fillId="4" borderId="8" xfId="1" applyNumberFormat="1" applyFont="1" applyFill="1" applyBorder="1" applyAlignment="1">
      <alignment horizontal="right" vertical="center"/>
    </xf>
    <xf numFmtId="4" fontId="6" fillId="4" borderId="9" xfId="1" applyNumberFormat="1" applyFont="1" applyFill="1" applyBorder="1" applyAlignment="1">
      <alignment horizontal="right" vertical="center"/>
    </xf>
    <xf numFmtId="4" fontId="6" fillId="3" borderId="25" xfId="1" applyNumberFormat="1" applyFont="1" applyFill="1" applyBorder="1" applyAlignment="1">
      <alignment horizontal="right" vertical="center"/>
    </xf>
    <xf numFmtId="4" fontId="6" fillId="3" borderId="11" xfId="1" applyNumberFormat="1" applyFont="1" applyFill="1" applyBorder="1" applyAlignment="1">
      <alignment horizontal="right" vertical="center"/>
    </xf>
    <xf numFmtId="4" fontId="6" fillId="3" borderId="16" xfId="1" applyNumberFormat="1" applyFont="1" applyFill="1" applyBorder="1" applyAlignment="1">
      <alignment horizontal="right" vertical="center"/>
    </xf>
    <xf numFmtId="4" fontId="7" fillId="6" borderId="28" xfId="1" applyNumberFormat="1" applyFont="1" applyFill="1" applyBorder="1" applyAlignment="1">
      <alignment horizontal="right"/>
    </xf>
    <xf numFmtId="4" fontId="7" fillId="6" borderId="14" xfId="1" applyNumberFormat="1" applyFont="1" applyFill="1" applyBorder="1" applyAlignment="1">
      <alignment horizontal="right"/>
    </xf>
    <xf numFmtId="4" fontId="7" fillId="6" borderId="63" xfId="1" applyNumberFormat="1" applyFont="1" applyFill="1" applyBorder="1" applyAlignment="1">
      <alignment horizontal="right"/>
    </xf>
    <xf numFmtId="4" fontId="7" fillId="6" borderId="3" xfId="1" applyNumberFormat="1" applyFont="1" applyFill="1" applyBorder="1" applyAlignment="1">
      <alignment horizontal="right"/>
    </xf>
    <xf numFmtId="4" fontId="7" fillId="6" borderId="20" xfId="1" applyNumberFormat="1" applyFont="1" applyFill="1" applyBorder="1" applyAlignment="1">
      <alignment horizontal="right"/>
    </xf>
    <xf numFmtId="4" fontId="6" fillId="3" borderId="27" xfId="1" applyNumberFormat="1" applyFont="1" applyFill="1" applyBorder="1" applyAlignment="1">
      <alignment horizontal="right" vertical="center"/>
    </xf>
    <xf numFmtId="4" fontId="7" fillId="0" borderId="28" xfId="1" applyNumberFormat="1" applyFont="1" applyBorder="1" applyAlignment="1">
      <alignment horizontal="right"/>
    </xf>
    <xf numFmtId="4" fontId="6" fillId="3" borderId="26" xfId="1" applyNumberFormat="1" applyFont="1" applyFill="1" applyBorder="1" applyAlignment="1">
      <alignment horizontal="right" vertical="center"/>
    </xf>
    <xf numFmtId="4" fontId="7" fillId="6" borderId="6" xfId="1" applyNumberFormat="1" applyFont="1" applyFill="1" applyBorder="1" applyAlignment="1">
      <alignment horizontal="right" vertical="center"/>
    </xf>
    <xf numFmtId="4" fontId="7" fillId="6" borderId="5" xfId="1" applyNumberFormat="1" applyFont="1" applyFill="1" applyBorder="1" applyAlignment="1">
      <alignment horizontal="right" vertical="center"/>
    </xf>
    <xf numFmtId="4" fontId="7" fillId="6" borderId="0" xfId="1" applyNumberFormat="1" applyFont="1" applyFill="1" applyBorder="1" applyAlignment="1">
      <alignment horizontal="right" vertical="center"/>
    </xf>
    <xf numFmtId="4" fontId="7" fillId="6" borderId="0" xfId="1" applyNumberFormat="1" applyFont="1" applyFill="1" applyBorder="1" applyAlignment="1">
      <alignment horizontal="right" wrapText="1"/>
    </xf>
    <xf numFmtId="0" fontId="6" fillId="0" borderId="0" xfId="0" applyFont="1" applyAlignment="1">
      <alignment horizontal="left" vertical="center"/>
    </xf>
    <xf numFmtId="0" fontId="6" fillId="6" borderId="0" xfId="0" applyFont="1" applyFill="1" applyAlignment="1">
      <alignment horizontal="left" vertical="top"/>
    </xf>
    <xf numFmtId="0" fontId="6" fillId="6" borderId="0" xfId="0" applyFont="1" applyFill="1" applyAlignment="1">
      <alignment horizontal="left" vertical="center"/>
    </xf>
    <xf numFmtId="0" fontId="6" fillId="0" borderId="0" xfId="0" applyFont="1" applyAlignment="1">
      <alignment horizontal="left" vertical="center" wrapText="1"/>
    </xf>
    <xf numFmtId="0" fontId="22" fillId="6" borderId="0" xfId="0" applyFont="1" applyFill="1"/>
    <xf numFmtId="4" fontId="0" fillId="6" borderId="0" xfId="0" applyNumberFormat="1" applyFill="1"/>
    <xf numFmtId="2" fontId="6" fillId="8" borderId="12" xfId="0" applyNumberFormat="1" applyFont="1" applyFill="1" applyBorder="1" applyAlignment="1">
      <alignment horizontal="left" vertical="center" wrapText="1"/>
    </xf>
    <xf numFmtId="49" fontId="6" fillId="4" borderId="7" xfId="0" applyNumberFormat="1" applyFont="1" applyFill="1" applyBorder="1" applyAlignment="1">
      <alignment horizontal="left" vertical="top"/>
    </xf>
    <xf numFmtId="0" fontId="19" fillId="6" borderId="0" xfId="0" applyFont="1" applyFill="1" applyAlignment="1">
      <alignment horizontal="right"/>
    </xf>
    <xf numFmtId="0" fontId="6" fillId="0" borderId="0" xfId="0" applyFont="1" applyAlignment="1">
      <alignment horizontal="left" vertical="top"/>
    </xf>
    <xf numFmtId="164" fontId="24" fillId="6" borderId="5" xfId="1" applyFont="1" applyFill="1" applyBorder="1" applyAlignment="1">
      <alignment horizontal="left"/>
    </xf>
    <xf numFmtId="164" fontId="6" fillId="9" borderId="10" xfId="1" applyFont="1" applyFill="1" applyBorder="1" applyAlignment="1">
      <alignment horizontal="left" vertical="center" wrapText="1"/>
    </xf>
    <xf numFmtId="164" fontId="6" fillId="4" borderId="54" xfId="1" applyFont="1" applyFill="1" applyBorder="1" applyAlignment="1">
      <alignment horizontal="left" vertical="top"/>
    </xf>
    <xf numFmtId="164" fontId="6" fillId="8" borderId="12" xfId="1" applyFont="1" applyFill="1" applyBorder="1" applyAlignment="1">
      <alignment horizontal="left" vertical="center" wrapText="1"/>
    </xf>
    <xf numFmtId="164" fontId="6" fillId="8" borderId="68" xfId="1" applyFont="1" applyFill="1" applyBorder="1" applyAlignment="1">
      <alignment horizontal="left" vertical="center" wrapText="1"/>
    </xf>
    <xf numFmtId="164" fontId="6" fillId="8" borderId="4" xfId="1" applyFont="1" applyFill="1" applyBorder="1" applyAlignment="1">
      <alignment horizontal="left" vertical="center" wrapText="1"/>
    </xf>
    <xf numFmtId="164" fontId="0" fillId="6" borderId="0" xfId="1" applyFont="1" applyFill="1"/>
    <xf numFmtId="164" fontId="0" fillId="0" borderId="0" xfId="1" applyFont="1"/>
    <xf numFmtId="164" fontId="8" fillId="2" borderId="53" xfId="1" applyFont="1" applyFill="1" applyBorder="1" applyAlignment="1">
      <alignment horizontal="centerContinuous" wrapText="1"/>
    </xf>
    <xf numFmtId="164" fontId="8" fillId="2" borderId="0" xfId="1" applyFont="1" applyFill="1" applyAlignment="1">
      <alignment horizontal="centerContinuous" wrapText="1"/>
    </xf>
    <xf numFmtId="164" fontId="8" fillId="2" borderId="6" xfId="1" applyFont="1" applyFill="1" applyBorder="1" applyAlignment="1">
      <alignment horizontal="centerContinuous" wrapText="1"/>
    </xf>
    <xf numFmtId="164" fontId="8" fillId="2" borderId="43" xfId="1" applyFont="1" applyFill="1" applyBorder="1" applyAlignment="1">
      <alignment horizontal="centerContinuous" vertical="top" wrapText="1"/>
    </xf>
    <xf numFmtId="164" fontId="8" fillId="2" borderId="37" xfId="1" applyFont="1" applyFill="1" applyBorder="1" applyAlignment="1">
      <alignment horizontal="centerContinuous" vertical="top" wrapText="1"/>
    </xf>
    <xf numFmtId="164" fontId="8" fillId="2" borderId="51" xfId="1" applyFont="1" applyFill="1" applyBorder="1" applyAlignment="1">
      <alignment horizontal="centerContinuous" vertical="top" wrapText="1"/>
    </xf>
    <xf numFmtId="164" fontId="8" fillId="2" borderId="75" xfId="1" applyFont="1" applyFill="1" applyBorder="1" applyAlignment="1">
      <alignment horizontal="center" vertical="center"/>
    </xf>
    <xf numFmtId="164" fontId="8" fillId="2" borderId="75" xfId="1" applyFont="1" applyFill="1" applyBorder="1" applyAlignment="1">
      <alignment horizontal="center" vertical="center" wrapText="1"/>
    </xf>
    <xf numFmtId="164" fontId="8" fillId="2" borderId="65" xfId="1" applyFont="1" applyFill="1" applyBorder="1" applyAlignment="1">
      <alignment horizontal="center" vertical="center"/>
    </xf>
    <xf numFmtId="164" fontId="6" fillId="4" borderId="7" xfId="1" applyFont="1" applyFill="1" applyBorder="1" applyAlignment="1">
      <alignment horizontal="left" vertical="top"/>
    </xf>
    <xf numFmtId="164" fontId="19" fillId="6" borderId="0" xfId="1" applyFont="1" applyFill="1" applyAlignment="1">
      <alignment horizontal="right"/>
    </xf>
    <xf numFmtId="164" fontId="19" fillId="6" borderId="0" xfId="1" applyFont="1" applyFill="1"/>
    <xf numFmtId="164" fontId="6" fillId="8" borderId="10" xfId="1" applyFont="1" applyFill="1" applyBorder="1" applyAlignment="1">
      <alignment horizontal="left" vertical="center" wrapText="1"/>
    </xf>
    <xf numFmtId="49" fontId="8" fillId="2" borderId="65" xfId="0" applyNumberFormat="1" applyFont="1" applyFill="1" applyBorder="1" applyAlignment="1">
      <alignment horizontal="center" vertical="center"/>
    </xf>
    <xf numFmtId="164" fontId="6" fillId="4" borderId="68" xfId="1" applyFont="1" applyFill="1" applyBorder="1" applyAlignment="1">
      <alignment horizontal="left" vertical="top"/>
    </xf>
    <xf numFmtId="2" fontId="6" fillId="8" borderId="68" xfId="0" applyNumberFormat="1" applyFont="1" applyFill="1" applyBorder="1" applyAlignment="1">
      <alignment horizontal="left" vertical="center" wrapText="1"/>
    </xf>
    <xf numFmtId="164" fontId="23" fillId="8" borderId="68" xfId="1" applyFont="1" applyFill="1" applyBorder="1" applyAlignment="1">
      <alignment horizontal="right"/>
    </xf>
    <xf numFmtId="164" fontId="24" fillId="6" borderId="7" xfId="1" applyFont="1" applyFill="1" applyBorder="1" applyAlignment="1">
      <alignment horizontal="left"/>
    </xf>
    <xf numFmtId="0" fontId="25" fillId="0" borderId="0" xfId="0" applyFont="1"/>
    <xf numFmtId="0" fontId="0" fillId="0" borderId="0" xfId="0" applyAlignment="1">
      <alignment horizontal="center"/>
    </xf>
    <xf numFmtId="0" fontId="26" fillId="0" borderId="0" xfId="0" applyFont="1" applyAlignment="1">
      <alignment horizontal="right" vertical="center"/>
    </xf>
    <xf numFmtId="0" fontId="0" fillId="0" borderId="0" xfId="0" applyAlignment="1">
      <alignment horizontal="center" vertical="center"/>
    </xf>
    <xf numFmtId="0" fontId="24" fillId="6" borderId="5" xfId="0" applyFont="1" applyFill="1" applyBorder="1" applyAlignment="1">
      <alignment horizontal="left"/>
    </xf>
    <xf numFmtId="164" fontId="7" fillId="6" borderId="5" xfId="1" applyFont="1" applyFill="1" applyBorder="1"/>
    <xf numFmtId="0" fontId="6" fillId="0" borderId="0" xfId="0" applyFont="1"/>
    <xf numFmtId="0" fontId="6" fillId="0" borderId="0" xfId="0" applyFont="1" applyAlignment="1">
      <alignment horizontal="left"/>
    </xf>
    <xf numFmtId="0" fontId="0" fillId="0" borderId="0" xfId="0" applyAlignment="1">
      <alignment horizontal="left"/>
    </xf>
    <xf numFmtId="0" fontId="6" fillId="6" borderId="0" xfId="0" applyFont="1" applyFill="1" applyAlignment="1">
      <alignment horizontal="left"/>
    </xf>
    <xf numFmtId="2" fontId="6" fillId="11" borderId="10" xfId="0" applyNumberFormat="1" applyFont="1" applyFill="1" applyBorder="1" applyAlignment="1">
      <alignment horizontal="left" vertical="center" wrapText="1"/>
    </xf>
    <xf numFmtId="164" fontId="6" fillId="11" borderId="10" xfId="1" applyFont="1" applyFill="1" applyBorder="1" applyAlignment="1">
      <alignment horizontal="left" vertical="center" wrapText="1"/>
    </xf>
    <xf numFmtId="164" fontId="6" fillId="11" borderId="68" xfId="1" applyFont="1" applyFill="1" applyBorder="1" applyAlignment="1">
      <alignment horizontal="left" vertical="center" wrapText="1"/>
    </xf>
    <xf numFmtId="164" fontId="6" fillId="11" borderId="25" xfId="1" applyFont="1" applyFill="1" applyBorder="1" applyAlignment="1">
      <alignment horizontal="left" vertical="center" wrapText="1"/>
    </xf>
    <xf numFmtId="2" fontId="6" fillId="11" borderId="12" xfId="0" applyNumberFormat="1" applyFont="1" applyFill="1" applyBorder="1" applyAlignment="1">
      <alignment horizontal="left" vertical="center" wrapText="1"/>
    </xf>
    <xf numFmtId="164" fontId="6" fillId="11" borderId="12" xfId="1" applyFont="1" applyFill="1" applyBorder="1" applyAlignment="1">
      <alignment horizontal="left" vertical="center" wrapText="1"/>
    </xf>
    <xf numFmtId="164" fontId="6" fillId="11" borderId="68" xfId="1" applyFont="1" applyFill="1" applyBorder="1" applyAlignment="1">
      <alignment vertical="center"/>
    </xf>
    <xf numFmtId="0" fontId="8" fillId="6" borderId="0" xfId="0" applyFont="1" applyFill="1" applyAlignment="1">
      <alignment horizontal="center" vertical="center"/>
    </xf>
    <xf numFmtId="49" fontId="0" fillId="0" borderId="0" xfId="0" applyNumberFormat="1" applyAlignment="1">
      <alignment wrapText="1"/>
    </xf>
    <xf numFmtId="164" fontId="6" fillId="9" borderId="68" xfId="1" applyFont="1" applyFill="1" applyBorder="1" applyAlignment="1">
      <alignment horizontal="left" vertical="center" wrapText="1"/>
    </xf>
    <xf numFmtId="164" fontId="6" fillId="4" borderId="68" xfId="1" applyFont="1" applyFill="1" applyBorder="1" applyAlignment="1">
      <alignment vertical="center"/>
    </xf>
    <xf numFmtId="164" fontId="7" fillId="6" borderId="16" xfId="1" applyFont="1" applyFill="1" applyBorder="1"/>
    <xf numFmtId="164" fontId="7" fillId="6" borderId="6" xfId="1" applyFont="1" applyFill="1" applyBorder="1"/>
    <xf numFmtId="164" fontId="7" fillId="6" borderId="79" xfId="1" applyFont="1" applyFill="1" applyBorder="1"/>
    <xf numFmtId="164" fontId="7" fillId="6" borderId="38" xfId="1" applyFont="1" applyFill="1" applyBorder="1"/>
    <xf numFmtId="164" fontId="7" fillId="6" borderId="80" xfId="1" applyFont="1" applyFill="1" applyBorder="1"/>
    <xf numFmtId="164" fontId="7" fillId="6" borderId="4" xfId="1" applyFont="1" applyFill="1" applyBorder="1"/>
    <xf numFmtId="164" fontId="7" fillId="6" borderId="7" xfId="1" applyFont="1" applyFill="1" applyBorder="1"/>
    <xf numFmtId="164" fontId="6" fillId="8" borderId="56" xfId="1" applyFont="1" applyFill="1" applyBorder="1"/>
    <xf numFmtId="164" fontId="6" fillId="8" borderId="12" xfId="1" applyFont="1" applyFill="1" applyBorder="1"/>
    <xf numFmtId="164" fontId="24" fillId="6" borderId="16" xfId="1" applyFont="1" applyFill="1" applyBorder="1" applyAlignment="1">
      <alignment horizontal="left"/>
    </xf>
    <xf numFmtId="164" fontId="24" fillId="6" borderId="0" xfId="1" applyFont="1" applyFill="1" applyBorder="1" applyAlignment="1">
      <alignment horizontal="left"/>
    </xf>
    <xf numFmtId="164" fontId="6" fillId="8" borderId="57" xfId="1" applyFont="1" applyFill="1" applyBorder="1" applyAlignment="1">
      <alignment horizontal="left" vertical="center" wrapText="1"/>
    </xf>
    <xf numFmtId="164" fontId="24" fillId="6" borderId="4" xfId="1" applyFont="1" applyFill="1" applyBorder="1" applyAlignment="1">
      <alignment horizontal="left"/>
    </xf>
    <xf numFmtId="164" fontId="24" fillId="6" borderId="11" xfId="1" applyFont="1" applyFill="1" applyBorder="1" applyAlignment="1">
      <alignment horizontal="left"/>
    </xf>
    <xf numFmtId="164" fontId="24" fillId="6" borderId="6" xfId="1" applyFont="1" applyFill="1" applyBorder="1" applyAlignment="1">
      <alignment horizontal="left"/>
    </xf>
    <xf numFmtId="164" fontId="24" fillId="6" borderId="8" xfId="1" applyFont="1" applyFill="1" applyBorder="1" applyAlignment="1">
      <alignment horizontal="left"/>
    </xf>
    <xf numFmtId="164" fontId="24" fillId="10" borderId="56" xfId="1" applyFont="1" applyFill="1" applyBorder="1" applyAlignment="1">
      <alignment horizontal="left"/>
    </xf>
    <xf numFmtId="164" fontId="24" fillId="10" borderId="9" xfId="1" applyFont="1" applyFill="1" applyBorder="1" applyAlignment="1">
      <alignment horizontal="left"/>
    </xf>
    <xf numFmtId="164" fontId="24" fillId="6" borderId="79" xfId="1" applyFont="1" applyFill="1" applyBorder="1" applyAlignment="1">
      <alignment horizontal="left"/>
    </xf>
    <xf numFmtId="164" fontId="24" fillId="6" borderId="38" xfId="1" applyFont="1" applyFill="1" applyBorder="1" applyAlignment="1">
      <alignment horizontal="left"/>
    </xf>
    <xf numFmtId="164" fontId="6" fillId="8" borderId="81" xfId="1" applyFont="1" applyFill="1" applyBorder="1" applyAlignment="1">
      <alignment horizontal="left" vertical="center" wrapText="1"/>
    </xf>
    <xf numFmtId="164" fontId="24" fillId="10" borderId="12" xfId="1" applyFont="1" applyFill="1" applyBorder="1" applyAlignment="1">
      <alignment horizontal="left"/>
    </xf>
    <xf numFmtId="164" fontId="24" fillId="10" borderId="7" xfId="1" applyFont="1" applyFill="1" applyBorder="1" applyAlignment="1">
      <alignment horizontal="left"/>
    </xf>
    <xf numFmtId="164" fontId="24" fillId="10" borderId="81" xfId="1" applyFont="1" applyFill="1" applyBorder="1" applyAlignment="1">
      <alignment horizontal="left"/>
    </xf>
    <xf numFmtId="164" fontId="24" fillId="10" borderId="80" xfId="1" applyFont="1" applyFill="1" applyBorder="1" applyAlignment="1">
      <alignment horizontal="left"/>
    </xf>
    <xf numFmtId="164" fontId="24" fillId="10" borderId="57" xfId="1" applyFont="1" applyFill="1" applyBorder="1" applyAlignment="1">
      <alignment horizontal="left"/>
    </xf>
    <xf numFmtId="164" fontId="24" fillId="10" borderId="8" xfId="1" applyFont="1" applyFill="1" applyBorder="1" applyAlignment="1">
      <alignment horizontal="left"/>
    </xf>
    <xf numFmtId="164" fontId="6" fillId="8" borderId="81" xfId="1" applyFont="1" applyFill="1" applyBorder="1"/>
    <xf numFmtId="164" fontId="24" fillId="6" borderId="80" xfId="1" applyFont="1" applyFill="1" applyBorder="1" applyAlignment="1">
      <alignment horizontal="left"/>
    </xf>
    <xf numFmtId="164" fontId="24" fillId="6" borderId="9" xfId="1" applyFont="1" applyFill="1" applyBorder="1" applyAlignment="1">
      <alignment horizontal="left"/>
    </xf>
    <xf numFmtId="164" fontId="6" fillId="8" borderId="56" xfId="1" applyFont="1" applyFill="1" applyBorder="1" applyAlignment="1">
      <alignment horizontal="left" vertical="center" wrapText="1"/>
    </xf>
    <xf numFmtId="0" fontId="16" fillId="0" borderId="77" xfId="2" applyFont="1" applyBorder="1" applyAlignment="1">
      <alignment vertical="center"/>
    </xf>
    <xf numFmtId="0" fontId="4" fillId="0" borderId="0" xfId="3"/>
    <xf numFmtId="0" fontId="32" fillId="0" borderId="0" xfId="2" applyFont="1" applyBorder="1" applyAlignment="1">
      <alignment vertical="center"/>
    </xf>
    <xf numFmtId="0" fontId="6" fillId="0" borderId="0" xfId="0" applyFont="1" applyAlignment="1">
      <alignment vertical="center" wrapText="1"/>
    </xf>
    <xf numFmtId="164" fontId="7" fillId="10" borderId="12" xfId="1" applyFont="1" applyFill="1" applyBorder="1" applyAlignment="1">
      <alignment vertical="center"/>
    </xf>
    <xf numFmtId="164" fontId="7" fillId="10" borderId="81" xfId="1" applyFont="1" applyFill="1" applyBorder="1" applyAlignment="1">
      <alignment vertical="center"/>
    </xf>
    <xf numFmtId="164" fontId="7" fillId="9" borderId="82" xfId="1" applyFont="1" applyFill="1" applyBorder="1" applyAlignment="1">
      <alignment vertical="center"/>
    </xf>
    <xf numFmtId="164" fontId="7" fillId="9" borderId="83" xfId="1" applyFont="1" applyFill="1" applyBorder="1" applyAlignment="1">
      <alignment vertical="center"/>
    </xf>
    <xf numFmtId="164" fontId="7" fillId="9" borderId="12" xfId="1" applyFont="1" applyFill="1" applyBorder="1" applyAlignment="1">
      <alignment vertical="center"/>
    </xf>
    <xf numFmtId="164" fontId="7" fillId="9" borderId="81" xfId="1" applyFont="1" applyFill="1" applyBorder="1" applyAlignment="1">
      <alignment vertical="center"/>
    </xf>
    <xf numFmtId="164" fontId="7" fillId="9" borderId="57" xfId="1" applyFont="1" applyFill="1" applyBorder="1" applyAlignment="1">
      <alignment vertical="center"/>
    </xf>
    <xf numFmtId="164" fontId="7" fillId="9" borderId="56" xfId="1" applyFont="1" applyFill="1" applyBorder="1" applyAlignment="1">
      <alignment vertical="center"/>
    </xf>
    <xf numFmtId="0" fontId="7" fillId="6" borderId="0" xfId="0" applyFont="1" applyFill="1" applyAlignment="1">
      <alignment vertical="center"/>
    </xf>
    <xf numFmtId="0" fontId="26" fillId="0" borderId="0" xfId="0" applyFont="1" applyAlignment="1">
      <alignment horizontal="right" vertical="center"/>
    </xf>
    <xf numFmtId="0" fontId="16" fillId="0" borderId="77" xfId="2" applyFont="1" applyBorder="1" applyAlignment="1">
      <alignment vertical="center"/>
    </xf>
    <xf numFmtId="0" fontId="0" fillId="6" borderId="23" xfId="0" applyFill="1" applyBorder="1"/>
    <xf numFmtId="0" fontId="14" fillId="6" borderId="11" xfId="0" applyFont="1" applyFill="1" applyBorder="1" applyAlignment="1">
      <alignment horizontal="center" vertical="center" wrapText="1"/>
    </xf>
    <xf numFmtId="0" fontId="11" fillId="0" borderId="8" xfId="0" applyFont="1" applyBorder="1" applyAlignment="1">
      <alignment horizontal="center" vertical="center" wrapText="1"/>
    </xf>
    <xf numFmtId="0" fontId="12" fillId="5" borderId="5" xfId="0" applyFont="1" applyFill="1" applyBorder="1" applyAlignment="1">
      <alignment horizontal="left" vertical="center"/>
    </xf>
    <xf numFmtId="0" fontId="12" fillId="5" borderId="29" xfId="0" applyFont="1" applyFill="1" applyBorder="1" applyAlignment="1">
      <alignment horizontal="left" vertical="center"/>
    </xf>
    <xf numFmtId="0" fontId="0" fillId="6" borderId="23" xfId="0" applyFill="1" applyBorder="1" applyAlignment="1">
      <alignment horizontal="center"/>
    </xf>
    <xf numFmtId="0" fontId="6" fillId="0" borderId="0" xfId="0" applyFont="1" applyAlignment="1">
      <alignment horizontal="left" vertical="top" wrapText="1"/>
    </xf>
    <xf numFmtId="0" fontId="8" fillId="2" borderId="4" xfId="0" applyFont="1" applyFill="1" applyBorder="1" applyAlignment="1">
      <alignment horizontal="center" vertical="center" wrapText="1"/>
    </xf>
    <xf numFmtId="0" fontId="8" fillId="2" borderId="5" xfId="0" applyFont="1" applyFill="1" applyBorder="1" applyAlignment="1">
      <alignment horizontal="center" vertical="center" wrapText="1"/>
    </xf>
    <xf numFmtId="49" fontId="8" fillId="2" borderId="76" xfId="0" applyNumberFormat="1" applyFont="1" applyFill="1" applyBorder="1" applyAlignment="1">
      <alignment horizontal="center" vertical="center" wrapText="1"/>
    </xf>
    <xf numFmtId="49" fontId="8" fillId="2" borderId="33" xfId="0" applyNumberFormat="1" applyFont="1" applyFill="1" applyBorder="1" applyAlignment="1">
      <alignment horizontal="center" vertical="center" wrapText="1"/>
    </xf>
    <xf numFmtId="49" fontId="8" fillId="2" borderId="34" xfId="0" applyNumberFormat="1" applyFont="1" applyFill="1" applyBorder="1" applyAlignment="1">
      <alignment horizontal="center" vertical="center" wrapText="1"/>
    </xf>
    <xf numFmtId="0" fontId="17" fillId="6" borderId="0" xfId="0" applyFont="1" applyFill="1" applyAlignment="1">
      <alignment horizontal="left" vertical="center" wrapText="1"/>
    </xf>
    <xf numFmtId="164" fontId="8" fillId="2" borderId="32" xfId="1" applyFont="1" applyFill="1" applyBorder="1" applyAlignment="1">
      <alignment horizontal="center" vertical="center" wrapText="1"/>
    </xf>
    <xf numFmtId="164" fontId="8" fillId="2" borderId="30" xfId="1" applyFont="1" applyFill="1" applyBorder="1" applyAlignment="1">
      <alignment horizontal="center" vertical="center" wrapText="1"/>
    </xf>
    <xf numFmtId="164" fontId="8" fillId="2" borderId="43" xfId="1" applyFont="1" applyFill="1" applyBorder="1" applyAlignment="1">
      <alignment horizontal="center" vertical="center" wrapText="1"/>
    </xf>
    <xf numFmtId="164" fontId="8" fillId="2" borderId="37" xfId="1" applyFont="1" applyFill="1" applyBorder="1" applyAlignment="1">
      <alignment horizontal="center" vertical="center" wrapText="1"/>
    </xf>
    <xf numFmtId="164" fontId="8" fillId="2" borderId="44" xfId="1" applyFont="1" applyFill="1" applyBorder="1" applyAlignment="1">
      <alignment horizontal="center" vertical="center" wrapText="1"/>
    </xf>
    <xf numFmtId="164" fontId="8" fillId="2" borderId="67" xfId="1" applyFont="1" applyFill="1" applyBorder="1" applyAlignment="1">
      <alignment horizontal="center" vertical="center" wrapText="1"/>
    </xf>
    <xf numFmtId="164" fontId="8" fillId="2" borderId="45" xfId="1" applyFont="1" applyFill="1" applyBorder="1" applyAlignment="1">
      <alignment horizontal="center" vertical="center" wrapText="1"/>
    </xf>
    <xf numFmtId="164" fontId="8" fillId="2" borderId="46" xfId="1" applyFont="1" applyFill="1" applyBorder="1" applyAlignment="1">
      <alignment horizontal="center" vertical="center" wrapText="1"/>
    </xf>
    <xf numFmtId="164" fontId="8" fillId="2" borderId="36" xfId="1" applyFont="1" applyFill="1" applyBorder="1" applyAlignment="1">
      <alignment horizontal="center" vertical="center" wrapText="1"/>
    </xf>
    <xf numFmtId="164" fontId="8" fillId="2" borderId="41" xfId="1" applyFont="1" applyFill="1" applyBorder="1" applyAlignment="1">
      <alignment horizontal="center" vertical="center" wrapText="1"/>
    </xf>
    <xf numFmtId="164" fontId="8" fillId="2" borderId="42" xfId="1" applyFont="1" applyFill="1" applyBorder="1" applyAlignment="1">
      <alignment horizontal="center" vertical="center" wrapText="1"/>
    </xf>
    <xf numFmtId="164" fontId="8" fillId="2" borderId="72" xfId="1" applyFont="1" applyFill="1" applyBorder="1" applyAlignment="1">
      <alignment horizontal="center" vertical="center" wrapText="1"/>
    </xf>
    <xf numFmtId="164" fontId="8" fillId="2" borderId="73" xfId="1" applyFont="1" applyFill="1" applyBorder="1" applyAlignment="1">
      <alignment horizontal="center" vertical="center" wrapText="1"/>
    </xf>
    <xf numFmtId="164" fontId="8" fillId="2" borderId="74" xfId="1" applyFont="1" applyFill="1" applyBorder="1" applyAlignment="1">
      <alignment horizontal="center" vertical="center" wrapText="1"/>
    </xf>
    <xf numFmtId="0" fontId="19" fillId="7" borderId="0" xfId="0" applyFont="1" applyFill="1"/>
    <xf numFmtId="0" fontId="0" fillId="0" borderId="0" xfId="0"/>
    <xf numFmtId="0" fontId="6" fillId="3" borderId="17" xfId="0" applyFont="1" applyFill="1" applyBorder="1" applyAlignment="1">
      <alignment horizontal="left" vertical="center"/>
    </xf>
    <xf numFmtId="0" fontId="6" fillId="3" borderId="18" xfId="0" applyFont="1" applyFill="1" applyBorder="1" applyAlignment="1">
      <alignment horizontal="left" vertical="center"/>
    </xf>
    <xf numFmtId="49" fontId="8" fillId="2" borderId="36" xfId="0" applyNumberFormat="1" applyFont="1" applyFill="1" applyBorder="1" applyAlignment="1">
      <alignment horizontal="center" vertical="center" wrapText="1"/>
    </xf>
    <xf numFmtId="49" fontId="8" fillId="2" borderId="41" xfId="0" applyNumberFormat="1" applyFont="1" applyFill="1" applyBorder="1" applyAlignment="1">
      <alignment horizontal="center" vertical="center" wrapText="1"/>
    </xf>
    <xf numFmtId="49" fontId="8" fillId="2" borderId="42" xfId="0" applyNumberFormat="1" applyFont="1" applyFill="1" applyBorder="1" applyAlignment="1">
      <alignment horizontal="center" vertical="center" wrapText="1"/>
    </xf>
    <xf numFmtId="0" fontId="6" fillId="4" borderId="7" xfId="0" applyFont="1" applyFill="1" applyBorder="1" applyAlignment="1">
      <alignment horizontal="left" vertical="center" wrapText="1"/>
    </xf>
    <xf numFmtId="0" fontId="6" fillId="4" borderId="9" xfId="0" applyFont="1" applyFill="1" applyBorder="1" applyAlignment="1">
      <alignment horizontal="left" vertical="center" wrapText="1"/>
    </xf>
    <xf numFmtId="0" fontId="6" fillId="3" borderId="19" xfId="0" applyFont="1" applyFill="1" applyBorder="1" applyAlignment="1">
      <alignment horizontal="left" vertical="center"/>
    </xf>
    <xf numFmtId="0" fontId="6" fillId="3" borderId="20" xfId="0" applyFont="1" applyFill="1" applyBorder="1" applyAlignment="1">
      <alignment horizontal="left" vertical="center"/>
    </xf>
    <xf numFmtId="0" fontId="6" fillId="0" borderId="37" xfId="0" applyFont="1" applyBorder="1" applyAlignment="1">
      <alignment horizontal="left" vertical="top" wrapText="1"/>
    </xf>
    <xf numFmtId="0" fontId="8" fillId="2" borderId="11" xfId="0" applyFont="1" applyFill="1" applyBorder="1" applyAlignment="1">
      <alignment horizontal="center" vertical="center" wrapText="1"/>
    </xf>
    <xf numFmtId="0" fontId="8" fillId="2" borderId="0" xfId="0" applyFont="1" applyFill="1" applyAlignment="1">
      <alignment horizontal="center" vertical="center" wrapText="1"/>
    </xf>
    <xf numFmtId="0" fontId="18" fillId="2" borderId="33" xfId="0" applyFont="1" applyFill="1" applyBorder="1" applyAlignment="1">
      <alignment horizontal="center" vertical="top" wrapText="1"/>
    </xf>
    <xf numFmtId="0" fontId="18" fillId="2" borderId="34" xfId="0" applyFont="1" applyFill="1" applyBorder="1" applyAlignment="1">
      <alignment horizontal="center" vertical="top" wrapText="1"/>
    </xf>
    <xf numFmtId="0" fontId="18" fillId="2" borderId="35" xfId="0" applyFont="1" applyFill="1" applyBorder="1" applyAlignment="1">
      <alignment horizontal="center" vertical="top" wrapText="1"/>
    </xf>
    <xf numFmtId="49" fontId="8" fillId="2" borderId="32" xfId="0" applyNumberFormat="1" applyFont="1" applyFill="1" applyBorder="1" applyAlignment="1">
      <alignment horizontal="center" vertical="center" wrapText="1"/>
    </xf>
    <xf numFmtId="49" fontId="8" fillId="2" borderId="30" xfId="0" applyNumberFormat="1" applyFont="1" applyFill="1" applyBorder="1" applyAlignment="1">
      <alignment horizontal="center" vertical="center" wrapText="1"/>
    </xf>
    <xf numFmtId="49" fontId="8" fillId="2" borderId="43" xfId="0" applyNumberFormat="1" applyFont="1" applyFill="1" applyBorder="1" applyAlignment="1">
      <alignment horizontal="center" vertical="center" wrapText="1"/>
    </xf>
    <xf numFmtId="49" fontId="8" fillId="2" borderId="37" xfId="0" applyNumberFormat="1" applyFont="1" applyFill="1" applyBorder="1" applyAlignment="1">
      <alignment horizontal="center" vertical="center" wrapText="1"/>
    </xf>
    <xf numFmtId="49" fontId="8" fillId="2" borderId="44" xfId="0" applyNumberFormat="1" applyFont="1" applyFill="1" applyBorder="1" applyAlignment="1">
      <alignment horizontal="center" vertical="center" wrapText="1"/>
    </xf>
    <xf numFmtId="49" fontId="8" fillId="2" borderId="67" xfId="0" applyNumberFormat="1" applyFont="1" applyFill="1" applyBorder="1" applyAlignment="1">
      <alignment horizontal="center" vertical="center" wrapText="1"/>
    </xf>
    <xf numFmtId="49" fontId="8" fillId="2" borderId="45" xfId="0" applyNumberFormat="1" applyFont="1" applyFill="1" applyBorder="1" applyAlignment="1">
      <alignment horizontal="center" vertical="center" wrapText="1"/>
    </xf>
    <xf numFmtId="49" fontId="8" fillId="2" borderId="46" xfId="0" applyNumberFormat="1" applyFont="1" applyFill="1" applyBorder="1" applyAlignment="1">
      <alignment horizontal="center" vertical="center" wrapText="1"/>
    </xf>
    <xf numFmtId="0" fontId="8" fillId="2" borderId="45" xfId="0" applyFont="1" applyFill="1" applyBorder="1" applyAlignment="1">
      <alignment horizontal="center" vertical="center" wrapText="1"/>
    </xf>
    <xf numFmtId="0" fontId="8" fillId="2" borderId="46" xfId="0" applyFont="1" applyFill="1" applyBorder="1" applyAlignment="1">
      <alignment horizontal="center" vertical="center" wrapText="1"/>
    </xf>
    <xf numFmtId="0" fontId="8" fillId="2" borderId="47" xfId="0" applyFont="1" applyFill="1" applyBorder="1" applyAlignment="1">
      <alignment horizontal="center" vertical="center" wrapText="1"/>
    </xf>
    <xf numFmtId="0" fontId="18" fillId="2" borderId="36" xfId="0" applyFont="1" applyFill="1" applyBorder="1" applyAlignment="1">
      <alignment horizontal="center" vertical="top" wrapText="1"/>
    </xf>
    <xf numFmtId="0" fontId="18" fillId="2" borderId="41" xfId="0" applyFont="1" applyFill="1" applyBorder="1" applyAlignment="1">
      <alignment horizontal="center" vertical="top" wrapText="1"/>
    </xf>
    <xf numFmtId="0" fontId="6" fillId="0" borderId="0" xfId="0" applyFont="1" applyAlignment="1">
      <alignment horizontal="left" vertical="center" wrapText="1"/>
    </xf>
    <xf numFmtId="0" fontId="8" fillId="2" borderId="4" xfId="0" applyFont="1" applyFill="1" applyBorder="1" applyAlignment="1">
      <alignment horizontal="center" vertical="center"/>
    </xf>
    <xf numFmtId="0" fontId="8" fillId="2" borderId="11" xfId="0" applyFont="1" applyFill="1" applyBorder="1" applyAlignment="1">
      <alignment horizontal="center" vertical="center"/>
    </xf>
    <xf numFmtId="0" fontId="8" fillId="2" borderId="5" xfId="0" applyFont="1" applyFill="1" applyBorder="1" applyAlignment="1">
      <alignment horizontal="center" vertical="center"/>
    </xf>
    <xf numFmtId="0" fontId="8" fillId="2" borderId="0" xfId="0" applyFont="1" applyFill="1" applyAlignment="1">
      <alignment horizontal="center" vertical="center"/>
    </xf>
    <xf numFmtId="0" fontId="8" fillId="2" borderId="55" xfId="0" applyFont="1" applyFill="1" applyBorder="1" applyAlignment="1">
      <alignment horizontal="center" vertical="center"/>
    </xf>
    <xf numFmtId="0" fontId="8" fillId="2" borderId="37" xfId="0" applyFont="1" applyFill="1" applyBorder="1" applyAlignment="1">
      <alignment horizontal="center" vertical="center"/>
    </xf>
    <xf numFmtId="0" fontId="16" fillId="0" borderId="77" xfId="2" applyFont="1" applyBorder="1" applyAlignment="1">
      <alignment horizontal="left" vertical="center"/>
    </xf>
    <xf numFmtId="0" fontId="16" fillId="0" borderId="84" xfId="2" applyFont="1" applyBorder="1" applyAlignment="1">
      <alignment horizontal="left" vertical="center"/>
    </xf>
    <xf numFmtId="0" fontId="8" fillId="2" borderId="58" xfId="0" applyFont="1" applyFill="1" applyBorder="1" applyAlignment="1">
      <alignment horizontal="center" vertical="center"/>
    </xf>
    <xf numFmtId="0" fontId="8" fillId="2" borderId="47" xfId="0" applyFont="1" applyFill="1" applyBorder="1" applyAlignment="1">
      <alignment horizontal="center" vertical="center"/>
    </xf>
    <xf numFmtId="0" fontId="8" fillId="2" borderId="7" xfId="0" applyFont="1" applyFill="1" applyBorder="1" applyAlignment="1">
      <alignment horizontal="center" vertical="center"/>
    </xf>
    <xf numFmtId="0" fontId="8" fillId="2" borderId="59" xfId="0" applyFont="1" applyFill="1" applyBorder="1" applyAlignment="1">
      <alignment horizontal="center" vertical="center"/>
    </xf>
    <xf numFmtId="0" fontId="8" fillId="2" borderId="65" xfId="0" applyFont="1" applyFill="1" applyBorder="1" applyAlignment="1">
      <alignment horizontal="center" vertical="center" wrapText="1"/>
    </xf>
    <xf numFmtId="0" fontId="8" fillId="2" borderId="62" xfId="0" applyFont="1" applyFill="1" applyBorder="1" applyAlignment="1">
      <alignment horizontal="center" vertical="center" wrapText="1"/>
    </xf>
    <xf numFmtId="0" fontId="8" fillId="2" borderId="61" xfId="0" applyFont="1" applyFill="1" applyBorder="1" applyAlignment="1">
      <alignment horizontal="center" vertical="center" wrapText="1"/>
    </xf>
    <xf numFmtId="0" fontId="8" fillId="2" borderId="32" xfId="0" applyFont="1" applyFill="1" applyBorder="1" applyAlignment="1">
      <alignment horizontal="center" vertical="center" wrapText="1"/>
    </xf>
    <xf numFmtId="0" fontId="31" fillId="2" borderId="61" xfId="0" applyFont="1" applyFill="1" applyBorder="1" applyAlignment="1">
      <alignment horizontal="center" vertical="center" wrapText="1"/>
    </xf>
    <xf numFmtId="0" fontId="31" fillId="2" borderId="32" xfId="0" applyFont="1" applyFill="1" applyBorder="1" applyAlignment="1">
      <alignment horizontal="center" vertical="center" wrapText="1"/>
    </xf>
    <xf numFmtId="0" fontId="8" fillId="2" borderId="8" xfId="0" applyFont="1" applyFill="1" applyBorder="1" applyAlignment="1">
      <alignment horizontal="center" vertical="center" wrapText="1"/>
    </xf>
    <xf numFmtId="0" fontId="9" fillId="2" borderId="61" xfId="0" applyFont="1" applyFill="1" applyBorder="1" applyAlignment="1">
      <alignment horizontal="center" vertical="center" wrapText="1"/>
    </xf>
    <xf numFmtId="0" fontId="9" fillId="2" borderId="32" xfId="0" applyFont="1" applyFill="1" applyBorder="1" applyAlignment="1">
      <alignment horizontal="center" vertical="center" wrapText="1"/>
    </xf>
    <xf numFmtId="0" fontId="6" fillId="6" borderId="0" xfId="0" applyFont="1" applyFill="1" applyAlignment="1">
      <alignment horizontal="left" vertical="center" wrapText="1"/>
    </xf>
    <xf numFmtId="0" fontId="29" fillId="0" borderId="0" xfId="0" applyFont="1" applyAlignment="1">
      <alignment horizontal="left" vertical="center" wrapText="1"/>
    </xf>
    <xf numFmtId="0" fontId="8" fillId="2" borderId="85" xfId="0" applyFont="1" applyFill="1" applyBorder="1" applyAlignment="1">
      <alignment horizontal="center" vertical="center" wrapText="1"/>
    </xf>
    <xf numFmtId="0" fontId="8" fillId="2" borderId="86" xfId="0" applyFont="1" applyFill="1" applyBorder="1" applyAlignment="1">
      <alignment horizontal="center" vertical="center" wrapText="1"/>
    </xf>
    <xf numFmtId="0" fontId="8" fillId="2" borderId="87" xfId="0" applyFont="1" applyFill="1" applyBorder="1" applyAlignment="1">
      <alignment horizontal="center" vertical="center" wrapText="1"/>
    </xf>
    <xf numFmtId="0" fontId="8" fillId="2" borderId="8" xfId="0" applyFont="1" applyFill="1" applyBorder="1" applyAlignment="1">
      <alignment horizontal="center" vertical="center"/>
    </xf>
    <xf numFmtId="0" fontId="18" fillId="2" borderId="78" xfId="0" applyFont="1" applyFill="1" applyBorder="1" applyAlignment="1">
      <alignment horizontal="center" vertical="top" wrapText="1"/>
    </xf>
    <xf numFmtId="0" fontId="8" fillId="2" borderId="7" xfId="0" applyFont="1" applyFill="1" applyBorder="1" applyAlignment="1">
      <alignment horizontal="center" vertical="center" wrapText="1"/>
    </xf>
    <xf numFmtId="0" fontId="18" fillId="2" borderId="88" xfId="0" applyFont="1" applyFill="1" applyBorder="1" applyAlignment="1">
      <alignment horizontal="center" vertical="top" wrapText="1"/>
    </xf>
    <xf numFmtId="0" fontId="16" fillId="0" borderId="0" xfId="2" applyFont="1" applyBorder="1" applyAlignment="1">
      <alignment horizontal="left" vertical="center"/>
    </xf>
    <xf numFmtId="0" fontId="30" fillId="0" borderId="8" xfId="0" applyFont="1" applyBorder="1" applyAlignment="1">
      <alignment horizontal="left" vertical="center" wrapText="1"/>
    </xf>
    <xf numFmtId="49" fontId="0" fillId="0" borderId="0" xfId="0" applyNumberFormat="1" applyBorder="1"/>
    <xf numFmtId="1" fontId="0" fillId="0" borderId="0" xfId="0" applyNumberFormat="1" applyBorder="1"/>
    <xf numFmtId="0" fontId="0" fillId="0" borderId="0" xfId="0" applyBorder="1"/>
    <xf numFmtId="0" fontId="0" fillId="0" borderId="0" xfId="0" applyNumberFormat="1" applyBorder="1"/>
  </cellXfs>
  <cellStyles count="8">
    <cellStyle name="Hipervínculo" xfId="2" builtinId="8"/>
    <cellStyle name="Millares" xfId="1" builtinId="3"/>
    <cellStyle name="Normal" xfId="0" builtinId="0"/>
    <cellStyle name="Normal 2" xfId="3" xr:uid="{00000000-0005-0000-0000-000003000000}"/>
    <cellStyle name="Normal 2 2" xfId="7" xr:uid="{00000000-0005-0000-0000-000004000000}"/>
    <cellStyle name="Normal 3" xfId="4" xr:uid="{00000000-0005-0000-0000-000005000000}"/>
    <cellStyle name="Normal 4" xfId="5" xr:uid="{00000000-0005-0000-0000-000006000000}"/>
    <cellStyle name="Normal 5" xfId="6" xr:uid="{00000000-0005-0000-0000-000007000000}"/>
  </cellStyles>
  <dxfs count="33">
    <dxf>
      <numFmt numFmtId="30" formatCode="@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border diagonalUp="0" diagonalDown="0">
        <left/>
        <right/>
        <top/>
        <bottom/>
      </border>
    </dxf>
    <dxf>
      <numFmt numFmtId="30" formatCode="@"/>
      <alignment horizontal="general" vertical="bottom" textRotation="0" wrapText="0" indent="0" justifyLastLine="0" shrinkToFit="0" readingOrder="0"/>
    </dxf>
    <dxf>
      <numFmt numFmtId="0" formatCode="General"/>
    </dxf>
    <dxf>
      <numFmt numFmtId="0" formatCode="General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border diagonalUp="0" diagonalDown="0">
        <left/>
        <right/>
        <top/>
        <bottom/>
      </border>
    </dxf>
    <dxf>
      <numFmt numFmtId="30" formatCode="@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1" formatCode="0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border diagonalUp="0" diagonalDown="0">
        <left/>
        <right/>
        <top/>
        <bottom/>
      </border>
    </dxf>
    <dxf>
      <numFmt numFmtId="30" formatCode="@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1" formatCode="0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border diagonalUp="0" diagonalDown="0">
        <left/>
        <right/>
        <top/>
        <bottom/>
      </border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</dxfs>
  <tableStyles count="0" defaultTableStyle="TableStyleMedium2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eetMetadata" Target="metadata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19051</xdr:colOff>
      <xdr:row>0</xdr:row>
      <xdr:rowOff>9525</xdr:rowOff>
    </xdr:from>
    <xdr:to>
      <xdr:col>3</xdr:col>
      <xdr:colOff>20375</xdr:colOff>
      <xdr:row>5</xdr:row>
      <xdr:rowOff>173025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F477892-8602-4C2A-8542-D1C46157FF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9126" y="9525"/>
          <a:ext cx="7211749" cy="1116000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00000000}" name="Tabla9" displayName="Tabla9" ref="A1:F5384" totalsRowShown="0" headerRowDxfId="32" dataDxfId="31" tableBorderDxfId="13">
  <autoFilter ref="A1:F5384" xr:uid="{00000000-000C-0000-FFFF-FFFF00000000}"/>
  <tableColumns count="6">
    <tableColumn id="1" xr3:uid="{00000000-0010-0000-0000-000001000000}" name="PERIODO" dataDxfId="12"/>
    <tableColumn id="2" xr3:uid="{00000000-0010-0000-0000-000002000000}" name="DesReg_RETA_SETA" dataDxfId="11"/>
    <tableColumn id="3" xr3:uid="{00000000-0010-0000-0000-000003000000}" name="Descripcion_Sexo" dataDxfId="10"/>
    <tableColumn id="5" xr3:uid="{00000000-0010-0000-0000-000005000000}" name="SALDOS" dataDxfId="9"/>
    <tableColumn id="6" xr3:uid="{B9A65CE1-8237-49EF-8B00-4ACB421B1BB8}" name="codigo_act" dataDxfId="8"/>
    <tableColumn id="4" xr3:uid="{00000000-0010-0000-0000-000004000000}" name="denominacion_actual" dataDxfId="7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Tabla7" displayName="Tabla7" ref="A1:F3543" totalsRowShown="0" headerRowDxfId="30" tableBorderDxfId="27">
  <autoFilter ref="A1:F3543" xr:uid="{00000000-000C-0000-FFFF-FFFF01000000}"/>
  <tableColumns count="6">
    <tableColumn id="1" xr3:uid="{00000000-0010-0000-0100-000001000000}" name="PERIODO" dataDxfId="26"/>
    <tableColumn id="5" xr3:uid="{00000000-0010-0000-0100-000005000000}" name="PROVINCIA" dataDxfId="25"/>
    <tableColumn id="6" xr3:uid="{00000000-0010-0000-0100-000006000000}" name="Descripcion_Sexo" dataDxfId="24"/>
    <tableColumn id="8" xr3:uid="{00000000-0010-0000-0100-000008000000}" name="CONTINENTE" dataDxfId="23"/>
    <tableColumn id="9" xr3:uid="{00000000-0010-0000-0100-000009000000}" name="SALDOS" dataDxfId="22"/>
    <tableColumn id="7" xr3:uid="{00000000-0010-0000-0100-000007000000}" name="DesReg_RETA_SETA" dataDxfId="21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1970204B-1B84-44F9-AF0D-E18BE21C3F9F}" name="Tabla1" displayName="Tabla1" ref="A1:F3976" totalsRowShown="0" headerRowDxfId="29" tableBorderDxfId="6">
  <autoFilter ref="A1:F3976" xr:uid="{1970204B-1B84-44F9-AF0D-E18BE21C3F9F}"/>
  <tableColumns count="6">
    <tableColumn id="1" xr3:uid="{B523D88F-7CBC-473B-B265-415EE712813A}" name="PERIODO" dataDxfId="5"/>
    <tableColumn id="2" xr3:uid="{275F2996-14CB-45BB-BF5F-6DA390D5A601}" name="TRAMO_EDAD_1" dataDxfId="4"/>
    <tableColumn id="3" xr3:uid="{3BF52DA0-A8D0-42CE-A8D1-229371DE53C3}" name="Descripcion_Sexo" dataDxfId="3"/>
    <tableColumn id="4" xr3:uid="{9AEC5978-9BB7-4C5F-8CAB-F3FD5C8323CF}" name="SALDOS" dataDxfId="2"/>
    <tableColumn id="5" xr3:uid="{594B91C0-B4B7-4CA0-8D16-8F377861C9A4}" name="codigo_act" dataDxfId="1"/>
    <tableColumn id="6" xr3:uid="{4C1A4A84-1133-47D1-B49A-D63137DF34DD}" name="denominacion_actual" dataDxfId="0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2000000}" name="Tabla8" displayName="Tabla8" ref="A1:F12385" totalsRowShown="0" headerRowDxfId="28" tableBorderDxfId="20">
  <autoFilter ref="A1:F12385" xr:uid="{00000000-000C-0000-FFFF-FFFF02000000}"/>
  <tableColumns count="6">
    <tableColumn id="1" xr3:uid="{00000000-0010-0000-0200-000001000000}" name="PERIODO" dataDxfId="19"/>
    <tableColumn id="5" xr3:uid="{00000000-0010-0000-0200-000005000000}" name="PROVINCIA" dataDxfId="18"/>
    <tableColumn id="6" xr3:uid="{00000000-0010-0000-0200-000006000000}" name="CONTINENTE" dataDxfId="17"/>
    <tableColumn id="7" xr3:uid="{00000000-0010-0000-0200-000007000000}" name="Cd_Seccion" dataDxfId="16"/>
    <tableColumn id="10" xr3:uid="{00000000-0010-0000-0200-00000A000000}" name="SALDOS" dataDxfId="15"/>
    <tableColumn id="9" xr3:uid="{00000000-0010-0000-0200-000009000000}" name="DesReg_RETA_SETA" dataDxfId="14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3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4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1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A1:C255"/>
  <sheetViews>
    <sheetView showGridLines="0" zoomScaleNormal="100" workbookViewId="0">
      <selection activeCell="C13" sqref="C13"/>
    </sheetView>
  </sheetViews>
  <sheetFormatPr baseColWidth="10" defaultRowHeight="14.4" x14ac:dyDescent="0.3"/>
  <cols>
    <col min="1" max="1" width="9" customWidth="1"/>
    <col min="2" max="2" width="96.6640625" customWidth="1"/>
  </cols>
  <sheetData>
    <row r="1" spans="1:3" x14ac:dyDescent="0.3">
      <c r="A1" s="142"/>
    </row>
    <row r="2" spans="1:3" x14ac:dyDescent="0.3">
      <c r="A2" s="142"/>
    </row>
    <row r="3" spans="1:3" x14ac:dyDescent="0.3">
      <c r="A3" s="142"/>
    </row>
    <row r="4" spans="1:3" x14ac:dyDescent="0.3">
      <c r="A4" s="143"/>
      <c r="B4" s="143"/>
      <c r="C4" s="143"/>
    </row>
    <row r="5" spans="1:3" x14ac:dyDescent="0.3">
      <c r="A5" s="143"/>
      <c r="B5" s="143"/>
      <c r="C5" s="143"/>
    </row>
    <row r="6" spans="1:3" x14ac:dyDescent="0.3">
      <c r="A6" s="143"/>
      <c r="B6" s="143"/>
      <c r="C6" s="143"/>
    </row>
    <row r="7" spans="1:3" s="83" customFormat="1" ht="10.95" customHeight="1" x14ac:dyDescent="0.3">
      <c r="A7" s="145"/>
      <c r="B7" s="207" t="s">
        <v>463</v>
      </c>
      <c r="C7" s="207"/>
    </row>
    <row r="8" spans="1:3" s="83" customFormat="1" ht="10.95" customHeight="1" x14ac:dyDescent="0.3">
      <c r="A8" s="145"/>
      <c r="B8" s="207" t="s">
        <v>464</v>
      </c>
      <c r="C8" s="207"/>
    </row>
    <row r="9" spans="1:3" ht="15" thickBot="1" x14ac:dyDescent="0.35">
      <c r="A9" s="143"/>
      <c r="B9" s="144"/>
      <c r="C9" s="144"/>
    </row>
    <row r="10" spans="1:3" ht="19.8" x14ac:dyDescent="0.3">
      <c r="B10" s="210" t="s">
        <v>470</v>
      </c>
      <c r="C10" s="210"/>
    </row>
    <row r="11" spans="1:3" ht="15" thickBot="1" x14ac:dyDescent="0.35">
      <c r="B11" s="211" t="str" cm="1">
        <f t="array" ref="B11">"Periodos desde enero 2024 - "&amp;TEXT(DATE(LEFT(INDEX('DATOS PEST15'!A:A,COUNTA('DATOS PEST15'!A:A)),4),RIGHT(INDEX('DATOS PEST15'!A:A,COUNTA('DATOS PEST15'!A:A)),2),1),"MMMM AAAA")</f>
        <v>Periodos desde enero 2024 - marzo 2024</v>
      </c>
      <c r="C11" s="211"/>
    </row>
    <row r="12" spans="1:3" ht="15" thickBot="1" x14ac:dyDescent="0.35">
      <c r="C12" s="2"/>
    </row>
    <row r="13" spans="1:3" ht="18.600000000000001" thickBot="1" x14ac:dyDescent="0.35">
      <c r="B13" s="25" t="s">
        <v>72</v>
      </c>
      <c r="C13" s="34">
        <v>202403</v>
      </c>
    </row>
    <row r="14" spans="1:3" x14ac:dyDescent="0.3">
      <c r="B14" s="4"/>
      <c r="C14" s="4"/>
    </row>
    <row r="15" spans="1:3" ht="15" thickBot="1" x14ac:dyDescent="0.35">
      <c r="B15" s="5"/>
      <c r="C15" s="5"/>
    </row>
    <row r="16" spans="1:3" ht="18" x14ac:dyDescent="0.3">
      <c r="B16" s="25" t="s">
        <v>73</v>
      </c>
      <c r="C16" s="26"/>
    </row>
    <row r="17" spans="2:3" x14ac:dyDescent="0.3">
      <c r="B17" s="208" t="s">
        <v>460</v>
      </c>
      <c r="C17" s="208"/>
    </row>
    <row r="18" spans="2:3" x14ac:dyDescent="0.3">
      <c r="B18" s="208" t="s">
        <v>461</v>
      </c>
      <c r="C18" s="208"/>
    </row>
    <row r="19" spans="2:3" x14ac:dyDescent="0.3">
      <c r="B19" s="208" t="s">
        <v>432</v>
      </c>
      <c r="C19" s="208"/>
    </row>
    <row r="20" spans="2:3" x14ac:dyDescent="0.3">
      <c r="B20" s="208" t="s">
        <v>433</v>
      </c>
      <c r="C20" s="208"/>
    </row>
    <row r="22" spans="2:3" x14ac:dyDescent="0.3">
      <c r="B22" s="4"/>
      <c r="C22" s="4"/>
    </row>
    <row r="23" spans="2:3" ht="18" x14ac:dyDescent="0.3">
      <c r="B23" s="212" t="s">
        <v>156</v>
      </c>
      <c r="C23" s="213"/>
    </row>
    <row r="24" spans="2:3" x14ac:dyDescent="0.3">
      <c r="B24" s="208" t="s">
        <v>461</v>
      </c>
      <c r="C24" s="208"/>
    </row>
    <row r="25" spans="2:3" x14ac:dyDescent="0.3">
      <c r="B25" s="208" t="s">
        <v>432</v>
      </c>
      <c r="C25" s="208"/>
    </row>
    <row r="26" spans="2:3" x14ac:dyDescent="0.3">
      <c r="B26" s="208" t="s">
        <v>434</v>
      </c>
      <c r="C26" s="208"/>
    </row>
    <row r="27" spans="2:3" x14ac:dyDescent="0.3">
      <c r="B27" s="214"/>
      <c r="C27" s="214"/>
    </row>
    <row r="28" spans="2:3" x14ac:dyDescent="0.3">
      <c r="B28" s="4"/>
      <c r="C28" s="4"/>
    </row>
    <row r="29" spans="2:3" ht="18" x14ac:dyDescent="0.3">
      <c r="B29" s="212" t="s">
        <v>74</v>
      </c>
      <c r="C29" s="213"/>
    </row>
    <row r="30" spans="2:3" x14ac:dyDescent="0.3">
      <c r="B30" s="208" t="s">
        <v>461</v>
      </c>
      <c r="C30" s="208"/>
    </row>
    <row r="31" spans="2:3" x14ac:dyDescent="0.3">
      <c r="B31" s="208" t="s">
        <v>432</v>
      </c>
      <c r="C31" s="208"/>
    </row>
    <row r="32" spans="2:3" x14ac:dyDescent="0.3">
      <c r="B32" s="24"/>
      <c r="C32" s="24"/>
    </row>
    <row r="33" spans="2:3" x14ac:dyDescent="0.3">
      <c r="B33" s="4"/>
      <c r="C33" s="4"/>
    </row>
    <row r="34" spans="2:3" ht="18" x14ac:dyDescent="0.3">
      <c r="B34" s="212" t="s">
        <v>75</v>
      </c>
      <c r="C34" s="213"/>
    </row>
    <row r="35" spans="2:3" x14ac:dyDescent="0.3">
      <c r="B35" s="208" t="s">
        <v>461</v>
      </c>
      <c r="C35" s="208"/>
    </row>
    <row r="36" spans="2:3" x14ac:dyDescent="0.3">
      <c r="B36" s="208" t="s">
        <v>432</v>
      </c>
      <c r="C36" s="208"/>
    </row>
    <row r="37" spans="2:3" x14ac:dyDescent="0.3">
      <c r="B37" s="4"/>
      <c r="C37" s="4"/>
    </row>
    <row r="38" spans="2:3" x14ac:dyDescent="0.3">
      <c r="B38" s="4"/>
      <c r="C38" s="4"/>
    </row>
    <row r="39" spans="2:3" ht="18" x14ac:dyDescent="0.3">
      <c r="B39" s="212" t="s">
        <v>123</v>
      </c>
      <c r="C39" s="213"/>
    </row>
    <row r="40" spans="2:3" x14ac:dyDescent="0.3">
      <c r="B40" s="208" t="s">
        <v>461</v>
      </c>
      <c r="C40" s="208"/>
    </row>
    <row r="41" spans="2:3" x14ac:dyDescent="0.3">
      <c r="B41" s="208" t="s">
        <v>432</v>
      </c>
      <c r="C41" s="208"/>
    </row>
    <row r="42" spans="2:3" x14ac:dyDescent="0.3">
      <c r="B42" s="208" t="s">
        <v>435</v>
      </c>
      <c r="C42" s="208"/>
    </row>
    <row r="43" spans="2:3" x14ac:dyDescent="0.3">
      <c r="B43" s="208" t="s">
        <v>431</v>
      </c>
      <c r="C43" s="208"/>
    </row>
    <row r="44" spans="2:3" x14ac:dyDescent="0.3">
      <c r="B44" s="33"/>
      <c r="C44" s="33"/>
    </row>
    <row r="45" spans="2:3" x14ac:dyDescent="0.3">
      <c r="B45" s="4"/>
      <c r="C45" s="4"/>
    </row>
    <row r="46" spans="2:3" ht="18" x14ac:dyDescent="0.3">
      <c r="B46" s="212" t="s">
        <v>125</v>
      </c>
      <c r="C46" s="213"/>
    </row>
    <row r="47" spans="2:3" x14ac:dyDescent="0.3">
      <c r="B47" s="208" t="s">
        <v>461</v>
      </c>
      <c r="C47" s="208"/>
    </row>
    <row r="48" spans="2:3" x14ac:dyDescent="0.3">
      <c r="B48" s="208" t="s">
        <v>432</v>
      </c>
      <c r="C48" s="208"/>
    </row>
    <row r="49" spans="2:3" x14ac:dyDescent="0.3">
      <c r="B49" s="209"/>
      <c r="C49" s="209"/>
    </row>
    <row r="50" spans="2:3" x14ac:dyDescent="0.3">
      <c r="B50" s="4"/>
      <c r="C50" s="4"/>
    </row>
    <row r="51" spans="2:3" ht="18" x14ac:dyDescent="0.3">
      <c r="B51" s="212" t="s">
        <v>124</v>
      </c>
      <c r="C51" s="213"/>
    </row>
    <row r="52" spans="2:3" x14ac:dyDescent="0.3">
      <c r="B52" s="208" t="s">
        <v>461</v>
      </c>
      <c r="C52" s="208"/>
    </row>
    <row r="53" spans="2:3" x14ac:dyDescent="0.3">
      <c r="B53" s="208" t="s">
        <v>432</v>
      </c>
      <c r="C53" s="208"/>
    </row>
    <row r="120" spans="1:1" x14ac:dyDescent="0.3">
      <c r="A120" s="3"/>
    </row>
    <row r="121" spans="1:1" x14ac:dyDescent="0.3">
      <c r="A121" s="3"/>
    </row>
    <row r="156" spans="1:1" x14ac:dyDescent="0.3">
      <c r="A156" s="3"/>
    </row>
    <row r="157" spans="1:1" x14ac:dyDescent="0.3">
      <c r="A157" s="3"/>
    </row>
    <row r="158" spans="1:1" x14ac:dyDescent="0.3">
      <c r="A158" s="3"/>
    </row>
    <row r="159" spans="1:1" x14ac:dyDescent="0.3">
      <c r="A159" s="3"/>
    </row>
    <row r="168" spans="1:1" x14ac:dyDescent="0.3">
      <c r="A168" s="3"/>
    </row>
    <row r="169" spans="1:1" x14ac:dyDescent="0.3">
      <c r="A169" s="3"/>
    </row>
    <row r="170" spans="1:1" x14ac:dyDescent="0.3">
      <c r="A170" s="3"/>
    </row>
    <row r="171" spans="1:1" x14ac:dyDescent="0.3">
      <c r="A171" s="3"/>
    </row>
    <row r="180" spans="1:1" x14ac:dyDescent="0.3">
      <c r="A180" s="3"/>
    </row>
    <row r="181" spans="1:1" x14ac:dyDescent="0.3">
      <c r="A181" s="3"/>
    </row>
    <row r="182" spans="1:1" x14ac:dyDescent="0.3">
      <c r="A182" s="3"/>
    </row>
    <row r="183" spans="1:1" x14ac:dyDescent="0.3">
      <c r="A183" s="3"/>
    </row>
    <row r="192" spans="1:1" x14ac:dyDescent="0.3">
      <c r="A192" s="3"/>
    </row>
    <row r="193" spans="1:1" x14ac:dyDescent="0.3">
      <c r="A193" s="3"/>
    </row>
    <row r="194" spans="1:1" x14ac:dyDescent="0.3">
      <c r="A194" s="3"/>
    </row>
    <row r="195" spans="1:1" x14ac:dyDescent="0.3">
      <c r="A195" s="3"/>
    </row>
    <row r="204" spans="1:1" x14ac:dyDescent="0.3">
      <c r="A204" s="3"/>
    </row>
    <row r="205" spans="1:1" x14ac:dyDescent="0.3">
      <c r="A205" s="3"/>
    </row>
    <row r="206" spans="1:1" x14ac:dyDescent="0.3">
      <c r="A206" s="3"/>
    </row>
    <row r="207" spans="1:1" x14ac:dyDescent="0.3">
      <c r="A207" s="3"/>
    </row>
    <row r="216" spans="1:1" x14ac:dyDescent="0.3">
      <c r="A216" s="3"/>
    </row>
    <row r="217" spans="1:1" x14ac:dyDescent="0.3">
      <c r="A217" s="3"/>
    </row>
    <row r="218" spans="1:1" x14ac:dyDescent="0.3">
      <c r="A218" s="3"/>
    </row>
    <row r="219" spans="1:1" x14ac:dyDescent="0.3">
      <c r="A219" s="3"/>
    </row>
    <row r="228" spans="1:1" x14ac:dyDescent="0.3">
      <c r="A228" s="3"/>
    </row>
    <row r="229" spans="1:1" x14ac:dyDescent="0.3">
      <c r="A229" s="3"/>
    </row>
    <row r="230" spans="1:1" x14ac:dyDescent="0.3">
      <c r="A230" s="3"/>
    </row>
    <row r="231" spans="1:1" x14ac:dyDescent="0.3">
      <c r="A231" s="3"/>
    </row>
    <row r="240" spans="1:1" x14ac:dyDescent="0.3">
      <c r="A240" s="3"/>
    </row>
    <row r="241" spans="1:1" x14ac:dyDescent="0.3">
      <c r="A241" s="3"/>
    </row>
    <row r="242" spans="1:1" x14ac:dyDescent="0.3">
      <c r="A242" s="3"/>
    </row>
    <row r="243" spans="1:1" x14ac:dyDescent="0.3">
      <c r="A243" s="3"/>
    </row>
    <row r="252" spans="1:1" x14ac:dyDescent="0.3">
      <c r="A252" s="3"/>
    </row>
    <row r="253" spans="1:1" x14ac:dyDescent="0.3">
      <c r="A253" s="3"/>
    </row>
    <row r="254" spans="1:1" x14ac:dyDescent="0.3">
      <c r="A254" s="3"/>
    </row>
    <row r="255" spans="1:1" x14ac:dyDescent="0.3">
      <c r="A255" s="3"/>
    </row>
  </sheetData>
  <dataConsolidate/>
  <mergeCells count="31">
    <mergeCell ref="B19:C19"/>
    <mergeCell ref="B51:C51"/>
    <mergeCell ref="B43:C43"/>
    <mergeCell ref="B35:C35"/>
    <mergeCell ref="B47:C47"/>
    <mergeCell ref="B41:C41"/>
    <mergeCell ref="B42:C42"/>
    <mergeCell ref="B48:C48"/>
    <mergeCell ref="B36:C36"/>
    <mergeCell ref="B40:C40"/>
    <mergeCell ref="B26:C26"/>
    <mergeCell ref="B29:C29"/>
    <mergeCell ref="B34:C34"/>
    <mergeCell ref="B39:C39"/>
    <mergeCell ref="B46:C46"/>
    <mergeCell ref="B7:C7"/>
    <mergeCell ref="B8:C8"/>
    <mergeCell ref="B52:C52"/>
    <mergeCell ref="B49:C49"/>
    <mergeCell ref="B53:C53"/>
    <mergeCell ref="B10:C10"/>
    <mergeCell ref="B11:C11"/>
    <mergeCell ref="B20:C20"/>
    <mergeCell ref="B18:C18"/>
    <mergeCell ref="B17:C17"/>
    <mergeCell ref="B23:C23"/>
    <mergeCell ref="B30:C30"/>
    <mergeCell ref="B31:C31"/>
    <mergeCell ref="B27:C27"/>
    <mergeCell ref="B24:C24"/>
    <mergeCell ref="B25:C25"/>
  </mergeCells>
  <hyperlinks>
    <hyperlink ref="B24:C24" location="'2. TS PAIS SEXO Y REG'!Área_de_impresión" display="2. Por sexo, país y régimen. TOTAL SISTEMA" xr:uid="{A29C5BBB-211A-458D-9B16-FAF1D9346AB0}"/>
    <hyperlink ref="B52:C52" location="'2. TS PAIS Y REG'!A1" display="2. Por sexo, país y régimen. TOTAL SISTEMA" xr:uid="{91150402-A9E1-4E4A-A52D-0F08D6DB07D6}"/>
    <hyperlink ref="B25:C25" location="'3.TS SEXO PROV CCAA REG'!Área_de_impresión" display="3. Por sexo, provincia, CC.AA y régimen. Unión Europea / No Unión Europea" xr:uid="{A93E4419-6718-40B5-945D-56CEBE6DCF25}"/>
    <hyperlink ref="B31:C31" location="'3.TS SEXO PROV CCAA REG'!Área_de_impresión" display="3. Por sexo, provincia, CC.AA y régimen. Unión Europea / No Unión Europea" xr:uid="{49E331B9-4256-41DE-9708-6F5A2C7A1A78}"/>
    <hyperlink ref="B36:C36" location="'3.TS SEXO PROV CCAA REG'!Área_de_impresión" display="3. Por sexo, provincia, CC.AA y régimen. Unión Europea / No Unión Europea" xr:uid="{F06CB435-F663-4C24-8B9C-283F30B8F988}"/>
    <hyperlink ref="B41:C41" location="'3.TS SEXO PROV CCAA REG'!A1" display="3. Por sexo, provincia, CC.AA y régimen. Unión Europea / No Unión Europea" xr:uid="{CB1931DD-00AA-44EE-88D6-B482D348E487}"/>
    <hyperlink ref="B48:C48" location="'3.TS SEXO PROV CCAA REG'!Área_de_impresión" display="3. Por sexo, provincia, CC.AA y régimen. Unión Europea / No Unión Europea" xr:uid="{6D19AEE9-1E5F-4EF8-BB5A-CD718E45A1DB}"/>
    <hyperlink ref="B53:C53" location="'3.TS SEXO PROV CCAA REG'!A1" display="3. Por sexo, provincia, CC.AA y régimen. Unión Europea / No Unión Europea" xr:uid="{B0730A59-70C5-4B1B-A143-6161C7195816}"/>
    <hyperlink ref="B20:C20" location="'4. RG+RETA PROV CCAA SECCION'!A1" display="4. Por provincia, CC.AA y sección de actividad. RG + RETA. Unión Europea / No Unión Europea" xr:uid="{9120E9D4-586F-4FAC-9D46-A37A25AC8D3A}"/>
    <hyperlink ref="B26:C26" location="'5. RG PROV CCAA SECCION'!Área_de_impresión" display="5. Por provincia, CC.AA y sección de actividad. RÉGIMEN GENERAL (RG). Unión Europea / No Unión Europea" xr:uid="{90ED40FA-2255-43B7-A7CD-383AF5493217}"/>
    <hyperlink ref="B42:C42" location="'6. RETA (No Seta) Prov-SECCION'!Área_de_impresión" display="6. Por provincia, CC.AA y sección de actividad. RETA NO SETA. Unión Europea / No Unión Europea" xr:uid="{FCFC25CE-A9F0-42F7-A5E0-99C54B6E22BA}"/>
    <hyperlink ref="B43:C43" location="'7. RETA (SETA) Prov-SECCION'!Área_de_impresión" display="7. Por provincia, CC.AA y sección de actividad. RETA SETA. Unión Europea / No Unión Europea" xr:uid="{2F4DE6FD-961D-4AFC-A8E9-F72548746032}"/>
    <hyperlink ref="B17:C17" location="'1.TS PAIS EDAD Y SEXO'!A1" display="1. Por sexo, tramo de edad y país  . TOTAL SISTEMA" xr:uid="{34CC0D28-C3DC-43F6-ACD1-2874FEE23948}"/>
    <hyperlink ref="B18:C18" location="'2. TS PAIS SEXO Y REG'!Área_de_impresión" display="2. Por sexo, país y régimen. TOTAL SISTEMA" xr:uid="{FB69A6DE-2B84-4806-943B-45D91BF9A77F}"/>
    <hyperlink ref="B19" location="'3.TS SEXO PROV CCAA REG'!Área_de_impresión" display="3. Por sexo, provincia, CC.AA y régimen. Unión Europea / No Unión Europea" xr:uid="{5967DDA7-215F-4AAD-A4DA-230241B9F640}"/>
    <hyperlink ref="B30:C30" location="'2. TS PAIS SEXO Y REG'!Área_de_impresión" display="2. Por sexo, país y régimen. TOTAL SISTEMA" xr:uid="{C8CF808E-5E31-45B6-ADFF-46120D541E5D}"/>
    <hyperlink ref="B35:C35" location="'2. TS PAIS SEXO Y REG'!Área_de_impresión" display="2. Por sexo, país y régimen. TOTAL SISTEMA" xr:uid="{6A35A334-7098-43AF-97D1-92A9F035EE8E}"/>
    <hyperlink ref="B40:C40" location="'2. TS PAIS SEXO Y REG'!Área_de_impresión" display="2. Por sexo, país y régimen. TOTAL SISTEMA" xr:uid="{45D14651-2133-439B-956C-A61DED77423B}"/>
    <hyperlink ref="B47:C47" location="'2. TS PAIS SEXO Y REG'!Área_de_impresión" display="2. Por sexo, país y régimen. TOTAL SISTEMA" xr:uid="{53E7C63A-548D-4217-A375-86511EEECFBD}"/>
  </hyperlinks>
  <printOptions horizontalCentered="1" verticalCentered="1"/>
  <pageMargins left="0" right="0" top="0" bottom="0" header="0" footer="0"/>
  <pageSetup paperSize="9" scale="85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000-000000000000}">
          <x14:formula1>
            <xm:f>TablasAux!$A$59:$A$70</xm:f>
          </x14:formula1>
          <xm:sqref>C13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1D72CD-1DCB-4CB2-ACD9-D4B401DE5D1E}">
  <sheetPr codeName="Hoja10"/>
  <dimension ref="A1:F3976"/>
  <sheetViews>
    <sheetView topLeftCell="A15610" workbookViewId="0">
      <selection activeCell="B5" sqref="B5"/>
    </sheetView>
  </sheetViews>
  <sheetFormatPr baseColWidth="10" defaultRowHeight="14.4" x14ac:dyDescent="0.3"/>
  <cols>
    <col min="1" max="1" width="10.88671875" bestFit="1" customWidth="1"/>
    <col min="2" max="2" width="19.44140625" bestFit="1" customWidth="1"/>
    <col min="3" max="3" width="17.88671875" bestFit="1" customWidth="1"/>
    <col min="4" max="4" width="12" customWidth="1"/>
    <col min="5" max="5" width="12.44140625" bestFit="1" customWidth="1"/>
    <col min="6" max="6" width="45.77734375" bestFit="1" customWidth="1"/>
  </cols>
  <sheetData>
    <row r="1" spans="1:6" x14ac:dyDescent="0.3">
      <c r="A1" s="299" t="s">
        <v>69</v>
      </c>
      <c r="B1" s="299" t="s">
        <v>447</v>
      </c>
      <c r="C1" s="299" t="s">
        <v>88</v>
      </c>
      <c r="D1" s="299" t="s">
        <v>86</v>
      </c>
      <c r="E1" s="299" t="s">
        <v>221</v>
      </c>
      <c r="F1" s="299" t="s">
        <v>222</v>
      </c>
    </row>
    <row r="2" spans="1:6" x14ac:dyDescent="0.3">
      <c r="A2" s="299" t="s">
        <v>494</v>
      </c>
      <c r="B2" s="299" t="s">
        <v>448</v>
      </c>
      <c r="C2" s="299" t="s">
        <v>35</v>
      </c>
      <c r="D2" s="301">
        <v>26</v>
      </c>
      <c r="E2" s="301">
        <v>4</v>
      </c>
      <c r="F2" s="299" t="s">
        <v>226</v>
      </c>
    </row>
    <row r="3" spans="1:6" x14ac:dyDescent="0.3">
      <c r="A3" s="299" t="s">
        <v>494</v>
      </c>
      <c r="B3" s="299" t="s">
        <v>448</v>
      </c>
      <c r="C3" s="299" t="s">
        <v>35</v>
      </c>
      <c r="D3" s="301">
        <v>260.9545454545455</v>
      </c>
      <c r="E3" s="301">
        <v>8</v>
      </c>
      <c r="F3" s="299" t="s">
        <v>227</v>
      </c>
    </row>
    <row r="4" spans="1:6" x14ac:dyDescent="0.3">
      <c r="A4" s="299" t="s">
        <v>494</v>
      </c>
      <c r="B4" s="299" t="s">
        <v>448</v>
      </c>
      <c r="C4" s="299" t="s">
        <v>35</v>
      </c>
      <c r="D4" s="301">
        <v>1</v>
      </c>
      <c r="E4" s="301">
        <v>10</v>
      </c>
      <c r="F4" s="299" t="s">
        <v>228</v>
      </c>
    </row>
    <row r="5" spans="1:6" x14ac:dyDescent="0.3">
      <c r="A5" s="299" t="s">
        <v>494</v>
      </c>
      <c r="B5" s="299" t="s">
        <v>448</v>
      </c>
      <c r="C5" s="299" t="s">
        <v>35</v>
      </c>
      <c r="D5" s="301">
        <v>1986.6363636363635</v>
      </c>
      <c r="E5" s="301">
        <v>12</v>
      </c>
      <c r="F5" s="299" t="s">
        <v>229</v>
      </c>
    </row>
    <row r="6" spans="1:6" x14ac:dyDescent="0.3">
      <c r="A6" s="299" t="s">
        <v>494</v>
      </c>
      <c r="B6" s="299" t="s">
        <v>448</v>
      </c>
      <c r="C6" s="299" t="s">
        <v>35</v>
      </c>
      <c r="D6" s="301">
        <v>1</v>
      </c>
      <c r="E6" s="301">
        <v>16</v>
      </c>
      <c r="F6" s="299" t="s">
        <v>399</v>
      </c>
    </row>
    <row r="7" spans="1:6" x14ac:dyDescent="0.3">
      <c r="A7" s="299" t="s">
        <v>494</v>
      </c>
      <c r="B7" s="299" t="s">
        <v>448</v>
      </c>
      <c r="C7" s="299" t="s">
        <v>35</v>
      </c>
      <c r="D7" s="301">
        <v>107.72727272727273</v>
      </c>
      <c r="E7" s="301">
        <v>20</v>
      </c>
      <c r="F7" s="299" t="s">
        <v>230</v>
      </c>
    </row>
    <row r="8" spans="1:6" x14ac:dyDescent="0.3">
      <c r="A8" s="299" t="s">
        <v>494</v>
      </c>
      <c r="B8" s="299" t="s">
        <v>448</v>
      </c>
      <c r="C8" s="299" t="s">
        <v>35</v>
      </c>
      <c r="D8" s="301">
        <v>141.40909090909091</v>
      </c>
      <c r="E8" s="301">
        <v>24</v>
      </c>
      <c r="F8" s="299" t="s">
        <v>231</v>
      </c>
    </row>
    <row r="9" spans="1:6" x14ac:dyDescent="0.3">
      <c r="A9" s="299" t="s">
        <v>494</v>
      </c>
      <c r="B9" s="299" t="s">
        <v>448</v>
      </c>
      <c r="C9" s="299" t="s">
        <v>35</v>
      </c>
      <c r="D9" s="301">
        <v>1</v>
      </c>
      <c r="E9" s="301">
        <v>28</v>
      </c>
      <c r="F9" s="299" t="s">
        <v>373</v>
      </c>
    </row>
    <row r="10" spans="1:6" x14ac:dyDescent="0.3">
      <c r="A10" s="299" t="s">
        <v>494</v>
      </c>
      <c r="B10" s="299" t="s">
        <v>448</v>
      </c>
      <c r="C10" s="299" t="s">
        <v>35</v>
      </c>
      <c r="D10" s="301">
        <v>59.090909090909093</v>
      </c>
      <c r="E10" s="301">
        <v>31</v>
      </c>
      <c r="F10" s="299" t="s">
        <v>232</v>
      </c>
    </row>
    <row r="11" spans="1:6" x14ac:dyDescent="0.3">
      <c r="A11" s="299" t="s">
        <v>494</v>
      </c>
      <c r="B11" s="299" t="s">
        <v>448</v>
      </c>
      <c r="C11" s="299" t="s">
        <v>35</v>
      </c>
      <c r="D11" s="301">
        <v>13728.227272727272</v>
      </c>
      <c r="E11" s="301">
        <v>32</v>
      </c>
      <c r="F11" s="299" t="s">
        <v>183</v>
      </c>
    </row>
    <row r="12" spans="1:6" x14ac:dyDescent="0.3">
      <c r="A12" s="299" t="s">
        <v>494</v>
      </c>
      <c r="B12" s="299" t="s">
        <v>448</v>
      </c>
      <c r="C12" s="299" t="s">
        <v>35</v>
      </c>
      <c r="D12" s="301">
        <v>232.18181818181819</v>
      </c>
      <c r="E12" s="301">
        <v>36</v>
      </c>
      <c r="F12" s="299" t="s">
        <v>233</v>
      </c>
    </row>
    <row r="13" spans="1:6" x14ac:dyDescent="0.3">
      <c r="A13" s="299" t="s">
        <v>494</v>
      </c>
      <c r="B13" s="299" t="s">
        <v>448</v>
      </c>
      <c r="C13" s="299" t="s">
        <v>35</v>
      </c>
      <c r="D13" s="301">
        <v>937.09090909090912</v>
      </c>
      <c r="E13" s="301">
        <v>40</v>
      </c>
      <c r="F13" s="299" t="s">
        <v>100</v>
      </c>
    </row>
    <row r="14" spans="1:6" x14ac:dyDescent="0.3">
      <c r="A14" s="299" t="s">
        <v>494</v>
      </c>
      <c r="B14" s="299" t="s">
        <v>448</v>
      </c>
      <c r="C14" s="299" t="s">
        <v>35</v>
      </c>
      <c r="D14" s="301">
        <v>2</v>
      </c>
      <c r="E14" s="301">
        <v>44</v>
      </c>
      <c r="F14" s="299" t="s">
        <v>234</v>
      </c>
    </row>
    <row r="15" spans="1:6" x14ac:dyDescent="0.3">
      <c r="A15" s="299" t="s">
        <v>494</v>
      </c>
      <c r="B15" s="299" t="s">
        <v>448</v>
      </c>
      <c r="C15" s="299" t="s">
        <v>35</v>
      </c>
      <c r="D15" s="301">
        <v>1</v>
      </c>
      <c r="E15" s="301">
        <v>48</v>
      </c>
      <c r="F15" s="299" t="s">
        <v>235</v>
      </c>
    </row>
    <row r="16" spans="1:6" x14ac:dyDescent="0.3">
      <c r="A16" s="299" t="s">
        <v>494</v>
      </c>
      <c r="B16" s="299" t="s">
        <v>448</v>
      </c>
      <c r="C16" s="299" t="s">
        <v>35</v>
      </c>
      <c r="D16" s="301">
        <v>465.59090909090907</v>
      </c>
      <c r="E16" s="301">
        <v>50</v>
      </c>
      <c r="F16" s="299" t="s">
        <v>236</v>
      </c>
    </row>
    <row r="17" spans="1:6" x14ac:dyDescent="0.3">
      <c r="A17" s="299" t="s">
        <v>494</v>
      </c>
      <c r="B17" s="299" t="s">
        <v>448</v>
      </c>
      <c r="C17" s="299" t="s">
        <v>35</v>
      </c>
      <c r="D17" s="301">
        <v>1215.7272727272727</v>
      </c>
      <c r="E17" s="301">
        <v>51</v>
      </c>
      <c r="F17" s="299" t="s">
        <v>237</v>
      </c>
    </row>
    <row r="18" spans="1:6" x14ac:dyDescent="0.3">
      <c r="A18" s="299" t="s">
        <v>494</v>
      </c>
      <c r="B18" s="299" t="s">
        <v>448</v>
      </c>
      <c r="C18" s="299" t="s">
        <v>35</v>
      </c>
      <c r="D18" s="301">
        <v>1</v>
      </c>
      <c r="E18" s="301">
        <v>52</v>
      </c>
      <c r="F18" s="299" t="s">
        <v>238</v>
      </c>
    </row>
    <row r="19" spans="1:6" x14ac:dyDescent="0.3">
      <c r="A19" s="299" t="s">
        <v>494</v>
      </c>
      <c r="B19" s="299" t="s">
        <v>448</v>
      </c>
      <c r="C19" s="299" t="s">
        <v>35</v>
      </c>
      <c r="D19" s="301">
        <v>2825.8636363636365</v>
      </c>
      <c r="E19" s="301">
        <v>56</v>
      </c>
      <c r="F19" s="299" t="s">
        <v>239</v>
      </c>
    </row>
    <row r="20" spans="1:6" x14ac:dyDescent="0.3">
      <c r="A20" s="299" t="s">
        <v>494</v>
      </c>
      <c r="B20" s="299" t="s">
        <v>448</v>
      </c>
      <c r="C20" s="299" t="s">
        <v>35</v>
      </c>
      <c r="D20" s="301">
        <v>6</v>
      </c>
      <c r="E20" s="301">
        <v>60</v>
      </c>
      <c r="F20" s="299" t="s">
        <v>240</v>
      </c>
    </row>
    <row r="21" spans="1:6" x14ac:dyDescent="0.3">
      <c r="A21" s="299" t="s">
        <v>494</v>
      </c>
      <c r="B21" s="299" t="s">
        <v>448</v>
      </c>
      <c r="C21" s="299" t="s">
        <v>35</v>
      </c>
      <c r="D21" s="301">
        <v>7</v>
      </c>
      <c r="E21" s="301">
        <v>64</v>
      </c>
      <c r="F21" s="299" t="s">
        <v>374</v>
      </c>
    </row>
    <row r="22" spans="1:6" x14ac:dyDescent="0.3">
      <c r="A22" s="299" t="s">
        <v>494</v>
      </c>
      <c r="B22" s="299" t="s">
        <v>448</v>
      </c>
      <c r="C22" s="299" t="s">
        <v>35</v>
      </c>
      <c r="D22" s="301">
        <v>12291.545454545456</v>
      </c>
      <c r="E22" s="301">
        <v>68</v>
      </c>
      <c r="F22" s="299" t="s">
        <v>241</v>
      </c>
    </row>
    <row r="23" spans="1:6" x14ac:dyDescent="0.3">
      <c r="A23" s="299" t="s">
        <v>494</v>
      </c>
      <c r="B23" s="299" t="s">
        <v>448</v>
      </c>
      <c r="C23" s="299" t="s">
        <v>35</v>
      </c>
      <c r="D23" s="301">
        <v>118.45454545454545</v>
      </c>
      <c r="E23" s="301">
        <v>70</v>
      </c>
      <c r="F23" s="299" t="s">
        <v>242</v>
      </c>
    </row>
    <row r="24" spans="1:6" x14ac:dyDescent="0.3">
      <c r="A24" s="299" t="s">
        <v>494</v>
      </c>
      <c r="B24" s="299" t="s">
        <v>448</v>
      </c>
      <c r="C24" s="299" t="s">
        <v>35</v>
      </c>
      <c r="D24" s="301">
        <v>3</v>
      </c>
      <c r="E24" s="301">
        <v>72</v>
      </c>
      <c r="F24" s="299" t="s">
        <v>375</v>
      </c>
    </row>
    <row r="25" spans="1:6" x14ac:dyDescent="0.3">
      <c r="A25" s="299" t="s">
        <v>494</v>
      </c>
      <c r="B25" s="299" t="s">
        <v>448</v>
      </c>
      <c r="C25" s="299" t="s">
        <v>35</v>
      </c>
      <c r="D25" s="301">
        <v>1</v>
      </c>
      <c r="E25" s="301">
        <v>74</v>
      </c>
      <c r="F25" s="299" t="s">
        <v>400</v>
      </c>
    </row>
    <row r="26" spans="1:6" x14ac:dyDescent="0.3">
      <c r="A26" s="299" t="s">
        <v>494</v>
      </c>
      <c r="B26" s="299" t="s">
        <v>448</v>
      </c>
      <c r="C26" s="299" t="s">
        <v>35</v>
      </c>
      <c r="D26" s="301">
        <v>13067.227272727272</v>
      </c>
      <c r="E26" s="301">
        <v>76</v>
      </c>
      <c r="F26" s="299" t="s">
        <v>243</v>
      </c>
    </row>
    <row r="27" spans="1:6" x14ac:dyDescent="0.3">
      <c r="A27" s="299" t="s">
        <v>494</v>
      </c>
      <c r="B27" s="299" t="s">
        <v>448</v>
      </c>
      <c r="C27" s="299" t="s">
        <v>35</v>
      </c>
      <c r="D27" s="301">
        <v>5</v>
      </c>
      <c r="E27" s="301">
        <v>84</v>
      </c>
      <c r="F27" s="299" t="s">
        <v>401</v>
      </c>
    </row>
    <row r="28" spans="1:6" x14ac:dyDescent="0.3">
      <c r="A28" s="299" t="s">
        <v>494</v>
      </c>
      <c r="B28" s="299" t="s">
        <v>448</v>
      </c>
      <c r="C28" s="299" t="s">
        <v>35</v>
      </c>
      <c r="D28" s="301">
        <v>7.0454545454545459</v>
      </c>
      <c r="E28" s="301">
        <v>86</v>
      </c>
      <c r="F28" s="299" t="s">
        <v>244</v>
      </c>
    </row>
    <row r="29" spans="1:6" x14ac:dyDescent="0.3">
      <c r="A29" s="299" t="s">
        <v>494</v>
      </c>
      <c r="B29" s="299" t="s">
        <v>448</v>
      </c>
      <c r="C29" s="299" t="s">
        <v>35</v>
      </c>
      <c r="D29" s="301">
        <v>3.1363636363636362</v>
      </c>
      <c r="E29" s="301">
        <v>92</v>
      </c>
      <c r="F29" s="299" t="s">
        <v>376</v>
      </c>
    </row>
    <row r="30" spans="1:6" x14ac:dyDescent="0.3">
      <c r="A30" s="299" t="s">
        <v>494</v>
      </c>
      <c r="B30" s="299" t="s">
        <v>448</v>
      </c>
      <c r="C30" s="299" t="s">
        <v>35</v>
      </c>
      <c r="D30" s="301">
        <v>2</v>
      </c>
      <c r="E30" s="301">
        <v>96</v>
      </c>
      <c r="F30" s="299" t="s">
        <v>377</v>
      </c>
    </row>
    <row r="31" spans="1:6" x14ac:dyDescent="0.3">
      <c r="A31" s="299" t="s">
        <v>494</v>
      </c>
      <c r="B31" s="299" t="s">
        <v>448</v>
      </c>
      <c r="C31" s="299" t="s">
        <v>35</v>
      </c>
      <c r="D31" s="301">
        <v>15756.181818181818</v>
      </c>
      <c r="E31" s="301">
        <v>100</v>
      </c>
      <c r="F31" s="299" t="s">
        <v>101</v>
      </c>
    </row>
    <row r="32" spans="1:6" x14ac:dyDescent="0.3">
      <c r="A32" s="299" t="s">
        <v>494</v>
      </c>
      <c r="B32" s="299" t="s">
        <v>448</v>
      </c>
      <c r="C32" s="299" t="s">
        <v>35</v>
      </c>
      <c r="D32" s="301">
        <v>21.954545454545453</v>
      </c>
      <c r="E32" s="301">
        <v>104</v>
      </c>
      <c r="F32" s="299" t="s">
        <v>245</v>
      </c>
    </row>
    <row r="33" spans="1:6" x14ac:dyDescent="0.3">
      <c r="A33" s="299" t="s">
        <v>494</v>
      </c>
      <c r="B33" s="299" t="s">
        <v>448</v>
      </c>
      <c r="C33" s="299" t="s">
        <v>35</v>
      </c>
      <c r="D33" s="301">
        <v>20.772727272727273</v>
      </c>
      <c r="E33" s="301">
        <v>108</v>
      </c>
      <c r="F33" s="299" t="s">
        <v>246</v>
      </c>
    </row>
    <row r="34" spans="1:6" x14ac:dyDescent="0.3">
      <c r="A34" s="299" t="s">
        <v>494</v>
      </c>
      <c r="B34" s="299" t="s">
        <v>448</v>
      </c>
      <c r="C34" s="299" t="s">
        <v>35</v>
      </c>
      <c r="D34" s="301">
        <v>898.27272727272725</v>
      </c>
      <c r="E34" s="301">
        <v>112</v>
      </c>
      <c r="F34" s="299" t="s">
        <v>247</v>
      </c>
    </row>
    <row r="35" spans="1:6" x14ac:dyDescent="0.3">
      <c r="A35" s="299" t="s">
        <v>494</v>
      </c>
      <c r="B35" s="299" t="s">
        <v>448</v>
      </c>
      <c r="C35" s="299" t="s">
        <v>35</v>
      </c>
      <c r="D35" s="301">
        <v>4.1363636363636367</v>
      </c>
      <c r="E35" s="301">
        <v>116</v>
      </c>
      <c r="F35" s="299" t="s">
        <v>248</v>
      </c>
    </row>
    <row r="36" spans="1:6" x14ac:dyDescent="0.3">
      <c r="A36" s="299" t="s">
        <v>494</v>
      </c>
      <c r="B36" s="299" t="s">
        <v>448</v>
      </c>
      <c r="C36" s="299" t="s">
        <v>35</v>
      </c>
      <c r="D36" s="301">
        <v>427.09090909090912</v>
      </c>
      <c r="E36" s="301">
        <v>120</v>
      </c>
      <c r="F36" s="299" t="s">
        <v>249</v>
      </c>
    </row>
    <row r="37" spans="1:6" x14ac:dyDescent="0.3">
      <c r="A37" s="299" t="s">
        <v>494</v>
      </c>
      <c r="B37" s="299" t="s">
        <v>448</v>
      </c>
      <c r="C37" s="299" t="s">
        <v>35</v>
      </c>
      <c r="D37" s="301">
        <v>472.45454545454544</v>
      </c>
      <c r="E37" s="301">
        <v>124</v>
      </c>
      <c r="F37" s="299" t="s">
        <v>250</v>
      </c>
    </row>
    <row r="38" spans="1:6" x14ac:dyDescent="0.3">
      <c r="A38" s="299" t="s">
        <v>494</v>
      </c>
      <c r="B38" s="299" t="s">
        <v>448</v>
      </c>
      <c r="C38" s="299" t="s">
        <v>35</v>
      </c>
      <c r="D38" s="301">
        <v>513</v>
      </c>
      <c r="E38" s="301">
        <v>132</v>
      </c>
      <c r="F38" s="299" t="s">
        <v>251</v>
      </c>
    </row>
    <row r="39" spans="1:6" x14ac:dyDescent="0.3">
      <c r="A39" s="299" t="s">
        <v>494</v>
      </c>
      <c r="B39" s="299" t="s">
        <v>448</v>
      </c>
      <c r="C39" s="299" t="s">
        <v>35</v>
      </c>
      <c r="D39" s="301">
        <v>1</v>
      </c>
      <c r="E39" s="301">
        <v>136</v>
      </c>
      <c r="F39" s="299" t="s">
        <v>252</v>
      </c>
    </row>
    <row r="40" spans="1:6" x14ac:dyDescent="0.3">
      <c r="A40" s="299" t="s">
        <v>494</v>
      </c>
      <c r="B40" s="299" t="s">
        <v>448</v>
      </c>
      <c r="C40" s="299" t="s">
        <v>35</v>
      </c>
      <c r="D40" s="301">
        <v>16.31818181818182</v>
      </c>
      <c r="E40" s="301">
        <v>140</v>
      </c>
      <c r="F40" s="299" t="s">
        <v>378</v>
      </c>
    </row>
    <row r="41" spans="1:6" x14ac:dyDescent="0.3">
      <c r="A41" s="299" t="s">
        <v>494</v>
      </c>
      <c r="B41" s="299" t="s">
        <v>448</v>
      </c>
      <c r="C41" s="299" t="s">
        <v>35</v>
      </c>
      <c r="D41" s="301">
        <v>30.5</v>
      </c>
      <c r="E41" s="301">
        <v>144</v>
      </c>
      <c r="F41" s="299" t="s">
        <v>253</v>
      </c>
    </row>
    <row r="42" spans="1:6" x14ac:dyDescent="0.3">
      <c r="A42" s="299" t="s">
        <v>494</v>
      </c>
      <c r="B42" s="299" t="s">
        <v>448</v>
      </c>
      <c r="C42" s="299" t="s">
        <v>35</v>
      </c>
      <c r="D42" s="301">
        <v>2.4545454545454546</v>
      </c>
      <c r="E42" s="301">
        <v>148</v>
      </c>
      <c r="F42" s="299" t="s">
        <v>379</v>
      </c>
    </row>
    <row r="43" spans="1:6" x14ac:dyDescent="0.3">
      <c r="A43" s="299" t="s">
        <v>494</v>
      </c>
      <c r="B43" s="299" t="s">
        <v>448</v>
      </c>
      <c r="C43" s="299" t="s">
        <v>35</v>
      </c>
      <c r="D43" s="301">
        <v>2849.272727272727</v>
      </c>
      <c r="E43" s="301">
        <v>152</v>
      </c>
      <c r="F43" s="299" t="s">
        <v>254</v>
      </c>
    </row>
    <row r="44" spans="1:6" x14ac:dyDescent="0.3">
      <c r="A44" s="299" t="s">
        <v>494</v>
      </c>
      <c r="B44" s="299" t="s">
        <v>448</v>
      </c>
      <c r="C44" s="299" t="s">
        <v>35</v>
      </c>
      <c r="D44" s="301">
        <v>32603</v>
      </c>
      <c r="E44" s="301">
        <v>156</v>
      </c>
      <c r="F44" s="299" t="s">
        <v>112</v>
      </c>
    </row>
    <row r="45" spans="1:6" x14ac:dyDescent="0.3">
      <c r="A45" s="299" t="s">
        <v>494</v>
      </c>
      <c r="B45" s="299" t="s">
        <v>448</v>
      </c>
      <c r="C45" s="299" t="s">
        <v>35</v>
      </c>
      <c r="D45" s="301">
        <v>115.81818181818181</v>
      </c>
      <c r="E45" s="301">
        <v>158</v>
      </c>
      <c r="F45" s="299" t="s">
        <v>255</v>
      </c>
    </row>
    <row r="46" spans="1:6" x14ac:dyDescent="0.3">
      <c r="A46" s="299" t="s">
        <v>494</v>
      </c>
      <c r="B46" s="299" t="s">
        <v>448</v>
      </c>
      <c r="C46" s="299" t="s">
        <v>35</v>
      </c>
      <c r="D46" s="301">
        <v>1.2727272727272727</v>
      </c>
      <c r="E46" s="301">
        <v>162</v>
      </c>
      <c r="F46" s="299" t="s">
        <v>256</v>
      </c>
    </row>
    <row r="47" spans="1:6" x14ac:dyDescent="0.3">
      <c r="A47" s="299" t="s">
        <v>494</v>
      </c>
      <c r="B47" s="299" t="s">
        <v>448</v>
      </c>
      <c r="C47" s="299" t="s">
        <v>35</v>
      </c>
      <c r="D47" s="301">
        <v>42007.454545454544</v>
      </c>
      <c r="E47" s="301">
        <v>170</v>
      </c>
      <c r="F47" s="299" t="s">
        <v>102</v>
      </c>
    </row>
    <row r="48" spans="1:6" x14ac:dyDescent="0.3">
      <c r="A48" s="299" t="s">
        <v>494</v>
      </c>
      <c r="B48" s="299" t="s">
        <v>448</v>
      </c>
      <c r="C48" s="299" t="s">
        <v>35</v>
      </c>
      <c r="D48" s="301">
        <v>2.9545454545454546</v>
      </c>
      <c r="E48" s="301">
        <v>174</v>
      </c>
      <c r="F48" s="299" t="s">
        <v>257</v>
      </c>
    </row>
    <row r="49" spans="1:6" x14ac:dyDescent="0.3">
      <c r="A49" s="299" t="s">
        <v>494</v>
      </c>
      <c r="B49" s="299" t="s">
        <v>448</v>
      </c>
      <c r="C49" s="299" t="s">
        <v>35</v>
      </c>
      <c r="D49" s="301">
        <v>161.86363636363635</v>
      </c>
      <c r="E49" s="301">
        <v>178</v>
      </c>
      <c r="F49" s="299" t="s">
        <v>258</v>
      </c>
    </row>
    <row r="50" spans="1:6" x14ac:dyDescent="0.3">
      <c r="A50" s="299" t="s">
        <v>494</v>
      </c>
      <c r="B50" s="299" t="s">
        <v>448</v>
      </c>
      <c r="C50" s="299" t="s">
        <v>35</v>
      </c>
      <c r="D50" s="301">
        <v>33.31818181818182</v>
      </c>
      <c r="E50" s="301">
        <v>180</v>
      </c>
      <c r="F50" s="299" t="s">
        <v>259</v>
      </c>
    </row>
    <row r="51" spans="1:6" x14ac:dyDescent="0.3">
      <c r="A51" s="299" t="s">
        <v>494</v>
      </c>
      <c r="B51" s="299" t="s">
        <v>448</v>
      </c>
      <c r="C51" s="299" t="s">
        <v>35</v>
      </c>
      <c r="D51" s="301">
        <v>316.86363636363637</v>
      </c>
      <c r="E51" s="301">
        <v>188</v>
      </c>
      <c r="F51" s="299" t="s">
        <v>260</v>
      </c>
    </row>
    <row r="52" spans="1:6" x14ac:dyDescent="0.3">
      <c r="A52" s="299" t="s">
        <v>494</v>
      </c>
      <c r="B52" s="299" t="s">
        <v>448</v>
      </c>
      <c r="C52" s="299" t="s">
        <v>35</v>
      </c>
      <c r="D52" s="301">
        <v>482.04545454545456</v>
      </c>
      <c r="E52" s="301">
        <v>191</v>
      </c>
      <c r="F52" s="299" t="s">
        <v>103</v>
      </c>
    </row>
    <row r="53" spans="1:6" x14ac:dyDescent="0.3">
      <c r="A53" s="299" t="s">
        <v>494</v>
      </c>
      <c r="B53" s="299" t="s">
        <v>448</v>
      </c>
      <c r="C53" s="299" t="s">
        <v>35</v>
      </c>
      <c r="D53" s="301">
        <v>7488.818181818182</v>
      </c>
      <c r="E53" s="301">
        <v>192</v>
      </c>
      <c r="F53" s="299" t="s">
        <v>261</v>
      </c>
    </row>
    <row r="54" spans="1:6" x14ac:dyDescent="0.3">
      <c r="A54" s="299" t="s">
        <v>494</v>
      </c>
      <c r="B54" s="299" t="s">
        <v>448</v>
      </c>
      <c r="C54" s="299" t="s">
        <v>35</v>
      </c>
      <c r="D54" s="301">
        <v>58.227272727272727</v>
      </c>
      <c r="E54" s="301">
        <v>196</v>
      </c>
      <c r="F54" s="299" t="s">
        <v>120</v>
      </c>
    </row>
    <row r="55" spans="1:6" x14ac:dyDescent="0.3">
      <c r="A55" s="299" t="s">
        <v>494</v>
      </c>
      <c r="B55" s="299" t="s">
        <v>448</v>
      </c>
      <c r="C55" s="299" t="s">
        <v>35</v>
      </c>
      <c r="D55" s="301">
        <v>1712.818181818182</v>
      </c>
      <c r="E55" s="301">
        <v>203</v>
      </c>
      <c r="F55" s="299" t="s">
        <v>224</v>
      </c>
    </row>
    <row r="56" spans="1:6" x14ac:dyDescent="0.3">
      <c r="A56" s="299" t="s">
        <v>494</v>
      </c>
      <c r="B56" s="299" t="s">
        <v>448</v>
      </c>
      <c r="C56" s="299" t="s">
        <v>35</v>
      </c>
      <c r="D56" s="301">
        <v>33.31818181818182</v>
      </c>
      <c r="E56" s="301">
        <v>204</v>
      </c>
      <c r="F56" s="299" t="s">
        <v>262</v>
      </c>
    </row>
    <row r="57" spans="1:6" x14ac:dyDescent="0.3">
      <c r="A57" s="299" t="s">
        <v>494</v>
      </c>
      <c r="B57" s="299" t="s">
        <v>448</v>
      </c>
      <c r="C57" s="299" t="s">
        <v>35</v>
      </c>
      <c r="D57" s="301">
        <v>648.22727272727275</v>
      </c>
      <c r="E57" s="301">
        <v>208</v>
      </c>
      <c r="F57" s="299" t="s">
        <v>113</v>
      </c>
    </row>
    <row r="58" spans="1:6" x14ac:dyDescent="0.3">
      <c r="A58" s="299" t="s">
        <v>494</v>
      </c>
      <c r="B58" s="299" t="s">
        <v>448</v>
      </c>
      <c r="C58" s="299" t="s">
        <v>35</v>
      </c>
      <c r="D58" s="301">
        <v>37.590909090909093</v>
      </c>
      <c r="E58" s="301">
        <v>212</v>
      </c>
      <c r="F58" s="299" t="s">
        <v>263</v>
      </c>
    </row>
    <row r="59" spans="1:6" x14ac:dyDescent="0.3">
      <c r="A59" s="299" t="s">
        <v>494</v>
      </c>
      <c r="B59" s="299" t="s">
        <v>448</v>
      </c>
      <c r="C59" s="299" t="s">
        <v>35</v>
      </c>
      <c r="D59" s="301">
        <v>6798.7727272727279</v>
      </c>
      <c r="E59" s="301">
        <v>214</v>
      </c>
      <c r="F59" s="299" t="s">
        <v>225</v>
      </c>
    </row>
    <row r="60" spans="1:6" x14ac:dyDescent="0.3">
      <c r="A60" s="299" t="s">
        <v>494</v>
      </c>
      <c r="B60" s="299" t="s">
        <v>448</v>
      </c>
      <c r="C60" s="299" t="s">
        <v>35</v>
      </c>
      <c r="D60" s="301">
        <v>14883.045454545456</v>
      </c>
      <c r="E60" s="301">
        <v>218</v>
      </c>
      <c r="F60" s="299" t="s">
        <v>114</v>
      </c>
    </row>
    <row r="61" spans="1:6" x14ac:dyDescent="0.3">
      <c r="A61" s="299" t="s">
        <v>494</v>
      </c>
      <c r="B61" s="299" t="s">
        <v>448</v>
      </c>
      <c r="C61" s="299" t="s">
        <v>35</v>
      </c>
      <c r="D61" s="301">
        <v>3087.772727272727</v>
      </c>
      <c r="E61" s="301">
        <v>222</v>
      </c>
      <c r="F61" s="299" t="s">
        <v>264</v>
      </c>
    </row>
    <row r="62" spans="1:6" x14ac:dyDescent="0.3">
      <c r="A62" s="299" t="s">
        <v>494</v>
      </c>
      <c r="B62" s="299" t="s">
        <v>448</v>
      </c>
      <c r="C62" s="299" t="s">
        <v>35</v>
      </c>
      <c r="D62" s="301">
        <v>859.09090909090901</v>
      </c>
      <c r="E62" s="301">
        <v>226</v>
      </c>
      <c r="F62" s="299" t="s">
        <v>265</v>
      </c>
    </row>
    <row r="63" spans="1:6" x14ac:dyDescent="0.3">
      <c r="A63" s="299" t="s">
        <v>494</v>
      </c>
      <c r="B63" s="299" t="s">
        <v>448</v>
      </c>
      <c r="C63" s="299" t="s">
        <v>35</v>
      </c>
      <c r="D63" s="301">
        <v>88.727272727272734</v>
      </c>
      <c r="E63" s="301">
        <v>231</v>
      </c>
      <c r="F63" s="299" t="s">
        <v>266</v>
      </c>
    </row>
    <row r="64" spans="1:6" x14ac:dyDescent="0.3">
      <c r="A64" s="299" t="s">
        <v>494</v>
      </c>
      <c r="B64" s="299" t="s">
        <v>448</v>
      </c>
      <c r="C64" s="299" t="s">
        <v>35</v>
      </c>
      <c r="D64" s="301">
        <v>1.9545454545454546</v>
      </c>
      <c r="E64" s="301">
        <v>232</v>
      </c>
      <c r="F64" s="299" t="s">
        <v>380</v>
      </c>
    </row>
    <row r="65" spans="1:6" x14ac:dyDescent="0.3">
      <c r="A65" s="299" t="s">
        <v>494</v>
      </c>
      <c r="B65" s="299" t="s">
        <v>448</v>
      </c>
      <c r="C65" s="299" t="s">
        <v>35</v>
      </c>
      <c r="D65" s="301">
        <v>424.59090909090912</v>
      </c>
      <c r="E65" s="301">
        <v>233</v>
      </c>
      <c r="F65" s="299" t="s">
        <v>104</v>
      </c>
    </row>
    <row r="66" spans="1:6" x14ac:dyDescent="0.3">
      <c r="A66" s="299" t="s">
        <v>494</v>
      </c>
      <c r="B66" s="299" t="s">
        <v>448</v>
      </c>
      <c r="C66" s="299" t="s">
        <v>35</v>
      </c>
      <c r="D66" s="301">
        <v>2</v>
      </c>
      <c r="E66" s="301">
        <v>238</v>
      </c>
      <c r="F66" s="299" t="s">
        <v>403</v>
      </c>
    </row>
    <row r="67" spans="1:6" x14ac:dyDescent="0.3">
      <c r="A67" s="299" t="s">
        <v>494</v>
      </c>
      <c r="B67" s="299" t="s">
        <v>448</v>
      </c>
      <c r="C67" s="299" t="s">
        <v>35</v>
      </c>
      <c r="D67" s="301">
        <v>8.6818181818181817</v>
      </c>
      <c r="E67" s="301">
        <v>239</v>
      </c>
      <c r="F67" s="299" t="s">
        <v>404</v>
      </c>
    </row>
    <row r="68" spans="1:6" x14ac:dyDescent="0.3">
      <c r="A68" s="299" t="s">
        <v>494</v>
      </c>
      <c r="B68" s="299" t="s">
        <v>448</v>
      </c>
      <c r="C68" s="299" t="s">
        <v>35</v>
      </c>
      <c r="D68" s="301">
        <v>6</v>
      </c>
      <c r="E68" s="301">
        <v>242</v>
      </c>
      <c r="F68" s="299" t="s">
        <v>405</v>
      </c>
    </row>
    <row r="69" spans="1:6" x14ac:dyDescent="0.3">
      <c r="A69" s="299" t="s">
        <v>494</v>
      </c>
      <c r="B69" s="299" t="s">
        <v>448</v>
      </c>
      <c r="C69" s="299" t="s">
        <v>35</v>
      </c>
      <c r="D69" s="301">
        <v>1122.409090909091</v>
      </c>
      <c r="E69" s="301">
        <v>246</v>
      </c>
      <c r="F69" s="299" t="s">
        <v>116</v>
      </c>
    </row>
    <row r="70" spans="1:6" x14ac:dyDescent="0.3">
      <c r="A70" s="299" t="s">
        <v>494</v>
      </c>
      <c r="B70" s="299" t="s">
        <v>448</v>
      </c>
      <c r="C70" s="299" t="s">
        <v>35</v>
      </c>
      <c r="D70" s="301">
        <v>4</v>
      </c>
      <c r="E70" s="301">
        <v>249</v>
      </c>
      <c r="F70" s="299" t="s">
        <v>218</v>
      </c>
    </row>
    <row r="71" spans="1:6" x14ac:dyDescent="0.3">
      <c r="A71" s="299" t="s">
        <v>494</v>
      </c>
      <c r="B71" s="299" t="s">
        <v>448</v>
      </c>
      <c r="C71" s="299" t="s">
        <v>35</v>
      </c>
      <c r="D71" s="301">
        <v>13989.954545454544</v>
      </c>
      <c r="E71" s="301">
        <v>250</v>
      </c>
      <c r="F71" s="299" t="s">
        <v>105</v>
      </c>
    </row>
    <row r="72" spans="1:6" x14ac:dyDescent="0.3">
      <c r="A72" s="299" t="s">
        <v>494</v>
      </c>
      <c r="B72" s="299" t="s">
        <v>448</v>
      </c>
      <c r="C72" s="299" t="s">
        <v>35</v>
      </c>
      <c r="D72" s="301">
        <v>4</v>
      </c>
      <c r="E72" s="301">
        <v>254</v>
      </c>
      <c r="F72" s="299" t="s">
        <v>406</v>
      </c>
    </row>
    <row r="73" spans="1:6" x14ac:dyDescent="0.3">
      <c r="A73" s="299" t="s">
        <v>494</v>
      </c>
      <c r="B73" s="299" t="s">
        <v>448</v>
      </c>
      <c r="C73" s="299" t="s">
        <v>35</v>
      </c>
      <c r="D73" s="301">
        <v>1.6818181818181819</v>
      </c>
      <c r="E73" s="301">
        <v>258</v>
      </c>
      <c r="F73" s="299" t="s">
        <v>407</v>
      </c>
    </row>
    <row r="74" spans="1:6" x14ac:dyDescent="0.3">
      <c r="A74" s="299" t="s">
        <v>494</v>
      </c>
      <c r="B74" s="299" t="s">
        <v>448</v>
      </c>
      <c r="C74" s="299" t="s">
        <v>35</v>
      </c>
      <c r="D74" s="301">
        <v>3</v>
      </c>
      <c r="E74" s="301">
        <v>260</v>
      </c>
      <c r="F74" s="299" t="s">
        <v>408</v>
      </c>
    </row>
    <row r="75" spans="1:6" x14ac:dyDescent="0.3">
      <c r="A75" s="299" t="s">
        <v>494</v>
      </c>
      <c r="B75" s="299" t="s">
        <v>448</v>
      </c>
      <c r="C75" s="299" t="s">
        <v>35</v>
      </c>
      <c r="D75" s="301">
        <v>24.545454545454547</v>
      </c>
      <c r="E75" s="301">
        <v>266</v>
      </c>
      <c r="F75" s="299" t="s">
        <v>268</v>
      </c>
    </row>
    <row r="76" spans="1:6" x14ac:dyDescent="0.3">
      <c r="A76" s="299" t="s">
        <v>494</v>
      </c>
      <c r="B76" s="299" t="s">
        <v>448</v>
      </c>
      <c r="C76" s="299" t="s">
        <v>35</v>
      </c>
      <c r="D76" s="301">
        <v>2500.954545454545</v>
      </c>
      <c r="E76" s="301">
        <v>268</v>
      </c>
      <c r="F76" s="299" t="s">
        <v>269</v>
      </c>
    </row>
    <row r="77" spans="1:6" x14ac:dyDescent="0.3">
      <c r="A77" s="299" t="s">
        <v>494</v>
      </c>
      <c r="B77" s="299" t="s">
        <v>448</v>
      </c>
      <c r="C77" s="299" t="s">
        <v>35</v>
      </c>
      <c r="D77" s="301">
        <v>1004.3181818181819</v>
      </c>
      <c r="E77" s="301">
        <v>270</v>
      </c>
      <c r="F77" s="299" t="s">
        <v>270</v>
      </c>
    </row>
    <row r="78" spans="1:6" x14ac:dyDescent="0.3">
      <c r="A78" s="299" t="s">
        <v>494</v>
      </c>
      <c r="B78" s="299" t="s">
        <v>448</v>
      </c>
      <c r="C78" s="299" t="s">
        <v>35</v>
      </c>
      <c r="D78" s="301">
        <v>26.636363636363637</v>
      </c>
      <c r="E78" s="301">
        <v>275</v>
      </c>
      <c r="F78" s="299" t="s">
        <v>271</v>
      </c>
    </row>
    <row r="79" spans="1:6" x14ac:dyDescent="0.3">
      <c r="A79" s="299" t="s">
        <v>494</v>
      </c>
      <c r="B79" s="299" t="s">
        <v>448</v>
      </c>
      <c r="C79" s="299" t="s">
        <v>35</v>
      </c>
      <c r="D79" s="301">
        <v>11864.272727272726</v>
      </c>
      <c r="E79" s="301">
        <v>276</v>
      </c>
      <c r="F79" s="299" t="s">
        <v>99</v>
      </c>
    </row>
    <row r="80" spans="1:6" x14ac:dyDescent="0.3">
      <c r="A80" s="299" t="s">
        <v>494</v>
      </c>
      <c r="B80" s="299" t="s">
        <v>448</v>
      </c>
      <c r="C80" s="299" t="s">
        <v>35</v>
      </c>
      <c r="D80" s="301">
        <v>1623.2727272727275</v>
      </c>
      <c r="E80" s="301">
        <v>288</v>
      </c>
      <c r="F80" s="299" t="s">
        <v>272</v>
      </c>
    </row>
    <row r="81" spans="1:6" x14ac:dyDescent="0.3">
      <c r="A81" s="299" t="s">
        <v>494</v>
      </c>
      <c r="B81" s="299" t="s">
        <v>448</v>
      </c>
      <c r="C81" s="299" t="s">
        <v>35</v>
      </c>
      <c r="D81" s="301">
        <v>7</v>
      </c>
      <c r="E81" s="301">
        <v>292</v>
      </c>
      <c r="F81" s="299" t="s">
        <v>273</v>
      </c>
    </row>
    <row r="82" spans="1:6" x14ac:dyDescent="0.3">
      <c r="A82" s="299" t="s">
        <v>494</v>
      </c>
      <c r="B82" s="299" t="s">
        <v>448</v>
      </c>
      <c r="C82" s="299" t="s">
        <v>35</v>
      </c>
      <c r="D82" s="301">
        <v>871.36363636363637</v>
      </c>
      <c r="E82" s="301">
        <v>300</v>
      </c>
      <c r="F82" s="299" t="s">
        <v>117</v>
      </c>
    </row>
    <row r="83" spans="1:6" x14ac:dyDescent="0.3">
      <c r="A83" s="299" t="s">
        <v>494</v>
      </c>
      <c r="B83" s="299" t="s">
        <v>448</v>
      </c>
      <c r="C83" s="299" t="s">
        <v>35</v>
      </c>
      <c r="D83" s="301">
        <v>6</v>
      </c>
      <c r="E83" s="301">
        <v>304</v>
      </c>
      <c r="F83" s="299" t="s">
        <v>381</v>
      </c>
    </row>
    <row r="84" spans="1:6" x14ac:dyDescent="0.3">
      <c r="A84" s="299" t="s">
        <v>494</v>
      </c>
      <c r="B84" s="299" t="s">
        <v>448</v>
      </c>
      <c r="C84" s="299" t="s">
        <v>35</v>
      </c>
      <c r="D84" s="301">
        <v>9</v>
      </c>
      <c r="E84" s="301">
        <v>308</v>
      </c>
      <c r="F84" s="299" t="s">
        <v>7</v>
      </c>
    </row>
    <row r="85" spans="1:6" x14ac:dyDescent="0.3">
      <c r="A85" s="299" t="s">
        <v>494</v>
      </c>
      <c r="B85" s="299" t="s">
        <v>448</v>
      </c>
      <c r="C85" s="299" t="s">
        <v>35</v>
      </c>
      <c r="D85" s="301">
        <v>1</v>
      </c>
      <c r="E85" s="301">
        <v>312</v>
      </c>
      <c r="F85" s="299" t="s">
        <v>410</v>
      </c>
    </row>
    <row r="86" spans="1:6" x14ac:dyDescent="0.3">
      <c r="A86" s="299" t="s">
        <v>494</v>
      </c>
      <c r="B86" s="299" t="s">
        <v>448</v>
      </c>
      <c r="C86" s="299" t="s">
        <v>35</v>
      </c>
      <c r="D86" s="301">
        <v>821.27272727272725</v>
      </c>
      <c r="E86" s="301">
        <v>320</v>
      </c>
      <c r="F86" s="299" t="s">
        <v>274</v>
      </c>
    </row>
    <row r="87" spans="1:6" x14ac:dyDescent="0.3">
      <c r="A87" s="299" t="s">
        <v>494</v>
      </c>
      <c r="B87" s="299" t="s">
        <v>448</v>
      </c>
      <c r="C87" s="299" t="s">
        <v>35</v>
      </c>
      <c r="D87" s="301">
        <v>414.63636363636363</v>
      </c>
      <c r="E87" s="301">
        <v>324</v>
      </c>
      <c r="F87" s="299" t="s">
        <v>275</v>
      </c>
    </row>
    <row r="88" spans="1:6" x14ac:dyDescent="0.3">
      <c r="A88" s="299" t="s">
        <v>494</v>
      </c>
      <c r="B88" s="299" t="s">
        <v>448</v>
      </c>
      <c r="C88" s="299" t="s">
        <v>35</v>
      </c>
      <c r="D88" s="301">
        <v>2</v>
      </c>
      <c r="E88" s="301">
        <v>328</v>
      </c>
      <c r="F88" s="299" t="s">
        <v>276</v>
      </c>
    </row>
    <row r="89" spans="1:6" x14ac:dyDescent="0.3">
      <c r="A89" s="299" t="s">
        <v>494</v>
      </c>
      <c r="B89" s="299" t="s">
        <v>448</v>
      </c>
      <c r="C89" s="299" t="s">
        <v>35</v>
      </c>
      <c r="D89" s="301">
        <v>77.772727272727266</v>
      </c>
      <c r="E89" s="301">
        <v>332</v>
      </c>
      <c r="F89" s="299" t="s">
        <v>277</v>
      </c>
    </row>
    <row r="90" spans="1:6" x14ac:dyDescent="0.3">
      <c r="A90" s="299" t="s">
        <v>494</v>
      </c>
      <c r="B90" s="299" t="s">
        <v>448</v>
      </c>
      <c r="C90" s="299" t="s">
        <v>35</v>
      </c>
      <c r="D90" s="301">
        <v>1</v>
      </c>
      <c r="E90" s="301">
        <v>336</v>
      </c>
      <c r="F90" s="299" t="s">
        <v>424</v>
      </c>
    </row>
    <row r="91" spans="1:6" x14ac:dyDescent="0.3">
      <c r="A91" s="299" t="s">
        <v>494</v>
      </c>
      <c r="B91" s="299" t="s">
        <v>448</v>
      </c>
      <c r="C91" s="299" t="s">
        <v>35</v>
      </c>
      <c r="D91" s="301">
        <v>20565</v>
      </c>
      <c r="E91" s="301">
        <v>340</v>
      </c>
      <c r="F91" s="299" t="s">
        <v>190</v>
      </c>
    </row>
    <row r="92" spans="1:6" x14ac:dyDescent="0.3">
      <c r="A92" s="299" t="s">
        <v>494</v>
      </c>
      <c r="B92" s="299" t="s">
        <v>448</v>
      </c>
      <c r="C92" s="299" t="s">
        <v>35</v>
      </c>
      <c r="D92" s="301">
        <v>7.7272727272727275</v>
      </c>
      <c r="E92" s="301">
        <v>344</v>
      </c>
      <c r="F92" s="299" t="s">
        <v>278</v>
      </c>
    </row>
    <row r="93" spans="1:6" x14ac:dyDescent="0.3">
      <c r="A93" s="299" t="s">
        <v>494</v>
      </c>
      <c r="B93" s="299" t="s">
        <v>448</v>
      </c>
      <c r="C93" s="299" t="s">
        <v>35</v>
      </c>
      <c r="D93" s="301">
        <v>2057.090909090909</v>
      </c>
      <c r="E93" s="301">
        <v>348</v>
      </c>
      <c r="F93" s="299" t="s">
        <v>279</v>
      </c>
    </row>
    <row r="94" spans="1:6" x14ac:dyDescent="0.3">
      <c r="A94" s="299" t="s">
        <v>494</v>
      </c>
      <c r="B94" s="299" t="s">
        <v>448</v>
      </c>
      <c r="C94" s="299" t="s">
        <v>35</v>
      </c>
      <c r="D94" s="301">
        <v>88.409090909090907</v>
      </c>
      <c r="E94" s="301">
        <v>352</v>
      </c>
      <c r="F94" s="299" t="s">
        <v>280</v>
      </c>
    </row>
    <row r="95" spans="1:6" x14ac:dyDescent="0.3">
      <c r="A95" s="299" t="s">
        <v>494</v>
      </c>
      <c r="B95" s="299" t="s">
        <v>448</v>
      </c>
      <c r="C95" s="299" t="s">
        <v>35</v>
      </c>
      <c r="D95" s="301">
        <v>3611.5909090909095</v>
      </c>
      <c r="E95" s="301">
        <v>356</v>
      </c>
      <c r="F95" s="299" t="s">
        <v>281</v>
      </c>
    </row>
    <row r="96" spans="1:6" x14ac:dyDescent="0.3">
      <c r="A96" s="299" t="s">
        <v>494</v>
      </c>
      <c r="B96" s="299" t="s">
        <v>448</v>
      </c>
      <c r="C96" s="299" t="s">
        <v>35</v>
      </c>
      <c r="D96" s="301">
        <v>229.31818181818181</v>
      </c>
      <c r="E96" s="301">
        <v>360</v>
      </c>
      <c r="F96" s="299" t="s">
        <v>282</v>
      </c>
    </row>
    <row r="97" spans="1:6" x14ac:dyDescent="0.3">
      <c r="A97" s="299" t="s">
        <v>494</v>
      </c>
      <c r="B97" s="299" t="s">
        <v>448</v>
      </c>
      <c r="C97" s="299" t="s">
        <v>35</v>
      </c>
      <c r="D97" s="301">
        <v>580.36363636363637</v>
      </c>
      <c r="E97" s="301">
        <v>364</v>
      </c>
      <c r="F97" s="299" t="s">
        <v>283</v>
      </c>
    </row>
    <row r="98" spans="1:6" x14ac:dyDescent="0.3">
      <c r="A98" s="299" t="s">
        <v>494</v>
      </c>
      <c r="B98" s="299" t="s">
        <v>448</v>
      </c>
      <c r="C98" s="299" t="s">
        <v>35</v>
      </c>
      <c r="D98" s="301">
        <v>33.5</v>
      </c>
      <c r="E98" s="301">
        <v>368</v>
      </c>
      <c r="F98" s="299" t="s">
        <v>284</v>
      </c>
    </row>
    <row r="99" spans="1:6" x14ac:dyDescent="0.3">
      <c r="A99" s="299" t="s">
        <v>494</v>
      </c>
      <c r="B99" s="299" t="s">
        <v>448</v>
      </c>
      <c r="C99" s="299" t="s">
        <v>35</v>
      </c>
      <c r="D99" s="301">
        <v>1693.9545454545455</v>
      </c>
      <c r="E99" s="301">
        <v>372</v>
      </c>
      <c r="F99" s="299" t="s">
        <v>106</v>
      </c>
    </row>
    <row r="100" spans="1:6" x14ac:dyDescent="0.3">
      <c r="A100" s="299" t="s">
        <v>494</v>
      </c>
      <c r="B100" s="299" t="s">
        <v>448</v>
      </c>
      <c r="C100" s="299" t="s">
        <v>35</v>
      </c>
      <c r="D100" s="301">
        <v>237.77272727272728</v>
      </c>
      <c r="E100" s="301">
        <v>376</v>
      </c>
      <c r="F100" s="299" t="s">
        <v>285</v>
      </c>
    </row>
    <row r="101" spans="1:6" x14ac:dyDescent="0.3">
      <c r="A101" s="299" t="s">
        <v>494</v>
      </c>
      <c r="B101" s="299" t="s">
        <v>448</v>
      </c>
      <c r="C101" s="299" t="s">
        <v>35</v>
      </c>
      <c r="D101" s="301">
        <v>36582.227272727272</v>
      </c>
      <c r="E101" s="301">
        <v>380</v>
      </c>
      <c r="F101" s="299" t="s">
        <v>107</v>
      </c>
    </row>
    <row r="102" spans="1:6" x14ac:dyDescent="0.3">
      <c r="A102" s="299" t="s">
        <v>494</v>
      </c>
      <c r="B102" s="299" t="s">
        <v>448</v>
      </c>
      <c r="C102" s="299" t="s">
        <v>35</v>
      </c>
      <c r="D102" s="301">
        <v>264.59090909090907</v>
      </c>
      <c r="E102" s="301">
        <v>384</v>
      </c>
      <c r="F102" s="299" t="s">
        <v>286</v>
      </c>
    </row>
    <row r="103" spans="1:6" x14ac:dyDescent="0.3">
      <c r="A103" s="299" t="s">
        <v>494</v>
      </c>
      <c r="B103" s="299" t="s">
        <v>448</v>
      </c>
      <c r="C103" s="299" t="s">
        <v>35</v>
      </c>
      <c r="D103" s="301">
        <v>17.818181818181817</v>
      </c>
      <c r="E103" s="301">
        <v>388</v>
      </c>
      <c r="F103" s="299" t="s">
        <v>287</v>
      </c>
    </row>
    <row r="104" spans="1:6" x14ac:dyDescent="0.3">
      <c r="A104" s="299" t="s">
        <v>494</v>
      </c>
      <c r="B104" s="299" t="s">
        <v>448</v>
      </c>
      <c r="C104" s="299" t="s">
        <v>35</v>
      </c>
      <c r="D104" s="301">
        <v>1013.8181818181819</v>
      </c>
      <c r="E104" s="301">
        <v>392</v>
      </c>
      <c r="F104" s="299" t="s">
        <v>288</v>
      </c>
    </row>
    <row r="105" spans="1:6" x14ac:dyDescent="0.3">
      <c r="A105" s="299" t="s">
        <v>494</v>
      </c>
      <c r="B105" s="299" t="s">
        <v>448</v>
      </c>
      <c r="C105" s="299" t="s">
        <v>35</v>
      </c>
      <c r="D105" s="301">
        <v>222.72727272727272</v>
      </c>
      <c r="E105" s="301">
        <v>398</v>
      </c>
      <c r="F105" s="299" t="s">
        <v>289</v>
      </c>
    </row>
    <row r="106" spans="1:6" x14ac:dyDescent="0.3">
      <c r="A106" s="299" t="s">
        <v>494</v>
      </c>
      <c r="B106" s="299" t="s">
        <v>448</v>
      </c>
      <c r="C106" s="299" t="s">
        <v>35</v>
      </c>
      <c r="D106" s="301">
        <v>61.18181818181818</v>
      </c>
      <c r="E106" s="301">
        <v>400</v>
      </c>
      <c r="F106" s="299" t="s">
        <v>290</v>
      </c>
    </row>
    <row r="107" spans="1:6" x14ac:dyDescent="0.3">
      <c r="A107" s="299" t="s">
        <v>494</v>
      </c>
      <c r="B107" s="299" t="s">
        <v>448</v>
      </c>
      <c r="C107" s="299" t="s">
        <v>35</v>
      </c>
      <c r="D107" s="301">
        <v>403.63636363636363</v>
      </c>
      <c r="E107" s="301">
        <v>404</v>
      </c>
      <c r="F107" s="299" t="s">
        <v>291</v>
      </c>
    </row>
    <row r="108" spans="1:6" x14ac:dyDescent="0.3">
      <c r="A108" s="299" t="s">
        <v>494</v>
      </c>
      <c r="B108" s="299" t="s">
        <v>448</v>
      </c>
      <c r="C108" s="299" t="s">
        <v>35</v>
      </c>
      <c r="D108" s="301">
        <v>47</v>
      </c>
      <c r="E108" s="301">
        <v>408</v>
      </c>
      <c r="F108" s="299" t="s">
        <v>292</v>
      </c>
    </row>
    <row r="109" spans="1:6" x14ac:dyDescent="0.3">
      <c r="A109" s="299" t="s">
        <v>494</v>
      </c>
      <c r="B109" s="299" t="s">
        <v>448</v>
      </c>
      <c r="C109" s="299" t="s">
        <v>35</v>
      </c>
      <c r="D109" s="301">
        <v>352.90909090909093</v>
      </c>
      <c r="E109" s="301">
        <v>410</v>
      </c>
      <c r="F109" s="299" t="s">
        <v>293</v>
      </c>
    </row>
    <row r="110" spans="1:6" x14ac:dyDescent="0.3">
      <c r="A110" s="299" t="s">
        <v>494</v>
      </c>
      <c r="B110" s="299" t="s">
        <v>448</v>
      </c>
      <c r="C110" s="299" t="s">
        <v>35</v>
      </c>
      <c r="D110" s="301">
        <v>7</v>
      </c>
      <c r="E110" s="301">
        <v>414</v>
      </c>
      <c r="F110" s="299" t="s">
        <v>294</v>
      </c>
    </row>
    <row r="111" spans="1:6" x14ac:dyDescent="0.3">
      <c r="A111" s="299" t="s">
        <v>494</v>
      </c>
      <c r="B111" s="299" t="s">
        <v>448</v>
      </c>
      <c r="C111" s="299" t="s">
        <v>35</v>
      </c>
      <c r="D111" s="301">
        <v>24.863636363636363</v>
      </c>
      <c r="E111" s="301">
        <v>417</v>
      </c>
      <c r="F111" s="299" t="s">
        <v>295</v>
      </c>
    </row>
    <row r="112" spans="1:6" x14ac:dyDescent="0.3">
      <c r="A112" s="299" t="s">
        <v>494</v>
      </c>
      <c r="B112" s="299" t="s">
        <v>448</v>
      </c>
      <c r="C112" s="299" t="s">
        <v>35</v>
      </c>
      <c r="D112" s="301">
        <v>6.8181818181818183</v>
      </c>
      <c r="E112" s="301">
        <v>418</v>
      </c>
      <c r="F112" s="299" t="s">
        <v>296</v>
      </c>
    </row>
    <row r="113" spans="1:6" x14ac:dyDescent="0.3">
      <c r="A113" s="299" t="s">
        <v>494</v>
      </c>
      <c r="B113" s="299" t="s">
        <v>448</v>
      </c>
      <c r="C113" s="299" t="s">
        <v>35</v>
      </c>
      <c r="D113" s="301">
        <v>125.22727272727273</v>
      </c>
      <c r="E113" s="301">
        <v>422</v>
      </c>
      <c r="F113" s="299" t="s">
        <v>297</v>
      </c>
    </row>
    <row r="114" spans="1:6" x14ac:dyDescent="0.3">
      <c r="A114" s="299" t="s">
        <v>494</v>
      </c>
      <c r="B114" s="299" t="s">
        <v>448</v>
      </c>
      <c r="C114" s="299" t="s">
        <v>35</v>
      </c>
      <c r="D114" s="301">
        <v>2</v>
      </c>
      <c r="E114" s="301">
        <v>426</v>
      </c>
      <c r="F114" s="299" t="s">
        <v>298</v>
      </c>
    </row>
    <row r="115" spans="1:6" x14ac:dyDescent="0.3">
      <c r="A115" s="299" t="s">
        <v>494</v>
      </c>
      <c r="B115" s="299" t="s">
        <v>448</v>
      </c>
      <c r="C115" s="299" t="s">
        <v>35</v>
      </c>
      <c r="D115" s="301">
        <v>861.59090909090912</v>
      </c>
      <c r="E115" s="301">
        <v>428</v>
      </c>
      <c r="F115" s="299" t="s">
        <v>108</v>
      </c>
    </row>
    <row r="116" spans="1:6" x14ac:dyDescent="0.3">
      <c r="A116" s="299" t="s">
        <v>494</v>
      </c>
      <c r="B116" s="299" t="s">
        <v>448</v>
      </c>
      <c r="C116" s="299" t="s">
        <v>35</v>
      </c>
      <c r="D116" s="301">
        <v>23.863636363636363</v>
      </c>
      <c r="E116" s="301">
        <v>430</v>
      </c>
      <c r="F116" s="299" t="s">
        <v>383</v>
      </c>
    </row>
    <row r="117" spans="1:6" x14ac:dyDescent="0.3">
      <c r="A117" s="299" t="s">
        <v>494</v>
      </c>
      <c r="B117" s="299" t="s">
        <v>448</v>
      </c>
      <c r="C117" s="299" t="s">
        <v>35</v>
      </c>
      <c r="D117" s="301">
        <v>17</v>
      </c>
      <c r="E117" s="301">
        <v>434</v>
      </c>
      <c r="F117" s="299" t="s">
        <v>299</v>
      </c>
    </row>
    <row r="118" spans="1:6" x14ac:dyDescent="0.3">
      <c r="A118" s="299" t="s">
        <v>494</v>
      </c>
      <c r="B118" s="299" t="s">
        <v>448</v>
      </c>
      <c r="C118" s="299" t="s">
        <v>35</v>
      </c>
      <c r="D118" s="301">
        <v>2</v>
      </c>
      <c r="E118" s="301">
        <v>438</v>
      </c>
      <c r="F118" s="299" t="s">
        <v>300</v>
      </c>
    </row>
    <row r="119" spans="1:6" x14ac:dyDescent="0.3">
      <c r="A119" s="299" t="s">
        <v>494</v>
      </c>
      <c r="B119" s="299" t="s">
        <v>448</v>
      </c>
      <c r="C119" s="299" t="s">
        <v>35</v>
      </c>
      <c r="D119" s="301">
        <v>2804.9545454545455</v>
      </c>
      <c r="E119" s="301">
        <v>440</v>
      </c>
      <c r="F119" s="299" t="s">
        <v>118</v>
      </c>
    </row>
    <row r="120" spans="1:6" x14ac:dyDescent="0.3">
      <c r="A120" s="299" t="s">
        <v>494</v>
      </c>
      <c r="B120" s="299" t="s">
        <v>448</v>
      </c>
      <c r="C120" s="299" t="s">
        <v>35</v>
      </c>
      <c r="D120" s="301">
        <v>44.81818181818182</v>
      </c>
      <c r="E120" s="301">
        <v>442</v>
      </c>
      <c r="F120" s="299" t="s">
        <v>121</v>
      </c>
    </row>
    <row r="121" spans="1:6" x14ac:dyDescent="0.3">
      <c r="A121" s="299" t="s">
        <v>494</v>
      </c>
      <c r="B121" s="299" t="s">
        <v>448</v>
      </c>
      <c r="C121" s="299" t="s">
        <v>35</v>
      </c>
      <c r="D121" s="301">
        <v>45.272727272727273</v>
      </c>
      <c r="E121" s="301">
        <v>450</v>
      </c>
      <c r="F121" s="299" t="s">
        <v>301</v>
      </c>
    </row>
    <row r="122" spans="1:6" x14ac:dyDescent="0.3">
      <c r="A122" s="299" t="s">
        <v>494</v>
      </c>
      <c r="B122" s="299" t="s">
        <v>448</v>
      </c>
      <c r="C122" s="299" t="s">
        <v>35</v>
      </c>
      <c r="D122" s="301">
        <v>1</v>
      </c>
      <c r="E122" s="301">
        <v>454</v>
      </c>
      <c r="F122" s="299" t="s">
        <v>302</v>
      </c>
    </row>
    <row r="123" spans="1:6" x14ac:dyDescent="0.3">
      <c r="A123" s="299" t="s">
        <v>494</v>
      </c>
      <c r="B123" s="299" t="s">
        <v>448</v>
      </c>
      <c r="C123" s="299" t="s">
        <v>35</v>
      </c>
      <c r="D123" s="301">
        <v>61.590909090909093</v>
      </c>
      <c r="E123" s="301">
        <v>458</v>
      </c>
      <c r="F123" s="299" t="s">
        <v>303</v>
      </c>
    </row>
    <row r="124" spans="1:6" x14ac:dyDescent="0.3">
      <c r="A124" s="299" t="s">
        <v>494</v>
      </c>
      <c r="B124" s="299" t="s">
        <v>448</v>
      </c>
      <c r="C124" s="299" t="s">
        <v>35</v>
      </c>
      <c r="D124" s="301">
        <v>1.0454545454545454</v>
      </c>
      <c r="E124" s="301">
        <v>462</v>
      </c>
      <c r="F124" s="299" t="s">
        <v>384</v>
      </c>
    </row>
    <row r="125" spans="1:6" x14ac:dyDescent="0.3">
      <c r="A125" s="299" t="s">
        <v>494</v>
      </c>
      <c r="B125" s="299" t="s">
        <v>448</v>
      </c>
      <c r="C125" s="299" t="s">
        <v>35</v>
      </c>
      <c r="D125" s="301">
        <v>911.22727272727275</v>
      </c>
      <c r="E125" s="301">
        <v>466</v>
      </c>
      <c r="F125" s="299" t="s">
        <v>304</v>
      </c>
    </row>
    <row r="126" spans="1:6" x14ac:dyDescent="0.3">
      <c r="A126" s="299" t="s">
        <v>494</v>
      </c>
      <c r="B126" s="299" t="s">
        <v>448</v>
      </c>
      <c r="C126" s="299" t="s">
        <v>35</v>
      </c>
      <c r="D126" s="301">
        <v>57.909090909090907</v>
      </c>
      <c r="E126" s="301">
        <v>470</v>
      </c>
      <c r="F126" s="299" t="s">
        <v>122</v>
      </c>
    </row>
    <row r="127" spans="1:6" x14ac:dyDescent="0.3">
      <c r="A127" s="299" t="s">
        <v>494</v>
      </c>
      <c r="B127" s="299" t="s">
        <v>448</v>
      </c>
      <c r="C127" s="299" t="s">
        <v>35</v>
      </c>
      <c r="D127" s="301">
        <v>197.90909090909091</v>
      </c>
      <c r="E127" s="301">
        <v>478</v>
      </c>
      <c r="F127" s="299" t="s">
        <v>305</v>
      </c>
    </row>
    <row r="128" spans="1:6" x14ac:dyDescent="0.3">
      <c r="A128" s="299" t="s">
        <v>494</v>
      </c>
      <c r="B128" s="299" t="s">
        <v>448</v>
      </c>
      <c r="C128" s="299" t="s">
        <v>35</v>
      </c>
      <c r="D128" s="301">
        <v>21.59090909090909</v>
      </c>
      <c r="E128" s="301">
        <v>480</v>
      </c>
      <c r="F128" s="299" t="s">
        <v>306</v>
      </c>
    </row>
    <row r="129" spans="1:6" x14ac:dyDescent="0.3">
      <c r="A129" s="299" t="s">
        <v>494</v>
      </c>
      <c r="B129" s="299" t="s">
        <v>448</v>
      </c>
      <c r="C129" s="299" t="s">
        <v>35</v>
      </c>
      <c r="D129" s="301">
        <v>3813.9090909090905</v>
      </c>
      <c r="E129" s="301">
        <v>484</v>
      </c>
      <c r="F129" s="299" t="s">
        <v>307</v>
      </c>
    </row>
    <row r="130" spans="1:6" x14ac:dyDescent="0.3">
      <c r="A130" s="299" t="s">
        <v>494</v>
      </c>
      <c r="B130" s="299" t="s">
        <v>448</v>
      </c>
      <c r="C130" s="299" t="s">
        <v>35</v>
      </c>
      <c r="D130" s="301">
        <v>151.90909090909091</v>
      </c>
      <c r="E130" s="301">
        <v>496</v>
      </c>
      <c r="F130" s="299" t="s">
        <v>309</v>
      </c>
    </row>
    <row r="131" spans="1:6" x14ac:dyDescent="0.3">
      <c r="A131" s="299" t="s">
        <v>494</v>
      </c>
      <c r="B131" s="299" t="s">
        <v>448</v>
      </c>
      <c r="C131" s="299" t="s">
        <v>35</v>
      </c>
      <c r="D131" s="301">
        <v>2278.181818181818</v>
      </c>
      <c r="E131" s="301">
        <v>498</v>
      </c>
      <c r="F131" s="299" t="s">
        <v>310</v>
      </c>
    </row>
    <row r="132" spans="1:6" x14ac:dyDescent="0.3">
      <c r="A132" s="299" t="s">
        <v>494</v>
      </c>
      <c r="B132" s="299" t="s">
        <v>448</v>
      </c>
      <c r="C132" s="299" t="s">
        <v>35</v>
      </c>
      <c r="D132" s="301">
        <v>25.272727272727273</v>
      </c>
      <c r="E132" s="301">
        <v>499</v>
      </c>
      <c r="F132" s="299" t="s">
        <v>311</v>
      </c>
    </row>
    <row r="133" spans="1:6" x14ac:dyDescent="0.3">
      <c r="A133" s="299" t="s">
        <v>494</v>
      </c>
      <c r="B133" s="299" t="s">
        <v>448</v>
      </c>
      <c r="C133" s="299" t="s">
        <v>35</v>
      </c>
      <c r="D133" s="301">
        <v>13.363636363636363</v>
      </c>
      <c r="E133" s="301">
        <v>500</v>
      </c>
      <c r="F133" s="299" t="s">
        <v>312</v>
      </c>
    </row>
    <row r="134" spans="1:6" x14ac:dyDescent="0.3">
      <c r="A134" s="299" t="s">
        <v>494</v>
      </c>
      <c r="B134" s="299" t="s">
        <v>448</v>
      </c>
      <c r="C134" s="299" t="s">
        <v>35</v>
      </c>
      <c r="D134" s="301">
        <v>49487.590909090912</v>
      </c>
      <c r="E134" s="301">
        <v>504</v>
      </c>
      <c r="F134" s="299" t="s">
        <v>95</v>
      </c>
    </row>
    <row r="135" spans="1:6" x14ac:dyDescent="0.3">
      <c r="A135" s="299" t="s">
        <v>494</v>
      </c>
      <c r="B135" s="299" t="s">
        <v>448</v>
      </c>
      <c r="C135" s="299" t="s">
        <v>35</v>
      </c>
      <c r="D135" s="301">
        <v>43.31818181818182</v>
      </c>
      <c r="E135" s="301">
        <v>508</v>
      </c>
      <c r="F135" s="299" t="s">
        <v>313</v>
      </c>
    </row>
    <row r="136" spans="1:6" x14ac:dyDescent="0.3">
      <c r="A136" s="299" t="s">
        <v>494</v>
      </c>
      <c r="B136" s="299" t="s">
        <v>448</v>
      </c>
      <c r="C136" s="299" t="s">
        <v>35</v>
      </c>
      <c r="D136" s="301">
        <v>1.2727272727272727</v>
      </c>
      <c r="E136" s="301">
        <v>512</v>
      </c>
      <c r="F136" s="299" t="s">
        <v>417</v>
      </c>
    </row>
    <row r="137" spans="1:6" x14ac:dyDescent="0.3">
      <c r="A137" s="299" t="s">
        <v>494</v>
      </c>
      <c r="B137" s="299" t="s">
        <v>448</v>
      </c>
      <c r="C137" s="299" t="s">
        <v>35</v>
      </c>
      <c r="D137" s="301">
        <v>12.090909090909092</v>
      </c>
      <c r="E137" s="301">
        <v>516</v>
      </c>
      <c r="F137" s="299" t="s">
        <v>314</v>
      </c>
    </row>
    <row r="138" spans="1:6" x14ac:dyDescent="0.3">
      <c r="A138" s="299" t="s">
        <v>494</v>
      </c>
      <c r="B138" s="299" t="s">
        <v>448</v>
      </c>
      <c r="C138" s="299" t="s">
        <v>35</v>
      </c>
      <c r="D138" s="301">
        <v>2</v>
      </c>
      <c r="E138" s="301">
        <v>520</v>
      </c>
      <c r="F138" s="299" t="s">
        <v>386</v>
      </c>
    </row>
    <row r="139" spans="1:6" x14ac:dyDescent="0.3">
      <c r="A139" s="299" t="s">
        <v>494</v>
      </c>
      <c r="B139" s="299" t="s">
        <v>448</v>
      </c>
      <c r="C139" s="299" t="s">
        <v>35</v>
      </c>
      <c r="D139" s="301">
        <v>726.77272727272725</v>
      </c>
      <c r="E139" s="301">
        <v>524</v>
      </c>
      <c r="F139" s="299" t="s">
        <v>315</v>
      </c>
    </row>
    <row r="140" spans="1:6" x14ac:dyDescent="0.3">
      <c r="A140" s="299" t="s">
        <v>494</v>
      </c>
      <c r="B140" s="299" t="s">
        <v>448</v>
      </c>
      <c r="C140" s="299" t="s">
        <v>35</v>
      </c>
      <c r="D140" s="301">
        <v>3940.9545454545455</v>
      </c>
      <c r="E140" s="301">
        <v>528</v>
      </c>
      <c r="F140" s="299" t="s">
        <v>316</v>
      </c>
    </row>
    <row r="141" spans="1:6" x14ac:dyDescent="0.3">
      <c r="A141" s="299" t="s">
        <v>494</v>
      </c>
      <c r="B141" s="299" t="s">
        <v>448</v>
      </c>
      <c r="C141" s="299" t="s">
        <v>35</v>
      </c>
      <c r="D141" s="301">
        <v>33.590909090909086</v>
      </c>
      <c r="E141" s="301">
        <v>540</v>
      </c>
      <c r="F141" s="299" t="s">
        <v>317</v>
      </c>
    </row>
    <row r="142" spans="1:6" x14ac:dyDescent="0.3">
      <c r="A142" s="299" t="s">
        <v>494</v>
      </c>
      <c r="B142" s="299" t="s">
        <v>448</v>
      </c>
      <c r="C142" s="299" t="s">
        <v>35</v>
      </c>
      <c r="D142" s="301">
        <v>1</v>
      </c>
      <c r="E142" s="301">
        <v>548</v>
      </c>
      <c r="F142" s="299" t="s">
        <v>387</v>
      </c>
    </row>
    <row r="143" spans="1:6" x14ac:dyDescent="0.3">
      <c r="A143" s="299" t="s">
        <v>494</v>
      </c>
      <c r="B143" s="299" t="s">
        <v>448</v>
      </c>
      <c r="C143" s="299" t="s">
        <v>35</v>
      </c>
      <c r="D143" s="301">
        <v>50.454545454545453</v>
      </c>
      <c r="E143" s="301">
        <v>554</v>
      </c>
      <c r="F143" s="299" t="s">
        <v>318</v>
      </c>
    </row>
    <row r="144" spans="1:6" x14ac:dyDescent="0.3">
      <c r="A144" s="299" t="s">
        <v>494</v>
      </c>
      <c r="B144" s="299" t="s">
        <v>448</v>
      </c>
      <c r="C144" s="299" t="s">
        <v>35</v>
      </c>
      <c r="D144" s="301">
        <v>9985.7727272727279</v>
      </c>
      <c r="E144" s="301">
        <v>558</v>
      </c>
      <c r="F144" s="299" t="s">
        <v>191</v>
      </c>
    </row>
    <row r="145" spans="1:6" x14ac:dyDescent="0.3">
      <c r="A145" s="299" t="s">
        <v>494</v>
      </c>
      <c r="B145" s="299" t="s">
        <v>448</v>
      </c>
      <c r="C145" s="299" t="s">
        <v>35</v>
      </c>
      <c r="D145" s="301">
        <v>14</v>
      </c>
      <c r="E145" s="301">
        <v>562</v>
      </c>
      <c r="F145" s="299" t="s">
        <v>388</v>
      </c>
    </row>
    <row r="146" spans="1:6" x14ac:dyDescent="0.3">
      <c r="A146" s="299" t="s">
        <v>494</v>
      </c>
      <c r="B146" s="299" t="s">
        <v>448</v>
      </c>
      <c r="C146" s="299" t="s">
        <v>35</v>
      </c>
      <c r="D146" s="301">
        <v>3222.363636363636</v>
      </c>
      <c r="E146" s="301">
        <v>566</v>
      </c>
      <c r="F146" s="299" t="s">
        <v>319</v>
      </c>
    </row>
    <row r="147" spans="1:6" x14ac:dyDescent="0.3">
      <c r="A147" s="299" t="s">
        <v>494</v>
      </c>
      <c r="B147" s="299" t="s">
        <v>448</v>
      </c>
      <c r="C147" s="299" t="s">
        <v>35</v>
      </c>
      <c r="D147" s="301">
        <v>1</v>
      </c>
      <c r="E147" s="301">
        <v>574</v>
      </c>
      <c r="F147" s="299" t="s">
        <v>320</v>
      </c>
    </row>
    <row r="148" spans="1:6" x14ac:dyDescent="0.3">
      <c r="A148" s="299" t="s">
        <v>494</v>
      </c>
      <c r="B148" s="299" t="s">
        <v>448</v>
      </c>
      <c r="C148" s="299" t="s">
        <v>35</v>
      </c>
      <c r="D148" s="301">
        <v>556.72727272727275</v>
      </c>
      <c r="E148" s="301">
        <v>578</v>
      </c>
      <c r="F148" s="299" t="s">
        <v>321</v>
      </c>
    </row>
    <row r="149" spans="1:6" x14ac:dyDescent="0.3">
      <c r="A149" s="299" t="s">
        <v>494</v>
      </c>
      <c r="B149" s="299" t="s">
        <v>448</v>
      </c>
      <c r="C149" s="299" t="s">
        <v>35</v>
      </c>
      <c r="D149" s="301">
        <v>3</v>
      </c>
      <c r="E149" s="301">
        <v>580</v>
      </c>
      <c r="F149" s="299" t="s">
        <v>322</v>
      </c>
    </row>
    <row r="150" spans="1:6" x14ac:dyDescent="0.3">
      <c r="A150" s="299" t="s">
        <v>494</v>
      </c>
      <c r="B150" s="299" t="s">
        <v>448</v>
      </c>
      <c r="C150" s="299" t="s">
        <v>35</v>
      </c>
      <c r="D150" s="301">
        <v>0.95454545454545459</v>
      </c>
      <c r="E150" s="301">
        <v>581</v>
      </c>
      <c r="F150" s="299" t="s">
        <v>486</v>
      </c>
    </row>
    <row r="151" spans="1:6" x14ac:dyDescent="0.3">
      <c r="A151" s="299" t="s">
        <v>494</v>
      </c>
      <c r="B151" s="299" t="s">
        <v>448</v>
      </c>
      <c r="C151" s="299" t="s">
        <v>35</v>
      </c>
      <c r="D151" s="301">
        <v>2</v>
      </c>
      <c r="E151" s="301">
        <v>583</v>
      </c>
      <c r="F151" s="299" t="s">
        <v>389</v>
      </c>
    </row>
    <row r="152" spans="1:6" x14ac:dyDescent="0.3">
      <c r="A152" s="299" t="s">
        <v>494</v>
      </c>
      <c r="B152" s="299" t="s">
        <v>448</v>
      </c>
      <c r="C152" s="299" t="s">
        <v>35</v>
      </c>
      <c r="D152" s="301">
        <v>2</v>
      </c>
      <c r="E152" s="301">
        <v>584</v>
      </c>
      <c r="F152" s="299" t="s">
        <v>323</v>
      </c>
    </row>
    <row r="153" spans="1:6" x14ac:dyDescent="0.3">
      <c r="A153" s="299" t="s">
        <v>494</v>
      </c>
      <c r="B153" s="299" t="s">
        <v>448</v>
      </c>
      <c r="C153" s="299" t="s">
        <v>35</v>
      </c>
      <c r="D153" s="301">
        <v>1605.0909090909092</v>
      </c>
      <c r="E153" s="301">
        <v>586</v>
      </c>
      <c r="F153" s="299" t="s">
        <v>324</v>
      </c>
    </row>
    <row r="154" spans="1:6" x14ac:dyDescent="0.3">
      <c r="A154" s="299" t="s">
        <v>494</v>
      </c>
      <c r="B154" s="299" t="s">
        <v>448</v>
      </c>
      <c r="C154" s="299" t="s">
        <v>35</v>
      </c>
      <c r="D154" s="301">
        <v>228.27272727272728</v>
      </c>
      <c r="E154" s="301">
        <v>591</v>
      </c>
      <c r="F154" s="299" t="s">
        <v>325</v>
      </c>
    </row>
    <row r="155" spans="1:6" x14ac:dyDescent="0.3">
      <c r="A155" s="299" t="s">
        <v>494</v>
      </c>
      <c r="B155" s="299" t="s">
        <v>448</v>
      </c>
      <c r="C155" s="299" t="s">
        <v>35</v>
      </c>
      <c r="D155" s="301">
        <v>1</v>
      </c>
      <c r="E155" s="301">
        <v>598</v>
      </c>
      <c r="F155" s="299" t="s">
        <v>412</v>
      </c>
    </row>
    <row r="156" spans="1:6" x14ac:dyDescent="0.3">
      <c r="A156" s="299" t="s">
        <v>494</v>
      </c>
      <c r="B156" s="299" t="s">
        <v>448</v>
      </c>
      <c r="C156" s="299" t="s">
        <v>35</v>
      </c>
      <c r="D156" s="301">
        <v>16268.5</v>
      </c>
      <c r="E156" s="301">
        <v>600</v>
      </c>
      <c r="F156" s="299" t="s">
        <v>192</v>
      </c>
    </row>
    <row r="157" spans="1:6" x14ac:dyDescent="0.3">
      <c r="A157" s="299" t="s">
        <v>494</v>
      </c>
      <c r="B157" s="299" t="s">
        <v>448</v>
      </c>
      <c r="C157" s="299" t="s">
        <v>35</v>
      </c>
      <c r="D157" s="301">
        <v>18805.636363636364</v>
      </c>
      <c r="E157" s="301">
        <v>604</v>
      </c>
      <c r="F157" s="299" t="s">
        <v>326</v>
      </c>
    </row>
    <row r="158" spans="1:6" x14ac:dyDescent="0.3">
      <c r="A158" s="299" t="s">
        <v>494</v>
      </c>
      <c r="B158" s="299" t="s">
        <v>448</v>
      </c>
      <c r="C158" s="299" t="s">
        <v>35</v>
      </c>
      <c r="D158" s="301">
        <v>9515.954545454546</v>
      </c>
      <c r="E158" s="301">
        <v>608</v>
      </c>
      <c r="F158" s="299" t="s">
        <v>327</v>
      </c>
    </row>
    <row r="159" spans="1:6" x14ac:dyDescent="0.3">
      <c r="A159" s="299" t="s">
        <v>494</v>
      </c>
      <c r="B159" s="299" t="s">
        <v>448</v>
      </c>
      <c r="C159" s="299" t="s">
        <v>35</v>
      </c>
      <c r="D159" s="301">
        <v>1.8181818181818181</v>
      </c>
      <c r="E159" s="301">
        <v>612</v>
      </c>
      <c r="F159" s="299" t="s">
        <v>328</v>
      </c>
    </row>
    <row r="160" spans="1:6" x14ac:dyDescent="0.3">
      <c r="A160" s="299" t="s">
        <v>494</v>
      </c>
      <c r="B160" s="299" t="s">
        <v>448</v>
      </c>
      <c r="C160" s="299" t="s">
        <v>35</v>
      </c>
      <c r="D160" s="301">
        <v>12130.681818181818</v>
      </c>
      <c r="E160" s="301">
        <v>616</v>
      </c>
      <c r="F160" s="299" t="s">
        <v>96</v>
      </c>
    </row>
    <row r="161" spans="1:6" x14ac:dyDescent="0.3">
      <c r="A161" s="299" t="s">
        <v>494</v>
      </c>
      <c r="B161" s="299" t="s">
        <v>448</v>
      </c>
      <c r="C161" s="299" t="s">
        <v>35</v>
      </c>
      <c r="D161" s="301">
        <v>12002.090909090908</v>
      </c>
      <c r="E161" s="301">
        <v>620</v>
      </c>
      <c r="F161" s="299" t="s">
        <v>109</v>
      </c>
    </row>
    <row r="162" spans="1:6" x14ac:dyDescent="0.3">
      <c r="A162" s="299" t="s">
        <v>494</v>
      </c>
      <c r="B162" s="299" t="s">
        <v>448</v>
      </c>
      <c r="C162" s="299" t="s">
        <v>35</v>
      </c>
      <c r="D162" s="301">
        <v>410.09090909090912</v>
      </c>
      <c r="E162" s="301">
        <v>624</v>
      </c>
      <c r="F162" s="299" t="s">
        <v>329</v>
      </c>
    </row>
    <row r="163" spans="1:6" x14ac:dyDescent="0.3">
      <c r="A163" s="299" t="s">
        <v>494</v>
      </c>
      <c r="B163" s="299" t="s">
        <v>448</v>
      </c>
      <c r="C163" s="299" t="s">
        <v>35</v>
      </c>
      <c r="D163" s="301">
        <v>3</v>
      </c>
      <c r="E163" s="301">
        <v>626</v>
      </c>
      <c r="F163" s="299" t="s">
        <v>330</v>
      </c>
    </row>
    <row r="164" spans="1:6" x14ac:dyDescent="0.3">
      <c r="A164" s="299" t="s">
        <v>494</v>
      </c>
      <c r="B164" s="299" t="s">
        <v>448</v>
      </c>
      <c r="C164" s="299" t="s">
        <v>35</v>
      </c>
      <c r="D164" s="301">
        <v>26.59090909090909</v>
      </c>
      <c r="E164" s="301">
        <v>630</v>
      </c>
      <c r="F164" s="299" t="s">
        <v>331</v>
      </c>
    </row>
    <row r="165" spans="1:6" x14ac:dyDescent="0.3">
      <c r="A165" s="299" t="s">
        <v>494</v>
      </c>
      <c r="B165" s="299" t="s">
        <v>448</v>
      </c>
      <c r="C165" s="299" t="s">
        <v>35</v>
      </c>
      <c r="D165" s="301">
        <v>5</v>
      </c>
      <c r="E165" s="301">
        <v>638</v>
      </c>
      <c r="F165" s="299" t="s">
        <v>391</v>
      </c>
    </row>
    <row r="166" spans="1:6" x14ac:dyDescent="0.3">
      <c r="A166" s="299" t="s">
        <v>494</v>
      </c>
      <c r="B166" s="299" t="s">
        <v>448</v>
      </c>
      <c r="C166" s="299" t="s">
        <v>35</v>
      </c>
      <c r="D166" s="301">
        <v>103625.13636363637</v>
      </c>
      <c r="E166" s="301">
        <v>642</v>
      </c>
      <c r="F166" s="299" t="s">
        <v>97</v>
      </c>
    </row>
    <row r="167" spans="1:6" x14ac:dyDescent="0.3">
      <c r="A167" s="299" t="s">
        <v>494</v>
      </c>
      <c r="B167" s="299" t="s">
        <v>448</v>
      </c>
      <c r="C167" s="299" t="s">
        <v>35</v>
      </c>
      <c r="D167" s="301">
        <v>10854.772727272728</v>
      </c>
      <c r="E167" s="301">
        <v>643</v>
      </c>
      <c r="F167" s="299" t="s">
        <v>333</v>
      </c>
    </row>
    <row r="168" spans="1:6" x14ac:dyDescent="0.3">
      <c r="A168" s="299" t="s">
        <v>494</v>
      </c>
      <c r="B168" s="299" t="s">
        <v>448</v>
      </c>
      <c r="C168" s="299" t="s">
        <v>35</v>
      </c>
      <c r="D168" s="301">
        <v>44.409090909090914</v>
      </c>
      <c r="E168" s="301">
        <v>646</v>
      </c>
      <c r="F168" s="299" t="s">
        <v>334</v>
      </c>
    </row>
    <row r="169" spans="1:6" x14ac:dyDescent="0.3">
      <c r="A169" s="299" t="s">
        <v>494</v>
      </c>
      <c r="B169" s="299" t="s">
        <v>448</v>
      </c>
      <c r="C169" s="299" t="s">
        <v>35</v>
      </c>
      <c r="D169" s="301">
        <v>5</v>
      </c>
      <c r="E169" s="301">
        <v>659</v>
      </c>
      <c r="F169" s="299" t="s">
        <v>335</v>
      </c>
    </row>
    <row r="170" spans="1:6" x14ac:dyDescent="0.3">
      <c r="A170" s="299" t="s">
        <v>494</v>
      </c>
      <c r="B170" s="299" t="s">
        <v>448</v>
      </c>
      <c r="C170" s="299" t="s">
        <v>35</v>
      </c>
      <c r="D170" s="301">
        <v>3</v>
      </c>
      <c r="E170" s="301">
        <v>662</v>
      </c>
      <c r="F170" s="299" t="s">
        <v>337</v>
      </c>
    </row>
    <row r="171" spans="1:6" x14ac:dyDescent="0.3">
      <c r="A171" s="299" t="s">
        <v>494</v>
      </c>
      <c r="B171" s="299" t="s">
        <v>448</v>
      </c>
      <c r="C171" s="299" t="s">
        <v>35</v>
      </c>
      <c r="D171" s="301">
        <v>2</v>
      </c>
      <c r="E171" s="301">
        <v>666</v>
      </c>
      <c r="F171" s="299" t="s">
        <v>413</v>
      </c>
    </row>
    <row r="172" spans="1:6" x14ac:dyDescent="0.3">
      <c r="A172" s="299" t="s">
        <v>494</v>
      </c>
      <c r="B172" s="299" t="s">
        <v>448</v>
      </c>
      <c r="C172" s="299" t="s">
        <v>35</v>
      </c>
      <c r="D172" s="301">
        <v>2</v>
      </c>
      <c r="E172" s="301">
        <v>670</v>
      </c>
      <c r="F172" s="299" t="s">
        <v>393</v>
      </c>
    </row>
    <row r="173" spans="1:6" x14ac:dyDescent="0.3">
      <c r="A173" s="299" t="s">
        <v>494</v>
      </c>
      <c r="B173" s="299" t="s">
        <v>448</v>
      </c>
      <c r="C173" s="299" t="s">
        <v>35</v>
      </c>
      <c r="D173" s="301">
        <v>1</v>
      </c>
      <c r="E173" s="301">
        <v>674</v>
      </c>
      <c r="F173" s="299" t="s">
        <v>394</v>
      </c>
    </row>
    <row r="174" spans="1:6" x14ac:dyDescent="0.3">
      <c r="A174" s="299" t="s">
        <v>494</v>
      </c>
      <c r="B174" s="299" t="s">
        <v>448</v>
      </c>
      <c r="C174" s="299" t="s">
        <v>35</v>
      </c>
      <c r="D174" s="301">
        <v>5.1818181818181817</v>
      </c>
      <c r="E174" s="301">
        <v>678</v>
      </c>
      <c r="F174" s="299" t="s">
        <v>338</v>
      </c>
    </row>
    <row r="175" spans="1:6" x14ac:dyDescent="0.3">
      <c r="A175" s="299" t="s">
        <v>494</v>
      </c>
      <c r="B175" s="299" t="s">
        <v>448</v>
      </c>
      <c r="C175" s="299" t="s">
        <v>35</v>
      </c>
      <c r="D175" s="301">
        <v>12.318181818181818</v>
      </c>
      <c r="E175" s="301">
        <v>682</v>
      </c>
      <c r="F175" s="299" t="s">
        <v>339</v>
      </c>
    </row>
    <row r="176" spans="1:6" x14ac:dyDescent="0.3">
      <c r="A176" s="299" t="s">
        <v>494</v>
      </c>
      <c r="B176" s="299" t="s">
        <v>448</v>
      </c>
      <c r="C176" s="299" t="s">
        <v>35</v>
      </c>
      <c r="D176" s="301">
        <v>3869.0454545454545</v>
      </c>
      <c r="E176" s="301">
        <v>686</v>
      </c>
      <c r="F176" s="299" t="s">
        <v>193</v>
      </c>
    </row>
    <row r="177" spans="1:6" x14ac:dyDescent="0.3">
      <c r="A177" s="299" t="s">
        <v>494</v>
      </c>
      <c r="B177" s="299" t="s">
        <v>448</v>
      </c>
      <c r="C177" s="299" t="s">
        <v>35</v>
      </c>
      <c r="D177" s="301">
        <v>432.95454545454544</v>
      </c>
      <c r="E177" s="301">
        <v>688</v>
      </c>
      <c r="F177" s="299" t="s">
        <v>340</v>
      </c>
    </row>
    <row r="178" spans="1:6" x14ac:dyDescent="0.3">
      <c r="A178" s="299" t="s">
        <v>494</v>
      </c>
      <c r="B178" s="299" t="s">
        <v>448</v>
      </c>
      <c r="C178" s="299" t="s">
        <v>35</v>
      </c>
      <c r="D178" s="301">
        <v>4</v>
      </c>
      <c r="E178" s="301">
        <v>690</v>
      </c>
      <c r="F178" s="299" t="s">
        <v>341</v>
      </c>
    </row>
    <row r="179" spans="1:6" x14ac:dyDescent="0.3">
      <c r="A179" s="299" t="s">
        <v>494</v>
      </c>
      <c r="B179" s="299" t="s">
        <v>448</v>
      </c>
      <c r="C179" s="299" t="s">
        <v>35</v>
      </c>
      <c r="D179" s="301">
        <v>64.590909090909093</v>
      </c>
      <c r="E179" s="301">
        <v>694</v>
      </c>
      <c r="F179" s="299" t="s">
        <v>342</v>
      </c>
    </row>
    <row r="180" spans="1:6" x14ac:dyDescent="0.3">
      <c r="A180" s="299" t="s">
        <v>494</v>
      </c>
      <c r="B180" s="299" t="s">
        <v>448</v>
      </c>
      <c r="C180" s="299" t="s">
        <v>35</v>
      </c>
      <c r="D180" s="301">
        <v>49.272727272727273</v>
      </c>
      <c r="E180" s="301">
        <v>702</v>
      </c>
      <c r="F180" s="299" t="s">
        <v>343</v>
      </c>
    </row>
    <row r="181" spans="1:6" x14ac:dyDescent="0.3">
      <c r="A181" s="299" t="s">
        <v>494</v>
      </c>
      <c r="B181" s="299" t="s">
        <v>448</v>
      </c>
      <c r="C181" s="299" t="s">
        <v>35</v>
      </c>
      <c r="D181" s="301">
        <v>1510.5</v>
      </c>
      <c r="E181" s="301">
        <v>703</v>
      </c>
      <c r="F181" s="299" t="s">
        <v>94</v>
      </c>
    </row>
    <row r="182" spans="1:6" x14ac:dyDescent="0.3">
      <c r="A182" s="299" t="s">
        <v>494</v>
      </c>
      <c r="B182" s="299" t="s">
        <v>448</v>
      </c>
      <c r="C182" s="299" t="s">
        <v>35</v>
      </c>
      <c r="D182" s="301">
        <v>255.86363636363637</v>
      </c>
      <c r="E182" s="301">
        <v>704</v>
      </c>
      <c r="F182" s="299" t="s">
        <v>344</v>
      </c>
    </row>
    <row r="183" spans="1:6" x14ac:dyDescent="0.3">
      <c r="A183" s="299" t="s">
        <v>494</v>
      </c>
      <c r="B183" s="299" t="s">
        <v>448</v>
      </c>
      <c r="C183" s="299" t="s">
        <v>35</v>
      </c>
      <c r="D183" s="301">
        <v>412.5</v>
      </c>
      <c r="E183" s="301">
        <v>705</v>
      </c>
      <c r="F183" s="299" t="s">
        <v>115</v>
      </c>
    </row>
    <row r="184" spans="1:6" x14ac:dyDescent="0.3">
      <c r="A184" s="299" t="s">
        <v>494</v>
      </c>
      <c r="B184" s="299" t="s">
        <v>448</v>
      </c>
      <c r="C184" s="299" t="s">
        <v>35</v>
      </c>
      <c r="D184" s="301">
        <v>3.1363636363636362</v>
      </c>
      <c r="E184" s="301">
        <v>706</v>
      </c>
      <c r="F184" s="299" t="s">
        <v>395</v>
      </c>
    </row>
    <row r="185" spans="1:6" x14ac:dyDescent="0.3">
      <c r="A185" s="299" t="s">
        <v>494</v>
      </c>
      <c r="B185" s="299" t="s">
        <v>448</v>
      </c>
      <c r="C185" s="299" t="s">
        <v>35</v>
      </c>
      <c r="D185" s="301">
        <v>180</v>
      </c>
      <c r="E185" s="301">
        <v>710</v>
      </c>
      <c r="F185" s="299" t="s">
        <v>345</v>
      </c>
    </row>
    <row r="186" spans="1:6" x14ac:dyDescent="0.3">
      <c r="A186" s="299" t="s">
        <v>494</v>
      </c>
      <c r="B186" s="299" t="s">
        <v>448</v>
      </c>
      <c r="C186" s="299" t="s">
        <v>35</v>
      </c>
      <c r="D186" s="301">
        <v>15.772727272727273</v>
      </c>
      <c r="E186" s="301">
        <v>716</v>
      </c>
      <c r="F186" s="299" t="s">
        <v>346</v>
      </c>
    </row>
    <row r="187" spans="1:6" x14ac:dyDescent="0.3">
      <c r="A187" s="299" t="s">
        <v>494</v>
      </c>
      <c r="B187" s="299" t="s">
        <v>448</v>
      </c>
      <c r="C187" s="299" t="s">
        <v>35</v>
      </c>
      <c r="D187" s="301">
        <v>4646206.2727272734</v>
      </c>
      <c r="E187" s="301">
        <v>724</v>
      </c>
      <c r="F187" s="299" t="s">
        <v>223</v>
      </c>
    </row>
    <row r="188" spans="1:6" x14ac:dyDescent="0.3">
      <c r="A188" s="299" t="s">
        <v>494</v>
      </c>
      <c r="B188" s="299" t="s">
        <v>448</v>
      </c>
      <c r="C188" s="299" t="s">
        <v>35</v>
      </c>
      <c r="D188" s="301">
        <v>2.5909090909090908</v>
      </c>
      <c r="E188" s="301">
        <v>728</v>
      </c>
      <c r="F188" s="299" t="s">
        <v>414</v>
      </c>
    </row>
    <row r="189" spans="1:6" x14ac:dyDescent="0.3">
      <c r="A189" s="299" t="s">
        <v>494</v>
      </c>
      <c r="B189" s="299" t="s">
        <v>448</v>
      </c>
      <c r="C189" s="299" t="s">
        <v>35</v>
      </c>
      <c r="D189" s="301">
        <v>11.136363636363637</v>
      </c>
      <c r="E189" s="301">
        <v>729</v>
      </c>
      <c r="F189" s="299" t="s">
        <v>347</v>
      </c>
    </row>
    <row r="190" spans="1:6" x14ac:dyDescent="0.3">
      <c r="A190" s="299" t="s">
        <v>494</v>
      </c>
      <c r="B190" s="299" t="s">
        <v>448</v>
      </c>
      <c r="C190" s="299" t="s">
        <v>35</v>
      </c>
      <c r="D190" s="301">
        <v>34.590909090909093</v>
      </c>
      <c r="E190" s="301">
        <v>732</v>
      </c>
      <c r="F190" s="299" t="s">
        <v>348</v>
      </c>
    </row>
    <row r="191" spans="1:6" x14ac:dyDescent="0.3">
      <c r="A191" s="299" t="s">
        <v>494</v>
      </c>
      <c r="B191" s="299" t="s">
        <v>448</v>
      </c>
      <c r="C191" s="299" t="s">
        <v>35</v>
      </c>
      <c r="D191" s="301">
        <v>3</v>
      </c>
      <c r="E191" s="301">
        <v>740</v>
      </c>
      <c r="F191" s="299" t="s">
        <v>349</v>
      </c>
    </row>
    <row r="192" spans="1:6" x14ac:dyDescent="0.3">
      <c r="A192" s="299" t="s">
        <v>494</v>
      </c>
      <c r="B192" s="299" t="s">
        <v>448</v>
      </c>
      <c r="C192" s="299" t="s">
        <v>35</v>
      </c>
      <c r="D192" s="301">
        <v>2</v>
      </c>
      <c r="E192" s="301">
        <v>744</v>
      </c>
      <c r="F192" s="299" t="s">
        <v>425</v>
      </c>
    </row>
    <row r="193" spans="1:6" x14ac:dyDescent="0.3">
      <c r="A193" s="299" t="s">
        <v>494</v>
      </c>
      <c r="B193" s="299" t="s">
        <v>448</v>
      </c>
      <c r="C193" s="299" t="s">
        <v>35</v>
      </c>
      <c r="D193" s="301">
        <v>2236.818181818182</v>
      </c>
      <c r="E193" s="301">
        <v>752</v>
      </c>
      <c r="F193" s="299" t="s">
        <v>119</v>
      </c>
    </row>
    <row r="194" spans="1:6" x14ac:dyDescent="0.3">
      <c r="A194" s="299" t="s">
        <v>494</v>
      </c>
      <c r="B194" s="299" t="s">
        <v>448</v>
      </c>
      <c r="C194" s="299" t="s">
        <v>35</v>
      </c>
      <c r="D194" s="301">
        <v>802.31818181818187</v>
      </c>
      <c r="E194" s="301">
        <v>756</v>
      </c>
      <c r="F194" s="299" t="s">
        <v>350</v>
      </c>
    </row>
    <row r="195" spans="1:6" x14ac:dyDescent="0.3">
      <c r="A195" s="299" t="s">
        <v>494</v>
      </c>
      <c r="B195" s="299" t="s">
        <v>448</v>
      </c>
      <c r="C195" s="299" t="s">
        <v>35</v>
      </c>
      <c r="D195" s="301">
        <v>166.09090909090909</v>
      </c>
      <c r="E195" s="301">
        <v>760</v>
      </c>
      <c r="F195" s="299" t="s">
        <v>351</v>
      </c>
    </row>
    <row r="196" spans="1:6" x14ac:dyDescent="0.3">
      <c r="A196" s="299" t="s">
        <v>494</v>
      </c>
      <c r="B196" s="299" t="s">
        <v>448</v>
      </c>
      <c r="C196" s="299" t="s">
        <v>35</v>
      </c>
      <c r="D196" s="301">
        <v>4.5454545454545459</v>
      </c>
      <c r="E196" s="301">
        <v>762</v>
      </c>
      <c r="F196" s="299" t="s">
        <v>352</v>
      </c>
    </row>
    <row r="197" spans="1:6" x14ac:dyDescent="0.3">
      <c r="A197" s="299" t="s">
        <v>494</v>
      </c>
      <c r="B197" s="299" t="s">
        <v>448</v>
      </c>
      <c r="C197" s="299" t="s">
        <v>35</v>
      </c>
      <c r="D197" s="301">
        <v>608.81818181818176</v>
      </c>
      <c r="E197" s="301">
        <v>764</v>
      </c>
      <c r="F197" s="299" t="s">
        <v>353</v>
      </c>
    </row>
    <row r="198" spans="1:6" x14ac:dyDescent="0.3">
      <c r="A198" s="299" t="s">
        <v>494</v>
      </c>
      <c r="B198" s="299" t="s">
        <v>448</v>
      </c>
      <c r="C198" s="299" t="s">
        <v>35</v>
      </c>
      <c r="D198" s="301">
        <v>28.227272727272727</v>
      </c>
      <c r="E198" s="301">
        <v>768</v>
      </c>
      <c r="F198" s="299" t="s">
        <v>354</v>
      </c>
    </row>
    <row r="199" spans="1:6" x14ac:dyDescent="0.3">
      <c r="A199" s="299" t="s">
        <v>494</v>
      </c>
      <c r="B199" s="299" t="s">
        <v>448</v>
      </c>
      <c r="C199" s="299" t="s">
        <v>35</v>
      </c>
      <c r="D199" s="301">
        <v>14</v>
      </c>
      <c r="E199" s="301">
        <v>780</v>
      </c>
      <c r="F199" s="299" t="s">
        <v>355</v>
      </c>
    </row>
    <row r="200" spans="1:6" x14ac:dyDescent="0.3">
      <c r="A200" s="299" t="s">
        <v>494</v>
      </c>
      <c r="B200" s="299" t="s">
        <v>448</v>
      </c>
      <c r="C200" s="299" t="s">
        <v>35</v>
      </c>
      <c r="D200" s="301">
        <v>1</v>
      </c>
      <c r="E200" s="301">
        <v>784</v>
      </c>
      <c r="F200" s="299" t="s">
        <v>356</v>
      </c>
    </row>
    <row r="201" spans="1:6" x14ac:dyDescent="0.3">
      <c r="A201" s="299" t="s">
        <v>494</v>
      </c>
      <c r="B201" s="299" t="s">
        <v>448</v>
      </c>
      <c r="C201" s="299" t="s">
        <v>35</v>
      </c>
      <c r="D201" s="301">
        <v>177.40909090909091</v>
      </c>
      <c r="E201" s="301">
        <v>788</v>
      </c>
      <c r="F201" s="299" t="s">
        <v>357</v>
      </c>
    </row>
    <row r="202" spans="1:6" x14ac:dyDescent="0.3">
      <c r="A202" s="299" t="s">
        <v>494</v>
      </c>
      <c r="B202" s="299" t="s">
        <v>448</v>
      </c>
      <c r="C202" s="299" t="s">
        <v>35</v>
      </c>
      <c r="D202" s="301">
        <v>525.59090909090912</v>
      </c>
      <c r="E202" s="301">
        <v>792</v>
      </c>
      <c r="F202" s="299" t="s">
        <v>358</v>
      </c>
    </row>
    <row r="203" spans="1:6" x14ac:dyDescent="0.3">
      <c r="A203" s="299" t="s">
        <v>494</v>
      </c>
      <c r="B203" s="299" t="s">
        <v>448</v>
      </c>
      <c r="C203" s="299" t="s">
        <v>35</v>
      </c>
      <c r="D203" s="301">
        <v>4.954545454545455</v>
      </c>
      <c r="E203" s="301">
        <v>795</v>
      </c>
      <c r="F203" s="299" t="s">
        <v>359</v>
      </c>
    </row>
    <row r="204" spans="1:6" x14ac:dyDescent="0.3">
      <c r="A204" s="299" t="s">
        <v>494</v>
      </c>
      <c r="B204" s="299" t="s">
        <v>448</v>
      </c>
      <c r="C204" s="299" t="s">
        <v>35</v>
      </c>
      <c r="D204" s="301">
        <v>25.681818181818183</v>
      </c>
      <c r="E204" s="301">
        <v>800</v>
      </c>
      <c r="F204" s="299" t="s">
        <v>360</v>
      </c>
    </row>
    <row r="205" spans="1:6" x14ac:dyDescent="0.3">
      <c r="A205" s="299" t="s">
        <v>494</v>
      </c>
      <c r="B205" s="299" t="s">
        <v>448</v>
      </c>
      <c r="C205" s="299" t="s">
        <v>35</v>
      </c>
      <c r="D205" s="301">
        <v>20001.5</v>
      </c>
      <c r="E205" s="301">
        <v>804</v>
      </c>
      <c r="F205" s="299" t="s">
        <v>98</v>
      </c>
    </row>
    <row r="206" spans="1:6" x14ac:dyDescent="0.3">
      <c r="A206" s="299" t="s">
        <v>494</v>
      </c>
      <c r="B206" s="299" t="s">
        <v>448</v>
      </c>
      <c r="C206" s="299" t="s">
        <v>35</v>
      </c>
      <c r="D206" s="301">
        <v>65.818181818181813</v>
      </c>
      <c r="E206" s="301">
        <v>807</v>
      </c>
      <c r="F206" s="299" t="s">
        <v>361</v>
      </c>
    </row>
    <row r="207" spans="1:6" x14ac:dyDescent="0.3">
      <c r="A207" s="299" t="s">
        <v>494</v>
      </c>
      <c r="B207" s="299" t="s">
        <v>448</v>
      </c>
      <c r="C207" s="299" t="s">
        <v>35</v>
      </c>
      <c r="D207" s="301">
        <v>150.36363636363637</v>
      </c>
      <c r="E207" s="301">
        <v>818</v>
      </c>
      <c r="F207" s="299" t="s">
        <v>362</v>
      </c>
    </row>
    <row r="208" spans="1:6" x14ac:dyDescent="0.3">
      <c r="A208" s="299" t="s">
        <v>494</v>
      </c>
      <c r="B208" s="299" t="s">
        <v>448</v>
      </c>
      <c r="C208" s="299" t="s">
        <v>35</v>
      </c>
      <c r="D208" s="301">
        <v>14364.636363636364</v>
      </c>
      <c r="E208" s="301">
        <v>826</v>
      </c>
      <c r="F208" s="299" t="s">
        <v>110</v>
      </c>
    </row>
    <row r="209" spans="1:6" x14ac:dyDescent="0.3">
      <c r="A209" s="299" t="s">
        <v>494</v>
      </c>
      <c r="B209" s="299" t="s">
        <v>448</v>
      </c>
      <c r="C209" s="299" t="s">
        <v>35</v>
      </c>
      <c r="D209" s="301">
        <v>1.6363636363636362</v>
      </c>
      <c r="E209" s="301">
        <v>831</v>
      </c>
      <c r="F209" s="299" t="s">
        <v>429</v>
      </c>
    </row>
    <row r="210" spans="1:6" x14ac:dyDescent="0.3">
      <c r="A210" s="299" t="s">
        <v>494</v>
      </c>
      <c r="B210" s="299" t="s">
        <v>448</v>
      </c>
      <c r="C210" s="299" t="s">
        <v>35</v>
      </c>
      <c r="D210" s="301">
        <v>2</v>
      </c>
      <c r="E210" s="301">
        <v>832</v>
      </c>
      <c r="F210" s="299" t="s">
        <v>397</v>
      </c>
    </row>
    <row r="211" spans="1:6" x14ac:dyDescent="0.3">
      <c r="A211" s="299" t="s">
        <v>494</v>
      </c>
      <c r="B211" s="299" t="s">
        <v>448</v>
      </c>
      <c r="C211" s="299" t="s">
        <v>35</v>
      </c>
      <c r="D211" s="301">
        <v>1</v>
      </c>
      <c r="E211" s="301">
        <v>833</v>
      </c>
      <c r="F211" s="299" t="s">
        <v>363</v>
      </c>
    </row>
    <row r="212" spans="1:6" x14ac:dyDescent="0.3">
      <c r="A212" s="299" t="s">
        <v>494</v>
      </c>
      <c r="B212" s="299" t="s">
        <v>448</v>
      </c>
      <c r="C212" s="299" t="s">
        <v>35</v>
      </c>
      <c r="D212" s="301">
        <v>44.136363636363633</v>
      </c>
      <c r="E212" s="301">
        <v>834</v>
      </c>
      <c r="F212" s="299" t="s">
        <v>364</v>
      </c>
    </row>
    <row r="213" spans="1:6" x14ac:dyDescent="0.3">
      <c r="A213" s="299" t="s">
        <v>494</v>
      </c>
      <c r="B213" s="299" t="s">
        <v>448</v>
      </c>
      <c r="C213" s="299" t="s">
        <v>35</v>
      </c>
      <c r="D213" s="301">
        <v>2767.681818181818</v>
      </c>
      <c r="E213" s="301">
        <v>840</v>
      </c>
      <c r="F213" s="299" t="s">
        <v>365</v>
      </c>
    </row>
    <row r="214" spans="1:6" x14ac:dyDescent="0.3">
      <c r="A214" s="299" t="s">
        <v>494</v>
      </c>
      <c r="B214" s="299" t="s">
        <v>448</v>
      </c>
      <c r="C214" s="299" t="s">
        <v>35</v>
      </c>
      <c r="D214" s="301">
        <v>2</v>
      </c>
      <c r="E214" s="301">
        <v>850</v>
      </c>
      <c r="F214" s="299" t="s">
        <v>366</v>
      </c>
    </row>
    <row r="215" spans="1:6" x14ac:dyDescent="0.3">
      <c r="A215" s="299" t="s">
        <v>494</v>
      </c>
      <c r="B215" s="299" t="s">
        <v>448</v>
      </c>
      <c r="C215" s="299" t="s">
        <v>35</v>
      </c>
      <c r="D215" s="301">
        <v>86.77272727272728</v>
      </c>
      <c r="E215" s="301">
        <v>854</v>
      </c>
      <c r="F215" s="299" t="s">
        <v>367</v>
      </c>
    </row>
    <row r="216" spans="1:6" x14ac:dyDescent="0.3">
      <c r="A216" s="299" t="s">
        <v>494</v>
      </c>
      <c r="B216" s="299" t="s">
        <v>448</v>
      </c>
      <c r="C216" s="299" t="s">
        <v>35</v>
      </c>
      <c r="D216" s="301">
        <v>3033.863636363636</v>
      </c>
      <c r="E216" s="301">
        <v>858</v>
      </c>
      <c r="F216" s="299" t="s">
        <v>368</v>
      </c>
    </row>
    <row r="217" spans="1:6" x14ac:dyDescent="0.3">
      <c r="A217" s="299" t="s">
        <v>494</v>
      </c>
      <c r="B217" s="299" t="s">
        <v>448</v>
      </c>
      <c r="C217" s="299" t="s">
        <v>35</v>
      </c>
      <c r="D217" s="301">
        <v>71.409090909090907</v>
      </c>
      <c r="E217" s="301">
        <v>860</v>
      </c>
      <c r="F217" s="299" t="s">
        <v>369</v>
      </c>
    </row>
    <row r="218" spans="1:6" x14ac:dyDescent="0.3">
      <c r="A218" s="299" t="s">
        <v>494</v>
      </c>
      <c r="B218" s="299" t="s">
        <v>448</v>
      </c>
      <c r="C218" s="299" t="s">
        <v>35</v>
      </c>
      <c r="D218" s="301">
        <v>31847.136363636364</v>
      </c>
      <c r="E218" s="301">
        <v>862</v>
      </c>
      <c r="F218" s="299" t="s">
        <v>111</v>
      </c>
    </row>
    <row r="219" spans="1:6" x14ac:dyDescent="0.3">
      <c r="A219" s="299" t="s">
        <v>494</v>
      </c>
      <c r="B219" s="299" t="s">
        <v>448</v>
      </c>
      <c r="C219" s="299" t="s">
        <v>35</v>
      </c>
      <c r="D219" s="301">
        <v>1</v>
      </c>
      <c r="E219" s="301">
        <v>876</v>
      </c>
      <c r="F219" s="299" t="s">
        <v>370</v>
      </c>
    </row>
    <row r="220" spans="1:6" x14ac:dyDescent="0.3">
      <c r="A220" s="299" t="s">
        <v>494</v>
      </c>
      <c r="B220" s="299" t="s">
        <v>448</v>
      </c>
      <c r="C220" s="299" t="s">
        <v>35</v>
      </c>
      <c r="D220" s="301">
        <v>1</v>
      </c>
      <c r="E220" s="301">
        <v>882</v>
      </c>
      <c r="F220" s="299" t="s">
        <v>371</v>
      </c>
    </row>
    <row r="221" spans="1:6" x14ac:dyDescent="0.3">
      <c r="A221" s="299" t="s">
        <v>494</v>
      </c>
      <c r="B221" s="299" t="s">
        <v>448</v>
      </c>
      <c r="C221" s="299" t="s">
        <v>35</v>
      </c>
      <c r="D221" s="301">
        <v>7.8181818181818183</v>
      </c>
      <c r="E221" s="301">
        <v>887</v>
      </c>
      <c r="F221" s="299" t="s">
        <v>398</v>
      </c>
    </row>
    <row r="222" spans="1:6" x14ac:dyDescent="0.3">
      <c r="A222" s="299" t="s">
        <v>494</v>
      </c>
      <c r="B222" s="299" t="s">
        <v>448</v>
      </c>
      <c r="C222" s="299" t="s">
        <v>35</v>
      </c>
      <c r="D222" s="301">
        <v>5</v>
      </c>
      <c r="E222" s="301">
        <v>894</v>
      </c>
      <c r="F222" s="299" t="s">
        <v>372</v>
      </c>
    </row>
    <row r="223" spans="1:6" x14ac:dyDescent="0.3">
      <c r="A223" s="299" t="s">
        <v>494</v>
      </c>
      <c r="B223" s="299" t="s">
        <v>448</v>
      </c>
      <c r="C223" s="299" t="s">
        <v>35</v>
      </c>
      <c r="D223" s="301">
        <v>56.272727272727273</v>
      </c>
      <c r="E223" s="301">
        <v>952</v>
      </c>
      <c r="F223" s="299" t="s">
        <v>459</v>
      </c>
    </row>
    <row r="224" spans="1:6" x14ac:dyDescent="0.3">
      <c r="A224" s="299" t="s">
        <v>494</v>
      </c>
      <c r="B224" s="299" t="s">
        <v>448</v>
      </c>
      <c r="C224" s="299" t="s">
        <v>35</v>
      </c>
      <c r="D224" s="301">
        <v>720.68181818181824</v>
      </c>
      <c r="E224" s="301">
        <v>953</v>
      </c>
      <c r="F224" s="299" t="s">
        <v>189</v>
      </c>
    </row>
    <row r="225" spans="1:6" x14ac:dyDescent="0.3">
      <c r="A225" s="299" t="s">
        <v>494</v>
      </c>
      <c r="B225" s="299" t="s">
        <v>448</v>
      </c>
      <c r="C225" s="299" t="s">
        <v>35</v>
      </c>
      <c r="D225" s="301">
        <v>11.181818181818182</v>
      </c>
      <c r="E225" s="301">
        <v>954</v>
      </c>
      <c r="F225" s="299" t="s">
        <v>189</v>
      </c>
    </row>
    <row r="226" spans="1:6" x14ac:dyDescent="0.3">
      <c r="A226" s="299" t="s">
        <v>494</v>
      </c>
      <c r="B226" s="299" t="s">
        <v>448</v>
      </c>
      <c r="C226" s="299" t="s">
        <v>35</v>
      </c>
      <c r="D226" s="301">
        <v>2</v>
      </c>
      <c r="E226" s="301">
        <v>955</v>
      </c>
      <c r="F226" s="299" t="s">
        <v>189</v>
      </c>
    </row>
    <row r="227" spans="1:6" x14ac:dyDescent="0.3">
      <c r="A227" s="299" t="s">
        <v>494</v>
      </c>
      <c r="B227" s="299" t="s">
        <v>448</v>
      </c>
      <c r="C227" s="299" t="s">
        <v>89</v>
      </c>
      <c r="D227" s="301">
        <v>4.9545454545454541</v>
      </c>
      <c r="E227" s="301">
        <v>170</v>
      </c>
      <c r="F227" s="299" t="s">
        <v>102</v>
      </c>
    </row>
    <row r="228" spans="1:6" x14ac:dyDescent="0.3">
      <c r="A228" s="299" t="s">
        <v>494</v>
      </c>
      <c r="B228" s="299" t="s">
        <v>448</v>
      </c>
      <c r="C228" s="299" t="s">
        <v>89</v>
      </c>
      <c r="D228" s="301">
        <v>1</v>
      </c>
      <c r="E228" s="301">
        <v>192</v>
      </c>
      <c r="F228" s="299" t="s">
        <v>261</v>
      </c>
    </row>
    <row r="229" spans="1:6" x14ac:dyDescent="0.3">
      <c r="A229" s="299" t="s">
        <v>494</v>
      </c>
      <c r="B229" s="299" t="s">
        <v>448</v>
      </c>
      <c r="C229" s="299" t="s">
        <v>89</v>
      </c>
      <c r="D229" s="301">
        <v>1</v>
      </c>
      <c r="E229" s="301">
        <v>222</v>
      </c>
      <c r="F229" s="299" t="s">
        <v>264</v>
      </c>
    </row>
    <row r="230" spans="1:6" x14ac:dyDescent="0.3">
      <c r="A230" s="299" t="s">
        <v>494</v>
      </c>
      <c r="B230" s="299" t="s">
        <v>448</v>
      </c>
      <c r="C230" s="299" t="s">
        <v>89</v>
      </c>
      <c r="D230" s="301">
        <v>1.9545454545454546</v>
      </c>
      <c r="E230" s="301">
        <v>268</v>
      </c>
      <c r="F230" s="299" t="s">
        <v>269</v>
      </c>
    </row>
    <row r="231" spans="1:6" x14ac:dyDescent="0.3">
      <c r="A231" s="299" t="s">
        <v>494</v>
      </c>
      <c r="B231" s="299" t="s">
        <v>448</v>
      </c>
      <c r="C231" s="299" t="s">
        <v>89</v>
      </c>
      <c r="D231" s="301">
        <v>3</v>
      </c>
      <c r="E231" s="301">
        <v>340</v>
      </c>
      <c r="F231" s="299" t="s">
        <v>190</v>
      </c>
    </row>
    <row r="232" spans="1:6" x14ac:dyDescent="0.3">
      <c r="A232" s="299" t="s">
        <v>494</v>
      </c>
      <c r="B232" s="299" t="s">
        <v>448</v>
      </c>
      <c r="C232" s="299" t="s">
        <v>89</v>
      </c>
      <c r="D232" s="301">
        <v>1</v>
      </c>
      <c r="E232" s="301">
        <v>380</v>
      </c>
      <c r="F232" s="299" t="s">
        <v>107</v>
      </c>
    </row>
    <row r="233" spans="1:6" x14ac:dyDescent="0.3">
      <c r="A233" s="299" t="s">
        <v>494</v>
      </c>
      <c r="B233" s="299" t="s">
        <v>448</v>
      </c>
      <c r="C233" s="299" t="s">
        <v>89</v>
      </c>
      <c r="D233" s="301">
        <v>3</v>
      </c>
      <c r="E233" s="301">
        <v>558</v>
      </c>
      <c r="F233" s="299" t="s">
        <v>191</v>
      </c>
    </row>
    <row r="234" spans="1:6" x14ac:dyDescent="0.3">
      <c r="A234" s="299" t="s">
        <v>494</v>
      </c>
      <c r="B234" s="299" t="s">
        <v>448</v>
      </c>
      <c r="C234" s="299" t="s">
        <v>89</v>
      </c>
      <c r="D234" s="301">
        <v>1.7727272727272727</v>
      </c>
      <c r="E234" s="301">
        <v>604</v>
      </c>
      <c r="F234" s="299" t="s">
        <v>326</v>
      </c>
    </row>
    <row r="235" spans="1:6" x14ac:dyDescent="0.3">
      <c r="A235" s="299" t="s">
        <v>494</v>
      </c>
      <c r="B235" s="299" t="s">
        <v>448</v>
      </c>
      <c r="C235" s="299" t="s">
        <v>89</v>
      </c>
      <c r="D235" s="301">
        <v>7</v>
      </c>
      <c r="E235" s="301">
        <v>724</v>
      </c>
      <c r="F235" s="299" t="s">
        <v>223</v>
      </c>
    </row>
    <row r="236" spans="1:6" x14ac:dyDescent="0.3">
      <c r="A236" s="299" t="s">
        <v>494</v>
      </c>
      <c r="B236" s="299" t="s">
        <v>448</v>
      </c>
      <c r="C236" s="299" t="s">
        <v>89</v>
      </c>
      <c r="D236" s="301">
        <v>1</v>
      </c>
      <c r="E236" s="301">
        <v>804</v>
      </c>
      <c r="F236" s="299" t="s">
        <v>98</v>
      </c>
    </row>
    <row r="237" spans="1:6" x14ac:dyDescent="0.3">
      <c r="A237" s="299" t="s">
        <v>494</v>
      </c>
      <c r="B237" s="299" t="s">
        <v>448</v>
      </c>
      <c r="C237" s="299" t="s">
        <v>36</v>
      </c>
      <c r="D237" s="301">
        <v>178.27272727272728</v>
      </c>
      <c r="E237" s="301">
        <v>4</v>
      </c>
      <c r="F237" s="299" t="s">
        <v>226</v>
      </c>
    </row>
    <row r="238" spans="1:6" x14ac:dyDescent="0.3">
      <c r="A238" s="299" t="s">
        <v>494</v>
      </c>
      <c r="B238" s="299" t="s">
        <v>448</v>
      </c>
      <c r="C238" s="299" t="s">
        <v>36</v>
      </c>
      <c r="D238" s="301">
        <v>479.27272727272731</v>
      </c>
      <c r="E238" s="301">
        <v>8</v>
      </c>
      <c r="F238" s="299" t="s">
        <v>227</v>
      </c>
    </row>
    <row r="239" spans="1:6" x14ac:dyDescent="0.3">
      <c r="A239" s="299" t="s">
        <v>494</v>
      </c>
      <c r="B239" s="299" t="s">
        <v>448</v>
      </c>
      <c r="C239" s="299" t="s">
        <v>36</v>
      </c>
      <c r="D239" s="301">
        <v>4.1363636363636367</v>
      </c>
      <c r="E239" s="301">
        <v>10</v>
      </c>
      <c r="F239" s="299" t="s">
        <v>228</v>
      </c>
    </row>
    <row r="240" spans="1:6" x14ac:dyDescent="0.3">
      <c r="A240" s="299" t="s">
        <v>494</v>
      </c>
      <c r="B240" s="299" t="s">
        <v>448</v>
      </c>
      <c r="C240" s="299" t="s">
        <v>36</v>
      </c>
      <c r="D240" s="301">
        <v>8386.136363636364</v>
      </c>
      <c r="E240" s="301">
        <v>12</v>
      </c>
      <c r="F240" s="299" t="s">
        <v>229</v>
      </c>
    </row>
    <row r="241" spans="1:6" x14ac:dyDescent="0.3">
      <c r="A241" s="299" t="s">
        <v>494</v>
      </c>
      <c r="B241" s="299" t="s">
        <v>448</v>
      </c>
      <c r="C241" s="299" t="s">
        <v>36</v>
      </c>
      <c r="D241" s="301">
        <v>1</v>
      </c>
      <c r="E241" s="301">
        <v>16</v>
      </c>
      <c r="F241" s="299" t="s">
        <v>399</v>
      </c>
    </row>
    <row r="242" spans="1:6" x14ac:dyDescent="0.3">
      <c r="A242" s="299" t="s">
        <v>494</v>
      </c>
      <c r="B242" s="299" t="s">
        <v>448</v>
      </c>
      <c r="C242" s="299" t="s">
        <v>36</v>
      </c>
      <c r="D242" s="301">
        <v>115.68181818181819</v>
      </c>
      <c r="E242" s="301">
        <v>20</v>
      </c>
      <c r="F242" s="299" t="s">
        <v>230</v>
      </c>
    </row>
    <row r="243" spans="1:6" x14ac:dyDescent="0.3">
      <c r="A243" s="299" t="s">
        <v>494</v>
      </c>
      <c r="B243" s="299" t="s">
        <v>448</v>
      </c>
      <c r="C243" s="299" t="s">
        <v>36</v>
      </c>
      <c r="D243" s="301">
        <v>180.13636363636363</v>
      </c>
      <c r="E243" s="301">
        <v>24</v>
      </c>
      <c r="F243" s="299" t="s">
        <v>231</v>
      </c>
    </row>
    <row r="244" spans="1:6" x14ac:dyDescent="0.3">
      <c r="A244" s="299" t="s">
        <v>494</v>
      </c>
      <c r="B244" s="299" t="s">
        <v>448</v>
      </c>
      <c r="C244" s="299" t="s">
        <v>36</v>
      </c>
      <c r="D244" s="301">
        <v>3</v>
      </c>
      <c r="E244" s="301">
        <v>28</v>
      </c>
      <c r="F244" s="299" t="s">
        <v>373</v>
      </c>
    </row>
    <row r="245" spans="1:6" x14ac:dyDescent="0.3">
      <c r="A245" s="299" t="s">
        <v>494</v>
      </c>
      <c r="B245" s="299" t="s">
        <v>448</v>
      </c>
      <c r="C245" s="299" t="s">
        <v>36</v>
      </c>
      <c r="D245" s="301">
        <v>78.5</v>
      </c>
      <c r="E245" s="301">
        <v>31</v>
      </c>
      <c r="F245" s="299" t="s">
        <v>232</v>
      </c>
    </row>
    <row r="246" spans="1:6" x14ac:dyDescent="0.3">
      <c r="A246" s="299" t="s">
        <v>494</v>
      </c>
      <c r="B246" s="299" t="s">
        <v>448</v>
      </c>
      <c r="C246" s="299" t="s">
        <v>36</v>
      </c>
      <c r="D246" s="301">
        <v>17087.772727272724</v>
      </c>
      <c r="E246" s="301">
        <v>32</v>
      </c>
      <c r="F246" s="299" t="s">
        <v>183</v>
      </c>
    </row>
    <row r="247" spans="1:6" x14ac:dyDescent="0.3">
      <c r="A247" s="299" t="s">
        <v>494</v>
      </c>
      <c r="B247" s="299" t="s">
        <v>448</v>
      </c>
      <c r="C247" s="299" t="s">
        <v>36</v>
      </c>
      <c r="D247" s="301">
        <v>355.86363636363637</v>
      </c>
      <c r="E247" s="301">
        <v>36</v>
      </c>
      <c r="F247" s="299" t="s">
        <v>233</v>
      </c>
    </row>
    <row r="248" spans="1:6" x14ac:dyDescent="0.3">
      <c r="A248" s="299" t="s">
        <v>494</v>
      </c>
      <c r="B248" s="299" t="s">
        <v>448</v>
      </c>
      <c r="C248" s="299" t="s">
        <v>36</v>
      </c>
      <c r="D248" s="301">
        <v>924.86363636363637</v>
      </c>
      <c r="E248" s="301">
        <v>40</v>
      </c>
      <c r="F248" s="299" t="s">
        <v>100</v>
      </c>
    </row>
    <row r="249" spans="1:6" x14ac:dyDescent="0.3">
      <c r="A249" s="299" t="s">
        <v>494</v>
      </c>
      <c r="B249" s="299" t="s">
        <v>448</v>
      </c>
      <c r="C249" s="299" t="s">
        <v>36</v>
      </c>
      <c r="D249" s="301">
        <v>1</v>
      </c>
      <c r="E249" s="301">
        <v>48</v>
      </c>
      <c r="F249" s="299" t="s">
        <v>235</v>
      </c>
    </row>
    <row r="250" spans="1:6" x14ac:dyDescent="0.3">
      <c r="A250" s="299" t="s">
        <v>494</v>
      </c>
      <c r="B250" s="299" t="s">
        <v>448</v>
      </c>
      <c r="C250" s="299" t="s">
        <v>36</v>
      </c>
      <c r="D250" s="301">
        <v>4545.181818181818</v>
      </c>
      <c r="E250" s="301">
        <v>50</v>
      </c>
      <c r="F250" s="299" t="s">
        <v>236</v>
      </c>
    </row>
    <row r="251" spans="1:6" x14ac:dyDescent="0.3">
      <c r="A251" s="299" t="s">
        <v>494</v>
      </c>
      <c r="B251" s="299" t="s">
        <v>448</v>
      </c>
      <c r="C251" s="299" t="s">
        <v>36</v>
      </c>
      <c r="D251" s="301">
        <v>1322.090909090909</v>
      </c>
      <c r="E251" s="301">
        <v>51</v>
      </c>
      <c r="F251" s="299" t="s">
        <v>237</v>
      </c>
    </row>
    <row r="252" spans="1:6" x14ac:dyDescent="0.3">
      <c r="A252" s="299" t="s">
        <v>494</v>
      </c>
      <c r="B252" s="299" t="s">
        <v>448</v>
      </c>
      <c r="C252" s="299" t="s">
        <v>36</v>
      </c>
      <c r="D252" s="301">
        <v>5</v>
      </c>
      <c r="E252" s="301">
        <v>52</v>
      </c>
      <c r="F252" s="299" t="s">
        <v>238</v>
      </c>
    </row>
    <row r="253" spans="1:6" x14ac:dyDescent="0.3">
      <c r="A253" s="299" t="s">
        <v>494</v>
      </c>
      <c r="B253" s="299" t="s">
        <v>448</v>
      </c>
      <c r="C253" s="299" t="s">
        <v>36</v>
      </c>
      <c r="D253" s="301">
        <v>3718.818181818182</v>
      </c>
      <c r="E253" s="301">
        <v>56</v>
      </c>
      <c r="F253" s="299" t="s">
        <v>239</v>
      </c>
    </row>
    <row r="254" spans="1:6" x14ac:dyDescent="0.3">
      <c r="A254" s="299" t="s">
        <v>494</v>
      </c>
      <c r="B254" s="299" t="s">
        <v>448</v>
      </c>
      <c r="C254" s="299" t="s">
        <v>36</v>
      </c>
      <c r="D254" s="301">
        <v>6</v>
      </c>
      <c r="E254" s="301">
        <v>60</v>
      </c>
      <c r="F254" s="299" t="s">
        <v>240</v>
      </c>
    </row>
    <row r="255" spans="1:6" x14ac:dyDescent="0.3">
      <c r="A255" s="299" t="s">
        <v>494</v>
      </c>
      <c r="B255" s="299" t="s">
        <v>448</v>
      </c>
      <c r="C255" s="299" t="s">
        <v>36</v>
      </c>
      <c r="D255" s="301">
        <v>8.045454545454545</v>
      </c>
      <c r="E255" s="301">
        <v>64</v>
      </c>
      <c r="F255" s="299" t="s">
        <v>374</v>
      </c>
    </row>
    <row r="256" spans="1:6" x14ac:dyDescent="0.3">
      <c r="A256" s="299" t="s">
        <v>494</v>
      </c>
      <c r="B256" s="299" t="s">
        <v>448</v>
      </c>
      <c r="C256" s="299" t="s">
        <v>36</v>
      </c>
      <c r="D256" s="301">
        <v>12053.18181818182</v>
      </c>
      <c r="E256" s="301">
        <v>68</v>
      </c>
      <c r="F256" s="299" t="s">
        <v>241</v>
      </c>
    </row>
    <row r="257" spans="1:6" x14ac:dyDescent="0.3">
      <c r="A257" s="299" t="s">
        <v>494</v>
      </c>
      <c r="B257" s="299" t="s">
        <v>448</v>
      </c>
      <c r="C257" s="299" t="s">
        <v>36</v>
      </c>
      <c r="D257" s="301">
        <v>146.5</v>
      </c>
      <c r="E257" s="301">
        <v>70</v>
      </c>
      <c r="F257" s="299" t="s">
        <v>242</v>
      </c>
    </row>
    <row r="258" spans="1:6" x14ac:dyDescent="0.3">
      <c r="A258" s="299" t="s">
        <v>494</v>
      </c>
      <c r="B258" s="299" t="s">
        <v>448</v>
      </c>
      <c r="C258" s="299" t="s">
        <v>36</v>
      </c>
      <c r="D258" s="301">
        <v>4.1363636363636367</v>
      </c>
      <c r="E258" s="301">
        <v>72</v>
      </c>
      <c r="F258" s="299" t="s">
        <v>375</v>
      </c>
    </row>
    <row r="259" spans="1:6" x14ac:dyDescent="0.3">
      <c r="A259" s="299" t="s">
        <v>494</v>
      </c>
      <c r="B259" s="299" t="s">
        <v>448</v>
      </c>
      <c r="C259" s="299" t="s">
        <v>36</v>
      </c>
      <c r="D259" s="301">
        <v>1</v>
      </c>
      <c r="E259" s="301">
        <v>74</v>
      </c>
      <c r="F259" s="299" t="s">
        <v>400</v>
      </c>
    </row>
    <row r="260" spans="1:6" x14ac:dyDescent="0.3">
      <c r="A260" s="299" t="s">
        <v>494</v>
      </c>
      <c r="B260" s="299" t="s">
        <v>448</v>
      </c>
      <c r="C260" s="299" t="s">
        <v>36</v>
      </c>
      <c r="D260" s="301">
        <v>8600.0909090909099</v>
      </c>
      <c r="E260" s="301">
        <v>76</v>
      </c>
      <c r="F260" s="299" t="s">
        <v>243</v>
      </c>
    </row>
    <row r="261" spans="1:6" x14ac:dyDescent="0.3">
      <c r="A261" s="299" t="s">
        <v>494</v>
      </c>
      <c r="B261" s="299" t="s">
        <v>448</v>
      </c>
      <c r="C261" s="299" t="s">
        <v>36</v>
      </c>
      <c r="D261" s="301">
        <v>10.090909090909092</v>
      </c>
      <c r="E261" s="301">
        <v>84</v>
      </c>
      <c r="F261" s="299" t="s">
        <v>401</v>
      </c>
    </row>
    <row r="262" spans="1:6" x14ac:dyDescent="0.3">
      <c r="A262" s="299" t="s">
        <v>494</v>
      </c>
      <c r="B262" s="299" t="s">
        <v>448</v>
      </c>
      <c r="C262" s="299" t="s">
        <v>36</v>
      </c>
      <c r="D262" s="301">
        <v>9.8181818181818183</v>
      </c>
      <c r="E262" s="301">
        <v>86</v>
      </c>
      <c r="F262" s="299" t="s">
        <v>244</v>
      </c>
    </row>
    <row r="263" spans="1:6" x14ac:dyDescent="0.3">
      <c r="A263" s="299" t="s">
        <v>494</v>
      </c>
      <c r="B263" s="299" t="s">
        <v>448</v>
      </c>
      <c r="C263" s="299" t="s">
        <v>36</v>
      </c>
      <c r="D263" s="301">
        <v>3.9090909090909092</v>
      </c>
      <c r="E263" s="301">
        <v>92</v>
      </c>
      <c r="F263" s="299" t="s">
        <v>376</v>
      </c>
    </row>
    <row r="264" spans="1:6" x14ac:dyDescent="0.3">
      <c r="A264" s="299" t="s">
        <v>494</v>
      </c>
      <c r="B264" s="299" t="s">
        <v>448</v>
      </c>
      <c r="C264" s="299" t="s">
        <v>36</v>
      </c>
      <c r="D264" s="301">
        <v>2</v>
      </c>
      <c r="E264" s="301">
        <v>96</v>
      </c>
      <c r="F264" s="299" t="s">
        <v>377</v>
      </c>
    </row>
    <row r="265" spans="1:6" x14ac:dyDescent="0.3">
      <c r="A265" s="299" t="s">
        <v>494</v>
      </c>
      <c r="B265" s="299" t="s">
        <v>448</v>
      </c>
      <c r="C265" s="299" t="s">
        <v>36</v>
      </c>
      <c r="D265" s="301">
        <v>17143.590909090912</v>
      </c>
      <c r="E265" s="301">
        <v>100</v>
      </c>
      <c r="F265" s="299" t="s">
        <v>101</v>
      </c>
    </row>
    <row r="266" spans="1:6" x14ac:dyDescent="0.3">
      <c r="A266" s="299" t="s">
        <v>494</v>
      </c>
      <c r="B266" s="299" t="s">
        <v>448</v>
      </c>
      <c r="C266" s="299" t="s">
        <v>36</v>
      </c>
      <c r="D266" s="301">
        <v>21.272727272727273</v>
      </c>
      <c r="E266" s="301">
        <v>104</v>
      </c>
      <c r="F266" s="299" t="s">
        <v>245</v>
      </c>
    </row>
    <row r="267" spans="1:6" x14ac:dyDescent="0.3">
      <c r="A267" s="299" t="s">
        <v>494</v>
      </c>
      <c r="B267" s="299" t="s">
        <v>448</v>
      </c>
      <c r="C267" s="299" t="s">
        <v>36</v>
      </c>
      <c r="D267" s="301">
        <v>36.5</v>
      </c>
      <c r="E267" s="301">
        <v>108</v>
      </c>
      <c r="F267" s="299" t="s">
        <v>246</v>
      </c>
    </row>
    <row r="268" spans="1:6" x14ac:dyDescent="0.3">
      <c r="A268" s="299" t="s">
        <v>494</v>
      </c>
      <c r="B268" s="299" t="s">
        <v>448</v>
      </c>
      <c r="C268" s="299" t="s">
        <v>36</v>
      </c>
      <c r="D268" s="301">
        <v>589.5</v>
      </c>
      <c r="E268" s="301">
        <v>112</v>
      </c>
      <c r="F268" s="299" t="s">
        <v>247</v>
      </c>
    </row>
    <row r="269" spans="1:6" x14ac:dyDescent="0.3">
      <c r="A269" s="299" t="s">
        <v>494</v>
      </c>
      <c r="B269" s="299" t="s">
        <v>448</v>
      </c>
      <c r="C269" s="299" t="s">
        <v>36</v>
      </c>
      <c r="D269" s="301">
        <v>2.3636363636363638</v>
      </c>
      <c r="E269" s="301">
        <v>116</v>
      </c>
      <c r="F269" s="299" t="s">
        <v>248</v>
      </c>
    </row>
    <row r="270" spans="1:6" x14ac:dyDescent="0.3">
      <c r="A270" s="299" t="s">
        <v>494</v>
      </c>
      <c r="B270" s="299" t="s">
        <v>448</v>
      </c>
      <c r="C270" s="299" t="s">
        <v>36</v>
      </c>
      <c r="D270" s="301">
        <v>1113.6363636363635</v>
      </c>
      <c r="E270" s="301">
        <v>120</v>
      </c>
      <c r="F270" s="299" t="s">
        <v>249</v>
      </c>
    </row>
    <row r="271" spans="1:6" x14ac:dyDescent="0.3">
      <c r="A271" s="299" t="s">
        <v>494</v>
      </c>
      <c r="B271" s="299" t="s">
        <v>448</v>
      </c>
      <c r="C271" s="299" t="s">
        <v>36</v>
      </c>
      <c r="D271" s="301">
        <v>443.63636363636363</v>
      </c>
      <c r="E271" s="301">
        <v>124</v>
      </c>
      <c r="F271" s="299" t="s">
        <v>250</v>
      </c>
    </row>
    <row r="272" spans="1:6" x14ac:dyDescent="0.3">
      <c r="A272" s="299" t="s">
        <v>494</v>
      </c>
      <c r="B272" s="299" t="s">
        <v>448</v>
      </c>
      <c r="C272" s="299" t="s">
        <v>36</v>
      </c>
      <c r="D272" s="301">
        <v>353.81818181818181</v>
      </c>
      <c r="E272" s="301">
        <v>132</v>
      </c>
      <c r="F272" s="299" t="s">
        <v>251</v>
      </c>
    </row>
    <row r="273" spans="1:6" x14ac:dyDescent="0.3">
      <c r="A273" s="299" t="s">
        <v>494</v>
      </c>
      <c r="B273" s="299" t="s">
        <v>448</v>
      </c>
      <c r="C273" s="299" t="s">
        <v>36</v>
      </c>
      <c r="D273" s="301">
        <v>29.409090909090907</v>
      </c>
      <c r="E273" s="301">
        <v>140</v>
      </c>
      <c r="F273" s="299" t="s">
        <v>378</v>
      </c>
    </row>
    <row r="274" spans="1:6" x14ac:dyDescent="0.3">
      <c r="A274" s="299" t="s">
        <v>494</v>
      </c>
      <c r="B274" s="299" t="s">
        <v>448</v>
      </c>
      <c r="C274" s="299" t="s">
        <v>36</v>
      </c>
      <c r="D274" s="301">
        <v>94.318181818181813</v>
      </c>
      <c r="E274" s="301">
        <v>144</v>
      </c>
      <c r="F274" s="299" t="s">
        <v>253</v>
      </c>
    </row>
    <row r="275" spans="1:6" x14ac:dyDescent="0.3">
      <c r="A275" s="299" t="s">
        <v>494</v>
      </c>
      <c r="B275" s="299" t="s">
        <v>448</v>
      </c>
      <c r="C275" s="299" t="s">
        <v>36</v>
      </c>
      <c r="D275" s="301">
        <v>17.409090909090907</v>
      </c>
      <c r="E275" s="301">
        <v>148</v>
      </c>
      <c r="F275" s="299" t="s">
        <v>379</v>
      </c>
    </row>
    <row r="276" spans="1:6" x14ac:dyDescent="0.3">
      <c r="A276" s="299" t="s">
        <v>494</v>
      </c>
      <c r="B276" s="299" t="s">
        <v>448</v>
      </c>
      <c r="C276" s="299" t="s">
        <v>36</v>
      </c>
      <c r="D276" s="301">
        <v>3610</v>
      </c>
      <c r="E276" s="301">
        <v>152</v>
      </c>
      <c r="F276" s="299" t="s">
        <v>254</v>
      </c>
    </row>
    <row r="277" spans="1:6" x14ac:dyDescent="0.3">
      <c r="A277" s="299" t="s">
        <v>494</v>
      </c>
      <c r="B277" s="299" t="s">
        <v>448</v>
      </c>
      <c r="C277" s="299" t="s">
        <v>36</v>
      </c>
      <c r="D277" s="301">
        <v>33962.227272727272</v>
      </c>
      <c r="E277" s="301">
        <v>156</v>
      </c>
      <c r="F277" s="299" t="s">
        <v>112</v>
      </c>
    </row>
    <row r="278" spans="1:6" x14ac:dyDescent="0.3">
      <c r="A278" s="299" t="s">
        <v>494</v>
      </c>
      <c r="B278" s="299" t="s">
        <v>448</v>
      </c>
      <c r="C278" s="299" t="s">
        <v>36</v>
      </c>
      <c r="D278" s="301">
        <v>39.454545454545453</v>
      </c>
      <c r="E278" s="301">
        <v>158</v>
      </c>
      <c r="F278" s="299" t="s">
        <v>255</v>
      </c>
    </row>
    <row r="279" spans="1:6" x14ac:dyDescent="0.3">
      <c r="A279" s="299" t="s">
        <v>494</v>
      </c>
      <c r="B279" s="299" t="s">
        <v>448</v>
      </c>
      <c r="C279" s="299" t="s">
        <v>36</v>
      </c>
      <c r="D279" s="301">
        <v>41338.818181818184</v>
      </c>
      <c r="E279" s="301">
        <v>170</v>
      </c>
      <c r="F279" s="299" t="s">
        <v>102</v>
      </c>
    </row>
    <row r="280" spans="1:6" x14ac:dyDescent="0.3">
      <c r="A280" s="299" t="s">
        <v>494</v>
      </c>
      <c r="B280" s="299" t="s">
        <v>448</v>
      </c>
      <c r="C280" s="299" t="s">
        <v>36</v>
      </c>
      <c r="D280" s="301">
        <v>5.6363636363636367</v>
      </c>
      <c r="E280" s="301">
        <v>174</v>
      </c>
      <c r="F280" s="299" t="s">
        <v>257</v>
      </c>
    </row>
    <row r="281" spans="1:6" x14ac:dyDescent="0.3">
      <c r="A281" s="299" t="s">
        <v>494</v>
      </c>
      <c r="B281" s="299" t="s">
        <v>448</v>
      </c>
      <c r="C281" s="299" t="s">
        <v>36</v>
      </c>
      <c r="D281" s="301">
        <v>308.90909090909093</v>
      </c>
      <c r="E281" s="301">
        <v>178</v>
      </c>
      <c r="F281" s="299" t="s">
        <v>258</v>
      </c>
    </row>
    <row r="282" spans="1:6" x14ac:dyDescent="0.3">
      <c r="A282" s="299" t="s">
        <v>494</v>
      </c>
      <c r="B282" s="299" t="s">
        <v>448</v>
      </c>
      <c r="C282" s="299" t="s">
        <v>36</v>
      </c>
      <c r="D282" s="301">
        <v>51.772727272727273</v>
      </c>
      <c r="E282" s="301">
        <v>180</v>
      </c>
      <c r="F282" s="299" t="s">
        <v>259</v>
      </c>
    </row>
    <row r="283" spans="1:6" x14ac:dyDescent="0.3">
      <c r="A283" s="299" t="s">
        <v>494</v>
      </c>
      <c r="B283" s="299" t="s">
        <v>448</v>
      </c>
      <c r="C283" s="299" t="s">
        <v>36</v>
      </c>
      <c r="D283" s="301">
        <v>1</v>
      </c>
      <c r="E283" s="301">
        <v>184</v>
      </c>
      <c r="F283" s="299" t="s">
        <v>402</v>
      </c>
    </row>
    <row r="284" spans="1:6" x14ac:dyDescent="0.3">
      <c r="A284" s="299" t="s">
        <v>494</v>
      </c>
      <c r="B284" s="299" t="s">
        <v>448</v>
      </c>
      <c r="C284" s="299" t="s">
        <v>36</v>
      </c>
      <c r="D284" s="301">
        <v>280.4545454545455</v>
      </c>
      <c r="E284" s="301">
        <v>188</v>
      </c>
      <c r="F284" s="299" t="s">
        <v>260</v>
      </c>
    </row>
    <row r="285" spans="1:6" x14ac:dyDescent="0.3">
      <c r="A285" s="299" t="s">
        <v>494</v>
      </c>
      <c r="B285" s="299" t="s">
        <v>448</v>
      </c>
      <c r="C285" s="299" t="s">
        <v>36</v>
      </c>
      <c r="D285" s="301">
        <v>486.27272727272725</v>
      </c>
      <c r="E285" s="301">
        <v>191</v>
      </c>
      <c r="F285" s="299" t="s">
        <v>103</v>
      </c>
    </row>
    <row r="286" spans="1:6" x14ac:dyDescent="0.3">
      <c r="A286" s="299" t="s">
        <v>494</v>
      </c>
      <c r="B286" s="299" t="s">
        <v>448</v>
      </c>
      <c r="C286" s="299" t="s">
        <v>36</v>
      </c>
      <c r="D286" s="301">
        <v>8450.5909090909099</v>
      </c>
      <c r="E286" s="301">
        <v>192</v>
      </c>
      <c r="F286" s="299" t="s">
        <v>261</v>
      </c>
    </row>
    <row r="287" spans="1:6" x14ac:dyDescent="0.3">
      <c r="A287" s="299" t="s">
        <v>494</v>
      </c>
      <c r="B287" s="299" t="s">
        <v>448</v>
      </c>
      <c r="C287" s="299" t="s">
        <v>36</v>
      </c>
      <c r="D287" s="301">
        <v>91.090909090909093</v>
      </c>
      <c r="E287" s="301">
        <v>196</v>
      </c>
      <c r="F287" s="299" t="s">
        <v>120</v>
      </c>
    </row>
    <row r="288" spans="1:6" x14ac:dyDescent="0.3">
      <c r="A288" s="299" t="s">
        <v>494</v>
      </c>
      <c r="B288" s="299" t="s">
        <v>448</v>
      </c>
      <c r="C288" s="299" t="s">
        <v>36</v>
      </c>
      <c r="D288" s="301">
        <v>898.81818181818187</v>
      </c>
      <c r="E288" s="301">
        <v>203</v>
      </c>
      <c r="F288" s="299" t="s">
        <v>224</v>
      </c>
    </row>
    <row r="289" spans="1:6" x14ac:dyDescent="0.3">
      <c r="A289" s="299" t="s">
        <v>494</v>
      </c>
      <c r="B289" s="299" t="s">
        <v>448</v>
      </c>
      <c r="C289" s="299" t="s">
        <v>36</v>
      </c>
      <c r="D289" s="301">
        <v>154.95454545454544</v>
      </c>
      <c r="E289" s="301">
        <v>204</v>
      </c>
      <c r="F289" s="299" t="s">
        <v>262</v>
      </c>
    </row>
    <row r="290" spans="1:6" x14ac:dyDescent="0.3">
      <c r="A290" s="299" t="s">
        <v>494</v>
      </c>
      <c r="B290" s="299" t="s">
        <v>448</v>
      </c>
      <c r="C290" s="299" t="s">
        <v>36</v>
      </c>
      <c r="D290" s="301">
        <v>972.68181818181824</v>
      </c>
      <c r="E290" s="301">
        <v>208</v>
      </c>
      <c r="F290" s="299" t="s">
        <v>113</v>
      </c>
    </row>
    <row r="291" spans="1:6" x14ac:dyDescent="0.3">
      <c r="A291" s="299" t="s">
        <v>494</v>
      </c>
      <c r="B291" s="299" t="s">
        <v>448</v>
      </c>
      <c r="C291" s="299" t="s">
        <v>36</v>
      </c>
      <c r="D291" s="301">
        <v>36.090909090909093</v>
      </c>
      <c r="E291" s="301">
        <v>212</v>
      </c>
      <c r="F291" s="299" t="s">
        <v>263</v>
      </c>
    </row>
    <row r="292" spans="1:6" x14ac:dyDescent="0.3">
      <c r="A292" s="299" t="s">
        <v>494</v>
      </c>
      <c r="B292" s="299" t="s">
        <v>448</v>
      </c>
      <c r="C292" s="299" t="s">
        <v>36</v>
      </c>
      <c r="D292" s="301">
        <v>7071.1363636363631</v>
      </c>
      <c r="E292" s="301">
        <v>214</v>
      </c>
      <c r="F292" s="299" t="s">
        <v>225</v>
      </c>
    </row>
    <row r="293" spans="1:6" x14ac:dyDescent="0.3">
      <c r="A293" s="299" t="s">
        <v>494</v>
      </c>
      <c r="B293" s="299" t="s">
        <v>448</v>
      </c>
      <c r="C293" s="299" t="s">
        <v>36</v>
      </c>
      <c r="D293" s="301">
        <v>23328.772727272728</v>
      </c>
      <c r="E293" s="301">
        <v>218</v>
      </c>
      <c r="F293" s="299" t="s">
        <v>114</v>
      </c>
    </row>
    <row r="294" spans="1:6" x14ac:dyDescent="0.3">
      <c r="A294" s="299" t="s">
        <v>494</v>
      </c>
      <c r="B294" s="299" t="s">
        <v>448</v>
      </c>
      <c r="C294" s="299" t="s">
        <v>36</v>
      </c>
      <c r="D294" s="301">
        <v>2130.909090909091</v>
      </c>
      <c r="E294" s="301">
        <v>222</v>
      </c>
      <c r="F294" s="299" t="s">
        <v>264</v>
      </c>
    </row>
    <row r="295" spans="1:6" x14ac:dyDescent="0.3">
      <c r="A295" s="299" t="s">
        <v>494</v>
      </c>
      <c r="B295" s="299" t="s">
        <v>448</v>
      </c>
      <c r="C295" s="299" t="s">
        <v>36</v>
      </c>
      <c r="D295" s="301">
        <v>565.5</v>
      </c>
      <c r="E295" s="301">
        <v>226</v>
      </c>
      <c r="F295" s="299" t="s">
        <v>265</v>
      </c>
    </row>
    <row r="296" spans="1:6" x14ac:dyDescent="0.3">
      <c r="A296" s="299" t="s">
        <v>494</v>
      </c>
      <c r="B296" s="299" t="s">
        <v>448</v>
      </c>
      <c r="C296" s="299" t="s">
        <v>36</v>
      </c>
      <c r="D296" s="301">
        <v>80.77272727272728</v>
      </c>
      <c r="E296" s="301">
        <v>231</v>
      </c>
      <c r="F296" s="299" t="s">
        <v>266</v>
      </c>
    </row>
    <row r="297" spans="1:6" x14ac:dyDescent="0.3">
      <c r="A297" s="299" t="s">
        <v>494</v>
      </c>
      <c r="B297" s="299" t="s">
        <v>448</v>
      </c>
      <c r="C297" s="299" t="s">
        <v>36</v>
      </c>
      <c r="D297" s="301">
        <v>16.454545454545453</v>
      </c>
      <c r="E297" s="301">
        <v>232</v>
      </c>
      <c r="F297" s="299" t="s">
        <v>380</v>
      </c>
    </row>
    <row r="298" spans="1:6" x14ac:dyDescent="0.3">
      <c r="A298" s="299" t="s">
        <v>494</v>
      </c>
      <c r="B298" s="299" t="s">
        <v>448</v>
      </c>
      <c r="C298" s="299" t="s">
        <v>36</v>
      </c>
      <c r="D298" s="301">
        <v>278.59090909090907</v>
      </c>
      <c r="E298" s="301">
        <v>233</v>
      </c>
      <c r="F298" s="299" t="s">
        <v>104</v>
      </c>
    </row>
    <row r="299" spans="1:6" x14ac:dyDescent="0.3">
      <c r="A299" s="299" t="s">
        <v>494</v>
      </c>
      <c r="B299" s="299" t="s">
        <v>448</v>
      </c>
      <c r="C299" s="299" t="s">
        <v>36</v>
      </c>
      <c r="D299" s="301">
        <v>2</v>
      </c>
      <c r="E299" s="301">
        <v>234</v>
      </c>
      <c r="F299" s="299" t="s">
        <v>267</v>
      </c>
    </row>
    <row r="300" spans="1:6" x14ac:dyDescent="0.3">
      <c r="A300" s="299" t="s">
        <v>494</v>
      </c>
      <c r="B300" s="299" t="s">
        <v>448</v>
      </c>
      <c r="C300" s="299" t="s">
        <v>36</v>
      </c>
      <c r="D300" s="301">
        <v>0.77272727272727271</v>
      </c>
      <c r="E300" s="301">
        <v>238</v>
      </c>
      <c r="F300" s="299" t="s">
        <v>403</v>
      </c>
    </row>
    <row r="301" spans="1:6" x14ac:dyDescent="0.3">
      <c r="A301" s="299" t="s">
        <v>494</v>
      </c>
      <c r="B301" s="299" t="s">
        <v>448</v>
      </c>
      <c r="C301" s="299" t="s">
        <v>36</v>
      </c>
      <c r="D301" s="301">
        <v>6</v>
      </c>
      <c r="E301" s="301">
        <v>239</v>
      </c>
      <c r="F301" s="299" t="s">
        <v>404</v>
      </c>
    </row>
    <row r="302" spans="1:6" x14ac:dyDescent="0.3">
      <c r="A302" s="299" t="s">
        <v>494</v>
      </c>
      <c r="B302" s="299" t="s">
        <v>448</v>
      </c>
      <c r="C302" s="299" t="s">
        <v>36</v>
      </c>
      <c r="D302" s="301">
        <v>5</v>
      </c>
      <c r="E302" s="301">
        <v>242</v>
      </c>
      <c r="F302" s="299" t="s">
        <v>405</v>
      </c>
    </row>
    <row r="303" spans="1:6" x14ac:dyDescent="0.3">
      <c r="A303" s="299" t="s">
        <v>494</v>
      </c>
      <c r="B303" s="299" t="s">
        <v>448</v>
      </c>
      <c r="C303" s="299" t="s">
        <v>36</v>
      </c>
      <c r="D303" s="301">
        <v>754.68181818181813</v>
      </c>
      <c r="E303" s="301">
        <v>246</v>
      </c>
      <c r="F303" s="299" t="s">
        <v>116</v>
      </c>
    </row>
    <row r="304" spans="1:6" x14ac:dyDescent="0.3">
      <c r="A304" s="299" t="s">
        <v>494</v>
      </c>
      <c r="B304" s="299" t="s">
        <v>448</v>
      </c>
      <c r="C304" s="299" t="s">
        <v>36</v>
      </c>
      <c r="D304" s="301">
        <v>16776.318181818184</v>
      </c>
      <c r="E304" s="301">
        <v>250</v>
      </c>
      <c r="F304" s="299" t="s">
        <v>105</v>
      </c>
    </row>
    <row r="305" spans="1:6" x14ac:dyDescent="0.3">
      <c r="A305" s="299" t="s">
        <v>494</v>
      </c>
      <c r="B305" s="299" t="s">
        <v>448</v>
      </c>
      <c r="C305" s="299" t="s">
        <v>36</v>
      </c>
      <c r="D305" s="301">
        <v>2</v>
      </c>
      <c r="E305" s="301">
        <v>258</v>
      </c>
      <c r="F305" s="299" t="s">
        <v>407</v>
      </c>
    </row>
    <row r="306" spans="1:6" x14ac:dyDescent="0.3">
      <c r="A306" s="299" t="s">
        <v>494</v>
      </c>
      <c r="B306" s="299" t="s">
        <v>448</v>
      </c>
      <c r="C306" s="299" t="s">
        <v>36</v>
      </c>
      <c r="D306" s="301">
        <v>2</v>
      </c>
      <c r="E306" s="301">
        <v>260</v>
      </c>
      <c r="F306" s="299" t="s">
        <v>408</v>
      </c>
    </row>
    <row r="307" spans="1:6" x14ac:dyDescent="0.3">
      <c r="A307" s="299" t="s">
        <v>494</v>
      </c>
      <c r="B307" s="299" t="s">
        <v>448</v>
      </c>
      <c r="C307" s="299" t="s">
        <v>36</v>
      </c>
      <c r="D307" s="301">
        <v>9.8181818181818183</v>
      </c>
      <c r="E307" s="301">
        <v>262</v>
      </c>
      <c r="F307" s="299" t="s">
        <v>409</v>
      </c>
    </row>
    <row r="308" spans="1:6" x14ac:dyDescent="0.3">
      <c r="A308" s="299" t="s">
        <v>494</v>
      </c>
      <c r="B308" s="299" t="s">
        <v>448</v>
      </c>
      <c r="C308" s="299" t="s">
        <v>36</v>
      </c>
      <c r="D308" s="301">
        <v>23.09090909090909</v>
      </c>
      <c r="E308" s="301">
        <v>266</v>
      </c>
      <c r="F308" s="299" t="s">
        <v>268</v>
      </c>
    </row>
    <row r="309" spans="1:6" x14ac:dyDescent="0.3">
      <c r="A309" s="299" t="s">
        <v>494</v>
      </c>
      <c r="B309" s="299" t="s">
        <v>448</v>
      </c>
      <c r="C309" s="299" t="s">
        <v>36</v>
      </c>
      <c r="D309" s="301">
        <v>2016.7727272727275</v>
      </c>
      <c r="E309" s="301">
        <v>268</v>
      </c>
      <c r="F309" s="299" t="s">
        <v>269</v>
      </c>
    </row>
    <row r="310" spans="1:6" x14ac:dyDescent="0.3">
      <c r="A310" s="299" t="s">
        <v>494</v>
      </c>
      <c r="B310" s="299" t="s">
        <v>448</v>
      </c>
      <c r="C310" s="299" t="s">
        <v>36</v>
      </c>
      <c r="D310" s="301">
        <v>5239.863636363636</v>
      </c>
      <c r="E310" s="301">
        <v>270</v>
      </c>
      <c r="F310" s="299" t="s">
        <v>270</v>
      </c>
    </row>
    <row r="311" spans="1:6" x14ac:dyDescent="0.3">
      <c r="A311" s="299" t="s">
        <v>494</v>
      </c>
      <c r="B311" s="299" t="s">
        <v>448</v>
      </c>
      <c r="C311" s="299" t="s">
        <v>36</v>
      </c>
      <c r="D311" s="301">
        <v>156.95454545454544</v>
      </c>
      <c r="E311" s="301">
        <v>275</v>
      </c>
      <c r="F311" s="299" t="s">
        <v>271</v>
      </c>
    </row>
    <row r="312" spans="1:6" x14ac:dyDescent="0.3">
      <c r="A312" s="299" t="s">
        <v>494</v>
      </c>
      <c r="B312" s="299" t="s">
        <v>448</v>
      </c>
      <c r="C312" s="299" t="s">
        <v>36</v>
      </c>
      <c r="D312" s="301">
        <v>11586.318181818182</v>
      </c>
      <c r="E312" s="301">
        <v>276</v>
      </c>
      <c r="F312" s="299" t="s">
        <v>99</v>
      </c>
    </row>
    <row r="313" spans="1:6" x14ac:dyDescent="0.3">
      <c r="A313" s="299" t="s">
        <v>494</v>
      </c>
      <c r="B313" s="299" t="s">
        <v>448</v>
      </c>
      <c r="C313" s="299" t="s">
        <v>36</v>
      </c>
      <c r="D313" s="301">
        <v>5137.409090909091</v>
      </c>
      <c r="E313" s="301">
        <v>288</v>
      </c>
      <c r="F313" s="299" t="s">
        <v>272</v>
      </c>
    </row>
    <row r="314" spans="1:6" x14ac:dyDescent="0.3">
      <c r="A314" s="299" t="s">
        <v>494</v>
      </c>
      <c r="B314" s="299" t="s">
        <v>448</v>
      </c>
      <c r="C314" s="299" t="s">
        <v>36</v>
      </c>
      <c r="D314" s="301">
        <v>9</v>
      </c>
      <c r="E314" s="301">
        <v>292</v>
      </c>
      <c r="F314" s="299" t="s">
        <v>273</v>
      </c>
    </row>
    <row r="315" spans="1:6" x14ac:dyDescent="0.3">
      <c r="A315" s="299" t="s">
        <v>494</v>
      </c>
      <c r="B315" s="299" t="s">
        <v>448</v>
      </c>
      <c r="C315" s="299" t="s">
        <v>36</v>
      </c>
      <c r="D315" s="301">
        <v>1</v>
      </c>
      <c r="E315" s="301">
        <v>296</v>
      </c>
      <c r="F315" s="299" t="s">
        <v>415</v>
      </c>
    </row>
    <row r="316" spans="1:6" x14ac:dyDescent="0.3">
      <c r="A316" s="299" t="s">
        <v>494</v>
      </c>
      <c r="B316" s="299" t="s">
        <v>448</v>
      </c>
      <c r="C316" s="299" t="s">
        <v>36</v>
      </c>
      <c r="D316" s="301">
        <v>1092.8636363636365</v>
      </c>
      <c r="E316" s="301">
        <v>300</v>
      </c>
      <c r="F316" s="299" t="s">
        <v>117</v>
      </c>
    </row>
    <row r="317" spans="1:6" x14ac:dyDescent="0.3">
      <c r="A317" s="299" t="s">
        <v>494</v>
      </c>
      <c r="B317" s="299" t="s">
        <v>448</v>
      </c>
      <c r="C317" s="299" t="s">
        <v>36</v>
      </c>
      <c r="D317" s="301">
        <v>7.6363636363636367</v>
      </c>
      <c r="E317" s="301">
        <v>304</v>
      </c>
      <c r="F317" s="299" t="s">
        <v>381</v>
      </c>
    </row>
    <row r="318" spans="1:6" x14ac:dyDescent="0.3">
      <c r="A318" s="299" t="s">
        <v>494</v>
      </c>
      <c r="B318" s="299" t="s">
        <v>448</v>
      </c>
      <c r="C318" s="299" t="s">
        <v>36</v>
      </c>
      <c r="D318" s="301">
        <v>7</v>
      </c>
      <c r="E318" s="301">
        <v>308</v>
      </c>
      <c r="F318" s="299" t="s">
        <v>7</v>
      </c>
    </row>
    <row r="319" spans="1:6" x14ac:dyDescent="0.3">
      <c r="A319" s="299" t="s">
        <v>494</v>
      </c>
      <c r="B319" s="299" t="s">
        <v>448</v>
      </c>
      <c r="C319" s="299" t="s">
        <v>36</v>
      </c>
      <c r="D319" s="301">
        <v>1</v>
      </c>
      <c r="E319" s="301">
        <v>312</v>
      </c>
      <c r="F319" s="299" t="s">
        <v>410</v>
      </c>
    </row>
    <row r="320" spans="1:6" x14ac:dyDescent="0.3">
      <c r="A320" s="299" t="s">
        <v>494</v>
      </c>
      <c r="B320" s="299" t="s">
        <v>448</v>
      </c>
      <c r="C320" s="299" t="s">
        <v>36</v>
      </c>
      <c r="D320" s="301">
        <v>538</v>
      </c>
      <c r="E320" s="301">
        <v>320</v>
      </c>
      <c r="F320" s="299" t="s">
        <v>274</v>
      </c>
    </row>
    <row r="321" spans="1:6" x14ac:dyDescent="0.3">
      <c r="A321" s="299" t="s">
        <v>494</v>
      </c>
      <c r="B321" s="299" t="s">
        <v>448</v>
      </c>
      <c r="C321" s="299" t="s">
        <v>36</v>
      </c>
      <c r="D321" s="301">
        <v>2202.318181818182</v>
      </c>
      <c r="E321" s="301">
        <v>324</v>
      </c>
      <c r="F321" s="299" t="s">
        <v>275</v>
      </c>
    </row>
    <row r="322" spans="1:6" x14ac:dyDescent="0.3">
      <c r="A322" s="299" t="s">
        <v>494</v>
      </c>
      <c r="B322" s="299" t="s">
        <v>448</v>
      </c>
      <c r="C322" s="299" t="s">
        <v>36</v>
      </c>
      <c r="D322" s="301">
        <v>5.7727272727272725</v>
      </c>
      <c r="E322" s="301">
        <v>328</v>
      </c>
      <c r="F322" s="299" t="s">
        <v>276</v>
      </c>
    </row>
    <row r="323" spans="1:6" x14ac:dyDescent="0.3">
      <c r="A323" s="299" t="s">
        <v>494</v>
      </c>
      <c r="B323" s="299" t="s">
        <v>448</v>
      </c>
      <c r="C323" s="299" t="s">
        <v>36</v>
      </c>
      <c r="D323" s="301">
        <v>142.45454545454547</v>
      </c>
      <c r="E323" s="301">
        <v>332</v>
      </c>
      <c r="F323" s="299" t="s">
        <v>277</v>
      </c>
    </row>
    <row r="324" spans="1:6" x14ac:dyDescent="0.3">
      <c r="A324" s="299" t="s">
        <v>494</v>
      </c>
      <c r="B324" s="299" t="s">
        <v>448</v>
      </c>
      <c r="C324" s="299" t="s">
        <v>36</v>
      </c>
      <c r="D324" s="301">
        <v>0.13636363636363635</v>
      </c>
      <c r="E324" s="301">
        <v>336</v>
      </c>
      <c r="F324" s="299" t="s">
        <v>424</v>
      </c>
    </row>
    <row r="325" spans="1:6" x14ac:dyDescent="0.3">
      <c r="A325" s="299" t="s">
        <v>494</v>
      </c>
      <c r="B325" s="299" t="s">
        <v>448</v>
      </c>
      <c r="C325" s="299" t="s">
        <v>36</v>
      </c>
      <c r="D325" s="301">
        <v>6449.2727272727279</v>
      </c>
      <c r="E325" s="301">
        <v>340</v>
      </c>
      <c r="F325" s="299" t="s">
        <v>190</v>
      </c>
    </row>
    <row r="326" spans="1:6" x14ac:dyDescent="0.3">
      <c r="A326" s="299" t="s">
        <v>494</v>
      </c>
      <c r="B326" s="299" t="s">
        <v>448</v>
      </c>
      <c r="C326" s="299" t="s">
        <v>36</v>
      </c>
      <c r="D326" s="301">
        <v>2</v>
      </c>
      <c r="E326" s="301">
        <v>344</v>
      </c>
      <c r="F326" s="299" t="s">
        <v>278</v>
      </c>
    </row>
    <row r="327" spans="1:6" x14ac:dyDescent="0.3">
      <c r="A327" s="299" t="s">
        <v>494</v>
      </c>
      <c r="B327" s="299" t="s">
        <v>448</v>
      </c>
      <c r="C327" s="299" t="s">
        <v>36</v>
      </c>
      <c r="D327" s="301">
        <v>1600.8636363636363</v>
      </c>
      <c r="E327" s="301">
        <v>348</v>
      </c>
      <c r="F327" s="299" t="s">
        <v>279</v>
      </c>
    </row>
    <row r="328" spans="1:6" x14ac:dyDescent="0.3">
      <c r="A328" s="299" t="s">
        <v>494</v>
      </c>
      <c r="B328" s="299" t="s">
        <v>448</v>
      </c>
      <c r="C328" s="299" t="s">
        <v>36</v>
      </c>
      <c r="D328" s="301">
        <v>86.272727272727266</v>
      </c>
      <c r="E328" s="301">
        <v>352</v>
      </c>
      <c r="F328" s="299" t="s">
        <v>280</v>
      </c>
    </row>
    <row r="329" spans="1:6" x14ac:dyDescent="0.3">
      <c r="A329" s="299" t="s">
        <v>494</v>
      </c>
      <c r="B329" s="299" t="s">
        <v>448</v>
      </c>
      <c r="C329" s="299" t="s">
        <v>36</v>
      </c>
      <c r="D329" s="301">
        <v>9868.1363636363621</v>
      </c>
      <c r="E329" s="301">
        <v>356</v>
      </c>
      <c r="F329" s="299" t="s">
        <v>281</v>
      </c>
    </row>
    <row r="330" spans="1:6" x14ac:dyDescent="0.3">
      <c r="A330" s="299" t="s">
        <v>494</v>
      </c>
      <c r="B330" s="299" t="s">
        <v>448</v>
      </c>
      <c r="C330" s="299" t="s">
        <v>36</v>
      </c>
      <c r="D330" s="301">
        <v>698.72727272727275</v>
      </c>
      <c r="E330" s="301">
        <v>360</v>
      </c>
      <c r="F330" s="299" t="s">
        <v>282</v>
      </c>
    </row>
    <row r="331" spans="1:6" x14ac:dyDescent="0.3">
      <c r="A331" s="299" t="s">
        <v>494</v>
      </c>
      <c r="B331" s="299" t="s">
        <v>448</v>
      </c>
      <c r="C331" s="299" t="s">
        <v>36</v>
      </c>
      <c r="D331" s="301">
        <v>800.77272727272725</v>
      </c>
      <c r="E331" s="301">
        <v>364</v>
      </c>
      <c r="F331" s="299" t="s">
        <v>283</v>
      </c>
    </row>
    <row r="332" spans="1:6" x14ac:dyDescent="0.3">
      <c r="A332" s="299" t="s">
        <v>494</v>
      </c>
      <c r="B332" s="299" t="s">
        <v>448</v>
      </c>
      <c r="C332" s="299" t="s">
        <v>36</v>
      </c>
      <c r="D332" s="301">
        <v>125.68181818181819</v>
      </c>
      <c r="E332" s="301">
        <v>368</v>
      </c>
      <c r="F332" s="299" t="s">
        <v>284</v>
      </c>
    </row>
    <row r="333" spans="1:6" x14ac:dyDescent="0.3">
      <c r="A333" s="299" t="s">
        <v>494</v>
      </c>
      <c r="B333" s="299" t="s">
        <v>448</v>
      </c>
      <c r="C333" s="299" t="s">
        <v>36</v>
      </c>
      <c r="D333" s="301">
        <v>2684.090909090909</v>
      </c>
      <c r="E333" s="301">
        <v>372</v>
      </c>
      <c r="F333" s="299" t="s">
        <v>106</v>
      </c>
    </row>
    <row r="334" spans="1:6" x14ac:dyDescent="0.3">
      <c r="A334" s="299" t="s">
        <v>494</v>
      </c>
      <c r="B334" s="299" t="s">
        <v>448</v>
      </c>
      <c r="C334" s="299" t="s">
        <v>36</v>
      </c>
      <c r="D334" s="301">
        <v>402.22727272727275</v>
      </c>
      <c r="E334" s="301">
        <v>376</v>
      </c>
      <c r="F334" s="299" t="s">
        <v>285</v>
      </c>
    </row>
    <row r="335" spans="1:6" x14ac:dyDescent="0.3">
      <c r="A335" s="299" t="s">
        <v>494</v>
      </c>
      <c r="B335" s="299" t="s">
        <v>448</v>
      </c>
      <c r="C335" s="299" t="s">
        <v>36</v>
      </c>
      <c r="D335" s="301">
        <v>54546.272727272728</v>
      </c>
      <c r="E335" s="301">
        <v>380</v>
      </c>
      <c r="F335" s="299" t="s">
        <v>107</v>
      </c>
    </row>
    <row r="336" spans="1:6" x14ac:dyDescent="0.3">
      <c r="A336" s="299" t="s">
        <v>494</v>
      </c>
      <c r="B336" s="299" t="s">
        <v>448</v>
      </c>
      <c r="C336" s="299" t="s">
        <v>36</v>
      </c>
      <c r="D336" s="301">
        <v>1317.2272727272727</v>
      </c>
      <c r="E336" s="301">
        <v>384</v>
      </c>
      <c r="F336" s="299" t="s">
        <v>286</v>
      </c>
    </row>
    <row r="337" spans="1:6" x14ac:dyDescent="0.3">
      <c r="A337" s="299" t="s">
        <v>494</v>
      </c>
      <c r="B337" s="299" t="s">
        <v>448</v>
      </c>
      <c r="C337" s="299" t="s">
        <v>36</v>
      </c>
      <c r="D337" s="301">
        <v>28.681818181818183</v>
      </c>
      <c r="E337" s="301">
        <v>388</v>
      </c>
      <c r="F337" s="299" t="s">
        <v>287</v>
      </c>
    </row>
    <row r="338" spans="1:6" x14ac:dyDescent="0.3">
      <c r="A338" s="299" t="s">
        <v>494</v>
      </c>
      <c r="B338" s="299" t="s">
        <v>448</v>
      </c>
      <c r="C338" s="299" t="s">
        <v>36</v>
      </c>
      <c r="D338" s="301">
        <v>522.09090909090912</v>
      </c>
      <c r="E338" s="301">
        <v>392</v>
      </c>
      <c r="F338" s="299" t="s">
        <v>288</v>
      </c>
    </row>
    <row r="339" spans="1:6" x14ac:dyDescent="0.3">
      <c r="A339" s="299" t="s">
        <v>494</v>
      </c>
      <c r="B339" s="299" t="s">
        <v>448</v>
      </c>
      <c r="C339" s="299" t="s">
        <v>36</v>
      </c>
      <c r="D339" s="301">
        <v>112.90909090909091</v>
      </c>
      <c r="E339" s="301">
        <v>398</v>
      </c>
      <c r="F339" s="299" t="s">
        <v>289</v>
      </c>
    </row>
    <row r="340" spans="1:6" x14ac:dyDescent="0.3">
      <c r="A340" s="299" t="s">
        <v>494</v>
      </c>
      <c r="B340" s="299" t="s">
        <v>448</v>
      </c>
      <c r="C340" s="299" t="s">
        <v>36</v>
      </c>
      <c r="D340" s="301">
        <v>142.90909090909091</v>
      </c>
      <c r="E340" s="301">
        <v>400</v>
      </c>
      <c r="F340" s="299" t="s">
        <v>290</v>
      </c>
    </row>
    <row r="341" spans="1:6" x14ac:dyDescent="0.3">
      <c r="A341" s="299" t="s">
        <v>494</v>
      </c>
      <c r="B341" s="299" t="s">
        <v>448</v>
      </c>
      <c r="C341" s="299" t="s">
        <v>36</v>
      </c>
      <c r="D341" s="301">
        <v>88.181818181818187</v>
      </c>
      <c r="E341" s="301">
        <v>404</v>
      </c>
      <c r="F341" s="299" t="s">
        <v>291</v>
      </c>
    </row>
    <row r="342" spans="1:6" x14ac:dyDescent="0.3">
      <c r="A342" s="299" t="s">
        <v>494</v>
      </c>
      <c r="B342" s="299" t="s">
        <v>448</v>
      </c>
      <c r="C342" s="299" t="s">
        <v>36</v>
      </c>
      <c r="D342" s="301">
        <v>36.18181818181818</v>
      </c>
      <c r="E342" s="301">
        <v>408</v>
      </c>
      <c r="F342" s="299" t="s">
        <v>292</v>
      </c>
    </row>
    <row r="343" spans="1:6" x14ac:dyDescent="0.3">
      <c r="A343" s="299" t="s">
        <v>494</v>
      </c>
      <c r="B343" s="299" t="s">
        <v>448</v>
      </c>
      <c r="C343" s="299" t="s">
        <v>36</v>
      </c>
      <c r="D343" s="301">
        <v>307.27272727272725</v>
      </c>
      <c r="E343" s="301">
        <v>410</v>
      </c>
      <c r="F343" s="299" t="s">
        <v>293</v>
      </c>
    </row>
    <row r="344" spans="1:6" x14ac:dyDescent="0.3">
      <c r="A344" s="299" t="s">
        <v>494</v>
      </c>
      <c r="B344" s="299" t="s">
        <v>448</v>
      </c>
      <c r="C344" s="299" t="s">
        <v>36</v>
      </c>
      <c r="D344" s="301">
        <v>17.136363636363637</v>
      </c>
      <c r="E344" s="301">
        <v>414</v>
      </c>
      <c r="F344" s="299" t="s">
        <v>294</v>
      </c>
    </row>
    <row r="345" spans="1:6" x14ac:dyDescent="0.3">
      <c r="A345" s="299" t="s">
        <v>494</v>
      </c>
      <c r="B345" s="299" t="s">
        <v>448</v>
      </c>
      <c r="C345" s="299" t="s">
        <v>36</v>
      </c>
      <c r="D345" s="301">
        <v>18.772727272727273</v>
      </c>
      <c r="E345" s="301">
        <v>417</v>
      </c>
      <c r="F345" s="299" t="s">
        <v>295</v>
      </c>
    </row>
    <row r="346" spans="1:6" x14ac:dyDescent="0.3">
      <c r="A346" s="299" t="s">
        <v>494</v>
      </c>
      <c r="B346" s="299" t="s">
        <v>448</v>
      </c>
      <c r="C346" s="299" t="s">
        <v>36</v>
      </c>
      <c r="D346" s="301">
        <v>4</v>
      </c>
      <c r="E346" s="301">
        <v>418</v>
      </c>
      <c r="F346" s="299" t="s">
        <v>296</v>
      </c>
    </row>
    <row r="347" spans="1:6" x14ac:dyDescent="0.3">
      <c r="A347" s="299" t="s">
        <v>494</v>
      </c>
      <c r="B347" s="299" t="s">
        <v>448</v>
      </c>
      <c r="C347" s="299" t="s">
        <v>36</v>
      </c>
      <c r="D347" s="301">
        <v>285</v>
      </c>
      <c r="E347" s="301">
        <v>422</v>
      </c>
      <c r="F347" s="299" t="s">
        <v>297</v>
      </c>
    </row>
    <row r="348" spans="1:6" x14ac:dyDescent="0.3">
      <c r="A348" s="299" t="s">
        <v>494</v>
      </c>
      <c r="B348" s="299" t="s">
        <v>448</v>
      </c>
      <c r="C348" s="299" t="s">
        <v>36</v>
      </c>
      <c r="D348" s="301">
        <v>1</v>
      </c>
      <c r="E348" s="301">
        <v>426</v>
      </c>
      <c r="F348" s="299" t="s">
        <v>298</v>
      </c>
    </row>
    <row r="349" spans="1:6" x14ac:dyDescent="0.3">
      <c r="A349" s="299" t="s">
        <v>494</v>
      </c>
      <c r="B349" s="299" t="s">
        <v>448</v>
      </c>
      <c r="C349" s="299" t="s">
        <v>36</v>
      </c>
      <c r="D349" s="301">
        <v>597.09090909090912</v>
      </c>
      <c r="E349" s="301">
        <v>428</v>
      </c>
      <c r="F349" s="299" t="s">
        <v>108</v>
      </c>
    </row>
    <row r="350" spans="1:6" x14ac:dyDescent="0.3">
      <c r="A350" s="299" t="s">
        <v>494</v>
      </c>
      <c r="B350" s="299" t="s">
        <v>448</v>
      </c>
      <c r="C350" s="299" t="s">
        <v>36</v>
      </c>
      <c r="D350" s="301">
        <v>92.090909090909093</v>
      </c>
      <c r="E350" s="301">
        <v>430</v>
      </c>
      <c r="F350" s="299" t="s">
        <v>383</v>
      </c>
    </row>
    <row r="351" spans="1:6" x14ac:dyDescent="0.3">
      <c r="A351" s="299" t="s">
        <v>494</v>
      </c>
      <c r="B351" s="299" t="s">
        <v>448</v>
      </c>
      <c r="C351" s="299" t="s">
        <v>36</v>
      </c>
      <c r="D351" s="301">
        <v>82.86363636363636</v>
      </c>
      <c r="E351" s="301">
        <v>434</v>
      </c>
      <c r="F351" s="299" t="s">
        <v>299</v>
      </c>
    </row>
    <row r="352" spans="1:6" x14ac:dyDescent="0.3">
      <c r="A352" s="299" t="s">
        <v>494</v>
      </c>
      <c r="B352" s="299" t="s">
        <v>448</v>
      </c>
      <c r="C352" s="299" t="s">
        <v>36</v>
      </c>
      <c r="D352" s="301">
        <v>6</v>
      </c>
      <c r="E352" s="301">
        <v>438</v>
      </c>
      <c r="F352" s="299" t="s">
        <v>300</v>
      </c>
    </row>
    <row r="353" spans="1:6" x14ac:dyDescent="0.3">
      <c r="A353" s="299" t="s">
        <v>494</v>
      </c>
      <c r="B353" s="299" t="s">
        <v>448</v>
      </c>
      <c r="C353" s="299" t="s">
        <v>36</v>
      </c>
      <c r="D353" s="301">
        <v>2111.4545454545455</v>
      </c>
      <c r="E353" s="301">
        <v>440</v>
      </c>
      <c r="F353" s="299" t="s">
        <v>118</v>
      </c>
    </row>
    <row r="354" spans="1:6" x14ac:dyDescent="0.3">
      <c r="A354" s="299" t="s">
        <v>494</v>
      </c>
      <c r="B354" s="299" t="s">
        <v>448</v>
      </c>
      <c r="C354" s="299" t="s">
        <v>36</v>
      </c>
      <c r="D354" s="301">
        <v>60.590909090909093</v>
      </c>
      <c r="E354" s="301">
        <v>442</v>
      </c>
      <c r="F354" s="299" t="s">
        <v>121</v>
      </c>
    </row>
    <row r="355" spans="1:6" x14ac:dyDescent="0.3">
      <c r="A355" s="299" t="s">
        <v>494</v>
      </c>
      <c r="B355" s="299" t="s">
        <v>448</v>
      </c>
      <c r="C355" s="299" t="s">
        <v>36</v>
      </c>
      <c r="D355" s="301">
        <v>11</v>
      </c>
      <c r="E355" s="301">
        <v>450</v>
      </c>
      <c r="F355" s="299" t="s">
        <v>301</v>
      </c>
    </row>
    <row r="356" spans="1:6" x14ac:dyDescent="0.3">
      <c r="A356" s="299" t="s">
        <v>494</v>
      </c>
      <c r="B356" s="299" t="s">
        <v>448</v>
      </c>
      <c r="C356" s="299" t="s">
        <v>36</v>
      </c>
      <c r="D356" s="301">
        <v>9.4090909090909101</v>
      </c>
      <c r="E356" s="301">
        <v>454</v>
      </c>
      <c r="F356" s="299" t="s">
        <v>302</v>
      </c>
    </row>
    <row r="357" spans="1:6" x14ac:dyDescent="0.3">
      <c r="A357" s="299" t="s">
        <v>494</v>
      </c>
      <c r="B357" s="299" t="s">
        <v>448</v>
      </c>
      <c r="C357" s="299" t="s">
        <v>36</v>
      </c>
      <c r="D357" s="301">
        <v>60.954545454545453</v>
      </c>
      <c r="E357" s="301">
        <v>458</v>
      </c>
      <c r="F357" s="299" t="s">
        <v>303</v>
      </c>
    </row>
    <row r="358" spans="1:6" x14ac:dyDescent="0.3">
      <c r="A358" s="299" t="s">
        <v>494</v>
      </c>
      <c r="B358" s="299" t="s">
        <v>448</v>
      </c>
      <c r="C358" s="299" t="s">
        <v>36</v>
      </c>
      <c r="D358" s="301">
        <v>3</v>
      </c>
      <c r="E358" s="301">
        <v>462</v>
      </c>
      <c r="F358" s="299" t="s">
        <v>384</v>
      </c>
    </row>
    <row r="359" spans="1:6" x14ac:dyDescent="0.3">
      <c r="A359" s="299" t="s">
        <v>494</v>
      </c>
      <c r="B359" s="299" t="s">
        <v>448</v>
      </c>
      <c r="C359" s="299" t="s">
        <v>36</v>
      </c>
      <c r="D359" s="301">
        <v>13554.090909090908</v>
      </c>
      <c r="E359" s="301">
        <v>466</v>
      </c>
      <c r="F359" s="299" t="s">
        <v>304</v>
      </c>
    </row>
    <row r="360" spans="1:6" x14ac:dyDescent="0.3">
      <c r="A360" s="299" t="s">
        <v>494</v>
      </c>
      <c r="B360" s="299" t="s">
        <v>448</v>
      </c>
      <c r="C360" s="299" t="s">
        <v>36</v>
      </c>
      <c r="D360" s="301">
        <v>86.772727272727266</v>
      </c>
      <c r="E360" s="301">
        <v>470</v>
      </c>
      <c r="F360" s="299" t="s">
        <v>122</v>
      </c>
    </row>
    <row r="361" spans="1:6" x14ac:dyDescent="0.3">
      <c r="A361" s="299" t="s">
        <v>494</v>
      </c>
      <c r="B361" s="299" t="s">
        <v>448</v>
      </c>
      <c r="C361" s="299" t="s">
        <v>36</v>
      </c>
      <c r="D361" s="301">
        <v>1</v>
      </c>
      <c r="E361" s="301">
        <v>474</v>
      </c>
      <c r="F361" s="299" t="s">
        <v>385</v>
      </c>
    </row>
    <row r="362" spans="1:6" x14ac:dyDescent="0.3">
      <c r="A362" s="299" t="s">
        <v>494</v>
      </c>
      <c r="B362" s="299" t="s">
        <v>448</v>
      </c>
      <c r="C362" s="299" t="s">
        <v>36</v>
      </c>
      <c r="D362" s="301">
        <v>1996.2727272727273</v>
      </c>
      <c r="E362" s="301">
        <v>478</v>
      </c>
      <c r="F362" s="299" t="s">
        <v>305</v>
      </c>
    </row>
    <row r="363" spans="1:6" x14ac:dyDescent="0.3">
      <c r="A363" s="299" t="s">
        <v>494</v>
      </c>
      <c r="B363" s="299" t="s">
        <v>448</v>
      </c>
      <c r="C363" s="299" t="s">
        <v>36</v>
      </c>
      <c r="D363" s="301">
        <v>27.863636363636363</v>
      </c>
      <c r="E363" s="301">
        <v>480</v>
      </c>
      <c r="F363" s="299" t="s">
        <v>306</v>
      </c>
    </row>
    <row r="364" spans="1:6" x14ac:dyDescent="0.3">
      <c r="A364" s="299" t="s">
        <v>494</v>
      </c>
      <c r="B364" s="299" t="s">
        <v>448</v>
      </c>
      <c r="C364" s="299" t="s">
        <v>36</v>
      </c>
      <c r="D364" s="301">
        <v>3000.4545454545455</v>
      </c>
      <c r="E364" s="301">
        <v>484</v>
      </c>
      <c r="F364" s="299" t="s">
        <v>307</v>
      </c>
    </row>
    <row r="365" spans="1:6" x14ac:dyDescent="0.3">
      <c r="A365" s="299" t="s">
        <v>494</v>
      </c>
      <c r="B365" s="299" t="s">
        <v>448</v>
      </c>
      <c r="C365" s="299" t="s">
        <v>36</v>
      </c>
      <c r="D365" s="301">
        <v>3</v>
      </c>
      <c r="E365" s="301">
        <v>492</v>
      </c>
      <c r="F365" s="299" t="s">
        <v>308</v>
      </c>
    </row>
    <row r="366" spans="1:6" x14ac:dyDescent="0.3">
      <c r="A366" s="299" t="s">
        <v>494</v>
      </c>
      <c r="B366" s="299" t="s">
        <v>448</v>
      </c>
      <c r="C366" s="299" t="s">
        <v>36</v>
      </c>
      <c r="D366" s="301">
        <v>70.181818181818187</v>
      </c>
      <c r="E366" s="301">
        <v>496</v>
      </c>
      <c r="F366" s="299" t="s">
        <v>309</v>
      </c>
    </row>
    <row r="367" spans="1:6" x14ac:dyDescent="0.3">
      <c r="A367" s="299" t="s">
        <v>494</v>
      </c>
      <c r="B367" s="299" t="s">
        <v>448</v>
      </c>
      <c r="C367" s="299" t="s">
        <v>36</v>
      </c>
      <c r="D367" s="301">
        <v>2187.3636363636365</v>
      </c>
      <c r="E367" s="301">
        <v>498</v>
      </c>
      <c r="F367" s="299" t="s">
        <v>310</v>
      </c>
    </row>
    <row r="368" spans="1:6" x14ac:dyDescent="0.3">
      <c r="A368" s="299" t="s">
        <v>494</v>
      </c>
      <c r="B368" s="299" t="s">
        <v>448</v>
      </c>
      <c r="C368" s="299" t="s">
        <v>36</v>
      </c>
      <c r="D368" s="301">
        <v>28.363636363636363</v>
      </c>
      <c r="E368" s="301">
        <v>499</v>
      </c>
      <c r="F368" s="299" t="s">
        <v>311</v>
      </c>
    </row>
    <row r="369" spans="1:6" x14ac:dyDescent="0.3">
      <c r="A369" s="299" t="s">
        <v>494</v>
      </c>
      <c r="B369" s="299" t="s">
        <v>448</v>
      </c>
      <c r="C369" s="299" t="s">
        <v>36</v>
      </c>
      <c r="D369" s="301">
        <v>11</v>
      </c>
      <c r="E369" s="301">
        <v>500</v>
      </c>
      <c r="F369" s="299" t="s">
        <v>312</v>
      </c>
    </row>
    <row r="370" spans="1:6" x14ac:dyDescent="0.3">
      <c r="A370" s="299" t="s">
        <v>494</v>
      </c>
      <c r="B370" s="299" t="s">
        <v>448</v>
      </c>
      <c r="C370" s="299" t="s">
        <v>36</v>
      </c>
      <c r="D370" s="301">
        <v>138637.54545454547</v>
      </c>
      <c r="E370" s="301">
        <v>504</v>
      </c>
      <c r="F370" s="299" t="s">
        <v>95</v>
      </c>
    </row>
    <row r="371" spans="1:6" x14ac:dyDescent="0.3">
      <c r="A371" s="299" t="s">
        <v>494</v>
      </c>
      <c r="B371" s="299" t="s">
        <v>448</v>
      </c>
      <c r="C371" s="299" t="s">
        <v>36</v>
      </c>
      <c r="D371" s="301">
        <v>74.454545454545467</v>
      </c>
      <c r="E371" s="301">
        <v>508</v>
      </c>
      <c r="F371" s="299" t="s">
        <v>313</v>
      </c>
    </row>
    <row r="372" spans="1:6" x14ac:dyDescent="0.3">
      <c r="A372" s="299" t="s">
        <v>494</v>
      </c>
      <c r="B372" s="299" t="s">
        <v>448</v>
      </c>
      <c r="C372" s="299" t="s">
        <v>36</v>
      </c>
      <c r="D372" s="301">
        <v>1.4545454545454546</v>
      </c>
      <c r="E372" s="301">
        <v>512</v>
      </c>
      <c r="F372" s="299" t="s">
        <v>417</v>
      </c>
    </row>
    <row r="373" spans="1:6" x14ac:dyDescent="0.3">
      <c r="A373" s="299" t="s">
        <v>494</v>
      </c>
      <c r="B373" s="299" t="s">
        <v>448</v>
      </c>
      <c r="C373" s="299" t="s">
        <v>36</v>
      </c>
      <c r="D373" s="301">
        <v>9.8636363636363633</v>
      </c>
      <c r="E373" s="301">
        <v>516</v>
      </c>
      <c r="F373" s="299" t="s">
        <v>314</v>
      </c>
    </row>
    <row r="374" spans="1:6" x14ac:dyDescent="0.3">
      <c r="A374" s="299" t="s">
        <v>494</v>
      </c>
      <c r="B374" s="299" t="s">
        <v>448</v>
      </c>
      <c r="C374" s="299" t="s">
        <v>36</v>
      </c>
      <c r="D374" s="301">
        <v>10.59090909090909</v>
      </c>
      <c r="E374" s="301">
        <v>520</v>
      </c>
      <c r="F374" s="299" t="s">
        <v>386</v>
      </c>
    </row>
    <row r="375" spans="1:6" x14ac:dyDescent="0.3">
      <c r="A375" s="299" t="s">
        <v>494</v>
      </c>
      <c r="B375" s="299" t="s">
        <v>448</v>
      </c>
      <c r="C375" s="299" t="s">
        <v>36</v>
      </c>
      <c r="D375" s="301">
        <v>1259.2272727272725</v>
      </c>
      <c r="E375" s="301">
        <v>524</v>
      </c>
      <c r="F375" s="299" t="s">
        <v>315</v>
      </c>
    </row>
    <row r="376" spans="1:6" x14ac:dyDescent="0.3">
      <c r="A376" s="299" t="s">
        <v>494</v>
      </c>
      <c r="B376" s="299" t="s">
        <v>448</v>
      </c>
      <c r="C376" s="299" t="s">
        <v>36</v>
      </c>
      <c r="D376" s="301">
        <v>5278.954545454545</v>
      </c>
      <c r="E376" s="301">
        <v>528</v>
      </c>
      <c r="F376" s="299" t="s">
        <v>316</v>
      </c>
    </row>
    <row r="377" spans="1:6" x14ac:dyDescent="0.3">
      <c r="A377" s="299" t="s">
        <v>494</v>
      </c>
      <c r="B377" s="299" t="s">
        <v>448</v>
      </c>
      <c r="C377" s="299" t="s">
        <v>36</v>
      </c>
      <c r="D377" s="301">
        <v>1</v>
      </c>
      <c r="E377" s="301">
        <v>533</v>
      </c>
      <c r="F377" s="299" t="s">
        <v>423</v>
      </c>
    </row>
    <row r="378" spans="1:6" x14ac:dyDescent="0.3">
      <c r="A378" s="299" t="s">
        <v>494</v>
      </c>
      <c r="B378" s="299" t="s">
        <v>448</v>
      </c>
      <c r="C378" s="299" t="s">
        <v>36</v>
      </c>
      <c r="D378" s="301">
        <v>71.181818181818187</v>
      </c>
      <c r="E378" s="301">
        <v>540</v>
      </c>
      <c r="F378" s="299" t="s">
        <v>317</v>
      </c>
    </row>
    <row r="379" spans="1:6" x14ac:dyDescent="0.3">
      <c r="A379" s="299" t="s">
        <v>494</v>
      </c>
      <c r="B379" s="299" t="s">
        <v>448</v>
      </c>
      <c r="C379" s="299" t="s">
        <v>36</v>
      </c>
      <c r="D379" s="301">
        <v>3</v>
      </c>
      <c r="E379" s="301">
        <v>548</v>
      </c>
      <c r="F379" s="299" t="s">
        <v>387</v>
      </c>
    </row>
    <row r="380" spans="1:6" x14ac:dyDescent="0.3">
      <c r="A380" s="299" t="s">
        <v>494</v>
      </c>
      <c r="B380" s="299" t="s">
        <v>448</v>
      </c>
      <c r="C380" s="299" t="s">
        <v>36</v>
      </c>
      <c r="D380" s="301">
        <v>141.36363636363637</v>
      </c>
      <c r="E380" s="301">
        <v>554</v>
      </c>
      <c r="F380" s="299" t="s">
        <v>318</v>
      </c>
    </row>
    <row r="381" spans="1:6" x14ac:dyDescent="0.3">
      <c r="A381" s="299" t="s">
        <v>494</v>
      </c>
      <c r="B381" s="299" t="s">
        <v>448</v>
      </c>
      <c r="C381" s="299" t="s">
        <v>36</v>
      </c>
      <c r="D381" s="301">
        <v>3779.318181818182</v>
      </c>
      <c r="E381" s="301">
        <v>558</v>
      </c>
      <c r="F381" s="299" t="s">
        <v>191</v>
      </c>
    </row>
    <row r="382" spans="1:6" x14ac:dyDescent="0.3">
      <c r="A382" s="299" t="s">
        <v>494</v>
      </c>
      <c r="B382" s="299" t="s">
        <v>448</v>
      </c>
      <c r="C382" s="299" t="s">
        <v>36</v>
      </c>
      <c r="D382" s="301">
        <v>63.727272727272734</v>
      </c>
      <c r="E382" s="301">
        <v>562</v>
      </c>
      <c r="F382" s="299" t="s">
        <v>388</v>
      </c>
    </row>
    <row r="383" spans="1:6" x14ac:dyDescent="0.3">
      <c r="A383" s="299" t="s">
        <v>494</v>
      </c>
      <c r="B383" s="299" t="s">
        <v>448</v>
      </c>
      <c r="C383" s="299" t="s">
        <v>36</v>
      </c>
      <c r="D383" s="301">
        <v>5783.2272727272721</v>
      </c>
      <c r="E383" s="301">
        <v>566</v>
      </c>
      <c r="F383" s="299" t="s">
        <v>319</v>
      </c>
    </row>
    <row r="384" spans="1:6" x14ac:dyDescent="0.3">
      <c r="A384" s="299" t="s">
        <v>494</v>
      </c>
      <c r="B384" s="299" t="s">
        <v>448</v>
      </c>
      <c r="C384" s="299" t="s">
        <v>36</v>
      </c>
      <c r="D384" s="301">
        <v>1</v>
      </c>
      <c r="E384" s="301">
        <v>570</v>
      </c>
      <c r="F384" s="299" t="s">
        <v>411</v>
      </c>
    </row>
    <row r="385" spans="1:6" x14ac:dyDescent="0.3">
      <c r="A385" s="299" t="s">
        <v>494</v>
      </c>
      <c r="B385" s="299" t="s">
        <v>448</v>
      </c>
      <c r="C385" s="299" t="s">
        <v>36</v>
      </c>
      <c r="D385" s="301">
        <v>6</v>
      </c>
      <c r="E385" s="301">
        <v>574</v>
      </c>
      <c r="F385" s="299" t="s">
        <v>320</v>
      </c>
    </row>
    <row r="386" spans="1:6" x14ac:dyDescent="0.3">
      <c r="A386" s="299" t="s">
        <v>494</v>
      </c>
      <c r="B386" s="299" t="s">
        <v>448</v>
      </c>
      <c r="C386" s="299" t="s">
        <v>36</v>
      </c>
      <c r="D386" s="301">
        <v>510.77272727272725</v>
      </c>
      <c r="E386" s="301">
        <v>578</v>
      </c>
      <c r="F386" s="299" t="s">
        <v>321</v>
      </c>
    </row>
    <row r="387" spans="1:6" x14ac:dyDescent="0.3">
      <c r="A387" s="299" t="s">
        <v>494</v>
      </c>
      <c r="B387" s="299" t="s">
        <v>448</v>
      </c>
      <c r="C387" s="299" t="s">
        <v>36</v>
      </c>
      <c r="D387" s="301">
        <v>6</v>
      </c>
      <c r="E387" s="301">
        <v>580</v>
      </c>
      <c r="F387" s="299" t="s">
        <v>322</v>
      </c>
    </row>
    <row r="388" spans="1:6" x14ac:dyDescent="0.3">
      <c r="A388" s="299" t="s">
        <v>494</v>
      </c>
      <c r="B388" s="299" t="s">
        <v>448</v>
      </c>
      <c r="C388" s="299" t="s">
        <v>36</v>
      </c>
      <c r="D388" s="301">
        <v>2.2272727272727275</v>
      </c>
      <c r="E388" s="301">
        <v>583</v>
      </c>
      <c r="F388" s="299" t="s">
        <v>389</v>
      </c>
    </row>
    <row r="389" spans="1:6" x14ac:dyDescent="0.3">
      <c r="A389" s="299" t="s">
        <v>494</v>
      </c>
      <c r="B389" s="299" t="s">
        <v>448</v>
      </c>
      <c r="C389" s="299" t="s">
        <v>36</v>
      </c>
      <c r="D389" s="301">
        <v>2</v>
      </c>
      <c r="E389" s="301">
        <v>585</v>
      </c>
      <c r="F389" s="299" t="s">
        <v>390</v>
      </c>
    </row>
    <row r="390" spans="1:6" x14ac:dyDescent="0.3">
      <c r="A390" s="299" t="s">
        <v>494</v>
      </c>
      <c r="B390" s="299" t="s">
        <v>448</v>
      </c>
      <c r="C390" s="299" t="s">
        <v>36</v>
      </c>
      <c r="D390" s="301">
        <v>20521.318181818184</v>
      </c>
      <c r="E390" s="301">
        <v>586</v>
      </c>
      <c r="F390" s="299" t="s">
        <v>324</v>
      </c>
    </row>
    <row r="391" spans="1:6" x14ac:dyDescent="0.3">
      <c r="A391" s="299" t="s">
        <v>494</v>
      </c>
      <c r="B391" s="299" t="s">
        <v>448</v>
      </c>
      <c r="C391" s="299" t="s">
        <v>36</v>
      </c>
      <c r="D391" s="301">
        <v>186.09090909090909</v>
      </c>
      <c r="E391" s="301">
        <v>591</v>
      </c>
      <c r="F391" s="299" t="s">
        <v>325</v>
      </c>
    </row>
    <row r="392" spans="1:6" x14ac:dyDescent="0.3">
      <c r="A392" s="299" t="s">
        <v>494</v>
      </c>
      <c r="B392" s="299" t="s">
        <v>448</v>
      </c>
      <c r="C392" s="299" t="s">
        <v>36</v>
      </c>
      <c r="D392" s="301">
        <v>2</v>
      </c>
      <c r="E392" s="301">
        <v>598</v>
      </c>
      <c r="F392" s="299" t="s">
        <v>412</v>
      </c>
    </row>
    <row r="393" spans="1:6" x14ac:dyDescent="0.3">
      <c r="A393" s="299" t="s">
        <v>494</v>
      </c>
      <c r="B393" s="299" t="s">
        <v>448</v>
      </c>
      <c r="C393" s="299" t="s">
        <v>36</v>
      </c>
      <c r="D393" s="301">
        <v>7664.818181818182</v>
      </c>
      <c r="E393" s="301">
        <v>600</v>
      </c>
      <c r="F393" s="299" t="s">
        <v>192</v>
      </c>
    </row>
    <row r="394" spans="1:6" x14ac:dyDescent="0.3">
      <c r="A394" s="299" t="s">
        <v>494</v>
      </c>
      <c r="B394" s="299" t="s">
        <v>448</v>
      </c>
      <c r="C394" s="299" t="s">
        <v>36</v>
      </c>
      <c r="D394" s="301">
        <v>19894.590909090912</v>
      </c>
      <c r="E394" s="301">
        <v>604</v>
      </c>
      <c r="F394" s="299" t="s">
        <v>326</v>
      </c>
    </row>
    <row r="395" spans="1:6" x14ac:dyDescent="0.3">
      <c r="A395" s="299" t="s">
        <v>494</v>
      </c>
      <c r="B395" s="299" t="s">
        <v>448</v>
      </c>
      <c r="C395" s="299" t="s">
        <v>36</v>
      </c>
      <c r="D395" s="301">
        <v>5387.545454545454</v>
      </c>
      <c r="E395" s="301">
        <v>608</v>
      </c>
      <c r="F395" s="299" t="s">
        <v>327</v>
      </c>
    </row>
    <row r="396" spans="1:6" x14ac:dyDescent="0.3">
      <c r="A396" s="299" t="s">
        <v>494</v>
      </c>
      <c r="B396" s="299" t="s">
        <v>448</v>
      </c>
      <c r="C396" s="299" t="s">
        <v>36</v>
      </c>
      <c r="D396" s="301">
        <v>6</v>
      </c>
      <c r="E396" s="301">
        <v>612</v>
      </c>
      <c r="F396" s="299" t="s">
        <v>328</v>
      </c>
    </row>
    <row r="397" spans="1:6" x14ac:dyDescent="0.3">
      <c r="A397" s="299" t="s">
        <v>494</v>
      </c>
      <c r="B397" s="299" t="s">
        <v>448</v>
      </c>
      <c r="C397" s="299" t="s">
        <v>36</v>
      </c>
      <c r="D397" s="301">
        <v>7764.7272727272721</v>
      </c>
      <c r="E397" s="301">
        <v>616</v>
      </c>
      <c r="F397" s="299" t="s">
        <v>96</v>
      </c>
    </row>
    <row r="398" spans="1:6" x14ac:dyDescent="0.3">
      <c r="A398" s="299" t="s">
        <v>494</v>
      </c>
      <c r="B398" s="299" t="s">
        <v>448</v>
      </c>
      <c r="C398" s="299" t="s">
        <v>36</v>
      </c>
      <c r="D398" s="301">
        <v>23710.31818181818</v>
      </c>
      <c r="E398" s="301">
        <v>620</v>
      </c>
      <c r="F398" s="299" t="s">
        <v>109</v>
      </c>
    </row>
    <row r="399" spans="1:6" x14ac:dyDescent="0.3">
      <c r="A399" s="299" t="s">
        <v>494</v>
      </c>
      <c r="B399" s="299" t="s">
        <v>448</v>
      </c>
      <c r="C399" s="299" t="s">
        <v>36</v>
      </c>
      <c r="D399" s="301">
        <v>1362.1363636363637</v>
      </c>
      <c r="E399" s="301">
        <v>624</v>
      </c>
      <c r="F399" s="299" t="s">
        <v>329</v>
      </c>
    </row>
    <row r="400" spans="1:6" x14ac:dyDescent="0.3">
      <c r="A400" s="299" t="s">
        <v>494</v>
      </c>
      <c r="B400" s="299" t="s">
        <v>448</v>
      </c>
      <c r="C400" s="299" t="s">
        <v>36</v>
      </c>
      <c r="D400" s="301">
        <v>2</v>
      </c>
      <c r="E400" s="301">
        <v>626</v>
      </c>
      <c r="F400" s="299" t="s">
        <v>330</v>
      </c>
    </row>
    <row r="401" spans="1:6" x14ac:dyDescent="0.3">
      <c r="A401" s="299" t="s">
        <v>494</v>
      </c>
      <c r="B401" s="299" t="s">
        <v>448</v>
      </c>
      <c r="C401" s="299" t="s">
        <v>36</v>
      </c>
      <c r="D401" s="301">
        <v>27.863636363636363</v>
      </c>
      <c r="E401" s="301">
        <v>630</v>
      </c>
      <c r="F401" s="299" t="s">
        <v>331</v>
      </c>
    </row>
    <row r="402" spans="1:6" x14ac:dyDescent="0.3">
      <c r="A402" s="299" t="s">
        <v>494</v>
      </c>
      <c r="B402" s="299" t="s">
        <v>448</v>
      </c>
      <c r="C402" s="299" t="s">
        <v>36</v>
      </c>
      <c r="D402" s="301">
        <v>3</v>
      </c>
      <c r="E402" s="301">
        <v>634</v>
      </c>
      <c r="F402" s="299" t="s">
        <v>332</v>
      </c>
    </row>
    <row r="403" spans="1:6" x14ac:dyDescent="0.3">
      <c r="A403" s="299" t="s">
        <v>494</v>
      </c>
      <c r="B403" s="299" t="s">
        <v>448</v>
      </c>
      <c r="C403" s="299" t="s">
        <v>36</v>
      </c>
      <c r="D403" s="301">
        <v>5.6363636363636367</v>
      </c>
      <c r="E403" s="301">
        <v>638</v>
      </c>
      <c r="F403" s="299" t="s">
        <v>391</v>
      </c>
    </row>
    <row r="404" spans="1:6" x14ac:dyDescent="0.3">
      <c r="A404" s="299" t="s">
        <v>494</v>
      </c>
      <c r="B404" s="299" t="s">
        <v>448</v>
      </c>
      <c r="C404" s="299" t="s">
        <v>36</v>
      </c>
      <c r="D404" s="301">
        <v>108544.63636363637</v>
      </c>
      <c r="E404" s="301">
        <v>642</v>
      </c>
      <c r="F404" s="299" t="s">
        <v>97</v>
      </c>
    </row>
    <row r="405" spans="1:6" x14ac:dyDescent="0.3">
      <c r="A405" s="299" t="s">
        <v>494</v>
      </c>
      <c r="B405" s="299" t="s">
        <v>448</v>
      </c>
      <c r="C405" s="299" t="s">
        <v>36</v>
      </c>
      <c r="D405" s="301">
        <v>4759.818181818182</v>
      </c>
      <c r="E405" s="301">
        <v>643</v>
      </c>
      <c r="F405" s="299" t="s">
        <v>333</v>
      </c>
    </row>
    <row r="406" spans="1:6" x14ac:dyDescent="0.3">
      <c r="A406" s="299" t="s">
        <v>494</v>
      </c>
      <c r="B406" s="299" t="s">
        <v>448</v>
      </c>
      <c r="C406" s="299" t="s">
        <v>36</v>
      </c>
      <c r="D406" s="301">
        <v>98.22727272727272</v>
      </c>
      <c r="E406" s="301">
        <v>646</v>
      </c>
      <c r="F406" s="299" t="s">
        <v>334</v>
      </c>
    </row>
    <row r="407" spans="1:6" x14ac:dyDescent="0.3">
      <c r="A407" s="299" t="s">
        <v>494</v>
      </c>
      <c r="B407" s="299" t="s">
        <v>448</v>
      </c>
      <c r="C407" s="299" t="s">
        <v>36</v>
      </c>
      <c r="D407" s="301">
        <v>3</v>
      </c>
      <c r="E407" s="301">
        <v>654</v>
      </c>
      <c r="F407" s="299" t="s">
        <v>392</v>
      </c>
    </row>
    <row r="408" spans="1:6" x14ac:dyDescent="0.3">
      <c r="A408" s="299" t="s">
        <v>494</v>
      </c>
      <c r="B408" s="299" t="s">
        <v>448</v>
      </c>
      <c r="C408" s="299" t="s">
        <v>36</v>
      </c>
      <c r="D408" s="301">
        <v>5</v>
      </c>
      <c r="E408" s="301">
        <v>659</v>
      </c>
      <c r="F408" s="299" t="s">
        <v>335</v>
      </c>
    </row>
    <row r="409" spans="1:6" x14ac:dyDescent="0.3">
      <c r="A409" s="299" t="s">
        <v>494</v>
      </c>
      <c r="B409" s="299" t="s">
        <v>448</v>
      </c>
      <c r="C409" s="299" t="s">
        <v>36</v>
      </c>
      <c r="D409" s="301">
        <v>5.5</v>
      </c>
      <c r="E409" s="301">
        <v>662</v>
      </c>
      <c r="F409" s="299" t="s">
        <v>337</v>
      </c>
    </row>
    <row r="410" spans="1:6" x14ac:dyDescent="0.3">
      <c r="A410" s="299" t="s">
        <v>494</v>
      </c>
      <c r="B410" s="299" t="s">
        <v>448</v>
      </c>
      <c r="C410" s="299" t="s">
        <v>36</v>
      </c>
      <c r="D410" s="301">
        <v>3</v>
      </c>
      <c r="E410" s="301">
        <v>666</v>
      </c>
      <c r="F410" s="299" t="s">
        <v>413</v>
      </c>
    </row>
    <row r="411" spans="1:6" x14ac:dyDescent="0.3">
      <c r="A411" s="299" t="s">
        <v>494</v>
      </c>
      <c r="B411" s="299" t="s">
        <v>448</v>
      </c>
      <c r="C411" s="299" t="s">
        <v>36</v>
      </c>
      <c r="D411" s="301">
        <v>3</v>
      </c>
      <c r="E411" s="301">
        <v>670</v>
      </c>
      <c r="F411" s="299" t="s">
        <v>393</v>
      </c>
    </row>
    <row r="412" spans="1:6" x14ac:dyDescent="0.3">
      <c r="A412" s="299" t="s">
        <v>494</v>
      </c>
      <c r="B412" s="299" t="s">
        <v>448</v>
      </c>
      <c r="C412" s="299" t="s">
        <v>36</v>
      </c>
      <c r="D412" s="301">
        <v>2</v>
      </c>
      <c r="E412" s="301">
        <v>674</v>
      </c>
      <c r="F412" s="299" t="s">
        <v>394</v>
      </c>
    </row>
    <row r="413" spans="1:6" x14ac:dyDescent="0.3">
      <c r="A413" s="299" t="s">
        <v>494</v>
      </c>
      <c r="B413" s="299" t="s">
        <v>448</v>
      </c>
      <c r="C413" s="299" t="s">
        <v>36</v>
      </c>
      <c r="D413" s="301">
        <v>5.1363636363636367</v>
      </c>
      <c r="E413" s="301">
        <v>678</v>
      </c>
      <c r="F413" s="299" t="s">
        <v>338</v>
      </c>
    </row>
    <row r="414" spans="1:6" x14ac:dyDescent="0.3">
      <c r="A414" s="299" t="s">
        <v>494</v>
      </c>
      <c r="B414" s="299" t="s">
        <v>448</v>
      </c>
      <c r="C414" s="299" t="s">
        <v>36</v>
      </c>
      <c r="D414" s="301">
        <v>33.36363636363636</v>
      </c>
      <c r="E414" s="301">
        <v>682</v>
      </c>
      <c r="F414" s="299" t="s">
        <v>339</v>
      </c>
    </row>
    <row r="415" spans="1:6" x14ac:dyDescent="0.3">
      <c r="A415" s="299" t="s">
        <v>494</v>
      </c>
      <c r="B415" s="299" t="s">
        <v>448</v>
      </c>
      <c r="C415" s="299" t="s">
        <v>36</v>
      </c>
      <c r="D415" s="301">
        <v>24912.318181818184</v>
      </c>
      <c r="E415" s="301">
        <v>686</v>
      </c>
      <c r="F415" s="299" t="s">
        <v>193</v>
      </c>
    </row>
    <row r="416" spans="1:6" x14ac:dyDescent="0.3">
      <c r="A416" s="299" t="s">
        <v>494</v>
      </c>
      <c r="B416" s="299" t="s">
        <v>448</v>
      </c>
      <c r="C416" s="299" t="s">
        <v>36</v>
      </c>
      <c r="D416" s="301">
        <v>414.18181818181819</v>
      </c>
      <c r="E416" s="301">
        <v>688</v>
      </c>
      <c r="F416" s="299" t="s">
        <v>340</v>
      </c>
    </row>
    <row r="417" spans="1:6" x14ac:dyDescent="0.3">
      <c r="A417" s="299" t="s">
        <v>494</v>
      </c>
      <c r="B417" s="299" t="s">
        <v>448</v>
      </c>
      <c r="C417" s="299" t="s">
        <v>36</v>
      </c>
      <c r="D417" s="301">
        <v>3</v>
      </c>
      <c r="E417" s="301">
        <v>690</v>
      </c>
      <c r="F417" s="299" t="s">
        <v>341</v>
      </c>
    </row>
    <row r="418" spans="1:6" x14ac:dyDescent="0.3">
      <c r="A418" s="299" t="s">
        <v>494</v>
      </c>
      <c r="B418" s="299" t="s">
        <v>448</v>
      </c>
      <c r="C418" s="299" t="s">
        <v>36</v>
      </c>
      <c r="D418" s="301">
        <v>209.5</v>
      </c>
      <c r="E418" s="301">
        <v>694</v>
      </c>
      <c r="F418" s="299" t="s">
        <v>342</v>
      </c>
    </row>
    <row r="419" spans="1:6" x14ac:dyDescent="0.3">
      <c r="A419" s="299" t="s">
        <v>494</v>
      </c>
      <c r="B419" s="299" t="s">
        <v>448</v>
      </c>
      <c r="C419" s="299" t="s">
        <v>36</v>
      </c>
      <c r="D419" s="301">
        <v>17.863636363636363</v>
      </c>
      <c r="E419" s="301">
        <v>702</v>
      </c>
      <c r="F419" s="299" t="s">
        <v>343</v>
      </c>
    </row>
    <row r="420" spans="1:6" x14ac:dyDescent="0.3">
      <c r="A420" s="299" t="s">
        <v>494</v>
      </c>
      <c r="B420" s="299" t="s">
        <v>448</v>
      </c>
      <c r="C420" s="299" t="s">
        <v>36</v>
      </c>
      <c r="D420" s="301">
        <v>729.9545454545455</v>
      </c>
      <c r="E420" s="301">
        <v>703</v>
      </c>
      <c r="F420" s="299" t="s">
        <v>94</v>
      </c>
    </row>
    <row r="421" spans="1:6" x14ac:dyDescent="0.3">
      <c r="A421" s="299" t="s">
        <v>494</v>
      </c>
      <c r="B421" s="299" t="s">
        <v>448</v>
      </c>
      <c r="C421" s="299" t="s">
        <v>36</v>
      </c>
      <c r="D421" s="301">
        <v>392.18181818181819</v>
      </c>
      <c r="E421" s="301">
        <v>704</v>
      </c>
      <c r="F421" s="299" t="s">
        <v>344</v>
      </c>
    </row>
    <row r="422" spans="1:6" x14ac:dyDescent="0.3">
      <c r="A422" s="299" t="s">
        <v>494</v>
      </c>
      <c r="B422" s="299" t="s">
        <v>448</v>
      </c>
      <c r="C422" s="299" t="s">
        <v>36</v>
      </c>
      <c r="D422" s="301">
        <v>317.54545454545456</v>
      </c>
      <c r="E422" s="301">
        <v>705</v>
      </c>
      <c r="F422" s="299" t="s">
        <v>115</v>
      </c>
    </row>
    <row r="423" spans="1:6" x14ac:dyDescent="0.3">
      <c r="A423" s="299" t="s">
        <v>494</v>
      </c>
      <c r="B423" s="299" t="s">
        <v>448</v>
      </c>
      <c r="C423" s="299" t="s">
        <v>36</v>
      </c>
      <c r="D423" s="301">
        <v>37.727272727272727</v>
      </c>
      <c r="E423" s="301">
        <v>706</v>
      </c>
      <c r="F423" s="299" t="s">
        <v>395</v>
      </c>
    </row>
    <row r="424" spans="1:6" x14ac:dyDescent="0.3">
      <c r="A424" s="299" t="s">
        <v>494</v>
      </c>
      <c r="B424" s="299" t="s">
        <v>448</v>
      </c>
      <c r="C424" s="299" t="s">
        <v>36</v>
      </c>
      <c r="D424" s="301">
        <v>272.04545454545456</v>
      </c>
      <c r="E424" s="301">
        <v>710</v>
      </c>
      <c r="F424" s="299" t="s">
        <v>345</v>
      </c>
    </row>
    <row r="425" spans="1:6" x14ac:dyDescent="0.3">
      <c r="A425" s="299" t="s">
        <v>494</v>
      </c>
      <c r="B425" s="299" t="s">
        <v>448</v>
      </c>
      <c r="C425" s="299" t="s">
        <v>36</v>
      </c>
      <c r="D425" s="301">
        <v>11.590909090909092</v>
      </c>
      <c r="E425" s="301">
        <v>716</v>
      </c>
      <c r="F425" s="299" t="s">
        <v>346</v>
      </c>
    </row>
    <row r="426" spans="1:6" x14ac:dyDescent="0.3">
      <c r="A426" s="299" t="s">
        <v>494</v>
      </c>
      <c r="B426" s="299" t="s">
        <v>448</v>
      </c>
      <c r="C426" s="299" t="s">
        <v>36</v>
      </c>
      <c r="D426" s="301">
        <v>5002467</v>
      </c>
      <c r="E426" s="301">
        <v>724</v>
      </c>
      <c r="F426" s="299" t="s">
        <v>223</v>
      </c>
    </row>
    <row r="427" spans="1:6" x14ac:dyDescent="0.3">
      <c r="A427" s="299" t="s">
        <v>494</v>
      </c>
      <c r="B427" s="299" t="s">
        <v>448</v>
      </c>
      <c r="C427" s="299" t="s">
        <v>36</v>
      </c>
      <c r="D427" s="301">
        <v>2</v>
      </c>
      <c r="E427" s="301">
        <v>728</v>
      </c>
      <c r="F427" s="299" t="s">
        <v>414</v>
      </c>
    </row>
    <row r="428" spans="1:6" x14ac:dyDescent="0.3">
      <c r="A428" s="299" t="s">
        <v>494</v>
      </c>
      <c r="B428" s="299" t="s">
        <v>448</v>
      </c>
      <c r="C428" s="299" t="s">
        <v>36</v>
      </c>
      <c r="D428" s="301">
        <v>33.090909090909093</v>
      </c>
      <c r="E428" s="301">
        <v>729</v>
      </c>
      <c r="F428" s="299" t="s">
        <v>347</v>
      </c>
    </row>
    <row r="429" spans="1:6" x14ac:dyDescent="0.3">
      <c r="A429" s="299" t="s">
        <v>494</v>
      </c>
      <c r="B429" s="299" t="s">
        <v>448</v>
      </c>
      <c r="C429" s="299" t="s">
        <v>36</v>
      </c>
      <c r="D429" s="301">
        <v>274.5</v>
      </c>
      <c r="E429" s="301">
        <v>732</v>
      </c>
      <c r="F429" s="299" t="s">
        <v>348</v>
      </c>
    </row>
    <row r="430" spans="1:6" x14ac:dyDescent="0.3">
      <c r="A430" s="299" t="s">
        <v>494</v>
      </c>
      <c r="B430" s="299" t="s">
        <v>448</v>
      </c>
      <c r="C430" s="299" t="s">
        <v>36</v>
      </c>
      <c r="D430" s="301">
        <v>3</v>
      </c>
      <c r="E430" s="301">
        <v>740</v>
      </c>
      <c r="F430" s="299" t="s">
        <v>349</v>
      </c>
    </row>
    <row r="431" spans="1:6" x14ac:dyDescent="0.3">
      <c r="A431" s="299" t="s">
        <v>494</v>
      </c>
      <c r="B431" s="299" t="s">
        <v>448</v>
      </c>
      <c r="C431" s="299" t="s">
        <v>36</v>
      </c>
      <c r="D431" s="301">
        <v>2</v>
      </c>
      <c r="E431" s="301">
        <v>748</v>
      </c>
      <c r="F431" s="299" t="s">
        <v>396</v>
      </c>
    </row>
    <row r="432" spans="1:6" x14ac:dyDescent="0.3">
      <c r="A432" s="299" t="s">
        <v>494</v>
      </c>
      <c r="B432" s="299" t="s">
        <v>448</v>
      </c>
      <c r="C432" s="299" t="s">
        <v>36</v>
      </c>
      <c r="D432" s="301">
        <v>2246.0454545454545</v>
      </c>
      <c r="E432" s="301">
        <v>752</v>
      </c>
      <c r="F432" s="299" t="s">
        <v>119</v>
      </c>
    </row>
    <row r="433" spans="1:6" x14ac:dyDescent="0.3">
      <c r="A433" s="299" t="s">
        <v>494</v>
      </c>
      <c r="B433" s="299" t="s">
        <v>448</v>
      </c>
      <c r="C433" s="299" t="s">
        <v>36</v>
      </c>
      <c r="D433" s="301">
        <v>836.86363636363637</v>
      </c>
      <c r="E433" s="301">
        <v>756</v>
      </c>
      <c r="F433" s="299" t="s">
        <v>350</v>
      </c>
    </row>
    <row r="434" spans="1:6" x14ac:dyDescent="0.3">
      <c r="A434" s="299" t="s">
        <v>494</v>
      </c>
      <c r="B434" s="299" t="s">
        <v>448</v>
      </c>
      <c r="C434" s="299" t="s">
        <v>36</v>
      </c>
      <c r="D434" s="301">
        <v>661.63636363636363</v>
      </c>
      <c r="E434" s="301">
        <v>760</v>
      </c>
      <c r="F434" s="299" t="s">
        <v>351</v>
      </c>
    </row>
    <row r="435" spans="1:6" x14ac:dyDescent="0.3">
      <c r="A435" s="299" t="s">
        <v>494</v>
      </c>
      <c r="B435" s="299" t="s">
        <v>448</v>
      </c>
      <c r="C435" s="299" t="s">
        <v>36</v>
      </c>
      <c r="D435" s="301">
        <v>15</v>
      </c>
      <c r="E435" s="301">
        <v>762</v>
      </c>
      <c r="F435" s="299" t="s">
        <v>352</v>
      </c>
    </row>
    <row r="436" spans="1:6" x14ac:dyDescent="0.3">
      <c r="A436" s="299" t="s">
        <v>494</v>
      </c>
      <c r="B436" s="299" t="s">
        <v>448</v>
      </c>
      <c r="C436" s="299" t="s">
        <v>36</v>
      </c>
      <c r="D436" s="301">
        <v>128.22727272727272</v>
      </c>
      <c r="E436" s="301">
        <v>764</v>
      </c>
      <c r="F436" s="299" t="s">
        <v>353</v>
      </c>
    </row>
    <row r="437" spans="1:6" x14ac:dyDescent="0.3">
      <c r="A437" s="299" t="s">
        <v>494</v>
      </c>
      <c r="B437" s="299" t="s">
        <v>448</v>
      </c>
      <c r="C437" s="299" t="s">
        <v>36</v>
      </c>
      <c r="D437" s="301">
        <v>98.090909090909093</v>
      </c>
      <c r="E437" s="301">
        <v>768</v>
      </c>
      <c r="F437" s="299" t="s">
        <v>354</v>
      </c>
    </row>
    <row r="438" spans="1:6" x14ac:dyDescent="0.3">
      <c r="A438" s="299" t="s">
        <v>494</v>
      </c>
      <c r="B438" s="299" t="s">
        <v>448</v>
      </c>
      <c r="C438" s="299" t="s">
        <v>36</v>
      </c>
      <c r="D438" s="301">
        <v>3.0454545454545454</v>
      </c>
      <c r="E438" s="301">
        <v>776</v>
      </c>
      <c r="F438" s="299" t="s">
        <v>420</v>
      </c>
    </row>
    <row r="439" spans="1:6" x14ac:dyDescent="0.3">
      <c r="A439" s="299" t="s">
        <v>494</v>
      </c>
      <c r="B439" s="299" t="s">
        <v>448</v>
      </c>
      <c r="C439" s="299" t="s">
        <v>36</v>
      </c>
      <c r="D439" s="301">
        <v>9</v>
      </c>
      <c r="E439" s="301">
        <v>780</v>
      </c>
      <c r="F439" s="299" t="s">
        <v>355</v>
      </c>
    </row>
    <row r="440" spans="1:6" x14ac:dyDescent="0.3">
      <c r="A440" s="299" t="s">
        <v>494</v>
      </c>
      <c r="B440" s="299" t="s">
        <v>448</v>
      </c>
      <c r="C440" s="299" t="s">
        <v>36</v>
      </c>
      <c r="D440" s="301">
        <v>11</v>
      </c>
      <c r="E440" s="301">
        <v>784</v>
      </c>
      <c r="F440" s="299" t="s">
        <v>356</v>
      </c>
    </row>
    <row r="441" spans="1:6" x14ac:dyDescent="0.3">
      <c r="A441" s="299" t="s">
        <v>494</v>
      </c>
      <c r="B441" s="299" t="s">
        <v>448</v>
      </c>
      <c r="C441" s="299" t="s">
        <v>36</v>
      </c>
      <c r="D441" s="301">
        <v>415.18181818181819</v>
      </c>
      <c r="E441" s="301">
        <v>788</v>
      </c>
      <c r="F441" s="299" t="s">
        <v>357</v>
      </c>
    </row>
    <row r="442" spans="1:6" x14ac:dyDescent="0.3">
      <c r="A442" s="299" t="s">
        <v>494</v>
      </c>
      <c r="B442" s="299" t="s">
        <v>448</v>
      </c>
      <c r="C442" s="299" t="s">
        <v>36</v>
      </c>
      <c r="D442" s="301">
        <v>1090.3636363636363</v>
      </c>
      <c r="E442" s="301">
        <v>792</v>
      </c>
      <c r="F442" s="299" t="s">
        <v>358</v>
      </c>
    </row>
    <row r="443" spans="1:6" x14ac:dyDescent="0.3">
      <c r="A443" s="299" t="s">
        <v>494</v>
      </c>
      <c r="B443" s="299" t="s">
        <v>448</v>
      </c>
      <c r="C443" s="299" t="s">
        <v>36</v>
      </c>
      <c r="D443" s="301">
        <v>8</v>
      </c>
      <c r="E443" s="301">
        <v>795</v>
      </c>
      <c r="F443" s="299" t="s">
        <v>359</v>
      </c>
    </row>
    <row r="444" spans="1:6" x14ac:dyDescent="0.3">
      <c r="A444" s="299" t="s">
        <v>494</v>
      </c>
      <c r="B444" s="299" t="s">
        <v>448</v>
      </c>
      <c r="C444" s="299" t="s">
        <v>36</v>
      </c>
      <c r="D444" s="301">
        <v>25.954545454545453</v>
      </c>
      <c r="E444" s="301">
        <v>800</v>
      </c>
      <c r="F444" s="299" t="s">
        <v>360</v>
      </c>
    </row>
    <row r="445" spans="1:6" x14ac:dyDescent="0.3">
      <c r="A445" s="299" t="s">
        <v>494</v>
      </c>
      <c r="B445" s="299" t="s">
        <v>448</v>
      </c>
      <c r="C445" s="299" t="s">
        <v>36</v>
      </c>
      <c r="D445" s="301">
        <v>15956.59090909091</v>
      </c>
      <c r="E445" s="301">
        <v>804</v>
      </c>
      <c r="F445" s="299" t="s">
        <v>98</v>
      </c>
    </row>
    <row r="446" spans="1:6" x14ac:dyDescent="0.3">
      <c r="A446" s="299" t="s">
        <v>494</v>
      </c>
      <c r="B446" s="299" t="s">
        <v>448</v>
      </c>
      <c r="C446" s="299" t="s">
        <v>36</v>
      </c>
      <c r="D446" s="301">
        <v>54.363636363636367</v>
      </c>
      <c r="E446" s="301">
        <v>807</v>
      </c>
      <c r="F446" s="299" t="s">
        <v>361</v>
      </c>
    </row>
    <row r="447" spans="1:6" x14ac:dyDescent="0.3">
      <c r="A447" s="299" t="s">
        <v>494</v>
      </c>
      <c r="B447" s="299" t="s">
        <v>448</v>
      </c>
      <c r="C447" s="299" t="s">
        <v>36</v>
      </c>
      <c r="D447" s="301">
        <v>627.5454545454545</v>
      </c>
      <c r="E447" s="301">
        <v>818</v>
      </c>
      <c r="F447" s="299" t="s">
        <v>362</v>
      </c>
    </row>
    <row r="448" spans="1:6" x14ac:dyDescent="0.3">
      <c r="A448" s="299" t="s">
        <v>494</v>
      </c>
      <c r="B448" s="299" t="s">
        <v>448</v>
      </c>
      <c r="C448" s="299" t="s">
        <v>36</v>
      </c>
      <c r="D448" s="301">
        <v>16738.590909090908</v>
      </c>
      <c r="E448" s="301">
        <v>826</v>
      </c>
      <c r="F448" s="299" t="s">
        <v>110</v>
      </c>
    </row>
    <row r="449" spans="1:6" x14ac:dyDescent="0.3">
      <c r="A449" s="299" t="s">
        <v>494</v>
      </c>
      <c r="B449" s="299" t="s">
        <v>448</v>
      </c>
      <c r="C449" s="299" t="s">
        <v>36</v>
      </c>
      <c r="D449" s="301">
        <v>37.81818181818182</v>
      </c>
      <c r="E449" s="301">
        <v>834</v>
      </c>
      <c r="F449" s="299" t="s">
        <v>364</v>
      </c>
    </row>
    <row r="450" spans="1:6" x14ac:dyDescent="0.3">
      <c r="A450" s="299" t="s">
        <v>494</v>
      </c>
      <c r="B450" s="299" t="s">
        <v>448</v>
      </c>
      <c r="C450" s="299" t="s">
        <v>36</v>
      </c>
      <c r="D450" s="301">
        <v>2618.5454545454545</v>
      </c>
      <c r="E450" s="301">
        <v>840</v>
      </c>
      <c r="F450" s="299" t="s">
        <v>365</v>
      </c>
    </row>
    <row r="451" spans="1:6" x14ac:dyDescent="0.3">
      <c r="A451" s="299" t="s">
        <v>494</v>
      </c>
      <c r="B451" s="299" t="s">
        <v>448</v>
      </c>
      <c r="C451" s="299" t="s">
        <v>36</v>
      </c>
      <c r="D451" s="301">
        <v>3.8636363636363638</v>
      </c>
      <c r="E451" s="301">
        <v>850</v>
      </c>
      <c r="F451" s="299" t="s">
        <v>366</v>
      </c>
    </row>
    <row r="452" spans="1:6" x14ac:dyDescent="0.3">
      <c r="A452" s="299" t="s">
        <v>494</v>
      </c>
      <c r="B452" s="299" t="s">
        <v>448</v>
      </c>
      <c r="C452" s="299" t="s">
        <v>36</v>
      </c>
      <c r="D452" s="301">
        <v>455.09090909090912</v>
      </c>
      <c r="E452" s="301">
        <v>854</v>
      </c>
      <c r="F452" s="299" t="s">
        <v>367</v>
      </c>
    </row>
    <row r="453" spans="1:6" x14ac:dyDescent="0.3">
      <c r="A453" s="299" t="s">
        <v>494</v>
      </c>
      <c r="B453" s="299" t="s">
        <v>448</v>
      </c>
      <c r="C453" s="299" t="s">
        <v>36</v>
      </c>
      <c r="D453" s="301">
        <v>3765.8636363636365</v>
      </c>
      <c r="E453" s="301">
        <v>858</v>
      </c>
      <c r="F453" s="299" t="s">
        <v>368</v>
      </c>
    </row>
    <row r="454" spans="1:6" x14ac:dyDescent="0.3">
      <c r="A454" s="299" t="s">
        <v>494</v>
      </c>
      <c r="B454" s="299" t="s">
        <v>448</v>
      </c>
      <c r="C454" s="299" t="s">
        <v>36</v>
      </c>
      <c r="D454" s="301">
        <v>71.681818181818173</v>
      </c>
      <c r="E454" s="301">
        <v>860</v>
      </c>
      <c r="F454" s="299" t="s">
        <v>369</v>
      </c>
    </row>
    <row r="455" spans="1:6" x14ac:dyDescent="0.3">
      <c r="A455" s="299" t="s">
        <v>494</v>
      </c>
      <c r="B455" s="299" t="s">
        <v>448</v>
      </c>
      <c r="C455" s="299" t="s">
        <v>36</v>
      </c>
      <c r="D455" s="301">
        <v>31752.818181818184</v>
      </c>
      <c r="E455" s="301">
        <v>862</v>
      </c>
      <c r="F455" s="299" t="s">
        <v>111</v>
      </c>
    </row>
    <row r="456" spans="1:6" x14ac:dyDescent="0.3">
      <c r="A456" s="299" t="s">
        <v>494</v>
      </c>
      <c r="B456" s="299" t="s">
        <v>448</v>
      </c>
      <c r="C456" s="299" t="s">
        <v>36</v>
      </c>
      <c r="D456" s="301">
        <v>4.6818181818181817</v>
      </c>
      <c r="E456" s="301">
        <v>876</v>
      </c>
      <c r="F456" s="299" t="s">
        <v>370</v>
      </c>
    </row>
    <row r="457" spans="1:6" x14ac:dyDescent="0.3">
      <c r="A457" s="299" t="s">
        <v>494</v>
      </c>
      <c r="B457" s="299" t="s">
        <v>448</v>
      </c>
      <c r="C457" s="299" t="s">
        <v>36</v>
      </c>
      <c r="D457" s="301">
        <v>1</v>
      </c>
      <c r="E457" s="301">
        <v>882</v>
      </c>
      <c r="F457" s="299" t="s">
        <v>371</v>
      </c>
    </row>
    <row r="458" spans="1:6" x14ac:dyDescent="0.3">
      <c r="A458" s="299" t="s">
        <v>494</v>
      </c>
      <c r="B458" s="299" t="s">
        <v>448</v>
      </c>
      <c r="C458" s="299" t="s">
        <v>36</v>
      </c>
      <c r="D458" s="301">
        <v>53.409090909090907</v>
      </c>
      <c r="E458" s="301">
        <v>887</v>
      </c>
      <c r="F458" s="299" t="s">
        <v>398</v>
      </c>
    </row>
    <row r="459" spans="1:6" x14ac:dyDescent="0.3">
      <c r="A459" s="299" t="s">
        <v>494</v>
      </c>
      <c r="B459" s="299" t="s">
        <v>448</v>
      </c>
      <c r="C459" s="299" t="s">
        <v>36</v>
      </c>
      <c r="D459" s="301">
        <v>6.9090909090909092</v>
      </c>
      <c r="E459" s="301">
        <v>894</v>
      </c>
      <c r="F459" s="299" t="s">
        <v>372</v>
      </c>
    </row>
    <row r="460" spans="1:6" x14ac:dyDescent="0.3">
      <c r="A460" s="299" t="s">
        <v>494</v>
      </c>
      <c r="B460" s="299" t="s">
        <v>448</v>
      </c>
      <c r="C460" s="299" t="s">
        <v>36</v>
      </c>
      <c r="D460" s="301">
        <v>312</v>
      </c>
      <c r="E460" s="301">
        <v>952</v>
      </c>
      <c r="F460" s="299" t="s">
        <v>459</v>
      </c>
    </row>
    <row r="461" spans="1:6" x14ac:dyDescent="0.3">
      <c r="A461" s="299" t="s">
        <v>494</v>
      </c>
      <c r="B461" s="299" t="s">
        <v>448</v>
      </c>
      <c r="C461" s="299" t="s">
        <v>36</v>
      </c>
      <c r="D461" s="301">
        <v>385.68181818181819</v>
      </c>
      <c r="E461" s="301">
        <v>953</v>
      </c>
      <c r="F461" s="299" t="s">
        <v>189</v>
      </c>
    </row>
    <row r="462" spans="1:6" x14ac:dyDescent="0.3">
      <c r="A462" s="299" t="s">
        <v>494</v>
      </c>
      <c r="B462" s="299" t="s">
        <v>448</v>
      </c>
      <c r="C462" s="299" t="s">
        <v>36</v>
      </c>
      <c r="D462" s="301">
        <v>9</v>
      </c>
      <c r="E462" s="301">
        <v>954</v>
      </c>
      <c r="F462" s="299" t="s">
        <v>189</v>
      </c>
    </row>
    <row r="463" spans="1:6" x14ac:dyDescent="0.3">
      <c r="A463" s="299" t="s">
        <v>494</v>
      </c>
      <c r="B463" s="299" t="s">
        <v>448</v>
      </c>
      <c r="C463" s="299" t="s">
        <v>36</v>
      </c>
      <c r="D463" s="301">
        <v>1</v>
      </c>
      <c r="E463" s="301">
        <v>955</v>
      </c>
      <c r="F463" s="299" t="s">
        <v>189</v>
      </c>
    </row>
    <row r="464" spans="1:6" x14ac:dyDescent="0.3">
      <c r="A464" s="299" t="s">
        <v>494</v>
      </c>
      <c r="B464" s="299" t="s">
        <v>449</v>
      </c>
      <c r="C464" s="299" t="s">
        <v>35</v>
      </c>
      <c r="D464" s="301">
        <v>3</v>
      </c>
      <c r="E464" s="301">
        <v>4</v>
      </c>
      <c r="F464" s="299" t="s">
        <v>226</v>
      </c>
    </row>
    <row r="465" spans="1:6" x14ac:dyDescent="0.3">
      <c r="A465" s="299" t="s">
        <v>494</v>
      </c>
      <c r="B465" s="299" t="s">
        <v>449</v>
      </c>
      <c r="C465" s="299" t="s">
        <v>35</v>
      </c>
      <c r="D465" s="301">
        <v>15.227272727272727</v>
      </c>
      <c r="E465" s="301">
        <v>8</v>
      </c>
      <c r="F465" s="299" t="s">
        <v>227</v>
      </c>
    </row>
    <row r="466" spans="1:6" x14ac:dyDescent="0.3">
      <c r="A466" s="299" t="s">
        <v>494</v>
      </c>
      <c r="B466" s="299" t="s">
        <v>449</v>
      </c>
      <c r="C466" s="299" t="s">
        <v>35</v>
      </c>
      <c r="D466" s="301">
        <v>1.1363636363636362</v>
      </c>
      <c r="E466" s="301">
        <v>10</v>
      </c>
      <c r="F466" s="299" t="s">
        <v>228</v>
      </c>
    </row>
    <row r="467" spans="1:6" x14ac:dyDescent="0.3">
      <c r="A467" s="299" t="s">
        <v>494</v>
      </c>
      <c r="B467" s="299" t="s">
        <v>449</v>
      </c>
      <c r="C467" s="299" t="s">
        <v>35</v>
      </c>
      <c r="D467" s="301">
        <v>242.36363636363637</v>
      </c>
      <c r="E467" s="301">
        <v>12</v>
      </c>
      <c r="F467" s="299" t="s">
        <v>229</v>
      </c>
    </row>
    <row r="468" spans="1:6" x14ac:dyDescent="0.3">
      <c r="A468" s="299" t="s">
        <v>494</v>
      </c>
      <c r="B468" s="299" t="s">
        <v>449</v>
      </c>
      <c r="C468" s="299" t="s">
        <v>35</v>
      </c>
      <c r="D468" s="301">
        <v>27.09090909090909</v>
      </c>
      <c r="E468" s="301">
        <v>20</v>
      </c>
      <c r="F468" s="299" t="s">
        <v>230</v>
      </c>
    </row>
    <row r="469" spans="1:6" x14ac:dyDescent="0.3">
      <c r="A469" s="299" t="s">
        <v>494</v>
      </c>
      <c r="B469" s="299" t="s">
        <v>449</v>
      </c>
      <c r="C469" s="299" t="s">
        <v>35</v>
      </c>
      <c r="D469" s="301">
        <v>51.318181818181813</v>
      </c>
      <c r="E469" s="301">
        <v>24</v>
      </c>
      <c r="F469" s="299" t="s">
        <v>231</v>
      </c>
    </row>
    <row r="470" spans="1:6" x14ac:dyDescent="0.3">
      <c r="A470" s="299" t="s">
        <v>494</v>
      </c>
      <c r="B470" s="299" t="s">
        <v>449</v>
      </c>
      <c r="C470" s="299" t="s">
        <v>35</v>
      </c>
      <c r="D470" s="301">
        <v>1</v>
      </c>
      <c r="E470" s="301">
        <v>28</v>
      </c>
      <c r="F470" s="299" t="s">
        <v>373</v>
      </c>
    </row>
    <row r="471" spans="1:6" x14ac:dyDescent="0.3">
      <c r="A471" s="299" t="s">
        <v>494</v>
      </c>
      <c r="B471" s="299" t="s">
        <v>449</v>
      </c>
      <c r="C471" s="299" t="s">
        <v>35</v>
      </c>
      <c r="D471" s="301">
        <v>15.909090909090908</v>
      </c>
      <c r="E471" s="301">
        <v>31</v>
      </c>
      <c r="F471" s="299" t="s">
        <v>232</v>
      </c>
    </row>
    <row r="472" spans="1:6" x14ac:dyDescent="0.3">
      <c r="A472" s="299" t="s">
        <v>494</v>
      </c>
      <c r="B472" s="299" t="s">
        <v>449</v>
      </c>
      <c r="C472" s="299" t="s">
        <v>35</v>
      </c>
      <c r="D472" s="301">
        <v>2075.318181818182</v>
      </c>
      <c r="E472" s="301">
        <v>32</v>
      </c>
      <c r="F472" s="299" t="s">
        <v>183</v>
      </c>
    </row>
    <row r="473" spans="1:6" x14ac:dyDescent="0.3">
      <c r="A473" s="299" t="s">
        <v>494</v>
      </c>
      <c r="B473" s="299" t="s">
        <v>449</v>
      </c>
      <c r="C473" s="299" t="s">
        <v>35</v>
      </c>
      <c r="D473" s="301">
        <v>36.636363636363633</v>
      </c>
      <c r="E473" s="301">
        <v>36</v>
      </c>
      <c r="F473" s="299" t="s">
        <v>233</v>
      </c>
    </row>
    <row r="474" spans="1:6" x14ac:dyDescent="0.3">
      <c r="A474" s="299" t="s">
        <v>494</v>
      </c>
      <c r="B474" s="299" t="s">
        <v>449</v>
      </c>
      <c r="C474" s="299" t="s">
        <v>35</v>
      </c>
      <c r="D474" s="301">
        <v>314.95454545454544</v>
      </c>
      <c r="E474" s="301">
        <v>40</v>
      </c>
      <c r="F474" s="299" t="s">
        <v>100</v>
      </c>
    </row>
    <row r="475" spans="1:6" x14ac:dyDescent="0.3">
      <c r="A475" s="299" t="s">
        <v>494</v>
      </c>
      <c r="B475" s="299" t="s">
        <v>449</v>
      </c>
      <c r="C475" s="299" t="s">
        <v>35</v>
      </c>
      <c r="D475" s="301">
        <v>28.5</v>
      </c>
      <c r="E475" s="301">
        <v>50</v>
      </c>
      <c r="F475" s="299" t="s">
        <v>236</v>
      </c>
    </row>
    <row r="476" spans="1:6" x14ac:dyDescent="0.3">
      <c r="A476" s="299" t="s">
        <v>494</v>
      </c>
      <c r="B476" s="299" t="s">
        <v>449</v>
      </c>
      <c r="C476" s="299" t="s">
        <v>35</v>
      </c>
      <c r="D476" s="301">
        <v>333.09090909090912</v>
      </c>
      <c r="E476" s="301">
        <v>51</v>
      </c>
      <c r="F476" s="299" t="s">
        <v>237</v>
      </c>
    </row>
    <row r="477" spans="1:6" x14ac:dyDescent="0.3">
      <c r="A477" s="299" t="s">
        <v>494</v>
      </c>
      <c r="B477" s="299" t="s">
        <v>449</v>
      </c>
      <c r="C477" s="299" t="s">
        <v>35</v>
      </c>
      <c r="D477" s="301">
        <v>1117.4545454545455</v>
      </c>
      <c r="E477" s="301">
        <v>56</v>
      </c>
      <c r="F477" s="299" t="s">
        <v>239</v>
      </c>
    </row>
    <row r="478" spans="1:6" x14ac:dyDescent="0.3">
      <c r="A478" s="299" t="s">
        <v>494</v>
      </c>
      <c r="B478" s="299" t="s">
        <v>449</v>
      </c>
      <c r="C478" s="299" t="s">
        <v>35</v>
      </c>
      <c r="D478" s="301">
        <v>1</v>
      </c>
      <c r="E478" s="301">
        <v>64</v>
      </c>
      <c r="F478" s="299" t="s">
        <v>374</v>
      </c>
    </row>
    <row r="479" spans="1:6" x14ac:dyDescent="0.3">
      <c r="A479" s="299" t="s">
        <v>494</v>
      </c>
      <c r="B479" s="299" t="s">
        <v>449</v>
      </c>
      <c r="C479" s="299" t="s">
        <v>35</v>
      </c>
      <c r="D479" s="301">
        <v>2606.681818181818</v>
      </c>
      <c r="E479" s="301">
        <v>68</v>
      </c>
      <c r="F479" s="299" t="s">
        <v>241</v>
      </c>
    </row>
    <row r="480" spans="1:6" x14ac:dyDescent="0.3">
      <c r="A480" s="299" t="s">
        <v>494</v>
      </c>
      <c r="B480" s="299" t="s">
        <v>449</v>
      </c>
      <c r="C480" s="299" t="s">
        <v>35</v>
      </c>
      <c r="D480" s="301">
        <v>27.81818181818182</v>
      </c>
      <c r="E480" s="301">
        <v>70</v>
      </c>
      <c r="F480" s="299" t="s">
        <v>242</v>
      </c>
    </row>
    <row r="481" spans="1:6" x14ac:dyDescent="0.3">
      <c r="A481" s="299" t="s">
        <v>494</v>
      </c>
      <c r="B481" s="299" t="s">
        <v>449</v>
      </c>
      <c r="C481" s="299" t="s">
        <v>35</v>
      </c>
      <c r="D481" s="301">
        <v>1770.818181818182</v>
      </c>
      <c r="E481" s="301">
        <v>76</v>
      </c>
      <c r="F481" s="299" t="s">
        <v>243</v>
      </c>
    </row>
    <row r="482" spans="1:6" x14ac:dyDescent="0.3">
      <c r="A482" s="299" t="s">
        <v>494</v>
      </c>
      <c r="B482" s="299" t="s">
        <v>449</v>
      </c>
      <c r="C482" s="299" t="s">
        <v>35</v>
      </c>
      <c r="D482" s="301">
        <v>1</v>
      </c>
      <c r="E482" s="301">
        <v>84</v>
      </c>
      <c r="F482" s="299" t="s">
        <v>401</v>
      </c>
    </row>
    <row r="483" spans="1:6" x14ac:dyDescent="0.3">
      <c r="A483" s="299" t="s">
        <v>494</v>
      </c>
      <c r="B483" s="299" t="s">
        <v>449</v>
      </c>
      <c r="C483" s="299" t="s">
        <v>35</v>
      </c>
      <c r="D483" s="301">
        <v>2.5909090909090908</v>
      </c>
      <c r="E483" s="301">
        <v>86</v>
      </c>
      <c r="F483" s="299" t="s">
        <v>244</v>
      </c>
    </row>
    <row r="484" spans="1:6" x14ac:dyDescent="0.3">
      <c r="A484" s="299" t="s">
        <v>494</v>
      </c>
      <c r="B484" s="299" t="s">
        <v>449</v>
      </c>
      <c r="C484" s="299" t="s">
        <v>35</v>
      </c>
      <c r="D484" s="301">
        <v>4788.636363636364</v>
      </c>
      <c r="E484" s="301">
        <v>100</v>
      </c>
      <c r="F484" s="299" t="s">
        <v>101</v>
      </c>
    </row>
    <row r="485" spans="1:6" x14ac:dyDescent="0.3">
      <c r="A485" s="299" t="s">
        <v>494</v>
      </c>
      <c r="B485" s="299" t="s">
        <v>449</v>
      </c>
      <c r="C485" s="299" t="s">
        <v>35</v>
      </c>
      <c r="D485" s="301">
        <v>1</v>
      </c>
      <c r="E485" s="301">
        <v>104</v>
      </c>
      <c r="F485" s="299" t="s">
        <v>245</v>
      </c>
    </row>
    <row r="486" spans="1:6" x14ac:dyDescent="0.3">
      <c r="A486" s="299" t="s">
        <v>494</v>
      </c>
      <c r="B486" s="299" t="s">
        <v>449</v>
      </c>
      <c r="C486" s="299" t="s">
        <v>35</v>
      </c>
      <c r="D486" s="301">
        <v>2</v>
      </c>
      <c r="E486" s="301">
        <v>108</v>
      </c>
      <c r="F486" s="299" t="s">
        <v>246</v>
      </c>
    </row>
    <row r="487" spans="1:6" x14ac:dyDescent="0.3">
      <c r="A487" s="299" t="s">
        <v>494</v>
      </c>
      <c r="B487" s="299" t="s">
        <v>449</v>
      </c>
      <c r="C487" s="299" t="s">
        <v>35</v>
      </c>
      <c r="D487" s="301">
        <v>142.63636363636363</v>
      </c>
      <c r="E487" s="301">
        <v>112</v>
      </c>
      <c r="F487" s="299" t="s">
        <v>247</v>
      </c>
    </row>
    <row r="488" spans="1:6" x14ac:dyDescent="0.3">
      <c r="A488" s="299" t="s">
        <v>494</v>
      </c>
      <c r="B488" s="299" t="s">
        <v>449</v>
      </c>
      <c r="C488" s="299" t="s">
        <v>35</v>
      </c>
      <c r="D488" s="301">
        <v>1</v>
      </c>
      <c r="E488" s="301">
        <v>116</v>
      </c>
      <c r="F488" s="299" t="s">
        <v>248</v>
      </c>
    </row>
    <row r="489" spans="1:6" x14ac:dyDescent="0.3">
      <c r="A489" s="299" t="s">
        <v>494</v>
      </c>
      <c r="B489" s="299" t="s">
        <v>449</v>
      </c>
      <c r="C489" s="299" t="s">
        <v>35</v>
      </c>
      <c r="D489" s="301">
        <v>27.954545454545453</v>
      </c>
      <c r="E489" s="301">
        <v>120</v>
      </c>
      <c r="F489" s="299" t="s">
        <v>249</v>
      </c>
    </row>
    <row r="490" spans="1:6" x14ac:dyDescent="0.3">
      <c r="A490" s="299" t="s">
        <v>494</v>
      </c>
      <c r="B490" s="299" t="s">
        <v>449</v>
      </c>
      <c r="C490" s="299" t="s">
        <v>35</v>
      </c>
      <c r="D490" s="301">
        <v>101.36363636363636</v>
      </c>
      <c r="E490" s="301">
        <v>124</v>
      </c>
      <c r="F490" s="299" t="s">
        <v>250</v>
      </c>
    </row>
    <row r="491" spans="1:6" x14ac:dyDescent="0.3">
      <c r="A491" s="299" t="s">
        <v>494</v>
      </c>
      <c r="B491" s="299" t="s">
        <v>449</v>
      </c>
      <c r="C491" s="299" t="s">
        <v>35</v>
      </c>
      <c r="D491" s="301">
        <v>119.54545454545455</v>
      </c>
      <c r="E491" s="301">
        <v>132</v>
      </c>
      <c r="F491" s="299" t="s">
        <v>251</v>
      </c>
    </row>
    <row r="492" spans="1:6" x14ac:dyDescent="0.3">
      <c r="A492" s="299" t="s">
        <v>494</v>
      </c>
      <c r="B492" s="299" t="s">
        <v>449</v>
      </c>
      <c r="C492" s="299" t="s">
        <v>35</v>
      </c>
      <c r="D492" s="301">
        <v>2</v>
      </c>
      <c r="E492" s="301">
        <v>140</v>
      </c>
      <c r="F492" s="299" t="s">
        <v>378</v>
      </c>
    </row>
    <row r="493" spans="1:6" x14ac:dyDescent="0.3">
      <c r="A493" s="299" t="s">
        <v>494</v>
      </c>
      <c r="B493" s="299" t="s">
        <v>449</v>
      </c>
      <c r="C493" s="299" t="s">
        <v>35</v>
      </c>
      <c r="D493" s="301">
        <v>10</v>
      </c>
      <c r="E493" s="301">
        <v>144</v>
      </c>
      <c r="F493" s="299" t="s">
        <v>253</v>
      </c>
    </row>
    <row r="494" spans="1:6" x14ac:dyDescent="0.3">
      <c r="A494" s="299" t="s">
        <v>494</v>
      </c>
      <c r="B494" s="299" t="s">
        <v>449</v>
      </c>
      <c r="C494" s="299" t="s">
        <v>35</v>
      </c>
      <c r="D494" s="301">
        <v>692.27272727272725</v>
      </c>
      <c r="E494" s="301">
        <v>152</v>
      </c>
      <c r="F494" s="299" t="s">
        <v>254</v>
      </c>
    </row>
    <row r="495" spans="1:6" x14ac:dyDescent="0.3">
      <c r="A495" s="299" t="s">
        <v>494</v>
      </c>
      <c r="B495" s="299" t="s">
        <v>449</v>
      </c>
      <c r="C495" s="299" t="s">
        <v>35</v>
      </c>
      <c r="D495" s="301">
        <v>5902.954545454545</v>
      </c>
      <c r="E495" s="301">
        <v>156</v>
      </c>
      <c r="F495" s="299" t="s">
        <v>112</v>
      </c>
    </row>
    <row r="496" spans="1:6" x14ac:dyDescent="0.3">
      <c r="A496" s="299" t="s">
        <v>494</v>
      </c>
      <c r="B496" s="299" t="s">
        <v>449</v>
      </c>
      <c r="C496" s="299" t="s">
        <v>35</v>
      </c>
      <c r="D496" s="301">
        <v>8.1818181818181817</v>
      </c>
      <c r="E496" s="301">
        <v>158</v>
      </c>
      <c r="F496" s="299" t="s">
        <v>255</v>
      </c>
    </row>
    <row r="497" spans="1:6" x14ac:dyDescent="0.3">
      <c r="A497" s="299" t="s">
        <v>494</v>
      </c>
      <c r="B497" s="299" t="s">
        <v>449</v>
      </c>
      <c r="C497" s="299" t="s">
        <v>35</v>
      </c>
      <c r="D497" s="301">
        <v>1</v>
      </c>
      <c r="E497" s="301">
        <v>162</v>
      </c>
      <c r="F497" s="299" t="s">
        <v>256</v>
      </c>
    </row>
    <row r="498" spans="1:6" x14ac:dyDescent="0.3">
      <c r="A498" s="299" t="s">
        <v>494</v>
      </c>
      <c r="B498" s="299" t="s">
        <v>449</v>
      </c>
      <c r="C498" s="299" t="s">
        <v>35</v>
      </c>
      <c r="D498" s="301">
        <v>8005.4090909090919</v>
      </c>
      <c r="E498" s="301">
        <v>170</v>
      </c>
      <c r="F498" s="299" t="s">
        <v>102</v>
      </c>
    </row>
    <row r="499" spans="1:6" x14ac:dyDescent="0.3">
      <c r="A499" s="299" t="s">
        <v>494</v>
      </c>
      <c r="B499" s="299" t="s">
        <v>449</v>
      </c>
      <c r="C499" s="299" t="s">
        <v>35</v>
      </c>
      <c r="D499" s="301">
        <v>3.6363636363636362</v>
      </c>
      <c r="E499" s="301">
        <v>174</v>
      </c>
      <c r="F499" s="299" t="s">
        <v>257</v>
      </c>
    </row>
    <row r="500" spans="1:6" x14ac:dyDescent="0.3">
      <c r="A500" s="299" t="s">
        <v>494</v>
      </c>
      <c r="B500" s="299" t="s">
        <v>449</v>
      </c>
      <c r="C500" s="299" t="s">
        <v>35</v>
      </c>
      <c r="D500" s="301">
        <v>30.90909090909091</v>
      </c>
      <c r="E500" s="301">
        <v>178</v>
      </c>
      <c r="F500" s="299" t="s">
        <v>258</v>
      </c>
    </row>
    <row r="501" spans="1:6" x14ac:dyDescent="0.3">
      <c r="A501" s="299" t="s">
        <v>494</v>
      </c>
      <c r="B501" s="299" t="s">
        <v>449</v>
      </c>
      <c r="C501" s="299" t="s">
        <v>35</v>
      </c>
      <c r="D501" s="301">
        <v>2.1363636363636362</v>
      </c>
      <c r="E501" s="301">
        <v>180</v>
      </c>
      <c r="F501" s="299" t="s">
        <v>259</v>
      </c>
    </row>
    <row r="502" spans="1:6" x14ac:dyDescent="0.3">
      <c r="A502" s="299" t="s">
        <v>494</v>
      </c>
      <c r="B502" s="299" t="s">
        <v>449</v>
      </c>
      <c r="C502" s="299" t="s">
        <v>35</v>
      </c>
      <c r="D502" s="301">
        <v>55.772727272727273</v>
      </c>
      <c r="E502" s="301">
        <v>188</v>
      </c>
      <c r="F502" s="299" t="s">
        <v>260</v>
      </c>
    </row>
    <row r="503" spans="1:6" x14ac:dyDescent="0.3">
      <c r="A503" s="299" t="s">
        <v>494</v>
      </c>
      <c r="B503" s="299" t="s">
        <v>449</v>
      </c>
      <c r="C503" s="299" t="s">
        <v>35</v>
      </c>
      <c r="D503" s="301">
        <v>58.954545454545453</v>
      </c>
      <c r="E503" s="301">
        <v>191</v>
      </c>
      <c r="F503" s="299" t="s">
        <v>103</v>
      </c>
    </row>
    <row r="504" spans="1:6" x14ac:dyDescent="0.3">
      <c r="A504" s="299" t="s">
        <v>494</v>
      </c>
      <c r="B504" s="299" t="s">
        <v>449</v>
      </c>
      <c r="C504" s="299" t="s">
        <v>35</v>
      </c>
      <c r="D504" s="301">
        <v>1665.7272727272725</v>
      </c>
      <c r="E504" s="301">
        <v>192</v>
      </c>
      <c r="F504" s="299" t="s">
        <v>261</v>
      </c>
    </row>
    <row r="505" spans="1:6" x14ac:dyDescent="0.3">
      <c r="A505" s="299" t="s">
        <v>494</v>
      </c>
      <c r="B505" s="299" t="s">
        <v>449</v>
      </c>
      <c r="C505" s="299" t="s">
        <v>35</v>
      </c>
      <c r="D505" s="301">
        <v>4.2727272727272734</v>
      </c>
      <c r="E505" s="301">
        <v>196</v>
      </c>
      <c r="F505" s="299" t="s">
        <v>120</v>
      </c>
    </row>
    <row r="506" spans="1:6" x14ac:dyDescent="0.3">
      <c r="A506" s="299" t="s">
        <v>494</v>
      </c>
      <c r="B506" s="299" t="s">
        <v>449</v>
      </c>
      <c r="C506" s="299" t="s">
        <v>35</v>
      </c>
      <c r="D506" s="301">
        <v>115.45454545454545</v>
      </c>
      <c r="E506" s="301">
        <v>203</v>
      </c>
      <c r="F506" s="299" t="s">
        <v>224</v>
      </c>
    </row>
    <row r="507" spans="1:6" x14ac:dyDescent="0.3">
      <c r="A507" s="299" t="s">
        <v>494</v>
      </c>
      <c r="B507" s="299" t="s">
        <v>449</v>
      </c>
      <c r="C507" s="299" t="s">
        <v>35</v>
      </c>
      <c r="D507" s="301">
        <v>10</v>
      </c>
      <c r="E507" s="301">
        <v>204</v>
      </c>
      <c r="F507" s="299" t="s">
        <v>262</v>
      </c>
    </row>
    <row r="508" spans="1:6" x14ac:dyDescent="0.3">
      <c r="A508" s="299" t="s">
        <v>494</v>
      </c>
      <c r="B508" s="299" t="s">
        <v>449</v>
      </c>
      <c r="C508" s="299" t="s">
        <v>35</v>
      </c>
      <c r="D508" s="301">
        <v>340.09090909090907</v>
      </c>
      <c r="E508" s="301">
        <v>208</v>
      </c>
      <c r="F508" s="299" t="s">
        <v>113</v>
      </c>
    </row>
    <row r="509" spans="1:6" x14ac:dyDescent="0.3">
      <c r="A509" s="299" t="s">
        <v>494</v>
      </c>
      <c r="B509" s="299" t="s">
        <v>449</v>
      </c>
      <c r="C509" s="299" t="s">
        <v>35</v>
      </c>
      <c r="D509" s="301">
        <v>14.636363636363637</v>
      </c>
      <c r="E509" s="301">
        <v>212</v>
      </c>
      <c r="F509" s="299" t="s">
        <v>263</v>
      </c>
    </row>
    <row r="510" spans="1:6" x14ac:dyDescent="0.3">
      <c r="A510" s="299" t="s">
        <v>494</v>
      </c>
      <c r="B510" s="299" t="s">
        <v>449</v>
      </c>
      <c r="C510" s="299" t="s">
        <v>35</v>
      </c>
      <c r="D510" s="301">
        <v>1161.318181818182</v>
      </c>
      <c r="E510" s="301">
        <v>214</v>
      </c>
      <c r="F510" s="299" t="s">
        <v>225</v>
      </c>
    </row>
    <row r="511" spans="1:6" x14ac:dyDescent="0.3">
      <c r="A511" s="299" t="s">
        <v>494</v>
      </c>
      <c r="B511" s="299" t="s">
        <v>449</v>
      </c>
      <c r="C511" s="299" t="s">
        <v>35</v>
      </c>
      <c r="D511" s="301">
        <v>3515.2272727272725</v>
      </c>
      <c r="E511" s="301">
        <v>218</v>
      </c>
      <c r="F511" s="299" t="s">
        <v>114</v>
      </c>
    </row>
    <row r="512" spans="1:6" x14ac:dyDescent="0.3">
      <c r="A512" s="299" t="s">
        <v>494</v>
      </c>
      <c r="B512" s="299" t="s">
        <v>449</v>
      </c>
      <c r="C512" s="299" t="s">
        <v>35</v>
      </c>
      <c r="D512" s="301">
        <v>347.77272727272725</v>
      </c>
      <c r="E512" s="301">
        <v>222</v>
      </c>
      <c r="F512" s="299" t="s">
        <v>264</v>
      </c>
    </row>
    <row r="513" spans="1:6" x14ac:dyDescent="0.3">
      <c r="A513" s="299" t="s">
        <v>494</v>
      </c>
      <c r="B513" s="299" t="s">
        <v>449</v>
      </c>
      <c r="C513" s="299" t="s">
        <v>35</v>
      </c>
      <c r="D513" s="301">
        <v>136.63636363636363</v>
      </c>
      <c r="E513" s="301">
        <v>226</v>
      </c>
      <c r="F513" s="299" t="s">
        <v>265</v>
      </c>
    </row>
    <row r="514" spans="1:6" x14ac:dyDescent="0.3">
      <c r="A514" s="299" t="s">
        <v>494</v>
      </c>
      <c r="B514" s="299" t="s">
        <v>449</v>
      </c>
      <c r="C514" s="299" t="s">
        <v>35</v>
      </c>
      <c r="D514" s="301">
        <v>9.5909090909090899</v>
      </c>
      <c r="E514" s="301">
        <v>231</v>
      </c>
      <c r="F514" s="299" t="s">
        <v>266</v>
      </c>
    </row>
    <row r="515" spans="1:6" x14ac:dyDescent="0.3">
      <c r="A515" s="299" t="s">
        <v>494</v>
      </c>
      <c r="B515" s="299" t="s">
        <v>449</v>
      </c>
      <c r="C515" s="299" t="s">
        <v>35</v>
      </c>
      <c r="D515" s="301">
        <v>44.31818181818182</v>
      </c>
      <c r="E515" s="301">
        <v>233</v>
      </c>
      <c r="F515" s="299" t="s">
        <v>104</v>
      </c>
    </row>
    <row r="516" spans="1:6" x14ac:dyDescent="0.3">
      <c r="A516" s="299" t="s">
        <v>494</v>
      </c>
      <c r="B516" s="299" t="s">
        <v>449</v>
      </c>
      <c r="C516" s="299" t="s">
        <v>35</v>
      </c>
      <c r="D516" s="301">
        <v>4</v>
      </c>
      <c r="E516" s="301">
        <v>238</v>
      </c>
      <c r="F516" s="299" t="s">
        <v>403</v>
      </c>
    </row>
    <row r="517" spans="1:6" x14ac:dyDescent="0.3">
      <c r="A517" s="299" t="s">
        <v>494</v>
      </c>
      <c r="B517" s="299" t="s">
        <v>449</v>
      </c>
      <c r="C517" s="299" t="s">
        <v>35</v>
      </c>
      <c r="D517" s="301">
        <v>0.59090909090909094</v>
      </c>
      <c r="E517" s="301">
        <v>239</v>
      </c>
      <c r="F517" s="299" t="s">
        <v>404</v>
      </c>
    </row>
    <row r="518" spans="1:6" x14ac:dyDescent="0.3">
      <c r="A518" s="299" t="s">
        <v>494</v>
      </c>
      <c r="B518" s="299" t="s">
        <v>449</v>
      </c>
      <c r="C518" s="299" t="s">
        <v>35</v>
      </c>
      <c r="D518" s="301">
        <v>1</v>
      </c>
      <c r="E518" s="301">
        <v>242</v>
      </c>
      <c r="F518" s="299" t="s">
        <v>405</v>
      </c>
    </row>
    <row r="519" spans="1:6" x14ac:dyDescent="0.3">
      <c r="A519" s="299" t="s">
        <v>494</v>
      </c>
      <c r="B519" s="299" t="s">
        <v>449</v>
      </c>
      <c r="C519" s="299" t="s">
        <v>35</v>
      </c>
      <c r="D519" s="301">
        <v>362.45454545454544</v>
      </c>
      <c r="E519" s="301">
        <v>246</v>
      </c>
      <c r="F519" s="299" t="s">
        <v>116</v>
      </c>
    </row>
    <row r="520" spans="1:6" x14ac:dyDescent="0.3">
      <c r="A520" s="299" t="s">
        <v>494</v>
      </c>
      <c r="B520" s="299" t="s">
        <v>449</v>
      </c>
      <c r="C520" s="299" t="s">
        <v>35</v>
      </c>
      <c r="D520" s="301">
        <v>3276.590909090909</v>
      </c>
      <c r="E520" s="301">
        <v>250</v>
      </c>
      <c r="F520" s="299" t="s">
        <v>105</v>
      </c>
    </row>
    <row r="521" spans="1:6" x14ac:dyDescent="0.3">
      <c r="A521" s="299" t="s">
        <v>494</v>
      </c>
      <c r="B521" s="299" t="s">
        <v>449</v>
      </c>
      <c r="C521" s="299" t="s">
        <v>35</v>
      </c>
      <c r="D521" s="301">
        <v>1</v>
      </c>
      <c r="E521" s="301">
        <v>254</v>
      </c>
      <c r="F521" s="299" t="s">
        <v>406</v>
      </c>
    </row>
    <row r="522" spans="1:6" x14ac:dyDescent="0.3">
      <c r="A522" s="299" t="s">
        <v>494</v>
      </c>
      <c r="B522" s="299" t="s">
        <v>449</v>
      </c>
      <c r="C522" s="299" t="s">
        <v>35</v>
      </c>
      <c r="D522" s="301">
        <v>1</v>
      </c>
      <c r="E522" s="301">
        <v>262</v>
      </c>
      <c r="F522" s="299" t="s">
        <v>409</v>
      </c>
    </row>
    <row r="523" spans="1:6" x14ac:dyDescent="0.3">
      <c r="A523" s="299" t="s">
        <v>494</v>
      </c>
      <c r="B523" s="299" t="s">
        <v>449</v>
      </c>
      <c r="C523" s="299" t="s">
        <v>35</v>
      </c>
      <c r="D523" s="301">
        <v>2</v>
      </c>
      <c r="E523" s="301">
        <v>266</v>
      </c>
      <c r="F523" s="299" t="s">
        <v>268</v>
      </c>
    </row>
    <row r="524" spans="1:6" x14ac:dyDescent="0.3">
      <c r="A524" s="299" t="s">
        <v>494</v>
      </c>
      <c r="B524" s="299" t="s">
        <v>449</v>
      </c>
      <c r="C524" s="299" t="s">
        <v>35</v>
      </c>
      <c r="D524" s="301">
        <v>965.18181818181813</v>
      </c>
      <c r="E524" s="301">
        <v>268</v>
      </c>
      <c r="F524" s="299" t="s">
        <v>269</v>
      </c>
    </row>
    <row r="525" spans="1:6" x14ac:dyDescent="0.3">
      <c r="A525" s="299" t="s">
        <v>494</v>
      </c>
      <c r="B525" s="299" t="s">
        <v>449</v>
      </c>
      <c r="C525" s="299" t="s">
        <v>35</v>
      </c>
      <c r="D525" s="301">
        <v>95</v>
      </c>
      <c r="E525" s="301">
        <v>270</v>
      </c>
      <c r="F525" s="299" t="s">
        <v>270</v>
      </c>
    </row>
    <row r="526" spans="1:6" x14ac:dyDescent="0.3">
      <c r="A526" s="299" t="s">
        <v>494</v>
      </c>
      <c r="B526" s="299" t="s">
        <v>449</v>
      </c>
      <c r="C526" s="299" t="s">
        <v>35</v>
      </c>
      <c r="D526" s="301">
        <v>2</v>
      </c>
      <c r="E526" s="301">
        <v>275</v>
      </c>
      <c r="F526" s="299" t="s">
        <v>271</v>
      </c>
    </row>
    <row r="527" spans="1:6" x14ac:dyDescent="0.3">
      <c r="A527" s="299" t="s">
        <v>494</v>
      </c>
      <c r="B527" s="299" t="s">
        <v>449</v>
      </c>
      <c r="C527" s="299" t="s">
        <v>35</v>
      </c>
      <c r="D527" s="301">
        <v>5699.772727272727</v>
      </c>
      <c r="E527" s="301">
        <v>276</v>
      </c>
      <c r="F527" s="299" t="s">
        <v>99</v>
      </c>
    </row>
    <row r="528" spans="1:6" x14ac:dyDescent="0.3">
      <c r="A528" s="299" t="s">
        <v>494</v>
      </c>
      <c r="B528" s="299" t="s">
        <v>449</v>
      </c>
      <c r="C528" s="299" t="s">
        <v>35</v>
      </c>
      <c r="D528" s="301">
        <v>80.681818181818187</v>
      </c>
      <c r="E528" s="301">
        <v>288</v>
      </c>
      <c r="F528" s="299" t="s">
        <v>272</v>
      </c>
    </row>
    <row r="529" spans="1:6" x14ac:dyDescent="0.3">
      <c r="A529" s="299" t="s">
        <v>494</v>
      </c>
      <c r="B529" s="299" t="s">
        <v>449</v>
      </c>
      <c r="C529" s="299" t="s">
        <v>35</v>
      </c>
      <c r="D529" s="301">
        <v>3.3636363636363638</v>
      </c>
      <c r="E529" s="301">
        <v>292</v>
      </c>
      <c r="F529" s="299" t="s">
        <v>273</v>
      </c>
    </row>
    <row r="530" spans="1:6" x14ac:dyDescent="0.3">
      <c r="A530" s="299" t="s">
        <v>494</v>
      </c>
      <c r="B530" s="299" t="s">
        <v>449</v>
      </c>
      <c r="C530" s="299" t="s">
        <v>35</v>
      </c>
      <c r="D530" s="301">
        <v>96.272727272727266</v>
      </c>
      <c r="E530" s="301">
        <v>300</v>
      </c>
      <c r="F530" s="299" t="s">
        <v>117</v>
      </c>
    </row>
    <row r="531" spans="1:6" x14ac:dyDescent="0.3">
      <c r="A531" s="299" t="s">
        <v>494</v>
      </c>
      <c r="B531" s="299" t="s">
        <v>449</v>
      </c>
      <c r="C531" s="299" t="s">
        <v>35</v>
      </c>
      <c r="D531" s="301">
        <v>1</v>
      </c>
      <c r="E531" s="301">
        <v>304</v>
      </c>
      <c r="F531" s="299" t="s">
        <v>381</v>
      </c>
    </row>
    <row r="532" spans="1:6" x14ac:dyDescent="0.3">
      <c r="A532" s="299" t="s">
        <v>494</v>
      </c>
      <c r="B532" s="299" t="s">
        <v>449</v>
      </c>
      <c r="C532" s="299" t="s">
        <v>35</v>
      </c>
      <c r="D532" s="301">
        <v>111.36363636363637</v>
      </c>
      <c r="E532" s="301">
        <v>320</v>
      </c>
      <c r="F532" s="299" t="s">
        <v>274</v>
      </c>
    </row>
    <row r="533" spans="1:6" x14ac:dyDescent="0.3">
      <c r="A533" s="299" t="s">
        <v>494</v>
      </c>
      <c r="B533" s="299" t="s">
        <v>449</v>
      </c>
      <c r="C533" s="299" t="s">
        <v>35</v>
      </c>
      <c r="D533" s="301">
        <v>21.772727272727273</v>
      </c>
      <c r="E533" s="301">
        <v>324</v>
      </c>
      <c r="F533" s="299" t="s">
        <v>275</v>
      </c>
    </row>
    <row r="534" spans="1:6" x14ac:dyDescent="0.3">
      <c r="A534" s="299" t="s">
        <v>494</v>
      </c>
      <c r="B534" s="299" t="s">
        <v>449</v>
      </c>
      <c r="C534" s="299" t="s">
        <v>35</v>
      </c>
      <c r="D534" s="301">
        <v>2</v>
      </c>
      <c r="E534" s="301">
        <v>328</v>
      </c>
      <c r="F534" s="299" t="s">
        <v>276</v>
      </c>
    </row>
    <row r="535" spans="1:6" x14ac:dyDescent="0.3">
      <c r="A535" s="299" t="s">
        <v>494</v>
      </c>
      <c r="B535" s="299" t="s">
        <v>449</v>
      </c>
      <c r="C535" s="299" t="s">
        <v>35</v>
      </c>
      <c r="D535" s="301">
        <v>5.5</v>
      </c>
      <c r="E535" s="301">
        <v>332</v>
      </c>
      <c r="F535" s="299" t="s">
        <v>277</v>
      </c>
    </row>
    <row r="536" spans="1:6" x14ac:dyDescent="0.3">
      <c r="A536" s="299" t="s">
        <v>494</v>
      </c>
      <c r="B536" s="299" t="s">
        <v>449</v>
      </c>
      <c r="C536" s="299" t="s">
        <v>35</v>
      </c>
      <c r="D536" s="301">
        <v>2109.5454545454545</v>
      </c>
      <c r="E536" s="301">
        <v>340</v>
      </c>
      <c r="F536" s="299" t="s">
        <v>190</v>
      </c>
    </row>
    <row r="537" spans="1:6" x14ac:dyDescent="0.3">
      <c r="A537" s="299" t="s">
        <v>494</v>
      </c>
      <c r="B537" s="299" t="s">
        <v>449</v>
      </c>
      <c r="C537" s="299" t="s">
        <v>35</v>
      </c>
      <c r="D537" s="301">
        <v>1.2727272727272727</v>
      </c>
      <c r="E537" s="301">
        <v>344</v>
      </c>
      <c r="F537" s="299" t="s">
        <v>278</v>
      </c>
    </row>
    <row r="538" spans="1:6" x14ac:dyDescent="0.3">
      <c r="A538" s="299" t="s">
        <v>494</v>
      </c>
      <c r="B538" s="299" t="s">
        <v>449</v>
      </c>
      <c r="C538" s="299" t="s">
        <v>35</v>
      </c>
      <c r="D538" s="301">
        <v>186.77272727272728</v>
      </c>
      <c r="E538" s="301">
        <v>348</v>
      </c>
      <c r="F538" s="299" t="s">
        <v>279</v>
      </c>
    </row>
    <row r="539" spans="1:6" x14ac:dyDescent="0.3">
      <c r="A539" s="299" t="s">
        <v>494</v>
      </c>
      <c r="B539" s="299" t="s">
        <v>449</v>
      </c>
      <c r="C539" s="299" t="s">
        <v>35</v>
      </c>
      <c r="D539" s="301">
        <v>17.272727272727273</v>
      </c>
      <c r="E539" s="301">
        <v>352</v>
      </c>
      <c r="F539" s="299" t="s">
        <v>280</v>
      </c>
    </row>
    <row r="540" spans="1:6" x14ac:dyDescent="0.3">
      <c r="A540" s="299" t="s">
        <v>494</v>
      </c>
      <c r="B540" s="299" t="s">
        <v>449</v>
      </c>
      <c r="C540" s="299" t="s">
        <v>35</v>
      </c>
      <c r="D540" s="301">
        <v>378.22727272727275</v>
      </c>
      <c r="E540" s="301">
        <v>356</v>
      </c>
      <c r="F540" s="299" t="s">
        <v>281</v>
      </c>
    </row>
    <row r="541" spans="1:6" x14ac:dyDescent="0.3">
      <c r="A541" s="299" t="s">
        <v>494</v>
      </c>
      <c r="B541" s="299" t="s">
        <v>449</v>
      </c>
      <c r="C541" s="299" t="s">
        <v>35</v>
      </c>
      <c r="D541" s="301">
        <v>33.36363636363636</v>
      </c>
      <c r="E541" s="301">
        <v>360</v>
      </c>
      <c r="F541" s="299" t="s">
        <v>282</v>
      </c>
    </row>
    <row r="542" spans="1:6" x14ac:dyDescent="0.3">
      <c r="A542" s="299" t="s">
        <v>494</v>
      </c>
      <c r="B542" s="299" t="s">
        <v>449</v>
      </c>
      <c r="C542" s="299" t="s">
        <v>35</v>
      </c>
      <c r="D542" s="301">
        <v>44.727272727272727</v>
      </c>
      <c r="E542" s="301">
        <v>364</v>
      </c>
      <c r="F542" s="299" t="s">
        <v>283</v>
      </c>
    </row>
    <row r="543" spans="1:6" x14ac:dyDescent="0.3">
      <c r="A543" s="299" t="s">
        <v>494</v>
      </c>
      <c r="B543" s="299" t="s">
        <v>449</v>
      </c>
      <c r="C543" s="299" t="s">
        <v>35</v>
      </c>
      <c r="D543" s="301">
        <v>8.4090909090909101</v>
      </c>
      <c r="E543" s="301">
        <v>368</v>
      </c>
      <c r="F543" s="299" t="s">
        <v>284</v>
      </c>
    </row>
    <row r="544" spans="1:6" x14ac:dyDescent="0.3">
      <c r="A544" s="299" t="s">
        <v>494</v>
      </c>
      <c r="B544" s="299" t="s">
        <v>449</v>
      </c>
      <c r="C544" s="299" t="s">
        <v>35</v>
      </c>
      <c r="D544" s="301">
        <v>657.68181818181813</v>
      </c>
      <c r="E544" s="301">
        <v>372</v>
      </c>
      <c r="F544" s="299" t="s">
        <v>106</v>
      </c>
    </row>
    <row r="545" spans="1:6" x14ac:dyDescent="0.3">
      <c r="A545" s="299" t="s">
        <v>494</v>
      </c>
      <c r="B545" s="299" t="s">
        <v>449</v>
      </c>
      <c r="C545" s="299" t="s">
        <v>35</v>
      </c>
      <c r="D545" s="301">
        <v>24.454545454545453</v>
      </c>
      <c r="E545" s="301">
        <v>376</v>
      </c>
      <c r="F545" s="299" t="s">
        <v>285</v>
      </c>
    </row>
    <row r="546" spans="1:6" x14ac:dyDescent="0.3">
      <c r="A546" s="299" t="s">
        <v>494</v>
      </c>
      <c r="B546" s="299" t="s">
        <v>449</v>
      </c>
      <c r="C546" s="299" t="s">
        <v>35</v>
      </c>
      <c r="D546" s="301">
        <v>6482.818181818182</v>
      </c>
      <c r="E546" s="301">
        <v>380</v>
      </c>
      <c r="F546" s="299" t="s">
        <v>107</v>
      </c>
    </row>
    <row r="547" spans="1:6" x14ac:dyDescent="0.3">
      <c r="A547" s="299" t="s">
        <v>494</v>
      </c>
      <c r="B547" s="299" t="s">
        <v>449</v>
      </c>
      <c r="C547" s="299" t="s">
        <v>35</v>
      </c>
      <c r="D547" s="301">
        <v>16.545454545454543</v>
      </c>
      <c r="E547" s="301">
        <v>384</v>
      </c>
      <c r="F547" s="299" t="s">
        <v>286</v>
      </c>
    </row>
    <row r="548" spans="1:6" x14ac:dyDescent="0.3">
      <c r="A548" s="299" t="s">
        <v>494</v>
      </c>
      <c r="B548" s="299" t="s">
        <v>449</v>
      </c>
      <c r="C548" s="299" t="s">
        <v>35</v>
      </c>
      <c r="D548" s="301">
        <v>6.6363636363636367</v>
      </c>
      <c r="E548" s="301">
        <v>388</v>
      </c>
      <c r="F548" s="299" t="s">
        <v>287</v>
      </c>
    </row>
    <row r="549" spans="1:6" x14ac:dyDescent="0.3">
      <c r="A549" s="299" t="s">
        <v>494</v>
      </c>
      <c r="B549" s="299" t="s">
        <v>449</v>
      </c>
      <c r="C549" s="299" t="s">
        <v>35</v>
      </c>
      <c r="D549" s="301">
        <v>307.77272727272725</v>
      </c>
      <c r="E549" s="301">
        <v>392</v>
      </c>
      <c r="F549" s="299" t="s">
        <v>288</v>
      </c>
    </row>
    <row r="550" spans="1:6" x14ac:dyDescent="0.3">
      <c r="A550" s="299" t="s">
        <v>494</v>
      </c>
      <c r="B550" s="299" t="s">
        <v>449</v>
      </c>
      <c r="C550" s="299" t="s">
        <v>35</v>
      </c>
      <c r="D550" s="301">
        <v>26</v>
      </c>
      <c r="E550" s="301">
        <v>398</v>
      </c>
      <c r="F550" s="299" t="s">
        <v>289</v>
      </c>
    </row>
    <row r="551" spans="1:6" x14ac:dyDescent="0.3">
      <c r="A551" s="299" t="s">
        <v>494</v>
      </c>
      <c r="B551" s="299" t="s">
        <v>449</v>
      </c>
      <c r="C551" s="299" t="s">
        <v>35</v>
      </c>
      <c r="D551" s="301">
        <v>1</v>
      </c>
      <c r="E551" s="301">
        <v>400</v>
      </c>
      <c r="F551" s="299" t="s">
        <v>290</v>
      </c>
    </row>
    <row r="552" spans="1:6" x14ac:dyDescent="0.3">
      <c r="A552" s="299" t="s">
        <v>494</v>
      </c>
      <c r="B552" s="299" t="s">
        <v>449</v>
      </c>
      <c r="C552" s="299" t="s">
        <v>35</v>
      </c>
      <c r="D552" s="301">
        <v>17.90909090909091</v>
      </c>
      <c r="E552" s="301">
        <v>404</v>
      </c>
      <c r="F552" s="299" t="s">
        <v>291</v>
      </c>
    </row>
    <row r="553" spans="1:6" x14ac:dyDescent="0.3">
      <c r="A553" s="299" t="s">
        <v>494</v>
      </c>
      <c r="B553" s="299" t="s">
        <v>449</v>
      </c>
      <c r="C553" s="299" t="s">
        <v>35</v>
      </c>
      <c r="D553" s="301">
        <v>29</v>
      </c>
      <c r="E553" s="301">
        <v>408</v>
      </c>
      <c r="F553" s="299" t="s">
        <v>292</v>
      </c>
    </row>
    <row r="554" spans="1:6" x14ac:dyDescent="0.3">
      <c r="A554" s="299" t="s">
        <v>494</v>
      </c>
      <c r="B554" s="299" t="s">
        <v>449</v>
      </c>
      <c r="C554" s="299" t="s">
        <v>35</v>
      </c>
      <c r="D554" s="301">
        <v>70.318181818181813</v>
      </c>
      <c r="E554" s="301">
        <v>410</v>
      </c>
      <c r="F554" s="299" t="s">
        <v>293</v>
      </c>
    </row>
    <row r="555" spans="1:6" x14ac:dyDescent="0.3">
      <c r="A555" s="299" t="s">
        <v>494</v>
      </c>
      <c r="B555" s="299" t="s">
        <v>449</v>
      </c>
      <c r="C555" s="299" t="s">
        <v>35</v>
      </c>
      <c r="D555" s="301">
        <v>1</v>
      </c>
      <c r="E555" s="301">
        <v>414</v>
      </c>
      <c r="F555" s="299" t="s">
        <v>294</v>
      </c>
    </row>
    <row r="556" spans="1:6" x14ac:dyDescent="0.3">
      <c r="A556" s="299" t="s">
        <v>494</v>
      </c>
      <c r="B556" s="299" t="s">
        <v>449</v>
      </c>
      <c r="C556" s="299" t="s">
        <v>35</v>
      </c>
      <c r="D556" s="301">
        <v>10</v>
      </c>
      <c r="E556" s="301">
        <v>417</v>
      </c>
      <c r="F556" s="299" t="s">
        <v>295</v>
      </c>
    </row>
    <row r="557" spans="1:6" x14ac:dyDescent="0.3">
      <c r="A557" s="299" t="s">
        <v>494</v>
      </c>
      <c r="B557" s="299" t="s">
        <v>449</v>
      </c>
      <c r="C557" s="299" t="s">
        <v>35</v>
      </c>
      <c r="D557" s="301">
        <v>16.81818181818182</v>
      </c>
      <c r="E557" s="301">
        <v>422</v>
      </c>
      <c r="F557" s="299" t="s">
        <v>297</v>
      </c>
    </row>
    <row r="558" spans="1:6" x14ac:dyDescent="0.3">
      <c r="A558" s="299" t="s">
        <v>494</v>
      </c>
      <c r="B558" s="299" t="s">
        <v>449</v>
      </c>
      <c r="C558" s="299" t="s">
        <v>35</v>
      </c>
      <c r="D558" s="301">
        <v>1</v>
      </c>
      <c r="E558" s="301">
        <v>426</v>
      </c>
      <c r="F558" s="299" t="s">
        <v>298</v>
      </c>
    </row>
    <row r="559" spans="1:6" x14ac:dyDescent="0.3">
      <c r="A559" s="299" t="s">
        <v>494</v>
      </c>
      <c r="B559" s="299" t="s">
        <v>449</v>
      </c>
      <c r="C559" s="299" t="s">
        <v>35</v>
      </c>
      <c r="D559" s="301">
        <v>108.63636363636363</v>
      </c>
      <c r="E559" s="301">
        <v>428</v>
      </c>
      <c r="F559" s="299" t="s">
        <v>108</v>
      </c>
    </row>
    <row r="560" spans="1:6" x14ac:dyDescent="0.3">
      <c r="A560" s="299" t="s">
        <v>494</v>
      </c>
      <c r="B560" s="299" t="s">
        <v>449</v>
      </c>
      <c r="C560" s="299" t="s">
        <v>35</v>
      </c>
      <c r="D560" s="301">
        <v>4</v>
      </c>
      <c r="E560" s="301">
        <v>430</v>
      </c>
      <c r="F560" s="299" t="s">
        <v>383</v>
      </c>
    </row>
    <row r="561" spans="1:6" x14ac:dyDescent="0.3">
      <c r="A561" s="299" t="s">
        <v>494</v>
      </c>
      <c r="B561" s="299" t="s">
        <v>449</v>
      </c>
      <c r="C561" s="299" t="s">
        <v>35</v>
      </c>
      <c r="D561" s="301">
        <v>5</v>
      </c>
      <c r="E561" s="301">
        <v>434</v>
      </c>
      <c r="F561" s="299" t="s">
        <v>299</v>
      </c>
    </row>
    <row r="562" spans="1:6" x14ac:dyDescent="0.3">
      <c r="A562" s="299" t="s">
        <v>494</v>
      </c>
      <c r="B562" s="299" t="s">
        <v>449</v>
      </c>
      <c r="C562" s="299" t="s">
        <v>35</v>
      </c>
      <c r="D562" s="301">
        <v>2</v>
      </c>
      <c r="E562" s="301">
        <v>438</v>
      </c>
      <c r="F562" s="299" t="s">
        <v>300</v>
      </c>
    </row>
    <row r="563" spans="1:6" x14ac:dyDescent="0.3">
      <c r="A563" s="299" t="s">
        <v>494</v>
      </c>
      <c r="B563" s="299" t="s">
        <v>449</v>
      </c>
      <c r="C563" s="299" t="s">
        <v>35</v>
      </c>
      <c r="D563" s="301">
        <v>595.40909090909099</v>
      </c>
      <c r="E563" s="301">
        <v>440</v>
      </c>
      <c r="F563" s="299" t="s">
        <v>118</v>
      </c>
    </row>
    <row r="564" spans="1:6" x14ac:dyDescent="0.3">
      <c r="A564" s="299" t="s">
        <v>494</v>
      </c>
      <c r="B564" s="299" t="s">
        <v>449</v>
      </c>
      <c r="C564" s="299" t="s">
        <v>35</v>
      </c>
      <c r="D564" s="301">
        <v>9</v>
      </c>
      <c r="E564" s="301">
        <v>442</v>
      </c>
      <c r="F564" s="299" t="s">
        <v>121</v>
      </c>
    </row>
    <row r="565" spans="1:6" x14ac:dyDescent="0.3">
      <c r="A565" s="299" t="s">
        <v>494</v>
      </c>
      <c r="B565" s="299" t="s">
        <v>449</v>
      </c>
      <c r="C565" s="299" t="s">
        <v>35</v>
      </c>
      <c r="D565" s="301">
        <v>4</v>
      </c>
      <c r="E565" s="301">
        <v>450</v>
      </c>
      <c r="F565" s="299" t="s">
        <v>301</v>
      </c>
    </row>
    <row r="566" spans="1:6" x14ac:dyDescent="0.3">
      <c r="A566" s="299" t="s">
        <v>494</v>
      </c>
      <c r="B566" s="299" t="s">
        <v>449</v>
      </c>
      <c r="C566" s="299" t="s">
        <v>35</v>
      </c>
      <c r="D566" s="301">
        <v>15</v>
      </c>
      <c r="E566" s="301">
        <v>458</v>
      </c>
      <c r="F566" s="299" t="s">
        <v>303</v>
      </c>
    </row>
    <row r="567" spans="1:6" x14ac:dyDescent="0.3">
      <c r="A567" s="299" t="s">
        <v>494</v>
      </c>
      <c r="B567" s="299" t="s">
        <v>449</v>
      </c>
      <c r="C567" s="299" t="s">
        <v>35</v>
      </c>
      <c r="D567" s="301">
        <v>1</v>
      </c>
      <c r="E567" s="301">
        <v>462</v>
      </c>
      <c r="F567" s="299" t="s">
        <v>384</v>
      </c>
    </row>
    <row r="568" spans="1:6" x14ac:dyDescent="0.3">
      <c r="A568" s="299" t="s">
        <v>494</v>
      </c>
      <c r="B568" s="299" t="s">
        <v>449</v>
      </c>
      <c r="C568" s="299" t="s">
        <v>35</v>
      </c>
      <c r="D568" s="301">
        <v>25.954545454545453</v>
      </c>
      <c r="E568" s="301">
        <v>466</v>
      </c>
      <c r="F568" s="299" t="s">
        <v>304</v>
      </c>
    </row>
    <row r="569" spans="1:6" x14ac:dyDescent="0.3">
      <c r="A569" s="299" t="s">
        <v>494</v>
      </c>
      <c r="B569" s="299" t="s">
        <v>449</v>
      </c>
      <c r="C569" s="299" t="s">
        <v>35</v>
      </c>
      <c r="D569" s="301">
        <v>4.0909090909090908</v>
      </c>
      <c r="E569" s="301">
        <v>470</v>
      </c>
      <c r="F569" s="299" t="s">
        <v>122</v>
      </c>
    </row>
    <row r="570" spans="1:6" x14ac:dyDescent="0.3">
      <c r="A570" s="299" t="s">
        <v>494</v>
      </c>
      <c r="B570" s="299" t="s">
        <v>449</v>
      </c>
      <c r="C570" s="299" t="s">
        <v>35</v>
      </c>
      <c r="D570" s="301">
        <v>1</v>
      </c>
      <c r="E570" s="301">
        <v>474</v>
      </c>
      <c r="F570" s="299" t="s">
        <v>385</v>
      </c>
    </row>
    <row r="571" spans="1:6" x14ac:dyDescent="0.3">
      <c r="A571" s="299" t="s">
        <v>494</v>
      </c>
      <c r="B571" s="299" t="s">
        <v>449</v>
      </c>
      <c r="C571" s="299" t="s">
        <v>35</v>
      </c>
      <c r="D571" s="301">
        <v>24.772727272727273</v>
      </c>
      <c r="E571" s="301">
        <v>478</v>
      </c>
      <c r="F571" s="299" t="s">
        <v>305</v>
      </c>
    </row>
    <row r="572" spans="1:6" x14ac:dyDescent="0.3">
      <c r="A572" s="299" t="s">
        <v>494</v>
      </c>
      <c r="B572" s="299" t="s">
        <v>449</v>
      </c>
      <c r="C572" s="299" t="s">
        <v>35</v>
      </c>
      <c r="D572" s="301">
        <v>1</v>
      </c>
      <c r="E572" s="301">
        <v>480</v>
      </c>
      <c r="F572" s="299" t="s">
        <v>306</v>
      </c>
    </row>
    <row r="573" spans="1:6" x14ac:dyDescent="0.3">
      <c r="A573" s="299" t="s">
        <v>494</v>
      </c>
      <c r="B573" s="299" t="s">
        <v>449</v>
      </c>
      <c r="C573" s="299" t="s">
        <v>35</v>
      </c>
      <c r="D573" s="301">
        <v>425.0454545454545</v>
      </c>
      <c r="E573" s="301">
        <v>484</v>
      </c>
      <c r="F573" s="299" t="s">
        <v>307</v>
      </c>
    </row>
    <row r="574" spans="1:6" x14ac:dyDescent="0.3">
      <c r="A574" s="299" t="s">
        <v>494</v>
      </c>
      <c r="B574" s="299" t="s">
        <v>449</v>
      </c>
      <c r="C574" s="299" t="s">
        <v>35</v>
      </c>
      <c r="D574" s="301">
        <v>25.5</v>
      </c>
      <c r="E574" s="301">
        <v>496</v>
      </c>
      <c r="F574" s="299" t="s">
        <v>309</v>
      </c>
    </row>
    <row r="575" spans="1:6" x14ac:dyDescent="0.3">
      <c r="A575" s="299" t="s">
        <v>494</v>
      </c>
      <c r="B575" s="299" t="s">
        <v>449</v>
      </c>
      <c r="C575" s="299" t="s">
        <v>35</v>
      </c>
      <c r="D575" s="301">
        <v>586.22727272727275</v>
      </c>
      <c r="E575" s="301">
        <v>498</v>
      </c>
      <c r="F575" s="299" t="s">
        <v>310</v>
      </c>
    </row>
    <row r="576" spans="1:6" x14ac:dyDescent="0.3">
      <c r="A576" s="299" t="s">
        <v>494</v>
      </c>
      <c r="B576" s="299" t="s">
        <v>449</v>
      </c>
      <c r="C576" s="299" t="s">
        <v>35</v>
      </c>
      <c r="D576" s="301">
        <v>1</v>
      </c>
      <c r="E576" s="301">
        <v>499</v>
      </c>
      <c r="F576" s="299" t="s">
        <v>311</v>
      </c>
    </row>
    <row r="577" spans="1:6" x14ac:dyDescent="0.3">
      <c r="A577" s="299" t="s">
        <v>494</v>
      </c>
      <c r="B577" s="299" t="s">
        <v>449</v>
      </c>
      <c r="C577" s="299" t="s">
        <v>35</v>
      </c>
      <c r="D577" s="301">
        <v>8.3636363636363633</v>
      </c>
      <c r="E577" s="301">
        <v>500</v>
      </c>
      <c r="F577" s="299" t="s">
        <v>312</v>
      </c>
    </row>
    <row r="578" spans="1:6" x14ac:dyDescent="0.3">
      <c r="A578" s="299" t="s">
        <v>494</v>
      </c>
      <c r="B578" s="299" t="s">
        <v>449</v>
      </c>
      <c r="C578" s="299" t="s">
        <v>35</v>
      </c>
      <c r="D578" s="301">
        <v>7169.818181818182</v>
      </c>
      <c r="E578" s="301">
        <v>504</v>
      </c>
      <c r="F578" s="299" t="s">
        <v>95</v>
      </c>
    </row>
    <row r="579" spans="1:6" x14ac:dyDescent="0.3">
      <c r="A579" s="299" t="s">
        <v>494</v>
      </c>
      <c r="B579" s="299" t="s">
        <v>449</v>
      </c>
      <c r="C579" s="299" t="s">
        <v>35</v>
      </c>
      <c r="D579" s="301">
        <v>10</v>
      </c>
      <c r="E579" s="301">
        <v>508</v>
      </c>
      <c r="F579" s="299" t="s">
        <v>313</v>
      </c>
    </row>
    <row r="580" spans="1:6" x14ac:dyDescent="0.3">
      <c r="A580" s="299" t="s">
        <v>494</v>
      </c>
      <c r="B580" s="299" t="s">
        <v>449</v>
      </c>
      <c r="C580" s="299" t="s">
        <v>35</v>
      </c>
      <c r="D580" s="301">
        <v>1</v>
      </c>
      <c r="E580" s="301">
        <v>520</v>
      </c>
      <c r="F580" s="299" t="s">
        <v>386</v>
      </c>
    </row>
    <row r="581" spans="1:6" x14ac:dyDescent="0.3">
      <c r="A581" s="299" t="s">
        <v>494</v>
      </c>
      <c r="B581" s="299" t="s">
        <v>449</v>
      </c>
      <c r="C581" s="299" t="s">
        <v>35</v>
      </c>
      <c r="D581" s="301">
        <v>18.909090909090907</v>
      </c>
      <c r="E581" s="301">
        <v>524</v>
      </c>
      <c r="F581" s="299" t="s">
        <v>315</v>
      </c>
    </row>
    <row r="582" spans="1:6" x14ac:dyDescent="0.3">
      <c r="A582" s="299" t="s">
        <v>494</v>
      </c>
      <c r="B582" s="299" t="s">
        <v>449</v>
      </c>
      <c r="C582" s="299" t="s">
        <v>35</v>
      </c>
      <c r="D582" s="301">
        <v>1909.5454545454545</v>
      </c>
      <c r="E582" s="301">
        <v>528</v>
      </c>
      <c r="F582" s="299" t="s">
        <v>316</v>
      </c>
    </row>
    <row r="583" spans="1:6" x14ac:dyDescent="0.3">
      <c r="A583" s="299" t="s">
        <v>494</v>
      </c>
      <c r="B583" s="299" t="s">
        <v>449</v>
      </c>
      <c r="C583" s="299" t="s">
        <v>35</v>
      </c>
      <c r="D583" s="301">
        <v>1.0909090909090908</v>
      </c>
      <c r="E583" s="301">
        <v>540</v>
      </c>
      <c r="F583" s="299" t="s">
        <v>317</v>
      </c>
    </row>
    <row r="584" spans="1:6" x14ac:dyDescent="0.3">
      <c r="A584" s="299" t="s">
        <v>494</v>
      </c>
      <c r="B584" s="299" t="s">
        <v>449</v>
      </c>
      <c r="C584" s="299" t="s">
        <v>35</v>
      </c>
      <c r="D584" s="301">
        <v>17</v>
      </c>
      <c r="E584" s="301">
        <v>554</v>
      </c>
      <c r="F584" s="299" t="s">
        <v>318</v>
      </c>
    </row>
    <row r="585" spans="1:6" x14ac:dyDescent="0.3">
      <c r="A585" s="299" t="s">
        <v>494</v>
      </c>
      <c r="B585" s="299" t="s">
        <v>449</v>
      </c>
      <c r="C585" s="299" t="s">
        <v>35</v>
      </c>
      <c r="D585" s="301">
        <v>1130.909090909091</v>
      </c>
      <c r="E585" s="301">
        <v>558</v>
      </c>
      <c r="F585" s="299" t="s">
        <v>191</v>
      </c>
    </row>
    <row r="586" spans="1:6" x14ac:dyDescent="0.3">
      <c r="A586" s="299" t="s">
        <v>494</v>
      </c>
      <c r="B586" s="299" t="s">
        <v>449</v>
      </c>
      <c r="C586" s="299" t="s">
        <v>35</v>
      </c>
      <c r="D586" s="301">
        <v>101.5</v>
      </c>
      <c r="E586" s="301">
        <v>566</v>
      </c>
      <c r="F586" s="299" t="s">
        <v>319</v>
      </c>
    </row>
    <row r="587" spans="1:6" x14ac:dyDescent="0.3">
      <c r="A587" s="299" t="s">
        <v>494</v>
      </c>
      <c r="B587" s="299" t="s">
        <v>449</v>
      </c>
      <c r="C587" s="299" t="s">
        <v>35</v>
      </c>
      <c r="D587" s="301">
        <v>7.8181818181818183</v>
      </c>
      <c r="E587" s="301">
        <v>574</v>
      </c>
      <c r="F587" s="299" t="s">
        <v>320</v>
      </c>
    </row>
    <row r="588" spans="1:6" x14ac:dyDescent="0.3">
      <c r="A588" s="299" t="s">
        <v>494</v>
      </c>
      <c r="B588" s="299" t="s">
        <v>449</v>
      </c>
      <c r="C588" s="299" t="s">
        <v>35</v>
      </c>
      <c r="D588" s="301">
        <v>222.81818181818181</v>
      </c>
      <c r="E588" s="301">
        <v>578</v>
      </c>
      <c r="F588" s="299" t="s">
        <v>321</v>
      </c>
    </row>
    <row r="589" spans="1:6" x14ac:dyDescent="0.3">
      <c r="A589" s="299" t="s">
        <v>494</v>
      </c>
      <c r="B589" s="299" t="s">
        <v>449</v>
      </c>
      <c r="C589" s="299" t="s">
        <v>35</v>
      </c>
      <c r="D589" s="301">
        <v>2</v>
      </c>
      <c r="E589" s="301">
        <v>580</v>
      </c>
      <c r="F589" s="299" t="s">
        <v>322</v>
      </c>
    </row>
    <row r="590" spans="1:6" x14ac:dyDescent="0.3">
      <c r="A590" s="299" t="s">
        <v>494</v>
      </c>
      <c r="B590" s="299" t="s">
        <v>449</v>
      </c>
      <c r="C590" s="299" t="s">
        <v>35</v>
      </c>
      <c r="D590" s="301">
        <v>117.63636363636364</v>
      </c>
      <c r="E590" s="301">
        <v>586</v>
      </c>
      <c r="F590" s="299" t="s">
        <v>324</v>
      </c>
    </row>
    <row r="591" spans="1:6" x14ac:dyDescent="0.3">
      <c r="A591" s="299" t="s">
        <v>494</v>
      </c>
      <c r="B591" s="299" t="s">
        <v>449</v>
      </c>
      <c r="C591" s="299" t="s">
        <v>35</v>
      </c>
      <c r="D591" s="301">
        <v>36.954545454545453</v>
      </c>
      <c r="E591" s="301">
        <v>591</v>
      </c>
      <c r="F591" s="299" t="s">
        <v>325</v>
      </c>
    </row>
    <row r="592" spans="1:6" x14ac:dyDescent="0.3">
      <c r="A592" s="299" t="s">
        <v>494</v>
      </c>
      <c r="B592" s="299" t="s">
        <v>449</v>
      </c>
      <c r="C592" s="299" t="s">
        <v>35</v>
      </c>
      <c r="D592" s="301">
        <v>2864.9545454545455</v>
      </c>
      <c r="E592" s="301">
        <v>600</v>
      </c>
      <c r="F592" s="299" t="s">
        <v>192</v>
      </c>
    </row>
    <row r="593" spans="1:6" x14ac:dyDescent="0.3">
      <c r="A593" s="299" t="s">
        <v>494</v>
      </c>
      <c r="B593" s="299" t="s">
        <v>449</v>
      </c>
      <c r="C593" s="299" t="s">
        <v>35</v>
      </c>
      <c r="D593" s="301">
        <v>4037.909090909091</v>
      </c>
      <c r="E593" s="301">
        <v>604</v>
      </c>
      <c r="F593" s="299" t="s">
        <v>326</v>
      </c>
    </row>
    <row r="594" spans="1:6" x14ac:dyDescent="0.3">
      <c r="A594" s="299" t="s">
        <v>494</v>
      </c>
      <c r="B594" s="299" t="s">
        <v>449</v>
      </c>
      <c r="C594" s="299" t="s">
        <v>35</v>
      </c>
      <c r="D594" s="301">
        <v>2352.727272727273</v>
      </c>
      <c r="E594" s="301">
        <v>608</v>
      </c>
      <c r="F594" s="299" t="s">
        <v>327</v>
      </c>
    </row>
    <row r="595" spans="1:6" x14ac:dyDescent="0.3">
      <c r="A595" s="299" t="s">
        <v>494</v>
      </c>
      <c r="B595" s="299" t="s">
        <v>449</v>
      </c>
      <c r="C595" s="299" t="s">
        <v>35</v>
      </c>
      <c r="D595" s="301">
        <v>1</v>
      </c>
      <c r="E595" s="301">
        <v>612</v>
      </c>
      <c r="F595" s="299" t="s">
        <v>328</v>
      </c>
    </row>
    <row r="596" spans="1:6" x14ac:dyDescent="0.3">
      <c r="A596" s="299" t="s">
        <v>494</v>
      </c>
      <c r="B596" s="299" t="s">
        <v>449</v>
      </c>
      <c r="C596" s="299" t="s">
        <v>35</v>
      </c>
      <c r="D596" s="301">
        <v>1645</v>
      </c>
      <c r="E596" s="301">
        <v>616</v>
      </c>
      <c r="F596" s="299" t="s">
        <v>96</v>
      </c>
    </row>
    <row r="597" spans="1:6" x14ac:dyDescent="0.3">
      <c r="A597" s="299" t="s">
        <v>494</v>
      </c>
      <c r="B597" s="299" t="s">
        <v>449</v>
      </c>
      <c r="C597" s="299" t="s">
        <v>35</v>
      </c>
      <c r="D597" s="301">
        <v>3243.4545454545455</v>
      </c>
      <c r="E597" s="301">
        <v>620</v>
      </c>
      <c r="F597" s="299" t="s">
        <v>109</v>
      </c>
    </row>
    <row r="598" spans="1:6" x14ac:dyDescent="0.3">
      <c r="A598" s="299" t="s">
        <v>494</v>
      </c>
      <c r="B598" s="299" t="s">
        <v>449</v>
      </c>
      <c r="C598" s="299" t="s">
        <v>35</v>
      </c>
      <c r="D598" s="301">
        <v>65.545454545454547</v>
      </c>
      <c r="E598" s="301">
        <v>624</v>
      </c>
      <c r="F598" s="299" t="s">
        <v>329</v>
      </c>
    </row>
    <row r="599" spans="1:6" x14ac:dyDescent="0.3">
      <c r="A599" s="299" t="s">
        <v>494</v>
      </c>
      <c r="B599" s="299" t="s">
        <v>449</v>
      </c>
      <c r="C599" s="299" t="s">
        <v>35</v>
      </c>
      <c r="D599" s="301">
        <v>5.6818181818181817</v>
      </c>
      <c r="E599" s="301">
        <v>630</v>
      </c>
      <c r="F599" s="299" t="s">
        <v>331</v>
      </c>
    </row>
    <row r="600" spans="1:6" x14ac:dyDescent="0.3">
      <c r="A600" s="299" t="s">
        <v>494</v>
      </c>
      <c r="B600" s="299" t="s">
        <v>449</v>
      </c>
      <c r="C600" s="299" t="s">
        <v>35</v>
      </c>
      <c r="D600" s="301">
        <v>1</v>
      </c>
      <c r="E600" s="301">
        <v>638</v>
      </c>
      <c r="F600" s="299" t="s">
        <v>391</v>
      </c>
    </row>
    <row r="601" spans="1:6" x14ac:dyDescent="0.3">
      <c r="A601" s="299" t="s">
        <v>494</v>
      </c>
      <c r="B601" s="299" t="s">
        <v>449</v>
      </c>
      <c r="C601" s="299" t="s">
        <v>35</v>
      </c>
      <c r="D601" s="301">
        <v>19280.409090909088</v>
      </c>
      <c r="E601" s="301">
        <v>642</v>
      </c>
      <c r="F601" s="299" t="s">
        <v>97</v>
      </c>
    </row>
    <row r="602" spans="1:6" x14ac:dyDescent="0.3">
      <c r="A602" s="299" t="s">
        <v>494</v>
      </c>
      <c r="B602" s="299" t="s">
        <v>449</v>
      </c>
      <c r="C602" s="299" t="s">
        <v>35</v>
      </c>
      <c r="D602" s="301">
        <v>2034.5454545454545</v>
      </c>
      <c r="E602" s="301">
        <v>643</v>
      </c>
      <c r="F602" s="299" t="s">
        <v>333</v>
      </c>
    </row>
    <row r="603" spans="1:6" x14ac:dyDescent="0.3">
      <c r="A603" s="299" t="s">
        <v>494</v>
      </c>
      <c r="B603" s="299" t="s">
        <v>449</v>
      </c>
      <c r="C603" s="299" t="s">
        <v>35</v>
      </c>
      <c r="D603" s="301">
        <v>11.454545454545455</v>
      </c>
      <c r="E603" s="301">
        <v>646</v>
      </c>
      <c r="F603" s="299" t="s">
        <v>334</v>
      </c>
    </row>
    <row r="604" spans="1:6" x14ac:dyDescent="0.3">
      <c r="A604" s="299" t="s">
        <v>494</v>
      </c>
      <c r="B604" s="299" t="s">
        <v>449</v>
      </c>
      <c r="C604" s="299" t="s">
        <v>35</v>
      </c>
      <c r="D604" s="301">
        <v>2.8181818181818183</v>
      </c>
      <c r="E604" s="301">
        <v>659</v>
      </c>
      <c r="F604" s="299" t="s">
        <v>335</v>
      </c>
    </row>
    <row r="605" spans="1:6" x14ac:dyDescent="0.3">
      <c r="A605" s="299" t="s">
        <v>494</v>
      </c>
      <c r="B605" s="299" t="s">
        <v>449</v>
      </c>
      <c r="C605" s="299" t="s">
        <v>35</v>
      </c>
      <c r="D605" s="301">
        <v>1</v>
      </c>
      <c r="E605" s="301">
        <v>660</v>
      </c>
      <c r="F605" s="299" t="s">
        <v>336</v>
      </c>
    </row>
    <row r="606" spans="1:6" x14ac:dyDescent="0.3">
      <c r="A606" s="299" t="s">
        <v>494</v>
      </c>
      <c r="B606" s="299" t="s">
        <v>449</v>
      </c>
      <c r="C606" s="299" t="s">
        <v>35</v>
      </c>
      <c r="D606" s="301">
        <v>1</v>
      </c>
      <c r="E606" s="301">
        <v>666</v>
      </c>
      <c r="F606" s="299" t="s">
        <v>413</v>
      </c>
    </row>
    <row r="607" spans="1:6" x14ac:dyDescent="0.3">
      <c r="A607" s="299" t="s">
        <v>494</v>
      </c>
      <c r="B607" s="299" t="s">
        <v>449</v>
      </c>
      <c r="C607" s="299" t="s">
        <v>35</v>
      </c>
      <c r="D607" s="301">
        <v>1</v>
      </c>
      <c r="E607" s="301">
        <v>674</v>
      </c>
      <c r="F607" s="299" t="s">
        <v>394</v>
      </c>
    </row>
    <row r="608" spans="1:6" x14ac:dyDescent="0.3">
      <c r="A608" s="299" t="s">
        <v>494</v>
      </c>
      <c r="B608" s="299" t="s">
        <v>449</v>
      </c>
      <c r="C608" s="299" t="s">
        <v>35</v>
      </c>
      <c r="D608" s="301">
        <v>4</v>
      </c>
      <c r="E608" s="301">
        <v>678</v>
      </c>
      <c r="F608" s="299" t="s">
        <v>338</v>
      </c>
    </row>
    <row r="609" spans="1:6" x14ac:dyDescent="0.3">
      <c r="A609" s="299" t="s">
        <v>494</v>
      </c>
      <c r="B609" s="299" t="s">
        <v>449</v>
      </c>
      <c r="C609" s="299" t="s">
        <v>35</v>
      </c>
      <c r="D609" s="301">
        <v>2</v>
      </c>
      <c r="E609" s="301">
        <v>682</v>
      </c>
      <c r="F609" s="299" t="s">
        <v>339</v>
      </c>
    </row>
    <row r="610" spans="1:6" x14ac:dyDescent="0.3">
      <c r="A610" s="299" t="s">
        <v>494</v>
      </c>
      <c r="B610" s="299" t="s">
        <v>449</v>
      </c>
      <c r="C610" s="299" t="s">
        <v>35</v>
      </c>
      <c r="D610" s="301">
        <v>278.36363636363637</v>
      </c>
      <c r="E610" s="301">
        <v>686</v>
      </c>
      <c r="F610" s="299" t="s">
        <v>193</v>
      </c>
    </row>
    <row r="611" spans="1:6" x14ac:dyDescent="0.3">
      <c r="A611" s="299" t="s">
        <v>494</v>
      </c>
      <c r="B611" s="299" t="s">
        <v>449</v>
      </c>
      <c r="C611" s="299" t="s">
        <v>35</v>
      </c>
      <c r="D611" s="301">
        <v>36.272727272727273</v>
      </c>
      <c r="E611" s="301">
        <v>688</v>
      </c>
      <c r="F611" s="299" t="s">
        <v>340</v>
      </c>
    </row>
    <row r="612" spans="1:6" x14ac:dyDescent="0.3">
      <c r="A612" s="299" t="s">
        <v>494</v>
      </c>
      <c r="B612" s="299" t="s">
        <v>449</v>
      </c>
      <c r="C612" s="299" t="s">
        <v>35</v>
      </c>
      <c r="D612" s="301">
        <v>6.8636363636363633</v>
      </c>
      <c r="E612" s="301">
        <v>694</v>
      </c>
      <c r="F612" s="299" t="s">
        <v>342</v>
      </c>
    </row>
    <row r="613" spans="1:6" x14ac:dyDescent="0.3">
      <c r="A613" s="299" t="s">
        <v>494</v>
      </c>
      <c r="B613" s="299" t="s">
        <v>449</v>
      </c>
      <c r="C613" s="299" t="s">
        <v>35</v>
      </c>
      <c r="D613" s="301">
        <v>13.590909090909092</v>
      </c>
      <c r="E613" s="301">
        <v>702</v>
      </c>
      <c r="F613" s="299" t="s">
        <v>343</v>
      </c>
    </row>
    <row r="614" spans="1:6" x14ac:dyDescent="0.3">
      <c r="A614" s="299" t="s">
        <v>494</v>
      </c>
      <c r="B614" s="299" t="s">
        <v>449</v>
      </c>
      <c r="C614" s="299" t="s">
        <v>35</v>
      </c>
      <c r="D614" s="301">
        <v>94.818181818181813</v>
      </c>
      <c r="E614" s="301">
        <v>703</v>
      </c>
      <c r="F614" s="299" t="s">
        <v>94</v>
      </c>
    </row>
    <row r="615" spans="1:6" x14ac:dyDescent="0.3">
      <c r="A615" s="299" t="s">
        <v>494</v>
      </c>
      <c r="B615" s="299" t="s">
        <v>449</v>
      </c>
      <c r="C615" s="299" t="s">
        <v>35</v>
      </c>
      <c r="D615" s="301">
        <v>12</v>
      </c>
      <c r="E615" s="301">
        <v>704</v>
      </c>
      <c r="F615" s="299" t="s">
        <v>344</v>
      </c>
    </row>
    <row r="616" spans="1:6" x14ac:dyDescent="0.3">
      <c r="A616" s="299" t="s">
        <v>494</v>
      </c>
      <c r="B616" s="299" t="s">
        <v>449</v>
      </c>
      <c r="C616" s="299" t="s">
        <v>35</v>
      </c>
      <c r="D616" s="301">
        <v>18</v>
      </c>
      <c r="E616" s="301">
        <v>705</v>
      </c>
      <c r="F616" s="299" t="s">
        <v>115</v>
      </c>
    </row>
    <row r="617" spans="1:6" x14ac:dyDescent="0.3">
      <c r="A617" s="299" t="s">
        <v>494</v>
      </c>
      <c r="B617" s="299" t="s">
        <v>449</v>
      </c>
      <c r="C617" s="299" t="s">
        <v>35</v>
      </c>
      <c r="D617" s="301">
        <v>31.681818181818183</v>
      </c>
      <c r="E617" s="301">
        <v>710</v>
      </c>
      <c r="F617" s="299" t="s">
        <v>345</v>
      </c>
    </row>
    <row r="618" spans="1:6" x14ac:dyDescent="0.3">
      <c r="A618" s="299" t="s">
        <v>494</v>
      </c>
      <c r="B618" s="299" t="s">
        <v>449</v>
      </c>
      <c r="C618" s="299" t="s">
        <v>35</v>
      </c>
      <c r="D618" s="301">
        <v>1</v>
      </c>
      <c r="E618" s="301">
        <v>716</v>
      </c>
      <c r="F618" s="299" t="s">
        <v>346</v>
      </c>
    </row>
    <row r="619" spans="1:6" x14ac:dyDescent="0.3">
      <c r="A619" s="299" t="s">
        <v>494</v>
      </c>
      <c r="B619" s="299" t="s">
        <v>449</v>
      </c>
      <c r="C619" s="299" t="s">
        <v>35</v>
      </c>
      <c r="D619" s="301">
        <v>1912484.9545454546</v>
      </c>
      <c r="E619" s="301">
        <v>724</v>
      </c>
      <c r="F619" s="299" t="s">
        <v>223</v>
      </c>
    </row>
    <row r="620" spans="1:6" x14ac:dyDescent="0.3">
      <c r="A620" s="299" t="s">
        <v>494</v>
      </c>
      <c r="B620" s="299" t="s">
        <v>449</v>
      </c>
      <c r="C620" s="299" t="s">
        <v>35</v>
      </c>
      <c r="D620" s="301">
        <v>0.59090909090909094</v>
      </c>
      <c r="E620" s="301">
        <v>729</v>
      </c>
      <c r="F620" s="299" t="s">
        <v>347</v>
      </c>
    </row>
    <row r="621" spans="1:6" x14ac:dyDescent="0.3">
      <c r="A621" s="299" t="s">
        <v>494</v>
      </c>
      <c r="B621" s="299" t="s">
        <v>449</v>
      </c>
      <c r="C621" s="299" t="s">
        <v>35</v>
      </c>
      <c r="D621" s="301">
        <v>2.1818181818181817</v>
      </c>
      <c r="E621" s="301">
        <v>732</v>
      </c>
      <c r="F621" s="299" t="s">
        <v>348</v>
      </c>
    </row>
    <row r="622" spans="1:6" x14ac:dyDescent="0.3">
      <c r="A622" s="299" t="s">
        <v>494</v>
      </c>
      <c r="B622" s="299" t="s">
        <v>449</v>
      </c>
      <c r="C622" s="299" t="s">
        <v>35</v>
      </c>
      <c r="D622" s="301">
        <v>2</v>
      </c>
      <c r="E622" s="301">
        <v>748</v>
      </c>
      <c r="F622" s="299" t="s">
        <v>396</v>
      </c>
    </row>
    <row r="623" spans="1:6" x14ac:dyDescent="0.3">
      <c r="A623" s="299" t="s">
        <v>494</v>
      </c>
      <c r="B623" s="299" t="s">
        <v>449</v>
      </c>
      <c r="C623" s="299" t="s">
        <v>35</v>
      </c>
      <c r="D623" s="301">
        <v>745.13636363636363</v>
      </c>
      <c r="E623" s="301">
        <v>752</v>
      </c>
      <c r="F623" s="299" t="s">
        <v>119</v>
      </c>
    </row>
    <row r="624" spans="1:6" x14ac:dyDescent="0.3">
      <c r="A624" s="299" t="s">
        <v>494</v>
      </c>
      <c r="B624" s="299" t="s">
        <v>449</v>
      </c>
      <c r="C624" s="299" t="s">
        <v>35</v>
      </c>
      <c r="D624" s="301">
        <v>358.04545454545456</v>
      </c>
      <c r="E624" s="301">
        <v>756</v>
      </c>
      <c r="F624" s="299" t="s">
        <v>350</v>
      </c>
    </row>
    <row r="625" spans="1:6" x14ac:dyDescent="0.3">
      <c r="A625" s="299" t="s">
        <v>494</v>
      </c>
      <c r="B625" s="299" t="s">
        <v>449</v>
      </c>
      <c r="C625" s="299" t="s">
        <v>35</v>
      </c>
      <c r="D625" s="301">
        <v>18.636363636363637</v>
      </c>
      <c r="E625" s="301">
        <v>760</v>
      </c>
      <c r="F625" s="299" t="s">
        <v>351</v>
      </c>
    </row>
    <row r="626" spans="1:6" x14ac:dyDescent="0.3">
      <c r="A626" s="299" t="s">
        <v>494</v>
      </c>
      <c r="B626" s="299" t="s">
        <v>449</v>
      </c>
      <c r="C626" s="299" t="s">
        <v>35</v>
      </c>
      <c r="D626" s="301">
        <v>3.0909090909090908</v>
      </c>
      <c r="E626" s="301">
        <v>762</v>
      </c>
      <c r="F626" s="299" t="s">
        <v>352</v>
      </c>
    </row>
    <row r="627" spans="1:6" x14ac:dyDescent="0.3">
      <c r="A627" s="299" t="s">
        <v>494</v>
      </c>
      <c r="B627" s="299" t="s">
        <v>449</v>
      </c>
      <c r="C627" s="299" t="s">
        <v>35</v>
      </c>
      <c r="D627" s="301">
        <v>86.454545454545467</v>
      </c>
      <c r="E627" s="301">
        <v>764</v>
      </c>
      <c r="F627" s="299" t="s">
        <v>353</v>
      </c>
    </row>
    <row r="628" spans="1:6" x14ac:dyDescent="0.3">
      <c r="A628" s="299" t="s">
        <v>494</v>
      </c>
      <c r="B628" s="299" t="s">
        <v>449</v>
      </c>
      <c r="C628" s="299" t="s">
        <v>35</v>
      </c>
      <c r="D628" s="301">
        <v>3</v>
      </c>
      <c r="E628" s="301">
        <v>768</v>
      </c>
      <c r="F628" s="299" t="s">
        <v>354</v>
      </c>
    </row>
    <row r="629" spans="1:6" x14ac:dyDescent="0.3">
      <c r="A629" s="299" t="s">
        <v>494</v>
      </c>
      <c r="B629" s="299" t="s">
        <v>449</v>
      </c>
      <c r="C629" s="299" t="s">
        <v>35</v>
      </c>
      <c r="D629" s="301">
        <v>4</v>
      </c>
      <c r="E629" s="301">
        <v>780</v>
      </c>
      <c r="F629" s="299" t="s">
        <v>355</v>
      </c>
    </row>
    <row r="630" spans="1:6" x14ac:dyDescent="0.3">
      <c r="A630" s="299" t="s">
        <v>494</v>
      </c>
      <c r="B630" s="299" t="s">
        <v>449</v>
      </c>
      <c r="C630" s="299" t="s">
        <v>35</v>
      </c>
      <c r="D630" s="301">
        <v>17.863636363636363</v>
      </c>
      <c r="E630" s="301">
        <v>788</v>
      </c>
      <c r="F630" s="299" t="s">
        <v>357</v>
      </c>
    </row>
    <row r="631" spans="1:6" x14ac:dyDescent="0.3">
      <c r="A631" s="299" t="s">
        <v>494</v>
      </c>
      <c r="B631" s="299" t="s">
        <v>449</v>
      </c>
      <c r="C631" s="299" t="s">
        <v>35</v>
      </c>
      <c r="D631" s="301">
        <v>17.40909090909091</v>
      </c>
      <c r="E631" s="301">
        <v>792</v>
      </c>
      <c r="F631" s="299" t="s">
        <v>358</v>
      </c>
    </row>
    <row r="632" spans="1:6" x14ac:dyDescent="0.3">
      <c r="A632" s="299" t="s">
        <v>494</v>
      </c>
      <c r="B632" s="299" t="s">
        <v>449</v>
      </c>
      <c r="C632" s="299" t="s">
        <v>35</v>
      </c>
      <c r="D632" s="301">
        <v>1</v>
      </c>
      <c r="E632" s="301">
        <v>800</v>
      </c>
      <c r="F632" s="299" t="s">
        <v>360</v>
      </c>
    </row>
    <row r="633" spans="1:6" x14ac:dyDescent="0.3">
      <c r="A633" s="299" t="s">
        <v>494</v>
      </c>
      <c r="B633" s="299" t="s">
        <v>449</v>
      </c>
      <c r="C633" s="299" t="s">
        <v>35</v>
      </c>
      <c r="D633" s="301">
        <v>7266.045454545455</v>
      </c>
      <c r="E633" s="301">
        <v>804</v>
      </c>
      <c r="F633" s="299" t="s">
        <v>98</v>
      </c>
    </row>
    <row r="634" spans="1:6" x14ac:dyDescent="0.3">
      <c r="A634" s="299" t="s">
        <v>494</v>
      </c>
      <c r="B634" s="299" t="s">
        <v>449</v>
      </c>
      <c r="C634" s="299" t="s">
        <v>35</v>
      </c>
      <c r="D634" s="301">
        <v>6</v>
      </c>
      <c r="E634" s="301">
        <v>807</v>
      </c>
      <c r="F634" s="299" t="s">
        <v>361</v>
      </c>
    </row>
    <row r="635" spans="1:6" x14ac:dyDescent="0.3">
      <c r="A635" s="299" t="s">
        <v>494</v>
      </c>
      <c r="B635" s="299" t="s">
        <v>449</v>
      </c>
      <c r="C635" s="299" t="s">
        <v>35</v>
      </c>
      <c r="D635" s="301">
        <v>9.7727272727272734</v>
      </c>
      <c r="E635" s="301">
        <v>818</v>
      </c>
      <c r="F635" s="299" t="s">
        <v>362</v>
      </c>
    </row>
    <row r="636" spans="1:6" x14ac:dyDescent="0.3">
      <c r="A636" s="299" t="s">
        <v>494</v>
      </c>
      <c r="B636" s="299" t="s">
        <v>449</v>
      </c>
      <c r="C636" s="299" t="s">
        <v>35</v>
      </c>
      <c r="D636" s="301">
        <v>8117.090909090909</v>
      </c>
      <c r="E636" s="301">
        <v>826</v>
      </c>
      <c r="F636" s="299" t="s">
        <v>110</v>
      </c>
    </row>
    <row r="637" spans="1:6" x14ac:dyDescent="0.3">
      <c r="A637" s="299" t="s">
        <v>494</v>
      </c>
      <c r="B637" s="299" t="s">
        <v>449</v>
      </c>
      <c r="C637" s="299" t="s">
        <v>35</v>
      </c>
      <c r="D637" s="301">
        <v>1</v>
      </c>
      <c r="E637" s="301">
        <v>830</v>
      </c>
      <c r="F637" s="299" t="s">
        <v>220</v>
      </c>
    </row>
    <row r="638" spans="1:6" x14ac:dyDescent="0.3">
      <c r="A638" s="299" t="s">
        <v>494</v>
      </c>
      <c r="B638" s="299" t="s">
        <v>449</v>
      </c>
      <c r="C638" s="299" t="s">
        <v>35</v>
      </c>
      <c r="D638" s="301">
        <v>1</v>
      </c>
      <c r="E638" s="301">
        <v>832</v>
      </c>
      <c r="F638" s="299" t="s">
        <v>397</v>
      </c>
    </row>
    <row r="639" spans="1:6" x14ac:dyDescent="0.3">
      <c r="A639" s="299" t="s">
        <v>494</v>
      </c>
      <c r="B639" s="299" t="s">
        <v>449</v>
      </c>
      <c r="C639" s="299" t="s">
        <v>35</v>
      </c>
      <c r="D639" s="301">
        <v>4.1363636363636367</v>
      </c>
      <c r="E639" s="301">
        <v>834</v>
      </c>
      <c r="F639" s="299" t="s">
        <v>364</v>
      </c>
    </row>
    <row r="640" spans="1:6" x14ac:dyDescent="0.3">
      <c r="A640" s="299" t="s">
        <v>494</v>
      </c>
      <c r="B640" s="299" t="s">
        <v>449</v>
      </c>
      <c r="C640" s="299" t="s">
        <v>35</v>
      </c>
      <c r="D640" s="301">
        <v>874.5</v>
      </c>
      <c r="E640" s="301">
        <v>840</v>
      </c>
      <c r="F640" s="299" t="s">
        <v>365</v>
      </c>
    </row>
    <row r="641" spans="1:6" x14ac:dyDescent="0.3">
      <c r="A641" s="299" t="s">
        <v>494</v>
      </c>
      <c r="B641" s="299" t="s">
        <v>449</v>
      </c>
      <c r="C641" s="299" t="s">
        <v>35</v>
      </c>
      <c r="D641" s="301">
        <v>1</v>
      </c>
      <c r="E641" s="301">
        <v>850</v>
      </c>
      <c r="F641" s="299" t="s">
        <v>366</v>
      </c>
    </row>
    <row r="642" spans="1:6" x14ac:dyDescent="0.3">
      <c r="A642" s="299" t="s">
        <v>494</v>
      </c>
      <c r="B642" s="299" t="s">
        <v>449</v>
      </c>
      <c r="C642" s="299" t="s">
        <v>35</v>
      </c>
      <c r="D642" s="301">
        <v>3.3636363636363633</v>
      </c>
      <c r="E642" s="301">
        <v>854</v>
      </c>
      <c r="F642" s="299" t="s">
        <v>367</v>
      </c>
    </row>
    <row r="643" spans="1:6" x14ac:dyDescent="0.3">
      <c r="A643" s="299" t="s">
        <v>494</v>
      </c>
      <c r="B643" s="299" t="s">
        <v>449</v>
      </c>
      <c r="C643" s="299" t="s">
        <v>35</v>
      </c>
      <c r="D643" s="301">
        <v>699.09090909090901</v>
      </c>
      <c r="E643" s="301">
        <v>858</v>
      </c>
      <c r="F643" s="299" t="s">
        <v>368</v>
      </c>
    </row>
    <row r="644" spans="1:6" x14ac:dyDescent="0.3">
      <c r="A644" s="299" t="s">
        <v>494</v>
      </c>
      <c r="B644" s="299" t="s">
        <v>449</v>
      </c>
      <c r="C644" s="299" t="s">
        <v>35</v>
      </c>
      <c r="D644" s="301">
        <v>15.045454545454545</v>
      </c>
      <c r="E644" s="301">
        <v>860</v>
      </c>
      <c r="F644" s="299" t="s">
        <v>369</v>
      </c>
    </row>
    <row r="645" spans="1:6" x14ac:dyDescent="0.3">
      <c r="A645" s="299" t="s">
        <v>494</v>
      </c>
      <c r="B645" s="299" t="s">
        <v>449</v>
      </c>
      <c r="C645" s="299" t="s">
        <v>35</v>
      </c>
      <c r="D645" s="301">
        <v>6858.818181818182</v>
      </c>
      <c r="E645" s="301">
        <v>862</v>
      </c>
      <c r="F645" s="299" t="s">
        <v>111</v>
      </c>
    </row>
    <row r="646" spans="1:6" x14ac:dyDescent="0.3">
      <c r="A646" s="299" t="s">
        <v>494</v>
      </c>
      <c r="B646" s="299" t="s">
        <v>449</v>
      </c>
      <c r="C646" s="299" t="s">
        <v>35</v>
      </c>
      <c r="D646" s="301">
        <v>1</v>
      </c>
      <c r="E646" s="301">
        <v>876</v>
      </c>
      <c r="F646" s="299" t="s">
        <v>370</v>
      </c>
    </row>
    <row r="647" spans="1:6" x14ac:dyDescent="0.3">
      <c r="A647" s="299" t="s">
        <v>494</v>
      </c>
      <c r="B647" s="299" t="s">
        <v>449</v>
      </c>
      <c r="C647" s="299" t="s">
        <v>35</v>
      </c>
      <c r="D647" s="301">
        <v>1</v>
      </c>
      <c r="E647" s="301">
        <v>882</v>
      </c>
      <c r="F647" s="299" t="s">
        <v>371</v>
      </c>
    </row>
    <row r="648" spans="1:6" x14ac:dyDescent="0.3">
      <c r="A648" s="299" t="s">
        <v>494</v>
      </c>
      <c r="B648" s="299" t="s">
        <v>449</v>
      </c>
      <c r="C648" s="299" t="s">
        <v>35</v>
      </c>
      <c r="D648" s="301">
        <v>2</v>
      </c>
      <c r="E648" s="301">
        <v>894</v>
      </c>
      <c r="F648" s="299" t="s">
        <v>372</v>
      </c>
    </row>
    <row r="649" spans="1:6" x14ac:dyDescent="0.3">
      <c r="A649" s="299" t="s">
        <v>494</v>
      </c>
      <c r="B649" s="299" t="s">
        <v>449</v>
      </c>
      <c r="C649" s="299" t="s">
        <v>35</v>
      </c>
      <c r="D649" s="301">
        <v>5.9090909090909092</v>
      </c>
      <c r="E649" s="301">
        <v>952</v>
      </c>
      <c r="F649" s="299" t="s">
        <v>459</v>
      </c>
    </row>
    <row r="650" spans="1:6" x14ac:dyDescent="0.3">
      <c r="A650" s="299" t="s">
        <v>494</v>
      </c>
      <c r="B650" s="299" t="s">
        <v>449</v>
      </c>
      <c r="C650" s="299" t="s">
        <v>35</v>
      </c>
      <c r="D650" s="301">
        <v>317.63636363636363</v>
      </c>
      <c r="E650" s="301">
        <v>953</v>
      </c>
      <c r="F650" s="299" t="s">
        <v>189</v>
      </c>
    </row>
    <row r="651" spans="1:6" x14ac:dyDescent="0.3">
      <c r="A651" s="299" t="s">
        <v>494</v>
      </c>
      <c r="B651" s="299" t="s">
        <v>449</v>
      </c>
      <c r="C651" s="299" t="s">
        <v>35</v>
      </c>
      <c r="D651" s="301">
        <v>4</v>
      </c>
      <c r="E651" s="301">
        <v>954</v>
      </c>
      <c r="F651" s="299" t="s">
        <v>189</v>
      </c>
    </row>
    <row r="652" spans="1:6" x14ac:dyDescent="0.3">
      <c r="A652" s="299" t="s">
        <v>494</v>
      </c>
      <c r="B652" s="299" t="s">
        <v>449</v>
      </c>
      <c r="C652" s="299" t="s">
        <v>35</v>
      </c>
      <c r="D652" s="301">
        <v>1</v>
      </c>
      <c r="E652" s="301">
        <v>955</v>
      </c>
      <c r="F652" s="299" t="s">
        <v>189</v>
      </c>
    </row>
    <row r="653" spans="1:6" x14ac:dyDescent="0.3">
      <c r="A653" s="299" t="s">
        <v>494</v>
      </c>
      <c r="B653" s="299" t="s">
        <v>449</v>
      </c>
      <c r="C653" s="299" t="s">
        <v>89</v>
      </c>
      <c r="D653" s="301">
        <v>1</v>
      </c>
      <c r="E653" s="301">
        <v>218</v>
      </c>
      <c r="F653" s="299" t="s">
        <v>114</v>
      </c>
    </row>
    <row r="654" spans="1:6" x14ac:dyDescent="0.3">
      <c r="A654" s="299" t="s">
        <v>494</v>
      </c>
      <c r="B654" s="299" t="s">
        <v>449</v>
      </c>
      <c r="C654" s="299" t="s">
        <v>89</v>
      </c>
      <c r="D654" s="301">
        <v>1</v>
      </c>
      <c r="E654" s="301">
        <v>222</v>
      </c>
      <c r="F654" s="299" t="s">
        <v>264</v>
      </c>
    </row>
    <row r="655" spans="1:6" x14ac:dyDescent="0.3">
      <c r="A655" s="299" t="s">
        <v>494</v>
      </c>
      <c r="B655" s="299" t="s">
        <v>449</v>
      </c>
      <c r="C655" s="299" t="s">
        <v>89</v>
      </c>
      <c r="D655" s="301">
        <v>1</v>
      </c>
      <c r="E655" s="301">
        <v>558</v>
      </c>
      <c r="F655" s="299" t="s">
        <v>191</v>
      </c>
    </row>
    <row r="656" spans="1:6" x14ac:dyDescent="0.3">
      <c r="A656" s="299" t="s">
        <v>494</v>
      </c>
      <c r="B656" s="299" t="s">
        <v>449</v>
      </c>
      <c r="C656" s="299" t="s">
        <v>89</v>
      </c>
      <c r="D656" s="301">
        <v>3</v>
      </c>
      <c r="E656" s="301">
        <v>724</v>
      </c>
      <c r="F656" s="299" t="s">
        <v>223</v>
      </c>
    </row>
    <row r="657" spans="1:6" x14ac:dyDescent="0.3">
      <c r="A657" s="299" t="s">
        <v>494</v>
      </c>
      <c r="B657" s="299" t="s">
        <v>449</v>
      </c>
      <c r="C657" s="299" t="s">
        <v>36</v>
      </c>
      <c r="D657" s="301">
        <v>13.272727272727273</v>
      </c>
      <c r="E657" s="301">
        <v>4</v>
      </c>
      <c r="F657" s="299" t="s">
        <v>226</v>
      </c>
    </row>
    <row r="658" spans="1:6" x14ac:dyDescent="0.3">
      <c r="A658" s="299" t="s">
        <v>494</v>
      </c>
      <c r="B658" s="299" t="s">
        <v>449</v>
      </c>
      <c r="C658" s="299" t="s">
        <v>36</v>
      </c>
      <c r="D658" s="301">
        <v>31.09090909090909</v>
      </c>
      <c r="E658" s="301">
        <v>8</v>
      </c>
      <c r="F658" s="299" t="s">
        <v>227</v>
      </c>
    </row>
    <row r="659" spans="1:6" x14ac:dyDescent="0.3">
      <c r="A659" s="299" t="s">
        <v>494</v>
      </c>
      <c r="B659" s="299" t="s">
        <v>449</v>
      </c>
      <c r="C659" s="299" t="s">
        <v>36</v>
      </c>
      <c r="D659" s="301">
        <v>2306.409090909091</v>
      </c>
      <c r="E659" s="301">
        <v>12</v>
      </c>
      <c r="F659" s="299" t="s">
        <v>229</v>
      </c>
    </row>
    <row r="660" spans="1:6" x14ac:dyDescent="0.3">
      <c r="A660" s="299" t="s">
        <v>494</v>
      </c>
      <c r="B660" s="299" t="s">
        <v>449</v>
      </c>
      <c r="C660" s="299" t="s">
        <v>36</v>
      </c>
      <c r="D660" s="301">
        <v>48.636363636363633</v>
      </c>
      <c r="E660" s="301">
        <v>20</v>
      </c>
      <c r="F660" s="299" t="s">
        <v>230</v>
      </c>
    </row>
    <row r="661" spans="1:6" x14ac:dyDescent="0.3">
      <c r="A661" s="299" t="s">
        <v>494</v>
      </c>
      <c r="B661" s="299" t="s">
        <v>449</v>
      </c>
      <c r="C661" s="299" t="s">
        <v>36</v>
      </c>
      <c r="D661" s="301">
        <v>72.36363636363636</v>
      </c>
      <c r="E661" s="301">
        <v>24</v>
      </c>
      <c r="F661" s="299" t="s">
        <v>231</v>
      </c>
    </row>
    <row r="662" spans="1:6" x14ac:dyDescent="0.3">
      <c r="A662" s="299" t="s">
        <v>494</v>
      </c>
      <c r="B662" s="299" t="s">
        <v>449</v>
      </c>
      <c r="C662" s="299" t="s">
        <v>36</v>
      </c>
      <c r="D662" s="301">
        <v>14.818181818181818</v>
      </c>
      <c r="E662" s="301">
        <v>31</v>
      </c>
      <c r="F662" s="299" t="s">
        <v>232</v>
      </c>
    </row>
    <row r="663" spans="1:6" x14ac:dyDescent="0.3">
      <c r="A663" s="299" t="s">
        <v>494</v>
      </c>
      <c r="B663" s="299" t="s">
        <v>449</v>
      </c>
      <c r="C663" s="299" t="s">
        <v>36</v>
      </c>
      <c r="D663" s="301">
        <v>3000.4545454545455</v>
      </c>
      <c r="E663" s="301">
        <v>32</v>
      </c>
      <c r="F663" s="299" t="s">
        <v>183</v>
      </c>
    </row>
    <row r="664" spans="1:6" x14ac:dyDescent="0.3">
      <c r="A664" s="299" t="s">
        <v>494</v>
      </c>
      <c r="B664" s="299" t="s">
        <v>449</v>
      </c>
      <c r="C664" s="299" t="s">
        <v>36</v>
      </c>
      <c r="D664" s="301">
        <v>98.727272727272734</v>
      </c>
      <c r="E664" s="301">
        <v>36</v>
      </c>
      <c r="F664" s="299" t="s">
        <v>233</v>
      </c>
    </row>
    <row r="665" spans="1:6" x14ac:dyDescent="0.3">
      <c r="A665" s="299" t="s">
        <v>494</v>
      </c>
      <c r="B665" s="299" t="s">
        <v>449</v>
      </c>
      <c r="C665" s="299" t="s">
        <v>36</v>
      </c>
      <c r="D665" s="301">
        <v>441.09090909090907</v>
      </c>
      <c r="E665" s="301">
        <v>40</v>
      </c>
      <c r="F665" s="299" t="s">
        <v>100</v>
      </c>
    </row>
    <row r="666" spans="1:6" x14ac:dyDescent="0.3">
      <c r="A666" s="299" t="s">
        <v>494</v>
      </c>
      <c r="B666" s="299" t="s">
        <v>449</v>
      </c>
      <c r="C666" s="299" t="s">
        <v>36</v>
      </c>
      <c r="D666" s="301">
        <v>228.27272727272728</v>
      </c>
      <c r="E666" s="301">
        <v>50</v>
      </c>
      <c r="F666" s="299" t="s">
        <v>236</v>
      </c>
    </row>
    <row r="667" spans="1:6" x14ac:dyDescent="0.3">
      <c r="A667" s="299" t="s">
        <v>494</v>
      </c>
      <c r="B667" s="299" t="s">
        <v>449</v>
      </c>
      <c r="C667" s="299" t="s">
        <v>36</v>
      </c>
      <c r="D667" s="301">
        <v>314.40909090909093</v>
      </c>
      <c r="E667" s="301">
        <v>51</v>
      </c>
      <c r="F667" s="299" t="s">
        <v>237</v>
      </c>
    </row>
    <row r="668" spans="1:6" x14ac:dyDescent="0.3">
      <c r="A668" s="299" t="s">
        <v>494</v>
      </c>
      <c r="B668" s="299" t="s">
        <v>449</v>
      </c>
      <c r="C668" s="299" t="s">
        <v>36</v>
      </c>
      <c r="D668" s="301">
        <v>1666.5454545454545</v>
      </c>
      <c r="E668" s="301">
        <v>56</v>
      </c>
      <c r="F668" s="299" t="s">
        <v>239</v>
      </c>
    </row>
    <row r="669" spans="1:6" x14ac:dyDescent="0.3">
      <c r="A669" s="299" t="s">
        <v>494</v>
      </c>
      <c r="B669" s="299" t="s">
        <v>449</v>
      </c>
      <c r="C669" s="299" t="s">
        <v>36</v>
      </c>
      <c r="D669" s="301">
        <v>2</v>
      </c>
      <c r="E669" s="301">
        <v>60</v>
      </c>
      <c r="F669" s="299" t="s">
        <v>240</v>
      </c>
    </row>
    <row r="670" spans="1:6" x14ac:dyDescent="0.3">
      <c r="A670" s="299" t="s">
        <v>494</v>
      </c>
      <c r="B670" s="299" t="s">
        <v>449</v>
      </c>
      <c r="C670" s="299" t="s">
        <v>36</v>
      </c>
      <c r="D670" s="301">
        <v>3</v>
      </c>
      <c r="E670" s="301">
        <v>64</v>
      </c>
      <c r="F670" s="299" t="s">
        <v>374</v>
      </c>
    </row>
    <row r="671" spans="1:6" x14ac:dyDescent="0.3">
      <c r="A671" s="299" t="s">
        <v>494</v>
      </c>
      <c r="B671" s="299" t="s">
        <v>449</v>
      </c>
      <c r="C671" s="299" t="s">
        <v>36</v>
      </c>
      <c r="D671" s="301">
        <v>1817.818181818182</v>
      </c>
      <c r="E671" s="301">
        <v>68</v>
      </c>
      <c r="F671" s="299" t="s">
        <v>241</v>
      </c>
    </row>
    <row r="672" spans="1:6" x14ac:dyDescent="0.3">
      <c r="A672" s="299" t="s">
        <v>494</v>
      </c>
      <c r="B672" s="299" t="s">
        <v>449</v>
      </c>
      <c r="C672" s="299" t="s">
        <v>36</v>
      </c>
      <c r="D672" s="301">
        <v>47</v>
      </c>
      <c r="E672" s="301">
        <v>70</v>
      </c>
      <c r="F672" s="299" t="s">
        <v>242</v>
      </c>
    </row>
    <row r="673" spans="1:6" x14ac:dyDescent="0.3">
      <c r="A673" s="299" t="s">
        <v>494</v>
      </c>
      <c r="B673" s="299" t="s">
        <v>449</v>
      </c>
      <c r="C673" s="299" t="s">
        <v>36</v>
      </c>
      <c r="D673" s="301">
        <v>1</v>
      </c>
      <c r="E673" s="301">
        <v>74</v>
      </c>
      <c r="F673" s="299" t="s">
        <v>400</v>
      </c>
    </row>
    <row r="674" spans="1:6" x14ac:dyDescent="0.3">
      <c r="A674" s="299" t="s">
        <v>494</v>
      </c>
      <c r="B674" s="299" t="s">
        <v>449</v>
      </c>
      <c r="C674" s="299" t="s">
        <v>36</v>
      </c>
      <c r="D674" s="301">
        <v>877.59090909090912</v>
      </c>
      <c r="E674" s="301">
        <v>76</v>
      </c>
      <c r="F674" s="299" t="s">
        <v>243</v>
      </c>
    </row>
    <row r="675" spans="1:6" x14ac:dyDescent="0.3">
      <c r="A675" s="299" t="s">
        <v>494</v>
      </c>
      <c r="B675" s="299" t="s">
        <v>449</v>
      </c>
      <c r="C675" s="299" t="s">
        <v>36</v>
      </c>
      <c r="D675" s="301">
        <v>3.6363636363636362</v>
      </c>
      <c r="E675" s="301">
        <v>84</v>
      </c>
      <c r="F675" s="299" t="s">
        <v>401</v>
      </c>
    </row>
    <row r="676" spans="1:6" x14ac:dyDescent="0.3">
      <c r="A676" s="299" t="s">
        <v>494</v>
      </c>
      <c r="B676" s="299" t="s">
        <v>449</v>
      </c>
      <c r="C676" s="299" t="s">
        <v>36</v>
      </c>
      <c r="D676" s="301">
        <v>2</v>
      </c>
      <c r="E676" s="301">
        <v>86</v>
      </c>
      <c r="F676" s="299" t="s">
        <v>244</v>
      </c>
    </row>
    <row r="677" spans="1:6" x14ac:dyDescent="0.3">
      <c r="A677" s="299" t="s">
        <v>494</v>
      </c>
      <c r="B677" s="299" t="s">
        <v>449</v>
      </c>
      <c r="C677" s="299" t="s">
        <v>36</v>
      </c>
      <c r="D677" s="301">
        <v>5858.454545454546</v>
      </c>
      <c r="E677" s="301">
        <v>100</v>
      </c>
      <c r="F677" s="299" t="s">
        <v>101</v>
      </c>
    </row>
    <row r="678" spans="1:6" x14ac:dyDescent="0.3">
      <c r="A678" s="299" t="s">
        <v>494</v>
      </c>
      <c r="B678" s="299" t="s">
        <v>449</v>
      </c>
      <c r="C678" s="299" t="s">
        <v>36</v>
      </c>
      <c r="D678" s="301">
        <v>1</v>
      </c>
      <c r="E678" s="301">
        <v>108</v>
      </c>
      <c r="F678" s="299" t="s">
        <v>246</v>
      </c>
    </row>
    <row r="679" spans="1:6" x14ac:dyDescent="0.3">
      <c r="A679" s="299" t="s">
        <v>494</v>
      </c>
      <c r="B679" s="299" t="s">
        <v>449</v>
      </c>
      <c r="C679" s="299" t="s">
        <v>36</v>
      </c>
      <c r="D679" s="301">
        <v>56.727272727272734</v>
      </c>
      <c r="E679" s="301">
        <v>112</v>
      </c>
      <c r="F679" s="299" t="s">
        <v>247</v>
      </c>
    </row>
    <row r="680" spans="1:6" x14ac:dyDescent="0.3">
      <c r="A680" s="299" t="s">
        <v>494</v>
      </c>
      <c r="B680" s="299" t="s">
        <v>449</v>
      </c>
      <c r="C680" s="299" t="s">
        <v>36</v>
      </c>
      <c r="D680" s="301">
        <v>54.227272727272727</v>
      </c>
      <c r="E680" s="301">
        <v>120</v>
      </c>
      <c r="F680" s="299" t="s">
        <v>249</v>
      </c>
    </row>
    <row r="681" spans="1:6" x14ac:dyDescent="0.3">
      <c r="A681" s="299" t="s">
        <v>494</v>
      </c>
      <c r="B681" s="299" t="s">
        <v>449</v>
      </c>
      <c r="C681" s="299" t="s">
        <v>36</v>
      </c>
      <c r="D681" s="301">
        <v>140.81818181818181</v>
      </c>
      <c r="E681" s="301">
        <v>124</v>
      </c>
      <c r="F681" s="299" t="s">
        <v>250</v>
      </c>
    </row>
    <row r="682" spans="1:6" x14ac:dyDescent="0.3">
      <c r="A682" s="299" t="s">
        <v>494</v>
      </c>
      <c r="B682" s="299" t="s">
        <v>449</v>
      </c>
      <c r="C682" s="299" t="s">
        <v>36</v>
      </c>
      <c r="D682" s="301">
        <v>61.227272727272727</v>
      </c>
      <c r="E682" s="301">
        <v>132</v>
      </c>
      <c r="F682" s="299" t="s">
        <v>251</v>
      </c>
    </row>
    <row r="683" spans="1:6" x14ac:dyDescent="0.3">
      <c r="A683" s="299" t="s">
        <v>494</v>
      </c>
      <c r="B683" s="299" t="s">
        <v>449</v>
      </c>
      <c r="C683" s="299" t="s">
        <v>36</v>
      </c>
      <c r="D683" s="301">
        <v>4.7272727272727275</v>
      </c>
      <c r="E683" s="301">
        <v>140</v>
      </c>
      <c r="F683" s="299" t="s">
        <v>378</v>
      </c>
    </row>
    <row r="684" spans="1:6" x14ac:dyDescent="0.3">
      <c r="A684" s="299" t="s">
        <v>494</v>
      </c>
      <c r="B684" s="299" t="s">
        <v>449</v>
      </c>
      <c r="C684" s="299" t="s">
        <v>36</v>
      </c>
      <c r="D684" s="301">
        <v>11</v>
      </c>
      <c r="E684" s="301">
        <v>144</v>
      </c>
      <c r="F684" s="299" t="s">
        <v>253</v>
      </c>
    </row>
    <row r="685" spans="1:6" x14ac:dyDescent="0.3">
      <c r="A685" s="299" t="s">
        <v>494</v>
      </c>
      <c r="B685" s="299" t="s">
        <v>449</v>
      </c>
      <c r="C685" s="299" t="s">
        <v>36</v>
      </c>
      <c r="D685" s="301">
        <v>0.95454545454545459</v>
      </c>
      <c r="E685" s="301">
        <v>148</v>
      </c>
      <c r="F685" s="299" t="s">
        <v>379</v>
      </c>
    </row>
    <row r="686" spans="1:6" x14ac:dyDescent="0.3">
      <c r="A686" s="299" t="s">
        <v>494</v>
      </c>
      <c r="B686" s="299" t="s">
        <v>449</v>
      </c>
      <c r="C686" s="299" t="s">
        <v>36</v>
      </c>
      <c r="D686" s="301">
        <v>883.31818181818187</v>
      </c>
      <c r="E686" s="301">
        <v>152</v>
      </c>
      <c r="F686" s="299" t="s">
        <v>254</v>
      </c>
    </row>
    <row r="687" spans="1:6" x14ac:dyDescent="0.3">
      <c r="A687" s="299" t="s">
        <v>494</v>
      </c>
      <c r="B687" s="299" t="s">
        <v>449</v>
      </c>
      <c r="C687" s="299" t="s">
        <v>36</v>
      </c>
      <c r="D687" s="301">
        <v>9199.7272727272721</v>
      </c>
      <c r="E687" s="301">
        <v>156</v>
      </c>
      <c r="F687" s="299" t="s">
        <v>112</v>
      </c>
    </row>
    <row r="688" spans="1:6" x14ac:dyDescent="0.3">
      <c r="A688" s="299" t="s">
        <v>494</v>
      </c>
      <c r="B688" s="299" t="s">
        <v>449</v>
      </c>
      <c r="C688" s="299" t="s">
        <v>36</v>
      </c>
      <c r="D688" s="301">
        <v>12</v>
      </c>
      <c r="E688" s="301">
        <v>158</v>
      </c>
      <c r="F688" s="299" t="s">
        <v>255</v>
      </c>
    </row>
    <row r="689" spans="1:6" x14ac:dyDescent="0.3">
      <c r="A689" s="299" t="s">
        <v>494</v>
      </c>
      <c r="B689" s="299" t="s">
        <v>449</v>
      </c>
      <c r="C689" s="299" t="s">
        <v>36</v>
      </c>
      <c r="D689" s="301">
        <v>5801.045454545454</v>
      </c>
      <c r="E689" s="301">
        <v>170</v>
      </c>
      <c r="F689" s="299" t="s">
        <v>102</v>
      </c>
    </row>
    <row r="690" spans="1:6" x14ac:dyDescent="0.3">
      <c r="A690" s="299" t="s">
        <v>494</v>
      </c>
      <c r="B690" s="299" t="s">
        <v>449</v>
      </c>
      <c r="C690" s="299" t="s">
        <v>36</v>
      </c>
      <c r="D690" s="301">
        <v>2</v>
      </c>
      <c r="E690" s="301">
        <v>174</v>
      </c>
      <c r="F690" s="299" t="s">
        <v>257</v>
      </c>
    </row>
    <row r="691" spans="1:6" x14ac:dyDescent="0.3">
      <c r="A691" s="299" t="s">
        <v>494</v>
      </c>
      <c r="B691" s="299" t="s">
        <v>449</v>
      </c>
      <c r="C691" s="299" t="s">
        <v>36</v>
      </c>
      <c r="D691" s="301">
        <v>65</v>
      </c>
      <c r="E691" s="301">
        <v>178</v>
      </c>
      <c r="F691" s="299" t="s">
        <v>258</v>
      </c>
    </row>
    <row r="692" spans="1:6" x14ac:dyDescent="0.3">
      <c r="A692" s="299" t="s">
        <v>494</v>
      </c>
      <c r="B692" s="299" t="s">
        <v>449</v>
      </c>
      <c r="C692" s="299" t="s">
        <v>36</v>
      </c>
      <c r="D692" s="301">
        <v>17.954545454545453</v>
      </c>
      <c r="E692" s="301">
        <v>180</v>
      </c>
      <c r="F692" s="299" t="s">
        <v>259</v>
      </c>
    </row>
    <row r="693" spans="1:6" x14ac:dyDescent="0.3">
      <c r="A693" s="299" t="s">
        <v>494</v>
      </c>
      <c r="B693" s="299" t="s">
        <v>449</v>
      </c>
      <c r="C693" s="299" t="s">
        <v>36</v>
      </c>
      <c r="D693" s="301">
        <v>30.272727272727273</v>
      </c>
      <c r="E693" s="301">
        <v>188</v>
      </c>
      <c r="F693" s="299" t="s">
        <v>260</v>
      </c>
    </row>
    <row r="694" spans="1:6" x14ac:dyDescent="0.3">
      <c r="A694" s="299" t="s">
        <v>494</v>
      </c>
      <c r="B694" s="299" t="s">
        <v>449</v>
      </c>
      <c r="C694" s="299" t="s">
        <v>36</v>
      </c>
      <c r="D694" s="301">
        <v>102.18181818181819</v>
      </c>
      <c r="E694" s="301">
        <v>191</v>
      </c>
      <c r="F694" s="299" t="s">
        <v>103</v>
      </c>
    </row>
    <row r="695" spans="1:6" x14ac:dyDescent="0.3">
      <c r="A695" s="299" t="s">
        <v>494</v>
      </c>
      <c r="B695" s="299" t="s">
        <v>449</v>
      </c>
      <c r="C695" s="299" t="s">
        <v>36</v>
      </c>
      <c r="D695" s="301">
        <v>2074.9545454545455</v>
      </c>
      <c r="E695" s="301">
        <v>192</v>
      </c>
      <c r="F695" s="299" t="s">
        <v>261</v>
      </c>
    </row>
    <row r="696" spans="1:6" x14ac:dyDescent="0.3">
      <c r="A696" s="299" t="s">
        <v>494</v>
      </c>
      <c r="B696" s="299" t="s">
        <v>449</v>
      </c>
      <c r="C696" s="299" t="s">
        <v>36</v>
      </c>
      <c r="D696" s="301">
        <v>11.590909090909092</v>
      </c>
      <c r="E696" s="301">
        <v>196</v>
      </c>
      <c r="F696" s="299" t="s">
        <v>120</v>
      </c>
    </row>
    <row r="697" spans="1:6" x14ac:dyDescent="0.3">
      <c r="A697" s="299" t="s">
        <v>494</v>
      </c>
      <c r="B697" s="299" t="s">
        <v>449</v>
      </c>
      <c r="C697" s="299" t="s">
        <v>36</v>
      </c>
      <c r="D697" s="301">
        <v>146.09090909090909</v>
      </c>
      <c r="E697" s="301">
        <v>203</v>
      </c>
      <c r="F697" s="299" t="s">
        <v>224</v>
      </c>
    </row>
    <row r="698" spans="1:6" x14ac:dyDescent="0.3">
      <c r="A698" s="299" t="s">
        <v>494</v>
      </c>
      <c r="B698" s="299" t="s">
        <v>449</v>
      </c>
      <c r="C698" s="299" t="s">
        <v>36</v>
      </c>
      <c r="D698" s="301">
        <v>36.454545454545453</v>
      </c>
      <c r="E698" s="301">
        <v>204</v>
      </c>
      <c r="F698" s="299" t="s">
        <v>262</v>
      </c>
    </row>
    <row r="699" spans="1:6" x14ac:dyDescent="0.3">
      <c r="A699" s="299" t="s">
        <v>494</v>
      </c>
      <c r="B699" s="299" t="s">
        <v>449</v>
      </c>
      <c r="C699" s="299" t="s">
        <v>36</v>
      </c>
      <c r="D699" s="301">
        <v>512.81818181818187</v>
      </c>
      <c r="E699" s="301">
        <v>208</v>
      </c>
      <c r="F699" s="299" t="s">
        <v>113</v>
      </c>
    </row>
    <row r="700" spans="1:6" x14ac:dyDescent="0.3">
      <c r="A700" s="299" t="s">
        <v>494</v>
      </c>
      <c r="B700" s="299" t="s">
        <v>449</v>
      </c>
      <c r="C700" s="299" t="s">
        <v>36</v>
      </c>
      <c r="D700" s="301">
        <v>9.5</v>
      </c>
      <c r="E700" s="301">
        <v>212</v>
      </c>
      <c r="F700" s="299" t="s">
        <v>263</v>
      </c>
    </row>
    <row r="701" spans="1:6" x14ac:dyDescent="0.3">
      <c r="A701" s="299" t="s">
        <v>494</v>
      </c>
      <c r="B701" s="299" t="s">
        <v>449</v>
      </c>
      <c r="C701" s="299" t="s">
        <v>36</v>
      </c>
      <c r="D701" s="301">
        <v>913.04545454545462</v>
      </c>
      <c r="E701" s="301">
        <v>214</v>
      </c>
      <c r="F701" s="299" t="s">
        <v>225</v>
      </c>
    </row>
    <row r="702" spans="1:6" x14ac:dyDescent="0.3">
      <c r="A702" s="299" t="s">
        <v>494</v>
      </c>
      <c r="B702" s="299" t="s">
        <v>449</v>
      </c>
      <c r="C702" s="299" t="s">
        <v>36</v>
      </c>
      <c r="D702" s="301">
        <v>5640.181818181818</v>
      </c>
      <c r="E702" s="301">
        <v>218</v>
      </c>
      <c r="F702" s="299" t="s">
        <v>114</v>
      </c>
    </row>
    <row r="703" spans="1:6" x14ac:dyDescent="0.3">
      <c r="A703" s="299" t="s">
        <v>494</v>
      </c>
      <c r="B703" s="299" t="s">
        <v>449</v>
      </c>
      <c r="C703" s="299" t="s">
        <v>36</v>
      </c>
      <c r="D703" s="301">
        <v>150.13636363636365</v>
      </c>
      <c r="E703" s="301">
        <v>222</v>
      </c>
      <c r="F703" s="299" t="s">
        <v>264</v>
      </c>
    </row>
    <row r="704" spans="1:6" x14ac:dyDescent="0.3">
      <c r="A704" s="299" t="s">
        <v>494</v>
      </c>
      <c r="B704" s="299" t="s">
        <v>449</v>
      </c>
      <c r="C704" s="299" t="s">
        <v>36</v>
      </c>
      <c r="D704" s="301">
        <v>76</v>
      </c>
      <c r="E704" s="301">
        <v>226</v>
      </c>
      <c r="F704" s="299" t="s">
        <v>265</v>
      </c>
    </row>
    <row r="705" spans="1:6" x14ac:dyDescent="0.3">
      <c r="A705" s="299" t="s">
        <v>494</v>
      </c>
      <c r="B705" s="299" t="s">
        <v>449</v>
      </c>
      <c r="C705" s="299" t="s">
        <v>36</v>
      </c>
      <c r="D705" s="301">
        <v>10.545454545454545</v>
      </c>
      <c r="E705" s="301">
        <v>231</v>
      </c>
      <c r="F705" s="299" t="s">
        <v>266</v>
      </c>
    </row>
    <row r="706" spans="1:6" x14ac:dyDescent="0.3">
      <c r="A706" s="299" t="s">
        <v>494</v>
      </c>
      <c r="B706" s="299" t="s">
        <v>449</v>
      </c>
      <c r="C706" s="299" t="s">
        <v>36</v>
      </c>
      <c r="D706" s="301">
        <v>2</v>
      </c>
      <c r="E706" s="301">
        <v>232</v>
      </c>
      <c r="F706" s="299" t="s">
        <v>380</v>
      </c>
    </row>
    <row r="707" spans="1:6" x14ac:dyDescent="0.3">
      <c r="A707" s="299" t="s">
        <v>494</v>
      </c>
      <c r="B707" s="299" t="s">
        <v>449</v>
      </c>
      <c r="C707" s="299" t="s">
        <v>36</v>
      </c>
      <c r="D707" s="301">
        <v>40.18181818181818</v>
      </c>
      <c r="E707" s="301">
        <v>233</v>
      </c>
      <c r="F707" s="299" t="s">
        <v>104</v>
      </c>
    </row>
    <row r="708" spans="1:6" x14ac:dyDescent="0.3">
      <c r="A708" s="299" t="s">
        <v>494</v>
      </c>
      <c r="B708" s="299" t="s">
        <v>449</v>
      </c>
      <c r="C708" s="299" t="s">
        <v>36</v>
      </c>
      <c r="D708" s="301">
        <v>4</v>
      </c>
      <c r="E708" s="301">
        <v>239</v>
      </c>
      <c r="F708" s="299" t="s">
        <v>404</v>
      </c>
    </row>
    <row r="709" spans="1:6" x14ac:dyDescent="0.3">
      <c r="A709" s="299" t="s">
        <v>494</v>
      </c>
      <c r="B709" s="299" t="s">
        <v>449</v>
      </c>
      <c r="C709" s="299" t="s">
        <v>36</v>
      </c>
      <c r="D709" s="301">
        <v>284.54545454545456</v>
      </c>
      <c r="E709" s="301">
        <v>246</v>
      </c>
      <c r="F709" s="299" t="s">
        <v>116</v>
      </c>
    </row>
    <row r="710" spans="1:6" x14ac:dyDescent="0.3">
      <c r="A710" s="299" t="s">
        <v>494</v>
      </c>
      <c r="B710" s="299" t="s">
        <v>449</v>
      </c>
      <c r="C710" s="299" t="s">
        <v>36</v>
      </c>
      <c r="D710" s="301">
        <v>2</v>
      </c>
      <c r="E710" s="301">
        <v>249</v>
      </c>
      <c r="F710" s="299" t="s">
        <v>218</v>
      </c>
    </row>
    <row r="711" spans="1:6" x14ac:dyDescent="0.3">
      <c r="A711" s="299" t="s">
        <v>494</v>
      </c>
      <c r="B711" s="299" t="s">
        <v>449</v>
      </c>
      <c r="C711" s="299" t="s">
        <v>36</v>
      </c>
      <c r="D711" s="301">
        <v>5023.136363636364</v>
      </c>
      <c r="E711" s="301">
        <v>250</v>
      </c>
      <c r="F711" s="299" t="s">
        <v>105</v>
      </c>
    </row>
    <row r="712" spans="1:6" x14ac:dyDescent="0.3">
      <c r="A712" s="299" t="s">
        <v>494</v>
      </c>
      <c r="B712" s="299" t="s">
        <v>449</v>
      </c>
      <c r="C712" s="299" t="s">
        <v>36</v>
      </c>
      <c r="D712" s="301">
        <v>9</v>
      </c>
      <c r="E712" s="301">
        <v>266</v>
      </c>
      <c r="F712" s="299" t="s">
        <v>268</v>
      </c>
    </row>
    <row r="713" spans="1:6" x14ac:dyDescent="0.3">
      <c r="A713" s="299" t="s">
        <v>494</v>
      </c>
      <c r="B713" s="299" t="s">
        <v>449</v>
      </c>
      <c r="C713" s="299" t="s">
        <v>36</v>
      </c>
      <c r="D713" s="301">
        <v>419.68181818181819</v>
      </c>
      <c r="E713" s="301">
        <v>268</v>
      </c>
      <c r="F713" s="299" t="s">
        <v>269</v>
      </c>
    </row>
    <row r="714" spans="1:6" x14ac:dyDescent="0.3">
      <c r="A714" s="299" t="s">
        <v>494</v>
      </c>
      <c r="B714" s="299" t="s">
        <v>449</v>
      </c>
      <c r="C714" s="299" t="s">
        <v>36</v>
      </c>
      <c r="D714" s="301">
        <v>625.36363636363637</v>
      </c>
      <c r="E714" s="301">
        <v>270</v>
      </c>
      <c r="F714" s="299" t="s">
        <v>270</v>
      </c>
    </row>
    <row r="715" spans="1:6" x14ac:dyDescent="0.3">
      <c r="A715" s="299" t="s">
        <v>494</v>
      </c>
      <c r="B715" s="299" t="s">
        <v>449</v>
      </c>
      <c r="C715" s="299" t="s">
        <v>36</v>
      </c>
      <c r="D715" s="301">
        <v>9.2727272727272716</v>
      </c>
      <c r="E715" s="301">
        <v>275</v>
      </c>
      <c r="F715" s="299" t="s">
        <v>271</v>
      </c>
    </row>
    <row r="716" spans="1:6" x14ac:dyDescent="0.3">
      <c r="A716" s="299" t="s">
        <v>494</v>
      </c>
      <c r="B716" s="299" t="s">
        <v>449</v>
      </c>
      <c r="C716" s="299" t="s">
        <v>36</v>
      </c>
      <c r="D716" s="301">
        <v>7436.227272727273</v>
      </c>
      <c r="E716" s="301">
        <v>276</v>
      </c>
      <c r="F716" s="299" t="s">
        <v>99</v>
      </c>
    </row>
    <row r="717" spans="1:6" x14ac:dyDescent="0.3">
      <c r="A717" s="299" t="s">
        <v>494</v>
      </c>
      <c r="B717" s="299" t="s">
        <v>449</v>
      </c>
      <c r="C717" s="299" t="s">
        <v>36</v>
      </c>
      <c r="D717" s="301">
        <v>689.9545454545455</v>
      </c>
      <c r="E717" s="301">
        <v>288</v>
      </c>
      <c r="F717" s="299" t="s">
        <v>272</v>
      </c>
    </row>
    <row r="718" spans="1:6" x14ac:dyDescent="0.3">
      <c r="A718" s="299" t="s">
        <v>494</v>
      </c>
      <c r="B718" s="299" t="s">
        <v>449</v>
      </c>
      <c r="C718" s="299" t="s">
        <v>36</v>
      </c>
      <c r="D718" s="301">
        <v>1</v>
      </c>
      <c r="E718" s="301">
        <v>292</v>
      </c>
      <c r="F718" s="299" t="s">
        <v>273</v>
      </c>
    </row>
    <row r="719" spans="1:6" x14ac:dyDescent="0.3">
      <c r="A719" s="299" t="s">
        <v>494</v>
      </c>
      <c r="B719" s="299" t="s">
        <v>449</v>
      </c>
      <c r="C719" s="299" t="s">
        <v>36</v>
      </c>
      <c r="D719" s="301">
        <v>204.59090909090909</v>
      </c>
      <c r="E719" s="301">
        <v>300</v>
      </c>
      <c r="F719" s="299" t="s">
        <v>117</v>
      </c>
    </row>
    <row r="720" spans="1:6" x14ac:dyDescent="0.3">
      <c r="A720" s="299" t="s">
        <v>494</v>
      </c>
      <c r="B720" s="299" t="s">
        <v>449</v>
      </c>
      <c r="C720" s="299" t="s">
        <v>36</v>
      </c>
      <c r="D720" s="301">
        <v>3</v>
      </c>
      <c r="E720" s="301">
        <v>308</v>
      </c>
      <c r="F720" s="299" t="s">
        <v>7</v>
      </c>
    </row>
    <row r="721" spans="1:6" x14ac:dyDescent="0.3">
      <c r="A721" s="299" t="s">
        <v>494</v>
      </c>
      <c r="B721" s="299" t="s">
        <v>449</v>
      </c>
      <c r="C721" s="299" t="s">
        <v>36</v>
      </c>
      <c r="D721" s="301">
        <v>47.318181818181813</v>
      </c>
      <c r="E721" s="301">
        <v>320</v>
      </c>
      <c r="F721" s="299" t="s">
        <v>274</v>
      </c>
    </row>
    <row r="722" spans="1:6" x14ac:dyDescent="0.3">
      <c r="A722" s="299" t="s">
        <v>494</v>
      </c>
      <c r="B722" s="299" t="s">
        <v>449</v>
      </c>
      <c r="C722" s="299" t="s">
        <v>36</v>
      </c>
      <c r="D722" s="301">
        <v>357.09090909090912</v>
      </c>
      <c r="E722" s="301">
        <v>324</v>
      </c>
      <c r="F722" s="299" t="s">
        <v>275</v>
      </c>
    </row>
    <row r="723" spans="1:6" x14ac:dyDescent="0.3">
      <c r="A723" s="299" t="s">
        <v>494</v>
      </c>
      <c r="B723" s="299" t="s">
        <v>449</v>
      </c>
      <c r="C723" s="299" t="s">
        <v>36</v>
      </c>
      <c r="D723" s="301">
        <v>1</v>
      </c>
      <c r="E723" s="301">
        <v>328</v>
      </c>
      <c r="F723" s="299" t="s">
        <v>276</v>
      </c>
    </row>
    <row r="724" spans="1:6" x14ac:dyDescent="0.3">
      <c r="A724" s="299" t="s">
        <v>494</v>
      </c>
      <c r="B724" s="299" t="s">
        <v>449</v>
      </c>
      <c r="C724" s="299" t="s">
        <v>36</v>
      </c>
      <c r="D724" s="301">
        <v>3</v>
      </c>
      <c r="E724" s="301">
        <v>332</v>
      </c>
      <c r="F724" s="299" t="s">
        <v>277</v>
      </c>
    </row>
    <row r="725" spans="1:6" x14ac:dyDescent="0.3">
      <c r="A725" s="299" t="s">
        <v>494</v>
      </c>
      <c r="B725" s="299" t="s">
        <v>449</v>
      </c>
      <c r="C725" s="299" t="s">
        <v>36</v>
      </c>
      <c r="D725" s="301">
        <v>418.63636363636368</v>
      </c>
      <c r="E725" s="301">
        <v>340</v>
      </c>
      <c r="F725" s="299" t="s">
        <v>190</v>
      </c>
    </row>
    <row r="726" spans="1:6" x14ac:dyDescent="0.3">
      <c r="A726" s="299" t="s">
        <v>494</v>
      </c>
      <c r="B726" s="299" t="s">
        <v>449</v>
      </c>
      <c r="C726" s="299" t="s">
        <v>36</v>
      </c>
      <c r="D726" s="301">
        <v>1</v>
      </c>
      <c r="E726" s="301">
        <v>344</v>
      </c>
      <c r="F726" s="299" t="s">
        <v>278</v>
      </c>
    </row>
    <row r="727" spans="1:6" x14ac:dyDescent="0.3">
      <c r="A727" s="299" t="s">
        <v>494</v>
      </c>
      <c r="B727" s="299" t="s">
        <v>449</v>
      </c>
      <c r="C727" s="299" t="s">
        <v>36</v>
      </c>
      <c r="D727" s="301">
        <v>209.04545454545453</v>
      </c>
      <c r="E727" s="301">
        <v>348</v>
      </c>
      <c r="F727" s="299" t="s">
        <v>279</v>
      </c>
    </row>
    <row r="728" spans="1:6" x14ac:dyDescent="0.3">
      <c r="A728" s="299" t="s">
        <v>494</v>
      </c>
      <c r="B728" s="299" t="s">
        <v>449</v>
      </c>
      <c r="C728" s="299" t="s">
        <v>36</v>
      </c>
      <c r="D728" s="301">
        <v>44.18181818181818</v>
      </c>
      <c r="E728" s="301">
        <v>352</v>
      </c>
      <c r="F728" s="299" t="s">
        <v>280</v>
      </c>
    </row>
    <row r="729" spans="1:6" x14ac:dyDescent="0.3">
      <c r="A729" s="299" t="s">
        <v>494</v>
      </c>
      <c r="B729" s="299" t="s">
        <v>449</v>
      </c>
      <c r="C729" s="299" t="s">
        <v>36</v>
      </c>
      <c r="D729" s="301">
        <v>1186.8636363636363</v>
      </c>
      <c r="E729" s="301">
        <v>356</v>
      </c>
      <c r="F729" s="299" t="s">
        <v>281</v>
      </c>
    </row>
    <row r="730" spans="1:6" x14ac:dyDescent="0.3">
      <c r="A730" s="299" t="s">
        <v>494</v>
      </c>
      <c r="B730" s="299" t="s">
        <v>449</v>
      </c>
      <c r="C730" s="299" t="s">
        <v>36</v>
      </c>
      <c r="D730" s="301">
        <v>12.954545454545455</v>
      </c>
      <c r="E730" s="301">
        <v>360</v>
      </c>
      <c r="F730" s="299" t="s">
        <v>282</v>
      </c>
    </row>
    <row r="731" spans="1:6" x14ac:dyDescent="0.3">
      <c r="A731" s="299" t="s">
        <v>494</v>
      </c>
      <c r="B731" s="299" t="s">
        <v>449</v>
      </c>
      <c r="C731" s="299" t="s">
        <v>36</v>
      </c>
      <c r="D731" s="301">
        <v>163.63636363636363</v>
      </c>
      <c r="E731" s="301">
        <v>364</v>
      </c>
      <c r="F731" s="299" t="s">
        <v>283</v>
      </c>
    </row>
    <row r="732" spans="1:6" x14ac:dyDescent="0.3">
      <c r="A732" s="299" t="s">
        <v>494</v>
      </c>
      <c r="B732" s="299" t="s">
        <v>449</v>
      </c>
      <c r="C732" s="299" t="s">
        <v>36</v>
      </c>
      <c r="D732" s="301">
        <v>40.954545454545453</v>
      </c>
      <c r="E732" s="301">
        <v>368</v>
      </c>
      <c r="F732" s="299" t="s">
        <v>284</v>
      </c>
    </row>
    <row r="733" spans="1:6" x14ac:dyDescent="0.3">
      <c r="A733" s="299" t="s">
        <v>494</v>
      </c>
      <c r="B733" s="299" t="s">
        <v>449</v>
      </c>
      <c r="C733" s="299" t="s">
        <v>36</v>
      </c>
      <c r="D733" s="301">
        <v>1008.8181818181819</v>
      </c>
      <c r="E733" s="301">
        <v>372</v>
      </c>
      <c r="F733" s="299" t="s">
        <v>106</v>
      </c>
    </row>
    <row r="734" spans="1:6" x14ac:dyDescent="0.3">
      <c r="A734" s="299" t="s">
        <v>494</v>
      </c>
      <c r="B734" s="299" t="s">
        <v>449</v>
      </c>
      <c r="C734" s="299" t="s">
        <v>36</v>
      </c>
      <c r="D734" s="301">
        <v>54.31818181818182</v>
      </c>
      <c r="E734" s="301">
        <v>376</v>
      </c>
      <c r="F734" s="299" t="s">
        <v>285</v>
      </c>
    </row>
    <row r="735" spans="1:6" x14ac:dyDescent="0.3">
      <c r="A735" s="299" t="s">
        <v>494</v>
      </c>
      <c r="B735" s="299" t="s">
        <v>449</v>
      </c>
      <c r="C735" s="299" t="s">
        <v>36</v>
      </c>
      <c r="D735" s="301">
        <v>12537.545454545456</v>
      </c>
      <c r="E735" s="301">
        <v>380</v>
      </c>
      <c r="F735" s="299" t="s">
        <v>107</v>
      </c>
    </row>
    <row r="736" spans="1:6" x14ac:dyDescent="0.3">
      <c r="A736" s="299" t="s">
        <v>494</v>
      </c>
      <c r="B736" s="299" t="s">
        <v>449</v>
      </c>
      <c r="C736" s="299" t="s">
        <v>36</v>
      </c>
      <c r="D736" s="301">
        <v>63.22727272727272</v>
      </c>
      <c r="E736" s="301">
        <v>384</v>
      </c>
      <c r="F736" s="299" t="s">
        <v>286</v>
      </c>
    </row>
    <row r="737" spans="1:6" x14ac:dyDescent="0.3">
      <c r="A737" s="299" t="s">
        <v>494</v>
      </c>
      <c r="B737" s="299" t="s">
        <v>449</v>
      </c>
      <c r="C737" s="299" t="s">
        <v>36</v>
      </c>
      <c r="D737" s="301">
        <v>7</v>
      </c>
      <c r="E737" s="301">
        <v>388</v>
      </c>
      <c r="F737" s="299" t="s">
        <v>287</v>
      </c>
    </row>
    <row r="738" spans="1:6" x14ac:dyDescent="0.3">
      <c r="A738" s="299" t="s">
        <v>494</v>
      </c>
      <c r="B738" s="299" t="s">
        <v>449</v>
      </c>
      <c r="C738" s="299" t="s">
        <v>36</v>
      </c>
      <c r="D738" s="301">
        <v>198.45454545454547</v>
      </c>
      <c r="E738" s="301">
        <v>392</v>
      </c>
      <c r="F738" s="299" t="s">
        <v>288</v>
      </c>
    </row>
    <row r="739" spans="1:6" x14ac:dyDescent="0.3">
      <c r="A739" s="299" t="s">
        <v>494</v>
      </c>
      <c r="B739" s="299" t="s">
        <v>449</v>
      </c>
      <c r="C739" s="299" t="s">
        <v>36</v>
      </c>
      <c r="D739" s="301">
        <v>16.636363636363637</v>
      </c>
      <c r="E739" s="301">
        <v>398</v>
      </c>
      <c r="F739" s="299" t="s">
        <v>289</v>
      </c>
    </row>
    <row r="740" spans="1:6" x14ac:dyDescent="0.3">
      <c r="A740" s="299" t="s">
        <v>494</v>
      </c>
      <c r="B740" s="299" t="s">
        <v>449</v>
      </c>
      <c r="C740" s="299" t="s">
        <v>36</v>
      </c>
      <c r="D740" s="301">
        <v>28.22727272727273</v>
      </c>
      <c r="E740" s="301">
        <v>400</v>
      </c>
      <c r="F740" s="299" t="s">
        <v>290</v>
      </c>
    </row>
    <row r="741" spans="1:6" x14ac:dyDescent="0.3">
      <c r="A741" s="299" t="s">
        <v>494</v>
      </c>
      <c r="B741" s="299" t="s">
        <v>449</v>
      </c>
      <c r="C741" s="299" t="s">
        <v>36</v>
      </c>
      <c r="D741" s="301">
        <v>11.409090909090908</v>
      </c>
      <c r="E741" s="301">
        <v>404</v>
      </c>
      <c r="F741" s="299" t="s">
        <v>291</v>
      </c>
    </row>
    <row r="742" spans="1:6" x14ac:dyDescent="0.3">
      <c r="A742" s="299" t="s">
        <v>494</v>
      </c>
      <c r="B742" s="299" t="s">
        <v>449</v>
      </c>
      <c r="C742" s="299" t="s">
        <v>36</v>
      </c>
      <c r="D742" s="301">
        <v>47.909090909090907</v>
      </c>
      <c r="E742" s="301">
        <v>408</v>
      </c>
      <c r="F742" s="299" t="s">
        <v>292</v>
      </c>
    </row>
    <row r="743" spans="1:6" x14ac:dyDescent="0.3">
      <c r="A743" s="299" t="s">
        <v>494</v>
      </c>
      <c r="B743" s="299" t="s">
        <v>449</v>
      </c>
      <c r="C743" s="299" t="s">
        <v>36</v>
      </c>
      <c r="D743" s="301">
        <v>79.13636363636364</v>
      </c>
      <c r="E743" s="301">
        <v>410</v>
      </c>
      <c r="F743" s="299" t="s">
        <v>293</v>
      </c>
    </row>
    <row r="744" spans="1:6" x14ac:dyDescent="0.3">
      <c r="A744" s="299" t="s">
        <v>494</v>
      </c>
      <c r="B744" s="299" t="s">
        <v>449</v>
      </c>
      <c r="C744" s="299" t="s">
        <v>36</v>
      </c>
      <c r="D744" s="301">
        <v>2</v>
      </c>
      <c r="E744" s="301">
        <v>414</v>
      </c>
      <c r="F744" s="299" t="s">
        <v>294</v>
      </c>
    </row>
    <row r="745" spans="1:6" x14ac:dyDescent="0.3">
      <c r="A745" s="299" t="s">
        <v>494</v>
      </c>
      <c r="B745" s="299" t="s">
        <v>449</v>
      </c>
      <c r="C745" s="299" t="s">
        <v>36</v>
      </c>
      <c r="D745" s="301">
        <v>5</v>
      </c>
      <c r="E745" s="301">
        <v>417</v>
      </c>
      <c r="F745" s="299" t="s">
        <v>295</v>
      </c>
    </row>
    <row r="746" spans="1:6" x14ac:dyDescent="0.3">
      <c r="A746" s="299" t="s">
        <v>494</v>
      </c>
      <c r="B746" s="299" t="s">
        <v>449</v>
      </c>
      <c r="C746" s="299" t="s">
        <v>36</v>
      </c>
      <c r="D746" s="301">
        <v>1</v>
      </c>
      <c r="E746" s="301">
        <v>418</v>
      </c>
      <c r="F746" s="299" t="s">
        <v>296</v>
      </c>
    </row>
    <row r="747" spans="1:6" x14ac:dyDescent="0.3">
      <c r="A747" s="299" t="s">
        <v>494</v>
      </c>
      <c r="B747" s="299" t="s">
        <v>449</v>
      </c>
      <c r="C747" s="299" t="s">
        <v>36</v>
      </c>
      <c r="D747" s="301">
        <v>47.81818181818182</v>
      </c>
      <c r="E747" s="301">
        <v>422</v>
      </c>
      <c r="F747" s="299" t="s">
        <v>297</v>
      </c>
    </row>
    <row r="748" spans="1:6" x14ac:dyDescent="0.3">
      <c r="A748" s="299" t="s">
        <v>494</v>
      </c>
      <c r="B748" s="299" t="s">
        <v>449</v>
      </c>
      <c r="C748" s="299" t="s">
        <v>36</v>
      </c>
      <c r="D748" s="301">
        <v>99.818181818181813</v>
      </c>
      <c r="E748" s="301">
        <v>428</v>
      </c>
      <c r="F748" s="299" t="s">
        <v>108</v>
      </c>
    </row>
    <row r="749" spans="1:6" x14ac:dyDescent="0.3">
      <c r="A749" s="299" t="s">
        <v>494</v>
      </c>
      <c r="B749" s="299" t="s">
        <v>449</v>
      </c>
      <c r="C749" s="299" t="s">
        <v>36</v>
      </c>
      <c r="D749" s="301">
        <v>26.954545454545453</v>
      </c>
      <c r="E749" s="301">
        <v>430</v>
      </c>
      <c r="F749" s="299" t="s">
        <v>383</v>
      </c>
    </row>
    <row r="750" spans="1:6" x14ac:dyDescent="0.3">
      <c r="A750" s="299" t="s">
        <v>494</v>
      </c>
      <c r="B750" s="299" t="s">
        <v>449</v>
      </c>
      <c r="C750" s="299" t="s">
        <v>36</v>
      </c>
      <c r="D750" s="301">
        <v>22</v>
      </c>
      <c r="E750" s="301">
        <v>434</v>
      </c>
      <c r="F750" s="299" t="s">
        <v>299</v>
      </c>
    </row>
    <row r="751" spans="1:6" x14ac:dyDescent="0.3">
      <c r="A751" s="299" t="s">
        <v>494</v>
      </c>
      <c r="B751" s="299" t="s">
        <v>449</v>
      </c>
      <c r="C751" s="299" t="s">
        <v>36</v>
      </c>
      <c r="D751" s="301">
        <v>447.45454545454544</v>
      </c>
      <c r="E751" s="301">
        <v>440</v>
      </c>
      <c r="F751" s="299" t="s">
        <v>118</v>
      </c>
    </row>
    <row r="752" spans="1:6" x14ac:dyDescent="0.3">
      <c r="A752" s="299" t="s">
        <v>494</v>
      </c>
      <c r="B752" s="299" t="s">
        <v>449</v>
      </c>
      <c r="C752" s="299" t="s">
        <v>36</v>
      </c>
      <c r="D752" s="301">
        <v>25.5</v>
      </c>
      <c r="E752" s="301">
        <v>442</v>
      </c>
      <c r="F752" s="299" t="s">
        <v>121</v>
      </c>
    </row>
    <row r="753" spans="1:6" x14ac:dyDescent="0.3">
      <c r="A753" s="299" t="s">
        <v>494</v>
      </c>
      <c r="B753" s="299" t="s">
        <v>449</v>
      </c>
      <c r="C753" s="299" t="s">
        <v>36</v>
      </c>
      <c r="D753" s="301">
        <v>3</v>
      </c>
      <c r="E753" s="301">
        <v>450</v>
      </c>
      <c r="F753" s="299" t="s">
        <v>301</v>
      </c>
    </row>
    <row r="754" spans="1:6" x14ac:dyDescent="0.3">
      <c r="A754" s="299" t="s">
        <v>494</v>
      </c>
      <c r="B754" s="299" t="s">
        <v>449</v>
      </c>
      <c r="C754" s="299" t="s">
        <v>36</v>
      </c>
      <c r="D754" s="301">
        <v>23.681818181818183</v>
      </c>
      <c r="E754" s="301">
        <v>458</v>
      </c>
      <c r="F754" s="299" t="s">
        <v>303</v>
      </c>
    </row>
    <row r="755" spans="1:6" x14ac:dyDescent="0.3">
      <c r="A755" s="299" t="s">
        <v>494</v>
      </c>
      <c r="B755" s="299" t="s">
        <v>449</v>
      </c>
      <c r="C755" s="299" t="s">
        <v>36</v>
      </c>
      <c r="D755" s="301">
        <v>893.90909090909088</v>
      </c>
      <c r="E755" s="301">
        <v>466</v>
      </c>
      <c r="F755" s="299" t="s">
        <v>304</v>
      </c>
    </row>
    <row r="756" spans="1:6" x14ac:dyDescent="0.3">
      <c r="A756" s="299" t="s">
        <v>494</v>
      </c>
      <c r="B756" s="299" t="s">
        <v>449</v>
      </c>
      <c r="C756" s="299" t="s">
        <v>36</v>
      </c>
      <c r="D756" s="301">
        <v>24</v>
      </c>
      <c r="E756" s="301">
        <v>470</v>
      </c>
      <c r="F756" s="299" t="s">
        <v>122</v>
      </c>
    </row>
    <row r="757" spans="1:6" x14ac:dyDescent="0.3">
      <c r="A757" s="299" t="s">
        <v>494</v>
      </c>
      <c r="B757" s="299" t="s">
        <v>449</v>
      </c>
      <c r="C757" s="299" t="s">
        <v>36</v>
      </c>
      <c r="D757" s="301">
        <v>1</v>
      </c>
      <c r="E757" s="301">
        <v>474</v>
      </c>
      <c r="F757" s="299" t="s">
        <v>385</v>
      </c>
    </row>
    <row r="758" spans="1:6" x14ac:dyDescent="0.3">
      <c r="A758" s="299" t="s">
        <v>494</v>
      </c>
      <c r="B758" s="299" t="s">
        <v>449</v>
      </c>
      <c r="C758" s="299" t="s">
        <v>36</v>
      </c>
      <c r="D758" s="301">
        <v>490.31818181818181</v>
      </c>
      <c r="E758" s="301">
        <v>478</v>
      </c>
      <c r="F758" s="299" t="s">
        <v>305</v>
      </c>
    </row>
    <row r="759" spans="1:6" x14ac:dyDescent="0.3">
      <c r="A759" s="299" t="s">
        <v>494</v>
      </c>
      <c r="B759" s="299" t="s">
        <v>449</v>
      </c>
      <c r="C759" s="299" t="s">
        <v>36</v>
      </c>
      <c r="D759" s="301">
        <v>4</v>
      </c>
      <c r="E759" s="301">
        <v>480</v>
      </c>
      <c r="F759" s="299" t="s">
        <v>306</v>
      </c>
    </row>
    <row r="760" spans="1:6" x14ac:dyDescent="0.3">
      <c r="A760" s="299" t="s">
        <v>494</v>
      </c>
      <c r="B760" s="299" t="s">
        <v>449</v>
      </c>
      <c r="C760" s="299" t="s">
        <v>36</v>
      </c>
      <c r="D760" s="301">
        <v>356.22727272727275</v>
      </c>
      <c r="E760" s="301">
        <v>484</v>
      </c>
      <c r="F760" s="299" t="s">
        <v>307</v>
      </c>
    </row>
    <row r="761" spans="1:6" x14ac:dyDescent="0.3">
      <c r="A761" s="299" t="s">
        <v>494</v>
      </c>
      <c r="B761" s="299" t="s">
        <v>449</v>
      </c>
      <c r="C761" s="299" t="s">
        <v>36</v>
      </c>
      <c r="D761" s="301">
        <v>6.4090909090909092</v>
      </c>
      <c r="E761" s="301">
        <v>496</v>
      </c>
      <c r="F761" s="299" t="s">
        <v>309</v>
      </c>
    </row>
    <row r="762" spans="1:6" x14ac:dyDescent="0.3">
      <c r="A762" s="299" t="s">
        <v>494</v>
      </c>
      <c r="B762" s="299" t="s">
        <v>449</v>
      </c>
      <c r="C762" s="299" t="s">
        <v>36</v>
      </c>
      <c r="D762" s="301">
        <v>558.59090909090912</v>
      </c>
      <c r="E762" s="301">
        <v>498</v>
      </c>
      <c r="F762" s="299" t="s">
        <v>310</v>
      </c>
    </row>
    <row r="763" spans="1:6" x14ac:dyDescent="0.3">
      <c r="A763" s="299" t="s">
        <v>494</v>
      </c>
      <c r="B763" s="299" t="s">
        <v>449</v>
      </c>
      <c r="C763" s="299" t="s">
        <v>36</v>
      </c>
      <c r="D763" s="301">
        <v>3</v>
      </c>
      <c r="E763" s="301">
        <v>499</v>
      </c>
      <c r="F763" s="299" t="s">
        <v>311</v>
      </c>
    </row>
    <row r="764" spans="1:6" x14ac:dyDescent="0.3">
      <c r="A764" s="299" t="s">
        <v>494</v>
      </c>
      <c r="B764" s="299" t="s">
        <v>449</v>
      </c>
      <c r="C764" s="299" t="s">
        <v>36</v>
      </c>
      <c r="D764" s="301">
        <v>6.0454545454545459</v>
      </c>
      <c r="E764" s="301">
        <v>500</v>
      </c>
      <c r="F764" s="299" t="s">
        <v>312</v>
      </c>
    </row>
    <row r="765" spans="1:6" x14ac:dyDescent="0.3">
      <c r="A765" s="299" t="s">
        <v>494</v>
      </c>
      <c r="B765" s="299" t="s">
        <v>449</v>
      </c>
      <c r="C765" s="299" t="s">
        <v>36</v>
      </c>
      <c r="D765" s="301">
        <v>24773.409090909092</v>
      </c>
      <c r="E765" s="301">
        <v>504</v>
      </c>
      <c r="F765" s="299" t="s">
        <v>95</v>
      </c>
    </row>
    <row r="766" spans="1:6" x14ac:dyDescent="0.3">
      <c r="A766" s="299" t="s">
        <v>494</v>
      </c>
      <c r="B766" s="299" t="s">
        <v>449</v>
      </c>
      <c r="C766" s="299" t="s">
        <v>36</v>
      </c>
      <c r="D766" s="301">
        <v>16.727272727272727</v>
      </c>
      <c r="E766" s="301">
        <v>508</v>
      </c>
      <c r="F766" s="299" t="s">
        <v>313</v>
      </c>
    </row>
    <row r="767" spans="1:6" x14ac:dyDescent="0.3">
      <c r="A767" s="299" t="s">
        <v>494</v>
      </c>
      <c r="B767" s="299" t="s">
        <v>449</v>
      </c>
      <c r="C767" s="299" t="s">
        <v>36</v>
      </c>
      <c r="D767" s="301">
        <v>2.3181818181818183</v>
      </c>
      <c r="E767" s="301">
        <v>516</v>
      </c>
      <c r="F767" s="299" t="s">
        <v>314</v>
      </c>
    </row>
    <row r="768" spans="1:6" x14ac:dyDescent="0.3">
      <c r="A768" s="299" t="s">
        <v>494</v>
      </c>
      <c r="B768" s="299" t="s">
        <v>449</v>
      </c>
      <c r="C768" s="299" t="s">
        <v>36</v>
      </c>
      <c r="D768" s="301">
        <v>2.8181818181818183</v>
      </c>
      <c r="E768" s="301">
        <v>520</v>
      </c>
      <c r="F768" s="299" t="s">
        <v>386</v>
      </c>
    </row>
    <row r="769" spans="1:6" x14ac:dyDescent="0.3">
      <c r="A769" s="299" t="s">
        <v>494</v>
      </c>
      <c r="B769" s="299" t="s">
        <v>449</v>
      </c>
      <c r="C769" s="299" t="s">
        <v>36</v>
      </c>
      <c r="D769" s="301">
        <v>109.27272727272728</v>
      </c>
      <c r="E769" s="301">
        <v>524</v>
      </c>
      <c r="F769" s="299" t="s">
        <v>315</v>
      </c>
    </row>
    <row r="770" spans="1:6" x14ac:dyDescent="0.3">
      <c r="A770" s="299" t="s">
        <v>494</v>
      </c>
      <c r="B770" s="299" t="s">
        <v>449</v>
      </c>
      <c r="C770" s="299" t="s">
        <v>36</v>
      </c>
      <c r="D770" s="301">
        <v>3170.2272727272725</v>
      </c>
      <c r="E770" s="301">
        <v>528</v>
      </c>
      <c r="F770" s="299" t="s">
        <v>316</v>
      </c>
    </row>
    <row r="771" spans="1:6" x14ac:dyDescent="0.3">
      <c r="A771" s="299" t="s">
        <v>494</v>
      </c>
      <c r="B771" s="299" t="s">
        <v>449</v>
      </c>
      <c r="C771" s="299" t="s">
        <v>36</v>
      </c>
      <c r="D771" s="301">
        <v>2</v>
      </c>
      <c r="E771" s="301">
        <v>530</v>
      </c>
      <c r="F771" s="299" t="s">
        <v>219</v>
      </c>
    </row>
    <row r="772" spans="1:6" x14ac:dyDescent="0.3">
      <c r="A772" s="299" t="s">
        <v>494</v>
      </c>
      <c r="B772" s="299" t="s">
        <v>449</v>
      </c>
      <c r="C772" s="299" t="s">
        <v>36</v>
      </c>
      <c r="D772" s="301">
        <v>9.4090909090909101</v>
      </c>
      <c r="E772" s="301">
        <v>540</v>
      </c>
      <c r="F772" s="299" t="s">
        <v>317</v>
      </c>
    </row>
    <row r="773" spans="1:6" x14ac:dyDescent="0.3">
      <c r="A773" s="299" t="s">
        <v>494</v>
      </c>
      <c r="B773" s="299" t="s">
        <v>449</v>
      </c>
      <c r="C773" s="299" t="s">
        <v>36</v>
      </c>
      <c r="D773" s="301">
        <v>23.681818181818183</v>
      </c>
      <c r="E773" s="301">
        <v>554</v>
      </c>
      <c r="F773" s="299" t="s">
        <v>318</v>
      </c>
    </row>
    <row r="774" spans="1:6" x14ac:dyDescent="0.3">
      <c r="A774" s="299" t="s">
        <v>494</v>
      </c>
      <c r="B774" s="299" t="s">
        <v>449</v>
      </c>
      <c r="C774" s="299" t="s">
        <v>36</v>
      </c>
      <c r="D774" s="301">
        <v>214.90909090909091</v>
      </c>
      <c r="E774" s="301">
        <v>558</v>
      </c>
      <c r="F774" s="299" t="s">
        <v>191</v>
      </c>
    </row>
    <row r="775" spans="1:6" x14ac:dyDescent="0.3">
      <c r="A775" s="299" t="s">
        <v>494</v>
      </c>
      <c r="B775" s="299" t="s">
        <v>449</v>
      </c>
      <c r="C775" s="299" t="s">
        <v>36</v>
      </c>
      <c r="D775" s="301">
        <v>6.5</v>
      </c>
      <c r="E775" s="301">
        <v>562</v>
      </c>
      <c r="F775" s="299" t="s">
        <v>388</v>
      </c>
    </row>
    <row r="776" spans="1:6" x14ac:dyDescent="0.3">
      <c r="A776" s="299" t="s">
        <v>494</v>
      </c>
      <c r="B776" s="299" t="s">
        <v>449</v>
      </c>
      <c r="C776" s="299" t="s">
        <v>36</v>
      </c>
      <c r="D776" s="301">
        <v>613.5454545454545</v>
      </c>
      <c r="E776" s="301">
        <v>566</v>
      </c>
      <c r="F776" s="299" t="s">
        <v>319</v>
      </c>
    </row>
    <row r="777" spans="1:6" x14ac:dyDescent="0.3">
      <c r="A777" s="299" t="s">
        <v>494</v>
      </c>
      <c r="B777" s="299" t="s">
        <v>449</v>
      </c>
      <c r="C777" s="299" t="s">
        <v>36</v>
      </c>
      <c r="D777" s="301">
        <v>6</v>
      </c>
      <c r="E777" s="301">
        <v>574</v>
      </c>
      <c r="F777" s="299" t="s">
        <v>320</v>
      </c>
    </row>
    <row r="778" spans="1:6" x14ac:dyDescent="0.3">
      <c r="A778" s="299" t="s">
        <v>494</v>
      </c>
      <c r="B778" s="299" t="s">
        <v>449</v>
      </c>
      <c r="C778" s="299" t="s">
        <v>36</v>
      </c>
      <c r="D778" s="301">
        <v>298.54545454545456</v>
      </c>
      <c r="E778" s="301">
        <v>578</v>
      </c>
      <c r="F778" s="299" t="s">
        <v>321</v>
      </c>
    </row>
    <row r="779" spans="1:6" x14ac:dyDescent="0.3">
      <c r="A779" s="299" t="s">
        <v>494</v>
      </c>
      <c r="B779" s="299" t="s">
        <v>449</v>
      </c>
      <c r="C779" s="299" t="s">
        <v>36</v>
      </c>
      <c r="D779" s="301">
        <v>3</v>
      </c>
      <c r="E779" s="301">
        <v>580</v>
      </c>
      <c r="F779" s="299" t="s">
        <v>322</v>
      </c>
    </row>
    <row r="780" spans="1:6" x14ac:dyDescent="0.3">
      <c r="A780" s="299" t="s">
        <v>494</v>
      </c>
      <c r="B780" s="299" t="s">
        <v>449</v>
      </c>
      <c r="C780" s="299" t="s">
        <v>36</v>
      </c>
      <c r="D780" s="301">
        <v>0.63636363636363635</v>
      </c>
      <c r="E780" s="301">
        <v>585</v>
      </c>
      <c r="F780" s="299" t="s">
        <v>390</v>
      </c>
    </row>
    <row r="781" spans="1:6" x14ac:dyDescent="0.3">
      <c r="A781" s="299" t="s">
        <v>494</v>
      </c>
      <c r="B781" s="299" t="s">
        <v>449</v>
      </c>
      <c r="C781" s="299" t="s">
        <v>36</v>
      </c>
      <c r="D781" s="301">
        <v>2862.9545454545455</v>
      </c>
      <c r="E781" s="301">
        <v>586</v>
      </c>
      <c r="F781" s="299" t="s">
        <v>324</v>
      </c>
    </row>
    <row r="782" spans="1:6" x14ac:dyDescent="0.3">
      <c r="A782" s="299" t="s">
        <v>494</v>
      </c>
      <c r="B782" s="299" t="s">
        <v>449</v>
      </c>
      <c r="C782" s="299" t="s">
        <v>36</v>
      </c>
      <c r="D782" s="301">
        <v>15.863636363636363</v>
      </c>
      <c r="E782" s="301">
        <v>591</v>
      </c>
      <c r="F782" s="299" t="s">
        <v>325</v>
      </c>
    </row>
    <row r="783" spans="1:6" x14ac:dyDescent="0.3">
      <c r="A783" s="299" t="s">
        <v>494</v>
      </c>
      <c r="B783" s="299" t="s">
        <v>449</v>
      </c>
      <c r="C783" s="299" t="s">
        <v>36</v>
      </c>
      <c r="D783" s="301">
        <v>795.59090909090912</v>
      </c>
      <c r="E783" s="301">
        <v>600</v>
      </c>
      <c r="F783" s="299" t="s">
        <v>192</v>
      </c>
    </row>
    <row r="784" spans="1:6" x14ac:dyDescent="0.3">
      <c r="A784" s="299" t="s">
        <v>494</v>
      </c>
      <c r="B784" s="299" t="s">
        <v>449</v>
      </c>
      <c r="C784" s="299" t="s">
        <v>36</v>
      </c>
      <c r="D784" s="301">
        <v>3570.4545454545455</v>
      </c>
      <c r="E784" s="301">
        <v>604</v>
      </c>
      <c r="F784" s="299" t="s">
        <v>326</v>
      </c>
    </row>
    <row r="785" spans="1:6" x14ac:dyDescent="0.3">
      <c r="A785" s="299" t="s">
        <v>494</v>
      </c>
      <c r="B785" s="299" t="s">
        <v>449</v>
      </c>
      <c r="C785" s="299" t="s">
        <v>36</v>
      </c>
      <c r="D785" s="301">
        <v>1353</v>
      </c>
      <c r="E785" s="301">
        <v>608</v>
      </c>
      <c r="F785" s="299" t="s">
        <v>327</v>
      </c>
    </row>
    <row r="786" spans="1:6" x14ac:dyDescent="0.3">
      <c r="A786" s="299" t="s">
        <v>494</v>
      </c>
      <c r="B786" s="299" t="s">
        <v>449</v>
      </c>
      <c r="C786" s="299" t="s">
        <v>36</v>
      </c>
      <c r="D786" s="301">
        <v>2</v>
      </c>
      <c r="E786" s="301">
        <v>612</v>
      </c>
      <c r="F786" s="299" t="s">
        <v>328</v>
      </c>
    </row>
    <row r="787" spans="1:6" x14ac:dyDescent="0.3">
      <c r="A787" s="299" t="s">
        <v>494</v>
      </c>
      <c r="B787" s="299" t="s">
        <v>449</v>
      </c>
      <c r="C787" s="299" t="s">
        <v>36</v>
      </c>
      <c r="D787" s="301">
        <v>1780</v>
      </c>
      <c r="E787" s="301">
        <v>616</v>
      </c>
      <c r="F787" s="299" t="s">
        <v>96</v>
      </c>
    </row>
    <row r="788" spans="1:6" x14ac:dyDescent="0.3">
      <c r="A788" s="299" t="s">
        <v>494</v>
      </c>
      <c r="B788" s="299" t="s">
        <v>449</v>
      </c>
      <c r="C788" s="299" t="s">
        <v>36</v>
      </c>
      <c r="D788" s="301">
        <v>7188.5</v>
      </c>
      <c r="E788" s="301">
        <v>620</v>
      </c>
      <c r="F788" s="299" t="s">
        <v>109</v>
      </c>
    </row>
    <row r="789" spans="1:6" x14ac:dyDescent="0.3">
      <c r="A789" s="299" t="s">
        <v>494</v>
      </c>
      <c r="B789" s="299" t="s">
        <v>449</v>
      </c>
      <c r="C789" s="299" t="s">
        <v>36</v>
      </c>
      <c r="D789" s="301">
        <v>366.36363636363637</v>
      </c>
      <c r="E789" s="301">
        <v>624</v>
      </c>
      <c r="F789" s="299" t="s">
        <v>329</v>
      </c>
    </row>
    <row r="790" spans="1:6" x14ac:dyDescent="0.3">
      <c r="A790" s="299" t="s">
        <v>494</v>
      </c>
      <c r="B790" s="299" t="s">
        <v>449</v>
      </c>
      <c r="C790" s="299" t="s">
        <v>36</v>
      </c>
      <c r="D790" s="301">
        <v>1</v>
      </c>
      <c r="E790" s="301">
        <v>626</v>
      </c>
      <c r="F790" s="299" t="s">
        <v>330</v>
      </c>
    </row>
    <row r="791" spans="1:6" x14ac:dyDescent="0.3">
      <c r="A791" s="299" t="s">
        <v>494</v>
      </c>
      <c r="B791" s="299" t="s">
        <v>449</v>
      </c>
      <c r="C791" s="299" t="s">
        <v>36</v>
      </c>
      <c r="D791" s="301">
        <v>2</v>
      </c>
      <c r="E791" s="301">
        <v>630</v>
      </c>
      <c r="F791" s="299" t="s">
        <v>331</v>
      </c>
    </row>
    <row r="792" spans="1:6" x14ac:dyDescent="0.3">
      <c r="A792" s="299" t="s">
        <v>494</v>
      </c>
      <c r="B792" s="299" t="s">
        <v>449</v>
      </c>
      <c r="C792" s="299" t="s">
        <v>36</v>
      </c>
      <c r="D792" s="301">
        <v>1</v>
      </c>
      <c r="E792" s="301">
        <v>638</v>
      </c>
      <c r="F792" s="299" t="s">
        <v>391</v>
      </c>
    </row>
    <row r="793" spans="1:6" x14ac:dyDescent="0.3">
      <c r="A793" s="299" t="s">
        <v>494</v>
      </c>
      <c r="B793" s="299" t="s">
        <v>449</v>
      </c>
      <c r="C793" s="299" t="s">
        <v>36</v>
      </c>
      <c r="D793" s="301">
        <v>19677.727272727272</v>
      </c>
      <c r="E793" s="301">
        <v>642</v>
      </c>
      <c r="F793" s="299" t="s">
        <v>97</v>
      </c>
    </row>
    <row r="794" spans="1:6" x14ac:dyDescent="0.3">
      <c r="A794" s="299" t="s">
        <v>494</v>
      </c>
      <c r="B794" s="299" t="s">
        <v>449</v>
      </c>
      <c r="C794" s="299" t="s">
        <v>36</v>
      </c>
      <c r="D794" s="301">
        <v>1007.1818181818181</v>
      </c>
      <c r="E794" s="301">
        <v>643</v>
      </c>
      <c r="F794" s="299" t="s">
        <v>333</v>
      </c>
    </row>
    <row r="795" spans="1:6" x14ac:dyDescent="0.3">
      <c r="A795" s="299" t="s">
        <v>494</v>
      </c>
      <c r="B795" s="299" t="s">
        <v>449</v>
      </c>
      <c r="C795" s="299" t="s">
        <v>36</v>
      </c>
      <c r="D795" s="301">
        <v>17.045454545454547</v>
      </c>
      <c r="E795" s="301">
        <v>646</v>
      </c>
      <c r="F795" s="299" t="s">
        <v>334</v>
      </c>
    </row>
    <row r="796" spans="1:6" x14ac:dyDescent="0.3">
      <c r="A796" s="299" t="s">
        <v>494</v>
      </c>
      <c r="B796" s="299" t="s">
        <v>449</v>
      </c>
      <c r="C796" s="299" t="s">
        <v>36</v>
      </c>
      <c r="D796" s="301">
        <v>1.6818181818181819</v>
      </c>
      <c r="E796" s="301">
        <v>659</v>
      </c>
      <c r="F796" s="299" t="s">
        <v>335</v>
      </c>
    </row>
    <row r="797" spans="1:6" x14ac:dyDescent="0.3">
      <c r="A797" s="299" t="s">
        <v>494</v>
      </c>
      <c r="B797" s="299" t="s">
        <v>449</v>
      </c>
      <c r="C797" s="299" t="s">
        <v>36</v>
      </c>
      <c r="D797" s="301">
        <v>1</v>
      </c>
      <c r="E797" s="301">
        <v>660</v>
      </c>
      <c r="F797" s="299" t="s">
        <v>336</v>
      </c>
    </row>
    <row r="798" spans="1:6" x14ac:dyDescent="0.3">
      <c r="A798" s="299" t="s">
        <v>494</v>
      </c>
      <c r="B798" s="299" t="s">
        <v>449</v>
      </c>
      <c r="C798" s="299" t="s">
        <v>36</v>
      </c>
      <c r="D798" s="301">
        <v>1</v>
      </c>
      <c r="E798" s="301">
        <v>662</v>
      </c>
      <c r="F798" s="299" t="s">
        <v>337</v>
      </c>
    </row>
    <row r="799" spans="1:6" x14ac:dyDescent="0.3">
      <c r="A799" s="299" t="s">
        <v>494</v>
      </c>
      <c r="B799" s="299" t="s">
        <v>449</v>
      </c>
      <c r="C799" s="299" t="s">
        <v>36</v>
      </c>
      <c r="D799" s="301">
        <v>5</v>
      </c>
      <c r="E799" s="301">
        <v>678</v>
      </c>
      <c r="F799" s="299" t="s">
        <v>338</v>
      </c>
    </row>
    <row r="800" spans="1:6" x14ac:dyDescent="0.3">
      <c r="A800" s="299" t="s">
        <v>494</v>
      </c>
      <c r="B800" s="299" t="s">
        <v>449</v>
      </c>
      <c r="C800" s="299" t="s">
        <v>36</v>
      </c>
      <c r="D800" s="301">
        <v>10</v>
      </c>
      <c r="E800" s="301">
        <v>682</v>
      </c>
      <c r="F800" s="299" t="s">
        <v>339</v>
      </c>
    </row>
    <row r="801" spans="1:6" x14ac:dyDescent="0.3">
      <c r="A801" s="299" t="s">
        <v>494</v>
      </c>
      <c r="B801" s="299" t="s">
        <v>449</v>
      </c>
      <c r="C801" s="299" t="s">
        <v>36</v>
      </c>
      <c r="D801" s="301">
        <v>2662.5</v>
      </c>
      <c r="E801" s="301">
        <v>686</v>
      </c>
      <c r="F801" s="299" t="s">
        <v>193</v>
      </c>
    </row>
    <row r="802" spans="1:6" x14ac:dyDescent="0.3">
      <c r="A802" s="299" t="s">
        <v>494</v>
      </c>
      <c r="B802" s="299" t="s">
        <v>449</v>
      </c>
      <c r="C802" s="299" t="s">
        <v>36</v>
      </c>
      <c r="D802" s="301">
        <v>97.909090909090907</v>
      </c>
      <c r="E802" s="301">
        <v>688</v>
      </c>
      <c r="F802" s="299" t="s">
        <v>340</v>
      </c>
    </row>
    <row r="803" spans="1:6" x14ac:dyDescent="0.3">
      <c r="A803" s="299" t="s">
        <v>494</v>
      </c>
      <c r="B803" s="299" t="s">
        <v>449</v>
      </c>
      <c r="C803" s="299" t="s">
        <v>36</v>
      </c>
      <c r="D803" s="301">
        <v>49.31818181818182</v>
      </c>
      <c r="E803" s="301">
        <v>694</v>
      </c>
      <c r="F803" s="299" t="s">
        <v>342</v>
      </c>
    </row>
    <row r="804" spans="1:6" x14ac:dyDescent="0.3">
      <c r="A804" s="299" t="s">
        <v>494</v>
      </c>
      <c r="B804" s="299" t="s">
        <v>449</v>
      </c>
      <c r="C804" s="299" t="s">
        <v>36</v>
      </c>
      <c r="D804" s="301">
        <v>10.5</v>
      </c>
      <c r="E804" s="301">
        <v>702</v>
      </c>
      <c r="F804" s="299" t="s">
        <v>343</v>
      </c>
    </row>
    <row r="805" spans="1:6" x14ac:dyDescent="0.3">
      <c r="A805" s="299" t="s">
        <v>494</v>
      </c>
      <c r="B805" s="299" t="s">
        <v>449</v>
      </c>
      <c r="C805" s="299" t="s">
        <v>36</v>
      </c>
      <c r="D805" s="301">
        <v>127.40909090909091</v>
      </c>
      <c r="E805" s="301">
        <v>703</v>
      </c>
      <c r="F805" s="299" t="s">
        <v>94</v>
      </c>
    </row>
    <row r="806" spans="1:6" x14ac:dyDescent="0.3">
      <c r="A806" s="299" t="s">
        <v>494</v>
      </c>
      <c r="B806" s="299" t="s">
        <v>449</v>
      </c>
      <c r="C806" s="299" t="s">
        <v>36</v>
      </c>
      <c r="D806" s="301">
        <v>7.8636363636363633</v>
      </c>
      <c r="E806" s="301">
        <v>704</v>
      </c>
      <c r="F806" s="299" t="s">
        <v>344</v>
      </c>
    </row>
    <row r="807" spans="1:6" x14ac:dyDescent="0.3">
      <c r="A807" s="299" t="s">
        <v>494</v>
      </c>
      <c r="B807" s="299" t="s">
        <v>449</v>
      </c>
      <c r="C807" s="299" t="s">
        <v>36</v>
      </c>
      <c r="D807" s="301">
        <v>34.136363636363633</v>
      </c>
      <c r="E807" s="301">
        <v>705</v>
      </c>
      <c r="F807" s="299" t="s">
        <v>115</v>
      </c>
    </row>
    <row r="808" spans="1:6" x14ac:dyDescent="0.3">
      <c r="A808" s="299" t="s">
        <v>494</v>
      </c>
      <c r="B808" s="299" t="s">
        <v>449</v>
      </c>
      <c r="C808" s="299" t="s">
        <v>36</v>
      </c>
      <c r="D808" s="301">
        <v>9</v>
      </c>
      <c r="E808" s="301">
        <v>706</v>
      </c>
      <c r="F808" s="299" t="s">
        <v>395</v>
      </c>
    </row>
    <row r="809" spans="1:6" x14ac:dyDescent="0.3">
      <c r="A809" s="299" t="s">
        <v>494</v>
      </c>
      <c r="B809" s="299" t="s">
        <v>449</v>
      </c>
      <c r="C809" s="299" t="s">
        <v>36</v>
      </c>
      <c r="D809" s="301">
        <v>46.363636363636367</v>
      </c>
      <c r="E809" s="301">
        <v>710</v>
      </c>
      <c r="F809" s="299" t="s">
        <v>345</v>
      </c>
    </row>
    <row r="810" spans="1:6" x14ac:dyDescent="0.3">
      <c r="A810" s="299" t="s">
        <v>494</v>
      </c>
      <c r="B810" s="299" t="s">
        <v>449</v>
      </c>
      <c r="C810" s="299" t="s">
        <v>36</v>
      </c>
      <c r="D810" s="301">
        <v>4</v>
      </c>
      <c r="E810" s="301">
        <v>716</v>
      </c>
      <c r="F810" s="299" t="s">
        <v>346</v>
      </c>
    </row>
    <row r="811" spans="1:6" x14ac:dyDescent="0.3">
      <c r="A811" s="299" t="s">
        <v>494</v>
      </c>
      <c r="B811" s="299" t="s">
        <v>449</v>
      </c>
      <c r="C811" s="299" t="s">
        <v>36</v>
      </c>
      <c r="D811" s="301">
        <v>2149543.0454545454</v>
      </c>
      <c r="E811" s="301">
        <v>724</v>
      </c>
      <c r="F811" s="299" t="s">
        <v>223</v>
      </c>
    </row>
    <row r="812" spans="1:6" x14ac:dyDescent="0.3">
      <c r="A812" s="299" t="s">
        <v>494</v>
      </c>
      <c r="B812" s="299" t="s">
        <v>449</v>
      </c>
      <c r="C812" s="299" t="s">
        <v>36</v>
      </c>
      <c r="D812" s="301">
        <v>4</v>
      </c>
      <c r="E812" s="301">
        <v>729</v>
      </c>
      <c r="F812" s="299" t="s">
        <v>347</v>
      </c>
    </row>
    <row r="813" spans="1:6" x14ac:dyDescent="0.3">
      <c r="A813" s="299" t="s">
        <v>494</v>
      </c>
      <c r="B813" s="299" t="s">
        <v>449</v>
      </c>
      <c r="C813" s="299" t="s">
        <v>36</v>
      </c>
      <c r="D813" s="301">
        <v>14.5</v>
      </c>
      <c r="E813" s="301">
        <v>732</v>
      </c>
      <c r="F813" s="299" t="s">
        <v>348</v>
      </c>
    </row>
    <row r="814" spans="1:6" x14ac:dyDescent="0.3">
      <c r="A814" s="299" t="s">
        <v>494</v>
      </c>
      <c r="B814" s="299" t="s">
        <v>449</v>
      </c>
      <c r="C814" s="299" t="s">
        <v>36</v>
      </c>
      <c r="D814" s="301">
        <v>1</v>
      </c>
      <c r="E814" s="301">
        <v>748</v>
      </c>
      <c r="F814" s="299" t="s">
        <v>396</v>
      </c>
    </row>
    <row r="815" spans="1:6" x14ac:dyDescent="0.3">
      <c r="A815" s="299" t="s">
        <v>494</v>
      </c>
      <c r="B815" s="299" t="s">
        <v>449</v>
      </c>
      <c r="C815" s="299" t="s">
        <v>36</v>
      </c>
      <c r="D815" s="301">
        <v>942.90909090909099</v>
      </c>
      <c r="E815" s="301">
        <v>752</v>
      </c>
      <c r="F815" s="299" t="s">
        <v>119</v>
      </c>
    </row>
    <row r="816" spans="1:6" x14ac:dyDescent="0.3">
      <c r="A816" s="299" t="s">
        <v>494</v>
      </c>
      <c r="B816" s="299" t="s">
        <v>449</v>
      </c>
      <c r="C816" s="299" t="s">
        <v>36</v>
      </c>
      <c r="D816" s="301">
        <v>463.04545454545456</v>
      </c>
      <c r="E816" s="301">
        <v>756</v>
      </c>
      <c r="F816" s="299" t="s">
        <v>350</v>
      </c>
    </row>
    <row r="817" spans="1:6" x14ac:dyDescent="0.3">
      <c r="A817" s="299" t="s">
        <v>494</v>
      </c>
      <c r="B817" s="299" t="s">
        <v>449</v>
      </c>
      <c r="C817" s="299" t="s">
        <v>36</v>
      </c>
      <c r="D817" s="301">
        <v>103.22727272727272</v>
      </c>
      <c r="E817" s="301">
        <v>760</v>
      </c>
      <c r="F817" s="299" t="s">
        <v>351</v>
      </c>
    </row>
    <row r="818" spans="1:6" x14ac:dyDescent="0.3">
      <c r="A818" s="299" t="s">
        <v>494</v>
      </c>
      <c r="B818" s="299" t="s">
        <v>449</v>
      </c>
      <c r="C818" s="299" t="s">
        <v>36</v>
      </c>
      <c r="D818" s="301">
        <v>2</v>
      </c>
      <c r="E818" s="301">
        <v>762</v>
      </c>
      <c r="F818" s="299" t="s">
        <v>352</v>
      </c>
    </row>
    <row r="819" spans="1:6" x14ac:dyDescent="0.3">
      <c r="A819" s="299" t="s">
        <v>494</v>
      </c>
      <c r="B819" s="299" t="s">
        <v>449</v>
      </c>
      <c r="C819" s="299" t="s">
        <v>36</v>
      </c>
      <c r="D819" s="301">
        <v>50.5</v>
      </c>
      <c r="E819" s="301">
        <v>764</v>
      </c>
      <c r="F819" s="299" t="s">
        <v>353</v>
      </c>
    </row>
    <row r="820" spans="1:6" x14ac:dyDescent="0.3">
      <c r="A820" s="299" t="s">
        <v>494</v>
      </c>
      <c r="B820" s="299" t="s">
        <v>449</v>
      </c>
      <c r="C820" s="299" t="s">
        <v>36</v>
      </c>
      <c r="D820" s="301">
        <v>20.40909090909091</v>
      </c>
      <c r="E820" s="301">
        <v>768</v>
      </c>
      <c r="F820" s="299" t="s">
        <v>354</v>
      </c>
    </row>
    <row r="821" spans="1:6" x14ac:dyDescent="0.3">
      <c r="A821" s="299" t="s">
        <v>494</v>
      </c>
      <c r="B821" s="299" t="s">
        <v>449</v>
      </c>
      <c r="C821" s="299" t="s">
        <v>36</v>
      </c>
      <c r="D821" s="301">
        <v>1</v>
      </c>
      <c r="E821" s="301">
        <v>776</v>
      </c>
      <c r="F821" s="299" t="s">
        <v>420</v>
      </c>
    </row>
    <row r="822" spans="1:6" x14ac:dyDescent="0.3">
      <c r="A822" s="299" t="s">
        <v>494</v>
      </c>
      <c r="B822" s="299" t="s">
        <v>449</v>
      </c>
      <c r="C822" s="299" t="s">
        <v>36</v>
      </c>
      <c r="D822" s="301">
        <v>1</v>
      </c>
      <c r="E822" s="301">
        <v>780</v>
      </c>
      <c r="F822" s="299" t="s">
        <v>355</v>
      </c>
    </row>
    <row r="823" spans="1:6" x14ac:dyDescent="0.3">
      <c r="A823" s="299" t="s">
        <v>494</v>
      </c>
      <c r="B823" s="299" t="s">
        <v>449</v>
      </c>
      <c r="C823" s="299" t="s">
        <v>36</v>
      </c>
      <c r="D823" s="301">
        <v>66.727272727272734</v>
      </c>
      <c r="E823" s="301">
        <v>788</v>
      </c>
      <c r="F823" s="299" t="s">
        <v>357</v>
      </c>
    </row>
    <row r="824" spans="1:6" x14ac:dyDescent="0.3">
      <c r="A824" s="299" t="s">
        <v>494</v>
      </c>
      <c r="B824" s="299" t="s">
        <v>449</v>
      </c>
      <c r="C824" s="299" t="s">
        <v>36</v>
      </c>
      <c r="D824" s="301">
        <v>99.13636363636364</v>
      </c>
      <c r="E824" s="301">
        <v>792</v>
      </c>
      <c r="F824" s="299" t="s">
        <v>358</v>
      </c>
    </row>
    <row r="825" spans="1:6" x14ac:dyDescent="0.3">
      <c r="A825" s="299" t="s">
        <v>494</v>
      </c>
      <c r="B825" s="299" t="s">
        <v>449</v>
      </c>
      <c r="C825" s="299" t="s">
        <v>36</v>
      </c>
      <c r="D825" s="301">
        <v>2.7272727272727271</v>
      </c>
      <c r="E825" s="301">
        <v>800</v>
      </c>
      <c r="F825" s="299" t="s">
        <v>360</v>
      </c>
    </row>
    <row r="826" spans="1:6" x14ac:dyDescent="0.3">
      <c r="A826" s="299" t="s">
        <v>494</v>
      </c>
      <c r="B826" s="299" t="s">
        <v>449</v>
      </c>
      <c r="C826" s="299" t="s">
        <v>36</v>
      </c>
      <c r="D826" s="301">
        <v>4608.5</v>
      </c>
      <c r="E826" s="301">
        <v>804</v>
      </c>
      <c r="F826" s="299" t="s">
        <v>98</v>
      </c>
    </row>
    <row r="827" spans="1:6" x14ac:dyDescent="0.3">
      <c r="A827" s="299" t="s">
        <v>494</v>
      </c>
      <c r="B827" s="299" t="s">
        <v>449</v>
      </c>
      <c r="C827" s="299" t="s">
        <v>36</v>
      </c>
      <c r="D827" s="301">
        <v>7.1818181818181817</v>
      </c>
      <c r="E827" s="301">
        <v>807</v>
      </c>
      <c r="F827" s="299" t="s">
        <v>361</v>
      </c>
    </row>
    <row r="828" spans="1:6" x14ac:dyDescent="0.3">
      <c r="A828" s="299" t="s">
        <v>494</v>
      </c>
      <c r="B828" s="299" t="s">
        <v>449</v>
      </c>
      <c r="C828" s="299" t="s">
        <v>36</v>
      </c>
      <c r="D828" s="301">
        <v>98.045454545454547</v>
      </c>
      <c r="E828" s="301">
        <v>818</v>
      </c>
      <c r="F828" s="299" t="s">
        <v>362</v>
      </c>
    </row>
    <row r="829" spans="1:6" x14ac:dyDescent="0.3">
      <c r="A829" s="299" t="s">
        <v>494</v>
      </c>
      <c r="B829" s="299" t="s">
        <v>449</v>
      </c>
      <c r="C829" s="299" t="s">
        <v>36</v>
      </c>
      <c r="D829" s="301">
        <v>11223.136363636364</v>
      </c>
      <c r="E829" s="301">
        <v>826</v>
      </c>
      <c r="F829" s="299" t="s">
        <v>110</v>
      </c>
    </row>
    <row r="830" spans="1:6" x14ac:dyDescent="0.3">
      <c r="A830" s="299" t="s">
        <v>494</v>
      </c>
      <c r="B830" s="299" t="s">
        <v>449</v>
      </c>
      <c r="C830" s="299" t="s">
        <v>36</v>
      </c>
      <c r="D830" s="301">
        <v>5</v>
      </c>
      <c r="E830" s="301">
        <v>834</v>
      </c>
      <c r="F830" s="299" t="s">
        <v>364</v>
      </c>
    </row>
    <row r="831" spans="1:6" x14ac:dyDescent="0.3">
      <c r="A831" s="299" t="s">
        <v>494</v>
      </c>
      <c r="B831" s="299" t="s">
        <v>449</v>
      </c>
      <c r="C831" s="299" t="s">
        <v>36</v>
      </c>
      <c r="D831" s="301">
        <v>1148</v>
      </c>
      <c r="E831" s="301">
        <v>840</v>
      </c>
      <c r="F831" s="299" t="s">
        <v>365</v>
      </c>
    </row>
    <row r="832" spans="1:6" x14ac:dyDescent="0.3">
      <c r="A832" s="299" t="s">
        <v>494</v>
      </c>
      <c r="B832" s="299" t="s">
        <v>449</v>
      </c>
      <c r="C832" s="299" t="s">
        <v>36</v>
      </c>
      <c r="D832" s="301">
        <v>44.545454545454547</v>
      </c>
      <c r="E832" s="301">
        <v>854</v>
      </c>
      <c r="F832" s="299" t="s">
        <v>367</v>
      </c>
    </row>
    <row r="833" spans="1:6" x14ac:dyDescent="0.3">
      <c r="A833" s="299" t="s">
        <v>494</v>
      </c>
      <c r="B833" s="299" t="s">
        <v>449</v>
      </c>
      <c r="C833" s="299" t="s">
        <v>36</v>
      </c>
      <c r="D833" s="301">
        <v>1022.8181818181819</v>
      </c>
      <c r="E833" s="301">
        <v>858</v>
      </c>
      <c r="F833" s="299" t="s">
        <v>368</v>
      </c>
    </row>
    <row r="834" spans="1:6" x14ac:dyDescent="0.3">
      <c r="A834" s="299" t="s">
        <v>494</v>
      </c>
      <c r="B834" s="299" t="s">
        <v>449</v>
      </c>
      <c r="C834" s="299" t="s">
        <v>36</v>
      </c>
      <c r="D834" s="301">
        <v>12.272727272727273</v>
      </c>
      <c r="E834" s="301">
        <v>860</v>
      </c>
      <c r="F834" s="299" t="s">
        <v>369</v>
      </c>
    </row>
    <row r="835" spans="1:6" x14ac:dyDescent="0.3">
      <c r="A835" s="299" t="s">
        <v>494</v>
      </c>
      <c r="B835" s="299" t="s">
        <v>449</v>
      </c>
      <c r="C835" s="299" t="s">
        <v>36</v>
      </c>
      <c r="D835" s="301">
        <v>4553.363636363636</v>
      </c>
      <c r="E835" s="301">
        <v>862</v>
      </c>
      <c r="F835" s="299" t="s">
        <v>111</v>
      </c>
    </row>
    <row r="836" spans="1:6" x14ac:dyDescent="0.3">
      <c r="A836" s="299" t="s">
        <v>494</v>
      </c>
      <c r="B836" s="299" t="s">
        <v>449</v>
      </c>
      <c r="C836" s="299" t="s">
        <v>36</v>
      </c>
      <c r="D836" s="301">
        <v>1</v>
      </c>
      <c r="E836" s="301">
        <v>876</v>
      </c>
      <c r="F836" s="299" t="s">
        <v>370</v>
      </c>
    </row>
    <row r="837" spans="1:6" x14ac:dyDescent="0.3">
      <c r="A837" s="299" t="s">
        <v>494</v>
      </c>
      <c r="B837" s="299" t="s">
        <v>449</v>
      </c>
      <c r="C837" s="299" t="s">
        <v>36</v>
      </c>
      <c r="D837" s="301">
        <v>7</v>
      </c>
      <c r="E837" s="301">
        <v>887</v>
      </c>
      <c r="F837" s="299" t="s">
        <v>398</v>
      </c>
    </row>
    <row r="838" spans="1:6" x14ac:dyDescent="0.3">
      <c r="A838" s="299" t="s">
        <v>494</v>
      </c>
      <c r="B838" s="299" t="s">
        <v>449</v>
      </c>
      <c r="C838" s="299" t="s">
        <v>36</v>
      </c>
      <c r="D838" s="301">
        <v>1.6818181818181817</v>
      </c>
      <c r="E838" s="301">
        <v>894</v>
      </c>
      <c r="F838" s="299" t="s">
        <v>372</v>
      </c>
    </row>
    <row r="839" spans="1:6" x14ac:dyDescent="0.3">
      <c r="A839" s="299" t="s">
        <v>494</v>
      </c>
      <c r="B839" s="299" t="s">
        <v>449</v>
      </c>
      <c r="C839" s="299" t="s">
        <v>36</v>
      </c>
      <c r="D839" s="301">
        <v>39.727272727272727</v>
      </c>
      <c r="E839" s="301">
        <v>952</v>
      </c>
      <c r="F839" s="299" t="s">
        <v>459</v>
      </c>
    </row>
    <row r="840" spans="1:6" x14ac:dyDescent="0.3">
      <c r="A840" s="299" t="s">
        <v>494</v>
      </c>
      <c r="B840" s="299" t="s">
        <v>449</v>
      </c>
      <c r="C840" s="299" t="s">
        <v>36</v>
      </c>
      <c r="D840" s="301">
        <v>341.31818181818181</v>
      </c>
      <c r="E840" s="301">
        <v>953</v>
      </c>
      <c r="F840" s="299" t="s">
        <v>189</v>
      </c>
    </row>
    <row r="841" spans="1:6" x14ac:dyDescent="0.3">
      <c r="A841" s="299" t="s">
        <v>494</v>
      </c>
      <c r="B841" s="299" t="s">
        <v>449</v>
      </c>
      <c r="C841" s="299" t="s">
        <v>36</v>
      </c>
      <c r="D841" s="301">
        <v>3</v>
      </c>
      <c r="E841" s="301">
        <v>954</v>
      </c>
      <c r="F841" s="299" t="s">
        <v>189</v>
      </c>
    </row>
    <row r="842" spans="1:6" x14ac:dyDescent="0.3">
      <c r="A842" s="299" t="s">
        <v>494</v>
      </c>
      <c r="B842" s="299" t="s">
        <v>449</v>
      </c>
      <c r="C842" s="299" t="s">
        <v>36</v>
      </c>
      <c r="D842" s="301">
        <v>1</v>
      </c>
      <c r="E842" s="301">
        <v>955</v>
      </c>
      <c r="F842" s="299" t="s">
        <v>189</v>
      </c>
    </row>
    <row r="843" spans="1:6" x14ac:dyDescent="0.3">
      <c r="A843" s="299" t="s">
        <v>494</v>
      </c>
      <c r="B843" s="299" t="s">
        <v>430</v>
      </c>
      <c r="C843" s="299" t="s">
        <v>35</v>
      </c>
      <c r="D843" s="301">
        <v>89.36363636363636</v>
      </c>
      <c r="E843" s="301">
        <v>4</v>
      </c>
      <c r="F843" s="299" t="s">
        <v>226</v>
      </c>
    </row>
    <row r="844" spans="1:6" x14ac:dyDescent="0.3">
      <c r="A844" s="299" t="s">
        <v>494</v>
      </c>
      <c r="B844" s="299" t="s">
        <v>430</v>
      </c>
      <c r="C844" s="299" t="s">
        <v>35</v>
      </c>
      <c r="D844" s="301">
        <v>282.54545454545456</v>
      </c>
      <c r="E844" s="301">
        <v>8</v>
      </c>
      <c r="F844" s="299" t="s">
        <v>227</v>
      </c>
    </row>
    <row r="845" spans="1:6" x14ac:dyDescent="0.3">
      <c r="A845" s="299" t="s">
        <v>494</v>
      </c>
      <c r="B845" s="299" t="s">
        <v>430</v>
      </c>
      <c r="C845" s="299" t="s">
        <v>35</v>
      </c>
      <c r="D845" s="301">
        <v>1</v>
      </c>
      <c r="E845" s="301">
        <v>10</v>
      </c>
      <c r="F845" s="299" t="s">
        <v>228</v>
      </c>
    </row>
    <row r="846" spans="1:6" x14ac:dyDescent="0.3">
      <c r="A846" s="299" t="s">
        <v>494</v>
      </c>
      <c r="B846" s="299" t="s">
        <v>430</v>
      </c>
      <c r="C846" s="299" t="s">
        <v>35</v>
      </c>
      <c r="D846" s="301">
        <v>1207.409090909091</v>
      </c>
      <c r="E846" s="301">
        <v>12</v>
      </c>
      <c r="F846" s="299" t="s">
        <v>229</v>
      </c>
    </row>
    <row r="847" spans="1:6" x14ac:dyDescent="0.3">
      <c r="A847" s="299" t="s">
        <v>494</v>
      </c>
      <c r="B847" s="299" t="s">
        <v>430</v>
      </c>
      <c r="C847" s="299" t="s">
        <v>35</v>
      </c>
      <c r="D847" s="301">
        <v>150.45454545454547</v>
      </c>
      <c r="E847" s="301">
        <v>20</v>
      </c>
      <c r="F847" s="299" t="s">
        <v>230</v>
      </c>
    </row>
    <row r="848" spans="1:6" x14ac:dyDescent="0.3">
      <c r="A848" s="299" t="s">
        <v>494</v>
      </c>
      <c r="B848" s="299" t="s">
        <v>430</v>
      </c>
      <c r="C848" s="299" t="s">
        <v>35</v>
      </c>
      <c r="D848" s="301">
        <v>85.5</v>
      </c>
      <c r="E848" s="301">
        <v>24</v>
      </c>
      <c r="F848" s="299" t="s">
        <v>231</v>
      </c>
    </row>
    <row r="849" spans="1:6" x14ac:dyDescent="0.3">
      <c r="A849" s="299" t="s">
        <v>494</v>
      </c>
      <c r="B849" s="299" t="s">
        <v>430</v>
      </c>
      <c r="C849" s="299" t="s">
        <v>35</v>
      </c>
      <c r="D849" s="301">
        <v>50.045454545454547</v>
      </c>
      <c r="E849" s="301">
        <v>31</v>
      </c>
      <c r="F849" s="299" t="s">
        <v>232</v>
      </c>
    </row>
    <row r="850" spans="1:6" x14ac:dyDescent="0.3">
      <c r="A850" s="299" t="s">
        <v>494</v>
      </c>
      <c r="B850" s="299" t="s">
        <v>430</v>
      </c>
      <c r="C850" s="299" t="s">
        <v>35</v>
      </c>
      <c r="D850" s="301">
        <v>10444.136363636364</v>
      </c>
      <c r="E850" s="301">
        <v>32</v>
      </c>
      <c r="F850" s="299" t="s">
        <v>183</v>
      </c>
    </row>
    <row r="851" spans="1:6" x14ac:dyDescent="0.3">
      <c r="A851" s="299" t="s">
        <v>494</v>
      </c>
      <c r="B851" s="299" t="s">
        <v>430</v>
      </c>
      <c r="C851" s="299" t="s">
        <v>35</v>
      </c>
      <c r="D851" s="301">
        <v>99.727272727272734</v>
      </c>
      <c r="E851" s="301">
        <v>36</v>
      </c>
      <c r="F851" s="299" t="s">
        <v>233</v>
      </c>
    </row>
    <row r="852" spans="1:6" x14ac:dyDescent="0.3">
      <c r="A852" s="299" t="s">
        <v>494</v>
      </c>
      <c r="B852" s="299" t="s">
        <v>430</v>
      </c>
      <c r="C852" s="299" t="s">
        <v>35</v>
      </c>
      <c r="D852" s="301">
        <v>566.86363636363637</v>
      </c>
      <c r="E852" s="301">
        <v>40</v>
      </c>
      <c r="F852" s="299" t="s">
        <v>100</v>
      </c>
    </row>
    <row r="853" spans="1:6" x14ac:dyDescent="0.3">
      <c r="A853" s="299" t="s">
        <v>494</v>
      </c>
      <c r="B853" s="299" t="s">
        <v>430</v>
      </c>
      <c r="C853" s="299" t="s">
        <v>35</v>
      </c>
      <c r="D853" s="301">
        <v>1</v>
      </c>
      <c r="E853" s="301">
        <v>44</v>
      </c>
      <c r="F853" s="299" t="s">
        <v>234</v>
      </c>
    </row>
    <row r="854" spans="1:6" x14ac:dyDescent="0.3">
      <c r="A854" s="299" t="s">
        <v>494</v>
      </c>
      <c r="B854" s="299" t="s">
        <v>430</v>
      </c>
      <c r="C854" s="299" t="s">
        <v>35</v>
      </c>
      <c r="D854" s="301">
        <v>1</v>
      </c>
      <c r="E854" s="301">
        <v>48</v>
      </c>
      <c r="F854" s="299" t="s">
        <v>235</v>
      </c>
    </row>
    <row r="855" spans="1:6" x14ac:dyDescent="0.3">
      <c r="A855" s="299" t="s">
        <v>494</v>
      </c>
      <c r="B855" s="299" t="s">
        <v>430</v>
      </c>
      <c r="C855" s="299" t="s">
        <v>35</v>
      </c>
      <c r="D855" s="301">
        <v>818.27272727272725</v>
      </c>
      <c r="E855" s="301">
        <v>50</v>
      </c>
      <c r="F855" s="299" t="s">
        <v>236</v>
      </c>
    </row>
    <row r="856" spans="1:6" x14ac:dyDescent="0.3">
      <c r="A856" s="299" t="s">
        <v>494</v>
      </c>
      <c r="B856" s="299" t="s">
        <v>430</v>
      </c>
      <c r="C856" s="299" t="s">
        <v>35</v>
      </c>
      <c r="D856" s="301">
        <v>554.9545454545455</v>
      </c>
      <c r="E856" s="301">
        <v>51</v>
      </c>
      <c r="F856" s="299" t="s">
        <v>237</v>
      </c>
    </row>
    <row r="857" spans="1:6" x14ac:dyDescent="0.3">
      <c r="A857" s="299" t="s">
        <v>494</v>
      </c>
      <c r="B857" s="299" t="s">
        <v>430</v>
      </c>
      <c r="C857" s="299" t="s">
        <v>35</v>
      </c>
      <c r="D857" s="301">
        <v>3</v>
      </c>
      <c r="E857" s="301">
        <v>52</v>
      </c>
      <c r="F857" s="299" t="s">
        <v>238</v>
      </c>
    </row>
    <row r="858" spans="1:6" x14ac:dyDescent="0.3">
      <c r="A858" s="299" t="s">
        <v>494</v>
      </c>
      <c r="B858" s="299" t="s">
        <v>430</v>
      </c>
      <c r="C858" s="299" t="s">
        <v>35</v>
      </c>
      <c r="D858" s="301">
        <v>1577.090909090909</v>
      </c>
      <c r="E858" s="301">
        <v>56</v>
      </c>
      <c r="F858" s="299" t="s">
        <v>239</v>
      </c>
    </row>
    <row r="859" spans="1:6" x14ac:dyDescent="0.3">
      <c r="A859" s="299" t="s">
        <v>494</v>
      </c>
      <c r="B859" s="299" t="s">
        <v>430</v>
      </c>
      <c r="C859" s="299" t="s">
        <v>35</v>
      </c>
      <c r="D859" s="301">
        <v>4.8636363636363633</v>
      </c>
      <c r="E859" s="301">
        <v>64</v>
      </c>
      <c r="F859" s="299" t="s">
        <v>374</v>
      </c>
    </row>
    <row r="860" spans="1:6" x14ac:dyDescent="0.3">
      <c r="A860" s="299" t="s">
        <v>494</v>
      </c>
      <c r="B860" s="299" t="s">
        <v>430</v>
      </c>
      <c r="C860" s="299" t="s">
        <v>35</v>
      </c>
      <c r="D860" s="301">
        <v>5726.6818181818189</v>
      </c>
      <c r="E860" s="301">
        <v>68</v>
      </c>
      <c r="F860" s="299" t="s">
        <v>241</v>
      </c>
    </row>
    <row r="861" spans="1:6" x14ac:dyDescent="0.3">
      <c r="A861" s="299" t="s">
        <v>494</v>
      </c>
      <c r="B861" s="299" t="s">
        <v>430</v>
      </c>
      <c r="C861" s="299" t="s">
        <v>35</v>
      </c>
      <c r="D861" s="301">
        <v>67.772727272727266</v>
      </c>
      <c r="E861" s="301">
        <v>70</v>
      </c>
      <c r="F861" s="299" t="s">
        <v>242</v>
      </c>
    </row>
    <row r="862" spans="1:6" x14ac:dyDescent="0.3">
      <c r="A862" s="299" t="s">
        <v>494</v>
      </c>
      <c r="B862" s="299" t="s">
        <v>430</v>
      </c>
      <c r="C862" s="299" t="s">
        <v>35</v>
      </c>
      <c r="D862" s="301">
        <v>3</v>
      </c>
      <c r="E862" s="301">
        <v>72</v>
      </c>
      <c r="F862" s="299" t="s">
        <v>375</v>
      </c>
    </row>
    <row r="863" spans="1:6" x14ac:dyDescent="0.3">
      <c r="A863" s="299" t="s">
        <v>494</v>
      </c>
      <c r="B863" s="299" t="s">
        <v>430</v>
      </c>
      <c r="C863" s="299" t="s">
        <v>35</v>
      </c>
      <c r="D863" s="301">
        <v>6376.318181818182</v>
      </c>
      <c r="E863" s="301">
        <v>76</v>
      </c>
      <c r="F863" s="299" t="s">
        <v>243</v>
      </c>
    </row>
    <row r="864" spans="1:6" x14ac:dyDescent="0.3">
      <c r="A864" s="299" t="s">
        <v>494</v>
      </c>
      <c r="B864" s="299" t="s">
        <v>430</v>
      </c>
      <c r="C864" s="299" t="s">
        <v>35</v>
      </c>
      <c r="D864" s="301">
        <v>2.8636363636363638</v>
      </c>
      <c r="E864" s="301">
        <v>84</v>
      </c>
      <c r="F864" s="299" t="s">
        <v>401</v>
      </c>
    </row>
    <row r="865" spans="1:6" x14ac:dyDescent="0.3">
      <c r="A865" s="299" t="s">
        <v>494</v>
      </c>
      <c r="B865" s="299" t="s">
        <v>430</v>
      </c>
      <c r="C865" s="299" t="s">
        <v>35</v>
      </c>
      <c r="D865" s="301">
        <v>1.8181818181818183</v>
      </c>
      <c r="E865" s="301">
        <v>86</v>
      </c>
      <c r="F865" s="299" t="s">
        <v>244</v>
      </c>
    </row>
    <row r="866" spans="1:6" x14ac:dyDescent="0.3">
      <c r="A866" s="299" t="s">
        <v>494</v>
      </c>
      <c r="B866" s="299" t="s">
        <v>430</v>
      </c>
      <c r="C866" s="299" t="s">
        <v>35</v>
      </c>
      <c r="D866" s="301">
        <v>2</v>
      </c>
      <c r="E866" s="301">
        <v>92</v>
      </c>
      <c r="F866" s="299" t="s">
        <v>376</v>
      </c>
    </row>
    <row r="867" spans="1:6" x14ac:dyDescent="0.3">
      <c r="A867" s="299" t="s">
        <v>494</v>
      </c>
      <c r="B867" s="299" t="s">
        <v>430</v>
      </c>
      <c r="C867" s="299" t="s">
        <v>35</v>
      </c>
      <c r="D867" s="301">
        <v>0.77272727272727271</v>
      </c>
      <c r="E867" s="301">
        <v>96</v>
      </c>
      <c r="F867" s="299" t="s">
        <v>377</v>
      </c>
    </row>
    <row r="868" spans="1:6" x14ac:dyDescent="0.3">
      <c r="A868" s="299" t="s">
        <v>494</v>
      </c>
      <c r="B868" s="299" t="s">
        <v>430</v>
      </c>
      <c r="C868" s="299" t="s">
        <v>35</v>
      </c>
      <c r="D868" s="301">
        <v>5687.454545454546</v>
      </c>
      <c r="E868" s="301">
        <v>100</v>
      </c>
      <c r="F868" s="299" t="s">
        <v>101</v>
      </c>
    </row>
    <row r="869" spans="1:6" x14ac:dyDescent="0.3">
      <c r="A869" s="299" t="s">
        <v>494</v>
      </c>
      <c r="B869" s="299" t="s">
        <v>430</v>
      </c>
      <c r="C869" s="299" t="s">
        <v>35</v>
      </c>
      <c r="D869" s="301">
        <v>11.363636363636363</v>
      </c>
      <c r="E869" s="301">
        <v>104</v>
      </c>
      <c r="F869" s="299" t="s">
        <v>245</v>
      </c>
    </row>
    <row r="870" spans="1:6" x14ac:dyDescent="0.3">
      <c r="A870" s="299" t="s">
        <v>494</v>
      </c>
      <c r="B870" s="299" t="s">
        <v>430</v>
      </c>
      <c r="C870" s="299" t="s">
        <v>35</v>
      </c>
      <c r="D870" s="301">
        <v>3</v>
      </c>
      <c r="E870" s="301">
        <v>108</v>
      </c>
      <c r="F870" s="299" t="s">
        <v>246</v>
      </c>
    </row>
    <row r="871" spans="1:6" x14ac:dyDescent="0.3">
      <c r="A871" s="299" t="s">
        <v>494</v>
      </c>
      <c r="B871" s="299" t="s">
        <v>430</v>
      </c>
      <c r="C871" s="299" t="s">
        <v>35</v>
      </c>
      <c r="D871" s="301">
        <v>527.63636363636363</v>
      </c>
      <c r="E871" s="301">
        <v>112</v>
      </c>
      <c r="F871" s="299" t="s">
        <v>247</v>
      </c>
    </row>
    <row r="872" spans="1:6" x14ac:dyDescent="0.3">
      <c r="A872" s="299" t="s">
        <v>494</v>
      </c>
      <c r="B872" s="299" t="s">
        <v>430</v>
      </c>
      <c r="C872" s="299" t="s">
        <v>35</v>
      </c>
      <c r="D872" s="301">
        <v>10.590909090909092</v>
      </c>
      <c r="E872" s="301">
        <v>116</v>
      </c>
      <c r="F872" s="299" t="s">
        <v>248</v>
      </c>
    </row>
    <row r="873" spans="1:6" x14ac:dyDescent="0.3">
      <c r="A873" s="299" t="s">
        <v>494</v>
      </c>
      <c r="B873" s="299" t="s">
        <v>430</v>
      </c>
      <c r="C873" s="299" t="s">
        <v>35</v>
      </c>
      <c r="D873" s="301">
        <v>299.5</v>
      </c>
      <c r="E873" s="301">
        <v>120</v>
      </c>
      <c r="F873" s="299" t="s">
        <v>249</v>
      </c>
    </row>
    <row r="874" spans="1:6" x14ac:dyDescent="0.3">
      <c r="A874" s="299" t="s">
        <v>494</v>
      </c>
      <c r="B874" s="299" t="s">
        <v>430</v>
      </c>
      <c r="C874" s="299" t="s">
        <v>35</v>
      </c>
      <c r="D874" s="301">
        <v>267.45454545454544</v>
      </c>
      <c r="E874" s="301">
        <v>124</v>
      </c>
      <c r="F874" s="299" t="s">
        <v>250</v>
      </c>
    </row>
    <row r="875" spans="1:6" x14ac:dyDescent="0.3">
      <c r="A875" s="299" t="s">
        <v>494</v>
      </c>
      <c r="B875" s="299" t="s">
        <v>430</v>
      </c>
      <c r="C875" s="299" t="s">
        <v>35</v>
      </c>
      <c r="D875" s="301">
        <v>256.40909090909093</v>
      </c>
      <c r="E875" s="301">
        <v>132</v>
      </c>
      <c r="F875" s="299" t="s">
        <v>251</v>
      </c>
    </row>
    <row r="876" spans="1:6" x14ac:dyDescent="0.3">
      <c r="A876" s="299" t="s">
        <v>494</v>
      </c>
      <c r="B876" s="299" t="s">
        <v>430</v>
      </c>
      <c r="C876" s="299" t="s">
        <v>35</v>
      </c>
      <c r="D876" s="301">
        <v>0.27272727272727271</v>
      </c>
      <c r="E876" s="301">
        <v>136</v>
      </c>
      <c r="F876" s="299" t="s">
        <v>252</v>
      </c>
    </row>
    <row r="877" spans="1:6" x14ac:dyDescent="0.3">
      <c r="A877" s="299" t="s">
        <v>494</v>
      </c>
      <c r="B877" s="299" t="s">
        <v>430</v>
      </c>
      <c r="C877" s="299" t="s">
        <v>35</v>
      </c>
      <c r="D877" s="301">
        <v>11.363636363636363</v>
      </c>
      <c r="E877" s="301">
        <v>140</v>
      </c>
      <c r="F877" s="299" t="s">
        <v>378</v>
      </c>
    </row>
    <row r="878" spans="1:6" x14ac:dyDescent="0.3">
      <c r="A878" s="299" t="s">
        <v>494</v>
      </c>
      <c r="B878" s="299" t="s">
        <v>430</v>
      </c>
      <c r="C878" s="299" t="s">
        <v>35</v>
      </c>
      <c r="D878" s="301">
        <v>29.909090909090907</v>
      </c>
      <c r="E878" s="301">
        <v>144</v>
      </c>
      <c r="F878" s="299" t="s">
        <v>253</v>
      </c>
    </row>
    <row r="879" spans="1:6" x14ac:dyDescent="0.3">
      <c r="A879" s="299" t="s">
        <v>494</v>
      </c>
      <c r="B879" s="299" t="s">
        <v>430</v>
      </c>
      <c r="C879" s="299" t="s">
        <v>35</v>
      </c>
      <c r="D879" s="301">
        <v>2</v>
      </c>
      <c r="E879" s="301">
        <v>148</v>
      </c>
      <c r="F879" s="299" t="s">
        <v>379</v>
      </c>
    </row>
    <row r="880" spans="1:6" x14ac:dyDescent="0.3">
      <c r="A880" s="299" t="s">
        <v>494</v>
      </c>
      <c r="B880" s="299" t="s">
        <v>430</v>
      </c>
      <c r="C880" s="299" t="s">
        <v>35</v>
      </c>
      <c r="D880" s="301">
        <v>2077.909090909091</v>
      </c>
      <c r="E880" s="301">
        <v>152</v>
      </c>
      <c r="F880" s="299" t="s">
        <v>254</v>
      </c>
    </row>
    <row r="881" spans="1:6" x14ac:dyDescent="0.3">
      <c r="A881" s="299" t="s">
        <v>494</v>
      </c>
      <c r="B881" s="299" t="s">
        <v>430</v>
      </c>
      <c r="C881" s="299" t="s">
        <v>35</v>
      </c>
      <c r="D881" s="301">
        <v>15105.818181818182</v>
      </c>
      <c r="E881" s="301">
        <v>156</v>
      </c>
      <c r="F881" s="299" t="s">
        <v>112</v>
      </c>
    </row>
    <row r="882" spans="1:6" x14ac:dyDescent="0.3">
      <c r="A882" s="299" t="s">
        <v>494</v>
      </c>
      <c r="B882" s="299" t="s">
        <v>430</v>
      </c>
      <c r="C882" s="299" t="s">
        <v>35</v>
      </c>
      <c r="D882" s="301">
        <v>85.409090909090907</v>
      </c>
      <c r="E882" s="301">
        <v>158</v>
      </c>
      <c r="F882" s="299" t="s">
        <v>255</v>
      </c>
    </row>
    <row r="883" spans="1:6" x14ac:dyDescent="0.3">
      <c r="A883" s="299" t="s">
        <v>494</v>
      </c>
      <c r="B883" s="299" t="s">
        <v>430</v>
      </c>
      <c r="C883" s="299" t="s">
        <v>35</v>
      </c>
      <c r="D883" s="301">
        <v>1</v>
      </c>
      <c r="E883" s="301">
        <v>162</v>
      </c>
      <c r="F883" s="299" t="s">
        <v>256</v>
      </c>
    </row>
    <row r="884" spans="1:6" x14ac:dyDescent="0.3">
      <c r="A884" s="299" t="s">
        <v>494</v>
      </c>
      <c r="B884" s="299" t="s">
        <v>430</v>
      </c>
      <c r="C884" s="299" t="s">
        <v>35</v>
      </c>
      <c r="D884" s="301">
        <v>36638.5</v>
      </c>
      <c r="E884" s="301">
        <v>170</v>
      </c>
      <c r="F884" s="299" t="s">
        <v>102</v>
      </c>
    </row>
    <row r="885" spans="1:6" x14ac:dyDescent="0.3">
      <c r="A885" s="299" t="s">
        <v>494</v>
      </c>
      <c r="B885" s="299" t="s">
        <v>430</v>
      </c>
      <c r="C885" s="299" t="s">
        <v>35</v>
      </c>
      <c r="D885" s="301">
        <v>5.1818181818181817</v>
      </c>
      <c r="E885" s="301">
        <v>174</v>
      </c>
      <c r="F885" s="299" t="s">
        <v>257</v>
      </c>
    </row>
    <row r="886" spans="1:6" x14ac:dyDescent="0.3">
      <c r="A886" s="299" t="s">
        <v>494</v>
      </c>
      <c r="B886" s="299" t="s">
        <v>430</v>
      </c>
      <c r="C886" s="299" t="s">
        <v>35</v>
      </c>
      <c r="D886" s="301">
        <v>86.409090909090907</v>
      </c>
      <c r="E886" s="301">
        <v>178</v>
      </c>
      <c r="F886" s="299" t="s">
        <v>258</v>
      </c>
    </row>
    <row r="887" spans="1:6" x14ac:dyDescent="0.3">
      <c r="A887" s="299" t="s">
        <v>494</v>
      </c>
      <c r="B887" s="299" t="s">
        <v>430</v>
      </c>
      <c r="C887" s="299" t="s">
        <v>35</v>
      </c>
      <c r="D887" s="301">
        <v>24.5</v>
      </c>
      <c r="E887" s="301">
        <v>180</v>
      </c>
      <c r="F887" s="299" t="s">
        <v>259</v>
      </c>
    </row>
    <row r="888" spans="1:6" x14ac:dyDescent="0.3">
      <c r="A888" s="299" t="s">
        <v>494</v>
      </c>
      <c r="B888" s="299" t="s">
        <v>430</v>
      </c>
      <c r="C888" s="299" t="s">
        <v>35</v>
      </c>
      <c r="D888" s="301">
        <v>374.13636363636363</v>
      </c>
      <c r="E888" s="301">
        <v>188</v>
      </c>
      <c r="F888" s="299" t="s">
        <v>260</v>
      </c>
    </row>
    <row r="889" spans="1:6" x14ac:dyDescent="0.3">
      <c r="A889" s="299" t="s">
        <v>494</v>
      </c>
      <c r="B889" s="299" t="s">
        <v>430</v>
      </c>
      <c r="C889" s="299" t="s">
        <v>35</v>
      </c>
      <c r="D889" s="301">
        <v>452.68181818181819</v>
      </c>
      <c r="E889" s="301">
        <v>191</v>
      </c>
      <c r="F889" s="299" t="s">
        <v>103</v>
      </c>
    </row>
    <row r="890" spans="1:6" x14ac:dyDescent="0.3">
      <c r="A890" s="299" t="s">
        <v>494</v>
      </c>
      <c r="B890" s="299" t="s">
        <v>430</v>
      </c>
      <c r="C890" s="299" t="s">
        <v>35</v>
      </c>
      <c r="D890" s="301">
        <v>6909.181818181818</v>
      </c>
      <c r="E890" s="301">
        <v>192</v>
      </c>
      <c r="F890" s="299" t="s">
        <v>261</v>
      </c>
    </row>
    <row r="891" spans="1:6" x14ac:dyDescent="0.3">
      <c r="A891" s="299" t="s">
        <v>494</v>
      </c>
      <c r="B891" s="299" t="s">
        <v>430</v>
      </c>
      <c r="C891" s="299" t="s">
        <v>35</v>
      </c>
      <c r="D891" s="301">
        <v>110.5</v>
      </c>
      <c r="E891" s="301">
        <v>196</v>
      </c>
      <c r="F891" s="299" t="s">
        <v>120</v>
      </c>
    </row>
    <row r="892" spans="1:6" x14ac:dyDescent="0.3">
      <c r="A892" s="299" t="s">
        <v>494</v>
      </c>
      <c r="B892" s="299" t="s">
        <v>430</v>
      </c>
      <c r="C892" s="299" t="s">
        <v>35</v>
      </c>
      <c r="D892" s="301">
        <v>572.5</v>
      </c>
      <c r="E892" s="301">
        <v>203</v>
      </c>
      <c r="F892" s="299" t="s">
        <v>224</v>
      </c>
    </row>
    <row r="893" spans="1:6" x14ac:dyDescent="0.3">
      <c r="A893" s="299" t="s">
        <v>494</v>
      </c>
      <c r="B893" s="299" t="s">
        <v>430</v>
      </c>
      <c r="C893" s="299" t="s">
        <v>35</v>
      </c>
      <c r="D893" s="301">
        <v>8.8181818181818183</v>
      </c>
      <c r="E893" s="301">
        <v>204</v>
      </c>
      <c r="F893" s="299" t="s">
        <v>262</v>
      </c>
    </row>
    <row r="894" spans="1:6" x14ac:dyDescent="0.3">
      <c r="A894" s="299" t="s">
        <v>494</v>
      </c>
      <c r="B894" s="299" t="s">
        <v>430</v>
      </c>
      <c r="C894" s="299" t="s">
        <v>35</v>
      </c>
      <c r="D894" s="301">
        <v>602.90909090909088</v>
      </c>
      <c r="E894" s="301">
        <v>208</v>
      </c>
      <c r="F894" s="299" t="s">
        <v>113</v>
      </c>
    </row>
    <row r="895" spans="1:6" x14ac:dyDescent="0.3">
      <c r="A895" s="299" t="s">
        <v>494</v>
      </c>
      <c r="B895" s="299" t="s">
        <v>430</v>
      </c>
      <c r="C895" s="299" t="s">
        <v>35</v>
      </c>
      <c r="D895" s="301">
        <v>28.954545454545453</v>
      </c>
      <c r="E895" s="301">
        <v>212</v>
      </c>
      <c r="F895" s="299" t="s">
        <v>263</v>
      </c>
    </row>
    <row r="896" spans="1:6" x14ac:dyDescent="0.3">
      <c r="A896" s="299" t="s">
        <v>494</v>
      </c>
      <c r="B896" s="299" t="s">
        <v>430</v>
      </c>
      <c r="C896" s="299" t="s">
        <v>35</v>
      </c>
      <c r="D896" s="301">
        <v>5954.727272727273</v>
      </c>
      <c r="E896" s="301">
        <v>214</v>
      </c>
      <c r="F896" s="299" t="s">
        <v>225</v>
      </c>
    </row>
    <row r="897" spans="1:6" x14ac:dyDescent="0.3">
      <c r="A897" s="299" t="s">
        <v>494</v>
      </c>
      <c r="B897" s="299" t="s">
        <v>430</v>
      </c>
      <c r="C897" s="299" t="s">
        <v>35</v>
      </c>
      <c r="D897" s="301">
        <v>9319.636363636364</v>
      </c>
      <c r="E897" s="301">
        <v>218</v>
      </c>
      <c r="F897" s="299" t="s">
        <v>114</v>
      </c>
    </row>
    <row r="898" spans="1:6" x14ac:dyDescent="0.3">
      <c r="A898" s="299" t="s">
        <v>494</v>
      </c>
      <c r="B898" s="299" t="s">
        <v>430</v>
      </c>
      <c r="C898" s="299" t="s">
        <v>35</v>
      </c>
      <c r="D898" s="301">
        <v>3314.318181818182</v>
      </c>
      <c r="E898" s="301">
        <v>222</v>
      </c>
      <c r="F898" s="299" t="s">
        <v>264</v>
      </c>
    </row>
    <row r="899" spans="1:6" x14ac:dyDescent="0.3">
      <c r="A899" s="299" t="s">
        <v>494</v>
      </c>
      <c r="B899" s="299" t="s">
        <v>430</v>
      </c>
      <c r="C899" s="299" t="s">
        <v>35</v>
      </c>
      <c r="D899" s="301">
        <v>1008.9090909090909</v>
      </c>
      <c r="E899" s="301">
        <v>226</v>
      </c>
      <c r="F899" s="299" t="s">
        <v>265</v>
      </c>
    </row>
    <row r="900" spans="1:6" x14ac:dyDescent="0.3">
      <c r="A900" s="299" t="s">
        <v>494</v>
      </c>
      <c r="B900" s="299" t="s">
        <v>430</v>
      </c>
      <c r="C900" s="299" t="s">
        <v>35</v>
      </c>
      <c r="D900" s="301">
        <v>33.63636363636364</v>
      </c>
      <c r="E900" s="301">
        <v>231</v>
      </c>
      <c r="F900" s="299" t="s">
        <v>266</v>
      </c>
    </row>
    <row r="901" spans="1:6" x14ac:dyDescent="0.3">
      <c r="A901" s="299" t="s">
        <v>494</v>
      </c>
      <c r="B901" s="299" t="s">
        <v>430</v>
      </c>
      <c r="C901" s="299" t="s">
        <v>35</v>
      </c>
      <c r="D901" s="301">
        <v>5.9545454545454541</v>
      </c>
      <c r="E901" s="301">
        <v>232</v>
      </c>
      <c r="F901" s="299" t="s">
        <v>380</v>
      </c>
    </row>
    <row r="902" spans="1:6" x14ac:dyDescent="0.3">
      <c r="A902" s="299" t="s">
        <v>494</v>
      </c>
      <c r="B902" s="299" t="s">
        <v>430</v>
      </c>
      <c r="C902" s="299" t="s">
        <v>35</v>
      </c>
      <c r="D902" s="301">
        <v>224.36363636363637</v>
      </c>
      <c r="E902" s="301">
        <v>233</v>
      </c>
      <c r="F902" s="299" t="s">
        <v>104</v>
      </c>
    </row>
    <row r="903" spans="1:6" x14ac:dyDescent="0.3">
      <c r="A903" s="299" t="s">
        <v>494</v>
      </c>
      <c r="B903" s="299" t="s">
        <v>430</v>
      </c>
      <c r="C903" s="299" t="s">
        <v>35</v>
      </c>
      <c r="D903" s="301">
        <v>3.4090909090909092</v>
      </c>
      <c r="E903" s="301">
        <v>239</v>
      </c>
      <c r="F903" s="299" t="s">
        <v>404</v>
      </c>
    </row>
    <row r="904" spans="1:6" x14ac:dyDescent="0.3">
      <c r="A904" s="299" t="s">
        <v>494</v>
      </c>
      <c r="B904" s="299" t="s">
        <v>430</v>
      </c>
      <c r="C904" s="299" t="s">
        <v>35</v>
      </c>
      <c r="D904" s="301">
        <v>0.45454545454545453</v>
      </c>
      <c r="E904" s="301">
        <v>242</v>
      </c>
      <c r="F904" s="299" t="s">
        <v>405</v>
      </c>
    </row>
    <row r="905" spans="1:6" x14ac:dyDescent="0.3">
      <c r="A905" s="299" t="s">
        <v>494</v>
      </c>
      <c r="B905" s="299" t="s">
        <v>430</v>
      </c>
      <c r="C905" s="299" t="s">
        <v>35</v>
      </c>
      <c r="D905" s="301">
        <v>857.68181818181813</v>
      </c>
      <c r="E905" s="301">
        <v>246</v>
      </c>
      <c r="F905" s="299" t="s">
        <v>116</v>
      </c>
    </row>
    <row r="906" spans="1:6" x14ac:dyDescent="0.3">
      <c r="A906" s="299" t="s">
        <v>494</v>
      </c>
      <c r="B906" s="299" t="s">
        <v>430</v>
      </c>
      <c r="C906" s="299" t="s">
        <v>35</v>
      </c>
      <c r="D906" s="301">
        <v>9017.6363636363621</v>
      </c>
      <c r="E906" s="301">
        <v>250</v>
      </c>
      <c r="F906" s="299" t="s">
        <v>105</v>
      </c>
    </row>
    <row r="907" spans="1:6" x14ac:dyDescent="0.3">
      <c r="A907" s="299" t="s">
        <v>494</v>
      </c>
      <c r="B907" s="299" t="s">
        <v>430</v>
      </c>
      <c r="C907" s="299" t="s">
        <v>35</v>
      </c>
      <c r="D907" s="301">
        <v>1</v>
      </c>
      <c r="E907" s="301">
        <v>254</v>
      </c>
      <c r="F907" s="299" t="s">
        <v>406</v>
      </c>
    </row>
    <row r="908" spans="1:6" x14ac:dyDescent="0.3">
      <c r="A908" s="299" t="s">
        <v>494</v>
      </c>
      <c r="B908" s="299" t="s">
        <v>430</v>
      </c>
      <c r="C908" s="299" t="s">
        <v>35</v>
      </c>
      <c r="D908" s="301">
        <v>2</v>
      </c>
      <c r="E908" s="301">
        <v>258</v>
      </c>
      <c r="F908" s="299" t="s">
        <v>407</v>
      </c>
    </row>
    <row r="909" spans="1:6" x14ac:dyDescent="0.3">
      <c r="A909" s="299" t="s">
        <v>494</v>
      </c>
      <c r="B909" s="299" t="s">
        <v>430</v>
      </c>
      <c r="C909" s="299" t="s">
        <v>35</v>
      </c>
      <c r="D909" s="301">
        <v>1</v>
      </c>
      <c r="E909" s="301">
        <v>260</v>
      </c>
      <c r="F909" s="299" t="s">
        <v>408</v>
      </c>
    </row>
    <row r="910" spans="1:6" x14ac:dyDescent="0.3">
      <c r="A910" s="299" t="s">
        <v>494</v>
      </c>
      <c r="B910" s="299" t="s">
        <v>430</v>
      </c>
      <c r="C910" s="299" t="s">
        <v>35</v>
      </c>
      <c r="D910" s="301">
        <v>11.227272727272727</v>
      </c>
      <c r="E910" s="301">
        <v>266</v>
      </c>
      <c r="F910" s="299" t="s">
        <v>268</v>
      </c>
    </row>
    <row r="911" spans="1:6" x14ac:dyDescent="0.3">
      <c r="A911" s="299" t="s">
        <v>494</v>
      </c>
      <c r="B911" s="299" t="s">
        <v>430</v>
      </c>
      <c r="C911" s="299" t="s">
        <v>35</v>
      </c>
      <c r="D911" s="301">
        <v>891.68181818181813</v>
      </c>
      <c r="E911" s="301">
        <v>268</v>
      </c>
      <c r="F911" s="299" t="s">
        <v>269</v>
      </c>
    </row>
    <row r="912" spans="1:6" x14ac:dyDescent="0.3">
      <c r="A912" s="299" t="s">
        <v>494</v>
      </c>
      <c r="B912" s="299" t="s">
        <v>430</v>
      </c>
      <c r="C912" s="299" t="s">
        <v>35</v>
      </c>
      <c r="D912" s="301">
        <v>583.31818181818187</v>
      </c>
      <c r="E912" s="301">
        <v>270</v>
      </c>
      <c r="F912" s="299" t="s">
        <v>270</v>
      </c>
    </row>
    <row r="913" spans="1:6" x14ac:dyDescent="0.3">
      <c r="A913" s="299" t="s">
        <v>494</v>
      </c>
      <c r="B913" s="299" t="s">
        <v>430</v>
      </c>
      <c r="C913" s="299" t="s">
        <v>35</v>
      </c>
      <c r="D913" s="301">
        <v>31.90909090909091</v>
      </c>
      <c r="E913" s="301">
        <v>275</v>
      </c>
      <c r="F913" s="299" t="s">
        <v>271</v>
      </c>
    </row>
    <row r="914" spans="1:6" x14ac:dyDescent="0.3">
      <c r="A914" s="299" t="s">
        <v>494</v>
      </c>
      <c r="B914" s="299" t="s">
        <v>430</v>
      </c>
      <c r="C914" s="299" t="s">
        <v>35</v>
      </c>
      <c r="D914" s="301">
        <v>5859</v>
      </c>
      <c r="E914" s="301">
        <v>276</v>
      </c>
      <c r="F914" s="299" t="s">
        <v>99</v>
      </c>
    </row>
    <row r="915" spans="1:6" x14ac:dyDescent="0.3">
      <c r="A915" s="299" t="s">
        <v>494</v>
      </c>
      <c r="B915" s="299" t="s">
        <v>430</v>
      </c>
      <c r="C915" s="299" t="s">
        <v>35</v>
      </c>
      <c r="D915" s="301">
        <v>758.18181818181813</v>
      </c>
      <c r="E915" s="301">
        <v>288</v>
      </c>
      <c r="F915" s="299" t="s">
        <v>272</v>
      </c>
    </row>
    <row r="916" spans="1:6" x14ac:dyDescent="0.3">
      <c r="A916" s="299" t="s">
        <v>494</v>
      </c>
      <c r="B916" s="299" t="s">
        <v>430</v>
      </c>
      <c r="C916" s="299" t="s">
        <v>35</v>
      </c>
      <c r="D916" s="301">
        <v>3.9090909090909092</v>
      </c>
      <c r="E916" s="301">
        <v>292</v>
      </c>
      <c r="F916" s="299" t="s">
        <v>273</v>
      </c>
    </row>
    <row r="917" spans="1:6" x14ac:dyDescent="0.3">
      <c r="A917" s="299" t="s">
        <v>494</v>
      </c>
      <c r="B917" s="299" t="s">
        <v>430</v>
      </c>
      <c r="C917" s="299" t="s">
        <v>35</v>
      </c>
      <c r="D917" s="301">
        <v>852.27272727272725</v>
      </c>
      <c r="E917" s="301">
        <v>300</v>
      </c>
      <c r="F917" s="299" t="s">
        <v>117</v>
      </c>
    </row>
    <row r="918" spans="1:6" x14ac:dyDescent="0.3">
      <c r="A918" s="299" t="s">
        <v>494</v>
      </c>
      <c r="B918" s="299" t="s">
        <v>430</v>
      </c>
      <c r="C918" s="299" t="s">
        <v>35</v>
      </c>
      <c r="D918" s="301">
        <v>1</v>
      </c>
      <c r="E918" s="301">
        <v>308</v>
      </c>
      <c r="F918" s="299" t="s">
        <v>7</v>
      </c>
    </row>
    <row r="919" spans="1:6" x14ac:dyDescent="0.3">
      <c r="A919" s="299" t="s">
        <v>494</v>
      </c>
      <c r="B919" s="299" t="s">
        <v>430</v>
      </c>
      <c r="C919" s="299" t="s">
        <v>35</v>
      </c>
      <c r="D919" s="301">
        <v>1</v>
      </c>
      <c r="E919" s="301">
        <v>312</v>
      </c>
      <c r="F919" s="299" t="s">
        <v>410</v>
      </c>
    </row>
    <row r="920" spans="1:6" x14ac:dyDescent="0.3">
      <c r="A920" s="299" t="s">
        <v>494</v>
      </c>
      <c r="B920" s="299" t="s">
        <v>430</v>
      </c>
      <c r="C920" s="299" t="s">
        <v>35</v>
      </c>
      <c r="D920" s="301">
        <v>1</v>
      </c>
      <c r="E920" s="301">
        <v>316</v>
      </c>
      <c r="F920" s="299" t="s">
        <v>427</v>
      </c>
    </row>
    <row r="921" spans="1:6" x14ac:dyDescent="0.3">
      <c r="A921" s="299" t="s">
        <v>494</v>
      </c>
      <c r="B921" s="299" t="s">
        <v>430</v>
      </c>
      <c r="C921" s="299" t="s">
        <v>35</v>
      </c>
      <c r="D921" s="301">
        <v>1205.8636363636365</v>
      </c>
      <c r="E921" s="301">
        <v>320</v>
      </c>
      <c r="F921" s="299" t="s">
        <v>274</v>
      </c>
    </row>
    <row r="922" spans="1:6" x14ac:dyDescent="0.3">
      <c r="A922" s="299" t="s">
        <v>494</v>
      </c>
      <c r="B922" s="299" t="s">
        <v>430</v>
      </c>
      <c r="C922" s="299" t="s">
        <v>35</v>
      </c>
      <c r="D922" s="301">
        <v>321.90909090909088</v>
      </c>
      <c r="E922" s="301">
        <v>324</v>
      </c>
      <c r="F922" s="299" t="s">
        <v>275</v>
      </c>
    </row>
    <row r="923" spans="1:6" x14ac:dyDescent="0.3">
      <c r="A923" s="299" t="s">
        <v>494</v>
      </c>
      <c r="B923" s="299" t="s">
        <v>430</v>
      </c>
      <c r="C923" s="299" t="s">
        <v>35</v>
      </c>
      <c r="D923" s="301">
        <v>1</v>
      </c>
      <c r="E923" s="301">
        <v>328</v>
      </c>
      <c r="F923" s="299" t="s">
        <v>276</v>
      </c>
    </row>
    <row r="924" spans="1:6" x14ac:dyDescent="0.3">
      <c r="A924" s="299" t="s">
        <v>494</v>
      </c>
      <c r="B924" s="299" t="s">
        <v>430</v>
      </c>
      <c r="C924" s="299" t="s">
        <v>35</v>
      </c>
      <c r="D924" s="301">
        <v>91</v>
      </c>
      <c r="E924" s="301">
        <v>332</v>
      </c>
      <c r="F924" s="299" t="s">
        <v>277</v>
      </c>
    </row>
    <row r="925" spans="1:6" x14ac:dyDescent="0.3">
      <c r="A925" s="299" t="s">
        <v>494</v>
      </c>
      <c r="B925" s="299" t="s">
        <v>430</v>
      </c>
      <c r="C925" s="299" t="s">
        <v>35</v>
      </c>
      <c r="D925" s="301">
        <v>20887.409090909088</v>
      </c>
      <c r="E925" s="301">
        <v>340</v>
      </c>
      <c r="F925" s="299" t="s">
        <v>190</v>
      </c>
    </row>
    <row r="926" spans="1:6" x14ac:dyDescent="0.3">
      <c r="A926" s="299" t="s">
        <v>494</v>
      </c>
      <c r="B926" s="299" t="s">
        <v>430</v>
      </c>
      <c r="C926" s="299" t="s">
        <v>35</v>
      </c>
      <c r="D926" s="301">
        <v>5</v>
      </c>
      <c r="E926" s="301">
        <v>344</v>
      </c>
      <c r="F926" s="299" t="s">
        <v>278</v>
      </c>
    </row>
    <row r="927" spans="1:6" x14ac:dyDescent="0.3">
      <c r="A927" s="299" t="s">
        <v>494</v>
      </c>
      <c r="B927" s="299" t="s">
        <v>430</v>
      </c>
      <c r="C927" s="299" t="s">
        <v>35</v>
      </c>
      <c r="D927" s="301">
        <v>1000.9090909090909</v>
      </c>
      <c r="E927" s="301">
        <v>348</v>
      </c>
      <c r="F927" s="299" t="s">
        <v>279</v>
      </c>
    </row>
    <row r="928" spans="1:6" x14ac:dyDescent="0.3">
      <c r="A928" s="299" t="s">
        <v>494</v>
      </c>
      <c r="B928" s="299" t="s">
        <v>430</v>
      </c>
      <c r="C928" s="299" t="s">
        <v>35</v>
      </c>
      <c r="D928" s="301">
        <v>37.409090909090907</v>
      </c>
      <c r="E928" s="301">
        <v>352</v>
      </c>
      <c r="F928" s="299" t="s">
        <v>280</v>
      </c>
    </row>
    <row r="929" spans="1:6" x14ac:dyDescent="0.3">
      <c r="A929" s="299" t="s">
        <v>494</v>
      </c>
      <c r="B929" s="299" t="s">
        <v>430</v>
      </c>
      <c r="C929" s="299" t="s">
        <v>35</v>
      </c>
      <c r="D929" s="301">
        <v>2715.818181818182</v>
      </c>
      <c r="E929" s="301">
        <v>356</v>
      </c>
      <c r="F929" s="299" t="s">
        <v>281</v>
      </c>
    </row>
    <row r="930" spans="1:6" x14ac:dyDescent="0.3">
      <c r="A930" s="299" t="s">
        <v>494</v>
      </c>
      <c r="B930" s="299" t="s">
        <v>430</v>
      </c>
      <c r="C930" s="299" t="s">
        <v>35</v>
      </c>
      <c r="D930" s="301">
        <v>117.59090909090909</v>
      </c>
      <c r="E930" s="301">
        <v>360</v>
      </c>
      <c r="F930" s="299" t="s">
        <v>282</v>
      </c>
    </row>
    <row r="931" spans="1:6" x14ac:dyDescent="0.3">
      <c r="A931" s="299" t="s">
        <v>494</v>
      </c>
      <c r="B931" s="299" t="s">
        <v>430</v>
      </c>
      <c r="C931" s="299" t="s">
        <v>35</v>
      </c>
      <c r="D931" s="301">
        <v>357.54545454545456</v>
      </c>
      <c r="E931" s="301">
        <v>364</v>
      </c>
      <c r="F931" s="299" t="s">
        <v>283</v>
      </c>
    </row>
    <row r="932" spans="1:6" x14ac:dyDescent="0.3">
      <c r="A932" s="299" t="s">
        <v>494</v>
      </c>
      <c r="B932" s="299" t="s">
        <v>430</v>
      </c>
      <c r="C932" s="299" t="s">
        <v>35</v>
      </c>
      <c r="D932" s="301">
        <v>28</v>
      </c>
      <c r="E932" s="301">
        <v>368</v>
      </c>
      <c r="F932" s="299" t="s">
        <v>284</v>
      </c>
    </row>
    <row r="933" spans="1:6" x14ac:dyDescent="0.3">
      <c r="A933" s="299" t="s">
        <v>494</v>
      </c>
      <c r="B933" s="299" t="s">
        <v>430</v>
      </c>
      <c r="C933" s="299" t="s">
        <v>35</v>
      </c>
      <c r="D933" s="301">
        <v>1540.8636363636365</v>
      </c>
      <c r="E933" s="301">
        <v>372</v>
      </c>
      <c r="F933" s="299" t="s">
        <v>106</v>
      </c>
    </row>
    <row r="934" spans="1:6" x14ac:dyDescent="0.3">
      <c r="A934" s="299" t="s">
        <v>494</v>
      </c>
      <c r="B934" s="299" t="s">
        <v>430</v>
      </c>
      <c r="C934" s="299" t="s">
        <v>35</v>
      </c>
      <c r="D934" s="301">
        <v>78.13636363636364</v>
      </c>
      <c r="E934" s="301">
        <v>376</v>
      </c>
      <c r="F934" s="299" t="s">
        <v>285</v>
      </c>
    </row>
    <row r="935" spans="1:6" x14ac:dyDescent="0.3">
      <c r="A935" s="299" t="s">
        <v>494</v>
      </c>
      <c r="B935" s="299" t="s">
        <v>430</v>
      </c>
      <c r="C935" s="299" t="s">
        <v>35</v>
      </c>
      <c r="D935" s="301">
        <v>30553.045454545456</v>
      </c>
      <c r="E935" s="301">
        <v>380</v>
      </c>
      <c r="F935" s="299" t="s">
        <v>107</v>
      </c>
    </row>
    <row r="936" spans="1:6" x14ac:dyDescent="0.3">
      <c r="A936" s="299" t="s">
        <v>494</v>
      </c>
      <c r="B936" s="299" t="s">
        <v>430</v>
      </c>
      <c r="C936" s="299" t="s">
        <v>35</v>
      </c>
      <c r="D936" s="301">
        <v>217.40909090909091</v>
      </c>
      <c r="E936" s="301">
        <v>384</v>
      </c>
      <c r="F936" s="299" t="s">
        <v>286</v>
      </c>
    </row>
    <row r="937" spans="1:6" x14ac:dyDescent="0.3">
      <c r="A937" s="299" t="s">
        <v>494</v>
      </c>
      <c r="B937" s="299" t="s">
        <v>430</v>
      </c>
      <c r="C937" s="299" t="s">
        <v>35</v>
      </c>
      <c r="D937" s="301">
        <v>24.454545454545453</v>
      </c>
      <c r="E937" s="301">
        <v>388</v>
      </c>
      <c r="F937" s="299" t="s">
        <v>287</v>
      </c>
    </row>
    <row r="938" spans="1:6" x14ac:dyDescent="0.3">
      <c r="A938" s="299" t="s">
        <v>494</v>
      </c>
      <c r="B938" s="299" t="s">
        <v>430</v>
      </c>
      <c r="C938" s="299" t="s">
        <v>35</v>
      </c>
      <c r="D938" s="301">
        <v>240.86363636363637</v>
      </c>
      <c r="E938" s="301">
        <v>392</v>
      </c>
      <c r="F938" s="299" t="s">
        <v>288</v>
      </c>
    </row>
    <row r="939" spans="1:6" x14ac:dyDescent="0.3">
      <c r="A939" s="299" t="s">
        <v>494</v>
      </c>
      <c r="B939" s="299" t="s">
        <v>430</v>
      </c>
      <c r="C939" s="299" t="s">
        <v>35</v>
      </c>
      <c r="D939" s="301">
        <v>166.36363636363637</v>
      </c>
      <c r="E939" s="301">
        <v>398</v>
      </c>
      <c r="F939" s="299" t="s">
        <v>289</v>
      </c>
    </row>
    <row r="940" spans="1:6" x14ac:dyDescent="0.3">
      <c r="A940" s="299" t="s">
        <v>494</v>
      </c>
      <c r="B940" s="299" t="s">
        <v>430</v>
      </c>
      <c r="C940" s="299" t="s">
        <v>35</v>
      </c>
      <c r="D940" s="301">
        <v>53.045454545454547</v>
      </c>
      <c r="E940" s="301">
        <v>400</v>
      </c>
      <c r="F940" s="299" t="s">
        <v>290</v>
      </c>
    </row>
    <row r="941" spans="1:6" x14ac:dyDescent="0.3">
      <c r="A941" s="299" t="s">
        <v>494</v>
      </c>
      <c r="B941" s="299" t="s">
        <v>430</v>
      </c>
      <c r="C941" s="299" t="s">
        <v>35</v>
      </c>
      <c r="D941" s="301">
        <v>126.81818181818181</v>
      </c>
      <c r="E941" s="301">
        <v>404</v>
      </c>
      <c r="F941" s="299" t="s">
        <v>291</v>
      </c>
    </row>
    <row r="942" spans="1:6" x14ac:dyDescent="0.3">
      <c r="A942" s="299" t="s">
        <v>494</v>
      </c>
      <c r="B942" s="299" t="s">
        <v>430</v>
      </c>
      <c r="C942" s="299" t="s">
        <v>35</v>
      </c>
      <c r="D942" s="301">
        <v>11.727272727272727</v>
      </c>
      <c r="E942" s="301">
        <v>408</v>
      </c>
      <c r="F942" s="299" t="s">
        <v>292</v>
      </c>
    </row>
    <row r="943" spans="1:6" x14ac:dyDescent="0.3">
      <c r="A943" s="299" t="s">
        <v>494</v>
      </c>
      <c r="B943" s="299" t="s">
        <v>430</v>
      </c>
      <c r="C943" s="299" t="s">
        <v>35</v>
      </c>
      <c r="D943" s="301">
        <v>244.5</v>
      </c>
      <c r="E943" s="301">
        <v>410</v>
      </c>
      <c r="F943" s="299" t="s">
        <v>293</v>
      </c>
    </row>
    <row r="944" spans="1:6" x14ac:dyDescent="0.3">
      <c r="A944" s="299" t="s">
        <v>494</v>
      </c>
      <c r="B944" s="299" t="s">
        <v>430</v>
      </c>
      <c r="C944" s="299" t="s">
        <v>35</v>
      </c>
      <c r="D944" s="301">
        <v>7.5454545454545459</v>
      </c>
      <c r="E944" s="301">
        <v>414</v>
      </c>
      <c r="F944" s="299" t="s">
        <v>294</v>
      </c>
    </row>
    <row r="945" spans="1:6" x14ac:dyDescent="0.3">
      <c r="A945" s="299" t="s">
        <v>494</v>
      </c>
      <c r="B945" s="299" t="s">
        <v>430</v>
      </c>
      <c r="C945" s="299" t="s">
        <v>35</v>
      </c>
      <c r="D945" s="301">
        <v>18.545454545454547</v>
      </c>
      <c r="E945" s="301">
        <v>417</v>
      </c>
      <c r="F945" s="299" t="s">
        <v>295</v>
      </c>
    </row>
    <row r="946" spans="1:6" x14ac:dyDescent="0.3">
      <c r="A946" s="299" t="s">
        <v>494</v>
      </c>
      <c r="B946" s="299" t="s">
        <v>430</v>
      </c>
      <c r="C946" s="299" t="s">
        <v>35</v>
      </c>
      <c r="D946" s="301">
        <v>7</v>
      </c>
      <c r="E946" s="301">
        <v>418</v>
      </c>
      <c r="F946" s="299" t="s">
        <v>296</v>
      </c>
    </row>
    <row r="947" spans="1:6" x14ac:dyDescent="0.3">
      <c r="A947" s="299" t="s">
        <v>494</v>
      </c>
      <c r="B947" s="299" t="s">
        <v>430</v>
      </c>
      <c r="C947" s="299" t="s">
        <v>35</v>
      </c>
      <c r="D947" s="301">
        <v>185.72727272727272</v>
      </c>
      <c r="E947" s="301">
        <v>422</v>
      </c>
      <c r="F947" s="299" t="s">
        <v>297</v>
      </c>
    </row>
    <row r="948" spans="1:6" x14ac:dyDescent="0.3">
      <c r="A948" s="299" t="s">
        <v>494</v>
      </c>
      <c r="B948" s="299" t="s">
        <v>430</v>
      </c>
      <c r="C948" s="299" t="s">
        <v>35</v>
      </c>
      <c r="D948" s="301">
        <v>0.5</v>
      </c>
      <c r="E948" s="301">
        <v>426</v>
      </c>
      <c r="F948" s="299" t="s">
        <v>298</v>
      </c>
    </row>
    <row r="949" spans="1:6" x14ac:dyDescent="0.3">
      <c r="A949" s="299" t="s">
        <v>494</v>
      </c>
      <c r="B949" s="299" t="s">
        <v>430</v>
      </c>
      <c r="C949" s="299" t="s">
        <v>35</v>
      </c>
      <c r="D949" s="301">
        <v>430.68181818181819</v>
      </c>
      <c r="E949" s="301">
        <v>428</v>
      </c>
      <c r="F949" s="299" t="s">
        <v>108</v>
      </c>
    </row>
    <row r="950" spans="1:6" x14ac:dyDescent="0.3">
      <c r="A950" s="299" t="s">
        <v>494</v>
      </c>
      <c r="B950" s="299" t="s">
        <v>430</v>
      </c>
      <c r="C950" s="299" t="s">
        <v>35</v>
      </c>
      <c r="D950" s="301">
        <v>8</v>
      </c>
      <c r="E950" s="301">
        <v>430</v>
      </c>
      <c r="F950" s="299" t="s">
        <v>383</v>
      </c>
    </row>
    <row r="951" spans="1:6" x14ac:dyDescent="0.3">
      <c r="A951" s="299" t="s">
        <v>494</v>
      </c>
      <c r="B951" s="299" t="s">
        <v>430</v>
      </c>
      <c r="C951" s="299" t="s">
        <v>35</v>
      </c>
      <c r="D951" s="301">
        <v>24.40909090909091</v>
      </c>
      <c r="E951" s="301">
        <v>434</v>
      </c>
      <c r="F951" s="299" t="s">
        <v>299</v>
      </c>
    </row>
    <row r="952" spans="1:6" x14ac:dyDescent="0.3">
      <c r="A952" s="299" t="s">
        <v>494</v>
      </c>
      <c r="B952" s="299" t="s">
        <v>430</v>
      </c>
      <c r="C952" s="299" t="s">
        <v>35</v>
      </c>
      <c r="D952" s="301">
        <v>1</v>
      </c>
      <c r="E952" s="301">
        <v>438</v>
      </c>
      <c r="F952" s="299" t="s">
        <v>300</v>
      </c>
    </row>
    <row r="953" spans="1:6" x14ac:dyDescent="0.3">
      <c r="A953" s="299" t="s">
        <v>494</v>
      </c>
      <c r="B953" s="299" t="s">
        <v>430</v>
      </c>
      <c r="C953" s="299" t="s">
        <v>35</v>
      </c>
      <c r="D953" s="301">
        <v>1397.1818181818182</v>
      </c>
      <c r="E953" s="301">
        <v>440</v>
      </c>
      <c r="F953" s="299" t="s">
        <v>118</v>
      </c>
    </row>
    <row r="954" spans="1:6" x14ac:dyDescent="0.3">
      <c r="A954" s="299" t="s">
        <v>494</v>
      </c>
      <c r="B954" s="299" t="s">
        <v>430</v>
      </c>
      <c r="C954" s="299" t="s">
        <v>35</v>
      </c>
      <c r="D954" s="301">
        <v>43.31818181818182</v>
      </c>
      <c r="E954" s="301">
        <v>442</v>
      </c>
      <c r="F954" s="299" t="s">
        <v>121</v>
      </c>
    </row>
    <row r="955" spans="1:6" x14ac:dyDescent="0.3">
      <c r="A955" s="299" t="s">
        <v>494</v>
      </c>
      <c r="B955" s="299" t="s">
        <v>430</v>
      </c>
      <c r="C955" s="299" t="s">
        <v>35</v>
      </c>
      <c r="D955" s="301">
        <v>26.5</v>
      </c>
      <c r="E955" s="301">
        <v>450</v>
      </c>
      <c r="F955" s="299" t="s">
        <v>301</v>
      </c>
    </row>
    <row r="956" spans="1:6" x14ac:dyDescent="0.3">
      <c r="A956" s="299" t="s">
        <v>494</v>
      </c>
      <c r="B956" s="299" t="s">
        <v>430</v>
      </c>
      <c r="C956" s="299" t="s">
        <v>35</v>
      </c>
      <c r="D956" s="301">
        <v>5</v>
      </c>
      <c r="E956" s="301">
        <v>454</v>
      </c>
      <c r="F956" s="299" t="s">
        <v>302</v>
      </c>
    </row>
    <row r="957" spans="1:6" x14ac:dyDescent="0.3">
      <c r="A957" s="299" t="s">
        <v>494</v>
      </c>
      <c r="B957" s="299" t="s">
        <v>430</v>
      </c>
      <c r="C957" s="299" t="s">
        <v>35</v>
      </c>
      <c r="D957" s="301">
        <v>18.59090909090909</v>
      </c>
      <c r="E957" s="301">
        <v>458</v>
      </c>
      <c r="F957" s="299" t="s">
        <v>303</v>
      </c>
    </row>
    <row r="958" spans="1:6" x14ac:dyDescent="0.3">
      <c r="A958" s="299" t="s">
        <v>494</v>
      </c>
      <c r="B958" s="299" t="s">
        <v>430</v>
      </c>
      <c r="C958" s="299" t="s">
        <v>35</v>
      </c>
      <c r="D958" s="301">
        <v>3</v>
      </c>
      <c r="E958" s="301">
        <v>462</v>
      </c>
      <c r="F958" s="299" t="s">
        <v>384</v>
      </c>
    </row>
    <row r="959" spans="1:6" x14ac:dyDescent="0.3">
      <c r="A959" s="299" t="s">
        <v>494</v>
      </c>
      <c r="B959" s="299" t="s">
        <v>430</v>
      </c>
      <c r="C959" s="299" t="s">
        <v>35</v>
      </c>
      <c r="D959" s="301">
        <v>724.5454545454545</v>
      </c>
      <c r="E959" s="301">
        <v>466</v>
      </c>
      <c r="F959" s="299" t="s">
        <v>304</v>
      </c>
    </row>
    <row r="960" spans="1:6" x14ac:dyDescent="0.3">
      <c r="A960" s="299" t="s">
        <v>494</v>
      </c>
      <c r="B960" s="299" t="s">
        <v>430</v>
      </c>
      <c r="C960" s="299" t="s">
        <v>35</v>
      </c>
      <c r="D960" s="301">
        <v>45.590909090909093</v>
      </c>
      <c r="E960" s="301">
        <v>470</v>
      </c>
      <c r="F960" s="299" t="s">
        <v>122</v>
      </c>
    </row>
    <row r="961" spans="1:6" x14ac:dyDescent="0.3">
      <c r="A961" s="299" t="s">
        <v>494</v>
      </c>
      <c r="B961" s="299" t="s">
        <v>430</v>
      </c>
      <c r="C961" s="299" t="s">
        <v>35</v>
      </c>
      <c r="D961" s="301">
        <v>0.13636363636363635</v>
      </c>
      <c r="E961" s="301">
        <v>474</v>
      </c>
      <c r="F961" s="299" t="s">
        <v>385</v>
      </c>
    </row>
    <row r="962" spans="1:6" x14ac:dyDescent="0.3">
      <c r="A962" s="299" t="s">
        <v>494</v>
      </c>
      <c r="B962" s="299" t="s">
        <v>430</v>
      </c>
      <c r="C962" s="299" t="s">
        <v>35</v>
      </c>
      <c r="D962" s="301">
        <v>89.909090909090907</v>
      </c>
      <c r="E962" s="301">
        <v>478</v>
      </c>
      <c r="F962" s="299" t="s">
        <v>305</v>
      </c>
    </row>
    <row r="963" spans="1:6" x14ac:dyDescent="0.3">
      <c r="A963" s="299" t="s">
        <v>494</v>
      </c>
      <c r="B963" s="299" t="s">
        <v>430</v>
      </c>
      <c r="C963" s="299" t="s">
        <v>35</v>
      </c>
      <c r="D963" s="301">
        <v>10.818181818181818</v>
      </c>
      <c r="E963" s="301">
        <v>480</v>
      </c>
      <c r="F963" s="299" t="s">
        <v>306</v>
      </c>
    </row>
    <row r="964" spans="1:6" x14ac:dyDescent="0.3">
      <c r="A964" s="299" t="s">
        <v>494</v>
      </c>
      <c r="B964" s="299" t="s">
        <v>430</v>
      </c>
      <c r="C964" s="299" t="s">
        <v>35</v>
      </c>
      <c r="D964" s="301">
        <v>3317.3636363636365</v>
      </c>
      <c r="E964" s="301">
        <v>484</v>
      </c>
      <c r="F964" s="299" t="s">
        <v>307</v>
      </c>
    </row>
    <row r="965" spans="1:6" x14ac:dyDescent="0.3">
      <c r="A965" s="299" t="s">
        <v>494</v>
      </c>
      <c r="B965" s="299" t="s">
        <v>430</v>
      </c>
      <c r="C965" s="299" t="s">
        <v>35</v>
      </c>
      <c r="D965" s="301">
        <v>66.727272727272734</v>
      </c>
      <c r="E965" s="301">
        <v>496</v>
      </c>
      <c r="F965" s="299" t="s">
        <v>309</v>
      </c>
    </row>
    <row r="966" spans="1:6" x14ac:dyDescent="0.3">
      <c r="A966" s="299" t="s">
        <v>494</v>
      </c>
      <c r="B966" s="299" t="s">
        <v>430</v>
      </c>
      <c r="C966" s="299" t="s">
        <v>35</v>
      </c>
      <c r="D966" s="301">
        <v>869.68181818181824</v>
      </c>
      <c r="E966" s="301">
        <v>498</v>
      </c>
      <c r="F966" s="299" t="s">
        <v>310</v>
      </c>
    </row>
    <row r="967" spans="1:6" x14ac:dyDescent="0.3">
      <c r="A967" s="299" t="s">
        <v>494</v>
      </c>
      <c r="B967" s="299" t="s">
        <v>430</v>
      </c>
      <c r="C967" s="299" t="s">
        <v>35</v>
      </c>
      <c r="D967" s="301">
        <v>20.818181818181817</v>
      </c>
      <c r="E967" s="301">
        <v>499</v>
      </c>
      <c r="F967" s="299" t="s">
        <v>311</v>
      </c>
    </row>
    <row r="968" spans="1:6" x14ac:dyDescent="0.3">
      <c r="A968" s="299" t="s">
        <v>494</v>
      </c>
      <c r="B968" s="299" t="s">
        <v>430</v>
      </c>
      <c r="C968" s="299" t="s">
        <v>35</v>
      </c>
      <c r="D968" s="301">
        <v>26774.954545454544</v>
      </c>
      <c r="E968" s="301">
        <v>504</v>
      </c>
      <c r="F968" s="299" t="s">
        <v>95</v>
      </c>
    </row>
    <row r="969" spans="1:6" x14ac:dyDescent="0.3">
      <c r="A969" s="299" t="s">
        <v>494</v>
      </c>
      <c r="B969" s="299" t="s">
        <v>430</v>
      </c>
      <c r="C969" s="299" t="s">
        <v>35</v>
      </c>
      <c r="D969" s="301">
        <v>42.68181818181818</v>
      </c>
      <c r="E969" s="301">
        <v>508</v>
      </c>
      <c r="F969" s="299" t="s">
        <v>313</v>
      </c>
    </row>
    <row r="970" spans="1:6" x14ac:dyDescent="0.3">
      <c r="A970" s="299" t="s">
        <v>494</v>
      </c>
      <c r="B970" s="299" t="s">
        <v>430</v>
      </c>
      <c r="C970" s="299" t="s">
        <v>35</v>
      </c>
      <c r="D970" s="301">
        <v>1</v>
      </c>
      <c r="E970" s="301">
        <v>512</v>
      </c>
      <c r="F970" s="299" t="s">
        <v>417</v>
      </c>
    </row>
    <row r="971" spans="1:6" x14ac:dyDescent="0.3">
      <c r="A971" s="299" t="s">
        <v>494</v>
      </c>
      <c r="B971" s="299" t="s">
        <v>430</v>
      </c>
      <c r="C971" s="299" t="s">
        <v>35</v>
      </c>
      <c r="D971" s="301">
        <v>11.272727272727273</v>
      </c>
      <c r="E971" s="301">
        <v>516</v>
      </c>
      <c r="F971" s="299" t="s">
        <v>314</v>
      </c>
    </row>
    <row r="972" spans="1:6" x14ac:dyDescent="0.3">
      <c r="A972" s="299" t="s">
        <v>494</v>
      </c>
      <c r="B972" s="299" t="s">
        <v>430</v>
      </c>
      <c r="C972" s="299" t="s">
        <v>35</v>
      </c>
      <c r="D972" s="301">
        <v>4</v>
      </c>
      <c r="E972" s="301">
        <v>520</v>
      </c>
      <c r="F972" s="299" t="s">
        <v>386</v>
      </c>
    </row>
    <row r="973" spans="1:6" x14ac:dyDescent="0.3">
      <c r="A973" s="299" t="s">
        <v>494</v>
      </c>
      <c r="B973" s="299" t="s">
        <v>430</v>
      </c>
      <c r="C973" s="299" t="s">
        <v>35</v>
      </c>
      <c r="D973" s="301">
        <v>579.31818181818176</v>
      </c>
      <c r="E973" s="301">
        <v>524</v>
      </c>
      <c r="F973" s="299" t="s">
        <v>315</v>
      </c>
    </row>
    <row r="974" spans="1:6" x14ac:dyDescent="0.3">
      <c r="A974" s="299" t="s">
        <v>494</v>
      </c>
      <c r="B974" s="299" t="s">
        <v>430</v>
      </c>
      <c r="C974" s="299" t="s">
        <v>35</v>
      </c>
      <c r="D974" s="301">
        <v>2917.409090909091</v>
      </c>
      <c r="E974" s="301">
        <v>528</v>
      </c>
      <c r="F974" s="299" t="s">
        <v>316</v>
      </c>
    </row>
    <row r="975" spans="1:6" x14ac:dyDescent="0.3">
      <c r="A975" s="299" t="s">
        <v>494</v>
      </c>
      <c r="B975" s="299" t="s">
        <v>430</v>
      </c>
      <c r="C975" s="299" t="s">
        <v>35</v>
      </c>
      <c r="D975" s="301">
        <v>22.045454545454547</v>
      </c>
      <c r="E975" s="301">
        <v>540</v>
      </c>
      <c r="F975" s="299" t="s">
        <v>317</v>
      </c>
    </row>
    <row r="976" spans="1:6" x14ac:dyDescent="0.3">
      <c r="A976" s="299" t="s">
        <v>494</v>
      </c>
      <c r="B976" s="299" t="s">
        <v>430</v>
      </c>
      <c r="C976" s="299" t="s">
        <v>35</v>
      </c>
      <c r="D976" s="301">
        <v>1</v>
      </c>
      <c r="E976" s="301">
        <v>548</v>
      </c>
      <c r="F976" s="299" t="s">
        <v>387</v>
      </c>
    </row>
    <row r="977" spans="1:6" x14ac:dyDescent="0.3">
      <c r="A977" s="299" t="s">
        <v>494</v>
      </c>
      <c r="B977" s="299" t="s">
        <v>430</v>
      </c>
      <c r="C977" s="299" t="s">
        <v>35</v>
      </c>
      <c r="D977" s="301">
        <v>34.227272727272727</v>
      </c>
      <c r="E977" s="301">
        <v>554</v>
      </c>
      <c r="F977" s="299" t="s">
        <v>318</v>
      </c>
    </row>
    <row r="978" spans="1:6" x14ac:dyDescent="0.3">
      <c r="A978" s="299" t="s">
        <v>494</v>
      </c>
      <c r="B978" s="299" t="s">
        <v>430</v>
      </c>
      <c r="C978" s="299" t="s">
        <v>35</v>
      </c>
      <c r="D978" s="301">
        <v>8692.2727272727279</v>
      </c>
      <c r="E978" s="301">
        <v>558</v>
      </c>
      <c r="F978" s="299" t="s">
        <v>191</v>
      </c>
    </row>
    <row r="979" spans="1:6" x14ac:dyDescent="0.3">
      <c r="A979" s="299" t="s">
        <v>494</v>
      </c>
      <c r="B979" s="299" t="s">
        <v>430</v>
      </c>
      <c r="C979" s="299" t="s">
        <v>35</v>
      </c>
      <c r="D979" s="301">
        <v>8.1818181818181817</v>
      </c>
      <c r="E979" s="301">
        <v>562</v>
      </c>
      <c r="F979" s="299" t="s">
        <v>388</v>
      </c>
    </row>
    <row r="980" spans="1:6" x14ac:dyDescent="0.3">
      <c r="A980" s="299" t="s">
        <v>494</v>
      </c>
      <c r="B980" s="299" t="s">
        <v>430</v>
      </c>
      <c r="C980" s="299" t="s">
        <v>35</v>
      </c>
      <c r="D980" s="301">
        <v>817.40909090909099</v>
      </c>
      <c r="E980" s="301">
        <v>566</v>
      </c>
      <c r="F980" s="299" t="s">
        <v>319</v>
      </c>
    </row>
    <row r="981" spans="1:6" x14ac:dyDescent="0.3">
      <c r="A981" s="299" t="s">
        <v>494</v>
      </c>
      <c r="B981" s="299" t="s">
        <v>430</v>
      </c>
      <c r="C981" s="299" t="s">
        <v>35</v>
      </c>
      <c r="D981" s="301">
        <v>467.09090909090907</v>
      </c>
      <c r="E981" s="301">
        <v>578</v>
      </c>
      <c r="F981" s="299" t="s">
        <v>321</v>
      </c>
    </row>
    <row r="982" spans="1:6" x14ac:dyDescent="0.3">
      <c r="A982" s="299" t="s">
        <v>494</v>
      </c>
      <c r="B982" s="299" t="s">
        <v>430</v>
      </c>
      <c r="C982" s="299" t="s">
        <v>35</v>
      </c>
      <c r="D982" s="301">
        <v>1.5909090909090908</v>
      </c>
      <c r="E982" s="301">
        <v>580</v>
      </c>
      <c r="F982" s="299" t="s">
        <v>322</v>
      </c>
    </row>
    <row r="983" spans="1:6" x14ac:dyDescent="0.3">
      <c r="A983" s="299" t="s">
        <v>494</v>
      </c>
      <c r="B983" s="299" t="s">
        <v>430</v>
      </c>
      <c r="C983" s="299" t="s">
        <v>35</v>
      </c>
      <c r="D983" s="301">
        <v>1</v>
      </c>
      <c r="E983" s="301">
        <v>585</v>
      </c>
      <c r="F983" s="299" t="s">
        <v>390</v>
      </c>
    </row>
    <row r="984" spans="1:6" x14ac:dyDescent="0.3">
      <c r="A984" s="299" t="s">
        <v>494</v>
      </c>
      <c r="B984" s="299" t="s">
        <v>430</v>
      </c>
      <c r="C984" s="299" t="s">
        <v>35</v>
      </c>
      <c r="D984" s="301">
        <v>2299.2272727272725</v>
      </c>
      <c r="E984" s="301">
        <v>586</v>
      </c>
      <c r="F984" s="299" t="s">
        <v>324</v>
      </c>
    </row>
    <row r="985" spans="1:6" x14ac:dyDescent="0.3">
      <c r="A985" s="299" t="s">
        <v>494</v>
      </c>
      <c r="B985" s="299" t="s">
        <v>430</v>
      </c>
      <c r="C985" s="299" t="s">
        <v>35</v>
      </c>
      <c r="D985" s="301">
        <v>295.31818181818181</v>
      </c>
      <c r="E985" s="301">
        <v>591</v>
      </c>
      <c r="F985" s="299" t="s">
        <v>325</v>
      </c>
    </row>
    <row r="986" spans="1:6" x14ac:dyDescent="0.3">
      <c r="A986" s="299" t="s">
        <v>494</v>
      </c>
      <c r="B986" s="299" t="s">
        <v>430</v>
      </c>
      <c r="C986" s="299" t="s">
        <v>35</v>
      </c>
      <c r="D986" s="301">
        <v>1</v>
      </c>
      <c r="E986" s="301">
        <v>598</v>
      </c>
      <c r="F986" s="299" t="s">
        <v>412</v>
      </c>
    </row>
    <row r="987" spans="1:6" x14ac:dyDescent="0.3">
      <c r="A987" s="299" t="s">
        <v>494</v>
      </c>
      <c r="B987" s="299" t="s">
        <v>430</v>
      </c>
      <c r="C987" s="299" t="s">
        <v>35</v>
      </c>
      <c r="D987" s="301">
        <v>9899.954545454546</v>
      </c>
      <c r="E987" s="301">
        <v>600</v>
      </c>
      <c r="F987" s="299" t="s">
        <v>192</v>
      </c>
    </row>
    <row r="988" spans="1:6" x14ac:dyDescent="0.3">
      <c r="A988" s="299" t="s">
        <v>494</v>
      </c>
      <c r="B988" s="299" t="s">
        <v>430</v>
      </c>
      <c r="C988" s="299" t="s">
        <v>35</v>
      </c>
      <c r="D988" s="301">
        <v>11924.045454545454</v>
      </c>
      <c r="E988" s="301">
        <v>604</v>
      </c>
      <c r="F988" s="299" t="s">
        <v>326</v>
      </c>
    </row>
    <row r="989" spans="1:6" x14ac:dyDescent="0.3">
      <c r="A989" s="299" t="s">
        <v>494</v>
      </c>
      <c r="B989" s="299" t="s">
        <v>430</v>
      </c>
      <c r="C989" s="299" t="s">
        <v>35</v>
      </c>
      <c r="D989" s="301">
        <v>3507.1363636363635</v>
      </c>
      <c r="E989" s="301">
        <v>608</v>
      </c>
      <c r="F989" s="299" t="s">
        <v>327</v>
      </c>
    </row>
    <row r="990" spans="1:6" x14ac:dyDescent="0.3">
      <c r="A990" s="299" t="s">
        <v>494</v>
      </c>
      <c r="B990" s="299" t="s">
        <v>430</v>
      </c>
      <c r="C990" s="299" t="s">
        <v>35</v>
      </c>
      <c r="D990" s="301">
        <v>3</v>
      </c>
      <c r="E990" s="301">
        <v>612</v>
      </c>
      <c r="F990" s="299" t="s">
        <v>328</v>
      </c>
    </row>
    <row r="991" spans="1:6" x14ac:dyDescent="0.3">
      <c r="A991" s="299" t="s">
        <v>494</v>
      </c>
      <c r="B991" s="299" t="s">
        <v>430</v>
      </c>
      <c r="C991" s="299" t="s">
        <v>35</v>
      </c>
      <c r="D991" s="301">
        <v>5051.227272727273</v>
      </c>
      <c r="E991" s="301">
        <v>616</v>
      </c>
      <c r="F991" s="299" t="s">
        <v>96</v>
      </c>
    </row>
    <row r="992" spans="1:6" x14ac:dyDescent="0.3">
      <c r="A992" s="299" t="s">
        <v>494</v>
      </c>
      <c r="B992" s="299" t="s">
        <v>430</v>
      </c>
      <c r="C992" s="299" t="s">
        <v>35</v>
      </c>
      <c r="D992" s="301">
        <v>8172.818181818182</v>
      </c>
      <c r="E992" s="301">
        <v>620</v>
      </c>
      <c r="F992" s="299" t="s">
        <v>109</v>
      </c>
    </row>
    <row r="993" spans="1:6" x14ac:dyDescent="0.3">
      <c r="A993" s="299" t="s">
        <v>494</v>
      </c>
      <c r="B993" s="299" t="s">
        <v>430</v>
      </c>
      <c r="C993" s="299" t="s">
        <v>35</v>
      </c>
      <c r="D993" s="301">
        <v>279.09090909090907</v>
      </c>
      <c r="E993" s="301">
        <v>624</v>
      </c>
      <c r="F993" s="299" t="s">
        <v>329</v>
      </c>
    </row>
    <row r="994" spans="1:6" x14ac:dyDescent="0.3">
      <c r="A994" s="299" t="s">
        <v>494</v>
      </c>
      <c r="B994" s="299" t="s">
        <v>430</v>
      </c>
      <c r="C994" s="299" t="s">
        <v>35</v>
      </c>
      <c r="D994" s="301">
        <v>1.7272727272727273</v>
      </c>
      <c r="E994" s="301">
        <v>626</v>
      </c>
      <c r="F994" s="299" t="s">
        <v>330</v>
      </c>
    </row>
    <row r="995" spans="1:6" x14ac:dyDescent="0.3">
      <c r="A995" s="299" t="s">
        <v>494</v>
      </c>
      <c r="B995" s="299" t="s">
        <v>430</v>
      </c>
      <c r="C995" s="299" t="s">
        <v>35</v>
      </c>
      <c r="D995" s="301">
        <v>25.136363636363637</v>
      </c>
      <c r="E995" s="301">
        <v>630</v>
      </c>
      <c r="F995" s="299" t="s">
        <v>331</v>
      </c>
    </row>
    <row r="996" spans="1:6" x14ac:dyDescent="0.3">
      <c r="A996" s="299" t="s">
        <v>494</v>
      </c>
      <c r="B996" s="299" t="s">
        <v>430</v>
      </c>
      <c r="C996" s="299" t="s">
        <v>35</v>
      </c>
      <c r="D996" s="301">
        <v>4.6818181818181817</v>
      </c>
      <c r="E996" s="301">
        <v>634</v>
      </c>
      <c r="F996" s="299" t="s">
        <v>332</v>
      </c>
    </row>
    <row r="997" spans="1:6" x14ac:dyDescent="0.3">
      <c r="A997" s="299" t="s">
        <v>494</v>
      </c>
      <c r="B997" s="299" t="s">
        <v>430</v>
      </c>
      <c r="C997" s="299" t="s">
        <v>35</v>
      </c>
      <c r="D997" s="301">
        <v>35185.090909090912</v>
      </c>
      <c r="E997" s="301">
        <v>642</v>
      </c>
      <c r="F997" s="299" t="s">
        <v>97</v>
      </c>
    </row>
    <row r="998" spans="1:6" x14ac:dyDescent="0.3">
      <c r="A998" s="299" t="s">
        <v>494</v>
      </c>
      <c r="B998" s="299" t="s">
        <v>430</v>
      </c>
      <c r="C998" s="299" t="s">
        <v>35</v>
      </c>
      <c r="D998" s="301">
        <v>4369.227272727273</v>
      </c>
      <c r="E998" s="301">
        <v>643</v>
      </c>
      <c r="F998" s="299" t="s">
        <v>333</v>
      </c>
    </row>
    <row r="999" spans="1:6" x14ac:dyDescent="0.3">
      <c r="A999" s="299" t="s">
        <v>494</v>
      </c>
      <c r="B999" s="299" t="s">
        <v>430</v>
      </c>
      <c r="C999" s="299" t="s">
        <v>35</v>
      </c>
      <c r="D999" s="301">
        <v>19.863636363636363</v>
      </c>
      <c r="E999" s="301">
        <v>646</v>
      </c>
      <c r="F999" s="299" t="s">
        <v>334</v>
      </c>
    </row>
    <row r="1000" spans="1:6" x14ac:dyDescent="0.3">
      <c r="A1000" s="299" t="s">
        <v>494</v>
      </c>
      <c r="B1000" s="299" t="s">
        <v>430</v>
      </c>
      <c r="C1000" s="299" t="s">
        <v>35</v>
      </c>
      <c r="D1000" s="301">
        <v>0.18181818181818182</v>
      </c>
      <c r="E1000" s="301">
        <v>659</v>
      </c>
      <c r="F1000" s="299" t="s">
        <v>335</v>
      </c>
    </row>
    <row r="1001" spans="1:6" x14ac:dyDescent="0.3">
      <c r="A1001" s="299" t="s">
        <v>494</v>
      </c>
      <c r="B1001" s="299" t="s">
        <v>430</v>
      </c>
      <c r="C1001" s="299" t="s">
        <v>35</v>
      </c>
      <c r="D1001" s="301">
        <v>1</v>
      </c>
      <c r="E1001" s="301">
        <v>662</v>
      </c>
      <c r="F1001" s="299" t="s">
        <v>337</v>
      </c>
    </row>
    <row r="1002" spans="1:6" x14ac:dyDescent="0.3">
      <c r="A1002" s="299" t="s">
        <v>494</v>
      </c>
      <c r="B1002" s="299" t="s">
        <v>430</v>
      </c>
      <c r="C1002" s="299" t="s">
        <v>35</v>
      </c>
      <c r="D1002" s="301">
        <v>1</v>
      </c>
      <c r="E1002" s="301">
        <v>670</v>
      </c>
      <c r="F1002" s="299" t="s">
        <v>393</v>
      </c>
    </row>
    <row r="1003" spans="1:6" x14ac:dyDescent="0.3">
      <c r="A1003" s="299" t="s">
        <v>494</v>
      </c>
      <c r="B1003" s="299" t="s">
        <v>430</v>
      </c>
      <c r="C1003" s="299" t="s">
        <v>35</v>
      </c>
      <c r="D1003" s="301">
        <v>2</v>
      </c>
      <c r="E1003" s="301">
        <v>674</v>
      </c>
      <c r="F1003" s="299" t="s">
        <v>394</v>
      </c>
    </row>
    <row r="1004" spans="1:6" x14ac:dyDescent="0.3">
      <c r="A1004" s="299" t="s">
        <v>494</v>
      </c>
      <c r="B1004" s="299" t="s">
        <v>430</v>
      </c>
      <c r="C1004" s="299" t="s">
        <v>35</v>
      </c>
      <c r="D1004" s="301">
        <v>6.3636363636363633</v>
      </c>
      <c r="E1004" s="301">
        <v>678</v>
      </c>
      <c r="F1004" s="299" t="s">
        <v>338</v>
      </c>
    </row>
    <row r="1005" spans="1:6" x14ac:dyDescent="0.3">
      <c r="A1005" s="299" t="s">
        <v>494</v>
      </c>
      <c r="B1005" s="299" t="s">
        <v>430</v>
      </c>
      <c r="C1005" s="299" t="s">
        <v>35</v>
      </c>
      <c r="D1005" s="301">
        <v>17.545454545454547</v>
      </c>
      <c r="E1005" s="301">
        <v>682</v>
      </c>
      <c r="F1005" s="299" t="s">
        <v>339</v>
      </c>
    </row>
    <row r="1006" spans="1:6" x14ac:dyDescent="0.3">
      <c r="A1006" s="299" t="s">
        <v>494</v>
      </c>
      <c r="B1006" s="299" t="s">
        <v>430</v>
      </c>
      <c r="C1006" s="299" t="s">
        <v>35</v>
      </c>
      <c r="D1006" s="301">
        <v>1880.1818181818182</v>
      </c>
      <c r="E1006" s="301">
        <v>686</v>
      </c>
      <c r="F1006" s="299" t="s">
        <v>193</v>
      </c>
    </row>
    <row r="1007" spans="1:6" x14ac:dyDescent="0.3">
      <c r="A1007" s="299" t="s">
        <v>494</v>
      </c>
      <c r="B1007" s="299" t="s">
        <v>430</v>
      </c>
      <c r="C1007" s="299" t="s">
        <v>35</v>
      </c>
      <c r="D1007" s="301">
        <v>243.18181818181819</v>
      </c>
      <c r="E1007" s="301">
        <v>688</v>
      </c>
      <c r="F1007" s="299" t="s">
        <v>340</v>
      </c>
    </row>
    <row r="1008" spans="1:6" x14ac:dyDescent="0.3">
      <c r="A1008" s="299" t="s">
        <v>494</v>
      </c>
      <c r="B1008" s="299" t="s">
        <v>430</v>
      </c>
      <c r="C1008" s="299" t="s">
        <v>35</v>
      </c>
      <c r="D1008" s="301">
        <v>24.636363636363637</v>
      </c>
      <c r="E1008" s="301">
        <v>694</v>
      </c>
      <c r="F1008" s="299" t="s">
        <v>342</v>
      </c>
    </row>
    <row r="1009" spans="1:6" x14ac:dyDescent="0.3">
      <c r="A1009" s="299" t="s">
        <v>494</v>
      </c>
      <c r="B1009" s="299" t="s">
        <v>430</v>
      </c>
      <c r="C1009" s="299" t="s">
        <v>35</v>
      </c>
      <c r="D1009" s="301">
        <v>21.545454545454547</v>
      </c>
      <c r="E1009" s="301">
        <v>702</v>
      </c>
      <c r="F1009" s="299" t="s">
        <v>343</v>
      </c>
    </row>
    <row r="1010" spans="1:6" x14ac:dyDescent="0.3">
      <c r="A1010" s="299" t="s">
        <v>494</v>
      </c>
      <c r="B1010" s="299" t="s">
        <v>430</v>
      </c>
      <c r="C1010" s="299" t="s">
        <v>35</v>
      </c>
      <c r="D1010" s="301">
        <v>563.18181818181813</v>
      </c>
      <c r="E1010" s="301">
        <v>703</v>
      </c>
      <c r="F1010" s="299" t="s">
        <v>94</v>
      </c>
    </row>
    <row r="1011" spans="1:6" x14ac:dyDescent="0.3">
      <c r="A1011" s="299" t="s">
        <v>494</v>
      </c>
      <c r="B1011" s="299" t="s">
        <v>430</v>
      </c>
      <c r="C1011" s="299" t="s">
        <v>35</v>
      </c>
      <c r="D1011" s="301">
        <v>508.72727272727275</v>
      </c>
      <c r="E1011" s="301">
        <v>704</v>
      </c>
      <c r="F1011" s="299" t="s">
        <v>344</v>
      </c>
    </row>
    <row r="1012" spans="1:6" x14ac:dyDescent="0.3">
      <c r="A1012" s="299" t="s">
        <v>494</v>
      </c>
      <c r="B1012" s="299" t="s">
        <v>430</v>
      </c>
      <c r="C1012" s="299" t="s">
        <v>35</v>
      </c>
      <c r="D1012" s="301">
        <v>264.68181818181819</v>
      </c>
      <c r="E1012" s="301">
        <v>705</v>
      </c>
      <c r="F1012" s="299" t="s">
        <v>115</v>
      </c>
    </row>
    <row r="1013" spans="1:6" x14ac:dyDescent="0.3">
      <c r="A1013" s="299" t="s">
        <v>494</v>
      </c>
      <c r="B1013" s="299" t="s">
        <v>430</v>
      </c>
      <c r="C1013" s="299" t="s">
        <v>35</v>
      </c>
      <c r="D1013" s="301">
        <v>9.6363636363636367</v>
      </c>
      <c r="E1013" s="301">
        <v>706</v>
      </c>
      <c r="F1013" s="299" t="s">
        <v>395</v>
      </c>
    </row>
    <row r="1014" spans="1:6" x14ac:dyDescent="0.3">
      <c r="A1014" s="299" t="s">
        <v>494</v>
      </c>
      <c r="B1014" s="299" t="s">
        <v>430</v>
      </c>
      <c r="C1014" s="299" t="s">
        <v>35</v>
      </c>
      <c r="D1014" s="301">
        <v>124.95454545454545</v>
      </c>
      <c r="E1014" s="301">
        <v>710</v>
      </c>
      <c r="F1014" s="299" t="s">
        <v>345</v>
      </c>
    </row>
    <row r="1015" spans="1:6" x14ac:dyDescent="0.3">
      <c r="A1015" s="299" t="s">
        <v>494</v>
      </c>
      <c r="B1015" s="299" t="s">
        <v>430</v>
      </c>
      <c r="C1015" s="299" t="s">
        <v>35</v>
      </c>
      <c r="D1015" s="301">
        <v>20.818181818181817</v>
      </c>
      <c r="E1015" s="301">
        <v>716</v>
      </c>
      <c r="F1015" s="299" t="s">
        <v>346</v>
      </c>
    </row>
    <row r="1016" spans="1:6" x14ac:dyDescent="0.3">
      <c r="A1016" s="299" t="s">
        <v>494</v>
      </c>
      <c r="B1016" s="299" t="s">
        <v>430</v>
      </c>
      <c r="C1016" s="299" t="s">
        <v>35</v>
      </c>
      <c r="D1016" s="301">
        <v>2024414.6818181819</v>
      </c>
      <c r="E1016" s="301">
        <v>724</v>
      </c>
      <c r="F1016" s="299" t="s">
        <v>223</v>
      </c>
    </row>
    <row r="1017" spans="1:6" x14ac:dyDescent="0.3">
      <c r="A1017" s="299" t="s">
        <v>494</v>
      </c>
      <c r="B1017" s="299" t="s">
        <v>430</v>
      </c>
      <c r="C1017" s="299" t="s">
        <v>35</v>
      </c>
      <c r="D1017" s="301">
        <v>1</v>
      </c>
      <c r="E1017" s="301">
        <v>728</v>
      </c>
      <c r="F1017" s="299" t="s">
        <v>414</v>
      </c>
    </row>
    <row r="1018" spans="1:6" x14ac:dyDescent="0.3">
      <c r="A1018" s="299" t="s">
        <v>494</v>
      </c>
      <c r="B1018" s="299" t="s">
        <v>430</v>
      </c>
      <c r="C1018" s="299" t="s">
        <v>35</v>
      </c>
      <c r="D1018" s="301">
        <v>14.454545454545455</v>
      </c>
      <c r="E1018" s="301">
        <v>729</v>
      </c>
      <c r="F1018" s="299" t="s">
        <v>347</v>
      </c>
    </row>
    <row r="1019" spans="1:6" x14ac:dyDescent="0.3">
      <c r="A1019" s="299" t="s">
        <v>494</v>
      </c>
      <c r="B1019" s="299" t="s">
        <v>430</v>
      </c>
      <c r="C1019" s="299" t="s">
        <v>35</v>
      </c>
      <c r="D1019" s="301">
        <v>49.772727272727273</v>
      </c>
      <c r="E1019" s="301">
        <v>732</v>
      </c>
      <c r="F1019" s="299" t="s">
        <v>348</v>
      </c>
    </row>
    <row r="1020" spans="1:6" x14ac:dyDescent="0.3">
      <c r="A1020" s="299" t="s">
        <v>494</v>
      </c>
      <c r="B1020" s="299" t="s">
        <v>430</v>
      </c>
      <c r="C1020" s="299" t="s">
        <v>35</v>
      </c>
      <c r="D1020" s="301">
        <v>3</v>
      </c>
      <c r="E1020" s="301">
        <v>748</v>
      </c>
      <c r="F1020" s="299" t="s">
        <v>396</v>
      </c>
    </row>
    <row r="1021" spans="1:6" x14ac:dyDescent="0.3">
      <c r="A1021" s="299" t="s">
        <v>494</v>
      </c>
      <c r="B1021" s="299" t="s">
        <v>430</v>
      </c>
      <c r="C1021" s="299" t="s">
        <v>35</v>
      </c>
      <c r="D1021" s="301">
        <v>1566.5454545454547</v>
      </c>
      <c r="E1021" s="301">
        <v>752</v>
      </c>
      <c r="F1021" s="299" t="s">
        <v>119</v>
      </c>
    </row>
    <row r="1022" spans="1:6" x14ac:dyDescent="0.3">
      <c r="A1022" s="299" t="s">
        <v>494</v>
      </c>
      <c r="B1022" s="299" t="s">
        <v>430</v>
      </c>
      <c r="C1022" s="299" t="s">
        <v>35</v>
      </c>
      <c r="D1022" s="301">
        <v>524.81818181818187</v>
      </c>
      <c r="E1022" s="301">
        <v>756</v>
      </c>
      <c r="F1022" s="299" t="s">
        <v>350</v>
      </c>
    </row>
    <row r="1023" spans="1:6" x14ac:dyDescent="0.3">
      <c r="A1023" s="299" t="s">
        <v>494</v>
      </c>
      <c r="B1023" s="299" t="s">
        <v>430</v>
      </c>
      <c r="C1023" s="299" t="s">
        <v>35</v>
      </c>
      <c r="D1023" s="301">
        <v>163.59090909090909</v>
      </c>
      <c r="E1023" s="301">
        <v>760</v>
      </c>
      <c r="F1023" s="299" t="s">
        <v>351</v>
      </c>
    </row>
    <row r="1024" spans="1:6" x14ac:dyDescent="0.3">
      <c r="A1024" s="299" t="s">
        <v>494</v>
      </c>
      <c r="B1024" s="299" t="s">
        <v>430</v>
      </c>
      <c r="C1024" s="299" t="s">
        <v>35</v>
      </c>
      <c r="D1024" s="301">
        <v>11.636363636363637</v>
      </c>
      <c r="E1024" s="301">
        <v>762</v>
      </c>
      <c r="F1024" s="299" t="s">
        <v>352</v>
      </c>
    </row>
    <row r="1025" spans="1:6" x14ac:dyDescent="0.3">
      <c r="A1025" s="299" t="s">
        <v>494</v>
      </c>
      <c r="B1025" s="299" t="s">
        <v>430</v>
      </c>
      <c r="C1025" s="299" t="s">
        <v>35</v>
      </c>
      <c r="D1025" s="301">
        <v>169.45454545454544</v>
      </c>
      <c r="E1025" s="301">
        <v>764</v>
      </c>
      <c r="F1025" s="299" t="s">
        <v>353</v>
      </c>
    </row>
    <row r="1026" spans="1:6" x14ac:dyDescent="0.3">
      <c r="A1026" s="299" t="s">
        <v>494</v>
      </c>
      <c r="B1026" s="299" t="s">
        <v>430</v>
      </c>
      <c r="C1026" s="299" t="s">
        <v>35</v>
      </c>
      <c r="D1026" s="301">
        <v>17.772727272727273</v>
      </c>
      <c r="E1026" s="301">
        <v>768</v>
      </c>
      <c r="F1026" s="299" t="s">
        <v>354</v>
      </c>
    </row>
    <row r="1027" spans="1:6" x14ac:dyDescent="0.3">
      <c r="A1027" s="299" t="s">
        <v>494</v>
      </c>
      <c r="B1027" s="299" t="s">
        <v>430</v>
      </c>
      <c r="C1027" s="299" t="s">
        <v>35</v>
      </c>
      <c r="D1027" s="301">
        <v>24.09090909090909</v>
      </c>
      <c r="E1027" s="301">
        <v>780</v>
      </c>
      <c r="F1027" s="299" t="s">
        <v>355</v>
      </c>
    </row>
    <row r="1028" spans="1:6" x14ac:dyDescent="0.3">
      <c r="A1028" s="299" t="s">
        <v>494</v>
      </c>
      <c r="B1028" s="299" t="s">
        <v>430</v>
      </c>
      <c r="C1028" s="299" t="s">
        <v>35</v>
      </c>
      <c r="D1028" s="301">
        <v>4.8636363636363633</v>
      </c>
      <c r="E1028" s="301">
        <v>784</v>
      </c>
      <c r="F1028" s="299" t="s">
        <v>356</v>
      </c>
    </row>
    <row r="1029" spans="1:6" x14ac:dyDescent="0.3">
      <c r="A1029" s="299" t="s">
        <v>494</v>
      </c>
      <c r="B1029" s="299" t="s">
        <v>430</v>
      </c>
      <c r="C1029" s="299" t="s">
        <v>35</v>
      </c>
      <c r="D1029" s="301">
        <v>257.72727272727275</v>
      </c>
      <c r="E1029" s="301">
        <v>788</v>
      </c>
      <c r="F1029" s="299" t="s">
        <v>357</v>
      </c>
    </row>
    <row r="1030" spans="1:6" x14ac:dyDescent="0.3">
      <c r="A1030" s="299" t="s">
        <v>494</v>
      </c>
      <c r="B1030" s="299" t="s">
        <v>430</v>
      </c>
      <c r="C1030" s="299" t="s">
        <v>35</v>
      </c>
      <c r="D1030" s="301">
        <v>653.31818181818187</v>
      </c>
      <c r="E1030" s="301">
        <v>792</v>
      </c>
      <c r="F1030" s="299" t="s">
        <v>358</v>
      </c>
    </row>
    <row r="1031" spans="1:6" x14ac:dyDescent="0.3">
      <c r="A1031" s="299" t="s">
        <v>494</v>
      </c>
      <c r="B1031" s="299" t="s">
        <v>430</v>
      </c>
      <c r="C1031" s="299" t="s">
        <v>35</v>
      </c>
      <c r="D1031" s="301">
        <v>5.1363636363636367</v>
      </c>
      <c r="E1031" s="301">
        <v>795</v>
      </c>
      <c r="F1031" s="299" t="s">
        <v>359</v>
      </c>
    </row>
    <row r="1032" spans="1:6" x14ac:dyDescent="0.3">
      <c r="A1032" s="299" t="s">
        <v>494</v>
      </c>
      <c r="B1032" s="299" t="s">
        <v>430</v>
      </c>
      <c r="C1032" s="299" t="s">
        <v>35</v>
      </c>
      <c r="D1032" s="301">
        <v>17.045454545454547</v>
      </c>
      <c r="E1032" s="301">
        <v>800</v>
      </c>
      <c r="F1032" s="299" t="s">
        <v>360</v>
      </c>
    </row>
    <row r="1033" spans="1:6" x14ac:dyDescent="0.3">
      <c r="A1033" s="299" t="s">
        <v>494</v>
      </c>
      <c r="B1033" s="299" t="s">
        <v>430</v>
      </c>
      <c r="C1033" s="299" t="s">
        <v>35</v>
      </c>
      <c r="D1033" s="301">
        <v>9276.363636363636</v>
      </c>
      <c r="E1033" s="301">
        <v>804</v>
      </c>
      <c r="F1033" s="299" t="s">
        <v>98</v>
      </c>
    </row>
    <row r="1034" spans="1:6" x14ac:dyDescent="0.3">
      <c r="A1034" s="299" t="s">
        <v>494</v>
      </c>
      <c r="B1034" s="299" t="s">
        <v>430</v>
      </c>
      <c r="C1034" s="299" t="s">
        <v>35</v>
      </c>
      <c r="D1034" s="301">
        <v>51.590909090909093</v>
      </c>
      <c r="E1034" s="301">
        <v>807</v>
      </c>
      <c r="F1034" s="299" t="s">
        <v>361</v>
      </c>
    </row>
    <row r="1035" spans="1:6" x14ac:dyDescent="0.3">
      <c r="A1035" s="299" t="s">
        <v>494</v>
      </c>
      <c r="B1035" s="299" t="s">
        <v>430</v>
      </c>
      <c r="C1035" s="299" t="s">
        <v>35</v>
      </c>
      <c r="D1035" s="301">
        <v>158</v>
      </c>
      <c r="E1035" s="301">
        <v>818</v>
      </c>
      <c r="F1035" s="299" t="s">
        <v>362</v>
      </c>
    </row>
    <row r="1036" spans="1:6" x14ac:dyDescent="0.3">
      <c r="A1036" s="299" t="s">
        <v>494</v>
      </c>
      <c r="B1036" s="299" t="s">
        <v>430</v>
      </c>
      <c r="C1036" s="299" t="s">
        <v>35</v>
      </c>
      <c r="D1036" s="301">
        <v>6758.727272727273</v>
      </c>
      <c r="E1036" s="301">
        <v>826</v>
      </c>
      <c r="F1036" s="299" t="s">
        <v>110</v>
      </c>
    </row>
    <row r="1037" spans="1:6" x14ac:dyDescent="0.3">
      <c r="A1037" s="299" t="s">
        <v>494</v>
      </c>
      <c r="B1037" s="299" t="s">
        <v>430</v>
      </c>
      <c r="C1037" s="299" t="s">
        <v>35</v>
      </c>
      <c r="D1037" s="301">
        <v>1</v>
      </c>
      <c r="E1037" s="301">
        <v>831</v>
      </c>
      <c r="F1037" s="299" t="s">
        <v>429</v>
      </c>
    </row>
    <row r="1038" spans="1:6" x14ac:dyDescent="0.3">
      <c r="A1038" s="299" t="s">
        <v>494</v>
      </c>
      <c r="B1038" s="299" t="s">
        <v>430</v>
      </c>
      <c r="C1038" s="299" t="s">
        <v>35</v>
      </c>
      <c r="D1038" s="301">
        <v>3</v>
      </c>
      <c r="E1038" s="301">
        <v>832</v>
      </c>
      <c r="F1038" s="299" t="s">
        <v>397</v>
      </c>
    </row>
    <row r="1039" spans="1:6" x14ac:dyDescent="0.3">
      <c r="A1039" s="299" t="s">
        <v>494</v>
      </c>
      <c r="B1039" s="299" t="s">
        <v>430</v>
      </c>
      <c r="C1039" s="299" t="s">
        <v>35</v>
      </c>
      <c r="D1039" s="301">
        <v>29.681818181818183</v>
      </c>
      <c r="E1039" s="301">
        <v>834</v>
      </c>
      <c r="F1039" s="299" t="s">
        <v>364</v>
      </c>
    </row>
    <row r="1040" spans="1:6" x14ac:dyDescent="0.3">
      <c r="A1040" s="299" t="s">
        <v>494</v>
      </c>
      <c r="B1040" s="299" t="s">
        <v>430</v>
      </c>
      <c r="C1040" s="299" t="s">
        <v>35</v>
      </c>
      <c r="D1040" s="301">
        <v>2470.9545454545455</v>
      </c>
      <c r="E1040" s="301">
        <v>840</v>
      </c>
      <c r="F1040" s="299" t="s">
        <v>365</v>
      </c>
    </row>
    <row r="1041" spans="1:6" x14ac:dyDescent="0.3">
      <c r="A1041" s="299" t="s">
        <v>494</v>
      </c>
      <c r="B1041" s="299" t="s">
        <v>430</v>
      </c>
      <c r="C1041" s="299" t="s">
        <v>35</v>
      </c>
      <c r="D1041" s="301">
        <v>2</v>
      </c>
      <c r="E1041" s="301">
        <v>850</v>
      </c>
      <c r="F1041" s="299" t="s">
        <v>366</v>
      </c>
    </row>
    <row r="1042" spans="1:6" x14ac:dyDescent="0.3">
      <c r="A1042" s="299" t="s">
        <v>494</v>
      </c>
      <c r="B1042" s="299" t="s">
        <v>430</v>
      </c>
      <c r="C1042" s="299" t="s">
        <v>35</v>
      </c>
      <c r="D1042" s="301">
        <v>42.909090909090907</v>
      </c>
      <c r="E1042" s="301">
        <v>854</v>
      </c>
      <c r="F1042" s="299" t="s">
        <v>367</v>
      </c>
    </row>
    <row r="1043" spans="1:6" x14ac:dyDescent="0.3">
      <c r="A1043" s="299" t="s">
        <v>494</v>
      </c>
      <c r="B1043" s="299" t="s">
        <v>430</v>
      </c>
      <c r="C1043" s="299" t="s">
        <v>35</v>
      </c>
      <c r="D1043" s="301">
        <v>1712.5454545454547</v>
      </c>
      <c r="E1043" s="301">
        <v>858</v>
      </c>
      <c r="F1043" s="299" t="s">
        <v>368</v>
      </c>
    </row>
    <row r="1044" spans="1:6" x14ac:dyDescent="0.3">
      <c r="A1044" s="299" t="s">
        <v>494</v>
      </c>
      <c r="B1044" s="299" t="s">
        <v>430</v>
      </c>
      <c r="C1044" s="299" t="s">
        <v>35</v>
      </c>
      <c r="D1044" s="301">
        <v>44.454545454545453</v>
      </c>
      <c r="E1044" s="301">
        <v>860</v>
      </c>
      <c r="F1044" s="299" t="s">
        <v>369</v>
      </c>
    </row>
    <row r="1045" spans="1:6" x14ac:dyDescent="0.3">
      <c r="A1045" s="299" t="s">
        <v>494</v>
      </c>
      <c r="B1045" s="299" t="s">
        <v>430</v>
      </c>
      <c r="C1045" s="299" t="s">
        <v>35</v>
      </c>
      <c r="D1045" s="301">
        <v>35177.36363636364</v>
      </c>
      <c r="E1045" s="301">
        <v>862</v>
      </c>
      <c r="F1045" s="299" t="s">
        <v>111</v>
      </c>
    </row>
    <row r="1046" spans="1:6" x14ac:dyDescent="0.3">
      <c r="A1046" s="299" t="s">
        <v>494</v>
      </c>
      <c r="B1046" s="299" t="s">
        <v>430</v>
      </c>
      <c r="C1046" s="299" t="s">
        <v>35</v>
      </c>
      <c r="D1046" s="301">
        <v>0.95454545454545459</v>
      </c>
      <c r="E1046" s="301">
        <v>876</v>
      </c>
      <c r="F1046" s="299" t="s">
        <v>370</v>
      </c>
    </row>
    <row r="1047" spans="1:6" x14ac:dyDescent="0.3">
      <c r="A1047" s="299" t="s">
        <v>494</v>
      </c>
      <c r="B1047" s="299" t="s">
        <v>430</v>
      </c>
      <c r="C1047" s="299" t="s">
        <v>35</v>
      </c>
      <c r="D1047" s="301">
        <v>3</v>
      </c>
      <c r="E1047" s="301">
        <v>887</v>
      </c>
      <c r="F1047" s="299" t="s">
        <v>398</v>
      </c>
    </row>
    <row r="1048" spans="1:6" x14ac:dyDescent="0.3">
      <c r="A1048" s="299" t="s">
        <v>494</v>
      </c>
      <c r="B1048" s="299" t="s">
        <v>430</v>
      </c>
      <c r="C1048" s="299" t="s">
        <v>35</v>
      </c>
      <c r="D1048" s="301">
        <v>3.1363636363636362</v>
      </c>
      <c r="E1048" s="301">
        <v>894</v>
      </c>
      <c r="F1048" s="299" t="s">
        <v>372</v>
      </c>
    </row>
    <row r="1049" spans="1:6" x14ac:dyDescent="0.3">
      <c r="A1049" s="299" t="s">
        <v>494</v>
      </c>
      <c r="B1049" s="299" t="s">
        <v>430</v>
      </c>
      <c r="C1049" s="299" t="s">
        <v>35</v>
      </c>
      <c r="D1049" s="301">
        <v>91.77272727272728</v>
      </c>
      <c r="E1049" s="301">
        <v>952</v>
      </c>
      <c r="F1049" s="299" t="s">
        <v>459</v>
      </c>
    </row>
    <row r="1050" spans="1:6" x14ac:dyDescent="0.3">
      <c r="A1050" s="299" t="s">
        <v>494</v>
      </c>
      <c r="B1050" s="299" t="s">
        <v>430</v>
      </c>
      <c r="C1050" s="299" t="s">
        <v>35</v>
      </c>
      <c r="D1050" s="301">
        <v>447.18181818181819</v>
      </c>
      <c r="E1050" s="301">
        <v>953</v>
      </c>
      <c r="F1050" s="299" t="s">
        <v>189</v>
      </c>
    </row>
    <row r="1051" spans="1:6" x14ac:dyDescent="0.3">
      <c r="A1051" s="299" t="s">
        <v>494</v>
      </c>
      <c r="B1051" s="299" t="s">
        <v>430</v>
      </c>
      <c r="C1051" s="299" t="s">
        <v>35</v>
      </c>
      <c r="D1051" s="301">
        <v>3.0454545454545454</v>
      </c>
      <c r="E1051" s="301">
        <v>954</v>
      </c>
      <c r="F1051" s="299" t="s">
        <v>189</v>
      </c>
    </row>
    <row r="1052" spans="1:6" x14ac:dyDescent="0.3">
      <c r="A1052" s="299" t="s">
        <v>494</v>
      </c>
      <c r="B1052" s="299" t="s">
        <v>430</v>
      </c>
      <c r="C1052" s="299" t="s">
        <v>35</v>
      </c>
      <c r="D1052" s="301">
        <v>1</v>
      </c>
      <c r="E1052" s="301">
        <v>955</v>
      </c>
      <c r="F1052" s="299" t="s">
        <v>189</v>
      </c>
    </row>
    <row r="1053" spans="1:6" x14ac:dyDescent="0.3">
      <c r="A1053" s="299" t="s">
        <v>494</v>
      </c>
      <c r="B1053" s="299" t="s">
        <v>430</v>
      </c>
      <c r="C1053" s="299" t="s">
        <v>89</v>
      </c>
      <c r="D1053" s="301">
        <v>3.1363636363636362</v>
      </c>
      <c r="E1053" s="301">
        <v>170</v>
      </c>
      <c r="F1053" s="299" t="s">
        <v>102</v>
      </c>
    </row>
    <row r="1054" spans="1:6" x14ac:dyDescent="0.3">
      <c r="A1054" s="299" t="s">
        <v>494</v>
      </c>
      <c r="B1054" s="299" t="s">
        <v>430</v>
      </c>
      <c r="C1054" s="299" t="s">
        <v>89</v>
      </c>
      <c r="D1054" s="301">
        <v>2</v>
      </c>
      <c r="E1054" s="301">
        <v>340</v>
      </c>
      <c r="F1054" s="299" t="s">
        <v>190</v>
      </c>
    </row>
    <row r="1055" spans="1:6" x14ac:dyDescent="0.3">
      <c r="A1055" s="299" t="s">
        <v>494</v>
      </c>
      <c r="B1055" s="299" t="s">
        <v>430</v>
      </c>
      <c r="C1055" s="299" t="s">
        <v>89</v>
      </c>
      <c r="D1055" s="301">
        <v>3.0454545454545454</v>
      </c>
      <c r="E1055" s="301">
        <v>558</v>
      </c>
      <c r="F1055" s="299" t="s">
        <v>191</v>
      </c>
    </row>
    <row r="1056" spans="1:6" x14ac:dyDescent="0.3">
      <c r="A1056" s="299" t="s">
        <v>494</v>
      </c>
      <c r="B1056" s="299" t="s">
        <v>430</v>
      </c>
      <c r="C1056" s="299" t="s">
        <v>89</v>
      </c>
      <c r="D1056" s="301">
        <v>1</v>
      </c>
      <c r="E1056" s="301">
        <v>600</v>
      </c>
      <c r="F1056" s="299" t="s">
        <v>192</v>
      </c>
    </row>
    <row r="1057" spans="1:6" x14ac:dyDescent="0.3">
      <c r="A1057" s="299" t="s">
        <v>494</v>
      </c>
      <c r="B1057" s="299" t="s">
        <v>430</v>
      </c>
      <c r="C1057" s="299" t="s">
        <v>89</v>
      </c>
      <c r="D1057" s="301">
        <v>1</v>
      </c>
      <c r="E1057" s="301">
        <v>608</v>
      </c>
      <c r="F1057" s="299" t="s">
        <v>327</v>
      </c>
    </row>
    <row r="1058" spans="1:6" x14ac:dyDescent="0.3">
      <c r="A1058" s="299" t="s">
        <v>494</v>
      </c>
      <c r="B1058" s="299" t="s">
        <v>430</v>
      </c>
      <c r="C1058" s="299" t="s">
        <v>89</v>
      </c>
      <c r="D1058" s="301">
        <v>3.7272727272727271</v>
      </c>
      <c r="E1058" s="301">
        <v>724</v>
      </c>
      <c r="F1058" s="299" t="s">
        <v>223</v>
      </c>
    </row>
    <row r="1059" spans="1:6" x14ac:dyDescent="0.3">
      <c r="A1059" s="299" t="s">
        <v>494</v>
      </c>
      <c r="B1059" s="299" t="s">
        <v>430</v>
      </c>
      <c r="C1059" s="299" t="s">
        <v>36</v>
      </c>
      <c r="D1059" s="301">
        <v>418.40909090909088</v>
      </c>
      <c r="E1059" s="301">
        <v>4</v>
      </c>
      <c r="F1059" s="299" t="s">
        <v>226</v>
      </c>
    </row>
    <row r="1060" spans="1:6" x14ac:dyDescent="0.3">
      <c r="A1060" s="299" t="s">
        <v>494</v>
      </c>
      <c r="B1060" s="299" t="s">
        <v>430</v>
      </c>
      <c r="C1060" s="299" t="s">
        <v>36</v>
      </c>
      <c r="D1060" s="301">
        <v>385.09090909090907</v>
      </c>
      <c r="E1060" s="301">
        <v>8</v>
      </c>
      <c r="F1060" s="299" t="s">
        <v>227</v>
      </c>
    </row>
    <row r="1061" spans="1:6" x14ac:dyDescent="0.3">
      <c r="A1061" s="299" t="s">
        <v>494</v>
      </c>
      <c r="B1061" s="299" t="s">
        <v>430</v>
      </c>
      <c r="C1061" s="299" t="s">
        <v>36</v>
      </c>
      <c r="D1061" s="301">
        <v>4</v>
      </c>
      <c r="E1061" s="301">
        <v>10</v>
      </c>
      <c r="F1061" s="299" t="s">
        <v>228</v>
      </c>
    </row>
    <row r="1062" spans="1:6" x14ac:dyDescent="0.3">
      <c r="A1062" s="299" t="s">
        <v>494</v>
      </c>
      <c r="B1062" s="299" t="s">
        <v>430</v>
      </c>
      <c r="C1062" s="299" t="s">
        <v>36</v>
      </c>
      <c r="D1062" s="301">
        <v>3442.5</v>
      </c>
      <c r="E1062" s="301">
        <v>12</v>
      </c>
      <c r="F1062" s="299" t="s">
        <v>229</v>
      </c>
    </row>
    <row r="1063" spans="1:6" x14ac:dyDescent="0.3">
      <c r="A1063" s="299" t="s">
        <v>494</v>
      </c>
      <c r="B1063" s="299" t="s">
        <v>430</v>
      </c>
      <c r="C1063" s="299" t="s">
        <v>36</v>
      </c>
      <c r="D1063" s="301">
        <v>2</v>
      </c>
      <c r="E1063" s="301">
        <v>16</v>
      </c>
      <c r="F1063" s="299" t="s">
        <v>399</v>
      </c>
    </row>
    <row r="1064" spans="1:6" x14ac:dyDescent="0.3">
      <c r="A1064" s="299" t="s">
        <v>494</v>
      </c>
      <c r="B1064" s="299" t="s">
        <v>430</v>
      </c>
      <c r="C1064" s="299" t="s">
        <v>36</v>
      </c>
      <c r="D1064" s="301">
        <v>122.04545454545455</v>
      </c>
      <c r="E1064" s="301">
        <v>20</v>
      </c>
      <c r="F1064" s="299" t="s">
        <v>230</v>
      </c>
    </row>
    <row r="1065" spans="1:6" x14ac:dyDescent="0.3">
      <c r="A1065" s="299" t="s">
        <v>494</v>
      </c>
      <c r="B1065" s="299" t="s">
        <v>430</v>
      </c>
      <c r="C1065" s="299" t="s">
        <v>36</v>
      </c>
      <c r="D1065" s="301">
        <v>106.90909090909091</v>
      </c>
      <c r="E1065" s="301">
        <v>24</v>
      </c>
      <c r="F1065" s="299" t="s">
        <v>231</v>
      </c>
    </row>
    <row r="1066" spans="1:6" x14ac:dyDescent="0.3">
      <c r="A1066" s="299" t="s">
        <v>494</v>
      </c>
      <c r="B1066" s="299" t="s">
        <v>430</v>
      </c>
      <c r="C1066" s="299" t="s">
        <v>36</v>
      </c>
      <c r="D1066" s="301">
        <v>3</v>
      </c>
      <c r="E1066" s="301">
        <v>28</v>
      </c>
      <c r="F1066" s="299" t="s">
        <v>373</v>
      </c>
    </row>
    <row r="1067" spans="1:6" x14ac:dyDescent="0.3">
      <c r="A1067" s="299" t="s">
        <v>494</v>
      </c>
      <c r="B1067" s="299" t="s">
        <v>430</v>
      </c>
      <c r="C1067" s="299" t="s">
        <v>36</v>
      </c>
      <c r="D1067" s="301">
        <v>78.909090909090907</v>
      </c>
      <c r="E1067" s="301">
        <v>31</v>
      </c>
      <c r="F1067" s="299" t="s">
        <v>232</v>
      </c>
    </row>
    <row r="1068" spans="1:6" x14ac:dyDescent="0.3">
      <c r="A1068" s="299" t="s">
        <v>494</v>
      </c>
      <c r="B1068" s="299" t="s">
        <v>430</v>
      </c>
      <c r="C1068" s="299" t="s">
        <v>36</v>
      </c>
      <c r="D1068" s="301">
        <v>9857.2272727272739</v>
      </c>
      <c r="E1068" s="301">
        <v>32</v>
      </c>
      <c r="F1068" s="299" t="s">
        <v>183</v>
      </c>
    </row>
    <row r="1069" spans="1:6" x14ac:dyDescent="0.3">
      <c r="A1069" s="299" t="s">
        <v>494</v>
      </c>
      <c r="B1069" s="299" t="s">
        <v>430</v>
      </c>
      <c r="C1069" s="299" t="s">
        <v>36</v>
      </c>
      <c r="D1069" s="301">
        <v>116.86363636363636</v>
      </c>
      <c r="E1069" s="301">
        <v>36</v>
      </c>
      <c r="F1069" s="299" t="s">
        <v>233</v>
      </c>
    </row>
    <row r="1070" spans="1:6" x14ac:dyDescent="0.3">
      <c r="A1070" s="299" t="s">
        <v>494</v>
      </c>
      <c r="B1070" s="299" t="s">
        <v>430</v>
      </c>
      <c r="C1070" s="299" t="s">
        <v>36</v>
      </c>
      <c r="D1070" s="301">
        <v>447.27272727272725</v>
      </c>
      <c r="E1070" s="301">
        <v>40</v>
      </c>
      <c r="F1070" s="299" t="s">
        <v>100</v>
      </c>
    </row>
    <row r="1071" spans="1:6" x14ac:dyDescent="0.3">
      <c r="A1071" s="299" t="s">
        <v>494</v>
      </c>
      <c r="B1071" s="299" t="s">
        <v>430</v>
      </c>
      <c r="C1071" s="299" t="s">
        <v>36</v>
      </c>
      <c r="D1071" s="301">
        <v>1</v>
      </c>
      <c r="E1071" s="301">
        <v>48</v>
      </c>
      <c r="F1071" s="299" t="s">
        <v>235</v>
      </c>
    </row>
    <row r="1072" spans="1:6" x14ac:dyDescent="0.3">
      <c r="A1072" s="299" t="s">
        <v>494</v>
      </c>
      <c r="B1072" s="299" t="s">
        <v>430</v>
      </c>
      <c r="C1072" s="299" t="s">
        <v>36</v>
      </c>
      <c r="D1072" s="301">
        <v>3040.7272727272725</v>
      </c>
      <c r="E1072" s="301">
        <v>50</v>
      </c>
      <c r="F1072" s="299" t="s">
        <v>236</v>
      </c>
    </row>
    <row r="1073" spans="1:6" x14ac:dyDescent="0.3">
      <c r="A1073" s="299" t="s">
        <v>494</v>
      </c>
      <c r="B1073" s="299" t="s">
        <v>430</v>
      </c>
      <c r="C1073" s="299" t="s">
        <v>36</v>
      </c>
      <c r="D1073" s="301">
        <v>697.31818181818187</v>
      </c>
      <c r="E1073" s="301">
        <v>51</v>
      </c>
      <c r="F1073" s="299" t="s">
        <v>237</v>
      </c>
    </row>
    <row r="1074" spans="1:6" x14ac:dyDescent="0.3">
      <c r="A1074" s="299" t="s">
        <v>494</v>
      </c>
      <c r="B1074" s="299" t="s">
        <v>430</v>
      </c>
      <c r="C1074" s="299" t="s">
        <v>36</v>
      </c>
      <c r="D1074" s="301">
        <v>3.8636363636363638</v>
      </c>
      <c r="E1074" s="301">
        <v>52</v>
      </c>
      <c r="F1074" s="299" t="s">
        <v>238</v>
      </c>
    </row>
    <row r="1075" spans="1:6" x14ac:dyDescent="0.3">
      <c r="A1075" s="299" t="s">
        <v>494</v>
      </c>
      <c r="B1075" s="299" t="s">
        <v>430</v>
      </c>
      <c r="C1075" s="299" t="s">
        <v>36</v>
      </c>
      <c r="D1075" s="301">
        <v>1704.3636363636365</v>
      </c>
      <c r="E1075" s="301">
        <v>56</v>
      </c>
      <c r="F1075" s="299" t="s">
        <v>239</v>
      </c>
    </row>
    <row r="1076" spans="1:6" x14ac:dyDescent="0.3">
      <c r="A1076" s="299" t="s">
        <v>494</v>
      </c>
      <c r="B1076" s="299" t="s">
        <v>430</v>
      </c>
      <c r="C1076" s="299" t="s">
        <v>36</v>
      </c>
      <c r="D1076" s="301">
        <v>1</v>
      </c>
      <c r="E1076" s="301">
        <v>60</v>
      </c>
      <c r="F1076" s="299" t="s">
        <v>240</v>
      </c>
    </row>
    <row r="1077" spans="1:6" x14ac:dyDescent="0.3">
      <c r="A1077" s="299" t="s">
        <v>494</v>
      </c>
      <c r="B1077" s="299" t="s">
        <v>430</v>
      </c>
      <c r="C1077" s="299" t="s">
        <v>36</v>
      </c>
      <c r="D1077" s="301">
        <v>2</v>
      </c>
      <c r="E1077" s="301">
        <v>64</v>
      </c>
      <c r="F1077" s="299" t="s">
        <v>374</v>
      </c>
    </row>
    <row r="1078" spans="1:6" x14ac:dyDescent="0.3">
      <c r="A1078" s="299" t="s">
        <v>494</v>
      </c>
      <c r="B1078" s="299" t="s">
        <v>430</v>
      </c>
      <c r="C1078" s="299" t="s">
        <v>36</v>
      </c>
      <c r="D1078" s="301">
        <v>6168.909090909091</v>
      </c>
      <c r="E1078" s="301">
        <v>68</v>
      </c>
      <c r="F1078" s="299" t="s">
        <v>241</v>
      </c>
    </row>
    <row r="1079" spans="1:6" x14ac:dyDescent="0.3">
      <c r="A1079" s="299" t="s">
        <v>494</v>
      </c>
      <c r="B1079" s="299" t="s">
        <v>430</v>
      </c>
      <c r="C1079" s="299" t="s">
        <v>36</v>
      </c>
      <c r="D1079" s="301">
        <v>70.181818181818187</v>
      </c>
      <c r="E1079" s="301">
        <v>70</v>
      </c>
      <c r="F1079" s="299" t="s">
        <v>242</v>
      </c>
    </row>
    <row r="1080" spans="1:6" x14ac:dyDescent="0.3">
      <c r="A1080" s="299" t="s">
        <v>494</v>
      </c>
      <c r="B1080" s="299" t="s">
        <v>430</v>
      </c>
      <c r="C1080" s="299" t="s">
        <v>36</v>
      </c>
      <c r="D1080" s="301">
        <v>2.6363636363636362</v>
      </c>
      <c r="E1080" s="301">
        <v>72</v>
      </c>
      <c r="F1080" s="299" t="s">
        <v>375</v>
      </c>
    </row>
    <row r="1081" spans="1:6" x14ac:dyDescent="0.3">
      <c r="A1081" s="299" t="s">
        <v>494</v>
      </c>
      <c r="B1081" s="299" t="s">
        <v>430</v>
      </c>
      <c r="C1081" s="299" t="s">
        <v>36</v>
      </c>
      <c r="D1081" s="301">
        <v>6328.454545454546</v>
      </c>
      <c r="E1081" s="301">
        <v>76</v>
      </c>
      <c r="F1081" s="299" t="s">
        <v>243</v>
      </c>
    </row>
    <row r="1082" spans="1:6" x14ac:dyDescent="0.3">
      <c r="A1082" s="299" t="s">
        <v>494</v>
      </c>
      <c r="B1082" s="299" t="s">
        <v>430</v>
      </c>
      <c r="C1082" s="299" t="s">
        <v>36</v>
      </c>
      <c r="D1082" s="301">
        <v>2.7727272727272725</v>
      </c>
      <c r="E1082" s="301">
        <v>84</v>
      </c>
      <c r="F1082" s="299" t="s">
        <v>401</v>
      </c>
    </row>
    <row r="1083" spans="1:6" x14ac:dyDescent="0.3">
      <c r="A1083" s="299" t="s">
        <v>494</v>
      </c>
      <c r="B1083" s="299" t="s">
        <v>430</v>
      </c>
      <c r="C1083" s="299" t="s">
        <v>36</v>
      </c>
      <c r="D1083" s="301">
        <v>1</v>
      </c>
      <c r="E1083" s="301">
        <v>86</v>
      </c>
      <c r="F1083" s="299" t="s">
        <v>244</v>
      </c>
    </row>
    <row r="1084" spans="1:6" x14ac:dyDescent="0.3">
      <c r="A1084" s="299" t="s">
        <v>494</v>
      </c>
      <c r="B1084" s="299" t="s">
        <v>430</v>
      </c>
      <c r="C1084" s="299" t="s">
        <v>36</v>
      </c>
      <c r="D1084" s="301">
        <v>2</v>
      </c>
      <c r="E1084" s="301">
        <v>92</v>
      </c>
      <c r="F1084" s="299" t="s">
        <v>376</v>
      </c>
    </row>
    <row r="1085" spans="1:6" x14ac:dyDescent="0.3">
      <c r="A1085" s="299" t="s">
        <v>494</v>
      </c>
      <c r="B1085" s="299" t="s">
        <v>430</v>
      </c>
      <c r="C1085" s="299" t="s">
        <v>36</v>
      </c>
      <c r="D1085" s="301">
        <v>6463.545454545455</v>
      </c>
      <c r="E1085" s="301">
        <v>100</v>
      </c>
      <c r="F1085" s="299" t="s">
        <v>101</v>
      </c>
    </row>
    <row r="1086" spans="1:6" x14ac:dyDescent="0.3">
      <c r="A1086" s="299" t="s">
        <v>494</v>
      </c>
      <c r="B1086" s="299" t="s">
        <v>430</v>
      </c>
      <c r="C1086" s="299" t="s">
        <v>36</v>
      </c>
      <c r="D1086" s="301">
        <v>5.6818181818181817</v>
      </c>
      <c r="E1086" s="301">
        <v>104</v>
      </c>
      <c r="F1086" s="299" t="s">
        <v>245</v>
      </c>
    </row>
    <row r="1087" spans="1:6" x14ac:dyDescent="0.3">
      <c r="A1087" s="299" t="s">
        <v>494</v>
      </c>
      <c r="B1087" s="299" t="s">
        <v>430</v>
      </c>
      <c r="C1087" s="299" t="s">
        <v>36</v>
      </c>
      <c r="D1087" s="301">
        <v>5.8181818181818183</v>
      </c>
      <c r="E1087" s="301">
        <v>108</v>
      </c>
      <c r="F1087" s="299" t="s">
        <v>246</v>
      </c>
    </row>
    <row r="1088" spans="1:6" x14ac:dyDescent="0.3">
      <c r="A1088" s="299" t="s">
        <v>494</v>
      </c>
      <c r="B1088" s="299" t="s">
        <v>430</v>
      </c>
      <c r="C1088" s="299" t="s">
        <v>36</v>
      </c>
      <c r="D1088" s="301">
        <v>406.13636363636363</v>
      </c>
      <c r="E1088" s="301">
        <v>112</v>
      </c>
      <c r="F1088" s="299" t="s">
        <v>247</v>
      </c>
    </row>
    <row r="1089" spans="1:6" x14ac:dyDescent="0.3">
      <c r="A1089" s="299" t="s">
        <v>494</v>
      </c>
      <c r="B1089" s="299" t="s">
        <v>430</v>
      </c>
      <c r="C1089" s="299" t="s">
        <v>36</v>
      </c>
      <c r="D1089" s="301">
        <v>799.09090909090912</v>
      </c>
      <c r="E1089" s="301">
        <v>120</v>
      </c>
      <c r="F1089" s="299" t="s">
        <v>249</v>
      </c>
    </row>
    <row r="1090" spans="1:6" x14ac:dyDescent="0.3">
      <c r="A1090" s="299" t="s">
        <v>494</v>
      </c>
      <c r="B1090" s="299" t="s">
        <v>430</v>
      </c>
      <c r="C1090" s="299" t="s">
        <v>36</v>
      </c>
      <c r="D1090" s="301">
        <v>209.40909090909091</v>
      </c>
      <c r="E1090" s="301">
        <v>124</v>
      </c>
      <c r="F1090" s="299" t="s">
        <v>250</v>
      </c>
    </row>
    <row r="1091" spans="1:6" x14ac:dyDescent="0.3">
      <c r="A1091" s="299" t="s">
        <v>494</v>
      </c>
      <c r="B1091" s="299" t="s">
        <v>430</v>
      </c>
      <c r="C1091" s="299" t="s">
        <v>36</v>
      </c>
      <c r="D1091" s="301">
        <v>238.90909090909091</v>
      </c>
      <c r="E1091" s="301">
        <v>132</v>
      </c>
      <c r="F1091" s="299" t="s">
        <v>251</v>
      </c>
    </row>
    <row r="1092" spans="1:6" x14ac:dyDescent="0.3">
      <c r="A1092" s="299" t="s">
        <v>494</v>
      </c>
      <c r="B1092" s="299" t="s">
        <v>430</v>
      </c>
      <c r="C1092" s="299" t="s">
        <v>36</v>
      </c>
      <c r="D1092" s="301">
        <v>24.954545454545453</v>
      </c>
      <c r="E1092" s="301">
        <v>140</v>
      </c>
      <c r="F1092" s="299" t="s">
        <v>378</v>
      </c>
    </row>
    <row r="1093" spans="1:6" x14ac:dyDescent="0.3">
      <c r="A1093" s="299" t="s">
        <v>494</v>
      </c>
      <c r="B1093" s="299" t="s">
        <v>430</v>
      </c>
      <c r="C1093" s="299" t="s">
        <v>36</v>
      </c>
      <c r="D1093" s="301">
        <v>52.636363636363633</v>
      </c>
      <c r="E1093" s="301">
        <v>144</v>
      </c>
      <c r="F1093" s="299" t="s">
        <v>253</v>
      </c>
    </row>
    <row r="1094" spans="1:6" x14ac:dyDescent="0.3">
      <c r="A1094" s="299" t="s">
        <v>494</v>
      </c>
      <c r="B1094" s="299" t="s">
        <v>430</v>
      </c>
      <c r="C1094" s="299" t="s">
        <v>36</v>
      </c>
      <c r="D1094" s="301">
        <v>13.636363636363637</v>
      </c>
      <c r="E1094" s="301">
        <v>148</v>
      </c>
      <c r="F1094" s="299" t="s">
        <v>379</v>
      </c>
    </row>
    <row r="1095" spans="1:6" x14ac:dyDescent="0.3">
      <c r="A1095" s="299" t="s">
        <v>494</v>
      </c>
      <c r="B1095" s="299" t="s">
        <v>430</v>
      </c>
      <c r="C1095" s="299" t="s">
        <v>36</v>
      </c>
      <c r="D1095" s="301">
        <v>2143.5454545454545</v>
      </c>
      <c r="E1095" s="301">
        <v>152</v>
      </c>
      <c r="F1095" s="299" t="s">
        <v>254</v>
      </c>
    </row>
    <row r="1096" spans="1:6" x14ac:dyDescent="0.3">
      <c r="A1096" s="299" t="s">
        <v>494</v>
      </c>
      <c r="B1096" s="299" t="s">
        <v>430</v>
      </c>
      <c r="C1096" s="299" t="s">
        <v>36</v>
      </c>
      <c r="D1096" s="301">
        <v>17426.045454545452</v>
      </c>
      <c r="E1096" s="301">
        <v>156</v>
      </c>
      <c r="F1096" s="299" t="s">
        <v>112</v>
      </c>
    </row>
    <row r="1097" spans="1:6" x14ac:dyDescent="0.3">
      <c r="A1097" s="299" t="s">
        <v>494</v>
      </c>
      <c r="B1097" s="299" t="s">
        <v>430</v>
      </c>
      <c r="C1097" s="299" t="s">
        <v>36</v>
      </c>
      <c r="D1097" s="301">
        <v>29</v>
      </c>
      <c r="E1097" s="301">
        <v>158</v>
      </c>
      <c r="F1097" s="299" t="s">
        <v>255</v>
      </c>
    </row>
    <row r="1098" spans="1:6" x14ac:dyDescent="0.3">
      <c r="A1098" s="299" t="s">
        <v>494</v>
      </c>
      <c r="B1098" s="299" t="s">
        <v>430</v>
      </c>
      <c r="C1098" s="299" t="s">
        <v>36</v>
      </c>
      <c r="D1098" s="301">
        <v>1</v>
      </c>
      <c r="E1098" s="301">
        <v>162</v>
      </c>
      <c r="F1098" s="299" t="s">
        <v>256</v>
      </c>
    </row>
    <row r="1099" spans="1:6" x14ac:dyDescent="0.3">
      <c r="A1099" s="299" t="s">
        <v>494</v>
      </c>
      <c r="B1099" s="299" t="s">
        <v>430</v>
      </c>
      <c r="C1099" s="299" t="s">
        <v>36</v>
      </c>
      <c r="D1099" s="301">
        <v>3</v>
      </c>
      <c r="E1099" s="301">
        <v>166</v>
      </c>
      <c r="F1099" s="299" t="s">
        <v>422</v>
      </c>
    </row>
    <row r="1100" spans="1:6" x14ac:dyDescent="0.3">
      <c r="A1100" s="299" t="s">
        <v>494</v>
      </c>
      <c r="B1100" s="299" t="s">
        <v>430</v>
      </c>
      <c r="C1100" s="299" t="s">
        <v>36</v>
      </c>
      <c r="D1100" s="301">
        <v>40589</v>
      </c>
      <c r="E1100" s="301">
        <v>170</v>
      </c>
      <c r="F1100" s="299" t="s">
        <v>102</v>
      </c>
    </row>
    <row r="1101" spans="1:6" x14ac:dyDescent="0.3">
      <c r="A1101" s="299" t="s">
        <v>494</v>
      </c>
      <c r="B1101" s="299" t="s">
        <v>430</v>
      </c>
      <c r="C1101" s="299" t="s">
        <v>36</v>
      </c>
      <c r="D1101" s="301">
        <v>6.3636363636363633</v>
      </c>
      <c r="E1101" s="301">
        <v>174</v>
      </c>
      <c r="F1101" s="299" t="s">
        <v>257</v>
      </c>
    </row>
    <row r="1102" spans="1:6" x14ac:dyDescent="0.3">
      <c r="A1102" s="299" t="s">
        <v>494</v>
      </c>
      <c r="B1102" s="299" t="s">
        <v>430</v>
      </c>
      <c r="C1102" s="299" t="s">
        <v>36</v>
      </c>
      <c r="D1102" s="301">
        <v>138</v>
      </c>
      <c r="E1102" s="301">
        <v>178</v>
      </c>
      <c r="F1102" s="299" t="s">
        <v>258</v>
      </c>
    </row>
    <row r="1103" spans="1:6" x14ac:dyDescent="0.3">
      <c r="A1103" s="299" t="s">
        <v>494</v>
      </c>
      <c r="B1103" s="299" t="s">
        <v>430</v>
      </c>
      <c r="C1103" s="299" t="s">
        <v>36</v>
      </c>
      <c r="D1103" s="301">
        <v>15.90909090909091</v>
      </c>
      <c r="E1103" s="301">
        <v>180</v>
      </c>
      <c r="F1103" s="299" t="s">
        <v>259</v>
      </c>
    </row>
    <row r="1104" spans="1:6" x14ac:dyDescent="0.3">
      <c r="A1104" s="299" t="s">
        <v>494</v>
      </c>
      <c r="B1104" s="299" t="s">
        <v>430</v>
      </c>
      <c r="C1104" s="299" t="s">
        <v>36</v>
      </c>
      <c r="D1104" s="301">
        <v>2</v>
      </c>
      <c r="E1104" s="301">
        <v>184</v>
      </c>
      <c r="F1104" s="299" t="s">
        <v>402</v>
      </c>
    </row>
    <row r="1105" spans="1:6" x14ac:dyDescent="0.3">
      <c r="A1105" s="299" t="s">
        <v>494</v>
      </c>
      <c r="B1105" s="299" t="s">
        <v>430</v>
      </c>
      <c r="C1105" s="299" t="s">
        <v>36</v>
      </c>
      <c r="D1105" s="301">
        <v>316.81818181818181</v>
      </c>
      <c r="E1105" s="301">
        <v>188</v>
      </c>
      <c r="F1105" s="299" t="s">
        <v>260</v>
      </c>
    </row>
    <row r="1106" spans="1:6" x14ac:dyDescent="0.3">
      <c r="A1106" s="299" t="s">
        <v>494</v>
      </c>
      <c r="B1106" s="299" t="s">
        <v>430</v>
      </c>
      <c r="C1106" s="299" t="s">
        <v>36</v>
      </c>
      <c r="D1106" s="301">
        <v>341.68181818181813</v>
      </c>
      <c r="E1106" s="301">
        <v>191</v>
      </c>
      <c r="F1106" s="299" t="s">
        <v>103</v>
      </c>
    </row>
    <row r="1107" spans="1:6" x14ac:dyDescent="0.3">
      <c r="A1107" s="299" t="s">
        <v>494</v>
      </c>
      <c r="B1107" s="299" t="s">
        <v>430</v>
      </c>
      <c r="C1107" s="299" t="s">
        <v>36</v>
      </c>
      <c r="D1107" s="301">
        <v>7168.681818181818</v>
      </c>
      <c r="E1107" s="301">
        <v>192</v>
      </c>
      <c r="F1107" s="299" t="s">
        <v>261</v>
      </c>
    </row>
    <row r="1108" spans="1:6" x14ac:dyDescent="0.3">
      <c r="A1108" s="299" t="s">
        <v>494</v>
      </c>
      <c r="B1108" s="299" t="s">
        <v>430</v>
      </c>
      <c r="C1108" s="299" t="s">
        <v>36</v>
      </c>
      <c r="D1108" s="301">
        <v>92.045454545454547</v>
      </c>
      <c r="E1108" s="301">
        <v>196</v>
      </c>
      <c r="F1108" s="299" t="s">
        <v>120</v>
      </c>
    </row>
    <row r="1109" spans="1:6" x14ac:dyDescent="0.3">
      <c r="A1109" s="299" t="s">
        <v>494</v>
      </c>
      <c r="B1109" s="299" t="s">
        <v>430</v>
      </c>
      <c r="C1109" s="299" t="s">
        <v>36</v>
      </c>
      <c r="D1109" s="301">
        <v>326.68181818181819</v>
      </c>
      <c r="E1109" s="301">
        <v>203</v>
      </c>
      <c r="F1109" s="299" t="s">
        <v>224</v>
      </c>
    </row>
    <row r="1110" spans="1:6" x14ac:dyDescent="0.3">
      <c r="A1110" s="299" t="s">
        <v>494</v>
      </c>
      <c r="B1110" s="299" t="s">
        <v>430</v>
      </c>
      <c r="C1110" s="299" t="s">
        <v>36</v>
      </c>
      <c r="D1110" s="301">
        <v>50.272727272727273</v>
      </c>
      <c r="E1110" s="301">
        <v>204</v>
      </c>
      <c r="F1110" s="299" t="s">
        <v>262</v>
      </c>
    </row>
    <row r="1111" spans="1:6" x14ac:dyDescent="0.3">
      <c r="A1111" s="299" t="s">
        <v>494</v>
      </c>
      <c r="B1111" s="299" t="s">
        <v>430</v>
      </c>
      <c r="C1111" s="299" t="s">
        <v>36</v>
      </c>
      <c r="D1111" s="301">
        <v>625.36363636363637</v>
      </c>
      <c r="E1111" s="301">
        <v>208</v>
      </c>
      <c r="F1111" s="299" t="s">
        <v>113</v>
      </c>
    </row>
    <row r="1112" spans="1:6" x14ac:dyDescent="0.3">
      <c r="A1112" s="299" t="s">
        <v>494</v>
      </c>
      <c r="B1112" s="299" t="s">
        <v>430</v>
      </c>
      <c r="C1112" s="299" t="s">
        <v>36</v>
      </c>
      <c r="D1112" s="301">
        <v>40.909090909090907</v>
      </c>
      <c r="E1112" s="301">
        <v>212</v>
      </c>
      <c r="F1112" s="299" t="s">
        <v>263</v>
      </c>
    </row>
    <row r="1113" spans="1:6" x14ac:dyDescent="0.3">
      <c r="A1113" s="299" t="s">
        <v>494</v>
      </c>
      <c r="B1113" s="299" t="s">
        <v>430</v>
      </c>
      <c r="C1113" s="299" t="s">
        <v>36</v>
      </c>
      <c r="D1113" s="301">
        <v>6900.318181818182</v>
      </c>
      <c r="E1113" s="301">
        <v>214</v>
      </c>
      <c r="F1113" s="299" t="s">
        <v>225</v>
      </c>
    </row>
    <row r="1114" spans="1:6" x14ac:dyDescent="0.3">
      <c r="A1114" s="299" t="s">
        <v>494</v>
      </c>
      <c r="B1114" s="299" t="s">
        <v>430</v>
      </c>
      <c r="C1114" s="299" t="s">
        <v>36</v>
      </c>
      <c r="D1114" s="301">
        <v>12613.909090909092</v>
      </c>
      <c r="E1114" s="301">
        <v>218</v>
      </c>
      <c r="F1114" s="299" t="s">
        <v>114</v>
      </c>
    </row>
    <row r="1115" spans="1:6" x14ac:dyDescent="0.3">
      <c r="A1115" s="299" t="s">
        <v>494</v>
      </c>
      <c r="B1115" s="299" t="s">
        <v>430</v>
      </c>
      <c r="C1115" s="299" t="s">
        <v>36</v>
      </c>
      <c r="D1115" s="301">
        <v>3078.5454545454545</v>
      </c>
      <c r="E1115" s="301">
        <v>222</v>
      </c>
      <c r="F1115" s="299" t="s">
        <v>264</v>
      </c>
    </row>
    <row r="1116" spans="1:6" x14ac:dyDescent="0.3">
      <c r="A1116" s="299" t="s">
        <v>494</v>
      </c>
      <c r="B1116" s="299" t="s">
        <v>430</v>
      </c>
      <c r="C1116" s="299" t="s">
        <v>36</v>
      </c>
      <c r="D1116" s="301">
        <v>895.09090909090912</v>
      </c>
      <c r="E1116" s="301">
        <v>226</v>
      </c>
      <c r="F1116" s="299" t="s">
        <v>265</v>
      </c>
    </row>
    <row r="1117" spans="1:6" x14ac:dyDescent="0.3">
      <c r="A1117" s="299" t="s">
        <v>494</v>
      </c>
      <c r="B1117" s="299" t="s">
        <v>430</v>
      </c>
      <c r="C1117" s="299" t="s">
        <v>36</v>
      </c>
      <c r="D1117" s="301">
        <v>38.590909090909093</v>
      </c>
      <c r="E1117" s="301">
        <v>231</v>
      </c>
      <c r="F1117" s="299" t="s">
        <v>266</v>
      </c>
    </row>
    <row r="1118" spans="1:6" x14ac:dyDescent="0.3">
      <c r="A1118" s="299" t="s">
        <v>494</v>
      </c>
      <c r="B1118" s="299" t="s">
        <v>430</v>
      </c>
      <c r="C1118" s="299" t="s">
        <v>36</v>
      </c>
      <c r="D1118" s="301">
        <v>37</v>
      </c>
      <c r="E1118" s="301">
        <v>232</v>
      </c>
      <c r="F1118" s="299" t="s">
        <v>380</v>
      </c>
    </row>
    <row r="1119" spans="1:6" x14ac:dyDescent="0.3">
      <c r="A1119" s="299" t="s">
        <v>494</v>
      </c>
      <c r="B1119" s="299" t="s">
        <v>430</v>
      </c>
      <c r="C1119" s="299" t="s">
        <v>36</v>
      </c>
      <c r="D1119" s="301">
        <v>134.40909090909091</v>
      </c>
      <c r="E1119" s="301">
        <v>233</v>
      </c>
      <c r="F1119" s="299" t="s">
        <v>104</v>
      </c>
    </row>
    <row r="1120" spans="1:6" x14ac:dyDescent="0.3">
      <c r="A1120" s="299" t="s">
        <v>494</v>
      </c>
      <c r="B1120" s="299" t="s">
        <v>430</v>
      </c>
      <c r="C1120" s="299" t="s">
        <v>36</v>
      </c>
      <c r="D1120" s="301">
        <v>1</v>
      </c>
      <c r="E1120" s="301">
        <v>234</v>
      </c>
      <c r="F1120" s="299" t="s">
        <v>267</v>
      </c>
    </row>
    <row r="1121" spans="1:6" x14ac:dyDescent="0.3">
      <c r="A1121" s="299" t="s">
        <v>494</v>
      </c>
      <c r="B1121" s="299" t="s">
        <v>430</v>
      </c>
      <c r="C1121" s="299" t="s">
        <v>36</v>
      </c>
      <c r="D1121" s="301">
        <v>1</v>
      </c>
      <c r="E1121" s="301">
        <v>238</v>
      </c>
      <c r="F1121" s="299" t="s">
        <v>403</v>
      </c>
    </row>
    <row r="1122" spans="1:6" x14ac:dyDescent="0.3">
      <c r="A1122" s="299" t="s">
        <v>494</v>
      </c>
      <c r="B1122" s="299" t="s">
        <v>430</v>
      </c>
      <c r="C1122" s="299" t="s">
        <v>36</v>
      </c>
      <c r="D1122" s="301">
        <v>1.7727272727272727</v>
      </c>
      <c r="E1122" s="301">
        <v>239</v>
      </c>
      <c r="F1122" s="299" t="s">
        <v>404</v>
      </c>
    </row>
    <row r="1123" spans="1:6" x14ac:dyDescent="0.3">
      <c r="A1123" s="299" t="s">
        <v>494</v>
      </c>
      <c r="B1123" s="299" t="s">
        <v>430</v>
      </c>
      <c r="C1123" s="299" t="s">
        <v>36</v>
      </c>
      <c r="D1123" s="301">
        <v>3</v>
      </c>
      <c r="E1123" s="301">
        <v>242</v>
      </c>
      <c r="F1123" s="299" t="s">
        <v>405</v>
      </c>
    </row>
    <row r="1124" spans="1:6" x14ac:dyDescent="0.3">
      <c r="A1124" s="299" t="s">
        <v>494</v>
      </c>
      <c r="B1124" s="299" t="s">
        <v>430</v>
      </c>
      <c r="C1124" s="299" t="s">
        <v>36</v>
      </c>
      <c r="D1124" s="301">
        <v>400.27272727272725</v>
      </c>
      <c r="E1124" s="301">
        <v>246</v>
      </c>
      <c r="F1124" s="299" t="s">
        <v>116</v>
      </c>
    </row>
    <row r="1125" spans="1:6" x14ac:dyDescent="0.3">
      <c r="A1125" s="299" t="s">
        <v>494</v>
      </c>
      <c r="B1125" s="299" t="s">
        <v>430</v>
      </c>
      <c r="C1125" s="299" t="s">
        <v>36</v>
      </c>
      <c r="D1125" s="301">
        <v>2</v>
      </c>
      <c r="E1125" s="301">
        <v>249</v>
      </c>
      <c r="F1125" s="299" t="s">
        <v>218</v>
      </c>
    </row>
    <row r="1126" spans="1:6" x14ac:dyDescent="0.3">
      <c r="A1126" s="299" t="s">
        <v>494</v>
      </c>
      <c r="B1126" s="299" t="s">
        <v>430</v>
      </c>
      <c r="C1126" s="299" t="s">
        <v>36</v>
      </c>
      <c r="D1126" s="301">
        <v>8722.045454545454</v>
      </c>
      <c r="E1126" s="301">
        <v>250</v>
      </c>
      <c r="F1126" s="299" t="s">
        <v>105</v>
      </c>
    </row>
    <row r="1127" spans="1:6" x14ac:dyDescent="0.3">
      <c r="A1127" s="299" t="s">
        <v>494</v>
      </c>
      <c r="B1127" s="299" t="s">
        <v>430</v>
      </c>
      <c r="C1127" s="299" t="s">
        <v>36</v>
      </c>
      <c r="D1127" s="301">
        <v>1</v>
      </c>
      <c r="E1127" s="301">
        <v>254</v>
      </c>
      <c r="F1127" s="299" t="s">
        <v>406</v>
      </c>
    </row>
    <row r="1128" spans="1:6" x14ac:dyDescent="0.3">
      <c r="A1128" s="299" t="s">
        <v>494</v>
      </c>
      <c r="B1128" s="299" t="s">
        <v>430</v>
      </c>
      <c r="C1128" s="299" t="s">
        <v>36</v>
      </c>
      <c r="D1128" s="301">
        <v>2.9090909090909092</v>
      </c>
      <c r="E1128" s="301">
        <v>258</v>
      </c>
      <c r="F1128" s="299" t="s">
        <v>407</v>
      </c>
    </row>
    <row r="1129" spans="1:6" x14ac:dyDescent="0.3">
      <c r="A1129" s="299" t="s">
        <v>494</v>
      </c>
      <c r="B1129" s="299" t="s">
        <v>430</v>
      </c>
      <c r="C1129" s="299" t="s">
        <v>36</v>
      </c>
      <c r="D1129" s="301">
        <v>1</v>
      </c>
      <c r="E1129" s="301">
        <v>262</v>
      </c>
      <c r="F1129" s="299" t="s">
        <v>409</v>
      </c>
    </row>
    <row r="1130" spans="1:6" x14ac:dyDescent="0.3">
      <c r="A1130" s="299" t="s">
        <v>494</v>
      </c>
      <c r="B1130" s="299" t="s">
        <v>430</v>
      </c>
      <c r="C1130" s="299" t="s">
        <v>36</v>
      </c>
      <c r="D1130" s="301">
        <v>13.59090909090909</v>
      </c>
      <c r="E1130" s="301">
        <v>266</v>
      </c>
      <c r="F1130" s="299" t="s">
        <v>268</v>
      </c>
    </row>
    <row r="1131" spans="1:6" x14ac:dyDescent="0.3">
      <c r="A1131" s="299" t="s">
        <v>494</v>
      </c>
      <c r="B1131" s="299" t="s">
        <v>430</v>
      </c>
      <c r="C1131" s="299" t="s">
        <v>36</v>
      </c>
      <c r="D1131" s="301">
        <v>1067</v>
      </c>
      <c r="E1131" s="301">
        <v>268</v>
      </c>
      <c r="F1131" s="299" t="s">
        <v>269</v>
      </c>
    </row>
    <row r="1132" spans="1:6" x14ac:dyDescent="0.3">
      <c r="A1132" s="299" t="s">
        <v>494</v>
      </c>
      <c r="B1132" s="299" t="s">
        <v>430</v>
      </c>
      <c r="C1132" s="299" t="s">
        <v>36</v>
      </c>
      <c r="D1132" s="301">
        <v>5835.454545454545</v>
      </c>
      <c r="E1132" s="301">
        <v>270</v>
      </c>
      <c r="F1132" s="299" t="s">
        <v>270</v>
      </c>
    </row>
    <row r="1133" spans="1:6" x14ac:dyDescent="0.3">
      <c r="A1133" s="299" t="s">
        <v>494</v>
      </c>
      <c r="B1133" s="299" t="s">
        <v>430</v>
      </c>
      <c r="C1133" s="299" t="s">
        <v>36</v>
      </c>
      <c r="D1133" s="301">
        <v>265.13636363636363</v>
      </c>
      <c r="E1133" s="301">
        <v>275</v>
      </c>
      <c r="F1133" s="299" t="s">
        <v>271</v>
      </c>
    </row>
    <row r="1134" spans="1:6" x14ac:dyDescent="0.3">
      <c r="A1134" s="299" t="s">
        <v>494</v>
      </c>
      <c r="B1134" s="299" t="s">
        <v>430</v>
      </c>
      <c r="C1134" s="299" t="s">
        <v>36</v>
      </c>
      <c r="D1134" s="301">
        <v>4965.7727272727279</v>
      </c>
      <c r="E1134" s="301">
        <v>276</v>
      </c>
      <c r="F1134" s="299" t="s">
        <v>99</v>
      </c>
    </row>
    <row r="1135" spans="1:6" x14ac:dyDescent="0.3">
      <c r="A1135" s="299" t="s">
        <v>494</v>
      </c>
      <c r="B1135" s="299" t="s">
        <v>430</v>
      </c>
      <c r="C1135" s="299" t="s">
        <v>36</v>
      </c>
      <c r="D1135" s="301">
        <v>3208.136363636364</v>
      </c>
      <c r="E1135" s="301">
        <v>288</v>
      </c>
      <c r="F1135" s="299" t="s">
        <v>272</v>
      </c>
    </row>
    <row r="1136" spans="1:6" x14ac:dyDescent="0.3">
      <c r="A1136" s="299" t="s">
        <v>494</v>
      </c>
      <c r="B1136" s="299" t="s">
        <v>430</v>
      </c>
      <c r="C1136" s="299" t="s">
        <v>36</v>
      </c>
      <c r="D1136" s="301">
        <v>4</v>
      </c>
      <c r="E1136" s="301">
        <v>292</v>
      </c>
      <c r="F1136" s="299" t="s">
        <v>273</v>
      </c>
    </row>
    <row r="1137" spans="1:6" x14ac:dyDescent="0.3">
      <c r="A1137" s="299" t="s">
        <v>494</v>
      </c>
      <c r="B1137" s="299" t="s">
        <v>430</v>
      </c>
      <c r="C1137" s="299" t="s">
        <v>36</v>
      </c>
      <c r="D1137" s="301">
        <v>666.22727272727275</v>
      </c>
      <c r="E1137" s="301">
        <v>300</v>
      </c>
      <c r="F1137" s="299" t="s">
        <v>117</v>
      </c>
    </row>
    <row r="1138" spans="1:6" x14ac:dyDescent="0.3">
      <c r="A1138" s="299" t="s">
        <v>494</v>
      </c>
      <c r="B1138" s="299" t="s">
        <v>430</v>
      </c>
      <c r="C1138" s="299" t="s">
        <v>36</v>
      </c>
      <c r="D1138" s="301">
        <v>5</v>
      </c>
      <c r="E1138" s="301">
        <v>304</v>
      </c>
      <c r="F1138" s="299" t="s">
        <v>381</v>
      </c>
    </row>
    <row r="1139" spans="1:6" x14ac:dyDescent="0.3">
      <c r="A1139" s="299" t="s">
        <v>494</v>
      </c>
      <c r="B1139" s="299" t="s">
        <v>430</v>
      </c>
      <c r="C1139" s="299" t="s">
        <v>36</v>
      </c>
      <c r="D1139" s="301">
        <v>5.3636363636363633</v>
      </c>
      <c r="E1139" s="301">
        <v>308</v>
      </c>
      <c r="F1139" s="299" t="s">
        <v>7</v>
      </c>
    </row>
    <row r="1140" spans="1:6" x14ac:dyDescent="0.3">
      <c r="A1140" s="299" t="s">
        <v>494</v>
      </c>
      <c r="B1140" s="299" t="s">
        <v>430</v>
      </c>
      <c r="C1140" s="299" t="s">
        <v>36</v>
      </c>
      <c r="D1140" s="301">
        <v>1055.590909090909</v>
      </c>
      <c r="E1140" s="301">
        <v>320</v>
      </c>
      <c r="F1140" s="299" t="s">
        <v>274</v>
      </c>
    </row>
    <row r="1141" spans="1:6" x14ac:dyDescent="0.3">
      <c r="A1141" s="299" t="s">
        <v>494</v>
      </c>
      <c r="B1141" s="299" t="s">
        <v>430</v>
      </c>
      <c r="C1141" s="299" t="s">
        <v>36</v>
      </c>
      <c r="D1141" s="301">
        <v>2683.5</v>
      </c>
      <c r="E1141" s="301">
        <v>324</v>
      </c>
      <c r="F1141" s="299" t="s">
        <v>275</v>
      </c>
    </row>
    <row r="1142" spans="1:6" x14ac:dyDescent="0.3">
      <c r="A1142" s="299" t="s">
        <v>494</v>
      </c>
      <c r="B1142" s="299" t="s">
        <v>430</v>
      </c>
      <c r="C1142" s="299" t="s">
        <v>36</v>
      </c>
      <c r="D1142" s="301">
        <v>1</v>
      </c>
      <c r="E1142" s="301">
        <v>328</v>
      </c>
      <c r="F1142" s="299" t="s">
        <v>276</v>
      </c>
    </row>
    <row r="1143" spans="1:6" x14ac:dyDescent="0.3">
      <c r="A1143" s="299" t="s">
        <v>494</v>
      </c>
      <c r="B1143" s="299" t="s">
        <v>430</v>
      </c>
      <c r="C1143" s="299" t="s">
        <v>36</v>
      </c>
      <c r="D1143" s="301">
        <v>96.63636363636364</v>
      </c>
      <c r="E1143" s="301">
        <v>332</v>
      </c>
      <c r="F1143" s="299" t="s">
        <v>277</v>
      </c>
    </row>
    <row r="1144" spans="1:6" x14ac:dyDescent="0.3">
      <c r="A1144" s="299" t="s">
        <v>494</v>
      </c>
      <c r="B1144" s="299" t="s">
        <v>430</v>
      </c>
      <c r="C1144" s="299" t="s">
        <v>36</v>
      </c>
      <c r="D1144" s="301">
        <v>1</v>
      </c>
      <c r="E1144" s="301">
        <v>334</v>
      </c>
      <c r="F1144" s="299" t="s">
        <v>382</v>
      </c>
    </row>
    <row r="1145" spans="1:6" x14ac:dyDescent="0.3">
      <c r="A1145" s="299" t="s">
        <v>494</v>
      </c>
      <c r="B1145" s="299" t="s">
        <v>430</v>
      </c>
      <c r="C1145" s="299" t="s">
        <v>36</v>
      </c>
      <c r="D1145" s="301">
        <v>9995.2727272727261</v>
      </c>
      <c r="E1145" s="301">
        <v>340</v>
      </c>
      <c r="F1145" s="299" t="s">
        <v>190</v>
      </c>
    </row>
    <row r="1146" spans="1:6" x14ac:dyDescent="0.3">
      <c r="A1146" s="299" t="s">
        <v>494</v>
      </c>
      <c r="B1146" s="299" t="s">
        <v>430</v>
      </c>
      <c r="C1146" s="299" t="s">
        <v>36</v>
      </c>
      <c r="D1146" s="301">
        <v>2</v>
      </c>
      <c r="E1146" s="301">
        <v>344</v>
      </c>
      <c r="F1146" s="299" t="s">
        <v>278</v>
      </c>
    </row>
    <row r="1147" spans="1:6" x14ac:dyDescent="0.3">
      <c r="A1147" s="299" t="s">
        <v>494</v>
      </c>
      <c r="B1147" s="299" t="s">
        <v>430</v>
      </c>
      <c r="C1147" s="299" t="s">
        <v>36</v>
      </c>
      <c r="D1147" s="301">
        <v>712.9545454545455</v>
      </c>
      <c r="E1147" s="301">
        <v>348</v>
      </c>
      <c r="F1147" s="299" t="s">
        <v>279</v>
      </c>
    </row>
    <row r="1148" spans="1:6" x14ac:dyDescent="0.3">
      <c r="A1148" s="299" t="s">
        <v>494</v>
      </c>
      <c r="B1148" s="299" t="s">
        <v>430</v>
      </c>
      <c r="C1148" s="299" t="s">
        <v>36</v>
      </c>
      <c r="D1148" s="301">
        <v>45.909090909090907</v>
      </c>
      <c r="E1148" s="301">
        <v>352</v>
      </c>
      <c r="F1148" s="299" t="s">
        <v>280</v>
      </c>
    </row>
    <row r="1149" spans="1:6" x14ac:dyDescent="0.3">
      <c r="A1149" s="299" t="s">
        <v>494</v>
      </c>
      <c r="B1149" s="299" t="s">
        <v>430</v>
      </c>
      <c r="C1149" s="299" t="s">
        <v>36</v>
      </c>
      <c r="D1149" s="301">
        <v>7670.136363636364</v>
      </c>
      <c r="E1149" s="301">
        <v>356</v>
      </c>
      <c r="F1149" s="299" t="s">
        <v>281</v>
      </c>
    </row>
    <row r="1150" spans="1:6" x14ac:dyDescent="0.3">
      <c r="A1150" s="299" t="s">
        <v>494</v>
      </c>
      <c r="B1150" s="299" t="s">
        <v>430</v>
      </c>
      <c r="C1150" s="299" t="s">
        <v>36</v>
      </c>
      <c r="D1150" s="301">
        <v>232.77272727272728</v>
      </c>
      <c r="E1150" s="301">
        <v>360</v>
      </c>
      <c r="F1150" s="299" t="s">
        <v>282</v>
      </c>
    </row>
    <row r="1151" spans="1:6" x14ac:dyDescent="0.3">
      <c r="A1151" s="299" t="s">
        <v>494</v>
      </c>
      <c r="B1151" s="299" t="s">
        <v>430</v>
      </c>
      <c r="C1151" s="299" t="s">
        <v>36</v>
      </c>
      <c r="D1151" s="301">
        <v>468.31818181818181</v>
      </c>
      <c r="E1151" s="301">
        <v>364</v>
      </c>
      <c r="F1151" s="299" t="s">
        <v>283</v>
      </c>
    </row>
    <row r="1152" spans="1:6" x14ac:dyDescent="0.3">
      <c r="A1152" s="299" t="s">
        <v>494</v>
      </c>
      <c r="B1152" s="299" t="s">
        <v>430</v>
      </c>
      <c r="C1152" s="299" t="s">
        <v>36</v>
      </c>
      <c r="D1152" s="301">
        <v>81.181818181818187</v>
      </c>
      <c r="E1152" s="301">
        <v>368</v>
      </c>
      <c r="F1152" s="299" t="s">
        <v>284</v>
      </c>
    </row>
    <row r="1153" spans="1:6" x14ac:dyDescent="0.3">
      <c r="A1153" s="299" t="s">
        <v>494</v>
      </c>
      <c r="B1153" s="299" t="s">
        <v>430</v>
      </c>
      <c r="C1153" s="299" t="s">
        <v>36</v>
      </c>
      <c r="D1153" s="301">
        <v>1608.590909090909</v>
      </c>
      <c r="E1153" s="301">
        <v>372</v>
      </c>
      <c r="F1153" s="299" t="s">
        <v>106</v>
      </c>
    </row>
    <row r="1154" spans="1:6" x14ac:dyDescent="0.3">
      <c r="A1154" s="299" t="s">
        <v>494</v>
      </c>
      <c r="B1154" s="299" t="s">
        <v>430</v>
      </c>
      <c r="C1154" s="299" t="s">
        <v>36</v>
      </c>
      <c r="D1154" s="301">
        <v>117.27272727272727</v>
      </c>
      <c r="E1154" s="301">
        <v>376</v>
      </c>
      <c r="F1154" s="299" t="s">
        <v>285</v>
      </c>
    </row>
    <row r="1155" spans="1:6" x14ac:dyDescent="0.3">
      <c r="A1155" s="299" t="s">
        <v>494</v>
      </c>
      <c r="B1155" s="299" t="s">
        <v>430</v>
      </c>
      <c r="C1155" s="299" t="s">
        <v>36</v>
      </c>
      <c r="D1155" s="301">
        <v>32752.909090909092</v>
      </c>
      <c r="E1155" s="301">
        <v>380</v>
      </c>
      <c r="F1155" s="299" t="s">
        <v>107</v>
      </c>
    </row>
    <row r="1156" spans="1:6" x14ac:dyDescent="0.3">
      <c r="A1156" s="299" t="s">
        <v>494</v>
      </c>
      <c r="B1156" s="299" t="s">
        <v>430</v>
      </c>
      <c r="C1156" s="299" t="s">
        <v>36</v>
      </c>
      <c r="D1156" s="301">
        <v>1255.090909090909</v>
      </c>
      <c r="E1156" s="301">
        <v>384</v>
      </c>
      <c r="F1156" s="299" t="s">
        <v>286</v>
      </c>
    </row>
    <row r="1157" spans="1:6" x14ac:dyDescent="0.3">
      <c r="A1157" s="299" t="s">
        <v>494</v>
      </c>
      <c r="B1157" s="299" t="s">
        <v>430</v>
      </c>
      <c r="C1157" s="299" t="s">
        <v>36</v>
      </c>
      <c r="D1157" s="301">
        <v>25.636363636363637</v>
      </c>
      <c r="E1157" s="301">
        <v>388</v>
      </c>
      <c r="F1157" s="299" t="s">
        <v>287</v>
      </c>
    </row>
    <row r="1158" spans="1:6" x14ac:dyDescent="0.3">
      <c r="A1158" s="299" t="s">
        <v>494</v>
      </c>
      <c r="B1158" s="299" t="s">
        <v>430</v>
      </c>
      <c r="C1158" s="299" t="s">
        <v>36</v>
      </c>
      <c r="D1158" s="301">
        <v>161.13636363636363</v>
      </c>
      <c r="E1158" s="301">
        <v>392</v>
      </c>
      <c r="F1158" s="299" t="s">
        <v>288</v>
      </c>
    </row>
    <row r="1159" spans="1:6" x14ac:dyDescent="0.3">
      <c r="A1159" s="299" t="s">
        <v>494</v>
      </c>
      <c r="B1159" s="299" t="s">
        <v>430</v>
      </c>
      <c r="C1159" s="299" t="s">
        <v>36</v>
      </c>
      <c r="D1159" s="301">
        <v>96.590909090909079</v>
      </c>
      <c r="E1159" s="301">
        <v>398</v>
      </c>
      <c r="F1159" s="299" t="s">
        <v>289</v>
      </c>
    </row>
    <row r="1160" spans="1:6" x14ac:dyDescent="0.3">
      <c r="A1160" s="299" t="s">
        <v>494</v>
      </c>
      <c r="B1160" s="299" t="s">
        <v>430</v>
      </c>
      <c r="C1160" s="299" t="s">
        <v>36</v>
      </c>
      <c r="D1160" s="301">
        <v>98.681818181818173</v>
      </c>
      <c r="E1160" s="301">
        <v>400</v>
      </c>
      <c r="F1160" s="299" t="s">
        <v>290</v>
      </c>
    </row>
    <row r="1161" spans="1:6" x14ac:dyDescent="0.3">
      <c r="A1161" s="299" t="s">
        <v>494</v>
      </c>
      <c r="B1161" s="299" t="s">
        <v>430</v>
      </c>
      <c r="C1161" s="299" t="s">
        <v>36</v>
      </c>
      <c r="D1161" s="301">
        <v>71.63636363636364</v>
      </c>
      <c r="E1161" s="301">
        <v>404</v>
      </c>
      <c r="F1161" s="299" t="s">
        <v>291</v>
      </c>
    </row>
    <row r="1162" spans="1:6" x14ac:dyDescent="0.3">
      <c r="A1162" s="299" t="s">
        <v>494</v>
      </c>
      <c r="B1162" s="299" t="s">
        <v>430</v>
      </c>
      <c r="C1162" s="299" t="s">
        <v>36</v>
      </c>
      <c r="D1162" s="301">
        <v>10.818181818181818</v>
      </c>
      <c r="E1162" s="301">
        <v>408</v>
      </c>
      <c r="F1162" s="299" t="s">
        <v>292</v>
      </c>
    </row>
    <row r="1163" spans="1:6" x14ac:dyDescent="0.3">
      <c r="A1163" s="299" t="s">
        <v>494</v>
      </c>
      <c r="B1163" s="299" t="s">
        <v>430</v>
      </c>
      <c r="C1163" s="299" t="s">
        <v>36</v>
      </c>
      <c r="D1163" s="301">
        <v>130.77272727272728</v>
      </c>
      <c r="E1163" s="301">
        <v>410</v>
      </c>
      <c r="F1163" s="299" t="s">
        <v>293</v>
      </c>
    </row>
    <row r="1164" spans="1:6" x14ac:dyDescent="0.3">
      <c r="A1164" s="299" t="s">
        <v>494</v>
      </c>
      <c r="B1164" s="299" t="s">
        <v>430</v>
      </c>
      <c r="C1164" s="299" t="s">
        <v>36</v>
      </c>
      <c r="D1164" s="301">
        <v>5</v>
      </c>
      <c r="E1164" s="301">
        <v>414</v>
      </c>
      <c r="F1164" s="299" t="s">
        <v>294</v>
      </c>
    </row>
    <row r="1165" spans="1:6" x14ac:dyDescent="0.3">
      <c r="A1165" s="299" t="s">
        <v>494</v>
      </c>
      <c r="B1165" s="299" t="s">
        <v>430</v>
      </c>
      <c r="C1165" s="299" t="s">
        <v>36</v>
      </c>
      <c r="D1165" s="301">
        <v>17</v>
      </c>
      <c r="E1165" s="301">
        <v>417</v>
      </c>
      <c r="F1165" s="299" t="s">
        <v>295</v>
      </c>
    </row>
    <row r="1166" spans="1:6" x14ac:dyDescent="0.3">
      <c r="A1166" s="299" t="s">
        <v>494</v>
      </c>
      <c r="B1166" s="299" t="s">
        <v>430</v>
      </c>
      <c r="C1166" s="299" t="s">
        <v>36</v>
      </c>
      <c r="D1166" s="301">
        <v>1</v>
      </c>
      <c r="E1166" s="301">
        <v>418</v>
      </c>
      <c r="F1166" s="299" t="s">
        <v>296</v>
      </c>
    </row>
    <row r="1167" spans="1:6" x14ac:dyDescent="0.3">
      <c r="A1167" s="299" t="s">
        <v>494</v>
      </c>
      <c r="B1167" s="299" t="s">
        <v>430</v>
      </c>
      <c r="C1167" s="299" t="s">
        <v>36</v>
      </c>
      <c r="D1167" s="301">
        <v>344.86363636363637</v>
      </c>
      <c r="E1167" s="301">
        <v>422</v>
      </c>
      <c r="F1167" s="299" t="s">
        <v>297</v>
      </c>
    </row>
    <row r="1168" spans="1:6" x14ac:dyDescent="0.3">
      <c r="A1168" s="299" t="s">
        <v>494</v>
      </c>
      <c r="B1168" s="299" t="s">
        <v>430</v>
      </c>
      <c r="C1168" s="299" t="s">
        <v>36</v>
      </c>
      <c r="D1168" s="301">
        <v>313.72727272727269</v>
      </c>
      <c r="E1168" s="301">
        <v>428</v>
      </c>
      <c r="F1168" s="299" t="s">
        <v>108</v>
      </c>
    </row>
    <row r="1169" spans="1:6" x14ac:dyDescent="0.3">
      <c r="A1169" s="299" t="s">
        <v>494</v>
      </c>
      <c r="B1169" s="299" t="s">
        <v>430</v>
      </c>
      <c r="C1169" s="299" t="s">
        <v>36</v>
      </c>
      <c r="D1169" s="301">
        <v>52.454545454545453</v>
      </c>
      <c r="E1169" s="301">
        <v>430</v>
      </c>
      <c r="F1169" s="299" t="s">
        <v>383</v>
      </c>
    </row>
    <row r="1170" spans="1:6" x14ac:dyDescent="0.3">
      <c r="A1170" s="299" t="s">
        <v>494</v>
      </c>
      <c r="B1170" s="299" t="s">
        <v>430</v>
      </c>
      <c r="C1170" s="299" t="s">
        <v>36</v>
      </c>
      <c r="D1170" s="301">
        <v>64.318181818181813</v>
      </c>
      <c r="E1170" s="301">
        <v>434</v>
      </c>
      <c r="F1170" s="299" t="s">
        <v>299</v>
      </c>
    </row>
    <row r="1171" spans="1:6" x14ac:dyDescent="0.3">
      <c r="A1171" s="299" t="s">
        <v>494</v>
      </c>
      <c r="B1171" s="299" t="s">
        <v>430</v>
      </c>
      <c r="C1171" s="299" t="s">
        <v>36</v>
      </c>
      <c r="D1171" s="301">
        <v>3</v>
      </c>
      <c r="E1171" s="301">
        <v>438</v>
      </c>
      <c r="F1171" s="299" t="s">
        <v>300</v>
      </c>
    </row>
    <row r="1172" spans="1:6" x14ac:dyDescent="0.3">
      <c r="A1172" s="299" t="s">
        <v>494</v>
      </c>
      <c r="B1172" s="299" t="s">
        <v>430</v>
      </c>
      <c r="C1172" s="299" t="s">
        <v>36</v>
      </c>
      <c r="D1172" s="301">
        <v>983.5</v>
      </c>
      <c r="E1172" s="301">
        <v>440</v>
      </c>
      <c r="F1172" s="299" t="s">
        <v>118</v>
      </c>
    </row>
    <row r="1173" spans="1:6" x14ac:dyDescent="0.3">
      <c r="A1173" s="299" t="s">
        <v>494</v>
      </c>
      <c r="B1173" s="299" t="s">
        <v>430</v>
      </c>
      <c r="C1173" s="299" t="s">
        <v>36</v>
      </c>
      <c r="D1173" s="301">
        <v>73.5</v>
      </c>
      <c r="E1173" s="301">
        <v>442</v>
      </c>
      <c r="F1173" s="299" t="s">
        <v>121</v>
      </c>
    </row>
    <row r="1174" spans="1:6" x14ac:dyDescent="0.3">
      <c r="A1174" s="299" t="s">
        <v>494</v>
      </c>
      <c r="B1174" s="299" t="s">
        <v>430</v>
      </c>
      <c r="C1174" s="299" t="s">
        <v>36</v>
      </c>
      <c r="D1174" s="301">
        <v>3</v>
      </c>
      <c r="E1174" s="301">
        <v>446</v>
      </c>
      <c r="F1174" s="299" t="s">
        <v>416</v>
      </c>
    </row>
    <row r="1175" spans="1:6" x14ac:dyDescent="0.3">
      <c r="A1175" s="299" t="s">
        <v>494</v>
      </c>
      <c r="B1175" s="299" t="s">
        <v>430</v>
      </c>
      <c r="C1175" s="299" t="s">
        <v>36</v>
      </c>
      <c r="D1175" s="301">
        <v>9.8181818181818183</v>
      </c>
      <c r="E1175" s="301">
        <v>450</v>
      </c>
      <c r="F1175" s="299" t="s">
        <v>301</v>
      </c>
    </row>
    <row r="1176" spans="1:6" x14ac:dyDescent="0.3">
      <c r="A1176" s="299" t="s">
        <v>494</v>
      </c>
      <c r="B1176" s="299" t="s">
        <v>430</v>
      </c>
      <c r="C1176" s="299" t="s">
        <v>36</v>
      </c>
      <c r="D1176" s="301">
        <v>5.3636363636363633</v>
      </c>
      <c r="E1176" s="301">
        <v>454</v>
      </c>
      <c r="F1176" s="299" t="s">
        <v>302</v>
      </c>
    </row>
    <row r="1177" spans="1:6" x14ac:dyDescent="0.3">
      <c r="A1177" s="299" t="s">
        <v>494</v>
      </c>
      <c r="B1177" s="299" t="s">
        <v>430</v>
      </c>
      <c r="C1177" s="299" t="s">
        <v>36</v>
      </c>
      <c r="D1177" s="301">
        <v>27.363636363636363</v>
      </c>
      <c r="E1177" s="301">
        <v>458</v>
      </c>
      <c r="F1177" s="299" t="s">
        <v>303</v>
      </c>
    </row>
    <row r="1178" spans="1:6" x14ac:dyDescent="0.3">
      <c r="A1178" s="299" t="s">
        <v>494</v>
      </c>
      <c r="B1178" s="299" t="s">
        <v>430</v>
      </c>
      <c r="C1178" s="299" t="s">
        <v>36</v>
      </c>
      <c r="D1178" s="301">
        <v>1</v>
      </c>
      <c r="E1178" s="301">
        <v>462</v>
      </c>
      <c r="F1178" s="299" t="s">
        <v>384</v>
      </c>
    </row>
    <row r="1179" spans="1:6" x14ac:dyDescent="0.3">
      <c r="A1179" s="299" t="s">
        <v>494</v>
      </c>
      <c r="B1179" s="299" t="s">
        <v>430</v>
      </c>
      <c r="C1179" s="299" t="s">
        <v>36</v>
      </c>
      <c r="D1179" s="301">
        <v>9892.545454545454</v>
      </c>
      <c r="E1179" s="301">
        <v>466</v>
      </c>
      <c r="F1179" s="299" t="s">
        <v>304</v>
      </c>
    </row>
    <row r="1180" spans="1:6" x14ac:dyDescent="0.3">
      <c r="A1180" s="299" t="s">
        <v>494</v>
      </c>
      <c r="B1180" s="299" t="s">
        <v>430</v>
      </c>
      <c r="C1180" s="299" t="s">
        <v>36</v>
      </c>
      <c r="D1180" s="301">
        <v>48</v>
      </c>
      <c r="E1180" s="301">
        <v>470</v>
      </c>
      <c r="F1180" s="299" t="s">
        <v>122</v>
      </c>
    </row>
    <row r="1181" spans="1:6" x14ac:dyDescent="0.3">
      <c r="A1181" s="299" t="s">
        <v>494</v>
      </c>
      <c r="B1181" s="299" t="s">
        <v>430</v>
      </c>
      <c r="C1181" s="299" t="s">
        <v>36</v>
      </c>
      <c r="D1181" s="301">
        <v>2</v>
      </c>
      <c r="E1181" s="301">
        <v>474</v>
      </c>
      <c r="F1181" s="299" t="s">
        <v>385</v>
      </c>
    </row>
    <row r="1182" spans="1:6" x14ac:dyDescent="0.3">
      <c r="A1182" s="299" t="s">
        <v>494</v>
      </c>
      <c r="B1182" s="299" t="s">
        <v>430</v>
      </c>
      <c r="C1182" s="299" t="s">
        <v>36</v>
      </c>
      <c r="D1182" s="301">
        <v>697.9545454545455</v>
      </c>
      <c r="E1182" s="301">
        <v>478</v>
      </c>
      <c r="F1182" s="299" t="s">
        <v>305</v>
      </c>
    </row>
    <row r="1183" spans="1:6" x14ac:dyDescent="0.3">
      <c r="A1183" s="299" t="s">
        <v>494</v>
      </c>
      <c r="B1183" s="299" t="s">
        <v>430</v>
      </c>
      <c r="C1183" s="299" t="s">
        <v>36</v>
      </c>
      <c r="D1183" s="301">
        <v>7.5</v>
      </c>
      <c r="E1183" s="301">
        <v>480</v>
      </c>
      <c r="F1183" s="299" t="s">
        <v>306</v>
      </c>
    </row>
    <row r="1184" spans="1:6" x14ac:dyDescent="0.3">
      <c r="A1184" s="299" t="s">
        <v>494</v>
      </c>
      <c r="B1184" s="299" t="s">
        <v>430</v>
      </c>
      <c r="C1184" s="299" t="s">
        <v>36</v>
      </c>
      <c r="D1184" s="301">
        <v>2444.636363636364</v>
      </c>
      <c r="E1184" s="301">
        <v>484</v>
      </c>
      <c r="F1184" s="299" t="s">
        <v>307</v>
      </c>
    </row>
    <row r="1185" spans="1:6" x14ac:dyDescent="0.3">
      <c r="A1185" s="299" t="s">
        <v>494</v>
      </c>
      <c r="B1185" s="299" t="s">
        <v>430</v>
      </c>
      <c r="C1185" s="299" t="s">
        <v>36</v>
      </c>
      <c r="D1185" s="301">
        <v>1</v>
      </c>
      <c r="E1185" s="301">
        <v>492</v>
      </c>
      <c r="F1185" s="299" t="s">
        <v>308</v>
      </c>
    </row>
    <row r="1186" spans="1:6" x14ac:dyDescent="0.3">
      <c r="A1186" s="299" t="s">
        <v>494</v>
      </c>
      <c r="B1186" s="299" t="s">
        <v>430</v>
      </c>
      <c r="C1186" s="299" t="s">
        <v>36</v>
      </c>
      <c r="D1186" s="301">
        <v>36.590909090909093</v>
      </c>
      <c r="E1186" s="301">
        <v>496</v>
      </c>
      <c r="F1186" s="299" t="s">
        <v>309</v>
      </c>
    </row>
    <row r="1187" spans="1:6" x14ac:dyDescent="0.3">
      <c r="A1187" s="299" t="s">
        <v>494</v>
      </c>
      <c r="B1187" s="299" t="s">
        <v>430</v>
      </c>
      <c r="C1187" s="299" t="s">
        <v>36</v>
      </c>
      <c r="D1187" s="301">
        <v>878</v>
      </c>
      <c r="E1187" s="301">
        <v>498</v>
      </c>
      <c r="F1187" s="299" t="s">
        <v>310</v>
      </c>
    </row>
    <row r="1188" spans="1:6" x14ac:dyDescent="0.3">
      <c r="A1188" s="299" t="s">
        <v>494</v>
      </c>
      <c r="B1188" s="299" t="s">
        <v>430</v>
      </c>
      <c r="C1188" s="299" t="s">
        <v>36</v>
      </c>
      <c r="D1188" s="301">
        <v>29.772727272727273</v>
      </c>
      <c r="E1188" s="301">
        <v>499</v>
      </c>
      <c r="F1188" s="299" t="s">
        <v>311</v>
      </c>
    </row>
    <row r="1189" spans="1:6" x14ac:dyDescent="0.3">
      <c r="A1189" s="299" t="s">
        <v>494</v>
      </c>
      <c r="B1189" s="299" t="s">
        <v>430</v>
      </c>
      <c r="C1189" s="299" t="s">
        <v>36</v>
      </c>
      <c r="D1189" s="301">
        <v>3.9545454545454546</v>
      </c>
      <c r="E1189" s="301">
        <v>500</v>
      </c>
      <c r="F1189" s="299" t="s">
        <v>312</v>
      </c>
    </row>
    <row r="1190" spans="1:6" x14ac:dyDescent="0.3">
      <c r="A1190" s="299" t="s">
        <v>494</v>
      </c>
      <c r="B1190" s="299" t="s">
        <v>430</v>
      </c>
      <c r="C1190" s="299" t="s">
        <v>36</v>
      </c>
      <c r="D1190" s="301">
        <v>71906.772727272721</v>
      </c>
      <c r="E1190" s="301">
        <v>504</v>
      </c>
      <c r="F1190" s="299" t="s">
        <v>95</v>
      </c>
    </row>
    <row r="1191" spans="1:6" x14ac:dyDescent="0.3">
      <c r="A1191" s="299" t="s">
        <v>494</v>
      </c>
      <c r="B1191" s="299" t="s">
        <v>430</v>
      </c>
      <c r="C1191" s="299" t="s">
        <v>36</v>
      </c>
      <c r="D1191" s="301">
        <v>38.045454545454547</v>
      </c>
      <c r="E1191" s="301">
        <v>508</v>
      </c>
      <c r="F1191" s="299" t="s">
        <v>313</v>
      </c>
    </row>
    <row r="1192" spans="1:6" x14ac:dyDescent="0.3">
      <c r="A1192" s="299" t="s">
        <v>494</v>
      </c>
      <c r="B1192" s="299" t="s">
        <v>430</v>
      </c>
      <c r="C1192" s="299" t="s">
        <v>36</v>
      </c>
      <c r="D1192" s="301">
        <v>1</v>
      </c>
      <c r="E1192" s="301">
        <v>512</v>
      </c>
      <c r="F1192" s="299" t="s">
        <v>417</v>
      </c>
    </row>
    <row r="1193" spans="1:6" x14ac:dyDescent="0.3">
      <c r="A1193" s="299" t="s">
        <v>494</v>
      </c>
      <c r="B1193" s="299" t="s">
        <v>430</v>
      </c>
      <c r="C1193" s="299" t="s">
        <v>36</v>
      </c>
      <c r="D1193" s="301">
        <v>6.8181818181818183</v>
      </c>
      <c r="E1193" s="301">
        <v>516</v>
      </c>
      <c r="F1193" s="299" t="s">
        <v>314</v>
      </c>
    </row>
    <row r="1194" spans="1:6" x14ac:dyDescent="0.3">
      <c r="A1194" s="299" t="s">
        <v>494</v>
      </c>
      <c r="B1194" s="299" t="s">
        <v>430</v>
      </c>
      <c r="C1194" s="299" t="s">
        <v>36</v>
      </c>
      <c r="D1194" s="301">
        <v>3</v>
      </c>
      <c r="E1194" s="301">
        <v>520</v>
      </c>
      <c r="F1194" s="299" t="s">
        <v>386</v>
      </c>
    </row>
    <row r="1195" spans="1:6" x14ac:dyDescent="0.3">
      <c r="A1195" s="299" t="s">
        <v>494</v>
      </c>
      <c r="B1195" s="299" t="s">
        <v>430</v>
      </c>
      <c r="C1195" s="299" t="s">
        <v>36</v>
      </c>
      <c r="D1195" s="301">
        <v>753.59090909090901</v>
      </c>
      <c r="E1195" s="301">
        <v>524</v>
      </c>
      <c r="F1195" s="299" t="s">
        <v>315</v>
      </c>
    </row>
    <row r="1196" spans="1:6" x14ac:dyDescent="0.3">
      <c r="A1196" s="299" t="s">
        <v>494</v>
      </c>
      <c r="B1196" s="299" t="s">
        <v>430</v>
      </c>
      <c r="C1196" s="299" t="s">
        <v>36</v>
      </c>
      <c r="D1196" s="301">
        <v>2708.6363636363635</v>
      </c>
      <c r="E1196" s="301">
        <v>528</v>
      </c>
      <c r="F1196" s="299" t="s">
        <v>316</v>
      </c>
    </row>
    <row r="1197" spans="1:6" x14ac:dyDescent="0.3">
      <c r="A1197" s="299" t="s">
        <v>494</v>
      </c>
      <c r="B1197" s="299" t="s">
        <v>430</v>
      </c>
      <c r="C1197" s="299" t="s">
        <v>36</v>
      </c>
      <c r="D1197" s="301">
        <v>2.9545454545454546</v>
      </c>
      <c r="E1197" s="301">
        <v>531</v>
      </c>
      <c r="F1197" s="299" t="s">
        <v>418</v>
      </c>
    </row>
    <row r="1198" spans="1:6" x14ac:dyDescent="0.3">
      <c r="A1198" s="299" t="s">
        <v>494</v>
      </c>
      <c r="B1198" s="299" t="s">
        <v>430</v>
      </c>
      <c r="C1198" s="299" t="s">
        <v>36</v>
      </c>
      <c r="D1198" s="301">
        <v>60.909090909090914</v>
      </c>
      <c r="E1198" s="301">
        <v>540</v>
      </c>
      <c r="F1198" s="299" t="s">
        <v>317</v>
      </c>
    </row>
    <row r="1199" spans="1:6" x14ac:dyDescent="0.3">
      <c r="A1199" s="299" t="s">
        <v>494</v>
      </c>
      <c r="B1199" s="299" t="s">
        <v>430</v>
      </c>
      <c r="C1199" s="299" t="s">
        <v>36</v>
      </c>
      <c r="D1199" s="301">
        <v>2</v>
      </c>
      <c r="E1199" s="301">
        <v>548</v>
      </c>
      <c r="F1199" s="299" t="s">
        <v>387</v>
      </c>
    </row>
    <row r="1200" spans="1:6" x14ac:dyDescent="0.3">
      <c r="A1200" s="299" t="s">
        <v>494</v>
      </c>
      <c r="B1200" s="299" t="s">
        <v>430</v>
      </c>
      <c r="C1200" s="299" t="s">
        <v>36</v>
      </c>
      <c r="D1200" s="301">
        <v>53.31818181818182</v>
      </c>
      <c r="E1200" s="301">
        <v>554</v>
      </c>
      <c r="F1200" s="299" t="s">
        <v>318</v>
      </c>
    </row>
    <row r="1201" spans="1:6" x14ac:dyDescent="0.3">
      <c r="A1201" s="299" t="s">
        <v>494</v>
      </c>
      <c r="B1201" s="299" t="s">
        <v>430</v>
      </c>
      <c r="C1201" s="299" t="s">
        <v>36</v>
      </c>
      <c r="D1201" s="301">
        <v>5194.1363636363631</v>
      </c>
      <c r="E1201" s="301">
        <v>558</v>
      </c>
      <c r="F1201" s="299" t="s">
        <v>191</v>
      </c>
    </row>
    <row r="1202" spans="1:6" x14ac:dyDescent="0.3">
      <c r="A1202" s="299" t="s">
        <v>494</v>
      </c>
      <c r="B1202" s="299" t="s">
        <v>430</v>
      </c>
      <c r="C1202" s="299" t="s">
        <v>36</v>
      </c>
      <c r="D1202" s="301">
        <v>46.227272727272734</v>
      </c>
      <c r="E1202" s="301">
        <v>562</v>
      </c>
      <c r="F1202" s="299" t="s">
        <v>388</v>
      </c>
    </row>
    <row r="1203" spans="1:6" x14ac:dyDescent="0.3">
      <c r="A1203" s="299" t="s">
        <v>494</v>
      </c>
      <c r="B1203" s="299" t="s">
        <v>430</v>
      </c>
      <c r="C1203" s="299" t="s">
        <v>36</v>
      </c>
      <c r="D1203" s="301">
        <v>1188.6363636363635</v>
      </c>
      <c r="E1203" s="301">
        <v>566</v>
      </c>
      <c r="F1203" s="299" t="s">
        <v>319</v>
      </c>
    </row>
    <row r="1204" spans="1:6" x14ac:dyDescent="0.3">
      <c r="A1204" s="299" t="s">
        <v>494</v>
      </c>
      <c r="B1204" s="299" t="s">
        <v>430</v>
      </c>
      <c r="C1204" s="299" t="s">
        <v>36</v>
      </c>
      <c r="D1204" s="301">
        <v>1</v>
      </c>
      <c r="E1204" s="301">
        <v>570</v>
      </c>
      <c r="F1204" s="299" t="s">
        <v>411</v>
      </c>
    </row>
    <row r="1205" spans="1:6" x14ac:dyDescent="0.3">
      <c r="A1205" s="299" t="s">
        <v>494</v>
      </c>
      <c r="B1205" s="299" t="s">
        <v>430</v>
      </c>
      <c r="C1205" s="299" t="s">
        <v>36</v>
      </c>
      <c r="D1205" s="301">
        <v>380.36363636363637</v>
      </c>
      <c r="E1205" s="301">
        <v>578</v>
      </c>
      <c r="F1205" s="299" t="s">
        <v>321</v>
      </c>
    </row>
    <row r="1206" spans="1:6" x14ac:dyDescent="0.3">
      <c r="A1206" s="299" t="s">
        <v>494</v>
      </c>
      <c r="B1206" s="299" t="s">
        <v>430</v>
      </c>
      <c r="C1206" s="299" t="s">
        <v>36</v>
      </c>
      <c r="D1206" s="301">
        <v>3</v>
      </c>
      <c r="E1206" s="301">
        <v>580</v>
      </c>
      <c r="F1206" s="299" t="s">
        <v>322</v>
      </c>
    </row>
    <row r="1207" spans="1:6" x14ac:dyDescent="0.3">
      <c r="A1207" s="299" t="s">
        <v>494</v>
      </c>
      <c r="B1207" s="299" t="s">
        <v>430</v>
      </c>
      <c r="C1207" s="299" t="s">
        <v>36</v>
      </c>
      <c r="D1207" s="301">
        <v>1</v>
      </c>
      <c r="E1207" s="301">
        <v>585</v>
      </c>
      <c r="F1207" s="299" t="s">
        <v>390</v>
      </c>
    </row>
    <row r="1208" spans="1:6" x14ac:dyDescent="0.3">
      <c r="A1208" s="299" t="s">
        <v>494</v>
      </c>
      <c r="B1208" s="299" t="s">
        <v>430</v>
      </c>
      <c r="C1208" s="299" t="s">
        <v>36</v>
      </c>
      <c r="D1208" s="301">
        <v>17390.590909090908</v>
      </c>
      <c r="E1208" s="301">
        <v>586</v>
      </c>
      <c r="F1208" s="299" t="s">
        <v>324</v>
      </c>
    </row>
    <row r="1209" spans="1:6" x14ac:dyDescent="0.3">
      <c r="A1209" s="299" t="s">
        <v>494</v>
      </c>
      <c r="B1209" s="299" t="s">
        <v>430</v>
      </c>
      <c r="C1209" s="299" t="s">
        <v>36</v>
      </c>
      <c r="D1209" s="301">
        <v>238.09090909090909</v>
      </c>
      <c r="E1209" s="301">
        <v>591</v>
      </c>
      <c r="F1209" s="299" t="s">
        <v>325</v>
      </c>
    </row>
    <row r="1210" spans="1:6" x14ac:dyDescent="0.3">
      <c r="A1210" s="299" t="s">
        <v>494</v>
      </c>
      <c r="B1210" s="299" t="s">
        <v>430</v>
      </c>
      <c r="C1210" s="299" t="s">
        <v>36</v>
      </c>
      <c r="D1210" s="301">
        <v>1</v>
      </c>
      <c r="E1210" s="301">
        <v>598</v>
      </c>
      <c r="F1210" s="299" t="s">
        <v>412</v>
      </c>
    </row>
    <row r="1211" spans="1:6" x14ac:dyDescent="0.3">
      <c r="A1211" s="299" t="s">
        <v>494</v>
      </c>
      <c r="B1211" s="299" t="s">
        <v>430</v>
      </c>
      <c r="C1211" s="299" t="s">
        <v>36</v>
      </c>
      <c r="D1211" s="301">
        <v>6465.409090909091</v>
      </c>
      <c r="E1211" s="301">
        <v>600</v>
      </c>
      <c r="F1211" s="299" t="s">
        <v>192</v>
      </c>
    </row>
    <row r="1212" spans="1:6" x14ac:dyDescent="0.3">
      <c r="A1212" s="299" t="s">
        <v>494</v>
      </c>
      <c r="B1212" s="299" t="s">
        <v>430</v>
      </c>
      <c r="C1212" s="299" t="s">
        <v>36</v>
      </c>
      <c r="D1212" s="301">
        <v>12212.090909090908</v>
      </c>
      <c r="E1212" s="301">
        <v>604</v>
      </c>
      <c r="F1212" s="299" t="s">
        <v>326</v>
      </c>
    </row>
    <row r="1213" spans="1:6" x14ac:dyDescent="0.3">
      <c r="A1213" s="299" t="s">
        <v>494</v>
      </c>
      <c r="B1213" s="299" t="s">
        <v>430</v>
      </c>
      <c r="C1213" s="299" t="s">
        <v>36</v>
      </c>
      <c r="D1213" s="301">
        <v>2455.409090909091</v>
      </c>
      <c r="E1213" s="301">
        <v>608</v>
      </c>
      <c r="F1213" s="299" t="s">
        <v>327</v>
      </c>
    </row>
    <row r="1214" spans="1:6" x14ac:dyDescent="0.3">
      <c r="A1214" s="299" t="s">
        <v>494</v>
      </c>
      <c r="B1214" s="299" t="s">
        <v>430</v>
      </c>
      <c r="C1214" s="299" t="s">
        <v>36</v>
      </c>
      <c r="D1214" s="301">
        <v>1</v>
      </c>
      <c r="E1214" s="301">
        <v>612</v>
      </c>
      <c r="F1214" s="299" t="s">
        <v>328</v>
      </c>
    </row>
    <row r="1215" spans="1:6" x14ac:dyDescent="0.3">
      <c r="A1215" s="299" t="s">
        <v>494</v>
      </c>
      <c r="B1215" s="299" t="s">
        <v>430</v>
      </c>
      <c r="C1215" s="299" t="s">
        <v>36</v>
      </c>
      <c r="D1215" s="301">
        <v>3278.272727272727</v>
      </c>
      <c r="E1215" s="301">
        <v>616</v>
      </c>
      <c r="F1215" s="299" t="s">
        <v>96</v>
      </c>
    </row>
    <row r="1216" spans="1:6" x14ac:dyDescent="0.3">
      <c r="A1216" s="299" t="s">
        <v>494</v>
      </c>
      <c r="B1216" s="299" t="s">
        <v>430</v>
      </c>
      <c r="C1216" s="299" t="s">
        <v>36</v>
      </c>
      <c r="D1216" s="301">
        <v>9782.7727272727261</v>
      </c>
      <c r="E1216" s="301">
        <v>620</v>
      </c>
      <c r="F1216" s="299" t="s">
        <v>109</v>
      </c>
    </row>
    <row r="1217" spans="1:6" x14ac:dyDescent="0.3">
      <c r="A1217" s="299" t="s">
        <v>494</v>
      </c>
      <c r="B1217" s="299" t="s">
        <v>430</v>
      </c>
      <c r="C1217" s="299" t="s">
        <v>36</v>
      </c>
      <c r="D1217" s="301">
        <v>832.0454545454545</v>
      </c>
      <c r="E1217" s="301">
        <v>624</v>
      </c>
      <c r="F1217" s="299" t="s">
        <v>329</v>
      </c>
    </row>
    <row r="1218" spans="1:6" x14ac:dyDescent="0.3">
      <c r="A1218" s="299" t="s">
        <v>494</v>
      </c>
      <c r="B1218" s="299" t="s">
        <v>430</v>
      </c>
      <c r="C1218" s="299" t="s">
        <v>36</v>
      </c>
      <c r="D1218" s="301">
        <v>2</v>
      </c>
      <c r="E1218" s="301">
        <v>626</v>
      </c>
      <c r="F1218" s="299" t="s">
        <v>330</v>
      </c>
    </row>
    <row r="1219" spans="1:6" x14ac:dyDescent="0.3">
      <c r="A1219" s="299" t="s">
        <v>494</v>
      </c>
      <c r="B1219" s="299" t="s">
        <v>430</v>
      </c>
      <c r="C1219" s="299" t="s">
        <v>36</v>
      </c>
      <c r="D1219" s="301">
        <v>14.772727272727272</v>
      </c>
      <c r="E1219" s="301">
        <v>630</v>
      </c>
      <c r="F1219" s="299" t="s">
        <v>331</v>
      </c>
    </row>
    <row r="1220" spans="1:6" x14ac:dyDescent="0.3">
      <c r="A1220" s="299" t="s">
        <v>494</v>
      </c>
      <c r="B1220" s="299" t="s">
        <v>430</v>
      </c>
      <c r="C1220" s="299" t="s">
        <v>36</v>
      </c>
      <c r="D1220" s="301">
        <v>2.9545454545454546</v>
      </c>
      <c r="E1220" s="301">
        <v>634</v>
      </c>
      <c r="F1220" s="299" t="s">
        <v>332</v>
      </c>
    </row>
    <row r="1221" spans="1:6" x14ac:dyDescent="0.3">
      <c r="A1221" s="299" t="s">
        <v>494</v>
      </c>
      <c r="B1221" s="299" t="s">
        <v>430</v>
      </c>
      <c r="C1221" s="299" t="s">
        <v>36</v>
      </c>
      <c r="D1221" s="301">
        <v>42149.318181818184</v>
      </c>
      <c r="E1221" s="301">
        <v>642</v>
      </c>
      <c r="F1221" s="299" t="s">
        <v>97</v>
      </c>
    </row>
    <row r="1222" spans="1:6" x14ac:dyDescent="0.3">
      <c r="A1222" s="299" t="s">
        <v>494</v>
      </c>
      <c r="B1222" s="299" t="s">
        <v>430</v>
      </c>
      <c r="C1222" s="299" t="s">
        <v>36</v>
      </c>
      <c r="D1222" s="301">
        <v>3508.636363636364</v>
      </c>
      <c r="E1222" s="301">
        <v>643</v>
      </c>
      <c r="F1222" s="299" t="s">
        <v>333</v>
      </c>
    </row>
    <row r="1223" spans="1:6" x14ac:dyDescent="0.3">
      <c r="A1223" s="299" t="s">
        <v>494</v>
      </c>
      <c r="B1223" s="299" t="s">
        <v>430</v>
      </c>
      <c r="C1223" s="299" t="s">
        <v>36</v>
      </c>
      <c r="D1223" s="301">
        <v>17.636363636363637</v>
      </c>
      <c r="E1223" s="301">
        <v>646</v>
      </c>
      <c r="F1223" s="299" t="s">
        <v>334</v>
      </c>
    </row>
    <row r="1224" spans="1:6" x14ac:dyDescent="0.3">
      <c r="A1224" s="299" t="s">
        <v>494</v>
      </c>
      <c r="B1224" s="299" t="s">
        <v>430</v>
      </c>
      <c r="C1224" s="299" t="s">
        <v>36</v>
      </c>
      <c r="D1224" s="301">
        <v>1</v>
      </c>
      <c r="E1224" s="301">
        <v>654</v>
      </c>
      <c r="F1224" s="299" t="s">
        <v>392</v>
      </c>
    </row>
    <row r="1225" spans="1:6" x14ac:dyDescent="0.3">
      <c r="A1225" s="299" t="s">
        <v>494</v>
      </c>
      <c r="B1225" s="299" t="s">
        <v>430</v>
      </c>
      <c r="C1225" s="299" t="s">
        <v>36</v>
      </c>
      <c r="D1225" s="301">
        <v>4.2727272727272725</v>
      </c>
      <c r="E1225" s="301">
        <v>659</v>
      </c>
      <c r="F1225" s="299" t="s">
        <v>335</v>
      </c>
    </row>
    <row r="1226" spans="1:6" x14ac:dyDescent="0.3">
      <c r="A1226" s="299" t="s">
        <v>494</v>
      </c>
      <c r="B1226" s="299" t="s">
        <v>430</v>
      </c>
      <c r="C1226" s="299" t="s">
        <v>36</v>
      </c>
      <c r="D1226" s="301">
        <v>3</v>
      </c>
      <c r="E1226" s="301">
        <v>662</v>
      </c>
      <c r="F1226" s="299" t="s">
        <v>337</v>
      </c>
    </row>
    <row r="1227" spans="1:6" x14ac:dyDescent="0.3">
      <c r="A1227" s="299" t="s">
        <v>494</v>
      </c>
      <c r="B1227" s="299" t="s">
        <v>430</v>
      </c>
      <c r="C1227" s="299" t="s">
        <v>36</v>
      </c>
      <c r="D1227" s="301">
        <v>1</v>
      </c>
      <c r="E1227" s="301">
        <v>670</v>
      </c>
      <c r="F1227" s="299" t="s">
        <v>393</v>
      </c>
    </row>
    <row r="1228" spans="1:6" x14ac:dyDescent="0.3">
      <c r="A1228" s="299" t="s">
        <v>494</v>
      </c>
      <c r="B1228" s="299" t="s">
        <v>430</v>
      </c>
      <c r="C1228" s="299" t="s">
        <v>36</v>
      </c>
      <c r="D1228" s="301">
        <v>2</v>
      </c>
      <c r="E1228" s="301">
        <v>674</v>
      </c>
      <c r="F1228" s="299" t="s">
        <v>394</v>
      </c>
    </row>
    <row r="1229" spans="1:6" x14ac:dyDescent="0.3">
      <c r="A1229" s="299" t="s">
        <v>494</v>
      </c>
      <c r="B1229" s="299" t="s">
        <v>430</v>
      </c>
      <c r="C1229" s="299" t="s">
        <v>36</v>
      </c>
      <c r="D1229" s="301">
        <v>10.272727272727273</v>
      </c>
      <c r="E1229" s="301">
        <v>678</v>
      </c>
      <c r="F1229" s="299" t="s">
        <v>338</v>
      </c>
    </row>
    <row r="1230" spans="1:6" x14ac:dyDescent="0.3">
      <c r="A1230" s="299" t="s">
        <v>494</v>
      </c>
      <c r="B1230" s="299" t="s">
        <v>430</v>
      </c>
      <c r="C1230" s="299" t="s">
        <v>36</v>
      </c>
      <c r="D1230" s="301">
        <v>37.409090909090907</v>
      </c>
      <c r="E1230" s="301">
        <v>682</v>
      </c>
      <c r="F1230" s="299" t="s">
        <v>339</v>
      </c>
    </row>
    <row r="1231" spans="1:6" x14ac:dyDescent="0.3">
      <c r="A1231" s="299" t="s">
        <v>494</v>
      </c>
      <c r="B1231" s="299" t="s">
        <v>430</v>
      </c>
      <c r="C1231" s="299" t="s">
        <v>36</v>
      </c>
      <c r="D1231" s="301">
        <v>13330.727272727272</v>
      </c>
      <c r="E1231" s="301">
        <v>686</v>
      </c>
      <c r="F1231" s="299" t="s">
        <v>193</v>
      </c>
    </row>
    <row r="1232" spans="1:6" x14ac:dyDescent="0.3">
      <c r="A1232" s="299" t="s">
        <v>494</v>
      </c>
      <c r="B1232" s="299" t="s">
        <v>430</v>
      </c>
      <c r="C1232" s="299" t="s">
        <v>36</v>
      </c>
      <c r="D1232" s="301">
        <v>233.22727272727272</v>
      </c>
      <c r="E1232" s="301">
        <v>688</v>
      </c>
      <c r="F1232" s="299" t="s">
        <v>340</v>
      </c>
    </row>
    <row r="1233" spans="1:6" x14ac:dyDescent="0.3">
      <c r="A1233" s="299" t="s">
        <v>494</v>
      </c>
      <c r="B1233" s="299" t="s">
        <v>430</v>
      </c>
      <c r="C1233" s="299" t="s">
        <v>36</v>
      </c>
      <c r="D1233" s="301">
        <v>0.81818181818181823</v>
      </c>
      <c r="E1233" s="301">
        <v>690</v>
      </c>
      <c r="F1233" s="299" t="s">
        <v>341</v>
      </c>
    </row>
    <row r="1234" spans="1:6" x14ac:dyDescent="0.3">
      <c r="A1234" s="299" t="s">
        <v>494</v>
      </c>
      <c r="B1234" s="299" t="s">
        <v>430</v>
      </c>
      <c r="C1234" s="299" t="s">
        <v>36</v>
      </c>
      <c r="D1234" s="301">
        <v>108.59090909090909</v>
      </c>
      <c r="E1234" s="301">
        <v>694</v>
      </c>
      <c r="F1234" s="299" t="s">
        <v>342</v>
      </c>
    </row>
    <row r="1235" spans="1:6" x14ac:dyDescent="0.3">
      <c r="A1235" s="299" t="s">
        <v>494</v>
      </c>
      <c r="B1235" s="299" t="s">
        <v>430</v>
      </c>
      <c r="C1235" s="299" t="s">
        <v>36</v>
      </c>
      <c r="D1235" s="301">
        <v>9.5909090909090917</v>
      </c>
      <c r="E1235" s="301">
        <v>702</v>
      </c>
      <c r="F1235" s="299" t="s">
        <v>343</v>
      </c>
    </row>
    <row r="1236" spans="1:6" x14ac:dyDescent="0.3">
      <c r="A1236" s="299" t="s">
        <v>494</v>
      </c>
      <c r="B1236" s="299" t="s">
        <v>430</v>
      </c>
      <c r="C1236" s="299" t="s">
        <v>36</v>
      </c>
      <c r="D1236" s="301">
        <v>323.09090909090907</v>
      </c>
      <c r="E1236" s="301">
        <v>703</v>
      </c>
      <c r="F1236" s="299" t="s">
        <v>94</v>
      </c>
    </row>
    <row r="1237" spans="1:6" x14ac:dyDescent="0.3">
      <c r="A1237" s="299" t="s">
        <v>494</v>
      </c>
      <c r="B1237" s="299" t="s">
        <v>430</v>
      </c>
      <c r="C1237" s="299" t="s">
        <v>36</v>
      </c>
      <c r="D1237" s="301">
        <v>428.95454545454544</v>
      </c>
      <c r="E1237" s="301">
        <v>704</v>
      </c>
      <c r="F1237" s="299" t="s">
        <v>344</v>
      </c>
    </row>
    <row r="1238" spans="1:6" x14ac:dyDescent="0.3">
      <c r="A1238" s="299" t="s">
        <v>494</v>
      </c>
      <c r="B1238" s="299" t="s">
        <v>430</v>
      </c>
      <c r="C1238" s="299" t="s">
        <v>36</v>
      </c>
      <c r="D1238" s="301">
        <v>168.40909090909091</v>
      </c>
      <c r="E1238" s="301">
        <v>705</v>
      </c>
      <c r="F1238" s="299" t="s">
        <v>115</v>
      </c>
    </row>
    <row r="1239" spans="1:6" x14ac:dyDescent="0.3">
      <c r="A1239" s="299" t="s">
        <v>494</v>
      </c>
      <c r="B1239" s="299" t="s">
        <v>430</v>
      </c>
      <c r="C1239" s="299" t="s">
        <v>36</v>
      </c>
      <c r="D1239" s="301">
        <v>58.13636363636364</v>
      </c>
      <c r="E1239" s="301">
        <v>706</v>
      </c>
      <c r="F1239" s="299" t="s">
        <v>395</v>
      </c>
    </row>
    <row r="1240" spans="1:6" x14ac:dyDescent="0.3">
      <c r="A1240" s="299" t="s">
        <v>494</v>
      </c>
      <c r="B1240" s="299" t="s">
        <v>430</v>
      </c>
      <c r="C1240" s="299" t="s">
        <v>36</v>
      </c>
      <c r="D1240" s="301">
        <v>160.90909090909091</v>
      </c>
      <c r="E1240" s="301">
        <v>710</v>
      </c>
      <c r="F1240" s="299" t="s">
        <v>345</v>
      </c>
    </row>
    <row r="1241" spans="1:6" x14ac:dyDescent="0.3">
      <c r="A1241" s="299" t="s">
        <v>494</v>
      </c>
      <c r="B1241" s="299" t="s">
        <v>430</v>
      </c>
      <c r="C1241" s="299" t="s">
        <v>36</v>
      </c>
      <c r="D1241" s="301">
        <v>18.454545454545453</v>
      </c>
      <c r="E1241" s="301">
        <v>716</v>
      </c>
      <c r="F1241" s="299" t="s">
        <v>346</v>
      </c>
    </row>
    <row r="1242" spans="1:6" x14ac:dyDescent="0.3">
      <c r="A1242" s="299" t="s">
        <v>494</v>
      </c>
      <c r="B1242" s="299" t="s">
        <v>430</v>
      </c>
      <c r="C1242" s="299" t="s">
        <v>36</v>
      </c>
      <c r="D1242" s="301">
        <v>2237959.0454545454</v>
      </c>
      <c r="E1242" s="301">
        <v>724</v>
      </c>
      <c r="F1242" s="299" t="s">
        <v>223</v>
      </c>
    </row>
    <row r="1243" spans="1:6" x14ac:dyDescent="0.3">
      <c r="A1243" s="299" t="s">
        <v>494</v>
      </c>
      <c r="B1243" s="299" t="s">
        <v>430</v>
      </c>
      <c r="C1243" s="299" t="s">
        <v>36</v>
      </c>
      <c r="D1243" s="301">
        <v>9.8636363636363633</v>
      </c>
      <c r="E1243" s="301">
        <v>728</v>
      </c>
      <c r="F1243" s="299" t="s">
        <v>414</v>
      </c>
    </row>
    <row r="1244" spans="1:6" x14ac:dyDescent="0.3">
      <c r="A1244" s="299" t="s">
        <v>494</v>
      </c>
      <c r="B1244" s="299" t="s">
        <v>430</v>
      </c>
      <c r="C1244" s="299" t="s">
        <v>36</v>
      </c>
      <c r="D1244" s="301">
        <v>106.18181818181819</v>
      </c>
      <c r="E1244" s="301">
        <v>729</v>
      </c>
      <c r="F1244" s="299" t="s">
        <v>347</v>
      </c>
    </row>
    <row r="1245" spans="1:6" x14ac:dyDescent="0.3">
      <c r="A1245" s="299" t="s">
        <v>494</v>
      </c>
      <c r="B1245" s="299" t="s">
        <v>430</v>
      </c>
      <c r="C1245" s="299" t="s">
        <v>36</v>
      </c>
      <c r="D1245" s="301">
        <v>271.59090909090907</v>
      </c>
      <c r="E1245" s="301">
        <v>732</v>
      </c>
      <c r="F1245" s="299" t="s">
        <v>348</v>
      </c>
    </row>
    <row r="1246" spans="1:6" x14ac:dyDescent="0.3">
      <c r="A1246" s="299" t="s">
        <v>494</v>
      </c>
      <c r="B1246" s="299" t="s">
        <v>430</v>
      </c>
      <c r="C1246" s="299" t="s">
        <v>36</v>
      </c>
      <c r="D1246" s="301">
        <v>5</v>
      </c>
      <c r="E1246" s="301">
        <v>740</v>
      </c>
      <c r="F1246" s="299" t="s">
        <v>349</v>
      </c>
    </row>
    <row r="1247" spans="1:6" x14ac:dyDescent="0.3">
      <c r="A1247" s="299" t="s">
        <v>494</v>
      </c>
      <c r="B1247" s="299" t="s">
        <v>430</v>
      </c>
      <c r="C1247" s="299" t="s">
        <v>36</v>
      </c>
      <c r="D1247" s="301">
        <v>1386.7727272727275</v>
      </c>
      <c r="E1247" s="301">
        <v>752</v>
      </c>
      <c r="F1247" s="299" t="s">
        <v>119</v>
      </c>
    </row>
    <row r="1248" spans="1:6" x14ac:dyDescent="0.3">
      <c r="A1248" s="299" t="s">
        <v>494</v>
      </c>
      <c r="B1248" s="299" t="s">
        <v>430</v>
      </c>
      <c r="C1248" s="299" t="s">
        <v>36</v>
      </c>
      <c r="D1248" s="301">
        <v>474.81818181818181</v>
      </c>
      <c r="E1248" s="301">
        <v>756</v>
      </c>
      <c r="F1248" s="299" t="s">
        <v>350</v>
      </c>
    </row>
    <row r="1249" spans="1:6" x14ac:dyDescent="0.3">
      <c r="A1249" s="299" t="s">
        <v>494</v>
      </c>
      <c r="B1249" s="299" t="s">
        <v>430</v>
      </c>
      <c r="C1249" s="299" t="s">
        <v>36</v>
      </c>
      <c r="D1249" s="301">
        <v>675.22727272727275</v>
      </c>
      <c r="E1249" s="301">
        <v>760</v>
      </c>
      <c r="F1249" s="299" t="s">
        <v>351</v>
      </c>
    </row>
    <row r="1250" spans="1:6" x14ac:dyDescent="0.3">
      <c r="A1250" s="299" t="s">
        <v>494</v>
      </c>
      <c r="B1250" s="299" t="s">
        <v>430</v>
      </c>
      <c r="C1250" s="299" t="s">
        <v>36</v>
      </c>
      <c r="D1250" s="301">
        <v>12.318181818181818</v>
      </c>
      <c r="E1250" s="301">
        <v>762</v>
      </c>
      <c r="F1250" s="299" t="s">
        <v>352</v>
      </c>
    </row>
    <row r="1251" spans="1:6" x14ac:dyDescent="0.3">
      <c r="A1251" s="299" t="s">
        <v>494</v>
      </c>
      <c r="B1251" s="299" t="s">
        <v>430</v>
      </c>
      <c r="C1251" s="299" t="s">
        <v>36</v>
      </c>
      <c r="D1251" s="301">
        <v>54.31818181818182</v>
      </c>
      <c r="E1251" s="301">
        <v>764</v>
      </c>
      <c r="F1251" s="299" t="s">
        <v>353</v>
      </c>
    </row>
    <row r="1252" spans="1:6" x14ac:dyDescent="0.3">
      <c r="A1252" s="299" t="s">
        <v>494</v>
      </c>
      <c r="B1252" s="299" t="s">
        <v>430</v>
      </c>
      <c r="C1252" s="299" t="s">
        <v>36</v>
      </c>
      <c r="D1252" s="301">
        <v>59.409090909090907</v>
      </c>
      <c r="E1252" s="301">
        <v>768</v>
      </c>
      <c r="F1252" s="299" t="s">
        <v>354</v>
      </c>
    </row>
    <row r="1253" spans="1:6" x14ac:dyDescent="0.3">
      <c r="A1253" s="299" t="s">
        <v>494</v>
      </c>
      <c r="B1253" s="299" t="s">
        <v>430</v>
      </c>
      <c r="C1253" s="299" t="s">
        <v>36</v>
      </c>
      <c r="D1253" s="301">
        <v>3.4545454545454546</v>
      </c>
      <c r="E1253" s="301">
        <v>780</v>
      </c>
      <c r="F1253" s="299" t="s">
        <v>355</v>
      </c>
    </row>
    <row r="1254" spans="1:6" x14ac:dyDescent="0.3">
      <c r="A1254" s="299" t="s">
        <v>494</v>
      </c>
      <c r="B1254" s="299" t="s">
        <v>430</v>
      </c>
      <c r="C1254" s="299" t="s">
        <v>36</v>
      </c>
      <c r="D1254" s="301">
        <v>6.8181818181818183</v>
      </c>
      <c r="E1254" s="301">
        <v>784</v>
      </c>
      <c r="F1254" s="299" t="s">
        <v>356</v>
      </c>
    </row>
    <row r="1255" spans="1:6" x14ac:dyDescent="0.3">
      <c r="A1255" s="299" t="s">
        <v>494</v>
      </c>
      <c r="B1255" s="299" t="s">
        <v>430</v>
      </c>
      <c r="C1255" s="299" t="s">
        <v>36</v>
      </c>
      <c r="D1255" s="301">
        <v>583.77272727272737</v>
      </c>
      <c r="E1255" s="301">
        <v>788</v>
      </c>
      <c r="F1255" s="299" t="s">
        <v>357</v>
      </c>
    </row>
    <row r="1256" spans="1:6" x14ac:dyDescent="0.3">
      <c r="A1256" s="299" t="s">
        <v>494</v>
      </c>
      <c r="B1256" s="299" t="s">
        <v>430</v>
      </c>
      <c r="C1256" s="299" t="s">
        <v>36</v>
      </c>
      <c r="D1256" s="301">
        <v>759.13636363636363</v>
      </c>
      <c r="E1256" s="301">
        <v>792</v>
      </c>
      <c r="F1256" s="299" t="s">
        <v>358</v>
      </c>
    </row>
    <row r="1257" spans="1:6" x14ac:dyDescent="0.3">
      <c r="A1257" s="299" t="s">
        <v>494</v>
      </c>
      <c r="B1257" s="299" t="s">
        <v>430</v>
      </c>
      <c r="C1257" s="299" t="s">
        <v>36</v>
      </c>
      <c r="D1257" s="301">
        <v>2.6363636363636362</v>
      </c>
      <c r="E1257" s="301">
        <v>795</v>
      </c>
      <c r="F1257" s="299" t="s">
        <v>359</v>
      </c>
    </row>
    <row r="1258" spans="1:6" x14ac:dyDescent="0.3">
      <c r="A1258" s="299" t="s">
        <v>494</v>
      </c>
      <c r="B1258" s="299" t="s">
        <v>430</v>
      </c>
      <c r="C1258" s="299" t="s">
        <v>36</v>
      </c>
      <c r="D1258" s="301">
        <v>1</v>
      </c>
      <c r="E1258" s="301">
        <v>796</v>
      </c>
      <c r="F1258" s="299" t="s">
        <v>489</v>
      </c>
    </row>
    <row r="1259" spans="1:6" x14ac:dyDescent="0.3">
      <c r="A1259" s="299" t="s">
        <v>494</v>
      </c>
      <c r="B1259" s="299" t="s">
        <v>430</v>
      </c>
      <c r="C1259" s="299" t="s">
        <v>36</v>
      </c>
      <c r="D1259" s="301">
        <v>25.90909090909091</v>
      </c>
      <c r="E1259" s="301">
        <v>800</v>
      </c>
      <c r="F1259" s="299" t="s">
        <v>360</v>
      </c>
    </row>
    <row r="1260" spans="1:6" x14ac:dyDescent="0.3">
      <c r="A1260" s="299" t="s">
        <v>494</v>
      </c>
      <c r="B1260" s="299" t="s">
        <v>430</v>
      </c>
      <c r="C1260" s="299" t="s">
        <v>36</v>
      </c>
      <c r="D1260" s="301">
        <v>8400.7727272727279</v>
      </c>
      <c r="E1260" s="301">
        <v>804</v>
      </c>
      <c r="F1260" s="299" t="s">
        <v>98</v>
      </c>
    </row>
    <row r="1261" spans="1:6" x14ac:dyDescent="0.3">
      <c r="A1261" s="299" t="s">
        <v>494</v>
      </c>
      <c r="B1261" s="299" t="s">
        <v>430</v>
      </c>
      <c r="C1261" s="299" t="s">
        <v>36</v>
      </c>
      <c r="D1261" s="301">
        <v>43.636363636363633</v>
      </c>
      <c r="E1261" s="301">
        <v>807</v>
      </c>
      <c r="F1261" s="299" t="s">
        <v>361</v>
      </c>
    </row>
    <row r="1262" spans="1:6" x14ac:dyDescent="0.3">
      <c r="A1262" s="299" t="s">
        <v>494</v>
      </c>
      <c r="B1262" s="299" t="s">
        <v>430</v>
      </c>
      <c r="C1262" s="299" t="s">
        <v>36</v>
      </c>
      <c r="D1262" s="301">
        <v>491.36363636363637</v>
      </c>
      <c r="E1262" s="301">
        <v>818</v>
      </c>
      <c r="F1262" s="299" t="s">
        <v>362</v>
      </c>
    </row>
    <row r="1263" spans="1:6" x14ac:dyDescent="0.3">
      <c r="A1263" s="299" t="s">
        <v>494</v>
      </c>
      <c r="B1263" s="299" t="s">
        <v>430</v>
      </c>
      <c r="C1263" s="299" t="s">
        <v>36</v>
      </c>
      <c r="D1263" s="301">
        <v>6530.7272727272721</v>
      </c>
      <c r="E1263" s="301">
        <v>826</v>
      </c>
      <c r="F1263" s="299" t="s">
        <v>110</v>
      </c>
    </row>
    <row r="1264" spans="1:6" x14ac:dyDescent="0.3">
      <c r="A1264" s="299" t="s">
        <v>494</v>
      </c>
      <c r="B1264" s="299" t="s">
        <v>430</v>
      </c>
      <c r="C1264" s="299" t="s">
        <v>36</v>
      </c>
      <c r="D1264" s="301">
        <v>0.36363636363636365</v>
      </c>
      <c r="E1264" s="301">
        <v>831</v>
      </c>
      <c r="F1264" s="299" t="s">
        <v>429</v>
      </c>
    </row>
    <row r="1265" spans="1:6" x14ac:dyDescent="0.3">
      <c r="A1265" s="299" t="s">
        <v>494</v>
      </c>
      <c r="B1265" s="299" t="s">
        <v>430</v>
      </c>
      <c r="C1265" s="299" t="s">
        <v>36</v>
      </c>
      <c r="D1265" s="301">
        <v>4.8636363636363633</v>
      </c>
      <c r="E1265" s="301">
        <v>832</v>
      </c>
      <c r="F1265" s="299" t="s">
        <v>397</v>
      </c>
    </row>
    <row r="1266" spans="1:6" x14ac:dyDescent="0.3">
      <c r="A1266" s="299" t="s">
        <v>494</v>
      </c>
      <c r="B1266" s="299" t="s">
        <v>430</v>
      </c>
      <c r="C1266" s="299" t="s">
        <v>36</v>
      </c>
      <c r="D1266" s="301">
        <v>15.590909090909092</v>
      </c>
      <c r="E1266" s="301">
        <v>834</v>
      </c>
      <c r="F1266" s="299" t="s">
        <v>364</v>
      </c>
    </row>
    <row r="1267" spans="1:6" x14ac:dyDescent="0.3">
      <c r="A1267" s="299" t="s">
        <v>494</v>
      </c>
      <c r="B1267" s="299" t="s">
        <v>430</v>
      </c>
      <c r="C1267" s="299" t="s">
        <v>36</v>
      </c>
      <c r="D1267" s="301">
        <v>1392.681818181818</v>
      </c>
      <c r="E1267" s="301">
        <v>840</v>
      </c>
      <c r="F1267" s="299" t="s">
        <v>365</v>
      </c>
    </row>
    <row r="1268" spans="1:6" x14ac:dyDescent="0.3">
      <c r="A1268" s="299" t="s">
        <v>494</v>
      </c>
      <c r="B1268" s="299" t="s">
        <v>430</v>
      </c>
      <c r="C1268" s="299" t="s">
        <v>36</v>
      </c>
      <c r="D1268" s="301">
        <v>2</v>
      </c>
      <c r="E1268" s="301">
        <v>850</v>
      </c>
      <c r="F1268" s="299" t="s">
        <v>366</v>
      </c>
    </row>
    <row r="1269" spans="1:6" x14ac:dyDescent="0.3">
      <c r="A1269" s="299" t="s">
        <v>494</v>
      </c>
      <c r="B1269" s="299" t="s">
        <v>430</v>
      </c>
      <c r="C1269" s="299" t="s">
        <v>36</v>
      </c>
      <c r="D1269" s="301">
        <v>550.0454545454545</v>
      </c>
      <c r="E1269" s="301">
        <v>854</v>
      </c>
      <c r="F1269" s="299" t="s">
        <v>367</v>
      </c>
    </row>
    <row r="1270" spans="1:6" x14ac:dyDescent="0.3">
      <c r="A1270" s="299" t="s">
        <v>494</v>
      </c>
      <c r="B1270" s="299" t="s">
        <v>430</v>
      </c>
      <c r="C1270" s="299" t="s">
        <v>36</v>
      </c>
      <c r="D1270" s="301">
        <v>1933.5</v>
      </c>
      <c r="E1270" s="301">
        <v>858</v>
      </c>
      <c r="F1270" s="299" t="s">
        <v>368</v>
      </c>
    </row>
    <row r="1271" spans="1:6" x14ac:dyDescent="0.3">
      <c r="A1271" s="299" t="s">
        <v>494</v>
      </c>
      <c r="B1271" s="299" t="s">
        <v>430</v>
      </c>
      <c r="C1271" s="299" t="s">
        <v>36</v>
      </c>
      <c r="D1271" s="301">
        <v>43.636363636363633</v>
      </c>
      <c r="E1271" s="301">
        <v>860</v>
      </c>
      <c r="F1271" s="299" t="s">
        <v>369</v>
      </c>
    </row>
    <row r="1272" spans="1:6" x14ac:dyDescent="0.3">
      <c r="A1272" s="299" t="s">
        <v>494</v>
      </c>
      <c r="B1272" s="299" t="s">
        <v>430</v>
      </c>
      <c r="C1272" s="299" t="s">
        <v>36</v>
      </c>
      <c r="D1272" s="301">
        <v>36278.909090909096</v>
      </c>
      <c r="E1272" s="301">
        <v>862</v>
      </c>
      <c r="F1272" s="299" t="s">
        <v>111</v>
      </c>
    </row>
    <row r="1273" spans="1:6" x14ac:dyDescent="0.3">
      <c r="A1273" s="299" t="s">
        <v>494</v>
      </c>
      <c r="B1273" s="299" t="s">
        <v>430</v>
      </c>
      <c r="C1273" s="299" t="s">
        <v>36</v>
      </c>
      <c r="D1273" s="301">
        <v>76.818181818181827</v>
      </c>
      <c r="E1273" s="301">
        <v>887</v>
      </c>
      <c r="F1273" s="299" t="s">
        <v>398</v>
      </c>
    </row>
    <row r="1274" spans="1:6" x14ac:dyDescent="0.3">
      <c r="A1274" s="299" t="s">
        <v>494</v>
      </c>
      <c r="B1274" s="299" t="s">
        <v>430</v>
      </c>
      <c r="C1274" s="299" t="s">
        <v>36</v>
      </c>
      <c r="D1274" s="301">
        <v>5.8181818181818183</v>
      </c>
      <c r="E1274" s="301">
        <v>894</v>
      </c>
      <c r="F1274" s="299" t="s">
        <v>372</v>
      </c>
    </row>
    <row r="1275" spans="1:6" x14ac:dyDescent="0.3">
      <c r="A1275" s="299" t="s">
        <v>494</v>
      </c>
      <c r="B1275" s="299" t="s">
        <v>430</v>
      </c>
      <c r="C1275" s="299" t="s">
        <v>36</v>
      </c>
      <c r="D1275" s="301">
        <v>354.95454545454544</v>
      </c>
      <c r="E1275" s="301">
        <v>952</v>
      </c>
      <c r="F1275" s="299" t="s">
        <v>459</v>
      </c>
    </row>
    <row r="1276" spans="1:6" x14ac:dyDescent="0.3">
      <c r="A1276" s="299" t="s">
        <v>494</v>
      </c>
      <c r="B1276" s="299" t="s">
        <v>430</v>
      </c>
      <c r="C1276" s="299" t="s">
        <v>36</v>
      </c>
      <c r="D1276" s="301">
        <v>568</v>
      </c>
      <c r="E1276" s="301">
        <v>953</v>
      </c>
      <c r="F1276" s="299" t="s">
        <v>189</v>
      </c>
    </row>
    <row r="1277" spans="1:6" x14ac:dyDescent="0.3">
      <c r="A1277" s="299" t="s">
        <v>494</v>
      </c>
      <c r="B1277" s="299" t="s">
        <v>430</v>
      </c>
      <c r="C1277" s="299" t="s">
        <v>36</v>
      </c>
      <c r="D1277" s="301">
        <v>11</v>
      </c>
      <c r="E1277" s="301">
        <v>954</v>
      </c>
      <c r="F1277" s="299" t="s">
        <v>189</v>
      </c>
    </row>
    <row r="1278" spans="1:6" x14ac:dyDescent="0.3">
      <c r="A1278" s="299" t="s">
        <v>494</v>
      </c>
      <c r="B1278" s="299" t="s">
        <v>430</v>
      </c>
      <c r="C1278" s="299" t="s">
        <v>36</v>
      </c>
      <c r="D1278" s="301">
        <v>2</v>
      </c>
      <c r="E1278" s="301">
        <v>955</v>
      </c>
      <c r="F1278" s="299" t="s">
        <v>189</v>
      </c>
    </row>
    <row r="1279" spans="1:6" x14ac:dyDescent="0.3">
      <c r="A1279" s="299" t="s">
        <v>494</v>
      </c>
      <c r="B1279" s="299" t="s">
        <v>189</v>
      </c>
      <c r="C1279" s="299" t="s">
        <v>35</v>
      </c>
      <c r="D1279" s="301">
        <v>0.13636363636363635</v>
      </c>
      <c r="E1279" s="301">
        <v>56</v>
      </c>
      <c r="F1279" s="299" t="s">
        <v>239</v>
      </c>
    </row>
    <row r="1280" spans="1:6" x14ac:dyDescent="0.3">
      <c r="A1280" s="299" t="s">
        <v>494</v>
      </c>
      <c r="B1280" s="299" t="s">
        <v>189</v>
      </c>
      <c r="C1280" s="299" t="s">
        <v>35</v>
      </c>
      <c r="D1280" s="301">
        <v>9.0909090909090912E-2</v>
      </c>
      <c r="E1280" s="301">
        <v>76</v>
      </c>
      <c r="F1280" s="299" t="s">
        <v>243</v>
      </c>
    </row>
    <row r="1281" spans="1:6" x14ac:dyDescent="0.3">
      <c r="A1281" s="299" t="s">
        <v>494</v>
      </c>
      <c r="B1281" s="299" t="s">
        <v>189</v>
      </c>
      <c r="C1281" s="299" t="s">
        <v>35</v>
      </c>
      <c r="D1281" s="301">
        <v>9.0909090909090912E-2</v>
      </c>
      <c r="E1281" s="301">
        <v>100</v>
      </c>
      <c r="F1281" s="299" t="s">
        <v>101</v>
      </c>
    </row>
    <row r="1282" spans="1:6" x14ac:dyDescent="0.3">
      <c r="A1282" s="299" t="s">
        <v>494</v>
      </c>
      <c r="B1282" s="299" t="s">
        <v>189</v>
      </c>
      <c r="C1282" s="299" t="s">
        <v>35</v>
      </c>
      <c r="D1282" s="301">
        <v>0.27272727272727271</v>
      </c>
      <c r="E1282" s="301">
        <v>112</v>
      </c>
      <c r="F1282" s="299" t="s">
        <v>247</v>
      </c>
    </row>
    <row r="1283" spans="1:6" x14ac:dyDescent="0.3">
      <c r="A1283" s="299" t="s">
        <v>494</v>
      </c>
      <c r="B1283" s="299" t="s">
        <v>189</v>
      </c>
      <c r="C1283" s="299" t="s">
        <v>35</v>
      </c>
      <c r="D1283" s="301">
        <v>4.5454545454545456E-2</v>
      </c>
      <c r="E1283" s="301">
        <v>124</v>
      </c>
      <c r="F1283" s="299" t="s">
        <v>250</v>
      </c>
    </row>
    <row r="1284" spans="1:6" x14ac:dyDescent="0.3">
      <c r="A1284" s="299" t="s">
        <v>494</v>
      </c>
      <c r="B1284" s="299" t="s">
        <v>189</v>
      </c>
      <c r="C1284" s="299" t="s">
        <v>35</v>
      </c>
      <c r="D1284" s="301">
        <v>0.18181818181818182</v>
      </c>
      <c r="E1284" s="301">
        <v>156</v>
      </c>
      <c r="F1284" s="299" t="s">
        <v>112</v>
      </c>
    </row>
    <row r="1285" spans="1:6" x14ac:dyDescent="0.3">
      <c r="A1285" s="299" t="s">
        <v>494</v>
      </c>
      <c r="B1285" s="299" t="s">
        <v>189</v>
      </c>
      <c r="C1285" s="299" t="s">
        <v>35</v>
      </c>
      <c r="D1285" s="301">
        <v>4.5454545454545456E-2</v>
      </c>
      <c r="E1285" s="301">
        <v>208</v>
      </c>
      <c r="F1285" s="299" t="s">
        <v>113</v>
      </c>
    </row>
    <row r="1286" spans="1:6" x14ac:dyDescent="0.3">
      <c r="A1286" s="299" t="s">
        <v>494</v>
      </c>
      <c r="B1286" s="299" t="s">
        <v>189</v>
      </c>
      <c r="C1286" s="299" t="s">
        <v>35</v>
      </c>
      <c r="D1286" s="301">
        <v>0.77272727272727271</v>
      </c>
      <c r="E1286" s="301">
        <v>250</v>
      </c>
      <c r="F1286" s="299" t="s">
        <v>105</v>
      </c>
    </row>
    <row r="1287" spans="1:6" x14ac:dyDescent="0.3">
      <c r="A1287" s="299" t="s">
        <v>494</v>
      </c>
      <c r="B1287" s="299" t="s">
        <v>189</v>
      </c>
      <c r="C1287" s="299" t="s">
        <v>35</v>
      </c>
      <c r="D1287" s="301">
        <v>0.13636363636363635</v>
      </c>
      <c r="E1287" s="301">
        <v>276</v>
      </c>
      <c r="F1287" s="299" t="s">
        <v>99</v>
      </c>
    </row>
    <row r="1288" spans="1:6" x14ac:dyDescent="0.3">
      <c r="A1288" s="299" t="s">
        <v>494</v>
      </c>
      <c r="B1288" s="299" t="s">
        <v>189</v>
      </c>
      <c r="C1288" s="299" t="s">
        <v>35</v>
      </c>
      <c r="D1288" s="301">
        <v>0.13636363636363635</v>
      </c>
      <c r="E1288" s="301">
        <v>372</v>
      </c>
      <c r="F1288" s="299" t="s">
        <v>106</v>
      </c>
    </row>
    <row r="1289" spans="1:6" x14ac:dyDescent="0.3">
      <c r="A1289" s="299" t="s">
        <v>494</v>
      </c>
      <c r="B1289" s="299" t="s">
        <v>189</v>
      </c>
      <c r="C1289" s="299" t="s">
        <v>35</v>
      </c>
      <c r="D1289" s="301">
        <v>0.63636363636363635</v>
      </c>
      <c r="E1289" s="301">
        <v>380</v>
      </c>
      <c r="F1289" s="299" t="s">
        <v>107</v>
      </c>
    </row>
    <row r="1290" spans="1:6" x14ac:dyDescent="0.3">
      <c r="A1290" s="299" t="s">
        <v>494</v>
      </c>
      <c r="B1290" s="299" t="s">
        <v>189</v>
      </c>
      <c r="C1290" s="299" t="s">
        <v>35</v>
      </c>
      <c r="D1290" s="301">
        <v>0.27272727272727271</v>
      </c>
      <c r="E1290" s="301">
        <v>528</v>
      </c>
      <c r="F1290" s="299" t="s">
        <v>316</v>
      </c>
    </row>
    <row r="1291" spans="1:6" x14ac:dyDescent="0.3">
      <c r="A1291" s="299" t="s">
        <v>494</v>
      </c>
      <c r="B1291" s="299" t="s">
        <v>189</v>
      </c>
      <c r="C1291" s="299" t="s">
        <v>35</v>
      </c>
      <c r="D1291" s="301">
        <v>9.0909090909090912E-2</v>
      </c>
      <c r="E1291" s="301">
        <v>578</v>
      </c>
      <c r="F1291" s="299" t="s">
        <v>321</v>
      </c>
    </row>
    <row r="1292" spans="1:6" x14ac:dyDescent="0.3">
      <c r="A1292" s="299" t="s">
        <v>494</v>
      </c>
      <c r="B1292" s="299" t="s">
        <v>189</v>
      </c>
      <c r="C1292" s="299" t="s">
        <v>35</v>
      </c>
      <c r="D1292" s="301">
        <v>0.22727272727272727</v>
      </c>
      <c r="E1292" s="301">
        <v>616</v>
      </c>
      <c r="F1292" s="299" t="s">
        <v>96</v>
      </c>
    </row>
    <row r="1293" spans="1:6" x14ac:dyDescent="0.3">
      <c r="A1293" s="299" t="s">
        <v>494</v>
      </c>
      <c r="B1293" s="299" t="s">
        <v>189</v>
      </c>
      <c r="C1293" s="299" t="s">
        <v>35</v>
      </c>
      <c r="D1293" s="301">
        <v>0.22727272727272727</v>
      </c>
      <c r="E1293" s="301">
        <v>620</v>
      </c>
      <c r="F1293" s="299" t="s">
        <v>109</v>
      </c>
    </row>
    <row r="1294" spans="1:6" x14ac:dyDescent="0.3">
      <c r="A1294" s="299" t="s">
        <v>494</v>
      </c>
      <c r="B1294" s="299" t="s">
        <v>189</v>
      </c>
      <c r="C1294" s="299" t="s">
        <v>35</v>
      </c>
      <c r="D1294" s="301">
        <v>9.0909090909090912E-2</v>
      </c>
      <c r="E1294" s="301">
        <v>642</v>
      </c>
      <c r="F1294" s="299" t="s">
        <v>97</v>
      </c>
    </row>
    <row r="1295" spans="1:6" x14ac:dyDescent="0.3">
      <c r="A1295" s="299" t="s">
        <v>494</v>
      </c>
      <c r="B1295" s="299" t="s">
        <v>189</v>
      </c>
      <c r="C1295" s="299" t="s">
        <v>35</v>
      </c>
      <c r="D1295" s="301">
        <v>0.22727272727272727</v>
      </c>
      <c r="E1295" s="301">
        <v>643</v>
      </c>
      <c r="F1295" s="299" t="s">
        <v>333</v>
      </c>
    </row>
    <row r="1296" spans="1:6" x14ac:dyDescent="0.3">
      <c r="A1296" s="299" t="s">
        <v>494</v>
      </c>
      <c r="B1296" s="299" t="s">
        <v>189</v>
      </c>
      <c r="C1296" s="299" t="s">
        <v>35</v>
      </c>
      <c r="D1296" s="301">
        <v>9.0909090909090912E-2</v>
      </c>
      <c r="E1296" s="301">
        <v>682</v>
      </c>
      <c r="F1296" s="299" t="s">
        <v>339</v>
      </c>
    </row>
    <row r="1297" spans="1:6" x14ac:dyDescent="0.3">
      <c r="A1297" s="299" t="s">
        <v>494</v>
      </c>
      <c r="B1297" s="299" t="s">
        <v>189</v>
      </c>
      <c r="C1297" s="299" t="s">
        <v>35</v>
      </c>
      <c r="D1297" s="301">
        <v>0.13636363636363635</v>
      </c>
      <c r="E1297" s="301">
        <v>705</v>
      </c>
      <c r="F1297" s="299" t="s">
        <v>115</v>
      </c>
    </row>
    <row r="1298" spans="1:6" x14ac:dyDescent="0.3">
      <c r="A1298" s="299" t="s">
        <v>494</v>
      </c>
      <c r="B1298" s="299" t="s">
        <v>189</v>
      </c>
      <c r="C1298" s="299" t="s">
        <v>35</v>
      </c>
      <c r="D1298" s="301">
        <v>42.5</v>
      </c>
      <c r="E1298" s="301">
        <v>724</v>
      </c>
      <c r="F1298" s="299" t="s">
        <v>223</v>
      </c>
    </row>
    <row r="1299" spans="1:6" x14ac:dyDescent="0.3">
      <c r="A1299" s="299" t="s">
        <v>494</v>
      </c>
      <c r="B1299" s="299" t="s">
        <v>189</v>
      </c>
      <c r="C1299" s="299" t="s">
        <v>35</v>
      </c>
      <c r="D1299" s="301">
        <v>0.18181818181818182</v>
      </c>
      <c r="E1299" s="301">
        <v>804</v>
      </c>
      <c r="F1299" s="299" t="s">
        <v>98</v>
      </c>
    </row>
    <row r="1300" spans="1:6" x14ac:dyDescent="0.3">
      <c r="A1300" s="299" t="s">
        <v>494</v>
      </c>
      <c r="B1300" s="299" t="s">
        <v>189</v>
      </c>
      <c r="C1300" s="299" t="s">
        <v>35</v>
      </c>
      <c r="D1300" s="301">
        <v>0.59090909090909094</v>
      </c>
      <c r="E1300" s="301">
        <v>826</v>
      </c>
      <c r="F1300" s="299" t="s">
        <v>110</v>
      </c>
    </row>
    <row r="1301" spans="1:6" x14ac:dyDescent="0.3">
      <c r="A1301" s="299" t="s">
        <v>494</v>
      </c>
      <c r="B1301" s="299" t="s">
        <v>189</v>
      </c>
      <c r="C1301" s="299" t="s">
        <v>35</v>
      </c>
      <c r="D1301" s="301">
        <v>0.13636363636363635</v>
      </c>
      <c r="E1301" s="301">
        <v>840</v>
      </c>
      <c r="F1301" s="299" t="s">
        <v>365</v>
      </c>
    </row>
    <row r="1302" spans="1:6" x14ac:dyDescent="0.3">
      <c r="A1302" s="299" t="s">
        <v>494</v>
      </c>
      <c r="B1302" s="299" t="s">
        <v>189</v>
      </c>
      <c r="C1302" s="299" t="s">
        <v>89</v>
      </c>
      <c r="D1302" s="301">
        <v>1</v>
      </c>
      <c r="E1302" s="301">
        <v>0</v>
      </c>
      <c r="F1302" s="299" t="s">
        <v>189</v>
      </c>
    </row>
    <row r="1303" spans="1:6" x14ac:dyDescent="0.3">
      <c r="A1303" s="299" t="s">
        <v>494</v>
      </c>
      <c r="B1303" s="299" t="s">
        <v>189</v>
      </c>
      <c r="C1303" s="299" t="s">
        <v>36</v>
      </c>
      <c r="D1303" s="301">
        <v>4.5454545454545456E-2</v>
      </c>
      <c r="E1303" s="301">
        <v>56</v>
      </c>
      <c r="F1303" s="299" t="s">
        <v>239</v>
      </c>
    </row>
    <row r="1304" spans="1:6" x14ac:dyDescent="0.3">
      <c r="A1304" s="299" t="s">
        <v>494</v>
      </c>
      <c r="B1304" s="299" t="s">
        <v>189</v>
      </c>
      <c r="C1304" s="299" t="s">
        <v>36</v>
      </c>
      <c r="D1304" s="301">
        <v>0.27272727272727271</v>
      </c>
      <c r="E1304" s="301">
        <v>68</v>
      </c>
      <c r="F1304" s="299" t="s">
        <v>241</v>
      </c>
    </row>
    <row r="1305" spans="1:6" x14ac:dyDescent="0.3">
      <c r="A1305" s="299" t="s">
        <v>494</v>
      </c>
      <c r="B1305" s="299" t="s">
        <v>189</v>
      </c>
      <c r="C1305" s="299" t="s">
        <v>36</v>
      </c>
      <c r="D1305" s="301">
        <v>0.27272727272727271</v>
      </c>
      <c r="E1305" s="301">
        <v>120</v>
      </c>
      <c r="F1305" s="299" t="s">
        <v>249</v>
      </c>
    </row>
    <row r="1306" spans="1:6" x14ac:dyDescent="0.3">
      <c r="A1306" s="299" t="s">
        <v>494</v>
      </c>
      <c r="B1306" s="299" t="s">
        <v>189</v>
      </c>
      <c r="C1306" s="299" t="s">
        <v>36</v>
      </c>
      <c r="D1306" s="301">
        <v>0.54545454545454541</v>
      </c>
      <c r="E1306" s="301">
        <v>156</v>
      </c>
      <c r="F1306" s="299" t="s">
        <v>112</v>
      </c>
    </row>
    <row r="1307" spans="1:6" x14ac:dyDescent="0.3">
      <c r="A1307" s="299" t="s">
        <v>494</v>
      </c>
      <c r="B1307" s="299" t="s">
        <v>189</v>
      </c>
      <c r="C1307" s="299" t="s">
        <v>36</v>
      </c>
      <c r="D1307" s="301">
        <v>9.0909090909090912E-2</v>
      </c>
      <c r="E1307" s="301">
        <v>170</v>
      </c>
      <c r="F1307" s="299" t="s">
        <v>102</v>
      </c>
    </row>
    <row r="1308" spans="1:6" x14ac:dyDescent="0.3">
      <c r="A1308" s="299" t="s">
        <v>494</v>
      </c>
      <c r="B1308" s="299" t="s">
        <v>189</v>
      </c>
      <c r="C1308" s="299" t="s">
        <v>36</v>
      </c>
      <c r="D1308" s="301">
        <v>0.31818181818181818</v>
      </c>
      <c r="E1308" s="301">
        <v>208</v>
      </c>
      <c r="F1308" s="299" t="s">
        <v>113</v>
      </c>
    </row>
    <row r="1309" spans="1:6" x14ac:dyDescent="0.3">
      <c r="A1309" s="299" t="s">
        <v>494</v>
      </c>
      <c r="B1309" s="299" t="s">
        <v>189</v>
      </c>
      <c r="C1309" s="299" t="s">
        <v>36</v>
      </c>
      <c r="D1309" s="301">
        <v>1</v>
      </c>
      <c r="E1309" s="301">
        <v>218</v>
      </c>
      <c r="F1309" s="299" t="s">
        <v>114</v>
      </c>
    </row>
    <row r="1310" spans="1:6" x14ac:dyDescent="0.3">
      <c r="A1310" s="299" t="s">
        <v>494</v>
      </c>
      <c r="B1310" s="299" t="s">
        <v>189</v>
      </c>
      <c r="C1310" s="299" t="s">
        <v>36</v>
      </c>
      <c r="D1310" s="301">
        <v>1.2727272727272727</v>
      </c>
      <c r="E1310" s="301">
        <v>250</v>
      </c>
      <c r="F1310" s="299" t="s">
        <v>105</v>
      </c>
    </row>
    <row r="1311" spans="1:6" x14ac:dyDescent="0.3">
      <c r="A1311" s="299" t="s">
        <v>494</v>
      </c>
      <c r="B1311" s="299" t="s">
        <v>189</v>
      </c>
      <c r="C1311" s="299" t="s">
        <v>36</v>
      </c>
      <c r="D1311" s="301">
        <v>0.45454545454545453</v>
      </c>
      <c r="E1311" s="301">
        <v>276</v>
      </c>
      <c r="F1311" s="299" t="s">
        <v>99</v>
      </c>
    </row>
    <row r="1312" spans="1:6" x14ac:dyDescent="0.3">
      <c r="A1312" s="299" t="s">
        <v>494</v>
      </c>
      <c r="B1312" s="299" t="s">
        <v>189</v>
      </c>
      <c r="C1312" s="299" t="s">
        <v>36</v>
      </c>
      <c r="D1312" s="301">
        <v>1.1818181818181819</v>
      </c>
      <c r="E1312" s="301">
        <v>380</v>
      </c>
      <c r="F1312" s="299" t="s">
        <v>107</v>
      </c>
    </row>
    <row r="1313" spans="1:6" x14ac:dyDescent="0.3">
      <c r="A1313" s="299" t="s">
        <v>494</v>
      </c>
      <c r="B1313" s="299" t="s">
        <v>189</v>
      </c>
      <c r="C1313" s="299" t="s">
        <v>36</v>
      </c>
      <c r="D1313" s="301">
        <v>4.5454545454545456E-2</v>
      </c>
      <c r="E1313" s="301">
        <v>428</v>
      </c>
      <c r="F1313" s="299" t="s">
        <v>108</v>
      </c>
    </row>
    <row r="1314" spans="1:6" x14ac:dyDescent="0.3">
      <c r="A1314" s="299" t="s">
        <v>494</v>
      </c>
      <c r="B1314" s="299" t="s">
        <v>189</v>
      </c>
      <c r="C1314" s="299" t="s">
        <v>36</v>
      </c>
      <c r="D1314" s="301">
        <v>0.27272727272727271</v>
      </c>
      <c r="E1314" s="301">
        <v>440</v>
      </c>
      <c r="F1314" s="299" t="s">
        <v>118</v>
      </c>
    </row>
    <row r="1315" spans="1:6" x14ac:dyDescent="0.3">
      <c r="A1315" s="299" t="s">
        <v>494</v>
      </c>
      <c r="B1315" s="299" t="s">
        <v>189</v>
      </c>
      <c r="C1315" s="299" t="s">
        <v>36</v>
      </c>
      <c r="D1315" s="301">
        <v>0.72727272727272729</v>
      </c>
      <c r="E1315" s="301">
        <v>528</v>
      </c>
      <c r="F1315" s="299" t="s">
        <v>316</v>
      </c>
    </row>
    <row r="1316" spans="1:6" x14ac:dyDescent="0.3">
      <c r="A1316" s="299" t="s">
        <v>494</v>
      </c>
      <c r="B1316" s="299" t="s">
        <v>189</v>
      </c>
      <c r="C1316" s="299" t="s">
        <v>36</v>
      </c>
      <c r="D1316" s="301">
        <v>1</v>
      </c>
      <c r="E1316" s="301">
        <v>620</v>
      </c>
      <c r="F1316" s="299" t="s">
        <v>109</v>
      </c>
    </row>
    <row r="1317" spans="1:6" x14ac:dyDescent="0.3">
      <c r="A1317" s="299" t="s">
        <v>494</v>
      </c>
      <c r="B1317" s="299" t="s">
        <v>189</v>
      </c>
      <c r="C1317" s="299" t="s">
        <v>36</v>
      </c>
      <c r="D1317" s="301">
        <v>1.2727272727272727</v>
      </c>
      <c r="E1317" s="301">
        <v>642</v>
      </c>
      <c r="F1317" s="299" t="s">
        <v>97</v>
      </c>
    </row>
    <row r="1318" spans="1:6" x14ac:dyDescent="0.3">
      <c r="A1318" s="299" t="s">
        <v>494</v>
      </c>
      <c r="B1318" s="299" t="s">
        <v>189</v>
      </c>
      <c r="C1318" s="299" t="s">
        <v>36</v>
      </c>
      <c r="D1318" s="301">
        <v>9.0909090909090912E-2</v>
      </c>
      <c r="E1318" s="301">
        <v>686</v>
      </c>
      <c r="F1318" s="299" t="s">
        <v>193</v>
      </c>
    </row>
    <row r="1319" spans="1:6" x14ac:dyDescent="0.3">
      <c r="A1319" s="299" t="s">
        <v>494</v>
      </c>
      <c r="B1319" s="299" t="s">
        <v>189</v>
      </c>
      <c r="C1319" s="299" t="s">
        <v>36</v>
      </c>
      <c r="D1319" s="301">
        <v>36.227272727272727</v>
      </c>
      <c r="E1319" s="301">
        <v>724</v>
      </c>
      <c r="F1319" s="299" t="s">
        <v>223</v>
      </c>
    </row>
    <row r="1320" spans="1:6" x14ac:dyDescent="0.3">
      <c r="A1320" s="299" t="s">
        <v>494</v>
      </c>
      <c r="B1320" s="299" t="s">
        <v>189</v>
      </c>
      <c r="C1320" s="299" t="s">
        <v>36</v>
      </c>
      <c r="D1320" s="301">
        <v>0.59090909090909094</v>
      </c>
      <c r="E1320" s="301">
        <v>826</v>
      </c>
      <c r="F1320" s="299" t="s">
        <v>110</v>
      </c>
    </row>
    <row r="1321" spans="1:6" x14ac:dyDescent="0.3">
      <c r="A1321" s="299" t="s">
        <v>494</v>
      </c>
      <c r="B1321" s="299" t="s">
        <v>189</v>
      </c>
      <c r="C1321" s="299" t="s">
        <v>36</v>
      </c>
      <c r="D1321" s="301">
        <v>0.13636363636363635</v>
      </c>
      <c r="E1321" s="301">
        <v>862</v>
      </c>
      <c r="F1321" s="299" t="s">
        <v>111</v>
      </c>
    </row>
    <row r="1322" spans="1:6" x14ac:dyDescent="0.3">
      <c r="A1322" s="299" t="s">
        <v>495</v>
      </c>
      <c r="B1322" s="299" t="s">
        <v>448</v>
      </c>
      <c r="C1322" s="299" t="s">
        <v>35</v>
      </c>
      <c r="D1322" s="301">
        <v>26.285714285714285</v>
      </c>
      <c r="E1322" s="301">
        <v>4</v>
      </c>
      <c r="F1322" s="299" t="s">
        <v>226</v>
      </c>
    </row>
    <row r="1323" spans="1:6" x14ac:dyDescent="0.3">
      <c r="A1323" s="299" t="s">
        <v>495</v>
      </c>
      <c r="B1323" s="299" t="s">
        <v>448</v>
      </c>
      <c r="C1323" s="299" t="s">
        <v>35</v>
      </c>
      <c r="D1323" s="301">
        <v>275.09523809523813</v>
      </c>
      <c r="E1323" s="301">
        <v>8</v>
      </c>
      <c r="F1323" s="299" t="s">
        <v>227</v>
      </c>
    </row>
    <row r="1324" spans="1:6" x14ac:dyDescent="0.3">
      <c r="A1324" s="299" t="s">
        <v>495</v>
      </c>
      <c r="B1324" s="299" t="s">
        <v>448</v>
      </c>
      <c r="C1324" s="299" t="s">
        <v>35</v>
      </c>
      <c r="D1324" s="301">
        <v>1</v>
      </c>
      <c r="E1324" s="301">
        <v>10</v>
      </c>
      <c r="F1324" s="299" t="s">
        <v>228</v>
      </c>
    </row>
    <row r="1325" spans="1:6" x14ac:dyDescent="0.3">
      <c r="A1325" s="299" t="s">
        <v>495</v>
      </c>
      <c r="B1325" s="299" t="s">
        <v>448</v>
      </c>
      <c r="C1325" s="299" t="s">
        <v>35</v>
      </c>
      <c r="D1325" s="301">
        <v>1979.2380952380954</v>
      </c>
      <c r="E1325" s="301">
        <v>12</v>
      </c>
      <c r="F1325" s="299" t="s">
        <v>229</v>
      </c>
    </row>
    <row r="1326" spans="1:6" x14ac:dyDescent="0.3">
      <c r="A1326" s="299" t="s">
        <v>495</v>
      </c>
      <c r="B1326" s="299" t="s">
        <v>448</v>
      </c>
      <c r="C1326" s="299" t="s">
        <v>35</v>
      </c>
      <c r="D1326" s="301">
        <v>1</v>
      </c>
      <c r="E1326" s="301">
        <v>16</v>
      </c>
      <c r="F1326" s="299" t="s">
        <v>399</v>
      </c>
    </row>
    <row r="1327" spans="1:6" x14ac:dyDescent="0.3">
      <c r="A1327" s="299" t="s">
        <v>495</v>
      </c>
      <c r="B1327" s="299" t="s">
        <v>448</v>
      </c>
      <c r="C1327" s="299" t="s">
        <v>35</v>
      </c>
      <c r="D1327" s="301">
        <v>109.19047619047619</v>
      </c>
      <c r="E1327" s="301">
        <v>20</v>
      </c>
      <c r="F1327" s="299" t="s">
        <v>230</v>
      </c>
    </row>
    <row r="1328" spans="1:6" x14ac:dyDescent="0.3">
      <c r="A1328" s="299" t="s">
        <v>495</v>
      </c>
      <c r="B1328" s="299" t="s">
        <v>448</v>
      </c>
      <c r="C1328" s="299" t="s">
        <v>35</v>
      </c>
      <c r="D1328" s="301">
        <v>140</v>
      </c>
      <c r="E1328" s="301">
        <v>24</v>
      </c>
      <c r="F1328" s="299" t="s">
        <v>231</v>
      </c>
    </row>
    <row r="1329" spans="1:6" x14ac:dyDescent="0.3">
      <c r="A1329" s="299" t="s">
        <v>495</v>
      </c>
      <c r="B1329" s="299" t="s">
        <v>448</v>
      </c>
      <c r="C1329" s="299" t="s">
        <v>35</v>
      </c>
      <c r="D1329" s="301">
        <v>1</v>
      </c>
      <c r="E1329" s="301">
        <v>28</v>
      </c>
      <c r="F1329" s="299" t="s">
        <v>373</v>
      </c>
    </row>
    <row r="1330" spans="1:6" x14ac:dyDescent="0.3">
      <c r="A1330" s="299" t="s">
        <v>495</v>
      </c>
      <c r="B1330" s="299" t="s">
        <v>448</v>
      </c>
      <c r="C1330" s="299" t="s">
        <v>35</v>
      </c>
      <c r="D1330" s="301">
        <v>58</v>
      </c>
      <c r="E1330" s="301">
        <v>31</v>
      </c>
      <c r="F1330" s="299" t="s">
        <v>232</v>
      </c>
    </row>
    <row r="1331" spans="1:6" x14ac:dyDescent="0.3">
      <c r="A1331" s="299" t="s">
        <v>495</v>
      </c>
      <c r="B1331" s="299" t="s">
        <v>448</v>
      </c>
      <c r="C1331" s="299" t="s">
        <v>35</v>
      </c>
      <c r="D1331" s="301">
        <v>13928</v>
      </c>
      <c r="E1331" s="301">
        <v>32</v>
      </c>
      <c r="F1331" s="299" t="s">
        <v>183</v>
      </c>
    </row>
    <row r="1332" spans="1:6" x14ac:dyDescent="0.3">
      <c r="A1332" s="299" t="s">
        <v>495</v>
      </c>
      <c r="B1332" s="299" t="s">
        <v>448</v>
      </c>
      <c r="C1332" s="299" t="s">
        <v>35</v>
      </c>
      <c r="D1332" s="301">
        <v>241.1904761904762</v>
      </c>
      <c r="E1332" s="301">
        <v>36</v>
      </c>
      <c r="F1332" s="299" t="s">
        <v>233</v>
      </c>
    </row>
    <row r="1333" spans="1:6" x14ac:dyDescent="0.3">
      <c r="A1333" s="299" t="s">
        <v>495</v>
      </c>
      <c r="B1333" s="299" t="s">
        <v>448</v>
      </c>
      <c r="C1333" s="299" t="s">
        <v>35</v>
      </c>
      <c r="D1333" s="301">
        <v>946.52380952380952</v>
      </c>
      <c r="E1333" s="301">
        <v>40</v>
      </c>
      <c r="F1333" s="299" t="s">
        <v>100</v>
      </c>
    </row>
    <row r="1334" spans="1:6" x14ac:dyDescent="0.3">
      <c r="A1334" s="299" t="s">
        <v>495</v>
      </c>
      <c r="B1334" s="299" t="s">
        <v>448</v>
      </c>
      <c r="C1334" s="299" t="s">
        <v>35</v>
      </c>
      <c r="D1334" s="301">
        <v>1.6666666666666667</v>
      </c>
      <c r="E1334" s="301">
        <v>44</v>
      </c>
      <c r="F1334" s="299" t="s">
        <v>234</v>
      </c>
    </row>
    <row r="1335" spans="1:6" x14ac:dyDescent="0.3">
      <c r="A1335" s="299" t="s">
        <v>495</v>
      </c>
      <c r="B1335" s="299" t="s">
        <v>448</v>
      </c>
      <c r="C1335" s="299" t="s">
        <v>35</v>
      </c>
      <c r="D1335" s="301">
        <v>1</v>
      </c>
      <c r="E1335" s="301">
        <v>48</v>
      </c>
      <c r="F1335" s="299" t="s">
        <v>235</v>
      </c>
    </row>
    <row r="1336" spans="1:6" x14ac:dyDescent="0.3">
      <c r="A1336" s="299" t="s">
        <v>495</v>
      </c>
      <c r="B1336" s="299" t="s">
        <v>448</v>
      </c>
      <c r="C1336" s="299" t="s">
        <v>35</v>
      </c>
      <c r="D1336" s="301">
        <v>468</v>
      </c>
      <c r="E1336" s="301">
        <v>50</v>
      </c>
      <c r="F1336" s="299" t="s">
        <v>236</v>
      </c>
    </row>
    <row r="1337" spans="1:6" x14ac:dyDescent="0.3">
      <c r="A1337" s="299" t="s">
        <v>495</v>
      </c>
      <c r="B1337" s="299" t="s">
        <v>448</v>
      </c>
      <c r="C1337" s="299" t="s">
        <v>35</v>
      </c>
      <c r="D1337" s="301">
        <v>1231.7619047619048</v>
      </c>
      <c r="E1337" s="301">
        <v>51</v>
      </c>
      <c r="F1337" s="299" t="s">
        <v>237</v>
      </c>
    </row>
    <row r="1338" spans="1:6" x14ac:dyDescent="0.3">
      <c r="A1338" s="299" t="s">
        <v>495</v>
      </c>
      <c r="B1338" s="299" t="s">
        <v>448</v>
      </c>
      <c r="C1338" s="299" t="s">
        <v>35</v>
      </c>
      <c r="D1338" s="301">
        <v>1.4285714285714286</v>
      </c>
      <c r="E1338" s="301">
        <v>52</v>
      </c>
      <c r="F1338" s="299" t="s">
        <v>238</v>
      </c>
    </row>
    <row r="1339" spans="1:6" x14ac:dyDescent="0.3">
      <c r="A1339" s="299" t="s">
        <v>495</v>
      </c>
      <c r="B1339" s="299" t="s">
        <v>448</v>
      </c>
      <c r="C1339" s="299" t="s">
        <v>35</v>
      </c>
      <c r="D1339" s="301">
        <v>2866.4285714285711</v>
      </c>
      <c r="E1339" s="301">
        <v>56</v>
      </c>
      <c r="F1339" s="299" t="s">
        <v>239</v>
      </c>
    </row>
    <row r="1340" spans="1:6" x14ac:dyDescent="0.3">
      <c r="A1340" s="299" t="s">
        <v>495</v>
      </c>
      <c r="B1340" s="299" t="s">
        <v>448</v>
      </c>
      <c r="C1340" s="299" t="s">
        <v>35</v>
      </c>
      <c r="D1340" s="301">
        <v>6</v>
      </c>
      <c r="E1340" s="301">
        <v>60</v>
      </c>
      <c r="F1340" s="299" t="s">
        <v>240</v>
      </c>
    </row>
    <row r="1341" spans="1:6" x14ac:dyDescent="0.3">
      <c r="A1341" s="299" t="s">
        <v>495</v>
      </c>
      <c r="B1341" s="299" t="s">
        <v>448</v>
      </c>
      <c r="C1341" s="299" t="s">
        <v>35</v>
      </c>
      <c r="D1341" s="301">
        <v>7</v>
      </c>
      <c r="E1341" s="301">
        <v>64</v>
      </c>
      <c r="F1341" s="299" t="s">
        <v>374</v>
      </c>
    </row>
    <row r="1342" spans="1:6" x14ac:dyDescent="0.3">
      <c r="A1342" s="299" t="s">
        <v>495</v>
      </c>
      <c r="B1342" s="299" t="s">
        <v>448</v>
      </c>
      <c r="C1342" s="299" t="s">
        <v>35</v>
      </c>
      <c r="D1342" s="301">
        <v>12195.238095238095</v>
      </c>
      <c r="E1342" s="301">
        <v>68</v>
      </c>
      <c r="F1342" s="299" t="s">
        <v>241</v>
      </c>
    </row>
    <row r="1343" spans="1:6" x14ac:dyDescent="0.3">
      <c r="A1343" s="299" t="s">
        <v>495</v>
      </c>
      <c r="B1343" s="299" t="s">
        <v>448</v>
      </c>
      <c r="C1343" s="299" t="s">
        <v>35</v>
      </c>
      <c r="D1343" s="301">
        <v>117.57142857142857</v>
      </c>
      <c r="E1343" s="301">
        <v>70</v>
      </c>
      <c r="F1343" s="299" t="s">
        <v>242</v>
      </c>
    </row>
    <row r="1344" spans="1:6" x14ac:dyDescent="0.3">
      <c r="A1344" s="299" t="s">
        <v>495</v>
      </c>
      <c r="B1344" s="299" t="s">
        <v>448</v>
      </c>
      <c r="C1344" s="299" t="s">
        <v>35</v>
      </c>
      <c r="D1344" s="301">
        <v>3</v>
      </c>
      <c r="E1344" s="301">
        <v>72</v>
      </c>
      <c r="F1344" s="299" t="s">
        <v>375</v>
      </c>
    </row>
    <row r="1345" spans="1:6" x14ac:dyDescent="0.3">
      <c r="A1345" s="299" t="s">
        <v>495</v>
      </c>
      <c r="B1345" s="299" t="s">
        <v>448</v>
      </c>
      <c r="C1345" s="299" t="s">
        <v>35</v>
      </c>
      <c r="D1345" s="301">
        <v>1</v>
      </c>
      <c r="E1345" s="301">
        <v>74</v>
      </c>
      <c r="F1345" s="299" t="s">
        <v>400</v>
      </c>
    </row>
    <row r="1346" spans="1:6" x14ac:dyDescent="0.3">
      <c r="A1346" s="299" t="s">
        <v>495</v>
      </c>
      <c r="B1346" s="299" t="s">
        <v>448</v>
      </c>
      <c r="C1346" s="299" t="s">
        <v>35</v>
      </c>
      <c r="D1346" s="301">
        <v>13109.666666666668</v>
      </c>
      <c r="E1346" s="301">
        <v>76</v>
      </c>
      <c r="F1346" s="299" t="s">
        <v>243</v>
      </c>
    </row>
    <row r="1347" spans="1:6" x14ac:dyDescent="0.3">
      <c r="A1347" s="299" t="s">
        <v>495</v>
      </c>
      <c r="B1347" s="299" t="s">
        <v>448</v>
      </c>
      <c r="C1347" s="299" t="s">
        <v>35</v>
      </c>
      <c r="D1347" s="301">
        <v>4</v>
      </c>
      <c r="E1347" s="301">
        <v>84</v>
      </c>
      <c r="F1347" s="299" t="s">
        <v>401</v>
      </c>
    </row>
    <row r="1348" spans="1:6" x14ac:dyDescent="0.3">
      <c r="A1348" s="299" t="s">
        <v>495</v>
      </c>
      <c r="B1348" s="299" t="s">
        <v>448</v>
      </c>
      <c r="C1348" s="299" t="s">
        <v>35</v>
      </c>
      <c r="D1348" s="301">
        <v>7</v>
      </c>
      <c r="E1348" s="301">
        <v>86</v>
      </c>
      <c r="F1348" s="299" t="s">
        <v>244</v>
      </c>
    </row>
    <row r="1349" spans="1:6" x14ac:dyDescent="0.3">
      <c r="A1349" s="299" t="s">
        <v>495</v>
      </c>
      <c r="B1349" s="299" t="s">
        <v>448</v>
      </c>
      <c r="C1349" s="299" t="s">
        <v>35</v>
      </c>
      <c r="D1349" s="301">
        <v>4</v>
      </c>
      <c r="E1349" s="301">
        <v>92</v>
      </c>
      <c r="F1349" s="299" t="s">
        <v>376</v>
      </c>
    </row>
    <row r="1350" spans="1:6" x14ac:dyDescent="0.3">
      <c r="A1350" s="299" t="s">
        <v>495</v>
      </c>
      <c r="B1350" s="299" t="s">
        <v>448</v>
      </c>
      <c r="C1350" s="299" t="s">
        <v>35</v>
      </c>
      <c r="D1350" s="301">
        <v>2</v>
      </c>
      <c r="E1350" s="301">
        <v>96</v>
      </c>
      <c r="F1350" s="299" t="s">
        <v>377</v>
      </c>
    </row>
    <row r="1351" spans="1:6" x14ac:dyDescent="0.3">
      <c r="A1351" s="299" t="s">
        <v>495</v>
      </c>
      <c r="B1351" s="299" t="s">
        <v>448</v>
      </c>
      <c r="C1351" s="299" t="s">
        <v>35</v>
      </c>
      <c r="D1351" s="301">
        <v>16417.619047619046</v>
      </c>
      <c r="E1351" s="301">
        <v>100</v>
      </c>
      <c r="F1351" s="299" t="s">
        <v>101</v>
      </c>
    </row>
    <row r="1352" spans="1:6" x14ac:dyDescent="0.3">
      <c r="A1352" s="299" t="s">
        <v>495</v>
      </c>
      <c r="B1352" s="299" t="s">
        <v>448</v>
      </c>
      <c r="C1352" s="299" t="s">
        <v>35</v>
      </c>
      <c r="D1352" s="301">
        <v>21.38095238095238</v>
      </c>
      <c r="E1352" s="301">
        <v>104</v>
      </c>
      <c r="F1352" s="299" t="s">
        <v>245</v>
      </c>
    </row>
    <row r="1353" spans="1:6" x14ac:dyDescent="0.3">
      <c r="A1353" s="299" t="s">
        <v>495</v>
      </c>
      <c r="B1353" s="299" t="s">
        <v>448</v>
      </c>
      <c r="C1353" s="299" t="s">
        <v>35</v>
      </c>
      <c r="D1353" s="301">
        <v>20.952380952380953</v>
      </c>
      <c r="E1353" s="301">
        <v>108</v>
      </c>
      <c r="F1353" s="299" t="s">
        <v>246</v>
      </c>
    </row>
    <row r="1354" spans="1:6" x14ac:dyDescent="0.3">
      <c r="A1354" s="299" t="s">
        <v>495</v>
      </c>
      <c r="B1354" s="299" t="s">
        <v>448</v>
      </c>
      <c r="C1354" s="299" t="s">
        <v>35</v>
      </c>
      <c r="D1354" s="301">
        <v>897.61904761904759</v>
      </c>
      <c r="E1354" s="301">
        <v>112</v>
      </c>
      <c r="F1354" s="299" t="s">
        <v>247</v>
      </c>
    </row>
    <row r="1355" spans="1:6" x14ac:dyDescent="0.3">
      <c r="A1355" s="299" t="s">
        <v>495</v>
      </c>
      <c r="B1355" s="299" t="s">
        <v>448</v>
      </c>
      <c r="C1355" s="299" t="s">
        <v>35</v>
      </c>
      <c r="D1355" s="301">
        <v>4</v>
      </c>
      <c r="E1355" s="301">
        <v>116</v>
      </c>
      <c r="F1355" s="299" t="s">
        <v>248</v>
      </c>
    </row>
    <row r="1356" spans="1:6" x14ac:dyDescent="0.3">
      <c r="A1356" s="299" t="s">
        <v>495</v>
      </c>
      <c r="B1356" s="299" t="s">
        <v>448</v>
      </c>
      <c r="C1356" s="299" t="s">
        <v>35</v>
      </c>
      <c r="D1356" s="301">
        <v>425.76190476190476</v>
      </c>
      <c r="E1356" s="301">
        <v>120</v>
      </c>
      <c r="F1356" s="299" t="s">
        <v>249</v>
      </c>
    </row>
    <row r="1357" spans="1:6" x14ac:dyDescent="0.3">
      <c r="A1357" s="299" t="s">
        <v>495</v>
      </c>
      <c r="B1357" s="299" t="s">
        <v>448</v>
      </c>
      <c r="C1357" s="299" t="s">
        <v>35</v>
      </c>
      <c r="D1357" s="301">
        <v>484.33333333333331</v>
      </c>
      <c r="E1357" s="301">
        <v>124</v>
      </c>
      <c r="F1357" s="299" t="s">
        <v>250</v>
      </c>
    </row>
    <row r="1358" spans="1:6" x14ac:dyDescent="0.3">
      <c r="A1358" s="299" t="s">
        <v>495</v>
      </c>
      <c r="B1358" s="299" t="s">
        <v>448</v>
      </c>
      <c r="C1358" s="299" t="s">
        <v>35</v>
      </c>
      <c r="D1358" s="301">
        <v>514.47619047619048</v>
      </c>
      <c r="E1358" s="301">
        <v>132</v>
      </c>
      <c r="F1358" s="299" t="s">
        <v>251</v>
      </c>
    </row>
    <row r="1359" spans="1:6" x14ac:dyDescent="0.3">
      <c r="A1359" s="299" t="s">
        <v>495</v>
      </c>
      <c r="B1359" s="299" t="s">
        <v>448</v>
      </c>
      <c r="C1359" s="299" t="s">
        <v>35</v>
      </c>
      <c r="D1359" s="301">
        <v>1</v>
      </c>
      <c r="E1359" s="301">
        <v>136</v>
      </c>
      <c r="F1359" s="299" t="s">
        <v>252</v>
      </c>
    </row>
    <row r="1360" spans="1:6" x14ac:dyDescent="0.3">
      <c r="A1360" s="299" t="s">
        <v>495</v>
      </c>
      <c r="B1360" s="299" t="s">
        <v>448</v>
      </c>
      <c r="C1360" s="299" t="s">
        <v>35</v>
      </c>
      <c r="D1360" s="301">
        <v>14.047619047619047</v>
      </c>
      <c r="E1360" s="301">
        <v>140</v>
      </c>
      <c r="F1360" s="299" t="s">
        <v>378</v>
      </c>
    </row>
    <row r="1361" spans="1:6" x14ac:dyDescent="0.3">
      <c r="A1361" s="299" t="s">
        <v>495</v>
      </c>
      <c r="B1361" s="299" t="s">
        <v>448</v>
      </c>
      <c r="C1361" s="299" t="s">
        <v>35</v>
      </c>
      <c r="D1361" s="301">
        <v>32</v>
      </c>
      <c r="E1361" s="301">
        <v>144</v>
      </c>
      <c r="F1361" s="299" t="s">
        <v>253</v>
      </c>
    </row>
    <row r="1362" spans="1:6" x14ac:dyDescent="0.3">
      <c r="A1362" s="299" t="s">
        <v>495</v>
      </c>
      <c r="B1362" s="299" t="s">
        <v>448</v>
      </c>
      <c r="C1362" s="299" t="s">
        <v>35</v>
      </c>
      <c r="D1362" s="301">
        <v>3</v>
      </c>
      <c r="E1362" s="301">
        <v>148</v>
      </c>
      <c r="F1362" s="299" t="s">
        <v>379</v>
      </c>
    </row>
    <row r="1363" spans="1:6" x14ac:dyDescent="0.3">
      <c r="A1363" s="299" t="s">
        <v>495</v>
      </c>
      <c r="B1363" s="299" t="s">
        <v>448</v>
      </c>
      <c r="C1363" s="299" t="s">
        <v>35</v>
      </c>
      <c r="D1363" s="301">
        <v>2898.4285714285716</v>
      </c>
      <c r="E1363" s="301">
        <v>152</v>
      </c>
      <c r="F1363" s="299" t="s">
        <v>254</v>
      </c>
    </row>
    <row r="1364" spans="1:6" x14ac:dyDescent="0.3">
      <c r="A1364" s="299" t="s">
        <v>495</v>
      </c>
      <c r="B1364" s="299" t="s">
        <v>448</v>
      </c>
      <c r="C1364" s="299" t="s">
        <v>35</v>
      </c>
      <c r="D1364" s="301">
        <v>32389.09523809524</v>
      </c>
      <c r="E1364" s="301">
        <v>156</v>
      </c>
      <c r="F1364" s="299" t="s">
        <v>112</v>
      </c>
    </row>
    <row r="1365" spans="1:6" x14ac:dyDescent="0.3">
      <c r="A1365" s="299" t="s">
        <v>495</v>
      </c>
      <c r="B1365" s="299" t="s">
        <v>448</v>
      </c>
      <c r="C1365" s="299" t="s">
        <v>35</v>
      </c>
      <c r="D1365" s="301">
        <v>119.42857142857143</v>
      </c>
      <c r="E1365" s="301">
        <v>158</v>
      </c>
      <c r="F1365" s="299" t="s">
        <v>255</v>
      </c>
    </row>
    <row r="1366" spans="1:6" x14ac:dyDescent="0.3">
      <c r="A1366" s="299" t="s">
        <v>495</v>
      </c>
      <c r="B1366" s="299" t="s">
        <v>448</v>
      </c>
      <c r="C1366" s="299" t="s">
        <v>35</v>
      </c>
      <c r="D1366" s="301">
        <v>1</v>
      </c>
      <c r="E1366" s="301">
        <v>162</v>
      </c>
      <c r="F1366" s="299" t="s">
        <v>256</v>
      </c>
    </row>
    <row r="1367" spans="1:6" x14ac:dyDescent="0.3">
      <c r="A1367" s="299" t="s">
        <v>495</v>
      </c>
      <c r="B1367" s="299" t="s">
        <v>448</v>
      </c>
      <c r="C1367" s="299" t="s">
        <v>35</v>
      </c>
      <c r="D1367" s="301">
        <v>43245.238095238099</v>
      </c>
      <c r="E1367" s="301">
        <v>170</v>
      </c>
      <c r="F1367" s="299" t="s">
        <v>102</v>
      </c>
    </row>
    <row r="1368" spans="1:6" x14ac:dyDescent="0.3">
      <c r="A1368" s="299" t="s">
        <v>495</v>
      </c>
      <c r="B1368" s="299" t="s">
        <v>448</v>
      </c>
      <c r="C1368" s="299" t="s">
        <v>35</v>
      </c>
      <c r="D1368" s="301">
        <v>2</v>
      </c>
      <c r="E1368" s="301">
        <v>174</v>
      </c>
      <c r="F1368" s="299" t="s">
        <v>257</v>
      </c>
    </row>
    <row r="1369" spans="1:6" x14ac:dyDescent="0.3">
      <c r="A1369" s="299" t="s">
        <v>495</v>
      </c>
      <c r="B1369" s="299" t="s">
        <v>448</v>
      </c>
      <c r="C1369" s="299" t="s">
        <v>35</v>
      </c>
      <c r="D1369" s="301">
        <v>160.52380952380952</v>
      </c>
      <c r="E1369" s="301">
        <v>178</v>
      </c>
      <c r="F1369" s="299" t="s">
        <v>258</v>
      </c>
    </row>
    <row r="1370" spans="1:6" x14ac:dyDescent="0.3">
      <c r="A1370" s="299" t="s">
        <v>495</v>
      </c>
      <c r="B1370" s="299" t="s">
        <v>448</v>
      </c>
      <c r="C1370" s="299" t="s">
        <v>35</v>
      </c>
      <c r="D1370" s="301">
        <v>32.952380952380949</v>
      </c>
      <c r="E1370" s="301">
        <v>180</v>
      </c>
      <c r="F1370" s="299" t="s">
        <v>259</v>
      </c>
    </row>
    <row r="1371" spans="1:6" x14ac:dyDescent="0.3">
      <c r="A1371" s="299" t="s">
        <v>495</v>
      </c>
      <c r="B1371" s="299" t="s">
        <v>448</v>
      </c>
      <c r="C1371" s="299" t="s">
        <v>35</v>
      </c>
      <c r="D1371" s="301">
        <v>0.90476190476190477</v>
      </c>
      <c r="E1371" s="301">
        <v>184</v>
      </c>
      <c r="F1371" s="299" t="s">
        <v>402</v>
      </c>
    </row>
    <row r="1372" spans="1:6" x14ac:dyDescent="0.3">
      <c r="A1372" s="299" t="s">
        <v>495</v>
      </c>
      <c r="B1372" s="299" t="s">
        <v>448</v>
      </c>
      <c r="C1372" s="299" t="s">
        <v>35</v>
      </c>
      <c r="D1372" s="301">
        <v>328.09523809523807</v>
      </c>
      <c r="E1372" s="301">
        <v>188</v>
      </c>
      <c r="F1372" s="299" t="s">
        <v>260</v>
      </c>
    </row>
    <row r="1373" spans="1:6" x14ac:dyDescent="0.3">
      <c r="A1373" s="299" t="s">
        <v>495</v>
      </c>
      <c r="B1373" s="299" t="s">
        <v>448</v>
      </c>
      <c r="C1373" s="299" t="s">
        <v>35</v>
      </c>
      <c r="D1373" s="301">
        <v>497.33333333333331</v>
      </c>
      <c r="E1373" s="301">
        <v>191</v>
      </c>
      <c r="F1373" s="299" t="s">
        <v>103</v>
      </c>
    </row>
    <row r="1374" spans="1:6" x14ac:dyDescent="0.3">
      <c r="A1374" s="299" t="s">
        <v>495</v>
      </c>
      <c r="B1374" s="299" t="s">
        <v>448</v>
      </c>
      <c r="C1374" s="299" t="s">
        <v>35</v>
      </c>
      <c r="D1374" s="301">
        <v>7578.9047619047615</v>
      </c>
      <c r="E1374" s="301">
        <v>192</v>
      </c>
      <c r="F1374" s="299" t="s">
        <v>261</v>
      </c>
    </row>
    <row r="1375" spans="1:6" x14ac:dyDescent="0.3">
      <c r="A1375" s="299" t="s">
        <v>495</v>
      </c>
      <c r="B1375" s="299" t="s">
        <v>448</v>
      </c>
      <c r="C1375" s="299" t="s">
        <v>35</v>
      </c>
      <c r="D1375" s="301">
        <v>59.523809523809526</v>
      </c>
      <c r="E1375" s="301">
        <v>196</v>
      </c>
      <c r="F1375" s="299" t="s">
        <v>120</v>
      </c>
    </row>
    <row r="1376" spans="1:6" x14ac:dyDescent="0.3">
      <c r="A1376" s="299" t="s">
        <v>495</v>
      </c>
      <c r="B1376" s="299" t="s">
        <v>448</v>
      </c>
      <c r="C1376" s="299" t="s">
        <v>35</v>
      </c>
      <c r="D1376" s="301">
        <v>1743.047619047619</v>
      </c>
      <c r="E1376" s="301">
        <v>203</v>
      </c>
      <c r="F1376" s="299" t="s">
        <v>224</v>
      </c>
    </row>
    <row r="1377" spans="1:6" x14ac:dyDescent="0.3">
      <c r="A1377" s="299" t="s">
        <v>495</v>
      </c>
      <c r="B1377" s="299" t="s">
        <v>448</v>
      </c>
      <c r="C1377" s="299" t="s">
        <v>35</v>
      </c>
      <c r="D1377" s="301">
        <v>33.571428571428569</v>
      </c>
      <c r="E1377" s="301">
        <v>204</v>
      </c>
      <c r="F1377" s="299" t="s">
        <v>262</v>
      </c>
    </row>
    <row r="1378" spans="1:6" x14ac:dyDescent="0.3">
      <c r="A1378" s="299" t="s">
        <v>495</v>
      </c>
      <c r="B1378" s="299" t="s">
        <v>448</v>
      </c>
      <c r="C1378" s="299" t="s">
        <v>35</v>
      </c>
      <c r="D1378" s="301">
        <v>651.61904761904759</v>
      </c>
      <c r="E1378" s="301">
        <v>208</v>
      </c>
      <c r="F1378" s="299" t="s">
        <v>113</v>
      </c>
    </row>
    <row r="1379" spans="1:6" x14ac:dyDescent="0.3">
      <c r="A1379" s="299" t="s">
        <v>495</v>
      </c>
      <c r="B1379" s="299" t="s">
        <v>448</v>
      </c>
      <c r="C1379" s="299" t="s">
        <v>35</v>
      </c>
      <c r="D1379" s="301">
        <v>40.142857142857139</v>
      </c>
      <c r="E1379" s="301">
        <v>212</v>
      </c>
      <c r="F1379" s="299" t="s">
        <v>263</v>
      </c>
    </row>
    <row r="1380" spans="1:6" x14ac:dyDescent="0.3">
      <c r="A1380" s="299" t="s">
        <v>495</v>
      </c>
      <c r="B1380" s="299" t="s">
        <v>448</v>
      </c>
      <c r="C1380" s="299" t="s">
        <v>35</v>
      </c>
      <c r="D1380" s="301">
        <v>6777.2857142857147</v>
      </c>
      <c r="E1380" s="301">
        <v>214</v>
      </c>
      <c r="F1380" s="299" t="s">
        <v>225</v>
      </c>
    </row>
    <row r="1381" spans="1:6" x14ac:dyDescent="0.3">
      <c r="A1381" s="299" t="s">
        <v>495</v>
      </c>
      <c r="B1381" s="299" t="s">
        <v>448</v>
      </c>
      <c r="C1381" s="299" t="s">
        <v>35</v>
      </c>
      <c r="D1381" s="301">
        <v>14920.714285714286</v>
      </c>
      <c r="E1381" s="301">
        <v>218</v>
      </c>
      <c r="F1381" s="299" t="s">
        <v>114</v>
      </c>
    </row>
    <row r="1382" spans="1:6" x14ac:dyDescent="0.3">
      <c r="A1382" s="299" t="s">
        <v>495</v>
      </c>
      <c r="B1382" s="299" t="s">
        <v>448</v>
      </c>
      <c r="C1382" s="299" t="s">
        <v>35</v>
      </c>
      <c r="D1382" s="301">
        <v>3138.3809523809523</v>
      </c>
      <c r="E1382" s="301">
        <v>222</v>
      </c>
      <c r="F1382" s="299" t="s">
        <v>264</v>
      </c>
    </row>
    <row r="1383" spans="1:6" x14ac:dyDescent="0.3">
      <c r="A1383" s="299" t="s">
        <v>495</v>
      </c>
      <c r="B1383" s="299" t="s">
        <v>448</v>
      </c>
      <c r="C1383" s="299" t="s">
        <v>35</v>
      </c>
      <c r="D1383" s="301">
        <v>839.66666666666663</v>
      </c>
      <c r="E1383" s="301">
        <v>226</v>
      </c>
      <c r="F1383" s="299" t="s">
        <v>265</v>
      </c>
    </row>
    <row r="1384" spans="1:6" x14ac:dyDescent="0.3">
      <c r="A1384" s="299" t="s">
        <v>495</v>
      </c>
      <c r="B1384" s="299" t="s">
        <v>448</v>
      </c>
      <c r="C1384" s="299" t="s">
        <v>35</v>
      </c>
      <c r="D1384" s="301">
        <v>89.761904761904759</v>
      </c>
      <c r="E1384" s="301">
        <v>231</v>
      </c>
      <c r="F1384" s="299" t="s">
        <v>266</v>
      </c>
    </row>
    <row r="1385" spans="1:6" x14ac:dyDescent="0.3">
      <c r="A1385" s="299" t="s">
        <v>495</v>
      </c>
      <c r="B1385" s="299" t="s">
        <v>448</v>
      </c>
      <c r="C1385" s="299" t="s">
        <v>35</v>
      </c>
      <c r="D1385" s="301">
        <v>1.9523809523809523</v>
      </c>
      <c r="E1385" s="301">
        <v>232</v>
      </c>
      <c r="F1385" s="299" t="s">
        <v>380</v>
      </c>
    </row>
    <row r="1386" spans="1:6" x14ac:dyDescent="0.3">
      <c r="A1386" s="299" t="s">
        <v>495</v>
      </c>
      <c r="B1386" s="299" t="s">
        <v>448</v>
      </c>
      <c r="C1386" s="299" t="s">
        <v>35</v>
      </c>
      <c r="D1386" s="301">
        <v>428.90476190476193</v>
      </c>
      <c r="E1386" s="301">
        <v>233</v>
      </c>
      <c r="F1386" s="299" t="s">
        <v>104</v>
      </c>
    </row>
    <row r="1387" spans="1:6" x14ac:dyDescent="0.3">
      <c r="A1387" s="299" t="s">
        <v>495</v>
      </c>
      <c r="B1387" s="299" t="s">
        <v>448</v>
      </c>
      <c r="C1387" s="299" t="s">
        <v>35</v>
      </c>
      <c r="D1387" s="301">
        <v>2</v>
      </c>
      <c r="E1387" s="301">
        <v>238</v>
      </c>
      <c r="F1387" s="299" t="s">
        <v>403</v>
      </c>
    </row>
    <row r="1388" spans="1:6" x14ac:dyDescent="0.3">
      <c r="A1388" s="299" t="s">
        <v>495</v>
      </c>
      <c r="B1388" s="299" t="s">
        <v>448</v>
      </c>
      <c r="C1388" s="299" t="s">
        <v>35</v>
      </c>
      <c r="D1388" s="301">
        <v>9</v>
      </c>
      <c r="E1388" s="301">
        <v>239</v>
      </c>
      <c r="F1388" s="299" t="s">
        <v>404</v>
      </c>
    </row>
    <row r="1389" spans="1:6" x14ac:dyDescent="0.3">
      <c r="A1389" s="299" t="s">
        <v>495</v>
      </c>
      <c r="B1389" s="299" t="s">
        <v>448</v>
      </c>
      <c r="C1389" s="299" t="s">
        <v>35</v>
      </c>
      <c r="D1389" s="301">
        <v>6.9047619047619051</v>
      </c>
      <c r="E1389" s="301">
        <v>242</v>
      </c>
      <c r="F1389" s="299" t="s">
        <v>405</v>
      </c>
    </row>
    <row r="1390" spans="1:6" x14ac:dyDescent="0.3">
      <c r="A1390" s="299" t="s">
        <v>495</v>
      </c>
      <c r="B1390" s="299" t="s">
        <v>448</v>
      </c>
      <c r="C1390" s="299" t="s">
        <v>35</v>
      </c>
      <c r="D1390" s="301">
        <v>1134.952380952381</v>
      </c>
      <c r="E1390" s="301">
        <v>246</v>
      </c>
      <c r="F1390" s="299" t="s">
        <v>116</v>
      </c>
    </row>
    <row r="1391" spans="1:6" x14ac:dyDescent="0.3">
      <c r="A1391" s="299" t="s">
        <v>495</v>
      </c>
      <c r="B1391" s="299" t="s">
        <v>448</v>
      </c>
      <c r="C1391" s="299" t="s">
        <v>35</v>
      </c>
      <c r="D1391" s="301">
        <v>4</v>
      </c>
      <c r="E1391" s="301">
        <v>249</v>
      </c>
      <c r="F1391" s="299" t="s">
        <v>218</v>
      </c>
    </row>
    <row r="1392" spans="1:6" x14ac:dyDescent="0.3">
      <c r="A1392" s="299" t="s">
        <v>495</v>
      </c>
      <c r="B1392" s="299" t="s">
        <v>448</v>
      </c>
      <c r="C1392" s="299" t="s">
        <v>35</v>
      </c>
      <c r="D1392" s="301">
        <v>14125</v>
      </c>
      <c r="E1392" s="301">
        <v>250</v>
      </c>
      <c r="F1392" s="299" t="s">
        <v>105</v>
      </c>
    </row>
    <row r="1393" spans="1:6" x14ac:dyDescent="0.3">
      <c r="A1393" s="299" t="s">
        <v>495</v>
      </c>
      <c r="B1393" s="299" t="s">
        <v>448</v>
      </c>
      <c r="C1393" s="299" t="s">
        <v>35</v>
      </c>
      <c r="D1393" s="301">
        <v>4</v>
      </c>
      <c r="E1393" s="301">
        <v>254</v>
      </c>
      <c r="F1393" s="299" t="s">
        <v>406</v>
      </c>
    </row>
    <row r="1394" spans="1:6" x14ac:dyDescent="0.3">
      <c r="A1394" s="299" t="s">
        <v>495</v>
      </c>
      <c r="B1394" s="299" t="s">
        <v>448</v>
      </c>
      <c r="C1394" s="299" t="s">
        <v>35</v>
      </c>
      <c r="D1394" s="301">
        <v>1.1904761904761905</v>
      </c>
      <c r="E1394" s="301">
        <v>258</v>
      </c>
      <c r="F1394" s="299" t="s">
        <v>407</v>
      </c>
    </row>
    <row r="1395" spans="1:6" x14ac:dyDescent="0.3">
      <c r="A1395" s="299" t="s">
        <v>495</v>
      </c>
      <c r="B1395" s="299" t="s">
        <v>448</v>
      </c>
      <c r="C1395" s="299" t="s">
        <v>35</v>
      </c>
      <c r="D1395" s="301">
        <v>3</v>
      </c>
      <c r="E1395" s="301">
        <v>260</v>
      </c>
      <c r="F1395" s="299" t="s">
        <v>408</v>
      </c>
    </row>
    <row r="1396" spans="1:6" x14ac:dyDescent="0.3">
      <c r="A1396" s="299" t="s">
        <v>495</v>
      </c>
      <c r="B1396" s="299" t="s">
        <v>448</v>
      </c>
      <c r="C1396" s="299" t="s">
        <v>35</v>
      </c>
      <c r="D1396" s="301">
        <v>25.142857142857142</v>
      </c>
      <c r="E1396" s="301">
        <v>266</v>
      </c>
      <c r="F1396" s="299" t="s">
        <v>268</v>
      </c>
    </row>
    <row r="1397" spans="1:6" x14ac:dyDescent="0.3">
      <c r="A1397" s="299" t="s">
        <v>495</v>
      </c>
      <c r="B1397" s="299" t="s">
        <v>448</v>
      </c>
      <c r="C1397" s="299" t="s">
        <v>35</v>
      </c>
      <c r="D1397" s="301">
        <v>2518.1428571428569</v>
      </c>
      <c r="E1397" s="301">
        <v>268</v>
      </c>
      <c r="F1397" s="299" t="s">
        <v>269</v>
      </c>
    </row>
    <row r="1398" spans="1:6" x14ac:dyDescent="0.3">
      <c r="A1398" s="299" t="s">
        <v>495</v>
      </c>
      <c r="B1398" s="299" t="s">
        <v>448</v>
      </c>
      <c r="C1398" s="299" t="s">
        <v>35</v>
      </c>
      <c r="D1398" s="301">
        <v>1022.8095238095239</v>
      </c>
      <c r="E1398" s="301">
        <v>270</v>
      </c>
      <c r="F1398" s="299" t="s">
        <v>270</v>
      </c>
    </row>
    <row r="1399" spans="1:6" x14ac:dyDescent="0.3">
      <c r="A1399" s="299" t="s">
        <v>495</v>
      </c>
      <c r="B1399" s="299" t="s">
        <v>448</v>
      </c>
      <c r="C1399" s="299" t="s">
        <v>35</v>
      </c>
      <c r="D1399" s="301">
        <v>26.857142857142858</v>
      </c>
      <c r="E1399" s="301">
        <v>275</v>
      </c>
      <c r="F1399" s="299" t="s">
        <v>271</v>
      </c>
    </row>
    <row r="1400" spans="1:6" x14ac:dyDescent="0.3">
      <c r="A1400" s="299" t="s">
        <v>495</v>
      </c>
      <c r="B1400" s="299" t="s">
        <v>448</v>
      </c>
      <c r="C1400" s="299" t="s">
        <v>35</v>
      </c>
      <c r="D1400" s="301">
        <v>12015.333333333334</v>
      </c>
      <c r="E1400" s="301">
        <v>276</v>
      </c>
      <c r="F1400" s="299" t="s">
        <v>99</v>
      </c>
    </row>
    <row r="1401" spans="1:6" x14ac:dyDescent="0.3">
      <c r="A1401" s="299" t="s">
        <v>495</v>
      </c>
      <c r="B1401" s="299" t="s">
        <v>448</v>
      </c>
      <c r="C1401" s="299" t="s">
        <v>35</v>
      </c>
      <c r="D1401" s="301">
        <v>1625.8571428571427</v>
      </c>
      <c r="E1401" s="301">
        <v>288</v>
      </c>
      <c r="F1401" s="299" t="s">
        <v>272</v>
      </c>
    </row>
    <row r="1402" spans="1:6" x14ac:dyDescent="0.3">
      <c r="A1402" s="299" t="s">
        <v>495</v>
      </c>
      <c r="B1402" s="299" t="s">
        <v>448</v>
      </c>
      <c r="C1402" s="299" t="s">
        <v>35</v>
      </c>
      <c r="D1402" s="301">
        <v>7</v>
      </c>
      <c r="E1402" s="301">
        <v>292</v>
      </c>
      <c r="F1402" s="299" t="s">
        <v>273</v>
      </c>
    </row>
    <row r="1403" spans="1:6" x14ac:dyDescent="0.3">
      <c r="A1403" s="299" t="s">
        <v>495</v>
      </c>
      <c r="B1403" s="299" t="s">
        <v>448</v>
      </c>
      <c r="C1403" s="299" t="s">
        <v>35</v>
      </c>
      <c r="D1403" s="301">
        <v>877</v>
      </c>
      <c r="E1403" s="301">
        <v>300</v>
      </c>
      <c r="F1403" s="299" t="s">
        <v>117</v>
      </c>
    </row>
    <row r="1404" spans="1:6" x14ac:dyDescent="0.3">
      <c r="A1404" s="299" t="s">
        <v>495</v>
      </c>
      <c r="B1404" s="299" t="s">
        <v>448</v>
      </c>
      <c r="C1404" s="299" t="s">
        <v>35</v>
      </c>
      <c r="D1404" s="301">
        <v>6.8095238095238093</v>
      </c>
      <c r="E1404" s="301">
        <v>304</v>
      </c>
      <c r="F1404" s="299" t="s">
        <v>381</v>
      </c>
    </row>
    <row r="1405" spans="1:6" x14ac:dyDescent="0.3">
      <c r="A1405" s="299" t="s">
        <v>495</v>
      </c>
      <c r="B1405" s="299" t="s">
        <v>448</v>
      </c>
      <c r="C1405" s="299" t="s">
        <v>35</v>
      </c>
      <c r="D1405" s="301">
        <v>11</v>
      </c>
      <c r="E1405" s="301">
        <v>308</v>
      </c>
      <c r="F1405" s="299" t="s">
        <v>7</v>
      </c>
    </row>
    <row r="1406" spans="1:6" x14ac:dyDescent="0.3">
      <c r="A1406" s="299" t="s">
        <v>495</v>
      </c>
      <c r="B1406" s="299" t="s">
        <v>448</v>
      </c>
      <c r="C1406" s="299" t="s">
        <v>35</v>
      </c>
      <c r="D1406" s="301">
        <v>1</v>
      </c>
      <c r="E1406" s="301">
        <v>312</v>
      </c>
      <c r="F1406" s="299" t="s">
        <v>410</v>
      </c>
    </row>
    <row r="1407" spans="1:6" x14ac:dyDescent="0.3">
      <c r="A1407" s="299" t="s">
        <v>495</v>
      </c>
      <c r="B1407" s="299" t="s">
        <v>448</v>
      </c>
      <c r="C1407" s="299" t="s">
        <v>35</v>
      </c>
      <c r="D1407" s="301">
        <v>846</v>
      </c>
      <c r="E1407" s="301">
        <v>320</v>
      </c>
      <c r="F1407" s="299" t="s">
        <v>274</v>
      </c>
    </row>
    <row r="1408" spans="1:6" x14ac:dyDescent="0.3">
      <c r="A1408" s="299" t="s">
        <v>495</v>
      </c>
      <c r="B1408" s="299" t="s">
        <v>448</v>
      </c>
      <c r="C1408" s="299" t="s">
        <v>35</v>
      </c>
      <c r="D1408" s="301">
        <v>422.66666666666669</v>
      </c>
      <c r="E1408" s="301">
        <v>324</v>
      </c>
      <c r="F1408" s="299" t="s">
        <v>275</v>
      </c>
    </row>
    <row r="1409" spans="1:6" x14ac:dyDescent="0.3">
      <c r="A1409" s="299" t="s">
        <v>495</v>
      </c>
      <c r="B1409" s="299" t="s">
        <v>448</v>
      </c>
      <c r="C1409" s="299" t="s">
        <v>35</v>
      </c>
      <c r="D1409" s="301">
        <v>2.0476190476190474</v>
      </c>
      <c r="E1409" s="301">
        <v>328</v>
      </c>
      <c r="F1409" s="299" t="s">
        <v>276</v>
      </c>
    </row>
    <row r="1410" spans="1:6" x14ac:dyDescent="0.3">
      <c r="A1410" s="299" t="s">
        <v>495</v>
      </c>
      <c r="B1410" s="299" t="s">
        <v>448</v>
      </c>
      <c r="C1410" s="299" t="s">
        <v>35</v>
      </c>
      <c r="D1410" s="301">
        <v>74.619047619047606</v>
      </c>
      <c r="E1410" s="301">
        <v>332</v>
      </c>
      <c r="F1410" s="299" t="s">
        <v>277</v>
      </c>
    </row>
    <row r="1411" spans="1:6" x14ac:dyDescent="0.3">
      <c r="A1411" s="299" t="s">
        <v>495</v>
      </c>
      <c r="B1411" s="299" t="s">
        <v>448</v>
      </c>
      <c r="C1411" s="299" t="s">
        <v>35</v>
      </c>
      <c r="D1411" s="301">
        <v>1</v>
      </c>
      <c r="E1411" s="301">
        <v>336</v>
      </c>
      <c r="F1411" s="299" t="s">
        <v>424</v>
      </c>
    </row>
    <row r="1412" spans="1:6" x14ac:dyDescent="0.3">
      <c r="A1412" s="299" t="s">
        <v>495</v>
      </c>
      <c r="B1412" s="299" t="s">
        <v>448</v>
      </c>
      <c r="C1412" s="299" t="s">
        <v>35</v>
      </c>
      <c r="D1412" s="301">
        <v>20672.809523809527</v>
      </c>
      <c r="E1412" s="301">
        <v>340</v>
      </c>
      <c r="F1412" s="299" t="s">
        <v>190</v>
      </c>
    </row>
    <row r="1413" spans="1:6" x14ac:dyDescent="0.3">
      <c r="A1413" s="299" t="s">
        <v>495</v>
      </c>
      <c r="B1413" s="299" t="s">
        <v>448</v>
      </c>
      <c r="C1413" s="299" t="s">
        <v>35</v>
      </c>
      <c r="D1413" s="301">
        <v>7</v>
      </c>
      <c r="E1413" s="301">
        <v>344</v>
      </c>
      <c r="F1413" s="299" t="s">
        <v>278</v>
      </c>
    </row>
    <row r="1414" spans="1:6" x14ac:dyDescent="0.3">
      <c r="A1414" s="299" t="s">
        <v>495</v>
      </c>
      <c r="B1414" s="299" t="s">
        <v>448</v>
      </c>
      <c r="C1414" s="299" t="s">
        <v>35</v>
      </c>
      <c r="D1414" s="301">
        <v>2107.8571428571427</v>
      </c>
      <c r="E1414" s="301">
        <v>348</v>
      </c>
      <c r="F1414" s="299" t="s">
        <v>279</v>
      </c>
    </row>
    <row r="1415" spans="1:6" x14ac:dyDescent="0.3">
      <c r="A1415" s="299" t="s">
        <v>495</v>
      </c>
      <c r="B1415" s="299" t="s">
        <v>448</v>
      </c>
      <c r="C1415" s="299" t="s">
        <v>35</v>
      </c>
      <c r="D1415" s="301">
        <v>89.523809523809518</v>
      </c>
      <c r="E1415" s="301">
        <v>352</v>
      </c>
      <c r="F1415" s="299" t="s">
        <v>280</v>
      </c>
    </row>
    <row r="1416" spans="1:6" x14ac:dyDescent="0.3">
      <c r="A1416" s="299" t="s">
        <v>495</v>
      </c>
      <c r="B1416" s="299" t="s">
        <v>448</v>
      </c>
      <c r="C1416" s="299" t="s">
        <v>35</v>
      </c>
      <c r="D1416" s="301">
        <v>3665.4761904761904</v>
      </c>
      <c r="E1416" s="301">
        <v>356</v>
      </c>
      <c r="F1416" s="299" t="s">
        <v>281</v>
      </c>
    </row>
    <row r="1417" spans="1:6" x14ac:dyDescent="0.3">
      <c r="A1417" s="299" t="s">
        <v>495</v>
      </c>
      <c r="B1417" s="299" t="s">
        <v>448</v>
      </c>
      <c r="C1417" s="299" t="s">
        <v>35</v>
      </c>
      <c r="D1417" s="301">
        <v>230.42857142857144</v>
      </c>
      <c r="E1417" s="301">
        <v>360</v>
      </c>
      <c r="F1417" s="299" t="s">
        <v>282</v>
      </c>
    </row>
    <row r="1418" spans="1:6" x14ac:dyDescent="0.3">
      <c r="A1418" s="299" t="s">
        <v>495</v>
      </c>
      <c r="B1418" s="299" t="s">
        <v>448</v>
      </c>
      <c r="C1418" s="299" t="s">
        <v>35</v>
      </c>
      <c r="D1418" s="301">
        <v>594.33333333333337</v>
      </c>
      <c r="E1418" s="301">
        <v>364</v>
      </c>
      <c r="F1418" s="299" t="s">
        <v>283</v>
      </c>
    </row>
    <row r="1419" spans="1:6" x14ac:dyDescent="0.3">
      <c r="A1419" s="299" t="s">
        <v>495</v>
      </c>
      <c r="B1419" s="299" t="s">
        <v>448</v>
      </c>
      <c r="C1419" s="299" t="s">
        <v>35</v>
      </c>
      <c r="D1419" s="301">
        <v>31.523809523809526</v>
      </c>
      <c r="E1419" s="301">
        <v>368</v>
      </c>
      <c r="F1419" s="299" t="s">
        <v>284</v>
      </c>
    </row>
    <row r="1420" spans="1:6" x14ac:dyDescent="0.3">
      <c r="A1420" s="299" t="s">
        <v>495</v>
      </c>
      <c r="B1420" s="299" t="s">
        <v>448</v>
      </c>
      <c r="C1420" s="299" t="s">
        <v>35</v>
      </c>
      <c r="D1420" s="301">
        <v>1736</v>
      </c>
      <c r="E1420" s="301">
        <v>372</v>
      </c>
      <c r="F1420" s="299" t="s">
        <v>106</v>
      </c>
    </row>
    <row r="1421" spans="1:6" x14ac:dyDescent="0.3">
      <c r="A1421" s="299" t="s">
        <v>495</v>
      </c>
      <c r="B1421" s="299" t="s">
        <v>448</v>
      </c>
      <c r="C1421" s="299" t="s">
        <v>35</v>
      </c>
      <c r="D1421" s="301">
        <v>240.76190476190476</v>
      </c>
      <c r="E1421" s="301">
        <v>376</v>
      </c>
      <c r="F1421" s="299" t="s">
        <v>285</v>
      </c>
    </row>
    <row r="1422" spans="1:6" x14ac:dyDescent="0.3">
      <c r="A1422" s="299" t="s">
        <v>495</v>
      </c>
      <c r="B1422" s="299" t="s">
        <v>448</v>
      </c>
      <c r="C1422" s="299" t="s">
        <v>35</v>
      </c>
      <c r="D1422" s="301">
        <v>37116.285714285717</v>
      </c>
      <c r="E1422" s="301">
        <v>380</v>
      </c>
      <c r="F1422" s="299" t="s">
        <v>107</v>
      </c>
    </row>
    <row r="1423" spans="1:6" x14ac:dyDescent="0.3">
      <c r="A1423" s="299" t="s">
        <v>495</v>
      </c>
      <c r="B1423" s="299" t="s">
        <v>448</v>
      </c>
      <c r="C1423" s="299" t="s">
        <v>35</v>
      </c>
      <c r="D1423" s="301">
        <v>256.47619047619048</v>
      </c>
      <c r="E1423" s="301">
        <v>384</v>
      </c>
      <c r="F1423" s="299" t="s">
        <v>286</v>
      </c>
    </row>
    <row r="1424" spans="1:6" x14ac:dyDescent="0.3">
      <c r="A1424" s="299" t="s">
        <v>495</v>
      </c>
      <c r="B1424" s="299" t="s">
        <v>448</v>
      </c>
      <c r="C1424" s="299" t="s">
        <v>35</v>
      </c>
      <c r="D1424" s="301">
        <v>17.19047619047619</v>
      </c>
      <c r="E1424" s="301">
        <v>388</v>
      </c>
      <c r="F1424" s="299" t="s">
        <v>287</v>
      </c>
    </row>
    <row r="1425" spans="1:6" x14ac:dyDescent="0.3">
      <c r="A1425" s="299" t="s">
        <v>495</v>
      </c>
      <c r="B1425" s="299" t="s">
        <v>448</v>
      </c>
      <c r="C1425" s="299" t="s">
        <v>35</v>
      </c>
      <c r="D1425" s="301">
        <v>1019.4761904761905</v>
      </c>
      <c r="E1425" s="301">
        <v>392</v>
      </c>
      <c r="F1425" s="299" t="s">
        <v>288</v>
      </c>
    </row>
    <row r="1426" spans="1:6" x14ac:dyDescent="0.3">
      <c r="A1426" s="299" t="s">
        <v>495</v>
      </c>
      <c r="B1426" s="299" t="s">
        <v>448</v>
      </c>
      <c r="C1426" s="299" t="s">
        <v>35</v>
      </c>
      <c r="D1426" s="301">
        <v>230.85714285714286</v>
      </c>
      <c r="E1426" s="301">
        <v>398</v>
      </c>
      <c r="F1426" s="299" t="s">
        <v>289</v>
      </c>
    </row>
    <row r="1427" spans="1:6" x14ac:dyDescent="0.3">
      <c r="A1427" s="299" t="s">
        <v>495</v>
      </c>
      <c r="B1427" s="299" t="s">
        <v>448</v>
      </c>
      <c r="C1427" s="299" t="s">
        <v>35</v>
      </c>
      <c r="D1427" s="301">
        <v>60.904761904761905</v>
      </c>
      <c r="E1427" s="301">
        <v>400</v>
      </c>
      <c r="F1427" s="299" t="s">
        <v>290</v>
      </c>
    </row>
    <row r="1428" spans="1:6" x14ac:dyDescent="0.3">
      <c r="A1428" s="299" t="s">
        <v>495</v>
      </c>
      <c r="B1428" s="299" t="s">
        <v>448</v>
      </c>
      <c r="C1428" s="299" t="s">
        <v>35</v>
      </c>
      <c r="D1428" s="301">
        <v>406.04761904761904</v>
      </c>
      <c r="E1428" s="301">
        <v>404</v>
      </c>
      <c r="F1428" s="299" t="s">
        <v>291</v>
      </c>
    </row>
    <row r="1429" spans="1:6" x14ac:dyDescent="0.3">
      <c r="A1429" s="299" t="s">
        <v>495</v>
      </c>
      <c r="B1429" s="299" t="s">
        <v>448</v>
      </c>
      <c r="C1429" s="299" t="s">
        <v>35</v>
      </c>
      <c r="D1429" s="301">
        <v>46.047619047619051</v>
      </c>
      <c r="E1429" s="301">
        <v>408</v>
      </c>
      <c r="F1429" s="299" t="s">
        <v>292</v>
      </c>
    </row>
    <row r="1430" spans="1:6" x14ac:dyDescent="0.3">
      <c r="A1430" s="299" t="s">
        <v>495</v>
      </c>
      <c r="B1430" s="299" t="s">
        <v>448</v>
      </c>
      <c r="C1430" s="299" t="s">
        <v>35</v>
      </c>
      <c r="D1430" s="301">
        <v>358.71428571428572</v>
      </c>
      <c r="E1430" s="301">
        <v>410</v>
      </c>
      <c r="F1430" s="299" t="s">
        <v>293</v>
      </c>
    </row>
    <row r="1431" spans="1:6" x14ac:dyDescent="0.3">
      <c r="A1431" s="299" t="s">
        <v>495</v>
      </c>
      <c r="B1431" s="299" t="s">
        <v>448</v>
      </c>
      <c r="C1431" s="299" t="s">
        <v>35</v>
      </c>
      <c r="D1431" s="301">
        <v>7</v>
      </c>
      <c r="E1431" s="301">
        <v>414</v>
      </c>
      <c r="F1431" s="299" t="s">
        <v>294</v>
      </c>
    </row>
    <row r="1432" spans="1:6" x14ac:dyDescent="0.3">
      <c r="A1432" s="299" t="s">
        <v>495</v>
      </c>
      <c r="B1432" s="299" t="s">
        <v>448</v>
      </c>
      <c r="C1432" s="299" t="s">
        <v>35</v>
      </c>
      <c r="D1432" s="301">
        <v>27.666666666666668</v>
      </c>
      <c r="E1432" s="301">
        <v>417</v>
      </c>
      <c r="F1432" s="299" t="s">
        <v>295</v>
      </c>
    </row>
    <row r="1433" spans="1:6" x14ac:dyDescent="0.3">
      <c r="A1433" s="299" t="s">
        <v>495</v>
      </c>
      <c r="B1433" s="299" t="s">
        <v>448</v>
      </c>
      <c r="C1433" s="299" t="s">
        <v>35</v>
      </c>
      <c r="D1433" s="301">
        <v>8.8571428571428577</v>
      </c>
      <c r="E1433" s="301">
        <v>418</v>
      </c>
      <c r="F1433" s="299" t="s">
        <v>296</v>
      </c>
    </row>
    <row r="1434" spans="1:6" x14ac:dyDescent="0.3">
      <c r="A1434" s="299" t="s">
        <v>495</v>
      </c>
      <c r="B1434" s="299" t="s">
        <v>448</v>
      </c>
      <c r="C1434" s="299" t="s">
        <v>35</v>
      </c>
      <c r="D1434" s="301">
        <v>128.8095238095238</v>
      </c>
      <c r="E1434" s="301">
        <v>422</v>
      </c>
      <c r="F1434" s="299" t="s">
        <v>297</v>
      </c>
    </row>
    <row r="1435" spans="1:6" x14ac:dyDescent="0.3">
      <c r="A1435" s="299" t="s">
        <v>495</v>
      </c>
      <c r="B1435" s="299" t="s">
        <v>448</v>
      </c>
      <c r="C1435" s="299" t="s">
        <v>35</v>
      </c>
      <c r="D1435" s="301">
        <v>2.5238095238095237</v>
      </c>
      <c r="E1435" s="301">
        <v>426</v>
      </c>
      <c r="F1435" s="299" t="s">
        <v>298</v>
      </c>
    </row>
    <row r="1436" spans="1:6" x14ac:dyDescent="0.3">
      <c r="A1436" s="299" t="s">
        <v>495</v>
      </c>
      <c r="B1436" s="299" t="s">
        <v>448</v>
      </c>
      <c r="C1436" s="299" t="s">
        <v>35</v>
      </c>
      <c r="D1436" s="301">
        <v>882.33333333333326</v>
      </c>
      <c r="E1436" s="301">
        <v>428</v>
      </c>
      <c r="F1436" s="299" t="s">
        <v>108</v>
      </c>
    </row>
    <row r="1437" spans="1:6" x14ac:dyDescent="0.3">
      <c r="A1437" s="299" t="s">
        <v>495</v>
      </c>
      <c r="B1437" s="299" t="s">
        <v>448</v>
      </c>
      <c r="C1437" s="299" t="s">
        <v>35</v>
      </c>
      <c r="D1437" s="301">
        <v>22.523809523809526</v>
      </c>
      <c r="E1437" s="301">
        <v>430</v>
      </c>
      <c r="F1437" s="299" t="s">
        <v>383</v>
      </c>
    </row>
    <row r="1438" spans="1:6" x14ac:dyDescent="0.3">
      <c r="A1438" s="299" t="s">
        <v>495</v>
      </c>
      <c r="B1438" s="299" t="s">
        <v>448</v>
      </c>
      <c r="C1438" s="299" t="s">
        <v>35</v>
      </c>
      <c r="D1438" s="301">
        <v>16.428571428571427</v>
      </c>
      <c r="E1438" s="301">
        <v>434</v>
      </c>
      <c r="F1438" s="299" t="s">
        <v>299</v>
      </c>
    </row>
    <row r="1439" spans="1:6" x14ac:dyDescent="0.3">
      <c r="A1439" s="299" t="s">
        <v>495</v>
      </c>
      <c r="B1439" s="299" t="s">
        <v>448</v>
      </c>
      <c r="C1439" s="299" t="s">
        <v>35</v>
      </c>
      <c r="D1439" s="301">
        <v>2</v>
      </c>
      <c r="E1439" s="301">
        <v>438</v>
      </c>
      <c r="F1439" s="299" t="s">
        <v>300</v>
      </c>
    </row>
    <row r="1440" spans="1:6" x14ac:dyDescent="0.3">
      <c r="A1440" s="299" t="s">
        <v>495</v>
      </c>
      <c r="B1440" s="299" t="s">
        <v>448</v>
      </c>
      <c r="C1440" s="299" t="s">
        <v>35</v>
      </c>
      <c r="D1440" s="301">
        <v>2854.1904761904761</v>
      </c>
      <c r="E1440" s="301">
        <v>440</v>
      </c>
      <c r="F1440" s="299" t="s">
        <v>118</v>
      </c>
    </row>
    <row r="1441" spans="1:6" x14ac:dyDescent="0.3">
      <c r="A1441" s="299" t="s">
        <v>495</v>
      </c>
      <c r="B1441" s="299" t="s">
        <v>448</v>
      </c>
      <c r="C1441" s="299" t="s">
        <v>35</v>
      </c>
      <c r="D1441" s="301">
        <v>45.333333333333336</v>
      </c>
      <c r="E1441" s="301">
        <v>442</v>
      </c>
      <c r="F1441" s="299" t="s">
        <v>121</v>
      </c>
    </row>
    <row r="1442" spans="1:6" x14ac:dyDescent="0.3">
      <c r="A1442" s="299" t="s">
        <v>495</v>
      </c>
      <c r="B1442" s="299" t="s">
        <v>448</v>
      </c>
      <c r="C1442" s="299" t="s">
        <v>35</v>
      </c>
      <c r="D1442" s="301">
        <v>46.476190476190474</v>
      </c>
      <c r="E1442" s="301">
        <v>450</v>
      </c>
      <c r="F1442" s="299" t="s">
        <v>301</v>
      </c>
    </row>
    <row r="1443" spans="1:6" x14ac:dyDescent="0.3">
      <c r="A1443" s="299" t="s">
        <v>495</v>
      </c>
      <c r="B1443" s="299" t="s">
        <v>448</v>
      </c>
      <c r="C1443" s="299" t="s">
        <v>35</v>
      </c>
      <c r="D1443" s="301">
        <v>1</v>
      </c>
      <c r="E1443" s="301">
        <v>454</v>
      </c>
      <c r="F1443" s="299" t="s">
        <v>302</v>
      </c>
    </row>
    <row r="1444" spans="1:6" x14ac:dyDescent="0.3">
      <c r="A1444" s="299" t="s">
        <v>495</v>
      </c>
      <c r="B1444" s="299" t="s">
        <v>448</v>
      </c>
      <c r="C1444" s="299" t="s">
        <v>35</v>
      </c>
      <c r="D1444" s="301">
        <v>62.285714285714285</v>
      </c>
      <c r="E1444" s="301">
        <v>458</v>
      </c>
      <c r="F1444" s="299" t="s">
        <v>303</v>
      </c>
    </row>
    <row r="1445" spans="1:6" x14ac:dyDescent="0.3">
      <c r="A1445" s="299" t="s">
        <v>495</v>
      </c>
      <c r="B1445" s="299" t="s">
        <v>448</v>
      </c>
      <c r="C1445" s="299" t="s">
        <v>35</v>
      </c>
      <c r="D1445" s="301">
        <v>1</v>
      </c>
      <c r="E1445" s="301">
        <v>462</v>
      </c>
      <c r="F1445" s="299" t="s">
        <v>384</v>
      </c>
    </row>
    <row r="1446" spans="1:6" x14ac:dyDescent="0.3">
      <c r="A1446" s="299" t="s">
        <v>495</v>
      </c>
      <c r="B1446" s="299" t="s">
        <v>448</v>
      </c>
      <c r="C1446" s="299" t="s">
        <v>35</v>
      </c>
      <c r="D1446" s="301">
        <v>938.2380952380953</v>
      </c>
      <c r="E1446" s="301">
        <v>466</v>
      </c>
      <c r="F1446" s="299" t="s">
        <v>304</v>
      </c>
    </row>
    <row r="1447" spans="1:6" x14ac:dyDescent="0.3">
      <c r="A1447" s="299" t="s">
        <v>495</v>
      </c>
      <c r="B1447" s="299" t="s">
        <v>448</v>
      </c>
      <c r="C1447" s="299" t="s">
        <v>35</v>
      </c>
      <c r="D1447" s="301">
        <v>58.666666666666664</v>
      </c>
      <c r="E1447" s="301">
        <v>470</v>
      </c>
      <c r="F1447" s="299" t="s">
        <v>122</v>
      </c>
    </row>
    <row r="1448" spans="1:6" x14ac:dyDescent="0.3">
      <c r="A1448" s="299" t="s">
        <v>495</v>
      </c>
      <c r="B1448" s="299" t="s">
        <v>448</v>
      </c>
      <c r="C1448" s="299" t="s">
        <v>35</v>
      </c>
      <c r="D1448" s="301">
        <v>205</v>
      </c>
      <c r="E1448" s="301">
        <v>478</v>
      </c>
      <c r="F1448" s="299" t="s">
        <v>305</v>
      </c>
    </row>
    <row r="1449" spans="1:6" x14ac:dyDescent="0.3">
      <c r="A1449" s="299" t="s">
        <v>495</v>
      </c>
      <c r="B1449" s="299" t="s">
        <v>448</v>
      </c>
      <c r="C1449" s="299" t="s">
        <v>35</v>
      </c>
      <c r="D1449" s="301">
        <v>22</v>
      </c>
      <c r="E1449" s="301">
        <v>480</v>
      </c>
      <c r="F1449" s="299" t="s">
        <v>306</v>
      </c>
    </row>
    <row r="1450" spans="1:6" x14ac:dyDescent="0.3">
      <c r="A1450" s="299" t="s">
        <v>495</v>
      </c>
      <c r="B1450" s="299" t="s">
        <v>448</v>
      </c>
      <c r="C1450" s="299" t="s">
        <v>35</v>
      </c>
      <c r="D1450" s="301">
        <v>3866.5714285714284</v>
      </c>
      <c r="E1450" s="301">
        <v>484</v>
      </c>
      <c r="F1450" s="299" t="s">
        <v>307</v>
      </c>
    </row>
    <row r="1451" spans="1:6" x14ac:dyDescent="0.3">
      <c r="A1451" s="299" t="s">
        <v>495</v>
      </c>
      <c r="B1451" s="299" t="s">
        <v>448</v>
      </c>
      <c r="C1451" s="299" t="s">
        <v>35</v>
      </c>
      <c r="D1451" s="301">
        <v>156.42857142857142</v>
      </c>
      <c r="E1451" s="301">
        <v>496</v>
      </c>
      <c r="F1451" s="299" t="s">
        <v>309</v>
      </c>
    </row>
    <row r="1452" spans="1:6" x14ac:dyDescent="0.3">
      <c r="A1452" s="299" t="s">
        <v>495</v>
      </c>
      <c r="B1452" s="299" t="s">
        <v>448</v>
      </c>
      <c r="C1452" s="299" t="s">
        <v>35</v>
      </c>
      <c r="D1452" s="301">
        <v>2278.6666666666665</v>
      </c>
      <c r="E1452" s="301">
        <v>498</v>
      </c>
      <c r="F1452" s="299" t="s">
        <v>310</v>
      </c>
    </row>
    <row r="1453" spans="1:6" x14ac:dyDescent="0.3">
      <c r="A1453" s="299" t="s">
        <v>495</v>
      </c>
      <c r="B1453" s="299" t="s">
        <v>448</v>
      </c>
      <c r="C1453" s="299" t="s">
        <v>35</v>
      </c>
      <c r="D1453" s="301">
        <v>26</v>
      </c>
      <c r="E1453" s="301">
        <v>499</v>
      </c>
      <c r="F1453" s="299" t="s">
        <v>311</v>
      </c>
    </row>
    <row r="1454" spans="1:6" x14ac:dyDescent="0.3">
      <c r="A1454" s="299" t="s">
        <v>495</v>
      </c>
      <c r="B1454" s="299" t="s">
        <v>448</v>
      </c>
      <c r="C1454" s="299" t="s">
        <v>35</v>
      </c>
      <c r="D1454" s="301">
        <v>13.285714285714286</v>
      </c>
      <c r="E1454" s="301">
        <v>500</v>
      </c>
      <c r="F1454" s="299" t="s">
        <v>312</v>
      </c>
    </row>
    <row r="1455" spans="1:6" x14ac:dyDescent="0.3">
      <c r="A1455" s="299" t="s">
        <v>495</v>
      </c>
      <c r="B1455" s="299" t="s">
        <v>448</v>
      </c>
      <c r="C1455" s="299" t="s">
        <v>35</v>
      </c>
      <c r="D1455" s="301">
        <v>54259.571428571428</v>
      </c>
      <c r="E1455" s="301">
        <v>504</v>
      </c>
      <c r="F1455" s="299" t="s">
        <v>95</v>
      </c>
    </row>
    <row r="1456" spans="1:6" x14ac:dyDescent="0.3">
      <c r="A1456" s="299" t="s">
        <v>495</v>
      </c>
      <c r="B1456" s="299" t="s">
        <v>448</v>
      </c>
      <c r="C1456" s="299" t="s">
        <v>35</v>
      </c>
      <c r="D1456" s="301">
        <v>42.333333333333329</v>
      </c>
      <c r="E1456" s="301">
        <v>508</v>
      </c>
      <c r="F1456" s="299" t="s">
        <v>313</v>
      </c>
    </row>
    <row r="1457" spans="1:6" x14ac:dyDescent="0.3">
      <c r="A1457" s="299" t="s">
        <v>495</v>
      </c>
      <c r="B1457" s="299" t="s">
        <v>448</v>
      </c>
      <c r="C1457" s="299" t="s">
        <v>35</v>
      </c>
      <c r="D1457" s="301">
        <v>1</v>
      </c>
      <c r="E1457" s="301">
        <v>512</v>
      </c>
      <c r="F1457" s="299" t="s">
        <v>417</v>
      </c>
    </row>
    <row r="1458" spans="1:6" x14ac:dyDescent="0.3">
      <c r="A1458" s="299" t="s">
        <v>495</v>
      </c>
      <c r="B1458" s="299" t="s">
        <v>448</v>
      </c>
      <c r="C1458" s="299" t="s">
        <v>35</v>
      </c>
      <c r="D1458" s="301">
        <v>13.095238095238095</v>
      </c>
      <c r="E1458" s="301">
        <v>516</v>
      </c>
      <c r="F1458" s="299" t="s">
        <v>314</v>
      </c>
    </row>
    <row r="1459" spans="1:6" x14ac:dyDescent="0.3">
      <c r="A1459" s="299" t="s">
        <v>495</v>
      </c>
      <c r="B1459" s="299" t="s">
        <v>448</v>
      </c>
      <c r="C1459" s="299" t="s">
        <v>35</v>
      </c>
      <c r="D1459" s="301">
        <v>2</v>
      </c>
      <c r="E1459" s="301">
        <v>520</v>
      </c>
      <c r="F1459" s="299" t="s">
        <v>386</v>
      </c>
    </row>
    <row r="1460" spans="1:6" x14ac:dyDescent="0.3">
      <c r="A1460" s="299" t="s">
        <v>495</v>
      </c>
      <c r="B1460" s="299" t="s">
        <v>448</v>
      </c>
      <c r="C1460" s="299" t="s">
        <v>35</v>
      </c>
      <c r="D1460" s="301">
        <v>740.47619047619048</v>
      </c>
      <c r="E1460" s="301">
        <v>524</v>
      </c>
      <c r="F1460" s="299" t="s">
        <v>315</v>
      </c>
    </row>
    <row r="1461" spans="1:6" x14ac:dyDescent="0.3">
      <c r="A1461" s="299" t="s">
        <v>495</v>
      </c>
      <c r="B1461" s="299" t="s">
        <v>448</v>
      </c>
      <c r="C1461" s="299" t="s">
        <v>35</v>
      </c>
      <c r="D1461" s="301">
        <v>3984.4761904761904</v>
      </c>
      <c r="E1461" s="301">
        <v>528</v>
      </c>
      <c r="F1461" s="299" t="s">
        <v>316</v>
      </c>
    </row>
    <row r="1462" spans="1:6" x14ac:dyDescent="0.3">
      <c r="A1462" s="299" t="s">
        <v>495</v>
      </c>
      <c r="B1462" s="299" t="s">
        <v>448</v>
      </c>
      <c r="C1462" s="299" t="s">
        <v>35</v>
      </c>
      <c r="D1462" s="301">
        <v>0.52380952380952384</v>
      </c>
      <c r="E1462" s="301">
        <v>534</v>
      </c>
      <c r="F1462" s="299" t="s">
        <v>421</v>
      </c>
    </row>
    <row r="1463" spans="1:6" x14ac:dyDescent="0.3">
      <c r="A1463" s="299" t="s">
        <v>495</v>
      </c>
      <c r="B1463" s="299" t="s">
        <v>448</v>
      </c>
      <c r="C1463" s="299" t="s">
        <v>35</v>
      </c>
      <c r="D1463" s="301">
        <v>34.095238095238095</v>
      </c>
      <c r="E1463" s="301">
        <v>540</v>
      </c>
      <c r="F1463" s="299" t="s">
        <v>317</v>
      </c>
    </row>
    <row r="1464" spans="1:6" x14ac:dyDescent="0.3">
      <c r="A1464" s="299" t="s">
        <v>495</v>
      </c>
      <c r="B1464" s="299" t="s">
        <v>448</v>
      </c>
      <c r="C1464" s="299" t="s">
        <v>35</v>
      </c>
      <c r="D1464" s="301">
        <v>1</v>
      </c>
      <c r="E1464" s="301">
        <v>548</v>
      </c>
      <c r="F1464" s="299" t="s">
        <v>387</v>
      </c>
    </row>
    <row r="1465" spans="1:6" x14ac:dyDescent="0.3">
      <c r="A1465" s="299" t="s">
        <v>495</v>
      </c>
      <c r="B1465" s="299" t="s">
        <v>448</v>
      </c>
      <c r="C1465" s="299" t="s">
        <v>35</v>
      </c>
      <c r="D1465" s="301">
        <v>49.714285714285715</v>
      </c>
      <c r="E1465" s="301">
        <v>554</v>
      </c>
      <c r="F1465" s="299" t="s">
        <v>318</v>
      </c>
    </row>
    <row r="1466" spans="1:6" x14ac:dyDescent="0.3">
      <c r="A1466" s="299" t="s">
        <v>495</v>
      </c>
      <c r="B1466" s="299" t="s">
        <v>448</v>
      </c>
      <c r="C1466" s="299" t="s">
        <v>35</v>
      </c>
      <c r="D1466" s="301">
        <v>10046.476190476191</v>
      </c>
      <c r="E1466" s="301">
        <v>558</v>
      </c>
      <c r="F1466" s="299" t="s">
        <v>191</v>
      </c>
    </row>
    <row r="1467" spans="1:6" x14ac:dyDescent="0.3">
      <c r="A1467" s="299" t="s">
        <v>495</v>
      </c>
      <c r="B1467" s="299" t="s">
        <v>448</v>
      </c>
      <c r="C1467" s="299" t="s">
        <v>35</v>
      </c>
      <c r="D1467" s="301">
        <v>14</v>
      </c>
      <c r="E1467" s="301">
        <v>562</v>
      </c>
      <c r="F1467" s="299" t="s">
        <v>388</v>
      </c>
    </row>
    <row r="1468" spans="1:6" x14ac:dyDescent="0.3">
      <c r="A1468" s="299" t="s">
        <v>495</v>
      </c>
      <c r="B1468" s="299" t="s">
        <v>448</v>
      </c>
      <c r="C1468" s="299" t="s">
        <v>35</v>
      </c>
      <c r="D1468" s="301">
        <v>3247.0952380952381</v>
      </c>
      <c r="E1468" s="301">
        <v>566</v>
      </c>
      <c r="F1468" s="299" t="s">
        <v>319</v>
      </c>
    </row>
    <row r="1469" spans="1:6" x14ac:dyDescent="0.3">
      <c r="A1469" s="299" t="s">
        <v>495</v>
      </c>
      <c r="B1469" s="299" t="s">
        <v>448</v>
      </c>
      <c r="C1469" s="299" t="s">
        <v>35</v>
      </c>
      <c r="D1469" s="301">
        <v>1</v>
      </c>
      <c r="E1469" s="301">
        <v>574</v>
      </c>
      <c r="F1469" s="299" t="s">
        <v>320</v>
      </c>
    </row>
    <row r="1470" spans="1:6" x14ac:dyDescent="0.3">
      <c r="A1470" s="299" t="s">
        <v>495</v>
      </c>
      <c r="B1470" s="299" t="s">
        <v>448</v>
      </c>
      <c r="C1470" s="299" t="s">
        <v>35</v>
      </c>
      <c r="D1470" s="301">
        <v>561</v>
      </c>
      <c r="E1470" s="301">
        <v>578</v>
      </c>
      <c r="F1470" s="299" t="s">
        <v>321</v>
      </c>
    </row>
    <row r="1471" spans="1:6" x14ac:dyDescent="0.3">
      <c r="A1471" s="299" t="s">
        <v>495</v>
      </c>
      <c r="B1471" s="299" t="s">
        <v>448</v>
      </c>
      <c r="C1471" s="299" t="s">
        <v>35</v>
      </c>
      <c r="D1471" s="301">
        <v>3</v>
      </c>
      <c r="E1471" s="301">
        <v>580</v>
      </c>
      <c r="F1471" s="299" t="s">
        <v>322</v>
      </c>
    </row>
    <row r="1472" spans="1:6" x14ac:dyDescent="0.3">
      <c r="A1472" s="299" t="s">
        <v>495</v>
      </c>
      <c r="B1472" s="299" t="s">
        <v>448</v>
      </c>
      <c r="C1472" s="299" t="s">
        <v>35</v>
      </c>
      <c r="D1472" s="301">
        <v>2</v>
      </c>
      <c r="E1472" s="301">
        <v>583</v>
      </c>
      <c r="F1472" s="299" t="s">
        <v>389</v>
      </c>
    </row>
    <row r="1473" spans="1:6" x14ac:dyDescent="0.3">
      <c r="A1473" s="299" t="s">
        <v>495</v>
      </c>
      <c r="B1473" s="299" t="s">
        <v>448</v>
      </c>
      <c r="C1473" s="299" t="s">
        <v>35</v>
      </c>
      <c r="D1473" s="301">
        <v>2</v>
      </c>
      <c r="E1473" s="301">
        <v>584</v>
      </c>
      <c r="F1473" s="299" t="s">
        <v>323</v>
      </c>
    </row>
    <row r="1474" spans="1:6" x14ac:dyDescent="0.3">
      <c r="A1474" s="299" t="s">
        <v>495</v>
      </c>
      <c r="B1474" s="299" t="s">
        <v>448</v>
      </c>
      <c r="C1474" s="299" t="s">
        <v>35</v>
      </c>
      <c r="D1474" s="301">
        <v>1611.0952380952381</v>
      </c>
      <c r="E1474" s="301">
        <v>586</v>
      </c>
      <c r="F1474" s="299" t="s">
        <v>324</v>
      </c>
    </row>
    <row r="1475" spans="1:6" x14ac:dyDescent="0.3">
      <c r="A1475" s="299" t="s">
        <v>495</v>
      </c>
      <c r="B1475" s="299" t="s">
        <v>448</v>
      </c>
      <c r="C1475" s="299" t="s">
        <v>35</v>
      </c>
      <c r="D1475" s="301">
        <v>225.38095238095238</v>
      </c>
      <c r="E1475" s="301">
        <v>591</v>
      </c>
      <c r="F1475" s="299" t="s">
        <v>325</v>
      </c>
    </row>
    <row r="1476" spans="1:6" x14ac:dyDescent="0.3">
      <c r="A1476" s="299" t="s">
        <v>495</v>
      </c>
      <c r="B1476" s="299" t="s">
        <v>448</v>
      </c>
      <c r="C1476" s="299" t="s">
        <v>35</v>
      </c>
      <c r="D1476" s="301">
        <v>1</v>
      </c>
      <c r="E1476" s="301">
        <v>598</v>
      </c>
      <c r="F1476" s="299" t="s">
        <v>412</v>
      </c>
    </row>
    <row r="1477" spans="1:6" x14ac:dyDescent="0.3">
      <c r="A1477" s="299" t="s">
        <v>495</v>
      </c>
      <c r="B1477" s="299" t="s">
        <v>448</v>
      </c>
      <c r="C1477" s="299" t="s">
        <v>35</v>
      </c>
      <c r="D1477" s="301">
        <v>16375.428571428572</v>
      </c>
      <c r="E1477" s="301">
        <v>600</v>
      </c>
      <c r="F1477" s="299" t="s">
        <v>192</v>
      </c>
    </row>
    <row r="1478" spans="1:6" x14ac:dyDescent="0.3">
      <c r="A1478" s="299" t="s">
        <v>495</v>
      </c>
      <c r="B1478" s="299" t="s">
        <v>448</v>
      </c>
      <c r="C1478" s="299" t="s">
        <v>35</v>
      </c>
      <c r="D1478" s="301">
        <v>19025.619047619046</v>
      </c>
      <c r="E1478" s="301">
        <v>604</v>
      </c>
      <c r="F1478" s="299" t="s">
        <v>326</v>
      </c>
    </row>
    <row r="1479" spans="1:6" x14ac:dyDescent="0.3">
      <c r="A1479" s="299" t="s">
        <v>495</v>
      </c>
      <c r="B1479" s="299" t="s">
        <v>448</v>
      </c>
      <c r="C1479" s="299" t="s">
        <v>35</v>
      </c>
      <c r="D1479" s="301">
        <v>9568.4761904761908</v>
      </c>
      <c r="E1479" s="301">
        <v>608</v>
      </c>
      <c r="F1479" s="299" t="s">
        <v>327</v>
      </c>
    </row>
    <row r="1480" spans="1:6" x14ac:dyDescent="0.3">
      <c r="A1480" s="299" t="s">
        <v>495</v>
      </c>
      <c r="B1480" s="299" t="s">
        <v>448</v>
      </c>
      <c r="C1480" s="299" t="s">
        <v>35</v>
      </c>
      <c r="D1480" s="301">
        <v>2.0476190476190474</v>
      </c>
      <c r="E1480" s="301">
        <v>612</v>
      </c>
      <c r="F1480" s="299" t="s">
        <v>328</v>
      </c>
    </row>
    <row r="1481" spans="1:6" x14ac:dyDescent="0.3">
      <c r="A1481" s="299" t="s">
        <v>495</v>
      </c>
      <c r="B1481" s="299" t="s">
        <v>448</v>
      </c>
      <c r="C1481" s="299" t="s">
        <v>35</v>
      </c>
      <c r="D1481" s="301">
        <v>12324.238095238095</v>
      </c>
      <c r="E1481" s="301">
        <v>616</v>
      </c>
      <c r="F1481" s="299" t="s">
        <v>96</v>
      </c>
    </row>
    <row r="1482" spans="1:6" x14ac:dyDescent="0.3">
      <c r="A1482" s="299" t="s">
        <v>495</v>
      </c>
      <c r="B1482" s="299" t="s">
        <v>448</v>
      </c>
      <c r="C1482" s="299" t="s">
        <v>35</v>
      </c>
      <c r="D1482" s="301">
        <v>12073.476190476191</v>
      </c>
      <c r="E1482" s="301">
        <v>620</v>
      </c>
      <c r="F1482" s="299" t="s">
        <v>109</v>
      </c>
    </row>
    <row r="1483" spans="1:6" x14ac:dyDescent="0.3">
      <c r="A1483" s="299" t="s">
        <v>495</v>
      </c>
      <c r="B1483" s="299" t="s">
        <v>448</v>
      </c>
      <c r="C1483" s="299" t="s">
        <v>35</v>
      </c>
      <c r="D1483" s="301">
        <v>415.28571428571428</v>
      </c>
      <c r="E1483" s="301">
        <v>624</v>
      </c>
      <c r="F1483" s="299" t="s">
        <v>329</v>
      </c>
    </row>
    <row r="1484" spans="1:6" x14ac:dyDescent="0.3">
      <c r="A1484" s="299" t="s">
        <v>495</v>
      </c>
      <c r="B1484" s="299" t="s">
        <v>448</v>
      </c>
      <c r="C1484" s="299" t="s">
        <v>35</v>
      </c>
      <c r="D1484" s="301">
        <v>3</v>
      </c>
      <c r="E1484" s="301">
        <v>626</v>
      </c>
      <c r="F1484" s="299" t="s">
        <v>330</v>
      </c>
    </row>
    <row r="1485" spans="1:6" x14ac:dyDescent="0.3">
      <c r="A1485" s="299" t="s">
        <v>495</v>
      </c>
      <c r="B1485" s="299" t="s">
        <v>448</v>
      </c>
      <c r="C1485" s="299" t="s">
        <v>35</v>
      </c>
      <c r="D1485" s="301">
        <v>27.238095238095237</v>
      </c>
      <c r="E1485" s="301">
        <v>630</v>
      </c>
      <c r="F1485" s="299" t="s">
        <v>331</v>
      </c>
    </row>
    <row r="1486" spans="1:6" x14ac:dyDescent="0.3">
      <c r="A1486" s="299" t="s">
        <v>495</v>
      </c>
      <c r="B1486" s="299" t="s">
        <v>448</v>
      </c>
      <c r="C1486" s="299" t="s">
        <v>35</v>
      </c>
      <c r="D1486" s="301">
        <v>5</v>
      </c>
      <c r="E1486" s="301">
        <v>638</v>
      </c>
      <c r="F1486" s="299" t="s">
        <v>391</v>
      </c>
    </row>
    <row r="1487" spans="1:6" x14ac:dyDescent="0.3">
      <c r="A1487" s="299" t="s">
        <v>495</v>
      </c>
      <c r="B1487" s="299" t="s">
        <v>448</v>
      </c>
      <c r="C1487" s="299" t="s">
        <v>35</v>
      </c>
      <c r="D1487" s="301">
        <v>105666.66666666667</v>
      </c>
      <c r="E1487" s="301">
        <v>642</v>
      </c>
      <c r="F1487" s="299" t="s">
        <v>97</v>
      </c>
    </row>
    <row r="1488" spans="1:6" x14ac:dyDescent="0.3">
      <c r="A1488" s="299" t="s">
        <v>495</v>
      </c>
      <c r="B1488" s="299" t="s">
        <v>448</v>
      </c>
      <c r="C1488" s="299" t="s">
        <v>35</v>
      </c>
      <c r="D1488" s="301">
        <v>10998.714285714284</v>
      </c>
      <c r="E1488" s="301">
        <v>643</v>
      </c>
      <c r="F1488" s="299" t="s">
        <v>333</v>
      </c>
    </row>
    <row r="1489" spans="1:6" x14ac:dyDescent="0.3">
      <c r="A1489" s="299" t="s">
        <v>495</v>
      </c>
      <c r="B1489" s="299" t="s">
        <v>448</v>
      </c>
      <c r="C1489" s="299" t="s">
        <v>35</v>
      </c>
      <c r="D1489" s="301">
        <v>43.285714285714285</v>
      </c>
      <c r="E1489" s="301">
        <v>646</v>
      </c>
      <c r="F1489" s="299" t="s">
        <v>334</v>
      </c>
    </row>
    <row r="1490" spans="1:6" x14ac:dyDescent="0.3">
      <c r="A1490" s="299" t="s">
        <v>495</v>
      </c>
      <c r="B1490" s="299" t="s">
        <v>448</v>
      </c>
      <c r="C1490" s="299" t="s">
        <v>35</v>
      </c>
      <c r="D1490" s="301">
        <v>5</v>
      </c>
      <c r="E1490" s="301">
        <v>659</v>
      </c>
      <c r="F1490" s="299" t="s">
        <v>335</v>
      </c>
    </row>
    <row r="1491" spans="1:6" x14ac:dyDescent="0.3">
      <c r="A1491" s="299" t="s">
        <v>495</v>
      </c>
      <c r="B1491" s="299" t="s">
        <v>448</v>
      </c>
      <c r="C1491" s="299" t="s">
        <v>35</v>
      </c>
      <c r="D1491" s="301">
        <v>3.0476190476190474</v>
      </c>
      <c r="E1491" s="301">
        <v>662</v>
      </c>
      <c r="F1491" s="299" t="s">
        <v>337</v>
      </c>
    </row>
    <row r="1492" spans="1:6" x14ac:dyDescent="0.3">
      <c r="A1492" s="299" t="s">
        <v>495</v>
      </c>
      <c r="B1492" s="299" t="s">
        <v>448</v>
      </c>
      <c r="C1492" s="299" t="s">
        <v>35</v>
      </c>
      <c r="D1492" s="301">
        <v>1.8095238095238095</v>
      </c>
      <c r="E1492" s="301">
        <v>666</v>
      </c>
      <c r="F1492" s="299" t="s">
        <v>413</v>
      </c>
    </row>
    <row r="1493" spans="1:6" x14ac:dyDescent="0.3">
      <c r="A1493" s="299" t="s">
        <v>495</v>
      </c>
      <c r="B1493" s="299" t="s">
        <v>448</v>
      </c>
      <c r="C1493" s="299" t="s">
        <v>35</v>
      </c>
      <c r="D1493" s="301">
        <v>2.0952380952380953</v>
      </c>
      <c r="E1493" s="301">
        <v>670</v>
      </c>
      <c r="F1493" s="299" t="s">
        <v>393</v>
      </c>
    </row>
    <row r="1494" spans="1:6" x14ac:dyDescent="0.3">
      <c r="A1494" s="299" t="s">
        <v>495</v>
      </c>
      <c r="B1494" s="299" t="s">
        <v>448</v>
      </c>
      <c r="C1494" s="299" t="s">
        <v>35</v>
      </c>
      <c r="D1494" s="301">
        <v>1</v>
      </c>
      <c r="E1494" s="301">
        <v>674</v>
      </c>
      <c r="F1494" s="299" t="s">
        <v>394</v>
      </c>
    </row>
    <row r="1495" spans="1:6" x14ac:dyDescent="0.3">
      <c r="A1495" s="299" t="s">
        <v>495</v>
      </c>
      <c r="B1495" s="299" t="s">
        <v>448</v>
      </c>
      <c r="C1495" s="299" t="s">
        <v>35</v>
      </c>
      <c r="D1495" s="301">
        <v>6.0952380952380949</v>
      </c>
      <c r="E1495" s="301">
        <v>678</v>
      </c>
      <c r="F1495" s="299" t="s">
        <v>338</v>
      </c>
    </row>
    <row r="1496" spans="1:6" x14ac:dyDescent="0.3">
      <c r="A1496" s="299" t="s">
        <v>495</v>
      </c>
      <c r="B1496" s="299" t="s">
        <v>448</v>
      </c>
      <c r="C1496" s="299" t="s">
        <v>35</v>
      </c>
      <c r="D1496" s="301">
        <v>12.333333333333334</v>
      </c>
      <c r="E1496" s="301">
        <v>682</v>
      </c>
      <c r="F1496" s="299" t="s">
        <v>339</v>
      </c>
    </row>
    <row r="1497" spans="1:6" x14ac:dyDescent="0.3">
      <c r="A1497" s="299" t="s">
        <v>495</v>
      </c>
      <c r="B1497" s="299" t="s">
        <v>448</v>
      </c>
      <c r="C1497" s="299" t="s">
        <v>35</v>
      </c>
      <c r="D1497" s="301">
        <v>3888.6190476190477</v>
      </c>
      <c r="E1497" s="301">
        <v>686</v>
      </c>
      <c r="F1497" s="299" t="s">
        <v>193</v>
      </c>
    </row>
    <row r="1498" spans="1:6" x14ac:dyDescent="0.3">
      <c r="A1498" s="299" t="s">
        <v>495</v>
      </c>
      <c r="B1498" s="299" t="s">
        <v>448</v>
      </c>
      <c r="C1498" s="299" t="s">
        <v>35</v>
      </c>
      <c r="D1498" s="301">
        <v>433.1904761904762</v>
      </c>
      <c r="E1498" s="301">
        <v>688</v>
      </c>
      <c r="F1498" s="299" t="s">
        <v>340</v>
      </c>
    </row>
    <row r="1499" spans="1:6" x14ac:dyDescent="0.3">
      <c r="A1499" s="299" t="s">
        <v>495</v>
      </c>
      <c r="B1499" s="299" t="s">
        <v>448</v>
      </c>
      <c r="C1499" s="299" t="s">
        <v>35</v>
      </c>
      <c r="D1499" s="301">
        <v>4</v>
      </c>
      <c r="E1499" s="301">
        <v>690</v>
      </c>
      <c r="F1499" s="299" t="s">
        <v>341</v>
      </c>
    </row>
    <row r="1500" spans="1:6" x14ac:dyDescent="0.3">
      <c r="A1500" s="299" t="s">
        <v>495</v>
      </c>
      <c r="B1500" s="299" t="s">
        <v>448</v>
      </c>
      <c r="C1500" s="299" t="s">
        <v>35</v>
      </c>
      <c r="D1500" s="301">
        <v>64.047619047619051</v>
      </c>
      <c r="E1500" s="301">
        <v>694</v>
      </c>
      <c r="F1500" s="299" t="s">
        <v>342</v>
      </c>
    </row>
    <row r="1501" spans="1:6" x14ac:dyDescent="0.3">
      <c r="A1501" s="299" t="s">
        <v>495</v>
      </c>
      <c r="B1501" s="299" t="s">
        <v>448</v>
      </c>
      <c r="C1501" s="299" t="s">
        <v>35</v>
      </c>
      <c r="D1501" s="301">
        <v>49.142857142857146</v>
      </c>
      <c r="E1501" s="301">
        <v>702</v>
      </c>
      <c r="F1501" s="299" t="s">
        <v>343</v>
      </c>
    </row>
    <row r="1502" spans="1:6" x14ac:dyDescent="0.3">
      <c r="A1502" s="299" t="s">
        <v>495</v>
      </c>
      <c r="B1502" s="299" t="s">
        <v>448</v>
      </c>
      <c r="C1502" s="299" t="s">
        <v>35</v>
      </c>
      <c r="D1502" s="301">
        <v>1535.9047619047619</v>
      </c>
      <c r="E1502" s="301">
        <v>703</v>
      </c>
      <c r="F1502" s="299" t="s">
        <v>94</v>
      </c>
    </row>
    <row r="1503" spans="1:6" x14ac:dyDescent="0.3">
      <c r="A1503" s="299" t="s">
        <v>495</v>
      </c>
      <c r="B1503" s="299" t="s">
        <v>448</v>
      </c>
      <c r="C1503" s="299" t="s">
        <v>35</v>
      </c>
      <c r="D1503" s="301">
        <v>261.66666666666669</v>
      </c>
      <c r="E1503" s="301">
        <v>704</v>
      </c>
      <c r="F1503" s="299" t="s">
        <v>344</v>
      </c>
    </row>
    <row r="1504" spans="1:6" x14ac:dyDescent="0.3">
      <c r="A1504" s="299" t="s">
        <v>495</v>
      </c>
      <c r="B1504" s="299" t="s">
        <v>448</v>
      </c>
      <c r="C1504" s="299" t="s">
        <v>35</v>
      </c>
      <c r="D1504" s="301">
        <v>425.71428571428572</v>
      </c>
      <c r="E1504" s="301">
        <v>705</v>
      </c>
      <c r="F1504" s="299" t="s">
        <v>115</v>
      </c>
    </row>
    <row r="1505" spans="1:6" x14ac:dyDescent="0.3">
      <c r="A1505" s="299" t="s">
        <v>495</v>
      </c>
      <c r="B1505" s="299" t="s">
        <v>448</v>
      </c>
      <c r="C1505" s="299" t="s">
        <v>35</v>
      </c>
      <c r="D1505" s="301">
        <v>4</v>
      </c>
      <c r="E1505" s="301">
        <v>706</v>
      </c>
      <c r="F1505" s="299" t="s">
        <v>395</v>
      </c>
    </row>
    <row r="1506" spans="1:6" x14ac:dyDescent="0.3">
      <c r="A1506" s="299" t="s">
        <v>495</v>
      </c>
      <c r="B1506" s="299" t="s">
        <v>448</v>
      </c>
      <c r="C1506" s="299" t="s">
        <v>35</v>
      </c>
      <c r="D1506" s="301">
        <v>185.52380952380952</v>
      </c>
      <c r="E1506" s="301">
        <v>710</v>
      </c>
      <c r="F1506" s="299" t="s">
        <v>345</v>
      </c>
    </row>
    <row r="1507" spans="1:6" x14ac:dyDescent="0.3">
      <c r="A1507" s="299" t="s">
        <v>495</v>
      </c>
      <c r="B1507" s="299" t="s">
        <v>448</v>
      </c>
      <c r="C1507" s="299" t="s">
        <v>35</v>
      </c>
      <c r="D1507" s="301">
        <v>17.238095238095237</v>
      </c>
      <c r="E1507" s="301">
        <v>716</v>
      </c>
      <c r="F1507" s="299" t="s">
        <v>346</v>
      </c>
    </row>
    <row r="1508" spans="1:6" x14ac:dyDescent="0.3">
      <c r="A1508" s="299" t="s">
        <v>495</v>
      </c>
      <c r="B1508" s="299" t="s">
        <v>448</v>
      </c>
      <c r="C1508" s="299" t="s">
        <v>35</v>
      </c>
      <c r="D1508" s="301">
        <v>4657980.2857142864</v>
      </c>
      <c r="E1508" s="301">
        <v>724</v>
      </c>
      <c r="F1508" s="299" t="s">
        <v>223</v>
      </c>
    </row>
    <row r="1509" spans="1:6" x14ac:dyDescent="0.3">
      <c r="A1509" s="299" t="s">
        <v>495</v>
      </c>
      <c r="B1509" s="299" t="s">
        <v>448</v>
      </c>
      <c r="C1509" s="299" t="s">
        <v>35</v>
      </c>
      <c r="D1509" s="301">
        <v>2.1428571428571428</v>
      </c>
      <c r="E1509" s="301">
        <v>728</v>
      </c>
      <c r="F1509" s="299" t="s">
        <v>414</v>
      </c>
    </row>
    <row r="1510" spans="1:6" x14ac:dyDescent="0.3">
      <c r="A1510" s="299" t="s">
        <v>495</v>
      </c>
      <c r="B1510" s="299" t="s">
        <v>448</v>
      </c>
      <c r="C1510" s="299" t="s">
        <v>35</v>
      </c>
      <c r="D1510" s="301">
        <v>11.142857142857142</v>
      </c>
      <c r="E1510" s="301">
        <v>729</v>
      </c>
      <c r="F1510" s="299" t="s">
        <v>347</v>
      </c>
    </row>
    <row r="1511" spans="1:6" x14ac:dyDescent="0.3">
      <c r="A1511" s="299" t="s">
        <v>495</v>
      </c>
      <c r="B1511" s="299" t="s">
        <v>448</v>
      </c>
      <c r="C1511" s="299" t="s">
        <v>35</v>
      </c>
      <c r="D1511" s="301">
        <v>35.523809523809526</v>
      </c>
      <c r="E1511" s="301">
        <v>732</v>
      </c>
      <c r="F1511" s="299" t="s">
        <v>348</v>
      </c>
    </row>
    <row r="1512" spans="1:6" x14ac:dyDescent="0.3">
      <c r="A1512" s="299" t="s">
        <v>495</v>
      </c>
      <c r="B1512" s="299" t="s">
        <v>448</v>
      </c>
      <c r="C1512" s="299" t="s">
        <v>35</v>
      </c>
      <c r="D1512" s="301">
        <v>3</v>
      </c>
      <c r="E1512" s="301">
        <v>740</v>
      </c>
      <c r="F1512" s="299" t="s">
        <v>349</v>
      </c>
    </row>
    <row r="1513" spans="1:6" x14ac:dyDescent="0.3">
      <c r="A1513" s="299" t="s">
        <v>495</v>
      </c>
      <c r="B1513" s="299" t="s">
        <v>448</v>
      </c>
      <c r="C1513" s="299" t="s">
        <v>35</v>
      </c>
      <c r="D1513" s="301">
        <v>2</v>
      </c>
      <c r="E1513" s="301">
        <v>744</v>
      </c>
      <c r="F1513" s="299" t="s">
        <v>425</v>
      </c>
    </row>
    <row r="1514" spans="1:6" x14ac:dyDescent="0.3">
      <c r="A1514" s="299" t="s">
        <v>495</v>
      </c>
      <c r="B1514" s="299" t="s">
        <v>448</v>
      </c>
      <c r="C1514" s="299" t="s">
        <v>35</v>
      </c>
      <c r="D1514" s="301">
        <v>2272.5714285714284</v>
      </c>
      <c r="E1514" s="301">
        <v>752</v>
      </c>
      <c r="F1514" s="299" t="s">
        <v>119</v>
      </c>
    </row>
    <row r="1515" spans="1:6" x14ac:dyDescent="0.3">
      <c r="A1515" s="299" t="s">
        <v>495</v>
      </c>
      <c r="B1515" s="299" t="s">
        <v>448</v>
      </c>
      <c r="C1515" s="299" t="s">
        <v>35</v>
      </c>
      <c r="D1515" s="301">
        <v>815.33333333333337</v>
      </c>
      <c r="E1515" s="301">
        <v>756</v>
      </c>
      <c r="F1515" s="299" t="s">
        <v>350</v>
      </c>
    </row>
    <row r="1516" spans="1:6" x14ac:dyDescent="0.3">
      <c r="A1516" s="299" t="s">
        <v>495</v>
      </c>
      <c r="B1516" s="299" t="s">
        <v>448</v>
      </c>
      <c r="C1516" s="299" t="s">
        <v>35</v>
      </c>
      <c r="D1516" s="301">
        <v>168.19047619047618</v>
      </c>
      <c r="E1516" s="301">
        <v>760</v>
      </c>
      <c r="F1516" s="299" t="s">
        <v>351</v>
      </c>
    </row>
    <row r="1517" spans="1:6" x14ac:dyDescent="0.3">
      <c r="A1517" s="299" t="s">
        <v>495</v>
      </c>
      <c r="B1517" s="299" t="s">
        <v>448</v>
      </c>
      <c r="C1517" s="299" t="s">
        <v>35</v>
      </c>
      <c r="D1517" s="301">
        <v>5.1904761904761907</v>
      </c>
      <c r="E1517" s="301">
        <v>762</v>
      </c>
      <c r="F1517" s="299" t="s">
        <v>352</v>
      </c>
    </row>
    <row r="1518" spans="1:6" x14ac:dyDescent="0.3">
      <c r="A1518" s="299" t="s">
        <v>495</v>
      </c>
      <c r="B1518" s="299" t="s">
        <v>448</v>
      </c>
      <c r="C1518" s="299" t="s">
        <v>35</v>
      </c>
      <c r="D1518" s="301">
        <v>610.76190476190482</v>
      </c>
      <c r="E1518" s="301">
        <v>764</v>
      </c>
      <c r="F1518" s="299" t="s">
        <v>353</v>
      </c>
    </row>
    <row r="1519" spans="1:6" x14ac:dyDescent="0.3">
      <c r="A1519" s="299" t="s">
        <v>495</v>
      </c>
      <c r="B1519" s="299" t="s">
        <v>448</v>
      </c>
      <c r="C1519" s="299" t="s">
        <v>35</v>
      </c>
      <c r="D1519" s="301">
        <v>27.80952380952381</v>
      </c>
      <c r="E1519" s="301">
        <v>768</v>
      </c>
      <c r="F1519" s="299" t="s">
        <v>354</v>
      </c>
    </row>
    <row r="1520" spans="1:6" x14ac:dyDescent="0.3">
      <c r="A1520" s="299" t="s">
        <v>495</v>
      </c>
      <c r="B1520" s="299" t="s">
        <v>448</v>
      </c>
      <c r="C1520" s="299" t="s">
        <v>35</v>
      </c>
      <c r="D1520" s="301">
        <v>14</v>
      </c>
      <c r="E1520" s="301">
        <v>780</v>
      </c>
      <c r="F1520" s="299" t="s">
        <v>355</v>
      </c>
    </row>
    <row r="1521" spans="1:6" x14ac:dyDescent="0.3">
      <c r="A1521" s="299" t="s">
        <v>495</v>
      </c>
      <c r="B1521" s="299" t="s">
        <v>448</v>
      </c>
      <c r="C1521" s="299" t="s">
        <v>35</v>
      </c>
      <c r="D1521" s="301">
        <v>1.2380952380952381</v>
      </c>
      <c r="E1521" s="301">
        <v>784</v>
      </c>
      <c r="F1521" s="299" t="s">
        <v>356</v>
      </c>
    </row>
    <row r="1522" spans="1:6" x14ac:dyDescent="0.3">
      <c r="A1522" s="299" t="s">
        <v>495</v>
      </c>
      <c r="B1522" s="299" t="s">
        <v>448</v>
      </c>
      <c r="C1522" s="299" t="s">
        <v>35</v>
      </c>
      <c r="D1522" s="301">
        <v>179.19047619047618</v>
      </c>
      <c r="E1522" s="301">
        <v>788</v>
      </c>
      <c r="F1522" s="299" t="s">
        <v>357</v>
      </c>
    </row>
    <row r="1523" spans="1:6" x14ac:dyDescent="0.3">
      <c r="A1523" s="299" t="s">
        <v>495</v>
      </c>
      <c r="B1523" s="299" t="s">
        <v>448</v>
      </c>
      <c r="C1523" s="299" t="s">
        <v>35</v>
      </c>
      <c r="D1523" s="301">
        <v>531.52380952380952</v>
      </c>
      <c r="E1523" s="301">
        <v>792</v>
      </c>
      <c r="F1523" s="299" t="s">
        <v>358</v>
      </c>
    </row>
    <row r="1524" spans="1:6" x14ac:dyDescent="0.3">
      <c r="A1524" s="299" t="s">
        <v>495</v>
      </c>
      <c r="B1524" s="299" t="s">
        <v>448</v>
      </c>
      <c r="C1524" s="299" t="s">
        <v>35</v>
      </c>
      <c r="D1524" s="301">
        <v>4.8095238095238093</v>
      </c>
      <c r="E1524" s="301">
        <v>795</v>
      </c>
      <c r="F1524" s="299" t="s">
        <v>359</v>
      </c>
    </row>
    <row r="1525" spans="1:6" x14ac:dyDescent="0.3">
      <c r="A1525" s="299" t="s">
        <v>495</v>
      </c>
      <c r="B1525" s="299" t="s">
        <v>448</v>
      </c>
      <c r="C1525" s="299" t="s">
        <v>35</v>
      </c>
      <c r="D1525" s="301">
        <v>25.047619047619047</v>
      </c>
      <c r="E1525" s="301">
        <v>800</v>
      </c>
      <c r="F1525" s="299" t="s">
        <v>360</v>
      </c>
    </row>
    <row r="1526" spans="1:6" x14ac:dyDescent="0.3">
      <c r="A1526" s="299" t="s">
        <v>495</v>
      </c>
      <c r="B1526" s="299" t="s">
        <v>448</v>
      </c>
      <c r="C1526" s="299" t="s">
        <v>35</v>
      </c>
      <c r="D1526" s="301">
        <v>20277.190476190477</v>
      </c>
      <c r="E1526" s="301">
        <v>804</v>
      </c>
      <c r="F1526" s="299" t="s">
        <v>98</v>
      </c>
    </row>
    <row r="1527" spans="1:6" x14ac:dyDescent="0.3">
      <c r="A1527" s="299" t="s">
        <v>495</v>
      </c>
      <c r="B1527" s="299" t="s">
        <v>448</v>
      </c>
      <c r="C1527" s="299" t="s">
        <v>35</v>
      </c>
      <c r="D1527" s="301">
        <v>67</v>
      </c>
      <c r="E1527" s="301">
        <v>807</v>
      </c>
      <c r="F1527" s="299" t="s">
        <v>361</v>
      </c>
    </row>
    <row r="1528" spans="1:6" x14ac:dyDescent="0.3">
      <c r="A1528" s="299" t="s">
        <v>495</v>
      </c>
      <c r="B1528" s="299" t="s">
        <v>448</v>
      </c>
      <c r="C1528" s="299" t="s">
        <v>35</v>
      </c>
      <c r="D1528" s="301">
        <v>150.47619047619048</v>
      </c>
      <c r="E1528" s="301">
        <v>818</v>
      </c>
      <c r="F1528" s="299" t="s">
        <v>362</v>
      </c>
    </row>
    <row r="1529" spans="1:6" x14ac:dyDescent="0.3">
      <c r="A1529" s="299" t="s">
        <v>495</v>
      </c>
      <c r="B1529" s="299" t="s">
        <v>448</v>
      </c>
      <c r="C1529" s="299" t="s">
        <v>35</v>
      </c>
      <c r="D1529" s="301">
        <v>14480.476190476189</v>
      </c>
      <c r="E1529" s="301">
        <v>826</v>
      </c>
      <c r="F1529" s="299" t="s">
        <v>110</v>
      </c>
    </row>
    <row r="1530" spans="1:6" x14ac:dyDescent="0.3">
      <c r="A1530" s="299" t="s">
        <v>495</v>
      </c>
      <c r="B1530" s="299" t="s">
        <v>448</v>
      </c>
      <c r="C1530" s="299" t="s">
        <v>35</v>
      </c>
      <c r="D1530" s="301">
        <v>1.0476190476190477</v>
      </c>
      <c r="E1530" s="301">
        <v>831</v>
      </c>
      <c r="F1530" s="299" t="s">
        <v>429</v>
      </c>
    </row>
    <row r="1531" spans="1:6" x14ac:dyDescent="0.3">
      <c r="A1531" s="299" t="s">
        <v>495</v>
      </c>
      <c r="B1531" s="299" t="s">
        <v>448</v>
      </c>
      <c r="C1531" s="299" t="s">
        <v>35</v>
      </c>
      <c r="D1531" s="301">
        <v>2</v>
      </c>
      <c r="E1531" s="301">
        <v>832</v>
      </c>
      <c r="F1531" s="299" t="s">
        <v>397</v>
      </c>
    </row>
    <row r="1532" spans="1:6" x14ac:dyDescent="0.3">
      <c r="A1532" s="299" t="s">
        <v>495</v>
      </c>
      <c r="B1532" s="299" t="s">
        <v>448</v>
      </c>
      <c r="C1532" s="299" t="s">
        <v>35</v>
      </c>
      <c r="D1532" s="301">
        <v>1</v>
      </c>
      <c r="E1532" s="301">
        <v>833</v>
      </c>
      <c r="F1532" s="299" t="s">
        <v>363</v>
      </c>
    </row>
    <row r="1533" spans="1:6" x14ac:dyDescent="0.3">
      <c r="A1533" s="299" t="s">
        <v>495</v>
      </c>
      <c r="B1533" s="299" t="s">
        <v>448</v>
      </c>
      <c r="C1533" s="299" t="s">
        <v>35</v>
      </c>
      <c r="D1533" s="301">
        <v>45.285714285714285</v>
      </c>
      <c r="E1533" s="301">
        <v>834</v>
      </c>
      <c r="F1533" s="299" t="s">
        <v>364</v>
      </c>
    </row>
    <row r="1534" spans="1:6" x14ac:dyDescent="0.3">
      <c r="A1534" s="299" t="s">
        <v>495</v>
      </c>
      <c r="B1534" s="299" t="s">
        <v>448</v>
      </c>
      <c r="C1534" s="299" t="s">
        <v>35</v>
      </c>
      <c r="D1534" s="301">
        <v>2812.8095238095239</v>
      </c>
      <c r="E1534" s="301">
        <v>840</v>
      </c>
      <c r="F1534" s="299" t="s">
        <v>365</v>
      </c>
    </row>
    <row r="1535" spans="1:6" x14ac:dyDescent="0.3">
      <c r="A1535" s="299" t="s">
        <v>495</v>
      </c>
      <c r="B1535" s="299" t="s">
        <v>448</v>
      </c>
      <c r="C1535" s="299" t="s">
        <v>35</v>
      </c>
      <c r="D1535" s="301">
        <v>2</v>
      </c>
      <c r="E1535" s="301">
        <v>850</v>
      </c>
      <c r="F1535" s="299" t="s">
        <v>366</v>
      </c>
    </row>
    <row r="1536" spans="1:6" x14ac:dyDescent="0.3">
      <c r="A1536" s="299" t="s">
        <v>495</v>
      </c>
      <c r="B1536" s="299" t="s">
        <v>448</v>
      </c>
      <c r="C1536" s="299" t="s">
        <v>35</v>
      </c>
      <c r="D1536" s="301">
        <v>87.428571428571431</v>
      </c>
      <c r="E1536" s="301">
        <v>854</v>
      </c>
      <c r="F1536" s="299" t="s">
        <v>367</v>
      </c>
    </row>
    <row r="1537" spans="1:6" x14ac:dyDescent="0.3">
      <c r="A1537" s="299" t="s">
        <v>495</v>
      </c>
      <c r="B1537" s="299" t="s">
        <v>448</v>
      </c>
      <c r="C1537" s="299" t="s">
        <v>35</v>
      </c>
      <c r="D1537" s="301">
        <v>3047.5238095238092</v>
      </c>
      <c r="E1537" s="301">
        <v>858</v>
      </c>
      <c r="F1537" s="299" t="s">
        <v>368</v>
      </c>
    </row>
    <row r="1538" spans="1:6" x14ac:dyDescent="0.3">
      <c r="A1538" s="299" t="s">
        <v>495</v>
      </c>
      <c r="B1538" s="299" t="s">
        <v>448</v>
      </c>
      <c r="C1538" s="299" t="s">
        <v>35</v>
      </c>
      <c r="D1538" s="301">
        <v>71.19047619047619</v>
      </c>
      <c r="E1538" s="301">
        <v>860</v>
      </c>
      <c r="F1538" s="299" t="s">
        <v>369</v>
      </c>
    </row>
    <row r="1539" spans="1:6" x14ac:dyDescent="0.3">
      <c r="A1539" s="299" t="s">
        <v>495</v>
      </c>
      <c r="B1539" s="299" t="s">
        <v>448</v>
      </c>
      <c r="C1539" s="299" t="s">
        <v>35</v>
      </c>
      <c r="D1539" s="301">
        <v>31891.333333333336</v>
      </c>
      <c r="E1539" s="301">
        <v>862</v>
      </c>
      <c r="F1539" s="299" t="s">
        <v>111</v>
      </c>
    </row>
    <row r="1540" spans="1:6" x14ac:dyDescent="0.3">
      <c r="A1540" s="299" t="s">
        <v>495</v>
      </c>
      <c r="B1540" s="299" t="s">
        <v>448</v>
      </c>
      <c r="C1540" s="299" t="s">
        <v>35</v>
      </c>
      <c r="D1540" s="301">
        <v>1</v>
      </c>
      <c r="E1540" s="301">
        <v>876</v>
      </c>
      <c r="F1540" s="299" t="s">
        <v>370</v>
      </c>
    </row>
    <row r="1541" spans="1:6" x14ac:dyDescent="0.3">
      <c r="A1541" s="299" t="s">
        <v>495</v>
      </c>
      <c r="B1541" s="299" t="s">
        <v>448</v>
      </c>
      <c r="C1541" s="299" t="s">
        <v>35</v>
      </c>
      <c r="D1541" s="301">
        <v>1</v>
      </c>
      <c r="E1541" s="301">
        <v>882</v>
      </c>
      <c r="F1541" s="299" t="s">
        <v>371</v>
      </c>
    </row>
    <row r="1542" spans="1:6" x14ac:dyDescent="0.3">
      <c r="A1542" s="299" t="s">
        <v>495</v>
      </c>
      <c r="B1542" s="299" t="s">
        <v>448</v>
      </c>
      <c r="C1542" s="299" t="s">
        <v>35</v>
      </c>
      <c r="D1542" s="301">
        <v>7.0476190476190474</v>
      </c>
      <c r="E1542" s="301">
        <v>887</v>
      </c>
      <c r="F1542" s="299" t="s">
        <v>398</v>
      </c>
    </row>
    <row r="1543" spans="1:6" x14ac:dyDescent="0.3">
      <c r="A1543" s="299" t="s">
        <v>495</v>
      </c>
      <c r="B1543" s="299" t="s">
        <v>448</v>
      </c>
      <c r="C1543" s="299" t="s">
        <v>35</v>
      </c>
      <c r="D1543" s="301">
        <v>4.6190476190476186</v>
      </c>
      <c r="E1543" s="301">
        <v>894</v>
      </c>
      <c r="F1543" s="299" t="s">
        <v>372</v>
      </c>
    </row>
    <row r="1544" spans="1:6" x14ac:dyDescent="0.3">
      <c r="A1544" s="299" t="s">
        <v>495</v>
      </c>
      <c r="B1544" s="299" t="s">
        <v>448</v>
      </c>
      <c r="C1544" s="299" t="s">
        <v>35</v>
      </c>
      <c r="D1544" s="301">
        <v>56.095238095238102</v>
      </c>
      <c r="E1544" s="301">
        <v>952</v>
      </c>
      <c r="F1544" s="299" t="s">
        <v>459</v>
      </c>
    </row>
    <row r="1545" spans="1:6" x14ac:dyDescent="0.3">
      <c r="A1545" s="299" t="s">
        <v>495</v>
      </c>
      <c r="B1545" s="299" t="s">
        <v>448</v>
      </c>
      <c r="C1545" s="299" t="s">
        <v>35</v>
      </c>
      <c r="D1545" s="301">
        <v>736.76190476190482</v>
      </c>
      <c r="E1545" s="301">
        <v>953</v>
      </c>
      <c r="F1545" s="299" t="s">
        <v>189</v>
      </c>
    </row>
    <row r="1546" spans="1:6" x14ac:dyDescent="0.3">
      <c r="A1546" s="299" t="s">
        <v>495</v>
      </c>
      <c r="B1546" s="299" t="s">
        <v>448</v>
      </c>
      <c r="C1546" s="299" t="s">
        <v>35</v>
      </c>
      <c r="D1546" s="301">
        <v>11.142857142857142</v>
      </c>
      <c r="E1546" s="301">
        <v>954</v>
      </c>
      <c r="F1546" s="299" t="s">
        <v>189</v>
      </c>
    </row>
    <row r="1547" spans="1:6" x14ac:dyDescent="0.3">
      <c r="A1547" s="299" t="s">
        <v>495</v>
      </c>
      <c r="B1547" s="299" t="s">
        <v>448</v>
      </c>
      <c r="C1547" s="299" t="s">
        <v>35</v>
      </c>
      <c r="D1547" s="301">
        <v>2</v>
      </c>
      <c r="E1547" s="301">
        <v>955</v>
      </c>
      <c r="F1547" s="299" t="s">
        <v>189</v>
      </c>
    </row>
    <row r="1548" spans="1:6" x14ac:dyDescent="0.3">
      <c r="A1548" s="299" t="s">
        <v>495</v>
      </c>
      <c r="B1548" s="299" t="s">
        <v>448</v>
      </c>
      <c r="C1548" s="299" t="s">
        <v>89</v>
      </c>
      <c r="D1548" s="301">
        <v>3.3809523809523809</v>
      </c>
      <c r="E1548" s="301">
        <v>170</v>
      </c>
      <c r="F1548" s="299" t="s">
        <v>102</v>
      </c>
    </row>
    <row r="1549" spans="1:6" x14ac:dyDescent="0.3">
      <c r="A1549" s="299" t="s">
        <v>495</v>
      </c>
      <c r="B1549" s="299" t="s">
        <v>448</v>
      </c>
      <c r="C1549" s="299" t="s">
        <v>89</v>
      </c>
      <c r="D1549" s="301">
        <v>1</v>
      </c>
      <c r="E1549" s="301">
        <v>192</v>
      </c>
      <c r="F1549" s="299" t="s">
        <v>261</v>
      </c>
    </row>
    <row r="1550" spans="1:6" x14ac:dyDescent="0.3">
      <c r="A1550" s="299" t="s">
        <v>495</v>
      </c>
      <c r="B1550" s="299" t="s">
        <v>448</v>
      </c>
      <c r="C1550" s="299" t="s">
        <v>89</v>
      </c>
      <c r="D1550" s="301">
        <v>1.6666666666666667</v>
      </c>
      <c r="E1550" s="301">
        <v>222</v>
      </c>
      <c r="F1550" s="299" t="s">
        <v>264</v>
      </c>
    </row>
    <row r="1551" spans="1:6" x14ac:dyDescent="0.3">
      <c r="A1551" s="299" t="s">
        <v>495</v>
      </c>
      <c r="B1551" s="299" t="s">
        <v>448</v>
      </c>
      <c r="C1551" s="299" t="s">
        <v>89</v>
      </c>
      <c r="D1551" s="301">
        <v>1</v>
      </c>
      <c r="E1551" s="301">
        <v>268</v>
      </c>
      <c r="F1551" s="299" t="s">
        <v>269</v>
      </c>
    </row>
    <row r="1552" spans="1:6" x14ac:dyDescent="0.3">
      <c r="A1552" s="299" t="s">
        <v>495</v>
      </c>
      <c r="B1552" s="299" t="s">
        <v>448</v>
      </c>
      <c r="C1552" s="299" t="s">
        <v>89</v>
      </c>
      <c r="D1552" s="301">
        <v>2.1904761904761907</v>
      </c>
      <c r="E1552" s="301">
        <v>340</v>
      </c>
      <c r="F1552" s="299" t="s">
        <v>190</v>
      </c>
    </row>
    <row r="1553" spans="1:6" x14ac:dyDescent="0.3">
      <c r="A1553" s="299" t="s">
        <v>495</v>
      </c>
      <c r="B1553" s="299" t="s">
        <v>448</v>
      </c>
      <c r="C1553" s="299" t="s">
        <v>89</v>
      </c>
      <c r="D1553" s="301">
        <v>1</v>
      </c>
      <c r="E1553" s="301">
        <v>380</v>
      </c>
      <c r="F1553" s="299" t="s">
        <v>107</v>
      </c>
    </row>
    <row r="1554" spans="1:6" x14ac:dyDescent="0.3">
      <c r="A1554" s="299" t="s">
        <v>495</v>
      </c>
      <c r="B1554" s="299" t="s">
        <v>448</v>
      </c>
      <c r="C1554" s="299" t="s">
        <v>89</v>
      </c>
      <c r="D1554" s="301">
        <v>0.66666666666666663</v>
      </c>
      <c r="E1554" s="301">
        <v>504</v>
      </c>
      <c r="F1554" s="299" t="s">
        <v>95</v>
      </c>
    </row>
    <row r="1555" spans="1:6" x14ac:dyDescent="0.3">
      <c r="A1555" s="299" t="s">
        <v>495</v>
      </c>
      <c r="B1555" s="299" t="s">
        <v>448</v>
      </c>
      <c r="C1555" s="299" t="s">
        <v>89</v>
      </c>
      <c r="D1555" s="301">
        <v>3.4285714285714284</v>
      </c>
      <c r="E1555" s="301">
        <v>558</v>
      </c>
      <c r="F1555" s="299" t="s">
        <v>191</v>
      </c>
    </row>
    <row r="1556" spans="1:6" x14ac:dyDescent="0.3">
      <c r="A1556" s="299" t="s">
        <v>495</v>
      </c>
      <c r="B1556" s="299" t="s">
        <v>448</v>
      </c>
      <c r="C1556" s="299" t="s">
        <v>89</v>
      </c>
      <c r="D1556" s="301">
        <v>1</v>
      </c>
      <c r="E1556" s="301">
        <v>604</v>
      </c>
      <c r="F1556" s="299" t="s">
        <v>326</v>
      </c>
    </row>
    <row r="1557" spans="1:6" x14ac:dyDescent="0.3">
      <c r="A1557" s="299" t="s">
        <v>495</v>
      </c>
      <c r="B1557" s="299" t="s">
        <v>448</v>
      </c>
      <c r="C1557" s="299" t="s">
        <v>89</v>
      </c>
      <c r="D1557" s="301">
        <v>7</v>
      </c>
      <c r="E1557" s="301">
        <v>724</v>
      </c>
      <c r="F1557" s="299" t="s">
        <v>223</v>
      </c>
    </row>
    <row r="1558" spans="1:6" x14ac:dyDescent="0.3">
      <c r="A1558" s="299" t="s">
        <v>495</v>
      </c>
      <c r="B1558" s="299" t="s">
        <v>448</v>
      </c>
      <c r="C1558" s="299" t="s">
        <v>89</v>
      </c>
      <c r="D1558" s="301">
        <v>1</v>
      </c>
      <c r="E1558" s="301">
        <v>804</v>
      </c>
      <c r="F1558" s="299" t="s">
        <v>98</v>
      </c>
    </row>
    <row r="1559" spans="1:6" x14ac:dyDescent="0.3">
      <c r="A1559" s="299" t="s">
        <v>495</v>
      </c>
      <c r="B1559" s="299" t="s">
        <v>448</v>
      </c>
      <c r="C1559" s="299" t="s">
        <v>36</v>
      </c>
      <c r="D1559" s="301">
        <v>179.85714285714286</v>
      </c>
      <c r="E1559" s="301">
        <v>4</v>
      </c>
      <c r="F1559" s="299" t="s">
        <v>226</v>
      </c>
    </row>
    <row r="1560" spans="1:6" x14ac:dyDescent="0.3">
      <c r="A1560" s="299" t="s">
        <v>495</v>
      </c>
      <c r="B1560" s="299" t="s">
        <v>448</v>
      </c>
      <c r="C1560" s="299" t="s">
        <v>36</v>
      </c>
      <c r="D1560" s="301">
        <v>476.47619047619048</v>
      </c>
      <c r="E1560" s="301">
        <v>8</v>
      </c>
      <c r="F1560" s="299" t="s">
        <v>227</v>
      </c>
    </row>
    <row r="1561" spans="1:6" x14ac:dyDescent="0.3">
      <c r="A1561" s="299" t="s">
        <v>495</v>
      </c>
      <c r="B1561" s="299" t="s">
        <v>448</v>
      </c>
      <c r="C1561" s="299" t="s">
        <v>36</v>
      </c>
      <c r="D1561" s="301">
        <v>4</v>
      </c>
      <c r="E1561" s="301">
        <v>10</v>
      </c>
      <c r="F1561" s="299" t="s">
        <v>228</v>
      </c>
    </row>
    <row r="1562" spans="1:6" x14ac:dyDescent="0.3">
      <c r="A1562" s="299" t="s">
        <v>495</v>
      </c>
      <c r="B1562" s="299" t="s">
        <v>448</v>
      </c>
      <c r="C1562" s="299" t="s">
        <v>36</v>
      </c>
      <c r="D1562" s="301">
        <v>8126.7619047619046</v>
      </c>
      <c r="E1562" s="301">
        <v>12</v>
      </c>
      <c r="F1562" s="299" t="s">
        <v>229</v>
      </c>
    </row>
    <row r="1563" spans="1:6" x14ac:dyDescent="0.3">
      <c r="A1563" s="299" t="s">
        <v>495</v>
      </c>
      <c r="B1563" s="299" t="s">
        <v>448</v>
      </c>
      <c r="C1563" s="299" t="s">
        <v>36</v>
      </c>
      <c r="D1563" s="301">
        <v>1</v>
      </c>
      <c r="E1563" s="301">
        <v>16</v>
      </c>
      <c r="F1563" s="299" t="s">
        <v>399</v>
      </c>
    </row>
    <row r="1564" spans="1:6" x14ac:dyDescent="0.3">
      <c r="A1564" s="299" t="s">
        <v>495</v>
      </c>
      <c r="B1564" s="299" t="s">
        <v>448</v>
      </c>
      <c r="C1564" s="299" t="s">
        <v>36</v>
      </c>
      <c r="D1564" s="301">
        <v>119.61904761904762</v>
      </c>
      <c r="E1564" s="301">
        <v>20</v>
      </c>
      <c r="F1564" s="299" t="s">
        <v>230</v>
      </c>
    </row>
    <row r="1565" spans="1:6" x14ac:dyDescent="0.3">
      <c r="A1565" s="299" t="s">
        <v>495</v>
      </c>
      <c r="B1565" s="299" t="s">
        <v>448</v>
      </c>
      <c r="C1565" s="299" t="s">
        <v>36</v>
      </c>
      <c r="D1565" s="301">
        <v>181.9047619047619</v>
      </c>
      <c r="E1565" s="301">
        <v>24</v>
      </c>
      <c r="F1565" s="299" t="s">
        <v>231</v>
      </c>
    </row>
    <row r="1566" spans="1:6" x14ac:dyDescent="0.3">
      <c r="A1566" s="299" t="s">
        <v>495</v>
      </c>
      <c r="B1566" s="299" t="s">
        <v>448</v>
      </c>
      <c r="C1566" s="299" t="s">
        <v>36</v>
      </c>
      <c r="D1566" s="301">
        <v>3</v>
      </c>
      <c r="E1566" s="301">
        <v>28</v>
      </c>
      <c r="F1566" s="299" t="s">
        <v>373</v>
      </c>
    </row>
    <row r="1567" spans="1:6" x14ac:dyDescent="0.3">
      <c r="A1567" s="299" t="s">
        <v>495</v>
      </c>
      <c r="B1567" s="299" t="s">
        <v>448</v>
      </c>
      <c r="C1567" s="299" t="s">
        <v>36</v>
      </c>
      <c r="D1567" s="301">
        <v>75.61904761904762</v>
      </c>
      <c r="E1567" s="301">
        <v>31</v>
      </c>
      <c r="F1567" s="299" t="s">
        <v>232</v>
      </c>
    </row>
    <row r="1568" spans="1:6" x14ac:dyDescent="0.3">
      <c r="A1568" s="299" t="s">
        <v>495</v>
      </c>
      <c r="B1568" s="299" t="s">
        <v>448</v>
      </c>
      <c r="C1568" s="299" t="s">
        <v>36</v>
      </c>
      <c r="D1568" s="301">
        <v>17398.857142857141</v>
      </c>
      <c r="E1568" s="301">
        <v>32</v>
      </c>
      <c r="F1568" s="299" t="s">
        <v>183</v>
      </c>
    </row>
    <row r="1569" spans="1:6" x14ac:dyDescent="0.3">
      <c r="A1569" s="299" t="s">
        <v>495</v>
      </c>
      <c r="B1569" s="299" t="s">
        <v>448</v>
      </c>
      <c r="C1569" s="299" t="s">
        <v>36</v>
      </c>
      <c r="D1569" s="301">
        <v>365.14285714285717</v>
      </c>
      <c r="E1569" s="301">
        <v>36</v>
      </c>
      <c r="F1569" s="299" t="s">
        <v>233</v>
      </c>
    </row>
    <row r="1570" spans="1:6" x14ac:dyDescent="0.3">
      <c r="A1570" s="299" t="s">
        <v>495</v>
      </c>
      <c r="B1570" s="299" t="s">
        <v>448</v>
      </c>
      <c r="C1570" s="299" t="s">
        <v>36</v>
      </c>
      <c r="D1570" s="301">
        <v>927.80952380952385</v>
      </c>
      <c r="E1570" s="301">
        <v>40</v>
      </c>
      <c r="F1570" s="299" t="s">
        <v>100</v>
      </c>
    </row>
    <row r="1571" spans="1:6" x14ac:dyDescent="0.3">
      <c r="A1571" s="299" t="s">
        <v>495</v>
      </c>
      <c r="B1571" s="299" t="s">
        <v>448</v>
      </c>
      <c r="C1571" s="299" t="s">
        <v>36</v>
      </c>
      <c r="D1571" s="301">
        <v>1</v>
      </c>
      <c r="E1571" s="301">
        <v>48</v>
      </c>
      <c r="F1571" s="299" t="s">
        <v>235</v>
      </c>
    </row>
    <row r="1572" spans="1:6" x14ac:dyDescent="0.3">
      <c r="A1572" s="299" t="s">
        <v>495</v>
      </c>
      <c r="B1572" s="299" t="s">
        <v>448</v>
      </c>
      <c r="C1572" s="299" t="s">
        <v>36</v>
      </c>
      <c r="D1572" s="301">
        <v>4558</v>
      </c>
      <c r="E1572" s="301">
        <v>50</v>
      </c>
      <c r="F1572" s="299" t="s">
        <v>236</v>
      </c>
    </row>
    <row r="1573" spans="1:6" x14ac:dyDescent="0.3">
      <c r="A1573" s="299" t="s">
        <v>495</v>
      </c>
      <c r="B1573" s="299" t="s">
        <v>448</v>
      </c>
      <c r="C1573" s="299" t="s">
        <v>36</v>
      </c>
      <c r="D1573" s="301">
        <v>1332.7142857142856</v>
      </c>
      <c r="E1573" s="301">
        <v>51</v>
      </c>
      <c r="F1573" s="299" t="s">
        <v>237</v>
      </c>
    </row>
    <row r="1574" spans="1:6" x14ac:dyDescent="0.3">
      <c r="A1574" s="299" t="s">
        <v>495</v>
      </c>
      <c r="B1574" s="299" t="s">
        <v>448</v>
      </c>
      <c r="C1574" s="299" t="s">
        <v>36</v>
      </c>
      <c r="D1574" s="301">
        <v>5</v>
      </c>
      <c r="E1574" s="301">
        <v>52</v>
      </c>
      <c r="F1574" s="299" t="s">
        <v>238</v>
      </c>
    </row>
    <row r="1575" spans="1:6" x14ac:dyDescent="0.3">
      <c r="A1575" s="299" t="s">
        <v>495</v>
      </c>
      <c r="B1575" s="299" t="s">
        <v>448</v>
      </c>
      <c r="C1575" s="299" t="s">
        <v>36</v>
      </c>
      <c r="D1575" s="301">
        <v>3755.9047619047619</v>
      </c>
      <c r="E1575" s="301">
        <v>56</v>
      </c>
      <c r="F1575" s="299" t="s">
        <v>239</v>
      </c>
    </row>
    <row r="1576" spans="1:6" x14ac:dyDescent="0.3">
      <c r="A1576" s="299" t="s">
        <v>495</v>
      </c>
      <c r="B1576" s="299" t="s">
        <v>448</v>
      </c>
      <c r="C1576" s="299" t="s">
        <v>36</v>
      </c>
      <c r="D1576" s="301">
        <v>6</v>
      </c>
      <c r="E1576" s="301">
        <v>60</v>
      </c>
      <c r="F1576" s="299" t="s">
        <v>240</v>
      </c>
    </row>
    <row r="1577" spans="1:6" x14ac:dyDescent="0.3">
      <c r="A1577" s="299" t="s">
        <v>495</v>
      </c>
      <c r="B1577" s="299" t="s">
        <v>448</v>
      </c>
      <c r="C1577" s="299" t="s">
        <v>36</v>
      </c>
      <c r="D1577" s="301">
        <v>7.8571428571428568</v>
      </c>
      <c r="E1577" s="301">
        <v>64</v>
      </c>
      <c r="F1577" s="299" t="s">
        <v>374</v>
      </c>
    </row>
    <row r="1578" spans="1:6" x14ac:dyDescent="0.3">
      <c r="A1578" s="299" t="s">
        <v>495</v>
      </c>
      <c r="B1578" s="299" t="s">
        <v>448</v>
      </c>
      <c r="C1578" s="299" t="s">
        <v>36</v>
      </c>
      <c r="D1578" s="301">
        <v>12072.476190476191</v>
      </c>
      <c r="E1578" s="301">
        <v>68</v>
      </c>
      <c r="F1578" s="299" t="s">
        <v>241</v>
      </c>
    </row>
    <row r="1579" spans="1:6" x14ac:dyDescent="0.3">
      <c r="A1579" s="299" t="s">
        <v>495</v>
      </c>
      <c r="B1579" s="299" t="s">
        <v>448</v>
      </c>
      <c r="C1579" s="299" t="s">
        <v>36</v>
      </c>
      <c r="D1579" s="301">
        <v>147.23809523809524</v>
      </c>
      <c r="E1579" s="301">
        <v>70</v>
      </c>
      <c r="F1579" s="299" t="s">
        <v>242</v>
      </c>
    </row>
    <row r="1580" spans="1:6" x14ac:dyDescent="0.3">
      <c r="A1580" s="299" t="s">
        <v>495</v>
      </c>
      <c r="B1580" s="299" t="s">
        <v>448</v>
      </c>
      <c r="C1580" s="299" t="s">
        <v>36</v>
      </c>
      <c r="D1580" s="301">
        <v>4</v>
      </c>
      <c r="E1580" s="301">
        <v>72</v>
      </c>
      <c r="F1580" s="299" t="s">
        <v>375</v>
      </c>
    </row>
    <row r="1581" spans="1:6" x14ac:dyDescent="0.3">
      <c r="A1581" s="299" t="s">
        <v>495</v>
      </c>
      <c r="B1581" s="299" t="s">
        <v>448</v>
      </c>
      <c r="C1581" s="299" t="s">
        <v>36</v>
      </c>
      <c r="D1581" s="301">
        <v>1</v>
      </c>
      <c r="E1581" s="301">
        <v>74</v>
      </c>
      <c r="F1581" s="299" t="s">
        <v>400</v>
      </c>
    </row>
    <row r="1582" spans="1:6" x14ac:dyDescent="0.3">
      <c r="A1582" s="299" t="s">
        <v>495</v>
      </c>
      <c r="B1582" s="299" t="s">
        <v>448</v>
      </c>
      <c r="C1582" s="299" t="s">
        <v>36</v>
      </c>
      <c r="D1582" s="301">
        <v>8693.1428571428569</v>
      </c>
      <c r="E1582" s="301">
        <v>76</v>
      </c>
      <c r="F1582" s="299" t="s">
        <v>243</v>
      </c>
    </row>
    <row r="1583" spans="1:6" x14ac:dyDescent="0.3">
      <c r="A1583" s="299" t="s">
        <v>495</v>
      </c>
      <c r="B1583" s="299" t="s">
        <v>448</v>
      </c>
      <c r="C1583" s="299" t="s">
        <v>36</v>
      </c>
      <c r="D1583" s="301">
        <v>10</v>
      </c>
      <c r="E1583" s="301">
        <v>84</v>
      </c>
      <c r="F1583" s="299" t="s">
        <v>401</v>
      </c>
    </row>
    <row r="1584" spans="1:6" x14ac:dyDescent="0.3">
      <c r="A1584" s="299" t="s">
        <v>495</v>
      </c>
      <c r="B1584" s="299" t="s">
        <v>448</v>
      </c>
      <c r="C1584" s="299" t="s">
        <v>36</v>
      </c>
      <c r="D1584" s="301">
        <v>10.666666666666666</v>
      </c>
      <c r="E1584" s="301">
        <v>86</v>
      </c>
      <c r="F1584" s="299" t="s">
        <v>244</v>
      </c>
    </row>
    <row r="1585" spans="1:6" x14ac:dyDescent="0.3">
      <c r="A1585" s="299" t="s">
        <v>495</v>
      </c>
      <c r="B1585" s="299" t="s">
        <v>448</v>
      </c>
      <c r="C1585" s="299" t="s">
        <v>36</v>
      </c>
      <c r="D1585" s="301">
        <v>3.1428571428571428</v>
      </c>
      <c r="E1585" s="301">
        <v>92</v>
      </c>
      <c r="F1585" s="299" t="s">
        <v>376</v>
      </c>
    </row>
    <row r="1586" spans="1:6" x14ac:dyDescent="0.3">
      <c r="A1586" s="299" t="s">
        <v>495</v>
      </c>
      <c r="B1586" s="299" t="s">
        <v>448</v>
      </c>
      <c r="C1586" s="299" t="s">
        <v>36</v>
      </c>
      <c r="D1586" s="301">
        <v>2</v>
      </c>
      <c r="E1586" s="301">
        <v>96</v>
      </c>
      <c r="F1586" s="299" t="s">
        <v>377</v>
      </c>
    </row>
    <row r="1587" spans="1:6" x14ac:dyDescent="0.3">
      <c r="A1587" s="299" t="s">
        <v>495</v>
      </c>
      <c r="B1587" s="299" t="s">
        <v>448</v>
      </c>
      <c r="C1587" s="299" t="s">
        <v>36</v>
      </c>
      <c r="D1587" s="301">
        <v>17542.095238095237</v>
      </c>
      <c r="E1587" s="301">
        <v>100</v>
      </c>
      <c r="F1587" s="299" t="s">
        <v>101</v>
      </c>
    </row>
    <row r="1588" spans="1:6" x14ac:dyDescent="0.3">
      <c r="A1588" s="299" t="s">
        <v>495</v>
      </c>
      <c r="B1588" s="299" t="s">
        <v>448</v>
      </c>
      <c r="C1588" s="299" t="s">
        <v>36</v>
      </c>
      <c r="D1588" s="301">
        <v>22</v>
      </c>
      <c r="E1588" s="301">
        <v>104</v>
      </c>
      <c r="F1588" s="299" t="s">
        <v>245</v>
      </c>
    </row>
    <row r="1589" spans="1:6" x14ac:dyDescent="0.3">
      <c r="A1589" s="299" t="s">
        <v>495</v>
      </c>
      <c r="B1589" s="299" t="s">
        <v>448</v>
      </c>
      <c r="C1589" s="299" t="s">
        <v>36</v>
      </c>
      <c r="D1589" s="301">
        <v>37.904761904761905</v>
      </c>
      <c r="E1589" s="301">
        <v>108</v>
      </c>
      <c r="F1589" s="299" t="s">
        <v>246</v>
      </c>
    </row>
    <row r="1590" spans="1:6" x14ac:dyDescent="0.3">
      <c r="A1590" s="299" t="s">
        <v>495</v>
      </c>
      <c r="B1590" s="299" t="s">
        <v>448</v>
      </c>
      <c r="C1590" s="299" t="s">
        <v>36</v>
      </c>
      <c r="D1590" s="301">
        <v>609.47619047619037</v>
      </c>
      <c r="E1590" s="301">
        <v>112</v>
      </c>
      <c r="F1590" s="299" t="s">
        <v>247</v>
      </c>
    </row>
    <row r="1591" spans="1:6" x14ac:dyDescent="0.3">
      <c r="A1591" s="299" t="s">
        <v>495</v>
      </c>
      <c r="B1591" s="299" t="s">
        <v>448</v>
      </c>
      <c r="C1591" s="299" t="s">
        <v>36</v>
      </c>
      <c r="D1591" s="301">
        <v>2</v>
      </c>
      <c r="E1591" s="301">
        <v>116</v>
      </c>
      <c r="F1591" s="299" t="s">
        <v>248</v>
      </c>
    </row>
    <row r="1592" spans="1:6" x14ac:dyDescent="0.3">
      <c r="A1592" s="299" t="s">
        <v>495</v>
      </c>
      <c r="B1592" s="299" t="s">
        <v>448</v>
      </c>
      <c r="C1592" s="299" t="s">
        <v>36</v>
      </c>
      <c r="D1592" s="301">
        <v>1127.5238095238094</v>
      </c>
      <c r="E1592" s="301">
        <v>120</v>
      </c>
      <c r="F1592" s="299" t="s">
        <v>249</v>
      </c>
    </row>
    <row r="1593" spans="1:6" x14ac:dyDescent="0.3">
      <c r="A1593" s="299" t="s">
        <v>495</v>
      </c>
      <c r="B1593" s="299" t="s">
        <v>448</v>
      </c>
      <c r="C1593" s="299" t="s">
        <v>36</v>
      </c>
      <c r="D1593" s="301">
        <v>451.33333333333331</v>
      </c>
      <c r="E1593" s="301">
        <v>124</v>
      </c>
      <c r="F1593" s="299" t="s">
        <v>250</v>
      </c>
    </row>
    <row r="1594" spans="1:6" x14ac:dyDescent="0.3">
      <c r="A1594" s="299" t="s">
        <v>495</v>
      </c>
      <c r="B1594" s="299" t="s">
        <v>448</v>
      </c>
      <c r="C1594" s="299" t="s">
        <v>36</v>
      </c>
      <c r="D1594" s="301">
        <v>351.90476190476193</v>
      </c>
      <c r="E1594" s="301">
        <v>132</v>
      </c>
      <c r="F1594" s="299" t="s">
        <v>251</v>
      </c>
    </row>
    <row r="1595" spans="1:6" x14ac:dyDescent="0.3">
      <c r="A1595" s="299" t="s">
        <v>495</v>
      </c>
      <c r="B1595" s="299" t="s">
        <v>448</v>
      </c>
      <c r="C1595" s="299" t="s">
        <v>36</v>
      </c>
      <c r="D1595" s="301">
        <v>30.61904761904762</v>
      </c>
      <c r="E1595" s="301">
        <v>140</v>
      </c>
      <c r="F1595" s="299" t="s">
        <v>378</v>
      </c>
    </row>
    <row r="1596" spans="1:6" x14ac:dyDescent="0.3">
      <c r="A1596" s="299" t="s">
        <v>495</v>
      </c>
      <c r="B1596" s="299" t="s">
        <v>448</v>
      </c>
      <c r="C1596" s="299" t="s">
        <v>36</v>
      </c>
      <c r="D1596" s="301">
        <v>93.80952380952381</v>
      </c>
      <c r="E1596" s="301">
        <v>144</v>
      </c>
      <c r="F1596" s="299" t="s">
        <v>253</v>
      </c>
    </row>
    <row r="1597" spans="1:6" x14ac:dyDescent="0.3">
      <c r="A1597" s="299" t="s">
        <v>495</v>
      </c>
      <c r="B1597" s="299" t="s">
        <v>448</v>
      </c>
      <c r="C1597" s="299" t="s">
        <v>36</v>
      </c>
      <c r="D1597" s="301">
        <v>17.428571428571431</v>
      </c>
      <c r="E1597" s="301">
        <v>148</v>
      </c>
      <c r="F1597" s="299" t="s">
        <v>379</v>
      </c>
    </row>
    <row r="1598" spans="1:6" x14ac:dyDescent="0.3">
      <c r="A1598" s="299" t="s">
        <v>495</v>
      </c>
      <c r="B1598" s="299" t="s">
        <v>448</v>
      </c>
      <c r="C1598" s="299" t="s">
        <v>36</v>
      </c>
      <c r="D1598" s="301">
        <v>3625.6190476190477</v>
      </c>
      <c r="E1598" s="301">
        <v>152</v>
      </c>
      <c r="F1598" s="299" t="s">
        <v>254</v>
      </c>
    </row>
    <row r="1599" spans="1:6" x14ac:dyDescent="0.3">
      <c r="A1599" s="299" t="s">
        <v>495</v>
      </c>
      <c r="B1599" s="299" t="s">
        <v>448</v>
      </c>
      <c r="C1599" s="299" t="s">
        <v>36</v>
      </c>
      <c r="D1599" s="301">
        <v>33573.809523809527</v>
      </c>
      <c r="E1599" s="301">
        <v>156</v>
      </c>
      <c r="F1599" s="299" t="s">
        <v>112</v>
      </c>
    </row>
    <row r="1600" spans="1:6" x14ac:dyDescent="0.3">
      <c r="A1600" s="299" t="s">
        <v>495</v>
      </c>
      <c r="B1600" s="299" t="s">
        <v>448</v>
      </c>
      <c r="C1600" s="299" t="s">
        <v>36</v>
      </c>
      <c r="D1600" s="301">
        <v>37.857142857142854</v>
      </c>
      <c r="E1600" s="301">
        <v>158</v>
      </c>
      <c r="F1600" s="299" t="s">
        <v>255</v>
      </c>
    </row>
    <row r="1601" spans="1:6" x14ac:dyDescent="0.3">
      <c r="A1601" s="299" t="s">
        <v>495</v>
      </c>
      <c r="B1601" s="299" t="s">
        <v>448</v>
      </c>
      <c r="C1601" s="299" t="s">
        <v>36</v>
      </c>
      <c r="D1601" s="301">
        <v>42927.666666666672</v>
      </c>
      <c r="E1601" s="301">
        <v>170</v>
      </c>
      <c r="F1601" s="299" t="s">
        <v>102</v>
      </c>
    </row>
    <row r="1602" spans="1:6" x14ac:dyDescent="0.3">
      <c r="A1602" s="299" t="s">
        <v>495</v>
      </c>
      <c r="B1602" s="299" t="s">
        <v>448</v>
      </c>
      <c r="C1602" s="299" t="s">
        <v>36</v>
      </c>
      <c r="D1602" s="301">
        <v>5.333333333333333</v>
      </c>
      <c r="E1602" s="301">
        <v>174</v>
      </c>
      <c r="F1602" s="299" t="s">
        <v>257</v>
      </c>
    </row>
    <row r="1603" spans="1:6" x14ac:dyDescent="0.3">
      <c r="A1603" s="299" t="s">
        <v>495</v>
      </c>
      <c r="B1603" s="299" t="s">
        <v>448</v>
      </c>
      <c r="C1603" s="299" t="s">
        <v>36</v>
      </c>
      <c r="D1603" s="301">
        <v>308.47619047619048</v>
      </c>
      <c r="E1603" s="301">
        <v>178</v>
      </c>
      <c r="F1603" s="299" t="s">
        <v>258</v>
      </c>
    </row>
    <row r="1604" spans="1:6" x14ac:dyDescent="0.3">
      <c r="A1604" s="299" t="s">
        <v>495</v>
      </c>
      <c r="B1604" s="299" t="s">
        <v>448</v>
      </c>
      <c r="C1604" s="299" t="s">
        <v>36</v>
      </c>
      <c r="D1604" s="301">
        <v>51.952380952380956</v>
      </c>
      <c r="E1604" s="301">
        <v>180</v>
      </c>
      <c r="F1604" s="299" t="s">
        <v>259</v>
      </c>
    </row>
    <row r="1605" spans="1:6" x14ac:dyDescent="0.3">
      <c r="A1605" s="299" t="s">
        <v>495</v>
      </c>
      <c r="B1605" s="299" t="s">
        <v>448</v>
      </c>
      <c r="C1605" s="299" t="s">
        <v>36</v>
      </c>
      <c r="D1605" s="301">
        <v>0.2857142857142857</v>
      </c>
      <c r="E1605" s="301">
        <v>184</v>
      </c>
      <c r="F1605" s="299" t="s">
        <v>402</v>
      </c>
    </row>
    <row r="1606" spans="1:6" x14ac:dyDescent="0.3">
      <c r="A1606" s="299" t="s">
        <v>495</v>
      </c>
      <c r="B1606" s="299" t="s">
        <v>448</v>
      </c>
      <c r="C1606" s="299" t="s">
        <v>36</v>
      </c>
      <c r="D1606" s="301">
        <v>282.57142857142856</v>
      </c>
      <c r="E1606" s="301">
        <v>188</v>
      </c>
      <c r="F1606" s="299" t="s">
        <v>260</v>
      </c>
    </row>
    <row r="1607" spans="1:6" x14ac:dyDescent="0.3">
      <c r="A1607" s="299" t="s">
        <v>495</v>
      </c>
      <c r="B1607" s="299" t="s">
        <v>448</v>
      </c>
      <c r="C1607" s="299" t="s">
        <v>36</v>
      </c>
      <c r="D1607" s="301">
        <v>495.90476190476193</v>
      </c>
      <c r="E1607" s="301">
        <v>191</v>
      </c>
      <c r="F1607" s="299" t="s">
        <v>103</v>
      </c>
    </row>
    <row r="1608" spans="1:6" x14ac:dyDescent="0.3">
      <c r="A1608" s="299" t="s">
        <v>495</v>
      </c>
      <c r="B1608" s="299" t="s">
        <v>448</v>
      </c>
      <c r="C1608" s="299" t="s">
        <v>36</v>
      </c>
      <c r="D1608" s="301">
        <v>8589</v>
      </c>
      <c r="E1608" s="301">
        <v>192</v>
      </c>
      <c r="F1608" s="299" t="s">
        <v>261</v>
      </c>
    </row>
    <row r="1609" spans="1:6" x14ac:dyDescent="0.3">
      <c r="A1609" s="299" t="s">
        <v>495</v>
      </c>
      <c r="B1609" s="299" t="s">
        <v>448</v>
      </c>
      <c r="C1609" s="299" t="s">
        <v>36</v>
      </c>
      <c r="D1609" s="301">
        <v>92.285714285714292</v>
      </c>
      <c r="E1609" s="301">
        <v>196</v>
      </c>
      <c r="F1609" s="299" t="s">
        <v>120</v>
      </c>
    </row>
    <row r="1610" spans="1:6" x14ac:dyDescent="0.3">
      <c r="A1610" s="299" t="s">
        <v>495</v>
      </c>
      <c r="B1610" s="299" t="s">
        <v>448</v>
      </c>
      <c r="C1610" s="299" t="s">
        <v>36</v>
      </c>
      <c r="D1610" s="301">
        <v>909.28571428571433</v>
      </c>
      <c r="E1610" s="301">
        <v>203</v>
      </c>
      <c r="F1610" s="299" t="s">
        <v>224</v>
      </c>
    </row>
    <row r="1611" spans="1:6" x14ac:dyDescent="0.3">
      <c r="A1611" s="299" t="s">
        <v>495</v>
      </c>
      <c r="B1611" s="299" t="s">
        <v>448</v>
      </c>
      <c r="C1611" s="299" t="s">
        <v>36</v>
      </c>
      <c r="D1611" s="301">
        <v>155.33333333333331</v>
      </c>
      <c r="E1611" s="301">
        <v>204</v>
      </c>
      <c r="F1611" s="299" t="s">
        <v>262</v>
      </c>
    </row>
    <row r="1612" spans="1:6" x14ac:dyDescent="0.3">
      <c r="A1612" s="299" t="s">
        <v>495</v>
      </c>
      <c r="B1612" s="299" t="s">
        <v>448</v>
      </c>
      <c r="C1612" s="299" t="s">
        <v>36</v>
      </c>
      <c r="D1612" s="301">
        <v>968.85714285714289</v>
      </c>
      <c r="E1612" s="301">
        <v>208</v>
      </c>
      <c r="F1612" s="299" t="s">
        <v>113</v>
      </c>
    </row>
    <row r="1613" spans="1:6" x14ac:dyDescent="0.3">
      <c r="A1613" s="299" t="s">
        <v>495</v>
      </c>
      <c r="B1613" s="299" t="s">
        <v>448</v>
      </c>
      <c r="C1613" s="299" t="s">
        <v>36</v>
      </c>
      <c r="D1613" s="301">
        <v>38.285714285714285</v>
      </c>
      <c r="E1613" s="301">
        <v>212</v>
      </c>
      <c r="F1613" s="299" t="s">
        <v>263</v>
      </c>
    </row>
    <row r="1614" spans="1:6" x14ac:dyDescent="0.3">
      <c r="A1614" s="299" t="s">
        <v>495</v>
      </c>
      <c r="B1614" s="299" t="s">
        <v>448</v>
      </c>
      <c r="C1614" s="299" t="s">
        <v>36</v>
      </c>
      <c r="D1614" s="301">
        <v>7128.0952380952385</v>
      </c>
      <c r="E1614" s="301">
        <v>214</v>
      </c>
      <c r="F1614" s="299" t="s">
        <v>225</v>
      </c>
    </row>
    <row r="1615" spans="1:6" x14ac:dyDescent="0.3">
      <c r="A1615" s="299" t="s">
        <v>495</v>
      </c>
      <c r="B1615" s="299" t="s">
        <v>448</v>
      </c>
      <c r="C1615" s="299" t="s">
        <v>36</v>
      </c>
      <c r="D1615" s="301">
        <v>23553.857142857145</v>
      </c>
      <c r="E1615" s="301">
        <v>218</v>
      </c>
      <c r="F1615" s="299" t="s">
        <v>114</v>
      </c>
    </row>
    <row r="1616" spans="1:6" x14ac:dyDescent="0.3">
      <c r="A1616" s="299" t="s">
        <v>495</v>
      </c>
      <c r="B1616" s="299" t="s">
        <v>448</v>
      </c>
      <c r="C1616" s="299" t="s">
        <v>36</v>
      </c>
      <c r="D1616" s="301">
        <v>2158.1904761904761</v>
      </c>
      <c r="E1616" s="301">
        <v>222</v>
      </c>
      <c r="F1616" s="299" t="s">
        <v>264</v>
      </c>
    </row>
    <row r="1617" spans="1:6" x14ac:dyDescent="0.3">
      <c r="A1617" s="299" t="s">
        <v>495</v>
      </c>
      <c r="B1617" s="299" t="s">
        <v>448</v>
      </c>
      <c r="C1617" s="299" t="s">
        <v>36</v>
      </c>
      <c r="D1617" s="301">
        <v>561.28571428571422</v>
      </c>
      <c r="E1617" s="301">
        <v>226</v>
      </c>
      <c r="F1617" s="299" t="s">
        <v>265</v>
      </c>
    </row>
    <row r="1618" spans="1:6" x14ac:dyDescent="0.3">
      <c r="A1618" s="299" t="s">
        <v>495</v>
      </c>
      <c r="B1618" s="299" t="s">
        <v>448</v>
      </c>
      <c r="C1618" s="299" t="s">
        <v>36</v>
      </c>
      <c r="D1618" s="301">
        <v>83.19047619047619</v>
      </c>
      <c r="E1618" s="301">
        <v>231</v>
      </c>
      <c r="F1618" s="299" t="s">
        <v>266</v>
      </c>
    </row>
    <row r="1619" spans="1:6" x14ac:dyDescent="0.3">
      <c r="A1619" s="299" t="s">
        <v>495</v>
      </c>
      <c r="B1619" s="299" t="s">
        <v>448</v>
      </c>
      <c r="C1619" s="299" t="s">
        <v>36</v>
      </c>
      <c r="D1619" s="301">
        <v>15.761904761904763</v>
      </c>
      <c r="E1619" s="301">
        <v>232</v>
      </c>
      <c r="F1619" s="299" t="s">
        <v>380</v>
      </c>
    </row>
    <row r="1620" spans="1:6" x14ac:dyDescent="0.3">
      <c r="A1620" s="299" t="s">
        <v>495</v>
      </c>
      <c r="B1620" s="299" t="s">
        <v>448</v>
      </c>
      <c r="C1620" s="299" t="s">
        <v>36</v>
      </c>
      <c r="D1620" s="301">
        <v>286.95238095238096</v>
      </c>
      <c r="E1620" s="301">
        <v>233</v>
      </c>
      <c r="F1620" s="299" t="s">
        <v>104</v>
      </c>
    </row>
    <row r="1621" spans="1:6" x14ac:dyDescent="0.3">
      <c r="A1621" s="299" t="s">
        <v>495</v>
      </c>
      <c r="B1621" s="299" t="s">
        <v>448</v>
      </c>
      <c r="C1621" s="299" t="s">
        <v>36</v>
      </c>
      <c r="D1621" s="301">
        <v>2</v>
      </c>
      <c r="E1621" s="301">
        <v>234</v>
      </c>
      <c r="F1621" s="299" t="s">
        <v>267</v>
      </c>
    </row>
    <row r="1622" spans="1:6" x14ac:dyDescent="0.3">
      <c r="A1622" s="299" t="s">
        <v>495</v>
      </c>
      <c r="B1622" s="299" t="s">
        <v>448</v>
      </c>
      <c r="C1622" s="299" t="s">
        <v>36</v>
      </c>
      <c r="D1622" s="301">
        <v>6</v>
      </c>
      <c r="E1622" s="301">
        <v>239</v>
      </c>
      <c r="F1622" s="299" t="s">
        <v>404</v>
      </c>
    </row>
    <row r="1623" spans="1:6" x14ac:dyDescent="0.3">
      <c r="A1623" s="299" t="s">
        <v>495</v>
      </c>
      <c r="B1623" s="299" t="s">
        <v>448</v>
      </c>
      <c r="C1623" s="299" t="s">
        <v>36</v>
      </c>
      <c r="D1623" s="301">
        <v>5</v>
      </c>
      <c r="E1623" s="301">
        <v>242</v>
      </c>
      <c r="F1623" s="299" t="s">
        <v>405</v>
      </c>
    </row>
    <row r="1624" spans="1:6" x14ac:dyDescent="0.3">
      <c r="A1624" s="299" t="s">
        <v>495</v>
      </c>
      <c r="B1624" s="299" t="s">
        <v>448</v>
      </c>
      <c r="C1624" s="299" t="s">
        <v>36</v>
      </c>
      <c r="D1624" s="301">
        <v>763.14285714285711</v>
      </c>
      <c r="E1624" s="301">
        <v>246</v>
      </c>
      <c r="F1624" s="299" t="s">
        <v>116</v>
      </c>
    </row>
    <row r="1625" spans="1:6" x14ac:dyDescent="0.3">
      <c r="A1625" s="299" t="s">
        <v>495</v>
      </c>
      <c r="B1625" s="299" t="s">
        <v>448</v>
      </c>
      <c r="C1625" s="299" t="s">
        <v>36</v>
      </c>
      <c r="D1625" s="301">
        <v>16867.190476190477</v>
      </c>
      <c r="E1625" s="301">
        <v>250</v>
      </c>
      <c r="F1625" s="299" t="s">
        <v>105</v>
      </c>
    </row>
    <row r="1626" spans="1:6" x14ac:dyDescent="0.3">
      <c r="A1626" s="299" t="s">
        <v>495</v>
      </c>
      <c r="B1626" s="299" t="s">
        <v>448</v>
      </c>
      <c r="C1626" s="299" t="s">
        <v>36</v>
      </c>
      <c r="D1626" s="301">
        <v>2</v>
      </c>
      <c r="E1626" s="301">
        <v>258</v>
      </c>
      <c r="F1626" s="299" t="s">
        <v>407</v>
      </c>
    </row>
    <row r="1627" spans="1:6" x14ac:dyDescent="0.3">
      <c r="A1627" s="299" t="s">
        <v>495</v>
      </c>
      <c r="B1627" s="299" t="s">
        <v>448</v>
      </c>
      <c r="C1627" s="299" t="s">
        <v>36</v>
      </c>
      <c r="D1627" s="301">
        <v>2</v>
      </c>
      <c r="E1627" s="301">
        <v>260</v>
      </c>
      <c r="F1627" s="299" t="s">
        <v>408</v>
      </c>
    </row>
    <row r="1628" spans="1:6" x14ac:dyDescent="0.3">
      <c r="A1628" s="299" t="s">
        <v>495</v>
      </c>
      <c r="B1628" s="299" t="s">
        <v>448</v>
      </c>
      <c r="C1628" s="299" t="s">
        <v>36</v>
      </c>
      <c r="D1628" s="301">
        <v>8.4285714285714288</v>
      </c>
      <c r="E1628" s="301">
        <v>262</v>
      </c>
      <c r="F1628" s="299" t="s">
        <v>409</v>
      </c>
    </row>
    <row r="1629" spans="1:6" x14ac:dyDescent="0.3">
      <c r="A1629" s="299" t="s">
        <v>495</v>
      </c>
      <c r="B1629" s="299" t="s">
        <v>448</v>
      </c>
      <c r="C1629" s="299" t="s">
        <v>36</v>
      </c>
      <c r="D1629" s="301">
        <v>22.238095238095241</v>
      </c>
      <c r="E1629" s="301">
        <v>266</v>
      </c>
      <c r="F1629" s="299" t="s">
        <v>268</v>
      </c>
    </row>
    <row r="1630" spans="1:6" x14ac:dyDescent="0.3">
      <c r="A1630" s="299" t="s">
        <v>495</v>
      </c>
      <c r="B1630" s="299" t="s">
        <v>448</v>
      </c>
      <c r="C1630" s="299" t="s">
        <v>36</v>
      </c>
      <c r="D1630" s="301">
        <v>2055.9047619047619</v>
      </c>
      <c r="E1630" s="301">
        <v>268</v>
      </c>
      <c r="F1630" s="299" t="s">
        <v>269</v>
      </c>
    </row>
    <row r="1631" spans="1:6" x14ac:dyDescent="0.3">
      <c r="A1631" s="299" t="s">
        <v>495</v>
      </c>
      <c r="B1631" s="299" t="s">
        <v>448</v>
      </c>
      <c r="C1631" s="299" t="s">
        <v>36</v>
      </c>
      <c r="D1631" s="301">
        <v>5252</v>
      </c>
      <c r="E1631" s="301">
        <v>270</v>
      </c>
      <c r="F1631" s="299" t="s">
        <v>270</v>
      </c>
    </row>
    <row r="1632" spans="1:6" x14ac:dyDescent="0.3">
      <c r="A1632" s="299" t="s">
        <v>495</v>
      </c>
      <c r="B1632" s="299" t="s">
        <v>448</v>
      </c>
      <c r="C1632" s="299" t="s">
        <v>36</v>
      </c>
      <c r="D1632" s="301">
        <v>155.71428571428569</v>
      </c>
      <c r="E1632" s="301">
        <v>275</v>
      </c>
      <c r="F1632" s="299" t="s">
        <v>271</v>
      </c>
    </row>
    <row r="1633" spans="1:6" x14ac:dyDescent="0.3">
      <c r="A1633" s="299" t="s">
        <v>495</v>
      </c>
      <c r="B1633" s="299" t="s">
        <v>448</v>
      </c>
      <c r="C1633" s="299" t="s">
        <v>36</v>
      </c>
      <c r="D1633" s="301">
        <v>11713.333333333332</v>
      </c>
      <c r="E1633" s="301">
        <v>276</v>
      </c>
      <c r="F1633" s="299" t="s">
        <v>99</v>
      </c>
    </row>
    <row r="1634" spans="1:6" x14ac:dyDescent="0.3">
      <c r="A1634" s="299" t="s">
        <v>495</v>
      </c>
      <c r="B1634" s="299" t="s">
        <v>448</v>
      </c>
      <c r="C1634" s="299" t="s">
        <v>36</v>
      </c>
      <c r="D1634" s="301">
        <v>5115.3809523809523</v>
      </c>
      <c r="E1634" s="301">
        <v>288</v>
      </c>
      <c r="F1634" s="299" t="s">
        <v>272</v>
      </c>
    </row>
    <row r="1635" spans="1:6" x14ac:dyDescent="0.3">
      <c r="A1635" s="299" t="s">
        <v>495</v>
      </c>
      <c r="B1635" s="299" t="s">
        <v>448</v>
      </c>
      <c r="C1635" s="299" t="s">
        <v>36</v>
      </c>
      <c r="D1635" s="301">
        <v>8.3809523809523814</v>
      </c>
      <c r="E1635" s="301">
        <v>292</v>
      </c>
      <c r="F1635" s="299" t="s">
        <v>273</v>
      </c>
    </row>
    <row r="1636" spans="1:6" x14ac:dyDescent="0.3">
      <c r="A1636" s="299" t="s">
        <v>495</v>
      </c>
      <c r="B1636" s="299" t="s">
        <v>448</v>
      </c>
      <c r="C1636" s="299" t="s">
        <v>36</v>
      </c>
      <c r="D1636" s="301">
        <v>1</v>
      </c>
      <c r="E1636" s="301">
        <v>296</v>
      </c>
      <c r="F1636" s="299" t="s">
        <v>415</v>
      </c>
    </row>
    <row r="1637" spans="1:6" x14ac:dyDescent="0.3">
      <c r="A1637" s="299" t="s">
        <v>495</v>
      </c>
      <c r="B1637" s="299" t="s">
        <v>448</v>
      </c>
      <c r="C1637" s="299" t="s">
        <v>36</v>
      </c>
      <c r="D1637" s="301">
        <v>1115.4285714285716</v>
      </c>
      <c r="E1637" s="301">
        <v>300</v>
      </c>
      <c r="F1637" s="299" t="s">
        <v>117</v>
      </c>
    </row>
    <row r="1638" spans="1:6" x14ac:dyDescent="0.3">
      <c r="A1638" s="299" t="s">
        <v>495</v>
      </c>
      <c r="B1638" s="299" t="s">
        <v>448</v>
      </c>
      <c r="C1638" s="299" t="s">
        <v>36</v>
      </c>
      <c r="D1638" s="301">
        <v>8.2380952380952372</v>
      </c>
      <c r="E1638" s="301">
        <v>304</v>
      </c>
      <c r="F1638" s="299" t="s">
        <v>381</v>
      </c>
    </row>
    <row r="1639" spans="1:6" x14ac:dyDescent="0.3">
      <c r="A1639" s="299" t="s">
        <v>495</v>
      </c>
      <c r="B1639" s="299" t="s">
        <v>448</v>
      </c>
      <c r="C1639" s="299" t="s">
        <v>36</v>
      </c>
      <c r="D1639" s="301">
        <v>7</v>
      </c>
      <c r="E1639" s="301">
        <v>308</v>
      </c>
      <c r="F1639" s="299" t="s">
        <v>7</v>
      </c>
    </row>
    <row r="1640" spans="1:6" x14ac:dyDescent="0.3">
      <c r="A1640" s="299" t="s">
        <v>495</v>
      </c>
      <c r="B1640" s="299" t="s">
        <v>448</v>
      </c>
      <c r="C1640" s="299" t="s">
        <v>36</v>
      </c>
      <c r="D1640" s="301">
        <v>1</v>
      </c>
      <c r="E1640" s="301">
        <v>312</v>
      </c>
      <c r="F1640" s="299" t="s">
        <v>410</v>
      </c>
    </row>
    <row r="1641" spans="1:6" x14ac:dyDescent="0.3">
      <c r="A1641" s="299" t="s">
        <v>495</v>
      </c>
      <c r="B1641" s="299" t="s">
        <v>448</v>
      </c>
      <c r="C1641" s="299" t="s">
        <v>36</v>
      </c>
      <c r="D1641" s="301">
        <v>568</v>
      </c>
      <c r="E1641" s="301">
        <v>320</v>
      </c>
      <c r="F1641" s="299" t="s">
        <v>274</v>
      </c>
    </row>
    <row r="1642" spans="1:6" x14ac:dyDescent="0.3">
      <c r="A1642" s="299" t="s">
        <v>495</v>
      </c>
      <c r="B1642" s="299" t="s">
        <v>448</v>
      </c>
      <c r="C1642" s="299" t="s">
        <v>36</v>
      </c>
      <c r="D1642" s="301">
        <v>2161.0476190476193</v>
      </c>
      <c r="E1642" s="301">
        <v>324</v>
      </c>
      <c r="F1642" s="299" t="s">
        <v>275</v>
      </c>
    </row>
    <row r="1643" spans="1:6" x14ac:dyDescent="0.3">
      <c r="A1643" s="299" t="s">
        <v>495</v>
      </c>
      <c r="B1643" s="299" t="s">
        <v>448</v>
      </c>
      <c r="C1643" s="299" t="s">
        <v>36</v>
      </c>
      <c r="D1643" s="301">
        <v>6</v>
      </c>
      <c r="E1643" s="301">
        <v>328</v>
      </c>
      <c r="F1643" s="299" t="s">
        <v>276</v>
      </c>
    </row>
    <row r="1644" spans="1:6" x14ac:dyDescent="0.3">
      <c r="A1644" s="299" t="s">
        <v>495</v>
      </c>
      <c r="B1644" s="299" t="s">
        <v>448</v>
      </c>
      <c r="C1644" s="299" t="s">
        <v>36</v>
      </c>
      <c r="D1644" s="301">
        <v>141.9047619047619</v>
      </c>
      <c r="E1644" s="301">
        <v>332</v>
      </c>
      <c r="F1644" s="299" t="s">
        <v>277</v>
      </c>
    </row>
    <row r="1645" spans="1:6" x14ac:dyDescent="0.3">
      <c r="A1645" s="299" t="s">
        <v>495</v>
      </c>
      <c r="B1645" s="299" t="s">
        <v>448</v>
      </c>
      <c r="C1645" s="299" t="s">
        <v>36</v>
      </c>
      <c r="D1645" s="301">
        <v>1</v>
      </c>
      <c r="E1645" s="301">
        <v>336</v>
      </c>
      <c r="F1645" s="299" t="s">
        <v>424</v>
      </c>
    </row>
    <row r="1646" spans="1:6" x14ac:dyDescent="0.3">
      <c r="A1646" s="299" t="s">
        <v>495</v>
      </c>
      <c r="B1646" s="299" t="s">
        <v>448</v>
      </c>
      <c r="C1646" s="299" t="s">
        <v>36</v>
      </c>
      <c r="D1646" s="301">
        <v>6670.9047619047624</v>
      </c>
      <c r="E1646" s="301">
        <v>340</v>
      </c>
      <c r="F1646" s="299" t="s">
        <v>190</v>
      </c>
    </row>
    <row r="1647" spans="1:6" x14ac:dyDescent="0.3">
      <c r="A1647" s="299" t="s">
        <v>495</v>
      </c>
      <c r="B1647" s="299" t="s">
        <v>448</v>
      </c>
      <c r="C1647" s="299" t="s">
        <v>36</v>
      </c>
      <c r="D1647" s="301">
        <v>2</v>
      </c>
      <c r="E1647" s="301">
        <v>344</v>
      </c>
      <c r="F1647" s="299" t="s">
        <v>278</v>
      </c>
    </row>
    <row r="1648" spans="1:6" x14ac:dyDescent="0.3">
      <c r="A1648" s="299" t="s">
        <v>495</v>
      </c>
      <c r="B1648" s="299" t="s">
        <v>448</v>
      </c>
      <c r="C1648" s="299" t="s">
        <v>36</v>
      </c>
      <c r="D1648" s="301">
        <v>1615.4285714285713</v>
      </c>
      <c r="E1648" s="301">
        <v>348</v>
      </c>
      <c r="F1648" s="299" t="s">
        <v>279</v>
      </c>
    </row>
    <row r="1649" spans="1:6" x14ac:dyDescent="0.3">
      <c r="A1649" s="299" t="s">
        <v>495</v>
      </c>
      <c r="B1649" s="299" t="s">
        <v>448</v>
      </c>
      <c r="C1649" s="299" t="s">
        <v>36</v>
      </c>
      <c r="D1649" s="301">
        <v>86.142857142857139</v>
      </c>
      <c r="E1649" s="301">
        <v>352</v>
      </c>
      <c r="F1649" s="299" t="s">
        <v>280</v>
      </c>
    </row>
    <row r="1650" spans="1:6" x14ac:dyDescent="0.3">
      <c r="A1650" s="299" t="s">
        <v>495</v>
      </c>
      <c r="B1650" s="299" t="s">
        <v>448</v>
      </c>
      <c r="C1650" s="299" t="s">
        <v>36</v>
      </c>
      <c r="D1650" s="301">
        <v>9887.7619047619046</v>
      </c>
      <c r="E1650" s="301">
        <v>356</v>
      </c>
      <c r="F1650" s="299" t="s">
        <v>281</v>
      </c>
    </row>
    <row r="1651" spans="1:6" x14ac:dyDescent="0.3">
      <c r="A1651" s="299" t="s">
        <v>495</v>
      </c>
      <c r="B1651" s="299" t="s">
        <v>448</v>
      </c>
      <c r="C1651" s="299" t="s">
        <v>36</v>
      </c>
      <c r="D1651" s="301">
        <v>683.38095238095241</v>
      </c>
      <c r="E1651" s="301">
        <v>360</v>
      </c>
      <c r="F1651" s="299" t="s">
        <v>282</v>
      </c>
    </row>
    <row r="1652" spans="1:6" x14ac:dyDescent="0.3">
      <c r="A1652" s="299" t="s">
        <v>495</v>
      </c>
      <c r="B1652" s="299" t="s">
        <v>448</v>
      </c>
      <c r="C1652" s="299" t="s">
        <v>36</v>
      </c>
      <c r="D1652" s="301">
        <v>823.09523809523807</v>
      </c>
      <c r="E1652" s="301">
        <v>364</v>
      </c>
      <c r="F1652" s="299" t="s">
        <v>283</v>
      </c>
    </row>
    <row r="1653" spans="1:6" x14ac:dyDescent="0.3">
      <c r="A1653" s="299" t="s">
        <v>495</v>
      </c>
      <c r="B1653" s="299" t="s">
        <v>448</v>
      </c>
      <c r="C1653" s="299" t="s">
        <v>36</v>
      </c>
      <c r="D1653" s="301">
        <v>125.95238095238095</v>
      </c>
      <c r="E1653" s="301">
        <v>368</v>
      </c>
      <c r="F1653" s="299" t="s">
        <v>284</v>
      </c>
    </row>
    <row r="1654" spans="1:6" x14ac:dyDescent="0.3">
      <c r="A1654" s="299" t="s">
        <v>495</v>
      </c>
      <c r="B1654" s="299" t="s">
        <v>448</v>
      </c>
      <c r="C1654" s="299" t="s">
        <v>36</v>
      </c>
      <c r="D1654" s="301">
        <v>2726.4761904761904</v>
      </c>
      <c r="E1654" s="301">
        <v>372</v>
      </c>
      <c r="F1654" s="299" t="s">
        <v>106</v>
      </c>
    </row>
    <row r="1655" spans="1:6" x14ac:dyDescent="0.3">
      <c r="A1655" s="299" t="s">
        <v>495</v>
      </c>
      <c r="B1655" s="299" t="s">
        <v>448</v>
      </c>
      <c r="C1655" s="299" t="s">
        <v>36</v>
      </c>
      <c r="D1655" s="301">
        <v>417.95238095238096</v>
      </c>
      <c r="E1655" s="301">
        <v>376</v>
      </c>
      <c r="F1655" s="299" t="s">
        <v>285</v>
      </c>
    </row>
    <row r="1656" spans="1:6" x14ac:dyDescent="0.3">
      <c r="A1656" s="299" t="s">
        <v>495</v>
      </c>
      <c r="B1656" s="299" t="s">
        <v>448</v>
      </c>
      <c r="C1656" s="299" t="s">
        <v>36</v>
      </c>
      <c r="D1656" s="301">
        <v>55239.095238095244</v>
      </c>
      <c r="E1656" s="301">
        <v>380</v>
      </c>
      <c r="F1656" s="299" t="s">
        <v>107</v>
      </c>
    </row>
    <row r="1657" spans="1:6" x14ac:dyDescent="0.3">
      <c r="A1657" s="299" t="s">
        <v>495</v>
      </c>
      <c r="B1657" s="299" t="s">
        <v>448</v>
      </c>
      <c r="C1657" s="299" t="s">
        <v>36</v>
      </c>
      <c r="D1657" s="301">
        <v>1320.8095238095239</v>
      </c>
      <c r="E1657" s="301">
        <v>384</v>
      </c>
      <c r="F1657" s="299" t="s">
        <v>286</v>
      </c>
    </row>
    <row r="1658" spans="1:6" x14ac:dyDescent="0.3">
      <c r="A1658" s="299" t="s">
        <v>495</v>
      </c>
      <c r="B1658" s="299" t="s">
        <v>448</v>
      </c>
      <c r="C1658" s="299" t="s">
        <v>36</v>
      </c>
      <c r="D1658" s="301">
        <v>29.714285714285715</v>
      </c>
      <c r="E1658" s="301">
        <v>388</v>
      </c>
      <c r="F1658" s="299" t="s">
        <v>287</v>
      </c>
    </row>
    <row r="1659" spans="1:6" x14ac:dyDescent="0.3">
      <c r="A1659" s="299" t="s">
        <v>495</v>
      </c>
      <c r="B1659" s="299" t="s">
        <v>448</v>
      </c>
      <c r="C1659" s="299" t="s">
        <v>36</v>
      </c>
      <c r="D1659" s="301">
        <v>527.80952380952385</v>
      </c>
      <c r="E1659" s="301">
        <v>392</v>
      </c>
      <c r="F1659" s="299" t="s">
        <v>288</v>
      </c>
    </row>
    <row r="1660" spans="1:6" x14ac:dyDescent="0.3">
      <c r="A1660" s="299" t="s">
        <v>495</v>
      </c>
      <c r="B1660" s="299" t="s">
        <v>448</v>
      </c>
      <c r="C1660" s="299" t="s">
        <v>36</v>
      </c>
      <c r="D1660" s="301">
        <v>118</v>
      </c>
      <c r="E1660" s="301">
        <v>398</v>
      </c>
      <c r="F1660" s="299" t="s">
        <v>289</v>
      </c>
    </row>
    <row r="1661" spans="1:6" x14ac:dyDescent="0.3">
      <c r="A1661" s="299" t="s">
        <v>495</v>
      </c>
      <c r="B1661" s="299" t="s">
        <v>448</v>
      </c>
      <c r="C1661" s="299" t="s">
        <v>36</v>
      </c>
      <c r="D1661" s="301">
        <v>146.1904761904762</v>
      </c>
      <c r="E1661" s="301">
        <v>400</v>
      </c>
      <c r="F1661" s="299" t="s">
        <v>290</v>
      </c>
    </row>
    <row r="1662" spans="1:6" x14ac:dyDescent="0.3">
      <c r="A1662" s="299" t="s">
        <v>495</v>
      </c>
      <c r="B1662" s="299" t="s">
        <v>448</v>
      </c>
      <c r="C1662" s="299" t="s">
        <v>36</v>
      </c>
      <c r="D1662" s="301">
        <v>85.38095238095238</v>
      </c>
      <c r="E1662" s="301">
        <v>404</v>
      </c>
      <c r="F1662" s="299" t="s">
        <v>291</v>
      </c>
    </row>
    <row r="1663" spans="1:6" x14ac:dyDescent="0.3">
      <c r="A1663" s="299" t="s">
        <v>495</v>
      </c>
      <c r="B1663" s="299" t="s">
        <v>448</v>
      </c>
      <c r="C1663" s="299" t="s">
        <v>36</v>
      </c>
      <c r="D1663" s="301">
        <v>37</v>
      </c>
      <c r="E1663" s="301">
        <v>408</v>
      </c>
      <c r="F1663" s="299" t="s">
        <v>292</v>
      </c>
    </row>
    <row r="1664" spans="1:6" x14ac:dyDescent="0.3">
      <c r="A1664" s="299" t="s">
        <v>495</v>
      </c>
      <c r="B1664" s="299" t="s">
        <v>448</v>
      </c>
      <c r="C1664" s="299" t="s">
        <v>36</v>
      </c>
      <c r="D1664" s="301">
        <v>309.04761904761904</v>
      </c>
      <c r="E1664" s="301">
        <v>410</v>
      </c>
      <c r="F1664" s="299" t="s">
        <v>293</v>
      </c>
    </row>
    <row r="1665" spans="1:6" x14ac:dyDescent="0.3">
      <c r="A1665" s="299" t="s">
        <v>495</v>
      </c>
      <c r="B1665" s="299" t="s">
        <v>448</v>
      </c>
      <c r="C1665" s="299" t="s">
        <v>36</v>
      </c>
      <c r="D1665" s="301">
        <v>17.047619047619047</v>
      </c>
      <c r="E1665" s="301">
        <v>414</v>
      </c>
      <c r="F1665" s="299" t="s">
        <v>294</v>
      </c>
    </row>
    <row r="1666" spans="1:6" x14ac:dyDescent="0.3">
      <c r="A1666" s="299" t="s">
        <v>495</v>
      </c>
      <c r="B1666" s="299" t="s">
        <v>448</v>
      </c>
      <c r="C1666" s="299" t="s">
        <v>36</v>
      </c>
      <c r="D1666" s="301">
        <v>22.523809523809526</v>
      </c>
      <c r="E1666" s="301">
        <v>417</v>
      </c>
      <c r="F1666" s="299" t="s">
        <v>295</v>
      </c>
    </row>
    <row r="1667" spans="1:6" x14ac:dyDescent="0.3">
      <c r="A1667" s="299" t="s">
        <v>495</v>
      </c>
      <c r="B1667" s="299" t="s">
        <v>448</v>
      </c>
      <c r="C1667" s="299" t="s">
        <v>36</v>
      </c>
      <c r="D1667" s="301">
        <v>4</v>
      </c>
      <c r="E1667" s="301">
        <v>418</v>
      </c>
      <c r="F1667" s="299" t="s">
        <v>296</v>
      </c>
    </row>
    <row r="1668" spans="1:6" x14ac:dyDescent="0.3">
      <c r="A1668" s="299" t="s">
        <v>495</v>
      </c>
      <c r="B1668" s="299" t="s">
        <v>448</v>
      </c>
      <c r="C1668" s="299" t="s">
        <v>36</v>
      </c>
      <c r="D1668" s="301">
        <v>282.47619047619048</v>
      </c>
      <c r="E1668" s="301">
        <v>422</v>
      </c>
      <c r="F1668" s="299" t="s">
        <v>297</v>
      </c>
    </row>
    <row r="1669" spans="1:6" x14ac:dyDescent="0.3">
      <c r="A1669" s="299" t="s">
        <v>495</v>
      </c>
      <c r="B1669" s="299" t="s">
        <v>448</v>
      </c>
      <c r="C1669" s="299" t="s">
        <v>36</v>
      </c>
      <c r="D1669" s="301">
        <v>1</v>
      </c>
      <c r="E1669" s="301">
        <v>426</v>
      </c>
      <c r="F1669" s="299" t="s">
        <v>298</v>
      </c>
    </row>
    <row r="1670" spans="1:6" x14ac:dyDescent="0.3">
      <c r="A1670" s="299" t="s">
        <v>495</v>
      </c>
      <c r="B1670" s="299" t="s">
        <v>448</v>
      </c>
      <c r="C1670" s="299" t="s">
        <v>36</v>
      </c>
      <c r="D1670" s="301">
        <v>608.61904761904759</v>
      </c>
      <c r="E1670" s="301">
        <v>428</v>
      </c>
      <c r="F1670" s="299" t="s">
        <v>108</v>
      </c>
    </row>
    <row r="1671" spans="1:6" x14ac:dyDescent="0.3">
      <c r="A1671" s="299" t="s">
        <v>495</v>
      </c>
      <c r="B1671" s="299" t="s">
        <v>448</v>
      </c>
      <c r="C1671" s="299" t="s">
        <v>36</v>
      </c>
      <c r="D1671" s="301">
        <v>90.80952380952381</v>
      </c>
      <c r="E1671" s="301">
        <v>430</v>
      </c>
      <c r="F1671" s="299" t="s">
        <v>383</v>
      </c>
    </row>
    <row r="1672" spans="1:6" x14ac:dyDescent="0.3">
      <c r="A1672" s="299" t="s">
        <v>495</v>
      </c>
      <c r="B1672" s="299" t="s">
        <v>448</v>
      </c>
      <c r="C1672" s="299" t="s">
        <v>36</v>
      </c>
      <c r="D1672" s="301">
        <v>79</v>
      </c>
      <c r="E1672" s="301">
        <v>434</v>
      </c>
      <c r="F1672" s="299" t="s">
        <v>299</v>
      </c>
    </row>
    <row r="1673" spans="1:6" x14ac:dyDescent="0.3">
      <c r="A1673" s="299" t="s">
        <v>495</v>
      </c>
      <c r="B1673" s="299" t="s">
        <v>448</v>
      </c>
      <c r="C1673" s="299" t="s">
        <v>36</v>
      </c>
      <c r="D1673" s="301">
        <v>6</v>
      </c>
      <c r="E1673" s="301">
        <v>438</v>
      </c>
      <c r="F1673" s="299" t="s">
        <v>300</v>
      </c>
    </row>
    <row r="1674" spans="1:6" x14ac:dyDescent="0.3">
      <c r="A1674" s="299" t="s">
        <v>495</v>
      </c>
      <c r="B1674" s="299" t="s">
        <v>448</v>
      </c>
      <c r="C1674" s="299" t="s">
        <v>36</v>
      </c>
      <c r="D1674" s="301">
        <v>2138.3333333333335</v>
      </c>
      <c r="E1674" s="301">
        <v>440</v>
      </c>
      <c r="F1674" s="299" t="s">
        <v>118</v>
      </c>
    </row>
    <row r="1675" spans="1:6" x14ac:dyDescent="0.3">
      <c r="A1675" s="299" t="s">
        <v>495</v>
      </c>
      <c r="B1675" s="299" t="s">
        <v>448</v>
      </c>
      <c r="C1675" s="299" t="s">
        <v>36</v>
      </c>
      <c r="D1675" s="301">
        <v>62.38095238095238</v>
      </c>
      <c r="E1675" s="301">
        <v>442</v>
      </c>
      <c r="F1675" s="299" t="s">
        <v>121</v>
      </c>
    </row>
    <row r="1676" spans="1:6" x14ac:dyDescent="0.3">
      <c r="A1676" s="299" t="s">
        <v>495</v>
      </c>
      <c r="B1676" s="299" t="s">
        <v>448</v>
      </c>
      <c r="C1676" s="299" t="s">
        <v>36</v>
      </c>
      <c r="D1676" s="301">
        <v>12.80952380952381</v>
      </c>
      <c r="E1676" s="301">
        <v>450</v>
      </c>
      <c r="F1676" s="299" t="s">
        <v>301</v>
      </c>
    </row>
    <row r="1677" spans="1:6" x14ac:dyDescent="0.3">
      <c r="A1677" s="299" t="s">
        <v>495</v>
      </c>
      <c r="B1677" s="299" t="s">
        <v>448</v>
      </c>
      <c r="C1677" s="299" t="s">
        <v>36</v>
      </c>
      <c r="D1677" s="301">
        <v>10</v>
      </c>
      <c r="E1677" s="301">
        <v>454</v>
      </c>
      <c r="F1677" s="299" t="s">
        <v>302</v>
      </c>
    </row>
    <row r="1678" spans="1:6" x14ac:dyDescent="0.3">
      <c r="A1678" s="299" t="s">
        <v>495</v>
      </c>
      <c r="B1678" s="299" t="s">
        <v>448</v>
      </c>
      <c r="C1678" s="299" t="s">
        <v>36</v>
      </c>
      <c r="D1678" s="301">
        <v>62.952380952380949</v>
      </c>
      <c r="E1678" s="301">
        <v>458</v>
      </c>
      <c r="F1678" s="299" t="s">
        <v>303</v>
      </c>
    </row>
    <row r="1679" spans="1:6" x14ac:dyDescent="0.3">
      <c r="A1679" s="299" t="s">
        <v>495</v>
      </c>
      <c r="B1679" s="299" t="s">
        <v>448</v>
      </c>
      <c r="C1679" s="299" t="s">
        <v>36</v>
      </c>
      <c r="D1679" s="301">
        <v>3</v>
      </c>
      <c r="E1679" s="301">
        <v>462</v>
      </c>
      <c r="F1679" s="299" t="s">
        <v>384</v>
      </c>
    </row>
    <row r="1680" spans="1:6" x14ac:dyDescent="0.3">
      <c r="A1680" s="299" t="s">
        <v>495</v>
      </c>
      <c r="B1680" s="299" t="s">
        <v>448</v>
      </c>
      <c r="C1680" s="299" t="s">
        <v>36</v>
      </c>
      <c r="D1680" s="301">
        <v>13478.857142857143</v>
      </c>
      <c r="E1680" s="301">
        <v>466</v>
      </c>
      <c r="F1680" s="299" t="s">
        <v>304</v>
      </c>
    </row>
    <row r="1681" spans="1:6" x14ac:dyDescent="0.3">
      <c r="A1681" s="299" t="s">
        <v>495</v>
      </c>
      <c r="B1681" s="299" t="s">
        <v>448</v>
      </c>
      <c r="C1681" s="299" t="s">
        <v>36</v>
      </c>
      <c r="D1681" s="301">
        <v>91.38095238095238</v>
      </c>
      <c r="E1681" s="301">
        <v>470</v>
      </c>
      <c r="F1681" s="299" t="s">
        <v>122</v>
      </c>
    </row>
    <row r="1682" spans="1:6" x14ac:dyDescent="0.3">
      <c r="A1682" s="299" t="s">
        <v>495</v>
      </c>
      <c r="B1682" s="299" t="s">
        <v>448</v>
      </c>
      <c r="C1682" s="299" t="s">
        <v>36</v>
      </c>
      <c r="D1682" s="301">
        <v>1</v>
      </c>
      <c r="E1682" s="301">
        <v>474</v>
      </c>
      <c r="F1682" s="299" t="s">
        <v>385</v>
      </c>
    </row>
    <row r="1683" spans="1:6" x14ac:dyDescent="0.3">
      <c r="A1683" s="299" t="s">
        <v>495</v>
      </c>
      <c r="B1683" s="299" t="s">
        <v>448</v>
      </c>
      <c r="C1683" s="299" t="s">
        <v>36</v>
      </c>
      <c r="D1683" s="301">
        <v>1981.6190476190477</v>
      </c>
      <c r="E1683" s="301">
        <v>478</v>
      </c>
      <c r="F1683" s="299" t="s">
        <v>305</v>
      </c>
    </row>
    <row r="1684" spans="1:6" x14ac:dyDescent="0.3">
      <c r="A1684" s="299" t="s">
        <v>495</v>
      </c>
      <c r="B1684" s="299" t="s">
        <v>448</v>
      </c>
      <c r="C1684" s="299" t="s">
        <v>36</v>
      </c>
      <c r="D1684" s="301">
        <v>26.047619047619047</v>
      </c>
      <c r="E1684" s="301">
        <v>480</v>
      </c>
      <c r="F1684" s="299" t="s">
        <v>306</v>
      </c>
    </row>
    <row r="1685" spans="1:6" x14ac:dyDescent="0.3">
      <c r="A1685" s="299" t="s">
        <v>495</v>
      </c>
      <c r="B1685" s="299" t="s">
        <v>448</v>
      </c>
      <c r="C1685" s="299" t="s">
        <v>36</v>
      </c>
      <c r="D1685" s="301">
        <v>3062</v>
      </c>
      <c r="E1685" s="301">
        <v>484</v>
      </c>
      <c r="F1685" s="299" t="s">
        <v>307</v>
      </c>
    </row>
    <row r="1686" spans="1:6" x14ac:dyDescent="0.3">
      <c r="A1686" s="299" t="s">
        <v>495</v>
      </c>
      <c r="B1686" s="299" t="s">
        <v>448</v>
      </c>
      <c r="C1686" s="299" t="s">
        <v>36</v>
      </c>
      <c r="D1686" s="301">
        <v>3</v>
      </c>
      <c r="E1686" s="301">
        <v>492</v>
      </c>
      <c r="F1686" s="299" t="s">
        <v>308</v>
      </c>
    </row>
    <row r="1687" spans="1:6" x14ac:dyDescent="0.3">
      <c r="A1687" s="299" t="s">
        <v>495</v>
      </c>
      <c r="B1687" s="299" t="s">
        <v>448</v>
      </c>
      <c r="C1687" s="299" t="s">
        <v>36</v>
      </c>
      <c r="D1687" s="301">
        <v>74</v>
      </c>
      <c r="E1687" s="301">
        <v>496</v>
      </c>
      <c r="F1687" s="299" t="s">
        <v>309</v>
      </c>
    </row>
    <row r="1688" spans="1:6" x14ac:dyDescent="0.3">
      <c r="A1688" s="299" t="s">
        <v>495</v>
      </c>
      <c r="B1688" s="299" t="s">
        <v>448</v>
      </c>
      <c r="C1688" s="299" t="s">
        <v>36</v>
      </c>
      <c r="D1688" s="301">
        <v>2210.2857142857142</v>
      </c>
      <c r="E1688" s="301">
        <v>498</v>
      </c>
      <c r="F1688" s="299" t="s">
        <v>310</v>
      </c>
    </row>
    <row r="1689" spans="1:6" x14ac:dyDescent="0.3">
      <c r="A1689" s="299" t="s">
        <v>495</v>
      </c>
      <c r="B1689" s="299" t="s">
        <v>448</v>
      </c>
      <c r="C1689" s="299" t="s">
        <v>36</v>
      </c>
      <c r="D1689" s="301">
        <v>28.38095238095238</v>
      </c>
      <c r="E1689" s="301">
        <v>499</v>
      </c>
      <c r="F1689" s="299" t="s">
        <v>311</v>
      </c>
    </row>
    <row r="1690" spans="1:6" x14ac:dyDescent="0.3">
      <c r="A1690" s="299" t="s">
        <v>495</v>
      </c>
      <c r="B1690" s="299" t="s">
        <v>448</v>
      </c>
      <c r="C1690" s="299" t="s">
        <v>36</v>
      </c>
      <c r="D1690" s="301">
        <v>10.714285714285714</v>
      </c>
      <c r="E1690" s="301">
        <v>500</v>
      </c>
      <c r="F1690" s="299" t="s">
        <v>312</v>
      </c>
    </row>
    <row r="1691" spans="1:6" x14ac:dyDescent="0.3">
      <c r="A1691" s="299" t="s">
        <v>495</v>
      </c>
      <c r="B1691" s="299" t="s">
        <v>448</v>
      </c>
      <c r="C1691" s="299" t="s">
        <v>36</v>
      </c>
      <c r="D1691" s="301">
        <v>140122.71428571426</v>
      </c>
      <c r="E1691" s="301">
        <v>504</v>
      </c>
      <c r="F1691" s="299" t="s">
        <v>95</v>
      </c>
    </row>
    <row r="1692" spans="1:6" x14ac:dyDescent="0.3">
      <c r="A1692" s="299" t="s">
        <v>495</v>
      </c>
      <c r="B1692" s="299" t="s">
        <v>448</v>
      </c>
      <c r="C1692" s="299" t="s">
        <v>36</v>
      </c>
      <c r="D1692" s="301">
        <v>73.38095238095238</v>
      </c>
      <c r="E1692" s="301">
        <v>508</v>
      </c>
      <c r="F1692" s="299" t="s">
        <v>313</v>
      </c>
    </row>
    <row r="1693" spans="1:6" x14ac:dyDescent="0.3">
      <c r="A1693" s="299" t="s">
        <v>495</v>
      </c>
      <c r="B1693" s="299" t="s">
        <v>448</v>
      </c>
      <c r="C1693" s="299" t="s">
        <v>36</v>
      </c>
      <c r="D1693" s="301">
        <v>1.2380952380952381</v>
      </c>
      <c r="E1693" s="301">
        <v>512</v>
      </c>
      <c r="F1693" s="299" t="s">
        <v>417</v>
      </c>
    </row>
    <row r="1694" spans="1:6" x14ac:dyDescent="0.3">
      <c r="A1694" s="299" t="s">
        <v>495</v>
      </c>
      <c r="B1694" s="299" t="s">
        <v>448</v>
      </c>
      <c r="C1694" s="299" t="s">
        <v>36</v>
      </c>
      <c r="D1694" s="301">
        <v>12.19047619047619</v>
      </c>
      <c r="E1694" s="301">
        <v>516</v>
      </c>
      <c r="F1694" s="299" t="s">
        <v>314</v>
      </c>
    </row>
    <row r="1695" spans="1:6" x14ac:dyDescent="0.3">
      <c r="A1695" s="299" t="s">
        <v>495</v>
      </c>
      <c r="B1695" s="299" t="s">
        <v>448</v>
      </c>
      <c r="C1695" s="299" t="s">
        <v>36</v>
      </c>
      <c r="D1695" s="301">
        <v>11</v>
      </c>
      <c r="E1695" s="301">
        <v>520</v>
      </c>
      <c r="F1695" s="299" t="s">
        <v>386</v>
      </c>
    </row>
    <row r="1696" spans="1:6" x14ac:dyDescent="0.3">
      <c r="A1696" s="299" t="s">
        <v>495</v>
      </c>
      <c r="B1696" s="299" t="s">
        <v>448</v>
      </c>
      <c r="C1696" s="299" t="s">
        <v>36</v>
      </c>
      <c r="D1696" s="301">
        <v>1265.6666666666665</v>
      </c>
      <c r="E1696" s="301">
        <v>524</v>
      </c>
      <c r="F1696" s="299" t="s">
        <v>315</v>
      </c>
    </row>
    <row r="1697" spans="1:6" x14ac:dyDescent="0.3">
      <c r="A1697" s="299" t="s">
        <v>495</v>
      </c>
      <c r="B1697" s="299" t="s">
        <v>448</v>
      </c>
      <c r="C1697" s="299" t="s">
        <v>36</v>
      </c>
      <c r="D1697" s="301">
        <v>5335.4761904761908</v>
      </c>
      <c r="E1697" s="301">
        <v>528</v>
      </c>
      <c r="F1697" s="299" t="s">
        <v>316</v>
      </c>
    </row>
    <row r="1698" spans="1:6" x14ac:dyDescent="0.3">
      <c r="A1698" s="299" t="s">
        <v>495</v>
      </c>
      <c r="B1698" s="299" t="s">
        <v>448</v>
      </c>
      <c r="C1698" s="299" t="s">
        <v>36</v>
      </c>
      <c r="D1698" s="301">
        <v>1</v>
      </c>
      <c r="E1698" s="301">
        <v>533</v>
      </c>
      <c r="F1698" s="299" t="s">
        <v>423</v>
      </c>
    </row>
    <row r="1699" spans="1:6" x14ac:dyDescent="0.3">
      <c r="A1699" s="299" t="s">
        <v>495</v>
      </c>
      <c r="B1699" s="299" t="s">
        <v>448</v>
      </c>
      <c r="C1699" s="299" t="s">
        <v>36</v>
      </c>
      <c r="D1699" s="301">
        <v>71.952380952380949</v>
      </c>
      <c r="E1699" s="301">
        <v>540</v>
      </c>
      <c r="F1699" s="299" t="s">
        <v>317</v>
      </c>
    </row>
    <row r="1700" spans="1:6" x14ac:dyDescent="0.3">
      <c r="A1700" s="299" t="s">
        <v>495</v>
      </c>
      <c r="B1700" s="299" t="s">
        <v>448</v>
      </c>
      <c r="C1700" s="299" t="s">
        <v>36</v>
      </c>
      <c r="D1700" s="301">
        <v>2.7619047619047619</v>
      </c>
      <c r="E1700" s="301">
        <v>548</v>
      </c>
      <c r="F1700" s="299" t="s">
        <v>387</v>
      </c>
    </row>
    <row r="1701" spans="1:6" x14ac:dyDescent="0.3">
      <c r="A1701" s="299" t="s">
        <v>495</v>
      </c>
      <c r="B1701" s="299" t="s">
        <v>448</v>
      </c>
      <c r="C1701" s="299" t="s">
        <v>36</v>
      </c>
      <c r="D1701" s="301">
        <v>143.28571428571428</v>
      </c>
      <c r="E1701" s="301">
        <v>554</v>
      </c>
      <c r="F1701" s="299" t="s">
        <v>318</v>
      </c>
    </row>
    <row r="1702" spans="1:6" x14ac:dyDescent="0.3">
      <c r="A1702" s="299" t="s">
        <v>495</v>
      </c>
      <c r="B1702" s="299" t="s">
        <v>448</v>
      </c>
      <c r="C1702" s="299" t="s">
        <v>36</v>
      </c>
      <c r="D1702" s="301">
        <v>3869.333333333333</v>
      </c>
      <c r="E1702" s="301">
        <v>558</v>
      </c>
      <c r="F1702" s="299" t="s">
        <v>191</v>
      </c>
    </row>
    <row r="1703" spans="1:6" x14ac:dyDescent="0.3">
      <c r="A1703" s="299" t="s">
        <v>495</v>
      </c>
      <c r="B1703" s="299" t="s">
        <v>448</v>
      </c>
      <c r="C1703" s="299" t="s">
        <v>36</v>
      </c>
      <c r="D1703" s="301">
        <v>65.333333333333329</v>
      </c>
      <c r="E1703" s="301">
        <v>562</v>
      </c>
      <c r="F1703" s="299" t="s">
        <v>388</v>
      </c>
    </row>
    <row r="1704" spans="1:6" x14ac:dyDescent="0.3">
      <c r="A1704" s="299" t="s">
        <v>495</v>
      </c>
      <c r="B1704" s="299" t="s">
        <v>448</v>
      </c>
      <c r="C1704" s="299" t="s">
        <v>36</v>
      </c>
      <c r="D1704" s="301">
        <v>5707.5714285714284</v>
      </c>
      <c r="E1704" s="301">
        <v>566</v>
      </c>
      <c r="F1704" s="299" t="s">
        <v>319</v>
      </c>
    </row>
    <row r="1705" spans="1:6" x14ac:dyDescent="0.3">
      <c r="A1705" s="299" t="s">
        <v>495</v>
      </c>
      <c r="B1705" s="299" t="s">
        <v>448</v>
      </c>
      <c r="C1705" s="299" t="s">
        <v>36</v>
      </c>
      <c r="D1705" s="301">
        <v>1</v>
      </c>
      <c r="E1705" s="301">
        <v>570</v>
      </c>
      <c r="F1705" s="299" t="s">
        <v>411</v>
      </c>
    </row>
    <row r="1706" spans="1:6" x14ac:dyDescent="0.3">
      <c r="A1706" s="299" t="s">
        <v>495</v>
      </c>
      <c r="B1706" s="299" t="s">
        <v>448</v>
      </c>
      <c r="C1706" s="299" t="s">
        <v>36</v>
      </c>
      <c r="D1706" s="301">
        <v>6</v>
      </c>
      <c r="E1706" s="301">
        <v>574</v>
      </c>
      <c r="F1706" s="299" t="s">
        <v>320</v>
      </c>
    </row>
    <row r="1707" spans="1:6" x14ac:dyDescent="0.3">
      <c r="A1707" s="299" t="s">
        <v>495</v>
      </c>
      <c r="B1707" s="299" t="s">
        <v>448</v>
      </c>
      <c r="C1707" s="299" t="s">
        <v>36</v>
      </c>
      <c r="D1707" s="301">
        <v>524.66666666666663</v>
      </c>
      <c r="E1707" s="301">
        <v>578</v>
      </c>
      <c r="F1707" s="299" t="s">
        <v>321</v>
      </c>
    </row>
    <row r="1708" spans="1:6" x14ac:dyDescent="0.3">
      <c r="A1708" s="299" t="s">
        <v>495</v>
      </c>
      <c r="B1708" s="299" t="s">
        <v>448</v>
      </c>
      <c r="C1708" s="299" t="s">
        <v>36</v>
      </c>
      <c r="D1708" s="301">
        <v>6.4285714285714288</v>
      </c>
      <c r="E1708" s="301">
        <v>580</v>
      </c>
      <c r="F1708" s="299" t="s">
        <v>322</v>
      </c>
    </row>
    <row r="1709" spans="1:6" x14ac:dyDescent="0.3">
      <c r="A1709" s="299" t="s">
        <v>495</v>
      </c>
      <c r="B1709" s="299" t="s">
        <v>448</v>
      </c>
      <c r="C1709" s="299" t="s">
        <v>36</v>
      </c>
      <c r="D1709" s="301">
        <v>2.1904761904761907</v>
      </c>
      <c r="E1709" s="301">
        <v>583</v>
      </c>
      <c r="F1709" s="299" t="s">
        <v>389</v>
      </c>
    </row>
    <row r="1710" spans="1:6" x14ac:dyDescent="0.3">
      <c r="A1710" s="299" t="s">
        <v>495</v>
      </c>
      <c r="B1710" s="299" t="s">
        <v>448</v>
      </c>
      <c r="C1710" s="299" t="s">
        <v>36</v>
      </c>
      <c r="D1710" s="301">
        <v>2</v>
      </c>
      <c r="E1710" s="301">
        <v>585</v>
      </c>
      <c r="F1710" s="299" t="s">
        <v>390</v>
      </c>
    </row>
    <row r="1711" spans="1:6" x14ac:dyDescent="0.3">
      <c r="A1711" s="299" t="s">
        <v>495</v>
      </c>
      <c r="B1711" s="299" t="s">
        <v>448</v>
      </c>
      <c r="C1711" s="299" t="s">
        <v>36</v>
      </c>
      <c r="D1711" s="301">
        <v>20252.571428571428</v>
      </c>
      <c r="E1711" s="301">
        <v>586</v>
      </c>
      <c r="F1711" s="299" t="s">
        <v>324</v>
      </c>
    </row>
    <row r="1712" spans="1:6" x14ac:dyDescent="0.3">
      <c r="A1712" s="299" t="s">
        <v>495</v>
      </c>
      <c r="B1712" s="299" t="s">
        <v>448</v>
      </c>
      <c r="C1712" s="299" t="s">
        <v>36</v>
      </c>
      <c r="D1712" s="301">
        <v>197.57142857142858</v>
      </c>
      <c r="E1712" s="301">
        <v>591</v>
      </c>
      <c r="F1712" s="299" t="s">
        <v>325</v>
      </c>
    </row>
    <row r="1713" spans="1:6" x14ac:dyDescent="0.3">
      <c r="A1713" s="299" t="s">
        <v>495</v>
      </c>
      <c r="B1713" s="299" t="s">
        <v>448</v>
      </c>
      <c r="C1713" s="299" t="s">
        <v>36</v>
      </c>
      <c r="D1713" s="301">
        <v>2</v>
      </c>
      <c r="E1713" s="301">
        <v>598</v>
      </c>
      <c r="F1713" s="299" t="s">
        <v>412</v>
      </c>
    </row>
    <row r="1714" spans="1:6" x14ac:dyDescent="0.3">
      <c r="A1714" s="299" t="s">
        <v>495</v>
      </c>
      <c r="B1714" s="299" t="s">
        <v>448</v>
      </c>
      <c r="C1714" s="299" t="s">
        <v>36</v>
      </c>
      <c r="D1714" s="301">
        <v>7854.2857142857138</v>
      </c>
      <c r="E1714" s="301">
        <v>600</v>
      </c>
      <c r="F1714" s="299" t="s">
        <v>192</v>
      </c>
    </row>
    <row r="1715" spans="1:6" x14ac:dyDescent="0.3">
      <c r="A1715" s="299" t="s">
        <v>495</v>
      </c>
      <c r="B1715" s="299" t="s">
        <v>448</v>
      </c>
      <c r="C1715" s="299" t="s">
        <v>36</v>
      </c>
      <c r="D1715" s="301">
        <v>20525.904761904763</v>
      </c>
      <c r="E1715" s="301">
        <v>604</v>
      </c>
      <c r="F1715" s="299" t="s">
        <v>326</v>
      </c>
    </row>
    <row r="1716" spans="1:6" x14ac:dyDescent="0.3">
      <c r="A1716" s="299" t="s">
        <v>495</v>
      </c>
      <c r="B1716" s="299" t="s">
        <v>448</v>
      </c>
      <c r="C1716" s="299" t="s">
        <v>36</v>
      </c>
      <c r="D1716" s="301">
        <v>5424.3333333333339</v>
      </c>
      <c r="E1716" s="301">
        <v>608</v>
      </c>
      <c r="F1716" s="299" t="s">
        <v>327</v>
      </c>
    </row>
    <row r="1717" spans="1:6" x14ac:dyDescent="0.3">
      <c r="A1717" s="299" t="s">
        <v>495</v>
      </c>
      <c r="B1717" s="299" t="s">
        <v>448</v>
      </c>
      <c r="C1717" s="299" t="s">
        <v>36</v>
      </c>
      <c r="D1717" s="301">
        <v>5.8095238095238093</v>
      </c>
      <c r="E1717" s="301">
        <v>612</v>
      </c>
      <c r="F1717" s="299" t="s">
        <v>328</v>
      </c>
    </row>
    <row r="1718" spans="1:6" x14ac:dyDescent="0.3">
      <c r="A1718" s="299" t="s">
        <v>495</v>
      </c>
      <c r="B1718" s="299" t="s">
        <v>448</v>
      </c>
      <c r="C1718" s="299" t="s">
        <v>36</v>
      </c>
      <c r="D1718" s="301">
        <v>7864.2380952380954</v>
      </c>
      <c r="E1718" s="301">
        <v>616</v>
      </c>
      <c r="F1718" s="299" t="s">
        <v>96</v>
      </c>
    </row>
    <row r="1719" spans="1:6" x14ac:dyDescent="0.3">
      <c r="A1719" s="299" t="s">
        <v>495</v>
      </c>
      <c r="B1719" s="299" t="s">
        <v>448</v>
      </c>
      <c r="C1719" s="299" t="s">
        <v>36</v>
      </c>
      <c r="D1719" s="301">
        <v>23853.238095238095</v>
      </c>
      <c r="E1719" s="301">
        <v>620</v>
      </c>
      <c r="F1719" s="299" t="s">
        <v>109</v>
      </c>
    </row>
    <row r="1720" spans="1:6" x14ac:dyDescent="0.3">
      <c r="A1720" s="299" t="s">
        <v>495</v>
      </c>
      <c r="B1720" s="299" t="s">
        <v>448</v>
      </c>
      <c r="C1720" s="299" t="s">
        <v>36</v>
      </c>
      <c r="D1720" s="301">
        <v>1356.3809523809523</v>
      </c>
      <c r="E1720" s="301">
        <v>624</v>
      </c>
      <c r="F1720" s="299" t="s">
        <v>329</v>
      </c>
    </row>
    <row r="1721" spans="1:6" x14ac:dyDescent="0.3">
      <c r="A1721" s="299" t="s">
        <v>495</v>
      </c>
      <c r="B1721" s="299" t="s">
        <v>448</v>
      </c>
      <c r="C1721" s="299" t="s">
        <v>36</v>
      </c>
      <c r="D1721" s="301">
        <v>1.9523809523809523</v>
      </c>
      <c r="E1721" s="301">
        <v>626</v>
      </c>
      <c r="F1721" s="299" t="s">
        <v>330</v>
      </c>
    </row>
    <row r="1722" spans="1:6" x14ac:dyDescent="0.3">
      <c r="A1722" s="299" t="s">
        <v>495</v>
      </c>
      <c r="B1722" s="299" t="s">
        <v>448</v>
      </c>
      <c r="C1722" s="299" t="s">
        <v>36</v>
      </c>
      <c r="D1722" s="301">
        <v>28.38095238095238</v>
      </c>
      <c r="E1722" s="301">
        <v>630</v>
      </c>
      <c r="F1722" s="299" t="s">
        <v>331</v>
      </c>
    </row>
    <row r="1723" spans="1:6" x14ac:dyDescent="0.3">
      <c r="A1723" s="299" t="s">
        <v>495</v>
      </c>
      <c r="B1723" s="299" t="s">
        <v>448</v>
      </c>
      <c r="C1723" s="299" t="s">
        <v>36</v>
      </c>
      <c r="D1723" s="301">
        <v>3</v>
      </c>
      <c r="E1723" s="301">
        <v>634</v>
      </c>
      <c r="F1723" s="299" t="s">
        <v>332</v>
      </c>
    </row>
    <row r="1724" spans="1:6" x14ac:dyDescent="0.3">
      <c r="A1724" s="299" t="s">
        <v>495</v>
      </c>
      <c r="B1724" s="299" t="s">
        <v>448</v>
      </c>
      <c r="C1724" s="299" t="s">
        <v>36</v>
      </c>
      <c r="D1724" s="301">
        <v>5.666666666666667</v>
      </c>
      <c r="E1724" s="301">
        <v>638</v>
      </c>
      <c r="F1724" s="299" t="s">
        <v>391</v>
      </c>
    </row>
    <row r="1725" spans="1:6" x14ac:dyDescent="0.3">
      <c r="A1725" s="299" t="s">
        <v>495</v>
      </c>
      <c r="B1725" s="299" t="s">
        <v>448</v>
      </c>
      <c r="C1725" s="299" t="s">
        <v>36</v>
      </c>
      <c r="D1725" s="301">
        <v>110255.4761904762</v>
      </c>
      <c r="E1725" s="301">
        <v>642</v>
      </c>
      <c r="F1725" s="299" t="s">
        <v>97</v>
      </c>
    </row>
    <row r="1726" spans="1:6" x14ac:dyDescent="0.3">
      <c r="A1726" s="299" t="s">
        <v>495</v>
      </c>
      <c r="B1726" s="299" t="s">
        <v>448</v>
      </c>
      <c r="C1726" s="299" t="s">
        <v>36</v>
      </c>
      <c r="D1726" s="301">
        <v>4948.5714285714284</v>
      </c>
      <c r="E1726" s="301">
        <v>643</v>
      </c>
      <c r="F1726" s="299" t="s">
        <v>333</v>
      </c>
    </row>
    <row r="1727" spans="1:6" x14ac:dyDescent="0.3">
      <c r="A1727" s="299" t="s">
        <v>495</v>
      </c>
      <c r="B1727" s="299" t="s">
        <v>448</v>
      </c>
      <c r="C1727" s="299" t="s">
        <v>36</v>
      </c>
      <c r="D1727" s="301">
        <v>98.095238095238088</v>
      </c>
      <c r="E1727" s="301">
        <v>646</v>
      </c>
      <c r="F1727" s="299" t="s">
        <v>334</v>
      </c>
    </row>
    <row r="1728" spans="1:6" x14ac:dyDescent="0.3">
      <c r="A1728" s="299" t="s">
        <v>495</v>
      </c>
      <c r="B1728" s="299" t="s">
        <v>448</v>
      </c>
      <c r="C1728" s="299" t="s">
        <v>36</v>
      </c>
      <c r="D1728" s="301">
        <v>3</v>
      </c>
      <c r="E1728" s="301">
        <v>654</v>
      </c>
      <c r="F1728" s="299" t="s">
        <v>392</v>
      </c>
    </row>
    <row r="1729" spans="1:6" x14ac:dyDescent="0.3">
      <c r="A1729" s="299" t="s">
        <v>495</v>
      </c>
      <c r="B1729" s="299" t="s">
        <v>448</v>
      </c>
      <c r="C1729" s="299" t="s">
        <v>36</v>
      </c>
      <c r="D1729" s="301">
        <v>4.5714285714285712</v>
      </c>
      <c r="E1729" s="301">
        <v>659</v>
      </c>
      <c r="F1729" s="299" t="s">
        <v>335</v>
      </c>
    </row>
    <row r="1730" spans="1:6" x14ac:dyDescent="0.3">
      <c r="A1730" s="299" t="s">
        <v>495</v>
      </c>
      <c r="B1730" s="299" t="s">
        <v>448</v>
      </c>
      <c r="C1730" s="299" t="s">
        <v>36</v>
      </c>
      <c r="D1730" s="301">
        <v>5.9523809523809526</v>
      </c>
      <c r="E1730" s="301">
        <v>662</v>
      </c>
      <c r="F1730" s="299" t="s">
        <v>337</v>
      </c>
    </row>
    <row r="1731" spans="1:6" x14ac:dyDescent="0.3">
      <c r="A1731" s="299" t="s">
        <v>495</v>
      </c>
      <c r="B1731" s="299" t="s">
        <v>448</v>
      </c>
      <c r="C1731" s="299" t="s">
        <v>36</v>
      </c>
      <c r="D1731" s="301">
        <v>3</v>
      </c>
      <c r="E1731" s="301">
        <v>666</v>
      </c>
      <c r="F1731" s="299" t="s">
        <v>413</v>
      </c>
    </row>
    <row r="1732" spans="1:6" x14ac:dyDescent="0.3">
      <c r="A1732" s="299" t="s">
        <v>495</v>
      </c>
      <c r="B1732" s="299" t="s">
        <v>448</v>
      </c>
      <c r="C1732" s="299" t="s">
        <v>36</v>
      </c>
      <c r="D1732" s="301">
        <v>3</v>
      </c>
      <c r="E1732" s="301">
        <v>670</v>
      </c>
      <c r="F1732" s="299" t="s">
        <v>393</v>
      </c>
    </row>
    <row r="1733" spans="1:6" x14ac:dyDescent="0.3">
      <c r="A1733" s="299" t="s">
        <v>495</v>
      </c>
      <c r="B1733" s="299" t="s">
        <v>448</v>
      </c>
      <c r="C1733" s="299" t="s">
        <v>36</v>
      </c>
      <c r="D1733" s="301">
        <v>2</v>
      </c>
      <c r="E1733" s="301">
        <v>674</v>
      </c>
      <c r="F1733" s="299" t="s">
        <v>394</v>
      </c>
    </row>
    <row r="1734" spans="1:6" x14ac:dyDescent="0.3">
      <c r="A1734" s="299" t="s">
        <v>495</v>
      </c>
      <c r="B1734" s="299" t="s">
        <v>448</v>
      </c>
      <c r="C1734" s="299" t="s">
        <v>36</v>
      </c>
      <c r="D1734" s="301">
        <v>5.6190476190476186</v>
      </c>
      <c r="E1734" s="301">
        <v>678</v>
      </c>
      <c r="F1734" s="299" t="s">
        <v>338</v>
      </c>
    </row>
    <row r="1735" spans="1:6" x14ac:dyDescent="0.3">
      <c r="A1735" s="299" t="s">
        <v>495</v>
      </c>
      <c r="B1735" s="299" t="s">
        <v>448</v>
      </c>
      <c r="C1735" s="299" t="s">
        <v>36</v>
      </c>
      <c r="D1735" s="301">
        <v>32.857142857142854</v>
      </c>
      <c r="E1735" s="301">
        <v>682</v>
      </c>
      <c r="F1735" s="299" t="s">
        <v>339</v>
      </c>
    </row>
    <row r="1736" spans="1:6" x14ac:dyDescent="0.3">
      <c r="A1736" s="299" t="s">
        <v>495</v>
      </c>
      <c r="B1736" s="299" t="s">
        <v>448</v>
      </c>
      <c r="C1736" s="299" t="s">
        <v>36</v>
      </c>
      <c r="D1736" s="301">
        <v>24589.952380952382</v>
      </c>
      <c r="E1736" s="301">
        <v>686</v>
      </c>
      <c r="F1736" s="299" t="s">
        <v>193</v>
      </c>
    </row>
    <row r="1737" spans="1:6" x14ac:dyDescent="0.3">
      <c r="A1737" s="299" t="s">
        <v>495</v>
      </c>
      <c r="B1737" s="299" t="s">
        <v>448</v>
      </c>
      <c r="C1737" s="299" t="s">
        <v>36</v>
      </c>
      <c r="D1737" s="301">
        <v>410.33333333333331</v>
      </c>
      <c r="E1737" s="301">
        <v>688</v>
      </c>
      <c r="F1737" s="299" t="s">
        <v>340</v>
      </c>
    </row>
    <row r="1738" spans="1:6" x14ac:dyDescent="0.3">
      <c r="A1738" s="299" t="s">
        <v>495</v>
      </c>
      <c r="B1738" s="299" t="s">
        <v>448</v>
      </c>
      <c r="C1738" s="299" t="s">
        <v>36</v>
      </c>
      <c r="D1738" s="301">
        <v>3</v>
      </c>
      <c r="E1738" s="301">
        <v>690</v>
      </c>
      <c r="F1738" s="299" t="s">
        <v>341</v>
      </c>
    </row>
    <row r="1739" spans="1:6" x14ac:dyDescent="0.3">
      <c r="A1739" s="299" t="s">
        <v>495</v>
      </c>
      <c r="B1739" s="299" t="s">
        <v>448</v>
      </c>
      <c r="C1739" s="299" t="s">
        <v>36</v>
      </c>
      <c r="D1739" s="301">
        <v>208.23809523809524</v>
      </c>
      <c r="E1739" s="301">
        <v>694</v>
      </c>
      <c r="F1739" s="299" t="s">
        <v>342</v>
      </c>
    </row>
    <row r="1740" spans="1:6" x14ac:dyDescent="0.3">
      <c r="A1740" s="299" t="s">
        <v>495</v>
      </c>
      <c r="B1740" s="299" t="s">
        <v>448</v>
      </c>
      <c r="C1740" s="299" t="s">
        <v>36</v>
      </c>
      <c r="D1740" s="301">
        <v>18.476190476190474</v>
      </c>
      <c r="E1740" s="301">
        <v>702</v>
      </c>
      <c r="F1740" s="299" t="s">
        <v>343</v>
      </c>
    </row>
    <row r="1741" spans="1:6" x14ac:dyDescent="0.3">
      <c r="A1741" s="299" t="s">
        <v>495</v>
      </c>
      <c r="B1741" s="299" t="s">
        <v>448</v>
      </c>
      <c r="C1741" s="299" t="s">
        <v>36</v>
      </c>
      <c r="D1741" s="301">
        <v>757.66666666666663</v>
      </c>
      <c r="E1741" s="301">
        <v>703</v>
      </c>
      <c r="F1741" s="299" t="s">
        <v>94</v>
      </c>
    </row>
    <row r="1742" spans="1:6" x14ac:dyDescent="0.3">
      <c r="A1742" s="299" t="s">
        <v>495</v>
      </c>
      <c r="B1742" s="299" t="s">
        <v>448</v>
      </c>
      <c r="C1742" s="299" t="s">
        <v>36</v>
      </c>
      <c r="D1742" s="301">
        <v>397.8095238095238</v>
      </c>
      <c r="E1742" s="301">
        <v>704</v>
      </c>
      <c r="F1742" s="299" t="s">
        <v>344</v>
      </c>
    </row>
    <row r="1743" spans="1:6" x14ac:dyDescent="0.3">
      <c r="A1743" s="299" t="s">
        <v>495</v>
      </c>
      <c r="B1743" s="299" t="s">
        <v>448</v>
      </c>
      <c r="C1743" s="299" t="s">
        <v>36</v>
      </c>
      <c r="D1743" s="301">
        <v>323.71428571428567</v>
      </c>
      <c r="E1743" s="301">
        <v>705</v>
      </c>
      <c r="F1743" s="299" t="s">
        <v>115</v>
      </c>
    </row>
    <row r="1744" spans="1:6" x14ac:dyDescent="0.3">
      <c r="A1744" s="299" t="s">
        <v>495</v>
      </c>
      <c r="B1744" s="299" t="s">
        <v>448</v>
      </c>
      <c r="C1744" s="299" t="s">
        <v>36</v>
      </c>
      <c r="D1744" s="301">
        <v>42.523809523809518</v>
      </c>
      <c r="E1744" s="301">
        <v>706</v>
      </c>
      <c r="F1744" s="299" t="s">
        <v>395</v>
      </c>
    </row>
    <row r="1745" spans="1:6" x14ac:dyDescent="0.3">
      <c r="A1745" s="299" t="s">
        <v>495</v>
      </c>
      <c r="B1745" s="299" t="s">
        <v>448</v>
      </c>
      <c r="C1745" s="299" t="s">
        <v>36</v>
      </c>
      <c r="D1745" s="301">
        <v>277.47619047619048</v>
      </c>
      <c r="E1745" s="301">
        <v>710</v>
      </c>
      <c r="F1745" s="299" t="s">
        <v>345</v>
      </c>
    </row>
    <row r="1746" spans="1:6" x14ac:dyDescent="0.3">
      <c r="A1746" s="299" t="s">
        <v>495</v>
      </c>
      <c r="B1746" s="299" t="s">
        <v>448</v>
      </c>
      <c r="C1746" s="299" t="s">
        <v>36</v>
      </c>
      <c r="D1746" s="301">
        <v>11.666666666666666</v>
      </c>
      <c r="E1746" s="301">
        <v>716</v>
      </c>
      <c r="F1746" s="299" t="s">
        <v>346</v>
      </c>
    </row>
    <row r="1747" spans="1:6" x14ac:dyDescent="0.3">
      <c r="A1747" s="299" t="s">
        <v>495</v>
      </c>
      <c r="B1747" s="299" t="s">
        <v>448</v>
      </c>
      <c r="C1747" s="299" t="s">
        <v>36</v>
      </c>
      <c r="D1747" s="301">
        <v>5013078.666666667</v>
      </c>
      <c r="E1747" s="301">
        <v>724</v>
      </c>
      <c r="F1747" s="299" t="s">
        <v>223</v>
      </c>
    </row>
    <row r="1748" spans="1:6" x14ac:dyDescent="0.3">
      <c r="A1748" s="299" t="s">
        <v>495</v>
      </c>
      <c r="B1748" s="299" t="s">
        <v>448</v>
      </c>
      <c r="C1748" s="299" t="s">
        <v>36</v>
      </c>
      <c r="D1748" s="301">
        <v>2</v>
      </c>
      <c r="E1748" s="301">
        <v>728</v>
      </c>
      <c r="F1748" s="299" t="s">
        <v>414</v>
      </c>
    </row>
    <row r="1749" spans="1:6" x14ac:dyDescent="0.3">
      <c r="A1749" s="299" t="s">
        <v>495</v>
      </c>
      <c r="B1749" s="299" t="s">
        <v>448</v>
      </c>
      <c r="C1749" s="299" t="s">
        <v>36</v>
      </c>
      <c r="D1749" s="301">
        <v>33.38095238095238</v>
      </c>
      <c r="E1749" s="301">
        <v>729</v>
      </c>
      <c r="F1749" s="299" t="s">
        <v>347</v>
      </c>
    </row>
    <row r="1750" spans="1:6" x14ac:dyDescent="0.3">
      <c r="A1750" s="299" t="s">
        <v>495</v>
      </c>
      <c r="B1750" s="299" t="s">
        <v>448</v>
      </c>
      <c r="C1750" s="299" t="s">
        <v>36</v>
      </c>
      <c r="D1750" s="301">
        <v>284.57142857142856</v>
      </c>
      <c r="E1750" s="301">
        <v>732</v>
      </c>
      <c r="F1750" s="299" t="s">
        <v>348</v>
      </c>
    </row>
    <row r="1751" spans="1:6" x14ac:dyDescent="0.3">
      <c r="A1751" s="299" t="s">
        <v>495</v>
      </c>
      <c r="B1751" s="299" t="s">
        <v>448</v>
      </c>
      <c r="C1751" s="299" t="s">
        <v>36</v>
      </c>
      <c r="D1751" s="301">
        <v>3</v>
      </c>
      <c r="E1751" s="301">
        <v>740</v>
      </c>
      <c r="F1751" s="299" t="s">
        <v>349</v>
      </c>
    </row>
    <row r="1752" spans="1:6" x14ac:dyDescent="0.3">
      <c r="A1752" s="299" t="s">
        <v>495</v>
      </c>
      <c r="B1752" s="299" t="s">
        <v>448</v>
      </c>
      <c r="C1752" s="299" t="s">
        <v>36</v>
      </c>
      <c r="D1752" s="301">
        <v>2</v>
      </c>
      <c r="E1752" s="301">
        <v>748</v>
      </c>
      <c r="F1752" s="299" t="s">
        <v>396</v>
      </c>
    </row>
    <row r="1753" spans="1:6" x14ac:dyDescent="0.3">
      <c r="A1753" s="299" t="s">
        <v>495</v>
      </c>
      <c r="B1753" s="299" t="s">
        <v>448</v>
      </c>
      <c r="C1753" s="299" t="s">
        <v>36</v>
      </c>
      <c r="D1753" s="301">
        <v>2291.0476190476193</v>
      </c>
      <c r="E1753" s="301">
        <v>752</v>
      </c>
      <c r="F1753" s="299" t="s">
        <v>119</v>
      </c>
    </row>
    <row r="1754" spans="1:6" x14ac:dyDescent="0.3">
      <c r="A1754" s="299" t="s">
        <v>495</v>
      </c>
      <c r="B1754" s="299" t="s">
        <v>448</v>
      </c>
      <c r="C1754" s="299" t="s">
        <v>36</v>
      </c>
      <c r="D1754" s="301">
        <v>854.33333333333337</v>
      </c>
      <c r="E1754" s="301">
        <v>756</v>
      </c>
      <c r="F1754" s="299" t="s">
        <v>350</v>
      </c>
    </row>
    <row r="1755" spans="1:6" x14ac:dyDescent="0.3">
      <c r="A1755" s="299" t="s">
        <v>495</v>
      </c>
      <c r="B1755" s="299" t="s">
        <v>448</v>
      </c>
      <c r="C1755" s="299" t="s">
        <v>36</v>
      </c>
      <c r="D1755" s="301">
        <v>661.04761904761904</v>
      </c>
      <c r="E1755" s="301">
        <v>760</v>
      </c>
      <c r="F1755" s="299" t="s">
        <v>351</v>
      </c>
    </row>
    <row r="1756" spans="1:6" x14ac:dyDescent="0.3">
      <c r="A1756" s="299" t="s">
        <v>495</v>
      </c>
      <c r="B1756" s="299" t="s">
        <v>448</v>
      </c>
      <c r="C1756" s="299" t="s">
        <v>36</v>
      </c>
      <c r="D1756" s="301">
        <v>14.333333333333334</v>
      </c>
      <c r="E1756" s="301">
        <v>762</v>
      </c>
      <c r="F1756" s="299" t="s">
        <v>352</v>
      </c>
    </row>
    <row r="1757" spans="1:6" x14ac:dyDescent="0.3">
      <c r="A1757" s="299" t="s">
        <v>495</v>
      </c>
      <c r="B1757" s="299" t="s">
        <v>448</v>
      </c>
      <c r="C1757" s="299" t="s">
        <v>36</v>
      </c>
      <c r="D1757" s="301">
        <v>132.8095238095238</v>
      </c>
      <c r="E1757" s="301">
        <v>764</v>
      </c>
      <c r="F1757" s="299" t="s">
        <v>353</v>
      </c>
    </row>
    <row r="1758" spans="1:6" x14ac:dyDescent="0.3">
      <c r="A1758" s="299" t="s">
        <v>495</v>
      </c>
      <c r="B1758" s="299" t="s">
        <v>448</v>
      </c>
      <c r="C1758" s="299" t="s">
        <v>36</v>
      </c>
      <c r="D1758" s="301">
        <v>92.80952380952381</v>
      </c>
      <c r="E1758" s="301">
        <v>768</v>
      </c>
      <c r="F1758" s="299" t="s">
        <v>354</v>
      </c>
    </row>
    <row r="1759" spans="1:6" x14ac:dyDescent="0.3">
      <c r="A1759" s="299" t="s">
        <v>495</v>
      </c>
      <c r="B1759" s="299" t="s">
        <v>448</v>
      </c>
      <c r="C1759" s="299" t="s">
        <v>36</v>
      </c>
      <c r="D1759" s="301">
        <v>3</v>
      </c>
      <c r="E1759" s="301">
        <v>776</v>
      </c>
      <c r="F1759" s="299" t="s">
        <v>420</v>
      </c>
    </row>
    <row r="1760" spans="1:6" x14ac:dyDescent="0.3">
      <c r="A1760" s="299" t="s">
        <v>495</v>
      </c>
      <c r="B1760" s="299" t="s">
        <v>448</v>
      </c>
      <c r="C1760" s="299" t="s">
        <v>36</v>
      </c>
      <c r="D1760" s="301">
        <v>9</v>
      </c>
      <c r="E1760" s="301">
        <v>780</v>
      </c>
      <c r="F1760" s="299" t="s">
        <v>355</v>
      </c>
    </row>
    <row r="1761" spans="1:6" x14ac:dyDescent="0.3">
      <c r="A1761" s="299" t="s">
        <v>495</v>
      </c>
      <c r="B1761" s="299" t="s">
        <v>448</v>
      </c>
      <c r="C1761" s="299" t="s">
        <v>36</v>
      </c>
      <c r="D1761" s="301">
        <v>12.19047619047619</v>
      </c>
      <c r="E1761" s="301">
        <v>784</v>
      </c>
      <c r="F1761" s="299" t="s">
        <v>356</v>
      </c>
    </row>
    <row r="1762" spans="1:6" x14ac:dyDescent="0.3">
      <c r="A1762" s="299" t="s">
        <v>495</v>
      </c>
      <c r="B1762" s="299" t="s">
        <v>448</v>
      </c>
      <c r="C1762" s="299" t="s">
        <v>36</v>
      </c>
      <c r="D1762" s="301">
        <v>423.42857142857139</v>
      </c>
      <c r="E1762" s="301">
        <v>788</v>
      </c>
      <c r="F1762" s="299" t="s">
        <v>357</v>
      </c>
    </row>
    <row r="1763" spans="1:6" x14ac:dyDescent="0.3">
      <c r="A1763" s="299" t="s">
        <v>495</v>
      </c>
      <c r="B1763" s="299" t="s">
        <v>448</v>
      </c>
      <c r="C1763" s="299" t="s">
        <v>36</v>
      </c>
      <c r="D1763" s="301">
        <v>1122.1904761904761</v>
      </c>
      <c r="E1763" s="301">
        <v>792</v>
      </c>
      <c r="F1763" s="299" t="s">
        <v>358</v>
      </c>
    </row>
    <row r="1764" spans="1:6" x14ac:dyDescent="0.3">
      <c r="A1764" s="299" t="s">
        <v>495</v>
      </c>
      <c r="B1764" s="299" t="s">
        <v>448</v>
      </c>
      <c r="C1764" s="299" t="s">
        <v>36</v>
      </c>
      <c r="D1764" s="301">
        <v>8</v>
      </c>
      <c r="E1764" s="301">
        <v>795</v>
      </c>
      <c r="F1764" s="299" t="s">
        <v>359</v>
      </c>
    </row>
    <row r="1765" spans="1:6" x14ac:dyDescent="0.3">
      <c r="A1765" s="299" t="s">
        <v>495</v>
      </c>
      <c r="B1765" s="299" t="s">
        <v>448</v>
      </c>
      <c r="C1765" s="299" t="s">
        <v>36</v>
      </c>
      <c r="D1765" s="301">
        <v>26.571428571428573</v>
      </c>
      <c r="E1765" s="301">
        <v>800</v>
      </c>
      <c r="F1765" s="299" t="s">
        <v>360</v>
      </c>
    </row>
    <row r="1766" spans="1:6" x14ac:dyDescent="0.3">
      <c r="A1766" s="299" t="s">
        <v>495</v>
      </c>
      <c r="B1766" s="299" t="s">
        <v>448</v>
      </c>
      <c r="C1766" s="299" t="s">
        <v>36</v>
      </c>
      <c r="D1766" s="301">
        <v>16290.190476190475</v>
      </c>
      <c r="E1766" s="301">
        <v>804</v>
      </c>
      <c r="F1766" s="299" t="s">
        <v>98</v>
      </c>
    </row>
    <row r="1767" spans="1:6" x14ac:dyDescent="0.3">
      <c r="A1767" s="299" t="s">
        <v>495</v>
      </c>
      <c r="B1767" s="299" t="s">
        <v>448</v>
      </c>
      <c r="C1767" s="299" t="s">
        <v>36</v>
      </c>
      <c r="D1767" s="301">
        <v>57.80952380952381</v>
      </c>
      <c r="E1767" s="301">
        <v>807</v>
      </c>
      <c r="F1767" s="299" t="s">
        <v>361</v>
      </c>
    </row>
    <row r="1768" spans="1:6" x14ac:dyDescent="0.3">
      <c r="A1768" s="299" t="s">
        <v>495</v>
      </c>
      <c r="B1768" s="299" t="s">
        <v>448</v>
      </c>
      <c r="C1768" s="299" t="s">
        <v>36</v>
      </c>
      <c r="D1768" s="301">
        <v>632.66666666666663</v>
      </c>
      <c r="E1768" s="301">
        <v>818</v>
      </c>
      <c r="F1768" s="299" t="s">
        <v>362</v>
      </c>
    </row>
    <row r="1769" spans="1:6" x14ac:dyDescent="0.3">
      <c r="A1769" s="299" t="s">
        <v>495</v>
      </c>
      <c r="B1769" s="299" t="s">
        <v>448</v>
      </c>
      <c r="C1769" s="299" t="s">
        <v>36</v>
      </c>
      <c r="D1769" s="301">
        <v>16836.047619047622</v>
      </c>
      <c r="E1769" s="301">
        <v>826</v>
      </c>
      <c r="F1769" s="299" t="s">
        <v>110</v>
      </c>
    </row>
    <row r="1770" spans="1:6" x14ac:dyDescent="0.3">
      <c r="A1770" s="299" t="s">
        <v>495</v>
      </c>
      <c r="B1770" s="299" t="s">
        <v>448</v>
      </c>
      <c r="C1770" s="299" t="s">
        <v>36</v>
      </c>
      <c r="D1770" s="301">
        <v>0.90476190476190477</v>
      </c>
      <c r="E1770" s="301">
        <v>830</v>
      </c>
      <c r="F1770" s="299" t="s">
        <v>220</v>
      </c>
    </row>
    <row r="1771" spans="1:6" x14ac:dyDescent="0.3">
      <c r="A1771" s="299" t="s">
        <v>495</v>
      </c>
      <c r="B1771" s="299" t="s">
        <v>448</v>
      </c>
      <c r="C1771" s="299" t="s">
        <v>36</v>
      </c>
      <c r="D1771" s="301">
        <v>38.761904761904759</v>
      </c>
      <c r="E1771" s="301">
        <v>834</v>
      </c>
      <c r="F1771" s="299" t="s">
        <v>364</v>
      </c>
    </row>
    <row r="1772" spans="1:6" x14ac:dyDescent="0.3">
      <c r="A1772" s="299" t="s">
        <v>495</v>
      </c>
      <c r="B1772" s="299" t="s">
        <v>448</v>
      </c>
      <c r="C1772" s="299" t="s">
        <v>36</v>
      </c>
      <c r="D1772" s="301">
        <v>2657.1904761904761</v>
      </c>
      <c r="E1772" s="301">
        <v>840</v>
      </c>
      <c r="F1772" s="299" t="s">
        <v>365</v>
      </c>
    </row>
    <row r="1773" spans="1:6" x14ac:dyDescent="0.3">
      <c r="A1773" s="299" t="s">
        <v>495</v>
      </c>
      <c r="B1773" s="299" t="s">
        <v>448</v>
      </c>
      <c r="C1773" s="299" t="s">
        <v>36</v>
      </c>
      <c r="D1773" s="301">
        <v>4</v>
      </c>
      <c r="E1773" s="301">
        <v>850</v>
      </c>
      <c r="F1773" s="299" t="s">
        <v>366</v>
      </c>
    </row>
    <row r="1774" spans="1:6" x14ac:dyDescent="0.3">
      <c r="A1774" s="299" t="s">
        <v>495</v>
      </c>
      <c r="B1774" s="299" t="s">
        <v>448</v>
      </c>
      <c r="C1774" s="299" t="s">
        <v>36</v>
      </c>
      <c r="D1774" s="301">
        <v>440.95238095238096</v>
      </c>
      <c r="E1774" s="301">
        <v>854</v>
      </c>
      <c r="F1774" s="299" t="s">
        <v>367</v>
      </c>
    </row>
    <row r="1775" spans="1:6" x14ac:dyDescent="0.3">
      <c r="A1775" s="299" t="s">
        <v>495</v>
      </c>
      <c r="B1775" s="299" t="s">
        <v>448</v>
      </c>
      <c r="C1775" s="299" t="s">
        <v>36</v>
      </c>
      <c r="D1775" s="301">
        <v>3804.4285714285716</v>
      </c>
      <c r="E1775" s="301">
        <v>858</v>
      </c>
      <c r="F1775" s="299" t="s">
        <v>368</v>
      </c>
    </row>
    <row r="1776" spans="1:6" x14ac:dyDescent="0.3">
      <c r="A1776" s="299" t="s">
        <v>495</v>
      </c>
      <c r="B1776" s="299" t="s">
        <v>448</v>
      </c>
      <c r="C1776" s="299" t="s">
        <v>36</v>
      </c>
      <c r="D1776" s="301">
        <v>70.666666666666657</v>
      </c>
      <c r="E1776" s="301">
        <v>860</v>
      </c>
      <c r="F1776" s="299" t="s">
        <v>369</v>
      </c>
    </row>
    <row r="1777" spans="1:6" x14ac:dyDescent="0.3">
      <c r="A1777" s="299" t="s">
        <v>495</v>
      </c>
      <c r="B1777" s="299" t="s">
        <v>448</v>
      </c>
      <c r="C1777" s="299" t="s">
        <v>36</v>
      </c>
      <c r="D1777" s="301">
        <v>32095.523809523809</v>
      </c>
      <c r="E1777" s="301">
        <v>862</v>
      </c>
      <c r="F1777" s="299" t="s">
        <v>111</v>
      </c>
    </row>
    <row r="1778" spans="1:6" x14ac:dyDescent="0.3">
      <c r="A1778" s="299" t="s">
        <v>495</v>
      </c>
      <c r="B1778" s="299" t="s">
        <v>448</v>
      </c>
      <c r="C1778" s="299" t="s">
        <v>36</v>
      </c>
      <c r="D1778" s="301">
        <v>5</v>
      </c>
      <c r="E1778" s="301">
        <v>876</v>
      </c>
      <c r="F1778" s="299" t="s">
        <v>370</v>
      </c>
    </row>
    <row r="1779" spans="1:6" x14ac:dyDescent="0.3">
      <c r="A1779" s="299" t="s">
        <v>495</v>
      </c>
      <c r="B1779" s="299" t="s">
        <v>448</v>
      </c>
      <c r="C1779" s="299" t="s">
        <v>36</v>
      </c>
      <c r="D1779" s="301">
        <v>1</v>
      </c>
      <c r="E1779" s="301">
        <v>882</v>
      </c>
      <c r="F1779" s="299" t="s">
        <v>371</v>
      </c>
    </row>
    <row r="1780" spans="1:6" x14ac:dyDescent="0.3">
      <c r="A1780" s="299" t="s">
        <v>495</v>
      </c>
      <c r="B1780" s="299" t="s">
        <v>448</v>
      </c>
      <c r="C1780" s="299" t="s">
        <v>36</v>
      </c>
      <c r="D1780" s="301">
        <v>52.952380952380949</v>
      </c>
      <c r="E1780" s="301">
        <v>887</v>
      </c>
      <c r="F1780" s="299" t="s">
        <v>398</v>
      </c>
    </row>
    <row r="1781" spans="1:6" x14ac:dyDescent="0.3">
      <c r="A1781" s="299" t="s">
        <v>495</v>
      </c>
      <c r="B1781" s="299" t="s">
        <v>448</v>
      </c>
      <c r="C1781" s="299" t="s">
        <v>36</v>
      </c>
      <c r="D1781" s="301">
        <v>8.4761904761904763</v>
      </c>
      <c r="E1781" s="301">
        <v>894</v>
      </c>
      <c r="F1781" s="299" t="s">
        <v>372</v>
      </c>
    </row>
    <row r="1782" spans="1:6" x14ac:dyDescent="0.3">
      <c r="A1782" s="299" t="s">
        <v>495</v>
      </c>
      <c r="B1782" s="299" t="s">
        <v>448</v>
      </c>
      <c r="C1782" s="299" t="s">
        <v>36</v>
      </c>
      <c r="D1782" s="301">
        <v>321.66666666666669</v>
      </c>
      <c r="E1782" s="301">
        <v>952</v>
      </c>
      <c r="F1782" s="299" t="s">
        <v>459</v>
      </c>
    </row>
    <row r="1783" spans="1:6" x14ac:dyDescent="0.3">
      <c r="A1783" s="299" t="s">
        <v>495</v>
      </c>
      <c r="B1783" s="299" t="s">
        <v>448</v>
      </c>
      <c r="C1783" s="299" t="s">
        <v>36</v>
      </c>
      <c r="D1783" s="301">
        <v>389.66666666666669</v>
      </c>
      <c r="E1783" s="301">
        <v>953</v>
      </c>
      <c r="F1783" s="299" t="s">
        <v>189</v>
      </c>
    </row>
    <row r="1784" spans="1:6" x14ac:dyDescent="0.3">
      <c r="A1784" s="299" t="s">
        <v>495</v>
      </c>
      <c r="B1784" s="299" t="s">
        <v>448</v>
      </c>
      <c r="C1784" s="299" t="s">
        <v>36</v>
      </c>
      <c r="D1784" s="301">
        <v>9.0476190476190474</v>
      </c>
      <c r="E1784" s="301">
        <v>954</v>
      </c>
      <c r="F1784" s="299" t="s">
        <v>189</v>
      </c>
    </row>
    <row r="1785" spans="1:6" x14ac:dyDescent="0.3">
      <c r="A1785" s="299" t="s">
        <v>495</v>
      </c>
      <c r="B1785" s="299" t="s">
        <v>448</v>
      </c>
      <c r="C1785" s="299" t="s">
        <v>36</v>
      </c>
      <c r="D1785" s="301">
        <v>1</v>
      </c>
      <c r="E1785" s="301">
        <v>955</v>
      </c>
      <c r="F1785" s="299" t="s">
        <v>189</v>
      </c>
    </row>
    <row r="1786" spans="1:6" x14ac:dyDescent="0.3">
      <c r="A1786" s="299" t="s">
        <v>495</v>
      </c>
      <c r="B1786" s="299" t="s">
        <v>449</v>
      </c>
      <c r="C1786" s="299" t="s">
        <v>35</v>
      </c>
      <c r="D1786" s="301">
        <v>3.8571428571428572</v>
      </c>
      <c r="E1786" s="301">
        <v>4</v>
      </c>
      <c r="F1786" s="299" t="s">
        <v>226</v>
      </c>
    </row>
    <row r="1787" spans="1:6" x14ac:dyDescent="0.3">
      <c r="A1787" s="299" t="s">
        <v>495</v>
      </c>
      <c r="B1787" s="299" t="s">
        <v>449</v>
      </c>
      <c r="C1787" s="299" t="s">
        <v>35</v>
      </c>
      <c r="D1787" s="301">
        <v>16</v>
      </c>
      <c r="E1787" s="301">
        <v>8</v>
      </c>
      <c r="F1787" s="299" t="s">
        <v>227</v>
      </c>
    </row>
    <row r="1788" spans="1:6" x14ac:dyDescent="0.3">
      <c r="A1788" s="299" t="s">
        <v>495</v>
      </c>
      <c r="B1788" s="299" t="s">
        <v>449</v>
      </c>
      <c r="C1788" s="299" t="s">
        <v>35</v>
      </c>
      <c r="D1788" s="301">
        <v>0.95238095238095233</v>
      </c>
      <c r="E1788" s="301">
        <v>10</v>
      </c>
      <c r="F1788" s="299" t="s">
        <v>228</v>
      </c>
    </row>
    <row r="1789" spans="1:6" x14ac:dyDescent="0.3">
      <c r="A1789" s="299" t="s">
        <v>495</v>
      </c>
      <c r="B1789" s="299" t="s">
        <v>449</v>
      </c>
      <c r="C1789" s="299" t="s">
        <v>35</v>
      </c>
      <c r="D1789" s="301">
        <v>247.57142857142858</v>
      </c>
      <c r="E1789" s="301">
        <v>12</v>
      </c>
      <c r="F1789" s="299" t="s">
        <v>229</v>
      </c>
    </row>
    <row r="1790" spans="1:6" x14ac:dyDescent="0.3">
      <c r="A1790" s="299" t="s">
        <v>495</v>
      </c>
      <c r="B1790" s="299" t="s">
        <v>449</v>
      </c>
      <c r="C1790" s="299" t="s">
        <v>35</v>
      </c>
      <c r="D1790" s="301">
        <v>27.047619047619047</v>
      </c>
      <c r="E1790" s="301">
        <v>20</v>
      </c>
      <c r="F1790" s="299" t="s">
        <v>230</v>
      </c>
    </row>
    <row r="1791" spans="1:6" x14ac:dyDescent="0.3">
      <c r="A1791" s="299" t="s">
        <v>495</v>
      </c>
      <c r="B1791" s="299" t="s">
        <v>449</v>
      </c>
      <c r="C1791" s="299" t="s">
        <v>35</v>
      </c>
      <c r="D1791" s="301">
        <v>52.761904761904759</v>
      </c>
      <c r="E1791" s="301">
        <v>24</v>
      </c>
      <c r="F1791" s="299" t="s">
        <v>231</v>
      </c>
    </row>
    <row r="1792" spans="1:6" x14ac:dyDescent="0.3">
      <c r="A1792" s="299" t="s">
        <v>495</v>
      </c>
      <c r="B1792" s="299" t="s">
        <v>449</v>
      </c>
      <c r="C1792" s="299" t="s">
        <v>35</v>
      </c>
      <c r="D1792" s="301">
        <v>1.0476190476190477</v>
      </c>
      <c r="E1792" s="301">
        <v>28</v>
      </c>
      <c r="F1792" s="299" t="s">
        <v>373</v>
      </c>
    </row>
    <row r="1793" spans="1:6" x14ac:dyDescent="0.3">
      <c r="A1793" s="299" t="s">
        <v>495</v>
      </c>
      <c r="B1793" s="299" t="s">
        <v>449</v>
      </c>
      <c r="C1793" s="299" t="s">
        <v>35</v>
      </c>
      <c r="D1793" s="301">
        <v>17</v>
      </c>
      <c r="E1793" s="301">
        <v>31</v>
      </c>
      <c r="F1793" s="299" t="s">
        <v>232</v>
      </c>
    </row>
    <row r="1794" spans="1:6" x14ac:dyDescent="0.3">
      <c r="A1794" s="299" t="s">
        <v>495</v>
      </c>
      <c r="B1794" s="299" t="s">
        <v>449</v>
      </c>
      <c r="C1794" s="299" t="s">
        <v>35</v>
      </c>
      <c r="D1794" s="301">
        <v>2091.6190476190477</v>
      </c>
      <c r="E1794" s="301">
        <v>32</v>
      </c>
      <c r="F1794" s="299" t="s">
        <v>183</v>
      </c>
    </row>
    <row r="1795" spans="1:6" x14ac:dyDescent="0.3">
      <c r="A1795" s="299" t="s">
        <v>495</v>
      </c>
      <c r="B1795" s="299" t="s">
        <v>449</v>
      </c>
      <c r="C1795" s="299" t="s">
        <v>35</v>
      </c>
      <c r="D1795" s="301">
        <v>37.666666666666664</v>
      </c>
      <c r="E1795" s="301">
        <v>36</v>
      </c>
      <c r="F1795" s="299" t="s">
        <v>233</v>
      </c>
    </row>
    <row r="1796" spans="1:6" x14ac:dyDescent="0.3">
      <c r="A1796" s="299" t="s">
        <v>495</v>
      </c>
      <c r="B1796" s="299" t="s">
        <v>449</v>
      </c>
      <c r="C1796" s="299" t="s">
        <v>35</v>
      </c>
      <c r="D1796" s="301">
        <v>324.1904761904762</v>
      </c>
      <c r="E1796" s="301">
        <v>40</v>
      </c>
      <c r="F1796" s="299" t="s">
        <v>100</v>
      </c>
    </row>
    <row r="1797" spans="1:6" x14ac:dyDescent="0.3">
      <c r="A1797" s="299" t="s">
        <v>495</v>
      </c>
      <c r="B1797" s="299" t="s">
        <v>449</v>
      </c>
      <c r="C1797" s="299" t="s">
        <v>35</v>
      </c>
      <c r="D1797" s="301">
        <v>0.33333333333333331</v>
      </c>
      <c r="E1797" s="301">
        <v>44</v>
      </c>
      <c r="F1797" s="299" t="s">
        <v>234</v>
      </c>
    </row>
    <row r="1798" spans="1:6" x14ac:dyDescent="0.3">
      <c r="A1798" s="299" t="s">
        <v>495</v>
      </c>
      <c r="B1798" s="299" t="s">
        <v>449</v>
      </c>
      <c r="C1798" s="299" t="s">
        <v>35</v>
      </c>
      <c r="D1798" s="301">
        <v>28.142857142857142</v>
      </c>
      <c r="E1798" s="301">
        <v>50</v>
      </c>
      <c r="F1798" s="299" t="s">
        <v>236</v>
      </c>
    </row>
    <row r="1799" spans="1:6" x14ac:dyDescent="0.3">
      <c r="A1799" s="299" t="s">
        <v>495</v>
      </c>
      <c r="B1799" s="299" t="s">
        <v>449</v>
      </c>
      <c r="C1799" s="299" t="s">
        <v>35</v>
      </c>
      <c r="D1799" s="301">
        <v>339.28571428571428</v>
      </c>
      <c r="E1799" s="301">
        <v>51</v>
      </c>
      <c r="F1799" s="299" t="s">
        <v>237</v>
      </c>
    </row>
    <row r="1800" spans="1:6" x14ac:dyDescent="0.3">
      <c r="A1800" s="299" t="s">
        <v>495</v>
      </c>
      <c r="B1800" s="299" t="s">
        <v>449</v>
      </c>
      <c r="C1800" s="299" t="s">
        <v>35</v>
      </c>
      <c r="D1800" s="301">
        <v>1138.3333333333333</v>
      </c>
      <c r="E1800" s="301">
        <v>56</v>
      </c>
      <c r="F1800" s="299" t="s">
        <v>239</v>
      </c>
    </row>
    <row r="1801" spans="1:6" x14ac:dyDescent="0.3">
      <c r="A1801" s="299" t="s">
        <v>495</v>
      </c>
      <c r="B1801" s="299" t="s">
        <v>449</v>
      </c>
      <c r="C1801" s="299" t="s">
        <v>35</v>
      </c>
      <c r="D1801" s="301">
        <v>1.7142857142857142</v>
      </c>
      <c r="E1801" s="301">
        <v>64</v>
      </c>
      <c r="F1801" s="299" t="s">
        <v>374</v>
      </c>
    </row>
    <row r="1802" spans="1:6" x14ac:dyDescent="0.3">
      <c r="A1802" s="299" t="s">
        <v>495</v>
      </c>
      <c r="B1802" s="299" t="s">
        <v>449</v>
      </c>
      <c r="C1802" s="299" t="s">
        <v>35</v>
      </c>
      <c r="D1802" s="301">
        <v>2594.1428571428569</v>
      </c>
      <c r="E1802" s="301">
        <v>68</v>
      </c>
      <c r="F1802" s="299" t="s">
        <v>241</v>
      </c>
    </row>
    <row r="1803" spans="1:6" x14ac:dyDescent="0.3">
      <c r="A1803" s="299" t="s">
        <v>495</v>
      </c>
      <c r="B1803" s="299" t="s">
        <v>449</v>
      </c>
      <c r="C1803" s="299" t="s">
        <v>35</v>
      </c>
      <c r="D1803" s="301">
        <v>26</v>
      </c>
      <c r="E1803" s="301">
        <v>70</v>
      </c>
      <c r="F1803" s="299" t="s">
        <v>242</v>
      </c>
    </row>
    <row r="1804" spans="1:6" x14ac:dyDescent="0.3">
      <c r="A1804" s="299" t="s">
        <v>495</v>
      </c>
      <c r="B1804" s="299" t="s">
        <v>449</v>
      </c>
      <c r="C1804" s="299" t="s">
        <v>35</v>
      </c>
      <c r="D1804" s="301">
        <v>1778</v>
      </c>
      <c r="E1804" s="301">
        <v>76</v>
      </c>
      <c r="F1804" s="299" t="s">
        <v>243</v>
      </c>
    </row>
    <row r="1805" spans="1:6" x14ac:dyDescent="0.3">
      <c r="A1805" s="299" t="s">
        <v>495</v>
      </c>
      <c r="B1805" s="299" t="s">
        <v>449</v>
      </c>
      <c r="C1805" s="299" t="s">
        <v>35</v>
      </c>
      <c r="D1805" s="301">
        <v>0.95238095238095233</v>
      </c>
      <c r="E1805" s="301">
        <v>84</v>
      </c>
      <c r="F1805" s="299" t="s">
        <v>401</v>
      </c>
    </row>
    <row r="1806" spans="1:6" x14ac:dyDescent="0.3">
      <c r="A1806" s="299" t="s">
        <v>495</v>
      </c>
      <c r="B1806" s="299" t="s">
        <v>449</v>
      </c>
      <c r="C1806" s="299" t="s">
        <v>35</v>
      </c>
      <c r="D1806" s="301">
        <v>3</v>
      </c>
      <c r="E1806" s="301">
        <v>86</v>
      </c>
      <c r="F1806" s="299" t="s">
        <v>244</v>
      </c>
    </row>
    <row r="1807" spans="1:6" x14ac:dyDescent="0.3">
      <c r="A1807" s="299" t="s">
        <v>495</v>
      </c>
      <c r="B1807" s="299" t="s">
        <v>449</v>
      </c>
      <c r="C1807" s="299" t="s">
        <v>35</v>
      </c>
      <c r="D1807" s="301">
        <v>4955.0476190476193</v>
      </c>
      <c r="E1807" s="301">
        <v>100</v>
      </c>
      <c r="F1807" s="299" t="s">
        <v>101</v>
      </c>
    </row>
    <row r="1808" spans="1:6" x14ac:dyDescent="0.3">
      <c r="A1808" s="299" t="s">
        <v>495</v>
      </c>
      <c r="B1808" s="299" t="s">
        <v>449</v>
      </c>
      <c r="C1808" s="299" t="s">
        <v>35</v>
      </c>
      <c r="D1808" s="301">
        <v>1.4285714285714286</v>
      </c>
      <c r="E1808" s="301">
        <v>104</v>
      </c>
      <c r="F1808" s="299" t="s">
        <v>245</v>
      </c>
    </row>
    <row r="1809" spans="1:6" x14ac:dyDescent="0.3">
      <c r="A1809" s="299" t="s">
        <v>495</v>
      </c>
      <c r="B1809" s="299" t="s">
        <v>449</v>
      </c>
      <c r="C1809" s="299" t="s">
        <v>35</v>
      </c>
      <c r="D1809" s="301">
        <v>2</v>
      </c>
      <c r="E1809" s="301">
        <v>108</v>
      </c>
      <c r="F1809" s="299" t="s">
        <v>246</v>
      </c>
    </row>
    <row r="1810" spans="1:6" x14ac:dyDescent="0.3">
      <c r="A1810" s="299" t="s">
        <v>495</v>
      </c>
      <c r="B1810" s="299" t="s">
        <v>449</v>
      </c>
      <c r="C1810" s="299" t="s">
        <v>35</v>
      </c>
      <c r="D1810" s="301">
        <v>145.95238095238096</v>
      </c>
      <c r="E1810" s="301">
        <v>112</v>
      </c>
      <c r="F1810" s="299" t="s">
        <v>247</v>
      </c>
    </row>
    <row r="1811" spans="1:6" x14ac:dyDescent="0.3">
      <c r="A1811" s="299" t="s">
        <v>495</v>
      </c>
      <c r="B1811" s="299" t="s">
        <v>449</v>
      </c>
      <c r="C1811" s="299" t="s">
        <v>35</v>
      </c>
      <c r="D1811" s="301">
        <v>1</v>
      </c>
      <c r="E1811" s="301">
        <v>116</v>
      </c>
      <c r="F1811" s="299" t="s">
        <v>248</v>
      </c>
    </row>
    <row r="1812" spans="1:6" x14ac:dyDescent="0.3">
      <c r="A1812" s="299" t="s">
        <v>495</v>
      </c>
      <c r="B1812" s="299" t="s">
        <v>449</v>
      </c>
      <c r="C1812" s="299" t="s">
        <v>35</v>
      </c>
      <c r="D1812" s="301">
        <v>27.333333333333332</v>
      </c>
      <c r="E1812" s="301">
        <v>120</v>
      </c>
      <c r="F1812" s="299" t="s">
        <v>249</v>
      </c>
    </row>
    <row r="1813" spans="1:6" x14ac:dyDescent="0.3">
      <c r="A1813" s="299" t="s">
        <v>495</v>
      </c>
      <c r="B1813" s="299" t="s">
        <v>449</v>
      </c>
      <c r="C1813" s="299" t="s">
        <v>35</v>
      </c>
      <c r="D1813" s="301">
        <v>101.61904761904762</v>
      </c>
      <c r="E1813" s="301">
        <v>124</v>
      </c>
      <c r="F1813" s="299" t="s">
        <v>250</v>
      </c>
    </row>
    <row r="1814" spans="1:6" x14ac:dyDescent="0.3">
      <c r="A1814" s="299" t="s">
        <v>495</v>
      </c>
      <c r="B1814" s="299" t="s">
        <v>449</v>
      </c>
      <c r="C1814" s="299" t="s">
        <v>35</v>
      </c>
      <c r="D1814" s="301">
        <v>120.19047619047619</v>
      </c>
      <c r="E1814" s="301">
        <v>132</v>
      </c>
      <c r="F1814" s="299" t="s">
        <v>251</v>
      </c>
    </row>
    <row r="1815" spans="1:6" x14ac:dyDescent="0.3">
      <c r="A1815" s="299" t="s">
        <v>495</v>
      </c>
      <c r="B1815" s="299" t="s">
        <v>449</v>
      </c>
      <c r="C1815" s="299" t="s">
        <v>35</v>
      </c>
      <c r="D1815" s="301">
        <v>2</v>
      </c>
      <c r="E1815" s="301">
        <v>140</v>
      </c>
      <c r="F1815" s="299" t="s">
        <v>378</v>
      </c>
    </row>
    <row r="1816" spans="1:6" x14ac:dyDescent="0.3">
      <c r="A1816" s="299" t="s">
        <v>495</v>
      </c>
      <c r="B1816" s="299" t="s">
        <v>449</v>
      </c>
      <c r="C1816" s="299" t="s">
        <v>35</v>
      </c>
      <c r="D1816" s="301">
        <v>10</v>
      </c>
      <c r="E1816" s="301">
        <v>144</v>
      </c>
      <c r="F1816" s="299" t="s">
        <v>253</v>
      </c>
    </row>
    <row r="1817" spans="1:6" x14ac:dyDescent="0.3">
      <c r="A1817" s="299" t="s">
        <v>495</v>
      </c>
      <c r="B1817" s="299" t="s">
        <v>449</v>
      </c>
      <c r="C1817" s="299" t="s">
        <v>35</v>
      </c>
      <c r="D1817" s="301">
        <v>696.28571428571422</v>
      </c>
      <c r="E1817" s="301">
        <v>152</v>
      </c>
      <c r="F1817" s="299" t="s">
        <v>254</v>
      </c>
    </row>
    <row r="1818" spans="1:6" x14ac:dyDescent="0.3">
      <c r="A1818" s="299" t="s">
        <v>495</v>
      </c>
      <c r="B1818" s="299" t="s">
        <v>449</v>
      </c>
      <c r="C1818" s="299" t="s">
        <v>35</v>
      </c>
      <c r="D1818" s="301">
        <v>5951.6190476190477</v>
      </c>
      <c r="E1818" s="301">
        <v>156</v>
      </c>
      <c r="F1818" s="299" t="s">
        <v>112</v>
      </c>
    </row>
    <row r="1819" spans="1:6" x14ac:dyDescent="0.3">
      <c r="A1819" s="299" t="s">
        <v>495</v>
      </c>
      <c r="B1819" s="299" t="s">
        <v>449</v>
      </c>
      <c r="C1819" s="299" t="s">
        <v>35</v>
      </c>
      <c r="D1819" s="301">
        <v>9.4285714285714288</v>
      </c>
      <c r="E1819" s="301">
        <v>158</v>
      </c>
      <c r="F1819" s="299" t="s">
        <v>255</v>
      </c>
    </row>
    <row r="1820" spans="1:6" x14ac:dyDescent="0.3">
      <c r="A1820" s="299" t="s">
        <v>495</v>
      </c>
      <c r="B1820" s="299" t="s">
        <v>449</v>
      </c>
      <c r="C1820" s="299" t="s">
        <v>35</v>
      </c>
      <c r="D1820" s="301">
        <v>1</v>
      </c>
      <c r="E1820" s="301">
        <v>162</v>
      </c>
      <c r="F1820" s="299" t="s">
        <v>256</v>
      </c>
    </row>
    <row r="1821" spans="1:6" x14ac:dyDescent="0.3">
      <c r="A1821" s="299" t="s">
        <v>495</v>
      </c>
      <c r="B1821" s="299" t="s">
        <v>449</v>
      </c>
      <c r="C1821" s="299" t="s">
        <v>35</v>
      </c>
      <c r="D1821" s="301">
        <v>8263.7142857142862</v>
      </c>
      <c r="E1821" s="301">
        <v>170</v>
      </c>
      <c r="F1821" s="299" t="s">
        <v>102</v>
      </c>
    </row>
    <row r="1822" spans="1:6" x14ac:dyDescent="0.3">
      <c r="A1822" s="299" t="s">
        <v>495</v>
      </c>
      <c r="B1822" s="299" t="s">
        <v>449</v>
      </c>
      <c r="C1822" s="299" t="s">
        <v>35</v>
      </c>
      <c r="D1822" s="301">
        <v>3</v>
      </c>
      <c r="E1822" s="301">
        <v>174</v>
      </c>
      <c r="F1822" s="299" t="s">
        <v>257</v>
      </c>
    </row>
    <row r="1823" spans="1:6" x14ac:dyDescent="0.3">
      <c r="A1823" s="299" t="s">
        <v>495</v>
      </c>
      <c r="B1823" s="299" t="s">
        <v>449</v>
      </c>
      <c r="C1823" s="299" t="s">
        <v>35</v>
      </c>
      <c r="D1823" s="301">
        <v>32.476190476190474</v>
      </c>
      <c r="E1823" s="301">
        <v>178</v>
      </c>
      <c r="F1823" s="299" t="s">
        <v>258</v>
      </c>
    </row>
    <row r="1824" spans="1:6" x14ac:dyDescent="0.3">
      <c r="A1824" s="299" t="s">
        <v>495</v>
      </c>
      <c r="B1824" s="299" t="s">
        <v>449</v>
      </c>
      <c r="C1824" s="299" t="s">
        <v>35</v>
      </c>
      <c r="D1824" s="301">
        <v>3</v>
      </c>
      <c r="E1824" s="301">
        <v>180</v>
      </c>
      <c r="F1824" s="299" t="s">
        <v>259</v>
      </c>
    </row>
    <row r="1825" spans="1:6" x14ac:dyDescent="0.3">
      <c r="A1825" s="299" t="s">
        <v>495</v>
      </c>
      <c r="B1825" s="299" t="s">
        <v>449</v>
      </c>
      <c r="C1825" s="299" t="s">
        <v>35</v>
      </c>
      <c r="D1825" s="301">
        <v>55.285714285714278</v>
      </c>
      <c r="E1825" s="301">
        <v>188</v>
      </c>
      <c r="F1825" s="299" t="s">
        <v>260</v>
      </c>
    </row>
    <row r="1826" spans="1:6" x14ac:dyDescent="0.3">
      <c r="A1826" s="299" t="s">
        <v>495</v>
      </c>
      <c r="B1826" s="299" t="s">
        <v>449</v>
      </c>
      <c r="C1826" s="299" t="s">
        <v>35</v>
      </c>
      <c r="D1826" s="301">
        <v>59.761904761904759</v>
      </c>
      <c r="E1826" s="301">
        <v>191</v>
      </c>
      <c r="F1826" s="299" t="s">
        <v>103</v>
      </c>
    </row>
    <row r="1827" spans="1:6" x14ac:dyDescent="0.3">
      <c r="A1827" s="299" t="s">
        <v>495</v>
      </c>
      <c r="B1827" s="299" t="s">
        <v>449</v>
      </c>
      <c r="C1827" s="299" t="s">
        <v>35</v>
      </c>
      <c r="D1827" s="301">
        <v>1675.3809523809523</v>
      </c>
      <c r="E1827" s="301">
        <v>192</v>
      </c>
      <c r="F1827" s="299" t="s">
        <v>261</v>
      </c>
    </row>
    <row r="1828" spans="1:6" x14ac:dyDescent="0.3">
      <c r="A1828" s="299" t="s">
        <v>495</v>
      </c>
      <c r="B1828" s="299" t="s">
        <v>449</v>
      </c>
      <c r="C1828" s="299" t="s">
        <v>35</v>
      </c>
      <c r="D1828" s="301">
        <v>4.2857142857142856</v>
      </c>
      <c r="E1828" s="301">
        <v>196</v>
      </c>
      <c r="F1828" s="299" t="s">
        <v>120</v>
      </c>
    </row>
    <row r="1829" spans="1:6" x14ac:dyDescent="0.3">
      <c r="A1829" s="299" t="s">
        <v>495</v>
      </c>
      <c r="B1829" s="299" t="s">
        <v>449</v>
      </c>
      <c r="C1829" s="299" t="s">
        <v>35</v>
      </c>
      <c r="D1829" s="301">
        <v>120.76190476190476</v>
      </c>
      <c r="E1829" s="301">
        <v>203</v>
      </c>
      <c r="F1829" s="299" t="s">
        <v>224</v>
      </c>
    </row>
    <row r="1830" spans="1:6" x14ac:dyDescent="0.3">
      <c r="A1830" s="299" t="s">
        <v>495</v>
      </c>
      <c r="B1830" s="299" t="s">
        <v>449</v>
      </c>
      <c r="C1830" s="299" t="s">
        <v>35</v>
      </c>
      <c r="D1830" s="301">
        <v>11</v>
      </c>
      <c r="E1830" s="301">
        <v>204</v>
      </c>
      <c r="F1830" s="299" t="s">
        <v>262</v>
      </c>
    </row>
    <row r="1831" spans="1:6" x14ac:dyDescent="0.3">
      <c r="A1831" s="299" t="s">
        <v>495</v>
      </c>
      <c r="B1831" s="299" t="s">
        <v>449</v>
      </c>
      <c r="C1831" s="299" t="s">
        <v>35</v>
      </c>
      <c r="D1831" s="301">
        <v>337.66666666666669</v>
      </c>
      <c r="E1831" s="301">
        <v>208</v>
      </c>
      <c r="F1831" s="299" t="s">
        <v>113</v>
      </c>
    </row>
    <row r="1832" spans="1:6" x14ac:dyDescent="0.3">
      <c r="A1832" s="299" t="s">
        <v>495</v>
      </c>
      <c r="B1832" s="299" t="s">
        <v>449</v>
      </c>
      <c r="C1832" s="299" t="s">
        <v>35</v>
      </c>
      <c r="D1832" s="301">
        <v>13.095238095238095</v>
      </c>
      <c r="E1832" s="301">
        <v>212</v>
      </c>
      <c r="F1832" s="299" t="s">
        <v>263</v>
      </c>
    </row>
    <row r="1833" spans="1:6" x14ac:dyDescent="0.3">
      <c r="A1833" s="299" t="s">
        <v>495</v>
      </c>
      <c r="B1833" s="299" t="s">
        <v>449</v>
      </c>
      <c r="C1833" s="299" t="s">
        <v>35</v>
      </c>
      <c r="D1833" s="301">
        <v>1139.7142857142858</v>
      </c>
      <c r="E1833" s="301">
        <v>214</v>
      </c>
      <c r="F1833" s="299" t="s">
        <v>225</v>
      </c>
    </row>
    <row r="1834" spans="1:6" x14ac:dyDescent="0.3">
      <c r="A1834" s="299" t="s">
        <v>495</v>
      </c>
      <c r="B1834" s="299" t="s">
        <v>449</v>
      </c>
      <c r="C1834" s="299" t="s">
        <v>35</v>
      </c>
      <c r="D1834" s="301">
        <v>3529.0952380952381</v>
      </c>
      <c r="E1834" s="301">
        <v>218</v>
      </c>
      <c r="F1834" s="299" t="s">
        <v>114</v>
      </c>
    </row>
    <row r="1835" spans="1:6" x14ac:dyDescent="0.3">
      <c r="A1835" s="299" t="s">
        <v>495</v>
      </c>
      <c r="B1835" s="299" t="s">
        <v>449</v>
      </c>
      <c r="C1835" s="299" t="s">
        <v>35</v>
      </c>
      <c r="D1835" s="301">
        <v>354.90476190476193</v>
      </c>
      <c r="E1835" s="301">
        <v>222</v>
      </c>
      <c r="F1835" s="299" t="s">
        <v>264</v>
      </c>
    </row>
    <row r="1836" spans="1:6" x14ac:dyDescent="0.3">
      <c r="A1836" s="299" t="s">
        <v>495</v>
      </c>
      <c r="B1836" s="299" t="s">
        <v>449</v>
      </c>
      <c r="C1836" s="299" t="s">
        <v>35</v>
      </c>
      <c r="D1836" s="301">
        <v>136.0952380952381</v>
      </c>
      <c r="E1836" s="301">
        <v>226</v>
      </c>
      <c r="F1836" s="299" t="s">
        <v>265</v>
      </c>
    </row>
    <row r="1837" spans="1:6" x14ac:dyDescent="0.3">
      <c r="A1837" s="299" t="s">
        <v>495</v>
      </c>
      <c r="B1837" s="299" t="s">
        <v>449</v>
      </c>
      <c r="C1837" s="299" t="s">
        <v>35</v>
      </c>
      <c r="D1837" s="301">
        <v>9.8571428571428577</v>
      </c>
      <c r="E1837" s="301">
        <v>231</v>
      </c>
      <c r="F1837" s="299" t="s">
        <v>266</v>
      </c>
    </row>
    <row r="1838" spans="1:6" x14ac:dyDescent="0.3">
      <c r="A1838" s="299" t="s">
        <v>495</v>
      </c>
      <c r="B1838" s="299" t="s">
        <v>449</v>
      </c>
      <c r="C1838" s="299" t="s">
        <v>35</v>
      </c>
      <c r="D1838" s="301">
        <v>45.38095238095238</v>
      </c>
      <c r="E1838" s="301">
        <v>233</v>
      </c>
      <c r="F1838" s="299" t="s">
        <v>104</v>
      </c>
    </row>
    <row r="1839" spans="1:6" x14ac:dyDescent="0.3">
      <c r="A1839" s="299" t="s">
        <v>495</v>
      </c>
      <c r="B1839" s="299" t="s">
        <v>449</v>
      </c>
      <c r="C1839" s="299" t="s">
        <v>35</v>
      </c>
      <c r="D1839" s="301">
        <v>4</v>
      </c>
      <c r="E1839" s="301">
        <v>238</v>
      </c>
      <c r="F1839" s="299" t="s">
        <v>403</v>
      </c>
    </row>
    <row r="1840" spans="1:6" x14ac:dyDescent="0.3">
      <c r="A1840" s="299" t="s">
        <v>495</v>
      </c>
      <c r="B1840" s="299" t="s">
        <v>449</v>
      </c>
      <c r="C1840" s="299" t="s">
        <v>35</v>
      </c>
      <c r="D1840" s="301">
        <v>1</v>
      </c>
      <c r="E1840" s="301">
        <v>239</v>
      </c>
      <c r="F1840" s="299" t="s">
        <v>404</v>
      </c>
    </row>
    <row r="1841" spans="1:6" x14ac:dyDescent="0.3">
      <c r="A1841" s="299" t="s">
        <v>495</v>
      </c>
      <c r="B1841" s="299" t="s">
        <v>449</v>
      </c>
      <c r="C1841" s="299" t="s">
        <v>35</v>
      </c>
      <c r="D1841" s="301">
        <v>1</v>
      </c>
      <c r="E1841" s="301">
        <v>242</v>
      </c>
      <c r="F1841" s="299" t="s">
        <v>405</v>
      </c>
    </row>
    <row r="1842" spans="1:6" x14ac:dyDescent="0.3">
      <c r="A1842" s="299" t="s">
        <v>495</v>
      </c>
      <c r="B1842" s="299" t="s">
        <v>449</v>
      </c>
      <c r="C1842" s="299" t="s">
        <v>35</v>
      </c>
      <c r="D1842" s="301">
        <v>365.52380952380952</v>
      </c>
      <c r="E1842" s="301">
        <v>246</v>
      </c>
      <c r="F1842" s="299" t="s">
        <v>116</v>
      </c>
    </row>
    <row r="1843" spans="1:6" x14ac:dyDescent="0.3">
      <c r="A1843" s="299" t="s">
        <v>495</v>
      </c>
      <c r="B1843" s="299" t="s">
        <v>449</v>
      </c>
      <c r="C1843" s="299" t="s">
        <v>35</v>
      </c>
      <c r="D1843" s="301">
        <v>3304</v>
      </c>
      <c r="E1843" s="301">
        <v>250</v>
      </c>
      <c r="F1843" s="299" t="s">
        <v>105</v>
      </c>
    </row>
    <row r="1844" spans="1:6" x14ac:dyDescent="0.3">
      <c r="A1844" s="299" t="s">
        <v>495</v>
      </c>
      <c r="B1844" s="299" t="s">
        <v>449</v>
      </c>
      <c r="C1844" s="299" t="s">
        <v>35</v>
      </c>
      <c r="D1844" s="301">
        <v>1</v>
      </c>
      <c r="E1844" s="301">
        <v>254</v>
      </c>
      <c r="F1844" s="299" t="s">
        <v>406</v>
      </c>
    </row>
    <row r="1845" spans="1:6" x14ac:dyDescent="0.3">
      <c r="A1845" s="299" t="s">
        <v>495</v>
      </c>
      <c r="B1845" s="299" t="s">
        <v>449</v>
      </c>
      <c r="C1845" s="299" t="s">
        <v>35</v>
      </c>
      <c r="D1845" s="301">
        <v>1</v>
      </c>
      <c r="E1845" s="301">
        <v>262</v>
      </c>
      <c r="F1845" s="299" t="s">
        <v>409</v>
      </c>
    </row>
    <row r="1846" spans="1:6" x14ac:dyDescent="0.3">
      <c r="A1846" s="299" t="s">
        <v>495</v>
      </c>
      <c r="B1846" s="299" t="s">
        <v>449</v>
      </c>
      <c r="C1846" s="299" t="s">
        <v>35</v>
      </c>
      <c r="D1846" s="301">
        <v>2</v>
      </c>
      <c r="E1846" s="301">
        <v>266</v>
      </c>
      <c r="F1846" s="299" t="s">
        <v>268</v>
      </c>
    </row>
    <row r="1847" spans="1:6" x14ac:dyDescent="0.3">
      <c r="A1847" s="299" t="s">
        <v>495</v>
      </c>
      <c r="B1847" s="299" t="s">
        <v>449</v>
      </c>
      <c r="C1847" s="299" t="s">
        <v>35</v>
      </c>
      <c r="D1847" s="301">
        <v>966.71428571428578</v>
      </c>
      <c r="E1847" s="301">
        <v>268</v>
      </c>
      <c r="F1847" s="299" t="s">
        <v>269</v>
      </c>
    </row>
    <row r="1848" spans="1:6" x14ac:dyDescent="0.3">
      <c r="A1848" s="299" t="s">
        <v>495</v>
      </c>
      <c r="B1848" s="299" t="s">
        <v>449</v>
      </c>
      <c r="C1848" s="299" t="s">
        <v>35</v>
      </c>
      <c r="D1848" s="301">
        <v>96.80952380952381</v>
      </c>
      <c r="E1848" s="301">
        <v>270</v>
      </c>
      <c r="F1848" s="299" t="s">
        <v>270</v>
      </c>
    </row>
    <row r="1849" spans="1:6" x14ac:dyDescent="0.3">
      <c r="A1849" s="299" t="s">
        <v>495</v>
      </c>
      <c r="B1849" s="299" t="s">
        <v>449</v>
      </c>
      <c r="C1849" s="299" t="s">
        <v>35</v>
      </c>
      <c r="D1849" s="301">
        <v>1.6190476190476191</v>
      </c>
      <c r="E1849" s="301">
        <v>275</v>
      </c>
      <c r="F1849" s="299" t="s">
        <v>271</v>
      </c>
    </row>
    <row r="1850" spans="1:6" x14ac:dyDescent="0.3">
      <c r="A1850" s="299" t="s">
        <v>495</v>
      </c>
      <c r="B1850" s="299" t="s">
        <v>449</v>
      </c>
      <c r="C1850" s="299" t="s">
        <v>35</v>
      </c>
      <c r="D1850" s="301">
        <v>5777.7619047619055</v>
      </c>
      <c r="E1850" s="301">
        <v>276</v>
      </c>
      <c r="F1850" s="299" t="s">
        <v>99</v>
      </c>
    </row>
    <row r="1851" spans="1:6" x14ac:dyDescent="0.3">
      <c r="A1851" s="299" t="s">
        <v>495</v>
      </c>
      <c r="B1851" s="299" t="s">
        <v>449</v>
      </c>
      <c r="C1851" s="299" t="s">
        <v>35</v>
      </c>
      <c r="D1851" s="301">
        <v>82.714285714285722</v>
      </c>
      <c r="E1851" s="301">
        <v>288</v>
      </c>
      <c r="F1851" s="299" t="s">
        <v>272</v>
      </c>
    </row>
    <row r="1852" spans="1:6" x14ac:dyDescent="0.3">
      <c r="A1852" s="299" t="s">
        <v>495</v>
      </c>
      <c r="B1852" s="299" t="s">
        <v>449</v>
      </c>
      <c r="C1852" s="299" t="s">
        <v>35</v>
      </c>
      <c r="D1852" s="301">
        <v>6</v>
      </c>
      <c r="E1852" s="301">
        <v>292</v>
      </c>
      <c r="F1852" s="299" t="s">
        <v>273</v>
      </c>
    </row>
    <row r="1853" spans="1:6" x14ac:dyDescent="0.3">
      <c r="A1853" s="299" t="s">
        <v>495</v>
      </c>
      <c r="B1853" s="299" t="s">
        <v>449</v>
      </c>
      <c r="C1853" s="299" t="s">
        <v>35</v>
      </c>
      <c r="D1853" s="301">
        <v>100.23809523809524</v>
      </c>
      <c r="E1853" s="301">
        <v>300</v>
      </c>
      <c r="F1853" s="299" t="s">
        <v>117</v>
      </c>
    </row>
    <row r="1854" spans="1:6" x14ac:dyDescent="0.3">
      <c r="A1854" s="299" t="s">
        <v>495</v>
      </c>
      <c r="B1854" s="299" t="s">
        <v>449</v>
      </c>
      <c r="C1854" s="299" t="s">
        <v>35</v>
      </c>
      <c r="D1854" s="301">
        <v>1</v>
      </c>
      <c r="E1854" s="301">
        <v>304</v>
      </c>
      <c r="F1854" s="299" t="s">
        <v>381</v>
      </c>
    </row>
    <row r="1855" spans="1:6" x14ac:dyDescent="0.3">
      <c r="A1855" s="299" t="s">
        <v>495</v>
      </c>
      <c r="B1855" s="299" t="s">
        <v>449</v>
      </c>
      <c r="C1855" s="299" t="s">
        <v>35</v>
      </c>
      <c r="D1855" s="301">
        <v>1</v>
      </c>
      <c r="E1855" s="301">
        <v>312</v>
      </c>
      <c r="F1855" s="299" t="s">
        <v>410</v>
      </c>
    </row>
    <row r="1856" spans="1:6" x14ac:dyDescent="0.3">
      <c r="A1856" s="299" t="s">
        <v>495</v>
      </c>
      <c r="B1856" s="299" t="s">
        <v>449</v>
      </c>
      <c r="C1856" s="299" t="s">
        <v>35</v>
      </c>
      <c r="D1856" s="301">
        <v>113.52380952380952</v>
      </c>
      <c r="E1856" s="301">
        <v>320</v>
      </c>
      <c r="F1856" s="299" t="s">
        <v>274</v>
      </c>
    </row>
    <row r="1857" spans="1:6" x14ac:dyDescent="0.3">
      <c r="A1857" s="299" t="s">
        <v>495</v>
      </c>
      <c r="B1857" s="299" t="s">
        <v>449</v>
      </c>
      <c r="C1857" s="299" t="s">
        <v>35</v>
      </c>
      <c r="D1857" s="301">
        <v>21.333333333333336</v>
      </c>
      <c r="E1857" s="301">
        <v>324</v>
      </c>
      <c r="F1857" s="299" t="s">
        <v>275</v>
      </c>
    </row>
    <row r="1858" spans="1:6" x14ac:dyDescent="0.3">
      <c r="A1858" s="299" t="s">
        <v>495</v>
      </c>
      <c r="B1858" s="299" t="s">
        <v>449</v>
      </c>
      <c r="C1858" s="299" t="s">
        <v>35</v>
      </c>
      <c r="D1858" s="301">
        <v>2</v>
      </c>
      <c r="E1858" s="301">
        <v>328</v>
      </c>
      <c r="F1858" s="299" t="s">
        <v>276</v>
      </c>
    </row>
    <row r="1859" spans="1:6" x14ac:dyDescent="0.3">
      <c r="A1859" s="299" t="s">
        <v>495</v>
      </c>
      <c r="B1859" s="299" t="s">
        <v>449</v>
      </c>
      <c r="C1859" s="299" t="s">
        <v>35</v>
      </c>
      <c r="D1859" s="301">
        <v>6.8571428571428577</v>
      </c>
      <c r="E1859" s="301">
        <v>332</v>
      </c>
      <c r="F1859" s="299" t="s">
        <v>277</v>
      </c>
    </row>
    <row r="1860" spans="1:6" x14ac:dyDescent="0.3">
      <c r="A1860" s="299" t="s">
        <v>495</v>
      </c>
      <c r="B1860" s="299" t="s">
        <v>449</v>
      </c>
      <c r="C1860" s="299" t="s">
        <v>35</v>
      </c>
      <c r="D1860" s="301">
        <v>2126.5238095238096</v>
      </c>
      <c r="E1860" s="301">
        <v>340</v>
      </c>
      <c r="F1860" s="299" t="s">
        <v>190</v>
      </c>
    </row>
    <row r="1861" spans="1:6" x14ac:dyDescent="0.3">
      <c r="A1861" s="299" t="s">
        <v>495</v>
      </c>
      <c r="B1861" s="299" t="s">
        <v>449</v>
      </c>
      <c r="C1861" s="299" t="s">
        <v>35</v>
      </c>
      <c r="D1861" s="301">
        <v>2</v>
      </c>
      <c r="E1861" s="301">
        <v>344</v>
      </c>
      <c r="F1861" s="299" t="s">
        <v>278</v>
      </c>
    </row>
    <row r="1862" spans="1:6" x14ac:dyDescent="0.3">
      <c r="A1862" s="299" t="s">
        <v>495</v>
      </c>
      <c r="B1862" s="299" t="s">
        <v>449</v>
      </c>
      <c r="C1862" s="299" t="s">
        <v>35</v>
      </c>
      <c r="D1862" s="301">
        <v>188.95238095238096</v>
      </c>
      <c r="E1862" s="301">
        <v>348</v>
      </c>
      <c r="F1862" s="299" t="s">
        <v>279</v>
      </c>
    </row>
    <row r="1863" spans="1:6" x14ac:dyDescent="0.3">
      <c r="A1863" s="299" t="s">
        <v>495</v>
      </c>
      <c r="B1863" s="299" t="s">
        <v>449</v>
      </c>
      <c r="C1863" s="299" t="s">
        <v>35</v>
      </c>
      <c r="D1863" s="301">
        <v>18</v>
      </c>
      <c r="E1863" s="301">
        <v>352</v>
      </c>
      <c r="F1863" s="299" t="s">
        <v>280</v>
      </c>
    </row>
    <row r="1864" spans="1:6" x14ac:dyDescent="0.3">
      <c r="A1864" s="299" t="s">
        <v>495</v>
      </c>
      <c r="B1864" s="299" t="s">
        <v>449</v>
      </c>
      <c r="C1864" s="299" t="s">
        <v>35</v>
      </c>
      <c r="D1864" s="301">
        <v>378.04761904761904</v>
      </c>
      <c r="E1864" s="301">
        <v>356</v>
      </c>
      <c r="F1864" s="299" t="s">
        <v>281</v>
      </c>
    </row>
    <row r="1865" spans="1:6" x14ac:dyDescent="0.3">
      <c r="A1865" s="299" t="s">
        <v>495</v>
      </c>
      <c r="B1865" s="299" t="s">
        <v>449</v>
      </c>
      <c r="C1865" s="299" t="s">
        <v>35</v>
      </c>
      <c r="D1865" s="301">
        <v>33.38095238095238</v>
      </c>
      <c r="E1865" s="301">
        <v>360</v>
      </c>
      <c r="F1865" s="299" t="s">
        <v>282</v>
      </c>
    </row>
    <row r="1866" spans="1:6" x14ac:dyDescent="0.3">
      <c r="A1866" s="299" t="s">
        <v>495</v>
      </c>
      <c r="B1866" s="299" t="s">
        <v>449</v>
      </c>
      <c r="C1866" s="299" t="s">
        <v>35</v>
      </c>
      <c r="D1866" s="301">
        <v>45.333333333333336</v>
      </c>
      <c r="E1866" s="301">
        <v>364</v>
      </c>
      <c r="F1866" s="299" t="s">
        <v>283</v>
      </c>
    </row>
    <row r="1867" spans="1:6" x14ac:dyDescent="0.3">
      <c r="A1867" s="299" t="s">
        <v>495</v>
      </c>
      <c r="B1867" s="299" t="s">
        <v>449</v>
      </c>
      <c r="C1867" s="299" t="s">
        <v>35</v>
      </c>
      <c r="D1867" s="301">
        <v>8</v>
      </c>
      <c r="E1867" s="301">
        <v>368</v>
      </c>
      <c r="F1867" s="299" t="s">
        <v>284</v>
      </c>
    </row>
    <row r="1868" spans="1:6" x14ac:dyDescent="0.3">
      <c r="A1868" s="299" t="s">
        <v>495</v>
      </c>
      <c r="B1868" s="299" t="s">
        <v>449</v>
      </c>
      <c r="C1868" s="299" t="s">
        <v>35</v>
      </c>
      <c r="D1868" s="301">
        <v>669.52380952380952</v>
      </c>
      <c r="E1868" s="301">
        <v>372</v>
      </c>
      <c r="F1868" s="299" t="s">
        <v>106</v>
      </c>
    </row>
    <row r="1869" spans="1:6" x14ac:dyDescent="0.3">
      <c r="A1869" s="299" t="s">
        <v>495</v>
      </c>
      <c r="B1869" s="299" t="s">
        <v>449</v>
      </c>
      <c r="C1869" s="299" t="s">
        <v>35</v>
      </c>
      <c r="D1869" s="301">
        <v>24</v>
      </c>
      <c r="E1869" s="301">
        <v>376</v>
      </c>
      <c r="F1869" s="299" t="s">
        <v>285</v>
      </c>
    </row>
    <row r="1870" spans="1:6" x14ac:dyDescent="0.3">
      <c r="A1870" s="299" t="s">
        <v>495</v>
      </c>
      <c r="B1870" s="299" t="s">
        <v>449</v>
      </c>
      <c r="C1870" s="299" t="s">
        <v>35</v>
      </c>
      <c r="D1870" s="301">
        <v>6593.4285714285716</v>
      </c>
      <c r="E1870" s="301">
        <v>380</v>
      </c>
      <c r="F1870" s="299" t="s">
        <v>107</v>
      </c>
    </row>
    <row r="1871" spans="1:6" x14ac:dyDescent="0.3">
      <c r="A1871" s="299" t="s">
        <v>495</v>
      </c>
      <c r="B1871" s="299" t="s">
        <v>449</v>
      </c>
      <c r="C1871" s="299" t="s">
        <v>35</v>
      </c>
      <c r="D1871" s="301">
        <v>16.904761904761905</v>
      </c>
      <c r="E1871" s="301">
        <v>384</v>
      </c>
      <c r="F1871" s="299" t="s">
        <v>286</v>
      </c>
    </row>
    <row r="1872" spans="1:6" x14ac:dyDescent="0.3">
      <c r="A1872" s="299" t="s">
        <v>495</v>
      </c>
      <c r="B1872" s="299" t="s">
        <v>449</v>
      </c>
      <c r="C1872" s="299" t="s">
        <v>35</v>
      </c>
      <c r="D1872" s="301">
        <v>6.5714285714285712</v>
      </c>
      <c r="E1872" s="301">
        <v>388</v>
      </c>
      <c r="F1872" s="299" t="s">
        <v>287</v>
      </c>
    </row>
    <row r="1873" spans="1:6" x14ac:dyDescent="0.3">
      <c r="A1873" s="299" t="s">
        <v>495</v>
      </c>
      <c r="B1873" s="299" t="s">
        <v>449</v>
      </c>
      <c r="C1873" s="299" t="s">
        <v>35</v>
      </c>
      <c r="D1873" s="301">
        <v>312.66666666666669</v>
      </c>
      <c r="E1873" s="301">
        <v>392</v>
      </c>
      <c r="F1873" s="299" t="s">
        <v>288</v>
      </c>
    </row>
    <row r="1874" spans="1:6" x14ac:dyDescent="0.3">
      <c r="A1874" s="299" t="s">
        <v>495</v>
      </c>
      <c r="B1874" s="299" t="s">
        <v>449</v>
      </c>
      <c r="C1874" s="299" t="s">
        <v>35</v>
      </c>
      <c r="D1874" s="301">
        <v>26.714285714285715</v>
      </c>
      <c r="E1874" s="301">
        <v>398</v>
      </c>
      <c r="F1874" s="299" t="s">
        <v>289</v>
      </c>
    </row>
    <row r="1875" spans="1:6" x14ac:dyDescent="0.3">
      <c r="A1875" s="299" t="s">
        <v>495</v>
      </c>
      <c r="B1875" s="299" t="s">
        <v>449</v>
      </c>
      <c r="C1875" s="299" t="s">
        <v>35</v>
      </c>
      <c r="D1875" s="301">
        <v>0.76190476190476186</v>
      </c>
      <c r="E1875" s="301">
        <v>400</v>
      </c>
      <c r="F1875" s="299" t="s">
        <v>290</v>
      </c>
    </row>
    <row r="1876" spans="1:6" x14ac:dyDescent="0.3">
      <c r="A1876" s="299" t="s">
        <v>495</v>
      </c>
      <c r="B1876" s="299" t="s">
        <v>449</v>
      </c>
      <c r="C1876" s="299" t="s">
        <v>35</v>
      </c>
      <c r="D1876" s="301">
        <v>19.095238095238095</v>
      </c>
      <c r="E1876" s="301">
        <v>404</v>
      </c>
      <c r="F1876" s="299" t="s">
        <v>291</v>
      </c>
    </row>
    <row r="1877" spans="1:6" x14ac:dyDescent="0.3">
      <c r="A1877" s="299" t="s">
        <v>495</v>
      </c>
      <c r="B1877" s="299" t="s">
        <v>449</v>
      </c>
      <c r="C1877" s="299" t="s">
        <v>35</v>
      </c>
      <c r="D1877" s="301">
        <v>29.61904761904762</v>
      </c>
      <c r="E1877" s="301">
        <v>408</v>
      </c>
      <c r="F1877" s="299" t="s">
        <v>292</v>
      </c>
    </row>
    <row r="1878" spans="1:6" x14ac:dyDescent="0.3">
      <c r="A1878" s="299" t="s">
        <v>495</v>
      </c>
      <c r="B1878" s="299" t="s">
        <v>449</v>
      </c>
      <c r="C1878" s="299" t="s">
        <v>35</v>
      </c>
      <c r="D1878" s="301">
        <v>69.904761904761898</v>
      </c>
      <c r="E1878" s="301">
        <v>410</v>
      </c>
      <c r="F1878" s="299" t="s">
        <v>293</v>
      </c>
    </row>
    <row r="1879" spans="1:6" x14ac:dyDescent="0.3">
      <c r="A1879" s="299" t="s">
        <v>495</v>
      </c>
      <c r="B1879" s="299" t="s">
        <v>449</v>
      </c>
      <c r="C1879" s="299" t="s">
        <v>35</v>
      </c>
      <c r="D1879" s="301">
        <v>1</v>
      </c>
      <c r="E1879" s="301">
        <v>414</v>
      </c>
      <c r="F1879" s="299" t="s">
        <v>294</v>
      </c>
    </row>
    <row r="1880" spans="1:6" x14ac:dyDescent="0.3">
      <c r="A1880" s="299" t="s">
        <v>495</v>
      </c>
      <c r="B1880" s="299" t="s">
        <v>449</v>
      </c>
      <c r="C1880" s="299" t="s">
        <v>35</v>
      </c>
      <c r="D1880" s="301">
        <v>9</v>
      </c>
      <c r="E1880" s="301">
        <v>417</v>
      </c>
      <c r="F1880" s="299" t="s">
        <v>295</v>
      </c>
    </row>
    <row r="1881" spans="1:6" x14ac:dyDescent="0.3">
      <c r="A1881" s="299" t="s">
        <v>495</v>
      </c>
      <c r="B1881" s="299" t="s">
        <v>449</v>
      </c>
      <c r="C1881" s="299" t="s">
        <v>35</v>
      </c>
      <c r="D1881" s="301">
        <v>16.285714285714285</v>
      </c>
      <c r="E1881" s="301">
        <v>422</v>
      </c>
      <c r="F1881" s="299" t="s">
        <v>297</v>
      </c>
    </row>
    <row r="1882" spans="1:6" x14ac:dyDescent="0.3">
      <c r="A1882" s="299" t="s">
        <v>495</v>
      </c>
      <c r="B1882" s="299" t="s">
        <v>449</v>
      </c>
      <c r="C1882" s="299" t="s">
        <v>35</v>
      </c>
      <c r="D1882" s="301">
        <v>1</v>
      </c>
      <c r="E1882" s="301">
        <v>426</v>
      </c>
      <c r="F1882" s="299" t="s">
        <v>298</v>
      </c>
    </row>
    <row r="1883" spans="1:6" x14ac:dyDescent="0.3">
      <c r="A1883" s="299" t="s">
        <v>495</v>
      </c>
      <c r="B1883" s="299" t="s">
        <v>449</v>
      </c>
      <c r="C1883" s="299" t="s">
        <v>35</v>
      </c>
      <c r="D1883" s="301">
        <v>109.76190476190476</v>
      </c>
      <c r="E1883" s="301">
        <v>428</v>
      </c>
      <c r="F1883" s="299" t="s">
        <v>108</v>
      </c>
    </row>
    <row r="1884" spans="1:6" x14ac:dyDescent="0.3">
      <c r="A1884" s="299" t="s">
        <v>495</v>
      </c>
      <c r="B1884" s="299" t="s">
        <v>449</v>
      </c>
      <c r="C1884" s="299" t="s">
        <v>35</v>
      </c>
      <c r="D1884" s="301">
        <v>5</v>
      </c>
      <c r="E1884" s="301">
        <v>430</v>
      </c>
      <c r="F1884" s="299" t="s">
        <v>383</v>
      </c>
    </row>
    <row r="1885" spans="1:6" x14ac:dyDescent="0.3">
      <c r="A1885" s="299" t="s">
        <v>495</v>
      </c>
      <c r="B1885" s="299" t="s">
        <v>449</v>
      </c>
      <c r="C1885" s="299" t="s">
        <v>35</v>
      </c>
      <c r="D1885" s="301">
        <v>5</v>
      </c>
      <c r="E1885" s="301">
        <v>434</v>
      </c>
      <c r="F1885" s="299" t="s">
        <v>299</v>
      </c>
    </row>
    <row r="1886" spans="1:6" x14ac:dyDescent="0.3">
      <c r="A1886" s="299" t="s">
        <v>495</v>
      </c>
      <c r="B1886" s="299" t="s">
        <v>449</v>
      </c>
      <c r="C1886" s="299" t="s">
        <v>35</v>
      </c>
      <c r="D1886" s="301">
        <v>2</v>
      </c>
      <c r="E1886" s="301">
        <v>438</v>
      </c>
      <c r="F1886" s="299" t="s">
        <v>300</v>
      </c>
    </row>
    <row r="1887" spans="1:6" x14ac:dyDescent="0.3">
      <c r="A1887" s="299" t="s">
        <v>495</v>
      </c>
      <c r="B1887" s="299" t="s">
        <v>449</v>
      </c>
      <c r="C1887" s="299" t="s">
        <v>35</v>
      </c>
      <c r="D1887" s="301">
        <v>608.14285714285711</v>
      </c>
      <c r="E1887" s="301">
        <v>440</v>
      </c>
      <c r="F1887" s="299" t="s">
        <v>118</v>
      </c>
    </row>
    <row r="1888" spans="1:6" x14ac:dyDescent="0.3">
      <c r="A1888" s="299" t="s">
        <v>495</v>
      </c>
      <c r="B1888" s="299" t="s">
        <v>449</v>
      </c>
      <c r="C1888" s="299" t="s">
        <v>35</v>
      </c>
      <c r="D1888" s="301">
        <v>8.3333333333333339</v>
      </c>
      <c r="E1888" s="301">
        <v>442</v>
      </c>
      <c r="F1888" s="299" t="s">
        <v>121</v>
      </c>
    </row>
    <row r="1889" spans="1:6" x14ac:dyDescent="0.3">
      <c r="A1889" s="299" t="s">
        <v>495</v>
      </c>
      <c r="B1889" s="299" t="s">
        <v>449</v>
      </c>
      <c r="C1889" s="299" t="s">
        <v>35</v>
      </c>
      <c r="D1889" s="301">
        <v>4</v>
      </c>
      <c r="E1889" s="301">
        <v>450</v>
      </c>
      <c r="F1889" s="299" t="s">
        <v>301</v>
      </c>
    </row>
    <row r="1890" spans="1:6" x14ac:dyDescent="0.3">
      <c r="A1890" s="299" t="s">
        <v>495</v>
      </c>
      <c r="B1890" s="299" t="s">
        <v>449</v>
      </c>
      <c r="C1890" s="299" t="s">
        <v>35</v>
      </c>
      <c r="D1890" s="301">
        <v>13.619047619047619</v>
      </c>
      <c r="E1890" s="301">
        <v>458</v>
      </c>
      <c r="F1890" s="299" t="s">
        <v>303</v>
      </c>
    </row>
    <row r="1891" spans="1:6" x14ac:dyDescent="0.3">
      <c r="A1891" s="299" t="s">
        <v>495</v>
      </c>
      <c r="B1891" s="299" t="s">
        <v>449</v>
      </c>
      <c r="C1891" s="299" t="s">
        <v>35</v>
      </c>
      <c r="D1891" s="301">
        <v>1</v>
      </c>
      <c r="E1891" s="301">
        <v>462</v>
      </c>
      <c r="F1891" s="299" t="s">
        <v>384</v>
      </c>
    </row>
    <row r="1892" spans="1:6" x14ac:dyDescent="0.3">
      <c r="A1892" s="299" t="s">
        <v>495</v>
      </c>
      <c r="B1892" s="299" t="s">
        <v>449</v>
      </c>
      <c r="C1892" s="299" t="s">
        <v>35</v>
      </c>
      <c r="D1892" s="301">
        <v>26.047619047619047</v>
      </c>
      <c r="E1892" s="301">
        <v>466</v>
      </c>
      <c r="F1892" s="299" t="s">
        <v>304</v>
      </c>
    </row>
    <row r="1893" spans="1:6" x14ac:dyDescent="0.3">
      <c r="A1893" s="299" t="s">
        <v>495</v>
      </c>
      <c r="B1893" s="299" t="s">
        <v>449</v>
      </c>
      <c r="C1893" s="299" t="s">
        <v>35</v>
      </c>
      <c r="D1893" s="301">
        <v>4.7619047619047619</v>
      </c>
      <c r="E1893" s="301">
        <v>470</v>
      </c>
      <c r="F1893" s="299" t="s">
        <v>122</v>
      </c>
    </row>
    <row r="1894" spans="1:6" x14ac:dyDescent="0.3">
      <c r="A1894" s="299" t="s">
        <v>495</v>
      </c>
      <c r="B1894" s="299" t="s">
        <v>449</v>
      </c>
      <c r="C1894" s="299" t="s">
        <v>35</v>
      </c>
      <c r="D1894" s="301">
        <v>1</v>
      </c>
      <c r="E1894" s="301">
        <v>474</v>
      </c>
      <c r="F1894" s="299" t="s">
        <v>385</v>
      </c>
    </row>
    <row r="1895" spans="1:6" x14ac:dyDescent="0.3">
      <c r="A1895" s="299" t="s">
        <v>495</v>
      </c>
      <c r="B1895" s="299" t="s">
        <v>449</v>
      </c>
      <c r="C1895" s="299" t="s">
        <v>35</v>
      </c>
      <c r="D1895" s="301">
        <v>22.761904761904763</v>
      </c>
      <c r="E1895" s="301">
        <v>478</v>
      </c>
      <c r="F1895" s="299" t="s">
        <v>305</v>
      </c>
    </row>
    <row r="1896" spans="1:6" x14ac:dyDescent="0.3">
      <c r="A1896" s="299" t="s">
        <v>495</v>
      </c>
      <c r="B1896" s="299" t="s">
        <v>449</v>
      </c>
      <c r="C1896" s="299" t="s">
        <v>35</v>
      </c>
      <c r="D1896" s="301">
        <v>1</v>
      </c>
      <c r="E1896" s="301">
        <v>480</v>
      </c>
      <c r="F1896" s="299" t="s">
        <v>306</v>
      </c>
    </row>
    <row r="1897" spans="1:6" x14ac:dyDescent="0.3">
      <c r="A1897" s="299" t="s">
        <v>495</v>
      </c>
      <c r="B1897" s="299" t="s">
        <v>449</v>
      </c>
      <c r="C1897" s="299" t="s">
        <v>35</v>
      </c>
      <c r="D1897" s="301">
        <v>426.57142857142861</v>
      </c>
      <c r="E1897" s="301">
        <v>484</v>
      </c>
      <c r="F1897" s="299" t="s">
        <v>307</v>
      </c>
    </row>
    <row r="1898" spans="1:6" x14ac:dyDescent="0.3">
      <c r="A1898" s="299" t="s">
        <v>495</v>
      </c>
      <c r="B1898" s="299" t="s">
        <v>449</v>
      </c>
      <c r="C1898" s="299" t="s">
        <v>35</v>
      </c>
      <c r="D1898" s="301">
        <v>25.333333333333336</v>
      </c>
      <c r="E1898" s="301">
        <v>496</v>
      </c>
      <c r="F1898" s="299" t="s">
        <v>309</v>
      </c>
    </row>
    <row r="1899" spans="1:6" x14ac:dyDescent="0.3">
      <c r="A1899" s="299" t="s">
        <v>495</v>
      </c>
      <c r="B1899" s="299" t="s">
        <v>449</v>
      </c>
      <c r="C1899" s="299" t="s">
        <v>35</v>
      </c>
      <c r="D1899" s="301">
        <v>583.28571428571422</v>
      </c>
      <c r="E1899" s="301">
        <v>498</v>
      </c>
      <c r="F1899" s="299" t="s">
        <v>310</v>
      </c>
    </row>
    <row r="1900" spans="1:6" x14ac:dyDescent="0.3">
      <c r="A1900" s="299" t="s">
        <v>495</v>
      </c>
      <c r="B1900" s="299" t="s">
        <v>449</v>
      </c>
      <c r="C1900" s="299" t="s">
        <v>35</v>
      </c>
      <c r="D1900" s="301">
        <v>1</v>
      </c>
      <c r="E1900" s="301">
        <v>499</v>
      </c>
      <c r="F1900" s="299" t="s">
        <v>311</v>
      </c>
    </row>
    <row r="1901" spans="1:6" x14ac:dyDescent="0.3">
      <c r="A1901" s="299" t="s">
        <v>495</v>
      </c>
      <c r="B1901" s="299" t="s">
        <v>449</v>
      </c>
      <c r="C1901" s="299" t="s">
        <v>35</v>
      </c>
      <c r="D1901" s="301">
        <v>8</v>
      </c>
      <c r="E1901" s="301">
        <v>500</v>
      </c>
      <c r="F1901" s="299" t="s">
        <v>312</v>
      </c>
    </row>
    <row r="1902" spans="1:6" x14ac:dyDescent="0.3">
      <c r="A1902" s="299" t="s">
        <v>495</v>
      </c>
      <c r="B1902" s="299" t="s">
        <v>449</v>
      </c>
      <c r="C1902" s="299" t="s">
        <v>35</v>
      </c>
      <c r="D1902" s="301">
        <v>7631.2380952380954</v>
      </c>
      <c r="E1902" s="301">
        <v>504</v>
      </c>
      <c r="F1902" s="299" t="s">
        <v>95</v>
      </c>
    </row>
    <row r="1903" spans="1:6" x14ac:dyDescent="0.3">
      <c r="A1903" s="299" t="s">
        <v>495</v>
      </c>
      <c r="B1903" s="299" t="s">
        <v>449</v>
      </c>
      <c r="C1903" s="299" t="s">
        <v>35</v>
      </c>
      <c r="D1903" s="301">
        <v>8.4761904761904763</v>
      </c>
      <c r="E1903" s="301">
        <v>508</v>
      </c>
      <c r="F1903" s="299" t="s">
        <v>313</v>
      </c>
    </row>
    <row r="1904" spans="1:6" x14ac:dyDescent="0.3">
      <c r="A1904" s="299" t="s">
        <v>495</v>
      </c>
      <c r="B1904" s="299" t="s">
        <v>449</v>
      </c>
      <c r="C1904" s="299" t="s">
        <v>35</v>
      </c>
      <c r="D1904" s="301">
        <v>1</v>
      </c>
      <c r="E1904" s="301">
        <v>520</v>
      </c>
      <c r="F1904" s="299" t="s">
        <v>386</v>
      </c>
    </row>
    <row r="1905" spans="1:6" x14ac:dyDescent="0.3">
      <c r="A1905" s="299" t="s">
        <v>495</v>
      </c>
      <c r="B1905" s="299" t="s">
        <v>449</v>
      </c>
      <c r="C1905" s="299" t="s">
        <v>35</v>
      </c>
      <c r="D1905" s="301">
        <v>16.285714285714285</v>
      </c>
      <c r="E1905" s="301">
        <v>524</v>
      </c>
      <c r="F1905" s="299" t="s">
        <v>315</v>
      </c>
    </row>
    <row r="1906" spans="1:6" x14ac:dyDescent="0.3">
      <c r="A1906" s="299" t="s">
        <v>495</v>
      </c>
      <c r="B1906" s="299" t="s">
        <v>449</v>
      </c>
      <c r="C1906" s="299" t="s">
        <v>35</v>
      </c>
      <c r="D1906" s="301">
        <v>1939.2380952380954</v>
      </c>
      <c r="E1906" s="301">
        <v>528</v>
      </c>
      <c r="F1906" s="299" t="s">
        <v>316</v>
      </c>
    </row>
    <row r="1907" spans="1:6" x14ac:dyDescent="0.3">
      <c r="A1907" s="299" t="s">
        <v>495</v>
      </c>
      <c r="B1907" s="299" t="s">
        <v>449</v>
      </c>
      <c r="C1907" s="299" t="s">
        <v>35</v>
      </c>
      <c r="D1907" s="301">
        <v>1.9523809523809523</v>
      </c>
      <c r="E1907" s="301">
        <v>540</v>
      </c>
      <c r="F1907" s="299" t="s">
        <v>317</v>
      </c>
    </row>
    <row r="1908" spans="1:6" x14ac:dyDescent="0.3">
      <c r="A1908" s="299" t="s">
        <v>495</v>
      </c>
      <c r="B1908" s="299" t="s">
        <v>449</v>
      </c>
      <c r="C1908" s="299" t="s">
        <v>35</v>
      </c>
      <c r="D1908" s="301">
        <v>17.285714285714285</v>
      </c>
      <c r="E1908" s="301">
        <v>554</v>
      </c>
      <c r="F1908" s="299" t="s">
        <v>318</v>
      </c>
    </row>
    <row r="1909" spans="1:6" x14ac:dyDescent="0.3">
      <c r="A1909" s="299" t="s">
        <v>495</v>
      </c>
      <c r="B1909" s="299" t="s">
        <v>449</v>
      </c>
      <c r="C1909" s="299" t="s">
        <v>35</v>
      </c>
      <c r="D1909" s="301">
        <v>1128.4761904761904</v>
      </c>
      <c r="E1909" s="301">
        <v>558</v>
      </c>
      <c r="F1909" s="299" t="s">
        <v>191</v>
      </c>
    </row>
    <row r="1910" spans="1:6" x14ac:dyDescent="0.3">
      <c r="A1910" s="299" t="s">
        <v>495</v>
      </c>
      <c r="B1910" s="299" t="s">
        <v>449</v>
      </c>
      <c r="C1910" s="299" t="s">
        <v>35</v>
      </c>
      <c r="D1910" s="301">
        <v>99.857142857142861</v>
      </c>
      <c r="E1910" s="301">
        <v>566</v>
      </c>
      <c r="F1910" s="299" t="s">
        <v>319</v>
      </c>
    </row>
    <row r="1911" spans="1:6" x14ac:dyDescent="0.3">
      <c r="A1911" s="299" t="s">
        <v>495</v>
      </c>
      <c r="B1911" s="299" t="s">
        <v>449</v>
      </c>
      <c r="C1911" s="299" t="s">
        <v>35</v>
      </c>
      <c r="D1911" s="301">
        <v>8.1904761904761898</v>
      </c>
      <c r="E1911" s="301">
        <v>574</v>
      </c>
      <c r="F1911" s="299" t="s">
        <v>320</v>
      </c>
    </row>
    <row r="1912" spans="1:6" x14ac:dyDescent="0.3">
      <c r="A1912" s="299" t="s">
        <v>495</v>
      </c>
      <c r="B1912" s="299" t="s">
        <v>449</v>
      </c>
      <c r="C1912" s="299" t="s">
        <v>35</v>
      </c>
      <c r="D1912" s="301">
        <v>226.14285714285717</v>
      </c>
      <c r="E1912" s="301">
        <v>578</v>
      </c>
      <c r="F1912" s="299" t="s">
        <v>321</v>
      </c>
    </row>
    <row r="1913" spans="1:6" x14ac:dyDescent="0.3">
      <c r="A1913" s="299" t="s">
        <v>495</v>
      </c>
      <c r="B1913" s="299" t="s">
        <v>449</v>
      </c>
      <c r="C1913" s="299" t="s">
        <v>35</v>
      </c>
      <c r="D1913" s="301">
        <v>2</v>
      </c>
      <c r="E1913" s="301">
        <v>580</v>
      </c>
      <c r="F1913" s="299" t="s">
        <v>322</v>
      </c>
    </row>
    <row r="1914" spans="1:6" x14ac:dyDescent="0.3">
      <c r="A1914" s="299" t="s">
        <v>495</v>
      </c>
      <c r="B1914" s="299" t="s">
        <v>449</v>
      </c>
      <c r="C1914" s="299" t="s">
        <v>35</v>
      </c>
      <c r="D1914" s="301">
        <v>114.14285714285714</v>
      </c>
      <c r="E1914" s="301">
        <v>586</v>
      </c>
      <c r="F1914" s="299" t="s">
        <v>324</v>
      </c>
    </row>
    <row r="1915" spans="1:6" x14ac:dyDescent="0.3">
      <c r="A1915" s="299" t="s">
        <v>495</v>
      </c>
      <c r="B1915" s="299" t="s">
        <v>449</v>
      </c>
      <c r="C1915" s="299" t="s">
        <v>35</v>
      </c>
      <c r="D1915" s="301">
        <v>36.238095238095241</v>
      </c>
      <c r="E1915" s="301">
        <v>591</v>
      </c>
      <c r="F1915" s="299" t="s">
        <v>325</v>
      </c>
    </row>
    <row r="1916" spans="1:6" x14ac:dyDescent="0.3">
      <c r="A1916" s="299" t="s">
        <v>495</v>
      </c>
      <c r="B1916" s="299" t="s">
        <v>449</v>
      </c>
      <c r="C1916" s="299" t="s">
        <v>35</v>
      </c>
      <c r="D1916" s="301">
        <v>2892.1904761904761</v>
      </c>
      <c r="E1916" s="301">
        <v>600</v>
      </c>
      <c r="F1916" s="299" t="s">
        <v>192</v>
      </c>
    </row>
    <row r="1917" spans="1:6" x14ac:dyDescent="0.3">
      <c r="A1917" s="299" t="s">
        <v>495</v>
      </c>
      <c r="B1917" s="299" t="s">
        <v>449</v>
      </c>
      <c r="C1917" s="299" t="s">
        <v>35</v>
      </c>
      <c r="D1917" s="301">
        <v>4090.5714285714284</v>
      </c>
      <c r="E1917" s="301">
        <v>604</v>
      </c>
      <c r="F1917" s="299" t="s">
        <v>326</v>
      </c>
    </row>
    <row r="1918" spans="1:6" x14ac:dyDescent="0.3">
      <c r="A1918" s="299" t="s">
        <v>495</v>
      </c>
      <c r="B1918" s="299" t="s">
        <v>449</v>
      </c>
      <c r="C1918" s="299" t="s">
        <v>35</v>
      </c>
      <c r="D1918" s="301">
        <v>2375.4761904761904</v>
      </c>
      <c r="E1918" s="301">
        <v>608</v>
      </c>
      <c r="F1918" s="299" t="s">
        <v>327</v>
      </c>
    </row>
    <row r="1919" spans="1:6" x14ac:dyDescent="0.3">
      <c r="A1919" s="299" t="s">
        <v>495</v>
      </c>
      <c r="B1919" s="299" t="s">
        <v>449</v>
      </c>
      <c r="C1919" s="299" t="s">
        <v>35</v>
      </c>
      <c r="D1919" s="301">
        <v>1</v>
      </c>
      <c r="E1919" s="301">
        <v>612</v>
      </c>
      <c r="F1919" s="299" t="s">
        <v>328</v>
      </c>
    </row>
    <row r="1920" spans="1:6" x14ac:dyDescent="0.3">
      <c r="A1920" s="299" t="s">
        <v>495</v>
      </c>
      <c r="B1920" s="299" t="s">
        <v>449</v>
      </c>
      <c r="C1920" s="299" t="s">
        <v>35</v>
      </c>
      <c r="D1920" s="301">
        <v>1671.7619047619046</v>
      </c>
      <c r="E1920" s="301">
        <v>616</v>
      </c>
      <c r="F1920" s="299" t="s">
        <v>96</v>
      </c>
    </row>
    <row r="1921" spans="1:6" x14ac:dyDescent="0.3">
      <c r="A1921" s="299" t="s">
        <v>495</v>
      </c>
      <c r="B1921" s="299" t="s">
        <v>449</v>
      </c>
      <c r="C1921" s="299" t="s">
        <v>35</v>
      </c>
      <c r="D1921" s="301">
        <v>3283.2380952380954</v>
      </c>
      <c r="E1921" s="301">
        <v>620</v>
      </c>
      <c r="F1921" s="299" t="s">
        <v>109</v>
      </c>
    </row>
    <row r="1922" spans="1:6" x14ac:dyDescent="0.3">
      <c r="A1922" s="299" t="s">
        <v>495</v>
      </c>
      <c r="B1922" s="299" t="s">
        <v>449</v>
      </c>
      <c r="C1922" s="299" t="s">
        <v>35</v>
      </c>
      <c r="D1922" s="301">
        <v>67.476190476190482</v>
      </c>
      <c r="E1922" s="301">
        <v>624</v>
      </c>
      <c r="F1922" s="299" t="s">
        <v>329</v>
      </c>
    </row>
    <row r="1923" spans="1:6" x14ac:dyDescent="0.3">
      <c r="A1923" s="299" t="s">
        <v>495</v>
      </c>
      <c r="B1923" s="299" t="s">
        <v>449</v>
      </c>
      <c r="C1923" s="299" t="s">
        <v>35</v>
      </c>
      <c r="D1923" s="301">
        <v>5</v>
      </c>
      <c r="E1923" s="301">
        <v>630</v>
      </c>
      <c r="F1923" s="299" t="s">
        <v>331</v>
      </c>
    </row>
    <row r="1924" spans="1:6" x14ac:dyDescent="0.3">
      <c r="A1924" s="299" t="s">
        <v>495</v>
      </c>
      <c r="B1924" s="299" t="s">
        <v>449</v>
      </c>
      <c r="C1924" s="299" t="s">
        <v>35</v>
      </c>
      <c r="D1924" s="301">
        <v>1</v>
      </c>
      <c r="E1924" s="301">
        <v>638</v>
      </c>
      <c r="F1924" s="299" t="s">
        <v>391</v>
      </c>
    </row>
    <row r="1925" spans="1:6" x14ac:dyDescent="0.3">
      <c r="A1925" s="299" t="s">
        <v>495</v>
      </c>
      <c r="B1925" s="299" t="s">
        <v>449</v>
      </c>
      <c r="C1925" s="299" t="s">
        <v>35</v>
      </c>
      <c r="D1925" s="301">
        <v>19867</v>
      </c>
      <c r="E1925" s="301">
        <v>642</v>
      </c>
      <c r="F1925" s="299" t="s">
        <v>97</v>
      </c>
    </row>
    <row r="1926" spans="1:6" x14ac:dyDescent="0.3">
      <c r="A1926" s="299" t="s">
        <v>495</v>
      </c>
      <c r="B1926" s="299" t="s">
        <v>449</v>
      </c>
      <c r="C1926" s="299" t="s">
        <v>35</v>
      </c>
      <c r="D1926" s="301">
        <v>2071.6190476190477</v>
      </c>
      <c r="E1926" s="301">
        <v>643</v>
      </c>
      <c r="F1926" s="299" t="s">
        <v>333</v>
      </c>
    </row>
    <row r="1927" spans="1:6" x14ac:dyDescent="0.3">
      <c r="A1927" s="299" t="s">
        <v>495</v>
      </c>
      <c r="B1927" s="299" t="s">
        <v>449</v>
      </c>
      <c r="C1927" s="299" t="s">
        <v>35</v>
      </c>
      <c r="D1927" s="301">
        <v>12.428571428571429</v>
      </c>
      <c r="E1927" s="301">
        <v>646</v>
      </c>
      <c r="F1927" s="299" t="s">
        <v>334</v>
      </c>
    </row>
    <row r="1928" spans="1:6" x14ac:dyDescent="0.3">
      <c r="A1928" s="299" t="s">
        <v>495</v>
      </c>
      <c r="B1928" s="299" t="s">
        <v>449</v>
      </c>
      <c r="C1928" s="299" t="s">
        <v>35</v>
      </c>
      <c r="D1928" s="301">
        <v>2.0952380952380953</v>
      </c>
      <c r="E1928" s="301">
        <v>659</v>
      </c>
      <c r="F1928" s="299" t="s">
        <v>335</v>
      </c>
    </row>
    <row r="1929" spans="1:6" x14ac:dyDescent="0.3">
      <c r="A1929" s="299" t="s">
        <v>495</v>
      </c>
      <c r="B1929" s="299" t="s">
        <v>449</v>
      </c>
      <c r="C1929" s="299" t="s">
        <v>35</v>
      </c>
      <c r="D1929" s="301">
        <v>1</v>
      </c>
      <c r="E1929" s="301">
        <v>660</v>
      </c>
      <c r="F1929" s="299" t="s">
        <v>336</v>
      </c>
    </row>
    <row r="1930" spans="1:6" x14ac:dyDescent="0.3">
      <c r="A1930" s="299" t="s">
        <v>495</v>
      </c>
      <c r="B1930" s="299" t="s">
        <v>449</v>
      </c>
      <c r="C1930" s="299" t="s">
        <v>35</v>
      </c>
      <c r="D1930" s="301">
        <v>1</v>
      </c>
      <c r="E1930" s="301">
        <v>666</v>
      </c>
      <c r="F1930" s="299" t="s">
        <v>413</v>
      </c>
    </row>
    <row r="1931" spans="1:6" x14ac:dyDescent="0.3">
      <c r="A1931" s="299" t="s">
        <v>495</v>
      </c>
      <c r="B1931" s="299" t="s">
        <v>449</v>
      </c>
      <c r="C1931" s="299" t="s">
        <v>35</v>
      </c>
      <c r="D1931" s="301">
        <v>1</v>
      </c>
      <c r="E1931" s="301">
        <v>674</v>
      </c>
      <c r="F1931" s="299" t="s">
        <v>394</v>
      </c>
    </row>
    <row r="1932" spans="1:6" x14ac:dyDescent="0.3">
      <c r="A1932" s="299" t="s">
        <v>495</v>
      </c>
      <c r="B1932" s="299" t="s">
        <v>449</v>
      </c>
      <c r="C1932" s="299" t="s">
        <v>35</v>
      </c>
      <c r="D1932" s="301">
        <v>4</v>
      </c>
      <c r="E1932" s="301">
        <v>678</v>
      </c>
      <c r="F1932" s="299" t="s">
        <v>338</v>
      </c>
    </row>
    <row r="1933" spans="1:6" x14ac:dyDescent="0.3">
      <c r="A1933" s="299" t="s">
        <v>495</v>
      </c>
      <c r="B1933" s="299" t="s">
        <v>449</v>
      </c>
      <c r="C1933" s="299" t="s">
        <v>35</v>
      </c>
      <c r="D1933" s="301">
        <v>2.0952380952380953</v>
      </c>
      <c r="E1933" s="301">
        <v>682</v>
      </c>
      <c r="F1933" s="299" t="s">
        <v>339</v>
      </c>
    </row>
    <row r="1934" spans="1:6" x14ac:dyDescent="0.3">
      <c r="A1934" s="299" t="s">
        <v>495</v>
      </c>
      <c r="B1934" s="299" t="s">
        <v>449</v>
      </c>
      <c r="C1934" s="299" t="s">
        <v>35</v>
      </c>
      <c r="D1934" s="301">
        <v>277.76190476190476</v>
      </c>
      <c r="E1934" s="301">
        <v>686</v>
      </c>
      <c r="F1934" s="299" t="s">
        <v>193</v>
      </c>
    </row>
    <row r="1935" spans="1:6" x14ac:dyDescent="0.3">
      <c r="A1935" s="299" t="s">
        <v>495</v>
      </c>
      <c r="B1935" s="299" t="s">
        <v>449</v>
      </c>
      <c r="C1935" s="299" t="s">
        <v>35</v>
      </c>
      <c r="D1935" s="301">
        <v>38.238095238095241</v>
      </c>
      <c r="E1935" s="301">
        <v>688</v>
      </c>
      <c r="F1935" s="299" t="s">
        <v>340</v>
      </c>
    </row>
    <row r="1936" spans="1:6" x14ac:dyDescent="0.3">
      <c r="A1936" s="299" t="s">
        <v>495</v>
      </c>
      <c r="B1936" s="299" t="s">
        <v>449</v>
      </c>
      <c r="C1936" s="299" t="s">
        <v>35</v>
      </c>
      <c r="D1936" s="301">
        <v>7</v>
      </c>
      <c r="E1936" s="301">
        <v>694</v>
      </c>
      <c r="F1936" s="299" t="s">
        <v>342</v>
      </c>
    </row>
    <row r="1937" spans="1:6" x14ac:dyDescent="0.3">
      <c r="A1937" s="299" t="s">
        <v>495</v>
      </c>
      <c r="B1937" s="299" t="s">
        <v>449</v>
      </c>
      <c r="C1937" s="299" t="s">
        <v>35</v>
      </c>
      <c r="D1937" s="301">
        <v>12.238095238095237</v>
      </c>
      <c r="E1937" s="301">
        <v>702</v>
      </c>
      <c r="F1937" s="299" t="s">
        <v>343</v>
      </c>
    </row>
    <row r="1938" spans="1:6" x14ac:dyDescent="0.3">
      <c r="A1938" s="299" t="s">
        <v>495</v>
      </c>
      <c r="B1938" s="299" t="s">
        <v>449</v>
      </c>
      <c r="C1938" s="299" t="s">
        <v>35</v>
      </c>
      <c r="D1938" s="301">
        <v>97.952380952380949</v>
      </c>
      <c r="E1938" s="301">
        <v>703</v>
      </c>
      <c r="F1938" s="299" t="s">
        <v>94</v>
      </c>
    </row>
    <row r="1939" spans="1:6" x14ac:dyDescent="0.3">
      <c r="A1939" s="299" t="s">
        <v>495</v>
      </c>
      <c r="B1939" s="299" t="s">
        <v>449</v>
      </c>
      <c r="C1939" s="299" t="s">
        <v>35</v>
      </c>
      <c r="D1939" s="301">
        <v>13.619047619047619</v>
      </c>
      <c r="E1939" s="301">
        <v>704</v>
      </c>
      <c r="F1939" s="299" t="s">
        <v>344</v>
      </c>
    </row>
    <row r="1940" spans="1:6" x14ac:dyDescent="0.3">
      <c r="A1940" s="299" t="s">
        <v>495</v>
      </c>
      <c r="B1940" s="299" t="s">
        <v>449</v>
      </c>
      <c r="C1940" s="299" t="s">
        <v>35</v>
      </c>
      <c r="D1940" s="301">
        <v>18.19047619047619</v>
      </c>
      <c r="E1940" s="301">
        <v>705</v>
      </c>
      <c r="F1940" s="299" t="s">
        <v>115</v>
      </c>
    </row>
    <row r="1941" spans="1:6" x14ac:dyDescent="0.3">
      <c r="A1941" s="299" t="s">
        <v>495</v>
      </c>
      <c r="B1941" s="299" t="s">
        <v>449</v>
      </c>
      <c r="C1941" s="299" t="s">
        <v>35</v>
      </c>
      <c r="D1941" s="301">
        <v>30.333333333333332</v>
      </c>
      <c r="E1941" s="301">
        <v>710</v>
      </c>
      <c r="F1941" s="299" t="s">
        <v>345</v>
      </c>
    </row>
    <row r="1942" spans="1:6" x14ac:dyDescent="0.3">
      <c r="A1942" s="299" t="s">
        <v>495</v>
      </c>
      <c r="B1942" s="299" t="s">
        <v>449</v>
      </c>
      <c r="C1942" s="299" t="s">
        <v>35</v>
      </c>
      <c r="D1942" s="301">
        <v>1</v>
      </c>
      <c r="E1942" s="301">
        <v>716</v>
      </c>
      <c r="F1942" s="299" t="s">
        <v>346</v>
      </c>
    </row>
    <row r="1943" spans="1:6" x14ac:dyDescent="0.3">
      <c r="A1943" s="299" t="s">
        <v>495</v>
      </c>
      <c r="B1943" s="299" t="s">
        <v>449</v>
      </c>
      <c r="C1943" s="299" t="s">
        <v>35</v>
      </c>
      <c r="D1943" s="301">
        <v>1926112.7142857143</v>
      </c>
      <c r="E1943" s="301">
        <v>724</v>
      </c>
      <c r="F1943" s="299" t="s">
        <v>223</v>
      </c>
    </row>
    <row r="1944" spans="1:6" x14ac:dyDescent="0.3">
      <c r="A1944" s="299" t="s">
        <v>495</v>
      </c>
      <c r="B1944" s="299" t="s">
        <v>449</v>
      </c>
      <c r="C1944" s="299" t="s">
        <v>35</v>
      </c>
      <c r="D1944" s="301">
        <v>1</v>
      </c>
      <c r="E1944" s="301">
        <v>729</v>
      </c>
      <c r="F1944" s="299" t="s">
        <v>347</v>
      </c>
    </row>
    <row r="1945" spans="1:6" x14ac:dyDescent="0.3">
      <c r="A1945" s="299" t="s">
        <v>495</v>
      </c>
      <c r="B1945" s="299" t="s">
        <v>449</v>
      </c>
      <c r="C1945" s="299" t="s">
        <v>35</v>
      </c>
      <c r="D1945" s="301">
        <v>2.0476190476190474</v>
      </c>
      <c r="E1945" s="301">
        <v>732</v>
      </c>
      <c r="F1945" s="299" t="s">
        <v>348</v>
      </c>
    </row>
    <row r="1946" spans="1:6" x14ac:dyDescent="0.3">
      <c r="A1946" s="299" t="s">
        <v>495</v>
      </c>
      <c r="B1946" s="299" t="s">
        <v>449</v>
      </c>
      <c r="C1946" s="299" t="s">
        <v>35</v>
      </c>
      <c r="D1946" s="301">
        <v>2</v>
      </c>
      <c r="E1946" s="301">
        <v>748</v>
      </c>
      <c r="F1946" s="299" t="s">
        <v>396</v>
      </c>
    </row>
    <row r="1947" spans="1:6" x14ac:dyDescent="0.3">
      <c r="A1947" s="299" t="s">
        <v>495</v>
      </c>
      <c r="B1947" s="299" t="s">
        <v>449</v>
      </c>
      <c r="C1947" s="299" t="s">
        <v>35</v>
      </c>
      <c r="D1947" s="301">
        <v>757.71428571428567</v>
      </c>
      <c r="E1947" s="301">
        <v>752</v>
      </c>
      <c r="F1947" s="299" t="s">
        <v>119</v>
      </c>
    </row>
    <row r="1948" spans="1:6" x14ac:dyDescent="0.3">
      <c r="A1948" s="299" t="s">
        <v>495</v>
      </c>
      <c r="B1948" s="299" t="s">
        <v>449</v>
      </c>
      <c r="C1948" s="299" t="s">
        <v>35</v>
      </c>
      <c r="D1948" s="301">
        <v>370.95238095238096</v>
      </c>
      <c r="E1948" s="301">
        <v>756</v>
      </c>
      <c r="F1948" s="299" t="s">
        <v>350</v>
      </c>
    </row>
    <row r="1949" spans="1:6" x14ac:dyDescent="0.3">
      <c r="A1949" s="299" t="s">
        <v>495</v>
      </c>
      <c r="B1949" s="299" t="s">
        <v>449</v>
      </c>
      <c r="C1949" s="299" t="s">
        <v>35</v>
      </c>
      <c r="D1949" s="301">
        <v>18.428571428571427</v>
      </c>
      <c r="E1949" s="301">
        <v>760</v>
      </c>
      <c r="F1949" s="299" t="s">
        <v>351</v>
      </c>
    </row>
    <row r="1950" spans="1:6" x14ac:dyDescent="0.3">
      <c r="A1950" s="299" t="s">
        <v>495</v>
      </c>
      <c r="B1950" s="299" t="s">
        <v>449</v>
      </c>
      <c r="C1950" s="299" t="s">
        <v>35</v>
      </c>
      <c r="D1950" s="301">
        <v>3</v>
      </c>
      <c r="E1950" s="301">
        <v>762</v>
      </c>
      <c r="F1950" s="299" t="s">
        <v>352</v>
      </c>
    </row>
    <row r="1951" spans="1:6" x14ac:dyDescent="0.3">
      <c r="A1951" s="299" t="s">
        <v>495</v>
      </c>
      <c r="B1951" s="299" t="s">
        <v>449</v>
      </c>
      <c r="C1951" s="299" t="s">
        <v>35</v>
      </c>
      <c r="D1951" s="301">
        <v>89.19047619047619</v>
      </c>
      <c r="E1951" s="301">
        <v>764</v>
      </c>
      <c r="F1951" s="299" t="s">
        <v>353</v>
      </c>
    </row>
    <row r="1952" spans="1:6" x14ac:dyDescent="0.3">
      <c r="A1952" s="299" t="s">
        <v>495</v>
      </c>
      <c r="B1952" s="299" t="s">
        <v>449</v>
      </c>
      <c r="C1952" s="299" t="s">
        <v>35</v>
      </c>
      <c r="D1952" s="301">
        <v>3</v>
      </c>
      <c r="E1952" s="301">
        <v>768</v>
      </c>
      <c r="F1952" s="299" t="s">
        <v>354</v>
      </c>
    </row>
    <row r="1953" spans="1:6" x14ac:dyDescent="0.3">
      <c r="A1953" s="299" t="s">
        <v>495</v>
      </c>
      <c r="B1953" s="299" t="s">
        <v>449</v>
      </c>
      <c r="C1953" s="299" t="s">
        <v>35</v>
      </c>
      <c r="D1953" s="301">
        <v>4</v>
      </c>
      <c r="E1953" s="301">
        <v>780</v>
      </c>
      <c r="F1953" s="299" t="s">
        <v>355</v>
      </c>
    </row>
    <row r="1954" spans="1:6" x14ac:dyDescent="0.3">
      <c r="A1954" s="299" t="s">
        <v>495</v>
      </c>
      <c r="B1954" s="299" t="s">
        <v>449</v>
      </c>
      <c r="C1954" s="299" t="s">
        <v>35</v>
      </c>
      <c r="D1954" s="301">
        <v>17.142857142857142</v>
      </c>
      <c r="E1954" s="301">
        <v>788</v>
      </c>
      <c r="F1954" s="299" t="s">
        <v>357</v>
      </c>
    </row>
    <row r="1955" spans="1:6" x14ac:dyDescent="0.3">
      <c r="A1955" s="299" t="s">
        <v>495</v>
      </c>
      <c r="B1955" s="299" t="s">
        <v>449</v>
      </c>
      <c r="C1955" s="299" t="s">
        <v>35</v>
      </c>
      <c r="D1955" s="301">
        <v>18.571428571428573</v>
      </c>
      <c r="E1955" s="301">
        <v>792</v>
      </c>
      <c r="F1955" s="299" t="s">
        <v>358</v>
      </c>
    </row>
    <row r="1956" spans="1:6" x14ac:dyDescent="0.3">
      <c r="A1956" s="299" t="s">
        <v>495</v>
      </c>
      <c r="B1956" s="299" t="s">
        <v>449</v>
      </c>
      <c r="C1956" s="299" t="s">
        <v>35</v>
      </c>
      <c r="D1956" s="301">
        <v>1</v>
      </c>
      <c r="E1956" s="301">
        <v>800</v>
      </c>
      <c r="F1956" s="299" t="s">
        <v>360</v>
      </c>
    </row>
    <row r="1957" spans="1:6" x14ac:dyDescent="0.3">
      <c r="A1957" s="299" t="s">
        <v>495</v>
      </c>
      <c r="B1957" s="299" t="s">
        <v>449</v>
      </c>
      <c r="C1957" s="299" t="s">
        <v>35</v>
      </c>
      <c r="D1957" s="301">
        <v>7313.4761904761908</v>
      </c>
      <c r="E1957" s="301">
        <v>804</v>
      </c>
      <c r="F1957" s="299" t="s">
        <v>98</v>
      </c>
    </row>
    <row r="1958" spans="1:6" x14ac:dyDescent="0.3">
      <c r="A1958" s="299" t="s">
        <v>495</v>
      </c>
      <c r="B1958" s="299" t="s">
        <v>449</v>
      </c>
      <c r="C1958" s="299" t="s">
        <v>35</v>
      </c>
      <c r="D1958" s="301">
        <v>6</v>
      </c>
      <c r="E1958" s="301">
        <v>807</v>
      </c>
      <c r="F1958" s="299" t="s">
        <v>361</v>
      </c>
    </row>
    <row r="1959" spans="1:6" x14ac:dyDescent="0.3">
      <c r="A1959" s="299" t="s">
        <v>495</v>
      </c>
      <c r="B1959" s="299" t="s">
        <v>449</v>
      </c>
      <c r="C1959" s="299" t="s">
        <v>35</v>
      </c>
      <c r="D1959" s="301">
        <v>10</v>
      </c>
      <c r="E1959" s="301">
        <v>818</v>
      </c>
      <c r="F1959" s="299" t="s">
        <v>362</v>
      </c>
    </row>
    <row r="1960" spans="1:6" x14ac:dyDescent="0.3">
      <c r="A1960" s="299" t="s">
        <v>495</v>
      </c>
      <c r="B1960" s="299" t="s">
        <v>449</v>
      </c>
      <c r="C1960" s="299" t="s">
        <v>35</v>
      </c>
      <c r="D1960" s="301">
        <v>8237.4761904761908</v>
      </c>
      <c r="E1960" s="301">
        <v>826</v>
      </c>
      <c r="F1960" s="299" t="s">
        <v>110</v>
      </c>
    </row>
    <row r="1961" spans="1:6" x14ac:dyDescent="0.3">
      <c r="A1961" s="299" t="s">
        <v>495</v>
      </c>
      <c r="B1961" s="299" t="s">
        <v>449</v>
      </c>
      <c r="C1961" s="299" t="s">
        <v>35</v>
      </c>
      <c r="D1961" s="301">
        <v>1</v>
      </c>
      <c r="E1961" s="301">
        <v>830</v>
      </c>
      <c r="F1961" s="299" t="s">
        <v>220</v>
      </c>
    </row>
    <row r="1962" spans="1:6" x14ac:dyDescent="0.3">
      <c r="A1962" s="299" t="s">
        <v>495</v>
      </c>
      <c r="B1962" s="299" t="s">
        <v>449</v>
      </c>
      <c r="C1962" s="299" t="s">
        <v>35</v>
      </c>
      <c r="D1962" s="301">
        <v>1</v>
      </c>
      <c r="E1962" s="301">
        <v>832</v>
      </c>
      <c r="F1962" s="299" t="s">
        <v>397</v>
      </c>
    </row>
    <row r="1963" spans="1:6" x14ac:dyDescent="0.3">
      <c r="A1963" s="299" t="s">
        <v>495</v>
      </c>
      <c r="B1963" s="299" t="s">
        <v>449</v>
      </c>
      <c r="C1963" s="299" t="s">
        <v>35</v>
      </c>
      <c r="D1963" s="301">
        <v>5</v>
      </c>
      <c r="E1963" s="301">
        <v>834</v>
      </c>
      <c r="F1963" s="299" t="s">
        <v>364</v>
      </c>
    </row>
    <row r="1964" spans="1:6" x14ac:dyDescent="0.3">
      <c r="A1964" s="299" t="s">
        <v>495</v>
      </c>
      <c r="B1964" s="299" t="s">
        <v>449</v>
      </c>
      <c r="C1964" s="299" t="s">
        <v>35</v>
      </c>
      <c r="D1964" s="301">
        <v>884.61904761904759</v>
      </c>
      <c r="E1964" s="301">
        <v>840</v>
      </c>
      <c r="F1964" s="299" t="s">
        <v>365</v>
      </c>
    </row>
    <row r="1965" spans="1:6" x14ac:dyDescent="0.3">
      <c r="A1965" s="299" t="s">
        <v>495</v>
      </c>
      <c r="B1965" s="299" t="s">
        <v>449</v>
      </c>
      <c r="C1965" s="299" t="s">
        <v>35</v>
      </c>
      <c r="D1965" s="301">
        <v>1</v>
      </c>
      <c r="E1965" s="301">
        <v>850</v>
      </c>
      <c r="F1965" s="299" t="s">
        <v>366</v>
      </c>
    </row>
    <row r="1966" spans="1:6" x14ac:dyDescent="0.3">
      <c r="A1966" s="299" t="s">
        <v>495</v>
      </c>
      <c r="B1966" s="299" t="s">
        <v>449</v>
      </c>
      <c r="C1966" s="299" t="s">
        <v>35</v>
      </c>
      <c r="D1966" s="301">
        <v>3</v>
      </c>
      <c r="E1966" s="301">
        <v>854</v>
      </c>
      <c r="F1966" s="299" t="s">
        <v>367</v>
      </c>
    </row>
    <row r="1967" spans="1:6" x14ac:dyDescent="0.3">
      <c r="A1967" s="299" t="s">
        <v>495</v>
      </c>
      <c r="B1967" s="299" t="s">
        <v>449</v>
      </c>
      <c r="C1967" s="299" t="s">
        <v>35</v>
      </c>
      <c r="D1967" s="301">
        <v>702.23809523809518</v>
      </c>
      <c r="E1967" s="301">
        <v>858</v>
      </c>
      <c r="F1967" s="299" t="s">
        <v>368</v>
      </c>
    </row>
    <row r="1968" spans="1:6" x14ac:dyDescent="0.3">
      <c r="A1968" s="299" t="s">
        <v>495</v>
      </c>
      <c r="B1968" s="299" t="s">
        <v>449</v>
      </c>
      <c r="C1968" s="299" t="s">
        <v>35</v>
      </c>
      <c r="D1968" s="301">
        <v>15</v>
      </c>
      <c r="E1968" s="301">
        <v>860</v>
      </c>
      <c r="F1968" s="299" t="s">
        <v>369</v>
      </c>
    </row>
    <row r="1969" spans="1:6" x14ac:dyDescent="0.3">
      <c r="A1969" s="299" t="s">
        <v>495</v>
      </c>
      <c r="B1969" s="299" t="s">
        <v>449</v>
      </c>
      <c r="C1969" s="299" t="s">
        <v>35</v>
      </c>
      <c r="D1969" s="301">
        <v>6858.3809523809523</v>
      </c>
      <c r="E1969" s="301">
        <v>862</v>
      </c>
      <c r="F1969" s="299" t="s">
        <v>111</v>
      </c>
    </row>
    <row r="1970" spans="1:6" x14ac:dyDescent="0.3">
      <c r="A1970" s="299" t="s">
        <v>495</v>
      </c>
      <c r="B1970" s="299" t="s">
        <v>449</v>
      </c>
      <c r="C1970" s="299" t="s">
        <v>35</v>
      </c>
      <c r="D1970" s="301">
        <v>1</v>
      </c>
      <c r="E1970" s="301">
        <v>876</v>
      </c>
      <c r="F1970" s="299" t="s">
        <v>370</v>
      </c>
    </row>
    <row r="1971" spans="1:6" x14ac:dyDescent="0.3">
      <c r="A1971" s="299" t="s">
        <v>495</v>
      </c>
      <c r="B1971" s="299" t="s">
        <v>449</v>
      </c>
      <c r="C1971" s="299" t="s">
        <v>35</v>
      </c>
      <c r="D1971" s="301">
        <v>1</v>
      </c>
      <c r="E1971" s="301">
        <v>882</v>
      </c>
      <c r="F1971" s="299" t="s">
        <v>371</v>
      </c>
    </row>
    <row r="1972" spans="1:6" x14ac:dyDescent="0.3">
      <c r="A1972" s="299" t="s">
        <v>495</v>
      </c>
      <c r="B1972" s="299" t="s">
        <v>449</v>
      </c>
      <c r="C1972" s="299" t="s">
        <v>35</v>
      </c>
      <c r="D1972" s="301">
        <v>2</v>
      </c>
      <c r="E1972" s="301">
        <v>894</v>
      </c>
      <c r="F1972" s="299" t="s">
        <v>372</v>
      </c>
    </row>
    <row r="1973" spans="1:6" x14ac:dyDescent="0.3">
      <c r="A1973" s="299" t="s">
        <v>495</v>
      </c>
      <c r="B1973" s="299" t="s">
        <v>449</v>
      </c>
      <c r="C1973" s="299" t="s">
        <v>35</v>
      </c>
      <c r="D1973" s="301">
        <v>7</v>
      </c>
      <c r="E1973" s="301">
        <v>952</v>
      </c>
      <c r="F1973" s="299" t="s">
        <v>459</v>
      </c>
    </row>
    <row r="1974" spans="1:6" x14ac:dyDescent="0.3">
      <c r="A1974" s="299" t="s">
        <v>495</v>
      </c>
      <c r="B1974" s="299" t="s">
        <v>449</v>
      </c>
      <c r="C1974" s="299" t="s">
        <v>35</v>
      </c>
      <c r="D1974" s="301">
        <v>321.47619047619048</v>
      </c>
      <c r="E1974" s="301">
        <v>953</v>
      </c>
      <c r="F1974" s="299" t="s">
        <v>189</v>
      </c>
    </row>
    <row r="1975" spans="1:6" x14ac:dyDescent="0.3">
      <c r="A1975" s="299" t="s">
        <v>495</v>
      </c>
      <c r="B1975" s="299" t="s">
        <v>449</v>
      </c>
      <c r="C1975" s="299" t="s">
        <v>35</v>
      </c>
      <c r="D1975" s="301">
        <v>3.4761904761904763</v>
      </c>
      <c r="E1975" s="301">
        <v>954</v>
      </c>
      <c r="F1975" s="299" t="s">
        <v>189</v>
      </c>
    </row>
    <row r="1976" spans="1:6" x14ac:dyDescent="0.3">
      <c r="A1976" s="299" t="s">
        <v>495</v>
      </c>
      <c r="B1976" s="299" t="s">
        <v>449</v>
      </c>
      <c r="C1976" s="299" t="s">
        <v>35</v>
      </c>
      <c r="D1976" s="301">
        <v>1</v>
      </c>
      <c r="E1976" s="301">
        <v>955</v>
      </c>
      <c r="F1976" s="299" t="s">
        <v>189</v>
      </c>
    </row>
    <row r="1977" spans="1:6" x14ac:dyDescent="0.3">
      <c r="A1977" s="299" t="s">
        <v>495</v>
      </c>
      <c r="B1977" s="299" t="s">
        <v>449</v>
      </c>
      <c r="C1977" s="299" t="s">
        <v>89</v>
      </c>
      <c r="D1977" s="301">
        <v>1</v>
      </c>
      <c r="E1977" s="301">
        <v>218</v>
      </c>
      <c r="F1977" s="299" t="s">
        <v>114</v>
      </c>
    </row>
    <row r="1978" spans="1:6" x14ac:dyDescent="0.3">
      <c r="A1978" s="299" t="s">
        <v>495</v>
      </c>
      <c r="B1978" s="299" t="s">
        <v>449</v>
      </c>
      <c r="C1978" s="299" t="s">
        <v>89</v>
      </c>
      <c r="D1978" s="301">
        <v>1</v>
      </c>
      <c r="E1978" s="301">
        <v>222</v>
      </c>
      <c r="F1978" s="299" t="s">
        <v>264</v>
      </c>
    </row>
    <row r="1979" spans="1:6" x14ac:dyDescent="0.3">
      <c r="A1979" s="299" t="s">
        <v>495</v>
      </c>
      <c r="B1979" s="299" t="s">
        <v>449</v>
      </c>
      <c r="C1979" s="299" t="s">
        <v>89</v>
      </c>
      <c r="D1979" s="301">
        <v>1</v>
      </c>
      <c r="E1979" s="301">
        <v>558</v>
      </c>
      <c r="F1979" s="299" t="s">
        <v>191</v>
      </c>
    </row>
    <row r="1980" spans="1:6" x14ac:dyDescent="0.3">
      <c r="A1980" s="299" t="s">
        <v>495</v>
      </c>
      <c r="B1980" s="299" t="s">
        <v>449</v>
      </c>
      <c r="C1980" s="299" t="s">
        <v>89</v>
      </c>
      <c r="D1980" s="301">
        <v>3.1904761904761907</v>
      </c>
      <c r="E1980" s="301">
        <v>724</v>
      </c>
      <c r="F1980" s="299" t="s">
        <v>223</v>
      </c>
    </row>
    <row r="1981" spans="1:6" x14ac:dyDescent="0.3">
      <c r="A1981" s="299" t="s">
        <v>495</v>
      </c>
      <c r="B1981" s="299" t="s">
        <v>449</v>
      </c>
      <c r="C1981" s="299" t="s">
        <v>36</v>
      </c>
      <c r="D1981" s="301">
        <v>13.714285714285714</v>
      </c>
      <c r="E1981" s="301">
        <v>4</v>
      </c>
      <c r="F1981" s="299" t="s">
        <v>226</v>
      </c>
    </row>
    <row r="1982" spans="1:6" x14ac:dyDescent="0.3">
      <c r="A1982" s="299" t="s">
        <v>495</v>
      </c>
      <c r="B1982" s="299" t="s">
        <v>449</v>
      </c>
      <c r="C1982" s="299" t="s">
        <v>36</v>
      </c>
      <c r="D1982" s="301">
        <v>27.952380952380953</v>
      </c>
      <c r="E1982" s="301">
        <v>8</v>
      </c>
      <c r="F1982" s="299" t="s">
        <v>227</v>
      </c>
    </row>
    <row r="1983" spans="1:6" x14ac:dyDescent="0.3">
      <c r="A1983" s="299" t="s">
        <v>495</v>
      </c>
      <c r="B1983" s="299" t="s">
        <v>449</v>
      </c>
      <c r="C1983" s="299" t="s">
        <v>36</v>
      </c>
      <c r="D1983" s="301">
        <v>2280.7619047619046</v>
      </c>
      <c r="E1983" s="301">
        <v>12</v>
      </c>
      <c r="F1983" s="299" t="s">
        <v>229</v>
      </c>
    </row>
    <row r="1984" spans="1:6" x14ac:dyDescent="0.3">
      <c r="A1984" s="299" t="s">
        <v>495</v>
      </c>
      <c r="B1984" s="299" t="s">
        <v>449</v>
      </c>
      <c r="C1984" s="299" t="s">
        <v>36</v>
      </c>
      <c r="D1984" s="301">
        <v>45.666666666666664</v>
      </c>
      <c r="E1984" s="301">
        <v>20</v>
      </c>
      <c r="F1984" s="299" t="s">
        <v>230</v>
      </c>
    </row>
    <row r="1985" spans="1:6" x14ac:dyDescent="0.3">
      <c r="A1985" s="299" t="s">
        <v>495</v>
      </c>
      <c r="B1985" s="299" t="s">
        <v>449</v>
      </c>
      <c r="C1985" s="299" t="s">
        <v>36</v>
      </c>
      <c r="D1985" s="301">
        <v>74.047619047619051</v>
      </c>
      <c r="E1985" s="301">
        <v>24</v>
      </c>
      <c r="F1985" s="299" t="s">
        <v>231</v>
      </c>
    </row>
    <row r="1986" spans="1:6" x14ac:dyDescent="0.3">
      <c r="A1986" s="299" t="s">
        <v>495</v>
      </c>
      <c r="B1986" s="299" t="s">
        <v>449</v>
      </c>
      <c r="C1986" s="299" t="s">
        <v>36</v>
      </c>
      <c r="D1986" s="301">
        <v>15.523809523809524</v>
      </c>
      <c r="E1986" s="301">
        <v>31</v>
      </c>
      <c r="F1986" s="299" t="s">
        <v>232</v>
      </c>
    </row>
    <row r="1987" spans="1:6" x14ac:dyDescent="0.3">
      <c r="A1987" s="299" t="s">
        <v>495</v>
      </c>
      <c r="B1987" s="299" t="s">
        <v>449</v>
      </c>
      <c r="C1987" s="299" t="s">
        <v>36</v>
      </c>
      <c r="D1987" s="301">
        <v>3037.6190476190477</v>
      </c>
      <c r="E1987" s="301">
        <v>32</v>
      </c>
      <c r="F1987" s="299" t="s">
        <v>183</v>
      </c>
    </row>
    <row r="1988" spans="1:6" x14ac:dyDescent="0.3">
      <c r="A1988" s="299" t="s">
        <v>495</v>
      </c>
      <c r="B1988" s="299" t="s">
        <v>449</v>
      </c>
      <c r="C1988" s="299" t="s">
        <v>36</v>
      </c>
      <c r="D1988" s="301">
        <v>100.85714285714286</v>
      </c>
      <c r="E1988" s="301">
        <v>36</v>
      </c>
      <c r="F1988" s="299" t="s">
        <v>233</v>
      </c>
    </row>
    <row r="1989" spans="1:6" x14ac:dyDescent="0.3">
      <c r="A1989" s="299" t="s">
        <v>495</v>
      </c>
      <c r="B1989" s="299" t="s">
        <v>449</v>
      </c>
      <c r="C1989" s="299" t="s">
        <v>36</v>
      </c>
      <c r="D1989" s="301">
        <v>445</v>
      </c>
      <c r="E1989" s="301">
        <v>40</v>
      </c>
      <c r="F1989" s="299" t="s">
        <v>100</v>
      </c>
    </row>
    <row r="1990" spans="1:6" x14ac:dyDescent="0.3">
      <c r="A1990" s="299" t="s">
        <v>495</v>
      </c>
      <c r="B1990" s="299" t="s">
        <v>449</v>
      </c>
      <c r="C1990" s="299" t="s">
        <v>36</v>
      </c>
      <c r="D1990" s="301">
        <v>231.52380952380955</v>
      </c>
      <c r="E1990" s="301">
        <v>50</v>
      </c>
      <c r="F1990" s="299" t="s">
        <v>236</v>
      </c>
    </row>
    <row r="1991" spans="1:6" x14ac:dyDescent="0.3">
      <c r="A1991" s="299" t="s">
        <v>495</v>
      </c>
      <c r="B1991" s="299" t="s">
        <v>449</v>
      </c>
      <c r="C1991" s="299" t="s">
        <v>36</v>
      </c>
      <c r="D1991" s="301">
        <v>309.90476190476187</v>
      </c>
      <c r="E1991" s="301">
        <v>51</v>
      </c>
      <c r="F1991" s="299" t="s">
        <v>237</v>
      </c>
    </row>
    <row r="1992" spans="1:6" x14ac:dyDescent="0.3">
      <c r="A1992" s="299" t="s">
        <v>495</v>
      </c>
      <c r="B1992" s="299" t="s">
        <v>449</v>
      </c>
      <c r="C1992" s="299" t="s">
        <v>36</v>
      </c>
      <c r="D1992" s="301">
        <v>1686.952380952381</v>
      </c>
      <c r="E1992" s="301">
        <v>56</v>
      </c>
      <c r="F1992" s="299" t="s">
        <v>239</v>
      </c>
    </row>
    <row r="1993" spans="1:6" x14ac:dyDescent="0.3">
      <c r="A1993" s="299" t="s">
        <v>495</v>
      </c>
      <c r="B1993" s="299" t="s">
        <v>449</v>
      </c>
      <c r="C1993" s="299" t="s">
        <v>36</v>
      </c>
      <c r="D1993" s="301">
        <v>2</v>
      </c>
      <c r="E1993" s="301">
        <v>60</v>
      </c>
      <c r="F1993" s="299" t="s">
        <v>240</v>
      </c>
    </row>
    <row r="1994" spans="1:6" x14ac:dyDescent="0.3">
      <c r="A1994" s="299" t="s">
        <v>495</v>
      </c>
      <c r="B1994" s="299" t="s">
        <v>449</v>
      </c>
      <c r="C1994" s="299" t="s">
        <v>36</v>
      </c>
      <c r="D1994" s="301">
        <v>3</v>
      </c>
      <c r="E1994" s="301">
        <v>64</v>
      </c>
      <c r="F1994" s="299" t="s">
        <v>374</v>
      </c>
    </row>
    <row r="1995" spans="1:6" x14ac:dyDescent="0.3">
      <c r="A1995" s="299" t="s">
        <v>495</v>
      </c>
      <c r="B1995" s="299" t="s">
        <v>449</v>
      </c>
      <c r="C1995" s="299" t="s">
        <v>36</v>
      </c>
      <c r="D1995" s="301">
        <v>1834.0476190476193</v>
      </c>
      <c r="E1995" s="301">
        <v>68</v>
      </c>
      <c r="F1995" s="299" t="s">
        <v>241</v>
      </c>
    </row>
    <row r="1996" spans="1:6" x14ac:dyDescent="0.3">
      <c r="A1996" s="299" t="s">
        <v>495</v>
      </c>
      <c r="B1996" s="299" t="s">
        <v>449</v>
      </c>
      <c r="C1996" s="299" t="s">
        <v>36</v>
      </c>
      <c r="D1996" s="301">
        <v>47.571428571428569</v>
      </c>
      <c r="E1996" s="301">
        <v>70</v>
      </c>
      <c r="F1996" s="299" t="s">
        <v>242</v>
      </c>
    </row>
    <row r="1997" spans="1:6" x14ac:dyDescent="0.3">
      <c r="A1997" s="299" t="s">
        <v>495</v>
      </c>
      <c r="B1997" s="299" t="s">
        <v>449</v>
      </c>
      <c r="C1997" s="299" t="s">
        <v>36</v>
      </c>
      <c r="D1997" s="301">
        <v>0.33333333333333331</v>
      </c>
      <c r="E1997" s="301">
        <v>74</v>
      </c>
      <c r="F1997" s="299" t="s">
        <v>400</v>
      </c>
    </row>
    <row r="1998" spans="1:6" x14ac:dyDescent="0.3">
      <c r="A1998" s="299" t="s">
        <v>495</v>
      </c>
      <c r="B1998" s="299" t="s">
        <v>449</v>
      </c>
      <c r="C1998" s="299" t="s">
        <v>36</v>
      </c>
      <c r="D1998" s="301">
        <v>889.38095238095241</v>
      </c>
      <c r="E1998" s="301">
        <v>76</v>
      </c>
      <c r="F1998" s="299" t="s">
        <v>243</v>
      </c>
    </row>
    <row r="1999" spans="1:6" x14ac:dyDescent="0.3">
      <c r="A1999" s="299" t="s">
        <v>495</v>
      </c>
      <c r="B1999" s="299" t="s">
        <v>449</v>
      </c>
      <c r="C1999" s="299" t="s">
        <v>36</v>
      </c>
      <c r="D1999" s="301">
        <v>4.2380952380952381</v>
      </c>
      <c r="E1999" s="301">
        <v>84</v>
      </c>
      <c r="F1999" s="299" t="s">
        <v>401</v>
      </c>
    </row>
    <row r="2000" spans="1:6" x14ac:dyDescent="0.3">
      <c r="A2000" s="299" t="s">
        <v>495</v>
      </c>
      <c r="B2000" s="299" t="s">
        <v>449</v>
      </c>
      <c r="C2000" s="299" t="s">
        <v>36</v>
      </c>
      <c r="D2000" s="301">
        <v>2</v>
      </c>
      <c r="E2000" s="301">
        <v>86</v>
      </c>
      <c r="F2000" s="299" t="s">
        <v>244</v>
      </c>
    </row>
    <row r="2001" spans="1:6" x14ac:dyDescent="0.3">
      <c r="A2001" s="299" t="s">
        <v>495</v>
      </c>
      <c r="B2001" s="299" t="s">
        <v>449</v>
      </c>
      <c r="C2001" s="299" t="s">
        <v>36</v>
      </c>
      <c r="D2001" s="301">
        <v>6005.5238095238092</v>
      </c>
      <c r="E2001" s="301">
        <v>100</v>
      </c>
      <c r="F2001" s="299" t="s">
        <v>101</v>
      </c>
    </row>
    <row r="2002" spans="1:6" x14ac:dyDescent="0.3">
      <c r="A2002" s="299" t="s">
        <v>495</v>
      </c>
      <c r="B2002" s="299" t="s">
        <v>449</v>
      </c>
      <c r="C2002" s="299" t="s">
        <v>36</v>
      </c>
      <c r="D2002" s="301">
        <v>1.9047619047619047</v>
      </c>
      <c r="E2002" s="301">
        <v>108</v>
      </c>
      <c r="F2002" s="299" t="s">
        <v>246</v>
      </c>
    </row>
    <row r="2003" spans="1:6" x14ac:dyDescent="0.3">
      <c r="A2003" s="299" t="s">
        <v>495</v>
      </c>
      <c r="B2003" s="299" t="s">
        <v>449</v>
      </c>
      <c r="C2003" s="299" t="s">
        <v>36</v>
      </c>
      <c r="D2003" s="301">
        <v>60.19047619047619</v>
      </c>
      <c r="E2003" s="301">
        <v>112</v>
      </c>
      <c r="F2003" s="299" t="s">
        <v>247</v>
      </c>
    </row>
    <row r="2004" spans="1:6" x14ac:dyDescent="0.3">
      <c r="A2004" s="299" t="s">
        <v>495</v>
      </c>
      <c r="B2004" s="299" t="s">
        <v>449</v>
      </c>
      <c r="C2004" s="299" t="s">
        <v>36</v>
      </c>
      <c r="D2004" s="301">
        <v>53.571428571428577</v>
      </c>
      <c r="E2004" s="301">
        <v>120</v>
      </c>
      <c r="F2004" s="299" t="s">
        <v>249</v>
      </c>
    </row>
    <row r="2005" spans="1:6" x14ac:dyDescent="0.3">
      <c r="A2005" s="299" t="s">
        <v>495</v>
      </c>
      <c r="B2005" s="299" t="s">
        <v>449</v>
      </c>
      <c r="C2005" s="299" t="s">
        <v>36</v>
      </c>
      <c r="D2005" s="301">
        <v>140</v>
      </c>
      <c r="E2005" s="301">
        <v>124</v>
      </c>
      <c r="F2005" s="299" t="s">
        <v>250</v>
      </c>
    </row>
    <row r="2006" spans="1:6" x14ac:dyDescent="0.3">
      <c r="A2006" s="299" t="s">
        <v>495</v>
      </c>
      <c r="B2006" s="299" t="s">
        <v>449</v>
      </c>
      <c r="C2006" s="299" t="s">
        <v>36</v>
      </c>
      <c r="D2006" s="301">
        <v>64.238095238095241</v>
      </c>
      <c r="E2006" s="301">
        <v>132</v>
      </c>
      <c r="F2006" s="299" t="s">
        <v>251</v>
      </c>
    </row>
    <row r="2007" spans="1:6" x14ac:dyDescent="0.3">
      <c r="A2007" s="299" t="s">
        <v>495</v>
      </c>
      <c r="B2007" s="299" t="s">
        <v>449</v>
      </c>
      <c r="C2007" s="299" t="s">
        <v>36</v>
      </c>
      <c r="D2007" s="301">
        <v>3.5714285714285716</v>
      </c>
      <c r="E2007" s="301">
        <v>140</v>
      </c>
      <c r="F2007" s="299" t="s">
        <v>378</v>
      </c>
    </row>
    <row r="2008" spans="1:6" x14ac:dyDescent="0.3">
      <c r="A2008" s="299" t="s">
        <v>495</v>
      </c>
      <c r="B2008" s="299" t="s">
        <v>449</v>
      </c>
      <c r="C2008" s="299" t="s">
        <v>36</v>
      </c>
      <c r="D2008" s="301">
        <v>10.761904761904763</v>
      </c>
      <c r="E2008" s="301">
        <v>144</v>
      </c>
      <c r="F2008" s="299" t="s">
        <v>253</v>
      </c>
    </row>
    <row r="2009" spans="1:6" x14ac:dyDescent="0.3">
      <c r="A2009" s="299" t="s">
        <v>495</v>
      </c>
      <c r="B2009" s="299" t="s">
        <v>449</v>
      </c>
      <c r="C2009" s="299" t="s">
        <v>36</v>
      </c>
      <c r="D2009" s="301">
        <v>1</v>
      </c>
      <c r="E2009" s="301">
        <v>148</v>
      </c>
      <c r="F2009" s="299" t="s">
        <v>379</v>
      </c>
    </row>
    <row r="2010" spans="1:6" x14ac:dyDescent="0.3">
      <c r="A2010" s="299" t="s">
        <v>495</v>
      </c>
      <c r="B2010" s="299" t="s">
        <v>449</v>
      </c>
      <c r="C2010" s="299" t="s">
        <v>36</v>
      </c>
      <c r="D2010" s="301">
        <v>896.71428571428567</v>
      </c>
      <c r="E2010" s="301">
        <v>152</v>
      </c>
      <c r="F2010" s="299" t="s">
        <v>254</v>
      </c>
    </row>
    <row r="2011" spans="1:6" x14ac:dyDescent="0.3">
      <c r="A2011" s="299" t="s">
        <v>495</v>
      </c>
      <c r="B2011" s="299" t="s">
        <v>449</v>
      </c>
      <c r="C2011" s="299" t="s">
        <v>36</v>
      </c>
      <c r="D2011" s="301">
        <v>9181.0952380952385</v>
      </c>
      <c r="E2011" s="301">
        <v>156</v>
      </c>
      <c r="F2011" s="299" t="s">
        <v>112</v>
      </c>
    </row>
    <row r="2012" spans="1:6" x14ac:dyDescent="0.3">
      <c r="A2012" s="299" t="s">
        <v>495</v>
      </c>
      <c r="B2012" s="299" t="s">
        <v>449</v>
      </c>
      <c r="C2012" s="299" t="s">
        <v>36</v>
      </c>
      <c r="D2012" s="301">
        <v>12.428571428571429</v>
      </c>
      <c r="E2012" s="301">
        <v>158</v>
      </c>
      <c r="F2012" s="299" t="s">
        <v>255</v>
      </c>
    </row>
    <row r="2013" spans="1:6" x14ac:dyDescent="0.3">
      <c r="A2013" s="299" t="s">
        <v>495</v>
      </c>
      <c r="B2013" s="299" t="s">
        <v>449</v>
      </c>
      <c r="C2013" s="299" t="s">
        <v>36</v>
      </c>
      <c r="D2013" s="301">
        <v>5996.4285714285716</v>
      </c>
      <c r="E2013" s="301">
        <v>170</v>
      </c>
      <c r="F2013" s="299" t="s">
        <v>102</v>
      </c>
    </row>
    <row r="2014" spans="1:6" x14ac:dyDescent="0.3">
      <c r="A2014" s="299" t="s">
        <v>495</v>
      </c>
      <c r="B2014" s="299" t="s">
        <v>449</v>
      </c>
      <c r="C2014" s="299" t="s">
        <v>36</v>
      </c>
      <c r="D2014" s="301">
        <v>2</v>
      </c>
      <c r="E2014" s="301">
        <v>174</v>
      </c>
      <c r="F2014" s="299" t="s">
        <v>257</v>
      </c>
    </row>
    <row r="2015" spans="1:6" x14ac:dyDescent="0.3">
      <c r="A2015" s="299" t="s">
        <v>495</v>
      </c>
      <c r="B2015" s="299" t="s">
        <v>449</v>
      </c>
      <c r="C2015" s="299" t="s">
        <v>36</v>
      </c>
      <c r="D2015" s="301">
        <v>65.238095238095241</v>
      </c>
      <c r="E2015" s="301">
        <v>178</v>
      </c>
      <c r="F2015" s="299" t="s">
        <v>258</v>
      </c>
    </row>
    <row r="2016" spans="1:6" x14ac:dyDescent="0.3">
      <c r="A2016" s="299" t="s">
        <v>495</v>
      </c>
      <c r="B2016" s="299" t="s">
        <v>449</v>
      </c>
      <c r="C2016" s="299" t="s">
        <v>36</v>
      </c>
      <c r="D2016" s="301">
        <v>16.428571428571427</v>
      </c>
      <c r="E2016" s="301">
        <v>180</v>
      </c>
      <c r="F2016" s="299" t="s">
        <v>259</v>
      </c>
    </row>
    <row r="2017" spans="1:6" x14ac:dyDescent="0.3">
      <c r="A2017" s="299" t="s">
        <v>495</v>
      </c>
      <c r="B2017" s="299" t="s">
        <v>449</v>
      </c>
      <c r="C2017" s="299" t="s">
        <v>36</v>
      </c>
      <c r="D2017" s="301">
        <v>32.428571428571431</v>
      </c>
      <c r="E2017" s="301">
        <v>188</v>
      </c>
      <c r="F2017" s="299" t="s">
        <v>260</v>
      </c>
    </row>
    <row r="2018" spans="1:6" x14ac:dyDescent="0.3">
      <c r="A2018" s="299" t="s">
        <v>495</v>
      </c>
      <c r="B2018" s="299" t="s">
        <v>449</v>
      </c>
      <c r="C2018" s="299" t="s">
        <v>36</v>
      </c>
      <c r="D2018" s="301">
        <v>103.76190476190476</v>
      </c>
      <c r="E2018" s="301">
        <v>191</v>
      </c>
      <c r="F2018" s="299" t="s">
        <v>103</v>
      </c>
    </row>
    <row r="2019" spans="1:6" x14ac:dyDescent="0.3">
      <c r="A2019" s="299" t="s">
        <v>495</v>
      </c>
      <c r="B2019" s="299" t="s">
        <v>449</v>
      </c>
      <c r="C2019" s="299" t="s">
        <v>36</v>
      </c>
      <c r="D2019" s="301">
        <v>2115.6666666666665</v>
      </c>
      <c r="E2019" s="301">
        <v>192</v>
      </c>
      <c r="F2019" s="299" t="s">
        <v>261</v>
      </c>
    </row>
    <row r="2020" spans="1:6" x14ac:dyDescent="0.3">
      <c r="A2020" s="299" t="s">
        <v>495</v>
      </c>
      <c r="B2020" s="299" t="s">
        <v>449</v>
      </c>
      <c r="C2020" s="299" t="s">
        <v>36</v>
      </c>
      <c r="D2020" s="301">
        <v>13.714285714285714</v>
      </c>
      <c r="E2020" s="301">
        <v>196</v>
      </c>
      <c r="F2020" s="299" t="s">
        <v>120</v>
      </c>
    </row>
    <row r="2021" spans="1:6" x14ac:dyDescent="0.3">
      <c r="A2021" s="299" t="s">
        <v>495</v>
      </c>
      <c r="B2021" s="299" t="s">
        <v>449</v>
      </c>
      <c r="C2021" s="299" t="s">
        <v>36</v>
      </c>
      <c r="D2021" s="301">
        <v>149.66666666666666</v>
      </c>
      <c r="E2021" s="301">
        <v>203</v>
      </c>
      <c r="F2021" s="299" t="s">
        <v>224</v>
      </c>
    </row>
    <row r="2022" spans="1:6" x14ac:dyDescent="0.3">
      <c r="A2022" s="299" t="s">
        <v>495</v>
      </c>
      <c r="B2022" s="299" t="s">
        <v>449</v>
      </c>
      <c r="C2022" s="299" t="s">
        <v>36</v>
      </c>
      <c r="D2022" s="301">
        <v>36.80952380952381</v>
      </c>
      <c r="E2022" s="301">
        <v>204</v>
      </c>
      <c r="F2022" s="299" t="s">
        <v>262</v>
      </c>
    </row>
    <row r="2023" spans="1:6" x14ac:dyDescent="0.3">
      <c r="A2023" s="299" t="s">
        <v>495</v>
      </c>
      <c r="B2023" s="299" t="s">
        <v>449</v>
      </c>
      <c r="C2023" s="299" t="s">
        <v>36</v>
      </c>
      <c r="D2023" s="301">
        <v>524.42857142857144</v>
      </c>
      <c r="E2023" s="301">
        <v>208</v>
      </c>
      <c r="F2023" s="299" t="s">
        <v>113</v>
      </c>
    </row>
    <row r="2024" spans="1:6" x14ac:dyDescent="0.3">
      <c r="A2024" s="299" t="s">
        <v>495</v>
      </c>
      <c r="B2024" s="299" t="s">
        <v>449</v>
      </c>
      <c r="C2024" s="299" t="s">
        <v>36</v>
      </c>
      <c r="D2024" s="301">
        <v>10.19047619047619</v>
      </c>
      <c r="E2024" s="301">
        <v>212</v>
      </c>
      <c r="F2024" s="299" t="s">
        <v>263</v>
      </c>
    </row>
    <row r="2025" spans="1:6" x14ac:dyDescent="0.3">
      <c r="A2025" s="299" t="s">
        <v>495</v>
      </c>
      <c r="B2025" s="299" t="s">
        <v>449</v>
      </c>
      <c r="C2025" s="299" t="s">
        <v>36</v>
      </c>
      <c r="D2025" s="301">
        <v>919.80952380952385</v>
      </c>
      <c r="E2025" s="301">
        <v>214</v>
      </c>
      <c r="F2025" s="299" t="s">
        <v>225</v>
      </c>
    </row>
    <row r="2026" spans="1:6" x14ac:dyDescent="0.3">
      <c r="A2026" s="299" t="s">
        <v>495</v>
      </c>
      <c r="B2026" s="299" t="s">
        <v>449</v>
      </c>
      <c r="C2026" s="299" t="s">
        <v>36</v>
      </c>
      <c r="D2026" s="301">
        <v>5729.7142857142862</v>
      </c>
      <c r="E2026" s="301">
        <v>218</v>
      </c>
      <c r="F2026" s="299" t="s">
        <v>114</v>
      </c>
    </row>
    <row r="2027" spans="1:6" x14ac:dyDescent="0.3">
      <c r="A2027" s="299" t="s">
        <v>495</v>
      </c>
      <c r="B2027" s="299" t="s">
        <v>449</v>
      </c>
      <c r="C2027" s="299" t="s">
        <v>36</v>
      </c>
      <c r="D2027" s="301">
        <v>159.61904761904762</v>
      </c>
      <c r="E2027" s="301">
        <v>222</v>
      </c>
      <c r="F2027" s="299" t="s">
        <v>264</v>
      </c>
    </row>
    <row r="2028" spans="1:6" x14ac:dyDescent="0.3">
      <c r="A2028" s="299" t="s">
        <v>495</v>
      </c>
      <c r="B2028" s="299" t="s">
        <v>449</v>
      </c>
      <c r="C2028" s="299" t="s">
        <v>36</v>
      </c>
      <c r="D2028" s="301">
        <v>78.904761904761898</v>
      </c>
      <c r="E2028" s="301">
        <v>226</v>
      </c>
      <c r="F2028" s="299" t="s">
        <v>265</v>
      </c>
    </row>
    <row r="2029" spans="1:6" x14ac:dyDescent="0.3">
      <c r="A2029" s="299" t="s">
        <v>495</v>
      </c>
      <c r="B2029" s="299" t="s">
        <v>449</v>
      </c>
      <c r="C2029" s="299" t="s">
        <v>36</v>
      </c>
      <c r="D2029" s="301">
        <v>11</v>
      </c>
      <c r="E2029" s="301">
        <v>231</v>
      </c>
      <c r="F2029" s="299" t="s">
        <v>266</v>
      </c>
    </row>
    <row r="2030" spans="1:6" x14ac:dyDescent="0.3">
      <c r="A2030" s="299" t="s">
        <v>495</v>
      </c>
      <c r="B2030" s="299" t="s">
        <v>449</v>
      </c>
      <c r="C2030" s="299" t="s">
        <v>36</v>
      </c>
      <c r="D2030" s="301">
        <v>2</v>
      </c>
      <c r="E2030" s="301">
        <v>232</v>
      </c>
      <c r="F2030" s="299" t="s">
        <v>380</v>
      </c>
    </row>
    <row r="2031" spans="1:6" x14ac:dyDescent="0.3">
      <c r="A2031" s="299" t="s">
        <v>495</v>
      </c>
      <c r="B2031" s="299" t="s">
        <v>449</v>
      </c>
      <c r="C2031" s="299" t="s">
        <v>36</v>
      </c>
      <c r="D2031" s="301">
        <v>39.047619047619051</v>
      </c>
      <c r="E2031" s="301">
        <v>233</v>
      </c>
      <c r="F2031" s="299" t="s">
        <v>104</v>
      </c>
    </row>
    <row r="2032" spans="1:6" x14ac:dyDescent="0.3">
      <c r="A2032" s="299" t="s">
        <v>495</v>
      </c>
      <c r="B2032" s="299" t="s">
        <v>449</v>
      </c>
      <c r="C2032" s="299" t="s">
        <v>36</v>
      </c>
      <c r="D2032" s="301">
        <v>4</v>
      </c>
      <c r="E2032" s="301">
        <v>239</v>
      </c>
      <c r="F2032" s="299" t="s">
        <v>404</v>
      </c>
    </row>
    <row r="2033" spans="1:6" x14ac:dyDescent="0.3">
      <c r="A2033" s="299" t="s">
        <v>495</v>
      </c>
      <c r="B2033" s="299" t="s">
        <v>449</v>
      </c>
      <c r="C2033" s="299" t="s">
        <v>36</v>
      </c>
      <c r="D2033" s="301">
        <v>282.1904761904762</v>
      </c>
      <c r="E2033" s="301">
        <v>246</v>
      </c>
      <c r="F2033" s="299" t="s">
        <v>116</v>
      </c>
    </row>
    <row r="2034" spans="1:6" x14ac:dyDescent="0.3">
      <c r="A2034" s="299" t="s">
        <v>495</v>
      </c>
      <c r="B2034" s="299" t="s">
        <v>449</v>
      </c>
      <c r="C2034" s="299" t="s">
        <v>36</v>
      </c>
      <c r="D2034" s="301">
        <v>2</v>
      </c>
      <c r="E2034" s="301">
        <v>249</v>
      </c>
      <c r="F2034" s="299" t="s">
        <v>218</v>
      </c>
    </row>
    <row r="2035" spans="1:6" x14ac:dyDescent="0.3">
      <c r="A2035" s="299" t="s">
        <v>495</v>
      </c>
      <c r="B2035" s="299" t="s">
        <v>449</v>
      </c>
      <c r="C2035" s="299" t="s">
        <v>36</v>
      </c>
      <c r="D2035" s="301">
        <v>5095.333333333333</v>
      </c>
      <c r="E2035" s="301">
        <v>250</v>
      </c>
      <c r="F2035" s="299" t="s">
        <v>105</v>
      </c>
    </row>
    <row r="2036" spans="1:6" x14ac:dyDescent="0.3">
      <c r="A2036" s="299" t="s">
        <v>495</v>
      </c>
      <c r="B2036" s="299" t="s">
        <v>449</v>
      </c>
      <c r="C2036" s="299" t="s">
        <v>36</v>
      </c>
      <c r="D2036" s="301">
        <v>9</v>
      </c>
      <c r="E2036" s="301">
        <v>266</v>
      </c>
      <c r="F2036" s="299" t="s">
        <v>268</v>
      </c>
    </row>
    <row r="2037" spans="1:6" x14ac:dyDescent="0.3">
      <c r="A2037" s="299" t="s">
        <v>495</v>
      </c>
      <c r="B2037" s="299" t="s">
        <v>449</v>
      </c>
      <c r="C2037" s="299" t="s">
        <v>36</v>
      </c>
      <c r="D2037" s="301">
        <v>426.09523809523807</v>
      </c>
      <c r="E2037" s="301">
        <v>268</v>
      </c>
      <c r="F2037" s="299" t="s">
        <v>269</v>
      </c>
    </row>
    <row r="2038" spans="1:6" x14ac:dyDescent="0.3">
      <c r="A2038" s="299" t="s">
        <v>495</v>
      </c>
      <c r="B2038" s="299" t="s">
        <v>449</v>
      </c>
      <c r="C2038" s="299" t="s">
        <v>36</v>
      </c>
      <c r="D2038" s="301">
        <v>638.47619047619048</v>
      </c>
      <c r="E2038" s="301">
        <v>270</v>
      </c>
      <c r="F2038" s="299" t="s">
        <v>270</v>
      </c>
    </row>
    <row r="2039" spans="1:6" x14ac:dyDescent="0.3">
      <c r="A2039" s="299" t="s">
        <v>495</v>
      </c>
      <c r="B2039" s="299" t="s">
        <v>449</v>
      </c>
      <c r="C2039" s="299" t="s">
        <v>36</v>
      </c>
      <c r="D2039" s="301">
        <v>10</v>
      </c>
      <c r="E2039" s="301">
        <v>275</v>
      </c>
      <c r="F2039" s="299" t="s">
        <v>271</v>
      </c>
    </row>
    <row r="2040" spans="1:6" x14ac:dyDescent="0.3">
      <c r="A2040" s="299" t="s">
        <v>495</v>
      </c>
      <c r="B2040" s="299" t="s">
        <v>449</v>
      </c>
      <c r="C2040" s="299" t="s">
        <v>36</v>
      </c>
      <c r="D2040" s="301">
        <v>7512.1904761904761</v>
      </c>
      <c r="E2040" s="301">
        <v>276</v>
      </c>
      <c r="F2040" s="299" t="s">
        <v>99</v>
      </c>
    </row>
    <row r="2041" spans="1:6" x14ac:dyDescent="0.3">
      <c r="A2041" s="299" t="s">
        <v>495</v>
      </c>
      <c r="B2041" s="299" t="s">
        <v>449</v>
      </c>
      <c r="C2041" s="299" t="s">
        <v>36</v>
      </c>
      <c r="D2041" s="301">
        <v>708.47619047619048</v>
      </c>
      <c r="E2041" s="301">
        <v>288</v>
      </c>
      <c r="F2041" s="299" t="s">
        <v>272</v>
      </c>
    </row>
    <row r="2042" spans="1:6" x14ac:dyDescent="0.3">
      <c r="A2042" s="299" t="s">
        <v>495</v>
      </c>
      <c r="B2042" s="299" t="s">
        <v>449</v>
      </c>
      <c r="C2042" s="299" t="s">
        <v>36</v>
      </c>
      <c r="D2042" s="301">
        <v>1.1904761904761905</v>
      </c>
      <c r="E2042" s="301">
        <v>292</v>
      </c>
      <c r="F2042" s="299" t="s">
        <v>273</v>
      </c>
    </row>
    <row r="2043" spans="1:6" x14ac:dyDescent="0.3">
      <c r="A2043" s="299" t="s">
        <v>495</v>
      </c>
      <c r="B2043" s="299" t="s">
        <v>449</v>
      </c>
      <c r="C2043" s="299" t="s">
        <v>36</v>
      </c>
      <c r="D2043" s="301">
        <v>208.23809523809524</v>
      </c>
      <c r="E2043" s="301">
        <v>300</v>
      </c>
      <c r="F2043" s="299" t="s">
        <v>117</v>
      </c>
    </row>
    <row r="2044" spans="1:6" x14ac:dyDescent="0.3">
      <c r="A2044" s="299" t="s">
        <v>495</v>
      </c>
      <c r="B2044" s="299" t="s">
        <v>449</v>
      </c>
      <c r="C2044" s="299" t="s">
        <v>36</v>
      </c>
      <c r="D2044" s="301">
        <v>3</v>
      </c>
      <c r="E2044" s="301">
        <v>308</v>
      </c>
      <c r="F2044" s="299" t="s">
        <v>7</v>
      </c>
    </row>
    <row r="2045" spans="1:6" x14ac:dyDescent="0.3">
      <c r="A2045" s="299" t="s">
        <v>495</v>
      </c>
      <c r="B2045" s="299" t="s">
        <v>449</v>
      </c>
      <c r="C2045" s="299" t="s">
        <v>36</v>
      </c>
      <c r="D2045" s="301">
        <v>53.761904761904759</v>
      </c>
      <c r="E2045" s="301">
        <v>320</v>
      </c>
      <c r="F2045" s="299" t="s">
        <v>274</v>
      </c>
    </row>
    <row r="2046" spans="1:6" x14ac:dyDescent="0.3">
      <c r="A2046" s="299" t="s">
        <v>495</v>
      </c>
      <c r="B2046" s="299" t="s">
        <v>449</v>
      </c>
      <c r="C2046" s="299" t="s">
        <v>36</v>
      </c>
      <c r="D2046" s="301">
        <v>348</v>
      </c>
      <c r="E2046" s="301">
        <v>324</v>
      </c>
      <c r="F2046" s="299" t="s">
        <v>275</v>
      </c>
    </row>
    <row r="2047" spans="1:6" x14ac:dyDescent="0.3">
      <c r="A2047" s="299" t="s">
        <v>495</v>
      </c>
      <c r="B2047" s="299" t="s">
        <v>449</v>
      </c>
      <c r="C2047" s="299" t="s">
        <v>36</v>
      </c>
      <c r="D2047" s="301">
        <v>1</v>
      </c>
      <c r="E2047" s="301">
        <v>328</v>
      </c>
      <c r="F2047" s="299" t="s">
        <v>276</v>
      </c>
    </row>
    <row r="2048" spans="1:6" x14ac:dyDescent="0.3">
      <c r="A2048" s="299" t="s">
        <v>495</v>
      </c>
      <c r="B2048" s="299" t="s">
        <v>449</v>
      </c>
      <c r="C2048" s="299" t="s">
        <v>36</v>
      </c>
      <c r="D2048" s="301">
        <v>3.1904761904761907</v>
      </c>
      <c r="E2048" s="301">
        <v>332</v>
      </c>
      <c r="F2048" s="299" t="s">
        <v>277</v>
      </c>
    </row>
    <row r="2049" spans="1:6" x14ac:dyDescent="0.3">
      <c r="A2049" s="299" t="s">
        <v>495</v>
      </c>
      <c r="B2049" s="299" t="s">
        <v>449</v>
      </c>
      <c r="C2049" s="299" t="s">
        <v>36</v>
      </c>
      <c r="D2049" s="301">
        <v>431.09523809523813</v>
      </c>
      <c r="E2049" s="301">
        <v>340</v>
      </c>
      <c r="F2049" s="299" t="s">
        <v>190</v>
      </c>
    </row>
    <row r="2050" spans="1:6" x14ac:dyDescent="0.3">
      <c r="A2050" s="299" t="s">
        <v>495</v>
      </c>
      <c r="B2050" s="299" t="s">
        <v>449</v>
      </c>
      <c r="C2050" s="299" t="s">
        <v>36</v>
      </c>
      <c r="D2050" s="301">
        <v>1</v>
      </c>
      <c r="E2050" s="301">
        <v>344</v>
      </c>
      <c r="F2050" s="299" t="s">
        <v>278</v>
      </c>
    </row>
    <row r="2051" spans="1:6" x14ac:dyDescent="0.3">
      <c r="A2051" s="299" t="s">
        <v>495</v>
      </c>
      <c r="B2051" s="299" t="s">
        <v>449</v>
      </c>
      <c r="C2051" s="299" t="s">
        <v>36</v>
      </c>
      <c r="D2051" s="301">
        <v>219.28571428571428</v>
      </c>
      <c r="E2051" s="301">
        <v>348</v>
      </c>
      <c r="F2051" s="299" t="s">
        <v>279</v>
      </c>
    </row>
    <row r="2052" spans="1:6" x14ac:dyDescent="0.3">
      <c r="A2052" s="299" t="s">
        <v>495</v>
      </c>
      <c r="B2052" s="299" t="s">
        <v>449</v>
      </c>
      <c r="C2052" s="299" t="s">
        <v>36</v>
      </c>
      <c r="D2052" s="301">
        <v>45.285714285714285</v>
      </c>
      <c r="E2052" s="301">
        <v>352</v>
      </c>
      <c r="F2052" s="299" t="s">
        <v>280</v>
      </c>
    </row>
    <row r="2053" spans="1:6" x14ac:dyDescent="0.3">
      <c r="A2053" s="299" t="s">
        <v>495</v>
      </c>
      <c r="B2053" s="299" t="s">
        <v>449</v>
      </c>
      <c r="C2053" s="299" t="s">
        <v>36</v>
      </c>
      <c r="D2053" s="301">
        <v>1195.3809523809523</v>
      </c>
      <c r="E2053" s="301">
        <v>356</v>
      </c>
      <c r="F2053" s="299" t="s">
        <v>281</v>
      </c>
    </row>
    <row r="2054" spans="1:6" x14ac:dyDescent="0.3">
      <c r="A2054" s="299" t="s">
        <v>495</v>
      </c>
      <c r="B2054" s="299" t="s">
        <v>449</v>
      </c>
      <c r="C2054" s="299" t="s">
        <v>36</v>
      </c>
      <c r="D2054" s="301">
        <v>14.19047619047619</v>
      </c>
      <c r="E2054" s="301">
        <v>360</v>
      </c>
      <c r="F2054" s="299" t="s">
        <v>282</v>
      </c>
    </row>
    <row r="2055" spans="1:6" x14ac:dyDescent="0.3">
      <c r="A2055" s="299" t="s">
        <v>495</v>
      </c>
      <c r="B2055" s="299" t="s">
        <v>449</v>
      </c>
      <c r="C2055" s="299" t="s">
        <v>36</v>
      </c>
      <c r="D2055" s="301">
        <v>162.52380952380952</v>
      </c>
      <c r="E2055" s="301">
        <v>364</v>
      </c>
      <c r="F2055" s="299" t="s">
        <v>283</v>
      </c>
    </row>
    <row r="2056" spans="1:6" x14ac:dyDescent="0.3">
      <c r="A2056" s="299" t="s">
        <v>495</v>
      </c>
      <c r="B2056" s="299" t="s">
        <v>449</v>
      </c>
      <c r="C2056" s="299" t="s">
        <v>36</v>
      </c>
      <c r="D2056" s="301">
        <v>41.666666666666664</v>
      </c>
      <c r="E2056" s="301">
        <v>368</v>
      </c>
      <c r="F2056" s="299" t="s">
        <v>284</v>
      </c>
    </row>
    <row r="2057" spans="1:6" x14ac:dyDescent="0.3">
      <c r="A2057" s="299" t="s">
        <v>495</v>
      </c>
      <c r="B2057" s="299" t="s">
        <v>449</v>
      </c>
      <c r="C2057" s="299" t="s">
        <v>36</v>
      </c>
      <c r="D2057" s="301">
        <v>1029.1428571428571</v>
      </c>
      <c r="E2057" s="301">
        <v>372</v>
      </c>
      <c r="F2057" s="299" t="s">
        <v>106</v>
      </c>
    </row>
    <row r="2058" spans="1:6" x14ac:dyDescent="0.3">
      <c r="A2058" s="299" t="s">
        <v>495</v>
      </c>
      <c r="B2058" s="299" t="s">
        <v>449</v>
      </c>
      <c r="C2058" s="299" t="s">
        <v>36</v>
      </c>
      <c r="D2058" s="301">
        <v>57.952380952380949</v>
      </c>
      <c r="E2058" s="301">
        <v>376</v>
      </c>
      <c r="F2058" s="299" t="s">
        <v>285</v>
      </c>
    </row>
    <row r="2059" spans="1:6" x14ac:dyDescent="0.3">
      <c r="A2059" s="299" t="s">
        <v>495</v>
      </c>
      <c r="B2059" s="299" t="s">
        <v>449</v>
      </c>
      <c r="C2059" s="299" t="s">
        <v>36</v>
      </c>
      <c r="D2059" s="301">
        <v>12753.190476190477</v>
      </c>
      <c r="E2059" s="301">
        <v>380</v>
      </c>
      <c r="F2059" s="299" t="s">
        <v>107</v>
      </c>
    </row>
    <row r="2060" spans="1:6" x14ac:dyDescent="0.3">
      <c r="A2060" s="299" t="s">
        <v>495</v>
      </c>
      <c r="B2060" s="299" t="s">
        <v>449</v>
      </c>
      <c r="C2060" s="299" t="s">
        <v>36</v>
      </c>
      <c r="D2060" s="301">
        <v>63.857142857142861</v>
      </c>
      <c r="E2060" s="301">
        <v>384</v>
      </c>
      <c r="F2060" s="299" t="s">
        <v>286</v>
      </c>
    </row>
    <row r="2061" spans="1:6" x14ac:dyDescent="0.3">
      <c r="A2061" s="299" t="s">
        <v>495</v>
      </c>
      <c r="B2061" s="299" t="s">
        <v>449</v>
      </c>
      <c r="C2061" s="299" t="s">
        <v>36</v>
      </c>
      <c r="D2061" s="301">
        <v>7</v>
      </c>
      <c r="E2061" s="301">
        <v>388</v>
      </c>
      <c r="F2061" s="299" t="s">
        <v>287</v>
      </c>
    </row>
    <row r="2062" spans="1:6" x14ac:dyDescent="0.3">
      <c r="A2062" s="299" t="s">
        <v>495</v>
      </c>
      <c r="B2062" s="299" t="s">
        <v>449</v>
      </c>
      <c r="C2062" s="299" t="s">
        <v>36</v>
      </c>
      <c r="D2062" s="301">
        <v>201.8095238095238</v>
      </c>
      <c r="E2062" s="301">
        <v>392</v>
      </c>
      <c r="F2062" s="299" t="s">
        <v>288</v>
      </c>
    </row>
    <row r="2063" spans="1:6" x14ac:dyDescent="0.3">
      <c r="A2063" s="299" t="s">
        <v>495</v>
      </c>
      <c r="B2063" s="299" t="s">
        <v>449</v>
      </c>
      <c r="C2063" s="299" t="s">
        <v>36</v>
      </c>
      <c r="D2063" s="301">
        <v>16.952380952380953</v>
      </c>
      <c r="E2063" s="301">
        <v>398</v>
      </c>
      <c r="F2063" s="299" t="s">
        <v>289</v>
      </c>
    </row>
    <row r="2064" spans="1:6" x14ac:dyDescent="0.3">
      <c r="A2064" s="299" t="s">
        <v>495</v>
      </c>
      <c r="B2064" s="299" t="s">
        <v>449</v>
      </c>
      <c r="C2064" s="299" t="s">
        <v>36</v>
      </c>
      <c r="D2064" s="301">
        <v>29</v>
      </c>
      <c r="E2064" s="301">
        <v>400</v>
      </c>
      <c r="F2064" s="299" t="s">
        <v>290</v>
      </c>
    </row>
    <row r="2065" spans="1:6" x14ac:dyDescent="0.3">
      <c r="A2065" s="299" t="s">
        <v>495</v>
      </c>
      <c r="B2065" s="299" t="s">
        <v>449</v>
      </c>
      <c r="C2065" s="299" t="s">
        <v>36</v>
      </c>
      <c r="D2065" s="301">
        <v>12.380952380952381</v>
      </c>
      <c r="E2065" s="301">
        <v>404</v>
      </c>
      <c r="F2065" s="299" t="s">
        <v>291</v>
      </c>
    </row>
    <row r="2066" spans="1:6" x14ac:dyDescent="0.3">
      <c r="A2066" s="299" t="s">
        <v>495</v>
      </c>
      <c r="B2066" s="299" t="s">
        <v>449</v>
      </c>
      <c r="C2066" s="299" t="s">
        <v>36</v>
      </c>
      <c r="D2066" s="301">
        <v>48.047619047619051</v>
      </c>
      <c r="E2066" s="301">
        <v>408</v>
      </c>
      <c r="F2066" s="299" t="s">
        <v>292</v>
      </c>
    </row>
    <row r="2067" spans="1:6" x14ac:dyDescent="0.3">
      <c r="A2067" s="299" t="s">
        <v>495</v>
      </c>
      <c r="B2067" s="299" t="s">
        <v>449</v>
      </c>
      <c r="C2067" s="299" t="s">
        <v>36</v>
      </c>
      <c r="D2067" s="301">
        <v>80.857142857142861</v>
      </c>
      <c r="E2067" s="301">
        <v>410</v>
      </c>
      <c r="F2067" s="299" t="s">
        <v>293</v>
      </c>
    </row>
    <row r="2068" spans="1:6" x14ac:dyDescent="0.3">
      <c r="A2068" s="299" t="s">
        <v>495</v>
      </c>
      <c r="B2068" s="299" t="s">
        <v>449</v>
      </c>
      <c r="C2068" s="299" t="s">
        <v>36</v>
      </c>
      <c r="D2068" s="301">
        <v>2</v>
      </c>
      <c r="E2068" s="301">
        <v>414</v>
      </c>
      <c r="F2068" s="299" t="s">
        <v>294</v>
      </c>
    </row>
    <row r="2069" spans="1:6" x14ac:dyDescent="0.3">
      <c r="A2069" s="299" t="s">
        <v>495</v>
      </c>
      <c r="B2069" s="299" t="s">
        <v>449</v>
      </c>
      <c r="C2069" s="299" t="s">
        <v>36</v>
      </c>
      <c r="D2069" s="301">
        <v>5</v>
      </c>
      <c r="E2069" s="301">
        <v>417</v>
      </c>
      <c r="F2069" s="299" t="s">
        <v>295</v>
      </c>
    </row>
    <row r="2070" spans="1:6" x14ac:dyDescent="0.3">
      <c r="A2070" s="299" t="s">
        <v>495</v>
      </c>
      <c r="B2070" s="299" t="s">
        <v>449</v>
      </c>
      <c r="C2070" s="299" t="s">
        <v>36</v>
      </c>
      <c r="D2070" s="301">
        <v>1</v>
      </c>
      <c r="E2070" s="301">
        <v>418</v>
      </c>
      <c r="F2070" s="299" t="s">
        <v>296</v>
      </c>
    </row>
    <row r="2071" spans="1:6" x14ac:dyDescent="0.3">
      <c r="A2071" s="299" t="s">
        <v>495</v>
      </c>
      <c r="B2071" s="299" t="s">
        <v>449</v>
      </c>
      <c r="C2071" s="299" t="s">
        <v>36</v>
      </c>
      <c r="D2071" s="301">
        <v>48.428571428571431</v>
      </c>
      <c r="E2071" s="301">
        <v>422</v>
      </c>
      <c r="F2071" s="299" t="s">
        <v>297</v>
      </c>
    </row>
    <row r="2072" spans="1:6" x14ac:dyDescent="0.3">
      <c r="A2072" s="299" t="s">
        <v>495</v>
      </c>
      <c r="B2072" s="299" t="s">
        <v>449</v>
      </c>
      <c r="C2072" s="299" t="s">
        <v>36</v>
      </c>
      <c r="D2072" s="301">
        <v>103.47619047619047</v>
      </c>
      <c r="E2072" s="301">
        <v>428</v>
      </c>
      <c r="F2072" s="299" t="s">
        <v>108</v>
      </c>
    </row>
    <row r="2073" spans="1:6" x14ac:dyDescent="0.3">
      <c r="A2073" s="299" t="s">
        <v>495</v>
      </c>
      <c r="B2073" s="299" t="s">
        <v>449</v>
      </c>
      <c r="C2073" s="299" t="s">
        <v>36</v>
      </c>
      <c r="D2073" s="301">
        <v>27.571428571428573</v>
      </c>
      <c r="E2073" s="301">
        <v>430</v>
      </c>
      <c r="F2073" s="299" t="s">
        <v>383</v>
      </c>
    </row>
    <row r="2074" spans="1:6" x14ac:dyDescent="0.3">
      <c r="A2074" s="299" t="s">
        <v>495</v>
      </c>
      <c r="B2074" s="299" t="s">
        <v>449</v>
      </c>
      <c r="C2074" s="299" t="s">
        <v>36</v>
      </c>
      <c r="D2074" s="301">
        <v>21.333333333333332</v>
      </c>
      <c r="E2074" s="301">
        <v>434</v>
      </c>
      <c r="F2074" s="299" t="s">
        <v>299</v>
      </c>
    </row>
    <row r="2075" spans="1:6" x14ac:dyDescent="0.3">
      <c r="A2075" s="299" t="s">
        <v>495</v>
      </c>
      <c r="B2075" s="299" t="s">
        <v>449</v>
      </c>
      <c r="C2075" s="299" t="s">
        <v>36</v>
      </c>
      <c r="D2075" s="301">
        <v>453.1904761904762</v>
      </c>
      <c r="E2075" s="301">
        <v>440</v>
      </c>
      <c r="F2075" s="299" t="s">
        <v>118</v>
      </c>
    </row>
    <row r="2076" spans="1:6" x14ac:dyDescent="0.3">
      <c r="A2076" s="299" t="s">
        <v>495</v>
      </c>
      <c r="B2076" s="299" t="s">
        <v>449</v>
      </c>
      <c r="C2076" s="299" t="s">
        <v>36</v>
      </c>
      <c r="D2076" s="301">
        <v>25</v>
      </c>
      <c r="E2076" s="301">
        <v>442</v>
      </c>
      <c r="F2076" s="299" t="s">
        <v>121</v>
      </c>
    </row>
    <row r="2077" spans="1:6" x14ac:dyDescent="0.3">
      <c r="A2077" s="299" t="s">
        <v>495</v>
      </c>
      <c r="B2077" s="299" t="s">
        <v>449</v>
      </c>
      <c r="C2077" s="299" t="s">
        <v>36</v>
      </c>
      <c r="D2077" s="301">
        <v>3</v>
      </c>
      <c r="E2077" s="301">
        <v>450</v>
      </c>
      <c r="F2077" s="299" t="s">
        <v>301</v>
      </c>
    </row>
    <row r="2078" spans="1:6" x14ac:dyDescent="0.3">
      <c r="A2078" s="299" t="s">
        <v>495</v>
      </c>
      <c r="B2078" s="299" t="s">
        <v>449</v>
      </c>
      <c r="C2078" s="299" t="s">
        <v>36</v>
      </c>
      <c r="D2078" s="301">
        <v>25</v>
      </c>
      <c r="E2078" s="301">
        <v>458</v>
      </c>
      <c r="F2078" s="299" t="s">
        <v>303</v>
      </c>
    </row>
    <row r="2079" spans="1:6" x14ac:dyDescent="0.3">
      <c r="A2079" s="299" t="s">
        <v>495</v>
      </c>
      <c r="B2079" s="299" t="s">
        <v>449</v>
      </c>
      <c r="C2079" s="299" t="s">
        <v>36</v>
      </c>
      <c r="D2079" s="301">
        <v>865.95238095238096</v>
      </c>
      <c r="E2079" s="301">
        <v>466</v>
      </c>
      <c r="F2079" s="299" t="s">
        <v>304</v>
      </c>
    </row>
    <row r="2080" spans="1:6" x14ac:dyDescent="0.3">
      <c r="A2080" s="299" t="s">
        <v>495</v>
      </c>
      <c r="B2080" s="299" t="s">
        <v>449</v>
      </c>
      <c r="C2080" s="299" t="s">
        <v>36</v>
      </c>
      <c r="D2080" s="301">
        <v>25.428571428571427</v>
      </c>
      <c r="E2080" s="301">
        <v>470</v>
      </c>
      <c r="F2080" s="299" t="s">
        <v>122</v>
      </c>
    </row>
    <row r="2081" spans="1:6" x14ac:dyDescent="0.3">
      <c r="A2081" s="299" t="s">
        <v>495</v>
      </c>
      <c r="B2081" s="299" t="s">
        <v>449</v>
      </c>
      <c r="C2081" s="299" t="s">
        <v>36</v>
      </c>
      <c r="D2081" s="301">
        <v>1</v>
      </c>
      <c r="E2081" s="301">
        <v>474</v>
      </c>
      <c r="F2081" s="299" t="s">
        <v>385</v>
      </c>
    </row>
    <row r="2082" spans="1:6" x14ac:dyDescent="0.3">
      <c r="A2082" s="299" t="s">
        <v>495</v>
      </c>
      <c r="B2082" s="299" t="s">
        <v>449</v>
      </c>
      <c r="C2082" s="299" t="s">
        <v>36</v>
      </c>
      <c r="D2082" s="301">
        <v>476.38095238095241</v>
      </c>
      <c r="E2082" s="301">
        <v>478</v>
      </c>
      <c r="F2082" s="299" t="s">
        <v>305</v>
      </c>
    </row>
    <row r="2083" spans="1:6" x14ac:dyDescent="0.3">
      <c r="A2083" s="299" t="s">
        <v>495</v>
      </c>
      <c r="B2083" s="299" t="s">
        <v>449</v>
      </c>
      <c r="C2083" s="299" t="s">
        <v>36</v>
      </c>
      <c r="D2083" s="301">
        <v>4.1904761904761907</v>
      </c>
      <c r="E2083" s="301">
        <v>480</v>
      </c>
      <c r="F2083" s="299" t="s">
        <v>306</v>
      </c>
    </row>
    <row r="2084" spans="1:6" x14ac:dyDescent="0.3">
      <c r="A2084" s="299" t="s">
        <v>495</v>
      </c>
      <c r="B2084" s="299" t="s">
        <v>449</v>
      </c>
      <c r="C2084" s="299" t="s">
        <v>36</v>
      </c>
      <c r="D2084" s="301">
        <v>356.85714285714283</v>
      </c>
      <c r="E2084" s="301">
        <v>484</v>
      </c>
      <c r="F2084" s="299" t="s">
        <v>307</v>
      </c>
    </row>
    <row r="2085" spans="1:6" x14ac:dyDescent="0.3">
      <c r="A2085" s="299" t="s">
        <v>495</v>
      </c>
      <c r="B2085" s="299" t="s">
        <v>449</v>
      </c>
      <c r="C2085" s="299" t="s">
        <v>36</v>
      </c>
      <c r="D2085" s="301">
        <v>6</v>
      </c>
      <c r="E2085" s="301">
        <v>496</v>
      </c>
      <c r="F2085" s="299" t="s">
        <v>309</v>
      </c>
    </row>
    <row r="2086" spans="1:6" x14ac:dyDescent="0.3">
      <c r="A2086" s="299" t="s">
        <v>495</v>
      </c>
      <c r="B2086" s="299" t="s">
        <v>449</v>
      </c>
      <c r="C2086" s="299" t="s">
        <v>36</v>
      </c>
      <c r="D2086" s="301">
        <v>555.42857142857144</v>
      </c>
      <c r="E2086" s="301">
        <v>498</v>
      </c>
      <c r="F2086" s="299" t="s">
        <v>310</v>
      </c>
    </row>
    <row r="2087" spans="1:6" x14ac:dyDescent="0.3">
      <c r="A2087" s="299" t="s">
        <v>495</v>
      </c>
      <c r="B2087" s="299" t="s">
        <v>449</v>
      </c>
      <c r="C2087" s="299" t="s">
        <v>36</v>
      </c>
      <c r="D2087" s="301">
        <v>3</v>
      </c>
      <c r="E2087" s="301">
        <v>499</v>
      </c>
      <c r="F2087" s="299" t="s">
        <v>311</v>
      </c>
    </row>
    <row r="2088" spans="1:6" x14ac:dyDescent="0.3">
      <c r="A2088" s="299" t="s">
        <v>495</v>
      </c>
      <c r="B2088" s="299" t="s">
        <v>449</v>
      </c>
      <c r="C2088" s="299" t="s">
        <v>36</v>
      </c>
      <c r="D2088" s="301">
        <v>7</v>
      </c>
      <c r="E2088" s="301">
        <v>500</v>
      </c>
      <c r="F2088" s="299" t="s">
        <v>312</v>
      </c>
    </row>
    <row r="2089" spans="1:6" x14ac:dyDescent="0.3">
      <c r="A2089" s="299" t="s">
        <v>495</v>
      </c>
      <c r="B2089" s="299" t="s">
        <v>449</v>
      </c>
      <c r="C2089" s="299" t="s">
        <v>36</v>
      </c>
      <c r="D2089" s="301">
        <v>25027.238095238095</v>
      </c>
      <c r="E2089" s="301">
        <v>504</v>
      </c>
      <c r="F2089" s="299" t="s">
        <v>95</v>
      </c>
    </row>
    <row r="2090" spans="1:6" x14ac:dyDescent="0.3">
      <c r="A2090" s="299" t="s">
        <v>495</v>
      </c>
      <c r="B2090" s="299" t="s">
        <v>449</v>
      </c>
      <c r="C2090" s="299" t="s">
        <v>36</v>
      </c>
      <c r="D2090" s="301">
        <v>16.523809523809526</v>
      </c>
      <c r="E2090" s="301">
        <v>508</v>
      </c>
      <c r="F2090" s="299" t="s">
        <v>313</v>
      </c>
    </row>
    <row r="2091" spans="1:6" x14ac:dyDescent="0.3">
      <c r="A2091" s="299" t="s">
        <v>495</v>
      </c>
      <c r="B2091" s="299" t="s">
        <v>449</v>
      </c>
      <c r="C2091" s="299" t="s">
        <v>36</v>
      </c>
      <c r="D2091" s="301">
        <v>3.9523809523809526</v>
      </c>
      <c r="E2091" s="301">
        <v>516</v>
      </c>
      <c r="F2091" s="299" t="s">
        <v>314</v>
      </c>
    </row>
    <row r="2092" spans="1:6" x14ac:dyDescent="0.3">
      <c r="A2092" s="299" t="s">
        <v>495</v>
      </c>
      <c r="B2092" s="299" t="s">
        <v>449</v>
      </c>
      <c r="C2092" s="299" t="s">
        <v>36</v>
      </c>
      <c r="D2092" s="301">
        <v>3</v>
      </c>
      <c r="E2092" s="301">
        <v>520</v>
      </c>
      <c r="F2092" s="299" t="s">
        <v>386</v>
      </c>
    </row>
    <row r="2093" spans="1:6" x14ac:dyDescent="0.3">
      <c r="A2093" s="299" t="s">
        <v>495</v>
      </c>
      <c r="B2093" s="299" t="s">
        <v>449</v>
      </c>
      <c r="C2093" s="299" t="s">
        <v>36</v>
      </c>
      <c r="D2093" s="301">
        <v>116.47619047619048</v>
      </c>
      <c r="E2093" s="301">
        <v>524</v>
      </c>
      <c r="F2093" s="299" t="s">
        <v>315</v>
      </c>
    </row>
    <row r="2094" spans="1:6" x14ac:dyDescent="0.3">
      <c r="A2094" s="299" t="s">
        <v>495</v>
      </c>
      <c r="B2094" s="299" t="s">
        <v>449</v>
      </c>
      <c r="C2094" s="299" t="s">
        <v>36</v>
      </c>
      <c r="D2094" s="301">
        <v>3207.9523809523807</v>
      </c>
      <c r="E2094" s="301">
        <v>528</v>
      </c>
      <c r="F2094" s="299" t="s">
        <v>316</v>
      </c>
    </row>
    <row r="2095" spans="1:6" x14ac:dyDescent="0.3">
      <c r="A2095" s="299" t="s">
        <v>495</v>
      </c>
      <c r="B2095" s="299" t="s">
        <v>449</v>
      </c>
      <c r="C2095" s="299" t="s">
        <v>36</v>
      </c>
      <c r="D2095" s="301">
        <v>2</v>
      </c>
      <c r="E2095" s="301">
        <v>530</v>
      </c>
      <c r="F2095" s="299" t="s">
        <v>219</v>
      </c>
    </row>
    <row r="2096" spans="1:6" x14ac:dyDescent="0.3">
      <c r="A2096" s="299" t="s">
        <v>495</v>
      </c>
      <c r="B2096" s="299" t="s">
        <v>449</v>
      </c>
      <c r="C2096" s="299" t="s">
        <v>36</v>
      </c>
      <c r="D2096" s="301">
        <v>8.7142857142857135</v>
      </c>
      <c r="E2096" s="301">
        <v>540</v>
      </c>
      <c r="F2096" s="299" t="s">
        <v>317</v>
      </c>
    </row>
    <row r="2097" spans="1:6" x14ac:dyDescent="0.3">
      <c r="A2097" s="299" t="s">
        <v>495</v>
      </c>
      <c r="B2097" s="299" t="s">
        <v>449</v>
      </c>
      <c r="C2097" s="299" t="s">
        <v>36</v>
      </c>
      <c r="D2097" s="301">
        <v>23.857142857142858</v>
      </c>
      <c r="E2097" s="301">
        <v>554</v>
      </c>
      <c r="F2097" s="299" t="s">
        <v>318</v>
      </c>
    </row>
    <row r="2098" spans="1:6" x14ac:dyDescent="0.3">
      <c r="A2098" s="299" t="s">
        <v>495</v>
      </c>
      <c r="B2098" s="299" t="s">
        <v>449</v>
      </c>
      <c r="C2098" s="299" t="s">
        <v>36</v>
      </c>
      <c r="D2098" s="301">
        <v>222.1904761904762</v>
      </c>
      <c r="E2098" s="301">
        <v>558</v>
      </c>
      <c r="F2098" s="299" t="s">
        <v>191</v>
      </c>
    </row>
    <row r="2099" spans="1:6" x14ac:dyDescent="0.3">
      <c r="A2099" s="299" t="s">
        <v>495</v>
      </c>
      <c r="B2099" s="299" t="s">
        <v>449</v>
      </c>
      <c r="C2099" s="299" t="s">
        <v>36</v>
      </c>
      <c r="D2099" s="301">
        <v>7.0476190476190474</v>
      </c>
      <c r="E2099" s="301">
        <v>562</v>
      </c>
      <c r="F2099" s="299" t="s">
        <v>388</v>
      </c>
    </row>
    <row r="2100" spans="1:6" x14ac:dyDescent="0.3">
      <c r="A2100" s="299" t="s">
        <v>495</v>
      </c>
      <c r="B2100" s="299" t="s">
        <v>449</v>
      </c>
      <c r="C2100" s="299" t="s">
        <v>36</v>
      </c>
      <c r="D2100" s="301">
        <v>624.66666666666674</v>
      </c>
      <c r="E2100" s="301">
        <v>566</v>
      </c>
      <c r="F2100" s="299" t="s">
        <v>319</v>
      </c>
    </row>
    <row r="2101" spans="1:6" x14ac:dyDescent="0.3">
      <c r="A2101" s="299" t="s">
        <v>495</v>
      </c>
      <c r="B2101" s="299" t="s">
        <v>449</v>
      </c>
      <c r="C2101" s="299" t="s">
        <v>36</v>
      </c>
      <c r="D2101" s="301">
        <v>6</v>
      </c>
      <c r="E2101" s="301">
        <v>574</v>
      </c>
      <c r="F2101" s="299" t="s">
        <v>320</v>
      </c>
    </row>
    <row r="2102" spans="1:6" x14ac:dyDescent="0.3">
      <c r="A2102" s="299" t="s">
        <v>495</v>
      </c>
      <c r="B2102" s="299" t="s">
        <v>449</v>
      </c>
      <c r="C2102" s="299" t="s">
        <v>36</v>
      </c>
      <c r="D2102" s="301">
        <v>299.66666666666669</v>
      </c>
      <c r="E2102" s="301">
        <v>578</v>
      </c>
      <c r="F2102" s="299" t="s">
        <v>321</v>
      </c>
    </row>
    <row r="2103" spans="1:6" x14ac:dyDescent="0.3">
      <c r="A2103" s="299" t="s">
        <v>495</v>
      </c>
      <c r="B2103" s="299" t="s">
        <v>449</v>
      </c>
      <c r="C2103" s="299" t="s">
        <v>36</v>
      </c>
      <c r="D2103" s="301">
        <v>3</v>
      </c>
      <c r="E2103" s="301">
        <v>580</v>
      </c>
      <c r="F2103" s="299" t="s">
        <v>322</v>
      </c>
    </row>
    <row r="2104" spans="1:6" x14ac:dyDescent="0.3">
      <c r="A2104" s="299" t="s">
        <v>495</v>
      </c>
      <c r="B2104" s="299" t="s">
        <v>449</v>
      </c>
      <c r="C2104" s="299" t="s">
        <v>36</v>
      </c>
      <c r="D2104" s="301">
        <v>2799.3809523809523</v>
      </c>
      <c r="E2104" s="301">
        <v>586</v>
      </c>
      <c r="F2104" s="299" t="s">
        <v>324</v>
      </c>
    </row>
    <row r="2105" spans="1:6" x14ac:dyDescent="0.3">
      <c r="A2105" s="299" t="s">
        <v>495</v>
      </c>
      <c r="B2105" s="299" t="s">
        <v>449</v>
      </c>
      <c r="C2105" s="299" t="s">
        <v>36</v>
      </c>
      <c r="D2105" s="301">
        <v>16.047619047619047</v>
      </c>
      <c r="E2105" s="301">
        <v>591</v>
      </c>
      <c r="F2105" s="299" t="s">
        <v>325</v>
      </c>
    </row>
    <row r="2106" spans="1:6" x14ac:dyDescent="0.3">
      <c r="A2106" s="299" t="s">
        <v>495</v>
      </c>
      <c r="B2106" s="299" t="s">
        <v>449</v>
      </c>
      <c r="C2106" s="299" t="s">
        <v>36</v>
      </c>
      <c r="D2106" s="301">
        <v>807.61904761904759</v>
      </c>
      <c r="E2106" s="301">
        <v>600</v>
      </c>
      <c r="F2106" s="299" t="s">
        <v>192</v>
      </c>
    </row>
    <row r="2107" spans="1:6" x14ac:dyDescent="0.3">
      <c r="A2107" s="299" t="s">
        <v>495</v>
      </c>
      <c r="B2107" s="299" t="s">
        <v>449</v>
      </c>
      <c r="C2107" s="299" t="s">
        <v>36</v>
      </c>
      <c r="D2107" s="301">
        <v>3676.1428571428569</v>
      </c>
      <c r="E2107" s="301">
        <v>604</v>
      </c>
      <c r="F2107" s="299" t="s">
        <v>326</v>
      </c>
    </row>
    <row r="2108" spans="1:6" x14ac:dyDescent="0.3">
      <c r="A2108" s="299" t="s">
        <v>495</v>
      </c>
      <c r="B2108" s="299" t="s">
        <v>449</v>
      </c>
      <c r="C2108" s="299" t="s">
        <v>36</v>
      </c>
      <c r="D2108" s="301">
        <v>1380.7619047619046</v>
      </c>
      <c r="E2108" s="301">
        <v>608</v>
      </c>
      <c r="F2108" s="299" t="s">
        <v>327</v>
      </c>
    </row>
    <row r="2109" spans="1:6" x14ac:dyDescent="0.3">
      <c r="A2109" s="299" t="s">
        <v>495</v>
      </c>
      <c r="B2109" s="299" t="s">
        <v>449</v>
      </c>
      <c r="C2109" s="299" t="s">
        <v>36</v>
      </c>
      <c r="D2109" s="301">
        <v>2</v>
      </c>
      <c r="E2109" s="301">
        <v>612</v>
      </c>
      <c r="F2109" s="299" t="s">
        <v>328</v>
      </c>
    </row>
    <row r="2110" spans="1:6" x14ac:dyDescent="0.3">
      <c r="A2110" s="299" t="s">
        <v>495</v>
      </c>
      <c r="B2110" s="299" t="s">
        <v>449</v>
      </c>
      <c r="C2110" s="299" t="s">
        <v>36</v>
      </c>
      <c r="D2110" s="301">
        <v>1812.0952380952381</v>
      </c>
      <c r="E2110" s="301">
        <v>616</v>
      </c>
      <c r="F2110" s="299" t="s">
        <v>96</v>
      </c>
    </row>
    <row r="2111" spans="1:6" x14ac:dyDescent="0.3">
      <c r="A2111" s="299" t="s">
        <v>495</v>
      </c>
      <c r="B2111" s="299" t="s">
        <v>449</v>
      </c>
      <c r="C2111" s="299" t="s">
        <v>36</v>
      </c>
      <c r="D2111" s="301">
        <v>7320.9047619047624</v>
      </c>
      <c r="E2111" s="301">
        <v>620</v>
      </c>
      <c r="F2111" s="299" t="s">
        <v>109</v>
      </c>
    </row>
    <row r="2112" spans="1:6" x14ac:dyDescent="0.3">
      <c r="A2112" s="299" t="s">
        <v>495</v>
      </c>
      <c r="B2112" s="299" t="s">
        <v>449</v>
      </c>
      <c r="C2112" s="299" t="s">
        <v>36</v>
      </c>
      <c r="D2112" s="301">
        <v>366.57142857142856</v>
      </c>
      <c r="E2112" s="301">
        <v>624</v>
      </c>
      <c r="F2112" s="299" t="s">
        <v>329</v>
      </c>
    </row>
    <row r="2113" spans="1:6" x14ac:dyDescent="0.3">
      <c r="A2113" s="299" t="s">
        <v>495</v>
      </c>
      <c r="B2113" s="299" t="s">
        <v>449</v>
      </c>
      <c r="C2113" s="299" t="s">
        <v>36</v>
      </c>
      <c r="D2113" s="301">
        <v>1</v>
      </c>
      <c r="E2113" s="301">
        <v>626</v>
      </c>
      <c r="F2113" s="299" t="s">
        <v>330</v>
      </c>
    </row>
    <row r="2114" spans="1:6" x14ac:dyDescent="0.3">
      <c r="A2114" s="299" t="s">
        <v>495</v>
      </c>
      <c r="B2114" s="299" t="s">
        <v>449</v>
      </c>
      <c r="C2114" s="299" t="s">
        <v>36</v>
      </c>
      <c r="D2114" s="301">
        <v>2</v>
      </c>
      <c r="E2114" s="301">
        <v>630</v>
      </c>
      <c r="F2114" s="299" t="s">
        <v>331</v>
      </c>
    </row>
    <row r="2115" spans="1:6" x14ac:dyDescent="0.3">
      <c r="A2115" s="299" t="s">
        <v>495</v>
      </c>
      <c r="B2115" s="299" t="s">
        <v>449</v>
      </c>
      <c r="C2115" s="299" t="s">
        <v>36</v>
      </c>
      <c r="D2115" s="301">
        <v>1</v>
      </c>
      <c r="E2115" s="301">
        <v>638</v>
      </c>
      <c r="F2115" s="299" t="s">
        <v>391</v>
      </c>
    </row>
    <row r="2116" spans="1:6" x14ac:dyDescent="0.3">
      <c r="A2116" s="299" t="s">
        <v>495</v>
      </c>
      <c r="B2116" s="299" t="s">
        <v>449</v>
      </c>
      <c r="C2116" s="299" t="s">
        <v>36</v>
      </c>
      <c r="D2116" s="301">
        <v>20207.761904761908</v>
      </c>
      <c r="E2116" s="301">
        <v>642</v>
      </c>
      <c r="F2116" s="299" t="s">
        <v>97</v>
      </c>
    </row>
    <row r="2117" spans="1:6" x14ac:dyDescent="0.3">
      <c r="A2117" s="299" t="s">
        <v>495</v>
      </c>
      <c r="B2117" s="299" t="s">
        <v>449</v>
      </c>
      <c r="C2117" s="299" t="s">
        <v>36</v>
      </c>
      <c r="D2117" s="301">
        <v>1027.1428571428571</v>
      </c>
      <c r="E2117" s="301">
        <v>643</v>
      </c>
      <c r="F2117" s="299" t="s">
        <v>333</v>
      </c>
    </row>
    <row r="2118" spans="1:6" x14ac:dyDescent="0.3">
      <c r="A2118" s="299" t="s">
        <v>495</v>
      </c>
      <c r="B2118" s="299" t="s">
        <v>449</v>
      </c>
      <c r="C2118" s="299" t="s">
        <v>36</v>
      </c>
      <c r="D2118" s="301">
        <v>16.666666666666668</v>
      </c>
      <c r="E2118" s="301">
        <v>646</v>
      </c>
      <c r="F2118" s="299" t="s">
        <v>334</v>
      </c>
    </row>
    <row r="2119" spans="1:6" x14ac:dyDescent="0.3">
      <c r="A2119" s="299" t="s">
        <v>495</v>
      </c>
      <c r="B2119" s="299" t="s">
        <v>449</v>
      </c>
      <c r="C2119" s="299" t="s">
        <v>36</v>
      </c>
      <c r="D2119" s="301">
        <v>2</v>
      </c>
      <c r="E2119" s="301">
        <v>659</v>
      </c>
      <c r="F2119" s="299" t="s">
        <v>335</v>
      </c>
    </row>
    <row r="2120" spans="1:6" x14ac:dyDescent="0.3">
      <c r="A2120" s="299" t="s">
        <v>495</v>
      </c>
      <c r="B2120" s="299" t="s">
        <v>449</v>
      </c>
      <c r="C2120" s="299" t="s">
        <v>36</v>
      </c>
      <c r="D2120" s="301">
        <v>1</v>
      </c>
      <c r="E2120" s="301">
        <v>660</v>
      </c>
      <c r="F2120" s="299" t="s">
        <v>336</v>
      </c>
    </row>
    <row r="2121" spans="1:6" x14ac:dyDescent="0.3">
      <c r="A2121" s="299" t="s">
        <v>495</v>
      </c>
      <c r="B2121" s="299" t="s">
        <v>449</v>
      </c>
      <c r="C2121" s="299" t="s">
        <v>36</v>
      </c>
      <c r="D2121" s="301">
        <v>1</v>
      </c>
      <c r="E2121" s="301">
        <v>662</v>
      </c>
      <c r="F2121" s="299" t="s">
        <v>337</v>
      </c>
    </row>
    <row r="2122" spans="1:6" x14ac:dyDescent="0.3">
      <c r="A2122" s="299" t="s">
        <v>495</v>
      </c>
      <c r="B2122" s="299" t="s">
        <v>449</v>
      </c>
      <c r="C2122" s="299" t="s">
        <v>36</v>
      </c>
      <c r="D2122" s="301">
        <v>0.76190476190476186</v>
      </c>
      <c r="E2122" s="301">
        <v>670</v>
      </c>
      <c r="F2122" s="299" t="s">
        <v>393</v>
      </c>
    </row>
    <row r="2123" spans="1:6" x14ac:dyDescent="0.3">
      <c r="A2123" s="299" t="s">
        <v>495</v>
      </c>
      <c r="B2123" s="299" t="s">
        <v>449</v>
      </c>
      <c r="C2123" s="299" t="s">
        <v>36</v>
      </c>
      <c r="D2123" s="301">
        <v>5</v>
      </c>
      <c r="E2123" s="301">
        <v>678</v>
      </c>
      <c r="F2123" s="299" t="s">
        <v>338</v>
      </c>
    </row>
    <row r="2124" spans="1:6" x14ac:dyDescent="0.3">
      <c r="A2124" s="299" t="s">
        <v>495</v>
      </c>
      <c r="B2124" s="299" t="s">
        <v>449</v>
      </c>
      <c r="C2124" s="299" t="s">
        <v>36</v>
      </c>
      <c r="D2124" s="301">
        <v>10</v>
      </c>
      <c r="E2124" s="301">
        <v>682</v>
      </c>
      <c r="F2124" s="299" t="s">
        <v>339</v>
      </c>
    </row>
    <row r="2125" spans="1:6" x14ac:dyDescent="0.3">
      <c r="A2125" s="299" t="s">
        <v>495</v>
      </c>
      <c r="B2125" s="299" t="s">
        <v>449</v>
      </c>
      <c r="C2125" s="299" t="s">
        <v>36</v>
      </c>
      <c r="D2125" s="301">
        <v>2630.7619047619046</v>
      </c>
      <c r="E2125" s="301">
        <v>686</v>
      </c>
      <c r="F2125" s="299" t="s">
        <v>193</v>
      </c>
    </row>
    <row r="2126" spans="1:6" x14ac:dyDescent="0.3">
      <c r="A2126" s="299" t="s">
        <v>495</v>
      </c>
      <c r="B2126" s="299" t="s">
        <v>449</v>
      </c>
      <c r="C2126" s="299" t="s">
        <v>36</v>
      </c>
      <c r="D2126" s="301">
        <v>98.19047619047619</v>
      </c>
      <c r="E2126" s="301">
        <v>688</v>
      </c>
      <c r="F2126" s="299" t="s">
        <v>340</v>
      </c>
    </row>
    <row r="2127" spans="1:6" x14ac:dyDescent="0.3">
      <c r="A2127" s="299" t="s">
        <v>495</v>
      </c>
      <c r="B2127" s="299" t="s">
        <v>449</v>
      </c>
      <c r="C2127" s="299" t="s">
        <v>36</v>
      </c>
      <c r="D2127" s="301">
        <v>48.047619047619051</v>
      </c>
      <c r="E2127" s="301">
        <v>694</v>
      </c>
      <c r="F2127" s="299" t="s">
        <v>342</v>
      </c>
    </row>
    <row r="2128" spans="1:6" x14ac:dyDescent="0.3">
      <c r="A2128" s="299" t="s">
        <v>495</v>
      </c>
      <c r="B2128" s="299" t="s">
        <v>449</v>
      </c>
      <c r="C2128" s="299" t="s">
        <v>36</v>
      </c>
      <c r="D2128" s="301">
        <v>11</v>
      </c>
      <c r="E2128" s="301">
        <v>702</v>
      </c>
      <c r="F2128" s="299" t="s">
        <v>343</v>
      </c>
    </row>
    <row r="2129" spans="1:6" x14ac:dyDescent="0.3">
      <c r="A2129" s="299" t="s">
        <v>495</v>
      </c>
      <c r="B2129" s="299" t="s">
        <v>449</v>
      </c>
      <c r="C2129" s="299" t="s">
        <v>36</v>
      </c>
      <c r="D2129" s="301">
        <v>131.14285714285714</v>
      </c>
      <c r="E2129" s="301">
        <v>703</v>
      </c>
      <c r="F2129" s="299" t="s">
        <v>94</v>
      </c>
    </row>
    <row r="2130" spans="1:6" x14ac:dyDescent="0.3">
      <c r="A2130" s="299" t="s">
        <v>495</v>
      </c>
      <c r="B2130" s="299" t="s">
        <v>449</v>
      </c>
      <c r="C2130" s="299" t="s">
        <v>36</v>
      </c>
      <c r="D2130" s="301">
        <v>8.9523809523809526</v>
      </c>
      <c r="E2130" s="301">
        <v>704</v>
      </c>
      <c r="F2130" s="299" t="s">
        <v>344</v>
      </c>
    </row>
    <row r="2131" spans="1:6" x14ac:dyDescent="0.3">
      <c r="A2131" s="299" t="s">
        <v>495</v>
      </c>
      <c r="B2131" s="299" t="s">
        <v>449</v>
      </c>
      <c r="C2131" s="299" t="s">
        <v>36</v>
      </c>
      <c r="D2131" s="301">
        <v>35</v>
      </c>
      <c r="E2131" s="301">
        <v>705</v>
      </c>
      <c r="F2131" s="299" t="s">
        <v>115</v>
      </c>
    </row>
    <row r="2132" spans="1:6" x14ac:dyDescent="0.3">
      <c r="A2132" s="299" t="s">
        <v>495</v>
      </c>
      <c r="B2132" s="299" t="s">
        <v>449</v>
      </c>
      <c r="C2132" s="299" t="s">
        <v>36</v>
      </c>
      <c r="D2132" s="301">
        <v>10</v>
      </c>
      <c r="E2132" s="301">
        <v>706</v>
      </c>
      <c r="F2132" s="299" t="s">
        <v>395</v>
      </c>
    </row>
    <row r="2133" spans="1:6" x14ac:dyDescent="0.3">
      <c r="A2133" s="299" t="s">
        <v>495</v>
      </c>
      <c r="B2133" s="299" t="s">
        <v>449</v>
      </c>
      <c r="C2133" s="299" t="s">
        <v>36</v>
      </c>
      <c r="D2133" s="301">
        <v>44.61904761904762</v>
      </c>
      <c r="E2133" s="301">
        <v>710</v>
      </c>
      <c r="F2133" s="299" t="s">
        <v>345</v>
      </c>
    </row>
    <row r="2134" spans="1:6" x14ac:dyDescent="0.3">
      <c r="A2134" s="299" t="s">
        <v>495</v>
      </c>
      <c r="B2134" s="299" t="s">
        <v>449</v>
      </c>
      <c r="C2134" s="299" t="s">
        <v>36</v>
      </c>
      <c r="D2134" s="301">
        <v>4</v>
      </c>
      <c r="E2134" s="301">
        <v>716</v>
      </c>
      <c r="F2134" s="299" t="s">
        <v>346</v>
      </c>
    </row>
    <row r="2135" spans="1:6" x14ac:dyDescent="0.3">
      <c r="A2135" s="299" t="s">
        <v>495</v>
      </c>
      <c r="B2135" s="299" t="s">
        <v>449</v>
      </c>
      <c r="C2135" s="299" t="s">
        <v>36</v>
      </c>
      <c r="D2135" s="301">
        <v>2161862.7142857141</v>
      </c>
      <c r="E2135" s="301">
        <v>724</v>
      </c>
      <c r="F2135" s="299" t="s">
        <v>223</v>
      </c>
    </row>
    <row r="2136" spans="1:6" x14ac:dyDescent="0.3">
      <c r="A2136" s="299" t="s">
        <v>495</v>
      </c>
      <c r="B2136" s="299" t="s">
        <v>449</v>
      </c>
      <c r="C2136" s="299" t="s">
        <v>36</v>
      </c>
      <c r="D2136" s="301">
        <v>4.5714285714285712</v>
      </c>
      <c r="E2136" s="301">
        <v>729</v>
      </c>
      <c r="F2136" s="299" t="s">
        <v>347</v>
      </c>
    </row>
    <row r="2137" spans="1:6" x14ac:dyDescent="0.3">
      <c r="A2137" s="299" t="s">
        <v>495</v>
      </c>
      <c r="B2137" s="299" t="s">
        <v>449</v>
      </c>
      <c r="C2137" s="299" t="s">
        <v>36</v>
      </c>
      <c r="D2137" s="301">
        <v>14.80952380952381</v>
      </c>
      <c r="E2137" s="301">
        <v>732</v>
      </c>
      <c r="F2137" s="299" t="s">
        <v>348</v>
      </c>
    </row>
    <row r="2138" spans="1:6" x14ac:dyDescent="0.3">
      <c r="A2138" s="299" t="s">
        <v>495</v>
      </c>
      <c r="B2138" s="299" t="s">
        <v>449</v>
      </c>
      <c r="C2138" s="299" t="s">
        <v>36</v>
      </c>
      <c r="D2138" s="301">
        <v>1</v>
      </c>
      <c r="E2138" s="301">
        <v>748</v>
      </c>
      <c r="F2138" s="299" t="s">
        <v>396</v>
      </c>
    </row>
    <row r="2139" spans="1:6" x14ac:dyDescent="0.3">
      <c r="A2139" s="299" t="s">
        <v>495</v>
      </c>
      <c r="B2139" s="299" t="s">
        <v>449</v>
      </c>
      <c r="C2139" s="299" t="s">
        <v>36</v>
      </c>
      <c r="D2139" s="301">
        <v>945.61904761904771</v>
      </c>
      <c r="E2139" s="301">
        <v>752</v>
      </c>
      <c r="F2139" s="299" t="s">
        <v>119</v>
      </c>
    </row>
    <row r="2140" spans="1:6" x14ac:dyDescent="0.3">
      <c r="A2140" s="299" t="s">
        <v>495</v>
      </c>
      <c r="B2140" s="299" t="s">
        <v>449</v>
      </c>
      <c r="C2140" s="299" t="s">
        <v>36</v>
      </c>
      <c r="D2140" s="301">
        <v>462.71428571428572</v>
      </c>
      <c r="E2140" s="301">
        <v>756</v>
      </c>
      <c r="F2140" s="299" t="s">
        <v>350</v>
      </c>
    </row>
    <row r="2141" spans="1:6" x14ac:dyDescent="0.3">
      <c r="A2141" s="299" t="s">
        <v>495</v>
      </c>
      <c r="B2141" s="299" t="s">
        <v>449</v>
      </c>
      <c r="C2141" s="299" t="s">
        <v>36</v>
      </c>
      <c r="D2141" s="301">
        <v>105.33333333333334</v>
      </c>
      <c r="E2141" s="301">
        <v>760</v>
      </c>
      <c r="F2141" s="299" t="s">
        <v>351</v>
      </c>
    </row>
    <row r="2142" spans="1:6" x14ac:dyDescent="0.3">
      <c r="A2142" s="299" t="s">
        <v>495</v>
      </c>
      <c r="B2142" s="299" t="s">
        <v>449</v>
      </c>
      <c r="C2142" s="299" t="s">
        <v>36</v>
      </c>
      <c r="D2142" s="301">
        <v>2</v>
      </c>
      <c r="E2142" s="301">
        <v>762</v>
      </c>
      <c r="F2142" s="299" t="s">
        <v>352</v>
      </c>
    </row>
    <row r="2143" spans="1:6" x14ac:dyDescent="0.3">
      <c r="A2143" s="299" t="s">
        <v>495</v>
      </c>
      <c r="B2143" s="299" t="s">
        <v>449</v>
      </c>
      <c r="C2143" s="299" t="s">
        <v>36</v>
      </c>
      <c r="D2143" s="301">
        <v>51.142857142857146</v>
      </c>
      <c r="E2143" s="301">
        <v>764</v>
      </c>
      <c r="F2143" s="299" t="s">
        <v>353</v>
      </c>
    </row>
    <row r="2144" spans="1:6" x14ac:dyDescent="0.3">
      <c r="A2144" s="299" t="s">
        <v>495</v>
      </c>
      <c r="B2144" s="299" t="s">
        <v>449</v>
      </c>
      <c r="C2144" s="299" t="s">
        <v>36</v>
      </c>
      <c r="D2144" s="301">
        <v>21.142857142857142</v>
      </c>
      <c r="E2144" s="301">
        <v>768</v>
      </c>
      <c r="F2144" s="299" t="s">
        <v>354</v>
      </c>
    </row>
    <row r="2145" spans="1:6" x14ac:dyDescent="0.3">
      <c r="A2145" s="299" t="s">
        <v>495</v>
      </c>
      <c r="B2145" s="299" t="s">
        <v>449</v>
      </c>
      <c r="C2145" s="299" t="s">
        <v>36</v>
      </c>
      <c r="D2145" s="301">
        <v>1</v>
      </c>
      <c r="E2145" s="301">
        <v>776</v>
      </c>
      <c r="F2145" s="299" t="s">
        <v>420</v>
      </c>
    </row>
    <row r="2146" spans="1:6" x14ac:dyDescent="0.3">
      <c r="A2146" s="299" t="s">
        <v>495</v>
      </c>
      <c r="B2146" s="299" t="s">
        <v>449</v>
      </c>
      <c r="C2146" s="299" t="s">
        <v>36</v>
      </c>
      <c r="D2146" s="301">
        <v>1</v>
      </c>
      <c r="E2146" s="301">
        <v>780</v>
      </c>
      <c r="F2146" s="299" t="s">
        <v>355</v>
      </c>
    </row>
    <row r="2147" spans="1:6" x14ac:dyDescent="0.3">
      <c r="A2147" s="299" t="s">
        <v>495</v>
      </c>
      <c r="B2147" s="299" t="s">
        <v>449</v>
      </c>
      <c r="C2147" s="299" t="s">
        <v>36</v>
      </c>
      <c r="D2147" s="301">
        <v>68</v>
      </c>
      <c r="E2147" s="301">
        <v>788</v>
      </c>
      <c r="F2147" s="299" t="s">
        <v>357</v>
      </c>
    </row>
    <row r="2148" spans="1:6" x14ac:dyDescent="0.3">
      <c r="A2148" s="299" t="s">
        <v>495</v>
      </c>
      <c r="B2148" s="299" t="s">
        <v>449</v>
      </c>
      <c r="C2148" s="299" t="s">
        <v>36</v>
      </c>
      <c r="D2148" s="301">
        <v>101.95238095238095</v>
      </c>
      <c r="E2148" s="301">
        <v>792</v>
      </c>
      <c r="F2148" s="299" t="s">
        <v>358</v>
      </c>
    </row>
    <row r="2149" spans="1:6" x14ac:dyDescent="0.3">
      <c r="A2149" s="299" t="s">
        <v>495</v>
      </c>
      <c r="B2149" s="299" t="s">
        <v>449</v>
      </c>
      <c r="C2149" s="299" t="s">
        <v>36</v>
      </c>
      <c r="D2149" s="301">
        <v>3</v>
      </c>
      <c r="E2149" s="301">
        <v>800</v>
      </c>
      <c r="F2149" s="299" t="s">
        <v>360</v>
      </c>
    </row>
    <row r="2150" spans="1:6" x14ac:dyDescent="0.3">
      <c r="A2150" s="299" t="s">
        <v>495</v>
      </c>
      <c r="B2150" s="299" t="s">
        <v>449</v>
      </c>
      <c r="C2150" s="299" t="s">
        <v>36</v>
      </c>
      <c r="D2150" s="301">
        <v>4708.5714285714284</v>
      </c>
      <c r="E2150" s="301">
        <v>804</v>
      </c>
      <c r="F2150" s="299" t="s">
        <v>98</v>
      </c>
    </row>
    <row r="2151" spans="1:6" x14ac:dyDescent="0.3">
      <c r="A2151" s="299" t="s">
        <v>495</v>
      </c>
      <c r="B2151" s="299" t="s">
        <v>449</v>
      </c>
      <c r="C2151" s="299" t="s">
        <v>36</v>
      </c>
      <c r="D2151" s="301">
        <v>7.7619047619047619</v>
      </c>
      <c r="E2151" s="301">
        <v>807</v>
      </c>
      <c r="F2151" s="299" t="s">
        <v>361</v>
      </c>
    </row>
    <row r="2152" spans="1:6" x14ac:dyDescent="0.3">
      <c r="A2152" s="299" t="s">
        <v>495</v>
      </c>
      <c r="B2152" s="299" t="s">
        <v>449</v>
      </c>
      <c r="C2152" s="299" t="s">
        <v>36</v>
      </c>
      <c r="D2152" s="301">
        <v>93.38095238095238</v>
      </c>
      <c r="E2152" s="301">
        <v>818</v>
      </c>
      <c r="F2152" s="299" t="s">
        <v>362</v>
      </c>
    </row>
    <row r="2153" spans="1:6" x14ac:dyDescent="0.3">
      <c r="A2153" s="299" t="s">
        <v>495</v>
      </c>
      <c r="B2153" s="299" t="s">
        <v>449</v>
      </c>
      <c r="C2153" s="299" t="s">
        <v>36</v>
      </c>
      <c r="D2153" s="301">
        <v>11308.523809523809</v>
      </c>
      <c r="E2153" s="301">
        <v>826</v>
      </c>
      <c r="F2153" s="299" t="s">
        <v>110</v>
      </c>
    </row>
    <row r="2154" spans="1:6" x14ac:dyDescent="0.3">
      <c r="A2154" s="299" t="s">
        <v>495</v>
      </c>
      <c r="B2154" s="299" t="s">
        <v>449</v>
      </c>
      <c r="C2154" s="299" t="s">
        <v>36</v>
      </c>
      <c r="D2154" s="301">
        <v>6</v>
      </c>
      <c r="E2154" s="301">
        <v>834</v>
      </c>
      <c r="F2154" s="299" t="s">
        <v>364</v>
      </c>
    </row>
    <row r="2155" spans="1:6" x14ac:dyDescent="0.3">
      <c r="A2155" s="299" t="s">
        <v>495</v>
      </c>
      <c r="B2155" s="299" t="s">
        <v>449</v>
      </c>
      <c r="C2155" s="299" t="s">
        <v>36</v>
      </c>
      <c r="D2155" s="301">
        <v>1165.4761904761904</v>
      </c>
      <c r="E2155" s="301">
        <v>840</v>
      </c>
      <c r="F2155" s="299" t="s">
        <v>365</v>
      </c>
    </row>
    <row r="2156" spans="1:6" x14ac:dyDescent="0.3">
      <c r="A2156" s="299" t="s">
        <v>495</v>
      </c>
      <c r="B2156" s="299" t="s">
        <v>449</v>
      </c>
      <c r="C2156" s="299" t="s">
        <v>36</v>
      </c>
      <c r="D2156" s="301">
        <v>43.761904761904759</v>
      </c>
      <c r="E2156" s="301">
        <v>854</v>
      </c>
      <c r="F2156" s="299" t="s">
        <v>367</v>
      </c>
    </row>
    <row r="2157" spans="1:6" x14ac:dyDescent="0.3">
      <c r="A2157" s="299" t="s">
        <v>495</v>
      </c>
      <c r="B2157" s="299" t="s">
        <v>449</v>
      </c>
      <c r="C2157" s="299" t="s">
        <v>36</v>
      </c>
      <c r="D2157" s="301">
        <v>1026.9047619047619</v>
      </c>
      <c r="E2157" s="301">
        <v>858</v>
      </c>
      <c r="F2157" s="299" t="s">
        <v>368</v>
      </c>
    </row>
    <row r="2158" spans="1:6" x14ac:dyDescent="0.3">
      <c r="A2158" s="299" t="s">
        <v>495</v>
      </c>
      <c r="B2158" s="299" t="s">
        <v>449</v>
      </c>
      <c r="C2158" s="299" t="s">
        <v>36</v>
      </c>
      <c r="D2158" s="301">
        <v>12</v>
      </c>
      <c r="E2158" s="301">
        <v>860</v>
      </c>
      <c r="F2158" s="299" t="s">
        <v>369</v>
      </c>
    </row>
    <row r="2159" spans="1:6" x14ac:dyDescent="0.3">
      <c r="A2159" s="299" t="s">
        <v>495</v>
      </c>
      <c r="B2159" s="299" t="s">
        <v>449</v>
      </c>
      <c r="C2159" s="299" t="s">
        <v>36</v>
      </c>
      <c r="D2159" s="301">
        <v>4537.0952380952376</v>
      </c>
      <c r="E2159" s="301">
        <v>862</v>
      </c>
      <c r="F2159" s="299" t="s">
        <v>111</v>
      </c>
    </row>
    <row r="2160" spans="1:6" x14ac:dyDescent="0.3">
      <c r="A2160" s="299" t="s">
        <v>495</v>
      </c>
      <c r="B2160" s="299" t="s">
        <v>449</v>
      </c>
      <c r="C2160" s="299" t="s">
        <v>36</v>
      </c>
      <c r="D2160" s="301">
        <v>1</v>
      </c>
      <c r="E2160" s="301">
        <v>876</v>
      </c>
      <c r="F2160" s="299" t="s">
        <v>370</v>
      </c>
    </row>
    <row r="2161" spans="1:6" x14ac:dyDescent="0.3">
      <c r="A2161" s="299" t="s">
        <v>495</v>
      </c>
      <c r="B2161" s="299" t="s">
        <v>449</v>
      </c>
      <c r="C2161" s="299" t="s">
        <v>36</v>
      </c>
      <c r="D2161" s="301">
        <v>7</v>
      </c>
      <c r="E2161" s="301">
        <v>887</v>
      </c>
      <c r="F2161" s="299" t="s">
        <v>398</v>
      </c>
    </row>
    <row r="2162" spans="1:6" x14ac:dyDescent="0.3">
      <c r="A2162" s="299" t="s">
        <v>495</v>
      </c>
      <c r="B2162" s="299" t="s">
        <v>449</v>
      </c>
      <c r="C2162" s="299" t="s">
        <v>36</v>
      </c>
      <c r="D2162" s="301">
        <v>1.9523809523809523</v>
      </c>
      <c r="E2162" s="301">
        <v>894</v>
      </c>
      <c r="F2162" s="299" t="s">
        <v>372</v>
      </c>
    </row>
    <row r="2163" spans="1:6" x14ac:dyDescent="0.3">
      <c r="A2163" s="299" t="s">
        <v>495</v>
      </c>
      <c r="B2163" s="299" t="s">
        <v>449</v>
      </c>
      <c r="C2163" s="299" t="s">
        <v>36</v>
      </c>
      <c r="D2163" s="301">
        <v>42</v>
      </c>
      <c r="E2163" s="301">
        <v>952</v>
      </c>
      <c r="F2163" s="299" t="s">
        <v>459</v>
      </c>
    </row>
    <row r="2164" spans="1:6" x14ac:dyDescent="0.3">
      <c r="A2164" s="299" t="s">
        <v>495</v>
      </c>
      <c r="B2164" s="299" t="s">
        <v>449</v>
      </c>
      <c r="C2164" s="299" t="s">
        <v>36</v>
      </c>
      <c r="D2164" s="301">
        <v>343</v>
      </c>
      <c r="E2164" s="301">
        <v>953</v>
      </c>
      <c r="F2164" s="299" t="s">
        <v>189</v>
      </c>
    </row>
    <row r="2165" spans="1:6" x14ac:dyDescent="0.3">
      <c r="A2165" s="299" t="s">
        <v>495</v>
      </c>
      <c r="B2165" s="299" t="s">
        <v>449</v>
      </c>
      <c r="C2165" s="299" t="s">
        <v>36</v>
      </c>
      <c r="D2165" s="301">
        <v>3</v>
      </c>
      <c r="E2165" s="301">
        <v>954</v>
      </c>
      <c r="F2165" s="299" t="s">
        <v>189</v>
      </c>
    </row>
    <row r="2166" spans="1:6" x14ac:dyDescent="0.3">
      <c r="A2166" s="299" t="s">
        <v>495</v>
      </c>
      <c r="B2166" s="299" t="s">
        <v>449</v>
      </c>
      <c r="C2166" s="299" t="s">
        <v>36</v>
      </c>
      <c r="D2166" s="301">
        <v>1</v>
      </c>
      <c r="E2166" s="301">
        <v>955</v>
      </c>
      <c r="F2166" s="299" t="s">
        <v>189</v>
      </c>
    </row>
    <row r="2167" spans="1:6" x14ac:dyDescent="0.3">
      <c r="A2167" s="299" t="s">
        <v>495</v>
      </c>
      <c r="B2167" s="299" t="s">
        <v>430</v>
      </c>
      <c r="C2167" s="299" t="s">
        <v>35</v>
      </c>
      <c r="D2167" s="301">
        <v>93.857142857142861</v>
      </c>
      <c r="E2167" s="301">
        <v>4</v>
      </c>
      <c r="F2167" s="299" t="s">
        <v>226</v>
      </c>
    </row>
    <row r="2168" spans="1:6" x14ac:dyDescent="0.3">
      <c r="A2168" s="299" t="s">
        <v>495</v>
      </c>
      <c r="B2168" s="299" t="s">
        <v>430</v>
      </c>
      <c r="C2168" s="299" t="s">
        <v>35</v>
      </c>
      <c r="D2168" s="301">
        <v>289.38095238095241</v>
      </c>
      <c r="E2168" s="301">
        <v>8</v>
      </c>
      <c r="F2168" s="299" t="s">
        <v>227</v>
      </c>
    </row>
    <row r="2169" spans="1:6" x14ac:dyDescent="0.3">
      <c r="A2169" s="299" t="s">
        <v>495</v>
      </c>
      <c r="B2169" s="299" t="s">
        <v>430</v>
      </c>
      <c r="C2169" s="299" t="s">
        <v>35</v>
      </c>
      <c r="D2169" s="301">
        <v>1</v>
      </c>
      <c r="E2169" s="301">
        <v>10</v>
      </c>
      <c r="F2169" s="299" t="s">
        <v>228</v>
      </c>
    </row>
    <row r="2170" spans="1:6" x14ac:dyDescent="0.3">
      <c r="A2170" s="299" t="s">
        <v>495</v>
      </c>
      <c r="B2170" s="299" t="s">
        <v>430</v>
      </c>
      <c r="C2170" s="299" t="s">
        <v>35</v>
      </c>
      <c r="D2170" s="301">
        <v>1218.7142857142858</v>
      </c>
      <c r="E2170" s="301">
        <v>12</v>
      </c>
      <c r="F2170" s="299" t="s">
        <v>229</v>
      </c>
    </row>
    <row r="2171" spans="1:6" x14ac:dyDescent="0.3">
      <c r="A2171" s="299" t="s">
        <v>495</v>
      </c>
      <c r="B2171" s="299" t="s">
        <v>430</v>
      </c>
      <c r="C2171" s="299" t="s">
        <v>35</v>
      </c>
      <c r="D2171" s="301">
        <v>152.8095238095238</v>
      </c>
      <c r="E2171" s="301">
        <v>20</v>
      </c>
      <c r="F2171" s="299" t="s">
        <v>230</v>
      </c>
    </row>
    <row r="2172" spans="1:6" x14ac:dyDescent="0.3">
      <c r="A2172" s="299" t="s">
        <v>495</v>
      </c>
      <c r="B2172" s="299" t="s">
        <v>430</v>
      </c>
      <c r="C2172" s="299" t="s">
        <v>35</v>
      </c>
      <c r="D2172" s="301">
        <v>84.61904761904762</v>
      </c>
      <c r="E2172" s="301">
        <v>24</v>
      </c>
      <c r="F2172" s="299" t="s">
        <v>231</v>
      </c>
    </row>
    <row r="2173" spans="1:6" x14ac:dyDescent="0.3">
      <c r="A2173" s="299" t="s">
        <v>495</v>
      </c>
      <c r="B2173" s="299" t="s">
        <v>430</v>
      </c>
      <c r="C2173" s="299" t="s">
        <v>35</v>
      </c>
      <c r="D2173" s="301">
        <v>50.61904761904762</v>
      </c>
      <c r="E2173" s="301">
        <v>31</v>
      </c>
      <c r="F2173" s="299" t="s">
        <v>232</v>
      </c>
    </row>
    <row r="2174" spans="1:6" x14ac:dyDescent="0.3">
      <c r="A2174" s="299" t="s">
        <v>495</v>
      </c>
      <c r="B2174" s="299" t="s">
        <v>430</v>
      </c>
      <c r="C2174" s="299" t="s">
        <v>35</v>
      </c>
      <c r="D2174" s="301">
        <v>10682.666666666666</v>
      </c>
      <c r="E2174" s="301">
        <v>32</v>
      </c>
      <c r="F2174" s="299" t="s">
        <v>183</v>
      </c>
    </row>
    <row r="2175" spans="1:6" x14ac:dyDescent="0.3">
      <c r="A2175" s="299" t="s">
        <v>495</v>
      </c>
      <c r="B2175" s="299" t="s">
        <v>430</v>
      </c>
      <c r="C2175" s="299" t="s">
        <v>35</v>
      </c>
      <c r="D2175" s="301">
        <v>102.33333333333333</v>
      </c>
      <c r="E2175" s="301">
        <v>36</v>
      </c>
      <c r="F2175" s="299" t="s">
        <v>233</v>
      </c>
    </row>
    <row r="2176" spans="1:6" x14ac:dyDescent="0.3">
      <c r="A2176" s="299" t="s">
        <v>495</v>
      </c>
      <c r="B2176" s="299" t="s">
        <v>430</v>
      </c>
      <c r="C2176" s="299" t="s">
        <v>35</v>
      </c>
      <c r="D2176" s="301">
        <v>576.61904761904759</v>
      </c>
      <c r="E2176" s="301">
        <v>40</v>
      </c>
      <c r="F2176" s="299" t="s">
        <v>100</v>
      </c>
    </row>
    <row r="2177" spans="1:6" x14ac:dyDescent="0.3">
      <c r="A2177" s="299" t="s">
        <v>495</v>
      </c>
      <c r="B2177" s="299" t="s">
        <v>430</v>
      </c>
      <c r="C2177" s="299" t="s">
        <v>35</v>
      </c>
      <c r="D2177" s="301">
        <v>1</v>
      </c>
      <c r="E2177" s="301">
        <v>44</v>
      </c>
      <c r="F2177" s="299" t="s">
        <v>234</v>
      </c>
    </row>
    <row r="2178" spans="1:6" x14ac:dyDescent="0.3">
      <c r="A2178" s="299" t="s">
        <v>495</v>
      </c>
      <c r="B2178" s="299" t="s">
        <v>430</v>
      </c>
      <c r="C2178" s="299" t="s">
        <v>35</v>
      </c>
      <c r="D2178" s="301">
        <v>1</v>
      </c>
      <c r="E2178" s="301">
        <v>48</v>
      </c>
      <c r="F2178" s="299" t="s">
        <v>235</v>
      </c>
    </row>
    <row r="2179" spans="1:6" x14ac:dyDescent="0.3">
      <c r="A2179" s="299" t="s">
        <v>495</v>
      </c>
      <c r="B2179" s="299" t="s">
        <v>430</v>
      </c>
      <c r="C2179" s="299" t="s">
        <v>35</v>
      </c>
      <c r="D2179" s="301">
        <v>835.7619047619047</v>
      </c>
      <c r="E2179" s="301">
        <v>50</v>
      </c>
      <c r="F2179" s="299" t="s">
        <v>236</v>
      </c>
    </row>
    <row r="2180" spans="1:6" x14ac:dyDescent="0.3">
      <c r="A2180" s="299" t="s">
        <v>495</v>
      </c>
      <c r="B2180" s="299" t="s">
        <v>430</v>
      </c>
      <c r="C2180" s="299" t="s">
        <v>35</v>
      </c>
      <c r="D2180" s="301">
        <v>557.57142857142867</v>
      </c>
      <c r="E2180" s="301">
        <v>51</v>
      </c>
      <c r="F2180" s="299" t="s">
        <v>237</v>
      </c>
    </row>
    <row r="2181" spans="1:6" x14ac:dyDescent="0.3">
      <c r="A2181" s="299" t="s">
        <v>495</v>
      </c>
      <c r="B2181" s="299" t="s">
        <v>430</v>
      </c>
      <c r="C2181" s="299" t="s">
        <v>35</v>
      </c>
      <c r="D2181" s="301">
        <v>3</v>
      </c>
      <c r="E2181" s="301">
        <v>52</v>
      </c>
      <c r="F2181" s="299" t="s">
        <v>238</v>
      </c>
    </row>
    <row r="2182" spans="1:6" x14ac:dyDescent="0.3">
      <c r="A2182" s="299" t="s">
        <v>495</v>
      </c>
      <c r="B2182" s="299" t="s">
        <v>430</v>
      </c>
      <c r="C2182" s="299" t="s">
        <v>35</v>
      </c>
      <c r="D2182" s="301">
        <v>1596</v>
      </c>
      <c r="E2182" s="301">
        <v>56</v>
      </c>
      <c r="F2182" s="299" t="s">
        <v>239</v>
      </c>
    </row>
    <row r="2183" spans="1:6" x14ac:dyDescent="0.3">
      <c r="A2183" s="299" t="s">
        <v>495</v>
      </c>
      <c r="B2183" s="299" t="s">
        <v>430</v>
      </c>
      <c r="C2183" s="299" t="s">
        <v>35</v>
      </c>
      <c r="D2183" s="301">
        <v>3.8095238095238093</v>
      </c>
      <c r="E2183" s="301">
        <v>64</v>
      </c>
      <c r="F2183" s="299" t="s">
        <v>374</v>
      </c>
    </row>
    <row r="2184" spans="1:6" x14ac:dyDescent="0.3">
      <c r="A2184" s="299" t="s">
        <v>495</v>
      </c>
      <c r="B2184" s="299" t="s">
        <v>430</v>
      </c>
      <c r="C2184" s="299" t="s">
        <v>35</v>
      </c>
      <c r="D2184" s="301">
        <v>5697.8571428571422</v>
      </c>
      <c r="E2184" s="301">
        <v>68</v>
      </c>
      <c r="F2184" s="299" t="s">
        <v>241</v>
      </c>
    </row>
    <row r="2185" spans="1:6" x14ac:dyDescent="0.3">
      <c r="A2185" s="299" t="s">
        <v>495</v>
      </c>
      <c r="B2185" s="299" t="s">
        <v>430</v>
      </c>
      <c r="C2185" s="299" t="s">
        <v>35</v>
      </c>
      <c r="D2185" s="301">
        <v>72.476190476190482</v>
      </c>
      <c r="E2185" s="301">
        <v>70</v>
      </c>
      <c r="F2185" s="299" t="s">
        <v>242</v>
      </c>
    </row>
    <row r="2186" spans="1:6" x14ac:dyDescent="0.3">
      <c r="A2186" s="299" t="s">
        <v>495</v>
      </c>
      <c r="B2186" s="299" t="s">
        <v>430</v>
      </c>
      <c r="C2186" s="299" t="s">
        <v>35</v>
      </c>
      <c r="D2186" s="301">
        <v>3</v>
      </c>
      <c r="E2186" s="301">
        <v>72</v>
      </c>
      <c r="F2186" s="299" t="s">
        <v>375</v>
      </c>
    </row>
    <row r="2187" spans="1:6" x14ac:dyDescent="0.3">
      <c r="A2187" s="299" t="s">
        <v>495</v>
      </c>
      <c r="B2187" s="299" t="s">
        <v>430</v>
      </c>
      <c r="C2187" s="299" t="s">
        <v>35</v>
      </c>
      <c r="D2187" s="301">
        <v>1</v>
      </c>
      <c r="E2187" s="301">
        <v>74</v>
      </c>
      <c r="F2187" s="299" t="s">
        <v>400</v>
      </c>
    </row>
    <row r="2188" spans="1:6" x14ac:dyDescent="0.3">
      <c r="A2188" s="299" t="s">
        <v>495</v>
      </c>
      <c r="B2188" s="299" t="s">
        <v>430</v>
      </c>
      <c r="C2188" s="299" t="s">
        <v>35</v>
      </c>
      <c r="D2188" s="301">
        <v>6423.8571428571431</v>
      </c>
      <c r="E2188" s="301">
        <v>76</v>
      </c>
      <c r="F2188" s="299" t="s">
        <v>243</v>
      </c>
    </row>
    <row r="2189" spans="1:6" x14ac:dyDescent="0.3">
      <c r="A2189" s="299" t="s">
        <v>495</v>
      </c>
      <c r="B2189" s="299" t="s">
        <v>430</v>
      </c>
      <c r="C2189" s="299" t="s">
        <v>35</v>
      </c>
      <c r="D2189" s="301">
        <v>3.0952380952380953</v>
      </c>
      <c r="E2189" s="301">
        <v>84</v>
      </c>
      <c r="F2189" s="299" t="s">
        <v>401</v>
      </c>
    </row>
    <row r="2190" spans="1:6" x14ac:dyDescent="0.3">
      <c r="A2190" s="299" t="s">
        <v>495</v>
      </c>
      <c r="B2190" s="299" t="s">
        <v>430</v>
      </c>
      <c r="C2190" s="299" t="s">
        <v>35</v>
      </c>
      <c r="D2190" s="301">
        <v>1.9047619047619047</v>
      </c>
      <c r="E2190" s="301">
        <v>86</v>
      </c>
      <c r="F2190" s="299" t="s">
        <v>244</v>
      </c>
    </row>
    <row r="2191" spans="1:6" x14ac:dyDescent="0.3">
      <c r="A2191" s="299" t="s">
        <v>495</v>
      </c>
      <c r="B2191" s="299" t="s">
        <v>430</v>
      </c>
      <c r="C2191" s="299" t="s">
        <v>35</v>
      </c>
      <c r="D2191" s="301">
        <v>3.3809523809523809</v>
      </c>
      <c r="E2191" s="301">
        <v>92</v>
      </c>
      <c r="F2191" s="299" t="s">
        <v>376</v>
      </c>
    </row>
    <row r="2192" spans="1:6" x14ac:dyDescent="0.3">
      <c r="A2192" s="299" t="s">
        <v>495</v>
      </c>
      <c r="B2192" s="299" t="s">
        <v>430</v>
      </c>
      <c r="C2192" s="299" t="s">
        <v>35</v>
      </c>
      <c r="D2192" s="301">
        <v>1</v>
      </c>
      <c r="E2192" s="301">
        <v>96</v>
      </c>
      <c r="F2192" s="299" t="s">
        <v>377</v>
      </c>
    </row>
    <row r="2193" spans="1:6" x14ac:dyDescent="0.3">
      <c r="A2193" s="299" t="s">
        <v>495</v>
      </c>
      <c r="B2193" s="299" t="s">
        <v>430</v>
      </c>
      <c r="C2193" s="299" t="s">
        <v>35</v>
      </c>
      <c r="D2193" s="301">
        <v>5998.2857142857147</v>
      </c>
      <c r="E2193" s="301">
        <v>100</v>
      </c>
      <c r="F2193" s="299" t="s">
        <v>101</v>
      </c>
    </row>
    <row r="2194" spans="1:6" x14ac:dyDescent="0.3">
      <c r="A2194" s="299" t="s">
        <v>495</v>
      </c>
      <c r="B2194" s="299" t="s">
        <v>430</v>
      </c>
      <c r="C2194" s="299" t="s">
        <v>35</v>
      </c>
      <c r="D2194" s="301">
        <v>13.904761904761905</v>
      </c>
      <c r="E2194" s="301">
        <v>104</v>
      </c>
      <c r="F2194" s="299" t="s">
        <v>245</v>
      </c>
    </row>
    <row r="2195" spans="1:6" x14ac:dyDescent="0.3">
      <c r="A2195" s="299" t="s">
        <v>495</v>
      </c>
      <c r="B2195" s="299" t="s">
        <v>430</v>
      </c>
      <c r="C2195" s="299" t="s">
        <v>35</v>
      </c>
      <c r="D2195" s="301">
        <v>3</v>
      </c>
      <c r="E2195" s="301">
        <v>108</v>
      </c>
      <c r="F2195" s="299" t="s">
        <v>246</v>
      </c>
    </row>
    <row r="2196" spans="1:6" x14ac:dyDescent="0.3">
      <c r="A2196" s="299" t="s">
        <v>495</v>
      </c>
      <c r="B2196" s="299" t="s">
        <v>430</v>
      </c>
      <c r="C2196" s="299" t="s">
        <v>35</v>
      </c>
      <c r="D2196" s="301">
        <v>537.61904761904759</v>
      </c>
      <c r="E2196" s="301">
        <v>112</v>
      </c>
      <c r="F2196" s="299" t="s">
        <v>247</v>
      </c>
    </row>
    <row r="2197" spans="1:6" x14ac:dyDescent="0.3">
      <c r="A2197" s="299" t="s">
        <v>495</v>
      </c>
      <c r="B2197" s="299" t="s">
        <v>430</v>
      </c>
      <c r="C2197" s="299" t="s">
        <v>35</v>
      </c>
      <c r="D2197" s="301">
        <v>8.8571428571428577</v>
      </c>
      <c r="E2197" s="301">
        <v>116</v>
      </c>
      <c r="F2197" s="299" t="s">
        <v>248</v>
      </c>
    </row>
    <row r="2198" spans="1:6" x14ac:dyDescent="0.3">
      <c r="A2198" s="299" t="s">
        <v>495</v>
      </c>
      <c r="B2198" s="299" t="s">
        <v>430</v>
      </c>
      <c r="C2198" s="299" t="s">
        <v>35</v>
      </c>
      <c r="D2198" s="301">
        <v>304.23809523809524</v>
      </c>
      <c r="E2198" s="301">
        <v>120</v>
      </c>
      <c r="F2198" s="299" t="s">
        <v>249</v>
      </c>
    </row>
    <row r="2199" spans="1:6" x14ac:dyDescent="0.3">
      <c r="A2199" s="299" t="s">
        <v>495</v>
      </c>
      <c r="B2199" s="299" t="s">
        <v>430</v>
      </c>
      <c r="C2199" s="299" t="s">
        <v>35</v>
      </c>
      <c r="D2199" s="301">
        <v>275.33333333333331</v>
      </c>
      <c r="E2199" s="301">
        <v>124</v>
      </c>
      <c r="F2199" s="299" t="s">
        <v>250</v>
      </c>
    </row>
    <row r="2200" spans="1:6" x14ac:dyDescent="0.3">
      <c r="A2200" s="299" t="s">
        <v>495</v>
      </c>
      <c r="B2200" s="299" t="s">
        <v>430</v>
      </c>
      <c r="C2200" s="299" t="s">
        <v>35</v>
      </c>
      <c r="D2200" s="301">
        <v>258</v>
      </c>
      <c r="E2200" s="301">
        <v>132</v>
      </c>
      <c r="F2200" s="299" t="s">
        <v>251</v>
      </c>
    </row>
    <row r="2201" spans="1:6" x14ac:dyDescent="0.3">
      <c r="A2201" s="299" t="s">
        <v>495</v>
      </c>
      <c r="B2201" s="299" t="s">
        <v>430</v>
      </c>
      <c r="C2201" s="299" t="s">
        <v>35</v>
      </c>
      <c r="D2201" s="301">
        <v>0.95238095238095233</v>
      </c>
      <c r="E2201" s="301">
        <v>136</v>
      </c>
      <c r="F2201" s="299" t="s">
        <v>252</v>
      </c>
    </row>
    <row r="2202" spans="1:6" x14ac:dyDescent="0.3">
      <c r="A2202" s="299" t="s">
        <v>495</v>
      </c>
      <c r="B2202" s="299" t="s">
        <v>430</v>
      </c>
      <c r="C2202" s="299" t="s">
        <v>35</v>
      </c>
      <c r="D2202" s="301">
        <v>10.238095238095237</v>
      </c>
      <c r="E2202" s="301">
        <v>140</v>
      </c>
      <c r="F2202" s="299" t="s">
        <v>378</v>
      </c>
    </row>
    <row r="2203" spans="1:6" x14ac:dyDescent="0.3">
      <c r="A2203" s="299" t="s">
        <v>495</v>
      </c>
      <c r="B2203" s="299" t="s">
        <v>430</v>
      </c>
      <c r="C2203" s="299" t="s">
        <v>35</v>
      </c>
      <c r="D2203" s="301">
        <v>28.428571428571427</v>
      </c>
      <c r="E2203" s="301">
        <v>144</v>
      </c>
      <c r="F2203" s="299" t="s">
        <v>253</v>
      </c>
    </row>
    <row r="2204" spans="1:6" x14ac:dyDescent="0.3">
      <c r="A2204" s="299" t="s">
        <v>495</v>
      </c>
      <c r="B2204" s="299" t="s">
        <v>430</v>
      </c>
      <c r="C2204" s="299" t="s">
        <v>35</v>
      </c>
      <c r="D2204" s="301">
        <v>2</v>
      </c>
      <c r="E2204" s="301">
        <v>148</v>
      </c>
      <c r="F2204" s="299" t="s">
        <v>379</v>
      </c>
    </row>
    <row r="2205" spans="1:6" x14ac:dyDescent="0.3">
      <c r="A2205" s="299" t="s">
        <v>495</v>
      </c>
      <c r="B2205" s="299" t="s">
        <v>430</v>
      </c>
      <c r="C2205" s="299" t="s">
        <v>35</v>
      </c>
      <c r="D2205" s="301">
        <v>2134.7619047619046</v>
      </c>
      <c r="E2205" s="301">
        <v>152</v>
      </c>
      <c r="F2205" s="299" t="s">
        <v>254</v>
      </c>
    </row>
    <row r="2206" spans="1:6" x14ac:dyDescent="0.3">
      <c r="A2206" s="299" t="s">
        <v>495</v>
      </c>
      <c r="B2206" s="299" t="s">
        <v>430</v>
      </c>
      <c r="C2206" s="299" t="s">
        <v>35</v>
      </c>
      <c r="D2206" s="301">
        <v>14879.190476190477</v>
      </c>
      <c r="E2206" s="301">
        <v>156</v>
      </c>
      <c r="F2206" s="299" t="s">
        <v>112</v>
      </c>
    </row>
    <row r="2207" spans="1:6" x14ac:dyDescent="0.3">
      <c r="A2207" s="299" t="s">
        <v>495</v>
      </c>
      <c r="B2207" s="299" t="s">
        <v>430</v>
      </c>
      <c r="C2207" s="299" t="s">
        <v>35</v>
      </c>
      <c r="D2207" s="301">
        <v>84.61904761904762</v>
      </c>
      <c r="E2207" s="301">
        <v>158</v>
      </c>
      <c r="F2207" s="299" t="s">
        <v>255</v>
      </c>
    </row>
    <row r="2208" spans="1:6" x14ac:dyDescent="0.3">
      <c r="A2208" s="299" t="s">
        <v>495</v>
      </c>
      <c r="B2208" s="299" t="s">
        <v>430</v>
      </c>
      <c r="C2208" s="299" t="s">
        <v>35</v>
      </c>
      <c r="D2208" s="301">
        <v>1</v>
      </c>
      <c r="E2208" s="301">
        <v>162</v>
      </c>
      <c r="F2208" s="299" t="s">
        <v>256</v>
      </c>
    </row>
    <row r="2209" spans="1:6" x14ac:dyDescent="0.3">
      <c r="A2209" s="299" t="s">
        <v>495</v>
      </c>
      <c r="B2209" s="299" t="s">
        <v>430</v>
      </c>
      <c r="C2209" s="299" t="s">
        <v>35</v>
      </c>
      <c r="D2209" s="301">
        <v>37889.952380952382</v>
      </c>
      <c r="E2209" s="301">
        <v>170</v>
      </c>
      <c r="F2209" s="299" t="s">
        <v>102</v>
      </c>
    </row>
    <row r="2210" spans="1:6" x14ac:dyDescent="0.3">
      <c r="A2210" s="299" t="s">
        <v>495</v>
      </c>
      <c r="B2210" s="299" t="s">
        <v>430</v>
      </c>
      <c r="C2210" s="299" t="s">
        <v>35</v>
      </c>
      <c r="D2210" s="301">
        <v>6</v>
      </c>
      <c r="E2210" s="301">
        <v>174</v>
      </c>
      <c r="F2210" s="299" t="s">
        <v>257</v>
      </c>
    </row>
    <row r="2211" spans="1:6" x14ac:dyDescent="0.3">
      <c r="A2211" s="299" t="s">
        <v>495</v>
      </c>
      <c r="B2211" s="299" t="s">
        <v>430</v>
      </c>
      <c r="C2211" s="299" t="s">
        <v>35</v>
      </c>
      <c r="D2211" s="301">
        <v>83.571428571428569</v>
      </c>
      <c r="E2211" s="301">
        <v>178</v>
      </c>
      <c r="F2211" s="299" t="s">
        <v>258</v>
      </c>
    </row>
    <row r="2212" spans="1:6" x14ac:dyDescent="0.3">
      <c r="A2212" s="299" t="s">
        <v>495</v>
      </c>
      <c r="B2212" s="299" t="s">
        <v>430</v>
      </c>
      <c r="C2212" s="299" t="s">
        <v>35</v>
      </c>
      <c r="D2212" s="301">
        <v>25.857142857142858</v>
      </c>
      <c r="E2212" s="301">
        <v>180</v>
      </c>
      <c r="F2212" s="299" t="s">
        <v>259</v>
      </c>
    </row>
    <row r="2213" spans="1:6" x14ac:dyDescent="0.3">
      <c r="A2213" s="299" t="s">
        <v>495</v>
      </c>
      <c r="B2213" s="299" t="s">
        <v>430</v>
      </c>
      <c r="C2213" s="299" t="s">
        <v>35</v>
      </c>
      <c r="D2213" s="301">
        <v>380.95238095238096</v>
      </c>
      <c r="E2213" s="301">
        <v>188</v>
      </c>
      <c r="F2213" s="299" t="s">
        <v>260</v>
      </c>
    </row>
    <row r="2214" spans="1:6" x14ac:dyDescent="0.3">
      <c r="A2214" s="299" t="s">
        <v>495</v>
      </c>
      <c r="B2214" s="299" t="s">
        <v>430</v>
      </c>
      <c r="C2214" s="299" t="s">
        <v>35</v>
      </c>
      <c r="D2214" s="301">
        <v>459.38095238095241</v>
      </c>
      <c r="E2214" s="301">
        <v>191</v>
      </c>
      <c r="F2214" s="299" t="s">
        <v>103</v>
      </c>
    </row>
    <row r="2215" spans="1:6" x14ac:dyDescent="0.3">
      <c r="A2215" s="299" t="s">
        <v>495</v>
      </c>
      <c r="B2215" s="299" t="s">
        <v>430</v>
      </c>
      <c r="C2215" s="299" t="s">
        <v>35</v>
      </c>
      <c r="D2215" s="301">
        <v>6967.8095238095239</v>
      </c>
      <c r="E2215" s="301">
        <v>192</v>
      </c>
      <c r="F2215" s="299" t="s">
        <v>261</v>
      </c>
    </row>
    <row r="2216" spans="1:6" x14ac:dyDescent="0.3">
      <c r="A2216" s="299" t="s">
        <v>495</v>
      </c>
      <c r="B2216" s="299" t="s">
        <v>430</v>
      </c>
      <c r="C2216" s="299" t="s">
        <v>35</v>
      </c>
      <c r="D2216" s="301">
        <v>111.61904761904762</v>
      </c>
      <c r="E2216" s="301">
        <v>196</v>
      </c>
      <c r="F2216" s="299" t="s">
        <v>120</v>
      </c>
    </row>
    <row r="2217" spans="1:6" x14ac:dyDescent="0.3">
      <c r="A2217" s="299" t="s">
        <v>495</v>
      </c>
      <c r="B2217" s="299" t="s">
        <v>430</v>
      </c>
      <c r="C2217" s="299" t="s">
        <v>35</v>
      </c>
      <c r="D2217" s="301">
        <v>589.71428571428567</v>
      </c>
      <c r="E2217" s="301">
        <v>203</v>
      </c>
      <c r="F2217" s="299" t="s">
        <v>224</v>
      </c>
    </row>
    <row r="2218" spans="1:6" x14ac:dyDescent="0.3">
      <c r="A2218" s="299" t="s">
        <v>495</v>
      </c>
      <c r="B2218" s="299" t="s">
        <v>430</v>
      </c>
      <c r="C2218" s="299" t="s">
        <v>35</v>
      </c>
      <c r="D2218" s="301">
        <v>9.1904761904761898</v>
      </c>
      <c r="E2218" s="301">
        <v>204</v>
      </c>
      <c r="F2218" s="299" t="s">
        <v>262</v>
      </c>
    </row>
    <row r="2219" spans="1:6" x14ac:dyDescent="0.3">
      <c r="A2219" s="299" t="s">
        <v>495</v>
      </c>
      <c r="B2219" s="299" t="s">
        <v>430</v>
      </c>
      <c r="C2219" s="299" t="s">
        <v>35</v>
      </c>
      <c r="D2219" s="301">
        <v>594.38095238095241</v>
      </c>
      <c r="E2219" s="301">
        <v>208</v>
      </c>
      <c r="F2219" s="299" t="s">
        <v>113</v>
      </c>
    </row>
    <row r="2220" spans="1:6" x14ac:dyDescent="0.3">
      <c r="A2220" s="299" t="s">
        <v>495</v>
      </c>
      <c r="B2220" s="299" t="s">
        <v>430</v>
      </c>
      <c r="C2220" s="299" t="s">
        <v>35</v>
      </c>
      <c r="D2220" s="301">
        <v>28.428571428571427</v>
      </c>
      <c r="E2220" s="301">
        <v>212</v>
      </c>
      <c r="F2220" s="299" t="s">
        <v>263</v>
      </c>
    </row>
    <row r="2221" spans="1:6" x14ac:dyDescent="0.3">
      <c r="A2221" s="299" t="s">
        <v>495</v>
      </c>
      <c r="B2221" s="299" t="s">
        <v>430</v>
      </c>
      <c r="C2221" s="299" t="s">
        <v>35</v>
      </c>
      <c r="D2221" s="301">
        <v>5934.4761904761908</v>
      </c>
      <c r="E2221" s="301">
        <v>214</v>
      </c>
      <c r="F2221" s="299" t="s">
        <v>225</v>
      </c>
    </row>
    <row r="2222" spans="1:6" x14ac:dyDescent="0.3">
      <c r="A2222" s="299" t="s">
        <v>495</v>
      </c>
      <c r="B2222" s="299" t="s">
        <v>430</v>
      </c>
      <c r="C2222" s="299" t="s">
        <v>35</v>
      </c>
      <c r="D2222" s="301">
        <v>9438.8095238095248</v>
      </c>
      <c r="E2222" s="301">
        <v>218</v>
      </c>
      <c r="F2222" s="299" t="s">
        <v>114</v>
      </c>
    </row>
    <row r="2223" spans="1:6" x14ac:dyDescent="0.3">
      <c r="A2223" s="299" t="s">
        <v>495</v>
      </c>
      <c r="B2223" s="299" t="s">
        <v>430</v>
      </c>
      <c r="C2223" s="299" t="s">
        <v>35</v>
      </c>
      <c r="D2223" s="301">
        <v>3373.1428571428573</v>
      </c>
      <c r="E2223" s="301">
        <v>222</v>
      </c>
      <c r="F2223" s="299" t="s">
        <v>264</v>
      </c>
    </row>
    <row r="2224" spans="1:6" x14ac:dyDescent="0.3">
      <c r="A2224" s="299" t="s">
        <v>495</v>
      </c>
      <c r="B2224" s="299" t="s">
        <v>430</v>
      </c>
      <c r="C2224" s="299" t="s">
        <v>35</v>
      </c>
      <c r="D2224" s="301">
        <v>1013.1904761904761</v>
      </c>
      <c r="E2224" s="301">
        <v>226</v>
      </c>
      <c r="F2224" s="299" t="s">
        <v>265</v>
      </c>
    </row>
    <row r="2225" spans="1:6" x14ac:dyDescent="0.3">
      <c r="A2225" s="299" t="s">
        <v>495</v>
      </c>
      <c r="B2225" s="299" t="s">
        <v>430</v>
      </c>
      <c r="C2225" s="299" t="s">
        <v>35</v>
      </c>
      <c r="D2225" s="301">
        <v>34.523809523809526</v>
      </c>
      <c r="E2225" s="301">
        <v>231</v>
      </c>
      <c r="F2225" s="299" t="s">
        <v>266</v>
      </c>
    </row>
    <row r="2226" spans="1:6" x14ac:dyDescent="0.3">
      <c r="A2226" s="299" t="s">
        <v>495</v>
      </c>
      <c r="B2226" s="299" t="s">
        <v>430</v>
      </c>
      <c r="C2226" s="299" t="s">
        <v>35</v>
      </c>
      <c r="D2226" s="301">
        <v>6</v>
      </c>
      <c r="E2226" s="301">
        <v>232</v>
      </c>
      <c r="F2226" s="299" t="s">
        <v>380</v>
      </c>
    </row>
    <row r="2227" spans="1:6" x14ac:dyDescent="0.3">
      <c r="A2227" s="299" t="s">
        <v>495</v>
      </c>
      <c r="B2227" s="299" t="s">
        <v>430</v>
      </c>
      <c r="C2227" s="299" t="s">
        <v>35</v>
      </c>
      <c r="D2227" s="301">
        <v>233.57142857142858</v>
      </c>
      <c r="E2227" s="301">
        <v>233</v>
      </c>
      <c r="F2227" s="299" t="s">
        <v>104</v>
      </c>
    </row>
    <row r="2228" spans="1:6" x14ac:dyDescent="0.3">
      <c r="A2228" s="299" t="s">
        <v>495</v>
      </c>
      <c r="B2228" s="299" t="s">
        <v>430</v>
      </c>
      <c r="C2228" s="299" t="s">
        <v>35</v>
      </c>
      <c r="D2228" s="301">
        <v>3.9523809523809526</v>
      </c>
      <c r="E2228" s="301">
        <v>239</v>
      </c>
      <c r="F2228" s="299" t="s">
        <v>404</v>
      </c>
    </row>
    <row r="2229" spans="1:6" x14ac:dyDescent="0.3">
      <c r="A2229" s="299" t="s">
        <v>495</v>
      </c>
      <c r="B2229" s="299" t="s">
        <v>430</v>
      </c>
      <c r="C2229" s="299" t="s">
        <v>35</v>
      </c>
      <c r="D2229" s="301">
        <v>0.90476190476190477</v>
      </c>
      <c r="E2229" s="301">
        <v>242</v>
      </c>
      <c r="F2229" s="299" t="s">
        <v>405</v>
      </c>
    </row>
    <row r="2230" spans="1:6" x14ac:dyDescent="0.3">
      <c r="A2230" s="299" t="s">
        <v>495</v>
      </c>
      <c r="B2230" s="299" t="s">
        <v>430</v>
      </c>
      <c r="C2230" s="299" t="s">
        <v>35</v>
      </c>
      <c r="D2230" s="301">
        <v>866.76190476190482</v>
      </c>
      <c r="E2230" s="301">
        <v>246</v>
      </c>
      <c r="F2230" s="299" t="s">
        <v>116</v>
      </c>
    </row>
    <row r="2231" spans="1:6" x14ac:dyDescent="0.3">
      <c r="A2231" s="299" t="s">
        <v>495</v>
      </c>
      <c r="B2231" s="299" t="s">
        <v>430</v>
      </c>
      <c r="C2231" s="299" t="s">
        <v>35</v>
      </c>
      <c r="D2231" s="301">
        <v>9239.0476190476184</v>
      </c>
      <c r="E2231" s="301">
        <v>250</v>
      </c>
      <c r="F2231" s="299" t="s">
        <v>105</v>
      </c>
    </row>
    <row r="2232" spans="1:6" x14ac:dyDescent="0.3">
      <c r="A2232" s="299" t="s">
        <v>495</v>
      </c>
      <c r="B2232" s="299" t="s">
        <v>430</v>
      </c>
      <c r="C2232" s="299" t="s">
        <v>35</v>
      </c>
      <c r="D2232" s="301">
        <v>1</v>
      </c>
      <c r="E2232" s="301">
        <v>254</v>
      </c>
      <c r="F2232" s="299" t="s">
        <v>406</v>
      </c>
    </row>
    <row r="2233" spans="1:6" x14ac:dyDescent="0.3">
      <c r="A2233" s="299" t="s">
        <v>495</v>
      </c>
      <c r="B2233" s="299" t="s">
        <v>430</v>
      </c>
      <c r="C2233" s="299" t="s">
        <v>35</v>
      </c>
      <c r="D2233" s="301">
        <v>2</v>
      </c>
      <c r="E2233" s="301">
        <v>258</v>
      </c>
      <c r="F2233" s="299" t="s">
        <v>407</v>
      </c>
    </row>
    <row r="2234" spans="1:6" x14ac:dyDescent="0.3">
      <c r="A2234" s="299" t="s">
        <v>495</v>
      </c>
      <c r="B2234" s="299" t="s">
        <v>430</v>
      </c>
      <c r="C2234" s="299" t="s">
        <v>35</v>
      </c>
      <c r="D2234" s="301">
        <v>1.0952380952380953</v>
      </c>
      <c r="E2234" s="301">
        <v>260</v>
      </c>
      <c r="F2234" s="299" t="s">
        <v>408</v>
      </c>
    </row>
    <row r="2235" spans="1:6" x14ac:dyDescent="0.3">
      <c r="A2235" s="299" t="s">
        <v>495</v>
      </c>
      <c r="B2235" s="299" t="s">
        <v>430</v>
      </c>
      <c r="C2235" s="299" t="s">
        <v>35</v>
      </c>
      <c r="D2235" s="301">
        <v>13.380952380952381</v>
      </c>
      <c r="E2235" s="301">
        <v>266</v>
      </c>
      <c r="F2235" s="299" t="s">
        <v>268</v>
      </c>
    </row>
    <row r="2236" spans="1:6" x14ac:dyDescent="0.3">
      <c r="A2236" s="299" t="s">
        <v>495</v>
      </c>
      <c r="B2236" s="299" t="s">
        <v>430</v>
      </c>
      <c r="C2236" s="299" t="s">
        <v>35</v>
      </c>
      <c r="D2236" s="301">
        <v>889.61904761904771</v>
      </c>
      <c r="E2236" s="301">
        <v>268</v>
      </c>
      <c r="F2236" s="299" t="s">
        <v>269</v>
      </c>
    </row>
    <row r="2237" spans="1:6" x14ac:dyDescent="0.3">
      <c r="A2237" s="299" t="s">
        <v>495</v>
      </c>
      <c r="B2237" s="299" t="s">
        <v>430</v>
      </c>
      <c r="C2237" s="299" t="s">
        <v>35</v>
      </c>
      <c r="D2237" s="301">
        <v>574.42857142857144</v>
      </c>
      <c r="E2237" s="301">
        <v>270</v>
      </c>
      <c r="F2237" s="299" t="s">
        <v>270</v>
      </c>
    </row>
    <row r="2238" spans="1:6" x14ac:dyDescent="0.3">
      <c r="A2238" s="299" t="s">
        <v>495</v>
      </c>
      <c r="B2238" s="299" t="s">
        <v>430</v>
      </c>
      <c r="C2238" s="299" t="s">
        <v>35</v>
      </c>
      <c r="D2238" s="301">
        <v>30.61904761904762</v>
      </c>
      <c r="E2238" s="301">
        <v>275</v>
      </c>
      <c r="F2238" s="299" t="s">
        <v>271</v>
      </c>
    </row>
    <row r="2239" spans="1:6" x14ac:dyDescent="0.3">
      <c r="A2239" s="299" t="s">
        <v>495</v>
      </c>
      <c r="B2239" s="299" t="s">
        <v>430</v>
      </c>
      <c r="C2239" s="299" t="s">
        <v>35</v>
      </c>
      <c r="D2239" s="301">
        <v>5912.4761904761899</v>
      </c>
      <c r="E2239" s="301">
        <v>276</v>
      </c>
      <c r="F2239" s="299" t="s">
        <v>99</v>
      </c>
    </row>
    <row r="2240" spans="1:6" x14ac:dyDescent="0.3">
      <c r="A2240" s="299" t="s">
        <v>495</v>
      </c>
      <c r="B2240" s="299" t="s">
        <v>430</v>
      </c>
      <c r="C2240" s="299" t="s">
        <v>35</v>
      </c>
      <c r="D2240" s="301">
        <v>758.47619047619048</v>
      </c>
      <c r="E2240" s="301">
        <v>288</v>
      </c>
      <c r="F2240" s="299" t="s">
        <v>272</v>
      </c>
    </row>
    <row r="2241" spans="1:6" x14ac:dyDescent="0.3">
      <c r="A2241" s="299" t="s">
        <v>495</v>
      </c>
      <c r="B2241" s="299" t="s">
        <v>430</v>
      </c>
      <c r="C2241" s="299" t="s">
        <v>35</v>
      </c>
      <c r="D2241" s="301">
        <v>4</v>
      </c>
      <c r="E2241" s="301">
        <v>292</v>
      </c>
      <c r="F2241" s="299" t="s">
        <v>273</v>
      </c>
    </row>
    <row r="2242" spans="1:6" x14ac:dyDescent="0.3">
      <c r="A2242" s="299" t="s">
        <v>495</v>
      </c>
      <c r="B2242" s="299" t="s">
        <v>430</v>
      </c>
      <c r="C2242" s="299" t="s">
        <v>35</v>
      </c>
      <c r="D2242" s="301">
        <v>859</v>
      </c>
      <c r="E2242" s="301">
        <v>300</v>
      </c>
      <c r="F2242" s="299" t="s">
        <v>117</v>
      </c>
    </row>
    <row r="2243" spans="1:6" x14ac:dyDescent="0.3">
      <c r="A2243" s="299" t="s">
        <v>495</v>
      </c>
      <c r="B2243" s="299" t="s">
        <v>430</v>
      </c>
      <c r="C2243" s="299" t="s">
        <v>35</v>
      </c>
      <c r="D2243" s="301">
        <v>0.95238095238095233</v>
      </c>
      <c r="E2243" s="301">
        <v>304</v>
      </c>
      <c r="F2243" s="299" t="s">
        <v>381</v>
      </c>
    </row>
    <row r="2244" spans="1:6" x14ac:dyDescent="0.3">
      <c r="A2244" s="299" t="s">
        <v>495</v>
      </c>
      <c r="B2244" s="299" t="s">
        <v>430</v>
      </c>
      <c r="C2244" s="299" t="s">
        <v>35</v>
      </c>
      <c r="D2244" s="301">
        <v>1.4285714285714286</v>
      </c>
      <c r="E2244" s="301">
        <v>308</v>
      </c>
      <c r="F2244" s="299" t="s">
        <v>7</v>
      </c>
    </row>
    <row r="2245" spans="1:6" x14ac:dyDescent="0.3">
      <c r="A2245" s="299" t="s">
        <v>495</v>
      </c>
      <c r="B2245" s="299" t="s">
        <v>430</v>
      </c>
      <c r="C2245" s="299" t="s">
        <v>35</v>
      </c>
      <c r="D2245" s="301">
        <v>1.0952380952380953</v>
      </c>
      <c r="E2245" s="301">
        <v>312</v>
      </c>
      <c r="F2245" s="299" t="s">
        <v>410</v>
      </c>
    </row>
    <row r="2246" spans="1:6" x14ac:dyDescent="0.3">
      <c r="A2246" s="299" t="s">
        <v>495</v>
      </c>
      <c r="B2246" s="299" t="s">
        <v>430</v>
      </c>
      <c r="C2246" s="299" t="s">
        <v>35</v>
      </c>
      <c r="D2246" s="301">
        <v>1</v>
      </c>
      <c r="E2246" s="301">
        <v>316</v>
      </c>
      <c r="F2246" s="299" t="s">
        <v>427</v>
      </c>
    </row>
    <row r="2247" spans="1:6" x14ac:dyDescent="0.3">
      <c r="A2247" s="299" t="s">
        <v>495</v>
      </c>
      <c r="B2247" s="299" t="s">
        <v>430</v>
      </c>
      <c r="C2247" s="299" t="s">
        <v>35</v>
      </c>
      <c r="D2247" s="301">
        <v>1258.0952380952381</v>
      </c>
      <c r="E2247" s="301">
        <v>320</v>
      </c>
      <c r="F2247" s="299" t="s">
        <v>274</v>
      </c>
    </row>
    <row r="2248" spans="1:6" x14ac:dyDescent="0.3">
      <c r="A2248" s="299" t="s">
        <v>495</v>
      </c>
      <c r="B2248" s="299" t="s">
        <v>430</v>
      </c>
      <c r="C2248" s="299" t="s">
        <v>35</v>
      </c>
      <c r="D2248" s="301">
        <v>320.85714285714289</v>
      </c>
      <c r="E2248" s="301">
        <v>324</v>
      </c>
      <c r="F2248" s="299" t="s">
        <v>275</v>
      </c>
    </row>
    <row r="2249" spans="1:6" x14ac:dyDescent="0.3">
      <c r="A2249" s="299" t="s">
        <v>495</v>
      </c>
      <c r="B2249" s="299" t="s">
        <v>430</v>
      </c>
      <c r="C2249" s="299" t="s">
        <v>35</v>
      </c>
      <c r="D2249" s="301">
        <v>1</v>
      </c>
      <c r="E2249" s="301">
        <v>328</v>
      </c>
      <c r="F2249" s="299" t="s">
        <v>276</v>
      </c>
    </row>
    <row r="2250" spans="1:6" x14ac:dyDescent="0.3">
      <c r="A2250" s="299" t="s">
        <v>495</v>
      </c>
      <c r="B2250" s="299" t="s">
        <v>430</v>
      </c>
      <c r="C2250" s="299" t="s">
        <v>35</v>
      </c>
      <c r="D2250" s="301">
        <v>83.952380952380949</v>
      </c>
      <c r="E2250" s="301">
        <v>332</v>
      </c>
      <c r="F2250" s="299" t="s">
        <v>277</v>
      </c>
    </row>
    <row r="2251" spans="1:6" x14ac:dyDescent="0.3">
      <c r="A2251" s="299" t="s">
        <v>495</v>
      </c>
      <c r="B2251" s="299" t="s">
        <v>430</v>
      </c>
      <c r="C2251" s="299" t="s">
        <v>35</v>
      </c>
      <c r="D2251" s="301">
        <v>21190.952380952382</v>
      </c>
      <c r="E2251" s="301">
        <v>340</v>
      </c>
      <c r="F2251" s="299" t="s">
        <v>190</v>
      </c>
    </row>
    <row r="2252" spans="1:6" x14ac:dyDescent="0.3">
      <c r="A2252" s="299" t="s">
        <v>495</v>
      </c>
      <c r="B2252" s="299" t="s">
        <v>430</v>
      </c>
      <c r="C2252" s="299" t="s">
        <v>35</v>
      </c>
      <c r="D2252" s="301">
        <v>5</v>
      </c>
      <c r="E2252" s="301">
        <v>344</v>
      </c>
      <c r="F2252" s="299" t="s">
        <v>278</v>
      </c>
    </row>
    <row r="2253" spans="1:6" x14ac:dyDescent="0.3">
      <c r="A2253" s="299" t="s">
        <v>495</v>
      </c>
      <c r="B2253" s="299" t="s">
        <v>430</v>
      </c>
      <c r="C2253" s="299" t="s">
        <v>35</v>
      </c>
      <c r="D2253" s="301">
        <v>1023.9047619047618</v>
      </c>
      <c r="E2253" s="301">
        <v>348</v>
      </c>
      <c r="F2253" s="299" t="s">
        <v>279</v>
      </c>
    </row>
    <row r="2254" spans="1:6" x14ac:dyDescent="0.3">
      <c r="A2254" s="299" t="s">
        <v>495</v>
      </c>
      <c r="B2254" s="299" t="s">
        <v>430</v>
      </c>
      <c r="C2254" s="299" t="s">
        <v>35</v>
      </c>
      <c r="D2254" s="301">
        <v>37.80952380952381</v>
      </c>
      <c r="E2254" s="301">
        <v>352</v>
      </c>
      <c r="F2254" s="299" t="s">
        <v>280</v>
      </c>
    </row>
    <row r="2255" spans="1:6" x14ac:dyDescent="0.3">
      <c r="A2255" s="299" t="s">
        <v>495</v>
      </c>
      <c r="B2255" s="299" t="s">
        <v>430</v>
      </c>
      <c r="C2255" s="299" t="s">
        <v>35</v>
      </c>
      <c r="D2255" s="301">
        <v>2730.8571428571431</v>
      </c>
      <c r="E2255" s="301">
        <v>356</v>
      </c>
      <c r="F2255" s="299" t="s">
        <v>281</v>
      </c>
    </row>
    <row r="2256" spans="1:6" x14ac:dyDescent="0.3">
      <c r="A2256" s="299" t="s">
        <v>495</v>
      </c>
      <c r="B2256" s="299" t="s">
        <v>430</v>
      </c>
      <c r="C2256" s="299" t="s">
        <v>35</v>
      </c>
      <c r="D2256" s="301">
        <v>119.14285714285714</v>
      </c>
      <c r="E2256" s="301">
        <v>360</v>
      </c>
      <c r="F2256" s="299" t="s">
        <v>282</v>
      </c>
    </row>
    <row r="2257" spans="1:6" x14ac:dyDescent="0.3">
      <c r="A2257" s="299" t="s">
        <v>495</v>
      </c>
      <c r="B2257" s="299" t="s">
        <v>430</v>
      </c>
      <c r="C2257" s="299" t="s">
        <v>35</v>
      </c>
      <c r="D2257" s="301">
        <v>368.42857142857144</v>
      </c>
      <c r="E2257" s="301">
        <v>364</v>
      </c>
      <c r="F2257" s="299" t="s">
        <v>283</v>
      </c>
    </row>
    <row r="2258" spans="1:6" x14ac:dyDescent="0.3">
      <c r="A2258" s="299" t="s">
        <v>495</v>
      </c>
      <c r="B2258" s="299" t="s">
        <v>430</v>
      </c>
      <c r="C2258" s="299" t="s">
        <v>35</v>
      </c>
      <c r="D2258" s="301">
        <v>29.238095238095237</v>
      </c>
      <c r="E2258" s="301">
        <v>368</v>
      </c>
      <c r="F2258" s="299" t="s">
        <v>284</v>
      </c>
    </row>
    <row r="2259" spans="1:6" x14ac:dyDescent="0.3">
      <c r="A2259" s="299" t="s">
        <v>495</v>
      </c>
      <c r="B2259" s="299" t="s">
        <v>430</v>
      </c>
      <c r="C2259" s="299" t="s">
        <v>35</v>
      </c>
      <c r="D2259" s="301">
        <v>1584</v>
      </c>
      <c r="E2259" s="301">
        <v>372</v>
      </c>
      <c r="F2259" s="299" t="s">
        <v>106</v>
      </c>
    </row>
    <row r="2260" spans="1:6" x14ac:dyDescent="0.3">
      <c r="A2260" s="299" t="s">
        <v>495</v>
      </c>
      <c r="B2260" s="299" t="s">
        <v>430</v>
      </c>
      <c r="C2260" s="299" t="s">
        <v>35</v>
      </c>
      <c r="D2260" s="301">
        <v>83.666666666666671</v>
      </c>
      <c r="E2260" s="301">
        <v>376</v>
      </c>
      <c r="F2260" s="299" t="s">
        <v>285</v>
      </c>
    </row>
    <row r="2261" spans="1:6" x14ac:dyDescent="0.3">
      <c r="A2261" s="299" t="s">
        <v>495</v>
      </c>
      <c r="B2261" s="299" t="s">
        <v>430</v>
      </c>
      <c r="C2261" s="299" t="s">
        <v>35</v>
      </c>
      <c r="D2261" s="301">
        <v>31110.61904761905</v>
      </c>
      <c r="E2261" s="301">
        <v>380</v>
      </c>
      <c r="F2261" s="299" t="s">
        <v>107</v>
      </c>
    </row>
    <row r="2262" spans="1:6" x14ac:dyDescent="0.3">
      <c r="A2262" s="299" t="s">
        <v>495</v>
      </c>
      <c r="B2262" s="299" t="s">
        <v>430</v>
      </c>
      <c r="C2262" s="299" t="s">
        <v>35</v>
      </c>
      <c r="D2262" s="301">
        <v>216.85714285714286</v>
      </c>
      <c r="E2262" s="301">
        <v>384</v>
      </c>
      <c r="F2262" s="299" t="s">
        <v>286</v>
      </c>
    </row>
    <row r="2263" spans="1:6" x14ac:dyDescent="0.3">
      <c r="A2263" s="299" t="s">
        <v>495</v>
      </c>
      <c r="B2263" s="299" t="s">
        <v>430</v>
      </c>
      <c r="C2263" s="299" t="s">
        <v>35</v>
      </c>
      <c r="D2263" s="301">
        <v>27.142857142857142</v>
      </c>
      <c r="E2263" s="301">
        <v>388</v>
      </c>
      <c r="F2263" s="299" t="s">
        <v>287</v>
      </c>
    </row>
    <row r="2264" spans="1:6" x14ac:dyDescent="0.3">
      <c r="A2264" s="299" t="s">
        <v>495</v>
      </c>
      <c r="B2264" s="299" t="s">
        <v>430</v>
      </c>
      <c r="C2264" s="299" t="s">
        <v>35</v>
      </c>
      <c r="D2264" s="301">
        <v>249.42857142857142</v>
      </c>
      <c r="E2264" s="301">
        <v>392</v>
      </c>
      <c r="F2264" s="299" t="s">
        <v>288</v>
      </c>
    </row>
    <row r="2265" spans="1:6" x14ac:dyDescent="0.3">
      <c r="A2265" s="299" t="s">
        <v>495</v>
      </c>
      <c r="B2265" s="299" t="s">
        <v>430</v>
      </c>
      <c r="C2265" s="299" t="s">
        <v>35</v>
      </c>
      <c r="D2265" s="301">
        <v>173.95238095238096</v>
      </c>
      <c r="E2265" s="301">
        <v>398</v>
      </c>
      <c r="F2265" s="299" t="s">
        <v>289</v>
      </c>
    </row>
    <row r="2266" spans="1:6" x14ac:dyDescent="0.3">
      <c r="A2266" s="299" t="s">
        <v>495</v>
      </c>
      <c r="B2266" s="299" t="s">
        <v>430</v>
      </c>
      <c r="C2266" s="299" t="s">
        <v>35</v>
      </c>
      <c r="D2266" s="301">
        <v>52.238095238095241</v>
      </c>
      <c r="E2266" s="301">
        <v>400</v>
      </c>
      <c r="F2266" s="299" t="s">
        <v>290</v>
      </c>
    </row>
    <row r="2267" spans="1:6" x14ac:dyDescent="0.3">
      <c r="A2267" s="299" t="s">
        <v>495</v>
      </c>
      <c r="B2267" s="299" t="s">
        <v>430</v>
      </c>
      <c r="C2267" s="299" t="s">
        <v>35</v>
      </c>
      <c r="D2267" s="301">
        <v>126.47619047619048</v>
      </c>
      <c r="E2267" s="301">
        <v>404</v>
      </c>
      <c r="F2267" s="299" t="s">
        <v>291</v>
      </c>
    </row>
    <row r="2268" spans="1:6" x14ac:dyDescent="0.3">
      <c r="A2268" s="299" t="s">
        <v>495</v>
      </c>
      <c r="B2268" s="299" t="s">
        <v>430</v>
      </c>
      <c r="C2268" s="299" t="s">
        <v>35</v>
      </c>
      <c r="D2268" s="301">
        <v>9.9047619047619051</v>
      </c>
      <c r="E2268" s="301">
        <v>408</v>
      </c>
      <c r="F2268" s="299" t="s">
        <v>292</v>
      </c>
    </row>
    <row r="2269" spans="1:6" x14ac:dyDescent="0.3">
      <c r="A2269" s="299" t="s">
        <v>495</v>
      </c>
      <c r="B2269" s="299" t="s">
        <v>430</v>
      </c>
      <c r="C2269" s="299" t="s">
        <v>35</v>
      </c>
      <c r="D2269" s="301">
        <v>254.1904761904762</v>
      </c>
      <c r="E2269" s="301">
        <v>410</v>
      </c>
      <c r="F2269" s="299" t="s">
        <v>293</v>
      </c>
    </row>
    <row r="2270" spans="1:6" x14ac:dyDescent="0.3">
      <c r="A2270" s="299" t="s">
        <v>495</v>
      </c>
      <c r="B2270" s="299" t="s">
        <v>430</v>
      </c>
      <c r="C2270" s="299" t="s">
        <v>35</v>
      </c>
      <c r="D2270" s="301">
        <v>7.8095238095238093</v>
      </c>
      <c r="E2270" s="301">
        <v>414</v>
      </c>
      <c r="F2270" s="299" t="s">
        <v>294</v>
      </c>
    </row>
    <row r="2271" spans="1:6" x14ac:dyDescent="0.3">
      <c r="A2271" s="299" t="s">
        <v>495</v>
      </c>
      <c r="B2271" s="299" t="s">
        <v>430</v>
      </c>
      <c r="C2271" s="299" t="s">
        <v>35</v>
      </c>
      <c r="D2271" s="301">
        <v>18.571428571428573</v>
      </c>
      <c r="E2271" s="301">
        <v>417</v>
      </c>
      <c r="F2271" s="299" t="s">
        <v>295</v>
      </c>
    </row>
    <row r="2272" spans="1:6" x14ac:dyDescent="0.3">
      <c r="A2272" s="299" t="s">
        <v>495</v>
      </c>
      <c r="B2272" s="299" t="s">
        <v>430</v>
      </c>
      <c r="C2272" s="299" t="s">
        <v>35</v>
      </c>
      <c r="D2272" s="301">
        <v>8</v>
      </c>
      <c r="E2272" s="301">
        <v>418</v>
      </c>
      <c r="F2272" s="299" t="s">
        <v>296</v>
      </c>
    </row>
    <row r="2273" spans="1:6" x14ac:dyDescent="0.3">
      <c r="A2273" s="299" t="s">
        <v>495</v>
      </c>
      <c r="B2273" s="299" t="s">
        <v>430</v>
      </c>
      <c r="C2273" s="299" t="s">
        <v>35</v>
      </c>
      <c r="D2273" s="301">
        <v>188.76190476190476</v>
      </c>
      <c r="E2273" s="301">
        <v>422</v>
      </c>
      <c r="F2273" s="299" t="s">
        <v>297</v>
      </c>
    </row>
    <row r="2274" spans="1:6" x14ac:dyDescent="0.3">
      <c r="A2274" s="299" t="s">
        <v>495</v>
      </c>
      <c r="B2274" s="299" t="s">
        <v>430</v>
      </c>
      <c r="C2274" s="299" t="s">
        <v>35</v>
      </c>
      <c r="D2274" s="301">
        <v>1</v>
      </c>
      <c r="E2274" s="301">
        <v>426</v>
      </c>
      <c r="F2274" s="299" t="s">
        <v>298</v>
      </c>
    </row>
    <row r="2275" spans="1:6" x14ac:dyDescent="0.3">
      <c r="A2275" s="299" t="s">
        <v>495</v>
      </c>
      <c r="B2275" s="299" t="s">
        <v>430</v>
      </c>
      <c r="C2275" s="299" t="s">
        <v>35</v>
      </c>
      <c r="D2275" s="301">
        <v>430.85714285714283</v>
      </c>
      <c r="E2275" s="301">
        <v>428</v>
      </c>
      <c r="F2275" s="299" t="s">
        <v>108</v>
      </c>
    </row>
    <row r="2276" spans="1:6" x14ac:dyDescent="0.3">
      <c r="A2276" s="299" t="s">
        <v>495</v>
      </c>
      <c r="B2276" s="299" t="s">
        <v>430</v>
      </c>
      <c r="C2276" s="299" t="s">
        <v>35</v>
      </c>
      <c r="D2276" s="301">
        <v>6.3809523809523814</v>
      </c>
      <c r="E2276" s="301">
        <v>430</v>
      </c>
      <c r="F2276" s="299" t="s">
        <v>383</v>
      </c>
    </row>
    <row r="2277" spans="1:6" x14ac:dyDescent="0.3">
      <c r="A2277" s="299" t="s">
        <v>495</v>
      </c>
      <c r="B2277" s="299" t="s">
        <v>430</v>
      </c>
      <c r="C2277" s="299" t="s">
        <v>35</v>
      </c>
      <c r="D2277" s="301">
        <v>24.476190476190474</v>
      </c>
      <c r="E2277" s="301">
        <v>434</v>
      </c>
      <c r="F2277" s="299" t="s">
        <v>299</v>
      </c>
    </row>
    <row r="2278" spans="1:6" x14ac:dyDescent="0.3">
      <c r="A2278" s="299" t="s">
        <v>495</v>
      </c>
      <c r="B2278" s="299" t="s">
        <v>430</v>
      </c>
      <c r="C2278" s="299" t="s">
        <v>35</v>
      </c>
      <c r="D2278" s="301">
        <v>1</v>
      </c>
      <c r="E2278" s="301">
        <v>438</v>
      </c>
      <c r="F2278" s="299" t="s">
        <v>300</v>
      </c>
    </row>
    <row r="2279" spans="1:6" x14ac:dyDescent="0.3">
      <c r="A2279" s="299" t="s">
        <v>495</v>
      </c>
      <c r="B2279" s="299" t="s">
        <v>430</v>
      </c>
      <c r="C2279" s="299" t="s">
        <v>35</v>
      </c>
      <c r="D2279" s="301">
        <v>1415.3333333333333</v>
      </c>
      <c r="E2279" s="301">
        <v>440</v>
      </c>
      <c r="F2279" s="299" t="s">
        <v>118</v>
      </c>
    </row>
    <row r="2280" spans="1:6" x14ac:dyDescent="0.3">
      <c r="A2280" s="299" t="s">
        <v>495</v>
      </c>
      <c r="B2280" s="299" t="s">
        <v>430</v>
      </c>
      <c r="C2280" s="299" t="s">
        <v>35</v>
      </c>
      <c r="D2280" s="301">
        <v>46.952380952380949</v>
      </c>
      <c r="E2280" s="301">
        <v>442</v>
      </c>
      <c r="F2280" s="299" t="s">
        <v>121</v>
      </c>
    </row>
    <row r="2281" spans="1:6" x14ac:dyDescent="0.3">
      <c r="A2281" s="299" t="s">
        <v>495</v>
      </c>
      <c r="B2281" s="299" t="s">
        <v>430</v>
      </c>
      <c r="C2281" s="299" t="s">
        <v>35</v>
      </c>
      <c r="D2281" s="301">
        <v>26.523809523809526</v>
      </c>
      <c r="E2281" s="301">
        <v>450</v>
      </c>
      <c r="F2281" s="299" t="s">
        <v>301</v>
      </c>
    </row>
    <row r="2282" spans="1:6" x14ac:dyDescent="0.3">
      <c r="A2282" s="299" t="s">
        <v>495</v>
      </c>
      <c r="B2282" s="299" t="s">
        <v>430</v>
      </c>
      <c r="C2282" s="299" t="s">
        <v>35</v>
      </c>
      <c r="D2282" s="301">
        <v>5</v>
      </c>
      <c r="E2282" s="301">
        <v>454</v>
      </c>
      <c r="F2282" s="299" t="s">
        <v>302</v>
      </c>
    </row>
    <row r="2283" spans="1:6" x14ac:dyDescent="0.3">
      <c r="A2283" s="299" t="s">
        <v>495</v>
      </c>
      <c r="B2283" s="299" t="s">
        <v>430</v>
      </c>
      <c r="C2283" s="299" t="s">
        <v>35</v>
      </c>
      <c r="D2283" s="301">
        <v>18.761904761904763</v>
      </c>
      <c r="E2283" s="301">
        <v>458</v>
      </c>
      <c r="F2283" s="299" t="s">
        <v>303</v>
      </c>
    </row>
    <row r="2284" spans="1:6" x14ac:dyDescent="0.3">
      <c r="A2284" s="299" t="s">
        <v>495</v>
      </c>
      <c r="B2284" s="299" t="s">
        <v>430</v>
      </c>
      <c r="C2284" s="299" t="s">
        <v>35</v>
      </c>
      <c r="D2284" s="301">
        <v>3</v>
      </c>
      <c r="E2284" s="301">
        <v>462</v>
      </c>
      <c r="F2284" s="299" t="s">
        <v>384</v>
      </c>
    </row>
    <row r="2285" spans="1:6" x14ac:dyDescent="0.3">
      <c r="A2285" s="299" t="s">
        <v>495</v>
      </c>
      <c r="B2285" s="299" t="s">
        <v>430</v>
      </c>
      <c r="C2285" s="299" t="s">
        <v>35</v>
      </c>
      <c r="D2285" s="301">
        <v>714.14285714285722</v>
      </c>
      <c r="E2285" s="301">
        <v>466</v>
      </c>
      <c r="F2285" s="299" t="s">
        <v>304</v>
      </c>
    </row>
    <row r="2286" spans="1:6" x14ac:dyDescent="0.3">
      <c r="A2286" s="299" t="s">
        <v>495</v>
      </c>
      <c r="B2286" s="299" t="s">
        <v>430</v>
      </c>
      <c r="C2286" s="299" t="s">
        <v>35</v>
      </c>
      <c r="D2286" s="301">
        <v>48.952380952380949</v>
      </c>
      <c r="E2286" s="301">
        <v>470</v>
      </c>
      <c r="F2286" s="299" t="s">
        <v>122</v>
      </c>
    </row>
    <row r="2287" spans="1:6" x14ac:dyDescent="0.3">
      <c r="A2287" s="299" t="s">
        <v>495</v>
      </c>
      <c r="B2287" s="299" t="s">
        <v>430</v>
      </c>
      <c r="C2287" s="299" t="s">
        <v>35</v>
      </c>
      <c r="D2287" s="301">
        <v>0.61904761904761907</v>
      </c>
      <c r="E2287" s="301">
        <v>474</v>
      </c>
      <c r="F2287" s="299" t="s">
        <v>385</v>
      </c>
    </row>
    <row r="2288" spans="1:6" x14ac:dyDescent="0.3">
      <c r="A2288" s="299" t="s">
        <v>495</v>
      </c>
      <c r="B2288" s="299" t="s">
        <v>430</v>
      </c>
      <c r="C2288" s="299" t="s">
        <v>35</v>
      </c>
      <c r="D2288" s="301">
        <v>89.80952380952381</v>
      </c>
      <c r="E2288" s="301">
        <v>478</v>
      </c>
      <c r="F2288" s="299" t="s">
        <v>305</v>
      </c>
    </row>
    <row r="2289" spans="1:6" x14ac:dyDescent="0.3">
      <c r="A2289" s="299" t="s">
        <v>495</v>
      </c>
      <c r="B2289" s="299" t="s">
        <v>430</v>
      </c>
      <c r="C2289" s="299" t="s">
        <v>35</v>
      </c>
      <c r="D2289" s="301">
        <v>9.5238095238095237</v>
      </c>
      <c r="E2289" s="301">
        <v>480</v>
      </c>
      <c r="F2289" s="299" t="s">
        <v>306</v>
      </c>
    </row>
    <row r="2290" spans="1:6" x14ac:dyDescent="0.3">
      <c r="A2290" s="299" t="s">
        <v>495</v>
      </c>
      <c r="B2290" s="299" t="s">
        <v>430</v>
      </c>
      <c r="C2290" s="299" t="s">
        <v>35</v>
      </c>
      <c r="D2290" s="301">
        <v>3443.7619047619046</v>
      </c>
      <c r="E2290" s="301">
        <v>484</v>
      </c>
      <c r="F2290" s="299" t="s">
        <v>307</v>
      </c>
    </row>
    <row r="2291" spans="1:6" x14ac:dyDescent="0.3">
      <c r="A2291" s="299" t="s">
        <v>495</v>
      </c>
      <c r="B2291" s="299" t="s">
        <v>430</v>
      </c>
      <c r="C2291" s="299" t="s">
        <v>35</v>
      </c>
      <c r="D2291" s="301">
        <v>63.904761904761905</v>
      </c>
      <c r="E2291" s="301">
        <v>496</v>
      </c>
      <c r="F2291" s="299" t="s">
        <v>309</v>
      </c>
    </row>
    <row r="2292" spans="1:6" x14ac:dyDescent="0.3">
      <c r="A2292" s="299" t="s">
        <v>495</v>
      </c>
      <c r="B2292" s="299" t="s">
        <v>430</v>
      </c>
      <c r="C2292" s="299" t="s">
        <v>35</v>
      </c>
      <c r="D2292" s="301">
        <v>860.52380952380952</v>
      </c>
      <c r="E2292" s="301">
        <v>498</v>
      </c>
      <c r="F2292" s="299" t="s">
        <v>310</v>
      </c>
    </row>
    <row r="2293" spans="1:6" x14ac:dyDescent="0.3">
      <c r="A2293" s="299" t="s">
        <v>495</v>
      </c>
      <c r="B2293" s="299" t="s">
        <v>430</v>
      </c>
      <c r="C2293" s="299" t="s">
        <v>35</v>
      </c>
      <c r="D2293" s="301">
        <v>18.476190476190474</v>
      </c>
      <c r="E2293" s="301">
        <v>499</v>
      </c>
      <c r="F2293" s="299" t="s">
        <v>311</v>
      </c>
    </row>
    <row r="2294" spans="1:6" x14ac:dyDescent="0.3">
      <c r="A2294" s="299" t="s">
        <v>495</v>
      </c>
      <c r="B2294" s="299" t="s">
        <v>430</v>
      </c>
      <c r="C2294" s="299" t="s">
        <v>35</v>
      </c>
      <c r="D2294" s="301">
        <v>27658.571428571431</v>
      </c>
      <c r="E2294" s="301">
        <v>504</v>
      </c>
      <c r="F2294" s="299" t="s">
        <v>95</v>
      </c>
    </row>
    <row r="2295" spans="1:6" x14ac:dyDescent="0.3">
      <c r="A2295" s="299" t="s">
        <v>495</v>
      </c>
      <c r="B2295" s="299" t="s">
        <v>430</v>
      </c>
      <c r="C2295" s="299" t="s">
        <v>35</v>
      </c>
      <c r="D2295" s="301">
        <v>42.476190476190474</v>
      </c>
      <c r="E2295" s="301">
        <v>508</v>
      </c>
      <c r="F2295" s="299" t="s">
        <v>313</v>
      </c>
    </row>
    <row r="2296" spans="1:6" x14ac:dyDescent="0.3">
      <c r="A2296" s="299" t="s">
        <v>495</v>
      </c>
      <c r="B2296" s="299" t="s">
        <v>430</v>
      </c>
      <c r="C2296" s="299" t="s">
        <v>35</v>
      </c>
      <c r="D2296" s="301">
        <v>1</v>
      </c>
      <c r="E2296" s="301">
        <v>512</v>
      </c>
      <c r="F2296" s="299" t="s">
        <v>417</v>
      </c>
    </row>
    <row r="2297" spans="1:6" x14ac:dyDescent="0.3">
      <c r="A2297" s="299" t="s">
        <v>495</v>
      </c>
      <c r="B2297" s="299" t="s">
        <v>430</v>
      </c>
      <c r="C2297" s="299" t="s">
        <v>35</v>
      </c>
      <c r="D2297" s="301">
        <v>10.476190476190476</v>
      </c>
      <c r="E2297" s="301">
        <v>516</v>
      </c>
      <c r="F2297" s="299" t="s">
        <v>314</v>
      </c>
    </row>
    <row r="2298" spans="1:6" x14ac:dyDescent="0.3">
      <c r="A2298" s="299" t="s">
        <v>495</v>
      </c>
      <c r="B2298" s="299" t="s">
        <v>430</v>
      </c>
      <c r="C2298" s="299" t="s">
        <v>35</v>
      </c>
      <c r="D2298" s="301">
        <v>4</v>
      </c>
      <c r="E2298" s="301">
        <v>520</v>
      </c>
      <c r="F2298" s="299" t="s">
        <v>386</v>
      </c>
    </row>
    <row r="2299" spans="1:6" x14ac:dyDescent="0.3">
      <c r="A2299" s="299" t="s">
        <v>495</v>
      </c>
      <c r="B2299" s="299" t="s">
        <v>430</v>
      </c>
      <c r="C2299" s="299" t="s">
        <v>35</v>
      </c>
      <c r="D2299" s="301">
        <v>579.42857142857144</v>
      </c>
      <c r="E2299" s="301">
        <v>524</v>
      </c>
      <c r="F2299" s="299" t="s">
        <v>315</v>
      </c>
    </row>
    <row r="2300" spans="1:6" x14ac:dyDescent="0.3">
      <c r="A2300" s="299" t="s">
        <v>495</v>
      </c>
      <c r="B2300" s="299" t="s">
        <v>430</v>
      </c>
      <c r="C2300" s="299" t="s">
        <v>35</v>
      </c>
      <c r="D2300" s="301">
        <v>2945.6190476190473</v>
      </c>
      <c r="E2300" s="301">
        <v>528</v>
      </c>
      <c r="F2300" s="299" t="s">
        <v>316</v>
      </c>
    </row>
    <row r="2301" spans="1:6" x14ac:dyDescent="0.3">
      <c r="A2301" s="299" t="s">
        <v>495</v>
      </c>
      <c r="B2301" s="299" t="s">
        <v>430</v>
      </c>
      <c r="C2301" s="299" t="s">
        <v>35</v>
      </c>
      <c r="D2301" s="301">
        <v>21.428571428571427</v>
      </c>
      <c r="E2301" s="301">
        <v>540</v>
      </c>
      <c r="F2301" s="299" t="s">
        <v>317</v>
      </c>
    </row>
    <row r="2302" spans="1:6" x14ac:dyDescent="0.3">
      <c r="A2302" s="299" t="s">
        <v>495</v>
      </c>
      <c r="B2302" s="299" t="s">
        <v>430</v>
      </c>
      <c r="C2302" s="299" t="s">
        <v>35</v>
      </c>
      <c r="D2302" s="301">
        <v>1</v>
      </c>
      <c r="E2302" s="301">
        <v>548</v>
      </c>
      <c r="F2302" s="299" t="s">
        <v>387</v>
      </c>
    </row>
    <row r="2303" spans="1:6" x14ac:dyDescent="0.3">
      <c r="A2303" s="299" t="s">
        <v>495</v>
      </c>
      <c r="B2303" s="299" t="s">
        <v>430</v>
      </c>
      <c r="C2303" s="299" t="s">
        <v>35</v>
      </c>
      <c r="D2303" s="301">
        <v>37.095238095238095</v>
      </c>
      <c r="E2303" s="301">
        <v>554</v>
      </c>
      <c r="F2303" s="299" t="s">
        <v>318</v>
      </c>
    </row>
    <row r="2304" spans="1:6" x14ac:dyDescent="0.3">
      <c r="A2304" s="299" t="s">
        <v>495</v>
      </c>
      <c r="B2304" s="299" t="s">
        <v>430</v>
      </c>
      <c r="C2304" s="299" t="s">
        <v>35</v>
      </c>
      <c r="D2304" s="301">
        <v>8759.5714285714275</v>
      </c>
      <c r="E2304" s="301">
        <v>558</v>
      </c>
      <c r="F2304" s="299" t="s">
        <v>191</v>
      </c>
    </row>
    <row r="2305" spans="1:6" x14ac:dyDescent="0.3">
      <c r="A2305" s="299" t="s">
        <v>495</v>
      </c>
      <c r="B2305" s="299" t="s">
        <v>430</v>
      </c>
      <c r="C2305" s="299" t="s">
        <v>35</v>
      </c>
      <c r="D2305" s="301">
        <v>9.5238095238095237</v>
      </c>
      <c r="E2305" s="301">
        <v>562</v>
      </c>
      <c r="F2305" s="299" t="s">
        <v>388</v>
      </c>
    </row>
    <row r="2306" spans="1:6" x14ac:dyDescent="0.3">
      <c r="A2306" s="299" t="s">
        <v>495</v>
      </c>
      <c r="B2306" s="299" t="s">
        <v>430</v>
      </c>
      <c r="C2306" s="299" t="s">
        <v>35</v>
      </c>
      <c r="D2306" s="301">
        <v>816.38095238095229</v>
      </c>
      <c r="E2306" s="301">
        <v>566</v>
      </c>
      <c r="F2306" s="299" t="s">
        <v>319</v>
      </c>
    </row>
    <row r="2307" spans="1:6" x14ac:dyDescent="0.3">
      <c r="A2307" s="299" t="s">
        <v>495</v>
      </c>
      <c r="B2307" s="299" t="s">
        <v>430</v>
      </c>
      <c r="C2307" s="299" t="s">
        <v>35</v>
      </c>
      <c r="D2307" s="301">
        <v>467.61904761904759</v>
      </c>
      <c r="E2307" s="301">
        <v>578</v>
      </c>
      <c r="F2307" s="299" t="s">
        <v>321</v>
      </c>
    </row>
    <row r="2308" spans="1:6" x14ac:dyDescent="0.3">
      <c r="A2308" s="299" t="s">
        <v>495</v>
      </c>
      <c r="B2308" s="299" t="s">
        <v>430</v>
      </c>
      <c r="C2308" s="299" t="s">
        <v>35</v>
      </c>
      <c r="D2308" s="301">
        <v>1.6190476190476191</v>
      </c>
      <c r="E2308" s="301">
        <v>580</v>
      </c>
      <c r="F2308" s="299" t="s">
        <v>322</v>
      </c>
    </row>
    <row r="2309" spans="1:6" x14ac:dyDescent="0.3">
      <c r="A2309" s="299" t="s">
        <v>495</v>
      </c>
      <c r="B2309" s="299" t="s">
        <v>430</v>
      </c>
      <c r="C2309" s="299" t="s">
        <v>35</v>
      </c>
      <c r="D2309" s="301">
        <v>1</v>
      </c>
      <c r="E2309" s="301">
        <v>585</v>
      </c>
      <c r="F2309" s="299" t="s">
        <v>390</v>
      </c>
    </row>
    <row r="2310" spans="1:6" x14ac:dyDescent="0.3">
      <c r="A2310" s="299" t="s">
        <v>495</v>
      </c>
      <c r="B2310" s="299" t="s">
        <v>430</v>
      </c>
      <c r="C2310" s="299" t="s">
        <v>35</v>
      </c>
      <c r="D2310" s="301">
        <v>2345.8571428571427</v>
      </c>
      <c r="E2310" s="301">
        <v>586</v>
      </c>
      <c r="F2310" s="299" t="s">
        <v>324</v>
      </c>
    </row>
    <row r="2311" spans="1:6" x14ac:dyDescent="0.3">
      <c r="A2311" s="299" t="s">
        <v>495</v>
      </c>
      <c r="B2311" s="299" t="s">
        <v>430</v>
      </c>
      <c r="C2311" s="299" t="s">
        <v>35</v>
      </c>
      <c r="D2311" s="301">
        <v>301.71428571428572</v>
      </c>
      <c r="E2311" s="301">
        <v>591</v>
      </c>
      <c r="F2311" s="299" t="s">
        <v>325</v>
      </c>
    </row>
    <row r="2312" spans="1:6" x14ac:dyDescent="0.3">
      <c r="A2312" s="299" t="s">
        <v>495</v>
      </c>
      <c r="B2312" s="299" t="s">
        <v>430</v>
      </c>
      <c r="C2312" s="299" t="s">
        <v>35</v>
      </c>
      <c r="D2312" s="301">
        <v>0.7142857142857143</v>
      </c>
      <c r="E2312" s="301">
        <v>598</v>
      </c>
      <c r="F2312" s="299" t="s">
        <v>412</v>
      </c>
    </row>
    <row r="2313" spans="1:6" x14ac:dyDescent="0.3">
      <c r="A2313" s="299" t="s">
        <v>495</v>
      </c>
      <c r="B2313" s="299" t="s">
        <v>430</v>
      </c>
      <c r="C2313" s="299" t="s">
        <v>35</v>
      </c>
      <c r="D2313" s="301">
        <v>10014.142857142857</v>
      </c>
      <c r="E2313" s="301">
        <v>600</v>
      </c>
      <c r="F2313" s="299" t="s">
        <v>192</v>
      </c>
    </row>
    <row r="2314" spans="1:6" x14ac:dyDescent="0.3">
      <c r="A2314" s="299" t="s">
        <v>495</v>
      </c>
      <c r="B2314" s="299" t="s">
        <v>430</v>
      </c>
      <c r="C2314" s="299" t="s">
        <v>35</v>
      </c>
      <c r="D2314" s="301">
        <v>12106.142857142859</v>
      </c>
      <c r="E2314" s="301">
        <v>604</v>
      </c>
      <c r="F2314" s="299" t="s">
        <v>326</v>
      </c>
    </row>
    <row r="2315" spans="1:6" x14ac:dyDescent="0.3">
      <c r="A2315" s="299" t="s">
        <v>495</v>
      </c>
      <c r="B2315" s="299" t="s">
        <v>430</v>
      </c>
      <c r="C2315" s="299" t="s">
        <v>35</v>
      </c>
      <c r="D2315" s="301">
        <v>3544.333333333333</v>
      </c>
      <c r="E2315" s="301">
        <v>608</v>
      </c>
      <c r="F2315" s="299" t="s">
        <v>327</v>
      </c>
    </row>
    <row r="2316" spans="1:6" x14ac:dyDescent="0.3">
      <c r="A2316" s="299" t="s">
        <v>495</v>
      </c>
      <c r="B2316" s="299" t="s">
        <v>430</v>
      </c>
      <c r="C2316" s="299" t="s">
        <v>35</v>
      </c>
      <c r="D2316" s="301">
        <v>3</v>
      </c>
      <c r="E2316" s="301">
        <v>612</v>
      </c>
      <c r="F2316" s="299" t="s">
        <v>328</v>
      </c>
    </row>
    <row r="2317" spans="1:6" x14ac:dyDescent="0.3">
      <c r="A2317" s="299" t="s">
        <v>495</v>
      </c>
      <c r="B2317" s="299" t="s">
        <v>430</v>
      </c>
      <c r="C2317" s="299" t="s">
        <v>35</v>
      </c>
      <c r="D2317" s="301">
        <v>5095.8571428571431</v>
      </c>
      <c r="E2317" s="301">
        <v>616</v>
      </c>
      <c r="F2317" s="299" t="s">
        <v>96</v>
      </c>
    </row>
    <row r="2318" spans="1:6" x14ac:dyDescent="0.3">
      <c r="A2318" s="299" t="s">
        <v>495</v>
      </c>
      <c r="B2318" s="299" t="s">
        <v>430</v>
      </c>
      <c r="C2318" s="299" t="s">
        <v>35</v>
      </c>
      <c r="D2318" s="301">
        <v>8221.8571428571431</v>
      </c>
      <c r="E2318" s="301">
        <v>620</v>
      </c>
      <c r="F2318" s="299" t="s">
        <v>109</v>
      </c>
    </row>
    <row r="2319" spans="1:6" x14ac:dyDescent="0.3">
      <c r="A2319" s="299" t="s">
        <v>495</v>
      </c>
      <c r="B2319" s="299" t="s">
        <v>430</v>
      </c>
      <c r="C2319" s="299" t="s">
        <v>35</v>
      </c>
      <c r="D2319" s="301">
        <v>266.14285714285717</v>
      </c>
      <c r="E2319" s="301">
        <v>624</v>
      </c>
      <c r="F2319" s="299" t="s">
        <v>329</v>
      </c>
    </row>
    <row r="2320" spans="1:6" x14ac:dyDescent="0.3">
      <c r="A2320" s="299" t="s">
        <v>495</v>
      </c>
      <c r="B2320" s="299" t="s">
        <v>430</v>
      </c>
      <c r="C2320" s="299" t="s">
        <v>35</v>
      </c>
      <c r="D2320" s="301">
        <v>2</v>
      </c>
      <c r="E2320" s="301">
        <v>626</v>
      </c>
      <c r="F2320" s="299" t="s">
        <v>330</v>
      </c>
    </row>
    <row r="2321" spans="1:6" x14ac:dyDescent="0.3">
      <c r="A2321" s="299" t="s">
        <v>495</v>
      </c>
      <c r="B2321" s="299" t="s">
        <v>430</v>
      </c>
      <c r="C2321" s="299" t="s">
        <v>35</v>
      </c>
      <c r="D2321" s="301">
        <v>25.571428571428573</v>
      </c>
      <c r="E2321" s="301">
        <v>630</v>
      </c>
      <c r="F2321" s="299" t="s">
        <v>331</v>
      </c>
    </row>
    <row r="2322" spans="1:6" x14ac:dyDescent="0.3">
      <c r="A2322" s="299" t="s">
        <v>495</v>
      </c>
      <c r="B2322" s="299" t="s">
        <v>430</v>
      </c>
      <c r="C2322" s="299" t="s">
        <v>35</v>
      </c>
      <c r="D2322" s="301">
        <v>4.3809523809523814</v>
      </c>
      <c r="E2322" s="301">
        <v>634</v>
      </c>
      <c r="F2322" s="299" t="s">
        <v>332</v>
      </c>
    </row>
    <row r="2323" spans="1:6" x14ac:dyDescent="0.3">
      <c r="A2323" s="299" t="s">
        <v>495</v>
      </c>
      <c r="B2323" s="299" t="s">
        <v>430</v>
      </c>
      <c r="C2323" s="299" t="s">
        <v>35</v>
      </c>
      <c r="D2323" s="301">
        <v>35404.666666666664</v>
      </c>
      <c r="E2323" s="301">
        <v>642</v>
      </c>
      <c r="F2323" s="299" t="s">
        <v>97</v>
      </c>
    </row>
    <row r="2324" spans="1:6" x14ac:dyDescent="0.3">
      <c r="A2324" s="299" t="s">
        <v>495</v>
      </c>
      <c r="B2324" s="299" t="s">
        <v>430</v>
      </c>
      <c r="C2324" s="299" t="s">
        <v>35</v>
      </c>
      <c r="D2324" s="301">
        <v>4453.0952380952376</v>
      </c>
      <c r="E2324" s="301">
        <v>643</v>
      </c>
      <c r="F2324" s="299" t="s">
        <v>333</v>
      </c>
    </row>
    <row r="2325" spans="1:6" x14ac:dyDescent="0.3">
      <c r="A2325" s="299" t="s">
        <v>495</v>
      </c>
      <c r="B2325" s="299" t="s">
        <v>430</v>
      </c>
      <c r="C2325" s="299" t="s">
        <v>35</v>
      </c>
      <c r="D2325" s="301">
        <v>19.142857142857142</v>
      </c>
      <c r="E2325" s="301">
        <v>646</v>
      </c>
      <c r="F2325" s="299" t="s">
        <v>334</v>
      </c>
    </row>
    <row r="2326" spans="1:6" x14ac:dyDescent="0.3">
      <c r="A2326" s="299" t="s">
        <v>495</v>
      </c>
      <c r="B2326" s="299" t="s">
        <v>430</v>
      </c>
      <c r="C2326" s="299" t="s">
        <v>35</v>
      </c>
      <c r="D2326" s="301">
        <v>0.95238095238095233</v>
      </c>
      <c r="E2326" s="301">
        <v>662</v>
      </c>
      <c r="F2326" s="299" t="s">
        <v>337</v>
      </c>
    </row>
    <row r="2327" spans="1:6" x14ac:dyDescent="0.3">
      <c r="A2327" s="299" t="s">
        <v>495</v>
      </c>
      <c r="B2327" s="299" t="s">
        <v>430</v>
      </c>
      <c r="C2327" s="299" t="s">
        <v>35</v>
      </c>
      <c r="D2327" s="301">
        <v>1</v>
      </c>
      <c r="E2327" s="301">
        <v>670</v>
      </c>
      <c r="F2327" s="299" t="s">
        <v>393</v>
      </c>
    </row>
    <row r="2328" spans="1:6" x14ac:dyDescent="0.3">
      <c r="A2328" s="299" t="s">
        <v>495</v>
      </c>
      <c r="B2328" s="299" t="s">
        <v>430</v>
      </c>
      <c r="C2328" s="299" t="s">
        <v>35</v>
      </c>
      <c r="D2328" s="301">
        <v>2</v>
      </c>
      <c r="E2328" s="301">
        <v>674</v>
      </c>
      <c r="F2328" s="299" t="s">
        <v>394</v>
      </c>
    </row>
    <row r="2329" spans="1:6" x14ac:dyDescent="0.3">
      <c r="A2329" s="299" t="s">
        <v>495</v>
      </c>
      <c r="B2329" s="299" t="s">
        <v>430</v>
      </c>
      <c r="C2329" s="299" t="s">
        <v>35</v>
      </c>
      <c r="D2329" s="301">
        <v>6.5238095238095237</v>
      </c>
      <c r="E2329" s="301">
        <v>678</v>
      </c>
      <c r="F2329" s="299" t="s">
        <v>338</v>
      </c>
    </row>
    <row r="2330" spans="1:6" x14ac:dyDescent="0.3">
      <c r="A2330" s="299" t="s">
        <v>495</v>
      </c>
      <c r="B2330" s="299" t="s">
        <v>430</v>
      </c>
      <c r="C2330" s="299" t="s">
        <v>35</v>
      </c>
      <c r="D2330" s="301">
        <v>18.047619047619047</v>
      </c>
      <c r="E2330" s="301">
        <v>682</v>
      </c>
      <c r="F2330" s="299" t="s">
        <v>339</v>
      </c>
    </row>
    <row r="2331" spans="1:6" x14ac:dyDescent="0.3">
      <c r="A2331" s="299" t="s">
        <v>495</v>
      </c>
      <c r="B2331" s="299" t="s">
        <v>430</v>
      </c>
      <c r="C2331" s="299" t="s">
        <v>35</v>
      </c>
      <c r="D2331" s="301">
        <v>1881.4761904761906</v>
      </c>
      <c r="E2331" s="301">
        <v>686</v>
      </c>
      <c r="F2331" s="299" t="s">
        <v>193</v>
      </c>
    </row>
    <row r="2332" spans="1:6" x14ac:dyDescent="0.3">
      <c r="A2332" s="299" t="s">
        <v>495</v>
      </c>
      <c r="B2332" s="299" t="s">
        <v>430</v>
      </c>
      <c r="C2332" s="299" t="s">
        <v>35</v>
      </c>
      <c r="D2332" s="301">
        <v>251.33333333333334</v>
      </c>
      <c r="E2332" s="301">
        <v>688</v>
      </c>
      <c r="F2332" s="299" t="s">
        <v>340</v>
      </c>
    </row>
    <row r="2333" spans="1:6" x14ac:dyDescent="0.3">
      <c r="A2333" s="299" t="s">
        <v>495</v>
      </c>
      <c r="B2333" s="299" t="s">
        <v>430</v>
      </c>
      <c r="C2333" s="299" t="s">
        <v>35</v>
      </c>
      <c r="D2333" s="301">
        <v>25.952380952380949</v>
      </c>
      <c r="E2333" s="301">
        <v>694</v>
      </c>
      <c r="F2333" s="299" t="s">
        <v>342</v>
      </c>
    </row>
    <row r="2334" spans="1:6" x14ac:dyDescent="0.3">
      <c r="A2334" s="299" t="s">
        <v>495</v>
      </c>
      <c r="B2334" s="299" t="s">
        <v>430</v>
      </c>
      <c r="C2334" s="299" t="s">
        <v>35</v>
      </c>
      <c r="D2334" s="301">
        <v>21</v>
      </c>
      <c r="E2334" s="301">
        <v>702</v>
      </c>
      <c r="F2334" s="299" t="s">
        <v>343</v>
      </c>
    </row>
    <row r="2335" spans="1:6" x14ac:dyDescent="0.3">
      <c r="A2335" s="299" t="s">
        <v>495</v>
      </c>
      <c r="B2335" s="299" t="s">
        <v>430</v>
      </c>
      <c r="C2335" s="299" t="s">
        <v>35</v>
      </c>
      <c r="D2335" s="301">
        <v>567.09523809523807</v>
      </c>
      <c r="E2335" s="301">
        <v>703</v>
      </c>
      <c r="F2335" s="299" t="s">
        <v>94</v>
      </c>
    </row>
    <row r="2336" spans="1:6" x14ac:dyDescent="0.3">
      <c r="A2336" s="299" t="s">
        <v>495</v>
      </c>
      <c r="B2336" s="299" t="s">
        <v>430</v>
      </c>
      <c r="C2336" s="299" t="s">
        <v>35</v>
      </c>
      <c r="D2336" s="301">
        <v>508.61904761904765</v>
      </c>
      <c r="E2336" s="301">
        <v>704</v>
      </c>
      <c r="F2336" s="299" t="s">
        <v>344</v>
      </c>
    </row>
    <row r="2337" spans="1:6" x14ac:dyDescent="0.3">
      <c r="A2337" s="299" t="s">
        <v>495</v>
      </c>
      <c r="B2337" s="299" t="s">
        <v>430</v>
      </c>
      <c r="C2337" s="299" t="s">
        <v>35</v>
      </c>
      <c r="D2337" s="301">
        <v>263.09523809523807</v>
      </c>
      <c r="E2337" s="301">
        <v>705</v>
      </c>
      <c r="F2337" s="299" t="s">
        <v>115</v>
      </c>
    </row>
    <row r="2338" spans="1:6" x14ac:dyDescent="0.3">
      <c r="A2338" s="299" t="s">
        <v>495</v>
      </c>
      <c r="B2338" s="299" t="s">
        <v>430</v>
      </c>
      <c r="C2338" s="299" t="s">
        <v>35</v>
      </c>
      <c r="D2338" s="301">
        <v>9.9523809523809526</v>
      </c>
      <c r="E2338" s="301">
        <v>706</v>
      </c>
      <c r="F2338" s="299" t="s">
        <v>395</v>
      </c>
    </row>
    <row r="2339" spans="1:6" x14ac:dyDescent="0.3">
      <c r="A2339" s="299" t="s">
        <v>495</v>
      </c>
      <c r="B2339" s="299" t="s">
        <v>430</v>
      </c>
      <c r="C2339" s="299" t="s">
        <v>35</v>
      </c>
      <c r="D2339" s="301">
        <v>130</v>
      </c>
      <c r="E2339" s="301">
        <v>710</v>
      </c>
      <c r="F2339" s="299" t="s">
        <v>345</v>
      </c>
    </row>
    <row r="2340" spans="1:6" x14ac:dyDescent="0.3">
      <c r="A2340" s="299" t="s">
        <v>495</v>
      </c>
      <c r="B2340" s="299" t="s">
        <v>430</v>
      </c>
      <c r="C2340" s="299" t="s">
        <v>35</v>
      </c>
      <c r="D2340" s="301">
        <v>22.238095238095237</v>
      </c>
      <c r="E2340" s="301">
        <v>716</v>
      </c>
      <c r="F2340" s="299" t="s">
        <v>346</v>
      </c>
    </row>
    <row r="2341" spans="1:6" x14ac:dyDescent="0.3">
      <c r="A2341" s="299" t="s">
        <v>495</v>
      </c>
      <c r="B2341" s="299" t="s">
        <v>430</v>
      </c>
      <c r="C2341" s="299" t="s">
        <v>35</v>
      </c>
      <c r="D2341" s="301">
        <v>2029680.4285714286</v>
      </c>
      <c r="E2341" s="301">
        <v>724</v>
      </c>
      <c r="F2341" s="299" t="s">
        <v>223</v>
      </c>
    </row>
    <row r="2342" spans="1:6" x14ac:dyDescent="0.3">
      <c r="A2342" s="299" t="s">
        <v>495</v>
      </c>
      <c r="B2342" s="299" t="s">
        <v>430</v>
      </c>
      <c r="C2342" s="299" t="s">
        <v>35</v>
      </c>
      <c r="D2342" s="301">
        <v>1.2380952380952381</v>
      </c>
      <c r="E2342" s="301">
        <v>728</v>
      </c>
      <c r="F2342" s="299" t="s">
        <v>414</v>
      </c>
    </row>
    <row r="2343" spans="1:6" x14ac:dyDescent="0.3">
      <c r="A2343" s="299" t="s">
        <v>495</v>
      </c>
      <c r="B2343" s="299" t="s">
        <v>430</v>
      </c>
      <c r="C2343" s="299" t="s">
        <v>35</v>
      </c>
      <c r="D2343" s="301">
        <v>15.047619047619047</v>
      </c>
      <c r="E2343" s="301">
        <v>729</v>
      </c>
      <c r="F2343" s="299" t="s">
        <v>347</v>
      </c>
    </row>
    <row r="2344" spans="1:6" x14ac:dyDescent="0.3">
      <c r="A2344" s="299" t="s">
        <v>495</v>
      </c>
      <c r="B2344" s="299" t="s">
        <v>430</v>
      </c>
      <c r="C2344" s="299" t="s">
        <v>35</v>
      </c>
      <c r="D2344" s="301">
        <v>49.857142857142861</v>
      </c>
      <c r="E2344" s="301">
        <v>732</v>
      </c>
      <c r="F2344" s="299" t="s">
        <v>348</v>
      </c>
    </row>
    <row r="2345" spans="1:6" x14ac:dyDescent="0.3">
      <c r="A2345" s="299" t="s">
        <v>495</v>
      </c>
      <c r="B2345" s="299" t="s">
        <v>430</v>
      </c>
      <c r="C2345" s="299" t="s">
        <v>35</v>
      </c>
      <c r="D2345" s="301">
        <v>3</v>
      </c>
      <c r="E2345" s="301">
        <v>748</v>
      </c>
      <c r="F2345" s="299" t="s">
        <v>396</v>
      </c>
    </row>
    <row r="2346" spans="1:6" x14ac:dyDescent="0.3">
      <c r="A2346" s="299" t="s">
        <v>495</v>
      </c>
      <c r="B2346" s="299" t="s">
        <v>430</v>
      </c>
      <c r="C2346" s="299" t="s">
        <v>35</v>
      </c>
      <c r="D2346" s="301">
        <v>1598.952380952381</v>
      </c>
      <c r="E2346" s="301">
        <v>752</v>
      </c>
      <c r="F2346" s="299" t="s">
        <v>119</v>
      </c>
    </row>
    <row r="2347" spans="1:6" x14ac:dyDescent="0.3">
      <c r="A2347" s="299" t="s">
        <v>495</v>
      </c>
      <c r="B2347" s="299" t="s">
        <v>430</v>
      </c>
      <c r="C2347" s="299" t="s">
        <v>35</v>
      </c>
      <c r="D2347" s="301">
        <v>538.09523809523807</v>
      </c>
      <c r="E2347" s="301">
        <v>756</v>
      </c>
      <c r="F2347" s="299" t="s">
        <v>350</v>
      </c>
    </row>
    <row r="2348" spans="1:6" x14ac:dyDescent="0.3">
      <c r="A2348" s="299" t="s">
        <v>495</v>
      </c>
      <c r="B2348" s="299" t="s">
        <v>430</v>
      </c>
      <c r="C2348" s="299" t="s">
        <v>35</v>
      </c>
      <c r="D2348" s="301">
        <v>161.80952380952382</v>
      </c>
      <c r="E2348" s="301">
        <v>760</v>
      </c>
      <c r="F2348" s="299" t="s">
        <v>351</v>
      </c>
    </row>
    <row r="2349" spans="1:6" x14ac:dyDescent="0.3">
      <c r="A2349" s="299" t="s">
        <v>495</v>
      </c>
      <c r="B2349" s="299" t="s">
        <v>430</v>
      </c>
      <c r="C2349" s="299" t="s">
        <v>35</v>
      </c>
      <c r="D2349" s="301">
        <v>11.952380952380953</v>
      </c>
      <c r="E2349" s="301">
        <v>762</v>
      </c>
      <c r="F2349" s="299" t="s">
        <v>352</v>
      </c>
    </row>
    <row r="2350" spans="1:6" x14ac:dyDescent="0.3">
      <c r="A2350" s="299" t="s">
        <v>495</v>
      </c>
      <c r="B2350" s="299" t="s">
        <v>430</v>
      </c>
      <c r="C2350" s="299" t="s">
        <v>35</v>
      </c>
      <c r="D2350" s="301">
        <v>172.85714285714286</v>
      </c>
      <c r="E2350" s="301">
        <v>764</v>
      </c>
      <c r="F2350" s="299" t="s">
        <v>353</v>
      </c>
    </row>
    <row r="2351" spans="1:6" x14ac:dyDescent="0.3">
      <c r="A2351" s="299" t="s">
        <v>495</v>
      </c>
      <c r="B2351" s="299" t="s">
        <v>430</v>
      </c>
      <c r="C2351" s="299" t="s">
        <v>35</v>
      </c>
      <c r="D2351" s="301">
        <v>17.61904761904762</v>
      </c>
      <c r="E2351" s="301">
        <v>768</v>
      </c>
      <c r="F2351" s="299" t="s">
        <v>354</v>
      </c>
    </row>
    <row r="2352" spans="1:6" x14ac:dyDescent="0.3">
      <c r="A2352" s="299" t="s">
        <v>495</v>
      </c>
      <c r="B2352" s="299" t="s">
        <v>430</v>
      </c>
      <c r="C2352" s="299" t="s">
        <v>35</v>
      </c>
      <c r="D2352" s="301">
        <v>23.761904761904763</v>
      </c>
      <c r="E2352" s="301">
        <v>780</v>
      </c>
      <c r="F2352" s="299" t="s">
        <v>355</v>
      </c>
    </row>
    <row r="2353" spans="1:6" x14ac:dyDescent="0.3">
      <c r="A2353" s="299" t="s">
        <v>495</v>
      </c>
      <c r="B2353" s="299" t="s">
        <v>430</v>
      </c>
      <c r="C2353" s="299" t="s">
        <v>35</v>
      </c>
      <c r="D2353" s="301">
        <v>6</v>
      </c>
      <c r="E2353" s="301">
        <v>784</v>
      </c>
      <c r="F2353" s="299" t="s">
        <v>356</v>
      </c>
    </row>
    <row r="2354" spans="1:6" x14ac:dyDescent="0.3">
      <c r="A2354" s="299" t="s">
        <v>495</v>
      </c>
      <c r="B2354" s="299" t="s">
        <v>430</v>
      </c>
      <c r="C2354" s="299" t="s">
        <v>35</v>
      </c>
      <c r="D2354" s="301">
        <v>266.90476190476193</v>
      </c>
      <c r="E2354" s="301">
        <v>788</v>
      </c>
      <c r="F2354" s="299" t="s">
        <v>357</v>
      </c>
    </row>
    <row r="2355" spans="1:6" x14ac:dyDescent="0.3">
      <c r="A2355" s="299" t="s">
        <v>495</v>
      </c>
      <c r="B2355" s="299" t="s">
        <v>430</v>
      </c>
      <c r="C2355" s="299" t="s">
        <v>35</v>
      </c>
      <c r="D2355" s="301">
        <v>662.52380952380952</v>
      </c>
      <c r="E2355" s="301">
        <v>792</v>
      </c>
      <c r="F2355" s="299" t="s">
        <v>358</v>
      </c>
    </row>
    <row r="2356" spans="1:6" x14ac:dyDescent="0.3">
      <c r="A2356" s="299" t="s">
        <v>495</v>
      </c>
      <c r="B2356" s="299" t="s">
        <v>430</v>
      </c>
      <c r="C2356" s="299" t="s">
        <v>35</v>
      </c>
      <c r="D2356" s="301">
        <v>5.0952380952380949</v>
      </c>
      <c r="E2356" s="301">
        <v>795</v>
      </c>
      <c r="F2356" s="299" t="s">
        <v>359</v>
      </c>
    </row>
    <row r="2357" spans="1:6" x14ac:dyDescent="0.3">
      <c r="A2357" s="299" t="s">
        <v>495</v>
      </c>
      <c r="B2357" s="299" t="s">
        <v>430</v>
      </c>
      <c r="C2357" s="299" t="s">
        <v>35</v>
      </c>
      <c r="D2357" s="301">
        <v>19.142857142857142</v>
      </c>
      <c r="E2357" s="301">
        <v>800</v>
      </c>
      <c r="F2357" s="299" t="s">
        <v>360</v>
      </c>
    </row>
    <row r="2358" spans="1:6" x14ac:dyDescent="0.3">
      <c r="A2358" s="299" t="s">
        <v>495</v>
      </c>
      <c r="B2358" s="299" t="s">
        <v>430</v>
      </c>
      <c r="C2358" s="299" t="s">
        <v>35</v>
      </c>
      <c r="D2358" s="301">
        <v>9354.1428571428569</v>
      </c>
      <c r="E2358" s="301">
        <v>804</v>
      </c>
      <c r="F2358" s="299" t="s">
        <v>98</v>
      </c>
    </row>
    <row r="2359" spans="1:6" x14ac:dyDescent="0.3">
      <c r="A2359" s="299" t="s">
        <v>495</v>
      </c>
      <c r="B2359" s="299" t="s">
        <v>430</v>
      </c>
      <c r="C2359" s="299" t="s">
        <v>35</v>
      </c>
      <c r="D2359" s="301">
        <v>55.047619047619044</v>
      </c>
      <c r="E2359" s="301">
        <v>807</v>
      </c>
      <c r="F2359" s="299" t="s">
        <v>361</v>
      </c>
    </row>
    <row r="2360" spans="1:6" x14ac:dyDescent="0.3">
      <c r="A2360" s="299" t="s">
        <v>495</v>
      </c>
      <c r="B2360" s="299" t="s">
        <v>430</v>
      </c>
      <c r="C2360" s="299" t="s">
        <v>35</v>
      </c>
      <c r="D2360" s="301">
        <v>164.8095238095238</v>
      </c>
      <c r="E2360" s="301">
        <v>818</v>
      </c>
      <c r="F2360" s="299" t="s">
        <v>362</v>
      </c>
    </row>
    <row r="2361" spans="1:6" x14ac:dyDescent="0.3">
      <c r="A2361" s="299" t="s">
        <v>495</v>
      </c>
      <c r="B2361" s="299" t="s">
        <v>430</v>
      </c>
      <c r="C2361" s="299" t="s">
        <v>35</v>
      </c>
      <c r="D2361" s="301">
        <v>6784.9047619047624</v>
      </c>
      <c r="E2361" s="301">
        <v>826</v>
      </c>
      <c r="F2361" s="299" t="s">
        <v>110</v>
      </c>
    </row>
    <row r="2362" spans="1:6" x14ac:dyDescent="0.3">
      <c r="A2362" s="299" t="s">
        <v>495</v>
      </c>
      <c r="B2362" s="299" t="s">
        <v>430</v>
      </c>
      <c r="C2362" s="299" t="s">
        <v>35</v>
      </c>
      <c r="D2362" s="301">
        <v>1</v>
      </c>
      <c r="E2362" s="301">
        <v>831</v>
      </c>
      <c r="F2362" s="299" t="s">
        <v>429</v>
      </c>
    </row>
    <row r="2363" spans="1:6" x14ac:dyDescent="0.3">
      <c r="A2363" s="299" t="s">
        <v>495</v>
      </c>
      <c r="B2363" s="299" t="s">
        <v>430</v>
      </c>
      <c r="C2363" s="299" t="s">
        <v>35</v>
      </c>
      <c r="D2363" s="301">
        <v>3</v>
      </c>
      <c r="E2363" s="301">
        <v>832</v>
      </c>
      <c r="F2363" s="299" t="s">
        <v>397</v>
      </c>
    </row>
    <row r="2364" spans="1:6" x14ac:dyDescent="0.3">
      <c r="A2364" s="299" t="s">
        <v>495</v>
      </c>
      <c r="B2364" s="299" t="s">
        <v>430</v>
      </c>
      <c r="C2364" s="299" t="s">
        <v>35</v>
      </c>
      <c r="D2364" s="301">
        <v>30.142857142857142</v>
      </c>
      <c r="E2364" s="301">
        <v>834</v>
      </c>
      <c r="F2364" s="299" t="s">
        <v>364</v>
      </c>
    </row>
    <row r="2365" spans="1:6" x14ac:dyDescent="0.3">
      <c r="A2365" s="299" t="s">
        <v>495</v>
      </c>
      <c r="B2365" s="299" t="s">
        <v>430</v>
      </c>
      <c r="C2365" s="299" t="s">
        <v>35</v>
      </c>
      <c r="D2365" s="301">
        <v>2536.333333333333</v>
      </c>
      <c r="E2365" s="301">
        <v>840</v>
      </c>
      <c r="F2365" s="299" t="s">
        <v>365</v>
      </c>
    </row>
    <row r="2366" spans="1:6" x14ac:dyDescent="0.3">
      <c r="A2366" s="299" t="s">
        <v>495</v>
      </c>
      <c r="B2366" s="299" t="s">
        <v>430</v>
      </c>
      <c r="C2366" s="299" t="s">
        <v>35</v>
      </c>
      <c r="D2366" s="301">
        <v>2</v>
      </c>
      <c r="E2366" s="301">
        <v>850</v>
      </c>
      <c r="F2366" s="299" t="s">
        <v>366</v>
      </c>
    </row>
    <row r="2367" spans="1:6" x14ac:dyDescent="0.3">
      <c r="A2367" s="299" t="s">
        <v>495</v>
      </c>
      <c r="B2367" s="299" t="s">
        <v>430</v>
      </c>
      <c r="C2367" s="299" t="s">
        <v>35</v>
      </c>
      <c r="D2367" s="301">
        <v>44.857142857142854</v>
      </c>
      <c r="E2367" s="301">
        <v>854</v>
      </c>
      <c r="F2367" s="299" t="s">
        <v>367</v>
      </c>
    </row>
    <row r="2368" spans="1:6" x14ac:dyDescent="0.3">
      <c r="A2368" s="299" t="s">
        <v>495</v>
      </c>
      <c r="B2368" s="299" t="s">
        <v>430</v>
      </c>
      <c r="C2368" s="299" t="s">
        <v>35</v>
      </c>
      <c r="D2368" s="301">
        <v>1738.0952380952381</v>
      </c>
      <c r="E2368" s="301">
        <v>858</v>
      </c>
      <c r="F2368" s="299" t="s">
        <v>368</v>
      </c>
    </row>
    <row r="2369" spans="1:6" x14ac:dyDescent="0.3">
      <c r="A2369" s="299" t="s">
        <v>495</v>
      </c>
      <c r="B2369" s="299" t="s">
        <v>430</v>
      </c>
      <c r="C2369" s="299" t="s">
        <v>35</v>
      </c>
      <c r="D2369" s="301">
        <v>43.047619047619044</v>
      </c>
      <c r="E2369" s="301">
        <v>860</v>
      </c>
      <c r="F2369" s="299" t="s">
        <v>369</v>
      </c>
    </row>
    <row r="2370" spans="1:6" x14ac:dyDescent="0.3">
      <c r="A2370" s="299" t="s">
        <v>495</v>
      </c>
      <c r="B2370" s="299" t="s">
        <v>430</v>
      </c>
      <c r="C2370" s="299" t="s">
        <v>35</v>
      </c>
      <c r="D2370" s="301">
        <v>35515.619047619053</v>
      </c>
      <c r="E2370" s="301">
        <v>862</v>
      </c>
      <c r="F2370" s="299" t="s">
        <v>111</v>
      </c>
    </row>
    <row r="2371" spans="1:6" x14ac:dyDescent="0.3">
      <c r="A2371" s="299" t="s">
        <v>495</v>
      </c>
      <c r="B2371" s="299" t="s">
        <v>430</v>
      </c>
      <c r="C2371" s="299" t="s">
        <v>35</v>
      </c>
      <c r="D2371" s="301">
        <v>1</v>
      </c>
      <c r="E2371" s="301">
        <v>876</v>
      </c>
      <c r="F2371" s="299" t="s">
        <v>370</v>
      </c>
    </row>
    <row r="2372" spans="1:6" x14ac:dyDescent="0.3">
      <c r="A2372" s="299" t="s">
        <v>495</v>
      </c>
      <c r="B2372" s="299" t="s">
        <v>430</v>
      </c>
      <c r="C2372" s="299" t="s">
        <v>35</v>
      </c>
      <c r="D2372" s="301">
        <v>0.2857142857142857</v>
      </c>
      <c r="E2372" s="301">
        <v>882</v>
      </c>
      <c r="F2372" s="299" t="s">
        <v>371</v>
      </c>
    </row>
    <row r="2373" spans="1:6" x14ac:dyDescent="0.3">
      <c r="A2373" s="299" t="s">
        <v>495</v>
      </c>
      <c r="B2373" s="299" t="s">
        <v>430</v>
      </c>
      <c r="C2373" s="299" t="s">
        <v>35</v>
      </c>
      <c r="D2373" s="301">
        <v>3.5238095238095237</v>
      </c>
      <c r="E2373" s="301">
        <v>887</v>
      </c>
      <c r="F2373" s="299" t="s">
        <v>398</v>
      </c>
    </row>
    <row r="2374" spans="1:6" x14ac:dyDescent="0.3">
      <c r="A2374" s="299" t="s">
        <v>495</v>
      </c>
      <c r="B2374" s="299" t="s">
        <v>430</v>
      </c>
      <c r="C2374" s="299" t="s">
        <v>35</v>
      </c>
      <c r="D2374" s="301">
        <v>3.1904761904761907</v>
      </c>
      <c r="E2374" s="301">
        <v>894</v>
      </c>
      <c r="F2374" s="299" t="s">
        <v>372</v>
      </c>
    </row>
    <row r="2375" spans="1:6" x14ac:dyDescent="0.3">
      <c r="A2375" s="299" t="s">
        <v>495</v>
      </c>
      <c r="B2375" s="299" t="s">
        <v>430</v>
      </c>
      <c r="C2375" s="299" t="s">
        <v>35</v>
      </c>
      <c r="D2375" s="301">
        <v>87.142857142857153</v>
      </c>
      <c r="E2375" s="301">
        <v>952</v>
      </c>
      <c r="F2375" s="299" t="s">
        <v>459</v>
      </c>
    </row>
    <row r="2376" spans="1:6" x14ac:dyDescent="0.3">
      <c r="A2376" s="299" t="s">
        <v>495</v>
      </c>
      <c r="B2376" s="299" t="s">
        <v>430</v>
      </c>
      <c r="C2376" s="299" t="s">
        <v>35</v>
      </c>
      <c r="D2376" s="301">
        <v>466.61904761904759</v>
      </c>
      <c r="E2376" s="301">
        <v>953</v>
      </c>
      <c r="F2376" s="299" t="s">
        <v>189</v>
      </c>
    </row>
    <row r="2377" spans="1:6" x14ac:dyDescent="0.3">
      <c r="A2377" s="299" t="s">
        <v>495</v>
      </c>
      <c r="B2377" s="299" t="s">
        <v>430</v>
      </c>
      <c r="C2377" s="299" t="s">
        <v>35</v>
      </c>
      <c r="D2377" s="301">
        <v>5.2380952380952381</v>
      </c>
      <c r="E2377" s="301">
        <v>954</v>
      </c>
      <c r="F2377" s="299" t="s">
        <v>189</v>
      </c>
    </row>
    <row r="2378" spans="1:6" x14ac:dyDescent="0.3">
      <c r="A2378" s="299" t="s">
        <v>495</v>
      </c>
      <c r="B2378" s="299" t="s">
        <v>430</v>
      </c>
      <c r="C2378" s="299" t="s">
        <v>35</v>
      </c>
      <c r="D2378" s="301">
        <v>1.0476190476190477</v>
      </c>
      <c r="E2378" s="301">
        <v>955</v>
      </c>
      <c r="F2378" s="299" t="s">
        <v>189</v>
      </c>
    </row>
    <row r="2379" spans="1:6" x14ac:dyDescent="0.3">
      <c r="A2379" s="299" t="s">
        <v>495</v>
      </c>
      <c r="B2379" s="299" t="s">
        <v>430</v>
      </c>
      <c r="C2379" s="299" t="s">
        <v>89</v>
      </c>
      <c r="D2379" s="301">
        <v>4</v>
      </c>
      <c r="E2379" s="301">
        <v>170</v>
      </c>
      <c r="F2379" s="299" t="s">
        <v>102</v>
      </c>
    </row>
    <row r="2380" spans="1:6" x14ac:dyDescent="0.3">
      <c r="A2380" s="299" t="s">
        <v>495</v>
      </c>
      <c r="B2380" s="299" t="s">
        <v>430</v>
      </c>
      <c r="C2380" s="299" t="s">
        <v>89</v>
      </c>
      <c r="D2380" s="301">
        <v>1</v>
      </c>
      <c r="E2380" s="301">
        <v>340</v>
      </c>
      <c r="F2380" s="299" t="s">
        <v>190</v>
      </c>
    </row>
    <row r="2381" spans="1:6" x14ac:dyDescent="0.3">
      <c r="A2381" s="299" t="s">
        <v>495</v>
      </c>
      <c r="B2381" s="299" t="s">
        <v>430</v>
      </c>
      <c r="C2381" s="299" t="s">
        <v>89</v>
      </c>
      <c r="D2381" s="301">
        <v>0.14285714285714285</v>
      </c>
      <c r="E2381" s="301">
        <v>504</v>
      </c>
      <c r="F2381" s="299" t="s">
        <v>95</v>
      </c>
    </row>
    <row r="2382" spans="1:6" x14ac:dyDescent="0.3">
      <c r="A2382" s="299" t="s">
        <v>495</v>
      </c>
      <c r="B2382" s="299" t="s">
        <v>430</v>
      </c>
      <c r="C2382" s="299" t="s">
        <v>89</v>
      </c>
      <c r="D2382" s="301">
        <v>3</v>
      </c>
      <c r="E2382" s="301">
        <v>558</v>
      </c>
      <c r="F2382" s="299" t="s">
        <v>191</v>
      </c>
    </row>
    <row r="2383" spans="1:6" x14ac:dyDescent="0.3">
      <c r="A2383" s="299" t="s">
        <v>495</v>
      </c>
      <c r="B2383" s="299" t="s">
        <v>430</v>
      </c>
      <c r="C2383" s="299" t="s">
        <v>89</v>
      </c>
      <c r="D2383" s="301">
        <v>1</v>
      </c>
      <c r="E2383" s="301">
        <v>600</v>
      </c>
      <c r="F2383" s="299" t="s">
        <v>192</v>
      </c>
    </row>
    <row r="2384" spans="1:6" x14ac:dyDescent="0.3">
      <c r="A2384" s="299" t="s">
        <v>495</v>
      </c>
      <c r="B2384" s="299" t="s">
        <v>430</v>
      </c>
      <c r="C2384" s="299" t="s">
        <v>89</v>
      </c>
      <c r="D2384" s="301">
        <v>1</v>
      </c>
      <c r="E2384" s="301">
        <v>608</v>
      </c>
      <c r="F2384" s="299" t="s">
        <v>327</v>
      </c>
    </row>
    <row r="2385" spans="1:6" x14ac:dyDescent="0.3">
      <c r="A2385" s="299" t="s">
        <v>495</v>
      </c>
      <c r="B2385" s="299" t="s">
        <v>430</v>
      </c>
      <c r="C2385" s="299" t="s">
        <v>89</v>
      </c>
      <c r="D2385" s="301">
        <v>5.2380952380952381</v>
      </c>
      <c r="E2385" s="301">
        <v>724</v>
      </c>
      <c r="F2385" s="299" t="s">
        <v>223</v>
      </c>
    </row>
    <row r="2386" spans="1:6" x14ac:dyDescent="0.3">
      <c r="A2386" s="299" t="s">
        <v>495</v>
      </c>
      <c r="B2386" s="299" t="s">
        <v>430</v>
      </c>
      <c r="C2386" s="299" t="s">
        <v>36</v>
      </c>
      <c r="D2386" s="301">
        <v>419.38095238095235</v>
      </c>
      <c r="E2386" s="301">
        <v>4</v>
      </c>
      <c r="F2386" s="299" t="s">
        <v>226</v>
      </c>
    </row>
    <row r="2387" spans="1:6" x14ac:dyDescent="0.3">
      <c r="A2387" s="299" t="s">
        <v>495</v>
      </c>
      <c r="B2387" s="299" t="s">
        <v>430</v>
      </c>
      <c r="C2387" s="299" t="s">
        <v>36</v>
      </c>
      <c r="D2387" s="301">
        <v>395.8095238095238</v>
      </c>
      <c r="E2387" s="301">
        <v>8</v>
      </c>
      <c r="F2387" s="299" t="s">
        <v>227</v>
      </c>
    </row>
    <row r="2388" spans="1:6" x14ac:dyDescent="0.3">
      <c r="A2388" s="299" t="s">
        <v>495</v>
      </c>
      <c r="B2388" s="299" t="s">
        <v>430</v>
      </c>
      <c r="C2388" s="299" t="s">
        <v>36</v>
      </c>
      <c r="D2388" s="301">
        <v>4</v>
      </c>
      <c r="E2388" s="301">
        <v>10</v>
      </c>
      <c r="F2388" s="299" t="s">
        <v>228</v>
      </c>
    </row>
    <row r="2389" spans="1:6" x14ac:dyDescent="0.3">
      <c r="A2389" s="299" t="s">
        <v>495</v>
      </c>
      <c r="B2389" s="299" t="s">
        <v>430</v>
      </c>
      <c r="C2389" s="299" t="s">
        <v>36</v>
      </c>
      <c r="D2389" s="301">
        <v>3520.1904761904761</v>
      </c>
      <c r="E2389" s="301">
        <v>12</v>
      </c>
      <c r="F2389" s="299" t="s">
        <v>229</v>
      </c>
    </row>
    <row r="2390" spans="1:6" x14ac:dyDescent="0.3">
      <c r="A2390" s="299" t="s">
        <v>495</v>
      </c>
      <c r="B2390" s="299" t="s">
        <v>430</v>
      </c>
      <c r="C2390" s="299" t="s">
        <v>36</v>
      </c>
      <c r="D2390" s="301">
        <v>2</v>
      </c>
      <c r="E2390" s="301">
        <v>16</v>
      </c>
      <c r="F2390" s="299" t="s">
        <v>399</v>
      </c>
    </row>
    <row r="2391" spans="1:6" x14ac:dyDescent="0.3">
      <c r="A2391" s="299" t="s">
        <v>495</v>
      </c>
      <c r="B2391" s="299" t="s">
        <v>430</v>
      </c>
      <c r="C2391" s="299" t="s">
        <v>36</v>
      </c>
      <c r="D2391" s="301">
        <v>123.19047619047619</v>
      </c>
      <c r="E2391" s="301">
        <v>20</v>
      </c>
      <c r="F2391" s="299" t="s">
        <v>230</v>
      </c>
    </row>
    <row r="2392" spans="1:6" x14ac:dyDescent="0.3">
      <c r="A2392" s="299" t="s">
        <v>495</v>
      </c>
      <c r="B2392" s="299" t="s">
        <v>430</v>
      </c>
      <c r="C2392" s="299" t="s">
        <v>36</v>
      </c>
      <c r="D2392" s="301">
        <v>108.19047619047619</v>
      </c>
      <c r="E2392" s="301">
        <v>24</v>
      </c>
      <c r="F2392" s="299" t="s">
        <v>231</v>
      </c>
    </row>
    <row r="2393" spans="1:6" x14ac:dyDescent="0.3">
      <c r="A2393" s="299" t="s">
        <v>495</v>
      </c>
      <c r="B2393" s="299" t="s">
        <v>430</v>
      </c>
      <c r="C2393" s="299" t="s">
        <v>36</v>
      </c>
      <c r="D2393" s="301">
        <v>3</v>
      </c>
      <c r="E2393" s="301">
        <v>28</v>
      </c>
      <c r="F2393" s="299" t="s">
        <v>373</v>
      </c>
    </row>
    <row r="2394" spans="1:6" x14ac:dyDescent="0.3">
      <c r="A2394" s="299" t="s">
        <v>495</v>
      </c>
      <c r="B2394" s="299" t="s">
        <v>430</v>
      </c>
      <c r="C2394" s="299" t="s">
        <v>36</v>
      </c>
      <c r="D2394" s="301">
        <v>81.19047619047619</v>
      </c>
      <c r="E2394" s="301">
        <v>31</v>
      </c>
      <c r="F2394" s="299" t="s">
        <v>232</v>
      </c>
    </row>
    <row r="2395" spans="1:6" x14ac:dyDescent="0.3">
      <c r="A2395" s="299" t="s">
        <v>495</v>
      </c>
      <c r="B2395" s="299" t="s">
        <v>430</v>
      </c>
      <c r="C2395" s="299" t="s">
        <v>36</v>
      </c>
      <c r="D2395" s="301">
        <v>10131.904761904761</v>
      </c>
      <c r="E2395" s="301">
        <v>32</v>
      </c>
      <c r="F2395" s="299" t="s">
        <v>183</v>
      </c>
    </row>
    <row r="2396" spans="1:6" x14ac:dyDescent="0.3">
      <c r="A2396" s="299" t="s">
        <v>495</v>
      </c>
      <c r="B2396" s="299" t="s">
        <v>430</v>
      </c>
      <c r="C2396" s="299" t="s">
        <v>36</v>
      </c>
      <c r="D2396" s="301">
        <v>123.0952380952381</v>
      </c>
      <c r="E2396" s="301">
        <v>36</v>
      </c>
      <c r="F2396" s="299" t="s">
        <v>233</v>
      </c>
    </row>
    <row r="2397" spans="1:6" x14ac:dyDescent="0.3">
      <c r="A2397" s="299" t="s">
        <v>495</v>
      </c>
      <c r="B2397" s="299" t="s">
        <v>430</v>
      </c>
      <c r="C2397" s="299" t="s">
        <v>36</v>
      </c>
      <c r="D2397" s="301">
        <v>464.04761904761909</v>
      </c>
      <c r="E2397" s="301">
        <v>40</v>
      </c>
      <c r="F2397" s="299" t="s">
        <v>100</v>
      </c>
    </row>
    <row r="2398" spans="1:6" x14ac:dyDescent="0.3">
      <c r="A2398" s="299" t="s">
        <v>495</v>
      </c>
      <c r="B2398" s="299" t="s">
        <v>430</v>
      </c>
      <c r="C2398" s="299" t="s">
        <v>36</v>
      </c>
      <c r="D2398" s="301">
        <v>1.4285714285714286</v>
      </c>
      <c r="E2398" s="301">
        <v>48</v>
      </c>
      <c r="F2398" s="299" t="s">
        <v>235</v>
      </c>
    </row>
    <row r="2399" spans="1:6" x14ac:dyDescent="0.3">
      <c r="A2399" s="299" t="s">
        <v>495</v>
      </c>
      <c r="B2399" s="299" t="s">
        <v>430</v>
      </c>
      <c r="C2399" s="299" t="s">
        <v>36</v>
      </c>
      <c r="D2399" s="301">
        <v>2978.1428571428569</v>
      </c>
      <c r="E2399" s="301">
        <v>50</v>
      </c>
      <c r="F2399" s="299" t="s">
        <v>236</v>
      </c>
    </row>
    <row r="2400" spans="1:6" x14ac:dyDescent="0.3">
      <c r="A2400" s="299" t="s">
        <v>495</v>
      </c>
      <c r="B2400" s="299" t="s">
        <v>430</v>
      </c>
      <c r="C2400" s="299" t="s">
        <v>36</v>
      </c>
      <c r="D2400" s="301">
        <v>688.66666666666663</v>
      </c>
      <c r="E2400" s="301">
        <v>51</v>
      </c>
      <c r="F2400" s="299" t="s">
        <v>237</v>
      </c>
    </row>
    <row r="2401" spans="1:6" x14ac:dyDescent="0.3">
      <c r="A2401" s="299" t="s">
        <v>495</v>
      </c>
      <c r="B2401" s="299" t="s">
        <v>430</v>
      </c>
      <c r="C2401" s="299" t="s">
        <v>36</v>
      </c>
      <c r="D2401" s="301">
        <v>4</v>
      </c>
      <c r="E2401" s="301">
        <v>52</v>
      </c>
      <c r="F2401" s="299" t="s">
        <v>238</v>
      </c>
    </row>
    <row r="2402" spans="1:6" x14ac:dyDescent="0.3">
      <c r="A2402" s="299" t="s">
        <v>495</v>
      </c>
      <c r="B2402" s="299" t="s">
        <v>430</v>
      </c>
      <c r="C2402" s="299" t="s">
        <v>36</v>
      </c>
      <c r="D2402" s="301">
        <v>1749.2380952380952</v>
      </c>
      <c r="E2402" s="301">
        <v>56</v>
      </c>
      <c r="F2402" s="299" t="s">
        <v>239</v>
      </c>
    </row>
    <row r="2403" spans="1:6" x14ac:dyDescent="0.3">
      <c r="A2403" s="299" t="s">
        <v>495</v>
      </c>
      <c r="B2403" s="299" t="s">
        <v>430</v>
      </c>
      <c r="C2403" s="299" t="s">
        <v>36</v>
      </c>
      <c r="D2403" s="301">
        <v>1</v>
      </c>
      <c r="E2403" s="301">
        <v>60</v>
      </c>
      <c r="F2403" s="299" t="s">
        <v>240</v>
      </c>
    </row>
    <row r="2404" spans="1:6" x14ac:dyDescent="0.3">
      <c r="A2404" s="299" t="s">
        <v>495</v>
      </c>
      <c r="B2404" s="299" t="s">
        <v>430</v>
      </c>
      <c r="C2404" s="299" t="s">
        <v>36</v>
      </c>
      <c r="D2404" s="301">
        <v>2.0476190476190474</v>
      </c>
      <c r="E2404" s="301">
        <v>64</v>
      </c>
      <c r="F2404" s="299" t="s">
        <v>374</v>
      </c>
    </row>
    <row r="2405" spans="1:6" x14ac:dyDescent="0.3">
      <c r="A2405" s="299" t="s">
        <v>495</v>
      </c>
      <c r="B2405" s="299" t="s">
        <v>430</v>
      </c>
      <c r="C2405" s="299" t="s">
        <v>36</v>
      </c>
      <c r="D2405" s="301">
        <v>6168.3809523809523</v>
      </c>
      <c r="E2405" s="301">
        <v>68</v>
      </c>
      <c r="F2405" s="299" t="s">
        <v>241</v>
      </c>
    </row>
    <row r="2406" spans="1:6" x14ac:dyDescent="0.3">
      <c r="A2406" s="299" t="s">
        <v>495</v>
      </c>
      <c r="B2406" s="299" t="s">
        <v>430</v>
      </c>
      <c r="C2406" s="299" t="s">
        <v>36</v>
      </c>
      <c r="D2406" s="301">
        <v>72.666666666666671</v>
      </c>
      <c r="E2406" s="301">
        <v>70</v>
      </c>
      <c r="F2406" s="299" t="s">
        <v>242</v>
      </c>
    </row>
    <row r="2407" spans="1:6" x14ac:dyDescent="0.3">
      <c r="A2407" s="299" t="s">
        <v>495</v>
      </c>
      <c r="B2407" s="299" t="s">
        <v>430</v>
      </c>
      <c r="C2407" s="299" t="s">
        <v>36</v>
      </c>
      <c r="D2407" s="301">
        <v>2</v>
      </c>
      <c r="E2407" s="301">
        <v>72</v>
      </c>
      <c r="F2407" s="299" t="s">
        <v>375</v>
      </c>
    </row>
    <row r="2408" spans="1:6" x14ac:dyDescent="0.3">
      <c r="A2408" s="299" t="s">
        <v>495</v>
      </c>
      <c r="B2408" s="299" t="s">
        <v>430</v>
      </c>
      <c r="C2408" s="299" t="s">
        <v>36</v>
      </c>
      <c r="D2408" s="301">
        <v>6352.8095238095239</v>
      </c>
      <c r="E2408" s="301">
        <v>76</v>
      </c>
      <c r="F2408" s="299" t="s">
        <v>243</v>
      </c>
    </row>
    <row r="2409" spans="1:6" x14ac:dyDescent="0.3">
      <c r="A2409" s="299" t="s">
        <v>495</v>
      </c>
      <c r="B2409" s="299" t="s">
        <v>430</v>
      </c>
      <c r="C2409" s="299" t="s">
        <v>36</v>
      </c>
      <c r="D2409" s="301">
        <v>2.6666666666666665</v>
      </c>
      <c r="E2409" s="301">
        <v>84</v>
      </c>
      <c r="F2409" s="299" t="s">
        <v>401</v>
      </c>
    </row>
    <row r="2410" spans="1:6" x14ac:dyDescent="0.3">
      <c r="A2410" s="299" t="s">
        <v>495</v>
      </c>
      <c r="B2410" s="299" t="s">
        <v>430</v>
      </c>
      <c r="C2410" s="299" t="s">
        <v>36</v>
      </c>
      <c r="D2410" s="301">
        <v>1</v>
      </c>
      <c r="E2410" s="301">
        <v>86</v>
      </c>
      <c r="F2410" s="299" t="s">
        <v>244</v>
      </c>
    </row>
    <row r="2411" spans="1:6" x14ac:dyDescent="0.3">
      <c r="A2411" s="299" t="s">
        <v>495</v>
      </c>
      <c r="B2411" s="299" t="s">
        <v>430</v>
      </c>
      <c r="C2411" s="299" t="s">
        <v>36</v>
      </c>
      <c r="D2411" s="301">
        <v>2.6666666666666665</v>
      </c>
      <c r="E2411" s="301">
        <v>92</v>
      </c>
      <c r="F2411" s="299" t="s">
        <v>376</v>
      </c>
    </row>
    <row r="2412" spans="1:6" x14ac:dyDescent="0.3">
      <c r="A2412" s="299" t="s">
        <v>495</v>
      </c>
      <c r="B2412" s="299" t="s">
        <v>430</v>
      </c>
      <c r="C2412" s="299" t="s">
        <v>36</v>
      </c>
      <c r="D2412" s="301">
        <v>6813.8095238095229</v>
      </c>
      <c r="E2412" s="301">
        <v>100</v>
      </c>
      <c r="F2412" s="299" t="s">
        <v>101</v>
      </c>
    </row>
    <row r="2413" spans="1:6" x14ac:dyDescent="0.3">
      <c r="A2413" s="299" t="s">
        <v>495</v>
      </c>
      <c r="B2413" s="299" t="s">
        <v>430</v>
      </c>
      <c r="C2413" s="299" t="s">
        <v>36</v>
      </c>
      <c r="D2413" s="301">
        <v>8.0476190476190474</v>
      </c>
      <c r="E2413" s="301">
        <v>104</v>
      </c>
      <c r="F2413" s="299" t="s">
        <v>245</v>
      </c>
    </row>
    <row r="2414" spans="1:6" x14ac:dyDescent="0.3">
      <c r="A2414" s="299" t="s">
        <v>495</v>
      </c>
      <c r="B2414" s="299" t="s">
        <v>430</v>
      </c>
      <c r="C2414" s="299" t="s">
        <v>36</v>
      </c>
      <c r="D2414" s="301">
        <v>5.0952380952380949</v>
      </c>
      <c r="E2414" s="301">
        <v>108</v>
      </c>
      <c r="F2414" s="299" t="s">
        <v>246</v>
      </c>
    </row>
    <row r="2415" spans="1:6" x14ac:dyDescent="0.3">
      <c r="A2415" s="299" t="s">
        <v>495</v>
      </c>
      <c r="B2415" s="299" t="s">
        <v>430</v>
      </c>
      <c r="C2415" s="299" t="s">
        <v>36</v>
      </c>
      <c r="D2415" s="301">
        <v>407.1904761904762</v>
      </c>
      <c r="E2415" s="301">
        <v>112</v>
      </c>
      <c r="F2415" s="299" t="s">
        <v>247</v>
      </c>
    </row>
    <row r="2416" spans="1:6" x14ac:dyDescent="0.3">
      <c r="A2416" s="299" t="s">
        <v>495</v>
      </c>
      <c r="B2416" s="299" t="s">
        <v>430</v>
      </c>
      <c r="C2416" s="299" t="s">
        <v>36</v>
      </c>
      <c r="D2416" s="301">
        <v>0.42857142857142855</v>
      </c>
      <c r="E2416" s="301">
        <v>116</v>
      </c>
      <c r="F2416" s="299" t="s">
        <v>248</v>
      </c>
    </row>
    <row r="2417" spans="1:6" x14ac:dyDescent="0.3">
      <c r="A2417" s="299" t="s">
        <v>495</v>
      </c>
      <c r="B2417" s="299" t="s">
        <v>430</v>
      </c>
      <c r="C2417" s="299" t="s">
        <v>36</v>
      </c>
      <c r="D2417" s="301">
        <v>803.33333333333326</v>
      </c>
      <c r="E2417" s="301">
        <v>120</v>
      </c>
      <c r="F2417" s="299" t="s">
        <v>249</v>
      </c>
    </row>
    <row r="2418" spans="1:6" x14ac:dyDescent="0.3">
      <c r="A2418" s="299" t="s">
        <v>495</v>
      </c>
      <c r="B2418" s="299" t="s">
        <v>430</v>
      </c>
      <c r="C2418" s="299" t="s">
        <v>36</v>
      </c>
      <c r="D2418" s="301">
        <v>215.04761904761904</v>
      </c>
      <c r="E2418" s="301">
        <v>124</v>
      </c>
      <c r="F2418" s="299" t="s">
        <v>250</v>
      </c>
    </row>
    <row r="2419" spans="1:6" x14ac:dyDescent="0.3">
      <c r="A2419" s="299" t="s">
        <v>495</v>
      </c>
      <c r="B2419" s="299" t="s">
        <v>430</v>
      </c>
      <c r="C2419" s="299" t="s">
        <v>36</v>
      </c>
      <c r="D2419" s="301">
        <v>241.28571428571428</v>
      </c>
      <c r="E2419" s="301">
        <v>132</v>
      </c>
      <c r="F2419" s="299" t="s">
        <v>251</v>
      </c>
    </row>
    <row r="2420" spans="1:6" x14ac:dyDescent="0.3">
      <c r="A2420" s="299" t="s">
        <v>495</v>
      </c>
      <c r="B2420" s="299" t="s">
        <v>430</v>
      </c>
      <c r="C2420" s="299" t="s">
        <v>36</v>
      </c>
      <c r="D2420" s="301">
        <v>26.285714285714285</v>
      </c>
      <c r="E2420" s="301">
        <v>140</v>
      </c>
      <c r="F2420" s="299" t="s">
        <v>378</v>
      </c>
    </row>
    <row r="2421" spans="1:6" x14ac:dyDescent="0.3">
      <c r="A2421" s="299" t="s">
        <v>495</v>
      </c>
      <c r="B2421" s="299" t="s">
        <v>430</v>
      </c>
      <c r="C2421" s="299" t="s">
        <v>36</v>
      </c>
      <c r="D2421" s="301">
        <v>56</v>
      </c>
      <c r="E2421" s="301">
        <v>144</v>
      </c>
      <c r="F2421" s="299" t="s">
        <v>253</v>
      </c>
    </row>
    <row r="2422" spans="1:6" x14ac:dyDescent="0.3">
      <c r="A2422" s="299" t="s">
        <v>495</v>
      </c>
      <c r="B2422" s="299" t="s">
        <v>430</v>
      </c>
      <c r="C2422" s="299" t="s">
        <v>36</v>
      </c>
      <c r="D2422" s="301">
        <v>12.904761904761905</v>
      </c>
      <c r="E2422" s="301">
        <v>148</v>
      </c>
      <c r="F2422" s="299" t="s">
        <v>379</v>
      </c>
    </row>
    <row r="2423" spans="1:6" x14ac:dyDescent="0.3">
      <c r="A2423" s="299" t="s">
        <v>495</v>
      </c>
      <c r="B2423" s="299" t="s">
        <v>430</v>
      </c>
      <c r="C2423" s="299" t="s">
        <v>36</v>
      </c>
      <c r="D2423" s="301">
        <v>2222.238095238095</v>
      </c>
      <c r="E2423" s="301">
        <v>152</v>
      </c>
      <c r="F2423" s="299" t="s">
        <v>254</v>
      </c>
    </row>
    <row r="2424" spans="1:6" x14ac:dyDescent="0.3">
      <c r="A2424" s="299" t="s">
        <v>495</v>
      </c>
      <c r="B2424" s="299" t="s">
        <v>430</v>
      </c>
      <c r="C2424" s="299" t="s">
        <v>36</v>
      </c>
      <c r="D2424" s="301">
        <v>17149.095238095237</v>
      </c>
      <c r="E2424" s="301">
        <v>156</v>
      </c>
      <c r="F2424" s="299" t="s">
        <v>112</v>
      </c>
    </row>
    <row r="2425" spans="1:6" x14ac:dyDescent="0.3">
      <c r="A2425" s="299" t="s">
        <v>495</v>
      </c>
      <c r="B2425" s="299" t="s">
        <v>430</v>
      </c>
      <c r="C2425" s="299" t="s">
        <v>36</v>
      </c>
      <c r="D2425" s="301">
        <v>29.714285714285715</v>
      </c>
      <c r="E2425" s="301">
        <v>158</v>
      </c>
      <c r="F2425" s="299" t="s">
        <v>255</v>
      </c>
    </row>
    <row r="2426" spans="1:6" x14ac:dyDescent="0.3">
      <c r="A2426" s="299" t="s">
        <v>495</v>
      </c>
      <c r="B2426" s="299" t="s">
        <v>430</v>
      </c>
      <c r="C2426" s="299" t="s">
        <v>36</v>
      </c>
      <c r="D2426" s="301">
        <v>1</v>
      </c>
      <c r="E2426" s="301">
        <v>162</v>
      </c>
      <c r="F2426" s="299" t="s">
        <v>256</v>
      </c>
    </row>
    <row r="2427" spans="1:6" x14ac:dyDescent="0.3">
      <c r="A2427" s="299" t="s">
        <v>495</v>
      </c>
      <c r="B2427" s="299" t="s">
        <v>430</v>
      </c>
      <c r="C2427" s="299" t="s">
        <v>36</v>
      </c>
      <c r="D2427" s="301">
        <v>3</v>
      </c>
      <c r="E2427" s="301">
        <v>166</v>
      </c>
      <c r="F2427" s="299" t="s">
        <v>422</v>
      </c>
    </row>
    <row r="2428" spans="1:6" x14ac:dyDescent="0.3">
      <c r="A2428" s="299" t="s">
        <v>495</v>
      </c>
      <c r="B2428" s="299" t="s">
        <v>430</v>
      </c>
      <c r="C2428" s="299" t="s">
        <v>36</v>
      </c>
      <c r="D2428" s="301">
        <v>42406.904761904763</v>
      </c>
      <c r="E2428" s="301">
        <v>170</v>
      </c>
      <c r="F2428" s="299" t="s">
        <v>102</v>
      </c>
    </row>
    <row r="2429" spans="1:6" x14ac:dyDescent="0.3">
      <c r="A2429" s="299" t="s">
        <v>495</v>
      </c>
      <c r="B2429" s="299" t="s">
        <v>430</v>
      </c>
      <c r="C2429" s="299" t="s">
        <v>36</v>
      </c>
      <c r="D2429" s="301">
        <v>7.3809523809523814</v>
      </c>
      <c r="E2429" s="301">
        <v>174</v>
      </c>
      <c r="F2429" s="299" t="s">
        <v>257</v>
      </c>
    </row>
    <row r="2430" spans="1:6" x14ac:dyDescent="0.3">
      <c r="A2430" s="299" t="s">
        <v>495</v>
      </c>
      <c r="B2430" s="299" t="s">
        <v>430</v>
      </c>
      <c r="C2430" s="299" t="s">
        <v>36</v>
      </c>
      <c r="D2430" s="301">
        <v>141.47619047619048</v>
      </c>
      <c r="E2430" s="301">
        <v>178</v>
      </c>
      <c r="F2430" s="299" t="s">
        <v>258</v>
      </c>
    </row>
    <row r="2431" spans="1:6" x14ac:dyDescent="0.3">
      <c r="A2431" s="299" t="s">
        <v>495</v>
      </c>
      <c r="B2431" s="299" t="s">
        <v>430</v>
      </c>
      <c r="C2431" s="299" t="s">
        <v>36</v>
      </c>
      <c r="D2431" s="301">
        <v>17.571428571428573</v>
      </c>
      <c r="E2431" s="301">
        <v>180</v>
      </c>
      <c r="F2431" s="299" t="s">
        <v>259</v>
      </c>
    </row>
    <row r="2432" spans="1:6" x14ac:dyDescent="0.3">
      <c r="A2432" s="299" t="s">
        <v>495</v>
      </c>
      <c r="B2432" s="299" t="s">
        <v>430</v>
      </c>
      <c r="C2432" s="299" t="s">
        <v>36</v>
      </c>
      <c r="D2432" s="301">
        <v>2</v>
      </c>
      <c r="E2432" s="301">
        <v>184</v>
      </c>
      <c r="F2432" s="299" t="s">
        <v>402</v>
      </c>
    </row>
    <row r="2433" spans="1:6" x14ac:dyDescent="0.3">
      <c r="A2433" s="299" t="s">
        <v>495</v>
      </c>
      <c r="B2433" s="299" t="s">
        <v>430</v>
      </c>
      <c r="C2433" s="299" t="s">
        <v>36</v>
      </c>
      <c r="D2433" s="301">
        <v>310.85714285714283</v>
      </c>
      <c r="E2433" s="301">
        <v>188</v>
      </c>
      <c r="F2433" s="299" t="s">
        <v>260</v>
      </c>
    </row>
    <row r="2434" spans="1:6" x14ac:dyDescent="0.3">
      <c r="A2434" s="299" t="s">
        <v>495</v>
      </c>
      <c r="B2434" s="299" t="s">
        <v>430</v>
      </c>
      <c r="C2434" s="299" t="s">
        <v>36</v>
      </c>
      <c r="D2434" s="301">
        <v>342.61904761904759</v>
      </c>
      <c r="E2434" s="301">
        <v>191</v>
      </c>
      <c r="F2434" s="299" t="s">
        <v>103</v>
      </c>
    </row>
    <row r="2435" spans="1:6" x14ac:dyDescent="0.3">
      <c r="A2435" s="299" t="s">
        <v>495</v>
      </c>
      <c r="B2435" s="299" t="s">
        <v>430</v>
      </c>
      <c r="C2435" s="299" t="s">
        <v>36</v>
      </c>
      <c r="D2435" s="301">
        <v>7259.2380952380954</v>
      </c>
      <c r="E2435" s="301">
        <v>192</v>
      </c>
      <c r="F2435" s="299" t="s">
        <v>261</v>
      </c>
    </row>
    <row r="2436" spans="1:6" x14ac:dyDescent="0.3">
      <c r="A2436" s="299" t="s">
        <v>495</v>
      </c>
      <c r="B2436" s="299" t="s">
        <v>430</v>
      </c>
      <c r="C2436" s="299" t="s">
        <v>36</v>
      </c>
      <c r="D2436" s="301">
        <v>100.61904761904762</v>
      </c>
      <c r="E2436" s="301">
        <v>196</v>
      </c>
      <c r="F2436" s="299" t="s">
        <v>120</v>
      </c>
    </row>
    <row r="2437" spans="1:6" x14ac:dyDescent="0.3">
      <c r="A2437" s="299" t="s">
        <v>495</v>
      </c>
      <c r="B2437" s="299" t="s">
        <v>430</v>
      </c>
      <c r="C2437" s="299" t="s">
        <v>36</v>
      </c>
      <c r="D2437" s="301">
        <v>344.80952380952385</v>
      </c>
      <c r="E2437" s="301">
        <v>203</v>
      </c>
      <c r="F2437" s="299" t="s">
        <v>224</v>
      </c>
    </row>
    <row r="2438" spans="1:6" x14ac:dyDescent="0.3">
      <c r="A2438" s="299" t="s">
        <v>495</v>
      </c>
      <c r="B2438" s="299" t="s">
        <v>430</v>
      </c>
      <c r="C2438" s="299" t="s">
        <v>36</v>
      </c>
      <c r="D2438" s="301">
        <v>46.333333333333336</v>
      </c>
      <c r="E2438" s="301">
        <v>204</v>
      </c>
      <c r="F2438" s="299" t="s">
        <v>262</v>
      </c>
    </row>
    <row r="2439" spans="1:6" x14ac:dyDescent="0.3">
      <c r="A2439" s="299" t="s">
        <v>495</v>
      </c>
      <c r="B2439" s="299" t="s">
        <v>430</v>
      </c>
      <c r="C2439" s="299" t="s">
        <v>36</v>
      </c>
      <c r="D2439" s="301">
        <v>638.71428571428567</v>
      </c>
      <c r="E2439" s="301">
        <v>208</v>
      </c>
      <c r="F2439" s="299" t="s">
        <v>113</v>
      </c>
    </row>
    <row r="2440" spans="1:6" x14ac:dyDescent="0.3">
      <c r="A2440" s="299" t="s">
        <v>495</v>
      </c>
      <c r="B2440" s="299" t="s">
        <v>430</v>
      </c>
      <c r="C2440" s="299" t="s">
        <v>36</v>
      </c>
      <c r="D2440" s="301">
        <v>41.61904761904762</v>
      </c>
      <c r="E2440" s="301">
        <v>212</v>
      </c>
      <c r="F2440" s="299" t="s">
        <v>263</v>
      </c>
    </row>
    <row r="2441" spans="1:6" x14ac:dyDescent="0.3">
      <c r="A2441" s="299" t="s">
        <v>495</v>
      </c>
      <c r="B2441" s="299" t="s">
        <v>430</v>
      </c>
      <c r="C2441" s="299" t="s">
        <v>36</v>
      </c>
      <c r="D2441" s="301">
        <v>6885.9047619047615</v>
      </c>
      <c r="E2441" s="301">
        <v>214</v>
      </c>
      <c r="F2441" s="299" t="s">
        <v>225</v>
      </c>
    </row>
    <row r="2442" spans="1:6" x14ac:dyDescent="0.3">
      <c r="A2442" s="299" t="s">
        <v>495</v>
      </c>
      <c r="B2442" s="299" t="s">
        <v>430</v>
      </c>
      <c r="C2442" s="299" t="s">
        <v>36</v>
      </c>
      <c r="D2442" s="301">
        <v>12743.285714285714</v>
      </c>
      <c r="E2442" s="301">
        <v>218</v>
      </c>
      <c r="F2442" s="299" t="s">
        <v>114</v>
      </c>
    </row>
    <row r="2443" spans="1:6" x14ac:dyDescent="0.3">
      <c r="A2443" s="299" t="s">
        <v>495</v>
      </c>
      <c r="B2443" s="299" t="s">
        <v>430</v>
      </c>
      <c r="C2443" s="299" t="s">
        <v>36</v>
      </c>
      <c r="D2443" s="301">
        <v>3144.8095238095239</v>
      </c>
      <c r="E2443" s="301">
        <v>222</v>
      </c>
      <c r="F2443" s="299" t="s">
        <v>264</v>
      </c>
    </row>
    <row r="2444" spans="1:6" x14ac:dyDescent="0.3">
      <c r="A2444" s="299" t="s">
        <v>495</v>
      </c>
      <c r="B2444" s="299" t="s">
        <v>430</v>
      </c>
      <c r="C2444" s="299" t="s">
        <v>36</v>
      </c>
      <c r="D2444" s="301">
        <v>894.71428571428578</v>
      </c>
      <c r="E2444" s="301">
        <v>226</v>
      </c>
      <c r="F2444" s="299" t="s">
        <v>265</v>
      </c>
    </row>
    <row r="2445" spans="1:6" x14ac:dyDescent="0.3">
      <c r="A2445" s="299" t="s">
        <v>495</v>
      </c>
      <c r="B2445" s="299" t="s">
        <v>430</v>
      </c>
      <c r="C2445" s="299" t="s">
        <v>36</v>
      </c>
      <c r="D2445" s="301">
        <v>37.61904761904762</v>
      </c>
      <c r="E2445" s="301">
        <v>231</v>
      </c>
      <c r="F2445" s="299" t="s">
        <v>266</v>
      </c>
    </row>
    <row r="2446" spans="1:6" x14ac:dyDescent="0.3">
      <c r="A2446" s="299" t="s">
        <v>495</v>
      </c>
      <c r="B2446" s="299" t="s">
        <v>430</v>
      </c>
      <c r="C2446" s="299" t="s">
        <v>36</v>
      </c>
      <c r="D2446" s="301">
        <v>38.238095238095241</v>
      </c>
      <c r="E2446" s="301">
        <v>232</v>
      </c>
      <c r="F2446" s="299" t="s">
        <v>380</v>
      </c>
    </row>
    <row r="2447" spans="1:6" x14ac:dyDescent="0.3">
      <c r="A2447" s="299" t="s">
        <v>495</v>
      </c>
      <c r="B2447" s="299" t="s">
        <v>430</v>
      </c>
      <c r="C2447" s="299" t="s">
        <v>36</v>
      </c>
      <c r="D2447" s="301">
        <v>141.61904761904762</v>
      </c>
      <c r="E2447" s="301">
        <v>233</v>
      </c>
      <c r="F2447" s="299" t="s">
        <v>104</v>
      </c>
    </row>
    <row r="2448" spans="1:6" x14ac:dyDescent="0.3">
      <c r="A2448" s="299" t="s">
        <v>495</v>
      </c>
      <c r="B2448" s="299" t="s">
        <v>430</v>
      </c>
      <c r="C2448" s="299" t="s">
        <v>36</v>
      </c>
      <c r="D2448" s="301">
        <v>1</v>
      </c>
      <c r="E2448" s="301">
        <v>234</v>
      </c>
      <c r="F2448" s="299" t="s">
        <v>267</v>
      </c>
    </row>
    <row r="2449" spans="1:6" x14ac:dyDescent="0.3">
      <c r="A2449" s="299" t="s">
        <v>495</v>
      </c>
      <c r="B2449" s="299" t="s">
        <v>430</v>
      </c>
      <c r="C2449" s="299" t="s">
        <v>36</v>
      </c>
      <c r="D2449" s="301">
        <v>1</v>
      </c>
      <c r="E2449" s="301">
        <v>238</v>
      </c>
      <c r="F2449" s="299" t="s">
        <v>403</v>
      </c>
    </row>
    <row r="2450" spans="1:6" x14ac:dyDescent="0.3">
      <c r="A2450" s="299" t="s">
        <v>495</v>
      </c>
      <c r="B2450" s="299" t="s">
        <v>430</v>
      </c>
      <c r="C2450" s="299" t="s">
        <v>36</v>
      </c>
      <c r="D2450" s="301">
        <v>1.3333333333333333</v>
      </c>
      <c r="E2450" s="301">
        <v>239</v>
      </c>
      <c r="F2450" s="299" t="s">
        <v>404</v>
      </c>
    </row>
    <row r="2451" spans="1:6" x14ac:dyDescent="0.3">
      <c r="A2451" s="299" t="s">
        <v>495</v>
      </c>
      <c r="B2451" s="299" t="s">
        <v>430</v>
      </c>
      <c r="C2451" s="299" t="s">
        <v>36</v>
      </c>
      <c r="D2451" s="301">
        <v>3</v>
      </c>
      <c r="E2451" s="301">
        <v>242</v>
      </c>
      <c r="F2451" s="299" t="s">
        <v>405</v>
      </c>
    </row>
    <row r="2452" spans="1:6" x14ac:dyDescent="0.3">
      <c r="A2452" s="299" t="s">
        <v>495</v>
      </c>
      <c r="B2452" s="299" t="s">
        <v>430</v>
      </c>
      <c r="C2452" s="299" t="s">
        <v>36</v>
      </c>
      <c r="D2452" s="301">
        <v>403.47619047619048</v>
      </c>
      <c r="E2452" s="301">
        <v>246</v>
      </c>
      <c r="F2452" s="299" t="s">
        <v>116</v>
      </c>
    </row>
    <row r="2453" spans="1:6" x14ac:dyDescent="0.3">
      <c r="A2453" s="299" t="s">
        <v>495</v>
      </c>
      <c r="B2453" s="299" t="s">
        <v>430</v>
      </c>
      <c r="C2453" s="299" t="s">
        <v>36</v>
      </c>
      <c r="D2453" s="301">
        <v>1.3809523809523809</v>
      </c>
      <c r="E2453" s="301">
        <v>249</v>
      </c>
      <c r="F2453" s="299" t="s">
        <v>218</v>
      </c>
    </row>
    <row r="2454" spans="1:6" x14ac:dyDescent="0.3">
      <c r="A2454" s="299" t="s">
        <v>495</v>
      </c>
      <c r="B2454" s="299" t="s">
        <v>430</v>
      </c>
      <c r="C2454" s="299" t="s">
        <v>36</v>
      </c>
      <c r="D2454" s="301">
        <v>8922.2380952380954</v>
      </c>
      <c r="E2454" s="301">
        <v>250</v>
      </c>
      <c r="F2454" s="299" t="s">
        <v>105</v>
      </c>
    </row>
    <row r="2455" spans="1:6" x14ac:dyDescent="0.3">
      <c r="A2455" s="299" t="s">
        <v>495</v>
      </c>
      <c r="B2455" s="299" t="s">
        <v>430</v>
      </c>
      <c r="C2455" s="299" t="s">
        <v>36</v>
      </c>
      <c r="D2455" s="301">
        <v>1</v>
      </c>
      <c r="E2455" s="301">
        <v>254</v>
      </c>
      <c r="F2455" s="299" t="s">
        <v>406</v>
      </c>
    </row>
    <row r="2456" spans="1:6" x14ac:dyDescent="0.3">
      <c r="A2456" s="299" t="s">
        <v>495</v>
      </c>
      <c r="B2456" s="299" t="s">
        <v>430</v>
      </c>
      <c r="C2456" s="299" t="s">
        <v>36</v>
      </c>
      <c r="D2456" s="301">
        <v>4</v>
      </c>
      <c r="E2456" s="301">
        <v>258</v>
      </c>
      <c r="F2456" s="299" t="s">
        <v>407</v>
      </c>
    </row>
    <row r="2457" spans="1:6" x14ac:dyDescent="0.3">
      <c r="A2457" s="299" t="s">
        <v>495</v>
      </c>
      <c r="B2457" s="299" t="s">
        <v>430</v>
      </c>
      <c r="C2457" s="299" t="s">
        <v>36</v>
      </c>
      <c r="D2457" s="301">
        <v>1</v>
      </c>
      <c r="E2457" s="301">
        <v>262</v>
      </c>
      <c r="F2457" s="299" t="s">
        <v>409</v>
      </c>
    </row>
    <row r="2458" spans="1:6" x14ac:dyDescent="0.3">
      <c r="A2458" s="299" t="s">
        <v>495</v>
      </c>
      <c r="B2458" s="299" t="s">
        <v>430</v>
      </c>
      <c r="C2458" s="299" t="s">
        <v>36</v>
      </c>
      <c r="D2458" s="301">
        <v>12.714285714285714</v>
      </c>
      <c r="E2458" s="301">
        <v>266</v>
      </c>
      <c r="F2458" s="299" t="s">
        <v>268</v>
      </c>
    </row>
    <row r="2459" spans="1:6" x14ac:dyDescent="0.3">
      <c r="A2459" s="299" t="s">
        <v>495</v>
      </c>
      <c r="B2459" s="299" t="s">
        <v>430</v>
      </c>
      <c r="C2459" s="299" t="s">
        <v>36</v>
      </c>
      <c r="D2459" s="301">
        <v>1078.3333333333333</v>
      </c>
      <c r="E2459" s="301">
        <v>268</v>
      </c>
      <c r="F2459" s="299" t="s">
        <v>269</v>
      </c>
    </row>
    <row r="2460" spans="1:6" x14ac:dyDescent="0.3">
      <c r="A2460" s="299" t="s">
        <v>495</v>
      </c>
      <c r="B2460" s="299" t="s">
        <v>430</v>
      </c>
      <c r="C2460" s="299" t="s">
        <v>36</v>
      </c>
      <c r="D2460" s="301">
        <v>5873.5714285714284</v>
      </c>
      <c r="E2460" s="301">
        <v>270</v>
      </c>
      <c r="F2460" s="299" t="s">
        <v>270</v>
      </c>
    </row>
    <row r="2461" spans="1:6" x14ac:dyDescent="0.3">
      <c r="A2461" s="299" t="s">
        <v>495</v>
      </c>
      <c r="B2461" s="299" t="s">
        <v>430</v>
      </c>
      <c r="C2461" s="299" t="s">
        <v>36</v>
      </c>
      <c r="D2461" s="301">
        <v>258.52380952380952</v>
      </c>
      <c r="E2461" s="301">
        <v>275</v>
      </c>
      <c r="F2461" s="299" t="s">
        <v>271</v>
      </c>
    </row>
    <row r="2462" spans="1:6" x14ac:dyDescent="0.3">
      <c r="A2462" s="299" t="s">
        <v>495</v>
      </c>
      <c r="B2462" s="299" t="s">
        <v>430</v>
      </c>
      <c r="C2462" s="299" t="s">
        <v>36</v>
      </c>
      <c r="D2462" s="301">
        <v>5089.333333333333</v>
      </c>
      <c r="E2462" s="301">
        <v>276</v>
      </c>
      <c r="F2462" s="299" t="s">
        <v>99</v>
      </c>
    </row>
    <row r="2463" spans="1:6" x14ac:dyDescent="0.3">
      <c r="A2463" s="299" t="s">
        <v>495</v>
      </c>
      <c r="B2463" s="299" t="s">
        <v>430</v>
      </c>
      <c r="C2463" s="299" t="s">
        <v>36</v>
      </c>
      <c r="D2463" s="301">
        <v>3243.4761904761904</v>
      </c>
      <c r="E2463" s="301">
        <v>288</v>
      </c>
      <c r="F2463" s="299" t="s">
        <v>272</v>
      </c>
    </row>
    <row r="2464" spans="1:6" x14ac:dyDescent="0.3">
      <c r="A2464" s="299" t="s">
        <v>495</v>
      </c>
      <c r="B2464" s="299" t="s">
        <v>430</v>
      </c>
      <c r="C2464" s="299" t="s">
        <v>36</v>
      </c>
      <c r="D2464" s="301">
        <v>4</v>
      </c>
      <c r="E2464" s="301">
        <v>292</v>
      </c>
      <c r="F2464" s="299" t="s">
        <v>273</v>
      </c>
    </row>
    <row r="2465" spans="1:6" x14ac:dyDescent="0.3">
      <c r="A2465" s="299" t="s">
        <v>495</v>
      </c>
      <c r="B2465" s="299" t="s">
        <v>430</v>
      </c>
      <c r="C2465" s="299" t="s">
        <v>36</v>
      </c>
      <c r="D2465" s="301">
        <v>689.90476190476193</v>
      </c>
      <c r="E2465" s="301">
        <v>300</v>
      </c>
      <c r="F2465" s="299" t="s">
        <v>117</v>
      </c>
    </row>
    <row r="2466" spans="1:6" x14ac:dyDescent="0.3">
      <c r="A2466" s="299" t="s">
        <v>495</v>
      </c>
      <c r="B2466" s="299" t="s">
        <v>430</v>
      </c>
      <c r="C2466" s="299" t="s">
        <v>36</v>
      </c>
      <c r="D2466" s="301">
        <v>5</v>
      </c>
      <c r="E2466" s="301">
        <v>304</v>
      </c>
      <c r="F2466" s="299" t="s">
        <v>381</v>
      </c>
    </row>
    <row r="2467" spans="1:6" x14ac:dyDescent="0.3">
      <c r="A2467" s="299" t="s">
        <v>495</v>
      </c>
      <c r="B2467" s="299" t="s">
        <v>430</v>
      </c>
      <c r="C2467" s="299" t="s">
        <v>36</v>
      </c>
      <c r="D2467" s="301">
        <v>6</v>
      </c>
      <c r="E2467" s="301">
        <v>308</v>
      </c>
      <c r="F2467" s="299" t="s">
        <v>7</v>
      </c>
    </row>
    <row r="2468" spans="1:6" x14ac:dyDescent="0.3">
      <c r="A2468" s="299" t="s">
        <v>495</v>
      </c>
      <c r="B2468" s="299" t="s">
        <v>430</v>
      </c>
      <c r="C2468" s="299" t="s">
        <v>36</v>
      </c>
      <c r="D2468" s="301">
        <v>1104.047619047619</v>
      </c>
      <c r="E2468" s="301">
        <v>320</v>
      </c>
      <c r="F2468" s="299" t="s">
        <v>274</v>
      </c>
    </row>
    <row r="2469" spans="1:6" x14ac:dyDescent="0.3">
      <c r="A2469" s="299" t="s">
        <v>495</v>
      </c>
      <c r="B2469" s="299" t="s">
        <v>430</v>
      </c>
      <c r="C2469" s="299" t="s">
        <v>36</v>
      </c>
      <c r="D2469" s="301">
        <v>2655.2857142857142</v>
      </c>
      <c r="E2469" s="301">
        <v>324</v>
      </c>
      <c r="F2469" s="299" t="s">
        <v>275</v>
      </c>
    </row>
    <row r="2470" spans="1:6" x14ac:dyDescent="0.3">
      <c r="A2470" s="299" t="s">
        <v>495</v>
      </c>
      <c r="B2470" s="299" t="s">
        <v>430</v>
      </c>
      <c r="C2470" s="299" t="s">
        <v>36</v>
      </c>
      <c r="D2470" s="301">
        <v>0.95238095238095233</v>
      </c>
      <c r="E2470" s="301">
        <v>328</v>
      </c>
      <c r="F2470" s="299" t="s">
        <v>276</v>
      </c>
    </row>
    <row r="2471" spans="1:6" x14ac:dyDescent="0.3">
      <c r="A2471" s="299" t="s">
        <v>495</v>
      </c>
      <c r="B2471" s="299" t="s">
        <v>430</v>
      </c>
      <c r="C2471" s="299" t="s">
        <v>36</v>
      </c>
      <c r="D2471" s="301">
        <v>93.428571428571431</v>
      </c>
      <c r="E2471" s="301">
        <v>332</v>
      </c>
      <c r="F2471" s="299" t="s">
        <v>277</v>
      </c>
    </row>
    <row r="2472" spans="1:6" x14ac:dyDescent="0.3">
      <c r="A2472" s="299" t="s">
        <v>495</v>
      </c>
      <c r="B2472" s="299" t="s">
        <v>430</v>
      </c>
      <c r="C2472" s="299" t="s">
        <v>36</v>
      </c>
      <c r="D2472" s="301">
        <v>1</v>
      </c>
      <c r="E2472" s="301">
        <v>334</v>
      </c>
      <c r="F2472" s="299" t="s">
        <v>382</v>
      </c>
    </row>
    <row r="2473" spans="1:6" x14ac:dyDescent="0.3">
      <c r="A2473" s="299" t="s">
        <v>495</v>
      </c>
      <c r="B2473" s="299" t="s">
        <v>430</v>
      </c>
      <c r="C2473" s="299" t="s">
        <v>36</v>
      </c>
      <c r="D2473" s="301">
        <v>10387.809523809525</v>
      </c>
      <c r="E2473" s="301">
        <v>340</v>
      </c>
      <c r="F2473" s="299" t="s">
        <v>190</v>
      </c>
    </row>
    <row r="2474" spans="1:6" x14ac:dyDescent="0.3">
      <c r="A2474" s="299" t="s">
        <v>495</v>
      </c>
      <c r="B2474" s="299" t="s">
        <v>430</v>
      </c>
      <c r="C2474" s="299" t="s">
        <v>36</v>
      </c>
      <c r="D2474" s="301">
        <v>2</v>
      </c>
      <c r="E2474" s="301">
        <v>344</v>
      </c>
      <c r="F2474" s="299" t="s">
        <v>278</v>
      </c>
    </row>
    <row r="2475" spans="1:6" x14ac:dyDescent="0.3">
      <c r="A2475" s="299" t="s">
        <v>495</v>
      </c>
      <c r="B2475" s="299" t="s">
        <v>430</v>
      </c>
      <c r="C2475" s="299" t="s">
        <v>36</v>
      </c>
      <c r="D2475" s="301">
        <v>727.19047619047615</v>
      </c>
      <c r="E2475" s="301">
        <v>348</v>
      </c>
      <c r="F2475" s="299" t="s">
        <v>279</v>
      </c>
    </row>
    <row r="2476" spans="1:6" x14ac:dyDescent="0.3">
      <c r="A2476" s="299" t="s">
        <v>495</v>
      </c>
      <c r="B2476" s="299" t="s">
        <v>430</v>
      </c>
      <c r="C2476" s="299" t="s">
        <v>36</v>
      </c>
      <c r="D2476" s="301">
        <v>43.095238095238095</v>
      </c>
      <c r="E2476" s="301">
        <v>352</v>
      </c>
      <c r="F2476" s="299" t="s">
        <v>280</v>
      </c>
    </row>
    <row r="2477" spans="1:6" x14ac:dyDescent="0.3">
      <c r="A2477" s="299" t="s">
        <v>495</v>
      </c>
      <c r="B2477" s="299" t="s">
        <v>430</v>
      </c>
      <c r="C2477" s="299" t="s">
        <v>36</v>
      </c>
      <c r="D2477" s="301">
        <v>7658.1428571428569</v>
      </c>
      <c r="E2477" s="301">
        <v>356</v>
      </c>
      <c r="F2477" s="299" t="s">
        <v>281</v>
      </c>
    </row>
    <row r="2478" spans="1:6" x14ac:dyDescent="0.3">
      <c r="A2478" s="299" t="s">
        <v>495</v>
      </c>
      <c r="B2478" s="299" t="s">
        <v>430</v>
      </c>
      <c r="C2478" s="299" t="s">
        <v>36</v>
      </c>
      <c r="D2478" s="301">
        <v>238.0952380952381</v>
      </c>
      <c r="E2478" s="301">
        <v>360</v>
      </c>
      <c r="F2478" s="299" t="s">
        <v>282</v>
      </c>
    </row>
    <row r="2479" spans="1:6" x14ac:dyDescent="0.3">
      <c r="A2479" s="299" t="s">
        <v>495</v>
      </c>
      <c r="B2479" s="299" t="s">
        <v>430</v>
      </c>
      <c r="C2479" s="299" t="s">
        <v>36</v>
      </c>
      <c r="D2479" s="301">
        <v>488.42857142857139</v>
      </c>
      <c r="E2479" s="301">
        <v>364</v>
      </c>
      <c r="F2479" s="299" t="s">
        <v>283</v>
      </c>
    </row>
    <row r="2480" spans="1:6" x14ac:dyDescent="0.3">
      <c r="A2480" s="299" t="s">
        <v>495</v>
      </c>
      <c r="B2480" s="299" t="s">
        <v>430</v>
      </c>
      <c r="C2480" s="299" t="s">
        <v>36</v>
      </c>
      <c r="D2480" s="301">
        <v>91.285714285714278</v>
      </c>
      <c r="E2480" s="301">
        <v>368</v>
      </c>
      <c r="F2480" s="299" t="s">
        <v>284</v>
      </c>
    </row>
    <row r="2481" spans="1:6" x14ac:dyDescent="0.3">
      <c r="A2481" s="299" t="s">
        <v>495</v>
      </c>
      <c r="B2481" s="299" t="s">
        <v>430</v>
      </c>
      <c r="C2481" s="299" t="s">
        <v>36</v>
      </c>
      <c r="D2481" s="301">
        <v>1646.952380952381</v>
      </c>
      <c r="E2481" s="301">
        <v>372</v>
      </c>
      <c r="F2481" s="299" t="s">
        <v>106</v>
      </c>
    </row>
    <row r="2482" spans="1:6" x14ac:dyDescent="0.3">
      <c r="A2482" s="299" t="s">
        <v>495</v>
      </c>
      <c r="B2482" s="299" t="s">
        <v>430</v>
      </c>
      <c r="C2482" s="299" t="s">
        <v>36</v>
      </c>
      <c r="D2482" s="301">
        <v>125.33333333333333</v>
      </c>
      <c r="E2482" s="301">
        <v>376</v>
      </c>
      <c r="F2482" s="299" t="s">
        <v>285</v>
      </c>
    </row>
    <row r="2483" spans="1:6" x14ac:dyDescent="0.3">
      <c r="A2483" s="299" t="s">
        <v>495</v>
      </c>
      <c r="B2483" s="299" t="s">
        <v>430</v>
      </c>
      <c r="C2483" s="299" t="s">
        <v>36</v>
      </c>
      <c r="D2483" s="301">
        <v>33273.571428571428</v>
      </c>
      <c r="E2483" s="301">
        <v>380</v>
      </c>
      <c r="F2483" s="299" t="s">
        <v>107</v>
      </c>
    </row>
    <row r="2484" spans="1:6" x14ac:dyDescent="0.3">
      <c r="A2484" s="299" t="s">
        <v>495</v>
      </c>
      <c r="B2484" s="299" t="s">
        <v>430</v>
      </c>
      <c r="C2484" s="299" t="s">
        <v>36</v>
      </c>
      <c r="D2484" s="301">
        <v>1241.6190476190477</v>
      </c>
      <c r="E2484" s="301">
        <v>384</v>
      </c>
      <c r="F2484" s="299" t="s">
        <v>286</v>
      </c>
    </row>
    <row r="2485" spans="1:6" x14ac:dyDescent="0.3">
      <c r="A2485" s="299" t="s">
        <v>495</v>
      </c>
      <c r="B2485" s="299" t="s">
        <v>430</v>
      </c>
      <c r="C2485" s="299" t="s">
        <v>36</v>
      </c>
      <c r="D2485" s="301">
        <v>29.523809523809526</v>
      </c>
      <c r="E2485" s="301">
        <v>388</v>
      </c>
      <c r="F2485" s="299" t="s">
        <v>287</v>
      </c>
    </row>
    <row r="2486" spans="1:6" x14ac:dyDescent="0.3">
      <c r="A2486" s="299" t="s">
        <v>495</v>
      </c>
      <c r="B2486" s="299" t="s">
        <v>430</v>
      </c>
      <c r="C2486" s="299" t="s">
        <v>36</v>
      </c>
      <c r="D2486" s="301">
        <v>169.47619047619048</v>
      </c>
      <c r="E2486" s="301">
        <v>392</v>
      </c>
      <c r="F2486" s="299" t="s">
        <v>288</v>
      </c>
    </row>
    <row r="2487" spans="1:6" x14ac:dyDescent="0.3">
      <c r="A2487" s="299" t="s">
        <v>495</v>
      </c>
      <c r="B2487" s="299" t="s">
        <v>430</v>
      </c>
      <c r="C2487" s="299" t="s">
        <v>36</v>
      </c>
      <c r="D2487" s="301">
        <v>97.428571428571431</v>
      </c>
      <c r="E2487" s="301">
        <v>398</v>
      </c>
      <c r="F2487" s="299" t="s">
        <v>289</v>
      </c>
    </row>
    <row r="2488" spans="1:6" x14ac:dyDescent="0.3">
      <c r="A2488" s="299" t="s">
        <v>495</v>
      </c>
      <c r="B2488" s="299" t="s">
        <v>430</v>
      </c>
      <c r="C2488" s="299" t="s">
        <v>36</v>
      </c>
      <c r="D2488" s="301">
        <v>98.285714285714292</v>
      </c>
      <c r="E2488" s="301">
        <v>400</v>
      </c>
      <c r="F2488" s="299" t="s">
        <v>290</v>
      </c>
    </row>
    <row r="2489" spans="1:6" x14ac:dyDescent="0.3">
      <c r="A2489" s="299" t="s">
        <v>495</v>
      </c>
      <c r="B2489" s="299" t="s">
        <v>430</v>
      </c>
      <c r="C2489" s="299" t="s">
        <v>36</v>
      </c>
      <c r="D2489" s="301">
        <v>74.38095238095238</v>
      </c>
      <c r="E2489" s="301">
        <v>404</v>
      </c>
      <c r="F2489" s="299" t="s">
        <v>291</v>
      </c>
    </row>
    <row r="2490" spans="1:6" x14ac:dyDescent="0.3">
      <c r="A2490" s="299" t="s">
        <v>495</v>
      </c>
      <c r="B2490" s="299" t="s">
        <v>430</v>
      </c>
      <c r="C2490" s="299" t="s">
        <v>36</v>
      </c>
      <c r="D2490" s="301">
        <v>10.047619047619047</v>
      </c>
      <c r="E2490" s="301">
        <v>408</v>
      </c>
      <c r="F2490" s="299" t="s">
        <v>292</v>
      </c>
    </row>
    <row r="2491" spans="1:6" x14ac:dyDescent="0.3">
      <c r="A2491" s="299" t="s">
        <v>495</v>
      </c>
      <c r="B2491" s="299" t="s">
        <v>430</v>
      </c>
      <c r="C2491" s="299" t="s">
        <v>36</v>
      </c>
      <c r="D2491" s="301">
        <v>122.0952380952381</v>
      </c>
      <c r="E2491" s="301">
        <v>410</v>
      </c>
      <c r="F2491" s="299" t="s">
        <v>293</v>
      </c>
    </row>
    <row r="2492" spans="1:6" x14ac:dyDescent="0.3">
      <c r="A2492" s="299" t="s">
        <v>495</v>
      </c>
      <c r="B2492" s="299" t="s">
        <v>430</v>
      </c>
      <c r="C2492" s="299" t="s">
        <v>36</v>
      </c>
      <c r="D2492" s="301">
        <v>6</v>
      </c>
      <c r="E2492" s="301">
        <v>414</v>
      </c>
      <c r="F2492" s="299" t="s">
        <v>294</v>
      </c>
    </row>
    <row r="2493" spans="1:6" x14ac:dyDescent="0.3">
      <c r="A2493" s="299" t="s">
        <v>495</v>
      </c>
      <c r="B2493" s="299" t="s">
        <v>430</v>
      </c>
      <c r="C2493" s="299" t="s">
        <v>36</v>
      </c>
      <c r="D2493" s="301">
        <v>17.285714285714285</v>
      </c>
      <c r="E2493" s="301">
        <v>417</v>
      </c>
      <c r="F2493" s="299" t="s">
        <v>295</v>
      </c>
    </row>
    <row r="2494" spans="1:6" x14ac:dyDescent="0.3">
      <c r="A2494" s="299" t="s">
        <v>495</v>
      </c>
      <c r="B2494" s="299" t="s">
        <v>430</v>
      </c>
      <c r="C2494" s="299" t="s">
        <v>36</v>
      </c>
      <c r="D2494" s="301">
        <v>1.3333333333333333</v>
      </c>
      <c r="E2494" s="301">
        <v>418</v>
      </c>
      <c r="F2494" s="299" t="s">
        <v>296</v>
      </c>
    </row>
    <row r="2495" spans="1:6" x14ac:dyDescent="0.3">
      <c r="A2495" s="299" t="s">
        <v>495</v>
      </c>
      <c r="B2495" s="299" t="s">
        <v>430</v>
      </c>
      <c r="C2495" s="299" t="s">
        <v>36</v>
      </c>
      <c r="D2495" s="301">
        <v>343.66666666666669</v>
      </c>
      <c r="E2495" s="301">
        <v>422</v>
      </c>
      <c r="F2495" s="299" t="s">
        <v>297</v>
      </c>
    </row>
    <row r="2496" spans="1:6" x14ac:dyDescent="0.3">
      <c r="A2496" s="299" t="s">
        <v>495</v>
      </c>
      <c r="B2496" s="299" t="s">
        <v>430</v>
      </c>
      <c r="C2496" s="299" t="s">
        <v>36</v>
      </c>
      <c r="D2496" s="301">
        <v>307.66666666666669</v>
      </c>
      <c r="E2496" s="301">
        <v>428</v>
      </c>
      <c r="F2496" s="299" t="s">
        <v>108</v>
      </c>
    </row>
    <row r="2497" spans="1:6" x14ac:dyDescent="0.3">
      <c r="A2497" s="299" t="s">
        <v>495</v>
      </c>
      <c r="B2497" s="299" t="s">
        <v>430</v>
      </c>
      <c r="C2497" s="299" t="s">
        <v>36</v>
      </c>
      <c r="D2497" s="301">
        <v>54.428571428571431</v>
      </c>
      <c r="E2497" s="301">
        <v>430</v>
      </c>
      <c r="F2497" s="299" t="s">
        <v>383</v>
      </c>
    </row>
    <row r="2498" spans="1:6" x14ac:dyDescent="0.3">
      <c r="A2498" s="299" t="s">
        <v>495</v>
      </c>
      <c r="B2498" s="299" t="s">
        <v>430</v>
      </c>
      <c r="C2498" s="299" t="s">
        <v>36</v>
      </c>
      <c r="D2498" s="301">
        <v>66.333333333333343</v>
      </c>
      <c r="E2498" s="301">
        <v>434</v>
      </c>
      <c r="F2498" s="299" t="s">
        <v>299</v>
      </c>
    </row>
    <row r="2499" spans="1:6" x14ac:dyDescent="0.3">
      <c r="A2499" s="299" t="s">
        <v>495</v>
      </c>
      <c r="B2499" s="299" t="s">
        <v>430</v>
      </c>
      <c r="C2499" s="299" t="s">
        <v>36</v>
      </c>
      <c r="D2499" s="301">
        <v>3</v>
      </c>
      <c r="E2499" s="301">
        <v>438</v>
      </c>
      <c r="F2499" s="299" t="s">
        <v>300</v>
      </c>
    </row>
    <row r="2500" spans="1:6" x14ac:dyDescent="0.3">
      <c r="A2500" s="299" t="s">
        <v>495</v>
      </c>
      <c r="B2500" s="299" t="s">
        <v>430</v>
      </c>
      <c r="C2500" s="299" t="s">
        <v>36</v>
      </c>
      <c r="D2500" s="301">
        <v>994.23809523809518</v>
      </c>
      <c r="E2500" s="301">
        <v>440</v>
      </c>
      <c r="F2500" s="299" t="s">
        <v>118</v>
      </c>
    </row>
    <row r="2501" spans="1:6" x14ac:dyDescent="0.3">
      <c r="A2501" s="299" t="s">
        <v>495</v>
      </c>
      <c r="B2501" s="299" t="s">
        <v>430</v>
      </c>
      <c r="C2501" s="299" t="s">
        <v>36</v>
      </c>
      <c r="D2501" s="301">
        <v>75.714285714285708</v>
      </c>
      <c r="E2501" s="301">
        <v>442</v>
      </c>
      <c r="F2501" s="299" t="s">
        <v>121</v>
      </c>
    </row>
    <row r="2502" spans="1:6" x14ac:dyDescent="0.3">
      <c r="A2502" s="299" t="s">
        <v>495</v>
      </c>
      <c r="B2502" s="299" t="s">
        <v>430</v>
      </c>
      <c r="C2502" s="299" t="s">
        <v>36</v>
      </c>
      <c r="D2502" s="301">
        <v>3</v>
      </c>
      <c r="E2502" s="301">
        <v>446</v>
      </c>
      <c r="F2502" s="299" t="s">
        <v>416</v>
      </c>
    </row>
    <row r="2503" spans="1:6" x14ac:dyDescent="0.3">
      <c r="A2503" s="299" t="s">
        <v>495</v>
      </c>
      <c r="B2503" s="299" t="s">
        <v>430</v>
      </c>
      <c r="C2503" s="299" t="s">
        <v>36</v>
      </c>
      <c r="D2503" s="301">
        <v>8</v>
      </c>
      <c r="E2503" s="301">
        <v>450</v>
      </c>
      <c r="F2503" s="299" t="s">
        <v>301</v>
      </c>
    </row>
    <row r="2504" spans="1:6" x14ac:dyDescent="0.3">
      <c r="A2504" s="299" t="s">
        <v>495</v>
      </c>
      <c r="B2504" s="299" t="s">
        <v>430</v>
      </c>
      <c r="C2504" s="299" t="s">
        <v>36</v>
      </c>
      <c r="D2504" s="301">
        <v>6.7619047619047619</v>
      </c>
      <c r="E2504" s="301">
        <v>454</v>
      </c>
      <c r="F2504" s="299" t="s">
        <v>302</v>
      </c>
    </row>
    <row r="2505" spans="1:6" x14ac:dyDescent="0.3">
      <c r="A2505" s="299" t="s">
        <v>495</v>
      </c>
      <c r="B2505" s="299" t="s">
        <v>430</v>
      </c>
      <c r="C2505" s="299" t="s">
        <v>36</v>
      </c>
      <c r="D2505" s="301">
        <v>26.428571428571427</v>
      </c>
      <c r="E2505" s="301">
        <v>458</v>
      </c>
      <c r="F2505" s="299" t="s">
        <v>303</v>
      </c>
    </row>
    <row r="2506" spans="1:6" x14ac:dyDescent="0.3">
      <c r="A2506" s="299" t="s">
        <v>495</v>
      </c>
      <c r="B2506" s="299" t="s">
        <v>430</v>
      </c>
      <c r="C2506" s="299" t="s">
        <v>36</v>
      </c>
      <c r="D2506" s="301">
        <v>1.6666666666666667</v>
      </c>
      <c r="E2506" s="301">
        <v>462</v>
      </c>
      <c r="F2506" s="299" t="s">
        <v>384</v>
      </c>
    </row>
    <row r="2507" spans="1:6" x14ac:dyDescent="0.3">
      <c r="A2507" s="299" t="s">
        <v>495</v>
      </c>
      <c r="B2507" s="299" t="s">
        <v>430</v>
      </c>
      <c r="C2507" s="299" t="s">
        <v>36</v>
      </c>
      <c r="D2507" s="301">
        <v>9904.8095238095229</v>
      </c>
      <c r="E2507" s="301">
        <v>466</v>
      </c>
      <c r="F2507" s="299" t="s">
        <v>304</v>
      </c>
    </row>
    <row r="2508" spans="1:6" x14ac:dyDescent="0.3">
      <c r="A2508" s="299" t="s">
        <v>495</v>
      </c>
      <c r="B2508" s="299" t="s">
        <v>430</v>
      </c>
      <c r="C2508" s="299" t="s">
        <v>36</v>
      </c>
      <c r="D2508" s="301">
        <v>48.095238095238095</v>
      </c>
      <c r="E2508" s="301">
        <v>470</v>
      </c>
      <c r="F2508" s="299" t="s">
        <v>122</v>
      </c>
    </row>
    <row r="2509" spans="1:6" x14ac:dyDescent="0.3">
      <c r="A2509" s="299" t="s">
        <v>495</v>
      </c>
      <c r="B2509" s="299" t="s">
        <v>430</v>
      </c>
      <c r="C2509" s="299" t="s">
        <v>36</v>
      </c>
      <c r="D2509" s="301">
        <v>3.4761904761904763</v>
      </c>
      <c r="E2509" s="301">
        <v>474</v>
      </c>
      <c r="F2509" s="299" t="s">
        <v>385</v>
      </c>
    </row>
    <row r="2510" spans="1:6" x14ac:dyDescent="0.3">
      <c r="A2510" s="299" t="s">
        <v>495</v>
      </c>
      <c r="B2510" s="299" t="s">
        <v>430</v>
      </c>
      <c r="C2510" s="299" t="s">
        <v>36</v>
      </c>
      <c r="D2510" s="301">
        <v>706.95238095238096</v>
      </c>
      <c r="E2510" s="301">
        <v>478</v>
      </c>
      <c r="F2510" s="299" t="s">
        <v>305</v>
      </c>
    </row>
    <row r="2511" spans="1:6" x14ac:dyDescent="0.3">
      <c r="A2511" s="299" t="s">
        <v>495</v>
      </c>
      <c r="B2511" s="299" t="s">
        <v>430</v>
      </c>
      <c r="C2511" s="299" t="s">
        <v>36</v>
      </c>
      <c r="D2511" s="301">
        <v>7.5714285714285712</v>
      </c>
      <c r="E2511" s="301">
        <v>480</v>
      </c>
      <c r="F2511" s="299" t="s">
        <v>306</v>
      </c>
    </row>
    <row r="2512" spans="1:6" x14ac:dyDescent="0.3">
      <c r="A2512" s="299" t="s">
        <v>495</v>
      </c>
      <c r="B2512" s="299" t="s">
        <v>430</v>
      </c>
      <c r="C2512" s="299" t="s">
        <v>36</v>
      </c>
      <c r="D2512" s="301">
        <v>2489.2380952380954</v>
      </c>
      <c r="E2512" s="301">
        <v>484</v>
      </c>
      <c r="F2512" s="299" t="s">
        <v>307</v>
      </c>
    </row>
    <row r="2513" spans="1:6" x14ac:dyDescent="0.3">
      <c r="A2513" s="299" t="s">
        <v>495</v>
      </c>
      <c r="B2513" s="299" t="s">
        <v>430</v>
      </c>
      <c r="C2513" s="299" t="s">
        <v>36</v>
      </c>
      <c r="D2513" s="301">
        <v>1</v>
      </c>
      <c r="E2513" s="301">
        <v>492</v>
      </c>
      <c r="F2513" s="299" t="s">
        <v>308</v>
      </c>
    </row>
    <row r="2514" spans="1:6" x14ac:dyDescent="0.3">
      <c r="A2514" s="299" t="s">
        <v>495</v>
      </c>
      <c r="B2514" s="299" t="s">
        <v>430</v>
      </c>
      <c r="C2514" s="299" t="s">
        <v>36</v>
      </c>
      <c r="D2514" s="301">
        <v>40.952380952380949</v>
      </c>
      <c r="E2514" s="301">
        <v>496</v>
      </c>
      <c r="F2514" s="299" t="s">
        <v>309</v>
      </c>
    </row>
    <row r="2515" spans="1:6" x14ac:dyDescent="0.3">
      <c r="A2515" s="299" t="s">
        <v>495</v>
      </c>
      <c r="B2515" s="299" t="s">
        <v>430</v>
      </c>
      <c r="C2515" s="299" t="s">
        <v>36</v>
      </c>
      <c r="D2515" s="301">
        <v>881.71428571428567</v>
      </c>
      <c r="E2515" s="301">
        <v>498</v>
      </c>
      <c r="F2515" s="299" t="s">
        <v>310</v>
      </c>
    </row>
    <row r="2516" spans="1:6" x14ac:dyDescent="0.3">
      <c r="A2516" s="299" t="s">
        <v>495</v>
      </c>
      <c r="B2516" s="299" t="s">
        <v>430</v>
      </c>
      <c r="C2516" s="299" t="s">
        <v>36</v>
      </c>
      <c r="D2516" s="301">
        <v>29.142857142857142</v>
      </c>
      <c r="E2516" s="301">
        <v>499</v>
      </c>
      <c r="F2516" s="299" t="s">
        <v>311</v>
      </c>
    </row>
    <row r="2517" spans="1:6" x14ac:dyDescent="0.3">
      <c r="A2517" s="299" t="s">
        <v>495</v>
      </c>
      <c r="B2517" s="299" t="s">
        <v>430</v>
      </c>
      <c r="C2517" s="299" t="s">
        <v>36</v>
      </c>
      <c r="D2517" s="301">
        <v>4</v>
      </c>
      <c r="E2517" s="301">
        <v>500</v>
      </c>
      <c r="F2517" s="299" t="s">
        <v>312</v>
      </c>
    </row>
    <row r="2518" spans="1:6" x14ac:dyDescent="0.3">
      <c r="A2518" s="299" t="s">
        <v>495</v>
      </c>
      <c r="B2518" s="299" t="s">
        <v>430</v>
      </c>
      <c r="C2518" s="299" t="s">
        <v>36</v>
      </c>
      <c r="D2518" s="301">
        <v>73417.57142857142</v>
      </c>
      <c r="E2518" s="301">
        <v>504</v>
      </c>
      <c r="F2518" s="299" t="s">
        <v>95</v>
      </c>
    </row>
    <row r="2519" spans="1:6" x14ac:dyDescent="0.3">
      <c r="A2519" s="299" t="s">
        <v>495</v>
      </c>
      <c r="B2519" s="299" t="s">
        <v>430</v>
      </c>
      <c r="C2519" s="299" t="s">
        <v>36</v>
      </c>
      <c r="D2519" s="301">
        <v>39.19047619047619</v>
      </c>
      <c r="E2519" s="301">
        <v>508</v>
      </c>
      <c r="F2519" s="299" t="s">
        <v>313</v>
      </c>
    </row>
    <row r="2520" spans="1:6" x14ac:dyDescent="0.3">
      <c r="A2520" s="299" t="s">
        <v>495</v>
      </c>
      <c r="B2520" s="299" t="s">
        <v>430</v>
      </c>
      <c r="C2520" s="299" t="s">
        <v>36</v>
      </c>
      <c r="D2520" s="301">
        <v>1.1904761904761905</v>
      </c>
      <c r="E2520" s="301">
        <v>512</v>
      </c>
      <c r="F2520" s="299" t="s">
        <v>417</v>
      </c>
    </row>
    <row r="2521" spans="1:6" x14ac:dyDescent="0.3">
      <c r="A2521" s="299" t="s">
        <v>495</v>
      </c>
      <c r="B2521" s="299" t="s">
        <v>430</v>
      </c>
      <c r="C2521" s="299" t="s">
        <v>36</v>
      </c>
      <c r="D2521" s="301">
        <v>6.7619047619047619</v>
      </c>
      <c r="E2521" s="301">
        <v>516</v>
      </c>
      <c r="F2521" s="299" t="s">
        <v>314</v>
      </c>
    </row>
    <row r="2522" spans="1:6" x14ac:dyDescent="0.3">
      <c r="A2522" s="299" t="s">
        <v>495</v>
      </c>
      <c r="B2522" s="299" t="s">
        <v>430</v>
      </c>
      <c r="C2522" s="299" t="s">
        <v>36</v>
      </c>
      <c r="D2522" s="301">
        <v>3</v>
      </c>
      <c r="E2522" s="301">
        <v>520</v>
      </c>
      <c r="F2522" s="299" t="s">
        <v>386</v>
      </c>
    </row>
    <row r="2523" spans="1:6" x14ac:dyDescent="0.3">
      <c r="A2523" s="299" t="s">
        <v>495</v>
      </c>
      <c r="B2523" s="299" t="s">
        <v>430</v>
      </c>
      <c r="C2523" s="299" t="s">
        <v>36</v>
      </c>
      <c r="D2523" s="301">
        <v>772.52380952380952</v>
      </c>
      <c r="E2523" s="301">
        <v>524</v>
      </c>
      <c r="F2523" s="299" t="s">
        <v>315</v>
      </c>
    </row>
    <row r="2524" spans="1:6" x14ac:dyDescent="0.3">
      <c r="A2524" s="299" t="s">
        <v>495</v>
      </c>
      <c r="B2524" s="299" t="s">
        <v>430</v>
      </c>
      <c r="C2524" s="299" t="s">
        <v>36</v>
      </c>
      <c r="D2524" s="301">
        <v>2728.7619047619046</v>
      </c>
      <c r="E2524" s="301">
        <v>528</v>
      </c>
      <c r="F2524" s="299" t="s">
        <v>316</v>
      </c>
    </row>
    <row r="2525" spans="1:6" x14ac:dyDescent="0.3">
      <c r="A2525" s="299" t="s">
        <v>495</v>
      </c>
      <c r="B2525" s="299" t="s">
        <v>430</v>
      </c>
      <c r="C2525" s="299" t="s">
        <v>36</v>
      </c>
      <c r="D2525" s="301">
        <v>2.7142857142857144</v>
      </c>
      <c r="E2525" s="301">
        <v>531</v>
      </c>
      <c r="F2525" s="299" t="s">
        <v>418</v>
      </c>
    </row>
    <row r="2526" spans="1:6" x14ac:dyDescent="0.3">
      <c r="A2526" s="299" t="s">
        <v>495</v>
      </c>
      <c r="B2526" s="299" t="s">
        <v>430</v>
      </c>
      <c r="C2526" s="299" t="s">
        <v>36</v>
      </c>
      <c r="D2526" s="301">
        <v>61.714285714285715</v>
      </c>
      <c r="E2526" s="301">
        <v>540</v>
      </c>
      <c r="F2526" s="299" t="s">
        <v>317</v>
      </c>
    </row>
    <row r="2527" spans="1:6" x14ac:dyDescent="0.3">
      <c r="A2527" s="299" t="s">
        <v>495</v>
      </c>
      <c r="B2527" s="299" t="s">
        <v>430</v>
      </c>
      <c r="C2527" s="299" t="s">
        <v>36</v>
      </c>
      <c r="D2527" s="301">
        <v>2</v>
      </c>
      <c r="E2527" s="301">
        <v>548</v>
      </c>
      <c r="F2527" s="299" t="s">
        <v>387</v>
      </c>
    </row>
    <row r="2528" spans="1:6" x14ac:dyDescent="0.3">
      <c r="A2528" s="299" t="s">
        <v>495</v>
      </c>
      <c r="B2528" s="299" t="s">
        <v>430</v>
      </c>
      <c r="C2528" s="299" t="s">
        <v>36</v>
      </c>
      <c r="D2528" s="301">
        <v>56.571428571428569</v>
      </c>
      <c r="E2528" s="301">
        <v>554</v>
      </c>
      <c r="F2528" s="299" t="s">
        <v>318</v>
      </c>
    </row>
    <row r="2529" spans="1:6" x14ac:dyDescent="0.3">
      <c r="A2529" s="299" t="s">
        <v>495</v>
      </c>
      <c r="B2529" s="299" t="s">
        <v>430</v>
      </c>
      <c r="C2529" s="299" t="s">
        <v>36</v>
      </c>
      <c r="D2529" s="301">
        <v>5345.5714285714284</v>
      </c>
      <c r="E2529" s="301">
        <v>558</v>
      </c>
      <c r="F2529" s="299" t="s">
        <v>191</v>
      </c>
    </row>
    <row r="2530" spans="1:6" x14ac:dyDescent="0.3">
      <c r="A2530" s="299" t="s">
        <v>495</v>
      </c>
      <c r="B2530" s="299" t="s">
        <v>430</v>
      </c>
      <c r="C2530" s="299" t="s">
        <v>36</v>
      </c>
      <c r="D2530" s="301">
        <v>51.142857142857139</v>
      </c>
      <c r="E2530" s="301">
        <v>562</v>
      </c>
      <c r="F2530" s="299" t="s">
        <v>388</v>
      </c>
    </row>
    <row r="2531" spans="1:6" x14ac:dyDescent="0.3">
      <c r="A2531" s="299" t="s">
        <v>495</v>
      </c>
      <c r="B2531" s="299" t="s">
        <v>430</v>
      </c>
      <c r="C2531" s="299" t="s">
        <v>36</v>
      </c>
      <c r="D2531" s="301">
        <v>1172.2380952380952</v>
      </c>
      <c r="E2531" s="301">
        <v>566</v>
      </c>
      <c r="F2531" s="299" t="s">
        <v>319</v>
      </c>
    </row>
    <row r="2532" spans="1:6" x14ac:dyDescent="0.3">
      <c r="A2532" s="299" t="s">
        <v>495</v>
      </c>
      <c r="B2532" s="299" t="s">
        <v>430</v>
      </c>
      <c r="C2532" s="299" t="s">
        <v>36</v>
      </c>
      <c r="D2532" s="301">
        <v>1</v>
      </c>
      <c r="E2532" s="301">
        <v>570</v>
      </c>
      <c r="F2532" s="299" t="s">
        <v>411</v>
      </c>
    </row>
    <row r="2533" spans="1:6" x14ac:dyDescent="0.3">
      <c r="A2533" s="299" t="s">
        <v>495</v>
      </c>
      <c r="B2533" s="299" t="s">
        <v>430</v>
      </c>
      <c r="C2533" s="299" t="s">
        <v>36</v>
      </c>
      <c r="D2533" s="301">
        <v>373.61904761904759</v>
      </c>
      <c r="E2533" s="301">
        <v>578</v>
      </c>
      <c r="F2533" s="299" t="s">
        <v>321</v>
      </c>
    </row>
    <row r="2534" spans="1:6" x14ac:dyDescent="0.3">
      <c r="A2534" s="299" t="s">
        <v>495</v>
      </c>
      <c r="B2534" s="299" t="s">
        <v>430</v>
      </c>
      <c r="C2534" s="299" t="s">
        <v>36</v>
      </c>
      <c r="D2534" s="301">
        <v>3</v>
      </c>
      <c r="E2534" s="301">
        <v>580</v>
      </c>
      <c r="F2534" s="299" t="s">
        <v>322</v>
      </c>
    </row>
    <row r="2535" spans="1:6" x14ac:dyDescent="0.3">
      <c r="A2535" s="299" t="s">
        <v>495</v>
      </c>
      <c r="B2535" s="299" t="s">
        <v>430</v>
      </c>
      <c r="C2535" s="299" t="s">
        <v>36</v>
      </c>
      <c r="D2535" s="301">
        <v>1</v>
      </c>
      <c r="E2535" s="301">
        <v>585</v>
      </c>
      <c r="F2535" s="299" t="s">
        <v>390</v>
      </c>
    </row>
    <row r="2536" spans="1:6" x14ac:dyDescent="0.3">
      <c r="A2536" s="299" t="s">
        <v>495</v>
      </c>
      <c r="B2536" s="299" t="s">
        <v>430</v>
      </c>
      <c r="C2536" s="299" t="s">
        <v>36</v>
      </c>
      <c r="D2536" s="301">
        <v>17292.714285714286</v>
      </c>
      <c r="E2536" s="301">
        <v>586</v>
      </c>
      <c r="F2536" s="299" t="s">
        <v>324</v>
      </c>
    </row>
    <row r="2537" spans="1:6" x14ac:dyDescent="0.3">
      <c r="A2537" s="299" t="s">
        <v>495</v>
      </c>
      <c r="B2537" s="299" t="s">
        <v>430</v>
      </c>
      <c r="C2537" s="299" t="s">
        <v>36</v>
      </c>
      <c r="D2537" s="301">
        <v>237.9047619047619</v>
      </c>
      <c r="E2537" s="301">
        <v>591</v>
      </c>
      <c r="F2537" s="299" t="s">
        <v>325</v>
      </c>
    </row>
    <row r="2538" spans="1:6" x14ac:dyDescent="0.3">
      <c r="A2538" s="299" t="s">
        <v>495</v>
      </c>
      <c r="B2538" s="299" t="s">
        <v>430</v>
      </c>
      <c r="C2538" s="299" t="s">
        <v>36</v>
      </c>
      <c r="D2538" s="301">
        <v>1</v>
      </c>
      <c r="E2538" s="301">
        <v>598</v>
      </c>
      <c r="F2538" s="299" t="s">
        <v>412</v>
      </c>
    </row>
    <row r="2539" spans="1:6" x14ac:dyDescent="0.3">
      <c r="A2539" s="299" t="s">
        <v>495</v>
      </c>
      <c r="B2539" s="299" t="s">
        <v>430</v>
      </c>
      <c r="C2539" s="299" t="s">
        <v>36</v>
      </c>
      <c r="D2539" s="301">
        <v>6689.4761904761899</v>
      </c>
      <c r="E2539" s="301">
        <v>600</v>
      </c>
      <c r="F2539" s="299" t="s">
        <v>192</v>
      </c>
    </row>
    <row r="2540" spans="1:6" x14ac:dyDescent="0.3">
      <c r="A2540" s="299" t="s">
        <v>495</v>
      </c>
      <c r="B2540" s="299" t="s">
        <v>430</v>
      </c>
      <c r="C2540" s="299" t="s">
        <v>36</v>
      </c>
      <c r="D2540" s="301">
        <v>12581.714285714284</v>
      </c>
      <c r="E2540" s="301">
        <v>604</v>
      </c>
      <c r="F2540" s="299" t="s">
        <v>326</v>
      </c>
    </row>
    <row r="2541" spans="1:6" x14ac:dyDescent="0.3">
      <c r="A2541" s="299" t="s">
        <v>495</v>
      </c>
      <c r="B2541" s="299" t="s">
        <v>430</v>
      </c>
      <c r="C2541" s="299" t="s">
        <v>36</v>
      </c>
      <c r="D2541" s="301">
        <v>2474.6666666666665</v>
      </c>
      <c r="E2541" s="301">
        <v>608</v>
      </c>
      <c r="F2541" s="299" t="s">
        <v>327</v>
      </c>
    </row>
    <row r="2542" spans="1:6" x14ac:dyDescent="0.3">
      <c r="A2542" s="299" t="s">
        <v>495</v>
      </c>
      <c r="B2542" s="299" t="s">
        <v>430</v>
      </c>
      <c r="C2542" s="299" t="s">
        <v>36</v>
      </c>
      <c r="D2542" s="301">
        <v>1</v>
      </c>
      <c r="E2542" s="301">
        <v>612</v>
      </c>
      <c r="F2542" s="299" t="s">
        <v>328</v>
      </c>
    </row>
    <row r="2543" spans="1:6" x14ac:dyDescent="0.3">
      <c r="A2543" s="299" t="s">
        <v>495</v>
      </c>
      <c r="B2543" s="299" t="s">
        <v>430</v>
      </c>
      <c r="C2543" s="299" t="s">
        <v>36</v>
      </c>
      <c r="D2543" s="301">
        <v>3306.1428571428569</v>
      </c>
      <c r="E2543" s="301">
        <v>616</v>
      </c>
      <c r="F2543" s="299" t="s">
        <v>96</v>
      </c>
    </row>
    <row r="2544" spans="1:6" x14ac:dyDescent="0.3">
      <c r="A2544" s="299" t="s">
        <v>495</v>
      </c>
      <c r="B2544" s="299" t="s">
        <v>430</v>
      </c>
      <c r="C2544" s="299" t="s">
        <v>36</v>
      </c>
      <c r="D2544" s="301">
        <v>9896.3809523809523</v>
      </c>
      <c r="E2544" s="301">
        <v>620</v>
      </c>
      <c r="F2544" s="299" t="s">
        <v>109</v>
      </c>
    </row>
    <row r="2545" spans="1:6" x14ac:dyDescent="0.3">
      <c r="A2545" s="299" t="s">
        <v>495</v>
      </c>
      <c r="B2545" s="299" t="s">
        <v>430</v>
      </c>
      <c r="C2545" s="299" t="s">
        <v>36</v>
      </c>
      <c r="D2545" s="301">
        <v>823.23809523809518</v>
      </c>
      <c r="E2545" s="301">
        <v>624</v>
      </c>
      <c r="F2545" s="299" t="s">
        <v>329</v>
      </c>
    </row>
    <row r="2546" spans="1:6" x14ac:dyDescent="0.3">
      <c r="A2546" s="299" t="s">
        <v>495</v>
      </c>
      <c r="B2546" s="299" t="s">
        <v>430</v>
      </c>
      <c r="C2546" s="299" t="s">
        <v>36</v>
      </c>
      <c r="D2546" s="301">
        <v>2</v>
      </c>
      <c r="E2546" s="301">
        <v>626</v>
      </c>
      <c r="F2546" s="299" t="s">
        <v>330</v>
      </c>
    </row>
    <row r="2547" spans="1:6" x14ac:dyDescent="0.3">
      <c r="A2547" s="299" t="s">
        <v>495</v>
      </c>
      <c r="B2547" s="299" t="s">
        <v>430</v>
      </c>
      <c r="C2547" s="299" t="s">
        <v>36</v>
      </c>
      <c r="D2547" s="301">
        <v>15.761904761904763</v>
      </c>
      <c r="E2547" s="301">
        <v>630</v>
      </c>
      <c r="F2547" s="299" t="s">
        <v>331</v>
      </c>
    </row>
    <row r="2548" spans="1:6" x14ac:dyDescent="0.3">
      <c r="A2548" s="299" t="s">
        <v>495</v>
      </c>
      <c r="B2548" s="299" t="s">
        <v>430</v>
      </c>
      <c r="C2548" s="299" t="s">
        <v>36</v>
      </c>
      <c r="D2548" s="301">
        <v>3.6666666666666665</v>
      </c>
      <c r="E2548" s="301">
        <v>634</v>
      </c>
      <c r="F2548" s="299" t="s">
        <v>332</v>
      </c>
    </row>
    <row r="2549" spans="1:6" x14ac:dyDescent="0.3">
      <c r="A2549" s="299" t="s">
        <v>495</v>
      </c>
      <c r="B2549" s="299" t="s">
        <v>430</v>
      </c>
      <c r="C2549" s="299" t="s">
        <v>36</v>
      </c>
      <c r="D2549" s="301">
        <v>42991.809523809527</v>
      </c>
      <c r="E2549" s="301">
        <v>642</v>
      </c>
      <c r="F2549" s="299" t="s">
        <v>97</v>
      </c>
    </row>
    <row r="2550" spans="1:6" x14ac:dyDescent="0.3">
      <c r="A2550" s="299" t="s">
        <v>495</v>
      </c>
      <c r="B2550" s="299" t="s">
        <v>430</v>
      </c>
      <c r="C2550" s="299" t="s">
        <v>36</v>
      </c>
      <c r="D2550" s="301">
        <v>3650.7142857142858</v>
      </c>
      <c r="E2550" s="301">
        <v>643</v>
      </c>
      <c r="F2550" s="299" t="s">
        <v>333</v>
      </c>
    </row>
    <row r="2551" spans="1:6" x14ac:dyDescent="0.3">
      <c r="A2551" s="299" t="s">
        <v>495</v>
      </c>
      <c r="B2551" s="299" t="s">
        <v>430</v>
      </c>
      <c r="C2551" s="299" t="s">
        <v>36</v>
      </c>
      <c r="D2551" s="301">
        <v>17.714285714285715</v>
      </c>
      <c r="E2551" s="301">
        <v>646</v>
      </c>
      <c r="F2551" s="299" t="s">
        <v>334</v>
      </c>
    </row>
    <row r="2552" spans="1:6" x14ac:dyDescent="0.3">
      <c r="A2552" s="299" t="s">
        <v>495</v>
      </c>
      <c r="B2552" s="299" t="s">
        <v>430</v>
      </c>
      <c r="C2552" s="299" t="s">
        <v>36</v>
      </c>
      <c r="D2552" s="301">
        <v>1</v>
      </c>
      <c r="E2552" s="301">
        <v>654</v>
      </c>
      <c r="F2552" s="299" t="s">
        <v>392</v>
      </c>
    </row>
    <row r="2553" spans="1:6" x14ac:dyDescent="0.3">
      <c r="A2553" s="299" t="s">
        <v>495</v>
      </c>
      <c r="B2553" s="299" t="s">
        <v>430</v>
      </c>
      <c r="C2553" s="299" t="s">
        <v>36</v>
      </c>
      <c r="D2553" s="301">
        <v>3</v>
      </c>
      <c r="E2553" s="301">
        <v>659</v>
      </c>
      <c r="F2553" s="299" t="s">
        <v>335</v>
      </c>
    </row>
    <row r="2554" spans="1:6" x14ac:dyDescent="0.3">
      <c r="A2554" s="299" t="s">
        <v>495</v>
      </c>
      <c r="B2554" s="299" t="s">
        <v>430</v>
      </c>
      <c r="C2554" s="299" t="s">
        <v>36</v>
      </c>
      <c r="D2554" s="301">
        <v>3.7619047619047619</v>
      </c>
      <c r="E2554" s="301">
        <v>662</v>
      </c>
      <c r="F2554" s="299" t="s">
        <v>337</v>
      </c>
    </row>
    <row r="2555" spans="1:6" x14ac:dyDescent="0.3">
      <c r="A2555" s="299" t="s">
        <v>495</v>
      </c>
      <c r="B2555" s="299" t="s">
        <v>430</v>
      </c>
      <c r="C2555" s="299" t="s">
        <v>36</v>
      </c>
      <c r="D2555" s="301">
        <v>1</v>
      </c>
      <c r="E2555" s="301">
        <v>670</v>
      </c>
      <c r="F2555" s="299" t="s">
        <v>393</v>
      </c>
    </row>
    <row r="2556" spans="1:6" x14ac:dyDescent="0.3">
      <c r="A2556" s="299" t="s">
        <v>495</v>
      </c>
      <c r="B2556" s="299" t="s">
        <v>430</v>
      </c>
      <c r="C2556" s="299" t="s">
        <v>36</v>
      </c>
      <c r="D2556" s="301">
        <v>2</v>
      </c>
      <c r="E2556" s="301">
        <v>674</v>
      </c>
      <c r="F2556" s="299" t="s">
        <v>394</v>
      </c>
    </row>
    <row r="2557" spans="1:6" x14ac:dyDescent="0.3">
      <c r="A2557" s="299" t="s">
        <v>495</v>
      </c>
      <c r="B2557" s="299" t="s">
        <v>430</v>
      </c>
      <c r="C2557" s="299" t="s">
        <v>36</v>
      </c>
      <c r="D2557" s="301">
        <v>10.666666666666666</v>
      </c>
      <c r="E2557" s="301">
        <v>678</v>
      </c>
      <c r="F2557" s="299" t="s">
        <v>338</v>
      </c>
    </row>
    <row r="2558" spans="1:6" x14ac:dyDescent="0.3">
      <c r="A2558" s="299" t="s">
        <v>495</v>
      </c>
      <c r="B2558" s="299" t="s">
        <v>430</v>
      </c>
      <c r="C2558" s="299" t="s">
        <v>36</v>
      </c>
      <c r="D2558" s="301">
        <v>32</v>
      </c>
      <c r="E2558" s="301">
        <v>682</v>
      </c>
      <c r="F2558" s="299" t="s">
        <v>339</v>
      </c>
    </row>
    <row r="2559" spans="1:6" x14ac:dyDescent="0.3">
      <c r="A2559" s="299" t="s">
        <v>495</v>
      </c>
      <c r="B2559" s="299" t="s">
        <v>430</v>
      </c>
      <c r="C2559" s="299" t="s">
        <v>36</v>
      </c>
      <c r="D2559" s="301">
        <v>13427.761904761905</v>
      </c>
      <c r="E2559" s="301">
        <v>686</v>
      </c>
      <c r="F2559" s="299" t="s">
        <v>193</v>
      </c>
    </row>
    <row r="2560" spans="1:6" x14ac:dyDescent="0.3">
      <c r="A2560" s="299" t="s">
        <v>495</v>
      </c>
      <c r="B2560" s="299" t="s">
        <v>430</v>
      </c>
      <c r="C2560" s="299" t="s">
        <v>36</v>
      </c>
      <c r="D2560" s="301">
        <v>242.1904761904762</v>
      </c>
      <c r="E2560" s="301">
        <v>688</v>
      </c>
      <c r="F2560" s="299" t="s">
        <v>340</v>
      </c>
    </row>
    <row r="2561" spans="1:6" x14ac:dyDescent="0.3">
      <c r="A2561" s="299" t="s">
        <v>495</v>
      </c>
      <c r="B2561" s="299" t="s">
        <v>430</v>
      </c>
      <c r="C2561" s="299" t="s">
        <v>36</v>
      </c>
      <c r="D2561" s="301">
        <v>1</v>
      </c>
      <c r="E2561" s="301">
        <v>690</v>
      </c>
      <c r="F2561" s="299" t="s">
        <v>341</v>
      </c>
    </row>
    <row r="2562" spans="1:6" x14ac:dyDescent="0.3">
      <c r="A2562" s="299" t="s">
        <v>495</v>
      </c>
      <c r="B2562" s="299" t="s">
        <v>430</v>
      </c>
      <c r="C2562" s="299" t="s">
        <v>36</v>
      </c>
      <c r="D2562" s="301">
        <v>105.57142857142857</v>
      </c>
      <c r="E2562" s="301">
        <v>694</v>
      </c>
      <c r="F2562" s="299" t="s">
        <v>342</v>
      </c>
    </row>
    <row r="2563" spans="1:6" x14ac:dyDescent="0.3">
      <c r="A2563" s="299" t="s">
        <v>495</v>
      </c>
      <c r="B2563" s="299" t="s">
        <v>430</v>
      </c>
      <c r="C2563" s="299" t="s">
        <v>36</v>
      </c>
      <c r="D2563" s="301">
        <v>7.9047619047619051</v>
      </c>
      <c r="E2563" s="301">
        <v>702</v>
      </c>
      <c r="F2563" s="299" t="s">
        <v>343</v>
      </c>
    </row>
    <row r="2564" spans="1:6" x14ac:dyDescent="0.3">
      <c r="A2564" s="299" t="s">
        <v>495</v>
      </c>
      <c r="B2564" s="299" t="s">
        <v>430</v>
      </c>
      <c r="C2564" s="299" t="s">
        <v>36</v>
      </c>
      <c r="D2564" s="301">
        <v>340.23809523809524</v>
      </c>
      <c r="E2564" s="301">
        <v>703</v>
      </c>
      <c r="F2564" s="299" t="s">
        <v>94</v>
      </c>
    </row>
    <row r="2565" spans="1:6" x14ac:dyDescent="0.3">
      <c r="A2565" s="299" t="s">
        <v>495</v>
      </c>
      <c r="B2565" s="299" t="s">
        <v>430</v>
      </c>
      <c r="C2565" s="299" t="s">
        <v>36</v>
      </c>
      <c r="D2565" s="301">
        <v>433.66666666666669</v>
      </c>
      <c r="E2565" s="301">
        <v>704</v>
      </c>
      <c r="F2565" s="299" t="s">
        <v>344</v>
      </c>
    </row>
    <row r="2566" spans="1:6" x14ac:dyDescent="0.3">
      <c r="A2566" s="299" t="s">
        <v>495</v>
      </c>
      <c r="B2566" s="299" t="s">
        <v>430</v>
      </c>
      <c r="C2566" s="299" t="s">
        <v>36</v>
      </c>
      <c r="D2566" s="301">
        <v>176.52380952380952</v>
      </c>
      <c r="E2566" s="301">
        <v>705</v>
      </c>
      <c r="F2566" s="299" t="s">
        <v>115</v>
      </c>
    </row>
    <row r="2567" spans="1:6" x14ac:dyDescent="0.3">
      <c r="A2567" s="299" t="s">
        <v>495</v>
      </c>
      <c r="B2567" s="299" t="s">
        <v>430</v>
      </c>
      <c r="C2567" s="299" t="s">
        <v>36</v>
      </c>
      <c r="D2567" s="301">
        <v>67.19047619047619</v>
      </c>
      <c r="E2567" s="301">
        <v>706</v>
      </c>
      <c r="F2567" s="299" t="s">
        <v>395</v>
      </c>
    </row>
    <row r="2568" spans="1:6" x14ac:dyDescent="0.3">
      <c r="A2568" s="299" t="s">
        <v>495</v>
      </c>
      <c r="B2568" s="299" t="s">
        <v>430</v>
      </c>
      <c r="C2568" s="299" t="s">
        <v>36</v>
      </c>
      <c r="D2568" s="301">
        <v>158.04761904761904</v>
      </c>
      <c r="E2568" s="301">
        <v>710</v>
      </c>
      <c r="F2568" s="299" t="s">
        <v>345</v>
      </c>
    </row>
    <row r="2569" spans="1:6" x14ac:dyDescent="0.3">
      <c r="A2569" s="299" t="s">
        <v>495</v>
      </c>
      <c r="B2569" s="299" t="s">
        <v>430</v>
      </c>
      <c r="C2569" s="299" t="s">
        <v>36</v>
      </c>
      <c r="D2569" s="301">
        <v>18.047619047619047</v>
      </c>
      <c r="E2569" s="301">
        <v>716</v>
      </c>
      <c r="F2569" s="299" t="s">
        <v>346</v>
      </c>
    </row>
    <row r="2570" spans="1:6" x14ac:dyDescent="0.3">
      <c r="A2570" s="299" t="s">
        <v>495</v>
      </c>
      <c r="B2570" s="299" t="s">
        <v>430</v>
      </c>
      <c r="C2570" s="299" t="s">
        <v>36</v>
      </c>
      <c r="D2570" s="301">
        <v>2248015.5714285714</v>
      </c>
      <c r="E2570" s="301">
        <v>724</v>
      </c>
      <c r="F2570" s="299" t="s">
        <v>223</v>
      </c>
    </row>
    <row r="2571" spans="1:6" x14ac:dyDescent="0.3">
      <c r="A2571" s="299" t="s">
        <v>495</v>
      </c>
      <c r="B2571" s="299" t="s">
        <v>430</v>
      </c>
      <c r="C2571" s="299" t="s">
        <v>36</v>
      </c>
      <c r="D2571" s="301">
        <v>10.19047619047619</v>
      </c>
      <c r="E2571" s="301">
        <v>728</v>
      </c>
      <c r="F2571" s="299" t="s">
        <v>414</v>
      </c>
    </row>
    <row r="2572" spans="1:6" x14ac:dyDescent="0.3">
      <c r="A2572" s="299" t="s">
        <v>495</v>
      </c>
      <c r="B2572" s="299" t="s">
        <v>430</v>
      </c>
      <c r="C2572" s="299" t="s">
        <v>36</v>
      </c>
      <c r="D2572" s="301">
        <v>106</v>
      </c>
      <c r="E2572" s="301">
        <v>729</v>
      </c>
      <c r="F2572" s="299" t="s">
        <v>347</v>
      </c>
    </row>
    <row r="2573" spans="1:6" x14ac:dyDescent="0.3">
      <c r="A2573" s="299" t="s">
        <v>495</v>
      </c>
      <c r="B2573" s="299" t="s">
        <v>430</v>
      </c>
      <c r="C2573" s="299" t="s">
        <v>36</v>
      </c>
      <c r="D2573" s="301">
        <v>275.90476190476187</v>
      </c>
      <c r="E2573" s="301">
        <v>732</v>
      </c>
      <c r="F2573" s="299" t="s">
        <v>348</v>
      </c>
    </row>
    <row r="2574" spans="1:6" x14ac:dyDescent="0.3">
      <c r="A2574" s="299" t="s">
        <v>495</v>
      </c>
      <c r="B2574" s="299" t="s">
        <v>430</v>
      </c>
      <c r="C2574" s="299" t="s">
        <v>36</v>
      </c>
      <c r="D2574" s="301">
        <v>5</v>
      </c>
      <c r="E2574" s="301">
        <v>740</v>
      </c>
      <c r="F2574" s="299" t="s">
        <v>349</v>
      </c>
    </row>
    <row r="2575" spans="1:6" x14ac:dyDescent="0.3">
      <c r="A2575" s="299" t="s">
        <v>495</v>
      </c>
      <c r="B2575" s="299" t="s">
        <v>430</v>
      </c>
      <c r="C2575" s="299" t="s">
        <v>36</v>
      </c>
      <c r="D2575" s="301">
        <v>1393.8571428571429</v>
      </c>
      <c r="E2575" s="301">
        <v>752</v>
      </c>
      <c r="F2575" s="299" t="s">
        <v>119</v>
      </c>
    </row>
    <row r="2576" spans="1:6" x14ac:dyDescent="0.3">
      <c r="A2576" s="299" t="s">
        <v>495</v>
      </c>
      <c r="B2576" s="299" t="s">
        <v>430</v>
      </c>
      <c r="C2576" s="299" t="s">
        <v>36</v>
      </c>
      <c r="D2576" s="301">
        <v>488.66666666666669</v>
      </c>
      <c r="E2576" s="301">
        <v>756</v>
      </c>
      <c r="F2576" s="299" t="s">
        <v>350</v>
      </c>
    </row>
    <row r="2577" spans="1:6" x14ac:dyDescent="0.3">
      <c r="A2577" s="299" t="s">
        <v>495</v>
      </c>
      <c r="B2577" s="299" t="s">
        <v>430</v>
      </c>
      <c r="C2577" s="299" t="s">
        <v>36</v>
      </c>
      <c r="D2577" s="301">
        <v>662.09523809523807</v>
      </c>
      <c r="E2577" s="301">
        <v>760</v>
      </c>
      <c r="F2577" s="299" t="s">
        <v>351</v>
      </c>
    </row>
    <row r="2578" spans="1:6" x14ac:dyDescent="0.3">
      <c r="A2578" s="299" t="s">
        <v>495</v>
      </c>
      <c r="B2578" s="299" t="s">
        <v>430</v>
      </c>
      <c r="C2578" s="299" t="s">
        <v>36</v>
      </c>
      <c r="D2578" s="301">
        <v>12.714285714285714</v>
      </c>
      <c r="E2578" s="301">
        <v>762</v>
      </c>
      <c r="F2578" s="299" t="s">
        <v>352</v>
      </c>
    </row>
    <row r="2579" spans="1:6" x14ac:dyDescent="0.3">
      <c r="A2579" s="299" t="s">
        <v>495</v>
      </c>
      <c r="B2579" s="299" t="s">
        <v>430</v>
      </c>
      <c r="C2579" s="299" t="s">
        <v>36</v>
      </c>
      <c r="D2579" s="301">
        <v>59.047619047619051</v>
      </c>
      <c r="E2579" s="301">
        <v>764</v>
      </c>
      <c r="F2579" s="299" t="s">
        <v>353</v>
      </c>
    </row>
    <row r="2580" spans="1:6" x14ac:dyDescent="0.3">
      <c r="A2580" s="299" t="s">
        <v>495</v>
      </c>
      <c r="B2580" s="299" t="s">
        <v>430</v>
      </c>
      <c r="C2580" s="299" t="s">
        <v>36</v>
      </c>
      <c r="D2580" s="301">
        <v>59.285714285714285</v>
      </c>
      <c r="E2580" s="301">
        <v>768</v>
      </c>
      <c r="F2580" s="299" t="s">
        <v>354</v>
      </c>
    </row>
    <row r="2581" spans="1:6" x14ac:dyDescent="0.3">
      <c r="A2581" s="299" t="s">
        <v>495</v>
      </c>
      <c r="B2581" s="299" t="s">
        <v>430</v>
      </c>
      <c r="C2581" s="299" t="s">
        <v>36</v>
      </c>
      <c r="D2581" s="301">
        <v>4.1904761904761907</v>
      </c>
      <c r="E2581" s="301">
        <v>780</v>
      </c>
      <c r="F2581" s="299" t="s">
        <v>355</v>
      </c>
    </row>
    <row r="2582" spans="1:6" x14ac:dyDescent="0.3">
      <c r="A2582" s="299" t="s">
        <v>495</v>
      </c>
      <c r="B2582" s="299" t="s">
        <v>430</v>
      </c>
      <c r="C2582" s="299" t="s">
        <v>36</v>
      </c>
      <c r="D2582" s="301">
        <v>6.0476190476190474</v>
      </c>
      <c r="E2582" s="301">
        <v>784</v>
      </c>
      <c r="F2582" s="299" t="s">
        <v>356</v>
      </c>
    </row>
    <row r="2583" spans="1:6" x14ac:dyDescent="0.3">
      <c r="A2583" s="299" t="s">
        <v>495</v>
      </c>
      <c r="B2583" s="299" t="s">
        <v>430</v>
      </c>
      <c r="C2583" s="299" t="s">
        <v>36</v>
      </c>
      <c r="D2583" s="301">
        <v>618.14285714285711</v>
      </c>
      <c r="E2583" s="301">
        <v>788</v>
      </c>
      <c r="F2583" s="299" t="s">
        <v>357</v>
      </c>
    </row>
    <row r="2584" spans="1:6" x14ac:dyDescent="0.3">
      <c r="A2584" s="299" t="s">
        <v>495</v>
      </c>
      <c r="B2584" s="299" t="s">
        <v>430</v>
      </c>
      <c r="C2584" s="299" t="s">
        <v>36</v>
      </c>
      <c r="D2584" s="301">
        <v>791.33333333333337</v>
      </c>
      <c r="E2584" s="301">
        <v>792</v>
      </c>
      <c r="F2584" s="299" t="s">
        <v>358</v>
      </c>
    </row>
    <row r="2585" spans="1:6" x14ac:dyDescent="0.3">
      <c r="A2585" s="299" t="s">
        <v>495</v>
      </c>
      <c r="B2585" s="299" t="s">
        <v>430</v>
      </c>
      <c r="C2585" s="299" t="s">
        <v>36</v>
      </c>
      <c r="D2585" s="301">
        <v>2.5238095238095237</v>
      </c>
      <c r="E2585" s="301">
        <v>795</v>
      </c>
      <c r="F2585" s="299" t="s">
        <v>359</v>
      </c>
    </row>
    <row r="2586" spans="1:6" x14ac:dyDescent="0.3">
      <c r="A2586" s="299" t="s">
        <v>495</v>
      </c>
      <c r="B2586" s="299" t="s">
        <v>430</v>
      </c>
      <c r="C2586" s="299" t="s">
        <v>36</v>
      </c>
      <c r="D2586" s="301">
        <v>1</v>
      </c>
      <c r="E2586" s="301">
        <v>796</v>
      </c>
      <c r="F2586" s="299" t="s">
        <v>489</v>
      </c>
    </row>
    <row r="2587" spans="1:6" x14ac:dyDescent="0.3">
      <c r="A2587" s="299" t="s">
        <v>495</v>
      </c>
      <c r="B2587" s="299" t="s">
        <v>430</v>
      </c>
      <c r="C2587" s="299" t="s">
        <v>36</v>
      </c>
      <c r="D2587" s="301">
        <v>23.904761904761905</v>
      </c>
      <c r="E2587" s="301">
        <v>800</v>
      </c>
      <c r="F2587" s="299" t="s">
        <v>360</v>
      </c>
    </row>
    <row r="2588" spans="1:6" x14ac:dyDescent="0.3">
      <c r="A2588" s="299" t="s">
        <v>495</v>
      </c>
      <c r="B2588" s="299" t="s">
        <v>430</v>
      </c>
      <c r="C2588" s="299" t="s">
        <v>36</v>
      </c>
      <c r="D2588" s="301">
        <v>8564.8095238095248</v>
      </c>
      <c r="E2588" s="301">
        <v>804</v>
      </c>
      <c r="F2588" s="299" t="s">
        <v>98</v>
      </c>
    </row>
    <row r="2589" spans="1:6" x14ac:dyDescent="0.3">
      <c r="A2589" s="299" t="s">
        <v>495</v>
      </c>
      <c r="B2589" s="299" t="s">
        <v>430</v>
      </c>
      <c r="C2589" s="299" t="s">
        <v>36</v>
      </c>
      <c r="D2589" s="301">
        <v>44.285714285714285</v>
      </c>
      <c r="E2589" s="301">
        <v>807</v>
      </c>
      <c r="F2589" s="299" t="s">
        <v>361</v>
      </c>
    </row>
    <row r="2590" spans="1:6" x14ac:dyDescent="0.3">
      <c r="A2590" s="299" t="s">
        <v>495</v>
      </c>
      <c r="B2590" s="299" t="s">
        <v>430</v>
      </c>
      <c r="C2590" s="299" t="s">
        <v>36</v>
      </c>
      <c r="D2590" s="301">
        <v>511.52380952380952</v>
      </c>
      <c r="E2590" s="301">
        <v>818</v>
      </c>
      <c r="F2590" s="299" t="s">
        <v>362</v>
      </c>
    </row>
    <row r="2591" spans="1:6" x14ac:dyDescent="0.3">
      <c r="A2591" s="299" t="s">
        <v>495</v>
      </c>
      <c r="B2591" s="299" t="s">
        <v>430</v>
      </c>
      <c r="C2591" s="299" t="s">
        <v>36</v>
      </c>
      <c r="D2591" s="301">
        <v>6571.8571428571422</v>
      </c>
      <c r="E2591" s="301">
        <v>826</v>
      </c>
      <c r="F2591" s="299" t="s">
        <v>110</v>
      </c>
    </row>
    <row r="2592" spans="1:6" x14ac:dyDescent="0.3">
      <c r="A2592" s="299" t="s">
        <v>495</v>
      </c>
      <c r="B2592" s="299" t="s">
        <v>430</v>
      </c>
      <c r="C2592" s="299" t="s">
        <v>36</v>
      </c>
      <c r="D2592" s="301">
        <v>1</v>
      </c>
      <c r="E2592" s="301">
        <v>831</v>
      </c>
      <c r="F2592" s="299" t="s">
        <v>429</v>
      </c>
    </row>
    <row r="2593" spans="1:6" x14ac:dyDescent="0.3">
      <c r="A2593" s="299" t="s">
        <v>495</v>
      </c>
      <c r="B2593" s="299" t="s">
        <v>430</v>
      </c>
      <c r="C2593" s="299" t="s">
        <v>36</v>
      </c>
      <c r="D2593" s="301">
        <v>6.0476190476190474</v>
      </c>
      <c r="E2593" s="301">
        <v>832</v>
      </c>
      <c r="F2593" s="299" t="s">
        <v>397</v>
      </c>
    </row>
    <row r="2594" spans="1:6" x14ac:dyDescent="0.3">
      <c r="A2594" s="299" t="s">
        <v>495</v>
      </c>
      <c r="B2594" s="299" t="s">
        <v>430</v>
      </c>
      <c r="C2594" s="299" t="s">
        <v>36</v>
      </c>
      <c r="D2594" s="301">
        <v>18</v>
      </c>
      <c r="E2594" s="301">
        <v>834</v>
      </c>
      <c r="F2594" s="299" t="s">
        <v>364</v>
      </c>
    </row>
    <row r="2595" spans="1:6" x14ac:dyDescent="0.3">
      <c r="A2595" s="299" t="s">
        <v>495</v>
      </c>
      <c r="B2595" s="299" t="s">
        <v>430</v>
      </c>
      <c r="C2595" s="299" t="s">
        <v>36</v>
      </c>
      <c r="D2595" s="301">
        <v>1419.2380952380952</v>
      </c>
      <c r="E2595" s="301">
        <v>840</v>
      </c>
      <c r="F2595" s="299" t="s">
        <v>365</v>
      </c>
    </row>
    <row r="2596" spans="1:6" x14ac:dyDescent="0.3">
      <c r="A2596" s="299" t="s">
        <v>495</v>
      </c>
      <c r="B2596" s="299" t="s">
        <v>430</v>
      </c>
      <c r="C2596" s="299" t="s">
        <v>36</v>
      </c>
      <c r="D2596" s="301">
        <v>2</v>
      </c>
      <c r="E2596" s="301">
        <v>850</v>
      </c>
      <c r="F2596" s="299" t="s">
        <v>366</v>
      </c>
    </row>
    <row r="2597" spans="1:6" x14ac:dyDescent="0.3">
      <c r="A2597" s="299" t="s">
        <v>495</v>
      </c>
      <c r="B2597" s="299" t="s">
        <v>430</v>
      </c>
      <c r="C2597" s="299" t="s">
        <v>36</v>
      </c>
      <c r="D2597" s="301">
        <v>554.85714285714289</v>
      </c>
      <c r="E2597" s="301">
        <v>854</v>
      </c>
      <c r="F2597" s="299" t="s">
        <v>367</v>
      </c>
    </row>
    <row r="2598" spans="1:6" x14ac:dyDescent="0.3">
      <c r="A2598" s="299" t="s">
        <v>495</v>
      </c>
      <c r="B2598" s="299" t="s">
        <v>430</v>
      </c>
      <c r="C2598" s="299" t="s">
        <v>36</v>
      </c>
      <c r="D2598" s="301">
        <v>1993.952380952381</v>
      </c>
      <c r="E2598" s="301">
        <v>858</v>
      </c>
      <c r="F2598" s="299" t="s">
        <v>368</v>
      </c>
    </row>
    <row r="2599" spans="1:6" x14ac:dyDescent="0.3">
      <c r="A2599" s="299" t="s">
        <v>495</v>
      </c>
      <c r="B2599" s="299" t="s">
        <v>430</v>
      </c>
      <c r="C2599" s="299" t="s">
        <v>36</v>
      </c>
      <c r="D2599" s="301">
        <v>44.047619047619051</v>
      </c>
      <c r="E2599" s="301">
        <v>860</v>
      </c>
      <c r="F2599" s="299" t="s">
        <v>369</v>
      </c>
    </row>
    <row r="2600" spans="1:6" x14ac:dyDescent="0.3">
      <c r="A2600" s="299" t="s">
        <v>495</v>
      </c>
      <c r="B2600" s="299" t="s">
        <v>430</v>
      </c>
      <c r="C2600" s="299" t="s">
        <v>36</v>
      </c>
      <c r="D2600" s="301">
        <v>36998.71428571429</v>
      </c>
      <c r="E2600" s="301">
        <v>862</v>
      </c>
      <c r="F2600" s="299" t="s">
        <v>111</v>
      </c>
    </row>
    <row r="2601" spans="1:6" x14ac:dyDescent="0.3">
      <c r="A2601" s="299" t="s">
        <v>495</v>
      </c>
      <c r="B2601" s="299" t="s">
        <v>430</v>
      </c>
      <c r="C2601" s="299" t="s">
        <v>36</v>
      </c>
      <c r="D2601" s="301">
        <v>0.47619047619047616</v>
      </c>
      <c r="E2601" s="301">
        <v>882</v>
      </c>
      <c r="F2601" s="299" t="s">
        <v>371</v>
      </c>
    </row>
    <row r="2602" spans="1:6" x14ac:dyDescent="0.3">
      <c r="A2602" s="299" t="s">
        <v>495</v>
      </c>
      <c r="B2602" s="299" t="s">
        <v>430</v>
      </c>
      <c r="C2602" s="299" t="s">
        <v>36</v>
      </c>
      <c r="D2602" s="301">
        <v>70.571428571428584</v>
      </c>
      <c r="E2602" s="301">
        <v>887</v>
      </c>
      <c r="F2602" s="299" t="s">
        <v>398</v>
      </c>
    </row>
    <row r="2603" spans="1:6" x14ac:dyDescent="0.3">
      <c r="A2603" s="299" t="s">
        <v>495</v>
      </c>
      <c r="B2603" s="299" t="s">
        <v>430</v>
      </c>
      <c r="C2603" s="299" t="s">
        <v>36</v>
      </c>
      <c r="D2603" s="301">
        <v>6</v>
      </c>
      <c r="E2603" s="301">
        <v>894</v>
      </c>
      <c r="F2603" s="299" t="s">
        <v>372</v>
      </c>
    </row>
    <row r="2604" spans="1:6" x14ac:dyDescent="0.3">
      <c r="A2604" s="299" t="s">
        <v>495</v>
      </c>
      <c r="B2604" s="299" t="s">
        <v>430</v>
      </c>
      <c r="C2604" s="299" t="s">
        <v>36</v>
      </c>
      <c r="D2604" s="301">
        <v>360.09523809523807</v>
      </c>
      <c r="E2604" s="301">
        <v>952</v>
      </c>
      <c r="F2604" s="299" t="s">
        <v>459</v>
      </c>
    </row>
    <row r="2605" spans="1:6" x14ac:dyDescent="0.3">
      <c r="A2605" s="299" t="s">
        <v>495</v>
      </c>
      <c r="B2605" s="299" t="s">
        <v>430</v>
      </c>
      <c r="C2605" s="299" t="s">
        <v>36</v>
      </c>
      <c r="D2605" s="301">
        <v>567.14285714285711</v>
      </c>
      <c r="E2605" s="301">
        <v>953</v>
      </c>
      <c r="F2605" s="299" t="s">
        <v>189</v>
      </c>
    </row>
    <row r="2606" spans="1:6" x14ac:dyDescent="0.3">
      <c r="A2606" s="299" t="s">
        <v>495</v>
      </c>
      <c r="B2606" s="299" t="s">
        <v>430</v>
      </c>
      <c r="C2606" s="299" t="s">
        <v>36</v>
      </c>
      <c r="D2606" s="301">
        <v>11.19047619047619</v>
      </c>
      <c r="E2606" s="301">
        <v>954</v>
      </c>
      <c r="F2606" s="299" t="s">
        <v>189</v>
      </c>
    </row>
    <row r="2607" spans="1:6" x14ac:dyDescent="0.3">
      <c r="A2607" s="299" t="s">
        <v>495</v>
      </c>
      <c r="B2607" s="299" t="s">
        <v>430</v>
      </c>
      <c r="C2607" s="299" t="s">
        <v>36</v>
      </c>
      <c r="D2607" s="301">
        <v>2</v>
      </c>
      <c r="E2607" s="301">
        <v>955</v>
      </c>
      <c r="F2607" s="299" t="s">
        <v>189</v>
      </c>
    </row>
    <row r="2608" spans="1:6" x14ac:dyDescent="0.3">
      <c r="A2608" s="299" t="s">
        <v>495</v>
      </c>
      <c r="B2608" s="299" t="s">
        <v>189</v>
      </c>
      <c r="C2608" s="299" t="s">
        <v>35</v>
      </c>
      <c r="D2608" s="301">
        <v>0.14285714285714285</v>
      </c>
      <c r="E2608" s="301">
        <v>56</v>
      </c>
      <c r="F2608" s="299" t="s">
        <v>239</v>
      </c>
    </row>
    <row r="2609" spans="1:6" x14ac:dyDescent="0.3">
      <c r="A2609" s="299" t="s">
        <v>495</v>
      </c>
      <c r="B2609" s="299" t="s">
        <v>189</v>
      </c>
      <c r="C2609" s="299" t="s">
        <v>35</v>
      </c>
      <c r="D2609" s="301">
        <v>0.19047619047619047</v>
      </c>
      <c r="E2609" s="301">
        <v>112</v>
      </c>
      <c r="F2609" s="299" t="s">
        <v>247</v>
      </c>
    </row>
    <row r="2610" spans="1:6" x14ac:dyDescent="0.3">
      <c r="A2610" s="299" t="s">
        <v>495</v>
      </c>
      <c r="B2610" s="299" t="s">
        <v>189</v>
      </c>
      <c r="C2610" s="299" t="s">
        <v>35</v>
      </c>
      <c r="D2610" s="301">
        <v>9.5238095238095233E-2</v>
      </c>
      <c r="E2610" s="301">
        <v>124</v>
      </c>
      <c r="F2610" s="299" t="s">
        <v>250</v>
      </c>
    </row>
    <row r="2611" spans="1:6" x14ac:dyDescent="0.3">
      <c r="A2611" s="299" t="s">
        <v>495</v>
      </c>
      <c r="B2611" s="299" t="s">
        <v>189</v>
      </c>
      <c r="C2611" s="299" t="s">
        <v>35</v>
      </c>
      <c r="D2611" s="301">
        <v>0.14285714285714285</v>
      </c>
      <c r="E2611" s="301">
        <v>156</v>
      </c>
      <c r="F2611" s="299" t="s">
        <v>112</v>
      </c>
    </row>
    <row r="2612" spans="1:6" x14ac:dyDescent="0.3">
      <c r="A2612" s="299" t="s">
        <v>495</v>
      </c>
      <c r="B2612" s="299" t="s">
        <v>189</v>
      </c>
      <c r="C2612" s="299" t="s">
        <v>35</v>
      </c>
      <c r="D2612" s="301">
        <v>4.7619047619047616E-2</v>
      </c>
      <c r="E2612" s="301">
        <v>170</v>
      </c>
      <c r="F2612" s="299" t="s">
        <v>102</v>
      </c>
    </row>
    <row r="2613" spans="1:6" x14ac:dyDescent="0.3">
      <c r="A2613" s="299" t="s">
        <v>495</v>
      </c>
      <c r="B2613" s="299" t="s">
        <v>189</v>
      </c>
      <c r="C2613" s="299" t="s">
        <v>35</v>
      </c>
      <c r="D2613" s="301">
        <v>0.42857142857142855</v>
      </c>
      <c r="E2613" s="301">
        <v>208</v>
      </c>
      <c r="F2613" s="299" t="s">
        <v>113</v>
      </c>
    </row>
    <row r="2614" spans="1:6" x14ac:dyDescent="0.3">
      <c r="A2614" s="299" t="s">
        <v>495</v>
      </c>
      <c r="B2614" s="299" t="s">
        <v>189</v>
      </c>
      <c r="C2614" s="299" t="s">
        <v>35</v>
      </c>
      <c r="D2614" s="301">
        <v>0.23809523809523808</v>
      </c>
      <c r="E2614" s="301">
        <v>250</v>
      </c>
      <c r="F2614" s="299" t="s">
        <v>105</v>
      </c>
    </row>
    <row r="2615" spans="1:6" x14ac:dyDescent="0.3">
      <c r="A2615" s="299" t="s">
        <v>495</v>
      </c>
      <c r="B2615" s="299" t="s">
        <v>189</v>
      </c>
      <c r="C2615" s="299" t="s">
        <v>35</v>
      </c>
      <c r="D2615" s="301">
        <v>0.33333333333333331</v>
      </c>
      <c r="E2615" s="301">
        <v>276</v>
      </c>
      <c r="F2615" s="299" t="s">
        <v>99</v>
      </c>
    </row>
    <row r="2616" spans="1:6" x14ac:dyDescent="0.3">
      <c r="A2616" s="299" t="s">
        <v>495</v>
      </c>
      <c r="B2616" s="299" t="s">
        <v>189</v>
      </c>
      <c r="C2616" s="299" t="s">
        <v>35</v>
      </c>
      <c r="D2616" s="301">
        <v>0.52380952380952384</v>
      </c>
      <c r="E2616" s="301">
        <v>380</v>
      </c>
      <c r="F2616" s="299" t="s">
        <v>107</v>
      </c>
    </row>
    <row r="2617" spans="1:6" x14ac:dyDescent="0.3">
      <c r="A2617" s="299" t="s">
        <v>495</v>
      </c>
      <c r="B2617" s="299" t="s">
        <v>189</v>
      </c>
      <c r="C2617" s="299" t="s">
        <v>35</v>
      </c>
      <c r="D2617" s="301">
        <v>9.5238095238095233E-2</v>
      </c>
      <c r="E2617" s="301">
        <v>484</v>
      </c>
      <c r="F2617" s="299" t="s">
        <v>307</v>
      </c>
    </row>
    <row r="2618" spans="1:6" x14ac:dyDescent="0.3">
      <c r="A2618" s="299" t="s">
        <v>495</v>
      </c>
      <c r="B2618" s="299" t="s">
        <v>189</v>
      </c>
      <c r="C2618" s="299" t="s">
        <v>35</v>
      </c>
      <c r="D2618" s="301">
        <v>0.42857142857142855</v>
      </c>
      <c r="E2618" s="301">
        <v>528</v>
      </c>
      <c r="F2618" s="299" t="s">
        <v>316</v>
      </c>
    </row>
    <row r="2619" spans="1:6" x14ac:dyDescent="0.3">
      <c r="A2619" s="299" t="s">
        <v>495</v>
      </c>
      <c r="B2619" s="299" t="s">
        <v>189</v>
      </c>
      <c r="C2619" s="299" t="s">
        <v>35</v>
      </c>
      <c r="D2619" s="301">
        <v>0.2857142857142857</v>
      </c>
      <c r="E2619" s="301">
        <v>616</v>
      </c>
      <c r="F2619" s="299" t="s">
        <v>96</v>
      </c>
    </row>
    <row r="2620" spans="1:6" x14ac:dyDescent="0.3">
      <c r="A2620" s="299" t="s">
        <v>495</v>
      </c>
      <c r="B2620" s="299" t="s">
        <v>189</v>
      </c>
      <c r="C2620" s="299" t="s">
        <v>35</v>
      </c>
      <c r="D2620" s="301">
        <v>0.42857142857142855</v>
      </c>
      <c r="E2620" s="301">
        <v>620</v>
      </c>
      <c r="F2620" s="299" t="s">
        <v>109</v>
      </c>
    </row>
    <row r="2621" spans="1:6" x14ac:dyDescent="0.3">
      <c r="A2621" s="299" t="s">
        <v>495</v>
      </c>
      <c r="B2621" s="299" t="s">
        <v>189</v>
      </c>
      <c r="C2621" s="299" t="s">
        <v>35</v>
      </c>
      <c r="D2621" s="301">
        <v>0.19047619047619047</v>
      </c>
      <c r="E2621" s="301">
        <v>642</v>
      </c>
      <c r="F2621" s="299" t="s">
        <v>97</v>
      </c>
    </row>
    <row r="2622" spans="1:6" x14ac:dyDescent="0.3">
      <c r="A2622" s="299" t="s">
        <v>495</v>
      </c>
      <c r="B2622" s="299" t="s">
        <v>189</v>
      </c>
      <c r="C2622" s="299" t="s">
        <v>35</v>
      </c>
      <c r="D2622" s="301">
        <v>9.5238095238095233E-2</v>
      </c>
      <c r="E2622" s="301">
        <v>643</v>
      </c>
      <c r="F2622" s="299" t="s">
        <v>333</v>
      </c>
    </row>
    <row r="2623" spans="1:6" x14ac:dyDescent="0.3">
      <c r="A2623" s="299" t="s">
        <v>495</v>
      </c>
      <c r="B2623" s="299" t="s">
        <v>189</v>
      </c>
      <c r="C2623" s="299" t="s">
        <v>35</v>
      </c>
      <c r="D2623" s="301">
        <v>0.19047619047619047</v>
      </c>
      <c r="E2623" s="301">
        <v>705</v>
      </c>
      <c r="F2623" s="299" t="s">
        <v>115</v>
      </c>
    </row>
    <row r="2624" spans="1:6" x14ac:dyDescent="0.3">
      <c r="A2624" s="299" t="s">
        <v>495</v>
      </c>
      <c r="B2624" s="299" t="s">
        <v>189</v>
      </c>
      <c r="C2624" s="299" t="s">
        <v>35</v>
      </c>
      <c r="D2624" s="301">
        <v>50.80952380952381</v>
      </c>
      <c r="E2624" s="301">
        <v>724</v>
      </c>
      <c r="F2624" s="299" t="s">
        <v>223</v>
      </c>
    </row>
    <row r="2625" spans="1:6" x14ac:dyDescent="0.3">
      <c r="A2625" s="299" t="s">
        <v>495</v>
      </c>
      <c r="B2625" s="299" t="s">
        <v>189</v>
      </c>
      <c r="C2625" s="299" t="s">
        <v>35</v>
      </c>
      <c r="D2625" s="301">
        <v>0.14285714285714285</v>
      </c>
      <c r="E2625" s="301">
        <v>752</v>
      </c>
      <c r="F2625" s="299" t="s">
        <v>119</v>
      </c>
    </row>
    <row r="2626" spans="1:6" x14ac:dyDescent="0.3">
      <c r="A2626" s="299" t="s">
        <v>495</v>
      </c>
      <c r="B2626" s="299" t="s">
        <v>189</v>
      </c>
      <c r="C2626" s="299" t="s">
        <v>35</v>
      </c>
      <c r="D2626" s="301">
        <v>0.19047619047619047</v>
      </c>
      <c r="E2626" s="301">
        <v>804</v>
      </c>
      <c r="F2626" s="299" t="s">
        <v>98</v>
      </c>
    </row>
    <row r="2627" spans="1:6" x14ac:dyDescent="0.3">
      <c r="A2627" s="299" t="s">
        <v>495</v>
      </c>
      <c r="B2627" s="299" t="s">
        <v>189</v>
      </c>
      <c r="C2627" s="299" t="s">
        <v>35</v>
      </c>
      <c r="D2627" s="301">
        <v>2.4285714285714284</v>
      </c>
      <c r="E2627" s="301">
        <v>826</v>
      </c>
      <c r="F2627" s="299" t="s">
        <v>110</v>
      </c>
    </row>
    <row r="2628" spans="1:6" x14ac:dyDescent="0.3">
      <c r="A2628" s="299" t="s">
        <v>495</v>
      </c>
      <c r="B2628" s="299" t="s">
        <v>189</v>
      </c>
      <c r="C2628" s="299" t="s">
        <v>35</v>
      </c>
      <c r="D2628" s="301">
        <v>0.14285714285714285</v>
      </c>
      <c r="E2628" s="301">
        <v>840</v>
      </c>
      <c r="F2628" s="299" t="s">
        <v>365</v>
      </c>
    </row>
    <row r="2629" spans="1:6" x14ac:dyDescent="0.3">
      <c r="A2629" s="299" t="s">
        <v>495</v>
      </c>
      <c r="B2629" s="299" t="s">
        <v>189</v>
      </c>
      <c r="C2629" s="299" t="s">
        <v>35</v>
      </c>
      <c r="D2629" s="301"/>
      <c r="E2629" s="301">
        <v>862</v>
      </c>
      <c r="F2629" s="299" t="s">
        <v>111</v>
      </c>
    </row>
    <row r="2630" spans="1:6" x14ac:dyDescent="0.3">
      <c r="A2630" s="299" t="s">
        <v>495</v>
      </c>
      <c r="B2630" s="299" t="s">
        <v>189</v>
      </c>
      <c r="C2630" s="299" t="s">
        <v>89</v>
      </c>
      <c r="D2630" s="301">
        <v>1</v>
      </c>
      <c r="E2630" s="301">
        <v>0</v>
      </c>
      <c r="F2630" s="299" t="s">
        <v>189</v>
      </c>
    </row>
    <row r="2631" spans="1:6" x14ac:dyDescent="0.3">
      <c r="A2631" s="299" t="s">
        <v>495</v>
      </c>
      <c r="B2631" s="299" t="s">
        <v>189</v>
      </c>
      <c r="C2631" s="299" t="s">
        <v>36</v>
      </c>
      <c r="D2631" s="301">
        <v>9.5238095238095233E-2</v>
      </c>
      <c r="E2631" s="301">
        <v>40</v>
      </c>
      <c r="F2631" s="299" t="s">
        <v>100</v>
      </c>
    </row>
    <row r="2632" spans="1:6" x14ac:dyDescent="0.3">
      <c r="A2632" s="299" t="s">
        <v>495</v>
      </c>
      <c r="B2632" s="299" t="s">
        <v>189</v>
      </c>
      <c r="C2632" s="299" t="s">
        <v>36</v>
      </c>
      <c r="D2632" s="301">
        <v>4.7619047619047616E-2</v>
      </c>
      <c r="E2632" s="301">
        <v>178</v>
      </c>
      <c r="F2632" s="299" t="s">
        <v>258</v>
      </c>
    </row>
    <row r="2633" spans="1:6" x14ac:dyDescent="0.3">
      <c r="A2633" s="299" t="s">
        <v>495</v>
      </c>
      <c r="B2633" s="299" t="s">
        <v>189</v>
      </c>
      <c r="C2633" s="299" t="s">
        <v>36</v>
      </c>
      <c r="D2633" s="301">
        <v>0.33333333333333331</v>
      </c>
      <c r="E2633" s="301">
        <v>208</v>
      </c>
      <c r="F2633" s="299" t="s">
        <v>113</v>
      </c>
    </row>
    <row r="2634" spans="1:6" x14ac:dyDescent="0.3">
      <c r="A2634" s="299" t="s">
        <v>495</v>
      </c>
      <c r="B2634" s="299" t="s">
        <v>189</v>
      </c>
      <c r="C2634" s="299" t="s">
        <v>36</v>
      </c>
      <c r="D2634" s="301">
        <v>1</v>
      </c>
      <c r="E2634" s="301">
        <v>218</v>
      </c>
      <c r="F2634" s="299" t="s">
        <v>114</v>
      </c>
    </row>
    <row r="2635" spans="1:6" x14ac:dyDescent="0.3">
      <c r="A2635" s="299" t="s">
        <v>495</v>
      </c>
      <c r="B2635" s="299" t="s">
        <v>189</v>
      </c>
      <c r="C2635" s="299" t="s">
        <v>36</v>
      </c>
      <c r="D2635" s="301">
        <v>0.66666666666666663</v>
      </c>
      <c r="E2635" s="301">
        <v>250</v>
      </c>
      <c r="F2635" s="299" t="s">
        <v>105</v>
      </c>
    </row>
    <row r="2636" spans="1:6" x14ac:dyDescent="0.3">
      <c r="A2636" s="299" t="s">
        <v>495</v>
      </c>
      <c r="B2636" s="299" t="s">
        <v>189</v>
      </c>
      <c r="C2636" s="299" t="s">
        <v>36</v>
      </c>
      <c r="D2636" s="301">
        <v>0.33333333333333331</v>
      </c>
      <c r="E2636" s="301">
        <v>276</v>
      </c>
      <c r="F2636" s="299" t="s">
        <v>99</v>
      </c>
    </row>
    <row r="2637" spans="1:6" x14ac:dyDescent="0.3">
      <c r="A2637" s="299" t="s">
        <v>495</v>
      </c>
      <c r="B2637" s="299" t="s">
        <v>189</v>
      </c>
      <c r="C2637" s="299" t="s">
        <v>36</v>
      </c>
      <c r="D2637" s="301">
        <v>4.7619047619047616E-2</v>
      </c>
      <c r="E2637" s="301">
        <v>356</v>
      </c>
      <c r="F2637" s="299" t="s">
        <v>281</v>
      </c>
    </row>
    <row r="2638" spans="1:6" x14ac:dyDescent="0.3">
      <c r="A2638" s="299" t="s">
        <v>495</v>
      </c>
      <c r="B2638" s="299" t="s">
        <v>189</v>
      </c>
      <c r="C2638" s="299" t="s">
        <v>36</v>
      </c>
      <c r="D2638" s="301">
        <v>1.5714285714285714</v>
      </c>
      <c r="E2638" s="301">
        <v>380</v>
      </c>
      <c r="F2638" s="299" t="s">
        <v>107</v>
      </c>
    </row>
    <row r="2639" spans="1:6" x14ac:dyDescent="0.3">
      <c r="A2639" s="299" t="s">
        <v>495</v>
      </c>
      <c r="B2639" s="299" t="s">
        <v>189</v>
      </c>
      <c r="C2639" s="299" t="s">
        <v>36</v>
      </c>
      <c r="D2639" s="301">
        <v>4.7619047619047616E-2</v>
      </c>
      <c r="E2639" s="301">
        <v>392</v>
      </c>
      <c r="F2639" s="299" t="s">
        <v>288</v>
      </c>
    </row>
    <row r="2640" spans="1:6" x14ac:dyDescent="0.3">
      <c r="A2640" s="299" t="s">
        <v>495</v>
      </c>
      <c r="B2640" s="299" t="s">
        <v>189</v>
      </c>
      <c r="C2640" s="299" t="s">
        <v>36</v>
      </c>
      <c r="D2640" s="301">
        <v>0.14285714285714285</v>
      </c>
      <c r="E2640" s="301">
        <v>428</v>
      </c>
      <c r="F2640" s="299" t="s">
        <v>108</v>
      </c>
    </row>
    <row r="2641" spans="1:6" x14ac:dyDescent="0.3">
      <c r="A2641" s="299" t="s">
        <v>495</v>
      </c>
      <c r="B2641" s="299" t="s">
        <v>189</v>
      </c>
      <c r="C2641" s="299" t="s">
        <v>36</v>
      </c>
      <c r="D2641" s="301">
        <v>0.38095238095238093</v>
      </c>
      <c r="E2641" s="301">
        <v>440</v>
      </c>
      <c r="F2641" s="299" t="s">
        <v>118</v>
      </c>
    </row>
    <row r="2642" spans="1:6" x14ac:dyDescent="0.3">
      <c r="A2642" s="299" t="s">
        <v>495</v>
      </c>
      <c r="B2642" s="299" t="s">
        <v>189</v>
      </c>
      <c r="C2642" s="299" t="s">
        <v>36</v>
      </c>
      <c r="D2642" s="301">
        <v>4.7619047619047616E-2</v>
      </c>
      <c r="E2642" s="301">
        <v>498</v>
      </c>
      <c r="F2642" s="299" t="s">
        <v>310</v>
      </c>
    </row>
    <row r="2643" spans="1:6" x14ac:dyDescent="0.3">
      <c r="A2643" s="299" t="s">
        <v>495</v>
      </c>
      <c r="B2643" s="299" t="s">
        <v>189</v>
      </c>
      <c r="C2643" s="299" t="s">
        <v>36</v>
      </c>
      <c r="D2643" s="301">
        <v>0.61904761904761907</v>
      </c>
      <c r="E2643" s="301">
        <v>504</v>
      </c>
      <c r="F2643" s="299" t="s">
        <v>95</v>
      </c>
    </row>
    <row r="2644" spans="1:6" x14ac:dyDescent="0.3">
      <c r="A2644" s="299" t="s">
        <v>495</v>
      </c>
      <c r="B2644" s="299" t="s">
        <v>189</v>
      </c>
      <c r="C2644" s="299" t="s">
        <v>36</v>
      </c>
      <c r="D2644" s="301">
        <v>0.61904761904761907</v>
      </c>
      <c r="E2644" s="301">
        <v>528</v>
      </c>
      <c r="F2644" s="299" t="s">
        <v>316</v>
      </c>
    </row>
    <row r="2645" spans="1:6" x14ac:dyDescent="0.3">
      <c r="A2645" s="299" t="s">
        <v>495</v>
      </c>
      <c r="B2645" s="299" t="s">
        <v>189</v>
      </c>
      <c r="C2645" s="299" t="s">
        <v>36</v>
      </c>
      <c r="D2645" s="301">
        <v>1.3333333333333333</v>
      </c>
      <c r="E2645" s="301">
        <v>620</v>
      </c>
      <c r="F2645" s="299" t="s">
        <v>109</v>
      </c>
    </row>
    <row r="2646" spans="1:6" x14ac:dyDescent="0.3">
      <c r="A2646" s="299" t="s">
        <v>495</v>
      </c>
      <c r="B2646" s="299" t="s">
        <v>189</v>
      </c>
      <c r="C2646" s="299" t="s">
        <v>36</v>
      </c>
      <c r="D2646" s="301">
        <v>1.1428571428571428</v>
      </c>
      <c r="E2646" s="301">
        <v>642</v>
      </c>
      <c r="F2646" s="299" t="s">
        <v>97</v>
      </c>
    </row>
    <row r="2647" spans="1:6" x14ac:dyDescent="0.3">
      <c r="A2647" s="299" t="s">
        <v>495</v>
      </c>
      <c r="B2647" s="299" t="s">
        <v>189</v>
      </c>
      <c r="C2647" s="299" t="s">
        <v>36</v>
      </c>
      <c r="D2647" s="301">
        <v>0.23809523809523808</v>
      </c>
      <c r="E2647" s="301">
        <v>643</v>
      </c>
      <c r="F2647" s="299" t="s">
        <v>333</v>
      </c>
    </row>
    <row r="2648" spans="1:6" x14ac:dyDescent="0.3">
      <c r="A2648" s="299" t="s">
        <v>495</v>
      </c>
      <c r="B2648" s="299" t="s">
        <v>189</v>
      </c>
      <c r="C2648" s="299" t="s">
        <v>36</v>
      </c>
      <c r="D2648" s="301">
        <v>38.476190476190474</v>
      </c>
      <c r="E2648" s="301">
        <v>724</v>
      </c>
      <c r="F2648" s="299" t="s">
        <v>223</v>
      </c>
    </row>
    <row r="2649" spans="1:6" x14ac:dyDescent="0.3">
      <c r="A2649" s="299" t="s">
        <v>495</v>
      </c>
      <c r="B2649" s="299" t="s">
        <v>189</v>
      </c>
      <c r="C2649" s="299" t="s">
        <v>36</v>
      </c>
      <c r="D2649" s="301">
        <v>0.2857142857142857</v>
      </c>
      <c r="E2649" s="301">
        <v>752</v>
      </c>
      <c r="F2649" s="299" t="s">
        <v>119</v>
      </c>
    </row>
    <row r="2650" spans="1:6" x14ac:dyDescent="0.3">
      <c r="A2650" s="299" t="s">
        <v>495</v>
      </c>
      <c r="B2650" s="299" t="s">
        <v>189</v>
      </c>
      <c r="C2650" s="299" t="s">
        <v>36</v>
      </c>
      <c r="D2650" s="301">
        <v>0.14285714285714285</v>
      </c>
      <c r="E2650" s="301">
        <v>804</v>
      </c>
      <c r="F2650" s="299" t="s">
        <v>98</v>
      </c>
    </row>
    <row r="2651" spans="1:6" x14ac:dyDescent="0.3">
      <c r="A2651" s="299" t="s">
        <v>495</v>
      </c>
      <c r="B2651" s="299" t="s">
        <v>189</v>
      </c>
      <c r="C2651" s="299" t="s">
        <v>36</v>
      </c>
      <c r="D2651" s="301">
        <v>1.6190476190476191</v>
      </c>
      <c r="E2651" s="301">
        <v>826</v>
      </c>
      <c r="F2651" s="299" t="s">
        <v>110</v>
      </c>
    </row>
    <row r="2652" spans="1:6" x14ac:dyDescent="0.3">
      <c r="A2652" s="299" t="s">
        <v>495</v>
      </c>
      <c r="B2652" s="299" t="s">
        <v>189</v>
      </c>
      <c r="C2652" s="299" t="s">
        <v>36</v>
      </c>
      <c r="D2652" s="301">
        <v>0.33333333333333331</v>
      </c>
      <c r="E2652" s="301">
        <v>840</v>
      </c>
      <c r="F2652" s="299" t="s">
        <v>365</v>
      </c>
    </row>
    <row r="2653" spans="1:6" x14ac:dyDescent="0.3">
      <c r="A2653" s="299" t="s">
        <v>495</v>
      </c>
      <c r="B2653" s="299" t="s">
        <v>189</v>
      </c>
      <c r="C2653" s="299" t="s">
        <v>36</v>
      </c>
      <c r="D2653" s="301">
        <v>0.14285714285714285</v>
      </c>
      <c r="E2653" s="301">
        <v>862</v>
      </c>
      <c r="F2653" s="299" t="s">
        <v>111</v>
      </c>
    </row>
    <row r="2654" spans="1:6" x14ac:dyDescent="0.3">
      <c r="A2654" s="299" t="s">
        <v>495</v>
      </c>
      <c r="B2654" s="299" t="s">
        <v>189</v>
      </c>
      <c r="C2654" s="299" t="s">
        <v>36</v>
      </c>
      <c r="D2654" s="301">
        <v>4.7619047619047616E-2</v>
      </c>
      <c r="E2654" s="301">
        <v>953</v>
      </c>
      <c r="F2654" s="299" t="s">
        <v>189</v>
      </c>
    </row>
    <row r="2655" spans="1:6" x14ac:dyDescent="0.3">
      <c r="A2655" s="299" t="s">
        <v>496</v>
      </c>
      <c r="B2655" s="299" t="s">
        <v>448</v>
      </c>
      <c r="C2655" s="299" t="s">
        <v>35</v>
      </c>
      <c r="D2655" s="302">
        <v>29.210526315789473</v>
      </c>
      <c r="E2655" s="302">
        <v>4</v>
      </c>
      <c r="F2655" s="299" t="s">
        <v>226</v>
      </c>
    </row>
    <row r="2656" spans="1:6" x14ac:dyDescent="0.3">
      <c r="A2656" s="299" t="s">
        <v>496</v>
      </c>
      <c r="B2656" s="299" t="s">
        <v>448</v>
      </c>
      <c r="C2656" s="299" t="s">
        <v>35</v>
      </c>
      <c r="D2656" s="302">
        <v>279.84210526315786</v>
      </c>
      <c r="E2656" s="302">
        <v>8</v>
      </c>
      <c r="F2656" s="299" t="s">
        <v>227</v>
      </c>
    </row>
    <row r="2657" spans="1:6" x14ac:dyDescent="0.3">
      <c r="A2657" s="299" t="s">
        <v>496</v>
      </c>
      <c r="B2657" s="299" t="s">
        <v>448</v>
      </c>
      <c r="C2657" s="299" t="s">
        <v>35</v>
      </c>
      <c r="D2657" s="302">
        <v>1</v>
      </c>
      <c r="E2657" s="302">
        <v>10</v>
      </c>
      <c r="F2657" s="299" t="s">
        <v>228</v>
      </c>
    </row>
    <row r="2658" spans="1:6" x14ac:dyDescent="0.3">
      <c r="A2658" s="299" t="s">
        <v>496</v>
      </c>
      <c r="B2658" s="299" t="s">
        <v>448</v>
      </c>
      <c r="C2658" s="299" t="s">
        <v>35</v>
      </c>
      <c r="D2658" s="302">
        <v>2021.1578947368421</v>
      </c>
      <c r="E2658" s="302">
        <v>12</v>
      </c>
      <c r="F2658" s="299" t="s">
        <v>229</v>
      </c>
    </row>
    <row r="2659" spans="1:6" x14ac:dyDescent="0.3">
      <c r="A2659" s="299" t="s">
        <v>496</v>
      </c>
      <c r="B2659" s="299" t="s">
        <v>448</v>
      </c>
      <c r="C2659" s="299" t="s">
        <v>35</v>
      </c>
      <c r="D2659" s="302">
        <v>1</v>
      </c>
      <c r="E2659" s="302">
        <v>16</v>
      </c>
      <c r="F2659" s="299" t="s">
        <v>399</v>
      </c>
    </row>
    <row r="2660" spans="1:6" x14ac:dyDescent="0.3">
      <c r="A2660" s="299" t="s">
        <v>496</v>
      </c>
      <c r="B2660" s="299" t="s">
        <v>448</v>
      </c>
      <c r="C2660" s="299" t="s">
        <v>35</v>
      </c>
      <c r="D2660" s="302">
        <v>114.10526315789474</v>
      </c>
      <c r="E2660" s="302">
        <v>20</v>
      </c>
      <c r="F2660" s="299" t="s">
        <v>230</v>
      </c>
    </row>
    <row r="2661" spans="1:6" x14ac:dyDescent="0.3">
      <c r="A2661" s="299" t="s">
        <v>496</v>
      </c>
      <c r="B2661" s="299" t="s">
        <v>448</v>
      </c>
      <c r="C2661" s="299" t="s">
        <v>35</v>
      </c>
      <c r="D2661" s="302">
        <v>140.84210526315789</v>
      </c>
      <c r="E2661" s="302">
        <v>24</v>
      </c>
      <c r="F2661" s="299" t="s">
        <v>231</v>
      </c>
    </row>
    <row r="2662" spans="1:6" x14ac:dyDescent="0.3">
      <c r="A2662" s="299" t="s">
        <v>496</v>
      </c>
      <c r="B2662" s="299" t="s">
        <v>448</v>
      </c>
      <c r="C2662" s="299" t="s">
        <v>35</v>
      </c>
      <c r="D2662" s="302">
        <v>1</v>
      </c>
      <c r="E2662" s="302">
        <v>28</v>
      </c>
      <c r="F2662" s="299" t="s">
        <v>373</v>
      </c>
    </row>
    <row r="2663" spans="1:6" x14ac:dyDescent="0.3">
      <c r="A2663" s="299" t="s">
        <v>496</v>
      </c>
      <c r="B2663" s="299" t="s">
        <v>448</v>
      </c>
      <c r="C2663" s="299" t="s">
        <v>35</v>
      </c>
      <c r="D2663" s="302">
        <v>58.315789473684212</v>
      </c>
      <c r="E2663" s="302">
        <v>31</v>
      </c>
      <c r="F2663" s="299" t="s">
        <v>232</v>
      </c>
    </row>
    <row r="2664" spans="1:6" x14ac:dyDescent="0.3">
      <c r="A2664" s="299" t="s">
        <v>496</v>
      </c>
      <c r="B2664" s="299" t="s">
        <v>448</v>
      </c>
      <c r="C2664" s="299" t="s">
        <v>35</v>
      </c>
      <c r="D2664" s="302">
        <v>14425.052631578948</v>
      </c>
      <c r="E2664" s="302">
        <v>32</v>
      </c>
      <c r="F2664" s="299" t="s">
        <v>183</v>
      </c>
    </row>
    <row r="2665" spans="1:6" x14ac:dyDescent="0.3">
      <c r="A2665" s="299" t="s">
        <v>496</v>
      </c>
      <c r="B2665" s="299" t="s">
        <v>448</v>
      </c>
      <c r="C2665" s="299" t="s">
        <v>35</v>
      </c>
      <c r="D2665" s="302">
        <v>249.78947368421052</v>
      </c>
      <c r="E2665" s="302">
        <v>36</v>
      </c>
      <c r="F2665" s="299" t="s">
        <v>233</v>
      </c>
    </row>
    <row r="2666" spans="1:6" x14ac:dyDescent="0.3">
      <c r="A2666" s="299" t="s">
        <v>496</v>
      </c>
      <c r="B2666" s="299" t="s">
        <v>448</v>
      </c>
      <c r="C2666" s="299" t="s">
        <v>35</v>
      </c>
      <c r="D2666" s="302">
        <v>960.63157894736833</v>
      </c>
      <c r="E2666" s="302">
        <v>40</v>
      </c>
      <c r="F2666" s="299" t="s">
        <v>100</v>
      </c>
    </row>
    <row r="2667" spans="1:6" x14ac:dyDescent="0.3">
      <c r="A2667" s="299" t="s">
        <v>496</v>
      </c>
      <c r="B2667" s="299" t="s">
        <v>448</v>
      </c>
      <c r="C2667" s="299" t="s">
        <v>35</v>
      </c>
      <c r="D2667" s="302">
        <v>1</v>
      </c>
      <c r="E2667" s="302">
        <v>44</v>
      </c>
      <c r="F2667" s="299" t="s">
        <v>234</v>
      </c>
    </row>
    <row r="2668" spans="1:6" x14ac:dyDescent="0.3">
      <c r="A2668" s="299" t="s">
        <v>496</v>
      </c>
      <c r="B2668" s="299" t="s">
        <v>448</v>
      </c>
      <c r="C2668" s="299" t="s">
        <v>35</v>
      </c>
      <c r="D2668" s="302">
        <v>1</v>
      </c>
      <c r="E2668" s="302">
        <v>48</v>
      </c>
      <c r="F2668" s="299" t="s">
        <v>235</v>
      </c>
    </row>
    <row r="2669" spans="1:6" x14ac:dyDescent="0.3">
      <c r="A2669" s="299" t="s">
        <v>496</v>
      </c>
      <c r="B2669" s="299" t="s">
        <v>448</v>
      </c>
      <c r="C2669" s="299" t="s">
        <v>35</v>
      </c>
      <c r="D2669" s="302">
        <v>477.94736842105266</v>
      </c>
      <c r="E2669" s="302">
        <v>50</v>
      </c>
      <c r="F2669" s="299" t="s">
        <v>236</v>
      </c>
    </row>
    <row r="2670" spans="1:6" x14ac:dyDescent="0.3">
      <c r="A2670" s="299" t="s">
        <v>496</v>
      </c>
      <c r="B2670" s="299" t="s">
        <v>448</v>
      </c>
      <c r="C2670" s="299" t="s">
        <v>35</v>
      </c>
      <c r="D2670" s="302">
        <v>1243.8947368421052</v>
      </c>
      <c r="E2670" s="302">
        <v>51</v>
      </c>
      <c r="F2670" s="299" t="s">
        <v>237</v>
      </c>
    </row>
    <row r="2671" spans="1:6" x14ac:dyDescent="0.3">
      <c r="A2671" s="299" t="s">
        <v>496</v>
      </c>
      <c r="B2671" s="299" t="s">
        <v>448</v>
      </c>
      <c r="C2671" s="299" t="s">
        <v>35</v>
      </c>
      <c r="D2671" s="302">
        <v>2</v>
      </c>
      <c r="E2671" s="302">
        <v>52</v>
      </c>
      <c r="F2671" s="299" t="s">
        <v>238</v>
      </c>
    </row>
    <row r="2672" spans="1:6" x14ac:dyDescent="0.3">
      <c r="A2672" s="299" t="s">
        <v>496</v>
      </c>
      <c r="B2672" s="299" t="s">
        <v>448</v>
      </c>
      <c r="C2672" s="299" t="s">
        <v>35</v>
      </c>
      <c r="D2672" s="302">
        <v>2933.6315789473683</v>
      </c>
      <c r="E2672" s="302">
        <v>56</v>
      </c>
      <c r="F2672" s="299" t="s">
        <v>239</v>
      </c>
    </row>
    <row r="2673" spans="1:6" x14ac:dyDescent="0.3">
      <c r="A2673" s="299" t="s">
        <v>496</v>
      </c>
      <c r="B2673" s="299" t="s">
        <v>448</v>
      </c>
      <c r="C2673" s="299" t="s">
        <v>35</v>
      </c>
      <c r="D2673" s="302">
        <v>6.5263157894736841</v>
      </c>
      <c r="E2673" s="302">
        <v>60</v>
      </c>
      <c r="F2673" s="299" t="s">
        <v>240</v>
      </c>
    </row>
    <row r="2674" spans="1:6" x14ac:dyDescent="0.3">
      <c r="A2674" s="299" t="s">
        <v>496</v>
      </c>
      <c r="B2674" s="299" t="s">
        <v>448</v>
      </c>
      <c r="C2674" s="299" t="s">
        <v>35</v>
      </c>
      <c r="D2674" s="302">
        <v>7.6842105263157894</v>
      </c>
      <c r="E2674" s="302">
        <v>64</v>
      </c>
      <c r="F2674" s="299" t="s">
        <v>374</v>
      </c>
    </row>
    <row r="2675" spans="1:6" x14ac:dyDescent="0.3">
      <c r="A2675" s="299" t="s">
        <v>496</v>
      </c>
      <c r="B2675" s="299" t="s">
        <v>448</v>
      </c>
      <c r="C2675" s="299" t="s">
        <v>35</v>
      </c>
      <c r="D2675" s="302">
        <v>12228.842105263157</v>
      </c>
      <c r="E2675" s="302">
        <v>68</v>
      </c>
      <c r="F2675" s="299" t="s">
        <v>241</v>
      </c>
    </row>
    <row r="2676" spans="1:6" x14ac:dyDescent="0.3">
      <c r="A2676" s="299" t="s">
        <v>496</v>
      </c>
      <c r="B2676" s="299" t="s">
        <v>448</v>
      </c>
      <c r="C2676" s="299" t="s">
        <v>35</v>
      </c>
      <c r="D2676" s="302">
        <v>118.78947368421052</v>
      </c>
      <c r="E2676" s="302">
        <v>70</v>
      </c>
      <c r="F2676" s="299" t="s">
        <v>242</v>
      </c>
    </row>
    <row r="2677" spans="1:6" x14ac:dyDescent="0.3">
      <c r="A2677" s="299" t="s">
        <v>496</v>
      </c>
      <c r="B2677" s="299" t="s">
        <v>448</v>
      </c>
      <c r="C2677" s="299" t="s">
        <v>35</v>
      </c>
      <c r="D2677" s="302">
        <v>3</v>
      </c>
      <c r="E2677" s="302">
        <v>72</v>
      </c>
      <c r="F2677" s="299" t="s">
        <v>375</v>
      </c>
    </row>
    <row r="2678" spans="1:6" x14ac:dyDescent="0.3">
      <c r="A2678" s="299" t="s">
        <v>496</v>
      </c>
      <c r="B2678" s="299" t="s">
        <v>448</v>
      </c>
      <c r="C2678" s="299" t="s">
        <v>35</v>
      </c>
      <c r="D2678" s="302">
        <v>1</v>
      </c>
      <c r="E2678" s="302">
        <v>74</v>
      </c>
      <c r="F2678" s="299" t="s">
        <v>400</v>
      </c>
    </row>
    <row r="2679" spans="1:6" x14ac:dyDescent="0.3">
      <c r="A2679" s="299" t="s">
        <v>496</v>
      </c>
      <c r="B2679" s="299" t="s">
        <v>448</v>
      </c>
      <c r="C2679" s="299" t="s">
        <v>35</v>
      </c>
      <c r="D2679" s="302">
        <v>13375.842105263158</v>
      </c>
      <c r="E2679" s="302">
        <v>76</v>
      </c>
      <c r="F2679" s="299" t="s">
        <v>243</v>
      </c>
    </row>
    <row r="2680" spans="1:6" x14ac:dyDescent="0.3">
      <c r="A2680" s="299" t="s">
        <v>496</v>
      </c>
      <c r="B2680" s="299" t="s">
        <v>448</v>
      </c>
      <c r="C2680" s="299" t="s">
        <v>35</v>
      </c>
      <c r="D2680" s="302">
        <v>4</v>
      </c>
      <c r="E2680" s="302">
        <v>84</v>
      </c>
      <c r="F2680" s="299" t="s">
        <v>401</v>
      </c>
    </row>
    <row r="2681" spans="1:6" x14ac:dyDescent="0.3">
      <c r="A2681" s="299" t="s">
        <v>496</v>
      </c>
      <c r="B2681" s="299" t="s">
        <v>448</v>
      </c>
      <c r="C2681" s="299" t="s">
        <v>35</v>
      </c>
      <c r="D2681" s="302">
        <v>7</v>
      </c>
      <c r="E2681" s="302">
        <v>86</v>
      </c>
      <c r="F2681" s="299" t="s">
        <v>244</v>
      </c>
    </row>
    <row r="2682" spans="1:6" x14ac:dyDescent="0.3">
      <c r="A2682" s="299" t="s">
        <v>496</v>
      </c>
      <c r="B2682" s="299" t="s">
        <v>448</v>
      </c>
      <c r="C2682" s="299" t="s">
        <v>35</v>
      </c>
      <c r="D2682" s="302">
        <v>3.8947368421052633</v>
      </c>
      <c r="E2682" s="302">
        <v>92</v>
      </c>
      <c r="F2682" s="299" t="s">
        <v>376</v>
      </c>
    </row>
    <row r="2683" spans="1:6" x14ac:dyDescent="0.3">
      <c r="A2683" s="299" t="s">
        <v>496</v>
      </c>
      <c r="B2683" s="299" t="s">
        <v>448</v>
      </c>
      <c r="C2683" s="299" t="s">
        <v>35</v>
      </c>
      <c r="D2683" s="302">
        <v>2</v>
      </c>
      <c r="E2683" s="302">
        <v>96</v>
      </c>
      <c r="F2683" s="299" t="s">
        <v>377</v>
      </c>
    </row>
    <row r="2684" spans="1:6" x14ac:dyDescent="0.3">
      <c r="A2684" s="299" t="s">
        <v>496</v>
      </c>
      <c r="B2684" s="299" t="s">
        <v>448</v>
      </c>
      <c r="C2684" s="299" t="s">
        <v>35</v>
      </c>
      <c r="D2684" s="302">
        <v>17045.105263157893</v>
      </c>
      <c r="E2684" s="302">
        <v>100</v>
      </c>
      <c r="F2684" s="299" t="s">
        <v>101</v>
      </c>
    </row>
    <row r="2685" spans="1:6" x14ac:dyDescent="0.3">
      <c r="A2685" s="299" t="s">
        <v>496</v>
      </c>
      <c r="B2685" s="299" t="s">
        <v>448</v>
      </c>
      <c r="C2685" s="299" t="s">
        <v>35</v>
      </c>
      <c r="D2685" s="302">
        <v>20.05263157894737</v>
      </c>
      <c r="E2685" s="302">
        <v>104</v>
      </c>
      <c r="F2685" s="299" t="s">
        <v>245</v>
      </c>
    </row>
    <row r="2686" spans="1:6" x14ac:dyDescent="0.3">
      <c r="A2686" s="299" t="s">
        <v>496</v>
      </c>
      <c r="B2686" s="299" t="s">
        <v>448</v>
      </c>
      <c r="C2686" s="299" t="s">
        <v>35</v>
      </c>
      <c r="D2686" s="302">
        <v>21</v>
      </c>
      <c r="E2686" s="302">
        <v>108</v>
      </c>
      <c r="F2686" s="299" t="s">
        <v>246</v>
      </c>
    </row>
    <row r="2687" spans="1:6" x14ac:dyDescent="0.3">
      <c r="A2687" s="299" t="s">
        <v>496</v>
      </c>
      <c r="B2687" s="299" t="s">
        <v>448</v>
      </c>
      <c r="C2687" s="299" t="s">
        <v>35</v>
      </c>
      <c r="D2687" s="302">
        <v>916.68421052631584</v>
      </c>
      <c r="E2687" s="302">
        <v>112</v>
      </c>
      <c r="F2687" s="299" t="s">
        <v>247</v>
      </c>
    </row>
    <row r="2688" spans="1:6" x14ac:dyDescent="0.3">
      <c r="A2688" s="299" t="s">
        <v>496</v>
      </c>
      <c r="B2688" s="299" t="s">
        <v>448</v>
      </c>
      <c r="C2688" s="299" t="s">
        <v>35</v>
      </c>
      <c r="D2688" s="302">
        <v>4.1052631578947372</v>
      </c>
      <c r="E2688" s="302">
        <v>116</v>
      </c>
      <c r="F2688" s="299" t="s">
        <v>248</v>
      </c>
    </row>
    <row r="2689" spans="1:6" x14ac:dyDescent="0.3">
      <c r="A2689" s="299" t="s">
        <v>496</v>
      </c>
      <c r="B2689" s="299" t="s">
        <v>448</v>
      </c>
      <c r="C2689" s="299" t="s">
        <v>35</v>
      </c>
      <c r="D2689" s="302">
        <v>435.47368421052636</v>
      </c>
      <c r="E2689" s="302">
        <v>120</v>
      </c>
      <c r="F2689" s="299" t="s">
        <v>249</v>
      </c>
    </row>
    <row r="2690" spans="1:6" x14ac:dyDescent="0.3">
      <c r="A2690" s="299" t="s">
        <v>496</v>
      </c>
      <c r="B2690" s="299" t="s">
        <v>448</v>
      </c>
      <c r="C2690" s="299" t="s">
        <v>35</v>
      </c>
      <c r="D2690" s="302">
        <v>492.21052631578948</v>
      </c>
      <c r="E2690" s="302">
        <v>124</v>
      </c>
      <c r="F2690" s="299" t="s">
        <v>250</v>
      </c>
    </row>
    <row r="2691" spans="1:6" x14ac:dyDescent="0.3">
      <c r="A2691" s="299" t="s">
        <v>496</v>
      </c>
      <c r="B2691" s="299" t="s">
        <v>448</v>
      </c>
      <c r="C2691" s="299" t="s">
        <v>35</v>
      </c>
      <c r="D2691" s="302">
        <v>520.15789473684208</v>
      </c>
      <c r="E2691" s="302">
        <v>132</v>
      </c>
      <c r="F2691" s="299" t="s">
        <v>251</v>
      </c>
    </row>
    <row r="2692" spans="1:6" x14ac:dyDescent="0.3">
      <c r="A2692" s="299" t="s">
        <v>496</v>
      </c>
      <c r="B2692" s="299" t="s">
        <v>448</v>
      </c>
      <c r="C2692" s="299" t="s">
        <v>35</v>
      </c>
      <c r="D2692" s="302">
        <v>1</v>
      </c>
      <c r="E2692" s="302">
        <v>136</v>
      </c>
      <c r="F2692" s="299" t="s">
        <v>252</v>
      </c>
    </row>
    <row r="2693" spans="1:6" x14ac:dyDescent="0.3">
      <c r="A2693" s="299" t="s">
        <v>496</v>
      </c>
      <c r="B2693" s="299" t="s">
        <v>448</v>
      </c>
      <c r="C2693" s="299" t="s">
        <v>35</v>
      </c>
      <c r="D2693" s="302">
        <v>12.578947368421053</v>
      </c>
      <c r="E2693" s="302">
        <v>140</v>
      </c>
      <c r="F2693" s="299" t="s">
        <v>378</v>
      </c>
    </row>
    <row r="2694" spans="1:6" x14ac:dyDescent="0.3">
      <c r="A2694" s="299" t="s">
        <v>496</v>
      </c>
      <c r="B2694" s="299" t="s">
        <v>448</v>
      </c>
      <c r="C2694" s="299" t="s">
        <v>35</v>
      </c>
      <c r="D2694" s="302">
        <v>33.05263157894737</v>
      </c>
      <c r="E2694" s="302">
        <v>144</v>
      </c>
      <c r="F2694" s="299" t="s">
        <v>253</v>
      </c>
    </row>
    <row r="2695" spans="1:6" x14ac:dyDescent="0.3">
      <c r="A2695" s="299" t="s">
        <v>496</v>
      </c>
      <c r="B2695" s="299" t="s">
        <v>448</v>
      </c>
      <c r="C2695" s="299" t="s">
        <v>35</v>
      </c>
      <c r="D2695" s="302">
        <v>3</v>
      </c>
      <c r="E2695" s="302">
        <v>148</v>
      </c>
      <c r="F2695" s="299" t="s">
        <v>379</v>
      </c>
    </row>
    <row r="2696" spans="1:6" x14ac:dyDescent="0.3">
      <c r="A2696" s="299" t="s">
        <v>496</v>
      </c>
      <c r="B2696" s="299" t="s">
        <v>448</v>
      </c>
      <c r="C2696" s="299" t="s">
        <v>35</v>
      </c>
      <c r="D2696" s="302">
        <v>3004.9473684210525</v>
      </c>
      <c r="E2696" s="302">
        <v>152</v>
      </c>
      <c r="F2696" s="299" t="s">
        <v>254</v>
      </c>
    </row>
    <row r="2697" spans="1:6" x14ac:dyDescent="0.3">
      <c r="A2697" s="299" t="s">
        <v>496</v>
      </c>
      <c r="B2697" s="299" t="s">
        <v>448</v>
      </c>
      <c r="C2697" s="299" t="s">
        <v>35</v>
      </c>
      <c r="D2697" s="302">
        <v>32800.842105263153</v>
      </c>
      <c r="E2697" s="302">
        <v>156</v>
      </c>
      <c r="F2697" s="299" t="s">
        <v>112</v>
      </c>
    </row>
    <row r="2698" spans="1:6" x14ac:dyDescent="0.3">
      <c r="A2698" s="299" t="s">
        <v>496</v>
      </c>
      <c r="B2698" s="299" t="s">
        <v>448</v>
      </c>
      <c r="C2698" s="299" t="s">
        <v>35</v>
      </c>
      <c r="D2698" s="302">
        <v>120.94736842105263</v>
      </c>
      <c r="E2698" s="302">
        <v>158</v>
      </c>
      <c r="F2698" s="299" t="s">
        <v>255</v>
      </c>
    </row>
    <row r="2699" spans="1:6" x14ac:dyDescent="0.3">
      <c r="A2699" s="299" t="s">
        <v>496</v>
      </c>
      <c r="B2699" s="299" t="s">
        <v>448</v>
      </c>
      <c r="C2699" s="299" t="s">
        <v>35</v>
      </c>
      <c r="D2699" s="302">
        <v>1.4210526315789473</v>
      </c>
      <c r="E2699" s="302">
        <v>162</v>
      </c>
      <c r="F2699" s="299" t="s">
        <v>256</v>
      </c>
    </row>
    <row r="2700" spans="1:6" x14ac:dyDescent="0.3">
      <c r="A2700" s="299" t="s">
        <v>496</v>
      </c>
      <c r="B2700" s="299" t="s">
        <v>448</v>
      </c>
      <c r="C2700" s="299" t="s">
        <v>35</v>
      </c>
      <c r="D2700" s="302">
        <v>45141.315789473687</v>
      </c>
      <c r="E2700" s="302">
        <v>170</v>
      </c>
      <c r="F2700" s="299" t="s">
        <v>102</v>
      </c>
    </row>
    <row r="2701" spans="1:6" x14ac:dyDescent="0.3">
      <c r="A2701" s="299" t="s">
        <v>496</v>
      </c>
      <c r="B2701" s="299" t="s">
        <v>448</v>
      </c>
      <c r="C2701" s="299" t="s">
        <v>35</v>
      </c>
      <c r="D2701" s="302">
        <v>2</v>
      </c>
      <c r="E2701" s="302">
        <v>174</v>
      </c>
      <c r="F2701" s="299" t="s">
        <v>257</v>
      </c>
    </row>
    <row r="2702" spans="1:6" x14ac:dyDescent="0.3">
      <c r="A2702" s="299" t="s">
        <v>496</v>
      </c>
      <c r="B2702" s="299" t="s">
        <v>448</v>
      </c>
      <c r="C2702" s="299" t="s">
        <v>35</v>
      </c>
      <c r="D2702" s="302">
        <v>167.10526315789474</v>
      </c>
      <c r="E2702" s="302">
        <v>178</v>
      </c>
      <c r="F2702" s="299" t="s">
        <v>258</v>
      </c>
    </row>
    <row r="2703" spans="1:6" x14ac:dyDescent="0.3">
      <c r="A2703" s="299" t="s">
        <v>496</v>
      </c>
      <c r="B2703" s="299" t="s">
        <v>448</v>
      </c>
      <c r="C2703" s="299" t="s">
        <v>35</v>
      </c>
      <c r="D2703" s="302">
        <v>34.421052631578945</v>
      </c>
      <c r="E2703" s="302">
        <v>180</v>
      </c>
      <c r="F2703" s="299" t="s">
        <v>259</v>
      </c>
    </row>
    <row r="2704" spans="1:6" x14ac:dyDescent="0.3">
      <c r="A2704" s="299" t="s">
        <v>496</v>
      </c>
      <c r="B2704" s="299" t="s">
        <v>448</v>
      </c>
      <c r="C2704" s="299" t="s">
        <v>35</v>
      </c>
      <c r="D2704" s="302">
        <v>1</v>
      </c>
      <c r="E2704" s="302">
        <v>184</v>
      </c>
      <c r="F2704" s="299" t="s">
        <v>402</v>
      </c>
    </row>
    <row r="2705" spans="1:6" x14ac:dyDescent="0.3">
      <c r="A2705" s="299" t="s">
        <v>496</v>
      </c>
      <c r="B2705" s="299" t="s">
        <v>448</v>
      </c>
      <c r="C2705" s="299" t="s">
        <v>35</v>
      </c>
      <c r="D2705" s="302">
        <v>341.63157894736838</v>
      </c>
      <c r="E2705" s="302">
        <v>188</v>
      </c>
      <c r="F2705" s="299" t="s">
        <v>260</v>
      </c>
    </row>
    <row r="2706" spans="1:6" x14ac:dyDescent="0.3">
      <c r="A2706" s="299" t="s">
        <v>496</v>
      </c>
      <c r="B2706" s="299" t="s">
        <v>448</v>
      </c>
      <c r="C2706" s="299" t="s">
        <v>35</v>
      </c>
      <c r="D2706" s="302">
        <v>520.94736842105272</v>
      </c>
      <c r="E2706" s="302">
        <v>191</v>
      </c>
      <c r="F2706" s="299" t="s">
        <v>103</v>
      </c>
    </row>
    <row r="2707" spans="1:6" x14ac:dyDescent="0.3">
      <c r="A2707" s="299" t="s">
        <v>496</v>
      </c>
      <c r="B2707" s="299" t="s">
        <v>448</v>
      </c>
      <c r="C2707" s="299" t="s">
        <v>35</v>
      </c>
      <c r="D2707" s="302">
        <v>7795.3684210526317</v>
      </c>
      <c r="E2707" s="302">
        <v>192</v>
      </c>
      <c r="F2707" s="299" t="s">
        <v>261</v>
      </c>
    </row>
    <row r="2708" spans="1:6" x14ac:dyDescent="0.3">
      <c r="A2708" s="299" t="s">
        <v>496</v>
      </c>
      <c r="B2708" s="299" t="s">
        <v>448</v>
      </c>
      <c r="C2708" s="299" t="s">
        <v>35</v>
      </c>
      <c r="D2708" s="302">
        <v>60.263157894736842</v>
      </c>
      <c r="E2708" s="302">
        <v>196</v>
      </c>
      <c r="F2708" s="299" t="s">
        <v>120</v>
      </c>
    </row>
    <row r="2709" spans="1:6" x14ac:dyDescent="0.3">
      <c r="A2709" s="299" t="s">
        <v>496</v>
      </c>
      <c r="B2709" s="299" t="s">
        <v>448</v>
      </c>
      <c r="C2709" s="299" t="s">
        <v>35</v>
      </c>
      <c r="D2709" s="302">
        <v>1790.6315789473683</v>
      </c>
      <c r="E2709" s="302">
        <v>203</v>
      </c>
      <c r="F2709" s="299" t="s">
        <v>224</v>
      </c>
    </row>
    <row r="2710" spans="1:6" x14ac:dyDescent="0.3">
      <c r="A2710" s="299" t="s">
        <v>496</v>
      </c>
      <c r="B2710" s="299" t="s">
        <v>448</v>
      </c>
      <c r="C2710" s="299" t="s">
        <v>35</v>
      </c>
      <c r="D2710" s="302">
        <v>33</v>
      </c>
      <c r="E2710" s="302">
        <v>204</v>
      </c>
      <c r="F2710" s="299" t="s">
        <v>262</v>
      </c>
    </row>
    <row r="2711" spans="1:6" x14ac:dyDescent="0.3">
      <c r="A2711" s="299" t="s">
        <v>496</v>
      </c>
      <c r="B2711" s="299" t="s">
        <v>448</v>
      </c>
      <c r="C2711" s="299" t="s">
        <v>35</v>
      </c>
      <c r="D2711" s="302">
        <v>655</v>
      </c>
      <c r="E2711" s="302">
        <v>208</v>
      </c>
      <c r="F2711" s="299" t="s">
        <v>113</v>
      </c>
    </row>
    <row r="2712" spans="1:6" x14ac:dyDescent="0.3">
      <c r="A2712" s="299" t="s">
        <v>496</v>
      </c>
      <c r="B2712" s="299" t="s">
        <v>448</v>
      </c>
      <c r="C2712" s="299" t="s">
        <v>35</v>
      </c>
      <c r="D2712" s="302">
        <v>40.05263157894737</v>
      </c>
      <c r="E2712" s="302">
        <v>212</v>
      </c>
      <c r="F2712" s="299" t="s">
        <v>263</v>
      </c>
    </row>
    <row r="2713" spans="1:6" x14ac:dyDescent="0.3">
      <c r="A2713" s="299" t="s">
        <v>496</v>
      </c>
      <c r="B2713" s="299" t="s">
        <v>448</v>
      </c>
      <c r="C2713" s="299" t="s">
        <v>35</v>
      </c>
      <c r="D2713" s="302">
        <v>6838.9473684210525</v>
      </c>
      <c r="E2713" s="302">
        <v>214</v>
      </c>
      <c r="F2713" s="299" t="s">
        <v>225</v>
      </c>
    </row>
    <row r="2714" spans="1:6" x14ac:dyDescent="0.3">
      <c r="A2714" s="299" t="s">
        <v>496</v>
      </c>
      <c r="B2714" s="299" t="s">
        <v>448</v>
      </c>
      <c r="C2714" s="299" t="s">
        <v>35</v>
      </c>
      <c r="D2714" s="302">
        <v>15151.473684210527</v>
      </c>
      <c r="E2714" s="302">
        <v>218</v>
      </c>
      <c r="F2714" s="299" t="s">
        <v>114</v>
      </c>
    </row>
    <row r="2715" spans="1:6" x14ac:dyDescent="0.3">
      <c r="A2715" s="299" t="s">
        <v>496</v>
      </c>
      <c r="B2715" s="299" t="s">
        <v>448</v>
      </c>
      <c r="C2715" s="299" t="s">
        <v>35</v>
      </c>
      <c r="D2715" s="302">
        <v>3168.6315789473683</v>
      </c>
      <c r="E2715" s="302">
        <v>222</v>
      </c>
      <c r="F2715" s="299" t="s">
        <v>264</v>
      </c>
    </row>
    <row r="2716" spans="1:6" x14ac:dyDescent="0.3">
      <c r="A2716" s="299" t="s">
        <v>496</v>
      </c>
      <c r="B2716" s="299" t="s">
        <v>448</v>
      </c>
      <c r="C2716" s="299" t="s">
        <v>35</v>
      </c>
      <c r="D2716" s="302">
        <v>871.9473684210526</v>
      </c>
      <c r="E2716" s="302">
        <v>226</v>
      </c>
      <c r="F2716" s="299" t="s">
        <v>265</v>
      </c>
    </row>
    <row r="2717" spans="1:6" x14ac:dyDescent="0.3">
      <c r="A2717" s="299" t="s">
        <v>496</v>
      </c>
      <c r="B2717" s="299" t="s">
        <v>448</v>
      </c>
      <c r="C2717" s="299" t="s">
        <v>35</v>
      </c>
      <c r="D2717" s="302">
        <v>93.736842105263165</v>
      </c>
      <c r="E2717" s="302">
        <v>231</v>
      </c>
      <c r="F2717" s="299" t="s">
        <v>266</v>
      </c>
    </row>
    <row r="2718" spans="1:6" x14ac:dyDescent="0.3">
      <c r="A2718" s="299" t="s">
        <v>496</v>
      </c>
      <c r="B2718" s="299" t="s">
        <v>448</v>
      </c>
      <c r="C2718" s="299" t="s">
        <v>35</v>
      </c>
      <c r="D2718" s="302">
        <v>1.9473684210526316</v>
      </c>
      <c r="E2718" s="302">
        <v>232</v>
      </c>
      <c r="F2718" s="299" t="s">
        <v>380</v>
      </c>
    </row>
    <row r="2719" spans="1:6" x14ac:dyDescent="0.3">
      <c r="A2719" s="299" t="s">
        <v>496</v>
      </c>
      <c r="B2719" s="299" t="s">
        <v>448</v>
      </c>
      <c r="C2719" s="299" t="s">
        <v>35</v>
      </c>
      <c r="D2719" s="302">
        <v>446</v>
      </c>
      <c r="E2719" s="302">
        <v>233</v>
      </c>
      <c r="F2719" s="299" t="s">
        <v>104</v>
      </c>
    </row>
    <row r="2720" spans="1:6" x14ac:dyDescent="0.3">
      <c r="A2720" s="299" t="s">
        <v>496</v>
      </c>
      <c r="B2720" s="299" t="s">
        <v>448</v>
      </c>
      <c r="C2720" s="299" t="s">
        <v>35</v>
      </c>
      <c r="D2720" s="302">
        <v>2</v>
      </c>
      <c r="E2720" s="302">
        <v>238</v>
      </c>
      <c r="F2720" s="299" t="s">
        <v>403</v>
      </c>
    </row>
    <row r="2721" spans="1:6" x14ac:dyDescent="0.3">
      <c r="A2721" s="299" t="s">
        <v>496</v>
      </c>
      <c r="B2721" s="299" t="s">
        <v>448</v>
      </c>
      <c r="C2721" s="299" t="s">
        <v>35</v>
      </c>
      <c r="D2721" s="302">
        <v>9.1578947368421062</v>
      </c>
      <c r="E2721" s="302">
        <v>239</v>
      </c>
      <c r="F2721" s="299" t="s">
        <v>404</v>
      </c>
    </row>
    <row r="2722" spans="1:6" x14ac:dyDescent="0.3">
      <c r="A2722" s="299" t="s">
        <v>496</v>
      </c>
      <c r="B2722" s="299" t="s">
        <v>448</v>
      </c>
      <c r="C2722" s="299" t="s">
        <v>35</v>
      </c>
      <c r="D2722" s="302">
        <v>7</v>
      </c>
      <c r="E2722" s="302">
        <v>242</v>
      </c>
      <c r="F2722" s="299" t="s">
        <v>405</v>
      </c>
    </row>
    <row r="2723" spans="1:6" x14ac:dyDescent="0.3">
      <c r="A2723" s="299" t="s">
        <v>496</v>
      </c>
      <c r="B2723" s="299" t="s">
        <v>448</v>
      </c>
      <c r="C2723" s="299" t="s">
        <v>35</v>
      </c>
      <c r="D2723" s="302">
        <v>1142.7368421052631</v>
      </c>
      <c r="E2723" s="302">
        <v>246</v>
      </c>
      <c r="F2723" s="299" t="s">
        <v>116</v>
      </c>
    </row>
    <row r="2724" spans="1:6" x14ac:dyDescent="0.3">
      <c r="A2724" s="299" t="s">
        <v>496</v>
      </c>
      <c r="B2724" s="299" t="s">
        <v>448</v>
      </c>
      <c r="C2724" s="299" t="s">
        <v>35</v>
      </c>
      <c r="D2724" s="302">
        <v>4</v>
      </c>
      <c r="E2724" s="302">
        <v>249</v>
      </c>
      <c r="F2724" s="299" t="s">
        <v>218</v>
      </c>
    </row>
    <row r="2725" spans="1:6" x14ac:dyDescent="0.3">
      <c r="A2725" s="299" t="s">
        <v>496</v>
      </c>
      <c r="B2725" s="299" t="s">
        <v>448</v>
      </c>
      <c r="C2725" s="299" t="s">
        <v>35</v>
      </c>
      <c r="D2725" s="302">
        <v>14285.789473684212</v>
      </c>
      <c r="E2725" s="302">
        <v>250</v>
      </c>
      <c r="F2725" s="299" t="s">
        <v>105</v>
      </c>
    </row>
    <row r="2726" spans="1:6" x14ac:dyDescent="0.3">
      <c r="A2726" s="299" t="s">
        <v>496</v>
      </c>
      <c r="B2726" s="299" t="s">
        <v>448</v>
      </c>
      <c r="C2726" s="299" t="s">
        <v>35</v>
      </c>
      <c r="D2726" s="302">
        <v>3.4210526315789473</v>
      </c>
      <c r="E2726" s="302">
        <v>254</v>
      </c>
      <c r="F2726" s="299" t="s">
        <v>406</v>
      </c>
    </row>
    <row r="2727" spans="1:6" x14ac:dyDescent="0.3">
      <c r="A2727" s="299" t="s">
        <v>496</v>
      </c>
      <c r="B2727" s="299" t="s">
        <v>448</v>
      </c>
      <c r="C2727" s="299" t="s">
        <v>35</v>
      </c>
      <c r="D2727" s="302">
        <v>1</v>
      </c>
      <c r="E2727" s="302">
        <v>258</v>
      </c>
      <c r="F2727" s="299" t="s">
        <v>407</v>
      </c>
    </row>
    <row r="2728" spans="1:6" x14ac:dyDescent="0.3">
      <c r="A2728" s="299" t="s">
        <v>496</v>
      </c>
      <c r="B2728" s="299" t="s">
        <v>448</v>
      </c>
      <c r="C2728" s="299" t="s">
        <v>35</v>
      </c>
      <c r="D2728" s="302">
        <v>3</v>
      </c>
      <c r="E2728" s="302">
        <v>260</v>
      </c>
      <c r="F2728" s="299" t="s">
        <v>408</v>
      </c>
    </row>
    <row r="2729" spans="1:6" x14ac:dyDescent="0.3">
      <c r="A2729" s="299" t="s">
        <v>496</v>
      </c>
      <c r="B2729" s="299" t="s">
        <v>448</v>
      </c>
      <c r="C2729" s="299" t="s">
        <v>35</v>
      </c>
      <c r="D2729" s="302">
        <v>24.368421052631579</v>
      </c>
      <c r="E2729" s="302">
        <v>266</v>
      </c>
      <c r="F2729" s="299" t="s">
        <v>268</v>
      </c>
    </row>
    <row r="2730" spans="1:6" x14ac:dyDescent="0.3">
      <c r="A2730" s="299" t="s">
        <v>496</v>
      </c>
      <c r="B2730" s="299" t="s">
        <v>448</v>
      </c>
      <c r="C2730" s="299" t="s">
        <v>35</v>
      </c>
      <c r="D2730" s="302">
        <v>2576.105263157895</v>
      </c>
      <c r="E2730" s="302">
        <v>268</v>
      </c>
      <c r="F2730" s="299" t="s">
        <v>269</v>
      </c>
    </row>
    <row r="2731" spans="1:6" x14ac:dyDescent="0.3">
      <c r="A2731" s="299" t="s">
        <v>496</v>
      </c>
      <c r="B2731" s="299" t="s">
        <v>448</v>
      </c>
      <c r="C2731" s="299" t="s">
        <v>35</v>
      </c>
      <c r="D2731" s="302">
        <v>1052.5263157894738</v>
      </c>
      <c r="E2731" s="302">
        <v>270</v>
      </c>
      <c r="F2731" s="299" t="s">
        <v>270</v>
      </c>
    </row>
    <row r="2732" spans="1:6" x14ac:dyDescent="0.3">
      <c r="A2732" s="299" t="s">
        <v>496</v>
      </c>
      <c r="B2732" s="299" t="s">
        <v>448</v>
      </c>
      <c r="C2732" s="299" t="s">
        <v>35</v>
      </c>
      <c r="D2732" s="302">
        <v>25.05263157894737</v>
      </c>
      <c r="E2732" s="302">
        <v>275</v>
      </c>
      <c r="F2732" s="299" t="s">
        <v>271</v>
      </c>
    </row>
    <row r="2733" spans="1:6" x14ac:dyDescent="0.3">
      <c r="A2733" s="299" t="s">
        <v>496</v>
      </c>
      <c r="B2733" s="299" t="s">
        <v>448</v>
      </c>
      <c r="C2733" s="299" t="s">
        <v>35</v>
      </c>
      <c r="D2733" s="302">
        <v>12315.526315789473</v>
      </c>
      <c r="E2733" s="302">
        <v>276</v>
      </c>
      <c r="F2733" s="299" t="s">
        <v>99</v>
      </c>
    </row>
    <row r="2734" spans="1:6" x14ac:dyDescent="0.3">
      <c r="A2734" s="299" t="s">
        <v>496</v>
      </c>
      <c r="B2734" s="299" t="s">
        <v>448</v>
      </c>
      <c r="C2734" s="299" t="s">
        <v>35</v>
      </c>
      <c r="D2734" s="302">
        <v>1638.2105263157896</v>
      </c>
      <c r="E2734" s="302">
        <v>288</v>
      </c>
      <c r="F2734" s="299" t="s">
        <v>272</v>
      </c>
    </row>
    <row r="2735" spans="1:6" x14ac:dyDescent="0.3">
      <c r="A2735" s="299" t="s">
        <v>496</v>
      </c>
      <c r="B2735" s="299" t="s">
        <v>448</v>
      </c>
      <c r="C2735" s="299" t="s">
        <v>35</v>
      </c>
      <c r="D2735" s="302">
        <v>7.8947368421052628</v>
      </c>
      <c r="E2735" s="302">
        <v>292</v>
      </c>
      <c r="F2735" s="299" t="s">
        <v>273</v>
      </c>
    </row>
    <row r="2736" spans="1:6" x14ac:dyDescent="0.3">
      <c r="A2736" s="299" t="s">
        <v>496</v>
      </c>
      <c r="B2736" s="299" t="s">
        <v>448</v>
      </c>
      <c r="C2736" s="299" t="s">
        <v>35</v>
      </c>
      <c r="D2736" s="302">
        <v>898.10526315789468</v>
      </c>
      <c r="E2736" s="302">
        <v>300</v>
      </c>
      <c r="F2736" s="299" t="s">
        <v>117</v>
      </c>
    </row>
    <row r="2737" spans="1:6" x14ac:dyDescent="0.3">
      <c r="A2737" s="299" t="s">
        <v>496</v>
      </c>
      <c r="B2737" s="299" t="s">
        <v>448</v>
      </c>
      <c r="C2737" s="299" t="s">
        <v>35</v>
      </c>
      <c r="D2737" s="302">
        <v>7</v>
      </c>
      <c r="E2737" s="302">
        <v>304</v>
      </c>
      <c r="F2737" s="299" t="s">
        <v>381</v>
      </c>
    </row>
    <row r="2738" spans="1:6" x14ac:dyDescent="0.3">
      <c r="A2738" s="299" t="s">
        <v>496</v>
      </c>
      <c r="B2738" s="299" t="s">
        <v>448</v>
      </c>
      <c r="C2738" s="299" t="s">
        <v>35</v>
      </c>
      <c r="D2738" s="302">
        <v>10.947368421052632</v>
      </c>
      <c r="E2738" s="302">
        <v>308</v>
      </c>
      <c r="F2738" s="299" t="s">
        <v>7</v>
      </c>
    </row>
    <row r="2739" spans="1:6" x14ac:dyDescent="0.3">
      <c r="A2739" s="299" t="s">
        <v>496</v>
      </c>
      <c r="B2739" s="299" t="s">
        <v>448</v>
      </c>
      <c r="C2739" s="299" t="s">
        <v>35</v>
      </c>
      <c r="D2739" s="302">
        <v>1</v>
      </c>
      <c r="E2739" s="302">
        <v>312</v>
      </c>
      <c r="F2739" s="299" t="s">
        <v>410</v>
      </c>
    </row>
    <row r="2740" spans="1:6" x14ac:dyDescent="0.3">
      <c r="A2740" s="299" t="s">
        <v>496</v>
      </c>
      <c r="B2740" s="299" t="s">
        <v>448</v>
      </c>
      <c r="C2740" s="299" t="s">
        <v>35</v>
      </c>
      <c r="D2740" s="302">
        <v>873.21052631578948</v>
      </c>
      <c r="E2740" s="302">
        <v>320</v>
      </c>
      <c r="F2740" s="299" t="s">
        <v>274</v>
      </c>
    </row>
    <row r="2741" spans="1:6" x14ac:dyDescent="0.3">
      <c r="A2741" s="299" t="s">
        <v>496</v>
      </c>
      <c r="B2741" s="299" t="s">
        <v>448</v>
      </c>
      <c r="C2741" s="299" t="s">
        <v>35</v>
      </c>
      <c r="D2741" s="302">
        <v>441.42105263157896</v>
      </c>
      <c r="E2741" s="302">
        <v>324</v>
      </c>
      <c r="F2741" s="299" t="s">
        <v>275</v>
      </c>
    </row>
    <row r="2742" spans="1:6" x14ac:dyDescent="0.3">
      <c r="A2742" s="299" t="s">
        <v>496</v>
      </c>
      <c r="B2742" s="299" t="s">
        <v>448</v>
      </c>
      <c r="C2742" s="299" t="s">
        <v>35</v>
      </c>
      <c r="D2742" s="302">
        <v>2.736842105263158</v>
      </c>
      <c r="E2742" s="302">
        <v>328</v>
      </c>
      <c r="F2742" s="299" t="s">
        <v>276</v>
      </c>
    </row>
    <row r="2743" spans="1:6" x14ac:dyDescent="0.3">
      <c r="A2743" s="299" t="s">
        <v>496</v>
      </c>
      <c r="B2743" s="299" t="s">
        <v>448</v>
      </c>
      <c r="C2743" s="299" t="s">
        <v>35</v>
      </c>
      <c r="D2743" s="302">
        <v>77.94736842105263</v>
      </c>
      <c r="E2743" s="302">
        <v>332</v>
      </c>
      <c r="F2743" s="299" t="s">
        <v>277</v>
      </c>
    </row>
    <row r="2744" spans="1:6" x14ac:dyDescent="0.3">
      <c r="A2744" s="299" t="s">
        <v>496</v>
      </c>
      <c r="B2744" s="299" t="s">
        <v>448</v>
      </c>
      <c r="C2744" s="299" t="s">
        <v>35</v>
      </c>
      <c r="D2744" s="302">
        <v>1</v>
      </c>
      <c r="E2744" s="302">
        <v>336</v>
      </c>
      <c r="F2744" s="299" t="s">
        <v>424</v>
      </c>
    </row>
    <row r="2745" spans="1:6" x14ac:dyDescent="0.3">
      <c r="A2745" s="299" t="s">
        <v>496</v>
      </c>
      <c r="B2745" s="299" t="s">
        <v>448</v>
      </c>
      <c r="C2745" s="299" t="s">
        <v>35</v>
      </c>
      <c r="D2745" s="302">
        <v>20920.368421052633</v>
      </c>
      <c r="E2745" s="302">
        <v>340</v>
      </c>
      <c r="F2745" s="299" t="s">
        <v>190</v>
      </c>
    </row>
    <row r="2746" spans="1:6" x14ac:dyDescent="0.3">
      <c r="A2746" s="299" t="s">
        <v>496</v>
      </c>
      <c r="B2746" s="299" t="s">
        <v>448</v>
      </c>
      <c r="C2746" s="299" t="s">
        <v>35</v>
      </c>
      <c r="D2746" s="302">
        <v>7</v>
      </c>
      <c r="E2746" s="302">
        <v>344</v>
      </c>
      <c r="F2746" s="299" t="s">
        <v>278</v>
      </c>
    </row>
    <row r="2747" spans="1:6" x14ac:dyDescent="0.3">
      <c r="A2747" s="299" t="s">
        <v>496</v>
      </c>
      <c r="B2747" s="299" t="s">
        <v>448</v>
      </c>
      <c r="C2747" s="299" t="s">
        <v>35</v>
      </c>
      <c r="D2747" s="302">
        <v>2157.4210526315787</v>
      </c>
      <c r="E2747" s="302">
        <v>348</v>
      </c>
      <c r="F2747" s="299" t="s">
        <v>279</v>
      </c>
    </row>
    <row r="2748" spans="1:6" x14ac:dyDescent="0.3">
      <c r="A2748" s="299" t="s">
        <v>496</v>
      </c>
      <c r="B2748" s="299" t="s">
        <v>448</v>
      </c>
      <c r="C2748" s="299" t="s">
        <v>35</v>
      </c>
      <c r="D2748" s="302">
        <v>87.368421052631575</v>
      </c>
      <c r="E2748" s="302">
        <v>352</v>
      </c>
      <c r="F2748" s="299" t="s">
        <v>280</v>
      </c>
    </row>
    <row r="2749" spans="1:6" x14ac:dyDescent="0.3">
      <c r="A2749" s="299" t="s">
        <v>496</v>
      </c>
      <c r="B2749" s="299" t="s">
        <v>448</v>
      </c>
      <c r="C2749" s="299" t="s">
        <v>35</v>
      </c>
      <c r="D2749" s="302">
        <v>3793.4210526315792</v>
      </c>
      <c r="E2749" s="302">
        <v>356</v>
      </c>
      <c r="F2749" s="299" t="s">
        <v>281</v>
      </c>
    </row>
    <row r="2750" spans="1:6" x14ac:dyDescent="0.3">
      <c r="A2750" s="299" t="s">
        <v>496</v>
      </c>
      <c r="B2750" s="299" t="s">
        <v>448</v>
      </c>
      <c r="C2750" s="299" t="s">
        <v>35</v>
      </c>
      <c r="D2750" s="302">
        <v>234.36842105263159</v>
      </c>
      <c r="E2750" s="302">
        <v>360</v>
      </c>
      <c r="F2750" s="299" t="s">
        <v>282</v>
      </c>
    </row>
    <row r="2751" spans="1:6" x14ac:dyDescent="0.3">
      <c r="A2751" s="299" t="s">
        <v>496</v>
      </c>
      <c r="B2751" s="299" t="s">
        <v>448</v>
      </c>
      <c r="C2751" s="299" t="s">
        <v>35</v>
      </c>
      <c r="D2751" s="302">
        <v>604.63157894736844</v>
      </c>
      <c r="E2751" s="302">
        <v>364</v>
      </c>
      <c r="F2751" s="299" t="s">
        <v>283</v>
      </c>
    </row>
    <row r="2752" spans="1:6" x14ac:dyDescent="0.3">
      <c r="A2752" s="299" t="s">
        <v>496</v>
      </c>
      <c r="B2752" s="299" t="s">
        <v>448</v>
      </c>
      <c r="C2752" s="299" t="s">
        <v>35</v>
      </c>
      <c r="D2752" s="302">
        <v>29.631578947368421</v>
      </c>
      <c r="E2752" s="302">
        <v>368</v>
      </c>
      <c r="F2752" s="299" t="s">
        <v>284</v>
      </c>
    </row>
    <row r="2753" spans="1:6" x14ac:dyDescent="0.3">
      <c r="A2753" s="299" t="s">
        <v>496</v>
      </c>
      <c r="B2753" s="299" t="s">
        <v>448</v>
      </c>
      <c r="C2753" s="299" t="s">
        <v>35</v>
      </c>
      <c r="D2753" s="302">
        <v>1753.1578947368421</v>
      </c>
      <c r="E2753" s="302">
        <v>372</v>
      </c>
      <c r="F2753" s="299" t="s">
        <v>106</v>
      </c>
    </row>
    <row r="2754" spans="1:6" x14ac:dyDescent="0.3">
      <c r="A2754" s="299" t="s">
        <v>496</v>
      </c>
      <c r="B2754" s="299" t="s">
        <v>448</v>
      </c>
      <c r="C2754" s="299" t="s">
        <v>35</v>
      </c>
      <c r="D2754" s="302">
        <v>251.94736842105263</v>
      </c>
      <c r="E2754" s="302">
        <v>376</v>
      </c>
      <c r="F2754" s="299" t="s">
        <v>285</v>
      </c>
    </row>
    <row r="2755" spans="1:6" x14ac:dyDescent="0.3">
      <c r="A2755" s="299" t="s">
        <v>496</v>
      </c>
      <c r="B2755" s="299" t="s">
        <v>448</v>
      </c>
      <c r="C2755" s="299" t="s">
        <v>35</v>
      </c>
      <c r="D2755" s="302">
        <v>38151.84210526316</v>
      </c>
      <c r="E2755" s="302">
        <v>380</v>
      </c>
      <c r="F2755" s="299" t="s">
        <v>107</v>
      </c>
    </row>
    <row r="2756" spans="1:6" x14ac:dyDescent="0.3">
      <c r="A2756" s="299" t="s">
        <v>496</v>
      </c>
      <c r="B2756" s="299" t="s">
        <v>448</v>
      </c>
      <c r="C2756" s="299" t="s">
        <v>35</v>
      </c>
      <c r="D2756" s="302">
        <v>261.31578947368422</v>
      </c>
      <c r="E2756" s="302">
        <v>384</v>
      </c>
      <c r="F2756" s="299" t="s">
        <v>286</v>
      </c>
    </row>
    <row r="2757" spans="1:6" x14ac:dyDescent="0.3">
      <c r="A2757" s="299" t="s">
        <v>496</v>
      </c>
      <c r="B2757" s="299" t="s">
        <v>448</v>
      </c>
      <c r="C2757" s="299" t="s">
        <v>35</v>
      </c>
      <c r="D2757" s="302">
        <v>17.368421052631579</v>
      </c>
      <c r="E2757" s="302">
        <v>388</v>
      </c>
      <c r="F2757" s="299" t="s">
        <v>287</v>
      </c>
    </row>
    <row r="2758" spans="1:6" x14ac:dyDescent="0.3">
      <c r="A2758" s="299" t="s">
        <v>496</v>
      </c>
      <c r="B2758" s="299" t="s">
        <v>448</v>
      </c>
      <c r="C2758" s="299" t="s">
        <v>35</v>
      </c>
      <c r="D2758" s="302">
        <v>1021.8947368421053</v>
      </c>
      <c r="E2758" s="302">
        <v>392</v>
      </c>
      <c r="F2758" s="299" t="s">
        <v>288</v>
      </c>
    </row>
    <row r="2759" spans="1:6" x14ac:dyDescent="0.3">
      <c r="A2759" s="299" t="s">
        <v>496</v>
      </c>
      <c r="B2759" s="299" t="s">
        <v>448</v>
      </c>
      <c r="C2759" s="299" t="s">
        <v>35</v>
      </c>
      <c r="D2759" s="302">
        <v>238.4736842105263</v>
      </c>
      <c r="E2759" s="302">
        <v>398</v>
      </c>
      <c r="F2759" s="299" t="s">
        <v>289</v>
      </c>
    </row>
    <row r="2760" spans="1:6" x14ac:dyDescent="0.3">
      <c r="A2760" s="299" t="s">
        <v>496</v>
      </c>
      <c r="B2760" s="299" t="s">
        <v>448</v>
      </c>
      <c r="C2760" s="299" t="s">
        <v>35</v>
      </c>
      <c r="D2760" s="302">
        <v>59.94736842105263</v>
      </c>
      <c r="E2760" s="302">
        <v>400</v>
      </c>
      <c r="F2760" s="299" t="s">
        <v>290</v>
      </c>
    </row>
    <row r="2761" spans="1:6" x14ac:dyDescent="0.3">
      <c r="A2761" s="299" t="s">
        <v>496</v>
      </c>
      <c r="B2761" s="299" t="s">
        <v>448</v>
      </c>
      <c r="C2761" s="299" t="s">
        <v>35</v>
      </c>
      <c r="D2761" s="302">
        <v>413.26315789473682</v>
      </c>
      <c r="E2761" s="302">
        <v>404</v>
      </c>
      <c r="F2761" s="299" t="s">
        <v>291</v>
      </c>
    </row>
    <row r="2762" spans="1:6" x14ac:dyDescent="0.3">
      <c r="A2762" s="299" t="s">
        <v>496</v>
      </c>
      <c r="B2762" s="299" t="s">
        <v>448</v>
      </c>
      <c r="C2762" s="299" t="s">
        <v>35</v>
      </c>
      <c r="D2762" s="302">
        <v>46</v>
      </c>
      <c r="E2762" s="302">
        <v>408</v>
      </c>
      <c r="F2762" s="299" t="s">
        <v>292</v>
      </c>
    </row>
    <row r="2763" spans="1:6" x14ac:dyDescent="0.3">
      <c r="A2763" s="299" t="s">
        <v>496</v>
      </c>
      <c r="B2763" s="299" t="s">
        <v>448</v>
      </c>
      <c r="C2763" s="299" t="s">
        <v>35</v>
      </c>
      <c r="D2763" s="302">
        <v>361.5263157894737</v>
      </c>
      <c r="E2763" s="302">
        <v>410</v>
      </c>
      <c r="F2763" s="299" t="s">
        <v>293</v>
      </c>
    </row>
    <row r="2764" spans="1:6" x14ac:dyDescent="0.3">
      <c r="A2764" s="299" t="s">
        <v>496</v>
      </c>
      <c r="B2764" s="299" t="s">
        <v>448</v>
      </c>
      <c r="C2764" s="299" t="s">
        <v>35</v>
      </c>
      <c r="D2764" s="302">
        <v>6.4210526315789478</v>
      </c>
      <c r="E2764" s="302">
        <v>414</v>
      </c>
      <c r="F2764" s="299" t="s">
        <v>294</v>
      </c>
    </row>
    <row r="2765" spans="1:6" x14ac:dyDescent="0.3">
      <c r="A2765" s="299" t="s">
        <v>496</v>
      </c>
      <c r="B2765" s="299" t="s">
        <v>448</v>
      </c>
      <c r="C2765" s="299" t="s">
        <v>35</v>
      </c>
      <c r="D2765" s="302">
        <v>28</v>
      </c>
      <c r="E2765" s="302">
        <v>417</v>
      </c>
      <c r="F2765" s="299" t="s">
        <v>295</v>
      </c>
    </row>
    <row r="2766" spans="1:6" x14ac:dyDescent="0.3">
      <c r="A2766" s="299" t="s">
        <v>496</v>
      </c>
      <c r="B2766" s="299" t="s">
        <v>448</v>
      </c>
      <c r="C2766" s="299" t="s">
        <v>35</v>
      </c>
      <c r="D2766" s="302">
        <v>10</v>
      </c>
      <c r="E2766" s="302">
        <v>418</v>
      </c>
      <c r="F2766" s="299" t="s">
        <v>296</v>
      </c>
    </row>
    <row r="2767" spans="1:6" x14ac:dyDescent="0.3">
      <c r="A2767" s="299" t="s">
        <v>496</v>
      </c>
      <c r="B2767" s="299" t="s">
        <v>448</v>
      </c>
      <c r="C2767" s="299" t="s">
        <v>35</v>
      </c>
      <c r="D2767" s="302">
        <v>128.31578947368422</v>
      </c>
      <c r="E2767" s="302">
        <v>422</v>
      </c>
      <c r="F2767" s="299" t="s">
        <v>297</v>
      </c>
    </row>
    <row r="2768" spans="1:6" x14ac:dyDescent="0.3">
      <c r="A2768" s="299" t="s">
        <v>496</v>
      </c>
      <c r="B2768" s="299" t="s">
        <v>448</v>
      </c>
      <c r="C2768" s="299" t="s">
        <v>35</v>
      </c>
      <c r="D2768" s="302">
        <v>2.5789473684210527</v>
      </c>
      <c r="E2768" s="302">
        <v>426</v>
      </c>
      <c r="F2768" s="299" t="s">
        <v>298</v>
      </c>
    </row>
    <row r="2769" spans="1:6" x14ac:dyDescent="0.3">
      <c r="A2769" s="299" t="s">
        <v>496</v>
      </c>
      <c r="B2769" s="299" t="s">
        <v>448</v>
      </c>
      <c r="C2769" s="299" t="s">
        <v>35</v>
      </c>
      <c r="D2769" s="302">
        <v>918.63157894736844</v>
      </c>
      <c r="E2769" s="302">
        <v>428</v>
      </c>
      <c r="F2769" s="299" t="s">
        <v>108</v>
      </c>
    </row>
    <row r="2770" spans="1:6" x14ac:dyDescent="0.3">
      <c r="A2770" s="299" t="s">
        <v>496</v>
      </c>
      <c r="B2770" s="299" t="s">
        <v>448</v>
      </c>
      <c r="C2770" s="299" t="s">
        <v>35</v>
      </c>
      <c r="D2770" s="302">
        <v>22.736842105263158</v>
      </c>
      <c r="E2770" s="302">
        <v>430</v>
      </c>
      <c r="F2770" s="299" t="s">
        <v>383</v>
      </c>
    </row>
    <row r="2771" spans="1:6" x14ac:dyDescent="0.3">
      <c r="A2771" s="299" t="s">
        <v>496</v>
      </c>
      <c r="B2771" s="299" t="s">
        <v>448</v>
      </c>
      <c r="C2771" s="299" t="s">
        <v>35</v>
      </c>
      <c r="D2771" s="302">
        <v>16</v>
      </c>
      <c r="E2771" s="302">
        <v>434</v>
      </c>
      <c r="F2771" s="299" t="s">
        <v>299</v>
      </c>
    </row>
    <row r="2772" spans="1:6" x14ac:dyDescent="0.3">
      <c r="A2772" s="299" t="s">
        <v>496</v>
      </c>
      <c r="B2772" s="299" t="s">
        <v>448</v>
      </c>
      <c r="C2772" s="299" t="s">
        <v>35</v>
      </c>
      <c r="D2772" s="302">
        <v>2</v>
      </c>
      <c r="E2772" s="302">
        <v>438</v>
      </c>
      <c r="F2772" s="299" t="s">
        <v>300</v>
      </c>
    </row>
    <row r="2773" spans="1:6" x14ac:dyDescent="0.3">
      <c r="A2773" s="299" t="s">
        <v>496</v>
      </c>
      <c r="B2773" s="299" t="s">
        <v>448</v>
      </c>
      <c r="C2773" s="299" t="s">
        <v>35</v>
      </c>
      <c r="D2773" s="302">
        <v>2941.9473684210525</v>
      </c>
      <c r="E2773" s="302">
        <v>440</v>
      </c>
      <c r="F2773" s="299" t="s">
        <v>118</v>
      </c>
    </row>
    <row r="2774" spans="1:6" x14ac:dyDescent="0.3">
      <c r="A2774" s="299" t="s">
        <v>496</v>
      </c>
      <c r="B2774" s="299" t="s">
        <v>448</v>
      </c>
      <c r="C2774" s="299" t="s">
        <v>35</v>
      </c>
      <c r="D2774" s="302">
        <v>47.421052631578945</v>
      </c>
      <c r="E2774" s="302">
        <v>442</v>
      </c>
      <c r="F2774" s="299" t="s">
        <v>121</v>
      </c>
    </row>
    <row r="2775" spans="1:6" x14ac:dyDescent="0.3">
      <c r="A2775" s="299" t="s">
        <v>496</v>
      </c>
      <c r="B2775" s="299" t="s">
        <v>448</v>
      </c>
      <c r="C2775" s="299" t="s">
        <v>35</v>
      </c>
      <c r="D2775" s="302">
        <v>47.368421052631575</v>
      </c>
      <c r="E2775" s="302">
        <v>450</v>
      </c>
      <c r="F2775" s="299" t="s">
        <v>301</v>
      </c>
    </row>
    <row r="2776" spans="1:6" x14ac:dyDescent="0.3">
      <c r="A2776" s="299" t="s">
        <v>496</v>
      </c>
      <c r="B2776" s="299" t="s">
        <v>448</v>
      </c>
      <c r="C2776" s="299" t="s">
        <v>35</v>
      </c>
      <c r="D2776" s="302">
        <v>1</v>
      </c>
      <c r="E2776" s="302">
        <v>454</v>
      </c>
      <c r="F2776" s="299" t="s">
        <v>302</v>
      </c>
    </row>
    <row r="2777" spans="1:6" x14ac:dyDescent="0.3">
      <c r="A2777" s="299" t="s">
        <v>496</v>
      </c>
      <c r="B2777" s="299" t="s">
        <v>448</v>
      </c>
      <c r="C2777" s="299" t="s">
        <v>35</v>
      </c>
      <c r="D2777" s="302">
        <v>64.473684210526315</v>
      </c>
      <c r="E2777" s="302">
        <v>458</v>
      </c>
      <c r="F2777" s="299" t="s">
        <v>303</v>
      </c>
    </row>
    <row r="2778" spans="1:6" x14ac:dyDescent="0.3">
      <c r="A2778" s="299" t="s">
        <v>496</v>
      </c>
      <c r="B2778" s="299" t="s">
        <v>448</v>
      </c>
      <c r="C2778" s="299" t="s">
        <v>35</v>
      </c>
      <c r="D2778" s="302">
        <v>1</v>
      </c>
      <c r="E2778" s="302">
        <v>462</v>
      </c>
      <c r="F2778" s="299" t="s">
        <v>384</v>
      </c>
    </row>
    <row r="2779" spans="1:6" x14ac:dyDescent="0.3">
      <c r="A2779" s="299" t="s">
        <v>496</v>
      </c>
      <c r="B2779" s="299" t="s">
        <v>448</v>
      </c>
      <c r="C2779" s="299" t="s">
        <v>35</v>
      </c>
      <c r="D2779" s="302">
        <v>966</v>
      </c>
      <c r="E2779" s="302">
        <v>466</v>
      </c>
      <c r="F2779" s="299" t="s">
        <v>304</v>
      </c>
    </row>
    <row r="2780" spans="1:6" x14ac:dyDescent="0.3">
      <c r="A2780" s="299" t="s">
        <v>496</v>
      </c>
      <c r="B2780" s="299" t="s">
        <v>448</v>
      </c>
      <c r="C2780" s="299" t="s">
        <v>35</v>
      </c>
      <c r="D2780" s="302">
        <v>58.368421052631582</v>
      </c>
      <c r="E2780" s="302">
        <v>470</v>
      </c>
      <c r="F2780" s="299" t="s">
        <v>122</v>
      </c>
    </row>
    <row r="2781" spans="1:6" x14ac:dyDescent="0.3">
      <c r="A2781" s="299" t="s">
        <v>496</v>
      </c>
      <c r="B2781" s="299" t="s">
        <v>448</v>
      </c>
      <c r="C2781" s="299" t="s">
        <v>35</v>
      </c>
      <c r="D2781" s="302">
        <v>203.26315789473682</v>
      </c>
      <c r="E2781" s="302">
        <v>478</v>
      </c>
      <c r="F2781" s="299" t="s">
        <v>305</v>
      </c>
    </row>
    <row r="2782" spans="1:6" x14ac:dyDescent="0.3">
      <c r="A2782" s="299" t="s">
        <v>496</v>
      </c>
      <c r="B2782" s="299" t="s">
        <v>448</v>
      </c>
      <c r="C2782" s="299" t="s">
        <v>35</v>
      </c>
      <c r="D2782" s="302">
        <v>22.473684210526315</v>
      </c>
      <c r="E2782" s="302">
        <v>480</v>
      </c>
      <c r="F2782" s="299" t="s">
        <v>306</v>
      </c>
    </row>
    <row r="2783" spans="1:6" x14ac:dyDescent="0.3">
      <c r="A2783" s="299" t="s">
        <v>496</v>
      </c>
      <c r="B2783" s="299" t="s">
        <v>448</v>
      </c>
      <c r="C2783" s="299" t="s">
        <v>35</v>
      </c>
      <c r="D2783" s="302">
        <v>3940.1052631578946</v>
      </c>
      <c r="E2783" s="302">
        <v>484</v>
      </c>
      <c r="F2783" s="299" t="s">
        <v>307</v>
      </c>
    </row>
    <row r="2784" spans="1:6" x14ac:dyDescent="0.3">
      <c r="A2784" s="299" t="s">
        <v>496</v>
      </c>
      <c r="B2784" s="299" t="s">
        <v>448</v>
      </c>
      <c r="C2784" s="299" t="s">
        <v>35</v>
      </c>
      <c r="D2784" s="302">
        <v>163.36842105263159</v>
      </c>
      <c r="E2784" s="302">
        <v>496</v>
      </c>
      <c r="F2784" s="299" t="s">
        <v>309</v>
      </c>
    </row>
    <row r="2785" spans="1:6" x14ac:dyDescent="0.3">
      <c r="A2785" s="299" t="s">
        <v>496</v>
      </c>
      <c r="B2785" s="299" t="s">
        <v>448</v>
      </c>
      <c r="C2785" s="299" t="s">
        <v>35</v>
      </c>
      <c r="D2785" s="302">
        <v>2307.4210526315792</v>
      </c>
      <c r="E2785" s="302">
        <v>498</v>
      </c>
      <c r="F2785" s="299" t="s">
        <v>310</v>
      </c>
    </row>
    <row r="2786" spans="1:6" x14ac:dyDescent="0.3">
      <c r="A2786" s="299" t="s">
        <v>496</v>
      </c>
      <c r="B2786" s="299" t="s">
        <v>448</v>
      </c>
      <c r="C2786" s="299" t="s">
        <v>35</v>
      </c>
      <c r="D2786" s="302">
        <v>27</v>
      </c>
      <c r="E2786" s="302">
        <v>499</v>
      </c>
      <c r="F2786" s="299" t="s">
        <v>311</v>
      </c>
    </row>
    <row r="2787" spans="1:6" x14ac:dyDescent="0.3">
      <c r="A2787" s="299" t="s">
        <v>496</v>
      </c>
      <c r="B2787" s="299" t="s">
        <v>448</v>
      </c>
      <c r="C2787" s="299" t="s">
        <v>35</v>
      </c>
      <c r="D2787" s="302">
        <v>12.578947368421053</v>
      </c>
      <c r="E2787" s="302">
        <v>500</v>
      </c>
      <c r="F2787" s="299" t="s">
        <v>312</v>
      </c>
    </row>
    <row r="2788" spans="1:6" x14ac:dyDescent="0.3">
      <c r="A2788" s="299" t="s">
        <v>496</v>
      </c>
      <c r="B2788" s="299" t="s">
        <v>448</v>
      </c>
      <c r="C2788" s="299" t="s">
        <v>35</v>
      </c>
      <c r="D2788" s="302">
        <v>59871.421052631573</v>
      </c>
      <c r="E2788" s="302">
        <v>504</v>
      </c>
      <c r="F2788" s="299" t="s">
        <v>95</v>
      </c>
    </row>
    <row r="2789" spans="1:6" x14ac:dyDescent="0.3">
      <c r="A2789" s="299" t="s">
        <v>496</v>
      </c>
      <c r="B2789" s="299" t="s">
        <v>448</v>
      </c>
      <c r="C2789" s="299" t="s">
        <v>35</v>
      </c>
      <c r="D2789" s="302">
        <v>42.84210526315789</v>
      </c>
      <c r="E2789" s="302">
        <v>508</v>
      </c>
      <c r="F2789" s="299" t="s">
        <v>313</v>
      </c>
    </row>
    <row r="2790" spans="1:6" x14ac:dyDescent="0.3">
      <c r="A2790" s="299" t="s">
        <v>496</v>
      </c>
      <c r="B2790" s="299" t="s">
        <v>448</v>
      </c>
      <c r="C2790" s="299" t="s">
        <v>35</v>
      </c>
      <c r="D2790" s="302">
        <v>1</v>
      </c>
      <c r="E2790" s="302">
        <v>512</v>
      </c>
      <c r="F2790" s="299" t="s">
        <v>417</v>
      </c>
    </row>
    <row r="2791" spans="1:6" x14ac:dyDescent="0.3">
      <c r="A2791" s="299" t="s">
        <v>496</v>
      </c>
      <c r="B2791" s="299" t="s">
        <v>448</v>
      </c>
      <c r="C2791" s="299" t="s">
        <v>35</v>
      </c>
      <c r="D2791" s="302">
        <v>13.210526315789474</v>
      </c>
      <c r="E2791" s="302">
        <v>516</v>
      </c>
      <c r="F2791" s="299" t="s">
        <v>314</v>
      </c>
    </row>
    <row r="2792" spans="1:6" x14ac:dyDescent="0.3">
      <c r="A2792" s="299" t="s">
        <v>496</v>
      </c>
      <c r="B2792" s="299" t="s">
        <v>448</v>
      </c>
      <c r="C2792" s="299" t="s">
        <v>35</v>
      </c>
      <c r="D2792" s="302">
        <v>2.0526315789473681</v>
      </c>
      <c r="E2792" s="302">
        <v>520</v>
      </c>
      <c r="F2792" s="299" t="s">
        <v>386</v>
      </c>
    </row>
    <row r="2793" spans="1:6" x14ac:dyDescent="0.3">
      <c r="A2793" s="299" t="s">
        <v>496</v>
      </c>
      <c r="B2793" s="299" t="s">
        <v>448</v>
      </c>
      <c r="C2793" s="299" t="s">
        <v>35</v>
      </c>
      <c r="D2793" s="302">
        <v>757.36842105263156</v>
      </c>
      <c r="E2793" s="302">
        <v>524</v>
      </c>
      <c r="F2793" s="299" t="s">
        <v>315</v>
      </c>
    </row>
    <row r="2794" spans="1:6" x14ac:dyDescent="0.3">
      <c r="A2794" s="299" t="s">
        <v>496</v>
      </c>
      <c r="B2794" s="299" t="s">
        <v>448</v>
      </c>
      <c r="C2794" s="299" t="s">
        <v>35</v>
      </c>
      <c r="D2794" s="302">
        <v>4068.1052631578946</v>
      </c>
      <c r="E2794" s="302">
        <v>528</v>
      </c>
      <c r="F2794" s="299" t="s">
        <v>316</v>
      </c>
    </row>
    <row r="2795" spans="1:6" x14ac:dyDescent="0.3">
      <c r="A2795" s="299" t="s">
        <v>496</v>
      </c>
      <c r="B2795" s="299" t="s">
        <v>448</v>
      </c>
      <c r="C2795" s="299" t="s">
        <v>35</v>
      </c>
      <c r="D2795" s="302">
        <v>2</v>
      </c>
      <c r="E2795" s="302">
        <v>534</v>
      </c>
      <c r="F2795" s="299" t="s">
        <v>421</v>
      </c>
    </row>
    <row r="2796" spans="1:6" x14ac:dyDescent="0.3">
      <c r="A2796" s="299" t="s">
        <v>496</v>
      </c>
      <c r="B2796" s="299" t="s">
        <v>448</v>
      </c>
      <c r="C2796" s="299" t="s">
        <v>35</v>
      </c>
      <c r="D2796" s="302">
        <v>37.315789473684212</v>
      </c>
      <c r="E2796" s="302">
        <v>540</v>
      </c>
      <c r="F2796" s="299" t="s">
        <v>317</v>
      </c>
    </row>
    <row r="2797" spans="1:6" x14ac:dyDescent="0.3">
      <c r="A2797" s="299" t="s">
        <v>496</v>
      </c>
      <c r="B2797" s="299" t="s">
        <v>448</v>
      </c>
      <c r="C2797" s="299" t="s">
        <v>35</v>
      </c>
      <c r="D2797" s="302">
        <v>1</v>
      </c>
      <c r="E2797" s="302">
        <v>548</v>
      </c>
      <c r="F2797" s="299" t="s">
        <v>387</v>
      </c>
    </row>
    <row r="2798" spans="1:6" x14ac:dyDescent="0.3">
      <c r="A2798" s="299" t="s">
        <v>496</v>
      </c>
      <c r="B2798" s="299" t="s">
        <v>448</v>
      </c>
      <c r="C2798" s="299" t="s">
        <v>35</v>
      </c>
      <c r="D2798" s="302">
        <v>49.789473684210527</v>
      </c>
      <c r="E2798" s="302">
        <v>554</v>
      </c>
      <c r="F2798" s="299" t="s">
        <v>318</v>
      </c>
    </row>
    <row r="2799" spans="1:6" x14ac:dyDescent="0.3">
      <c r="A2799" s="299" t="s">
        <v>496</v>
      </c>
      <c r="B2799" s="299" t="s">
        <v>448</v>
      </c>
      <c r="C2799" s="299" t="s">
        <v>35</v>
      </c>
      <c r="D2799" s="302">
        <v>10138.368421052632</v>
      </c>
      <c r="E2799" s="302">
        <v>558</v>
      </c>
      <c r="F2799" s="299" t="s">
        <v>191</v>
      </c>
    </row>
    <row r="2800" spans="1:6" x14ac:dyDescent="0.3">
      <c r="A2800" s="299" t="s">
        <v>496</v>
      </c>
      <c r="B2800" s="299" t="s">
        <v>448</v>
      </c>
      <c r="C2800" s="299" t="s">
        <v>35</v>
      </c>
      <c r="D2800" s="302">
        <v>13.473684210526315</v>
      </c>
      <c r="E2800" s="302">
        <v>562</v>
      </c>
      <c r="F2800" s="299" t="s">
        <v>388</v>
      </c>
    </row>
    <row r="2801" spans="1:6" x14ac:dyDescent="0.3">
      <c r="A2801" s="299" t="s">
        <v>496</v>
      </c>
      <c r="B2801" s="299" t="s">
        <v>448</v>
      </c>
      <c r="C2801" s="299" t="s">
        <v>35</v>
      </c>
      <c r="D2801" s="302">
        <v>3356.1578947368425</v>
      </c>
      <c r="E2801" s="302">
        <v>566</v>
      </c>
      <c r="F2801" s="299" t="s">
        <v>319</v>
      </c>
    </row>
    <row r="2802" spans="1:6" x14ac:dyDescent="0.3">
      <c r="A2802" s="299" t="s">
        <v>496</v>
      </c>
      <c r="B2802" s="299" t="s">
        <v>448</v>
      </c>
      <c r="C2802" s="299" t="s">
        <v>35</v>
      </c>
      <c r="D2802" s="302">
        <v>1</v>
      </c>
      <c r="E2802" s="302">
        <v>574</v>
      </c>
      <c r="F2802" s="299" t="s">
        <v>320</v>
      </c>
    </row>
    <row r="2803" spans="1:6" x14ac:dyDescent="0.3">
      <c r="A2803" s="299" t="s">
        <v>496</v>
      </c>
      <c r="B2803" s="299" t="s">
        <v>448</v>
      </c>
      <c r="C2803" s="299" t="s">
        <v>35</v>
      </c>
      <c r="D2803" s="302">
        <v>566.9473684210526</v>
      </c>
      <c r="E2803" s="302">
        <v>578</v>
      </c>
      <c r="F2803" s="299" t="s">
        <v>321</v>
      </c>
    </row>
    <row r="2804" spans="1:6" x14ac:dyDescent="0.3">
      <c r="A2804" s="299" t="s">
        <v>496</v>
      </c>
      <c r="B2804" s="299" t="s">
        <v>448</v>
      </c>
      <c r="C2804" s="299" t="s">
        <v>35</v>
      </c>
      <c r="D2804" s="302">
        <v>3</v>
      </c>
      <c r="E2804" s="302">
        <v>580</v>
      </c>
      <c r="F2804" s="299" t="s">
        <v>322</v>
      </c>
    </row>
    <row r="2805" spans="1:6" x14ac:dyDescent="0.3">
      <c r="A2805" s="299" t="s">
        <v>496</v>
      </c>
      <c r="B2805" s="299" t="s">
        <v>448</v>
      </c>
      <c r="C2805" s="299" t="s">
        <v>35</v>
      </c>
      <c r="D2805" s="302">
        <v>0.63157894736842102</v>
      </c>
      <c r="E2805" s="302">
        <v>581</v>
      </c>
      <c r="F2805" s="299" t="s">
        <v>486</v>
      </c>
    </row>
    <row r="2806" spans="1:6" x14ac:dyDescent="0.3">
      <c r="A2806" s="299" t="s">
        <v>496</v>
      </c>
      <c r="B2806" s="299" t="s">
        <v>448</v>
      </c>
      <c r="C2806" s="299" t="s">
        <v>35</v>
      </c>
      <c r="D2806" s="302">
        <v>1</v>
      </c>
      <c r="E2806" s="302">
        <v>583</v>
      </c>
      <c r="F2806" s="299" t="s">
        <v>389</v>
      </c>
    </row>
    <row r="2807" spans="1:6" x14ac:dyDescent="0.3">
      <c r="A2807" s="299" t="s">
        <v>496</v>
      </c>
      <c r="B2807" s="299" t="s">
        <v>448</v>
      </c>
      <c r="C2807" s="299" t="s">
        <v>35</v>
      </c>
      <c r="D2807" s="302">
        <v>2</v>
      </c>
      <c r="E2807" s="302">
        <v>584</v>
      </c>
      <c r="F2807" s="299" t="s">
        <v>323</v>
      </c>
    </row>
    <row r="2808" spans="1:6" x14ac:dyDescent="0.3">
      <c r="A2808" s="299" t="s">
        <v>496</v>
      </c>
      <c r="B2808" s="299" t="s">
        <v>448</v>
      </c>
      <c r="C2808" s="299" t="s">
        <v>35</v>
      </c>
      <c r="D2808" s="302">
        <v>1639.578947368421</v>
      </c>
      <c r="E2808" s="302">
        <v>586</v>
      </c>
      <c r="F2808" s="299" t="s">
        <v>324</v>
      </c>
    </row>
    <row r="2809" spans="1:6" x14ac:dyDescent="0.3">
      <c r="A2809" s="299" t="s">
        <v>496</v>
      </c>
      <c r="B2809" s="299" t="s">
        <v>448</v>
      </c>
      <c r="C2809" s="299" t="s">
        <v>35</v>
      </c>
      <c r="D2809" s="302">
        <v>231.57894736842104</v>
      </c>
      <c r="E2809" s="302">
        <v>591</v>
      </c>
      <c r="F2809" s="299" t="s">
        <v>325</v>
      </c>
    </row>
    <row r="2810" spans="1:6" x14ac:dyDescent="0.3">
      <c r="A2810" s="299" t="s">
        <v>496</v>
      </c>
      <c r="B2810" s="299" t="s">
        <v>448</v>
      </c>
      <c r="C2810" s="299" t="s">
        <v>35</v>
      </c>
      <c r="D2810" s="302">
        <v>1</v>
      </c>
      <c r="E2810" s="302">
        <v>598</v>
      </c>
      <c r="F2810" s="299" t="s">
        <v>412</v>
      </c>
    </row>
    <row r="2811" spans="1:6" x14ac:dyDescent="0.3">
      <c r="A2811" s="299" t="s">
        <v>496</v>
      </c>
      <c r="B2811" s="299" t="s">
        <v>448</v>
      </c>
      <c r="C2811" s="299" t="s">
        <v>35</v>
      </c>
      <c r="D2811" s="302">
        <v>16596.157894736843</v>
      </c>
      <c r="E2811" s="302">
        <v>600</v>
      </c>
      <c r="F2811" s="299" t="s">
        <v>192</v>
      </c>
    </row>
    <row r="2812" spans="1:6" x14ac:dyDescent="0.3">
      <c r="A2812" s="299" t="s">
        <v>496</v>
      </c>
      <c r="B2812" s="299" t="s">
        <v>448</v>
      </c>
      <c r="C2812" s="299" t="s">
        <v>35</v>
      </c>
      <c r="D2812" s="302">
        <v>19586.15789473684</v>
      </c>
      <c r="E2812" s="302">
        <v>604</v>
      </c>
      <c r="F2812" s="299" t="s">
        <v>326</v>
      </c>
    </row>
    <row r="2813" spans="1:6" x14ac:dyDescent="0.3">
      <c r="A2813" s="299" t="s">
        <v>496</v>
      </c>
      <c r="B2813" s="299" t="s">
        <v>448</v>
      </c>
      <c r="C2813" s="299" t="s">
        <v>35</v>
      </c>
      <c r="D2813" s="302">
        <v>9709.8421052631584</v>
      </c>
      <c r="E2813" s="302">
        <v>608</v>
      </c>
      <c r="F2813" s="299" t="s">
        <v>327</v>
      </c>
    </row>
    <row r="2814" spans="1:6" x14ac:dyDescent="0.3">
      <c r="A2814" s="299" t="s">
        <v>496</v>
      </c>
      <c r="B2814" s="299" t="s">
        <v>448</v>
      </c>
      <c r="C2814" s="299" t="s">
        <v>35</v>
      </c>
      <c r="D2814" s="302">
        <v>1.9473684210526316</v>
      </c>
      <c r="E2814" s="302">
        <v>612</v>
      </c>
      <c r="F2814" s="299" t="s">
        <v>328</v>
      </c>
    </row>
    <row r="2815" spans="1:6" x14ac:dyDescent="0.3">
      <c r="A2815" s="299" t="s">
        <v>496</v>
      </c>
      <c r="B2815" s="299" t="s">
        <v>448</v>
      </c>
      <c r="C2815" s="299" t="s">
        <v>35</v>
      </c>
      <c r="D2815" s="302">
        <v>12574.526315789475</v>
      </c>
      <c r="E2815" s="302">
        <v>616</v>
      </c>
      <c r="F2815" s="299" t="s">
        <v>96</v>
      </c>
    </row>
    <row r="2816" spans="1:6" x14ac:dyDescent="0.3">
      <c r="A2816" s="299" t="s">
        <v>496</v>
      </c>
      <c r="B2816" s="299" t="s">
        <v>448</v>
      </c>
      <c r="C2816" s="299" t="s">
        <v>35</v>
      </c>
      <c r="D2816" s="302">
        <v>12219.473684210527</v>
      </c>
      <c r="E2816" s="302">
        <v>620</v>
      </c>
      <c r="F2816" s="299" t="s">
        <v>109</v>
      </c>
    </row>
    <row r="2817" spans="1:6" x14ac:dyDescent="0.3">
      <c r="A2817" s="299" t="s">
        <v>496</v>
      </c>
      <c r="B2817" s="299" t="s">
        <v>448</v>
      </c>
      <c r="C2817" s="299" t="s">
        <v>35</v>
      </c>
      <c r="D2817" s="302">
        <v>434.31578947368416</v>
      </c>
      <c r="E2817" s="302">
        <v>624</v>
      </c>
      <c r="F2817" s="299" t="s">
        <v>329</v>
      </c>
    </row>
    <row r="2818" spans="1:6" x14ac:dyDescent="0.3">
      <c r="A2818" s="299" t="s">
        <v>496</v>
      </c>
      <c r="B2818" s="299" t="s">
        <v>448</v>
      </c>
      <c r="C2818" s="299" t="s">
        <v>35</v>
      </c>
      <c r="D2818" s="302">
        <v>3.4210526315789473</v>
      </c>
      <c r="E2818" s="302">
        <v>626</v>
      </c>
      <c r="F2818" s="299" t="s">
        <v>330</v>
      </c>
    </row>
    <row r="2819" spans="1:6" x14ac:dyDescent="0.3">
      <c r="A2819" s="299" t="s">
        <v>496</v>
      </c>
      <c r="B2819" s="299" t="s">
        <v>448</v>
      </c>
      <c r="C2819" s="299" t="s">
        <v>35</v>
      </c>
      <c r="D2819" s="302">
        <v>27.421052631578949</v>
      </c>
      <c r="E2819" s="302">
        <v>630</v>
      </c>
      <c r="F2819" s="299" t="s">
        <v>331</v>
      </c>
    </row>
    <row r="2820" spans="1:6" x14ac:dyDescent="0.3">
      <c r="A2820" s="299" t="s">
        <v>496</v>
      </c>
      <c r="B2820" s="299" t="s">
        <v>448</v>
      </c>
      <c r="C2820" s="299" t="s">
        <v>35</v>
      </c>
      <c r="D2820" s="302">
        <v>5.5789473684210522</v>
      </c>
      <c r="E2820" s="302">
        <v>638</v>
      </c>
      <c r="F2820" s="299" t="s">
        <v>391</v>
      </c>
    </row>
    <row r="2821" spans="1:6" x14ac:dyDescent="0.3">
      <c r="A2821" s="299" t="s">
        <v>496</v>
      </c>
      <c r="B2821" s="299" t="s">
        <v>448</v>
      </c>
      <c r="C2821" s="299" t="s">
        <v>35</v>
      </c>
      <c r="D2821" s="302">
        <v>108216.36842105264</v>
      </c>
      <c r="E2821" s="302">
        <v>642</v>
      </c>
      <c r="F2821" s="299" t="s">
        <v>97</v>
      </c>
    </row>
    <row r="2822" spans="1:6" x14ac:dyDescent="0.3">
      <c r="A2822" s="299" t="s">
        <v>496</v>
      </c>
      <c r="B2822" s="299" t="s">
        <v>448</v>
      </c>
      <c r="C2822" s="299" t="s">
        <v>35</v>
      </c>
      <c r="D2822" s="302">
        <v>11277.473684210527</v>
      </c>
      <c r="E2822" s="302">
        <v>643</v>
      </c>
      <c r="F2822" s="299" t="s">
        <v>333</v>
      </c>
    </row>
    <row r="2823" spans="1:6" x14ac:dyDescent="0.3">
      <c r="A2823" s="299" t="s">
        <v>496</v>
      </c>
      <c r="B2823" s="299" t="s">
        <v>448</v>
      </c>
      <c r="C2823" s="299" t="s">
        <v>35</v>
      </c>
      <c r="D2823" s="302">
        <v>44.05263157894737</v>
      </c>
      <c r="E2823" s="302">
        <v>646</v>
      </c>
      <c r="F2823" s="299" t="s">
        <v>334</v>
      </c>
    </row>
    <row r="2824" spans="1:6" x14ac:dyDescent="0.3">
      <c r="A2824" s="299" t="s">
        <v>496</v>
      </c>
      <c r="B2824" s="299" t="s">
        <v>448</v>
      </c>
      <c r="C2824" s="299" t="s">
        <v>35</v>
      </c>
      <c r="D2824" s="302">
        <v>5</v>
      </c>
      <c r="E2824" s="302">
        <v>659</v>
      </c>
      <c r="F2824" s="299" t="s">
        <v>335</v>
      </c>
    </row>
    <row r="2825" spans="1:6" x14ac:dyDescent="0.3">
      <c r="A2825" s="299" t="s">
        <v>496</v>
      </c>
      <c r="B2825" s="299" t="s">
        <v>448</v>
      </c>
      <c r="C2825" s="299" t="s">
        <v>35</v>
      </c>
      <c r="D2825" s="302">
        <v>4</v>
      </c>
      <c r="E2825" s="302">
        <v>662</v>
      </c>
      <c r="F2825" s="299" t="s">
        <v>337</v>
      </c>
    </row>
    <row r="2826" spans="1:6" x14ac:dyDescent="0.3">
      <c r="A2826" s="299" t="s">
        <v>496</v>
      </c>
      <c r="B2826" s="299" t="s">
        <v>448</v>
      </c>
      <c r="C2826" s="299" t="s">
        <v>35</v>
      </c>
      <c r="D2826" s="302">
        <v>1</v>
      </c>
      <c r="E2826" s="302">
        <v>666</v>
      </c>
      <c r="F2826" s="299" t="s">
        <v>413</v>
      </c>
    </row>
    <row r="2827" spans="1:6" x14ac:dyDescent="0.3">
      <c r="A2827" s="299" t="s">
        <v>496</v>
      </c>
      <c r="B2827" s="299" t="s">
        <v>448</v>
      </c>
      <c r="C2827" s="299" t="s">
        <v>35</v>
      </c>
      <c r="D2827" s="302">
        <v>3.3157894736842106</v>
      </c>
      <c r="E2827" s="302">
        <v>670</v>
      </c>
      <c r="F2827" s="299" t="s">
        <v>393</v>
      </c>
    </row>
    <row r="2828" spans="1:6" x14ac:dyDescent="0.3">
      <c r="A2828" s="299" t="s">
        <v>496</v>
      </c>
      <c r="B2828" s="299" t="s">
        <v>448</v>
      </c>
      <c r="C2828" s="299" t="s">
        <v>35</v>
      </c>
      <c r="D2828" s="302">
        <v>0.52631578947368418</v>
      </c>
      <c r="E2828" s="302">
        <v>674</v>
      </c>
      <c r="F2828" s="299" t="s">
        <v>394</v>
      </c>
    </row>
    <row r="2829" spans="1:6" x14ac:dyDescent="0.3">
      <c r="A2829" s="299" t="s">
        <v>496</v>
      </c>
      <c r="B2829" s="299" t="s">
        <v>448</v>
      </c>
      <c r="C2829" s="299" t="s">
        <v>35</v>
      </c>
      <c r="D2829" s="302">
        <v>8.1578947368421062</v>
      </c>
      <c r="E2829" s="302">
        <v>678</v>
      </c>
      <c r="F2829" s="299" t="s">
        <v>338</v>
      </c>
    </row>
    <row r="2830" spans="1:6" x14ac:dyDescent="0.3">
      <c r="A2830" s="299" t="s">
        <v>496</v>
      </c>
      <c r="B2830" s="299" t="s">
        <v>448</v>
      </c>
      <c r="C2830" s="299" t="s">
        <v>35</v>
      </c>
      <c r="D2830" s="302">
        <v>12.684210526315789</v>
      </c>
      <c r="E2830" s="302">
        <v>682</v>
      </c>
      <c r="F2830" s="299" t="s">
        <v>339</v>
      </c>
    </row>
    <row r="2831" spans="1:6" x14ac:dyDescent="0.3">
      <c r="A2831" s="299" t="s">
        <v>496</v>
      </c>
      <c r="B2831" s="299" t="s">
        <v>448</v>
      </c>
      <c r="C2831" s="299" t="s">
        <v>35</v>
      </c>
      <c r="D2831" s="302">
        <v>4104.3684210526317</v>
      </c>
      <c r="E2831" s="302">
        <v>686</v>
      </c>
      <c r="F2831" s="299" t="s">
        <v>193</v>
      </c>
    </row>
    <row r="2832" spans="1:6" x14ac:dyDescent="0.3">
      <c r="A2832" s="299" t="s">
        <v>496</v>
      </c>
      <c r="B2832" s="299" t="s">
        <v>448</v>
      </c>
      <c r="C2832" s="299" t="s">
        <v>35</v>
      </c>
      <c r="D2832" s="302">
        <v>437.4736842105263</v>
      </c>
      <c r="E2832" s="302">
        <v>688</v>
      </c>
      <c r="F2832" s="299" t="s">
        <v>340</v>
      </c>
    </row>
    <row r="2833" spans="1:6" x14ac:dyDescent="0.3">
      <c r="A2833" s="299" t="s">
        <v>496</v>
      </c>
      <c r="B2833" s="299" t="s">
        <v>448</v>
      </c>
      <c r="C2833" s="299" t="s">
        <v>35</v>
      </c>
      <c r="D2833" s="302">
        <v>4</v>
      </c>
      <c r="E2833" s="302">
        <v>690</v>
      </c>
      <c r="F2833" s="299" t="s">
        <v>341</v>
      </c>
    </row>
    <row r="2834" spans="1:6" x14ac:dyDescent="0.3">
      <c r="A2834" s="299" t="s">
        <v>496</v>
      </c>
      <c r="B2834" s="299" t="s">
        <v>448</v>
      </c>
      <c r="C2834" s="299" t="s">
        <v>35</v>
      </c>
      <c r="D2834" s="302">
        <v>64.68421052631578</v>
      </c>
      <c r="E2834" s="302">
        <v>694</v>
      </c>
      <c r="F2834" s="299" t="s">
        <v>342</v>
      </c>
    </row>
    <row r="2835" spans="1:6" x14ac:dyDescent="0.3">
      <c r="A2835" s="299" t="s">
        <v>496</v>
      </c>
      <c r="B2835" s="299" t="s">
        <v>448</v>
      </c>
      <c r="C2835" s="299" t="s">
        <v>35</v>
      </c>
      <c r="D2835" s="302">
        <v>49.578947368421055</v>
      </c>
      <c r="E2835" s="302">
        <v>702</v>
      </c>
      <c r="F2835" s="299" t="s">
        <v>343</v>
      </c>
    </row>
    <row r="2836" spans="1:6" x14ac:dyDescent="0.3">
      <c r="A2836" s="299" t="s">
        <v>496</v>
      </c>
      <c r="B2836" s="299" t="s">
        <v>448</v>
      </c>
      <c r="C2836" s="299" t="s">
        <v>35</v>
      </c>
      <c r="D2836" s="302">
        <v>1584.0526315789475</v>
      </c>
      <c r="E2836" s="302">
        <v>703</v>
      </c>
      <c r="F2836" s="299" t="s">
        <v>94</v>
      </c>
    </row>
    <row r="2837" spans="1:6" x14ac:dyDescent="0.3">
      <c r="A2837" s="299" t="s">
        <v>496</v>
      </c>
      <c r="B2837" s="299" t="s">
        <v>448</v>
      </c>
      <c r="C2837" s="299" t="s">
        <v>35</v>
      </c>
      <c r="D2837" s="302">
        <v>276.78947368421052</v>
      </c>
      <c r="E2837" s="302">
        <v>704</v>
      </c>
      <c r="F2837" s="299" t="s">
        <v>344</v>
      </c>
    </row>
    <row r="2838" spans="1:6" x14ac:dyDescent="0.3">
      <c r="A2838" s="299" t="s">
        <v>496</v>
      </c>
      <c r="B2838" s="299" t="s">
        <v>448</v>
      </c>
      <c r="C2838" s="299" t="s">
        <v>35</v>
      </c>
      <c r="D2838" s="302">
        <v>434.78947368421052</v>
      </c>
      <c r="E2838" s="302">
        <v>705</v>
      </c>
      <c r="F2838" s="299" t="s">
        <v>115</v>
      </c>
    </row>
    <row r="2839" spans="1:6" x14ac:dyDescent="0.3">
      <c r="A2839" s="299" t="s">
        <v>496</v>
      </c>
      <c r="B2839" s="299" t="s">
        <v>448</v>
      </c>
      <c r="C2839" s="299" t="s">
        <v>35</v>
      </c>
      <c r="D2839" s="302">
        <v>4</v>
      </c>
      <c r="E2839" s="302">
        <v>706</v>
      </c>
      <c r="F2839" s="299" t="s">
        <v>395</v>
      </c>
    </row>
    <row r="2840" spans="1:6" x14ac:dyDescent="0.3">
      <c r="A2840" s="299" t="s">
        <v>496</v>
      </c>
      <c r="B2840" s="299" t="s">
        <v>448</v>
      </c>
      <c r="C2840" s="299" t="s">
        <v>35</v>
      </c>
      <c r="D2840" s="302">
        <v>197.05263157894737</v>
      </c>
      <c r="E2840" s="302">
        <v>710</v>
      </c>
      <c r="F2840" s="299" t="s">
        <v>345</v>
      </c>
    </row>
    <row r="2841" spans="1:6" x14ac:dyDescent="0.3">
      <c r="A2841" s="299" t="s">
        <v>496</v>
      </c>
      <c r="B2841" s="299" t="s">
        <v>448</v>
      </c>
      <c r="C2841" s="299" t="s">
        <v>35</v>
      </c>
      <c r="D2841" s="302">
        <v>19</v>
      </c>
      <c r="E2841" s="302">
        <v>716</v>
      </c>
      <c r="F2841" s="299" t="s">
        <v>346</v>
      </c>
    </row>
    <row r="2842" spans="1:6" x14ac:dyDescent="0.3">
      <c r="A2842" s="299" t="s">
        <v>496</v>
      </c>
      <c r="B2842" s="299" t="s">
        <v>448</v>
      </c>
      <c r="C2842" s="299" t="s">
        <v>35</v>
      </c>
      <c r="D2842" s="302">
        <v>4685601.4210526319</v>
      </c>
      <c r="E2842" s="302">
        <v>724</v>
      </c>
      <c r="F2842" s="299" t="s">
        <v>223</v>
      </c>
    </row>
    <row r="2843" spans="1:6" x14ac:dyDescent="0.3">
      <c r="A2843" s="299" t="s">
        <v>496</v>
      </c>
      <c r="B2843" s="299" t="s">
        <v>448</v>
      </c>
      <c r="C2843" s="299" t="s">
        <v>35</v>
      </c>
      <c r="D2843" s="302">
        <v>1</v>
      </c>
      <c r="E2843" s="302">
        <v>728</v>
      </c>
      <c r="F2843" s="299" t="s">
        <v>414</v>
      </c>
    </row>
    <row r="2844" spans="1:6" x14ac:dyDescent="0.3">
      <c r="A2844" s="299" t="s">
        <v>496</v>
      </c>
      <c r="B2844" s="299" t="s">
        <v>448</v>
      </c>
      <c r="C2844" s="299" t="s">
        <v>35</v>
      </c>
      <c r="D2844" s="302">
        <v>12</v>
      </c>
      <c r="E2844" s="302">
        <v>729</v>
      </c>
      <c r="F2844" s="299" t="s">
        <v>347</v>
      </c>
    </row>
    <row r="2845" spans="1:6" x14ac:dyDescent="0.3">
      <c r="A2845" s="299" t="s">
        <v>496</v>
      </c>
      <c r="B2845" s="299" t="s">
        <v>448</v>
      </c>
      <c r="C2845" s="299" t="s">
        <v>35</v>
      </c>
      <c r="D2845" s="302">
        <v>32.526315789473685</v>
      </c>
      <c r="E2845" s="302">
        <v>732</v>
      </c>
      <c r="F2845" s="299" t="s">
        <v>348</v>
      </c>
    </row>
    <row r="2846" spans="1:6" x14ac:dyDescent="0.3">
      <c r="A2846" s="299" t="s">
        <v>496</v>
      </c>
      <c r="B2846" s="299" t="s">
        <v>448</v>
      </c>
      <c r="C2846" s="299" t="s">
        <v>35</v>
      </c>
      <c r="D2846" s="302">
        <v>3</v>
      </c>
      <c r="E2846" s="302">
        <v>740</v>
      </c>
      <c r="F2846" s="299" t="s">
        <v>349</v>
      </c>
    </row>
    <row r="2847" spans="1:6" x14ac:dyDescent="0.3">
      <c r="A2847" s="299" t="s">
        <v>496</v>
      </c>
      <c r="B2847" s="299" t="s">
        <v>448</v>
      </c>
      <c r="C2847" s="299" t="s">
        <v>35</v>
      </c>
      <c r="D2847" s="302">
        <v>2</v>
      </c>
      <c r="E2847" s="302">
        <v>744</v>
      </c>
      <c r="F2847" s="299" t="s">
        <v>425</v>
      </c>
    </row>
    <row r="2848" spans="1:6" x14ac:dyDescent="0.3">
      <c r="A2848" s="299" t="s">
        <v>496</v>
      </c>
      <c r="B2848" s="299" t="s">
        <v>448</v>
      </c>
      <c r="C2848" s="299" t="s">
        <v>35</v>
      </c>
      <c r="D2848" s="302">
        <v>2298.6842105263158</v>
      </c>
      <c r="E2848" s="302">
        <v>752</v>
      </c>
      <c r="F2848" s="299" t="s">
        <v>119</v>
      </c>
    </row>
    <row r="2849" spans="1:6" x14ac:dyDescent="0.3">
      <c r="A2849" s="299" t="s">
        <v>496</v>
      </c>
      <c r="B2849" s="299" t="s">
        <v>448</v>
      </c>
      <c r="C2849" s="299" t="s">
        <v>35</v>
      </c>
      <c r="D2849" s="302">
        <v>824.68421052631584</v>
      </c>
      <c r="E2849" s="302">
        <v>756</v>
      </c>
      <c r="F2849" s="299" t="s">
        <v>350</v>
      </c>
    </row>
    <row r="2850" spans="1:6" x14ac:dyDescent="0.3">
      <c r="A2850" s="299" t="s">
        <v>496</v>
      </c>
      <c r="B2850" s="299" t="s">
        <v>448</v>
      </c>
      <c r="C2850" s="299" t="s">
        <v>35</v>
      </c>
      <c r="D2850" s="302">
        <v>172.36842105263159</v>
      </c>
      <c r="E2850" s="302">
        <v>760</v>
      </c>
      <c r="F2850" s="299" t="s">
        <v>351</v>
      </c>
    </row>
    <row r="2851" spans="1:6" x14ac:dyDescent="0.3">
      <c r="A2851" s="299" t="s">
        <v>496</v>
      </c>
      <c r="B2851" s="299" t="s">
        <v>448</v>
      </c>
      <c r="C2851" s="299" t="s">
        <v>35</v>
      </c>
      <c r="D2851" s="302">
        <v>6.4736842105263159</v>
      </c>
      <c r="E2851" s="302">
        <v>762</v>
      </c>
      <c r="F2851" s="299" t="s">
        <v>352</v>
      </c>
    </row>
    <row r="2852" spans="1:6" x14ac:dyDescent="0.3">
      <c r="A2852" s="299" t="s">
        <v>496</v>
      </c>
      <c r="B2852" s="299" t="s">
        <v>448</v>
      </c>
      <c r="C2852" s="299" t="s">
        <v>35</v>
      </c>
      <c r="D2852" s="302">
        <v>630.36842105263156</v>
      </c>
      <c r="E2852" s="302">
        <v>764</v>
      </c>
      <c r="F2852" s="299" t="s">
        <v>353</v>
      </c>
    </row>
    <row r="2853" spans="1:6" x14ac:dyDescent="0.3">
      <c r="A2853" s="299" t="s">
        <v>496</v>
      </c>
      <c r="B2853" s="299" t="s">
        <v>448</v>
      </c>
      <c r="C2853" s="299" t="s">
        <v>35</v>
      </c>
      <c r="D2853" s="302">
        <v>26.94736842105263</v>
      </c>
      <c r="E2853" s="302">
        <v>768</v>
      </c>
      <c r="F2853" s="299" t="s">
        <v>354</v>
      </c>
    </row>
    <row r="2854" spans="1:6" x14ac:dyDescent="0.3">
      <c r="A2854" s="299" t="s">
        <v>496</v>
      </c>
      <c r="B2854" s="299" t="s">
        <v>448</v>
      </c>
      <c r="C2854" s="299" t="s">
        <v>35</v>
      </c>
      <c r="D2854" s="302">
        <v>14.210526315789474</v>
      </c>
      <c r="E2854" s="302">
        <v>780</v>
      </c>
      <c r="F2854" s="299" t="s">
        <v>355</v>
      </c>
    </row>
    <row r="2855" spans="1:6" x14ac:dyDescent="0.3">
      <c r="A2855" s="299" t="s">
        <v>496</v>
      </c>
      <c r="B2855" s="299" t="s">
        <v>448</v>
      </c>
      <c r="C2855" s="299" t="s">
        <v>35</v>
      </c>
      <c r="D2855" s="302">
        <v>1</v>
      </c>
      <c r="E2855" s="302">
        <v>784</v>
      </c>
      <c r="F2855" s="299" t="s">
        <v>356</v>
      </c>
    </row>
    <row r="2856" spans="1:6" x14ac:dyDescent="0.3">
      <c r="A2856" s="299" t="s">
        <v>496</v>
      </c>
      <c r="B2856" s="299" t="s">
        <v>448</v>
      </c>
      <c r="C2856" s="299" t="s">
        <v>35</v>
      </c>
      <c r="D2856" s="302">
        <v>184.89473684210526</v>
      </c>
      <c r="E2856" s="302">
        <v>788</v>
      </c>
      <c r="F2856" s="299" t="s">
        <v>357</v>
      </c>
    </row>
    <row r="2857" spans="1:6" x14ac:dyDescent="0.3">
      <c r="A2857" s="299" t="s">
        <v>496</v>
      </c>
      <c r="B2857" s="299" t="s">
        <v>448</v>
      </c>
      <c r="C2857" s="299" t="s">
        <v>35</v>
      </c>
      <c r="D2857" s="302">
        <v>541.42105263157896</v>
      </c>
      <c r="E2857" s="302">
        <v>792</v>
      </c>
      <c r="F2857" s="299" t="s">
        <v>358</v>
      </c>
    </row>
    <row r="2858" spans="1:6" x14ac:dyDescent="0.3">
      <c r="A2858" s="299" t="s">
        <v>496</v>
      </c>
      <c r="B2858" s="299" t="s">
        <v>448</v>
      </c>
      <c r="C2858" s="299" t="s">
        <v>35</v>
      </c>
      <c r="D2858" s="302">
        <v>4.2631578947368425</v>
      </c>
      <c r="E2858" s="302">
        <v>795</v>
      </c>
      <c r="F2858" s="299" t="s">
        <v>359</v>
      </c>
    </row>
    <row r="2859" spans="1:6" x14ac:dyDescent="0.3">
      <c r="A2859" s="299" t="s">
        <v>496</v>
      </c>
      <c r="B2859" s="299" t="s">
        <v>448</v>
      </c>
      <c r="C2859" s="299" t="s">
        <v>35</v>
      </c>
      <c r="D2859" s="302">
        <v>26.473684210526319</v>
      </c>
      <c r="E2859" s="302">
        <v>800</v>
      </c>
      <c r="F2859" s="299" t="s">
        <v>360</v>
      </c>
    </row>
    <row r="2860" spans="1:6" x14ac:dyDescent="0.3">
      <c r="A2860" s="299" t="s">
        <v>496</v>
      </c>
      <c r="B2860" s="299" t="s">
        <v>448</v>
      </c>
      <c r="C2860" s="299" t="s">
        <v>35</v>
      </c>
      <c r="D2860" s="302">
        <v>20819</v>
      </c>
      <c r="E2860" s="302">
        <v>804</v>
      </c>
      <c r="F2860" s="299" t="s">
        <v>98</v>
      </c>
    </row>
    <row r="2861" spans="1:6" x14ac:dyDescent="0.3">
      <c r="A2861" s="299" t="s">
        <v>496</v>
      </c>
      <c r="B2861" s="299" t="s">
        <v>448</v>
      </c>
      <c r="C2861" s="299" t="s">
        <v>35</v>
      </c>
      <c r="D2861" s="302">
        <v>65.10526315789474</v>
      </c>
      <c r="E2861" s="302">
        <v>807</v>
      </c>
      <c r="F2861" s="299" t="s">
        <v>361</v>
      </c>
    </row>
    <row r="2862" spans="1:6" x14ac:dyDescent="0.3">
      <c r="A2862" s="299" t="s">
        <v>496</v>
      </c>
      <c r="B2862" s="299" t="s">
        <v>448</v>
      </c>
      <c r="C2862" s="299" t="s">
        <v>35</v>
      </c>
      <c r="D2862" s="302">
        <v>151.52631578947367</v>
      </c>
      <c r="E2862" s="302">
        <v>818</v>
      </c>
      <c r="F2862" s="299" t="s">
        <v>362</v>
      </c>
    </row>
    <row r="2863" spans="1:6" x14ac:dyDescent="0.3">
      <c r="A2863" s="299" t="s">
        <v>496</v>
      </c>
      <c r="B2863" s="299" t="s">
        <v>448</v>
      </c>
      <c r="C2863" s="299" t="s">
        <v>35</v>
      </c>
      <c r="D2863" s="302">
        <v>14670.473684210527</v>
      </c>
      <c r="E2863" s="302">
        <v>826</v>
      </c>
      <c r="F2863" s="299" t="s">
        <v>110</v>
      </c>
    </row>
    <row r="2864" spans="1:6" x14ac:dyDescent="0.3">
      <c r="A2864" s="299" t="s">
        <v>496</v>
      </c>
      <c r="B2864" s="299" t="s">
        <v>448</v>
      </c>
      <c r="C2864" s="299" t="s">
        <v>35</v>
      </c>
      <c r="D2864" s="302">
        <v>1</v>
      </c>
      <c r="E2864" s="302">
        <v>831</v>
      </c>
      <c r="F2864" s="299" t="s">
        <v>429</v>
      </c>
    </row>
    <row r="2865" spans="1:6" x14ac:dyDescent="0.3">
      <c r="A2865" s="299" t="s">
        <v>496</v>
      </c>
      <c r="B2865" s="299" t="s">
        <v>448</v>
      </c>
      <c r="C2865" s="299" t="s">
        <v>35</v>
      </c>
      <c r="D2865" s="302">
        <v>2</v>
      </c>
      <c r="E2865" s="302">
        <v>832</v>
      </c>
      <c r="F2865" s="299" t="s">
        <v>397</v>
      </c>
    </row>
    <row r="2866" spans="1:6" x14ac:dyDescent="0.3">
      <c r="A2866" s="299" t="s">
        <v>496</v>
      </c>
      <c r="B2866" s="299" t="s">
        <v>448</v>
      </c>
      <c r="C2866" s="299" t="s">
        <v>35</v>
      </c>
      <c r="D2866" s="302">
        <v>1</v>
      </c>
      <c r="E2866" s="302">
        <v>833</v>
      </c>
      <c r="F2866" s="299" t="s">
        <v>363</v>
      </c>
    </row>
    <row r="2867" spans="1:6" x14ac:dyDescent="0.3">
      <c r="A2867" s="299" t="s">
        <v>496</v>
      </c>
      <c r="B2867" s="299" t="s">
        <v>448</v>
      </c>
      <c r="C2867" s="299" t="s">
        <v>35</v>
      </c>
      <c r="D2867" s="302">
        <v>46.631578947368418</v>
      </c>
      <c r="E2867" s="302">
        <v>834</v>
      </c>
      <c r="F2867" s="299" t="s">
        <v>364</v>
      </c>
    </row>
    <row r="2868" spans="1:6" x14ac:dyDescent="0.3">
      <c r="A2868" s="299" t="s">
        <v>496</v>
      </c>
      <c r="B2868" s="299" t="s">
        <v>448</v>
      </c>
      <c r="C2868" s="299" t="s">
        <v>35</v>
      </c>
      <c r="D2868" s="302">
        <v>2852</v>
      </c>
      <c r="E2868" s="302">
        <v>840</v>
      </c>
      <c r="F2868" s="299" t="s">
        <v>365</v>
      </c>
    </row>
    <row r="2869" spans="1:6" x14ac:dyDescent="0.3">
      <c r="A2869" s="299" t="s">
        <v>496</v>
      </c>
      <c r="B2869" s="299" t="s">
        <v>448</v>
      </c>
      <c r="C2869" s="299" t="s">
        <v>35</v>
      </c>
      <c r="D2869" s="302">
        <v>2</v>
      </c>
      <c r="E2869" s="302">
        <v>850</v>
      </c>
      <c r="F2869" s="299" t="s">
        <v>366</v>
      </c>
    </row>
    <row r="2870" spans="1:6" x14ac:dyDescent="0.3">
      <c r="A2870" s="299" t="s">
        <v>496</v>
      </c>
      <c r="B2870" s="299" t="s">
        <v>448</v>
      </c>
      <c r="C2870" s="299" t="s">
        <v>35</v>
      </c>
      <c r="D2870" s="302">
        <v>87.578947368421055</v>
      </c>
      <c r="E2870" s="302">
        <v>854</v>
      </c>
      <c r="F2870" s="299" t="s">
        <v>367</v>
      </c>
    </row>
    <row r="2871" spans="1:6" x14ac:dyDescent="0.3">
      <c r="A2871" s="299" t="s">
        <v>496</v>
      </c>
      <c r="B2871" s="299" t="s">
        <v>448</v>
      </c>
      <c r="C2871" s="299" t="s">
        <v>35</v>
      </c>
      <c r="D2871" s="302">
        <v>3132.5263157894738</v>
      </c>
      <c r="E2871" s="302">
        <v>858</v>
      </c>
      <c r="F2871" s="299" t="s">
        <v>368</v>
      </c>
    </row>
    <row r="2872" spans="1:6" x14ac:dyDescent="0.3">
      <c r="A2872" s="299" t="s">
        <v>496</v>
      </c>
      <c r="B2872" s="299" t="s">
        <v>448</v>
      </c>
      <c r="C2872" s="299" t="s">
        <v>35</v>
      </c>
      <c r="D2872" s="302">
        <v>73.10526315789474</v>
      </c>
      <c r="E2872" s="302">
        <v>860</v>
      </c>
      <c r="F2872" s="299" t="s">
        <v>369</v>
      </c>
    </row>
    <row r="2873" spans="1:6" x14ac:dyDescent="0.3">
      <c r="A2873" s="299" t="s">
        <v>496</v>
      </c>
      <c r="B2873" s="299" t="s">
        <v>448</v>
      </c>
      <c r="C2873" s="299" t="s">
        <v>35</v>
      </c>
      <c r="D2873" s="302">
        <v>32430.526315789473</v>
      </c>
      <c r="E2873" s="302">
        <v>862</v>
      </c>
      <c r="F2873" s="299" t="s">
        <v>111</v>
      </c>
    </row>
    <row r="2874" spans="1:6" x14ac:dyDescent="0.3">
      <c r="A2874" s="299" t="s">
        <v>496</v>
      </c>
      <c r="B2874" s="299" t="s">
        <v>448</v>
      </c>
      <c r="C2874" s="299" t="s">
        <v>35</v>
      </c>
      <c r="D2874" s="302">
        <v>0.21052631578947367</v>
      </c>
      <c r="E2874" s="302">
        <v>876</v>
      </c>
      <c r="F2874" s="299" t="s">
        <v>370</v>
      </c>
    </row>
    <row r="2875" spans="1:6" x14ac:dyDescent="0.3">
      <c r="A2875" s="299" t="s">
        <v>496</v>
      </c>
      <c r="B2875" s="299" t="s">
        <v>448</v>
      </c>
      <c r="C2875" s="299" t="s">
        <v>35</v>
      </c>
      <c r="D2875" s="302">
        <v>1</v>
      </c>
      <c r="E2875" s="302">
        <v>882</v>
      </c>
      <c r="F2875" s="299" t="s">
        <v>371</v>
      </c>
    </row>
    <row r="2876" spans="1:6" x14ac:dyDescent="0.3">
      <c r="A2876" s="299" t="s">
        <v>496</v>
      </c>
      <c r="B2876" s="299" t="s">
        <v>448</v>
      </c>
      <c r="C2876" s="299" t="s">
        <v>35</v>
      </c>
      <c r="D2876" s="302">
        <v>8.4210526315789469</v>
      </c>
      <c r="E2876" s="302">
        <v>887</v>
      </c>
      <c r="F2876" s="299" t="s">
        <v>398</v>
      </c>
    </row>
    <row r="2877" spans="1:6" x14ac:dyDescent="0.3">
      <c r="A2877" s="299" t="s">
        <v>496</v>
      </c>
      <c r="B2877" s="299" t="s">
        <v>448</v>
      </c>
      <c r="C2877" s="299" t="s">
        <v>35</v>
      </c>
      <c r="D2877" s="302">
        <v>4</v>
      </c>
      <c r="E2877" s="302">
        <v>894</v>
      </c>
      <c r="F2877" s="299" t="s">
        <v>372</v>
      </c>
    </row>
    <row r="2878" spans="1:6" x14ac:dyDescent="0.3">
      <c r="A2878" s="299" t="s">
        <v>496</v>
      </c>
      <c r="B2878" s="299" t="s">
        <v>448</v>
      </c>
      <c r="C2878" s="299" t="s">
        <v>35</v>
      </c>
      <c r="D2878" s="302">
        <v>63.10526315789474</v>
      </c>
      <c r="E2878" s="302">
        <v>952</v>
      </c>
      <c r="F2878" s="299" t="s">
        <v>459</v>
      </c>
    </row>
    <row r="2879" spans="1:6" x14ac:dyDescent="0.3">
      <c r="A2879" s="299" t="s">
        <v>496</v>
      </c>
      <c r="B2879" s="299" t="s">
        <v>448</v>
      </c>
      <c r="C2879" s="299" t="s">
        <v>35</v>
      </c>
      <c r="D2879" s="302">
        <v>751.21052631578948</v>
      </c>
      <c r="E2879" s="302">
        <v>953</v>
      </c>
      <c r="F2879" s="299" t="s">
        <v>189</v>
      </c>
    </row>
    <row r="2880" spans="1:6" x14ac:dyDescent="0.3">
      <c r="A2880" s="299" t="s">
        <v>496</v>
      </c>
      <c r="B2880" s="299" t="s">
        <v>448</v>
      </c>
      <c r="C2880" s="299" t="s">
        <v>35</v>
      </c>
      <c r="D2880" s="302">
        <v>11</v>
      </c>
      <c r="E2880" s="302">
        <v>954</v>
      </c>
      <c r="F2880" s="299" t="s">
        <v>189</v>
      </c>
    </row>
    <row r="2881" spans="1:6" x14ac:dyDescent="0.3">
      <c r="A2881" s="299" t="s">
        <v>496</v>
      </c>
      <c r="B2881" s="299" t="s">
        <v>448</v>
      </c>
      <c r="C2881" s="299" t="s">
        <v>35</v>
      </c>
      <c r="D2881" s="302">
        <v>2</v>
      </c>
      <c r="E2881" s="302">
        <v>955</v>
      </c>
      <c r="F2881" s="299" t="s">
        <v>189</v>
      </c>
    </row>
    <row r="2882" spans="1:6" x14ac:dyDescent="0.3">
      <c r="A2882" s="299" t="s">
        <v>496</v>
      </c>
      <c r="B2882" s="299" t="s">
        <v>448</v>
      </c>
      <c r="C2882" s="299" t="s">
        <v>89</v>
      </c>
      <c r="D2882" s="302">
        <v>3.9473684210526314</v>
      </c>
      <c r="E2882" s="302">
        <v>170</v>
      </c>
      <c r="F2882" s="299" t="s">
        <v>102</v>
      </c>
    </row>
    <row r="2883" spans="1:6" x14ac:dyDescent="0.3">
      <c r="A2883" s="299" t="s">
        <v>496</v>
      </c>
      <c r="B2883" s="299" t="s">
        <v>448</v>
      </c>
      <c r="C2883" s="299" t="s">
        <v>89</v>
      </c>
      <c r="D2883" s="302">
        <v>1</v>
      </c>
      <c r="E2883" s="302">
        <v>192</v>
      </c>
      <c r="F2883" s="299" t="s">
        <v>261</v>
      </c>
    </row>
    <row r="2884" spans="1:6" x14ac:dyDescent="0.3">
      <c r="A2884" s="299" t="s">
        <v>496</v>
      </c>
      <c r="B2884" s="299" t="s">
        <v>448</v>
      </c>
      <c r="C2884" s="299" t="s">
        <v>89</v>
      </c>
      <c r="D2884" s="302">
        <v>2</v>
      </c>
      <c r="E2884" s="302">
        <v>222</v>
      </c>
      <c r="F2884" s="299" t="s">
        <v>264</v>
      </c>
    </row>
    <row r="2885" spans="1:6" x14ac:dyDescent="0.3">
      <c r="A2885" s="299" t="s">
        <v>496</v>
      </c>
      <c r="B2885" s="299" t="s">
        <v>448</v>
      </c>
      <c r="C2885" s="299" t="s">
        <v>89</v>
      </c>
      <c r="D2885" s="302">
        <v>1</v>
      </c>
      <c r="E2885" s="302">
        <v>268</v>
      </c>
      <c r="F2885" s="299" t="s">
        <v>269</v>
      </c>
    </row>
    <row r="2886" spans="1:6" x14ac:dyDescent="0.3">
      <c r="A2886" s="299" t="s">
        <v>496</v>
      </c>
      <c r="B2886" s="299" t="s">
        <v>448</v>
      </c>
      <c r="C2886" s="299" t="s">
        <v>89</v>
      </c>
      <c r="D2886" s="302">
        <v>2</v>
      </c>
      <c r="E2886" s="302">
        <v>340</v>
      </c>
      <c r="F2886" s="299" t="s">
        <v>190</v>
      </c>
    </row>
    <row r="2887" spans="1:6" x14ac:dyDescent="0.3">
      <c r="A2887" s="299" t="s">
        <v>496</v>
      </c>
      <c r="B2887" s="299" t="s">
        <v>448</v>
      </c>
      <c r="C2887" s="299" t="s">
        <v>89</v>
      </c>
      <c r="D2887" s="302">
        <v>1</v>
      </c>
      <c r="E2887" s="302">
        <v>380</v>
      </c>
      <c r="F2887" s="299" t="s">
        <v>107</v>
      </c>
    </row>
    <row r="2888" spans="1:6" x14ac:dyDescent="0.3">
      <c r="A2888" s="299" t="s">
        <v>496</v>
      </c>
      <c r="B2888" s="299" t="s">
        <v>448</v>
      </c>
      <c r="C2888" s="299" t="s">
        <v>89</v>
      </c>
      <c r="D2888" s="302">
        <v>0.89473684210526316</v>
      </c>
      <c r="E2888" s="302">
        <v>504</v>
      </c>
      <c r="F2888" s="299" t="s">
        <v>95</v>
      </c>
    </row>
    <row r="2889" spans="1:6" x14ac:dyDescent="0.3">
      <c r="A2889" s="299" t="s">
        <v>496</v>
      </c>
      <c r="B2889" s="299" t="s">
        <v>448</v>
      </c>
      <c r="C2889" s="299" t="s">
        <v>89</v>
      </c>
      <c r="D2889" s="302">
        <v>4</v>
      </c>
      <c r="E2889" s="302">
        <v>558</v>
      </c>
      <c r="F2889" s="299" t="s">
        <v>191</v>
      </c>
    </row>
    <row r="2890" spans="1:6" x14ac:dyDescent="0.3">
      <c r="A2890" s="299" t="s">
        <v>496</v>
      </c>
      <c r="B2890" s="299" t="s">
        <v>448</v>
      </c>
      <c r="C2890" s="299" t="s">
        <v>89</v>
      </c>
      <c r="D2890" s="302">
        <v>1.631578947368421</v>
      </c>
      <c r="E2890" s="302">
        <v>604</v>
      </c>
      <c r="F2890" s="299" t="s">
        <v>326</v>
      </c>
    </row>
    <row r="2891" spans="1:6" x14ac:dyDescent="0.3">
      <c r="A2891" s="299" t="s">
        <v>496</v>
      </c>
      <c r="B2891" s="299" t="s">
        <v>448</v>
      </c>
      <c r="C2891" s="299" t="s">
        <v>89</v>
      </c>
      <c r="D2891" s="302">
        <v>6.7368421052631575</v>
      </c>
      <c r="E2891" s="302">
        <v>724</v>
      </c>
      <c r="F2891" s="299" t="s">
        <v>223</v>
      </c>
    </row>
    <row r="2892" spans="1:6" x14ac:dyDescent="0.3">
      <c r="A2892" s="299" t="s">
        <v>496</v>
      </c>
      <c r="B2892" s="299" t="s">
        <v>448</v>
      </c>
      <c r="C2892" s="299" t="s">
        <v>89</v>
      </c>
      <c r="D2892" s="302">
        <v>1</v>
      </c>
      <c r="E2892" s="302">
        <v>804</v>
      </c>
      <c r="F2892" s="299" t="s">
        <v>98</v>
      </c>
    </row>
    <row r="2893" spans="1:6" x14ac:dyDescent="0.3">
      <c r="A2893" s="299" t="s">
        <v>496</v>
      </c>
      <c r="B2893" s="299" t="s">
        <v>448</v>
      </c>
      <c r="C2893" s="299" t="s">
        <v>36</v>
      </c>
      <c r="D2893" s="302">
        <v>185.57894736842104</v>
      </c>
      <c r="E2893" s="302">
        <v>4</v>
      </c>
      <c r="F2893" s="299" t="s">
        <v>226</v>
      </c>
    </row>
    <row r="2894" spans="1:6" x14ac:dyDescent="0.3">
      <c r="A2894" s="299" t="s">
        <v>496</v>
      </c>
      <c r="B2894" s="299" t="s">
        <v>448</v>
      </c>
      <c r="C2894" s="299" t="s">
        <v>36</v>
      </c>
      <c r="D2894" s="302">
        <v>485.15789473684208</v>
      </c>
      <c r="E2894" s="302">
        <v>8</v>
      </c>
      <c r="F2894" s="299" t="s">
        <v>227</v>
      </c>
    </row>
    <row r="2895" spans="1:6" x14ac:dyDescent="0.3">
      <c r="A2895" s="299" t="s">
        <v>496</v>
      </c>
      <c r="B2895" s="299" t="s">
        <v>448</v>
      </c>
      <c r="C2895" s="299" t="s">
        <v>36</v>
      </c>
      <c r="D2895" s="302">
        <v>4</v>
      </c>
      <c r="E2895" s="302">
        <v>10</v>
      </c>
      <c r="F2895" s="299" t="s">
        <v>228</v>
      </c>
    </row>
    <row r="2896" spans="1:6" x14ac:dyDescent="0.3">
      <c r="A2896" s="299" t="s">
        <v>496</v>
      </c>
      <c r="B2896" s="299" t="s">
        <v>448</v>
      </c>
      <c r="C2896" s="299" t="s">
        <v>36</v>
      </c>
      <c r="D2896" s="302">
        <v>7820.2105263157891</v>
      </c>
      <c r="E2896" s="302">
        <v>12</v>
      </c>
      <c r="F2896" s="299" t="s">
        <v>229</v>
      </c>
    </row>
    <row r="2897" spans="1:6" x14ac:dyDescent="0.3">
      <c r="A2897" s="299" t="s">
        <v>496</v>
      </c>
      <c r="B2897" s="299" t="s">
        <v>448</v>
      </c>
      <c r="C2897" s="299" t="s">
        <v>36</v>
      </c>
      <c r="D2897" s="302">
        <v>0.52631578947368418</v>
      </c>
      <c r="E2897" s="302">
        <v>16</v>
      </c>
      <c r="F2897" s="299" t="s">
        <v>399</v>
      </c>
    </row>
    <row r="2898" spans="1:6" x14ac:dyDescent="0.3">
      <c r="A2898" s="299" t="s">
        <v>496</v>
      </c>
      <c r="B2898" s="299" t="s">
        <v>448</v>
      </c>
      <c r="C2898" s="299" t="s">
        <v>36</v>
      </c>
      <c r="D2898" s="302">
        <v>120.89473684210526</v>
      </c>
      <c r="E2898" s="302">
        <v>20</v>
      </c>
      <c r="F2898" s="299" t="s">
        <v>230</v>
      </c>
    </row>
    <row r="2899" spans="1:6" x14ac:dyDescent="0.3">
      <c r="A2899" s="299" t="s">
        <v>496</v>
      </c>
      <c r="B2899" s="299" t="s">
        <v>448</v>
      </c>
      <c r="C2899" s="299" t="s">
        <v>36</v>
      </c>
      <c r="D2899" s="302">
        <v>184.42105263157896</v>
      </c>
      <c r="E2899" s="302">
        <v>24</v>
      </c>
      <c r="F2899" s="299" t="s">
        <v>231</v>
      </c>
    </row>
    <row r="2900" spans="1:6" x14ac:dyDescent="0.3">
      <c r="A2900" s="299" t="s">
        <v>496</v>
      </c>
      <c r="B2900" s="299" t="s">
        <v>448</v>
      </c>
      <c r="C2900" s="299" t="s">
        <v>36</v>
      </c>
      <c r="D2900" s="302">
        <v>2.5263157894736841</v>
      </c>
      <c r="E2900" s="302">
        <v>28</v>
      </c>
      <c r="F2900" s="299" t="s">
        <v>373</v>
      </c>
    </row>
    <row r="2901" spans="1:6" x14ac:dyDescent="0.3">
      <c r="A2901" s="299" t="s">
        <v>496</v>
      </c>
      <c r="B2901" s="299" t="s">
        <v>448</v>
      </c>
      <c r="C2901" s="299" t="s">
        <v>36</v>
      </c>
      <c r="D2901" s="302">
        <v>73.89473684210526</v>
      </c>
      <c r="E2901" s="302">
        <v>31</v>
      </c>
      <c r="F2901" s="299" t="s">
        <v>232</v>
      </c>
    </row>
    <row r="2902" spans="1:6" x14ac:dyDescent="0.3">
      <c r="A2902" s="299" t="s">
        <v>496</v>
      </c>
      <c r="B2902" s="299" t="s">
        <v>448</v>
      </c>
      <c r="C2902" s="299" t="s">
        <v>36</v>
      </c>
      <c r="D2902" s="302">
        <v>17868.578947368424</v>
      </c>
      <c r="E2902" s="302">
        <v>32</v>
      </c>
      <c r="F2902" s="299" t="s">
        <v>183</v>
      </c>
    </row>
    <row r="2903" spans="1:6" x14ac:dyDescent="0.3">
      <c r="A2903" s="299" t="s">
        <v>496</v>
      </c>
      <c r="B2903" s="299" t="s">
        <v>448</v>
      </c>
      <c r="C2903" s="299" t="s">
        <v>36</v>
      </c>
      <c r="D2903" s="302">
        <v>365.94736842105266</v>
      </c>
      <c r="E2903" s="302">
        <v>36</v>
      </c>
      <c r="F2903" s="299" t="s">
        <v>233</v>
      </c>
    </row>
    <row r="2904" spans="1:6" x14ac:dyDescent="0.3">
      <c r="A2904" s="299" t="s">
        <v>496</v>
      </c>
      <c r="B2904" s="299" t="s">
        <v>448</v>
      </c>
      <c r="C2904" s="299" t="s">
        <v>36</v>
      </c>
      <c r="D2904" s="302">
        <v>934.52631578947376</v>
      </c>
      <c r="E2904" s="302">
        <v>40</v>
      </c>
      <c r="F2904" s="299" t="s">
        <v>100</v>
      </c>
    </row>
    <row r="2905" spans="1:6" x14ac:dyDescent="0.3">
      <c r="A2905" s="299" t="s">
        <v>496</v>
      </c>
      <c r="B2905" s="299" t="s">
        <v>448</v>
      </c>
      <c r="C2905" s="299" t="s">
        <v>36</v>
      </c>
      <c r="D2905" s="302">
        <v>5.2631578947368418E-2</v>
      </c>
      <c r="E2905" s="302">
        <v>44</v>
      </c>
      <c r="F2905" s="299" t="s">
        <v>234</v>
      </c>
    </row>
    <row r="2906" spans="1:6" x14ac:dyDescent="0.3">
      <c r="A2906" s="299" t="s">
        <v>496</v>
      </c>
      <c r="B2906" s="299" t="s">
        <v>448</v>
      </c>
      <c r="C2906" s="299" t="s">
        <v>36</v>
      </c>
      <c r="D2906" s="302">
        <v>1</v>
      </c>
      <c r="E2906" s="302">
        <v>48</v>
      </c>
      <c r="F2906" s="299" t="s">
        <v>235</v>
      </c>
    </row>
    <row r="2907" spans="1:6" x14ac:dyDescent="0.3">
      <c r="A2907" s="299" t="s">
        <v>496</v>
      </c>
      <c r="B2907" s="299" t="s">
        <v>448</v>
      </c>
      <c r="C2907" s="299" t="s">
        <v>36</v>
      </c>
      <c r="D2907" s="302">
        <v>4597.1578947368425</v>
      </c>
      <c r="E2907" s="302">
        <v>50</v>
      </c>
      <c r="F2907" s="299" t="s">
        <v>236</v>
      </c>
    </row>
    <row r="2908" spans="1:6" x14ac:dyDescent="0.3">
      <c r="A2908" s="299" t="s">
        <v>496</v>
      </c>
      <c r="B2908" s="299" t="s">
        <v>448</v>
      </c>
      <c r="C2908" s="299" t="s">
        <v>36</v>
      </c>
      <c r="D2908" s="302">
        <v>1344.0526315789473</v>
      </c>
      <c r="E2908" s="302">
        <v>51</v>
      </c>
      <c r="F2908" s="299" t="s">
        <v>237</v>
      </c>
    </row>
    <row r="2909" spans="1:6" x14ac:dyDescent="0.3">
      <c r="A2909" s="299" t="s">
        <v>496</v>
      </c>
      <c r="B2909" s="299" t="s">
        <v>448</v>
      </c>
      <c r="C2909" s="299" t="s">
        <v>36</v>
      </c>
      <c r="D2909" s="302">
        <v>5</v>
      </c>
      <c r="E2909" s="302">
        <v>52</v>
      </c>
      <c r="F2909" s="299" t="s">
        <v>238</v>
      </c>
    </row>
    <row r="2910" spans="1:6" x14ac:dyDescent="0.3">
      <c r="A2910" s="299" t="s">
        <v>496</v>
      </c>
      <c r="B2910" s="299" t="s">
        <v>448</v>
      </c>
      <c r="C2910" s="299" t="s">
        <v>36</v>
      </c>
      <c r="D2910" s="302">
        <v>3809.5789473684213</v>
      </c>
      <c r="E2910" s="302">
        <v>56</v>
      </c>
      <c r="F2910" s="299" t="s">
        <v>239</v>
      </c>
    </row>
    <row r="2911" spans="1:6" x14ac:dyDescent="0.3">
      <c r="A2911" s="299" t="s">
        <v>496</v>
      </c>
      <c r="B2911" s="299" t="s">
        <v>448</v>
      </c>
      <c r="C2911" s="299" t="s">
        <v>36</v>
      </c>
      <c r="D2911" s="302">
        <v>6</v>
      </c>
      <c r="E2911" s="302">
        <v>60</v>
      </c>
      <c r="F2911" s="299" t="s">
        <v>240</v>
      </c>
    </row>
    <row r="2912" spans="1:6" x14ac:dyDescent="0.3">
      <c r="A2912" s="299" t="s">
        <v>496</v>
      </c>
      <c r="B2912" s="299" t="s">
        <v>448</v>
      </c>
      <c r="C2912" s="299" t="s">
        <v>36</v>
      </c>
      <c r="D2912" s="302">
        <v>7</v>
      </c>
      <c r="E2912" s="302">
        <v>64</v>
      </c>
      <c r="F2912" s="299" t="s">
        <v>374</v>
      </c>
    </row>
    <row r="2913" spans="1:6" x14ac:dyDescent="0.3">
      <c r="A2913" s="299" t="s">
        <v>496</v>
      </c>
      <c r="B2913" s="299" t="s">
        <v>448</v>
      </c>
      <c r="C2913" s="299" t="s">
        <v>36</v>
      </c>
      <c r="D2913" s="302">
        <v>12142.842105263158</v>
      </c>
      <c r="E2913" s="302">
        <v>68</v>
      </c>
      <c r="F2913" s="299" t="s">
        <v>241</v>
      </c>
    </row>
    <row r="2914" spans="1:6" x14ac:dyDescent="0.3">
      <c r="A2914" s="299" t="s">
        <v>496</v>
      </c>
      <c r="B2914" s="299" t="s">
        <v>448</v>
      </c>
      <c r="C2914" s="299" t="s">
        <v>36</v>
      </c>
      <c r="D2914" s="302">
        <v>149.36842105263156</v>
      </c>
      <c r="E2914" s="302">
        <v>70</v>
      </c>
      <c r="F2914" s="299" t="s">
        <v>242</v>
      </c>
    </row>
    <row r="2915" spans="1:6" x14ac:dyDescent="0.3">
      <c r="A2915" s="299" t="s">
        <v>496</v>
      </c>
      <c r="B2915" s="299" t="s">
        <v>448</v>
      </c>
      <c r="C2915" s="299" t="s">
        <v>36</v>
      </c>
      <c r="D2915" s="302">
        <v>4</v>
      </c>
      <c r="E2915" s="302">
        <v>72</v>
      </c>
      <c r="F2915" s="299" t="s">
        <v>375</v>
      </c>
    </row>
    <row r="2916" spans="1:6" x14ac:dyDescent="0.3">
      <c r="A2916" s="299" t="s">
        <v>496</v>
      </c>
      <c r="B2916" s="299" t="s">
        <v>448</v>
      </c>
      <c r="C2916" s="299" t="s">
        <v>36</v>
      </c>
      <c r="D2916" s="302">
        <v>1</v>
      </c>
      <c r="E2916" s="302">
        <v>74</v>
      </c>
      <c r="F2916" s="299" t="s">
        <v>400</v>
      </c>
    </row>
    <row r="2917" spans="1:6" x14ac:dyDescent="0.3">
      <c r="A2917" s="299" t="s">
        <v>496</v>
      </c>
      <c r="B2917" s="299" t="s">
        <v>448</v>
      </c>
      <c r="C2917" s="299" t="s">
        <v>36</v>
      </c>
      <c r="D2917" s="302">
        <v>8824.5789473684199</v>
      </c>
      <c r="E2917" s="302">
        <v>76</v>
      </c>
      <c r="F2917" s="299" t="s">
        <v>243</v>
      </c>
    </row>
    <row r="2918" spans="1:6" x14ac:dyDescent="0.3">
      <c r="A2918" s="299" t="s">
        <v>496</v>
      </c>
      <c r="B2918" s="299" t="s">
        <v>448</v>
      </c>
      <c r="C2918" s="299" t="s">
        <v>36</v>
      </c>
      <c r="D2918" s="302">
        <v>10</v>
      </c>
      <c r="E2918" s="302">
        <v>84</v>
      </c>
      <c r="F2918" s="299" t="s">
        <v>401</v>
      </c>
    </row>
    <row r="2919" spans="1:6" x14ac:dyDescent="0.3">
      <c r="A2919" s="299" t="s">
        <v>496</v>
      </c>
      <c r="B2919" s="299" t="s">
        <v>448</v>
      </c>
      <c r="C2919" s="299" t="s">
        <v>36</v>
      </c>
      <c r="D2919" s="302">
        <v>11</v>
      </c>
      <c r="E2919" s="302">
        <v>86</v>
      </c>
      <c r="F2919" s="299" t="s">
        <v>244</v>
      </c>
    </row>
    <row r="2920" spans="1:6" x14ac:dyDescent="0.3">
      <c r="A2920" s="299" t="s">
        <v>496</v>
      </c>
      <c r="B2920" s="299" t="s">
        <v>448</v>
      </c>
      <c r="C2920" s="299" t="s">
        <v>36</v>
      </c>
      <c r="D2920" s="302">
        <v>3</v>
      </c>
      <c r="E2920" s="302">
        <v>92</v>
      </c>
      <c r="F2920" s="299" t="s">
        <v>376</v>
      </c>
    </row>
    <row r="2921" spans="1:6" x14ac:dyDescent="0.3">
      <c r="A2921" s="299" t="s">
        <v>496</v>
      </c>
      <c r="B2921" s="299" t="s">
        <v>448</v>
      </c>
      <c r="C2921" s="299" t="s">
        <v>36</v>
      </c>
      <c r="D2921" s="302">
        <v>2</v>
      </c>
      <c r="E2921" s="302">
        <v>96</v>
      </c>
      <c r="F2921" s="299" t="s">
        <v>377</v>
      </c>
    </row>
    <row r="2922" spans="1:6" x14ac:dyDescent="0.3">
      <c r="A2922" s="299" t="s">
        <v>496</v>
      </c>
      <c r="B2922" s="299" t="s">
        <v>448</v>
      </c>
      <c r="C2922" s="299" t="s">
        <v>36</v>
      </c>
      <c r="D2922" s="302">
        <v>17857.157894736843</v>
      </c>
      <c r="E2922" s="302">
        <v>100</v>
      </c>
      <c r="F2922" s="299" t="s">
        <v>101</v>
      </c>
    </row>
    <row r="2923" spans="1:6" x14ac:dyDescent="0.3">
      <c r="A2923" s="299" t="s">
        <v>496</v>
      </c>
      <c r="B2923" s="299" t="s">
        <v>448</v>
      </c>
      <c r="C2923" s="299" t="s">
        <v>36</v>
      </c>
      <c r="D2923" s="302">
        <v>22.578947368421051</v>
      </c>
      <c r="E2923" s="302">
        <v>104</v>
      </c>
      <c r="F2923" s="299" t="s">
        <v>245</v>
      </c>
    </row>
    <row r="2924" spans="1:6" x14ac:dyDescent="0.3">
      <c r="A2924" s="299" t="s">
        <v>496</v>
      </c>
      <c r="B2924" s="299" t="s">
        <v>448</v>
      </c>
      <c r="C2924" s="299" t="s">
        <v>36</v>
      </c>
      <c r="D2924" s="302">
        <v>38.789473684210527</v>
      </c>
      <c r="E2924" s="302">
        <v>108</v>
      </c>
      <c r="F2924" s="299" t="s">
        <v>246</v>
      </c>
    </row>
    <row r="2925" spans="1:6" x14ac:dyDescent="0.3">
      <c r="A2925" s="299" t="s">
        <v>496</v>
      </c>
      <c r="B2925" s="299" t="s">
        <v>448</v>
      </c>
      <c r="C2925" s="299" t="s">
        <v>36</v>
      </c>
      <c r="D2925" s="302">
        <v>628.42105263157896</v>
      </c>
      <c r="E2925" s="302">
        <v>112</v>
      </c>
      <c r="F2925" s="299" t="s">
        <v>247</v>
      </c>
    </row>
    <row r="2926" spans="1:6" x14ac:dyDescent="0.3">
      <c r="A2926" s="299" t="s">
        <v>496</v>
      </c>
      <c r="B2926" s="299" t="s">
        <v>448</v>
      </c>
      <c r="C2926" s="299" t="s">
        <v>36</v>
      </c>
      <c r="D2926" s="302">
        <v>2.1578947368421053</v>
      </c>
      <c r="E2926" s="302">
        <v>116</v>
      </c>
      <c r="F2926" s="299" t="s">
        <v>248</v>
      </c>
    </row>
    <row r="2927" spans="1:6" x14ac:dyDescent="0.3">
      <c r="A2927" s="299" t="s">
        <v>496</v>
      </c>
      <c r="B2927" s="299" t="s">
        <v>448</v>
      </c>
      <c r="C2927" s="299" t="s">
        <v>36</v>
      </c>
      <c r="D2927" s="302">
        <v>1157.8421052631579</v>
      </c>
      <c r="E2927" s="302">
        <v>120</v>
      </c>
      <c r="F2927" s="299" t="s">
        <v>249</v>
      </c>
    </row>
    <row r="2928" spans="1:6" x14ac:dyDescent="0.3">
      <c r="A2928" s="299" t="s">
        <v>496</v>
      </c>
      <c r="B2928" s="299" t="s">
        <v>448</v>
      </c>
      <c r="C2928" s="299" t="s">
        <v>36</v>
      </c>
      <c r="D2928" s="302">
        <v>463.63157894736844</v>
      </c>
      <c r="E2928" s="302">
        <v>124</v>
      </c>
      <c r="F2928" s="299" t="s">
        <v>250</v>
      </c>
    </row>
    <row r="2929" spans="1:6" x14ac:dyDescent="0.3">
      <c r="A2929" s="299" t="s">
        <v>496</v>
      </c>
      <c r="B2929" s="299" t="s">
        <v>448</v>
      </c>
      <c r="C2929" s="299" t="s">
        <v>36</v>
      </c>
      <c r="D2929" s="302">
        <v>364</v>
      </c>
      <c r="E2929" s="302">
        <v>132</v>
      </c>
      <c r="F2929" s="299" t="s">
        <v>251</v>
      </c>
    </row>
    <row r="2930" spans="1:6" x14ac:dyDescent="0.3">
      <c r="A2930" s="299" t="s">
        <v>496</v>
      </c>
      <c r="B2930" s="299" t="s">
        <v>448</v>
      </c>
      <c r="C2930" s="299" t="s">
        <v>36</v>
      </c>
      <c r="D2930" s="302">
        <v>29.736842105263158</v>
      </c>
      <c r="E2930" s="302">
        <v>140</v>
      </c>
      <c r="F2930" s="299" t="s">
        <v>378</v>
      </c>
    </row>
    <row r="2931" spans="1:6" x14ac:dyDescent="0.3">
      <c r="A2931" s="299" t="s">
        <v>496</v>
      </c>
      <c r="B2931" s="299" t="s">
        <v>448</v>
      </c>
      <c r="C2931" s="299" t="s">
        <v>36</v>
      </c>
      <c r="D2931" s="302">
        <v>96.21052631578948</v>
      </c>
      <c r="E2931" s="302">
        <v>144</v>
      </c>
      <c r="F2931" s="299" t="s">
        <v>253</v>
      </c>
    </row>
    <row r="2932" spans="1:6" x14ac:dyDescent="0.3">
      <c r="A2932" s="299" t="s">
        <v>496</v>
      </c>
      <c r="B2932" s="299" t="s">
        <v>448</v>
      </c>
      <c r="C2932" s="299" t="s">
        <v>36</v>
      </c>
      <c r="D2932" s="302">
        <v>17.315789473684209</v>
      </c>
      <c r="E2932" s="302">
        <v>148</v>
      </c>
      <c r="F2932" s="299" t="s">
        <v>379</v>
      </c>
    </row>
    <row r="2933" spans="1:6" x14ac:dyDescent="0.3">
      <c r="A2933" s="299" t="s">
        <v>496</v>
      </c>
      <c r="B2933" s="299" t="s">
        <v>448</v>
      </c>
      <c r="C2933" s="299" t="s">
        <v>36</v>
      </c>
      <c r="D2933" s="302">
        <v>3680.7368421052629</v>
      </c>
      <c r="E2933" s="302">
        <v>152</v>
      </c>
      <c r="F2933" s="299" t="s">
        <v>254</v>
      </c>
    </row>
    <row r="2934" spans="1:6" x14ac:dyDescent="0.3">
      <c r="A2934" s="299" t="s">
        <v>496</v>
      </c>
      <c r="B2934" s="299" t="s">
        <v>448</v>
      </c>
      <c r="C2934" s="299" t="s">
        <v>36</v>
      </c>
      <c r="D2934" s="302">
        <v>34003.789473684206</v>
      </c>
      <c r="E2934" s="302">
        <v>156</v>
      </c>
      <c r="F2934" s="299" t="s">
        <v>112</v>
      </c>
    </row>
    <row r="2935" spans="1:6" x14ac:dyDescent="0.3">
      <c r="A2935" s="299" t="s">
        <v>496</v>
      </c>
      <c r="B2935" s="299" t="s">
        <v>448</v>
      </c>
      <c r="C2935" s="299" t="s">
        <v>36</v>
      </c>
      <c r="D2935" s="302">
        <v>39.315789473684212</v>
      </c>
      <c r="E2935" s="302">
        <v>158</v>
      </c>
      <c r="F2935" s="299" t="s">
        <v>255</v>
      </c>
    </row>
    <row r="2936" spans="1:6" x14ac:dyDescent="0.3">
      <c r="A2936" s="299" t="s">
        <v>496</v>
      </c>
      <c r="B2936" s="299" t="s">
        <v>448</v>
      </c>
      <c r="C2936" s="299" t="s">
        <v>36</v>
      </c>
      <c r="D2936" s="302">
        <v>44696.631578947367</v>
      </c>
      <c r="E2936" s="302">
        <v>170</v>
      </c>
      <c r="F2936" s="299" t="s">
        <v>102</v>
      </c>
    </row>
    <row r="2937" spans="1:6" x14ac:dyDescent="0.3">
      <c r="A2937" s="299" t="s">
        <v>496</v>
      </c>
      <c r="B2937" s="299" t="s">
        <v>448</v>
      </c>
      <c r="C2937" s="299" t="s">
        <v>36</v>
      </c>
      <c r="D2937" s="302">
        <v>6</v>
      </c>
      <c r="E2937" s="302">
        <v>174</v>
      </c>
      <c r="F2937" s="299" t="s">
        <v>257</v>
      </c>
    </row>
    <row r="2938" spans="1:6" x14ac:dyDescent="0.3">
      <c r="A2938" s="299" t="s">
        <v>496</v>
      </c>
      <c r="B2938" s="299" t="s">
        <v>448</v>
      </c>
      <c r="C2938" s="299" t="s">
        <v>36</v>
      </c>
      <c r="D2938" s="302">
        <v>298.31578947368422</v>
      </c>
      <c r="E2938" s="302">
        <v>178</v>
      </c>
      <c r="F2938" s="299" t="s">
        <v>258</v>
      </c>
    </row>
    <row r="2939" spans="1:6" x14ac:dyDescent="0.3">
      <c r="A2939" s="299" t="s">
        <v>496</v>
      </c>
      <c r="B2939" s="299" t="s">
        <v>448</v>
      </c>
      <c r="C2939" s="299" t="s">
        <v>36</v>
      </c>
      <c r="D2939" s="302">
        <v>53.315789473684212</v>
      </c>
      <c r="E2939" s="302">
        <v>180</v>
      </c>
      <c r="F2939" s="299" t="s">
        <v>259</v>
      </c>
    </row>
    <row r="2940" spans="1:6" x14ac:dyDescent="0.3">
      <c r="A2940" s="299" t="s">
        <v>496</v>
      </c>
      <c r="B2940" s="299" t="s">
        <v>448</v>
      </c>
      <c r="C2940" s="299" t="s">
        <v>36</v>
      </c>
      <c r="D2940" s="302">
        <v>277.42105263157896</v>
      </c>
      <c r="E2940" s="302">
        <v>188</v>
      </c>
      <c r="F2940" s="299" t="s">
        <v>260</v>
      </c>
    </row>
    <row r="2941" spans="1:6" x14ac:dyDescent="0.3">
      <c r="A2941" s="299" t="s">
        <v>496</v>
      </c>
      <c r="B2941" s="299" t="s">
        <v>448</v>
      </c>
      <c r="C2941" s="299" t="s">
        <v>36</v>
      </c>
      <c r="D2941" s="302">
        <v>507.26315789473682</v>
      </c>
      <c r="E2941" s="302">
        <v>191</v>
      </c>
      <c r="F2941" s="299" t="s">
        <v>103</v>
      </c>
    </row>
    <row r="2942" spans="1:6" x14ac:dyDescent="0.3">
      <c r="A2942" s="299" t="s">
        <v>496</v>
      </c>
      <c r="B2942" s="299" t="s">
        <v>448</v>
      </c>
      <c r="C2942" s="299" t="s">
        <v>36</v>
      </c>
      <c r="D2942" s="302">
        <v>8763.2631578947367</v>
      </c>
      <c r="E2942" s="302">
        <v>192</v>
      </c>
      <c r="F2942" s="299" t="s">
        <v>261</v>
      </c>
    </row>
    <row r="2943" spans="1:6" x14ac:dyDescent="0.3">
      <c r="A2943" s="299" t="s">
        <v>496</v>
      </c>
      <c r="B2943" s="299" t="s">
        <v>448</v>
      </c>
      <c r="C2943" s="299" t="s">
        <v>36</v>
      </c>
      <c r="D2943" s="302">
        <v>93.89473684210526</v>
      </c>
      <c r="E2943" s="302">
        <v>196</v>
      </c>
      <c r="F2943" s="299" t="s">
        <v>120</v>
      </c>
    </row>
    <row r="2944" spans="1:6" x14ac:dyDescent="0.3">
      <c r="A2944" s="299" t="s">
        <v>496</v>
      </c>
      <c r="B2944" s="299" t="s">
        <v>448</v>
      </c>
      <c r="C2944" s="299" t="s">
        <v>36</v>
      </c>
      <c r="D2944" s="302">
        <v>927.21052631578948</v>
      </c>
      <c r="E2944" s="302">
        <v>203</v>
      </c>
      <c r="F2944" s="299" t="s">
        <v>224</v>
      </c>
    </row>
    <row r="2945" spans="1:6" x14ac:dyDescent="0.3">
      <c r="A2945" s="299" t="s">
        <v>496</v>
      </c>
      <c r="B2945" s="299" t="s">
        <v>448</v>
      </c>
      <c r="C2945" s="299" t="s">
        <v>36</v>
      </c>
      <c r="D2945" s="302">
        <v>157.36842105263156</v>
      </c>
      <c r="E2945" s="302">
        <v>204</v>
      </c>
      <c r="F2945" s="299" t="s">
        <v>262</v>
      </c>
    </row>
    <row r="2946" spans="1:6" x14ac:dyDescent="0.3">
      <c r="A2946" s="299" t="s">
        <v>496</v>
      </c>
      <c r="B2946" s="299" t="s">
        <v>448</v>
      </c>
      <c r="C2946" s="299" t="s">
        <v>36</v>
      </c>
      <c r="D2946" s="302">
        <v>978.36842105263156</v>
      </c>
      <c r="E2946" s="302">
        <v>208</v>
      </c>
      <c r="F2946" s="299" t="s">
        <v>113</v>
      </c>
    </row>
    <row r="2947" spans="1:6" x14ac:dyDescent="0.3">
      <c r="A2947" s="299" t="s">
        <v>496</v>
      </c>
      <c r="B2947" s="299" t="s">
        <v>448</v>
      </c>
      <c r="C2947" s="299" t="s">
        <v>36</v>
      </c>
      <c r="D2947" s="302">
        <v>38.578947368421055</v>
      </c>
      <c r="E2947" s="302">
        <v>212</v>
      </c>
      <c r="F2947" s="299" t="s">
        <v>263</v>
      </c>
    </row>
    <row r="2948" spans="1:6" x14ac:dyDescent="0.3">
      <c r="A2948" s="299" t="s">
        <v>496</v>
      </c>
      <c r="B2948" s="299" t="s">
        <v>448</v>
      </c>
      <c r="C2948" s="299" t="s">
        <v>36</v>
      </c>
      <c r="D2948" s="302">
        <v>7264.4736842105258</v>
      </c>
      <c r="E2948" s="302">
        <v>214</v>
      </c>
      <c r="F2948" s="299" t="s">
        <v>225</v>
      </c>
    </row>
    <row r="2949" spans="1:6" x14ac:dyDescent="0.3">
      <c r="A2949" s="299" t="s">
        <v>496</v>
      </c>
      <c r="B2949" s="299" t="s">
        <v>448</v>
      </c>
      <c r="C2949" s="299" t="s">
        <v>36</v>
      </c>
      <c r="D2949" s="302">
        <v>23771.526315789473</v>
      </c>
      <c r="E2949" s="302">
        <v>218</v>
      </c>
      <c r="F2949" s="299" t="s">
        <v>114</v>
      </c>
    </row>
    <row r="2950" spans="1:6" x14ac:dyDescent="0.3">
      <c r="A2950" s="299" t="s">
        <v>496</v>
      </c>
      <c r="B2950" s="299" t="s">
        <v>448</v>
      </c>
      <c r="C2950" s="299" t="s">
        <v>36</v>
      </c>
      <c r="D2950" s="302">
        <v>2201.8421052631579</v>
      </c>
      <c r="E2950" s="302">
        <v>222</v>
      </c>
      <c r="F2950" s="299" t="s">
        <v>264</v>
      </c>
    </row>
    <row r="2951" spans="1:6" x14ac:dyDescent="0.3">
      <c r="A2951" s="299" t="s">
        <v>496</v>
      </c>
      <c r="B2951" s="299" t="s">
        <v>448</v>
      </c>
      <c r="C2951" s="299" t="s">
        <v>36</v>
      </c>
      <c r="D2951" s="302">
        <v>575.47368421052636</v>
      </c>
      <c r="E2951" s="302">
        <v>226</v>
      </c>
      <c r="F2951" s="299" t="s">
        <v>265</v>
      </c>
    </row>
    <row r="2952" spans="1:6" x14ac:dyDescent="0.3">
      <c r="A2952" s="299" t="s">
        <v>496</v>
      </c>
      <c r="B2952" s="299" t="s">
        <v>448</v>
      </c>
      <c r="C2952" s="299" t="s">
        <v>36</v>
      </c>
      <c r="D2952" s="302">
        <v>87</v>
      </c>
      <c r="E2952" s="302">
        <v>231</v>
      </c>
      <c r="F2952" s="299" t="s">
        <v>266</v>
      </c>
    </row>
    <row r="2953" spans="1:6" x14ac:dyDescent="0.3">
      <c r="A2953" s="299" t="s">
        <v>496</v>
      </c>
      <c r="B2953" s="299" t="s">
        <v>448</v>
      </c>
      <c r="C2953" s="299" t="s">
        <v>36</v>
      </c>
      <c r="D2953" s="302">
        <v>18.263157894736842</v>
      </c>
      <c r="E2953" s="302">
        <v>232</v>
      </c>
      <c r="F2953" s="299" t="s">
        <v>380</v>
      </c>
    </row>
    <row r="2954" spans="1:6" x14ac:dyDescent="0.3">
      <c r="A2954" s="299" t="s">
        <v>496</v>
      </c>
      <c r="B2954" s="299" t="s">
        <v>448</v>
      </c>
      <c r="C2954" s="299" t="s">
        <v>36</v>
      </c>
      <c r="D2954" s="302">
        <v>297.4736842105263</v>
      </c>
      <c r="E2954" s="302">
        <v>233</v>
      </c>
      <c r="F2954" s="299" t="s">
        <v>104</v>
      </c>
    </row>
    <row r="2955" spans="1:6" x14ac:dyDescent="0.3">
      <c r="A2955" s="299" t="s">
        <v>496</v>
      </c>
      <c r="B2955" s="299" t="s">
        <v>448</v>
      </c>
      <c r="C2955" s="299" t="s">
        <v>36</v>
      </c>
      <c r="D2955" s="302">
        <v>2</v>
      </c>
      <c r="E2955" s="302">
        <v>234</v>
      </c>
      <c r="F2955" s="299" t="s">
        <v>267</v>
      </c>
    </row>
    <row r="2956" spans="1:6" x14ac:dyDescent="0.3">
      <c r="A2956" s="299" t="s">
        <v>496</v>
      </c>
      <c r="B2956" s="299" t="s">
        <v>448</v>
      </c>
      <c r="C2956" s="299" t="s">
        <v>36</v>
      </c>
      <c r="D2956" s="302">
        <v>0.31578947368421051</v>
      </c>
      <c r="E2956" s="302">
        <v>238</v>
      </c>
      <c r="F2956" s="299" t="s">
        <v>403</v>
      </c>
    </row>
    <row r="2957" spans="1:6" x14ac:dyDescent="0.3">
      <c r="A2957" s="299" t="s">
        <v>496</v>
      </c>
      <c r="B2957" s="299" t="s">
        <v>448</v>
      </c>
      <c r="C2957" s="299" t="s">
        <v>36</v>
      </c>
      <c r="D2957" s="302">
        <v>5.6842105263157894</v>
      </c>
      <c r="E2957" s="302">
        <v>239</v>
      </c>
      <c r="F2957" s="299" t="s">
        <v>404</v>
      </c>
    </row>
    <row r="2958" spans="1:6" x14ac:dyDescent="0.3">
      <c r="A2958" s="299" t="s">
        <v>496</v>
      </c>
      <c r="B2958" s="299" t="s">
        <v>448</v>
      </c>
      <c r="C2958" s="299" t="s">
        <v>36</v>
      </c>
      <c r="D2958" s="302">
        <v>5</v>
      </c>
      <c r="E2958" s="302">
        <v>242</v>
      </c>
      <c r="F2958" s="299" t="s">
        <v>405</v>
      </c>
    </row>
    <row r="2959" spans="1:6" x14ac:dyDescent="0.3">
      <c r="A2959" s="299" t="s">
        <v>496</v>
      </c>
      <c r="B2959" s="299" t="s">
        <v>448</v>
      </c>
      <c r="C2959" s="299" t="s">
        <v>36</v>
      </c>
      <c r="D2959" s="302">
        <v>773.31578947368416</v>
      </c>
      <c r="E2959" s="302">
        <v>246</v>
      </c>
      <c r="F2959" s="299" t="s">
        <v>116</v>
      </c>
    </row>
    <row r="2960" spans="1:6" x14ac:dyDescent="0.3">
      <c r="A2960" s="299" t="s">
        <v>496</v>
      </c>
      <c r="B2960" s="299" t="s">
        <v>448</v>
      </c>
      <c r="C2960" s="299" t="s">
        <v>36</v>
      </c>
      <c r="D2960" s="302">
        <v>17047.263157894737</v>
      </c>
      <c r="E2960" s="302">
        <v>250</v>
      </c>
      <c r="F2960" s="299" t="s">
        <v>105</v>
      </c>
    </row>
    <row r="2961" spans="1:6" x14ac:dyDescent="0.3">
      <c r="A2961" s="299" t="s">
        <v>496</v>
      </c>
      <c r="B2961" s="299" t="s">
        <v>448</v>
      </c>
      <c r="C2961" s="299" t="s">
        <v>36</v>
      </c>
      <c r="D2961" s="302">
        <v>2</v>
      </c>
      <c r="E2961" s="302">
        <v>258</v>
      </c>
      <c r="F2961" s="299" t="s">
        <v>407</v>
      </c>
    </row>
    <row r="2962" spans="1:6" x14ac:dyDescent="0.3">
      <c r="A2962" s="299" t="s">
        <v>496</v>
      </c>
      <c r="B2962" s="299" t="s">
        <v>448</v>
      </c>
      <c r="C2962" s="299" t="s">
        <v>36</v>
      </c>
      <c r="D2962" s="302">
        <v>2</v>
      </c>
      <c r="E2962" s="302">
        <v>260</v>
      </c>
      <c r="F2962" s="299" t="s">
        <v>408</v>
      </c>
    </row>
    <row r="2963" spans="1:6" x14ac:dyDescent="0.3">
      <c r="A2963" s="299" t="s">
        <v>496</v>
      </c>
      <c r="B2963" s="299" t="s">
        <v>448</v>
      </c>
      <c r="C2963" s="299" t="s">
        <v>36</v>
      </c>
      <c r="D2963" s="302">
        <v>7.0526315789473681</v>
      </c>
      <c r="E2963" s="302">
        <v>262</v>
      </c>
      <c r="F2963" s="299" t="s">
        <v>409</v>
      </c>
    </row>
    <row r="2964" spans="1:6" x14ac:dyDescent="0.3">
      <c r="A2964" s="299" t="s">
        <v>496</v>
      </c>
      <c r="B2964" s="299" t="s">
        <v>448</v>
      </c>
      <c r="C2964" s="299" t="s">
        <v>36</v>
      </c>
      <c r="D2964" s="302">
        <v>23.263157894736842</v>
      </c>
      <c r="E2964" s="302">
        <v>266</v>
      </c>
      <c r="F2964" s="299" t="s">
        <v>268</v>
      </c>
    </row>
    <row r="2965" spans="1:6" x14ac:dyDescent="0.3">
      <c r="A2965" s="299" t="s">
        <v>496</v>
      </c>
      <c r="B2965" s="299" t="s">
        <v>448</v>
      </c>
      <c r="C2965" s="299" t="s">
        <v>36</v>
      </c>
      <c r="D2965" s="302">
        <v>2093.1052631578946</v>
      </c>
      <c r="E2965" s="302">
        <v>268</v>
      </c>
      <c r="F2965" s="299" t="s">
        <v>269</v>
      </c>
    </row>
    <row r="2966" spans="1:6" x14ac:dyDescent="0.3">
      <c r="A2966" s="299" t="s">
        <v>496</v>
      </c>
      <c r="B2966" s="299" t="s">
        <v>448</v>
      </c>
      <c r="C2966" s="299" t="s">
        <v>36</v>
      </c>
      <c r="D2966" s="302">
        <v>5320.4210526315783</v>
      </c>
      <c r="E2966" s="302">
        <v>270</v>
      </c>
      <c r="F2966" s="299" t="s">
        <v>270</v>
      </c>
    </row>
    <row r="2967" spans="1:6" x14ac:dyDescent="0.3">
      <c r="A2967" s="299" t="s">
        <v>496</v>
      </c>
      <c r="B2967" s="299" t="s">
        <v>448</v>
      </c>
      <c r="C2967" s="299" t="s">
        <v>36</v>
      </c>
      <c r="D2967" s="302">
        <v>156.05263157894737</v>
      </c>
      <c r="E2967" s="302">
        <v>275</v>
      </c>
      <c r="F2967" s="299" t="s">
        <v>271</v>
      </c>
    </row>
    <row r="2968" spans="1:6" x14ac:dyDescent="0.3">
      <c r="A2968" s="299" t="s">
        <v>496</v>
      </c>
      <c r="B2968" s="299" t="s">
        <v>448</v>
      </c>
      <c r="C2968" s="299" t="s">
        <v>36</v>
      </c>
      <c r="D2968" s="302">
        <v>11895.157894736842</v>
      </c>
      <c r="E2968" s="302">
        <v>276</v>
      </c>
      <c r="F2968" s="299" t="s">
        <v>99</v>
      </c>
    </row>
    <row r="2969" spans="1:6" x14ac:dyDescent="0.3">
      <c r="A2969" s="299" t="s">
        <v>496</v>
      </c>
      <c r="B2969" s="299" t="s">
        <v>448</v>
      </c>
      <c r="C2969" s="299" t="s">
        <v>36</v>
      </c>
      <c r="D2969" s="302">
        <v>5128.6842105263158</v>
      </c>
      <c r="E2969" s="302">
        <v>288</v>
      </c>
      <c r="F2969" s="299" t="s">
        <v>272</v>
      </c>
    </row>
    <row r="2970" spans="1:6" x14ac:dyDescent="0.3">
      <c r="A2970" s="299" t="s">
        <v>496</v>
      </c>
      <c r="B2970" s="299" t="s">
        <v>448</v>
      </c>
      <c r="C2970" s="299" t="s">
        <v>36</v>
      </c>
      <c r="D2970" s="302">
        <v>8.6315789473684212</v>
      </c>
      <c r="E2970" s="302">
        <v>292</v>
      </c>
      <c r="F2970" s="299" t="s">
        <v>273</v>
      </c>
    </row>
    <row r="2971" spans="1:6" x14ac:dyDescent="0.3">
      <c r="A2971" s="299" t="s">
        <v>496</v>
      </c>
      <c r="B2971" s="299" t="s">
        <v>448</v>
      </c>
      <c r="C2971" s="299" t="s">
        <v>36</v>
      </c>
      <c r="D2971" s="302">
        <v>1</v>
      </c>
      <c r="E2971" s="302">
        <v>296</v>
      </c>
      <c r="F2971" s="299" t="s">
        <v>415</v>
      </c>
    </row>
    <row r="2972" spans="1:6" x14ac:dyDescent="0.3">
      <c r="A2972" s="299" t="s">
        <v>496</v>
      </c>
      <c r="B2972" s="299" t="s">
        <v>448</v>
      </c>
      <c r="C2972" s="299" t="s">
        <v>36</v>
      </c>
      <c r="D2972" s="302">
        <v>1130.3157894736842</v>
      </c>
      <c r="E2972" s="302">
        <v>300</v>
      </c>
      <c r="F2972" s="299" t="s">
        <v>117</v>
      </c>
    </row>
    <row r="2973" spans="1:6" x14ac:dyDescent="0.3">
      <c r="A2973" s="299" t="s">
        <v>496</v>
      </c>
      <c r="B2973" s="299" t="s">
        <v>448</v>
      </c>
      <c r="C2973" s="299" t="s">
        <v>36</v>
      </c>
      <c r="D2973" s="302">
        <v>7.8947368421052637</v>
      </c>
      <c r="E2973" s="302">
        <v>304</v>
      </c>
      <c r="F2973" s="299" t="s">
        <v>381</v>
      </c>
    </row>
    <row r="2974" spans="1:6" x14ac:dyDescent="0.3">
      <c r="A2974" s="299" t="s">
        <v>496</v>
      </c>
      <c r="B2974" s="299" t="s">
        <v>448</v>
      </c>
      <c r="C2974" s="299" t="s">
        <v>36</v>
      </c>
      <c r="D2974" s="302">
        <v>7</v>
      </c>
      <c r="E2974" s="302">
        <v>308</v>
      </c>
      <c r="F2974" s="299" t="s">
        <v>7</v>
      </c>
    </row>
    <row r="2975" spans="1:6" x14ac:dyDescent="0.3">
      <c r="A2975" s="299" t="s">
        <v>496</v>
      </c>
      <c r="B2975" s="299" t="s">
        <v>448</v>
      </c>
      <c r="C2975" s="299" t="s">
        <v>36</v>
      </c>
      <c r="D2975" s="302">
        <v>1</v>
      </c>
      <c r="E2975" s="302">
        <v>312</v>
      </c>
      <c r="F2975" s="299" t="s">
        <v>410</v>
      </c>
    </row>
    <row r="2976" spans="1:6" x14ac:dyDescent="0.3">
      <c r="A2976" s="299" t="s">
        <v>496</v>
      </c>
      <c r="B2976" s="299" t="s">
        <v>448</v>
      </c>
      <c r="C2976" s="299" t="s">
        <v>36</v>
      </c>
      <c r="D2976" s="302">
        <v>601.63157894736844</v>
      </c>
      <c r="E2976" s="302">
        <v>320</v>
      </c>
      <c r="F2976" s="299" t="s">
        <v>274</v>
      </c>
    </row>
    <row r="2977" spans="1:6" x14ac:dyDescent="0.3">
      <c r="A2977" s="299" t="s">
        <v>496</v>
      </c>
      <c r="B2977" s="299" t="s">
        <v>448</v>
      </c>
      <c r="C2977" s="299" t="s">
        <v>36</v>
      </c>
      <c r="D2977" s="302">
        <v>2170.8421052631579</v>
      </c>
      <c r="E2977" s="302">
        <v>324</v>
      </c>
      <c r="F2977" s="299" t="s">
        <v>275</v>
      </c>
    </row>
    <row r="2978" spans="1:6" x14ac:dyDescent="0.3">
      <c r="A2978" s="299" t="s">
        <v>496</v>
      </c>
      <c r="B2978" s="299" t="s">
        <v>448</v>
      </c>
      <c r="C2978" s="299" t="s">
        <v>36</v>
      </c>
      <c r="D2978" s="302">
        <v>5.0526315789473681</v>
      </c>
      <c r="E2978" s="302">
        <v>328</v>
      </c>
      <c r="F2978" s="299" t="s">
        <v>276</v>
      </c>
    </row>
    <row r="2979" spans="1:6" x14ac:dyDescent="0.3">
      <c r="A2979" s="299" t="s">
        <v>496</v>
      </c>
      <c r="B2979" s="299" t="s">
        <v>448</v>
      </c>
      <c r="C2979" s="299" t="s">
        <v>36</v>
      </c>
      <c r="D2979" s="302">
        <v>143.73684210526315</v>
      </c>
      <c r="E2979" s="302">
        <v>332</v>
      </c>
      <c r="F2979" s="299" t="s">
        <v>277</v>
      </c>
    </row>
    <row r="2980" spans="1:6" x14ac:dyDescent="0.3">
      <c r="A2980" s="299" t="s">
        <v>496</v>
      </c>
      <c r="B2980" s="299" t="s">
        <v>448</v>
      </c>
      <c r="C2980" s="299" t="s">
        <v>36</v>
      </c>
      <c r="D2980" s="302">
        <v>1</v>
      </c>
      <c r="E2980" s="302">
        <v>336</v>
      </c>
      <c r="F2980" s="299" t="s">
        <v>424</v>
      </c>
    </row>
    <row r="2981" spans="1:6" x14ac:dyDescent="0.3">
      <c r="A2981" s="299" t="s">
        <v>496</v>
      </c>
      <c r="B2981" s="299" t="s">
        <v>448</v>
      </c>
      <c r="C2981" s="299" t="s">
        <v>36</v>
      </c>
      <c r="D2981" s="302">
        <v>6886.0526315789466</v>
      </c>
      <c r="E2981" s="302">
        <v>340</v>
      </c>
      <c r="F2981" s="299" t="s">
        <v>190</v>
      </c>
    </row>
    <row r="2982" spans="1:6" x14ac:dyDescent="0.3">
      <c r="A2982" s="299" t="s">
        <v>496</v>
      </c>
      <c r="B2982" s="299" t="s">
        <v>448</v>
      </c>
      <c r="C2982" s="299" t="s">
        <v>36</v>
      </c>
      <c r="D2982" s="302">
        <v>2</v>
      </c>
      <c r="E2982" s="302">
        <v>344</v>
      </c>
      <c r="F2982" s="299" t="s">
        <v>278</v>
      </c>
    </row>
    <row r="2983" spans="1:6" x14ac:dyDescent="0.3">
      <c r="A2983" s="299" t="s">
        <v>496</v>
      </c>
      <c r="B2983" s="299" t="s">
        <v>448</v>
      </c>
      <c r="C2983" s="299" t="s">
        <v>36</v>
      </c>
      <c r="D2983" s="302">
        <v>1661.7894736842106</v>
      </c>
      <c r="E2983" s="302">
        <v>348</v>
      </c>
      <c r="F2983" s="299" t="s">
        <v>279</v>
      </c>
    </row>
    <row r="2984" spans="1:6" x14ac:dyDescent="0.3">
      <c r="A2984" s="299" t="s">
        <v>496</v>
      </c>
      <c r="B2984" s="299" t="s">
        <v>448</v>
      </c>
      <c r="C2984" s="299" t="s">
        <v>36</v>
      </c>
      <c r="D2984" s="302">
        <v>89.473684210526315</v>
      </c>
      <c r="E2984" s="302">
        <v>352</v>
      </c>
      <c r="F2984" s="299" t="s">
        <v>280</v>
      </c>
    </row>
    <row r="2985" spans="1:6" x14ac:dyDescent="0.3">
      <c r="A2985" s="299" t="s">
        <v>496</v>
      </c>
      <c r="B2985" s="299" t="s">
        <v>448</v>
      </c>
      <c r="C2985" s="299" t="s">
        <v>36</v>
      </c>
      <c r="D2985" s="302">
        <v>10168.105263157895</v>
      </c>
      <c r="E2985" s="302">
        <v>356</v>
      </c>
      <c r="F2985" s="299" t="s">
        <v>281</v>
      </c>
    </row>
    <row r="2986" spans="1:6" x14ac:dyDescent="0.3">
      <c r="A2986" s="299" t="s">
        <v>496</v>
      </c>
      <c r="B2986" s="299" t="s">
        <v>448</v>
      </c>
      <c r="C2986" s="299" t="s">
        <v>36</v>
      </c>
      <c r="D2986" s="302">
        <v>660.57894736842104</v>
      </c>
      <c r="E2986" s="302">
        <v>360</v>
      </c>
      <c r="F2986" s="299" t="s">
        <v>282</v>
      </c>
    </row>
    <row r="2987" spans="1:6" x14ac:dyDescent="0.3">
      <c r="A2987" s="299" t="s">
        <v>496</v>
      </c>
      <c r="B2987" s="299" t="s">
        <v>448</v>
      </c>
      <c r="C2987" s="299" t="s">
        <v>36</v>
      </c>
      <c r="D2987" s="302">
        <v>851.89473684210532</v>
      </c>
      <c r="E2987" s="302">
        <v>364</v>
      </c>
      <c r="F2987" s="299" t="s">
        <v>283</v>
      </c>
    </row>
    <row r="2988" spans="1:6" x14ac:dyDescent="0.3">
      <c r="A2988" s="299" t="s">
        <v>496</v>
      </c>
      <c r="B2988" s="299" t="s">
        <v>448</v>
      </c>
      <c r="C2988" s="299" t="s">
        <v>36</v>
      </c>
      <c r="D2988" s="302">
        <v>124.05263157894737</v>
      </c>
      <c r="E2988" s="302">
        <v>368</v>
      </c>
      <c r="F2988" s="299" t="s">
        <v>284</v>
      </c>
    </row>
    <row r="2989" spans="1:6" x14ac:dyDescent="0.3">
      <c r="A2989" s="299" t="s">
        <v>496</v>
      </c>
      <c r="B2989" s="299" t="s">
        <v>448</v>
      </c>
      <c r="C2989" s="299" t="s">
        <v>36</v>
      </c>
      <c r="D2989" s="302">
        <v>2768.1578947368421</v>
      </c>
      <c r="E2989" s="302">
        <v>372</v>
      </c>
      <c r="F2989" s="299" t="s">
        <v>106</v>
      </c>
    </row>
    <row r="2990" spans="1:6" x14ac:dyDescent="0.3">
      <c r="A2990" s="299" t="s">
        <v>496</v>
      </c>
      <c r="B2990" s="299" t="s">
        <v>448</v>
      </c>
      <c r="C2990" s="299" t="s">
        <v>36</v>
      </c>
      <c r="D2990" s="302">
        <v>423.57894736842104</v>
      </c>
      <c r="E2990" s="302">
        <v>376</v>
      </c>
      <c r="F2990" s="299" t="s">
        <v>285</v>
      </c>
    </row>
    <row r="2991" spans="1:6" x14ac:dyDescent="0.3">
      <c r="A2991" s="299" t="s">
        <v>496</v>
      </c>
      <c r="B2991" s="299" t="s">
        <v>448</v>
      </c>
      <c r="C2991" s="299" t="s">
        <v>36</v>
      </c>
      <c r="D2991" s="302">
        <v>56622.210526315786</v>
      </c>
      <c r="E2991" s="302">
        <v>380</v>
      </c>
      <c r="F2991" s="299" t="s">
        <v>107</v>
      </c>
    </row>
    <row r="2992" spans="1:6" x14ac:dyDescent="0.3">
      <c r="A2992" s="299" t="s">
        <v>496</v>
      </c>
      <c r="B2992" s="299" t="s">
        <v>448</v>
      </c>
      <c r="C2992" s="299" t="s">
        <v>36</v>
      </c>
      <c r="D2992" s="302">
        <v>1337.8421052631579</v>
      </c>
      <c r="E2992" s="302">
        <v>384</v>
      </c>
      <c r="F2992" s="299" t="s">
        <v>286</v>
      </c>
    </row>
    <row r="2993" spans="1:6" x14ac:dyDescent="0.3">
      <c r="A2993" s="299" t="s">
        <v>496</v>
      </c>
      <c r="B2993" s="299" t="s">
        <v>448</v>
      </c>
      <c r="C2993" s="299" t="s">
        <v>36</v>
      </c>
      <c r="D2993" s="302">
        <v>27.789473684210527</v>
      </c>
      <c r="E2993" s="302">
        <v>388</v>
      </c>
      <c r="F2993" s="299" t="s">
        <v>287</v>
      </c>
    </row>
    <row r="2994" spans="1:6" x14ac:dyDescent="0.3">
      <c r="A2994" s="299" t="s">
        <v>496</v>
      </c>
      <c r="B2994" s="299" t="s">
        <v>448</v>
      </c>
      <c r="C2994" s="299" t="s">
        <v>36</v>
      </c>
      <c r="D2994" s="302">
        <v>527.31578947368416</v>
      </c>
      <c r="E2994" s="302">
        <v>392</v>
      </c>
      <c r="F2994" s="299" t="s">
        <v>288</v>
      </c>
    </row>
    <row r="2995" spans="1:6" x14ac:dyDescent="0.3">
      <c r="A2995" s="299" t="s">
        <v>496</v>
      </c>
      <c r="B2995" s="299" t="s">
        <v>448</v>
      </c>
      <c r="C2995" s="299" t="s">
        <v>36</v>
      </c>
      <c r="D2995" s="302">
        <v>118.15789473684211</v>
      </c>
      <c r="E2995" s="302">
        <v>398</v>
      </c>
      <c r="F2995" s="299" t="s">
        <v>289</v>
      </c>
    </row>
    <row r="2996" spans="1:6" x14ac:dyDescent="0.3">
      <c r="A2996" s="299" t="s">
        <v>496</v>
      </c>
      <c r="B2996" s="299" t="s">
        <v>448</v>
      </c>
      <c r="C2996" s="299" t="s">
        <v>36</v>
      </c>
      <c r="D2996" s="302">
        <v>147.31578947368422</v>
      </c>
      <c r="E2996" s="302">
        <v>400</v>
      </c>
      <c r="F2996" s="299" t="s">
        <v>290</v>
      </c>
    </row>
    <row r="2997" spans="1:6" x14ac:dyDescent="0.3">
      <c r="A2997" s="299" t="s">
        <v>496</v>
      </c>
      <c r="B2997" s="299" t="s">
        <v>448</v>
      </c>
      <c r="C2997" s="299" t="s">
        <v>36</v>
      </c>
      <c r="D2997" s="302">
        <v>87.84210526315789</v>
      </c>
      <c r="E2997" s="302">
        <v>404</v>
      </c>
      <c r="F2997" s="299" t="s">
        <v>291</v>
      </c>
    </row>
    <row r="2998" spans="1:6" x14ac:dyDescent="0.3">
      <c r="A2998" s="299" t="s">
        <v>496</v>
      </c>
      <c r="B2998" s="299" t="s">
        <v>448</v>
      </c>
      <c r="C2998" s="299" t="s">
        <v>36</v>
      </c>
      <c r="D2998" s="302">
        <v>36.210526315789473</v>
      </c>
      <c r="E2998" s="302">
        <v>408</v>
      </c>
      <c r="F2998" s="299" t="s">
        <v>292</v>
      </c>
    </row>
    <row r="2999" spans="1:6" x14ac:dyDescent="0.3">
      <c r="A2999" s="299" t="s">
        <v>496</v>
      </c>
      <c r="B2999" s="299" t="s">
        <v>448</v>
      </c>
      <c r="C2999" s="299" t="s">
        <v>36</v>
      </c>
      <c r="D2999" s="302">
        <v>318.21052631578948</v>
      </c>
      <c r="E2999" s="302">
        <v>410</v>
      </c>
      <c r="F2999" s="299" t="s">
        <v>293</v>
      </c>
    </row>
    <row r="3000" spans="1:6" x14ac:dyDescent="0.3">
      <c r="A3000" s="299" t="s">
        <v>496</v>
      </c>
      <c r="B3000" s="299" t="s">
        <v>448</v>
      </c>
      <c r="C3000" s="299" t="s">
        <v>36</v>
      </c>
      <c r="D3000" s="302">
        <v>19.05263157894737</v>
      </c>
      <c r="E3000" s="302">
        <v>414</v>
      </c>
      <c r="F3000" s="299" t="s">
        <v>294</v>
      </c>
    </row>
    <row r="3001" spans="1:6" x14ac:dyDescent="0.3">
      <c r="A3001" s="299" t="s">
        <v>496</v>
      </c>
      <c r="B3001" s="299" t="s">
        <v>448</v>
      </c>
      <c r="C3001" s="299" t="s">
        <v>36</v>
      </c>
      <c r="D3001" s="302">
        <v>23.473684210526315</v>
      </c>
      <c r="E3001" s="302">
        <v>417</v>
      </c>
      <c r="F3001" s="299" t="s">
        <v>295</v>
      </c>
    </row>
    <row r="3002" spans="1:6" x14ac:dyDescent="0.3">
      <c r="A3002" s="299" t="s">
        <v>496</v>
      </c>
      <c r="B3002" s="299" t="s">
        <v>448</v>
      </c>
      <c r="C3002" s="299" t="s">
        <v>36</v>
      </c>
      <c r="D3002" s="302">
        <v>4</v>
      </c>
      <c r="E3002" s="302">
        <v>418</v>
      </c>
      <c r="F3002" s="299" t="s">
        <v>296</v>
      </c>
    </row>
    <row r="3003" spans="1:6" x14ac:dyDescent="0.3">
      <c r="A3003" s="299" t="s">
        <v>496</v>
      </c>
      <c r="B3003" s="299" t="s">
        <v>448</v>
      </c>
      <c r="C3003" s="299" t="s">
        <v>36</v>
      </c>
      <c r="D3003" s="302">
        <v>286.57894736842104</v>
      </c>
      <c r="E3003" s="302">
        <v>422</v>
      </c>
      <c r="F3003" s="299" t="s">
        <v>297</v>
      </c>
    </row>
    <row r="3004" spans="1:6" x14ac:dyDescent="0.3">
      <c r="A3004" s="299" t="s">
        <v>496</v>
      </c>
      <c r="B3004" s="299" t="s">
        <v>448</v>
      </c>
      <c r="C3004" s="299" t="s">
        <v>36</v>
      </c>
      <c r="D3004" s="302">
        <v>1</v>
      </c>
      <c r="E3004" s="302">
        <v>426</v>
      </c>
      <c r="F3004" s="299" t="s">
        <v>298</v>
      </c>
    </row>
    <row r="3005" spans="1:6" x14ac:dyDescent="0.3">
      <c r="A3005" s="299" t="s">
        <v>496</v>
      </c>
      <c r="B3005" s="299" t="s">
        <v>448</v>
      </c>
      <c r="C3005" s="299" t="s">
        <v>36</v>
      </c>
      <c r="D3005" s="302">
        <v>617.47368421052636</v>
      </c>
      <c r="E3005" s="302">
        <v>428</v>
      </c>
      <c r="F3005" s="299" t="s">
        <v>108</v>
      </c>
    </row>
    <row r="3006" spans="1:6" x14ac:dyDescent="0.3">
      <c r="A3006" s="299" t="s">
        <v>496</v>
      </c>
      <c r="B3006" s="299" t="s">
        <v>448</v>
      </c>
      <c r="C3006" s="299" t="s">
        <v>36</v>
      </c>
      <c r="D3006" s="302">
        <v>97.21052631578948</v>
      </c>
      <c r="E3006" s="302">
        <v>430</v>
      </c>
      <c r="F3006" s="299" t="s">
        <v>383</v>
      </c>
    </row>
    <row r="3007" spans="1:6" x14ac:dyDescent="0.3">
      <c r="A3007" s="299" t="s">
        <v>496</v>
      </c>
      <c r="B3007" s="299" t="s">
        <v>448</v>
      </c>
      <c r="C3007" s="299" t="s">
        <v>36</v>
      </c>
      <c r="D3007" s="302">
        <v>76.684210526315795</v>
      </c>
      <c r="E3007" s="302">
        <v>434</v>
      </c>
      <c r="F3007" s="299" t="s">
        <v>299</v>
      </c>
    </row>
    <row r="3008" spans="1:6" x14ac:dyDescent="0.3">
      <c r="A3008" s="299" t="s">
        <v>496</v>
      </c>
      <c r="B3008" s="299" t="s">
        <v>448</v>
      </c>
      <c r="C3008" s="299" t="s">
        <v>36</v>
      </c>
      <c r="D3008" s="302">
        <v>6</v>
      </c>
      <c r="E3008" s="302">
        <v>438</v>
      </c>
      <c r="F3008" s="299" t="s">
        <v>300</v>
      </c>
    </row>
    <row r="3009" spans="1:6" x14ac:dyDescent="0.3">
      <c r="A3009" s="299" t="s">
        <v>496</v>
      </c>
      <c r="B3009" s="299" t="s">
        <v>448</v>
      </c>
      <c r="C3009" s="299" t="s">
        <v>36</v>
      </c>
      <c r="D3009" s="302">
        <v>2158.5263157894738</v>
      </c>
      <c r="E3009" s="302">
        <v>440</v>
      </c>
      <c r="F3009" s="299" t="s">
        <v>118</v>
      </c>
    </row>
    <row r="3010" spans="1:6" x14ac:dyDescent="0.3">
      <c r="A3010" s="299" t="s">
        <v>496</v>
      </c>
      <c r="B3010" s="299" t="s">
        <v>448</v>
      </c>
      <c r="C3010" s="299" t="s">
        <v>36</v>
      </c>
      <c r="D3010" s="302">
        <v>62.631578947368418</v>
      </c>
      <c r="E3010" s="302">
        <v>442</v>
      </c>
      <c r="F3010" s="299" t="s">
        <v>121</v>
      </c>
    </row>
    <row r="3011" spans="1:6" x14ac:dyDescent="0.3">
      <c r="A3011" s="299" t="s">
        <v>496</v>
      </c>
      <c r="B3011" s="299" t="s">
        <v>448</v>
      </c>
      <c r="C3011" s="299" t="s">
        <v>36</v>
      </c>
      <c r="D3011" s="302">
        <v>0.94736842105263153</v>
      </c>
      <c r="E3011" s="302">
        <v>446</v>
      </c>
      <c r="F3011" s="299" t="s">
        <v>416</v>
      </c>
    </row>
    <row r="3012" spans="1:6" x14ac:dyDescent="0.3">
      <c r="A3012" s="299" t="s">
        <v>496</v>
      </c>
      <c r="B3012" s="299" t="s">
        <v>448</v>
      </c>
      <c r="C3012" s="299" t="s">
        <v>36</v>
      </c>
      <c r="D3012" s="302">
        <v>12.473684210526315</v>
      </c>
      <c r="E3012" s="302">
        <v>450</v>
      </c>
      <c r="F3012" s="299" t="s">
        <v>301</v>
      </c>
    </row>
    <row r="3013" spans="1:6" x14ac:dyDescent="0.3">
      <c r="A3013" s="299" t="s">
        <v>496</v>
      </c>
      <c r="B3013" s="299" t="s">
        <v>448</v>
      </c>
      <c r="C3013" s="299" t="s">
        <v>36</v>
      </c>
      <c r="D3013" s="302">
        <v>9.3157894736842106</v>
      </c>
      <c r="E3013" s="302">
        <v>454</v>
      </c>
      <c r="F3013" s="299" t="s">
        <v>302</v>
      </c>
    </row>
    <row r="3014" spans="1:6" x14ac:dyDescent="0.3">
      <c r="A3014" s="299" t="s">
        <v>496</v>
      </c>
      <c r="B3014" s="299" t="s">
        <v>448</v>
      </c>
      <c r="C3014" s="299" t="s">
        <v>36</v>
      </c>
      <c r="D3014" s="302">
        <v>64.263157894736835</v>
      </c>
      <c r="E3014" s="302">
        <v>458</v>
      </c>
      <c r="F3014" s="299" t="s">
        <v>303</v>
      </c>
    </row>
    <row r="3015" spans="1:6" x14ac:dyDescent="0.3">
      <c r="A3015" s="299" t="s">
        <v>496</v>
      </c>
      <c r="B3015" s="299" t="s">
        <v>448</v>
      </c>
      <c r="C3015" s="299" t="s">
        <v>36</v>
      </c>
      <c r="D3015" s="302">
        <v>3.1578947368421053</v>
      </c>
      <c r="E3015" s="302">
        <v>462</v>
      </c>
      <c r="F3015" s="299" t="s">
        <v>384</v>
      </c>
    </row>
    <row r="3016" spans="1:6" x14ac:dyDescent="0.3">
      <c r="A3016" s="299" t="s">
        <v>496</v>
      </c>
      <c r="B3016" s="299" t="s">
        <v>448</v>
      </c>
      <c r="C3016" s="299" t="s">
        <v>36</v>
      </c>
      <c r="D3016" s="302">
        <v>13615.42105263158</v>
      </c>
      <c r="E3016" s="302">
        <v>466</v>
      </c>
      <c r="F3016" s="299" t="s">
        <v>304</v>
      </c>
    </row>
    <row r="3017" spans="1:6" x14ac:dyDescent="0.3">
      <c r="A3017" s="299" t="s">
        <v>496</v>
      </c>
      <c r="B3017" s="299" t="s">
        <v>448</v>
      </c>
      <c r="C3017" s="299" t="s">
        <v>36</v>
      </c>
      <c r="D3017" s="302">
        <v>90.68421052631578</v>
      </c>
      <c r="E3017" s="302">
        <v>470</v>
      </c>
      <c r="F3017" s="299" t="s">
        <v>122</v>
      </c>
    </row>
    <row r="3018" spans="1:6" x14ac:dyDescent="0.3">
      <c r="A3018" s="299" t="s">
        <v>496</v>
      </c>
      <c r="B3018" s="299" t="s">
        <v>448</v>
      </c>
      <c r="C3018" s="299" t="s">
        <v>36</v>
      </c>
      <c r="D3018" s="302">
        <v>1</v>
      </c>
      <c r="E3018" s="302">
        <v>474</v>
      </c>
      <c r="F3018" s="299" t="s">
        <v>385</v>
      </c>
    </row>
    <row r="3019" spans="1:6" x14ac:dyDescent="0.3">
      <c r="A3019" s="299" t="s">
        <v>496</v>
      </c>
      <c r="B3019" s="299" t="s">
        <v>448</v>
      </c>
      <c r="C3019" s="299" t="s">
        <v>36</v>
      </c>
      <c r="D3019" s="302">
        <v>2021.8947368421054</v>
      </c>
      <c r="E3019" s="302">
        <v>478</v>
      </c>
      <c r="F3019" s="299" t="s">
        <v>305</v>
      </c>
    </row>
    <row r="3020" spans="1:6" x14ac:dyDescent="0.3">
      <c r="A3020" s="299" t="s">
        <v>496</v>
      </c>
      <c r="B3020" s="299" t="s">
        <v>448</v>
      </c>
      <c r="C3020" s="299" t="s">
        <v>36</v>
      </c>
      <c r="D3020" s="302">
        <v>26.05263157894737</v>
      </c>
      <c r="E3020" s="302">
        <v>480</v>
      </c>
      <c r="F3020" s="299" t="s">
        <v>306</v>
      </c>
    </row>
    <row r="3021" spans="1:6" x14ac:dyDescent="0.3">
      <c r="A3021" s="299" t="s">
        <v>496</v>
      </c>
      <c r="B3021" s="299" t="s">
        <v>448</v>
      </c>
      <c r="C3021" s="299" t="s">
        <v>36</v>
      </c>
      <c r="D3021" s="302">
        <v>3102.4736842105262</v>
      </c>
      <c r="E3021" s="302">
        <v>484</v>
      </c>
      <c r="F3021" s="299" t="s">
        <v>307</v>
      </c>
    </row>
    <row r="3022" spans="1:6" x14ac:dyDescent="0.3">
      <c r="A3022" s="299" t="s">
        <v>496</v>
      </c>
      <c r="B3022" s="299" t="s">
        <v>448</v>
      </c>
      <c r="C3022" s="299" t="s">
        <v>36</v>
      </c>
      <c r="D3022" s="302">
        <v>3</v>
      </c>
      <c r="E3022" s="302">
        <v>492</v>
      </c>
      <c r="F3022" s="299" t="s">
        <v>308</v>
      </c>
    </row>
    <row r="3023" spans="1:6" x14ac:dyDescent="0.3">
      <c r="A3023" s="299" t="s">
        <v>496</v>
      </c>
      <c r="B3023" s="299" t="s">
        <v>448</v>
      </c>
      <c r="C3023" s="299" t="s">
        <v>36</v>
      </c>
      <c r="D3023" s="302">
        <v>76</v>
      </c>
      <c r="E3023" s="302">
        <v>496</v>
      </c>
      <c r="F3023" s="299" t="s">
        <v>309</v>
      </c>
    </row>
    <row r="3024" spans="1:6" x14ac:dyDescent="0.3">
      <c r="A3024" s="299" t="s">
        <v>496</v>
      </c>
      <c r="B3024" s="299" t="s">
        <v>448</v>
      </c>
      <c r="C3024" s="299" t="s">
        <v>36</v>
      </c>
      <c r="D3024" s="302">
        <v>2220.2631578947371</v>
      </c>
      <c r="E3024" s="302">
        <v>498</v>
      </c>
      <c r="F3024" s="299" t="s">
        <v>310</v>
      </c>
    </row>
    <row r="3025" spans="1:6" x14ac:dyDescent="0.3">
      <c r="A3025" s="299" t="s">
        <v>496</v>
      </c>
      <c r="B3025" s="299" t="s">
        <v>448</v>
      </c>
      <c r="C3025" s="299" t="s">
        <v>36</v>
      </c>
      <c r="D3025" s="302">
        <v>28.789473684210527</v>
      </c>
      <c r="E3025" s="302">
        <v>499</v>
      </c>
      <c r="F3025" s="299" t="s">
        <v>311</v>
      </c>
    </row>
    <row r="3026" spans="1:6" x14ac:dyDescent="0.3">
      <c r="A3026" s="299" t="s">
        <v>496</v>
      </c>
      <c r="B3026" s="299" t="s">
        <v>448</v>
      </c>
      <c r="C3026" s="299" t="s">
        <v>36</v>
      </c>
      <c r="D3026" s="302">
        <v>10.052631578947368</v>
      </c>
      <c r="E3026" s="302">
        <v>500</v>
      </c>
      <c r="F3026" s="299" t="s">
        <v>312</v>
      </c>
    </row>
    <row r="3027" spans="1:6" x14ac:dyDescent="0.3">
      <c r="A3027" s="299" t="s">
        <v>496</v>
      </c>
      <c r="B3027" s="299" t="s">
        <v>448</v>
      </c>
      <c r="C3027" s="299" t="s">
        <v>36</v>
      </c>
      <c r="D3027" s="302">
        <v>140744.89473684211</v>
      </c>
      <c r="E3027" s="302">
        <v>504</v>
      </c>
      <c r="F3027" s="299" t="s">
        <v>95</v>
      </c>
    </row>
    <row r="3028" spans="1:6" x14ac:dyDescent="0.3">
      <c r="A3028" s="299" t="s">
        <v>496</v>
      </c>
      <c r="B3028" s="299" t="s">
        <v>448</v>
      </c>
      <c r="C3028" s="299" t="s">
        <v>36</v>
      </c>
      <c r="D3028" s="302">
        <v>75.789473684210535</v>
      </c>
      <c r="E3028" s="302">
        <v>508</v>
      </c>
      <c r="F3028" s="299" t="s">
        <v>313</v>
      </c>
    </row>
    <row r="3029" spans="1:6" x14ac:dyDescent="0.3">
      <c r="A3029" s="299" t="s">
        <v>496</v>
      </c>
      <c r="B3029" s="299" t="s">
        <v>448</v>
      </c>
      <c r="C3029" s="299" t="s">
        <v>36</v>
      </c>
      <c r="D3029" s="302">
        <v>1</v>
      </c>
      <c r="E3029" s="302">
        <v>512</v>
      </c>
      <c r="F3029" s="299" t="s">
        <v>417</v>
      </c>
    </row>
    <row r="3030" spans="1:6" x14ac:dyDescent="0.3">
      <c r="A3030" s="299" t="s">
        <v>496</v>
      </c>
      <c r="B3030" s="299" t="s">
        <v>448</v>
      </c>
      <c r="C3030" s="299" t="s">
        <v>36</v>
      </c>
      <c r="D3030" s="302">
        <v>11.842105263157896</v>
      </c>
      <c r="E3030" s="302">
        <v>516</v>
      </c>
      <c r="F3030" s="299" t="s">
        <v>314</v>
      </c>
    </row>
    <row r="3031" spans="1:6" x14ac:dyDescent="0.3">
      <c r="A3031" s="299" t="s">
        <v>496</v>
      </c>
      <c r="B3031" s="299" t="s">
        <v>448</v>
      </c>
      <c r="C3031" s="299" t="s">
        <v>36</v>
      </c>
      <c r="D3031" s="302">
        <v>11</v>
      </c>
      <c r="E3031" s="302">
        <v>520</v>
      </c>
      <c r="F3031" s="299" t="s">
        <v>386</v>
      </c>
    </row>
    <row r="3032" spans="1:6" x14ac:dyDescent="0.3">
      <c r="A3032" s="299" t="s">
        <v>496</v>
      </c>
      <c r="B3032" s="299" t="s">
        <v>448</v>
      </c>
      <c r="C3032" s="299" t="s">
        <v>36</v>
      </c>
      <c r="D3032" s="302">
        <v>1294.9473684210525</v>
      </c>
      <c r="E3032" s="302">
        <v>524</v>
      </c>
      <c r="F3032" s="299" t="s">
        <v>315</v>
      </c>
    </row>
    <row r="3033" spans="1:6" x14ac:dyDescent="0.3">
      <c r="A3033" s="299" t="s">
        <v>496</v>
      </c>
      <c r="B3033" s="299" t="s">
        <v>448</v>
      </c>
      <c r="C3033" s="299" t="s">
        <v>36</v>
      </c>
      <c r="D3033" s="302">
        <v>5393.7894736842109</v>
      </c>
      <c r="E3033" s="302">
        <v>528</v>
      </c>
      <c r="F3033" s="299" t="s">
        <v>316</v>
      </c>
    </row>
    <row r="3034" spans="1:6" x14ac:dyDescent="0.3">
      <c r="A3034" s="299" t="s">
        <v>496</v>
      </c>
      <c r="B3034" s="299" t="s">
        <v>448</v>
      </c>
      <c r="C3034" s="299" t="s">
        <v>36</v>
      </c>
      <c r="D3034" s="302">
        <v>1</v>
      </c>
      <c r="E3034" s="302">
        <v>533</v>
      </c>
      <c r="F3034" s="299" t="s">
        <v>423</v>
      </c>
    </row>
    <row r="3035" spans="1:6" x14ac:dyDescent="0.3">
      <c r="A3035" s="299" t="s">
        <v>496</v>
      </c>
      <c r="B3035" s="299" t="s">
        <v>448</v>
      </c>
      <c r="C3035" s="299" t="s">
        <v>36</v>
      </c>
      <c r="D3035" s="302">
        <v>72.84210526315789</v>
      </c>
      <c r="E3035" s="302">
        <v>540</v>
      </c>
      <c r="F3035" s="299" t="s">
        <v>317</v>
      </c>
    </row>
    <row r="3036" spans="1:6" x14ac:dyDescent="0.3">
      <c r="A3036" s="299" t="s">
        <v>496</v>
      </c>
      <c r="B3036" s="299" t="s">
        <v>448</v>
      </c>
      <c r="C3036" s="299" t="s">
        <v>36</v>
      </c>
      <c r="D3036" s="302">
        <v>2.6842105263157894</v>
      </c>
      <c r="E3036" s="302">
        <v>548</v>
      </c>
      <c r="F3036" s="299" t="s">
        <v>387</v>
      </c>
    </row>
    <row r="3037" spans="1:6" x14ac:dyDescent="0.3">
      <c r="A3037" s="299" t="s">
        <v>496</v>
      </c>
      <c r="B3037" s="299" t="s">
        <v>448</v>
      </c>
      <c r="C3037" s="299" t="s">
        <v>36</v>
      </c>
      <c r="D3037" s="302">
        <v>145.36842105263159</v>
      </c>
      <c r="E3037" s="302">
        <v>554</v>
      </c>
      <c r="F3037" s="299" t="s">
        <v>318</v>
      </c>
    </row>
    <row r="3038" spans="1:6" x14ac:dyDescent="0.3">
      <c r="A3038" s="299" t="s">
        <v>496</v>
      </c>
      <c r="B3038" s="299" t="s">
        <v>448</v>
      </c>
      <c r="C3038" s="299" t="s">
        <v>36</v>
      </c>
      <c r="D3038" s="302">
        <v>3947.6315789473683</v>
      </c>
      <c r="E3038" s="302">
        <v>558</v>
      </c>
      <c r="F3038" s="299" t="s">
        <v>191</v>
      </c>
    </row>
    <row r="3039" spans="1:6" x14ac:dyDescent="0.3">
      <c r="A3039" s="299" t="s">
        <v>496</v>
      </c>
      <c r="B3039" s="299" t="s">
        <v>448</v>
      </c>
      <c r="C3039" s="299" t="s">
        <v>36</v>
      </c>
      <c r="D3039" s="302">
        <v>63.526315789473685</v>
      </c>
      <c r="E3039" s="302">
        <v>562</v>
      </c>
      <c r="F3039" s="299" t="s">
        <v>388</v>
      </c>
    </row>
    <row r="3040" spans="1:6" x14ac:dyDescent="0.3">
      <c r="A3040" s="299" t="s">
        <v>496</v>
      </c>
      <c r="B3040" s="299" t="s">
        <v>448</v>
      </c>
      <c r="C3040" s="299" t="s">
        <v>36</v>
      </c>
      <c r="D3040" s="302">
        <v>5818.7894736842109</v>
      </c>
      <c r="E3040" s="302">
        <v>566</v>
      </c>
      <c r="F3040" s="299" t="s">
        <v>319</v>
      </c>
    </row>
    <row r="3041" spans="1:6" x14ac:dyDescent="0.3">
      <c r="A3041" s="299" t="s">
        <v>496</v>
      </c>
      <c r="B3041" s="299" t="s">
        <v>448</v>
      </c>
      <c r="C3041" s="299" t="s">
        <v>36</v>
      </c>
      <c r="D3041" s="302">
        <v>1.8947368421052631</v>
      </c>
      <c r="E3041" s="302">
        <v>570</v>
      </c>
      <c r="F3041" s="299" t="s">
        <v>411</v>
      </c>
    </row>
    <row r="3042" spans="1:6" x14ac:dyDescent="0.3">
      <c r="A3042" s="299" t="s">
        <v>496</v>
      </c>
      <c r="B3042" s="299" t="s">
        <v>448</v>
      </c>
      <c r="C3042" s="299" t="s">
        <v>36</v>
      </c>
      <c r="D3042" s="302">
        <v>5.6315789473684212</v>
      </c>
      <c r="E3042" s="302">
        <v>574</v>
      </c>
      <c r="F3042" s="299" t="s">
        <v>320</v>
      </c>
    </row>
    <row r="3043" spans="1:6" x14ac:dyDescent="0.3">
      <c r="A3043" s="299" t="s">
        <v>496</v>
      </c>
      <c r="B3043" s="299" t="s">
        <v>448</v>
      </c>
      <c r="C3043" s="299" t="s">
        <v>36</v>
      </c>
      <c r="D3043" s="302">
        <v>527.73684210526324</v>
      </c>
      <c r="E3043" s="302">
        <v>578</v>
      </c>
      <c r="F3043" s="299" t="s">
        <v>321</v>
      </c>
    </row>
    <row r="3044" spans="1:6" x14ac:dyDescent="0.3">
      <c r="A3044" s="299" t="s">
        <v>496</v>
      </c>
      <c r="B3044" s="299" t="s">
        <v>448</v>
      </c>
      <c r="C3044" s="299" t="s">
        <v>36</v>
      </c>
      <c r="D3044" s="302">
        <v>7.5263157894736841</v>
      </c>
      <c r="E3044" s="302">
        <v>580</v>
      </c>
      <c r="F3044" s="299" t="s">
        <v>322</v>
      </c>
    </row>
    <row r="3045" spans="1:6" x14ac:dyDescent="0.3">
      <c r="A3045" s="299" t="s">
        <v>496</v>
      </c>
      <c r="B3045" s="299" t="s">
        <v>448</v>
      </c>
      <c r="C3045" s="299" t="s">
        <v>36</v>
      </c>
      <c r="D3045" s="302">
        <v>3</v>
      </c>
      <c r="E3045" s="302">
        <v>583</v>
      </c>
      <c r="F3045" s="299" t="s">
        <v>389</v>
      </c>
    </row>
    <row r="3046" spans="1:6" x14ac:dyDescent="0.3">
      <c r="A3046" s="299" t="s">
        <v>496</v>
      </c>
      <c r="B3046" s="299" t="s">
        <v>448</v>
      </c>
      <c r="C3046" s="299" t="s">
        <v>36</v>
      </c>
      <c r="D3046" s="302">
        <v>1.631578947368421</v>
      </c>
      <c r="E3046" s="302">
        <v>585</v>
      </c>
      <c r="F3046" s="299" t="s">
        <v>390</v>
      </c>
    </row>
    <row r="3047" spans="1:6" x14ac:dyDescent="0.3">
      <c r="A3047" s="299" t="s">
        <v>496</v>
      </c>
      <c r="B3047" s="299" t="s">
        <v>448</v>
      </c>
      <c r="C3047" s="299" t="s">
        <v>36</v>
      </c>
      <c r="D3047" s="302">
        <v>20400.78947368421</v>
      </c>
      <c r="E3047" s="302">
        <v>586</v>
      </c>
      <c r="F3047" s="299" t="s">
        <v>324</v>
      </c>
    </row>
    <row r="3048" spans="1:6" x14ac:dyDescent="0.3">
      <c r="A3048" s="299" t="s">
        <v>496</v>
      </c>
      <c r="B3048" s="299" t="s">
        <v>448</v>
      </c>
      <c r="C3048" s="299" t="s">
        <v>36</v>
      </c>
      <c r="D3048" s="302">
        <v>202.78947368421055</v>
      </c>
      <c r="E3048" s="302">
        <v>591</v>
      </c>
      <c r="F3048" s="299" t="s">
        <v>325</v>
      </c>
    </row>
    <row r="3049" spans="1:6" x14ac:dyDescent="0.3">
      <c r="A3049" s="299" t="s">
        <v>496</v>
      </c>
      <c r="B3049" s="299" t="s">
        <v>448</v>
      </c>
      <c r="C3049" s="299" t="s">
        <v>36</v>
      </c>
      <c r="D3049" s="302">
        <v>2</v>
      </c>
      <c r="E3049" s="302">
        <v>598</v>
      </c>
      <c r="F3049" s="299" t="s">
        <v>412</v>
      </c>
    </row>
    <row r="3050" spans="1:6" x14ac:dyDescent="0.3">
      <c r="A3050" s="299" t="s">
        <v>496</v>
      </c>
      <c r="B3050" s="299" t="s">
        <v>448</v>
      </c>
      <c r="C3050" s="299" t="s">
        <v>36</v>
      </c>
      <c r="D3050" s="302">
        <v>8032.8421052631584</v>
      </c>
      <c r="E3050" s="302">
        <v>600</v>
      </c>
      <c r="F3050" s="299" t="s">
        <v>192</v>
      </c>
    </row>
    <row r="3051" spans="1:6" x14ac:dyDescent="0.3">
      <c r="A3051" s="299" t="s">
        <v>496</v>
      </c>
      <c r="B3051" s="299" t="s">
        <v>448</v>
      </c>
      <c r="C3051" s="299" t="s">
        <v>36</v>
      </c>
      <c r="D3051" s="302">
        <v>21179.368421052633</v>
      </c>
      <c r="E3051" s="302">
        <v>604</v>
      </c>
      <c r="F3051" s="299" t="s">
        <v>326</v>
      </c>
    </row>
    <row r="3052" spans="1:6" x14ac:dyDescent="0.3">
      <c r="A3052" s="299" t="s">
        <v>496</v>
      </c>
      <c r="B3052" s="299" t="s">
        <v>448</v>
      </c>
      <c r="C3052" s="299" t="s">
        <v>36</v>
      </c>
      <c r="D3052" s="302">
        <v>5530.5789473684217</v>
      </c>
      <c r="E3052" s="302">
        <v>608</v>
      </c>
      <c r="F3052" s="299" t="s">
        <v>327</v>
      </c>
    </row>
    <row r="3053" spans="1:6" x14ac:dyDescent="0.3">
      <c r="A3053" s="299" t="s">
        <v>496</v>
      </c>
      <c r="B3053" s="299" t="s">
        <v>448</v>
      </c>
      <c r="C3053" s="299" t="s">
        <v>36</v>
      </c>
      <c r="D3053" s="302">
        <v>5.7368421052631575</v>
      </c>
      <c r="E3053" s="302">
        <v>612</v>
      </c>
      <c r="F3053" s="299" t="s">
        <v>328</v>
      </c>
    </row>
    <row r="3054" spans="1:6" x14ac:dyDescent="0.3">
      <c r="A3054" s="299" t="s">
        <v>496</v>
      </c>
      <c r="B3054" s="299" t="s">
        <v>448</v>
      </c>
      <c r="C3054" s="299" t="s">
        <v>36</v>
      </c>
      <c r="D3054" s="302">
        <v>7938.2105263157891</v>
      </c>
      <c r="E3054" s="302">
        <v>616</v>
      </c>
      <c r="F3054" s="299" t="s">
        <v>96</v>
      </c>
    </row>
    <row r="3055" spans="1:6" x14ac:dyDescent="0.3">
      <c r="A3055" s="299" t="s">
        <v>496</v>
      </c>
      <c r="B3055" s="299" t="s">
        <v>448</v>
      </c>
      <c r="C3055" s="299" t="s">
        <v>36</v>
      </c>
      <c r="D3055" s="302">
        <v>23988.631578947367</v>
      </c>
      <c r="E3055" s="302">
        <v>620</v>
      </c>
      <c r="F3055" s="299" t="s">
        <v>109</v>
      </c>
    </row>
    <row r="3056" spans="1:6" x14ac:dyDescent="0.3">
      <c r="A3056" s="299" t="s">
        <v>496</v>
      </c>
      <c r="B3056" s="299" t="s">
        <v>448</v>
      </c>
      <c r="C3056" s="299" t="s">
        <v>36</v>
      </c>
      <c r="D3056" s="302">
        <v>1362.7368421052631</v>
      </c>
      <c r="E3056" s="302">
        <v>624</v>
      </c>
      <c r="F3056" s="299" t="s">
        <v>329</v>
      </c>
    </row>
    <row r="3057" spans="1:6" x14ac:dyDescent="0.3">
      <c r="A3057" s="299" t="s">
        <v>496</v>
      </c>
      <c r="B3057" s="299" t="s">
        <v>448</v>
      </c>
      <c r="C3057" s="299" t="s">
        <v>36</v>
      </c>
      <c r="D3057" s="302">
        <v>1</v>
      </c>
      <c r="E3057" s="302">
        <v>626</v>
      </c>
      <c r="F3057" s="299" t="s">
        <v>330</v>
      </c>
    </row>
    <row r="3058" spans="1:6" x14ac:dyDescent="0.3">
      <c r="A3058" s="299" t="s">
        <v>496</v>
      </c>
      <c r="B3058" s="299" t="s">
        <v>448</v>
      </c>
      <c r="C3058" s="299" t="s">
        <v>36</v>
      </c>
      <c r="D3058" s="302">
        <v>29.894736842105264</v>
      </c>
      <c r="E3058" s="302">
        <v>630</v>
      </c>
      <c r="F3058" s="299" t="s">
        <v>331</v>
      </c>
    </row>
    <row r="3059" spans="1:6" x14ac:dyDescent="0.3">
      <c r="A3059" s="299" t="s">
        <v>496</v>
      </c>
      <c r="B3059" s="299" t="s">
        <v>448</v>
      </c>
      <c r="C3059" s="299" t="s">
        <v>36</v>
      </c>
      <c r="D3059" s="302">
        <v>3</v>
      </c>
      <c r="E3059" s="302">
        <v>634</v>
      </c>
      <c r="F3059" s="299" t="s">
        <v>332</v>
      </c>
    </row>
    <row r="3060" spans="1:6" x14ac:dyDescent="0.3">
      <c r="A3060" s="299" t="s">
        <v>496</v>
      </c>
      <c r="B3060" s="299" t="s">
        <v>448</v>
      </c>
      <c r="C3060" s="299" t="s">
        <v>36</v>
      </c>
      <c r="D3060" s="302">
        <v>6.7368421052631575</v>
      </c>
      <c r="E3060" s="302">
        <v>638</v>
      </c>
      <c r="F3060" s="299" t="s">
        <v>391</v>
      </c>
    </row>
    <row r="3061" spans="1:6" x14ac:dyDescent="0.3">
      <c r="A3061" s="299" t="s">
        <v>496</v>
      </c>
      <c r="B3061" s="299" t="s">
        <v>448</v>
      </c>
      <c r="C3061" s="299" t="s">
        <v>36</v>
      </c>
      <c r="D3061" s="302">
        <v>111136.05263157895</v>
      </c>
      <c r="E3061" s="302">
        <v>642</v>
      </c>
      <c r="F3061" s="299" t="s">
        <v>97</v>
      </c>
    </row>
    <row r="3062" spans="1:6" x14ac:dyDescent="0.3">
      <c r="A3062" s="299" t="s">
        <v>496</v>
      </c>
      <c r="B3062" s="299" t="s">
        <v>448</v>
      </c>
      <c r="C3062" s="299" t="s">
        <v>36</v>
      </c>
      <c r="D3062" s="302">
        <v>5151.0526315789475</v>
      </c>
      <c r="E3062" s="302">
        <v>643</v>
      </c>
      <c r="F3062" s="299" t="s">
        <v>333</v>
      </c>
    </row>
    <row r="3063" spans="1:6" x14ac:dyDescent="0.3">
      <c r="A3063" s="299" t="s">
        <v>496</v>
      </c>
      <c r="B3063" s="299" t="s">
        <v>448</v>
      </c>
      <c r="C3063" s="299" t="s">
        <v>36</v>
      </c>
      <c r="D3063" s="302">
        <v>98.578947368421055</v>
      </c>
      <c r="E3063" s="302">
        <v>646</v>
      </c>
      <c r="F3063" s="299" t="s">
        <v>334</v>
      </c>
    </row>
    <row r="3064" spans="1:6" x14ac:dyDescent="0.3">
      <c r="A3064" s="299" t="s">
        <v>496</v>
      </c>
      <c r="B3064" s="299" t="s">
        <v>448</v>
      </c>
      <c r="C3064" s="299" t="s">
        <v>36</v>
      </c>
      <c r="D3064" s="302">
        <v>2.3684210526315788</v>
      </c>
      <c r="E3064" s="302">
        <v>654</v>
      </c>
      <c r="F3064" s="299" t="s">
        <v>392</v>
      </c>
    </row>
    <row r="3065" spans="1:6" x14ac:dyDescent="0.3">
      <c r="A3065" s="299" t="s">
        <v>496</v>
      </c>
      <c r="B3065" s="299" t="s">
        <v>448</v>
      </c>
      <c r="C3065" s="299" t="s">
        <v>36</v>
      </c>
      <c r="D3065" s="302">
        <v>4</v>
      </c>
      <c r="E3065" s="302">
        <v>659</v>
      </c>
      <c r="F3065" s="299" t="s">
        <v>335</v>
      </c>
    </row>
    <row r="3066" spans="1:6" x14ac:dyDescent="0.3">
      <c r="A3066" s="299" t="s">
        <v>496</v>
      </c>
      <c r="B3066" s="299" t="s">
        <v>448</v>
      </c>
      <c r="C3066" s="299" t="s">
        <v>36</v>
      </c>
      <c r="D3066" s="302">
        <v>5.1578947368421053</v>
      </c>
      <c r="E3066" s="302">
        <v>662</v>
      </c>
      <c r="F3066" s="299" t="s">
        <v>337</v>
      </c>
    </row>
    <row r="3067" spans="1:6" x14ac:dyDescent="0.3">
      <c r="A3067" s="299" t="s">
        <v>496</v>
      </c>
      <c r="B3067" s="299" t="s">
        <v>448</v>
      </c>
      <c r="C3067" s="299" t="s">
        <v>36</v>
      </c>
      <c r="D3067" s="302">
        <v>3</v>
      </c>
      <c r="E3067" s="302">
        <v>666</v>
      </c>
      <c r="F3067" s="299" t="s">
        <v>413</v>
      </c>
    </row>
    <row r="3068" spans="1:6" x14ac:dyDescent="0.3">
      <c r="A3068" s="299" t="s">
        <v>496</v>
      </c>
      <c r="B3068" s="299" t="s">
        <v>448</v>
      </c>
      <c r="C3068" s="299" t="s">
        <v>36</v>
      </c>
      <c r="D3068" s="302">
        <v>3.1052631578947367</v>
      </c>
      <c r="E3068" s="302">
        <v>670</v>
      </c>
      <c r="F3068" s="299" t="s">
        <v>393</v>
      </c>
    </row>
    <row r="3069" spans="1:6" x14ac:dyDescent="0.3">
      <c r="A3069" s="299" t="s">
        <v>496</v>
      </c>
      <c r="B3069" s="299" t="s">
        <v>448</v>
      </c>
      <c r="C3069" s="299" t="s">
        <v>36</v>
      </c>
      <c r="D3069" s="302">
        <v>2</v>
      </c>
      <c r="E3069" s="302">
        <v>674</v>
      </c>
      <c r="F3069" s="299" t="s">
        <v>394</v>
      </c>
    </row>
    <row r="3070" spans="1:6" x14ac:dyDescent="0.3">
      <c r="A3070" s="299" t="s">
        <v>496</v>
      </c>
      <c r="B3070" s="299" t="s">
        <v>448</v>
      </c>
      <c r="C3070" s="299" t="s">
        <v>36</v>
      </c>
      <c r="D3070" s="302">
        <v>5.6315789473684212</v>
      </c>
      <c r="E3070" s="302">
        <v>678</v>
      </c>
      <c r="F3070" s="299" t="s">
        <v>338</v>
      </c>
    </row>
    <row r="3071" spans="1:6" x14ac:dyDescent="0.3">
      <c r="A3071" s="299" t="s">
        <v>496</v>
      </c>
      <c r="B3071" s="299" t="s">
        <v>448</v>
      </c>
      <c r="C3071" s="299" t="s">
        <v>36</v>
      </c>
      <c r="D3071" s="302">
        <v>37.578947368421055</v>
      </c>
      <c r="E3071" s="302">
        <v>682</v>
      </c>
      <c r="F3071" s="299" t="s">
        <v>339</v>
      </c>
    </row>
    <row r="3072" spans="1:6" x14ac:dyDescent="0.3">
      <c r="A3072" s="299" t="s">
        <v>496</v>
      </c>
      <c r="B3072" s="299" t="s">
        <v>448</v>
      </c>
      <c r="C3072" s="299" t="s">
        <v>36</v>
      </c>
      <c r="D3072" s="302">
        <v>25379.526315789473</v>
      </c>
      <c r="E3072" s="302">
        <v>686</v>
      </c>
      <c r="F3072" s="299" t="s">
        <v>193</v>
      </c>
    </row>
    <row r="3073" spans="1:6" x14ac:dyDescent="0.3">
      <c r="A3073" s="299" t="s">
        <v>496</v>
      </c>
      <c r="B3073" s="299" t="s">
        <v>448</v>
      </c>
      <c r="C3073" s="299" t="s">
        <v>36</v>
      </c>
      <c r="D3073" s="302">
        <v>410.05263157894734</v>
      </c>
      <c r="E3073" s="302">
        <v>688</v>
      </c>
      <c r="F3073" s="299" t="s">
        <v>340</v>
      </c>
    </row>
    <row r="3074" spans="1:6" x14ac:dyDescent="0.3">
      <c r="A3074" s="299" t="s">
        <v>496</v>
      </c>
      <c r="B3074" s="299" t="s">
        <v>448</v>
      </c>
      <c r="C3074" s="299" t="s">
        <v>36</v>
      </c>
      <c r="D3074" s="302">
        <v>2.9473684210526314</v>
      </c>
      <c r="E3074" s="302">
        <v>690</v>
      </c>
      <c r="F3074" s="299" t="s">
        <v>341</v>
      </c>
    </row>
    <row r="3075" spans="1:6" x14ac:dyDescent="0.3">
      <c r="A3075" s="299" t="s">
        <v>496</v>
      </c>
      <c r="B3075" s="299" t="s">
        <v>448</v>
      </c>
      <c r="C3075" s="299" t="s">
        <v>36</v>
      </c>
      <c r="D3075" s="302">
        <v>208.36842105263159</v>
      </c>
      <c r="E3075" s="302">
        <v>694</v>
      </c>
      <c r="F3075" s="299" t="s">
        <v>342</v>
      </c>
    </row>
    <row r="3076" spans="1:6" x14ac:dyDescent="0.3">
      <c r="A3076" s="299" t="s">
        <v>496</v>
      </c>
      <c r="B3076" s="299" t="s">
        <v>448</v>
      </c>
      <c r="C3076" s="299" t="s">
        <v>36</v>
      </c>
      <c r="D3076" s="302">
        <v>19.105263157894736</v>
      </c>
      <c r="E3076" s="302">
        <v>702</v>
      </c>
      <c r="F3076" s="299" t="s">
        <v>343</v>
      </c>
    </row>
    <row r="3077" spans="1:6" x14ac:dyDescent="0.3">
      <c r="A3077" s="299" t="s">
        <v>496</v>
      </c>
      <c r="B3077" s="299" t="s">
        <v>448</v>
      </c>
      <c r="C3077" s="299" t="s">
        <v>36</v>
      </c>
      <c r="D3077" s="302">
        <v>771.21052631578948</v>
      </c>
      <c r="E3077" s="302">
        <v>703</v>
      </c>
      <c r="F3077" s="299" t="s">
        <v>94</v>
      </c>
    </row>
    <row r="3078" spans="1:6" x14ac:dyDescent="0.3">
      <c r="A3078" s="299" t="s">
        <v>496</v>
      </c>
      <c r="B3078" s="299" t="s">
        <v>448</v>
      </c>
      <c r="C3078" s="299" t="s">
        <v>36</v>
      </c>
      <c r="D3078" s="302">
        <v>399.84210526315792</v>
      </c>
      <c r="E3078" s="302">
        <v>704</v>
      </c>
      <c r="F3078" s="299" t="s">
        <v>344</v>
      </c>
    </row>
    <row r="3079" spans="1:6" x14ac:dyDescent="0.3">
      <c r="A3079" s="299" t="s">
        <v>496</v>
      </c>
      <c r="B3079" s="299" t="s">
        <v>448</v>
      </c>
      <c r="C3079" s="299" t="s">
        <v>36</v>
      </c>
      <c r="D3079" s="302">
        <v>326.36842105263156</v>
      </c>
      <c r="E3079" s="302">
        <v>705</v>
      </c>
      <c r="F3079" s="299" t="s">
        <v>115</v>
      </c>
    </row>
    <row r="3080" spans="1:6" x14ac:dyDescent="0.3">
      <c r="A3080" s="299" t="s">
        <v>496</v>
      </c>
      <c r="B3080" s="299" t="s">
        <v>448</v>
      </c>
      <c r="C3080" s="299" t="s">
        <v>36</v>
      </c>
      <c r="D3080" s="302">
        <v>41.84210526315789</v>
      </c>
      <c r="E3080" s="302">
        <v>706</v>
      </c>
      <c r="F3080" s="299" t="s">
        <v>395</v>
      </c>
    </row>
    <row r="3081" spans="1:6" x14ac:dyDescent="0.3">
      <c r="A3081" s="299" t="s">
        <v>496</v>
      </c>
      <c r="B3081" s="299" t="s">
        <v>448</v>
      </c>
      <c r="C3081" s="299" t="s">
        <v>36</v>
      </c>
      <c r="D3081" s="302">
        <v>277.4736842105263</v>
      </c>
      <c r="E3081" s="302">
        <v>710</v>
      </c>
      <c r="F3081" s="299" t="s">
        <v>345</v>
      </c>
    </row>
    <row r="3082" spans="1:6" x14ac:dyDescent="0.3">
      <c r="A3082" s="299" t="s">
        <v>496</v>
      </c>
      <c r="B3082" s="299" t="s">
        <v>448</v>
      </c>
      <c r="C3082" s="299" t="s">
        <v>36</v>
      </c>
      <c r="D3082" s="302">
        <v>13</v>
      </c>
      <c r="E3082" s="302">
        <v>716</v>
      </c>
      <c r="F3082" s="299" t="s">
        <v>346</v>
      </c>
    </row>
    <row r="3083" spans="1:6" x14ac:dyDescent="0.3">
      <c r="A3083" s="299" t="s">
        <v>496</v>
      </c>
      <c r="B3083" s="299" t="s">
        <v>448</v>
      </c>
      <c r="C3083" s="299" t="s">
        <v>36</v>
      </c>
      <c r="D3083" s="302">
        <v>5029896.3684210526</v>
      </c>
      <c r="E3083" s="302">
        <v>724</v>
      </c>
      <c r="F3083" s="299" t="s">
        <v>223</v>
      </c>
    </row>
    <row r="3084" spans="1:6" x14ac:dyDescent="0.3">
      <c r="A3084" s="299" t="s">
        <v>496</v>
      </c>
      <c r="B3084" s="299" t="s">
        <v>448</v>
      </c>
      <c r="C3084" s="299" t="s">
        <v>36</v>
      </c>
      <c r="D3084" s="302">
        <v>2</v>
      </c>
      <c r="E3084" s="302">
        <v>728</v>
      </c>
      <c r="F3084" s="299" t="s">
        <v>414</v>
      </c>
    </row>
    <row r="3085" spans="1:6" x14ac:dyDescent="0.3">
      <c r="A3085" s="299" t="s">
        <v>496</v>
      </c>
      <c r="B3085" s="299" t="s">
        <v>448</v>
      </c>
      <c r="C3085" s="299" t="s">
        <v>36</v>
      </c>
      <c r="D3085" s="302">
        <v>33.578947368421055</v>
      </c>
      <c r="E3085" s="302">
        <v>729</v>
      </c>
      <c r="F3085" s="299" t="s">
        <v>347</v>
      </c>
    </row>
    <row r="3086" spans="1:6" x14ac:dyDescent="0.3">
      <c r="A3086" s="299" t="s">
        <v>496</v>
      </c>
      <c r="B3086" s="299" t="s">
        <v>448</v>
      </c>
      <c r="C3086" s="299" t="s">
        <v>36</v>
      </c>
      <c r="D3086" s="302">
        <v>286.57894736842104</v>
      </c>
      <c r="E3086" s="302">
        <v>732</v>
      </c>
      <c r="F3086" s="299" t="s">
        <v>348</v>
      </c>
    </row>
    <row r="3087" spans="1:6" x14ac:dyDescent="0.3">
      <c r="A3087" s="299" t="s">
        <v>496</v>
      </c>
      <c r="B3087" s="299" t="s">
        <v>448</v>
      </c>
      <c r="C3087" s="299" t="s">
        <v>36</v>
      </c>
      <c r="D3087" s="302">
        <v>3</v>
      </c>
      <c r="E3087" s="302">
        <v>740</v>
      </c>
      <c r="F3087" s="299" t="s">
        <v>349</v>
      </c>
    </row>
    <row r="3088" spans="1:6" x14ac:dyDescent="0.3">
      <c r="A3088" s="299" t="s">
        <v>496</v>
      </c>
      <c r="B3088" s="299" t="s">
        <v>448</v>
      </c>
      <c r="C3088" s="299" t="s">
        <v>36</v>
      </c>
      <c r="D3088" s="302">
        <v>2</v>
      </c>
      <c r="E3088" s="302">
        <v>748</v>
      </c>
      <c r="F3088" s="299" t="s">
        <v>396</v>
      </c>
    </row>
    <row r="3089" spans="1:6" x14ac:dyDescent="0.3">
      <c r="A3089" s="299" t="s">
        <v>496</v>
      </c>
      <c r="B3089" s="299" t="s">
        <v>448</v>
      </c>
      <c r="C3089" s="299" t="s">
        <v>36</v>
      </c>
      <c r="D3089" s="302">
        <v>2317.4210526315792</v>
      </c>
      <c r="E3089" s="302">
        <v>752</v>
      </c>
      <c r="F3089" s="299" t="s">
        <v>119</v>
      </c>
    </row>
    <row r="3090" spans="1:6" x14ac:dyDescent="0.3">
      <c r="A3090" s="299" t="s">
        <v>496</v>
      </c>
      <c r="B3090" s="299" t="s">
        <v>448</v>
      </c>
      <c r="C3090" s="299" t="s">
        <v>36</v>
      </c>
      <c r="D3090" s="302">
        <v>875.78947368421052</v>
      </c>
      <c r="E3090" s="302">
        <v>756</v>
      </c>
      <c r="F3090" s="299" t="s">
        <v>350</v>
      </c>
    </row>
    <row r="3091" spans="1:6" x14ac:dyDescent="0.3">
      <c r="A3091" s="299" t="s">
        <v>496</v>
      </c>
      <c r="B3091" s="299" t="s">
        <v>448</v>
      </c>
      <c r="C3091" s="299" t="s">
        <v>36</v>
      </c>
      <c r="D3091" s="302">
        <v>650.68421052631584</v>
      </c>
      <c r="E3091" s="302">
        <v>760</v>
      </c>
      <c r="F3091" s="299" t="s">
        <v>351</v>
      </c>
    </row>
    <row r="3092" spans="1:6" x14ac:dyDescent="0.3">
      <c r="A3092" s="299" t="s">
        <v>496</v>
      </c>
      <c r="B3092" s="299" t="s">
        <v>448</v>
      </c>
      <c r="C3092" s="299" t="s">
        <v>36</v>
      </c>
      <c r="D3092" s="302">
        <v>14.631578947368421</v>
      </c>
      <c r="E3092" s="302">
        <v>762</v>
      </c>
      <c r="F3092" s="299" t="s">
        <v>352</v>
      </c>
    </row>
    <row r="3093" spans="1:6" x14ac:dyDescent="0.3">
      <c r="A3093" s="299" t="s">
        <v>496</v>
      </c>
      <c r="B3093" s="299" t="s">
        <v>448</v>
      </c>
      <c r="C3093" s="299" t="s">
        <v>36</v>
      </c>
      <c r="D3093" s="302">
        <v>142.21052631578948</v>
      </c>
      <c r="E3093" s="302">
        <v>764</v>
      </c>
      <c r="F3093" s="299" t="s">
        <v>353</v>
      </c>
    </row>
    <row r="3094" spans="1:6" x14ac:dyDescent="0.3">
      <c r="A3094" s="299" t="s">
        <v>496</v>
      </c>
      <c r="B3094" s="299" t="s">
        <v>448</v>
      </c>
      <c r="C3094" s="299" t="s">
        <v>36</v>
      </c>
      <c r="D3094" s="302">
        <v>89.94736842105263</v>
      </c>
      <c r="E3094" s="302">
        <v>768</v>
      </c>
      <c r="F3094" s="299" t="s">
        <v>354</v>
      </c>
    </row>
    <row r="3095" spans="1:6" x14ac:dyDescent="0.3">
      <c r="A3095" s="299" t="s">
        <v>496</v>
      </c>
      <c r="B3095" s="299" t="s">
        <v>448</v>
      </c>
      <c r="C3095" s="299" t="s">
        <v>36</v>
      </c>
      <c r="D3095" s="302">
        <v>3</v>
      </c>
      <c r="E3095" s="302">
        <v>776</v>
      </c>
      <c r="F3095" s="299" t="s">
        <v>420</v>
      </c>
    </row>
    <row r="3096" spans="1:6" x14ac:dyDescent="0.3">
      <c r="A3096" s="299" t="s">
        <v>496</v>
      </c>
      <c r="B3096" s="299" t="s">
        <v>448</v>
      </c>
      <c r="C3096" s="299" t="s">
        <v>36</v>
      </c>
      <c r="D3096" s="302">
        <v>10.368421052631579</v>
      </c>
      <c r="E3096" s="302">
        <v>780</v>
      </c>
      <c r="F3096" s="299" t="s">
        <v>355</v>
      </c>
    </row>
    <row r="3097" spans="1:6" x14ac:dyDescent="0.3">
      <c r="A3097" s="299" t="s">
        <v>496</v>
      </c>
      <c r="B3097" s="299" t="s">
        <v>448</v>
      </c>
      <c r="C3097" s="299" t="s">
        <v>36</v>
      </c>
      <c r="D3097" s="302">
        <v>13.578947368421053</v>
      </c>
      <c r="E3097" s="302">
        <v>784</v>
      </c>
      <c r="F3097" s="299" t="s">
        <v>356</v>
      </c>
    </row>
    <row r="3098" spans="1:6" x14ac:dyDescent="0.3">
      <c r="A3098" s="299" t="s">
        <v>496</v>
      </c>
      <c r="B3098" s="299" t="s">
        <v>448</v>
      </c>
      <c r="C3098" s="299" t="s">
        <v>36</v>
      </c>
      <c r="D3098" s="302">
        <v>428.9473684210526</v>
      </c>
      <c r="E3098" s="302">
        <v>788</v>
      </c>
      <c r="F3098" s="299" t="s">
        <v>357</v>
      </c>
    </row>
    <row r="3099" spans="1:6" x14ac:dyDescent="0.3">
      <c r="A3099" s="299" t="s">
        <v>496</v>
      </c>
      <c r="B3099" s="299" t="s">
        <v>448</v>
      </c>
      <c r="C3099" s="299" t="s">
        <v>36</v>
      </c>
      <c r="D3099" s="302">
        <v>1147.6842105263158</v>
      </c>
      <c r="E3099" s="302">
        <v>792</v>
      </c>
      <c r="F3099" s="299" t="s">
        <v>358</v>
      </c>
    </row>
    <row r="3100" spans="1:6" x14ac:dyDescent="0.3">
      <c r="A3100" s="299" t="s">
        <v>496</v>
      </c>
      <c r="B3100" s="299" t="s">
        <v>448</v>
      </c>
      <c r="C3100" s="299" t="s">
        <v>36</v>
      </c>
      <c r="D3100" s="302">
        <v>8</v>
      </c>
      <c r="E3100" s="302">
        <v>795</v>
      </c>
      <c r="F3100" s="299" t="s">
        <v>359</v>
      </c>
    </row>
    <row r="3101" spans="1:6" x14ac:dyDescent="0.3">
      <c r="A3101" s="299" t="s">
        <v>496</v>
      </c>
      <c r="B3101" s="299" t="s">
        <v>448</v>
      </c>
      <c r="C3101" s="299" t="s">
        <v>36</v>
      </c>
      <c r="D3101" s="302">
        <v>28.05263157894737</v>
      </c>
      <c r="E3101" s="302">
        <v>800</v>
      </c>
      <c r="F3101" s="299" t="s">
        <v>360</v>
      </c>
    </row>
    <row r="3102" spans="1:6" x14ac:dyDescent="0.3">
      <c r="A3102" s="299" t="s">
        <v>496</v>
      </c>
      <c r="B3102" s="299" t="s">
        <v>448</v>
      </c>
      <c r="C3102" s="299" t="s">
        <v>36</v>
      </c>
      <c r="D3102" s="302">
        <v>16547.473684210527</v>
      </c>
      <c r="E3102" s="302">
        <v>804</v>
      </c>
      <c r="F3102" s="299" t="s">
        <v>98</v>
      </c>
    </row>
    <row r="3103" spans="1:6" x14ac:dyDescent="0.3">
      <c r="A3103" s="299" t="s">
        <v>496</v>
      </c>
      <c r="B3103" s="299" t="s">
        <v>448</v>
      </c>
      <c r="C3103" s="299" t="s">
        <v>36</v>
      </c>
      <c r="D3103" s="302">
        <v>57.10526315789474</v>
      </c>
      <c r="E3103" s="302">
        <v>807</v>
      </c>
      <c r="F3103" s="299" t="s">
        <v>361</v>
      </c>
    </row>
    <row r="3104" spans="1:6" x14ac:dyDescent="0.3">
      <c r="A3104" s="299" t="s">
        <v>496</v>
      </c>
      <c r="B3104" s="299" t="s">
        <v>448</v>
      </c>
      <c r="C3104" s="299" t="s">
        <v>36</v>
      </c>
      <c r="D3104" s="302">
        <v>630.73684210526312</v>
      </c>
      <c r="E3104" s="302">
        <v>818</v>
      </c>
      <c r="F3104" s="299" t="s">
        <v>362</v>
      </c>
    </row>
    <row r="3105" spans="1:6" x14ac:dyDescent="0.3">
      <c r="A3105" s="299" t="s">
        <v>496</v>
      </c>
      <c r="B3105" s="299" t="s">
        <v>448</v>
      </c>
      <c r="C3105" s="299" t="s">
        <v>36</v>
      </c>
      <c r="D3105" s="302">
        <v>17025.36842105263</v>
      </c>
      <c r="E3105" s="302">
        <v>826</v>
      </c>
      <c r="F3105" s="299" t="s">
        <v>110</v>
      </c>
    </row>
    <row r="3106" spans="1:6" x14ac:dyDescent="0.3">
      <c r="A3106" s="299" t="s">
        <v>496</v>
      </c>
      <c r="B3106" s="299" t="s">
        <v>448</v>
      </c>
      <c r="C3106" s="299" t="s">
        <v>36</v>
      </c>
      <c r="D3106" s="302">
        <v>1</v>
      </c>
      <c r="E3106" s="302">
        <v>830</v>
      </c>
      <c r="F3106" s="299" t="s">
        <v>220</v>
      </c>
    </row>
    <row r="3107" spans="1:6" x14ac:dyDescent="0.3">
      <c r="A3107" s="299" t="s">
        <v>496</v>
      </c>
      <c r="B3107" s="299" t="s">
        <v>448</v>
      </c>
      <c r="C3107" s="299" t="s">
        <v>36</v>
      </c>
      <c r="D3107" s="302">
        <v>38.684210526315788</v>
      </c>
      <c r="E3107" s="302">
        <v>834</v>
      </c>
      <c r="F3107" s="299" t="s">
        <v>364</v>
      </c>
    </row>
    <row r="3108" spans="1:6" x14ac:dyDescent="0.3">
      <c r="A3108" s="299" t="s">
        <v>496</v>
      </c>
      <c r="B3108" s="299" t="s">
        <v>448</v>
      </c>
      <c r="C3108" s="299" t="s">
        <v>36</v>
      </c>
      <c r="D3108" s="302">
        <v>2696.3157894736842</v>
      </c>
      <c r="E3108" s="302">
        <v>840</v>
      </c>
      <c r="F3108" s="299" t="s">
        <v>365</v>
      </c>
    </row>
    <row r="3109" spans="1:6" x14ac:dyDescent="0.3">
      <c r="A3109" s="299" t="s">
        <v>496</v>
      </c>
      <c r="B3109" s="299" t="s">
        <v>448</v>
      </c>
      <c r="C3109" s="299" t="s">
        <v>36</v>
      </c>
      <c r="D3109" s="302">
        <v>4</v>
      </c>
      <c r="E3109" s="302">
        <v>850</v>
      </c>
      <c r="F3109" s="299" t="s">
        <v>366</v>
      </c>
    </row>
    <row r="3110" spans="1:6" x14ac:dyDescent="0.3">
      <c r="A3110" s="299" t="s">
        <v>496</v>
      </c>
      <c r="B3110" s="299" t="s">
        <v>448</v>
      </c>
      <c r="C3110" s="299" t="s">
        <v>36</v>
      </c>
      <c r="D3110" s="302">
        <v>460.63157894736844</v>
      </c>
      <c r="E3110" s="302">
        <v>854</v>
      </c>
      <c r="F3110" s="299" t="s">
        <v>367</v>
      </c>
    </row>
    <row r="3111" spans="1:6" x14ac:dyDescent="0.3">
      <c r="A3111" s="299" t="s">
        <v>496</v>
      </c>
      <c r="B3111" s="299" t="s">
        <v>448</v>
      </c>
      <c r="C3111" s="299" t="s">
        <v>36</v>
      </c>
      <c r="D3111" s="302">
        <v>3866.7368421052629</v>
      </c>
      <c r="E3111" s="302">
        <v>858</v>
      </c>
      <c r="F3111" s="299" t="s">
        <v>368</v>
      </c>
    </row>
    <row r="3112" spans="1:6" x14ac:dyDescent="0.3">
      <c r="A3112" s="299" t="s">
        <v>496</v>
      </c>
      <c r="B3112" s="299" t="s">
        <v>448</v>
      </c>
      <c r="C3112" s="299" t="s">
        <v>36</v>
      </c>
      <c r="D3112" s="302">
        <v>72.421052631578945</v>
      </c>
      <c r="E3112" s="302">
        <v>860</v>
      </c>
      <c r="F3112" s="299" t="s">
        <v>369</v>
      </c>
    </row>
    <row r="3113" spans="1:6" x14ac:dyDescent="0.3">
      <c r="A3113" s="299" t="s">
        <v>496</v>
      </c>
      <c r="B3113" s="299" t="s">
        <v>448</v>
      </c>
      <c r="C3113" s="299" t="s">
        <v>36</v>
      </c>
      <c r="D3113" s="302">
        <v>32658.736842105263</v>
      </c>
      <c r="E3113" s="302">
        <v>862</v>
      </c>
      <c r="F3113" s="299" t="s">
        <v>111</v>
      </c>
    </row>
    <row r="3114" spans="1:6" x14ac:dyDescent="0.3">
      <c r="A3114" s="299" t="s">
        <v>496</v>
      </c>
      <c r="B3114" s="299" t="s">
        <v>448</v>
      </c>
      <c r="C3114" s="299" t="s">
        <v>36</v>
      </c>
      <c r="D3114" s="302">
        <v>5</v>
      </c>
      <c r="E3114" s="302">
        <v>876</v>
      </c>
      <c r="F3114" s="299" t="s">
        <v>370</v>
      </c>
    </row>
    <row r="3115" spans="1:6" x14ac:dyDescent="0.3">
      <c r="A3115" s="299" t="s">
        <v>496</v>
      </c>
      <c r="B3115" s="299" t="s">
        <v>448</v>
      </c>
      <c r="C3115" s="299" t="s">
        <v>36</v>
      </c>
      <c r="D3115" s="302">
        <v>1</v>
      </c>
      <c r="E3115" s="302">
        <v>882</v>
      </c>
      <c r="F3115" s="299" t="s">
        <v>371</v>
      </c>
    </row>
    <row r="3116" spans="1:6" x14ac:dyDescent="0.3">
      <c r="A3116" s="299" t="s">
        <v>496</v>
      </c>
      <c r="B3116" s="299" t="s">
        <v>448</v>
      </c>
      <c r="C3116" s="299" t="s">
        <v>36</v>
      </c>
      <c r="D3116" s="302">
        <v>51.736842105263158</v>
      </c>
      <c r="E3116" s="302">
        <v>887</v>
      </c>
      <c r="F3116" s="299" t="s">
        <v>398</v>
      </c>
    </row>
    <row r="3117" spans="1:6" x14ac:dyDescent="0.3">
      <c r="A3117" s="299" t="s">
        <v>496</v>
      </c>
      <c r="B3117" s="299" t="s">
        <v>448</v>
      </c>
      <c r="C3117" s="299" t="s">
        <v>36</v>
      </c>
      <c r="D3117" s="302">
        <v>8.2631578947368425</v>
      </c>
      <c r="E3117" s="302">
        <v>894</v>
      </c>
      <c r="F3117" s="299" t="s">
        <v>372</v>
      </c>
    </row>
    <row r="3118" spans="1:6" x14ac:dyDescent="0.3">
      <c r="A3118" s="299" t="s">
        <v>496</v>
      </c>
      <c r="B3118" s="299" t="s">
        <v>448</v>
      </c>
      <c r="C3118" s="299" t="s">
        <v>36</v>
      </c>
      <c r="D3118" s="302">
        <v>314.0526315789474</v>
      </c>
      <c r="E3118" s="302">
        <v>952</v>
      </c>
      <c r="F3118" s="299" t="s">
        <v>459</v>
      </c>
    </row>
    <row r="3119" spans="1:6" x14ac:dyDescent="0.3">
      <c r="A3119" s="299" t="s">
        <v>496</v>
      </c>
      <c r="B3119" s="299" t="s">
        <v>448</v>
      </c>
      <c r="C3119" s="299" t="s">
        <v>36</v>
      </c>
      <c r="D3119" s="302">
        <v>390.73684210526312</v>
      </c>
      <c r="E3119" s="302">
        <v>953</v>
      </c>
      <c r="F3119" s="299" t="s">
        <v>189</v>
      </c>
    </row>
    <row r="3120" spans="1:6" x14ac:dyDescent="0.3">
      <c r="A3120" s="299" t="s">
        <v>496</v>
      </c>
      <c r="B3120" s="299" t="s">
        <v>448</v>
      </c>
      <c r="C3120" s="299" t="s">
        <v>36</v>
      </c>
      <c r="D3120" s="302">
        <v>9.1578947368421044</v>
      </c>
      <c r="E3120" s="302">
        <v>954</v>
      </c>
      <c r="F3120" s="299" t="s">
        <v>189</v>
      </c>
    </row>
    <row r="3121" spans="1:6" x14ac:dyDescent="0.3">
      <c r="A3121" s="299" t="s">
        <v>496</v>
      </c>
      <c r="B3121" s="299" t="s">
        <v>448</v>
      </c>
      <c r="C3121" s="299" t="s">
        <v>36</v>
      </c>
      <c r="D3121" s="302">
        <v>1</v>
      </c>
      <c r="E3121" s="302">
        <v>955</v>
      </c>
      <c r="F3121" s="299" t="s">
        <v>189</v>
      </c>
    </row>
    <row r="3122" spans="1:6" x14ac:dyDescent="0.3">
      <c r="A3122" s="299" t="s">
        <v>496</v>
      </c>
      <c r="B3122" s="299" t="s">
        <v>449</v>
      </c>
      <c r="C3122" s="299" t="s">
        <v>35</v>
      </c>
      <c r="D3122" s="302">
        <v>4</v>
      </c>
      <c r="E3122" s="302">
        <v>4</v>
      </c>
      <c r="F3122" s="299" t="s">
        <v>226</v>
      </c>
    </row>
    <row r="3123" spans="1:6" x14ac:dyDescent="0.3">
      <c r="A3123" s="299" t="s">
        <v>496</v>
      </c>
      <c r="B3123" s="299" t="s">
        <v>449</v>
      </c>
      <c r="C3123" s="299" t="s">
        <v>35</v>
      </c>
      <c r="D3123" s="302">
        <v>16.05263157894737</v>
      </c>
      <c r="E3123" s="302">
        <v>8</v>
      </c>
      <c r="F3123" s="299" t="s">
        <v>227</v>
      </c>
    </row>
    <row r="3124" spans="1:6" x14ac:dyDescent="0.3">
      <c r="A3124" s="299" t="s">
        <v>496</v>
      </c>
      <c r="B3124" s="299" t="s">
        <v>449</v>
      </c>
      <c r="C3124" s="299" t="s">
        <v>35</v>
      </c>
      <c r="D3124" s="302">
        <v>252.5263157894737</v>
      </c>
      <c r="E3124" s="302">
        <v>12</v>
      </c>
      <c r="F3124" s="299" t="s">
        <v>229</v>
      </c>
    </row>
    <row r="3125" spans="1:6" x14ac:dyDescent="0.3">
      <c r="A3125" s="299" t="s">
        <v>496</v>
      </c>
      <c r="B3125" s="299" t="s">
        <v>449</v>
      </c>
      <c r="C3125" s="299" t="s">
        <v>35</v>
      </c>
      <c r="D3125" s="302">
        <v>28.526315789473681</v>
      </c>
      <c r="E3125" s="302">
        <v>20</v>
      </c>
      <c r="F3125" s="299" t="s">
        <v>230</v>
      </c>
    </row>
    <row r="3126" spans="1:6" x14ac:dyDescent="0.3">
      <c r="A3126" s="299" t="s">
        <v>496</v>
      </c>
      <c r="B3126" s="299" t="s">
        <v>449</v>
      </c>
      <c r="C3126" s="299" t="s">
        <v>35</v>
      </c>
      <c r="D3126" s="302">
        <v>51.263157894736835</v>
      </c>
      <c r="E3126" s="302">
        <v>24</v>
      </c>
      <c r="F3126" s="299" t="s">
        <v>231</v>
      </c>
    </row>
    <row r="3127" spans="1:6" x14ac:dyDescent="0.3">
      <c r="A3127" s="299" t="s">
        <v>496</v>
      </c>
      <c r="B3127" s="299" t="s">
        <v>449</v>
      </c>
      <c r="C3127" s="299" t="s">
        <v>35</v>
      </c>
      <c r="D3127" s="302">
        <v>1</v>
      </c>
      <c r="E3127" s="302">
        <v>28</v>
      </c>
      <c r="F3127" s="299" t="s">
        <v>373</v>
      </c>
    </row>
    <row r="3128" spans="1:6" x14ac:dyDescent="0.3">
      <c r="A3128" s="299" t="s">
        <v>496</v>
      </c>
      <c r="B3128" s="299" t="s">
        <v>449</v>
      </c>
      <c r="C3128" s="299" t="s">
        <v>35</v>
      </c>
      <c r="D3128" s="302">
        <v>17</v>
      </c>
      <c r="E3128" s="302">
        <v>31</v>
      </c>
      <c r="F3128" s="299" t="s">
        <v>232</v>
      </c>
    </row>
    <row r="3129" spans="1:6" x14ac:dyDescent="0.3">
      <c r="A3129" s="299" t="s">
        <v>496</v>
      </c>
      <c r="B3129" s="299" t="s">
        <v>449</v>
      </c>
      <c r="C3129" s="299" t="s">
        <v>35</v>
      </c>
      <c r="D3129" s="302">
        <v>2141.6842105263158</v>
      </c>
      <c r="E3129" s="302">
        <v>32</v>
      </c>
      <c r="F3129" s="299" t="s">
        <v>183</v>
      </c>
    </row>
    <row r="3130" spans="1:6" x14ac:dyDescent="0.3">
      <c r="A3130" s="299" t="s">
        <v>496</v>
      </c>
      <c r="B3130" s="299" t="s">
        <v>449</v>
      </c>
      <c r="C3130" s="299" t="s">
        <v>35</v>
      </c>
      <c r="D3130" s="302">
        <v>39.631578947368418</v>
      </c>
      <c r="E3130" s="302">
        <v>36</v>
      </c>
      <c r="F3130" s="299" t="s">
        <v>233</v>
      </c>
    </row>
    <row r="3131" spans="1:6" x14ac:dyDescent="0.3">
      <c r="A3131" s="299" t="s">
        <v>496</v>
      </c>
      <c r="B3131" s="299" t="s">
        <v>449</v>
      </c>
      <c r="C3131" s="299" t="s">
        <v>35</v>
      </c>
      <c r="D3131" s="302">
        <v>331.31578947368422</v>
      </c>
      <c r="E3131" s="302">
        <v>40</v>
      </c>
      <c r="F3131" s="299" t="s">
        <v>100</v>
      </c>
    </row>
    <row r="3132" spans="1:6" x14ac:dyDescent="0.3">
      <c r="A3132" s="299" t="s">
        <v>496</v>
      </c>
      <c r="B3132" s="299" t="s">
        <v>449</v>
      </c>
      <c r="C3132" s="299" t="s">
        <v>35</v>
      </c>
      <c r="D3132" s="302">
        <v>1</v>
      </c>
      <c r="E3132" s="302">
        <v>44</v>
      </c>
      <c r="F3132" s="299" t="s">
        <v>234</v>
      </c>
    </row>
    <row r="3133" spans="1:6" x14ac:dyDescent="0.3">
      <c r="A3133" s="299" t="s">
        <v>496</v>
      </c>
      <c r="B3133" s="299" t="s">
        <v>449</v>
      </c>
      <c r="C3133" s="299" t="s">
        <v>35</v>
      </c>
      <c r="D3133" s="302">
        <v>27.263157894736842</v>
      </c>
      <c r="E3133" s="302">
        <v>50</v>
      </c>
      <c r="F3133" s="299" t="s">
        <v>236</v>
      </c>
    </row>
    <row r="3134" spans="1:6" x14ac:dyDescent="0.3">
      <c r="A3134" s="299" t="s">
        <v>496</v>
      </c>
      <c r="B3134" s="299" t="s">
        <v>449</v>
      </c>
      <c r="C3134" s="299" t="s">
        <v>35</v>
      </c>
      <c r="D3134" s="302">
        <v>343.78947368421052</v>
      </c>
      <c r="E3134" s="302">
        <v>51</v>
      </c>
      <c r="F3134" s="299" t="s">
        <v>237</v>
      </c>
    </row>
    <row r="3135" spans="1:6" x14ac:dyDescent="0.3">
      <c r="A3135" s="299" t="s">
        <v>496</v>
      </c>
      <c r="B3135" s="299" t="s">
        <v>449</v>
      </c>
      <c r="C3135" s="299" t="s">
        <v>35</v>
      </c>
      <c r="D3135" s="302">
        <v>1162.6315789473683</v>
      </c>
      <c r="E3135" s="302">
        <v>56</v>
      </c>
      <c r="F3135" s="299" t="s">
        <v>239</v>
      </c>
    </row>
    <row r="3136" spans="1:6" x14ac:dyDescent="0.3">
      <c r="A3136" s="299" t="s">
        <v>496</v>
      </c>
      <c r="B3136" s="299" t="s">
        <v>449</v>
      </c>
      <c r="C3136" s="299" t="s">
        <v>35</v>
      </c>
      <c r="D3136" s="302">
        <v>2</v>
      </c>
      <c r="E3136" s="302">
        <v>64</v>
      </c>
      <c r="F3136" s="299" t="s">
        <v>374</v>
      </c>
    </row>
    <row r="3137" spans="1:6" x14ac:dyDescent="0.3">
      <c r="A3137" s="299" t="s">
        <v>496</v>
      </c>
      <c r="B3137" s="299" t="s">
        <v>449</v>
      </c>
      <c r="C3137" s="299" t="s">
        <v>35</v>
      </c>
      <c r="D3137" s="302">
        <v>2593.4736842105262</v>
      </c>
      <c r="E3137" s="302">
        <v>68</v>
      </c>
      <c r="F3137" s="299" t="s">
        <v>241</v>
      </c>
    </row>
    <row r="3138" spans="1:6" x14ac:dyDescent="0.3">
      <c r="A3138" s="299" t="s">
        <v>496</v>
      </c>
      <c r="B3138" s="299" t="s">
        <v>449</v>
      </c>
      <c r="C3138" s="299" t="s">
        <v>35</v>
      </c>
      <c r="D3138" s="302">
        <v>27</v>
      </c>
      <c r="E3138" s="302">
        <v>70</v>
      </c>
      <c r="F3138" s="299" t="s">
        <v>242</v>
      </c>
    </row>
    <row r="3139" spans="1:6" x14ac:dyDescent="0.3">
      <c r="A3139" s="299" t="s">
        <v>496</v>
      </c>
      <c r="B3139" s="299" t="s">
        <v>449</v>
      </c>
      <c r="C3139" s="299" t="s">
        <v>35</v>
      </c>
      <c r="D3139" s="302">
        <v>1832.7368421052631</v>
      </c>
      <c r="E3139" s="302">
        <v>76</v>
      </c>
      <c r="F3139" s="299" t="s">
        <v>243</v>
      </c>
    </row>
    <row r="3140" spans="1:6" x14ac:dyDescent="0.3">
      <c r="A3140" s="299" t="s">
        <v>496</v>
      </c>
      <c r="B3140" s="299" t="s">
        <v>449</v>
      </c>
      <c r="C3140" s="299" t="s">
        <v>35</v>
      </c>
      <c r="D3140" s="302">
        <v>1</v>
      </c>
      <c r="E3140" s="302">
        <v>84</v>
      </c>
      <c r="F3140" s="299" t="s">
        <v>401</v>
      </c>
    </row>
    <row r="3141" spans="1:6" x14ac:dyDescent="0.3">
      <c r="A3141" s="299" t="s">
        <v>496</v>
      </c>
      <c r="B3141" s="299" t="s">
        <v>449</v>
      </c>
      <c r="C3141" s="299" t="s">
        <v>35</v>
      </c>
      <c r="D3141" s="302">
        <v>2.3157894736842106</v>
      </c>
      <c r="E3141" s="302">
        <v>86</v>
      </c>
      <c r="F3141" s="299" t="s">
        <v>244</v>
      </c>
    </row>
    <row r="3142" spans="1:6" x14ac:dyDescent="0.3">
      <c r="A3142" s="299" t="s">
        <v>496</v>
      </c>
      <c r="B3142" s="299" t="s">
        <v>449</v>
      </c>
      <c r="C3142" s="299" t="s">
        <v>35</v>
      </c>
      <c r="D3142" s="302">
        <v>5127.5263157894733</v>
      </c>
      <c r="E3142" s="302">
        <v>100</v>
      </c>
      <c r="F3142" s="299" t="s">
        <v>101</v>
      </c>
    </row>
    <row r="3143" spans="1:6" x14ac:dyDescent="0.3">
      <c r="A3143" s="299" t="s">
        <v>496</v>
      </c>
      <c r="B3143" s="299" t="s">
        <v>449</v>
      </c>
      <c r="C3143" s="299" t="s">
        <v>35</v>
      </c>
      <c r="D3143" s="302">
        <v>1</v>
      </c>
      <c r="E3143" s="302">
        <v>104</v>
      </c>
      <c r="F3143" s="299" t="s">
        <v>245</v>
      </c>
    </row>
    <row r="3144" spans="1:6" x14ac:dyDescent="0.3">
      <c r="A3144" s="299" t="s">
        <v>496</v>
      </c>
      <c r="B3144" s="299" t="s">
        <v>449</v>
      </c>
      <c r="C3144" s="299" t="s">
        <v>35</v>
      </c>
      <c r="D3144" s="302">
        <v>2</v>
      </c>
      <c r="E3144" s="302">
        <v>108</v>
      </c>
      <c r="F3144" s="299" t="s">
        <v>246</v>
      </c>
    </row>
    <row r="3145" spans="1:6" x14ac:dyDescent="0.3">
      <c r="A3145" s="299" t="s">
        <v>496</v>
      </c>
      <c r="B3145" s="299" t="s">
        <v>449</v>
      </c>
      <c r="C3145" s="299" t="s">
        <v>35</v>
      </c>
      <c r="D3145" s="302">
        <v>151.36842105263156</v>
      </c>
      <c r="E3145" s="302">
        <v>112</v>
      </c>
      <c r="F3145" s="299" t="s">
        <v>247</v>
      </c>
    </row>
    <row r="3146" spans="1:6" x14ac:dyDescent="0.3">
      <c r="A3146" s="299" t="s">
        <v>496</v>
      </c>
      <c r="B3146" s="299" t="s">
        <v>449</v>
      </c>
      <c r="C3146" s="299" t="s">
        <v>35</v>
      </c>
      <c r="D3146" s="302">
        <v>1</v>
      </c>
      <c r="E3146" s="302">
        <v>116</v>
      </c>
      <c r="F3146" s="299" t="s">
        <v>248</v>
      </c>
    </row>
    <row r="3147" spans="1:6" x14ac:dyDescent="0.3">
      <c r="A3147" s="299" t="s">
        <v>496</v>
      </c>
      <c r="B3147" s="299" t="s">
        <v>449</v>
      </c>
      <c r="C3147" s="299" t="s">
        <v>35</v>
      </c>
      <c r="D3147" s="302">
        <v>24.421052631578945</v>
      </c>
      <c r="E3147" s="302">
        <v>120</v>
      </c>
      <c r="F3147" s="299" t="s">
        <v>249</v>
      </c>
    </row>
    <row r="3148" spans="1:6" x14ac:dyDescent="0.3">
      <c r="A3148" s="299" t="s">
        <v>496</v>
      </c>
      <c r="B3148" s="299" t="s">
        <v>449</v>
      </c>
      <c r="C3148" s="299" t="s">
        <v>35</v>
      </c>
      <c r="D3148" s="302">
        <v>102.05263157894737</v>
      </c>
      <c r="E3148" s="302">
        <v>124</v>
      </c>
      <c r="F3148" s="299" t="s">
        <v>250</v>
      </c>
    </row>
    <row r="3149" spans="1:6" x14ac:dyDescent="0.3">
      <c r="A3149" s="299" t="s">
        <v>496</v>
      </c>
      <c r="B3149" s="299" t="s">
        <v>449</v>
      </c>
      <c r="C3149" s="299" t="s">
        <v>35</v>
      </c>
      <c r="D3149" s="302">
        <v>127.36842105263158</v>
      </c>
      <c r="E3149" s="302">
        <v>132</v>
      </c>
      <c r="F3149" s="299" t="s">
        <v>251</v>
      </c>
    </row>
    <row r="3150" spans="1:6" x14ac:dyDescent="0.3">
      <c r="A3150" s="299" t="s">
        <v>496</v>
      </c>
      <c r="B3150" s="299" t="s">
        <v>449</v>
      </c>
      <c r="C3150" s="299" t="s">
        <v>35</v>
      </c>
      <c r="D3150" s="302">
        <v>2</v>
      </c>
      <c r="E3150" s="302">
        <v>140</v>
      </c>
      <c r="F3150" s="299" t="s">
        <v>378</v>
      </c>
    </row>
    <row r="3151" spans="1:6" x14ac:dyDescent="0.3">
      <c r="A3151" s="299" t="s">
        <v>496</v>
      </c>
      <c r="B3151" s="299" t="s">
        <v>449</v>
      </c>
      <c r="C3151" s="299" t="s">
        <v>35</v>
      </c>
      <c r="D3151" s="302">
        <v>10</v>
      </c>
      <c r="E3151" s="302">
        <v>144</v>
      </c>
      <c r="F3151" s="299" t="s">
        <v>253</v>
      </c>
    </row>
    <row r="3152" spans="1:6" x14ac:dyDescent="0.3">
      <c r="A3152" s="299" t="s">
        <v>496</v>
      </c>
      <c r="B3152" s="299" t="s">
        <v>449</v>
      </c>
      <c r="C3152" s="299" t="s">
        <v>35</v>
      </c>
      <c r="D3152" s="302">
        <v>708</v>
      </c>
      <c r="E3152" s="302">
        <v>152</v>
      </c>
      <c r="F3152" s="299" t="s">
        <v>254</v>
      </c>
    </row>
    <row r="3153" spans="1:6" x14ac:dyDescent="0.3">
      <c r="A3153" s="299" t="s">
        <v>496</v>
      </c>
      <c r="B3153" s="299" t="s">
        <v>449</v>
      </c>
      <c r="C3153" s="299" t="s">
        <v>35</v>
      </c>
      <c r="D3153" s="302">
        <v>6088.8421052631584</v>
      </c>
      <c r="E3153" s="302">
        <v>156</v>
      </c>
      <c r="F3153" s="299" t="s">
        <v>112</v>
      </c>
    </row>
    <row r="3154" spans="1:6" x14ac:dyDescent="0.3">
      <c r="A3154" s="299" t="s">
        <v>496</v>
      </c>
      <c r="B3154" s="299" t="s">
        <v>449</v>
      </c>
      <c r="C3154" s="299" t="s">
        <v>35</v>
      </c>
      <c r="D3154" s="302">
        <v>9</v>
      </c>
      <c r="E3154" s="302">
        <v>158</v>
      </c>
      <c r="F3154" s="299" t="s">
        <v>255</v>
      </c>
    </row>
    <row r="3155" spans="1:6" x14ac:dyDescent="0.3">
      <c r="A3155" s="299" t="s">
        <v>496</v>
      </c>
      <c r="B3155" s="299" t="s">
        <v>449</v>
      </c>
      <c r="C3155" s="299" t="s">
        <v>35</v>
      </c>
      <c r="D3155" s="302">
        <v>1</v>
      </c>
      <c r="E3155" s="302">
        <v>162</v>
      </c>
      <c r="F3155" s="299" t="s">
        <v>256</v>
      </c>
    </row>
    <row r="3156" spans="1:6" x14ac:dyDescent="0.3">
      <c r="A3156" s="299" t="s">
        <v>496</v>
      </c>
      <c r="B3156" s="299" t="s">
        <v>449</v>
      </c>
      <c r="C3156" s="299" t="s">
        <v>35</v>
      </c>
      <c r="D3156" s="302">
        <v>8566.6315789473683</v>
      </c>
      <c r="E3156" s="302">
        <v>170</v>
      </c>
      <c r="F3156" s="299" t="s">
        <v>102</v>
      </c>
    </row>
    <row r="3157" spans="1:6" x14ac:dyDescent="0.3">
      <c r="A3157" s="299" t="s">
        <v>496</v>
      </c>
      <c r="B3157" s="299" t="s">
        <v>449</v>
      </c>
      <c r="C3157" s="299" t="s">
        <v>35</v>
      </c>
      <c r="D3157" s="302">
        <v>3</v>
      </c>
      <c r="E3157" s="302">
        <v>174</v>
      </c>
      <c r="F3157" s="299" t="s">
        <v>257</v>
      </c>
    </row>
    <row r="3158" spans="1:6" x14ac:dyDescent="0.3">
      <c r="A3158" s="299" t="s">
        <v>496</v>
      </c>
      <c r="B3158" s="299" t="s">
        <v>449</v>
      </c>
      <c r="C3158" s="299" t="s">
        <v>35</v>
      </c>
      <c r="D3158" s="302">
        <v>33.315789473684205</v>
      </c>
      <c r="E3158" s="302">
        <v>178</v>
      </c>
      <c r="F3158" s="299" t="s">
        <v>258</v>
      </c>
    </row>
    <row r="3159" spans="1:6" x14ac:dyDescent="0.3">
      <c r="A3159" s="299" t="s">
        <v>496</v>
      </c>
      <c r="B3159" s="299" t="s">
        <v>449</v>
      </c>
      <c r="C3159" s="299" t="s">
        <v>35</v>
      </c>
      <c r="D3159" s="302">
        <v>3</v>
      </c>
      <c r="E3159" s="302">
        <v>180</v>
      </c>
      <c r="F3159" s="299" t="s">
        <v>259</v>
      </c>
    </row>
    <row r="3160" spans="1:6" x14ac:dyDescent="0.3">
      <c r="A3160" s="299" t="s">
        <v>496</v>
      </c>
      <c r="B3160" s="299" t="s">
        <v>449</v>
      </c>
      <c r="C3160" s="299" t="s">
        <v>35</v>
      </c>
      <c r="D3160" s="302">
        <v>58.263157894736835</v>
      </c>
      <c r="E3160" s="302">
        <v>188</v>
      </c>
      <c r="F3160" s="299" t="s">
        <v>260</v>
      </c>
    </row>
    <row r="3161" spans="1:6" x14ac:dyDescent="0.3">
      <c r="A3161" s="299" t="s">
        <v>496</v>
      </c>
      <c r="B3161" s="299" t="s">
        <v>449</v>
      </c>
      <c r="C3161" s="299" t="s">
        <v>35</v>
      </c>
      <c r="D3161" s="302">
        <v>62.263157894736842</v>
      </c>
      <c r="E3161" s="302">
        <v>191</v>
      </c>
      <c r="F3161" s="299" t="s">
        <v>103</v>
      </c>
    </row>
    <row r="3162" spans="1:6" x14ac:dyDescent="0.3">
      <c r="A3162" s="299" t="s">
        <v>496</v>
      </c>
      <c r="B3162" s="299" t="s">
        <v>449</v>
      </c>
      <c r="C3162" s="299" t="s">
        <v>35</v>
      </c>
      <c r="D3162" s="302">
        <v>1715.3684210526317</v>
      </c>
      <c r="E3162" s="302">
        <v>192</v>
      </c>
      <c r="F3162" s="299" t="s">
        <v>261</v>
      </c>
    </row>
    <row r="3163" spans="1:6" x14ac:dyDescent="0.3">
      <c r="A3163" s="299" t="s">
        <v>496</v>
      </c>
      <c r="B3163" s="299" t="s">
        <v>449</v>
      </c>
      <c r="C3163" s="299" t="s">
        <v>35</v>
      </c>
      <c r="D3163" s="302">
        <v>4</v>
      </c>
      <c r="E3163" s="302">
        <v>196</v>
      </c>
      <c r="F3163" s="299" t="s">
        <v>120</v>
      </c>
    </row>
    <row r="3164" spans="1:6" x14ac:dyDescent="0.3">
      <c r="A3164" s="299" t="s">
        <v>496</v>
      </c>
      <c r="B3164" s="299" t="s">
        <v>449</v>
      </c>
      <c r="C3164" s="299" t="s">
        <v>35</v>
      </c>
      <c r="D3164" s="302">
        <v>127.84210526315789</v>
      </c>
      <c r="E3164" s="302">
        <v>203</v>
      </c>
      <c r="F3164" s="299" t="s">
        <v>224</v>
      </c>
    </row>
    <row r="3165" spans="1:6" x14ac:dyDescent="0.3">
      <c r="A3165" s="299" t="s">
        <v>496</v>
      </c>
      <c r="B3165" s="299" t="s">
        <v>449</v>
      </c>
      <c r="C3165" s="299" t="s">
        <v>35</v>
      </c>
      <c r="D3165" s="302">
        <v>11.736842105263158</v>
      </c>
      <c r="E3165" s="302">
        <v>204</v>
      </c>
      <c r="F3165" s="299" t="s">
        <v>262</v>
      </c>
    </row>
    <row r="3166" spans="1:6" x14ac:dyDescent="0.3">
      <c r="A3166" s="299" t="s">
        <v>496</v>
      </c>
      <c r="B3166" s="299" t="s">
        <v>449</v>
      </c>
      <c r="C3166" s="299" t="s">
        <v>35</v>
      </c>
      <c r="D3166" s="302">
        <v>344.89473684210526</v>
      </c>
      <c r="E3166" s="302">
        <v>208</v>
      </c>
      <c r="F3166" s="299" t="s">
        <v>113</v>
      </c>
    </row>
    <row r="3167" spans="1:6" x14ac:dyDescent="0.3">
      <c r="A3167" s="299" t="s">
        <v>496</v>
      </c>
      <c r="B3167" s="299" t="s">
        <v>449</v>
      </c>
      <c r="C3167" s="299" t="s">
        <v>35</v>
      </c>
      <c r="D3167" s="302">
        <v>13.052631578947368</v>
      </c>
      <c r="E3167" s="302">
        <v>212</v>
      </c>
      <c r="F3167" s="299" t="s">
        <v>263</v>
      </c>
    </row>
    <row r="3168" spans="1:6" x14ac:dyDescent="0.3">
      <c r="A3168" s="299" t="s">
        <v>496</v>
      </c>
      <c r="B3168" s="299" t="s">
        <v>449</v>
      </c>
      <c r="C3168" s="299" t="s">
        <v>35</v>
      </c>
      <c r="D3168" s="302">
        <v>1150</v>
      </c>
      <c r="E3168" s="302">
        <v>214</v>
      </c>
      <c r="F3168" s="299" t="s">
        <v>225</v>
      </c>
    </row>
    <row r="3169" spans="1:6" x14ac:dyDescent="0.3">
      <c r="A3169" s="299" t="s">
        <v>496</v>
      </c>
      <c r="B3169" s="299" t="s">
        <v>449</v>
      </c>
      <c r="C3169" s="299" t="s">
        <v>35</v>
      </c>
      <c r="D3169" s="302">
        <v>3564.2105263157896</v>
      </c>
      <c r="E3169" s="302">
        <v>218</v>
      </c>
      <c r="F3169" s="299" t="s">
        <v>114</v>
      </c>
    </row>
    <row r="3170" spans="1:6" x14ac:dyDescent="0.3">
      <c r="A3170" s="299" t="s">
        <v>496</v>
      </c>
      <c r="B3170" s="299" t="s">
        <v>449</v>
      </c>
      <c r="C3170" s="299" t="s">
        <v>35</v>
      </c>
      <c r="D3170" s="302">
        <v>355.0526315789474</v>
      </c>
      <c r="E3170" s="302">
        <v>222</v>
      </c>
      <c r="F3170" s="299" t="s">
        <v>264</v>
      </c>
    </row>
    <row r="3171" spans="1:6" x14ac:dyDescent="0.3">
      <c r="A3171" s="299" t="s">
        <v>496</v>
      </c>
      <c r="B3171" s="299" t="s">
        <v>449</v>
      </c>
      <c r="C3171" s="299" t="s">
        <v>35</v>
      </c>
      <c r="D3171" s="302">
        <v>139.47368421052633</v>
      </c>
      <c r="E3171" s="302">
        <v>226</v>
      </c>
      <c r="F3171" s="299" t="s">
        <v>265</v>
      </c>
    </row>
    <row r="3172" spans="1:6" x14ac:dyDescent="0.3">
      <c r="A3172" s="299" t="s">
        <v>496</v>
      </c>
      <c r="B3172" s="299" t="s">
        <v>449</v>
      </c>
      <c r="C3172" s="299" t="s">
        <v>35</v>
      </c>
      <c r="D3172" s="302">
        <v>9</v>
      </c>
      <c r="E3172" s="302">
        <v>231</v>
      </c>
      <c r="F3172" s="299" t="s">
        <v>266</v>
      </c>
    </row>
    <row r="3173" spans="1:6" x14ac:dyDescent="0.3">
      <c r="A3173" s="299" t="s">
        <v>496</v>
      </c>
      <c r="B3173" s="299" t="s">
        <v>449</v>
      </c>
      <c r="C3173" s="299" t="s">
        <v>35</v>
      </c>
      <c r="D3173" s="302">
        <v>46.631578947368425</v>
      </c>
      <c r="E3173" s="302">
        <v>233</v>
      </c>
      <c r="F3173" s="299" t="s">
        <v>104</v>
      </c>
    </row>
    <row r="3174" spans="1:6" x14ac:dyDescent="0.3">
      <c r="A3174" s="299" t="s">
        <v>496</v>
      </c>
      <c r="B3174" s="299" t="s">
        <v>449</v>
      </c>
      <c r="C3174" s="299" t="s">
        <v>35</v>
      </c>
      <c r="D3174" s="302">
        <v>4</v>
      </c>
      <c r="E3174" s="302">
        <v>238</v>
      </c>
      <c r="F3174" s="299" t="s">
        <v>403</v>
      </c>
    </row>
    <row r="3175" spans="1:6" x14ac:dyDescent="0.3">
      <c r="A3175" s="299" t="s">
        <v>496</v>
      </c>
      <c r="B3175" s="299" t="s">
        <v>449</v>
      </c>
      <c r="C3175" s="299" t="s">
        <v>35</v>
      </c>
      <c r="D3175" s="302">
        <v>1</v>
      </c>
      <c r="E3175" s="302">
        <v>239</v>
      </c>
      <c r="F3175" s="299" t="s">
        <v>404</v>
      </c>
    </row>
    <row r="3176" spans="1:6" x14ac:dyDescent="0.3">
      <c r="A3176" s="299" t="s">
        <v>496</v>
      </c>
      <c r="B3176" s="299" t="s">
        <v>449</v>
      </c>
      <c r="C3176" s="299" t="s">
        <v>35</v>
      </c>
      <c r="D3176" s="302">
        <v>1</v>
      </c>
      <c r="E3176" s="302">
        <v>242</v>
      </c>
      <c r="F3176" s="299" t="s">
        <v>405</v>
      </c>
    </row>
    <row r="3177" spans="1:6" x14ac:dyDescent="0.3">
      <c r="A3177" s="299" t="s">
        <v>496</v>
      </c>
      <c r="B3177" s="299" t="s">
        <v>449</v>
      </c>
      <c r="C3177" s="299" t="s">
        <v>35</v>
      </c>
      <c r="D3177" s="302">
        <v>369.10526315789474</v>
      </c>
      <c r="E3177" s="302">
        <v>246</v>
      </c>
      <c r="F3177" s="299" t="s">
        <v>116</v>
      </c>
    </row>
    <row r="3178" spans="1:6" x14ac:dyDescent="0.3">
      <c r="A3178" s="299" t="s">
        <v>496</v>
      </c>
      <c r="B3178" s="299" t="s">
        <v>449</v>
      </c>
      <c r="C3178" s="299" t="s">
        <v>35</v>
      </c>
      <c r="D3178" s="302">
        <v>3370.7368421052629</v>
      </c>
      <c r="E3178" s="302">
        <v>250</v>
      </c>
      <c r="F3178" s="299" t="s">
        <v>105</v>
      </c>
    </row>
    <row r="3179" spans="1:6" x14ac:dyDescent="0.3">
      <c r="A3179" s="299" t="s">
        <v>496</v>
      </c>
      <c r="B3179" s="299" t="s">
        <v>449</v>
      </c>
      <c r="C3179" s="299" t="s">
        <v>35</v>
      </c>
      <c r="D3179" s="302">
        <v>1</v>
      </c>
      <c r="E3179" s="302">
        <v>254</v>
      </c>
      <c r="F3179" s="299" t="s">
        <v>406</v>
      </c>
    </row>
    <row r="3180" spans="1:6" x14ac:dyDescent="0.3">
      <c r="A3180" s="299" t="s">
        <v>496</v>
      </c>
      <c r="B3180" s="299" t="s">
        <v>449</v>
      </c>
      <c r="C3180" s="299" t="s">
        <v>35</v>
      </c>
      <c r="D3180" s="302">
        <v>1</v>
      </c>
      <c r="E3180" s="302">
        <v>262</v>
      </c>
      <c r="F3180" s="299" t="s">
        <v>409</v>
      </c>
    </row>
    <row r="3181" spans="1:6" x14ac:dyDescent="0.3">
      <c r="A3181" s="299" t="s">
        <v>496</v>
      </c>
      <c r="B3181" s="299" t="s">
        <v>449</v>
      </c>
      <c r="C3181" s="299" t="s">
        <v>35</v>
      </c>
      <c r="D3181" s="302">
        <v>2</v>
      </c>
      <c r="E3181" s="302">
        <v>266</v>
      </c>
      <c r="F3181" s="299" t="s">
        <v>268</v>
      </c>
    </row>
    <row r="3182" spans="1:6" x14ac:dyDescent="0.3">
      <c r="A3182" s="299" t="s">
        <v>496</v>
      </c>
      <c r="B3182" s="299" t="s">
        <v>449</v>
      </c>
      <c r="C3182" s="299" t="s">
        <v>35</v>
      </c>
      <c r="D3182" s="302">
        <v>981.31578947368416</v>
      </c>
      <c r="E3182" s="302">
        <v>268</v>
      </c>
      <c r="F3182" s="299" t="s">
        <v>269</v>
      </c>
    </row>
    <row r="3183" spans="1:6" x14ac:dyDescent="0.3">
      <c r="A3183" s="299" t="s">
        <v>496</v>
      </c>
      <c r="B3183" s="299" t="s">
        <v>449</v>
      </c>
      <c r="C3183" s="299" t="s">
        <v>35</v>
      </c>
      <c r="D3183" s="302">
        <v>98.94736842105263</v>
      </c>
      <c r="E3183" s="302">
        <v>270</v>
      </c>
      <c r="F3183" s="299" t="s">
        <v>270</v>
      </c>
    </row>
    <row r="3184" spans="1:6" x14ac:dyDescent="0.3">
      <c r="A3184" s="299" t="s">
        <v>496</v>
      </c>
      <c r="B3184" s="299" t="s">
        <v>449</v>
      </c>
      <c r="C3184" s="299" t="s">
        <v>35</v>
      </c>
      <c r="D3184" s="302">
        <v>1</v>
      </c>
      <c r="E3184" s="302">
        <v>275</v>
      </c>
      <c r="F3184" s="299" t="s">
        <v>271</v>
      </c>
    </row>
    <row r="3185" spans="1:6" x14ac:dyDescent="0.3">
      <c r="A3185" s="299" t="s">
        <v>496</v>
      </c>
      <c r="B3185" s="299" t="s">
        <v>449</v>
      </c>
      <c r="C3185" s="299" t="s">
        <v>35</v>
      </c>
      <c r="D3185" s="302">
        <v>5912.9473684210534</v>
      </c>
      <c r="E3185" s="302">
        <v>276</v>
      </c>
      <c r="F3185" s="299" t="s">
        <v>99</v>
      </c>
    </row>
    <row r="3186" spans="1:6" x14ac:dyDescent="0.3">
      <c r="A3186" s="299" t="s">
        <v>496</v>
      </c>
      <c r="B3186" s="299" t="s">
        <v>449</v>
      </c>
      <c r="C3186" s="299" t="s">
        <v>35</v>
      </c>
      <c r="D3186" s="302">
        <v>81.368421052631589</v>
      </c>
      <c r="E3186" s="302">
        <v>288</v>
      </c>
      <c r="F3186" s="299" t="s">
        <v>272</v>
      </c>
    </row>
    <row r="3187" spans="1:6" x14ac:dyDescent="0.3">
      <c r="A3187" s="299" t="s">
        <v>496</v>
      </c>
      <c r="B3187" s="299" t="s">
        <v>449</v>
      </c>
      <c r="C3187" s="299" t="s">
        <v>35</v>
      </c>
      <c r="D3187" s="302">
        <v>6.7894736842105265</v>
      </c>
      <c r="E3187" s="302">
        <v>292</v>
      </c>
      <c r="F3187" s="299" t="s">
        <v>273</v>
      </c>
    </row>
    <row r="3188" spans="1:6" x14ac:dyDescent="0.3">
      <c r="A3188" s="299" t="s">
        <v>496</v>
      </c>
      <c r="B3188" s="299" t="s">
        <v>449</v>
      </c>
      <c r="C3188" s="299" t="s">
        <v>35</v>
      </c>
      <c r="D3188" s="302">
        <v>101.26315789473685</v>
      </c>
      <c r="E3188" s="302">
        <v>300</v>
      </c>
      <c r="F3188" s="299" t="s">
        <v>117</v>
      </c>
    </row>
    <row r="3189" spans="1:6" x14ac:dyDescent="0.3">
      <c r="A3189" s="299" t="s">
        <v>496</v>
      </c>
      <c r="B3189" s="299" t="s">
        <v>449</v>
      </c>
      <c r="C3189" s="299" t="s">
        <v>35</v>
      </c>
      <c r="D3189" s="302">
        <v>1</v>
      </c>
      <c r="E3189" s="302">
        <v>312</v>
      </c>
      <c r="F3189" s="299" t="s">
        <v>410</v>
      </c>
    </row>
    <row r="3190" spans="1:6" x14ac:dyDescent="0.3">
      <c r="A3190" s="299" t="s">
        <v>496</v>
      </c>
      <c r="B3190" s="299" t="s">
        <v>449</v>
      </c>
      <c r="C3190" s="299" t="s">
        <v>35</v>
      </c>
      <c r="D3190" s="302">
        <v>114.63157894736842</v>
      </c>
      <c r="E3190" s="302">
        <v>320</v>
      </c>
      <c r="F3190" s="299" t="s">
        <v>274</v>
      </c>
    </row>
    <row r="3191" spans="1:6" x14ac:dyDescent="0.3">
      <c r="A3191" s="299" t="s">
        <v>496</v>
      </c>
      <c r="B3191" s="299" t="s">
        <v>449</v>
      </c>
      <c r="C3191" s="299" t="s">
        <v>35</v>
      </c>
      <c r="D3191" s="302">
        <v>20.736842105263158</v>
      </c>
      <c r="E3191" s="302">
        <v>324</v>
      </c>
      <c r="F3191" s="299" t="s">
        <v>275</v>
      </c>
    </row>
    <row r="3192" spans="1:6" x14ac:dyDescent="0.3">
      <c r="A3192" s="299" t="s">
        <v>496</v>
      </c>
      <c r="B3192" s="299" t="s">
        <v>449</v>
      </c>
      <c r="C3192" s="299" t="s">
        <v>35</v>
      </c>
      <c r="D3192" s="302">
        <v>2</v>
      </c>
      <c r="E3192" s="302">
        <v>328</v>
      </c>
      <c r="F3192" s="299" t="s">
        <v>276</v>
      </c>
    </row>
    <row r="3193" spans="1:6" x14ac:dyDescent="0.3">
      <c r="A3193" s="299" t="s">
        <v>496</v>
      </c>
      <c r="B3193" s="299" t="s">
        <v>449</v>
      </c>
      <c r="C3193" s="299" t="s">
        <v>35</v>
      </c>
      <c r="D3193" s="302">
        <v>8</v>
      </c>
      <c r="E3193" s="302">
        <v>332</v>
      </c>
      <c r="F3193" s="299" t="s">
        <v>277</v>
      </c>
    </row>
    <row r="3194" spans="1:6" x14ac:dyDescent="0.3">
      <c r="A3194" s="299" t="s">
        <v>496</v>
      </c>
      <c r="B3194" s="299" t="s">
        <v>449</v>
      </c>
      <c r="C3194" s="299" t="s">
        <v>35</v>
      </c>
      <c r="D3194" s="302">
        <v>2199.6842105263158</v>
      </c>
      <c r="E3194" s="302">
        <v>340</v>
      </c>
      <c r="F3194" s="299" t="s">
        <v>190</v>
      </c>
    </row>
    <row r="3195" spans="1:6" x14ac:dyDescent="0.3">
      <c r="A3195" s="299" t="s">
        <v>496</v>
      </c>
      <c r="B3195" s="299" t="s">
        <v>449</v>
      </c>
      <c r="C3195" s="299" t="s">
        <v>35</v>
      </c>
      <c r="D3195" s="302">
        <v>2</v>
      </c>
      <c r="E3195" s="302">
        <v>344</v>
      </c>
      <c r="F3195" s="299" t="s">
        <v>278</v>
      </c>
    </row>
    <row r="3196" spans="1:6" x14ac:dyDescent="0.3">
      <c r="A3196" s="299" t="s">
        <v>496</v>
      </c>
      <c r="B3196" s="299" t="s">
        <v>449</v>
      </c>
      <c r="C3196" s="299" t="s">
        <v>35</v>
      </c>
      <c r="D3196" s="302">
        <v>199.15789473684211</v>
      </c>
      <c r="E3196" s="302">
        <v>348</v>
      </c>
      <c r="F3196" s="299" t="s">
        <v>279</v>
      </c>
    </row>
    <row r="3197" spans="1:6" x14ac:dyDescent="0.3">
      <c r="A3197" s="299" t="s">
        <v>496</v>
      </c>
      <c r="B3197" s="299" t="s">
        <v>449</v>
      </c>
      <c r="C3197" s="299" t="s">
        <v>35</v>
      </c>
      <c r="D3197" s="302">
        <v>19</v>
      </c>
      <c r="E3197" s="302">
        <v>352</v>
      </c>
      <c r="F3197" s="299" t="s">
        <v>280</v>
      </c>
    </row>
    <row r="3198" spans="1:6" x14ac:dyDescent="0.3">
      <c r="A3198" s="299" t="s">
        <v>496</v>
      </c>
      <c r="B3198" s="299" t="s">
        <v>449</v>
      </c>
      <c r="C3198" s="299" t="s">
        <v>35</v>
      </c>
      <c r="D3198" s="302">
        <v>386.89473684210526</v>
      </c>
      <c r="E3198" s="302">
        <v>356</v>
      </c>
      <c r="F3198" s="299" t="s">
        <v>281</v>
      </c>
    </row>
    <row r="3199" spans="1:6" x14ac:dyDescent="0.3">
      <c r="A3199" s="299" t="s">
        <v>496</v>
      </c>
      <c r="B3199" s="299" t="s">
        <v>449</v>
      </c>
      <c r="C3199" s="299" t="s">
        <v>35</v>
      </c>
      <c r="D3199" s="302">
        <v>33.736842105263158</v>
      </c>
      <c r="E3199" s="302">
        <v>360</v>
      </c>
      <c r="F3199" s="299" t="s">
        <v>282</v>
      </c>
    </row>
    <row r="3200" spans="1:6" x14ac:dyDescent="0.3">
      <c r="A3200" s="299" t="s">
        <v>496</v>
      </c>
      <c r="B3200" s="299" t="s">
        <v>449</v>
      </c>
      <c r="C3200" s="299" t="s">
        <v>35</v>
      </c>
      <c r="D3200" s="302">
        <v>45.684210526315788</v>
      </c>
      <c r="E3200" s="302">
        <v>364</v>
      </c>
      <c r="F3200" s="299" t="s">
        <v>283</v>
      </c>
    </row>
    <row r="3201" spans="1:6" x14ac:dyDescent="0.3">
      <c r="A3201" s="299" t="s">
        <v>496</v>
      </c>
      <c r="B3201" s="299" t="s">
        <v>449</v>
      </c>
      <c r="C3201" s="299" t="s">
        <v>35</v>
      </c>
      <c r="D3201" s="302">
        <v>8.8947368421052637</v>
      </c>
      <c r="E3201" s="302">
        <v>368</v>
      </c>
      <c r="F3201" s="299" t="s">
        <v>284</v>
      </c>
    </row>
    <row r="3202" spans="1:6" x14ac:dyDescent="0.3">
      <c r="A3202" s="299" t="s">
        <v>496</v>
      </c>
      <c r="B3202" s="299" t="s">
        <v>449</v>
      </c>
      <c r="C3202" s="299" t="s">
        <v>35</v>
      </c>
      <c r="D3202" s="302">
        <v>685</v>
      </c>
      <c r="E3202" s="302">
        <v>372</v>
      </c>
      <c r="F3202" s="299" t="s">
        <v>106</v>
      </c>
    </row>
    <row r="3203" spans="1:6" x14ac:dyDescent="0.3">
      <c r="A3203" s="299" t="s">
        <v>496</v>
      </c>
      <c r="B3203" s="299" t="s">
        <v>449</v>
      </c>
      <c r="C3203" s="299" t="s">
        <v>35</v>
      </c>
      <c r="D3203" s="302">
        <v>23.578947368421051</v>
      </c>
      <c r="E3203" s="302">
        <v>376</v>
      </c>
      <c r="F3203" s="299" t="s">
        <v>285</v>
      </c>
    </row>
    <row r="3204" spans="1:6" x14ac:dyDescent="0.3">
      <c r="A3204" s="299" t="s">
        <v>496</v>
      </c>
      <c r="B3204" s="299" t="s">
        <v>449</v>
      </c>
      <c r="C3204" s="299" t="s">
        <v>35</v>
      </c>
      <c r="D3204" s="302">
        <v>6789.7368421052624</v>
      </c>
      <c r="E3204" s="302">
        <v>380</v>
      </c>
      <c r="F3204" s="299" t="s">
        <v>107</v>
      </c>
    </row>
    <row r="3205" spans="1:6" x14ac:dyDescent="0.3">
      <c r="A3205" s="299" t="s">
        <v>496</v>
      </c>
      <c r="B3205" s="299" t="s">
        <v>449</v>
      </c>
      <c r="C3205" s="299" t="s">
        <v>35</v>
      </c>
      <c r="D3205" s="302">
        <v>20.05263157894737</v>
      </c>
      <c r="E3205" s="302">
        <v>384</v>
      </c>
      <c r="F3205" s="299" t="s">
        <v>286</v>
      </c>
    </row>
    <row r="3206" spans="1:6" x14ac:dyDescent="0.3">
      <c r="A3206" s="299" t="s">
        <v>496</v>
      </c>
      <c r="B3206" s="299" t="s">
        <v>449</v>
      </c>
      <c r="C3206" s="299" t="s">
        <v>35</v>
      </c>
      <c r="D3206" s="302">
        <v>6</v>
      </c>
      <c r="E3206" s="302">
        <v>388</v>
      </c>
      <c r="F3206" s="299" t="s">
        <v>287</v>
      </c>
    </row>
    <row r="3207" spans="1:6" x14ac:dyDescent="0.3">
      <c r="A3207" s="299" t="s">
        <v>496</v>
      </c>
      <c r="B3207" s="299" t="s">
        <v>449</v>
      </c>
      <c r="C3207" s="299" t="s">
        <v>35</v>
      </c>
      <c r="D3207" s="302">
        <v>320.73684210526318</v>
      </c>
      <c r="E3207" s="302">
        <v>392</v>
      </c>
      <c r="F3207" s="299" t="s">
        <v>288</v>
      </c>
    </row>
    <row r="3208" spans="1:6" x14ac:dyDescent="0.3">
      <c r="A3208" s="299" t="s">
        <v>496</v>
      </c>
      <c r="B3208" s="299" t="s">
        <v>449</v>
      </c>
      <c r="C3208" s="299" t="s">
        <v>35</v>
      </c>
      <c r="D3208" s="302">
        <v>27.789473684210527</v>
      </c>
      <c r="E3208" s="302">
        <v>398</v>
      </c>
      <c r="F3208" s="299" t="s">
        <v>289</v>
      </c>
    </row>
    <row r="3209" spans="1:6" x14ac:dyDescent="0.3">
      <c r="A3209" s="299" t="s">
        <v>496</v>
      </c>
      <c r="B3209" s="299" t="s">
        <v>449</v>
      </c>
      <c r="C3209" s="299" t="s">
        <v>35</v>
      </c>
      <c r="D3209" s="302">
        <v>20.421052631578949</v>
      </c>
      <c r="E3209" s="302">
        <v>404</v>
      </c>
      <c r="F3209" s="299" t="s">
        <v>291</v>
      </c>
    </row>
    <row r="3210" spans="1:6" x14ac:dyDescent="0.3">
      <c r="A3210" s="299" t="s">
        <v>496</v>
      </c>
      <c r="B3210" s="299" t="s">
        <v>449</v>
      </c>
      <c r="C3210" s="299" t="s">
        <v>35</v>
      </c>
      <c r="D3210" s="302">
        <v>30</v>
      </c>
      <c r="E3210" s="302">
        <v>408</v>
      </c>
      <c r="F3210" s="299" t="s">
        <v>292</v>
      </c>
    </row>
    <row r="3211" spans="1:6" x14ac:dyDescent="0.3">
      <c r="A3211" s="299" t="s">
        <v>496</v>
      </c>
      <c r="B3211" s="299" t="s">
        <v>449</v>
      </c>
      <c r="C3211" s="299" t="s">
        <v>35</v>
      </c>
      <c r="D3211" s="302">
        <v>69.736842105263165</v>
      </c>
      <c r="E3211" s="302">
        <v>410</v>
      </c>
      <c r="F3211" s="299" t="s">
        <v>293</v>
      </c>
    </row>
    <row r="3212" spans="1:6" x14ac:dyDescent="0.3">
      <c r="A3212" s="299" t="s">
        <v>496</v>
      </c>
      <c r="B3212" s="299" t="s">
        <v>449</v>
      </c>
      <c r="C3212" s="299" t="s">
        <v>35</v>
      </c>
      <c r="D3212" s="302">
        <v>1.5789473684210527</v>
      </c>
      <c r="E3212" s="302">
        <v>414</v>
      </c>
      <c r="F3212" s="299" t="s">
        <v>294</v>
      </c>
    </row>
    <row r="3213" spans="1:6" x14ac:dyDescent="0.3">
      <c r="A3213" s="299" t="s">
        <v>496</v>
      </c>
      <c r="B3213" s="299" t="s">
        <v>449</v>
      </c>
      <c r="C3213" s="299" t="s">
        <v>35</v>
      </c>
      <c r="D3213" s="302">
        <v>8</v>
      </c>
      <c r="E3213" s="302">
        <v>417</v>
      </c>
      <c r="F3213" s="299" t="s">
        <v>295</v>
      </c>
    </row>
    <row r="3214" spans="1:6" x14ac:dyDescent="0.3">
      <c r="A3214" s="299" t="s">
        <v>496</v>
      </c>
      <c r="B3214" s="299" t="s">
        <v>449</v>
      </c>
      <c r="C3214" s="299" t="s">
        <v>35</v>
      </c>
      <c r="D3214" s="302">
        <v>18.05263157894737</v>
      </c>
      <c r="E3214" s="302">
        <v>422</v>
      </c>
      <c r="F3214" s="299" t="s">
        <v>297</v>
      </c>
    </row>
    <row r="3215" spans="1:6" x14ac:dyDescent="0.3">
      <c r="A3215" s="299" t="s">
        <v>496</v>
      </c>
      <c r="B3215" s="299" t="s">
        <v>449</v>
      </c>
      <c r="C3215" s="299" t="s">
        <v>35</v>
      </c>
      <c r="D3215" s="302">
        <v>1</v>
      </c>
      <c r="E3215" s="302">
        <v>426</v>
      </c>
      <c r="F3215" s="299" t="s">
        <v>298</v>
      </c>
    </row>
    <row r="3216" spans="1:6" x14ac:dyDescent="0.3">
      <c r="A3216" s="299" t="s">
        <v>496</v>
      </c>
      <c r="B3216" s="299" t="s">
        <v>449</v>
      </c>
      <c r="C3216" s="299" t="s">
        <v>35</v>
      </c>
      <c r="D3216" s="302">
        <v>111.68421052631579</v>
      </c>
      <c r="E3216" s="302">
        <v>428</v>
      </c>
      <c r="F3216" s="299" t="s">
        <v>108</v>
      </c>
    </row>
    <row r="3217" spans="1:6" x14ac:dyDescent="0.3">
      <c r="A3217" s="299" t="s">
        <v>496</v>
      </c>
      <c r="B3217" s="299" t="s">
        <v>449</v>
      </c>
      <c r="C3217" s="299" t="s">
        <v>35</v>
      </c>
      <c r="D3217" s="302">
        <v>5</v>
      </c>
      <c r="E3217" s="302">
        <v>430</v>
      </c>
      <c r="F3217" s="299" t="s">
        <v>383</v>
      </c>
    </row>
    <row r="3218" spans="1:6" x14ac:dyDescent="0.3">
      <c r="A3218" s="299" t="s">
        <v>496</v>
      </c>
      <c r="B3218" s="299" t="s">
        <v>449</v>
      </c>
      <c r="C3218" s="299" t="s">
        <v>35</v>
      </c>
      <c r="D3218" s="302">
        <v>5</v>
      </c>
      <c r="E3218" s="302">
        <v>434</v>
      </c>
      <c r="F3218" s="299" t="s">
        <v>299</v>
      </c>
    </row>
    <row r="3219" spans="1:6" x14ac:dyDescent="0.3">
      <c r="A3219" s="299" t="s">
        <v>496</v>
      </c>
      <c r="B3219" s="299" t="s">
        <v>449</v>
      </c>
      <c r="C3219" s="299" t="s">
        <v>35</v>
      </c>
      <c r="D3219" s="302">
        <v>2</v>
      </c>
      <c r="E3219" s="302">
        <v>438</v>
      </c>
      <c r="F3219" s="299" t="s">
        <v>300</v>
      </c>
    </row>
    <row r="3220" spans="1:6" x14ac:dyDescent="0.3">
      <c r="A3220" s="299" t="s">
        <v>496</v>
      </c>
      <c r="B3220" s="299" t="s">
        <v>449</v>
      </c>
      <c r="C3220" s="299" t="s">
        <v>35</v>
      </c>
      <c r="D3220" s="302">
        <v>614.57894736842104</v>
      </c>
      <c r="E3220" s="302">
        <v>440</v>
      </c>
      <c r="F3220" s="299" t="s">
        <v>118</v>
      </c>
    </row>
    <row r="3221" spans="1:6" x14ac:dyDescent="0.3">
      <c r="A3221" s="299" t="s">
        <v>496</v>
      </c>
      <c r="B3221" s="299" t="s">
        <v>449</v>
      </c>
      <c r="C3221" s="299" t="s">
        <v>35</v>
      </c>
      <c r="D3221" s="302">
        <v>9.8421052631578956</v>
      </c>
      <c r="E3221" s="302">
        <v>442</v>
      </c>
      <c r="F3221" s="299" t="s">
        <v>121</v>
      </c>
    </row>
    <row r="3222" spans="1:6" x14ac:dyDescent="0.3">
      <c r="A3222" s="299" t="s">
        <v>496</v>
      </c>
      <c r="B3222" s="299" t="s">
        <v>449</v>
      </c>
      <c r="C3222" s="299" t="s">
        <v>35</v>
      </c>
      <c r="D3222" s="302">
        <v>4</v>
      </c>
      <c r="E3222" s="302">
        <v>450</v>
      </c>
      <c r="F3222" s="299" t="s">
        <v>301</v>
      </c>
    </row>
    <row r="3223" spans="1:6" x14ac:dyDescent="0.3">
      <c r="A3223" s="299" t="s">
        <v>496</v>
      </c>
      <c r="B3223" s="299" t="s">
        <v>449</v>
      </c>
      <c r="C3223" s="299" t="s">
        <v>35</v>
      </c>
      <c r="D3223" s="302">
        <v>13.052631578947368</v>
      </c>
      <c r="E3223" s="302">
        <v>458</v>
      </c>
      <c r="F3223" s="299" t="s">
        <v>303</v>
      </c>
    </row>
    <row r="3224" spans="1:6" x14ac:dyDescent="0.3">
      <c r="A3224" s="299" t="s">
        <v>496</v>
      </c>
      <c r="B3224" s="299" t="s">
        <v>449</v>
      </c>
      <c r="C3224" s="299" t="s">
        <v>35</v>
      </c>
      <c r="D3224" s="302">
        <v>1</v>
      </c>
      <c r="E3224" s="302">
        <v>462</v>
      </c>
      <c r="F3224" s="299" t="s">
        <v>384</v>
      </c>
    </row>
    <row r="3225" spans="1:6" x14ac:dyDescent="0.3">
      <c r="A3225" s="299" t="s">
        <v>496</v>
      </c>
      <c r="B3225" s="299" t="s">
        <v>449</v>
      </c>
      <c r="C3225" s="299" t="s">
        <v>35</v>
      </c>
      <c r="D3225" s="302">
        <v>27.210526315789473</v>
      </c>
      <c r="E3225" s="302">
        <v>466</v>
      </c>
      <c r="F3225" s="299" t="s">
        <v>304</v>
      </c>
    </row>
    <row r="3226" spans="1:6" x14ac:dyDescent="0.3">
      <c r="A3226" s="299" t="s">
        <v>496</v>
      </c>
      <c r="B3226" s="299" t="s">
        <v>449</v>
      </c>
      <c r="C3226" s="299" t="s">
        <v>35</v>
      </c>
      <c r="D3226" s="302">
        <v>5</v>
      </c>
      <c r="E3226" s="302">
        <v>470</v>
      </c>
      <c r="F3226" s="299" t="s">
        <v>122</v>
      </c>
    </row>
    <row r="3227" spans="1:6" x14ac:dyDescent="0.3">
      <c r="A3227" s="299" t="s">
        <v>496</v>
      </c>
      <c r="B3227" s="299" t="s">
        <v>449</v>
      </c>
      <c r="C3227" s="299" t="s">
        <v>35</v>
      </c>
      <c r="D3227" s="302">
        <v>1</v>
      </c>
      <c r="E3227" s="302">
        <v>474</v>
      </c>
      <c r="F3227" s="299" t="s">
        <v>385</v>
      </c>
    </row>
    <row r="3228" spans="1:6" x14ac:dyDescent="0.3">
      <c r="A3228" s="299" t="s">
        <v>496</v>
      </c>
      <c r="B3228" s="299" t="s">
        <v>449</v>
      </c>
      <c r="C3228" s="299" t="s">
        <v>35</v>
      </c>
      <c r="D3228" s="302">
        <v>24.894736842105264</v>
      </c>
      <c r="E3228" s="302">
        <v>478</v>
      </c>
      <c r="F3228" s="299" t="s">
        <v>305</v>
      </c>
    </row>
    <row r="3229" spans="1:6" x14ac:dyDescent="0.3">
      <c r="A3229" s="299" t="s">
        <v>496</v>
      </c>
      <c r="B3229" s="299" t="s">
        <v>449</v>
      </c>
      <c r="C3229" s="299" t="s">
        <v>35</v>
      </c>
      <c r="D3229" s="302">
        <v>1</v>
      </c>
      <c r="E3229" s="302">
        <v>480</v>
      </c>
      <c r="F3229" s="299" t="s">
        <v>306</v>
      </c>
    </row>
    <row r="3230" spans="1:6" x14ac:dyDescent="0.3">
      <c r="A3230" s="299" t="s">
        <v>496</v>
      </c>
      <c r="B3230" s="299" t="s">
        <v>449</v>
      </c>
      <c r="C3230" s="299" t="s">
        <v>35</v>
      </c>
      <c r="D3230" s="302">
        <v>432.36842105263156</v>
      </c>
      <c r="E3230" s="302">
        <v>484</v>
      </c>
      <c r="F3230" s="299" t="s">
        <v>307</v>
      </c>
    </row>
    <row r="3231" spans="1:6" x14ac:dyDescent="0.3">
      <c r="A3231" s="299" t="s">
        <v>496</v>
      </c>
      <c r="B3231" s="299" t="s">
        <v>449</v>
      </c>
      <c r="C3231" s="299" t="s">
        <v>35</v>
      </c>
      <c r="D3231" s="302">
        <v>27.578947368421055</v>
      </c>
      <c r="E3231" s="302">
        <v>496</v>
      </c>
      <c r="F3231" s="299" t="s">
        <v>309</v>
      </c>
    </row>
    <row r="3232" spans="1:6" x14ac:dyDescent="0.3">
      <c r="A3232" s="299" t="s">
        <v>496</v>
      </c>
      <c r="B3232" s="299" t="s">
        <v>449</v>
      </c>
      <c r="C3232" s="299" t="s">
        <v>35</v>
      </c>
      <c r="D3232" s="302">
        <v>597.8947368421052</v>
      </c>
      <c r="E3232" s="302">
        <v>498</v>
      </c>
      <c r="F3232" s="299" t="s">
        <v>310</v>
      </c>
    </row>
    <row r="3233" spans="1:6" x14ac:dyDescent="0.3">
      <c r="A3233" s="299" t="s">
        <v>496</v>
      </c>
      <c r="B3233" s="299" t="s">
        <v>449</v>
      </c>
      <c r="C3233" s="299" t="s">
        <v>35</v>
      </c>
      <c r="D3233" s="302">
        <v>1.1052631578947369</v>
      </c>
      <c r="E3233" s="302">
        <v>499</v>
      </c>
      <c r="F3233" s="299" t="s">
        <v>311</v>
      </c>
    </row>
    <row r="3234" spans="1:6" x14ac:dyDescent="0.3">
      <c r="A3234" s="299" t="s">
        <v>496</v>
      </c>
      <c r="B3234" s="299" t="s">
        <v>449</v>
      </c>
      <c r="C3234" s="299" t="s">
        <v>35</v>
      </c>
      <c r="D3234" s="302">
        <v>8.526315789473685</v>
      </c>
      <c r="E3234" s="302">
        <v>500</v>
      </c>
      <c r="F3234" s="299" t="s">
        <v>312</v>
      </c>
    </row>
    <row r="3235" spans="1:6" x14ac:dyDescent="0.3">
      <c r="A3235" s="299" t="s">
        <v>496</v>
      </c>
      <c r="B3235" s="299" t="s">
        <v>449</v>
      </c>
      <c r="C3235" s="299" t="s">
        <v>35</v>
      </c>
      <c r="D3235" s="302">
        <v>8104.1578947368425</v>
      </c>
      <c r="E3235" s="302">
        <v>504</v>
      </c>
      <c r="F3235" s="299" t="s">
        <v>95</v>
      </c>
    </row>
    <row r="3236" spans="1:6" x14ac:dyDescent="0.3">
      <c r="A3236" s="299" t="s">
        <v>496</v>
      </c>
      <c r="B3236" s="299" t="s">
        <v>449</v>
      </c>
      <c r="C3236" s="299" t="s">
        <v>35</v>
      </c>
      <c r="D3236" s="302">
        <v>9</v>
      </c>
      <c r="E3236" s="302">
        <v>508</v>
      </c>
      <c r="F3236" s="299" t="s">
        <v>313</v>
      </c>
    </row>
    <row r="3237" spans="1:6" x14ac:dyDescent="0.3">
      <c r="A3237" s="299" t="s">
        <v>496</v>
      </c>
      <c r="B3237" s="299" t="s">
        <v>449</v>
      </c>
      <c r="C3237" s="299" t="s">
        <v>35</v>
      </c>
      <c r="D3237" s="302">
        <v>1</v>
      </c>
      <c r="E3237" s="302">
        <v>520</v>
      </c>
      <c r="F3237" s="299" t="s">
        <v>386</v>
      </c>
    </row>
    <row r="3238" spans="1:6" x14ac:dyDescent="0.3">
      <c r="A3238" s="299" t="s">
        <v>496</v>
      </c>
      <c r="B3238" s="299" t="s">
        <v>449</v>
      </c>
      <c r="C3238" s="299" t="s">
        <v>35</v>
      </c>
      <c r="D3238" s="302">
        <v>17.894736842105264</v>
      </c>
      <c r="E3238" s="302">
        <v>524</v>
      </c>
      <c r="F3238" s="299" t="s">
        <v>315</v>
      </c>
    </row>
    <row r="3239" spans="1:6" x14ac:dyDescent="0.3">
      <c r="A3239" s="299" t="s">
        <v>496</v>
      </c>
      <c r="B3239" s="299" t="s">
        <v>449</v>
      </c>
      <c r="C3239" s="299" t="s">
        <v>35</v>
      </c>
      <c r="D3239" s="302">
        <v>1991.9473684210525</v>
      </c>
      <c r="E3239" s="302">
        <v>528</v>
      </c>
      <c r="F3239" s="299" t="s">
        <v>316</v>
      </c>
    </row>
    <row r="3240" spans="1:6" x14ac:dyDescent="0.3">
      <c r="A3240" s="299" t="s">
        <v>496</v>
      </c>
      <c r="B3240" s="299" t="s">
        <v>449</v>
      </c>
      <c r="C3240" s="299" t="s">
        <v>35</v>
      </c>
      <c r="D3240" s="302">
        <v>1</v>
      </c>
      <c r="E3240" s="302">
        <v>540</v>
      </c>
      <c r="F3240" s="299" t="s">
        <v>317</v>
      </c>
    </row>
    <row r="3241" spans="1:6" x14ac:dyDescent="0.3">
      <c r="A3241" s="299" t="s">
        <v>496</v>
      </c>
      <c r="B3241" s="299" t="s">
        <v>449</v>
      </c>
      <c r="C3241" s="299" t="s">
        <v>35</v>
      </c>
      <c r="D3241" s="302">
        <v>17.315789473684209</v>
      </c>
      <c r="E3241" s="302">
        <v>554</v>
      </c>
      <c r="F3241" s="299" t="s">
        <v>318</v>
      </c>
    </row>
    <row r="3242" spans="1:6" x14ac:dyDescent="0.3">
      <c r="A3242" s="299" t="s">
        <v>496</v>
      </c>
      <c r="B3242" s="299" t="s">
        <v>449</v>
      </c>
      <c r="C3242" s="299" t="s">
        <v>35</v>
      </c>
      <c r="D3242" s="302">
        <v>1144.4736842105262</v>
      </c>
      <c r="E3242" s="302">
        <v>558</v>
      </c>
      <c r="F3242" s="299" t="s">
        <v>191</v>
      </c>
    </row>
    <row r="3243" spans="1:6" x14ac:dyDescent="0.3">
      <c r="A3243" s="299" t="s">
        <v>496</v>
      </c>
      <c r="B3243" s="299" t="s">
        <v>449</v>
      </c>
      <c r="C3243" s="299" t="s">
        <v>35</v>
      </c>
      <c r="D3243" s="302">
        <v>98.578947368421041</v>
      </c>
      <c r="E3243" s="302">
        <v>566</v>
      </c>
      <c r="F3243" s="299" t="s">
        <v>319</v>
      </c>
    </row>
    <row r="3244" spans="1:6" x14ac:dyDescent="0.3">
      <c r="A3244" s="299" t="s">
        <v>496</v>
      </c>
      <c r="B3244" s="299" t="s">
        <v>449</v>
      </c>
      <c r="C3244" s="299" t="s">
        <v>35</v>
      </c>
      <c r="D3244" s="302">
        <v>9.8421052631578956</v>
      </c>
      <c r="E3244" s="302">
        <v>574</v>
      </c>
      <c r="F3244" s="299" t="s">
        <v>320</v>
      </c>
    </row>
    <row r="3245" spans="1:6" x14ac:dyDescent="0.3">
      <c r="A3245" s="299" t="s">
        <v>496</v>
      </c>
      <c r="B3245" s="299" t="s">
        <v>449</v>
      </c>
      <c r="C3245" s="299" t="s">
        <v>35</v>
      </c>
      <c r="D3245" s="302">
        <v>232.26315789473685</v>
      </c>
      <c r="E3245" s="302">
        <v>578</v>
      </c>
      <c r="F3245" s="299" t="s">
        <v>321</v>
      </c>
    </row>
    <row r="3246" spans="1:6" x14ac:dyDescent="0.3">
      <c r="A3246" s="299" t="s">
        <v>496</v>
      </c>
      <c r="B3246" s="299" t="s">
        <v>449</v>
      </c>
      <c r="C3246" s="299" t="s">
        <v>35</v>
      </c>
      <c r="D3246" s="302">
        <v>2</v>
      </c>
      <c r="E3246" s="302">
        <v>580</v>
      </c>
      <c r="F3246" s="299" t="s">
        <v>322</v>
      </c>
    </row>
    <row r="3247" spans="1:6" x14ac:dyDescent="0.3">
      <c r="A3247" s="299" t="s">
        <v>496</v>
      </c>
      <c r="B3247" s="299" t="s">
        <v>449</v>
      </c>
      <c r="C3247" s="299" t="s">
        <v>35</v>
      </c>
      <c r="D3247" s="302">
        <v>117.73684210526316</v>
      </c>
      <c r="E3247" s="302">
        <v>586</v>
      </c>
      <c r="F3247" s="299" t="s">
        <v>324</v>
      </c>
    </row>
    <row r="3248" spans="1:6" x14ac:dyDescent="0.3">
      <c r="A3248" s="299" t="s">
        <v>496</v>
      </c>
      <c r="B3248" s="299" t="s">
        <v>449</v>
      </c>
      <c r="C3248" s="299" t="s">
        <v>35</v>
      </c>
      <c r="D3248" s="302">
        <v>34.473684210526315</v>
      </c>
      <c r="E3248" s="302">
        <v>591</v>
      </c>
      <c r="F3248" s="299" t="s">
        <v>325</v>
      </c>
    </row>
    <row r="3249" spans="1:6" x14ac:dyDescent="0.3">
      <c r="A3249" s="299" t="s">
        <v>496</v>
      </c>
      <c r="B3249" s="299" t="s">
        <v>449</v>
      </c>
      <c r="C3249" s="299" t="s">
        <v>35</v>
      </c>
      <c r="D3249" s="302">
        <v>2910.894736842105</v>
      </c>
      <c r="E3249" s="302">
        <v>600</v>
      </c>
      <c r="F3249" s="299" t="s">
        <v>192</v>
      </c>
    </row>
    <row r="3250" spans="1:6" x14ac:dyDescent="0.3">
      <c r="A3250" s="299" t="s">
        <v>496</v>
      </c>
      <c r="B3250" s="299" t="s">
        <v>449</v>
      </c>
      <c r="C3250" s="299" t="s">
        <v>35</v>
      </c>
      <c r="D3250" s="302">
        <v>4217.3157894736842</v>
      </c>
      <c r="E3250" s="302">
        <v>604</v>
      </c>
      <c r="F3250" s="299" t="s">
        <v>326</v>
      </c>
    </row>
    <row r="3251" spans="1:6" x14ac:dyDescent="0.3">
      <c r="A3251" s="299" t="s">
        <v>496</v>
      </c>
      <c r="B3251" s="299" t="s">
        <v>449</v>
      </c>
      <c r="C3251" s="299" t="s">
        <v>35</v>
      </c>
      <c r="D3251" s="302">
        <v>2423.894736842105</v>
      </c>
      <c r="E3251" s="302">
        <v>608</v>
      </c>
      <c r="F3251" s="299" t="s">
        <v>327</v>
      </c>
    </row>
    <row r="3252" spans="1:6" x14ac:dyDescent="0.3">
      <c r="A3252" s="299" t="s">
        <v>496</v>
      </c>
      <c r="B3252" s="299" t="s">
        <v>449</v>
      </c>
      <c r="C3252" s="299" t="s">
        <v>35</v>
      </c>
      <c r="D3252" s="302">
        <v>1</v>
      </c>
      <c r="E3252" s="302">
        <v>612</v>
      </c>
      <c r="F3252" s="299" t="s">
        <v>328</v>
      </c>
    </row>
    <row r="3253" spans="1:6" x14ac:dyDescent="0.3">
      <c r="A3253" s="299" t="s">
        <v>496</v>
      </c>
      <c r="B3253" s="299" t="s">
        <v>449</v>
      </c>
      <c r="C3253" s="299" t="s">
        <v>35</v>
      </c>
      <c r="D3253" s="302">
        <v>1702.8421052631579</v>
      </c>
      <c r="E3253" s="302">
        <v>616</v>
      </c>
      <c r="F3253" s="299" t="s">
        <v>96</v>
      </c>
    </row>
    <row r="3254" spans="1:6" x14ac:dyDescent="0.3">
      <c r="A3254" s="299" t="s">
        <v>496</v>
      </c>
      <c r="B3254" s="299" t="s">
        <v>449</v>
      </c>
      <c r="C3254" s="299" t="s">
        <v>35</v>
      </c>
      <c r="D3254" s="302">
        <v>3340.6315789473683</v>
      </c>
      <c r="E3254" s="302">
        <v>620</v>
      </c>
      <c r="F3254" s="299" t="s">
        <v>109</v>
      </c>
    </row>
    <row r="3255" spans="1:6" x14ac:dyDescent="0.3">
      <c r="A3255" s="299" t="s">
        <v>496</v>
      </c>
      <c r="B3255" s="299" t="s">
        <v>449</v>
      </c>
      <c r="C3255" s="299" t="s">
        <v>35</v>
      </c>
      <c r="D3255" s="302">
        <v>68.473684210526315</v>
      </c>
      <c r="E3255" s="302">
        <v>624</v>
      </c>
      <c r="F3255" s="299" t="s">
        <v>329</v>
      </c>
    </row>
    <row r="3256" spans="1:6" x14ac:dyDescent="0.3">
      <c r="A3256" s="299" t="s">
        <v>496</v>
      </c>
      <c r="B3256" s="299" t="s">
        <v>449</v>
      </c>
      <c r="C3256" s="299" t="s">
        <v>35</v>
      </c>
      <c r="D3256" s="302">
        <v>5</v>
      </c>
      <c r="E3256" s="302">
        <v>630</v>
      </c>
      <c r="F3256" s="299" t="s">
        <v>331</v>
      </c>
    </row>
    <row r="3257" spans="1:6" x14ac:dyDescent="0.3">
      <c r="A3257" s="299" t="s">
        <v>496</v>
      </c>
      <c r="B3257" s="299" t="s">
        <v>449</v>
      </c>
      <c r="C3257" s="299" t="s">
        <v>35</v>
      </c>
      <c r="D3257" s="302">
        <v>1</v>
      </c>
      <c r="E3257" s="302">
        <v>638</v>
      </c>
      <c r="F3257" s="299" t="s">
        <v>391</v>
      </c>
    </row>
    <row r="3258" spans="1:6" x14ac:dyDescent="0.3">
      <c r="A3258" s="299" t="s">
        <v>496</v>
      </c>
      <c r="B3258" s="299" t="s">
        <v>449</v>
      </c>
      <c r="C3258" s="299" t="s">
        <v>35</v>
      </c>
      <c r="D3258" s="302">
        <v>20514.263157894737</v>
      </c>
      <c r="E3258" s="302">
        <v>642</v>
      </c>
      <c r="F3258" s="299" t="s">
        <v>97</v>
      </c>
    </row>
    <row r="3259" spans="1:6" x14ac:dyDescent="0.3">
      <c r="A3259" s="299" t="s">
        <v>496</v>
      </c>
      <c r="B3259" s="299" t="s">
        <v>449</v>
      </c>
      <c r="C3259" s="299" t="s">
        <v>35</v>
      </c>
      <c r="D3259" s="302">
        <v>2124.7894736842104</v>
      </c>
      <c r="E3259" s="302">
        <v>643</v>
      </c>
      <c r="F3259" s="299" t="s">
        <v>333</v>
      </c>
    </row>
    <row r="3260" spans="1:6" x14ac:dyDescent="0.3">
      <c r="A3260" s="299" t="s">
        <v>496</v>
      </c>
      <c r="B3260" s="299" t="s">
        <v>449</v>
      </c>
      <c r="C3260" s="299" t="s">
        <v>35</v>
      </c>
      <c r="D3260" s="302">
        <v>13</v>
      </c>
      <c r="E3260" s="302">
        <v>646</v>
      </c>
      <c r="F3260" s="299" t="s">
        <v>334</v>
      </c>
    </row>
    <row r="3261" spans="1:6" x14ac:dyDescent="0.3">
      <c r="A3261" s="299" t="s">
        <v>496</v>
      </c>
      <c r="B3261" s="299" t="s">
        <v>449</v>
      </c>
      <c r="C3261" s="299" t="s">
        <v>35</v>
      </c>
      <c r="D3261" s="302">
        <v>0.78947368421052633</v>
      </c>
      <c r="E3261" s="302">
        <v>654</v>
      </c>
      <c r="F3261" s="299" t="s">
        <v>392</v>
      </c>
    </row>
    <row r="3262" spans="1:6" x14ac:dyDescent="0.3">
      <c r="A3262" s="299" t="s">
        <v>496</v>
      </c>
      <c r="B3262" s="299" t="s">
        <v>449</v>
      </c>
      <c r="C3262" s="299" t="s">
        <v>35</v>
      </c>
      <c r="D3262" s="302">
        <v>2</v>
      </c>
      <c r="E3262" s="302">
        <v>659</v>
      </c>
      <c r="F3262" s="299" t="s">
        <v>335</v>
      </c>
    </row>
    <row r="3263" spans="1:6" x14ac:dyDescent="0.3">
      <c r="A3263" s="299" t="s">
        <v>496</v>
      </c>
      <c r="B3263" s="299" t="s">
        <v>449</v>
      </c>
      <c r="C3263" s="299" t="s">
        <v>35</v>
      </c>
      <c r="D3263" s="302">
        <v>1</v>
      </c>
      <c r="E3263" s="302">
        <v>660</v>
      </c>
      <c r="F3263" s="299" t="s">
        <v>336</v>
      </c>
    </row>
    <row r="3264" spans="1:6" x14ac:dyDescent="0.3">
      <c r="A3264" s="299" t="s">
        <v>496</v>
      </c>
      <c r="B3264" s="299" t="s">
        <v>449</v>
      </c>
      <c r="C3264" s="299" t="s">
        <v>35</v>
      </c>
      <c r="D3264" s="302">
        <v>1</v>
      </c>
      <c r="E3264" s="302">
        <v>666</v>
      </c>
      <c r="F3264" s="299" t="s">
        <v>413</v>
      </c>
    </row>
    <row r="3265" spans="1:6" x14ac:dyDescent="0.3">
      <c r="A3265" s="299" t="s">
        <v>496</v>
      </c>
      <c r="B3265" s="299" t="s">
        <v>449</v>
      </c>
      <c r="C3265" s="299" t="s">
        <v>35</v>
      </c>
      <c r="D3265" s="302">
        <v>1</v>
      </c>
      <c r="E3265" s="302">
        <v>674</v>
      </c>
      <c r="F3265" s="299" t="s">
        <v>394</v>
      </c>
    </row>
    <row r="3266" spans="1:6" x14ac:dyDescent="0.3">
      <c r="A3266" s="299" t="s">
        <v>496</v>
      </c>
      <c r="B3266" s="299" t="s">
        <v>449</v>
      </c>
      <c r="C3266" s="299" t="s">
        <v>35</v>
      </c>
      <c r="D3266" s="302">
        <v>4</v>
      </c>
      <c r="E3266" s="302">
        <v>678</v>
      </c>
      <c r="F3266" s="299" t="s">
        <v>338</v>
      </c>
    </row>
    <row r="3267" spans="1:6" x14ac:dyDescent="0.3">
      <c r="A3267" s="299" t="s">
        <v>496</v>
      </c>
      <c r="B3267" s="299" t="s">
        <v>449</v>
      </c>
      <c r="C3267" s="299" t="s">
        <v>35</v>
      </c>
      <c r="D3267" s="302">
        <v>3</v>
      </c>
      <c r="E3267" s="302">
        <v>682</v>
      </c>
      <c r="F3267" s="299" t="s">
        <v>339</v>
      </c>
    </row>
    <row r="3268" spans="1:6" x14ac:dyDescent="0.3">
      <c r="A3268" s="299" t="s">
        <v>496</v>
      </c>
      <c r="B3268" s="299" t="s">
        <v>449</v>
      </c>
      <c r="C3268" s="299" t="s">
        <v>35</v>
      </c>
      <c r="D3268" s="302">
        <v>304.84210526315792</v>
      </c>
      <c r="E3268" s="302">
        <v>686</v>
      </c>
      <c r="F3268" s="299" t="s">
        <v>193</v>
      </c>
    </row>
    <row r="3269" spans="1:6" x14ac:dyDescent="0.3">
      <c r="A3269" s="299" t="s">
        <v>496</v>
      </c>
      <c r="B3269" s="299" t="s">
        <v>449</v>
      </c>
      <c r="C3269" s="299" t="s">
        <v>35</v>
      </c>
      <c r="D3269" s="302">
        <v>39.368421052631582</v>
      </c>
      <c r="E3269" s="302">
        <v>688</v>
      </c>
      <c r="F3269" s="299" t="s">
        <v>340</v>
      </c>
    </row>
    <row r="3270" spans="1:6" x14ac:dyDescent="0.3">
      <c r="A3270" s="299" t="s">
        <v>496</v>
      </c>
      <c r="B3270" s="299" t="s">
        <v>449</v>
      </c>
      <c r="C3270" s="299" t="s">
        <v>35</v>
      </c>
      <c r="D3270" s="302">
        <v>7</v>
      </c>
      <c r="E3270" s="302">
        <v>694</v>
      </c>
      <c r="F3270" s="299" t="s">
        <v>342</v>
      </c>
    </row>
    <row r="3271" spans="1:6" x14ac:dyDescent="0.3">
      <c r="A3271" s="299" t="s">
        <v>496</v>
      </c>
      <c r="B3271" s="299" t="s">
        <v>449</v>
      </c>
      <c r="C3271" s="299" t="s">
        <v>35</v>
      </c>
      <c r="D3271" s="302">
        <v>12</v>
      </c>
      <c r="E3271" s="302">
        <v>702</v>
      </c>
      <c r="F3271" s="299" t="s">
        <v>343</v>
      </c>
    </row>
    <row r="3272" spans="1:6" x14ac:dyDescent="0.3">
      <c r="A3272" s="299" t="s">
        <v>496</v>
      </c>
      <c r="B3272" s="299" t="s">
        <v>449</v>
      </c>
      <c r="C3272" s="299" t="s">
        <v>35</v>
      </c>
      <c r="D3272" s="302">
        <v>105.84210526315789</v>
      </c>
      <c r="E3272" s="302">
        <v>703</v>
      </c>
      <c r="F3272" s="299" t="s">
        <v>94</v>
      </c>
    </row>
    <row r="3273" spans="1:6" x14ac:dyDescent="0.3">
      <c r="A3273" s="299" t="s">
        <v>496</v>
      </c>
      <c r="B3273" s="299" t="s">
        <v>449</v>
      </c>
      <c r="C3273" s="299" t="s">
        <v>35</v>
      </c>
      <c r="D3273" s="302">
        <v>15</v>
      </c>
      <c r="E3273" s="302">
        <v>704</v>
      </c>
      <c r="F3273" s="299" t="s">
        <v>344</v>
      </c>
    </row>
    <row r="3274" spans="1:6" x14ac:dyDescent="0.3">
      <c r="A3274" s="299" t="s">
        <v>496</v>
      </c>
      <c r="B3274" s="299" t="s">
        <v>449</v>
      </c>
      <c r="C3274" s="299" t="s">
        <v>35</v>
      </c>
      <c r="D3274" s="302">
        <v>20.473684210526315</v>
      </c>
      <c r="E3274" s="302">
        <v>705</v>
      </c>
      <c r="F3274" s="299" t="s">
        <v>115</v>
      </c>
    </row>
    <row r="3275" spans="1:6" x14ac:dyDescent="0.3">
      <c r="A3275" s="299" t="s">
        <v>496</v>
      </c>
      <c r="B3275" s="299" t="s">
        <v>449</v>
      </c>
      <c r="C3275" s="299" t="s">
        <v>35</v>
      </c>
      <c r="D3275" s="302">
        <v>28.315789473684209</v>
      </c>
      <c r="E3275" s="302">
        <v>710</v>
      </c>
      <c r="F3275" s="299" t="s">
        <v>345</v>
      </c>
    </row>
    <row r="3276" spans="1:6" x14ac:dyDescent="0.3">
      <c r="A3276" s="299" t="s">
        <v>496</v>
      </c>
      <c r="B3276" s="299" t="s">
        <v>449</v>
      </c>
      <c r="C3276" s="299" t="s">
        <v>35</v>
      </c>
      <c r="D3276" s="302">
        <v>1</v>
      </c>
      <c r="E3276" s="302">
        <v>716</v>
      </c>
      <c r="F3276" s="299" t="s">
        <v>346</v>
      </c>
    </row>
    <row r="3277" spans="1:6" x14ac:dyDescent="0.3">
      <c r="A3277" s="299" t="s">
        <v>496</v>
      </c>
      <c r="B3277" s="299" t="s">
        <v>449</v>
      </c>
      <c r="C3277" s="299" t="s">
        <v>35</v>
      </c>
      <c r="D3277" s="302">
        <v>1944411.7894736843</v>
      </c>
      <c r="E3277" s="302">
        <v>724</v>
      </c>
      <c r="F3277" s="299" t="s">
        <v>223</v>
      </c>
    </row>
    <row r="3278" spans="1:6" x14ac:dyDescent="0.3">
      <c r="A3278" s="299" t="s">
        <v>496</v>
      </c>
      <c r="B3278" s="299" t="s">
        <v>449</v>
      </c>
      <c r="C3278" s="299" t="s">
        <v>35</v>
      </c>
      <c r="D3278" s="302">
        <v>1</v>
      </c>
      <c r="E3278" s="302">
        <v>729</v>
      </c>
      <c r="F3278" s="299" t="s">
        <v>347</v>
      </c>
    </row>
    <row r="3279" spans="1:6" x14ac:dyDescent="0.3">
      <c r="A3279" s="299" t="s">
        <v>496</v>
      </c>
      <c r="B3279" s="299" t="s">
        <v>449</v>
      </c>
      <c r="C3279" s="299" t="s">
        <v>35</v>
      </c>
      <c r="D3279" s="302">
        <v>2.9473684210526314</v>
      </c>
      <c r="E3279" s="302">
        <v>732</v>
      </c>
      <c r="F3279" s="299" t="s">
        <v>348</v>
      </c>
    </row>
    <row r="3280" spans="1:6" x14ac:dyDescent="0.3">
      <c r="A3280" s="299" t="s">
        <v>496</v>
      </c>
      <c r="B3280" s="299" t="s">
        <v>449</v>
      </c>
      <c r="C3280" s="299" t="s">
        <v>35</v>
      </c>
      <c r="D3280" s="302">
        <v>2</v>
      </c>
      <c r="E3280" s="302">
        <v>748</v>
      </c>
      <c r="F3280" s="299" t="s">
        <v>396</v>
      </c>
    </row>
    <row r="3281" spans="1:6" x14ac:dyDescent="0.3">
      <c r="A3281" s="299" t="s">
        <v>496</v>
      </c>
      <c r="B3281" s="299" t="s">
        <v>449</v>
      </c>
      <c r="C3281" s="299" t="s">
        <v>35</v>
      </c>
      <c r="D3281" s="302">
        <v>771.31578947368416</v>
      </c>
      <c r="E3281" s="302">
        <v>752</v>
      </c>
      <c r="F3281" s="299" t="s">
        <v>119</v>
      </c>
    </row>
    <row r="3282" spans="1:6" x14ac:dyDescent="0.3">
      <c r="A3282" s="299" t="s">
        <v>496</v>
      </c>
      <c r="B3282" s="299" t="s">
        <v>449</v>
      </c>
      <c r="C3282" s="299" t="s">
        <v>35</v>
      </c>
      <c r="D3282" s="302">
        <v>376.68421052631578</v>
      </c>
      <c r="E3282" s="302">
        <v>756</v>
      </c>
      <c r="F3282" s="299" t="s">
        <v>350</v>
      </c>
    </row>
    <row r="3283" spans="1:6" x14ac:dyDescent="0.3">
      <c r="A3283" s="299" t="s">
        <v>496</v>
      </c>
      <c r="B3283" s="299" t="s">
        <v>449</v>
      </c>
      <c r="C3283" s="299" t="s">
        <v>35</v>
      </c>
      <c r="D3283" s="302">
        <v>21.684210526315788</v>
      </c>
      <c r="E3283" s="302">
        <v>760</v>
      </c>
      <c r="F3283" s="299" t="s">
        <v>351</v>
      </c>
    </row>
    <row r="3284" spans="1:6" x14ac:dyDescent="0.3">
      <c r="A3284" s="299" t="s">
        <v>496</v>
      </c>
      <c r="B3284" s="299" t="s">
        <v>449</v>
      </c>
      <c r="C3284" s="299" t="s">
        <v>35</v>
      </c>
      <c r="D3284" s="302">
        <v>3</v>
      </c>
      <c r="E3284" s="302">
        <v>762</v>
      </c>
      <c r="F3284" s="299" t="s">
        <v>352</v>
      </c>
    </row>
    <row r="3285" spans="1:6" x14ac:dyDescent="0.3">
      <c r="A3285" s="299" t="s">
        <v>496</v>
      </c>
      <c r="B3285" s="299" t="s">
        <v>449</v>
      </c>
      <c r="C3285" s="299" t="s">
        <v>35</v>
      </c>
      <c r="D3285" s="302">
        <v>96.89473684210526</v>
      </c>
      <c r="E3285" s="302">
        <v>764</v>
      </c>
      <c r="F3285" s="299" t="s">
        <v>353</v>
      </c>
    </row>
    <row r="3286" spans="1:6" x14ac:dyDescent="0.3">
      <c r="A3286" s="299" t="s">
        <v>496</v>
      </c>
      <c r="B3286" s="299" t="s">
        <v>449</v>
      </c>
      <c r="C3286" s="299" t="s">
        <v>35</v>
      </c>
      <c r="D3286" s="302">
        <v>3</v>
      </c>
      <c r="E3286" s="302">
        <v>768</v>
      </c>
      <c r="F3286" s="299" t="s">
        <v>354</v>
      </c>
    </row>
    <row r="3287" spans="1:6" x14ac:dyDescent="0.3">
      <c r="A3287" s="299" t="s">
        <v>496</v>
      </c>
      <c r="B3287" s="299" t="s">
        <v>449</v>
      </c>
      <c r="C3287" s="299" t="s">
        <v>35</v>
      </c>
      <c r="D3287" s="302">
        <v>4</v>
      </c>
      <c r="E3287" s="302">
        <v>780</v>
      </c>
      <c r="F3287" s="299" t="s">
        <v>355</v>
      </c>
    </row>
    <row r="3288" spans="1:6" x14ac:dyDescent="0.3">
      <c r="A3288" s="299" t="s">
        <v>496</v>
      </c>
      <c r="B3288" s="299" t="s">
        <v>449</v>
      </c>
      <c r="C3288" s="299" t="s">
        <v>35</v>
      </c>
      <c r="D3288" s="302">
        <v>16.315789473684212</v>
      </c>
      <c r="E3288" s="302">
        <v>788</v>
      </c>
      <c r="F3288" s="299" t="s">
        <v>357</v>
      </c>
    </row>
    <row r="3289" spans="1:6" x14ac:dyDescent="0.3">
      <c r="A3289" s="299" t="s">
        <v>496</v>
      </c>
      <c r="B3289" s="299" t="s">
        <v>449</v>
      </c>
      <c r="C3289" s="299" t="s">
        <v>35</v>
      </c>
      <c r="D3289" s="302">
        <v>18.631578947368421</v>
      </c>
      <c r="E3289" s="302">
        <v>792</v>
      </c>
      <c r="F3289" s="299" t="s">
        <v>358</v>
      </c>
    </row>
    <row r="3290" spans="1:6" x14ac:dyDescent="0.3">
      <c r="A3290" s="299" t="s">
        <v>496</v>
      </c>
      <c r="B3290" s="299" t="s">
        <v>449</v>
      </c>
      <c r="C3290" s="299" t="s">
        <v>35</v>
      </c>
      <c r="D3290" s="302">
        <v>1</v>
      </c>
      <c r="E3290" s="302">
        <v>800</v>
      </c>
      <c r="F3290" s="299" t="s">
        <v>360</v>
      </c>
    </row>
    <row r="3291" spans="1:6" x14ac:dyDescent="0.3">
      <c r="A3291" s="299" t="s">
        <v>496</v>
      </c>
      <c r="B3291" s="299" t="s">
        <v>449</v>
      </c>
      <c r="C3291" s="299" t="s">
        <v>35</v>
      </c>
      <c r="D3291" s="302">
        <v>7432.1578947368416</v>
      </c>
      <c r="E3291" s="302">
        <v>804</v>
      </c>
      <c r="F3291" s="299" t="s">
        <v>98</v>
      </c>
    </row>
    <row r="3292" spans="1:6" x14ac:dyDescent="0.3">
      <c r="A3292" s="299" t="s">
        <v>496</v>
      </c>
      <c r="B3292" s="299" t="s">
        <v>449</v>
      </c>
      <c r="C3292" s="299" t="s">
        <v>35</v>
      </c>
      <c r="D3292" s="302">
        <v>6.4210526315789478</v>
      </c>
      <c r="E3292" s="302">
        <v>807</v>
      </c>
      <c r="F3292" s="299" t="s">
        <v>361</v>
      </c>
    </row>
    <row r="3293" spans="1:6" x14ac:dyDescent="0.3">
      <c r="A3293" s="299" t="s">
        <v>496</v>
      </c>
      <c r="B3293" s="299" t="s">
        <v>449</v>
      </c>
      <c r="C3293" s="299" t="s">
        <v>35</v>
      </c>
      <c r="D3293" s="302">
        <v>9.9473684210526319</v>
      </c>
      <c r="E3293" s="302">
        <v>818</v>
      </c>
      <c r="F3293" s="299" t="s">
        <v>362</v>
      </c>
    </row>
    <row r="3294" spans="1:6" x14ac:dyDescent="0.3">
      <c r="A3294" s="299" t="s">
        <v>496</v>
      </c>
      <c r="B3294" s="299" t="s">
        <v>449</v>
      </c>
      <c r="C3294" s="299" t="s">
        <v>35</v>
      </c>
      <c r="D3294" s="302">
        <v>8449.8421052631584</v>
      </c>
      <c r="E3294" s="302">
        <v>826</v>
      </c>
      <c r="F3294" s="299" t="s">
        <v>110</v>
      </c>
    </row>
    <row r="3295" spans="1:6" x14ac:dyDescent="0.3">
      <c r="A3295" s="299" t="s">
        <v>496</v>
      </c>
      <c r="B3295" s="299" t="s">
        <v>449</v>
      </c>
      <c r="C3295" s="299" t="s">
        <v>35</v>
      </c>
      <c r="D3295" s="302">
        <v>1</v>
      </c>
      <c r="E3295" s="302">
        <v>830</v>
      </c>
      <c r="F3295" s="299" t="s">
        <v>220</v>
      </c>
    </row>
    <row r="3296" spans="1:6" x14ac:dyDescent="0.3">
      <c r="A3296" s="299" t="s">
        <v>496</v>
      </c>
      <c r="B3296" s="299" t="s">
        <v>449</v>
      </c>
      <c r="C3296" s="299" t="s">
        <v>35</v>
      </c>
      <c r="D3296" s="302">
        <v>1</v>
      </c>
      <c r="E3296" s="302">
        <v>832</v>
      </c>
      <c r="F3296" s="299" t="s">
        <v>397</v>
      </c>
    </row>
    <row r="3297" spans="1:6" x14ac:dyDescent="0.3">
      <c r="A3297" s="299" t="s">
        <v>496</v>
      </c>
      <c r="B3297" s="299" t="s">
        <v>449</v>
      </c>
      <c r="C3297" s="299" t="s">
        <v>35</v>
      </c>
      <c r="D3297" s="302">
        <v>5</v>
      </c>
      <c r="E3297" s="302">
        <v>834</v>
      </c>
      <c r="F3297" s="299" t="s">
        <v>364</v>
      </c>
    </row>
    <row r="3298" spans="1:6" x14ac:dyDescent="0.3">
      <c r="A3298" s="299" t="s">
        <v>496</v>
      </c>
      <c r="B3298" s="299" t="s">
        <v>449</v>
      </c>
      <c r="C3298" s="299" t="s">
        <v>35</v>
      </c>
      <c r="D3298" s="302">
        <v>897.42105263157896</v>
      </c>
      <c r="E3298" s="302">
        <v>840</v>
      </c>
      <c r="F3298" s="299" t="s">
        <v>365</v>
      </c>
    </row>
    <row r="3299" spans="1:6" x14ac:dyDescent="0.3">
      <c r="A3299" s="299" t="s">
        <v>496</v>
      </c>
      <c r="B3299" s="299" t="s">
        <v>449</v>
      </c>
      <c r="C3299" s="299" t="s">
        <v>35</v>
      </c>
      <c r="D3299" s="302">
        <v>1</v>
      </c>
      <c r="E3299" s="302">
        <v>850</v>
      </c>
      <c r="F3299" s="299" t="s">
        <v>366</v>
      </c>
    </row>
    <row r="3300" spans="1:6" x14ac:dyDescent="0.3">
      <c r="A3300" s="299" t="s">
        <v>496</v>
      </c>
      <c r="B3300" s="299" t="s">
        <v>449</v>
      </c>
      <c r="C3300" s="299" t="s">
        <v>35</v>
      </c>
      <c r="D3300" s="302">
        <v>3</v>
      </c>
      <c r="E3300" s="302">
        <v>854</v>
      </c>
      <c r="F3300" s="299" t="s">
        <v>367</v>
      </c>
    </row>
    <row r="3301" spans="1:6" x14ac:dyDescent="0.3">
      <c r="A3301" s="299" t="s">
        <v>496</v>
      </c>
      <c r="B3301" s="299" t="s">
        <v>449</v>
      </c>
      <c r="C3301" s="299" t="s">
        <v>35</v>
      </c>
      <c r="D3301" s="302">
        <v>726.84210526315792</v>
      </c>
      <c r="E3301" s="302">
        <v>858</v>
      </c>
      <c r="F3301" s="299" t="s">
        <v>368</v>
      </c>
    </row>
    <row r="3302" spans="1:6" x14ac:dyDescent="0.3">
      <c r="A3302" s="299" t="s">
        <v>496</v>
      </c>
      <c r="B3302" s="299" t="s">
        <v>449</v>
      </c>
      <c r="C3302" s="299" t="s">
        <v>35</v>
      </c>
      <c r="D3302" s="302">
        <v>17.684210526315788</v>
      </c>
      <c r="E3302" s="302">
        <v>860</v>
      </c>
      <c r="F3302" s="299" t="s">
        <v>369</v>
      </c>
    </row>
    <row r="3303" spans="1:6" x14ac:dyDescent="0.3">
      <c r="A3303" s="299" t="s">
        <v>496</v>
      </c>
      <c r="B3303" s="299" t="s">
        <v>449</v>
      </c>
      <c r="C3303" s="299" t="s">
        <v>35</v>
      </c>
      <c r="D3303" s="302">
        <v>6935</v>
      </c>
      <c r="E3303" s="302">
        <v>862</v>
      </c>
      <c r="F3303" s="299" t="s">
        <v>111</v>
      </c>
    </row>
    <row r="3304" spans="1:6" x14ac:dyDescent="0.3">
      <c r="A3304" s="299" t="s">
        <v>496</v>
      </c>
      <c r="B3304" s="299" t="s">
        <v>449</v>
      </c>
      <c r="C3304" s="299" t="s">
        <v>35</v>
      </c>
      <c r="D3304" s="302">
        <v>1</v>
      </c>
      <c r="E3304" s="302">
        <v>876</v>
      </c>
      <c r="F3304" s="299" t="s">
        <v>370</v>
      </c>
    </row>
    <row r="3305" spans="1:6" x14ac:dyDescent="0.3">
      <c r="A3305" s="299" t="s">
        <v>496</v>
      </c>
      <c r="B3305" s="299" t="s">
        <v>449</v>
      </c>
      <c r="C3305" s="299" t="s">
        <v>35</v>
      </c>
      <c r="D3305" s="302">
        <v>1</v>
      </c>
      <c r="E3305" s="302">
        <v>882</v>
      </c>
      <c r="F3305" s="299" t="s">
        <v>371</v>
      </c>
    </row>
    <row r="3306" spans="1:6" x14ac:dyDescent="0.3">
      <c r="A3306" s="299" t="s">
        <v>496</v>
      </c>
      <c r="B3306" s="299" t="s">
        <v>449</v>
      </c>
      <c r="C3306" s="299" t="s">
        <v>35</v>
      </c>
      <c r="D3306" s="302">
        <v>2</v>
      </c>
      <c r="E3306" s="302">
        <v>894</v>
      </c>
      <c r="F3306" s="299" t="s">
        <v>372</v>
      </c>
    </row>
    <row r="3307" spans="1:6" x14ac:dyDescent="0.3">
      <c r="A3307" s="299" t="s">
        <v>496</v>
      </c>
      <c r="B3307" s="299" t="s">
        <v>449</v>
      </c>
      <c r="C3307" s="299" t="s">
        <v>35</v>
      </c>
      <c r="D3307" s="302">
        <v>7.6315789473684204</v>
      </c>
      <c r="E3307" s="302">
        <v>952</v>
      </c>
      <c r="F3307" s="299" t="s">
        <v>459</v>
      </c>
    </row>
    <row r="3308" spans="1:6" x14ac:dyDescent="0.3">
      <c r="A3308" s="299" t="s">
        <v>496</v>
      </c>
      <c r="B3308" s="299" t="s">
        <v>449</v>
      </c>
      <c r="C3308" s="299" t="s">
        <v>35</v>
      </c>
      <c r="D3308" s="302">
        <v>320.5263157894737</v>
      </c>
      <c r="E3308" s="302">
        <v>953</v>
      </c>
      <c r="F3308" s="299" t="s">
        <v>189</v>
      </c>
    </row>
    <row r="3309" spans="1:6" x14ac:dyDescent="0.3">
      <c r="A3309" s="299" t="s">
        <v>496</v>
      </c>
      <c r="B3309" s="299" t="s">
        <v>449</v>
      </c>
      <c r="C3309" s="299" t="s">
        <v>35</v>
      </c>
      <c r="D3309" s="302">
        <v>3.3157894736842106</v>
      </c>
      <c r="E3309" s="302">
        <v>954</v>
      </c>
      <c r="F3309" s="299" t="s">
        <v>189</v>
      </c>
    </row>
    <row r="3310" spans="1:6" x14ac:dyDescent="0.3">
      <c r="A3310" s="299" t="s">
        <v>496</v>
      </c>
      <c r="B3310" s="299" t="s">
        <v>449</v>
      </c>
      <c r="C3310" s="299" t="s">
        <v>35</v>
      </c>
      <c r="D3310" s="302">
        <v>1</v>
      </c>
      <c r="E3310" s="302">
        <v>955</v>
      </c>
      <c r="F3310" s="299" t="s">
        <v>189</v>
      </c>
    </row>
    <row r="3311" spans="1:6" x14ac:dyDescent="0.3">
      <c r="A3311" s="299" t="s">
        <v>496</v>
      </c>
      <c r="B3311" s="299" t="s">
        <v>449</v>
      </c>
      <c r="C3311" s="299" t="s">
        <v>89</v>
      </c>
      <c r="D3311" s="302">
        <v>1</v>
      </c>
      <c r="E3311" s="302">
        <v>218</v>
      </c>
      <c r="F3311" s="299" t="s">
        <v>114</v>
      </c>
    </row>
    <row r="3312" spans="1:6" x14ac:dyDescent="0.3">
      <c r="A3312" s="299" t="s">
        <v>496</v>
      </c>
      <c r="B3312" s="299" t="s">
        <v>449</v>
      </c>
      <c r="C3312" s="299" t="s">
        <v>89</v>
      </c>
      <c r="D3312" s="302">
        <v>1</v>
      </c>
      <c r="E3312" s="302">
        <v>222</v>
      </c>
      <c r="F3312" s="299" t="s">
        <v>264</v>
      </c>
    </row>
    <row r="3313" spans="1:6" x14ac:dyDescent="0.3">
      <c r="A3313" s="299" t="s">
        <v>496</v>
      </c>
      <c r="B3313" s="299" t="s">
        <v>449</v>
      </c>
      <c r="C3313" s="299" t="s">
        <v>89</v>
      </c>
      <c r="D3313" s="302">
        <v>1</v>
      </c>
      <c r="E3313" s="302">
        <v>558</v>
      </c>
      <c r="F3313" s="299" t="s">
        <v>191</v>
      </c>
    </row>
    <row r="3314" spans="1:6" x14ac:dyDescent="0.3">
      <c r="A3314" s="299" t="s">
        <v>496</v>
      </c>
      <c r="B3314" s="299" t="s">
        <v>449</v>
      </c>
      <c r="C3314" s="299" t="s">
        <v>89</v>
      </c>
      <c r="D3314" s="302">
        <v>3</v>
      </c>
      <c r="E3314" s="302">
        <v>724</v>
      </c>
      <c r="F3314" s="299" t="s">
        <v>223</v>
      </c>
    </row>
    <row r="3315" spans="1:6" x14ac:dyDescent="0.3">
      <c r="A3315" s="299" t="s">
        <v>496</v>
      </c>
      <c r="B3315" s="299" t="s">
        <v>449</v>
      </c>
      <c r="C3315" s="299" t="s">
        <v>36</v>
      </c>
      <c r="D3315" s="302">
        <v>13.684210526315789</v>
      </c>
      <c r="E3315" s="302">
        <v>4</v>
      </c>
      <c r="F3315" s="299" t="s">
        <v>226</v>
      </c>
    </row>
    <row r="3316" spans="1:6" x14ac:dyDescent="0.3">
      <c r="A3316" s="299" t="s">
        <v>496</v>
      </c>
      <c r="B3316" s="299" t="s">
        <v>449</v>
      </c>
      <c r="C3316" s="299" t="s">
        <v>36</v>
      </c>
      <c r="D3316" s="302">
        <v>27.789473684210527</v>
      </c>
      <c r="E3316" s="302">
        <v>8</v>
      </c>
      <c r="F3316" s="299" t="s">
        <v>227</v>
      </c>
    </row>
    <row r="3317" spans="1:6" x14ac:dyDescent="0.3">
      <c r="A3317" s="299" t="s">
        <v>496</v>
      </c>
      <c r="B3317" s="299" t="s">
        <v>449</v>
      </c>
      <c r="C3317" s="299" t="s">
        <v>36</v>
      </c>
      <c r="D3317" s="302">
        <v>2197.0526315789475</v>
      </c>
      <c r="E3317" s="302">
        <v>12</v>
      </c>
      <c r="F3317" s="299" t="s">
        <v>229</v>
      </c>
    </row>
    <row r="3318" spans="1:6" x14ac:dyDescent="0.3">
      <c r="A3318" s="299" t="s">
        <v>496</v>
      </c>
      <c r="B3318" s="299" t="s">
        <v>449</v>
      </c>
      <c r="C3318" s="299" t="s">
        <v>36</v>
      </c>
      <c r="D3318" s="302">
        <v>45.05263157894737</v>
      </c>
      <c r="E3318" s="302">
        <v>20</v>
      </c>
      <c r="F3318" s="299" t="s">
        <v>230</v>
      </c>
    </row>
    <row r="3319" spans="1:6" x14ac:dyDescent="0.3">
      <c r="A3319" s="299" t="s">
        <v>496</v>
      </c>
      <c r="B3319" s="299" t="s">
        <v>449</v>
      </c>
      <c r="C3319" s="299" t="s">
        <v>36</v>
      </c>
      <c r="D3319" s="302">
        <v>73.684210526315795</v>
      </c>
      <c r="E3319" s="302">
        <v>24</v>
      </c>
      <c r="F3319" s="299" t="s">
        <v>231</v>
      </c>
    </row>
    <row r="3320" spans="1:6" x14ac:dyDescent="0.3">
      <c r="A3320" s="299" t="s">
        <v>496</v>
      </c>
      <c r="B3320" s="299" t="s">
        <v>449</v>
      </c>
      <c r="C3320" s="299" t="s">
        <v>36</v>
      </c>
      <c r="D3320" s="302">
        <v>14.631578947368421</v>
      </c>
      <c r="E3320" s="302">
        <v>31</v>
      </c>
      <c r="F3320" s="299" t="s">
        <v>232</v>
      </c>
    </row>
    <row r="3321" spans="1:6" x14ac:dyDescent="0.3">
      <c r="A3321" s="299" t="s">
        <v>496</v>
      </c>
      <c r="B3321" s="299" t="s">
        <v>449</v>
      </c>
      <c r="C3321" s="299" t="s">
        <v>36</v>
      </c>
      <c r="D3321" s="302">
        <v>3103.6315789473683</v>
      </c>
      <c r="E3321" s="302">
        <v>32</v>
      </c>
      <c r="F3321" s="299" t="s">
        <v>183</v>
      </c>
    </row>
    <row r="3322" spans="1:6" x14ac:dyDescent="0.3">
      <c r="A3322" s="299" t="s">
        <v>496</v>
      </c>
      <c r="B3322" s="299" t="s">
        <v>449</v>
      </c>
      <c r="C3322" s="299" t="s">
        <v>36</v>
      </c>
      <c r="D3322" s="302">
        <v>103.57894736842105</v>
      </c>
      <c r="E3322" s="302">
        <v>36</v>
      </c>
      <c r="F3322" s="299" t="s">
        <v>233</v>
      </c>
    </row>
    <row r="3323" spans="1:6" x14ac:dyDescent="0.3">
      <c r="A3323" s="299" t="s">
        <v>496</v>
      </c>
      <c r="B3323" s="299" t="s">
        <v>449</v>
      </c>
      <c r="C3323" s="299" t="s">
        <v>36</v>
      </c>
      <c r="D3323" s="302">
        <v>458.57894736842104</v>
      </c>
      <c r="E3323" s="302">
        <v>40</v>
      </c>
      <c r="F3323" s="299" t="s">
        <v>100</v>
      </c>
    </row>
    <row r="3324" spans="1:6" x14ac:dyDescent="0.3">
      <c r="A3324" s="299" t="s">
        <v>496</v>
      </c>
      <c r="B3324" s="299" t="s">
        <v>449</v>
      </c>
      <c r="C3324" s="299" t="s">
        <v>36</v>
      </c>
      <c r="D3324" s="302">
        <v>231.78947368421052</v>
      </c>
      <c r="E3324" s="302">
        <v>50</v>
      </c>
      <c r="F3324" s="299" t="s">
        <v>236</v>
      </c>
    </row>
    <row r="3325" spans="1:6" x14ac:dyDescent="0.3">
      <c r="A3325" s="299" t="s">
        <v>496</v>
      </c>
      <c r="B3325" s="299" t="s">
        <v>449</v>
      </c>
      <c r="C3325" s="299" t="s">
        <v>36</v>
      </c>
      <c r="D3325" s="302">
        <v>306.05263157894734</v>
      </c>
      <c r="E3325" s="302">
        <v>51</v>
      </c>
      <c r="F3325" s="299" t="s">
        <v>237</v>
      </c>
    </row>
    <row r="3326" spans="1:6" x14ac:dyDescent="0.3">
      <c r="A3326" s="299" t="s">
        <v>496</v>
      </c>
      <c r="B3326" s="299" t="s">
        <v>449</v>
      </c>
      <c r="C3326" s="299" t="s">
        <v>36</v>
      </c>
      <c r="D3326" s="302">
        <v>1715.5263157894738</v>
      </c>
      <c r="E3326" s="302">
        <v>56</v>
      </c>
      <c r="F3326" s="299" t="s">
        <v>239</v>
      </c>
    </row>
    <row r="3327" spans="1:6" x14ac:dyDescent="0.3">
      <c r="A3327" s="299" t="s">
        <v>496</v>
      </c>
      <c r="B3327" s="299" t="s">
        <v>449</v>
      </c>
      <c r="C3327" s="299" t="s">
        <v>36</v>
      </c>
      <c r="D3327" s="302">
        <v>2</v>
      </c>
      <c r="E3327" s="302">
        <v>60</v>
      </c>
      <c r="F3327" s="299" t="s">
        <v>240</v>
      </c>
    </row>
    <row r="3328" spans="1:6" x14ac:dyDescent="0.3">
      <c r="A3328" s="299" t="s">
        <v>496</v>
      </c>
      <c r="B3328" s="299" t="s">
        <v>449</v>
      </c>
      <c r="C3328" s="299" t="s">
        <v>36</v>
      </c>
      <c r="D3328" s="302">
        <v>3</v>
      </c>
      <c r="E3328" s="302">
        <v>64</v>
      </c>
      <c r="F3328" s="299" t="s">
        <v>374</v>
      </c>
    </row>
    <row r="3329" spans="1:6" x14ac:dyDescent="0.3">
      <c r="A3329" s="299" t="s">
        <v>496</v>
      </c>
      <c r="B3329" s="299" t="s">
        <v>449</v>
      </c>
      <c r="C3329" s="299" t="s">
        <v>36</v>
      </c>
      <c r="D3329" s="302">
        <v>1859.2631578947369</v>
      </c>
      <c r="E3329" s="302">
        <v>68</v>
      </c>
      <c r="F3329" s="299" t="s">
        <v>241</v>
      </c>
    </row>
    <row r="3330" spans="1:6" x14ac:dyDescent="0.3">
      <c r="A3330" s="299" t="s">
        <v>496</v>
      </c>
      <c r="B3330" s="299" t="s">
        <v>449</v>
      </c>
      <c r="C3330" s="299" t="s">
        <v>36</v>
      </c>
      <c r="D3330" s="302">
        <v>46.736842105263158</v>
      </c>
      <c r="E3330" s="302">
        <v>70</v>
      </c>
      <c r="F3330" s="299" t="s">
        <v>242</v>
      </c>
    </row>
    <row r="3331" spans="1:6" x14ac:dyDescent="0.3">
      <c r="A3331" s="299" t="s">
        <v>496</v>
      </c>
      <c r="B3331" s="299" t="s">
        <v>449</v>
      </c>
      <c r="C3331" s="299" t="s">
        <v>36</v>
      </c>
      <c r="D3331" s="302">
        <v>916.36842105263167</v>
      </c>
      <c r="E3331" s="302">
        <v>76</v>
      </c>
      <c r="F3331" s="299" t="s">
        <v>243</v>
      </c>
    </row>
    <row r="3332" spans="1:6" x14ac:dyDescent="0.3">
      <c r="A3332" s="299" t="s">
        <v>496</v>
      </c>
      <c r="B3332" s="299" t="s">
        <v>449</v>
      </c>
      <c r="C3332" s="299" t="s">
        <v>36</v>
      </c>
      <c r="D3332" s="302">
        <v>5</v>
      </c>
      <c r="E3332" s="302">
        <v>84</v>
      </c>
      <c r="F3332" s="299" t="s">
        <v>401</v>
      </c>
    </row>
    <row r="3333" spans="1:6" x14ac:dyDescent="0.3">
      <c r="A3333" s="299" t="s">
        <v>496</v>
      </c>
      <c r="B3333" s="299" t="s">
        <v>449</v>
      </c>
      <c r="C3333" s="299" t="s">
        <v>36</v>
      </c>
      <c r="D3333" s="302">
        <v>2</v>
      </c>
      <c r="E3333" s="302">
        <v>86</v>
      </c>
      <c r="F3333" s="299" t="s">
        <v>244</v>
      </c>
    </row>
    <row r="3334" spans="1:6" x14ac:dyDescent="0.3">
      <c r="A3334" s="299" t="s">
        <v>496</v>
      </c>
      <c r="B3334" s="299" t="s">
        <v>449</v>
      </c>
      <c r="C3334" s="299" t="s">
        <v>36</v>
      </c>
      <c r="D3334" s="302">
        <v>6085.5263157894733</v>
      </c>
      <c r="E3334" s="302">
        <v>100</v>
      </c>
      <c r="F3334" s="299" t="s">
        <v>101</v>
      </c>
    </row>
    <row r="3335" spans="1:6" x14ac:dyDescent="0.3">
      <c r="A3335" s="299" t="s">
        <v>496</v>
      </c>
      <c r="B3335" s="299" t="s">
        <v>449</v>
      </c>
      <c r="C3335" s="299" t="s">
        <v>36</v>
      </c>
      <c r="D3335" s="302">
        <v>2</v>
      </c>
      <c r="E3335" s="302">
        <v>108</v>
      </c>
      <c r="F3335" s="299" t="s">
        <v>246</v>
      </c>
    </row>
    <row r="3336" spans="1:6" x14ac:dyDescent="0.3">
      <c r="A3336" s="299" t="s">
        <v>496</v>
      </c>
      <c r="B3336" s="299" t="s">
        <v>449</v>
      </c>
      <c r="C3336" s="299" t="s">
        <v>36</v>
      </c>
      <c r="D3336" s="302">
        <v>63.263157894736842</v>
      </c>
      <c r="E3336" s="302">
        <v>112</v>
      </c>
      <c r="F3336" s="299" t="s">
        <v>247</v>
      </c>
    </row>
    <row r="3337" spans="1:6" x14ac:dyDescent="0.3">
      <c r="A3337" s="299" t="s">
        <v>496</v>
      </c>
      <c r="B3337" s="299" t="s">
        <v>449</v>
      </c>
      <c r="C3337" s="299" t="s">
        <v>36</v>
      </c>
      <c r="D3337" s="302">
        <v>55.473684210526315</v>
      </c>
      <c r="E3337" s="302">
        <v>120</v>
      </c>
      <c r="F3337" s="299" t="s">
        <v>249</v>
      </c>
    </row>
    <row r="3338" spans="1:6" x14ac:dyDescent="0.3">
      <c r="A3338" s="299" t="s">
        <v>496</v>
      </c>
      <c r="B3338" s="299" t="s">
        <v>449</v>
      </c>
      <c r="C3338" s="299" t="s">
        <v>36</v>
      </c>
      <c r="D3338" s="302">
        <v>144.94736842105263</v>
      </c>
      <c r="E3338" s="302">
        <v>124</v>
      </c>
      <c r="F3338" s="299" t="s">
        <v>250</v>
      </c>
    </row>
    <row r="3339" spans="1:6" x14ac:dyDescent="0.3">
      <c r="A3339" s="299" t="s">
        <v>496</v>
      </c>
      <c r="B3339" s="299" t="s">
        <v>449</v>
      </c>
      <c r="C3339" s="299" t="s">
        <v>36</v>
      </c>
      <c r="D3339" s="302">
        <v>69.736842105263165</v>
      </c>
      <c r="E3339" s="302">
        <v>132</v>
      </c>
      <c r="F3339" s="299" t="s">
        <v>251</v>
      </c>
    </row>
    <row r="3340" spans="1:6" x14ac:dyDescent="0.3">
      <c r="A3340" s="299" t="s">
        <v>496</v>
      </c>
      <c r="B3340" s="299" t="s">
        <v>449</v>
      </c>
      <c r="C3340" s="299" t="s">
        <v>36</v>
      </c>
      <c r="D3340" s="302">
        <v>3.6315789473684212</v>
      </c>
      <c r="E3340" s="302">
        <v>140</v>
      </c>
      <c r="F3340" s="299" t="s">
        <v>378</v>
      </c>
    </row>
    <row r="3341" spans="1:6" x14ac:dyDescent="0.3">
      <c r="A3341" s="299" t="s">
        <v>496</v>
      </c>
      <c r="B3341" s="299" t="s">
        <v>449</v>
      </c>
      <c r="C3341" s="299" t="s">
        <v>36</v>
      </c>
      <c r="D3341" s="302">
        <v>12</v>
      </c>
      <c r="E3341" s="302">
        <v>144</v>
      </c>
      <c r="F3341" s="299" t="s">
        <v>253</v>
      </c>
    </row>
    <row r="3342" spans="1:6" x14ac:dyDescent="0.3">
      <c r="A3342" s="299" t="s">
        <v>496</v>
      </c>
      <c r="B3342" s="299" t="s">
        <v>449</v>
      </c>
      <c r="C3342" s="299" t="s">
        <v>36</v>
      </c>
      <c r="D3342" s="302">
        <v>1</v>
      </c>
      <c r="E3342" s="302">
        <v>148</v>
      </c>
      <c r="F3342" s="299" t="s">
        <v>379</v>
      </c>
    </row>
    <row r="3343" spans="1:6" x14ac:dyDescent="0.3">
      <c r="A3343" s="299" t="s">
        <v>496</v>
      </c>
      <c r="B3343" s="299" t="s">
        <v>449</v>
      </c>
      <c r="C3343" s="299" t="s">
        <v>36</v>
      </c>
      <c r="D3343" s="302">
        <v>898.9473684210526</v>
      </c>
      <c r="E3343" s="302">
        <v>152</v>
      </c>
      <c r="F3343" s="299" t="s">
        <v>254</v>
      </c>
    </row>
    <row r="3344" spans="1:6" x14ac:dyDescent="0.3">
      <c r="A3344" s="299" t="s">
        <v>496</v>
      </c>
      <c r="B3344" s="299" t="s">
        <v>449</v>
      </c>
      <c r="C3344" s="299" t="s">
        <v>36</v>
      </c>
      <c r="D3344" s="302">
        <v>9376</v>
      </c>
      <c r="E3344" s="302">
        <v>156</v>
      </c>
      <c r="F3344" s="299" t="s">
        <v>112</v>
      </c>
    </row>
    <row r="3345" spans="1:6" x14ac:dyDescent="0.3">
      <c r="A3345" s="299" t="s">
        <v>496</v>
      </c>
      <c r="B3345" s="299" t="s">
        <v>449</v>
      </c>
      <c r="C3345" s="299" t="s">
        <v>36</v>
      </c>
      <c r="D3345" s="302">
        <v>13</v>
      </c>
      <c r="E3345" s="302">
        <v>158</v>
      </c>
      <c r="F3345" s="299" t="s">
        <v>255</v>
      </c>
    </row>
    <row r="3346" spans="1:6" x14ac:dyDescent="0.3">
      <c r="A3346" s="299" t="s">
        <v>496</v>
      </c>
      <c r="B3346" s="299" t="s">
        <v>449</v>
      </c>
      <c r="C3346" s="299" t="s">
        <v>36</v>
      </c>
      <c r="D3346" s="302">
        <v>6250.5263157894742</v>
      </c>
      <c r="E3346" s="302">
        <v>170</v>
      </c>
      <c r="F3346" s="299" t="s">
        <v>102</v>
      </c>
    </row>
    <row r="3347" spans="1:6" x14ac:dyDescent="0.3">
      <c r="A3347" s="299" t="s">
        <v>496</v>
      </c>
      <c r="B3347" s="299" t="s">
        <v>449</v>
      </c>
      <c r="C3347" s="299" t="s">
        <v>36</v>
      </c>
      <c r="D3347" s="302">
        <v>2</v>
      </c>
      <c r="E3347" s="302">
        <v>174</v>
      </c>
      <c r="F3347" s="299" t="s">
        <v>257</v>
      </c>
    </row>
    <row r="3348" spans="1:6" x14ac:dyDescent="0.3">
      <c r="A3348" s="299" t="s">
        <v>496</v>
      </c>
      <c r="B3348" s="299" t="s">
        <v>449</v>
      </c>
      <c r="C3348" s="299" t="s">
        <v>36</v>
      </c>
      <c r="D3348" s="302">
        <v>68.15789473684211</v>
      </c>
      <c r="E3348" s="302">
        <v>178</v>
      </c>
      <c r="F3348" s="299" t="s">
        <v>258</v>
      </c>
    </row>
    <row r="3349" spans="1:6" x14ac:dyDescent="0.3">
      <c r="A3349" s="299" t="s">
        <v>496</v>
      </c>
      <c r="B3349" s="299" t="s">
        <v>449</v>
      </c>
      <c r="C3349" s="299" t="s">
        <v>36</v>
      </c>
      <c r="D3349" s="302">
        <v>16.421052631578945</v>
      </c>
      <c r="E3349" s="302">
        <v>180</v>
      </c>
      <c r="F3349" s="299" t="s">
        <v>259</v>
      </c>
    </row>
    <row r="3350" spans="1:6" x14ac:dyDescent="0.3">
      <c r="A3350" s="299" t="s">
        <v>496</v>
      </c>
      <c r="B3350" s="299" t="s">
        <v>449</v>
      </c>
      <c r="C3350" s="299" t="s">
        <v>36</v>
      </c>
      <c r="D3350" s="302">
        <v>33.368421052631575</v>
      </c>
      <c r="E3350" s="302">
        <v>188</v>
      </c>
      <c r="F3350" s="299" t="s">
        <v>260</v>
      </c>
    </row>
    <row r="3351" spans="1:6" x14ac:dyDescent="0.3">
      <c r="A3351" s="299" t="s">
        <v>496</v>
      </c>
      <c r="B3351" s="299" t="s">
        <v>449</v>
      </c>
      <c r="C3351" s="299" t="s">
        <v>36</v>
      </c>
      <c r="D3351" s="302">
        <v>104.78947368421052</v>
      </c>
      <c r="E3351" s="302">
        <v>191</v>
      </c>
      <c r="F3351" s="299" t="s">
        <v>103</v>
      </c>
    </row>
    <row r="3352" spans="1:6" x14ac:dyDescent="0.3">
      <c r="A3352" s="299" t="s">
        <v>496</v>
      </c>
      <c r="B3352" s="299" t="s">
        <v>449</v>
      </c>
      <c r="C3352" s="299" t="s">
        <v>36</v>
      </c>
      <c r="D3352" s="302">
        <v>2152.1578947368421</v>
      </c>
      <c r="E3352" s="302">
        <v>192</v>
      </c>
      <c r="F3352" s="299" t="s">
        <v>261</v>
      </c>
    </row>
    <row r="3353" spans="1:6" x14ac:dyDescent="0.3">
      <c r="A3353" s="299" t="s">
        <v>496</v>
      </c>
      <c r="B3353" s="299" t="s">
        <v>449</v>
      </c>
      <c r="C3353" s="299" t="s">
        <v>36</v>
      </c>
      <c r="D3353" s="302">
        <v>14.210526315789474</v>
      </c>
      <c r="E3353" s="302">
        <v>196</v>
      </c>
      <c r="F3353" s="299" t="s">
        <v>120</v>
      </c>
    </row>
    <row r="3354" spans="1:6" x14ac:dyDescent="0.3">
      <c r="A3354" s="299" t="s">
        <v>496</v>
      </c>
      <c r="B3354" s="299" t="s">
        <v>449</v>
      </c>
      <c r="C3354" s="299" t="s">
        <v>36</v>
      </c>
      <c r="D3354" s="302">
        <v>152.68421052631578</v>
      </c>
      <c r="E3354" s="302">
        <v>203</v>
      </c>
      <c r="F3354" s="299" t="s">
        <v>224</v>
      </c>
    </row>
    <row r="3355" spans="1:6" x14ac:dyDescent="0.3">
      <c r="A3355" s="299" t="s">
        <v>496</v>
      </c>
      <c r="B3355" s="299" t="s">
        <v>449</v>
      </c>
      <c r="C3355" s="299" t="s">
        <v>36</v>
      </c>
      <c r="D3355" s="302">
        <v>35.526315789473685</v>
      </c>
      <c r="E3355" s="302">
        <v>204</v>
      </c>
      <c r="F3355" s="299" t="s">
        <v>262</v>
      </c>
    </row>
    <row r="3356" spans="1:6" x14ac:dyDescent="0.3">
      <c r="A3356" s="299" t="s">
        <v>496</v>
      </c>
      <c r="B3356" s="299" t="s">
        <v>449</v>
      </c>
      <c r="C3356" s="299" t="s">
        <v>36</v>
      </c>
      <c r="D3356" s="302">
        <v>529.47368421052636</v>
      </c>
      <c r="E3356" s="302">
        <v>208</v>
      </c>
      <c r="F3356" s="299" t="s">
        <v>113</v>
      </c>
    </row>
    <row r="3357" spans="1:6" x14ac:dyDescent="0.3">
      <c r="A3357" s="299" t="s">
        <v>496</v>
      </c>
      <c r="B3357" s="299" t="s">
        <v>449</v>
      </c>
      <c r="C3357" s="299" t="s">
        <v>36</v>
      </c>
      <c r="D3357" s="302">
        <v>11</v>
      </c>
      <c r="E3357" s="302">
        <v>212</v>
      </c>
      <c r="F3357" s="299" t="s">
        <v>263</v>
      </c>
    </row>
    <row r="3358" spans="1:6" x14ac:dyDescent="0.3">
      <c r="A3358" s="299" t="s">
        <v>496</v>
      </c>
      <c r="B3358" s="299" t="s">
        <v>449</v>
      </c>
      <c r="C3358" s="299" t="s">
        <v>36</v>
      </c>
      <c r="D3358" s="302">
        <v>922.21052631578948</v>
      </c>
      <c r="E3358" s="302">
        <v>214</v>
      </c>
      <c r="F3358" s="299" t="s">
        <v>225</v>
      </c>
    </row>
    <row r="3359" spans="1:6" x14ac:dyDescent="0.3">
      <c r="A3359" s="299" t="s">
        <v>496</v>
      </c>
      <c r="B3359" s="299" t="s">
        <v>449</v>
      </c>
      <c r="C3359" s="299" t="s">
        <v>36</v>
      </c>
      <c r="D3359" s="302">
        <v>5841.8421052631575</v>
      </c>
      <c r="E3359" s="302">
        <v>218</v>
      </c>
      <c r="F3359" s="299" t="s">
        <v>114</v>
      </c>
    </row>
    <row r="3360" spans="1:6" x14ac:dyDescent="0.3">
      <c r="A3360" s="299" t="s">
        <v>496</v>
      </c>
      <c r="B3360" s="299" t="s">
        <v>449</v>
      </c>
      <c r="C3360" s="299" t="s">
        <v>36</v>
      </c>
      <c r="D3360" s="302">
        <v>160.78947368421052</v>
      </c>
      <c r="E3360" s="302">
        <v>222</v>
      </c>
      <c r="F3360" s="299" t="s">
        <v>264</v>
      </c>
    </row>
    <row r="3361" spans="1:6" x14ac:dyDescent="0.3">
      <c r="A3361" s="299" t="s">
        <v>496</v>
      </c>
      <c r="B3361" s="299" t="s">
        <v>449</v>
      </c>
      <c r="C3361" s="299" t="s">
        <v>36</v>
      </c>
      <c r="D3361" s="302">
        <v>79.578947368421041</v>
      </c>
      <c r="E3361" s="302">
        <v>226</v>
      </c>
      <c r="F3361" s="299" t="s">
        <v>265</v>
      </c>
    </row>
    <row r="3362" spans="1:6" x14ac:dyDescent="0.3">
      <c r="A3362" s="299" t="s">
        <v>496</v>
      </c>
      <c r="B3362" s="299" t="s">
        <v>449</v>
      </c>
      <c r="C3362" s="299" t="s">
        <v>36</v>
      </c>
      <c r="D3362" s="302">
        <v>11.315789473684211</v>
      </c>
      <c r="E3362" s="302">
        <v>231</v>
      </c>
      <c r="F3362" s="299" t="s">
        <v>266</v>
      </c>
    </row>
    <row r="3363" spans="1:6" x14ac:dyDescent="0.3">
      <c r="A3363" s="299" t="s">
        <v>496</v>
      </c>
      <c r="B3363" s="299" t="s">
        <v>449</v>
      </c>
      <c r="C3363" s="299" t="s">
        <v>36</v>
      </c>
      <c r="D3363" s="302">
        <v>2</v>
      </c>
      <c r="E3363" s="302">
        <v>232</v>
      </c>
      <c r="F3363" s="299" t="s">
        <v>380</v>
      </c>
    </row>
    <row r="3364" spans="1:6" x14ac:dyDescent="0.3">
      <c r="A3364" s="299" t="s">
        <v>496</v>
      </c>
      <c r="B3364" s="299" t="s">
        <v>449</v>
      </c>
      <c r="C3364" s="299" t="s">
        <v>36</v>
      </c>
      <c r="D3364" s="302">
        <v>39.526315789473685</v>
      </c>
      <c r="E3364" s="302">
        <v>233</v>
      </c>
      <c r="F3364" s="299" t="s">
        <v>104</v>
      </c>
    </row>
    <row r="3365" spans="1:6" x14ac:dyDescent="0.3">
      <c r="A3365" s="299" t="s">
        <v>496</v>
      </c>
      <c r="B3365" s="299" t="s">
        <v>449</v>
      </c>
      <c r="C3365" s="299" t="s">
        <v>36</v>
      </c>
      <c r="D3365" s="302">
        <v>4</v>
      </c>
      <c r="E3365" s="302">
        <v>239</v>
      </c>
      <c r="F3365" s="299" t="s">
        <v>404</v>
      </c>
    </row>
    <row r="3366" spans="1:6" x14ac:dyDescent="0.3">
      <c r="A3366" s="299" t="s">
        <v>496</v>
      </c>
      <c r="B3366" s="299" t="s">
        <v>449</v>
      </c>
      <c r="C3366" s="299" t="s">
        <v>36</v>
      </c>
      <c r="D3366" s="302">
        <v>286.63157894736844</v>
      </c>
      <c r="E3366" s="302">
        <v>246</v>
      </c>
      <c r="F3366" s="299" t="s">
        <v>116</v>
      </c>
    </row>
    <row r="3367" spans="1:6" x14ac:dyDescent="0.3">
      <c r="A3367" s="299" t="s">
        <v>496</v>
      </c>
      <c r="B3367" s="299" t="s">
        <v>449</v>
      </c>
      <c r="C3367" s="299" t="s">
        <v>36</v>
      </c>
      <c r="D3367" s="302">
        <v>2</v>
      </c>
      <c r="E3367" s="302">
        <v>249</v>
      </c>
      <c r="F3367" s="299" t="s">
        <v>218</v>
      </c>
    </row>
    <row r="3368" spans="1:6" x14ac:dyDescent="0.3">
      <c r="A3368" s="299" t="s">
        <v>496</v>
      </c>
      <c r="B3368" s="299" t="s">
        <v>449</v>
      </c>
      <c r="C3368" s="299" t="s">
        <v>36</v>
      </c>
      <c r="D3368" s="302">
        <v>5174.3684210526317</v>
      </c>
      <c r="E3368" s="302">
        <v>250</v>
      </c>
      <c r="F3368" s="299" t="s">
        <v>105</v>
      </c>
    </row>
    <row r="3369" spans="1:6" x14ac:dyDescent="0.3">
      <c r="A3369" s="299" t="s">
        <v>496</v>
      </c>
      <c r="B3369" s="299" t="s">
        <v>449</v>
      </c>
      <c r="C3369" s="299" t="s">
        <v>36</v>
      </c>
      <c r="D3369" s="302">
        <v>9</v>
      </c>
      <c r="E3369" s="302">
        <v>266</v>
      </c>
      <c r="F3369" s="299" t="s">
        <v>268</v>
      </c>
    </row>
    <row r="3370" spans="1:6" x14ac:dyDescent="0.3">
      <c r="A3370" s="299" t="s">
        <v>496</v>
      </c>
      <c r="B3370" s="299" t="s">
        <v>449</v>
      </c>
      <c r="C3370" s="299" t="s">
        <v>36</v>
      </c>
      <c r="D3370" s="302">
        <v>431.68421052631578</v>
      </c>
      <c r="E3370" s="302">
        <v>268</v>
      </c>
      <c r="F3370" s="299" t="s">
        <v>269</v>
      </c>
    </row>
    <row r="3371" spans="1:6" x14ac:dyDescent="0.3">
      <c r="A3371" s="299" t="s">
        <v>496</v>
      </c>
      <c r="B3371" s="299" t="s">
        <v>449</v>
      </c>
      <c r="C3371" s="299" t="s">
        <v>36</v>
      </c>
      <c r="D3371" s="302">
        <v>650.78947368421052</v>
      </c>
      <c r="E3371" s="302">
        <v>270</v>
      </c>
      <c r="F3371" s="299" t="s">
        <v>270</v>
      </c>
    </row>
    <row r="3372" spans="1:6" x14ac:dyDescent="0.3">
      <c r="A3372" s="299" t="s">
        <v>496</v>
      </c>
      <c r="B3372" s="299" t="s">
        <v>449</v>
      </c>
      <c r="C3372" s="299" t="s">
        <v>36</v>
      </c>
      <c r="D3372" s="302">
        <v>8.4210526315789487</v>
      </c>
      <c r="E3372" s="302">
        <v>275</v>
      </c>
      <c r="F3372" s="299" t="s">
        <v>271</v>
      </c>
    </row>
    <row r="3373" spans="1:6" x14ac:dyDescent="0.3">
      <c r="A3373" s="299" t="s">
        <v>496</v>
      </c>
      <c r="B3373" s="299" t="s">
        <v>449</v>
      </c>
      <c r="C3373" s="299" t="s">
        <v>36</v>
      </c>
      <c r="D3373" s="302">
        <v>7653.6315789473683</v>
      </c>
      <c r="E3373" s="302">
        <v>276</v>
      </c>
      <c r="F3373" s="299" t="s">
        <v>99</v>
      </c>
    </row>
    <row r="3374" spans="1:6" x14ac:dyDescent="0.3">
      <c r="A3374" s="299" t="s">
        <v>496</v>
      </c>
      <c r="B3374" s="299" t="s">
        <v>449</v>
      </c>
      <c r="C3374" s="299" t="s">
        <v>36</v>
      </c>
      <c r="D3374" s="302">
        <v>727.52631578947376</v>
      </c>
      <c r="E3374" s="302">
        <v>288</v>
      </c>
      <c r="F3374" s="299" t="s">
        <v>272</v>
      </c>
    </row>
    <row r="3375" spans="1:6" x14ac:dyDescent="0.3">
      <c r="A3375" s="299" t="s">
        <v>496</v>
      </c>
      <c r="B3375" s="299" t="s">
        <v>449</v>
      </c>
      <c r="C3375" s="299" t="s">
        <v>36</v>
      </c>
      <c r="D3375" s="302">
        <v>1.368421052631579</v>
      </c>
      <c r="E3375" s="302">
        <v>292</v>
      </c>
      <c r="F3375" s="299" t="s">
        <v>273</v>
      </c>
    </row>
    <row r="3376" spans="1:6" x14ac:dyDescent="0.3">
      <c r="A3376" s="299" t="s">
        <v>496</v>
      </c>
      <c r="B3376" s="299" t="s">
        <v>449</v>
      </c>
      <c r="C3376" s="299" t="s">
        <v>36</v>
      </c>
      <c r="D3376" s="302">
        <v>212.94736842105263</v>
      </c>
      <c r="E3376" s="302">
        <v>300</v>
      </c>
      <c r="F3376" s="299" t="s">
        <v>117</v>
      </c>
    </row>
    <row r="3377" spans="1:6" x14ac:dyDescent="0.3">
      <c r="A3377" s="299" t="s">
        <v>496</v>
      </c>
      <c r="B3377" s="299" t="s">
        <v>449</v>
      </c>
      <c r="C3377" s="299" t="s">
        <v>36</v>
      </c>
      <c r="D3377" s="302">
        <v>0.42105263157894735</v>
      </c>
      <c r="E3377" s="302">
        <v>304</v>
      </c>
      <c r="F3377" s="299" t="s">
        <v>381</v>
      </c>
    </row>
    <row r="3378" spans="1:6" x14ac:dyDescent="0.3">
      <c r="A3378" s="299" t="s">
        <v>496</v>
      </c>
      <c r="B3378" s="299" t="s">
        <v>449</v>
      </c>
      <c r="C3378" s="299" t="s">
        <v>36</v>
      </c>
      <c r="D3378" s="302">
        <v>2.3684210526315788</v>
      </c>
      <c r="E3378" s="302">
        <v>308</v>
      </c>
      <c r="F3378" s="299" t="s">
        <v>7</v>
      </c>
    </row>
    <row r="3379" spans="1:6" x14ac:dyDescent="0.3">
      <c r="A3379" s="299" t="s">
        <v>496</v>
      </c>
      <c r="B3379" s="299" t="s">
        <v>449</v>
      </c>
      <c r="C3379" s="299" t="s">
        <v>36</v>
      </c>
      <c r="D3379" s="302">
        <v>54.315789473684212</v>
      </c>
      <c r="E3379" s="302">
        <v>320</v>
      </c>
      <c r="F3379" s="299" t="s">
        <v>274</v>
      </c>
    </row>
    <row r="3380" spans="1:6" x14ac:dyDescent="0.3">
      <c r="A3380" s="299" t="s">
        <v>496</v>
      </c>
      <c r="B3380" s="299" t="s">
        <v>449</v>
      </c>
      <c r="C3380" s="299" t="s">
        <v>36</v>
      </c>
      <c r="D3380" s="302">
        <v>356.10526315789474</v>
      </c>
      <c r="E3380" s="302">
        <v>324</v>
      </c>
      <c r="F3380" s="299" t="s">
        <v>275</v>
      </c>
    </row>
    <row r="3381" spans="1:6" x14ac:dyDescent="0.3">
      <c r="A3381" s="299" t="s">
        <v>496</v>
      </c>
      <c r="B3381" s="299" t="s">
        <v>449</v>
      </c>
      <c r="C3381" s="299" t="s">
        <v>36</v>
      </c>
      <c r="D3381" s="302">
        <v>1.6842105263157894</v>
      </c>
      <c r="E3381" s="302">
        <v>328</v>
      </c>
      <c r="F3381" s="299" t="s">
        <v>276</v>
      </c>
    </row>
    <row r="3382" spans="1:6" x14ac:dyDescent="0.3">
      <c r="A3382" s="299" t="s">
        <v>496</v>
      </c>
      <c r="B3382" s="299" t="s">
        <v>449</v>
      </c>
      <c r="C3382" s="299" t="s">
        <v>36</v>
      </c>
      <c r="D3382" s="302">
        <v>4</v>
      </c>
      <c r="E3382" s="302">
        <v>332</v>
      </c>
      <c r="F3382" s="299" t="s">
        <v>277</v>
      </c>
    </row>
    <row r="3383" spans="1:6" x14ac:dyDescent="0.3">
      <c r="A3383" s="299" t="s">
        <v>496</v>
      </c>
      <c r="B3383" s="299" t="s">
        <v>449</v>
      </c>
      <c r="C3383" s="299" t="s">
        <v>36</v>
      </c>
      <c r="D3383" s="302">
        <v>438.4736842105263</v>
      </c>
      <c r="E3383" s="302">
        <v>340</v>
      </c>
      <c r="F3383" s="299" t="s">
        <v>190</v>
      </c>
    </row>
    <row r="3384" spans="1:6" x14ac:dyDescent="0.3">
      <c r="A3384" s="299" t="s">
        <v>496</v>
      </c>
      <c r="B3384" s="299" t="s">
        <v>449</v>
      </c>
      <c r="C3384" s="299" t="s">
        <v>36</v>
      </c>
      <c r="D3384" s="302">
        <v>1</v>
      </c>
      <c r="E3384" s="302">
        <v>344</v>
      </c>
      <c r="F3384" s="299" t="s">
        <v>278</v>
      </c>
    </row>
    <row r="3385" spans="1:6" x14ac:dyDescent="0.3">
      <c r="A3385" s="299" t="s">
        <v>496</v>
      </c>
      <c r="B3385" s="299" t="s">
        <v>449</v>
      </c>
      <c r="C3385" s="299" t="s">
        <v>36</v>
      </c>
      <c r="D3385" s="302">
        <v>229.57894736842104</v>
      </c>
      <c r="E3385" s="302">
        <v>348</v>
      </c>
      <c r="F3385" s="299" t="s">
        <v>279</v>
      </c>
    </row>
    <row r="3386" spans="1:6" x14ac:dyDescent="0.3">
      <c r="A3386" s="299" t="s">
        <v>496</v>
      </c>
      <c r="B3386" s="299" t="s">
        <v>449</v>
      </c>
      <c r="C3386" s="299" t="s">
        <v>36</v>
      </c>
      <c r="D3386" s="302">
        <v>43.157894736842103</v>
      </c>
      <c r="E3386" s="302">
        <v>352</v>
      </c>
      <c r="F3386" s="299" t="s">
        <v>280</v>
      </c>
    </row>
    <row r="3387" spans="1:6" x14ac:dyDescent="0.3">
      <c r="A3387" s="299" t="s">
        <v>496</v>
      </c>
      <c r="B3387" s="299" t="s">
        <v>449</v>
      </c>
      <c r="C3387" s="299" t="s">
        <v>36</v>
      </c>
      <c r="D3387" s="302">
        <v>1255</v>
      </c>
      <c r="E3387" s="302">
        <v>356</v>
      </c>
      <c r="F3387" s="299" t="s">
        <v>281</v>
      </c>
    </row>
    <row r="3388" spans="1:6" x14ac:dyDescent="0.3">
      <c r="A3388" s="299" t="s">
        <v>496</v>
      </c>
      <c r="B3388" s="299" t="s">
        <v>449</v>
      </c>
      <c r="C3388" s="299" t="s">
        <v>36</v>
      </c>
      <c r="D3388" s="302">
        <v>14.157894736842104</v>
      </c>
      <c r="E3388" s="302">
        <v>360</v>
      </c>
      <c r="F3388" s="299" t="s">
        <v>282</v>
      </c>
    </row>
    <row r="3389" spans="1:6" x14ac:dyDescent="0.3">
      <c r="A3389" s="299" t="s">
        <v>496</v>
      </c>
      <c r="B3389" s="299" t="s">
        <v>449</v>
      </c>
      <c r="C3389" s="299" t="s">
        <v>36</v>
      </c>
      <c r="D3389" s="302">
        <v>167.26315789473685</v>
      </c>
      <c r="E3389" s="302">
        <v>364</v>
      </c>
      <c r="F3389" s="299" t="s">
        <v>283</v>
      </c>
    </row>
    <row r="3390" spans="1:6" x14ac:dyDescent="0.3">
      <c r="A3390" s="299" t="s">
        <v>496</v>
      </c>
      <c r="B3390" s="299" t="s">
        <v>449</v>
      </c>
      <c r="C3390" s="299" t="s">
        <v>36</v>
      </c>
      <c r="D3390" s="302">
        <v>39.526315789473685</v>
      </c>
      <c r="E3390" s="302">
        <v>368</v>
      </c>
      <c r="F3390" s="299" t="s">
        <v>284</v>
      </c>
    </row>
    <row r="3391" spans="1:6" x14ac:dyDescent="0.3">
      <c r="A3391" s="299" t="s">
        <v>496</v>
      </c>
      <c r="B3391" s="299" t="s">
        <v>449</v>
      </c>
      <c r="C3391" s="299" t="s">
        <v>36</v>
      </c>
      <c r="D3391" s="302">
        <v>1056.6842105263156</v>
      </c>
      <c r="E3391" s="302">
        <v>372</v>
      </c>
      <c r="F3391" s="299" t="s">
        <v>106</v>
      </c>
    </row>
    <row r="3392" spans="1:6" x14ac:dyDescent="0.3">
      <c r="A3392" s="299" t="s">
        <v>496</v>
      </c>
      <c r="B3392" s="299" t="s">
        <v>449</v>
      </c>
      <c r="C3392" s="299" t="s">
        <v>36</v>
      </c>
      <c r="D3392" s="302">
        <v>59</v>
      </c>
      <c r="E3392" s="302">
        <v>376</v>
      </c>
      <c r="F3392" s="299" t="s">
        <v>285</v>
      </c>
    </row>
    <row r="3393" spans="1:6" x14ac:dyDescent="0.3">
      <c r="A3393" s="299" t="s">
        <v>496</v>
      </c>
      <c r="B3393" s="299" t="s">
        <v>449</v>
      </c>
      <c r="C3393" s="299" t="s">
        <v>36</v>
      </c>
      <c r="D3393" s="302">
        <v>13019.78947368421</v>
      </c>
      <c r="E3393" s="302">
        <v>380</v>
      </c>
      <c r="F3393" s="299" t="s">
        <v>107</v>
      </c>
    </row>
    <row r="3394" spans="1:6" x14ac:dyDescent="0.3">
      <c r="A3394" s="299" t="s">
        <v>496</v>
      </c>
      <c r="B3394" s="299" t="s">
        <v>449</v>
      </c>
      <c r="C3394" s="299" t="s">
        <v>36</v>
      </c>
      <c r="D3394" s="302">
        <v>66.368421052631589</v>
      </c>
      <c r="E3394" s="302">
        <v>384</v>
      </c>
      <c r="F3394" s="299" t="s">
        <v>286</v>
      </c>
    </row>
    <row r="3395" spans="1:6" x14ac:dyDescent="0.3">
      <c r="A3395" s="299" t="s">
        <v>496</v>
      </c>
      <c r="B3395" s="299" t="s">
        <v>449</v>
      </c>
      <c r="C3395" s="299" t="s">
        <v>36</v>
      </c>
      <c r="D3395" s="302">
        <v>7.7368421052631575</v>
      </c>
      <c r="E3395" s="302">
        <v>388</v>
      </c>
      <c r="F3395" s="299" t="s">
        <v>287</v>
      </c>
    </row>
    <row r="3396" spans="1:6" x14ac:dyDescent="0.3">
      <c r="A3396" s="299" t="s">
        <v>496</v>
      </c>
      <c r="B3396" s="299" t="s">
        <v>449</v>
      </c>
      <c r="C3396" s="299" t="s">
        <v>36</v>
      </c>
      <c r="D3396" s="302">
        <v>205.26315789473685</v>
      </c>
      <c r="E3396" s="302">
        <v>392</v>
      </c>
      <c r="F3396" s="299" t="s">
        <v>288</v>
      </c>
    </row>
    <row r="3397" spans="1:6" x14ac:dyDescent="0.3">
      <c r="A3397" s="299" t="s">
        <v>496</v>
      </c>
      <c r="B3397" s="299" t="s">
        <v>449</v>
      </c>
      <c r="C3397" s="299" t="s">
        <v>36</v>
      </c>
      <c r="D3397" s="302">
        <v>16.789473684210527</v>
      </c>
      <c r="E3397" s="302">
        <v>398</v>
      </c>
      <c r="F3397" s="299" t="s">
        <v>289</v>
      </c>
    </row>
    <row r="3398" spans="1:6" x14ac:dyDescent="0.3">
      <c r="A3398" s="299" t="s">
        <v>496</v>
      </c>
      <c r="B3398" s="299" t="s">
        <v>449</v>
      </c>
      <c r="C3398" s="299" t="s">
        <v>36</v>
      </c>
      <c r="D3398" s="302">
        <v>28</v>
      </c>
      <c r="E3398" s="302">
        <v>400</v>
      </c>
      <c r="F3398" s="299" t="s">
        <v>290</v>
      </c>
    </row>
    <row r="3399" spans="1:6" x14ac:dyDescent="0.3">
      <c r="A3399" s="299" t="s">
        <v>496</v>
      </c>
      <c r="B3399" s="299" t="s">
        <v>449</v>
      </c>
      <c r="C3399" s="299" t="s">
        <v>36</v>
      </c>
      <c r="D3399" s="302">
        <v>14.526315789473685</v>
      </c>
      <c r="E3399" s="302">
        <v>404</v>
      </c>
      <c r="F3399" s="299" t="s">
        <v>291</v>
      </c>
    </row>
    <row r="3400" spans="1:6" x14ac:dyDescent="0.3">
      <c r="A3400" s="299" t="s">
        <v>496</v>
      </c>
      <c r="B3400" s="299" t="s">
        <v>449</v>
      </c>
      <c r="C3400" s="299" t="s">
        <v>36</v>
      </c>
      <c r="D3400" s="302">
        <v>47.263157894736842</v>
      </c>
      <c r="E3400" s="302">
        <v>408</v>
      </c>
      <c r="F3400" s="299" t="s">
        <v>292</v>
      </c>
    </row>
    <row r="3401" spans="1:6" x14ac:dyDescent="0.3">
      <c r="A3401" s="299" t="s">
        <v>496</v>
      </c>
      <c r="B3401" s="299" t="s">
        <v>449</v>
      </c>
      <c r="C3401" s="299" t="s">
        <v>36</v>
      </c>
      <c r="D3401" s="302">
        <v>80.631578947368425</v>
      </c>
      <c r="E3401" s="302">
        <v>410</v>
      </c>
      <c r="F3401" s="299" t="s">
        <v>293</v>
      </c>
    </row>
    <row r="3402" spans="1:6" x14ac:dyDescent="0.3">
      <c r="A3402" s="299" t="s">
        <v>496</v>
      </c>
      <c r="B3402" s="299" t="s">
        <v>449</v>
      </c>
      <c r="C3402" s="299" t="s">
        <v>36</v>
      </c>
      <c r="D3402" s="302">
        <v>2.8947368421052633</v>
      </c>
      <c r="E3402" s="302">
        <v>414</v>
      </c>
      <c r="F3402" s="299" t="s">
        <v>294</v>
      </c>
    </row>
    <row r="3403" spans="1:6" x14ac:dyDescent="0.3">
      <c r="A3403" s="299" t="s">
        <v>496</v>
      </c>
      <c r="B3403" s="299" t="s">
        <v>449</v>
      </c>
      <c r="C3403" s="299" t="s">
        <v>36</v>
      </c>
      <c r="D3403" s="302">
        <v>5</v>
      </c>
      <c r="E3403" s="302">
        <v>417</v>
      </c>
      <c r="F3403" s="299" t="s">
        <v>295</v>
      </c>
    </row>
    <row r="3404" spans="1:6" x14ac:dyDescent="0.3">
      <c r="A3404" s="299" t="s">
        <v>496</v>
      </c>
      <c r="B3404" s="299" t="s">
        <v>449</v>
      </c>
      <c r="C3404" s="299" t="s">
        <v>36</v>
      </c>
      <c r="D3404" s="302">
        <v>1</v>
      </c>
      <c r="E3404" s="302">
        <v>418</v>
      </c>
      <c r="F3404" s="299" t="s">
        <v>296</v>
      </c>
    </row>
    <row r="3405" spans="1:6" x14ac:dyDescent="0.3">
      <c r="A3405" s="299" t="s">
        <v>496</v>
      </c>
      <c r="B3405" s="299" t="s">
        <v>449</v>
      </c>
      <c r="C3405" s="299" t="s">
        <v>36</v>
      </c>
      <c r="D3405" s="302">
        <v>49.631578947368418</v>
      </c>
      <c r="E3405" s="302">
        <v>422</v>
      </c>
      <c r="F3405" s="299" t="s">
        <v>297</v>
      </c>
    </row>
    <row r="3406" spans="1:6" x14ac:dyDescent="0.3">
      <c r="A3406" s="299" t="s">
        <v>496</v>
      </c>
      <c r="B3406" s="299" t="s">
        <v>449</v>
      </c>
      <c r="C3406" s="299" t="s">
        <v>36</v>
      </c>
      <c r="D3406" s="302">
        <v>102</v>
      </c>
      <c r="E3406" s="302">
        <v>428</v>
      </c>
      <c r="F3406" s="299" t="s">
        <v>108</v>
      </c>
    </row>
    <row r="3407" spans="1:6" x14ac:dyDescent="0.3">
      <c r="A3407" s="299" t="s">
        <v>496</v>
      </c>
      <c r="B3407" s="299" t="s">
        <v>449</v>
      </c>
      <c r="C3407" s="299" t="s">
        <v>36</v>
      </c>
      <c r="D3407" s="302">
        <v>30.05263157894737</v>
      </c>
      <c r="E3407" s="302">
        <v>430</v>
      </c>
      <c r="F3407" s="299" t="s">
        <v>383</v>
      </c>
    </row>
    <row r="3408" spans="1:6" x14ac:dyDescent="0.3">
      <c r="A3408" s="299" t="s">
        <v>496</v>
      </c>
      <c r="B3408" s="299" t="s">
        <v>449</v>
      </c>
      <c r="C3408" s="299" t="s">
        <v>36</v>
      </c>
      <c r="D3408" s="302">
        <v>20</v>
      </c>
      <c r="E3408" s="302">
        <v>434</v>
      </c>
      <c r="F3408" s="299" t="s">
        <v>299</v>
      </c>
    </row>
    <row r="3409" spans="1:6" x14ac:dyDescent="0.3">
      <c r="A3409" s="299" t="s">
        <v>496</v>
      </c>
      <c r="B3409" s="299" t="s">
        <v>449</v>
      </c>
      <c r="C3409" s="299" t="s">
        <v>36</v>
      </c>
      <c r="D3409" s="302">
        <v>464.31578947368416</v>
      </c>
      <c r="E3409" s="302">
        <v>440</v>
      </c>
      <c r="F3409" s="299" t="s">
        <v>118</v>
      </c>
    </row>
    <row r="3410" spans="1:6" x14ac:dyDescent="0.3">
      <c r="A3410" s="299" t="s">
        <v>496</v>
      </c>
      <c r="B3410" s="299" t="s">
        <v>449</v>
      </c>
      <c r="C3410" s="299" t="s">
        <v>36</v>
      </c>
      <c r="D3410" s="302">
        <v>25.157894736842106</v>
      </c>
      <c r="E3410" s="302">
        <v>442</v>
      </c>
      <c r="F3410" s="299" t="s">
        <v>121</v>
      </c>
    </row>
    <row r="3411" spans="1:6" x14ac:dyDescent="0.3">
      <c r="A3411" s="299" t="s">
        <v>496</v>
      </c>
      <c r="B3411" s="299" t="s">
        <v>449</v>
      </c>
      <c r="C3411" s="299" t="s">
        <v>36</v>
      </c>
      <c r="D3411" s="302">
        <v>3.2105263157894739</v>
      </c>
      <c r="E3411" s="302">
        <v>450</v>
      </c>
      <c r="F3411" s="299" t="s">
        <v>301</v>
      </c>
    </row>
    <row r="3412" spans="1:6" x14ac:dyDescent="0.3">
      <c r="A3412" s="299" t="s">
        <v>496</v>
      </c>
      <c r="B3412" s="299" t="s">
        <v>449</v>
      </c>
      <c r="C3412" s="299" t="s">
        <v>36</v>
      </c>
      <c r="D3412" s="302">
        <v>24.736842105263158</v>
      </c>
      <c r="E3412" s="302">
        <v>458</v>
      </c>
      <c r="F3412" s="299" t="s">
        <v>303</v>
      </c>
    </row>
    <row r="3413" spans="1:6" x14ac:dyDescent="0.3">
      <c r="A3413" s="299" t="s">
        <v>496</v>
      </c>
      <c r="B3413" s="299" t="s">
        <v>449</v>
      </c>
      <c r="C3413" s="299" t="s">
        <v>36</v>
      </c>
      <c r="D3413" s="302">
        <v>862.21052631578948</v>
      </c>
      <c r="E3413" s="302">
        <v>466</v>
      </c>
      <c r="F3413" s="299" t="s">
        <v>304</v>
      </c>
    </row>
    <row r="3414" spans="1:6" x14ac:dyDescent="0.3">
      <c r="A3414" s="299" t="s">
        <v>496</v>
      </c>
      <c r="B3414" s="299" t="s">
        <v>449</v>
      </c>
      <c r="C3414" s="299" t="s">
        <v>36</v>
      </c>
      <c r="D3414" s="302">
        <v>27.631578947368421</v>
      </c>
      <c r="E3414" s="302">
        <v>470</v>
      </c>
      <c r="F3414" s="299" t="s">
        <v>122</v>
      </c>
    </row>
    <row r="3415" spans="1:6" x14ac:dyDescent="0.3">
      <c r="A3415" s="299" t="s">
        <v>496</v>
      </c>
      <c r="B3415" s="299" t="s">
        <v>449</v>
      </c>
      <c r="C3415" s="299" t="s">
        <v>36</v>
      </c>
      <c r="D3415" s="302">
        <v>1</v>
      </c>
      <c r="E3415" s="302">
        <v>474</v>
      </c>
      <c r="F3415" s="299" t="s">
        <v>385</v>
      </c>
    </row>
    <row r="3416" spans="1:6" x14ac:dyDescent="0.3">
      <c r="A3416" s="299" t="s">
        <v>496</v>
      </c>
      <c r="B3416" s="299" t="s">
        <v>449</v>
      </c>
      <c r="C3416" s="299" t="s">
        <v>36</v>
      </c>
      <c r="D3416" s="302">
        <v>472.63157894736844</v>
      </c>
      <c r="E3416" s="302">
        <v>478</v>
      </c>
      <c r="F3416" s="299" t="s">
        <v>305</v>
      </c>
    </row>
    <row r="3417" spans="1:6" x14ac:dyDescent="0.3">
      <c r="A3417" s="299" t="s">
        <v>496</v>
      </c>
      <c r="B3417" s="299" t="s">
        <v>449</v>
      </c>
      <c r="C3417" s="299" t="s">
        <v>36</v>
      </c>
      <c r="D3417" s="302">
        <v>5</v>
      </c>
      <c r="E3417" s="302">
        <v>480</v>
      </c>
      <c r="F3417" s="299" t="s">
        <v>306</v>
      </c>
    </row>
    <row r="3418" spans="1:6" x14ac:dyDescent="0.3">
      <c r="A3418" s="299" t="s">
        <v>496</v>
      </c>
      <c r="B3418" s="299" t="s">
        <v>449</v>
      </c>
      <c r="C3418" s="299" t="s">
        <v>36</v>
      </c>
      <c r="D3418" s="302">
        <v>359.26315789473682</v>
      </c>
      <c r="E3418" s="302">
        <v>484</v>
      </c>
      <c r="F3418" s="299" t="s">
        <v>307</v>
      </c>
    </row>
    <row r="3419" spans="1:6" x14ac:dyDescent="0.3">
      <c r="A3419" s="299" t="s">
        <v>496</v>
      </c>
      <c r="B3419" s="299" t="s">
        <v>449</v>
      </c>
      <c r="C3419" s="299" t="s">
        <v>36</v>
      </c>
      <c r="D3419" s="302">
        <v>6</v>
      </c>
      <c r="E3419" s="302">
        <v>496</v>
      </c>
      <c r="F3419" s="299" t="s">
        <v>309</v>
      </c>
    </row>
    <row r="3420" spans="1:6" x14ac:dyDescent="0.3">
      <c r="A3420" s="299" t="s">
        <v>496</v>
      </c>
      <c r="B3420" s="299" t="s">
        <v>449</v>
      </c>
      <c r="C3420" s="299" t="s">
        <v>36</v>
      </c>
      <c r="D3420" s="302">
        <v>564</v>
      </c>
      <c r="E3420" s="302">
        <v>498</v>
      </c>
      <c r="F3420" s="299" t="s">
        <v>310</v>
      </c>
    </row>
    <row r="3421" spans="1:6" x14ac:dyDescent="0.3">
      <c r="A3421" s="299" t="s">
        <v>496</v>
      </c>
      <c r="B3421" s="299" t="s">
        <v>449</v>
      </c>
      <c r="C3421" s="299" t="s">
        <v>36</v>
      </c>
      <c r="D3421" s="302">
        <v>3</v>
      </c>
      <c r="E3421" s="302">
        <v>499</v>
      </c>
      <c r="F3421" s="299" t="s">
        <v>311</v>
      </c>
    </row>
    <row r="3422" spans="1:6" x14ac:dyDescent="0.3">
      <c r="A3422" s="299" t="s">
        <v>496</v>
      </c>
      <c r="B3422" s="299" t="s">
        <v>449</v>
      </c>
      <c r="C3422" s="299" t="s">
        <v>36</v>
      </c>
      <c r="D3422" s="302">
        <v>7.9473684210526319</v>
      </c>
      <c r="E3422" s="302">
        <v>500</v>
      </c>
      <c r="F3422" s="299" t="s">
        <v>312</v>
      </c>
    </row>
    <row r="3423" spans="1:6" x14ac:dyDescent="0.3">
      <c r="A3423" s="299" t="s">
        <v>496</v>
      </c>
      <c r="B3423" s="299" t="s">
        <v>449</v>
      </c>
      <c r="C3423" s="299" t="s">
        <v>36</v>
      </c>
      <c r="D3423" s="302">
        <v>25121.105263157893</v>
      </c>
      <c r="E3423" s="302">
        <v>504</v>
      </c>
      <c r="F3423" s="299" t="s">
        <v>95</v>
      </c>
    </row>
    <row r="3424" spans="1:6" x14ac:dyDescent="0.3">
      <c r="A3424" s="299" t="s">
        <v>496</v>
      </c>
      <c r="B3424" s="299" t="s">
        <v>449</v>
      </c>
      <c r="C3424" s="299" t="s">
        <v>36</v>
      </c>
      <c r="D3424" s="302">
        <v>16.157894736842106</v>
      </c>
      <c r="E3424" s="302">
        <v>508</v>
      </c>
      <c r="F3424" s="299" t="s">
        <v>313</v>
      </c>
    </row>
    <row r="3425" spans="1:6" x14ac:dyDescent="0.3">
      <c r="A3425" s="299" t="s">
        <v>496</v>
      </c>
      <c r="B3425" s="299" t="s">
        <v>449</v>
      </c>
      <c r="C3425" s="299" t="s">
        <v>36</v>
      </c>
      <c r="D3425" s="302">
        <v>3.8421052631578947</v>
      </c>
      <c r="E3425" s="302">
        <v>516</v>
      </c>
      <c r="F3425" s="299" t="s">
        <v>314</v>
      </c>
    </row>
    <row r="3426" spans="1:6" x14ac:dyDescent="0.3">
      <c r="A3426" s="299" t="s">
        <v>496</v>
      </c>
      <c r="B3426" s="299" t="s">
        <v>449</v>
      </c>
      <c r="C3426" s="299" t="s">
        <v>36</v>
      </c>
      <c r="D3426" s="302">
        <v>3</v>
      </c>
      <c r="E3426" s="302">
        <v>520</v>
      </c>
      <c r="F3426" s="299" t="s">
        <v>386</v>
      </c>
    </row>
    <row r="3427" spans="1:6" x14ac:dyDescent="0.3">
      <c r="A3427" s="299" t="s">
        <v>496</v>
      </c>
      <c r="B3427" s="299" t="s">
        <v>449</v>
      </c>
      <c r="C3427" s="299" t="s">
        <v>36</v>
      </c>
      <c r="D3427" s="302">
        <v>112.89473684210526</v>
      </c>
      <c r="E3427" s="302">
        <v>524</v>
      </c>
      <c r="F3427" s="299" t="s">
        <v>315</v>
      </c>
    </row>
    <row r="3428" spans="1:6" x14ac:dyDescent="0.3">
      <c r="A3428" s="299" t="s">
        <v>496</v>
      </c>
      <c r="B3428" s="299" t="s">
        <v>449</v>
      </c>
      <c r="C3428" s="299" t="s">
        <v>36</v>
      </c>
      <c r="D3428" s="302">
        <v>3285.2105263157896</v>
      </c>
      <c r="E3428" s="302">
        <v>528</v>
      </c>
      <c r="F3428" s="299" t="s">
        <v>316</v>
      </c>
    </row>
    <row r="3429" spans="1:6" x14ac:dyDescent="0.3">
      <c r="A3429" s="299" t="s">
        <v>496</v>
      </c>
      <c r="B3429" s="299" t="s">
        <v>449</v>
      </c>
      <c r="C3429" s="299" t="s">
        <v>36</v>
      </c>
      <c r="D3429" s="302">
        <v>2</v>
      </c>
      <c r="E3429" s="302">
        <v>530</v>
      </c>
      <c r="F3429" s="299" t="s">
        <v>219</v>
      </c>
    </row>
    <row r="3430" spans="1:6" x14ac:dyDescent="0.3">
      <c r="A3430" s="299" t="s">
        <v>496</v>
      </c>
      <c r="B3430" s="299" t="s">
        <v>449</v>
      </c>
      <c r="C3430" s="299" t="s">
        <v>36</v>
      </c>
      <c r="D3430" s="302">
        <v>9.4210526315789469</v>
      </c>
      <c r="E3430" s="302">
        <v>540</v>
      </c>
      <c r="F3430" s="299" t="s">
        <v>317</v>
      </c>
    </row>
    <row r="3431" spans="1:6" x14ac:dyDescent="0.3">
      <c r="A3431" s="299" t="s">
        <v>496</v>
      </c>
      <c r="B3431" s="299" t="s">
        <v>449</v>
      </c>
      <c r="C3431" s="299" t="s">
        <v>36</v>
      </c>
      <c r="D3431" s="302">
        <v>25.526315789473685</v>
      </c>
      <c r="E3431" s="302">
        <v>554</v>
      </c>
      <c r="F3431" s="299" t="s">
        <v>318</v>
      </c>
    </row>
    <row r="3432" spans="1:6" x14ac:dyDescent="0.3">
      <c r="A3432" s="299" t="s">
        <v>496</v>
      </c>
      <c r="B3432" s="299" t="s">
        <v>449</v>
      </c>
      <c r="C3432" s="299" t="s">
        <v>36</v>
      </c>
      <c r="D3432" s="302">
        <v>227.21052631578948</v>
      </c>
      <c r="E3432" s="302">
        <v>558</v>
      </c>
      <c r="F3432" s="299" t="s">
        <v>191</v>
      </c>
    </row>
    <row r="3433" spans="1:6" x14ac:dyDescent="0.3">
      <c r="A3433" s="299" t="s">
        <v>496</v>
      </c>
      <c r="B3433" s="299" t="s">
        <v>449</v>
      </c>
      <c r="C3433" s="299" t="s">
        <v>36</v>
      </c>
      <c r="D3433" s="302">
        <v>7</v>
      </c>
      <c r="E3433" s="302">
        <v>562</v>
      </c>
      <c r="F3433" s="299" t="s">
        <v>388</v>
      </c>
    </row>
    <row r="3434" spans="1:6" x14ac:dyDescent="0.3">
      <c r="A3434" s="299" t="s">
        <v>496</v>
      </c>
      <c r="B3434" s="299" t="s">
        <v>449</v>
      </c>
      <c r="C3434" s="299" t="s">
        <v>36</v>
      </c>
      <c r="D3434" s="302">
        <v>647.26315789473688</v>
      </c>
      <c r="E3434" s="302">
        <v>566</v>
      </c>
      <c r="F3434" s="299" t="s">
        <v>319</v>
      </c>
    </row>
    <row r="3435" spans="1:6" x14ac:dyDescent="0.3">
      <c r="A3435" s="299" t="s">
        <v>496</v>
      </c>
      <c r="B3435" s="299" t="s">
        <v>449</v>
      </c>
      <c r="C3435" s="299" t="s">
        <v>36</v>
      </c>
      <c r="D3435" s="302">
        <v>6</v>
      </c>
      <c r="E3435" s="302">
        <v>574</v>
      </c>
      <c r="F3435" s="299" t="s">
        <v>320</v>
      </c>
    </row>
    <row r="3436" spans="1:6" x14ac:dyDescent="0.3">
      <c r="A3436" s="299" t="s">
        <v>496</v>
      </c>
      <c r="B3436" s="299" t="s">
        <v>449</v>
      </c>
      <c r="C3436" s="299" t="s">
        <v>36</v>
      </c>
      <c r="D3436" s="302">
        <v>298.89473684210526</v>
      </c>
      <c r="E3436" s="302">
        <v>578</v>
      </c>
      <c r="F3436" s="299" t="s">
        <v>321</v>
      </c>
    </row>
    <row r="3437" spans="1:6" x14ac:dyDescent="0.3">
      <c r="A3437" s="299" t="s">
        <v>496</v>
      </c>
      <c r="B3437" s="299" t="s">
        <v>449</v>
      </c>
      <c r="C3437" s="299" t="s">
        <v>36</v>
      </c>
      <c r="D3437" s="302">
        <v>3</v>
      </c>
      <c r="E3437" s="302">
        <v>580</v>
      </c>
      <c r="F3437" s="299" t="s">
        <v>322</v>
      </c>
    </row>
    <row r="3438" spans="1:6" x14ac:dyDescent="0.3">
      <c r="A3438" s="299" t="s">
        <v>496</v>
      </c>
      <c r="B3438" s="299" t="s">
        <v>449</v>
      </c>
      <c r="C3438" s="299" t="s">
        <v>36</v>
      </c>
      <c r="D3438" s="302">
        <v>2815</v>
      </c>
      <c r="E3438" s="302">
        <v>586</v>
      </c>
      <c r="F3438" s="299" t="s">
        <v>324</v>
      </c>
    </row>
    <row r="3439" spans="1:6" x14ac:dyDescent="0.3">
      <c r="A3439" s="299" t="s">
        <v>496</v>
      </c>
      <c r="B3439" s="299" t="s">
        <v>449</v>
      </c>
      <c r="C3439" s="299" t="s">
        <v>36</v>
      </c>
      <c r="D3439" s="302">
        <v>16.736842105263158</v>
      </c>
      <c r="E3439" s="302">
        <v>591</v>
      </c>
      <c r="F3439" s="299" t="s">
        <v>325</v>
      </c>
    </row>
    <row r="3440" spans="1:6" x14ac:dyDescent="0.3">
      <c r="A3440" s="299" t="s">
        <v>496</v>
      </c>
      <c r="B3440" s="299" t="s">
        <v>449</v>
      </c>
      <c r="C3440" s="299" t="s">
        <v>36</v>
      </c>
      <c r="D3440" s="302">
        <v>827.42105263157896</v>
      </c>
      <c r="E3440" s="302">
        <v>600</v>
      </c>
      <c r="F3440" s="299" t="s">
        <v>192</v>
      </c>
    </row>
    <row r="3441" spans="1:6" x14ac:dyDescent="0.3">
      <c r="A3441" s="299" t="s">
        <v>496</v>
      </c>
      <c r="B3441" s="299" t="s">
        <v>449</v>
      </c>
      <c r="C3441" s="299" t="s">
        <v>36</v>
      </c>
      <c r="D3441" s="302">
        <v>3812.9473684210529</v>
      </c>
      <c r="E3441" s="302">
        <v>604</v>
      </c>
      <c r="F3441" s="299" t="s">
        <v>326</v>
      </c>
    </row>
    <row r="3442" spans="1:6" x14ac:dyDescent="0.3">
      <c r="A3442" s="299" t="s">
        <v>496</v>
      </c>
      <c r="B3442" s="299" t="s">
        <v>449</v>
      </c>
      <c r="C3442" s="299" t="s">
        <v>36</v>
      </c>
      <c r="D3442" s="302">
        <v>1412.4736842105262</v>
      </c>
      <c r="E3442" s="302">
        <v>608</v>
      </c>
      <c r="F3442" s="299" t="s">
        <v>327</v>
      </c>
    </row>
    <row r="3443" spans="1:6" x14ac:dyDescent="0.3">
      <c r="A3443" s="299" t="s">
        <v>496</v>
      </c>
      <c r="B3443" s="299" t="s">
        <v>449</v>
      </c>
      <c r="C3443" s="299" t="s">
        <v>36</v>
      </c>
      <c r="D3443" s="302">
        <v>2</v>
      </c>
      <c r="E3443" s="302">
        <v>612</v>
      </c>
      <c r="F3443" s="299" t="s">
        <v>328</v>
      </c>
    </row>
    <row r="3444" spans="1:6" x14ac:dyDescent="0.3">
      <c r="A3444" s="299" t="s">
        <v>496</v>
      </c>
      <c r="B3444" s="299" t="s">
        <v>449</v>
      </c>
      <c r="C3444" s="299" t="s">
        <v>36</v>
      </c>
      <c r="D3444" s="302">
        <v>1847.5789473684213</v>
      </c>
      <c r="E3444" s="302">
        <v>616</v>
      </c>
      <c r="F3444" s="299" t="s">
        <v>96</v>
      </c>
    </row>
    <row r="3445" spans="1:6" x14ac:dyDescent="0.3">
      <c r="A3445" s="299" t="s">
        <v>496</v>
      </c>
      <c r="B3445" s="299" t="s">
        <v>449</v>
      </c>
      <c r="C3445" s="299" t="s">
        <v>36</v>
      </c>
      <c r="D3445" s="302">
        <v>7394.1578947368425</v>
      </c>
      <c r="E3445" s="302">
        <v>620</v>
      </c>
      <c r="F3445" s="299" t="s">
        <v>109</v>
      </c>
    </row>
    <row r="3446" spans="1:6" x14ac:dyDescent="0.3">
      <c r="A3446" s="299" t="s">
        <v>496</v>
      </c>
      <c r="B3446" s="299" t="s">
        <v>449</v>
      </c>
      <c r="C3446" s="299" t="s">
        <v>36</v>
      </c>
      <c r="D3446" s="302">
        <v>375.84210526315792</v>
      </c>
      <c r="E3446" s="302">
        <v>624</v>
      </c>
      <c r="F3446" s="299" t="s">
        <v>329</v>
      </c>
    </row>
    <row r="3447" spans="1:6" x14ac:dyDescent="0.3">
      <c r="A3447" s="299" t="s">
        <v>496</v>
      </c>
      <c r="B3447" s="299" t="s">
        <v>449</v>
      </c>
      <c r="C3447" s="299" t="s">
        <v>36</v>
      </c>
      <c r="D3447" s="302">
        <v>1</v>
      </c>
      <c r="E3447" s="302">
        <v>626</v>
      </c>
      <c r="F3447" s="299" t="s">
        <v>330</v>
      </c>
    </row>
    <row r="3448" spans="1:6" x14ac:dyDescent="0.3">
      <c r="A3448" s="299" t="s">
        <v>496</v>
      </c>
      <c r="B3448" s="299" t="s">
        <v>449</v>
      </c>
      <c r="C3448" s="299" t="s">
        <v>36</v>
      </c>
      <c r="D3448" s="302">
        <v>2</v>
      </c>
      <c r="E3448" s="302">
        <v>630</v>
      </c>
      <c r="F3448" s="299" t="s">
        <v>331</v>
      </c>
    </row>
    <row r="3449" spans="1:6" x14ac:dyDescent="0.3">
      <c r="A3449" s="299" t="s">
        <v>496</v>
      </c>
      <c r="B3449" s="299" t="s">
        <v>449</v>
      </c>
      <c r="C3449" s="299" t="s">
        <v>36</v>
      </c>
      <c r="D3449" s="302">
        <v>1</v>
      </c>
      <c r="E3449" s="302">
        <v>638</v>
      </c>
      <c r="F3449" s="299" t="s">
        <v>391</v>
      </c>
    </row>
    <row r="3450" spans="1:6" x14ac:dyDescent="0.3">
      <c r="A3450" s="299" t="s">
        <v>496</v>
      </c>
      <c r="B3450" s="299" t="s">
        <v>449</v>
      </c>
      <c r="C3450" s="299" t="s">
        <v>36</v>
      </c>
      <c r="D3450" s="302">
        <v>20538.210526315786</v>
      </c>
      <c r="E3450" s="302">
        <v>642</v>
      </c>
      <c r="F3450" s="299" t="s">
        <v>97</v>
      </c>
    </row>
    <row r="3451" spans="1:6" x14ac:dyDescent="0.3">
      <c r="A3451" s="299" t="s">
        <v>496</v>
      </c>
      <c r="B3451" s="299" t="s">
        <v>449</v>
      </c>
      <c r="C3451" s="299" t="s">
        <v>36</v>
      </c>
      <c r="D3451" s="302">
        <v>1031.8421052631579</v>
      </c>
      <c r="E3451" s="302">
        <v>643</v>
      </c>
      <c r="F3451" s="299" t="s">
        <v>333</v>
      </c>
    </row>
    <row r="3452" spans="1:6" x14ac:dyDescent="0.3">
      <c r="A3452" s="299" t="s">
        <v>496</v>
      </c>
      <c r="B3452" s="299" t="s">
        <v>449</v>
      </c>
      <c r="C3452" s="299" t="s">
        <v>36</v>
      </c>
      <c r="D3452" s="302">
        <v>17.421052631578949</v>
      </c>
      <c r="E3452" s="302">
        <v>646</v>
      </c>
      <c r="F3452" s="299" t="s">
        <v>334</v>
      </c>
    </row>
    <row r="3453" spans="1:6" x14ac:dyDescent="0.3">
      <c r="A3453" s="299" t="s">
        <v>496</v>
      </c>
      <c r="B3453" s="299" t="s">
        <v>449</v>
      </c>
      <c r="C3453" s="299" t="s">
        <v>36</v>
      </c>
      <c r="D3453" s="302">
        <v>2</v>
      </c>
      <c r="E3453" s="302">
        <v>659</v>
      </c>
      <c r="F3453" s="299" t="s">
        <v>335</v>
      </c>
    </row>
    <row r="3454" spans="1:6" x14ac:dyDescent="0.3">
      <c r="A3454" s="299" t="s">
        <v>496</v>
      </c>
      <c r="B3454" s="299" t="s">
        <v>449</v>
      </c>
      <c r="C3454" s="299" t="s">
        <v>36</v>
      </c>
      <c r="D3454" s="302">
        <v>1</v>
      </c>
      <c r="E3454" s="302">
        <v>660</v>
      </c>
      <c r="F3454" s="299" t="s">
        <v>336</v>
      </c>
    </row>
    <row r="3455" spans="1:6" x14ac:dyDescent="0.3">
      <c r="A3455" s="299" t="s">
        <v>496</v>
      </c>
      <c r="B3455" s="299" t="s">
        <v>449</v>
      </c>
      <c r="C3455" s="299" t="s">
        <v>36</v>
      </c>
      <c r="D3455" s="302">
        <v>0.89473684210526316</v>
      </c>
      <c r="E3455" s="302">
        <v>662</v>
      </c>
      <c r="F3455" s="299" t="s">
        <v>337</v>
      </c>
    </row>
    <row r="3456" spans="1:6" x14ac:dyDescent="0.3">
      <c r="A3456" s="299" t="s">
        <v>496</v>
      </c>
      <c r="B3456" s="299" t="s">
        <v>449</v>
      </c>
      <c r="C3456" s="299" t="s">
        <v>36</v>
      </c>
      <c r="D3456" s="302">
        <v>1</v>
      </c>
      <c r="E3456" s="302">
        <v>670</v>
      </c>
      <c r="F3456" s="299" t="s">
        <v>393</v>
      </c>
    </row>
    <row r="3457" spans="1:6" x14ac:dyDescent="0.3">
      <c r="A3457" s="299" t="s">
        <v>496</v>
      </c>
      <c r="B3457" s="299" t="s">
        <v>449</v>
      </c>
      <c r="C3457" s="299" t="s">
        <v>36</v>
      </c>
      <c r="D3457" s="302">
        <v>5</v>
      </c>
      <c r="E3457" s="302">
        <v>678</v>
      </c>
      <c r="F3457" s="299" t="s">
        <v>338</v>
      </c>
    </row>
    <row r="3458" spans="1:6" x14ac:dyDescent="0.3">
      <c r="A3458" s="299" t="s">
        <v>496</v>
      </c>
      <c r="B3458" s="299" t="s">
        <v>449</v>
      </c>
      <c r="C3458" s="299" t="s">
        <v>36</v>
      </c>
      <c r="D3458" s="302">
        <v>10</v>
      </c>
      <c r="E3458" s="302">
        <v>682</v>
      </c>
      <c r="F3458" s="299" t="s">
        <v>339</v>
      </c>
    </row>
    <row r="3459" spans="1:6" x14ac:dyDescent="0.3">
      <c r="A3459" s="299" t="s">
        <v>496</v>
      </c>
      <c r="B3459" s="299" t="s">
        <v>449</v>
      </c>
      <c r="C3459" s="299" t="s">
        <v>36</v>
      </c>
      <c r="D3459" s="302">
        <v>2734.4736842105262</v>
      </c>
      <c r="E3459" s="302">
        <v>686</v>
      </c>
      <c r="F3459" s="299" t="s">
        <v>193</v>
      </c>
    </row>
    <row r="3460" spans="1:6" x14ac:dyDescent="0.3">
      <c r="A3460" s="299" t="s">
        <v>496</v>
      </c>
      <c r="B3460" s="299" t="s">
        <v>449</v>
      </c>
      <c r="C3460" s="299" t="s">
        <v>36</v>
      </c>
      <c r="D3460" s="302">
        <v>99.421052631578945</v>
      </c>
      <c r="E3460" s="302">
        <v>688</v>
      </c>
      <c r="F3460" s="299" t="s">
        <v>340</v>
      </c>
    </row>
    <row r="3461" spans="1:6" x14ac:dyDescent="0.3">
      <c r="A3461" s="299" t="s">
        <v>496</v>
      </c>
      <c r="B3461" s="299" t="s">
        <v>449</v>
      </c>
      <c r="C3461" s="299" t="s">
        <v>36</v>
      </c>
      <c r="D3461" s="302">
        <v>49.631578947368425</v>
      </c>
      <c r="E3461" s="302">
        <v>694</v>
      </c>
      <c r="F3461" s="299" t="s">
        <v>342</v>
      </c>
    </row>
    <row r="3462" spans="1:6" x14ac:dyDescent="0.3">
      <c r="A3462" s="299" t="s">
        <v>496</v>
      </c>
      <c r="B3462" s="299" t="s">
        <v>449</v>
      </c>
      <c r="C3462" s="299" t="s">
        <v>36</v>
      </c>
      <c r="D3462" s="302">
        <v>11</v>
      </c>
      <c r="E3462" s="302">
        <v>702</v>
      </c>
      <c r="F3462" s="299" t="s">
        <v>343</v>
      </c>
    </row>
    <row r="3463" spans="1:6" x14ac:dyDescent="0.3">
      <c r="A3463" s="299" t="s">
        <v>496</v>
      </c>
      <c r="B3463" s="299" t="s">
        <v>449</v>
      </c>
      <c r="C3463" s="299" t="s">
        <v>36</v>
      </c>
      <c r="D3463" s="302">
        <v>131.94736842105263</v>
      </c>
      <c r="E3463" s="302">
        <v>703</v>
      </c>
      <c r="F3463" s="299" t="s">
        <v>94</v>
      </c>
    </row>
    <row r="3464" spans="1:6" x14ac:dyDescent="0.3">
      <c r="A3464" s="299" t="s">
        <v>496</v>
      </c>
      <c r="B3464" s="299" t="s">
        <v>449</v>
      </c>
      <c r="C3464" s="299" t="s">
        <v>36</v>
      </c>
      <c r="D3464" s="302">
        <v>9</v>
      </c>
      <c r="E3464" s="302">
        <v>704</v>
      </c>
      <c r="F3464" s="299" t="s">
        <v>344</v>
      </c>
    </row>
    <row r="3465" spans="1:6" x14ac:dyDescent="0.3">
      <c r="A3465" s="299" t="s">
        <v>496</v>
      </c>
      <c r="B3465" s="299" t="s">
        <v>449</v>
      </c>
      <c r="C3465" s="299" t="s">
        <v>36</v>
      </c>
      <c r="D3465" s="302">
        <v>33.94736842105263</v>
      </c>
      <c r="E3465" s="302">
        <v>705</v>
      </c>
      <c r="F3465" s="299" t="s">
        <v>115</v>
      </c>
    </row>
    <row r="3466" spans="1:6" x14ac:dyDescent="0.3">
      <c r="A3466" s="299" t="s">
        <v>496</v>
      </c>
      <c r="B3466" s="299" t="s">
        <v>449</v>
      </c>
      <c r="C3466" s="299" t="s">
        <v>36</v>
      </c>
      <c r="D3466" s="302">
        <v>10</v>
      </c>
      <c r="E3466" s="302">
        <v>706</v>
      </c>
      <c r="F3466" s="299" t="s">
        <v>395</v>
      </c>
    </row>
    <row r="3467" spans="1:6" x14ac:dyDescent="0.3">
      <c r="A3467" s="299" t="s">
        <v>496</v>
      </c>
      <c r="B3467" s="299" t="s">
        <v>449</v>
      </c>
      <c r="C3467" s="299" t="s">
        <v>36</v>
      </c>
      <c r="D3467" s="302">
        <v>43.05263157894737</v>
      </c>
      <c r="E3467" s="302">
        <v>710</v>
      </c>
      <c r="F3467" s="299" t="s">
        <v>345</v>
      </c>
    </row>
    <row r="3468" spans="1:6" x14ac:dyDescent="0.3">
      <c r="A3468" s="299" t="s">
        <v>496</v>
      </c>
      <c r="B3468" s="299" t="s">
        <v>449</v>
      </c>
      <c r="C3468" s="299" t="s">
        <v>36</v>
      </c>
      <c r="D3468" s="302">
        <v>4</v>
      </c>
      <c r="E3468" s="302">
        <v>716</v>
      </c>
      <c r="F3468" s="299" t="s">
        <v>346</v>
      </c>
    </row>
    <row r="3469" spans="1:6" x14ac:dyDescent="0.3">
      <c r="A3469" s="299" t="s">
        <v>496</v>
      </c>
      <c r="B3469" s="299" t="s">
        <v>449</v>
      </c>
      <c r="C3469" s="299" t="s">
        <v>36</v>
      </c>
      <c r="D3469" s="302">
        <v>2174436.0526315789</v>
      </c>
      <c r="E3469" s="302">
        <v>724</v>
      </c>
      <c r="F3469" s="299" t="s">
        <v>223</v>
      </c>
    </row>
    <row r="3470" spans="1:6" x14ac:dyDescent="0.3">
      <c r="A3470" s="299" t="s">
        <v>496</v>
      </c>
      <c r="B3470" s="299" t="s">
        <v>449</v>
      </c>
      <c r="C3470" s="299" t="s">
        <v>36</v>
      </c>
      <c r="D3470" s="302">
        <v>5.5789473684210522</v>
      </c>
      <c r="E3470" s="302">
        <v>729</v>
      </c>
      <c r="F3470" s="299" t="s">
        <v>347</v>
      </c>
    </row>
    <row r="3471" spans="1:6" x14ac:dyDescent="0.3">
      <c r="A3471" s="299" t="s">
        <v>496</v>
      </c>
      <c r="B3471" s="299" t="s">
        <v>449</v>
      </c>
      <c r="C3471" s="299" t="s">
        <v>36</v>
      </c>
      <c r="D3471" s="302">
        <v>13.789473684210526</v>
      </c>
      <c r="E3471" s="302">
        <v>732</v>
      </c>
      <c r="F3471" s="299" t="s">
        <v>348</v>
      </c>
    </row>
    <row r="3472" spans="1:6" x14ac:dyDescent="0.3">
      <c r="A3472" s="299" t="s">
        <v>496</v>
      </c>
      <c r="B3472" s="299" t="s">
        <v>449</v>
      </c>
      <c r="C3472" s="299" t="s">
        <v>36</v>
      </c>
      <c r="D3472" s="302">
        <v>1</v>
      </c>
      <c r="E3472" s="302">
        <v>748</v>
      </c>
      <c r="F3472" s="299" t="s">
        <v>396</v>
      </c>
    </row>
    <row r="3473" spans="1:6" x14ac:dyDescent="0.3">
      <c r="A3473" s="299" t="s">
        <v>496</v>
      </c>
      <c r="B3473" s="299" t="s">
        <v>449</v>
      </c>
      <c r="C3473" s="299" t="s">
        <v>36</v>
      </c>
      <c r="D3473" s="302">
        <v>955.15789473684208</v>
      </c>
      <c r="E3473" s="302">
        <v>752</v>
      </c>
      <c r="F3473" s="299" t="s">
        <v>119</v>
      </c>
    </row>
    <row r="3474" spans="1:6" x14ac:dyDescent="0.3">
      <c r="A3474" s="299" t="s">
        <v>496</v>
      </c>
      <c r="B3474" s="299" t="s">
        <v>449</v>
      </c>
      <c r="C3474" s="299" t="s">
        <v>36</v>
      </c>
      <c r="D3474" s="302">
        <v>471.78947368421052</v>
      </c>
      <c r="E3474" s="302">
        <v>756</v>
      </c>
      <c r="F3474" s="299" t="s">
        <v>350</v>
      </c>
    </row>
    <row r="3475" spans="1:6" x14ac:dyDescent="0.3">
      <c r="A3475" s="299" t="s">
        <v>496</v>
      </c>
      <c r="B3475" s="299" t="s">
        <v>449</v>
      </c>
      <c r="C3475" s="299" t="s">
        <v>36</v>
      </c>
      <c r="D3475" s="302">
        <v>111.52631578947368</v>
      </c>
      <c r="E3475" s="302">
        <v>760</v>
      </c>
      <c r="F3475" s="299" t="s">
        <v>351</v>
      </c>
    </row>
    <row r="3476" spans="1:6" x14ac:dyDescent="0.3">
      <c r="A3476" s="299" t="s">
        <v>496</v>
      </c>
      <c r="B3476" s="299" t="s">
        <v>449</v>
      </c>
      <c r="C3476" s="299" t="s">
        <v>36</v>
      </c>
      <c r="D3476" s="302">
        <v>2</v>
      </c>
      <c r="E3476" s="302">
        <v>762</v>
      </c>
      <c r="F3476" s="299" t="s">
        <v>352</v>
      </c>
    </row>
    <row r="3477" spans="1:6" x14ac:dyDescent="0.3">
      <c r="A3477" s="299" t="s">
        <v>496</v>
      </c>
      <c r="B3477" s="299" t="s">
        <v>449</v>
      </c>
      <c r="C3477" s="299" t="s">
        <v>36</v>
      </c>
      <c r="D3477" s="302">
        <v>52.94736842105263</v>
      </c>
      <c r="E3477" s="302">
        <v>764</v>
      </c>
      <c r="F3477" s="299" t="s">
        <v>353</v>
      </c>
    </row>
    <row r="3478" spans="1:6" x14ac:dyDescent="0.3">
      <c r="A3478" s="299" t="s">
        <v>496</v>
      </c>
      <c r="B3478" s="299" t="s">
        <v>449</v>
      </c>
      <c r="C3478" s="299" t="s">
        <v>36</v>
      </c>
      <c r="D3478" s="302">
        <v>22.263157894736842</v>
      </c>
      <c r="E3478" s="302">
        <v>768</v>
      </c>
      <c r="F3478" s="299" t="s">
        <v>354</v>
      </c>
    </row>
    <row r="3479" spans="1:6" x14ac:dyDescent="0.3">
      <c r="A3479" s="299" t="s">
        <v>496</v>
      </c>
      <c r="B3479" s="299" t="s">
        <v>449</v>
      </c>
      <c r="C3479" s="299" t="s">
        <v>36</v>
      </c>
      <c r="D3479" s="302">
        <v>1</v>
      </c>
      <c r="E3479" s="302">
        <v>776</v>
      </c>
      <c r="F3479" s="299" t="s">
        <v>420</v>
      </c>
    </row>
    <row r="3480" spans="1:6" x14ac:dyDescent="0.3">
      <c r="A3480" s="299" t="s">
        <v>496</v>
      </c>
      <c r="B3480" s="299" t="s">
        <v>449</v>
      </c>
      <c r="C3480" s="299" t="s">
        <v>36</v>
      </c>
      <c r="D3480" s="302">
        <v>1</v>
      </c>
      <c r="E3480" s="302">
        <v>780</v>
      </c>
      <c r="F3480" s="299" t="s">
        <v>355</v>
      </c>
    </row>
    <row r="3481" spans="1:6" x14ac:dyDescent="0.3">
      <c r="A3481" s="299" t="s">
        <v>496</v>
      </c>
      <c r="B3481" s="299" t="s">
        <v>449</v>
      </c>
      <c r="C3481" s="299" t="s">
        <v>36</v>
      </c>
      <c r="D3481" s="302">
        <v>71.526315789473671</v>
      </c>
      <c r="E3481" s="302">
        <v>788</v>
      </c>
      <c r="F3481" s="299" t="s">
        <v>357</v>
      </c>
    </row>
    <row r="3482" spans="1:6" x14ac:dyDescent="0.3">
      <c r="A3482" s="299" t="s">
        <v>496</v>
      </c>
      <c r="B3482" s="299" t="s">
        <v>449</v>
      </c>
      <c r="C3482" s="299" t="s">
        <v>36</v>
      </c>
      <c r="D3482" s="302">
        <v>103.10526315789474</v>
      </c>
      <c r="E3482" s="302">
        <v>792</v>
      </c>
      <c r="F3482" s="299" t="s">
        <v>358</v>
      </c>
    </row>
    <row r="3483" spans="1:6" x14ac:dyDescent="0.3">
      <c r="A3483" s="299" t="s">
        <v>496</v>
      </c>
      <c r="B3483" s="299" t="s">
        <v>449</v>
      </c>
      <c r="C3483" s="299" t="s">
        <v>36</v>
      </c>
      <c r="D3483" s="302">
        <v>3</v>
      </c>
      <c r="E3483" s="302">
        <v>800</v>
      </c>
      <c r="F3483" s="299" t="s">
        <v>360</v>
      </c>
    </row>
    <row r="3484" spans="1:6" x14ac:dyDescent="0.3">
      <c r="A3484" s="299" t="s">
        <v>496</v>
      </c>
      <c r="B3484" s="299" t="s">
        <v>449</v>
      </c>
      <c r="C3484" s="299" t="s">
        <v>36</v>
      </c>
      <c r="D3484" s="302">
        <v>4766.6315789473683</v>
      </c>
      <c r="E3484" s="302">
        <v>804</v>
      </c>
      <c r="F3484" s="299" t="s">
        <v>98</v>
      </c>
    </row>
    <row r="3485" spans="1:6" x14ac:dyDescent="0.3">
      <c r="A3485" s="299" t="s">
        <v>496</v>
      </c>
      <c r="B3485" s="299" t="s">
        <v>449</v>
      </c>
      <c r="C3485" s="299" t="s">
        <v>36</v>
      </c>
      <c r="D3485" s="302">
        <v>8.6842105263157894</v>
      </c>
      <c r="E3485" s="302">
        <v>807</v>
      </c>
      <c r="F3485" s="299" t="s">
        <v>361</v>
      </c>
    </row>
    <row r="3486" spans="1:6" x14ac:dyDescent="0.3">
      <c r="A3486" s="299" t="s">
        <v>496</v>
      </c>
      <c r="B3486" s="299" t="s">
        <v>449</v>
      </c>
      <c r="C3486" s="299" t="s">
        <v>36</v>
      </c>
      <c r="D3486" s="302">
        <v>90.473684210526329</v>
      </c>
      <c r="E3486" s="302">
        <v>818</v>
      </c>
      <c r="F3486" s="299" t="s">
        <v>362</v>
      </c>
    </row>
    <row r="3487" spans="1:6" x14ac:dyDescent="0.3">
      <c r="A3487" s="299" t="s">
        <v>496</v>
      </c>
      <c r="B3487" s="299" t="s">
        <v>449</v>
      </c>
      <c r="C3487" s="299" t="s">
        <v>36</v>
      </c>
      <c r="D3487" s="302">
        <v>11434.736842105263</v>
      </c>
      <c r="E3487" s="302">
        <v>826</v>
      </c>
      <c r="F3487" s="299" t="s">
        <v>110</v>
      </c>
    </row>
    <row r="3488" spans="1:6" x14ac:dyDescent="0.3">
      <c r="A3488" s="299" t="s">
        <v>496</v>
      </c>
      <c r="B3488" s="299" t="s">
        <v>449</v>
      </c>
      <c r="C3488" s="299" t="s">
        <v>36</v>
      </c>
      <c r="D3488" s="302">
        <v>6</v>
      </c>
      <c r="E3488" s="302">
        <v>834</v>
      </c>
      <c r="F3488" s="299" t="s">
        <v>364</v>
      </c>
    </row>
    <row r="3489" spans="1:6" x14ac:dyDescent="0.3">
      <c r="A3489" s="299" t="s">
        <v>496</v>
      </c>
      <c r="B3489" s="299" t="s">
        <v>449</v>
      </c>
      <c r="C3489" s="299" t="s">
        <v>36</v>
      </c>
      <c r="D3489" s="302">
        <v>1174.1052631578948</v>
      </c>
      <c r="E3489" s="302">
        <v>840</v>
      </c>
      <c r="F3489" s="299" t="s">
        <v>365</v>
      </c>
    </row>
    <row r="3490" spans="1:6" x14ac:dyDescent="0.3">
      <c r="A3490" s="299" t="s">
        <v>496</v>
      </c>
      <c r="B3490" s="299" t="s">
        <v>449</v>
      </c>
      <c r="C3490" s="299" t="s">
        <v>36</v>
      </c>
      <c r="D3490" s="302">
        <v>45.315789473684212</v>
      </c>
      <c r="E3490" s="302">
        <v>854</v>
      </c>
      <c r="F3490" s="299" t="s">
        <v>367</v>
      </c>
    </row>
    <row r="3491" spans="1:6" x14ac:dyDescent="0.3">
      <c r="A3491" s="299" t="s">
        <v>496</v>
      </c>
      <c r="B3491" s="299" t="s">
        <v>449</v>
      </c>
      <c r="C3491" s="299" t="s">
        <v>36</v>
      </c>
      <c r="D3491" s="302">
        <v>1052.6315789473683</v>
      </c>
      <c r="E3491" s="302">
        <v>858</v>
      </c>
      <c r="F3491" s="299" t="s">
        <v>368</v>
      </c>
    </row>
    <row r="3492" spans="1:6" x14ac:dyDescent="0.3">
      <c r="A3492" s="299" t="s">
        <v>496</v>
      </c>
      <c r="B3492" s="299" t="s">
        <v>449</v>
      </c>
      <c r="C3492" s="299" t="s">
        <v>36</v>
      </c>
      <c r="D3492" s="302">
        <v>12.578947368421053</v>
      </c>
      <c r="E3492" s="302">
        <v>860</v>
      </c>
      <c r="F3492" s="299" t="s">
        <v>369</v>
      </c>
    </row>
    <row r="3493" spans="1:6" x14ac:dyDescent="0.3">
      <c r="A3493" s="299" t="s">
        <v>496</v>
      </c>
      <c r="B3493" s="299" t="s">
        <v>449</v>
      </c>
      <c r="C3493" s="299" t="s">
        <v>36</v>
      </c>
      <c r="D3493" s="302">
        <v>4603.4736842105267</v>
      </c>
      <c r="E3493" s="302">
        <v>862</v>
      </c>
      <c r="F3493" s="299" t="s">
        <v>111</v>
      </c>
    </row>
    <row r="3494" spans="1:6" x14ac:dyDescent="0.3">
      <c r="A3494" s="299" t="s">
        <v>496</v>
      </c>
      <c r="B3494" s="299" t="s">
        <v>449</v>
      </c>
      <c r="C3494" s="299" t="s">
        <v>36</v>
      </c>
      <c r="D3494" s="302">
        <v>1</v>
      </c>
      <c r="E3494" s="302">
        <v>876</v>
      </c>
      <c r="F3494" s="299" t="s">
        <v>370</v>
      </c>
    </row>
    <row r="3495" spans="1:6" x14ac:dyDescent="0.3">
      <c r="A3495" s="299" t="s">
        <v>496</v>
      </c>
      <c r="B3495" s="299" t="s">
        <v>449</v>
      </c>
      <c r="C3495" s="299" t="s">
        <v>36</v>
      </c>
      <c r="D3495" s="302">
        <v>7</v>
      </c>
      <c r="E3495" s="302">
        <v>887</v>
      </c>
      <c r="F3495" s="299" t="s">
        <v>398</v>
      </c>
    </row>
    <row r="3496" spans="1:6" x14ac:dyDescent="0.3">
      <c r="A3496" s="299" t="s">
        <v>496</v>
      </c>
      <c r="B3496" s="299" t="s">
        <v>449</v>
      </c>
      <c r="C3496" s="299" t="s">
        <v>36</v>
      </c>
      <c r="D3496" s="302">
        <v>1.4210526315789473</v>
      </c>
      <c r="E3496" s="302">
        <v>894</v>
      </c>
      <c r="F3496" s="299" t="s">
        <v>372</v>
      </c>
    </row>
    <row r="3497" spans="1:6" x14ac:dyDescent="0.3">
      <c r="A3497" s="299" t="s">
        <v>496</v>
      </c>
      <c r="B3497" s="299" t="s">
        <v>449</v>
      </c>
      <c r="C3497" s="299" t="s">
        <v>36</v>
      </c>
      <c r="D3497" s="302">
        <v>44.210526315789473</v>
      </c>
      <c r="E3497" s="302">
        <v>952</v>
      </c>
      <c r="F3497" s="299" t="s">
        <v>459</v>
      </c>
    </row>
    <row r="3498" spans="1:6" x14ac:dyDescent="0.3">
      <c r="A3498" s="299" t="s">
        <v>496</v>
      </c>
      <c r="B3498" s="299" t="s">
        <v>449</v>
      </c>
      <c r="C3498" s="299" t="s">
        <v>36</v>
      </c>
      <c r="D3498" s="302">
        <v>346.9473684210526</v>
      </c>
      <c r="E3498" s="302">
        <v>953</v>
      </c>
      <c r="F3498" s="299" t="s">
        <v>189</v>
      </c>
    </row>
    <row r="3499" spans="1:6" x14ac:dyDescent="0.3">
      <c r="A3499" s="299" t="s">
        <v>496</v>
      </c>
      <c r="B3499" s="299" t="s">
        <v>449</v>
      </c>
      <c r="C3499" s="299" t="s">
        <v>36</v>
      </c>
      <c r="D3499" s="302">
        <v>3</v>
      </c>
      <c r="E3499" s="302">
        <v>954</v>
      </c>
      <c r="F3499" s="299" t="s">
        <v>189</v>
      </c>
    </row>
    <row r="3500" spans="1:6" x14ac:dyDescent="0.3">
      <c r="A3500" s="299" t="s">
        <v>496</v>
      </c>
      <c r="B3500" s="299" t="s">
        <v>449</v>
      </c>
      <c r="C3500" s="299" t="s">
        <v>36</v>
      </c>
      <c r="D3500" s="302">
        <v>1</v>
      </c>
      <c r="E3500" s="302">
        <v>955</v>
      </c>
      <c r="F3500" s="299" t="s">
        <v>189</v>
      </c>
    </row>
    <row r="3501" spans="1:6" x14ac:dyDescent="0.3">
      <c r="A3501" s="299" t="s">
        <v>496</v>
      </c>
      <c r="B3501" s="299" t="s">
        <v>430</v>
      </c>
      <c r="C3501" s="299" t="s">
        <v>35</v>
      </c>
      <c r="D3501" s="302">
        <v>102.21052631578948</v>
      </c>
      <c r="E3501" s="302">
        <v>4</v>
      </c>
      <c r="F3501" s="299" t="s">
        <v>226</v>
      </c>
    </row>
    <row r="3502" spans="1:6" x14ac:dyDescent="0.3">
      <c r="A3502" s="299" t="s">
        <v>496</v>
      </c>
      <c r="B3502" s="299" t="s">
        <v>430</v>
      </c>
      <c r="C3502" s="299" t="s">
        <v>35</v>
      </c>
      <c r="D3502" s="302">
        <v>289.15789473684208</v>
      </c>
      <c r="E3502" s="302">
        <v>8</v>
      </c>
      <c r="F3502" s="299" t="s">
        <v>227</v>
      </c>
    </row>
    <row r="3503" spans="1:6" x14ac:dyDescent="0.3">
      <c r="A3503" s="299" t="s">
        <v>496</v>
      </c>
      <c r="B3503" s="299" t="s">
        <v>430</v>
      </c>
      <c r="C3503" s="299" t="s">
        <v>35</v>
      </c>
      <c r="D3503" s="302">
        <v>1</v>
      </c>
      <c r="E3503" s="302">
        <v>10</v>
      </c>
      <c r="F3503" s="299" t="s">
        <v>228</v>
      </c>
    </row>
    <row r="3504" spans="1:6" x14ac:dyDescent="0.3">
      <c r="A3504" s="299" t="s">
        <v>496</v>
      </c>
      <c r="B3504" s="299" t="s">
        <v>430</v>
      </c>
      <c r="C3504" s="299" t="s">
        <v>35</v>
      </c>
      <c r="D3504" s="302">
        <v>1255.421052631579</v>
      </c>
      <c r="E3504" s="302">
        <v>12</v>
      </c>
      <c r="F3504" s="299" t="s">
        <v>229</v>
      </c>
    </row>
    <row r="3505" spans="1:6" x14ac:dyDescent="0.3">
      <c r="A3505" s="299" t="s">
        <v>496</v>
      </c>
      <c r="B3505" s="299" t="s">
        <v>430</v>
      </c>
      <c r="C3505" s="299" t="s">
        <v>35</v>
      </c>
      <c r="D3505" s="302">
        <v>157.31578947368422</v>
      </c>
      <c r="E3505" s="302">
        <v>20</v>
      </c>
      <c r="F3505" s="299" t="s">
        <v>230</v>
      </c>
    </row>
    <row r="3506" spans="1:6" x14ac:dyDescent="0.3">
      <c r="A3506" s="299" t="s">
        <v>496</v>
      </c>
      <c r="B3506" s="299" t="s">
        <v>430</v>
      </c>
      <c r="C3506" s="299" t="s">
        <v>35</v>
      </c>
      <c r="D3506" s="302">
        <v>86.15789473684211</v>
      </c>
      <c r="E3506" s="302">
        <v>24</v>
      </c>
      <c r="F3506" s="299" t="s">
        <v>231</v>
      </c>
    </row>
    <row r="3507" spans="1:6" x14ac:dyDescent="0.3">
      <c r="A3507" s="299" t="s">
        <v>496</v>
      </c>
      <c r="B3507" s="299" t="s">
        <v>430</v>
      </c>
      <c r="C3507" s="299" t="s">
        <v>35</v>
      </c>
      <c r="D3507" s="302">
        <v>54.89473684210526</v>
      </c>
      <c r="E3507" s="302">
        <v>31</v>
      </c>
      <c r="F3507" s="299" t="s">
        <v>232</v>
      </c>
    </row>
    <row r="3508" spans="1:6" x14ac:dyDescent="0.3">
      <c r="A3508" s="299" t="s">
        <v>496</v>
      </c>
      <c r="B3508" s="299" t="s">
        <v>430</v>
      </c>
      <c r="C3508" s="299" t="s">
        <v>35</v>
      </c>
      <c r="D3508" s="302">
        <v>11157.684210526315</v>
      </c>
      <c r="E3508" s="302">
        <v>32</v>
      </c>
      <c r="F3508" s="299" t="s">
        <v>183</v>
      </c>
    </row>
    <row r="3509" spans="1:6" x14ac:dyDescent="0.3">
      <c r="A3509" s="299" t="s">
        <v>496</v>
      </c>
      <c r="B3509" s="299" t="s">
        <v>430</v>
      </c>
      <c r="C3509" s="299" t="s">
        <v>35</v>
      </c>
      <c r="D3509" s="302">
        <v>105.73684210526316</v>
      </c>
      <c r="E3509" s="302">
        <v>36</v>
      </c>
      <c r="F3509" s="299" t="s">
        <v>233</v>
      </c>
    </row>
    <row r="3510" spans="1:6" x14ac:dyDescent="0.3">
      <c r="A3510" s="299" t="s">
        <v>496</v>
      </c>
      <c r="B3510" s="299" t="s">
        <v>430</v>
      </c>
      <c r="C3510" s="299" t="s">
        <v>35</v>
      </c>
      <c r="D3510" s="302">
        <v>592.68421052631584</v>
      </c>
      <c r="E3510" s="302">
        <v>40</v>
      </c>
      <c r="F3510" s="299" t="s">
        <v>100</v>
      </c>
    </row>
    <row r="3511" spans="1:6" x14ac:dyDescent="0.3">
      <c r="A3511" s="299" t="s">
        <v>496</v>
      </c>
      <c r="B3511" s="299" t="s">
        <v>430</v>
      </c>
      <c r="C3511" s="299" t="s">
        <v>35</v>
      </c>
      <c r="D3511" s="302">
        <v>2</v>
      </c>
      <c r="E3511" s="302">
        <v>44</v>
      </c>
      <c r="F3511" s="299" t="s">
        <v>234</v>
      </c>
    </row>
    <row r="3512" spans="1:6" x14ac:dyDescent="0.3">
      <c r="A3512" s="299" t="s">
        <v>496</v>
      </c>
      <c r="B3512" s="299" t="s">
        <v>430</v>
      </c>
      <c r="C3512" s="299" t="s">
        <v>35</v>
      </c>
      <c r="D3512" s="302">
        <v>1</v>
      </c>
      <c r="E3512" s="302">
        <v>48</v>
      </c>
      <c r="F3512" s="299" t="s">
        <v>235</v>
      </c>
    </row>
    <row r="3513" spans="1:6" x14ac:dyDescent="0.3">
      <c r="A3513" s="299" t="s">
        <v>496</v>
      </c>
      <c r="B3513" s="299" t="s">
        <v>430</v>
      </c>
      <c r="C3513" s="299" t="s">
        <v>35</v>
      </c>
      <c r="D3513" s="302">
        <v>833.8947368421052</v>
      </c>
      <c r="E3513" s="302">
        <v>50</v>
      </c>
      <c r="F3513" s="299" t="s">
        <v>236</v>
      </c>
    </row>
    <row r="3514" spans="1:6" x14ac:dyDescent="0.3">
      <c r="A3514" s="299" t="s">
        <v>496</v>
      </c>
      <c r="B3514" s="299" t="s">
        <v>430</v>
      </c>
      <c r="C3514" s="299" t="s">
        <v>35</v>
      </c>
      <c r="D3514" s="302">
        <v>564.89473684210532</v>
      </c>
      <c r="E3514" s="302">
        <v>51</v>
      </c>
      <c r="F3514" s="299" t="s">
        <v>237</v>
      </c>
    </row>
    <row r="3515" spans="1:6" x14ac:dyDescent="0.3">
      <c r="A3515" s="299" t="s">
        <v>496</v>
      </c>
      <c r="B3515" s="299" t="s">
        <v>430</v>
      </c>
      <c r="C3515" s="299" t="s">
        <v>35</v>
      </c>
      <c r="D3515" s="302">
        <v>3</v>
      </c>
      <c r="E3515" s="302">
        <v>52</v>
      </c>
      <c r="F3515" s="299" t="s">
        <v>238</v>
      </c>
    </row>
    <row r="3516" spans="1:6" x14ac:dyDescent="0.3">
      <c r="A3516" s="299" t="s">
        <v>496</v>
      </c>
      <c r="B3516" s="299" t="s">
        <v>430</v>
      </c>
      <c r="C3516" s="299" t="s">
        <v>35</v>
      </c>
      <c r="D3516" s="302">
        <v>1632.1052631578948</v>
      </c>
      <c r="E3516" s="302">
        <v>56</v>
      </c>
      <c r="F3516" s="299" t="s">
        <v>239</v>
      </c>
    </row>
    <row r="3517" spans="1:6" x14ac:dyDescent="0.3">
      <c r="A3517" s="299" t="s">
        <v>496</v>
      </c>
      <c r="B3517" s="299" t="s">
        <v>430</v>
      </c>
      <c r="C3517" s="299" t="s">
        <v>35</v>
      </c>
      <c r="D3517" s="302">
        <v>3.9473684210526314</v>
      </c>
      <c r="E3517" s="302">
        <v>64</v>
      </c>
      <c r="F3517" s="299" t="s">
        <v>374</v>
      </c>
    </row>
    <row r="3518" spans="1:6" x14ac:dyDescent="0.3">
      <c r="A3518" s="299" t="s">
        <v>496</v>
      </c>
      <c r="B3518" s="299" t="s">
        <v>430</v>
      </c>
      <c r="C3518" s="299" t="s">
        <v>35</v>
      </c>
      <c r="D3518" s="302">
        <v>5767.4736842105267</v>
      </c>
      <c r="E3518" s="302">
        <v>68</v>
      </c>
      <c r="F3518" s="299" t="s">
        <v>241</v>
      </c>
    </row>
    <row r="3519" spans="1:6" x14ac:dyDescent="0.3">
      <c r="A3519" s="299" t="s">
        <v>496</v>
      </c>
      <c r="B3519" s="299" t="s">
        <v>430</v>
      </c>
      <c r="C3519" s="299" t="s">
        <v>35</v>
      </c>
      <c r="D3519" s="302">
        <v>73</v>
      </c>
      <c r="E3519" s="302">
        <v>70</v>
      </c>
      <c r="F3519" s="299" t="s">
        <v>242</v>
      </c>
    </row>
    <row r="3520" spans="1:6" x14ac:dyDescent="0.3">
      <c r="A3520" s="299" t="s">
        <v>496</v>
      </c>
      <c r="B3520" s="299" t="s">
        <v>430</v>
      </c>
      <c r="C3520" s="299" t="s">
        <v>35</v>
      </c>
      <c r="D3520" s="302">
        <v>3.736842105263158</v>
      </c>
      <c r="E3520" s="302">
        <v>72</v>
      </c>
      <c r="F3520" s="299" t="s">
        <v>375</v>
      </c>
    </row>
    <row r="3521" spans="1:6" x14ac:dyDescent="0.3">
      <c r="A3521" s="299" t="s">
        <v>496</v>
      </c>
      <c r="B3521" s="299" t="s">
        <v>430</v>
      </c>
      <c r="C3521" s="299" t="s">
        <v>35</v>
      </c>
      <c r="D3521" s="302">
        <v>0.26315789473684209</v>
      </c>
      <c r="E3521" s="302">
        <v>74</v>
      </c>
      <c r="F3521" s="299" t="s">
        <v>400</v>
      </c>
    </row>
    <row r="3522" spans="1:6" x14ac:dyDescent="0.3">
      <c r="A3522" s="299" t="s">
        <v>496</v>
      </c>
      <c r="B3522" s="299" t="s">
        <v>430</v>
      </c>
      <c r="C3522" s="299" t="s">
        <v>35</v>
      </c>
      <c r="D3522" s="302">
        <v>6598.7368421052633</v>
      </c>
      <c r="E3522" s="302">
        <v>76</v>
      </c>
      <c r="F3522" s="299" t="s">
        <v>243</v>
      </c>
    </row>
    <row r="3523" spans="1:6" x14ac:dyDescent="0.3">
      <c r="A3523" s="299" t="s">
        <v>496</v>
      </c>
      <c r="B3523" s="299" t="s">
        <v>430</v>
      </c>
      <c r="C3523" s="299" t="s">
        <v>35</v>
      </c>
      <c r="D3523" s="302">
        <v>3.6315789473684212</v>
      </c>
      <c r="E3523" s="302">
        <v>84</v>
      </c>
      <c r="F3523" s="299" t="s">
        <v>401</v>
      </c>
    </row>
    <row r="3524" spans="1:6" x14ac:dyDescent="0.3">
      <c r="A3524" s="299" t="s">
        <v>496</v>
      </c>
      <c r="B3524" s="299" t="s">
        <v>430</v>
      </c>
      <c r="C3524" s="299" t="s">
        <v>35</v>
      </c>
      <c r="D3524" s="302">
        <v>2</v>
      </c>
      <c r="E3524" s="302">
        <v>86</v>
      </c>
      <c r="F3524" s="299" t="s">
        <v>244</v>
      </c>
    </row>
    <row r="3525" spans="1:6" x14ac:dyDescent="0.3">
      <c r="A3525" s="299" t="s">
        <v>496</v>
      </c>
      <c r="B3525" s="299" t="s">
        <v>430</v>
      </c>
      <c r="C3525" s="299" t="s">
        <v>35</v>
      </c>
      <c r="D3525" s="302">
        <v>4.6842105263157894</v>
      </c>
      <c r="E3525" s="302">
        <v>92</v>
      </c>
      <c r="F3525" s="299" t="s">
        <v>376</v>
      </c>
    </row>
    <row r="3526" spans="1:6" x14ac:dyDescent="0.3">
      <c r="A3526" s="299" t="s">
        <v>496</v>
      </c>
      <c r="B3526" s="299" t="s">
        <v>430</v>
      </c>
      <c r="C3526" s="299" t="s">
        <v>35</v>
      </c>
      <c r="D3526" s="302">
        <v>1</v>
      </c>
      <c r="E3526" s="302">
        <v>96</v>
      </c>
      <c r="F3526" s="299" t="s">
        <v>377</v>
      </c>
    </row>
    <row r="3527" spans="1:6" x14ac:dyDescent="0.3">
      <c r="A3527" s="299" t="s">
        <v>496</v>
      </c>
      <c r="B3527" s="299" t="s">
        <v>430</v>
      </c>
      <c r="C3527" s="299" t="s">
        <v>35</v>
      </c>
      <c r="D3527" s="302">
        <v>6337.105263157895</v>
      </c>
      <c r="E3527" s="302">
        <v>100</v>
      </c>
      <c r="F3527" s="299" t="s">
        <v>101</v>
      </c>
    </row>
    <row r="3528" spans="1:6" x14ac:dyDescent="0.3">
      <c r="A3528" s="299" t="s">
        <v>496</v>
      </c>
      <c r="B3528" s="299" t="s">
        <v>430</v>
      </c>
      <c r="C3528" s="299" t="s">
        <v>35</v>
      </c>
      <c r="D3528" s="302">
        <v>12.421052631578947</v>
      </c>
      <c r="E3528" s="302">
        <v>104</v>
      </c>
      <c r="F3528" s="299" t="s">
        <v>245</v>
      </c>
    </row>
    <row r="3529" spans="1:6" x14ac:dyDescent="0.3">
      <c r="A3529" s="299" t="s">
        <v>496</v>
      </c>
      <c r="B3529" s="299" t="s">
        <v>430</v>
      </c>
      <c r="C3529" s="299" t="s">
        <v>35</v>
      </c>
      <c r="D3529" s="302">
        <v>2.263157894736842</v>
      </c>
      <c r="E3529" s="302">
        <v>108</v>
      </c>
      <c r="F3529" s="299" t="s">
        <v>246</v>
      </c>
    </row>
    <row r="3530" spans="1:6" x14ac:dyDescent="0.3">
      <c r="A3530" s="299" t="s">
        <v>496</v>
      </c>
      <c r="B3530" s="299" t="s">
        <v>430</v>
      </c>
      <c r="C3530" s="299" t="s">
        <v>35</v>
      </c>
      <c r="D3530" s="302">
        <v>553.68421052631584</v>
      </c>
      <c r="E3530" s="302">
        <v>112</v>
      </c>
      <c r="F3530" s="299" t="s">
        <v>247</v>
      </c>
    </row>
    <row r="3531" spans="1:6" x14ac:dyDescent="0.3">
      <c r="A3531" s="299" t="s">
        <v>496</v>
      </c>
      <c r="B3531" s="299" t="s">
        <v>430</v>
      </c>
      <c r="C3531" s="299" t="s">
        <v>35</v>
      </c>
      <c r="D3531" s="302">
        <v>8.6842105263157894</v>
      </c>
      <c r="E3531" s="302">
        <v>116</v>
      </c>
      <c r="F3531" s="299" t="s">
        <v>248</v>
      </c>
    </row>
    <row r="3532" spans="1:6" x14ac:dyDescent="0.3">
      <c r="A3532" s="299" t="s">
        <v>496</v>
      </c>
      <c r="B3532" s="299" t="s">
        <v>430</v>
      </c>
      <c r="C3532" s="299" t="s">
        <v>35</v>
      </c>
      <c r="D3532" s="302">
        <v>308.73684210526318</v>
      </c>
      <c r="E3532" s="302">
        <v>120</v>
      </c>
      <c r="F3532" s="299" t="s">
        <v>249</v>
      </c>
    </row>
    <row r="3533" spans="1:6" x14ac:dyDescent="0.3">
      <c r="A3533" s="299" t="s">
        <v>496</v>
      </c>
      <c r="B3533" s="299" t="s">
        <v>430</v>
      </c>
      <c r="C3533" s="299" t="s">
        <v>35</v>
      </c>
      <c r="D3533" s="302">
        <v>281.36842105263156</v>
      </c>
      <c r="E3533" s="302">
        <v>124</v>
      </c>
      <c r="F3533" s="299" t="s">
        <v>250</v>
      </c>
    </row>
    <row r="3534" spans="1:6" x14ac:dyDescent="0.3">
      <c r="A3534" s="299" t="s">
        <v>496</v>
      </c>
      <c r="B3534" s="299" t="s">
        <v>430</v>
      </c>
      <c r="C3534" s="299" t="s">
        <v>35</v>
      </c>
      <c r="D3534" s="302">
        <v>263.5263157894737</v>
      </c>
      <c r="E3534" s="302">
        <v>132</v>
      </c>
      <c r="F3534" s="299" t="s">
        <v>251</v>
      </c>
    </row>
    <row r="3535" spans="1:6" x14ac:dyDescent="0.3">
      <c r="A3535" s="299" t="s">
        <v>496</v>
      </c>
      <c r="B3535" s="299" t="s">
        <v>430</v>
      </c>
      <c r="C3535" s="299" t="s">
        <v>35</v>
      </c>
      <c r="D3535" s="302">
        <v>10</v>
      </c>
      <c r="E3535" s="302">
        <v>140</v>
      </c>
      <c r="F3535" s="299" t="s">
        <v>378</v>
      </c>
    </row>
    <row r="3536" spans="1:6" x14ac:dyDescent="0.3">
      <c r="A3536" s="299" t="s">
        <v>496</v>
      </c>
      <c r="B3536" s="299" t="s">
        <v>430</v>
      </c>
      <c r="C3536" s="299" t="s">
        <v>35</v>
      </c>
      <c r="D3536" s="302">
        <v>32.263157894736842</v>
      </c>
      <c r="E3536" s="302">
        <v>144</v>
      </c>
      <c r="F3536" s="299" t="s">
        <v>253</v>
      </c>
    </row>
    <row r="3537" spans="1:6" x14ac:dyDescent="0.3">
      <c r="A3537" s="299" t="s">
        <v>496</v>
      </c>
      <c r="B3537" s="299" t="s">
        <v>430</v>
      </c>
      <c r="C3537" s="299" t="s">
        <v>35</v>
      </c>
      <c r="D3537" s="302">
        <v>2</v>
      </c>
      <c r="E3537" s="302">
        <v>148</v>
      </c>
      <c r="F3537" s="299" t="s">
        <v>379</v>
      </c>
    </row>
    <row r="3538" spans="1:6" x14ac:dyDescent="0.3">
      <c r="A3538" s="299" t="s">
        <v>496</v>
      </c>
      <c r="B3538" s="299" t="s">
        <v>430</v>
      </c>
      <c r="C3538" s="299" t="s">
        <v>35</v>
      </c>
      <c r="D3538" s="302">
        <v>2215.7368421052633</v>
      </c>
      <c r="E3538" s="302">
        <v>152</v>
      </c>
      <c r="F3538" s="299" t="s">
        <v>254</v>
      </c>
    </row>
    <row r="3539" spans="1:6" x14ac:dyDescent="0.3">
      <c r="A3539" s="299" t="s">
        <v>496</v>
      </c>
      <c r="B3539" s="299" t="s">
        <v>430</v>
      </c>
      <c r="C3539" s="299" t="s">
        <v>35</v>
      </c>
      <c r="D3539" s="302">
        <v>15042.526315789473</v>
      </c>
      <c r="E3539" s="302">
        <v>156</v>
      </c>
      <c r="F3539" s="299" t="s">
        <v>112</v>
      </c>
    </row>
    <row r="3540" spans="1:6" x14ac:dyDescent="0.3">
      <c r="A3540" s="299" t="s">
        <v>496</v>
      </c>
      <c r="B3540" s="299" t="s">
        <v>430</v>
      </c>
      <c r="C3540" s="299" t="s">
        <v>35</v>
      </c>
      <c r="D3540" s="302">
        <v>87.84210526315789</v>
      </c>
      <c r="E3540" s="302">
        <v>158</v>
      </c>
      <c r="F3540" s="299" t="s">
        <v>255</v>
      </c>
    </row>
    <row r="3541" spans="1:6" x14ac:dyDescent="0.3">
      <c r="A3541" s="299" t="s">
        <v>496</v>
      </c>
      <c r="B3541" s="299" t="s">
        <v>430</v>
      </c>
      <c r="C3541" s="299" t="s">
        <v>35</v>
      </c>
      <c r="D3541" s="302">
        <v>1</v>
      </c>
      <c r="E3541" s="302">
        <v>162</v>
      </c>
      <c r="F3541" s="299" t="s">
        <v>256</v>
      </c>
    </row>
    <row r="3542" spans="1:6" x14ac:dyDescent="0.3">
      <c r="A3542" s="299" t="s">
        <v>496</v>
      </c>
      <c r="B3542" s="299" t="s">
        <v>430</v>
      </c>
      <c r="C3542" s="299" t="s">
        <v>35</v>
      </c>
      <c r="D3542" s="302">
        <v>39875.894736842107</v>
      </c>
      <c r="E3542" s="302">
        <v>170</v>
      </c>
      <c r="F3542" s="299" t="s">
        <v>102</v>
      </c>
    </row>
    <row r="3543" spans="1:6" x14ac:dyDescent="0.3">
      <c r="A3543" s="299" t="s">
        <v>496</v>
      </c>
      <c r="B3543" s="299" t="s">
        <v>430</v>
      </c>
      <c r="C3543" s="299" t="s">
        <v>35</v>
      </c>
      <c r="D3543" s="302">
        <v>5.3157894736842106</v>
      </c>
      <c r="E3543" s="302">
        <v>174</v>
      </c>
      <c r="F3543" s="299" t="s">
        <v>257</v>
      </c>
    </row>
    <row r="3544" spans="1:6" x14ac:dyDescent="0.3">
      <c r="A3544" s="299" t="s">
        <v>496</v>
      </c>
      <c r="B3544" s="299" t="s">
        <v>430</v>
      </c>
      <c r="C3544" s="299" t="s">
        <v>35</v>
      </c>
      <c r="D3544" s="302">
        <v>89.526315789473685</v>
      </c>
      <c r="E3544" s="302">
        <v>178</v>
      </c>
      <c r="F3544" s="299" t="s">
        <v>258</v>
      </c>
    </row>
    <row r="3545" spans="1:6" x14ac:dyDescent="0.3">
      <c r="A3545" s="299" t="s">
        <v>496</v>
      </c>
      <c r="B3545" s="299" t="s">
        <v>430</v>
      </c>
      <c r="C3545" s="299" t="s">
        <v>35</v>
      </c>
      <c r="D3545" s="302">
        <v>25.315789473684209</v>
      </c>
      <c r="E3545" s="302">
        <v>180</v>
      </c>
      <c r="F3545" s="299" t="s">
        <v>259</v>
      </c>
    </row>
    <row r="3546" spans="1:6" x14ac:dyDescent="0.3">
      <c r="A3546" s="299" t="s">
        <v>496</v>
      </c>
      <c r="B3546" s="299" t="s">
        <v>430</v>
      </c>
      <c r="C3546" s="299" t="s">
        <v>35</v>
      </c>
      <c r="D3546" s="302">
        <v>393.21052631578948</v>
      </c>
      <c r="E3546" s="302">
        <v>188</v>
      </c>
      <c r="F3546" s="299" t="s">
        <v>260</v>
      </c>
    </row>
    <row r="3547" spans="1:6" x14ac:dyDescent="0.3">
      <c r="A3547" s="299" t="s">
        <v>496</v>
      </c>
      <c r="B3547" s="299" t="s">
        <v>430</v>
      </c>
      <c r="C3547" s="299" t="s">
        <v>35</v>
      </c>
      <c r="D3547" s="302">
        <v>468</v>
      </c>
      <c r="E3547" s="302">
        <v>191</v>
      </c>
      <c r="F3547" s="299" t="s">
        <v>103</v>
      </c>
    </row>
    <row r="3548" spans="1:6" x14ac:dyDescent="0.3">
      <c r="A3548" s="299" t="s">
        <v>496</v>
      </c>
      <c r="B3548" s="299" t="s">
        <v>430</v>
      </c>
      <c r="C3548" s="299" t="s">
        <v>35</v>
      </c>
      <c r="D3548" s="302">
        <v>7130.0526315789475</v>
      </c>
      <c r="E3548" s="302">
        <v>192</v>
      </c>
      <c r="F3548" s="299" t="s">
        <v>261</v>
      </c>
    </row>
    <row r="3549" spans="1:6" x14ac:dyDescent="0.3">
      <c r="A3549" s="299" t="s">
        <v>496</v>
      </c>
      <c r="B3549" s="299" t="s">
        <v>430</v>
      </c>
      <c r="C3549" s="299" t="s">
        <v>35</v>
      </c>
      <c r="D3549" s="302">
        <v>112.05263157894737</v>
      </c>
      <c r="E3549" s="302">
        <v>196</v>
      </c>
      <c r="F3549" s="299" t="s">
        <v>120</v>
      </c>
    </row>
    <row r="3550" spans="1:6" x14ac:dyDescent="0.3">
      <c r="A3550" s="299" t="s">
        <v>496</v>
      </c>
      <c r="B3550" s="299" t="s">
        <v>430</v>
      </c>
      <c r="C3550" s="299" t="s">
        <v>35</v>
      </c>
      <c r="D3550" s="302">
        <v>624.10526315789468</v>
      </c>
      <c r="E3550" s="302">
        <v>203</v>
      </c>
      <c r="F3550" s="299" t="s">
        <v>224</v>
      </c>
    </row>
    <row r="3551" spans="1:6" x14ac:dyDescent="0.3">
      <c r="A3551" s="299" t="s">
        <v>496</v>
      </c>
      <c r="B3551" s="299" t="s">
        <v>430</v>
      </c>
      <c r="C3551" s="299" t="s">
        <v>35</v>
      </c>
      <c r="D3551" s="302">
        <v>9.526315789473685</v>
      </c>
      <c r="E3551" s="302">
        <v>204</v>
      </c>
      <c r="F3551" s="299" t="s">
        <v>262</v>
      </c>
    </row>
    <row r="3552" spans="1:6" x14ac:dyDescent="0.3">
      <c r="A3552" s="299" t="s">
        <v>496</v>
      </c>
      <c r="B3552" s="299" t="s">
        <v>430</v>
      </c>
      <c r="C3552" s="299" t="s">
        <v>35</v>
      </c>
      <c r="D3552" s="302">
        <v>610.42105263157896</v>
      </c>
      <c r="E3552" s="302">
        <v>208</v>
      </c>
      <c r="F3552" s="299" t="s">
        <v>113</v>
      </c>
    </row>
    <row r="3553" spans="1:6" x14ac:dyDescent="0.3">
      <c r="A3553" s="299" t="s">
        <v>496</v>
      </c>
      <c r="B3553" s="299" t="s">
        <v>430</v>
      </c>
      <c r="C3553" s="299" t="s">
        <v>35</v>
      </c>
      <c r="D3553" s="302">
        <v>29.315789473684209</v>
      </c>
      <c r="E3553" s="302">
        <v>212</v>
      </c>
      <c r="F3553" s="299" t="s">
        <v>263</v>
      </c>
    </row>
    <row r="3554" spans="1:6" x14ac:dyDescent="0.3">
      <c r="A3554" s="299" t="s">
        <v>496</v>
      </c>
      <c r="B3554" s="299" t="s">
        <v>430</v>
      </c>
      <c r="C3554" s="299" t="s">
        <v>35</v>
      </c>
      <c r="D3554" s="302">
        <v>6099.1578947368425</v>
      </c>
      <c r="E3554" s="302">
        <v>214</v>
      </c>
      <c r="F3554" s="299" t="s">
        <v>225</v>
      </c>
    </row>
    <row r="3555" spans="1:6" x14ac:dyDescent="0.3">
      <c r="A3555" s="299" t="s">
        <v>496</v>
      </c>
      <c r="B3555" s="299" t="s">
        <v>430</v>
      </c>
      <c r="C3555" s="299" t="s">
        <v>35</v>
      </c>
      <c r="D3555" s="302">
        <v>9701.1578947368434</v>
      </c>
      <c r="E3555" s="302">
        <v>218</v>
      </c>
      <c r="F3555" s="299" t="s">
        <v>114</v>
      </c>
    </row>
    <row r="3556" spans="1:6" x14ac:dyDescent="0.3">
      <c r="A3556" s="299" t="s">
        <v>496</v>
      </c>
      <c r="B3556" s="299" t="s">
        <v>430</v>
      </c>
      <c r="C3556" s="299" t="s">
        <v>35</v>
      </c>
      <c r="D3556" s="302">
        <v>3458.3157894736842</v>
      </c>
      <c r="E3556" s="302">
        <v>222</v>
      </c>
      <c r="F3556" s="299" t="s">
        <v>264</v>
      </c>
    </row>
    <row r="3557" spans="1:6" x14ac:dyDescent="0.3">
      <c r="A3557" s="299" t="s">
        <v>496</v>
      </c>
      <c r="B3557" s="299" t="s">
        <v>430</v>
      </c>
      <c r="C3557" s="299" t="s">
        <v>35</v>
      </c>
      <c r="D3557" s="302">
        <v>1067.3684210526314</v>
      </c>
      <c r="E3557" s="302">
        <v>226</v>
      </c>
      <c r="F3557" s="299" t="s">
        <v>265</v>
      </c>
    </row>
    <row r="3558" spans="1:6" x14ac:dyDescent="0.3">
      <c r="A3558" s="299" t="s">
        <v>496</v>
      </c>
      <c r="B3558" s="299" t="s">
        <v>430</v>
      </c>
      <c r="C3558" s="299" t="s">
        <v>35</v>
      </c>
      <c r="D3558" s="302">
        <v>34</v>
      </c>
      <c r="E3558" s="302">
        <v>231</v>
      </c>
      <c r="F3558" s="299" t="s">
        <v>266</v>
      </c>
    </row>
    <row r="3559" spans="1:6" x14ac:dyDescent="0.3">
      <c r="A3559" s="299" t="s">
        <v>496</v>
      </c>
      <c r="B3559" s="299" t="s">
        <v>430</v>
      </c>
      <c r="C3559" s="299" t="s">
        <v>35</v>
      </c>
      <c r="D3559" s="302">
        <v>6</v>
      </c>
      <c r="E3559" s="302">
        <v>232</v>
      </c>
      <c r="F3559" s="299" t="s">
        <v>380</v>
      </c>
    </row>
    <row r="3560" spans="1:6" x14ac:dyDescent="0.3">
      <c r="A3560" s="299" t="s">
        <v>496</v>
      </c>
      <c r="B3560" s="299" t="s">
        <v>430</v>
      </c>
      <c r="C3560" s="299" t="s">
        <v>35</v>
      </c>
      <c r="D3560" s="302">
        <v>237</v>
      </c>
      <c r="E3560" s="302">
        <v>233</v>
      </c>
      <c r="F3560" s="299" t="s">
        <v>104</v>
      </c>
    </row>
    <row r="3561" spans="1:6" x14ac:dyDescent="0.3">
      <c r="A3561" s="299" t="s">
        <v>496</v>
      </c>
      <c r="B3561" s="299" t="s">
        <v>430</v>
      </c>
      <c r="C3561" s="299" t="s">
        <v>35</v>
      </c>
      <c r="D3561" s="302">
        <v>4</v>
      </c>
      <c r="E3561" s="302">
        <v>239</v>
      </c>
      <c r="F3561" s="299" t="s">
        <v>404</v>
      </c>
    </row>
    <row r="3562" spans="1:6" x14ac:dyDescent="0.3">
      <c r="A3562" s="299" t="s">
        <v>496</v>
      </c>
      <c r="B3562" s="299" t="s">
        <v>430</v>
      </c>
      <c r="C3562" s="299" t="s">
        <v>35</v>
      </c>
      <c r="D3562" s="302">
        <v>1</v>
      </c>
      <c r="E3562" s="302">
        <v>242</v>
      </c>
      <c r="F3562" s="299" t="s">
        <v>405</v>
      </c>
    </row>
    <row r="3563" spans="1:6" x14ac:dyDescent="0.3">
      <c r="A3563" s="299" t="s">
        <v>496</v>
      </c>
      <c r="B3563" s="299" t="s">
        <v>430</v>
      </c>
      <c r="C3563" s="299" t="s">
        <v>35</v>
      </c>
      <c r="D3563" s="302">
        <v>871.1578947368422</v>
      </c>
      <c r="E3563" s="302">
        <v>246</v>
      </c>
      <c r="F3563" s="299" t="s">
        <v>116</v>
      </c>
    </row>
    <row r="3564" spans="1:6" x14ac:dyDescent="0.3">
      <c r="A3564" s="299" t="s">
        <v>496</v>
      </c>
      <c r="B3564" s="299" t="s">
        <v>430</v>
      </c>
      <c r="C3564" s="299" t="s">
        <v>35</v>
      </c>
      <c r="D3564" s="302">
        <v>9416.21052631579</v>
      </c>
      <c r="E3564" s="302">
        <v>250</v>
      </c>
      <c r="F3564" s="299" t="s">
        <v>105</v>
      </c>
    </row>
    <row r="3565" spans="1:6" x14ac:dyDescent="0.3">
      <c r="A3565" s="299" t="s">
        <v>496</v>
      </c>
      <c r="B3565" s="299" t="s">
        <v>430</v>
      </c>
      <c r="C3565" s="299" t="s">
        <v>35</v>
      </c>
      <c r="D3565" s="302">
        <v>1</v>
      </c>
      <c r="E3565" s="302">
        <v>254</v>
      </c>
      <c r="F3565" s="299" t="s">
        <v>406</v>
      </c>
    </row>
    <row r="3566" spans="1:6" x14ac:dyDescent="0.3">
      <c r="A3566" s="299" t="s">
        <v>496</v>
      </c>
      <c r="B3566" s="299" t="s">
        <v>430</v>
      </c>
      <c r="C3566" s="299" t="s">
        <v>35</v>
      </c>
      <c r="D3566" s="302">
        <v>4.0526315789473681</v>
      </c>
      <c r="E3566" s="302">
        <v>258</v>
      </c>
      <c r="F3566" s="299" t="s">
        <v>407</v>
      </c>
    </row>
    <row r="3567" spans="1:6" x14ac:dyDescent="0.3">
      <c r="A3567" s="299" t="s">
        <v>496</v>
      </c>
      <c r="B3567" s="299" t="s">
        <v>430</v>
      </c>
      <c r="C3567" s="299" t="s">
        <v>35</v>
      </c>
      <c r="D3567" s="302">
        <v>1</v>
      </c>
      <c r="E3567" s="302">
        <v>260</v>
      </c>
      <c r="F3567" s="299" t="s">
        <v>408</v>
      </c>
    </row>
    <row r="3568" spans="1:6" x14ac:dyDescent="0.3">
      <c r="A3568" s="299" t="s">
        <v>496</v>
      </c>
      <c r="B3568" s="299" t="s">
        <v>430</v>
      </c>
      <c r="C3568" s="299" t="s">
        <v>35</v>
      </c>
      <c r="D3568" s="302">
        <v>14.947368421052632</v>
      </c>
      <c r="E3568" s="302">
        <v>266</v>
      </c>
      <c r="F3568" s="299" t="s">
        <v>268</v>
      </c>
    </row>
    <row r="3569" spans="1:6" x14ac:dyDescent="0.3">
      <c r="A3569" s="299" t="s">
        <v>496</v>
      </c>
      <c r="B3569" s="299" t="s">
        <v>430</v>
      </c>
      <c r="C3569" s="299" t="s">
        <v>35</v>
      </c>
      <c r="D3569" s="302">
        <v>905.73684210526312</v>
      </c>
      <c r="E3569" s="302">
        <v>268</v>
      </c>
      <c r="F3569" s="299" t="s">
        <v>269</v>
      </c>
    </row>
    <row r="3570" spans="1:6" x14ac:dyDescent="0.3">
      <c r="A3570" s="299" t="s">
        <v>496</v>
      </c>
      <c r="B3570" s="299" t="s">
        <v>430</v>
      </c>
      <c r="C3570" s="299" t="s">
        <v>35</v>
      </c>
      <c r="D3570" s="302">
        <v>601.21052631578948</v>
      </c>
      <c r="E3570" s="302">
        <v>270</v>
      </c>
      <c r="F3570" s="299" t="s">
        <v>270</v>
      </c>
    </row>
    <row r="3571" spans="1:6" x14ac:dyDescent="0.3">
      <c r="A3571" s="299" t="s">
        <v>496</v>
      </c>
      <c r="B3571" s="299" t="s">
        <v>430</v>
      </c>
      <c r="C3571" s="299" t="s">
        <v>35</v>
      </c>
      <c r="D3571" s="302">
        <v>30.473684210526315</v>
      </c>
      <c r="E3571" s="302">
        <v>275</v>
      </c>
      <c r="F3571" s="299" t="s">
        <v>271</v>
      </c>
    </row>
    <row r="3572" spans="1:6" x14ac:dyDescent="0.3">
      <c r="A3572" s="299" t="s">
        <v>496</v>
      </c>
      <c r="B3572" s="299" t="s">
        <v>430</v>
      </c>
      <c r="C3572" s="299" t="s">
        <v>35</v>
      </c>
      <c r="D3572" s="302">
        <v>6093.5263157894733</v>
      </c>
      <c r="E3572" s="302">
        <v>276</v>
      </c>
      <c r="F3572" s="299" t="s">
        <v>99</v>
      </c>
    </row>
    <row r="3573" spans="1:6" x14ac:dyDescent="0.3">
      <c r="A3573" s="299" t="s">
        <v>496</v>
      </c>
      <c r="B3573" s="299" t="s">
        <v>430</v>
      </c>
      <c r="C3573" s="299" t="s">
        <v>35</v>
      </c>
      <c r="D3573" s="302">
        <v>766.0526315789474</v>
      </c>
      <c r="E3573" s="302">
        <v>288</v>
      </c>
      <c r="F3573" s="299" t="s">
        <v>272</v>
      </c>
    </row>
    <row r="3574" spans="1:6" x14ac:dyDescent="0.3">
      <c r="A3574" s="299" t="s">
        <v>496</v>
      </c>
      <c r="B3574" s="299" t="s">
        <v>430</v>
      </c>
      <c r="C3574" s="299" t="s">
        <v>35</v>
      </c>
      <c r="D3574" s="302">
        <v>4</v>
      </c>
      <c r="E3574" s="302">
        <v>292</v>
      </c>
      <c r="F3574" s="299" t="s">
        <v>273</v>
      </c>
    </row>
    <row r="3575" spans="1:6" x14ac:dyDescent="0.3">
      <c r="A3575" s="299" t="s">
        <v>496</v>
      </c>
      <c r="B3575" s="299" t="s">
        <v>430</v>
      </c>
      <c r="C3575" s="299" t="s">
        <v>35</v>
      </c>
      <c r="D3575" s="302">
        <v>875.73684210526312</v>
      </c>
      <c r="E3575" s="302">
        <v>300</v>
      </c>
      <c r="F3575" s="299" t="s">
        <v>117</v>
      </c>
    </row>
    <row r="3576" spans="1:6" x14ac:dyDescent="0.3">
      <c r="A3576" s="299" t="s">
        <v>496</v>
      </c>
      <c r="B3576" s="299" t="s">
        <v>430</v>
      </c>
      <c r="C3576" s="299" t="s">
        <v>35</v>
      </c>
      <c r="D3576" s="302">
        <v>1</v>
      </c>
      <c r="E3576" s="302">
        <v>304</v>
      </c>
      <c r="F3576" s="299" t="s">
        <v>381</v>
      </c>
    </row>
    <row r="3577" spans="1:6" x14ac:dyDescent="0.3">
      <c r="A3577" s="299" t="s">
        <v>496</v>
      </c>
      <c r="B3577" s="299" t="s">
        <v>430</v>
      </c>
      <c r="C3577" s="299" t="s">
        <v>35</v>
      </c>
      <c r="D3577" s="302">
        <v>1.9473684210526316</v>
      </c>
      <c r="E3577" s="302">
        <v>308</v>
      </c>
      <c r="F3577" s="299" t="s">
        <v>7</v>
      </c>
    </row>
    <row r="3578" spans="1:6" x14ac:dyDescent="0.3">
      <c r="A3578" s="299" t="s">
        <v>496</v>
      </c>
      <c r="B3578" s="299" t="s">
        <v>430</v>
      </c>
      <c r="C3578" s="299" t="s">
        <v>35</v>
      </c>
      <c r="D3578" s="302">
        <v>2</v>
      </c>
      <c r="E3578" s="302">
        <v>312</v>
      </c>
      <c r="F3578" s="299" t="s">
        <v>410</v>
      </c>
    </row>
    <row r="3579" spans="1:6" x14ac:dyDescent="0.3">
      <c r="A3579" s="299" t="s">
        <v>496</v>
      </c>
      <c r="B3579" s="299" t="s">
        <v>430</v>
      </c>
      <c r="C3579" s="299" t="s">
        <v>35</v>
      </c>
      <c r="D3579" s="302">
        <v>1</v>
      </c>
      <c r="E3579" s="302">
        <v>316</v>
      </c>
      <c r="F3579" s="299" t="s">
        <v>427</v>
      </c>
    </row>
    <row r="3580" spans="1:6" x14ac:dyDescent="0.3">
      <c r="A3580" s="299" t="s">
        <v>496</v>
      </c>
      <c r="B3580" s="299" t="s">
        <v>430</v>
      </c>
      <c r="C3580" s="299" t="s">
        <v>35</v>
      </c>
      <c r="D3580" s="302">
        <v>1313.1578947368421</v>
      </c>
      <c r="E3580" s="302">
        <v>320</v>
      </c>
      <c r="F3580" s="299" t="s">
        <v>274</v>
      </c>
    </row>
    <row r="3581" spans="1:6" x14ac:dyDescent="0.3">
      <c r="A3581" s="299" t="s">
        <v>496</v>
      </c>
      <c r="B3581" s="299" t="s">
        <v>430</v>
      </c>
      <c r="C3581" s="299" t="s">
        <v>35</v>
      </c>
      <c r="D3581" s="302">
        <v>331.36842105263156</v>
      </c>
      <c r="E3581" s="302">
        <v>324</v>
      </c>
      <c r="F3581" s="299" t="s">
        <v>275</v>
      </c>
    </row>
    <row r="3582" spans="1:6" x14ac:dyDescent="0.3">
      <c r="A3582" s="299" t="s">
        <v>496</v>
      </c>
      <c r="B3582" s="299" t="s">
        <v>430</v>
      </c>
      <c r="C3582" s="299" t="s">
        <v>35</v>
      </c>
      <c r="D3582" s="302">
        <v>1.8947368421052633</v>
      </c>
      <c r="E3582" s="302">
        <v>328</v>
      </c>
      <c r="F3582" s="299" t="s">
        <v>276</v>
      </c>
    </row>
    <row r="3583" spans="1:6" x14ac:dyDescent="0.3">
      <c r="A3583" s="299" t="s">
        <v>496</v>
      </c>
      <c r="B3583" s="299" t="s">
        <v>430</v>
      </c>
      <c r="C3583" s="299" t="s">
        <v>35</v>
      </c>
      <c r="D3583" s="302">
        <v>86.05263157894737</v>
      </c>
      <c r="E3583" s="302">
        <v>332</v>
      </c>
      <c r="F3583" s="299" t="s">
        <v>277</v>
      </c>
    </row>
    <row r="3584" spans="1:6" x14ac:dyDescent="0.3">
      <c r="A3584" s="299" t="s">
        <v>496</v>
      </c>
      <c r="B3584" s="299" t="s">
        <v>430</v>
      </c>
      <c r="C3584" s="299" t="s">
        <v>35</v>
      </c>
      <c r="D3584" s="302">
        <v>21591.736842105263</v>
      </c>
      <c r="E3584" s="302">
        <v>340</v>
      </c>
      <c r="F3584" s="299" t="s">
        <v>190</v>
      </c>
    </row>
    <row r="3585" spans="1:6" x14ac:dyDescent="0.3">
      <c r="A3585" s="299" t="s">
        <v>496</v>
      </c>
      <c r="B3585" s="299" t="s">
        <v>430</v>
      </c>
      <c r="C3585" s="299" t="s">
        <v>35</v>
      </c>
      <c r="D3585" s="302">
        <v>5</v>
      </c>
      <c r="E3585" s="302">
        <v>344</v>
      </c>
      <c r="F3585" s="299" t="s">
        <v>278</v>
      </c>
    </row>
    <row r="3586" spans="1:6" x14ac:dyDescent="0.3">
      <c r="A3586" s="299" t="s">
        <v>496</v>
      </c>
      <c r="B3586" s="299" t="s">
        <v>430</v>
      </c>
      <c r="C3586" s="299" t="s">
        <v>35</v>
      </c>
      <c r="D3586" s="302">
        <v>1064.3157894736842</v>
      </c>
      <c r="E3586" s="302">
        <v>348</v>
      </c>
      <c r="F3586" s="299" t="s">
        <v>279</v>
      </c>
    </row>
    <row r="3587" spans="1:6" x14ac:dyDescent="0.3">
      <c r="A3587" s="299" t="s">
        <v>496</v>
      </c>
      <c r="B3587" s="299" t="s">
        <v>430</v>
      </c>
      <c r="C3587" s="299" t="s">
        <v>35</v>
      </c>
      <c r="D3587" s="302">
        <v>40.526315789473685</v>
      </c>
      <c r="E3587" s="302">
        <v>352</v>
      </c>
      <c r="F3587" s="299" t="s">
        <v>280</v>
      </c>
    </row>
    <row r="3588" spans="1:6" x14ac:dyDescent="0.3">
      <c r="A3588" s="299" t="s">
        <v>496</v>
      </c>
      <c r="B3588" s="299" t="s">
        <v>430</v>
      </c>
      <c r="C3588" s="299" t="s">
        <v>35</v>
      </c>
      <c r="D3588" s="302">
        <v>2862.4210526315792</v>
      </c>
      <c r="E3588" s="302">
        <v>356</v>
      </c>
      <c r="F3588" s="299" t="s">
        <v>281</v>
      </c>
    </row>
    <row r="3589" spans="1:6" x14ac:dyDescent="0.3">
      <c r="A3589" s="299" t="s">
        <v>496</v>
      </c>
      <c r="B3589" s="299" t="s">
        <v>430</v>
      </c>
      <c r="C3589" s="299" t="s">
        <v>35</v>
      </c>
      <c r="D3589" s="302">
        <v>123.31578947368421</v>
      </c>
      <c r="E3589" s="302">
        <v>360</v>
      </c>
      <c r="F3589" s="299" t="s">
        <v>282</v>
      </c>
    </row>
    <row r="3590" spans="1:6" x14ac:dyDescent="0.3">
      <c r="A3590" s="299" t="s">
        <v>496</v>
      </c>
      <c r="B3590" s="299" t="s">
        <v>430</v>
      </c>
      <c r="C3590" s="299" t="s">
        <v>35</v>
      </c>
      <c r="D3590" s="302">
        <v>383.84210526315792</v>
      </c>
      <c r="E3590" s="302">
        <v>364</v>
      </c>
      <c r="F3590" s="299" t="s">
        <v>283</v>
      </c>
    </row>
    <row r="3591" spans="1:6" x14ac:dyDescent="0.3">
      <c r="A3591" s="299" t="s">
        <v>496</v>
      </c>
      <c r="B3591" s="299" t="s">
        <v>430</v>
      </c>
      <c r="C3591" s="299" t="s">
        <v>35</v>
      </c>
      <c r="D3591" s="302">
        <v>28.894736842105264</v>
      </c>
      <c r="E3591" s="302">
        <v>368</v>
      </c>
      <c r="F3591" s="299" t="s">
        <v>284</v>
      </c>
    </row>
    <row r="3592" spans="1:6" x14ac:dyDescent="0.3">
      <c r="A3592" s="299" t="s">
        <v>496</v>
      </c>
      <c r="B3592" s="299" t="s">
        <v>430</v>
      </c>
      <c r="C3592" s="299" t="s">
        <v>35</v>
      </c>
      <c r="D3592" s="302">
        <v>1651.1052631578948</v>
      </c>
      <c r="E3592" s="302">
        <v>372</v>
      </c>
      <c r="F3592" s="299" t="s">
        <v>106</v>
      </c>
    </row>
    <row r="3593" spans="1:6" x14ac:dyDescent="0.3">
      <c r="A3593" s="299" t="s">
        <v>496</v>
      </c>
      <c r="B3593" s="299" t="s">
        <v>430</v>
      </c>
      <c r="C3593" s="299" t="s">
        <v>35</v>
      </c>
      <c r="D3593" s="302">
        <v>85.78947368421052</v>
      </c>
      <c r="E3593" s="302">
        <v>376</v>
      </c>
      <c r="F3593" s="299" t="s">
        <v>285</v>
      </c>
    </row>
    <row r="3594" spans="1:6" x14ac:dyDescent="0.3">
      <c r="A3594" s="299" t="s">
        <v>496</v>
      </c>
      <c r="B3594" s="299" t="s">
        <v>430</v>
      </c>
      <c r="C3594" s="299" t="s">
        <v>35</v>
      </c>
      <c r="D3594" s="302">
        <v>32242.315789473683</v>
      </c>
      <c r="E3594" s="302">
        <v>380</v>
      </c>
      <c r="F3594" s="299" t="s">
        <v>107</v>
      </c>
    </row>
    <row r="3595" spans="1:6" x14ac:dyDescent="0.3">
      <c r="A3595" s="299" t="s">
        <v>496</v>
      </c>
      <c r="B3595" s="299" t="s">
        <v>430</v>
      </c>
      <c r="C3595" s="299" t="s">
        <v>35</v>
      </c>
      <c r="D3595" s="302">
        <v>220.73684210526315</v>
      </c>
      <c r="E3595" s="302">
        <v>384</v>
      </c>
      <c r="F3595" s="299" t="s">
        <v>286</v>
      </c>
    </row>
    <row r="3596" spans="1:6" x14ac:dyDescent="0.3">
      <c r="A3596" s="299" t="s">
        <v>496</v>
      </c>
      <c r="B3596" s="299" t="s">
        <v>430</v>
      </c>
      <c r="C3596" s="299" t="s">
        <v>35</v>
      </c>
      <c r="D3596" s="302">
        <v>29.157894736842106</v>
      </c>
      <c r="E3596" s="302">
        <v>388</v>
      </c>
      <c r="F3596" s="299" t="s">
        <v>287</v>
      </c>
    </row>
    <row r="3597" spans="1:6" x14ac:dyDescent="0.3">
      <c r="A3597" s="299" t="s">
        <v>496</v>
      </c>
      <c r="B3597" s="299" t="s">
        <v>430</v>
      </c>
      <c r="C3597" s="299" t="s">
        <v>35</v>
      </c>
      <c r="D3597" s="302">
        <v>253</v>
      </c>
      <c r="E3597" s="302">
        <v>392</v>
      </c>
      <c r="F3597" s="299" t="s">
        <v>288</v>
      </c>
    </row>
    <row r="3598" spans="1:6" x14ac:dyDescent="0.3">
      <c r="A3598" s="299" t="s">
        <v>496</v>
      </c>
      <c r="B3598" s="299" t="s">
        <v>430</v>
      </c>
      <c r="C3598" s="299" t="s">
        <v>35</v>
      </c>
      <c r="D3598" s="302">
        <v>176.10526315789474</v>
      </c>
      <c r="E3598" s="302">
        <v>398</v>
      </c>
      <c r="F3598" s="299" t="s">
        <v>289</v>
      </c>
    </row>
    <row r="3599" spans="1:6" x14ac:dyDescent="0.3">
      <c r="A3599" s="299" t="s">
        <v>496</v>
      </c>
      <c r="B3599" s="299" t="s">
        <v>430</v>
      </c>
      <c r="C3599" s="299" t="s">
        <v>35</v>
      </c>
      <c r="D3599" s="302">
        <v>55.15789473684211</v>
      </c>
      <c r="E3599" s="302">
        <v>400</v>
      </c>
      <c r="F3599" s="299" t="s">
        <v>290</v>
      </c>
    </row>
    <row r="3600" spans="1:6" x14ac:dyDescent="0.3">
      <c r="A3600" s="299" t="s">
        <v>496</v>
      </c>
      <c r="B3600" s="299" t="s">
        <v>430</v>
      </c>
      <c r="C3600" s="299" t="s">
        <v>35</v>
      </c>
      <c r="D3600" s="302">
        <v>135.21052631578948</v>
      </c>
      <c r="E3600" s="302">
        <v>404</v>
      </c>
      <c r="F3600" s="299" t="s">
        <v>291</v>
      </c>
    </row>
    <row r="3601" spans="1:6" x14ac:dyDescent="0.3">
      <c r="A3601" s="299" t="s">
        <v>496</v>
      </c>
      <c r="B3601" s="299" t="s">
        <v>430</v>
      </c>
      <c r="C3601" s="299" t="s">
        <v>35</v>
      </c>
      <c r="D3601" s="302">
        <v>9</v>
      </c>
      <c r="E3601" s="302">
        <v>408</v>
      </c>
      <c r="F3601" s="299" t="s">
        <v>292</v>
      </c>
    </row>
    <row r="3602" spans="1:6" x14ac:dyDescent="0.3">
      <c r="A3602" s="299" t="s">
        <v>496</v>
      </c>
      <c r="B3602" s="299" t="s">
        <v>430</v>
      </c>
      <c r="C3602" s="299" t="s">
        <v>35</v>
      </c>
      <c r="D3602" s="302">
        <v>250.84210526315789</v>
      </c>
      <c r="E3602" s="302">
        <v>410</v>
      </c>
      <c r="F3602" s="299" t="s">
        <v>293</v>
      </c>
    </row>
    <row r="3603" spans="1:6" x14ac:dyDescent="0.3">
      <c r="A3603" s="299" t="s">
        <v>496</v>
      </c>
      <c r="B3603" s="299" t="s">
        <v>430</v>
      </c>
      <c r="C3603" s="299" t="s">
        <v>35</v>
      </c>
      <c r="D3603" s="302">
        <v>5.1052631578947372</v>
      </c>
      <c r="E3603" s="302">
        <v>414</v>
      </c>
      <c r="F3603" s="299" t="s">
        <v>294</v>
      </c>
    </row>
    <row r="3604" spans="1:6" x14ac:dyDescent="0.3">
      <c r="A3604" s="299" t="s">
        <v>496</v>
      </c>
      <c r="B3604" s="299" t="s">
        <v>430</v>
      </c>
      <c r="C3604" s="299" t="s">
        <v>35</v>
      </c>
      <c r="D3604" s="302">
        <v>19.263157894736842</v>
      </c>
      <c r="E3604" s="302">
        <v>417</v>
      </c>
      <c r="F3604" s="299" t="s">
        <v>295</v>
      </c>
    </row>
    <row r="3605" spans="1:6" x14ac:dyDescent="0.3">
      <c r="A3605" s="299" t="s">
        <v>496</v>
      </c>
      <c r="B3605" s="299" t="s">
        <v>430</v>
      </c>
      <c r="C3605" s="299" t="s">
        <v>35</v>
      </c>
      <c r="D3605" s="302">
        <v>8.0526315789473681</v>
      </c>
      <c r="E3605" s="302">
        <v>418</v>
      </c>
      <c r="F3605" s="299" t="s">
        <v>296</v>
      </c>
    </row>
    <row r="3606" spans="1:6" x14ac:dyDescent="0.3">
      <c r="A3606" s="299" t="s">
        <v>496</v>
      </c>
      <c r="B3606" s="299" t="s">
        <v>430</v>
      </c>
      <c r="C3606" s="299" t="s">
        <v>35</v>
      </c>
      <c r="D3606" s="302">
        <v>190.84210526315789</v>
      </c>
      <c r="E3606" s="302">
        <v>422</v>
      </c>
      <c r="F3606" s="299" t="s">
        <v>297</v>
      </c>
    </row>
    <row r="3607" spans="1:6" x14ac:dyDescent="0.3">
      <c r="A3607" s="299" t="s">
        <v>496</v>
      </c>
      <c r="B3607" s="299" t="s">
        <v>430</v>
      </c>
      <c r="C3607" s="299" t="s">
        <v>35</v>
      </c>
      <c r="D3607" s="302">
        <v>1</v>
      </c>
      <c r="E3607" s="302">
        <v>426</v>
      </c>
      <c r="F3607" s="299" t="s">
        <v>298</v>
      </c>
    </row>
    <row r="3608" spans="1:6" x14ac:dyDescent="0.3">
      <c r="A3608" s="299" t="s">
        <v>496</v>
      </c>
      <c r="B3608" s="299" t="s">
        <v>430</v>
      </c>
      <c r="C3608" s="299" t="s">
        <v>35</v>
      </c>
      <c r="D3608" s="302">
        <v>442.4736842105263</v>
      </c>
      <c r="E3608" s="302">
        <v>428</v>
      </c>
      <c r="F3608" s="299" t="s">
        <v>108</v>
      </c>
    </row>
    <row r="3609" spans="1:6" x14ac:dyDescent="0.3">
      <c r="A3609" s="299" t="s">
        <v>496</v>
      </c>
      <c r="B3609" s="299" t="s">
        <v>430</v>
      </c>
      <c r="C3609" s="299" t="s">
        <v>35</v>
      </c>
      <c r="D3609" s="302">
        <v>6.0526315789473681</v>
      </c>
      <c r="E3609" s="302">
        <v>430</v>
      </c>
      <c r="F3609" s="299" t="s">
        <v>383</v>
      </c>
    </row>
    <row r="3610" spans="1:6" x14ac:dyDescent="0.3">
      <c r="A3610" s="299" t="s">
        <v>496</v>
      </c>
      <c r="B3610" s="299" t="s">
        <v>430</v>
      </c>
      <c r="C3610" s="299" t="s">
        <v>35</v>
      </c>
      <c r="D3610" s="302">
        <v>25.894736842105264</v>
      </c>
      <c r="E3610" s="302">
        <v>434</v>
      </c>
      <c r="F3610" s="299" t="s">
        <v>299</v>
      </c>
    </row>
    <row r="3611" spans="1:6" x14ac:dyDescent="0.3">
      <c r="A3611" s="299" t="s">
        <v>496</v>
      </c>
      <c r="B3611" s="299" t="s">
        <v>430</v>
      </c>
      <c r="C3611" s="299" t="s">
        <v>35</v>
      </c>
      <c r="D3611" s="302">
        <v>1</v>
      </c>
      <c r="E3611" s="302">
        <v>438</v>
      </c>
      <c r="F3611" s="299" t="s">
        <v>300</v>
      </c>
    </row>
    <row r="3612" spans="1:6" x14ac:dyDescent="0.3">
      <c r="A3612" s="299" t="s">
        <v>496</v>
      </c>
      <c r="B3612" s="299" t="s">
        <v>430</v>
      </c>
      <c r="C3612" s="299" t="s">
        <v>35</v>
      </c>
      <c r="D3612" s="302">
        <v>1449</v>
      </c>
      <c r="E3612" s="302">
        <v>440</v>
      </c>
      <c r="F3612" s="299" t="s">
        <v>118</v>
      </c>
    </row>
    <row r="3613" spans="1:6" x14ac:dyDescent="0.3">
      <c r="A3613" s="299" t="s">
        <v>496</v>
      </c>
      <c r="B3613" s="299" t="s">
        <v>430</v>
      </c>
      <c r="C3613" s="299" t="s">
        <v>35</v>
      </c>
      <c r="D3613" s="302">
        <v>50.263157894736842</v>
      </c>
      <c r="E3613" s="302">
        <v>442</v>
      </c>
      <c r="F3613" s="299" t="s">
        <v>121</v>
      </c>
    </row>
    <row r="3614" spans="1:6" x14ac:dyDescent="0.3">
      <c r="A3614" s="299" t="s">
        <v>496</v>
      </c>
      <c r="B3614" s="299" t="s">
        <v>430</v>
      </c>
      <c r="C3614" s="299" t="s">
        <v>35</v>
      </c>
      <c r="D3614" s="302">
        <v>27.210526315789476</v>
      </c>
      <c r="E3614" s="302">
        <v>450</v>
      </c>
      <c r="F3614" s="299" t="s">
        <v>301</v>
      </c>
    </row>
    <row r="3615" spans="1:6" x14ac:dyDescent="0.3">
      <c r="A3615" s="299" t="s">
        <v>496</v>
      </c>
      <c r="B3615" s="299" t="s">
        <v>430</v>
      </c>
      <c r="C3615" s="299" t="s">
        <v>35</v>
      </c>
      <c r="D3615" s="302">
        <v>5</v>
      </c>
      <c r="E3615" s="302">
        <v>454</v>
      </c>
      <c r="F3615" s="299" t="s">
        <v>302</v>
      </c>
    </row>
    <row r="3616" spans="1:6" x14ac:dyDescent="0.3">
      <c r="A3616" s="299" t="s">
        <v>496</v>
      </c>
      <c r="B3616" s="299" t="s">
        <v>430</v>
      </c>
      <c r="C3616" s="299" t="s">
        <v>35</v>
      </c>
      <c r="D3616" s="302">
        <v>19</v>
      </c>
      <c r="E3616" s="302">
        <v>458</v>
      </c>
      <c r="F3616" s="299" t="s">
        <v>303</v>
      </c>
    </row>
    <row r="3617" spans="1:6" x14ac:dyDescent="0.3">
      <c r="A3617" s="299" t="s">
        <v>496</v>
      </c>
      <c r="B3617" s="299" t="s">
        <v>430</v>
      </c>
      <c r="C3617" s="299" t="s">
        <v>35</v>
      </c>
      <c r="D3617" s="302">
        <v>3</v>
      </c>
      <c r="E3617" s="302">
        <v>462</v>
      </c>
      <c r="F3617" s="299" t="s">
        <v>384</v>
      </c>
    </row>
    <row r="3618" spans="1:6" x14ac:dyDescent="0.3">
      <c r="A3618" s="299" t="s">
        <v>496</v>
      </c>
      <c r="B3618" s="299" t="s">
        <v>430</v>
      </c>
      <c r="C3618" s="299" t="s">
        <v>35</v>
      </c>
      <c r="D3618" s="302">
        <v>722.21052631578948</v>
      </c>
      <c r="E3618" s="302">
        <v>466</v>
      </c>
      <c r="F3618" s="299" t="s">
        <v>304</v>
      </c>
    </row>
    <row r="3619" spans="1:6" x14ac:dyDescent="0.3">
      <c r="A3619" s="299" t="s">
        <v>496</v>
      </c>
      <c r="B3619" s="299" t="s">
        <v>430</v>
      </c>
      <c r="C3619" s="299" t="s">
        <v>35</v>
      </c>
      <c r="D3619" s="302">
        <v>50.315789473684212</v>
      </c>
      <c r="E3619" s="302">
        <v>470</v>
      </c>
      <c r="F3619" s="299" t="s">
        <v>122</v>
      </c>
    </row>
    <row r="3620" spans="1:6" x14ac:dyDescent="0.3">
      <c r="A3620" s="299" t="s">
        <v>496</v>
      </c>
      <c r="B3620" s="299" t="s">
        <v>430</v>
      </c>
      <c r="C3620" s="299" t="s">
        <v>35</v>
      </c>
      <c r="D3620" s="302">
        <v>1</v>
      </c>
      <c r="E3620" s="302">
        <v>474</v>
      </c>
      <c r="F3620" s="299" t="s">
        <v>385</v>
      </c>
    </row>
    <row r="3621" spans="1:6" x14ac:dyDescent="0.3">
      <c r="A3621" s="299" t="s">
        <v>496</v>
      </c>
      <c r="B3621" s="299" t="s">
        <v>430</v>
      </c>
      <c r="C3621" s="299" t="s">
        <v>35</v>
      </c>
      <c r="D3621" s="302">
        <v>84.684210526315795</v>
      </c>
      <c r="E3621" s="302">
        <v>478</v>
      </c>
      <c r="F3621" s="299" t="s">
        <v>305</v>
      </c>
    </row>
    <row r="3622" spans="1:6" x14ac:dyDescent="0.3">
      <c r="A3622" s="299" t="s">
        <v>496</v>
      </c>
      <c r="B3622" s="299" t="s">
        <v>430</v>
      </c>
      <c r="C3622" s="299" t="s">
        <v>35</v>
      </c>
      <c r="D3622" s="302">
        <v>8.1052631578947363</v>
      </c>
      <c r="E3622" s="302">
        <v>480</v>
      </c>
      <c r="F3622" s="299" t="s">
        <v>306</v>
      </c>
    </row>
    <row r="3623" spans="1:6" x14ac:dyDescent="0.3">
      <c r="A3623" s="299" t="s">
        <v>496</v>
      </c>
      <c r="B3623" s="299" t="s">
        <v>430</v>
      </c>
      <c r="C3623" s="299" t="s">
        <v>35</v>
      </c>
      <c r="D3623" s="302">
        <v>3577.7368421052633</v>
      </c>
      <c r="E3623" s="302">
        <v>484</v>
      </c>
      <c r="F3623" s="299" t="s">
        <v>307</v>
      </c>
    </row>
    <row r="3624" spans="1:6" x14ac:dyDescent="0.3">
      <c r="A3624" s="299" t="s">
        <v>496</v>
      </c>
      <c r="B3624" s="299" t="s">
        <v>430</v>
      </c>
      <c r="C3624" s="299" t="s">
        <v>35</v>
      </c>
      <c r="D3624" s="302">
        <v>64.368421052631575</v>
      </c>
      <c r="E3624" s="302">
        <v>496</v>
      </c>
      <c r="F3624" s="299" t="s">
        <v>309</v>
      </c>
    </row>
    <row r="3625" spans="1:6" x14ac:dyDescent="0.3">
      <c r="A3625" s="299" t="s">
        <v>496</v>
      </c>
      <c r="B3625" s="299" t="s">
        <v>430</v>
      </c>
      <c r="C3625" s="299" t="s">
        <v>35</v>
      </c>
      <c r="D3625" s="302">
        <v>864.36842105263156</v>
      </c>
      <c r="E3625" s="302">
        <v>498</v>
      </c>
      <c r="F3625" s="299" t="s">
        <v>310</v>
      </c>
    </row>
    <row r="3626" spans="1:6" x14ac:dyDescent="0.3">
      <c r="A3626" s="299" t="s">
        <v>496</v>
      </c>
      <c r="B3626" s="299" t="s">
        <v>430</v>
      </c>
      <c r="C3626" s="299" t="s">
        <v>35</v>
      </c>
      <c r="D3626" s="302">
        <v>17.473684210526315</v>
      </c>
      <c r="E3626" s="302">
        <v>499</v>
      </c>
      <c r="F3626" s="299" t="s">
        <v>311</v>
      </c>
    </row>
    <row r="3627" spans="1:6" x14ac:dyDescent="0.3">
      <c r="A3627" s="299" t="s">
        <v>496</v>
      </c>
      <c r="B3627" s="299" t="s">
        <v>430</v>
      </c>
      <c r="C3627" s="299" t="s">
        <v>35</v>
      </c>
      <c r="D3627" s="302">
        <v>28856.42105263158</v>
      </c>
      <c r="E3627" s="302">
        <v>504</v>
      </c>
      <c r="F3627" s="299" t="s">
        <v>95</v>
      </c>
    </row>
    <row r="3628" spans="1:6" x14ac:dyDescent="0.3">
      <c r="A3628" s="299" t="s">
        <v>496</v>
      </c>
      <c r="B3628" s="299" t="s">
        <v>430</v>
      </c>
      <c r="C3628" s="299" t="s">
        <v>35</v>
      </c>
      <c r="D3628" s="302">
        <v>42.842105263157897</v>
      </c>
      <c r="E3628" s="302">
        <v>508</v>
      </c>
      <c r="F3628" s="299" t="s">
        <v>313</v>
      </c>
    </row>
    <row r="3629" spans="1:6" x14ac:dyDescent="0.3">
      <c r="A3629" s="299" t="s">
        <v>496</v>
      </c>
      <c r="B3629" s="299" t="s">
        <v>430</v>
      </c>
      <c r="C3629" s="299" t="s">
        <v>35</v>
      </c>
      <c r="D3629" s="302">
        <v>1</v>
      </c>
      <c r="E3629" s="302">
        <v>512</v>
      </c>
      <c r="F3629" s="299" t="s">
        <v>417</v>
      </c>
    </row>
    <row r="3630" spans="1:6" x14ac:dyDescent="0.3">
      <c r="A3630" s="299" t="s">
        <v>496</v>
      </c>
      <c r="B3630" s="299" t="s">
        <v>430</v>
      </c>
      <c r="C3630" s="299" t="s">
        <v>35</v>
      </c>
      <c r="D3630" s="302">
        <v>10.736842105263158</v>
      </c>
      <c r="E3630" s="302">
        <v>516</v>
      </c>
      <c r="F3630" s="299" t="s">
        <v>314</v>
      </c>
    </row>
    <row r="3631" spans="1:6" x14ac:dyDescent="0.3">
      <c r="A3631" s="299" t="s">
        <v>496</v>
      </c>
      <c r="B3631" s="299" t="s">
        <v>430</v>
      </c>
      <c r="C3631" s="299" t="s">
        <v>35</v>
      </c>
      <c r="D3631" s="302">
        <v>3.9473684210526314</v>
      </c>
      <c r="E3631" s="302">
        <v>520</v>
      </c>
      <c r="F3631" s="299" t="s">
        <v>386</v>
      </c>
    </row>
    <row r="3632" spans="1:6" x14ac:dyDescent="0.3">
      <c r="A3632" s="299" t="s">
        <v>496</v>
      </c>
      <c r="B3632" s="299" t="s">
        <v>430</v>
      </c>
      <c r="C3632" s="299" t="s">
        <v>35</v>
      </c>
      <c r="D3632" s="302">
        <v>609.21052631578937</v>
      </c>
      <c r="E3632" s="302">
        <v>524</v>
      </c>
      <c r="F3632" s="299" t="s">
        <v>315</v>
      </c>
    </row>
    <row r="3633" spans="1:6" x14ac:dyDescent="0.3">
      <c r="A3633" s="299" t="s">
        <v>496</v>
      </c>
      <c r="B3633" s="299" t="s">
        <v>430</v>
      </c>
      <c r="C3633" s="299" t="s">
        <v>35</v>
      </c>
      <c r="D3633" s="302">
        <v>3092.8421052631579</v>
      </c>
      <c r="E3633" s="302">
        <v>528</v>
      </c>
      <c r="F3633" s="299" t="s">
        <v>316</v>
      </c>
    </row>
    <row r="3634" spans="1:6" x14ac:dyDescent="0.3">
      <c r="A3634" s="299" t="s">
        <v>496</v>
      </c>
      <c r="B3634" s="299" t="s">
        <v>430</v>
      </c>
      <c r="C3634" s="299" t="s">
        <v>35</v>
      </c>
      <c r="D3634" s="302">
        <v>22.052631578947366</v>
      </c>
      <c r="E3634" s="302">
        <v>540</v>
      </c>
      <c r="F3634" s="299" t="s">
        <v>317</v>
      </c>
    </row>
    <row r="3635" spans="1:6" x14ac:dyDescent="0.3">
      <c r="A3635" s="299" t="s">
        <v>496</v>
      </c>
      <c r="B3635" s="299" t="s">
        <v>430</v>
      </c>
      <c r="C3635" s="299" t="s">
        <v>35</v>
      </c>
      <c r="D3635" s="302">
        <v>1</v>
      </c>
      <c r="E3635" s="302">
        <v>548</v>
      </c>
      <c r="F3635" s="299" t="s">
        <v>387</v>
      </c>
    </row>
    <row r="3636" spans="1:6" x14ac:dyDescent="0.3">
      <c r="A3636" s="299" t="s">
        <v>496</v>
      </c>
      <c r="B3636" s="299" t="s">
        <v>430</v>
      </c>
      <c r="C3636" s="299" t="s">
        <v>35</v>
      </c>
      <c r="D3636" s="302">
        <v>37.05263157894737</v>
      </c>
      <c r="E3636" s="302">
        <v>554</v>
      </c>
      <c r="F3636" s="299" t="s">
        <v>318</v>
      </c>
    </row>
    <row r="3637" spans="1:6" x14ac:dyDescent="0.3">
      <c r="A3637" s="299" t="s">
        <v>496</v>
      </c>
      <c r="B3637" s="299" t="s">
        <v>430</v>
      </c>
      <c r="C3637" s="299" t="s">
        <v>35</v>
      </c>
      <c r="D3637" s="302">
        <v>8920.3684210526317</v>
      </c>
      <c r="E3637" s="302">
        <v>558</v>
      </c>
      <c r="F3637" s="299" t="s">
        <v>191</v>
      </c>
    </row>
    <row r="3638" spans="1:6" x14ac:dyDescent="0.3">
      <c r="A3638" s="299" t="s">
        <v>496</v>
      </c>
      <c r="B3638" s="299" t="s">
        <v>430</v>
      </c>
      <c r="C3638" s="299" t="s">
        <v>35</v>
      </c>
      <c r="D3638" s="302">
        <v>12</v>
      </c>
      <c r="E3638" s="302">
        <v>562</v>
      </c>
      <c r="F3638" s="299" t="s">
        <v>388</v>
      </c>
    </row>
    <row r="3639" spans="1:6" x14ac:dyDescent="0.3">
      <c r="A3639" s="299" t="s">
        <v>496</v>
      </c>
      <c r="B3639" s="299" t="s">
        <v>430</v>
      </c>
      <c r="C3639" s="299" t="s">
        <v>35</v>
      </c>
      <c r="D3639" s="302">
        <v>854.31578947368416</v>
      </c>
      <c r="E3639" s="302">
        <v>566</v>
      </c>
      <c r="F3639" s="299" t="s">
        <v>319</v>
      </c>
    </row>
    <row r="3640" spans="1:6" x14ac:dyDescent="0.3">
      <c r="A3640" s="299" t="s">
        <v>496</v>
      </c>
      <c r="B3640" s="299" t="s">
        <v>430</v>
      </c>
      <c r="C3640" s="299" t="s">
        <v>35</v>
      </c>
      <c r="D3640" s="302">
        <v>474.78947368421052</v>
      </c>
      <c r="E3640" s="302">
        <v>578</v>
      </c>
      <c r="F3640" s="299" t="s">
        <v>321</v>
      </c>
    </row>
    <row r="3641" spans="1:6" x14ac:dyDescent="0.3">
      <c r="A3641" s="299" t="s">
        <v>496</v>
      </c>
      <c r="B3641" s="299" t="s">
        <v>430</v>
      </c>
      <c r="C3641" s="299" t="s">
        <v>35</v>
      </c>
      <c r="D3641" s="302">
        <v>2.1052631578947367</v>
      </c>
      <c r="E3641" s="302">
        <v>580</v>
      </c>
      <c r="F3641" s="299" t="s">
        <v>322</v>
      </c>
    </row>
    <row r="3642" spans="1:6" x14ac:dyDescent="0.3">
      <c r="A3642" s="299" t="s">
        <v>496</v>
      </c>
      <c r="B3642" s="299" t="s">
        <v>430</v>
      </c>
      <c r="C3642" s="299" t="s">
        <v>35</v>
      </c>
      <c r="D3642" s="302">
        <v>1</v>
      </c>
      <c r="E3642" s="302">
        <v>585</v>
      </c>
      <c r="F3642" s="299" t="s">
        <v>390</v>
      </c>
    </row>
    <row r="3643" spans="1:6" x14ac:dyDescent="0.3">
      <c r="A3643" s="299" t="s">
        <v>496</v>
      </c>
      <c r="B3643" s="299" t="s">
        <v>430</v>
      </c>
      <c r="C3643" s="299" t="s">
        <v>35</v>
      </c>
      <c r="D3643" s="302">
        <v>2396.6315789473688</v>
      </c>
      <c r="E3643" s="302">
        <v>586</v>
      </c>
      <c r="F3643" s="299" t="s">
        <v>324</v>
      </c>
    </row>
    <row r="3644" spans="1:6" x14ac:dyDescent="0.3">
      <c r="A3644" s="299" t="s">
        <v>496</v>
      </c>
      <c r="B3644" s="299" t="s">
        <v>430</v>
      </c>
      <c r="C3644" s="299" t="s">
        <v>35</v>
      </c>
      <c r="D3644" s="302">
        <v>315.68421052631578</v>
      </c>
      <c r="E3644" s="302">
        <v>591</v>
      </c>
      <c r="F3644" s="299" t="s">
        <v>325</v>
      </c>
    </row>
    <row r="3645" spans="1:6" x14ac:dyDescent="0.3">
      <c r="A3645" s="299" t="s">
        <v>496</v>
      </c>
      <c r="B3645" s="299" t="s">
        <v>430</v>
      </c>
      <c r="C3645" s="299" t="s">
        <v>35</v>
      </c>
      <c r="D3645" s="302">
        <v>10358.052631578947</v>
      </c>
      <c r="E3645" s="302">
        <v>600</v>
      </c>
      <c r="F3645" s="299" t="s">
        <v>192</v>
      </c>
    </row>
    <row r="3646" spans="1:6" x14ac:dyDescent="0.3">
      <c r="A3646" s="299" t="s">
        <v>496</v>
      </c>
      <c r="B3646" s="299" t="s">
        <v>430</v>
      </c>
      <c r="C3646" s="299" t="s">
        <v>35</v>
      </c>
      <c r="D3646" s="302">
        <v>12577.157894736842</v>
      </c>
      <c r="E3646" s="302">
        <v>604</v>
      </c>
      <c r="F3646" s="299" t="s">
        <v>326</v>
      </c>
    </row>
    <row r="3647" spans="1:6" x14ac:dyDescent="0.3">
      <c r="A3647" s="299" t="s">
        <v>496</v>
      </c>
      <c r="B3647" s="299" t="s">
        <v>430</v>
      </c>
      <c r="C3647" s="299" t="s">
        <v>35</v>
      </c>
      <c r="D3647" s="302">
        <v>3590.4210526315792</v>
      </c>
      <c r="E3647" s="302">
        <v>608</v>
      </c>
      <c r="F3647" s="299" t="s">
        <v>327</v>
      </c>
    </row>
    <row r="3648" spans="1:6" x14ac:dyDescent="0.3">
      <c r="A3648" s="299" t="s">
        <v>496</v>
      </c>
      <c r="B3648" s="299" t="s">
        <v>430</v>
      </c>
      <c r="C3648" s="299" t="s">
        <v>35</v>
      </c>
      <c r="D3648" s="302">
        <v>3</v>
      </c>
      <c r="E3648" s="302">
        <v>612</v>
      </c>
      <c r="F3648" s="299" t="s">
        <v>328</v>
      </c>
    </row>
    <row r="3649" spans="1:6" x14ac:dyDescent="0.3">
      <c r="A3649" s="299" t="s">
        <v>496</v>
      </c>
      <c r="B3649" s="299" t="s">
        <v>430</v>
      </c>
      <c r="C3649" s="299" t="s">
        <v>35</v>
      </c>
      <c r="D3649" s="302">
        <v>5212.3684210526317</v>
      </c>
      <c r="E3649" s="302">
        <v>616</v>
      </c>
      <c r="F3649" s="299" t="s">
        <v>96</v>
      </c>
    </row>
    <row r="3650" spans="1:6" x14ac:dyDescent="0.3">
      <c r="A3650" s="299" t="s">
        <v>496</v>
      </c>
      <c r="B3650" s="299" t="s">
        <v>430</v>
      </c>
      <c r="C3650" s="299" t="s">
        <v>35</v>
      </c>
      <c r="D3650" s="302">
        <v>8362</v>
      </c>
      <c r="E3650" s="302">
        <v>620</v>
      </c>
      <c r="F3650" s="299" t="s">
        <v>109</v>
      </c>
    </row>
    <row r="3651" spans="1:6" x14ac:dyDescent="0.3">
      <c r="A3651" s="299" t="s">
        <v>496</v>
      </c>
      <c r="B3651" s="299" t="s">
        <v>430</v>
      </c>
      <c r="C3651" s="299" t="s">
        <v>35</v>
      </c>
      <c r="D3651" s="302">
        <v>270</v>
      </c>
      <c r="E3651" s="302">
        <v>624</v>
      </c>
      <c r="F3651" s="299" t="s">
        <v>329</v>
      </c>
    </row>
    <row r="3652" spans="1:6" x14ac:dyDescent="0.3">
      <c r="A3652" s="299" t="s">
        <v>496</v>
      </c>
      <c r="B3652" s="299" t="s">
        <v>430</v>
      </c>
      <c r="C3652" s="299" t="s">
        <v>35</v>
      </c>
      <c r="D3652" s="302">
        <v>2</v>
      </c>
      <c r="E3652" s="302">
        <v>626</v>
      </c>
      <c r="F3652" s="299" t="s">
        <v>330</v>
      </c>
    </row>
    <row r="3653" spans="1:6" x14ac:dyDescent="0.3">
      <c r="A3653" s="299" t="s">
        <v>496</v>
      </c>
      <c r="B3653" s="299" t="s">
        <v>430</v>
      </c>
      <c r="C3653" s="299" t="s">
        <v>35</v>
      </c>
      <c r="D3653" s="302">
        <v>25.421052631578949</v>
      </c>
      <c r="E3653" s="302">
        <v>630</v>
      </c>
      <c r="F3653" s="299" t="s">
        <v>331</v>
      </c>
    </row>
    <row r="3654" spans="1:6" x14ac:dyDescent="0.3">
      <c r="A3654" s="299" t="s">
        <v>496</v>
      </c>
      <c r="B3654" s="299" t="s">
        <v>430</v>
      </c>
      <c r="C3654" s="299" t="s">
        <v>35</v>
      </c>
      <c r="D3654" s="302">
        <v>5</v>
      </c>
      <c r="E3654" s="302">
        <v>634</v>
      </c>
      <c r="F3654" s="299" t="s">
        <v>332</v>
      </c>
    </row>
    <row r="3655" spans="1:6" x14ac:dyDescent="0.3">
      <c r="A3655" s="299" t="s">
        <v>496</v>
      </c>
      <c r="B3655" s="299" t="s">
        <v>430</v>
      </c>
      <c r="C3655" s="299" t="s">
        <v>35</v>
      </c>
      <c r="D3655" s="302">
        <v>36298.052631578947</v>
      </c>
      <c r="E3655" s="302">
        <v>642</v>
      </c>
      <c r="F3655" s="299" t="s">
        <v>97</v>
      </c>
    </row>
    <row r="3656" spans="1:6" x14ac:dyDescent="0.3">
      <c r="A3656" s="299" t="s">
        <v>496</v>
      </c>
      <c r="B3656" s="299" t="s">
        <v>430</v>
      </c>
      <c r="C3656" s="299" t="s">
        <v>35</v>
      </c>
      <c r="D3656" s="302">
        <v>4528.5789473684217</v>
      </c>
      <c r="E3656" s="302">
        <v>643</v>
      </c>
      <c r="F3656" s="299" t="s">
        <v>333</v>
      </c>
    </row>
    <row r="3657" spans="1:6" x14ac:dyDescent="0.3">
      <c r="A3657" s="299" t="s">
        <v>496</v>
      </c>
      <c r="B3657" s="299" t="s">
        <v>430</v>
      </c>
      <c r="C3657" s="299" t="s">
        <v>35</v>
      </c>
      <c r="D3657" s="302">
        <v>19.684210526315791</v>
      </c>
      <c r="E3657" s="302">
        <v>646</v>
      </c>
      <c r="F3657" s="299" t="s">
        <v>334</v>
      </c>
    </row>
    <row r="3658" spans="1:6" x14ac:dyDescent="0.3">
      <c r="A3658" s="299" t="s">
        <v>496</v>
      </c>
      <c r="B3658" s="299" t="s">
        <v>430</v>
      </c>
      <c r="C3658" s="299" t="s">
        <v>35</v>
      </c>
      <c r="D3658" s="302">
        <v>0.68421052631578949</v>
      </c>
      <c r="E3658" s="302">
        <v>670</v>
      </c>
      <c r="F3658" s="299" t="s">
        <v>393</v>
      </c>
    </row>
    <row r="3659" spans="1:6" x14ac:dyDescent="0.3">
      <c r="A3659" s="299" t="s">
        <v>496</v>
      </c>
      <c r="B3659" s="299" t="s">
        <v>430</v>
      </c>
      <c r="C3659" s="299" t="s">
        <v>35</v>
      </c>
      <c r="D3659" s="302">
        <v>2.3157894736842106</v>
      </c>
      <c r="E3659" s="302">
        <v>674</v>
      </c>
      <c r="F3659" s="299" t="s">
        <v>394</v>
      </c>
    </row>
    <row r="3660" spans="1:6" x14ac:dyDescent="0.3">
      <c r="A3660" s="299" t="s">
        <v>496</v>
      </c>
      <c r="B3660" s="299" t="s">
        <v>430</v>
      </c>
      <c r="C3660" s="299" t="s">
        <v>35</v>
      </c>
      <c r="D3660" s="302">
        <v>7.1052631578947372</v>
      </c>
      <c r="E3660" s="302">
        <v>678</v>
      </c>
      <c r="F3660" s="299" t="s">
        <v>338</v>
      </c>
    </row>
    <row r="3661" spans="1:6" x14ac:dyDescent="0.3">
      <c r="A3661" s="299" t="s">
        <v>496</v>
      </c>
      <c r="B3661" s="299" t="s">
        <v>430</v>
      </c>
      <c r="C3661" s="299" t="s">
        <v>35</v>
      </c>
      <c r="D3661" s="302">
        <v>17.263157894736842</v>
      </c>
      <c r="E3661" s="302">
        <v>682</v>
      </c>
      <c r="F3661" s="299" t="s">
        <v>339</v>
      </c>
    </row>
    <row r="3662" spans="1:6" x14ac:dyDescent="0.3">
      <c r="A3662" s="299" t="s">
        <v>496</v>
      </c>
      <c r="B3662" s="299" t="s">
        <v>430</v>
      </c>
      <c r="C3662" s="299" t="s">
        <v>35</v>
      </c>
      <c r="D3662" s="302">
        <v>2003</v>
      </c>
      <c r="E3662" s="302">
        <v>686</v>
      </c>
      <c r="F3662" s="299" t="s">
        <v>193</v>
      </c>
    </row>
    <row r="3663" spans="1:6" x14ac:dyDescent="0.3">
      <c r="A3663" s="299" t="s">
        <v>496</v>
      </c>
      <c r="B3663" s="299" t="s">
        <v>430</v>
      </c>
      <c r="C3663" s="299" t="s">
        <v>35</v>
      </c>
      <c r="D3663" s="302">
        <v>260.68421052631578</v>
      </c>
      <c r="E3663" s="302">
        <v>688</v>
      </c>
      <c r="F3663" s="299" t="s">
        <v>340</v>
      </c>
    </row>
    <row r="3664" spans="1:6" x14ac:dyDescent="0.3">
      <c r="A3664" s="299" t="s">
        <v>496</v>
      </c>
      <c r="B3664" s="299" t="s">
        <v>430</v>
      </c>
      <c r="C3664" s="299" t="s">
        <v>35</v>
      </c>
      <c r="D3664" s="302">
        <v>25.210526315789473</v>
      </c>
      <c r="E3664" s="302">
        <v>694</v>
      </c>
      <c r="F3664" s="299" t="s">
        <v>342</v>
      </c>
    </row>
    <row r="3665" spans="1:6" x14ac:dyDescent="0.3">
      <c r="A3665" s="299" t="s">
        <v>496</v>
      </c>
      <c r="B3665" s="299" t="s">
        <v>430</v>
      </c>
      <c r="C3665" s="299" t="s">
        <v>35</v>
      </c>
      <c r="D3665" s="302">
        <v>21.789473684210527</v>
      </c>
      <c r="E3665" s="302">
        <v>702</v>
      </c>
      <c r="F3665" s="299" t="s">
        <v>343</v>
      </c>
    </row>
    <row r="3666" spans="1:6" x14ac:dyDescent="0.3">
      <c r="A3666" s="299" t="s">
        <v>496</v>
      </c>
      <c r="B3666" s="299" t="s">
        <v>430</v>
      </c>
      <c r="C3666" s="299" t="s">
        <v>35</v>
      </c>
      <c r="D3666" s="302">
        <v>581.10526315789468</v>
      </c>
      <c r="E3666" s="302">
        <v>703</v>
      </c>
      <c r="F3666" s="299" t="s">
        <v>94</v>
      </c>
    </row>
    <row r="3667" spans="1:6" x14ac:dyDescent="0.3">
      <c r="A3667" s="299" t="s">
        <v>496</v>
      </c>
      <c r="B3667" s="299" t="s">
        <v>430</v>
      </c>
      <c r="C3667" s="299" t="s">
        <v>35</v>
      </c>
      <c r="D3667" s="302">
        <v>521.78947368421052</v>
      </c>
      <c r="E3667" s="302">
        <v>704</v>
      </c>
      <c r="F3667" s="299" t="s">
        <v>344</v>
      </c>
    </row>
    <row r="3668" spans="1:6" x14ac:dyDescent="0.3">
      <c r="A3668" s="299" t="s">
        <v>496</v>
      </c>
      <c r="B3668" s="299" t="s">
        <v>430</v>
      </c>
      <c r="C3668" s="299" t="s">
        <v>35</v>
      </c>
      <c r="D3668" s="302">
        <v>268.36842105263156</v>
      </c>
      <c r="E3668" s="302">
        <v>705</v>
      </c>
      <c r="F3668" s="299" t="s">
        <v>115</v>
      </c>
    </row>
    <row r="3669" spans="1:6" x14ac:dyDescent="0.3">
      <c r="A3669" s="299" t="s">
        <v>496</v>
      </c>
      <c r="B3669" s="299" t="s">
        <v>430</v>
      </c>
      <c r="C3669" s="299" t="s">
        <v>35</v>
      </c>
      <c r="D3669" s="302">
        <v>9.8947368421052637</v>
      </c>
      <c r="E3669" s="302">
        <v>706</v>
      </c>
      <c r="F3669" s="299" t="s">
        <v>395</v>
      </c>
    </row>
    <row r="3670" spans="1:6" x14ac:dyDescent="0.3">
      <c r="A3670" s="299" t="s">
        <v>496</v>
      </c>
      <c r="B3670" s="299" t="s">
        <v>430</v>
      </c>
      <c r="C3670" s="299" t="s">
        <v>35</v>
      </c>
      <c r="D3670" s="302">
        <v>124.78947368421052</v>
      </c>
      <c r="E3670" s="302">
        <v>710</v>
      </c>
      <c r="F3670" s="299" t="s">
        <v>345</v>
      </c>
    </row>
    <row r="3671" spans="1:6" x14ac:dyDescent="0.3">
      <c r="A3671" s="299" t="s">
        <v>496</v>
      </c>
      <c r="B3671" s="299" t="s">
        <v>430</v>
      </c>
      <c r="C3671" s="299" t="s">
        <v>35</v>
      </c>
      <c r="D3671" s="302">
        <v>24.736842105263158</v>
      </c>
      <c r="E3671" s="302">
        <v>716</v>
      </c>
      <c r="F3671" s="299" t="s">
        <v>346</v>
      </c>
    </row>
    <row r="3672" spans="1:6" x14ac:dyDescent="0.3">
      <c r="A3672" s="299" t="s">
        <v>496</v>
      </c>
      <c r="B3672" s="299" t="s">
        <v>430</v>
      </c>
      <c r="C3672" s="299" t="s">
        <v>35</v>
      </c>
      <c r="D3672" s="302">
        <v>2057909.7368421052</v>
      </c>
      <c r="E3672" s="302">
        <v>724</v>
      </c>
      <c r="F3672" s="299" t="s">
        <v>223</v>
      </c>
    </row>
    <row r="3673" spans="1:6" x14ac:dyDescent="0.3">
      <c r="A3673" s="299" t="s">
        <v>496</v>
      </c>
      <c r="B3673" s="299" t="s">
        <v>430</v>
      </c>
      <c r="C3673" s="299" t="s">
        <v>35</v>
      </c>
      <c r="D3673" s="302">
        <v>0.78947368421052633</v>
      </c>
      <c r="E3673" s="302">
        <v>728</v>
      </c>
      <c r="F3673" s="299" t="s">
        <v>414</v>
      </c>
    </row>
    <row r="3674" spans="1:6" x14ac:dyDescent="0.3">
      <c r="A3674" s="299" t="s">
        <v>496</v>
      </c>
      <c r="B3674" s="299" t="s">
        <v>430</v>
      </c>
      <c r="C3674" s="299" t="s">
        <v>35</v>
      </c>
      <c r="D3674" s="302">
        <v>14.210526315789474</v>
      </c>
      <c r="E3674" s="302">
        <v>729</v>
      </c>
      <c r="F3674" s="299" t="s">
        <v>347</v>
      </c>
    </row>
    <row r="3675" spans="1:6" x14ac:dyDescent="0.3">
      <c r="A3675" s="299" t="s">
        <v>496</v>
      </c>
      <c r="B3675" s="299" t="s">
        <v>430</v>
      </c>
      <c r="C3675" s="299" t="s">
        <v>35</v>
      </c>
      <c r="D3675" s="302">
        <v>50.05263157894737</v>
      </c>
      <c r="E3675" s="302">
        <v>732</v>
      </c>
      <c r="F3675" s="299" t="s">
        <v>348</v>
      </c>
    </row>
    <row r="3676" spans="1:6" x14ac:dyDescent="0.3">
      <c r="A3676" s="299" t="s">
        <v>496</v>
      </c>
      <c r="B3676" s="299" t="s">
        <v>430</v>
      </c>
      <c r="C3676" s="299" t="s">
        <v>35</v>
      </c>
      <c r="D3676" s="302">
        <v>0.78947368421052633</v>
      </c>
      <c r="E3676" s="302">
        <v>740</v>
      </c>
      <c r="F3676" s="299" t="s">
        <v>349</v>
      </c>
    </row>
    <row r="3677" spans="1:6" x14ac:dyDescent="0.3">
      <c r="A3677" s="299" t="s">
        <v>496</v>
      </c>
      <c r="B3677" s="299" t="s">
        <v>430</v>
      </c>
      <c r="C3677" s="299" t="s">
        <v>35</v>
      </c>
      <c r="D3677" s="302">
        <v>3</v>
      </c>
      <c r="E3677" s="302">
        <v>748</v>
      </c>
      <c r="F3677" s="299" t="s">
        <v>396</v>
      </c>
    </row>
    <row r="3678" spans="1:6" x14ac:dyDescent="0.3">
      <c r="A3678" s="299" t="s">
        <v>496</v>
      </c>
      <c r="B3678" s="299" t="s">
        <v>430</v>
      </c>
      <c r="C3678" s="299" t="s">
        <v>35</v>
      </c>
      <c r="D3678" s="302">
        <v>1631.421052631579</v>
      </c>
      <c r="E3678" s="302">
        <v>752</v>
      </c>
      <c r="F3678" s="299" t="s">
        <v>119</v>
      </c>
    </row>
    <row r="3679" spans="1:6" x14ac:dyDescent="0.3">
      <c r="A3679" s="299" t="s">
        <v>496</v>
      </c>
      <c r="B3679" s="299" t="s">
        <v>430</v>
      </c>
      <c r="C3679" s="299" t="s">
        <v>35</v>
      </c>
      <c r="D3679" s="302">
        <v>572.9473684210526</v>
      </c>
      <c r="E3679" s="302">
        <v>756</v>
      </c>
      <c r="F3679" s="299" t="s">
        <v>350</v>
      </c>
    </row>
    <row r="3680" spans="1:6" x14ac:dyDescent="0.3">
      <c r="A3680" s="299" t="s">
        <v>496</v>
      </c>
      <c r="B3680" s="299" t="s">
        <v>430</v>
      </c>
      <c r="C3680" s="299" t="s">
        <v>35</v>
      </c>
      <c r="D3680" s="302">
        <v>163.21052631578948</v>
      </c>
      <c r="E3680" s="302">
        <v>760</v>
      </c>
      <c r="F3680" s="299" t="s">
        <v>351</v>
      </c>
    </row>
    <row r="3681" spans="1:6" x14ac:dyDescent="0.3">
      <c r="A3681" s="299" t="s">
        <v>496</v>
      </c>
      <c r="B3681" s="299" t="s">
        <v>430</v>
      </c>
      <c r="C3681" s="299" t="s">
        <v>35</v>
      </c>
      <c r="D3681" s="302">
        <v>11</v>
      </c>
      <c r="E3681" s="302">
        <v>762</v>
      </c>
      <c r="F3681" s="299" t="s">
        <v>352</v>
      </c>
    </row>
    <row r="3682" spans="1:6" x14ac:dyDescent="0.3">
      <c r="A3682" s="299" t="s">
        <v>496</v>
      </c>
      <c r="B3682" s="299" t="s">
        <v>430</v>
      </c>
      <c r="C3682" s="299" t="s">
        <v>35</v>
      </c>
      <c r="D3682" s="302">
        <v>177.89473684210526</v>
      </c>
      <c r="E3682" s="302">
        <v>764</v>
      </c>
      <c r="F3682" s="299" t="s">
        <v>353</v>
      </c>
    </row>
    <row r="3683" spans="1:6" x14ac:dyDescent="0.3">
      <c r="A3683" s="299" t="s">
        <v>496</v>
      </c>
      <c r="B3683" s="299" t="s">
        <v>430</v>
      </c>
      <c r="C3683" s="299" t="s">
        <v>35</v>
      </c>
      <c r="D3683" s="302">
        <v>18.894736842105264</v>
      </c>
      <c r="E3683" s="302">
        <v>768</v>
      </c>
      <c r="F3683" s="299" t="s">
        <v>354</v>
      </c>
    </row>
    <row r="3684" spans="1:6" x14ac:dyDescent="0.3">
      <c r="A3684" s="299" t="s">
        <v>496</v>
      </c>
      <c r="B3684" s="299" t="s">
        <v>430</v>
      </c>
      <c r="C3684" s="299" t="s">
        <v>35</v>
      </c>
      <c r="D3684" s="302">
        <v>22.789473684210527</v>
      </c>
      <c r="E3684" s="302">
        <v>780</v>
      </c>
      <c r="F3684" s="299" t="s">
        <v>355</v>
      </c>
    </row>
    <row r="3685" spans="1:6" x14ac:dyDescent="0.3">
      <c r="A3685" s="299" t="s">
        <v>496</v>
      </c>
      <c r="B3685" s="299" t="s">
        <v>430</v>
      </c>
      <c r="C3685" s="299" t="s">
        <v>35</v>
      </c>
      <c r="D3685" s="302">
        <v>5.3684210526315788</v>
      </c>
      <c r="E3685" s="302">
        <v>784</v>
      </c>
      <c r="F3685" s="299" t="s">
        <v>356</v>
      </c>
    </row>
    <row r="3686" spans="1:6" x14ac:dyDescent="0.3">
      <c r="A3686" s="299" t="s">
        <v>496</v>
      </c>
      <c r="B3686" s="299" t="s">
        <v>430</v>
      </c>
      <c r="C3686" s="299" t="s">
        <v>35</v>
      </c>
      <c r="D3686" s="302">
        <v>275.78947368421052</v>
      </c>
      <c r="E3686" s="302">
        <v>788</v>
      </c>
      <c r="F3686" s="299" t="s">
        <v>357</v>
      </c>
    </row>
    <row r="3687" spans="1:6" x14ac:dyDescent="0.3">
      <c r="A3687" s="299" t="s">
        <v>496</v>
      </c>
      <c r="B3687" s="299" t="s">
        <v>430</v>
      </c>
      <c r="C3687" s="299" t="s">
        <v>35</v>
      </c>
      <c r="D3687" s="302">
        <v>674.73684210526312</v>
      </c>
      <c r="E3687" s="302">
        <v>792</v>
      </c>
      <c r="F3687" s="299" t="s">
        <v>358</v>
      </c>
    </row>
    <row r="3688" spans="1:6" x14ac:dyDescent="0.3">
      <c r="A3688" s="299" t="s">
        <v>496</v>
      </c>
      <c r="B3688" s="299" t="s">
        <v>430</v>
      </c>
      <c r="C3688" s="299" t="s">
        <v>35</v>
      </c>
      <c r="D3688" s="302">
        <v>5</v>
      </c>
      <c r="E3688" s="302">
        <v>795</v>
      </c>
      <c r="F3688" s="299" t="s">
        <v>359</v>
      </c>
    </row>
    <row r="3689" spans="1:6" x14ac:dyDescent="0.3">
      <c r="A3689" s="299" t="s">
        <v>496</v>
      </c>
      <c r="B3689" s="299" t="s">
        <v>430</v>
      </c>
      <c r="C3689" s="299" t="s">
        <v>35</v>
      </c>
      <c r="D3689" s="302">
        <v>19</v>
      </c>
      <c r="E3689" s="302">
        <v>800</v>
      </c>
      <c r="F3689" s="299" t="s">
        <v>360</v>
      </c>
    </row>
    <row r="3690" spans="1:6" x14ac:dyDescent="0.3">
      <c r="A3690" s="299" t="s">
        <v>496</v>
      </c>
      <c r="B3690" s="299" t="s">
        <v>430</v>
      </c>
      <c r="C3690" s="299" t="s">
        <v>35</v>
      </c>
      <c r="D3690" s="302">
        <v>9573.3157894736851</v>
      </c>
      <c r="E3690" s="302">
        <v>804</v>
      </c>
      <c r="F3690" s="299" t="s">
        <v>98</v>
      </c>
    </row>
    <row r="3691" spans="1:6" x14ac:dyDescent="0.3">
      <c r="A3691" s="299" t="s">
        <v>496</v>
      </c>
      <c r="B3691" s="299" t="s">
        <v>430</v>
      </c>
      <c r="C3691" s="299" t="s">
        <v>35</v>
      </c>
      <c r="D3691" s="302">
        <v>59.157894736842103</v>
      </c>
      <c r="E3691" s="302">
        <v>807</v>
      </c>
      <c r="F3691" s="299" t="s">
        <v>361</v>
      </c>
    </row>
    <row r="3692" spans="1:6" x14ac:dyDescent="0.3">
      <c r="A3692" s="299" t="s">
        <v>496</v>
      </c>
      <c r="B3692" s="299" t="s">
        <v>430</v>
      </c>
      <c r="C3692" s="299" t="s">
        <v>35</v>
      </c>
      <c r="D3692" s="302">
        <v>163.73684210526315</v>
      </c>
      <c r="E3692" s="302">
        <v>818</v>
      </c>
      <c r="F3692" s="299" t="s">
        <v>362</v>
      </c>
    </row>
    <row r="3693" spans="1:6" x14ac:dyDescent="0.3">
      <c r="A3693" s="299" t="s">
        <v>496</v>
      </c>
      <c r="B3693" s="299" t="s">
        <v>430</v>
      </c>
      <c r="C3693" s="299" t="s">
        <v>35</v>
      </c>
      <c r="D3693" s="302">
        <v>6923.2105263157891</v>
      </c>
      <c r="E3693" s="302">
        <v>826</v>
      </c>
      <c r="F3693" s="299" t="s">
        <v>110</v>
      </c>
    </row>
    <row r="3694" spans="1:6" x14ac:dyDescent="0.3">
      <c r="A3694" s="299" t="s">
        <v>496</v>
      </c>
      <c r="B3694" s="299" t="s">
        <v>430</v>
      </c>
      <c r="C3694" s="299" t="s">
        <v>35</v>
      </c>
      <c r="D3694" s="302">
        <v>1</v>
      </c>
      <c r="E3694" s="302">
        <v>831</v>
      </c>
      <c r="F3694" s="299" t="s">
        <v>429</v>
      </c>
    </row>
    <row r="3695" spans="1:6" x14ac:dyDescent="0.3">
      <c r="A3695" s="299" t="s">
        <v>496</v>
      </c>
      <c r="B3695" s="299" t="s">
        <v>430</v>
      </c>
      <c r="C3695" s="299" t="s">
        <v>35</v>
      </c>
      <c r="D3695" s="302">
        <v>3</v>
      </c>
      <c r="E3695" s="302">
        <v>832</v>
      </c>
      <c r="F3695" s="299" t="s">
        <v>397</v>
      </c>
    </row>
    <row r="3696" spans="1:6" x14ac:dyDescent="0.3">
      <c r="A3696" s="299" t="s">
        <v>496</v>
      </c>
      <c r="B3696" s="299" t="s">
        <v>430</v>
      </c>
      <c r="C3696" s="299" t="s">
        <v>35</v>
      </c>
      <c r="D3696" s="302">
        <v>30.263157894736842</v>
      </c>
      <c r="E3696" s="302">
        <v>834</v>
      </c>
      <c r="F3696" s="299" t="s">
        <v>364</v>
      </c>
    </row>
    <row r="3697" spans="1:6" x14ac:dyDescent="0.3">
      <c r="A3697" s="299" t="s">
        <v>496</v>
      </c>
      <c r="B3697" s="299" t="s">
        <v>430</v>
      </c>
      <c r="C3697" s="299" t="s">
        <v>35</v>
      </c>
      <c r="D3697" s="302">
        <v>2600.7368421052633</v>
      </c>
      <c r="E3697" s="302">
        <v>840</v>
      </c>
      <c r="F3697" s="299" t="s">
        <v>365</v>
      </c>
    </row>
    <row r="3698" spans="1:6" x14ac:dyDescent="0.3">
      <c r="A3698" s="299" t="s">
        <v>496</v>
      </c>
      <c r="B3698" s="299" t="s">
        <v>430</v>
      </c>
      <c r="C3698" s="299" t="s">
        <v>35</v>
      </c>
      <c r="D3698" s="302">
        <v>2</v>
      </c>
      <c r="E3698" s="302">
        <v>850</v>
      </c>
      <c r="F3698" s="299" t="s">
        <v>366</v>
      </c>
    </row>
    <row r="3699" spans="1:6" x14ac:dyDescent="0.3">
      <c r="A3699" s="299" t="s">
        <v>496</v>
      </c>
      <c r="B3699" s="299" t="s">
        <v>430</v>
      </c>
      <c r="C3699" s="299" t="s">
        <v>35</v>
      </c>
      <c r="D3699" s="302">
        <v>47.631578947368418</v>
      </c>
      <c r="E3699" s="302">
        <v>854</v>
      </c>
      <c r="F3699" s="299" t="s">
        <v>367</v>
      </c>
    </row>
    <row r="3700" spans="1:6" x14ac:dyDescent="0.3">
      <c r="A3700" s="299" t="s">
        <v>496</v>
      </c>
      <c r="B3700" s="299" t="s">
        <v>430</v>
      </c>
      <c r="C3700" s="299" t="s">
        <v>35</v>
      </c>
      <c r="D3700" s="302">
        <v>1826.2631578947369</v>
      </c>
      <c r="E3700" s="302">
        <v>858</v>
      </c>
      <c r="F3700" s="299" t="s">
        <v>368</v>
      </c>
    </row>
    <row r="3701" spans="1:6" x14ac:dyDescent="0.3">
      <c r="A3701" s="299" t="s">
        <v>496</v>
      </c>
      <c r="B3701" s="299" t="s">
        <v>430</v>
      </c>
      <c r="C3701" s="299" t="s">
        <v>35</v>
      </c>
      <c r="D3701" s="302">
        <v>42.631578947368418</v>
      </c>
      <c r="E3701" s="302">
        <v>860</v>
      </c>
      <c r="F3701" s="299" t="s">
        <v>369</v>
      </c>
    </row>
    <row r="3702" spans="1:6" x14ac:dyDescent="0.3">
      <c r="A3702" s="299" t="s">
        <v>496</v>
      </c>
      <c r="B3702" s="299" t="s">
        <v>430</v>
      </c>
      <c r="C3702" s="299" t="s">
        <v>35</v>
      </c>
      <c r="D3702" s="302">
        <v>36410.8947368421</v>
      </c>
      <c r="E3702" s="302">
        <v>862</v>
      </c>
      <c r="F3702" s="299" t="s">
        <v>111</v>
      </c>
    </row>
    <row r="3703" spans="1:6" x14ac:dyDescent="0.3">
      <c r="A3703" s="299" t="s">
        <v>496</v>
      </c>
      <c r="B3703" s="299" t="s">
        <v>430</v>
      </c>
      <c r="C3703" s="299" t="s">
        <v>35</v>
      </c>
      <c r="D3703" s="302">
        <v>1</v>
      </c>
      <c r="E3703" s="302">
        <v>876</v>
      </c>
      <c r="F3703" s="299" t="s">
        <v>370</v>
      </c>
    </row>
    <row r="3704" spans="1:6" x14ac:dyDescent="0.3">
      <c r="A3704" s="299" t="s">
        <v>496</v>
      </c>
      <c r="B3704" s="299" t="s">
        <v>430</v>
      </c>
      <c r="C3704" s="299" t="s">
        <v>35</v>
      </c>
      <c r="D3704" s="302">
        <v>1</v>
      </c>
      <c r="E3704" s="302">
        <v>882</v>
      </c>
      <c r="F3704" s="299" t="s">
        <v>371</v>
      </c>
    </row>
    <row r="3705" spans="1:6" x14ac:dyDescent="0.3">
      <c r="A3705" s="299" t="s">
        <v>496</v>
      </c>
      <c r="B3705" s="299" t="s">
        <v>430</v>
      </c>
      <c r="C3705" s="299" t="s">
        <v>35</v>
      </c>
      <c r="D3705" s="302">
        <v>4.4210526315789478</v>
      </c>
      <c r="E3705" s="302">
        <v>887</v>
      </c>
      <c r="F3705" s="299" t="s">
        <v>398</v>
      </c>
    </row>
    <row r="3706" spans="1:6" x14ac:dyDescent="0.3">
      <c r="A3706" s="299" t="s">
        <v>496</v>
      </c>
      <c r="B3706" s="299" t="s">
        <v>430</v>
      </c>
      <c r="C3706" s="299" t="s">
        <v>35</v>
      </c>
      <c r="D3706" s="302">
        <v>3.3157894736842106</v>
      </c>
      <c r="E3706" s="302">
        <v>894</v>
      </c>
      <c r="F3706" s="299" t="s">
        <v>372</v>
      </c>
    </row>
    <row r="3707" spans="1:6" x14ac:dyDescent="0.3">
      <c r="A3707" s="299" t="s">
        <v>496</v>
      </c>
      <c r="B3707" s="299" t="s">
        <v>430</v>
      </c>
      <c r="C3707" s="299" t="s">
        <v>35</v>
      </c>
      <c r="D3707" s="302">
        <v>98.526315789473685</v>
      </c>
      <c r="E3707" s="302">
        <v>952</v>
      </c>
      <c r="F3707" s="299" t="s">
        <v>459</v>
      </c>
    </row>
    <row r="3708" spans="1:6" x14ac:dyDescent="0.3">
      <c r="A3708" s="299" t="s">
        <v>496</v>
      </c>
      <c r="B3708" s="299" t="s">
        <v>430</v>
      </c>
      <c r="C3708" s="299" t="s">
        <v>35</v>
      </c>
      <c r="D3708" s="302">
        <v>478.4736842105263</v>
      </c>
      <c r="E3708" s="302">
        <v>953</v>
      </c>
      <c r="F3708" s="299" t="s">
        <v>189</v>
      </c>
    </row>
    <row r="3709" spans="1:6" x14ac:dyDescent="0.3">
      <c r="A3709" s="299" t="s">
        <v>496</v>
      </c>
      <c r="B3709" s="299" t="s">
        <v>430</v>
      </c>
      <c r="C3709" s="299" t="s">
        <v>35</v>
      </c>
      <c r="D3709" s="302">
        <v>6</v>
      </c>
      <c r="E3709" s="302">
        <v>954</v>
      </c>
      <c r="F3709" s="299" t="s">
        <v>189</v>
      </c>
    </row>
    <row r="3710" spans="1:6" x14ac:dyDescent="0.3">
      <c r="A3710" s="299" t="s">
        <v>496</v>
      </c>
      <c r="B3710" s="299" t="s">
        <v>430</v>
      </c>
      <c r="C3710" s="299" t="s">
        <v>35</v>
      </c>
      <c r="D3710" s="302">
        <v>1.1578947368421053</v>
      </c>
      <c r="E3710" s="302">
        <v>955</v>
      </c>
      <c r="F3710" s="299" t="s">
        <v>189</v>
      </c>
    </row>
    <row r="3711" spans="1:6" x14ac:dyDescent="0.3">
      <c r="A3711" s="299" t="s">
        <v>496</v>
      </c>
      <c r="B3711" s="299" t="s">
        <v>430</v>
      </c>
      <c r="C3711" s="299" t="s">
        <v>89</v>
      </c>
      <c r="D3711" s="302">
        <v>1</v>
      </c>
      <c r="E3711" s="302">
        <v>32</v>
      </c>
      <c r="F3711" s="299" t="s">
        <v>183</v>
      </c>
    </row>
    <row r="3712" spans="1:6" x14ac:dyDescent="0.3">
      <c r="A3712" s="299" t="s">
        <v>496</v>
      </c>
      <c r="B3712" s="299" t="s">
        <v>430</v>
      </c>
      <c r="C3712" s="299" t="s">
        <v>89</v>
      </c>
      <c r="D3712" s="302">
        <v>3.0526315789473686</v>
      </c>
      <c r="E3712" s="302">
        <v>170</v>
      </c>
      <c r="F3712" s="299" t="s">
        <v>102</v>
      </c>
    </row>
    <row r="3713" spans="1:6" x14ac:dyDescent="0.3">
      <c r="A3713" s="299" t="s">
        <v>496</v>
      </c>
      <c r="B3713" s="299" t="s">
        <v>430</v>
      </c>
      <c r="C3713" s="299" t="s">
        <v>89</v>
      </c>
      <c r="D3713" s="302">
        <v>0.42105263157894735</v>
      </c>
      <c r="E3713" s="302">
        <v>218</v>
      </c>
      <c r="F3713" s="299" t="s">
        <v>114</v>
      </c>
    </row>
    <row r="3714" spans="1:6" x14ac:dyDescent="0.3">
      <c r="A3714" s="299" t="s">
        <v>496</v>
      </c>
      <c r="B3714" s="299" t="s">
        <v>430</v>
      </c>
      <c r="C3714" s="299" t="s">
        <v>89</v>
      </c>
      <c r="D3714" s="302">
        <v>1</v>
      </c>
      <c r="E3714" s="302">
        <v>340</v>
      </c>
      <c r="F3714" s="299" t="s">
        <v>190</v>
      </c>
    </row>
    <row r="3715" spans="1:6" x14ac:dyDescent="0.3">
      <c r="A3715" s="299" t="s">
        <v>496</v>
      </c>
      <c r="B3715" s="299" t="s">
        <v>430</v>
      </c>
      <c r="C3715" s="299" t="s">
        <v>89</v>
      </c>
      <c r="D3715" s="302">
        <v>1</v>
      </c>
      <c r="E3715" s="302">
        <v>504</v>
      </c>
      <c r="F3715" s="299" t="s">
        <v>95</v>
      </c>
    </row>
    <row r="3716" spans="1:6" x14ac:dyDescent="0.3">
      <c r="A3716" s="299" t="s">
        <v>496</v>
      </c>
      <c r="B3716" s="299" t="s">
        <v>430</v>
      </c>
      <c r="C3716" s="299" t="s">
        <v>89</v>
      </c>
      <c r="D3716" s="302">
        <v>3.4210526315789473</v>
      </c>
      <c r="E3716" s="302">
        <v>558</v>
      </c>
      <c r="F3716" s="299" t="s">
        <v>191</v>
      </c>
    </row>
    <row r="3717" spans="1:6" x14ac:dyDescent="0.3">
      <c r="A3717" s="299" t="s">
        <v>496</v>
      </c>
      <c r="B3717" s="299" t="s">
        <v>430</v>
      </c>
      <c r="C3717" s="299" t="s">
        <v>89</v>
      </c>
      <c r="D3717" s="302">
        <v>1</v>
      </c>
      <c r="E3717" s="302">
        <v>600</v>
      </c>
      <c r="F3717" s="299" t="s">
        <v>192</v>
      </c>
    </row>
    <row r="3718" spans="1:6" x14ac:dyDescent="0.3">
      <c r="A3718" s="299" t="s">
        <v>496</v>
      </c>
      <c r="B3718" s="299" t="s">
        <v>430</v>
      </c>
      <c r="C3718" s="299" t="s">
        <v>89</v>
      </c>
      <c r="D3718" s="302">
        <v>1</v>
      </c>
      <c r="E3718" s="302">
        <v>608</v>
      </c>
      <c r="F3718" s="299" t="s">
        <v>327</v>
      </c>
    </row>
    <row r="3719" spans="1:6" x14ac:dyDescent="0.3">
      <c r="A3719" s="299" t="s">
        <v>496</v>
      </c>
      <c r="B3719" s="299" t="s">
        <v>430</v>
      </c>
      <c r="C3719" s="299" t="s">
        <v>89</v>
      </c>
      <c r="D3719" s="302">
        <v>7.3157894736842106</v>
      </c>
      <c r="E3719" s="302">
        <v>724</v>
      </c>
      <c r="F3719" s="299" t="s">
        <v>223</v>
      </c>
    </row>
    <row r="3720" spans="1:6" x14ac:dyDescent="0.3">
      <c r="A3720" s="299" t="s">
        <v>496</v>
      </c>
      <c r="B3720" s="299" t="s">
        <v>430</v>
      </c>
      <c r="C3720" s="299" t="s">
        <v>36</v>
      </c>
      <c r="D3720" s="302">
        <v>440.78947368421058</v>
      </c>
      <c r="E3720" s="302">
        <v>4</v>
      </c>
      <c r="F3720" s="299" t="s">
        <v>226</v>
      </c>
    </row>
    <row r="3721" spans="1:6" x14ac:dyDescent="0.3">
      <c r="A3721" s="299" t="s">
        <v>496</v>
      </c>
      <c r="B3721" s="299" t="s">
        <v>430</v>
      </c>
      <c r="C3721" s="299" t="s">
        <v>36</v>
      </c>
      <c r="D3721" s="302">
        <v>401.84210526315792</v>
      </c>
      <c r="E3721" s="302">
        <v>8</v>
      </c>
      <c r="F3721" s="299" t="s">
        <v>227</v>
      </c>
    </row>
    <row r="3722" spans="1:6" x14ac:dyDescent="0.3">
      <c r="A3722" s="299" t="s">
        <v>496</v>
      </c>
      <c r="B3722" s="299" t="s">
        <v>430</v>
      </c>
      <c r="C3722" s="299" t="s">
        <v>36</v>
      </c>
      <c r="D3722" s="302">
        <v>3.7894736842105261</v>
      </c>
      <c r="E3722" s="302">
        <v>10</v>
      </c>
      <c r="F3722" s="299" t="s">
        <v>228</v>
      </c>
    </row>
    <row r="3723" spans="1:6" x14ac:dyDescent="0.3">
      <c r="A3723" s="299" t="s">
        <v>496</v>
      </c>
      <c r="B3723" s="299" t="s">
        <v>430</v>
      </c>
      <c r="C3723" s="299" t="s">
        <v>36</v>
      </c>
      <c r="D3723" s="302">
        <v>3617.3157894736842</v>
      </c>
      <c r="E3723" s="302">
        <v>12</v>
      </c>
      <c r="F3723" s="299" t="s">
        <v>229</v>
      </c>
    </row>
    <row r="3724" spans="1:6" x14ac:dyDescent="0.3">
      <c r="A3724" s="299" t="s">
        <v>496</v>
      </c>
      <c r="B3724" s="299" t="s">
        <v>430</v>
      </c>
      <c r="C3724" s="299" t="s">
        <v>36</v>
      </c>
      <c r="D3724" s="302">
        <v>2</v>
      </c>
      <c r="E3724" s="302">
        <v>16</v>
      </c>
      <c r="F3724" s="299" t="s">
        <v>399</v>
      </c>
    </row>
    <row r="3725" spans="1:6" x14ac:dyDescent="0.3">
      <c r="A3725" s="299" t="s">
        <v>496</v>
      </c>
      <c r="B3725" s="299" t="s">
        <v>430</v>
      </c>
      <c r="C3725" s="299" t="s">
        <v>36</v>
      </c>
      <c r="D3725" s="302">
        <v>124.57894736842105</v>
      </c>
      <c r="E3725" s="302">
        <v>20</v>
      </c>
      <c r="F3725" s="299" t="s">
        <v>230</v>
      </c>
    </row>
    <row r="3726" spans="1:6" x14ac:dyDescent="0.3">
      <c r="A3726" s="299" t="s">
        <v>496</v>
      </c>
      <c r="B3726" s="299" t="s">
        <v>430</v>
      </c>
      <c r="C3726" s="299" t="s">
        <v>36</v>
      </c>
      <c r="D3726" s="302">
        <v>113.47368421052632</v>
      </c>
      <c r="E3726" s="302">
        <v>24</v>
      </c>
      <c r="F3726" s="299" t="s">
        <v>231</v>
      </c>
    </row>
    <row r="3727" spans="1:6" x14ac:dyDescent="0.3">
      <c r="A3727" s="299" t="s">
        <v>496</v>
      </c>
      <c r="B3727" s="299" t="s">
        <v>430</v>
      </c>
      <c r="C3727" s="299" t="s">
        <v>36</v>
      </c>
      <c r="D3727" s="302">
        <v>3.8947368421052633</v>
      </c>
      <c r="E3727" s="302">
        <v>28</v>
      </c>
      <c r="F3727" s="299" t="s">
        <v>373</v>
      </c>
    </row>
    <row r="3728" spans="1:6" x14ac:dyDescent="0.3">
      <c r="A3728" s="299" t="s">
        <v>496</v>
      </c>
      <c r="B3728" s="299" t="s">
        <v>430</v>
      </c>
      <c r="C3728" s="299" t="s">
        <v>36</v>
      </c>
      <c r="D3728" s="302">
        <v>84.578947368421055</v>
      </c>
      <c r="E3728" s="302">
        <v>31</v>
      </c>
      <c r="F3728" s="299" t="s">
        <v>232</v>
      </c>
    </row>
    <row r="3729" spans="1:6" x14ac:dyDescent="0.3">
      <c r="A3729" s="299" t="s">
        <v>496</v>
      </c>
      <c r="B3729" s="299" t="s">
        <v>430</v>
      </c>
      <c r="C3729" s="299" t="s">
        <v>36</v>
      </c>
      <c r="D3729" s="302">
        <v>10513.684210526317</v>
      </c>
      <c r="E3729" s="302">
        <v>32</v>
      </c>
      <c r="F3729" s="299" t="s">
        <v>183</v>
      </c>
    </row>
    <row r="3730" spans="1:6" x14ac:dyDescent="0.3">
      <c r="A3730" s="299" t="s">
        <v>496</v>
      </c>
      <c r="B3730" s="299" t="s">
        <v>430</v>
      </c>
      <c r="C3730" s="299" t="s">
        <v>36</v>
      </c>
      <c r="D3730" s="302">
        <v>122.21052631578948</v>
      </c>
      <c r="E3730" s="302">
        <v>36</v>
      </c>
      <c r="F3730" s="299" t="s">
        <v>233</v>
      </c>
    </row>
    <row r="3731" spans="1:6" x14ac:dyDescent="0.3">
      <c r="A3731" s="299" t="s">
        <v>496</v>
      </c>
      <c r="B3731" s="299" t="s">
        <v>430</v>
      </c>
      <c r="C3731" s="299" t="s">
        <v>36</v>
      </c>
      <c r="D3731" s="302">
        <v>479.63157894736844</v>
      </c>
      <c r="E3731" s="302">
        <v>40</v>
      </c>
      <c r="F3731" s="299" t="s">
        <v>100</v>
      </c>
    </row>
    <row r="3732" spans="1:6" x14ac:dyDescent="0.3">
      <c r="A3732" s="299" t="s">
        <v>496</v>
      </c>
      <c r="B3732" s="299" t="s">
        <v>430</v>
      </c>
      <c r="C3732" s="299" t="s">
        <v>36</v>
      </c>
      <c r="D3732" s="302">
        <v>2</v>
      </c>
      <c r="E3732" s="302">
        <v>48</v>
      </c>
      <c r="F3732" s="299" t="s">
        <v>235</v>
      </c>
    </row>
    <row r="3733" spans="1:6" x14ac:dyDescent="0.3">
      <c r="A3733" s="299" t="s">
        <v>496</v>
      </c>
      <c r="B3733" s="299" t="s">
        <v>430</v>
      </c>
      <c r="C3733" s="299" t="s">
        <v>36</v>
      </c>
      <c r="D3733" s="302">
        <v>2971.2631578947371</v>
      </c>
      <c r="E3733" s="302">
        <v>50</v>
      </c>
      <c r="F3733" s="299" t="s">
        <v>236</v>
      </c>
    </row>
    <row r="3734" spans="1:6" x14ac:dyDescent="0.3">
      <c r="A3734" s="299" t="s">
        <v>496</v>
      </c>
      <c r="B3734" s="299" t="s">
        <v>430</v>
      </c>
      <c r="C3734" s="299" t="s">
        <v>36</v>
      </c>
      <c r="D3734" s="302">
        <v>698.10526315789468</v>
      </c>
      <c r="E3734" s="302">
        <v>51</v>
      </c>
      <c r="F3734" s="299" t="s">
        <v>237</v>
      </c>
    </row>
    <row r="3735" spans="1:6" x14ac:dyDescent="0.3">
      <c r="A3735" s="299" t="s">
        <v>496</v>
      </c>
      <c r="B3735" s="299" t="s">
        <v>430</v>
      </c>
      <c r="C3735" s="299" t="s">
        <v>36</v>
      </c>
      <c r="D3735" s="302">
        <v>3.8421052631578947</v>
      </c>
      <c r="E3735" s="302">
        <v>52</v>
      </c>
      <c r="F3735" s="299" t="s">
        <v>238</v>
      </c>
    </row>
    <row r="3736" spans="1:6" x14ac:dyDescent="0.3">
      <c r="A3736" s="299" t="s">
        <v>496</v>
      </c>
      <c r="B3736" s="299" t="s">
        <v>430</v>
      </c>
      <c r="C3736" s="299" t="s">
        <v>36</v>
      </c>
      <c r="D3736" s="302">
        <v>1804.7368421052631</v>
      </c>
      <c r="E3736" s="302">
        <v>56</v>
      </c>
      <c r="F3736" s="299" t="s">
        <v>239</v>
      </c>
    </row>
    <row r="3737" spans="1:6" x14ac:dyDescent="0.3">
      <c r="A3737" s="299" t="s">
        <v>496</v>
      </c>
      <c r="B3737" s="299" t="s">
        <v>430</v>
      </c>
      <c r="C3737" s="299" t="s">
        <v>36</v>
      </c>
      <c r="D3737" s="302">
        <v>1</v>
      </c>
      <c r="E3737" s="302">
        <v>60</v>
      </c>
      <c r="F3737" s="299" t="s">
        <v>240</v>
      </c>
    </row>
    <row r="3738" spans="1:6" x14ac:dyDescent="0.3">
      <c r="A3738" s="299" t="s">
        <v>496</v>
      </c>
      <c r="B3738" s="299" t="s">
        <v>430</v>
      </c>
      <c r="C3738" s="299" t="s">
        <v>36</v>
      </c>
      <c r="D3738" s="302">
        <v>3.5263157894736841</v>
      </c>
      <c r="E3738" s="302">
        <v>64</v>
      </c>
      <c r="F3738" s="299" t="s">
        <v>374</v>
      </c>
    </row>
    <row r="3739" spans="1:6" x14ac:dyDescent="0.3">
      <c r="A3739" s="299" t="s">
        <v>496</v>
      </c>
      <c r="B3739" s="299" t="s">
        <v>430</v>
      </c>
      <c r="C3739" s="299" t="s">
        <v>36</v>
      </c>
      <c r="D3739" s="302">
        <v>6271.4736842105258</v>
      </c>
      <c r="E3739" s="302">
        <v>68</v>
      </c>
      <c r="F3739" s="299" t="s">
        <v>241</v>
      </c>
    </row>
    <row r="3740" spans="1:6" x14ac:dyDescent="0.3">
      <c r="A3740" s="299" t="s">
        <v>496</v>
      </c>
      <c r="B3740" s="299" t="s">
        <v>430</v>
      </c>
      <c r="C3740" s="299" t="s">
        <v>36</v>
      </c>
      <c r="D3740" s="302">
        <v>74.05263157894737</v>
      </c>
      <c r="E3740" s="302">
        <v>70</v>
      </c>
      <c r="F3740" s="299" t="s">
        <v>242</v>
      </c>
    </row>
    <row r="3741" spans="1:6" x14ac:dyDescent="0.3">
      <c r="A3741" s="299" t="s">
        <v>496</v>
      </c>
      <c r="B3741" s="299" t="s">
        <v>430</v>
      </c>
      <c r="C3741" s="299" t="s">
        <v>36</v>
      </c>
      <c r="D3741" s="302">
        <v>3</v>
      </c>
      <c r="E3741" s="302">
        <v>72</v>
      </c>
      <c r="F3741" s="299" t="s">
        <v>375</v>
      </c>
    </row>
    <row r="3742" spans="1:6" x14ac:dyDescent="0.3">
      <c r="A3742" s="299" t="s">
        <v>496</v>
      </c>
      <c r="B3742" s="299" t="s">
        <v>430</v>
      </c>
      <c r="C3742" s="299" t="s">
        <v>36</v>
      </c>
      <c r="D3742" s="302">
        <v>6524.6842105263158</v>
      </c>
      <c r="E3742" s="302">
        <v>76</v>
      </c>
      <c r="F3742" s="299" t="s">
        <v>243</v>
      </c>
    </row>
    <row r="3743" spans="1:6" x14ac:dyDescent="0.3">
      <c r="A3743" s="299" t="s">
        <v>496</v>
      </c>
      <c r="B3743" s="299" t="s">
        <v>430</v>
      </c>
      <c r="C3743" s="299" t="s">
        <v>36</v>
      </c>
      <c r="D3743" s="302">
        <v>3</v>
      </c>
      <c r="E3743" s="302">
        <v>84</v>
      </c>
      <c r="F3743" s="299" t="s">
        <v>401</v>
      </c>
    </row>
    <row r="3744" spans="1:6" x14ac:dyDescent="0.3">
      <c r="A3744" s="299" t="s">
        <v>496</v>
      </c>
      <c r="B3744" s="299" t="s">
        <v>430</v>
      </c>
      <c r="C3744" s="299" t="s">
        <v>36</v>
      </c>
      <c r="D3744" s="302">
        <v>1</v>
      </c>
      <c r="E3744" s="302">
        <v>86</v>
      </c>
      <c r="F3744" s="299" t="s">
        <v>244</v>
      </c>
    </row>
    <row r="3745" spans="1:6" x14ac:dyDescent="0.3">
      <c r="A3745" s="299" t="s">
        <v>496</v>
      </c>
      <c r="B3745" s="299" t="s">
        <v>430</v>
      </c>
      <c r="C3745" s="299" t="s">
        <v>36</v>
      </c>
      <c r="D3745" s="302">
        <v>3</v>
      </c>
      <c r="E3745" s="302">
        <v>92</v>
      </c>
      <c r="F3745" s="299" t="s">
        <v>376</v>
      </c>
    </row>
    <row r="3746" spans="1:6" x14ac:dyDescent="0.3">
      <c r="A3746" s="299" t="s">
        <v>496</v>
      </c>
      <c r="B3746" s="299" t="s">
        <v>430</v>
      </c>
      <c r="C3746" s="299" t="s">
        <v>36</v>
      </c>
      <c r="D3746" s="302">
        <v>7099.1578947368416</v>
      </c>
      <c r="E3746" s="302">
        <v>100</v>
      </c>
      <c r="F3746" s="299" t="s">
        <v>101</v>
      </c>
    </row>
    <row r="3747" spans="1:6" x14ac:dyDescent="0.3">
      <c r="A3747" s="299" t="s">
        <v>496</v>
      </c>
      <c r="B3747" s="299" t="s">
        <v>430</v>
      </c>
      <c r="C3747" s="299" t="s">
        <v>36</v>
      </c>
      <c r="D3747" s="302">
        <v>9.473684210526315</v>
      </c>
      <c r="E3747" s="302">
        <v>104</v>
      </c>
      <c r="F3747" s="299" t="s">
        <v>245</v>
      </c>
    </row>
    <row r="3748" spans="1:6" x14ac:dyDescent="0.3">
      <c r="A3748" s="299" t="s">
        <v>496</v>
      </c>
      <c r="B3748" s="299" t="s">
        <v>430</v>
      </c>
      <c r="C3748" s="299" t="s">
        <v>36</v>
      </c>
      <c r="D3748" s="302">
        <v>5.2105263157894735</v>
      </c>
      <c r="E3748" s="302">
        <v>108</v>
      </c>
      <c r="F3748" s="299" t="s">
        <v>246</v>
      </c>
    </row>
    <row r="3749" spans="1:6" x14ac:dyDescent="0.3">
      <c r="A3749" s="299" t="s">
        <v>496</v>
      </c>
      <c r="B3749" s="299" t="s">
        <v>430</v>
      </c>
      <c r="C3749" s="299" t="s">
        <v>36</v>
      </c>
      <c r="D3749" s="302">
        <v>419.36842105263156</v>
      </c>
      <c r="E3749" s="302">
        <v>112</v>
      </c>
      <c r="F3749" s="299" t="s">
        <v>247</v>
      </c>
    </row>
    <row r="3750" spans="1:6" x14ac:dyDescent="0.3">
      <c r="A3750" s="299" t="s">
        <v>496</v>
      </c>
      <c r="B3750" s="299" t="s">
        <v>430</v>
      </c>
      <c r="C3750" s="299" t="s">
        <v>36</v>
      </c>
      <c r="D3750" s="302">
        <v>1</v>
      </c>
      <c r="E3750" s="302">
        <v>116</v>
      </c>
      <c r="F3750" s="299" t="s">
        <v>248</v>
      </c>
    </row>
    <row r="3751" spans="1:6" x14ac:dyDescent="0.3">
      <c r="A3751" s="299" t="s">
        <v>496</v>
      </c>
      <c r="B3751" s="299" t="s">
        <v>430</v>
      </c>
      <c r="C3751" s="299" t="s">
        <v>36</v>
      </c>
      <c r="D3751" s="302">
        <v>793.73684210526312</v>
      </c>
      <c r="E3751" s="302">
        <v>120</v>
      </c>
      <c r="F3751" s="299" t="s">
        <v>249</v>
      </c>
    </row>
    <row r="3752" spans="1:6" x14ac:dyDescent="0.3">
      <c r="A3752" s="299" t="s">
        <v>496</v>
      </c>
      <c r="B3752" s="299" t="s">
        <v>430</v>
      </c>
      <c r="C3752" s="299" t="s">
        <v>36</v>
      </c>
      <c r="D3752" s="302">
        <v>222.47368421052633</v>
      </c>
      <c r="E3752" s="302">
        <v>124</v>
      </c>
      <c r="F3752" s="299" t="s">
        <v>250</v>
      </c>
    </row>
    <row r="3753" spans="1:6" x14ac:dyDescent="0.3">
      <c r="A3753" s="299" t="s">
        <v>496</v>
      </c>
      <c r="B3753" s="299" t="s">
        <v>430</v>
      </c>
      <c r="C3753" s="299" t="s">
        <v>36</v>
      </c>
      <c r="D3753" s="302">
        <v>256.31578947368422</v>
      </c>
      <c r="E3753" s="302">
        <v>132</v>
      </c>
      <c r="F3753" s="299" t="s">
        <v>251</v>
      </c>
    </row>
    <row r="3754" spans="1:6" x14ac:dyDescent="0.3">
      <c r="A3754" s="299" t="s">
        <v>496</v>
      </c>
      <c r="B3754" s="299" t="s">
        <v>430</v>
      </c>
      <c r="C3754" s="299" t="s">
        <v>36</v>
      </c>
      <c r="D3754" s="302">
        <v>25.368421052631579</v>
      </c>
      <c r="E3754" s="302">
        <v>140</v>
      </c>
      <c r="F3754" s="299" t="s">
        <v>378</v>
      </c>
    </row>
    <row r="3755" spans="1:6" x14ac:dyDescent="0.3">
      <c r="A3755" s="299" t="s">
        <v>496</v>
      </c>
      <c r="B3755" s="299" t="s">
        <v>430</v>
      </c>
      <c r="C3755" s="299" t="s">
        <v>36</v>
      </c>
      <c r="D3755" s="302">
        <v>56.526315789473685</v>
      </c>
      <c r="E3755" s="302">
        <v>144</v>
      </c>
      <c r="F3755" s="299" t="s">
        <v>253</v>
      </c>
    </row>
    <row r="3756" spans="1:6" x14ac:dyDescent="0.3">
      <c r="A3756" s="299" t="s">
        <v>496</v>
      </c>
      <c r="B3756" s="299" t="s">
        <v>430</v>
      </c>
      <c r="C3756" s="299" t="s">
        <v>36</v>
      </c>
      <c r="D3756" s="302">
        <v>13.052631578947368</v>
      </c>
      <c r="E3756" s="302">
        <v>148</v>
      </c>
      <c r="F3756" s="299" t="s">
        <v>379</v>
      </c>
    </row>
    <row r="3757" spans="1:6" x14ac:dyDescent="0.3">
      <c r="A3757" s="299" t="s">
        <v>496</v>
      </c>
      <c r="B3757" s="299" t="s">
        <v>430</v>
      </c>
      <c r="C3757" s="299" t="s">
        <v>36</v>
      </c>
      <c r="D3757" s="302">
        <v>2279.8421052631579</v>
      </c>
      <c r="E3757" s="302">
        <v>152</v>
      </c>
      <c r="F3757" s="299" t="s">
        <v>254</v>
      </c>
    </row>
    <row r="3758" spans="1:6" x14ac:dyDescent="0.3">
      <c r="A3758" s="299" t="s">
        <v>496</v>
      </c>
      <c r="B3758" s="299" t="s">
        <v>430</v>
      </c>
      <c r="C3758" s="299" t="s">
        <v>36</v>
      </c>
      <c r="D3758" s="302">
        <v>17358.78947368421</v>
      </c>
      <c r="E3758" s="302">
        <v>156</v>
      </c>
      <c r="F3758" s="299" t="s">
        <v>112</v>
      </c>
    </row>
    <row r="3759" spans="1:6" x14ac:dyDescent="0.3">
      <c r="A3759" s="299" t="s">
        <v>496</v>
      </c>
      <c r="B3759" s="299" t="s">
        <v>430</v>
      </c>
      <c r="C3759" s="299" t="s">
        <v>36</v>
      </c>
      <c r="D3759" s="302">
        <v>28.684210526315791</v>
      </c>
      <c r="E3759" s="302">
        <v>158</v>
      </c>
      <c r="F3759" s="299" t="s">
        <v>255</v>
      </c>
    </row>
    <row r="3760" spans="1:6" x14ac:dyDescent="0.3">
      <c r="A3760" s="299" t="s">
        <v>496</v>
      </c>
      <c r="B3760" s="299" t="s">
        <v>430</v>
      </c>
      <c r="C3760" s="299" t="s">
        <v>36</v>
      </c>
      <c r="D3760" s="302">
        <v>1</v>
      </c>
      <c r="E3760" s="302">
        <v>162</v>
      </c>
      <c r="F3760" s="299" t="s">
        <v>256</v>
      </c>
    </row>
    <row r="3761" spans="1:6" x14ac:dyDescent="0.3">
      <c r="A3761" s="299" t="s">
        <v>496</v>
      </c>
      <c r="B3761" s="299" t="s">
        <v>430</v>
      </c>
      <c r="C3761" s="299" t="s">
        <v>36</v>
      </c>
      <c r="D3761" s="302">
        <v>3</v>
      </c>
      <c r="E3761" s="302">
        <v>166</v>
      </c>
      <c r="F3761" s="299" t="s">
        <v>422</v>
      </c>
    </row>
    <row r="3762" spans="1:6" x14ac:dyDescent="0.3">
      <c r="A3762" s="299" t="s">
        <v>496</v>
      </c>
      <c r="B3762" s="299" t="s">
        <v>430</v>
      </c>
      <c r="C3762" s="299" t="s">
        <v>36</v>
      </c>
      <c r="D3762" s="302">
        <v>44486.1052631579</v>
      </c>
      <c r="E3762" s="302">
        <v>170</v>
      </c>
      <c r="F3762" s="299" t="s">
        <v>102</v>
      </c>
    </row>
    <row r="3763" spans="1:6" x14ac:dyDescent="0.3">
      <c r="A3763" s="299" t="s">
        <v>496</v>
      </c>
      <c r="B3763" s="299" t="s">
        <v>430</v>
      </c>
      <c r="C3763" s="299" t="s">
        <v>36</v>
      </c>
      <c r="D3763" s="302">
        <v>6.0526315789473681</v>
      </c>
      <c r="E3763" s="302">
        <v>174</v>
      </c>
      <c r="F3763" s="299" t="s">
        <v>257</v>
      </c>
    </row>
    <row r="3764" spans="1:6" x14ac:dyDescent="0.3">
      <c r="A3764" s="299" t="s">
        <v>496</v>
      </c>
      <c r="B3764" s="299" t="s">
        <v>430</v>
      </c>
      <c r="C3764" s="299" t="s">
        <v>36</v>
      </c>
      <c r="D3764" s="302">
        <v>139.36842105263156</v>
      </c>
      <c r="E3764" s="302">
        <v>178</v>
      </c>
      <c r="F3764" s="299" t="s">
        <v>258</v>
      </c>
    </row>
    <row r="3765" spans="1:6" x14ac:dyDescent="0.3">
      <c r="A3765" s="299" t="s">
        <v>496</v>
      </c>
      <c r="B3765" s="299" t="s">
        <v>430</v>
      </c>
      <c r="C3765" s="299" t="s">
        <v>36</v>
      </c>
      <c r="D3765" s="302">
        <v>18.210526315789473</v>
      </c>
      <c r="E3765" s="302">
        <v>180</v>
      </c>
      <c r="F3765" s="299" t="s">
        <v>259</v>
      </c>
    </row>
    <row r="3766" spans="1:6" x14ac:dyDescent="0.3">
      <c r="A3766" s="299" t="s">
        <v>496</v>
      </c>
      <c r="B3766" s="299" t="s">
        <v>430</v>
      </c>
      <c r="C3766" s="299" t="s">
        <v>36</v>
      </c>
      <c r="D3766" s="302">
        <v>2</v>
      </c>
      <c r="E3766" s="302">
        <v>184</v>
      </c>
      <c r="F3766" s="299" t="s">
        <v>402</v>
      </c>
    </row>
    <row r="3767" spans="1:6" x14ac:dyDescent="0.3">
      <c r="A3767" s="299" t="s">
        <v>496</v>
      </c>
      <c r="B3767" s="299" t="s">
        <v>430</v>
      </c>
      <c r="C3767" s="299" t="s">
        <v>36</v>
      </c>
      <c r="D3767" s="302">
        <v>326.63157894736844</v>
      </c>
      <c r="E3767" s="302">
        <v>188</v>
      </c>
      <c r="F3767" s="299" t="s">
        <v>260</v>
      </c>
    </row>
    <row r="3768" spans="1:6" x14ac:dyDescent="0.3">
      <c r="A3768" s="299" t="s">
        <v>496</v>
      </c>
      <c r="B3768" s="299" t="s">
        <v>430</v>
      </c>
      <c r="C3768" s="299" t="s">
        <v>36</v>
      </c>
      <c r="D3768" s="302">
        <v>350.63157894736844</v>
      </c>
      <c r="E3768" s="302">
        <v>191</v>
      </c>
      <c r="F3768" s="299" t="s">
        <v>103</v>
      </c>
    </row>
    <row r="3769" spans="1:6" x14ac:dyDescent="0.3">
      <c r="A3769" s="299" t="s">
        <v>496</v>
      </c>
      <c r="B3769" s="299" t="s">
        <v>430</v>
      </c>
      <c r="C3769" s="299" t="s">
        <v>36</v>
      </c>
      <c r="D3769" s="302">
        <v>7438.4210526315792</v>
      </c>
      <c r="E3769" s="302">
        <v>192</v>
      </c>
      <c r="F3769" s="299" t="s">
        <v>261</v>
      </c>
    </row>
    <row r="3770" spans="1:6" x14ac:dyDescent="0.3">
      <c r="A3770" s="299" t="s">
        <v>496</v>
      </c>
      <c r="B3770" s="299" t="s">
        <v>430</v>
      </c>
      <c r="C3770" s="299" t="s">
        <v>36</v>
      </c>
      <c r="D3770" s="302">
        <v>102.78947368421052</v>
      </c>
      <c r="E3770" s="302">
        <v>196</v>
      </c>
      <c r="F3770" s="299" t="s">
        <v>120</v>
      </c>
    </row>
    <row r="3771" spans="1:6" x14ac:dyDescent="0.3">
      <c r="A3771" s="299" t="s">
        <v>496</v>
      </c>
      <c r="B3771" s="299" t="s">
        <v>430</v>
      </c>
      <c r="C3771" s="299" t="s">
        <v>36</v>
      </c>
      <c r="D3771" s="302">
        <v>354.5789473684211</v>
      </c>
      <c r="E3771" s="302">
        <v>203</v>
      </c>
      <c r="F3771" s="299" t="s">
        <v>224</v>
      </c>
    </row>
    <row r="3772" spans="1:6" x14ac:dyDescent="0.3">
      <c r="A3772" s="299" t="s">
        <v>496</v>
      </c>
      <c r="B3772" s="299" t="s">
        <v>430</v>
      </c>
      <c r="C3772" s="299" t="s">
        <v>36</v>
      </c>
      <c r="D3772" s="302">
        <v>49.89473684210526</v>
      </c>
      <c r="E3772" s="302">
        <v>204</v>
      </c>
      <c r="F3772" s="299" t="s">
        <v>262</v>
      </c>
    </row>
    <row r="3773" spans="1:6" x14ac:dyDescent="0.3">
      <c r="A3773" s="299" t="s">
        <v>496</v>
      </c>
      <c r="B3773" s="299" t="s">
        <v>430</v>
      </c>
      <c r="C3773" s="299" t="s">
        <v>36</v>
      </c>
      <c r="D3773" s="302">
        <v>640.63157894736833</v>
      </c>
      <c r="E3773" s="302">
        <v>208</v>
      </c>
      <c r="F3773" s="299" t="s">
        <v>113</v>
      </c>
    </row>
    <row r="3774" spans="1:6" x14ac:dyDescent="0.3">
      <c r="A3774" s="299" t="s">
        <v>496</v>
      </c>
      <c r="B3774" s="299" t="s">
        <v>430</v>
      </c>
      <c r="C3774" s="299" t="s">
        <v>36</v>
      </c>
      <c r="D3774" s="302">
        <v>41.684210526315788</v>
      </c>
      <c r="E3774" s="302">
        <v>212</v>
      </c>
      <c r="F3774" s="299" t="s">
        <v>263</v>
      </c>
    </row>
    <row r="3775" spans="1:6" x14ac:dyDescent="0.3">
      <c r="A3775" s="299" t="s">
        <v>496</v>
      </c>
      <c r="B3775" s="299" t="s">
        <v>430</v>
      </c>
      <c r="C3775" s="299" t="s">
        <v>36</v>
      </c>
      <c r="D3775" s="302">
        <v>7065.3684210526317</v>
      </c>
      <c r="E3775" s="302">
        <v>214</v>
      </c>
      <c r="F3775" s="299" t="s">
        <v>225</v>
      </c>
    </row>
    <row r="3776" spans="1:6" x14ac:dyDescent="0.3">
      <c r="A3776" s="299" t="s">
        <v>496</v>
      </c>
      <c r="B3776" s="299" t="s">
        <v>430</v>
      </c>
      <c r="C3776" s="299" t="s">
        <v>36</v>
      </c>
      <c r="D3776" s="302">
        <v>13006.210526315788</v>
      </c>
      <c r="E3776" s="302">
        <v>218</v>
      </c>
      <c r="F3776" s="299" t="s">
        <v>114</v>
      </c>
    </row>
    <row r="3777" spans="1:6" x14ac:dyDescent="0.3">
      <c r="A3777" s="299" t="s">
        <v>496</v>
      </c>
      <c r="B3777" s="299" t="s">
        <v>430</v>
      </c>
      <c r="C3777" s="299" t="s">
        <v>36</v>
      </c>
      <c r="D3777" s="302">
        <v>3208.3157894736842</v>
      </c>
      <c r="E3777" s="302">
        <v>222</v>
      </c>
      <c r="F3777" s="299" t="s">
        <v>264</v>
      </c>
    </row>
    <row r="3778" spans="1:6" x14ac:dyDescent="0.3">
      <c r="A3778" s="299" t="s">
        <v>496</v>
      </c>
      <c r="B3778" s="299" t="s">
        <v>430</v>
      </c>
      <c r="C3778" s="299" t="s">
        <v>36</v>
      </c>
      <c r="D3778" s="302">
        <v>925.9473684210526</v>
      </c>
      <c r="E3778" s="302">
        <v>226</v>
      </c>
      <c r="F3778" s="299" t="s">
        <v>265</v>
      </c>
    </row>
    <row r="3779" spans="1:6" x14ac:dyDescent="0.3">
      <c r="A3779" s="299" t="s">
        <v>496</v>
      </c>
      <c r="B3779" s="299" t="s">
        <v>430</v>
      </c>
      <c r="C3779" s="299" t="s">
        <v>36</v>
      </c>
      <c r="D3779" s="302">
        <v>36.684210526315788</v>
      </c>
      <c r="E3779" s="302">
        <v>231</v>
      </c>
      <c r="F3779" s="299" t="s">
        <v>266</v>
      </c>
    </row>
    <row r="3780" spans="1:6" x14ac:dyDescent="0.3">
      <c r="A3780" s="299" t="s">
        <v>496</v>
      </c>
      <c r="B3780" s="299" t="s">
        <v>430</v>
      </c>
      <c r="C3780" s="299" t="s">
        <v>36</v>
      </c>
      <c r="D3780" s="302">
        <v>38.368421052631582</v>
      </c>
      <c r="E3780" s="302">
        <v>232</v>
      </c>
      <c r="F3780" s="299" t="s">
        <v>380</v>
      </c>
    </row>
    <row r="3781" spans="1:6" x14ac:dyDescent="0.3">
      <c r="A3781" s="299" t="s">
        <v>496</v>
      </c>
      <c r="B3781" s="299" t="s">
        <v>430</v>
      </c>
      <c r="C3781" s="299" t="s">
        <v>36</v>
      </c>
      <c r="D3781" s="302">
        <v>147.78947368421052</v>
      </c>
      <c r="E3781" s="302">
        <v>233</v>
      </c>
      <c r="F3781" s="299" t="s">
        <v>104</v>
      </c>
    </row>
    <row r="3782" spans="1:6" x14ac:dyDescent="0.3">
      <c r="A3782" s="299" t="s">
        <v>496</v>
      </c>
      <c r="B3782" s="299" t="s">
        <v>430</v>
      </c>
      <c r="C3782" s="299" t="s">
        <v>36</v>
      </c>
      <c r="D3782" s="302">
        <v>1</v>
      </c>
      <c r="E3782" s="302">
        <v>234</v>
      </c>
      <c r="F3782" s="299" t="s">
        <v>267</v>
      </c>
    </row>
    <row r="3783" spans="1:6" x14ac:dyDescent="0.3">
      <c r="A3783" s="299" t="s">
        <v>496</v>
      </c>
      <c r="B3783" s="299" t="s">
        <v>430</v>
      </c>
      <c r="C3783" s="299" t="s">
        <v>36</v>
      </c>
      <c r="D3783" s="302">
        <v>1</v>
      </c>
      <c r="E3783" s="302">
        <v>238</v>
      </c>
      <c r="F3783" s="299" t="s">
        <v>403</v>
      </c>
    </row>
    <row r="3784" spans="1:6" x14ac:dyDescent="0.3">
      <c r="A3784" s="299" t="s">
        <v>496</v>
      </c>
      <c r="B3784" s="299" t="s">
        <v>430</v>
      </c>
      <c r="C3784" s="299" t="s">
        <v>36</v>
      </c>
      <c r="D3784" s="302">
        <v>1.0526315789473684</v>
      </c>
      <c r="E3784" s="302">
        <v>239</v>
      </c>
      <c r="F3784" s="299" t="s">
        <v>404</v>
      </c>
    </row>
    <row r="3785" spans="1:6" x14ac:dyDescent="0.3">
      <c r="A3785" s="299" t="s">
        <v>496</v>
      </c>
      <c r="B3785" s="299" t="s">
        <v>430</v>
      </c>
      <c r="C3785" s="299" t="s">
        <v>36</v>
      </c>
      <c r="D3785" s="302">
        <v>2.8947368421052633</v>
      </c>
      <c r="E3785" s="302">
        <v>242</v>
      </c>
      <c r="F3785" s="299" t="s">
        <v>405</v>
      </c>
    </row>
    <row r="3786" spans="1:6" x14ac:dyDescent="0.3">
      <c r="A3786" s="299" t="s">
        <v>496</v>
      </c>
      <c r="B3786" s="299" t="s">
        <v>430</v>
      </c>
      <c r="C3786" s="299" t="s">
        <v>36</v>
      </c>
      <c r="D3786" s="302">
        <v>397.21052631578948</v>
      </c>
      <c r="E3786" s="302">
        <v>246</v>
      </c>
      <c r="F3786" s="299" t="s">
        <v>116</v>
      </c>
    </row>
    <row r="3787" spans="1:6" x14ac:dyDescent="0.3">
      <c r="A3787" s="299" t="s">
        <v>496</v>
      </c>
      <c r="B3787" s="299" t="s">
        <v>430</v>
      </c>
      <c r="C3787" s="299" t="s">
        <v>36</v>
      </c>
      <c r="D3787" s="302">
        <v>1</v>
      </c>
      <c r="E3787" s="302">
        <v>249</v>
      </c>
      <c r="F3787" s="299" t="s">
        <v>218</v>
      </c>
    </row>
    <row r="3788" spans="1:6" x14ac:dyDescent="0.3">
      <c r="A3788" s="299" t="s">
        <v>496</v>
      </c>
      <c r="B3788" s="299" t="s">
        <v>430</v>
      </c>
      <c r="C3788" s="299" t="s">
        <v>36</v>
      </c>
      <c r="D3788" s="302">
        <v>9123.2631578947367</v>
      </c>
      <c r="E3788" s="302">
        <v>250</v>
      </c>
      <c r="F3788" s="299" t="s">
        <v>105</v>
      </c>
    </row>
    <row r="3789" spans="1:6" x14ac:dyDescent="0.3">
      <c r="A3789" s="299" t="s">
        <v>496</v>
      </c>
      <c r="B3789" s="299" t="s">
        <v>430</v>
      </c>
      <c r="C3789" s="299" t="s">
        <v>36</v>
      </c>
      <c r="D3789" s="302">
        <v>1</v>
      </c>
      <c r="E3789" s="302">
        <v>254</v>
      </c>
      <c r="F3789" s="299" t="s">
        <v>406</v>
      </c>
    </row>
    <row r="3790" spans="1:6" x14ac:dyDescent="0.3">
      <c r="A3790" s="299" t="s">
        <v>496</v>
      </c>
      <c r="B3790" s="299" t="s">
        <v>430</v>
      </c>
      <c r="C3790" s="299" t="s">
        <v>36</v>
      </c>
      <c r="D3790" s="302">
        <v>5.3684210526315788</v>
      </c>
      <c r="E3790" s="302">
        <v>258</v>
      </c>
      <c r="F3790" s="299" t="s">
        <v>407</v>
      </c>
    </row>
    <row r="3791" spans="1:6" x14ac:dyDescent="0.3">
      <c r="A3791" s="299" t="s">
        <v>496</v>
      </c>
      <c r="B3791" s="299" t="s">
        <v>430</v>
      </c>
      <c r="C3791" s="299" t="s">
        <v>36</v>
      </c>
      <c r="D3791" s="302">
        <v>1</v>
      </c>
      <c r="E3791" s="302">
        <v>262</v>
      </c>
      <c r="F3791" s="299" t="s">
        <v>409</v>
      </c>
    </row>
    <row r="3792" spans="1:6" x14ac:dyDescent="0.3">
      <c r="A3792" s="299" t="s">
        <v>496</v>
      </c>
      <c r="B3792" s="299" t="s">
        <v>430</v>
      </c>
      <c r="C3792" s="299" t="s">
        <v>36</v>
      </c>
      <c r="D3792" s="302">
        <v>13.789473684210526</v>
      </c>
      <c r="E3792" s="302">
        <v>266</v>
      </c>
      <c r="F3792" s="299" t="s">
        <v>268</v>
      </c>
    </row>
    <row r="3793" spans="1:6" x14ac:dyDescent="0.3">
      <c r="A3793" s="299" t="s">
        <v>496</v>
      </c>
      <c r="B3793" s="299" t="s">
        <v>430</v>
      </c>
      <c r="C3793" s="299" t="s">
        <v>36</v>
      </c>
      <c r="D3793" s="302">
        <v>1102.3684210526317</v>
      </c>
      <c r="E3793" s="302">
        <v>268</v>
      </c>
      <c r="F3793" s="299" t="s">
        <v>269</v>
      </c>
    </row>
    <row r="3794" spans="1:6" x14ac:dyDescent="0.3">
      <c r="A3794" s="299" t="s">
        <v>496</v>
      </c>
      <c r="B3794" s="299" t="s">
        <v>430</v>
      </c>
      <c r="C3794" s="299" t="s">
        <v>36</v>
      </c>
      <c r="D3794" s="302">
        <v>6065.0526315789475</v>
      </c>
      <c r="E3794" s="302">
        <v>270</v>
      </c>
      <c r="F3794" s="299" t="s">
        <v>270</v>
      </c>
    </row>
    <row r="3795" spans="1:6" x14ac:dyDescent="0.3">
      <c r="A3795" s="299" t="s">
        <v>496</v>
      </c>
      <c r="B3795" s="299" t="s">
        <v>430</v>
      </c>
      <c r="C3795" s="299" t="s">
        <v>36</v>
      </c>
      <c r="D3795" s="302">
        <v>271.42105263157896</v>
      </c>
      <c r="E3795" s="302">
        <v>275</v>
      </c>
      <c r="F3795" s="299" t="s">
        <v>271</v>
      </c>
    </row>
    <row r="3796" spans="1:6" x14ac:dyDescent="0.3">
      <c r="A3796" s="299" t="s">
        <v>496</v>
      </c>
      <c r="B3796" s="299" t="s">
        <v>430</v>
      </c>
      <c r="C3796" s="299" t="s">
        <v>36</v>
      </c>
      <c r="D3796" s="302">
        <v>5264.105263157895</v>
      </c>
      <c r="E3796" s="302">
        <v>276</v>
      </c>
      <c r="F3796" s="299" t="s">
        <v>99</v>
      </c>
    </row>
    <row r="3797" spans="1:6" x14ac:dyDescent="0.3">
      <c r="A3797" s="299" t="s">
        <v>496</v>
      </c>
      <c r="B3797" s="299" t="s">
        <v>430</v>
      </c>
      <c r="C3797" s="299" t="s">
        <v>36</v>
      </c>
      <c r="D3797" s="302">
        <v>3261.5789473684213</v>
      </c>
      <c r="E3797" s="302">
        <v>288</v>
      </c>
      <c r="F3797" s="299" t="s">
        <v>272</v>
      </c>
    </row>
    <row r="3798" spans="1:6" x14ac:dyDescent="0.3">
      <c r="A3798" s="299" t="s">
        <v>496</v>
      </c>
      <c r="B3798" s="299" t="s">
        <v>430</v>
      </c>
      <c r="C3798" s="299" t="s">
        <v>36</v>
      </c>
      <c r="D3798" s="302">
        <v>4.0526315789473681</v>
      </c>
      <c r="E3798" s="302">
        <v>292</v>
      </c>
      <c r="F3798" s="299" t="s">
        <v>273</v>
      </c>
    </row>
    <row r="3799" spans="1:6" x14ac:dyDescent="0.3">
      <c r="A3799" s="299" t="s">
        <v>496</v>
      </c>
      <c r="B3799" s="299" t="s">
        <v>430</v>
      </c>
      <c r="C3799" s="299" t="s">
        <v>36</v>
      </c>
      <c r="D3799" s="302">
        <v>722.52631578947364</v>
      </c>
      <c r="E3799" s="302">
        <v>300</v>
      </c>
      <c r="F3799" s="299" t="s">
        <v>117</v>
      </c>
    </row>
    <row r="3800" spans="1:6" x14ac:dyDescent="0.3">
      <c r="A3800" s="299" t="s">
        <v>496</v>
      </c>
      <c r="B3800" s="299" t="s">
        <v>430</v>
      </c>
      <c r="C3800" s="299" t="s">
        <v>36</v>
      </c>
      <c r="D3800" s="302">
        <v>5.2631578947368416</v>
      </c>
      <c r="E3800" s="302">
        <v>304</v>
      </c>
      <c r="F3800" s="299" t="s">
        <v>381</v>
      </c>
    </row>
    <row r="3801" spans="1:6" x14ac:dyDescent="0.3">
      <c r="A3801" s="299" t="s">
        <v>496</v>
      </c>
      <c r="B3801" s="299" t="s">
        <v>430</v>
      </c>
      <c r="C3801" s="299" t="s">
        <v>36</v>
      </c>
      <c r="D3801" s="302">
        <v>6</v>
      </c>
      <c r="E3801" s="302">
        <v>308</v>
      </c>
      <c r="F3801" s="299" t="s">
        <v>7</v>
      </c>
    </row>
    <row r="3802" spans="1:6" x14ac:dyDescent="0.3">
      <c r="A3802" s="299" t="s">
        <v>496</v>
      </c>
      <c r="B3802" s="299" t="s">
        <v>430</v>
      </c>
      <c r="C3802" s="299" t="s">
        <v>36</v>
      </c>
      <c r="D3802" s="302">
        <v>1130.6315789473683</v>
      </c>
      <c r="E3802" s="302">
        <v>320</v>
      </c>
      <c r="F3802" s="299" t="s">
        <v>274</v>
      </c>
    </row>
    <row r="3803" spans="1:6" x14ac:dyDescent="0.3">
      <c r="A3803" s="299" t="s">
        <v>496</v>
      </c>
      <c r="B3803" s="299" t="s">
        <v>430</v>
      </c>
      <c r="C3803" s="299" t="s">
        <v>36</v>
      </c>
      <c r="D3803" s="302">
        <v>2702.0526315789471</v>
      </c>
      <c r="E3803" s="302">
        <v>324</v>
      </c>
      <c r="F3803" s="299" t="s">
        <v>275</v>
      </c>
    </row>
    <row r="3804" spans="1:6" x14ac:dyDescent="0.3">
      <c r="A3804" s="299" t="s">
        <v>496</v>
      </c>
      <c r="B3804" s="299" t="s">
        <v>430</v>
      </c>
      <c r="C3804" s="299" t="s">
        <v>36</v>
      </c>
      <c r="D3804" s="302">
        <v>1</v>
      </c>
      <c r="E3804" s="302">
        <v>328</v>
      </c>
      <c r="F3804" s="299" t="s">
        <v>276</v>
      </c>
    </row>
    <row r="3805" spans="1:6" x14ac:dyDescent="0.3">
      <c r="A3805" s="299" t="s">
        <v>496</v>
      </c>
      <c r="B3805" s="299" t="s">
        <v>430</v>
      </c>
      <c r="C3805" s="299" t="s">
        <v>36</v>
      </c>
      <c r="D3805" s="302">
        <v>96.210526315789465</v>
      </c>
      <c r="E3805" s="302">
        <v>332</v>
      </c>
      <c r="F3805" s="299" t="s">
        <v>277</v>
      </c>
    </row>
    <row r="3806" spans="1:6" x14ac:dyDescent="0.3">
      <c r="A3806" s="299" t="s">
        <v>496</v>
      </c>
      <c r="B3806" s="299" t="s">
        <v>430</v>
      </c>
      <c r="C3806" s="299" t="s">
        <v>36</v>
      </c>
      <c r="D3806" s="302">
        <v>1</v>
      </c>
      <c r="E3806" s="302">
        <v>334</v>
      </c>
      <c r="F3806" s="299" t="s">
        <v>382</v>
      </c>
    </row>
    <row r="3807" spans="1:6" x14ac:dyDescent="0.3">
      <c r="A3807" s="299" t="s">
        <v>496</v>
      </c>
      <c r="B3807" s="299" t="s">
        <v>430</v>
      </c>
      <c r="C3807" s="299" t="s">
        <v>36</v>
      </c>
      <c r="D3807" s="302">
        <v>10726.578947368422</v>
      </c>
      <c r="E3807" s="302">
        <v>340</v>
      </c>
      <c r="F3807" s="299" t="s">
        <v>190</v>
      </c>
    </row>
    <row r="3808" spans="1:6" x14ac:dyDescent="0.3">
      <c r="A3808" s="299" t="s">
        <v>496</v>
      </c>
      <c r="B3808" s="299" t="s">
        <v>430</v>
      </c>
      <c r="C3808" s="299" t="s">
        <v>36</v>
      </c>
      <c r="D3808" s="302">
        <v>1.263157894736842</v>
      </c>
      <c r="E3808" s="302">
        <v>344</v>
      </c>
      <c r="F3808" s="299" t="s">
        <v>278</v>
      </c>
    </row>
    <row r="3809" spans="1:6" x14ac:dyDescent="0.3">
      <c r="A3809" s="299" t="s">
        <v>496</v>
      </c>
      <c r="B3809" s="299" t="s">
        <v>430</v>
      </c>
      <c r="C3809" s="299" t="s">
        <v>36</v>
      </c>
      <c r="D3809" s="302">
        <v>761.68421052631572</v>
      </c>
      <c r="E3809" s="302">
        <v>348</v>
      </c>
      <c r="F3809" s="299" t="s">
        <v>279</v>
      </c>
    </row>
    <row r="3810" spans="1:6" x14ac:dyDescent="0.3">
      <c r="A3810" s="299" t="s">
        <v>496</v>
      </c>
      <c r="B3810" s="299" t="s">
        <v>430</v>
      </c>
      <c r="C3810" s="299" t="s">
        <v>36</v>
      </c>
      <c r="D3810" s="302">
        <v>39.10526315789474</v>
      </c>
      <c r="E3810" s="302">
        <v>352</v>
      </c>
      <c r="F3810" s="299" t="s">
        <v>280</v>
      </c>
    </row>
    <row r="3811" spans="1:6" x14ac:dyDescent="0.3">
      <c r="A3811" s="299" t="s">
        <v>496</v>
      </c>
      <c r="B3811" s="299" t="s">
        <v>430</v>
      </c>
      <c r="C3811" s="299" t="s">
        <v>36</v>
      </c>
      <c r="D3811" s="302">
        <v>7919.5789473684208</v>
      </c>
      <c r="E3811" s="302">
        <v>356</v>
      </c>
      <c r="F3811" s="299" t="s">
        <v>281</v>
      </c>
    </row>
    <row r="3812" spans="1:6" x14ac:dyDescent="0.3">
      <c r="A3812" s="299" t="s">
        <v>496</v>
      </c>
      <c r="B3812" s="299" t="s">
        <v>430</v>
      </c>
      <c r="C3812" s="299" t="s">
        <v>36</v>
      </c>
      <c r="D3812" s="302">
        <v>238.84210526315789</v>
      </c>
      <c r="E3812" s="302">
        <v>360</v>
      </c>
      <c r="F3812" s="299" t="s">
        <v>282</v>
      </c>
    </row>
    <row r="3813" spans="1:6" x14ac:dyDescent="0.3">
      <c r="A3813" s="299" t="s">
        <v>496</v>
      </c>
      <c r="B3813" s="299" t="s">
        <v>430</v>
      </c>
      <c r="C3813" s="299" t="s">
        <v>36</v>
      </c>
      <c r="D3813" s="302">
        <v>502.36842105263162</v>
      </c>
      <c r="E3813" s="302">
        <v>364</v>
      </c>
      <c r="F3813" s="299" t="s">
        <v>283</v>
      </c>
    </row>
    <row r="3814" spans="1:6" x14ac:dyDescent="0.3">
      <c r="A3814" s="299" t="s">
        <v>496</v>
      </c>
      <c r="B3814" s="299" t="s">
        <v>430</v>
      </c>
      <c r="C3814" s="299" t="s">
        <v>36</v>
      </c>
      <c r="D3814" s="302">
        <v>86.21052631578948</v>
      </c>
      <c r="E3814" s="302">
        <v>368</v>
      </c>
      <c r="F3814" s="299" t="s">
        <v>284</v>
      </c>
    </row>
    <row r="3815" spans="1:6" x14ac:dyDescent="0.3">
      <c r="A3815" s="299" t="s">
        <v>496</v>
      </c>
      <c r="B3815" s="299" t="s">
        <v>430</v>
      </c>
      <c r="C3815" s="299" t="s">
        <v>36</v>
      </c>
      <c r="D3815" s="302">
        <v>1700.4736842105262</v>
      </c>
      <c r="E3815" s="302">
        <v>372</v>
      </c>
      <c r="F3815" s="299" t="s">
        <v>106</v>
      </c>
    </row>
    <row r="3816" spans="1:6" x14ac:dyDescent="0.3">
      <c r="A3816" s="299" t="s">
        <v>496</v>
      </c>
      <c r="B3816" s="299" t="s">
        <v>430</v>
      </c>
      <c r="C3816" s="299" t="s">
        <v>36</v>
      </c>
      <c r="D3816" s="302">
        <v>128.47368421052633</v>
      </c>
      <c r="E3816" s="302">
        <v>376</v>
      </c>
      <c r="F3816" s="299" t="s">
        <v>285</v>
      </c>
    </row>
    <row r="3817" spans="1:6" x14ac:dyDescent="0.3">
      <c r="A3817" s="299" t="s">
        <v>496</v>
      </c>
      <c r="B3817" s="299" t="s">
        <v>430</v>
      </c>
      <c r="C3817" s="299" t="s">
        <v>36</v>
      </c>
      <c r="D3817" s="302">
        <v>34314</v>
      </c>
      <c r="E3817" s="302">
        <v>380</v>
      </c>
      <c r="F3817" s="299" t="s">
        <v>107</v>
      </c>
    </row>
    <row r="3818" spans="1:6" x14ac:dyDescent="0.3">
      <c r="A3818" s="299" t="s">
        <v>496</v>
      </c>
      <c r="B3818" s="299" t="s">
        <v>430</v>
      </c>
      <c r="C3818" s="299" t="s">
        <v>36</v>
      </c>
      <c r="D3818" s="302">
        <v>1267.8947368421052</v>
      </c>
      <c r="E3818" s="302">
        <v>384</v>
      </c>
      <c r="F3818" s="299" t="s">
        <v>286</v>
      </c>
    </row>
    <row r="3819" spans="1:6" x14ac:dyDescent="0.3">
      <c r="A3819" s="299" t="s">
        <v>496</v>
      </c>
      <c r="B3819" s="299" t="s">
        <v>430</v>
      </c>
      <c r="C3819" s="299" t="s">
        <v>36</v>
      </c>
      <c r="D3819" s="302">
        <v>30.684210526315791</v>
      </c>
      <c r="E3819" s="302">
        <v>388</v>
      </c>
      <c r="F3819" s="299" t="s">
        <v>287</v>
      </c>
    </row>
    <row r="3820" spans="1:6" x14ac:dyDescent="0.3">
      <c r="A3820" s="299" t="s">
        <v>496</v>
      </c>
      <c r="B3820" s="299" t="s">
        <v>430</v>
      </c>
      <c r="C3820" s="299" t="s">
        <v>36</v>
      </c>
      <c r="D3820" s="302">
        <v>165.26315789473685</v>
      </c>
      <c r="E3820" s="302">
        <v>392</v>
      </c>
      <c r="F3820" s="299" t="s">
        <v>288</v>
      </c>
    </row>
    <row r="3821" spans="1:6" x14ac:dyDescent="0.3">
      <c r="A3821" s="299" t="s">
        <v>496</v>
      </c>
      <c r="B3821" s="299" t="s">
        <v>430</v>
      </c>
      <c r="C3821" s="299" t="s">
        <v>36</v>
      </c>
      <c r="D3821" s="302">
        <v>105.84210526315789</v>
      </c>
      <c r="E3821" s="302">
        <v>398</v>
      </c>
      <c r="F3821" s="299" t="s">
        <v>289</v>
      </c>
    </row>
    <row r="3822" spans="1:6" x14ac:dyDescent="0.3">
      <c r="A3822" s="299" t="s">
        <v>496</v>
      </c>
      <c r="B3822" s="299" t="s">
        <v>430</v>
      </c>
      <c r="C3822" s="299" t="s">
        <v>36</v>
      </c>
      <c r="D3822" s="302">
        <v>98.684210526315795</v>
      </c>
      <c r="E3822" s="302">
        <v>400</v>
      </c>
      <c r="F3822" s="299" t="s">
        <v>290</v>
      </c>
    </row>
    <row r="3823" spans="1:6" x14ac:dyDescent="0.3">
      <c r="A3823" s="299" t="s">
        <v>496</v>
      </c>
      <c r="B3823" s="299" t="s">
        <v>430</v>
      </c>
      <c r="C3823" s="299" t="s">
        <v>36</v>
      </c>
      <c r="D3823" s="302">
        <v>76</v>
      </c>
      <c r="E3823" s="302">
        <v>404</v>
      </c>
      <c r="F3823" s="299" t="s">
        <v>291</v>
      </c>
    </row>
    <row r="3824" spans="1:6" x14ac:dyDescent="0.3">
      <c r="A3824" s="299" t="s">
        <v>496</v>
      </c>
      <c r="B3824" s="299" t="s">
        <v>430</v>
      </c>
      <c r="C3824" s="299" t="s">
        <v>36</v>
      </c>
      <c r="D3824" s="302">
        <v>10</v>
      </c>
      <c r="E3824" s="302">
        <v>408</v>
      </c>
      <c r="F3824" s="299" t="s">
        <v>292</v>
      </c>
    </row>
    <row r="3825" spans="1:6" x14ac:dyDescent="0.3">
      <c r="A3825" s="299" t="s">
        <v>496</v>
      </c>
      <c r="B3825" s="299" t="s">
        <v>430</v>
      </c>
      <c r="C3825" s="299" t="s">
        <v>36</v>
      </c>
      <c r="D3825" s="302">
        <v>126.36842105263158</v>
      </c>
      <c r="E3825" s="302">
        <v>410</v>
      </c>
      <c r="F3825" s="299" t="s">
        <v>293</v>
      </c>
    </row>
    <row r="3826" spans="1:6" x14ac:dyDescent="0.3">
      <c r="A3826" s="299" t="s">
        <v>496</v>
      </c>
      <c r="B3826" s="299" t="s">
        <v>430</v>
      </c>
      <c r="C3826" s="299" t="s">
        <v>36</v>
      </c>
      <c r="D3826" s="302">
        <v>6</v>
      </c>
      <c r="E3826" s="302">
        <v>414</v>
      </c>
      <c r="F3826" s="299" t="s">
        <v>294</v>
      </c>
    </row>
    <row r="3827" spans="1:6" x14ac:dyDescent="0.3">
      <c r="A3827" s="299" t="s">
        <v>496</v>
      </c>
      <c r="B3827" s="299" t="s">
        <v>430</v>
      </c>
      <c r="C3827" s="299" t="s">
        <v>36</v>
      </c>
      <c r="D3827" s="302">
        <v>18</v>
      </c>
      <c r="E3827" s="302">
        <v>417</v>
      </c>
      <c r="F3827" s="299" t="s">
        <v>295</v>
      </c>
    </row>
    <row r="3828" spans="1:6" x14ac:dyDescent="0.3">
      <c r="A3828" s="299" t="s">
        <v>496</v>
      </c>
      <c r="B3828" s="299" t="s">
        <v>430</v>
      </c>
      <c r="C3828" s="299" t="s">
        <v>36</v>
      </c>
      <c r="D3828" s="302">
        <v>2</v>
      </c>
      <c r="E3828" s="302">
        <v>418</v>
      </c>
      <c r="F3828" s="299" t="s">
        <v>296</v>
      </c>
    </row>
    <row r="3829" spans="1:6" x14ac:dyDescent="0.3">
      <c r="A3829" s="299" t="s">
        <v>496</v>
      </c>
      <c r="B3829" s="299" t="s">
        <v>430</v>
      </c>
      <c r="C3829" s="299" t="s">
        <v>36</v>
      </c>
      <c r="D3829" s="302">
        <v>350.5789473684211</v>
      </c>
      <c r="E3829" s="302">
        <v>422</v>
      </c>
      <c r="F3829" s="299" t="s">
        <v>297</v>
      </c>
    </row>
    <row r="3830" spans="1:6" x14ac:dyDescent="0.3">
      <c r="A3830" s="299" t="s">
        <v>496</v>
      </c>
      <c r="B3830" s="299" t="s">
        <v>430</v>
      </c>
      <c r="C3830" s="299" t="s">
        <v>36</v>
      </c>
      <c r="D3830" s="302">
        <v>312</v>
      </c>
      <c r="E3830" s="302">
        <v>428</v>
      </c>
      <c r="F3830" s="299" t="s">
        <v>108</v>
      </c>
    </row>
    <row r="3831" spans="1:6" x14ac:dyDescent="0.3">
      <c r="A3831" s="299" t="s">
        <v>496</v>
      </c>
      <c r="B3831" s="299" t="s">
        <v>430</v>
      </c>
      <c r="C3831" s="299" t="s">
        <v>36</v>
      </c>
      <c r="D3831" s="302">
        <v>51.473684210526315</v>
      </c>
      <c r="E3831" s="302">
        <v>430</v>
      </c>
      <c r="F3831" s="299" t="s">
        <v>383</v>
      </c>
    </row>
    <row r="3832" spans="1:6" x14ac:dyDescent="0.3">
      <c r="A3832" s="299" t="s">
        <v>496</v>
      </c>
      <c r="B3832" s="299" t="s">
        <v>430</v>
      </c>
      <c r="C3832" s="299" t="s">
        <v>36</v>
      </c>
      <c r="D3832" s="302">
        <v>75.421052631578945</v>
      </c>
      <c r="E3832" s="302">
        <v>434</v>
      </c>
      <c r="F3832" s="299" t="s">
        <v>299</v>
      </c>
    </row>
    <row r="3833" spans="1:6" x14ac:dyDescent="0.3">
      <c r="A3833" s="299" t="s">
        <v>496</v>
      </c>
      <c r="B3833" s="299" t="s">
        <v>430</v>
      </c>
      <c r="C3833" s="299" t="s">
        <v>36</v>
      </c>
      <c r="D3833" s="302">
        <v>3</v>
      </c>
      <c r="E3833" s="302">
        <v>438</v>
      </c>
      <c r="F3833" s="299" t="s">
        <v>300</v>
      </c>
    </row>
    <row r="3834" spans="1:6" x14ac:dyDescent="0.3">
      <c r="A3834" s="299" t="s">
        <v>496</v>
      </c>
      <c r="B3834" s="299" t="s">
        <v>430</v>
      </c>
      <c r="C3834" s="299" t="s">
        <v>36</v>
      </c>
      <c r="D3834" s="302">
        <v>1003.9473684210526</v>
      </c>
      <c r="E3834" s="302">
        <v>440</v>
      </c>
      <c r="F3834" s="299" t="s">
        <v>118</v>
      </c>
    </row>
    <row r="3835" spans="1:6" x14ac:dyDescent="0.3">
      <c r="A3835" s="299" t="s">
        <v>496</v>
      </c>
      <c r="B3835" s="299" t="s">
        <v>430</v>
      </c>
      <c r="C3835" s="299" t="s">
        <v>36</v>
      </c>
      <c r="D3835" s="302">
        <v>78.263157894736835</v>
      </c>
      <c r="E3835" s="302">
        <v>442</v>
      </c>
      <c r="F3835" s="299" t="s">
        <v>121</v>
      </c>
    </row>
    <row r="3836" spans="1:6" x14ac:dyDescent="0.3">
      <c r="A3836" s="299" t="s">
        <v>496</v>
      </c>
      <c r="B3836" s="299" t="s">
        <v>430</v>
      </c>
      <c r="C3836" s="299" t="s">
        <v>36</v>
      </c>
      <c r="D3836" s="302">
        <v>3</v>
      </c>
      <c r="E3836" s="302">
        <v>446</v>
      </c>
      <c r="F3836" s="299" t="s">
        <v>416</v>
      </c>
    </row>
    <row r="3837" spans="1:6" x14ac:dyDescent="0.3">
      <c r="A3837" s="299" t="s">
        <v>496</v>
      </c>
      <c r="B3837" s="299" t="s">
        <v>430</v>
      </c>
      <c r="C3837" s="299" t="s">
        <v>36</v>
      </c>
      <c r="D3837" s="302">
        <v>8</v>
      </c>
      <c r="E3837" s="302">
        <v>450</v>
      </c>
      <c r="F3837" s="299" t="s">
        <v>301</v>
      </c>
    </row>
    <row r="3838" spans="1:6" x14ac:dyDescent="0.3">
      <c r="A3838" s="299" t="s">
        <v>496</v>
      </c>
      <c r="B3838" s="299" t="s">
        <v>430</v>
      </c>
      <c r="C3838" s="299" t="s">
        <v>36</v>
      </c>
      <c r="D3838" s="302">
        <v>5.1052631578947372</v>
      </c>
      <c r="E3838" s="302">
        <v>454</v>
      </c>
      <c r="F3838" s="299" t="s">
        <v>302</v>
      </c>
    </row>
    <row r="3839" spans="1:6" x14ac:dyDescent="0.3">
      <c r="A3839" s="299" t="s">
        <v>496</v>
      </c>
      <c r="B3839" s="299" t="s">
        <v>430</v>
      </c>
      <c r="C3839" s="299" t="s">
        <v>36</v>
      </c>
      <c r="D3839" s="302">
        <v>27.894736842105264</v>
      </c>
      <c r="E3839" s="302">
        <v>458</v>
      </c>
      <c r="F3839" s="299" t="s">
        <v>303</v>
      </c>
    </row>
    <row r="3840" spans="1:6" x14ac:dyDescent="0.3">
      <c r="A3840" s="299" t="s">
        <v>496</v>
      </c>
      <c r="B3840" s="299" t="s">
        <v>430</v>
      </c>
      <c r="C3840" s="299" t="s">
        <v>36</v>
      </c>
      <c r="D3840" s="302">
        <v>2</v>
      </c>
      <c r="E3840" s="302">
        <v>462</v>
      </c>
      <c r="F3840" s="299" t="s">
        <v>384</v>
      </c>
    </row>
    <row r="3841" spans="1:6" x14ac:dyDescent="0.3">
      <c r="A3841" s="299" t="s">
        <v>496</v>
      </c>
      <c r="B3841" s="299" t="s">
        <v>430</v>
      </c>
      <c r="C3841" s="299" t="s">
        <v>36</v>
      </c>
      <c r="D3841" s="302">
        <v>10187.842105263157</v>
      </c>
      <c r="E3841" s="302">
        <v>466</v>
      </c>
      <c r="F3841" s="299" t="s">
        <v>304</v>
      </c>
    </row>
    <row r="3842" spans="1:6" x14ac:dyDescent="0.3">
      <c r="A3842" s="299" t="s">
        <v>496</v>
      </c>
      <c r="B3842" s="299" t="s">
        <v>430</v>
      </c>
      <c r="C3842" s="299" t="s">
        <v>36</v>
      </c>
      <c r="D3842" s="302">
        <v>48.78947368421052</v>
      </c>
      <c r="E3842" s="302">
        <v>470</v>
      </c>
      <c r="F3842" s="299" t="s">
        <v>122</v>
      </c>
    </row>
    <row r="3843" spans="1:6" x14ac:dyDescent="0.3">
      <c r="A3843" s="299" t="s">
        <v>496</v>
      </c>
      <c r="B3843" s="299" t="s">
        <v>430</v>
      </c>
      <c r="C3843" s="299" t="s">
        <v>36</v>
      </c>
      <c r="D3843" s="302">
        <v>4</v>
      </c>
      <c r="E3843" s="302">
        <v>474</v>
      </c>
      <c r="F3843" s="299" t="s">
        <v>385</v>
      </c>
    </row>
    <row r="3844" spans="1:6" x14ac:dyDescent="0.3">
      <c r="A3844" s="299" t="s">
        <v>496</v>
      </c>
      <c r="B3844" s="299" t="s">
        <v>430</v>
      </c>
      <c r="C3844" s="299" t="s">
        <v>36</v>
      </c>
      <c r="D3844" s="302">
        <v>733.42105263157896</v>
      </c>
      <c r="E3844" s="302">
        <v>478</v>
      </c>
      <c r="F3844" s="299" t="s">
        <v>305</v>
      </c>
    </row>
    <row r="3845" spans="1:6" x14ac:dyDescent="0.3">
      <c r="A3845" s="299" t="s">
        <v>496</v>
      </c>
      <c r="B3845" s="299" t="s">
        <v>430</v>
      </c>
      <c r="C3845" s="299" t="s">
        <v>36</v>
      </c>
      <c r="D3845" s="302">
        <v>10.631578947368421</v>
      </c>
      <c r="E3845" s="302">
        <v>480</v>
      </c>
      <c r="F3845" s="299" t="s">
        <v>306</v>
      </c>
    </row>
    <row r="3846" spans="1:6" x14ac:dyDescent="0.3">
      <c r="A3846" s="299" t="s">
        <v>496</v>
      </c>
      <c r="B3846" s="299" t="s">
        <v>430</v>
      </c>
      <c r="C3846" s="299" t="s">
        <v>36</v>
      </c>
      <c r="D3846" s="302">
        <v>2598.1052631578946</v>
      </c>
      <c r="E3846" s="302">
        <v>484</v>
      </c>
      <c r="F3846" s="299" t="s">
        <v>307</v>
      </c>
    </row>
    <row r="3847" spans="1:6" x14ac:dyDescent="0.3">
      <c r="A3847" s="299" t="s">
        <v>496</v>
      </c>
      <c r="B3847" s="299" t="s">
        <v>430</v>
      </c>
      <c r="C3847" s="299" t="s">
        <v>36</v>
      </c>
      <c r="D3847" s="302">
        <v>1</v>
      </c>
      <c r="E3847" s="302">
        <v>492</v>
      </c>
      <c r="F3847" s="299" t="s">
        <v>308</v>
      </c>
    </row>
    <row r="3848" spans="1:6" x14ac:dyDescent="0.3">
      <c r="A3848" s="299" t="s">
        <v>496</v>
      </c>
      <c r="B3848" s="299" t="s">
        <v>430</v>
      </c>
      <c r="C3848" s="299" t="s">
        <v>36</v>
      </c>
      <c r="D3848" s="302">
        <v>41.578947368421055</v>
      </c>
      <c r="E3848" s="302">
        <v>496</v>
      </c>
      <c r="F3848" s="299" t="s">
        <v>309</v>
      </c>
    </row>
    <row r="3849" spans="1:6" x14ac:dyDescent="0.3">
      <c r="A3849" s="299" t="s">
        <v>496</v>
      </c>
      <c r="B3849" s="299" t="s">
        <v>430</v>
      </c>
      <c r="C3849" s="299" t="s">
        <v>36</v>
      </c>
      <c r="D3849" s="302">
        <v>898.42105263157896</v>
      </c>
      <c r="E3849" s="302">
        <v>498</v>
      </c>
      <c r="F3849" s="299" t="s">
        <v>310</v>
      </c>
    </row>
    <row r="3850" spans="1:6" x14ac:dyDescent="0.3">
      <c r="A3850" s="299" t="s">
        <v>496</v>
      </c>
      <c r="B3850" s="299" t="s">
        <v>430</v>
      </c>
      <c r="C3850" s="299" t="s">
        <v>36</v>
      </c>
      <c r="D3850" s="302">
        <v>28.210526315789473</v>
      </c>
      <c r="E3850" s="302">
        <v>499</v>
      </c>
      <c r="F3850" s="299" t="s">
        <v>311</v>
      </c>
    </row>
    <row r="3851" spans="1:6" x14ac:dyDescent="0.3">
      <c r="A3851" s="299" t="s">
        <v>496</v>
      </c>
      <c r="B3851" s="299" t="s">
        <v>430</v>
      </c>
      <c r="C3851" s="299" t="s">
        <v>36</v>
      </c>
      <c r="D3851" s="302">
        <v>3.7894736842105261</v>
      </c>
      <c r="E3851" s="302">
        <v>500</v>
      </c>
      <c r="F3851" s="299" t="s">
        <v>312</v>
      </c>
    </row>
    <row r="3852" spans="1:6" x14ac:dyDescent="0.3">
      <c r="A3852" s="299" t="s">
        <v>496</v>
      </c>
      <c r="B3852" s="299" t="s">
        <v>430</v>
      </c>
      <c r="C3852" s="299" t="s">
        <v>36</v>
      </c>
      <c r="D3852" s="302">
        <v>74790</v>
      </c>
      <c r="E3852" s="302">
        <v>504</v>
      </c>
      <c r="F3852" s="299" t="s">
        <v>95</v>
      </c>
    </row>
    <row r="3853" spans="1:6" x14ac:dyDescent="0.3">
      <c r="A3853" s="299" t="s">
        <v>496</v>
      </c>
      <c r="B3853" s="299" t="s">
        <v>430</v>
      </c>
      <c r="C3853" s="299" t="s">
        <v>36</v>
      </c>
      <c r="D3853" s="302">
        <v>41.526315789473685</v>
      </c>
      <c r="E3853" s="302">
        <v>508</v>
      </c>
      <c r="F3853" s="299" t="s">
        <v>313</v>
      </c>
    </row>
    <row r="3854" spans="1:6" x14ac:dyDescent="0.3">
      <c r="A3854" s="299" t="s">
        <v>496</v>
      </c>
      <c r="B3854" s="299" t="s">
        <v>430</v>
      </c>
      <c r="C3854" s="299" t="s">
        <v>36</v>
      </c>
      <c r="D3854" s="302">
        <v>3</v>
      </c>
      <c r="E3854" s="302">
        <v>512</v>
      </c>
      <c r="F3854" s="299" t="s">
        <v>417</v>
      </c>
    </row>
    <row r="3855" spans="1:6" x14ac:dyDescent="0.3">
      <c r="A3855" s="299" t="s">
        <v>496</v>
      </c>
      <c r="B3855" s="299" t="s">
        <v>430</v>
      </c>
      <c r="C3855" s="299" t="s">
        <v>36</v>
      </c>
      <c r="D3855" s="302">
        <v>6</v>
      </c>
      <c r="E3855" s="302">
        <v>516</v>
      </c>
      <c r="F3855" s="299" t="s">
        <v>314</v>
      </c>
    </row>
    <row r="3856" spans="1:6" x14ac:dyDescent="0.3">
      <c r="A3856" s="299" t="s">
        <v>496</v>
      </c>
      <c r="B3856" s="299" t="s">
        <v>430</v>
      </c>
      <c r="C3856" s="299" t="s">
        <v>36</v>
      </c>
      <c r="D3856" s="302">
        <v>3</v>
      </c>
      <c r="E3856" s="302">
        <v>520</v>
      </c>
      <c r="F3856" s="299" t="s">
        <v>386</v>
      </c>
    </row>
    <row r="3857" spans="1:6" x14ac:dyDescent="0.3">
      <c r="A3857" s="299" t="s">
        <v>496</v>
      </c>
      <c r="B3857" s="299" t="s">
        <v>430</v>
      </c>
      <c r="C3857" s="299" t="s">
        <v>36</v>
      </c>
      <c r="D3857" s="302">
        <v>796.05263157894728</v>
      </c>
      <c r="E3857" s="302">
        <v>524</v>
      </c>
      <c r="F3857" s="299" t="s">
        <v>315</v>
      </c>
    </row>
    <row r="3858" spans="1:6" x14ac:dyDescent="0.3">
      <c r="A3858" s="299" t="s">
        <v>496</v>
      </c>
      <c r="B3858" s="299" t="s">
        <v>430</v>
      </c>
      <c r="C3858" s="299" t="s">
        <v>36</v>
      </c>
      <c r="D3858" s="302">
        <v>2836.1578947368421</v>
      </c>
      <c r="E3858" s="302">
        <v>528</v>
      </c>
      <c r="F3858" s="299" t="s">
        <v>316</v>
      </c>
    </row>
    <row r="3859" spans="1:6" x14ac:dyDescent="0.3">
      <c r="A3859" s="299" t="s">
        <v>496</v>
      </c>
      <c r="B3859" s="299" t="s">
        <v>430</v>
      </c>
      <c r="C3859" s="299" t="s">
        <v>36</v>
      </c>
      <c r="D3859" s="302">
        <v>3</v>
      </c>
      <c r="E3859" s="302">
        <v>531</v>
      </c>
      <c r="F3859" s="299" t="s">
        <v>418</v>
      </c>
    </row>
    <row r="3860" spans="1:6" x14ac:dyDescent="0.3">
      <c r="A3860" s="299" t="s">
        <v>496</v>
      </c>
      <c r="B3860" s="299" t="s">
        <v>430</v>
      </c>
      <c r="C3860" s="299" t="s">
        <v>36</v>
      </c>
      <c r="D3860" s="302">
        <v>63.10526315789474</v>
      </c>
      <c r="E3860" s="302">
        <v>540</v>
      </c>
      <c r="F3860" s="299" t="s">
        <v>317</v>
      </c>
    </row>
    <row r="3861" spans="1:6" x14ac:dyDescent="0.3">
      <c r="A3861" s="299" t="s">
        <v>496</v>
      </c>
      <c r="B3861" s="299" t="s">
        <v>430</v>
      </c>
      <c r="C3861" s="299" t="s">
        <v>36</v>
      </c>
      <c r="D3861" s="302">
        <v>2</v>
      </c>
      <c r="E3861" s="302">
        <v>548</v>
      </c>
      <c r="F3861" s="299" t="s">
        <v>387</v>
      </c>
    </row>
    <row r="3862" spans="1:6" x14ac:dyDescent="0.3">
      <c r="A3862" s="299" t="s">
        <v>496</v>
      </c>
      <c r="B3862" s="299" t="s">
        <v>430</v>
      </c>
      <c r="C3862" s="299" t="s">
        <v>36</v>
      </c>
      <c r="D3862" s="302">
        <v>58.263157894736842</v>
      </c>
      <c r="E3862" s="302">
        <v>554</v>
      </c>
      <c r="F3862" s="299" t="s">
        <v>318</v>
      </c>
    </row>
    <row r="3863" spans="1:6" x14ac:dyDescent="0.3">
      <c r="A3863" s="299" t="s">
        <v>496</v>
      </c>
      <c r="B3863" s="299" t="s">
        <v>430</v>
      </c>
      <c r="C3863" s="299" t="s">
        <v>36</v>
      </c>
      <c r="D3863" s="302">
        <v>5477.3684210526317</v>
      </c>
      <c r="E3863" s="302">
        <v>558</v>
      </c>
      <c r="F3863" s="299" t="s">
        <v>191</v>
      </c>
    </row>
    <row r="3864" spans="1:6" x14ac:dyDescent="0.3">
      <c r="A3864" s="299" t="s">
        <v>496</v>
      </c>
      <c r="B3864" s="299" t="s">
        <v>430</v>
      </c>
      <c r="C3864" s="299" t="s">
        <v>36</v>
      </c>
      <c r="D3864" s="302">
        <v>49.789473684210527</v>
      </c>
      <c r="E3864" s="302">
        <v>562</v>
      </c>
      <c r="F3864" s="299" t="s">
        <v>388</v>
      </c>
    </row>
    <row r="3865" spans="1:6" x14ac:dyDescent="0.3">
      <c r="A3865" s="299" t="s">
        <v>496</v>
      </c>
      <c r="B3865" s="299" t="s">
        <v>430</v>
      </c>
      <c r="C3865" s="299" t="s">
        <v>36</v>
      </c>
      <c r="D3865" s="302">
        <v>1205.1052631578948</v>
      </c>
      <c r="E3865" s="302">
        <v>566</v>
      </c>
      <c r="F3865" s="299" t="s">
        <v>319</v>
      </c>
    </row>
    <row r="3866" spans="1:6" x14ac:dyDescent="0.3">
      <c r="A3866" s="299" t="s">
        <v>496</v>
      </c>
      <c r="B3866" s="299" t="s">
        <v>430</v>
      </c>
      <c r="C3866" s="299" t="s">
        <v>36</v>
      </c>
      <c r="D3866" s="302">
        <v>1</v>
      </c>
      <c r="E3866" s="302">
        <v>570</v>
      </c>
      <c r="F3866" s="299" t="s">
        <v>411</v>
      </c>
    </row>
    <row r="3867" spans="1:6" x14ac:dyDescent="0.3">
      <c r="A3867" s="299" t="s">
        <v>496</v>
      </c>
      <c r="B3867" s="299" t="s">
        <v>430</v>
      </c>
      <c r="C3867" s="299" t="s">
        <v>36</v>
      </c>
      <c r="D3867" s="302">
        <v>375.10526315789474</v>
      </c>
      <c r="E3867" s="302">
        <v>578</v>
      </c>
      <c r="F3867" s="299" t="s">
        <v>321</v>
      </c>
    </row>
    <row r="3868" spans="1:6" x14ac:dyDescent="0.3">
      <c r="A3868" s="299" t="s">
        <v>496</v>
      </c>
      <c r="B3868" s="299" t="s">
        <v>430</v>
      </c>
      <c r="C3868" s="299" t="s">
        <v>36</v>
      </c>
      <c r="D3868" s="302">
        <v>3</v>
      </c>
      <c r="E3868" s="302">
        <v>580</v>
      </c>
      <c r="F3868" s="299" t="s">
        <v>322</v>
      </c>
    </row>
    <row r="3869" spans="1:6" x14ac:dyDescent="0.3">
      <c r="A3869" s="299" t="s">
        <v>496</v>
      </c>
      <c r="B3869" s="299" t="s">
        <v>430</v>
      </c>
      <c r="C3869" s="299" t="s">
        <v>36</v>
      </c>
      <c r="D3869" s="302">
        <v>1.368421052631579</v>
      </c>
      <c r="E3869" s="302">
        <v>585</v>
      </c>
      <c r="F3869" s="299" t="s">
        <v>390</v>
      </c>
    </row>
    <row r="3870" spans="1:6" x14ac:dyDescent="0.3">
      <c r="A3870" s="299" t="s">
        <v>496</v>
      </c>
      <c r="B3870" s="299" t="s">
        <v>430</v>
      </c>
      <c r="C3870" s="299" t="s">
        <v>36</v>
      </c>
      <c r="D3870" s="302">
        <v>17604.21052631579</v>
      </c>
      <c r="E3870" s="302">
        <v>586</v>
      </c>
      <c r="F3870" s="299" t="s">
        <v>324</v>
      </c>
    </row>
    <row r="3871" spans="1:6" x14ac:dyDescent="0.3">
      <c r="A3871" s="299" t="s">
        <v>496</v>
      </c>
      <c r="B3871" s="299" t="s">
        <v>430</v>
      </c>
      <c r="C3871" s="299" t="s">
        <v>36</v>
      </c>
      <c r="D3871" s="302">
        <v>240.26315789473685</v>
      </c>
      <c r="E3871" s="302">
        <v>591</v>
      </c>
      <c r="F3871" s="299" t="s">
        <v>325</v>
      </c>
    </row>
    <row r="3872" spans="1:6" x14ac:dyDescent="0.3">
      <c r="A3872" s="299" t="s">
        <v>496</v>
      </c>
      <c r="B3872" s="299" t="s">
        <v>430</v>
      </c>
      <c r="C3872" s="299" t="s">
        <v>36</v>
      </c>
      <c r="D3872" s="302">
        <v>1</v>
      </c>
      <c r="E3872" s="302">
        <v>598</v>
      </c>
      <c r="F3872" s="299" t="s">
        <v>412</v>
      </c>
    </row>
    <row r="3873" spans="1:6" x14ac:dyDescent="0.3">
      <c r="A3873" s="299" t="s">
        <v>496</v>
      </c>
      <c r="B3873" s="299" t="s">
        <v>430</v>
      </c>
      <c r="C3873" s="299" t="s">
        <v>36</v>
      </c>
      <c r="D3873" s="302">
        <v>6912.6315789473683</v>
      </c>
      <c r="E3873" s="302">
        <v>600</v>
      </c>
      <c r="F3873" s="299" t="s">
        <v>192</v>
      </c>
    </row>
    <row r="3874" spans="1:6" x14ac:dyDescent="0.3">
      <c r="A3874" s="299" t="s">
        <v>496</v>
      </c>
      <c r="B3874" s="299" t="s">
        <v>430</v>
      </c>
      <c r="C3874" s="299" t="s">
        <v>36</v>
      </c>
      <c r="D3874" s="302">
        <v>13032.947368421053</v>
      </c>
      <c r="E3874" s="302">
        <v>604</v>
      </c>
      <c r="F3874" s="299" t="s">
        <v>326</v>
      </c>
    </row>
    <row r="3875" spans="1:6" x14ac:dyDescent="0.3">
      <c r="A3875" s="299" t="s">
        <v>496</v>
      </c>
      <c r="B3875" s="299" t="s">
        <v>430</v>
      </c>
      <c r="C3875" s="299" t="s">
        <v>36</v>
      </c>
      <c r="D3875" s="302">
        <v>2524.894736842105</v>
      </c>
      <c r="E3875" s="302">
        <v>608</v>
      </c>
      <c r="F3875" s="299" t="s">
        <v>327</v>
      </c>
    </row>
    <row r="3876" spans="1:6" x14ac:dyDescent="0.3">
      <c r="A3876" s="299" t="s">
        <v>496</v>
      </c>
      <c r="B3876" s="299" t="s">
        <v>430</v>
      </c>
      <c r="C3876" s="299" t="s">
        <v>36</v>
      </c>
      <c r="D3876" s="302">
        <v>1.8421052631578947</v>
      </c>
      <c r="E3876" s="302">
        <v>612</v>
      </c>
      <c r="F3876" s="299" t="s">
        <v>328</v>
      </c>
    </row>
    <row r="3877" spans="1:6" x14ac:dyDescent="0.3">
      <c r="A3877" s="299" t="s">
        <v>496</v>
      </c>
      <c r="B3877" s="299" t="s">
        <v>430</v>
      </c>
      <c r="C3877" s="299" t="s">
        <v>36</v>
      </c>
      <c r="D3877" s="302">
        <v>3381.5789473684213</v>
      </c>
      <c r="E3877" s="302">
        <v>616</v>
      </c>
      <c r="F3877" s="299" t="s">
        <v>96</v>
      </c>
    </row>
    <row r="3878" spans="1:6" x14ac:dyDescent="0.3">
      <c r="A3878" s="299" t="s">
        <v>496</v>
      </c>
      <c r="B3878" s="299" t="s">
        <v>430</v>
      </c>
      <c r="C3878" s="299" t="s">
        <v>36</v>
      </c>
      <c r="D3878" s="302">
        <v>10001.736842105262</v>
      </c>
      <c r="E3878" s="302">
        <v>620</v>
      </c>
      <c r="F3878" s="299" t="s">
        <v>109</v>
      </c>
    </row>
    <row r="3879" spans="1:6" x14ac:dyDescent="0.3">
      <c r="A3879" s="299" t="s">
        <v>496</v>
      </c>
      <c r="B3879" s="299" t="s">
        <v>430</v>
      </c>
      <c r="C3879" s="299" t="s">
        <v>36</v>
      </c>
      <c r="D3879" s="302">
        <v>826.8947368421052</v>
      </c>
      <c r="E3879" s="302">
        <v>624</v>
      </c>
      <c r="F3879" s="299" t="s">
        <v>329</v>
      </c>
    </row>
    <row r="3880" spans="1:6" x14ac:dyDescent="0.3">
      <c r="A3880" s="299" t="s">
        <v>496</v>
      </c>
      <c r="B3880" s="299" t="s">
        <v>430</v>
      </c>
      <c r="C3880" s="299" t="s">
        <v>36</v>
      </c>
      <c r="D3880" s="302">
        <v>2</v>
      </c>
      <c r="E3880" s="302">
        <v>626</v>
      </c>
      <c r="F3880" s="299" t="s">
        <v>330</v>
      </c>
    </row>
    <row r="3881" spans="1:6" x14ac:dyDescent="0.3">
      <c r="A3881" s="299" t="s">
        <v>496</v>
      </c>
      <c r="B3881" s="299" t="s">
        <v>430</v>
      </c>
      <c r="C3881" s="299" t="s">
        <v>36</v>
      </c>
      <c r="D3881" s="302">
        <v>15.052631578947368</v>
      </c>
      <c r="E3881" s="302">
        <v>630</v>
      </c>
      <c r="F3881" s="299" t="s">
        <v>331</v>
      </c>
    </row>
    <row r="3882" spans="1:6" x14ac:dyDescent="0.3">
      <c r="A3882" s="299" t="s">
        <v>496</v>
      </c>
      <c r="B3882" s="299" t="s">
        <v>430</v>
      </c>
      <c r="C3882" s="299" t="s">
        <v>36</v>
      </c>
      <c r="D3882" s="302">
        <v>3.9473684210526314</v>
      </c>
      <c r="E3882" s="302">
        <v>634</v>
      </c>
      <c r="F3882" s="299" t="s">
        <v>332</v>
      </c>
    </row>
    <row r="3883" spans="1:6" x14ac:dyDescent="0.3">
      <c r="A3883" s="299" t="s">
        <v>496</v>
      </c>
      <c r="B3883" s="299" t="s">
        <v>430</v>
      </c>
      <c r="C3883" s="299" t="s">
        <v>36</v>
      </c>
      <c r="D3883" s="302">
        <v>43814.57894736842</v>
      </c>
      <c r="E3883" s="302">
        <v>642</v>
      </c>
      <c r="F3883" s="299" t="s">
        <v>97</v>
      </c>
    </row>
    <row r="3884" spans="1:6" x14ac:dyDescent="0.3">
      <c r="A3884" s="299" t="s">
        <v>496</v>
      </c>
      <c r="B3884" s="299" t="s">
        <v>430</v>
      </c>
      <c r="C3884" s="299" t="s">
        <v>36</v>
      </c>
      <c r="D3884" s="302">
        <v>3790</v>
      </c>
      <c r="E3884" s="302">
        <v>643</v>
      </c>
      <c r="F3884" s="299" t="s">
        <v>333</v>
      </c>
    </row>
    <row r="3885" spans="1:6" x14ac:dyDescent="0.3">
      <c r="A3885" s="299" t="s">
        <v>496</v>
      </c>
      <c r="B3885" s="299" t="s">
        <v>430</v>
      </c>
      <c r="C3885" s="299" t="s">
        <v>36</v>
      </c>
      <c r="D3885" s="302">
        <v>18.631578947368421</v>
      </c>
      <c r="E3885" s="302">
        <v>646</v>
      </c>
      <c r="F3885" s="299" t="s">
        <v>334</v>
      </c>
    </row>
    <row r="3886" spans="1:6" x14ac:dyDescent="0.3">
      <c r="A3886" s="299" t="s">
        <v>496</v>
      </c>
      <c r="B3886" s="299" t="s">
        <v>430</v>
      </c>
      <c r="C3886" s="299" t="s">
        <v>36</v>
      </c>
      <c r="D3886" s="302">
        <v>1</v>
      </c>
      <c r="E3886" s="302">
        <v>654</v>
      </c>
      <c r="F3886" s="299" t="s">
        <v>392</v>
      </c>
    </row>
    <row r="3887" spans="1:6" x14ac:dyDescent="0.3">
      <c r="A3887" s="299" t="s">
        <v>496</v>
      </c>
      <c r="B3887" s="299" t="s">
        <v>430</v>
      </c>
      <c r="C3887" s="299" t="s">
        <v>36</v>
      </c>
      <c r="D3887" s="302">
        <v>2.0526315789473686</v>
      </c>
      <c r="E3887" s="302">
        <v>659</v>
      </c>
      <c r="F3887" s="299" t="s">
        <v>335</v>
      </c>
    </row>
    <row r="3888" spans="1:6" x14ac:dyDescent="0.3">
      <c r="A3888" s="299" t="s">
        <v>496</v>
      </c>
      <c r="B3888" s="299" t="s">
        <v>430</v>
      </c>
      <c r="C3888" s="299" t="s">
        <v>36</v>
      </c>
      <c r="D3888" s="302">
        <v>4</v>
      </c>
      <c r="E3888" s="302">
        <v>662</v>
      </c>
      <c r="F3888" s="299" t="s">
        <v>337</v>
      </c>
    </row>
    <row r="3889" spans="1:6" x14ac:dyDescent="0.3">
      <c r="A3889" s="299" t="s">
        <v>496</v>
      </c>
      <c r="B3889" s="299" t="s">
        <v>430</v>
      </c>
      <c r="C3889" s="299" t="s">
        <v>36</v>
      </c>
      <c r="D3889" s="302">
        <v>1</v>
      </c>
      <c r="E3889" s="302">
        <v>670</v>
      </c>
      <c r="F3889" s="299" t="s">
        <v>393</v>
      </c>
    </row>
    <row r="3890" spans="1:6" x14ac:dyDescent="0.3">
      <c r="A3890" s="299" t="s">
        <v>496</v>
      </c>
      <c r="B3890" s="299" t="s">
        <v>430</v>
      </c>
      <c r="C3890" s="299" t="s">
        <v>36</v>
      </c>
      <c r="D3890" s="302">
        <v>2</v>
      </c>
      <c r="E3890" s="302">
        <v>674</v>
      </c>
      <c r="F3890" s="299" t="s">
        <v>394</v>
      </c>
    </row>
    <row r="3891" spans="1:6" x14ac:dyDescent="0.3">
      <c r="A3891" s="299" t="s">
        <v>496</v>
      </c>
      <c r="B3891" s="299" t="s">
        <v>430</v>
      </c>
      <c r="C3891" s="299" t="s">
        <v>36</v>
      </c>
      <c r="D3891" s="302">
        <v>9.0526315789473681</v>
      </c>
      <c r="E3891" s="302">
        <v>678</v>
      </c>
      <c r="F3891" s="299" t="s">
        <v>338</v>
      </c>
    </row>
    <row r="3892" spans="1:6" x14ac:dyDescent="0.3">
      <c r="A3892" s="299" t="s">
        <v>496</v>
      </c>
      <c r="B3892" s="299" t="s">
        <v>430</v>
      </c>
      <c r="C3892" s="299" t="s">
        <v>36</v>
      </c>
      <c r="D3892" s="302">
        <v>37.94736842105263</v>
      </c>
      <c r="E3892" s="302">
        <v>682</v>
      </c>
      <c r="F3892" s="299" t="s">
        <v>339</v>
      </c>
    </row>
    <row r="3893" spans="1:6" x14ac:dyDescent="0.3">
      <c r="A3893" s="299" t="s">
        <v>496</v>
      </c>
      <c r="B3893" s="299" t="s">
        <v>430</v>
      </c>
      <c r="C3893" s="299" t="s">
        <v>36</v>
      </c>
      <c r="D3893" s="302">
        <v>13875.473684210527</v>
      </c>
      <c r="E3893" s="302">
        <v>686</v>
      </c>
      <c r="F3893" s="299" t="s">
        <v>193</v>
      </c>
    </row>
    <row r="3894" spans="1:6" x14ac:dyDescent="0.3">
      <c r="A3894" s="299" t="s">
        <v>496</v>
      </c>
      <c r="B3894" s="299" t="s">
        <v>430</v>
      </c>
      <c r="C3894" s="299" t="s">
        <v>36</v>
      </c>
      <c r="D3894" s="302">
        <v>254.57894736842104</v>
      </c>
      <c r="E3894" s="302">
        <v>688</v>
      </c>
      <c r="F3894" s="299" t="s">
        <v>340</v>
      </c>
    </row>
    <row r="3895" spans="1:6" x14ac:dyDescent="0.3">
      <c r="A3895" s="299" t="s">
        <v>496</v>
      </c>
      <c r="B3895" s="299" t="s">
        <v>430</v>
      </c>
      <c r="C3895" s="299" t="s">
        <v>36</v>
      </c>
      <c r="D3895" s="302">
        <v>1</v>
      </c>
      <c r="E3895" s="302">
        <v>690</v>
      </c>
      <c r="F3895" s="299" t="s">
        <v>341</v>
      </c>
    </row>
    <row r="3896" spans="1:6" x14ac:dyDescent="0.3">
      <c r="A3896" s="299" t="s">
        <v>496</v>
      </c>
      <c r="B3896" s="299" t="s">
        <v>430</v>
      </c>
      <c r="C3896" s="299" t="s">
        <v>36</v>
      </c>
      <c r="D3896" s="302">
        <v>108.84210526315789</v>
      </c>
      <c r="E3896" s="302">
        <v>694</v>
      </c>
      <c r="F3896" s="299" t="s">
        <v>342</v>
      </c>
    </row>
    <row r="3897" spans="1:6" x14ac:dyDescent="0.3">
      <c r="A3897" s="299" t="s">
        <v>496</v>
      </c>
      <c r="B3897" s="299" t="s">
        <v>430</v>
      </c>
      <c r="C3897" s="299" t="s">
        <v>36</v>
      </c>
      <c r="D3897" s="302">
        <v>6.1052631578947372</v>
      </c>
      <c r="E3897" s="302">
        <v>702</v>
      </c>
      <c r="F3897" s="299" t="s">
        <v>343</v>
      </c>
    </row>
    <row r="3898" spans="1:6" x14ac:dyDescent="0.3">
      <c r="A3898" s="299" t="s">
        <v>496</v>
      </c>
      <c r="B3898" s="299" t="s">
        <v>430</v>
      </c>
      <c r="C3898" s="299" t="s">
        <v>36</v>
      </c>
      <c r="D3898" s="302">
        <v>353.36842105263156</v>
      </c>
      <c r="E3898" s="302">
        <v>703</v>
      </c>
      <c r="F3898" s="299" t="s">
        <v>94</v>
      </c>
    </row>
    <row r="3899" spans="1:6" x14ac:dyDescent="0.3">
      <c r="A3899" s="299" t="s">
        <v>496</v>
      </c>
      <c r="B3899" s="299" t="s">
        <v>430</v>
      </c>
      <c r="C3899" s="299" t="s">
        <v>36</v>
      </c>
      <c r="D3899" s="302">
        <v>450.68421052631578</v>
      </c>
      <c r="E3899" s="302">
        <v>704</v>
      </c>
      <c r="F3899" s="299" t="s">
        <v>344</v>
      </c>
    </row>
    <row r="3900" spans="1:6" x14ac:dyDescent="0.3">
      <c r="A3900" s="299" t="s">
        <v>496</v>
      </c>
      <c r="B3900" s="299" t="s">
        <v>430</v>
      </c>
      <c r="C3900" s="299" t="s">
        <v>36</v>
      </c>
      <c r="D3900" s="302">
        <v>176.10526315789474</v>
      </c>
      <c r="E3900" s="302">
        <v>705</v>
      </c>
      <c r="F3900" s="299" t="s">
        <v>115</v>
      </c>
    </row>
    <row r="3901" spans="1:6" x14ac:dyDescent="0.3">
      <c r="A3901" s="299" t="s">
        <v>496</v>
      </c>
      <c r="B3901" s="299" t="s">
        <v>430</v>
      </c>
      <c r="C3901" s="299" t="s">
        <v>36</v>
      </c>
      <c r="D3901" s="302">
        <v>71.578947368421055</v>
      </c>
      <c r="E3901" s="302">
        <v>706</v>
      </c>
      <c r="F3901" s="299" t="s">
        <v>395</v>
      </c>
    </row>
    <row r="3902" spans="1:6" x14ac:dyDescent="0.3">
      <c r="A3902" s="299" t="s">
        <v>496</v>
      </c>
      <c r="B3902" s="299" t="s">
        <v>430</v>
      </c>
      <c r="C3902" s="299" t="s">
        <v>36</v>
      </c>
      <c r="D3902" s="302">
        <v>165.36842105263156</v>
      </c>
      <c r="E3902" s="302">
        <v>710</v>
      </c>
      <c r="F3902" s="299" t="s">
        <v>345</v>
      </c>
    </row>
    <row r="3903" spans="1:6" x14ac:dyDescent="0.3">
      <c r="A3903" s="299" t="s">
        <v>496</v>
      </c>
      <c r="B3903" s="299" t="s">
        <v>430</v>
      </c>
      <c r="C3903" s="299" t="s">
        <v>36</v>
      </c>
      <c r="D3903" s="302">
        <v>17.684210526315791</v>
      </c>
      <c r="E3903" s="302">
        <v>716</v>
      </c>
      <c r="F3903" s="299" t="s">
        <v>346</v>
      </c>
    </row>
    <row r="3904" spans="1:6" x14ac:dyDescent="0.3">
      <c r="A3904" s="299" t="s">
        <v>496</v>
      </c>
      <c r="B3904" s="299" t="s">
        <v>430</v>
      </c>
      <c r="C3904" s="299" t="s">
        <v>36</v>
      </c>
      <c r="D3904" s="302">
        <v>2275492.6315789474</v>
      </c>
      <c r="E3904" s="302">
        <v>724</v>
      </c>
      <c r="F3904" s="299" t="s">
        <v>223</v>
      </c>
    </row>
    <row r="3905" spans="1:6" x14ac:dyDescent="0.3">
      <c r="A3905" s="299" t="s">
        <v>496</v>
      </c>
      <c r="B3905" s="299" t="s">
        <v>430</v>
      </c>
      <c r="C3905" s="299" t="s">
        <v>36</v>
      </c>
      <c r="D3905" s="302">
        <v>10.210526315789473</v>
      </c>
      <c r="E3905" s="302">
        <v>728</v>
      </c>
      <c r="F3905" s="299" t="s">
        <v>414</v>
      </c>
    </row>
    <row r="3906" spans="1:6" x14ac:dyDescent="0.3">
      <c r="A3906" s="299" t="s">
        <v>496</v>
      </c>
      <c r="B3906" s="299" t="s">
        <v>430</v>
      </c>
      <c r="C3906" s="299" t="s">
        <v>36</v>
      </c>
      <c r="D3906" s="302">
        <v>104.15789473684211</v>
      </c>
      <c r="E3906" s="302">
        <v>729</v>
      </c>
      <c r="F3906" s="299" t="s">
        <v>347</v>
      </c>
    </row>
    <row r="3907" spans="1:6" x14ac:dyDescent="0.3">
      <c r="A3907" s="299" t="s">
        <v>496</v>
      </c>
      <c r="B3907" s="299" t="s">
        <v>430</v>
      </c>
      <c r="C3907" s="299" t="s">
        <v>36</v>
      </c>
      <c r="D3907" s="302">
        <v>286.0526315789474</v>
      </c>
      <c r="E3907" s="302">
        <v>732</v>
      </c>
      <c r="F3907" s="299" t="s">
        <v>348</v>
      </c>
    </row>
    <row r="3908" spans="1:6" x14ac:dyDescent="0.3">
      <c r="A3908" s="299" t="s">
        <v>496</v>
      </c>
      <c r="B3908" s="299" t="s">
        <v>430</v>
      </c>
      <c r="C3908" s="299" t="s">
        <v>36</v>
      </c>
      <c r="D3908" s="302">
        <v>5</v>
      </c>
      <c r="E3908" s="302">
        <v>740</v>
      </c>
      <c r="F3908" s="299" t="s">
        <v>349</v>
      </c>
    </row>
    <row r="3909" spans="1:6" x14ac:dyDescent="0.3">
      <c r="A3909" s="299" t="s">
        <v>496</v>
      </c>
      <c r="B3909" s="299" t="s">
        <v>430</v>
      </c>
      <c r="C3909" s="299" t="s">
        <v>36</v>
      </c>
      <c r="D3909" s="302">
        <v>1388.1052631578948</v>
      </c>
      <c r="E3909" s="302">
        <v>752</v>
      </c>
      <c r="F3909" s="299" t="s">
        <v>119</v>
      </c>
    </row>
    <row r="3910" spans="1:6" x14ac:dyDescent="0.3">
      <c r="A3910" s="299" t="s">
        <v>496</v>
      </c>
      <c r="B3910" s="299" t="s">
        <v>430</v>
      </c>
      <c r="C3910" s="299" t="s">
        <v>36</v>
      </c>
      <c r="D3910" s="302">
        <v>519.26315789473688</v>
      </c>
      <c r="E3910" s="302">
        <v>756</v>
      </c>
      <c r="F3910" s="299" t="s">
        <v>350</v>
      </c>
    </row>
    <row r="3911" spans="1:6" x14ac:dyDescent="0.3">
      <c r="A3911" s="299" t="s">
        <v>496</v>
      </c>
      <c r="B3911" s="299" t="s">
        <v>430</v>
      </c>
      <c r="C3911" s="299" t="s">
        <v>36</v>
      </c>
      <c r="D3911" s="302">
        <v>664.42105263157896</v>
      </c>
      <c r="E3911" s="302">
        <v>760</v>
      </c>
      <c r="F3911" s="299" t="s">
        <v>351</v>
      </c>
    </row>
    <row r="3912" spans="1:6" x14ac:dyDescent="0.3">
      <c r="A3912" s="299" t="s">
        <v>496</v>
      </c>
      <c r="B3912" s="299" t="s">
        <v>430</v>
      </c>
      <c r="C3912" s="299" t="s">
        <v>36</v>
      </c>
      <c r="D3912" s="302">
        <v>14.315789473684211</v>
      </c>
      <c r="E3912" s="302">
        <v>762</v>
      </c>
      <c r="F3912" s="299" t="s">
        <v>352</v>
      </c>
    </row>
    <row r="3913" spans="1:6" x14ac:dyDescent="0.3">
      <c r="A3913" s="299" t="s">
        <v>496</v>
      </c>
      <c r="B3913" s="299" t="s">
        <v>430</v>
      </c>
      <c r="C3913" s="299" t="s">
        <v>36</v>
      </c>
      <c r="D3913" s="302">
        <v>66.15789473684211</v>
      </c>
      <c r="E3913" s="302">
        <v>764</v>
      </c>
      <c r="F3913" s="299" t="s">
        <v>353</v>
      </c>
    </row>
    <row r="3914" spans="1:6" x14ac:dyDescent="0.3">
      <c r="A3914" s="299" t="s">
        <v>496</v>
      </c>
      <c r="B3914" s="299" t="s">
        <v>430</v>
      </c>
      <c r="C3914" s="299" t="s">
        <v>36</v>
      </c>
      <c r="D3914" s="302">
        <v>57.736842105263158</v>
      </c>
      <c r="E3914" s="302">
        <v>768</v>
      </c>
      <c r="F3914" s="299" t="s">
        <v>354</v>
      </c>
    </row>
    <row r="3915" spans="1:6" x14ac:dyDescent="0.3">
      <c r="A3915" s="299" t="s">
        <v>496</v>
      </c>
      <c r="B3915" s="299" t="s">
        <v>430</v>
      </c>
      <c r="C3915" s="299" t="s">
        <v>36</v>
      </c>
      <c r="D3915" s="302">
        <v>5.8947368421052628</v>
      </c>
      <c r="E3915" s="302">
        <v>780</v>
      </c>
      <c r="F3915" s="299" t="s">
        <v>355</v>
      </c>
    </row>
    <row r="3916" spans="1:6" x14ac:dyDescent="0.3">
      <c r="A3916" s="299" t="s">
        <v>496</v>
      </c>
      <c r="B3916" s="299" t="s">
        <v>430</v>
      </c>
      <c r="C3916" s="299" t="s">
        <v>36</v>
      </c>
      <c r="D3916" s="302">
        <v>5</v>
      </c>
      <c r="E3916" s="302">
        <v>784</v>
      </c>
      <c r="F3916" s="299" t="s">
        <v>356</v>
      </c>
    </row>
    <row r="3917" spans="1:6" x14ac:dyDescent="0.3">
      <c r="A3917" s="299" t="s">
        <v>496</v>
      </c>
      <c r="B3917" s="299" t="s">
        <v>430</v>
      </c>
      <c r="C3917" s="299" t="s">
        <v>36</v>
      </c>
      <c r="D3917" s="302">
        <v>648.78947368421052</v>
      </c>
      <c r="E3917" s="302">
        <v>788</v>
      </c>
      <c r="F3917" s="299" t="s">
        <v>357</v>
      </c>
    </row>
    <row r="3918" spans="1:6" x14ac:dyDescent="0.3">
      <c r="A3918" s="299" t="s">
        <v>496</v>
      </c>
      <c r="B3918" s="299" t="s">
        <v>430</v>
      </c>
      <c r="C3918" s="299" t="s">
        <v>36</v>
      </c>
      <c r="D3918" s="302">
        <v>818.31578947368416</v>
      </c>
      <c r="E3918" s="302">
        <v>792</v>
      </c>
      <c r="F3918" s="299" t="s">
        <v>358</v>
      </c>
    </row>
    <row r="3919" spans="1:6" x14ac:dyDescent="0.3">
      <c r="A3919" s="299" t="s">
        <v>496</v>
      </c>
      <c r="B3919" s="299" t="s">
        <v>430</v>
      </c>
      <c r="C3919" s="299" t="s">
        <v>36</v>
      </c>
      <c r="D3919" s="302">
        <v>3</v>
      </c>
      <c r="E3919" s="302">
        <v>795</v>
      </c>
      <c r="F3919" s="299" t="s">
        <v>359</v>
      </c>
    </row>
    <row r="3920" spans="1:6" x14ac:dyDescent="0.3">
      <c r="A3920" s="299" t="s">
        <v>496</v>
      </c>
      <c r="B3920" s="299" t="s">
        <v>430</v>
      </c>
      <c r="C3920" s="299" t="s">
        <v>36</v>
      </c>
      <c r="D3920" s="302">
        <v>1</v>
      </c>
      <c r="E3920" s="302">
        <v>796</v>
      </c>
      <c r="F3920" s="299" t="s">
        <v>489</v>
      </c>
    </row>
    <row r="3921" spans="1:6" x14ac:dyDescent="0.3">
      <c r="A3921" s="299" t="s">
        <v>496</v>
      </c>
      <c r="B3921" s="299" t="s">
        <v>430</v>
      </c>
      <c r="C3921" s="299" t="s">
        <v>36</v>
      </c>
      <c r="D3921" s="302">
        <v>24.94736842105263</v>
      </c>
      <c r="E3921" s="302">
        <v>800</v>
      </c>
      <c r="F3921" s="299" t="s">
        <v>360</v>
      </c>
    </row>
    <row r="3922" spans="1:6" x14ac:dyDescent="0.3">
      <c r="A3922" s="299" t="s">
        <v>496</v>
      </c>
      <c r="B3922" s="299" t="s">
        <v>430</v>
      </c>
      <c r="C3922" s="299" t="s">
        <v>36</v>
      </c>
      <c r="D3922" s="302">
        <v>8706</v>
      </c>
      <c r="E3922" s="302">
        <v>804</v>
      </c>
      <c r="F3922" s="299" t="s">
        <v>98</v>
      </c>
    </row>
    <row r="3923" spans="1:6" x14ac:dyDescent="0.3">
      <c r="A3923" s="299" t="s">
        <v>496</v>
      </c>
      <c r="B3923" s="299" t="s">
        <v>430</v>
      </c>
      <c r="C3923" s="299" t="s">
        <v>36</v>
      </c>
      <c r="D3923" s="302">
        <v>48</v>
      </c>
      <c r="E3923" s="302">
        <v>807</v>
      </c>
      <c r="F3923" s="299" t="s">
        <v>361</v>
      </c>
    </row>
    <row r="3924" spans="1:6" x14ac:dyDescent="0.3">
      <c r="A3924" s="299" t="s">
        <v>496</v>
      </c>
      <c r="B3924" s="299" t="s">
        <v>430</v>
      </c>
      <c r="C3924" s="299" t="s">
        <v>36</v>
      </c>
      <c r="D3924" s="302">
        <v>521.8947368421052</v>
      </c>
      <c r="E3924" s="302">
        <v>818</v>
      </c>
      <c r="F3924" s="299" t="s">
        <v>362</v>
      </c>
    </row>
    <row r="3925" spans="1:6" x14ac:dyDescent="0.3">
      <c r="A3925" s="299" t="s">
        <v>496</v>
      </c>
      <c r="B3925" s="299" t="s">
        <v>430</v>
      </c>
      <c r="C3925" s="299" t="s">
        <v>36</v>
      </c>
      <c r="D3925" s="302">
        <v>6670</v>
      </c>
      <c r="E3925" s="302">
        <v>826</v>
      </c>
      <c r="F3925" s="299" t="s">
        <v>110</v>
      </c>
    </row>
    <row r="3926" spans="1:6" x14ac:dyDescent="0.3">
      <c r="A3926" s="299" t="s">
        <v>496</v>
      </c>
      <c r="B3926" s="299" t="s">
        <v>430</v>
      </c>
      <c r="C3926" s="299" t="s">
        <v>36</v>
      </c>
      <c r="D3926" s="302">
        <v>1</v>
      </c>
      <c r="E3926" s="302">
        <v>831</v>
      </c>
      <c r="F3926" s="299" t="s">
        <v>429</v>
      </c>
    </row>
    <row r="3927" spans="1:6" x14ac:dyDescent="0.3">
      <c r="A3927" s="299" t="s">
        <v>496</v>
      </c>
      <c r="B3927" s="299" t="s">
        <v>430</v>
      </c>
      <c r="C3927" s="299" t="s">
        <v>36</v>
      </c>
      <c r="D3927" s="302">
        <v>6.1578947368421053</v>
      </c>
      <c r="E3927" s="302">
        <v>832</v>
      </c>
      <c r="F3927" s="299" t="s">
        <v>397</v>
      </c>
    </row>
    <row r="3928" spans="1:6" x14ac:dyDescent="0.3">
      <c r="A3928" s="299" t="s">
        <v>496</v>
      </c>
      <c r="B3928" s="299" t="s">
        <v>430</v>
      </c>
      <c r="C3928" s="299" t="s">
        <v>36</v>
      </c>
      <c r="D3928" s="302">
        <v>19.684210526315791</v>
      </c>
      <c r="E3928" s="302">
        <v>834</v>
      </c>
      <c r="F3928" s="299" t="s">
        <v>364</v>
      </c>
    </row>
    <row r="3929" spans="1:6" x14ac:dyDescent="0.3">
      <c r="A3929" s="299" t="s">
        <v>496</v>
      </c>
      <c r="B3929" s="299" t="s">
        <v>430</v>
      </c>
      <c r="C3929" s="299" t="s">
        <v>36</v>
      </c>
      <c r="D3929" s="302">
        <v>1449.3684210526314</v>
      </c>
      <c r="E3929" s="302">
        <v>840</v>
      </c>
      <c r="F3929" s="299" t="s">
        <v>365</v>
      </c>
    </row>
    <row r="3930" spans="1:6" x14ac:dyDescent="0.3">
      <c r="A3930" s="299" t="s">
        <v>496</v>
      </c>
      <c r="B3930" s="299" t="s">
        <v>430</v>
      </c>
      <c r="C3930" s="299" t="s">
        <v>36</v>
      </c>
      <c r="D3930" s="302">
        <v>2</v>
      </c>
      <c r="E3930" s="302">
        <v>850</v>
      </c>
      <c r="F3930" s="299" t="s">
        <v>366</v>
      </c>
    </row>
    <row r="3931" spans="1:6" x14ac:dyDescent="0.3">
      <c r="A3931" s="299" t="s">
        <v>496</v>
      </c>
      <c r="B3931" s="299" t="s">
        <v>430</v>
      </c>
      <c r="C3931" s="299" t="s">
        <v>36</v>
      </c>
      <c r="D3931" s="302">
        <v>574.63157894736844</v>
      </c>
      <c r="E3931" s="302">
        <v>854</v>
      </c>
      <c r="F3931" s="299" t="s">
        <v>367</v>
      </c>
    </row>
    <row r="3932" spans="1:6" x14ac:dyDescent="0.3">
      <c r="A3932" s="299" t="s">
        <v>496</v>
      </c>
      <c r="B3932" s="299" t="s">
        <v>430</v>
      </c>
      <c r="C3932" s="299" t="s">
        <v>36</v>
      </c>
      <c r="D3932" s="302">
        <v>2078.8421052631579</v>
      </c>
      <c r="E3932" s="302">
        <v>858</v>
      </c>
      <c r="F3932" s="299" t="s">
        <v>368</v>
      </c>
    </row>
    <row r="3933" spans="1:6" x14ac:dyDescent="0.3">
      <c r="A3933" s="299" t="s">
        <v>496</v>
      </c>
      <c r="B3933" s="299" t="s">
        <v>430</v>
      </c>
      <c r="C3933" s="299" t="s">
        <v>36</v>
      </c>
      <c r="D3933" s="302">
        <v>46.631578947368418</v>
      </c>
      <c r="E3933" s="302">
        <v>860</v>
      </c>
      <c r="F3933" s="299" t="s">
        <v>369</v>
      </c>
    </row>
    <row r="3934" spans="1:6" x14ac:dyDescent="0.3">
      <c r="A3934" s="299" t="s">
        <v>496</v>
      </c>
      <c r="B3934" s="299" t="s">
        <v>430</v>
      </c>
      <c r="C3934" s="299" t="s">
        <v>36</v>
      </c>
      <c r="D3934" s="302">
        <v>37945.210526315794</v>
      </c>
      <c r="E3934" s="302">
        <v>862</v>
      </c>
      <c r="F3934" s="299" t="s">
        <v>111</v>
      </c>
    </row>
    <row r="3935" spans="1:6" x14ac:dyDescent="0.3">
      <c r="A3935" s="299" t="s">
        <v>496</v>
      </c>
      <c r="B3935" s="299" t="s">
        <v>430</v>
      </c>
      <c r="C3935" s="299" t="s">
        <v>36</v>
      </c>
      <c r="D3935" s="302">
        <v>1.4210526315789473</v>
      </c>
      <c r="E3935" s="302">
        <v>882</v>
      </c>
      <c r="F3935" s="299" t="s">
        <v>371</v>
      </c>
    </row>
    <row r="3936" spans="1:6" x14ac:dyDescent="0.3">
      <c r="A3936" s="299" t="s">
        <v>496</v>
      </c>
      <c r="B3936" s="299" t="s">
        <v>430</v>
      </c>
      <c r="C3936" s="299" t="s">
        <v>36</v>
      </c>
      <c r="D3936" s="302">
        <v>75.10526315789474</v>
      </c>
      <c r="E3936" s="302">
        <v>887</v>
      </c>
      <c r="F3936" s="299" t="s">
        <v>398</v>
      </c>
    </row>
    <row r="3937" spans="1:6" x14ac:dyDescent="0.3">
      <c r="A3937" s="299" t="s">
        <v>496</v>
      </c>
      <c r="B3937" s="299" t="s">
        <v>430</v>
      </c>
      <c r="C3937" s="299" t="s">
        <v>36</v>
      </c>
      <c r="D3937" s="302">
        <v>6.6315789473684212</v>
      </c>
      <c r="E3937" s="302">
        <v>894</v>
      </c>
      <c r="F3937" s="299" t="s">
        <v>372</v>
      </c>
    </row>
    <row r="3938" spans="1:6" x14ac:dyDescent="0.3">
      <c r="A3938" s="299" t="s">
        <v>496</v>
      </c>
      <c r="B3938" s="299" t="s">
        <v>430</v>
      </c>
      <c r="C3938" s="299" t="s">
        <v>36</v>
      </c>
      <c r="D3938" s="302">
        <v>369.31578947368416</v>
      </c>
      <c r="E3938" s="302">
        <v>952</v>
      </c>
      <c r="F3938" s="299" t="s">
        <v>459</v>
      </c>
    </row>
    <row r="3939" spans="1:6" x14ac:dyDescent="0.3">
      <c r="A3939" s="299" t="s">
        <v>496</v>
      </c>
      <c r="B3939" s="299" t="s">
        <v>430</v>
      </c>
      <c r="C3939" s="299" t="s">
        <v>36</v>
      </c>
      <c r="D3939" s="302">
        <v>582</v>
      </c>
      <c r="E3939" s="302">
        <v>953</v>
      </c>
      <c r="F3939" s="299" t="s">
        <v>189</v>
      </c>
    </row>
    <row r="3940" spans="1:6" x14ac:dyDescent="0.3">
      <c r="A3940" s="299" t="s">
        <v>496</v>
      </c>
      <c r="B3940" s="299" t="s">
        <v>430</v>
      </c>
      <c r="C3940" s="299" t="s">
        <v>36</v>
      </c>
      <c r="D3940" s="302">
        <v>11</v>
      </c>
      <c r="E3940" s="302">
        <v>954</v>
      </c>
      <c r="F3940" s="299" t="s">
        <v>189</v>
      </c>
    </row>
    <row r="3941" spans="1:6" x14ac:dyDescent="0.3">
      <c r="A3941" s="299" t="s">
        <v>496</v>
      </c>
      <c r="B3941" s="299" t="s">
        <v>430</v>
      </c>
      <c r="C3941" s="299" t="s">
        <v>36</v>
      </c>
      <c r="D3941" s="302">
        <v>2</v>
      </c>
      <c r="E3941" s="302">
        <v>955</v>
      </c>
      <c r="F3941" s="299" t="s">
        <v>189</v>
      </c>
    </row>
    <row r="3942" spans="1:6" x14ac:dyDescent="0.3">
      <c r="A3942" s="299" t="s">
        <v>496</v>
      </c>
      <c r="B3942" s="299" t="s">
        <v>189</v>
      </c>
      <c r="C3942" s="299" t="s">
        <v>35</v>
      </c>
      <c r="D3942" s="302">
        <v>0.36842105263157893</v>
      </c>
      <c r="E3942" s="302">
        <v>56</v>
      </c>
      <c r="F3942" s="299" t="s">
        <v>239</v>
      </c>
    </row>
    <row r="3943" spans="1:6" x14ac:dyDescent="0.3">
      <c r="A3943" s="299" t="s">
        <v>496</v>
      </c>
      <c r="B3943" s="299" t="s">
        <v>189</v>
      </c>
      <c r="C3943" s="299" t="s">
        <v>35</v>
      </c>
      <c r="D3943" s="302">
        <v>0.26315789473684209</v>
      </c>
      <c r="E3943" s="302">
        <v>112</v>
      </c>
      <c r="F3943" s="299" t="s">
        <v>247</v>
      </c>
    </row>
    <row r="3944" spans="1:6" x14ac:dyDescent="0.3">
      <c r="A3944" s="299" t="s">
        <v>496</v>
      </c>
      <c r="B3944" s="299" t="s">
        <v>189</v>
      </c>
      <c r="C3944" s="299" t="s">
        <v>35</v>
      </c>
      <c r="D3944" s="302">
        <v>0.26315789473684209</v>
      </c>
      <c r="E3944" s="302">
        <v>124</v>
      </c>
      <c r="F3944" s="299" t="s">
        <v>250</v>
      </c>
    </row>
    <row r="3945" spans="1:6" x14ac:dyDescent="0.3">
      <c r="A3945" s="299" t="s">
        <v>496</v>
      </c>
      <c r="B3945" s="299" t="s">
        <v>189</v>
      </c>
      <c r="C3945" s="299" t="s">
        <v>35</v>
      </c>
      <c r="D3945" s="302">
        <v>0.10526315789473684</v>
      </c>
      <c r="E3945" s="302">
        <v>170</v>
      </c>
      <c r="F3945" s="299" t="s">
        <v>102</v>
      </c>
    </row>
    <row r="3946" spans="1:6" x14ac:dyDescent="0.3">
      <c r="A3946" s="299" t="s">
        <v>496</v>
      </c>
      <c r="B3946" s="299" t="s">
        <v>189</v>
      </c>
      <c r="C3946" s="299" t="s">
        <v>35</v>
      </c>
      <c r="D3946" s="302">
        <v>0.73684210526315785</v>
      </c>
      <c r="E3946" s="302">
        <v>208</v>
      </c>
      <c r="F3946" s="299" t="s">
        <v>113</v>
      </c>
    </row>
    <row r="3947" spans="1:6" x14ac:dyDescent="0.3">
      <c r="A3947" s="299" t="s">
        <v>496</v>
      </c>
      <c r="B3947" s="299" t="s">
        <v>189</v>
      </c>
      <c r="C3947" s="299" t="s">
        <v>35</v>
      </c>
      <c r="D3947" s="302">
        <v>0.21052631578947367</v>
      </c>
      <c r="E3947" s="302">
        <v>250</v>
      </c>
      <c r="F3947" s="299" t="s">
        <v>105</v>
      </c>
    </row>
    <row r="3948" spans="1:6" x14ac:dyDescent="0.3">
      <c r="A3948" s="299" t="s">
        <v>496</v>
      </c>
      <c r="B3948" s="299" t="s">
        <v>189</v>
      </c>
      <c r="C3948" s="299" t="s">
        <v>35</v>
      </c>
      <c r="D3948" s="302">
        <v>0.21052631578947367</v>
      </c>
      <c r="E3948" s="302">
        <v>276</v>
      </c>
      <c r="F3948" s="299" t="s">
        <v>99</v>
      </c>
    </row>
    <row r="3949" spans="1:6" x14ac:dyDescent="0.3">
      <c r="A3949" s="299" t="s">
        <v>496</v>
      </c>
      <c r="B3949" s="299" t="s">
        <v>189</v>
      </c>
      <c r="C3949" s="299" t="s">
        <v>35</v>
      </c>
      <c r="D3949" s="302">
        <v>0.84210526315789469</v>
      </c>
      <c r="E3949" s="302">
        <v>380</v>
      </c>
      <c r="F3949" s="299" t="s">
        <v>107</v>
      </c>
    </row>
    <row r="3950" spans="1:6" x14ac:dyDescent="0.3">
      <c r="A3950" s="299" t="s">
        <v>496</v>
      </c>
      <c r="B3950" s="299" t="s">
        <v>189</v>
      </c>
      <c r="C3950" s="299" t="s">
        <v>35</v>
      </c>
      <c r="D3950" s="302">
        <v>5.2631578947368418E-2</v>
      </c>
      <c r="E3950" s="302">
        <v>504</v>
      </c>
      <c r="F3950" s="299" t="s">
        <v>95</v>
      </c>
    </row>
    <row r="3951" spans="1:6" x14ac:dyDescent="0.3">
      <c r="A3951" s="299" t="s">
        <v>496</v>
      </c>
      <c r="B3951" s="299" t="s">
        <v>189</v>
      </c>
      <c r="C3951" s="299" t="s">
        <v>35</v>
      </c>
      <c r="D3951" s="302">
        <v>0.26315789473684209</v>
      </c>
      <c r="E3951" s="302">
        <v>528</v>
      </c>
      <c r="F3951" s="299" t="s">
        <v>316</v>
      </c>
    </row>
    <row r="3952" spans="1:6" x14ac:dyDescent="0.3">
      <c r="A3952" s="299" t="s">
        <v>496</v>
      </c>
      <c r="B3952" s="299" t="s">
        <v>189</v>
      </c>
      <c r="C3952" s="299" t="s">
        <v>35</v>
      </c>
      <c r="D3952" s="302">
        <v>0.36842105263157893</v>
      </c>
      <c r="E3952" s="302">
        <v>616</v>
      </c>
      <c r="F3952" s="299" t="s">
        <v>96</v>
      </c>
    </row>
    <row r="3953" spans="1:6" x14ac:dyDescent="0.3">
      <c r="A3953" s="299" t="s">
        <v>496</v>
      </c>
      <c r="B3953" s="299" t="s">
        <v>189</v>
      </c>
      <c r="C3953" s="299" t="s">
        <v>35</v>
      </c>
      <c r="D3953" s="302">
        <v>0.47368421052631576</v>
      </c>
      <c r="E3953" s="302">
        <v>620</v>
      </c>
      <c r="F3953" s="299" t="s">
        <v>109</v>
      </c>
    </row>
    <row r="3954" spans="1:6" x14ac:dyDescent="0.3">
      <c r="A3954" s="299" t="s">
        <v>496</v>
      </c>
      <c r="B3954" s="299" t="s">
        <v>189</v>
      </c>
      <c r="C3954" s="299" t="s">
        <v>35</v>
      </c>
      <c r="D3954" s="302"/>
      <c r="E3954" s="302">
        <v>643</v>
      </c>
      <c r="F3954" s="299" t="s">
        <v>333</v>
      </c>
    </row>
    <row r="3955" spans="1:6" x14ac:dyDescent="0.3">
      <c r="A3955" s="299" t="s">
        <v>496</v>
      </c>
      <c r="B3955" s="299" t="s">
        <v>189</v>
      </c>
      <c r="C3955" s="299" t="s">
        <v>35</v>
      </c>
      <c r="D3955" s="302">
        <v>46.210526315789473</v>
      </c>
      <c r="E3955" s="302">
        <v>724</v>
      </c>
      <c r="F3955" s="299" t="s">
        <v>223</v>
      </c>
    </row>
    <row r="3956" spans="1:6" x14ac:dyDescent="0.3">
      <c r="A3956" s="299" t="s">
        <v>496</v>
      </c>
      <c r="B3956" s="299" t="s">
        <v>189</v>
      </c>
      <c r="C3956" s="299" t="s">
        <v>35</v>
      </c>
      <c r="D3956" s="302">
        <v>2.3157894736842106</v>
      </c>
      <c r="E3956" s="302">
        <v>826</v>
      </c>
      <c r="F3956" s="299" t="s">
        <v>110</v>
      </c>
    </row>
    <row r="3957" spans="1:6" x14ac:dyDescent="0.3">
      <c r="A3957" s="299" t="s">
        <v>496</v>
      </c>
      <c r="B3957" s="299" t="s">
        <v>189</v>
      </c>
      <c r="C3957" s="299" t="s">
        <v>89</v>
      </c>
      <c r="D3957" s="302">
        <v>1</v>
      </c>
      <c r="E3957" s="302">
        <v>0</v>
      </c>
      <c r="F3957" s="299" t="s">
        <v>189</v>
      </c>
    </row>
    <row r="3958" spans="1:6" x14ac:dyDescent="0.3">
      <c r="A3958" s="299" t="s">
        <v>496</v>
      </c>
      <c r="B3958" s="299" t="s">
        <v>189</v>
      </c>
      <c r="C3958" s="299" t="s">
        <v>36</v>
      </c>
      <c r="D3958" s="302">
        <v>5.2631578947368418E-2</v>
      </c>
      <c r="E3958" s="302">
        <v>32</v>
      </c>
      <c r="F3958" s="299" t="s">
        <v>183</v>
      </c>
    </row>
    <row r="3959" spans="1:6" x14ac:dyDescent="0.3">
      <c r="A3959" s="299" t="s">
        <v>496</v>
      </c>
      <c r="B3959" s="299" t="s">
        <v>189</v>
      </c>
      <c r="C3959" s="299" t="s">
        <v>36</v>
      </c>
      <c r="D3959" s="302">
        <v>0.21052631578947367</v>
      </c>
      <c r="E3959" s="302">
        <v>56</v>
      </c>
      <c r="F3959" s="299" t="s">
        <v>239</v>
      </c>
    </row>
    <row r="3960" spans="1:6" x14ac:dyDescent="0.3">
      <c r="A3960" s="299" t="s">
        <v>496</v>
      </c>
      <c r="B3960" s="299" t="s">
        <v>189</v>
      </c>
      <c r="C3960" s="299" t="s">
        <v>36</v>
      </c>
      <c r="D3960" s="302">
        <v>5.2631578947368418E-2</v>
      </c>
      <c r="E3960" s="302">
        <v>156</v>
      </c>
      <c r="F3960" s="299" t="s">
        <v>112</v>
      </c>
    </row>
    <row r="3961" spans="1:6" x14ac:dyDescent="0.3">
      <c r="A3961" s="299" t="s">
        <v>496</v>
      </c>
      <c r="B3961" s="299" t="s">
        <v>189</v>
      </c>
      <c r="C3961" s="299" t="s">
        <v>36</v>
      </c>
      <c r="D3961" s="302"/>
      <c r="E3961" s="302">
        <v>170</v>
      </c>
      <c r="F3961" s="299" t="s">
        <v>102</v>
      </c>
    </row>
    <row r="3962" spans="1:6" x14ac:dyDescent="0.3">
      <c r="A3962" s="299" t="s">
        <v>496</v>
      </c>
      <c r="B3962" s="299" t="s">
        <v>189</v>
      </c>
      <c r="C3962" s="299" t="s">
        <v>36</v>
      </c>
      <c r="D3962" s="302">
        <v>0.36842105263157893</v>
      </c>
      <c r="E3962" s="302">
        <v>203</v>
      </c>
      <c r="F3962" s="299" t="s">
        <v>224</v>
      </c>
    </row>
    <row r="3963" spans="1:6" x14ac:dyDescent="0.3">
      <c r="A3963" s="299" t="s">
        <v>496</v>
      </c>
      <c r="B3963" s="299" t="s">
        <v>189</v>
      </c>
      <c r="C3963" s="299" t="s">
        <v>36</v>
      </c>
      <c r="D3963" s="302">
        <v>1</v>
      </c>
      <c r="E3963" s="302">
        <v>218</v>
      </c>
      <c r="F3963" s="299" t="s">
        <v>114</v>
      </c>
    </row>
    <row r="3964" spans="1:6" x14ac:dyDescent="0.3">
      <c r="A3964" s="299" t="s">
        <v>496</v>
      </c>
      <c r="B3964" s="299" t="s">
        <v>189</v>
      </c>
      <c r="C3964" s="299" t="s">
        <v>36</v>
      </c>
      <c r="D3964" s="302">
        <v>0.89473684210526316</v>
      </c>
      <c r="E3964" s="302">
        <v>250</v>
      </c>
      <c r="F3964" s="299" t="s">
        <v>105</v>
      </c>
    </row>
    <row r="3965" spans="1:6" x14ac:dyDescent="0.3">
      <c r="A3965" s="299" t="s">
        <v>496</v>
      </c>
      <c r="B3965" s="299" t="s">
        <v>189</v>
      </c>
      <c r="C3965" s="299" t="s">
        <v>36</v>
      </c>
      <c r="D3965" s="302">
        <v>0.15789473684210525</v>
      </c>
      <c r="E3965" s="302">
        <v>276</v>
      </c>
      <c r="F3965" s="299" t="s">
        <v>99</v>
      </c>
    </row>
    <row r="3966" spans="1:6" x14ac:dyDescent="0.3">
      <c r="A3966" s="299" t="s">
        <v>496</v>
      </c>
      <c r="B3966" s="299" t="s">
        <v>189</v>
      </c>
      <c r="C3966" s="299" t="s">
        <v>36</v>
      </c>
      <c r="D3966" s="302">
        <v>1.6842105263157894</v>
      </c>
      <c r="E3966" s="302">
        <v>380</v>
      </c>
      <c r="F3966" s="299" t="s">
        <v>107</v>
      </c>
    </row>
    <row r="3967" spans="1:6" x14ac:dyDescent="0.3">
      <c r="A3967" s="299" t="s">
        <v>496</v>
      </c>
      <c r="B3967" s="299" t="s">
        <v>189</v>
      </c>
      <c r="C3967" s="299" t="s">
        <v>36</v>
      </c>
      <c r="D3967" s="302">
        <v>0.63157894736842102</v>
      </c>
      <c r="E3967" s="302">
        <v>440</v>
      </c>
      <c r="F3967" s="299" t="s">
        <v>118</v>
      </c>
    </row>
    <row r="3968" spans="1:6" x14ac:dyDescent="0.3">
      <c r="A3968" s="299" t="s">
        <v>496</v>
      </c>
      <c r="B3968" s="299" t="s">
        <v>189</v>
      </c>
      <c r="C3968" s="299" t="s">
        <v>36</v>
      </c>
      <c r="D3968" s="302">
        <v>0.15789473684210525</v>
      </c>
      <c r="E3968" s="302">
        <v>504</v>
      </c>
      <c r="F3968" s="299" t="s">
        <v>95</v>
      </c>
    </row>
    <row r="3969" spans="1:6" x14ac:dyDescent="0.3">
      <c r="A3969" s="299" t="s">
        <v>496</v>
      </c>
      <c r="B3969" s="299" t="s">
        <v>189</v>
      </c>
      <c r="C3969" s="299" t="s">
        <v>36</v>
      </c>
      <c r="D3969" s="302">
        <v>0.42105263157894735</v>
      </c>
      <c r="E3969" s="302">
        <v>528</v>
      </c>
      <c r="F3969" s="299" t="s">
        <v>316</v>
      </c>
    </row>
    <row r="3970" spans="1:6" x14ac:dyDescent="0.3">
      <c r="A3970" s="299" t="s">
        <v>496</v>
      </c>
      <c r="B3970" s="299" t="s">
        <v>189</v>
      </c>
      <c r="C3970" s="299" t="s">
        <v>36</v>
      </c>
      <c r="D3970" s="302">
        <v>0.36842105263157893</v>
      </c>
      <c r="E3970" s="302">
        <v>616</v>
      </c>
      <c r="F3970" s="299" t="s">
        <v>96</v>
      </c>
    </row>
    <row r="3971" spans="1:6" x14ac:dyDescent="0.3">
      <c r="A3971" s="299" t="s">
        <v>496</v>
      </c>
      <c r="B3971" s="299" t="s">
        <v>189</v>
      </c>
      <c r="C3971" s="299" t="s">
        <v>36</v>
      </c>
      <c r="D3971" s="302">
        <v>1.5789473684210527</v>
      </c>
      <c r="E3971" s="302">
        <v>620</v>
      </c>
      <c r="F3971" s="299" t="s">
        <v>109</v>
      </c>
    </row>
    <row r="3972" spans="1:6" x14ac:dyDescent="0.3">
      <c r="A3972" s="299" t="s">
        <v>496</v>
      </c>
      <c r="B3972" s="299" t="s">
        <v>189</v>
      </c>
      <c r="C3972" s="299" t="s">
        <v>36</v>
      </c>
      <c r="D3972" s="302">
        <v>1.2105263157894737</v>
      </c>
      <c r="E3972" s="302">
        <v>642</v>
      </c>
      <c r="F3972" s="299" t="s">
        <v>97</v>
      </c>
    </row>
    <row r="3973" spans="1:6" x14ac:dyDescent="0.3">
      <c r="A3973" s="299" t="s">
        <v>496</v>
      </c>
      <c r="B3973" s="299" t="s">
        <v>189</v>
      </c>
      <c r="C3973" s="299" t="s">
        <v>36</v>
      </c>
      <c r="D3973" s="302">
        <v>36.684210526315788</v>
      </c>
      <c r="E3973" s="302">
        <v>724</v>
      </c>
      <c r="F3973" s="299" t="s">
        <v>223</v>
      </c>
    </row>
    <row r="3974" spans="1:6" x14ac:dyDescent="0.3">
      <c r="A3974" s="299" t="s">
        <v>496</v>
      </c>
      <c r="B3974" s="299" t="s">
        <v>189</v>
      </c>
      <c r="C3974" s="299" t="s">
        <v>36</v>
      </c>
      <c r="D3974" s="302">
        <v>0.31578947368421051</v>
      </c>
      <c r="E3974" s="302">
        <v>804</v>
      </c>
      <c r="F3974" s="299" t="s">
        <v>98</v>
      </c>
    </row>
    <row r="3975" spans="1:6" x14ac:dyDescent="0.3">
      <c r="A3975" s="299" t="s">
        <v>496</v>
      </c>
      <c r="B3975" s="299" t="s">
        <v>189</v>
      </c>
      <c r="C3975" s="299" t="s">
        <v>36</v>
      </c>
      <c r="D3975" s="302">
        <v>1.1578947368421053</v>
      </c>
      <c r="E3975" s="302">
        <v>826</v>
      </c>
      <c r="F3975" s="299" t="s">
        <v>110</v>
      </c>
    </row>
    <row r="3976" spans="1:6" x14ac:dyDescent="0.3">
      <c r="A3976" s="299" t="s">
        <v>496</v>
      </c>
      <c r="B3976" s="299" t="s">
        <v>189</v>
      </c>
      <c r="C3976" s="299" t="s">
        <v>36</v>
      </c>
      <c r="D3976" s="302">
        <v>5.2631578947368418E-2</v>
      </c>
      <c r="E3976" s="302">
        <v>953</v>
      </c>
      <c r="F3976" s="299" t="s">
        <v>189</v>
      </c>
    </row>
  </sheetData>
  <pageMargins left="0.7" right="0.7" top="0.75" bottom="0.75" header="0.3" footer="0.3"/>
  <pageSetup paperSize="9" orientation="portrait" r:id="rId1"/>
  <legacyDrawing r:id="rId2"/>
  <tableParts count="1">
    <tablePart r:id="rId3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11">
    <pageSetUpPr fitToPage="1"/>
  </sheetPr>
  <dimension ref="A1:Y240"/>
  <sheetViews>
    <sheetView showGridLines="0" zoomScale="80" zoomScaleNormal="80" workbookViewId="0"/>
  </sheetViews>
  <sheetFormatPr baseColWidth="10" defaultColWidth="11.5546875" defaultRowHeight="14.4" x14ac:dyDescent="0.3"/>
  <cols>
    <col min="1" max="1" width="3.88671875" style="4" bestFit="1" customWidth="1"/>
    <col min="2" max="2" width="17.88671875" style="4" customWidth="1"/>
    <col min="3" max="4" width="13.5546875" style="4" customWidth="1"/>
    <col min="5" max="5" width="11.5546875" style="4"/>
    <col min="6" max="6" width="16" style="4" customWidth="1"/>
    <col min="7" max="7" width="15.6640625" style="4" customWidth="1"/>
    <col min="8" max="8" width="18.5546875" style="4" customWidth="1"/>
    <col min="9" max="9" width="14" style="4" customWidth="1"/>
    <col min="10" max="10" width="16" style="4" customWidth="1"/>
    <col min="11" max="11" width="18.44140625" style="4" customWidth="1"/>
    <col min="12" max="12" width="13.33203125" style="4" bestFit="1" customWidth="1"/>
    <col min="13" max="13" width="16.109375" style="4" customWidth="1"/>
    <col min="14" max="14" width="12.33203125" style="4" bestFit="1" customWidth="1"/>
    <col min="15" max="15" width="13.44140625" style="4" customWidth="1"/>
    <col min="16" max="16" width="14.88671875" style="4" customWidth="1"/>
    <col min="17" max="17" width="16" style="4" customWidth="1"/>
    <col min="18" max="18" width="18.88671875" style="4" customWidth="1"/>
    <col min="19" max="19" width="13.33203125" style="4" bestFit="1" customWidth="1"/>
    <col min="20" max="20" width="13.5546875" style="4" bestFit="1" customWidth="1"/>
    <col min="21" max="21" width="17.33203125" style="4" customWidth="1"/>
    <col min="22" max="22" width="11.5546875" style="4"/>
    <col min="23" max="23" width="25.5546875" style="4" customWidth="1"/>
    <col min="24" max="24" width="17.88671875" style="4" customWidth="1"/>
    <col min="25" max="25" width="8.109375" style="4" customWidth="1"/>
    <col min="26" max="16384" width="11.5546875" style="29"/>
  </cols>
  <sheetData>
    <row r="1" spans="1:25" customFormat="1" x14ac:dyDescent="0.3">
      <c r="A1" s="142"/>
    </row>
    <row r="2" spans="1:25" ht="15.6" x14ac:dyDescent="0.3">
      <c r="A2" s="108" t="str">
        <f>MesAnnoSeleccionado</f>
        <v>Marzo 2024</v>
      </c>
      <c r="B2" s="108"/>
      <c r="C2" s="108"/>
      <c r="D2" s="108"/>
      <c r="E2" s="108"/>
      <c r="F2" s="108"/>
      <c r="G2" s="108"/>
      <c r="H2" s="108"/>
      <c r="I2" s="108"/>
      <c r="J2" s="108"/>
      <c r="K2" s="108"/>
      <c r="L2" s="108"/>
      <c r="M2" s="108"/>
      <c r="N2" s="108"/>
      <c r="O2" s="108"/>
      <c r="P2" s="108"/>
      <c r="Q2" s="108"/>
      <c r="R2" s="108"/>
      <c r="S2" s="108"/>
      <c r="T2" s="108"/>
      <c r="U2" s="108"/>
      <c r="V2" s="108"/>
      <c r="W2" s="108"/>
      <c r="X2" s="108"/>
      <c r="Y2" s="108"/>
    </row>
    <row r="3" spans="1:25" customFormat="1" ht="15.75" customHeight="1" x14ac:dyDescent="0.3">
      <c r="A3" s="266" t="s">
        <v>467</v>
      </c>
      <c r="B3" s="266"/>
      <c r="C3" s="266"/>
      <c r="D3" s="266"/>
      <c r="E3" s="266"/>
      <c r="F3" s="266"/>
      <c r="G3" s="197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  <c r="Y3" s="109"/>
    </row>
    <row r="4" spans="1:25" s="151" customFormat="1" ht="15" customHeight="1" x14ac:dyDescent="0.3">
      <c r="A4" s="273" t="s">
        <v>444</v>
      </c>
      <c r="B4" s="273"/>
      <c r="C4" s="273"/>
      <c r="D4" s="273"/>
      <c r="E4" s="273"/>
      <c r="F4" s="273"/>
      <c r="G4" s="273"/>
      <c r="H4" s="297"/>
      <c r="I4" s="149"/>
      <c r="J4" s="149"/>
      <c r="K4" s="149"/>
      <c r="L4" s="149"/>
      <c r="M4" s="149"/>
      <c r="N4" s="149"/>
      <c r="O4" s="149"/>
      <c r="P4" s="149"/>
      <c r="Q4" s="149"/>
      <c r="R4" s="149"/>
      <c r="S4" s="149"/>
      <c r="T4" s="149"/>
      <c r="U4" s="149"/>
      <c r="V4" s="149"/>
      <c r="W4" s="149"/>
      <c r="X4" s="149"/>
      <c r="Y4" s="149"/>
    </row>
    <row r="5" spans="1:25" s="151" customFormat="1" ht="15" customHeight="1" x14ac:dyDescent="0.3">
      <c r="A5" s="273" t="s">
        <v>442</v>
      </c>
      <c r="B5" s="273"/>
      <c r="C5" s="273"/>
      <c r="D5" s="273"/>
      <c r="E5" s="273"/>
      <c r="F5" s="273"/>
      <c r="G5" s="273"/>
      <c r="H5" s="297"/>
      <c r="I5" s="149"/>
      <c r="J5" s="149"/>
      <c r="K5" s="149"/>
      <c r="L5" s="149"/>
      <c r="M5" s="149"/>
      <c r="N5" s="149"/>
      <c r="O5" s="149"/>
      <c r="P5" s="149"/>
      <c r="Q5" s="149"/>
      <c r="R5" s="149"/>
      <c r="S5" s="149"/>
      <c r="T5" s="149"/>
      <c r="U5" s="149"/>
      <c r="V5" s="149"/>
      <c r="W5" s="149"/>
      <c r="X5" s="149"/>
      <c r="Y5" s="149"/>
    </row>
    <row r="6" spans="1:25" customFormat="1" ht="15" customHeight="1" x14ac:dyDescent="0.3">
      <c r="A6" s="109"/>
      <c r="B6" s="109"/>
      <c r="C6" s="109"/>
      <c r="D6" s="109"/>
      <c r="E6" s="109"/>
      <c r="F6" s="109"/>
      <c r="G6" s="109"/>
      <c r="H6" s="109"/>
      <c r="I6" s="109"/>
      <c r="J6" s="109"/>
      <c r="K6" s="109"/>
      <c r="L6" s="109"/>
      <c r="M6" s="109"/>
      <c r="N6" s="109"/>
      <c r="O6" s="109"/>
      <c r="P6" s="109"/>
      <c r="Q6" s="109"/>
      <c r="R6" s="109"/>
      <c r="S6" s="109"/>
      <c r="T6" s="109"/>
      <c r="U6" s="109"/>
      <c r="V6" s="109"/>
      <c r="W6" s="109"/>
      <c r="X6" s="109"/>
      <c r="Y6" s="109"/>
    </row>
    <row r="7" spans="1:25" ht="15" customHeight="1" thickBot="1" x14ac:dyDescent="0.35">
      <c r="A7" s="266" t="s">
        <v>445</v>
      </c>
      <c r="B7" s="266"/>
      <c r="C7" s="266"/>
      <c r="D7" s="266"/>
      <c r="E7" s="266"/>
      <c r="F7" s="266"/>
      <c r="G7" s="266"/>
      <c r="H7" s="266"/>
      <c r="I7" s="266"/>
      <c r="J7" s="266"/>
      <c r="K7" s="266"/>
      <c r="L7" s="266"/>
      <c r="M7" s="266"/>
      <c r="N7" s="266"/>
      <c r="O7" s="266"/>
      <c r="P7" s="266"/>
      <c r="Q7" s="266"/>
      <c r="R7" s="266"/>
      <c r="S7" s="266"/>
      <c r="T7" s="266"/>
      <c r="U7" s="266"/>
      <c r="V7" s="266"/>
      <c r="W7" s="266"/>
      <c r="X7" s="266"/>
      <c r="Y7" s="266"/>
    </row>
    <row r="8" spans="1:25" customFormat="1" ht="18.75" customHeight="1" x14ac:dyDescent="0.3">
      <c r="A8" s="267" t="s">
        <v>70</v>
      </c>
      <c r="B8" s="268"/>
      <c r="C8" s="294" t="s">
        <v>155</v>
      </c>
      <c r="D8" s="251"/>
      <c r="E8" s="251"/>
      <c r="F8" s="251"/>
      <c r="G8" s="251"/>
      <c r="H8" s="251"/>
      <c r="I8" s="251"/>
      <c r="J8" s="251"/>
      <c r="K8" s="251"/>
      <c r="L8" s="251"/>
      <c r="M8" s="251"/>
      <c r="N8" s="251"/>
      <c r="O8" s="251"/>
      <c r="P8" s="251"/>
      <c r="Q8" s="251"/>
      <c r="R8" s="251"/>
      <c r="S8" s="251"/>
      <c r="T8" s="251"/>
      <c r="U8" s="251"/>
      <c r="V8" s="251"/>
      <c r="W8" s="251"/>
      <c r="X8" s="251"/>
      <c r="Y8" s="252"/>
    </row>
    <row r="9" spans="1:25" customFormat="1" ht="29.25" customHeight="1" x14ac:dyDescent="0.3">
      <c r="A9" s="269"/>
      <c r="B9" s="270"/>
      <c r="C9" s="217" t="s">
        <v>161</v>
      </c>
      <c r="D9" s="281" t="s">
        <v>127</v>
      </c>
      <c r="E9" s="281" t="s">
        <v>128</v>
      </c>
      <c r="F9" s="281" t="s">
        <v>129</v>
      </c>
      <c r="G9" s="286" t="s">
        <v>130</v>
      </c>
      <c r="H9" s="286" t="s">
        <v>131</v>
      </c>
      <c r="I9" s="281" t="s">
        <v>132</v>
      </c>
      <c r="J9" s="286" t="s">
        <v>133</v>
      </c>
      <c r="K9" s="281" t="s">
        <v>134</v>
      </c>
      <c r="L9" s="281" t="s">
        <v>135</v>
      </c>
      <c r="M9" s="281" t="s">
        <v>136</v>
      </c>
      <c r="N9" s="281" t="s">
        <v>137</v>
      </c>
      <c r="O9" s="281" t="s">
        <v>138</v>
      </c>
      <c r="P9" s="281" t="s">
        <v>139</v>
      </c>
      <c r="Q9" s="281" t="s">
        <v>140</v>
      </c>
      <c r="R9" s="281" t="s">
        <v>141</v>
      </c>
      <c r="S9" s="281" t="s">
        <v>142</v>
      </c>
      <c r="T9" s="281" t="s">
        <v>143</v>
      </c>
      <c r="U9" s="281" t="s">
        <v>144</v>
      </c>
      <c r="V9" s="281" t="s">
        <v>145</v>
      </c>
      <c r="W9" s="283" t="s">
        <v>146</v>
      </c>
      <c r="X9" s="281" t="s">
        <v>147</v>
      </c>
      <c r="Y9" s="279" t="s">
        <v>89</v>
      </c>
    </row>
    <row r="10" spans="1:25" customFormat="1" ht="57" customHeight="1" x14ac:dyDescent="0.3">
      <c r="A10" s="269"/>
      <c r="B10" s="270"/>
      <c r="C10" s="217"/>
      <c r="D10" s="282"/>
      <c r="E10" s="282"/>
      <c r="F10" s="282"/>
      <c r="G10" s="287"/>
      <c r="H10" s="287"/>
      <c r="I10" s="282"/>
      <c r="J10" s="287"/>
      <c r="K10" s="282"/>
      <c r="L10" s="282"/>
      <c r="M10" s="282"/>
      <c r="N10" s="282"/>
      <c r="O10" s="282"/>
      <c r="P10" s="282"/>
      <c r="Q10" s="282"/>
      <c r="R10" s="282"/>
      <c r="S10" s="282"/>
      <c r="T10" s="282"/>
      <c r="U10" s="282"/>
      <c r="V10" s="282"/>
      <c r="W10" s="284"/>
      <c r="X10" s="282"/>
      <c r="Y10" s="280"/>
    </row>
    <row r="11" spans="1:25" customFormat="1" ht="16.2" thickBot="1" x14ac:dyDescent="0.35">
      <c r="A11" s="277"/>
      <c r="B11" s="293"/>
      <c r="C11" s="295"/>
      <c r="D11" s="31" t="s">
        <v>47</v>
      </c>
      <c r="E11" s="31" t="s">
        <v>48</v>
      </c>
      <c r="F11" s="31" t="s">
        <v>49</v>
      </c>
      <c r="G11" s="31" t="s">
        <v>50</v>
      </c>
      <c r="H11" s="31" t="s">
        <v>51</v>
      </c>
      <c r="I11" s="31" t="s">
        <v>52</v>
      </c>
      <c r="J11" s="31" t="s">
        <v>53</v>
      </c>
      <c r="K11" s="31" t="s">
        <v>54</v>
      </c>
      <c r="L11" s="31" t="s">
        <v>55</v>
      </c>
      <c r="M11" s="31" t="s">
        <v>56</v>
      </c>
      <c r="N11" s="31" t="s">
        <v>57</v>
      </c>
      <c r="O11" s="31" t="s">
        <v>58</v>
      </c>
      <c r="P11" s="31" t="s">
        <v>59</v>
      </c>
      <c r="Q11" s="31" t="s">
        <v>60</v>
      </c>
      <c r="R11" s="31" t="s">
        <v>61</v>
      </c>
      <c r="S11" s="31" t="s">
        <v>62</v>
      </c>
      <c r="T11" s="31" t="s">
        <v>63</v>
      </c>
      <c r="U11" s="31" t="s">
        <v>64</v>
      </c>
      <c r="V11" s="31" t="s">
        <v>65</v>
      </c>
      <c r="W11" s="31" t="s">
        <v>67</v>
      </c>
      <c r="X11" s="31" t="s">
        <v>66</v>
      </c>
      <c r="Y11" s="32" t="s">
        <v>85</v>
      </c>
    </row>
    <row r="12" spans="1:25" ht="16.5" customHeight="1" thickBot="1" x14ac:dyDescent="0.35">
      <c r="A12" s="243" t="s">
        <v>68</v>
      </c>
      <c r="B12" s="244"/>
      <c r="C12" s="48">
        <f t="shared" ref="C12:Y12" si="0">C13+C22+C26+C28+C30+C33+C45+C35+C51+C56+C60+C63+C68+C70+C72+C74+C78+C80+C81</f>
        <v>438902.42105263175</v>
      </c>
      <c r="D12" s="88">
        <f t="shared" si="0"/>
        <v>4106.105263157895</v>
      </c>
      <c r="E12" s="89">
        <f t="shared" si="0"/>
        <v>87.473684210526287</v>
      </c>
      <c r="F12" s="89">
        <f t="shared" si="0"/>
        <v>12134.684210526319</v>
      </c>
      <c r="G12" s="89">
        <f t="shared" si="0"/>
        <v>107.89473684210526</v>
      </c>
      <c r="H12" s="89">
        <f t="shared" si="0"/>
        <v>160.94736842105263</v>
      </c>
      <c r="I12" s="89">
        <f t="shared" si="0"/>
        <v>62433.421052631573</v>
      </c>
      <c r="J12" s="89">
        <f t="shared" si="0"/>
        <v>101508.36842105264</v>
      </c>
      <c r="K12" s="89">
        <f t="shared" si="0"/>
        <v>33622</v>
      </c>
      <c r="L12" s="89">
        <f t="shared" si="0"/>
        <v>73820.842105263146</v>
      </c>
      <c r="M12" s="89">
        <f t="shared" si="0"/>
        <v>15564.105263157893</v>
      </c>
      <c r="N12" s="89">
        <f t="shared" si="0"/>
        <v>3472.9999999999995</v>
      </c>
      <c r="O12" s="89">
        <f t="shared" si="0"/>
        <v>9875.2631578947367</v>
      </c>
      <c r="P12" s="89">
        <f t="shared" si="0"/>
        <v>30499.842105263157</v>
      </c>
      <c r="Q12" s="89">
        <f t="shared" si="0"/>
        <v>25257.157894736843</v>
      </c>
      <c r="R12" s="89">
        <f t="shared" si="0"/>
        <v>90.736842105263122</v>
      </c>
      <c r="S12" s="89">
        <f t="shared" si="0"/>
        <v>14652.94736842105</v>
      </c>
      <c r="T12" s="89">
        <f t="shared" si="0"/>
        <v>8861.3157894736833</v>
      </c>
      <c r="U12" s="89">
        <f t="shared" si="0"/>
        <v>8182.4736842105258</v>
      </c>
      <c r="V12" s="89">
        <f t="shared" si="0"/>
        <v>34375.736842105267</v>
      </c>
      <c r="W12" s="89">
        <f t="shared" si="0"/>
        <v>63.105263157894726</v>
      </c>
      <c r="X12" s="89">
        <f t="shared" si="0"/>
        <v>24.999999999999993</v>
      </c>
      <c r="Y12" s="90">
        <f t="shared" si="0"/>
        <v>0</v>
      </c>
    </row>
    <row r="13" spans="1:25" ht="15.6" x14ac:dyDescent="0.3">
      <c r="A13" s="245" t="s">
        <v>37</v>
      </c>
      <c r="B13" s="246"/>
      <c r="C13" s="54">
        <f t="shared" ref="C13:Y13" si="1">SUM(C14:C21)</f>
        <v>60777.84210526316</v>
      </c>
      <c r="D13" s="52">
        <f>SUM(D14:D21)</f>
        <v>995.63157894736855</v>
      </c>
      <c r="E13" s="55">
        <f t="shared" si="1"/>
        <v>11.894736842105258</v>
      </c>
      <c r="F13" s="55">
        <f t="shared" si="1"/>
        <v>1373.5789473684208</v>
      </c>
      <c r="G13" s="55">
        <f t="shared" si="1"/>
        <v>17.421052631578949</v>
      </c>
      <c r="H13" s="55">
        <f t="shared" si="1"/>
        <v>19</v>
      </c>
      <c r="I13" s="55">
        <f t="shared" si="1"/>
        <v>6054.8421052631566</v>
      </c>
      <c r="J13" s="55">
        <f t="shared" si="1"/>
        <v>16387.842105263157</v>
      </c>
      <c r="K13" s="55">
        <f t="shared" si="1"/>
        <v>2837.4210526315792</v>
      </c>
      <c r="L13" s="55">
        <f t="shared" si="1"/>
        <v>9120.6315789473683</v>
      </c>
      <c r="M13" s="55">
        <f t="shared" si="1"/>
        <v>2281.9473684210529</v>
      </c>
      <c r="N13" s="55">
        <f t="shared" si="1"/>
        <v>562.84210526315792</v>
      </c>
      <c r="O13" s="55">
        <f t="shared" si="1"/>
        <v>2922.1578947368421</v>
      </c>
      <c r="P13" s="55">
        <f t="shared" si="1"/>
        <v>4603.9473684210525</v>
      </c>
      <c r="Q13" s="55">
        <f t="shared" si="1"/>
        <v>3853.4210526315792</v>
      </c>
      <c r="R13" s="55">
        <f t="shared" si="1"/>
        <v>11.368421052631579</v>
      </c>
      <c r="S13" s="55">
        <f t="shared" si="1"/>
        <v>2454.0526315789471</v>
      </c>
      <c r="T13" s="55">
        <f t="shared" si="1"/>
        <v>1382.1578947368423</v>
      </c>
      <c r="U13" s="55">
        <f t="shared" si="1"/>
        <v>1249.9473684210525</v>
      </c>
      <c r="V13" s="55">
        <f t="shared" si="1"/>
        <v>4624.2631578947376</v>
      </c>
      <c r="W13" s="55">
        <f t="shared" si="1"/>
        <v>10.473684210526315</v>
      </c>
      <c r="X13" s="55">
        <f t="shared" si="1"/>
        <v>2.9999999999999987</v>
      </c>
      <c r="Y13" s="54">
        <f t="shared" si="1"/>
        <v>0</v>
      </c>
    </row>
    <row r="14" spans="1:25" ht="15.6" x14ac:dyDescent="0.3">
      <c r="A14" s="6">
        <v>4</v>
      </c>
      <c r="B14" s="7" t="s">
        <v>162</v>
      </c>
      <c r="C14" s="59">
        <f>SUM(D14:Y14)</f>
        <v>6961.6315789473683</v>
      </c>
      <c r="D14" s="60">
        <f>SUMIFS('DATOS PEST12'!$E:$E,'DATOS PEST12'!$A:$A,INDICE!$C$13,'DATOS PEST12'!$D:$D,'6. RETA (No Seta) Prov-SECCION'!D$11,'DATOS PEST12'!$B:$B,'6. RETA (No Seta) Prov-SECCION'!$A14,'DATOS PEST12'!$F:$F,"R.E.AUTONOMOS (NO SETA)")</f>
        <v>424.31578947368428</v>
      </c>
      <c r="E14" s="62">
        <f>SUMIFS('DATOS PEST12'!$E:$E,'DATOS PEST12'!$A:$A,INDICE!$C$13,'DATOS PEST12'!$D:$D,'6. RETA (No Seta) Prov-SECCION'!E$11,'DATOS PEST12'!$B:$B,'6. RETA (No Seta) Prov-SECCION'!$A14,'DATOS PEST12'!$F:$F,"R.E.AUTONOMOS (NO SETA)")</f>
        <v>1.9999999999999991</v>
      </c>
      <c r="F14" s="62">
        <f>SUMIFS('DATOS PEST12'!$E:$E,'DATOS PEST12'!$A:$A,INDICE!$C$13,'DATOS PEST12'!$D:$D,'6. RETA (No Seta) Prov-SECCION'!F$11,'DATOS PEST12'!$B:$B,'6. RETA (No Seta) Prov-SECCION'!$A14,'DATOS PEST12'!$F:$F,"R.E.AUTONOMOS (NO SETA)")</f>
        <v>153.63157894736838</v>
      </c>
      <c r="G14" s="62">
        <f>SUMIFS('DATOS PEST12'!$E:$E,'DATOS PEST12'!$A:$A,INDICE!$C$13,'DATOS PEST12'!$D:$D,'6. RETA (No Seta) Prov-SECCION'!G$11,'DATOS PEST12'!$B:$B,'6. RETA (No Seta) Prov-SECCION'!$A14,'DATOS PEST12'!$F:$F,"R.E.AUTONOMOS (NO SETA)")</f>
        <v>0.99999999999999956</v>
      </c>
      <c r="H14" s="62">
        <f>SUMIFS('DATOS PEST12'!$E:$E,'DATOS PEST12'!$A:$A,INDICE!$C$13,'DATOS PEST12'!$D:$D,'6. RETA (No Seta) Prov-SECCION'!H$11,'DATOS PEST12'!$B:$B,'6. RETA (No Seta) Prov-SECCION'!$A14,'DATOS PEST12'!$F:$F,"R.E.AUTONOMOS (NO SETA)")</f>
        <v>4</v>
      </c>
      <c r="I14" s="62">
        <f>SUMIFS('DATOS PEST12'!$E:$E,'DATOS PEST12'!$A:$A,INDICE!$C$13,'DATOS PEST12'!$D:$D,'6. RETA (No Seta) Prov-SECCION'!I$11,'DATOS PEST12'!$B:$B,'6. RETA (No Seta) Prov-SECCION'!$A14,'DATOS PEST12'!$F:$F,"R.E.AUTONOMOS (NO SETA)")</f>
        <v>929.8947368421052</v>
      </c>
      <c r="J14" s="62">
        <f>SUMIFS('DATOS PEST12'!$E:$E,'DATOS PEST12'!$A:$A,INDICE!$C$13,'DATOS PEST12'!$D:$D,'6. RETA (No Seta) Prov-SECCION'!J$11,'DATOS PEST12'!$B:$B,'6. RETA (No Seta) Prov-SECCION'!$A14,'DATOS PEST12'!$F:$F,"R.E.AUTONOMOS (NO SETA)")</f>
        <v>1995.7368421052631</v>
      </c>
      <c r="K14" s="62">
        <f>SUMIFS('DATOS PEST12'!$E:$E,'DATOS PEST12'!$A:$A,INDICE!$C$13,'DATOS PEST12'!$D:$D,'6. RETA (No Seta) Prov-SECCION'!K$11,'DATOS PEST12'!$B:$B,'6. RETA (No Seta) Prov-SECCION'!$A14,'DATOS PEST12'!$F:$F,"R.E.AUTONOMOS (NO SETA)")</f>
        <v>302.57894736842104</v>
      </c>
      <c r="L14" s="62">
        <f>SUMIFS('DATOS PEST12'!$E:$E,'DATOS PEST12'!$A:$A,INDICE!$C$13,'DATOS PEST12'!$D:$D,'6. RETA (No Seta) Prov-SECCION'!L$11,'DATOS PEST12'!$B:$B,'6. RETA (No Seta) Prov-SECCION'!$A14,'DATOS PEST12'!$F:$F,"R.E.AUTONOMOS (NO SETA)")</f>
        <v>1128.7894736842104</v>
      </c>
      <c r="M14" s="62">
        <f>SUMIFS('DATOS PEST12'!$E:$E,'DATOS PEST12'!$A:$A,INDICE!$C$13,'DATOS PEST12'!$D:$D,'6. RETA (No Seta) Prov-SECCION'!M$11,'DATOS PEST12'!$B:$B,'6. RETA (No Seta) Prov-SECCION'!$A14,'DATOS PEST12'!$F:$F,"R.E.AUTONOMOS (NO SETA)")</f>
        <v>168.52631578947376</v>
      </c>
      <c r="N14" s="62">
        <f>SUMIFS('DATOS PEST12'!$E:$E,'DATOS PEST12'!$A:$A,INDICE!$C$13,'DATOS PEST12'!$D:$D,'6. RETA (No Seta) Prov-SECCION'!N$11,'DATOS PEST12'!$B:$B,'6. RETA (No Seta) Prov-SECCION'!$A14,'DATOS PEST12'!$F:$F,"R.E.AUTONOMOS (NO SETA)")</f>
        <v>41.631578947368425</v>
      </c>
      <c r="O14" s="62">
        <f>SUMIFS('DATOS PEST12'!$E:$E,'DATOS PEST12'!$A:$A,INDICE!$C$13,'DATOS PEST12'!$D:$D,'6. RETA (No Seta) Prov-SECCION'!O$11,'DATOS PEST12'!$B:$B,'6. RETA (No Seta) Prov-SECCION'!$A14,'DATOS PEST12'!$F:$F,"R.E.AUTONOMOS (NO SETA)")</f>
        <v>135.78947368421052</v>
      </c>
      <c r="P14" s="62">
        <f>SUMIFS('DATOS PEST12'!$E:$E,'DATOS PEST12'!$A:$A,INDICE!$C$13,'DATOS PEST12'!$D:$D,'6. RETA (No Seta) Prov-SECCION'!P$11,'DATOS PEST12'!$B:$B,'6. RETA (No Seta) Prov-SECCION'!$A14,'DATOS PEST12'!$F:$F,"R.E.AUTONOMOS (NO SETA)")</f>
        <v>267.94736842105266</v>
      </c>
      <c r="Q14" s="62">
        <f>SUMIFS('DATOS PEST12'!$E:$E,'DATOS PEST12'!$A:$A,INDICE!$C$13,'DATOS PEST12'!$D:$D,'6. RETA (No Seta) Prov-SECCION'!Q$11,'DATOS PEST12'!$B:$B,'6. RETA (No Seta) Prov-SECCION'!$A14,'DATOS PEST12'!$F:$F,"R.E.AUTONOMOS (NO SETA)")</f>
        <v>374.68421052631572</v>
      </c>
      <c r="R14" s="62">
        <f>SUMIFS('DATOS PEST12'!$E:$E,'DATOS PEST12'!$A:$A,INDICE!$C$13,'DATOS PEST12'!$D:$D,'6. RETA (No Seta) Prov-SECCION'!R$11,'DATOS PEST12'!$B:$B,'6. RETA (No Seta) Prov-SECCION'!$A14,'DATOS PEST12'!$F:$F,"R.E.AUTONOMOS (NO SETA)")</f>
        <v>0.99999999999999956</v>
      </c>
      <c r="S14" s="62">
        <f>SUMIFS('DATOS PEST12'!$E:$E,'DATOS PEST12'!$A:$A,INDICE!$C$13,'DATOS PEST12'!$D:$D,'6. RETA (No Seta) Prov-SECCION'!S$11,'DATOS PEST12'!$B:$B,'6. RETA (No Seta) Prov-SECCION'!$A14,'DATOS PEST12'!$F:$F,"R.E.AUTONOMOS (NO SETA)")</f>
        <v>236.36842105263156</v>
      </c>
      <c r="T14" s="62">
        <f>SUMIFS('DATOS PEST12'!$E:$E,'DATOS PEST12'!$A:$A,INDICE!$C$13,'DATOS PEST12'!$D:$D,'6. RETA (No Seta) Prov-SECCION'!T$11,'DATOS PEST12'!$B:$B,'6. RETA (No Seta) Prov-SECCION'!$A14,'DATOS PEST12'!$F:$F,"R.E.AUTONOMOS (NO SETA)")</f>
        <v>81.473684210526329</v>
      </c>
      <c r="U14" s="62">
        <f>SUMIFS('DATOS PEST12'!$E:$E,'DATOS PEST12'!$A:$A,INDICE!$C$13,'DATOS PEST12'!$D:$D,'6. RETA (No Seta) Prov-SECCION'!U$11,'DATOS PEST12'!$B:$B,'6. RETA (No Seta) Prov-SECCION'!$A14,'DATOS PEST12'!$F:$F,"R.E.AUTONOMOS (NO SETA)")</f>
        <v>102.73684210526315</v>
      </c>
      <c r="V14" s="62">
        <f>SUMIFS('DATOS PEST12'!$E:$E,'DATOS PEST12'!$A:$A,INDICE!$C$13,'DATOS PEST12'!$D:$D,'6. RETA (No Seta) Prov-SECCION'!V$11,'DATOS PEST12'!$B:$B,'6. RETA (No Seta) Prov-SECCION'!$A14,'DATOS PEST12'!$F:$F,"R.E.AUTONOMOS (NO SETA)")</f>
        <v>603.52631578947376</v>
      </c>
      <c r="W14" s="62">
        <f>SUMIFS('DATOS PEST12'!$E:$E,'DATOS PEST12'!$A:$A,INDICE!$C$13,'DATOS PEST12'!$D:$D,'6. RETA (No Seta) Prov-SECCION'!W$11,'DATOS PEST12'!$B:$B,'6. RETA (No Seta) Prov-SECCION'!$A14,'DATOS PEST12'!$F:$F,"R.E.AUTONOMOS (NO SETA)")</f>
        <v>4</v>
      </c>
      <c r="X14" s="62">
        <f>SUMIFS('DATOS PEST12'!$E:$E,'DATOS PEST12'!$A:$A,INDICE!$C$13,'DATOS PEST12'!$D:$D,'6. RETA (No Seta) Prov-SECCION'!X$11,'DATOS PEST12'!$B:$B,'6. RETA (No Seta) Prov-SECCION'!$A14,'DATOS PEST12'!$F:$F,"R.E.AUTONOMOS (NO SETA)")</f>
        <v>1.9999999999999991</v>
      </c>
      <c r="Y14" s="59">
        <f>SUMIFS('DATOS PEST12'!$E:$E,'DATOS PEST12'!$A:$A,INDICE!$C$13,'DATOS PEST12'!$D:$D,'6. RETA (No Seta) Prov-SECCION'!Y$11,'DATOS PEST12'!$B:$B,'6. RETA (No Seta) Prov-SECCION'!$A14,'DATOS PEST12'!$F:$F,"R.E.AUTONOMOS (NO SETA)")</f>
        <v>0</v>
      </c>
    </row>
    <row r="15" spans="1:25" ht="15.6" x14ac:dyDescent="0.3">
      <c r="A15" s="8">
        <v>11</v>
      </c>
      <c r="B15" s="9" t="s">
        <v>163</v>
      </c>
      <c r="C15" s="59">
        <f t="shared" ref="C15:C21" si="2">SUM(D15:Y15)</f>
        <v>5276.6842105263158</v>
      </c>
      <c r="D15" s="60">
        <f>SUMIFS('DATOS PEST12'!$E:$E,'DATOS PEST12'!$A:$A,INDICE!$C$13,'DATOS PEST12'!$D:$D,'6. RETA (No Seta) Prov-SECCION'!D$11,'DATOS PEST12'!$B:$B,'6. RETA (No Seta) Prov-SECCION'!$A15,'DATOS PEST12'!$F:$F,"R.E.AUTONOMOS (NO SETA)")</f>
        <v>31</v>
      </c>
      <c r="E15" s="62">
        <f>SUMIFS('DATOS PEST12'!$E:$E,'DATOS PEST12'!$A:$A,INDICE!$C$13,'DATOS PEST12'!$D:$D,'6. RETA (No Seta) Prov-SECCION'!E$11,'DATOS PEST12'!$B:$B,'6. RETA (No Seta) Prov-SECCION'!$A15,'DATOS PEST12'!$F:$F,"R.E.AUTONOMOS (NO SETA)")</f>
        <v>1.8947368421052624</v>
      </c>
      <c r="F15" s="62">
        <f>SUMIFS('DATOS PEST12'!$E:$E,'DATOS PEST12'!$A:$A,INDICE!$C$13,'DATOS PEST12'!$D:$D,'6. RETA (No Seta) Prov-SECCION'!F$11,'DATOS PEST12'!$B:$B,'6. RETA (No Seta) Prov-SECCION'!$A15,'DATOS PEST12'!$F:$F,"R.E.AUTONOMOS (NO SETA)")</f>
        <v>140.31578947368419</v>
      </c>
      <c r="G15" s="62">
        <f>SUMIFS('DATOS PEST12'!$E:$E,'DATOS PEST12'!$A:$A,INDICE!$C$13,'DATOS PEST12'!$D:$D,'6. RETA (No Seta) Prov-SECCION'!G$11,'DATOS PEST12'!$B:$B,'6. RETA (No Seta) Prov-SECCION'!$A15,'DATOS PEST12'!$F:$F,"R.E.AUTONOMOS (NO SETA)")</f>
        <v>3.4210526315789469</v>
      </c>
      <c r="H15" s="62">
        <f>SUMIFS('DATOS PEST12'!$E:$E,'DATOS PEST12'!$A:$A,INDICE!$C$13,'DATOS PEST12'!$D:$D,'6. RETA (No Seta) Prov-SECCION'!H$11,'DATOS PEST12'!$B:$B,'6. RETA (No Seta) Prov-SECCION'!$A15,'DATOS PEST12'!$F:$F,"R.E.AUTONOMOS (NO SETA)")</f>
        <v>1.9999999999999991</v>
      </c>
      <c r="I15" s="62">
        <f>SUMIFS('DATOS PEST12'!$E:$E,'DATOS PEST12'!$A:$A,INDICE!$C$13,'DATOS PEST12'!$D:$D,'6. RETA (No Seta) Prov-SECCION'!I$11,'DATOS PEST12'!$B:$B,'6. RETA (No Seta) Prov-SECCION'!$A15,'DATOS PEST12'!$F:$F,"R.E.AUTONOMOS (NO SETA)")</f>
        <v>303.42105263157896</v>
      </c>
      <c r="J15" s="62">
        <f>SUMIFS('DATOS PEST12'!$E:$E,'DATOS PEST12'!$A:$A,INDICE!$C$13,'DATOS PEST12'!$D:$D,'6. RETA (No Seta) Prov-SECCION'!J$11,'DATOS PEST12'!$B:$B,'6. RETA (No Seta) Prov-SECCION'!$A15,'DATOS PEST12'!$F:$F,"R.E.AUTONOMOS (NO SETA)")</f>
        <v>1816.1052631578946</v>
      </c>
      <c r="K15" s="62">
        <f>SUMIFS('DATOS PEST12'!$E:$E,'DATOS PEST12'!$A:$A,INDICE!$C$13,'DATOS PEST12'!$D:$D,'6. RETA (No Seta) Prov-SECCION'!K$11,'DATOS PEST12'!$B:$B,'6. RETA (No Seta) Prov-SECCION'!$A15,'DATOS PEST12'!$F:$F,"R.E.AUTONOMOS (NO SETA)")</f>
        <v>163.78947368421055</v>
      </c>
      <c r="L15" s="62">
        <f>SUMIFS('DATOS PEST12'!$E:$E,'DATOS PEST12'!$A:$A,INDICE!$C$13,'DATOS PEST12'!$D:$D,'6. RETA (No Seta) Prov-SECCION'!L$11,'DATOS PEST12'!$B:$B,'6. RETA (No Seta) Prov-SECCION'!$A15,'DATOS PEST12'!$F:$F,"R.E.AUTONOMOS (NO SETA)")</f>
        <v>874.15789473684208</v>
      </c>
      <c r="M15" s="62">
        <f>SUMIFS('DATOS PEST12'!$E:$E,'DATOS PEST12'!$A:$A,INDICE!$C$13,'DATOS PEST12'!$D:$D,'6. RETA (No Seta) Prov-SECCION'!M$11,'DATOS PEST12'!$B:$B,'6. RETA (No Seta) Prov-SECCION'!$A15,'DATOS PEST12'!$F:$F,"R.E.AUTONOMOS (NO SETA)")</f>
        <v>186.78947368421052</v>
      </c>
      <c r="N15" s="62">
        <f>SUMIFS('DATOS PEST12'!$E:$E,'DATOS PEST12'!$A:$A,INDICE!$C$13,'DATOS PEST12'!$D:$D,'6. RETA (No Seta) Prov-SECCION'!N$11,'DATOS PEST12'!$B:$B,'6. RETA (No Seta) Prov-SECCION'!$A15,'DATOS PEST12'!$F:$F,"R.E.AUTONOMOS (NO SETA)")</f>
        <v>37.631578947368425</v>
      </c>
      <c r="O15" s="62">
        <f>SUMIFS('DATOS PEST12'!$E:$E,'DATOS PEST12'!$A:$A,INDICE!$C$13,'DATOS PEST12'!$D:$D,'6. RETA (No Seta) Prov-SECCION'!O$11,'DATOS PEST12'!$B:$B,'6. RETA (No Seta) Prov-SECCION'!$A15,'DATOS PEST12'!$F:$F,"R.E.AUTONOMOS (NO SETA)")</f>
        <v>118.00000000000003</v>
      </c>
      <c r="P15" s="62">
        <f>SUMIFS('DATOS PEST12'!$E:$E,'DATOS PEST12'!$A:$A,INDICE!$C$13,'DATOS PEST12'!$D:$D,'6. RETA (No Seta) Prov-SECCION'!P$11,'DATOS PEST12'!$B:$B,'6. RETA (No Seta) Prov-SECCION'!$A15,'DATOS PEST12'!$F:$F,"R.E.AUTONOMOS (NO SETA)")</f>
        <v>394</v>
      </c>
      <c r="Q15" s="62">
        <f>SUMIFS('DATOS PEST12'!$E:$E,'DATOS PEST12'!$A:$A,INDICE!$C$13,'DATOS PEST12'!$D:$D,'6. RETA (No Seta) Prov-SECCION'!Q$11,'DATOS PEST12'!$B:$B,'6. RETA (No Seta) Prov-SECCION'!$A15,'DATOS PEST12'!$F:$F,"R.E.AUTONOMOS (NO SETA)")</f>
        <v>271.31578947368422</v>
      </c>
      <c r="R15" s="62">
        <f>SUMIFS('DATOS PEST12'!$E:$E,'DATOS PEST12'!$A:$A,INDICE!$C$13,'DATOS PEST12'!$D:$D,'6. RETA (No Seta) Prov-SECCION'!R$11,'DATOS PEST12'!$B:$B,'6. RETA (No Seta) Prov-SECCION'!$A15,'DATOS PEST12'!$F:$F,"R.E.AUTONOMOS (NO SETA)")</f>
        <v>0.99999999999999956</v>
      </c>
      <c r="S15" s="62">
        <f>SUMIFS('DATOS PEST12'!$E:$E,'DATOS PEST12'!$A:$A,INDICE!$C$13,'DATOS PEST12'!$D:$D,'6. RETA (No Seta) Prov-SECCION'!S$11,'DATOS PEST12'!$B:$B,'6. RETA (No Seta) Prov-SECCION'!$A15,'DATOS PEST12'!$F:$F,"R.E.AUTONOMOS (NO SETA)")</f>
        <v>312.21052631578948</v>
      </c>
      <c r="T15" s="62">
        <f>SUMIFS('DATOS PEST12'!$E:$E,'DATOS PEST12'!$A:$A,INDICE!$C$13,'DATOS PEST12'!$D:$D,'6. RETA (No Seta) Prov-SECCION'!T$11,'DATOS PEST12'!$B:$B,'6. RETA (No Seta) Prov-SECCION'!$A15,'DATOS PEST12'!$F:$F,"R.E.AUTONOMOS (NO SETA)")</f>
        <v>120.42105263157897</v>
      </c>
      <c r="U15" s="62">
        <f>SUMIFS('DATOS PEST12'!$E:$E,'DATOS PEST12'!$A:$A,INDICE!$C$13,'DATOS PEST12'!$D:$D,'6. RETA (No Seta) Prov-SECCION'!U$11,'DATOS PEST12'!$B:$B,'6. RETA (No Seta) Prov-SECCION'!$A15,'DATOS PEST12'!$F:$F,"R.E.AUTONOMOS (NO SETA)")</f>
        <v>123.10526315789474</v>
      </c>
      <c r="V15" s="62">
        <f>SUMIFS('DATOS PEST12'!$E:$E,'DATOS PEST12'!$A:$A,INDICE!$C$13,'DATOS PEST12'!$D:$D,'6. RETA (No Seta) Prov-SECCION'!V$11,'DATOS PEST12'!$B:$B,'6. RETA (No Seta) Prov-SECCION'!$A15,'DATOS PEST12'!$F:$F,"R.E.AUTONOMOS (NO SETA)")</f>
        <v>376.1052631578948</v>
      </c>
      <c r="W15" s="62">
        <f>SUMIFS('DATOS PEST12'!$E:$E,'DATOS PEST12'!$A:$A,INDICE!$C$13,'DATOS PEST12'!$D:$D,'6. RETA (No Seta) Prov-SECCION'!W$11,'DATOS PEST12'!$B:$B,'6. RETA (No Seta) Prov-SECCION'!$A15,'DATOS PEST12'!$F:$F,"R.E.AUTONOMOS (NO SETA)")</f>
        <v>0</v>
      </c>
      <c r="X15" s="62">
        <f>SUMIFS('DATOS PEST12'!$E:$E,'DATOS PEST12'!$A:$A,INDICE!$C$13,'DATOS PEST12'!$D:$D,'6. RETA (No Seta) Prov-SECCION'!X$11,'DATOS PEST12'!$B:$B,'6. RETA (No Seta) Prov-SECCION'!$A15,'DATOS PEST12'!$F:$F,"R.E.AUTONOMOS (NO SETA)")</f>
        <v>0</v>
      </c>
      <c r="Y15" s="59">
        <f>SUMIFS('DATOS PEST12'!$E:$E,'DATOS PEST12'!$A:$A,INDICE!$C$13,'DATOS PEST12'!$D:$D,'6. RETA (No Seta) Prov-SECCION'!Y$11,'DATOS PEST12'!$B:$B,'6. RETA (No Seta) Prov-SECCION'!$A15,'DATOS PEST12'!$F:$F,"R.E.AUTONOMOS (NO SETA)")</f>
        <v>0</v>
      </c>
    </row>
    <row r="16" spans="1:25" ht="15.6" x14ac:dyDescent="0.3">
      <c r="A16" s="8">
        <v>14</v>
      </c>
      <c r="B16" s="9" t="s">
        <v>164</v>
      </c>
      <c r="C16" s="59">
        <f t="shared" si="2"/>
        <v>1607.8421052631579</v>
      </c>
      <c r="D16" s="60">
        <f>SUMIFS('DATOS PEST12'!$E:$E,'DATOS PEST12'!$A:$A,INDICE!$C$13,'DATOS PEST12'!$D:$D,'6. RETA (No Seta) Prov-SECCION'!D$11,'DATOS PEST12'!$B:$B,'6. RETA (No Seta) Prov-SECCION'!$A16,'DATOS PEST12'!$F:$F,"R.E.AUTONOMOS (NO SETA)")</f>
        <v>19.999999999999996</v>
      </c>
      <c r="E16" s="62">
        <f>SUMIFS('DATOS PEST12'!$E:$E,'DATOS PEST12'!$A:$A,INDICE!$C$13,'DATOS PEST12'!$D:$D,'6. RETA (No Seta) Prov-SECCION'!E$11,'DATOS PEST12'!$B:$B,'6. RETA (No Seta) Prov-SECCION'!$A16,'DATOS PEST12'!$F:$F,"R.E.AUTONOMOS (NO SETA)")</f>
        <v>0</v>
      </c>
      <c r="F16" s="62">
        <f>SUMIFS('DATOS PEST12'!$E:$E,'DATOS PEST12'!$A:$A,INDICE!$C$13,'DATOS PEST12'!$D:$D,'6. RETA (No Seta) Prov-SECCION'!F$11,'DATOS PEST12'!$B:$B,'6. RETA (No Seta) Prov-SECCION'!$A16,'DATOS PEST12'!$F:$F,"R.E.AUTONOMOS (NO SETA)")</f>
        <v>42.842105263157904</v>
      </c>
      <c r="G16" s="62">
        <f>SUMIFS('DATOS PEST12'!$E:$E,'DATOS PEST12'!$A:$A,INDICE!$C$13,'DATOS PEST12'!$D:$D,'6. RETA (No Seta) Prov-SECCION'!G$11,'DATOS PEST12'!$B:$B,'6. RETA (No Seta) Prov-SECCION'!$A16,'DATOS PEST12'!$F:$F,"R.E.AUTONOMOS (NO SETA)")</f>
        <v>0</v>
      </c>
      <c r="H16" s="62">
        <f>SUMIFS('DATOS PEST12'!$E:$E,'DATOS PEST12'!$A:$A,INDICE!$C$13,'DATOS PEST12'!$D:$D,'6. RETA (No Seta) Prov-SECCION'!H$11,'DATOS PEST12'!$B:$B,'6. RETA (No Seta) Prov-SECCION'!$A16,'DATOS PEST12'!$F:$F,"R.E.AUTONOMOS (NO SETA)")</f>
        <v>0</v>
      </c>
      <c r="I16" s="62">
        <f>SUMIFS('DATOS PEST12'!$E:$E,'DATOS PEST12'!$A:$A,INDICE!$C$13,'DATOS PEST12'!$D:$D,'6. RETA (No Seta) Prov-SECCION'!I$11,'DATOS PEST12'!$B:$B,'6. RETA (No Seta) Prov-SECCION'!$A16,'DATOS PEST12'!$F:$F,"R.E.AUTONOMOS (NO SETA)")</f>
        <v>64.789473684210535</v>
      </c>
      <c r="J16" s="62">
        <f>SUMIFS('DATOS PEST12'!$E:$E,'DATOS PEST12'!$A:$A,INDICE!$C$13,'DATOS PEST12'!$D:$D,'6. RETA (No Seta) Prov-SECCION'!J$11,'DATOS PEST12'!$B:$B,'6. RETA (No Seta) Prov-SECCION'!$A16,'DATOS PEST12'!$F:$F,"R.E.AUTONOMOS (NO SETA)")</f>
        <v>600.73684210526312</v>
      </c>
      <c r="K16" s="62">
        <f>SUMIFS('DATOS PEST12'!$E:$E,'DATOS PEST12'!$A:$A,INDICE!$C$13,'DATOS PEST12'!$D:$D,'6. RETA (No Seta) Prov-SECCION'!K$11,'DATOS PEST12'!$B:$B,'6. RETA (No Seta) Prov-SECCION'!$A16,'DATOS PEST12'!$F:$F,"R.E.AUTONOMOS (NO SETA)")</f>
        <v>177.5263157894737</v>
      </c>
      <c r="L16" s="62">
        <f>SUMIFS('DATOS PEST12'!$E:$E,'DATOS PEST12'!$A:$A,INDICE!$C$13,'DATOS PEST12'!$D:$D,'6. RETA (No Seta) Prov-SECCION'!L$11,'DATOS PEST12'!$B:$B,'6. RETA (No Seta) Prov-SECCION'!$A16,'DATOS PEST12'!$F:$F,"R.E.AUTONOMOS (NO SETA)")</f>
        <v>259.15789473684208</v>
      </c>
      <c r="M16" s="62">
        <f>SUMIFS('DATOS PEST12'!$E:$E,'DATOS PEST12'!$A:$A,INDICE!$C$13,'DATOS PEST12'!$D:$D,'6. RETA (No Seta) Prov-SECCION'!M$11,'DATOS PEST12'!$B:$B,'6. RETA (No Seta) Prov-SECCION'!$A16,'DATOS PEST12'!$F:$F,"R.E.AUTONOMOS (NO SETA)")</f>
        <v>30.315789473684212</v>
      </c>
      <c r="N16" s="62">
        <f>SUMIFS('DATOS PEST12'!$E:$E,'DATOS PEST12'!$A:$A,INDICE!$C$13,'DATOS PEST12'!$D:$D,'6. RETA (No Seta) Prov-SECCION'!N$11,'DATOS PEST12'!$B:$B,'6. RETA (No Seta) Prov-SECCION'!$A16,'DATOS PEST12'!$F:$F,"R.E.AUTONOMOS (NO SETA)")</f>
        <v>8.0000000000000018</v>
      </c>
      <c r="O16" s="62">
        <f>SUMIFS('DATOS PEST12'!$E:$E,'DATOS PEST12'!$A:$A,INDICE!$C$13,'DATOS PEST12'!$D:$D,'6. RETA (No Seta) Prov-SECCION'!O$11,'DATOS PEST12'!$B:$B,'6. RETA (No Seta) Prov-SECCION'!$A16,'DATOS PEST12'!$F:$F,"R.E.AUTONOMOS (NO SETA)")</f>
        <v>6.0000000000000009</v>
      </c>
      <c r="P16" s="62">
        <f>SUMIFS('DATOS PEST12'!$E:$E,'DATOS PEST12'!$A:$A,INDICE!$C$13,'DATOS PEST12'!$D:$D,'6. RETA (No Seta) Prov-SECCION'!P$11,'DATOS PEST12'!$B:$B,'6. RETA (No Seta) Prov-SECCION'!$A16,'DATOS PEST12'!$F:$F,"R.E.AUTONOMOS (NO SETA)")</f>
        <v>66.631578947368411</v>
      </c>
      <c r="Q16" s="62">
        <f>SUMIFS('DATOS PEST12'!$E:$E,'DATOS PEST12'!$A:$A,INDICE!$C$13,'DATOS PEST12'!$D:$D,'6. RETA (No Seta) Prov-SECCION'!Q$11,'DATOS PEST12'!$B:$B,'6. RETA (No Seta) Prov-SECCION'!$A16,'DATOS PEST12'!$F:$F,"R.E.AUTONOMOS (NO SETA)")</f>
        <v>62.210526315789487</v>
      </c>
      <c r="R16" s="62">
        <f>SUMIFS('DATOS PEST12'!$E:$E,'DATOS PEST12'!$A:$A,INDICE!$C$13,'DATOS PEST12'!$D:$D,'6. RETA (No Seta) Prov-SECCION'!R$11,'DATOS PEST12'!$B:$B,'6. RETA (No Seta) Prov-SECCION'!$A16,'DATOS PEST12'!$F:$F,"R.E.AUTONOMOS (NO SETA)")</f>
        <v>0</v>
      </c>
      <c r="S16" s="62">
        <f>SUMIFS('DATOS PEST12'!$E:$E,'DATOS PEST12'!$A:$A,INDICE!$C$13,'DATOS PEST12'!$D:$D,'6. RETA (No Seta) Prov-SECCION'!S$11,'DATOS PEST12'!$B:$B,'6. RETA (No Seta) Prov-SECCION'!$A16,'DATOS PEST12'!$F:$F,"R.E.AUTONOMOS (NO SETA)")</f>
        <v>63.94736842105263</v>
      </c>
      <c r="T16" s="62">
        <f>SUMIFS('DATOS PEST12'!$E:$E,'DATOS PEST12'!$A:$A,INDICE!$C$13,'DATOS PEST12'!$D:$D,'6. RETA (No Seta) Prov-SECCION'!T$11,'DATOS PEST12'!$B:$B,'6. RETA (No Seta) Prov-SECCION'!$A16,'DATOS PEST12'!$F:$F,"R.E.AUTONOMOS (NO SETA)")</f>
        <v>20.10526315789474</v>
      </c>
      <c r="U16" s="62">
        <f>SUMIFS('DATOS PEST12'!$E:$E,'DATOS PEST12'!$A:$A,INDICE!$C$13,'DATOS PEST12'!$D:$D,'6. RETA (No Seta) Prov-SECCION'!U$11,'DATOS PEST12'!$B:$B,'6. RETA (No Seta) Prov-SECCION'!$A16,'DATOS PEST12'!$F:$F,"R.E.AUTONOMOS (NO SETA)")</f>
        <v>20.421052631578942</v>
      </c>
      <c r="V16" s="62">
        <f>SUMIFS('DATOS PEST12'!$E:$E,'DATOS PEST12'!$A:$A,INDICE!$C$13,'DATOS PEST12'!$D:$D,'6. RETA (No Seta) Prov-SECCION'!V$11,'DATOS PEST12'!$B:$B,'6. RETA (No Seta) Prov-SECCION'!$A16,'DATOS PEST12'!$F:$F,"R.E.AUTONOMOS (NO SETA)")</f>
        <v>165.15789473684205</v>
      </c>
      <c r="W16" s="62">
        <f>SUMIFS('DATOS PEST12'!$E:$E,'DATOS PEST12'!$A:$A,INDICE!$C$13,'DATOS PEST12'!$D:$D,'6. RETA (No Seta) Prov-SECCION'!W$11,'DATOS PEST12'!$B:$B,'6. RETA (No Seta) Prov-SECCION'!$A16,'DATOS PEST12'!$F:$F,"R.E.AUTONOMOS (NO SETA)")</f>
        <v>0</v>
      </c>
      <c r="X16" s="62">
        <f>SUMIFS('DATOS PEST12'!$E:$E,'DATOS PEST12'!$A:$A,INDICE!$C$13,'DATOS PEST12'!$D:$D,'6. RETA (No Seta) Prov-SECCION'!X$11,'DATOS PEST12'!$B:$B,'6. RETA (No Seta) Prov-SECCION'!$A16,'DATOS PEST12'!$F:$F,"R.E.AUTONOMOS (NO SETA)")</f>
        <v>0</v>
      </c>
      <c r="Y16" s="59">
        <f>SUMIFS('DATOS PEST12'!$E:$E,'DATOS PEST12'!$A:$A,INDICE!$C$13,'DATOS PEST12'!$D:$D,'6. RETA (No Seta) Prov-SECCION'!Y$11,'DATOS PEST12'!$B:$B,'6. RETA (No Seta) Prov-SECCION'!$A16,'DATOS PEST12'!$F:$F,"R.E.AUTONOMOS (NO SETA)")</f>
        <v>0</v>
      </c>
    </row>
    <row r="17" spans="1:25" ht="15.6" x14ac:dyDescent="0.3">
      <c r="A17" s="8">
        <v>18</v>
      </c>
      <c r="B17" s="9" t="s">
        <v>7</v>
      </c>
      <c r="C17" s="59">
        <f t="shared" si="2"/>
        <v>5658.3684210526308</v>
      </c>
      <c r="D17" s="60">
        <f>SUMIFS('DATOS PEST12'!$E:$E,'DATOS PEST12'!$A:$A,INDICE!$C$13,'DATOS PEST12'!$D:$D,'6. RETA (No Seta) Prov-SECCION'!D$11,'DATOS PEST12'!$B:$B,'6. RETA (No Seta) Prov-SECCION'!$A17,'DATOS PEST12'!$F:$F,"R.E.AUTONOMOS (NO SETA)")</f>
        <v>169.05263157894737</v>
      </c>
      <c r="E17" s="62">
        <f>SUMIFS('DATOS PEST12'!$E:$E,'DATOS PEST12'!$A:$A,INDICE!$C$13,'DATOS PEST12'!$D:$D,'6. RETA (No Seta) Prov-SECCION'!E$11,'DATOS PEST12'!$B:$B,'6. RETA (No Seta) Prov-SECCION'!$A17,'DATOS PEST12'!$F:$F,"R.E.AUTONOMOS (NO SETA)")</f>
        <v>1.9999999999999991</v>
      </c>
      <c r="F17" s="62">
        <f>SUMIFS('DATOS PEST12'!$E:$E,'DATOS PEST12'!$A:$A,INDICE!$C$13,'DATOS PEST12'!$D:$D,'6. RETA (No Seta) Prov-SECCION'!F$11,'DATOS PEST12'!$B:$B,'6. RETA (No Seta) Prov-SECCION'!$A17,'DATOS PEST12'!$F:$F,"R.E.AUTONOMOS (NO SETA)")</f>
        <v>148.15789473684211</v>
      </c>
      <c r="G17" s="62">
        <f>SUMIFS('DATOS PEST12'!$E:$E,'DATOS PEST12'!$A:$A,INDICE!$C$13,'DATOS PEST12'!$D:$D,'6. RETA (No Seta) Prov-SECCION'!G$11,'DATOS PEST12'!$B:$B,'6. RETA (No Seta) Prov-SECCION'!$A17,'DATOS PEST12'!$F:$F,"R.E.AUTONOMOS (NO SETA)")</f>
        <v>0</v>
      </c>
      <c r="H17" s="62">
        <f>SUMIFS('DATOS PEST12'!$E:$E,'DATOS PEST12'!$A:$A,INDICE!$C$13,'DATOS PEST12'!$D:$D,'6. RETA (No Seta) Prov-SECCION'!H$11,'DATOS PEST12'!$B:$B,'6. RETA (No Seta) Prov-SECCION'!$A17,'DATOS PEST12'!$F:$F,"R.E.AUTONOMOS (NO SETA)")</f>
        <v>0.99999999999999956</v>
      </c>
      <c r="I17" s="62">
        <f>SUMIFS('DATOS PEST12'!$E:$E,'DATOS PEST12'!$A:$A,INDICE!$C$13,'DATOS PEST12'!$D:$D,'6. RETA (No Seta) Prov-SECCION'!I$11,'DATOS PEST12'!$B:$B,'6. RETA (No Seta) Prov-SECCION'!$A17,'DATOS PEST12'!$F:$F,"R.E.AUTONOMOS (NO SETA)")</f>
        <v>430.68421052631572</v>
      </c>
      <c r="J17" s="62">
        <f>SUMIFS('DATOS PEST12'!$E:$E,'DATOS PEST12'!$A:$A,INDICE!$C$13,'DATOS PEST12'!$D:$D,'6. RETA (No Seta) Prov-SECCION'!J$11,'DATOS PEST12'!$B:$B,'6. RETA (No Seta) Prov-SECCION'!$A17,'DATOS PEST12'!$F:$F,"R.E.AUTONOMOS (NO SETA)")</f>
        <v>1658.6315789473686</v>
      </c>
      <c r="K17" s="62">
        <f>SUMIFS('DATOS PEST12'!$E:$E,'DATOS PEST12'!$A:$A,INDICE!$C$13,'DATOS PEST12'!$D:$D,'6. RETA (No Seta) Prov-SECCION'!K$11,'DATOS PEST12'!$B:$B,'6. RETA (No Seta) Prov-SECCION'!$A17,'DATOS PEST12'!$F:$F,"R.E.AUTONOMOS (NO SETA)")</f>
        <v>306.8947368421052</v>
      </c>
      <c r="L17" s="62">
        <f>SUMIFS('DATOS PEST12'!$E:$E,'DATOS PEST12'!$A:$A,INDICE!$C$13,'DATOS PEST12'!$D:$D,'6. RETA (No Seta) Prov-SECCION'!L$11,'DATOS PEST12'!$B:$B,'6. RETA (No Seta) Prov-SECCION'!$A17,'DATOS PEST12'!$F:$F,"R.E.AUTONOMOS (NO SETA)")</f>
        <v>820.52631578947376</v>
      </c>
      <c r="M17" s="62">
        <f>SUMIFS('DATOS PEST12'!$E:$E,'DATOS PEST12'!$A:$A,INDICE!$C$13,'DATOS PEST12'!$D:$D,'6. RETA (No Seta) Prov-SECCION'!M$11,'DATOS PEST12'!$B:$B,'6. RETA (No Seta) Prov-SECCION'!$A17,'DATOS PEST12'!$F:$F,"R.E.AUTONOMOS (NO SETA)")</f>
        <v>215.1052631578948</v>
      </c>
      <c r="N17" s="62">
        <f>SUMIFS('DATOS PEST12'!$E:$E,'DATOS PEST12'!$A:$A,INDICE!$C$13,'DATOS PEST12'!$D:$D,'6. RETA (No Seta) Prov-SECCION'!N$11,'DATOS PEST12'!$B:$B,'6. RETA (No Seta) Prov-SECCION'!$A17,'DATOS PEST12'!$F:$F,"R.E.AUTONOMOS (NO SETA)")</f>
        <v>41</v>
      </c>
      <c r="O17" s="62">
        <f>SUMIFS('DATOS PEST12'!$E:$E,'DATOS PEST12'!$A:$A,INDICE!$C$13,'DATOS PEST12'!$D:$D,'6. RETA (No Seta) Prov-SECCION'!O$11,'DATOS PEST12'!$B:$B,'6. RETA (No Seta) Prov-SECCION'!$A17,'DATOS PEST12'!$F:$F,"R.E.AUTONOMOS (NO SETA)")</f>
        <v>84.578947368421041</v>
      </c>
      <c r="P17" s="62">
        <f>SUMIFS('DATOS PEST12'!$E:$E,'DATOS PEST12'!$A:$A,INDICE!$C$13,'DATOS PEST12'!$D:$D,'6. RETA (No Seta) Prov-SECCION'!P$11,'DATOS PEST12'!$B:$B,'6. RETA (No Seta) Prov-SECCION'!$A17,'DATOS PEST12'!$F:$F,"R.E.AUTONOMOS (NO SETA)")</f>
        <v>462.52631578947353</v>
      </c>
      <c r="Q17" s="62">
        <f>SUMIFS('DATOS PEST12'!$E:$E,'DATOS PEST12'!$A:$A,INDICE!$C$13,'DATOS PEST12'!$D:$D,'6. RETA (No Seta) Prov-SECCION'!Q$11,'DATOS PEST12'!$B:$B,'6. RETA (No Seta) Prov-SECCION'!$A17,'DATOS PEST12'!$F:$F,"R.E.AUTONOMOS (NO SETA)")</f>
        <v>355.26315789473682</v>
      </c>
      <c r="R17" s="62">
        <f>SUMIFS('DATOS PEST12'!$E:$E,'DATOS PEST12'!$A:$A,INDICE!$C$13,'DATOS PEST12'!$D:$D,'6. RETA (No Seta) Prov-SECCION'!R$11,'DATOS PEST12'!$B:$B,'6. RETA (No Seta) Prov-SECCION'!$A17,'DATOS PEST12'!$F:$F,"R.E.AUTONOMOS (NO SETA)")</f>
        <v>0</v>
      </c>
      <c r="S17" s="62">
        <f>SUMIFS('DATOS PEST12'!$E:$E,'DATOS PEST12'!$A:$A,INDICE!$C$13,'DATOS PEST12'!$D:$D,'6. RETA (No Seta) Prov-SECCION'!S$11,'DATOS PEST12'!$B:$B,'6. RETA (No Seta) Prov-SECCION'!$A17,'DATOS PEST12'!$F:$F,"R.E.AUTONOMOS (NO SETA)")</f>
        <v>322.10526315789468</v>
      </c>
      <c r="T17" s="62">
        <f>SUMIFS('DATOS PEST12'!$E:$E,'DATOS PEST12'!$A:$A,INDICE!$C$13,'DATOS PEST12'!$D:$D,'6. RETA (No Seta) Prov-SECCION'!T$11,'DATOS PEST12'!$B:$B,'6. RETA (No Seta) Prov-SECCION'!$A17,'DATOS PEST12'!$F:$F,"R.E.AUTONOMOS (NO SETA)")</f>
        <v>121.84210526315788</v>
      </c>
      <c r="U17" s="62">
        <f>SUMIFS('DATOS PEST12'!$E:$E,'DATOS PEST12'!$A:$A,INDICE!$C$13,'DATOS PEST12'!$D:$D,'6. RETA (No Seta) Prov-SECCION'!U$11,'DATOS PEST12'!$B:$B,'6. RETA (No Seta) Prov-SECCION'!$A17,'DATOS PEST12'!$F:$F,"R.E.AUTONOMOS (NO SETA)")</f>
        <v>138.10526315789474</v>
      </c>
      <c r="V17" s="62">
        <f>SUMIFS('DATOS PEST12'!$E:$E,'DATOS PEST12'!$A:$A,INDICE!$C$13,'DATOS PEST12'!$D:$D,'6. RETA (No Seta) Prov-SECCION'!V$11,'DATOS PEST12'!$B:$B,'6. RETA (No Seta) Prov-SECCION'!$A17,'DATOS PEST12'!$F:$F,"R.E.AUTONOMOS (NO SETA)")</f>
        <v>379.8947368421052</v>
      </c>
      <c r="W17" s="62">
        <f>SUMIFS('DATOS PEST12'!$E:$E,'DATOS PEST12'!$A:$A,INDICE!$C$13,'DATOS PEST12'!$D:$D,'6. RETA (No Seta) Prov-SECCION'!W$11,'DATOS PEST12'!$B:$B,'6. RETA (No Seta) Prov-SECCION'!$A17,'DATOS PEST12'!$F:$F,"R.E.AUTONOMOS (NO SETA)")</f>
        <v>0</v>
      </c>
      <c r="X17" s="62">
        <f>SUMIFS('DATOS PEST12'!$E:$E,'DATOS PEST12'!$A:$A,INDICE!$C$13,'DATOS PEST12'!$D:$D,'6. RETA (No Seta) Prov-SECCION'!X$11,'DATOS PEST12'!$B:$B,'6. RETA (No Seta) Prov-SECCION'!$A17,'DATOS PEST12'!$F:$F,"R.E.AUTONOMOS (NO SETA)")</f>
        <v>0.99999999999999956</v>
      </c>
      <c r="Y17" s="59">
        <f>SUMIFS('DATOS PEST12'!$E:$E,'DATOS PEST12'!$A:$A,INDICE!$C$13,'DATOS PEST12'!$D:$D,'6. RETA (No Seta) Prov-SECCION'!Y$11,'DATOS PEST12'!$B:$B,'6. RETA (No Seta) Prov-SECCION'!$A17,'DATOS PEST12'!$F:$F,"R.E.AUTONOMOS (NO SETA)")</f>
        <v>0</v>
      </c>
    </row>
    <row r="18" spans="1:25" ht="15.6" x14ac:dyDescent="0.3">
      <c r="A18" s="8">
        <v>21</v>
      </c>
      <c r="B18" s="9" t="s">
        <v>10</v>
      </c>
      <c r="C18" s="59">
        <f t="shared" si="2"/>
        <v>2048.4736842105267</v>
      </c>
      <c r="D18" s="60">
        <f>SUMIFS('DATOS PEST12'!$E:$E,'DATOS PEST12'!$A:$A,INDICE!$C$13,'DATOS PEST12'!$D:$D,'6. RETA (No Seta) Prov-SECCION'!D$11,'DATOS PEST12'!$B:$B,'6. RETA (No Seta) Prov-SECCION'!$A18,'DATOS PEST12'!$F:$F,"R.E.AUTONOMOS (NO SETA)")</f>
        <v>80.368421052631604</v>
      </c>
      <c r="E18" s="62">
        <f>SUMIFS('DATOS PEST12'!$E:$E,'DATOS PEST12'!$A:$A,INDICE!$C$13,'DATOS PEST12'!$D:$D,'6. RETA (No Seta) Prov-SECCION'!E$11,'DATOS PEST12'!$B:$B,'6. RETA (No Seta) Prov-SECCION'!$A18,'DATOS PEST12'!$F:$F,"R.E.AUTONOMOS (NO SETA)")</f>
        <v>0</v>
      </c>
      <c r="F18" s="62">
        <f>SUMIFS('DATOS PEST12'!$E:$E,'DATOS PEST12'!$A:$A,INDICE!$C$13,'DATOS PEST12'!$D:$D,'6. RETA (No Seta) Prov-SECCION'!F$11,'DATOS PEST12'!$B:$B,'6. RETA (No Seta) Prov-SECCION'!$A18,'DATOS PEST12'!$F:$F,"R.E.AUTONOMOS (NO SETA)")</f>
        <v>37.421052631578959</v>
      </c>
      <c r="G18" s="62">
        <f>SUMIFS('DATOS PEST12'!$E:$E,'DATOS PEST12'!$A:$A,INDICE!$C$13,'DATOS PEST12'!$D:$D,'6. RETA (No Seta) Prov-SECCION'!G$11,'DATOS PEST12'!$B:$B,'6. RETA (No Seta) Prov-SECCION'!$A18,'DATOS PEST12'!$F:$F,"R.E.AUTONOMOS (NO SETA)")</f>
        <v>0</v>
      </c>
      <c r="H18" s="62">
        <f>SUMIFS('DATOS PEST12'!$E:$E,'DATOS PEST12'!$A:$A,INDICE!$C$13,'DATOS PEST12'!$D:$D,'6. RETA (No Seta) Prov-SECCION'!H$11,'DATOS PEST12'!$B:$B,'6. RETA (No Seta) Prov-SECCION'!$A18,'DATOS PEST12'!$F:$F,"R.E.AUTONOMOS (NO SETA)")</f>
        <v>0.99999999999999956</v>
      </c>
      <c r="I18" s="62">
        <f>SUMIFS('DATOS PEST12'!$E:$E,'DATOS PEST12'!$A:$A,INDICE!$C$13,'DATOS PEST12'!$D:$D,'6. RETA (No Seta) Prov-SECCION'!I$11,'DATOS PEST12'!$B:$B,'6. RETA (No Seta) Prov-SECCION'!$A18,'DATOS PEST12'!$F:$F,"R.E.AUTONOMOS (NO SETA)")</f>
        <v>135.10526315789471</v>
      </c>
      <c r="J18" s="62">
        <f>SUMIFS('DATOS PEST12'!$E:$E,'DATOS PEST12'!$A:$A,INDICE!$C$13,'DATOS PEST12'!$D:$D,'6. RETA (No Seta) Prov-SECCION'!J$11,'DATOS PEST12'!$B:$B,'6. RETA (No Seta) Prov-SECCION'!$A18,'DATOS PEST12'!$F:$F,"R.E.AUTONOMOS (NO SETA)")</f>
        <v>818.1578947368422</v>
      </c>
      <c r="K18" s="62">
        <f>SUMIFS('DATOS PEST12'!$E:$E,'DATOS PEST12'!$A:$A,INDICE!$C$13,'DATOS PEST12'!$D:$D,'6. RETA (No Seta) Prov-SECCION'!K$11,'DATOS PEST12'!$B:$B,'6. RETA (No Seta) Prov-SECCION'!$A18,'DATOS PEST12'!$F:$F,"R.E.AUTONOMOS (NO SETA)")</f>
        <v>102.21052631578948</v>
      </c>
      <c r="L18" s="62">
        <f>SUMIFS('DATOS PEST12'!$E:$E,'DATOS PEST12'!$A:$A,INDICE!$C$13,'DATOS PEST12'!$D:$D,'6. RETA (No Seta) Prov-SECCION'!L$11,'DATOS PEST12'!$B:$B,'6. RETA (No Seta) Prov-SECCION'!$A18,'DATOS PEST12'!$F:$F,"R.E.AUTONOMOS (NO SETA)")</f>
        <v>343.36842105263156</v>
      </c>
      <c r="M18" s="62">
        <f>SUMIFS('DATOS PEST12'!$E:$E,'DATOS PEST12'!$A:$A,INDICE!$C$13,'DATOS PEST12'!$D:$D,'6. RETA (No Seta) Prov-SECCION'!M$11,'DATOS PEST12'!$B:$B,'6. RETA (No Seta) Prov-SECCION'!$A18,'DATOS PEST12'!$F:$F,"R.E.AUTONOMOS (NO SETA)")</f>
        <v>39.526315789473685</v>
      </c>
      <c r="N18" s="62">
        <f>SUMIFS('DATOS PEST12'!$E:$E,'DATOS PEST12'!$A:$A,INDICE!$C$13,'DATOS PEST12'!$D:$D,'6. RETA (No Seta) Prov-SECCION'!N$11,'DATOS PEST12'!$B:$B,'6. RETA (No Seta) Prov-SECCION'!$A18,'DATOS PEST12'!$F:$F,"R.E.AUTONOMOS (NO SETA)")</f>
        <v>17.315789473684212</v>
      </c>
      <c r="O18" s="62">
        <f>SUMIFS('DATOS PEST12'!$E:$E,'DATOS PEST12'!$A:$A,INDICE!$C$13,'DATOS PEST12'!$D:$D,'6. RETA (No Seta) Prov-SECCION'!O$11,'DATOS PEST12'!$B:$B,'6. RETA (No Seta) Prov-SECCION'!$A18,'DATOS PEST12'!$F:$F,"R.E.AUTONOMOS (NO SETA)")</f>
        <v>23.105263157894726</v>
      </c>
      <c r="P18" s="62">
        <f>SUMIFS('DATOS PEST12'!$E:$E,'DATOS PEST12'!$A:$A,INDICE!$C$13,'DATOS PEST12'!$D:$D,'6. RETA (No Seta) Prov-SECCION'!P$11,'DATOS PEST12'!$B:$B,'6. RETA (No Seta) Prov-SECCION'!$A18,'DATOS PEST12'!$F:$F,"R.E.AUTONOMOS (NO SETA)")</f>
        <v>67</v>
      </c>
      <c r="Q18" s="62">
        <f>SUMIFS('DATOS PEST12'!$E:$E,'DATOS PEST12'!$A:$A,INDICE!$C$13,'DATOS PEST12'!$D:$D,'6. RETA (No Seta) Prov-SECCION'!Q$11,'DATOS PEST12'!$B:$B,'6. RETA (No Seta) Prov-SECCION'!$A18,'DATOS PEST12'!$F:$F,"R.E.AUTONOMOS (NO SETA)")</f>
        <v>90.578947368421041</v>
      </c>
      <c r="R18" s="62">
        <f>SUMIFS('DATOS PEST12'!$E:$E,'DATOS PEST12'!$A:$A,INDICE!$C$13,'DATOS PEST12'!$D:$D,'6. RETA (No Seta) Prov-SECCION'!R$11,'DATOS PEST12'!$B:$B,'6. RETA (No Seta) Prov-SECCION'!$A18,'DATOS PEST12'!$F:$F,"R.E.AUTONOMOS (NO SETA)")</f>
        <v>0</v>
      </c>
      <c r="S18" s="62">
        <f>SUMIFS('DATOS PEST12'!$E:$E,'DATOS PEST12'!$A:$A,INDICE!$C$13,'DATOS PEST12'!$D:$D,'6. RETA (No Seta) Prov-SECCION'!S$11,'DATOS PEST12'!$B:$B,'6. RETA (No Seta) Prov-SECCION'!$A18,'DATOS PEST12'!$F:$F,"R.E.AUTONOMOS (NO SETA)")</f>
        <v>74</v>
      </c>
      <c r="T18" s="62">
        <f>SUMIFS('DATOS PEST12'!$E:$E,'DATOS PEST12'!$A:$A,INDICE!$C$13,'DATOS PEST12'!$D:$D,'6. RETA (No Seta) Prov-SECCION'!T$11,'DATOS PEST12'!$B:$B,'6. RETA (No Seta) Prov-SECCION'!$A18,'DATOS PEST12'!$F:$F,"R.E.AUTONOMOS (NO SETA)")</f>
        <v>28.789473684210535</v>
      </c>
      <c r="U18" s="62">
        <f>SUMIFS('DATOS PEST12'!$E:$E,'DATOS PEST12'!$A:$A,INDICE!$C$13,'DATOS PEST12'!$D:$D,'6. RETA (No Seta) Prov-SECCION'!U$11,'DATOS PEST12'!$B:$B,'6. RETA (No Seta) Prov-SECCION'!$A18,'DATOS PEST12'!$F:$F,"R.E.AUTONOMOS (NO SETA)")</f>
        <v>28.052631578947356</v>
      </c>
      <c r="V18" s="62">
        <f>SUMIFS('DATOS PEST12'!$E:$E,'DATOS PEST12'!$A:$A,INDICE!$C$13,'DATOS PEST12'!$D:$D,'6. RETA (No Seta) Prov-SECCION'!V$11,'DATOS PEST12'!$B:$B,'6. RETA (No Seta) Prov-SECCION'!$A18,'DATOS PEST12'!$F:$F,"R.E.AUTONOMOS (NO SETA)")</f>
        <v>162.47368421052633</v>
      </c>
      <c r="W18" s="62">
        <f>SUMIFS('DATOS PEST12'!$E:$E,'DATOS PEST12'!$A:$A,INDICE!$C$13,'DATOS PEST12'!$D:$D,'6. RETA (No Seta) Prov-SECCION'!W$11,'DATOS PEST12'!$B:$B,'6. RETA (No Seta) Prov-SECCION'!$A18,'DATOS PEST12'!$F:$F,"R.E.AUTONOMOS (NO SETA)")</f>
        <v>0</v>
      </c>
      <c r="X18" s="62">
        <f>SUMIFS('DATOS PEST12'!$E:$E,'DATOS PEST12'!$A:$A,INDICE!$C$13,'DATOS PEST12'!$D:$D,'6. RETA (No Seta) Prov-SECCION'!X$11,'DATOS PEST12'!$B:$B,'6. RETA (No Seta) Prov-SECCION'!$A18,'DATOS PEST12'!$F:$F,"R.E.AUTONOMOS (NO SETA)")</f>
        <v>0</v>
      </c>
      <c r="Y18" s="59">
        <f>SUMIFS('DATOS PEST12'!$E:$E,'DATOS PEST12'!$A:$A,INDICE!$C$13,'DATOS PEST12'!$D:$D,'6. RETA (No Seta) Prov-SECCION'!Y$11,'DATOS PEST12'!$B:$B,'6. RETA (No Seta) Prov-SECCION'!$A18,'DATOS PEST12'!$F:$F,"R.E.AUTONOMOS (NO SETA)")</f>
        <v>0</v>
      </c>
    </row>
    <row r="19" spans="1:25" ht="15.6" x14ac:dyDescent="0.3">
      <c r="A19" s="8">
        <v>23</v>
      </c>
      <c r="B19" s="9" t="s">
        <v>165</v>
      </c>
      <c r="C19" s="59">
        <f t="shared" si="2"/>
        <v>1283.6842105263158</v>
      </c>
      <c r="D19" s="60">
        <f>SUMIFS('DATOS PEST12'!$E:$E,'DATOS PEST12'!$A:$A,INDICE!$C$13,'DATOS PEST12'!$D:$D,'6. RETA (No Seta) Prov-SECCION'!D$11,'DATOS PEST12'!$B:$B,'6. RETA (No Seta) Prov-SECCION'!$A19,'DATOS PEST12'!$F:$F,"R.E.AUTONOMOS (NO SETA)")</f>
        <v>8.0000000000000018</v>
      </c>
      <c r="E19" s="62">
        <f>SUMIFS('DATOS PEST12'!$E:$E,'DATOS PEST12'!$A:$A,INDICE!$C$13,'DATOS PEST12'!$D:$D,'6. RETA (No Seta) Prov-SECCION'!E$11,'DATOS PEST12'!$B:$B,'6. RETA (No Seta) Prov-SECCION'!$A19,'DATOS PEST12'!$F:$F,"R.E.AUTONOMOS (NO SETA)")</f>
        <v>0</v>
      </c>
      <c r="F19" s="62">
        <f>SUMIFS('DATOS PEST12'!$E:$E,'DATOS PEST12'!$A:$A,INDICE!$C$13,'DATOS PEST12'!$D:$D,'6. RETA (No Seta) Prov-SECCION'!F$11,'DATOS PEST12'!$B:$B,'6. RETA (No Seta) Prov-SECCION'!$A19,'DATOS PEST12'!$F:$F,"R.E.AUTONOMOS (NO SETA)")</f>
        <v>32.263157894736842</v>
      </c>
      <c r="G19" s="62">
        <f>SUMIFS('DATOS PEST12'!$E:$E,'DATOS PEST12'!$A:$A,INDICE!$C$13,'DATOS PEST12'!$D:$D,'6. RETA (No Seta) Prov-SECCION'!G$11,'DATOS PEST12'!$B:$B,'6. RETA (No Seta) Prov-SECCION'!$A19,'DATOS PEST12'!$F:$F,"R.E.AUTONOMOS (NO SETA)")</f>
        <v>0</v>
      </c>
      <c r="H19" s="62">
        <f>SUMIFS('DATOS PEST12'!$E:$E,'DATOS PEST12'!$A:$A,INDICE!$C$13,'DATOS PEST12'!$D:$D,'6. RETA (No Seta) Prov-SECCION'!H$11,'DATOS PEST12'!$B:$B,'6. RETA (No Seta) Prov-SECCION'!$A19,'DATOS PEST12'!$F:$F,"R.E.AUTONOMOS (NO SETA)")</f>
        <v>0</v>
      </c>
      <c r="I19" s="62">
        <f>SUMIFS('DATOS PEST12'!$E:$E,'DATOS PEST12'!$A:$A,INDICE!$C$13,'DATOS PEST12'!$D:$D,'6. RETA (No Seta) Prov-SECCION'!I$11,'DATOS PEST12'!$B:$B,'6. RETA (No Seta) Prov-SECCION'!$A19,'DATOS PEST12'!$F:$F,"R.E.AUTONOMOS (NO SETA)")</f>
        <v>42.210526315789465</v>
      </c>
      <c r="J19" s="62">
        <f>SUMIFS('DATOS PEST12'!$E:$E,'DATOS PEST12'!$A:$A,INDICE!$C$13,'DATOS PEST12'!$D:$D,'6. RETA (No Seta) Prov-SECCION'!J$11,'DATOS PEST12'!$B:$B,'6. RETA (No Seta) Prov-SECCION'!$A19,'DATOS PEST12'!$F:$F,"R.E.AUTONOMOS (NO SETA)")</f>
        <v>645.31578947368428</v>
      </c>
      <c r="K19" s="62">
        <f>SUMIFS('DATOS PEST12'!$E:$E,'DATOS PEST12'!$A:$A,INDICE!$C$13,'DATOS PEST12'!$D:$D,'6. RETA (No Seta) Prov-SECCION'!K$11,'DATOS PEST12'!$B:$B,'6. RETA (No Seta) Prov-SECCION'!$A19,'DATOS PEST12'!$F:$F,"R.E.AUTONOMOS (NO SETA)")</f>
        <v>45.526315789473678</v>
      </c>
      <c r="L19" s="62">
        <f>SUMIFS('DATOS PEST12'!$E:$E,'DATOS PEST12'!$A:$A,INDICE!$C$13,'DATOS PEST12'!$D:$D,'6. RETA (No Seta) Prov-SECCION'!L$11,'DATOS PEST12'!$B:$B,'6. RETA (No Seta) Prov-SECCION'!$A19,'DATOS PEST12'!$F:$F,"R.E.AUTONOMOS (NO SETA)")</f>
        <v>207.26315789473688</v>
      </c>
      <c r="M19" s="62">
        <f>SUMIFS('DATOS PEST12'!$E:$E,'DATOS PEST12'!$A:$A,INDICE!$C$13,'DATOS PEST12'!$D:$D,'6. RETA (No Seta) Prov-SECCION'!M$11,'DATOS PEST12'!$B:$B,'6. RETA (No Seta) Prov-SECCION'!$A19,'DATOS PEST12'!$F:$F,"R.E.AUTONOMOS (NO SETA)")</f>
        <v>7.1578947368421026</v>
      </c>
      <c r="N19" s="62">
        <f>SUMIFS('DATOS PEST12'!$E:$E,'DATOS PEST12'!$A:$A,INDICE!$C$13,'DATOS PEST12'!$D:$D,'6. RETA (No Seta) Prov-SECCION'!N$11,'DATOS PEST12'!$B:$B,'6. RETA (No Seta) Prov-SECCION'!$A19,'DATOS PEST12'!$F:$F,"R.E.AUTONOMOS (NO SETA)")</f>
        <v>11</v>
      </c>
      <c r="O19" s="62">
        <f>SUMIFS('DATOS PEST12'!$E:$E,'DATOS PEST12'!$A:$A,INDICE!$C$13,'DATOS PEST12'!$D:$D,'6. RETA (No Seta) Prov-SECCION'!O$11,'DATOS PEST12'!$B:$B,'6. RETA (No Seta) Prov-SECCION'!$A19,'DATOS PEST12'!$F:$F,"R.E.AUTONOMOS (NO SETA)")</f>
        <v>3.0000000000000004</v>
      </c>
      <c r="P19" s="62">
        <f>SUMIFS('DATOS PEST12'!$E:$E,'DATOS PEST12'!$A:$A,INDICE!$C$13,'DATOS PEST12'!$D:$D,'6. RETA (No Seta) Prov-SECCION'!P$11,'DATOS PEST12'!$B:$B,'6. RETA (No Seta) Prov-SECCION'!$A19,'DATOS PEST12'!$F:$F,"R.E.AUTONOMOS (NO SETA)")</f>
        <v>33.89473684210526</v>
      </c>
      <c r="Q19" s="62">
        <f>SUMIFS('DATOS PEST12'!$E:$E,'DATOS PEST12'!$A:$A,INDICE!$C$13,'DATOS PEST12'!$D:$D,'6. RETA (No Seta) Prov-SECCION'!Q$11,'DATOS PEST12'!$B:$B,'6. RETA (No Seta) Prov-SECCION'!$A19,'DATOS PEST12'!$F:$F,"R.E.AUTONOMOS (NO SETA)")</f>
        <v>46.421052631578945</v>
      </c>
      <c r="R19" s="62">
        <f>SUMIFS('DATOS PEST12'!$E:$E,'DATOS PEST12'!$A:$A,INDICE!$C$13,'DATOS PEST12'!$D:$D,'6. RETA (No Seta) Prov-SECCION'!R$11,'DATOS PEST12'!$B:$B,'6. RETA (No Seta) Prov-SECCION'!$A19,'DATOS PEST12'!$F:$F,"R.E.AUTONOMOS (NO SETA)")</f>
        <v>0</v>
      </c>
      <c r="S19" s="62">
        <f>SUMIFS('DATOS PEST12'!$E:$E,'DATOS PEST12'!$A:$A,INDICE!$C$13,'DATOS PEST12'!$D:$D,'6. RETA (No Seta) Prov-SECCION'!S$11,'DATOS PEST12'!$B:$B,'6. RETA (No Seta) Prov-SECCION'!$A19,'DATOS PEST12'!$F:$F,"R.E.AUTONOMOS (NO SETA)")</f>
        <v>64</v>
      </c>
      <c r="T19" s="62">
        <f>SUMIFS('DATOS PEST12'!$E:$E,'DATOS PEST12'!$A:$A,INDICE!$C$13,'DATOS PEST12'!$D:$D,'6. RETA (No Seta) Prov-SECCION'!T$11,'DATOS PEST12'!$B:$B,'6. RETA (No Seta) Prov-SECCION'!$A19,'DATOS PEST12'!$F:$F,"R.E.AUTONOMOS (NO SETA)")</f>
        <v>17.421052631578945</v>
      </c>
      <c r="U19" s="62">
        <f>SUMIFS('DATOS PEST12'!$E:$E,'DATOS PEST12'!$A:$A,INDICE!$C$13,'DATOS PEST12'!$D:$D,'6. RETA (No Seta) Prov-SECCION'!U$11,'DATOS PEST12'!$B:$B,'6. RETA (No Seta) Prov-SECCION'!$A19,'DATOS PEST12'!$F:$F,"R.E.AUTONOMOS (NO SETA)")</f>
        <v>11.999999999999995</v>
      </c>
      <c r="V19" s="62">
        <f>SUMIFS('DATOS PEST12'!$E:$E,'DATOS PEST12'!$A:$A,INDICE!$C$13,'DATOS PEST12'!$D:$D,'6. RETA (No Seta) Prov-SECCION'!V$11,'DATOS PEST12'!$B:$B,'6. RETA (No Seta) Prov-SECCION'!$A19,'DATOS PEST12'!$F:$F,"R.E.AUTONOMOS (NO SETA)")</f>
        <v>108.21052631578948</v>
      </c>
      <c r="W19" s="62">
        <f>SUMIFS('DATOS PEST12'!$E:$E,'DATOS PEST12'!$A:$A,INDICE!$C$13,'DATOS PEST12'!$D:$D,'6. RETA (No Seta) Prov-SECCION'!W$11,'DATOS PEST12'!$B:$B,'6. RETA (No Seta) Prov-SECCION'!$A19,'DATOS PEST12'!$F:$F,"R.E.AUTONOMOS (NO SETA)")</f>
        <v>0</v>
      </c>
      <c r="X19" s="62">
        <f>SUMIFS('DATOS PEST12'!$E:$E,'DATOS PEST12'!$A:$A,INDICE!$C$13,'DATOS PEST12'!$D:$D,'6. RETA (No Seta) Prov-SECCION'!X$11,'DATOS PEST12'!$B:$B,'6. RETA (No Seta) Prov-SECCION'!$A19,'DATOS PEST12'!$F:$F,"R.E.AUTONOMOS (NO SETA)")</f>
        <v>0</v>
      </c>
      <c r="Y19" s="59">
        <f>SUMIFS('DATOS PEST12'!$E:$E,'DATOS PEST12'!$A:$A,INDICE!$C$13,'DATOS PEST12'!$D:$D,'6. RETA (No Seta) Prov-SECCION'!Y$11,'DATOS PEST12'!$B:$B,'6. RETA (No Seta) Prov-SECCION'!$A19,'DATOS PEST12'!$F:$F,"R.E.AUTONOMOS (NO SETA)")</f>
        <v>0</v>
      </c>
    </row>
    <row r="20" spans="1:25" ht="15.6" x14ac:dyDescent="0.3">
      <c r="A20" s="8">
        <v>29</v>
      </c>
      <c r="B20" s="9" t="s">
        <v>166</v>
      </c>
      <c r="C20" s="59">
        <f t="shared" si="2"/>
        <v>31342.78947368421</v>
      </c>
      <c r="D20" s="60">
        <f>SUMIFS('DATOS PEST12'!$E:$E,'DATOS PEST12'!$A:$A,INDICE!$C$13,'DATOS PEST12'!$D:$D,'6. RETA (No Seta) Prov-SECCION'!D$11,'DATOS PEST12'!$B:$B,'6. RETA (No Seta) Prov-SECCION'!$A20,'DATOS PEST12'!$F:$F,"R.E.AUTONOMOS (NO SETA)")</f>
        <v>95.263157894736835</v>
      </c>
      <c r="E20" s="62">
        <f>SUMIFS('DATOS PEST12'!$E:$E,'DATOS PEST12'!$A:$A,INDICE!$C$13,'DATOS PEST12'!$D:$D,'6. RETA (No Seta) Prov-SECCION'!E$11,'DATOS PEST12'!$B:$B,'6. RETA (No Seta) Prov-SECCION'!$A20,'DATOS PEST12'!$F:$F,"R.E.AUTONOMOS (NO SETA)")</f>
        <v>4.9999999999999982</v>
      </c>
      <c r="F20" s="62">
        <f>SUMIFS('DATOS PEST12'!$E:$E,'DATOS PEST12'!$A:$A,INDICE!$C$13,'DATOS PEST12'!$D:$D,'6. RETA (No Seta) Prov-SECCION'!F$11,'DATOS PEST12'!$B:$B,'6. RETA (No Seta) Prov-SECCION'!$A20,'DATOS PEST12'!$F:$F,"R.E.AUTONOMOS (NO SETA)")</f>
        <v>653.57894736842093</v>
      </c>
      <c r="G20" s="62">
        <f>SUMIFS('DATOS PEST12'!$E:$E,'DATOS PEST12'!$A:$A,INDICE!$C$13,'DATOS PEST12'!$D:$D,'6. RETA (No Seta) Prov-SECCION'!G$11,'DATOS PEST12'!$B:$B,'6. RETA (No Seta) Prov-SECCION'!$A20,'DATOS PEST12'!$F:$F,"R.E.AUTONOMOS (NO SETA)")</f>
        <v>11.000000000000002</v>
      </c>
      <c r="H20" s="62">
        <f>SUMIFS('DATOS PEST12'!$E:$E,'DATOS PEST12'!$A:$A,INDICE!$C$13,'DATOS PEST12'!$D:$D,'6. RETA (No Seta) Prov-SECCION'!H$11,'DATOS PEST12'!$B:$B,'6. RETA (No Seta) Prov-SECCION'!$A20,'DATOS PEST12'!$F:$F,"R.E.AUTONOMOS (NO SETA)")</f>
        <v>10.000000000000002</v>
      </c>
      <c r="I20" s="62">
        <f>SUMIFS('DATOS PEST12'!$E:$E,'DATOS PEST12'!$A:$A,INDICE!$C$13,'DATOS PEST12'!$D:$D,'6. RETA (No Seta) Prov-SECCION'!I$11,'DATOS PEST12'!$B:$B,'6. RETA (No Seta) Prov-SECCION'!$A20,'DATOS PEST12'!$F:$F,"R.E.AUTONOMOS (NO SETA)")</f>
        <v>3859.8421052631575</v>
      </c>
      <c r="J20" s="62">
        <f>SUMIFS('DATOS PEST12'!$E:$E,'DATOS PEST12'!$A:$A,INDICE!$C$13,'DATOS PEST12'!$D:$D,'6. RETA (No Seta) Prov-SECCION'!J$11,'DATOS PEST12'!$B:$B,'6. RETA (No Seta) Prov-SECCION'!$A20,'DATOS PEST12'!$F:$F,"R.E.AUTONOMOS (NO SETA)")</f>
        <v>6311.894736842105</v>
      </c>
      <c r="K20" s="62">
        <f>SUMIFS('DATOS PEST12'!$E:$E,'DATOS PEST12'!$A:$A,INDICE!$C$13,'DATOS PEST12'!$D:$D,'6. RETA (No Seta) Prov-SECCION'!K$11,'DATOS PEST12'!$B:$B,'6. RETA (No Seta) Prov-SECCION'!$A20,'DATOS PEST12'!$F:$F,"R.E.AUTONOMOS (NO SETA)")</f>
        <v>1194.8947368421054</v>
      </c>
      <c r="L20" s="62">
        <f>SUMIFS('DATOS PEST12'!$E:$E,'DATOS PEST12'!$A:$A,INDICE!$C$13,'DATOS PEST12'!$D:$D,'6. RETA (No Seta) Prov-SECCION'!L$11,'DATOS PEST12'!$B:$B,'6. RETA (No Seta) Prov-SECCION'!$A20,'DATOS PEST12'!$F:$F,"R.E.AUTONOMOS (NO SETA)")</f>
        <v>4612.105263157895</v>
      </c>
      <c r="M20" s="62">
        <f>SUMIFS('DATOS PEST12'!$E:$E,'DATOS PEST12'!$A:$A,INDICE!$C$13,'DATOS PEST12'!$D:$D,'6. RETA (No Seta) Prov-SECCION'!M$11,'DATOS PEST12'!$B:$B,'6. RETA (No Seta) Prov-SECCION'!$A20,'DATOS PEST12'!$F:$F,"R.E.AUTONOMOS (NO SETA)")</f>
        <v>1483</v>
      </c>
      <c r="N20" s="62">
        <f>SUMIFS('DATOS PEST12'!$E:$E,'DATOS PEST12'!$A:$A,INDICE!$C$13,'DATOS PEST12'!$D:$D,'6. RETA (No Seta) Prov-SECCION'!N$11,'DATOS PEST12'!$B:$B,'6. RETA (No Seta) Prov-SECCION'!$A20,'DATOS PEST12'!$F:$F,"R.E.AUTONOMOS (NO SETA)")</f>
        <v>363.21052631578942</v>
      </c>
      <c r="O20" s="62">
        <f>SUMIFS('DATOS PEST12'!$E:$E,'DATOS PEST12'!$A:$A,INDICE!$C$13,'DATOS PEST12'!$D:$D,'6. RETA (No Seta) Prov-SECCION'!O$11,'DATOS PEST12'!$B:$B,'6. RETA (No Seta) Prov-SECCION'!$A20,'DATOS PEST12'!$F:$F,"R.E.AUTONOMOS (NO SETA)")</f>
        <v>2504.1578947368421</v>
      </c>
      <c r="P20" s="62">
        <f>SUMIFS('DATOS PEST12'!$E:$E,'DATOS PEST12'!$A:$A,INDICE!$C$13,'DATOS PEST12'!$D:$D,'6. RETA (No Seta) Prov-SECCION'!P$11,'DATOS PEST12'!$B:$B,'6. RETA (No Seta) Prov-SECCION'!$A20,'DATOS PEST12'!$F:$F,"R.E.AUTONOMOS (NO SETA)")</f>
        <v>2893.9473684210525</v>
      </c>
      <c r="Q20" s="62">
        <f>SUMIFS('DATOS PEST12'!$E:$E,'DATOS PEST12'!$A:$A,INDICE!$C$13,'DATOS PEST12'!$D:$D,'6. RETA (No Seta) Prov-SECCION'!Q$11,'DATOS PEST12'!$B:$B,'6. RETA (No Seta) Prov-SECCION'!$A20,'DATOS PEST12'!$F:$F,"R.E.AUTONOMOS (NO SETA)")</f>
        <v>2341.105263157895</v>
      </c>
      <c r="R20" s="62">
        <f>SUMIFS('DATOS PEST12'!$E:$E,'DATOS PEST12'!$A:$A,INDICE!$C$13,'DATOS PEST12'!$D:$D,'6. RETA (No Seta) Prov-SECCION'!R$11,'DATOS PEST12'!$B:$B,'6. RETA (No Seta) Prov-SECCION'!$A20,'DATOS PEST12'!$F:$F,"R.E.AUTONOMOS (NO SETA)")</f>
        <v>8</v>
      </c>
      <c r="S20" s="62">
        <f>SUMIFS('DATOS PEST12'!$E:$E,'DATOS PEST12'!$A:$A,INDICE!$C$13,'DATOS PEST12'!$D:$D,'6. RETA (No Seta) Prov-SECCION'!S$11,'DATOS PEST12'!$B:$B,'6. RETA (No Seta) Prov-SECCION'!$A20,'DATOS PEST12'!$F:$F,"R.E.AUTONOMOS (NO SETA)")</f>
        <v>1049.9473684210525</v>
      </c>
      <c r="T20" s="62">
        <f>SUMIFS('DATOS PEST12'!$E:$E,'DATOS PEST12'!$A:$A,INDICE!$C$13,'DATOS PEST12'!$D:$D,'6. RETA (No Seta) Prov-SECCION'!T$11,'DATOS PEST12'!$B:$B,'6. RETA (No Seta) Prov-SECCION'!$A20,'DATOS PEST12'!$F:$F,"R.E.AUTONOMOS (NO SETA)")</f>
        <v>874.84210526315792</v>
      </c>
      <c r="U20" s="62">
        <f>SUMIFS('DATOS PEST12'!$E:$E,'DATOS PEST12'!$A:$A,INDICE!$C$13,'DATOS PEST12'!$D:$D,'6. RETA (No Seta) Prov-SECCION'!U$11,'DATOS PEST12'!$B:$B,'6. RETA (No Seta) Prov-SECCION'!$A20,'DATOS PEST12'!$F:$F,"R.E.AUTONOMOS (NO SETA)")</f>
        <v>714.10526315789457</v>
      </c>
      <c r="V20" s="62">
        <f>SUMIFS('DATOS PEST12'!$E:$E,'DATOS PEST12'!$A:$A,INDICE!$C$13,'DATOS PEST12'!$D:$D,'6. RETA (No Seta) Prov-SECCION'!V$11,'DATOS PEST12'!$B:$B,'6. RETA (No Seta) Prov-SECCION'!$A20,'DATOS PEST12'!$F:$F,"R.E.AUTONOMOS (NO SETA)")</f>
        <v>2351.4210526315792</v>
      </c>
      <c r="W20" s="62">
        <f>SUMIFS('DATOS PEST12'!$E:$E,'DATOS PEST12'!$A:$A,INDICE!$C$13,'DATOS PEST12'!$D:$D,'6. RETA (No Seta) Prov-SECCION'!W$11,'DATOS PEST12'!$B:$B,'6. RETA (No Seta) Prov-SECCION'!$A20,'DATOS PEST12'!$F:$F,"R.E.AUTONOMOS (NO SETA)")</f>
        <v>5.473684210526315</v>
      </c>
      <c r="X20" s="62">
        <f>SUMIFS('DATOS PEST12'!$E:$E,'DATOS PEST12'!$A:$A,INDICE!$C$13,'DATOS PEST12'!$D:$D,'6. RETA (No Seta) Prov-SECCION'!X$11,'DATOS PEST12'!$B:$B,'6. RETA (No Seta) Prov-SECCION'!$A20,'DATOS PEST12'!$F:$F,"R.E.AUTONOMOS (NO SETA)")</f>
        <v>0</v>
      </c>
      <c r="Y20" s="59">
        <f>SUMIFS('DATOS PEST12'!$E:$E,'DATOS PEST12'!$A:$A,INDICE!$C$13,'DATOS PEST12'!$D:$D,'6. RETA (No Seta) Prov-SECCION'!Y$11,'DATOS PEST12'!$B:$B,'6. RETA (No Seta) Prov-SECCION'!$A20,'DATOS PEST12'!$F:$F,"R.E.AUTONOMOS (NO SETA)")</f>
        <v>0</v>
      </c>
    </row>
    <row r="21" spans="1:25" ht="15.6" x14ac:dyDescent="0.3">
      <c r="A21" s="10">
        <v>41</v>
      </c>
      <c r="B21" s="11" t="s">
        <v>24</v>
      </c>
      <c r="C21" s="59">
        <f t="shared" si="2"/>
        <v>6598.3684210526308</v>
      </c>
      <c r="D21" s="60">
        <f>SUMIFS('DATOS PEST12'!$E:$E,'DATOS PEST12'!$A:$A,INDICE!$C$13,'DATOS PEST12'!$D:$D,'6. RETA (No Seta) Prov-SECCION'!D$11,'DATOS PEST12'!$B:$B,'6. RETA (No Seta) Prov-SECCION'!$A21,'DATOS PEST12'!$F:$F,"R.E.AUTONOMOS (NO SETA)")</f>
        <v>167.63157894736844</v>
      </c>
      <c r="E21" s="62">
        <f>SUMIFS('DATOS PEST12'!$E:$E,'DATOS PEST12'!$A:$A,INDICE!$C$13,'DATOS PEST12'!$D:$D,'6. RETA (No Seta) Prov-SECCION'!E$11,'DATOS PEST12'!$B:$B,'6. RETA (No Seta) Prov-SECCION'!$A21,'DATOS PEST12'!$F:$F,"R.E.AUTONOMOS (NO SETA)")</f>
        <v>0.99999999999999956</v>
      </c>
      <c r="F21" s="62">
        <f>SUMIFS('DATOS PEST12'!$E:$E,'DATOS PEST12'!$A:$A,INDICE!$C$13,'DATOS PEST12'!$D:$D,'6. RETA (No Seta) Prov-SECCION'!F$11,'DATOS PEST12'!$B:$B,'6. RETA (No Seta) Prov-SECCION'!$A21,'DATOS PEST12'!$F:$F,"R.E.AUTONOMOS (NO SETA)")</f>
        <v>165.3684210526315</v>
      </c>
      <c r="G21" s="62">
        <f>SUMIFS('DATOS PEST12'!$E:$E,'DATOS PEST12'!$A:$A,INDICE!$C$13,'DATOS PEST12'!$D:$D,'6. RETA (No Seta) Prov-SECCION'!G$11,'DATOS PEST12'!$B:$B,'6. RETA (No Seta) Prov-SECCION'!$A21,'DATOS PEST12'!$F:$F,"R.E.AUTONOMOS (NO SETA)")</f>
        <v>1.9999999999999991</v>
      </c>
      <c r="H21" s="62">
        <f>SUMIFS('DATOS PEST12'!$E:$E,'DATOS PEST12'!$A:$A,INDICE!$C$13,'DATOS PEST12'!$D:$D,'6. RETA (No Seta) Prov-SECCION'!H$11,'DATOS PEST12'!$B:$B,'6. RETA (No Seta) Prov-SECCION'!$A21,'DATOS PEST12'!$F:$F,"R.E.AUTONOMOS (NO SETA)")</f>
        <v>0.99999999999999956</v>
      </c>
      <c r="I21" s="62">
        <f>SUMIFS('DATOS PEST12'!$E:$E,'DATOS PEST12'!$A:$A,INDICE!$C$13,'DATOS PEST12'!$D:$D,'6. RETA (No Seta) Prov-SECCION'!I$11,'DATOS PEST12'!$B:$B,'6. RETA (No Seta) Prov-SECCION'!$A21,'DATOS PEST12'!$F:$F,"R.E.AUTONOMOS (NO SETA)")</f>
        <v>288.89473684210532</v>
      </c>
      <c r="J21" s="62">
        <f>SUMIFS('DATOS PEST12'!$E:$E,'DATOS PEST12'!$A:$A,INDICE!$C$13,'DATOS PEST12'!$D:$D,'6. RETA (No Seta) Prov-SECCION'!J$11,'DATOS PEST12'!$B:$B,'6. RETA (No Seta) Prov-SECCION'!$A21,'DATOS PEST12'!$F:$F,"R.E.AUTONOMOS (NO SETA)")</f>
        <v>2541.2631578947367</v>
      </c>
      <c r="K21" s="62">
        <f>SUMIFS('DATOS PEST12'!$E:$E,'DATOS PEST12'!$A:$A,INDICE!$C$13,'DATOS PEST12'!$D:$D,'6. RETA (No Seta) Prov-SECCION'!K$11,'DATOS PEST12'!$B:$B,'6. RETA (No Seta) Prov-SECCION'!$A21,'DATOS PEST12'!$F:$F,"R.E.AUTONOMOS (NO SETA)")</f>
        <v>544</v>
      </c>
      <c r="L21" s="62">
        <f>SUMIFS('DATOS PEST12'!$E:$E,'DATOS PEST12'!$A:$A,INDICE!$C$13,'DATOS PEST12'!$D:$D,'6. RETA (No Seta) Prov-SECCION'!L$11,'DATOS PEST12'!$B:$B,'6. RETA (No Seta) Prov-SECCION'!$A21,'DATOS PEST12'!$F:$F,"R.E.AUTONOMOS (NO SETA)")</f>
        <v>875.26315789473688</v>
      </c>
      <c r="M21" s="62">
        <f>SUMIFS('DATOS PEST12'!$E:$E,'DATOS PEST12'!$A:$A,INDICE!$C$13,'DATOS PEST12'!$D:$D,'6. RETA (No Seta) Prov-SECCION'!M$11,'DATOS PEST12'!$B:$B,'6. RETA (No Seta) Prov-SECCION'!$A21,'DATOS PEST12'!$F:$F,"R.E.AUTONOMOS (NO SETA)")</f>
        <v>151.5263157894737</v>
      </c>
      <c r="N21" s="62">
        <f>SUMIFS('DATOS PEST12'!$E:$E,'DATOS PEST12'!$A:$A,INDICE!$C$13,'DATOS PEST12'!$D:$D,'6. RETA (No Seta) Prov-SECCION'!N$11,'DATOS PEST12'!$B:$B,'6. RETA (No Seta) Prov-SECCION'!$A21,'DATOS PEST12'!$F:$F,"R.E.AUTONOMOS (NO SETA)")</f>
        <v>43.052631578947363</v>
      </c>
      <c r="O21" s="62">
        <f>SUMIFS('DATOS PEST12'!$E:$E,'DATOS PEST12'!$A:$A,INDICE!$C$13,'DATOS PEST12'!$D:$D,'6. RETA (No Seta) Prov-SECCION'!O$11,'DATOS PEST12'!$B:$B,'6. RETA (No Seta) Prov-SECCION'!$A21,'DATOS PEST12'!$F:$F,"R.E.AUTONOMOS (NO SETA)")</f>
        <v>47.526315789473699</v>
      </c>
      <c r="P21" s="62">
        <f>SUMIFS('DATOS PEST12'!$E:$E,'DATOS PEST12'!$A:$A,INDICE!$C$13,'DATOS PEST12'!$D:$D,'6. RETA (No Seta) Prov-SECCION'!P$11,'DATOS PEST12'!$B:$B,'6. RETA (No Seta) Prov-SECCION'!$A21,'DATOS PEST12'!$F:$F,"R.E.AUTONOMOS (NO SETA)")</f>
        <v>418</v>
      </c>
      <c r="Q21" s="62">
        <f>SUMIFS('DATOS PEST12'!$E:$E,'DATOS PEST12'!$A:$A,INDICE!$C$13,'DATOS PEST12'!$D:$D,'6. RETA (No Seta) Prov-SECCION'!Q$11,'DATOS PEST12'!$B:$B,'6. RETA (No Seta) Prov-SECCION'!$A21,'DATOS PEST12'!$F:$F,"R.E.AUTONOMOS (NO SETA)")</f>
        <v>311.8421052631578</v>
      </c>
      <c r="R21" s="62">
        <f>SUMIFS('DATOS PEST12'!$E:$E,'DATOS PEST12'!$A:$A,INDICE!$C$13,'DATOS PEST12'!$D:$D,'6. RETA (No Seta) Prov-SECCION'!R$11,'DATOS PEST12'!$B:$B,'6. RETA (No Seta) Prov-SECCION'!$A21,'DATOS PEST12'!$F:$F,"R.E.AUTONOMOS (NO SETA)")</f>
        <v>1.3684210526315783</v>
      </c>
      <c r="S21" s="62">
        <f>SUMIFS('DATOS PEST12'!$E:$E,'DATOS PEST12'!$A:$A,INDICE!$C$13,'DATOS PEST12'!$D:$D,'6. RETA (No Seta) Prov-SECCION'!S$11,'DATOS PEST12'!$B:$B,'6. RETA (No Seta) Prov-SECCION'!$A21,'DATOS PEST12'!$F:$F,"R.E.AUTONOMOS (NO SETA)")</f>
        <v>331.4736842105263</v>
      </c>
      <c r="T21" s="62">
        <f>SUMIFS('DATOS PEST12'!$E:$E,'DATOS PEST12'!$A:$A,INDICE!$C$13,'DATOS PEST12'!$D:$D,'6. RETA (No Seta) Prov-SECCION'!T$11,'DATOS PEST12'!$B:$B,'6. RETA (No Seta) Prov-SECCION'!$A21,'DATOS PEST12'!$F:$F,"R.E.AUTONOMOS (NO SETA)")</f>
        <v>117.26315789473689</v>
      </c>
      <c r="U21" s="62">
        <f>SUMIFS('DATOS PEST12'!$E:$E,'DATOS PEST12'!$A:$A,INDICE!$C$13,'DATOS PEST12'!$D:$D,'6. RETA (No Seta) Prov-SECCION'!U$11,'DATOS PEST12'!$B:$B,'6. RETA (No Seta) Prov-SECCION'!$A21,'DATOS PEST12'!$F:$F,"R.E.AUTONOMOS (NO SETA)")</f>
        <v>111.42105263157893</v>
      </c>
      <c r="V21" s="62">
        <f>SUMIFS('DATOS PEST12'!$E:$E,'DATOS PEST12'!$A:$A,INDICE!$C$13,'DATOS PEST12'!$D:$D,'6. RETA (No Seta) Prov-SECCION'!V$11,'DATOS PEST12'!$B:$B,'6. RETA (No Seta) Prov-SECCION'!$A21,'DATOS PEST12'!$F:$F,"R.E.AUTONOMOS (NO SETA)")</f>
        <v>477.4736842105263</v>
      </c>
      <c r="W21" s="62">
        <f>SUMIFS('DATOS PEST12'!$E:$E,'DATOS PEST12'!$A:$A,INDICE!$C$13,'DATOS PEST12'!$D:$D,'6. RETA (No Seta) Prov-SECCION'!W$11,'DATOS PEST12'!$B:$B,'6. RETA (No Seta) Prov-SECCION'!$A21,'DATOS PEST12'!$F:$F,"R.E.AUTONOMOS (NO SETA)")</f>
        <v>0.99999999999999956</v>
      </c>
      <c r="X21" s="62">
        <f>SUMIFS('DATOS PEST12'!$E:$E,'DATOS PEST12'!$A:$A,INDICE!$C$13,'DATOS PEST12'!$D:$D,'6. RETA (No Seta) Prov-SECCION'!X$11,'DATOS PEST12'!$B:$B,'6. RETA (No Seta) Prov-SECCION'!$A21,'DATOS PEST12'!$F:$F,"R.E.AUTONOMOS (NO SETA)")</f>
        <v>0</v>
      </c>
      <c r="Y21" s="59">
        <f>SUMIFS('DATOS PEST12'!$E:$E,'DATOS PEST12'!$A:$A,INDICE!$C$13,'DATOS PEST12'!$D:$D,'6. RETA (No Seta) Prov-SECCION'!Y$11,'DATOS PEST12'!$B:$B,'6. RETA (No Seta) Prov-SECCION'!$A21,'DATOS PEST12'!$F:$F,"R.E.AUTONOMOS (NO SETA)")</f>
        <v>0</v>
      </c>
    </row>
    <row r="22" spans="1:25" ht="15.6" x14ac:dyDescent="0.3">
      <c r="A22" s="238" t="s">
        <v>38</v>
      </c>
      <c r="B22" s="239"/>
      <c r="C22" s="66">
        <f t="shared" ref="C22:Y22" si="3">SUM(C23:C25)</f>
        <v>11196.526315789473</v>
      </c>
      <c r="D22" s="64">
        <f t="shared" si="3"/>
        <v>167.31578947368422</v>
      </c>
      <c r="E22" s="67">
        <f t="shared" si="3"/>
        <v>4.421052631578946</v>
      </c>
      <c r="F22" s="67">
        <f t="shared" si="3"/>
        <v>372.52631578947364</v>
      </c>
      <c r="G22" s="67">
        <f t="shared" si="3"/>
        <v>2.9999999999999987</v>
      </c>
      <c r="H22" s="67">
        <f t="shared" si="3"/>
        <v>5</v>
      </c>
      <c r="I22" s="67">
        <f t="shared" si="3"/>
        <v>1985.4210526315787</v>
      </c>
      <c r="J22" s="67">
        <f t="shared" si="3"/>
        <v>2206.5263157894738</v>
      </c>
      <c r="K22" s="67">
        <f t="shared" si="3"/>
        <v>1625.3684210526317</v>
      </c>
      <c r="L22" s="67">
        <f t="shared" si="3"/>
        <v>2805.6842105263158</v>
      </c>
      <c r="M22" s="67">
        <f t="shared" si="3"/>
        <v>136.15789473684211</v>
      </c>
      <c r="N22" s="67">
        <f t="shared" si="3"/>
        <v>67.368421052631561</v>
      </c>
      <c r="O22" s="67">
        <f t="shared" si="3"/>
        <v>24.631578947368421</v>
      </c>
      <c r="P22" s="67">
        <f t="shared" si="3"/>
        <v>248.21052631578951</v>
      </c>
      <c r="Q22" s="67">
        <f t="shared" si="3"/>
        <v>337.68421052631578</v>
      </c>
      <c r="R22" s="67">
        <f t="shared" si="3"/>
        <v>2.9999999999999987</v>
      </c>
      <c r="S22" s="67">
        <f t="shared" si="3"/>
        <v>254.57894736842104</v>
      </c>
      <c r="T22" s="67">
        <f t="shared" si="3"/>
        <v>95.526315789473671</v>
      </c>
      <c r="U22" s="67">
        <f t="shared" si="3"/>
        <v>96.315789473684234</v>
      </c>
      <c r="V22" s="67">
        <f t="shared" si="3"/>
        <v>757.78947368421052</v>
      </c>
      <c r="W22" s="67">
        <f t="shared" si="3"/>
        <v>0</v>
      </c>
      <c r="X22" s="67">
        <f t="shared" si="3"/>
        <v>0</v>
      </c>
      <c r="Y22" s="66">
        <f t="shared" si="3"/>
        <v>0</v>
      </c>
    </row>
    <row r="23" spans="1:25" ht="15.6" x14ac:dyDescent="0.3">
      <c r="A23" s="12">
        <v>22</v>
      </c>
      <c r="B23" s="7" t="s">
        <v>11</v>
      </c>
      <c r="C23" s="59">
        <f t="shared" ref="C23:C25" si="4">SUM(D23:Y23)</f>
        <v>1620.3157894736837</v>
      </c>
      <c r="D23" s="60">
        <f>SUMIFS('DATOS PEST12'!$E:$E,'DATOS PEST12'!$A:$A,INDICE!$C$13,'DATOS PEST12'!$D:$D,'6. RETA (No Seta) Prov-SECCION'!D$11,'DATOS PEST12'!$B:$B,'6. RETA (No Seta) Prov-SECCION'!$A23,'DATOS PEST12'!$F:$F,"R.E.AUTONOMOS (NO SETA)")</f>
        <v>64.052631578947356</v>
      </c>
      <c r="E23" s="62">
        <f>SUMIFS('DATOS PEST12'!$E:$E,'DATOS PEST12'!$A:$A,INDICE!$C$13,'DATOS PEST12'!$D:$D,'6. RETA (No Seta) Prov-SECCION'!E$11,'DATOS PEST12'!$B:$B,'6. RETA (No Seta) Prov-SECCION'!$A23,'DATOS PEST12'!$F:$F,"R.E.AUTONOMOS (NO SETA)")</f>
        <v>1.9999999999999991</v>
      </c>
      <c r="F23" s="62">
        <f>SUMIFS('DATOS PEST12'!$E:$E,'DATOS PEST12'!$A:$A,INDICE!$C$13,'DATOS PEST12'!$D:$D,'6. RETA (No Seta) Prov-SECCION'!F$11,'DATOS PEST12'!$B:$B,'6. RETA (No Seta) Prov-SECCION'!$A23,'DATOS PEST12'!$F:$F,"R.E.AUTONOMOS (NO SETA)")</f>
        <v>89</v>
      </c>
      <c r="G23" s="62">
        <f>SUMIFS('DATOS PEST12'!$E:$E,'DATOS PEST12'!$A:$A,INDICE!$C$13,'DATOS PEST12'!$D:$D,'6. RETA (No Seta) Prov-SECCION'!G$11,'DATOS PEST12'!$B:$B,'6. RETA (No Seta) Prov-SECCION'!$A23,'DATOS PEST12'!$F:$F,"R.E.AUTONOMOS (NO SETA)")</f>
        <v>0</v>
      </c>
      <c r="H23" s="62">
        <f>SUMIFS('DATOS PEST12'!$E:$E,'DATOS PEST12'!$A:$A,INDICE!$C$13,'DATOS PEST12'!$D:$D,'6. RETA (No Seta) Prov-SECCION'!H$11,'DATOS PEST12'!$B:$B,'6. RETA (No Seta) Prov-SECCION'!$A23,'DATOS PEST12'!$F:$F,"R.E.AUTONOMOS (NO SETA)")</f>
        <v>0</v>
      </c>
      <c r="I23" s="62">
        <f>SUMIFS('DATOS PEST12'!$E:$E,'DATOS PEST12'!$A:$A,INDICE!$C$13,'DATOS PEST12'!$D:$D,'6. RETA (No Seta) Prov-SECCION'!I$11,'DATOS PEST12'!$B:$B,'6. RETA (No Seta) Prov-SECCION'!$A23,'DATOS PEST12'!$F:$F,"R.E.AUTONOMOS (NO SETA)")</f>
        <v>256.52631578947364</v>
      </c>
      <c r="J23" s="62">
        <f>SUMIFS('DATOS PEST12'!$E:$E,'DATOS PEST12'!$A:$A,INDICE!$C$13,'DATOS PEST12'!$D:$D,'6. RETA (No Seta) Prov-SECCION'!J$11,'DATOS PEST12'!$B:$B,'6. RETA (No Seta) Prov-SECCION'!$A23,'DATOS PEST12'!$F:$F,"R.E.AUTONOMOS (NO SETA)")</f>
        <v>326.68421052631578</v>
      </c>
      <c r="K23" s="62">
        <f>SUMIFS('DATOS PEST12'!$E:$E,'DATOS PEST12'!$A:$A,INDICE!$C$13,'DATOS PEST12'!$D:$D,'6. RETA (No Seta) Prov-SECCION'!K$11,'DATOS PEST12'!$B:$B,'6. RETA (No Seta) Prov-SECCION'!$A23,'DATOS PEST12'!$F:$F,"R.E.AUTONOMOS (NO SETA)")</f>
        <v>115.05263157894737</v>
      </c>
      <c r="L23" s="62">
        <f>SUMIFS('DATOS PEST12'!$E:$E,'DATOS PEST12'!$A:$A,INDICE!$C$13,'DATOS PEST12'!$D:$D,'6. RETA (No Seta) Prov-SECCION'!L$11,'DATOS PEST12'!$B:$B,'6. RETA (No Seta) Prov-SECCION'!$A23,'DATOS PEST12'!$F:$F,"R.E.AUTONOMOS (NO SETA)")</f>
        <v>390.78947368421046</v>
      </c>
      <c r="M23" s="62">
        <f>SUMIFS('DATOS PEST12'!$E:$E,'DATOS PEST12'!$A:$A,INDICE!$C$13,'DATOS PEST12'!$D:$D,'6. RETA (No Seta) Prov-SECCION'!M$11,'DATOS PEST12'!$B:$B,'6. RETA (No Seta) Prov-SECCION'!$A23,'DATOS PEST12'!$F:$F,"R.E.AUTONOMOS (NO SETA)")</f>
        <v>17.000000000000004</v>
      </c>
      <c r="N23" s="62">
        <f>SUMIFS('DATOS PEST12'!$E:$E,'DATOS PEST12'!$A:$A,INDICE!$C$13,'DATOS PEST12'!$D:$D,'6. RETA (No Seta) Prov-SECCION'!N$11,'DATOS PEST12'!$B:$B,'6. RETA (No Seta) Prov-SECCION'!$A23,'DATOS PEST12'!$F:$F,"R.E.AUTONOMOS (NO SETA)")</f>
        <v>5.3157894736842088</v>
      </c>
      <c r="O23" s="62">
        <f>SUMIFS('DATOS PEST12'!$E:$E,'DATOS PEST12'!$A:$A,INDICE!$C$13,'DATOS PEST12'!$D:$D,'6. RETA (No Seta) Prov-SECCION'!O$11,'DATOS PEST12'!$B:$B,'6. RETA (No Seta) Prov-SECCION'!$A23,'DATOS PEST12'!$F:$F,"R.E.AUTONOMOS (NO SETA)")</f>
        <v>2.6315789473684204</v>
      </c>
      <c r="P23" s="62">
        <f>SUMIFS('DATOS PEST12'!$E:$E,'DATOS PEST12'!$A:$A,INDICE!$C$13,'DATOS PEST12'!$D:$D,'6. RETA (No Seta) Prov-SECCION'!P$11,'DATOS PEST12'!$B:$B,'6. RETA (No Seta) Prov-SECCION'!$A23,'DATOS PEST12'!$F:$F,"R.E.AUTONOMOS (NO SETA)")</f>
        <v>46.684210526315788</v>
      </c>
      <c r="Q23" s="62">
        <f>SUMIFS('DATOS PEST12'!$E:$E,'DATOS PEST12'!$A:$A,INDICE!$C$13,'DATOS PEST12'!$D:$D,'6. RETA (No Seta) Prov-SECCION'!Q$11,'DATOS PEST12'!$B:$B,'6. RETA (No Seta) Prov-SECCION'!$A23,'DATOS PEST12'!$F:$F,"R.E.AUTONOMOS (NO SETA)")</f>
        <v>85</v>
      </c>
      <c r="R23" s="62">
        <f>SUMIFS('DATOS PEST12'!$E:$E,'DATOS PEST12'!$A:$A,INDICE!$C$13,'DATOS PEST12'!$D:$D,'6. RETA (No Seta) Prov-SECCION'!R$11,'DATOS PEST12'!$B:$B,'6. RETA (No Seta) Prov-SECCION'!$A23,'DATOS PEST12'!$F:$F,"R.E.AUTONOMOS (NO SETA)")</f>
        <v>0.99999999999999956</v>
      </c>
      <c r="S23" s="62">
        <f>SUMIFS('DATOS PEST12'!$E:$E,'DATOS PEST12'!$A:$A,INDICE!$C$13,'DATOS PEST12'!$D:$D,'6. RETA (No Seta) Prov-SECCION'!S$11,'DATOS PEST12'!$B:$B,'6. RETA (No Seta) Prov-SECCION'!$A23,'DATOS PEST12'!$F:$F,"R.E.AUTONOMOS (NO SETA)")</f>
        <v>59.578947368421055</v>
      </c>
      <c r="T23" s="62">
        <f>SUMIFS('DATOS PEST12'!$E:$E,'DATOS PEST12'!$A:$A,INDICE!$C$13,'DATOS PEST12'!$D:$D,'6. RETA (No Seta) Prov-SECCION'!T$11,'DATOS PEST12'!$B:$B,'6. RETA (No Seta) Prov-SECCION'!$A23,'DATOS PEST12'!$F:$F,"R.E.AUTONOMOS (NO SETA)")</f>
        <v>14.999999999999993</v>
      </c>
      <c r="U23" s="62">
        <f>SUMIFS('DATOS PEST12'!$E:$E,'DATOS PEST12'!$A:$A,INDICE!$C$13,'DATOS PEST12'!$D:$D,'6. RETA (No Seta) Prov-SECCION'!U$11,'DATOS PEST12'!$B:$B,'6. RETA (No Seta) Prov-SECCION'!$A23,'DATOS PEST12'!$F:$F,"R.E.AUTONOMOS (NO SETA)")</f>
        <v>21.21052631578948</v>
      </c>
      <c r="V23" s="62">
        <f>SUMIFS('DATOS PEST12'!$E:$E,'DATOS PEST12'!$A:$A,INDICE!$C$13,'DATOS PEST12'!$D:$D,'6. RETA (No Seta) Prov-SECCION'!V$11,'DATOS PEST12'!$B:$B,'6. RETA (No Seta) Prov-SECCION'!$A23,'DATOS PEST12'!$F:$F,"R.E.AUTONOMOS (NO SETA)")</f>
        <v>122.78947368421051</v>
      </c>
      <c r="W23" s="62">
        <f>SUMIFS('DATOS PEST12'!$E:$E,'DATOS PEST12'!$A:$A,INDICE!$C$13,'DATOS PEST12'!$D:$D,'6. RETA (No Seta) Prov-SECCION'!W$11,'DATOS PEST12'!$B:$B,'6. RETA (No Seta) Prov-SECCION'!$A23,'DATOS PEST12'!$F:$F,"R.E.AUTONOMOS (NO SETA)")</f>
        <v>0</v>
      </c>
      <c r="X23" s="62">
        <f>SUMIFS('DATOS PEST12'!$E:$E,'DATOS PEST12'!$A:$A,INDICE!$C$13,'DATOS PEST12'!$D:$D,'6. RETA (No Seta) Prov-SECCION'!X$11,'DATOS PEST12'!$B:$B,'6. RETA (No Seta) Prov-SECCION'!$A23,'DATOS PEST12'!$F:$F,"R.E.AUTONOMOS (NO SETA)")</f>
        <v>0</v>
      </c>
      <c r="Y23" s="59">
        <f>SUMIFS('DATOS PEST12'!$E:$E,'DATOS PEST12'!$A:$A,INDICE!$C$13,'DATOS PEST12'!$D:$D,'6. RETA (No Seta) Prov-SECCION'!Y$11,'DATOS PEST12'!$B:$B,'6. RETA (No Seta) Prov-SECCION'!$A23,'DATOS PEST12'!$F:$F,"R.E.AUTONOMOS (NO SETA)")</f>
        <v>0</v>
      </c>
    </row>
    <row r="24" spans="1:25" ht="15.6" x14ac:dyDescent="0.3">
      <c r="A24" s="1">
        <v>44</v>
      </c>
      <c r="B24" s="9" t="s">
        <v>26</v>
      </c>
      <c r="C24" s="59">
        <f t="shared" si="4"/>
        <v>916.1578947368422</v>
      </c>
      <c r="D24" s="60">
        <f>SUMIFS('DATOS PEST12'!$E:$E,'DATOS PEST12'!$A:$A,INDICE!$C$13,'DATOS PEST12'!$D:$D,'6. RETA (No Seta) Prov-SECCION'!D$11,'DATOS PEST12'!$B:$B,'6. RETA (No Seta) Prov-SECCION'!$A24,'DATOS PEST12'!$F:$F,"R.E.AUTONOMOS (NO SETA)")</f>
        <v>36.21052631578948</v>
      </c>
      <c r="E24" s="62">
        <f>SUMIFS('DATOS PEST12'!$E:$E,'DATOS PEST12'!$A:$A,INDICE!$C$13,'DATOS PEST12'!$D:$D,'6. RETA (No Seta) Prov-SECCION'!E$11,'DATOS PEST12'!$B:$B,'6. RETA (No Seta) Prov-SECCION'!$A24,'DATOS PEST12'!$F:$F,"R.E.AUTONOMOS (NO SETA)")</f>
        <v>0.99999999999999956</v>
      </c>
      <c r="F24" s="62">
        <f>SUMIFS('DATOS PEST12'!$E:$E,'DATOS PEST12'!$A:$A,INDICE!$C$13,'DATOS PEST12'!$D:$D,'6. RETA (No Seta) Prov-SECCION'!F$11,'DATOS PEST12'!$B:$B,'6. RETA (No Seta) Prov-SECCION'!$A24,'DATOS PEST12'!$F:$F,"R.E.AUTONOMOS (NO SETA)")</f>
        <v>56.68421052631578</v>
      </c>
      <c r="G24" s="62">
        <f>SUMIFS('DATOS PEST12'!$E:$E,'DATOS PEST12'!$A:$A,INDICE!$C$13,'DATOS PEST12'!$D:$D,'6. RETA (No Seta) Prov-SECCION'!G$11,'DATOS PEST12'!$B:$B,'6. RETA (No Seta) Prov-SECCION'!$A24,'DATOS PEST12'!$F:$F,"R.E.AUTONOMOS (NO SETA)")</f>
        <v>0</v>
      </c>
      <c r="H24" s="62">
        <f>SUMIFS('DATOS PEST12'!$E:$E,'DATOS PEST12'!$A:$A,INDICE!$C$13,'DATOS PEST12'!$D:$D,'6. RETA (No Seta) Prov-SECCION'!H$11,'DATOS PEST12'!$B:$B,'6. RETA (No Seta) Prov-SECCION'!$A24,'DATOS PEST12'!$F:$F,"R.E.AUTONOMOS (NO SETA)")</f>
        <v>0.99999999999999956</v>
      </c>
      <c r="I24" s="62">
        <f>SUMIFS('DATOS PEST12'!$E:$E,'DATOS PEST12'!$A:$A,INDICE!$C$13,'DATOS PEST12'!$D:$D,'6. RETA (No Seta) Prov-SECCION'!I$11,'DATOS PEST12'!$B:$B,'6. RETA (No Seta) Prov-SECCION'!$A24,'DATOS PEST12'!$F:$F,"R.E.AUTONOMOS (NO SETA)")</f>
        <v>178.84210526315792</v>
      </c>
      <c r="J24" s="62">
        <f>SUMIFS('DATOS PEST12'!$E:$E,'DATOS PEST12'!$A:$A,INDICE!$C$13,'DATOS PEST12'!$D:$D,'6. RETA (No Seta) Prov-SECCION'!J$11,'DATOS PEST12'!$B:$B,'6. RETA (No Seta) Prov-SECCION'!$A24,'DATOS PEST12'!$F:$F,"R.E.AUTONOMOS (NO SETA)")</f>
        <v>170.68421052631578</v>
      </c>
      <c r="K24" s="62">
        <f>SUMIFS('DATOS PEST12'!$E:$E,'DATOS PEST12'!$A:$A,INDICE!$C$13,'DATOS PEST12'!$D:$D,'6. RETA (No Seta) Prov-SECCION'!K$11,'DATOS PEST12'!$B:$B,'6. RETA (No Seta) Prov-SECCION'!$A24,'DATOS PEST12'!$F:$F,"R.E.AUTONOMOS (NO SETA)")</f>
        <v>83.578947368421069</v>
      </c>
      <c r="L24" s="62">
        <f>SUMIFS('DATOS PEST12'!$E:$E,'DATOS PEST12'!$A:$A,INDICE!$C$13,'DATOS PEST12'!$D:$D,'6. RETA (No Seta) Prov-SECCION'!L$11,'DATOS PEST12'!$B:$B,'6. RETA (No Seta) Prov-SECCION'!$A24,'DATOS PEST12'!$F:$F,"R.E.AUTONOMOS (NO SETA)")</f>
        <v>239.94736842105269</v>
      </c>
      <c r="M24" s="62">
        <f>SUMIFS('DATOS PEST12'!$E:$E,'DATOS PEST12'!$A:$A,INDICE!$C$13,'DATOS PEST12'!$D:$D,'6. RETA (No Seta) Prov-SECCION'!M$11,'DATOS PEST12'!$B:$B,'6. RETA (No Seta) Prov-SECCION'!$A24,'DATOS PEST12'!$F:$F,"R.E.AUTONOMOS (NO SETA)")</f>
        <v>8.368421052631577</v>
      </c>
      <c r="N24" s="62">
        <f>SUMIFS('DATOS PEST12'!$E:$E,'DATOS PEST12'!$A:$A,INDICE!$C$13,'DATOS PEST12'!$D:$D,'6. RETA (No Seta) Prov-SECCION'!N$11,'DATOS PEST12'!$B:$B,'6. RETA (No Seta) Prov-SECCION'!$A24,'DATOS PEST12'!$F:$F,"R.E.AUTONOMOS (NO SETA)")</f>
        <v>6</v>
      </c>
      <c r="O24" s="62">
        <f>SUMIFS('DATOS PEST12'!$E:$E,'DATOS PEST12'!$A:$A,INDICE!$C$13,'DATOS PEST12'!$D:$D,'6. RETA (No Seta) Prov-SECCION'!O$11,'DATOS PEST12'!$B:$B,'6. RETA (No Seta) Prov-SECCION'!$A24,'DATOS PEST12'!$F:$F,"R.E.AUTONOMOS (NO SETA)")</f>
        <v>0.99999999999999956</v>
      </c>
      <c r="P24" s="62">
        <f>SUMIFS('DATOS PEST12'!$E:$E,'DATOS PEST12'!$A:$A,INDICE!$C$13,'DATOS PEST12'!$D:$D,'6. RETA (No Seta) Prov-SECCION'!P$11,'DATOS PEST12'!$B:$B,'6. RETA (No Seta) Prov-SECCION'!$A24,'DATOS PEST12'!$F:$F,"R.E.AUTONOMOS (NO SETA)")</f>
        <v>17.263157894736842</v>
      </c>
      <c r="Q24" s="62">
        <f>SUMIFS('DATOS PEST12'!$E:$E,'DATOS PEST12'!$A:$A,INDICE!$C$13,'DATOS PEST12'!$D:$D,'6. RETA (No Seta) Prov-SECCION'!Q$11,'DATOS PEST12'!$B:$B,'6. RETA (No Seta) Prov-SECCION'!$A24,'DATOS PEST12'!$F:$F,"R.E.AUTONOMOS (NO SETA)")</f>
        <v>37.578947368421055</v>
      </c>
      <c r="R24" s="62">
        <f>SUMIFS('DATOS PEST12'!$E:$E,'DATOS PEST12'!$A:$A,INDICE!$C$13,'DATOS PEST12'!$D:$D,'6. RETA (No Seta) Prov-SECCION'!R$11,'DATOS PEST12'!$B:$B,'6. RETA (No Seta) Prov-SECCION'!$A24,'DATOS PEST12'!$F:$F,"R.E.AUTONOMOS (NO SETA)")</f>
        <v>0</v>
      </c>
      <c r="S24" s="62">
        <f>SUMIFS('DATOS PEST12'!$E:$E,'DATOS PEST12'!$A:$A,INDICE!$C$13,'DATOS PEST12'!$D:$D,'6. RETA (No Seta) Prov-SECCION'!S$11,'DATOS PEST12'!$B:$B,'6. RETA (No Seta) Prov-SECCION'!$A24,'DATOS PEST12'!$F:$F,"R.E.AUTONOMOS (NO SETA)")</f>
        <v>12.000000000000002</v>
      </c>
      <c r="T24" s="62">
        <f>SUMIFS('DATOS PEST12'!$E:$E,'DATOS PEST12'!$A:$A,INDICE!$C$13,'DATOS PEST12'!$D:$D,'6. RETA (No Seta) Prov-SECCION'!T$11,'DATOS PEST12'!$B:$B,'6. RETA (No Seta) Prov-SECCION'!$A24,'DATOS PEST12'!$F:$F,"R.E.AUTONOMOS (NO SETA)")</f>
        <v>5.9999999999999973</v>
      </c>
      <c r="U24" s="62">
        <f>SUMIFS('DATOS PEST12'!$E:$E,'DATOS PEST12'!$A:$A,INDICE!$C$13,'DATOS PEST12'!$D:$D,'6. RETA (No Seta) Prov-SECCION'!U$11,'DATOS PEST12'!$B:$B,'6. RETA (No Seta) Prov-SECCION'!$A24,'DATOS PEST12'!$F:$F,"R.E.AUTONOMOS (NO SETA)")</f>
        <v>9.0000000000000018</v>
      </c>
      <c r="V24" s="62">
        <f>SUMIFS('DATOS PEST12'!$E:$E,'DATOS PEST12'!$A:$A,INDICE!$C$13,'DATOS PEST12'!$D:$D,'6. RETA (No Seta) Prov-SECCION'!V$11,'DATOS PEST12'!$B:$B,'6. RETA (No Seta) Prov-SECCION'!$A24,'DATOS PEST12'!$F:$F,"R.E.AUTONOMOS (NO SETA)")</f>
        <v>50.999999999999986</v>
      </c>
      <c r="W24" s="62">
        <f>SUMIFS('DATOS PEST12'!$E:$E,'DATOS PEST12'!$A:$A,INDICE!$C$13,'DATOS PEST12'!$D:$D,'6. RETA (No Seta) Prov-SECCION'!W$11,'DATOS PEST12'!$B:$B,'6. RETA (No Seta) Prov-SECCION'!$A24,'DATOS PEST12'!$F:$F,"R.E.AUTONOMOS (NO SETA)")</f>
        <v>0</v>
      </c>
      <c r="X24" s="62">
        <f>SUMIFS('DATOS PEST12'!$E:$E,'DATOS PEST12'!$A:$A,INDICE!$C$13,'DATOS PEST12'!$D:$D,'6. RETA (No Seta) Prov-SECCION'!X$11,'DATOS PEST12'!$B:$B,'6. RETA (No Seta) Prov-SECCION'!$A24,'DATOS PEST12'!$F:$F,"R.E.AUTONOMOS (NO SETA)")</f>
        <v>0</v>
      </c>
      <c r="Y24" s="59">
        <f>SUMIFS('DATOS PEST12'!$E:$E,'DATOS PEST12'!$A:$A,INDICE!$C$13,'DATOS PEST12'!$D:$D,'6. RETA (No Seta) Prov-SECCION'!Y$11,'DATOS PEST12'!$B:$B,'6. RETA (No Seta) Prov-SECCION'!$A24,'DATOS PEST12'!$F:$F,"R.E.AUTONOMOS (NO SETA)")</f>
        <v>0</v>
      </c>
    </row>
    <row r="25" spans="1:25" ht="15.6" x14ac:dyDescent="0.3">
      <c r="A25" s="13">
        <v>50</v>
      </c>
      <c r="B25" s="11" t="s">
        <v>31</v>
      </c>
      <c r="C25" s="59">
        <f t="shared" si="4"/>
        <v>8660.0526315789484</v>
      </c>
      <c r="D25" s="60">
        <f>SUMIFS('DATOS PEST12'!$E:$E,'DATOS PEST12'!$A:$A,INDICE!$C$13,'DATOS PEST12'!$D:$D,'6. RETA (No Seta) Prov-SECCION'!D$11,'DATOS PEST12'!$B:$B,'6. RETA (No Seta) Prov-SECCION'!$A25,'DATOS PEST12'!$F:$F,"R.E.AUTONOMOS (NO SETA)")</f>
        <v>67.05263157894737</v>
      </c>
      <c r="E25" s="62">
        <f>SUMIFS('DATOS PEST12'!$E:$E,'DATOS PEST12'!$A:$A,INDICE!$C$13,'DATOS PEST12'!$D:$D,'6. RETA (No Seta) Prov-SECCION'!E$11,'DATOS PEST12'!$B:$B,'6. RETA (No Seta) Prov-SECCION'!$A25,'DATOS PEST12'!$F:$F,"R.E.AUTONOMOS (NO SETA)")</f>
        <v>1.4210526315789473</v>
      </c>
      <c r="F25" s="62">
        <f>SUMIFS('DATOS PEST12'!$E:$E,'DATOS PEST12'!$A:$A,INDICE!$C$13,'DATOS PEST12'!$D:$D,'6. RETA (No Seta) Prov-SECCION'!F$11,'DATOS PEST12'!$B:$B,'6. RETA (No Seta) Prov-SECCION'!$A25,'DATOS PEST12'!$F:$F,"R.E.AUTONOMOS (NO SETA)")</f>
        <v>226.84210526315786</v>
      </c>
      <c r="G25" s="62">
        <f>SUMIFS('DATOS PEST12'!$E:$E,'DATOS PEST12'!$A:$A,INDICE!$C$13,'DATOS PEST12'!$D:$D,'6. RETA (No Seta) Prov-SECCION'!G$11,'DATOS PEST12'!$B:$B,'6. RETA (No Seta) Prov-SECCION'!$A25,'DATOS PEST12'!$F:$F,"R.E.AUTONOMOS (NO SETA)")</f>
        <v>2.9999999999999987</v>
      </c>
      <c r="H25" s="62">
        <f>SUMIFS('DATOS PEST12'!$E:$E,'DATOS PEST12'!$A:$A,INDICE!$C$13,'DATOS PEST12'!$D:$D,'6. RETA (No Seta) Prov-SECCION'!H$11,'DATOS PEST12'!$B:$B,'6. RETA (No Seta) Prov-SECCION'!$A25,'DATOS PEST12'!$F:$F,"R.E.AUTONOMOS (NO SETA)")</f>
        <v>4</v>
      </c>
      <c r="I25" s="62">
        <f>SUMIFS('DATOS PEST12'!$E:$E,'DATOS PEST12'!$A:$A,INDICE!$C$13,'DATOS PEST12'!$D:$D,'6. RETA (No Seta) Prov-SECCION'!I$11,'DATOS PEST12'!$B:$B,'6. RETA (No Seta) Prov-SECCION'!$A25,'DATOS PEST12'!$F:$F,"R.E.AUTONOMOS (NO SETA)")</f>
        <v>1550.0526315789473</v>
      </c>
      <c r="J25" s="62">
        <f>SUMIFS('DATOS PEST12'!$E:$E,'DATOS PEST12'!$A:$A,INDICE!$C$13,'DATOS PEST12'!$D:$D,'6. RETA (No Seta) Prov-SECCION'!J$11,'DATOS PEST12'!$B:$B,'6. RETA (No Seta) Prov-SECCION'!$A25,'DATOS PEST12'!$F:$F,"R.E.AUTONOMOS (NO SETA)")</f>
        <v>1709.1578947368423</v>
      </c>
      <c r="K25" s="62">
        <f>SUMIFS('DATOS PEST12'!$E:$E,'DATOS PEST12'!$A:$A,INDICE!$C$13,'DATOS PEST12'!$D:$D,'6. RETA (No Seta) Prov-SECCION'!K$11,'DATOS PEST12'!$B:$B,'6. RETA (No Seta) Prov-SECCION'!$A25,'DATOS PEST12'!$F:$F,"R.E.AUTONOMOS (NO SETA)")</f>
        <v>1426.7368421052631</v>
      </c>
      <c r="L25" s="62">
        <f>SUMIFS('DATOS PEST12'!$E:$E,'DATOS PEST12'!$A:$A,INDICE!$C$13,'DATOS PEST12'!$D:$D,'6. RETA (No Seta) Prov-SECCION'!L$11,'DATOS PEST12'!$B:$B,'6. RETA (No Seta) Prov-SECCION'!$A25,'DATOS PEST12'!$F:$F,"R.E.AUTONOMOS (NO SETA)")</f>
        <v>2174.9473684210529</v>
      </c>
      <c r="M25" s="62">
        <f>SUMIFS('DATOS PEST12'!$E:$E,'DATOS PEST12'!$A:$A,INDICE!$C$13,'DATOS PEST12'!$D:$D,'6. RETA (No Seta) Prov-SECCION'!M$11,'DATOS PEST12'!$B:$B,'6. RETA (No Seta) Prov-SECCION'!$A25,'DATOS PEST12'!$F:$F,"R.E.AUTONOMOS (NO SETA)")</f>
        <v>110.78947368421052</v>
      </c>
      <c r="N25" s="62">
        <f>SUMIFS('DATOS PEST12'!$E:$E,'DATOS PEST12'!$A:$A,INDICE!$C$13,'DATOS PEST12'!$D:$D,'6. RETA (No Seta) Prov-SECCION'!N$11,'DATOS PEST12'!$B:$B,'6. RETA (No Seta) Prov-SECCION'!$A25,'DATOS PEST12'!$F:$F,"R.E.AUTONOMOS (NO SETA)")</f>
        <v>56.052631578947356</v>
      </c>
      <c r="O25" s="62">
        <f>SUMIFS('DATOS PEST12'!$E:$E,'DATOS PEST12'!$A:$A,INDICE!$C$13,'DATOS PEST12'!$D:$D,'6. RETA (No Seta) Prov-SECCION'!O$11,'DATOS PEST12'!$B:$B,'6. RETA (No Seta) Prov-SECCION'!$A25,'DATOS PEST12'!$F:$F,"R.E.AUTONOMOS (NO SETA)")</f>
        <v>21</v>
      </c>
      <c r="P25" s="62">
        <f>SUMIFS('DATOS PEST12'!$E:$E,'DATOS PEST12'!$A:$A,INDICE!$C$13,'DATOS PEST12'!$D:$D,'6. RETA (No Seta) Prov-SECCION'!P$11,'DATOS PEST12'!$B:$B,'6. RETA (No Seta) Prov-SECCION'!$A25,'DATOS PEST12'!$F:$F,"R.E.AUTONOMOS (NO SETA)")</f>
        <v>184.26315789473688</v>
      </c>
      <c r="Q25" s="62">
        <f>SUMIFS('DATOS PEST12'!$E:$E,'DATOS PEST12'!$A:$A,INDICE!$C$13,'DATOS PEST12'!$D:$D,'6. RETA (No Seta) Prov-SECCION'!Q$11,'DATOS PEST12'!$B:$B,'6. RETA (No Seta) Prov-SECCION'!$A25,'DATOS PEST12'!$F:$F,"R.E.AUTONOMOS (NO SETA)")</f>
        <v>215.10526315789474</v>
      </c>
      <c r="R25" s="62">
        <f>SUMIFS('DATOS PEST12'!$E:$E,'DATOS PEST12'!$A:$A,INDICE!$C$13,'DATOS PEST12'!$D:$D,'6. RETA (No Seta) Prov-SECCION'!R$11,'DATOS PEST12'!$B:$B,'6. RETA (No Seta) Prov-SECCION'!$A25,'DATOS PEST12'!$F:$F,"R.E.AUTONOMOS (NO SETA)")</f>
        <v>1.9999999999999991</v>
      </c>
      <c r="S25" s="62">
        <f>SUMIFS('DATOS PEST12'!$E:$E,'DATOS PEST12'!$A:$A,INDICE!$C$13,'DATOS PEST12'!$D:$D,'6. RETA (No Seta) Prov-SECCION'!S$11,'DATOS PEST12'!$B:$B,'6. RETA (No Seta) Prov-SECCION'!$A25,'DATOS PEST12'!$F:$F,"R.E.AUTONOMOS (NO SETA)")</f>
        <v>183</v>
      </c>
      <c r="T25" s="62">
        <f>SUMIFS('DATOS PEST12'!$E:$E,'DATOS PEST12'!$A:$A,INDICE!$C$13,'DATOS PEST12'!$D:$D,'6. RETA (No Seta) Prov-SECCION'!T$11,'DATOS PEST12'!$B:$B,'6. RETA (No Seta) Prov-SECCION'!$A25,'DATOS PEST12'!$F:$F,"R.E.AUTONOMOS (NO SETA)")</f>
        <v>74.526315789473685</v>
      </c>
      <c r="U25" s="62">
        <f>SUMIFS('DATOS PEST12'!$E:$E,'DATOS PEST12'!$A:$A,INDICE!$C$13,'DATOS PEST12'!$D:$D,'6. RETA (No Seta) Prov-SECCION'!U$11,'DATOS PEST12'!$B:$B,'6. RETA (No Seta) Prov-SECCION'!$A25,'DATOS PEST12'!$F:$F,"R.E.AUTONOMOS (NO SETA)")</f>
        <v>66.105263157894754</v>
      </c>
      <c r="V25" s="62">
        <f>SUMIFS('DATOS PEST12'!$E:$E,'DATOS PEST12'!$A:$A,INDICE!$C$13,'DATOS PEST12'!$D:$D,'6. RETA (No Seta) Prov-SECCION'!V$11,'DATOS PEST12'!$B:$B,'6. RETA (No Seta) Prov-SECCION'!$A25,'DATOS PEST12'!$F:$F,"R.E.AUTONOMOS (NO SETA)")</f>
        <v>584</v>
      </c>
      <c r="W25" s="62">
        <f>SUMIFS('DATOS PEST12'!$E:$E,'DATOS PEST12'!$A:$A,INDICE!$C$13,'DATOS PEST12'!$D:$D,'6. RETA (No Seta) Prov-SECCION'!W$11,'DATOS PEST12'!$B:$B,'6. RETA (No Seta) Prov-SECCION'!$A25,'DATOS PEST12'!$F:$F,"R.E.AUTONOMOS (NO SETA)")</f>
        <v>0</v>
      </c>
      <c r="X25" s="62">
        <f>SUMIFS('DATOS PEST12'!$E:$E,'DATOS PEST12'!$A:$A,INDICE!$C$13,'DATOS PEST12'!$D:$D,'6. RETA (No Seta) Prov-SECCION'!X$11,'DATOS PEST12'!$B:$B,'6. RETA (No Seta) Prov-SECCION'!$A25,'DATOS PEST12'!$F:$F,"R.E.AUTONOMOS (NO SETA)")</f>
        <v>0</v>
      </c>
      <c r="Y25" s="59">
        <f>SUMIFS('DATOS PEST12'!$E:$E,'DATOS PEST12'!$A:$A,INDICE!$C$13,'DATOS PEST12'!$D:$D,'6. RETA (No Seta) Prov-SECCION'!Y$11,'DATOS PEST12'!$B:$B,'6. RETA (No Seta) Prov-SECCION'!$A25,'DATOS PEST12'!$F:$F,"R.E.AUTONOMOS (NO SETA)")</f>
        <v>0</v>
      </c>
    </row>
    <row r="26" spans="1:25" ht="15.6" x14ac:dyDescent="0.3">
      <c r="A26" s="238" t="s">
        <v>181</v>
      </c>
      <c r="B26" s="239"/>
      <c r="C26" s="66">
        <f t="shared" ref="C26:Y26" si="5">C27</f>
        <v>3875.0526315789475</v>
      </c>
      <c r="D26" s="64">
        <f t="shared" si="5"/>
        <v>39.10526315789474</v>
      </c>
      <c r="E26" s="67">
        <f t="shared" si="5"/>
        <v>2.1052631578947358</v>
      </c>
      <c r="F26" s="67">
        <f t="shared" si="5"/>
        <v>93.368421052631561</v>
      </c>
      <c r="G26" s="67">
        <f t="shared" si="5"/>
        <v>0</v>
      </c>
      <c r="H26" s="67">
        <f t="shared" si="5"/>
        <v>0</v>
      </c>
      <c r="I26" s="67">
        <f t="shared" si="5"/>
        <v>688.1052631578948</v>
      </c>
      <c r="J26" s="67">
        <f t="shared" si="5"/>
        <v>859.52631578947376</v>
      </c>
      <c r="K26" s="67">
        <f t="shared" si="5"/>
        <v>293.47368421052636</v>
      </c>
      <c r="L26" s="67">
        <f t="shared" si="5"/>
        <v>656.21052631578948</v>
      </c>
      <c r="M26" s="67">
        <f t="shared" si="5"/>
        <v>164.52631578947367</v>
      </c>
      <c r="N26" s="67">
        <f t="shared" si="5"/>
        <v>34.15789473684211</v>
      </c>
      <c r="O26" s="67">
        <f t="shared" si="5"/>
        <v>23.368421052631582</v>
      </c>
      <c r="P26" s="67">
        <f t="shared" si="5"/>
        <v>230.4210526315789</v>
      </c>
      <c r="Q26" s="67">
        <f t="shared" si="5"/>
        <v>215.15789473684211</v>
      </c>
      <c r="R26" s="67">
        <f t="shared" si="5"/>
        <v>0</v>
      </c>
      <c r="S26" s="67">
        <f t="shared" si="5"/>
        <v>194.00000000000006</v>
      </c>
      <c r="T26" s="67">
        <f t="shared" si="5"/>
        <v>53.473684210526329</v>
      </c>
      <c r="U26" s="67">
        <f t="shared" si="5"/>
        <v>55.368421052631589</v>
      </c>
      <c r="V26" s="67">
        <f t="shared" si="5"/>
        <v>272.68421052631578</v>
      </c>
      <c r="W26" s="67">
        <f t="shared" si="5"/>
        <v>0</v>
      </c>
      <c r="X26" s="67">
        <f t="shared" si="5"/>
        <v>0</v>
      </c>
      <c r="Y26" s="66">
        <f t="shared" si="5"/>
        <v>0</v>
      </c>
    </row>
    <row r="27" spans="1:25" ht="15.6" x14ac:dyDescent="0.3">
      <c r="A27" s="14">
        <v>33</v>
      </c>
      <c r="B27" s="15" t="s">
        <v>18</v>
      </c>
      <c r="C27" s="59">
        <f>SUM(D27:Y27)</f>
        <v>3875.0526315789475</v>
      </c>
      <c r="D27" s="60">
        <f>SUMIFS('DATOS PEST12'!$E:$E,'DATOS PEST12'!$A:$A,INDICE!$C$13,'DATOS PEST12'!$D:$D,'6. RETA (No Seta) Prov-SECCION'!D$11,'DATOS PEST12'!$B:$B,'6. RETA (No Seta) Prov-SECCION'!$A27,'DATOS PEST12'!$F:$F,"R.E.AUTONOMOS (NO SETA)")</f>
        <v>39.10526315789474</v>
      </c>
      <c r="E27" s="62">
        <f>SUMIFS('DATOS PEST12'!$E:$E,'DATOS PEST12'!$A:$A,INDICE!$C$13,'DATOS PEST12'!$D:$D,'6. RETA (No Seta) Prov-SECCION'!E$11,'DATOS PEST12'!$B:$B,'6. RETA (No Seta) Prov-SECCION'!$A27,'DATOS PEST12'!$F:$F,"R.E.AUTONOMOS (NO SETA)")</f>
        <v>2.1052631578947358</v>
      </c>
      <c r="F27" s="62">
        <f>SUMIFS('DATOS PEST12'!$E:$E,'DATOS PEST12'!$A:$A,INDICE!$C$13,'DATOS PEST12'!$D:$D,'6. RETA (No Seta) Prov-SECCION'!F$11,'DATOS PEST12'!$B:$B,'6. RETA (No Seta) Prov-SECCION'!$A27,'DATOS PEST12'!$F:$F,"R.E.AUTONOMOS (NO SETA)")</f>
        <v>93.368421052631561</v>
      </c>
      <c r="G27" s="62">
        <f>SUMIFS('DATOS PEST12'!$E:$E,'DATOS PEST12'!$A:$A,INDICE!$C$13,'DATOS PEST12'!$D:$D,'6. RETA (No Seta) Prov-SECCION'!G$11,'DATOS PEST12'!$B:$B,'6. RETA (No Seta) Prov-SECCION'!$A27,'DATOS PEST12'!$F:$F,"R.E.AUTONOMOS (NO SETA)")</f>
        <v>0</v>
      </c>
      <c r="H27" s="62">
        <f>SUMIFS('DATOS PEST12'!$E:$E,'DATOS PEST12'!$A:$A,INDICE!$C$13,'DATOS PEST12'!$D:$D,'6. RETA (No Seta) Prov-SECCION'!H$11,'DATOS PEST12'!$B:$B,'6. RETA (No Seta) Prov-SECCION'!$A27,'DATOS PEST12'!$F:$F,"R.E.AUTONOMOS (NO SETA)")</f>
        <v>0</v>
      </c>
      <c r="I27" s="62">
        <f>SUMIFS('DATOS PEST12'!$E:$E,'DATOS PEST12'!$A:$A,INDICE!$C$13,'DATOS PEST12'!$D:$D,'6. RETA (No Seta) Prov-SECCION'!I$11,'DATOS PEST12'!$B:$B,'6. RETA (No Seta) Prov-SECCION'!$A27,'DATOS PEST12'!$F:$F,"R.E.AUTONOMOS (NO SETA)")</f>
        <v>688.1052631578948</v>
      </c>
      <c r="J27" s="62">
        <f>SUMIFS('DATOS PEST12'!$E:$E,'DATOS PEST12'!$A:$A,INDICE!$C$13,'DATOS PEST12'!$D:$D,'6. RETA (No Seta) Prov-SECCION'!J$11,'DATOS PEST12'!$B:$B,'6. RETA (No Seta) Prov-SECCION'!$A27,'DATOS PEST12'!$F:$F,"R.E.AUTONOMOS (NO SETA)")</f>
        <v>859.52631578947376</v>
      </c>
      <c r="K27" s="62">
        <f>SUMIFS('DATOS PEST12'!$E:$E,'DATOS PEST12'!$A:$A,INDICE!$C$13,'DATOS PEST12'!$D:$D,'6. RETA (No Seta) Prov-SECCION'!K$11,'DATOS PEST12'!$B:$B,'6. RETA (No Seta) Prov-SECCION'!$A27,'DATOS PEST12'!$F:$F,"R.E.AUTONOMOS (NO SETA)")</f>
        <v>293.47368421052636</v>
      </c>
      <c r="L27" s="62">
        <f>SUMIFS('DATOS PEST12'!$E:$E,'DATOS PEST12'!$A:$A,INDICE!$C$13,'DATOS PEST12'!$D:$D,'6. RETA (No Seta) Prov-SECCION'!L$11,'DATOS PEST12'!$B:$B,'6. RETA (No Seta) Prov-SECCION'!$A27,'DATOS PEST12'!$F:$F,"R.E.AUTONOMOS (NO SETA)")</f>
        <v>656.21052631578948</v>
      </c>
      <c r="M27" s="62">
        <f>SUMIFS('DATOS PEST12'!$E:$E,'DATOS PEST12'!$A:$A,INDICE!$C$13,'DATOS PEST12'!$D:$D,'6. RETA (No Seta) Prov-SECCION'!M$11,'DATOS PEST12'!$B:$B,'6. RETA (No Seta) Prov-SECCION'!$A27,'DATOS PEST12'!$F:$F,"R.E.AUTONOMOS (NO SETA)")</f>
        <v>164.52631578947367</v>
      </c>
      <c r="N27" s="62">
        <f>SUMIFS('DATOS PEST12'!$E:$E,'DATOS PEST12'!$A:$A,INDICE!$C$13,'DATOS PEST12'!$D:$D,'6. RETA (No Seta) Prov-SECCION'!N$11,'DATOS PEST12'!$B:$B,'6. RETA (No Seta) Prov-SECCION'!$A27,'DATOS PEST12'!$F:$F,"R.E.AUTONOMOS (NO SETA)")</f>
        <v>34.15789473684211</v>
      </c>
      <c r="O27" s="62">
        <f>SUMIFS('DATOS PEST12'!$E:$E,'DATOS PEST12'!$A:$A,INDICE!$C$13,'DATOS PEST12'!$D:$D,'6. RETA (No Seta) Prov-SECCION'!O$11,'DATOS PEST12'!$B:$B,'6. RETA (No Seta) Prov-SECCION'!$A27,'DATOS PEST12'!$F:$F,"R.E.AUTONOMOS (NO SETA)")</f>
        <v>23.368421052631582</v>
      </c>
      <c r="P27" s="62">
        <f>SUMIFS('DATOS PEST12'!$E:$E,'DATOS PEST12'!$A:$A,INDICE!$C$13,'DATOS PEST12'!$D:$D,'6. RETA (No Seta) Prov-SECCION'!P$11,'DATOS PEST12'!$B:$B,'6. RETA (No Seta) Prov-SECCION'!$A27,'DATOS PEST12'!$F:$F,"R.E.AUTONOMOS (NO SETA)")</f>
        <v>230.4210526315789</v>
      </c>
      <c r="Q27" s="62">
        <f>SUMIFS('DATOS PEST12'!$E:$E,'DATOS PEST12'!$A:$A,INDICE!$C$13,'DATOS PEST12'!$D:$D,'6. RETA (No Seta) Prov-SECCION'!Q$11,'DATOS PEST12'!$B:$B,'6. RETA (No Seta) Prov-SECCION'!$A27,'DATOS PEST12'!$F:$F,"R.E.AUTONOMOS (NO SETA)")</f>
        <v>215.15789473684211</v>
      </c>
      <c r="R27" s="62">
        <f>SUMIFS('DATOS PEST12'!$E:$E,'DATOS PEST12'!$A:$A,INDICE!$C$13,'DATOS PEST12'!$D:$D,'6. RETA (No Seta) Prov-SECCION'!R$11,'DATOS PEST12'!$B:$B,'6. RETA (No Seta) Prov-SECCION'!$A27,'DATOS PEST12'!$F:$F,"R.E.AUTONOMOS (NO SETA)")</f>
        <v>0</v>
      </c>
      <c r="S27" s="62">
        <f>SUMIFS('DATOS PEST12'!$E:$E,'DATOS PEST12'!$A:$A,INDICE!$C$13,'DATOS PEST12'!$D:$D,'6. RETA (No Seta) Prov-SECCION'!S$11,'DATOS PEST12'!$B:$B,'6. RETA (No Seta) Prov-SECCION'!$A27,'DATOS PEST12'!$F:$F,"R.E.AUTONOMOS (NO SETA)")</f>
        <v>194.00000000000006</v>
      </c>
      <c r="T27" s="62">
        <f>SUMIFS('DATOS PEST12'!$E:$E,'DATOS PEST12'!$A:$A,INDICE!$C$13,'DATOS PEST12'!$D:$D,'6. RETA (No Seta) Prov-SECCION'!T$11,'DATOS PEST12'!$B:$B,'6. RETA (No Seta) Prov-SECCION'!$A27,'DATOS PEST12'!$F:$F,"R.E.AUTONOMOS (NO SETA)")</f>
        <v>53.473684210526329</v>
      </c>
      <c r="U27" s="62">
        <f>SUMIFS('DATOS PEST12'!$E:$E,'DATOS PEST12'!$A:$A,INDICE!$C$13,'DATOS PEST12'!$D:$D,'6. RETA (No Seta) Prov-SECCION'!U$11,'DATOS PEST12'!$B:$B,'6. RETA (No Seta) Prov-SECCION'!$A27,'DATOS PEST12'!$F:$F,"R.E.AUTONOMOS (NO SETA)")</f>
        <v>55.368421052631589</v>
      </c>
      <c r="V27" s="62">
        <f>SUMIFS('DATOS PEST12'!$E:$E,'DATOS PEST12'!$A:$A,INDICE!$C$13,'DATOS PEST12'!$D:$D,'6. RETA (No Seta) Prov-SECCION'!V$11,'DATOS PEST12'!$B:$B,'6. RETA (No Seta) Prov-SECCION'!$A27,'DATOS PEST12'!$F:$F,"R.E.AUTONOMOS (NO SETA)")</f>
        <v>272.68421052631578</v>
      </c>
      <c r="W27" s="62">
        <f>SUMIFS('DATOS PEST12'!$E:$E,'DATOS PEST12'!$A:$A,INDICE!$C$13,'DATOS PEST12'!$D:$D,'6. RETA (No Seta) Prov-SECCION'!W$11,'DATOS PEST12'!$B:$B,'6. RETA (No Seta) Prov-SECCION'!$A27,'DATOS PEST12'!$F:$F,"R.E.AUTONOMOS (NO SETA)")</f>
        <v>0</v>
      </c>
      <c r="X27" s="62">
        <f>SUMIFS('DATOS PEST12'!$E:$E,'DATOS PEST12'!$A:$A,INDICE!$C$13,'DATOS PEST12'!$D:$D,'6. RETA (No Seta) Prov-SECCION'!X$11,'DATOS PEST12'!$B:$B,'6. RETA (No Seta) Prov-SECCION'!$A27,'DATOS PEST12'!$F:$F,"R.E.AUTONOMOS (NO SETA)")</f>
        <v>0</v>
      </c>
      <c r="Y27" s="59">
        <f>SUMIFS('DATOS PEST12'!$E:$E,'DATOS PEST12'!$A:$A,INDICE!$C$13,'DATOS PEST12'!$D:$D,'6. RETA (No Seta) Prov-SECCION'!Y$11,'DATOS PEST12'!$B:$B,'6. RETA (No Seta) Prov-SECCION'!$A27,'DATOS PEST12'!$F:$F,"R.E.AUTONOMOS (NO SETA)")</f>
        <v>0</v>
      </c>
    </row>
    <row r="28" spans="1:25" ht="15.6" x14ac:dyDescent="0.3">
      <c r="A28" s="238" t="s">
        <v>180</v>
      </c>
      <c r="B28" s="239"/>
      <c r="C28" s="66">
        <f t="shared" ref="C28:Y28" si="6">C29</f>
        <v>25388.000000000004</v>
      </c>
      <c r="D28" s="64">
        <f t="shared" si="6"/>
        <v>138.15789473684211</v>
      </c>
      <c r="E28" s="67">
        <f t="shared" si="6"/>
        <v>3.9999999999999982</v>
      </c>
      <c r="F28" s="67">
        <f t="shared" si="6"/>
        <v>1238.7368421052633</v>
      </c>
      <c r="G28" s="67">
        <f t="shared" si="6"/>
        <v>12.894736842105264</v>
      </c>
      <c r="H28" s="67">
        <f t="shared" si="6"/>
        <v>11.000000000000002</v>
      </c>
      <c r="I28" s="67">
        <f t="shared" si="6"/>
        <v>5001.8421052631584</v>
      </c>
      <c r="J28" s="67">
        <f t="shared" si="6"/>
        <v>4091.1578947368421</v>
      </c>
      <c r="K28" s="67">
        <f t="shared" si="6"/>
        <v>716.10526315789468</v>
      </c>
      <c r="L28" s="67">
        <f t="shared" si="6"/>
        <v>4161.5263157894733</v>
      </c>
      <c r="M28" s="67">
        <f t="shared" si="6"/>
        <v>723.47368421052647</v>
      </c>
      <c r="N28" s="67">
        <f t="shared" si="6"/>
        <v>163.21052631578945</v>
      </c>
      <c r="O28" s="67">
        <f t="shared" si="6"/>
        <v>942.78947368421063</v>
      </c>
      <c r="P28" s="67">
        <f t="shared" si="6"/>
        <v>2094.9473684210525</v>
      </c>
      <c r="Q28" s="67">
        <f t="shared" si="6"/>
        <v>2414.9473684210525</v>
      </c>
      <c r="R28" s="67">
        <f t="shared" si="6"/>
        <v>4.8947368421052602</v>
      </c>
      <c r="S28" s="67">
        <f t="shared" si="6"/>
        <v>580.78947368421052</v>
      </c>
      <c r="T28" s="67">
        <f t="shared" si="6"/>
        <v>591</v>
      </c>
      <c r="U28" s="67">
        <f t="shared" si="6"/>
        <v>663.52631578947364</v>
      </c>
      <c r="V28" s="67">
        <f t="shared" si="6"/>
        <v>1826</v>
      </c>
      <c r="W28" s="67">
        <f t="shared" si="6"/>
        <v>3.0000000000000004</v>
      </c>
      <c r="X28" s="67">
        <f t="shared" si="6"/>
        <v>3.9999999999999982</v>
      </c>
      <c r="Y28" s="66">
        <f t="shared" si="6"/>
        <v>0</v>
      </c>
    </row>
    <row r="29" spans="1:25" ht="15.6" x14ac:dyDescent="0.3">
      <c r="A29" s="14">
        <v>7</v>
      </c>
      <c r="B29" s="15" t="s">
        <v>82</v>
      </c>
      <c r="C29" s="59">
        <f>SUM(D29:Y29)</f>
        <v>25388.000000000004</v>
      </c>
      <c r="D29" s="60">
        <f>SUMIFS('DATOS PEST12'!$E:$E,'DATOS PEST12'!$A:$A,INDICE!$C$13,'DATOS PEST12'!$D:$D,'6. RETA (No Seta) Prov-SECCION'!D$11,'DATOS PEST12'!$B:$B,'6. RETA (No Seta) Prov-SECCION'!$A29,'DATOS PEST12'!$F:$F,"R.E.AUTONOMOS (NO SETA)")</f>
        <v>138.15789473684211</v>
      </c>
      <c r="E29" s="62">
        <f>SUMIFS('DATOS PEST12'!$E:$E,'DATOS PEST12'!$A:$A,INDICE!$C$13,'DATOS PEST12'!$D:$D,'6. RETA (No Seta) Prov-SECCION'!E$11,'DATOS PEST12'!$B:$B,'6. RETA (No Seta) Prov-SECCION'!$A29,'DATOS PEST12'!$F:$F,"R.E.AUTONOMOS (NO SETA)")</f>
        <v>3.9999999999999982</v>
      </c>
      <c r="F29" s="62">
        <f>SUMIFS('DATOS PEST12'!$E:$E,'DATOS PEST12'!$A:$A,INDICE!$C$13,'DATOS PEST12'!$D:$D,'6. RETA (No Seta) Prov-SECCION'!F$11,'DATOS PEST12'!$B:$B,'6. RETA (No Seta) Prov-SECCION'!$A29,'DATOS PEST12'!$F:$F,"R.E.AUTONOMOS (NO SETA)")</f>
        <v>1238.7368421052633</v>
      </c>
      <c r="G29" s="62">
        <f>SUMIFS('DATOS PEST12'!$E:$E,'DATOS PEST12'!$A:$A,INDICE!$C$13,'DATOS PEST12'!$D:$D,'6. RETA (No Seta) Prov-SECCION'!G$11,'DATOS PEST12'!$B:$B,'6. RETA (No Seta) Prov-SECCION'!$A29,'DATOS PEST12'!$F:$F,"R.E.AUTONOMOS (NO SETA)")</f>
        <v>12.894736842105264</v>
      </c>
      <c r="H29" s="62">
        <f>SUMIFS('DATOS PEST12'!$E:$E,'DATOS PEST12'!$A:$A,INDICE!$C$13,'DATOS PEST12'!$D:$D,'6. RETA (No Seta) Prov-SECCION'!H$11,'DATOS PEST12'!$B:$B,'6. RETA (No Seta) Prov-SECCION'!$A29,'DATOS PEST12'!$F:$F,"R.E.AUTONOMOS (NO SETA)")</f>
        <v>11.000000000000002</v>
      </c>
      <c r="I29" s="62">
        <f>SUMIFS('DATOS PEST12'!$E:$E,'DATOS PEST12'!$A:$A,INDICE!$C$13,'DATOS PEST12'!$D:$D,'6. RETA (No Seta) Prov-SECCION'!I$11,'DATOS PEST12'!$B:$B,'6. RETA (No Seta) Prov-SECCION'!$A29,'DATOS PEST12'!$F:$F,"R.E.AUTONOMOS (NO SETA)")</f>
        <v>5001.8421052631584</v>
      </c>
      <c r="J29" s="62">
        <f>SUMIFS('DATOS PEST12'!$E:$E,'DATOS PEST12'!$A:$A,INDICE!$C$13,'DATOS PEST12'!$D:$D,'6. RETA (No Seta) Prov-SECCION'!J$11,'DATOS PEST12'!$B:$B,'6. RETA (No Seta) Prov-SECCION'!$A29,'DATOS PEST12'!$F:$F,"R.E.AUTONOMOS (NO SETA)")</f>
        <v>4091.1578947368421</v>
      </c>
      <c r="K29" s="62">
        <f>SUMIFS('DATOS PEST12'!$E:$E,'DATOS PEST12'!$A:$A,INDICE!$C$13,'DATOS PEST12'!$D:$D,'6. RETA (No Seta) Prov-SECCION'!K$11,'DATOS PEST12'!$B:$B,'6. RETA (No Seta) Prov-SECCION'!$A29,'DATOS PEST12'!$F:$F,"R.E.AUTONOMOS (NO SETA)")</f>
        <v>716.10526315789468</v>
      </c>
      <c r="L29" s="62">
        <f>SUMIFS('DATOS PEST12'!$E:$E,'DATOS PEST12'!$A:$A,INDICE!$C$13,'DATOS PEST12'!$D:$D,'6. RETA (No Seta) Prov-SECCION'!L$11,'DATOS PEST12'!$B:$B,'6. RETA (No Seta) Prov-SECCION'!$A29,'DATOS PEST12'!$F:$F,"R.E.AUTONOMOS (NO SETA)")</f>
        <v>4161.5263157894733</v>
      </c>
      <c r="M29" s="62">
        <f>SUMIFS('DATOS PEST12'!$E:$E,'DATOS PEST12'!$A:$A,INDICE!$C$13,'DATOS PEST12'!$D:$D,'6. RETA (No Seta) Prov-SECCION'!M$11,'DATOS PEST12'!$B:$B,'6. RETA (No Seta) Prov-SECCION'!$A29,'DATOS PEST12'!$F:$F,"R.E.AUTONOMOS (NO SETA)")</f>
        <v>723.47368421052647</v>
      </c>
      <c r="N29" s="62">
        <f>SUMIFS('DATOS PEST12'!$E:$E,'DATOS PEST12'!$A:$A,INDICE!$C$13,'DATOS PEST12'!$D:$D,'6. RETA (No Seta) Prov-SECCION'!N$11,'DATOS PEST12'!$B:$B,'6. RETA (No Seta) Prov-SECCION'!$A29,'DATOS PEST12'!$F:$F,"R.E.AUTONOMOS (NO SETA)")</f>
        <v>163.21052631578945</v>
      </c>
      <c r="O29" s="62">
        <f>SUMIFS('DATOS PEST12'!$E:$E,'DATOS PEST12'!$A:$A,INDICE!$C$13,'DATOS PEST12'!$D:$D,'6. RETA (No Seta) Prov-SECCION'!O$11,'DATOS PEST12'!$B:$B,'6. RETA (No Seta) Prov-SECCION'!$A29,'DATOS PEST12'!$F:$F,"R.E.AUTONOMOS (NO SETA)")</f>
        <v>942.78947368421063</v>
      </c>
      <c r="P29" s="62">
        <f>SUMIFS('DATOS PEST12'!$E:$E,'DATOS PEST12'!$A:$A,INDICE!$C$13,'DATOS PEST12'!$D:$D,'6. RETA (No Seta) Prov-SECCION'!P$11,'DATOS PEST12'!$B:$B,'6. RETA (No Seta) Prov-SECCION'!$A29,'DATOS PEST12'!$F:$F,"R.E.AUTONOMOS (NO SETA)")</f>
        <v>2094.9473684210525</v>
      </c>
      <c r="Q29" s="62">
        <f>SUMIFS('DATOS PEST12'!$E:$E,'DATOS PEST12'!$A:$A,INDICE!$C$13,'DATOS PEST12'!$D:$D,'6. RETA (No Seta) Prov-SECCION'!Q$11,'DATOS PEST12'!$B:$B,'6. RETA (No Seta) Prov-SECCION'!$A29,'DATOS PEST12'!$F:$F,"R.E.AUTONOMOS (NO SETA)")</f>
        <v>2414.9473684210525</v>
      </c>
      <c r="R29" s="62">
        <f>SUMIFS('DATOS PEST12'!$E:$E,'DATOS PEST12'!$A:$A,INDICE!$C$13,'DATOS PEST12'!$D:$D,'6. RETA (No Seta) Prov-SECCION'!R$11,'DATOS PEST12'!$B:$B,'6. RETA (No Seta) Prov-SECCION'!$A29,'DATOS PEST12'!$F:$F,"R.E.AUTONOMOS (NO SETA)")</f>
        <v>4.8947368421052602</v>
      </c>
      <c r="S29" s="62">
        <f>SUMIFS('DATOS PEST12'!$E:$E,'DATOS PEST12'!$A:$A,INDICE!$C$13,'DATOS PEST12'!$D:$D,'6. RETA (No Seta) Prov-SECCION'!S$11,'DATOS PEST12'!$B:$B,'6. RETA (No Seta) Prov-SECCION'!$A29,'DATOS PEST12'!$F:$F,"R.E.AUTONOMOS (NO SETA)")</f>
        <v>580.78947368421052</v>
      </c>
      <c r="T29" s="62">
        <f>SUMIFS('DATOS PEST12'!$E:$E,'DATOS PEST12'!$A:$A,INDICE!$C$13,'DATOS PEST12'!$D:$D,'6. RETA (No Seta) Prov-SECCION'!T$11,'DATOS PEST12'!$B:$B,'6. RETA (No Seta) Prov-SECCION'!$A29,'DATOS PEST12'!$F:$F,"R.E.AUTONOMOS (NO SETA)")</f>
        <v>591</v>
      </c>
      <c r="U29" s="62">
        <f>SUMIFS('DATOS PEST12'!$E:$E,'DATOS PEST12'!$A:$A,INDICE!$C$13,'DATOS PEST12'!$D:$D,'6. RETA (No Seta) Prov-SECCION'!U$11,'DATOS PEST12'!$B:$B,'6. RETA (No Seta) Prov-SECCION'!$A29,'DATOS PEST12'!$F:$F,"R.E.AUTONOMOS (NO SETA)")</f>
        <v>663.52631578947364</v>
      </c>
      <c r="V29" s="62">
        <f>SUMIFS('DATOS PEST12'!$E:$E,'DATOS PEST12'!$A:$A,INDICE!$C$13,'DATOS PEST12'!$D:$D,'6. RETA (No Seta) Prov-SECCION'!V$11,'DATOS PEST12'!$B:$B,'6. RETA (No Seta) Prov-SECCION'!$A29,'DATOS PEST12'!$F:$F,"R.E.AUTONOMOS (NO SETA)")</f>
        <v>1826</v>
      </c>
      <c r="W29" s="62">
        <f>SUMIFS('DATOS PEST12'!$E:$E,'DATOS PEST12'!$A:$A,INDICE!$C$13,'DATOS PEST12'!$D:$D,'6. RETA (No Seta) Prov-SECCION'!W$11,'DATOS PEST12'!$B:$B,'6. RETA (No Seta) Prov-SECCION'!$A29,'DATOS PEST12'!$F:$F,"R.E.AUTONOMOS (NO SETA)")</f>
        <v>3.0000000000000004</v>
      </c>
      <c r="X29" s="62">
        <f>SUMIFS('DATOS PEST12'!$E:$E,'DATOS PEST12'!$A:$A,INDICE!$C$13,'DATOS PEST12'!$D:$D,'6. RETA (No Seta) Prov-SECCION'!X$11,'DATOS PEST12'!$B:$B,'6. RETA (No Seta) Prov-SECCION'!$A29,'DATOS PEST12'!$F:$F,"R.E.AUTONOMOS (NO SETA)")</f>
        <v>3.9999999999999982</v>
      </c>
      <c r="Y29" s="59">
        <f>SUMIFS('DATOS PEST12'!$E:$E,'DATOS PEST12'!$A:$A,INDICE!$C$13,'DATOS PEST12'!$D:$D,'6. RETA (No Seta) Prov-SECCION'!Y$11,'DATOS PEST12'!$B:$B,'6. RETA (No Seta) Prov-SECCION'!$A29,'DATOS PEST12'!$F:$F,"R.E.AUTONOMOS (NO SETA)")</f>
        <v>0</v>
      </c>
    </row>
    <row r="30" spans="1:25" ht="15.6" x14ac:dyDescent="0.3">
      <c r="A30" s="238" t="s">
        <v>39</v>
      </c>
      <c r="B30" s="239"/>
      <c r="C30" s="66">
        <f t="shared" ref="C30:Y30" si="7">SUM(C31:C32)</f>
        <v>31247.947368421053</v>
      </c>
      <c r="D30" s="64">
        <f t="shared" si="7"/>
        <v>159.57894736842104</v>
      </c>
      <c r="E30" s="67">
        <f t="shared" si="7"/>
        <v>6.9999999999999973</v>
      </c>
      <c r="F30" s="67">
        <f t="shared" si="7"/>
        <v>830.26315789473699</v>
      </c>
      <c r="G30" s="67">
        <f t="shared" si="7"/>
        <v>6</v>
      </c>
      <c r="H30" s="67">
        <f t="shared" si="7"/>
        <v>8</v>
      </c>
      <c r="I30" s="67">
        <f t="shared" si="7"/>
        <v>3212.5789473684217</v>
      </c>
      <c r="J30" s="67">
        <f t="shared" si="7"/>
        <v>6257</v>
      </c>
      <c r="K30" s="67">
        <f t="shared" si="7"/>
        <v>635.31578947368428</v>
      </c>
      <c r="L30" s="67">
        <f t="shared" si="7"/>
        <v>6123.4210526315801</v>
      </c>
      <c r="M30" s="67">
        <f t="shared" si="7"/>
        <v>1248.2631578947369</v>
      </c>
      <c r="N30" s="67">
        <f t="shared" si="7"/>
        <v>264.26315789473682</v>
      </c>
      <c r="O30" s="67">
        <f t="shared" si="7"/>
        <v>1247.2105263157896</v>
      </c>
      <c r="P30" s="67">
        <f t="shared" si="7"/>
        <v>2430.2631578947367</v>
      </c>
      <c r="Q30" s="67">
        <f t="shared" si="7"/>
        <v>2694.2631578947367</v>
      </c>
      <c r="R30" s="67">
        <f t="shared" si="7"/>
        <v>12.999999999999995</v>
      </c>
      <c r="S30" s="67">
        <f t="shared" si="7"/>
        <v>1266.6315789473683</v>
      </c>
      <c r="T30" s="67">
        <f t="shared" si="7"/>
        <v>953.73684210526312</v>
      </c>
      <c r="U30" s="67">
        <f t="shared" si="7"/>
        <v>1147.1052631578946</v>
      </c>
      <c r="V30" s="67">
        <f t="shared" si="7"/>
        <v>2736.0526315789475</v>
      </c>
      <c r="W30" s="67">
        <f t="shared" si="7"/>
        <v>7.9999999999999982</v>
      </c>
      <c r="X30" s="67">
        <f t="shared" si="7"/>
        <v>0</v>
      </c>
      <c r="Y30" s="66">
        <f t="shared" si="7"/>
        <v>0</v>
      </c>
    </row>
    <row r="31" spans="1:25" ht="15.6" x14ac:dyDescent="0.3">
      <c r="A31" s="6">
        <v>35</v>
      </c>
      <c r="B31" s="7" t="s">
        <v>83</v>
      </c>
      <c r="C31" s="59">
        <f t="shared" ref="C31:C32" si="8">SUM(D31:Y31)</f>
        <v>15118.73684210526</v>
      </c>
      <c r="D31" s="60">
        <f>SUMIFS('DATOS PEST12'!$E:$E,'DATOS PEST12'!$A:$A,INDICE!$C$13,'DATOS PEST12'!$D:$D,'6. RETA (No Seta) Prov-SECCION'!D$11,'DATOS PEST12'!$B:$B,'6. RETA (No Seta) Prov-SECCION'!$A31,'DATOS PEST12'!$F:$F,"R.E.AUTONOMOS (NO SETA)")</f>
        <v>67.947368421052616</v>
      </c>
      <c r="E31" s="62">
        <f>SUMIFS('DATOS PEST12'!$E:$E,'DATOS PEST12'!$A:$A,INDICE!$C$13,'DATOS PEST12'!$D:$D,'6. RETA (No Seta) Prov-SECCION'!E$11,'DATOS PEST12'!$B:$B,'6. RETA (No Seta) Prov-SECCION'!$A31,'DATOS PEST12'!$F:$F,"R.E.AUTONOMOS (NO SETA)")</f>
        <v>1.9999999999999991</v>
      </c>
      <c r="F31" s="62">
        <f>SUMIFS('DATOS PEST12'!$E:$E,'DATOS PEST12'!$A:$A,INDICE!$C$13,'DATOS PEST12'!$D:$D,'6. RETA (No Seta) Prov-SECCION'!F$11,'DATOS PEST12'!$B:$B,'6. RETA (No Seta) Prov-SECCION'!$A31,'DATOS PEST12'!$F:$F,"R.E.AUTONOMOS (NO SETA)")</f>
        <v>337.94736842105272</v>
      </c>
      <c r="G31" s="62">
        <f>SUMIFS('DATOS PEST12'!$E:$E,'DATOS PEST12'!$A:$A,INDICE!$C$13,'DATOS PEST12'!$D:$D,'6. RETA (No Seta) Prov-SECCION'!G$11,'DATOS PEST12'!$B:$B,'6. RETA (No Seta) Prov-SECCION'!$A31,'DATOS PEST12'!$F:$F,"R.E.AUTONOMOS (NO SETA)")</f>
        <v>5</v>
      </c>
      <c r="H31" s="62">
        <f>SUMIFS('DATOS PEST12'!$E:$E,'DATOS PEST12'!$A:$A,INDICE!$C$13,'DATOS PEST12'!$D:$D,'6. RETA (No Seta) Prov-SECCION'!H$11,'DATOS PEST12'!$B:$B,'6. RETA (No Seta) Prov-SECCION'!$A31,'DATOS PEST12'!$F:$F,"R.E.AUTONOMOS (NO SETA)")</f>
        <v>0.99999999999999956</v>
      </c>
      <c r="I31" s="62">
        <f>SUMIFS('DATOS PEST12'!$E:$E,'DATOS PEST12'!$A:$A,INDICE!$C$13,'DATOS PEST12'!$D:$D,'6. RETA (No Seta) Prov-SECCION'!I$11,'DATOS PEST12'!$B:$B,'6. RETA (No Seta) Prov-SECCION'!$A31,'DATOS PEST12'!$F:$F,"R.E.AUTONOMOS (NO SETA)")</f>
        <v>1474.4736842105265</v>
      </c>
      <c r="J31" s="62">
        <f>SUMIFS('DATOS PEST12'!$E:$E,'DATOS PEST12'!$A:$A,INDICE!$C$13,'DATOS PEST12'!$D:$D,'6. RETA (No Seta) Prov-SECCION'!J$11,'DATOS PEST12'!$B:$B,'6. RETA (No Seta) Prov-SECCION'!$A31,'DATOS PEST12'!$F:$F,"R.E.AUTONOMOS (NO SETA)")</f>
        <v>3217.4210526315787</v>
      </c>
      <c r="K31" s="62">
        <f>SUMIFS('DATOS PEST12'!$E:$E,'DATOS PEST12'!$A:$A,INDICE!$C$13,'DATOS PEST12'!$D:$D,'6. RETA (No Seta) Prov-SECCION'!K$11,'DATOS PEST12'!$B:$B,'6. RETA (No Seta) Prov-SECCION'!$A31,'DATOS PEST12'!$F:$F,"R.E.AUTONOMOS (NO SETA)")</f>
        <v>245.84210526315789</v>
      </c>
      <c r="L31" s="62">
        <f>SUMIFS('DATOS PEST12'!$E:$E,'DATOS PEST12'!$A:$A,INDICE!$C$13,'DATOS PEST12'!$D:$D,'6. RETA (No Seta) Prov-SECCION'!L$11,'DATOS PEST12'!$B:$B,'6. RETA (No Seta) Prov-SECCION'!$A31,'DATOS PEST12'!$F:$F,"R.E.AUTONOMOS (NO SETA)")</f>
        <v>3211</v>
      </c>
      <c r="M31" s="62">
        <f>SUMIFS('DATOS PEST12'!$E:$E,'DATOS PEST12'!$A:$A,INDICE!$C$13,'DATOS PEST12'!$D:$D,'6. RETA (No Seta) Prov-SECCION'!M$11,'DATOS PEST12'!$B:$B,'6. RETA (No Seta) Prov-SECCION'!$A31,'DATOS PEST12'!$F:$F,"R.E.AUTONOMOS (NO SETA)")</f>
        <v>528.52631578947376</v>
      </c>
      <c r="N31" s="62">
        <f>SUMIFS('DATOS PEST12'!$E:$E,'DATOS PEST12'!$A:$A,INDICE!$C$13,'DATOS PEST12'!$D:$D,'6. RETA (No Seta) Prov-SECCION'!N$11,'DATOS PEST12'!$B:$B,'6. RETA (No Seta) Prov-SECCION'!$A31,'DATOS PEST12'!$F:$F,"R.E.AUTONOMOS (NO SETA)")</f>
        <v>115.52631578947364</v>
      </c>
      <c r="O31" s="62">
        <f>SUMIFS('DATOS PEST12'!$E:$E,'DATOS PEST12'!$A:$A,INDICE!$C$13,'DATOS PEST12'!$D:$D,'6. RETA (No Seta) Prov-SECCION'!O$11,'DATOS PEST12'!$B:$B,'6. RETA (No Seta) Prov-SECCION'!$A31,'DATOS PEST12'!$F:$F,"R.E.AUTONOMOS (NO SETA)")</f>
        <v>456.73684210526324</v>
      </c>
      <c r="P31" s="62">
        <f>SUMIFS('DATOS PEST12'!$E:$E,'DATOS PEST12'!$A:$A,INDICE!$C$13,'DATOS PEST12'!$D:$D,'6. RETA (No Seta) Prov-SECCION'!P$11,'DATOS PEST12'!$B:$B,'6. RETA (No Seta) Prov-SECCION'!$A31,'DATOS PEST12'!$F:$F,"R.E.AUTONOMOS (NO SETA)")</f>
        <v>1215.421052631579</v>
      </c>
      <c r="Q31" s="62">
        <f>SUMIFS('DATOS PEST12'!$E:$E,'DATOS PEST12'!$A:$A,INDICE!$C$13,'DATOS PEST12'!$D:$D,'6. RETA (No Seta) Prov-SECCION'!Q$11,'DATOS PEST12'!$B:$B,'6. RETA (No Seta) Prov-SECCION'!$A31,'DATOS PEST12'!$F:$F,"R.E.AUTONOMOS (NO SETA)")</f>
        <v>1292.421052631579</v>
      </c>
      <c r="R31" s="62">
        <f>SUMIFS('DATOS PEST12'!$E:$E,'DATOS PEST12'!$A:$A,INDICE!$C$13,'DATOS PEST12'!$D:$D,'6. RETA (No Seta) Prov-SECCION'!R$11,'DATOS PEST12'!$B:$B,'6. RETA (No Seta) Prov-SECCION'!$A31,'DATOS PEST12'!$F:$F,"R.E.AUTONOMOS (NO SETA)")</f>
        <v>7.9999999999999964</v>
      </c>
      <c r="S31" s="62">
        <f>SUMIFS('DATOS PEST12'!$E:$E,'DATOS PEST12'!$A:$A,INDICE!$C$13,'DATOS PEST12'!$D:$D,'6. RETA (No Seta) Prov-SECCION'!S$11,'DATOS PEST12'!$B:$B,'6. RETA (No Seta) Prov-SECCION'!$A31,'DATOS PEST12'!$F:$F,"R.E.AUTONOMOS (NO SETA)")</f>
        <v>641.26315789473688</v>
      </c>
      <c r="T31" s="62">
        <f>SUMIFS('DATOS PEST12'!$E:$E,'DATOS PEST12'!$A:$A,INDICE!$C$13,'DATOS PEST12'!$D:$D,'6. RETA (No Seta) Prov-SECCION'!T$11,'DATOS PEST12'!$B:$B,'6. RETA (No Seta) Prov-SECCION'!$A31,'DATOS PEST12'!$F:$F,"R.E.AUTONOMOS (NO SETA)")</f>
        <v>441.8421052631578</v>
      </c>
      <c r="U31" s="62">
        <f>SUMIFS('DATOS PEST12'!$E:$E,'DATOS PEST12'!$A:$A,INDICE!$C$13,'DATOS PEST12'!$D:$D,'6. RETA (No Seta) Prov-SECCION'!U$11,'DATOS PEST12'!$B:$B,'6. RETA (No Seta) Prov-SECCION'!$A31,'DATOS PEST12'!$F:$F,"R.E.AUTONOMOS (NO SETA)")</f>
        <v>594.99999999999989</v>
      </c>
      <c r="V31" s="62">
        <f>SUMIFS('DATOS PEST12'!$E:$E,'DATOS PEST12'!$A:$A,INDICE!$C$13,'DATOS PEST12'!$D:$D,'6. RETA (No Seta) Prov-SECCION'!V$11,'DATOS PEST12'!$B:$B,'6. RETA (No Seta) Prov-SECCION'!$A31,'DATOS PEST12'!$F:$F,"R.E.AUTONOMOS (NO SETA)")</f>
        <v>1258.3684210526314</v>
      </c>
      <c r="W31" s="62">
        <f>SUMIFS('DATOS PEST12'!$E:$E,'DATOS PEST12'!$A:$A,INDICE!$C$13,'DATOS PEST12'!$D:$D,'6. RETA (No Seta) Prov-SECCION'!W$11,'DATOS PEST12'!$B:$B,'6. RETA (No Seta) Prov-SECCION'!$A31,'DATOS PEST12'!$F:$F,"R.E.AUTONOMOS (NO SETA)")</f>
        <v>2.9999999999999987</v>
      </c>
      <c r="X31" s="62">
        <f>SUMIFS('DATOS PEST12'!$E:$E,'DATOS PEST12'!$A:$A,INDICE!$C$13,'DATOS PEST12'!$D:$D,'6. RETA (No Seta) Prov-SECCION'!X$11,'DATOS PEST12'!$B:$B,'6. RETA (No Seta) Prov-SECCION'!$A31,'DATOS PEST12'!$F:$F,"R.E.AUTONOMOS (NO SETA)")</f>
        <v>0</v>
      </c>
      <c r="Y31" s="59">
        <f>SUMIFS('DATOS PEST12'!$E:$E,'DATOS PEST12'!$A:$A,INDICE!$C$13,'DATOS PEST12'!$D:$D,'6. RETA (No Seta) Prov-SECCION'!Y$11,'DATOS PEST12'!$B:$B,'6. RETA (No Seta) Prov-SECCION'!$A31,'DATOS PEST12'!$F:$F,"R.E.AUTONOMOS (NO SETA)")</f>
        <v>0</v>
      </c>
    </row>
    <row r="32" spans="1:25" ht="15.6" x14ac:dyDescent="0.3">
      <c r="A32" s="10">
        <v>38</v>
      </c>
      <c r="B32" s="11" t="s">
        <v>167</v>
      </c>
      <c r="C32" s="59">
        <f t="shared" si="8"/>
        <v>16129.210526315794</v>
      </c>
      <c r="D32" s="60">
        <f>SUMIFS('DATOS PEST12'!$E:$E,'DATOS PEST12'!$A:$A,INDICE!$C$13,'DATOS PEST12'!$D:$D,'6. RETA (No Seta) Prov-SECCION'!D$11,'DATOS PEST12'!$B:$B,'6. RETA (No Seta) Prov-SECCION'!$A32,'DATOS PEST12'!$F:$F,"R.E.AUTONOMOS (NO SETA)")</f>
        <v>91.631578947368439</v>
      </c>
      <c r="E32" s="62">
        <f>SUMIFS('DATOS PEST12'!$E:$E,'DATOS PEST12'!$A:$A,INDICE!$C$13,'DATOS PEST12'!$D:$D,'6. RETA (No Seta) Prov-SECCION'!E$11,'DATOS PEST12'!$B:$B,'6. RETA (No Seta) Prov-SECCION'!$A32,'DATOS PEST12'!$F:$F,"R.E.AUTONOMOS (NO SETA)")</f>
        <v>4.9999999999999982</v>
      </c>
      <c r="F32" s="62">
        <f>SUMIFS('DATOS PEST12'!$E:$E,'DATOS PEST12'!$A:$A,INDICE!$C$13,'DATOS PEST12'!$D:$D,'6. RETA (No Seta) Prov-SECCION'!F$11,'DATOS PEST12'!$B:$B,'6. RETA (No Seta) Prov-SECCION'!$A32,'DATOS PEST12'!$F:$F,"R.E.AUTONOMOS (NO SETA)")</f>
        <v>492.31578947368428</v>
      </c>
      <c r="G32" s="62">
        <f>SUMIFS('DATOS PEST12'!$E:$E,'DATOS PEST12'!$A:$A,INDICE!$C$13,'DATOS PEST12'!$D:$D,'6. RETA (No Seta) Prov-SECCION'!G$11,'DATOS PEST12'!$B:$B,'6. RETA (No Seta) Prov-SECCION'!$A32,'DATOS PEST12'!$F:$F,"R.E.AUTONOMOS (NO SETA)")</f>
        <v>0.99999999999999956</v>
      </c>
      <c r="H32" s="62">
        <f>SUMIFS('DATOS PEST12'!$E:$E,'DATOS PEST12'!$A:$A,INDICE!$C$13,'DATOS PEST12'!$D:$D,'6. RETA (No Seta) Prov-SECCION'!H$11,'DATOS PEST12'!$B:$B,'6. RETA (No Seta) Prov-SECCION'!$A32,'DATOS PEST12'!$F:$F,"R.E.AUTONOMOS (NO SETA)")</f>
        <v>7</v>
      </c>
      <c r="I32" s="62">
        <f>SUMIFS('DATOS PEST12'!$E:$E,'DATOS PEST12'!$A:$A,INDICE!$C$13,'DATOS PEST12'!$D:$D,'6. RETA (No Seta) Prov-SECCION'!I$11,'DATOS PEST12'!$B:$B,'6. RETA (No Seta) Prov-SECCION'!$A32,'DATOS PEST12'!$F:$F,"R.E.AUTONOMOS (NO SETA)")</f>
        <v>1738.105263157895</v>
      </c>
      <c r="J32" s="62">
        <f>SUMIFS('DATOS PEST12'!$E:$E,'DATOS PEST12'!$A:$A,INDICE!$C$13,'DATOS PEST12'!$D:$D,'6. RETA (No Seta) Prov-SECCION'!J$11,'DATOS PEST12'!$B:$B,'6. RETA (No Seta) Prov-SECCION'!$A32,'DATOS PEST12'!$F:$F,"R.E.AUTONOMOS (NO SETA)")</f>
        <v>3039.5789473684213</v>
      </c>
      <c r="K32" s="62">
        <f>SUMIFS('DATOS PEST12'!$E:$E,'DATOS PEST12'!$A:$A,INDICE!$C$13,'DATOS PEST12'!$D:$D,'6. RETA (No Seta) Prov-SECCION'!K$11,'DATOS PEST12'!$B:$B,'6. RETA (No Seta) Prov-SECCION'!$A32,'DATOS PEST12'!$F:$F,"R.E.AUTONOMOS (NO SETA)")</f>
        <v>389.47368421052636</v>
      </c>
      <c r="L32" s="62">
        <f>SUMIFS('DATOS PEST12'!$E:$E,'DATOS PEST12'!$A:$A,INDICE!$C$13,'DATOS PEST12'!$D:$D,'6. RETA (No Seta) Prov-SECCION'!L$11,'DATOS PEST12'!$B:$B,'6. RETA (No Seta) Prov-SECCION'!$A32,'DATOS PEST12'!$F:$F,"R.E.AUTONOMOS (NO SETA)")</f>
        <v>2912.4210526315796</v>
      </c>
      <c r="M32" s="62">
        <f>SUMIFS('DATOS PEST12'!$E:$E,'DATOS PEST12'!$A:$A,INDICE!$C$13,'DATOS PEST12'!$D:$D,'6. RETA (No Seta) Prov-SECCION'!M$11,'DATOS PEST12'!$B:$B,'6. RETA (No Seta) Prov-SECCION'!$A32,'DATOS PEST12'!$F:$F,"R.E.AUTONOMOS (NO SETA)")</f>
        <v>719.73684210526312</v>
      </c>
      <c r="N32" s="62">
        <f>SUMIFS('DATOS PEST12'!$E:$E,'DATOS PEST12'!$A:$A,INDICE!$C$13,'DATOS PEST12'!$D:$D,'6. RETA (No Seta) Prov-SECCION'!N$11,'DATOS PEST12'!$B:$B,'6. RETA (No Seta) Prov-SECCION'!$A32,'DATOS PEST12'!$F:$F,"R.E.AUTONOMOS (NO SETA)")</f>
        <v>148.73684210526318</v>
      </c>
      <c r="O32" s="62">
        <f>SUMIFS('DATOS PEST12'!$E:$E,'DATOS PEST12'!$A:$A,INDICE!$C$13,'DATOS PEST12'!$D:$D,'6. RETA (No Seta) Prov-SECCION'!O$11,'DATOS PEST12'!$B:$B,'6. RETA (No Seta) Prov-SECCION'!$A32,'DATOS PEST12'!$F:$F,"R.E.AUTONOMOS (NO SETA)")</f>
        <v>790.47368421052636</v>
      </c>
      <c r="P32" s="62">
        <f>SUMIFS('DATOS PEST12'!$E:$E,'DATOS PEST12'!$A:$A,INDICE!$C$13,'DATOS PEST12'!$D:$D,'6. RETA (No Seta) Prov-SECCION'!P$11,'DATOS PEST12'!$B:$B,'6. RETA (No Seta) Prov-SECCION'!$A32,'DATOS PEST12'!$F:$F,"R.E.AUTONOMOS (NO SETA)")</f>
        <v>1214.8421052631579</v>
      </c>
      <c r="Q32" s="62">
        <f>SUMIFS('DATOS PEST12'!$E:$E,'DATOS PEST12'!$A:$A,INDICE!$C$13,'DATOS PEST12'!$D:$D,'6. RETA (No Seta) Prov-SECCION'!Q$11,'DATOS PEST12'!$B:$B,'6. RETA (No Seta) Prov-SECCION'!$A32,'DATOS PEST12'!$F:$F,"R.E.AUTONOMOS (NO SETA)")</f>
        <v>1401.8421052631579</v>
      </c>
      <c r="R32" s="62">
        <f>SUMIFS('DATOS PEST12'!$E:$E,'DATOS PEST12'!$A:$A,INDICE!$C$13,'DATOS PEST12'!$D:$D,'6. RETA (No Seta) Prov-SECCION'!R$11,'DATOS PEST12'!$B:$B,'6. RETA (No Seta) Prov-SECCION'!$A32,'DATOS PEST12'!$F:$F,"R.E.AUTONOMOS (NO SETA)")</f>
        <v>4.9999999999999982</v>
      </c>
      <c r="S32" s="62">
        <f>SUMIFS('DATOS PEST12'!$E:$E,'DATOS PEST12'!$A:$A,INDICE!$C$13,'DATOS PEST12'!$D:$D,'6. RETA (No Seta) Prov-SECCION'!S$11,'DATOS PEST12'!$B:$B,'6. RETA (No Seta) Prov-SECCION'!$A32,'DATOS PEST12'!$F:$F,"R.E.AUTONOMOS (NO SETA)")</f>
        <v>625.36842105263145</v>
      </c>
      <c r="T32" s="62">
        <f>SUMIFS('DATOS PEST12'!$E:$E,'DATOS PEST12'!$A:$A,INDICE!$C$13,'DATOS PEST12'!$D:$D,'6. RETA (No Seta) Prov-SECCION'!T$11,'DATOS PEST12'!$B:$B,'6. RETA (No Seta) Prov-SECCION'!$A32,'DATOS PEST12'!$F:$F,"R.E.AUTONOMOS (NO SETA)")</f>
        <v>511.89473684210526</v>
      </c>
      <c r="U32" s="62">
        <f>SUMIFS('DATOS PEST12'!$E:$E,'DATOS PEST12'!$A:$A,INDICE!$C$13,'DATOS PEST12'!$D:$D,'6. RETA (No Seta) Prov-SECCION'!U$11,'DATOS PEST12'!$B:$B,'6. RETA (No Seta) Prov-SECCION'!$A32,'DATOS PEST12'!$F:$F,"R.E.AUTONOMOS (NO SETA)")</f>
        <v>552.1052631578948</v>
      </c>
      <c r="V32" s="62">
        <f>SUMIFS('DATOS PEST12'!$E:$E,'DATOS PEST12'!$A:$A,INDICE!$C$13,'DATOS PEST12'!$D:$D,'6. RETA (No Seta) Prov-SECCION'!V$11,'DATOS PEST12'!$B:$B,'6. RETA (No Seta) Prov-SECCION'!$A32,'DATOS PEST12'!$F:$F,"R.E.AUTONOMOS (NO SETA)")</f>
        <v>1477.6842105263158</v>
      </c>
      <c r="W32" s="62">
        <f>SUMIFS('DATOS PEST12'!$E:$E,'DATOS PEST12'!$A:$A,INDICE!$C$13,'DATOS PEST12'!$D:$D,'6. RETA (No Seta) Prov-SECCION'!W$11,'DATOS PEST12'!$B:$B,'6. RETA (No Seta) Prov-SECCION'!$A32,'DATOS PEST12'!$F:$F,"R.E.AUTONOMOS (NO SETA)")</f>
        <v>5</v>
      </c>
      <c r="X32" s="62">
        <f>SUMIFS('DATOS PEST12'!$E:$E,'DATOS PEST12'!$A:$A,INDICE!$C$13,'DATOS PEST12'!$D:$D,'6. RETA (No Seta) Prov-SECCION'!X$11,'DATOS PEST12'!$B:$B,'6. RETA (No Seta) Prov-SECCION'!$A32,'DATOS PEST12'!$F:$F,"R.E.AUTONOMOS (NO SETA)")</f>
        <v>0</v>
      </c>
      <c r="Y32" s="59">
        <f>SUMIFS('DATOS PEST12'!$E:$E,'DATOS PEST12'!$A:$A,INDICE!$C$13,'DATOS PEST12'!$D:$D,'6. RETA (No Seta) Prov-SECCION'!Y$11,'DATOS PEST12'!$B:$B,'6. RETA (No Seta) Prov-SECCION'!$A32,'DATOS PEST12'!$F:$F,"R.E.AUTONOMOS (NO SETA)")</f>
        <v>0</v>
      </c>
    </row>
    <row r="33" spans="1:25" ht="15.6" x14ac:dyDescent="0.3">
      <c r="A33" s="238" t="s">
        <v>40</v>
      </c>
      <c r="B33" s="239"/>
      <c r="C33" s="66">
        <f t="shared" ref="C33:Y33" si="9">C34</f>
        <v>2892.4736842105262</v>
      </c>
      <c r="D33" s="64">
        <f t="shared" si="9"/>
        <v>12.999999999999998</v>
      </c>
      <c r="E33" s="67">
        <f t="shared" si="9"/>
        <v>0.99999999999999956</v>
      </c>
      <c r="F33" s="67">
        <f t="shared" si="9"/>
        <v>107.57894736842104</v>
      </c>
      <c r="G33" s="67">
        <f t="shared" si="9"/>
        <v>0</v>
      </c>
      <c r="H33" s="67">
        <f t="shared" si="9"/>
        <v>0.99999999999999956</v>
      </c>
      <c r="I33" s="67">
        <f t="shared" si="9"/>
        <v>588.1052631578948</v>
      </c>
      <c r="J33" s="67">
        <f t="shared" si="9"/>
        <v>640.8421052631578</v>
      </c>
      <c r="K33" s="67">
        <f t="shared" si="9"/>
        <v>212.31578947368425</v>
      </c>
      <c r="L33" s="67">
        <f t="shared" si="9"/>
        <v>453.57894736842115</v>
      </c>
      <c r="M33" s="67">
        <f t="shared" si="9"/>
        <v>85.526315789473671</v>
      </c>
      <c r="N33" s="67">
        <f t="shared" si="9"/>
        <v>10.842105263157896</v>
      </c>
      <c r="O33" s="67">
        <f t="shared" si="9"/>
        <v>11.000000000000002</v>
      </c>
      <c r="P33" s="67">
        <f t="shared" si="9"/>
        <v>160.26315789473688</v>
      </c>
      <c r="Q33" s="67">
        <f t="shared" si="9"/>
        <v>108.26315789473684</v>
      </c>
      <c r="R33" s="67">
        <f t="shared" si="9"/>
        <v>0</v>
      </c>
      <c r="S33" s="67">
        <f t="shared" si="9"/>
        <v>152.5263157894737</v>
      </c>
      <c r="T33" s="67">
        <f t="shared" si="9"/>
        <v>49.631578947368425</v>
      </c>
      <c r="U33" s="67">
        <f t="shared" si="9"/>
        <v>45.842105263157897</v>
      </c>
      <c r="V33" s="67">
        <f t="shared" si="9"/>
        <v>250.15789473684214</v>
      </c>
      <c r="W33" s="67">
        <f t="shared" si="9"/>
        <v>0</v>
      </c>
      <c r="X33" s="67">
        <f t="shared" si="9"/>
        <v>0.99999999999999956</v>
      </c>
      <c r="Y33" s="66">
        <f t="shared" si="9"/>
        <v>0</v>
      </c>
    </row>
    <row r="34" spans="1:25" ht="15.6" x14ac:dyDescent="0.3">
      <c r="A34" s="8">
        <v>39</v>
      </c>
      <c r="B34" s="9" t="s">
        <v>22</v>
      </c>
      <c r="C34" s="59">
        <f>SUM(D34:Y34)</f>
        <v>2892.4736842105262</v>
      </c>
      <c r="D34" s="60">
        <f>SUMIFS('DATOS PEST12'!$E:$E,'DATOS PEST12'!$A:$A,INDICE!$C$13,'DATOS PEST12'!$D:$D,'6. RETA (No Seta) Prov-SECCION'!D$11,'DATOS PEST12'!$B:$B,'6. RETA (No Seta) Prov-SECCION'!$A34,'DATOS PEST12'!$F:$F,"R.E.AUTONOMOS (NO SETA)")</f>
        <v>12.999999999999998</v>
      </c>
      <c r="E34" s="62">
        <f>SUMIFS('DATOS PEST12'!$E:$E,'DATOS PEST12'!$A:$A,INDICE!$C$13,'DATOS PEST12'!$D:$D,'6. RETA (No Seta) Prov-SECCION'!E$11,'DATOS PEST12'!$B:$B,'6. RETA (No Seta) Prov-SECCION'!$A34,'DATOS PEST12'!$F:$F,"R.E.AUTONOMOS (NO SETA)")</f>
        <v>0.99999999999999956</v>
      </c>
      <c r="F34" s="62">
        <f>SUMIFS('DATOS PEST12'!$E:$E,'DATOS PEST12'!$A:$A,INDICE!$C$13,'DATOS PEST12'!$D:$D,'6. RETA (No Seta) Prov-SECCION'!F$11,'DATOS PEST12'!$B:$B,'6. RETA (No Seta) Prov-SECCION'!$A34,'DATOS PEST12'!$F:$F,"R.E.AUTONOMOS (NO SETA)")</f>
        <v>107.57894736842104</v>
      </c>
      <c r="G34" s="62">
        <f>SUMIFS('DATOS PEST12'!$E:$E,'DATOS PEST12'!$A:$A,INDICE!$C$13,'DATOS PEST12'!$D:$D,'6. RETA (No Seta) Prov-SECCION'!G$11,'DATOS PEST12'!$B:$B,'6. RETA (No Seta) Prov-SECCION'!$A34,'DATOS PEST12'!$F:$F,"R.E.AUTONOMOS (NO SETA)")</f>
        <v>0</v>
      </c>
      <c r="H34" s="62">
        <f>SUMIFS('DATOS PEST12'!$E:$E,'DATOS PEST12'!$A:$A,INDICE!$C$13,'DATOS PEST12'!$D:$D,'6. RETA (No Seta) Prov-SECCION'!H$11,'DATOS PEST12'!$B:$B,'6. RETA (No Seta) Prov-SECCION'!$A34,'DATOS PEST12'!$F:$F,"R.E.AUTONOMOS (NO SETA)")</f>
        <v>0.99999999999999956</v>
      </c>
      <c r="I34" s="62">
        <f>SUMIFS('DATOS PEST12'!$E:$E,'DATOS PEST12'!$A:$A,INDICE!$C$13,'DATOS PEST12'!$D:$D,'6. RETA (No Seta) Prov-SECCION'!I$11,'DATOS PEST12'!$B:$B,'6. RETA (No Seta) Prov-SECCION'!$A34,'DATOS PEST12'!$F:$F,"R.E.AUTONOMOS (NO SETA)")</f>
        <v>588.1052631578948</v>
      </c>
      <c r="J34" s="62">
        <f>SUMIFS('DATOS PEST12'!$E:$E,'DATOS PEST12'!$A:$A,INDICE!$C$13,'DATOS PEST12'!$D:$D,'6. RETA (No Seta) Prov-SECCION'!J$11,'DATOS PEST12'!$B:$B,'6. RETA (No Seta) Prov-SECCION'!$A34,'DATOS PEST12'!$F:$F,"R.E.AUTONOMOS (NO SETA)")</f>
        <v>640.8421052631578</v>
      </c>
      <c r="K34" s="62">
        <f>SUMIFS('DATOS PEST12'!$E:$E,'DATOS PEST12'!$A:$A,INDICE!$C$13,'DATOS PEST12'!$D:$D,'6. RETA (No Seta) Prov-SECCION'!K$11,'DATOS PEST12'!$B:$B,'6. RETA (No Seta) Prov-SECCION'!$A34,'DATOS PEST12'!$F:$F,"R.E.AUTONOMOS (NO SETA)")</f>
        <v>212.31578947368425</v>
      </c>
      <c r="L34" s="62">
        <f>SUMIFS('DATOS PEST12'!$E:$E,'DATOS PEST12'!$A:$A,INDICE!$C$13,'DATOS PEST12'!$D:$D,'6. RETA (No Seta) Prov-SECCION'!L$11,'DATOS PEST12'!$B:$B,'6. RETA (No Seta) Prov-SECCION'!$A34,'DATOS PEST12'!$F:$F,"R.E.AUTONOMOS (NO SETA)")</f>
        <v>453.57894736842115</v>
      </c>
      <c r="M34" s="62">
        <f>SUMIFS('DATOS PEST12'!$E:$E,'DATOS PEST12'!$A:$A,INDICE!$C$13,'DATOS PEST12'!$D:$D,'6. RETA (No Seta) Prov-SECCION'!M$11,'DATOS PEST12'!$B:$B,'6. RETA (No Seta) Prov-SECCION'!$A34,'DATOS PEST12'!$F:$F,"R.E.AUTONOMOS (NO SETA)")</f>
        <v>85.526315789473671</v>
      </c>
      <c r="N34" s="62">
        <f>SUMIFS('DATOS PEST12'!$E:$E,'DATOS PEST12'!$A:$A,INDICE!$C$13,'DATOS PEST12'!$D:$D,'6. RETA (No Seta) Prov-SECCION'!N$11,'DATOS PEST12'!$B:$B,'6. RETA (No Seta) Prov-SECCION'!$A34,'DATOS PEST12'!$F:$F,"R.E.AUTONOMOS (NO SETA)")</f>
        <v>10.842105263157896</v>
      </c>
      <c r="O34" s="62">
        <f>SUMIFS('DATOS PEST12'!$E:$E,'DATOS PEST12'!$A:$A,INDICE!$C$13,'DATOS PEST12'!$D:$D,'6. RETA (No Seta) Prov-SECCION'!O$11,'DATOS PEST12'!$B:$B,'6. RETA (No Seta) Prov-SECCION'!$A34,'DATOS PEST12'!$F:$F,"R.E.AUTONOMOS (NO SETA)")</f>
        <v>11.000000000000002</v>
      </c>
      <c r="P34" s="62">
        <f>SUMIFS('DATOS PEST12'!$E:$E,'DATOS PEST12'!$A:$A,INDICE!$C$13,'DATOS PEST12'!$D:$D,'6. RETA (No Seta) Prov-SECCION'!P$11,'DATOS PEST12'!$B:$B,'6. RETA (No Seta) Prov-SECCION'!$A34,'DATOS PEST12'!$F:$F,"R.E.AUTONOMOS (NO SETA)")</f>
        <v>160.26315789473688</v>
      </c>
      <c r="Q34" s="62">
        <f>SUMIFS('DATOS PEST12'!$E:$E,'DATOS PEST12'!$A:$A,INDICE!$C$13,'DATOS PEST12'!$D:$D,'6. RETA (No Seta) Prov-SECCION'!Q$11,'DATOS PEST12'!$B:$B,'6. RETA (No Seta) Prov-SECCION'!$A34,'DATOS PEST12'!$F:$F,"R.E.AUTONOMOS (NO SETA)")</f>
        <v>108.26315789473684</v>
      </c>
      <c r="R34" s="62">
        <f>SUMIFS('DATOS PEST12'!$E:$E,'DATOS PEST12'!$A:$A,INDICE!$C$13,'DATOS PEST12'!$D:$D,'6. RETA (No Seta) Prov-SECCION'!R$11,'DATOS PEST12'!$B:$B,'6. RETA (No Seta) Prov-SECCION'!$A34,'DATOS PEST12'!$F:$F,"R.E.AUTONOMOS (NO SETA)")</f>
        <v>0</v>
      </c>
      <c r="S34" s="62">
        <f>SUMIFS('DATOS PEST12'!$E:$E,'DATOS PEST12'!$A:$A,INDICE!$C$13,'DATOS PEST12'!$D:$D,'6. RETA (No Seta) Prov-SECCION'!S$11,'DATOS PEST12'!$B:$B,'6. RETA (No Seta) Prov-SECCION'!$A34,'DATOS PEST12'!$F:$F,"R.E.AUTONOMOS (NO SETA)")</f>
        <v>152.5263157894737</v>
      </c>
      <c r="T34" s="62">
        <f>SUMIFS('DATOS PEST12'!$E:$E,'DATOS PEST12'!$A:$A,INDICE!$C$13,'DATOS PEST12'!$D:$D,'6. RETA (No Seta) Prov-SECCION'!T$11,'DATOS PEST12'!$B:$B,'6. RETA (No Seta) Prov-SECCION'!$A34,'DATOS PEST12'!$F:$F,"R.E.AUTONOMOS (NO SETA)")</f>
        <v>49.631578947368425</v>
      </c>
      <c r="U34" s="62">
        <f>SUMIFS('DATOS PEST12'!$E:$E,'DATOS PEST12'!$A:$A,INDICE!$C$13,'DATOS PEST12'!$D:$D,'6. RETA (No Seta) Prov-SECCION'!U$11,'DATOS PEST12'!$B:$B,'6. RETA (No Seta) Prov-SECCION'!$A34,'DATOS PEST12'!$F:$F,"R.E.AUTONOMOS (NO SETA)")</f>
        <v>45.842105263157897</v>
      </c>
      <c r="V34" s="62">
        <f>SUMIFS('DATOS PEST12'!$E:$E,'DATOS PEST12'!$A:$A,INDICE!$C$13,'DATOS PEST12'!$D:$D,'6. RETA (No Seta) Prov-SECCION'!V$11,'DATOS PEST12'!$B:$B,'6. RETA (No Seta) Prov-SECCION'!$A34,'DATOS PEST12'!$F:$F,"R.E.AUTONOMOS (NO SETA)")</f>
        <v>250.15789473684214</v>
      </c>
      <c r="W34" s="62">
        <f>SUMIFS('DATOS PEST12'!$E:$E,'DATOS PEST12'!$A:$A,INDICE!$C$13,'DATOS PEST12'!$D:$D,'6. RETA (No Seta) Prov-SECCION'!W$11,'DATOS PEST12'!$B:$B,'6. RETA (No Seta) Prov-SECCION'!$A34,'DATOS PEST12'!$F:$F,"R.E.AUTONOMOS (NO SETA)")</f>
        <v>0</v>
      </c>
      <c r="X34" s="62">
        <f>SUMIFS('DATOS PEST12'!$E:$E,'DATOS PEST12'!$A:$A,INDICE!$C$13,'DATOS PEST12'!$D:$D,'6. RETA (No Seta) Prov-SECCION'!X$11,'DATOS PEST12'!$B:$B,'6. RETA (No Seta) Prov-SECCION'!$A34,'DATOS PEST12'!$F:$F,"R.E.AUTONOMOS (NO SETA)")</f>
        <v>0.99999999999999956</v>
      </c>
      <c r="Y34" s="59">
        <f>SUMIFS('DATOS PEST12'!$E:$E,'DATOS PEST12'!$A:$A,INDICE!$C$13,'DATOS PEST12'!$D:$D,'6. RETA (No Seta) Prov-SECCION'!Y$11,'DATOS PEST12'!$B:$B,'6. RETA (No Seta) Prov-SECCION'!$A34,'DATOS PEST12'!$F:$F,"R.E.AUTONOMOS (NO SETA)")</f>
        <v>0</v>
      </c>
    </row>
    <row r="35" spans="1:25" ht="15.6" x14ac:dyDescent="0.3">
      <c r="A35" s="238" t="s">
        <v>41</v>
      </c>
      <c r="B35" s="239"/>
      <c r="C35" s="66">
        <f t="shared" ref="C35:Y35" si="10">SUM(C36:C44)</f>
        <v>9700.1578947368453</v>
      </c>
      <c r="D35" s="64">
        <f t="shared" si="10"/>
        <v>393.36842105263162</v>
      </c>
      <c r="E35" s="67">
        <f t="shared" si="10"/>
        <v>2.9999999999999987</v>
      </c>
      <c r="F35" s="67">
        <f t="shared" si="10"/>
        <v>262.15789473684208</v>
      </c>
      <c r="G35" s="67">
        <f t="shared" si="10"/>
        <v>2.9999999999999987</v>
      </c>
      <c r="H35" s="67">
        <f t="shared" si="10"/>
        <v>0</v>
      </c>
      <c r="I35" s="67">
        <f t="shared" si="10"/>
        <v>1764.7894736842104</v>
      </c>
      <c r="J35" s="67">
        <f t="shared" si="10"/>
        <v>2238</v>
      </c>
      <c r="K35" s="67">
        <f t="shared" si="10"/>
        <v>1024.3684210526317</v>
      </c>
      <c r="L35" s="67">
        <f t="shared" si="10"/>
        <v>1734.4736842105267</v>
      </c>
      <c r="M35" s="67">
        <f t="shared" si="10"/>
        <v>143.4736842105263</v>
      </c>
      <c r="N35" s="67">
        <f t="shared" si="10"/>
        <v>89.052631578947356</v>
      </c>
      <c r="O35" s="67">
        <f t="shared" si="10"/>
        <v>12.999999999999996</v>
      </c>
      <c r="P35" s="67">
        <f t="shared" si="10"/>
        <v>271.15789473684208</v>
      </c>
      <c r="Q35" s="67">
        <f t="shared" si="10"/>
        <v>293.10526315789474</v>
      </c>
      <c r="R35" s="67">
        <f t="shared" si="10"/>
        <v>0.99999999999999956</v>
      </c>
      <c r="S35" s="67">
        <f t="shared" si="10"/>
        <v>299.68421052631584</v>
      </c>
      <c r="T35" s="67">
        <f t="shared" si="10"/>
        <v>129.73684210526315</v>
      </c>
      <c r="U35" s="67">
        <f t="shared" si="10"/>
        <v>89.526315789473671</v>
      </c>
      <c r="V35" s="67">
        <f t="shared" si="10"/>
        <v>940.57894736842104</v>
      </c>
      <c r="W35" s="67">
        <f t="shared" si="10"/>
        <v>4.6842105263157876</v>
      </c>
      <c r="X35" s="67">
        <f t="shared" si="10"/>
        <v>1.9999999999999991</v>
      </c>
      <c r="Y35" s="66">
        <f t="shared" si="10"/>
        <v>0</v>
      </c>
    </row>
    <row r="36" spans="1:25" ht="15.6" x14ac:dyDescent="0.3">
      <c r="A36" s="6">
        <v>5</v>
      </c>
      <c r="B36" s="7" t="s">
        <v>168</v>
      </c>
      <c r="C36" s="59">
        <f t="shared" ref="C36:C44" si="11">SUM(D36:Y36)</f>
        <v>709.15789473684197</v>
      </c>
      <c r="D36" s="60">
        <f>SUMIFS('DATOS PEST12'!$E:$E,'DATOS PEST12'!$A:$A,INDICE!$C$13,'DATOS PEST12'!$D:$D,'6. RETA (No Seta) Prov-SECCION'!D$11,'DATOS PEST12'!$B:$B,'6. RETA (No Seta) Prov-SECCION'!$A36,'DATOS PEST12'!$F:$F,"R.E.AUTONOMOS (NO SETA)")</f>
        <v>8</v>
      </c>
      <c r="E36" s="62">
        <f>SUMIFS('DATOS PEST12'!$E:$E,'DATOS PEST12'!$A:$A,INDICE!$C$13,'DATOS PEST12'!$D:$D,'6. RETA (No Seta) Prov-SECCION'!E$11,'DATOS PEST12'!$B:$B,'6. RETA (No Seta) Prov-SECCION'!$A36,'DATOS PEST12'!$F:$F,"R.E.AUTONOMOS (NO SETA)")</f>
        <v>0</v>
      </c>
      <c r="F36" s="62">
        <f>SUMIFS('DATOS PEST12'!$E:$E,'DATOS PEST12'!$A:$A,INDICE!$C$13,'DATOS PEST12'!$D:$D,'6. RETA (No Seta) Prov-SECCION'!F$11,'DATOS PEST12'!$B:$B,'6. RETA (No Seta) Prov-SECCION'!$A36,'DATOS PEST12'!$F:$F,"R.E.AUTONOMOS (NO SETA)")</f>
        <v>14.47368421052632</v>
      </c>
      <c r="G36" s="62">
        <f>SUMIFS('DATOS PEST12'!$E:$E,'DATOS PEST12'!$A:$A,INDICE!$C$13,'DATOS PEST12'!$D:$D,'6. RETA (No Seta) Prov-SECCION'!G$11,'DATOS PEST12'!$B:$B,'6. RETA (No Seta) Prov-SECCION'!$A36,'DATOS PEST12'!$F:$F,"R.E.AUTONOMOS (NO SETA)")</f>
        <v>0</v>
      </c>
      <c r="H36" s="62">
        <f>SUMIFS('DATOS PEST12'!$E:$E,'DATOS PEST12'!$A:$A,INDICE!$C$13,'DATOS PEST12'!$D:$D,'6. RETA (No Seta) Prov-SECCION'!H$11,'DATOS PEST12'!$B:$B,'6. RETA (No Seta) Prov-SECCION'!$A36,'DATOS PEST12'!$F:$F,"R.E.AUTONOMOS (NO SETA)")</f>
        <v>0</v>
      </c>
      <c r="I36" s="62">
        <f>SUMIFS('DATOS PEST12'!$E:$E,'DATOS PEST12'!$A:$A,INDICE!$C$13,'DATOS PEST12'!$D:$D,'6. RETA (No Seta) Prov-SECCION'!I$11,'DATOS PEST12'!$B:$B,'6. RETA (No Seta) Prov-SECCION'!$A36,'DATOS PEST12'!$F:$F,"R.E.AUTONOMOS (NO SETA)")</f>
        <v>132.78947368421052</v>
      </c>
      <c r="J36" s="62">
        <f>SUMIFS('DATOS PEST12'!$E:$E,'DATOS PEST12'!$A:$A,INDICE!$C$13,'DATOS PEST12'!$D:$D,'6. RETA (No Seta) Prov-SECCION'!J$11,'DATOS PEST12'!$B:$B,'6. RETA (No Seta) Prov-SECCION'!$A36,'DATOS PEST12'!$F:$F,"R.E.AUTONOMOS (NO SETA)")</f>
        <v>206.36842105263159</v>
      </c>
      <c r="K36" s="62">
        <f>SUMIFS('DATOS PEST12'!$E:$E,'DATOS PEST12'!$A:$A,INDICE!$C$13,'DATOS PEST12'!$D:$D,'6. RETA (No Seta) Prov-SECCION'!K$11,'DATOS PEST12'!$B:$B,'6. RETA (No Seta) Prov-SECCION'!$A36,'DATOS PEST12'!$F:$F,"R.E.AUTONOMOS (NO SETA)")</f>
        <v>28.473684210526308</v>
      </c>
      <c r="L36" s="62">
        <f>SUMIFS('DATOS PEST12'!$E:$E,'DATOS PEST12'!$A:$A,INDICE!$C$13,'DATOS PEST12'!$D:$D,'6. RETA (No Seta) Prov-SECCION'!L$11,'DATOS PEST12'!$B:$B,'6. RETA (No Seta) Prov-SECCION'!$A36,'DATOS PEST12'!$F:$F,"R.E.AUTONOMOS (NO SETA)")</f>
        <v>146.47368421052633</v>
      </c>
      <c r="M36" s="62">
        <f>SUMIFS('DATOS PEST12'!$E:$E,'DATOS PEST12'!$A:$A,INDICE!$C$13,'DATOS PEST12'!$D:$D,'6. RETA (No Seta) Prov-SECCION'!M$11,'DATOS PEST12'!$B:$B,'6. RETA (No Seta) Prov-SECCION'!$A36,'DATOS PEST12'!$F:$F,"R.E.AUTONOMOS (NO SETA)")</f>
        <v>16.000000000000007</v>
      </c>
      <c r="N36" s="62">
        <f>SUMIFS('DATOS PEST12'!$E:$E,'DATOS PEST12'!$A:$A,INDICE!$C$13,'DATOS PEST12'!$D:$D,'6. RETA (No Seta) Prov-SECCION'!N$11,'DATOS PEST12'!$B:$B,'6. RETA (No Seta) Prov-SECCION'!$A36,'DATOS PEST12'!$F:$F,"R.E.AUTONOMOS (NO SETA)")</f>
        <v>7.9473684210526283</v>
      </c>
      <c r="O36" s="62">
        <f>SUMIFS('DATOS PEST12'!$E:$E,'DATOS PEST12'!$A:$A,INDICE!$C$13,'DATOS PEST12'!$D:$D,'6. RETA (No Seta) Prov-SECCION'!O$11,'DATOS PEST12'!$B:$B,'6. RETA (No Seta) Prov-SECCION'!$A36,'DATOS PEST12'!$F:$F,"R.E.AUTONOMOS (NO SETA)")</f>
        <v>3.0000000000000004</v>
      </c>
      <c r="P36" s="62">
        <f>SUMIFS('DATOS PEST12'!$E:$E,'DATOS PEST12'!$A:$A,INDICE!$C$13,'DATOS PEST12'!$D:$D,'6. RETA (No Seta) Prov-SECCION'!P$11,'DATOS PEST12'!$B:$B,'6. RETA (No Seta) Prov-SECCION'!$A36,'DATOS PEST12'!$F:$F,"R.E.AUTONOMOS (NO SETA)")</f>
        <v>17.526315789473678</v>
      </c>
      <c r="Q36" s="62">
        <f>SUMIFS('DATOS PEST12'!$E:$E,'DATOS PEST12'!$A:$A,INDICE!$C$13,'DATOS PEST12'!$D:$D,'6. RETA (No Seta) Prov-SECCION'!Q$11,'DATOS PEST12'!$B:$B,'6. RETA (No Seta) Prov-SECCION'!$A36,'DATOS PEST12'!$F:$F,"R.E.AUTONOMOS (NO SETA)")</f>
        <v>21.94736842105263</v>
      </c>
      <c r="R36" s="62">
        <f>SUMIFS('DATOS PEST12'!$E:$E,'DATOS PEST12'!$A:$A,INDICE!$C$13,'DATOS PEST12'!$D:$D,'6. RETA (No Seta) Prov-SECCION'!R$11,'DATOS PEST12'!$B:$B,'6. RETA (No Seta) Prov-SECCION'!$A36,'DATOS PEST12'!$F:$F,"R.E.AUTONOMOS (NO SETA)")</f>
        <v>0</v>
      </c>
      <c r="S36" s="62">
        <f>SUMIFS('DATOS PEST12'!$E:$E,'DATOS PEST12'!$A:$A,INDICE!$C$13,'DATOS PEST12'!$D:$D,'6. RETA (No Seta) Prov-SECCION'!S$11,'DATOS PEST12'!$B:$B,'6. RETA (No Seta) Prov-SECCION'!$A36,'DATOS PEST12'!$F:$F,"R.E.AUTONOMOS (NO SETA)")</f>
        <v>16.000000000000007</v>
      </c>
      <c r="T36" s="62">
        <f>SUMIFS('DATOS PEST12'!$E:$E,'DATOS PEST12'!$A:$A,INDICE!$C$13,'DATOS PEST12'!$D:$D,'6. RETA (No Seta) Prov-SECCION'!T$11,'DATOS PEST12'!$B:$B,'6. RETA (No Seta) Prov-SECCION'!$A36,'DATOS PEST12'!$F:$F,"R.E.AUTONOMOS (NO SETA)")</f>
        <v>7.9999999999999964</v>
      </c>
      <c r="U36" s="62">
        <f>SUMIFS('DATOS PEST12'!$E:$E,'DATOS PEST12'!$A:$A,INDICE!$C$13,'DATOS PEST12'!$D:$D,'6. RETA (No Seta) Prov-SECCION'!U$11,'DATOS PEST12'!$B:$B,'6. RETA (No Seta) Prov-SECCION'!$A36,'DATOS PEST12'!$F:$F,"R.E.AUTONOMOS (NO SETA)")</f>
        <v>7</v>
      </c>
      <c r="V36" s="62">
        <f>SUMIFS('DATOS PEST12'!$E:$E,'DATOS PEST12'!$A:$A,INDICE!$C$13,'DATOS PEST12'!$D:$D,'6. RETA (No Seta) Prov-SECCION'!V$11,'DATOS PEST12'!$B:$B,'6. RETA (No Seta) Prov-SECCION'!$A36,'DATOS PEST12'!$F:$F,"R.E.AUTONOMOS (NO SETA)")</f>
        <v>74.157894736842124</v>
      </c>
      <c r="W36" s="62">
        <f>SUMIFS('DATOS PEST12'!$E:$E,'DATOS PEST12'!$A:$A,INDICE!$C$13,'DATOS PEST12'!$D:$D,'6. RETA (No Seta) Prov-SECCION'!W$11,'DATOS PEST12'!$B:$B,'6. RETA (No Seta) Prov-SECCION'!$A36,'DATOS PEST12'!$F:$F,"R.E.AUTONOMOS (NO SETA)")</f>
        <v>0</v>
      </c>
      <c r="X36" s="62">
        <f>SUMIFS('DATOS PEST12'!$E:$E,'DATOS PEST12'!$A:$A,INDICE!$C$13,'DATOS PEST12'!$D:$D,'6. RETA (No Seta) Prov-SECCION'!X$11,'DATOS PEST12'!$B:$B,'6. RETA (No Seta) Prov-SECCION'!$A36,'DATOS PEST12'!$F:$F,"R.E.AUTONOMOS (NO SETA)")</f>
        <v>0.99999999999999956</v>
      </c>
      <c r="Y36" s="59">
        <f>SUMIFS('DATOS PEST12'!$E:$E,'DATOS PEST12'!$A:$A,INDICE!$C$13,'DATOS PEST12'!$D:$D,'6. RETA (No Seta) Prov-SECCION'!Y$11,'DATOS PEST12'!$B:$B,'6. RETA (No Seta) Prov-SECCION'!$A36,'DATOS PEST12'!$F:$F,"R.E.AUTONOMOS (NO SETA)")</f>
        <v>0</v>
      </c>
    </row>
    <row r="37" spans="1:25" ht="15.6" x14ac:dyDescent="0.3">
      <c r="A37" s="8">
        <v>9</v>
      </c>
      <c r="B37" s="9" t="s">
        <v>3</v>
      </c>
      <c r="C37" s="59">
        <f t="shared" si="11"/>
        <v>1962.2105263157898</v>
      </c>
      <c r="D37" s="60">
        <f>SUMIFS('DATOS PEST12'!$E:$E,'DATOS PEST12'!$A:$A,INDICE!$C$13,'DATOS PEST12'!$D:$D,'6. RETA (No Seta) Prov-SECCION'!D$11,'DATOS PEST12'!$B:$B,'6. RETA (No Seta) Prov-SECCION'!$A37,'DATOS PEST12'!$F:$F,"R.E.AUTONOMOS (NO SETA)")</f>
        <v>83.157894736842124</v>
      </c>
      <c r="E37" s="62">
        <f>SUMIFS('DATOS PEST12'!$E:$E,'DATOS PEST12'!$A:$A,INDICE!$C$13,'DATOS PEST12'!$D:$D,'6. RETA (No Seta) Prov-SECCION'!E$11,'DATOS PEST12'!$B:$B,'6. RETA (No Seta) Prov-SECCION'!$A37,'DATOS PEST12'!$F:$F,"R.E.AUTONOMOS (NO SETA)")</f>
        <v>0</v>
      </c>
      <c r="F37" s="62">
        <f>SUMIFS('DATOS PEST12'!$E:$E,'DATOS PEST12'!$A:$A,INDICE!$C$13,'DATOS PEST12'!$D:$D,'6. RETA (No Seta) Prov-SECCION'!F$11,'DATOS PEST12'!$B:$B,'6. RETA (No Seta) Prov-SECCION'!$A37,'DATOS PEST12'!$F:$F,"R.E.AUTONOMOS (NO SETA)")</f>
        <v>41.263157894736842</v>
      </c>
      <c r="G37" s="62">
        <f>SUMIFS('DATOS PEST12'!$E:$E,'DATOS PEST12'!$A:$A,INDICE!$C$13,'DATOS PEST12'!$D:$D,'6. RETA (No Seta) Prov-SECCION'!G$11,'DATOS PEST12'!$B:$B,'6. RETA (No Seta) Prov-SECCION'!$A37,'DATOS PEST12'!$F:$F,"R.E.AUTONOMOS (NO SETA)")</f>
        <v>2.9999999999999987</v>
      </c>
      <c r="H37" s="62">
        <f>SUMIFS('DATOS PEST12'!$E:$E,'DATOS PEST12'!$A:$A,INDICE!$C$13,'DATOS PEST12'!$D:$D,'6. RETA (No Seta) Prov-SECCION'!H$11,'DATOS PEST12'!$B:$B,'6. RETA (No Seta) Prov-SECCION'!$A37,'DATOS PEST12'!$F:$F,"R.E.AUTONOMOS (NO SETA)")</f>
        <v>0</v>
      </c>
      <c r="I37" s="62">
        <f>SUMIFS('DATOS PEST12'!$E:$E,'DATOS PEST12'!$A:$A,INDICE!$C$13,'DATOS PEST12'!$D:$D,'6. RETA (No Seta) Prov-SECCION'!I$11,'DATOS PEST12'!$B:$B,'6. RETA (No Seta) Prov-SECCION'!$A37,'DATOS PEST12'!$F:$F,"R.E.AUTONOMOS (NO SETA)")</f>
        <v>504.68421052631584</v>
      </c>
      <c r="J37" s="62">
        <f>SUMIFS('DATOS PEST12'!$E:$E,'DATOS PEST12'!$A:$A,INDICE!$C$13,'DATOS PEST12'!$D:$D,'6. RETA (No Seta) Prov-SECCION'!J$11,'DATOS PEST12'!$B:$B,'6. RETA (No Seta) Prov-SECCION'!$A37,'DATOS PEST12'!$F:$F,"R.E.AUTONOMOS (NO SETA)")</f>
        <v>345.89473684210515</v>
      </c>
      <c r="K37" s="62">
        <f>SUMIFS('DATOS PEST12'!$E:$E,'DATOS PEST12'!$A:$A,INDICE!$C$13,'DATOS PEST12'!$D:$D,'6. RETA (No Seta) Prov-SECCION'!K$11,'DATOS PEST12'!$B:$B,'6. RETA (No Seta) Prov-SECCION'!$A37,'DATOS PEST12'!$F:$F,"R.E.AUTONOMOS (NO SETA)")</f>
        <v>246.0526315789474</v>
      </c>
      <c r="L37" s="62">
        <f>SUMIFS('DATOS PEST12'!$E:$E,'DATOS PEST12'!$A:$A,INDICE!$C$13,'DATOS PEST12'!$D:$D,'6. RETA (No Seta) Prov-SECCION'!L$11,'DATOS PEST12'!$B:$B,'6. RETA (No Seta) Prov-SECCION'!$A37,'DATOS PEST12'!$F:$F,"R.E.AUTONOMOS (NO SETA)")</f>
        <v>359.36842105263156</v>
      </c>
      <c r="M37" s="62">
        <f>SUMIFS('DATOS PEST12'!$E:$E,'DATOS PEST12'!$A:$A,INDICE!$C$13,'DATOS PEST12'!$D:$D,'6. RETA (No Seta) Prov-SECCION'!M$11,'DATOS PEST12'!$B:$B,'6. RETA (No Seta) Prov-SECCION'!$A37,'DATOS PEST12'!$F:$F,"R.E.AUTONOMOS (NO SETA)")</f>
        <v>16.999999999999996</v>
      </c>
      <c r="N37" s="62">
        <f>SUMIFS('DATOS PEST12'!$E:$E,'DATOS PEST12'!$A:$A,INDICE!$C$13,'DATOS PEST12'!$D:$D,'6. RETA (No Seta) Prov-SECCION'!N$11,'DATOS PEST12'!$B:$B,'6. RETA (No Seta) Prov-SECCION'!$A37,'DATOS PEST12'!$F:$F,"R.E.AUTONOMOS (NO SETA)")</f>
        <v>19</v>
      </c>
      <c r="O37" s="62">
        <f>SUMIFS('DATOS PEST12'!$E:$E,'DATOS PEST12'!$A:$A,INDICE!$C$13,'DATOS PEST12'!$D:$D,'6. RETA (No Seta) Prov-SECCION'!O$11,'DATOS PEST12'!$B:$B,'6. RETA (No Seta) Prov-SECCION'!$A37,'DATOS PEST12'!$F:$F,"R.E.AUTONOMOS (NO SETA)")</f>
        <v>0</v>
      </c>
      <c r="P37" s="62">
        <f>SUMIFS('DATOS PEST12'!$E:$E,'DATOS PEST12'!$A:$A,INDICE!$C$13,'DATOS PEST12'!$D:$D,'6. RETA (No Seta) Prov-SECCION'!P$11,'DATOS PEST12'!$B:$B,'6. RETA (No Seta) Prov-SECCION'!$A37,'DATOS PEST12'!$F:$F,"R.E.AUTONOMOS (NO SETA)")</f>
        <v>40.368421052631582</v>
      </c>
      <c r="Q37" s="62">
        <f>SUMIFS('DATOS PEST12'!$E:$E,'DATOS PEST12'!$A:$A,INDICE!$C$13,'DATOS PEST12'!$D:$D,'6. RETA (No Seta) Prov-SECCION'!Q$11,'DATOS PEST12'!$B:$B,'6. RETA (No Seta) Prov-SECCION'!$A37,'DATOS PEST12'!$F:$F,"R.E.AUTONOMOS (NO SETA)")</f>
        <v>67.315789473684191</v>
      </c>
      <c r="R37" s="62">
        <f>SUMIFS('DATOS PEST12'!$E:$E,'DATOS PEST12'!$A:$A,INDICE!$C$13,'DATOS PEST12'!$D:$D,'6. RETA (No Seta) Prov-SECCION'!R$11,'DATOS PEST12'!$B:$B,'6. RETA (No Seta) Prov-SECCION'!$A37,'DATOS PEST12'!$F:$F,"R.E.AUTONOMOS (NO SETA)")</f>
        <v>0</v>
      </c>
      <c r="S37" s="62">
        <f>SUMIFS('DATOS PEST12'!$E:$E,'DATOS PEST12'!$A:$A,INDICE!$C$13,'DATOS PEST12'!$D:$D,'6. RETA (No Seta) Prov-SECCION'!S$11,'DATOS PEST12'!$B:$B,'6. RETA (No Seta) Prov-SECCION'!$A37,'DATOS PEST12'!$F:$F,"R.E.AUTONOMOS (NO SETA)")</f>
        <v>35.94736842105263</v>
      </c>
      <c r="T37" s="62">
        <f>SUMIFS('DATOS PEST12'!$E:$E,'DATOS PEST12'!$A:$A,INDICE!$C$13,'DATOS PEST12'!$D:$D,'6. RETA (No Seta) Prov-SECCION'!T$11,'DATOS PEST12'!$B:$B,'6. RETA (No Seta) Prov-SECCION'!$A37,'DATOS PEST12'!$F:$F,"R.E.AUTONOMOS (NO SETA)")</f>
        <v>16.999999999999996</v>
      </c>
      <c r="U37" s="62">
        <f>SUMIFS('DATOS PEST12'!$E:$E,'DATOS PEST12'!$A:$A,INDICE!$C$13,'DATOS PEST12'!$D:$D,'6. RETA (No Seta) Prov-SECCION'!U$11,'DATOS PEST12'!$B:$B,'6. RETA (No Seta) Prov-SECCION'!$A37,'DATOS PEST12'!$F:$F,"R.E.AUTONOMOS (NO SETA)")</f>
        <v>10.999999999999996</v>
      </c>
      <c r="V37" s="62">
        <f>SUMIFS('DATOS PEST12'!$E:$E,'DATOS PEST12'!$A:$A,INDICE!$C$13,'DATOS PEST12'!$D:$D,'6. RETA (No Seta) Prov-SECCION'!V$11,'DATOS PEST12'!$B:$B,'6. RETA (No Seta) Prov-SECCION'!$A37,'DATOS PEST12'!$F:$F,"R.E.AUTONOMOS (NO SETA)")</f>
        <v>171.15789473684205</v>
      </c>
      <c r="W37" s="62">
        <f>SUMIFS('DATOS PEST12'!$E:$E,'DATOS PEST12'!$A:$A,INDICE!$C$13,'DATOS PEST12'!$D:$D,'6. RETA (No Seta) Prov-SECCION'!W$11,'DATOS PEST12'!$B:$B,'6. RETA (No Seta) Prov-SECCION'!$A37,'DATOS PEST12'!$F:$F,"R.E.AUTONOMOS (NO SETA)")</f>
        <v>0</v>
      </c>
      <c r="X37" s="62">
        <f>SUMIFS('DATOS PEST12'!$E:$E,'DATOS PEST12'!$A:$A,INDICE!$C$13,'DATOS PEST12'!$D:$D,'6. RETA (No Seta) Prov-SECCION'!X$11,'DATOS PEST12'!$B:$B,'6. RETA (No Seta) Prov-SECCION'!$A37,'DATOS PEST12'!$F:$F,"R.E.AUTONOMOS (NO SETA)")</f>
        <v>0</v>
      </c>
      <c r="Y37" s="59">
        <f>SUMIFS('DATOS PEST12'!$E:$E,'DATOS PEST12'!$A:$A,INDICE!$C$13,'DATOS PEST12'!$D:$D,'6. RETA (No Seta) Prov-SECCION'!Y$11,'DATOS PEST12'!$B:$B,'6. RETA (No Seta) Prov-SECCION'!$A37,'DATOS PEST12'!$F:$F,"R.E.AUTONOMOS (NO SETA)")</f>
        <v>0</v>
      </c>
    </row>
    <row r="38" spans="1:25" ht="15.6" x14ac:dyDescent="0.3">
      <c r="A38" s="8">
        <v>24</v>
      </c>
      <c r="B38" s="9" t="s">
        <v>169</v>
      </c>
      <c r="C38" s="59">
        <f t="shared" si="11"/>
        <v>1500.2631578947373</v>
      </c>
      <c r="D38" s="60">
        <f>SUMIFS('DATOS PEST12'!$E:$E,'DATOS PEST12'!$A:$A,INDICE!$C$13,'DATOS PEST12'!$D:$D,'6. RETA (No Seta) Prov-SECCION'!D$11,'DATOS PEST12'!$B:$B,'6. RETA (No Seta) Prov-SECCION'!$A38,'DATOS PEST12'!$F:$F,"R.E.AUTONOMOS (NO SETA)")</f>
        <v>25.94736842105263</v>
      </c>
      <c r="E38" s="62">
        <f>SUMIFS('DATOS PEST12'!$E:$E,'DATOS PEST12'!$A:$A,INDICE!$C$13,'DATOS PEST12'!$D:$D,'6. RETA (No Seta) Prov-SECCION'!E$11,'DATOS PEST12'!$B:$B,'6. RETA (No Seta) Prov-SECCION'!$A38,'DATOS PEST12'!$F:$F,"R.E.AUTONOMOS (NO SETA)")</f>
        <v>0</v>
      </c>
      <c r="F38" s="62">
        <f>SUMIFS('DATOS PEST12'!$E:$E,'DATOS PEST12'!$A:$A,INDICE!$C$13,'DATOS PEST12'!$D:$D,'6. RETA (No Seta) Prov-SECCION'!F$11,'DATOS PEST12'!$B:$B,'6. RETA (No Seta) Prov-SECCION'!$A38,'DATOS PEST12'!$F:$F,"R.E.AUTONOMOS (NO SETA)")</f>
        <v>33</v>
      </c>
      <c r="G38" s="62">
        <f>SUMIFS('DATOS PEST12'!$E:$E,'DATOS PEST12'!$A:$A,INDICE!$C$13,'DATOS PEST12'!$D:$D,'6. RETA (No Seta) Prov-SECCION'!G$11,'DATOS PEST12'!$B:$B,'6. RETA (No Seta) Prov-SECCION'!$A38,'DATOS PEST12'!$F:$F,"R.E.AUTONOMOS (NO SETA)")</f>
        <v>0</v>
      </c>
      <c r="H38" s="62">
        <f>SUMIFS('DATOS PEST12'!$E:$E,'DATOS PEST12'!$A:$A,INDICE!$C$13,'DATOS PEST12'!$D:$D,'6. RETA (No Seta) Prov-SECCION'!H$11,'DATOS PEST12'!$B:$B,'6. RETA (No Seta) Prov-SECCION'!$A38,'DATOS PEST12'!$F:$F,"R.E.AUTONOMOS (NO SETA)")</f>
        <v>0</v>
      </c>
      <c r="I38" s="62">
        <f>SUMIFS('DATOS PEST12'!$E:$E,'DATOS PEST12'!$A:$A,INDICE!$C$13,'DATOS PEST12'!$D:$D,'6. RETA (No Seta) Prov-SECCION'!I$11,'DATOS PEST12'!$B:$B,'6. RETA (No Seta) Prov-SECCION'!$A38,'DATOS PEST12'!$F:$F,"R.E.AUTONOMOS (NO SETA)")</f>
        <v>294.73684210526318</v>
      </c>
      <c r="J38" s="62">
        <f>SUMIFS('DATOS PEST12'!$E:$E,'DATOS PEST12'!$A:$A,INDICE!$C$13,'DATOS PEST12'!$D:$D,'6. RETA (No Seta) Prov-SECCION'!J$11,'DATOS PEST12'!$B:$B,'6. RETA (No Seta) Prov-SECCION'!$A38,'DATOS PEST12'!$F:$F,"R.E.AUTONOMOS (NO SETA)")</f>
        <v>373.78947368421052</v>
      </c>
      <c r="K38" s="62">
        <f>SUMIFS('DATOS PEST12'!$E:$E,'DATOS PEST12'!$A:$A,INDICE!$C$13,'DATOS PEST12'!$D:$D,'6. RETA (No Seta) Prov-SECCION'!K$11,'DATOS PEST12'!$B:$B,'6. RETA (No Seta) Prov-SECCION'!$A38,'DATOS PEST12'!$F:$F,"R.E.AUTONOMOS (NO SETA)")</f>
        <v>86.73684210526315</v>
      </c>
      <c r="L38" s="62">
        <f>SUMIFS('DATOS PEST12'!$E:$E,'DATOS PEST12'!$A:$A,INDICE!$C$13,'DATOS PEST12'!$D:$D,'6. RETA (No Seta) Prov-SECCION'!L$11,'DATOS PEST12'!$B:$B,'6. RETA (No Seta) Prov-SECCION'!$A38,'DATOS PEST12'!$F:$F,"R.E.AUTONOMOS (NO SETA)")</f>
        <v>309.52631578947376</v>
      </c>
      <c r="M38" s="62">
        <f>SUMIFS('DATOS PEST12'!$E:$E,'DATOS PEST12'!$A:$A,INDICE!$C$13,'DATOS PEST12'!$D:$D,'6. RETA (No Seta) Prov-SECCION'!M$11,'DATOS PEST12'!$B:$B,'6. RETA (No Seta) Prov-SECCION'!$A38,'DATOS PEST12'!$F:$F,"R.E.AUTONOMOS (NO SETA)")</f>
        <v>26</v>
      </c>
      <c r="N38" s="62">
        <f>SUMIFS('DATOS PEST12'!$E:$E,'DATOS PEST12'!$A:$A,INDICE!$C$13,'DATOS PEST12'!$D:$D,'6. RETA (No Seta) Prov-SECCION'!N$11,'DATOS PEST12'!$B:$B,'6. RETA (No Seta) Prov-SECCION'!$A38,'DATOS PEST12'!$F:$F,"R.E.AUTONOMOS (NO SETA)")</f>
        <v>14.842105263157894</v>
      </c>
      <c r="O38" s="62">
        <f>SUMIFS('DATOS PEST12'!$E:$E,'DATOS PEST12'!$A:$A,INDICE!$C$13,'DATOS PEST12'!$D:$D,'6. RETA (No Seta) Prov-SECCION'!O$11,'DATOS PEST12'!$B:$B,'6. RETA (No Seta) Prov-SECCION'!$A38,'DATOS PEST12'!$F:$F,"R.E.AUTONOMOS (NO SETA)")</f>
        <v>0.99999999999999956</v>
      </c>
      <c r="P38" s="62">
        <f>SUMIFS('DATOS PEST12'!$E:$E,'DATOS PEST12'!$A:$A,INDICE!$C$13,'DATOS PEST12'!$D:$D,'6. RETA (No Seta) Prov-SECCION'!P$11,'DATOS PEST12'!$B:$B,'6. RETA (No Seta) Prov-SECCION'!$A38,'DATOS PEST12'!$F:$F,"R.E.AUTONOMOS (NO SETA)")</f>
        <v>39.631578947368425</v>
      </c>
      <c r="Q38" s="62">
        <f>SUMIFS('DATOS PEST12'!$E:$E,'DATOS PEST12'!$A:$A,INDICE!$C$13,'DATOS PEST12'!$D:$D,'6. RETA (No Seta) Prov-SECCION'!Q$11,'DATOS PEST12'!$B:$B,'6. RETA (No Seta) Prov-SECCION'!$A38,'DATOS PEST12'!$F:$F,"R.E.AUTONOMOS (NO SETA)")</f>
        <v>46.368421052631589</v>
      </c>
      <c r="R38" s="62">
        <f>SUMIFS('DATOS PEST12'!$E:$E,'DATOS PEST12'!$A:$A,INDICE!$C$13,'DATOS PEST12'!$D:$D,'6. RETA (No Seta) Prov-SECCION'!R$11,'DATOS PEST12'!$B:$B,'6. RETA (No Seta) Prov-SECCION'!$A38,'DATOS PEST12'!$F:$F,"R.E.AUTONOMOS (NO SETA)")</f>
        <v>0.99999999999999956</v>
      </c>
      <c r="S38" s="62">
        <f>SUMIFS('DATOS PEST12'!$E:$E,'DATOS PEST12'!$A:$A,INDICE!$C$13,'DATOS PEST12'!$D:$D,'6. RETA (No Seta) Prov-SECCION'!S$11,'DATOS PEST12'!$B:$B,'6. RETA (No Seta) Prov-SECCION'!$A38,'DATOS PEST12'!$F:$F,"R.E.AUTONOMOS (NO SETA)")</f>
        <v>34.684210526315788</v>
      </c>
      <c r="T38" s="62">
        <f>SUMIFS('DATOS PEST12'!$E:$E,'DATOS PEST12'!$A:$A,INDICE!$C$13,'DATOS PEST12'!$D:$D,'6. RETA (No Seta) Prov-SECCION'!T$11,'DATOS PEST12'!$B:$B,'6. RETA (No Seta) Prov-SECCION'!$A38,'DATOS PEST12'!$F:$F,"R.E.AUTONOMOS (NO SETA)")</f>
        <v>24.10526315789474</v>
      </c>
      <c r="U38" s="62">
        <f>SUMIFS('DATOS PEST12'!$E:$E,'DATOS PEST12'!$A:$A,INDICE!$C$13,'DATOS PEST12'!$D:$D,'6. RETA (No Seta) Prov-SECCION'!U$11,'DATOS PEST12'!$B:$B,'6. RETA (No Seta) Prov-SECCION'!$A38,'DATOS PEST12'!$F:$F,"R.E.AUTONOMOS (NO SETA)")</f>
        <v>15.526315789473683</v>
      </c>
      <c r="V38" s="62">
        <f>SUMIFS('DATOS PEST12'!$E:$E,'DATOS PEST12'!$A:$A,INDICE!$C$13,'DATOS PEST12'!$D:$D,'6. RETA (No Seta) Prov-SECCION'!V$11,'DATOS PEST12'!$B:$B,'6. RETA (No Seta) Prov-SECCION'!$A38,'DATOS PEST12'!$F:$F,"R.E.AUTONOMOS (NO SETA)")</f>
        <v>173.36842105263159</v>
      </c>
      <c r="W38" s="62">
        <f>SUMIFS('DATOS PEST12'!$E:$E,'DATOS PEST12'!$A:$A,INDICE!$C$13,'DATOS PEST12'!$D:$D,'6. RETA (No Seta) Prov-SECCION'!W$11,'DATOS PEST12'!$B:$B,'6. RETA (No Seta) Prov-SECCION'!$A38,'DATOS PEST12'!$F:$F,"R.E.AUTONOMOS (NO SETA)")</f>
        <v>0</v>
      </c>
      <c r="X38" s="62">
        <f>SUMIFS('DATOS PEST12'!$E:$E,'DATOS PEST12'!$A:$A,INDICE!$C$13,'DATOS PEST12'!$D:$D,'6. RETA (No Seta) Prov-SECCION'!X$11,'DATOS PEST12'!$B:$B,'6. RETA (No Seta) Prov-SECCION'!$A38,'DATOS PEST12'!$F:$F,"R.E.AUTONOMOS (NO SETA)")</f>
        <v>0</v>
      </c>
      <c r="Y38" s="59">
        <f>SUMIFS('DATOS PEST12'!$E:$E,'DATOS PEST12'!$A:$A,INDICE!$C$13,'DATOS PEST12'!$D:$D,'6. RETA (No Seta) Prov-SECCION'!Y$11,'DATOS PEST12'!$B:$B,'6. RETA (No Seta) Prov-SECCION'!$A38,'DATOS PEST12'!$F:$F,"R.E.AUTONOMOS (NO SETA)")</f>
        <v>0</v>
      </c>
    </row>
    <row r="39" spans="1:25" ht="15.6" x14ac:dyDescent="0.3">
      <c r="A39" s="8">
        <v>34</v>
      </c>
      <c r="B39" s="9" t="s">
        <v>19</v>
      </c>
      <c r="C39" s="59">
        <f t="shared" si="11"/>
        <v>543.73684210526324</v>
      </c>
      <c r="D39" s="60">
        <f>SUMIFS('DATOS PEST12'!$E:$E,'DATOS PEST12'!$A:$A,INDICE!$C$13,'DATOS PEST12'!$D:$D,'6. RETA (No Seta) Prov-SECCION'!D$11,'DATOS PEST12'!$B:$B,'6. RETA (No Seta) Prov-SECCION'!$A39,'DATOS PEST12'!$F:$F,"R.E.AUTONOMOS (NO SETA)")</f>
        <v>16.315789473684212</v>
      </c>
      <c r="E39" s="62">
        <f>SUMIFS('DATOS PEST12'!$E:$E,'DATOS PEST12'!$A:$A,INDICE!$C$13,'DATOS PEST12'!$D:$D,'6. RETA (No Seta) Prov-SECCION'!E$11,'DATOS PEST12'!$B:$B,'6. RETA (No Seta) Prov-SECCION'!$A39,'DATOS PEST12'!$F:$F,"R.E.AUTONOMOS (NO SETA)")</f>
        <v>0</v>
      </c>
      <c r="F39" s="62">
        <f>SUMIFS('DATOS PEST12'!$E:$E,'DATOS PEST12'!$A:$A,INDICE!$C$13,'DATOS PEST12'!$D:$D,'6. RETA (No Seta) Prov-SECCION'!F$11,'DATOS PEST12'!$B:$B,'6. RETA (No Seta) Prov-SECCION'!$A39,'DATOS PEST12'!$F:$F,"R.E.AUTONOMOS (NO SETA)")</f>
        <v>20.89473684210526</v>
      </c>
      <c r="G39" s="62">
        <f>SUMIFS('DATOS PEST12'!$E:$E,'DATOS PEST12'!$A:$A,INDICE!$C$13,'DATOS PEST12'!$D:$D,'6. RETA (No Seta) Prov-SECCION'!G$11,'DATOS PEST12'!$B:$B,'6. RETA (No Seta) Prov-SECCION'!$A39,'DATOS PEST12'!$F:$F,"R.E.AUTONOMOS (NO SETA)")</f>
        <v>0</v>
      </c>
      <c r="H39" s="62">
        <f>SUMIFS('DATOS PEST12'!$E:$E,'DATOS PEST12'!$A:$A,INDICE!$C$13,'DATOS PEST12'!$D:$D,'6. RETA (No Seta) Prov-SECCION'!H$11,'DATOS PEST12'!$B:$B,'6. RETA (No Seta) Prov-SECCION'!$A39,'DATOS PEST12'!$F:$F,"R.E.AUTONOMOS (NO SETA)")</f>
        <v>0</v>
      </c>
      <c r="I39" s="62">
        <f>SUMIFS('DATOS PEST12'!$E:$E,'DATOS PEST12'!$A:$A,INDICE!$C$13,'DATOS PEST12'!$D:$D,'6. RETA (No Seta) Prov-SECCION'!I$11,'DATOS PEST12'!$B:$B,'6. RETA (No Seta) Prov-SECCION'!$A39,'DATOS PEST12'!$F:$F,"R.E.AUTONOMOS (NO SETA)")</f>
        <v>68.789473684210535</v>
      </c>
      <c r="J39" s="62">
        <f>SUMIFS('DATOS PEST12'!$E:$E,'DATOS PEST12'!$A:$A,INDICE!$C$13,'DATOS PEST12'!$D:$D,'6. RETA (No Seta) Prov-SECCION'!J$11,'DATOS PEST12'!$B:$B,'6. RETA (No Seta) Prov-SECCION'!$A39,'DATOS PEST12'!$F:$F,"R.E.AUTONOMOS (NO SETA)")</f>
        <v>110.05263157894734</v>
      </c>
      <c r="K39" s="62">
        <f>SUMIFS('DATOS PEST12'!$E:$E,'DATOS PEST12'!$A:$A,INDICE!$C$13,'DATOS PEST12'!$D:$D,'6. RETA (No Seta) Prov-SECCION'!K$11,'DATOS PEST12'!$B:$B,'6. RETA (No Seta) Prov-SECCION'!$A39,'DATOS PEST12'!$F:$F,"R.E.AUTONOMOS (NO SETA)")</f>
        <v>64.526315789473671</v>
      </c>
      <c r="L39" s="62">
        <f>SUMIFS('DATOS PEST12'!$E:$E,'DATOS PEST12'!$A:$A,INDICE!$C$13,'DATOS PEST12'!$D:$D,'6. RETA (No Seta) Prov-SECCION'!L$11,'DATOS PEST12'!$B:$B,'6. RETA (No Seta) Prov-SECCION'!$A39,'DATOS PEST12'!$F:$F,"R.E.AUTONOMOS (NO SETA)")</f>
        <v>115.73684210526318</v>
      </c>
      <c r="M39" s="62">
        <f>SUMIFS('DATOS PEST12'!$E:$E,'DATOS PEST12'!$A:$A,INDICE!$C$13,'DATOS PEST12'!$D:$D,'6. RETA (No Seta) Prov-SECCION'!M$11,'DATOS PEST12'!$B:$B,'6. RETA (No Seta) Prov-SECCION'!$A39,'DATOS PEST12'!$F:$F,"R.E.AUTONOMOS (NO SETA)")</f>
        <v>2.9999999999999987</v>
      </c>
      <c r="N39" s="62">
        <f>SUMIFS('DATOS PEST12'!$E:$E,'DATOS PEST12'!$A:$A,INDICE!$C$13,'DATOS PEST12'!$D:$D,'6. RETA (No Seta) Prov-SECCION'!N$11,'DATOS PEST12'!$B:$B,'6. RETA (No Seta) Prov-SECCION'!$A39,'DATOS PEST12'!$F:$F,"R.E.AUTONOMOS (NO SETA)")</f>
        <v>6.3157894736842088</v>
      </c>
      <c r="O39" s="62">
        <f>SUMIFS('DATOS PEST12'!$E:$E,'DATOS PEST12'!$A:$A,INDICE!$C$13,'DATOS PEST12'!$D:$D,'6. RETA (No Seta) Prov-SECCION'!O$11,'DATOS PEST12'!$B:$B,'6. RETA (No Seta) Prov-SECCION'!$A39,'DATOS PEST12'!$F:$F,"R.E.AUTONOMOS (NO SETA)")</f>
        <v>0</v>
      </c>
      <c r="P39" s="62">
        <f>SUMIFS('DATOS PEST12'!$E:$E,'DATOS PEST12'!$A:$A,INDICE!$C$13,'DATOS PEST12'!$D:$D,'6. RETA (No Seta) Prov-SECCION'!P$11,'DATOS PEST12'!$B:$B,'6. RETA (No Seta) Prov-SECCION'!$A39,'DATOS PEST12'!$F:$F,"R.E.AUTONOMOS (NO SETA)")</f>
        <v>15</v>
      </c>
      <c r="Q39" s="62">
        <f>SUMIFS('DATOS PEST12'!$E:$E,'DATOS PEST12'!$A:$A,INDICE!$C$13,'DATOS PEST12'!$D:$D,'6. RETA (No Seta) Prov-SECCION'!Q$11,'DATOS PEST12'!$B:$B,'6. RETA (No Seta) Prov-SECCION'!$A39,'DATOS PEST12'!$F:$F,"R.E.AUTONOMOS (NO SETA)")</f>
        <v>12.526315789473687</v>
      </c>
      <c r="R39" s="62">
        <f>SUMIFS('DATOS PEST12'!$E:$E,'DATOS PEST12'!$A:$A,INDICE!$C$13,'DATOS PEST12'!$D:$D,'6. RETA (No Seta) Prov-SECCION'!R$11,'DATOS PEST12'!$B:$B,'6. RETA (No Seta) Prov-SECCION'!$A39,'DATOS PEST12'!$F:$F,"R.E.AUTONOMOS (NO SETA)")</f>
        <v>0</v>
      </c>
      <c r="S39" s="62">
        <f>SUMIFS('DATOS PEST12'!$E:$E,'DATOS PEST12'!$A:$A,INDICE!$C$13,'DATOS PEST12'!$D:$D,'6. RETA (No Seta) Prov-SECCION'!S$11,'DATOS PEST12'!$B:$B,'6. RETA (No Seta) Prov-SECCION'!$A39,'DATOS PEST12'!$F:$F,"R.E.AUTONOMOS (NO SETA)")</f>
        <v>18.999999999999996</v>
      </c>
      <c r="T39" s="62">
        <f>SUMIFS('DATOS PEST12'!$E:$E,'DATOS PEST12'!$A:$A,INDICE!$C$13,'DATOS PEST12'!$D:$D,'6. RETA (No Seta) Prov-SECCION'!T$11,'DATOS PEST12'!$B:$B,'6. RETA (No Seta) Prov-SECCION'!$A39,'DATOS PEST12'!$F:$F,"R.E.AUTONOMOS (NO SETA)")</f>
        <v>9.3684210526315788</v>
      </c>
      <c r="U39" s="62">
        <f>SUMIFS('DATOS PEST12'!$E:$E,'DATOS PEST12'!$A:$A,INDICE!$C$13,'DATOS PEST12'!$D:$D,'6. RETA (No Seta) Prov-SECCION'!U$11,'DATOS PEST12'!$B:$B,'6. RETA (No Seta) Prov-SECCION'!$A39,'DATOS PEST12'!$F:$F,"R.E.AUTONOMOS (NO SETA)")</f>
        <v>4</v>
      </c>
      <c r="V39" s="62">
        <f>SUMIFS('DATOS PEST12'!$E:$E,'DATOS PEST12'!$A:$A,INDICE!$C$13,'DATOS PEST12'!$D:$D,'6. RETA (No Seta) Prov-SECCION'!V$11,'DATOS PEST12'!$B:$B,'6. RETA (No Seta) Prov-SECCION'!$A39,'DATOS PEST12'!$F:$F,"R.E.AUTONOMOS (NO SETA)")</f>
        <v>77.526315789473685</v>
      </c>
      <c r="W39" s="62">
        <f>SUMIFS('DATOS PEST12'!$E:$E,'DATOS PEST12'!$A:$A,INDICE!$C$13,'DATOS PEST12'!$D:$D,'6. RETA (No Seta) Prov-SECCION'!W$11,'DATOS PEST12'!$B:$B,'6. RETA (No Seta) Prov-SECCION'!$A39,'DATOS PEST12'!$F:$F,"R.E.AUTONOMOS (NO SETA)")</f>
        <v>0.68421052631578938</v>
      </c>
      <c r="X39" s="62">
        <f>SUMIFS('DATOS PEST12'!$E:$E,'DATOS PEST12'!$A:$A,INDICE!$C$13,'DATOS PEST12'!$D:$D,'6. RETA (No Seta) Prov-SECCION'!X$11,'DATOS PEST12'!$B:$B,'6. RETA (No Seta) Prov-SECCION'!$A39,'DATOS PEST12'!$F:$F,"R.E.AUTONOMOS (NO SETA)")</f>
        <v>0</v>
      </c>
      <c r="Y39" s="59">
        <f>SUMIFS('DATOS PEST12'!$E:$E,'DATOS PEST12'!$A:$A,INDICE!$C$13,'DATOS PEST12'!$D:$D,'6. RETA (No Seta) Prov-SECCION'!Y$11,'DATOS PEST12'!$B:$B,'6. RETA (No Seta) Prov-SECCION'!$A39,'DATOS PEST12'!$F:$F,"R.E.AUTONOMOS (NO SETA)")</f>
        <v>0</v>
      </c>
    </row>
    <row r="40" spans="1:25" ht="15.6" x14ac:dyDescent="0.3">
      <c r="A40" s="8">
        <v>37</v>
      </c>
      <c r="B40" s="9" t="s">
        <v>21</v>
      </c>
      <c r="C40" s="59">
        <f t="shared" si="11"/>
        <v>1079.7368421052631</v>
      </c>
      <c r="D40" s="60">
        <f>SUMIFS('DATOS PEST12'!$E:$E,'DATOS PEST12'!$A:$A,INDICE!$C$13,'DATOS PEST12'!$D:$D,'6. RETA (No Seta) Prov-SECCION'!D$11,'DATOS PEST12'!$B:$B,'6. RETA (No Seta) Prov-SECCION'!$A40,'DATOS PEST12'!$F:$F,"R.E.AUTONOMOS (NO SETA)")</f>
        <v>30.15789473684211</v>
      </c>
      <c r="E40" s="62">
        <f>SUMIFS('DATOS PEST12'!$E:$E,'DATOS PEST12'!$A:$A,INDICE!$C$13,'DATOS PEST12'!$D:$D,'6. RETA (No Seta) Prov-SECCION'!E$11,'DATOS PEST12'!$B:$B,'6. RETA (No Seta) Prov-SECCION'!$A40,'DATOS PEST12'!$F:$F,"R.E.AUTONOMOS (NO SETA)")</f>
        <v>1.9999999999999991</v>
      </c>
      <c r="F40" s="62">
        <f>SUMIFS('DATOS PEST12'!$E:$E,'DATOS PEST12'!$A:$A,INDICE!$C$13,'DATOS PEST12'!$D:$D,'6. RETA (No Seta) Prov-SECCION'!F$11,'DATOS PEST12'!$B:$B,'6. RETA (No Seta) Prov-SECCION'!$A40,'DATOS PEST12'!$F:$F,"R.E.AUTONOMOS (NO SETA)")</f>
        <v>49.421052631578938</v>
      </c>
      <c r="G40" s="62">
        <f>SUMIFS('DATOS PEST12'!$E:$E,'DATOS PEST12'!$A:$A,INDICE!$C$13,'DATOS PEST12'!$D:$D,'6. RETA (No Seta) Prov-SECCION'!G$11,'DATOS PEST12'!$B:$B,'6. RETA (No Seta) Prov-SECCION'!$A40,'DATOS PEST12'!$F:$F,"R.E.AUTONOMOS (NO SETA)")</f>
        <v>0</v>
      </c>
      <c r="H40" s="62">
        <f>SUMIFS('DATOS PEST12'!$E:$E,'DATOS PEST12'!$A:$A,INDICE!$C$13,'DATOS PEST12'!$D:$D,'6. RETA (No Seta) Prov-SECCION'!H$11,'DATOS PEST12'!$B:$B,'6. RETA (No Seta) Prov-SECCION'!$A40,'DATOS PEST12'!$F:$F,"R.E.AUTONOMOS (NO SETA)")</f>
        <v>0</v>
      </c>
      <c r="I40" s="62">
        <f>SUMIFS('DATOS PEST12'!$E:$E,'DATOS PEST12'!$A:$A,INDICE!$C$13,'DATOS PEST12'!$D:$D,'6. RETA (No Seta) Prov-SECCION'!I$11,'DATOS PEST12'!$B:$B,'6. RETA (No Seta) Prov-SECCION'!$A40,'DATOS PEST12'!$F:$F,"R.E.AUTONOMOS (NO SETA)")</f>
        <v>72.789473684210549</v>
      </c>
      <c r="J40" s="62">
        <f>SUMIFS('DATOS PEST12'!$E:$E,'DATOS PEST12'!$A:$A,INDICE!$C$13,'DATOS PEST12'!$D:$D,'6. RETA (No Seta) Prov-SECCION'!J$11,'DATOS PEST12'!$B:$B,'6. RETA (No Seta) Prov-SECCION'!$A40,'DATOS PEST12'!$F:$F,"R.E.AUTONOMOS (NO SETA)")</f>
        <v>289.57894736842098</v>
      </c>
      <c r="K40" s="62">
        <f>SUMIFS('DATOS PEST12'!$E:$E,'DATOS PEST12'!$A:$A,INDICE!$C$13,'DATOS PEST12'!$D:$D,'6. RETA (No Seta) Prov-SECCION'!K$11,'DATOS PEST12'!$B:$B,'6. RETA (No Seta) Prov-SECCION'!$A40,'DATOS PEST12'!$F:$F,"R.E.AUTONOMOS (NO SETA)")</f>
        <v>98.052631578947341</v>
      </c>
      <c r="L40" s="62">
        <f>SUMIFS('DATOS PEST12'!$E:$E,'DATOS PEST12'!$A:$A,INDICE!$C$13,'DATOS PEST12'!$D:$D,'6. RETA (No Seta) Prov-SECCION'!L$11,'DATOS PEST12'!$B:$B,'6. RETA (No Seta) Prov-SECCION'!$A40,'DATOS PEST12'!$F:$F,"R.E.AUTONOMOS (NO SETA)")</f>
        <v>202.4210526315789</v>
      </c>
      <c r="M40" s="62">
        <f>SUMIFS('DATOS PEST12'!$E:$E,'DATOS PEST12'!$A:$A,INDICE!$C$13,'DATOS PEST12'!$D:$D,'6. RETA (No Seta) Prov-SECCION'!M$11,'DATOS PEST12'!$B:$B,'6. RETA (No Seta) Prov-SECCION'!$A40,'DATOS PEST12'!$F:$F,"R.E.AUTONOMOS (NO SETA)")</f>
        <v>20.578947368421048</v>
      </c>
      <c r="N40" s="62">
        <f>SUMIFS('DATOS PEST12'!$E:$E,'DATOS PEST12'!$A:$A,INDICE!$C$13,'DATOS PEST12'!$D:$D,'6. RETA (No Seta) Prov-SECCION'!N$11,'DATOS PEST12'!$B:$B,'6. RETA (No Seta) Prov-SECCION'!$A40,'DATOS PEST12'!$F:$F,"R.E.AUTONOMOS (NO SETA)")</f>
        <v>7.4210526315789478</v>
      </c>
      <c r="O40" s="62">
        <f>SUMIFS('DATOS PEST12'!$E:$E,'DATOS PEST12'!$A:$A,INDICE!$C$13,'DATOS PEST12'!$D:$D,'6. RETA (No Seta) Prov-SECCION'!O$11,'DATOS PEST12'!$B:$B,'6. RETA (No Seta) Prov-SECCION'!$A40,'DATOS PEST12'!$F:$F,"R.E.AUTONOMOS (NO SETA)")</f>
        <v>2.9999999999999987</v>
      </c>
      <c r="P40" s="62">
        <f>SUMIFS('DATOS PEST12'!$E:$E,'DATOS PEST12'!$A:$A,INDICE!$C$13,'DATOS PEST12'!$D:$D,'6. RETA (No Seta) Prov-SECCION'!P$11,'DATOS PEST12'!$B:$B,'6. RETA (No Seta) Prov-SECCION'!$A40,'DATOS PEST12'!$F:$F,"R.E.AUTONOMOS (NO SETA)")</f>
        <v>53.999999999999986</v>
      </c>
      <c r="Q40" s="62">
        <f>SUMIFS('DATOS PEST12'!$E:$E,'DATOS PEST12'!$A:$A,INDICE!$C$13,'DATOS PEST12'!$D:$D,'6. RETA (No Seta) Prov-SECCION'!Q$11,'DATOS PEST12'!$B:$B,'6. RETA (No Seta) Prov-SECCION'!$A40,'DATOS PEST12'!$F:$F,"R.E.AUTONOMOS (NO SETA)")</f>
        <v>35.315789473684205</v>
      </c>
      <c r="R40" s="62">
        <f>SUMIFS('DATOS PEST12'!$E:$E,'DATOS PEST12'!$A:$A,INDICE!$C$13,'DATOS PEST12'!$D:$D,'6. RETA (No Seta) Prov-SECCION'!R$11,'DATOS PEST12'!$B:$B,'6. RETA (No Seta) Prov-SECCION'!$A40,'DATOS PEST12'!$F:$F,"R.E.AUTONOMOS (NO SETA)")</f>
        <v>0</v>
      </c>
      <c r="S40" s="62">
        <f>SUMIFS('DATOS PEST12'!$E:$E,'DATOS PEST12'!$A:$A,INDICE!$C$13,'DATOS PEST12'!$D:$D,'6. RETA (No Seta) Prov-SECCION'!S$11,'DATOS PEST12'!$B:$B,'6. RETA (No Seta) Prov-SECCION'!$A40,'DATOS PEST12'!$F:$F,"R.E.AUTONOMOS (NO SETA)")</f>
        <v>76.052631578947356</v>
      </c>
      <c r="T40" s="62">
        <f>SUMIFS('DATOS PEST12'!$E:$E,'DATOS PEST12'!$A:$A,INDICE!$C$13,'DATOS PEST12'!$D:$D,'6. RETA (No Seta) Prov-SECCION'!T$11,'DATOS PEST12'!$B:$B,'6. RETA (No Seta) Prov-SECCION'!$A40,'DATOS PEST12'!$F:$F,"R.E.AUTONOMOS (NO SETA)")</f>
        <v>15.473684210526308</v>
      </c>
      <c r="U40" s="62">
        <f>SUMIFS('DATOS PEST12'!$E:$E,'DATOS PEST12'!$A:$A,INDICE!$C$13,'DATOS PEST12'!$D:$D,'6. RETA (No Seta) Prov-SECCION'!U$11,'DATOS PEST12'!$B:$B,'6. RETA (No Seta) Prov-SECCION'!$A40,'DATOS PEST12'!$F:$F,"R.E.AUTONOMOS (NO SETA)")</f>
        <v>15.368421052631581</v>
      </c>
      <c r="V40" s="62">
        <f>SUMIFS('DATOS PEST12'!$E:$E,'DATOS PEST12'!$A:$A,INDICE!$C$13,'DATOS PEST12'!$D:$D,'6. RETA (No Seta) Prov-SECCION'!V$11,'DATOS PEST12'!$B:$B,'6. RETA (No Seta) Prov-SECCION'!$A40,'DATOS PEST12'!$F:$F,"R.E.AUTONOMOS (NO SETA)")</f>
        <v>107.10526315789473</v>
      </c>
      <c r="W40" s="62">
        <f>SUMIFS('DATOS PEST12'!$E:$E,'DATOS PEST12'!$A:$A,INDICE!$C$13,'DATOS PEST12'!$D:$D,'6. RETA (No Seta) Prov-SECCION'!W$11,'DATOS PEST12'!$B:$B,'6. RETA (No Seta) Prov-SECCION'!$A40,'DATOS PEST12'!$F:$F,"R.E.AUTONOMOS (NO SETA)")</f>
        <v>0</v>
      </c>
      <c r="X40" s="62">
        <f>SUMIFS('DATOS PEST12'!$E:$E,'DATOS PEST12'!$A:$A,INDICE!$C$13,'DATOS PEST12'!$D:$D,'6. RETA (No Seta) Prov-SECCION'!X$11,'DATOS PEST12'!$B:$B,'6. RETA (No Seta) Prov-SECCION'!$A40,'DATOS PEST12'!$F:$F,"R.E.AUTONOMOS (NO SETA)")</f>
        <v>0.99999999999999956</v>
      </c>
      <c r="Y40" s="59">
        <f>SUMIFS('DATOS PEST12'!$E:$E,'DATOS PEST12'!$A:$A,INDICE!$C$13,'DATOS PEST12'!$D:$D,'6. RETA (No Seta) Prov-SECCION'!Y$11,'DATOS PEST12'!$B:$B,'6. RETA (No Seta) Prov-SECCION'!$A40,'DATOS PEST12'!$F:$F,"R.E.AUTONOMOS (NO SETA)")</f>
        <v>0</v>
      </c>
    </row>
    <row r="41" spans="1:25" ht="15.6" x14ac:dyDescent="0.3">
      <c r="A41" s="8">
        <v>40</v>
      </c>
      <c r="B41" s="9" t="s">
        <v>23</v>
      </c>
      <c r="C41" s="59">
        <f t="shared" si="11"/>
        <v>967.1052631578948</v>
      </c>
      <c r="D41" s="60">
        <f>SUMIFS('DATOS PEST12'!$E:$E,'DATOS PEST12'!$A:$A,INDICE!$C$13,'DATOS PEST12'!$D:$D,'6. RETA (No Seta) Prov-SECCION'!D$11,'DATOS PEST12'!$B:$B,'6. RETA (No Seta) Prov-SECCION'!$A41,'DATOS PEST12'!$F:$F,"R.E.AUTONOMOS (NO SETA)")</f>
        <v>37.368421052631575</v>
      </c>
      <c r="E41" s="62">
        <f>SUMIFS('DATOS PEST12'!$E:$E,'DATOS PEST12'!$A:$A,INDICE!$C$13,'DATOS PEST12'!$D:$D,'6. RETA (No Seta) Prov-SECCION'!E$11,'DATOS PEST12'!$B:$B,'6. RETA (No Seta) Prov-SECCION'!$A41,'DATOS PEST12'!$F:$F,"R.E.AUTONOMOS (NO SETA)")</f>
        <v>0</v>
      </c>
      <c r="F41" s="62">
        <f>SUMIFS('DATOS PEST12'!$E:$E,'DATOS PEST12'!$A:$A,INDICE!$C$13,'DATOS PEST12'!$D:$D,'6. RETA (No Seta) Prov-SECCION'!F$11,'DATOS PEST12'!$B:$B,'6. RETA (No Seta) Prov-SECCION'!$A41,'DATOS PEST12'!$F:$F,"R.E.AUTONOMOS (NO SETA)")</f>
        <v>19</v>
      </c>
      <c r="G41" s="62">
        <f>SUMIFS('DATOS PEST12'!$E:$E,'DATOS PEST12'!$A:$A,INDICE!$C$13,'DATOS PEST12'!$D:$D,'6. RETA (No Seta) Prov-SECCION'!G$11,'DATOS PEST12'!$B:$B,'6. RETA (No Seta) Prov-SECCION'!$A41,'DATOS PEST12'!$F:$F,"R.E.AUTONOMOS (NO SETA)")</f>
        <v>0</v>
      </c>
      <c r="H41" s="62">
        <f>SUMIFS('DATOS PEST12'!$E:$E,'DATOS PEST12'!$A:$A,INDICE!$C$13,'DATOS PEST12'!$D:$D,'6. RETA (No Seta) Prov-SECCION'!H$11,'DATOS PEST12'!$B:$B,'6. RETA (No Seta) Prov-SECCION'!$A41,'DATOS PEST12'!$F:$F,"R.E.AUTONOMOS (NO SETA)")</f>
        <v>0</v>
      </c>
      <c r="I41" s="62">
        <f>SUMIFS('DATOS PEST12'!$E:$E,'DATOS PEST12'!$A:$A,INDICE!$C$13,'DATOS PEST12'!$D:$D,'6. RETA (No Seta) Prov-SECCION'!I$11,'DATOS PEST12'!$B:$B,'6. RETA (No Seta) Prov-SECCION'!$A41,'DATOS PEST12'!$F:$F,"R.E.AUTONOMOS (NO SETA)")</f>
        <v>283.8947368421052</v>
      </c>
      <c r="J41" s="62">
        <f>SUMIFS('DATOS PEST12'!$E:$E,'DATOS PEST12'!$A:$A,INDICE!$C$13,'DATOS PEST12'!$D:$D,'6. RETA (No Seta) Prov-SECCION'!J$11,'DATOS PEST12'!$B:$B,'6. RETA (No Seta) Prov-SECCION'!$A41,'DATOS PEST12'!$F:$F,"R.E.AUTONOMOS (NO SETA)")</f>
        <v>197.42105263157896</v>
      </c>
      <c r="K41" s="62">
        <f>SUMIFS('DATOS PEST12'!$E:$E,'DATOS PEST12'!$A:$A,INDICE!$C$13,'DATOS PEST12'!$D:$D,'6. RETA (No Seta) Prov-SECCION'!K$11,'DATOS PEST12'!$B:$B,'6. RETA (No Seta) Prov-SECCION'!$A41,'DATOS PEST12'!$F:$F,"R.E.AUTONOMOS (NO SETA)")</f>
        <v>73.21052631578948</v>
      </c>
      <c r="L41" s="62">
        <f>SUMIFS('DATOS PEST12'!$E:$E,'DATOS PEST12'!$A:$A,INDICE!$C$13,'DATOS PEST12'!$D:$D,'6. RETA (No Seta) Prov-SECCION'!L$11,'DATOS PEST12'!$B:$B,'6. RETA (No Seta) Prov-SECCION'!$A41,'DATOS PEST12'!$F:$F,"R.E.AUTONOMOS (NO SETA)")</f>
        <v>157.0526315789474</v>
      </c>
      <c r="M41" s="62">
        <f>SUMIFS('DATOS PEST12'!$E:$E,'DATOS PEST12'!$A:$A,INDICE!$C$13,'DATOS PEST12'!$D:$D,'6. RETA (No Seta) Prov-SECCION'!M$11,'DATOS PEST12'!$B:$B,'6. RETA (No Seta) Prov-SECCION'!$A41,'DATOS PEST12'!$F:$F,"R.E.AUTONOMOS (NO SETA)")</f>
        <v>12.999999999999996</v>
      </c>
      <c r="N41" s="62">
        <f>SUMIFS('DATOS PEST12'!$E:$E,'DATOS PEST12'!$A:$A,INDICE!$C$13,'DATOS PEST12'!$D:$D,'6. RETA (No Seta) Prov-SECCION'!N$11,'DATOS PEST12'!$B:$B,'6. RETA (No Seta) Prov-SECCION'!$A41,'DATOS PEST12'!$F:$F,"R.E.AUTONOMOS (NO SETA)")</f>
        <v>3.8947368421052615</v>
      </c>
      <c r="O41" s="62">
        <f>SUMIFS('DATOS PEST12'!$E:$E,'DATOS PEST12'!$A:$A,INDICE!$C$13,'DATOS PEST12'!$D:$D,'6. RETA (No Seta) Prov-SECCION'!O$11,'DATOS PEST12'!$B:$B,'6. RETA (No Seta) Prov-SECCION'!$A41,'DATOS PEST12'!$F:$F,"R.E.AUTONOMOS (NO SETA)")</f>
        <v>1.9999999999999991</v>
      </c>
      <c r="P41" s="62">
        <f>SUMIFS('DATOS PEST12'!$E:$E,'DATOS PEST12'!$A:$A,INDICE!$C$13,'DATOS PEST12'!$D:$D,'6. RETA (No Seta) Prov-SECCION'!P$11,'DATOS PEST12'!$B:$B,'6. RETA (No Seta) Prov-SECCION'!$A41,'DATOS PEST12'!$F:$F,"R.E.AUTONOMOS (NO SETA)")</f>
        <v>24.000000000000007</v>
      </c>
      <c r="Q41" s="62">
        <f>SUMIFS('DATOS PEST12'!$E:$E,'DATOS PEST12'!$A:$A,INDICE!$C$13,'DATOS PEST12'!$D:$D,'6. RETA (No Seta) Prov-SECCION'!Q$11,'DATOS PEST12'!$B:$B,'6. RETA (No Seta) Prov-SECCION'!$A41,'DATOS PEST12'!$F:$F,"R.E.AUTONOMOS (NO SETA)")</f>
        <v>23.999999999999989</v>
      </c>
      <c r="R41" s="62">
        <f>SUMIFS('DATOS PEST12'!$E:$E,'DATOS PEST12'!$A:$A,INDICE!$C$13,'DATOS PEST12'!$D:$D,'6. RETA (No Seta) Prov-SECCION'!R$11,'DATOS PEST12'!$B:$B,'6. RETA (No Seta) Prov-SECCION'!$A41,'DATOS PEST12'!$F:$F,"R.E.AUTONOMOS (NO SETA)")</f>
        <v>0</v>
      </c>
      <c r="S41" s="62">
        <f>SUMIFS('DATOS PEST12'!$E:$E,'DATOS PEST12'!$A:$A,INDICE!$C$13,'DATOS PEST12'!$D:$D,'6. RETA (No Seta) Prov-SECCION'!S$11,'DATOS PEST12'!$B:$B,'6. RETA (No Seta) Prov-SECCION'!$A41,'DATOS PEST12'!$F:$F,"R.E.AUTONOMOS (NO SETA)")</f>
        <v>23.000000000000007</v>
      </c>
      <c r="T41" s="62">
        <f>SUMIFS('DATOS PEST12'!$E:$E,'DATOS PEST12'!$A:$A,INDICE!$C$13,'DATOS PEST12'!$D:$D,'6. RETA (No Seta) Prov-SECCION'!T$11,'DATOS PEST12'!$B:$B,'6. RETA (No Seta) Prov-SECCION'!$A41,'DATOS PEST12'!$F:$F,"R.E.AUTONOMOS (NO SETA)")</f>
        <v>18</v>
      </c>
      <c r="U41" s="62">
        <f>SUMIFS('DATOS PEST12'!$E:$E,'DATOS PEST12'!$A:$A,INDICE!$C$13,'DATOS PEST12'!$D:$D,'6. RETA (No Seta) Prov-SECCION'!U$11,'DATOS PEST12'!$B:$B,'6. RETA (No Seta) Prov-SECCION'!$A41,'DATOS PEST12'!$F:$F,"R.E.AUTONOMOS (NO SETA)")</f>
        <v>12.84210526315789</v>
      </c>
      <c r="V41" s="62">
        <f>SUMIFS('DATOS PEST12'!$E:$E,'DATOS PEST12'!$A:$A,INDICE!$C$13,'DATOS PEST12'!$D:$D,'6. RETA (No Seta) Prov-SECCION'!V$11,'DATOS PEST12'!$B:$B,'6. RETA (No Seta) Prov-SECCION'!$A41,'DATOS PEST12'!$F:$F,"R.E.AUTONOMOS (NO SETA)")</f>
        <v>74.421052631578931</v>
      </c>
      <c r="W41" s="62">
        <f>SUMIFS('DATOS PEST12'!$E:$E,'DATOS PEST12'!$A:$A,INDICE!$C$13,'DATOS PEST12'!$D:$D,'6. RETA (No Seta) Prov-SECCION'!W$11,'DATOS PEST12'!$B:$B,'6. RETA (No Seta) Prov-SECCION'!$A41,'DATOS PEST12'!$F:$F,"R.E.AUTONOMOS (NO SETA)")</f>
        <v>3.9999999999999982</v>
      </c>
      <c r="X41" s="62">
        <f>SUMIFS('DATOS PEST12'!$E:$E,'DATOS PEST12'!$A:$A,INDICE!$C$13,'DATOS PEST12'!$D:$D,'6. RETA (No Seta) Prov-SECCION'!X$11,'DATOS PEST12'!$B:$B,'6. RETA (No Seta) Prov-SECCION'!$A41,'DATOS PEST12'!$F:$F,"R.E.AUTONOMOS (NO SETA)")</f>
        <v>0</v>
      </c>
      <c r="Y41" s="59">
        <f>SUMIFS('DATOS PEST12'!$E:$E,'DATOS PEST12'!$A:$A,INDICE!$C$13,'DATOS PEST12'!$D:$D,'6. RETA (No Seta) Prov-SECCION'!Y$11,'DATOS PEST12'!$B:$B,'6. RETA (No Seta) Prov-SECCION'!$A41,'DATOS PEST12'!$F:$F,"R.E.AUTONOMOS (NO SETA)")</f>
        <v>0</v>
      </c>
    </row>
    <row r="42" spans="1:25" ht="15.6" x14ac:dyDescent="0.3">
      <c r="A42" s="8">
        <v>42</v>
      </c>
      <c r="B42" s="9" t="s">
        <v>34</v>
      </c>
      <c r="C42" s="59">
        <f t="shared" si="11"/>
        <v>418.78947368421052</v>
      </c>
      <c r="D42" s="60">
        <f>SUMIFS('DATOS PEST12'!$E:$E,'DATOS PEST12'!$A:$A,INDICE!$C$13,'DATOS PEST12'!$D:$D,'6. RETA (No Seta) Prov-SECCION'!D$11,'DATOS PEST12'!$B:$B,'6. RETA (No Seta) Prov-SECCION'!$A42,'DATOS PEST12'!$F:$F,"R.E.AUTONOMOS (NO SETA)")</f>
        <v>25.789473684210524</v>
      </c>
      <c r="E42" s="62">
        <f>SUMIFS('DATOS PEST12'!$E:$E,'DATOS PEST12'!$A:$A,INDICE!$C$13,'DATOS PEST12'!$D:$D,'6. RETA (No Seta) Prov-SECCION'!E$11,'DATOS PEST12'!$B:$B,'6. RETA (No Seta) Prov-SECCION'!$A42,'DATOS PEST12'!$F:$F,"R.E.AUTONOMOS (NO SETA)")</f>
        <v>0.99999999999999956</v>
      </c>
      <c r="F42" s="62">
        <f>SUMIFS('DATOS PEST12'!$E:$E,'DATOS PEST12'!$A:$A,INDICE!$C$13,'DATOS PEST12'!$D:$D,'6. RETA (No Seta) Prov-SECCION'!F$11,'DATOS PEST12'!$B:$B,'6. RETA (No Seta) Prov-SECCION'!$A42,'DATOS PEST12'!$F:$F,"R.E.AUTONOMOS (NO SETA)")</f>
        <v>12.999999999999996</v>
      </c>
      <c r="G42" s="62">
        <f>SUMIFS('DATOS PEST12'!$E:$E,'DATOS PEST12'!$A:$A,INDICE!$C$13,'DATOS PEST12'!$D:$D,'6. RETA (No Seta) Prov-SECCION'!G$11,'DATOS PEST12'!$B:$B,'6. RETA (No Seta) Prov-SECCION'!$A42,'DATOS PEST12'!$F:$F,"R.E.AUTONOMOS (NO SETA)")</f>
        <v>0</v>
      </c>
      <c r="H42" s="62">
        <f>SUMIFS('DATOS PEST12'!$E:$E,'DATOS PEST12'!$A:$A,INDICE!$C$13,'DATOS PEST12'!$D:$D,'6. RETA (No Seta) Prov-SECCION'!H$11,'DATOS PEST12'!$B:$B,'6. RETA (No Seta) Prov-SECCION'!$A42,'DATOS PEST12'!$F:$F,"R.E.AUTONOMOS (NO SETA)")</f>
        <v>0</v>
      </c>
      <c r="I42" s="62">
        <f>SUMIFS('DATOS PEST12'!$E:$E,'DATOS PEST12'!$A:$A,INDICE!$C$13,'DATOS PEST12'!$D:$D,'6. RETA (No Seta) Prov-SECCION'!I$11,'DATOS PEST12'!$B:$B,'6. RETA (No Seta) Prov-SECCION'!$A42,'DATOS PEST12'!$F:$F,"R.E.AUTONOMOS (NO SETA)")</f>
        <v>90.947368421052602</v>
      </c>
      <c r="J42" s="62">
        <f>SUMIFS('DATOS PEST12'!$E:$E,'DATOS PEST12'!$A:$A,INDICE!$C$13,'DATOS PEST12'!$D:$D,'6. RETA (No Seta) Prov-SECCION'!J$11,'DATOS PEST12'!$B:$B,'6. RETA (No Seta) Prov-SECCION'!$A42,'DATOS PEST12'!$F:$F,"R.E.AUTONOMOS (NO SETA)")</f>
        <v>106.68421052631582</v>
      </c>
      <c r="K42" s="62">
        <f>SUMIFS('DATOS PEST12'!$E:$E,'DATOS PEST12'!$A:$A,INDICE!$C$13,'DATOS PEST12'!$D:$D,'6. RETA (No Seta) Prov-SECCION'!K$11,'DATOS PEST12'!$B:$B,'6. RETA (No Seta) Prov-SECCION'!$A42,'DATOS PEST12'!$F:$F,"R.E.AUTONOMOS (NO SETA)")</f>
        <v>23.052631578947373</v>
      </c>
      <c r="L42" s="62">
        <f>SUMIFS('DATOS PEST12'!$E:$E,'DATOS PEST12'!$A:$A,INDICE!$C$13,'DATOS PEST12'!$D:$D,'6. RETA (No Seta) Prov-SECCION'!L$11,'DATOS PEST12'!$B:$B,'6. RETA (No Seta) Prov-SECCION'!$A42,'DATOS PEST12'!$F:$F,"R.E.AUTONOMOS (NO SETA)")</f>
        <v>86.21052631578948</v>
      </c>
      <c r="M42" s="62">
        <f>SUMIFS('DATOS PEST12'!$E:$E,'DATOS PEST12'!$A:$A,INDICE!$C$13,'DATOS PEST12'!$D:$D,'6. RETA (No Seta) Prov-SECCION'!M$11,'DATOS PEST12'!$B:$B,'6. RETA (No Seta) Prov-SECCION'!$A42,'DATOS PEST12'!$F:$F,"R.E.AUTONOMOS (NO SETA)")</f>
        <v>6.9999999999999982</v>
      </c>
      <c r="N42" s="62">
        <f>SUMIFS('DATOS PEST12'!$E:$E,'DATOS PEST12'!$A:$A,INDICE!$C$13,'DATOS PEST12'!$D:$D,'6. RETA (No Seta) Prov-SECCION'!N$11,'DATOS PEST12'!$B:$B,'6. RETA (No Seta) Prov-SECCION'!$A42,'DATOS PEST12'!$F:$F,"R.E.AUTONOMOS (NO SETA)")</f>
        <v>1.9999999999999991</v>
      </c>
      <c r="O42" s="62">
        <f>SUMIFS('DATOS PEST12'!$E:$E,'DATOS PEST12'!$A:$A,INDICE!$C$13,'DATOS PEST12'!$D:$D,'6. RETA (No Seta) Prov-SECCION'!O$11,'DATOS PEST12'!$B:$B,'6. RETA (No Seta) Prov-SECCION'!$A42,'DATOS PEST12'!$F:$F,"R.E.AUTONOMOS (NO SETA)")</f>
        <v>0</v>
      </c>
      <c r="P42" s="62">
        <f>SUMIFS('DATOS PEST12'!$E:$E,'DATOS PEST12'!$A:$A,INDICE!$C$13,'DATOS PEST12'!$D:$D,'6. RETA (No Seta) Prov-SECCION'!P$11,'DATOS PEST12'!$B:$B,'6. RETA (No Seta) Prov-SECCION'!$A42,'DATOS PEST12'!$F:$F,"R.E.AUTONOMOS (NO SETA)")</f>
        <v>9.0526315789473664</v>
      </c>
      <c r="Q42" s="62">
        <f>SUMIFS('DATOS PEST12'!$E:$E,'DATOS PEST12'!$A:$A,INDICE!$C$13,'DATOS PEST12'!$D:$D,'6. RETA (No Seta) Prov-SECCION'!Q$11,'DATOS PEST12'!$B:$B,'6. RETA (No Seta) Prov-SECCION'!$A42,'DATOS PEST12'!$F:$F,"R.E.AUTONOMOS (NO SETA)")</f>
        <v>14.210526315789476</v>
      </c>
      <c r="R42" s="62">
        <f>SUMIFS('DATOS PEST12'!$E:$E,'DATOS PEST12'!$A:$A,INDICE!$C$13,'DATOS PEST12'!$D:$D,'6. RETA (No Seta) Prov-SECCION'!R$11,'DATOS PEST12'!$B:$B,'6. RETA (No Seta) Prov-SECCION'!$A42,'DATOS PEST12'!$F:$F,"R.E.AUTONOMOS (NO SETA)")</f>
        <v>0</v>
      </c>
      <c r="S42" s="62">
        <f>SUMIFS('DATOS PEST12'!$E:$E,'DATOS PEST12'!$A:$A,INDICE!$C$13,'DATOS PEST12'!$D:$D,'6. RETA (No Seta) Prov-SECCION'!S$11,'DATOS PEST12'!$B:$B,'6. RETA (No Seta) Prov-SECCION'!$A42,'DATOS PEST12'!$F:$F,"R.E.AUTONOMOS (NO SETA)")</f>
        <v>6.9999999999999982</v>
      </c>
      <c r="T42" s="62">
        <f>SUMIFS('DATOS PEST12'!$E:$E,'DATOS PEST12'!$A:$A,INDICE!$C$13,'DATOS PEST12'!$D:$D,'6. RETA (No Seta) Prov-SECCION'!T$11,'DATOS PEST12'!$B:$B,'6. RETA (No Seta) Prov-SECCION'!$A42,'DATOS PEST12'!$F:$F,"R.E.AUTONOMOS (NO SETA)")</f>
        <v>4.5789473684210531</v>
      </c>
      <c r="U42" s="62">
        <f>SUMIFS('DATOS PEST12'!$E:$E,'DATOS PEST12'!$A:$A,INDICE!$C$13,'DATOS PEST12'!$D:$D,'6. RETA (No Seta) Prov-SECCION'!U$11,'DATOS PEST12'!$B:$B,'6. RETA (No Seta) Prov-SECCION'!$A42,'DATOS PEST12'!$F:$F,"R.E.AUTONOMOS (NO SETA)")</f>
        <v>2.9999999999999987</v>
      </c>
      <c r="V42" s="62">
        <f>SUMIFS('DATOS PEST12'!$E:$E,'DATOS PEST12'!$A:$A,INDICE!$C$13,'DATOS PEST12'!$D:$D,'6. RETA (No Seta) Prov-SECCION'!V$11,'DATOS PEST12'!$B:$B,'6. RETA (No Seta) Prov-SECCION'!$A42,'DATOS PEST12'!$F:$F,"R.E.AUTONOMOS (NO SETA)")</f>
        <v>25.263157894736839</v>
      </c>
      <c r="W42" s="62">
        <f>SUMIFS('DATOS PEST12'!$E:$E,'DATOS PEST12'!$A:$A,INDICE!$C$13,'DATOS PEST12'!$D:$D,'6. RETA (No Seta) Prov-SECCION'!W$11,'DATOS PEST12'!$B:$B,'6. RETA (No Seta) Prov-SECCION'!$A42,'DATOS PEST12'!$F:$F,"R.E.AUTONOMOS (NO SETA)")</f>
        <v>0</v>
      </c>
      <c r="X42" s="62">
        <f>SUMIFS('DATOS PEST12'!$E:$E,'DATOS PEST12'!$A:$A,INDICE!$C$13,'DATOS PEST12'!$D:$D,'6. RETA (No Seta) Prov-SECCION'!X$11,'DATOS PEST12'!$B:$B,'6. RETA (No Seta) Prov-SECCION'!$A42,'DATOS PEST12'!$F:$F,"R.E.AUTONOMOS (NO SETA)")</f>
        <v>0</v>
      </c>
      <c r="Y42" s="59">
        <f>SUMIFS('DATOS PEST12'!$E:$E,'DATOS PEST12'!$A:$A,INDICE!$C$13,'DATOS PEST12'!$D:$D,'6. RETA (No Seta) Prov-SECCION'!Y$11,'DATOS PEST12'!$B:$B,'6. RETA (No Seta) Prov-SECCION'!$A42,'DATOS PEST12'!$F:$F,"R.E.AUTONOMOS (NO SETA)")</f>
        <v>0</v>
      </c>
    </row>
    <row r="43" spans="1:25" ht="15.6" x14ac:dyDescent="0.3">
      <c r="A43" s="8">
        <v>47</v>
      </c>
      <c r="B43" s="9" t="s">
        <v>28</v>
      </c>
      <c r="C43" s="59">
        <f t="shared" si="11"/>
        <v>2063.8421052631579</v>
      </c>
      <c r="D43" s="60">
        <f>SUMIFS('DATOS PEST12'!$E:$E,'DATOS PEST12'!$A:$A,INDICE!$C$13,'DATOS PEST12'!$D:$D,'6. RETA (No Seta) Prov-SECCION'!D$11,'DATOS PEST12'!$B:$B,'6. RETA (No Seta) Prov-SECCION'!$A43,'DATOS PEST12'!$F:$F,"R.E.AUTONOMOS (NO SETA)")</f>
        <v>125.63157894736844</v>
      </c>
      <c r="E43" s="62">
        <f>SUMIFS('DATOS PEST12'!$E:$E,'DATOS PEST12'!$A:$A,INDICE!$C$13,'DATOS PEST12'!$D:$D,'6. RETA (No Seta) Prov-SECCION'!E$11,'DATOS PEST12'!$B:$B,'6. RETA (No Seta) Prov-SECCION'!$A43,'DATOS PEST12'!$F:$F,"R.E.AUTONOMOS (NO SETA)")</f>
        <v>0</v>
      </c>
      <c r="F43" s="62">
        <f>SUMIFS('DATOS PEST12'!$E:$E,'DATOS PEST12'!$A:$A,INDICE!$C$13,'DATOS PEST12'!$D:$D,'6. RETA (No Seta) Prov-SECCION'!F$11,'DATOS PEST12'!$B:$B,'6. RETA (No Seta) Prov-SECCION'!$A43,'DATOS PEST12'!$F:$F,"R.E.AUTONOMOS (NO SETA)")</f>
        <v>57.10526315789474</v>
      </c>
      <c r="G43" s="62">
        <f>SUMIFS('DATOS PEST12'!$E:$E,'DATOS PEST12'!$A:$A,INDICE!$C$13,'DATOS PEST12'!$D:$D,'6. RETA (No Seta) Prov-SECCION'!G$11,'DATOS PEST12'!$B:$B,'6. RETA (No Seta) Prov-SECCION'!$A43,'DATOS PEST12'!$F:$F,"R.E.AUTONOMOS (NO SETA)")</f>
        <v>0</v>
      </c>
      <c r="H43" s="62">
        <f>SUMIFS('DATOS PEST12'!$E:$E,'DATOS PEST12'!$A:$A,INDICE!$C$13,'DATOS PEST12'!$D:$D,'6. RETA (No Seta) Prov-SECCION'!H$11,'DATOS PEST12'!$B:$B,'6. RETA (No Seta) Prov-SECCION'!$A43,'DATOS PEST12'!$F:$F,"R.E.AUTONOMOS (NO SETA)")</f>
        <v>0</v>
      </c>
      <c r="I43" s="62">
        <f>SUMIFS('DATOS PEST12'!$E:$E,'DATOS PEST12'!$A:$A,INDICE!$C$13,'DATOS PEST12'!$D:$D,'6. RETA (No Seta) Prov-SECCION'!I$11,'DATOS PEST12'!$B:$B,'6. RETA (No Seta) Prov-SECCION'!$A43,'DATOS PEST12'!$F:$F,"R.E.AUTONOMOS (NO SETA)")</f>
        <v>264.9473684210526</v>
      </c>
      <c r="J43" s="62">
        <f>SUMIFS('DATOS PEST12'!$E:$E,'DATOS PEST12'!$A:$A,INDICE!$C$13,'DATOS PEST12'!$D:$D,'6. RETA (No Seta) Prov-SECCION'!J$11,'DATOS PEST12'!$B:$B,'6. RETA (No Seta) Prov-SECCION'!$A43,'DATOS PEST12'!$F:$F,"R.E.AUTONOMOS (NO SETA)")</f>
        <v>465.78947368421052</v>
      </c>
      <c r="K43" s="62">
        <f>SUMIFS('DATOS PEST12'!$E:$E,'DATOS PEST12'!$A:$A,INDICE!$C$13,'DATOS PEST12'!$D:$D,'6. RETA (No Seta) Prov-SECCION'!K$11,'DATOS PEST12'!$B:$B,'6. RETA (No Seta) Prov-SECCION'!$A43,'DATOS PEST12'!$F:$F,"R.E.AUTONOMOS (NO SETA)")</f>
        <v>373.68421052631589</v>
      </c>
      <c r="L43" s="62">
        <f>SUMIFS('DATOS PEST12'!$E:$E,'DATOS PEST12'!$A:$A,INDICE!$C$13,'DATOS PEST12'!$D:$D,'6. RETA (No Seta) Prov-SECCION'!L$11,'DATOS PEST12'!$B:$B,'6. RETA (No Seta) Prov-SECCION'!$A43,'DATOS PEST12'!$F:$F,"R.E.AUTONOMOS (NO SETA)")</f>
        <v>269.57894736842104</v>
      </c>
      <c r="M43" s="62">
        <f>SUMIFS('DATOS PEST12'!$E:$E,'DATOS PEST12'!$A:$A,INDICE!$C$13,'DATOS PEST12'!$D:$D,'6. RETA (No Seta) Prov-SECCION'!M$11,'DATOS PEST12'!$B:$B,'6. RETA (No Seta) Prov-SECCION'!$A43,'DATOS PEST12'!$F:$F,"R.E.AUTONOMOS (NO SETA)")</f>
        <v>36.894736842105267</v>
      </c>
      <c r="N43" s="62">
        <f>SUMIFS('DATOS PEST12'!$E:$E,'DATOS PEST12'!$A:$A,INDICE!$C$13,'DATOS PEST12'!$D:$D,'6. RETA (No Seta) Prov-SECCION'!N$11,'DATOS PEST12'!$B:$B,'6. RETA (No Seta) Prov-SECCION'!$A43,'DATOS PEST12'!$F:$F,"R.E.AUTONOMOS (NO SETA)")</f>
        <v>21.631578947368421</v>
      </c>
      <c r="O43" s="62">
        <f>SUMIFS('DATOS PEST12'!$E:$E,'DATOS PEST12'!$A:$A,INDICE!$C$13,'DATOS PEST12'!$D:$D,'6. RETA (No Seta) Prov-SECCION'!O$11,'DATOS PEST12'!$B:$B,'6. RETA (No Seta) Prov-SECCION'!$A43,'DATOS PEST12'!$F:$F,"R.E.AUTONOMOS (NO SETA)")</f>
        <v>4</v>
      </c>
      <c r="P43" s="62">
        <f>SUMIFS('DATOS PEST12'!$E:$E,'DATOS PEST12'!$A:$A,INDICE!$C$13,'DATOS PEST12'!$D:$D,'6. RETA (No Seta) Prov-SECCION'!P$11,'DATOS PEST12'!$B:$B,'6. RETA (No Seta) Prov-SECCION'!$A43,'DATOS PEST12'!$F:$F,"R.E.AUTONOMOS (NO SETA)")</f>
        <v>62.578947368421055</v>
      </c>
      <c r="Q43" s="62">
        <f>SUMIFS('DATOS PEST12'!$E:$E,'DATOS PEST12'!$A:$A,INDICE!$C$13,'DATOS PEST12'!$D:$D,'6. RETA (No Seta) Prov-SECCION'!Q$11,'DATOS PEST12'!$B:$B,'6. RETA (No Seta) Prov-SECCION'!$A43,'DATOS PEST12'!$F:$F,"R.E.AUTONOMOS (NO SETA)")</f>
        <v>59.421052631578952</v>
      </c>
      <c r="R43" s="62">
        <f>SUMIFS('DATOS PEST12'!$E:$E,'DATOS PEST12'!$A:$A,INDICE!$C$13,'DATOS PEST12'!$D:$D,'6. RETA (No Seta) Prov-SECCION'!R$11,'DATOS PEST12'!$B:$B,'6. RETA (No Seta) Prov-SECCION'!$A43,'DATOS PEST12'!$F:$F,"R.E.AUTONOMOS (NO SETA)")</f>
        <v>0</v>
      </c>
      <c r="S43" s="62">
        <f>SUMIFS('DATOS PEST12'!$E:$E,'DATOS PEST12'!$A:$A,INDICE!$C$13,'DATOS PEST12'!$D:$D,'6. RETA (No Seta) Prov-SECCION'!S$11,'DATOS PEST12'!$B:$B,'6. RETA (No Seta) Prov-SECCION'!$A43,'DATOS PEST12'!$F:$F,"R.E.AUTONOMOS (NO SETA)")</f>
        <v>77.000000000000028</v>
      </c>
      <c r="T43" s="62">
        <f>SUMIFS('DATOS PEST12'!$E:$E,'DATOS PEST12'!$A:$A,INDICE!$C$13,'DATOS PEST12'!$D:$D,'6. RETA (No Seta) Prov-SECCION'!T$11,'DATOS PEST12'!$B:$B,'6. RETA (No Seta) Prov-SECCION'!$A43,'DATOS PEST12'!$F:$F,"R.E.AUTONOMOS (NO SETA)")</f>
        <v>27</v>
      </c>
      <c r="U43" s="62">
        <f>SUMIFS('DATOS PEST12'!$E:$E,'DATOS PEST12'!$A:$A,INDICE!$C$13,'DATOS PEST12'!$D:$D,'6. RETA (No Seta) Prov-SECCION'!U$11,'DATOS PEST12'!$B:$B,'6. RETA (No Seta) Prov-SECCION'!$A43,'DATOS PEST12'!$F:$F,"R.E.AUTONOMOS (NO SETA)")</f>
        <v>15.526315789473687</v>
      </c>
      <c r="V43" s="62">
        <f>SUMIFS('DATOS PEST12'!$E:$E,'DATOS PEST12'!$A:$A,INDICE!$C$13,'DATOS PEST12'!$D:$D,'6. RETA (No Seta) Prov-SECCION'!V$11,'DATOS PEST12'!$B:$B,'6. RETA (No Seta) Prov-SECCION'!$A43,'DATOS PEST12'!$F:$F,"R.E.AUTONOMOS (NO SETA)")</f>
        <v>203.05263157894737</v>
      </c>
      <c r="W43" s="62">
        <f>SUMIFS('DATOS PEST12'!$E:$E,'DATOS PEST12'!$A:$A,INDICE!$C$13,'DATOS PEST12'!$D:$D,'6. RETA (No Seta) Prov-SECCION'!W$11,'DATOS PEST12'!$B:$B,'6. RETA (No Seta) Prov-SECCION'!$A43,'DATOS PEST12'!$F:$F,"R.E.AUTONOMOS (NO SETA)")</f>
        <v>0</v>
      </c>
      <c r="X43" s="62">
        <f>SUMIFS('DATOS PEST12'!$E:$E,'DATOS PEST12'!$A:$A,INDICE!$C$13,'DATOS PEST12'!$D:$D,'6. RETA (No Seta) Prov-SECCION'!X$11,'DATOS PEST12'!$B:$B,'6. RETA (No Seta) Prov-SECCION'!$A43,'DATOS PEST12'!$F:$F,"R.E.AUTONOMOS (NO SETA)")</f>
        <v>0</v>
      </c>
      <c r="Y43" s="59">
        <f>SUMIFS('DATOS PEST12'!$E:$E,'DATOS PEST12'!$A:$A,INDICE!$C$13,'DATOS PEST12'!$D:$D,'6. RETA (No Seta) Prov-SECCION'!Y$11,'DATOS PEST12'!$B:$B,'6. RETA (No Seta) Prov-SECCION'!$A43,'DATOS PEST12'!$F:$F,"R.E.AUTONOMOS (NO SETA)")</f>
        <v>0</v>
      </c>
    </row>
    <row r="44" spans="1:25" ht="15.6" x14ac:dyDescent="0.3">
      <c r="A44" s="10">
        <v>49</v>
      </c>
      <c r="B44" s="11" t="s">
        <v>30</v>
      </c>
      <c r="C44" s="59">
        <f t="shared" si="11"/>
        <v>455.31578947368428</v>
      </c>
      <c r="D44" s="60">
        <f>SUMIFS('DATOS PEST12'!$E:$E,'DATOS PEST12'!$A:$A,INDICE!$C$13,'DATOS PEST12'!$D:$D,'6. RETA (No Seta) Prov-SECCION'!D$11,'DATOS PEST12'!$B:$B,'6. RETA (No Seta) Prov-SECCION'!$A44,'DATOS PEST12'!$F:$F,"R.E.AUTONOMOS (NO SETA)")</f>
        <v>41.000000000000014</v>
      </c>
      <c r="E44" s="62">
        <f>SUMIFS('DATOS PEST12'!$E:$E,'DATOS PEST12'!$A:$A,INDICE!$C$13,'DATOS PEST12'!$D:$D,'6. RETA (No Seta) Prov-SECCION'!E$11,'DATOS PEST12'!$B:$B,'6. RETA (No Seta) Prov-SECCION'!$A44,'DATOS PEST12'!$F:$F,"R.E.AUTONOMOS (NO SETA)")</f>
        <v>0</v>
      </c>
      <c r="F44" s="62">
        <f>SUMIFS('DATOS PEST12'!$E:$E,'DATOS PEST12'!$A:$A,INDICE!$C$13,'DATOS PEST12'!$D:$D,'6. RETA (No Seta) Prov-SECCION'!F$11,'DATOS PEST12'!$B:$B,'6. RETA (No Seta) Prov-SECCION'!$A44,'DATOS PEST12'!$F:$F,"R.E.AUTONOMOS (NO SETA)")</f>
        <v>14</v>
      </c>
      <c r="G44" s="62">
        <f>SUMIFS('DATOS PEST12'!$E:$E,'DATOS PEST12'!$A:$A,INDICE!$C$13,'DATOS PEST12'!$D:$D,'6. RETA (No Seta) Prov-SECCION'!G$11,'DATOS PEST12'!$B:$B,'6. RETA (No Seta) Prov-SECCION'!$A44,'DATOS PEST12'!$F:$F,"R.E.AUTONOMOS (NO SETA)")</f>
        <v>0</v>
      </c>
      <c r="H44" s="62">
        <f>SUMIFS('DATOS PEST12'!$E:$E,'DATOS PEST12'!$A:$A,INDICE!$C$13,'DATOS PEST12'!$D:$D,'6. RETA (No Seta) Prov-SECCION'!H$11,'DATOS PEST12'!$B:$B,'6. RETA (No Seta) Prov-SECCION'!$A44,'DATOS PEST12'!$F:$F,"R.E.AUTONOMOS (NO SETA)")</f>
        <v>0</v>
      </c>
      <c r="I44" s="62">
        <f>SUMIFS('DATOS PEST12'!$E:$E,'DATOS PEST12'!$A:$A,INDICE!$C$13,'DATOS PEST12'!$D:$D,'6. RETA (No Seta) Prov-SECCION'!I$11,'DATOS PEST12'!$B:$B,'6. RETA (No Seta) Prov-SECCION'!$A44,'DATOS PEST12'!$F:$F,"R.E.AUTONOMOS (NO SETA)")</f>
        <v>51.21052631578948</v>
      </c>
      <c r="J44" s="62">
        <f>SUMIFS('DATOS PEST12'!$E:$E,'DATOS PEST12'!$A:$A,INDICE!$C$13,'DATOS PEST12'!$D:$D,'6. RETA (No Seta) Prov-SECCION'!J$11,'DATOS PEST12'!$B:$B,'6. RETA (No Seta) Prov-SECCION'!$A44,'DATOS PEST12'!$F:$F,"R.E.AUTONOMOS (NO SETA)")</f>
        <v>142.42105263157902</v>
      </c>
      <c r="K44" s="62">
        <f>SUMIFS('DATOS PEST12'!$E:$E,'DATOS PEST12'!$A:$A,INDICE!$C$13,'DATOS PEST12'!$D:$D,'6. RETA (No Seta) Prov-SECCION'!K$11,'DATOS PEST12'!$B:$B,'6. RETA (No Seta) Prov-SECCION'!$A44,'DATOS PEST12'!$F:$F,"R.E.AUTONOMOS (NO SETA)")</f>
        <v>30.578947368421055</v>
      </c>
      <c r="L44" s="62">
        <f>SUMIFS('DATOS PEST12'!$E:$E,'DATOS PEST12'!$A:$A,INDICE!$C$13,'DATOS PEST12'!$D:$D,'6. RETA (No Seta) Prov-SECCION'!L$11,'DATOS PEST12'!$B:$B,'6. RETA (No Seta) Prov-SECCION'!$A44,'DATOS PEST12'!$F:$F,"R.E.AUTONOMOS (NO SETA)")</f>
        <v>88.105263157894754</v>
      </c>
      <c r="M44" s="62">
        <f>SUMIFS('DATOS PEST12'!$E:$E,'DATOS PEST12'!$A:$A,INDICE!$C$13,'DATOS PEST12'!$D:$D,'6. RETA (No Seta) Prov-SECCION'!M$11,'DATOS PEST12'!$B:$B,'6. RETA (No Seta) Prov-SECCION'!$A44,'DATOS PEST12'!$F:$F,"R.E.AUTONOMOS (NO SETA)")</f>
        <v>4</v>
      </c>
      <c r="N44" s="62">
        <f>SUMIFS('DATOS PEST12'!$E:$E,'DATOS PEST12'!$A:$A,INDICE!$C$13,'DATOS PEST12'!$D:$D,'6. RETA (No Seta) Prov-SECCION'!N$11,'DATOS PEST12'!$B:$B,'6. RETA (No Seta) Prov-SECCION'!$A44,'DATOS PEST12'!$F:$F,"R.E.AUTONOMOS (NO SETA)")</f>
        <v>5.9999999999999973</v>
      </c>
      <c r="O44" s="62">
        <f>SUMIFS('DATOS PEST12'!$E:$E,'DATOS PEST12'!$A:$A,INDICE!$C$13,'DATOS PEST12'!$D:$D,'6. RETA (No Seta) Prov-SECCION'!O$11,'DATOS PEST12'!$B:$B,'6. RETA (No Seta) Prov-SECCION'!$A44,'DATOS PEST12'!$F:$F,"R.E.AUTONOMOS (NO SETA)")</f>
        <v>0</v>
      </c>
      <c r="P44" s="62">
        <f>SUMIFS('DATOS PEST12'!$E:$E,'DATOS PEST12'!$A:$A,INDICE!$C$13,'DATOS PEST12'!$D:$D,'6. RETA (No Seta) Prov-SECCION'!P$11,'DATOS PEST12'!$B:$B,'6. RETA (No Seta) Prov-SECCION'!$A44,'DATOS PEST12'!$F:$F,"R.E.AUTONOMOS (NO SETA)")</f>
        <v>9</v>
      </c>
      <c r="Q44" s="62">
        <f>SUMIFS('DATOS PEST12'!$E:$E,'DATOS PEST12'!$A:$A,INDICE!$C$13,'DATOS PEST12'!$D:$D,'6. RETA (No Seta) Prov-SECCION'!Q$11,'DATOS PEST12'!$B:$B,'6. RETA (No Seta) Prov-SECCION'!$A44,'DATOS PEST12'!$F:$F,"R.E.AUTONOMOS (NO SETA)")</f>
        <v>12.000000000000002</v>
      </c>
      <c r="R44" s="62">
        <f>SUMIFS('DATOS PEST12'!$E:$E,'DATOS PEST12'!$A:$A,INDICE!$C$13,'DATOS PEST12'!$D:$D,'6. RETA (No Seta) Prov-SECCION'!R$11,'DATOS PEST12'!$B:$B,'6. RETA (No Seta) Prov-SECCION'!$A44,'DATOS PEST12'!$F:$F,"R.E.AUTONOMOS (NO SETA)")</f>
        <v>0</v>
      </c>
      <c r="S44" s="62">
        <f>SUMIFS('DATOS PEST12'!$E:$E,'DATOS PEST12'!$A:$A,INDICE!$C$13,'DATOS PEST12'!$D:$D,'6. RETA (No Seta) Prov-SECCION'!S$11,'DATOS PEST12'!$B:$B,'6. RETA (No Seta) Prov-SECCION'!$A44,'DATOS PEST12'!$F:$F,"R.E.AUTONOMOS (NO SETA)")</f>
        <v>11.000000000000002</v>
      </c>
      <c r="T44" s="62">
        <f>SUMIFS('DATOS PEST12'!$E:$E,'DATOS PEST12'!$A:$A,INDICE!$C$13,'DATOS PEST12'!$D:$D,'6. RETA (No Seta) Prov-SECCION'!T$11,'DATOS PEST12'!$B:$B,'6. RETA (No Seta) Prov-SECCION'!$A44,'DATOS PEST12'!$F:$F,"R.E.AUTONOMOS (NO SETA)")</f>
        <v>6.2105263157894726</v>
      </c>
      <c r="U44" s="62">
        <f>SUMIFS('DATOS PEST12'!$E:$E,'DATOS PEST12'!$A:$A,INDICE!$C$13,'DATOS PEST12'!$D:$D,'6. RETA (No Seta) Prov-SECCION'!U$11,'DATOS PEST12'!$B:$B,'6. RETA (No Seta) Prov-SECCION'!$A44,'DATOS PEST12'!$F:$F,"R.E.AUTONOMOS (NO SETA)")</f>
        <v>5.2631578947368416</v>
      </c>
      <c r="V44" s="62">
        <f>SUMIFS('DATOS PEST12'!$E:$E,'DATOS PEST12'!$A:$A,INDICE!$C$13,'DATOS PEST12'!$D:$D,'6. RETA (No Seta) Prov-SECCION'!V$11,'DATOS PEST12'!$B:$B,'6. RETA (No Seta) Prov-SECCION'!$A44,'DATOS PEST12'!$F:$F,"R.E.AUTONOMOS (NO SETA)")</f>
        <v>34.526315789473685</v>
      </c>
      <c r="W44" s="62">
        <f>SUMIFS('DATOS PEST12'!$E:$E,'DATOS PEST12'!$A:$A,INDICE!$C$13,'DATOS PEST12'!$D:$D,'6. RETA (No Seta) Prov-SECCION'!W$11,'DATOS PEST12'!$B:$B,'6. RETA (No Seta) Prov-SECCION'!$A44,'DATOS PEST12'!$F:$F,"R.E.AUTONOMOS (NO SETA)")</f>
        <v>0</v>
      </c>
      <c r="X44" s="62">
        <f>SUMIFS('DATOS PEST12'!$E:$E,'DATOS PEST12'!$A:$A,INDICE!$C$13,'DATOS PEST12'!$D:$D,'6. RETA (No Seta) Prov-SECCION'!X$11,'DATOS PEST12'!$B:$B,'6. RETA (No Seta) Prov-SECCION'!$A44,'DATOS PEST12'!$F:$F,"R.E.AUTONOMOS (NO SETA)")</f>
        <v>0</v>
      </c>
      <c r="Y44" s="59">
        <f>SUMIFS('DATOS PEST12'!$E:$E,'DATOS PEST12'!$A:$A,INDICE!$C$13,'DATOS PEST12'!$D:$D,'6. RETA (No Seta) Prov-SECCION'!Y$11,'DATOS PEST12'!$B:$B,'6. RETA (No Seta) Prov-SECCION'!$A44,'DATOS PEST12'!$F:$F,"R.E.AUTONOMOS (NO SETA)")</f>
        <v>0</v>
      </c>
    </row>
    <row r="45" spans="1:25" ht="15.6" x14ac:dyDescent="0.3">
      <c r="A45" s="238" t="s">
        <v>179</v>
      </c>
      <c r="B45" s="239"/>
      <c r="C45" s="66">
        <f t="shared" ref="C45:Y45" si="12">SUM(C46:C50)</f>
        <v>11413.473684210527</v>
      </c>
      <c r="D45" s="64">
        <f t="shared" si="12"/>
        <v>279.78947368421052</v>
      </c>
      <c r="E45" s="67">
        <f t="shared" si="12"/>
        <v>0.99999999999999956</v>
      </c>
      <c r="F45" s="67">
        <f t="shared" si="12"/>
        <v>301.52631578947364</v>
      </c>
      <c r="G45" s="67">
        <f t="shared" si="12"/>
        <v>5.9999999999999973</v>
      </c>
      <c r="H45" s="67">
        <f t="shared" si="12"/>
        <v>11.999999999999996</v>
      </c>
      <c r="I45" s="67">
        <f t="shared" si="12"/>
        <v>2333.894736842105</v>
      </c>
      <c r="J45" s="67">
        <f t="shared" si="12"/>
        <v>3413.3684210526317</v>
      </c>
      <c r="K45" s="67">
        <f t="shared" si="12"/>
        <v>1058.7894736842106</v>
      </c>
      <c r="L45" s="67">
        <f t="shared" si="12"/>
        <v>1725.8421052631579</v>
      </c>
      <c r="M45" s="67">
        <f t="shared" si="12"/>
        <v>150.84210526315789</v>
      </c>
      <c r="N45" s="67">
        <f t="shared" si="12"/>
        <v>46.157894736842103</v>
      </c>
      <c r="O45" s="67">
        <f t="shared" si="12"/>
        <v>28.052631578947363</v>
      </c>
      <c r="P45" s="67">
        <f t="shared" si="12"/>
        <v>246.84210526315786</v>
      </c>
      <c r="Q45" s="67">
        <f t="shared" si="12"/>
        <v>351.26315789473676</v>
      </c>
      <c r="R45" s="67">
        <f t="shared" si="12"/>
        <v>0.99999999999999956</v>
      </c>
      <c r="S45" s="67">
        <f t="shared" si="12"/>
        <v>228.21052631578948</v>
      </c>
      <c r="T45" s="67">
        <f t="shared" si="12"/>
        <v>113.57894736842104</v>
      </c>
      <c r="U45" s="67">
        <f t="shared" si="12"/>
        <v>118.84210526315789</v>
      </c>
      <c r="V45" s="67">
        <f t="shared" si="12"/>
        <v>995.47368421052636</v>
      </c>
      <c r="W45" s="67">
        <f t="shared" si="12"/>
        <v>0.99999999999999956</v>
      </c>
      <c r="X45" s="67">
        <f t="shared" si="12"/>
        <v>0</v>
      </c>
      <c r="Y45" s="66">
        <f t="shared" si="12"/>
        <v>0</v>
      </c>
    </row>
    <row r="46" spans="1:25" ht="15.6" x14ac:dyDescent="0.3">
      <c r="A46" s="6">
        <v>2</v>
      </c>
      <c r="B46" s="7" t="s">
        <v>0</v>
      </c>
      <c r="C46" s="59">
        <f t="shared" ref="C46:C50" si="13">SUM(D46:Y46)</f>
        <v>1351.5263157894733</v>
      </c>
      <c r="D46" s="60">
        <f>SUMIFS('DATOS PEST12'!$E:$E,'DATOS PEST12'!$A:$A,INDICE!$C$13,'DATOS PEST12'!$D:$D,'6. RETA (No Seta) Prov-SECCION'!D$11,'DATOS PEST12'!$B:$B,'6. RETA (No Seta) Prov-SECCION'!$A46,'DATOS PEST12'!$F:$F,"R.E.AUTONOMOS (NO SETA)")</f>
        <v>55</v>
      </c>
      <c r="E46" s="62">
        <f>SUMIFS('DATOS PEST12'!$E:$E,'DATOS PEST12'!$A:$A,INDICE!$C$13,'DATOS PEST12'!$D:$D,'6. RETA (No Seta) Prov-SECCION'!E$11,'DATOS PEST12'!$B:$B,'6. RETA (No Seta) Prov-SECCION'!$A46,'DATOS PEST12'!$F:$F,"R.E.AUTONOMOS (NO SETA)")</f>
        <v>0</v>
      </c>
      <c r="F46" s="62">
        <f>SUMIFS('DATOS PEST12'!$E:$E,'DATOS PEST12'!$A:$A,INDICE!$C$13,'DATOS PEST12'!$D:$D,'6. RETA (No Seta) Prov-SECCION'!F$11,'DATOS PEST12'!$B:$B,'6. RETA (No Seta) Prov-SECCION'!$A46,'DATOS PEST12'!$F:$F,"R.E.AUTONOMOS (NO SETA)")</f>
        <v>35.105263157894733</v>
      </c>
      <c r="G46" s="62">
        <f>SUMIFS('DATOS PEST12'!$E:$E,'DATOS PEST12'!$A:$A,INDICE!$C$13,'DATOS PEST12'!$D:$D,'6. RETA (No Seta) Prov-SECCION'!G$11,'DATOS PEST12'!$B:$B,'6. RETA (No Seta) Prov-SECCION'!$A46,'DATOS PEST12'!$F:$F,"R.E.AUTONOMOS (NO SETA)")</f>
        <v>0.99999999999999956</v>
      </c>
      <c r="H46" s="62">
        <f>SUMIFS('DATOS PEST12'!$E:$E,'DATOS PEST12'!$A:$A,INDICE!$C$13,'DATOS PEST12'!$D:$D,'6. RETA (No Seta) Prov-SECCION'!H$11,'DATOS PEST12'!$B:$B,'6. RETA (No Seta) Prov-SECCION'!$A46,'DATOS PEST12'!$F:$F,"R.E.AUTONOMOS (NO SETA)")</f>
        <v>0.99999999999999956</v>
      </c>
      <c r="I46" s="62">
        <f>SUMIFS('DATOS PEST12'!$E:$E,'DATOS PEST12'!$A:$A,INDICE!$C$13,'DATOS PEST12'!$D:$D,'6. RETA (No Seta) Prov-SECCION'!I$11,'DATOS PEST12'!$B:$B,'6. RETA (No Seta) Prov-SECCION'!$A46,'DATOS PEST12'!$F:$F,"R.E.AUTONOMOS (NO SETA)")</f>
        <v>182.0526315789474</v>
      </c>
      <c r="J46" s="62">
        <f>SUMIFS('DATOS PEST12'!$E:$E,'DATOS PEST12'!$A:$A,INDICE!$C$13,'DATOS PEST12'!$D:$D,'6. RETA (No Seta) Prov-SECCION'!J$11,'DATOS PEST12'!$B:$B,'6. RETA (No Seta) Prov-SECCION'!$A46,'DATOS PEST12'!$F:$F,"R.E.AUTONOMOS (NO SETA)")</f>
        <v>428.31578947368416</v>
      </c>
      <c r="K46" s="62">
        <f>SUMIFS('DATOS PEST12'!$E:$E,'DATOS PEST12'!$A:$A,INDICE!$C$13,'DATOS PEST12'!$D:$D,'6. RETA (No Seta) Prov-SECCION'!K$11,'DATOS PEST12'!$B:$B,'6. RETA (No Seta) Prov-SECCION'!$A46,'DATOS PEST12'!$F:$F,"R.E.AUTONOMOS (NO SETA)")</f>
        <v>140.57894736842104</v>
      </c>
      <c r="L46" s="62">
        <f>SUMIFS('DATOS PEST12'!$E:$E,'DATOS PEST12'!$A:$A,INDICE!$C$13,'DATOS PEST12'!$D:$D,'6. RETA (No Seta) Prov-SECCION'!L$11,'DATOS PEST12'!$B:$B,'6. RETA (No Seta) Prov-SECCION'!$A46,'DATOS PEST12'!$F:$F,"R.E.AUTONOMOS (NO SETA)")</f>
        <v>264.36842105263156</v>
      </c>
      <c r="M46" s="62">
        <f>SUMIFS('DATOS PEST12'!$E:$E,'DATOS PEST12'!$A:$A,INDICE!$C$13,'DATOS PEST12'!$D:$D,'6. RETA (No Seta) Prov-SECCION'!M$11,'DATOS PEST12'!$B:$B,'6. RETA (No Seta) Prov-SECCION'!$A46,'DATOS PEST12'!$F:$F,"R.E.AUTONOMOS (NO SETA)")</f>
        <v>17</v>
      </c>
      <c r="N46" s="62">
        <f>SUMIFS('DATOS PEST12'!$E:$E,'DATOS PEST12'!$A:$A,INDICE!$C$13,'DATOS PEST12'!$D:$D,'6. RETA (No Seta) Prov-SECCION'!N$11,'DATOS PEST12'!$B:$B,'6. RETA (No Seta) Prov-SECCION'!$A46,'DATOS PEST12'!$F:$F,"R.E.AUTONOMOS (NO SETA)")</f>
        <v>2.9999999999999987</v>
      </c>
      <c r="O46" s="62">
        <f>SUMIFS('DATOS PEST12'!$E:$E,'DATOS PEST12'!$A:$A,INDICE!$C$13,'DATOS PEST12'!$D:$D,'6. RETA (No Seta) Prov-SECCION'!O$11,'DATOS PEST12'!$B:$B,'6. RETA (No Seta) Prov-SECCION'!$A46,'DATOS PEST12'!$F:$F,"R.E.AUTONOMOS (NO SETA)")</f>
        <v>1.9999999999999991</v>
      </c>
      <c r="P46" s="62">
        <f>SUMIFS('DATOS PEST12'!$E:$E,'DATOS PEST12'!$A:$A,INDICE!$C$13,'DATOS PEST12'!$D:$D,'6. RETA (No Seta) Prov-SECCION'!P$11,'DATOS PEST12'!$B:$B,'6. RETA (No Seta) Prov-SECCION'!$A46,'DATOS PEST12'!$F:$F,"R.E.AUTONOMOS (NO SETA)")</f>
        <v>15.473684210526311</v>
      </c>
      <c r="Q46" s="62">
        <f>SUMIFS('DATOS PEST12'!$E:$E,'DATOS PEST12'!$A:$A,INDICE!$C$13,'DATOS PEST12'!$D:$D,'6. RETA (No Seta) Prov-SECCION'!Q$11,'DATOS PEST12'!$B:$B,'6. RETA (No Seta) Prov-SECCION'!$A46,'DATOS PEST12'!$F:$F,"R.E.AUTONOMOS (NO SETA)")</f>
        <v>53.999999999999993</v>
      </c>
      <c r="R46" s="62">
        <f>SUMIFS('DATOS PEST12'!$E:$E,'DATOS PEST12'!$A:$A,INDICE!$C$13,'DATOS PEST12'!$D:$D,'6. RETA (No Seta) Prov-SECCION'!R$11,'DATOS PEST12'!$B:$B,'6. RETA (No Seta) Prov-SECCION'!$A46,'DATOS PEST12'!$F:$F,"R.E.AUTONOMOS (NO SETA)")</f>
        <v>0.99999999999999956</v>
      </c>
      <c r="S46" s="62">
        <f>SUMIFS('DATOS PEST12'!$E:$E,'DATOS PEST12'!$A:$A,INDICE!$C$13,'DATOS PEST12'!$D:$D,'6. RETA (No Seta) Prov-SECCION'!S$11,'DATOS PEST12'!$B:$B,'6. RETA (No Seta) Prov-SECCION'!$A46,'DATOS PEST12'!$F:$F,"R.E.AUTONOMOS (NO SETA)")</f>
        <v>33.000000000000007</v>
      </c>
      <c r="T46" s="62">
        <f>SUMIFS('DATOS PEST12'!$E:$E,'DATOS PEST12'!$A:$A,INDICE!$C$13,'DATOS PEST12'!$D:$D,'6. RETA (No Seta) Prov-SECCION'!T$11,'DATOS PEST12'!$B:$B,'6. RETA (No Seta) Prov-SECCION'!$A46,'DATOS PEST12'!$F:$F,"R.E.AUTONOMOS (NO SETA)")</f>
        <v>14.999999999999993</v>
      </c>
      <c r="U46" s="62">
        <f>SUMIFS('DATOS PEST12'!$E:$E,'DATOS PEST12'!$A:$A,INDICE!$C$13,'DATOS PEST12'!$D:$D,'6. RETA (No Seta) Prov-SECCION'!U$11,'DATOS PEST12'!$B:$B,'6. RETA (No Seta) Prov-SECCION'!$A46,'DATOS PEST12'!$F:$F,"R.E.AUTONOMOS (NO SETA)")</f>
        <v>12.157894736842104</v>
      </c>
      <c r="V46" s="62">
        <f>SUMIFS('DATOS PEST12'!$E:$E,'DATOS PEST12'!$A:$A,INDICE!$C$13,'DATOS PEST12'!$D:$D,'6. RETA (No Seta) Prov-SECCION'!V$11,'DATOS PEST12'!$B:$B,'6. RETA (No Seta) Prov-SECCION'!$A46,'DATOS PEST12'!$F:$F,"R.E.AUTONOMOS (NO SETA)")</f>
        <v>91.473684210526343</v>
      </c>
      <c r="W46" s="62">
        <f>SUMIFS('DATOS PEST12'!$E:$E,'DATOS PEST12'!$A:$A,INDICE!$C$13,'DATOS PEST12'!$D:$D,'6. RETA (No Seta) Prov-SECCION'!W$11,'DATOS PEST12'!$B:$B,'6. RETA (No Seta) Prov-SECCION'!$A46,'DATOS PEST12'!$F:$F,"R.E.AUTONOMOS (NO SETA)")</f>
        <v>0</v>
      </c>
      <c r="X46" s="62">
        <f>SUMIFS('DATOS PEST12'!$E:$E,'DATOS PEST12'!$A:$A,INDICE!$C$13,'DATOS PEST12'!$D:$D,'6. RETA (No Seta) Prov-SECCION'!X$11,'DATOS PEST12'!$B:$B,'6. RETA (No Seta) Prov-SECCION'!$A46,'DATOS PEST12'!$F:$F,"R.E.AUTONOMOS (NO SETA)")</f>
        <v>0</v>
      </c>
      <c r="Y46" s="59">
        <f>SUMIFS('DATOS PEST12'!$E:$E,'DATOS PEST12'!$A:$A,INDICE!$C$13,'DATOS PEST12'!$D:$D,'6. RETA (No Seta) Prov-SECCION'!Y$11,'DATOS PEST12'!$B:$B,'6. RETA (No Seta) Prov-SECCION'!$A46,'DATOS PEST12'!$F:$F,"R.E.AUTONOMOS (NO SETA)")</f>
        <v>0</v>
      </c>
    </row>
    <row r="47" spans="1:25" ht="15.6" x14ac:dyDescent="0.3">
      <c r="A47" s="8">
        <v>13</v>
      </c>
      <c r="B47" s="9" t="s">
        <v>4</v>
      </c>
      <c r="C47" s="59">
        <f t="shared" si="13"/>
        <v>1769.5263157894738</v>
      </c>
      <c r="D47" s="60">
        <f>SUMIFS('DATOS PEST12'!$E:$E,'DATOS PEST12'!$A:$A,INDICE!$C$13,'DATOS PEST12'!$D:$D,'6. RETA (No Seta) Prov-SECCION'!D$11,'DATOS PEST12'!$B:$B,'6. RETA (No Seta) Prov-SECCION'!$A47,'DATOS PEST12'!$F:$F,"R.E.AUTONOMOS (NO SETA)")</f>
        <v>85.84210526315789</v>
      </c>
      <c r="E47" s="62">
        <f>SUMIFS('DATOS PEST12'!$E:$E,'DATOS PEST12'!$A:$A,INDICE!$C$13,'DATOS PEST12'!$D:$D,'6. RETA (No Seta) Prov-SECCION'!E$11,'DATOS PEST12'!$B:$B,'6. RETA (No Seta) Prov-SECCION'!$A47,'DATOS PEST12'!$F:$F,"R.E.AUTONOMOS (NO SETA)")</f>
        <v>0</v>
      </c>
      <c r="F47" s="62">
        <f>SUMIFS('DATOS PEST12'!$E:$E,'DATOS PEST12'!$A:$A,INDICE!$C$13,'DATOS PEST12'!$D:$D,'6. RETA (No Seta) Prov-SECCION'!F$11,'DATOS PEST12'!$B:$B,'6. RETA (No Seta) Prov-SECCION'!$A47,'DATOS PEST12'!$F:$F,"R.E.AUTONOMOS (NO SETA)")</f>
        <v>44.89473684210526</v>
      </c>
      <c r="G47" s="62">
        <f>SUMIFS('DATOS PEST12'!$E:$E,'DATOS PEST12'!$A:$A,INDICE!$C$13,'DATOS PEST12'!$D:$D,'6. RETA (No Seta) Prov-SECCION'!G$11,'DATOS PEST12'!$B:$B,'6. RETA (No Seta) Prov-SECCION'!$A47,'DATOS PEST12'!$F:$F,"R.E.AUTONOMOS (NO SETA)")</f>
        <v>1.9999999999999991</v>
      </c>
      <c r="H47" s="62">
        <f>SUMIFS('DATOS PEST12'!$E:$E,'DATOS PEST12'!$A:$A,INDICE!$C$13,'DATOS PEST12'!$D:$D,'6. RETA (No Seta) Prov-SECCION'!H$11,'DATOS PEST12'!$B:$B,'6. RETA (No Seta) Prov-SECCION'!$A47,'DATOS PEST12'!$F:$F,"R.E.AUTONOMOS (NO SETA)")</f>
        <v>0.99999999999999956</v>
      </c>
      <c r="I47" s="62">
        <f>SUMIFS('DATOS PEST12'!$E:$E,'DATOS PEST12'!$A:$A,INDICE!$C$13,'DATOS PEST12'!$D:$D,'6. RETA (No Seta) Prov-SECCION'!I$11,'DATOS PEST12'!$B:$B,'6. RETA (No Seta) Prov-SECCION'!$A47,'DATOS PEST12'!$F:$F,"R.E.AUTONOMOS (NO SETA)")</f>
        <v>190.42105263157896</v>
      </c>
      <c r="J47" s="62">
        <f>SUMIFS('DATOS PEST12'!$E:$E,'DATOS PEST12'!$A:$A,INDICE!$C$13,'DATOS PEST12'!$D:$D,'6. RETA (No Seta) Prov-SECCION'!J$11,'DATOS PEST12'!$B:$B,'6. RETA (No Seta) Prov-SECCION'!$A47,'DATOS PEST12'!$F:$F,"R.E.AUTONOMOS (NO SETA)")</f>
        <v>610.68421052631584</v>
      </c>
      <c r="K47" s="62">
        <f>SUMIFS('DATOS PEST12'!$E:$E,'DATOS PEST12'!$A:$A,INDICE!$C$13,'DATOS PEST12'!$D:$D,'6. RETA (No Seta) Prov-SECCION'!K$11,'DATOS PEST12'!$B:$B,'6. RETA (No Seta) Prov-SECCION'!$A47,'DATOS PEST12'!$F:$F,"R.E.AUTONOMOS (NO SETA)")</f>
        <v>146.10526315789474</v>
      </c>
      <c r="L47" s="62">
        <f>SUMIFS('DATOS PEST12'!$E:$E,'DATOS PEST12'!$A:$A,INDICE!$C$13,'DATOS PEST12'!$D:$D,'6. RETA (No Seta) Prov-SECCION'!L$11,'DATOS PEST12'!$B:$B,'6. RETA (No Seta) Prov-SECCION'!$A47,'DATOS PEST12'!$F:$F,"R.E.AUTONOMOS (NO SETA)")</f>
        <v>337.31578947368416</v>
      </c>
      <c r="M47" s="62">
        <f>SUMIFS('DATOS PEST12'!$E:$E,'DATOS PEST12'!$A:$A,INDICE!$C$13,'DATOS PEST12'!$D:$D,'6. RETA (No Seta) Prov-SECCION'!M$11,'DATOS PEST12'!$B:$B,'6. RETA (No Seta) Prov-SECCION'!$A47,'DATOS PEST12'!$F:$F,"R.E.AUTONOMOS (NO SETA)")</f>
        <v>21.157894736842103</v>
      </c>
      <c r="N47" s="62">
        <f>SUMIFS('DATOS PEST12'!$E:$E,'DATOS PEST12'!$A:$A,INDICE!$C$13,'DATOS PEST12'!$D:$D,'6. RETA (No Seta) Prov-SECCION'!N$11,'DATOS PEST12'!$B:$B,'6. RETA (No Seta) Prov-SECCION'!$A47,'DATOS PEST12'!$F:$F,"R.E.AUTONOMOS (NO SETA)")</f>
        <v>10.000000000000002</v>
      </c>
      <c r="O47" s="62">
        <f>SUMIFS('DATOS PEST12'!$E:$E,'DATOS PEST12'!$A:$A,INDICE!$C$13,'DATOS PEST12'!$D:$D,'6. RETA (No Seta) Prov-SECCION'!O$11,'DATOS PEST12'!$B:$B,'6. RETA (No Seta) Prov-SECCION'!$A47,'DATOS PEST12'!$F:$F,"R.E.AUTONOMOS (NO SETA)")</f>
        <v>0</v>
      </c>
      <c r="P47" s="62">
        <f>SUMIFS('DATOS PEST12'!$E:$E,'DATOS PEST12'!$A:$A,INDICE!$C$13,'DATOS PEST12'!$D:$D,'6. RETA (No Seta) Prov-SECCION'!P$11,'DATOS PEST12'!$B:$B,'6. RETA (No Seta) Prov-SECCION'!$A47,'DATOS PEST12'!$F:$F,"R.E.AUTONOMOS (NO SETA)")</f>
        <v>35.526315789473671</v>
      </c>
      <c r="Q47" s="62">
        <f>SUMIFS('DATOS PEST12'!$E:$E,'DATOS PEST12'!$A:$A,INDICE!$C$13,'DATOS PEST12'!$D:$D,'6. RETA (No Seta) Prov-SECCION'!Q$11,'DATOS PEST12'!$B:$B,'6. RETA (No Seta) Prov-SECCION'!$A47,'DATOS PEST12'!$F:$F,"R.E.AUTONOMOS (NO SETA)")</f>
        <v>34.526315789473685</v>
      </c>
      <c r="R47" s="62">
        <f>SUMIFS('DATOS PEST12'!$E:$E,'DATOS PEST12'!$A:$A,INDICE!$C$13,'DATOS PEST12'!$D:$D,'6. RETA (No Seta) Prov-SECCION'!R$11,'DATOS PEST12'!$B:$B,'6. RETA (No Seta) Prov-SECCION'!$A47,'DATOS PEST12'!$F:$F,"R.E.AUTONOMOS (NO SETA)")</f>
        <v>0</v>
      </c>
      <c r="S47" s="62">
        <f>SUMIFS('DATOS PEST12'!$E:$E,'DATOS PEST12'!$A:$A,INDICE!$C$13,'DATOS PEST12'!$D:$D,'6. RETA (No Seta) Prov-SECCION'!S$11,'DATOS PEST12'!$B:$B,'6. RETA (No Seta) Prov-SECCION'!$A47,'DATOS PEST12'!$F:$F,"R.E.AUTONOMOS (NO SETA)")</f>
        <v>49.94736842105263</v>
      </c>
      <c r="T47" s="62">
        <f>SUMIFS('DATOS PEST12'!$E:$E,'DATOS PEST12'!$A:$A,INDICE!$C$13,'DATOS PEST12'!$D:$D,'6. RETA (No Seta) Prov-SECCION'!T$11,'DATOS PEST12'!$B:$B,'6. RETA (No Seta) Prov-SECCION'!$A47,'DATOS PEST12'!$F:$F,"R.E.AUTONOMOS (NO SETA)")</f>
        <v>31.052631578947366</v>
      </c>
      <c r="U47" s="62">
        <f>SUMIFS('DATOS PEST12'!$E:$E,'DATOS PEST12'!$A:$A,INDICE!$C$13,'DATOS PEST12'!$D:$D,'6. RETA (No Seta) Prov-SECCION'!U$11,'DATOS PEST12'!$B:$B,'6. RETA (No Seta) Prov-SECCION'!$A47,'DATOS PEST12'!$F:$F,"R.E.AUTONOMOS (NO SETA)")</f>
        <v>20</v>
      </c>
      <c r="V47" s="62">
        <f>SUMIFS('DATOS PEST12'!$E:$E,'DATOS PEST12'!$A:$A,INDICE!$C$13,'DATOS PEST12'!$D:$D,'6. RETA (No Seta) Prov-SECCION'!V$11,'DATOS PEST12'!$B:$B,'6. RETA (No Seta) Prov-SECCION'!$A47,'DATOS PEST12'!$F:$F,"R.E.AUTONOMOS (NO SETA)")</f>
        <v>149.05263157894737</v>
      </c>
      <c r="W47" s="62">
        <f>SUMIFS('DATOS PEST12'!$E:$E,'DATOS PEST12'!$A:$A,INDICE!$C$13,'DATOS PEST12'!$D:$D,'6. RETA (No Seta) Prov-SECCION'!W$11,'DATOS PEST12'!$B:$B,'6. RETA (No Seta) Prov-SECCION'!$A47,'DATOS PEST12'!$F:$F,"R.E.AUTONOMOS (NO SETA)")</f>
        <v>0</v>
      </c>
      <c r="X47" s="62">
        <f>SUMIFS('DATOS PEST12'!$E:$E,'DATOS PEST12'!$A:$A,INDICE!$C$13,'DATOS PEST12'!$D:$D,'6. RETA (No Seta) Prov-SECCION'!X$11,'DATOS PEST12'!$B:$B,'6. RETA (No Seta) Prov-SECCION'!$A47,'DATOS PEST12'!$F:$F,"R.E.AUTONOMOS (NO SETA)")</f>
        <v>0</v>
      </c>
      <c r="Y47" s="59">
        <f>SUMIFS('DATOS PEST12'!$E:$E,'DATOS PEST12'!$A:$A,INDICE!$C$13,'DATOS PEST12'!$D:$D,'6. RETA (No Seta) Prov-SECCION'!Y$11,'DATOS PEST12'!$B:$B,'6. RETA (No Seta) Prov-SECCION'!$A47,'DATOS PEST12'!$F:$F,"R.E.AUTONOMOS (NO SETA)")</f>
        <v>0</v>
      </c>
    </row>
    <row r="48" spans="1:25" ht="15.6" x14ac:dyDescent="0.3">
      <c r="A48" s="8">
        <v>16</v>
      </c>
      <c r="B48" s="9" t="s">
        <v>5</v>
      </c>
      <c r="C48" s="59">
        <f t="shared" si="13"/>
        <v>1130.8947368421054</v>
      </c>
      <c r="D48" s="60">
        <f>SUMIFS('DATOS PEST12'!$E:$E,'DATOS PEST12'!$A:$A,INDICE!$C$13,'DATOS PEST12'!$D:$D,'6. RETA (No Seta) Prov-SECCION'!D$11,'DATOS PEST12'!$B:$B,'6. RETA (No Seta) Prov-SECCION'!$A48,'DATOS PEST12'!$F:$F,"R.E.AUTONOMOS (NO SETA)")</f>
        <v>32.526315789473685</v>
      </c>
      <c r="E48" s="62">
        <f>SUMIFS('DATOS PEST12'!$E:$E,'DATOS PEST12'!$A:$A,INDICE!$C$13,'DATOS PEST12'!$D:$D,'6. RETA (No Seta) Prov-SECCION'!E$11,'DATOS PEST12'!$B:$B,'6. RETA (No Seta) Prov-SECCION'!$A48,'DATOS PEST12'!$F:$F,"R.E.AUTONOMOS (NO SETA)")</f>
        <v>0</v>
      </c>
      <c r="F48" s="62">
        <f>SUMIFS('DATOS PEST12'!$E:$E,'DATOS PEST12'!$A:$A,INDICE!$C$13,'DATOS PEST12'!$D:$D,'6. RETA (No Seta) Prov-SECCION'!F$11,'DATOS PEST12'!$B:$B,'6. RETA (No Seta) Prov-SECCION'!$A48,'DATOS PEST12'!$F:$F,"R.E.AUTONOMOS (NO SETA)")</f>
        <v>29.526315789473689</v>
      </c>
      <c r="G48" s="62">
        <f>SUMIFS('DATOS PEST12'!$E:$E,'DATOS PEST12'!$A:$A,INDICE!$C$13,'DATOS PEST12'!$D:$D,'6. RETA (No Seta) Prov-SECCION'!G$11,'DATOS PEST12'!$B:$B,'6. RETA (No Seta) Prov-SECCION'!$A48,'DATOS PEST12'!$F:$F,"R.E.AUTONOMOS (NO SETA)")</f>
        <v>0</v>
      </c>
      <c r="H48" s="62">
        <f>SUMIFS('DATOS PEST12'!$E:$E,'DATOS PEST12'!$A:$A,INDICE!$C$13,'DATOS PEST12'!$D:$D,'6. RETA (No Seta) Prov-SECCION'!H$11,'DATOS PEST12'!$B:$B,'6. RETA (No Seta) Prov-SECCION'!$A48,'DATOS PEST12'!$F:$F,"R.E.AUTONOMOS (NO SETA)")</f>
        <v>2.9999999999999987</v>
      </c>
      <c r="I48" s="62">
        <f>SUMIFS('DATOS PEST12'!$E:$E,'DATOS PEST12'!$A:$A,INDICE!$C$13,'DATOS PEST12'!$D:$D,'6. RETA (No Seta) Prov-SECCION'!I$11,'DATOS PEST12'!$B:$B,'6. RETA (No Seta) Prov-SECCION'!$A48,'DATOS PEST12'!$F:$F,"R.E.AUTONOMOS (NO SETA)")</f>
        <v>188.78947368421058</v>
      </c>
      <c r="J48" s="62">
        <f>SUMIFS('DATOS PEST12'!$E:$E,'DATOS PEST12'!$A:$A,INDICE!$C$13,'DATOS PEST12'!$D:$D,'6. RETA (No Seta) Prov-SECCION'!J$11,'DATOS PEST12'!$B:$B,'6. RETA (No Seta) Prov-SECCION'!$A48,'DATOS PEST12'!$F:$F,"R.E.AUTONOMOS (NO SETA)")</f>
        <v>339.31578947368422</v>
      </c>
      <c r="K48" s="62">
        <f>SUMIFS('DATOS PEST12'!$E:$E,'DATOS PEST12'!$A:$A,INDICE!$C$13,'DATOS PEST12'!$D:$D,'6. RETA (No Seta) Prov-SECCION'!K$11,'DATOS PEST12'!$B:$B,'6. RETA (No Seta) Prov-SECCION'!$A48,'DATOS PEST12'!$F:$F,"R.E.AUTONOMOS (NO SETA)")</f>
        <v>116.47368421052633</v>
      </c>
      <c r="L48" s="62">
        <f>SUMIFS('DATOS PEST12'!$E:$E,'DATOS PEST12'!$A:$A,INDICE!$C$13,'DATOS PEST12'!$D:$D,'6. RETA (No Seta) Prov-SECCION'!L$11,'DATOS PEST12'!$B:$B,'6. RETA (No Seta) Prov-SECCION'!$A48,'DATOS PEST12'!$F:$F,"R.E.AUTONOMOS (NO SETA)")</f>
        <v>236.4736842105263</v>
      </c>
      <c r="M48" s="62">
        <f>SUMIFS('DATOS PEST12'!$E:$E,'DATOS PEST12'!$A:$A,INDICE!$C$13,'DATOS PEST12'!$D:$D,'6. RETA (No Seta) Prov-SECCION'!M$11,'DATOS PEST12'!$B:$B,'6. RETA (No Seta) Prov-SECCION'!$A48,'DATOS PEST12'!$F:$F,"R.E.AUTONOMOS (NO SETA)")</f>
        <v>15.578947368421051</v>
      </c>
      <c r="N48" s="62">
        <f>SUMIFS('DATOS PEST12'!$E:$E,'DATOS PEST12'!$A:$A,INDICE!$C$13,'DATOS PEST12'!$D:$D,'6. RETA (No Seta) Prov-SECCION'!N$11,'DATOS PEST12'!$B:$B,'6. RETA (No Seta) Prov-SECCION'!$A48,'DATOS PEST12'!$F:$F,"R.E.AUTONOMOS (NO SETA)")</f>
        <v>1.6315789473684204</v>
      </c>
      <c r="O48" s="62">
        <f>SUMIFS('DATOS PEST12'!$E:$E,'DATOS PEST12'!$A:$A,INDICE!$C$13,'DATOS PEST12'!$D:$D,'6. RETA (No Seta) Prov-SECCION'!O$11,'DATOS PEST12'!$B:$B,'6. RETA (No Seta) Prov-SECCION'!$A48,'DATOS PEST12'!$F:$F,"R.E.AUTONOMOS (NO SETA)")</f>
        <v>2.9999999999999987</v>
      </c>
      <c r="P48" s="62">
        <f>SUMIFS('DATOS PEST12'!$E:$E,'DATOS PEST12'!$A:$A,INDICE!$C$13,'DATOS PEST12'!$D:$D,'6. RETA (No Seta) Prov-SECCION'!P$11,'DATOS PEST12'!$B:$B,'6. RETA (No Seta) Prov-SECCION'!$A48,'DATOS PEST12'!$F:$F,"R.E.AUTONOMOS (NO SETA)")</f>
        <v>20.894736842105267</v>
      </c>
      <c r="Q48" s="62">
        <f>SUMIFS('DATOS PEST12'!$E:$E,'DATOS PEST12'!$A:$A,INDICE!$C$13,'DATOS PEST12'!$D:$D,'6. RETA (No Seta) Prov-SECCION'!Q$11,'DATOS PEST12'!$B:$B,'6. RETA (No Seta) Prov-SECCION'!$A48,'DATOS PEST12'!$F:$F,"R.E.AUTONOMOS (NO SETA)")</f>
        <v>21.31578947368422</v>
      </c>
      <c r="R48" s="62">
        <f>SUMIFS('DATOS PEST12'!$E:$E,'DATOS PEST12'!$A:$A,INDICE!$C$13,'DATOS PEST12'!$D:$D,'6. RETA (No Seta) Prov-SECCION'!R$11,'DATOS PEST12'!$B:$B,'6. RETA (No Seta) Prov-SECCION'!$A48,'DATOS PEST12'!$F:$F,"R.E.AUTONOMOS (NO SETA)")</f>
        <v>0</v>
      </c>
      <c r="S48" s="62">
        <f>SUMIFS('DATOS PEST12'!$E:$E,'DATOS PEST12'!$A:$A,INDICE!$C$13,'DATOS PEST12'!$D:$D,'6. RETA (No Seta) Prov-SECCION'!S$11,'DATOS PEST12'!$B:$B,'6. RETA (No Seta) Prov-SECCION'!$A48,'DATOS PEST12'!$F:$F,"R.E.AUTONOMOS (NO SETA)")</f>
        <v>18</v>
      </c>
      <c r="T48" s="62">
        <f>SUMIFS('DATOS PEST12'!$E:$E,'DATOS PEST12'!$A:$A,INDICE!$C$13,'DATOS PEST12'!$D:$D,'6. RETA (No Seta) Prov-SECCION'!T$11,'DATOS PEST12'!$B:$B,'6. RETA (No Seta) Prov-SECCION'!$A48,'DATOS PEST12'!$F:$F,"R.E.AUTONOMOS (NO SETA)")</f>
        <v>12.105263157894738</v>
      </c>
      <c r="U48" s="62">
        <f>SUMIFS('DATOS PEST12'!$E:$E,'DATOS PEST12'!$A:$A,INDICE!$C$13,'DATOS PEST12'!$D:$D,'6. RETA (No Seta) Prov-SECCION'!U$11,'DATOS PEST12'!$B:$B,'6. RETA (No Seta) Prov-SECCION'!$A48,'DATOS PEST12'!$F:$F,"R.E.AUTONOMOS (NO SETA)")</f>
        <v>6.6315789473684212</v>
      </c>
      <c r="V48" s="62">
        <f>SUMIFS('DATOS PEST12'!$E:$E,'DATOS PEST12'!$A:$A,INDICE!$C$13,'DATOS PEST12'!$D:$D,'6. RETA (No Seta) Prov-SECCION'!V$11,'DATOS PEST12'!$B:$B,'6. RETA (No Seta) Prov-SECCION'!$A48,'DATOS PEST12'!$F:$F,"R.E.AUTONOMOS (NO SETA)")</f>
        <v>85.631578947368439</v>
      </c>
      <c r="W48" s="62">
        <f>SUMIFS('DATOS PEST12'!$E:$E,'DATOS PEST12'!$A:$A,INDICE!$C$13,'DATOS PEST12'!$D:$D,'6. RETA (No Seta) Prov-SECCION'!W$11,'DATOS PEST12'!$B:$B,'6. RETA (No Seta) Prov-SECCION'!$A48,'DATOS PEST12'!$F:$F,"R.E.AUTONOMOS (NO SETA)")</f>
        <v>0</v>
      </c>
      <c r="X48" s="62">
        <f>SUMIFS('DATOS PEST12'!$E:$E,'DATOS PEST12'!$A:$A,INDICE!$C$13,'DATOS PEST12'!$D:$D,'6. RETA (No Seta) Prov-SECCION'!X$11,'DATOS PEST12'!$B:$B,'6. RETA (No Seta) Prov-SECCION'!$A48,'DATOS PEST12'!$F:$F,"R.E.AUTONOMOS (NO SETA)")</f>
        <v>0</v>
      </c>
      <c r="Y48" s="59">
        <f>SUMIFS('DATOS PEST12'!$E:$E,'DATOS PEST12'!$A:$A,INDICE!$C$13,'DATOS PEST12'!$D:$D,'6. RETA (No Seta) Prov-SECCION'!Y$11,'DATOS PEST12'!$B:$B,'6. RETA (No Seta) Prov-SECCION'!$A48,'DATOS PEST12'!$F:$F,"R.E.AUTONOMOS (NO SETA)")</f>
        <v>0</v>
      </c>
    </row>
    <row r="49" spans="1:25" ht="15.6" x14ac:dyDescent="0.3">
      <c r="A49" s="8">
        <v>19</v>
      </c>
      <c r="B49" s="9" t="s">
        <v>8</v>
      </c>
      <c r="C49" s="59">
        <f t="shared" si="13"/>
        <v>2262.4736842105267</v>
      </c>
      <c r="D49" s="60">
        <f>SUMIFS('DATOS PEST12'!$E:$E,'DATOS PEST12'!$A:$A,INDICE!$C$13,'DATOS PEST12'!$D:$D,'6. RETA (No Seta) Prov-SECCION'!D$11,'DATOS PEST12'!$B:$B,'6. RETA (No Seta) Prov-SECCION'!$A49,'DATOS PEST12'!$F:$F,"R.E.AUTONOMOS (NO SETA)")</f>
        <v>27</v>
      </c>
      <c r="E49" s="62">
        <f>SUMIFS('DATOS PEST12'!$E:$E,'DATOS PEST12'!$A:$A,INDICE!$C$13,'DATOS PEST12'!$D:$D,'6. RETA (No Seta) Prov-SECCION'!E$11,'DATOS PEST12'!$B:$B,'6. RETA (No Seta) Prov-SECCION'!$A49,'DATOS PEST12'!$F:$F,"R.E.AUTONOMOS (NO SETA)")</f>
        <v>0</v>
      </c>
      <c r="F49" s="62">
        <f>SUMIFS('DATOS PEST12'!$E:$E,'DATOS PEST12'!$A:$A,INDICE!$C$13,'DATOS PEST12'!$D:$D,'6. RETA (No Seta) Prov-SECCION'!F$11,'DATOS PEST12'!$B:$B,'6. RETA (No Seta) Prov-SECCION'!$A49,'DATOS PEST12'!$F:$F,"R.E.AUTONOMOS (NO SETA)")</f>
        <v>50.052631578947356</v>
      </c>
      <c r="G49" s="62">
        <f>SUMIFS('DATOS PEST12'!$E:$E,'DATOS PEST12'!$A:$A,INDICE!$C$13,'DATOS PEST12'!$D:$D,'6. RETA (No Seta) Prov-SECCION'!G$11,'DATOS PEST12'!$B:$B,'6. RETA (No Seta) Prov-SECCION'!$A49,'DATOS PEST12'!$F:$F,"R.E.AUTONOMOS (NO SETA)")</f>
        <v>0.99999999999999956</v>
      </c>
      <c r="H49" s="62">
        <f>SUMIFS('DATOS PEST12'!$E:$E,'DATOS PEST12'!$A:$A,INDICE!$C$13,'DATOS PEST12'!$D:$D,'6. RETA (No Seta) Prov-SECCION'!H$11,'DATOS PEST12'!$B:$B,'6. RETA (No Seta) Prov-SECCION'!$A49,'DATOS PEST12'!$F:$F,"R.E.AUTONOMOS (NO SETA)")</f>
        <v>0.99999999999999956</v>
      </c>
      <c r="I49" s="62">
        <f>SUMIFS('DATOS PEST12'!$E:$E,'DATOS PEST12'!$A:$A,INDICE!$C$13,'DATOS PEST12'!$D:$D,'6. RETA (No Seta) Prov-SECCION'!I$11,'DATOS PEST12'!$B:$B,'6. RETA (No Seta) Prov-SECCION'!$A49,'DATOS PEST12'!$F:$F,"R.E.AUTONOMOS (NO SETA)")</f>
        <v>687.52631578947376</v>
      </c>
      <c r="J49" s="62">
        <f>SUMIFS('DATOS PEST12'!$E:$E,'DATOS PEST12'!$A:$A,INDICE!$C$13,'DATOS PEST12'!$D:$D,'6. RETA (No Seta) Prov-SECCION'!J$11,'DATOS PEST12'!$B:$B,'6. RETA (No Seta) Prov-SECCION'!$A49,'DATOS PEST12'!$F:$F,"R.E.AUTONOMOS (NO SETA)")</f>
        <v>515.42105263157896</v>
      </c>
      <c r="K49" s="62">
        <f>SUMIFS('DATOS PEST12'!$E:$E,'DATOS PEST12'!$A:$A,INDICE!$C$13,'DATOS PEST12'!$D:$D,'6. RETA (No Seta) Prov-SECCION'!K$11,'DATOS PEST12'!$B:$B,'6. RETA (No Seta) Prov-SECCION'!$A49,'DATOS PEST12'!$F:$F,"R.E.AUTONOMOS (NO SETA)")</f>
        <v>214.42105263157896</v>
      </c>
      <c r="L49" s="62">
        <f>SUMIFS('DATOS PEST12'!$E:$E,'DATOS PEST12'!$A:$A,INDICE!$C$13,'DATOS PEST12'!$D:$D,'6. RETA (No Seta) Prov-SECCION'!L$11,'DATOS PEST12'!$B:$B,'6. RETA (No Seta) Prov-SECCION'!$A49,'DATOS PEST12'!$F:$F,"R.E.AUTONOMOS (NO SETA)")</f>
        <v>316</v>
      </c>
      <c r="M49" s="62">
        <f>SUMIFS('DATOS PEST12'!$E:$E,'DATOS PEST12'!$A:$A,INDICE!$C$13,'DATOS PEST12'!$D:$D,'6. RETA (No Seta) Prov-SECCION'!M$11,'DATOS PEST12'!$B:$B,'6. RETA (No Seta) Prov-SECCION'!$A49,'DATOS PEST12'!$F:$F,"R.E.AUTONOMOS (NO SETA)")</f>
        <v>35.000000000000007</v>
      </c>
      <c r="N49" s="62">
        <f>SUMIFS('DATOS PEST12'!$E:$E,'DATOS PEST12'!$A:$A,INDICE!$C$13,'DATOS PEST12'!$D:$D,'6. RETA (No Seta) Prov-SECCION'!N$11,'DATOS PEST12'!$B:$B,'6. RETA (No Seta) Prov-SECCION'!$A49,'DATOS PEST12'!$F:$F,"R.E.AUTONOMOS (NO SETA)")</f>
        <v>10.000000000000002</v>
      </c>
      <c r="O49" s="62">
        <f>SUMIFS('DATOS PEST12'!$E:$E,'DATOS PEST12'!$A:$A,INDICE!$C$13,'DATOS PEST12'!$D:$D,'6. RETA (No Seta) Prov-SECCION'!O$11,'DATOS PEST12'!$B:$B,'6. RETA (No Seta) Prov-SECCION'!$A49,'DATOS PEST12'!$F:$F,"R.E.AUTONOMOS (NO SETA)")</f>
        <v>6.0000000000000009</v>
      </c>
      <c r="P49" s="62">
        <f>SUMIFS('DATOS PEST12'!$E:$E,'DATOS PEST12'!$A:$A,INDICE!$C$13,'DATOS PEST12'!$D:$D,'6. RETA (No Seta) Prov-SECCION'!P$11,'DATOS PEST12'!$B:$B,'6. RETA (No Seta) Prov-SECCION'!$A49,'DATOS PEST12'!$F:$F,"R.E.AUTONOMOS (NO SETA)")</f>
        <v>53.578947368421041</v>
      </c>
      <c r="Q49" s="62">
        <f>SUMIFS('DATOS PEST12'!$E:$E,'DATOS PEST12'!$A:$A,INDICE!$C$13,'DATOS PEST12'!$D:$D,'6. RETA (No Seta) Prov-SECCION'!Q$11,'DATOS PEST12'!$B:$B,'6. RETA (No Seta) Prov-SECCION'!$A49,'DATOS PEST12'!$F:$F,"R.E.AUTONOMOS (NO SETA)")</f>
        <v>83.263157894736821</v>
      </c>
      <c r="R49" s="62">
        <f>SUMIFS('DATOS PEST12'!$E:$E,'DATOS PEST12'!$A:$A,INDICE!$C$13,'DATOS PEST12'!$D:$D,'6. RETA (No Seta) Prov-SECCION'!R$11,'DATOS PEST12'!$B:$B,'6. RETA (No Seta) Prov-SECCION'!$A49,'DATOS PEST12'!$F:$F,"R.E.AUTONOMOS (NO SETA)")</f>
        <v>0</v>
      </c>
      <c r="S49" s="62">
        <f>SUMIFS('DATOS PEST12'!$E:$E,'DATOS PEST12'!$A:$A,INDICE!$C$13,'DATOS PEST12'!$D:$D,'6. RETA (No Seta) Prov-SECCION'!S$11,'DATOS PEST12'!$B:$B,'6. RETA (No Seta) Prov-SECCION'!$A49,'DATOS PEST12'!$F:$F,"R.E.AUTONOMOS (NO SETA)")</f>
        <v>40</v>
      </c>
      <c r="T49" s="62">
        <f>SUMIFS('DATOS PEST12'!$E:$E,'DATOS PEST12'!$A:$A,INDICE!$C$13,'DATOS PEST12'!$D:$D,'6. RETA (No Seta) Prov-SECCION'!T$11,'DATOS PEST12'!$B:$B,'6. RETA (No Seta) Prov-SECCION'!$A49,'DATOS PEST12'!$F:$F,"R.E.AUTONOMOS (NO SETA)")</f>
        <v>18.000000000000004</v>
      </c>
      <c r="U49" s="62">
        <f>SUMIFS('DATOS PEST12'!$E:$E,'DATOS PEST12'!$A:$A,INDICE!$C$13,'DATOS PEST12'!$D:$D,'6. RETA (No Seta) Prov-SECCION'!U$11,'DATOS PEST12'!$B:$B,'6. RETA (No Seta) Prov-SECCION'!$A49,'DATOS PEST12'!$F:$F,"R.E.AUTONOMOS (NO SETA)")</f>
        <v>25.999999999999996</v>
      </c>
      <c r="V49" s="62">
        <f>SUMIFS('DATOS PEST12'!$E:$E,'DATOS PEST12'!$A:$A,INDICE!$C$13,'DATOS PEST12'!$D:$D,'6. RETA (No Seta) Prov-SECCION'!V$11,'DATOS PEST12'!$B:$B,'6. RETA (No Seta) Prov-SECCION'!$A49,'DATOS PEST12'!$F:$F,"R.E.AUTONOMOS (NO SETA)")</f>
        <v>178.21052631578954</v>
      </c>
      <c r="W49" s="62">
        <f>SUMIFS('DATOS PEST12'!$E:$E,'DATOS PEST12'!$A:$A,INDICE!$C$13,'DATOS PEST12'!$D:$D,'6. RETA (No Seta) Prov-SECCION'!W$11,'DATOS PEST12'!$B:$B,'6. RETA (No Seta) Prov-SECCION'!$A49,'DATOS PEST12'!$F:$F,"R.E.AUTONOMOS (NO SETA)")</f>
        <v>0</v>
      </c>
      <c r="X49" s="62">
        <f>SUMIFS('DATOS PEST12'!$E:$E,'DATOS PEST12'!$A:$A,INDICE!$C$13,'DATOS PEST12'!$D:$D,'6. RETA (No Seta) Prov-SECCION'!X$11,'DATOS PEST12'!$B:$B,'6. RETA (No Seta) Prov-SECCION'!$A49,'DATOS PEST12'!$F:$F,"R.E.AUTONOMOS (NO SETA)")</f>
        <v>0</v>
      </c>
      <c r="Y49" s="59">
        <f>SUMIFS('DATOS PEST12'!$E:$E,'DATOS PEST12'!$A:$A,INDICE!$C$13,'DATOS PEST12'!$D:$D,'6. RETA (No Seta) Prov-SECCION'!Y$11,'DATOS PEST12'!$B:$B,'6. RETA (No Seta) Prov-SECCION'!$A49,'DATOS PEST12'!$F:$F,"R.E.AUTONOMOS (NO SETA)")</f>
        <v>0</v>
      </c>
    </row>
    <row r="50" spans="1:25" ht="15.6" x14ac:dyDescent="0.3">
      <c r="A50" s="10">
        <v>45</v>
      </c>
      <c r="B50" s="11" t="s">
        <v>27</v>
      </c>
      <c r="C50" s="59">
        <f t="shared" si="13"/>
        <v>4899.0526315789484</v>
      </c>
      <c r="D50" s="60">
        <f>SUMIFS('DATOS PEST12'!$E:$E,'DATOS PEST12'!$A:$A,INDICE!$C$13,'DATOS PEST12'!$D:$D,'6. RETA (No Seta) Prov-SECCION'!D$11,'DATOS PEST12'!$B:$B,'6. RETA (No Seta) Prov-SECCION'!$A50,'DATOS PEST12'!$F:$F,"R.E.AUTONOMOS (NO SETA)")</f>
        <v>79.421052631578931</v>
      </c>
      <c r="E50" s="62">
        <f>SUMIFS('DATOS PEST12'!$E:$E,'DATOS PEST12'!$A:$A,INDICE!$C$13,'DATOS PEST12'!$D:$D,'6. RETA (No Seta) Prov-SECCION'!E$11,'DATOS PEST12'!$B:$B,'6. RETA (No Seta) Prov-SECCION'!$A50,'DATOS PEST12'!$F:$F,"R.E.AUTONOMOS (NO SETA)")</f>
        <v>0.99999999999999956</v>
      </c>
      <c r="F50" s="62">
        <f>SUMIFS('DATOS PEST12'!$E:$E,'DATOS PEST12'!$A:$A,INDICE!$C$13,'DATOS PEST12'!$D:$D,'6. RETA (No Seta) Prov-SECCION'!F$11,'DATOS PEST12'!$B:$B,'6. RETA (No Seta) Prov-SECCION'!$A50,'DATOS PEST12'!$F:$F,"R.E.AUTONOMOS (NO SETA)")</f>
        <v>141.9473684210526</v>
      </c>
      <c r="G50" s="62">
        <f>SUMIFS('DATOS PEST12'!$E:$E,'DATOS PEST12'!$A:$A,INDICE!$C$13,'DATOS PEST12'!$D:$D,'6. RETA (No Seta) Prov-SECCION'!G$11,'DATOS PEST12'!$B:$B,'6. RETA (No Seta) Prov-SECCION'!$A50,'DATOS PEST12'!$F:$F,"R.E.AUTONOMOS (NO SETA)")</f>
        <v>1.9999999999999991</v>
      </c>
      <c r="H50" s="62">
        <f>SUMIFS('DATOS PEST12'!$E:$E,'DATOS PEST12'!$A:$A,INDICE!$C$13,'DATOS PEST12'!$D:$D,'6. RETA (No Seta) Prov-SECCION'!H$11,'DATOS PEST12'!$B:$B,'6. RETA (No Seta) Prov-SECCION'!$A50,'DATOS PEST12'!$F:$F,"R.E.AUTONOMOS (NO SETA)")</f>
        <v>5.9999999999999973</v>
      </c>
      <c r="I50" s="62">
        <f>SUMIFS('DATOS PEST12'!$E:$E,'DATOS PEST12'!$A:$A,INDICE!$C$13,'DATOS PEST12'!$D:$D,'6. RETA (No Seta) Prov-SECCION'!I$11,'DATOS PEST12'!$B:$B,'6. RETA (No Seta) Prov-SECCION'!$A50,'DATOS PEST12'!$F:$F,"R.E.AUTONOMOS (NO SETA)")</f>
        <v>1085.1052631578946</v>
      </c>
      <c r="J50" s="62">
        <f>SUMIFS('DATOS PEST12'!$E:$E,'DATOS PEST12'!$A:$A,INDICE!$C$13,'DATOS PEST12'!$D:$D,'6. RETA (No Seta) Prov-SECCION'!J$11,'DATOS PEST12'!$B:$B,'6. RETA (No Seta) Prov-SECCION'!$A50,'DATOS PEST12'!$F:$F,"R.E.AUTONOMOS (NO SETA)")</f>
        <v>1519.6315789473686</v>
      </c>
      <c r="K50" s="62">
        <f>SUMIFS('DATOS PEST12'!$E:$E,'DATOS PEST12'!$A:$A,INDICE!$C$13,'DATOS PEST12'!$D:$D,'6. RETA (No Seta) Prov-SECCION'!K$11,'DATOS PEST12'!$B:$B,'6. RETA (No Seta) Prov-SECCION'!$A50,'DATOS PEST12'!$F:$F,"R.E.AUTONOMOS (NO SETA)")</f>
        <v>441.21052631578954</v>
      </c>
      <c r="L50" s="62">
        <f>SUMIFS('DATOS PEST12'!$E:$E,'DATOS PEST12'!$A:$A,INDICE!$C$13,'DATOS PEST12'!$D:$D,'6. RETA (No Seta) Prov-SECCION'!L$11,'DATOS PEST12'!$B:$B,'6. RETA (No Seta) Prov-SECCION'!$A50,'DATOS PEST12'!$F:$F,"R.E.AUTONOMOS (NO SETA)")</f>
        <v>571.68421052631572</v>
      </c>
      <c r="M50" s="62">
        <f>SUMIFS('DATOS PEST12'!$E:$E,'DATOS PEST12'!$A:$A,INDICE!$C$13,'DATOS PEST12'!$D:$D,'6. RETA (No Seta) Prov-SECCION'!M$11,'DATOS PEST12'!$B:$B,'6. RETA (No Seta) Prov-SECCION'!$A50,'DATOS PEST12'!$F:$F,"R.E.AUTONOMOS (NO SETA)")</f>
        <v>62.10526315789474</v>
      </c>
      <c r="N50" s="62">
        <f>SUMIFS('DATOS PEST12'!$E:$E,'DATOS PEST12'!$A:$A,INDICE!$C$13,'DATOS PEST12'!$D:$D,'6. RETA (No Seta) Prov-SECCION'!N$11,'DATOS PEST12'!$B:$B,'6. RETA (No Seta) Prov-SECCION'!$A50,'DATOS PEST12'!$F:$F,"R.E.AUTONOMOS (NO SETA)")</f>
        <v>21.526315789473678</v>
      </c>
      <c r="O50" s="62">
        <f>SUMIFS('DATOS PEST12'!$E:$E,'DATOS PEST12'!$A:$A,INDICE!$C$13,'DATOS PEST12'!$D:$D,'6. RETA (No Seta) Prov-SECCION'!O$11,'DATOS PEST12'!$B:$B,'6. RETA (No Seta) Prov-SECCION'!$A50,'DATOS PEST12'!$F:$F,"R.E.AUTONOMOS (NO SETA)")</f>
        <v>17.052631578947363</v>
      </c>
      <c r="P50" s="62">
        <f>SUMIFS('DATOS PEST12'!$E:$E,'DATOS PEST12'!$A:$A,INDICE!$C$13,'DATOS PEST12'!$D:$D,'6. RETA (No Seta) Prov-SECCION'!P$11,'DATOS PEST12'!$B:$B,'6. RETA (No Seta) Prov-SECCION'!$A50,'DATOS PEST12'!$F:$F,"R.E.AUTONOMOS (NO SETA)")</f>
        <v>121.36842105263156</v>
      </c>
      <c r="Q50" s="62">
        <f>SUMIFS('DATOS PEST12'!$E:$E,'DATOS PEST12'!$A:$A,INDICE!$C$13,'DATOS PEST12'!$D:$D,'6. RETA (No Seta) Prov-SECCION'!Q$11,'DATOS PEST12'!$B:$B,'6. RETA (No Seta) Prov-SECCION'!$A50,'DATOS PEST12'!$F:$F,"R.E.AUTONOMOS (NO SETA)")</f>
        <v>158.15789473684208</v>
      </c>
      <c r="R50" s="62">
        <f>SUMIFS('DATOS PEST12'!$E:$E,'DATOS PEST12'!$A:$A,INDICE!$C$13,'DATOS PEST12'!$D:$D,'6. RETA (No Seta) Prov-SECCION'!R$11,'DATOS PEST12'!$B:$B,'6. RETA (No Seta) Prov-SECCION'!$A50,'DATOS PEST12'!$F:$F,"R.E.AUTONOMOS (NO SETA)")</f>
        <v>0</v>
      </c>
      <c r="S50" s="62">
        <f>SUMIFS('DATOS PEST12'!$E:$E,'DATOS PEST12'!$A:$A,INDICE!$C$13,'DATOS PEST12'!$D:$D,'6. RETA (No Seta) Prov-SECCION'!S$11,'DATOS PEST12'!$B:$B,'6. RETA (No Seta) Prov-SECCION'!$A50,'DATOS PEST12'!$F:$F,"R.E.AUTONOMOS (NO SETA)")</f>
        <v>87.26315789473685</v>
      </c>
      <c r="T50" s="62">
        <f>SUMIFS('DATOS PEST12'!$E:$E,'DATOS PEST12'!$A:$A,INDICE!$C$13,'DATOS PEST12'!$D:$D,'6. RETA (No Seta) Prov-SECCION'!T$11,'DATOS PEST12'!$B:$B,'6. RETA (No Seta) Prov-SECCION'!$A50,'DATOS PEST12'!$F:$F,"R.E.AUTONOMOS (NO SETA)")</f>
        <v>37.421052631578945</v>
      </c>
      <c r="U50" s="62">
        <f>SUMIFS('DATOS PEST12'!$E:$E,'DATOS PEST12'!$A:$A,INDICE!$C$13,'DATOS PEST12'!$D:$D,'6. RETA (No Seta) Prov-SECCION'!U$11,'DATOS PEST12'!$B:$B,'6. RETA (No Seta) Prov-SECCION'!$A50,'DATOS PEST12'!$F:$F,"R.E.AUTONOMOS (NO SETA)")</f>
        <v>54.052631578947363</v>
      </c>
      <c r="V50" s="62">
        <f>SUMIFS('DATOS PEST12'!$E:$E,'DATOS PEST12'!$A:$A,INDICE!$C$13,'DATOS PEST12'!$D:$D,'6. RETA (No Seta) Prov-SECCION'!V$11,'DATOS PEST12'!$B:$B,'6. RETA (No Seta) Prov-SECCION'!$A50,'DATOS PEST12'!$F:$F,"R.E.AUTONOMOS (NO SETA)")</f>
        <v>491.10526315789468</v>
      </c>
      <c r="W50" s="62">
        <f>SUMIFS('DATOS PEST12'!$E:$E,'DATOS PEST12'!$A:$A,INDICE!$C$13,'DATOS PEST12'!$D:$D,'6. RETA (No Seta) Prov-SECCION'!W$11,'DATOS PEST12'!$B:$B,'6. RETA (No Seta) Prov-SECCION'!$A50,'DATOS PEST12'!$F:$F,"R.E.AUTONOMOS (NO SETA)")</f>
        <v>0.99999999999999956</v>
      </c>
      <c r="X50" s="62">
        <f>SUMIFS('DATOS PEST12'!$E:$E,'DATOS PEST12'!$A:$A,INDICE!$C$13,'DATOS PEST12'!$D:$D,'6. RETA (No Seta) Prov-SECCION'!X$11,'DATOS PEST12'!$B:$B,'6. RETA (No Seta) Prov-SECCION'!$A50,'DATOS PEST12'!$F:$F,"R.E.AUTONOMOS (NO SETA)")</f>
        <v>0</v>
      </c>
      <c r="Y50" s="59">
        <f>SUMIFS('DATOS PEST12'!$E:$E,'DATOS PEST12'!$A:$A,INDICE!$C$13,'DATOS PEST12'!$D:$D,'6. RETA (No Seta) Prov-SECCION'!Y$11,'DATOS PEST12'!$B:$B,'6. RETA (No Seta) Prov-SECCION'!$A50,'DATOS PEST12'!$F:$F,"R.E.AUTONOMOS (NO SETA)")</f>
        <v>0</v>
      </c>
    </row>
    <row r="51" spans="1:25" ht="15.6" x14ac:dyDescent="0.3">
      <c r="A51" s="238" t="s">
        <v>42</v>
      </c>
      <c r="B51" s="239"/>
      <c r="C51" s="66">
        <f t="shared" ref="C51:Y51" si="14">SUM(C52:C55)</f>
        <v>96348.210526315801</v>
      </c>
      <c r="D51" s="64">
        <f t="shared" si="14"/>
        <v>614.84210526315792</v>
      </c>
      <c r="E51" s="67">
        <f t="shared" si="14"/>
        <v>21.631578947368418</v>
      </c>
      <c r="F51" s="67">
        <f t="shared" si="14"/>
        <v>2774.8421052631584</v>
      </c>
      <c r="G51" s="67">
        <f t="shared" si="14"/>
        <v>18.999999999999993</v>
      </c>
      <c r="H51" s="67">
        <f t="shared" si="14"/>
        <v>33</v>
      </c>
      <c r="I51" s="67">
        <f t="shared" si="14"/>
        <v>10388.21052631579</v>
      </c>
      <c r="J51" s="67">
        <f t="shared" si="14"/>
        <v>20290.26315789474</v>
      </c>
      <c r="K51" s="67">
        <f t="shared" si="14"/>
        <v>8922.6842105263149</v>
      </c>
      <c r="L51" s="67">
        <f t="shared" si="14"/>
        <v>18753.473684210523</v>
      </c>
      <c r="M51" s="67">
        <f t="shared" si="14"/>
        <v>4379.6315789473683</v>
      </c>
      <c r="N51" s="67">
        <f t="shared" si="14"/>
        <v>633.84210526315792</v>
      </c>
      <c r="O51" s="67">
        <f t="shared" si="14"/>
        <v>1124.7894736842104</v>
      </c>
      <c r="P51" s="67">
        <f t="shared" si="14"/>
        <v>8823.2631578947367</v>
      </c>
      <c r="Q51" s="67">
        <f t="shared" si="14"/>
        <v>5024.5263157894733</v>
      </c>
      <c r="R51" s="67">
        <f t="shared" si="14"/>
        <v>19.684210526315791</v>
      </c>
      <c r="S51" s="67">
        <f t="shared" si="14"/>
        <v>3080.6842105263154</v>
      </c>
      <c r="T51" s="67">
        <f t="shared" si="14"/>
        <v>2048.5789473684213</v>
      </c>
      <c r="U51" s="67">
        <f t="shared" si="14"/>
        <v>1850.2105263157898</v>
      </c>
      <c r="V51" s="67">
        <f t="shared" si="14"/>
        <v>7527.0526315789475</v>
      </c>
      <c r="W51" s="67">
        <f t="shared" si="14"/>
        <v>10.999999999999996</v>
      </c>
      <c r="X51" s="67">
        <f t="shared" si="14"/>
        <v>6.9999999999999973</v>
      </c>
      <c r="Y51" s="66">
        <f t="shared" si="14"/>
        <v>0</v>
      </c>
    </row>
    <row r="52" spans="1:25" ht="15.6" x14ac:dyDescent="0.3">
      <c r="A52" s="6">
        <v>8</v>
      </c>
      <c r="B52" s="7" t="s">
        <v>2</v>
      </c>
      <c r="C52" s="59">
        <f t="shared" ref="C52:C55" si="15">SUM(D52:Y52)</f>
        <v>73918.263157894733</v>
      </c>
      <c r="D52" s="60">
        <f>SUMIFS('DATOS PEST12'!$E:$E,'DATOS PEST12'!$A:$A,INDICE!$C$13,'DATOS PEST12'!$D:$D,'6. RETA (No Seta) Prov-SECCION'!D$11,'DATOS PEST12'!$B:$B,'6. RETA (No Seta) Prov-SECCION'!$A52,'DATOS PEST12'!$F:$F,"R.E.AUTONOMOS (NO SETA)")</f>
        <v>131.94736842105263</v>
      </c>
      <c r="E52" s="62">
        <f>SUMIFS('DATOS PEST12'!$E:$E,'DATOS PEST12'!$A:$A,INDICE!$C$13,'DATOS PEST12'!$D:$D,'6. RETA (No Seta) Prov-SECCION'!E$11,'DATOS PEST12'!$B:$B,'6. RETA (No Seta) Prov-SECCION'!$A52,'DATOS PEST12'!$F:$F,"R.E.AUTONOMOS (NO SETA)")</f>
        <v>16.684210526315788</v>
      </c>
      <c r="F52" s="62">
        <f>SUMIFS('DATOS PEST12'!$E:$E,'DATOS PEST12'!$A:$A,INDICE!$C$13,'DATOS PEST12'!$D:$D,'6. RETA (No Seta) Prov-SECCION'!F$11,'DATOS PEST12'!$B:$B,'6. RETA (No Seta) Prov-SECCION'!$A52,'DATOS PEST12'!$F:$F,"R.E.AUTONOMOS (NO SETA)")</f>
        <v>2079.2105263157896</v>
      </c>
      <c r="G52" s="62">
        <f>SUMIFS('DATOS PEST12'!$E:$E,'DATOS PEST12'!$A:$A,INDICE!$C$13,'DATOS PEST12'!$D:$D,'6. RETA (No Seta) Prov-SECCION'!G$11,'DATOS PEST12'!$B:$B,'6. RETA (No Seta) Prov-SECCION'!$A52,'DATOS PEST12'!$F:$F,"R.E.AUTONOMOS (NO SETA)")</f>
        <v>10.999999999999996</v>
      </c>
      <c r="H52" s="62">
        <f>SUMIFS('DATOS PEST12'!$E:$E,'DATOS PEST12'!$A:$A,INDICE!$C$13,'DATOS PEST12'!$D:$D,'6. RETA (No Seta) Prov-SECCION'!H$11,'DATOS PEST12'!$B:$B,'6. RETA (No Seta) Prov-SECCION'!$A52,'DATOS PEST12'!$F:$F,"R.E.AUTONOMOS (NO SETA)")</f>
        <v>20.000000000000004</v>
      </c>
      <c r="I52" s="62">
        <f>SUMIFS('DATOS PEST12'!$E:$E,'DATOS PEST12'!$A:$A,INDICE!$C$13,'DATOS PEST12'!$D:$D,'6. RETA (No Seta) Prov-SECCION'!I$11,'DATOS PEST12'!$B:$B,'6. RETA (No Seta) Prov-SECCION'!$A52,'DATOS PEST12'!$F:$F,"R.E.AUTONOMOS (NO SETA)")</f>
        <v>7053.4736842105267</v>
      </c>
      <c r="J52" s="62">
        <f>SUMIFS('DATOS PEST12'!$E:$E,'DATOS PEST12'!$A:$A,INDICE!$C$13,'DATOS PEST12'!$D:$D,'6. RETA (No Seta) Prov-SECCION'!J$11,'DATOS PEST12'!$B:$B,'6. RETA (No Seta) Prov-SECCION'!$A52,'DATOS PEST12'!$F:$F,"R.E.AUTONOMOS (NO SETA)")</f>
        <v>15287.736842105263</v>
      </c>
      <c r="K52" s="62">
        <f>SUMIFS('DATOS PEST12'!$E:$E,'DATOS PEST12'!$A:$A,INDICE!$C$13,'DATOS PEST12'!$D:$D,'6. RETA (No Seta) Prov-SECCION'!K$11,'DATOS PEST12'!$B:$B,'6. RETA (No Seta) Prov-SECCION'!$A52,'DATOS PEST12'!$F:$F,"R.E.AUTONOMOS (NO SETA)")</f>
        <v>6704.6842105263158</v>
      </c>
      <c r="L52" s="62">
        <f>SUMIFS('DATOS PEST12'!$E:$E,'DATOS PEST12'!$A:$A,INDICE!$C$13,'DATOS PEST12'!$D:$D,'6. RETA (No Seta) Prov-SECCION'!L$11,'DATOS PEST12'!$B:$B,'6. RETA (No Seta) Prov-SECCION'!$A52,'DATOS PEST12'!$F:$F,"R.E.AUTONOMOS (NO SETA)")</f>
        <v>14112.368421052628</v>
      </c>
      <c r="M52" s="62">
        <f>SUMIFS('DATOS PEST12'!$E:$E,'DATOS PEST12'!$A:$A,INDICE!$C$13,'DATOS PEST12'!$D:$D,'6. RETA (No Seta) Prov-SECCION'!M$11,'DATOS PEST12'!$B:$B,'6. RETA (No Seta) Prov-SECCION'!$A52,'DATOS PEST12'!$F:$F,"R.E.AUTONOMOS (NO SETA)")</f>
        <v>3858.3157894736842</v>
      </c>
      <c r="N52" s="62">
        <f>SUMIFS('DATOS PEST12'!$E:$E,'DATOS PEST12'!$A:$A,INDICE!$C$13,'DATOS PEST12'!$D:$D,'6. RETA (No Seta) Prov-SECCION'!N$11,'DATOS PEST12'!$B:$B,'6. RETA (No Seta) Prov-SECCION'!$A52,'DATOS PEST12'!$F:$F,"R.E.AUTONOMOS (NO SETA)")</f>
        <v>515.47368421052624</v>
      </c>
      <c r="O52" s="62">
        <f>SUMIFS('DATOS PEST12'!$E:$E,'DATOS PEST12'!$A:$A,INDICE!$C$13,'DATOS PEST12'!$D:$D,'6. RETA (No Seta) Prov-SECCION'!O$11,'DATOS PEST12'!$B:$B,'6. RETA (No Seta) Prov-SECCION'!$A52,'DATOS PEST12'!$F:$F,"R.E.AUTONOMOS (NO SETA)")</f>
        <v>751.73684210526312</v>
      </c>
      <c r="P52" s="62">
        <f>SUMIFS('DATOS PEST12'!$E:$E,'DATOS PEST12'!$A:$A,INDICE!$C$13,'DATOS PEST12'!$D:$D,'6. RETA (No Seta) Prov-SECCION'!P$11,'DATOS PEST12'!$B:$B,'6. RETA (No Seta) Prov-SECCION'!$A52,'DATOS PEST12'!$F:$F,"R.E.AUTONOMOS (NO SETA)")</f>
        <v>7910.6842105263149</v>
      </c>
      <c r="Q52" s="62">
        <f>SUMIFS('DATOS PEST12'!$E:$E,'DATOS PEST12'!$A:$A,INDICE!$C$13,'DATOS PEST12'!$D:$D,'6. RETA (No Seta) Prov-SECCION'!Q$11,'DATOS PEST12'!$B:$B,'6. RETA (No Seta) Prov-SECCION'!$A52,'DATOS PEST12'!$F:$F,"R.E.AUTONOMOS (NO SETA)")</f>
        <v>3827.5263157894738</v>
      </c>
      <c r="R52" s="62">
        <f>SUMIFS('DATOS PEST12'!$E:$E,'DATOS PEST12'!$A:$A,INDICE!$C$13,'DATOS PEST12'!$D:$D,'6. RETA (No Seta) Prov-SECCION'!R$11,'DATOS PEST12'!$B:$B,'6. RETA (No Seta) Prov-SECCION'!$A52,'DATOS PEST12'!$F:$F,"R.E.AUTONOMOS (NO SETA)")</f>
        <v>16.684210526315791</v>
      </c>
      <c r="S52" s="62">
        <f>SUMIFS('DATOS PEST12'!$E:$E,'DATOS PEST12'!$A:$A,INDICE!$C$13,'DATOS PEST12'!$D:$D,'6. RETA (No Seta) Prov-SECCION'!S$11,'DATOS PEST12'!$B:$B,'6. RETA (No Seta) Prov-SECCION'!$A52,'DATOS PEST12'!$F:$F,"R.E.AUTONOMOS (NO SETA)")</f>
        <v>2503.5789473684208</v>
      </c>
      <c r="T52" s="62">
        <f>SUMIFS('DATOS PEST12'!$E:$E,'DATOS PEST12'!$A:$A,INDICE!$C$13,'DATOS PEST12'!$D:$D,'6. RETA (No Seta) Prov-SECCION'!T$11,'DATOS PEST12'!$B:$B,'6. RETA (No Seta) Prov-SECCION'!$A52,'DATOS PEST12'!$F:$F,"R.E.AUTONOMOS (NO SETA)")</f>
        <v>1680.2105263157896</v>
      </c>
      <c r="U52" s="62">
        <f>SUMIFS('DATOS PEST12'!$E:$E,'DATOS PEST12'!$A:$A,INDICE!$C$13,'DATOS PEST12'!$D:$D,'6. RETA (No Seta) Prov-SECCION'!U$11,'DATOS PEST12'!$B:$B,'6. RETA (No Seta) Prov-SECCION'!$A52,'DATOS PEST12'!$F:$F,"R.E.AUTONOMOS (NO SETA)")</f>
        <v>1514.9473684210529</v>
      </c>
      <c r="V52" s="62">
        <f>SUMIFS('DATOS PEST12'!$E:$E,'DATOS PEST12'!$A:$A,INDICE!$C$13,'DATOS PEST12'!$D:$D,'6. RETA (No Seta) Prov-SECCION'!V$11,'DATOS PEST12'!$B:$B,'6. RETA (No Seta) Prov-SECCION'!$A52,'DATOS PEST12'!$F:$F,"R.E.AUTONOMOS (NO SETA)")</f>
        <v>5911</v>
      </c>
      <c r="W52" s="62">
        <f>SUMIFS('DATOS PEST12'!$E:$E,'DATOS PEST12'!$A:$A,INDICE!$C$13,'DATOS PEST12'!$D:$D,'6. RETA (No Seta) Prov-SECCION'!W$11,'DATOS PEST12'!$B:$B,'6. RETA (No Seta) Prov-SECCION'!$A52,'DATOS PEST12'!$F:$F,"R.E.AUTONOMOS (NO SETA)")</f>
        <v>5.9999999999999973</v>
      </c>
      <c r="X52" s="62">
        <f>SUMIFS('DATOS PEST12'!$E:$E,'DATOS PEST12'!$A:$A,INDICE!$C$13,'DATOS PEST12'!$D:$D,'6. RETA (No Seta) Prov-SECCION'!X$11,'DATOS PEST12'!$B:$B,'6. RETA (No Seta) Prov-SECCION'!$A52,'DATOS PEST12'!$F:$F,"R.E.AUTONOMOS (NO SETA)")</f>
        <v>4.9999999999999982</v>
      </c>
      <c r="Y52" s="59">
        <f>SUMIFS('DATOS PEST12'!$E:$E,'DATOS PEST12'!$A:$A,INDICE!$C$13,'DATOS PEST12'!$D:$D,'6. RETA (No Seta) Prov-SECCION'!Y$11,'DATOS PEST12'!$B:$B,'6. RETA (No Seta) Prov-SECCION'!$A52,'DATOS PEST12'!$F:$F,"R.E.AUTONOMOS (NO SETA)")</f>
        <v>0</v>
      </c>
    </row>
    <row r="53" spans="1:25" ht="15.6" x14ac:dyDescent="0.3">
      <c r="A53" s="8">
        <v>17</v>
      </c>
      <c r="B53" s="9" t="s">
        <v>6</v>
      </c>
      <c r="C53" s="59">
        <f t="shared" si="15"/>
        <v>10200.684210526317</v>
      </c>
      <c r="D53" s="60">
        <f>SUMIFS('DATOS PEST12'!$E:$E,'DATOS PEST12'!$A:$A,INDICE!$C$13,'DATOS PEST12'!$D:$D,'6. RETA (No Seta) Prov-SECCION'!D$11,'DATOS PEST12'!$B:$B,'6. RETA (No Seta) Prov-SECCION'!$A53,'DATOS PEST12'!$F:$F,"R.E.AUTONOMOS (NO SETA)")</f>
        <v>236.42105263157899</v>
      </c>
      <c r="E53" s="62">
        <f>SUMIFS('DATOS PEST12'!$E:$E,'DATOS PEST12'!$A:$A,INDICE!$C$13,'DATOS PEST12'!$D:$D,'6. RETA (No Seta) Prov-SECCION'!E$11,'DATOS PEST12'!$B:$B,'6. RETA (No Seta) Prov-SECCION'!$A53,'DATOS PEST12'!$F:$F,"R.E.AUTONOMOS (NO SETA)")</f>
        <v>1.9999999999999991</v>
      </c>
      <c r="F53" s="62">
        <f>SUMIFS('DATOS PEST12'!$E:$E,'DATOS PEST12'!$A:$A,INDICE!$C$13,'DATOS PEST12'!$D:$D,'6. RETA (No Seta) Prov-SECCION'!F$11,'DATOS PEST12'!$B:$B,'6. RETA (No Seta) Prov-SECCION'!$A53,'DATOS PEST12'!$F:$F,"R.E.AUTONOMOS (NO SETA)")</f>
        <v>330.89473684210526</v>
      </c>
      <c r="G53" s="62">
        <f>SUMIFS('DATOS PEST12'!$E:$E,'DATOS PEST12'!$A:$A,INDICE!$C$13,'DATOS PEST12'!$D:$D,'6. RETA (No Seta) Prov-SECCION'!G$11,'DATOS PEST12'!$B:$B,'6. RETA (No Seta) Prov-SECCION'!$A53,'DATOS PEST12'!$F:$F,"R.E.AUTONOMOS (NO SETA)")</f>
        <v>0.99999999999999956</v>
      </c>
      <c r="H53" s="62">
        <f>SUMIFS('DATOS PEST12'!$E:$E,'DATOS PEST12'!$A:$A,INDICE!$C$13,'DATOS PEST12'!$D:$D,'6. RETA (No Seta) Prov-SECCION'!H$11,'DATOS PEST12'!$B:$B,'6. RETA (No Seta) Prov-SECCION'!$A53,'DATOS PEST12'!$F:$F,"R.E.AUTONOMOS (NO SETA)")</f>
        <v>7</v>
      </c>
      <c r="I53" s="62">
        <f>SUMIFS('DATOS PEST12'!$E:$E,'DATOS PEST12'!$A:$A,INDICE!$C$13,'DATOS PEST12'!$D:$D,'6. RETA (No Seta) Prov-SECCION'!I$11,'DATOS PEST12'!$B:$B,'6. RETA (No Seta) Prov-SECCION'!$A53,'DATOS PEST12'!$F:$F,"R.E.AUTONOMOS (NO SETA)")</f>
        <v>1530.6842105263161</v>
      </c>
      <c r="J53" s="62">
        <f>SUMIFS('DATOS PEST12'!$E:$E,'DATOS PEST12'!$A:$A,INDICE!$C$13,'DATOS PEST12'!$D:$D,'6. RETA (No Seta) Prov-SECCION'!J$11,'DATOS PEST12'!$B:$B,'6. RETA (No Seta) Prov-SECCION'!$A53,'DATOS PEST12'!$F:$F,"R.E.AUTONOMOS (NO SETA)")</f>
        <v>2323.1578947368421</v>
      </c>
      <c r="K53" s="62">
        <f>SUMIFS('DATOS PEST12'!$E:$E,'DATOS PEST12'!$A:$A,INDICE!$C$13,'DATOS PEST12'!$D:$D,'6. RETA (No Seta) Prov-SECCION'!K$11,'DATOS PEST12'!$B:$B,'6. RETA (No Seta) Prov-SECCION'!$A53,'DATOS PEST12'!$F:$F,"R.E.AUTONOMOS (NO SETA)")</f>
        <v>938.63157894736844</v>
      </c>
      <c r="L53" s="62">
        <f>SUMIFS('DATOS PEST12'!$E:$E,'DATOS PEST12'!$A:$A,INDICE!$C$13,'DATOS PEST12'!$D:$D,'6. RETA (No Seta) Prov-SECCION'!L$11,'DATOS PEST12'!$B:$B,'6. RETA (No Seta) Prov-SECCION'!$A53,'DATOS PEST12'!$F:$F,"R.E.AUTONOMOS (NO SETA)")</f>
        <v>1850.4736842105262</v>
      </c>
      <c r="M53" s="62">
        <f>SUMIFS('DATOS PEST12'!$E:$E,'DATOS PEST12'!$A:$A,INDICE!$C$13,'DATOS PEST12'!$D:$D,'6. RETA (No Seta) Prov-SECCION'!M$11,'DATOS PEST12'!$B:$B,'6. RETA (No Seta) Prov-SECCION'!$A53,'DATOS PEST12'!$F:$F,"R.E.AUTONOMOS (NO SETA)")</f>
        <v>247.84210526315792</v>
      </c>
      <c r="N53" s="62">
        <f>SUMIFS('DATOS PEST12'!$E:$E,'DATOS PEST12'!$A:$A,INDICE!$C$13,'DATOS PEST12'!$D:$D,'6. RETA (No Seta) Prov-SECCION'!N$11,'DATOS PEST12'!$B:$B,'6. RETA (No Seta) Prov-SECCION'!$A53,'DATOS PEST12'!$F:$F,"R.E.AUTONOMOS (NO SETA)")</f>
        <v>53.473684210526322</v>
      </c>
      <c r="O53" s="62">
        <f>SUMIFS('DATOS PEST12'!$E:$E,'DATOS PEST12'!$A:$A,INDICE!$C$13,'DATOS PEST12'!$D:$D,'6. RETA (No Seta) Prov-SECCION'!O$11,'DATOS PEST12'!$B:$B,'6. RETA (No Seta) Prov-SECCION'!$A53,'DATOS PEST12'!$F:$F,"R.E.AUTONOMOS (NO SETA)")</f>
        <v>243.15789473684214</v>
      </c>
      <c r="P53" s="62">
        <f>SUMIFS('DATOS PEST12'!$E:$E,'DATOS PEST12'!$A:$A,INDICE!$C$13,'DATOS PEST12'!$D:$D,'6. RETA (No Seta) Prov-SECCION'!P$11,'DATOS PEST12'!$B:$B,'6. RETA (No Seta) Prov-SECCION'!$A53,'DATOS PEST12'!$F:$F,"R.E.AUTONOMOS (NO SETA)")</f>
        <v>476.26315789473682</v>
      </c>
      <c r="Q53" s="62">
        <f>SUMIFS('DATOS PEST12'!$E:$E,'DATOS PEST12'!$A:$A,INDICE!$C$13,'DATOS PEST12'!$D:$D,'6. RETA (No Seta) Prov-SECCION'!Q$11,'DATOS PEST12'!$B:$B,'6. RETA (No Seta) Prov-SECCION'!$A53,'DATOS PEST12'!$F:$F,"R.E.AUTONOMOS (NO SETA)")</f>
        <v>631.63157894736833</v>
      </c>
      <c r="R53" s="62">
        <f>SUMIFS('DATOS PEST12'!$E:$E,'DATOS PEST12'!$A:$A,INDICE!$C$13,'DATOS PEST12'!$D:$D,'6. RETA (No Seta) Prov-SECCION'!R$11,'DATOS PEST12'!$B:$B,'6. RETA (No Seta) Prov-SECCION'!$A53,'DATOS PEST12'!$F:$F,"R.E.AUTONOMOS (NO SETA)")</f>
        <v>0.99999999999999956</v>
      </c>
      <c r="S53" s="62">
        <f>SUMIFS('DATOS PEST12'!$E:$E,'DATOS PEST12'!$A:$A,INDICE!$C$13,'DATOS PEST12'!$D:$D,'6. RETA (No Seta) Prov-SECCION'!S$11,'DATOS PEST12'!$B:$B,'6. RETA (No Seta) Prov-SECCION'!$A53,'DATOS PEST12'!$F:$F,"R.E.AUTONOMOS (NO SETA)")</f>
        <v>266.84210526315792</v>
      </c>
      <c r="T53" s="62">
        <f>SUMIFS('DATOS PEST12'!$E:$E,'DATOS PEST12'!$A:$A,INDICE!$C$13,'DATOS PEST12'!$D:$D,'6. RETA (No Seta) Prov-SECCION'!T$11,'DATOS PEST12'!$B:$B,'6. RETA (No Seta) Prov-SECCION'!$A53,'DATOS PEST12'!$F:$F,"R.E.AUTONOMOS (NO SETA)")</f>
        <v>181.52631578947373</v>
      </c>
      <c r="U53" s="62">
        <f>SUMIFS('DATOS PEST12'!$E:$E,'DATOS PEST12'!$A:$A,INDICE!$C$13,'DATOS PEST12'!$D:$D,'6. RETA (No Seta) Prov-SECCION'!U$11,'DATOS PEST12'!$B:$B,'6. RETA (No Seta) Prov-SECCION'!$A53,'DATOS PEST12'!$F:$F,"R.E.AUTONOMOS (NO SETA)")</f>
        <v>173.26315789473682</v>
      </c>
      <c r="V53" s="62">
        <f>SUMIFS('DATOS PEST12'!$E:$E,'DATOS PEST12'!$A:$A,INDICE!$C$13,'DATOS PEST12'!$D:$D,'6. RETA (No Seta) Prov-SECCION'!V$11,'DATOS PEST12'!$B:$B,'6. RETA (No Seta) Prov-SECCION'!$A53,'DATOS PEST12'!$F:$F,"R.E.AUTONOMOS (NO SETA)")</f>
        <v>698.42105263157885</v>
      </c>
      <c r="W53" s="62">
        <f>SUMIFS('DATOS PEST12'!$E:$E,'DATOS PEST12'!$A:$A,INDICE!$C$13,'DATOS PEST12'!$D:$D,'6. RETA (No Seta) Prov-SECCION'!W$11,'DATOS PEST12'!$B:$B,'6. RETA (No Seta) Prov-SECCION'!$A53,'DATOS PEST12'!$F:$F,"R.E.AUTONOMOS (NO SETA)")</f>
        <v>5</v>
      </c>
      <c r="X53" s="62">
        <f>SUMIFS('DATOS PEST12'!$E:$E,'DATOS PEST12'!$A:$A,INDICE!$C$13,'DATOS PEST12'!$D:$D,'6. RETA (No Seta) Prov-SECCION'!X$11,'DATOS PEST12'!$B:$B,'6. RETA (No Seta) Prov-SECCION'!$A53,'DATOS PEST12'!$F:$F,"R.E.AUTONOMOS (NO SETA)")</f>
        <v>1.9999999999999991</v>
      </c>
      <c r="Y53" s="59">
        <f>SUMIFS('DATOS PEST12'!$E:$E,'DATOS PEST12'!$A:$A,INDICE!$C$13,'DATOS PEST12'!$D:$D,'6. RETA (No Seta) Prov-SECCION'!Y$11,'DATOS PEST12'!$B:$B,'6. RETA (No Seta) Prov-SECCION'!$A53,'DATOS PEST12'!$F:$F,"R.E.AUTONOMOS (NO SETA)")</f>
        <v>0</v>
      </c>
    </row>
    <row r="54" spans="1:25" ht="15.6" x14ac:dyDescent="0.3">
      <c r="A54" s="8">
        <v>25</v>
      </c>
      <c r="B54" s="9" t="s">
        <v>12</v>
      </c>
      <c r="C54" s="59">
        <f t="shared" si="15"/>
        <v>3640.6315789473683</v>
      </c>
      <c r="D54" s="60">
        <f>SUMIFS('DATOS PEST12'!$E:$E,'DATOS PEST12'!$A:$A,INDICE!$C$13,'DATOS PEST12'!$D:$D,'6. RETA (No Seta) Prov-SECCION'!D$11,'DATOS PEST12'!$B:$B,'6. RETA (No Seta) Prov-SECCION'!$A54,'DATOS PEST12'!$F:$F,"R.E.AUTONOMOS (NO SETA)")</f>
        <v>122.68421052631577</v>
      </c>
      <c r="E54" s="62">
        <f>SUMIFS('DATOS PEST12'!$E:$E,'DATOS PEST12'!$A:$A,INDICE!$C$13,'DATOS PEST12'!$D:$D,'6. RETA (No Seta) Prov-SECCION'!E$11,'DATOS PEST12'!$B:$B,'6. RETA (No Seta) Prov-SECCION'!$A54,'DATOS PEST12'!$F:$F,"R.E.AUTONOMOS (NO SETA)")</f>
        <v>0</v>
      </c>
      <c r="F54" s="62">
        <f>SUMIFS('DATOS PEST12'!$E:$E,'DATOS PEST12'!$A:$A,INDICE!$C$13,'DATOS PEST12'!$D:$D,'6. RETA (No Seta) Prov-SECCION'!F$11,'DATOS PEST12'!$B:$B,'6. RETA (No Seta) Prov-SECCION'!$A54,'DATOS PEST12'!$F:$F,"R.E.AUTONOMOS (NO SETA)")</f>
        <v>138</v>
      </c>
      <c r="G54" s="62">
        <f>SUMIFS('DATOS PEST12'!$E:$E,'DATOS PEST12'!$A:$A,INDICE!$C$13,'DATOS PEST12'!$D:$D,'6. RETA (No Seta) Prov-SECCION'!G$11,'DATOS PEST12'!$B:$B,'6. RETA (No Seta) Prov-SECCION'!$A54,'DATOS PEST12'!$F:$F,"R.E.AUTONOMOS (NO SETA)")</f>
        <v>0.99999999999999956</v>
      </c>
      <c r="H54" s="62">
        <f>SUMIFS('DATOS PEST12'!$E:$E,'DATOS PEST12'!$A:$A,INDICE!$C$13,'DATOS PEST12'!$D:$D,'6. RETA (No Seta) Prov-SECCION'!H$11,'DATOS PEST12'!$B:$B,'6. RETA (No Seta) Prov-SECCION'!$A54,'DATOS PEST12'!$F:$F,"R.E.AUTONOMOS (NO SETA)")</f>
        <v>0.99999999999999956</v>
      </c>
      <c r="I54" s="62">
        <f>SUMIFS('DATOS PEST12'!$E:$E,'DATOS PEST12'!$A:$A,INDICE!$C$13,'DATOS PEST12'!$D:$D,'6. RETA (No Seta) Prov-SECCION'!I$11,'DATOS PEST12'!$B:$B,'6. RETA (No Seta) Prov-SECCION'!$A54,'DATOS PEST12'!$F:$F,"R.E.AUTONOMOS (NO SETA)")</f>
        <v>527.42105263157896</v>
      </c>
      <c r="J54" s="62">
        <f>SUMIFS('DATOS PEST12'!$E:$E,'DATOS PEST12'!$A:$A,INDICE!$C$13,'DATOS PEST12'!$D:$D,'6. RETA (No Seta) Prov-SECCION'!J$11,'DATOS PEST12'!$B:$B,'6. RETA (No Seta) Prov-SECCION'!$A54,'DATOS PEST12'!$F:$F,"R.E.AUTONOMOS (NO SETA)")</f>
        <v>775.94736842105249</v>
      </c>
      <c r="K54" s="62">
        <f>SUMIFS('DATOS PEST12'!$E:$E,'DATOS PEST12'!$A:$A,INDICE!$C$13,'DATOS PEST12'!$D:$D,'6. RETA (No Seta) Prov-SECCION'!K$11,'DATOS PEST12'!$B:$B,'6. RETA (No Seta) Prov-SECCION'!$A54,'DATOS PEST12'!$F:$F,"R.E.AUTONOMOS (NO SETA)")</f>
        <v>541.26315789473699</v>
      </c>
      <c r="L54" s="62">
        <f>SUMIFS('DATOS PEST12'!$E:$E,'DATOS PEST12'!$A:$A,INDICE!$C$13,'DATOS PEST12'!$D:$D,'6. RETA (No Seta) Prov-SECCION'!L$11,'DATOS PEST12'!$B:$B,'6. RETA (No Seta) Prov-SECCION'!$A54,'DATOS PEST12'!$F:$F,"R.E.AUTONOMOS (NO SETA)")</f>
        <v>818.05263157894728</v>
      </c>
      <c r="M54" s="62">
        <f>SUMIFS('DATOS PEST12'!$E:$E,'DATOS PEST12'!$A:$A,INDICE!$C$13,'DATOS PEST12'!$D:$D,'6. RETA (No Seta) Prov-SECCION'!M$11,'DATOS PEST12'!$B:$B,'6. RETA (No Seta) Prov-SECCION'!$A54,'DATOS PEST12'!$F:$F,"R.E.AUTONOMOS (NO SETA)")</f>
        <v>49.315789473684205</v>
      </c>
      <c r="N54" s="62">
        <f>SUMIFS('DATOS PEST12'!$E:$E,'DATOS PEST12'!$A:$A,INDICE!$C$13,'DATOS PEST12'!$D:$D,'6. RETA (No Seta) Prov-SECCION'!N$11,'DATOS PEST12'!$B:$B,'6. RETA (No Seta) Prov-SECCION'!$A54,'DATOS PEST12'!$F:$F,"R.E.AUTONOMOS (NO SETA)")</f>
        <v>8</v>
      </c>
      <c r="O54" s="62">
        <f>SUMIFS('DATOS PEST12'!$E:$E,'DATOS PEST12'!$A:$A,INDICE!$C$13,'DATOS PEST12'!$D:$D,'6. RETA (No Seta) Prov-SECCION'!O$11,'DATOS PEST12'!$B:$B,'6. RETA (No Seta) Prov-SECCION'!$A54,'DATOS PEST12'!$F:$F,"R.E.AUTONOMOS (NO SETA)")</f>
        <v>11.999999999999998</v>
      </c>
      <c r="P54" s="62">
        <f>SUMIFS('DATOS PEST12'!$E:$E,'DATOS PEST12'!$A:$A,INDICE!$C$13,'DATOS PEST12'!$D:$D,'6. RETA (No Seta) Prov-SECCION'!P$11,'DATOS PEST12'!$B:$B,'6. RETA (No Seta) Prov-SECCION'!$A54,'DATOS PEST12'!$F:$F,"R.E.AUTONOMOS (NO SETA)")</f>
        <v>68.84210526315789</v>
      </c>
      <c r="Q54" s="62">
        <f>SUMIFS('DATOS PEST12'!$E:$E,'DATOS PEST12'!$A:$A,INDICE!$C$13,'DATOS PEST12'!$D:$D,'6. RETA (No Seta) Prov-SECCION'!Q$11,'DATOS PEST12'!$B:$B,'6. RETA (No Seta) Prov-SECCION'!$A54,'DATOS PEST12'!$F:$F,"R.E.AUTONOMOS (NO SETA)")</f>
        <v>144.78947368421052</v>
      </c>
      <c r="R54" s="62">
        <f>SUMIFS('DATOS PEST12'!$E:$E,'DATOS PEST12'!$A:$A,INDICE!$C$13,'DATOS PEST12'!$D:$D,'6. RETA (No Seta) Prov-SECCION'!R$11,'DATOS PEST12'!$B:$B,'6. RETA (No Seta) Prov-SECCION'!$A54,'DATOS PEST12'!$F:$F,"R.E.AUTONOMOS (NO SETA)")</f>
        <v>0.99999999999999956</v>
      </c>
      <c r="S54" s="62">
        <f>SUMIFS('DATOS PEST12'!$E:$E,'DATOS PEST12'!$A:$A,INDICE!$C$13,'DATOS PEST12'!$D:$D,'6. RETA (No Seta) Prov-SECCION'!S$11,'DATOS PEST12'!$B:$B,'6. RETA (No Seta) Prov-SECCION'!$A54,'DATOS PEST12'!$F:$F,"R.E.AUTONOMOS (NO SETA)")</f>
        <v>66</v>
      </c>
      <c r="T54" s="62">
        <f>SUMIFS('DATOS PEST12'!$E:$E,'DATOS PEST12'!$A:$A,INDICE!$C$13,'DATOS PEST12'!$D:$D,'6. RETA (No Seta) Prov-SECCION'!T$11,'DATOS PEST12'!$B:$B,'6. RETA (No Seta) Prov-SECCION'!$A54,'DATOS PEST12'!$F:$F,"R.E.AUTONOMOS (NO SETA)")</f>
        <v>36.684210526315788</v>
      </c>
      <c r="U54" s="62">
        <f>SUMIFS('DATOS PEST12'!$E:$E,'DATOS PEST12'!$A:$A,INDICE!$C$13,'DATOS PEST12'!$D:$D,'6. RETA (No Seta) Prov-SECCION'!U$11,'DATOS PEST12'!$B:$B,'6. RETA (No Seta) Prov-SECCION'!$A54,'DATOS PEST12'!$F:$F,"R.E.AUTONOMOS (NO SETA)")</f>
        <v>35</v>
      </c>
      <c r="V54" s="62">
        <f>SUMIFS('DATOS PEST12'!$E:$E,'DATOS PEST12'!$A:$A,INDICE!$C$13,'DATOS PEST12'!$D:$D,'6. RETA (No Seta) Prov-SECCION'!V$11,'DATOS PEST12'!$B:$B,'6. RETA (No Seta) Prov-SECCION'!$A54,'DATOS PEST12'!$F:$F,"R.E.AUTONOMOS (NO SETA)")</f>
        <v>293.63157894736855</v>
      </c>
      <c r="W54" s="62">
        <f>SUMIFS('DATOS PEST12'!$E:$E,'DATOS PEST12'!$A:$A,INDICE!$C$13,'DATOS PEST12'!$D:$D,'6. RETA (No Seta) Prov-SECCION'!W$11,'DATOS PEST12'!$B:$B,'6. RETA (No Seta) Prov-SECCION'!$A54,'DATOS PEST12'!$F:$F,"R.E.AUTONOMOS (NO SETA)")</f>
        <v>0</v>
      </c>
      <c r="X54" s="62">
        <f>SUMIFS('DATOS PEST12'!$E:$E,'DATOS PEST12'!$A:$A,INDICE!$C$13,'DATOS PEST12'!$D:$D,'6. RETA (No Seta) Prov-SECCION'!X$11,'DATOS PEST12'!$B:$B,'6. RETA (No Seta) Prov-SECCION'!$A54,'DATOS PEST12'!$F:$F,"R.E.AUTONOMOS (NO SETA)")</f>
        <v>0</v>
      </c>
      <c r="Y54" s="59">
        <f>SUMIFS('DATOS PEST12'!$E:$E,'DATOS PEST12'!$A:$A,INDICE!$C$13,'DATOS PEST12'!$D:$D,'6. RETA (No Seta) Prov-SECCION'!Y$11,'DATOS PEST12'!$B:$B,'6. RETA (No Seta) Prov-SECCION'!$A54,'DATOS PEST12'!$F:$F,"R.E.AUTONOMOS (NO SETA)")</f>
        <v>0</v>
      </c>
    </row>
    <row r="55" spans="1:25" ht="15.6" x14ac:dyDescent="0.3">
      <c r="A55" s="10">
        <v>43</v>
      </c>
      <c r="B55" s="11" t="s">
        <v>25</v>
      </c>
      <c r="C55" s="59">
        <f t="shared" si="15"/>
        <v>8588.6315789473683</v>
      </c>
      <c r="D55" s="60">
        <f>SUMIFS('DATOS PEST12'!$E:$E,'DATOS PEST12'!$A:$A,INDICE!$C$13,'DATOS PEST12'!$D:$D,'6. RETA (No Seta) Prov-SECCION'!D$11,'DATOS PEST12'!$B:$B,'6. RETA (No Seta) Prov-SECCION'!$A55,'DATOS PEST12'!$F:$F,"R.E.AUTONOMOS (NO SETA)")</f>
        <v>123.78947368421055</v>
      </c>
      <c r="E55" s="62">
        <f>SUMIFS('DATOS PEST12'!$E:$E,'DATOS PEST12'!$A:$A,INDICE!$C$13,'DATOS PEST12'!$D:$D,'6. RETA (No Seta) Prov-SECCION'!E$11,'DATOS PEST12'!$B:$B,'6. RETA (No Seta) Prov-SECCION'!$A55,'DATOS PEST12'!$F:$F,"R.E.AUTONOMOS (NO SETA)")</f>
        <v>2.9473684210526301</v>
      </c>
      <c r="F55" s="62">
        <f>SUMIFS('DATOS PEST12'!$E:$E,'DATOS PEST12'!$A:$A,INDICE!$C$13,'DATOS PEST12'!$D:$D,'6. RETA (No Seta) Prov-SECCION'!F$11,'DATOS PEST12'!$B:$B,'6. RETA (No Seta) Prov-SECCION'!$A55,'DATOS PEST12'!$F:$F,"R.E.AUTONOMOS (NO SETA)")</f>
        <v>226.73684210526312</v>
      </c>
      <c r="G55" s="62">
        <f>SUMIFS('DATOS PEST12'!$E:$E,'DATOS PEST12'!$A:$A,INDICE!$C$13,'DATOS PEST12'!$D:$D,'6. RETA (No Seta) Prov-SECCION'!G$11,'DATOS PEST12'!$B:$B,'6. RETA (No Seta) Prov-SECCION'!$A55,'DATOS PEST12'!$F:$F,"R.E.AUTONOMOS (NO SETA)")</f>
        <v>5.9999999999999973</v>
      </c>
      <c r="H55" s="62">
        <f>SUMIFS('DATOS PEST12'!$E:$E,'DATOS PEST12'!$A:$A,INDICE!$C$13,'DATOS PEST12'!$D:$D,'6. RETA (No Seta) Prov-SECCION'!H$11,'DATOS PEST12'!$B:$B,'6. RETA (No Seta) Prov-SECCION'!$A55,'DATOS PEST12'!$F:$F,"R.E.AUTONOMOS (NO SETA)")</f>
        <v>5</v>
      </c>
      <c r="I55" s="62">
        <f>SUMIFS('DATOS PEST12'!$E:$E,'DATOS PEST12'!$A:$A,INDICE!$C$13,'DATOS PEST12'!$D:$D,'6. RETA (No Seta) Prov-SECCION'!I$11,'DATOS PEST12'!$B:$B,'6. RETA (No Seta) Prov-SECCION'!$A55,'DATOS PEST12'!$F:$F,"R.E.AUTONOMOS (NO SETA)")</f>
        <v>1276.6315789473683</v>
      </c>
      <c r="J55" s="62">
        <f>SUMIFS('DATOS PEST12'!$E:$E,'DATOS PEST12'!$A:$A,INDICE!$C$13,'DATOS PEST12'!$D:$D,'6. RETA (No Seta) Prov-SECCION'!J$11,'DATOS PEST12'!$B:$B,'6. RETA (No Seta) Prov-SECCION'!$A55,'DATOS PEST12'!$F:$F,"R.E.AUTONOMOS (NO SETA)")</f>
        <v>1903.421052631579</v>
      </c>
      <c r="K55" s="62">
        <f>SUMIFS('DATOS PEST12'!$E:$E,'DATOS PEST12'!$A:$A,INDICE!$C$13,'DATOS PEST12'!$D:$D,'6. RETA (No Seta) Prov-SECCION'!K$11,'DATOS PEST12'!$B:$B,'6. RETA (No Seta) Prov-SECCION'!$A55,'DATOS PEST12'!$F:$F,"R.E.AUTONOMOS (NO SETA)")</f>
        <v>738.10526315789457</v>
      </c>
      <c r="L55" s="62">
        <f>SUMIFS('DATOS PEST12'!$E:$E,'DATOS PEST12'!$A:$A,INDICE!$C$13,'DATOS PEST12'!$D:$D,'6. RETA (No Seta) Prov-SECCION'!L$11,'DATOS PEST12'!$B:$B,'6. RETA (No Seta) Prov-SECCION'!$A55,'DATOS PEST12'!$F:$F,"R.E.AUTONOMOS (NO SETA)")</f>
        <v>1972.5789473684206</v>
      </c>
      <c r="M55" s="62">
        <f>SUMIFS('DATOS PEST12'!$E:$E,'DATOS PEST12'!$A:$A,INDICE!$C$13,'DATOS PEST12'!$D:$D,'6. RETA (No Seta) Prov-SECCION'!M$11,'DATOS PEST12'!$B:$B,'6. RETA (No Seta) Prov-SECCION'!$A55,'DATOS PEST12'!$F:$F,"R.E.AUTONOMOS (NO SETA)")</f>
        <v>224.15789473684208</v>
      </c>
      <c r="N55" s="62">
        <f>SUMIFS('DATOS PEST12'!$E:$E,'DATOS PEST12'!$A:$A,INDICE!$C$13,'DATOS PEST12'!$D:$D,'6. RETA (No Seta) Prov-SECCION'!N$11,'DATOS PEST12'!$B:$B,'6. RETA (No Seta) Prov-SECCION'!$A55,'DATOS PEST12'!$F:$F,"R.E.AUTONOMOS (NO SETA)")</f>
        <v>56.89473684210526</v>
      </c>
      <c r="O55" s="62">
        <f>SUMIFS('DATOS PEST12'!$E:$E,'DATOS PEST12'!$A:$A,INDICE!$C$13,'DATOS PEST12'!$D:$D,'6. RETA (No Seta) Prov-SECCION'!O$11,'DATOS PEST12'!$B:$B,'6. RETA (No Seta) Prov-SECCION'!$A55,'DATOS PEST12'!$F:$F,"R.E.AUTONOMOS (NO SETA)")</f>
        <v>117.89473684210526</v>
      </c>
      <c r="P55" s="62">
        <f>SUMIFS('DATOS PEST12'!$E:$E,'DATOS PEST12'!$A:$A,INDICE!$C$13,'DATOS PEST12'!$D:$D,'6. RETA (No Seta) Prov-SECCION'!P$11,'DATOS PEST12'!$B:$B,'6. RETA (No Seta) Prov-SECCION'!$A55,'DATOS PEST12'!$F:$F,"R.E.AUTONOMOS (NO SETA)")</f>
        <v>367.4736842105263</v>
      </c>
      <c r="Q55" s="62">
        <f>SUMIFS('DATOS PEST12'!$E:$E,'DATOS PEST12'!$A:$A,INDICE!$C$13,'DATOS PEST12'!$D:$D,'6. RETA (No Seta) Prov-SECCION'!Q$11,'DATOS PEST12'!$B:$B,'6. RETA (No Seta) Prov-SECCION'!$A55,'DATOS PEST12'!$F:$F,"R.E.AUTONOMOS (NO SETA)")</f>
        <v>420.57894736842093</v>
      </c>
      <c r="R55" s="62">
        <f>SUMIFS('DATOS PEST12'!$E:$E,'DATOS PEST12'!$A:$A,INDICE!$C$13,'DATOS PEST12'!$D:$D,'6. RETA (No Seta) Prov-SECCION'!R$11,'DATOS PEST12'!$B:$B,'6. RETA (No Seta) Prov-SECCION'!$A55,'DATOS PEST12'!$F:$F,"R.E.AUTONOMOS (NO SETA)")</f>
        <v>0.99999999999999956</v>
      </c>
      <c r="S55" s="62">
        <f>SUMIFS('DATOS PEST12'!$E:$E,'DATOS PEST12'!$A:$A,INDICE!$C$13,'DATOS PEST12'!$D:$D,'6. RETA (No Seta) Prov-SECCION'!S$11,'DATOS PEST12'!$B:$B,'6. RETA (No Seta) Prov-SECCION'!$A55,'DATOS PEST12'!$F:$F,"R.E.AUTONOMOS (NO SETA)")</f>
        <v>244.26315789473676</v>
      </c>
      <c r="T55" s="62">
        <f>SUMIFS('DATOS PEST12'!$E:$E,'DATOS PEST12'!$A:$A,INDICE!$C$13,'DATOS PEST12'!$D:$D,'6. RETA (No Seta) Prov-SECCION'!T$11,'DATOS PEST12'!$B:$B,'6. RETA (No Seta) Prov-SECCION'!$A55,'DATOS PEST12'!$F:$F,"R.E.AUTONOMOS (NO SETA)")</f>
        <v>150.15789473684214</v>
      </c>
      <c r="U55" s="62">
        <f>SUMIFS('DATOS PEST12'!$E:$E,'DATOS PEST12'!$A:$A,INDICE!$C$13,'DATOS PEST12'!$D:$D,'6. RETA (No Seta) Prov-SECCION'!U$11,'DATOS PEST12'!$B:$B,'6. RETA (No Seta) Prov-SECCION'!$A55,'DATOS PEST12'!$F:$F,"R.E.AUTONOMOS (NO SETA)")</f>
        <v>126.99999999999997</v>
      </c>
      <c r="V55" s="62">
        <f>SUMIFS('DATOS PEST12'!$E:$E,'DATOS PEST12'!$A:$A,INDICE!$C$13,'DATOS PEST12'!$D:$D,'6. RETA (No Seta) Prov-SECCION'!V$11,'DATOS PEST12'!$B:$B,'6. RETA (No Seta) Prov-SECCION'!$A55,'DATOS PEST12'!$F:$F,"R.E.AUTONOMOS (NO SETA)")</f>
        <v>624</v>
      </c>
      <c r="W55" s="62">
        <f>SUMIFS('DATOS PEST12'!$E:$E,'DATOS PEST12'!$A:$A,INDICE!$C$13,'DATOS PEST12'!$D:$D,'6. RETA (No Seta) Prov-SECCION'!W$11,'DATOS PEST12'!$B:$B,'6. RETA (No Seta) Prov-SECCION'!$A55,'DATOS PEST12'!$F:$F,"R.E.AUTONOMOS (NO SETA)")</f>
        <v>0</v>
      </c>
      <c r="X55" s="62">
        <f>SUMIFS('DATOS PEST12'!$E:$E,'DATOS PEST12'!$A:$A,INDICE!$C$13,'DATOS PEST12'!$D:$D,'6. RETA (No Seta) Prov-SECCION'!X$11,'DATOS PEST12'!$B:$B,'6. RETA (No Seta) Prov-SECCION'!$A55,'DATOS PEST12'!$F:$F,"R.E.AUTONOMOS (NO SETA)")</f>
        <v>0</v>
      </c>
      <c r="Y55" s="59">
        <f>SUMIFS('DATOS PEST12'!$E:$E,'DATOS PEST12'!$A:$A,INDICE!$C$13,'DATOS PEST12'!$D:$D,'6. RETA (No Seta) Prov-SECCION'!Y$11,'DATOS PEST12'!$B:$B,'6. RETA (No Seta) Prov-SECCION'!$A55,'DATOS PEST12'!$F:$F,"R.E.AUTONOMOS (NO SETA)")</f>
        <v>0</v>
      </c>
    </row>
    <row r="56" spans="1:25" ht="15.6" x14ac:dyDescent="0.3">
      <c r="A56" s="238" t="s">
        <v>178</v>
      </c>
      <c r="B56" s="239"/>
      <c r="C56" s="66">
        <f t="shared" ref="C56:Y56" si="16">SUM(C57:C59)</f>
        <v>67002.526315789466</v>
      </c>
      <c r="D56" s="64">
        <f t="shared" si="16"/>
        <v>278.73684210526318</v>
      </c>
      <c r="E56" s="67">
        <f t="shared" si="16"/>
        <v>11.999999999999998</v>
      </c>
      <c r="F56" s="67">
        <f t="shared" si="16"/>
        <v>1720.3157894736842</v>
      </c>
      <c r="G56" s="67">
        <f t="shared" si="16"/>
        <v>19.000000000000004</v>
      </c>
      <c r="H56" s="67">
        <f t="shared" si="16"/>
        <v>23.84210526315789</v>
      </c>
      <c r="I56" s="67">
        <f t="shared" si="16"/>
        <v>8810.3157894736833</v>
      </c>
      <c r="J56" s="67">
        <f t="shared" si="16"/>
        <v>14594.368421052632</v>
      </c>
      <c r="K56" s="67">
        <f t="shared" si="16"/>
        <v>4528.6842105263158</v>
      </c>
      <c r="L56" s="67">
        <f t="shared" si="16"/>
        <v>13088.684210526315</v>
      </c>
      <c r="M56" s="67">
        <f t="shared" si="16"/>
        <v>3027.8947368421054</v>
      </c>
      <c r="N56" s="67">
        <f t="shared" si="16"/>
        <v>637.8947368421052</v>
      </c>
      <c r="O56" s="67">
        <f t="shared" si="16"/>
        <v>2344.5263157894738</v>
      </c>
      <c r="P56" s="67">
        <f t="shared" si="16"/>
        <v>4370.3684210526317</v>
      </c>
      <c r="Q56" s="67">
        <f t="shared" si="16"/>
        <v>4272.0526315789475</v>
      </c>
      <c r="R56" s="67">
        <f t="shared" si="16"/>
        <v>16.999999999999993</v>
      </c>
      <c r="S56" s="67">
        <f t="shared" si="16"/>
        <v>1967.6315789473683</v>
      </c>
      <c r="T56" s="67">
        <f t="shared" si="16"/>
        <v>1290.1578947368421</v>
      </c>
      <c r="U56" s="67">
        <f t="shared" si="16"/>
        <v>1125.1052631578946</v>
      </c>
      <c r="V56" s="67">
        <f t="shared" si="16"/>
        <v>4865.9473684210525</v>
      </c>
      <c r="W56" s="67">
        <f t="shared" si="16"/>
        <v>6.9999999999999991</v>
      </c>
      <c r="X56" s="67">
        <f t="shared" si="16"/>
        <v>0.99999999999999956</v>
      </c>
      <c r="Y56" s="66">
        <f t="shared" si="16"/>
        <v>0</v>
      </c>
    </row>
    <row r="57" spans="1:25" ht="15.6" x14ac:dyDescent="0.3">
      <c r="A57" s="12">
        <v>3</v>
      </c>
      <c r="B57" s="16" t="s">
        <v>170</v>
      </c>
      <c r="C57" s="71">
        <f t="shared" ref="C57:C59" si="17">SUM(D57:Y57)</f>
        <v>31653.894736842103</v>
      </c>
      <c r="D57" s="69">
        <f>SUMIFS('DATOS PEST12'!$E:$E,'DATOS PEST12'!$A:$A,INDICE!$C$13,'DATOS PEST12'!$D:$D,'6. RETA (No Seta) Prov-SECCION'!D$11,'DATOS PEST12'!$B:$B,'6. RETA (No Seta) Prov-SECCION'!$A57,'DATOS PEST12'!$F:$F,"R.E.AUTONOMOS (NO SETA)")</f>
        <v>94.10526315789474</v>
      </c>
      <c r="E57" s="72">
        <f>SUMIFS('DATOS PEST12'!$E:$E,'DATOS PEST12'!$A:$A,INDICE!$C$13,'DATOS PEST12'!$D:$D,'6. RETA (No Seta) Prov-SECCION'!E$11,'DATOS PEST12'!$B:$B,'6. RETA (No Seta) Prov-SECCION'!$A57,'DATOS PEST12'!$F:$F,"R.E.AUTONOMOS (NO SETA)")</f>
        <v>8</v>
      </c>
      <c r="F57" s="72">
        <f>SUMIFS('DATOS PEST12'!$E:$E,'DATOS PEST12'!$A:$A,INDICE!$C$13,'DATOS PEST12'!$D:$D,'6. RETA (No Seta) Prov-SECCION'!F$11,'DATOS PEST12'!$B:$B,'6. RETA (No Seta) Prov-SECCION'!$A57,'DATOS PEST12'!$F:$F,"R.E.AUTONOMOS (NO SETA)")</f>
        <v>754.78947368421052</v>
      </c>
      <c r="G57" s="72">
        <f>SUMIFS('DATOS PEST12'!$E:$E,'DATOS PEST12'!$A:$A,INDICE!$C$13,'DATOS PEST12'!$D:$D,'6. RETA (No Seta) Prov-SECCION'!G$11,'DATOS PEST12'!$B:$B,'6. RETA (No Seta) Prov-SECCION'!$A57,'DATOS PEST12'!$F:$F,"R.E.AUTONOMOS (NO SETA)")</f>
        <v>12.000000000000002</v>
      </c>
      <c r="H57" s="72">
        <f>SUMIFS('DATOS PEST12'!$E:$E,'DATOS PEST12'!$A:$A,INDICE!$C$13,'DATOS PEST12'!$D:$D,'6. RETA (No Seta) Prov-SECCION'!H$11,'DATOS PEST12'!$B:$B,'6. RETA (No Seta) Prov-SECCION'!$A57,'DATOS PEST12'!$F:$F,"R.E.AUTONOMOS (NO SETA)")</f>
        <v>13.842105263157894</v>
      </c>
      <c r="I57" s="72">
        <f>SUMIFS('DATOS PEST12'!$E:$E,'DATOS PEST12'!$A:$A,INDICE!$C$13,'DATOS PEST12'!$D:$D,'6. RETA (No Seta) Prov-SECCION'!I$11,'DATOS PEST12'!$B:$B,'6. RETA (No Seta) Prov-SECCION'!$A57,'DATOS PEST12'!$F:$F,"R.E.AUTONOMOS (NO SETA)")</f>
        <v>4784.78947368421</v>
      </c>
      <c r="J57" s="72">
        <f>SUMIFS('DATOS PEST12'!$E:$E,'DATOS PEST12'!$A:$A,INDICE!$C$13,'DATOS PEST12'!$D:$D,'6. RETA (No Seta) Prov-SECCION'!J$11,'DATOS PEST12'!$B:$B,'6. RETA (No Seta) Prov-SECCION'!$A57,'DATOS PEST12'!$F:$F,"R.E.AUTONOMOS (NO SETA)")</f>
        <v>6711.7368421052633</v>
      </c>
      <c r="K57" s="72">
        <f>SUMIFS('DATOS PEST12'!$E:$E,'DATOS PEST12'!$A:$A,INDICE!$C$13,'DATOS PEST12'!$D:$D,'6. RETA (No Seta) Prov-SECCION'!K$11,'DATOS PEST12'!$B:$B,'6. RETA (No Seta) Prov-SECCION'!$A57,'DATOS PEST12'!$F:$F,"R.E.AUTONOMOS (NO SETA)")</f>
        <v>1110.9473684210525</v>
      </c>
      <c r="L57" s="72">
        <f>SUMIFS('DATOS PEST12'!$E:$E,'DATOS PEST12'!$A:$A,INDICE!$C$13,'DATOS PEST12'!$D:$D,'6. RETA (No Seta) Prov-SECCION'!L$11,'DATOS PEST12'!$B:$B,'6. RETA (No Seta) Prov-SECCION'!$A57,'DATOS PEST12'!$F:$F,"R.E.AUTONOMOS (NO SETA)")</f>
        <v>5654.78947368421</v>
      </c>
      <c r="M57" s="72">
        <f>SUMIFS('DATOS PEST12'!$E:$E,'DATOS PEST12'!$A:$A,INDICE!$C$13,'DATOS PEST12'!$D:$D,'6. RETA (No Seta) Prov-SECCION'!M$11,'DATOS PEST12'!$B:$B,'6. RETA (No Seta) Prov-SECCION'!$A57,'DATOS PEST12'!$F:$F,"R.E.AUTONOMOS (NO SETA)")</f>
        <v>1276.8947368421054</v>
      </c>
      <c r="N57" s="72">
        <f>SUMIFS('DATOS PEST12'!$E:$E,'DATOS PEST12'!$A:$A,INDICE!$C$13,'DATOS PEST12'!$D:$D,'6. RETA (No Seta) Prov-SECCION'!N$11,'DATOS PEST12'!$B:$B,'6. RETA (No Seta) Prov-SECCION'!$A57,'DATOS PEST12'!$F:$F,"R.E.AUTONOMOS (NO SETA)")</f>
        <v>337.99999999999994</v>
      </c>
      <c r="O57" s="72">
        <f>SUMIFS('DATOS PEST12'!$E:$E,'DATOS PEST12'!$A:$A,INDICE!$C$13,'DATOS PEST12'!$D:$D,'6. RETA (No Seta) Prov-SECCION'!O$11,'DATOS PEST12'!$B:$B,'6. RETA (No Seta) Prov-SECCION'!$A57,'DATOS PEST12'!$F:$F,"R.E.AUTONOMOS (NO SETA)")</f>
        <v>1848.3157894736842</v>
      </c>
      <c r="P57" s="72">
        <f>SUMIFS('DATOS PEST12'!$E:$E,'DATOS PEST12'!$A:$A,INDICE!$C$13,'DATOS PEST12'!$D:$D,'6. RETA (No Seta) Prov-SECCION'!P$11,'DATOS PEST12'!$B:$B,'6. RETA (No Seta) Prov-SECCION'!$A57,'DATOS PEST12'!$F:$F,"R.E.AUTONOMOS (NO SETA)")</f>
        <v>2020.8421052631577</v>
      </c>
      <c r="Q57" s="72">
        <f>SUMIFS('DATOS PEST12'!$E:$E,'DATOS PEST12'!$A:$A,INDICE!$C$13,'DATOS PEST12'!$D:$D,'6. RETA (No Seta) Prov-SECCION'!Q$11,'DATOS PEST12'!$B:$B,'6. RETA (No Seta) Prov-SECCION'!$A57,'DATOS PEST12'!$F:$F,"R.E.AUTONOMOS (NO SETA)")</f>
        <v>2404</v>
      </c>
      <c r="R57" s="72">
        <f>SUMIFS('DATOS PEST12'!$E:$E,'DATOS PEST12'!$A:$A,INDICE!$C$13,'DATOS PEST12'!$D:$D,'6. RETA (No Seta) Prov-SECCION'!R$11,'DATOS PEST12'!$B:$B,'6. RETA (No Seta) Prov-SECCION'!$A57,'DATOS PEST12'!$F:$F,"R.E.AUTONOMOS (NO SETA)")</f>
        <v>8.0526315789473664</v>
      </c>
      <c r="S57" s="72">
        <f>SUMIFS('DATOS PEST12'!$E:$E,'DATOS PEST12'!$A:$A,INDICE!$C$13,'DATOS PEST12'!$D:$D,'6. RETA (No Seta) Prov-SECCION'!S$11,'DATOS PEST12'!$B:$B,'6. RETA (No Seta) Prov-SECCION'!$A57,'DATOS PEST12'!$F:$F,"R.E.AUTONOMOS (NO SETA)")</f>
        <v>821</v>
      </c>
      <c r="T57" s="72">
        <f>SUMIFS('DATOS PEST12'!$E:$E,'DATOS PEST12'!$A:$A,INDICE!$C$13,'DATOS PEST12'!$D:$D,'6. RETA (No Seta) Prov-SECCION'!T$11,'DATOS PEST12'!$B:$B,'6. RETA (No Seta) Prov-SECCION'!$A57,'DATOS PEST12'!$F:$F,"R.E.AUTONOMOS (NO SETA)")</f>
        <v>727.47368421052624</v>
      </c>
      <c r="U57" s="72">
        <f>SUMIFS('DATOS PEST12'!$E:$E,'DATOS PEST12'!$A:$A,INDICE!$C$13,'DATOS PEST12'!$D:$D,'6. RETA (No Seta) Prov-SECCION'!U$11,'DATOS PEST12'!$B:$B,'6. RETA (No Seta) Prov-SECCION'!$A57,'DATOS PEST12'!$F:$F,"R.E.AUTONOMOS (NO SETA)")</f>
        <v>660.84210526315769</v>
      </c>
      <c r="V57" s="72">
        <f>SUMIFS('DATOS PEST12'!$E:$E,'DATOS PEST12'!$A:$A,INDICE!$C$13,'DATOS PEST12'!$D:$D,'6. RETA (No Seta) Prov-SECCION'!V$11,'DATOS PEST12'!$B:$B,'6. RETA (No Seta) Prov-SECCION'!$A57,'DATOS PEST12'!$F:$F,"R.E.AUTONOMOS (NO SETA)")</f>
        <v>2398.4736842105267</v>
      </c>
      <c r="W57" s="72">
        <f>SUMIFS('DATOS PEST12'!$E:$E,'DATOS PEST12'!$A:$A,INDICE!$C$13,'DATOS PEST12'!$D:$D,'6. RETA (No Seta) Prov-SECCION'!W$11,'DATOS PEST12'!$B:$B,'6. RETA (No Seta) Prov-SECCION'!$A57,'DATOS PEST12'!$F:$F,"R.E.AUTONOMOS (NO SETA)")</f>
        <v>5</v>
      </c>
      <c r="X57" s="72">
        <f>SUMIFS('DATOS PEST12'!$E:$E,'DATOS PEST12'!$A:$A,INDICE!$C$13,'DATOS PEST12'!$D:$D,'6. RETA (No Seta) Prov-SECCION'!X$11,'DATOS PEST12'!$B:$B,'6. RETA (No Seta) Prov-SECCION'!$A57,'DATOS PEST12'!$F:$F,"R.E.AUTONOMOS (NO SETA)")</f>
        <v>0</v>
      </c>
      <c r="Y57" s="71">
        <f>SUMIFS('DATOS PEST12'!$E:$E,'DATOS PEST12'!$A:$A,INDICE!$C$13,'DATOS PEST12'!$D:$D,'6. RETA (No Seta) Prov-SECCION'!Y$11,'DATOS PEST12'!$B:$B,'6. RETA (No Seta) Prov-SECCION'!$A57,'DATOS PEST12'!$F:$F,"R.E.AUTONOMOS (NO SETA)")</f>
        <v>0</v>
      </c>
    </row>
    <row r="58" spans="1:25" ht="15.6" x14ac:dyDescent="0.3">
      <c r="A58" s="1">
        <v>12</v>
      </c>
      <c r="B58" s="17" t="s">
        <v>171</v>
      </c>
      <c r="C58" s="71">
        <f t="shared" si="17"/>
        <v>6304.9999999999982</v>
      </c>
      <c r="D58" s="69">
        <f>SUMIFS('DATOS PEST12'!$E:$E,'DATOS PEST12'!$A:$A,INDICE!$C$13,'DATOS PEST12'!$D:$D,'6. RETA (No Seta) Prov-SECCION'!D$11,'DATOS PEST12'!$B:$B,'6. RETA (No Seta) Prov-SECCION'!$A58,'DATOS PEST12'!$F:$F,"R.E.AUTONOMOS (NO SETA)")</f>
        <v>56.210526315789465</v>
      </c>
      <c r="E58" s="72">
        <f>SUMIFS('DATOS PEST12'!$E:$E,'DATOS PEST12'!$A:$A,INDICE!$C$13,'DATOS PEST12'!$D:$D,'6. RETA (No Seta) Prov-SECCION'!E$11,'DATOS PEST12'!$B:$B,'6. RETA (No Seta) Prov-SECCION'!$A58,'DATOS PEST12'!$F:$F,"R.E.AUTONOMOS (NO SETA)")</f>
        <v>0</v>
      </c>
      <c r="F58" s="72">
        <f>SUMIFS('DATOS PEST12'!$E:$E,'DATOS PEST12'!$A:$A,INDICE!$C$13,'DATOS PEST12'!$D:$D,'6. RETA (No Seta) Prov-SECCION'!F$11,'DATOS PEST12'!$B:$B,'6. RETA (No Seta) Prov-SECCION'!$A58,'DATOS PEST12'!$F:$F,"R.E.AUTONOMOS (NO SETA)")</f>
        <v>167.10526315789468</v>
      </c>
      <c r="G58" s="72">
        <f>SUMIFS('DATOS PEST12'!$E:$E,'DATOS PEST12'!$A:$A,INDICE!$C$13,'DATOS PEST12'!$D:$D,'6. RETA (No Seta) Prov-SECCION'!G$11,'DATOS PEST12'!$B:$B,'6. RETA (No Seta) Prov-SECCION'!$A58,'DATOS PEST12'!$F:$F,"R.E.AUTONOMOS (NO SETA)")</f>
        <v>0.99999999999999956</v>
      </c>
      <c r="H58" s="72">
        <f>SUMIFS('DATOS PEST12'!$E:$E,'DATOS PEST12'!$A:$A,INDICE!$C$13,'DATOS PEST12'!$D:$D,'6. RETA (No Seta) Prov-SECCION'!H$11,'DATOS PEST12'!$B:$B,'6. RETA (No Seta) Prov-SECCION'!$A58,'DATOS PEST12'!$F:$F,"R.E.AUTONOMOS (NO SETA)")</f>
        <v>3.9999999999999982</v>
      </c>
      <c r="I58" s="72">
        <f>SUMIFS('DATOS PEST12'!$E:$E,'DATOS PEST12'!$A:$A,INDICE!$C$13,'DATOS PEST12'!$D:$D,'6. RETA (No Seta) Prov-SECCION'!I$11,'DATOS PEST12'!$B:$B,'6. RETA (No Seta) Prov-SECCION'!$A58,'DATOS PEST12'!$F:$F,"R.E.AUTONOMOS (NO SETA)")</f>
        <v>964</v>
      </c>
      <c r="J58" s="72">
        <f>SUMIFS('DATOS PEST12'!$E:$E,'DATOS PEST12'!$A:$A,INDICE!$C$13,'DATOS PEST12'!$D:$D,'6. RETA (No Seta) Prov-SECCION'!J$11,'DATOS PEST12'!$B:$B,'6. RETA (No Seta) Prov-SECCION'!$A58,'DATOS PEST12'!$F:$F,"R.E.AUTONOMOS (NO SETA)")</f>
        <v>1612.7894736842104</v>
      </c>
      <c r="K58" s="72">
        <f>SUMIFS('DATOS PEST12'!$E:$E,'DATOS PEST12'!$A:$A,INDICE!$C$13,'DATOS PEST12'!$D:$D,'6. RETA (No Seta) Prov-SECCION'!K$11,'DATOS PEST12'!$B:$B,'6. RETA (No Seta) Prov-SECCION'!$A58,'DATOS PEST12'!$F:$F,"R.E.AUTONOMOS (NO SETA)")</f>
        <v>863.36842105263156</v>
      </c>
      <c r="L58" s="72">
        <f>SUMIFS('DATOS PEST12'!$E:$E,'DATOS PEST12'!$A:$A,INDICE!$C$13,'DATOS PEST12'!$D:$D,'6. RETA (No Seta) Prov-SECCION'!L$11,'DATOS PEST12'!$B:$B,'6. RETA (No Seta) Prov-SECCION'!$A58,'DATOS PEST12'!$F:$F,"R.E.AUTONOMOS (NO SETA)")</f>
        <v>1319.1578947368421</v>
      </c>
      <c r="M58" s="72">
        <f>SUMIFS('DATOS PEST12'!$E:$E,'DATOS PEST12'!$A:$A,INDICE!$C$13,'DATOS PEST12'!$D:$D,'6. RETA (No Seta) Prov-SECCION'!M$11,'DATOS PEST12'!$B:$B,'6. RETA (No Seta) Prov-SECCION'!$A58,'DATOS PEST12'!$F:$F,"R.E.AUTONOMOS (NO SETA)")</f>
        <v>136.89473684210523</v>
      </c>
      <c r="N58" s="72">
        <f>SUMIFS('DATOS PEST12'!$E:$E,'DATOS PEST12'!$A:$A,INDICE!$C$13,'DATOS PEST12'!$D:$D,'6. RETA (No Seta) Prov-SECCION'!N$11,'DATOS PEST12'!$B:$B,'6. RETA (No Seta) Prov-SECCION'!$A58,'DATOS PEST12'!$F:$F,"R.E.AUTONOMOS (NO SETA)")</f>
        <v>27.842105263157883</v>
      </c>
      <c r="O58" s="72">
        <f>SUMIFS('DATOS PEST12'!$E:$E,'DATOS PEST12'!$A:$A,INDICE!$C$13,'DATOS PEST12'!$D:$D,'6. RETA (No Seta) Prov-SECCION'!O$11,'DATOS PEST12'!$B:$B,'6. RETA (No Seta) Prov-SECCION'!$A58,'DATOS PEST12'!$F:$F,"R.E.AUTONOMOS (NO SETA)")</f>
        <v>72.94736842105263</v>
      </c>
      <c r="P58" s="72">
        <f>SUMIFS('DATOS PEST12'!$E:$E,'DATOS PEST12'!$A:$A,INDICE!$C$13,'DATOS PEST12'!$D:$D,'6. RETA (No Seta) Prov-SECCION'!P$11,'DATOS PEST12'!$B:$B,'6. RETA (No Seta) Prov-SECCION'!$A58,'DATOS PEST12'!$F:$F,"R.E.AUTONOMOS (NO SETA)")</f>
        <v>189.15789473684208</v>
      </c>
      <c r="Q58" s="72">
        <f>SUMIFS('DATOS PEST12'!$E:$E,'DATOS PEST12'!$A:$A,INDICE!$C$13,'DATOS PEST12'!$D:$D,'6. RETA (No Seta) Prov-SECCION'!Q$11,'DATOS PEST12'!$B:$B,'6. RETA (No Seta) Prov-SECCION'!$A58,'DATOS PEST12'!$F:$F,"R.E.AUTONOMOS (NO SETA)")</f>
        <v>250.73684210526318</v>
      </c>
      <c r="R58" s="72">
        <f>SUMIFS('DATOS PEST12'!$E:$E,'DATOS PEST12'!$A:$A,INDICE!$C$13,'DATOS PEST12'!$D:$D,'6. RETA (No Seta) Prov-SECCION'!R$11,'DATOS PEST12'!$B:$B,'6. RETA (No Seta) Prov-SECCION'!$A58,'DATOS PEST12'!$F:$F,"R.E.AUTONOMOS (NO SETA)")</f>
        <v>0.99999999999999956</v>
      </c>
      <c r="S58" s="72">
        <f>SUMIFS('DATOS PEST12'!$E:$E,'DATOS PEST12'!$A:$A,INDICE!$C$13,'DATOS PEST12'!$D:$D,'6. RETA (No Seta) Prov-SECCION'!S$11,'DATOS PEST12'!$B:$B,'6. RETA (No Seta) Prov-SECCION'!$A58,'DATOS PEST12'!$F:$F,"R.E.AUTONOMOS (NO SETA)")</f>
        <v>126.52631578947367</v>
      </c>
      <c r="T58" s="72">
        <f>SUMIFS('DATOS PEST12'!$E:$E,'DATOS PEST12'!$A:$A,INDICE!$C$13,'DATOS PEST12'!$D:$D,'6. RETA (No Seta) Prov-SECCION'!T$11,'DATOS PEST12'!$B:$B,'6. RETA (No Seta) Prov-SECCION'!$A58,'DATOS PEST12'!$F:$F,"R.E.AUTONOMOS (NO SETA)")</f>
        <v>75.052631578947356</v>
      </c>
      <c r="U58" s="72">
        <f>SUMIFS('DATOS PEST12'!$E:$E,'DATOS PEST12'!$A:$A,INDICE!$C$13,'DATOS PEST12'!$D:$D,'6. RETA (No Seta) Prov-SECCION'!U$11,'DATOS PEST12'!$B:$B,'6. RETA (No Seta) Prov-SECCION'!$A58,'DATOS PEST12'!$F:$F,"R.E.AUTONOMOS (NO SETA)")</f>
        <v>51.210526315789465</v>
      </c>
      <c r="V58" s="72">
        <f>SUMIFS('DATOS PEST12'!$E:$E,'DATOS PEST12'!$A:$A,INDICE!$C$13,'DATOS PEST12'!$D:$D,'6. RETA (No Seta) Prov-SECCION'!V$11,'DATOS PEST12'!$B:$B,'6. RETA (No Seta) Prov-SECCION'!$A58,'DATOS PEST12'!$F:$F,"R.E.AUTONOMOS (NO SETA)")</f>
        <v>386</v>
      </c>
      <c r="W58" s="72">
        <f>SUMIFS('DATOS PEST12'!$E:$E,'DATOS PEST12'!$A:$A,INDICE!$C$13,'DATOS PEST12'!$D:$D,'6. RETA (No Seta) Prov-SECCION'!W$11,'DATOS PEST12'!$B:$B,'6. RETA (No Seta) Prov-SECCION'!$A58,'DATOS PEST12'!$F:$F,"R.E.AUTONOMOS (NO SETA)")</f>
        <v>0</v>
      </c>
      <c r="X58" s="72">
        <f>SUMIFS('DATOS PEST12'!$E:$E,'DATOS PEST12'!$A:$A,INDICE!$C$13,'DATOS PEST12'!$D:$D,'6. RETA (No Seta) Prov-SECCION'!X$11,'DATOS PEST12'!$B:$B,'6. RETA (No Seta) Prov-SECCION'!$A58,'DATOS PEST12'!$F:$F,"R.E.AUTONOMOS (NO SETA)")</f>
        <v>0</v>
      </c>
      <c r="Y58" s="71">
        <f>SUMIFS('DATOS PEST12'!$E:$E,'DATOS PEST12'!$A:$A,INDICE!$C$13,'DATOS PEST12'!$D:$D,'6. RETA (No Seta) Prov-SECCION'!Y$11,'DATOS PEST12'!$B:$B,'6. RETA (No Seta) Prov-SECCION'!$A58,'DATOS PEST12'!$F:$F,"R.E.AUTONOMOS (NO SETA)")</f>
        <v>0</v>
      </c>
    </row>
    <row r="59" spans="1:25" ht="15.6" x14ac:dyDescent="0.3">
      <c r="A59" s="13">
        <v>46</v>
      </c>
      <c r="B59" s="18" t="s">
        <v>172</v>
      </c>
      <c r="C59" s="71">
        <f t="shared" si="17"/>
        <v>29043.631578947367</v>
      </c>
      <c r="D59" s="69">
        <f>SUMIFS('DATOS PEST12'!$E:$E,'DATOS PEST12'!$A:$A,INDICE!$C$13,'DATOS PEST12'!$D:$D,'6. RETA (No Seta) Prov-SECCION'!D$11,'DATOS PEST12'!$B:$B,'6. RETA (No Seta) Prov-SECCION'!$A59,'DATOS PEST12'!$F:$F,"R.E.AUTONOMOS (NO SETA)")</f>
        <v>128.42105263157896</v>
      </c>
      <c r="E59" s="72">
        <f>SUMIFS('DATOS PEST12'!$E:$E,'DATOS PEST12'!$A:$A,INDICE!$C$13,'DATOS PEST12'!$D:$D,'6. RETA (No Seta) Prov-SECCION'!E$11,'DATOS PEST12'!$B:$B,'6. RETA (No Seta) Prov-SECCION'!$A59,'DATOS PEST12'!$F:$F,"R.E.AUTONOMOS (NO SETA)")</f>
        <v>3.9999999999999982</v>
      </c>
      <c r="F59" s="72">
        <f>SUMIFS('DATOS PEST12'!$E:$E,'DATOS PEST12'!$A:$A,INDICE!$C$13,'DATOS PEST12'!$D:$D,'6. RETA (No Seta) Prov-SECCION'!F$11,'DATOS PEST12'!$B:$B,'6. RETA (No Seta) Prov-SECCION'!$A59,'DATOS PEST12'!$F:$F,"R.E.AUTONOMOS (NO SETA)")</f>
        <v>798.42105263157907</v>
      </c>
      <c r="G59" s="72">
        <f>SUMIFS('DATOS PEST12'!$E:$E,'DATOS PEST12'!$A:$A,INDICE!$C$13,'DATOS PEST12'!$D:$D,'6. RETA (No Seta) Prov-SECCION'!G$11,'DATOS PEST12'!$B:$B,'6. RETA (No Seta) Prov-SECCION'!$A59,'DATOS PEST12'!$F:$F,"R.E.AUTONOMOS (NO SETA)")</f>
        <v>6.0000000000000009</v>
      </c>
      <c r="H59" s="72">
        <f>SUMIFS('DATOS PEST12'!$E:$E,'DATOS PEST12'!$A:$A,INDICE!$C$13,'DATOS PEST12'!$D:$D,'6. RETA (No Seta) Prov-SECCION'!H$11,'DATOS PEST12'!$B:$B,'6. RETA (No Seta) Prov-SECCION'!$A59,'DATOS PEST12'!$F:$F,"R.E.AUTONOMOS (NO SETA)")</f>
        <v>6</v>
      </c>
      <c r="I59" s="72">
        <f>SUMIFS('DATOS PEST12'!$E:$E,'DATOS PEST12'!$A:$A,INDICE!$C$13,'DATOS PEST12'!$D:$D,'6. RETA (No Seta) Prov-SECCION'!I$11,'DATOS PEST12'!$B:$B,'6. RETA (No Seta) Prov-SECCION'!$A59,'DATOS PEST12'!$F:$F,"R.E.AUTONOMOS (NO SETA)")</f>
        <v>3061.5263157894733</v>
      </c>
      <c r="J59" s="72">
        <f>SUMIFS('DATOS PEST12'!$E:$E,'DATOS PEST12'!$A:$A,INDICE!$C$13,'DATOS PEST12'!$D:$D,'6. RETA (No Seta) Prov-SECCION'!J$11,'DATOS PEST12'!$B:$B,'6. RETA (No Seta) Prov-SECCION'!$A59,'DATOS PEST12'!$F:$F,"R.E.AUTONOMOS (NO SETA)")</f>
        <v>6269.8421052631584</v>
      </c>
      <c r="K59" s="72">
        <f>SUMIFS('DATOS PEST12'!$E:$E,'DATOS PEST12'!$A:$A,INDICE!$C$13,'DATOS PEST12'!$D:$D,'6. RETA (No Seta) Prov-SECCION'!K$11,'DATOS PEST12'!$B:$B,'6. RETA (No Seta) Prov-SECCION'!$A59,'DATOS PEST12'!$F:$F,"R.E.AUTONOMOS (NO SETA)")</f>
        <v>2554.3684210526317</v>
      </c>
      <c r="L59" s="72">
        <f>SUMIFS('DATOS PEST12'!$E:$E,'DATOS PEST12'!$A:$A,INDICE!$C$13,'DATOS PEST12'!$D:$D,'6. RETA (No Seta) Prov-SECCION'!L$11,'DATOS PEST12'!$B:$B,'6. RETA (No Seta) Prov-SECCION'!$A59,'DATOS PEST12'!$F:$F,"R.E.AUTONOMOS (NO SETA)")</f>
        <v>6114.7368421052633</v>
      </c>
      <c r="M59" s="72">
        <f>SUMIFS('DATOS PEST12'!$E:$E,'DATOS PEST12'!$A:$A,INDICE!$C$13,'DATOS PEST12'!$D:$D,'6. RETA (No Seta) Prov-SECCION'!M$11,'DATOS PEST12'!$B:$B,'6. RETA (No Seta) Prov-SECCION'!$A59,'DATOS PEST12'!$F:$F,"R.E.AUTONOMOS (NO SETA)")</f>
        <v>1614.1052631578948</v>
      </c>
      <c r="N59" s="72">
        <f>SUMIFS('DATOS PEST12'!$E:$E,'DATOS PEST12'!$A:$A,INDICE!$C$13,'DATOS PEST12'!$D:$D,'6. RETA (No Seta) Prov-SECCION'!N$11,'DATOS PEST12'!$B:$B,'6. RETA (No Seta) Prov-SECCION'!$A59,'DATOS PEST12'!$F:$F,"R.E.AUTONOMOS (NO SETA)")</f>
        <v>272.0526315789474</v>
      </c>
      <c r="O59" s="72">
        <f>SUMIFS('DATOS PEST12'!$E:$E,'DATOS PEST12'!$A:$A,INDICE!$C$13,'DATOS PEST12'!$D:$D,'6. RETA (No Seta) Prov-SECCION'!O$11,'DATOS PEST12'!$B:$B,'6. RETA (No Seta) Prov-SECCION'!$A59,'DATOS PEST12'!$F:$F,"R.E.AUTONOMOS (NO SETA)")</f>
        <v>423.26315789473682</v>
      </c>
      <c r="P59" s="72">
        <f>SUMIFS('DATOS PEST12'!$E:$E,'DATOS PEST12'!$A:$A,INDICE!$C$13,'DATOS PEST12'!$D:$D,'6. RETA (No Seta) Prov-SECCION'!P$11,'DATOS PEST12'!$B:$B,'6. RETA (No Seta) Prov-SECCION'!$A59,'DATOS PEST12'!$F:$F,"R.E.AUTONOMOS (NO SETA)")</f>
        <v>2160.3684210526312</v>
      </c>
      <c r="Q59" s="72">
        <f>SUMIFS('DATOS PEST12'!$E:$E,'DATOS PEST12'!$A:$A,INDICE!$C$13,'DATOS PEST12'!$D:$D,'6. RETA (No Seta) Prov-SECCION'!Q$11,'DATOS PEST12'!$B:$B,'6. RETA (No Seta) Prov-SECCION'!$A59,'DATOS PEST12'!$F:$F,"R.E.AUTONOMOS (NO SETA)")</f>
        <v>1617.3157894736844</v>
      </c>
      <c r="R59" s="72">
        <f>SUMIFS('DATOS PEST12'!$E:$E,'DATOS PEST12'!$A:$A,INDICE!$C$13,'DATOS PEST12'!$D:$D,'6. RETA (No Seta) Prov-SECCION'!R$11,'DATOS PEST12'!$B:$B,'6. RETA (No Seta) Prov-SECCION'!$A59,'DATOS PEST12'!$F:$F,"R.E.AUTONOMOS (NO SETA)")</f>
        <v>7.9473684210526274</v>
      </c>
      <c r="S59" s="72">
        <f>SUMIFS('DATOS PEST12'!$E:$E,'DATOS PEST12'!$A:$A,INDICE!$C$13,'DATOS PEST12'!$D:$D,'6. RETA (No Seta) Prov-SECCION'!S$11,'DATOS PEST12'!$B:$B,'6. RETA (No Seta) Prov-SECCION'!$A59,'DATOS PEST12'!$F:$F,"R.E.AUTONOMOS (NO SETA)")</f>
        <v>1020.1052631578946</v>
      </c>
      <c r="T59" s="72">
        <f>SUMIFS('DATOS PEST12'!$E:$E,'DATOS PEST12'!$A:$A,INDICE!$C$13,'DATOS PEST12'!$D:$D,'6. RETA (No Seta) Prov-SECCION'!T$11,'DATOS PEST12'!$B:$B,'6. RETA (No Seta) Prov-SECCION'!$A59,'DATOS PEST12'!$F:$F,"R.E.AUTONOMOS (NO SETA)")</f>
        <v>487.63157894736833</v>
      </c>
      <c r="U59" s="72">
        <f>SUMIFS('DATOS PEST12'!$E:$E,'DATOS PEST12'!$A:$A,INDICE!$C$13,'DATOS PEST12'!$D:$D,'6. RETA (No Seta) Prov-SECCION'!U$11,'DATOS PEST12'!$B:$B,'6. RETA (No Seta) Prov-SECCION'!$A59,'DATOS PEST12'!$F:$F,"R.E.AUTONOMOS (NO SETA)")</f>
        <v>413.0526315789474</v>
      </c>
      <c r="V59" s="72">
        <f>SUMIFS('DATOS PEST12'!$E:$E,'DATOS PEST12'!$A:$A,INDICE!$C$13,'DATOS PEST12'!$D:$D,'6. RETA (No Seta) Prov-SECCION'!V$11,'DATOS PEST12'!$B:$B,'6. RETA (No Seta) Prov-SECCION'!$A59,'DATOS PEST12'!$F:$F,"R.E.AUTONOMOS (NO SETA)")</f>
        <v>2081.4736842105258</v>
      </c>
      <c r="W59" s="72">
        <f>SUMIFS('DATOS PEST12'!$E:$E,'DATOS PEST12'!$A:$A,INDICE!$C$13,'DATOS PEST12'!$D:$D,'6. RETA (No Seta) Prov-SECCION'!W$11,'DATOS PEST12'!$B:$B,'6. RETA (No Seta) Prov-SECCION'!$A59,'DATOS PEST12'!$F:$F,"R.E.AUTONOMOS (NO SETA)")</f>
        <v>1.9999999999999991</v>
      </c>
      <c r="X59" s="72">
        <f>SUMIFS('DATOS PEST12'!$E:$E,'DATOS PEST12'!$A:$A,INDICE!$C$13,'DATOS PEST12'!$D:$D,'6. RETA (No Seta) Prov-SECCION'!X$11,'DATOS PEST12'!$B:$B,'6. RETA (No Seta) Prov-SECCION'!$A59,'DATOS PEST12'!$F:$F,"R.E.AUTONOMOS (NO SETA)")</f>
        <v>0.99999999999999956</v>
      </c>
      <c r="Y59" s="71">
        <f>SUMIFS('DATOS PEST12'!$E:$E,'DATOS PEST12'!$A:$A,INDICE!$C$13,'DATOS PEST12'!$D:$D,'6. RETA (No Seta) Prov-SECCION'!Y$11,'DATOS PEST12'!$B:$B,'6. RETA (No Seta) Prov-SECCION'!$A59,'DATOS PEST12'!$F:$F,"R.E.AUTONOMOS (NO SETA)")</f>
        <v>0</v>
      </c>
    </row>
    <row r="60" spans="1:25" ht="15.6" x14ac:dyDescent="0.3">
      <c r="A60" s="238" t="s">
        <v>43</v>
      </c>
      <c r="B60" s="239"/>
      <c r="C60" s="66">
        <f t="shared" ref="C60:Y60" si="18">SUM(C61:C62)</f>
        <v>2824.9473684210525</v>
      </c>
      <c r="D60" s="64">
        <f t="shared" si="18"/>
        <v>38.157894736842096</v>
      </c>
      <c r="E60" s="67">
        <f t="shared" si="18"/>
        <v>0</v>
      </c>
      <c r="F60" s="67">
        <f t="shared" si="18"/>
        <v>82.157894736842096</v>
      </c>
      <c r="G60" s="67">
        <f t="shared" si="18"/>
        <v>0</v>
      </c>
      <c r="H60" s="67">
        <f t="shared" si="18"/>
        <v>0.99999999999999956</v>
      </c>
      <c r="I60" s="67">
        <f t="shared" si="18"/>
        <v>145.63157894736844</v>
      </c>
      <c r="J60" s="67">
        <f t="shared" si="18"/>
        <v>1116.1578947368421</v>
      </c>
      <c r="K60" s="67">
        <f t="shared" si="18"/>
        <v>115.42105263157895</v>
      </c>
      <c r="L60" s="67">
        <f t="shared" si="18"/>
        <v>602.15789473684208</v>
      </c>
      <c r="M60" s="67">
        <f t="shared" si="18"/>
        <v>35.736842105263172</v>
      </c>
      <c r="N60" s="67">
        <f t="shared" si="18"/>
        <v>16.263157894736842</v>
      </c>
      <c r="O60" s="67">
        <f t="shared" si="18"/>
        <v>19</v>
      </c>
      <c r="P60" s="67">
        <f t="shared" si="18"/>
        <v>95.789473684210549</v>
      </c>
      <c r="Q60" s="67">
        <f t="shared" si="18"/>
        <v>90.947368421052602</v>
      </c>
      <c r="R60" s="67">
        <f t="shared" si="18"/>
        <v>0</v>
      </c>
      <c r="S60" s="67">
        <f t="shared" si="18"/>
        <v>113.26315789473685</v>
      </c>
      <c r="T60" s="67">
        <f t="shared" si="18"/>
        <v>47.526315789473685</v>
      </c>
      <c r="U60" s="67">
        <f t="shared" si="18"/>
        <v>48</v>
      </c>
      <c r="V60" s="67">
        <f t="shared" si="18"/>
        <v>257.73684210526318</v>
      </c>
      <c r="W60" s="67">
        <f t="shared" si="18"/>
        <v>0</v>
      </c>
      <c r="X60" s="67">
        <f t="shared" si="18"/>
        <v>0</v>
      </c>
      <c r="Y60" s="66">
        <f t="shared" si="18"/>
        <v>0</v>
      </c>
    </row>
    <row r="61" spans="1:25" ht="15.6" x14ac:dyDescent="0.3">
      <c r="A61" s="206">
        <v>6</v>
      </c>
      <c r="B61" s="9" t="s">
        <v>1</v>
      </c>
      <c r="C61" s="71">
        <f t="shared" ref="C61:C62" si="19">SUM(D61:Y61)</f>
        <v>1724.8421052631579</v>
      </c>
      <c r="D61" s="69">
        <f>SUMIFS('DATOS PEST12'!$E:$E,'DATOS PEST12'!$A:$A,INDICE!$C$13,'DATOS PEST12'!$D:$D,'6. RETA (No Seta) Prov-SECCION'!D$11,'DATOS PEST12'!$B:$B,'6. RETA (No Seta) Prov-SECCION'!$A61,'DATOS PEST12'!$F:$F,"R.E.AUTONOMOS (NO SETA)")</f>
        <v>22</v>
      </c>
      <c r="E61" s="72">
        <f>SUMIFS('DATOS PEST12'!$E:$E,'DATOS PEST12'!$A:$A,INDICE!$C$13,'DATOS PEST12'!$D:$D,'6. RETA (No Seta) Prov-SECCION'!E$11,'DATOS PEST12'!$B:$B,'6. RETA (No Seta) Prov-SECCION'!$A61,'DATOS PEST12'!$F:$F,"R.E.AUTONOMOS (NO SETA)")</f>
        <v>0</v>
      </c>
      <c r="F61" s="72">
        <f>SUMIFS('DATOS PEST12'!$E:$E,'DATOS PEST12'!$A:$A,INDICE!$C$13,'DATOS PEST12'!$D:$D,'6. RETA (No Seta) Prov-SECCION'!F$11,'DATOS PEST12'!$B:$B,'6. RETA (No Seta) Prov-SECCION'!$A61,'DATOS PEST12'!$F:$F,"R.E.AUTONOMOS (NO SETA)")</f>
        <v>56.157894736842096</v>
      </c>
      <c r="G61" s="72">
        <f>SUMIFS('DATOS PEST12'!$E:$E,'DATOS PEST12'!$A:$A,INDICE!$C$13,'DATOS PEST12'!$D:$D,'6. RETA (No Seta) Prov-SECCION'!G$11,'DATOS PEST12'!$B:$B,'6. RETA (No Seta) Prov-SECCION'!$A61,'DATOS PEST12'!$F:$F,"R.E.AUTONOMOS (NO SETA)")</f>
        <v>0</v>
      </c>
      <c r="H61" s="72">
        <f>SUMIFS('DATOS PEST12'!$E:$E,'DATOS PEST12'!$A:$A,INDICE!$C$13,'DATOS PEST12'!$D:$D,'6. RETA (No Seta) Prov-SECCION'!H$11,'DATOS PEST12'!$B:$B,'6. RETA (No Seta) Prov-SECCION'!$A61,'DATOS PEST12'!$F:$F,"R.E.AUTONOMOS (NO SETA)")</f>
        <v>0</v>
      </c>
      <c r="I61" s="72">
        <f>SUMIFS('DATOS PEST12'!$E:$E,'DATOS PEST12'!$A:$A,INDICE!$C$13,'DATOS PEST12'!$D:$D,'6. RETA (No Seta) Prov-SECCION'!I$11,'DATOS PEST12'!$B:$B,'6. RETA (No Seta) Prov-SECCION'!$A61,'DATOS PEST12'!$F:$F,"R.E.AUTONOMOS (NO SETA)")</f>
        <v>73.000000000000014</v>
      </c>
      <c r="J61" s="72">
        <f>SUMIFS('DATOS PEST12'!$E:$E,'DATOS PEST12'!$A:$A,INDICE!$C$13,'DATOS PEST12'!$D:$D,'6. RETA (No Seta) Prov-SECCION'!J$11,'DATOS PEST12'!$B:$B,'6. RETA (No Seta) Prov-SECCION'!$A61,'DATOS PEST12'!$F:$F,"R.E.AUTONOMOS (NO SETA)")</f>
        <v>712.78947368421052</v>
      </c>
      <c r="K61" s="72">
        <f>SUMIFS('DATOS PEST12'!$E:$E,'DATOS PEST12'!$A:$A,INDICE!$C$13,'DATOS PEST12'!$D:$D,'6. RETA (No Seta) Prov-SECCION'!K$11,'DATOS PEST12'!$B:$B,'6. RETA (No Seta) Prov-SECCION'!$A61,'DATOS PEST12'!$F:$F,"R.E.AUTONOMOS (NO SETA)")</f>
        <v>62.05263157894737</v>
      </c>
      <c r="L61" s="72">
        <f>SUMIFS('DATOS PEST12'!$E:$E,'DATOS PEST12'!$A:$A,INDICE!$C$13,'DATOS PEST12'!$D:$D,'6. RETA (No Seta) Prov-SECCION'!L$11,'DATOS PEST12'!$B:$B,'6. RETA (No Seta) Prov-SECCION'!$A61,'DATOS PEST12'!$F:$F,"R.E.AUTONOMOS (NO SETA)")</f>
        <v>348.63157894736838</v>
      </c>
      <c r="M61" s="72">
        <f>SUMIFS('DATOS PEST12'!$E:$E,'DATOS PEST12'!$A:$A,INDICE!$C$13,'DATOS PEST12'!$D:$D,'6. RETA (No Seta) Prov-SECCION'!M$11,'DATOS PEST12'!$B:$B,'6. RETA (No Seta) Prov-SECCION'!$A61,'DATOS PEST12'!$F:$F,"R.E.AUTONOMOS (NO SETA)")</f>
        <v>23.157894736842113</v>
      </c>
      <c r="N61" s="72">
        <f>SUMIFS('DATOS PEST12'!$E:$E,'DATOS PEST12'!$A:$A,INDICE!$C$13,'DATOS PEST12'!$D:$D,'6. RETA (No Seta) Prov-SECCION'!N$11,'DATOS PEST12'!$B:$B,'6. RETA (No Seta) Prov-SECCION'!$A61,'DATOS PEST12'!$F:$F,"R.E.AUTONOMOS (NO SETA)")</f>
        <v>9.0000000000000018</v>
      </c>
      <c r="O61" s="72">
        <f>SUMIFS('DATOS PEST12'!$E:$E,'DATOS PEST12'!$A:$A,INDICE!$C$13,'DATOS PEST12'!$D:$D,'6. RETA (No Seta) Prov-SECCION'!O$11,'DATOS PEST12'!$B:$B,'6. RETA (No Seta) Prov-SECCION'!$A61,'DATOS PEST12'!$F:$F,"R.E.AUTONOMOS (NO SETA)")</f>
        <v>13.000000000000004</v>
      </c>
      <c r="P61" s="72">
        <f>SUMIFS('DATOS PEST12'!$E:$E,'DATOS PEST12'!$A:$A,INDICE!$C$13,'DATOS PEST12'!$D:$D,'6. RETA (No Seta) Prov-SECCION'!P$11,'DATOS PEST12'!$B:$B,'6. RETA (No Seta) Prov-SECCION'!$A61,'DATOS PEST12'!$F:$F,"R.E.AUTONOMOS (NO SETA)")</f>
        <v>60.789473684210542</v>
      </c>
      <c r="Q61" s="72">
        <f>SUMIFS('DATOS PEST12'!$E:$E,'DATOS PEST12'!$A:$A,INDICE!$C$13,'DATOS PEST12'!$D:$D,'6. RETA (No Seta) Prov-SECCION'!Q$11,'DATOS PEST12'!$B:$B,'6. RETA (No Seta) Prov-SECCION'!$A61,'DATOS PEST12'!$F:$F,"R.E.AUTONOMOS (NO SETA)")</f>
        <v>69.315789473684191</v>
      </c>
      <c r="R61" s="72">
        <f>SUMIFS('DATOS PEST12'!$E:$E,'DATOS PEST12'!$A:$A,INDICE!$C$13,'DATOS PEST12'!$D:$D,'6. RETA (No Seta) Prov-SECCION'!R$11,'DATOS PEST12'!$B:$B,'6. RETA (No Seta) Prov-SECCION'!$A61,'DATOS PEST12'!$F:$F,"R.E.AUTONOMOS (NO SETA)")</f>
        <v>0</v>
      </c>
      <c r="S61" s="72">
        <f>SUMIFS('DATOS PEST12'!$E:$E,'DATOS PEST12'!$A:$A,INDICE!$C$13,'DATOS PEST12'!$D:$D,'6. RETA (No Seta) Prov-SECCION'!S$11,'DATOS PEST12'!$B:$B,'6. RETA (No Seta) Prov-SECCION'!$A61,'DATOS PEST12'!$F:$F,"R.E.AUTONOMOS (NO SETA)")</f>
        <v>63.000000000000014</v>
      </c>
      <c r="T61" s="72">
        <f>SUMIFS('DATOS PEST12'!$E:$E,'DATOS PEST12'!$A:$A,INDICE!$C$13,'DATOS PEST12'!$D:$D,'6. RETA (No Seta) Prov-SECCION'!T$11,'DATOS PEST12'!$B:$B,'6. RETA (No Seta) Prov-SECCION'!$A61,'DATOS PEST12'!$F:$F,"R.E.AUTONOMOS (NO SETA)")</f>
        <v>33.526315789473685</v>
      </c>
      <c r="U61" s="72">
        <f>SUMIFS('DATOS PEST12'!$E:$E,'DATOS PEST12'!$A:$A,INDICE!$C$13,'DATOS PEST12'!$D:$D,'6. RETA (No Seta) Prov-SECCION'!U$11,'DATOS PEST12'!$B:$B,'6. RETA (No Seta) Prov-SECCION'!$A61,'DATOS PEST12'!$F:$F,"R.E.AUTONOMOS (NO SETA)")</f>
        <v>27.999999999999996</v>
      </c>
      <c r="V61" s="72">
        <f>SUMIFS('DATOS PEST12'!$E:$E,'DATOS PEST12'!$A:$A,INDICE!$C$13,'DATOS PEST12'!$D:$D,'6. RETA (No Seta) Prov-SECCION'!V$11,'DATOS PEST12'!$B:$B,'6. RETA (No Seta) Prov-SECCION'!$A61,'DATOS PEST12'!$F:$F,"R.E.AUTONOMOS (NO SETA)")</f>
        <v>150.42105263157896</v>
      </c>
      <c r="W61" s="72">
        <f>SUMIFS('DATOS PEST12'!$E:$E,'DATOS PEST12'!$A:$A,INDICE!$C$13,'DATOS PEST12'!$D:$D,'6. RETA (No Seta) Prov-SECCION'!W$11,'DATOS PEST12'!$B:$B,'6. RETA (No Seta) Prov-SECCION'!$A61,'DATOS PEST12'!$F:$F,"R.E.AUTONOMOS (NO SETA)")</f>
        <v>0</v>
      </c>
      <c r="X61" s="72">
        <f>SUMIFS('DATOS PEST12'!$E:$E,'DATOS PEST12'!$A:$A,INDICE!$C$13,'DATOS PEST12'!$D:$D,'6. RETA (No Seta) Prov-SECCION'!X$11,'DATOS PEST12'!$B:$B,'6. RETA (No Seta) Prov-SECCION'!$A61,'DATOS PEST12'!$F:$F,"R.E.AUTONOMOS (NO SETA)")</f>
        <v>0</v>
      </c>
      <c r="Y61" s="71">
        <f>SUMIFS('DATOS PEST12'!$E:$E,'DATOS PEST12'!$A:$A,INDICE!$C$13,'DATOS PEST12'!$D:$D,'6. RETA (No Seta) Prov-SECCION'!Y$11,'DATOS PEST12'!$B:$B,'6. RETA (No Seta) Prov-SECCION'!$A61,'DATOS PEST12'!$F:$F,"R.E.AUTONOMOS (NO SETA)")</f>
        <v>0</v>
      </c>
    </row>
    <row r="62" spans="1:25" ht="15.6" x14ac:dyDescent="0.3">
      <c r="A62" s="1">
        <v>10</v>
      </c>
      <c r="B62" s="17" t="s">
        <v>173</v>
      </c>
      <c r="C62" s="71">
        <f t="shared" si="19"/>
        <v>1100.1052631578946</v>
      </c>
      <c r="D62" s="69">
        <f>SUMIFS('DATOS PEST12'!$E:$E,'DATOS PEST12'!$A:$A,INDICE!$C$13,'DATOS PEST12'!$D:$D,'6. RETA (No Seta) Prov-SECCION'!D$11,'DATOS PEST12'!$B:$B,'6. RETA (No Seta) Prov-SECCION'!$A62,'DATOS PEST12'!$F:$F,"R.E.AUTONOMOS (NO SETA)")</f>
        <v>16.157894736842099</v>
      </c>
      <c r="E62" s="72">
        <f>SUMIFS('DATOS PEST12'!$E:$E,'DATOS PEST12'!$A:$A,INDICE!$C$13,'DATOS PEST12'!$D:$D,'6. RETA (No Seta) Prov-SECCION'!E$11,'DATOS PEST12'!$B:$B,'6. RETA (No Seta) Prov-SECCION'!$A62,'DATOS PEST12'!$F:$F,"R.E.AUTONOMOS (NO SETA)")</f>
        <v>0</v>
      </c>
      <c r="F62" s="72">
        <f>SUMIFS('DATOS PEST12'!$E:$E,'DATOS PEST12'!$A:$A,INDICE!$C$13,'DATOS PEST12'!$D:$D,'6. RETA (No Seta) Prov-SECCION'!F$11,'DATOS PEST12'!$B:$B,'6. RETA (No Seta) Prov-SECCION'!$A62,'DATOS PEST12'!$F:$F,"R.E.AUTONOMOS (NO SETA)")</f>
        <v>25.999999999999996</v>
      </c>
      <c r="G62" s="72">
        <f>SUMIFS('DATOS PEST12'!$E:$E,'DATOS PEST12'!$A:$A,INDICE!$C$13,'DATOS PEST12'!$D:$D,'6. RETA (No Seta) Prov-SECCION'!G$11,'DATOS PEST12'!$B:$B,'6. RETA (No Seta) Prov-SECCION'!$A62,'DATOS PEST12'!$F:$F,"R.E.AUTONOMOS (NO SETA)")</f>
        <v>0</v>
      </c>
      <c r="H62" s="72">
        <f>SUMIFS('DATOS PEST12'!$E:$E,'DATOS PEST12'!$A:$A,INDICE!$C$13,'DATOS PEST12'!$D:$D,'6. RETA (No Seta) Prov-SECCION'!H$11,'DATOS PEST12'!$B:$B,'6. RETA (No Seta) Prov-SECCION'!$A62,'DATOS PEST12'!$F:$F,"R.E.AUTONOMOS (NO SETA)")</f>
        <v>0.99999999999999956</v>
      </c>
      <c r="I62" s="72">
        <f>SUMIFS('DATOS PEST12'!$E:$E,'DATOS PEST12'!$A:$A,INDICE!$C$13,'DATOS PEST12'!$D:$D,'6. RETA (No Seta) Prov-SECCION'!I$11,'DATOS PEST12'!$B:$B,'6. RETA (No Seta) Prov-SECCION'!$A62,'DATOS PEST12'!$F:$F,"R.E.AUTONOMOS (NO SETA)")</f>
        <v>72.631578947368411</v>
      </c>
      <c r="J62" s="72">
        <f>SUMIFS('DATOS PEST12'!$E:$E,'DATOS PEST12'!$A:$A,INDICE!$C$13,'DATOS PEST12'!$D:$D,'6. RETA (No Seta) Prov-SECCION'!J$11,'DATOS PEST12'!$B:$B,'6. RETA (No Seta) Prov-SECCION'!$A62,'DATOS PEST12'!$F:$F,"R.E.AUTONOMOS (NO SETA)")</f>
        <v>403.3684210526315</v>
      </c>
      <c r="K62" s="72">
        <f>SUMIFS('DATOS PEST12'!$E:$E,'DATOS PEST12'!$A:$A,INDICE!$C$13,'DATOS PEST12'!$D:$D,'6. RETA (No Seta) Prov-SECCION'!K$11,'DATOS PEST12'!$B:$B,'6. RETA (No Seta) Prov-SECCION'!$A62,'DATOS PEST12'!$F:$F,"R.E.AUTONOMOS (NO SETA)")</f>
        <v>53.368421052631575</v>
      </c>
      <c r="L62" s="72">
        <f>SUMIFS('DATOS PEST12'!$E:$E,'DATOS PEST12'!$A:$A,INDICE!$C$13,'DATOS PEST12'!$D:$D,'6. RETA (No Seta) Prov-SECCION'!L$11,'DATOS PEST12'!$B:$B,'6. RETA (No Seta) Prov-SECCION'!$A62,'DATOS PEST12'!$F:$F,"R.E.AUTONOMOS (NO SETA)")</f>
        <v>253.52631578947364</v>
      </c>
      <c r="M62" s="72">
        <f>SUMIFS('DATOS PEST12'!$E:$E,'DATOS PEST12'!$A:$A,INDICE!$C$13,'DATOS PEST12'!$D:$D,'6. RETA (No Seta) Prov-SECCION'!M$11,'DATOS PEST12'!$B:$B,'6. RETA (No Seta) Prov-SECCION'!$A62,'DATOS PEST12'!$F:$F,"R.E.AUTONOMOS (NO SETA)")</f>
        <v>12.578947368421057</v>
      </c>
      <c r="N62" s="72">
        <f>SUMIFS('DATOS PEST12'!$E:$E,'DATOS PEST12'!$A:$A,INDICE!$C$13,'DATOS PEST12'!$D:$D,'6. RETA (No Seta) Prov-SECCION'!N$11,'DATOS PEST12'!$B:$B,'6. RETA (No Seta) Prov-SECCION'!$A62,'DATOS PEST12'!$F:$F,"R.E.AUTONOMOS (NO SETA)")</f>
        <v>7.2631578947368425</v>
      </c>
      <c r="O62" s="72">
        <f>SUMIFS('DATOS PEST12'!$E:$E,'DATOS PEST12'!$A:$A,INDICE!$C$13,'DATOS PEST12'!$D:$D,'6. RETA (No Seta) Prov-SECCION'!O$11,'DATOS PEST12'!$B:$B,'6. RETA (No Seta) Prov-SECCION'!$A62,'DATOS PEST12'!$F:$F,"R.E.AUTONOMOS (NO SETA)")</f>
        <v>5.9999999999999973</v>
      </c>
      <c r="P62" s="72">
        <f>SUMIFS('DATOS PEST12'!$E:$E,'DATOS PEST12'!$A:$A,INDICE!$C$13,'DATOS PEST12'!$D:$D,'6. RETA (No Seta) Prov-SECCION'!P$11,'DATOS PEST12'!$B:$B,'6. RETA (No Seta) Prov-SECCION'!$A62,'DATOS PEST12'!$F:$F,"R.E.AUTONOMOS (NO SETA)")</f>
        <v>35</v>
      </c>
      <c r="Q62" s="72">
        <f>SUMIFS('DATOS PEST12'!$E:$E,'DATOS PEST12'!$A:$A,INDICE!$C$13,'DATOS PEST12'!$D:$D,'6. RETA (No Seta) Prov-SECCION'!Q$11,'DATOS PEST12'!$B:$B,'6. RETA (No Seta) Prov-SECCION'!$A62,'DATOS PEST12'!$F:$F,"R.E.AUTONOMOS (NO SETA)")</f>
        <v>21.631578947368418</v>
      </c>
      <c r="R62" s="72">
        <f>SUMIFS('DATOS PEST12'!$E:$E,'DATOS PEST12'!$A:$A,INDICE!$C$13,'DATOS PEST12'!$D:$D,'6. RETA (No Seta) Prov-SECCION'!R$11,'DATOS PEST12'!$B:$B,'6. RETA (No Seta) Prov-SECCION'!$A62,'DATOS PEST12'!$F:$F,"R.E.AUTONOMOS (NO SETA)")</f>
        <v>0</v>
      </c>
      <c r="S62" s="72">
        <f>SUMIFS('DATOS PEST12'!$E:$E,'DATOS PEST12'!$A:$A,INDICE!$C$13,'DATOS PEST12'!$D:$D,'6. RETA (No Seta) Prov-SECCION'!S$11,'DATOS PEST12'!$B:$B,'6. RETA (No Seta) Prov-SECCION'!$A62,'DATOS PEST12'!$F:$F,"R.E.AUTONOMOS (NO SETA)")</f>
        <v>50.263157894736835</v>
      </c>
      <c r="T62" s="72">
        <f>SUMIFS('DATOS PEST12'!$E:$E,'DATOS PEST12'!$A:$A,INDICE!$C$13,'DATOS PEST12'!$D:$D,'6. RETA (No Seta) Prov-SECCION'!T$11,'DATOS PEST12'!$B:$B,'6. RETA (No Seta) Prov-SECCION'!$A62,'DATOS PEST12'!$F:$F,"R.E.AUTONOMOS (NO SETA)")</f>
        <v>14</v>
      </c>
      <c r="U62" s="72">
        <f>SUMIFS('DATOS PEST12'!$E:$E,'DATOS PEST12'!$A:$A,INDICE!$C$13,'DATOS PEST12'!$D:$D,'6. RETA (No Seta) Prov-SECCION'!U$11,'DATOS PEST12'!$B:$B,'6. RETA (No Seta) Prov-SECCION'!$A62,'DATOS PEST12'!$F:$F,"R.E.AUTONOMOS (NO SETA)")</f>
        <v>20.000000000000007</v>
      </c>
      <c r="V62" s="72">
        <f>SUMIFS('DATOS PEST12'!$E:$E,'DATOS PEST12'!$A:$A,INDICE!$C$13,'DATOS PEST12'!$D:$D,'6. RETA (No Seta) Prov-SECCION'!V$11,'DATOS PEST12'!$B:$B,'6. RETA (No Seta) Prov-SECCION'!$A62,'DATOS PEST12'!$F:$F,"R.E.AUTONOMOS (NO SETA)")</f>
        <v>107.31578947368423</v>
      </c>
      <c r="W62" s="72">
        <f>SUMIFS('DATOS PEST12'!$E:$E,'DATOS PEST12'!$A:$A,INDICE!$C$13,'DATOS PEST12'!$D:$D,'6. RETA (No Seta) Prov-SECCION'!W$11,'DATOS PEST12'!$B:$B,'6. RETA (No Seta) Prov-SECCION'!$A62,'DATOS PEST12'!$F:$F,"R.E.AUTONOMOS (NO SETA)")</f>
        <v>0</v>
      </c>
      <c r="X62" s="72">
        <f>SUMIFS('DATOS PEST12'!$E:$E,'DATOS PEST12'!$A:$A,INDICE!$C$13,'DATOS PEST12'!$D:$D,'6. RETA (No Seta) Prov-SECCION'!X$11,'DATOS PEST12'!$B:$B,'6. RETA (No Seta) Prov-SECCION'!$A62,'DATOS PEST12'!$F:$F,"R.E.AUTONOMOS (NO SETA)")</f>
        <v>0</v>
      </c>
      <c r="Y62" s="71">
        <f>SUMIFS('DATOS PEST12'!$E:$E,'DATOS PEST12'!$A:$A,INDICE!$C$13,'DATOS PEST12'!$D:$D,'6. RETA (No Seta) Prov-SECCION'!Y$11,'DATOS PEST12'!$B:$B,'6. RETA (No Seta) Prov-SECCION'!$A62,'DATOS PEST12'!$F:$F,"R.E.AUTONOMOS (NO SETA)")</f>
        <v>0</v>
      </c>
    </row>
    <row r="63" spans="1:25" ht="15.6" x14ac:dyDescent="0.3">
      <c r="A63" s="238" t="s">
        <v>44</v>
      </c>
      <c r="B63" s="239"/>
      <c r="C63" s="66">
        <f t="shared" ref="C63:Y63" si="20">SUM(C64:C67)</f>
        <v>9546.9473684210516</v>
      </c>
      <c r="D63" s="64">
        <f t="shared" si="20"/>
        <v>397.78947368421058</v>
      </c>
      <c r="E63" s="67">
        <f t="shared" si="20"/>
        <v>0.42105263157894735</v>
      </c>
      <c r="F63" s="67">
        <f t="shared" si="20"/>
        <v>285.21052631578948</v>
      </c>
      <c r="G63" s="67">
        <f t="shared" si="20"/>
        <v>0.99999999999999956</v>
      </c>
      <c r="H63" s="67">
        <f t="shared" si="20"/>
        <v>0.99999999999999956</v>
      </c>
      <c r="I63" s="67">
        <f t="shared" si="20"/>
        <v>1046.3684210526317</v>
      </c>
      <c r="J63" s="67">
        <f t="shared" si="20"/>
        <v>2348.6315789473683</v>
      </c>
      <c r="K63" s="67">
        <f t="shared" si="20"/>
        <v>723.1578947368422</v>
      </c>
      <c r="L63" s="67">
        <f t="shared" si="20"/>
        <v>1756.5789473684208</v>
      </c>
      <c r="M63" s="67">
        <f t="shared" si="20"/>
        <v>235</v>
      </c>
      <c r="N63" s="67">
        <f t="shared" si="20"/>
        <v>77.68421052631578</v>
      </c>
      <c r="O63" s="67">
        <f t="shared" si="20"/>
        <v>29.526315789473674</v>
      </c>
      <c r="P63" s="67">
        <f t="shared" si="20"/>
        <v>509.89473684210532</v>
      </c>
      <c r="Q63" s="67">
        <f t="shared" si="20"/>
        <v>509.31578947368428</v>
      </c>
      <c r="R63" s="67">
        <f t="shared" si="20"/>
        <v>0.99999999999999956</v>
      </c>
      <c r="S63" s="67">
        <f t="shared" si="20"/>
        <v>507.78947368421052</v>
      </c>
      <c r="T63" s="67">
        <f t="shared" si="20"/>
        <v>182.89473684210526</v>
      </c>
      <c r="U63" s="67">
        <f t="shared" si="20"/>
        <v>180.73684210526312</v>
      </c>
      <c r="V63" s="67">
        <f t="shared" si="20"/>
        <v>752.94736842105272</v>
      </c>
      <c r="W63" s="67">
        <f t="shared" si="20"/>
        <v>0</v>
      </c>
      <c r="X63" s="67">
        <f t="shared" si="20"/>
        <v>0</v>
      </c>
      <c r="Y63" s="66">
        <f t="shared" si="20"/>
        <v>0</v>
      </c>
    </row>
    <row r="64" spans="1:25" ht="15.6" x14ac:dyDescent="0.3">
      <c r="A64" s="6">
        <v>15</v>
      </c>
      <c r="B64" s="7" t="s">
        <v>84</v>
      </c>
      <c r="C64" s="59">
        <f t="shared" ref="C64:C67" si="21">SUM(D64:Y64)</f>
        <v>3903.5789473684208</v>
      </c>
      <c r="D64" s="60">
        <f>SUMIFS('DATOS PEST12'!$E:$E,'DATOS PEST12'!$A:$A,INDICE!$C$13,'DATOS PEST12'!$D:$D,'6. RETA (No Seta) Prov-SECCION'!D$11,'DATOS PEST12'!$B:$B,'6. RETA (No Seta) Prov-SECCION'!$A64,'DATOS PEST12'!$F:$F,"R.E.AUTONOMOS (NO SETA)")</f>
        <v>140.15789473684214</v>
      </c>
      <c r="E64" s="62">
        <f>SUMIFS('DATOS PEST12'!$E:$E,'DATOS PEST12'!$A:$A,INDICE!$C$13,'DATOS PEST12'!$D:$D,'6. RETA (No Seta) Prov-SECCION'!E$11,'DATOS PEST12'!$B:$B,'6. RETA (No Seta) Prov-SECCION'!$A64,'DATOS PEST12'!$F:$F,"R.E.AUTONOMOS (NO SETA)")</f>
        <v>0.42105263157894735</v>
      </c>
      <c r="F64" s="62">
        <f>SUMIFS('DATOS PEST12'!$E:$E,'DATOS PEST12'!$A:$A,INDICE!$C$13,'DATOS PEST12'!$D:$D,'6. RETA (No Seta) Prov-SECCION'!F$11,'DATOS PEST12'!$B:$B,'6. RETA (No Seta) Prov-SECCION'!$A64,'DATOS PEST12'!$F:$F,"R.E.AUTONOMOS (NO SETA)")</f>
        <v>76.68421052631578</v>
      </c>
      <c r="G64" s="62">
        <f>SUMIFS('DATOS PEST12'!$E:$E,'DATOS PEST12'!$A:$A,INDICE!$C$13,'DATOS PEST12'!$D:$D,'6. RETA (No Seta) Prov-SECCION'!G$11,'DATOS PEST12'!$B:$B,'6. RETA (No Seta) Prov-SECCION'!$A64,'DATOS PEST12'!$F:$F,"R.E.AUTONOMOS (NO SETA)")</f>
        <v>0</v>
      </c>
      <c r="H64" s="62">
        <f>SUMIFS('DATOS PEST12'!$E:$E,'DATOS PEST12'!$A:$A,INDICE!$C$13,'DATOS PEST12'!$D:$D,'6. RETA (No Seta) Prov-SECCION'!H$11,'DATOS PEST12'!$B:$B,'6. RETA (No Seta) Prov-SECCION'!$A64,'DATOS PEST12'!$F:$F,"R.E.AUTONOMOS (NO SETA)")</f>
        <v>0</v>
      </c>
      <c r="I64" s="62">
        <f>SUMIFS('DATOS PEST12'!$E:$E,'DATOS PEST12'!$A:$A,INDICE!$C$13,'DATOS PEST12'!$D:$D,'6. RETA (No Seta) Prov-SECCION'!I$11,'DATOS PEST12'!$B:$B,'6. RETA (No Seta) Prov-SECCION'!$A64,'DATOS PEST12'!$F:$F,"R.E.AUTONOMOS (NO SETA)")</f>
        <v>414.15789473684208</v>
      </c>
      <c r="J64" s="62">
        <f>SUMIFS('DATOS PEST12'!$E:$E,'DATOS PEST12'!$A:$A,INDICE!$C$13,'DATOS PEST12'!$D:$D,'6. RETA (No Seta) Prov-SECCION'!J$11,'DATOS PEST12'!$B:$B,'6. RETA (No Seta) Prov-SECCION'!$A64,'DATOS PEST12'!$F:$F,"R.E.AUTONOMOS (NO SETA)")</f>
        <v>872.8947368421052</v>
      </c>
      <c r="K64" s="62">
        <f>SUMIFS('DATOS PEST12'!$E:$E,'DATOS PEST12'!$A:$A,INDICE!$C$13,'DATOS PEST12'!$D:$D,'6. RETA (No Seta) Prov-SECCION'!K$11,'DATOS PEST12'!$B:$B,'6. RETA (No Seta) Prov-SECCION'!$A64,'DATOS PEST12'!$F:$F,"R.E.AUTONOMOS (NO SETA)")</f>
        <v>356.78947368421063</v>
      </c>
      <c r="L64" s="62">
        <f>SUMIFS('DATOS PEST12'!$E:$E,'DATOS PEST12'!$A:$A,INDICE!$C$13,'DATOS PEST12'!$D:$D,'6. RETA (No Seta) Prov-SECCION'!L$11,'DATOS PEST12'!$B:$B,'6. RETA (No Seta) Prov-SECCION'!$A64,'DATOS PEST12'!$F:$F,"R.E.AUTONOMOS (NO SETA)")</f>
        <v>743.57894736842081</v>
      </c>
      <c r="M64" s="62">
        <f>SUMIFS('DATOS PEST12'!$E:$E,'DATOS PEST12'!$A:$A,INDICE!$C$13,'DATOS PEST12'!$D:$D,'6. RETA (No Seta) Prov-SECCION'!M$11,'DATOS PEST12'!$B:$B,'6. RETA (No Seta) Prov-SECCION'!$A64,'DATOS PEST12'!$F:$F,"R.E.AUTONOMOS (NO SETA)")</f>
        <v>118.73684210526318</v>
      </c>
      <c r="N64" s="62">
        <f>SUMIFS('DATOS PEST12'!$E:$E,'DATOS PEST12'!$A:$A,INDICE!$C$13,'DATOS PEST12'!$D:$D,'6. RETA (No Seta) Prov-SECCION'!N$11,'DATOS PEST12'!$B:$B,'6. RETA (No Seta) Prov-SECCION'!$A64,'DATOS PEST12'!$F:$F,"R.E.AUTONOMOS (NO SETA)")</f>
        <v>35.263157894736835</v>
      </c>
      <c r="O64" s="62">
        <f>SUMIFS('DATOS PEST12'!$E:$E,'DATOS PEST12'!$A:$A,INDICE!$C$13,'DATOS PEST12'!$D:$D,'6. RETA (No Seta) Prov-SECCION'!O$11,'DATOS PEST12'!$B:$B,'6. RETA (No Seta) Prov-SECCION'!$A64,'DATOS PEST12'!$F:$F,"R.E.AUTONOMOS (NO SETA)")</f>
        <v>9.9999999999999982</v>
      </c>
      <c r="P64" s="62">
        <f>SUMIFS('DATOS PEST12'!$E:$E,'DATOS PEST12'!$A:$A,INDICE!$C$13,'DATOS PEST12'!$D:$D,'6. RETA (No Seta) Prov-SECCION'!P$11,'DATOS PEST12'!$B:$B,'6. RETA (No Seta) Prov-SECCION'!$A64,'DATOS PEST12'!$F:$F,"R.E.AUTONOMOS (NO SETA)")</f>
        <v>237.68421052631578</v>
      </c>
      <c r="Q64" s="62">
        <f>SUMIFS('DATOS PEST12'!$E:$E,'DATOS PEST12'!$A:$A,INDICE!$C$13,'DATOS PEST12'!$D:$D,'6. RETA (No Seta) Prov-SECCION'!Q$11,'DATOS PEST12'!$B:$B,'6. RETA (No Seta) Prov-SECCION'!$A64,'DATOS PEST12'!$F:$F,"R.E.AUTONOMOS (NO SETA)")</f>
        <v>225.9473684210526</v>
      </c>
      <c r="R64" s="62">
        <f>SUMIFS('DATOS PEST12'!$E:$E,'DATOS PEST12'!$A:$A,INDICE!$C$13,'DATOS PEST12'!$D:$D,'6. RETA (No Seta) Prov-SECCION'!R$11,'DATOS PEST12'!$B:$B,'6. RETA (No Seta) Prov-SECCION'!$A64,'DATOS PEST12'!$F:$F,"R.E.AUTONOMOS (NO SETA)")</f>
        <v>0</v>
      </c>
      <c r="S64" s="62">
        <f>SUMIFS('DATOS PEST12'!$E:$E,'DATOS PEST12'!$A:$A,INDICE!$C$13,'DATOS PEST12'!$D:$D,'6. RETA (No Seta) Prov-SECCION'!S$11,'DATOS PEST12'!$B:$B,'6. RETA (No Seta) Prov-SECCION'!$A64,'DATOS PEST12'!$F:$F,"R.E.AUTONOMOS (NO SETA)")</f>
        <v>220.15789473684211</v>
      </c>
      <c r="T64" s="62">
        <f>SUMIFS('DATOS PEST12'!$E:$E,'DATOS PEST12'!$A:$A,INDICE!$C$13,'DATOS PEST12'!$D:$D,'6. RETA (No Seta) Prov-SECCION'!T$11,'DATOS PEST12'!$B:$B,'6. RETA (No Seta) Prov-SECCION'!$A64,'DATOS PEST12'!$F:$F,"R.E.AUTONOMOS (NO SETA)")</f>
        <v>69.631578947368425</v>
      </c>
      <c r="U64" s="62">
        <f>SUMIFS('DATOS PEST12'!$E:$E,'DATOS PEST12'!$A:$A,INDICE!$C$13,'DATOS PEST12'!$D:$D,'6. RETA (No Seta) Prov-SECCION'!U$11,'DATOS PEST12'!$B:$B,'6. RETA (No Seta) Prov-SECCION'!$A64,'DATOS PEST12'!$F:$F,"R.E.AUTONOMOS (NO SETA)")</f>
        <v>73.210526315789465</v>
      </c>
      <c r="V64" s="62">
        <f>SUMIFS('DATOS PEST12'!$E:$E,'DATOS PEST12'!$A:$A,INDICE!$C$13,'DATOS PEST12'!$D:$D,'6. RETA (No Seta) Prov-SECCION'!V$11,'DATOS PEST12'!$B:$B,'6. RETA (No Seta) Prov-SECCION'!$A64,'DATOS PEST12'!$F:$F,"R.E.AUTONOMOS (NO SETA)")</f>
        <v>308.26315789473688</v>
      </c>
      <c r="W64" s="62">
        <f>SUMIFS('DATOS PEST12'!$E:$E,'DATOS PEST12'!$A:$A,INDICE!$C$13,'DATOS PEST12'!$D:$D,'6. RETA (No Seta) Prov-SECCION'!W$11,'DATOS PEST12'!$B:$B,'6. RETA (No Seta) Prov-SECCION'!$A64,'DATOS PEST12'!$F:$F,"R.E.AUTONOMOS (NO SETA)")</f>
        <v>0</v>
      </c>
      <c r="X64" s="62">
        <f>SUMIFS('DATOS PEST12'!$E:$E,'DATOS PEST12'!$A:$A,INDICE!$C$13,'DATOS PEST12'!$D:$D,'6. RETA (No Seta) Prov-SECCION'!X$11,'DATOS PEST12'!$B:$B,'6. RETA (No Seta) Prov-SECCION'!$A64,'DATOS PEST12'!$F:$F,"R.E.AUTONOMOS (NO SETA)")</f>
        <v>0</v>
      </c>
      <c r="Y64" s="59">
        <f>SUMIFS('DATOS PEST12'!$E:$E,'DATOS PEST12'!$A:$A,INDICE!$C$13,'DATOS PEST12'!$D:$D,'6. RETA (No Seta) Prov-SECCION'!Y$11,'DATOS PEST12'!$B:$B,'6. RETA (No Seta) Prov-SECCION'!$A64,'DATOS PEST12'!$F:$F,"R.E.AUTONOMOS (NO SETA)")</f>
        <v>0</v>
      </c>
    </row>
    <row r="65" spans="1:25" ht="15.6" x14ac:dyDescent="0.3">
      <c r="A65" s="8">
        <v>27</v>
      </c>
      <c r="B65" s="9" t="s">
        <v>13</v>
      </c>
      <c r="C65" s="59">
        <f t="shared" si="21"/>
        <v>1167.1052631578946</v>
      </c>
      <c r="D65" s="60">
        <f>SUMIFS('DATOS PEST12'!$E:$E,'DATOS PEST12'!$A:$A,INDICE!$C$13,'DATOS PEST12'!$D:$D,'6. RETA (No Seta) Prov-SECCION'!D$11,'DATOS PEST12'!$B:$B,'6. RETA (No Seta) Prov-SECCION'!$A65,'DATOS PEST12'!$F:$F,"R.E.AUTONOMOS (NO SETA)")</f>
        <v>146.26315789473688</v>
      </c>
      <c r="E65" s="62">
        <f>SUMIFS('DATOS PEST12'!$E:$E,'DATOS PEST12'!$A:$A,INDICE!$C$13,'DATOS PEST12'!$D:$D,'6. RETA (No Seta) Prov-SECCION'!E$11,'DATOS PEST12'!$B:$B,'6. RETA (No Seta) Prov-SECCION'!$A65,'DATOS PEST12'!$F:$F,"R.E.AUTONOMOS (NO SETA)")</f>
        <v>0</v>
      </c>
      <c r="F65" s="62">
        <f>SUMIFS('DATOS PEST12'!$E:$E,'DATOS PEST12'!$A:$A,INDICE!$C$13,'DATOS PEST12'!$D:$D,'6. RETA (No Seta) Prov-SECCION'!F$11,'DATOS PEST12'!$B:$B,'6. RETA (No Seta) Prov-SECCION'!$A65,'DATOS PEST12'!$F:$F,"R.E.AUTONOMOS (NO SETA)")</f>
        <v>29.315789473684212</v>
      </c>
      <c r="G65" s="62">
        <f>SUMIFS('DATOS PEST12'!$E:$E,'DATOS PEST12'!$A:$A,INDICE!$C$13,'DATOS PEST12'!$D:$D,'6. RETA (No Seta) Prov-SECCION'!G$11,'DATOS PEST12'!$B:$B,'6. RETA (No Seta) Prov-SECCION'!$A65,'DATOS PEST12'!$F:$F,"R.E.AUTONOMOS (NO SETA)")</f>
        <v>0</v>
      </c>
      <c r="H65" s="62">
        <f>SUMIFS('DATOS PEST12'!$E:$E,'DATOS PEST12'!$A:$A,INDICE!$C$13,'DATOS PEST12'!$D:$D,'6. RETA (No Seta) Prov-SECCION'!H$11,'DATOS PEST12'!$B:$B,'6. RETA (No Seta) Prov-SECCION'!$A65,'DATOS PEST12'!$F:$F,"R.E.AUTONOMOS (NO SETA)")</f>
        <v>0.99999999999999956</v>
      </c>
      <c r="I65" s="62">
        <f>SUMIFS('DATOS PEST12'!$E:$E,'DATOS PEST12'!$A:$A,INDICE!$C$13,'DATOS PEST12'!$D:$D,'6. RETA (No Seta) Prov-SECCION'!I$11,'DATOS PEST12'!$B:$B,'6. RETA (No Seta) Prov-SECCION'!$A65,'DATOS PEST12'!$F:$F,"R.E.AUTONOMOS (NO SETA)")</f>
        <v>144.84210526315789</v>
      </c>
      <c r="J65" s="62">
        <f>SUMIFS('DATOS PEST12'!$E:$E,'DATOS PEST12'!$A:$A,INDICE!$C$13,'DATOS PEST12'!$D:$D,'6. RETA (No Seta) Prov-SECCION'!J$11,'DATOS PEST12'!$B:$B,'6. RETA (No Seta) Prov-SECCION'!$A65,'DATOS PEST12'!$F:$F,"R.E.AUTONOMOS (NO SETA)")</f>
        <v>249.10526315789468</v>
      </c>
      <c r="K65" s="62">
        <f>SUMIFS('DATOS PEST12'!$E:$E,'DATOS PEST12'!$A:$A,INDICE!$C$13,'DATOS PEST12'!$D:$D,'6. RETA (No Seta) Prov-SECCION'!K$11,'DATOS PEST12'!$B:$B,'6. RETA (No Seta) Prov-SECCION'!$A65,'DATOS PEST12'!$F:$F,"R.E.AUTONOMOS (NO SETA)")</f>
        <v>67.789473684210535</v>
      </c>
      <c r="L65" s="62">
        <f>SUMIFS('DATOS PEST12'!$E:$E,'DATOS PEST12'!$A:$A,INDICE!$C$13,'DATOS PEST12'!$D:$D,'6. RETA (No Seta) Prov-SECCION'!L$11,'DATOS PEST12'!$B:$B,'6. RETA (No Seta) Prov-SECCION'!$A65,'DATOS PEST12'!$F:$F,"R.E.AUTONOMOS (NO SETA)")</f>
        <v>218.21052631578948</v>
      </c>
      <c r="M65" s="62">
        <f>SUMIFS('DATOS PEST12'!$E:$E,'DATOS PEST12'!$A:$A,INDICE!$C$13,'DATOS PEST12'!$D:$D,'6. RETA (No Seta) Prov-SECCION'!M$11,'DATOS PEST12'!$B:$B,'6. RETA (No Seta) Prov-SECCION'!$A65,'DATOS PEST12'!$F:$F,"R.E.AUTONOMOS (NO SETA)")</f>
        <v>17.736842105263154</v>
      </c>
      <c r="N65" s="62">
        <f>SUMIFS('DATOS PEST12'!$E:$E,'DATOS PEST12'!$A:$A,INDICE!$C$13,'DATOS PEST12'!$D:$D,'6. RETA (No Seta) Prov-SECCION'!N$11,'DATOS PEST12'!$B:$B,'6. RETA (No Seta) Prov-SECCION'!$A65,'DATOS PEST12'!$F:$F,"R.E.AUTONOMOS (NO SETA)")</f>
        <v>4.5263157894736832</v>
      </c>
      <c r="O65" s="62">
        <f>SUMIFS('DATOS PEST12'!$E:$E,'DATOS PEST12'!$A:$A,INDICE!$C$13,'DATOS PEST12'!$D:$D,'6. RETA (No Seta) Prov-SECCION'!O$11,'DATOS PEST12'!$B:$B,'6. RETA (No Seta) Prov-SECCION'!$A65,'DATOS PEST12'!$F:$F,"R.E.AUTONOMOS (NO SETA)")</f>
        <v>2.9999999999999987</v>
      </c>
      <c r="P65" s="62">
        <f>SUMIFS('DATOS PEST12'!$E:$E,'DATOS PEST12'!$A:$A,INDICE!$C$13,'DATOS PEST12'!$D:$D,'6. RETA (No Seta) Prov-SECCION'!P$11,'DATOS PEST12'!$B:$B,'6. RETA (No Seta) Prov-SECCION'!$A65,'DATOS PEST12'!$F:$F,"R.E.AUTONOMOS (NO SETA)")</f>
        <v>33.263157894736842</v>
      </c>
      <c r="Q65" s="62">
        <f>SUMIFS('DATOS PEST12'!$E:$E,'DATOS PEST12'!$A:$A,INDICE!$C$13,'DATOS PEST12'!$D:$D,'6. RETA (No Seta) Prov-SECCION'!Q$11,'DATOS PEST12'!$B:$B,'6. RETA (No Seta) Prov-SECCION'!$A65,'DATOS PEST12'!$F:$F,"R.E.AUTONOMOS (NO SETA)")</f>
        <v>58.736842105263165</v>
      </c>
      <c r="R65" s="62">
        <f>SUMIFS('DATOS PEST12'!$E:$E,'DATOS PEST12'!$A:$A,INDICE!$C$13,'DATOS PEST12'!$D:$D,'6. RETA (No Seta) Prov-SECCION'!R$11,'DATOS PEST12'!$B:$B,'6. RETA (No Seta) Prov-SECCION'!$A65,'DATOS PEST12'!$F:$F,"R.E.AUTONOMOS (NO SETA)")</f>
        <v>0.99999999999999956</v>
      </c>
      <c r="S65" s="62">
        <f>SUMIFS('DATOS PEST12'!$E:$E,'DATOS PEST12'!$A:$A,INDICE!$C$13,'DATOS PEST12'!$D:$D,'6. RETA (No Seta) Prov-SECCION'!S$11,'DATOS PEST12'!$B:$B,'6. RETA (No Seta) Prov-SECCION'!$A65,'DATOS PEST12'!$F:$F,"R.E.AUTONOMOS (NO SETA)")</f>
        <v>60.263157894736835</v>
      </c>
      <c r="T65" s="62">
        <f>SUMIFS('DATOS PEST12'!$E:$E,'DATOS PEST12'!$A:$A,INDICE!$C$13,'DATOS PEST12'!$D:$D,'6. RETA (No Seta) Prov-SECCION'!T$11,'DATOS PEST12'!$B:$B,'6. RETA (No Seta) Prov-SECCION'!$A65,'DATOS PEST12'!$F:$F,"R.E.AUTONOMOS (NO SETA)")</f>
        <v>13.368421052631575</v>
      </c>
      <c r="U65" s="62">
        <f>SUMIFS('DATOS PEST12'!$E:$E,'DATOS PEST12'!$A:$A,INDICE!$C$13,'DATOS PEST12'!$D:$D,'6. RETA (No Seta) Prov-SECCION'!U$11,'DATOS PEST12'!$B:$B,'6. RETA (No Seta) Prov-SECCION'!$A65,'DATOS PEST12'!$F:$F,"R.E.AUTONOMOS (NO SETA)")</f>
        <v>26.631578947368425</v>
      </c>
      <c r="V65" s="62">
        <f>SUMIFS('DATOS PEST12'!$E:$E,'DATOS PEST12'!$A:$A,INDICE!$C$13,'DATOS PEST12'!$D:$D,'6. RETA (No Seta) Prov-SECCION'!V$11,'DATOS PEST12'!$B:$B,'6. RETA (No Seta) Prov-SECCION'!$A65,'DATOS PEST12'!$F:$F,"R.E.AUTONOMOS (NO SETA)")</f>
        <v>92.052631578947384</v>
      </c>
      <c r="W65" s="62">
        <f>SUMIFS('DATOS PEST12'!$E:$E,'DATOS PEST12'!$A:$A,INDICE!$C$13,'DATOS PEST12'!$D:$D,'6. RETA (No Seta) Prov-SECCION'!W$11,'DATOS PEST12'!$B:$B,'6. RETA (No Seta) Prov-SECCION'!$A65,'DATOS PEST12'!$F:$F,"R.E.AUTONOMOS (NO SETA)")</f>
        <v>0</v>
      </c>
      <c r="X65" s="62">
        <f>SUMIFS('DATOS PEST12'!$E:$E,'DATOS PEST12'!$A:$A,INDICE!$C$13,'DATOS PEST12'!$D:$D,'6. RETA (No Seta) Prov-SECCION'!X$11,'DATOS PEST12'!$B:$B,'6. RETA (No Seta) Prov-SECCION'!$A65,'DATOS PEST12'!$F:$F,"R.E.AUTONOMOS (NO SETA)")</f>
        <v>0</v>
      </c>
      <c r="Y65" s="59">
        <f>SUMIFS('DATOS PEST12'!$E:$E,'DATOS PEST12'!$A:$A,INDICE!$C$13,'DATOS PEST12'!$D:$D,'6. RETA (No Seta) Prov-SECCION'!Y$11,'DATOS PEST12'!$B:$B,'6. RETA (No Seta) Prov-SECCION'!$A65,'DATOS PEST12'!$F:$F,"R.E.AUTONOMOS (NO SETA)")</f>
        <v>0</v>
      </c>
    </row>
    <row r="66" spans="1:25" ht="15.6" x14ac:dyDescent="0.3">
      <c r="A66" s="8">
        <v>32</v>
      </c>
      <c r="B66" s="9" t="s">
        <v>17</v>
      </c>
      <c r="C66" s="59">
        <f t="shared" si="21"/>
        <v>1159.9473684210525</v>
      </c>
      <c r="D66" s="60">
        <f>SUMIFS('DATOS PEST12'!$E:$E,'DATOS PEST12'!$A:$A,INDICE!$C$13,'DATOS PEST12'!$D:$D,'6. RETA (No Seta) Prov-SECCION'!D$11,'DATOS PEST12'!$B:$B,'6. RETA (No Seta) Prov-SECCION'!$A66,'DATOS PEST12'!$F:$F,"R.E.AUTONOMOS (NO SETA)")</f>
        <v>53.10526315789474</v>
      </c>
      <c r="E66" s="62">
        <f>SUMIFS('DATOS PEST12'!$E:$E,'DATOS PEST12'!$A:$A,INDICE!$C$13,'DATOS PEST12'!$D:$D,'6. RETA (No Seta) Prov-SECCION'!E$11,'DATOS PEST12'!$B:$B,'6. RETA (No Seta) Prov-SECCION'!$A66,'DATOS PEST12'!$F:$F,"R.E.AUTONOMOS (NO SETA)")</f>
        <v>0</v>
      </c>
      <c r="F66" s="62">
        <f>SUMIFS('DATOS PEST12'!$E:$E,'DATOS PEST12'!$A:$A,INDICE!$C$13,'DATOS PEST12'!$D:$D,'6. RETA (No Seta) Prov-SECCION'!F$11,'DATOS PEST12'!$B:$B,'6. RETA (No Seta) Prov-SECCION'!$A66,'DATOS PEST12'!$F:$F,"R.E.AUTONOMOS (NO SETA)")</f>
        <v>46.31578947368422</v>
      </c>
      <c r="G66" s="62">
        <f>SUMIFS('DATOS PEST12'!$E:$E,'DATOS PEST12'!$A:$A,INDICE!$C$13,'DATOS PEST12'!$D:$D,'6. RETA (No Seta) Prov-SECCION'!G$11,'DATOS PEST12'!$B:$B,'6. RETA (No Seta) Prov-SECCION'!$A66,'DATOS PEST12'!$F:$F,"R.E.AUTONOMOS (NO SETA)")</f>
        <v>0</v>
      </c>
      <c r="H66" s="62">
        <f>SUMIFS('DATOS PEST12'!$E:$E,'DATOS PEST12'!$A:$A,INDICE!$C$13,'DATOS PEST12'!$D:$D,'6. RETA (No Seta) Prov-SECCION'!H$11,'DATOS PEST12'!$B:$B,'6. RETA (No Seta) Prov-SECCION'!$A66,'DATOS PEST12'!$F:$F,"R.E.AUTONOMOS (NO SETA)")</f>
        <v>0</v>
      </c>
      <c r="I66" s="62">
        <f>SUMIFS('DATOS PEST12'!$E:$E,'DATOS PEST12'!$A:$A,INDICE!$C$13,'DATOS PEST12'!$D:$D,'6. RETA (No Seta) Prov-SECCION'!I$11,'DATOS PEST12'!$B:$B,'6. RETA (No Seta) Prov-SECCION'!$A66,'DATOS PEST12'!$F:$F,"R.E.AUTONOMOS (NO SETA)")</f>
        <v>172.05263157894734</v>
      </c>
      <c r="J66" s="62">
        <f>SUMIFS('DATOS PEST12'!$E:$E,'DATOS PEST12'!$A:$A,INDICE!$C$13,'DATOS PEST12'!$D:$D,'6. RETA (No Seta) Prov-SECCION'!J$11,'DATOS PEST12'!$B:$B,'6. RETA (No Seta) Prov-SECCION'!$A66,'DATOS PEST12'!$F:$F,"R.E.AUTONOMOS (NO SETA)")</f>
        <v>277.00000000000006</v>
      </c>
      <c r="K66" s="62">
        <f>SUMIFS('DATOS PEST12'!$E:$E,'DATOS PEST12'!$A:$A,INDICE!$C$13,'DATOS PEST12'!$D:$D,'6. RETA (No Seta) Prov-SECCION'!K$11,'DATOS PEST12'!$B:$B,'6. RETA (No Seta) Prov-SECCION'!$A66,'DATOS PEST12'!$F:$F,"R.E.AUTONOMOS (NO SETA)")</f>
        <v>48.263157894736835</v>
      </c>
      <c r="L66" s="62">
        <f>SUMIFS('DATOS PEST12'!$E:$E,'DATOS PEST12'!$A:$A,INDICE!$C$13,'DATOS PEST12'!$D:$D,'6. RETA (No Seta) Prov-SECCION'!L$11,'DATOS PEST12'!$B:$B,'6. RETA (No Seta) Prov-SECCION'!$A66,'DATOS PEST12'!$F:$F,"R.E.AUTONOMOS (NO SETA)")</f>
        <v>235.68421052631575</v>
      </c>
      <c r="M66" s="62">
        <f>SUMIFS('DATOS PEST12'!$E:$E,'DATOS PEST12'!$A:$A,INDICE!$C$13,'DATOS PEST12'!$D:$D,'6. RETA (No Seta) Prov-SECCION'!M$11,'DATOS PEST12'!$B:$B,'6. RETA (No Seta) Prov-SECCION'!$A66,'DATOS PEST12'!$F:$F,"R.E.AUTONOMOS (NO SETA)")</f>
        <v>16.526315789473685</v>
      </c>
      <c r="N66" s="62">
        <f>SUMIFS('DATOS PEST12'!$E:$E,'DATOS PEST12'!$A:$A,INDICE!$C$13,'DATOS PEST12'!$D:$D,'6. RETA (No Seta) Prov-SECCION'!N$11,'DATOS PEST12'!$B:$B,'6. RETA (No Seta) Prov-SECCION'!$A66,'DATOS PEST12'!$F:$F,"R.E.AUTONOMOS (NO SETA)")</f>
        <v>13.000000000000002</v>
      </c>
      <c r="O66" s="62">
        <f>SUMIFS('DATOS PEST12'!$E:$E,'DATOS PEST12'!$A:$A,INDICE!$C$13,'DATOS PEST12'!$D:$D,'6. RETA (No Seta) Prov-SECCION'!O$11,'DATOS PEST12'!$B:$B,'6. RETA (No Seta) Prov-SECCION'!$A66,'DATOS PEST12'!$F:$F,"R.E.AUTONOMOS (NO SETA)")</f>
        <v>0.99999999999999956</v>
      </c>
      <c r="P66" s="62">
        <f>SUMIFS('DATOS PEST12'!$E:$E,'DATOS PEST12'!$A:$A,INDICE!$C$13,'DATOS PEST12'!$D:$D,'6. RETA (No Seta) Prov-SECCION'!P$11,'DATOS PEST12'!$B:$B,'6. RETA (No Seta) Prov-SECCION'!$A66,'DATOS PEST12'!$F:$F,"R.E.AUTONOMOS (NO SETA)")</f>
        <v>36.842105263157904</v>
      </c>
      <c r="Q66" s="62">
        <f>SUMIFS('DATOS PEST12'!$E:$E,'DATOS PEST12'!$A:$A,INDICE!$C$13,'DATOS PEST12'!$D:$D,'6. RETA (No Seta) Prov-SECCION'!Q$11,'DATOS PEST12'!$B:$B,'6. RETA (No Seta) Prov-SECCION'!$A66,'DATOS PEST12'!$F:$F,"R.E.AUTONOMOS (NO SETA)")</f>
        <v>75.631578947368425</v>
      </c>
      <c r="R66" s="62">
        <f>SUMIFS('DATOS PEST12'!$E:$E,'DATOS PEST12'!$A:$A,INDICE!$C$13,'DATOS PEST12'!$D:$D,'6. RETA (No Seta) Prov-SECCION'!R$11,'DATOS PEST12'!$B:$B,'6. RETA (No Seta) Prov-SECCION'!$A66,'DATOS PEST12'!$F:$F,"R.E.AUTONOMOS (NO SETA)")</f>
        <v>0</v>
      </c>
      <c r="S66" s="62">
        <f>SUMIFS('DATOS PEST12'!$E:$E,'DATOS PEST12'!$A:$A,INDICE!$C$13,'DATOS PEST12'!$D:$D,'6. RETA (No Seta) Prov-SECCION'!S$11,'DATOS PEST12'!$B:$B,'6. RETA (No Seta) Prov-SECCION'!$A66,'DATOS PEST12'!$F:$F,"R.E.AUTONOMOS (NO SETA)")</f>
        <v>37.684210526315788</v>
      </c>
      <c r="T66" s="62">
        <f>SUMIFS('DATOS PEST12'!$E:$E,'DATOS PEST12'!$A:$A,INDICE!$C$13,'DATOS PEST12'!$D:$D,'6. RETA (No Seta) Prov-SECCION'!T$11,'DATOS PEST12'!$B:$B,'6. RETA (No Seta) Prov-SECCION'!$A66,'DATOS PEST12'!$F:$F,"R.E.AUTONOMOS (NO SETA)")</f>
        <v>25</v>
      </c>
      <c r="U66" s="62">
        <f>SUMIFS('DATOS PEST12'!$E:$E,'DATOS PEST12'!$A:$A,INDICE!$C$13,'DATOS PEST12'!$D:$D,'6. RETA (No Seta) Prov-SECCION'!U$11,'DATOS PEST12'!$B:$B,'6. RETA (No Seta) Prov-SECCION'!$A66,'DATOS PEST12'!$F:$F,"R.E.AUTONOMOS (NO SETA)")</f>
        <v>19.210526315789473</v>
      </c>
      <c r="V66" s="62">
        <f>SUMIFS('DATOS PEST12'!$E:$E,'DATOS PEST12'!$A:$A,INDICE!$C$13,'DATOS PEST12'!$D:$D,'6. RETA (No Seta) Prov-SECCION'!V$11,'DATOS PEST12'!$B:$B,'6. RETA (No Seta) Prov-SECCION'!$A66,'DATOS PEST12'!$F:$F,"R.E.AUTONOMOS (NO SETA)")</f>
        <v>102.63157894736842</v>
      </c>
      <c r="W66" s="62">
        <f>SUMIFS('DATOS PEST12'!$E:$E,'DATOS PEST12'!$A:$A,INDICE!$C$13,'DATOS PEST12'!$D:$D,'6. RETA (No Seta) Prov-SECCION'!W$11,'DATOS PEST12'!$B:$B,'6. RETA (No Seta) Prov-SECCION'!$A66,'DATOS PEST12'!$F:$F,"R.E.AUTONOMOS (NO SETA)")</f>
        <v>0</v>
      </c>
      <c r="X66" s="62">
        <f>SUMIFS('DATOS PEST12'!$E:$E,'DATOS PEST12'!$A:$A,INDICE!$C$13,'DATOS PEST12'!$D:$D,'6. RETA (No Seta) Prov-SECCION'!X$11,'DATOS PEST12'!$B:$B,'6. RETA (No Seta) Prov-SECCION'!$A66,'DATOS PEST12'!$F:$F,"R.E.AUTONOMOS (NO SETA)")</f>
        <v>0</v>
      </c>
      <c r="Y66" s="59">
        <f>SUMIFS('DATOS PEST12'!$E:$E,'DATOS PEST12'!$A:$A,INDICE!$C$13,'DATOS PEST12'!$D:$D,'6. RETA (No Seta) Prov-SECCION'!Y$11,'DATOS PEST12'!$B:$B,'6. RETA (No Seta) Prov-SECCION'!$A66,'DATOS PEST12'!$F:$F,"R.E.AUTONOMOS (NO SETA)")</f>
        <v>0</v>
      </c>
    </row>
    <row r="67" spans="1:25" ht="15.6" x14ac:dyDescent="0.3">
      <c r="A67" s="10">
        <v>36</v>
      </c>
      <c r="B67" s="11" t="s">
        <v>20</v>
      </c>
      <c r="C67" s="59">
        <f t="shared" si="21"/>
        <v>3316.3157894736846</v>
      </c>
      <c r="D67" s="60">
        <f>SUMIFS('DATOS PEST12'!$E:$E,'DATOS PEST12'!$A:$A,INDICE!$C$13,'DATOS PEST12'!$D:$D,'6. RETA (No Seta) Prov-SECCION'!D$11,'DATOS PEST12'!$B:$B,'6. RETA (No Seta) Prov-SECCION'!$A67,'DATOS PEST12'!$F:$F,"R.E.AUTONOMOS (NO SETA)")</f>
        <v>58.263157894736842</v>
      </c>
      <c r="E67" s="62">
        <f>SUMIFS('DATOS PEST12'!$E:$E,'DATOS PEST12'!$A:$A,INDICE!$C$13,'DATOS PEST12'!$D:$D,'6. RETA (No Seta) Prov-SECCION'!E$11,'DATOS PEST12'!$B:$B,'6. RETA (No Seta) Prov-SECCION'!$A67,'DATOS PEST12'!$F:$F,"R.E.AUTONOMOS (NO SETA)")</f>
        <v>0</v>
      </c>
      <c r="F67" s="62">
        <f>SUMIFS('DATOS PEST12'!$E:$E,'DATOS PEST12'!$A:$A,INDICE!$C$13,'DATOS PEST12'!$D:$D,'6. RETA (No Seta) Prov-SECCION'!F$11,'DATOS PEST12'!$B:$B,'6. RETA (No Seta) Prov-SECCION'!$A67,'DATOS PEST12'!$F:$F,"R.E.AUTONOMOS (NO SETA)")</f>
        <v>132.89473684210526</v>
      </c>
      <c r="G67" s="62">
        <f>SUMIFS('DATOS PEST12'!$E:$E,'DATOS PEST12'!$A:$A,INDICE!$C$13,'DATOS PEST12'!$D:$D,'6. RETA (No Seta) Prov-SECCION'!G$11,'DATOS PEST12'!$B:$B,'6. RETA (No Seta) Prov-SECCION'!$A67,'DATOS PEST12'!$F:$F,"R.E.AUTONOMOS (NO SETA)")</f>
        <v>0.99999999999999956</v>
      </c>
      <c r="H67" s="62">
        <f>SUMIFS('DATOS PEST12'!$E:$E,'DATOS PEST12'!$A:$A,INDICE!$C$13,'DATOS PEST12'!$D:$D,'6. RETA (No Seta) Prov-SECCION'!H$11,'DATOS PEST12'!$B:$B,'6. RETA (No Seta) Prov-SECCION'!$A67,'DATOS PEST12'!$F:$F,"R.E.AUTONOMOS (NO SETA)")</f>
        <v>0</v>
      </c>
      <c r="I67" s="62">
        <f>SUMIFS('DATOS PEST12'!$E:$E,'DATOS PEST12'!$A:$A,INDICE!$C$13,'DATOS PEST12'!$D:$D,'6. RETA (No Seta) Prov-SECCION'!I$11,'DATOS PEST12'!$B:$B,'6. RETA (No Seta) Prov-SECCION'!$A67,'DATOS PEST12'!$F:$F,"R.E.AUTONOMOS (NO SETA)")</f>
        <v>315.31578947368428</v>
      </c>
      <c r="J67" s="62">
        <f>SUMIFS('DATOS PEST12'!$E:$E,'DATOS PEST12'!$A:$A,INDICE!$C$13,'DATOS PEST12'!$D:$D,'6. RETA (No Seta) Prov-SECCION'!J$11,'DATOS PEST12'!$B:$B,'6. RETA (No Seta) Prov-SECCION'!$A67,'DATOS PEST12'!$F:$F,"R.E.AUTONOMOS (NO SETA)")</f>
        <v>949.63157894736855</v>
      </c>
      <c r="K67" s="62">
        <f>SUMIFS('DATOS PEST12'!$E:$E,'DATOS PEST12'!$A:$A,INDICE!$C$13,'DATOS PEST12'!$D:$D,'6. RETA (No Seta) Prov-SECCION'!K$11,'DATOS PEST12'!$B:$B,'6. RETA (No Seta) Prov-SECCION'!$A67,'DATOS PEST12'!$F:$F,"R.E.AUTONOMOS (NO SETA)")</f>
        <v>250.31578947368422</v>
      </c>
      <c r="L67" s="62">
        <f>SUMIFS('DATOS PEST12'!$E:$E,'DATOS PEST12'!$A:$A,INDICE!$C$13,'DATOS PEST12'!$D:$D,'6. RETA (No Seta) Prov-SECCION'!L$11,'DATOS PEST12'!$B:$B,'6. RETA (No Seta) Prov-SECCION'!$A67,'DATOS PEST12'!$F:$F,"R.E.AUTONOMOS (NO SETA)")</f>
        <v>559.10526315789468</v>
      </c>
      <c r="M67" s="62">
        <f>SUMIFS('DATOS PEST12'!$E:$E,'DATOS PEST12'!$A:$A,INDICE!$C$13,'DATOS PEST12'!$D:$D,'6. RETA (No Seta) Prov-SECCION'!M$11,'DATOS PEST12'!$B:$B,'6. RETA (No Seta) Prov-SECCION'!$A67,'DATOS PEST12'!$F:$F,"R.E.AUTONOMOS (NO SETA)")</f>
        <v>82</v>
      </c>
      <c r="N67" s="62">
        <f>SUMIFS('DATOS PEST12'!$E:$E,'DATOS PEST12'!$A:$A,INDICE!$C$13,'DATOS PEST12'!$D:$D,'6. RETA (No Seta) Prov-SECCION'!N$11,'DATOS PEST12'!$B:$B,'6. RETA (No Seta) Prov-SECCION'!$A67,'DATOS PEST12'!$F:$F,"R.E.AUTONOMOS (NO SETA)")</f>
        <v>24.894736842105264</v>
      </c>
      <c r="O67" s="62">
        <f>SUMIFS('DATOS PEST12'!$E:$E,'DATOS PEST12'!$A:$A,INDICE!$C$13,'DATOS PEST12'!$D:$D,'6. RETA (No Seta) Prov-SECCION'!O$11,'DATOS PEST12'!$B:$B,'6. RETA (No Seta) Prov-SECCION'!$A67,'DATOS PEST12'!$F:$F,"R.E.AUTONOMOS (NO SETA)")</f>
        <v>15.526315789473678</v>
      </c>
      <c r="P67" s="62">
        <f>SUMIFS('DATOS PEST12'!$E:$E,'DATOS PEST12'!$A:$A,INDICE!$C$13,'DATOS PEST12'!$D:$D,'6. RETA (No Seta) Prov-SECCION'!P$11,'DATOS PEST12'!$B:$B,'6. RETA (No Seta) Prov-SECCION'!$A67,'DATOS PEST12'!$F:$F,"R.E.AUTONOMOS (NO SETA)")</f>
        <v>202.10526315789477</v>
      </c>
      <c r="Q67" s="62">
        <f>SUMIFS('DATOS PEST12'!$E:$E,'DATOS PEST12'!$A:$A,INDICE!$C$13,'DATOS PEST12'!$D:$D,'6. RETA (No Seta) Prov-SECCION'!Q$11,'DATOS PEST12'!$B:$B,'6. RETA (No Seta) Prov-SECCION'!$A67,'DATOS PEST12'!$F:$F,"R.E.AUTONOMOS (NO SETA)")</f>
        <v>149.00000000000003</v>
      </c>
      <c r="R67" s="62">
        <f>SUMIFS('DATOS PEST12'!$E:$E,'DATOS PEST12'!$A:$A,INDICE!$C$13,'DATOS PEST12'!$D:$D,'6. RETA (No Seta) Prov-SECCION'!R$11,'DATOS PEST12'!$B:$B,'6. RETA (No Seta) Prov-SECCION'!$A67,'DATOS PEST12'!$F:$F,"R.E.AUTONOMOS (NO SETA)")</f>
        <v>0</v>
      </c>
      <c r="S67" s="62">
        <f>SUMIFS('DATOS PEST12'!$E:$E,'DATOS PEST12'!$A:$A,INDICE!$C$13,'DATOS PEST12'!$D:$D,'6. RETA (No Seta) Prov-SECCION'!S$11,'DATOS PEST12'!$B:$B,'6. RETA (No Seta) Prov-SECCION'!$A67,'DATOS PEST12'!$F:$F,"R.E.AUTONOMOS (NO SETA)")</f>
        <v>189.68421052631578</v>
      </c>
      <c r="T67" s="62">
        <f>SUMIFS('DATOS PEST12'!$E:$E,'DATOS PEST12'!$A:$A,INDICE!$C$13,'DATOS PEST12'!$D:$D,'6. RETA (No Seta) Prov-SECCION'!T$11,'DATOS PEST12'!$B:$B,'6. RETA (No Seta) Prov-SECCION'!$A67,'DATOS PEST12'!$F:$F,"R.E.AUTONOMOS (NO SETA)")</f>
        <v>74.894736842105274</v>
      </c>
      <c r="U67" s="62">
        <f>SUMIFS('DATOS PEST12'!$E:$E,'DATOS PEST12'!$A:$A,INDICE!$C$13,'DATOS PEST12'!$D:$D,'6. RETA (No Seta) Prov-SECCION'!U$11,'DATOS PEST12'!$B:$B,'6. RETA (No Seta) Prov-SECCION'!$A67,'DATOS PEST12'!$F:$F,"R.E.AUTONOMOS (NO SETA)")</f>
        <v>61.684210526315766</v>
      </c>
      <c r="V67" s="62">
        <f>SUMIFS('DATOS PEST12'!$E:$E,'DATOS PEST12'!$A:$A,INDICE!$C$13,'DATOS PEST12'!$D:$D,'6. RETA (No Seta) Prov-SECCION'!V$11,'DATOS PEST12'!$B:$B,'6. RETA (No Seta) Prov-SECCION'!$A67,'DATOS PEST12'!$F:$F,"R.E.AUTONOMOS (NO SETA)")</f>
        <v>249.99999999999997</v>
      </c>
      <c r="W67" s="62">
        <f>SUMIFS('DATOS PEST12'!$E:$E,'DATOS PEST12'!$A:$A,INDICE!$C$13,'DATOS PEST12'!$D:$D,'6. RETA (No Seta) Prov-SECCION'!W$11,'DATOS PEST12'!$B:$B,'6. RETA (No Seta) Prov-SECCION'!$A67,'DATOS PEST12'!$F:$F,"R.E.AUTONOMOS (NO SETA)")</f>
        <v>0</v>
      </c>
      <c r="X67" s="62">
        <f>SUMIFS('DATOS PEST12'!$E:$E,'DATOS PEST12'!$A:$A,INDICE!$C$13,'DATOS PEST12'!$D:$D,'6. RETA (No Seta) Prov-SECCION'!X$11,'DATOS PEST12'!$B:$B,'6. RETA (No Seta) Prov-SECCION'!$A67,'DATOS PEST12'!$F:$F,"R.E.AUTONOMOS (NO SETA)")</f>
        <v>0</v>
      </c>
      <c r="Y67" s="59">
        <f>SUMIFS('DATOS PEST12'!$E:$E,'DATOS PEST12'!$A:$A,INDICE!$C$13,'DATOS PEST12'!$D:$D,'6. RETA (No Seta) Prov-SECCION'!Y$11,'DATOS PEST12'!$B:$B,'6. RETA (No Seta) Prov-SECCION'!$A67,'DATOS PEST12'!$F:$F,"R.E.AUTONOMOS (NO SETA)")</f>
        <v>0</v>
      </c>
    </row>
    <row r="68" spans="1:25" ht="15.6" x14ac:dyDescent="0.3">
      <c r="A68" s="238" t="s">
        <v>177</v>
      </c>
      <c r="B68" s="239"/>
      <c r="C68" s="66">
        <f t="shared" ref="C68:Y68" si="22">C69</f>
        <v>72740.947368421068</v>
      </c>
      <c r="D68" s="64">
        <f t="shared" si="22"/>
        <v>83.526315789473699</v>
      </c>
      <c r="E68" s="67">
        <f t="shared" si="22"/>
        <v>13.999999999999996</v>
      </c>
      <c r="F68" s="67">
        <f t="shared" si="22"/>
        <v>1557.7368421052633</v>
      </c>
      <c r="G68" s="67">
        <f t="shared" si="22"/>
        <v>14.578947368421053</v>
      </c>
      <c r="H68" s="67">
        <f t="shared" si="22"/>
        <v>27.105263157894733</v>
      </c>
      <c r="I68" s="67">
        <f t="shared" si="22"/>
        <v>12303.421052631578</v>
      </c>
      <c r="J68" s="67">
        <f t="shared" si="22"/>
        <v>18228.84210526316</v>
      </c>
      <c r="K68" s="67">
        <f t="shared" si="22"/>
        <v>8041.0526315789475</v>
      </c>
      <c r="L68" s="67">
        <f t="shared" si="22"/>
        <v>7822.6315789473692</v>
      </c>
      <c r="M68" s="67">
        <f t="shared" si="22"/>
        <v>2437.3684210526317</v>
      </c>
      <c r="N68" s="67">
        <f t="shared" si="22"/>
        <v>724.31578947368416</v>
      </c>
      <c r="O68" s="67">
        <f t="shared" si="22"/>
        <v>870</v>
      </c>
      <c r="P68" s="67">
        <f t="shared" si="22"/>
        <v>5458.4210526315783</v>
      </c>
      <c r="Q68" s="67">
        <f t="shared" si="22"/>
        <v>3869.5789473684208</v>
      </c>
      <c r="R68" s="67">
        <f t="shared" si="22"/>
        <v>13.526315789473681</v>
      </c>
      <c r="S68" s="67">
        <f t="shared" si="22"/>
        <v>2567.0526315789475</v>
      </c>
      <c r="T68" s="67">
        <f t="shared" si="22"/>
        <v>1505.2631578947369</v>
      </c>
      <c r="U68" s="67">
        <f t="shared" si="22"/>
        <v>1200.6315789473686</v>
      </c>
      <c r="V68" s="67">
        <f t="shared" si="22"/>
        <v>5982.9473684210534</v>
      </c>
      <c r="W68" s="67">
        <f t="shared" si="22"/>
        <v>12.947368421052628</v>
      </c>
      <c r="X68" s="67">
        <f t="shared" si="22"/>
        <v>6</v>
      </c>
      <c r="Y68" s="66">
        <f t="shared" si="22"/>
        <v>0</v>
      </c>
    </row>
    <row r="69" spans="1:25" ht="15.6" x14ac:dyDescent="0.3">
      <c r="A69" s="14">
        <v>28</v>
      </c>
      <c r="B69" s="15" t="s">
        <v>14</v>
      </c>
      <c r="C69" s="59">
        <f>SUM(D69:Y69)</f>
        <v>72740.947368421068</v>
      </c>
      <c r="D69" s="60">
        <f>SUMIFS('DATOS PEST12'!$E:$E,'DATOS PEST12'!$A:$A,INDICE!$C$13,'DATOS PEST12'!$D:$D,'6. RETA (No Seta) Prov-SECCION'!D$11,'DATOS PEST12'!$B:$B,'6. RETA (No Seta) Prov-SECCION'!$A69,'DATOS PEST12'!$F:$F,"R.E.AUTONOMOS (NO SETA)")</f>
        <v>83.526315789473699</v>
      </c>
      <c r="E69" s="62">
        <f>SUMIFS('DATOS PEST12'!$E:$E,'DATOS PEST12'!$A:$A,INDICE!$C$13,'DATOS PEST12'!$D:$D,'6. RETA (No Seta) Prov-SECCION'!E$11,'DATOS PEST12'!$B:$B,'6. RETA (No Seta) Prov-SECCION'!$A69,'DATOS PEST12'!$F:$F,"R.E.AUTONOMOS (NO SETA)")</f>
        <v>13.999999999999996</v>
      </c>
      <c r="F69" s="62">
        <f>SUMIFS('DATOS PEST12'!$E:$E,'DATOS PEST12'!$A:$A,INDICE!$C$13,'DATOS PEST12'!$D:$D,'6. RETA (No Seta) Prov-SECCION'!F$11,'DATOS PEST12'!$B:$B,'6. RETA (No Seta) Prov-SECCION'!$A69,'DATOS PEST12'!$F:$F,"R.E.AUTONOMOS (NO SETA)")</f>
        <v>1557.7368421052633</v>
      </c>
      <c r="G69" s="62">
        <f>SUMIFS('DATOS PEST12'!$E:$E,'DATOS PEST12'!$A:$A,INDICE!$C$13,'DATOS PEST12'!$D:$D,'6. RETA (No Seta) Prov-SECCION'!G$11,'DATOS PEST12'!$B:$B,'6. RETA (No Seta) Prov-SECCION'!$A69,'DATOS PEST12'!$F:$F,"R.E.AUTONOMOS (NO SETA)")</f>
        <v>14.578947368421053</v>
      </c>
      <c r="H69" s="62">
        <f>SUMIFS('DATOS PEST12'!$E:$E,'DATOS PEST12'!$A:$A,INDICE!$C$13,'DATOS PEST12'!$D:$D,'6. RETA (No Seta) Prov-SECCION'!H$11,'DATOS PEST12'!$B:$B,'6. RETA (No Seta) Prov-SECCION'!$A69,'DATOS PEST12'!$F:$F,"R.E.AUTONOMOS (NO SETA)")</f>
        <v>27.105263157894733</v>
      </c>
      <c r="I69" s="62">
        <f>SUMIFS('DATOS PEST12'!$E:$E,'DATOS PEST12'!$A:$A,INDICE!$C$13,'DATOS PEST12'!$D:$D,'6. RETA (No Seta) Prov-SECCION'!I$11,'DATOS PEST12'!$B:$B,'6. RETA (No Seta) Prov-SECCION'!$A69,'DATOS PEST12'!$F:$F,"R.E.AUTONOMOS (NO SETA)")</f>
        <v>12303.421052631578</v>
      </c>
      <c r="J69" s="62">
        <f>SUMIFS('DATOS PEST12'!$E:$E,'DATOS PEST12'!$A:$A,INDICE!$C$13,'DATOS PEST12'!$D:$D,'6. RETA (No Seta) Prov-SECCION'!J$11,'DATOS PEST12'!$B:$B,'6. RETA (No Seta) Prov-SECCION'!$A69,'DATOS PEST12'!$F:$F,"R.E.AUTONOMOS (NO SETA)")</f>
        <v>18228.84210526316</v>
      </c>
      <c r="K69" s="62">
        <f>SUMIFS('DATOS PEST12'!$E:$E,'DATOS PEST12'!$A:$A,INDICE!$C$13,'DATOS PEST12'!$D:$D,'6. RETA (No Seta) Prov-SECCION'!K$11,'DATOS PEST12'!$B:$B,'6. RETA (No Seta) Prov-SECCION'!$A69,'DATOS PEST12'!$F:$F,"R.E.AUTONOMOS (NO SETA)")</f>
        <v>8041.0526315789475</v>
      </c>
      <c r="L69" s="62">
        <f>SUMIFS('DATOS PEST12'!$E:$E,'DATOS PEST12'!$A:$A,INDICE!$C$13,'DATOS PEST12'!$D:$D,'6. RETA (No Seta) Prov-SECCION'!L$11,'DATOS PEST12'!$B:$B,'6. RETA (No Seta) Prov-SECCION'!$A69,'DATOS PEST12'!$F:$F,"R.E.AUTONOMOS (NO SETA)")</f>
        <v>7822.6315789473692</v>
      </c>
      <c r="M69" s="62">
        <f>SUMIFS('DATOS PEST12'!$E:$E,'DATOS PEST12'!$A:$A,INDICE!$C$13,'DATOS PEST12'!$D:$D,'6. RETA (No Seta) Prov-SECCION'!M$11,'DATOS PEST12'!$B:$B,'6. RETA (No Seta) Prov-SECCION'!$A69,'DATOS PEST12'!$F:$F,"R.E.AUTONOMOS (NO SETA)")</f>
        <v>2437.3684210526317</v>
      </c>
      <c r="N69" s="62">
        <f>SUMIFS('DATOS PEST12'!$E:$E,'DATOS PEST12'!$A:$A,INDICE!$C$13,'DATOS PEST12'!$D:$D,'6. RETA (No Seta) Prov-SECCION'!N$11,'DATOS PEST12'!$B:$B,'6. RETA (No Seta) Prov-SECCION'!$A69,'DATOS PEST12'!$F:$F,"R.E.AUTONOMOS (NO SETA)")</f>
        <v>724.31578947368416</v>
      </c>
      <c r="O69" s="62">
        <f>SUMIFS('DATOS PEST12'!$E:$E,'DATOS PEST12'!$A:$A,INDICE!$C$13,'DATOS PEST12'!$D:$D,'6. RETA (No Seta) Prov-SECCION'!O$11,'DATOS PEST12'!$B:$B,'6. RETA (No Seta) Prov-SECCION'!$A69,'DATOS PEST12'!$F:$F,"R.E.AUTONOMOS (NO SETA)")</f>
        <v>870</v>
      </c>
      <c r="P69" s="62">
        <f>SUMIFS('DATOS PEST12'!$E:$E,'DATOS PEST12'!$A:$A,INDICE!$C$13,'DATOS PEST12'!$D:$D,'6. RETA (No Seta) Prov-SECCION'!P$11,'DATOS PEST12'!$B:$B,'6. RETA (No Seta) Prov-SECCION'!$A69,'DATOS PEST12'!$F:$F,"R.E.AUTONOMOS (NO SETA)")</f>
        <v>5458.4210526315783</v>
      </c>
      <c r="Q69" s="62">
        <f>SUMIFS('DATOS PEST12'!$E:$E,'DATOS PEST12'!$A:$A,INDICE!$C$13,'DATOS PEST12'!$D:$D,'6. RETA (No Seta) Prov-SECCION'!Q$11,'DATOS PEST12'!$B:$B,'6. RETA (No Seta) Prov-SECCION'!$A69,'DATOS PEST12'!$F:$F,"R.E.AUTONOMOS (NO SETA)")</f>
        <v>3869.5789473684208</v>
      </c>
      <c r="R69" s="62">
        <f>SUMIFS('DATOS PEST12'!$E:$E,'DATOS PEST12'!$A:$A,INDICE!$C$13,'DATOS PEST12'!$D:$D,'6. RETA (No Seta) Prov-SECCION'!R$11,'DATOS PEST12'!$B:$B,'6. RETA (No Seta) Prov-SECCION'!$A69,'DATOS PEST12'!$F:$F,"R.E.AUTONOMOS (NO SETA)")</f>
        <v>13.526315789473681</v>
      </c>
      <c r="S69" s="62">
        <f>SUMIFS('DATOS PEST12'!$E:$E,'DATOS PEST12'!$A:$A,INDICE!$C$13,'DATOS PEST12'!$D:$D,'6. RETA (No Seta) Prov-SECCION'!S$11,'DATOS PEST12'!$B:$B,'6. RETA (No Seta) Prov-SECCION'!$A69,'DATOS PEST12'!$F:$F,"R.E.AUTONOMOS (NO SETA)")</f>
        <v>2567.0526315789475</v>
      </c>
      <c r="T69" s="62">
        <f>SUMIFS('DATOS PEST12'!$E:$E,'DATOS PEST12'!$A:$A,INDICE!$C$13,'DATOS PEST12'!$D:$D,'6. RETA (No Seta) Prov-SECCION'!T$11,'DATOS PEST12'!$B:$B,'6. RETA (No Seta) Prov-SECCION'!$A69,'DATOS PEST12'!$F:$F,"R.E.AUTONOMOS (NO SETA)")</f>
        <v>1505.2631578947369</v>
      </c>
      <c r="U69" s="62">
        <f>SUMIFS('DATOS PEST12'!$E:$E,'DATOS PEST12'!$A:$A,INDICE!$C$13,'DATOS PEST12'!$D:$D,'6. RETA (No Seta) Prov-SECCION'!U$11,'DATOS PEST12'!$B:$B,'6. RETA (No Seta) Prov-SECCION'!$A69,'DATOS PEST12'!$F:$F,"R.E.AUTONOMOS (NO SETA)")</f>
        <v>1200.6315789473686</v>
      </c>
      <c r="V69" s="62">
        <f>SUMIFS('DATOS PEST12'!$E:$E,'DATOS PEST12'!$A:$A,INDICE!$C$13,'DATOS PEST12'!$D:$D,'6. RETA (No Seta) Prov-SECCION'!V$11,'DATOS PEST12'!$B:$B,'6. RETA (No Seta) Prov-SECCION'!$A69,'DATOS PEST12'!$F:$F,"R.E.AUTONOMOS (NO SETA)")</f>
        <v>5982.9473684210534</v>
      </c>
      <c r="W69" s="62">
        <f>SUMIFS('DATOS PEST12'!$E:$E,'DATOS PEST12'!$A:$A,INDICE!$C$13,'DATOS PEST12'!$D:$D,'6. RETA (No Seta) Prov-SECCION'!W$11,'DATOS PEST12'!$B:$B,'6. RETA (No Seta) Prov-SECCION'!$A69,'DATOS PEST12'!$F:$F,"R.E.AUTONOMOS (NO SETA)")</f>
        <v>12.947368421052628</v>
      </c>
      <c r="X69" s="62">
        <f>SUMIFS('DATOS PEST12'!$E:$E,'DATOS PEST12'!$A:$A,INDICE!$C$13,'DATOS PEST12'!$D:$D,'6. RETA (No Seta) Prov-SECCION'!X$11,'DATOS PEST12'!$B:$B,'6. RETA (No Seta) Prov-SECCION'!$A69,'DATOS PEST12'!$F:$F,"R.E.AUTONOMOS (NO SETA)")</f>
        <v>6</v>
      </c>
      <c r="Y69" s="59">
        <f>SUMIFS('DATOS PEST12'!$E:$E,'DATOS PEST12'!$A:$A,INDICE!$C$13,'DATOS PEST12'!$D:$D,'6. RETA (No Seta) Prov-SECCION'!Y$11,'DATOS PEST12'!$B:$B,'6. RETA (No Seta) Prov-SECCION'!$A69,'DATOS PEST12'!$F:$F,"R.E.AUTONOMOS (NO SETA)")</f>
        <v>0</v>
      </c>
    </row>
    <row r="70" spans="1:25" ht="15.6" x14ac:dyDescent="0.3">
      <c r="A70" s="238" t="s">
        <v>176</v>
      </c>
      <c r="B70" s="239"/>
      <c r="C70" s="66">
        <f t="shared" ref="C70:Y70" si="23">C71</f>
        <v>9938.1052631578932</v>
      </c>
      <c r="D70" s="64">
        <f t="shared" si="23"/>
        <v>243.84210526315783</v>
      </c>
      <c r="E70" s="67">
        <f t="shared" si="23"/>
        <v>1.9999999999999991</v>
      </c>
      <c r="F70" s="67">
        <f t="shared" si="23"/>
        <v>303.73684210526312</v>
      </c>
      <c r="G70" s="67">
        <f t="shared" si="23"/>
        <v>0.99999999999999956</v>
      </c>
      <c r="H70" s="67">
        <f t="shared" si="23"/>
        <v>4</v>
      </c>
      <c r="I70" s="67">
        <f t="shared" si="23"/>
        <v>1102.0000000000002</v>
      </c>
      <c r="J70" s="67">
        <f t="shared" si="23"/>
        <v>3406.6315789473683</v>
      </c>
      <c r="K70" s="67">
        <f t="shared" si="23"/>
        <v>660.84210526315792</v>
      </c>
      <c r="L70" s="67">
        <f t="shared" si="23"/>
        <v>1559.4736842105265</v>
      </c>
      <c r="M70" s="67">
        <f t="shared" si="23"/>
        <v>187.0526315789474</v>
      </c>
      <c r="N70" s="67">
        <f t="shared" si="23"/>
        <v>59.315789473684205</v>
      </c>
      <c r="O70" s="67">
        <f t="shared" si="23"/>
        <v>211</v>
      </c>
      <c r="P70" s="67">
        <f t="shared" si="23"/>
        <v>319.63157894736844</v>
      </c>
      <c r="Q70" s="67">
        <f t="shared" si="23"/>
        <v>538.63157894736844</v>
      </c>
      <c r="R70" s="67">
        <f t="shared" si="23"/>
        <v>0.99999999999999956</v>
      </c>
      <c r="S70" s="67">
        <f t="shared" si="23"/>
        <v>295.0526315789474</v>
      </c>
      <c r="T70" s="67">
        <f t="shared" si="23"/>
        <v>147.78947368421055</v>
      </c>
      <c r="U70" s="67">
        <f t="shared" si="23"/>
        <v>107.42105263157896</v>
      </c>
      <c r="V70" s="67">
        <f t="shared" si="23"/>
        <v>783.68421052631572</v>
      </c>
      <c r="W70" s="67">
        <f t="shared" si="23"/>
        <v>3.0000000000000004</v>
      </c>
      <c r="X70" s="67">
        <f t="shared" si="23"/>
        <v>0.99999999999999956</v>
      </c>
      <c r="Y70" s="66">
        <f t="shared" si="23"/>
        <v>0</v>
      </c>
    </row>
    <row r="71" spans="1:25" ht="15.6" x14ac:dyDescent="0.3">
      <c r="A71" s="14">
        <v>30</v>
      </c>
      <c r="B71" s="15" t="s">
        <v>15</v>
      </c>
      <c r="C71" s="59">
        <f>SUM(D71:Y71)</f>
        <v>9938.1052631578932</v>
      </c>
      <c r="D71" s="60">
        <f>SUMIFS('DATOS PEST12'!$E:$E,'DATOS PEST12'!$A:$A,INDICE!$C$13,'DATOS PEST12'!$D:$D,'6. RETA (No Seta) Prov-SECCION'!D$11,'DATOS PEST12'!$B:$B,'6. RETA (No Seta) Prov-SECCION'!$A71,'DATOS PEST12'!$F:$F,"R.E.AUTONOMOS (NO SETA)")</f>
        <v>243.84210526315783</v>
      </c>
      <c r="E71" s="62">
        <f>SUMIFS('DATOS PEST12'!$E:$E,'DATOS PEST12'!$A:$A,INDICE!$C$13,'DATOS PEST12'!$D:$D,'6. RETA (No Seta) Prov-SECCION'!E$11,'DATOS PEST12'!$B:$B,'6. RETA (No Seta) Prov-SECCION'!$A71,'DATOS PEST12'!$F:$F,"R.E.AUTONOMOS (NO SETA)")</f>
        <v>1.9999999999999991</v>
      </c>
      <c r="F71" s="62">
        <f>SUMIFS('DATOS PEST12'!$E:$E,'DATOS PEST12'!$A:$A,INDICE!$C$13,'DATOS PEST12'!$D:$D,'6. RETA (No Seta) Prov-SECCION'!F$11,'DATOS PEST12'!$B:$B,'6. RETA (No Seta) Prov-SECCION'!$A71,'DATOS PEST12'!$F:$F,"R.E.AUTONOMOS (NO SETA)")</f>
        <v>303.73684210526312</v>
      </c>
      <c r="G71" s="62">
        <f>SUMIFS('DATOS PEST12'!$E:$E,'DATOS PEST12'!$A:$A,INDICE!$C$13,'DATOS PEST12'!$D:$D,'6. RETA (No Seta) Prov-SECCION'!G$11,'DATOS PEST12'!$B:$B,'6. RETA (No Seta) Prov-SECCION'!$A71,'DATOS PEST12'!$F:$F,"R.E.AUTONOMOS (NO SETA)")</f>
        <v>0.99999999999999956</v>
      </c>
      <c r="H71" s="62">
        <f>SUMIFS('DATOS PEST12'!$E:$E,'DATOS PEST12'!$A:$A,INDICE!$C$13,'DATOS PEST12'!$D:$D,'6. RETA (No Seta) Prov-SECCION'!H$11,'DATOS PEST12'!$B:$B,'6. RETA (No Seta) Prov-SECCION'!$A71,'DATOS PEST12'!$F:$F,"R.E.AUTONOMOS (NO SETA)")</f>
        <v>4</v>
      </c>
      <c r="I71" s="62">
        <f>SUMIFS('DATOS PEST12'!$E:$E,'DATOS PEST12'!$A:$A,INDICE!$C$13,'DATOS PEST12'!$D:$D,'6. RETA (No Seta) Prov-SECCION'!I$11,'DATOS PEST12'!$B:$B,'6. RETA (No Seta) Prov-SECCION'!$A71,'DATOS PEST12'!$F:$F,"R.E.AUTONOMOS (NO SETA)")</f>
        <v>1102.0000000000002</v>
      </c>
      <c r="J71" s="62">
        <f>SUMIFS('DATOS PEST12'!$E:$E,'DATOS PEST12'!$A:$A,INDICE!$C$13,'DATOS PEST12'!$D:$D,'6. RETA (No Seta) Prov-SECCION'!J$11,'DATOS PEST12'!$B:$B,'6. RETA (No Seta) Prov-SECCION'!$A71,'DATOS PEST12'!$F:$F,"R.E.AUTONOMOS (NO SETA)")</f>
        <v>3406.6315789473683</v>
      </c>
      <c r="K71" s="62">
        <f>SUMIFS('DATOS PEST12'!$E:$E,'DATOS PEST12'!$A:$A,INDICE!$C$13,'DATOS PEST12'!$D:$D,'6. RETA (No Seta) Prov-SECCION'!K$11,'DATOS PEST12'!$B:$B,'6. RETA (No Seta) Prov-SECCION'!$A71,'DATOS PEST12'!$F:$F,"R.E.AUTONOMOS (NO SETA)")</f>
        <v>660.84210526315792</v>
      </c>
      <c r="L71" s="62">
        <f>SUMIFS('DATOS PEST12'!$E:$E,'DATOS PEST12'!$A:$A,INDICE!$C$13,'DATOS PEST12'!$D:$D,'6. RETA (No Seta) Prov-SECCION'!L$11,'DATOS PEST12'!$B:$B,'6. RETA (No Seta) Prov-SECCION'!$A71,'DATOS PEST12'!$F:$F,"R.E.AUTONOMOS (NO SETA)")</f>
        <v>1559.4736842105265</v>
      </c>
      <c r="M71" s="62">
        <f>SUMIFS('DATOS PEST12'!$E:$E,'DATOS PEST12'!$A:$A,INDICE!$C$13,'DATOS PEST12'!$D:$D,'6. RETA (No Seta) Prov-SECCION'!M$11,'DATOS PEST12'!$B:$B,'6. RETA (No Seta) Prov-SECCION'!$A71,'DATOS PEST12'!$F:$F,"R.E.AUTONOMOS (NO SETA)")</f>
        <v>187.0526315789474</v>
      </c>
      <c r="N71" s="62">
        <f>SUMIFS('DATOS PEST12'!$E:$E,'DATOS PEST12'!$A:$A,INDICE!$C$13,'DATOS PEST12'!$D:$D,'6. RETA (No Seta) Prov-SECCION'!N$11,'DATOS PEST12'!$B:$B,'6. RETA (No Seta) Prov-SECCION'!$A71,'DATOS PEST12'!$F:$F,"R.E.AUTONOMOS (NO SETA)")</f>
        <v>59.315789473684205</v>
      </c>
      <c r="O71" s="62">
        <f>SUMIFS('DATOS PEST12'!$E:$E,'DATOS PEST12'!$A:$A,INDICE!$C$13,'DATOS PEST12'!$D:$D,'6. RETA (No Seta) Prov-SECCION'!O$11,'DATOS PEST12'!$B:$B,'6. RETA (No Seta) Prov-SECCION'!$A71,'DATOS PEST12'!$F:$F,"R.E.AUTONOMOS (NO SETA)")</f>
        <v>211</v>
      </c>
      <c r="P71" s="62">
        <f>SUMIFS('DATOS PEST12'!$E:$E,'DATOS PEST12'!$A:$A,INDICE!$C$13,'DATOS PEST12'!$D:$D,'6. RETA (No Seta) Prov-SECCION'!P$11,'DATOS PEST12'!$B:$B,'6. RETA (No Seta) Prov-SECCION'!$A71,'DATOS PEST12'!$F:$F,"R.E.AUTONOMOS (NO SETA)")</f>
        <v>319.63157894736844</v>
      </c>
      <c r="Q71" s="62">
        <f>SUMIFS('DATOS PEST12'!$E:$E,'DATOS PEST12'!$A:$A,INDICE!$C$13,'DATOS PEST12'!$D:$D,'6. RETA (No Seta) Prov-SECCION'!Q$11,'DATOS PEST12'!$B:$B,'6. RETA (No Seta) Prov-SECCION'!$A71,'DATOS PEST12'!$F:$F,"R.E.AUTONOMOS (NO SETA)")</f>
        <v>538.63157894736844</v>
      </c>
      <c r="R71" s="62">
        <f>SUMIFS('DATOS PEST12'!$E:$E,'DATOS PEST12'!$A:$A,INDICE!$C$13,'DATOS PEST12'!$D:$D,'6. RETA (No Seta) Prov-SECCION'!R$11,'DATOS PEST12'!$B:$B,'6. RETA (No Seta) Prov-SECCION'!$A71,'DATOS PEST12'!$F:$F,"R.E.AUTONOMOS (NO SETA)")</f>
        <v>0.99999999999999956</v>
      </c>
      <c r="S71" s="62">
        <f>SUMIFS('DATOS PEST12'!$E:$E,'DATOS PEST12'!$A:$A,INDICE!$C$13,'DATOS PEST12'!$D:$D,'6. RETA (No Seta) Prov-SECCION'!S$11,'DATOS PEST12'!$B:$B,'6. RETA (No Seta) Prov-SECCION'!$A71,'DATOS PEST12'!$F:$F,"R.E.AUTONOMOS (NO SETA)")</f>
        <v>295.0526315789474</v>
      </c>
      <c r="T71" s="62">
        <f>SUMIFS('DATOS PEST12'!$E:$E,'DATOS PEST12'!$A:$A,INDICE!$C$13,'DATOS PEST12'!$D:$D,'6. RETA (No Seta) Prov-SECCION'!T$11,'DATOS PEST12'!$B:$B,'6. RETA (No Seta) Prov-SECCION'!$A71,'DATOS PEST12'!$F:$F,"R.E.AUTONOMOS (NO SETA)")</f>
        <v>147.78947368421055</v>
      </c>
      <c r="U71" s="62">
        <f>SUMIFS('DATOS PEST12'!$E:$E,'DATOS PEST12'!$A:$A,INDICE!$C$13,'DATOS PEST12'!$D:$D,'6. RETA (No Seta) Prov-SECCION'!U$11,'DATOS PEST12'!$B:$B,'6. RETA (No Seta) Prov-SECCION'!$A71,'DATOS PEST12'!$F:$F,"R.E.AUTONOMOS (NO SETA)")</f>
        <v>107.42105263157896</v>
      </c>
      <c r="V71" s="62">
        <f>SUMIFS('DATOS PEST12'!$E:$E,'DATOS PEST12'!$A:$A,INDICE!$C$13,'DATOS PEST12'!$D:$D,'6. RETA (No Seta) Prov-SECCION'!V$11,'DATOS PEST12'!$B:$B,'6. RETA (No Seta) Prov-SECCION'!$A71,'DATOS PEST12'!$F:$F,"R.E.AUTONOMOS (NO SETA)")</f>
        <v>783.68421052631572</v>
      </c>
      <c r="W71" s="62">
        <f>SUMIFS('DATOS PEST12'!$E:$E,'DATOS PEST12'!$A:$A,INDICE!$C$13,'DATOS PEST12'!$D:$D,'6. RETA (No Seta) Prov-SECCION'!W$11,'DATOS PEST12'!$B:$B,'6. RETA (No Seta) Prov-SECCION'!$A71,'DATOS PEST12'!$F:$F,"R.E.AUTONOMOS (NO SETA)")</f>
        <v>3.0000000000000004</v>
      </c>
      <c r="X71" s="62">
        <f>SUMIFS('DATOS PEST12'!$E:$E,'DATOS PEST12'!$A:$A,INDICE!$C$13,'DATOS PEST12'!$D:$D,'6. RETA (No Seta) Prov-SECCION'!X$11,'DATOS PEST12'!$B:$B,'6. RETA (No Seta) Prov-SECCION'!$A71,'DATOS PEST12'!$F:$F,"R.E.AUTONOMOS (NO SETA)")</f>
        <v>0.99999999999999956</v>
      </c>
      <c r="Y71" s="59">
        <f>SUMIFS('DATOS PEST12'!$E:$E,'DATOS PEST12'!$A:$A,INDICE!$C$13,'DATOS PEST12'!$D:$D,'6. RETA (No Seta) Prov-SECCION'!Y$11,'DATOS PEST12'!$B:$B,'6. RETA (No Seta) Prov-SECCION'!$A71,'DATOS PEST12'!$F:$F,"R.E.AUTONOMOS (NO SETA)")</f>
        <v>0</v>
      </c>
    </row>
    <row r="72" spans="1:25" ht="15.6" x14ac:dyDescent="0.3">
      <c r="A72" s="238" t="s">
        <v>175</v>
      </c>
      <c r="B72" s="239"/>
      <c r="C72" s="66">
        <f t="shared" ref="C72:Y72" si="24">C73</f>
        <v>5611.3684210526317</v>
      </c>
      <c r="D72" s="64">
        <f t="shared" si="24"/>
        <v>98.842105263157919</v>
      </c>
      <c r="E72" s="67">
        <f t="shared" si="24"/>
        <v>0.99999999999999956</v>
      </c>
      <c r="F72" s="67">
        <f t="shared" si="24"/>
        <v>87.73684210526315</v>
      </c>
      <c r="G72" s="67">
        <f t="shared" si="24"/>
        <v>0.99999999999999956</v>
      </c>
      <c r="H72" s="67">
        <f t="shared" si="24"/>
        <v>6.0000000000000009</v>
      </c>
      <c r="I72" s="67">
        <f t="shared" si="24"/>
        <v>2017.8421052631579</v>
      </c>
      <c r="J72" s="67">
        <f t="shared" si="24"/>
        <v>1051.9473684210527</v>
      </c>
      <c r="K72" s="67">
        <f t="shared" si="24"/>
        <v>613.26315789473676</v>
      </c>
      <c r="L72" s="67">
        <f t="shared" si="24"/>
        <v>801.84210526315792</v>
      </c>
      <c r="M72" s="67">
        <f t="shared" si="24"/>
        <v>72.000000000000014</v>
      </c>
      <c r="N72" s="67">
        <f t="shared" si="24"/>
        <v>17.94736842105263</v>
      </c>
      <c r="O72" s="67">
        <f t="shared" si="24"/>
        <v>10.000000000000002</v>
      </c>
      <c r="P72" s="67">
        <f t="shared" si="24"/>
        <v>109.05263157894734</v>
      </c>
      <c r="Q72" s="67">
        <f t="shared" si="24"/>
        <v>115.42105263157893</v>
      </c>
      <c r="R72" s="67">
        <f t="shared" si="24"/>
        <v>0</v>
      </c>
      <c r="S72" s="67">
        <f t="shared" si="24"/>
        <v>113.63157894736841</v>
      </c>
      <c r="T72" s="67">
        <f t="shared" si="24"/>
        <v>60.894736842105274</v>
      </c>
      <c r="U72" s="67">
        <f t="shared" si="24"/>
        <v>60.21052631578948</v>
      </c>
      <c r="V72" s="67">
        <f t="shared" si="24"/>
        <v>372.73684210526324</v>
      </c>
      <c r="W72" s="67">
        <f t="shared" si="24"/>
        <v>0</v>
      </c>
      <c r="X72" s="67">
        <f t="shared" si="24"/>
        <v>0</v>
      </c>
      <c r="Y72" s="66">
        <f t="shared" si="24"/>
        <v>0</v>
      </c>
    </row>
    <row r="73" spans="1:25" ht="15.6" x14ac:dyDescent="0.3">
      <c r="A73" s="8">
        <v>31</v>
      </c>
      <c r="B73" s="9" t="s">
        <v>16</v>
      </c>
      <c r="C73" s="59">
        <f>SUM(D73:Y73)</f>
        <v>5611.3684210526317</v>
      </c>
      <c r="D73" s="60">
        <f>SUMIFS('DATOS PEST12'!$E:$E,'DATOS PEST12'!$A:$A,INDICE!$C$13,'DATOS PEST12'!$D:$D,'6. RETA (No Seta) Prov-SECCION'!D$11,'DATOS PEST12'!$B:$B,'6. RETA (No Seta) Prov-SECCION'!$A73,'DATOS PEST12'!$F:$F,"R.E.AUTONOMOS (NO SETA)")</f>
        <v>98.842105263157919</v>
      </c>
      <c r="E73" s="62">
        <f>SUMIFS('DATOS PEST12'!$E:$E,'DATOS PEST12'!$A:$A,INDICE!$C$13,'DATOS PEST12'!$D:$D,'6. RETA (No Seta) Prov-SECCION'!E$11,'DATOS PEST12'!$B:$B,'6. RETA (No Seta) Prov-SECCION'!$A73,'DATOS PEST12'!$F:$F,"R.E.AUTONOMOS (NO SETA)")</f>
        <v>0.99999999999999956</v>
      </c>
      <c r="F73" s="62">
        <f>SUMIFS('DATOS PEST12'!$E:$E,'DATOS PEST12'!$A:$A,INDICE!$C$13,'DATOS PEST12'!$D:$D,'6. RETA (No Seta) Prov-SECCION'!F$11,'DATOS PEST12'!$B:$B,'6. RETA (No Seta) Prov-SECCION'!$A73,'DATOS PEST12'!$F:$F,"R.E.AUTONOMOS (NO SETA)")</f>
        <v>87.73684210526315</v>
      </c>
      <c r="G73" s="62">
        <f>SUMIFS('DATOS PEST12'!$E:$E,'DATOS PEST12'!$A:$A,INDICE!$C$13,'DATOS PEST12'!$D:$D,'6. RETA (No Seta) Prov-SECCION'!G$11,'DATOS PEST12'!$B:$B,'6. RETA (No Seta) Prov-SECCION'!$A73,'DATOS PEST12'!$F:$F,"R.E.AUTONOMOS (NO SETA)")</f>
        <v>0.99999999999999956</v>
      </c>
      <c r="H73" s="62">
        <f>SUMIFS('DATOS PEST12'!$E:$E,'DATOS PEST12'!$A:$A,INDICE!$C$13,'DATOS PEST12'!$D:$D,'6. RETA (No Seta) Prov-SECCION'!H$11,'DATOS PEST12'!$B:$B,'6. RETA (No Seta) Prov-SECCION'!$A73,'DATOS PEST12'!$F:$F,"R.E.AUTONOMOS (NO SETA)")</f>
        <v>6.0000000000000009</v>
      </c>
      <c r="I73" s="62">
        <f>SUMIFS('DATOS PEST12'!$E:$E,'DATOS PEST12'!$A:$A,INDICE!$C$13,'DATOS PEST12'!$D:$D,'6. RETA (No Seta) Prov-SECCION'!I$11,'DATOS PEST12'!$B:$B,'6. RETA (No Seta) Prov-SECCION'!$A73,'DATOS PEST12'!$F:$F,"R.E.AUTONOMOS (NO SETA)")</f>
        <v>2017.8421052631579</v>
      </c>
      <c r="J73" s="62">
        <f>SUMIFS('DATOS PEST12'!$E:$E,'DATOS PEST12'!$A:$A,INDICE!$C$13,'DATOS PEST12'!$D:$D,'6. RETA (No Seta) Prov-SECCION'!J$11,'DATOS PEST12'!$B:$B,'6. RETA (No Seta) Prov-SECCION'!$A73,'DATOS PEST12'!$F:$F,"R.E.AUTONOMOS (NO SETA)")</f>
        <v>1051.9473684210527</v>
      </c>
      <c r="K73" s="62">
        <f>SUMIFS('DATOS PEST12'!$E:$E,'DATOS PEST12'!$A:$A,INDICE!$C$13,'DATOS PEST12'!$D:$D,'6. RETA (No Seta) Prov-SECCION'!K$11,'DATOS PEST12'!$B:$B,'6. RETA (No Seta) Prov-SECCION'!$A73,'DATOS PEST12'!$F:$F,"R.E.AUTONOMOS (NO SETA)")</f>
        <v>613.26315789473676</v>
      </c>
      <c r="L73" s="62">
        <f>SUMIFS('DATOS PEST12'!$E:$E,'DATOS PEST12'!$A:$A,INDICE!$C$13,'DATOS PEST12'!$D:$D,'6. RETA (No Seta) Prov-SECCION'!L$11,'DATOS PEST12'!$B:$B,'6. RETA (No Seta) Prov-SECCION'!$A73,'DATOS PEST12'!$F:$F,"R.E.AUTONOMOS (NO SETA)")</f>
        <v>801.84210526315792</v>
      </c>
      <c r="M73" s="62">
        <f>SUMIFS('DATOS PEST12'!$E:$E,'DATOS PEST12'!$A:$A,INDICE!$C$13,'DATOS PEST12'!$D:$D,'6. RETA (No Seta) Prov-SECCION'!M$11,'DATOS PEST12'!$B:$B,'6. RETA (No Seta) Prov-SECCION'!$A73,'DATOS PEST12'!$F:$F,"R.E.AUTONOMOS (NO SETA)")</f>
        <v>72.000000000000014</v>
      </c>
      <c r="N73" s="62">
        <f>SUMIFS('DATOS PEST12'!$E:$E,'DATOS PEST12'!$A:$A,INDICE!$C$13,'DATOS PEST12'!$D:$D,'6. RETA (No Seta) Prov-SECCION'!N$11,'DATOS PEST12'!$B:$B,'6. RETA (No Seta) Prov-SECCION'!$A73,'DATOS PEST12'!$F:$F,"R.E.AUTONOMOS (NO SETA)")</f>
        <v>17.94736842105263</v>
      </c>
      <c r="O73" s="62">
        <f>SUMIFS('DATOS PEST12'!$E:$E,'DATOS PEST12'!$A:$A,INDICE!$C$13,'DATOS PEST12'!$D:$D,'6. RETA (No Seta) Prov-SECCION'!O$11,'DATOS PEST12'!$B:$B,'6. RETA (No Seta) Prov-SECCION'!$A73,'DATOS PEST12'!$F:$F,"R.E.AUTONOMOS (NO SETA)")</f>
        <v>10.000000000000002</v>
      </c>
      <c r="P73" s="62">
        <f>SUMIFS('DATOS PEST12'!$E:$E,'DATOS PEST12'!$A:$A,INDICE!$C$13,'DATOS PEST12'!$D:$D,'6. RETA (No Seta) Prov-SECCION'!P$11,'DATOS PEST12'!$B:$B,'6. RETA (No Seta) Prov-SECCION'!$A73,'DATOS PEST12'!$F:$F,"R.E.AUTONOMOS (NO SETA)")</f>
        <v>109.05263157894734</v>
      </c>
      <c r="Q73" s="62">
        <f>SUMIFS('DATOS PEST12'!$E:$E,'DATOS PEST12'!$A:$A,INDICE!$C$13,'DATOS PEST12'!$D:$D,'6. RETA (No Seta) Prov-SECCION'!Q$11,'DATOS PEST12'!$B:$B,'6. RETA (No Seta) Prov-SECCION'!$A73,'DATOS PEST12'!$F:$F,"R.E.AUTONOMOS (NO SETA)")</f>
        <v>115.42105263157893</v>
      </c>
      <c r="R73" s="62">
        <f>SUMIFS('DATOS PEST12'!$E:$E,'DATOS PEST12'!$A:$A,INDICE!$C$13,'DATOS PEST12'!$D:$D,'6. RETA (No Seta) Prov-SECCION'!R$11,'DATOS PEST12'!$B:$B,'6. RETA (No Seta) Prov-SECCION'!$A73,'DATOS PEST12'!$F:$F,"R.E.AUTONOMOS (NO SETA)")</f>
        <v>0</v>
      </c>
      <c r="S73" s="62">
        <f>SUMIFS('DATOS PEST12'!$E:$E,'DATOS PEST12'!$A:$A,INDICE!$C$13,'DATOS PEST12'!$D:$D,'6. RETA (No Seta) Prov-SECCION'!S$11,'DATOS PEST12'!$B:$B,'6. RETA (No Seta) Prov-SECCION'!$A73,'DATOS PEST12'!$F:$F,"R.E.AUTONOMOS (NO SETA)")</f>
        <v>113.63157894736841</v>
      </c>
      <c r="T73" s="62">
        <f>SUMIFS('DATOS PEST12'!$E:$E,'DATOS PEST12'!$A:$A,INDICE!$C$13,'DATOS PEST12'!$D:$D,'6. RETA (No Seta) Prov-SECCION'!T$11,'DATOS PEST12'!$B:$B,'6. RETA (No Seta) Prov-SECCION'!$A73,'DATOS PEST12'!$F:$F,"R.E.AUTONOMOS (NO SETA)")</f>
        <v>60.894736842105274</v>
      </c>
      <c r="U73" s="62">
        <f>SUMIFS('DATOS PEST12'!$E:$E,'DATOS PEST12'!$A:$A,INDICE!$C$13,'DATOS PEST12'!$D:$D,'6. RETA (No Seta) Prov-SECCION'!U$11,'DATOS PEST12'!$B:$B,'6. RETA (No Seta) Prov-SECCION'!$A73,'DATOS PEST12'!$F:$F,"R.E.AUTONOMOS (NO SETA)")</f>
        <v>60.21052631578948</v>
      </c>
      <c r="V73" s="62">
        <f>SUMIFS('DATOS PEST12'!$E:$E,'DATOS PEST12'!$A:$A,INDICE!$C$13,'DATOS PEST12'!$D:$D,'6. RETA (No Seta) Prov-SECCION'!V$11,'DATOS PEST12'!$B:$B,'6. RETA (No Seta) Prov-SECCION'!$A73,'DATOS PEST12'!$F:$F,"R.E.AUTONOMOS (NO SETA)")</f>
        <v>372.73684210526324</v>
      </c>
      <c r="W73" s="62">
        <f>SUMIFS('DATOS PEST12'!$E:$E,'DATOS PEST12'!$A:$A,INDICE!$C$13,'DATOS PEST12'!$D:$D,'6. RETA (No Seta) Prov-SECCION'!W$11,'DATOS PEST12'!$B:$B,'6. RETA (No Seta) Prov-SECCION'!$A73,'DATOS PEST12'!$F:$F,"R.E.AUTONOMOS (NO SETA)")</f>
        <v>0</v>
      </c>
      <c r="X73" s="62">
        <f>SUMIFS('DATOS PEST12'!$E:$E,'DATOS PEST12'!$A:$A,INDICE!$C$13,'DATOS PEST12'!$D:$D,'6. RETA (No Seta) Prov-SECCION'!X$11,'DATOS PEST12'!$B:$B,'6. RETA (No Seta) Prov-SECCION'!$A73,'DATOS PEST12'!$F:$F,"R.E.AUTONOMOS (NO SETA)")</f>
        <v>0</v>
      </c>
      <c r="Y73" s="59">
        <f>SUMIFS('DATOS PEST12'!$E:$E,'DATOS PEST12'!$A:$A,INDICE!$C$13,'DATOS PEST12'!$D:$D,'6. RETA (No Seta) Prov-SECCION'!Y$11,'DATOS PEST12'!$B:$B,'6. RETA (No Seta) Prov-SECCION'!$A73,'DATOS PEST12'!$F:$F,"R.E.AUTONOMOS (NO SETA)")</f>
        <v>0</v>
      </c>
    </row>
    <row r="74" spans="1:25" ht="15.6" x14ac:dyDescent="0.3">
      <c r="A74" s="238" t="s">
        <v>45</v>
      </c>
      <c r="B74" s="239"/>
      <c r="C74" s="66">
        <f t="shared" ref="C74:Y74" si="25">SUM(C75:C77)</f>
        <v>14900.21052631579</v>
      </c>
      <c r="D74" s="64">
        <f t="shared" si="25"/>
        <v>118.42105263157893</v>
      </c>
      <c r="E74" s="67">
        <f t="shared" si="25"/>
        <v>0.99999999999999956</v>
      </c>
      <c r="F74" s="67">
        <f t="shared" si="25"/>
        <v>599.36842105263167</v>
      </c>
      <c r="G74" s="67">
        <f t="shared" si="25"/>
        <v>3.9999999999999982</v>
      </c>
      <c r="H74" s="67">
        <f t="shared" si="25"/>
        <v>6.9999999999999991</v>
      </c>
      <c r="I74" s="67">
        <f t="shared" si="25"/>
        <v>4277.7368421052633</v>
      </c>
      <c r="J74" s="67">
        <f t="shared" si="25"/>
        <v>3242.9473684210525</v>
      </c>
      <c r="K74" s="67">
        <f t="shared" si="25"/>
        <v>1371.1052631578946</v>
      </c>
      <c r="L74" s="67">
        <f t="shared" si="25"/>
        <v>2134.3684210526312</v>
      </c>
      <c r="M74" s="67">
        <f t="shared" si="25"/>
        <v>209.84210526315786</v>
      </c>
      <c r="N74" s="67">
        <f t="shared" si="25"/>
        <v>55.84210526315789</v>
      </c>
      <c r="O74" s="67">
        <f t="shared" si="25"/>
        <v>47.21052631578948</v>
      </c>
      <c r="P74" s="67">
        <f t="shared" si="25"/>
        <v>467.05263157894728</v>
      </c>
      <c r="Q74" s="67">
        <f t="shared" si="25"/>
        <v>454.57894736842104</v>
      </c>
      <c r="R74" s="67">
        <f t="shared" si="25"/>
        <v>4.2631578947368407</v>
      </c>
      <c r="S74" s="67">
        <f t="shared" si="25"/>
        <v>465.63157894736844</v>
      </c>
      <c r="T74" s="67">
        <f t="shared" si="25"/>
        <v>184.47368421052636</v>
      </c>
      <c r="U74" s="67">
        <f t="shared" si="25"/>
        <v>113.99999999999999</v>
      </c>
      <c r="V74" s="67">
        <f t="shared" si="25"/>
        <v>1140.3684210526317</v>
      </c>
      <c r="W74" s="67">
        <f t="shared" si="25"/>
        <v>0.99999999999999956</v>
      </c>
      <c r="X74" s="67">
        <f t="shared" si="25"/>
        <v>0</v>
      </c>
      <c r="Y74" s="66">
        <f t="shared" si="25"/>
        <v>0</v>
      </c>
    </row>
    <row r="75" spans="1:25" ht="15.6" x14ac:dyDescent="0.3">
      <c r="A75" s="6">
        <v>1</v>
      </c>
      <c r="B75" s="7" t="s">
        <v>174</v>
      </c>
      <c r="C75" s="59">
        <f t="shared" ref="C75:C77" si="26">SUM(D75:Y75)</f>
        <v>2069.4210526315792</v>
      </c>
      <c r="D75" s="60">
        <f>SUMIFS('DATOS PEST12'!$E:$E,'DATOS PEST12'!$A:$A,INDICE!$C$13,'DATOS PEST12'!$D:$D,'6. RETA (No Seta) Prov-SECCION'!D$11,'DATOS PEST12'!$B:$B,'6. RETA (No Seta) Prov-SECCION'!$A75,'DATOS PEST12'!$F:$F,"R.E.AUTONOMOS (NO SETA)")</f>
        <v>9.9999999999999964</v>
      </c>
      <c r="E75" s="62">
        <f>SUMIFS('DATOS PEST12'!$E:$E,'DATOS PEST12'!$A:$A,INDICE!$C$13,'DATOS PEST12'!$D:$D,'6. RETA (No Seta) Prov-SECCION'!E$11,'DATOS PEST12'!$B:$B,'6. RETA (No Seta) Prov-SECCION'!$A75,'DATOS PEST12'!$F:$F,"R.E.AUTONOMOS (NO SETA)")</f>
        <v>0</v>
      </c>
      <c r="F75" s="62">
        <f>SUMIFS('DATOS PEST12'!$E:$E,'DATOS PEST12'!$A:$A,INDICE!$C$13,'DATOS PEST12'!$D:$D,'6. RETA (No Seta) Prov-SECCION'!F$11,'DATOS PEST12'!$B:$B,'6. RETA (No Seta) Prov-SECCION'!$A75,'DATOS PEST12'!$F:$F,"R.E.AUTONOMOS (NO SETA)")</f>
        <v>83.421052631578988</v>
      </c>
      <c r="G75" s="62">
        <f>SUMIFS('DATOS PEST12'!$E:$E,'DATOS PEST12'!$A:$A,INDICE!$C$13,'DATOS PEST12'!$D:$D,'6. RETA (No Seta) Prov-SECCION'!G$11,'DATOS PEST12'!$B:$B,'6. RETA (No Seta) Prov-SECCION'!$A75,'DATOS PEST12'!$F:$F,"R.E.AUTONOMOS (NO SETA)")</f>
        <v>0</v>
      </c>
      <c r="H75" s="62">
        <f>SUMIFS('DATOS PEST12'!$E:$E,'DATOS PEST12'!$A:$A,INDICE!$C$13,'DATOS PEST12'!$D:$D,'6. RETA (No Seta) Prov-SECCION'!H$11,'DATOS PEST12'!$B:$B,'6. RETA (No Seta) Prov-SECCION'!$A75,'DATOS PEST12'!$F:$F,"R.E.AUTONOMOS (NO SETA)")</f>
        <v>0.99999999999999956</v>
      </c>
      <c r="I75" s="62">
        <f>SUMIFS('DATOS PEST12'!$E:$E,'DATOS PEST12'!$A:$A,INDICE!$C$13,'DATOS PEST12'!$D:$D,'6. RETA (No Seta) Prov-SECCION'!I$11,'DATOS PEST12'!$B:$B,'6. RETA (No Seta) Prov-SECCION'!$A75,'DATOS PEST12'!$F:$F,"R.E.AUTONOMOS (NO SETA)")</f>
        <v>522.21052631578948</v>
      </c>
      <c r="J75" s="62">
        <f>SUMIFS('DATOS PEST12'!$E:$E,'DATOS PEST12'!$A:$A,INDICE!$C$13,'DATOS PEST12'!$D:$D,'6. RETA (No Seta) Prov-SECCION'!J$11,'DATOS PEST12'!$B:$B,'6. RETA (No Seta) Prov-SECCION'!$A75,'DATOS PEST12'!$F:$F,"R.E.AUTONOMOS (NO SETA)")</f>
        <v>384.8947368421052</v>
      </c>
      <c r="K75" s="62">
        <f>SUMIFS('DATOS PEST12'!$E:$E,'DATOS PEST12'!$A:$A,INDICE!$C$13,'DATOS PEST12'!$D:$D,'6. RETA (No Seta) Prov-SECCION'!K$11,'DATOS PEST12'!$B:$B,'6. RETA (No Seta) Prov-SECCION'!$A75,'DATOS PEST12'!$F:$F,"R.E.AUTONOMOS (NO SETA)")</f>
        <v>250.26315789473691</v>
      </c>
      <c r="L75" s="62">
        <f>SUMIFS('DATOS PEST12'!$E:$E,'DATOS PEST12'!$A:$A,INDICE!$C$13,'DATOS PEST12'!$D:$D,'6. RETA (No Seta) Prov-SECCION'!L$11,'DATOS PEST12'!$B:$B,'6. RETA (No Seta) Prov-SECCION'!$A75,'DATOS PEST12'!$F:$F,"R.E.AUTONOMOS (NO SETA)")</f>
        <v>415.05263157894728</v>
      </c>
      <c r="M75" s="62">
        <f>SUMIFS('DATOS PEST12'!$E:$E,'DATOS PEST12'!$A:$A,INDICE!$C$13,'DATOS PEST12'!$D:$D,'6. RETA (No Seta) Prov-SECCION'!M$11,'DATOS PEST12'!$B:$B,'6. RETA (No Seta) Prov-SECCION'!$A75,'DATOS PEST12'!$F:$F,"R.E.AUTONOMOS (NO SETA)")</f>
        <v>23.105263157894733</v>
      </c>
      <c r="N75" s="62">
        <f>SUMIFS('DATOS PEST12'!$E:$E,'DATOS PEST12'!$A:$A,INDICE!$C$13,'DATOS PEST12'!$D:$D,'6. RETA (No Seta) Prov-SECCION'!N$11,'DATOS PEST12'!$B:$B,'6. RETA (No Seta) Prov-SECCION'!$A75,'DATOS PEST12'!$F:$F,"R.E.AUTONOMOS (NO SETA)")</f>
        <v>10.210526315789473</v>
      </c>
      <c r="O75" s="62">
        <f>SUMIFS('DATOS PEST12'!$E:$E,'DATOS PEST12'!$A:$A,INDICE!$C$13,'DATOS PEST12'!$D:$D,'6. RETA (No Seta) Prov-SECCION'!O$11,'DATOS PEST12'!$B:$B,'6. RETA (No Seta) Prov-SECCION'!$A75,'DATOS PEST12'!$F:$F,"R.E.AUTONOMOS (NO SETA)")</f>
        <v>0.99999999999999956</v>
      </c>
      <c r="P75" s="62">
        <f>SUMIFS('DATOS PEST12'!$E:$E,'DATOS PEST12'!$A:$A,INDICE!$C$13,'DATOS PEST12'!$D:$D,'6. RETA (No Seta) Prov-SECCION'!P$11,'DATOS PEST12'!$B:$B,'6. RETA (No Seta) Prov-SECCION'!$A75,'DATOS PEST12'!$F:$F,"R.E.AUTONOMOS (NO SETA)")</f>
        <v>42.105263157894733</v>
      </c>
      <c r="Q75" s="62">
        <f>SUMIFS('DATOS PEST12'!$E:$E,'DATOS PEST12'!$A:$A,INDICE!$C$13,'DATOS PEST12'!$D:$D,'6. RETA (No Seta) Prov-SECCION'!Q$11,'DATOS PEST12'!$B:$B,'6. RETA (No Seta) Prov-SECCION'!$A75,'DATOS PEST12'!$F:$F,"R.E.AUTONOMOS (NO SETA)")</f>
        <v>57.000000000000014</v>
      </c>
      <c r="R75" s="62">
        <f>SUMIFS('DATOS PEST12'!$E:$E,'DATOS PEST12'!$A:$A,INDICE!$C$13,'DATOS PEST12'!$D:$D,'6. RETA (No Seta) Prov-SECCION'!R$11,'DATOS PEST12'!$B:$B,'6. RETA (No Seta) Prov-SECCION'!$A75,'DATOS PEST12'!$F:$F,"R.E.AUTONOMOS (NO SETA)")</f>
        <v>0.99999999999999956</v>
      </c>
      <c r="S75" s="62">
        <f>SUMIFS('DATOS PEST12'!$E:$E,'DATOS PEST12'!$A:$A,INDICE!$C$13,'DATOS PEST12'!$D:$D,'6. RETA (No Seta) Prov-SECCION'!S$11,'DATOS PEST12'!$B:$B,'6. RETA (No Seta) Prov-SECCION'!$A75,'DATOS PEST12'!$F:$F,"R.E.AUTONOMOS (NO SETA)")</f>
        <v>63.368421052631589</v>
      </c>
      <c r="T75" s="62">
        <f>SUMIFS('DATOS PEST12'!$E:$E,'DATOS PEST12'!$A:$A,INDICE!$C$13,'DATOS PEST12'!$D:$D,'6. RETA (No Seta) Prov-SECCION'!T$11,'DATOS PEST12'!$B:$B,'6. RETA (No Seta) Prov-SECCION'!$A75,'DATOS PEST12'!$F:$F,"R.E.AUTONOMOS (NO SETA)")</f>
        <v>8.0000000000000018</v>
      </c>
      <c r="U75" s="62">
        <f>SUMIFS('DATOS PEST12'!$E:$E,'DATOS PEST12'!$A:$A,INDICE!$C$13,'DATOS PEST12'!$D:$D,'6. RETA (No Seta) Prov-SECCION'!U$11,'DATOS PEST12'!$B:$B,'6. RETA (No Seta) Prov-SECCION'!$A75,'DATOS PEST12'!$F:$F,"R.E.AUTONOMOS (NO SETA)")</f>
        <v>12.263157894736839</v>
      </c>
      <c r="V75" s="62">
        <f>SUMIFS('DATOS PEST12'!$E:$E,'DATOS PEST12'!$A:$A,INDICE!$C$13,'DATOS PEST12'!$D:$D,'6. RETA (No Seta) Prov-SECCION'!V$11,'DATOS PEST12'!$B:$B,'6. RETA (No Seta) Prov-SECCION'!$A75,'DATOS PEST12'!$F:$F,"R.E.AUTONOMOS (NO SETA)")</f>
        <v>184.52631578947364</v>
      </c>
      <c r="W75" s="62">
        <f>SUMIFS('DATOS PEST12'!$E:$E,'DATOS PEST12'!$A:$A,INDICE!$C$13,'DATOS PEST12'!$D:$D,'6. RETA (No Seta) Prov-SECCION'!W$11,'DATOS PEST12'!$B:$B,'6. RETA (No Seta) Prov-SECCION'!$A75,'DATOS PEST12'!$F:$F,"R.E.AUTONOMOS (NO SETA)")</f>
        <v>0</v>
      </c>
      <c r="X75" s="62">
        <f>SUMIFS('DATOS PEST12'!$E:$E,'DATOS PEST12'!$A:$A,INDICE!$C$13,'DATOS PEST12'!$D:$D,'6. RETA (No Seta) Prov-SECCION'!X$11,'DATOS PEST12'!$B:$B,'6. RETA (No Seta) Prov-SECCION'!$A75,'DATOS PEST12'!$F:$F,"R.E.AUTONOMOS (NO SETA)")</f>
        <v>0</v>
      </c>
      <c r="Y75" s="59">
        <f>SUMIFS('DATOS PEST12'!$E:$E,'DATOS PEST12'!$A:$A,INDICE!$C$13,'DATOS PEST12'!$D:$D,'6. RETA (No Seta) Prov-SECCION'!Y$11,'DATOS PEST12'!$B:$B,'6. RETA (No Seta) Prov-SECCION'!$A75,'DATOS PEST12'!$F:$F,"R.E.AUTONOMOS (NO SETA)")</f>
        <v>0</v>
      </c>
    </row>
    <row r="76" spans="1:25" ht="15.6" x14ac:dyDescent="0.3">
      <c r="A76" s="8">
        <v>20</v>
      </c>
      <c r="B76" s="9" t="s">
        <v>9</v>
      </c>
      <c r="C76" s="59">
        <f t="shared" si="26"/>
        <v>4986.9473684210534</v>
      </c>
      <c r="D76" s="60">
        <f>SUMIFS('DATOS PEST12'!$E:$E,'DATOS PEST12'!$A:$A,INDICE!$C$13,'DATOS PEST12'!$D:$D,'6. RETA (No Seta) Prov-SECCION'!D$11,'DATOS PEST12'!$B:$B,'6. RETA (No Seta) Prov-SECCION'!$A76,'DATOS PEST12'!$F:$F,"R.E.AUTONOMOS (NO SETA)")</f>
        <v>23</v>
      </c>
      <c r="E76" s="62">
        <f>SUMIFS('DATOS PEST12'!$E:$E,'DATOS PEST12'!$A:$A,INDICE!$C$13,'DATOS PEST12'!$D:$D,'6. RETA (No Seta) Prov-SECCION'!E$11,'DATOS PEST12'!$B:$B,'6. RETA (No Seta) Prov-SECCION'!$A76,'DATOS PEST12'!$F:$F,"R.E.AUTONOMOS (NO SETA)")</f>
        <v>0.99999999999999956</v>
      </c>
      <c r="F76" s="62">
        <f>SUMIFS('DATOS PEST12'!$E:$E,'DATOS PEST12'!$A:$A,INDICE!$C$13,'DATOS PEST12'!$D:$D,'6. RETA (No Seta) Prov-SECCION'!F$11,'DATOS PEST12'!$B:$B,'6. RETA (No Seta) Prov-SECCION'!$A76,'DATOS PEST12'!$F:$F,"R.E.AUTONOMOS (NO SETA)")</f>
        <v>310.10526315789474</v>
      </c>
      <c r="G76" s="62">
        <f>SUMIFS('DATOS PEST12'!$E:$E,'DATOS PEST12'!$A:$A,INDICE!$C$13,'DATOS PEST12'!$D:$D,'6. RETA (No Seta) Prov-SECCION'!G$11,'DATOS PEST12'!$B:$B,'6. RETA (No Seta) Prov-SECCION'!$A76,'DATOS PEST12'!$F:$F,"R.E.AUTONOMOS (NO SETA)")</f>
        <v>0</v>
      </c>
      <c r="H76" s="62">
        <f>SUMIFS('DATOS PEST12'!$E:$E,'DATOS PEST12'!$A:$A,INDICE!$C$13,'DATOS PEST12'!$D:$D,'6. RETA (No Seta) Prov-SECCION'!H$11,'DATOS PEST12'!$B:$B,'6. RETA (No Seta) Prov-SECCION'!$A76,'DATOS PEST12'!$F:$F,"R.E.AUTONOMOS (NO SETA)")</f>
        <v>0.99999999999999956</v>
      </c>
      <c r="I76" s="62">
        <f>SUMIFS('DATOS PEST12'!$E:$E,'DATOS PEST12'!$A:$A,INDICE!$C$13,'DATOS PEST12'!$D:$D,'6. RETA (No Seta) Prov-SECCION'!I$11,'DATOS PEST12'!$B:$B,'6. RETA (No Seta) Prov-SECCION'!$A76,'DATOS PEST12'!$F:$F,"R.E.AUTONOMOS (NO SETA)")</f>
        <v>1529.2105263157896</v>
      </c>
      <c r="J76" s="62">
        <f>SUMIFS('DATOS PEST12'!$E:$E,'DATOS PEST12'!$A:$A,INDICE!$C$13,'DATOS PEST12'!$D:$D,'6. RETA (No Seta) Prov-SECCION'!J$11,'DATOS PEST12'!$B:$B,'6. RETA (No Seta) Prov-SECCION'!$A76,'DATOS PEST12'!$F:$F,"R.E.AUTONOMOS (NO SETA)")</f>
        <v>874.15789473684208</v>
      </c>
      <c r="K76" s="62">
        <f>SUMIFS('DATOS PEST12'!$E:$E,'DATOS PEST12'!$A:$A,INDICE!$C$13,'DATOS PEST12'!$D:$D,'6. RETA (No Seta) Prov-SECCION'!K$11,'DATOS PEST12'!$B:$B,'6. RETA (No Seta) Prov-SECCION'!$A76,'DATOS PEST12'!$F:$F,"R.E.AUTONOMOS (NO SETA)")</f>
        <v>451.1052631578948</v>
      </c>
      <c r="L76" s="62">
        <f>SUMIFS('DATOS PEST12'!$E:$E,'DATOS PEST12'!$A:$A,INDICE!$C$13,'DATOS PEST12'!$D:$D,'6. RETA (No Seta) Prov-SECCION'!L$11,'DATOS PEST12'!$B:$B,'6. RETA (No Seta) Prov-SECCION'!$A76,'DATOS PEST12'!$F:$F,"R.E.AUTONOMOS (NO SETA)")</f>
        <v>588.36842105263156</v>
      </c>
      <c r="M76" s="62">
        <f>SUMIFS('DATOS PEST12'!$E:$E,'DATOS PEST12'!$A:$A,INDICE!$C$13,'DATOS PEST12'!$D:$D,'6. RETA (No Seta) Prov-SECCION'!M$11,'DATOS PEST12'!$B:$B,'6. RETA (No Seta) Prov-SECCION'!$A76,'DATOS PEST12'!$F:$F,"R.E.AUTONOMOS (NO SETA)")</f>
        <v>68.052631578947356</v>
      </c>
      <c r="N76" s="62">
        <f>SUMIFS('DATOS PEST12'!$E:$E,'DATOS PEST12'!$A:$A,INDICE!$C$13,'DATOS PEST12'!$D:$D,'6. RETA (No Seta) Prov-SECCION'!N$11,'DATOS PEST12'!$B:$B,'6. RETA (No Seta) Prov-SECCION'!$A76,'DATOS PEST12'!$F:$F,"R.E.AUTONOMOS (NO SETA)")</f>
        <v>17.473684210526322</v>
      </c>
      <c r="O76" s="62">
        <f>SUMIFS('DATOS PEST12'!$E:$E,'DATOS PEST12'!$A:$A,INDICE!$C$13,'DATOS PEST12'!$D:$D,'6. RETA (No Seta) Prov-SECCION'!O$11,'DATOS PEST12'!$B:$B,'6. RETA (No Seta) Prov-SECCION'!$A76,'DATOS PEST12'!$F:$F,"R.E.AUTONOMOS (NO SETA)")</f>
        <v>25.263157894736842</v>
      </c>
      <c r="P76" s="62">
        <f>SUMIFS('DATOS PEST12'!$E:$E,'DATOS PEST12'!$A:$A,INDICE!$C$13,'DATOS PEST12'!$D:$D,'6. RETA (No Seta) Prov-SECCION'!P$11,'DATOS PEST12'!$B:$B,'6. RETA (No Seta) Prov-SECCION'!$A76,'DATOS PEST12'!$F:$F,"R.E.AUTONOMOS (NO SETA)")</f>
        <v>200.89473684210526</v>
      </c>
      <c r="Q76" s="62">
        <f>SUMIFS('DATOS PEST12'!$E:$E,'DATOS PEST12'!$A:$A,INDICE!$C$13,'DATOS PEST12'!$D:$D,'6. RETA (No Seta) Prov-SECCION'!Q$11,'DATOS PEST12'!$B:$B,'6. RETA (No Seta) Prov-SECCION'!$A76,'DATOS PEST12'!$F:$F,"R.E.AUTONOMOS (NO SETA)")</f>
        <v>210.36842105263156</v>
      </c>
      <c r="R76" s="62">
        <f>SUMIFS('DATOS PEST12'!$E:$E,'DATOS PEST12'!$A:$A,INDICE!$C$13,'DATOS PEST12'!$D:$D,'6. RETA (No Seta) Prov-SECCION'!R$11,'DATOS PEST12'!$B:$B,'6. RETA (No Seta) Prov-SECCION'!$A76,'DATOS PEST12'!$F:$F,"R.E.AUTONOMOS (NO SETA)")</f>
        <v>1.2631578947368416</v>
      </c>
      <c r="S76" s="62">
        <f>SUMIFS('DATOS PEST12'!$E:$E,'DATOS PEST12'!$A:$A,INDICE!$C$13,'DATOS PEST12'!$D:$D,'6. RETA (No Seta) Prov-SECCION'!S$11,'DATOS PEST12'!$B:$B,'6. RETA (No Seta) Prov-SECCION'!$A76,'DATOS PEST12'!$F:$F,"R.E.AUTONOMOS (NO SETA)")</f>
        <v>177.10526315789477</v>
      </c>
      <c r="T76" s="62">
        <f>SUMIFS('DATOS PEST12'!$E:$E,'DATOS PEST12'!$A:$A,INDICE!$C$13,'DATOS PEST12'!$D:$D,'6. RETA (No Seta) Prov-SECCION'!T$11,'DATOS PEST12'!$B:$B,'6. RETA (No Seta) Prov-SECCION'!$A76,'DATOS PEST12'!$F:$F,"R.E.AUTONOMOS (NO SETA)")</f>
        <v>96.210526315789508</v>
      </c>
      <c r="U76" s="62">
        <f>SUMIFS('DATOS PEST12'!$E:$E,'DATOS PEST12'!$A:$A,INDICE!$C$13,'DATOS PEST12'!$D:$D,'6. RETA (No Seta) Prov-SECCION'!U$11,'DATOS PEST12'!$B:$B,'6. RETA (No Seta) Prov-SECCION'!$A76,'DATOS PEST12'!$F:$F,"R.E.AUTONOMOS (NO SETA)")</f>
        <v>43.89473684210526</v>
      </c>
      <c r="V76" s="62">
        <f>SUMIFS('DATOS PEST12'!$E:$E,'DATOS PEST12'!$A:$A,INDICE!$C$13,'DATOS PEST12'!$D:$D,'6. RETA (No Seta) Prov-SECCION'!V$11,'DATOS PEST12'!$B:$B,'6. RETA (No Seta) Prov-SECCION'!$A76,'DATOS PEST12'!$F:$F,"R.E.AUTONOMOS (NO SETA)")</f>
        <v>368.47368421052636</v>
      </c>
      <c r="W76" s="62">
        <f>SUMIFS('DATOS PEST12'!$E:$E,'DATOS PEST12'!$A:$A,INDICE!$C$13,'DATOS PEST12'!$D:$D,'6. RETA (No Seta) Prov-SECCION'!W$11,'DATOS PEST12'!$B:$B,'6. RETA (No Seta) Prov-SECCION'!$A76,'DATOS PEST12'!$F:$F,"R.E.AUTONOMOS (NO SETA)")</f>
        <v>0</v>
      </c>
      <c r="X76" s="62">
        <f>SUMIFS('DATOS PEST12'!$E:$E,'DATOS PEST12'!$A:$A,INDICE!$C$13,'DATOS PEST12'!$D:$D,'6. RETA (No Seta) Prov-SECCION'!X$11,'DATOS PEST12'!$B:$B,'6. RETA (No Seta) Prov-SECCION'!$A76,'DATOS PEST12'!$F:$F,"R.E.AUTONOMOS (NO SETA)")</f>
        <v>0</v>
      </c>
      <c r="Y76" s="59">
        <f>SUMIFS('DATOS PEST12'!$E:$E,'DATOS PEST12'!$A:$A,INDICE!$C$13,'DATOS PEST12'!$D:$D,'6. RETA (No Seta) Prov-SECCION'!Y$11,'DATOS PEST12'!$B:$B,'6. RETA (No Seta) Prov-SECCION'!$A76,'DATOS PEST12'!$F:$F,"R.E.AUTONOMOS (NO SETA)")</f>
        <v>0</v>
      </c>
    </row>
    <row r="77" spans="1:25" ht="15.6" x14ac:dyDescent="0.3">
      <c r="A77" s="10">
        <v>48</v>
      </c>
      <c r="B77" s="11" t="s">
        <v>29</v>
      </c>
      <c r="C77" s="59">
        <f t="shared" si="26"/>
        <v>7843.8421052631575</v>
      </c>
      <c r="D77" s="60">
        <f>SUMIFS('DATOS PEST12'!$E:$E,'DATOS PEST12'!$A:$A,INDICE!$C$13,'DATOS PEST12'!$D:$D,'6. RETA (No Seta) Prov-SECCION'!D$11,'DATOS PEST12'!$B:$B,'6. RETA (No Seta) Prov-SECCION'!$A77,'DATOS PEST12'!$F:$F,"R.E.AUTONOMOS (NO SETA)")</f>
        <v>85.421052631578931</v>
      </c>
      <c r="E77" s="62">
        <f>SUMIFS('DATOS PEST12'!$E:$E,'DATOS PEST12'!$A:$A,INDICE!$C$13,'DATOS PEST12'!$D:$D,'6. RETA (No Seta) Prov-SECCION'!E$11,'DATOS PEST12'!$B:$B,'6. RETA (No Seta) Prov-SECCION'!$A77,'DATOS PEST12'!$F:$F,"R.E.AUTONOMOS (NO SETA)")</f>
        <v>0</v>
      </c>
      <c r="F77" s="62">
        <f>SUMIFS('DATOS PEST12'!$E:$E,'DATOS PEST12'!$A:$A,INDICE!$C$13,'DATOS PEST12'!$D:$D,'6. RETA (No Seta) Prov-SECCION'!F$11,'DATOS PEST12'!$B:$B,'6. RETA (No Seta) Prov-SECCION'!$A77,'DATOS PEST12'!$F:$F,"R.E.AUTONOMOS (NO SETA)")</f>
        <v>205.84210526315786</v>
      </c>
      <c r="G77" s="62">
        <f>SUMIFS('DATOS PEST12'!$E:$E,'DATOS PEST12'!$A:$A,INDICE!$C$13,'DATOS PEST12'!$D:$D,'6. RETA (No Seta) Prov-SECCION'!G$11,'DATOS PEST12'!$B:$B,'6. RETA (No Seta) Prov-SECCION'!$A77,'DATOS PEST12'!$F:$F,"R.E.AUTONOMOS (NO SETA)")</f>
        <v>3.9999999999999982</v>
      </c>
      <c r="H77" s="62">
        <f>SUMIFS('DATOS PEST12'!$E:$E,'DATOS PEST12'!$A:$A,INDICE!$C$13,'DATOS PEST12'!$D:$D,'6. RETA (No Seta) Prov-SECCION'!H$11,'DATOS PEST12'!$B:$B,'6. RETA (No Seta) Prov-SECCION'!$A77,'DATOS PEST12'!$F:$F,"R.E.AUTONOMOS (NO SETA)")</f>
        <v>5</v>
      </c>
      <c r="I77" s="62">
        <f>SUMIFS('DATOS PEST12'!$E:$E,'DATOS PEST12'!$A:$A,INDICE!$C$13,'DATOS PEST12'!$D:$D,'6. RETA (No Seta) Prov-SECCION'!I$11,'DATOS PEST12'!$B:$B,'6. RETA (No Seta) Prov-SECCION'!$A77,'DATOS PEST12'!$F:$F,"R.E.AUTONOMOS (NO SETA)")</f>
        <v>2226.3157894736842</v>
      </c>
      <c r="J77" s="62">
        <f>SUMIFS('DATOS PEST12'!$E:$E,'DATOS PEST12'!$A:$A,INDICE!$C$13,'DATOS PEST12'!$D:$D,'6. RETA (No Seta) Prov-SECCION'!J$11,'DATOS PEST12'!$B:$B,'6. RETA (No Seta) Prov-SECCION'!$A77,'DATOS PEST12'!$F:$F,"R.E.AUTONOMOS (NO SETA)")</f>
        <v>1983.894736842105</v>
      </c>
      <c r="K77" s="62">
        <f>SUMIFS('DATOS PEST12'!$E:$E,'DATOS PEST12'!$A:$A,INDICE!$C$13,'DATOS PEST12'!$D:$D,'6. RETA (No Seta) Prov-SECCION'!K$11,'DATOS PEST12'!$B:$B,'6. RETA (No Seta) Prov-SECCION'!$A77,'DATOS PEST12'!$F:$F,"R.E.AUTONOMOS (NO SETA)")</f>
        <v>669.73684210526301</v>
      </c>
      <c r="L77" s="62">
        <f>SUMIFS('DATOS PEST12'!$E:$E,'DATOS PEST12'!$A:$A,INDICE!$C$13,'DATOS PEST12'!$D:$D,'6. RETA (No Seta) Prov-SECCION'!L$11,'DATOS PEST12'!$B:$B,'6. RETA (No Seta) Prov-SECCION'!$A77,'DATOS PEST12'!$F:$F,"R.E.AUTONOMOS (NO SETA)")</f>
        <v>1130.9473684210525</v>
      </c>
      <c r="M77" s="62">
        <f>SUMIFS('DATOS PEST12'!$E:$E,'DATOS PEST12'!$A:$A,INDICE!$C$13,'DATOS PEST12'!$D:$D,'6. RETA (No Seta) Prov-SECCION'!M$11,'DATOS PEST12'!$B:$B,'6. RETA (No Seta) Prov-SECCION'!$A77,'DATOS PEST12'!$F:$F,"R.E.AUTONOMOS (NO SETA)")</f>
        <v>118.68421052631579</v>
      </c>
      <c r="N77" s="62">
        <f>SUMIFS('DATOS PEST12'!$E:$E,'DATOS PEST12'!$A:$A,INDICE!$C$13,'DATOS PEST12'!$D:$D,'6. RETA (No Seta) Prov-SECCION'!N$11,'DATOS PEST12'!$B:$B,'6. RETA (No Seta) Prov-SECCION'!$A77,'DATOS PEST12'!$F:$F,"R.E.AUTONOMOS (NO SETA)")</f>
        <v>28.157894736842099</v>
      </c>
      <c r="O77" s="62">
        <f>SUMIFS('DATOS PEST12'!$E:$E,'DATOS PEST12'!$A:$A,INDICE!$C$13,'DATOS PEST12'!$D:$D,'6. RETA (No Seta) Prov-SECCION'!O$11,'DATOS PEST12'!$B:$B,'6. RETA (No Seta) Prov-SECCION'!$A77,'DATOS PEST12'!$F:$F,"R.E.AUTONOMOS (NO SETA)")</f>
        <v>20.947368421052637</v>
      </c>
      <c r="P77" s="62">
        <f>SUMIFS('DATOS PEST12'!$E:$E,'DATOS PEST12'!$A:$A,INDICE!$C$13,'DATOS PEST12'!$D:$D,'6. RETA (No Seta) Prov-SECCION'!P$11,'DATOS PEST12'!$B:$B,'6. RETA (No Seta) Prov-SECCION'!$A77,'DATOS PEST12'!$F:$F,"R.E.AUTONOMOS (NO SETA)")</f>
        <v>224.05263157894731</v>
      </c>
      <c r="Q77" s="62">
        <f>SUMIFS('DATOS PEST12'!$E:$E,'DATOS PEST12'!$A:$A,INDICE!$C$13,'DATOS PEST12'!$D:$D,'6. RETA (No Seta) Prov-SECCION'!Q$11,'DATOS PEST12'!$B:$B,'6. RETA (No Seta) Prov-SECCION'!$A77,'DATOS PEST12'!$F:$F,"R.E.AUTONOMOS (NO SETA)")</f>
        <v>187.21052631578951</v>
      </c>
      <c r="R77" s="62">
        <f>SUMIFS('DATOS PEST12'!$E:$E,'DATOS PEST12'!$A:$A,INDICE!$C$13,'DATOS PEST12'!$D:$D,'6. RETA (No Seta) Prov-SECCION'!R$11,'DATOS PEST12'!$B:$B,'6. RETA (No Seta) Prov-SECCION'!$A77,'DATOS PEST12'!$F:$F,"R.E.AUTONOMOS (NO SETA)")</f>
        <v>1.9999999999999991</v>
      </c>
      <c r="S77" s="62">
        <f>SUMIFS('DATOS PEST12'!$E:$E,'DATOS PEST12'!$A:$A,INDICE!$C$13,'DATOS PEST12'!$D:$D,'6. RETA (No Seta) Prov-SECCION'!S$11,'DATOS PEST12'!$B:$B,'6. RETA (No Seta) Prov-SECCION'!$A77,'DATOS PEST12'!$F:$F,"R.E.AUTONOMOS (NO SETA)")</f>
        <v>225.15789473684208</v>
      </c>
      <c r="T77" s="62">
        <f>SUMIFS('DATOS PEST12'!$E:$E,'DATOS PEST12'!$A:$A,INDICE!$C$13,'DATOS PEST12'!$D:$D,'6. RETA (No Seta) Prov-SECCION'!T$11,'DATOS PEST12'!$B:$B,'6. RETA (No Seta) Prov-SECCION'!$A77,'DATOS PEST12'!$F:$F,"R.E.AUTONOMOS (NO SETA)")</f>
        <v>80.26315789473685</v>
      </c>
      <c r="U77" s="62">
        <f>SUMIFS('DATOS PEST12'!$E:$E,'DATOS PEST12'!$A:$A,INDICE!$C$13,'DATOS PEST12'!$D:$D,'6. RETA (No Seta) Prov-SECCION'!U$11,'DATOS PEST12'!$B:$B,'6. RETA (No Seta) Prov-SECCION'!$A77,'DATOS PEST12'!$F:$F,"R.E.AUTONOMOS (NO SETA)")</f>
        <v>57.84210526315789</v>
      </c>
      <c r="V77" s="62">
        <f>SUMIFS('DATOS PEST12'!$E:$E,'DATOS PEST12'!$A:$A,INDICE!$C$13,'DATOS PEST12'!$D:$D,'6. RETA (No Seta) Prov-SECCION'!V$11,'DATOS PEST12'!$B:$B,'6. RETA (No Seta) Prov-SECCION'!$A77,'DATOS PEST12'!$F:$F,"R.E.AUTONOMOS (NO SETA)")</f>
        <v>587.36842105263156</v>
      </c>
      <c r="W77" s="62">
        <f>SUMIFS('DATOS PEST12'!$E:$E,'DATOS PEST12'!$A:$A,INDICE!$C$13,'DATOS PEST12'!$D:$D,'6. RETA (No Seta) Prov-SECCION'!W$11,'DATOS PEST12'!$B:$B,'6. RETA (No Seta) Prov-SECCION'!$A77,'DATOS PEST12'!$F:$F,"R.E.AUTONOMOS (NO SETA)")</f>
        <v>0.99999999999999956</v>
      </c>
      <c r="X77" s="62">
        <f>SUMIFS('DATOS PEST12'!$E:$E,'DATOS PEST12'!$A:$A,INDICE!$C$13,'DATOS PEST12'!$D:$D,'6. RETA (No Seta) Prov-SECCION'!X$11,'DATOS PEST12'!$B:$B,'6. RETA (No Seta) Prov-SECCION'!$A77,'DATOS PEST12'!$F:$F,"R.E.AUTONOMOS (NO SETA)")</f>
        <v>0</v>
      </c>
      <c r="Y77" s="59">
        <f>SUMIFS('DATOS PEST12'!$E:$E,'DATOS PEST12'!$A:$A,INDICE!$C$13,'DATOS PEST12'!$D:$D,'6. RETA (No Seta) Prov-SECCION'!Y$11,'DATOS PEST12'!$B:$B,'6. RETA (No Seta) Prov-SECCION'!$A77,'DATOS PEST12'!$F:$F,"R.E.AUTONOMOS (NO SETA)")</f>
        <v>0</v>
      </c>
    </row>
    <row r="78" spans="1:25" ht="15.6" x14ac:dyDescent="0.3">
      <c r="A78" s="238" t="s">
        <v>46</v>
      </c>
      <c r="B78" s="239"/>
      <c r="C78" s="66">
        <f t="shared" ref="C78:Y78" si="27">C79</f>
        <v>2440.5263157894742</v>
      </c>
      <c r="D78" s="64">
        <f t="shared" si="27"/>
        <v>45.999999999999986</v>
      </c>
      <c r="E78" s="67">
        <f t="shared" si="27"/>
        <v>0.99999999999999956</v>
      </c>
      <c r="F78" s="67">
        <f t="shared" si="27"/>
        <v>90.105263157894754</v>
      </c>
      <c r="G78" s="67">
        <f t="shared" si="27"/>
        <v>0</v>
      </c>
      <c r="H78" s="67">
        <f t="shared" si="27"/>
        <v>1.9999999999999991</v>
      </c>
      <c r="I78" s="67">
        <f t="shared" si="27"/>
        <v>556.21052631578948</v>
      </c>
      <c r="J78" s="67">
        <f t="shared" si="27"/>
        <v>574.31578947368428</v>
      </c>
      <c r="K78" s="67">
        <f t="shared" si="27"/>
        <v>210.57894736842104</v>
      </c>
      <c r="L78" s="67">
        <f t="shared" si="27"/>
        <v>435.73684210526312</v>
      </c>
      <c r="M78" s="67">
        <f t="shared" si="27"/>
        <v>33.15789473684211</v>
      </c>
      <c r="N78" s="67">
        <f t="shared" si="27"/>
        <v>11.000000000000002</v>
      </c>
      <c r="O78" s="67">
        <f t="shared" si="27"/>
        <v>5.0000000000000009</v>
      </c>
      <c r="P78" s="67">
        <f t="shared" si="27"/>
        <v>37.89473684210526</v>
      </c>
      <c r="Q78" s="67">
        <f t="shared" si="27"/>
        <v>81</v>
      </c>
      <c r="R78" s="67">
        <f t="shared" si="27"/>
        <v>0</v>
      </c>
      <c r="S78" s="67">
        <f t="shared" si="27"/>
        <v>84.736842105263136</v>
      </c>
      <c r="T78" s="67">
        <f t="shared" si="27"/>
        <v>15.999999999999996</v>
      </c>
      <c r="U78" s="67">
        <f t="shared" si="27"/>
        <v>27.684210526315788</v>
      </c>
      <c r="V78" s="67">
        <f t="shared" si="27"/>
        <v>228.10526315789483</v>
      </c>
      <c r="W78" s="67">
        <f t="shared" si="27"/>
        <v>0</v>
      </c>
      <c r="X78" s="67">
        <f t="shared" si="27"/>
        <v>0</v>
      </c>
      <c r="Y78" s="66">
        <f t="shared" si="27"/>
        <v>0</v>
      </c>
    </row>
    <row r="79" spans="1:25" ht="15.6" x14ac:dyDescent="0.3">
      <c r="A79" s="14">
        <v>26</v>
      </c>
      <c r="B79" s="15" t="s">
        <v>71</v>
      </c>
      <c r="C79" s="59">
        <f t="shared" ref="C79:C81" si="28">SUM(D79:Y79)</f>
        <v>2440.5263157894742</v>
      </c>
      <c r="D79" s="60">
        <f>SUMIFS('DATOS PEST12'!$E:$E,'DATOS PEST12'!$A:$A,INDICE!$C$13,'DATOS PEST12'!$D:$D,'6. RETA (No Seta) Prov-SECCION'!D$11,'DATOS PEST12'!$B:$B,'6. RETA (No Seta) Prov-SECCION'!$A79,'DATOS PEST12'!$F:$F,"R.E.AUTONOMOS (NO SETA)")</f>
        <v>45.999999999999986</v>
      </c>
      <c r="E79" s="62">
        <f>SUMIFS('DATOS PEST12'!$E:$E,'DATOS PEST12'!$A:$A,INDICE!$C$13,'DATOS PEST12'!$D:$D,'6. RETA (No Seta) Prov-SECCION'!E$11,'DATOS PEST12'!$B:$B,'6. RETA (No Seta) Prov-SECCION'!$A79,'DATOS PEST12'!$F:$F,"R.E.AUTONOMOS (NO SETA)")</f>
        <v>0.99999999999999956</v>
      </c>
      <c r="F79" s="62">
        <f>SUMIFS('DATOS PEST12'!$E:$E,'DATOS PEST12'!$A:$A,INDICE!$C$13,'DATOS PEST12'!$D:$D,'6. RETA (No Seta) Prov-SECCION'!F$11,'DATOS PEST12'!$B:$B,'6. RETA (No Seta) Prov-SECCION'!$A79,'DATOS PEST12'!$F:$F,"R.E.AUTONOMOS (NO SETA)")</f>
        <v>90.105263157894754</v>
      </c>
      <c r="G79" s="62">
        <f>SUMIFS('DATOS PEST12'!$E:$E,'DATOS PEST12'!$A:$A,INDICE!$C$13,'DATOS PEST12'!$D:$D,'6. RETA (No Seta) Prov-SECCION'!G$11,'DATOS PEST12'!$B:$B,'6. RETA (No Seta) Prov-SECCION'!$A79,'DATOS PEST12'!$F:$F,"R.E.AUTONOMOS (NO SETA)")</f>
        <v>0</v>
      </c>
      <c r="H79" s="62">
        <f>SUMIFS('DATOS PEST12'!$E:$E,'DATOS PEST12'!$A:$A,INDICE!$C$13,'DATOS PEST12'!$D:$D,'6. RETA (No Seta) Prov-SECCION'!H$11,'DATOS PEST12'!$B:$B,'6. RETA (No Seta) Prov-SECCION'!$A79,'DATOS PEST12'!$F:$F,"R.E.AUTONOMOS (NO SETA)")</f>
        <v>1.9999999999999991</v>
      </c>
      <c r="I79" s="62">
        <f>SUMIFS('DATOS PEST12'!$E:$E,'DATOS PEST12'!$A:$A,INDICE!$C$13,'DATOS PEST12'!$D:$D,'6. RETA (No Seta) Prov-SECCION'!I$11,'DATOS PEST12'!$B:$B,'6. RETA (No Seta) Prov-SECCION'!$A79,'DATOS PEST12'!$F:$F,"R.E.AUTONOMOS (NO SETA)")</f>
        <v>556.21052631578948</v>
      </c>
      <c r="J79" s="62">
        <f>SUMIFS('DATOS PEST12'!$E:$E,'DATOS PEST12'!$A:$A,INDICE!$C$13,'DATOS PEST12'!$D:$D,'6. RETA (No Seta) Prov-SECCION'!J$11,'DATOS PEST12'!$B:$B,'6. RETA (No Seta) Prov-SECCION'!$A79,'DATOS PEST12'!$F:$F,"R.E.AUTONOMOS (NO SETA)")</f>
        <v>574.31578947368428</v>
      </c>
      <c r="K79" s="62">
        <f>SUMIFS('DATOS PEST12'!$E:$E,'DATOS PEST12'!$A:$A,INDICE!$C$13,'DATOS PEST12'!$D:$D,'6. RETA (No Seta) Prov-SECCION'!K$11,'DATOS PEST12'!$B:$B,'6. RETA (No Seta) Prov-SECCION'!$A79,'DATOS PEST12'!$F:$F,"R.E.AUTONOMOS (NO SETA)")</f>
        <v>210.57894736842104</v>
      </c>
      <c r="L79" s="62">
        <f>SUMIFS('DATOS PEST12'!$E:$E,'DATOS PEST12'!$A:$A,INDICE!$C$13,'DATOS PEST12'!$D:$D,'6. RETA (No Seta) Prov-SECCION'!L$11,'DATOS PEST12'!$B:$B,'6. RETA (No Seta) Prov-SECCION'!$A79,'DATOS PEST12'!$F:$F,"R.E.AUTONOMOS (NO SETA)")</f>
        <v>435.73684210526312</v>
      </c>
      <c r="M79" s="62">
        <f>SUMIFS('DATOS PEST12'!$E:$E,'DATOS PEST12'!$A:$A,INDICE!$C$13,'DATOS PEST12'!$D:$D,'6. RETA (No Seta) Prov-SECCION'!M$11,'DATOS PEST12'!$B:$B,'6. RETA (No Seta) Prov-SECCION'!$A79,'DATOS PEST12'!$F:$F,"R.E.AUTONOMOS (NO SETA)")</f>
        <v>33.15789473684211</v>
      </c>
      <c r="N79" s="62">
        <f>SUMIFS('DATOS PEST12'!$E:$E,'DATOS PEST12'!$A:$A,INDICE!$C$13,'DATOS PEST12'!$D:$D,'6. RETA (No Seta) Prov-SECCION'!N$11,'DATOS PEST12'!$B:$B,'6. RETA (No Seta) Prov-SECCION'!$A79,'DATOS PEST12'!$F:$F,"R.E.AUTONOMOS (NO SETA)")</f>
        <v>11.000000000000002</v>
      </c>
      <c r="O79" s="62">
        <f>SUMIFS('DATOS PEST12'!$E:$E,'DATOS PEST12'!$A:$A,INDICE!$C$13,'DATOS PEST12'!$D:$D,'6. RETA (No Seta) Prov-SECCION'!O$11,'DATOS PEST12'!$B:$B,'6. RETA (No Seta) Prov-SECCION'!$A79,'DATOS PEST12'!$F:$F,"R.E.AUTONOMOS (NO SETA)")</f>
        <v>5.0000000000000009</v>
      </c>
      <c r="P79" s="62">
        <f>SUMIFS('DATOS PEST12'!$E:$E,'DATOS PEST12'!$A:$A,INDICE!$C$13,'DATOS PEST12'!$D:$D,'6. RETA (No Seta) Prov-SECCION'!P$11,'DATOS PEST12'!$B:$B,'6. RETA (No Seta) Prov-SECCION'!$A79,'DATOS PEST12'!$F:$F,"R.E.AUTONOMOS (NO SETA)")</f>
        <v>37.89473684210526</v>
      </c>
      <c r="Q79" s="62">
        <f>SUMIFS('DATOS PEST12'!$E:$E,'DATOS PEST12'!$A:$A,INDICE!$C$13,'DATOS PEST12'!$D:$D,'6. RETA (No Seta) Prov-SECCION'!Q$11,'DATOS PEST12'!$B:$B,'6. RETA (No Seta) Prov-SECCION'!$A79,'DATOS PEST12'!$F:$F,"R.E.AUTONOMOS (NO SETA)")</f>
        <v>81</v>
      </c>
      <c r="R79" s="62">
        <f>SUMIFS('DATOS PEST12'!$E:$E,'DATOS PEST12'!$A:$A,INDICE!$C$13,'DATOS PEST12'!$D:$D,'6. RETA (No Seta) Prov-SECCION'!R$11,'DATOS PEST12'!$B:$B,'6. RETA (No Seta) Prov-SECCION'!$A79,'DATOS PEST12'!$F:$F,"R.E.AUTONOMOS (NO SETA)")</f>
        <v>0</v>
      </c>
      <c r="S79" s="62">
        <f>SUMIFS('DATOS PEST12'!$E:$E,'DATOS PEST12'!$A:$A,INDICE!$C$13,'DATOS PEST12'!$D:$D,'6. RETA (No Seta) Prov-SECCION'!S$11,'DATOS PEST12'!$B:$B,'6. RETA (No Seta) Prov-SECCION'!$A79,'DATOS PEST12'!$F:$F,"R.E.AUTONOMOS (NO SETA)")</f>
        <v>84.736842105263136</v>
      </c>
      <c r="T79" s="62">
        <f>SUMIFS('DATOS PEST12'!$E:$E,'DATOS PEST12'!$A:$A,INDICE!$C$13,'DATOS PEST12'!$D:$D,'6. RETA (No Seta) Prov-SECCION'!T$11,'DATOS PEST12'!$B:$B,'6. RETA (No Seta) Prov-SECCION'!$A79,'DATOS PEST12'!$F:$F,"R.E.AUTONOMOS (NO SETA)")</f>
        <v>15.999999999999996</v>
      </c>
      <c r="U79" s="62">
        <f>SUMIFS('DATOS PEST12'!$E:$E,'DATOS PEST12'!$A:$A,INDICE!$C$13,'DATOS PEST12'!$D:$D,'6. RETA (No Seta) Prov-SECCION'!U$11,'DATOS PEST12'!$B:$B,'6. RETA (No Seta) Prov-SECCION'!$A79,'DATOS PEST12'!$F:$F,"R.E.AUTONOMOS (NO SETA)")</f>
        <v>27.684210526315788</v>
      </c>
      <c r="V79" s="62">
        <f>SUMIFS('DATOS PEST12'!$E:$E,'DATOS PEST12'!$A:$A,INDICE!$C$13,'DATOS PEST12'!$D:$D,'6. RETA (No Seta) Prov-SECCION'!V$11,'DATOS PEST12'!$B:$B,'6. RETA (No Seta) Prov-SECCION'!$A79,'DATOS PEST12'!$F:$F,"R.E.AUTONOMOS (NO SETA)")</f>
        <v>228.10526315789483</v>
      </c>
      <c r="W79" s="62">
        <f>SUMIFS('DATOS PEST12'!$E:$E,'DATOS PEST12'!$A:$A,INDICE!$C$13,'DATOS PEST12'!$D:$D,'6. RETA (No Seta) Prov-SECCION'!W$11,'DATOS PEST12'!$B:$B,'6. RETA (No Seta) Prov-SECCION'!$A79,'DATOS PEST12'!$F:$F,"R.E.AUTONOMOS (NO SETA)")</f>
        <v>0</v>
      </c>
      <c r="X79" s="62">
        <f>SUMIFS('DATOS PEST12'!$E:$E,'DATOS PEST12'!$A:$A,INDICE!$C$13,'DATOS PEST12'!$D:$D,'6. RETA (No Seta) Prov-SECCION'!X$11,'DATOS PEST12'!$B:$B,'6. RETA (No Seta) Prov-SECCION'!$A79,'DATOS PEST12'!$F:$F,"R.E.AUTONOMOS (NO SETA)")</f>
        <v>0</v>
      </c>
      <c r="Y79" s="59">
        <f>SUMIFS('DATOS PEST12'!$E:$E,'DATOS PEST12'!$A:$A,INDICE!$C$13,'DATOS PEST12'!$D:$D,'6. RETA (No Seta) Prov-SECCION'!Y$11,'DATOS PEST12'!$B:$B,'6. RETA (No Seta) Prov-SECCION'!$A79,'DATOS PEST12'!$F:$F,"R.E.AUTONOMOS (NO SETA)")</f>
        <v>0</v>
      </c>
    </row>
    <row r="80" spans="1:25" ht="15.6" x14ac:dyDescent="0.3">
      <c r="A80" s="19">
        <v>51</v>
      </c>
      <c r="B80" s="20" t="s">
        <v>32</v>
      </c>
      <c r="C80" s="66">
        <f t="shared" si="28"/>
        <v>284.21052631578948</v>
      </c>
      <c r="D80" s="64">
        <f>SUMIFS('DATOS PEST12'!$E:$E,'DATOS PEST12'!$A:$A,INDICE!$C$13,'DATOS PEST12'!$D:$D,'6. RETA (No Seta) Prov-SECCION'!D$11,'DATOS PEST12'!$B:$B,'6. RETA (No Seta) Prov-SECCION'!$A80,'DATOS PEST12'!$F:$F,"R.E.AUTONOMOS (NO SETA)")</f>
        <v>0</v>
      </c>
      <c r="E80" s="67">
        <f>SUMIFS('DATOS PEST12'!$E:$E,'DATOS PEST12'!$A:$A,INDICE!$C$13,'DATOS PEST12'!$D:$D,'6. RETA (No Seta) Prov-SECCION'!E$11,'DATOS PEST12'!$B:$B,'6. RETA (No Seta) Prov-SECCION'!$A80,'DATOS PEST12'!$F:$F,"R.E.AUTONOMOS (NO SETA)")</f>
        <v>0</v>
      </c>
      <c r="F80" s="67">
        <f>SUMIFS('DATOS PEST12'!$E:$E,'DATOS PEST12'!$A:$A,INDICE!$C$13,'DATOS PEST12'!$D:$D,'6. RETA (No Seta) Prov-SECCION'!F$11,'DATOS PEST12'!$B:$B,'6. RETA (No Seta) Prov-SECCION'!$A80,'DATOS PEST12'!$F:$F,"R.E.AUTONOMOS (NO SETA)")</f>
        <v>1.9999999999999991</v>
      </c>
      <c r="G80" s="67">
        <f>SUMIFS('DATOS PEST12'!$E:$E,'DATOS PEST12'!$A:$A,INDICE!$C$13,'DATOS PEST12'!$D:$D,'6. RETA (No Seta) Prov-SECCION'!G$11,'DATOS PEST12'!$B:$B,'6. RETA (No Seta) Prov-SECCION'!$A80,'DATOS PEST12'!$F:$F,"R.E.AUTONOMOS (NO SETA)")</f>
        <v>0</v>
      </c>
      <c r="H80" s="67">
        <f>SUMIFS('DATOS PEST12'!$E:$E,'DATOS PEST12'!$A:$A,INDICE!$C$13,'DATOS PEST12'!$D:$D,'6. RETA (No Seta) Prov-SECCION'!H$11,'DATOS PEST12'!$B:$B,'6. RETA (No Seta) Prov-SECCION'!$A80,'DATOS PEST12'!$F:$F,"R.E.AUTONOMOS (NO SETA)")</f>
        <v>0</v>
      </c>
      <c r="I80" s="67">
        <f>SUMIFS('DATOS PEST12'!$E:$E,'DATOS PEST12'!$A:$A,INDICE!$C$13,'DATOS PEST12'!$D:$D,'6. RETA (No Seta) Prov-SECCION'!I$11,'DATOS PEST12'!$B:$B,'6. RETA (No Seta) Prov-SECCION'!$A80,'DATOS PEST12'!$F:$F,"R.E.AUTONOMOS (NO SETA)")</f>
        <v>41.368421052631568</v>
      </c>
      <c r="J80" s="67">
        <f>SUMIFS('DATOS PEST12'!$E:$E,'DATOS PEST12'!$A:$A,INDICE!$C$13,'DATOS PEST12'!$D:$D,'6. RETA (No Seta) Prov-SECCION'!J$11,'DATOS PEST12'!$B:$B,'6. RETA (No Seta) Prov-SECCION'!$A80,'DATOS PEST12'!$F:$F,"R.E.AUTONOMOS (NO SETA)")</f>
        <v>130.31578947368422</v>
      </c>
      <c r="K80" s="67">
        <f>SUMIFS('DATOS PEST12'!$E:$E,'DATOS PEST12'!$A:$A,INDICE!$C$13,'DATOS PEST12'!$D:$D,'6. RETA (No Seta) Prov-SECCION'!K$11,'DATOS PEST12'!$B:$B,'6. RETA (No Seta) Prov-SECCION'!$A80,'DATOS PEST12'!$F:$F,"R.E.AUTONOMOS (NO SETA)")</f>
        <v>12.000000000000005</v>
      </c>
      <c r="L80" s="67">
        <f>SUMIFS('DATOS PEST12'!$E:$E,'DATOS PEST12'!$A:$A,INDICE!$C$13,'DATOS PEST12'!$D:$D,'6. RETA (No Seta) Prov-SECCION'!L$11,'DATOS PEST12'!$B:$B,'6. RETA (No Seta) Prov-SECCION'!$A80,'DATOS PEST12'!$F:$F,"R.E.AUTONOMOS (NO SETA)")</f>
        <v>34</v>
      </c>
      <c r="M80" s="67">
        <f>SUMIFS('DATOS PEST12'!$E:$E,'DATOS PEST12'!$A:$A,INDICE!$C$13,'DATOS PEST12'!$D:$D,'6. RETA (No Seta) Prov-SECCION'!M$11,'DATOS PEST12'!$B:$B,'6. RETA (No Seta) Prov-SECCION'!$A80,'DATOS PEST12'!$F:$F,"R.E.AUTONOMOS (NO SETA)")</f>
        <v>5.9999999999999973</v>
      </c>
      <c r="N80" s="67">
        <f>SUMIFS('DATOS PEST12'!$E:$E,'DATOS PEST12'!$A:$A,INDICE!$C$13,'DATOS PEST12'!$D:$D,'6. RETA (No Seta) Prov-SECCION'!N$11,'DATOS PEST12'!$B:$B,'6. RETA (No Seta) Prov-SECCION'!$A80,'DATOS PEST12'!$F:$F,"R.E.AUTONOMOS (NO SETA)")</f>
        <v>0</v>
      </c>
      <c r="O80" s="67">
        <f>SUMIFS('DATOS PEST12'!$E:$E,'DATOS PEST12'!$A:$A,INDICE!$C$13,'DATOS PEST12'!$D:$D,'6. RETA (No Seta) Prov-SECCION'!O$11,'DATOS PEST12'!$B:$B,'6. RETA (No Seta) Prov-SECCION'!$A80,'DATOS PEST12'!$F:$F,"R.E.AUTONOMOS (NO SETA)")</f>
        <v>0.99999999999999956</v>
      </c>
      <c r="P80" s="67">
        <f>SUMIFS('DATOS PEST12'!$E:$E,'DATOS PEST12'!$A:$A,INDICE!$C$13,'DATOS PEST12'!$D:$D,'6. RETA (No Seta) Prov-SECCION'!P$11,'DATOS PEST12'!$B:$B,'6. RETA (No Seta) Prov-SECCION'!$A80,'DATOS PEST12'!$F:$F,"R.E.AUTONOMOS (NO SETA)")</f>
        <v>5.4210526315789451</v>
      </c>
      <c r="Q80" s="67">
        <f>SUMIFS('DATOS PEST12'!$E:$E,'DATOS PEST12'!$A:$A,INDICE!$C$13,'DATOS PEST12'!$D:$D,'6. RETA (No Seta) Prov-SECCION'!Q$11,'DATOS PEST12'!$B:$B,'6. RETA (No Seta) Prov-SECCION'!$A80,'DATOS PEST12'!$F:$F,"R.E.AUTONOMOS (NO SETA)")</f>
        <v>14</v>
      </c>
      <c r="R80" s="67">
        <f>SUMIFS('DATOS PEST12'!$E:$E,'DATOS PEST12'!$A:$A,INDICE!$C$13,'DATOS PEST12'!$D:$D,'6. RETA (No Seta) Prov-SECCION'!R$11,'DATOS PEST12'!$B:$B,'6. RETA (No Seta) Prov-SECCION'!$A80,'DATOS PEST12'!$F:$F,"R.E.AUTONOMOS (NO SETA)")</f>
        <v>0</v>
      </c>
      <c r="S80" s="67">
        <f>SUMIFS('DATOS PEST12'!$E:$E,'DATOS PEST12'!$A:$A,INDICE!$C$13,'DATOS PEST12'!$D:$D,'6. RETA (No Seta) Prov-SECCION'!S$11,'DATOS PEST12'!$B:$B,'6. RETA (No Seta) Prov-SECCION'!$A80,'DATOS PEST12'!$F:$F,"R.E.AUTONOMOS (NO SETA)")</f>
        <v>8.0000000000000018</v>
      </c>
      <c r="T80" s="67">
        <f>SUMIFS('DATOS PEST12'!$E:$E,'DATOS PEST12'!$A:$A,INDICE!$C$13,'DATOS PEST12'!$D:$D,'6. RETA (No Seta) Prov-SECCION'!T$11,'DATOS PEST12'!$B:$B,'6. RETA (No Seta) Prov-SECCION'!$A80,'DATOS PEST12'!$F:$F,"R.E.AUTONOMOS (NO SETA)")</f>
        <v>1.9999999999999991</v>
      </c>
      <c r="U80" s="67">
        <f>SUMIFS('DATOS PEST12'!$E:$E,'DATOS PEST12'!$A:$A,INDICE!$C$13,'DATOS PEST12'!$D:$D,'6. RETA (No Seta) Prov-SECCION'!U$11,'DATOS PEST12'!$B:$B,'6. RETA (No Seta) Prov-SECCION'!$A80,'DATOS PEST12'!$F:$F,"R.E.AUTONOMOS (NO SETA)")</f>
        <v>0.99999999999999956</v>
      </c>
      <c r="V80" s="67">
        <f>SUMIFS('DATOS PEST12'!$E:$E,'DATOS PEST12'!$A:$A,INDICE!$C$13,'DATOS PEST12'!$D:$D,'6. RETA (No Seta) Prov-SECCION'!V$11,'DATOS PEST12'!$B:$B,'6. RETA (No Seta) Prov-SECCION'!$A80,'DATOS PEST12'!$F:$F,"R.E.AUTONOMOS (NO SETA)")</f>
        <v>27.10526315789474</v>
      </c>
      <c r="W80" s="67">
        <f>SUMIFS('DATOS PEST12'!$E:$E,'DATOS PEST12'!$A:$A,INDICE!$C$13,'DATOS PEST12'!$D:$D,'6. RETA (No Seta) Prov-SECCION'!W$11,'DATOS PEST12'!$B:$B,'6. RETA (No Seta) Prov-SECCION'!$A80,'DATOS PEST12'!$F:$F,"R.E.AUTONOMOS (NO SETA)")</f>
        <v>0</v>
      </c>
      <c r="X80" s="67">
        <f>SUMIFS('DATOS PEST12'!$E:$E,'DATOS PEST12'!$A:$A,INDICE!$C$13,'DATOS PEST12'!$D:$D,'6. RETA (No Seta) Prov-SECCION'!X$11,'DATOS PEST12'!$B:$B,'6. RETA (No Seta) Prov-SECCION'!$A80,'DATOS PEST12'!$F:$F,"R.E.AUTONOMOS (NO SETA)")</f>
        <v>0</v>
      </c>
      <c r="Y80" s="66">
        <f>SUMIFS('DATOS PEST12'!$E:$E,'DATOS PEST12'!$A:$A,INDICE!$C$13,'DATOS PEST12'!$D:$D,'6. RETA (No Seta) Prov-SECCION'!Y$11,'DATOS PEST12'!$B:$B,'6. RETA (No Seta) Prov-SECCION'!$A80,'DATOS PEST12'!$F:$F,"R.E.AUTONOMOS (NO SETA)")</f>
        <v>0</v>
      </c>
    </row>
    <row r="81" spans="1:25" ht="16.2" thickBot="1" x14ac:dyDescent="0.35">
      <c r="A81" s="21">
        <v>52</v>
      </c>
      <c r="B81" s="22" t="s">
        <v>33</v>
      </c>
      <c r="C81" s="76">
        <f t="shared" si="28"/>
        <v>772.94736842105272</v>
      </c>
      <c r="D81" s="74">
        <f>SUMIFS('DATOS PEST12'!$E:$E,'DATOS PEST12'!$A:$A,INDICE!$C$13,'DATOS PEST12'!$D:$D,'6. RETA (No Seta) Prov-SECCION'!D$11,'DATOS PEST12'!$B:$B,'6. RETA (No Seta) Prov-SECCION'!$A81,'DATOS PEST12'!$F:$F,"R.E.AUTONOMOS (NO SETA)")</f>
        <v>0</v>
      </c>
      <c r="E81" s="77">
        <f>SUMIFS('DATOS PEST12'!$E:$E,'DATOS PEST12'!$A:$A,INDICE!$C$13,'DATOS PEST12'!$D:$D,'6. RETA (No Seta) Prov-SECCION'!E$11,'DATOS PEST12'!$B:$B,'6. RETA (No Seta) Prov-SECCION'!$A81,'DATOS PEST12'!$F:$F,"R.E.AUTONOMOS (NO SETA)")</f>
        <v>0</v>
      </c>
      <c r="F81" s="77">
        <f>SUMIFS('DATOS PEST12'!$E:$E,'DATOS PEST12'!$A:$A,INDICE!$C$13,'DATOS PEST12'!$D:$D,'6. RETA (No Seta) Prov-SECCION'!F$11,'DATOS PEST12'!$B:$B,'6. RETA (No Seta) Prov-SECCION'!$A81,'DATOS PEST12'!$F:$F,"R.E.AUTONOMOS (NO SETA)")</f>
        <v>51.736842105263179</v>
      </c>
      <c r="G81" s="77">
        <f>SUMIFS('DATOS PEST12'!$E:$E,'DATOS PEST12'!$A:$A,INDICE!$C$13,'DATOS PEST12'!$D:$D,'6. RETA (No Seta) Prov-SECCION'!G$11,'DATOS PEST12'!$B:$B,'6. RETA (No Seta) Prov-SECCION'!$A81,'DATOS PEST12'!$F:$F,"R.E.AUTONOMOS (NO SETA)")</f>
        <v>0</v>
      </c>
      <c r="H81" s="77">
        <f>SUMIFS('DATOS PEST12'!$E:$E,'DATOS PEST12'!$A:$A,INDICE!$C$13,'DATOS PEST12'!$D:$D,'6. RETA (No Seta) Prov-SECCION'!H$11,'DATOS PEST12'!$B:$B,'6. RETA (No Seta) Prov-SECCION'!$A81,'DATOS PEST12'!$F:$F,"R.E.AUTONOMOS (NO SETA)")</f>
        <v>0</v>
      </c>
      <c r="I81" s="77">
        <f>SUMIFS('DATOS PEST12'!$E:$E,'DATOS PEST12'!$A:$A,INDICE!$C$13,'DATOS PEST12'!$D:$D,'6. RETA (No Seta) Prov-SECCION'!I$11,'DATOS PEST12'!$B:$B,'6. RETA (No Seta) Prov-SECCION'!$A81,'DATOS PEST12'!$F:$F,"R.E.AUTONOMOS (NO SETA)")</f>
        <v>114.73684210526314</v>
      </c>
      <c r="J81" s="77">
        <f>SUMIFS('DATOS PEST12'!$E:$E,'DATOS PEST12'!$A:$A,INDICE!$C$13,'DATOS PEST12'!$D:$D,'6. RETA (No Seta) Prov-SECCION'!J$11,'DATOS PEST12'!$B:$B,'6. RETA (No Seta) Prov-SECCION'!$A81,'DATOS PEST12'!$F:$F,"R.E.AUTONOMOS (NO SETA)")</f>
        <v>429.68421052631572</v>
      </c>
      <c r="K81" s="77">
        <f>SUMIFS('DATOS PEST12'!$E:$E,'DATOS PEST12'!$A:$A,INDICE!$C$13,'DATOS PEST12'!$D:$D,'6. RETA (No Seta) Prov-SECCION'!K$11,'DATOS PEST12'!$B:$B,'6. RETA (No Seta) Prov-SECCION'!$A81,'DATOS PEST12'!$F:$F,"R.E.AUTONOMOS (NO SETA)")</f>
        <v>20.05263157894737</v>
      </c>
      <c r="L81" s="77">
        <f>SUMIFS('DATOS PEST12'!$E:$E,'DATOS PEST12'!$A:$A,INDICE!$C$13,'DATOS PEST12'!$D:$D,'6. RETA (No Seta) Prov-SECCION'!L$11,'DATOS PEST12'!$B:$B,'6. RETA (No Seta) Prov-SECCION'!$A81,'DATOS PEST12'!$F:$F,"R.E.AUTONOMOS (NO SETA)")</f>
        <v>50.526315789473699</v>
      </c>
      <c r="M81" s="77">
        <f>SUMIFS('DATOS PEST12'!$E:$E,'DATOS PEST12'!$A:$A,INDICE!$C$13,'DATOS PEST12'!$D:$D,'6. RETA (No Seta) Prov-SECCION'!M$11,'DATOS PEST12'!$B:$B,'6. RETA (No Seta) Prov-SECCION'!$A81,'DATOS PEST12'!$F:$F,"R.E.AUTONOMOS (NO SETA)")</f>
        <v>6.2105263157894726</v>
      </c>
      <c r="N81" s="77">
        <f>SUMIFS('DATOS PEST12'!$E:$E,'DATOS PEST12'!$A:$A,INDICE!$C$13,'DATOS PEST12'!$D:$D,'6. RETA (No Seta) Prov-SECCION'!N$11,'DATOS PEST12'!$B:$B,'6. RETA (No Seta) Prov-SECCION'!$A81,'DATOS PEST12'!$F:$F,"R.E.AUTONOMOS (NO SETA)")</f>
        <v>0.99999999999999956</v>
      </c>
      <c r="O81" s="77">
        <f>SUMIFS('DATOS PEST12'!$E:$E,'DATOS PEST12'!$A:$A,INDICE!$C$13,'DATOS PEST12'!$D:$D,'6. RETA (No Seta) Prov-SECCION'!O$11,'DATOS PEST12'!$B:$B,'6. RETA (No Seta) Prov-SECCION'!$A81,'DATOS PEST12'!$F:$F,"R.E.AUTONOMOS (NO SETA)")</f>
        <v>0.99999999999999956</v>
      </c>
      <c r="P81" s="77">
        <f>SUMIFS('DATOS PEST12'!$E:$E,'DATOS PEST12'!$A:$A,INDICE!$C$13,'DATOS PEST12'!$D:$D,'6. RETA (No Seta) Prov-SECCION'!P$11,'DATOS PEST12'!$B:$B,'6. RETA (No Seta) Prov-SECCION'!$A81,'DATOS PEST12'!$F:$F,"R.E.AUTONOMOS (NO SETA)")</f>
        <v>17</v>
      </c>
      <c r="Q81" s="77">
        <f>SUMIFS('DATOS PEST12'!$E:$E,'DATOS PEST12'!$A:$A,INDICE!$C$13,'DATOS PEST12'!$D:$D,'6. RETA (No Seta) Prov-SECCION'!Q$11,'DATOS PEST12'!$B:$B,'6. RETA (No Seta) Prov-SECCION'!$A81,'DATOS PEST12'!$F:$F,"R.E.AUTONOMOS (NO SETA)")</f>
        <v>19.000000000000004</v>
      </c>
      <c r="R81" s="77">
        <f>SUMIFS('DATOS PEST12'!$E:$E,'DATOS PEST12'!$A:$A,INDICE!$C$13,'DATOS PEST12'!$D:$D,'6. RETA (No Seta) Prov-SECCION'!R$11,'DATOS PEST12'!$B:$B,'6. RETA (No Seta) Prov-SECCION'!$A81,'DATOS PEST12'!$F:$F,"R.E.AUTONOMOS (NO SETA)")</f>
        <v>0</v>
      </c>
      <c r="S81" s="77">
        <f>SUMIFS('DATOS PEST12'!$E:$E,'DATOS PEST12'!$A:$A,INDICE!$C$13,'DATOS PEST12'!$D:$D,'6. RETA (No Seta) Prov-SECCION'!S$11,'DATOS PEST12'!$B:$B,'6. RETA (No Seta) Prov-SECCION'!$A81,'DATOS PEST12'!$F:$F,"R.E.AUTONOMOS (NO SETA)")</f>
        <v>19</v>
      </c>
      <c r="T81" s="77">
        <f>SUMIFS('DATOS PEST12'!$E:$E,'DATOS PEST12'!$A:$A,INDICE!$C$13,'DATOS PEST12'!$D:$D,'6. RETA (No Seta) Prov-SECCION'!T$11,'DATOS PEST12'!$B:$B,'6. RETA (No Seta) Prov-SECCION'!$A81,'DATOS PEST12'!$F:$F,"R.E.AUTONOMOS (NO SETA)")</f>
        <v>6.8947368421052637</v>
      </c>
      <c r="U81" s="77">
        <f>SUMIFS('DATOS PEST12'!$E:$E,'DATOS PEST12'!$A:$A,INDICE!$C$13,'DATOS PEST12'!$D:$D,'6. RETA (No Seta) Prov-SECCION'!U$11,'DATOS PEST12'!$B:$B,'6. RETA (No Seta) Prov-SECCION'!$A81,'DATOS PEST12'!$F:$F,"R.E.AUTONOMOS (NO SETA)")</f>
        <v>0.99999999999999956</v>
      </c>
      <c r="V81" s="77">
        <f>SUMIFS('DATOS PEST12'!$E:$E,'DATOS PEST12'!$A:$A,INDICE!$C$13,'DATOS PEST12'!$D:$D,'6. RETA (No Seta) Prov-SECCION'!V$11,'DATOS PEST12'!$B:$B,'6. RETA (No Seta) Prov-SECCION'!$A81,'DATOS PEST12'!$F:$F,"R.E.AUTONOMOS (NO SETA)")</f>
        <v>34.105263157894747</v>
      </c>
      <c r="W81" s="77">
        <f>SUMIFS('DATOS PEST12'!$E:$E,'DATOS PEST12'!$A:$A,INDICE!$C$13,'DATOS PEST12'!$D:$D,'6. RETA (No Seta) Prov-SECCION'!W$11,'DATOS PEST12'!$B:$B,'6. RETA (No Seta) Prov-SECCION'!$A81,'DATOS PEST12'!$F:$F,"R.E.AUTONOMOS (NO SETA)")</f>
        <v>0.99999999999999956</v>
      </c>
      <c r="X81" s="77">
        <f>SUMIFS('DATOS PEST12'!$E:$E,'DATOS PEST12'!$A:$A,INDICE!$C$13,'DATOS PEST12'!$D:$D,'6. RETA (No Seta) Prov-SECCION'!X$11,'DATOS PEST12'!$B:$B,'6. RETA (No Seta) Prov-SECCION'!$A81,'DATOS PEST12'!$F:$F,"R.E.AUTONOMOS (NO SETA)")</f>
        <v>0</v>
      </c>
      <c r="Y81" s="76">
        <f>SUMIFS('DATOS PEST12'!$E:$E,'DATOS PEST12'!$A:$A,INDICE!$C$13,'DATOS PEST12'!$D:$D,'6. RETA (No Seta) Prov-SECCION'!Y$11,'DATOS PEST12'!$B:$B,'6. RETA (No Seta) Prov-SECCION'!$A81,'DATOS PEST12'!$F:$F,"R.E.AUTONOMOS (NO SETA)")</f>
        <v>0</v>
      </c>
    </row>
    <row r="85" spans="1:25" ht="15.6" x14ac:dyDescent="0.3">
      <c r="A85" s="108" t="str">
        <f>MesAnnoSeleccionado</f>
        <v>Marzo 2024</v>
      </c>
    </row>
    <row r="86" spans="1:25" ht="15" thickBot="1" x14ac:dyDescent="0.35">
      <c r="A86" s="82" t="s">
        <v>444</v>
      </c>
    </row>
    <row r="87" spans="1:25" ht="18.75" customHeight="1" x14ac:dyDescent="0.3">
      <c r="A87" s="267" t="s">
        <v>70</v>
      </c>
      <c r="B87" s="268"/>
      <c r="C87" s="294" t="s">
        <v>153</v>
      </c>
      <c r="D87" s="251"/>
      <c r="E87" s="251"/>
      <c r="F87" s="251"/>
      <c r="G87" s="251"/>
      <c r="H87" s="251"/>
      <c r="I87" s="251"/>
      <c r="J87" s="251"/>
      <c r="K87" s="251"/>
      <c r="L87" s="251"/>
      <c r="M87" s="251"/>
      <c r="N87" s="251"/>
      <c r="O87" s="251"/>
      <c r="P87" s="251"/>
      <c r="Q87" s="251"/>
      <c r="R87" s="251"/>
      <c r="S87" s="251"/>
      <c r="T87" s="251"/>
      <c r="U87" s="251"/>
      <c r="V87" s="251"/>
      <c r="W87" s="251"/>
      <c r="X87" s="251"/>
      <c r="Y87" s="252"/>
    </row>
    <row r="88" spans="1:25" ht="15" customHeight="1" x14ac:dyDescent="0.3">
      <c r="A88" s="269"/>
      <c r="B88" s="270"/>
      <c r="C88" s="217" t="s">
        <v>161</v>
      </c>
      <c r="D88" s="281" t="s">
        <v>127</v>
      </c>
      <c r="E88" s="281" t="s">
        <v>128</v>
      </c>
      <c r="F88" s="281" t="s">
        <v>129</v>
      </c>
      <c r="G88" s="286" t="s">
        <v>130</v>
      </c>
      <c r="H88" s="286" t="s">
        <v>131</v>
      </c>
      <c r="I88" s="281" t="s">
        <v>132</v>
      </c>
      <c r="J88" s="286" t="s">
        <v>133</v>
      </c>
      <c r="K88" s="281" t="s">
        <v>134</v>
      </c>
      <c r="L88" s="281" t="s">
        <v>135</v>
      </c>
      <c r="M88" s="281" t="s">
        <v>136</v>
      </c>
      <c r="N88" s="281" t="s">
        <v>137</v>
      </c>
      <c r="O88" s="281" t="s">
        <v>138</v>
      </c>
      <c r="P88" s="281" t="s">
        <v>139</v>
      </c>
      <c r="Q88" s="281" t="s">
        <v>140</v>
      </c>
      <c r="R88" s="281" t="s">
        <v>141</v>
      </c>
      <c r="S88" s="281" t="s">
        <v>142</v>
      </c>
      <c r="T88" s="281" t="s">
        <v>143</v>
      </c>
      <c r="U88" s="281" t="s">
        <v>144</v>
      </c>
      <c r="V88" s="281" t="s">
        <v>145</v>
      </c>
      <c r="W88" s="283" t="s">
        <v>146</v>
      </c>
      <c r="X88" s="281" t="s">
        <v>147</v>
      </c>
      <c r="Y88" s="279" t="s">
        <v>89</v>
      </c>
    </row>
    <row r="89" spans="1:25" ht="71.25" customHeight="1" x14ac:dyDescent="0.3">
      <c r="A89" s="269"/>
      <c r="B89" s="270"/>
      <c r="C89" s="217"/>
      <c r="D89" s="282"/>
      <c r="E89" s="282"/>
      <c r="F89" s="282"/>
      <c r="G89" s="287"/>
      <c r="H89" s="287"/>
      <c r="I89" s="282"/>
      <c r="J89" s="287"/>
      <c r="K89" s="282"/>
      <c r="L89" s="282"/>
      <c r="M89" s="282"/>
      <c r="N89" s="282"/>
      <c r="O89" s="282"/>
      <c r="P89" s="282"/>
      <c r="Q89" s="282"/>
      <c r="R89" s="282"/>
      <c r="S89" s="282"/>
      <c r="T89" s="282"/>
      <c r="U89" s="282"/>
      <c r="V89" s="282"/>
      <c r="W89" s="284"/>
      <c r="X89" s="282"/>
      <c r="Y89" s="280"/>
    </row>
    <row r="90" spans="1:25" ht="16.2" thickBot="1" x14ac:dyDescent="0.35">
      <c r="A90" s="277"/>
      <c r="B90" s="293"/>
      <c r="C90" s="295"/>
      <c r="D90" s="31" t="s">
        <v>47</v>
      </c>
      <c r="E90" s="31" t="s">
        <v>48</v>
      </c>
      <c r="F90" s="31" t="s">
        <v>49</v>
      </c>
      <c r="G90" s="31" t="s">
        <v>50</v>
      </c>
      <c r="H90" s="31" t="s">
        <v>51</v>
      </c>
      <c r="I90" s="31" t="s">
        <v>52</v>
      </c>
      <c r="J90" s="31" t="s">
        <v>53</v>
      </c>
      <c r="K90" s="31" t="s">
        <v>54</v>
      </c>
      <c r="L90" s="31" t="s">
        <v>55</v>
      </c>
      <c r="M90" s="31" t="s">
        <v>56</v>
      </c>
      <c r="N90" s="31" t="s">
        <v>57</v>
      </c>
      <c r="O90" s="31" t="s">
        <v>58</v>
      </c>
      <c r="P90" s="31" t="s">
        <v>59</v>
      </c>
      <c r="Q90" s="31" t="s">
        <v>60</v>
      </c>
      <c r="R90" s="31" t="s">
        <v>61</v>
      </c>
      <c r="S90" s="31" t="s">
        <v>62</v>
      </c>
      <c r="T90" s="31" t="s">
        <v>63</v>
      </c>
      <c r="U90" s="31" t="s">
        <v>64</v>
      </c>
      <c r="V90" s="31" t="s">
        <v>65</v>
      </c>
      <c r="W90" s="31" t="s">
        <v>67</v>
      </c>
      <c r="X90" s="31" t="s">
        <v>66</v>
      </c>
      <c r="Y90" s="32" t="s">
        <v>85</v>
      </c>
    </row>
    <row r="91" spans="1:25" ht="16.5" customHeight="1" thickBot="1" x14ac:dyDescent="0.35">
      <c r="A91" s="243" t="s">
        <v>68</v>
      </c>
      <c r="B91" s="244"/>
      <c r="C91" s="48">
        <f t="shared" ref="C91:Y91" si="29">C92+C101+C105+C107+C109+C112+C124+C114+C130+C135+C139+C142+C147+C149+C151+C153+C157+C159+C160</f>
        <v>174166.84210526315</v>
      </c>
      <c r="D91" s="88">
        <f t="shared" si="29"/>
        <v>1997.2631578947369</v>
      </c>
      <c r="E91" s="89">
        <f t="shared" si="29"/>
        <v>41.315789473684198</v>
      </c>
      <c r="F91" s="89">
        <f t="shared" si="29"/>
        <v>5942.315789473686</v>
      </c>
      <c r="G91" s="89">
        <f t="shared" si="29"/>
        <v>61.315789473684205</v>
      </c>
      <c r="H91" s="89">
        <f t="shared" si="29"/>
        <v>77.84210526315789</v>
      </c>
      <c r="I91" s="89">
        <f t="shared" si="29"/>
        <v>32169.052631578947</v>
      </c>
      <c r="J91" s="89">
        <f t="shared" si="29"/>
        <v>26266.736842105271</v>
      </c>
      <c r="K91" s="89">
        <f t="shared" si="29"/>
        <v>11961.105263157895</v>
      </c>
      <c r="L91" s="89">
        <f t="shared" si="29"/>
        <v>24608.789473684206</v>
      </c>
      <c r="M91" s="89">
        <f t="shared" si="29"/>
        <v>7562.578947368419</v>
      </c>
      <c r="N91" s="89">
        <f t="shared" si="29"/>
        <v>1478.0526315789473</v>
      </c>
      <c r="O91" s="89">
        <f t="shared" si="29"/>
        <v>5988.8421052631584</v>
      </c>
      <c r="P91" s="89">
        <f t="shared" si="29"/>
        <v>17774.684210526317</v>
      </c>
      <c r="Q91" s="89">
        <f t="shared" si="29"/>
        <v>12229.842105263157</v>
      </c>
      <c r="R91" s="89">
        <f t="shared" si="29"/>
        <v>61.578947368421041</v>
      </c>
      <c r="S91" s="89">
        <f t="shared" si="29"/>
        <v>6365.3684210526308</v>
      </c>
      <c r="T91" s="89">
        <f t="shared" si="29"/>
        <v>5151.5263157894724</v>
      </c>
      <c r="U91" s="89">
        <f t="shared" si="29"/>
        <v>4371</v>
      </c>
      <c r="V91" s="89">
        <f t="shared" si="29"/>
        <v>10016.631578947367</v>
      </c>
      <c r="W91" s="89">
        <f t="shared" si="29"/>
        <v>27.999999999999989</v>
      </c>
      <c r="X91" s="89">
        <f t="shared" si="29"/>
        <v>12.999999999999996</v>
      </c>
      <c r="Y91" s="90">
        <f t="shared" si="29"/>
        <v>0</v>
      </c>
    </row>
    <row r="92" spans="1:25" ht="15.6" x14ac:dyDescent="0.3">
      <c r="A92" s="245" t="s">
        <v>37</v>
      </c>
      <c r="B92" s="246"/>
      <c r="C92" s="66">
        <f t="shared" ref="C92:Y92" si="30">SUM(C93:C100)</f>
        <v>23649.368421052633</v>
      </c>
      <c r="D92" s="64">
        <f>SUM(D93:D100)</f>
        <v>443.26315789473693</v>
      </c>
      <c r="E92" s="67">
        <f t="shared" si="30"/>
        <v>4.8947368421052611</v>
      </c>
      <c r="F92" s="67">
        <f t="shared" si="30"/>
        <v>629.8421052631578</v>
      </c>
      <c r="G92" s="67">
        <f t="shared" si="30"/>
        <v>10.421052631578949</v>
      </c>
      <c r="H92" s="67">
        <f t="shared" si="30"/>
        <v>9</v>
      </c>
      <c r="I92" s="67">
        <f t="shared" si="30"/>
        <v>2855.9473684210525</v>
      </c>
      <c r="J92" s="67">
        <f t="shared" si="30"/>
        <v>3921.0526315789475</v>
      </c>
      <c r="K92" s="67">
        <f t="shared" si="30"/>
        <v>753.68421052631572</v>
      </c>
      <c r="L92" s="67">
        <f t="shared" si="30"/>
        <v>3715.4210526315792</v>
      </c>
      <c r="M92" s="67">
        <f t="shared" si="30"/>
        <v>1152.0000000000002</v>
      </c>
      <c r="N92" s="67">
        <f t="shared" si="30"/>
        <v>231.10526315789465</v>
      </c>
      <c r="O92" s="67">
        <f t="shared" si="30"/>
        <v>1730.578947368421</v>
      </c>
      <c r="P92" s="67">
        <f t="shared" si="30"/>
        <v>2642.1578947368421</v>
      </c>
      <c r="Q92" s="67">
        <f t="shared" si="30"/>
        <v>1808.5789473684213</v>
      </c>
      <c r="R92" s="67">
        <f t="shared" si="30"/>
        <v>6.0000000000000009</v>
      </c>
      <c r="S92" s="67">
        <f t="shared" si="30"/>
        <v>1018.8947368421051</v>
      </c>
      <c r="T92" s="67">
        <f t="shared" si="30"/>
        <v>769.31578947368428</v>
      </c>
      <c r="U92" s="67">
        <f t="shared" si="30"/>
        <v>612.15789473684208</v>
      </c>
      <c r="V92" s="67">
        <f t="shared" si="30"/>
        <v>1332.0526315789475</v>
      </c>
      <c r="W92" s="67">
        <f t="shared" si="30"/>
        <v>2.9999999999999987</v>
      </c>
      <c r="X92" s="67">
        <f t="shared" si="30"/>
        <v>0</v>
      </c>
      <c r="Y92" s="66">
        <f t="shared" si="30"/>
        <v>0</v>
      </c>
    </row>
    <row r="93" spans="1:25" ht="15.6" x14ac:dyDescent="0.3">
      <c r="A93" s="6">
        <v>4</v>
      </c>
      <c r="B93" s="7" t="s">
        <v>162</v>
      </c>
      <c r="C93" s="59">
        <f>SUM(D93:Y93)</f>
        <v>2594.6842105263154</v>
      </c>
      <c r="D93" s="60">
        <f>SUMIFS('DATOS PEST12'!$E:$E,'DATOS PEST12'!$A:$A,INDICE!$C$13,'DATOS PEST12'!$D:$D,'6. RETA (No Seta) Prov-SECCION'!D$11,'DATOS PEST12'!$B:$B,'6. RETA (No Seta) Prov-SECCION'!$A93,'DATOS PEST12'!$F:$F,"R.E.AUTONOMOS (NO SETA)",'DATOS PEST12'!$C:$C,"UNION EUROPEA")</f>
        <v>133.31578947368422</v>
      </c>
      <c r="E93" s="62">
        <f>SUMIFS('DATOS PEST12'!$E:$E,'DATOS PEST12'!$A:$A,INDICE!$C$13,'DATOS PEST12'!$D:$D,'6. RETA (No Seta) Prov-SECCION'!E$11,'DATOS PEST12'!$B:$B,'6. RETA (No Seta) Prov-SECCION'!$A93,'DATOS PEST12'!$F:$F,"R.E.AUTONOMOS (NO SETA)",'DATOS PEST12'!$C:$C,"UNION EUROPEA")</f>
        <v>0.99999999999999956</v>
      </c>
      <c r="F93" s="62">
        <f>SUMIFS('DATOS PEST12'!$E:$E,'DATOS PEST12'!$A:$A,INDICE!$C$13,'DATOS PEST12'!$D:$D,'6. RETA (No Seta) Prov-SECCION'!F$11,'DATOS PEST12'!$B:$B,'6. RETA (No Seta) Prov-SECCION'!$A93,'DATOS PEST12'!$F:$F,"R.E.AUTONOMOS (NO SETA)",'DATOS PEST12'!$C:$C,"UNION EUROPEA")</f>
        <v>69.473684210526301</v>
      </c>
      <c r="G93" s="62">
        <f>SUMIFS('DATOS PEST12'!$E:$E,'DATOS PEST12'!$A:$A,INDICE!$C$13,'DATOS PEST12'!$D:$D,'6. RETA (No Seta) Prov-SECCION'!G$11,'DATOS PEST12'!$B:$B,'6. RETA (No Seta) Prov-SECCION'!$A93,'DATOS PEST12'!$F:$F,"R.E.AUTONOMOS (NO SETA)",'DATOS PEST12'!$C:$C,"UNION EUROPEA")</f>
        <v>0.99999999999999956</v>
      </c>
      <c r="H93" s="62">
        <f>SUMIFS('DATOS PEST12'!$E:$E,'DATOS PEST12'!$A:$A,INDICE!$C$13,'DATOS PEST12'!$D:$D,'6. RETA (No Seta) Prov-SECCION'!H$11,'DATOS PEST12'!$B:$B,'6. RETA (No Seta) Prov-SECCION'!$A93,'DATOS PEST12'!$F:$F,"R.E.AUTONOMOS (NO SETA)",'DATOS PEST12'!$C:$C,"UNION EUROPEA")</f>
        <v>0.99999999999999956</v>
      </c>
      <c r="I93" s="62">
        <f>SUMIFS('DATOS PEST12'!$E:$E,'DATOS PEST12'!$A:$A,INDICE!$C$13,'DATOS PEST12'!$D:$D,'6. RETA (No Seta) Prov-SECCION'!I$11,'DATOS PEST12'!$B:$B,'6. RETA (No Seta) Prov-SECCION'!$A93,'DATOS PEST12'!$F:$F,"R.E.AUTONOMOS (NO SETA)",'DATOS PEST12'!$C:$C,"UNION EUROPEA")</f>
        <v>528.9473684210526</v>
      </c>
      <c r="J93" s="62">
        <f>SUMIFS('DATOS PEST12'!$E:$E,'DATOS PEST12'!$A:$A,INDICE!$C$13,'DATOS PEST12'!$D:$D,'6. RETA (No Seta) Prov-SECCION'!J$11,'DATOS PEST12'!$B:$B,'6. RETA (No Seta) Prov-SECCION'!$A93,'DATOS PEST12'!$F:$F,"R.E.AUTONOMOS (NO SETA)",'DATOS PEST12'!$C:$C,"UNION EUROPEA")</f>
        <v>469.5789473684211</v>
      </c>
      <c r="K93" s="62">
        <f>SUMIFS('DATOS PEST12'!$E:$E,'DATOS PEST12'!$A:$A,INDICE!$C$13,'DATOS PEST12'!$D:$D,'6. RETA (No Seta) Prov-SECCION'!K$11,'DATOS PEST12'!$B:$B,'6. RETA (No Seta) Prov-SECCION'!$A93,'DATOS PEST12'!$F:$F,"R.E.AUTONOMOS (NO SETA)",'DATOS PEST12'!$C:$C,"UNION EUROPEA")</f>
        <v>147.31578947368419</v>
      </c>
      <c r="L93" s="62">
        <f>SUMIFS('DATOS PEST12'!$E:$E,'DATOS PEST12'!$A:$A,INDICE!$C$13,'DATOS PEST12'!$D:$D,'6. RETA (No Seta) Prov-SECCION'!L$11,'DATOS PEST12'!$B:$B,'6. RETA (No Seta) Prov-SECCION'!$A93,'DATOS PEST12'!$F:$F,"R.E.AUTONOMOS (NO SETA)",'DATOS PEST12'!$C:$C,"UNION EUROPEA")</f>
        <v>472.84210526315792</v>
      </c>
      <c r="M93" s="62">
        <f>SUMIFS('DATOS PEST12'!$E:$E,'DATOS PEST12'!$A:$A,INDICE!$C$13,'DATOS PEST12'!$D:$D,'6. RETA (No Seta) Prov-SECCION'!M$11,'DATOS PEST12'!$B:$B,'6. RETA (No Seta) Prov-SECCION'!$A93,'DATOS PEST12'!$F:$F,"R.E.AUTONOMOS (NO SETA)",'DATOS PEST12'!$C:$C,"UNION EUROPEA")</f>
        <v>69.315789473684234</v>
      </c>
      <c r="N93" s="62">
        <f>SUMIFS('DATOS PEST12'!$E:$E,'DATOS PEST12'!$A:$A,INDICE!$C$13,'DATOS PEST12'!$D:$D,'6. RETA (No Seta) Prov-SECCION'!N$11,'DATOS PEST12'!$B:$B,'6. RETA (No Seta) Prov-SECCION'!$A93,'DATOS PEST12'!$F:$F,"R.E.AUTONOMOS (NO SETA)",'DATOS PEST12'!$C:$C,"UNION EUROPEA")</f>
        <v>14.999999999999996</v>
      </c>
      <c r="O93" s="62">
        <f>SUMIFS('DATOS PEST12'!$E:$E,'DATOS PEST12'!$A:$A,INDICE!$C$13,'DATOS PEST12'!$D:$D,'6. RETA (No Seta) Prov-SECCION'!O$11,'DATOS PEST12'!$B:$B,'6. RETA (No Seta) Prov-SECCION'!$A93,'DATOS PEST12'!$F:$F,"R.E.AUTONOMOS (NO SETA)",'DATOS PEST12'!$C:$C,"UNION EUROPEA")</f>
        <v>57</v>
      </c>
      <c r="P93" s="62">
        <f>SUMIFS('DATOS PEST12'!$E:$E,'DATOS PEST12'!$A:$A,INDICE!$C$13,'DATOS PEST12'!$D:$D,'6. RETA (No Seta) Prov-SECCION'!P$11,'DATOS PEST12'!$B:$B,'6. RETA (No Seta) Prov-SECCION'!$A93,'DATOS PEST12'!$F:$F,"R.E.AUTONOMOS (NO SETA)",'DATOS PEST12'!$C:$C,"UNION EUROPEA")</f>
        <v>137.84210526315795</v>
      </c>
      <c r="Q93" s="62">
        <f>SUMIFS('DATOS PEST12'!$E:$E,'DATOS PEST12'!$A:$A,INDICE!$C$13,'DATOS PEST12'!$D:$D,'6. RETA (No Seta) Prov-SECCION'!Q$11,'DATOS PEST12'!$B:$B,'6. RETA (No Seta) Prov-SECCION'!$A93,'DATOS PEST12'!$F:$F,"R.E.AUTONOMOS (NO SETA)",'DATOS PEST12'!$C:$C,"UNION EUROPEA")</f>
        <v>148.78947368421049</v>
      </c>
      <c r="R93" s="62">
        <f>SUMIFS('DATOS PEST12'!$E:$E,'DATOS PEST12'!$A:$A,INDICE!$C$13,'DATOS PEST12'!$D:$D,'6. RETA (No Seta) Prov-SECCION'!R$11,'DATOS PEST12'!$B:$B,'6. RETA (No Seta) Prov-SECCION'!$A93,'DATOS PEST12'!$F:$F,"R.E.AUTONOMOS (NO SETA)",'DATOS PEST12'!$C:$C,"UNION EUROPEA")</f>
        <v>0</v>
      </c>
      <c r="S93" s="62">
        <f>SUMIFS('DATOS PEST12'!$E:$E,'DATOS PEST12'!$A:$A,INDICE!$C$13,'DATOS PEST12'!$D:$D,'6. RETA (No Seta) Prov-SECCION'!S$11,'DATOS PEST12'!$B:$B,'6. RETA (No Seta) Prov-SECCION'!$A93,'DATOS PEST12'!$F:$F,"R.E.AUTONOMOS (NO SETA)",'DATOS PEST12'!$C:$C,"UNION EUROPEA")</f>
        <v>95.947368421052644</v>
      </c>
      <c r="T93" s="62">
        <f>SUMIFS('DATOS PEST12'!$E:$E,'DATOS PEST12'!$A:$A,INDICE!$C$13,'DATOS PEST12'!$D:$D,'6. RETA (No Seta) Prov-SECCION'!T$11,'DATOS PEST12'!$B:$B,'6. RETA (No Seta) Prov-SECCION'!$A93,'DATOS PEST12'!$F:$F,"R.E.AUTONOMOS (NO SETA)",'DATOS PEST12'!$C:$C,"UNION EUROPEA")</f>
        <v>38.31578947368422</v>
      </c>
      <c r="U93" s="62">
        <f>SUMIFS('DATOS PEST12'!$E:$E,'DATOS PEST12'!$A:$A,INDICE!$C$13,'DATOS PEST12'!$D:$D,'6. RETA (No Seta) Prov-SECCION'!U$11,'DATOS PEST12'!$B:$B,'6. RETA (No Seta) Prov-SECCION'!$A93,'DATOS PEST12'!$F:$F,"R.E.AUTONOMOS (NO SETA)",'DATOS PEST12'!$C:$C,"UNION EUROPEA")</f>
        <v>50.105263157894733</v>
      </c>
      <c r="V93" s="62">
        <f>SUMIFS('DATOS PEST12'!$E:$E,'DATOS PEST12'!$A:$A,INDICE!$C$13,'DATOS PEST12'!$D:$D,'6. RETA (No Seta) Prov-SECCION'!V$11,'DATOS PEST12'!$B:$B,'6. RETA (No Seta) Prov-SECCION'!$A93,'DATOS PEST12'!$F:$F,"R.E.AUTONOMOS (NO SETA)",'DATOS PEST12'!$C:$C,"UNION EUROPEA")</f>
        <v>156.89473684210535</v>
      </c>
      <c r="W93" s="62">
        <f>SUMIFS('DATOS PEST12'!$E:$E,'DATOS PEST12'!$A:$A,INDICE!$C$13,'DATOS PEST12'!$D:$D,'6. RETA (No Seta) Prov-SECCION'!W$11,'DATOS PEST12'!$B:$B,'6. RETA (No Seta) Prov-SECCION'!$A93,'DATOS PEST12'!$F:$F,"R.E.AUTONOMOS (NO SETA)",'DATOS PEST12'!$C:$C,"UNION EUROPEA")</f>
        <v>0.99999999999999956</v>
      </c>
      <c r="X93" s="62">
        <f>SUMIFS('DATOS PEST12'!$E:$E,'DATOS PEST12'!$A:$A,INDICE!$C$13,'DATOS PEST12'!$D:$D,'6. RETA (No Seta) Prov-SECCION'!X$11,'DATOS PEST12'!$B:$B,'6. RETA (No Seta) Prov-SECCION'!$A93,'DATOS PEST12'!$F:$F,"R.E.AUTONOMOS (NO SETA)",'DATOS PEST12'!$C:$C,"UNION EUROPEA")</f>
        <v>0</v>
      </c>
      <c r="Y93" s="59">
        <f>SUMIFS('DATOS PEST12'!$E:$E,'DATOS PEST12'!$A:$A,INDICE!$C$13,'DATOS PEST12'!$D:$D,'6. RETA (No Seta) Prov-SECCION'!Y$11,'DATOS PEST12'!$B:$B,'6. RETA (No Seta) Prov-SECCION'!$A93,'DATOS PEST12'!$F:$F,"R.E.AUTONOMOS (NO SETA)",'DATOS PEST12'!$C:$C,"UNION EUROPEA")</f>
        <v>0</v>
      </c>
    </row>
    <row r="94" spans="1:25" ht="15.6" x14ac:dyDescent="0.3">
      <c r="A94" s="8">
        <v>11</v>
      </c>
      <c r="B94" s="9" t="s">
        <v>163</v>
      </c>
      <c r="C94" s="59">
        <f t="shared" ref="C94:C100" si="31">SUM(D94:Y94)</f>
        <v>1669.1052631578946</v>
      </c>
      <c r="D94" s="60">
        <f>SUMIFS('DATOS PEST12'!$E:$E,'DATOS PEST12'!$A:$A,INDICE!$C$13,'DATOS PEST12'!$D:$D,'6. RETA (No Seta) Prov-SECCION'!D$11,'DATOS PEST12'!$B:$B,'6. RETA (No Seta) Prov-SECCION'!$A94,'DATOS PEST12'!$F:$F,"R.E.AUTONOMOS (NO SETA)",'DATOS PEST12'!$C:$C,"UNION EUROPEA")</f>
        <v>19</v>
      </c>
      <c r="E94" s="62">
        <f>SUMIFS('DATOS PEST12'!$E:$E,'DATOS PEST12'!$A:$A,INDICE!$C$13,'DATOS PEST12'!$D:$D,'6. RETA (No Seta) Prov-SECCION'!E$11,'DATOS PEST12'!$B:$B,'6. RETA (No Seta) Prov-SECCION'!$A94,'DATOS PEST12'!$F:$F,"R.E.AUTONOMOS (NO SETA)",'DATOS PEST12'!$C:$C,"UNION EUROPEA")</f>
        <v>0.89473684210526283</v>
      </c>
      <c r="F94" s="62">
        <f>SUMIFS('DATOS PEST12'!$E:$E,'DATOS PEST12'!$A:$A,INDICE!$C$13,'DATOS PEST12'!$D:$D,'6. RETA (No Seta) Prov-SECCION'!F$11,'DATOS PEST12'!$B:$B,'6. RETA (No Seta) Prov-SECCION'!$A94,'DATOS PEST12'!$F:$F,"R.E.AUTONOMOS (NO SETA)",'DATOS PEST12'!$C:$C,"UNION EUROPEA")</f>
        <v>48.526315789473699</v>
      </c>
      <c r="G94" s="62">
        <f>SUMIFS('DATOS PEST12'!$E:$E,'DATOS PEST12'!$A:$A,INDICE!$C$13,'DATOS PEST12'!$D:$D,'6. RETA (No Seta) Prov-SECCION'!G$11,'DATOS PEST12'!$B:$B,'6. RETA (No Seta) Prov-SECCION'!$A94,'DATOS PEST12'!$F:$F,"R.E.AUTONOMOS (NO SETA)",'DATOS PEST12'!$C:$C,"UNION EUROPEA")</f>
        <v>3.4210526315789469</v>
      </c>
      <c r="H94" s="105">
        <f>SUMIFS('DATOS PEST12'!$E:$E,'DATOS PEST12'!$A:$A,INDICE!$C$13,'DATOS PEST12'!$D:$D,'6. RETA (No Seta) Prov-SECCION'!H$11,'DATOS PEST12'!$B:$B,'6. RETA (No Seta) Prov-SECCION'!$A94,'DATOS PEST12'!$F:$F,"R.E.AUTONOMOS (NO SETA)",'DATOS PEST12'!$C:$C,"UNION EUROPEA")</f>
        <v>1.9999999999999991</v>
      </c>
      <c r="I94" s="62">
        <f>SUMIFS('DATOS PEST12'!$E:$E,'DATOS PEST12'!$A:$A,INDICE!$C$13,'DATOS PEST12'!$D:$D,'6. RETA (No Seta) Prov-SECCION'!I$11,'DATOS PEST12'!$B:$B,'6. RETA (No Seta) Prov-SECCION'!$A94,'DATOS PEST12'!$F:$F,"R.E.AUTONOMOS (NO SETA)",'DATOS PEST12'!$C:$C,"UNION EUROPEA")</f>
        <v>111.78947368421051</v>
      </c>
      <c r="J94" s="62">
        <f>SUMIFS('DATOS PEST12'!$E:$E,'DATOS PEST12'!$A:$A,INDICE!$C$13,'DATOS PEST12'!$D:$D,'6. RETA (No Seta) Prov-SECCION'!J$11,'DATOS PEST12'!$B:$B,'6. RETA (No Seta) Prov-SECCION'!$A94,'DATOS PEST12'!$F:$F,"R.E.AUTONOMOS (NO SETA)",'DATOS PEST12'!$C:$C,"UNION EUROPEA")</f>
        <v>291.99999999999989</v>
      </c>
      <c r="K94" s="62">
        <f>SUMIFS('DATOS PEST12'!$E:$E,'DATOS PEST12'!$A:$A,INDICE!$C$13,'DATOS PEST12'!$D:$D,'6. RETA (No Seta) Prov-SECCION'!K$11,'DATOS PEST12'!$B:$B,'6. RETA (No Seta) Prov-SECCION'!$A94,'DATOS PEST12'!$F:$F,"R.E.AUTONOMOS (NO SETA)",'DATOS PEST12'!$C:$C,"UNION EUROPEA")</f>
        <v>26.157894736842106</v>
      </c>
      <c r="L94" s="62">
        <f>SUMIFS('DATOS PEST12'!$E:$E,'DATOS PEST12'!$A:$A,INDICE!$C$13,'DATOS PEST12'!$D:$D,'6. RETA (No Seta) Prov-SECCION'!L$11,'DATOS PEST12'!$B:$B,'6. RETA (No Seta) Prov-SECCION'!$A94,'DATOS PEST12'!$F:$F,"R.E.AUTONOMOS (NO SETA)",'DATOS PEST12'!$C:$C,"UNION EUROPEA")</f>
        <v>306.31578947368422</v>
      </c>
      <c r="M94" s="62">
        <f>SUMIFS('DATOS PEST12'!$E:$E,'DATOS PEST12'!$A:$A,INDICE!$C$13,'DATOS PEST12'!$D:$D,'6. RETA (No Seta) Prov-SECCION'!M$11,'DATOS PEST12'!$B:$B,'6. RETA (No Seta) Prov-SECCION'!$A94,'DATOS PEST12'!$F:$F,"R.E.AUTONOMOS (NO SETA)",'DATOS PEST12'!$C:$C,"UNION EUROPEA")</f>
        <v>91.631578947368411</v>
      </c>
      <c r="N94" s="62">
        <f>SUMIFS('DATOS PEST12'!$E:$E,'DATOS PEST12'!$A:$A,INDICE!$C$13,'DATOS PEST12'!$D:$D,'6. RETA (No Seta) Prov-SECCION'!N$11,'DATOS PEST12'!$B:$B,'6. RETA (No Seta) Prov-SECCION'!$A94,'DATOS PEST12'!$F:$F,"R.E.AUTONOMOS (NO SETA)",'DATOS PEST12'!$C:$C,"UNION EUROPEA")</f>
        <v>14.999999999999996</v>
      </c>
      <c r="O94" s="62">
        <f>SUMIFS('DATOS PEST12'!$E:$E,'DATOS PEST12'!$A:$A,INDICE!$C$13,'DATOS PEST12'!$D:$D,'6. RETA (No Seta) Prov-SECCION'!O$11,'DATOS PEST12'!$B:$B,'6. RETA (No Seta) Prov-SECCION'!$A94,'DATOS PEST12'!$F:$F,"R.E.AUTONOMOS (NO SETA)",'DATOS PEST12'!$C:$C,"UNION EUROPEA")</f>
        <v>58.473684210526336</v>
      </c>
      <c r="P94" s="62">
        <f>SUMIFS('DATOS PEST12'!$E:$E,'DATOS PEST12'!$A:$A,INDICE!$C$13,'DATOS PEST12'!$D:$D,'6. RETA (No Seta) Prov-SECCION'!P$11,'DATOS PEST12'!$B:$B,'6. RETA (No Seta) Prov-SECCION'!$A94,'DATOS PEST12'!$F:$F,"R.E.AUTONOMOS (NO SETA)",'DATOS PEST12'!$C:$C,"UNION EUROPEA")</f>
        <v>229.36842105263162</v>
      </c>
      <c r="Q94" s="62">
        <f>SUMIFS('DATOS PEST12'!$E:$E,'DATOS PEST12'!$A:$A,INDICE!$C$13,'DATOS PEST12'!$D:$D,'6. RETA (No Seta) Prov-SECCION'!Q$11,'DATOS PEST12'!$B:$B,'6. RETA (No Seta) Prov-SECCION'!$A94,'DATOS PEST12'!$F:$F,"R.E.AUTONOMOS (NO SETA)",'DATOS PEST12'!$C:$C,"UNION EUROPEA")</f>
        <v>116.31578947368423</v>
      </c>
      <c r="R94" s="62">
        <f>SUMIFS('DATOS PEST12'!$E:$E,'DATOS PEST12'!$A:$A,INDICE!$C$13,'DATOS PEST12'!$D:$D,'6. RETA (No Seta) Prov-SECCION'!R$11,'DATOS PEST12'!$B:$B,'6. RETA (No Seta) Prov-SECCION'!$A94,'DATOS PEST12'!$F:$F,"R.E.AUTONOMOS (NO SETA)",'DATOS PEST12'!$C:$C,"UNION EUROPEA")</f>
        <v>0</v>
      </c>
      <c r="S94" s="62">
        <f>SUMIFS('DATOS PEST12'!$E:$E,'DATOS PEST12'!$A:$A,INDICE!$C$13,'DATOS PEST12'!$D:$D,'6. RETA (No Seta) Prov-SECCION'!S$11,'DATOS PEST12'!$B:$B,'6. RETA (No Seta) Prov-SECCION'!$A94,'DATOS PEST12'!$F:$F,"R.E.AUTONOMOS (NO SETA)",'DATOS PEST12'!$C:$C,"UNION EUROPEA")</f>
        <v>124.26315789473685</v>
      </c>
      <c r="T94" s="62">
        <f>SUMIFS('DATOS PEST12'!$E:$E,'DATOS PEST12'!$A:$A,INDICE!$C$13,'DATOS PEST12'!$D:$D,'6. RETA (No Seta) Prov-SECCION'!T$11,'DATOS PEST12'!$B:$B,'6. RETA (No Seta) Prov-SECCION'!$A94,'DATOS PEST12'!$F:$F,"R.E.AUTONOMOS (NO SETA)",'DATOS PEST12'!$C:$C,"UNION EUROPEA")</f>
        <v>68.421052631578974</v>
      </c>
      <c r="U94" s="62">
        <f>SUMIFS('DATOS PEST12'!$E:$E,'DATOS PEST12'!$A:$A,INDICE!$C$13,'DATOS PEST12'!$D:$D,'6. RETA (No Seta) Prov-SECCION'!U$11,'DATOS PEST12'!$B:$B,'6. RETA (No Seta) Prov-SECCION'!$A94,'DATOS PEST12'!$F:$F,"R.E.AUTONOMOS (NO SETA)",'DATOS PEST12'!$C:$C,"UNION EUROPEA")</f>
        <v>74.631578947368411</v>
      </c>
      <c r="V94" s="62">
        <f>SUMIFS('DATOS PEST12'!$E:$E,'DATOS PEST12'!$A:$A,INDICE!$C$13,'DATOS PEST12'!$D:$D,'6. RETA (No Seta) Prov-SECCION'!V$11,'DATOS PEST12'!$B:$B,'6. RETA (No Seta) Prov-SECCION'!$A94,'DATOS PEST12'!$F:$F,"R.E.AUTONOMOS (NO SETA)",'DATOS PEST12'!$C:$C,"UNION EUROPEA")</f>
        <v>80.894736842105289</v>
      </c>
      <c r="W94" s="62">
        <f>SUMIFS('DATOS PEST12'!$E:$E,'DATOS PEST12'!$A:$A,INDICE!$C$13,'DATOS PEST12'!$D:$D,'6. RETA (No Seta) Prov-SECCION'!W$11,'DATOS PEST12'!$B:$B,'6. RETA (No Seta) Prov-SECCION'!$A94,'DATOS PEST12'!$F:$F,"R.E.AUTONOMOS (NO SETA)",'DATOS PEST12'!$C:$C,"UNION EUROPEA")</f>
        <v>0</v>
      </c>
      <c r="X94" s="62">
        <f>SUMIFS('DATOS PEST12'!$E:$E,'DATOS PEST12'!$A:$A,INDICE!$C$13,'DATOS PEST12'!$D:$D,'6. RETA (No Seta) Prov-SECCION'!X$11,'DATOS PEST12'!$B:$B,'6. RETA (No Seta) Prov-SECCION'!$A94,'DATOS PEST12'!$F:$F,"R.E.AUTONOMOS (NO SETA)",'DATOS PEST12'!$C:$C,"UNION EUROPEA")</f>
        <v>0</v>
      </c>
      <c r="Y94" s="59">
        <f>SUMIFS('DATOS PEST12'!$E:$E,'DATOS PEST12'!$A:$A,INDICE!$C$13,'DATOS PEST12'!$D:$D,'6. RETA (No Seta) Prov-SECCION'!Y$11,'DATOS PEST12'!$B:$B,'6. RETA (No Seta) Prov-SECCION'!$A94,'DATOS PEST12'!$F:$F,"R.E.AUTONOMOS (NO SETA)",'DATOS PEST12'!$C:$C,"UNION EUROPEA")</f>
        <v>0</v>
      </c>
    </row>
    <row r="95" spans="1:25" ht="15.6" x14ac:dyDescent="0.3">
      <c r="A95" s="8">
        <v>14</v>
      </c>
      <c r="B95" s="9" t="s">
        <v>164</v>
      </c>
      <c r="C95" s="59">
        <f t="shared" si="31"/>
        <v>388.63157894736844</v>
      </c>
      <c r="D95" s="60">
        <f>SUMIFS('DATOS PEST12'!$E:$E,'DATOS PEST12'!$A:$A,INDICE!$C$13,'DATOS PEST12'!$D:$D,'6. RETA (No Seta) Prov-SECCION'!D$11,'DATOS PEST12'!$B:$B,'6. RETA (No Seta) Prov-SECCION'!$A95,'DATOS PEST12'!$F:$F,"R.E.AUTONOMOS (NO SETA)",'DATOS PEST12'!$C:$C,"UNION EUROPEA")</f>
        <v>13</v>
      </c>
      <c r="E95" s="62">
        <f>SUMIFS('DATOS PEST12'!$E:$E,'DATOS PEST12'!$A:$A,INDICE!$C$13,'DATOS PEST12'!$D:$D,'6. RETA (No Seta) Prov-SECCION'!E$11,'DATOS PEST12'!$B:$B,'6. RETA (No Seta) Prov-SECCION'!$A95,'DATOS PEST12'!$F:$F,"R.E.AUTONOMOS (NO SETA)",'DATOS PEST12'!$C:$C,"UNION EUROPEA")</f>
        <v>0</v>
      </c>
      <c r="F95" s="62">
        <f>SUMIFS('DATOS PEST12'!$E:$E,'DATOS PEST12'!$A:$A,INDICE!$C$13,'DATOS PEST12'!$D:$D,'6. RETA (No Seta) Prov-SECCION'!F$11,'DATOS PEST12'!$B:$B,'6. RETA (No Seta) Prov-SECCION'!$A95,'DATOS PEST12'!$F:$F,"R.E.AUTONOMOS (NO SETA)",'DATOS PEST12'!$C:$C,"UNION EUROPEA")</f>
        <v>20.000000000000004</v>
      </c>
      <c r="G95" s="62">
        <f>SUMIFS('DATOS PEST12'!$E:$E,'DATOS PEST12'!$A:$A,INDICE!$C$13,'DATOS PEST12'!$D:$D,'6. RETA (No Seta) Prov-SECCION'!G$11,'DATOS PEST12'!$B:$B,'6. RETA (No Seta) Prov-SECCION'!$A95,'DATOS PEST12'!$F:$F,"R.E.AUTONOMOS (NO SETA)",'DATOS PEST12'!$C:$C,"UNION EUROPEA")</f>
        <v>0</v>
      </c>
      <c r="H95" s="62">
        <f>SUMIFS('DATOS PEST12'!$E:$E,'DATOS PEST12'!$A:$A,INDICE!$C$13,'DATOS PEST12'!$D:$D,'6. RETA (No Seta) Prov-SECCION'!H$11,'DATOS PEST12'!$B:$B,'6. RETA (No Seta) Prov-SECCION'!$A95,'DATOS PEST12'!$F:$F,"R.E.AUTONOMOS (NO SETA)",'DATOS PEST12'!$C:$C,"UNION EUROPEA")</f>
        <v>0</v>
      </c>
      <c r="I95" s="62">
        <f>SUMIFS('DATOS PEST12'!$E:$E,'DATOS PEST12'!$A:$A,INDICE!$C$13,'DATOS PEST12'!$D:$D,'6. RETA (No Seta) Prov-SECCION'!I$11,'DATOS PEST12'!$B:$B,'6. RETA (No Seta) Prov-SECCION'!$A95,'DATOS PEST12'!$F:$F,"R.E.AUTONOMOS (NO SETA)",'DATOS PEST12'!$C:$C,"UNION EUROPEA")</f>
        <v>33.631578947368425</v>
      </c>
      <c r="J95" s="62">
        <f>SUMIFS('DATOS PEST12'!$E:$E,'DATOS PEST12'!$A:$A,INDICE!$C$13,'DATOS PEST12'!$D:$D,'6. RETA (No Seta) Prov-SECCION'!J$11,'DATOS PEST12'!$B:$B,'6. RETA (No Seta) Prov-SECCION'!$A95,'DATOS PEST12'!$F:$F,"R.E.AUTONOMOS (NO SETA)",'DATOS PEST12'!$C:$C,"UNION EUROPEA")</f>
        <v>100.84210526315789</v>
      </c>
      <c r="K95" s="62">
        <f>SUMIFS('DATOS PEST12'!$E:$E,'DATOS PEST12'!$A:$A,INDICE!$C$13,'DATOS PEST12'!$D:$D,'6. RETA (No Seta) Prov-SECCION'!K$11,'DATOS PEST12'!$B:$B,'6. RETA (No Seta) Prov-SECCION'!$A95,'DATOS PEST12'!$F:$F,"R.E.AUTONOMOS (NO SETA)",'DATOS PEST12'!$C:$C,"UNION EUROPEA")</f>
        <v>21.947368421052644</v>
      </c>
      <c r="L95" s="62">
        <f>SUMIFS('DATOS PEST12'!$E:$E,'DATOS PEST12'!$A:$A,INDICE!$C$13,'DATOS PEST12'!$D:$D,'6. RETA (No Seta) Prov-SECCION'!L$11,'DATOS PEST12'!$B:$B,'6. RETA (No Seta) Prov-SECCION'!$A95,'DATOS PEST12'!$F:$F,"R.E.AUTONOMOS (NO SETA)",'DATOS PEST12'!$C:$C,"UNION EUROPEA")</f>
        <v>76.26315789473685</v>
      </c>
      <c r="M95" s="62">
        <f>SUMIFS('DATOS PEST12'!$E:$E,'DATOS PEST12'!$A:$A,INDICE!$C$13,'DATOS PEST12'!$D:$D,'6. RETA (No Seta) Prov-SECCION'!M$11,'DATOS PEST12'!$B:$B,'6. RETA (No Seta) Prov-SECCION'!$A95,'DATOS PEST12'!$F:$F,"R.E.AUTONOMOS (NO SETA)",'DATOS PEST12'!$C:$C,"UNION EUROPEA")</f>
        <v>8.5789473684210495</v>
      </c>
      <c r="N95" s="62">
        <f>SUMIFS('DATOS PEST12'!$E:$E,'DATOS PEST12'!$A:$A,INDICE!$C$13,'DATOS PEST12'!$D:$D,'6. RETA (No Seta) Prov-SECCION'!N$11,'DATOS PEST12'!$B:$B,'6. RETA (No Seta) Prov-SECCION'!$A95,'DATOS PEST12'!$F:$F,"R.E.AUTONOMOS (NO SETA)",'DATOS PEST12'!$C:$C,"UNION EUROPEA")</f>
        <v>3.0000000000000004</v>
      </c>
      <c r="O95" s="62">
        <f>SUMIFS('DATOS PEST12'!$E:$E,'DATOS PEST12'!$A:$A,INDICE!$C$13,'DATOS PEST12'!$D:$D,'6. RETA (No Seta) Prov-SECCION'!O$11,'DATOS PEST12'!$B:$B,'6. RETA (No Seta) Prov-SECCION'!$A95,'DATOS PEST12'!$F:$F,"R.E.AUTONOMOS (NO SETA)",'DATOS PEST12'!$C:$C,"UNION EUROPEA")</f>
        <v>3.0000000000000004</v>
      </c>
      <c r="P95" s="62">
        <f>SUMIFS('DATOS PEST12'!$E:$E,'DATOS PEST12'!$A:$A,INDICE!$C$13,'DATOS PEST12'!$D:$D,'6. RETA (No Seta) Prov-SECCION'!P$11,'DATOS PEST12'!$B:$B,'6. RETA (No Seta) Prov-SECCION'!$A95,'DATOS PEST12'!$F:$F,"R.E.AUTONOMOS (NO SETA)",'DATOS PEST12'!$C:$C,"UNION EUROPEA")</f>
        <v>28.789473684210524</v>
      </c>
      <c r="Q95" s="62">
        <f>SUMIFS('DATOS PEST12'!$E:$E,'DATOS PEST12'!$A:$A,INDICE!$C$13,'DATOS PEST12'!$D:$D,'6. RETA (No Seta) Prov-SECCION'!Q$11,'DATOS PEST12'!$B:$B,'6. RETA (No Seta) Prov-SECCION'!$A95,'DATOS PEST12'!$F:$F,"R.E.AUTONOMOS (NO SETA)",'DATOS PEST12'!$C:$C,"UNION EUROPEA")</f>
        <v>24.631578947368432</v>
      </c>
      <c r="R95" s="62">
        <f>SUMIFS('DATOS PEST12'!$E:$E,'DATOS PEST12'!$A:$A,INDICE!$C$13,'DATOS PEST12'!$D:$D,'6. RETA (No Seta) Prov-SECCION'!R$11,'DATOS PEST12'!$B:$B,'6. RETA (No Seta) Prov-SECCION'!$A95,'DATOS PEST12'!$F:$F,"R.E.AUTONOMOS (NO SETA)",'DATOS PEST12'!$C:$C,"UNION EUROPEA")</f>
        <v>0</v>
      </c>
      <c r="S95" s="62">
        <f>SUMIFS('DATOS PEST12'!$E:$E,'DATOS PEST12'!$A:$A,INDICE!$C$13,'DATOS PEST12'!$D:$D,'6. RETA (No Seta) Prov-SECCION'!S$11,'DATOS PEST12'!$B:$B,'6. RETA (No Seta) Prov-SECCION'!$A95,'DATOS PEST12'!$F:$F,"R.E.AUTONOMOS (NO SETA)",'DATOS PEST12'!$C:$C,"UNION EUROPEA")</f>
        <v>22.947368421052627</v>
      </c>
      <c r="T95" s="62">
        <f>SUMIFS('DATOS PEST12'!$E:$E,'DATOS PEST12'!$A:$A,INDICE!$C$13,'DATOS PEST12'!$D:$D,'6. RETA (No Seta) Prov-SECCION'!T$11,'DATOS PEST12'!$B:$B,'6. RETA (No Seta) Prov-SECCION'!$A95,'DATOS PEST12'!$F:$F,"R.E.AUTONOMOS (NO SETA)",'DATOS PEST12'!$C:$C,"UNION EUROPEA")</f>
        <v>9</v>
      </c>
      <c r="U95" s="62">
        <f>SUMIFS('DATOS PEST12'!$E:$E,'DATOS PEST12'!$A:$A,INDICE!$C$13,'DATOS PEST12'!$D:$D,'6. RETA (No Seta) Prov-SECCION'!U$11,'DATOS PEST12'!$B:$B,'6. RETA (No Seta) Prov-SECCION'!$A95,'DATOS PEST12'!$F:$F,"R.E.AUTONOMOS (NO SETA)",'DATOS PEST12'!$C:$C,"UNION EUROPEA")</f>
        <v>5.0000000000000009</v>
      </c>
      <c r="V95" s="62">
        <f>SUMIFS('DATOS PEST12'!$E:$E,'DATOS PEST12'!$A:$A,INDICE!$C$13,'DATOS PEST12'!$D:$D,'6. RETA (No Seta) Prov-SECCION'!V$11,'DATOS PEST12'!$B:$B,'6. RETA (No Seta) Prov-SECCION'!$A95,'DATOS PEST12'!$F:$F,"R.E.AUTONOMOS (NO SETA)",'DATOS PEST12'!$C:$C,"UNION EUROPEA")</f>
        <v>18</v>
      </c>
      <c r="W95" s="62">
        <f>SUMIFS('DATOS PEST12'!$E:$E,'DATOS PEST12'!$A:$A,INDICE!$C$13,'DATOS PEST12'!$D:$D,'6. RETA (No Seta) Prov-SECCION'!W$11,'DATOS PEST12'!$B:$B,'6. RETA (No Seta) Prov-SECCION'!$A95,'DATOS PEST12'!$F:$F,"R.E.AUTONOMOS (NO SETA)",'DATOS PEST12'!$C:$C,"UNION EUROPEA")</f>
        <v>0</v>
      </c>
      <c r="X95" s="62">
        <f>SUMIFS('DATOS PEST12'!$E:$E,'DATOS PEST12'!$A:$A,INDICE!$C$13,'DATOS PEST12'!$D:$D,'6. RETA (No Seta) Prov-SECCION'!X$11,'DATOS PEST12'!$B:$B,'6. RETA (No Seta) Prov-SECCION'!$A95,'DATOS PEST12'!$F:$F,"R.E.AUTONOMOS (NO SETA)",'DATOS PEST12'!$C:$C,"UNION EUROPEA")</f>
        <v>0</v>
      </c>
      <c r="Y95" s="59">
        <f>SUMIFS('DATOS PEST12'!$E:$E,'DATOS PEST12'!$A:$A,INDICE!$C$13,'DATOS PEST12'!$D:$D,'6. RETA (No Seta) Prov-SECCION'!Y$11,'DATOS PEST12'!$B:$B,'6. RETA (No Seta) Prov-SECCION'!$A95,'DATOS PEST12'!$F:$F,"R.E.AUTONOMOS (NO SETA)",'DATOS PEST12'!$C:$C,"UNION EUROPEA")</f>
        <v>0</v>
      </c>
    </row>
    <row r="96" spans="1:25" ht="15.6" x14ac:dyDescent="0.3">
      <c r="A96" s="8">
        <v>18</v>
      </c>
      <c r="B96" s="9" t="s">
        <v>7</v>
      </c>
      <c r="C96" s="59">
        <f t="shared" si="31"/>
        <v>1812.7894736842106</v>
      </c>
      <c r="D96" s="60">
        <f>SUMIFS('DATOS PEST12'!$E:$E,'DATOS PEST12'!$A:$A,INDICE!$C$13,'DATOS PEST12'!$D:$D,'6. RETA (No Seta) Prov-SECCION'!D$11,'DATOS PEST12'!$B:$B,'6. RETA (No Seta) Prov-SECCION'!$A96,'DATOS PEST12'!$F:$F,"R.E.AUTONOMOS (NO SETA)",'DATOS PEST12'!$C:$C,"UNION EUROPEA")</f>
        <v>43.052631578947377</v>
      </c>
      <c r="E96" s="62">
        <f>SUMIFS('DATOS PEST12'!$E:$E,'DATOS PEST12'!$A:$A,INDICE!$C$13,'DATOS PEST12'!$D:$D,'6. RETA (No Seta) Prov-SECCION'!E$11,'DATOS PEST12'!$B:$B,'6. RETA (No Seta) Prov-SECCION'!$A96,'DATOS PEST12'!$F:$F,"R.E.AUTONOMOS (NO SETA)",'DATOS PEST12'!$C:$C,"UNION EUROPEA")</f>
        <v>0.99999999999999956</v>
      </c>
      <c r="F96" s="62">
        <f>SUMIFS('DATOS PEST12'!$E:$E,'DATOS PEST12'!$A:$A,INDICE!$C$13,'DATOS PEST12'!$D:$D,'6. RETA (No Seta) Prov-SECCION'!F$11,'DATOS PEST12'!$B:$B,'6. RETA (No Seta) Prov-SECCION'!$A96,'DATOS PEST12'!$F:$F,"R.E.AUTONOMOS (NO SETA)",'DATOS PEST12'!$C:$C,"UNION EUROPEA")</f>
        <v>71.84210526315789</v>
      </c>
      <c r="G96" s="62">
        <f>SUMIFS('DATOS PEST12'!$E:$E,'DATOS PEST12'!$A:$A,INDICE!$C$13,'DATOS PEST12'!$D:$D,'6. RETA (No Seta) Prov-SECCION'!G$11,'DATOS PEST12'!$B:$B,'6. RETA (No Seta) Prov-SECCION'!$A96,'DATOS PEST12'!$F:$F,"R.E.AUTONOMOS (NO SETA)",'DATOS PEST12'!$C:$C,"UNION EUROPEA")</f>
        <v>0</v>
      </c>
      <c r="H96" s="62">
        <f>SUMIFS('DATOS PEST12'!$E:$E,'DATOS PEST12'!$A:$A,INDICE!$C$13,'DATOS PEST12'!$D:$D,'6. RETA (No Seta) Prov-SECCION'!H$11,'DATOS PEST12'!$B:$B,'6. RETA (No Seta) Prov-SECCION'!$A96,'DATOS PEST12'!$F:$F,"R.E.AUTONOMOS (NO SETA)",'DATOS PEST12'!$C:$C,"UNION EUROPEA")</f>
        <v>0</v>
      </c>
      <c r="I96" s="62">
        <f>SUMIFS('DATOS PEST12'!$E:$E,'DATOS PEST12'!$A:$A,INDICE!$C$13,'DATOS PEST12'!$D:$D,'6. RETA (No Seta) Prov-SECCION'!I$11,'DATOS PEST12'!$B:$B,'6. RETA (No Seta) Prov-SECCION'!$A96,'DATOS PEST12'!$F:$F,"R.E.AUTONOMOS (NO SETA)",'DATOS PEST12'!$C:$C,"UNION EUROPEA")</f>
        <v>201.68421052631575</v>
      </c>
      <c r="J96" s="62">
        <f>SUMIFS('DATOS PEST12'!$E:$E,'DATOS PEST12'!$A:$A,INDICE!$C$13,'DATOS PEST12'!$D:$D,'6. RETA (No Seta) Prov-SECCION'!J$11,'DATOS PEST12'!$B:$B,'6. RETA (No Seta) Prov-SECCION'!$A96,'DATOS PEST12'!$F:$F,"R.E.AUTONOMOS (NO SETA)",'DATOS PEST12'!$C:$C,"UNION EUROPEA")</f>
        <v>273.94736842105277</v>
      </c>
      <c r="K96" s="62">
        <f>SUMIFS('DATOS PEST12'!$E:$E,'DATOS PEST12'!$A:$A,INDICE!$C$13,'DATOS PEST12'!$D:$D,'6. RETA (No Seta) Prov-SECCION'!K$11,'DATOS PEST12'!$B:$B,'6. RETA (No Seta) Prov-SECCION'!$A96,'DATOS PEST12'!$F:$F,"R.E.AUTONOMOS (NO SETA)",'DATOS PEST12'!$C:$C,"UNION EUROPEA")</f>
        <v>82.526315789473657</v>
      </c>
      <c r="L96" s="62">
        <f>SUMIFS('DATOS PEST12'!$E:$E,'DATOS PEST12'!$A:$A,INDICE!$C$13,'DATOS PEST12'!$D:$D,'6. RETA (No Seta) Prov-SECCION'!L$11,'DATOS PEST12'!$B:$B,'6. RETA (No Seta) Prov-SECCION'!$A96,'DATOS PEST12'!$F:$F,"R.E.AUTONOMOS (NO SETA)",'DATOS PEST12'!$C:$C,"UNION EUROPEA")</f>
        <v>287.5263157894737</v>
      </c>
      <c r="M96" s="62">
        <f>SUMIFS('DATOS PEST12'!$E:$E,'DATOS PEST12'!$A:$A,INDICE!$C$13,'DATOS PEST12'!$D:$D,'6. RETA (No Seta) Prov-SECCION'!M$11,'DATOS PEST12'!$B:$B,'6. RETA (No Seta) Prov-SECCION'!$A96,'DATOS PEST12'!$F:$F,"R.E.AUTONOMOS (NO SETA)",'DATOS PEST12'!$C:$C,"UNION EUROPEA")</f>
        <v>99.105263157894768</v>
      </c>
      <c r="N96" s="62">
        <f>SUMIFS('DATOS PEST12'!$E:$E,'DATOS PEST12'!$A:$A,INDICE!$C$13,'DATOS PEST12'!$D:$D,'6. RETA (No Seta) Prov-SECCION'!N$11,'DATOS PEST12'!$B:$B,'6. RETA (No Seta) Prov-SECCION'!$A96,'DATOS PEST12'!$F:$F,"R.E.AUTONOMOS (NO SETA)",'DATOS PEST12'!$C:$C,"UNION EUROPEA")</f>
        <v>14.999999999999996</v>
      </c>
      <c r="O96" s="62">
        <f>SUMIFS('DATOS PEST12'!$E:$E,'DATOS PEST12'!$A:$A,INDICE!$C$13,'DATOS PEST12'!$D:$D,'6. RETA (No Seta) Prov-SECCION'!O$11,'DATOS PEST12'!$B:$B,'6. RETA (No Seta) Prov-SECCION'!$A96,'DATOS PEST12'!$F:$F,"R.E.AUTONOMOS (NO SETA)",'DATOS PEST12'!$C:$C,"UNION EUROPEA")</f>
        <v>39.578947368421055</v>
      </c>
      <c r="P96" s="62">
        <f>SUMIFS('DATOS PEST12'!$E:$E,'DATOS PEST12'!$A:$A,INDICE!$C$13,'DATOS PEST12'!$D:$D,'6. RETA (No Seta) Prov-SECCION'!P$11,'DATOS PEST12'!$B:$B,'6. RETA (No Seta) Prov-SECCION'!$A96,'DATOS PEST12'!$F:$F,"R.E.AUTONOMOS (NO SETA)",'DATOS PEST12'!$C:$C,"UNION EUROPEA")</f>
        <v>222.84210526315783</v>
      </c>
      <c r="Q96" s="62">
        <f>SUMIFS('DATOS PEST12'!$E:$E,'DATOS PEST12'!$A:$A,INDICE!$C$13,'DATOS PEST12'!$D:$D,'6. RETA (No Seta) Prov-SECCION'!Q$11,'DATOS PEST12'!$B:$B,'6. RETA (No Seta) Prov-SECCION'!$A96,'DATOS PEST12'!$F:$F,"R.E.AUTONOMOS (NO SETA)",'DATOS PEST12'!$C:$C,"UNION EUROPEA")</f>
        <v>153.26315789473688</v>
      </c>
      <c r="R96" s="62">
        <f>SUMIFS('DATOS PEST12'!$E:$E,'DATOS PEST12'!$A:$A,INDICE!$C$13,'DATOS PEST12'!$D:$D,'6. RETA (No Seta) Prov-SECCION'!R$11,'DATOS PEST12'!$B:$B,'6. RETA (No Seta) Prov-SECCION'!$A96,'DATOS PEST12'!$F:$F,"R.E.AUTONOMOS (NO SETA)",'DATOS PEST12'!$C:$C,"UNION EUROPEA")</f>
        <v>0</v>
      </c>
      <c r="S96" s="62">
        <f>SUMIFS('DATOS PEST12'!$E:$E,'DATOS PEST12'!$A:$A,INDICE!$C$13,'DATOS PEST12'!$D:$D,'6. RETA (No Seta) Prov-SECCION'!S$11,'DATOS PEST12'!$B:$B,'6. RETA (No Seta) Prov-SECCION'!$A96,'DATOS PEST12'!$F:$F,"R.E.AUTONOMOS (NO SETA)",'DATOS PEST12'!$C:$C,"UNION EUROPEA")</f>
        <v>117.89473684210529</v>
      </c>
      <c r="T96" s="62">
        <f>SUMIFS('DATOS PEST12'!$E:$E,'DATOS PEST12'!$A:$A,INDICE!$C$13,'DATOS PEST12'!$D:$D,'6. RETA (No Seta) Prov-SECCION'!T$11,'DATOS PEST12'!$B:$B,'6. RETA (No Seta) Prov-SECCION'!$A96,'DATOS PEST12'!$F:$F,"R.E.AUTONOMOS (NO SETA)",'DATOS PEST12'!$C:$C,"UNION EUROPEA")</f>
        <v>57.10526315789474</v>
      </c>
      <c r="U96" s="62">
        <f>SUMIFS('DATOS PEST12'!$E:$E,'DATOS PEST12'!$A:$A,INDICE!$C$13,'DATOS PEST12'!$D:$D,'6. RETA (No Seta) Prov-SECCION'!U$11,'DATOS PEST12'!$B:$B,'6. RETA (No Seta) Prov-SECCION'!$A96,'DATOS PEST12'!$F:$F,"R.E.AUTONOMOS (NO SETA)",'DATOS PEST12'!$C:$C,"UNION EUROPEA")</f>
        <v>67.421052631578959</v>
      </c>
      <c r="V96" s="62">
        <f>SUMIFS('DATOS PEST12'!$E:$E,'DATOS PEST12'!$A:$A,INDICE!$C$13,'DATOS PEST12'!$D:$D,'6. RETA (No Seta) Prov-SECCION'!V$11,'DATOS PEST12'!$B:$B,'6. RETA (No Seta) Prov-SECCION'!$A96,'DATOS PEST12'!$F:$F,"R.E.AUTONOMOS (NO SETA)",'DATOS PEST12'!$C:$C,"UNION EUROPEA")</f>
        <v>79</v>
      </c>
      <c r="W96" s="62">
        <f>SUMIFS('DATOS PEST12'!$E:$E,'DATOS PEST12'!$A:$A,INDICE!$C$13,'DATOS PEST12'!$D:$D,'6. RETA (No Seta) Prov-SECCION'!W$11,'DATOS PEST12'!$B:$B,'6. RETA (No Seta) Prov-SECCION'!$A96,'DATOS PEST12'!$F:$F,"R.E.AUTONOMOS (NO SETA)",'DATOS PEST12'!$C:$C,"UNION EUROPEA")</f>
        <v>0</v>
      </c>
      <c r="X96" s="62">
        <f>SUMIFS('DATOS PEST12'!$E:$E,'DATOS PEST12'!$A:$A,INDICE!$C$13,'DATOS PEST12'!$D:$D,'6. RETA (No Seta) Prov-SECCION'!X$11,'DATOS PEST12'!$B:$B,'6. RETA (No Seta) Prov-SECCION'!$A96,'DATOS PEST12'!$F:$F,"R.E.AUTONOMOS (NO SETA)",'DATOS PEST12'!$C:$C,"UNION EUROPEA")</f>
        <v>0</v>
      </c>
      <c r="Y96" s="59">
        <f>SUMIFS('DATOS PEST12'!$E:$E,'DATOS PEST12'!$A:$A,INDICE!$C$13,'DATOS PEST12'!$D:$D,'6. RETA (No Seta) Prov-SECCION'!Y$11,'DATOS PEST12'!$B:$B,'6. RETA (No Seta) Prov-SECCION'!$A96,'DATOS PEST12'!$F:$F,"R.E.AUTONOMOS (NO SETA)",'DATOS PEST12'!$C:$C,"UNION EUROPEA")</f>
        <v>0</v>
      </c>
    </row>
    <row r="97" spans="1:25" ht="15.6" x14ac:dyDescent="0.3">
      <c r="A97" s="8">
        <v>21</v>
      </c>
      <c r="B97" s="9" t="s">
        <v>10</v>
      </c>
      <c r="C97" s="59">
        <f t="shared" si="31"/>
        <v>846.1052631578948</v>
      </c>
      <c r="D97" s="60">
        <f>SUMIFS('DATOS PEST12'!$E:$E,'DATOS PEST12'!$A:$A,INDICE!$C$13,'DATOS PEST12'!$D:$D,'6. RETA (No Seta) Prov-SECCION'!D$11,'DATOS PEST12'!$B:$B,'6. RETA (No Seta) Prov-SECCION'!$A97,'DATOS PEST12'!$F:$F,"R.E.AUTONOMOS (NO SETA)",'DATOS PEST12'!$C:$C,"UNION EUROPEA")</f>
        <v>58.526315789473713</v>
      </c>
      <c r="E97" s="62">
        <f>SUMIFS('DATOS PEST12'!$E:$E,'DATOS PEST12'!$A:$A,INDICE!$C$13,'DATOS PEST12'!$D:$D,'6. RETA (No Seta) Prov-SECCION'!E$11,'DATOS PEST12'!$B:$B,'6. RETA (No Seta) Prov-SECCION'!$A97,'DATOS PEST12'!$F:$F,"R.E.AUTONOMOS (NO SETA)",'DATOS PEST12'!$C:$C,"UNION EUROPEA")</f>
        <v>0</v>
      </c>
      <c r="F97" s="62">
        <f>SUMIFS('DATOS PEST12'!$E:$E,'DATOS PEST12'!$A:$A,INDICE!$C$13,'DATOS PEST12'!$D:$D,'6. RETA (No Seta) Prov-SECCION'!F$11,'DATOS PEST12'!$B:$B,'6. RETA (No Seta) Prov-SECCION'!$A97,'DATOS PEST12'!$F:$F,"R.E.AUTONOMOS (NO SETA)",'DATOS PEST12'!$C:$C,"UNION EUROPEA")</f>
        <v>26.473684210526322</v>
      </c>
      <c r="G97" s="62">
        <f>SUMIFS('DATOS PEST12'!$E:$E,'DATOS PEST12'!$A:$A,INDICE!$C$13,'DATOS PEST12'!$D:$D,'6. RETA (No Seta) Prov-SECCION'!G$11,'DATOS PEST12'!$B:$B,'6. RETA (No Seta) Prov-SECCION'!$A97,'DATOS PEST12'!$F:$F,"R.E.AUTONOMOS (NO SETA)",'DATOS PEST12'!$C:$C,"UNION EUROPEA")</f>
        <v>0</v>
      </c>
      <c r="H97" s="62">
        <f>SUMIFS('DATOS PEST12'!$E:$E,'DATOS PEST12'!$A:$A,INDICE!$C$13,'DATOS PEST12'!$D:$D,'6. RETA (No Seta) Prov-SECCION'!H$11,'DATOS PEST12'!$B:$B,'6. RETA (No Seta) Prov-SECCION'!$A97,'DATOS PEST12'!$F:$F,"R.E.AUTONOMOS (NO SETA)",'DATOS PEST12'!$C:$C,"UNION EUROPEA")</f>
        <v>0</v>
      </c>
      <c r="I97" s="62">
        <f>SUMIFS('DATOS PEST12'!$E:$E,'DATOS PEST12'!$A:$A,INDICE!$C$13,'DATOS PEST12'!$D:$D,'6. RETA (No Seta) Prov-SECCION'!I$11,'DATOS PEST12'!$B:$B,'6. RETA (No Seta) Prov-SECCION'!$A97,'DATOS PEST12'!$F:$F,"R.E.AUTONOMOS (NO SETA)",'DATOS PEST12'!$C:$C,"UNION EUROPEA")</f>
        <v>92.315789473684177</v>
      </c>
      <c r="J97" s="62">
        <f>SUMIFS('DATOS PEST12'!$E:$E,'DATOS PEST12'!$A:$A,INDICE!$C$13,'DATOS PEST12'!$D:$D,'6. RETA (No Seta) Prov-SECCION'!J$11,'DATOS PEST12'!$B:$B,'6. RETA (No Seta) Prov-SECCION'!$A97,'DATOS PEST12'!$F:$F,"R.E.AUTONOMOS (NO SETA)",'DATOS PEST12'!$C:$C,"UNION EUROPEA")</f>
        <v>221.8947368421052</v>
      </c>
      <c r="K97" s="62">
        <f>SUMIFS('DATOS PEST12'!$E:$E,'DATOS PEST12'!$A:$A,INDICE!$C$13,'DATOS PEST12'!$D:$D,'6. RETA (No Seta) Prov-SECCION'!K$11,'DATOS PEST12'!$B:$B,'6. RETA (No Seta) Prov-SECCION'!$A97,'DATOS PEST12'!$F:$F,"R.E.AUTONOMOS (NO SETA)",'DATOS PEST12'!$C:$C,"UNION EUROPEA")</f>
        <v>33.73684210526315</v>
      </c>
      <c r="L97" s="62">
        <f>SUMIFS('DATOS PEST12'!$E:$E,'DATOS PEST12'!$A:$A,INDICE!$C$13,'DATOS PEST12'!$D:$D,'6. RETA (No Seta) Prov-SECCION'!L$11,'DATOS PEST12'!$B:$B,'6. RETA (No Seta) Prov-SECCION'!$A97,'DATOS PEST12'!$F:$F,"R.E.AUTONOMOS (NO SETA)",'DATOS PEST12'!$C:$C,"UNION EUROPEA")</f>
        <v>163.31578947368422</v>
      </c>
      <c r="M97" s="62">
        <f>SUMIFS('DATOS PEST12'!$E:$E,'DATOS PEST12'!$A:$A,INDICE!$C$13,'DATOS PEST12'!$D:$D,'6. RETA (No Seta) Prov-SECCION'!M$11,'DATOS PEST12'!$B:$B,'6. RETA (No Seta) Prov-SECCION'!$A97,'DATOS PEST12'!$F:$F,"R.E.AUTONOMOS (NO SETA)",'DATOS PEST12'!$C:$C,"UNION EUROPEA")</f>
        <v>17.789473684210527</v>
      </c>
      <c r="N97" s="62">
        <f>SUMIFS('DATOS PEST12'!$E:$E,'DATOS PEST12'!$A:$A,INDICE!$C$13,'DATOS PEST12'!$D:$D,'6. RETA (No Seta) Prov-SECCION'!N$11,'DATOS PEST12'!$B:$B,'6. RETA (No Seta) Prov-SECCION'!$A97,'DATOS PEST12'!$F:$F,"R.E.AUTONOMOS (NO SETA)",'DATOS PEST12'!$C:$C,"UNION EUROPEA")</f>
        <v>5.6842105263157894</v>
      </c>
      <c r="O97" s="62">
        <f>SUMIFS('DATOS PEST12'!$E:$E,'DATOS PEST12'!$A:$A,INDICE!$C$13,'DATOS PEST12'!$D:$D,'6. RETA (No Seta) Prov-SECCION'!O$11,'DATOS PEST12'!$B:$B,'6. RETA (No Seta) Prov-SECCION'!$A97,'DATOS PEST12'!$F:$F,"R.E.AUTONOMOS (NO SETA)",'DATOS PEST12'!$C:$C,"UNION EUROPEA")</f>
        <v>15.999999999999993</v>
      </c>
      <c r="P97" s="62">
        <f>SUMIFS('DATOS PEST12'!$E:$E,'DATOS PEST12'!$A:$A,INDICE!$C$13,'DATOS PEST12'!$D:$D,'6. RETA (No Seta) Prov-SECCION'!P$11,'DATOS PEST12'!$B:$B,'6. RETA (No Seta) Prov-SECCION'!$A97,'DATOS PEST12'!$F:$F,"R.E.AUTONOMOS (NO SETA)",'DATOS PEST12'!$C:$C,"UNION EUROPEA")</f>
        <v>41.999999999999993</v>
      </c>
      <c r="Q97" s="62">
        <f>SUMIFS('DATOS PEST12'!$E:$E,'DATOS PEST12'!$A:$A,INDICE!$C$13,'DATOS PEST12'!$D:$D,'6. RETA (No Seta) Prov-SECCION'!Q$11,'DATOS PEST12'!$B:$B,'6. RETA (No Seta) Prov-SECCION'!$A97,'DATOS PEST12'!$F:$F,"R.E.AUTONOMOS (NO SETA)",'DATOS PEST12'!$C:$C,"UNION EUROPEA")</f>
        <v>54.526315789473685</v>
      </c>
      <c r="R97" s="62">
        <f>SUMIFS('DATOS PEST12'!$E:$E,'DATOS PEST12'!$A:$A,INDICE!$C$13,'DATOS PEST12'!$D:$D,'6. RETA (No Seta) Prov-SECCION'!R$11,'DATOS PEST12'!$B:$B,'6. RETA (No Seta) Prov-SECCION'!$A97,'DATOS PEST12'!$F:$F,"R.E.AUTONOMOS (NO SETA)",'DATOS PEST12'!$C:$C,"UNION EUROPEA")</f>
        <v>0</v>
      </c>
      <c r="S97" s="62">
        <f>SUMIFS('DATOS PEST12'!$E:$E,'DATOS PEST12'!$A:$A,INDICE!$C$13,'DATOS PEST12'!$D:$D,'6. RETA (No Seta) Prov-SECCION'!S$11,'DATOS PEST12'!$B:$B,'6. RETA (No Seta) Prov-SECCION'!$A97,'DATOS PEST12'!$F:$F,"R.E.AUTONOMOS (NO SETA)",'DATOS PEST12'!$C:$C,"UNION EUROPEA")</f>
        <v>27.000000000000007</v>
      </c>
      <c r="T97" s="62">
        <f>SUMIFS('DATOS PEST12'!$E:$E,'DATOS PEST12'!$A:$A,INDICE!$C$13,'DATOS PEST12'!$D:$D,'6. RETA (No Seta) Prov-SECCION'!T$11,'DATOS PEST12'!$B:$B,'6. RETA (No Seta) Prov-SECCION'!$A97,'DATOS PEST12'!$F:$F,"R.E.AUTONOMOS (NO SETA)",'DATOS PEST12'!$C:$C,"UNION EUROPEA")</f>
        <v>16.789473684210531</v>
      </c>
      <c r="U97" s="62">
        <f>SUMIFS('DATOS PEST12'!$E:$E,'DATOS PEST12'!$A:$A,INDICE!$C$13,'DATOS PEST12'!$D:$D,'6. RETA (No Seta) Prov-SECCION'!U$11,'DATOS PEST12'!$B:$B,'6. RETA (No Seta) Prov-SECCION'!$A97,'DATOS PEST12'!$F:$F,"R.E.AUTONOMOS (NO SETA)",'DATOS PEST12'!$C:$C,"UNION EUROPEA")</f>
        <v>14.052631578947363</v>
      </c>
      <c r="V97" s="62">
        <f>SUMIFS('DATOS PEST12'!$E:$E,'DATOS PEST12'!$A:$A,INDICE!$C$13,'DATOS PEST12'!$D:$D,'6. RETA (No Seta) Prov-SECCION'!V$11,'DATOS PEST12'!$B:$B,'6. RETA (No Seta) Prov-SECCION'!$A97,'DATOS PEST12'!$F:$F,"R.E.AUTONOMOS (NO SETA)",'DATOS PEST12'!$C:$C,"UNION EUROPEA")</f>
        <v>55.999999999999979</v>
      </c>
      <c r="W97" s="62">
        <f>SUMIFS('DATOS PEST12'!$E:$E,'DATOS PEST12'!$A:$A,INDICE!$C$13,'DATOS PEST12'!$D:$D,'6. RETA (No Seta) Prov-SECCION'!W$11,'DATOS PEST12'!$B:$B,'6. RETA (No Seta) Prov-SECCION'!$A97,'DATOS PEST12'!$F:$F,"R.E.AUTONOMOS (NO SETA)",'DATOS PEST12'!$C:$C,"UNION EUROPEA")</f>
        <v>0</v>
      </c>
      <c r="X97" s="62">
        <f>SUMIFS('DATOS PEST12'!$E:$E,'DATOS PEST12'!$A:$A,INDICE!$C$13,'DATOS PEST12'!$D:$D,'6. RETA (No Seta) Prov-SECCION'!X$11,'DATOS PEST12'!$B:$B,'6. RETA (No Seta) Prov-SECCION'!$A97,'DATOS PEST12'!$F:$F,"R.E.AUTONOMOS (NO SETA)",'DATOS PEST12'!$C:$C,"UNION EUROPEA")</f>
        <v>0</v>
      </c>
      <c r="Y97" s="59">
        <f>SUMIFS('DATOS PEST12'!$E:$E,'DATOS PEST12'!$A:$A,INDICE!$C$13,'DATOS PEST12'!$D:$D,'6. RETA (No Seta) Prov-SECCION'!Y$11,'DATOS PEST12'!$B:$B,'6. RETA (No Seta) Prov-SECCION'!$A97,'DATOS PEST12'!$F:$F,"R.E.AUTONOMOS (NO SETA)",'DATOS PEST12'!$C:$C,"UNION EUROPEA")</f>
        <v>0</v>
      </c>
    </row>
    <row r="98" spans="1:25" ht="15.6" x14ac:dyDescent="0.3">
      <c r="A98" s="8">
        <v>23</v>
      </c>
      <c r="B98" s="9" t="s">
        <v>165</v>
      </c>
      <c r="C98" s="59">
        <f t="shared" si="31"/>
        <v>226.31578947368422</v>
      </c>
      <c r="D98" s="60">
        <f>SUMIFS('DATOS PEST12'!$E:$E,'DATOS PEST12'!$A:$A,INDICE!$C$13,'DATOS PEST12'!$D:$D,'6. RETA (No Seta) Prov-SECCION'!D$11,'DATOS PEST12'!$B:$B,'6. RETA (No Seta) Prov-SECCION'!$A98,'DATOS PEST12'!$F:$F,"R.E.AUTONOMOS (NO SETA)",'DATOS PEST12'!$C:$C,"UNION EUROPEA")</f>
        <v>3.0000000000000004</v>
      </c>
      <c r="E98" s="62">
        <f>SUMIFS('DATOS PEST12'!$E:$E,'DATOS PEST12'!$A:$A,INDICE!$C$13,'DATOS PEST12'!$D:$D,'6. RETA (No Seta) Prov-SECCION'!E$11,'DATOS PEST12'!$B:$B,'6. RETA (No Seta) Prov-SECCION'!$A98,'DATOS PEST12'!$F:$F,"R.E.AUTONOMOS (NO SETA)",'DATOS PEST12'!$C:$C,"UNION EUROPEA")</f>
        <v>0</v>
      </c>
      <c r="F98" s="62">
        <f>SUMIFS('DATOS PEST12'!$E:$E,'DATOS PEST12'!$A:$A,INDICE!$C$13,'DATOS PEST12'!$D:$D,'6. RETA (No Seta) Prov-SECCION'!F$11,'DATOS PEST12'!$B:$B,'6. RETA (No Seta) Prov-SECCION'!$A98,'DATOS PEST12'!$F:$F,"R.E.AUTONOMOS (NO SETA)",'DATOS PEST12'!$C:$C,"UNION EUROPEA")</f>
        <v>20.684210526315784</v>
      </c>
      <c r="G98" s="62">
        <f>SUMIFS('DATOS PEST12'!$E:$E,'DATOS PEST12'!$A:$A,INDICE!$C$13,'DATOS PEST12'!$D:$D,'6. RETA (No Seta) Prov-SECCION'!G$11,'DATOS PEST12'!$B:$B,'6. RETA (No Seta) Prov-SECCION'!$A98,'DATOS PEST12'!$F:$F,"R.E.AUTONOMOS (NO SETA)",'DATOS PEST12'!$C:$C,"UNION EUROPEA")</f>
        <v>0</v>
      </c>
      <c r="H98" s="62">
        <f>SUMIFS('DATOS PEST12'!$E:$E,'DATOS PEST12'!$A:$A,INDICE!$C$13,'DATOS PEST12'!$D:$D,'6. RETA (No Seta) Prov-SECCION'!H$11,'DATOS PEST12'!$B:$B,'6. RETA (No Seta) Prov-SECCION'!$A98,'DATOS PEST12'!$F:$F,"R.E.AUTONOMOS (NO SETA)",'DATOS PEST12'!$C:$C,"UNION EUROPEA")</f>
        <v>0</v>
      </c>
      <c r="I98" s="62">
        <f>SUMIFS('DATOS PEST12'!$E:$E,'DATOS PEST12'!$A:$A,INDICE!$C$13,'DATOS PEST12'!$D:$D,'6. RETA (No Seta) Prov-SECCION'!I$11,'DATOS PEST12'!$B:$B,'6. RETA (No Seta) Prov-SECCION'!$A98,'DATOS PEST12'!$F:$F,"R.E.AUTONOMOS (NO SETA)",'DATOS PEST12'!$C:$C,"UNION EUROPEA")</f>
        <v>14.947368421052627</v>
      </c>
      <c r="J98" s="62">
        <f>SUMIFS('DATOS PEST12'!$E:$E,'DATOS PEST12'!$A:$A,INDICE!$C$13,'DATOS PEST12'!$D:$D,'6. RETA (No Seta) Prov-SECCION'!J$11,'DATOS PEST12'!$B:$B,'6. RETA (No Seta) Prov-SECCION'!$A98,'DATOS PEST12'!$F:$F,"R.E.AUTONOMOS (NO SETA)",'DATOS PEST12'!$C:$C,"UNION EUROPEA")</f>
        <v>46.684210526315773</v>
      </c>
      <c r="K98" s="62">
        <f>SUMIFS('DATOS PEST12'!$E:$E,'DATOS PEST12'!$A:$A,INDICE!$C$13,'DATOS PEST12'!$D:$D,'6. RETA (No Seta) Prov-SECCION'!K$11,'DATOS PEST12'!$B:$B,'6. RETA (No Seta) Prov-SECCION'!$A98,'DATOS PEST12'!$F:$F,"R.E.AUTONOMOS (NO SETA)",'DATOS PEST12'!$C:$C,"UNION EUROPEA")</f>
        <v>13.999999999999995</v>
      </c>
      <c r="L98" s="62">
        <f>SUMIFS('DATOS PEST12'!$E:$E,'DATOS PEST12'!$A:$A,INDICE!$C$13,'DATOS PEST12'!$D:$D,'6. RETA (No Seta) Prov-SECCION'!L$11,'DATOS PEST12'!$B:$B,'6. RETA (No Seta) Prov-SECCION'!$A98,'DATOS PEST12'!$F:$F,"R.E.AUTONOMOS (NO SETA)",'DATOS PEST12'!$C:$C,"UNION EUROPEA")</f>
        <v>52.894736842105274</v>
      </c>
      <c r="M98" s="62">
        <f>SUMIFS('DATOS PEST12'!$E:$E,'DATOS PEST12'!$A:$A,INDICE!$C$13,'DATOS PEST12'!$D:$D,'6. RETA (No Seta) Prov-SECCION'!M$11,'DATOS PEST12'!$B:$B,'6. RETA (No Seta) Prov-SECCION'!$A98,'DATOS PEST12'!$F:$F,"R.E.AUTONOMOS (NO SETA)",'DATOS PEST12'!$C:$C,"UNION EUROPEA")</f>
        <v>0</v>
      </c>
      <c r="N98" s="62">
        <f>SUMIFS('DATOS PEST12'!$E:$E,'DATOS PEST12'!$A:$A,INDICE!$C$13,'DATOS PEST12'!$D:$D,'6. RETA (No Seta) Prov-SECCION'!N$11,'DATOS PEST12'!$B:$B,'6. RETA (No Seta) Prov-SECCION'!$A98,'DATOS PEST12'!$F:$F,"R.E.AUTONOMOS (NO SETA)",'DATOS PEST12'!$C:$C,"UNION EUROPEA")</f>
        <v>1.9999999999999991</v>
      </c>
      <c r="O98" s="62">
        <f>SUMIFS('DATOS PEST12'!$E:$E,'DATOS PEST12'!$A:$A,INDICE!$C$13,'DATOS PEST12'!$D:$D,'6. RETA (No Seta) Prov-SECCION'!O$11,'DATOS PEST12'!$B:$B,'6. RETA (No Seta) Prov-SECCION'!$A98,'DATOS PEST12'!$F:$F,"R.E.AUTONOMOS (NO SETA)",'DATOS PEST12'!$C:$C,"UNION EUROPEA")</f>
        <v>0</v>
      </c>
      <c r="P98" s="62">
        <f>SUMIFS('DATOS PEST12'!$E:$E,'DATOS PEST12'!$A:$A,INDICE!$C$13,'DATOS PEST12'!$D:$D,'6. RETA (No Seta) Prov-SECCION'!P$11,'DATOS PEST12'!$B:$B,'6. RETA (No Seta) Prov-SECCION'!$A98,'DATOS PEST12'!$F:$F,"R.E.AUTONOMOS (NO SETA)",'DATOS PEST12'!$C:$C,"UNION EUROPEA")</f>
        <v>14.999999999999996</v>
      </c>
      <c r="Q98" s="62">
        <f>SUMIFS('DATOS PEST12'!$E:$E,'DATOS PEST12'!$A:$A,INDICE!$C$13,'DATOS PEST12'!$D:$D,'6. RETA (No Seta) Prov-SECCION'!Q$11,'DATOS PEST12'!$B:$B,'6. RETA (No Seta) Prov-SECCION'!$A98,'DATOS PEST12'!$F:$F,"R.E.AUTONOMOS (NO SETA)",'DATOS PEST12'!$C:$C,"UNION EUROPEA")</f>
        <v>7.2631578947368389</v>
      </c>
      <c r="R98" s="62">
        <f>SUMIFS('DATOS PEST12'!$E:$E,'DATOS PEST12'!$A:$A,INDICE!$C$13,'DATOS PEST12'!$D:$D,'6. RETA (No Seta) Prov-SECCION'!R$11,'DATOS PEST12'!$B:$B,'6. RETA (No Seta) Prov-SECCION'!$A98,'DATOS PEST12'!$F:$F,"R.E.AUTONOMOS (NO SETA)",'DATOS PEST12'!$C:$C,"UNION EUROPEA")</f>
        <v>0</v>
      </c>
      <c r="S98" s="62">
        <f>SUMIFS('DATOS PEST12'!$E:$E,'DATOS PEST12'!$A:$A,INDICE!$C$13,'DATOS PEST12'!$D:$D,'6. RETA (No Seta) Prov-SECCION'!S$11,'DATOS PEST12'!$B:$B,'6. RETA (No Seta) Prov-SECCION'!$A98,'DATOS PEST12'!$F:$F,"R.E.AUTONOMOS (NO SETA)",'DATOS PEST12'!$C:$C,"UNION EUROPEA")</f>
        <v>22.999999999999996</v>
      </c>
      <c r="T98" s="62">
        <f>SUMIFS('DATOS PEST12'!$E:$E,'DATOS PEST12'!$A:$A,INDICE!$C$13,'DATOS PEST12'!$D:$D,'6. RETA (No Seta) Prov-SECCION'!T$11,'DATOS PEST12'!$B:$B,'6. RETA (No Seta) Prov-SECCION'!$A98,'DATOS PEST12'!$F:$F,"R.E.AUTONOMOS (NO SETA)",'DATOS PEST12'!$C:$C,"UNION EUROPEA")</f>
        <v>9.8421052631578956</v>
      </c>
      <c r="U98" s="62">
        <f>SUMIFS('DATOS PEST12'!$E:$E,'DATOS PEST12'!$A:$A,INDICE!$C$13,'DATOS PEST12'!$D:$D,'6. RETA (No Seta) Prov-SECCION'!U$11,'DATOS PEST12'!$B:$B,'6. RETA (No Seta) Prov-SECCION'!$A98,'DATOS PEST12'!$F:$F,"R.E.AUTONOMOS (NO SETA)",'DATOS PEST12'!$C:$C,"UNION EUROPEA")</f>
        <v>3.9999999999999982</v>
      </c>
      <c r="V98" s="62">
        <f>SUMIFS('DATOS PEST12'!$E:$E,'DATOS PEST12'!$A:$A,INDICE!$C$13,'DATOS PEST12'!$D:$D,'6. RETA (No Seta) Prov-SECCION'!V$11,'DATOS PEST12'!$B:$B,'6. RETA (No Seta) Prov-SECCION'!$A98,'DATOS PEST12'!$F:$F,"R.E.AUTONOMOS (NO SETA)",'DATOS PEST12'!$C:$C,"UNION EUROPEA")</f>
        <v>13</v>
      </c>
      <c r="W98" s="62">
        <f>SUMIFS('DATOS PEST12'!$E:$E,'DATOS PEST12'!$A:$A,INDICE!$C$13,'DATOS PEST12'!$D:$D,'6. RETA (No Seta) Prov-SECCION'!W$11,'DATOS PEST12'!$B:$B,'6. RETA (No Seta) Prov-SECCION'!$A98,'DATOS PEST12'!$F:$F,"R.E.AUTONOMOS (NO SETA)",'DATOS PEST12'!$C:$C,"UNION EUROPEA")</f>
        <v>0</v>
      </c>
      <c r="X98" s="62">
        <f>SUMIFS('DATOS PEST12'!$E:$E,'DATOS PEST12'!$A:$A,INDICE!$C$13,'DATOS PEST12'!$D:$D,'6. RETA (No Seta) Prov-SECCION'!X$11,'DATOS PEST12'!$B:$B,'6. RETA (No Seta) Prov-SECCION'!$A98,'DATOS PEST12'!$F:$F,"R.E.AUTONOMOS (NO SETA)",'DATOS PEST12'!$C:$C,"UNION EUROPEA")</f>
        <v>0</v>
      </c>
      <c r="Y98" s="59">
        <f>SUMIFS('DATOS PEST12'!$E:$E,'DATOS PEST12'!$A:$A,INDICE!$C$13,'DATOS PEST12'!$D:$D,'6. RETA (No Seta) Prov-SECCION'!Y$11,'DATOS PEST12'!$B:$B,'6. RETA (No Seta) Prov-SECCION'!$A98,'DATOS PEST12'!$F:$F,"R.E.AUTONOMOS (NO SETA)",'DATOS PEST12'!$C:$C,"UNION EUROPEA")</f>
        <v>0</v>
      </c>
    </row>
    <row r="99" spans="1:25" ht="15.6" x14ac:dyDescent="0.3">
      <c r="A99" s="8">
        <v>29</v>
      </c>
      <c r="B99" s="9" t="s">
        <v>166</v>
      </c>
      <c r="C99" s="59">
        <f t="shared" si="31"/>
        <v>14432.315789473687</v>
      </c>
      <c r="D99" s="60">
        <f>SUMIFS('DATOS PEST12'!$E:$E,'DATOS PEST12'!$A:$A,INDICE!$C$13,'DATOS PEST12'!$D:$D,'6. RETA (No Seta) Prov-SECCION'!D$11,'DATOS PEST12'!$B:$B,'6. RETA (No Seta) Prov-SECCION'!$A99,'DATOS PEST12'!$F:$F,"R.E.AUTONOMOS (NO SETA)",'DATOS PEST12'!$C:$C,"UNION EUROPEA")</f>
        <v>46.578947368421041</v>
      </c>
      <c r="E99" s="62">
        <f>SUMIFS('DATOS PEST12'!$E:$E,'DATOS PEST12'!$A:$A,INDICE!$C$13,'DATOS PEST12'!$D:$D,'6. RETA (No Seta) Prov-SECCION'!E$11,'DATOS PEST12'!$B:$B,'6. RETA (No Seta) Prov-SECCION'!$A99,'DATOS PEST12'!$F:$F,"R.E.AUTONOMOS (NO SETA)",'DATOS PEST12'!$C:$C,"UNION EUROPEA")</f>
        <v>0.99999999999999956</v>
      </c>
      <c r="F99" s="62">
        <f>SUMIFS('DATOS PEST12'!$E:$E,'DATOS PEST12'!$A:$A,INDICE!$C$13,'DATOS PEST12'!$D:$D,'6. RETA (No Seta) Prov-SECCION'!F$11,'DATOS PEST12'!$B:$B,'6. RETA (No Seta) Prov-SECCION'!$A99,'DATOS PEST12'!$F:$F,"R.E.AUTONOMOS (NO SETA)",'DATOS PEST12'!$C:$C,"UNION EUROPEA")</f>
        <v>316.26315789473676</v>
      </c>
      <c r="G99" s="62">
        <f>SUMIFS('DATOS PEST12'!$E:$E,'DATOS PEST12'!$A:$A,INDICE!$C$13,'DATOS PEST12'!$D:$D,'6. RETA (No Seta) Prov-SECCION'!G$11,'DATOS PEST12'!$B:$B,'6. RETA (No Seta) Prov-SECCION'!$A99,'DATOS PEST12'!$F:$F,"R.E.AUTONOMOS (NO SETA)",'DATOS PEST12'!$C:$C,"UNION EUROPEA")</f>
        <v>6.0000000000000009</v>
      </c>
      <c r="H99" s="62">
        <f>SUMIFS('DATOS PEST12'!$E:$E,'DATOS PEST12'!$A:$A,INDICE!$C$13,'DATOS PEST12'!$D:$D,'6. RETA (No Seta) Prov-SECCION'!H$11,'DATOS PEST12'!$B:$B,'6. RETA (No Seta) Prov-SECCION'!$A99,'DATOS PEST12'!$F:$F,"R.E.AUTONOMOS (NO SETA)",'DATOS PEST12'!$C:$C,"UNION EUROPEA")</f>
        <v>5.0000000000000009</v>
      </c>
      <c r="I99" s="62">
        <f>SUMIFS('DATOS PEST12'!$E:$E,'DATOS PEST12'!$A:$A,INDICE!$C$13,'DATOS PEST12'!$D:$D,'6. RETA (No Seta) Prov-SECCION'!I$11,'DATOS PEST12'!$B:$B,'6. RETA (No Seta) Prov-SECCION'!$A99,'DATOS PEST12'!$F:$F,"R.E.AUTONOMOS (NO SETA)",'DATOS PEST12'!$C:$C,"UNION EUROPEA")</f>
        <v>1778.7894736842106</v>
      </c>
      <c r="J99" s="62">
        <f>SUMIFS('DATOS PEST12'!$E:$E,'DATOS PEST12'!$A:$A,INDICE!$C$13,'DATOS PEST12'!$D:$D,'6. RETA (No Seta) Prov-SECCION'!J$11,'DATOS PEST12'!$B:$B,'6. RETA (No Seta) Prov-SECCION'!$A99,'DATOS PEST12'!$F:$F,"R.E.AUTONOMOS (NO SETA)",'DATOS PEST12'!$C:$C,"UNION EUROPEA")</f>
        <v>2167.3684210526317</v>
      </c>
      <c r="K99" s="62">
        <f>SUMIFS('DATOS PEST12'!$E:$E,'DATOS PEST12'!$A:$A,INDICE!$C$13,'DATOS PEST12'!$D:$D,'6. RETA (No Seta) Prov-SECCION'!K$11,'DATOS PEST12'!$B:$B,'6. RETA (No Seta) Prov-SECCION'!$A99,'DATOS PEST12'!$F:$F,"R.E.AUTONOMOS (NO SETA)",'DATOS PEST12'!$C:$C,"UNION EUROPEA")</f>
        <v>361.36842105263156</v>
      </c>
      <c r="L99" s="62">
        <f>SUMIFS('DATOS PEST12'!$E:$E,'DATOS PEST12'!$A:$A,INDICE!$C$13,'DATOS PEST12'!$D:$D,'6. RETA (No Seta) Prov-SECCION'!L$11,'DATOS PEST12'!$B:$B,'6. RETA (No Seta) Prov-SECCION'!$A99,'DATOS PEST12'!$F:$F,"R.E.AUTONOMOS (NO SETA)",'DATOS PEST12'!$C:$C,"UNION EUROPEA")</f>
        <v>2140.105263157895</v>
      </c>
      <c r="M99" s="62">
        <f>SUMIFS('DATOS PEST12'!$E:$E,'DATOS PEST12'!$A:$A,INDICE!$C$13,'DATOS PEST12'!$D:$D,'6. RETA (No Seta) Prov-SECCION'!M$11,'DATOS PEST12'!$B:$B,'6. RETA (No Seta) Prov-SECCION'!$A99,'DATOS PEST12'!$F:$F,"R.E.AUTONOMOS (NO SETA)",'DATOS PEST12'!$C:$C,"UNION EUROPEA")</f>
        <v>786.31578947368428</v>
      </c>
      <c r="N99" s="62">
        <f>SUMIFS('DATOS PEST12'!$E:$E,'DATOS PEST12'!$A:$A,INDICE!$C$13,'DATOS PEST12'!$D:$D,'6. RETA (No Seta) Prov-SECCION'!N$11,'DATOS PEST12'!$B:$B,'6. RETA (No Seta) Prov-SECCION'!$A99,'DATOS PEST12'!$F:$F,"R.E.AUTONOMOS (NO SETA)",'DATOS PEST12'!$C:$C,"UNION EUROPEA")</f>
        <v>166.42105263157887</v>
      </c>
      <c r="O99" s="62">
        <f>SUMIFS('DATOS PEST12'!$E:$E,'DATOS PEST12'!$A:$A,INDICE!$C$13,'DATOS PEST12'!$D:$D,'6. RETA (No Seta) Prov-SECCION'!O$11,'DATOS PEST12'!$B:$B,'6. RETA (No Seta) Prov-SECCION'!$A99,'DATOS PEST12'!$F:$F,"R.E.AUTONOMOS (NO SETA)",'DATOS PEST12'!$C:$C,"UNION EUROPEA")</f>
        <v>1531.4736842105265</v>
      </c>
      <c r="P99" s="62">
        <f>SUMIFS('DATOS PEST12'!$E:$E,'DATOS PEST12'!$A:$A,INDICE!$C$13,'DATOS PEST12'!$D:$D,'6. RETA (No Seta) Prov-SECCION'!P$11,'DATOS PEST12'!$B:$B,'6. RETA (No Seta) Prov-SECCION'!$A99,'DATOS PEST12'!$F:$F,"R.E.AUTONOMOS (NO SETA)",'DATOS PEST12'!$C:$C,"UNION EUROPEA")</f>
        <v>1733.4210526315787</v>
      </c>
      <c r="Q99" s="62">
        <f>SUMIFS('DATOS PEST12'!$E:$E,'DATOS PEST12'!$A:$A,INDICE!$C$13,'DATOS PEST12'!$D:$D,'6. RETA (No Seta) Prov-SECCION'!Q$11,'DATOS PEST12'!$B:$B,'6. RETA (No Seta) Prov-SECCION'!$A99,'DATOS PEST12'!$F:$F,"R.E.AUTONOMOS (NO SETA)",'DATOS PEST12'!$C:$C,"UNION EUROPEA")</f>
        <v>1191.0526315789475</v>
      </c>
      <c r="R99" s="62">
        <f>SUMIFS('DATOS PEST12'!$E:$E,'DATOS PEST12'!$A:$A,INDICE!$C$13,'DATOS PEST12'!$D:$D,'6. RETA (No Seta) Prov-SECCION'!R$11,'DATOS PEST12'!$B:$B,'6. RETA (No Seta) Prov-SECCION'!$A99,'DATOS PEST12'!$F:$F,"R.E.AUTONOMOS (NO SETA)",'DATOS PEST12'!$C:$C,"UNION EUROPEA")</f>
        <v>6.0000000000000009</v>
      </c>
      <c r="S99" s="62">
        <f>SUMIFS('DATOS PEST12'!$E:$E,'DATOS PEST12'!$A:$A,INDICE!$C$13,'DATOS PEST12'!$D:$D,'6. RETA (No Seta) Prov-SECCION'!S$11,'DATOS PEST12'!$B:$B,'6. RETA (No Seta) Prov-SECCION'!$A99,'DATOS PEST12'!$F:$F,"R.E.AUTONOMOS (NO SETA)",'DATOS PEST12'!$C:$C,"UNION EUROPEA")</f>
        <v>486.73684210526307</v>
      </c>
      <c r="T99" s="62">
        <f>SUMIFS('DATOS PEST12'!$E:$E,'DATOS PEST12'!$A:$A,INDICE!$C$13,'DATOS PEST12'!$D:$D,'6. RETA (No Seta) Prov-SECCION'!T$11,'DATOS PEST12'!$B:$B,'6. RETA (No Seta) Prov-SECCION'!$A99,'DATOS PEST12'!$F:$F,"R.E.AUTONOMOS (NO SETA)",'DATOS PEST12'!$C:$C,"UNION EUROPEA")</f>
        <v>510.9473684210526</v>
      </c>
      <c r="U99" s="62">
        <f>SUMIFS('DATOS PEST12'!$E:$E,'DATOS PEST12'!$A:$A,INDICE!$C$13,'DATOS PEST12'!$D:$D,'6. RETA (No Seta) Prov-SECCION'!U$11,'DATOS PEST12'!$B:$B,'6. RETA (No Seta) Prov-SECCION'!$A99,'DATOS PEST12'!$F:$F,"R.E.AUTONOMOS (NO SETA)",'DATOS PEST12'!$C:$C,"UNION EUROPEA")</f>
        <v>340.15789473684208</v>
      </c>
      <c r="V99" s="62">
        <f>SUMIFS('DATOS PEST12'!$E:$E,'DATOS PEST12'!$A:$A,INDICE!$C$13,'DATOS PEST12'!$D:$D,'6. RETA (No Seta) Prov-SECCION'!V$11,'DATOS PEST12'!$B:$B,'6. RETA (No Seta) Prov-SECCION'!$A99,'DATOS PEST12'!$F:$F,"R.E.AUTONOMOS (NO SETA)",'DATOS PEST12'!$C:$C,"UNION EUROPEA")</f>
        <v>855.31578947368416</v>
      </c>
      <c r="W99" s="62">
        <f>SUMIFS('DATOS PEST12'!$E:$E,'DATOS PEST12'!$A:$A,INDICE!$C$13,'DATOS PEST12'!$D:$D,'6. RETA (No Seta) Prov-SECCION'!W$11,'DATOS PEST12'!$B:$B,'6. RETA (No Seta) Prov-SECCION'!$A99,'DATOS PEST12'!$F:$F,"R.E.AUTONOMOS (NO SETA)",'DATOS PEST12'!$C:$C,"UNION EUROPEA")</f>
        <v>1.9999999999999991</v>
      </c>
      <c r="X99" s="62">
        <f>SUMIFS('DATOS PEST12'!$E:$E,'DATOS PEST12'!$A:$A,INDICE!$C$13,'DATOS PEST12'!$D:$D,'6. RETA (No Seta) Prov-SECCION'!X$11,'DATOS PEST12'!$B:$B,'6. RETA (No Seta) Prov-SECCION'!$A99,'DATOS PEST12'!$F:$F,"R.E.AUTONOMOS (NO SETA)",'DATOS PEST12'!$C:$C,"UNION EUROPEA")</f>
        <v>0</v>
      </c>
      <c r="Y99" s="59">
        <f>SUMIFS('DATOS PEST12'!$E:$E,'DATOS PEST12'!$A:$A,INDICE!$C$13,'DATOS PEST12'!$D:$D,'6. RETA (No Seta) Prov-SECCION'!Y$11,'DATOS PEST12'!$B:$B,'6. RETA (No Seta) Prov-SECCION'!$A99,'DATOS PEST12'!$F:$F,"R.E.AUTONOMOS (NO SETA)",'DATOS PEST12'!$C:$C,"UNION EUROPEA")</f>
        <v>0</v>
      </c>
    </row>
    <row r="100" spans="1:25" ht="15.6" x14ac:dyDescent="0.3">
      <c r="A100" s="10">
        <v>41</v>
      </c>
      <c r="B100" s="11" t="s">
        <v>24</v>
      </c>
      <c r="C100" s="59">
        <f t="shared" si="31"/>
        <v>1679.4210526315794</v>
      </c>
      <c r="D100" s="60">
        <f>SUMIFS('DATOS PEST12'!$E:$E,'DATOS PEST12'!$A:$A,INDICE!$C$13,'DATOS PEST12'!$D:$D,'6. RETA (No Seta) Prov-SECCION'!D$11,'DATOS PEST12'!$B:$B,'6. RETA (No Seta) Prov-SECCION'!$A100,'DATOS PEST12'!$F:$F,"R.E.AUTONOMOS (NO SETA)",'DATOS PEST12'!$C:$C,"UNION EUROPEA")</f>
        <v>126.78947368421056</v>
      </c>
      <c r="E100" s="62">
        <f>SUMIFS('DATOS PEST12'!$E:$E,'DATOS PEST12'!$A:$A,INDICE!$C$13,'DATOS PEST12'!$D:$D,'6. RETA (No Seta) Prov-SECCION'!E$11,'DATOS PEST12'!$B:$B,'6. RETA (No Seta) Prov-SECCION'!$A100,'DATOS PEST12'!$F:$F,"R.E.AUTONOMOS (NO SETA)",'DATOS PEST12'!$C:$C,"UNION EUROPEA")</f>
        <v>0.99999999999999956</v>
      </c>
      <c r="F100" s="62">
        <f>SUMIFS('DATOS PEST12'!$E:$E,'DATOS PEST12'!$A:$A,INDICE!$C$13,'DATOS PEST12'!$D:$D,'6. RETA (No Seta) Prov-SECCION'!F$11,'DATOS PEST12'!$B:$B,'6. RETA (No Seta) Prov-SECCION'!$A100,'DATOS PEST12'!$F:$F,"R.E.AUTONOMOS (NO SETA)",'DATOS PEST12'!$C:$C,"UNION EUROPEA")</f>
        <v>56.578947368421055</v>
      </c>
      <c r="G100" s="62">
        <f>SUMIFS('DATOS PEST12'!$E:$E,'DATOS PEST12'!$A:$A,INDICE!$C$13,'DATOS PEST12'!$D:$D,'6. RETA (No Seta) Prov-SECCION'!G$11,'DATOS PEST12'!$B:$B,'6. RETA (No Seta) Prov-SECCION'!$A100,'DATOS PEST12'!$F:$F,"R.E.AUTONOMOS (NO SETA)",'DATOS PEST12'!$C:$C,"UNION EUROPEA")</f>
        <v>0</v>
      </c>
      <c r="H100" s="62">
        <f>SUMIFS('DATOS PEST12'!$E:$E,'DATOS PEST12'!$A:$A,INDICE!$C$13,'DATOS PEST12'!$D:$D,'6. RETA (No Seta) Prov-SECCION'!H$11,'DATOS PEST12'!$B:$B,'6. RETA (No Seta) Prov-SECCION'!$A100,'DATOS PEST12'!$F:$F,"R.E.AUTONOMOS (NO SETA)",'DATOS PEST12'!$C:$C,"UNION EUROPEA")</f>
        <v>0.99999999999999956</v>
      </c>
      <c r="I100" s="62">
        <f>SUMIFS('DATOS PEST12'!$E:$E,'DATOS PEST12'!$A:$A,INDICE!$C$13,'DATOS PEST12'!$D:$D,'6. RETA (No Seta) Prov-SECCION'!I$11,'DATOS PEST12'!$B:$B,'6. RETA (No Seta) Prov-SECCION'!$A100,'DATOS PEST12'!$F:$F,"R.E.AUTONOMOS (NO SETA)",'DATOS PEST12'!$C:$C,"UNION EUROPEA")</f>
        <v>93.842105263157876</v>
      </c>
      <c r="J100" s="62">
        <f>SUMIFS('DATOS PEST12'!$E:$E,'DATOS PEST12'!$A:$A,INDICE!$C$13,'DATOS PEST12'!$D:$D,'6. RETA (No Seta) Prov-SECCION'!J$11,'DATOS PEST12'!$B:$B,'6. RETA (No Seta) Prov-SECCION'!$A100,'DATOS PEST12'!$F:$F,"R.E.AUTONOMOS (NO SETA)",'DATOS PEST12'!$C:$C,"UNION EUROPEA")</f>
        <v>348.73684210526329</v>
      </c>
      <c r="K100" s="62">
        <f>SUMIFS('DATOS PEST12'!$E:$E,'DATOS PEST12'!$A:$A,INDICE!$C$13,'DATOS PEST12'!$D:$D,'6. RETA (No Seta) Prov-SECCION'!K$11,'DATOS PEST12'!$B:$B,'6. RETA (No Seta) Prov-SECCION'!$A100,'DATOS PEST12'!$F:$F,"R.E.AUTONOMOS (NO SETA)",'DATOS PEST12'!$C:$C,"UNION EUROPEA")</f>
        <v>66.631578947368439</v>
      </c>
      <c r="L100" s="62">
        <f>SUMIFS('DATOS PEST12'!$E:$E,'DATOS PEST12'!$A:$A,INDICE!$C$13,'DATOS PEST12'!$D:$D,'6. RETA (No Seta) Prov-SECCION'!L$11,'DATOS PEST12'!$B:$B,'6. RETA (No Seta) Prov-SECCION'!$A100,'DATOS PEST12'!$F:$F,"R.E.AUTONOMOS (NO SETA)",'DATOS PEST12'!$C:$C,"UNION EUROPEA")</f>
        <v>216.15789473684208</v>
      </c>
      <c r="M100" s="62">
        <f>SUMIFS('DATOS PEST12'!$E:$E,'DATOS PEST12'!$A:$A,INDICE!$C$13,'DATOS PEST12'!$D:$D,'6. RETA (No Seta) Prov-SECCION'!M$11,'DATOS PEST12'!$B:$B,'6. RETA (No Seta) Prov-SECCION'!$A100,'DATOS PEST12'!$F:$F,"R.E.AUTONOMOS (NO SETA)",'DATOS PEST12'!$C:$C,"UNION EUROPEA")</f>
        <v>79.26315789473685</v>
      </c>
      <c r="N100" s="62">
        <f>SUMIFS('DATOS PEST12'!$E:$E,'DATOS PEST12'!$A:$A,INDICE!$C$13,'DATOS PEST12'!$D:$D,'6. RETA (No Seta) Prov-SECCION'!N$11,'DATOS PEST12'!$B:$B,'6. RETA (No Seta) Prov-SECCION'!$A100,'DATOS PEST12'!$F:$F,"R.E.AUTONOMOS (NO SETA)",'DATOS PEST12'!$C:$C,"UNION EUROPEA")</f>
        <v>9</v>
      </c>
      <c r="O100" s="62">
        <f>SUMIFS('DATOS PEST12'!$E:$E,'DATOS PEST12'!$A:$A,INDICE!$C$13,'DATOS PEST12'!$D:$D,'6. RETA (No Seta) Prov-SECCION'!O$11,'DATOS PEST12'!$B:$B,'6. RETA (No Seta) Prov-SECCION'!$A100,'DATOS PEST12'!$F:$F,"R.E.AUTONOMOS (NO SETA)",'DATOS PEST12'!$C:$C,"UNION EUROPEA")</f>
        <v>25.052631578947377</v>
      </c>
      <c r="P100" s="62">
        <f>SUMIFS('DATOS PEST12'!$E:$E,'DATOS PEST12'!$A:$A,INDICE!$C$13,'DATOS PEST12'!$D:$D,'6. RETA (No Seta) Prov-SECCION'!P$11,'DATOS PEST12'!$B:$B,'6. RETA (No Seta) Prov-SECCION'!$A100,'DATOS PEST12'!$F:$F,"R.E.AUTONOMOS (NO SETA)",'DATOS PEST12'!$C:$C,"UNION EUROPEA")</f>
        <v>232.89473684210535</v>
      </c>
      <c r="Q100" s="62">
        <f>SUMIFS('DATOS PEST12'!$E:$E,'DATOS PEST12'!$A:$A,INDICE!$C$13,'DATOS PEST12'!$D:$D,'6. RETA (No Seta) Prov-SECCION'!Q$11,'DATOS PEST12'!$B:$B,'6. RETA (No Seta) Prov-SECCION'!$A100,'DATOS PEST12'!$F:$F,"R.E.AUTONOMOS (NO SETA)",'DATOS PEST12'!$C:$C,"UNION EUROPEA")</f>
        <v>112.73684210526314</v>
      </c>
      <c r="R100" s="62">
        <f>SUMIFS('DATOS PEST12'!$E:$E,'DATOS PEST12'!$A:$A,INDICE!$C$13,'DATOS PEST12'!$D:$D,'6. RETA (No Seta) Prov-SECCION'!R$11,'DATOS PEST12'!$B:$B,'6. RETA (No Seta) Prov-SECCION'!$A100,'DATOS PEST12'!$F:$F,"R.E.AUTONOMOS (NO SETA)",'DATOS PEST12'!$C:$C,"UNION EUROPEA")</f>
        <v>0</v>
      </c>
      <c r="S100" s="62">
        <f>SUMIFS('DATOS PEST12'!$E:$E,'DATOS PEST12'!$A:$A,INDICE!$C$13,'DATOS PEST12'!$D:$D,'6. RETA (No Seta) Prov-SECCION'!S$11,'DATOS PEST12'!$B:$B,'6. RETA (No Seta) Prov-SECCION'!$A100,'DATOS PEST12'!$F:$F,"R.E.AUTONOMOS (NO SETA)",'DATOS PEST12'!$C:$C,"UNION EUROPEA")</f>
        <v>121.10526315789471</v>
      </c>
      <c r="T100" s="62">
        <f>SUMIFS('DATOS PEST12'!$E:$E,'DATOS PEST12'!$A:$A,INDICE!$C$13,'DATOS PEST12'!$D:$D,'6. RETA (No Seta) Prov-SECCION'!T$11,'DATOS PEST12'!$B:$B,'6. RETA (No Seta) Prov-SECCION'!$A100,'DATOS PEST12'!$F:$F,"R.E.AUTONOMOS (NO SETA)",'DATOS PEST12'!$C:$C,"UNION EUROPEA")</f>
        <v>58.894736842105289</v>
      </c>
      <c r="U100" s="62">
        <f>SUMIFS('DATOS PEST12'!$E:$E,'DATOS PEST12'!$A:$A,INDICE!$C$13,'DATOS PEST12'!$D:$D,'6. RETA (No Seta) Prov-SECCION'!U$11,'DATOS PEST12'!$B:$B,'6. RETA (No Seta) Prov-SECCION'!$A100,'DATOS PEST12'!$F:$F,"R.E.AUTONOMOS (NO SETA)",'DATOS PEST12'!$C:$C,"UNION EUROPEA")</f>
        <v>56.78947368421052</v>
      </c>
      <c r="V100" s="62">
        <f>SUMIFS('DATOS PEST12'!$E:$E,'DATOS PEST12'!$A:$A,INDICE!$C$13,'DATOS PEST12'!$D:$D,'6. RETA (No Seta) Prov-SECCION'!V$11,'DATOS PEST12'!$B:$B,'6. RETA (No Seta) Prov-SECCION'!$A100,'DATOS PEST12'!$F:$F,"R.E.AUTONOMOS (NO SETA)",'DATOS PEST12'!$C:$C,"UNION EUROPEA")</f>
        <v>72.947368421052644</v>
      </c>
      <c r="W100" s="62">
        <f>SUMIFS('DATOS PEST12'!$E:$E,'DATOS PEST12'!$A:$A,INDICE!$C$13,'DATOS PEST12'!$D:$D,'6. RETA (No Seta) Prov-SECCION'!W$11,'DATOS PEST12'!$B:$B,'6. RETA (No Seta) Prov-SECCION'!$A100,'DATOS PEST12'!$F:$F,"R.E.AUTONOMOS (NO SETA)",'DATOS PEST12'!$C:$C,"UNION EUROPEA")</f>
        <v>0</v>
      </c>
      <c r="X100" s="62">
        <f>SUMIFS('DATOS PEST12'!$E:$E,'DATOS PEST12'!$A:$A,INDICE!$C$13,'DATOS PEST12'!$D:$D,'6. RETA (No Seta) Prov-SECCION'!X$11,'DATOS PEST12'!$B:$B,'6. RETA (No Seta) Prov-SECCION'!$A100,'DATOS PEST12'!$F:$F,"R.E.AUTONOMOS (NO SETA)",'DATOS PEST12'!$C:$C,"UNION EUROPEA")</f>
        <v>0</v>
      </c>
      <c r="Y100" s="59">
        <f>SUMIFS('DATOS PEST12'!$E:$E,'DATOS PEST12'!$A:$A,INDICE!$C$13,'DATOS PEST12'!$D:$D,'6. RETA (No Seta) Prov-SECCION'!Y$11,'DATOS PEST12'!$B:$B,'6. RETA (No Seta) Prov-SECCION'!$A100,'DATOS PEST12'!$F:$F,"R.E.AUTONOMOS (NO SETA)",'DATOS PEST12'!$C:$C,"UNION EUROPEA")</f>
        <v>0</v>
      </c>
    </row>
    <row r="101" spans="1:25" ht="15.6" x14ac:dyDescent="0.3">
      <c r="A101" s="238" t="s">
        <v>38</v>
      </c>
      <c r="B101" s="239"/>
      <c r="C101" s="66">
        <f t="shared" ref="C101:Y101" si="32">SUM(C102:C104)</f>
        <v>4816.2631578947367</v>
      </c>
      <c r="D101" s="64">
        <f t="shared" si="32"/>
        <v>90.315789473684205</v>
      </c>
      <c r="E101" s="67">
        <f t="shared" si="32"/>
        <v>1.9999999999999991</v>
      </c>
      <c r="F101" s="67">
        <f t="shared" si="32"/>
        <v>202.15789473684208</v>
      </c>
      <c r="G101" s="67">
        <f t="shared" si="32"/>
        <v>0.99999999999999956</v>
      </c>
      <c r="H101" s="67">
        <f t="shared" si="32"/>
        <v>3.0000000000000004</v>
      </c>
      <c r="I101" s="67">
        <f t="shared" si="32"/>
        <v>1442.1052631578946</v>
      </c>
      <c r="J101" s="67">
        <f t="shared" si="32"/>
        <v>625.63157894736844</v>
      </c>
      <c r="K101" s="67">
        <f t="shared" si="32"/>
        <v>820.26315789473688</v>
      </c>
      <c r="L101" s="67">
        <f t="shared" si="32"/>
        <v>834.63157894736855</v>
      </c>
      <c r="M101" s="67">
        <f t="shared" si="32"/>
        <v>41.631578947368418</v>
      </c>
      <c r="N101" s="67">
        <f t="shared" si="32"/>
        <v>21.263157894736842</v>
      </c>
      <c r="O101" s="67">
        <f t="shared" si="32"/>
        <v>20.000000000000004</v>
      </c>
      <c r="P101" s="67">
        <f t="shared" si="32"/>
        <v>147.10526315789474</v>
      </c>
      <c r="Q101" s="67">
        <f t="shared" si="32"/>
        <v>174.36842105263162</v>
      </c>
      <c r="R101" s="67">
        <f t="shared" si="32"/>
        <v>1.9999999999999991</v>
      </c>
      <c r="S101" s="67">
        <f t="shared" si="32"/>
        <v>111.05263157894737</v>
      </c>
      <c r="T101" s="67">
        <f t="shared" si="32"/>
        <v>45.368421052631575</v>
      </c>
      <c r="U101" s="67">
        <f t="shared" si="32"/>
        <v>41.263157894736857</v>
      </c>
      <c r="V101" s="67">
        <f t="shared" si="32"/>
        <v>191.10526315789474</v>
      </c>
      <c r="W101" s="67">
        <f t="shared" si="32"/>
        <v>0</v>
      </c>
      <c r="X101" s="67">
        <f t="shared" si="32"/>
        <v>0</v>
      </c>
      <c r="Y101" s="66">
        <f t="shared" si="32"/>
        <v>0</v>
      </c>
    </row>
    <row r="102" spans="1:25" ht="15.6" x14ac:dyDescent="0.3">
      <c r="A102" s="12">
        <v>22</v>
      </c>
      <c r="B102" s="7" t="s">
        <v>11</v>
      </c>
      <c r="C102" s="59">
        <f t="shared" ref="C102:C104" si="33">SUM(D102:Y102)</f>
        <v>794.31578947368416</v>
      </c>
      <c r="D102" s="60">
        <f>SUMIFS('DATOS PEST12'!$E:$E,'DATOS PEST12'!$A:$A,INDICE!$C$13,'DATOS PEST12'!$D:$D,'6. RETA (No Seta) Prov-SECCION'!D$11,'DATOS PEST12'!$B:$B,'6. RETA (No Seta) Prov-SECCION'!$A102,'DATOS PEST12'!$F:$F,"R.E.AUTONOMOS (NO SETA)",'DATOS PEST12'!$C:$C,"UNION EUROPEA")</f>
        <v>36.052631578947363</v>
      </c>
      <c r="E102" s="62">
        <f>SUMIFS('DATOS PEST12'!$E:$E,'DATOS PEST12'!$A:$A,INDICE!$C$13,'DATOS PEST12'!$D:$D,'6. RETA (No Seta) Prov-SECCION'!E$11,'DATOS PEST12'!$B:$B,'6. RETA (No Seta) Prov-SECCION'!$A102,'DATOS PEST12'!$F:$F,"R.E.AUTONOMOS (NO SETA)",'DATOS PEST12'!$C:$C,"UNION EUROPEA")</f>
        <v>0.99999999999999956</v>
      </c>
      <c r="F102" s="62">
        <f>SUMIFS('DATOS PEST12'!$E:$E,'DATOS PEST12'!$A:$A,INDICE!$C$13,'DATOS PEST12'!$D:$D,'6. RETA (No Seta) Prov-SECCION'!F$11,'DATOS PEST12'!$B:$B,'6. RETA (No Seta) Prov-SECCION'!$A102,'DATOS PEST12'!$F:$F,"R.E.AUTONOMOS (NO SETA)",'DATOS PEST12'!$C:$C,"UNION EUROPEA")</f>
        <v>48.157894736842103</v>
      </c>
      <c r="G102" s="62">
        <f>SUMIFS('DATOS PEST12'!$E:$E,'DATOS PEST12'!$A:$A,INDICE!$C$13,'DATOS PEST12'!$D:$D,'6. RETA (No Seta) Prov-SECCION'!G$11,'DATOS PEST12'!$B:$B,'6. RETA (No Seta) Prov-SECCION'!$A102,'DATOS PEST12'!$F:$F,"R.E.AUTONOMOS (NO SETA)",'DATOS PEST12'!$C:$C,"UNION EUROPEA")</f>
        <v>0</v>
      </c>
      <c r="H102" s="62">
        <f>SUMIFS('DATOS PEST12'!$E:$E,'DATOS PEST12'!$A:$A,INDICE!$C$13,'DATOS PEST12'!$D:$D,'6. RETA (No Seta) Prov-SECCION'!H$11,'DATOS PEST12'!$B:$B,'6. RETA (No Seta) Prov-SECCION'!$A102,'DATOS PEST12'!$F:$F,"R.E.AUTONOMOS (NO SETA)",'DATOS PEST12'!$C:$C,"UNION EUROPEA")</f>
        <v>0</v>
      </c>
      <c r="I102" s="62">
        <f>SUMIFS('DATOS PEST12'!$E:$E,'DATOS PEST12'!$A:$A,INDICE!$C$13,'DATOS PEST12'!$D:$D,'6. RETA (No Seta) Prov-SECCION'!I$11,'DATOS PEST12'!$B:$B,'6. RETA (No Seta) Prov-SECCION'!$A102,'DATOS PEST12'!$F:$F,"R.E.AUTONOMOS (NO SETA)",'DATOS PEST12'!$C:$C,"UNION EUROPEA")</f>
        <v>167.15789473684205</v>
      </c>
      <c r="J102" s="62">
        <f>SUMIFS('DATOS PEST12'!$E:$E,'DATOS PEST12'!$A:$A,INDICE!$C$13,'DATOS PEST12'!$D:$D,'6. RETA (No Seta) Prov-SECCION'!J$11,'DATOS PEST12'!$B:$B,'6. RETA (No Seta) Prov-SECCION'!$A102,'DATOS PEST12'!$F:$F,"R.E.AUTONOMOS (NO SETA)",'DATOS PEST12'!$C:$C,"UNION EUROPEA")</f>
        <v>107.63157894736842</v>
      </c>
      <c r="K102" s="62">
        <f>SUMIFS('DATOS PEST12'!$E:$E,'DATOS PEST12'!$A:$A,INDICE!$C$13,'DATOS PEST12'!$D:$D,'6. RETA (No Seta) Prov-SECCION'!K$11,'DATOS PEST12'!$B:$B,'6. RETA (No Seta) Prov-SECCION'!$A102,'DATOS PEST12'!$F:$F,"R.E.AUTONOMOS (NO SETA)",'DATOS PEST12'!$C:$C,"UNION EUROPEA")</f>
        <v>80.000000000000014</v>
      </c>
      <c r="L102" s="62">
        <f>SUMIFS('DATOS PEST12'!$E:$E,'DATOS PEST12'!$A:$A,INDICE!$C$13,'DATOS PEST12'!$D:$D,'6. RETA (No Seta) Prov-SECCION'!L$11,'DATOS PEST12'!$B:$B,'6. RETA (No Seta) Prov-SECCION'!$A102,'DATOS PEST12'!$F:$F,"R.E.AUTONOMOS (NO SETA)",'DATOS PEST12'!$C:$C,"UNION EUROPEA")</f>
        <v>170.68421052631578</v>
      </c>
      <c r="M102" s="62">
        <f>SUMIFS('DATOS PEST12'!$E:$E,'DATOS PEST12'!$A:$A,INDICE!$C$13,'DATOS PEST12'!$D:$D,'6. RETA (No Seta) Prov-SECCION'!M$11,'DATOS PEST12'!$B:$B,'6. RETA (No Seta) Prov-SECCION'!$A102,'DATOS PEST12'!$F:$F,"R.E.AUTONOMOS (NO SETA)",'DATOS PEST12'!$C:$C,"UNION EUROPEA")</f>
        <v>5.0000000000000009</v>
      </c>
      <c r="N102" s="62">
        <f>SUMIFS('DATOS PEST12'!$E:$E,'DATOS PEST12'!$A:$A,INDICE!$C$13,'DATOS PEST12'!$D:$D,'6. RETA (No Seta) Prov-SECCION'!N$11,'DATOS PEST12'!$B:$B,'6. RETA (No Seta) Prov-SECCION'!$A102,'DATOS PEST12'!$F:$F,"R.E.AUTONOMOS (NO SETA)",'DATOS PEST12'!$C:$C,"UNION EUROPEA")</f>
        <v>3.3157894736842097</v>
      </c>
      <c r="O102" s="62">
        <f>SUMIFS('DATOS PEST12'!$E:$E,'DATOS PEST12'!$A:$A,INDICE!$C$13,'DATOS PEST12'!$D:$D,'6. RETA (No Seta) Prov-SECCION'!O$11,'DATOS PEST12'!$B:$B,'6. RETA (No Seta) Prov-SECCION'!$A102,'DATOS PEST12'!$F:$F,"R.E.AUTONOMOS (NO SETA)",'DATOS PEST12'!$C:$C,"UNION EUROPEA")</f>
        <v>1.9999999999999991</v>
      </c>
      <c r="P102" s="62">
        <f>SUMIFS('DATOS PEST12'!$E:$E,'DATOS PEST12'!$A:$A,INDICE!$C$13,'DATOS PEST12'!$D:$D,'6. RETA (No Seta) Prov-SECCION'!P$11,'DATOS PEST12'!$B:$B,'6. RETA (No Seta) Prov-SECCION'!$A102,'DATOS PEST12'!$F:$F,"R.E.AUTONOMOS (NO SETA)",'DATOS PEST12'!$C:$C,"UNION EUROPEA")</f>
        <v>34.473684210526315</v>
      </c>
      <c r="Q102" s="62">
        <f>SUMIFS('DATOS PEST12'!$E:$E,'DATOS PEST12'!$A:$A,INDICE!$C$13,'DATOS PEST12'!$D:$D,'6. RETA (No Seta) Prov-SECCION'!Q$11,'DATOS PEST12'!$B:$B,'6. RETA (No Seta) Prov-SECCION'!$A102,'DATOS PEST12'!$F:$F,"R.E.AUTONOMOS (NO SETA)",'DATOS PEST12'!$C:$C,"UNION EUROPEA")</f>
        <v>52</v>
      </c>
      <c r="R102" s="62">
        <f>SUMIFS('DATOS PEST12'!$E:$E,'DATOS PEST12'!$A:$A,INDICE!$C$13,'DATOS PEST12'!$D:$D,'6. RETA (No Seta) Prov-SECCION'!R$11,'DATOS PEST12'!$B:$B,'6. RETA (No Seta) Prov-SECCION'!$A102,'DATOS PEST12'!$F:$F,"R.E.AUTONOMOS (NO SETA)",'DATOS PEST12'!$C:$C,"UNION EUROPEA")</f>
        <v>0.99999999999999956</v>
      </c>
      <c r="S102" s="62">
        <f>SUMIFS('DATOS PEST12'!$E:$E,'DATOS PEST12'!$A:$A,INDICE!$C$13,'DATOS PEST12'!$D:$D,'6. RETA (No Seta) Prov-SECCION'!S$11,'DATOS PEST12'!$B:$B,'6. RETA (No Seta) Prov-SECCION'!$A102,'DATOS PEST12'!$F:$F,"R.E.AUTONOMOS (NO SETA)",'DATOS PEST12'!$C:$C,"UNION EUROPEA")</f>
        <v>35.578947368421055</v>
      </c>
      <c r="T102" s="62">
        <f>SUMIFS('DATOS PEST12'!$E:$E,'DATOS PEST12'!$A:$A,INDICE!$C$13,'DATOS PEST12'!$D:$D,'6. RETA (No Seta) Prov-SECCION'!T$11,'DATOS PEST12'!$B:$B,'6. RETA (No Seta) Prov-SECCION'!$A102,'DATOS PEST12'!$F:$F,"R.E.AUTONOMOS (NO SETA)",'DATOS PEST12'!$C:$C,"UNION EUROPEA")</f>
        <v>7.9999999999999964</v>
      </c>
      <c r="U102" s="62">
        <f>SUMIFS('DATOS PEST12'!$E:$E,'DATOS PEST12'!$A:$A,INDICE!$C$13,'DATOS PEST12'!$D:$D,'6. RETA (No Seta) Prov-SECCION'!U$11,'DATOS PEST12'!$B:$B,'6. RETA (No Seta) Prov-SECCION'!$A102,'DATOS PEST12'!$F:$F,"R.E.AUTONOMOS (NO SETA)",'DATOS PEST12'!$C:$C,"UNION EUROPEA")</f>
        <v>10.263157894736842</v>
      </c>
      <c r="V102" s="62">
        <f>SUMIFS('DATOS PEST12'!$E:$E,'DATOS PEST12'!$A:$A,INDICE!$C$13,'DATOS PEST12'!$D:$D,'6. RETA (No Seta) Prov-SECCION'!V$11,'DATOS PEST12'!$B:$B,'6. RETA (No Seta) Prov-SECCION'!$A102,'DATOS PEST12'!$F:$F,"R.E.AUTONOMOS (NO SETA)",'DATOS PEST12'!$C:$C,"UNION EUROPEA")</f>
        <v>31.999999999999986</v>
      </c>
      <c r="W102" s="62">
        <f>SUMIFS('DATOS PEST12'!$E:$E,'DATOS PEST12'!$A:$A,INDICE!$C$13,'DATOS PEST12'!$D:$D,'6. RETA (No Seta) Prov-SECCION'!W$11,'DATOS PEST12'!$B:$B,'6. RETA (No Seta) Prov-SECCION'!$A102,'DATOS PEST12'!$F:$F,"R.E.AUTONOMOS (NO SETA)",'DATOS PEST12'!$C:$C,"UNION EUROPEA")</f>
        <v>0</v>
      </c>
      <c r="X102" s="62">
        <f>SUMIFS('DATOS PEST12'!$E:$E,'DATOS PEST12'!$A:$A,INDICE!$C$13,'DATOS PEST12'!$D:$D,'6. RETA (No Seta) Prov-SECCION'!X$11,'DATOS PEST12'!$B:$B,'6. RETA (No Seta) Prov-SECCION'!$A102,'DATOS PEST12'!$F:$F,"R.E.AUTONOMOS (NO SETA)",'DATOS PEST12'!$C:$C,"UNION EUROPEA")</f>
        <v>0</v>
      </c>
      <c r="Y102" s="59">
        <f>SUMIFS('DATOS PEST12'!$E:$E,'DATOS PEST12'!$A:$A,INDICE!$C$13,'DATOS PEST12'!$D:$D,'6. RETA (No Seta) Prov-SECCION'!Y$11,'DATOS PEST12'!$B:$B,'6. RETA (No Seta) Prov-SECCION'!$A102,'DATOS PEST12'!$F:$F,"R.E.AUTONOMOS (NO SETA)",'DATOS PEST12'!$C:$C,"UNION EUROPEA")</f>
        <v>0</v>
      </c>
    </row>
    <row r="103" spans="1:25" ht="15.6" x14ac:dyDescent="0.3">
      <c r="A103" s="1">
        <v>44</v>
      </c>
      <c r="B103" s="9" t="s">
        <v>26</v>
      </c>
      <c r="C103" s="59">
        <f t="shared" si="33"/>
        <v>479.73684210526324</v>
      </c>
      <c r="D103" s="60">
        <f>SUMIFS('DATOS PEST12'!$E:$E,'DATOS PEST12'!$A:$A,INDICE!$C$13,'DATOS PEST12'!$D:$D,'6. RETA (No Seta) Prov-SECCION'!D$11,'DATOS PEST12'!$B:$B,'6. RETA (No Seta) Prov-SECCION'!$A103,'DATOS PEST12'!$F:$F,"R.E.AUTONOMOS (NO SETA)",'DATOS PEST12'!$C:$C,"UNION EUROPEA")</f>
        <v>14.210526315789469</v>
      </c>
      <c r="E103" s="62">
        <f>SUMIFS('DATOS PEST12'!$E:$E,'DATOS PEST12'!$A:$A,INDICE!$C$13,'DATOS PEST12'!$D:$D,'6. RETA (No Seta) Prov-SECCION'!E$11,'DATOS PEST12'!$B:$B,'6. RETA (No Seta) Prov-SECCION'!$A103,'DATOS PEST12'!$F:$F,"R.E.AUTONOMOS (NO SETA)",'DATOS PEST12'!$C:$C,"UNION EUROPEA")</f>
        <v>0.99999999999999956</v>
      </c>
      <c r="F103" s="62">
        <f>SUMIFS('DATOS PEST12'!$E:$E,'DATOS PEST12'!$A:$A,INDICE!$C$13,'DATOS PEST12'!$D:$D,'6. RETA (No Seta) Prov-SECCION'!F$11,'DATOS PEST12'!$B:$B,'6. RETA (No Seta) Prov-SECCION'!$A103,'DATOS PEST12'!$F:$F,"R.E.AUTONOMOS (NO SETA)",'DATOS PEST12'!$C:$C,"UNION EUROPEA")</f>
        <v>32.052631578947363</v>
      </c>
      <c r="G103" s="62">
        <f>SUMIFS('DATOS PEST12'!$E:$E,'DATOS PEST12'!$A:$A,INDICE!$C$13,'DATOS PEST12'!$D:$D,'6. RETA (No Seta) Prov-SECCION'!G$11,'DATOS PEST12'!$B:$B,'6. RETA (No Seta) Prov-SECCION'!$A103,'DATOS PEST12'!$F:$F,"R.E.AUTONOMOS (NO SETA)",'DATOS PEST12'!$C:$C,"UNION EUROPEA")</f>
        <v>0</v>
      </c>
      <c r="H103" s="62">
        <f>SUMIFS('DATOS PEST12'!$E:$E,'DATOS PEST12'!$A:$A,INDICE!$C$13,'DATOS PEST12'!$D:$D,'6. RETA (No Seta) Prov-SECCION'!H$11,'DATOS PEST12'!$B:$B,'6. RETA (No Seta) Prov-SECCION'!$A103,'DATOS PEST12'!$F:$F,"R.E.AUTONOMOS (NO SETA)",'DATOS PEST12'!$C:$C,"UNION EUROPEA")</f>
        <v>0</v>
      </c>
      <c r="I103" s="62">
        <f>SUMIFS('DATOS PEST12'!$E:$E,'DATOS PEST12'!$A:$A,INDICE!$C$13,'DATOS PEST12'!$D:$D,'6. RETA (No Seta) Prov-SECCION'!I$11,'DATOS PEST12'!$B:$B,'6. RETA (No Seta) Prov-SECCION'!$A103,'DATOS PEST12'!$F:$F,"R.E.AUTONOMOS (NO SETA)",'DATOS PEST12'!$C:$C,"UNION EUROPEA")</f>
        <v>102.05263157894737</v>
      </c>
      <c r="J103" s="62">
        <f>SUMIFS('DATOS PEST12'!$E:$E,'DATOS PEST12'!$A:$A,INDICE!$C$13,'DATOS PEST12'!$D:$D,'6. RETA (No Seta) Prov-SECCION'!J$11,'DATOS PEST12'!$B:$B,'6. RETA (No Seta) Prov-SECCION'!$A103,'DATOS PEST12'!$F:$F,"R.E.AUTONOMOS (NO SETA)",'DATOS PEST12'!$C:$C,"UNION EUROPEA")</f>
        <v>44.999999999999986</v>
      </c>
      <c r="K103" s="62">
        <f>SUMIFS('DATOS PEST12'!$E:$E,'DATOS PEST12'!$A:$A,INDICE!$C$13,'DATOS PEST12'!$D:$D,'6. RETA (No Seta) Prov-SECCION'!K$11,'DATOS PEST12'!$B:$B,'6. RETA (No Seta) Prov-SECCION'!$A103,'DATOS PEST12'!$F:$F,"R.E.AUTONOMOS (NO SETA)",'DATOS PEST12'!$C:$C,"UNION EUROPEA")</f>
        <v>62.894736842105281</v>
      </c>
      <c r="L103" s="62">
        <f>SUMIFS('DATOS PEST12'!$E:$E,'DATOS PEST12'!$A:$A,INDICE!$C$13,'DATOS PEST12'!$D:$D,'6. RETA (No Seta) Prov-SECCION'!L$11,'DATOS PEST12'!$B:$B,'6. RETA (No Seta) Prov-SECCION'!$A103,'DATOS PEST12'!$F:$F,"R.E.AUTONOMOS (NO SETA)",'DATOS PEST12'!$C:$C,"UNION EUROPEA")</f>
        <v>156.52631578947376</v>
      </c>
      <c r="M103" s="62">
        <f>SUMIFS('DATOS PEST12'!$E:$E,'DATOS PEST12'!$A:$A,INDICE!$C$13,'DATOS PEST12'!$D:$D,'6. RETA (No Seta) Prov-SECCION'!M$11,'DATOS PEST12'!$B:$B,'6. RETA (No Seta) Prov-SECCION'!$A103,'DATOS PEST12'!$F:$F,"R.E.AUTONOMOS (NO SETA)",'DATOS PEST12'!$C:$C,"UNION EUROPEA")</f>
        <v>0.99999999999999956</v>
      </c>
      <c r="N103" s="62">
        <f>SUMIFS('DATOS PEST12'!$E:$E,'DATOS PEST12'!$A:$A,INDICE!$C$13,'DATOS PEST12'!$D:$D,'6. RETA (No Seta) Prov-SECCION'!N$11,'DATOS PEST12'!$B:$B,'6. RETA (No Seta) Prov-SECCION'!$A103,'DATOS PEST12'!$F:$F,"R.E.AUTONOMOS (NO SETA)",'DATOS PEST12'!$C:$C,"UNION EUROPEA")</f>
        <v>0.99999999999999956</v>
      </c>
      <c r="O103" s="62">
        <f>SUMIFS('DATOS PEST12'!$E:$E,'DATOS PEST12'!$A:$A,INDICE!$C$13,'DATOS PEST12'!$D:$D,'6. RETA (No Seta) Prov-SECCION'!O$11,'DATOS PEST12'!$B:$B,'6. RETA (No Seta) Prov-SECCION'!$A103,'DATOS PEST12'!$F:$F,"R.E.AUTONOMOS (NO SETA)",'DATOS PEST12'!$C:$C,"UNION EUROPEA")</f>
        <v>0.99999999999999956</v>
      </c>
      <c r="P103" s="62">
        <f>SUMIFS('DATOS PEST12'!$E:$E,'DATOS PEST12'!$A:$A,INDICE!$C$13,'DATOS PEST12'!$D:$D,'6. RETA (No Seta) Prov-SECCION'!P$11,'DATOS PEST12'!$B:$B,'6. RETA (No Seta) Prov-SECCION'!$A103,'DATOS PEST12'!$F:$F,"R.E.AUTONOMOS (NO SETA)",'DATOS PEST12'!$C:$C,"UNION EUROPEA")</f>
        <v>5.0000000000000009</v>
      </c>
      <c r="Q103" s="62">
        <f>SUMIFS('DATOS PEST12'!$E:$E,'DATOS PEST12'!$A:$A,INDICE!$C$13,'DATOS PEST12'!$D:$D,'6. RETA (No Seta) Prov-SECCION'!Q$11,'DATOS PEST12'!$B:$B,'6. RETA (No Seta) Prov-SECCION'!$A103,'DATOS PEST12'!$F:$F,"R.E.AUTONOMOS (NO SETA)",'DATOS PEST12'!$C:$C,"UNION EUROPEA")</f>
        <v>20.999999999999996</v>
      </c>
      <c r="R103" s="62">
        <f>SUMIFS('DATOS PEST12'!$E:$E,'DATOS PEST12'!$A:$A,INDICE!$C$13,'DATOS PEST12'!$D:$D,'6. RETA (No Seta) Prov-SECCION'!R$11,'DATOS PEST12'!$B:$B,'6. RETA (No Seta) Prov-SECCION'!$A103,'DATOS PEST12'!$F:$F,"R.E.AUTONOMOS (NO SETA)",'DATOS PEST12'!$C:$C,"UNION EUROPEA")</f>
        <v>0</v>
      </c>
      <c r="S103" s="62">
        <f>SUMIFS('DATOS PEST12'!$E:$E,'DATOS PEST12'!$A:$A,INDICE!$C$13,'DATOS PEST12'!$D:$D,'6. RETA (No Seta) Prov-SECCION'!S$11,'DATOS PEST12'!$B:$B,'6. RETA (No Seta) Prov-SECCION'!$A103,'DATOS PEST12'!$F:$F,"R.E.AUTONOMOS (NO SETA)",'DATOS PEST12'!$C:$C,"UNION EUROPEA")</f>
        <v>6.0000000000000009</v>
      </c>
      <c r="T103" s="62">
        <f>SUMIFS('DATOS PEST12'!$E:$E,'DATOS PEST12'!$A:$A,INDICE!$C$13,'DATOS PEST12'!$D:$D,'6. RETA (No Seta) Prov-SECCION'!T$11,'DATOS PEST12'!$B:$B,'6. RETA (No Seta) Prov-SECCION'!$A103,'DATOS PEST12'!$F:$F,"R.E.AUTONOMOS (NO SETA)",'DATOS PEST12'!$C:$C,"UNION EUROPEA")</f>
        <v>3.9999999999999982</v>
      </c>
      <c r="U103" s="62">
        <f>SUMIFS('DATOS PEST12'!$E:$E,'DATOS PEST12'!$A:$A,INDICE!$C$13,'DATOS PEST12'!$D:$D,'6. RETA (No Seta) Prov-SECCION'!U$11,'DATOS PEST12'!$B:$B,'6. RETA (No Seta) Prov-SECCION'!$A103,'DATOS PEST12'!$F:$F,"R.E.AUTONOMOS (NO SETA)",'DATOS PEST12'!$C:$C,"UNION EUROPEA")</f>
        <v>6.0000000000000009</v>
      </c>
      <c r="V103" s="62">
        <f>SUMIFS('DATOS PEST12'!$E:$E,'DATOS PEST12'!$A:$A,INDICE!$C$13,'DATOS PEST12'!$D:$D,'6. RETA (No Seta) Prov-SECCION'!V$11,'DATOS PEST12'!$B:$B,'6. RETA (No Seta) Prov-SECCION'!$A103,'DATOS PEST12'!$F:$F,"R.E.AUTONOMOS (NO SETA)",'DATOS PEST12'!$C:$C,"UNION EUROPEA")</f>
        <v>20.999999999999996</v>
      </c>
      <c r="W103" s="62">
        <f>SUMIFS('DATOS PEST12'!$E:$E,'DATOS PEST12'!$A:$A,INDICE!$C$13,'DATOS PEST12'!$D:$D,'6. RETA (No Seta) Prov-SECCION'!W$11,'DATOS PEST12'!$B:$B,'6. RETA (No Seta) Prov-SECCION'!$A103,'DATOS PEST12'!$F:$F,"R.E.AUTONOMOS (NO SETA)",'DATOS PEST12'!$C:$C,"UNION EUROPEA")</f>
        <v>0</v>
      </c>
      <c r="X103" s="62">
        <f>SUMIFS('DATOS PEST12'!$E:$E,'DATOS PEST12'!$A:$A,INDICE!$C$13,'DATOS PEST12'!$D:$D,'6. RETA (No Seta) Prov-SECCION'!X$11,'DATOS PEST12'!$B:$B,'6. RETA (No Seta) Prov-SECCION'!$A103,'DATOS PEST12'!$F:$F,"R.E.AUTONOMOS (NO SETA)",'DATOS PEST12'!$C:$C,"UNION EUROPEA")</f>
        <v>0</v>
      </c>
      <c r="Y103" s="59">
        <f>SUMIFS('DATOS PEST12'!$E:$E,'DATOS PEST12'!$A:$A,INDICE!$C$13,'DATOS PEST12'!$D:$D,'6. RETA (No Seta) Prov-SECCION'!Y$11,'DATOS PEST12'!$B:$B,'6. RETA (No Seta) Prov-SECCION'!$A103,'DATOS PEST12'!$F:$F,"R.E.AUTONOMOS (NO SETA)",'DATOS PEST12'!$C:$C,"UNION EUROPEA")</f>
        <v>0</v>
      </c>
    </row>
    <row r="104" spans="1:25" ht="15.6" x14ac:dyDescent="0.3">
      <c r="A104" s="13">
        <v>50</v>
      </c>
      <c r="B104" s="11" t="s">
        <v>31</v>
      </c>
      <c r="C104" s="59">
        <f t="shared" si="33"/>
        <v>3542.2105263157891</v>
      </c>
      <c r="D104" s="60">
        <f>SUMIFS('DATOS PEST12'!$E:$E,'DATOS PEST12'!$A:$A,INDICE!$C$13,'DATOS PEST12'!$D:$D,'6. RETA (No Seta) Prov-SECCION'!D$11,'DATOS PEST12'!$B:$B,'6. RETA (No Seta) Prov-SECCION'!$A104,'DATOS PEST12'!$F:$F,"R.E.AUTONOMOS (NO SETA)",'DATOS PEST12'!$C:$C,"UNION EUROPEA")</f>
        <v>40.05263157894737</v>
      </c>
      <c r="E104" s="62">
        <f>SUMIFS('DATOS PEST12'!$E:$E,'DATOS PEST12'!$A:$A,INDICE!$C$13,'DATOS PEST12'!$D:$D,'6. RETA (No Seta) Prov-SECCION'!E$11,'DATOS PEST12'!$B:$B,'6. RETA (No Seta) Prov-SECCION'!$A104,'DATOS PEST12'!$F:$F,"R.E.AUTONOMOS (NO SETA)",'DATOS PEST12'!$C:$C,"UNION EUROPEA")</f>
        <v>0</v>
      </c>
      <c r="F104" s="62">
        <f>SUMIFS('DATOS PEST12'!$E:$E,'DATOS PEST12'!$A:$A,INDICE!$C$13,'DATOS PEST12'!$D:$D,'6. RETA (No Seta) Prov-SECCION'!F$11,'DATOS PEST12'!$B:$B,'6. RETA (No Seta) Prov-SECCION'!$A104,'DATOS PEST12'!$F:$F,"R.E.AUTONOMOS (NO SETA)",'DATOS PEST12'!$C:$C,"UNION EUROPEA")</f>
        <v>121.9473684210526</v>
      </c>
      <c r="G104" s="62">
        <f>SUMIFS('DATOS PEST12'!$E:$E,'DATOS PEST12'!$A:$A,INDICE!$C$13,'DATOS PEST12'!$D:$D,'6. RETA (No Seta) Prov-SECCION'!G$11,'DATOS PEST12'!$B:$B,'6. RETA (No Seta) Prov-SECCION'!$A104,'DATOS PEST12'!$F:$F,"R.E.AUTONOMOS (NO SETA)",'DATOS PEST12'!$C:$C,"UNION EUROPEA")</f>
        <v>0.99999999999999956</v>
      </c>
      <c r="H104" s="62">
        <f>SUMIFS('DATOS PEST12'!$E:$E,'DATOS PEST12'!$A:$A,INDICE!$C$13,'DATOS PEST12'!$D:$D,'6. RETA (No Seta) Prov-SECCION'!H$11,'DATOS PEST12'!$B:$B,'6. RETA (No Seta) Prov-SECCION'!$A104,'DATOS PEST12'!$F:$F,"R.E.AUTONOMOS (NO SETA)",'DATOS PEST12'!$C:$C,"UNION EUROPEA")</f>
        <v>3.0000000000000004</v>
      </c>
      <c r="I104" s="62">
        <f>SUMIFS('DATOS PEST12'!$E:$E,'DATOS PEST12'!$A:$A,INDICE!$C$13,'DATOS PEST12'!$D:$D,'6. RETA (No Seta) Prov-SECCION'!I$11,'DATOS PEST12'!$B:$B,'6. RETA (No Seta) Prov-SECCION'!$A104,'DATOS PEST12'!$F:$F,"R.E.AUTONOMOS (NO SETA)",'DATOS PEST12'!$C:$C,"UNION EUROPEA")</f>
        <v>1172.8947368421052</v>
      </c>
      <c r="J104" s="62">
        <f>SUMIFS('DATOS PEST12'!$E:$E,'DATOS PEST12'!$A:$A,INDICE!$C$13,'DATOS PEST12'!$D:$D,'6. RETA (No Seta) Prov-SECCION'!J$11,'DATOS PEST12'!$B:$B,'6. RETA (No Seta) Prov-SECCION'!$A104,'DATOS PEST12'!$F:$F,"R.E.AUTONOMOS (NO SETA)",'DATOS PEST12'!$C:$C,"UNION EUROPEA")</f>
        <v>473</v>
      </c>
      <c r="K104" s="62">
        <f>SUMIFS('DATOS PEST12'!$E:$E,'DATOS PEST12'!$A:$A,INDICE!$C$13,'DATOS PEST12'!$D:$D,'6. RETA (No Seta) Prov-SECCION'!K$11,'DATOS PEST12'!$B:$B,'6. RETA (No Seta) Prov-SECCION'!$A104,'DATOS PEST12'!$F:$F,"R.E.AUTONOMOS (NO SETA)",'DATOS PEST12'!$C:$C,"UNION EUROPEA")</f>
        <v>677.36842105263156</v>
      </c>
      <c r="L104" s="62">
        <f>SUMIFS('DATOS PEST12'!$E:$E,'DATOS PEST12'!$A:$A,INDICE!$C$13,'DATOS PEST12'!$D:$D,'6. RETA (No Seta) Prov-SECCION'!L$11,'DATOS PEST12'!$B:$B,'6. RETA (No Seta) Prov-SECCION'!$A104,'DATOS PEST12'!$F:$F,"R.E.AUTONOMOS (NO SETA)",'DATOS PEST12'!$C:$C,"UNION EUROPEA")</f>
        <v>507.42105263157902</v>
      </c>
      <c r="M104" s="62">
        <f>SUMIFS('DATOS PEST12'!$E:$E,'DATOS PEST12'!$A:$A,INDICE!$C$13,'DATOS PEST12'!$D:$D,'6. RETA (No Seta) Prov-SECCION'!M$11,'DATOS PEST12'!$B:$B,'6. RETA (No Seta) Prov-SECCION'!$A104,'DATOS PEST12'!$F:$F,"R.E.AUTONOMOS (NO SETA)",'DATOS PEST12'!$C:$C,"UNION EUROPEA")</f>
        <v>35.631578947368418</v>
      </c>
      <c r="N104" s="62">
        <f>SUMIFS('DATOS PEST12'!$E:$E,'DATOS PEST12'!$A:$A,INDICE!$C$13,'DATOS PEST12'!$D:$D,'6. RETA (No Seta) Prov-SECCION'!N$11,'DATOS PEST12'!$B:$B,'6. RETA (No Seta) Prov-SECCION'!$A104,'DATOS PEST12'!$F:$F,"R.E.AUTONOMOS (NO SETA)",'DATOS PEST12'!$C:$C,"UNION EUROPEA")</f>
        <v>16.947368421052634</v>
      </c>
      <c r="O104" s="62">
        <f>SUMIFS('DATOS PEST12'!$E:$E,'DATOS PEST12'!$A:$A,INDICE!$C$13,'DATOS PEST12'!$D:$D,'6. RETA (No Seta) Prov-SECCION'!O$11,'DATOS PEST12'!$B:$B,'6. RETA (No Seta) Prov-SECCION'!$A104,'DATOS PEST12'!$F:$F,"R.E.AUTONOMOS (NO SETA)",'DATOS PEST12'!$C:$C,"UNION EUROPEA")</f>
        <v>17.000000000000004</v>
      </c>
      <c r="P104" s="62">
        <f>SUMIFS('DATOS PEST12'!$E:$E,'DATOS PEST12'!$A:$A,INDICE!$C$13,'DATOS PEST12'!$D:$D,'6. RETA (No Seta) Prov-SECCION'!P$11,'DATOS PEST12'!$B:$B,'6. RETA (No Seta) Prov-SECCION'!$A104,'DATOS PEST12'!$F:$F,"R.E.AUTONOMOS (NO SETA)",'DATOS PEST12'!$C:$C,"UNION EUROPEA")</f>
        <v>107.63157894736844</v>
      </c>
      <c r="Q104" s="62">
        <f>SUMIFS('DATOS PEST12'!$E:$E,'DATOS PEST12'!$A:$A,INDICE!$C$13,'DATOS PEST12'!$D:$D,'6. RETA (No Seta) Prov-SECCION'!Q$11,'DATOS PEST12'!$B:$B,'6. RETA (No Seta) Prov-SECCION'!$A104,'DATOS PEST12'!$F:$F,"R.E.AUTONOMOS (NO SETA)",'DATOS PEST12'!$C:$C,"UNION EUROPEA")</f>
        <v>101.3684210526316</v>
      </c>
      <c r="R104" s="62">
        <f>SUMIFS('DATOS PEST12'!$E:$E,'DATOS PEST12'!$A:$A,INDICE!$C$13,'DATOS PEST12'!$D:$D,'6. RETA (No Seta) Prov-SECCION'!R$11,'DATOS PEST12'!$B:$B,'6. RETA (No Seta) Prov-SECCION'!$A104,'DATOS PEST12'!$F:$F,"R.E.AUTONOMOS (NO SETA)",'DATOS PEST12'!$C:$C,"UNION EUROPEA")</f>
        <v>0.99999999999999956</v>
      </c>
      <c r="S104" s="62">
        <f>SUMIFS('DATOS PEST12'!$E:$E,'DATOS PEST12'!$A:$A,INDICE!$C$13,'DATOS PEST12'!$D:$D,'6. RETA (No Seta) Prov-SECCION'!S$11,'DATOS PEST12'!$B:$B,'6. RETA (No Seta) Prov-SECCION'!$A104,'DATOS PEST12'!$F:$F,"R.E.AUTONOMOS (NO SETA)",'DATOS PEST12'!$C:$C,"UNION EUROPEA")</f>
        <v>69.473684210526315</v>
      </c>
      <c r="T104" s="62">
        <f>SUMIFS('DATOS PEST12'!$E:$E,'DATOS PEST12'!$A:$A,INDICE!$C$13,'DATOS PEST12'!$D:$D,'6. RETA (No Seta) Prov-SECCION'!T$11,'DATOS PEST12'!$B:$B,'6. RETA (No Seta) Prov-SECCION'!$A104,'DATOS PEST12'!$F:$F,"R.E.AUTONOMOS (NO SETA)",'DATOS PEST12'!$C:$C,"UNION EUROPEA")</f>
        <v>33.368421052631582</v>
      </c>
      <c r="U104" s="62">
        <f>SUMIFS('DATOS PEST12'!$E:$E,'DATOS PEST12'!$A:$A,INDICE!$C$13,'DATOS PEST12'!$D:$D,'6. RETA (No Seta) Prov-SECCION'!U$11,'DATOS PEST12'!$B:$B,'6. RETA (No Seta) Prov-SECCION'!$A104,'DATOS PEST12'!$F:$F,"R.E.AUTONOMOS (NO SETA)",'DATOS PEST12'!$C:$C,"UNION EUROPEA")</f>
        <v>25.000000000000014</v>
      </c>
      <c r="V104" s="62">
        <f>SUMIFS('DATOS PEST12'!$E:$E,'DATOS PEST12'!$A:$A,INDICE!$C$13,'DATOS PEST12'!$D:$D,'6. RETA (No Seta) Prov-SECCION'!V$11,'DATOS PEST12'!$B:$B,'6. RETA (No Seta) Prov-SECCION'!$A104,'DATOS PEST12'!$F:$F,"R.E.AUTONOMOS (NO SETA)",'DATOS PEST12'!$C:$C,"UNION EUROPEA")</f>
        <v>138.10526315789474</v>
      </c>
      <c r="W104" s="62">
        <f>SUMIFS('DATOS PEST12'!$E:$E,'DATOS PEST12'!$A:$A,INDICE!$C$13,'DATOS PEST12'!$D:$D,'6. RETA (No Seta) Prov-SECCION'!W$11,'DATOS PEST12'!$B:$B,'6. RETA (No Seta) Prov-SECCION'!$A104,'DATOS PEST12'!$F:$F,"R.E.AUTONOMOS (NO SETA)",'DATOS PEST12'!$C:$C,"UNION EUROPEA")</f>
        <v>0</v>
      </c>
      <c r="X104" s="62">
        <f>SUMIFS('DATOS PEST12'!$E:$E,'DATOS PEST12'!$A:$A,INDICE!$C$13,'DATOS PEST12'!$D:$D,'6. RETA (No Seta) Prov-SECCION'!X$11,'DATOS PEST12'!$B:$B,'6. RETA (No Seta) Prov-SECCION'!$A104,'DATOS PEST12'!$F:$F,"R.E.AUTONOMOS (NO SETA)",'DATOS PEST12'!$C:$C,"UNION EUROPEA")</f>
        <v>0</v>
      </c>
      <c r="Y104" s="59">
        <f>SUMIFS('DATOS PEST12'!$E:$E,'DATOS PEST12'!$A:$A,INDICE!$C$13,'DATOS PEST12'!$D:$D,'6. RETA (No Seta) Prov-SECCION'!Y$11,'DATOS PEST12'!$B:$B,'6. RETA (No Seta) Prov-SECCION'!$A104,'DATOS PEST12'!$F:$F,"R.E.AUTONOMOS (NO SETA)",'DATOS PEST12'!$C:$C,"UNION EUROPEA")</f>
        <v>0</v>
      </c>
    </row>
    <row r="105" spans="1:25" ht="15.6" x14ac:dyDescent="0.3">
      <c r="A105" s="238" t="s">
        <v>181</v>
      </c>
      <c r="B105" s="239"/>
      <c r="C105" s="66">
        <f t="shared" ref="C105:Y105" si="34">C106</f>
        <v>1264.7368421052633</v>
      </c>
      <c r="D105" s="64">
        <f t="shared" si="34"/>
        <v>19.578947368421055</v>
      </c>
      <c r="E105" s="67">
        <f t="shared" si="34"/>
        <v>0.99999999999999956</v>
      </c>
      <c r="F105" s="67">
        <f t="shared" si="34"/>
        <v>41.999999999999993</v>
      </c>
      <c r="G105" s="67">
        <f t="shared" si="34"/>
        <v>0</v>
      </c>
      <c r="H105" s="67">
        <f t="shared" si="34"/>
        <v>0</v>
      </c>
      <c r="I105" s="67">
        <f t="shared" si="34"/>
        <v>342.78947368421052</v>
      </c>
      <c r="J105" s="67">
        <f t="shared" si="34"/>
        <v>150.4736842105263</v>
      </c>
      <c r="K105" s="67">
        <f t="shared" si="34"/>
        <v>64.263157894736821</v>
      </c>
      <c r="L105" s="67">
        <f t="shared" si="34"/>
        <v>242.4210526315789</v>
      </c>
      <c r="M105" s="67">
        <f t="shared" si="34"/>
        <v>47.263157894736835</v>
      </c>
      <c r="N105" s="67">
        <f t="shared" si="34"/>
        <v>5.6315789473684239</v>
      </c>
      <c r="O105" s="67">
        <f t="shared" si="34"/>
        <v>13</v>
      </c>
      <c r="P105" s="67">
        <f t="shared" si="34"/>
        <v>109.31578947368416</v>
      </c>
      <c r="Q105" s="67">
        <f t="shared" si="34"/>
        <v>55.157894736842103</v>
      </c>
      <c r="R105" s="67">
        <f t="shared" si="34"/>
        <v>0</v>
      </c>
      <c r="S105" s="67">
        <f t="shared" si="34"/>
        <v>59.052631578947391</v>
      </c>
      <c r="T105" s="67">
        <f t="shared" si="34"/>
        <v>26.26315789473685</v>
      </c>
      <c r="U105" s="67">
        <f t="shared" si="34"/>
        <v>29.000000000000011</v>
      </c>
      <c r="V105" s="67">
        <f t="shared" si="34"/>
        <v>57.526315789473692</v>
      </c>
      <c r="W105" s="67">
        <f t="shared" si="34"/>
        <v>0</v>
      </c>
      <c r="X105" s="67">
        <f t="shared" si="34"/>
        <v>0</v>
      </c>
      <c r="Y105" s="66">
        <f t="shared" si="34"/>
        <v>0</v>
      </c>
    </row>
    <row r="106" spans="1:25" ht="15.6" x14ac:dyDescent="0.3">
      <c r="A106" s="14">
        <v>33</v>
      </c>
      <c r="B106" s="15" t="s">
        <v>18</v>
      </c>
      <c r="C106" s="59">
        <f>SUM(D106:Y106)</f>
        <v>1264.7368421052633</v>
      </c>
      <c r="D106" s="60">
        <f>SUMIFS('DATOS PEST12'!$E:$E,'DATOS PEST12'!$A:$A,INDICE!$C$13,'DATOS PEST12'!$D:$D,'6. RETA (No Seta) Prov-SECCION'!D$11,'DATOS PEST12'!$B:$B,'6. RETA (No Seta) Prov-SECCION'!$A106,'DATOS PEST12'!$F:$F,"R.E.AUTONOMOS (NO SETA)",'DATOS PEST12'!$C:$C,"UNION EUROPEA")</f>
        <v>19.578947368421055</v>
      </c>
      <c r="E106" s="62">
        <f>SUMIFS('DATOS PEST12'!$E:$E,'DATOS PEST12'!$A:$A,INDICE!$C$13,'DATOS PEST12'!$D:$D,'6. RETA (No Seta) Prov-SECCION'!E$11,'DATOS PEST12'!$B:$B,'6. RETA (No Seta) Prov-SECCION'!$A106,'DATOS PEST12'!$F:$F,"R.E.AUTONOMOS (NO SETA)",'DATOS PEST12'!$C:$C,"UNION EUROPEA")</f>
        <v>0.99999999999999956</v>
      </c>
      <c r="F106" s="62">
        <f>SUMIFS('DATOS PEST12'!$E:$E,'DATOS PEST12'!$A:$A,INDICE!$C$13,'DATOS PEST12'!$D:$D,'6. RETA (No Seta) Prov-SECCION'!F$11,'DATOS PEST12'!$B:$B,'6. RETA (No Seta) Prov-SECCION'!$A106,'DATOS PEST12'!$F:$F,"R.E.AUTONOMOS (NO SETA)",'DATOS PEST12'!$C:$C,"UNION EUROPEA")</f>
        <v>41.999999999999993</v>
      </c>
      <c r="G106" s="62">
        <f>SUMIFS('DATOS PEST12'!$E:$E,'DATOS PEST12'!$A:$A,INDICE!$C$13,'DATOS PEST12'!$D:$D,'6. RETA (No Seta) Prov-SECCION'!G$11,'DATOS PEST12'!$B:$B,'6. RETA (No Seta) Prov-SECCION'!$A106,'DATOS PEST12'!$F:$F,"R.E.AUTONOMOS (NO SETA)",'DATOS PEST12'!$C:$C,"UNION EUROPEA")</f>
        <v>0</v>
      </c>
      <c r="H106" s="62">
        <f>SUMIFS('DATOS PEST12'!$E:$E,'DATOS PEST12'!$A:$A,INDICE!$C$13,'DATOS PEST12'!$D:$D,'6. RETA (No Seta) Prov-SECCION'!H$11,'DATOS PEST12'!$B:$B,'6. RETA (No Seta) Prov-SECCION'!$A106,'DATOS PEST12'!$F:$F,"R.E.AUTONOMOS (NO SETA)",'DATOS PEST12'!$C:$C,"UNION EUROPEA")</f>
        <v>0</v>
      </c>
      <c r="I106" s="62">
        <f>SUMIFS('DATOS PEST12'!$E:$E,'DATOS PEST12'!$A:$A,INDICE!$C$13,'DATOS PEST12'!$D:$D,'6. RETA (No Seta) Prov-SECCION'!I$11,'DATOS PEST12'!$B:$B,'6. RETA (No Seta) Prov-SECCION'!$A106,'DATOS PEST12'!$F:$F,"R.E.AUTONOMOS (NO SETA)",'DATOS PEST12'!$C:$C,"UNION EUROPEA")</f>
        <v>342.78947368421052</v>
      </c>
      <c r="J106" s="62">
        <f>SUMIFS('DATOS PEST12'!$E:$E,'DATOS PEST12'!$A:$A,INDICE!$C$13,'DATOS PEST12'!$D:$D,'6. RETA (No Seta) Prov-SECCION'!J$11,'DATOS PEST12'!$B:$B,'6. RETA (No Seta) Prov-SECCION'!$A106,'DATOS PEST12'!$F:$F,"R.E.AUTONOMOS (NO SETA)",'DATOS PEST12'!$C:$C,"UNION EUROPEA")</f>
        <v>150.4736842105263</v>
      </c>
      <c r="K106" s="62">
        <f>SUMIFS('DATOS PEST12'!$E:$E,'DATOS PEST12'!$A:$A,INDICE!$C$13,'DATOS PEST12'!$D:$D,'6. RETA (No Seta) Prov-SECCION'!K$11,'DATOS PEST12'!$B:$B,'6. RETA (No Seta) Prov-SECCION'!$A106,'DATOS PEST12'!$F:$F,"R.E.AUTONOMOS (NO SETA)",'DATOS PEST12'!$C:$C,"UNION EUROPEA")</f>
        <v>64.263157894736821</v>
      </c>
      <c r="L106" s="62">
        <f>SUMIFS('DATOS PEST12'!$E:$E,'DATOS PEST12'!$A:$A,INDICE!$C$13,'DATOS PEST12'!$D:$D,'6. RETA (No Seta) Prov-SECCION'!L$11,'DATOS PEST12'!$B:$B,'6. RETA (No Seta) Prov-SECCION'!$A106,'DATOS PEST12'!$F:$F,"R.E.AUTONOMOS (NO SETA)",'DATOS PEST12'!$C:$C,"UNION EUROPEA")</f>
        <v>242.4210526315789</v>
      </c>
      <c r="M106" s="62">
        <f>SUMIFS('DATOS PEST12'!$E:$E,'DATOS PEST12'!$A:$A,INDICE!$C$13,'DATOS PEST12'!$D:$D,'6. RETA (No Seta) Prov-SECCION'!M$11,'DATOS PEST12'!$B:$B,'6. RETA (No Seta) Prov-SECCION'!$A106,'DATOS PEST12'!$F:$F,"R.E.AUTONOMOS (NO SETA)",'DATOS PEST12'!$C:$C,"UNION EUROPEA")</f>
        <v>47.263157894736835</v>
      </c>
      <c r="N106" s="62">
        <f>SUMIFS('DATOS PEST12'!$E:$E,'DATOS PEST12'!$A:$A,INDICE!$C$13,'DATOS PEST12'!$D:$D,'6. RETA (No Seta) Prov-SECCION'!N$11,'DATOS PEST12'!$B:$B,'6. RETA (No Seta) Prov-SECCION'!$A106,'DATOS PEST12'!$F:$F,"R.E.AUTONOMOS (NO SETA)",'DATOS PEST12'!$C:$C,"UNION EUROPEA")</f>
        <v>5.6315789473684239</v>
      </c>
      <c r="O106" s="62">
        <f>SUMIFS('DATOS PEST12'!$E:$E,'DATOS PEST12'!$A:$A,INDICE!$C$13,'DATOS PEST12'!$D:$D,'6. RETA (No Seta) Prov-SECCION'!O$11,'DATOS PEST12'!$B:$B,'6. RETA (No Seta) Prov-SECCION'!$A106,'DATOS PEST12'!$F:$F,"R.E.AUTONOMOS (NO SETA)",'DATOS PEST12'!$C:$C,"UNION EUROPEA")</f>
        <v>13</v>
      </c>
      <c r="P106" s="62">
        <f>SUMIFS('DATOS PEST12'!$E:$E,'DATOS PEST12'!$A:$A,INDICE!$C$13,'DATOS PEST12'!$D:$D,'6. RETA (No Seta) Prov-SECCION'!P$11,'DATOS PEST12'!$B:$B,'6. RETA (No Seta) Prov-SECCION'!$A106,'DATOS PEST12'!$F:$F,"R.E.AUTONOMOS (NO SETA)",'DATOS PEST12'!$C:$C,"UNION EUROPEA")</f>
        <v>109.31578947368416</v>
      </c>
      <c r="Q106" s="62">
        <f>SUMIFS('DATOS PEST12'!$E:$E,'DATOS PEST12'!$A:$A,INDICE!$C$13,'DATOS PEST12'!$D:$D,'6. RETA (No Seta) Prov-SECCION'!Q$11,'DATOS PEST12'!$B:$B,'6. RETA (No Seta) Prov-SECCION'!$A106,'DATOS PEST12'!$F:$F,"R.E.AUTONOMOS (NO SETA)",'DATOS PEST12'!$C:$C,"UNION EUROPEA")</f>
        <v>55.157894736842103</v>
      </c>
      <c r="R106" s="62">
        <f>SUMIFS('DATOS PEST12'!$E:$E,'DATOS PEST12'!$A:$A,INDICE!$C$13,'DATOS PEST12'!$D:$D,'6. RETA (No Seta) Prov-SECCION'!R$11,'DATOS PEST12'!$B:$B,'6. RETA (No Seta) Prov-SECCION'!$A106,'DATOS PEST12'!$F:$F,"R.E.AUTONOMOS (NO SETA)",'DATOS PEST12'!$C:$C,"UNION EUROPEA")</f>
        <v>0</v>
      </c>
      <c r="S106" s="62">
        <f>SUMIFS('DATOS PEST12'!$E:$E,'DATOS PEST12'!$A:$A,INDICE!$C$13,'DATOS PEST12'!$D:$D,'6. RETA (No Seta) Prov-SECCION'!S$11,'DATOS PEST12'!$B:$B,'6. RETA (No Seta) Prov-SECCION'!$A106,'DATOS PEST12'!$F:$F,"R.E.AUTONOMOS (NO SETA)",'DATOS PEST12'!$C:$C,"UNION EUROPEA")</f>
        <v>59.052631578947391</v>
      </c>
      <c r="T106" s="62">
        <f>SUMIFS('DATOS PEST12'!$E:$E,'DATOS PEST12'!$A:$A,INDICE!$C$13,'DATOS PEST12'!$D:$D,'6. RETA (No Seta) Prov-SECCION'!T$11,'DATOS PEST12'!$B:$B,'6. RETA (No Seta) Prov-SECCION'!$A106,'DATOS PEST12'!$F:$F,"R.E.AUTONOMOS (NO SETA)",'DATOS PEST12'!$C:$C,"UNION EUROPEA")</f>
        <v>26.26315789473685</v>
      </c>
      <c r="U106" s="62">
        <f>SUMIFS('DATOS PEST12'!$E:$E,'DATOS PEST12'!$A:$A,INDICE!$C$13,'DATOS PEST12'!$D:$D,'6. RETA (No Seta) Prov-SECCION'!U$11,'DATOS PEST12'!$B:$B,'6. RETA (No Seta) Prov-SECCION'!$A106,'DATOS PEST12'!$F:$F,"R.E.AUTONOMOS (NO SETA)",'DATOS PEST12'!$C:$C,"UNION EUROPEA")</f>
        <v>29.000000000000011</v>
      </c>
      <c r="V106" s="62">
        <f>SUMIFS('DATOS PEST12'!$E:$E,'DATOS PEST12'!$A:$A,INDICE!$C$13,'DATOS PEST12'!$D:$D,'6. RETA (No Seta) Prov-SECCION'!V$11,'DATOS PEST12'!$B:$B,'6. RETA (No Seta) Prov-SECCION'!$A106,'DATOS PEST12'!$F:$F,"R.E.AUTONOMOS (NO SETA)",'DATOS PEST12'!$C:$C,"UNION EUROPEA")</f>
        <v>57.526315789473692</v>
      </c>
      <c r="W106" s="62">
        <f>SUMIFS('DATOS PEST12'!$E:$E,'DATOS PEST12'!$A:$A,INDICE!$C$13,'DATOS PEST12'!$D:$D,'6. RETA (No Seta) Prov-SECCION'!W$11,'DATOS PEST12'!$B:$B,'6. RETA (No Seta) Prov-SECCION'!$A106,'DATOS PEST12'!$F:$F,"R.E.AUTONOMOS (NO SETA)",'DATOS PEST12'!$C:$C,"UNION EUROPEA")</f>
        <v>0</v>
      </c>
      <c r="X106" s="62">
        <f>SUMIFS('DATOS PEST12'!$E:$E,'DATOS PEST12'!$A:$A,INDICE!$C$13,'DATOS PEST12'!$D:$D,'6. RETA (No Seta) Prov-SECCION'!X$11,'DATOS PEST12'!$B:$B,'6. RETA (No Seta) Prov-SECCION'!$A106,'DATOS PEST12'!$F:$F,"R.E.AUTONOMOS (NO SETA)",'DATOS PEST12'!$C:$C,"UNION EUROPEA")</f>
        <v>0</v>
      </c>
      <c r="Y106" s="59">
        <f>SUMIFS('DATOS PEST12'!$E:$E,'DATOS PEST12'!$A:$A,INDICE!$C$13,'DATOS PEST12'!$D:$D,'6. RETA (No Seta) Prov-SECCION'!Y$11,'DATOS PEST12'!$B:$B,'6. RETA (No Seta) Prov-SECCION'!$A106,'DATOS PEST12'!$F:$F,"R.E.AUTONOMOS (NO SETA)",'DATOS PEST12'!$C:$C,"UNION EUROPEA")</f>
        <v>0</v>
      </c>
    </row>
    <row r="107" spans="1:25" ht="15.6" x14ac:dyDescent="0.3">
      <c r="A107" s="238" t="s">
        <v>180</v>
      </c>
      <c r="B107" s="239"/>
      <c r="C107" s="66">
        <f t="shared" ref="C107:Y107" si="35">C108</f>
        <v>14826.21052631579</v>
      </c>
      <c r="D107" s="64">
        <f t="shared" si="35"/>
        <v>95.947368421052644</v>
      </c>
      <c r="E107" s="67">
        <f t="shared" si="35"/>
        <v>1.9999999999999991</v>
      </c>
      <c r="F107" s="67">
        <f t="shared" si="35"/>
        <v>706.1578947368422</v>
      </c>
      <c r="G107" s="67">
        <f t="shared" si="35"/>
        <v>9.8947368421052637</v>
      </c>
      <c r="H107" s="67">
        <f t="shared" si="35"/>
        <v>5.0000000000000009</v>
      </c>
      <c r="I107" s="67">
        <f t="shared" si="35"/>
        <v>2736.4210526315792</v>
      </c>
      <c r="J107" s="67">
        <f t="shared" si="35"/>
        <v>1978</v>
      </c>
      <c r="K107" s="67">
        <f t="shared" si="35"/>
        <v>276.31578947368416</v>
      </c>
      <c r="L107" s="67">
        <f t="shared" si="35"/>
        <v>2374.1578947368421</v>
      </c>
      <c r="M107" s="67">
        <f t="shared" si="35"/>
        <v>490.31578947368433</v>
      </c>
      <c r="N107" s="67">
        <f t="shared" si="35"/>
        <v>108.36842105263156</v>
      </c>
      <c r="O107" s="67">
        <f t="shared" si="35"/>
        <v>731.1052631578948</v>
      </c>
      <c r="P107" s="67">
        <f t="shared" si="35"/>
        <v>1575.5263157894733</v>
      </c>
      <c r="Q107" s="67">
        <f t="shared" si="35"/>
        <v>1567.4736842105262</v>
      </c>
      <c r="R107" s="67">
        <f t="shared" si="35"/>
        <v>3.8947368421052611</v>
      </c>
      <c r="S107" s="67">
        <f t="shared" si="35"/>
        <v>350.57894736842104</v>
      </c>
      <c r="T107" s="67">
        <f t="shared" si="35"/>
        <v>437.63157894736844</v>
      </c>
      <c r="U107" s="67">
        <f t="shared" si="35"/>
        <v>457.73684210526318</v>
      </c>
      <c r="V107" s="67">
        <f t="shared" si="35"/>
        <v>917.68421052631572</v>
      </c>
      <c r="W107" s="67">
        <f t="shared" si="35"/>
        <v>0</v>
      </c>
      <c r="X107" s="67">
        <f t="shared" si="35"/>
        <v>1.9999999999999991</v>
      </c>
      <c r="Y107" s="66">
        <f t="shared" si="35"/>
        <v>0</v>
      </c>
    </row>
    <row r="108" spans="1:25" ht="15.6" x14ac:dyDescent="0.3">
      <c r="A108" s="14">
        <v>7</v>
      </c>
      <c r="B108" s="15" t="s">
        <v>82</v>
      </c>
      <c r="C108" s="59">
        <f>SUM(D108:Y108)</f>
        <v>14826.21052631579</v>
      </c>
      <c r="D108" s="60">
        <f>SUMIFS('DATOS PEST12'!$E:$E,'DATOS PEST12'!$A:$A,INDICE!$C$13,'DATOS PEST12'!$D:$D,'6. RETA (No Seta) Prov-SECCION'!D$11,'DATOS PEST12'!$B:$B,'6. RETA (No Seta) Prov-SECCION'!$A108,'DATOS PEST12'!$F:$F,"R.E.AUTONOMOS (NO SETA)",'DATOS PEST12'!$C:$C,"UNION EUROPEA")</f>
        <v>95.947368421052644</v>
      </c>
      <c r="E108" s="62">
        <f>SUMIFS('DATOS PEST12'!$E:$E,'DATOS PEST12'!$A:$A,INDICE!$C$13,'DATOS PEST12'!$D:$D,'6. RETA (No Seta) Prov-SECCION'!E$11,'DATOS PEST12'!$B:$B,'6. RETA (No Seta) Prov-SECCION'!$A108,'DATOS PEST12'!$F:$F,"R.E.AUTONOMOS (NO SETA)",'DATOS PEST12'!$C:$C,"UNION EUROPEA")</f>
        <v>1.9999999999999991</v>
      </c>
      <c r="F108" s="62">
        <f>SUMIFS('DATOS PEST12'!$E:$E,'DATOS PEST12'!$A:$A,INDICE!$C$13,'DATOS PEST12'!$D:$D,'6. RETA (No Seta) Prov-SECCION'!F$11,'DATOS PEST12'!$B:$B,'6. RETA (No Seta) Prov-SECCION'!$A108,'DATOS PEST12'!$F:$F,"R.E.AUTONOMOS (NO SETA)",'DATOS PEST12'!$C:$C,"UNION EUROPEA")</f>
        <v>706.1578947368422</v>
      </c>
      <c r="G108" s="62">
        <f>SUMIFS('DATOS PEST12'!$E:$E,'DATOS PEST12'!$A:$A,INDICE!$C$13,'DATOS PEST12'!$D:$D,'6. RETA (No Seta) Prov-SECCION'!G$11,'DATOS PEST12'!$B:$B,'6. RETA (No Seta) Prov-SECCION'!$A108,'DATOS PEST12'!$F:$F,"R.E.AUTONOMOS (NO SETA)",'DATOS PEST12'!$C:$C,"UNION EUROPEA")</f>
        <v>9.8947368421052637</v>
      </c>
      <c r="H108" s="62">
        <f>SUMIFS('DATOS PEST12'!$E:$E,'DATOS PEST12'!$A:$A,INDICE!$C$13,'DATOS PEST12'!$D:$D,'6. RETA (No Seta) Prov-SECCION'!H$11,'DATOS PEST12'!$B:$B,'6. RETA (No Seta) Prov-SECCION'!$A108,'DATOS PEST12'!$F:$F,"R.E.AUTONOMOS (NO SETA)",'DATOS PEST12'!$C:$C,"UNION EUROPEA")</f>
        <v>5.0000000000000009</v>
      </c>
      <c r="I108" s="62">
        <f>SUMIFS('DATOS PEST12'!$E:$E,'DATOS PEST12'!$A:$A,INDICE!$C$13,'DATOS PEST12'!$D:$D,'6. RETA (No Seta) Prov-SECCION'!I$11,'DATOS PEST12'!$B:$B,'6. RETA (No Seta) Prov-SECCION'!$A108,'DATOS PEST12'!$F:$F,"R.E.AUTONOMOS (NO SETA)",'DATOS PEST12'!$C:$C,"UNION EUROPEA")</f>
        <v>2736.4210526315792</v>
      </c>
      <c r="J108" s="62">
        <f>SUMIFS('DATOS PEST12'!$E:$E,'DATOS PEST12'!$A:$A,INDICE!$C$13,'DATOS PEST12'!$D:$D,'6. RETA (No Seta) Prov-SECCION'!J$11,'DATOS PEST12'!$B:$B,'6. RETA (No Seta) Prov-SECCION'!$A108,'DATOS PEST12'!$F:$F,"R.E.AUTONOMOS (NO SETA)",'DATOS PEST12'!$C:$C,"UNION EUROPEA")</f>
        <v>1978</v>
      </c>
      <c r="K108" s="62">
        <f>SUMIFS('DATOS PEST12'!$E:$E,'DATOS PEST12'!$A:$A,INDICE!$C$13,'DATOS PEST12'!$D:$D,'6. RETA (No Seta) Prov-SECCION'!K$11,'DATOS PEST12'!$B:$B,'6. RETA (No Seta) Prov-SECCION'!$A108,'DATOS PEST12'!$F:$F,"R.E.AUTONOMOS (NO SETA)",'DATOS PEST12'!$C:$C,"UNION EUROPEA")</f>
        <v>276.31578947368416</v>
      </c>
      <c r="L108" s="62">
        <f>SUMIFS('DATOS PEST12'!$E:$E,'DATOS PEST12'!$A:$A,INDICE!$C$13,'DATOS PEST12'!$D:$D,'6. RETA (No Seta) Prov-SECCION'!L$11,'DATOS PEST12'!$B:$B,'6. RETA (No Seta) Prov-SECCION'!$A108,'DATOS PEST12'!$F:$F,"R.E.AUTONOMOS (NO SETA)",'DATOS PEST12'!$C:$C,"UNION EUROPEA")</f>
        <v>2374.1578947368421</v>
      </c>
      <c r="M108" s="62">
        <f>SUMIFS('DATOS PEST12'!$E:$E,'DATOS PEST12'!$A:$A,INDICE!$C$13,'DATOS PEST12'!$D:$D,'6. RETA (No Seta) Prov-SECCION'!M$11,'DATOS PEST12'!$B:$B,'6. RETA (No Seta) Prov-SECCION'!$A108,'DATOS PEST12'!$F:$F,"R.E.AUTONOMOS (NO SETA)",'DATOS PEST12'!$C:$C,"UNION EUROPEA")</f>
        <v>490.31578947368433</v>
      </c>
      <c r="N108" s="62">
        <f>SUMIFS('DATOS PEST12'!$E:$E,'DATOS PEST12'!$A:$A,INDICE!$C$13,'DATOS PEST12'!$D:$D,'6. RETA (No Seta) Prov-SECCION'!N$11,'DATOS PEST12'!$B:$B,'6. RETA (No Seta) Prov-SECCION'!$A108,'DATOS PEST12'!$F:$F,"R.E.AUTONOMOS (NO SETA)",'DATOS PEST12'!$C:$C,"UNION EUROPEA")</f>
        <v>108.36842105263156</v>
      </c>
      <c r="O108" s="62">
        <f>SUMIFS('DATOS PEST12'!$E:$E,'DATOS PEST12'!$A:$A,INDICE!$C$13,'DATOS PEST12'!$D:$D,'6. RETA (No Seta) Prov-SECCION'!O$11,'DATOS PEST12'!$B:$B,'6. RETA (No Seta) Prov-SECCION'!$A108,'DATOS PEST12'!$F:$F,"R.E.AUTONOMOS (NO SETA)",'DATOS PEST12'!$C:$C,"UNION EUROPEA")</f>
        <v>731.1052631578948</v>
      </c>
      <c r="P108" s="62">
        <f>SUMIFS('DATOS PEST12'!$E:$E,'DATOS PEST12'!$A:$A,INDICE!$C$13,'DATOS PEST12'!$D:$D,'6. RETA (No Seta) Prov-SECCION'!P$11,'DATOS PEST12'!$B:$B,'6. RETA (No Seta) Prov-SECCION'!$A108,'DATOS PEST12'!$F:$F,"R.E.AUTONOMOS (NO SETA)",'DATOS PEST12'!$C:$C,"UNION EUROPEA")</f>
        <v>1575.5263157894733</v>
      </c>
      <c r="Q108" s="62">
        <f>SUMIFS('DATOS PEST12'!$E:$E,'DATOS PEST12'!$A:$A,INDICE!$C$13,'DATOS PEST12'!$D:$D,'6. RETA (No Seta) Prov-SECCION'!Q$11,'DATOS PEST12'!$B:$B,'6. RETA (No Seta) Prov-SECCION'!$A108,'DATOS PEST12'!$F:$F,"R.E.AUTONOMOS (NO SETA)",'DATOS PEST12'!$C:$C,"UNION EUROPEA")</f>
        <v>1567.4736842105262</v>
      </c>
      <c r="R108" s="62">
        <f>SUMIFS('DATOS PEST12'!$E:$E,'DATOS PEST12'!$A:$A,INDICE!$C$13,'DATOS PEST12'!$D:$D,'6. RETA (No Seta) Prov-SECCION'!R$11,'DATOS PEST12'!$B:$B,'6. RETA (No Seta) Prov-SECCION'!$A108,'DATOS PEST12'!$F:$F,"R.E.AUTONOMOS (NO SETA)",'DATOS PEST12'!$C:$C,"UNION EUROPEA")</f>
        <v>3.8947368421052611</v>
      </c>
      <c r="S108" s="62">
        <f>SUMIFS('DATOS PEST12'!$E:$E,'DATOS PEST12'!$A:$A,INDICE!$C$13,'DATOS PEST12'!$D:$D,'6. RETA (No Seta) Prov-SECCION'!S$11,'DATOS PEST12'!$B:$B,'6. RETA (No Seta) Prov-SECCION'!$A108,'DATOS PEST12'!$F:$F,"R.E.AUTONOMOS (NO SETA)",'DATOS PEST12'!$C:$C,"UNION EUROPEA")</f>
        <v>350.57894736842104</v>
      </c>
      <c r="T108" s="62">
        <f>SUMIFS('DATOS PEST12'!$E:$E,'DATOS PEST12'!$A:$A,INDICE!$C$13,'DATOS PEST12'!$D:$D,'6. RETA (No Seta) Prov-SECCION'!T$11,'DATOS PEST12'!$B:$B,'6. RETA (No Seta) Prov-SECCION'!$A108,'DATOS PEST12'!$F:$F,"R.E.AUTONOMOS (NO SETA)",'DATOS PEST12'!$C:$C,"UNION EUROPEA")</f>
        <v>437.63157894736844</v>
      </c>
      <c r="U108" s="62">
        <f>SUMIFS('DATOS PEST12'!$E:$E,'DATOS PEST12'!$A:$A,INDICE!$C$13,'DATOS PEST12'!$D:$D,'6. RETA (No Seta) Prov-SECCION'!U$11,'DATOS PEST12'!$B:$B,'6. RETA (No Seta) Prov-SECCION'!$A108,'DATOS PEST12'!$F:$F,"R.E.AUTONOMOS (NO SETA)",'DATOS PEST12'!$C:$C,"UNION EUROPEA")</f>
        <v>457.73684210526318</v>
      </c>
      <c r="V108" s="62">
        <f>SUMIFS('DATOS PEST12'!$E:$E,'DATOS PEST12'!$A:$A,INDICE!$C$13,'DATOS PEST12'!$D:$D,'6. RETA (No Seta) Prov-SECCION'!V$11,'DATOS PEST12'!$B:$B,'6. RETA (No Seta) Prov-SECCION'!$A108,'DATOS PEST12'!$F:$F,"R.E.AUTONOMOS (NO SETA)",'DATOS PEST12'!$C:$C,"UNION EUROPEA")</f>
        <v>917.68421052631572</v>
      </c>
      <c r="W108" s="62">
        <f>SUMIFS('DATOS PEST12'!$E:$E,'DATOS PEST12'!$A:$A,INDICE!$C$13,'DATOS PEST12'!$D:$D,'6. RETA (No Seta) Prov-SECCION'!W$11,'DATOS PEST12'!$B:$B,'6. RETA (No Seta) Prov-SECCION'!$A108,'DATOS PEST12'!$F:$F,"R.E.AUTONOMOS (NO SETA)",'DATOS PEST12'!$C:$C,"UNION EUROPEA")</f>
        <v>0</v>
      </c>
      <c r="X108" s="62">
        <f>SUMIFS('DATOS PEST12'!$E:$E,'DATOS PEST12'!$A:$A,INDICE!$C$13,'DATOS PEST12'!$D:$D,'6. RETA (No Seta) Prov-SECCION'!X$11,'DATOS PEST12'!$B:$B,'6. RETA (No Seta) Prov-SECCION'!$A108,'DATOS PEST12'!$F:$F,"R.E.AUTONOMOS (NO SETA)",'DATOS PEST12'!$C:$C,"UNION EUROPEA")</f>
        <v>1.9999999999999991</v>
      </c>
      <c r="Y108" s="59">
        <f>SUMIFS('DATOS PEST12'!$E:$E,'DATOS PEST12'!$A:$A,INDICE!$C$13,'DATOS PEST12'!$D:$D,'6. RETA (No Seta) Prov-SECCION'!Y$11,'DATOS PEST12'!$B:$B,'6. RETA (No Seta) Prov-SECCION'!$A108,'DATOS PEST12'!$F:$F,"R.E.AUTONOMOS (NO SETA)",'DATOS PEST12'!$C:$C,"UNION EUROPEA")</f>
        <v>0</v>
      </c>
    </row>
    <row r="109" spans="1:25" ht="15.6" x14ac:dyDescent="0.3">
      <c r="A109" s="238" t="s">
        <v>39</v>
      </c>
      <c r="B109" s="239"/>
      <c r="C109" s="66">
        <f t="shared" ref="C109:Y109" si="36">SUM(C110:C111)</f>
        <v>18505.894736842107</v>
      </c>
      <c r="D109" s="64">
        <f t="shared" si="36"/>
        <v>93.10526315789474</v>
      </c>
      <c r="E109" s="67">
        <f t="shared" si="36"/>
        <v>5.9999999999999973</v>
      </c>
      <c r="F109" s="67">
        <f t="shared" si="36"/>
        <v>581.94736842105272</v>
      </c>
      <c r="G109" s="67">
        <f t="shared" si="36"/>
        <v>2.9999999999999987</v>
      </c>
      <c r="H109" s="67">
        <f t="shared" si="36"/>
        <v>6</v>
      </c>
      <c r="I109" s="67">
        <f t="shared" si="36"/>
        <v>1976</v>
      </c>
      <c r="J109" s="67">
        <f t="shared" si="36"/>
        <v>2884.6315789473683</v>
      </c>
      <c r="K109" s="67">
        <f t="shared" si="36"/>
        <v>215.36842105263156</v>
      </c>
      <c r="L109" s="67">
        <f t="shared" si="36"/>
        <v>3278.105263157895</v>
      </c>
      <c r="M109" s="67">
        <f t="shared" si="36"/>
        <v>959.05263157894728</v>
      </c>
      <c r="N109" s="67">
        <f t="shared" si="36"/>
        <v>149.9473684210526</v>
      </c>
      <c r="O109" s="67">
        <f t="shared" si="36"/>
        <v>893.52631578947376</v>
      </c>
      <c r="P109" s="67">
        <f t="shared" si="36"/>
        <v>1835.4210526315787</v>
      </c>
      <c r="Q109" s="67">
        <f t="shared" si="36"/>
        <v>1754.6842105263158</v>
      </c>
      <c r="R109" s="67">
        <f t="shared" si="36"/>
        <v>11.999999999999995</v>
      </c>
      <c r="S109" s="67">
        <f t="shared" si="36"/>
        <v>880.52631578947376</v>
      </c>
      <c r="T109" s="67">
        <f t="shared" si="36"/>
        <v>719.10526315789457</v>
      </c>
      <c r="U109" s="67">
        <f t="shared" si="36"/>
        <v>750.26315789473688</v>
      </c>
      <c r="V109" s="67">
        <f t="shared" si="36"/>
        <v>1503.2105263157894</v>
      </c>
      <c r="W109" s="67">
        <f t="shared" si="36"/>
        <v>4</v>
      </c>
      <c r="X109" s="67">
        <f t="shared" si="36"/>
        <v>0</v>
      </c>
      <c r="Y109" s="66">
        <f t="shared" si="36"/>
        <v>0</v>
      </c>
    </row>
    <row r="110" spans="1:25" ht="15.6" x14ac:dyDescent="0.3">
      <c r="A110" s="6">
        <v>35</v>
      </c>
      <c r="B110" s="7" t="s">
        <v>83</v>
      </c>
      <c r="C110" s="59">
        <f t="shared" ref="C110:C111" si="37">SUM(D110:Y110)</f>
        <v>8660.5789473684199</v>
      </c>
      <c r="D110" s="60">
        <f>SUMIFS('DATOS PEST12'!$E:$E,'DATOS PEST12'!$A:$A,INDICE!$C$13,'DATOS PEST12'!$D:$D,'6. RETA (No Seta) Prov-SECCION'!D$11,'DATOS PEST12'!$B:$B,'6. RETA (No Seta) Prov-SECCION'!$A110,'DATOS PEST12'!$F:$F,"R.E.AUTONOMOS (NO SETA)",'DATOS PEST12'!$C:$C,"UNION EUROPEA")</f>
        <v>35.210526315789465</v>
      </c>
      <c r="E110" s="62">
        <f>SUMIFS('DATOS PEST12'!$E:$E,'DATOS PEST12'!$A:$A,INDICE!$C$13,'DATOS PEST12'!$D:$D,'6. RETA (No Seta) Prov-SECCION'!E$11,'DATOS PEST12'!$B:$B,'6. RETA (No Seta) Prov-SECCION'!$A110,'DATOS PEST12'!$F:$F,"R.E.AUTONOMOS (NO SETA)",'DATOS PEST12'!$C:$C,"UNION EUROPEA")</f>
        <v>1.9999999999999991</v>
      </c>
      <c r="F110" s="62">
        <f>SUMIFS('DATOS PEST12'!$E:$E,'DATOS PEST12'!$A:$A,INDICE!$C$13,'DATOS PEST12'!$D:$D,'6. RETA (No Seta) Prov-SECCION'!F$11,'DATOS PEST12'!$B:$B,'6. RETA (No Seta) Prov-SECCION'!$A110,'DATOS PEST12'!$F:$F,"R.E.AUTONOMOS (NO SETA)",'DATOS PEST12'!$C:$C,"UNION EUROPEA")</f>
        <v>230.47368421052636</v>
      </c>
      <c r="G110" s="62">
        <f>SUMIFS('DATOS PEST12'!$E:$E,'DATOS PEST12'!$A:$A,INDICE!$C$13,'DATOS PEST12'!$D:$D,'6. RETA (No Seta) Prov-SECCION'!G$11,'DATOS PEST12'!$B:$B,'6. RETA (No Seta) Prov-SECCION'!$A110,'DATOS PEST12'!$F:$F,"R.E.AUTONOMOS (NO SETA)",'DATOS PEST12'!$C:$C,"UNION EUROPEA")</f>
        <v>1.9999999999999991</v>
      </c>
      <c r="H110" s="62">
        <f>SUMIFS('DATOS PEST12'!$E:$E,'DATOS PEST12'!$A:$A,INDICE!$C$13,'DATOS PEST12'!$D:$D,'6. RETA (No Seta) Prov-SECCION'!H$11,'DATOS PEST12'!$B:$B,'6. RETA (No Seta) Prov-SECCION'!$A110,'DATOS PEST12'!$F:$F,"R.E.AUTONOMOS (NO SETA)",'DATOS PEST12'!$C:$C,"UNION EUROPEA")</f>
        <v>0.99999999999999956</v>
      </c>
      <c r="I110" s="62">
        <f>SUMIFS('DATOS PEST12'!$E:$E,'DATOS PEST12'!$A:$A,INDICE!$C$13,'DATOS PEST12'!$D:$D,'6. RETA (No Seta) Prov-SECCION'!I$11,'DATOS PEST12'!$B:$B,'6. RETA (No Seta) Prov-SECCION'!$A110,'DATOS PEST12'!$F:$F,"R.E.AUTONOMOS (NO SETA)",'DATOS PEST12'!$C:$C,"UNION EUROPEA")</f>
        <v>851.47368421052636</v>
      </c>
      <c r="J110" s="62">
        <f>SUMIFS('DATOS PEST12'!$E:$E,'DATOS PEST12'!$A:$A,INDICE!$C$13,'DATOS PEST12'!$D:$D,'6. RETA (No Seta) Prov-SECCION'!J$11,'DATOS PEST12'!$B:$B,'6. RETA (No Seta) Prov-SECCION'!$A110,'DATOS PEST12'!$F:$F,"R.E.AUTONOMOS (NO SETA)",'DATOS PEST12'!$C:$C,"UNION EUROPEA")</f>
        <v>1303.3157894736842</v>
      </c>
      <c r="K110" s="62">
        <f>SUMIFS('DATOS PEST12'!$E:$E,'DATOS PEST12'!$A:$A,INDICE!$C$13,'DATOS PEST12'!$D:$D,'6. RETA (No Seta) Prov-SECCION'!K$11,'DATOS PEST12'!$B:$B,'6. RETA (No Seta) Prov-SECCION'!$A110,'DATOS PEST12'!$F:$F,"R.E.AUTONOMOS (NO SETA)",'DATOS PEST12'!$C:$C,"UNION EUROPEA")</f>
        <v>73.368421052631561</v>
      </c>
      <c r="L110" s="62">
        <f>SUMIFS('DATOS PEST12'!$E:$E,'DATOS PEST12'!$A:$A,INDICE!$C$13,'DATOS PEST12'!$D:$D,'6. RETA (No Seta) Prov-SECCION'!L$11,'DATOS PEST12'!$B:$B,'6. RETA (No Seta) Prov-SECCION'!$A110,'DATOS PEST12'!$F:$F,"R.E.AUTONOMOS (NO SETA)",'DATOS PEST12'!$C:$C,"UNION EUROPEA")</f>
        <v>1707.7894736842106</v>
      </c>
      <c r="M110" s="62">
        <f>SUMIFS('DATOS PEST12'!$E:$E,'DATOS PEST12'!$A:$A,INDICE!$C$13,'DATOS PEST12'!$D:$D,'6. RETA (No Seta) Prov-SECCION'!M$11,'DATOS PEST12'!$B:$B,'6. RETA (No Seta) Prov-SECCION'!$A110,'DATOS PEST12'!$F:$F,"R.E.AUTONOMOS (NO SETA)",'DATOS PEST12'!$C:$C,"UNION EUROPEA")</f>
        <v>422.57894736842104</v>
      </c>
      <c r="N110" s="62">
        <f>SUMIFS('DATOS PEST12'!$E:$E,'DATOS PEST12'!$A:$A,INDICE!$C$13,'DATOS PEST12'!$D:$D,'6. RETA (No Seta) Prov-SECCION'!N$11,'DATOS PEST12'!$B:$B,'6. RETA (No Seta) Prov-SECCION'!$A110,'DATOS PEST12'!$F:$F,"R.E.AUTONOMOS (NO SETA)",'DATOS PEST12'!$C:$C,"UNION EUROPEA")</f>
        <v>64.052631578947341</v>
      </c>
      <c r="O110" s="62">
        <f>SUMIFS('DATOS PEST12'!$E:$E,'DATOS PEST12'!$A:$A,INDICE!$C$13,'DATOS PEST12'!$D:$D,'6. RETA (No Seta) Prov-SECCION'!O$11,'DATOS PEST12'!$B:$B,'6. RETA (No Seta) Prov-SECCION'!$A110,'DATOS PEST12'!$F:$F,"R.E.AUTONOMOS (NO SETA)",'DATOS PEST12'!$C:$C,"UNION EUROPEA")</f>
        <v>331.68421052631584</v>
      </c>
      <c r="P110" s="62">
        <f>SUMIFS('DATOS PEST12'!$E:$E,'DATOS PEST12'!$A:$A,INDICE!$C$13,'DATOS PEST12'!$D:$D,'6. RETA (No Seta) Prov-SECCION'!P$11,'DATOS PEST12'!$B:$B,'6. RETA (No Seta) Prov-SECCION'!$A110,'DATOS PEST12'!$F:$F,"R.E.AUTONOMOS (NO SETA)",'DATOS PEST12'!$C:$C,"UNION EUROPEA")</f>
        <v>934.78947368421052</v>
      </c>
      <c r="Q110" s="62">
        <f>SUMIFS('DATOS PEST12'!$E:$E,'DATOS PEST12'!$A:$A,INDICE!$C$13,'DATOS PEST12'!$D:$D,'6. RETA (No Seta) Prov-SECCION'!Q$11,'DATOS PEST12'!$B:$B,'6. RETA (No Seta) Prov-SECCION'!$A110,'DATOS PEST12'!$F:$F,"R.E.AUTONOMOS (NO SETA)",'DATOS PEST12'!$C:$C,"UNION EUROPEA")</f>
        <v>827.26315789473688</v>
      </c>
      <c r="R110" s="62">
        <f>SUMIFS('DATOS PEST12'!$E:$E,'DATOS PEST12'!$A:$A,INDICE!$C$13,'DATOS PEST12'!$D:$D,'6. RETA (No Seta) Prov-SECCION'!R$11,'DATOS PEST12'!$B:$B,'6. RETA (No Seta) Prov-SECCION'!$A110,'DATOS PEST12'!$F:$F,"R.E.AUTONOMOS (NO SETA)",'DATOS PEST12'!$C:$C,"UNION EUROPEA")</f>
        <v>7.9999999999999964</v>
      </c>
      <c r="S110" s="62">
        <f>SUMIFS('DATOS PEST12'!$E:$E,'DATOS PEST12'!$A:$A,INDICE!$C$13,'DATOS PEST12'!$D:$D,'6. RETA (No Seta) Prov-SECCION'!S$11,'DATOS PEST12'!$B:$B,'6. RETA (No Seta) Prov-SECCION'!$A110,'DATOS PEST12'!$F:$F,"R.E.AUTONOMOS (NO SETA)",'DATOS PEST12'!$C:$C,"UNION EUROPEA")</f>
        <v>462.26315789473693</v>
      </c>
      <c r="T110" s="62">
        <f>SUMIFS('DATOS PEST12'!$E:$E,'DATOS PEST12'!$A:$A,INDICE!$C$13,'DATOS PEST12'!$D:$D,'6. RETA (No Seta) Prov-SECCION'!T$11,'DATOS PEST12'!$B:$B,'6. RETA (No Seta) Prov-SECCION'!$A110,'DATOS PEST12'!$F:$F,"R.E.AUTONOMOS (NO SETA)",'DATOS PEST12'!$C:$C,"UNION EUROPEA")</f>
        <v>313.57894736842098</v>
      </c>
      <c r="U110" s="62">
        <f>SUMIFS('DATOS PEST12'!$E:$E,'DATOS PEST12'!$A:$A,INDICE!$C$13,'DATOS PEST12'!$D:$D,'6. RETA (No Seta) Prov-SECCION'!U$11,'DATOS PEST12'!$B:$B,'6. RETA (No Seta) Prov-SECCION'!$A110,'DATOS PEST12'!$F:$F,"R.E.AUTONOMOS (NO SETA)",'DATOS PEST12'!$C:$C,"UNION EUROPEA")</f>
        <v>415.36842105263156</v>
      </c>
      <c r="V110" s="62">
        <f>SUMIFS('DATOS PEST12'!$E:$E,'DATOS PEST12'!$A:$A,INDICE!$C$13,'DATOS PEST12'!$D:$D,'6. RETA (No Seta) Prov-SECCION'!V$11,'DATOS PEST12'!$B:$B,'6. RETA (No Seta) Prov-SECCION'!$A110,'DATOS PEST12'!$F:$F,"R.E.AUTONOMOS (NO SETA)",'DATOS PEST12'!$C:$C,"UNION EUROPEA")</f>
        <v>673.36842105263145</v>
      </c>
      <c r="W110" s="62">
        <f>SUMIFS('DATOS PEST12'!$E:$E,'DATOS PEST12'!$A:$A,INDICE!$C$13,'DATOS PEST12'!$D:$D,'6. RETA (No Seta) Prov-SECCION'!W$11,'DATOS PEST12'!$B:$B,'6. RETA (No Seta) Prov-SECCION'!$A110,'DATOS PEST12'!$F:$F,"R.E.AUTONOMOS (NO SETA)",'DATOS PEST12'!$C:$C,"UNION EUROPEA")</f>
        <v>0.99999999999999956</v>
      </c>
      <c r="X110" s="62">
        <f>SUMIFS('DATOS PEST12'!$E:$E,'DATOS PEST12'!$A:$A,INDICE!$C$13,'DATOS PEST12'!$D:$D,'6. RETA (No Seta) Prov-SECCION'!X$11,'DATOS PEST12'!$B:$B,'6. RETA (No Seta) Prov-SECCION'!$A110,'DATOS PEST12'!$F:$F,"R.E.AUTONOMOS (NO SETA)",'DATOS PEST12'!$C:$C,"UNION EUROPEA")</f>
        <v>0</v>
      </c>
      <c r="Y110" s="59">
        <f>SUMIFS('DATOS PEST12'!$E:$E,'DATOS PEST12'!$A:$A,INDICE!$C$13,'DATOS PEST12'!$D:$D,'6. RETA (No Seta) Prov-SECCION'!Y$11,'DATOS PEST12'!$B:$B,'6. RETA (No Seta) Prov-SECCION'!$A110,'DATOS PEST12'!$F:$F,"R.E.AUTONOMOS (NO SETA)",'DATOS PEST12'!$C:$C,"UNION EUROPEA")</f>
        <v>0</v>
      </c>
    </row>
    <row r="111" spans="1:25" ht="15.6" x14ac:dyDescent="0.3">
      <c r="A111" s="10">
        <v>38</v>
      </c>
      <c r="B111" s="11" t="s">
        <v>167</v>
      </c>
      <c r="C111" s="59">
        <f t="shared" si="37"/>
        <v>9845.3157894736869</v>
      </c>
      <c r="D111" s="60">
        <f>SUMIFS('DATOS PEST12'!$E:$E,'DATOS PEST12'!$A:$A,INDICE!$C$13,'DATOS PEST12'!$D:$D,'6. RETA (No Seta) Prov-SECCION'!D$11,'DATOS PEST12'!$B:$B,'6. RETA (No Seta) Prov-SECCION'!$A111,'DATOS PEST12'!$F:$F,"R.E.AUTONOMOS (NO SETA)",'DATOS PEST12'!$C:$C,"UNION EUROPEA")</f>
        <v>57.894736842105281</v>
      </c>
      <c r="E111" s="62">
        <f>SUMIFS('DATOS PEST12'!$E:$E,'DATOS PEST12'!$A:$A,INDICE!$C$13,'DATOS PEST12'!$D:$D,'6. RETA (No Seta) Prov-SECCION'!E$11,'DATOS PEST12'!$B:$B,'6. RETA (No Seta) Prov-SECCION'!$A111,'DATOS PEST12'!$F:$F,"R.E.AUTONOMOS (NO SETA)",'DATOS PEST12'!$C:$C,"UNION EUROPEA")</f>
        <v>3.9999999999999982</v>
      </c>
      <c r="F111" s="62">
        <f>SUMIFS('DATOS PEST12'!$E:$E,'DATOS PEST12'!$A:$A,INDICE!$C$13,'DATOS PEST12'!$D:$D,'6. RETA (No Seta) Prov-SECCION'!F$11,'DATOS PEST12'!$B:$B,'6. RETA (No Seta) Prov-SECCION'!$A111,'DATOS PEST12'!$F:$F,"R.E.AUTONOMOS (NO SETA)",'DATOS PEST12'!$C:$C,"UNION EUROPEA")</f>
        <v>351.47368421052636</v>
      </c>
      <c r="G111" s="62">
        <f>SUMIFS('DATOS PEST12'!$E:$E,'DATOS PEST12'!$A:$A,INDICE!$C$13,'DATOS PEST12'!$D:$D,'6. RETA (No Seta) Prov-SECCION'!G$11,'DATOS PEST12'!$B:$B,'6. RETA (No Seta) Prov-SECCION'!$A111,'DATOS PEST12'!$F:$F,"R.E.AUTONOMOS (NO SETA)",'DATOS PEST12'!$C:$C,"UNION EUROPEA")</f>
        <v>0.99999999999999956</v>
      </c>
      <c r="H111" s="62">
        <f>SUMIFS('DATOS PEST12'!$E:$E,'DATOS PEST12'!$A:$A,INDICE!$C$13,'DATOS PEST12'!$D:$D,'6. RETA (No Seta) Prov-SECCION'!H$11,'DATOS PEST12'!$B:$B,'6. RETA (No Seta) Prov-SECCION'!$A111,'DATOS PEST12'!$F:$F,"R.E.AUTONOMOS (NO SETA)",'DATOS PEST12'!$C:$C,"UNION EUROPEA")</f>
        <v>5.0000000000000009</v>
      </c>
      <c r="I111" s="62">
        <f>SUMIFS('DATOS PEST12'!$E:$E,'DATOS PEST12'!$A:$A,INDICE!$C$13,'DATOS PEST12'!$D:$D,'6. RETA (No Seta) Prov-SECCION'!I$11,'DATOS PEST12'!$B:$B,'6. RETA (No Seta) Prov-SECCION'!$A111,'DATOS PEST12'!$F:$F,"R.E.AUTONOMOS (NO SETA)",'DATOS PEST12'!$C:$C,"UNION EUROPEA")</f>
        <v>1124.5263157894738</v>
      </c>
      <c r="J111" s="62">
        <f>SUMIFS('DATOS PEST12'!$E:$E,'DATOS PEST12'!$A:$A,INDICE!$C$13,'DATOS PEST12'!$D:$D,'6. RETA (No Seta) Prov-SECCION'!J$11,'DATOS PEST12'!$B:$B,'6. RETA (No Seta) Prov-SECCION'!$A111,'DATOS PEST12'!$F:$F,"R.E.AUTONOMOS (NO SETA)",'DATOS PEST12'!$C:$C,"UNION EUROPEA")</f>
        <v>1581.3157894736844</v>
      </c>
      <c r="K111" s="62">
        <f>SUMIFS('DATOS PEST12'!$E:$E,'DATOS PEST12'!$A:$A,INDICE!$C$13,'DATOS PEST12'!$D:$D,'6. RETA (No Seta) Prov-SECCION'!K$11,'DATOS PEST12'!$B:$B,'6. RETA (No Seta) Prov-SECCION'!$A111,'DATOS PEST12'!$F:$F,"R.E.AUTONOMOS (NO SETA)",'DATOS PEST12'!$C:$C,"UNION EUROPEA")</f>
        <v>142</v>
      </c>
      <c r="L111" s="62">
        <f>SUMIFS('DATOS PEST12'!$E:$E,'DATOS PEST12'!$A:$A,INDICE!$C$13,'DATOS PEST12'!$D:$D,'6. RETA (No Seta) Prov-SECCION'!L$11,'DATOS PEST12'!$B:$B,'6. RETA (No Seta) Prov-SECCION'!$A111,'DATOS PEST12'!$F:$F,"R.E.AUTONOMOS (NO SETA)",'DATOS PEST12'!$C:$C,"UNION EUROPEA")</f>
        <v>1570.3157894736846</v>
      </c>
      <c r="M111" s="62">
        <f>SUMIFS('DATOS PEST12'!$E:$E,'DATOS PEST12'!$A:$A,INDICE!$C$13,'DATOS PEST12'!$D:$D,'6. RETA (No Seta) Prov-SECCION'!M$11,'DATOS PEST12'!$B:$B,'6. RETA (No Seta) Prov-SECCION'!$A111,'DATOS PEST12'!$F:$F,"R.E.AUTONOMOS (NO SETA)",'DATOS PEST12'!$C:$C,"UNION EUROPEA")</f>
        <v>536.47368421052624</v>
      </c>
      <c r="N111" s="62">
        <f>SUMIFS('DATOS PEST12'!$E:$E,'DATOS PEST12'!$A:$A,INDICE!$C$13,'DATOS PEST12'!$D:$D,'6. RETA (No Seta) Prov-SECCION'!N$11,'DATOS PEST12'!$B:$B,'6. RETA (No Seta) Prov-SECCION'!$A111,'DATOS PEST12'!$F:$F,"R.E.AUTONOMOS (NO SETA)",'DATOS PEST12'!$C:$C,"UNION EUROPEA")</f>
        <v>85.89473684210526</v>
      </c>
      <c r="O111" s="62">
        <f>SUMIFS('DATOS PEST12'!$E:$E,'DATOS PEST12'!$A:$A,INDICE!$C$13,'DATOS PEST12'!$D:$D,'6. RETA (No Seta) Prov-SECCION'!O$11,'DATOS PEST12'!$B:$B,'6. RETA (No Seta) Prov-SECCION'!$A111,'DATOS PEST12'!$F:$F,"R.E.AUTONOMOS (NO SETA)",'DATOS PEST12'!$C:$C,"UNION EUROPEA")</f>
        <v>561.84210526315792</v>
      </c>
      <c r="P111" s="62">
        <f>SUMIFS('DATOS PEST12'!$E:$E,'DATOS PEST12'!$A:$A,INDICE!$C$13,'DATOS PEST12'!$D:$D,'6. RETA (No Seta) Prov-SECCION'!P$11,'DATOS PEST12'!$B:$B,'6. RETA (No Seta) Prov-SECCION'!$A111,'DATOS PEST12'!$F:$F,"R.E.AUTONOMOS (NO SETA)",'DATOS PEST12'!$C:$C,"UNION EUROPEA")</f>
        <v>900.63157894736833</v>
      </c>
      <c r="Q111" s="62">
        <f>SUMIFS('DATOS PEST12'!$E:$E,'DATOS PEST12'!$A:$A,INDICE!$C$13,'DATOS PEST12'!$D:$D,'6. RETA (No Seta) Prov-SECCION'!Q$11,'DATOS PEST12'!$B:$B,'6. RETA (No Seta) Prov-SECCION'!$A111,'DATOS PEST12'!$F:$F,"R.E.AUTONOMOS (NO SETA)",'DATOS PEST12'!$C:$C,"UNION EUROPEA")</f>
        <v>927.42105263157885</v>
      </c>
      <c r="R111" s="62">
        <f>SUMIFS('DATOS PEST12'!$E:$E,'DATOS PEST12'!$A:$A,INDICE!$C$13,'DATOS PEST12'!$D:$D,'6. RETA (No Seta) Prov-SECCION'!R$11,'DATOS PEST12'!$B:$B,'6. RETA (No Seta) Prov-SECCION'!$A111,'DATOS PEST12'!$F:$F,"R.E.AUTONOMOS (NO SETA)",'DATOS PEST12'!$C:$C,"UNION EUROPEA")</f>
        <v>3.9999999999999982</v>
      </c>
      <c r="S111" s="62">
        <f>SUMIFS('DATOS PEST12'!$E:$E,'DATOS PEST12'!$A:$A,INDICE!$C$13,'DATOS PEST12'!$D:$D,'6. RETA (No Seta) Prov-SECCION'!S$11,'DATOS PEST12'!$B:$B,'6. RETA (No Seta) Prov-SECCION'!$A111,'DATOS PEST12'!$F:$F,"R.E.AUTONOMOS (NO SETA)",'DATOS PEST12'!$C:$C,"UNION EUROPEA")</f>
        <v>418.26315789473676</v>
      </c>
      <c r="T111" s="62">
        <f>SUMIFS('DATOS PEST12'!$E:$E,'DATOS PEST12'!$A:$A,INDICE!$C$13,'DATOS PEST12'!$D:$D,'6. RETA (No Seta) Prov-SECCION'!T$11,'DATOS PEST12'!$B:$B,'6. RETA (No Seta) Prov-SECCION'!$A111,'DATOS PEST12'!$F:$F,"R.E.AUTONOMOS (NO SETA)",'DATOS PEST12'!$C:$C,"UNION EUROPEA")</f>
        <v>405.52631578947364</v>
      </c>
      <c r="U111" s="62">
        <f>SUMIFS('DATOS PEST12'!$E:$E,'DATOS PEST12'!$A:$A,INDICE!$C$13,'DATOS PEST12'!$D:$D,'6. RETA (No Seta) Prov-SECCION'!U$11,'DATOS PEST12'!$B:$B,'6. RETA (No Seta) Prov-SECCION'!$A111,'DATOS PEST12'!$F:$F,"R.E.AUTONOMOS (NO SETA)",'DATOS PEST12'!$C:$C,"UNION EUROPEA")</f>
        <v>334.89473684210532</v>
      </c>
      <c r="V111" s="62">
        <f>SUMIFS('DATOS PEST12'!$E:$E,'DATOS PEST12'!$A:$A,INDICE!$C$13,'DATOS PEST12'!$D:$D,'6. RETA (No Seta) Prov-SECCION'!V$11,'DATOS PEST12'!$B:$B,'6. RETA (No Seta) Prov-SECCION'!$A111,'DATOS PEST12'!$F:$F,"R.E.AUTONOMOS (NO SETA)",'DATOS PEST12'!$C:$C,"UNION EUROPEA")</f>
        <v>829.84210526315792</v>
      </c>
      <c r="W111" s="62">
        <f>SUMIFS('DATOS PEST12'!$E:$E,'DATOS PEST12'!$A:$A,INDICE!$C$13,'DATOS PEST12'!$D:$D,'6. RETA (No Seta) Prov-SECCION'!W$11,'DATOS PEST12'!$B:$B,'6. RETA (No Seta) Prov-SECCION'!$A111,'DATOS PEST12'!$F:$F,"R.E.AUTONOMOS (NO SETA)",'DATOS PEST12'!$C:$C,"UNION EUROPEA")</f>
        <v>3.0000000000000004</v>
      </c>
      <c r="X111" s="62">
        <f>SUMIFS('DATOS PEST12'!$E:$E,'DATOS PEST12'!$A:$A,INDICE!$C$13,'DATOS PEST12'!$D:$D,'6. RETA (No Seta) Prov-SECCION'!X$11,'DATOS PEST12'!$B:$B,'6. RETA (No Seta) Prov-SECCION'!$A111,'DATOS PEST12'!$F:$F,"R.E.AUTONOMOS (NO SETA)",'DATOS PEST12'!$C:$C,"UNION EUROPEA")</f>
        <v>0</v>
      </c>
      <c r="Y111" s="59">
        <f>SUMIFS('DATOS PEST12'!$E:$E,'DATOS PEST12'!$A:$A,INDICE!$C$13,'DATOS PEST12'!$D:$D,'6. RETA (No Seta) Prov-SECCION'!Y$11,'DATOS PEST12'!$B:$B,'6. RETA (No Seta) Prov-SECCION'!$A111,'DATOS PEST12'!$F:$F,"R.E.AUTONOMOS (NO SETA)",'DATOS PEST12'!$C:$C,"UNION EUROPEA")</f>
        <v>0</v>
      </c>
    </row>
    <row r="112" spans="1:25" ht="15.6" x14ac:dyDescent="0.3">
      <c r="A112" s="238" t="s">
        <v>40</v>
      </c>
      <c r="B112" s="239"/>
      <c r="C112" s="66">
        <f t="shared" ref="C112:Y112" si="38">C113</f>
        <v>1093.1052631578946</v>
      </c>
      <c r="D112" s="64">
        <f t="shared" si="38"/>
        <v>6.9999999999999973</v>
      </c>
      <c r="E112" s="67">
        <f t="shared" si="38"/>
        <v>0</v>
      </c>
      <c r="F112" s="67">
        <f t="shared" si="38"/>
        <v>69.999999999999986</v>
      </c>
      <c r="G112" s="67">
        <f t="shared" si="38"/>
        <v>0</v>
      </c>
      <c r="H112" s="67">
        <f t="shared" si="38"/>
        <v>0.99999999999999956</v>
      </c>
      <c r="I112" s="67">
        <f t="shared" si="38"/>
        <v>309.84210526315798</v>
      </c>
      <c r="J112" s="67">
        <f t="shared" si="38"/>
        <v>149.10526315789471</v>
      </c>
      <c r="K112" s="67">
        <f t="shared" si="38"/>
        <v>75.73684210526315</v>
      </c>
      <c r="L112" s="67">
        <f t="shared" si="38"/>
        <v>150.36842105263159</v>
      </c>
      <c r="M112" s="67">
        <f t="shared" si="38"/>
        <v>31.999999999999986</v>
      </c>
      <c r="N112" s="67">
        <f t="shared" si="38"/>
        <v>1.1052631578947365</v>
      </c>
      <c r="O112" s="67">
        <f t="shared" si="38"/>
        <v>5.0000000000000009</v>
      </c>
      <c r="P112" s="67">
        <f t="shared" si="38"/>
        <v>79</v>
      </c>
      <c r="Q112" s="67">
        <f t="shared" si="38"/>
        <v>49.000000000000007</v>
      </c>
      <c r="R112" s="67">
        <f t="shared" si="38"/>
        <v>0</v>
      </c>
      <c r="S112" s="67">
        <f t="shared" si="38"/>
        <v>54.999999999999979</v>
      </c>
      <c r="T112" s="67">
        <f t="shared" si="38"/>
        <v>29.052631578947366</v>
      </c>
      <c r="U112" s="67">
        <f t="shared" si="38"/>
        <v>25.842105263157894</v>
      </c>
      <c r="V112" s="67">
        <f t="shared" si="38"/>
        <v>54.052631578947384</v>
      </c>
      <c r="W112" s="67">
        <f t="shared" si="38"/>
        <v>0</v>
      </c>
      <c r="X112" s="67">
        <f t="shared" si="38"/>
        <v>0</v>
      </c>
      <c r="Y112" s="66">
        <f t="shared" si="38"/>
        <v>0</v>
      </c>
    </row>
    <row r="113" spans="1:25" ht="15.6" x14ac:dyDescent="0.3">
      <c r="A113" s="8">
        <v>39</v>
      </c>
      <c r="B113" s="9" t="s">
        <v>22</v>
      </c>
      <c r="C113" s="59">
        <f>SUM(D113:Y113)</f>
        <v>1093.1052631578946</v>
      </c>
      <c r="D113" s="60">
        <f>SUMIFS('DATOS PEST12'!$E:$E,'DATOS PEST12'!$A:$A,INDICE!$C$13,'DATOS PEST12'!$D:$D,'6. RETA (No Seta) Prov-SECCION'!D$11,'DATOS PEST12'!$B:$B,'6. RETA (No Seta) Prov-SECCION'!$A113,'DATOS PEST12'!$F:$F,"R.E.AUTONOMOS (NO SETA)",'DATOS PEST12'!$C:$C,"UNION EUROPEA")</f>
        <v>6.9999999999999973</v>
      </c>
      <c r="E113" s="62">
        <f>SUMIFS('DATOS PEST12'!$E:$E,'DATOS PEST12'!$A:$A,INDICE!$C$13,'DATOS PEST12'!$D:$D,'6. RETA (No Seta) Prov-SECCION'!E$11,'DATOS PEST12'!$B:$B,'6. RETA (No Seta) Prov-SECCION'!$A113,'DATOS PEST12'!$F:$F,"R.E.AUTONOMOS (NO SETA)",'DATOS PEST12'!$C:$C,"UNION EUROPEA")</f>
        <v>0</v>
      </c>
      <c r="F113" s="62">
        <f>SUMIFS('DATOS PEST12'!$E:$E,'DATOS PEST12'!$A:$A,INDICE!$C$13,'DATOS PEST12'!$D:$D,'6. RETA (No Seta) Prov-SECCION'!F$11,'DATOS PEST12'!$B:$B,'6. RETA (No Seta) Prov-SECCION'!$A113,'DATOS PEST12'!$F:$F,"R.E.AUTONOMOS (NO SETA)",'DATOS PEST12'!$C:$C,"UNION EUROPEA")</f>
        <v>69.999999999999986</v>
      </c>
      <c r="G113" s="62">
        <f>SUMIFS('DATOS PEST12'!$E:$E,'DATOS PEST12'!$A:$A,INDICE!$C$13,'DATOS PEST12'!$D:$D,'6. RETA (No Seta) Prov-SECCION'!G$11,'DATOS PEST12'!$B:$B,'6. RETA (No Seta) Prov-SECCION'!$A113,'DATOS PEST12'!$F:$F,"R.E.AUTONOMOS (NO SETA)",'DATOS PEST12'!$C:$C,"UNION EUROPEA")</f>
        <v>0</v>
      </c>
      <c r="H113" s="62">
        <f>SUMIFS('DATOS PEST12'!$E:$E,'DATOS PEST12'!$A:$A,INDICE!$C$13,'DATOS PEST12'!$D:$D,'6. RETA (No Seta) Prov-SECCION'!H$11,'DATOS PEST12'!$B:$B,'6. RETA (No Seta) Prov-SECCION'!$A113,'DATOS PEST12'!$F:$F,"R.E.AUTONOMOS (NO SETA)",'DATOS PEST12'!$C:$C,"UNION EUROPEA")</f>
        <v>0.99999999999999956</v>
      </c>
      <c r="I113" s="62">
        <f>SUMIFS('DATOS PEST12'!$E:$E,'DATOS PEST12'!$A:$A,INDICE!$C$13,'DATOS PEST12'!$D:$D,'6. RETA (No Seta) Prov-SECCION'!I$11,'DATOS PEST12'!$B:$B,'6. RETA (No Seta) Prov-SECCION'!$A113,'DATOS PEST12'!$F:$F,"R.E.AUTONOMOS (NO SETA)",'DATOS PEST12'!$C:$C,"UNION EUROPEA")</f>
        <v>309.84210526315798</v>
      </c>
      <c r="J113" s="62">
        <f>SUMIFS('DATOS PEST12'!$E:$E,'DATOS PEST12'!$A:$A,INDICE!$C$13,'DATOS PEST12'!$D:$D,'6. RETA (No Seta) Prov-SECCION'!J$11,'DATOS PEST12'!$B:$B,'6. RETA (No Seta) Prov-SECCION'!$A113,'DATOS PEST12'!$F:$F,"R.E.AUTONOMOS (NO SETA)",'DATOS PEST12'!$C:$C,"UNION EUROPEA")</f>
        <v>149.10526315789471</v>
      </c>
      <c r="K113" s="62">
        <f>SUMIFS('DATOS PEST12'!$E:$E,'DATOS PEST12'!$A:$A,INDICE!$C$13,'DATOS PEST12'!$D:$D,'6. RETA (No Seta) Prov-SECCION'!K$11,'DATOS PEST12'!$B:$B,'6. RETA (No Seta) Prov-SECCION'!$A113,'DATOS PEST12'!$F:$F,"R.E.AUTONOMOS (NO SETA)",'DATOS PEST12'!$C:$C,"UNION EUROPEA")</f>
        <v>75.73684210526315</v>
      </c>
      <c r="L113" s="62">
        <f>SUMIFS('DATOS PEST12'!$E:$E,'DATOS PEST12'!$A:$A,INDICE!$C$13,'DATOS PEST12'!$D:$D,'6. RETA (No Seta) Prov-SECCION'!L$11,'DATOS PEST12'!$B:$B,'6. RETA (No Seta) Prov-SECCION'!$A113,'DATOS PEST12'!$F:$F,"R.E.AUTONOMOS (NO SETA)",'DATOS PEST12'!$C:$C,"UNION EUROPEA")</f>
        <v>150.36842105263159</v>
      </c>
      <c r="M113" s="62">
        <f>SUMIFS('DATOS PEST12'!$E:$E,'DATOS PEST12'!$A:$A,INDICE!$C$13,'DATOS PEST12'!$D:$D,'6. RETA (No Seta) Prov-SECCION'!M$11,'DATOS PEST12'!$B:$B,'6. RETA (No Seta) Prov-SECCION'!$A113,'DATOS PEST12'!$F:$F,"R.E.AUTONOMOS (NO SETA)",'DATOS PEST12'!$C:$C,"UNION EUROPEA")</f>
        <v>31.999999999999986</v>
      </c>
      <c r="N113" s="62">
        <f>SUMIFS('DATOS PEST12'!$E:$E,'DATOS PEST12'!$A:$A,INDICE!$C$13,'DATOS PEST12'!$D:$D,'6. RETA (No Seta) Prov-SECCION'!N$11,'DATOS PEST12'!$B:$B,'6. RETA (No Seta) Prov-SECCION'!$A113,'DATOS PEST12'!$F:$F,"R.E.AUTONOMOS (NO SETA)",'DATOS PEST12'!$C:$C,"UNION EUROPEA")</f>
        <v>1.1052631578947365</v>
      </c>
      <c r="O113" s="62">
        <f>SUMIFS('DATOS PEST12'!$E:$E,'DATOS PEST12'!$A:$A,INDICE!$C$13,'DATOS PEST12'!$D:$D,'6. RETA (No Seta) Prov-SECCION'!O$11,'DATOS PEST12'!$B:$B,'6. RETA (No Seta) Prov-SECCION'!$A113,'DATOS PEST12'!$F:$F,"R.E.AUTONOMOS (NO SETA)",'DATOS PEST12'!$C:$C,"UNION EUROPEA")</f>
        <v>5.0000000000000009</v>
      </c>
      <c r="P113" s="62">
        <f>SUMIFS('DATOS PEST12'!$E:$E,'DATOS PEST12'!$A:$A,INDICE!$C$13,'DATOS PEST12'!$D:$D,'6. RETA (No Seta) Prov-SECCION'!P$11,'DATOS PEST12'!$B:$B,'6. RETA (No Seta) Prov-SECCION'!$A113,'DATOS PEST12'!$F:$F,"R.E.AUTONOMOS (NO SETA)",'DATOS PEST12'!$C:$C,"UNION EUROPEA")</f>
        <v>79</v>
      </c>
      <c r="Q113" s="62">
        <f>SUMIFS('DATOS PEST12'!$E:$E,'DATOS PEST12'!$A:$A,INDICE!$C$13,'DATOS PEST12'!$D:$D,'6. RETA (No Seta) Prov-SECCION'!Q$11,'DATOS PEST12'!$B:$B,'6. RETA (No Seta) Prov-SECCION'!$A113,'DATOS PEST12'!$F:$F,"R.E.AUTONOMOS (NO SETA)",'DATOS PEST12'!$C:$C,"UNION EUROPEA")</f>
        <v>49.000000000000007</v>
      </c>
      <c r="R113" s="62">
        <f>SUMIFS('DATOS PEST12'!$E:$E,'DATOS PEST12'!$A:$A,INDICE!$C$13,'DATOS PEST12'!$D:$D,'6. RETA (No Seta) Prov-SECCION'!R$11,'DATOS PEST12'!$B:$B,'6. RETA (No Seta) Prov-SECCION'!$A113,'DATOS PEST12'!$F:$F,"R.E.AUTONOMOS (NO SETA)",'DATOS PEST12'!$C:$C,"UNION EUROPEA")</f>
        <v>0</v>
      </c>
      <c r="S113" s="62">
        <f>SUMIFS('DATOS PEST12'!$E:$E,'DATOS PEST12'!$A:$A,INDICE!$C$13,'DATOS PEST12'!$D:$D,'6. RETA (No Seta) Prov-SECCION'!S$11,'DATOS PEST12'!$B:$B,'6. RETA (No Seta) Prov-SECCION'!$A113,'DATOS PEST12'!$F:$F,"R.E.AUTONOMOS (NO SETA)",'DATOS PEST12'!$C:$C,"UNION EUROPEA")</f>
        <v>54.999999999999979</v>
      </c>
      <c r="T113" s="62">
        <f>SUMIFS('DATOS PEST12'!$E:$E,'DATOS PEST12'!$A:$A,INDICE!$C$13,'DATOS PEST12'!$D:$D,'6. RETA (No Seta) Prov-SECCION'!T$11,'DATOS PEST12'!$B:$B,'6. RETA (No Seta) Prov-SECCION'!$A113,'DATOS PEST12'!$F:$F,"R.E.AUTONOMOS (NO SETA)",'DATOS PEST12'!$C:$C,"UNION EUROPEA")</f>
        <v>29.052631578947366</v>
      </c>
      <c r="U113" s="62">
        <f>SUMIFS('DATOS PEST12'!$E:$E,'DATOS PEST12'!$A:$A,INDICE!$C$13,'DATOS PEST12'!$D:$D,'6. RETA (No Seta) Prov-SECCION'!U$11,'DATOS PEST12'!$B:$B,'6. RETA (No Seta) Prov-SECCION'!$A113,'DATOS PEST12'!$F:$F,"R.E.AUTONOMOS (NO SETA)",'DATOS PEST12'!$C:$C,"UNION EUROPEA")</f>
        <v>25.842105263157894</v>
      </c>
      <c r="V113" s="62">
        <f>SUMIFS('DATOS PEST12'!$E:$E,'DATOS PEST12'!$A:$A,INDICE!$C$13,'DATOS PEST12'!$D:$D,'6. RETA (No Seta) Prov-SECCION'!V$11,'DATOS PEST12'!$B:$B,'6. RETA (No Seta) Prov-SECCION'!$A113,'DATOS PEST12'!$F:$F,"R.E.AUTONOMOS (NO SETA)",'DATOS PEST12'!$C:$C,"UNION EUROPEA")</f>
        <v>54.052631578947384</v>
      </c>
      <c r="W113" s="62">
        <f>SUMIFS('DATOS PEST12'!$E:$E,'DATOS PEST12'!$A:$A,INDICE!$C$13,'DATOS PEST12'!$D:$D,'6. RETA (No Seta) Prov-SECCION'!W$11,'DATOS PEST12'!$B:$B,'6. RETA (No Seta) Prov-SECCION'!$A113,'DATOS PEST12'!$F:$F,"R.E.AUTONOMOS (NO SETA)",'DATOS PEST12'!$C:$C,"UNION EUROPEA")</f>
        <v>0</v>
      </c>
      <c r="X113" s="62">
        <f>SUMIFS('DATOS PEST12'!$E:$E,'DATOS PEST12'!$A:$A,INDICE!$C$13,'DATOS PEST12'!$D:$D,'6. RETA (No Seta) Prov-SECCION'!X$11,'DATOS PEST12'!$B:$B,'6. RETA (No Seta) Prov-SECCION'!$A113,'DATOS PEST12'!$F:$F,"R.E.AUTONOMOS (NO SETA)",'DATOS PEST12'!$C:$C,"UNION EUROPEA")</f>
        <v>0</v>
      </c>
      <c r="Y113" s="59">
        <f>SUMIFS('DATOS PEST12'!$E:$E,'DATOS PEST12'!$A:$A,INDICE!$C$13,'DATOS PEST12'!$D:$D,'6. RETA (No Seta) Prov-SECCION'!Y$11,'DATOS PEST12'!$B:$B,'6. RETA (No Seta) Prov-SECCION'!$A113,'DATOS PEST12'!$F:$F,"R.E.AUTONOMOS (NO SETA)",'DATOS PEST12'!$C:$C,"UNION EUROPEA")</f>
        <v>0</v>
      </c>
    </row>
    <row r="114" spans="1:25" ht="15.6" x14ac:dyDescent="0.3">
      <c r="A114" s="238" t="s">
        <v>41</v>
      </c>
      <c r="B114" s="239"/>
      <c r="C114" s="66">
        <f t="shared" ref="C114:Y114" si="39">SUM(C115:C123)</f>
        <v>3999.21052631579</v>
      </c>
      <c r="D114" s="64">
        <f t="shared" si="39"/>
        <v>262.0526315789474</v>
      </c>
      <c r="E114" s="67">
        <f t="shared" si="39"/>
        <v>0.99999999999999956</v>
      </c>
      <c r="F114" s="67">
        <f t="shared" si="39"/>
        <v>166.4736842105263</v>
      </c>
      <c r="G114" s="67">
        <f t="shared" si="39"/>
        <v>1.9999999999999991</v>
      </c>
      <c r="H114" s="67">
        <f t="shared" si="39"/>
        <v>0</v>
      </c>
      <c r="I114" s="67">
        <f t="shared" si="39"/>
        <v>1098.7368421052629</v>
      </c>
      <c r="J114" s="67">
        <f t="shared" si="39"/>
        <v>556.0526315789474</v>
      </c>
      <c r="K114" s="67">
        <f t="shared" si="39"/>
        <v>398.00000000000006</v>
      </c>
      <c r="L114" s="67">
        <f t="shared" si="39"/>
        <v>750.9473684210526</v>
      </c>
      <c r="M114" s="67">
        <f t="shared" si="39"/>
        <v>54.78947368421052</v>
      </c>
      <c r="N114" s="67">
        <f t="shared" si="39"/>
        <v>24.631578947368414</v>
      </c>
      <c r="O114" s="67">
        <f t="shared" si="39"/>
        <v>4</v>
      </c>
      <c r="P114" s="67">
        <f t="shared" si="39"/>
        <v>136.15789473684214</v>
      </c>
      <c r="Q114" s="67">
        <f t="shared" si="39"/>
        <v>119.8421052631579</v>
      </c>
      <c r="R114" s="67">
        <f t="shared" si="39"/>
        <v>0.99999999999999956</v>
      </c>
      <c r="S114" s="67">
        <f t="shared" si="39"/>
        <v>117.78947368421056</v>
      </c>
      <c r="T114" s="67">
        <f t="shared" si="39"/>
        <v>63.10526315789474</v>
      </c>
      <c r="U114" s="67">
        <f t="shared" si="39"/>
        <v>39.157894736842103</v>
      </c>
      <c r="V114" s="67">
        <f t="shared" si="39"/>
        <v>199.47368421052633</v>
      </c>
      <c r="W114" s="67">
        <f t="shared" si="39"/>
        <v>3.9999999999999982</v>
      </c>
      <c r="X114" s="67">
        <f t="shared" si="39"/>
        <v>0</v>
      </c>
      <c r="Y114" s="66">
        <f t="shared" si="39"/>
        <v>0</v>
      </c>
    </row>
    <row r="115" spans="1:25" ht="15.6" x14ac:dyDescent="0.3">
      <c r="A115" s="6">
        <v>5</v>
      </c>
      <c r="B115" s="7" t="s">
        <v>168</v>
      </c>
      <c r="C115" s="59">
        <f t="shared" ref="C115:C123" si="40">SUM(D115:Y115)</f>
        <v>278.63157894736844</v>
      </c>
      <c r="D115" s="60">
        <f>SUMIFS('DATOS PEST12'!$E:$E,'DATOS PEST12'!$A:$A,INDICE!$C$13,'DATOS PEST12'!$D:$D,'6. RETA (No Seta) Prov-SECCION'!D$11,'DATOS PEST12'!$B:$B,'6. RETA (No Seta) Prov-SECCION'!$A115,'DATOS PEST12'!$F:$F,"R.E.AUTONOMOS (NO SETA)",'DATOS PEST12'!$C:$C,"UNION EUROPEA")</f>
        <v>6.0000000000000009</v>
      </c>
      <c r="E115" s="62">
        <f>SUMIFS('DATOS PEST12'!$E:$E,'DATOS PEST12'!$A:$A,INDICE!$C$13,'DATOS PEST12'!$D:$D,'6. RETA (No Seta) Prov-SECCION'!E$11,'DATOS PEST12'!$B:$B,'6. RETA (No Seta) Prov-SECCION'!$A115,'DATOS PEST12'!$F:$F,"R.E.AUTONOMOS (NO SETA)",'DATOS PEST12'!$C:$C,"UNION EUROPEA")</f>
        <v>0</v>
      </c>
      <c r="F115" s="62">
        <f>SUMIFS('DATOS PEST12'!$E:$E,'DATOS PEST12'!$A:$A,INDICE!$C$13,'DATOS PEST12'!$D:$D,'6. RETA (No Seta) Prov-SECCION'!F$11,'DATOS PEST12'!$B:$B,'6. RETA (No Seta) Prov-SECCION'!$A115,'DATOS PEST12'!$F:$F,"R.E.AUTONOMOS (NO SETA)",'DATOS PEST12'!$C:$C,"UNION EUROPEA")</f>
        <v>11.052631578947373</v>
      </c>
      <c r="G115" s="62">
        <f>SUMIFS('DATOS PEST12'!$E:$E,'DATOS PEST12'!$A:$A,INDICE!$C$13,'DATOS PEST12'!$D:$D,'6. RETA (No Seta) Prov-SECCION'!G$11,'DATOS PEST12'!$B:$B,'6. RETA (No Seta) Prov-SECCION'!$A115,'DATOS PEST12'!$F:$F,"R.E.AUTONOMOS (NO SETA)",'DATOS PEST12'!$C:$C,"UNION EUROPEA")</f>
        <v>0</v>
      </c>
      <c r="H115" s="62">
        <f>SUMIFS('DATOS PEST12'!$E:$E,'DATOS PEST12'!$A:$A,INDICE!$C$13,'DATOS PEST12'!$D:$D,'6. RETA (No Seta) Prov-SECCION'!H$11,'DATOS PEST12'!$B:$B,'6. RETA (No Seta) Prov-SECCION'!$A115,'DATOS PEST12'!$F:$F,"R.E.AUTONOMOS (NO SETA)",'DATOS PEST12'!$C:$C,"UNION EUROPEA")</f>
        <v>0</v>
      </c>
      <c r="I115" s="62">
        <f>SUMIFS('DATOS PEST12'!$E:$E,'DATOS PEST12'!$A:$A,INDICE!$C$13,'DATOS PEST12'!$D:$D,'6. RETA (No Seta) Prov-SECCION'!I$11,'DATOS PEST12'!$B:$B,'6. RETA (No Seta) Prov-SECCION'!$A115,'DATOS PEST12'!$F:$F,"R.E.AUTONOMOS (NO SETA)",'DATOS PEST12'!$C:$C,"UNION EUROPEA")</f>
        <v>83.842105263157876</v>
      </c>
      <c r="J115" s="62">
        <f>SUMIFS('DATOS PEST12'!$E:$E,'DATOS PEST12'!$A:$A,INDICE!$C$13,'DATOS PEST12'!$D:$D,'6. RETA (No Seta) Prov-SECCION'!J$11,'DATOS PEST12'!$B:$B,'6. RETA (No Seta) Prov-SECCION'!$A115,'DATOS PEST12'!$F:$F,"R.E.AUTONOMOS (NO SETA)",'DATOS PEST12'!$C:$C,"UNION EUROPEA")</f>
        <v>29.000000000000011</v>
      </c>
      <c r="K115" s="62">
        <f>SUMIFS('DATOS PEST12'!$E:$E,'DATOS PEST12'!$A:$A,INDICE!$C$13,'DATOS PEST12'!$D:$D,'6. RETA (No Seta) Prov-SECCION'!K$11,'DATOS PEST12'!$B:$B,'6. RETA (No Seta) Prov-SECCION'!$A115,'DATOS PEST12'!$F:$F,"R.E.AUTONOMOS (NO SETA)",'DATOS PEST12'!$C:$C,"UNION EUROPEA")</f>
        <v>13.999999999999995</v>
      </c>
      <c r="L115" s="62">
        <f>SUMIFS('DATOS PEST12'!$E:$E,'DATOS PEST12'!$A:$A,INDICE!$C$13,'DATOS PEST12'!$D:$D,'6. RETA (No Seta) Prov-SECCION'!L$11,'DATOS PEST12'!$B:$B,'6. RETA (No Seta) Prov-SECCION'!$A115,'DATOS PEST12'!$F:$F,"R.E.AUTONOMOS (NO SETA)",'DATOS PEST12'!$C:$C,"UNION EUROPEA")</f>
        <v>67.947368421052659</v>
      </c>
      <c r="M115" s="62">
        <f>SUMIFS('DATOS PEST12'!$E:$E,'DATOS PEST12'!$A:$A,INDICE!$C$13,'DATOS PEST12'!$D:$D,'6. RETA (No Seta) Prov-SECCION'!M$11,'DATOS PEST12'!$B:$B,'6. RETA (No Seta) Prov-SECCION'!$A115,'DATOS PEST12'!$F:$F,"R.E.AUTONOMOS (NO SETA)",'DATOS PEST12'!$C:$C,"UNION EUROPEA")</f>
        <v>5.0000000000000009</v>
      </c>
      <c r="N115" s="62">
        <f>SUMIFS('DATOS PEST12'!$E:$E,'DATOS PEST12'!$A:$A,INDICE!$C$13,'DATOS PEST12'!$D:$D,'6. RETA (No Seta) Prov-SECCION'!N$11,'DATOS PEST12'!$B:$B,'6. RETA (No Seta) Prov-SECCION'!$A115,'DATOS PEST12'!$F:$F,"R.E.AUTONOMOS (NO SETA)",'DATOS PEST12'!$C:$C,"UNION EUROPEA")</f>
        <v>0</v>
      </c>
      <c r="O115" s="62">
        <f>SUMIFS('DATOS PEST12'!$E:$E,'DATOS PEST12'!$A:$A,INDICE!$C$13,'DATOS PEST12'!$D:$D,'6. RETA (No Seta) Prov-SECCION'!O$11,'DATOS PEST12'!$B:$B,'6. RETA (No Seta) Prov-SECCION'!$A115,'DATOS PEST12'!$F:$F,"R.E.AUTONOMOS (NO SETA)",'DATOS PEST12'!$C:$C,"UNION EUROPEA")</f>
        <v>0</v>
      </c>
      <c r="P115" s="62">
        <f>SUMIFS('DATOS PEST12'!$E:$E,'DATOS PEST12'!$A:$A,INDICE!$C$13,'DATOS PEST12'!$D:$D,'6. RETA (No Seta) Prov-SECCION'!P$11,'DATOS PEST12'!$B:$B,'6. RETA (No Seta) Prov-SECCION'!$A115,'DATOS PEST12'!$F:$F,"R.E.AUTONOMOS (NO SETA)",'DATOS PEST12'!$C:$C,"UNION EUROPEA")</f>
        <v>9.473684210526315</v>
      </c>
      <c r="Q115" s="62">
        <f>SUMIFS('DATOS PEST12'!$E:$E,'DATOS PEST12'!$A:$A,INDICE!$C$13,'DATOS PEST12'!$D:$D,'6. RETA (No Seta) Prov-SECCION'!Q$11,'DATOS PEST12'!$B:$B,'6. RETA (No Seta) Prov-SECCION'!$A115,'DATOS PEST12'!$F:$F,"R.E.AUTONOMOS (NO SETA)",'DATOS PEST12'!$C:$C,"UNION EUROPEA")</f>
        <v>13</v>
      </c>
      <c r="R115" s="62">
        <f>SUMIFS('DATOS PEST12'!$E:$E,'DATOS PEST12'!$A:$A,INDICE!$C$13,'DATOS PEST12'!$D:$D,'6. RETA (No Seta) Prov-SECCION'!R$11,'DATOS PEST12'!$B:$B,'6. RETA (No Seta) Prov-SECCION'!$A115,'DATOS PEST12'!$F:$F,"R.E.AUTONOMOS (NO SETA)",'DATOS PEST12'!$C:$C,"UNION EUROPEA")</f>
        <v>0</v>
      </c>
      <c r="S115" s="62">
        <f>SUMIFS('DATOS PEST12'!$E:$E,'DATOS PEST12'!$A:$A,INDICE!$C$13,'DATOS PEST12'!$D:$D,'6. RETA (No Seta) Prov-SECCION'!S$11,'DATOS PEST12'!$B:$B,'6. RETA (No Seta) Prov-SECCION'!$A115,'DATOS PEST12'!$F:$F,"R.E.AUTONOMOS (NO SETA)",'DATOS PEST12'!$C:$C,"UNION EUROPEA")</f>
        <v>5.0000000000000009</v>
      </c>
      <c r="T115" s="62">
        <f>SUMIFS('DATOS PEST12'!$E:$E,'DATOS PEST12'!$A:$A,INDICE!$C$13,'DATOS PEST12'!$D:$D,'6. RETA (No Seta) Prov-SECCION'!T$11,'DATOS PEST12'!$B:$B,'6. RETA (No Seta) Prov-SECCION'!$A115,'DATOS PEST12'!$F:$F,"R.E.AUTONOMOS (NO SETA)",'DATOS PEST12'!$C:$C,"UNION EUROPEA")</f>
        <v>3.9999999999999982</v>
      </c>
      <c r="U115" s="62">
        <f>SUMIFS('DATOS PEST12'!$E:$E,'DATOS PEST12'!$A:$A,INDICE!$C$13,'DATOS PEST12'!$D:$D,'6. RETA (No Seta) Prov-SECCION'!U$11,'DATOS PEST12'!$B:$B,'6. RETA (No Seta) Prov-SECCION'!$A115,'DATOS PEST12'!$F:$F,"R.E.AUTONOMOS (NO SETA)",'DATOS PEST12'!$C:$C,"UNION EUROPEA")</f>
        <v>5.0000000000000009</v>
      </c>
      <c r="V115" s="62">
        <f>SUMIFS('DATOS PEST12'!$E:$E,'DATOS PEST12'!$A:$A,INDICE!$C$13,'DATOS PEST12'!$D:$D,'6. RETA (No Seta) Prov-SECCION'!V$11,'DATOS PEST12'!$B:$B,'6. RETA (No Seta) Prov-SECCION'!$A115,'DATOS PEST12'!$F:$F,"R.E.AUTONOMOS (NO SETA)",'DATOS PEST12'!$C:$C,"UNION EUROPEA")</f>
        <v>25.31578947368422</v>
      </c>
      <c r="W115" s="62">
        <f>SUMIFS('DATOS PEST12'!$E:$E,'DATOS PEST12'!$A:$A,INDICE!$C$13,'DATOS PEST12'!$D:$D,'6. RETA (No Seta) Prov-SECCION'!W$11,'DATOS PEST12'!$B:$B,'6. RETA (No Seta) Prov-SECCION'!$A115,'DATOS PEST12'!$F:$F,"R.E.AUTONOMOS (NO SETA)",'DATOS PEST12'!$C:$C,"UNION EUROPEA")</f>
        <v>0</v>
      </c>
      <c r="X115" s="62">
        <f>SUMIFS('DATOS PEST12'!$E:$E,'DATOS PEST12'!$A:$A,INDICE!$C$13,'DATOS PEST12'!$D:$D,'6. RETA (No Seta) Prov-SECCION'!X$11,'DATOS PEST12'!$B:$B,'6. RETA (No Seta) Prov-SECCION'!$A115,'DATOS PEST12'!$F:$F,"R.E.AUTONOMOS (NO SETA)",'DATOS PEST12'!$C:$C,"UNION EUROPEA")</f>
        <v>0</v>
      </c>
      <c r="Y115" s="59">
        <f>SUMIFS('DATOS PEST12'!$E:$E,'DATOS PEST12'!$A:$A,INDICE!$C$13,'DATOS PEST12'!$D:$D,'6. RETA (No Seta) Prov-SECCION'!Y$11,'DATOS PEST12'!$B:$B,'6. RETA (No Seta) Prov-SECCION'!$A115,'DATOS PEST12'!$F:$F,"R.E.AUTONOMOS (NO SETA)",'DATOS PEST12'!$C:$C,"UNION EUROPEA")</f>
        <v>0</v>
      </c>
    </row>
    <row r="116" spans="1:25" ht="15.6" x14ac:dyDescent="0.3">
      <c r="A116" s="8">
        <v>9</v>
      </c>
      <c r="B116" s="9" t="s">
        <v>3</v>
      </c>
      <c r="C116" s="59">
        <f t="shared" si="40"/>
        <v>1067.3684210526314</v>
      </c>
      <c r="D116" s="60">
        <f>SUMIFS('DATOS PEST12'!$E:$E,'DATOS PEST12'!$A:$A,INDICE!$C$13,'DATOS PEST12'!$D:$D,'6. RETA (No Seta) Prov-SECCION'!D$11,'DATOS PEST12'!$B:$B,'6. RETA (No Seta) Prov-SECCION'!$A116,'DATOS PEST12'!$F:$F,"R.E.AUTONOMOS (NO SETA)",'DATOS PEST12'!$C:$C,"UNION EUROPEA")</f>
        <v>63.157894736842117</v>
      </c>
      <c r="E116" s="62">
        <f>SUMIFS('DATOS PEST12'!$E:$E,'DATOS PEST12'!$A:$A,INDICE!$C$13,'DATOS PEST12'!$D:$D,'6. RETA (No Seta) Prov-SECCION'!E$11,'DATOS PEST12'!$B:$B,'6. RETA (No Seta) Prov-SECCION'!$A116,'DATOS PEST12'!$F:$F,"R.E.AUTONOMOS (NO SETA)",'DATOS PEST12'!$C:$C,"UNION EUROPEA")</f>
        <v>0</v>
      </c>
      <c r="F116" s="62">
        <f>SUMIFS('DATOS PEST12'!$E:$E,'DATOS PEST12'!$A:$A,INDICE!$C$13,'DATOS PEST12'!$D:$D,'6. RETA (No Seta) Prov-SECCION'!F$11,'DATOS PEST12'!$B:$B,'6. RETA (No Seta) Prov-SECCION'!$A116,'DATOS PEST12'!$F:$F,"R.E.AUTONOMOS (NO SETA)",'DATOS PEST12'!$C:$C,"UNION EUROPEA")</f>
        <v>31</v>
      </c>
      <c r="G116" s="62">
        <f>SUMIFS('DATOS PEST12'!$E:$E,'DATOS PEST12'!$A:$A,INDICE!$C$13,'DATOS PEST12'!$D:$D,'6. RETA (No Seta) Prov-SECCION'!G$11,'DATOS PEST12'!$B:$B,'6. RETA (No Seta) Prov-SECCION'!$A116,'DATOS PEST12'!$F:$F,"R.E.AUTONOMOS (NO SETA)",'DATOS PEST12'!$C:$C,"UNION EUROPEA")</f>
        <v>1.9999999999999991</v>
      </c>
      <c r="H116" s="62">
        <f>SUMIFS('DATOS PEST12'!$E:$E,'DATOS PEST12'!$A:$A,INDICE!$C$13,'DATOS PEST12'!$D:$D,'6. RETA (No Seta) Prov-SECCION'!H$11,'DATOS PEST12'!$B:$B,'6. RETA (No Seta) Prov-SECCION'!$A116,'DATOS PEST12'!$F:$F,"R.E.AUTONOMOS (NO SETA)",'DATOS PEST12'!$C:$C,"UNION EUROPEA")</f>
        <v>0</v>
      </c>
      <c r="I116" s="62">
        <f>SUMIFS('DATOS PEST12'!$E:$E,'DATOS PEST12'!$A:$A,INDICE!$C$13,'DATOS PEST12'!$D:$D,'6. RETA (No Seta) Prov-SECCION'!I$11,'DATOS PEST12'!$B:$B,'6. RETA (No Seta) Prov-SECCION'!$A116,'DATOS PEST12'!$F:$F,"R.E.AUTONOMOS (NO SETA)",'DATOS PEST12'!$C:$C,"UNION EUROPEA")</f>
        <v>382.78947368421058</v>
      </c>
      <c r="J116" s="62">
        <f>SUMIFS('DATOS PEST12'!$E:$E,'DATOS PEST12'!$A:$A,INDICE!$C$13,'DATOS PEST12'!$D:$D,'6. RETA (No Seta) Prov-SECCION'!J$11,'DATOS PEST12'!$B:$B,'6. RETA (No Seta) Prov-SECCION'!$A116,'DATOS PEST12'!$F:$F,"R.E.AUTONOMOS (NO SETA)",'DATOS PEST12'!$C:$C,"UNION EUROPEA")</f>
        <v>121.68421052631575</v>
      </c>
      <c r="K116" s="62">
        <f>SUMIFS('DATOS PEST12'!$E:$E,'DATOS PEST12'!$A:$A,INDICE!$C$13,'DATOS PEST12'!$D:$D,'6. RETA (No Seta) Prov-SECCION'!K$11,'DATOS PEST12'!$B:$B,'6. RETA (No Seta) Prov-SECCION'!$A116,'DATOS PEST12'!$F:$F,"R.E.AUTONOMOS (NO SETA)",'DATOS PEST12'!$C:$C,"UNION EUROPEA")</f>
        <v>145.26315789473685</v>
      </c>
      <c r="L116" s="62">
        <f>SUMIFS('DATOS PEST12'!$E:$E,'DATOS PEST12'!$A:$A,INDICE!$C$13,'DATOS PEST12'!$D:$D,'6. RETA (No Seta) Prov-SECCION'!L$11,'DATOS PEST12'!$B:$B,'6. RETA (No Seta) Prov-SECCION'!$A116,'DATOS PEST12'!$F:$F,"R.E.AUTONOMOS (NO SETA)",'DATOS PEST12'!$C:$C,"UNION EUROPEA")</f>
        <v>187.15789473684208</v>
      </c>
      <c r="M116" s="62">
        <f>SUMIFS('DATOS PEST12'!$E:$E,'DATOS PEST12'!$A:$A,INDICE!$C$13,'DATOS PEST12'!$D:$D,'6. RETA (No Seta) Prov-SECCION'!M$11,'DATOS PEST12'!$B:$B,'6. RETA (No Seta) Prov-SECCION'!$A116,'DATOS PEST12'!$F:$F,"R.E.AUTONOMOS (NO SETA)",'DATOS PEST12'!$C:$C,"UNION EUROPEA")</f>
        <v>3.0000000000000004</v>
      </c>
      <c r="N116" s="62">
        <f>SUMIFS('DATOS PEST12'!$E:$E,'DATOS PEST12'!$A:$A,INDICE!$C$13,'DATOS PEST12'!$D:$D,'6. RETA (No Seta) Prov-SECCION'!N$11,'DATOS PEST12'!$B:$B,'6. RETA (No Seta) Prov-SECCION'!$A116,'DATOS PEST12'!$F:$F,"R.E.AUTONOMOS (NO SETA)",'DATOS PEST12'!$C:$C,"UNION EUROPEA")</f>
        <v>7.9999999999999964</v>
      </c>
      <c r="O116" s="62">
        <f>SUMIFS('DATOS PEST12'!$E:$E,'DATOS PEST12'!$A:$A,INDICE!$C$13,'DATOS PEST12'!$D:$D,'6. RETA (No Seta) Prov-SECCION'!O$11,'DATOS PEST12'!$B:$B,'6. RETA (No Seta) Prov-SECCION'!$A116,'DATOS PEST12'!$F:$F,"R.E.AUTONOMOS (NO SETA)",'DATOS PEST12'!$C:$C,"UNION EUROPEA")</f>
        <v>0</v>
      </c>
      <c r="P116" s="62">
        <f>SUMIFS('DATOS PEST12'!$E:$E,'DATOS PEST12'!$A:$A,INDICE!$C$13,'DATOS PEST12'!$D:$D,'6. RETA (No Seta) Prov-SECCION'!P$11,'DATOS PEST12'!$B:$B,'6. RETA (No Seta) Prov-SECCION'!$A116,'DATOS PEST12'!$F:$F,"R.E.AUTONOMOS (NO SETA)",'DATOS PEST12'!$C:$C,"UNION EUROPEA")</f>
        <v>17.000000000000004</v>
      </c>
      <c r="Q116" s="62">
        <f>SUMIFS('DATOS PEST12'!$E:$E,'DATOS PEST12'!$A:$A,INDICE!$C$13,'DATOS PEST12'!$D:$D,'6. RETA (No Seta) Prov-SECCION'!Q$11,'DATOS PEST12'!$B:$B,'6. RETA (No Seta) Prov-SECCION'!$A116,'DATOS PEST12'!$F:$F,"R.E.AUTONOMOS (NO SETA)",'DATOS PEST12'!$C:$C,"UNION EUROPEA")</f>
        <v>34.578947368421055</v>
      </c>
      <c r="R116" s="62">
        <f>SUMIFS('DATOS PEST12'!$E:$E,'DATOS PEST12'!$A:$A,INDICE!$C$13,'DATOS PEST12'!$D:$D,'6. RETA (No Seta) Prov-SECCION'!R$11,'DATOS PEST12'!$B:$B,'6. RETA (No Seta) Prov-SECCION'!$A116,'DATOS PEST12'!$F:$F,"R.E.AUTONOMOS (NO SETA)",'DATOS PEST12'!$C:$C,"UNION EUROPEA")</f>
        <v>0</v>
      </c>
      <c r="S116" s="62">
        <f>SUMIFS('DATOS PEST12'!$E:$E,'DATOS PEST12'!$A:$A,INDICE!$C$13,'DATOS PEST12'!$D:$D,'6. RETA (No Seta) Prov-SECCION'!S$11,'DATOS PEST12'!$B:$B,'6. RETA (No Seta) Prov-SECCION'!$A116,'DATOS PEST12'!$F:$F,"R.E.AUTONOMOS (NO SETA)",'DATOS PEST12'!$C:$C,"UNION EUROPEA")</f>
        <v>17.000000000000004</v>
      </c>
      <c r="T116" s="62">
        <f>SUMIFS('DATOS PEST12'!$E:$E,'DATOS PEST12'!$A:$A,INDICE!$C$13,'DATOS PEST12'!$D:$D,'6. RETA (No Seta) Prov-SECCION'!T$11,'DATOS PEST12'!$B:$B,'6. RETA (No Seta) Prov-SECCION'!$A116,'DATOS PEST12'!$F:$F,"R.E.AUTONOMOS (NO SETA)",'DATOS PEST12'!$C:$C,"UNION EUROPEA")</f>
        <v>9</v>
      </c>
      <c r="U116" s="62">
        <f>SUMIFS('DATOS PEST12'!$E:$E,'DATOS PEST12'!$A:$A,INDICE!$C$13,'DATOS PEST12'!$D:$D,'6. RETA (No Seta) Prov-SECCION'!U$11,'DATOS PEST12'!$B:$B,'6. RETA (No Seta) Prov-SECCION'!$A116,'DATOS PEST12'!$F:$F,"R.E.AUTONOMOS (NO SETA)",'DATOS PEST12'!$C:$C,"UNION EUROPEA")</f>
        <v>3.9999999999999982</v>
      </c>
      <c r="V116" s="62">
        <f>SUMIFS('DATOS PEST12'!$E:$E,'DATOS PEST12'!$A:$A,INDICE!$C$13,'DATOS PEST12'!$D:$D,'6. RETA (No Seta) Prov-SECCION'!V$11,'DATOS PEST12'!$B:$B,'6. RETA (No Seta) Prov-SECCION'!$A116,'DATOS PEST12'!$F:$F,"R.E.AUTONOMOS (NO SETA)",'DATOS PEST12'!$C:$C,"UNION EUROPEA")</f>
        <v>41.73684210526315</v>
      </c>
      <c r="W116" s="62">
        <f>SUMIFS('DATOS PEST12'!$E:$E,'DATOS PEST12'!$A:$A,INDICE!$C$13,'DATOS PEST12'!$D:$D,'6. RETA (No Seta) Prov-SECCION'!W$11,'DATOS PEST12'!$B:$B,'6. RETA (No Seta) Prov-SECCION'!$A116,'DATOS PEST12'!$F:$F,"R.E.AUTONOMOS (NO SETA)",'DATOS PEST12'!$C:$C,"UNION EUROPEA")</f>
        <v>0</v>
      </c>
      <c r="X116" s="62">
        <f>SUMIFS('DATOS PEST12'!$E:$E,'DATOS PEST12'!$A:$A,INDICE!$C$13,'DATOS PEST12'!$D:$D,'6. RETA (No Seta) Prov-SECCION'!X$11,'DATOS PEST12'!$B:$B,'6. RETA (No Seta) Prov-SECCION'!$A116,'DATOS PEST12'!$F:$F,"R.E.AUTONOMOS (NO SETA)",'DATOS PEST12'!$C:$C,"UNION EUROPEA")</f>
        <v>0</v>
      </c>
      <c r="Y116" s="59">
        <f>SUMIFS('DATOS PEST12'!$E:$E,'DATOS PEST12'!$A:$A,INDICE!$C$13,'DATOS PEST12'!$D:$D,'6. RETA (No Seta) Prov-SECCION'!Y$11,'DATOS PEST12'!$B:$B,'6. RETA (No Seta) Prov-SECCION'!$A116,'DATOS PEST12'!$F:$F,"R.E.AUTONOMOS (NO SETA)",'DATOS PEST12'!$C:$C,"UNION EUROPEA")</f>
        <v>0</v>
      </c>
    </row>
    <row r="117" spans="1:25" ht="15.6" x14ac:dyDescent="0.3">
      <c r="A117" s="8">
        <v>24</v>
      </c>
      <c r="B117" s="9" t="s">
        <v>169</v>
      </c>
      <c r="C117" s="59">
        <f t="shared" si="40"/>
        <v>551.36842105263156</v>
      </c>
      <c r="D117" s="60">
        <f>SUMIFS('DATOS PEST12'!$E:$E,'DATOS PEST12'!$A:$A,INDICE!$C$13,'DATOS PEST12'!$D:$D,'6. RETA (No Seta) Prov-SECCION'!D$11,'DATOS PEST12'!$B:$B,'6. RETA (No Seta) Prov-SECCION'!$A117,'DATOS PEST12'!$F:$F,"R.E.AUTONOMOS (NO SETA)",'DATOS PEST12'!$C:$C,"UNION EUROPEA")</f>
        <v>13.999999999999995</v>
      </c>
      <c r="E117" s="62">
        <f>SUMIFS('DATOS PEST12'!$E:$E,'DATOS PEST12'!$A:$A,INDICE!$C$13,'DATOS PEST12'!$D:$D,'6. RETA (No Seta) Prov-SECCION'!E$11,'DATOS PEST12'!$B:$B,'6. RETA (No Seta) Prov-SECCION'!$A117,'DATOS PEST12'!$F:$F,"R.E.AUTONOMOS (NO SETA)",'DATOS PEST12'!$C:$C,"UNION EUROPEA")</f>
        <v>0</v>
      </c>
      <c r="F117" s="62">
        <f>SUMIFS('DATOS PEST12'!$E:$E,'DATOS PEST12'!$A:$A,INDICE!$C$13,'DATOS PEST12'!$D:$D,'6. RETA (No Seta) Prov-SECCION'!F$11,'DATOS PEST12'!$B:$B,'6. RETA (No Seta) Prov-SECCION'!$A117,'DATOS PEST12'!$F:$F,"R.E.AUTONOMOS (NO SETA)",'DATOS PEST12'!$C:$C,"UNION EUROPEA")</f>
        <v>18</v>
      </c>
      <c r="G117" s="62">
        <f>SUMIFS('DATOS PEST12'!$E:$E,'DATOS PEST12'!$A:$A,INDICE!$C$13,'DATOS PEST12'!$D:$D,'6. RETA (No Seta) Prov-SECCION'!G$11,'DATOS PEST12'!$B:$B,'6. RETA (No Seta) Prov-SECCION'!$A117,'DATOS PEST12'!$F:$F,"R.E.AUTONOMOS (NO SETA)",'DATOS PEST12'!$C:$C,"UNION EUROPEA")</f>
        <v>0</v>
      </c>
      <c r="H117" s="62">
        <f>SUMIFS('DATOS PEST12'!$E:$E,'DATOS PEST12'!$A:$A,INDICE!$C$13,'DATOS PEST12'!$D:$D,'6. RETA (No Seta) Prov-SECCION'!H$11,'DATOS PEST12'!$B:$B,'6. RETA (No Seta) Prov-SECCION'!$A117,'DATOS PEST12'!$F:$F,"R.E.AUTONOMOS (NO SETA)",'DATOS PEST12'!$C:$C,"UNION EUROPEA")</f>
        <v>0</v>
      </c>
      <c r="I117" s="62">
        <f>SUMIFS('DATOS PEST12'!$E:$E,'DATOS PEST12'!$A:$A,INDICE!$C$13,'DATOS PEST12'!$D:$D,'6. RETA (No Seta) Prov-SECCION'!I$11,'DATOS PEST12'!$B:$B,'6. RETA (No Seta) Prov-SECCION'!$A117,'DATOS PEST12'!$F:$F,"R.E.AUTONOMOS (NO SETA)",'DATOS PEST12'!$C:$C,"UNION EUROPEA")</f>
        <v>162.10526315789474</v>
      </c>
      <c r="J117" s="62">
        <f>SUMIFS('DATOS PEST12'!$E:$E,'DATOS PEST12'!$A:$A,INDICE!$C$13,'DATOS PEST12'!$D:$D,'6. RETA (No Seta) Prov-SECCION'!J$11,'DATOS PEST12'!$B:$B,'6. RETA (No Seta) Prov-SECCION'!$A117,'DATOS PEST12'!$F:$F,"R.E.AUTONOMOS (NO SETA)",'DATOS PEST12'!$C:$C,"UNION EUROPEA")</f>
        <v>91.421052631578931</v>
      </c>
      <c r="K117" s="62">
        <f>SUMIFS('DATOS PEST12'!$E:$E,'DATOS PEST12'!$A:$A,INDICE!$C$13,'DATOS PEST12'!$D:$D,'6. RETA (No Seta) Prov-SECCION'!K$11,'DATOS PEST12'!$B:$B,'6. RETA (No Seta) Prov-SECCION'!$A117,'DATOS PEST12'!$F:$F,"R.E.AUTONOMOS (NO SETA)",'DATOS PEST12'!$C:$C,"UNION EUROPEA")</f>
        <v>20.684210526315788</v>
      </c>
      <c r="L117" s="62">
        <f>SUMIFS('DATOS PEST12'!$E:$E,'DATOS PEST12'!$A:$A,INDICE!$C$13,'DATOS PEST12'!$D:$D,'6. RETA (No Seta) Prov-SECCION'!L$11,'DATOS PEST12'!$B:$B,'6. RETA (No Seta) Prov-SECCION'!$A117,'DATOS PEST12'!$F:$F,"R.E.AUTONOMOS (NO SETA)",'DATOS PEST12'!$C:$C,"UNION EUROPEA")</f>
        <v>133.94736842105266</v>
      </c>
      <c r="M117" s="62">
        <f>SUMIFS('DATOS PEST12'!$E:$E,'DATOS PEST12'!$A:$A,INDICE!$C$13,'DATOS PEST12'!$D:$D,'6. RETA (No Seta) Prov-SECCION'!M$11,'DATOS PEST12'!$B:$B,'6. RETA (No Seta) Prov-SECCION'!$A117,'DATOS PEST12'!$F:$F,"R.E.AUTONOMOS (NO SETA)",'DATOS PEST12'!$C:$C,"UNION EUROPEA")</f>
        <v>13</v>
      </c>
      <c r="N117" s="62">
        <f>SUMIFS('DATOS PEST12'!$E:$E,'DATOS PEST12'!$A:$A,INDICE!$C$13,'DATOS PEST12'!$D:$D,'6. RETA (No Seta) Prov-SECCION'!N$11,'DATOS PEST12'!$B:$B,'6. RETA (No Seta) Prov-SECCION'!$A117,'DATOS PEST12'!$F:$F,"R.E.AUTONOMOS (NO SETA)",'DATOS PEST12'!$C:$C,"UNION EUROPEA")</f>
        <v>1.9999999999999991</v>
      </c>
      <c r="O117" s="62">
        <f>SUMIFS('DATOS PEST12'!$E:$E,'DATOS PEST12'!$A:$A,INDICE!$C$13,'DATOS PEST12'!$D:$D,'6. RETA (No Seta) Prov-SECCION'!O$11,'DATOS PEST12'!$B:$B,'6. RETA (No Seta) Prov-SECCION'!$A117,'DATOS PEST12'!$F:$F,"R.E.AUTONOMOS (NO SETA)",'DATOS PEST12'!$C:$C,"UNION EUROPEA")</f>
        <v>0</v>
      </c>
      <c r="P117" s="62">
        <f>SUMIFS('DATOS PEST12'!$E:$E,'DATOS PEST12'!$A:$A,INDICE!$C$13,'DATOS PEST12'!$D:$D,'6. RETA (No Seta) Prov-SECCION'!P$11,'DATOS PEST12'!$B:$B,'6. RETA (No Seta) Prov-SECCION'!$A117,'DATOS PEST12'!$F:$F,"R.E.AUTONOMOS (NO SETA)",'DATOS PEST12'!$C:$C,"UNION EUROPEA")</f>
        <v>22.105263157894743</v>
      </c>
      <c r="Q117" s="62">
        <f>SUMIFS('DATOS PEST12'!$E:$E,'DATOS PEST12'!$A:$A,INDICE!$C$13,'DATOS PEST12'!$D:$D,'6. RETA (No Seta) Prov-SECCION'!Q$11,'DATOS PEST12'!$B:$B,'6. RETA (No Seta) Prov-SECCION'!$A117,'DATOS PEST12'!$F:$F,"R.E.AUTONOMOS (NO SETA)",'DATOS PEST12'!$C:$C,"UNION EUROPEA")</f>
        <v>12.000000000000002</v>
      </c>
      <c r="R117" s="62">
        <f>SUMIFS('DATOS PEST12'!$E:$E,'DATOS PEST12'!$A:$A,INDICE!$C$13,'DATOS PEST12'!$D:$D,'6. RETA (No Seta) Prov-SECCION'!R$11,'DATOS PEST12'!$B:$B,'6. RETA (No Seta) Prov-SECCION'!$A117,'DATOS PEST12'!$F:$F,"R.E.AUTONOMOS (NO SETA)",'DATOS PEST12'!$C:$C,"UNION EUROPEA")</f>
        <v>0.99999999999999956</v>
      </c>
      <c r="S117" s="62">
        <f>SUMIFS('DATOS PEST12'!$E:$E,'DATOS PEST12'!$A:$A,INDICE!$C$13,'DATOS PEST12'!$D:$D,'6. RETA (No Seta) Prov-SECCION'!S$11,'DATOS PEST12'!$B:$B,'6. RETA (No Seta) Prov-SECCION'!$A117,'DATOS PEST12'!$F:$F,"R.E.AUTONOMOS (NO SETA)",'DATOS PEST12'!$C:$C,"UNION EUROPEA")</f>
        <v>11.000000000000005</v>
      </c>
      <c r="T117" s="62">
        <f>SUMIFS('DATOS PEST12'!$E:$E,'DATOS PEST12'!$A:$A,INDICE!$C$13,'DATOS PEST12'!$D:$D,'6. RETA (No Seta) Prov-SECCION'!T$11,'DATOS PEST12'!$B:$B,'6. RETA (No Seta) Prov-SECCION'!$A117,'DATOS PEST12'!$F:$F,"R.E.AUTONOMOS (NO SETA)",'DATOS PEST12'!$C:$C,"UNION EUROPEA")</f>
        <v>12.10526315789474</v>
      </c>
      <c r="U117" s="62">
        <f>SUMIFS('DATOS PEST12'!$E:$E,'DATOS PEST12'!$A:$A,INDICE!$C$13,'DATOS PEST12'!$D:$D,'6. RETA (No Seta) Prov-SECCION'!U$11,'DATOS PEST12'!$B:$B,'6. RETA (No Seta) Prov-SECCION'!$A117,'DATOS PEST12'!$F:$F,"R.E.AUTONOMOS (NO SETA)",'DATOS PEST12'!$C:$C,"UNION EUROPEA")</f>
        <v>8.9999999999999982</v>
      </c>
      <c r="V117" s="62">
        <f>SUMIFS('DATOS PEST12'!$E:$E,'DATOS PEST12'!$A:$A,INDICE!$C$13,'DATOS PEST12'!$D:$D,'6. RETA (No Seta) Prov-SECCION'!V$11,'DATOS PEST12'!$B:$B,'6. RETA (No Seta) Prov-SECCION'!$A117,'DATOS PEST12'!$F:$F,"R.E.AUTONOMOS (NO SETA)",'DATOS PEST12'!$C:$C,"UNION EUROPEA")</f>
        <v>29.000000000000011</v>
      </c>
      <c r="W117" s="62">
        <f>SUMIFS('DATOS PEST12'!$E:$E,'DATOS PEST12'!$A:$A,INDICE!$C$13,'DATOS PEST12'!$D:$D,'6. RETA (No Seta) Prov-SECCION'!W$11,'DATOS PEST12'!$B:$B,'6. RETA (No Seta) Prov-SECCION'!$A117,'DATOS PEST12'!$F:$F,"R.E.AUTONOMOS (NO SETA)",'DATOS PEST12'!$C:$C,"UNION EUROPEA")</f>
        <v>0</v>
      </c>
      <c r="X117" s="62">
        <f>SUMIFS('DATOS PEST12'!$E:$E,'DATOS PEST12'!$A:$A,INDICE!$C$13,'DATOS PEST12'!$D:$D,'6. RETA (No Seta) Prov-SECCION'!X$11,'DATOS PEST12'!$B:$B,'6. RETA (No Seta) Prov-SECCION'!$A117,'DATOS PEST12'!$F:$F,"R.E.AUTONOMOS (NO SETA)",'DATOS PEST12'!$C:$C,"UNION EUROPEA")</f>
        <v>0</v>
      </c>
      <c r="Y117" s="59">
        <f>SUMIFS('DATOS PEST12'!$E:$E,'DATOS PEST12'!$A:$A,INDICE!$C$13,'DATOS PEST12'!$D:$D,'6. RETA (No Seta) Prov-SECCION'!Y$11,'DATOS PEST12'!$B:$B,'6. RETA (No Seta) Prov-SECCION'!$A117,'DATOS PEST12'!$F:$F,"R.E.AUTONOMOS (NO SETA)",'DATOS PEST12'!$C:$C,"UNION EUROPEA")</f>
        <v>0</v>
      </c>
    </row>
    <row r="118" spans="1:25" ht="15.6" x14ac:dyDescent="0.3">
      <c r="A118" s="8">
        <v>34</v>
      </c>
      <c r="B118" s="9" t="s">
        <v>19</v>
      </c>
      <c r="C118" s="59">
        <f t="shared" si="40"/>
        <v>166.21052631578945</v>
      </c>
      <c r="D118" s="60">
        <f>SUMIFS('DATOS PEST12'!$E:$E,'DATOS PEST12'!$A:$A,INDICE!$C$13,'DATOS PEST12'!$D:$D,'6. RETA (No Seta) Prov-SECCION'!D$11,'DATOS PEST12'!$B:$B,'6. RETA (No Seta) Prov-SECCION'!$A118,'DATOS PEST12'!$F:$F,"R.E.AUTONOMOS (NO SETA)",'DATOS PEST12'!$C:$C,"UNION EUROPEA")</f>
        <v>10.000000000000002</v>
      </c>
      <c r="E118" s="62">
        <f>SUMIFS('DATOS PEST12'!$E:$E,'DATOS PEST12'!$A:$A,INDICE!$C$13,'DATOS PEST12'!$D:$D,'6. RETA (No Seta) Prov-SECCION'!E$11,'DATOS PEST12'!$B:$B,'6. RETA (No Seta) Prov-SECCION'!$A118,'DATOS PEST12'!$F:$F,"R.E.AUTONOMOS (NO SETA)",'DATOS PEST12'!$C:$C,"UNION EUROPEA")</f>
        <v>0</v>
      </c>
      <c r="F118" s="62">
        <f>SUMIFS('DATOS PEST12'!$E:$E,'DATOS PEST12'!$A:$A,INDICE!$C$13,'DATOS PEST12'!$D:$D,'6. RETA (No Seta) Prov-SECCION'!F$11,'DATOS PEST12'!$B:$B,'6. RETA (No Seta) Prov-SECCION'!$A118,'DATOS PEST12'!$F:$F,"R.E.AUTONOMOS (NO SETA)",'DATOS PEST12'!$C:$C,"UNION EUROPEA")</f>
        <v>12.894736842105262</v>
      </c>
      <c r="G118" s="62">
        <f>SUMIFS('DATOS PEST12'!$E:$E,'DATOS PEST12'!$A:$A,INDICE!$C$13,'DATOS PEST12'!$D:$D,'6. RETA (No Seta) Prov-SECCION'!G$11,'DATOS PEST12'!$B:$B,'6. RETA (No Seta) Prov-SECCION'!$A118,'DATOS PEST12'!$F:$F,"R.E.AUTONOMOS (NO SETA)",'DATOS PEST12'!$C:$C,"UNION EUROPEA")</f>
        <v>0</v>
      </c>
      <c r="H118" s="62">
        <f>SUMIFS('DATOS PEST12'!$E:$E,'DATOS PEST12'!$A:$A,INDICE!$C$13,'DATOS PEST12'!$D:$D,'6. RETA (No Seta) Prov-SECCION'!H$11,'DATOS PEST12'!$B:$B,'6. RETA (No Seta) Prov-SECCION'!$A118,'DATOS PEST12'!$F:$F,"R.E.AUTONOMOS (NO SETA)",'DATOS PEST12'!$C:$C,"UNION EUROPEA")</f>
        <v>0</v>
      </c>
      <c r="I118" s="62">
        <f>SUMIFS('DATOS PEST12'!$E:$E,'DATOS PEST12'!$A:$A,INDICE!$C$13,'DATOS PEST12'!$D:$D,'6. RETA (No Seta) Prov-SECCION'!I$11,'DATOS PEST12'!$B:$B,'6. RETA (No Seta) Prov-SECCION'!$A118,'DATOS PEST12'!$F:$F,"R.E.AUTONOMOS (NO SETA)",'DATOS PEST12'!$C:$C,"UNION EUROPEA")</f>
        <v>34.578947368421055</v>
      </c>
      <c r="J118" s="62">
        <f>SUMIFS('DATOS PEST12'!$E:$E,'DATOS PEST12'!$A:$A,INDICE!$C$13,'DATOS PEST12'!$D:$D,'6. RETA (No Seta) Prov-SECCION'!J$11,'DATOS PEST12'!$B:$B,'6. RETA (No Seta) Prov-SECCION'!$A118,'DATOS PEST12'!$F:$F,"R.E.AUTONOMOS (NO SETA)",'DATOS PEST12'!$C:$C,"UNION EUROPEA")</f>
        <v>17.736842105263158</v>
      </c>
      <c r="K118" s="62">
        <f>SUMIFS('DATOS PEST12'!$E:$E,'DATOS PEST12'!$A:$A,INDICE!$C$13,'DATOS PEST12'!$D:$D,'6. RETA (No Seta) Prov-SECCION'!K$11,'DATOS PEST12'!$B:$B,'6. RETA (No Seta) Prov-SECCION'!$A118,'DATOS PEST12'!$F:$F,"R.E.AUTONOMOS (NO SETA)",'DATOS PEST12'!$C:$C,"UNION EUROPEA")</f>
        <v>27.999999999999989</v>
      </c>
      <c r="L118" s="62">
        <f>SUMIFS('DATOS PEST12'!$E:$E,'DATOS PEST12'!$A:$A,INDICE!$C$13,'DATOS PEST12'!$D:$D,'6. RETA (No Seta) Prov-SECCION'!L$11,'DATOS PEST12'!$B:$B,'6. RETA (No Seta) Prov-SECCION'!$A118,'DATOS PEST12'!$F:$F,"R.E.AUTONOMOS (NO SETA)",'DATOS PEST12'!$C:$C,"UNION EUROPEA")</f>
        <v>27.999999999999989</v>
      </c>
      <c r="M118" s="62">
        <f>SUMIFS('DATOS PEST12'!$E:$E,'DATOS PEST12'!$A:$A,INDICE!$C$13,'DATOS PEST12'!$D:$D,'6. RETA (No Seta) Prov-SECCION'!M$11,'DATOS PEST12'!$B:$B,'6. RETA (No Seta) Prov-SECCION'!$A118,'DATOS PEST12'!$F:$F,"R.E.AUTONOMOS (NO SETA)",'DATOS PEST12'!$C:$C,"UNION EUROPEA")</f>
        <v>0.99999999999999956</v>
      </c>
      <c r="N118" s="62">
        <f>SUMIFS('DATOS PEST12'!$E:$E,'DATOS PEST12'!$A:$A,INDICE!$C$13,'DATOS PEST12'!$D:$D,'6. RETA (No Seta) Prov-SECCION'!N$11,'DATOS PEST12'!$B:$B,'6. RETA (No Seta) Prov-SECCION'!$A118,'DATOS PEST12'!$F:$F,"R.E.AUTONOMOS (NO SETA)",'DATOS PEST12'!$C:$C,"UNION EUROPEA")</f>
        <v>3.9999999999999982</v>
      </c>
      <c r="O118" s="62">
        <f>SUMIFS('DATOS PEST12'!$E:$E,'DATOS PEST12'!$A:$A,INDICE!$C$13,'DATOS PEST12'!$D:$D,'6. RETA (No Seta) Prov-SECCION'!O$11,'DATOS PEST12'!$B:$B,'6. RETA (No Seta) Prov-SECCION'!$A118,'DATOS PEST12'!$F:$F,"R.E.AUTONOMOS (NO SETA)",'DATOS PEST12'!$C:$C,"UNION EUROPEA")</f>
        <v>0</v>
      </c>
      <c r="P118" s="62">
        <f>SUMIFS('DATOS PEST12'!$E:$E,'DATOS PEST12'!$A:$A,INDICE!$C$13,'DATOS PEST12'!$D:$D,'6. RETA (No Seta) Prov-SECCION'!P$11,'DATOS PEST12'!$B:$B,'6. RETA (No Seta) Prov-SECCION'!$A118,'DATOS PEST12'!$F:$F,"R.E.AUTONOMOS (NO SETA)",'DATOS PEST12'!$C:$C,"UNION EUROPEA")</f>
        <v>6.0000000000000009</v>
      </c>
      <c r="Q118" s="62">
        <f>SUMIFS('DATOS PEST12'!$E:$E,'DATOS PEST12'!$A:$A,INDICE!$C$13,'DATOS PEST12'!$D:$D,'6. RETA (No Seta) Prov-SECCION'!Q$11,'DATOS PEST12'!$B:$B,'6. RETA (No Seta) Prov-SECCION'!$A118,'DATOS PEST12'!$F:$F,"R.E.AUTONOMOS (NO SETA)",'DATOS PEST12'!$C:$C,"UNION EUROPEA")</f>
        <v>0.99999999999999956</v>
      </c>
      <c r="R118" s="62">
        <f>SUMIFS('DATOS PEST12'!$E:$E,'DATOS PEST12'!$A:$A,INDICE!$C$13,'DATOS PEST12'!$D:$D,'6. RETA (No Seta) Prov-SECCION'!R$11,'DATOS PEST12'!$B:$B,'6. RETA (No Seta) Prov-SECCION'!$A118,'DATOS PEST12'!$F:$F,"R.E.AUTONOMOS (NO SETA)",'DATOS PEST12'!$C:$C,"UNION EUROPEA")</f>
        <v>0</v>
      </c>
      <c r="S118" s="62">
        <f>SUMIFS('DATOS PEST12'!$E:$E,'DATOS PEST12'!$A:$A,INDICE!$C$13,'DATOS PEST12'!$D:$D,'6. RETA (No Seta) Prov-SECCION'!S$11,'DATOS PEST12'!$B:$B,'6. RETA (No Seta) Prov-SECCION'!$A118,'DATOS PEST12'!$F:$F,"R.E.AUTONOMOS (NO SETA)",'DATOS PEST12'!$C:$C,"UNION EUROPEA")</f>
        <v>5.0000000000000009</v>
      </c>
      <c r="T118" s="62">
        <f>SUMIFS('DATOS PEST12'!$E:$E,'DATOS PEST12'!$A:$A,INDICE!$C$13,'DATOS PEST12'!$D:$D,'6. RETA (No Seta) Prov-SECCION'!T$11,'DATOS PEST12'!$B:$B,'6. RETA (No Seta) Prov-SECCION'!$A118,'DATOS PEST12'!$F:$F,"R.E.AUTONOMOS (NO SETA)",'DATOS PEST12'!$C:$C,"UNION EUROPEA")</f>
        <v>5.0000000000000009</v>
      </c>
      <c r="U118" s="62">
        <f>SUMIFS('DATOS PEST12'!$E:$E,'DATOS PEST12'!$A:$A,INDICE!$C$13,'DATOS PEST12'!$D:$D,'6. RETA (No Seta) Prov-SECCION'!U$11,'DATOS PEST12'!$B:$B,'6. RETA (No Seta) Prov-SECCION'!$A118,'DATOS PEST12'!$F:$F,"R.E.AUTONOMOS (NO SETA)",'DATOS PEST12'!$C:$C,"UNION EUROPEA")</f>
        <v>3.0000000000000004</v>
      </c>
      <c r="V118" s="62">
        <f>SUMIFS('DATOS PEST12'!$E:$E,'DATOS PEST12'!$A:$A,INDICE!$C$13,'DATOS PEST12'!$D:$D,'6. RETA (No Seta) Prov-SECCION'!V$11,'DATOS PEST12'!$B:$B,'6. RETA (No Seta) Prov-SECCION'!$A118,'DATOS PEST12'!$F:$F,"R.E.AUTONOMOS (NO SETA)",'DATOS PEST12'!$C:$C,"UNION EUROPEA")</f>
        <v>10.000000000000002</v>
      </c>
      <c r="W118" s="62">
        <f>SUMIFS('DATOS PEST12'!$E:$E,'DATOS PEST12'!$A:$A,INDICE!$C$13,'DATOS PEST12'!$D:$D,'6. RETA (No Seta) Prov-SECCION'!W$11,'DATOS PEST12'!$B:$B,'6. RETA (No Seta) Prov-SECCION'!$A118,'DATOS PEST12'!$F:$F,"R.E.AUTONOMOS (NO SETA)",'DATOS PEST12'!$C:$C,"UNION EUROPEA")</f>
        <v>0</v>
      </c>
      <c r="X118" s="62">
        <f>SUMIFS('DATOS PEST12'!$E:$E,'DATOS PEST12'!$A:$A,INDICE!$C$13,'DATOS PEST12'!$D:$D,'6. RETA (No Seta) Prov-SECCION'!X$11,'DATOS PEST12'!$B:$B,'6. RETA (No Seta) Prov-SECCION'!$A118,'DATOS PEST12'!$F:$F,"R.E.AUTONOMOS (NO SETA)",'DATOS PEST12'!$C:$C,"UNION EUROPEA")</f>
        <v>0</v>
      </c>
      <c r="Y118" s="59">
        <f>SUMIFS('DATOS PEST12'!$E:$E,'DATOS PEST12'!$A:$A,INDICE!$C$13,'DATOS PEST12'!$D:$D,'6. RETA (No Seta) Prov-SECCION'!Y$11,'DATOS PEST12'!$B:$B,'6. RETA (No Seta) Prov-SECCION'!$A118,'DATOS PEST12'!$F:$F,"R.E.AUTONOMOS (NO SETA)",'DATOS PEST12'!$C:$C,"UNION EUROPEA")</f>
        <v>0</v>
      </c>
    </row>
    <row r="119" spans="1:25" ht="15.6" x14ac:dyDescent="0.3">
      <c r="A119" s="8">
        <v>37</v>
      </c>
      <c r="B119" s="9" t="s">
        <v>21</v>
      </c>
      <c r="C119" s="59">
        <f t="shared" si="40"/>
        <v>339.5263157894737</v>
      </c>
      <c r="D119" s="60">
        <f>SUMIFS('DATOS PEST12'!$E:$E,'DATOS PEST12'!$A:$A,INDICE!$C$13,'DATOS PEST12'!$D:$D,'6. RETA (No Seta) Prov-SECCION'!D$11,'DATOS PEST12'!$B:$B,'6. RETA (No Seta) Prov-SECCION'!$A119,'DATOS PEST12'!$F:$F,"R.E.AUTONOMOS (NO SETA)",'DATOS PEST12'!$C:$C,"UNION EUROPEA")</f>
        <v>19.157894736842103</v>
      </c>
      <c r="E119" s="62">
        <f>SUMIFS('DATOS PEST12'!$E:$E,'DATOS PEST12'!$A:$A,INDICE!$C$13,'DATOS PEST12'!$D:$D,'6. RETA (No Seta) Prov-SECCION'!E$11,'DATOS PEST12'!$B:$B,'6. RETA (No Seta) Prov-SECCION'!$A119,'DATOS PEST12'!$F:$F,"R.E.AUTONOMOS (NO SETA)",'DATOS PEST12'!$C:$C,"UNION EUROPEA")</f>
        <v>0.99999999999999956</v>
      </c>
      <c r="F119" s="62">
        <f>SUMIFS('DATOS PEST12'!$E:$E,'DATOS PEST12'!$A:$A,INDICE!$C$13,'DATOS PEST12'!$D:$D,'6. RETA (No Seta) Prov-SECCION'!F$11,'DATOS PEST12'!$B:$B,'6. RETA (No Seta) Prov-SECCION'!$A119,'DATOS PEST12'!$F:$F,"R.E.AUTONOMOS (NO SETA)",'DATOS PEST12'!$C:$C,"UNION EUROPEA")</f>
        <v>33.421052631578945</v>
      </c>
      <c r="G119" s="62">
        <f>SUMIFS('DATOS PEST12'!$E:$E,'DATOS PEST12'!$A:$A,INDICE!$C$13,'DATOS PEST12'!$D:$D,'6. RETA (No Seta) Prov-SECCION'!G$11,'DATOS PEST12'!$B:$B,'6. RETA (No Seta) Prov-SECCION'!$A119,'DATOS PEST12'!$F:$F,"R.E.AUTONOMOS (NO SETA)",'DATOS PEST12'!$C:$C,"UNION EUROPEA")</f>
        <v>0</v>
      </c>
      <c r="H119" s="62">
        <f>SUMIFS('DATOS PEST12'!$E:$E,'DATOS PEST12'!$A:$A,INDICE!$C$13,'DATOS PEST12'!$D:$D,'6. RETA (No Seta) Prov-SECCION'!H$11,'DATOS PEST12'!$B:$B,'6. RETA (No Seta) Prov-SECCION'!$A119,'DATOS PEST12'!$F:$F,"R.E.AUTONOMOS (NO SETA)",'DATOS PEST12'!$C:$C,"UNION EUROPEA")</f>
        <v>0</v>
      </c>
      <c r="I119" s="62">
        <f>SUMIFS('DATOS PEST12'!$E:$E,'DATOS PEST12'!$A:$A,INDICE!$C$13,'DATOS PEST12'!$D:$D,'6. RETA (No Seta) Prov-SECCION'!I$11,'DATOS PEST12'!$B:$B,'6. RETA (No Seta) Prov-SECCION'!$A119,'DATOS PEST12'!$F:$F,"R.E.AUTONOMOS (NO SETA)",'DATOS PEST12'!$C:$C,"UNION EUROPEA")</f>
        <v>34.000000000000007</v>
      </c>
      <c r="J119" s="62">
        <f>SUMIFS('DATOS PEST12'!$E:$E,'DATOS PEST12'!$A:$A,INDICE!$C$13,'DATOS PEST12'!$D:$D,'6. RETA (No Seta) Prov-SECCION'!J$11,'DATOS PEST12'!$B:$B,'6. RETA (No Seta) Prov-SECCION'!$A119,'DATOS PEST12'!$F:$F,"R.E.AUTONOMOS (NO SETA)",'DATOS PEST12'!$C:$C,"UNION EUROPEA")</f>
        <v>67.736842105263165</v>
      </c>
      <c r="K119" s="62">
        <f>SUMIFS('DATOS PEST12'!$E:$E,'DATOS PEST12'!$A:$A,INDICE!$C$13,'DATOS PEST12'!$D:$D,'6. RETA (No Seta) Prov-SECCION'!K$11,'DATOS PEST12'!$B:$B,'6. RETA (No Seta) Prov-SECCION'!$A119,'DATOS PEST12'!$F:$F,"R.E.AUTONOMOS (NO SETA)",'DATOS PEST12'!$C:$C,"UNION EUROPEA")</f>
        <v>15.999999999999993</v>
      </c>
      <c r="L119" s="62">
        <f>SUMIFS('DATOS PEST12'!$E:$E,'DATOS PEST12'!$A:$A,INDICE!$C$13,'DATOS PEST12'!$D:$D,'6. RETA (No Seta) Prov-SECCION'!L$11,'DATOS PEST12'!$B:$B,'6. RETA (No Seta) Prov-SECCION'!$A119,'DATOS PEST12'!$F:$F,"R.E.AUTONOMOS (NO SETA)",'DATOS PEST12'!$C:$C,"UNION EUROPEA")</f>
        <v>73.421052631578945</v>
      </c>
      <c r="M119" s="62">
        <f>SUMIFS('DATOS PEST12'!$E:$E,'DATOS PEST12'!$A:$A,INDICE!$C$13,'DATOS PEST12'!$D:$D,'6. RETA (No Seta) Prov-SECCION'!M$11,'DATOS PEST12'!$B:$B,'6. RETA (No Seta) Prov-SECCION'!$A119,'DATOS PEST12'!$F:$F,"R.E.AUTONOMOS (NO SETA)",'DATOS PEST12'!$C:$C,"UNION EUROPEA")</f>
        <v>7.7894736842105221</v>
      </c>
      <c r="N119" s="62">
        <f>SUMIFS('DATOS PEST12'!$E:$E,'DATOS PEST12'!$A:$A,INDICE!$C$13,'DATOS PEST12'!$D:$D,'6. RETA (No Seta) Prov-SECCION'!N$11,'DATOS PEST12'!$B:$B,'6. RETA (No Seta) Prov-SECCION'!$A119,'DATOS PEST12'!$F:$F,"R.E.AUTONOMOS (NO SETA)",'DATOS PEST12'!$C:$C,"UNION EUROPEA")</f>
        <v>1.9999999999999991</v>
      </c>
      <c r="O119" s="62">
        <f>SUMIFS('DATOS PEST12'!$E:$E,'DATOS PEST12'!$A:$A,INDICE!$C$13,'DATOS PEST12'!$D:$D,'6. RETA (No Seta) Prov-SECCION'!O$11,'DATOS PEST12'!$B:$B,'6. RETA (No Seta) Prov-SECCION'!$A119,'DATOS PEST12'!$F:$F,"R.E.AUTONOMOS (NO SETA)",'DATOS PEST12'!$C:$C,"UNION EUROPEA")</f>
        <v>0.99999999999999956</v>
      </c>
      <c r="P119" s="62">
        <f>SUMIFS('DATOS PEST12'!$E:$E,'DATOS PEST12'!$A:$A,INDICE!$C$13,'DATOS PEST12'!$D:$D,'6. RETA (No Seta) Prov-SECCION'!P$11,'DATOS PEST12'!$B:$B,'6. RETA (No Seta) Prov-SECCION'!$A119,'DATOS PEST12'!$F:$F,"R.E.AUTONOMOS (NO SETA)",'DATOS PEST12'!$C:$C,"UNION EUROPEA")</f>
        <v>26</v>
      </c>
      <c r="Q119" s="62">
        <f>SUMIFS('DATOS PEST12'!$E:$E,'DATOS PEST12'!$A:$A,INDICE!$C$13,'DATOS PEST12'!$D:$D,'6. RETA (No Seta) Prov-SECCION'!Q$11,'DATOS PEST12'!$B:$B,'6. RETA (No Seta) Prov-SECCION'!$A119,'DATOS PEST12'!$F:$F,"R.E.AUTONOMOS (NO SETA)",'DATOS PEST12'!$C:$C,"UNION EUROPEA")</f>
        <v>9.4210526315789469</v>
      </c>
      <c r="R119" s="62">
        <f>SUMIFS('DATOS PEST12'!$E:$E,'DATOS PEST12'!$A:$A,INDICE!$C$13,'DATOS PEST12'!$D:$D,'6. RETA (No Seta) Prov-SECCION'!R$11,'DATOS PEST12'!$B:$B,'6. RETA (No Seta) Prov-SECCION'!$A119,'DATOS PEST12'!$F:$F,"R.E.AUTONOMOS (NO SETA)",'DATOS PEST12'!$C:$C,"UNION EUROPEA")</f>
        <v>0</v>
      </c>
      <c r="S119" s="62">
        <f>SUMIFS('DATOS PEST12'!$E:$E,'DATOS PEST12'!$A:$A,INDICE!$C$13,'DATOS PEST12'!$D:$D,'6. RETA (No Seta) Prov-SECCION'!S$11,'DATOS PEST12'!$B:$B,'6. RETA (No Seta) Prov-SECCION'!$A119,'DATOS PEST12'!$F:$F,"R.E.AUTONOMOS (NO SETA)",'DATOS PEST12'!$C:$C,"UNION EUROPEA")</f>
        <v>20.000000000000004</v>
      </c>
      <c r="T119" s="62">
        <f>SUMIFS('DATOS PEST12'!$E:$E,'DATOS PEST12'!$A:$A,INDICE!$C$13,'DATOS PEST12'!$D:$D,'6. RETA (No Seta) Prov-SECCION'!T$11,'DATOS PEST12'!$B:$B,'6. RETA (No Seta) Prov-SECCION'!$A119,'DATOS PEST12'!$F:$F,"R.E.AUTONOMOS (NO SETA)",'DATOS PEST12'!$C:$C,"UNION EUROPEA")</f>
        <v>6.9999999999999973</v>
      </c>
      <c r="U119" s="62">
        <f>SUMIFS('DATOS PEST12'!$E:$E,'DATOS PEST12'!$A:$A,INDICE!$C$13,'DATOS PEST12'!$D:$D,'6. RETA (No Seta) Prov-SECCION'!U$11,'DATOS PEST12'!$B:$B,'6. RETA (No Seta) Prov-SECCION'!$A119,'DATOS PEST12'!$F:$F,"R.E.AUTONOMOS (NO SETA)",'DATOS PEST12'!$C:$C,"UNION EUROPEA")</f>
        <v>3.9999999999999982</v>
      </c>
      <c r="V119" s="62">
        <f>SUMIFS('DATOS PEST12'!$E:$E,'DATOS PEST12'!$A:$A,INDICE!$C$13,'DATOS PEST12'!$D:$D,'6. RETA (No Seta) Prov-SECCION'!V$11,'DATOS PEST12'!$B:$B,'6. RETA (No Seta) Prov-SECCION'!$A119,'DATOS PEST12'!$F:$F,"R.E.AUTONOMOS (NO SETA)",'DATOS PEST12'!$C:$C,"UNION EUROPEA")</f>
        <v>17.578947368421055</v>
      </c>
      <c r="W119" s="62">
        <f>SUMIFS('DATOS PEST12'!$E:$E,'DATOS PEST12'!$A:$A,INDICE!$C$13,'DATOS PEST12'!$D:$D,'6. RETA (No Seta) Prov-SECCION'!W$11,'DATOS PEST12'!$B:$B,'6. RETA (No Seta) Prov-SECCION'!$A119,'DATOS PEST12'!$F:$F,"R.E.AUTONOMOS (NO SETA)",'DATOS PEST12'!$C:$C,"UNION EUROPEA")</f>
        <v>0</v>
      </c>
      <c r="X119" s="62">
        <f>SUMIFS('DATOS PEST12'!$E:$E,'DATOS PEST12'!$A:$A,INDICE!$C$13,'DATOS PEST12'!$D:$D,'6. RETA (No Seta) Prov-SECCION'!X$11,'DATOS PEST12'!$B:$B,'6. RETA (No Seta) Prov-SECCION'!$A119,'DATOS PEST12'!$F:$F,"R.E.AUTONOMOS (NO SETA)",'DATOS PEST12'!$C:$C,"UNION EUROPEA")</f>
        <v>0</v>
      </c>
      <c r="Y119" s="59">
        <f>SUMIFS('DATOS PEST12'!$E:$E,'DATOS PEST12'!$A:$A,INDICE!$C$13,'DATOS PEST12'!$D:$D,'6. RETA (No Seta) Prov-SECCION'!Y$11,'DATOS PEST12'!$B:$B,'6. RETA (No Seta) Prov-SECCION'!$A119,'DATOS PEST12'!$F:$F,"R.E.AUTONOMOS (NO SETA)",'DATOS PEST12'!$C:$C,"UNION EUROPEA")</f>
        <v>0</v>
      </c>
    </row>
    <row r="120" spans="1:25" ht="15.6" x14ac:dyDescent="0.3">
      <c r="A120" s="8">
        <v>40</v>
      </c>
      <c r="B120" s="9" t="s">
        <v>23</v>
      </c>
      <c r="C120" s="59">
        <f t="shared" si="40"/>
        <v>505.8947368421052</v>
      </c>
      <c r="D120" s="60">
        <f>SUMIFS('DATOS PEST12'!$E:$E,'DATOS PEST12'!$A:$A,INDICE!$C$13,'DATOS PEST12'!$D:$D,'6. RETA (No Seta) Prov-SECCION'!D$11,'DATOS PEST12'!$B:$B,'6. RETA (No Seta) Prov-SECCION'!$A120,'DATOS PEST12'!$F:$F,"R.E.AUTONOMOS (NO SETA)",'DATOS PEST12'!$C:$C,"UNION EUROPEA")</f>
        <v>20.368421052631579</v>
      </c>
      <c r="E120" s="62">
        <f>SUMIFS('DATOS PEST12'!$E:$E,'DATOS PEST12'!$A:$A,INDICE!$C$13,'DATOS PEST12'!$D:$D,'6. RETA (No Seta) Prov-SECCION'!E$11,'DATOS PEST12'!$B:$B,'6. RETA (No Seta) Prov-SECCION'!$A120,'DATOS PEST12'!$F:$F,"R.E.AUTONOMOS (NO SETA)",'DATOS PEST12'!$C:$C,"UNION EUROPEA")</f>
        <v>0</v>
      </c>
      <c r="F120" s="62">
        <f>SUMIFS('DATOS PEST12'!$E:$E,'DATOS PEST12'!$A:$A,INDICE!$C$13,'DATOS PEST12'!$D:$D,'6. RETA (No Seta) Prov-SECCION'!F$11,'DATOS PEST12'!$B:$B,'6. RETA (No Seta) Prov-SECCION'!$A120,'DATOS PEST12'!$F:$F,"R.E.AUTONOMOS (NO SETA)",'DATOS PEST12'!$C:$C,"UNION EUROPEA")</f>
        <v>11.000000000000005</v>
      </c>
      <c r="G120" s="62">
        <f>SUMIFS('DATOS PEST12'!$E:$E,'DATOS PEST12'!$A:$A,INDICE!$C$13,'DATOS PEST12'!$D:$D,'6. RETA (No Seta) Prov-SECCION'!G$11,'DATOS PEST12'!$B:$B,'6. RETA (No Seta) Prov-SECCION'!$A120,'DATOS PEST12'!$F:$F,"R.E.AUTONOMOS (NO SETA)",'DATOS PEST12'!$C:$C,"UNION EUROPEA")</f>
        <v>0</v>
      </c>
      <c r="H120" s="62">
        <f>SUMIFS('DATOS PEST12'!$E:$E,'DATOS PEST12'!$A:$A,INDICE!$C$13,'DATOS PEST12'!$D:$D,'6. RETA (No Seta) Prov-SECCION'!H$11,'DATOS PEST12'!$B:$B,'6. RETA (No Seta) Prov-SECCION'!$A120,'DATOS PEST12'!$F:$F,"R.E.AUTONOMOS (NO SETA)",'DATOS PEST12'!$C:$C,"UNION EUROPEA")</f>
        <v>0</v>
      </c>
      <c r="I120" s="62">
        <f>SUMIFS('DATOS PEST12'!$E:$E,'DATOS PEST12'!$A:$A,INDICE!$C$13,'DATOS PEST12'!$D:$D,'6. RETA (No Seta) Prov-SECCION'!I$11,'DATOS PEST12'!$B:$B,'6. RETA (No Seta) Prov-SECCION'!$A120,'DATOS PEST12'!$F:$F,"R.E.AUTONOMOS (NO SETA)",'DATOS PEST12'!$C:$C,"UNION EUROPEA")</f>
        <v>200.3684210526315</v>
      </c>
      <c r="J120" s="62">
        <f>SUMIFS('DATOS PEST12'!$E:$E,'DATOS PEST12'!$A:$A,INDICE!$C$13,'DATOS PEST12'!$D:$D,'6. RETA (No Seta) Prov-SECCION'!J$11,'DATOS PEST12'!$B:$B,'6. RETA (No Seta) Prov-SECCION'!$A120,'DATOS PEST12'!$F:$F,"R.E.AUTONOMOS (NO SETA)",'DATOS PEST12'!$C:$C,"UNION EUROPEA")</f>
        <v>55.421052631578938</v>
      </c>
      <c r="K120" s="62">
        <f>SUMIFS('DATOS PEST12'!$E:$E,'DATOS PEST12'!$A:$A,INDICE!$C$13,'DATOS PEST12'!$D:$D,'6. RETA (No Seta) Prov-SECCION'!K$11,'DATOS PEST12'!$B:$B,'6. RETA (No Seta) Prov-SECCION'!$A120,'DATOS PEST12'!$F:$F,"R.E.AUTONOMOS (NO SETA)",'DATOS PEST12'!$C:$C,"UNION EUROPEA")</f>
        <v>49.000000000000007</v>
      </c>
      <c r="L120" s="62">
        <f>SUMIFS('DATOS PEST12'!$E:$E,'DATOS PEST12'!$A:$A,INDICE!$C$13,'DATOS PEST12'!$D:$D,'6. RETA (No Seta) Prov-SECCION'!L$11,'DATOS PEST12'!$B:$B,'6. RETA (No Seta) Prov-SECCION'!$A120,'DATOS PEST12'!$F:$F,"R.E.AUTONOMOS (NO SETA)",'DATOS PEST12'!$C:$C,"UNION EUROPEA")</f>
        <v>85.736842105263165</v>
      </c>
      <c r="M120" s="62">
        <f>SUMIFS('DATOS PEST12'!$E:$E,'DATOS PEST12'!$A:$A,INDICE!$C$13,'DATOS PEST12'!$D:$D,'6. RETA (No Seta) Prov-SECCION'!M$11,'DATOS PEST12'!$B:$B,'6. RETA (No Seta) Prov-SECCION'!$A120,'DATOS PEST12'!$F:$F,"R.E.AUTONOMOS (NO SETA)",'DATOS PEST12'!$C:$C,"UNION EUROPEA")</f>
        <v>7.9999999999999964</v>
      </c>
      <c r="N120" s="62">
        <f>SUMIFS('DATOS PEST12'!$E:$E,'DATOS PEST12'!$A:$A,INDICE!$C$13,'DATOS PEST12'!$D:$D,'6. RETA (No Seta) Prov-SECCION'!N$11,'DATOS PEST12'!$B:$B,'6. RETA (No Seta) Prov-SECCION'!$A120,'DATOS PEST12'!$F:$F,"R.E.AUTONOMOS (NO SETA)",'DATOS PEST12'!$C:$C,"UNION EUROPEA")</f>
        <v>1.9999999999999991</v>
      </c>
      <c r="O120" s="62">
        <f>SUMIFS('DATOS PEST12'!$E:$E,'DATOS PEST12'!$A:$A,INDICE!$C$13,'DATOS PEST12'!$D:$D,'6. RETA (No Seta) Prov-SECCION'!O$11,'DATOS PEST12'!$B:$B,'6. RETA (No Seta) Prov-SECCION'!$A120,'DATOS PEST12'!$F:$F,"R.E.AUTONOMOS (NO SETA)",'DATOS PEST12'!$C:$C,"UNION EUROPEA")</f>
        <v>0</v>
      </c>
      <c r="P120" s="62">
        <f>SUMIFS('DATOS PEST12'!$E:$E,'DATOS PEST12'!$A:$A,INDICE!$C$13,'DATOS PEST12'!$D:$D,'6. RETA (No Seta) Prov-SECCION'!P$11,'DATOS PEST12'!$B:$B,'6. RETA (No Seta) Prov-SECCION'!$A120,'DATOS PEST12'!$F:$F,"R.E.AUTONOMOS (NO SETA)",'DATOS PEST12'!$C:$C,"UNION EUROPEA")</f>
        <v>11.000000000000005</v>
      </c>
      <c r="Q120" s="62">
        <f>SUMIFS('DATOS PEST12'!$E:$E,'DATOS PEST12'!$A:$A,INDICE!$C$13,'DATOS PEST12'!$D:$D,'6. RETA (No Seta) Prov-SECCION'!Q$11,'DATOS PEST12'!$B:$B,'6. RETA (No Seta) Prov-SECCION'!$A120,'DATOS PEST12'!$F:$F,"R.E.AUTONOMOS (NO SETA)",'DATOS PEST12'!$C:$C,"UNION EUROPEA")</f>
        <v>15.999999999999993</v>
      </c>
      <c r="R120" s="62">
        <f>SUMIFS('DATOS PEST12'!$E:$E,'DATOS PEST12'!$A:$A,INDICE!$C$13,'DATOS PEST12'!$D:$D,'6. RETA (No Seta) Prov-SECCION'!R$11,'DATOS PEST12'!$B:$B,'6. RETA (No Seta) Prov-SECCION'!$A120,'DATOS PEST12'!$F:$F,"R.E.AUTONOMOS (NO SETA)",'DATOS PEST12'!$C:$C,"UNION EUROPEA")</f>
        <v>0</v>
      </c>
      <c r="S120" s="62">
        <f>SUMIFS('DATOS PEST12'!$E:$E,'DATOS PEST12'!$A:$A,INDICE!$C$13,'DATOS PEST12'!$D:$D,'6. RETA (No Seta) Prov-SECCION'!S$11,'DATOS PEST12'!$B:$B,'6. RETA (No Seta) Prov-SECCION'!$A120,'DATOS PEST12'!$F:$F,"R.E.AUTONOMOS (NO SETA)",'DATOS PEST12'!$C:$C,"UNION EUROPEA")</f>
        <v>11.000000000000005</v>
      </c>
      <c r="T120" s="62">
        <f>SUMIFS('DATOS PEST12'!$E:$E,'DATOS PEST12'!$A:$A,INDICE!$C$13,'DATOS PEST12'!$D:$D,'6. RETA (No Seta) Prov-SECCION'!T$11,'DATOS PEST12'!$B:$B,'6. RETA (No Seta) Prov-SECCION'!$A120,'DATOS PEST12'!$F:$F,"R.E.AUTONOMOS (NO SETA)",'DATOS PEST12'!$C:$C,"UNION EUROPEA")</f>
        <v>9</v>
      </c>
      <c r="U120" s="62">
        <f>SUMIFS('DATOS PEST12'!$E:$E,'DATOS PEST12'!$A:$A,INDICE!$C$13,'DATOS PEST12'!$D:$D,'6. RETA (No Seta) Prov-SECCION'!U$11,'DATOS PEST12'!$B:$B,'6. RETA (No Seta) Prov-SECCION'!$A120,'DATOS PEST12'!$F:$F,"R.E.AUTONOMOS (NO SETA)",'DATOS PEST12'!$C:$C,"UNION EUROPEA")</f>
        <v>5.0000000000000009</v>
      </c>
      <c r="V120" s="62">
        <f>SUMIFS('DATOS PEST12'!$E:$E,'DATOS PEST12'!$A:$A,INDICE!$C$13,'DATOS PEST12'!$D:$D,'6. RETA (No Seta) Prov-SECCION'!V$11,'DATOS PEST12'!$B:$B,'6. RETA (No Seta) Prov-SECCION'!$A120,'DATOS PEST12'!$F:$F,"R.E.AUTONOMOS (NO SETA)",'DATOS PEST12'!$C:$C,"UNION EUROPEA")</f>
        <v>18</v>
      </c>
      <c r="W120" s="62">
        <f>SUMIFS('DATOS PEST12'!$E:$E,'DATOS PEST12'!$A:$A,INDICE!$C$13,'DATOS PEST12'!$D:$D,'6. RETA (No Seta) Prov-SECCION'!W$11,'DATOS PEST12'!$B:$B,'6. RETA (No Seta) Prov-SECCION'!$A120,'DATOS PEST12'!$F:$F,"R.E.AUTONOMOS (NO SETA)",'DATOS PEST12'!$C:$C,"UNION EUROPEA")</f>
        <v>3.9999999999999982</v>
      </c>
      <c r="X120" s="62">
        <f>SUMIFS('DATOS PEST12'!$E:$E,'DATOS PEST12'!$A:$A,INDICE!$C$13,'DATOS PEST12'!$D:$D,'6. RETA (No Seta) Prov-SECCION'!X$11,'DATOS PEST12'!$B:$B,'6. RETA (No Seta) Prov-SECCION'!$A120,'DATOS PEST12'!$F:$F,"R.E.AUTONOMOS (NO SETA)",'DATOS PEST12'!$C:$C,"UNION EUROPEA")</f>
        <v>0</v>
      </c>
      <c r="Y120" s="59">
        <f>SUMIFS('DATOS PEST12'!$E:$E,'DATOS PEST12'!$A:$A,INDICE!$C$13,'DATOS PEST12'!$D:$D,'6. RETA (No Seta) Prov-SECCION'!Y$11,'DATOS PEST12'!$B:$B,'6. RETA (No Seta) Prov-SECCION'!$A120,'DATOS PEST12'!$F:$F,"R.E.AUTONOMOS (NO SETA)",'DATOS PEST12'!$C:$C,"UNION EUROPEA")</f>
        <v>0</v>
      </c>
    </row>
    <row r="121" spans="1:25" ht="15.6" x14ac:dyDescent="0.3">
      <c r="A121" s="8">
        <v>42</v>
      </c>
      <c r="B121" s="9" t="s">
        <v>34</v>
      </c>
      <c r="C121" s="59">
        <f t="shared" si="40"/>
        <v>175.05263157894734</v>
      </c>
      <c r="D121" s="60">
        <f>SUMIFS('DATOS PEST12'!$E:$E,'DATOS PEST12'!$A:$A,INDICE!$C$13,'DATOS PEST12'!$D:$D,'6. RETA (No Seta) Prov-SECCION'!D$11,'DATOS PEST12'!$B:$B,'6. RETA (No Seta) Prov-SECCION'!$A121,'DATOS PEST12'!$F:$F,"R.E.AUTONOMOS (NO SETA)",'DATOS PEST12'!$C:$C,"UNION EUROPEA")</f>
        <v>13.999999999999995</v>
      </c>
      <c r="E121" s="62">
        <f>SUMIFS('DATOS PEST12'!$E:$E,'DATOS PEST12'!$A:$A,INDICE!$C$13,'DATOS PEST12'!$D:$D,'6. RETA (No Seta) Prov-SECCION'!E$11,'DATOS PEST12'!$B:$B,'6. RETA (No Seta) Prov-SECCION'!$A121,'DATOS PEST12'!$F:$F,"R.E.AUTONOMOS (NO SETA)",'DATOS PEST12'!$C:$C,"UNION EUROPEA")</f>
        <v>0</v>
      </c>
      <c r="F121" s="62">
        <f>SUMIFS('DATOS PEST12'!$E:$E,'DATOS PEST12'!$A:$A,INDICE!$C$13,'DATOS PEST12'!$D:$D,'6. RETA (No Seta) Prov-SECCION'!F$11,'DATOS PEST12'!$B:$B,'6. RETA (No Seta) Prov-SECCION'!$A121,'DATOS PEST12'!$F:$F,"R.E.AUTONOMOS (NO SETA)",'DATOS PEST12'!$C:$C,"UNION EUROPEA")</f>
        <v>5.0000000000000009</v>
      </c>
      <c r="G121" s="62">
        <f>SUMIFS('DATOS PEST12'!$E:$E,'DATOS PEST12'!$A:$A,INDICE!$C$13,'DATOS PEST12'!$D:$D,'6. RETA (No Seta) Prov-SECCION'!G$11,'DATOS PEST12'!$B:$B,'6. RETA (No Seta) Prov-SECCION'!$A121,'DATOS PEST12'!$F:$F,"R.E.AUTONOMOS (NO SETA)",'DATOS PEST12'!$C:$C,"UNION EUROPEA")</f>
        <v>0</v>
      </c>
      <c r="H121" s="62">
        <f>SUMIFS('DATOS PEST12'!$E:$E,'DATOS PEST12'!$A:$A,INDICE!$C$13,'DATOS PEST12'!$D:$D,'6. RETA (No Seta) Prov-SECCION'!H$11,'DATOS PEST12'!$B:$B,'6. RETA (No Seta) Prov-SECCION'!$A121,'DATOS PEST12'!$F:$F,"R.E.AUTONOMOS (NO SETA)",'DATOS PEST12'!$C:$C,"UNION EUROPEA")</f>
        <v>0</v>
      </c>
      <c r="I121" s="62">
        <f>SUMIFS('DATOS PEST12'!$E:$E,'DATOS PEST12'!$A:$A,INDICE!$C$13,'DATOS PEST12'!$D:$D,'6. RETA (No Seta) Prov-SECCION'!I$11,'DATOS PEST12'!$B:$B,'6. RETA (No Seta) Prov-SECCION'!$A121,'DATOS PEST12'!$F:$F,"R.E.AUTONOMOS (NO SETA)",'DATOS PEST12'!$C:$C,"UNION EUROPEA")</f>
        <v>54.947368421052616</v>
      </c>
      <c r="J121" s="62">
        <f>SUMIFS('DATOS PEST12'!$E:$E,'DATOS PEST12'!$A:$A,INDICE!$C$13,'DATOS PEST12'!$D:$D,'6. RETA (No Seta) Prov-SECCION'!J$11,'DATOS PEST12'!$B:$B,'6. RETA (No Seta) Prov-SECCION'!$A121,'DATOS PEST12'!$F:$F,"R.E.AUTONOMOS (NO SETA)",'DATOS PEST12'!$C:$C,"UNION EUROPEA")</f>
        <v>19</v>
      </c>
      <c r="K121" s="62">
        <f>SUMIFS('DATOS PEST12'!$E:$E,'DATOS PEST12'!$A:$A,INDICE!$C$13,'DATOS PEST12'!$D:$D,'6. RETA (No Seta) Prov-SECCION'!K$11,'DATOS PEST12'!$B:$B,'6. RETA (No Seta) Prov-SECCION'!$A121,'DATOS PEST12'!$F:$F,"R.E.AUTONOMOS (NO SETA)",'DATOS PEST12'!$C:$C,"UNION EUROPEA")</f>
        <v>10.684210526315793</v>
      </c>
      <c r="L121" s="62">
        <f>SUMIFS('DATOS PEST12'!$E:$E,'DATOS PEST12'!$A:$A,INDICE!$C$13,'DATOS PEST12'!$D:$D,'6. RETA (No Seta) Prov-SECCION'!L$11,'DATOS PEST12'!$B:$B,'6. RETA (No Seta) Prov-SECCION'!$A121,'DATOS PEST12'!$F:$F,"R.E.AUTONOMOS (NO SETA)",'DATOS PEST12'!$C:$C,"UNION EUROPEA")</f>
        <v>39.842105263157904</v>
      </c>
      <c r="M121" s="62">
        <f>SUMIFS('DATOS PEST12'!$E:$E,'DATOS PEST12'!$A:$A,INDICE!$C$13,'DATOS PEST12'!$D:$D,'6. RETA (No Seta) Prov-SECCION'!M$11,'DATOS PEST12'!$B:$B,'6. RETA (No Seta) Prov-SECCION'!$A121,'DATOS PEST12'!$F:$F,"R.E.AUTONOMOS (NO SETA)",'DATOS PEST12'!$C:$C,"UNION EUROPEA")</f>
        <v>3.9999999999999982</v>
      </c>
      <c r="N121" s="62">
        <f>SUMIFS('DATOS PEST12'!$E:$E,'DATOS PEST12'!$A:$A,INDICE!$C$13,'DATOS PEST12'!$D:$D,'6. RETA (No Seta) Prov-SECCION'!N$11,'DATOS PEST12'!$B:$B,'6. RETA (No Seta) Prov-SECCION'!$A121,'DATOS PEST12'!$F:$F,"R.E.AUTONOMOS (NO SETA)",'DATOS PEST12'!$C:$C,"UNION EUROPEA")</f>
        <v>0.99999999999999956</v>
      </c>
      <c r="O121" s="62">
        <f>SUMIFS('DATOS PEST12'!$E:$E,'DATOS PEST12'!$A:$A,INDICE!$C$13,'DATOS PEST12'!$D:$D,'6. RETA (No Seta) Prov-SECCION'!O$11,'DATOS PEST12'!$B:$B,'6. RETA (No Seta) Prov-SECCION'!$A121,'DATOS PEST12'!$F:$F,"R.E.AUTONOMOS (NO SETA)",'DATOS PEST12'!$C:$C,"UNION EUROPEA")</f>
        <v>0</v>
      </c>
      <c r="P121" s="62">
        <f>SUMIFS('DATOS PEST12'!$E:$E,'DATOS PEST12'!$A:$A,INDICE!$C$13,'DATOS PEST12'!$D:$D,'6. RETA (No Seta) Prov-SECCION'!P$11,'DATOS PEST12'!$B:$B,'6. RETA (No Seta) Prov-SECCION'!$A121,'DATOS PEST12'!$F:$F,"R.E.AUTONOMOS (NO SETA)",'DATOS PEST12'!$C:$C,"UNION EUROPEA")</f>
        <v>6.5789473684210513</v>
      </c>
      <c r="Q121" s="62">
        <f>SUMIFS('DATOS PEST12'!$E:$E,'DATOS PEST12'!$A:$A,INDICE!$C$13,'DATOS PEST12'!$D:$D,'6. RETA (No Seta) Prov-SECCION'!Q$11,'DATOS PEST12'!$B:$B,'6. RETA (No Seta) Prov-SECCION'!$A121,'DATOS PEST12'!$F:$F,"R.E.AUTONOMOS (NO SETA)",'DATOS PEST12'!$C:$C,"UNION EUROPEA")</f>
        <v>6.0000000000000009</v>
      </c>
      <c r="R121" s="62">
        <f>SUMIFS('DATOS PEST12'!$E:$E,'DATOS PEST12'!$A:$A,INDICE!$C$13,'DATOS PEST12'!$D:$D,'6. RETA (No Seta) Prov-SECCION'!R$11,'DATOS PEST12'!$B:$B,'6. RETA (No Seta) Prov-SECCION'!$A121,'DATOS PEST12'!$F:$F,"R.E.AUTONOMOS (NO SETA)",'DATOS PEST12'!$C:$C,"UNION EUROPEA")</f>
        <v>0</v>
      </c>
      <c r="S121" s="62">
        <f>SUMIFS('DATOS PEST12'!$E:$E,'DATOS PEST12'!$A:$A,INDICE!$C$13,'DATOS PEST12'!$D:$D,'6. RETA (No Seta) Prov-SECCION'!S$11,'DATOS PEST12'!$B:$B,'6. RETA (No Seta) Prov-SECCION'!$A121,'DATOS PEST12'!$F:$F,"R.E.AUTONOMOS (NO SETA)",'DATOS PEST12'!$C:$C,"UNION EUROPEA")</f>
        <v>3.0000000000000004</v>
      </c>
      <c r="T121" s="62">
        <f>SUMIFS('DATOS PEST12'!$E:$E,'DATOS PEST12'!$A:$A,INDICE!$C$13,'DATOS PEST12'!$D:$D,'6. RETA (No Seta) Prov-SECCION'!T$11,'DATOS PEST12'!$B:$B,'6. RETA (No Seta) Prov-SECCION'!$A121,'DATOS PEST12'!$F:$F,"R.E.AUTONOMOS (NO SETA)",'DATOS PEST12'!$C:$C,"UNION EUROPEA")</f>
        <v>3.0000000000000004</v>
      </c>
      <c r="U121" s="62">
        <f>SUMIFS('DATOS PEST12'!$E:$E,'DATOS PEST12'!$A:$A,INDICE!$C$13,'DATOS PEST12'!$D:$D,'6. RETA (No Seta) Prov-SECCION'!U$11,'DATOS PEST12'!$B:$B,'6. RETA (No Seta) Prov-SECCION'!$A121,'DATOS PEST12'!$F:$F,"R.E.AUTONOMOS (NO SETA)",'DATOS PEST12'!$C:$C,"UNION EUROPEA")</f>
        <v>0.99999999999999956</v>
      </c>
      <c r="V121" s="62">
        <f>SUMIFS('DATOS PEST12'!$E:$E,'DATOS PEST12'!$A:$A,INDICE!$C$13,'DATOS PEST12'!$D:$D,'6. RETA (No Seta) Prov-SECCION'!V$11,'DATOS PEST12'!$B:$B,'6. RETA (No Seta) Prov-SECCION'!$A121,'DATOS PEST12'!$F:$F,"R.E.AUTONOMOS (NO SETA)",'DATOS PEST12'!$C:$C,"UNION EUROPEA")</f>
        <v>6.9999999999999973</v>
      </c>
      <c r="W121" s="62">
        <f>SUMIFS('DATOS PEST12'!$E:$E,'DATOS PEST12'!$A:$A,INDICE!$C$13,'DATOS PEST12'!$D:$D,'6. RETA (No Seta) Prov-SECCION'!W$11,'DATOS PEST12'!$B:$B,'6. RETA (No Seta) Prov-SECCION'!$A121,'DATOS PEST12'!$F:$F,"R.E.AUTONOMOS (NO SETA)",'DATOS PEST12'!$C:$C,"UNION EUROPEA")</f>
        <v>0</v>
      </c>
      <c r="X121" s="62">
        <f>SUMIFS('DATOS PEST12'!$E:$E,'DATOS PEST12'!$A:$A,INDICE!$C$13,'DATOS PEST12'!$D:$D,'6. RETA (No Seta) Prov-SECCION'!X$11,'DATOS PEST12'!$B:$B,'6. RETA (No Seta) Prov-SECCION'!$A121,'DATOS PEST12'!$F:$F,"R.E.AUTONOMOS (NO SETA)",'DATOS PEST12'!$C:$C,"UNION EUROPEA")</f>
        <v>0</v>
      </c>
      <c r="Y121" s="59">
        <f>SUMIFS('DATOS PEST12'!$E:$E,'DATOS PEST12'!$A:$A,INDICE!$C$13,'DATOS PEST12'!$D:$D,'6. RETA (No Seta) Prov-SECCION'!Y$11,'DATOS PEST12'!$B:$B,'6. RETA (No Seta) Prov-SECCION'!$A121,'DATOS PEST12'!$F:$F,"R.E.AUTONOMOS (NO SETA)",'DATOS PEST12'!$C:$C,"UNION EUROPEA")</f>
        <v>0</v>
      </c>
    </row>
    <row r="122" spans="1:25" ht="15.6" x14ac:dyDescent="0.3">
      <c r="A122" s="8">
        <v>47</v>
      </c>
      <c r="B122" s="9" t="s">
        <v>28</v>
      </c>
      <c r="C122" s="59">
        <f t="shared" si="40"/>
        <v>721.26315789473699</v>
      </c>
      <c r="D122" s="60">
        <f>SUMIFS('DATOS PEST12'!$E:$E,'DATOS PEST12'!$A:$A,INDICE!$C$13,'DATOS PEST12'!$D:$D,'6. RETA (No Seta) Prov-SECCION'!D$11,'DATOS PEST12'!$B:$B,'6. RETA (No Seta) Prov-SECCION'!$A122,'DATOS PEST12'!$F:$F,"R.E.AUTONOMOS (NO SETA)",'DATOS PEST12'!$C:$C,"UNION EUROPEA")</f>
        <v>86.368421052631589</v>
      </c>
      <c r="E122" s="62">
        <f>SUMIFS('DATOS PEST12'!$E:$E,'DATOS PEST12'!$A:$A,INDICE!$C$13,'DATOS PEST12'!$D:$D,'6. RETA (No Seta) Prov-SECCION'!E$11,'DATOS PEST12'!$B:$B,'6. RETA (No Seta) Prov-SECCION'!$A122,'DATOS PEST12'!$F:$F,"R.E.AUTONOMOS (NO SETA)",'DATOS PEST12'!$C:$C,"UNION EUROPEA")</f>
        <v>0</v>
      </c>
      <c r="F122" s="62">
        <f>SUMIFS('DATOS PEST12'!$E:$E,'DATOS PEST12'!$A:$A,INDICE!$C$13,'DATOS PEST12'!$D:$D,'6. RETA (No Seta) Prov-SECCION'!F$11,'DATOS PEST12'!$B:$B,'6. RETA (No Seta) Prov-SECCION'!$A122,'DATOS PEST12'!$F:$F,"R.E.AUTONOMOS (NO SETA)",'DATOS PEST12'!$C:$C,"UNION EUROPEA")</f>
        <v>35.105263157894733</v>
      </c>
      <c r="G122" s="62">
        <f>SUMIFS('DATOS PEST12'!$E:$E,'DATOS PEST12'!$A:$A,INDICE!$C$13,'DATOS PEST12'!$D:$D,'6. RETA (No Seta) Prov-SECCION'!G$11,'DATOS PEST12'!$B:$B,'6. RETA (No Seta) Prov-SECCION'!$A122,'DATOS PEST12'!$F:$F,"R.E.AUTONOMOS (NO SETA)",'DATOS PEST12'!$C:$C,"UNION EUROPEA")</f>
        <v>0</v>
      </c>
      <c r="H122" s="62">
        <f>SUMIFS('DATOS PEST12'!$E:$E,'DATOS PEST12'!$A:$A,INDICE!$C$13,'DATOS PEST12'!$D:$D,'6. RETA (No Seta) Prov-SECCION'!H$11,'DATOS PEST12'!$B:$B,'6. RETA (No Seta) Prov-SECCION'!$A122,'DATOS PEST12'!$F:$F,"R.E.AUTONOMOS (NO SETA)",'DATOS PEST12'!$C:$C,"UNION EUROPEA")</f>
        <v>0</v>
      </c>
      <c r="I122" s="62">
        <f>SUMIFS('DATOS PEST12'!$E:$E,'DATOS PEST12'!$A:$A,INDICE!$C$13,'DATOS PEST12'!$D:$D,'6. RETA (No Seta) Prov-SECCION'!I$11,'DATOS PEST12'!$B:$B,'6. RETA (No Seta) Prov-SECCION'!$A122,'DATOS PEST12'!$F:$F,"R.E.AUTONOMOS (NO SETA)",'DATOS PEST12'!$C:$C,"UNION EUROPEA")</f>
        <v>112.10526315789471</v>
      </c>
      <c r="J122" s="62">
        <f>SUMIFS('DATOS PEST12'!$E:$E,'DATOS PEST12'!$A:$A,INDICE!$C$13,'DATOS PEST12'!$D:$D,'6. RETA (No Seta) Prov-SECCION'!J$11,'DATOS PEST12'!$B:$B,'6. RETA (No Seta) Prov-SECCION'!$A122,'DATOS PEST12'!$F:$F,"R.E.AUTONOMOS (NO SETA)",'DATOS PEST12'!$C:$C,"UNION EUROPEA")</f>
        <v>110.21052631578945</v>
      </c>
      <c r="K122" s="62">
        <f>SUMIFS('DATOS PEST12'!$E:$E,'DATOS PEST12'!$A:$A,INDICE!$C$13,'DATOS PEST12'!$D:$D,'6. RETA (No Seta) Prov-SECCION'!K$11,'DATOS PEST12'!$B:$B,'6. RETA (No Seta) Prov-SECCION'!$A122,'DATOS PEST12'!$F:$F,"R.E.AUTONOMOS (NO SETA)",'DATOS PEST12'!$C:$C,"UNION EUROPEA")</f>
        <v>104.94736842105264</v>
      </c>
      <c r="L122" s="62">
        <f>SUMIFS('DATOS PEST12'!$E:$E,'DATOS PEST12'!$A:$A,INDICE!$C$13,'DATOS PEST12'!$D:$D,'6. RETA (No Seta) Prov-SECCION'!L$11,'DATOS PEST12'!$B:$B,'6. RETA (No Seta) Prov-SECCION'!$A122,'DATOS PEST12'!$F:$F,"R.E.AUTONOMOS (NO SETA)",'DATOS PEST12'!$C:$C,"UNION EUROPEA")</f>
        <v>100.47368421052629</v>
      </c>
      <c r="M122" s="62">
        <f>SUMIFS('DATOS PEST12'!$E:$E,'DATOS PEST12'!$A:$A,INDICE!$C$13,'DATOS PEST12'!$D:$D,'6. RETA (No Seta) Prov-SECCION'!M$11,'DATOS PEST12'!$B:$B,'6. RETA (No Seta) Prov-SECCION'!$A122,'DATOS PEST12'!$F:$F,"R.E.AUTONOMOS (NO SETA)",'DATOS PEST12'!$C:$C,"UNION EUROPEA")</f>
        <v>10.000000000000002</v>
      </c>
      <c r="N122" s="62">
        <f>SUMIFS('DATOS PEST12'!$E:$E,'DATOS PEST12'!$A:$A,INDICE!$C$13,'DATOS PEST12'!$D:$D,'6. RETA (No Seta) Prov-SECCION'!N$11,'DATOS PEST12'!$B:$B,'6. RETA (No Seta) Prov-SECCION'!$A122,'DATOS PEST12'!$F:$F,"R.E.AUTONOMOS (NO SETA)",'DATOS PEST12'!$C:$C,"UNION EUROPEA")</f>
        <v>3.6315789473684212</v>
      </c>
      <c r="O122" s="62">
        <f>SUMIFS('DATOS PEST12'!$E:$E,'DATOS PEST12'!$A:$A,INDICE!$C$13,'DATOS PEST12'!$D:$D,'6. RETA (No Seta) Prov-SECCION'!O$11,'DATOS PEST12'!$B:$B,'6. RETA (No Seta) Prov-SECCION'!$A122,'DATOS PEST12'!$F:$F,"R.E.AUTONOMOS (NO SETA)",'DATOS PEST12'!$C:$C,"UNION EUROPEA")</f>
        <v>3.0000000000000004</v>
      </c>
      <c r="P122" s="62">
        <f>SUMIFS('DATOS PEST12'!$E:$E,'DATOS PEST12'!$A:$A,INDICE!$C$13,'DATOS PEST12'!$D:$D,'6. RETA (No Seta) Prov-SECCION'!P$11,'DATOS PEST12'!$B:$B,'6. RETA (No Seta) Prov-SECCION'!$A122,'DATOS PEST12'!$F:$F,"R.E.AUTONOMOS (NO SETA)",'DATOS PEST12'!$C:$C,"UNION EUROPEA")</f>
        <v>33</v>
      </c>
      <c r="Q122" s="62">
        <f>SUMIFS('DATOS PEST12'!$E:$E,'DATOS PEST12'!$A:$A,INDICE!$C$13,'DATOS PEST12'!$D:$D,'6. RETA (No Seta) Prov-SECCION'!Q$11,'DATOS PEST12'!$B:$B,'6. RETA (No Seta) Prov-SECCION'!$A122,'DATOS PEST12'!$F:$F,"R.E.AUTONOMOS (NO SETA)",'DATOS PEST12'!$C:$C,"UNION EUROPEA")</f>
        <v>21.842105263157904</v>
      </c>
      <c r="R122" s="62">
        <f>SUMIFS('DATOS PEST12'!$E:$E,'DATOS PEST12'!$A:$A,INDICE!$C$13,'DATOS PEST12'!$D:$D,'6. RETA (No Seta) Prov-SECCION'!R$11,'DATOS PEST12'!$B:$B,'6. RETA (No Seta) Prov-SECCION'!$A122,'DATOS PEST12'!$F:$F,"R.E.AUTONOMOS (NO SETA)",'DATOS PEST12'!$C:$C,"UNION EUROPEA")</f>
        <v>0</v>
      </c>
      <c r="S122" s="62">
        <f>SUMIFS('DATOS PEST12'!$E:$E,'DATOS PEST12'!$A:$A,INDICE!$C$13,'DATOS PEST12'!$D:$D,'6. RETA (No Seta) Prov-SECCION'!S$11,'DATOS PEST12'!$B:$B,'6. RETA (No Seta) Prov-SECCION'!$A122,'DATOS PEST12'!$F:$F,"R.E.AUTONOMOS (NO SETA)",'DATOS PEST12'!$C:$C,"UNION EUROPEA")</f>
        <v>40.789473684210549</v>
      </c>
      <c r="T122" s="62">
        <f>SUMIFS('DATOS PEST12'!$E:$E,'DATOS PEST12'!$A:$A,INDICE!$C$13,'DATOS PEST12'!$D:$D,'6. RETA (No Seta) Prov-SECCION'!T$11,'DATOS PEST12'!$B:$B,'6. RETA (No Seta) Prov-SECCION'!$A122,'DATOS PEST12'!$F:$F,"R.E.AUTONOMOS (NO SETA)",'DATOS PEST12'!$C:$C,"UNION EUROPEA")</f>
        <v>12.000000000000002</v>
      </c>
      <c r="U122" s="62">
        <f>SUMIFS('DATOS PEST12'!$E:$E,'DATOS PEST12'!$A:$A,INDICE!$C$13,'DATOS PEST12'!$D:$D,'6. RETA (No Seta) Prov-SECCION'!U$11,'DATOS PEST12'!$B:$B,'6. RETA (No Seta) Prov-SECCION'!$A122,'DATOS PEST12'!$F:$F,"R.E.AUTONOMOS (NO SETA)",'DATOS PEST12'!$C:$C,"UNION EUROPEA")</f>
        <v>4.8947368421052637</v>
      </c>
      <c r="V122" s="62">
        <f>SUMIFS('DATOS PEST12'!$E:$E,'DATOS PEST12'!$A:$A,INDICE!$C$13,'DATOS PEST12'!$D:$D,'6. RETA (No Seta) Prov-SECCION'!V$11,'DATOS PEST12'!$B:$B,'6. RETA (No Seta) Prov-SECCION'!$A122,'DATOS PEST12'!$F:$F,"R.E.AUTONOMOS (NO SETA)",'DATOS PEST12'!$C:$C,"UNION EUROPEA")</f>
        <v>42.894736842105267</v>
      </c>
      <c r="W122" s="62">
        <f>SUMIFS('DATOS PEST12'!$E:$E,'DATOS PEST12'!$A:$A,INDICE!$C$13,'DATOS PEST12'!$D:$D,'6. RETA (No Seta) Prov-SECCION'!W$11,'DATOS PEST12'!$B:$B,'6. RETA (No Seta) Prov-SECCION'!$A122,'DATOS PEST12'!$F:$F,"R.E.AUTONOMOS (NO SETA)",'DATOS PEST12'!$C:$C,"UNION EUROPEA")</f>
        <v>0</v>
      </c>
      <c r="X122" s="62">
        <f>SUMIFS('DATOS PEST12'!$E:$E,'DATOS PEST12'!$A:$A,INDICE!$C$13,'DATOS PEST12'!$D:$D,'6. RETA (No Seta) Prov-SECCION'!X$11,'DATOS PEST12'!$B:$B,'6. RETA (No Seta) Prov-SECCION'!$A122,'DATOS PEST12'!$F:$F,"R.E.AUTONOMOS (NO SETA)",'DATOS PEST12'!$C:$C,"UNION EUROPEA")</f>
        <v>0</v>
      </c>
      <c r="Y122" s="59">
        <f>SUMIFS('DATOS PEST12'!$E:$E,'DATOS PEST12'!$A:$A,INDICE!$C$13,'DATOS PEST12'!$D:$D,'6. RETA (No Seta) Prov-SECCION'!Y$11,'DATOS PEST12'!$B:$B,'6. RETA (No Seta) Prov-SECCION'!$A122,'DATOS PEST12'!$F:$F,"R.E.AUTONOMOS (NO SETA)",'DATOS PEST12'!$C:$C,"UNION EUROPEA")</f>
        <v>0</v>
      </c>
    </row>
    <row r="123" spans="1:25" ht="15.6" x14ac:dyDescent="0.3">
      <c r="A123" s="10">
        <v>49</v>
      </c>
      <c r="B123" s="11" t="s">
        <v>30</v>
      </c>
      <c r="C123" s="59">
        <f t="shared" si="40"/>
        <v>193.89473684210532</v>
      </c>
      <c r="D123" s="60">
        <f>SUMIFS('DATOS PEST12'!$E:$E,'DATOS PEST12'!$A:$A,INDICE!$C$13,'DATOS PEST12'!$D:$D,'6. RETA (No Seta) Prov-SECCION'!D$11,'DATOS PEST12'!$B:$B,'6. RETA (No Seta) Prov-SECCION'!$A123,'DATOS PEST12'!$F:$F,"R.E.AUTONOMOS (NO SETA)",'DATOS PEST12'!$C:$C,"UNION EUROPEA")</f>
        <v>29.000000000000011</v>
      </c>
      <c r="E123" s="62">
        <f>SUMIFS('DATOS PEST12'!$E:$E,'DATOS PEST12'!$A:$A,INDICE!$C$13,'DATOS PEST12'!$D:$D,'6. RETA (No Seta) Prov-SECCION'!E$11,'DATOS PEST12'!$B:$B,'6. RETA (No Seta) Prov-SECCION'!$A123,'DATOS PEST12'!$F:$F,"R.E.AUTONOMOS (NO SETA)",'DATOS PEST12'!$C:$C,"UNION EUROPEA")</f>
        <v>0</v>
      </c>
      <c r="F123" s="62">
        <f>SUMIFS('DATOS PEST12'!$E:$E,'DATOS PEST12'!$A:$A,INDICE!$C$13,'DATOS PEST12'!$D:$D,'6. RETA (No Seta) Prov-SECCION'!F$11,'DATOS PEST12'!$B:$B,'6. RETA (No Seta) Prov-SECCION'!$A123,'DATOS PEST12'!$F:$F,"R.E.AUTONOMOS (NO SETA)",'DATOS PEST12'!$C:$C,"UNION EUROPEA")</f>
        <v>9</v>
      </c>
      <c r="G123" s="62">
        <f>SUMIFS('DATOS PEST12'!$E:$E,'DATOS PEST12'!$A:$A,INDICE!$C$13,'DATOS PEST12'!$D:$D,'6. RETA (No Seta) Prov-SECCION'!G$11,'DATOS PEST12'!$B:$B,'6. RETA (No Seta) Prov-SECCION'!$A123,'DATOS PEST12'!$F:$F,"R.E.AUTONOMOS (NO SETA)",'DATOS PEST12'!$C:$C,"UNION EUROPEA")</f>
        <v>0</v>
      </c>
      <c r="H123" s="62">
        <f>SUMIFS('DATOS PEST12'!$E:$E,'DATOS PEST12'!$A:$A,INDICE!$C$13,'DATOS PEST12'!$D:$D,'6. RETA (No Seta) Prov-SECCION'!H$11,'DATOS PEST12'!$B:$B,'6. RETA (No Seta) Prov-SECCION'!$A123,'DATOS PEST12'!$F:$F,"R.E.AUTONOMOS (NO SETA)",'DATOS PEST12'!$C:$C,"UNION EUROPEA")</f>
        <v>0</v>
      </c>
      <c r="I123" s="62">
        <f>SUMIFS('DATOS PEST12'!$E:$E,'DATOS PEST12'!$A:$A,INDICE!$C$13,'DATOS PEST12'!$D:$D,'6. RETA (No Seta) Prov-SECCION'!I$11,'DATOS PEST12'!$B:$B,'6. RETA (No Seta) Prov-SECCION'!$A123,'DATOS PEST12'!$F:$F,"R.E.AUTONOMOS (NO SETA)",'DATOS PEST12'!$C:$C,"UNION EUROPEA")</f>
        <v>34.000000000000007</v>
      </c>
      <c r="J123" s="62">
        <f>SUMIFS('DATOS PEST12'!$E:$E,'DATOS PEST12'!$A:$A,INDICE!$C$13,'DATOS PEST12'!$D:$D,'6. RETA (No Seta) Prov-SECCION'!J$11,'DATOS PEST12'!$B:$B,'6. RETA (No Seta) Prov-SECCION'!$A123,'DATOS PEST12'!$F:$F,"R.E.AUTONOMOS (NO SETA)",'DATOS PEST12'!$C:$C,"UNION EUROPEA")</f>
        <v>43.842105263157919</v>
      </c>
      <c r="K123" s="62">
        <f>SUMIFS('DATOS PEST12'!$E:$E,'DATOS PEST12'!$A:$A,INDICE!$C$13,'DATOS PEST12'!$D:$D,'6. RETA (No Seta) Prov-SECCION'!K$11,'DATOS PEST12'!$B:$B,'6. RETA (No Seta) Prov-SECCION'!$A123,'DATOS PEST12'!$F:$F,"R.E.AUTONOMOS (NO SETA)",'DATOS PEST12'!$C:$C,"UNION EUROPEA")</f>
        <v>9.4210526315789487</v>
      </c>
      <c r="L123" s="62">
        <f>SUMIFS('DATOS PEST12'!$E:$E,'DATOS PEST12'!$A:$A,INDICE!$C$13,'DATOS PEST12'!$D:$D,'6. RETA (No Seta) Prov-SECCION'!L$11,'DATOS PEST12'!$B:$B,'6. RETA (No Seta) Prov-SECCION'!$A123,'DATOS PEST12'!$F:$F,"R.E.AUTONOMOS (NO SETA)",'DATOS PEST12'!$C:$C,"UNION EUROPEA")</f>
        <v>34.421052631578945</v>
      </c>
      <c r="M123" s="62">
        <f>SUMIFS('DATOS PEST12'!$E:$E,'DATOS PEST12'!$A:$A,INDICE!$C$13,'DATOS PEST12'!$D:$D,'6. RETA (No Seta) Prov-SECCION'!M$11,'DATOS PEST12'!$B:$B,'6. RETA (No Seta) Prov-SECCION'!$A123,'DATOS PEST12'!$F:$F,"R.E.AUTONOMOS (NO SETA)",'DATOS PEST12'!$C:$C,"UNION EUROPEA")</f>
        <v>3.0000000000000004</v>
      </c>
      <c r="N123" s="62">
        <f>SUMIFS('DATOS PEST12'!$E:$E,'DATOS PEST12'!$A:$A,INDICE!$C$13,'DATOS PEST12'!$D:$D,'6. RETA (No Seta) Prov-SECCION'!N$11,'DATOS PEST12'!$B:$B,'6. RETA (No Seta) Prov-SECCION'!$A123,'DATOS PEST12'!$F:$F,"R.E.AUTONOMOS (NO SETA)",'DATOS PEST12'!$C:$C,"UNION EUROPEA")</f>
        <v>1.9999999999999991</v>
      </c>
      <c r="O123" s="62">
        <f>SUMIFS('DATOS PEST12'!$E:$E,'DATOS PEST12'!$A:$A,INDICE!$C$13,'DATOS PEST12'!$D:$D,'6. RETA (No Seta) Prov-SECCION'!O$11,'DATOS PEST12'!$B:$B,'6. RETA (No Seta) Prov-SECCION'!$A123,'DATOS PEST12'!$F:$F,"R.E.AUTONOMOS (NO SETA)",'DATOS PEST12'!$C:$C,"UNION EUROPEA")</f>
        <v>0</v>
      </c>
      <c r="P123" s="62">
        <f>SUMIFS('DATOS PEST12'!$E:$E,'DATOS PEST12'!$A:$A,INDICE!$C$13,'DATOS PEST12'!$D:$D,'6. RETA (No Seta) Prov-SECCION'!P$11,'DATOS PEST12'!$B:$B,'6. RETA (No Seta) Prov-SECCION'!$A123,'DATOS PEST12'!$F:$F,"R.E.AUTONOMOS (NO SETA)",'DATOS PEST12'!$C:$C,"UNION EUROPEA")</f>
        <v>5.0000000000000009</v>
      </c>
      <c r="Q123" s="62">
        <f>SUMIFS('DATOS PEST12'!$E:$E,'DATOS PEST12'!$A:$A,INDICE!$C$13,'DATOS PEST12'!$D:$D,'6. RETA (No Seta) Prov-SECCION'!Q$11,'DATOS PEST12'!$B:$B,'6. RETA (No Seta) Prov-SECCION'!$A123,'DATOS PEST12'!$F:$F,"R.E.AUTONOMOS (NO SETA)",'DATOS PEST12'!$C:$C,"UNION EUROPEA")</f>
        <v>6.0000000000000009</v>
      </c>
      <c r="R123" s="62">
        <f>SUMIFS('DATOS PEST12'!$E:$E,'DATOS PEST12'!$A:$A,INDICE!$C$13,'DATOS PEST12'!$D:$D,'6. RETA (No Seta) Prov-SECCION'!R$11,'DATOS PEST12'!$B:$B,'6. RETA (No Seta) Prov-SECCION'!$A123,'DATOS PEST12'!$F:$F,"R.E.AUTONOMOS (NO SETA)",'DATOS PEST12'!$C:$C,"UNION EUROPEA")</f>
        <v>0</v>
      </c>
      <c r="S123" s="62">
        <f>SUMIFS('DATOS PEST12'!$E:$E,'DATOS PEST12'!$A:$A,INDICE!$C$13,'DATOS PEST12'!$D:$D,'6. RETA (No Seta) Prov-SECCION'!S$11,'DATOS PEST12'!$B:$B,'6. RETA (No Seta) Prov-SECCION'!$A123,'DATOS PEST12'!$F:$F,"R.E.AUTONOMOS (NO SETA)",'DATOS PEST12'!$C:$C,"UNION EUROPEA")</f>
        <v>5.0000000000000009</v>
      </c>
      <c r="T123" s="62">
        <f>SUMIFS('DATOS PEST12'!$E:$E,'DATOS PEST12'!$A:$A,INDICE!$C$13,'DATOS PEST12'!$D:$D,'6. RETA (No Seta) Prov-SECCION'!T$11,'DATOS PEST12'!$B:$B,'6. RETA (No Seta) Prov-SECCION'!$A123,'DATOS PEST12'!$F:$F,"R.E.AUTONOMOS (NO SETA)",'DATOS PEST12'!$C:$C,"UNION EUROPEA")</f>
        <v>1.9999999999999991</v>
      </c>
      <c r="U123" s="62">
        <f>SUMIFS('DATOS PEST12'!$E:$E,'DATOS PEST12'!$A:$A,INDICE!$C$13,'DATOS PEST12'!$D:$D,'6. RETA (No Seta) Prov-SECCION'!U$11,'DATOS PEST12'!$B:$B,'6. RETA (No Seta) Prov-SECCION'!$A123,'DATOS PEST12'!$F:$F,"R.E.AUTONOMOS (NO SETA)",'DATOS PEST12'!$C:$C,"UNION EUROPEA")</f>
        <v>3.2631578947368425</v>
      </c>
      <c r="V123" s="62">
        <f>SUMIFS('DATOS PEST12'!$E:$E,'DATOS PEST12'!$A:$A,INDICE!$C$13,'DATOS PEST12'!$D:$D,'6. RETA (No Seta) Prov-SECCION'!V$11,'DATOS PEST12'!$B:$B,'6. RETA (No Seta) Prov-SECCION'!$A123,'DATOS PEST12'!$F:$F,"R.E.AUTONOMOS (NO SETA)",'DATOS PEST12'!$C:$C,"UNION EUROPEA")</f>
        <v>7.9473684210526283</v>
      </c>
      <c r="W123" s="62">
        <f>SUMIFS('DATOS PEST12'!$E:$E,'DATOS PEST12'!$A:$A,INDICE!$C$13,'DATOS PEST12'!$D:$D,'6. RETA (No Seta) Prov-SECCION'!W$11,'DATOS PEST12'!$B:$B,'6. RETA (No Seta) Prov-SECCION'!$A123,'DATOS PEST12'!$F:$F,"R.E.AUTONOMOS (NO SETA)",'DATOS PEST12'!$C:$C,"UNION EUROPEA")</f>
        <v>0</v>
      </c>
      <c r="X123" s="62">
        <f>SUMIFS('DATOS PEST12'!$E:$E,'DATOS PEST12'!$A:$A,INDICE!$C$13,'DATOS PEST12'!$D:$D,'6. RETA (No Seta) Prov-SECCION'!X$11,'DATOS PEST12'!$B:$B,'6. RETA (No Seta) Prov-SECCION'!$A123,'DATOS PEST12'!$F:$F,"R.E.AUTONOMOS (NO SETA)",'DATOS PEST12'!$C:$C,"UNION EUROPEA")</f>
        <v>0</v>
      </c>
      <c r="Y123" s="59">
        <f>SUMIFS('DATOS PEST12'!$E:$E,'DATOS PEST12'!$A:$A,INDICE!$C$13,'DATOS PEST12'!$D:$D,'6. RETA (No Seta) Prov-SECCION'!Y$11,'DATOS PEST12'!$B:$B,'6. RETA (No Seta) Prov-SECCION'!$A123,'DATOS PEST12'!$F:$F,"R.E.AUTONOMOS (NO SETA)",'DATOS PEST12'!$C:$C,"UNION EUROPEA")</f>
        <v>0</v>
      </c>
    </row>
    <row r="124" spans="1:25" ht="15.6" x14ac:dyDescent="0.3">
      <c r="A124" s="238" t="s">
        <v>179</v>
      </c>
      <c r="B124" s="239"/>
      <c r="C124" s="66">
        <f t="shared" ref="C124:Y124" si="41">SUM(C125:C129)</f>
        <v>4584.7894736842109</v>
      </c>
      <c r="D124" s="64">
        <f t="shared" si="41"/>
        <v>147.15789473684208</v>
      </c>
      <c r="E124" s="67">
        <f t="shared" si="41"/>
        <v>0</v>
      </c>
      <c r="F124" s="67">
        <f t="shared" si="41"/>
        <v>155.15789473684208</v>
      </c>
      <c r="G124" s="67">
        <f t="shared" si="41"/>
        <v>2.9999999999999987</v>
      </c>
      <c r="H124" s="67">
        <f t="shared" si="41"/>
        <v>5.9999999999999973</v>
      </c>
      <c r="I124" s="67">
        <f t="shared" si="41"/>
        <v>1548.7368421052633</v>
      </c>
      <c r="J124" s="67">
        <f t="shared" si="41"/>
        <v>667.1052631578948</v>
      </c>
      <c r="K124" s="67">
        <f t="shared" si="41"/>
        <v>619.21052631578948</v>
      </c>
      <c r="L124" s="67">
        <f t="shared" si="41"/>
        <v>737.31578947368405</v>
      </c>
      <c r="M124" s="67">
        <f t="shared" si="41"/>
        <v>49.368421052631582</v>
      </c>
      <c r="N124" s="67">
        <f t="shared" si="41"/>
        <v>18.526315789473681</v>
      </c>
      <c r="O124" s="67">
        <f t="shared" si="41"/>
        <v>15.052631578947366</v>
      </c>
      <c r="P124" s="67">
        <f t="shared" si="41"/>
        <v>88.78947368421052</v>
      </c>
      <c r="Q124" s="67">
        <f t="shared" si="41"/>
        <v>139.05263157894734</v>
      </c>
      <c r="R124" s="67">
        <f t="shared" si="41"/>
        <v>0</v>
      </c>
      <c r="S124" s="67">
        <f t="shared" si="41"/>
        <v>71.368421052631589</v>
      </c>
      <c r="T124" s="67">
        <f t="shared" si="41"/>
        <v>59.315789473684212</v>
      </c>
      <c r="U124" s="67">
        <f t="shared" si="41"/>
        <v>45.684210526315788</v>
      </c>
      <c r="V124" s="67">
        <f t="shared" si="41"/>
        <v>212.94736842105266</v>
      </c>
      <c r="W124" s="67">
        <f t="shared" si="41"/>
        <v>0.99999999999999956</v>
      </c>
      <c r="X124" s="67">
        <f t="shared" si="41"/>
        <v>0</v>
      </c>
      <c r="Y124" s="66">
        <f t="shared" si="41"/>
        <v>0</v>
      </c>
    </row>
    <row r="125" spans="1:25" ht="15.6" x14ac:dyDescent="0.3">
      <c r="A125" s="6">
        <v>2</v>
      </c>
      <c r="B125" s="7" t="s">
        <v>0</v>
      </c>
      <c r="C125" s="59">
        <f t="shared" ref="C125:C129" si="42">SUM(D125:Y125)</f>
        <v>482.26315789473676</v>
      </c>
      <c r="D125" s="60">
        <f>SUMIFS('DATOS PEST12'!$E:$E,'DATOS PEST12'!$A:$A,INDICE!$C$13,'DATOS PEST12'!$D:$D,'6. RETA (No Seta) Prov-SECCION'!D$11,'DATOS PEST12'!$B:$B,'6. RETA (No Seta) Prov-SECCION'!$A125,'DATOS PEST12'!$F:$F,"R.E.AUTONOMOS (NO SETA)",'DATOS PEST12'!$C:$C,"UNION EUROPEA")</f>
        <v>27.999999999999989</v>
      </c>
      <c r="E125" s="62">
        <f>SUMIFS('DATOS PEST12'!$E:$E,'DATOS PEST12'!$A:$A,INDICE!$C$13,'DATOS PEST12'!$D:$D,'6. RETA (No Seta) Prov-SECCION'!E$11,'DATOS PEST12'!$B:$B,'6. RETA (No Seta) Prov-SECCION'!$A125,'DATOS PEST12'!$F:$F,"R.E.AUTONOMOS (NO SETA)",'DATOS PEST12'!$C:$C,"UNION EUROPEA")</f>
        <v>0</v>
      </c>
      <c r="F125" s="62">
        <f>SUMIFS('DATOS PEST12'!$E:$E,'DATOS PEST12'!$A:$A,INDICE!$C$13,'DATOS PEST12'!$D:$D,'6. RETA (No Seta) Prov-SECCION'!F$11,'DATOS PEST12'!$B:$B,'6. RETA (No Seta) Prov-SECCION'!$A125,'DATOS PEST12'!$F:$F,"R.E.AUTONOMOS (NO SETA)",'DATOS PEST12'!$C:$C,"UNION EUROPEA")</f>
        <v>7.8947368421052584</v>
      </c>
      <c r="G125" s="62">
        <f>SUMIFS('DATOS PEST12'!$E:$E,'DATOS PEST12'!$A:$A,INDICE!$C$13,'DATOS PEST12'!$D:$D,'6. RETA (No Seta) Prov-SECCION'!G$11,'DATOS PEST12'!$B:$B,'6. RETA (No Seta) Prov-SECCION'!$A125,'DATOS PEST12'!$F:$F,"R.E.AUTONOMOS (NO SETA)",'DATOS PEST12'!$C:$C,"UNION EUROPEA")</f>
        <v>0</v>
      </c>
      <c r="H125" s="62">
        <f>SUMIFS('DATOS PEST12'!$E:$E,'DATOS PEST12'!$A:$A,INDICE!$C$13,'DATOS PEST12'!$D:$D,'6. RETA (No Seta) Prov-SECCION'!H$11,'DATOS PEST12'!$B:$B,'6. RETA (No Seta) Prov-SECCION'!$A125,'DATOS PEST12'!$F:$F,"R.E.AUTONOMOS (NO SETA)",'DATOS PEST12'!$C:$C,"UNION EUROPEA")</f>
        <v>0.99999999999999956</v>
      </c>
      <c r="I125" s="62">
        <f>SUMIFS('DATOS PEST12'!$E:$E,'DATOS PEST12'!$A:$A,INDICE!$C$13,'DATOS PEST12'!$D:$D,'6. RETA (No Seta) Prov-SECCION'!I$11,'DATOS PEST12'!$B:$B,'6. RETA (No Seta) Prov-SECCION'!$A125,'DATOS PEST12'!$F:$F,"R.E.AUTONOMOS (NO SETA)",'DATOS PEST12'!$C:$C,"UNION EUROPEA")</f>
        <v>113.94736842105263</v>
      </c>
      <c r="J125" s="62">
        <f>SUMIFS('DATOS PEST12'!$E:$E,'DATOS PEST12'!$A:$A,INDICE!$C$13,'DATOS PEST12'!$D:$D,'6. RETA (No Seta) Prov-SECCION'!J$11,'DATOS PEST12'!$B:$B,'6. RETA (No Seta) Prov-SECCION'!$A125,'DATOS PEST12'!$F:$F,"R.E.AUTONOMOS (NO SETA)",'DATOS PEST12'!$C:$C,"UNION EUROPEA")</f>
        <v>79.894736842105274</v>
      </c>
      <c r="K125" s="62">
        <f>SUMIFS('DATOS PEST12'!$E:$E,'DATOS PEST12'!$A:$A,INDICE!$C$13,'DATOS PEST12'!$D:$D,'6. RETA (No Seta) Prov-SECCION'!K$11,'DATOS PEST12'!$B:$B,'6. RETA (No Seta) Prov-SECCION'!$A125,'DATOS PEST12'!$F:$F,"R.E.AUTONOMOS (NO SETA)",'DATOS PEST12'!$C:$C,"UNION EUROPEA")</f>
        <v>73.789473684210506</v>
      </c>
      <c r="L125" s="62">
        <f>SUMIFS('DATOS PEST12'!$E:$E,'DATOS PEST12'!$A:$A,INDICE!$C$13,'DATOS PEST12'!$D:$D,'6. RETA (No Seta) Prov-SECCION'!L$11,'DATOS PEST12'!$B:$B,'6. RETA (No Seta) Prov-SECCION'!$A125,'DATOS PEST12'!$F:$F,"R.E.AUTONOMOS (NO SETA)",'DATOS PEST12'!$C:$C,"UNION EUROPEA")</f>
        <v>103.15789473684208</v>
      </c>
      <c r="M125" s="62">
        <f>SUMIFS('DATOS PEST12'!$E:$E,'DATOS PEST12'!$A:$A,INDICE!$C$13,'DATOS PEST12'!$D:$D,'6. RETA (No Seta) Prov-SECCION'!M$11,'DATOS PEST12'!$B:$B,'6. RETA (No Seta) Prov-SECCION'!$A125,'DATOS PEST12'!$F:$F,"R.E.AUTONOMOS (NO SETA)",'DATOS PEST12'!$C:$C,"UNION EUROPEA")</f>
        <v>8.3684210526315788</v>
      </c>
      <c r="N125" s="62">
        <f>SUMIFS('DATOS PEST12'!$E:$E,'DATOS PEST12'!$A:$A,INDICE!$C$13,'DATOS PEST12'!$D:$D,'6. RETA (No Seta) Prov-SECCION'!N$11,'DATOS PEST12'!$B:$B,'6. RETA (No Seta) Prov-SECCION'!$A125,'DATOS PEST12'!$F:$F,"R.E.AUTONOMOS (NO SETA)",'DATOS PEST12'!$C:$C,"UNION EUROPEA")</f>
        <v>0.99999999999999956</v>
      </c>
      <c r="O125" s="62">
        <f>SUMIFS('DATOS PEST12'!$E:$E,'DATOS PEST12'!$A:$A,INDICE!$C$13,'DATOS PEST12'!$D:$D,'6. RETA (No Seta) Prov-SECCION'!O$11,'DATOS PEST12'!$B:$B,'6. RETA (No Seta) Prov-SECCION'!$A125,'DATOS PEST12'!$F:$F,"R.E.AUTONOMOS (NO SETA)",'DATOS PEST12'!$C:$C,"UNION EUROPEA")</f>
        <v>0.99999999999999956</v>
      </c>
      <c r="P125" s="62">
        <f>SUMIFS('DATOS PEST12'!$E:$E,'DATOS PEST12'!$A:$A,INDICE!$C$13,'DATOS PEST12'!$D:$D,'6. RETA (No Seta) Prov-SECCION'!P$11,'DATOS PEST12'!$B:$B,'6. RETA (No Seta) Prov-SECCION'!$A125,'DATOS PEST12'!$F:$F,"R.E.AUTONOMOS (NO SETA)",'DATOS PEST12'!$C:$C,"UNION EUROPEA")</f>
        <v>7.4736842105263142</v>
      </c>
      <c r="Q125" s="62">
        <f>SUMIFS('DATOS PEST12'!$E:$E,'DATOS PEST12'!$A:$A,INDICE!$C$13,'DATOS PEST12'!$D:$D,'6. RETA (No Seta) Prov-SECCION'!Q$11,'DATOS PEST12'!$B:$B,'6. RETA (No Seta) Prov-SECCION'!$A125,'DATOS PEST12'!$F:$F,"R.E.AUTONOMOS (NO SETA)",'DATOS PEST12'!$C:$C,"UNION EUROPEA")</f>
        <v>18.736842105263158</v>
      </c>
      <c r="R125" s="62">
        <f>SUMIFS('DATOS PEST12'!$E:$E,'DATOS PEST12'!$A:$A,INDICE!$C$13,'DATOS PEST12'!$D:$D,'6. RETA (No Seta) Prov-SECCION'!R$11,'DATOS PEST12'!$B:$B,'6. RETA (No Seta) Prov-SECCION'!$A125,'DATOS PEST12'!$F:$F,"R.E.AUTONOMOS (NO SETA)",'DATOS PEST12'!$C:$C,"UNION EUROPEA")</f>
        <v>0</v>
      </c>
      <c r="S125" s="62">
        <f>SUMIFS('DATOS PEST12'!$E:$E,'DATOS PEST12'!$A:$A,INDICE!$C$13,'DATOS PEST12'!$D:$D,'6. RETA (No Seta) Prov-SECCION'!S$11,'DATOS PEST12'!$B:$B,'6. RETA (No Seta) Prov-SECCION'!$A125,'DATOS PEST12'!$F:$F,"R.E.AUTONOMOS (NO SETA)",'DATOS PEST12'!$C:$C,"UNION EUROPEA")</f>
        <v>3.9999999999999982</v>
      </c>
      <c r="T125" s="62">
        <f>SUMIFS('DATOS PEST12'!$E:$E,'DATOS PEST12'!$A:$A,INDICE!$C$13,'DATOS PEST12'!$D:$D,'6. RETA (No Seta) Prov-SECCION'!T$11,'DATOS PEST12'!$B:$B,'6. RETA (No Seta) Prov-SECCION'!$A125,'DATOS PEST12'!$F:$F,"R.E.AUTONOMOS (NO SETA)",'DATOS PEST12'!$C:$C,"UNION EUROPEA")</f>
        <v>7.9999999999999964</v>
      </c>
      <c r="U125" s="62">
        <f>SUMIFS('DATOS PEST12'!$E:$E,'DATOS PEST12'!$A:$A,INDICE!$C$13,'DATOS PEST12'!$D:$D,'6. RETA (No Seta) Prov-SECCION'!U$11,'DATOS PEST12'!$B:$B,'6. RETA (No Seta) Prov-SECCION'!$A125,'DATOS PEST12'!$F:$F,"R.E.AUTONOMOS (NO SETA)",'DATOS PEST12'!$C:$C,"UNION EUROPEA")</f>
        <v>3.0000000000000004</v>
      </c>
      <c r="V125" s="62">
        <f>SUMIFS('DATOS PEST12'!$E:$E,'DATOS PEST12'!$A:$A,INDICE!$C$13,'DATOS PEST12'!$D:$D,'6. RETA (No Seta) Prov-SECCION'!V$11,'DATOS PEST12'!$B:$B,'6. RETA (No Seta) Prov-SECCION'!$A125,'DATOS PEST12'!$F:$F,"R.E.AUTONOMOS (NO SETA)",'DATOS PEST12'!$C:$C,"UNION EUROPEA")</f>
        <v>22.999999999999996</v>
      </c>
      <c r="W125" s="62">
        <f>SUMIFS('DATOS PEST12'!$E:$E,'DATOS PEST12'!$A:$A,INDICE!$C$13,'DATOS PEST12'!$D:$D,'6. RETA (No Seta) Prov-SECCION'!W$11,'DATOS PEST12'!$B:$B,'6. RETA (No Seta) Prov-SECCION'!$A125,'DATOS PEST12'!$F:$F,"R.E.AUTONOMOS (NO SETA)",'DATOS PEST12'!$C:$C,"UNION EUROPEA")</f>
        <v>0</v>
      </c>
      <c r="X125" s="62">
        <f>SUMIFS('DATOS PEST12'!$E:$E,'DATOS PEST12'!$A:$A,INDICE!$C$13,'DATOS PEST12'!$D:$D,'6. RETA (No Seta) Prov-SECCION'!X$11,'DATOS PEST12'!$B:$B,'6. RETA (No Seta) Prov-SECCION'!$A125,'DATOS PEST12'!$F:$F,"R.E.AUTONOMOS (NO SETA)",'DATOS PEST12'!$C:$C,"UNION EUROPEA")</f>
        <v>0</v>
      </c>
      <c r="Y125" s="59">
        <f>SUMIFS('DATOS PEST12'!$E:$E,'DATOS PEST12'!$A:$A,INDICE!$C$13,'DATOS PEST12'!$D:$D,'6. RETA (No Seta) Prov-SECCION'!Y$11,'DATOS PEST12'!$B:$B,'6. RETA (No Seta) Prov-SECCION'!$A125,'DATOS PEST12'!$F:$F,"R.E.AUTONOMOS (NO SETA)",'DATOS PEST12'!$C:$C,"UNION EUROPEA")</f>
        <v>0</v>
      </c>
    </row>
    <row r="126" spans="1:25" ht="15.6" x14ac:dyDescent="0.3">
      <c r="A126" s="8">
        <v>13</v>
      </c>
      <c r="B126" s="9" t="s">
        <v>4</v>
      </c>
      <c r="C126" s="59">
        <f t="shared" si="42"/>
        <v>641.1578947368422</v>
      </c>
      <c r="D126" s="60">
        <f>SUMIFS('DATOS PEST12'!$E:$E,'DATOS PEST12'!$A:$A,INDICE!$C$13,'DATOS PEST12'!$D:$D,'6. RETA (No Seta) Prov-SECCION'!D$11,'DATOS PEST12'!$B:$B,'6. RETA (No Seta) Prov-SECCION'!$A126,'DATOS PEST12'!$F:$F,"R.E.AUTONOMOS (NO SETA)",'DATOS PEST12'!$C:$C,"UNION EUROPEA")</f>
        <v>43.15789473684211</v>
      </c>
      <c r="E126" s="62">
        <f>SUMIFS('DATOS PEST12'!$E:$E,'DATOS PEST12'!$A:$A,INDICE!$C$13,'DATOS PEST12'!$D:$D,'6. RETA (No Seta) Prov-SECCION'!E$11,'DATOS PEST12'!$B:$B,'6. RETA (No Seta) Prov-SECCION'!$A126,'DATOS PEST12'!$F:$F,"R.E.AUTONOMOS (NO SETA)",'DATOS PEST12'!$C:$C,"UNION EUROPEA")</f>
        <v>0</v>
      </c>
      <c r="F126" s="62">
        <f>SUMIFS('DATOS PEST12'!$E:$E,'DATOS PEST12'!$A:$A,INDICE!$C$13,'DATOS PEST12'!$D:$D,'6. RETA (No Seta) Prov-SECCION'!F$11,'DATOS PEST12'!$B:$B,'6. RETA (No Seta) Prov-SECCION'!$A126,'DATOS PEST12'!$F:$F,"R.E.AUTONOMOS (NO SETA)",'DATOS PEST12'!$C:$C,"UNION EUROPEA")</f>
        <v>31</v>
      </c>
      <c r="G126" s="62">
        <f>SUMIFS('DATOS PEST12'!$E:$E,'DATOS PEST12'!$A:$A,INDICE!$C$13,'DATOS PEST12'!$D:$D,'6. RETA (No Seta) Prov-SECCION'!G$11,'DATOS PEST12'!$B:$B,'6. RETA (No Seta) Prov-SECCION'!$A126,'DATOS PEST12'!$F:$F,"R.E.AUTONOMOS (NO SETA)",'DATOS PEST12'!$C:$C,"UNION EUROPEA")</f>
        <v>0.99999999999999956</v>
      </c>
      <c r="H126" s="62">
        <f>SUMIFS('DATOS PEST12'!$E:$E,'DATOS PEST12'!$A:$A,INDICE!$C$13,'DATOS PEST12'!$D:$D,'6. RETA (No Seta) Prov-SECCION'!H$11,'DATOS PEST12'!$B:$B,'6. RETA (No Seta) Prov-SECCION'!$A126,'DATOS PEST12'!$F:$F,"R.E.AUTONOMOS (NO SETA)",'DATOS PEST12'!$C:$C,"UNION EUROPEA")</f>
        <v>0</v>
      </c>
      <c r="I126" s="62">
        <f>SUMIFS('DATOS PEST12'!$E:$E,'DATOS PEST12'!$A:$A,INDICE!$C$13,'DATOS PEST12'!$D:$D,'6. RETA (No Seta) Prov-SECCION'!I$11,'DATOS PEST12'!$B:$B,'6. RETA (No Seta) Prov-SECCION'!$A126,'DATOS PEST12'!$F:$F,"R.E.AUTONOMOS (NO SETA)",'DATOS PEST12'!$C:$C,"UNION EUROPEA")</f>
        <v>134.73684210526318</v>
      </c>
      <c r="J126" s="62">
        <f>SUMIFS('DATOS PEST12'!$E:$E,'DATOS PEST12'!$A:$A,INDICE!$C$13,'DATOS PEST12'!$D:$D,'6. RETA (No Seta) Prov-SECCION'!J$11,'DATOS PEST12'!$B:$B,'6. RETA (No Seta) Prov-SECCION'!$A126,'DATOS PEST12'!$F:$F,"R.E.AUTONOMOS (NO SETA)",'DATOS PEST12'!$C:$C,"UNION EUROPEA")</f>
        <v>104.94736842105264</v>
      </c>
      <c r="K126" s="62">
        <f>SUMIFS('DATOS PEST12'!$E:$E,'DATOS PEST12'!$A:$A,INDICE!$C$13,'DATOS PEST12'!$D:$D,'6. RETA (No Seta) Prov-SECCION'!K$11,'DATOS PEST12'!$B:$B,'6. RETA (No Seta) Prov-SECCION'!$A126,'DATOS PEST12'!$F:$F,"R.E.AUTONOMOS (NO SETA)",'DATOS PEST12'!$C:$C,"UNION EUROPEA")</f>
        <v>67.105263157894754</v>
      </c>
      <c r="L126" s="62">
        <f>SUMIFS('DATOS PEST12'!$E:$E,'DATOS PEST12'!$A:$A,INDICE!$C$13,'DATOS PEST12'!$D:$D,'6. RETA (No Seta) Prov-SECCION'!L$11,'DATOS PEST12'!$B:$B,'6. RETA (No Seta) Prov-SECCION'!$A126,'DATOS PEST12'!$F:$F,"R.E.AUTONOMOS (NO SETA)",'DATOS PEST12'!$C:$C,"UNION EUROPEA")</f>
        <v>149.31578947368416</v>
      </c>
      <c r="M126" s="62">
        <f>SUMIFS('DATOS PEST12'!$E:$E,'DATOS PEST12'!$A:$A,INDICE!$C$13,'DATOS PEST12'!$D:$D,'6. RETA (No Seta) Prov-SECCION'!M$11,'DATOS PEST12'!$B:$B,'6. RETA (No Seta) Prov-SECCION'!$A126,'DATOS PEST12'!$F:$F,"R.E.AUTONOMOS (NO SETA)",'DATOS PEST12'!$C:$C,"UNION EUROPEA")</f>
        <v>6.0000000000000009</v>
      </c>
      <c r="N126" s="62">
        <f>SUMIFS('DATOS PEST12'!$E:$E,'DATOS PEST12'!$A:$A,INDICE!$C$13,'DATOS PEST12'!$D:$D,'6. RETA (No Seta) Prov-SECCION'!N$11,'DATOS PEST12'!$B:$B,'6. RETA (No Seta) Prov-SECCION'!$A126,'DATOS PEST12'!$F:$F,"R.E.AUTONOMOS (NO SETA)",'DATOS PEST12'!$C:$C,"UNION EUROPEA")</f>
        <v>5.0000000000000009</v>
      </c>
      <c r="O126" s="62">
        <f>SUMIFS('DATOS PEST12'!$E:$E,'DATOS PEST12'!$A:$A,INDICE!$C$13,'DATOS PEST12'!$D:$D,'6. RETA (No Seta) Prov-SECCION'!O$11,'DATOS PEST12'!$B:$B,'6. RETA (No Seta) Prov-SECCION'!$A126,'DATOS PEST12'!$F:$F,"R.E.AUTONOMOS (NO SETA)",'DATOS PEST12'!$C:$C,"UNION EUROPEA")</f>
        <v>0</v>
      </c>
      <c r="P126" s="62">
        <f>SUMIFS('DATOS PEST12'!$E:$E,'DATOS PEST12'!$A:$A,INDICE!$C$13,'DATOS PEST12'!$D:$D,'6. RETA (No Seta) Prov-SECCION'!P$11,'DATOS PEST12'!$B:$B,'6. RETA (No Seta) Prov-SECCION'!$A126,'DATOS PEST12'!$F:$F,"R.E.AUTONOMOS (NO SETA)",'DATOS PEST12'!$C:$C,"UNION EUROPEA")</f>
        <v>13.999999999999995</v>
      </c>
      <c r="Q126" s="62">
        <f>SUMIFS('DATOS PEST12'!$E:$E,'DATOS PEST12'!$A:$A,INDICE!$C$13,'DATOS PEST12'!$D:$D,'6. RETA (No Seta) Prov-SECCION'!Q$11,'DATOS PEST12'!$B:$B,'6. RETA (No Seta) Prov-SECCION'!$A126,'DATOS PEST12'!$F:$F,"R.E.AUTONOMOS (NO SETA)",'DATOS PEST12'!$C:$C,"UNION EUROPEA")</f>
        <v>11.894736842105265</v>
      </c>
      <c r="R126" s="62">
        <f>SUMIFS('DATOS PEST12'!$E:$E,'DATOS PEST12'!$A:$A,INDICE!$C$13,'DATOS PEST12'!$D:$D,'6. RETA (No Seta) Prov-SECCION'!R$11,'DATOS PEST12'!$B:$B,'6. RETA (No Seta) Prov-SECCION'!$A126,'DATOS PEST12'!$F:$F,"R.E.AUTONOMOS (NO SETA)",'DATOS PEST12'!$C:$C,"UNION EUROPEA")</f>
        <v>0</v>
      </c>
      <c r="S126" s="62">
        <f>SUMIFS('DATOS PEST12'!$E:$E,'DATOS PEST12'!$A:$A,INDICE!$C$13,'DATOS PEST12'!$D:$D,'6. RETA (No Seta) Prov-SECCION'!S$11,'DATOS PEST12'!$B:$B,'6. RETA (No Seta) Prov-SECCION'!$A126,'DATOS PEST12'!$F:$F,"R.E.AUTONOMOS (NO SETA)",'DATOS PEST12'!$C:$C,"UNION EUROPEA")</f>
        <v>17.000000000000004</v>
      </c>
      <c r="T126" s="62">
        <f>SUMIFS('DATOS PEST12'!$E:$E,'DATOS PEST12'!$A:$A,INDICE!$C$13,'DATOS PEST12'!$D:$D,'6. RETA (No Seta) Prov-SECCION'!T$11,'DATOS PEST12'!$B:$B,'6. RETA (No Seta) Prov-SECCION'!$A126,'DATOS PEST12'!$F:$F,"R.E.AUTONOMOS (NO SETA)",'DATOS PEST12'!$C:$C,"UNION EUROPEA")</f>
        <v>13</v>
      </c>
      <c r="U126" s="62">
        <f>SUMIFS('DATOS PEST12'!$E:$E,'DATOS PEST12'!$A:$A,INDICE!$C$13,'DATOS PEST12'!$D:$D,'6. RETA (No Seta) Prov-SECCION'!U$11,'DATOS PEST12'!$B:$B,'6. RETA (No Seta) Prov-SECCION'!$A126,'DATOS PEST12'!$F:$F,"R.E.AUTONOMOS (NO SETA)",'DATOS PEST12'!$C:$C,"UNION EUROPEA")</f>
        <v>7.9999999999999964</v>
      </c>
      <c r="V126" s="62">
        <f>SUMIFS('DATOS PEST12'!$E:$E,'DATOS PEST12'!$A:$A,INDICE!$C$13,'DATOS PEST12'!$D:$D,'6. RETA (No Seta) Prov-SECCION'!V$11,'DATOS PEST12'!$B:$B,'6. RETA (No Seta) Prov-SECCION'!$A126,'DATOS PEST12'!$F:$F,"R.E.AUTONOMOS (NO SETA)",'DATOS PEST12'!$C:$C,"UNION EUROPEA")</f>
        <v>34.999999999999993</v>
      </c>
      <c r="W126" s="62">
        <f>SUMIFS('DATOS PEST12'!$E:$E,'DATOS PEST12'!$A:$A,INDICE!$C$13,'DATOS PEST12'!$D:$D,'6. RETA (No Seta) Prov-SECCION'!W$11,'DATOS PEST12'!$B:$B,'6. RETA (No Seta) Prov-SECCION'!$A126,'DATOS PEST12'!$F:$F,"R.E.AUTONOMOS (NO SETA)",'DATOS PEST12'!$C:$C,"UNION EUROPEA")</f>
        <v>0</v>
      </c>
      <c r="X126" s="62">
        <f>SUMIFS('DATOS PEST12'!$E:$E,'DATOS PEST12'!$A:$A,INDICE!$C$13,'DATOS PEST12'!$D:$D,'6. RETA (No Seta) Prov-SECCION'!X$11,'DATOS PEST12'!$B:$B,'6. RETA (No Seta) Prov-SECCION'!$A126,'DATOS PEST12'!$F:$F,"R.E.AUTONOMOS (NO SETA)",'DATOS PEST12'!$C:$C,"UNION EUROPEA")</f>
        <v>0</v>
      </c>
      <c r="Y126" s="59">
        <f>SUMIFS('DATOS PEST12'!$E:$E,'DATOS PEST12'!$A:$A,INDICE!$C$13,'DATOS PEST12'!$D:$D,'6. RETA (No Seta) Prov-SECCION'!Y$11,'DATOS PEST12'!$B:$B,'6. RETA (No Seta) Prov-SECCION'!$A126,'DATOS PEST12'!$F:$F,"R.E.AUTONOMOS (NO SETA)",'DATOS PEST12'!$C:$C,"UNION EUROPEA")</f>
        <v>0</v>
      </c>
    </row>
    <row r="127" spans="1:25" ht="15.6" x14ac:dyDescent="0.3">
      <c r="A127" s="8">
        <v>16</v>
      </c>
      <c r="B127" s="9" t="s">
        <v>5</v>
      </c>
      <c r="C127" s="59">
        <f t="shared" si="42"/>
        <v>519.31578947368428</v>
      </c>
      <c r="D127" s="60">
        <f>SUMIFS('DATOS PEST12'!$E:$E,'DATOS PEST12'!$A:$A,INDICE!$C$13,'DATOS PEST12'!$D:$D,'6. RETA (No Seta) Prov-SECCION'!D$11,'DATOS PEST12'!$B:$B,'6. RETA (No Seta) Prov-SECCION'!$A127,'DATOS PEST12'!$F:$F,"R.E.AUTONOMOS (NO SETA)",'DATOS PEST12'!$C:$C,"UNION EUROPEA")</f>
        <v>13</v>
      </c>
      <c r="E127" s="62">
        <f>SUMIFS('DATOS PEST12'!$E:$E,'DATOS PEST12'!$A:$A,INDICE!$C$13,'DATOS PEST12'!$D:$D,'6. RETA (No Seta) Prov-SECCION'!E$11,'DATOS PEST12'!$B:$B,'6. RETA (No Seta) Prov-SECCION'!$A127,'DATOS PEST12'!$F:$F,"R.E.AUTONOMOS (NO SETA)",'DATOS PEST12'!$C:$C,"UNION EUROPEA")</f>
        <v>0</v>
      </c>
      <c r="F127" s="62">
        <f>SUMIFS('DATOS PEST12'!$E:$E,'DATOS PEST12'!$A:$A,INDICE!$C$13,'DATOS PEST12'!$D:$D,'6. RETA (No Seta) Prov-SECCION'!F$11,'DATOS PEST12'!$B:$B,'6. RETA (No Seta) Prov-SECCION'!$A127,'DATOS PEST12'!$F:$F,"R.E.AUTONOMOS (NO SETA)",'DATOS PEST12'!$C:$C,"UNION EUROPEA")</f>
        <v>17.473684210526319</v>
      </c>
      <c r="G127" s="62">
        <f>SUMIFS('DATOS PEST12'!$E:$E,'DATOS PEST12'!$A:$A,INDICE!$C$13,'DATOS PEST12'!$D:$D,'6. RETA (No Seta) Prov-SECCION'!G$11,'DATOS PEST12'!$B:$B,'6. RETA (No Seta) Prov-SECCION'!$A127,'DATOS PEST12'!$F:$F,"R.E.AUTONOMOS (NO SETA)",'DATOS PEST12'!$C:$C,"UNION EUROPEA")</f>
        <v>0</v>
      </c>
      <c r="H127" s="62">
        <f>SUMIFS('DATOS PEST12'!$E:$E,'DATOS PEST12'!$A:$A,INDICE!$C$13,'DATOS PEST12'!$D:$D,'6. RETA (No Seta) Prov-SECCION'!H$11,'DATOS PEST12'!$B:$B,'6. RETA (No Seta) Prov-SECCION'!$A127,'DATOS PEST12'!$F:$F,"R.E.AUTONOMOS (NO SETA)",'DATOS PEST12'!$C:$C,"UNION EUROPEA")</f>
        <v>1.9999999999999991</v>
      </c>
      <c r="I127" s="62">
        <f>SUMIFS('DATOS PEST12'!$E:$E,'DATOS PEST12'!$A:$A,INDICE!$C$13,'DATOS PEST12'!$D:$D,'6. RETA (No Seta) Prov-SECCION'!I$11,'DATOS PEST12'!$B:$B,'6. RETA (No Seta) Prov-SECCION'!$A127,'DATOS PEST12'!$F:$F,"R.E.AUTONOMOS (NO SETA)",'DATOS PEST12'!$C:$C,"UNION EUROPEA")</f>
        <v>127.15789473684215</v>
      </c>
      <c r="J127" s="62">
        <f>SUMIFS('DATOS PEST12'!$E:$E,'DATOS PEST12'!$A:$A,INDICE!$C$13,'DATOS PEST12'!$D:$D,'6. RETA (No Seta) Prov-SECCION'!J$11,'DATOS PEST12'!$B:$B,'6. RETA (No Seta) Prov-SECCION'!$A127,'DATOS PEST12'!$F:$F,"R.E.AUTONOMOS (NO SETA)",'DATOS PEST12'!$C:$C,"UNION EUROPEA")</f>
        <v>84.210526315789465</v>
      </c>
      <c r="K127" s="62">
        <f>SUMIFS('DATOS PEST12'!$E:$E,'DATOS PEST12'!$A:$A,INDICE!$C$13,'DATOS PEST12'!$D:$D,'6. RETA (No Seta) Prov-SECCION'!K$11,'DATOS PEST12'!$B:$B,'6. RETA (No Seta) Prov-SECCION'!$A127,'DATOS PEST12'!$F:$F,"R.E.AUTONOMOS (NO SETA)",'DATOS PEST12'!$C:$C,"UNION EUROPEA")</f>
        <v>92.21052631578948</v>
      </c>
      <c r="L127" s="62">
        <f>SUMIFS('DATOS PEST12'!$E:$E,'DATOS PEST12'!$A:$A,INDICE!$C$13,'DATOS PEST12'!$D:$D,'6. RETA (No Seta) Prov-SECCION'!L$11,'DATOS PEST12'!$B:$B,'6. RETA (No Seta) Prov-SECCION'!$A127,'DATOS PEST12'!$F:$F,"R.E.AUTONOMOS (NO SETA)",'DATOS PEST12'!$C:$C,"UNION EUROPEA")</f>
        <v>112.52631578947366</v>
      </c>
      <c r="M127" s="62">
        <f>SUMIFS('DATOS PEST12'!$E:$E,'DATOS PEST12'!$A:$A,INDICE!$C$13,'DATOS PEST12'!$D:$D,'6. RETA (No Seta) Prov-SECCION'!M$11,'DATOS PEST12'!$B:$B,'6. RETA (No Seta) Prov-SECCION'!$A127,'DATOS PEST12'!$F:$F,"R.E.AUTONOMOS (NO SETA)",'DATOS PEST12'!$C:$C,"UNION EUROPEA")</f>
        <v>6.0000000000000009</v>
      </c>
      <c r="N127" s="62">
        <f>SUMIFS('DATOS PEST12'!$E:$E,'DATOS PEST12'!$A:$A,INDICE!$C$13,'DATOS PEST12'!$D:$D,'6. RETA (No Seta) Prov-SECCION'!N$11,'DATOS PEST12'!$B:$B,'6. RETA (No Seta) Prov-SECCION'!$A127,'DATOS PEST12'!$F:$F,"R.E.AUTONOMOS (NO SETA)",'DATOS PEST12'!$C:$C,"UNION EUROPEA")</f>
        <v>0</v>
      </c>
      <c r="O127" s="62">
        <f>SUMIFS('DATOS PEST12'!$E:$E,'DATOS PEST12'!$A:$A,INDICE!$C$13,'DATOS PEST12'!$D:$D,'6. RETA (No Seta) Prov-SECCION'!O$11,'DATOS PEST12'!$B:$B,'6. RETA (No Seta) Prov-SECCION'!$A127,'DATOS PEST12'!$F:$F,"R.E.AUTONOMOS (NO SETA)",'DATOS PEST12'!$C:$C,"UNION EUROPEA")</f>
        <v>1.9999999999999991</v>
      </c>
      <c r="P127" s="62">
        <f>SUMIFS('DATOS PEST12'!$E:$E,'DATOS PEST12'!$A:$A,INDICE!$C$13,'DATOS PEST12'!$D:$D,'6. RETA (No Seta) Prov-SECCION'!P$11,'DATOS PEST12'!$B:$B,'6. RETA (No Seta) Prov-SECCION'!$A127,'DATOS PEST12'!$F:$F,"R.E.AUTONOMOS (NO SETA)",'DATOS PEST12'!$C:$C,"UNION EUROPEA")</f>
        <v>8.8947368421052637</v>
      </c>
      <c r="Q127" s="62">
        <f>SUMIFS('DATOS PEST12'!$E:$E,'DATOS PEST12'!$A:$A,INDICE!$C$13,'DATOS PEST12'!$D:$D,'6. RETA (No Seta) Prov-SECCION'!Q$11,'DATOS PEST12'!$B:$B,'6. RETA (No Seta) Prov-SECCION'!$A127,'DATOS PEST12'!$F:$F,"R.E.AUTONOMOS (NO SETA)",'DATOS PEST12'!$C:$C,"UNION EUROPEA")</f>
        <v>10.315789473684212</v>
      </c>
      <c r="R127" s="62">
        <f>SUMIFS('DATOS PEST12'!$E:$E,'DATOS PEST12'!$A:$A,INDICE!$C$13,'DATOS PEST12'!$D:$D,'6. RETA (No Seta) Prov-SECCION'!R$11,'DATOS PEST12'!$B:$B,'6. RETA (No Seta) Prov-SECCION'!$A127,'DATOS PEST12'!$F:$F,"R.E.AUTONOMOS (NO SETA)",'DATOS PEST12'!$C:$C,"UNION EUROPEA")</f>
        <v>0</v>
      </c>
      <c r="S127" s="62">
        <f>SUMIFS('DATOS PEST12'!$E:$E,'DATOS PEST12'!$A:$A,INDICE!$C$13,'DATOS PEST12'!$D:$D,'6. RETA (No Seta) Prov-SECCION'!S$11,'DATOS PEST12'!$B:$B,'6. RETA (No Seta) Prov-SECCION'!$A127,'DATOS PEST12'!$F:$F,"R.E.AUTONOMOS (NO SETA)",'DATOS PEST12'!$C:$C,"UNION EUROPEA")</f>
        <v>9</v>
      </c>
      <c r="T127" s="62">
        <f>SUMIFS('DATOS PEST12'!$E:$E,'DATOS PEST12'!$A:$A,INDICE!$C$13,'DATOS PEST12'!$D:$D,'6. RETA (No Seta) Prov-SECCION'!T$11,'DATOS PEST12'!$B:$B,'6. RETA (No Seta) Prov-SECCION'!$A127,'DATOS PEST12'!$F:$F,"R.E.AUTONOMOS (NO SETA)",'DATOS PEST12'!$C:$C,"UNION EUROPEA")</f>
        <v>8.8947368421052637</v>
      </c>
      <c r="U127" s="62">
        <f>SUMIFS('DATOS PEST12'!$E:$E,'DATOS PEST12'!$A:$A,INDICE!$C$13,'DATOS PEST12'!$D:$D,'6. RETA (No Seta) Prov-SECCION'!U$11,'DATOS PEST12'!$B:$B,'6. RETA (No Seta) Prov-SECCION'!$A127,'DATOS PEST12'!$F:$F,"R.E.AUTONOMOS (NO SETA)",'DATOS PEST12'!$C:$C,"UNION EUROPEA")</f>
        <v>3.6315789473684204</v>
      </c>
      <c r="V127" s="62">
        <f>SUMIFS('DATOS PEST12'!$E:$E,'DATOS PEST12'!$A:$A,INDICE!$C$13,'DATOS PEST12'!$D:$D,'6. RETA (No Seta) Prov-SECCION'!V$11,'DATOS PEST12'!$B:$B,'6. RETA (No Seta) Prov-SECCION'!$A127,'DATOS PEST12'!$F:$F,"R.E.AUTONOMOS (NO SETA)",'DATOS PEST12'!$C:$C,"UNION EUROPEA")</f>
        <v>22.000000000000011</v>
      </c>
      <c r="W127" s="62">
        <f>SUMIFS('DATOS PEST12'!$E:$E,'DATOS PEST12'!$A:$A,INDICE!$C$13,'DATOS PEST12'!$D:$D,'6. RETA (No Seta) Prov-SECCION'!W$11,'DATOS PEST12'!$B:$B,'6. RETA (No Seta) Prov-SECCION'!$A127,'DATOS PEST12'!$F:$F,"R.E.AUTONOMOS (NO SETA)",'DATOS PEST12'!$C:$C,"UNION EUROPEA")</f>
        <v>0</v>
      </c>
      <c r="X127" s="62">
        <f>SUMIFS('DATOS PEST12'!$E:$E,'DATOS PEST12'!$A:$A,INDICE!$C$13,'DATOS PEST12'!$D:$D,'6. RETA (No Seta) Prov-SECCION'!X$11,'DATOS PEST12'!$B:$B,'6. RETA (No Seta) Prov-SECCION'!$A127,'DATOS PEST12'!$F:$F,"R.E.AUTONOMOS (NO SETA)",'DATOS PEST12'!$C:$C,"UNION EUROPEA")</f>
        <v>0</v>
      </c>
      <c r="Y127" s="59">
        <f>SUMIFS('DATOS PEST12'!$E:$E,'DATOS PEST12'!$A:$A,INDICE!$C$13,'DATOS PEST12'!$D:$D,'6. RETA (No Seta) Prov-SECCION'!Y$11,'DATOS PEST12'!$B:$B,'6. RETA (No Seta) Prov-SECCION'!$A127,'DATOS PEST12'!$F:$F,"R.E.AUTONOMOS (NO SETA)",'DATOS PEST12'!$C:$C,"UNION EUROPEA")</f>
        <v>0</v>
      </c>
    </row>
    <row r="128" spans="1:25" ht="15.6" x14ac:dyDescent="0.3">
      <c r="A128" s="8">
        <v>19</v>
      </c>
      <c r="B128" s="9" t="s">
        <v>8</v>
      </c>
      <c r="C128" s="59">
        <f t="shared" si="42"/>
        <v>1214.2631578947369</v>
      </c>
      <c r="D128" s="60">
        <f>SUMIFS('DATOS PEST12'!$E:$E,'DATOS PEST12'!$A:$A,INDICE!$C$13,'DATOS PEST12'!$D:$D,'6. RETA (No Seta) Prov-SECCION'!D$11,'DATOS PEST12'!$B:$B,'6. RETA (No Seta) Prov-SECCION'!$A128,'DATOS PEST12'!$F:$F,"R.E.AUTONOMOS (NO SETA)",'DATOS PEST12'!$C:$C,"UNION EUROPEA")</f>
        <v>18</v>
      </c>
      <c r="E128" s="62">
        <f>SUMIFS('DATOS PEST12'!$E:$E,'DATOS PEST12'!$A:$A,INDICE!$C$13,'DATOS PEST12'!$D:$D,'6. RETA (No Seta) Prov-SECCION'!E$11,'DATOS PEST12'!$B:$B,'6. RETA (No Seta) Prov-SECCION'!$A128,'DATOS PEST12'!$F:$F,"R.E.AUTONOMOS (NO SETA)",'DATOS PEST12'!$C:$C,"UNION EUROPEA")</f>
        <v>0</v>
      </c>
      <c r="F128" s="62">
        <f>SUMIFS('DATOS PEST12'!$E:$E,'DATOS PEST12'!$A:$A,INDICE!$C$13,'DATOS PEST12'!$D:$D,'6. RETA (No Seta) Prov-SECCION'!F$11,'DATOS PEST12'!$B:$B,'6. RETA (No Seta) Prov-SECCION'!$A128,'DATOS PEST12'!$F:$F,"R.E.AUTONOMOS (NO SETA)",'DATOS PEST12'!$C:$C,"UNION EUROPEA")</f>
        <v>31.631578947368411</v>
      </c>
      <c r="G128" s="62">
        <f>SUMIFS('DATOS PEST12'!$E:$E,'DATOS PEST12'!$A:$A,INDICE!$C$13,'DATOS PEST12'!$D:$D,'6. RETA (No Seta) Prov-SECCION'!G$11,'DATOS PEST12'!$B:$B,'6. RETA (No Seta) Prov-SECCION'!$A128,'DATOS PEST12'!$F:$F,"R.E.AUTONOMOS (NO SETA)",'DATOS PEST12'!$C:$C,"UNION EUROPEA")</f>
        <v>0.99999999999999956</v>
      </c>
      <c r="H128" s="62">
        <f>SUMIFS('DATOS PEST12'!$E:$E,'DATOS PEST12'!$A:$A,INDICE!$C$13,'DATOS PEST12'!$D:$D,'6. RETA (No Seta) Prov-SECCION'!H$11,'DATOS PEST12'!$B:$B,'6. RETA (No Seta) Prov-SECCION'!$A128,'DATOS PEST12'!$F:$F,"R.E.AUTONOMOS (NO SETA)",'DATOS PEST12'!$C:$C,"UNION EUROPEA")</f>
        <v>0.99999999999999956</v>
      </c>
      <c r="I128" s="62">
        <f>SUMIFS('DATOS PEST12'!$E:$E,'DATOS PEST12'!$A:$A,INDICE!$C$13,'DATOS PEST12'!$D:$D,'6. RETA (No Seta) Prov-SECCION'!I$11,'DATOS PEST12'!$B:$B,'6. RETA (No Seta) Prov-SECCION'!$A128,'DATOS PEST12'!$F:$F,"R.E.AUTONOMOS (NO SETA)",'DATOS PEST12'!$C:$C,"UNION EUROPEA")</f>
        <v>553.31578947368428</v>
      </c>
      <c r="J128" s="62">
        <f>SUMIFS('DATOS PEST12'!$E:$E,'DATOS PEST12'!$A:$A,INDICE!$C$13,'DATOS PEST12'!$D:$D,'6. RETA (No Seta) Prov-SECCION'!J$11,'DATOS PEST12'!$B:$B,'6. RETA (No Seta) Prov-SECCION'!$A128,'DATOS PEST12'!$F:$F,"R.E.AUTONOMOS (NO SETA)",'DATOS PEST12'!$C:$C,"UNION EUROPEA")</f>
        <v>142.94736842105263</v>
      </c>
      <c r="K128" s="62">
        <f>SUMIFS('DATOS PEST12'!$E:$E,'DATOS PEST12'!$A:$A,INDICE!$C$13,'DATOS PEST12'!$D:$D,'6. RETA (No Seta) Prov-SECCION'!K$11,'DATOS PEST12'!$B:$B,'6. RETA (No Seta) Prov-SECCION'!$A128,'DATOS PEST12'!$F:$F,"R.E.AUTONOMOS (NO SETA)",'DATOS PEST12'!$C:$C,"UNION EUROPEA")</f>
        <v>137.26315789473685</v>
      </c>
      <c r="L128" s="62">
        <f>SUMIFS('DATOS PEST12'!$E:$E,'DATOS PEST12'!$A:$A,INDICE!$C$13,'DATOS PEST12'!$D:$D,'6. RETA (No Seta) Prov-SECCION'!L$11,'DATOS PEST12'!$B:$B,'6. RETA (No Seta) Prov-SECCION'!$A128,'DATOS PEST12'!$F:$F,"R.E.AUTONOMOS (NO SETA)",'DATOS PEST12'!$C:$C,"UNION EUROPEA")</f>
        <v>162.36842105263153</v>
      </c>
      <c r="M128" s="62">
        <f>SUMIFS('DATOS PEST12'!$E:$E,'DATOS PEST12'!$A:$A,INDICE!$C$13,'DATOS PEST12'!$D:$D,'6. RETA (No Seta) Prov-SECCION'!M$11,'DATOS PEST12'!$B:$B,'6. RETA (No Seta) Prov-SECCION'!$A128,'DATOS PEST12'!$F:$F,"R.E.AUTONOMOS (NO SETA)",'DATOS PEST12'!$C:$C,"UNION EUROPEA")</f>
        <v>11.000000000000005</v>
      </c>
      <c r="N128" s="62">
        <f>SUMIFS('DATOS PEST12'!$E:$E,'DATOS PEST12'!$A:$A,INDICE!$C$13,'DATOS PEST12'!$D:$D,'6. RETA (No Seta) Prov-SECCION'!N$11,'DATOS PEST12'!$B:$B,'6. RETA (No Seta) Prov-SECCION'!$A128,'DATOS PEST12'!$F:$F,"R.E.AUTONOMOS (NO SETA)",'DATOS PEST12'!$C:$C,"UNION EUROPEA")</f>
        <v>5.0000000000000009</v>
      </c>
      <c r="O128" s="62">
        <f>SUMIFS('DATOS PEST12'!$E:$E,'DATOS PEST12'!$A:$A,INDICE!$C$13,'DATOS PEST12'!$D:$D,'6. RETA (No Seta) Prov-SECCION'!O$11,'DATOS PEST12'!$B:$B,'6. RETA (No Seta) Prov-SECCION'!$A128,'DATOS PEST12'!$F:$F,"R.E.AUTONOMOS (NO SETA)",'DATOS PEST12'!$C:$C,"UNION EUROPEA")</f>
        <v>3.0000000000000004</v>
      </c>
      <c r="P128" s="62">
        <f>SUMIFS('DATOS PEST12'!$E:$E,'DATOS PEST12'!$A:$A,INDICE!$C$13,'DATOS PEST12'!$D:$D,'6. RETA (No Seta) Prov-SECCION'!P$11,'DATOS PEST12'!$B:$B,'6. RETA (No Seta) Prov-SECCION'!$A128,'DATOS PEST12'!$F:$F,"R.E.AUTONOMOS (NO SETA)",'DATOS PEST12'!$C:$C,"UNION EUROPEA")</f>
        <v>21.210526315789473</v>
      </c>
      <c r="Q128" s="62">
        <f>SUMIFS('DATOS PEST12'!$E:$E,'DATOS PEST12'!$A:$A,INDICE!$C$13,'DATOS PEST12'!$D:$D,'6. RETA (No Seta) Prov-SECCION'!Q$11,'DATOS PEST12'!$B:$B,'6. RETA (No Seta) Prov-SECCION'!$A128,'DATOS PEST12'!$F:$F,"R.E.AUTONOMOS (NO SETA)",'DATOS PEST12'!$C:$C,"UNION EUROPEA")</f>
        <v>41.842105263157883</v>
      </c>
      <c r="R128" s="62">
        <f>SUMIFS('DATOS PEST12'!$E:$E,'DATOS PEST12'!$A:$A,INDICE!$C$13,'DATOS PEST12'!$D:$D,'6. RETA (No Seta) Prov-SECCION'!R$11,'DATOS PEST12'!$B:$B,'6. RETA (No Seta) Prov-SECCION'!$A128,'DATOS PEST12'!$F:$F,"R.E.AUTONOMOS (NO SETA)",'DATOS PEST12'!$C:$C,"UNION EUROPEA")</f>
        <v>0</v>
      </c>
      <c r="S128" s="62">
        <f>SUMIFS('DATOS PEST12'!$E:$E,'DATOS PEST12'!$A:$A,INDICE!$C$13,'DATOS PEST12'!$D:$D,'6. RETA (No Seta) Prov-SECCION'!S$11,'DATOS PEST12'!$B:$B,'6. RETA (No Seta) Prov-SECCION'!$A128,'DATOS PEST12'!$F:$F,"R.E.AUTONOMOS (NO SETA)",'DATOS PEST12'!$C:$C,"UNION EUROPEA")</f>
        <v>19</v>
      </c>
      <c r="T128" s="62">
        <f>SUMIFS('DATOS PEST12'!$E:$E,'DATOS PEST12'!$A:$A,INDICE!$C$13,'DATOS PEST12'!$D:$D,'6. RETA (No Seta) Prov-SECCION'!T$11,'DATOS PEST12'!$B:$B,'6. RETA (No Seta) Prov-SECCION'!$A128,'DATOS PEST12'!$F:$F,"R.E.AUTONOMOS (NO SETA)",'DATOS PEST12'!$C:$C,"UNION EUROPEA")</f>
        <v>11.000000000000005</v>
      </c>
      <c r="U128" s="62">
        <f>SUMIFS('DATOS PEST12'!$E:$E,'DATOS PEST12'!$A:$A,INDICE!$C$13,'DATOS PEST12'!$D:$D,'6. RETA (No Seta) Prov-SECCION'!U$11,'DATOS PEST12'!$B:$B,'6. RETA (No Seta) Prov-SECCION'!$A128,'DATOS PEST12'!$F:$F,"R.E.AUTONOMOS (NO SETA)",'DATOS PEST12'!$C:$C,"UNION EUROPEA")</f>
        <v>12.000000000000002</v>
      </c>
      <c r="V128" s="62">
        <f>SUMIFS('DATOS PEST12'!$E:$E,'DATOS PEST12'!$A:$A,INDICE!$C$13,'DATOS PEST12'!$D:$D,'6. RETA (No Seta) Prov-SECCION'!V$11,'DATOS PEST12'!$B:$B,'6. RETA (No Seta) Prov-SECCION'!$A128,'DATOS PEST12'!$F:$F,"R.E.AUTONOMOS (NO SETA)",'DATOS PEST12'!$C:$C,"UNION EUROPEA")</f>
        <v>42.684210526315795</v>
      </c>
      <c r="W128" s="62">
        <f>SUMIFS('DATOS PEST12'!$E:$E,'DATOS PEST12'!$A:$A,INDICE!$C$13,'DATOS PEST12'!$D:$D,'6. RETA (No Seta) Prov-SECCION'!W$11,'DATOS PEST12'!$B:$B,'6. RETA (No Seta) Prov-SECCION'!$A128,'DATOS PEST12'!$F:$F,"R.E.AUTONOMOS (NO SETA)",'DATOS PEST12'!$C:$C,"UNION EUROPEA")</f>
        <v>0</v>
      </c>
      <c r="X128" s="62">
        <f>SUMIFS('DATOS PEST12'!$E:$E,'DATOS PEST12'!$A:$A,INDICE!$C$13,'DATOS PEST12'!$D:$D,'6. RETA (No Seta) Prov-SECCION'!X$11,'DATOS PEST12'!$B:$B,'6. RETA (No Seta) Prov-SECCION'!$A128,'DATOS PEST12'!$F:$F,"R.E.AUTONOMOS (NO SETA)",'DATOS PEST12'!$C:$C,"UNION EUROPEA")</f>
        <v>0</v>
      </c>
      <c r="Y128" s="59">
        <f>SUMIFS('DATOS PEST12'!$E:$E,'DATOS PEST12'!$A:$A,INDICE!$C$13,'DATOS PEST12'!$D:$D,'6. RETA (No Seta) Prov-SECCION'!Y$11,'DATOS PEST12'!$B:$B,'6. RETA (No Seta) Prov-SECCION'!$A128,'DATOS PEST12'!$F:$F,"R.E.AUTONOMOS (NO SETA)",'DATOS PEST12'!$C:$C,"UNION EUROPEA")</f>
        <v>0</v>
      </c>
    </row>
    <row r="129" spans="1:25" ht="15.6" x14ac:dyDescent="0.3">
      <c r="A129" s="10">
        <v>45</v>
      </c>
      <c r="B129" s="11" t="s">
        <v>27</v>
      </c>
      <c r="C129" s="59">
        <f t="shared" si="42"/>
        <v>1727.7894736842106</v>
      </c>
      <c r="D129" s="60">
        <f>SUMIFS('DATOS PEST12'!$E:$E,'DATOS PEST12'!$A:$A,INDICE!$C$13,'DATOS PEST12'!$D:$D,'6. RETA (No Seta) Prov-SECCION'!D$11,'DATOS PEST12'!$B:$B,'6. RETA (No Seta) Prov-SECCION'!$A129,'DATOS PEST12'!$F:$F,"R.E.AUTONOMOS (NO SETA)",'DATOS PEST12'!$C:$C,"UNION EUROPEA")</f>
        <v>44.999999999999986</v>
      </c>
      <c r="E129" s="62">
        <f>SUMIFS('DATOS PEST12'!$E:$E,'DATOS PEST12'!$A:$A,INDICE!$C$13,'DATOS PEST12'!$D:$D,'6. RETA (No Seta) Prov-SECCION'!E$11,'DATOS PEST12'!$B:$B,'6. RETA (No Seta) Prov-SECCION'!$A129,'DATOS PEST12'!$F:$F,"R.E.AUTONOMOS (NO SETA)",'DATOS PEST12'!$C:$C,"UNION EUROPEA")</f>
        <v>0</v>
      </c>
      <c r="F129" s="62">
        <f>SUMIFS('DATOS PEST12'!$E:$E,'DATOS PEST12'!$A:$A,INDICE!$C$13,'DATOS PEST12'!$D:$D,'6. RETA (No Seta) Prov-SECCION'!F$11,'DATOS PEST12'!$B:$B,'6. RETA (No Seta) Prov-SECCION'!$A129,'DATOS PEST12'!$F:$F,"R.E.AUTONOMOS (NO SETA)",'DATOS PEST12'!$C:$C,"UNION EUROPEA")</f>
        <v>67.15789473684211</v>
      </c>
      <c r="G129" s="62">
        <f>SUMIFS('DATOS PEST12'!$E:$E,'DATOS PEST12'!$A:$A,INDICE!$C$13,'DATOS PEST12'!$D:$D,'6. RETA (No Seta) Prov-SECCION'!G$11,'DATOS PEST12'!$B:$B,'6. RETA (No Seta) Prov-SECCION'!$A129,'DATOS PEST12'!$F:$F,"R.E.AUTONOMOS (NO SETA)",'DATOS PEST12'!$C:$C,"UNION EUROPEA")</f>
        <v>0.99999999999999956</v>
      </c>
      <c r="H129" s="62">
        <f>SUMIFS('DATOS PEST12'!$E:$E,'DATOS PEST12'!$A:$A,INDICE!$C$13,'DATOS PEST12'!$D:$D,'6. RETA (No Seta) Prov-SECCION'!H$11,'DATOS PEST12'!$B:$B,'6. RETA (No Seta) Prov-SECCION'!$A129,'DATOS PEST12'!$F:$F,"R.E.AUTONOMOS (NO SETA)",'DATOS PEST12'!$C:$C,"UNION EUROPEA")</f>
        <v>1.9999999999999991</v>
      </c>
      <c r="I129" s="62">
        <f>SUMIFS('DATOS PEST12'!$E:$E,'DATOS PEST12'!$A:$A,INDICE!$C$13,'DATOS PEST12'!$D:$D,'6. RETA (No Seta) Prov-SECCION'!I$11,'DATOS PEST12'!$B:$B,'6. RETA (No Seta) Prov-SECCION'!$A129,'DATOS PEST12'!$F:$F,"R.E.AUTONOMOS (NO SETA)",'DATOS PEST12'!$C:$C,"UNION EUROPEA")</f>
        <v>619.57894736842093</v>
      </c>
      <c r="J129" s="62">
        <f>SUMIFS('DATOS PEST12'!$E:$E,'DATOS PEST12'!$A:$A,INDICE!$C$13,'DATOS PEST12'!$D:$D,'6. RETA (No Seta) Prov-SECCION'!J$11,'DATOS PEST12'!$B:$B,'6. RETA (No Seta) Prov-SECCION'!$A129,'DATOS PEST12'!$F:$F,"R.E.AUTONOMOS (NO SETA)",'DATOS PEST12'!$C:$C,"UNION EUROPEA")</f>
        <v>255.1052631578948</v>
      </c>
      <c r="K129" s="62">
        <f>SUMIFS('DATOS PEST12'!$E:$E,'DATOS PEST12'!$A:$A,INDICE!$C$13,'DATOS PEST12'!$D:$D,'6. RETA (No Seta) Prov-SECCION'!K$11,'DATOS PEST12'!$B:$B,'6. RETA (No Seta) Prov-SECCION'!$A129,'DATOS PEST12'!$F:$F,"R.E.AUTONOMOS (NO SETA)",'DATOS PEST12'!$C:$C,"UNION EUROPEA")</f>
        <v>248.84210526315795</v>
      </c>
      <c r="L129" s="62">
        <f>SUMIFS('DATOS PEST12'!$E:$E,'DATOS PEST12'!$A:$A,INDICE!$C$13,'DATOS PEST12'!$D:$D,'6. RETA (No Seta) Prov-SECCION'!L$11,'DATOS PEST12'!$B:$B,'6. RETA (No Seta) Prov-SECCION'!$A129,'DATOS PEST12'!$F:$F,"R.E.AUTONOMOS (NO SETA)",'DATOS PEST12'!$C:$C,"UNION EUROPEA")</f>
        <v>209.94736842105263</v>
      </c>
      <c r="M129" s="62">
        <f>SUMIFS('DATOS PEST12'!$E:$E,'DATOS PEST12'!$A:$A,INDICE!$C$13,'DATOS PEST12'!$D:$D,'6. RETA (No Seta) Prov-SECCION'!M$11,'DATOS PEST12'!$B:$B,'6. RETA (No Seta) Prov-SECCION'!$A129,'DATOS PEST12'!$F:$F,"R.E.AUTONOMOS (NO SETA)",'DATOS PEST12'!$C:$C,"UNION EUROPEA")</f>
        <v>18</v>
      </c>
      <c r="N129" s="62">
        <f>SUMIFS('DATOS PEST12'!$E:$E,'DATOS PEST12'!$A:$A,INDICE!$C$13,'DATOS PEST12'!$D:$D,'6. RETA (No Seta) Prov-SECCION'!N$11,'DATOS PEST12'!$B:$B,'6. RETA (No Seta) Prov-SECCION'!$A129,'DATOS PEST12'!$F:$F,"R.E.AUTONOMOS (NO SETA)",'DATOS PEST12'!$C:$C,"UNION EUROPEA")</f>
        <v>7.5263157894736814</v>
      </c>
      <c r="O129" s="62">
        <f>SUMIFS('DATOS PEST12'!$E:$E,'DATOS PEST12'!$A:$A,INDICE!$C$13,'DATOS PEST12'!$D:$D,'6. RETA (No Seta) Prov-SECCION'!O$11,'DATOS PEST12'!$B:$B,'6. RETA (No Seta) Prov-SECCION'!$A129,'DATOS PEST12'!$F:$F,"R.E.AUTONOMOS (NO SETA)",'DATOS PEST12'!$C:$C,"UNION EUROPEA")</f>
        <v>9.0526315789473681</v>
      </c>
      <c r="P129" s="62">
        <f>SUMIFS('DATOS PEST12'!$E:$E,'DATOS PEST12'!$A:$A,INDICE!$C$13,'DATOS PEST12'!$D:$D,'6. RETA (No Seta) Prov-SECCION'!P$11,'DATOS PEST12'!$B:$B,'6. RETA (No Seta) Prov-SECCION'!$A129,'DATOS PEST12'!$F:$F,"R.E.AUTONOMOS (NO SETA)",'DATOS PEST12'!$C:$C,"UNION EUROPEA")</f>
        <v>37.210526315789473</v>
      </c>
      <c r="Q129" s="62">
        <f>SUMIFS('DATOS PEST12'!$E:$E,'DATOS PEST12'!$A:$A,INDICE!$C$13,'DATOS PEST12'!$D:$D,'6. RETA (No Seta) Prov-SECCION'!Q$11,'DATOS PEST12'!$B:$B,'6. RETA (No Seta) Prov-SECCION'!$A129,'DATOS PEST12'!$F:$F,"R.E.AUTONOMOS (NO SETA)",'DATOS PEST12'!$C:$C,"UNION EUROPEA")</f>
        <v>56.263157894736835</v>
      </c>
      <c r="R129" s="62">
        <f>SUMIFS('DATOS PEST12'!$E:$E,'DATOS PEST12'!$A:$A,INDICE!$C$13,'DATOS PEST12'!$D:$D,'6. RETA (No Seta) Prov-SECCION'!R$11,'DATOS PEST12'!$B:$B,'6. RETA (No Seta) Prov-SECCION'!$A129,'DATOS PEST12'!$F:$F,"R.E.AUTONOMOS (NO SETA)",'DATOS PEST12'!$C:$C,"UNION EUROPEA")</f>
        <v>0</v>
      </c>
      <c r="S129" s="62">
        <f>SUMIFS('DATOS PEST12'!$E:$E,'DATOS PEST12'!$A:$A,INDICE!$C$13,'DATOS PEST12'!$D:$D,'6. RETA (No Seta) Prov-SECCION'!S$11,'DATOS PEST12'!$B:$B,'6. RETA (No Seta) Prov-SECCION'!$A129,'DATOS PEST12'!$F:$F,"R.E.AUTONOMOS (NO SETA)",'DATOS PEST12'!$C:$C,"UNION EUROPEA")</f>
        <v>22.368421052631586</v>
      </c>
      <c r="T129" s="62">
        <f>SUMIFS('DATOS PEST12'!$E:$E,'DATOS PEST12'!$A:$A,INDICE!$C$13,'DATOS PEST12'!$D:$D,'6. RETA (No Seta) Prov-SECCION'!T$11,'DATOS PEST12'!$B:$B,'6. RETA (No Seta) Prov-SECCION'!$A129,'DATOS PEST12'!$F:$F,"R.E.AUTONOMOS (NO SETA)",'DATOS PEST12'!$C:$C,"UNION EUROPEA")</f>
        <v>18.421052631578945</v>
      </c>
      <c r="U129" s="62">
        <f>SUMIFS('DATOS PEST12'!$E:$E,'DATOS PEST12'!$A:$A,INDICE!$C$13,'DATOS PEST12'!$D:$D,'6. RETA (No Seta) Prov-SECCION'!U$11,'DATOS PEST12'!$B:$B,'6. RETA (No Seta) Prov-SECCION'!$A129,'DATOS PEST12'!$F:$F,"R.E.AUTONOMOS (NO SETA)",'DATOS PEST12'!$C:$C,"UNION EUROPEA")</f>
        <v>19.05263157894737</v>
      </c>
      <c r="V129" s="62">
        <f>SUMIFS('DATOS PEST12'!$E:$E,'DATOS PEST12'!$A:$A,INDICE!$C$13,'DATOS PEST12'!$D:$D,'6. RETA (No Seta) Prov-SECCION'!V$11,'DATOS PEST12'!$B:$B,'6. RETA (No Seta) Prov-SECCION'!$A129,'DATOS PEST12'!$F:$F,"R.E.AUTONOMOS (NO SETA)",'DATOS PEST12'!$C:$C,"UNION EUROPEA")</f>
        <v>90.26315789473685</v>
      </c>
      <c r="W129" s="62">
        <f>SUMIFS('DATOS PEST12'!$E:$E,'DATOS PEST12'!$A:$A,INDICE!$C$13,'DATOS PEST12'!$D:$D,'6. RETA (No Seta) Prov-SECCION'!W$11,'DATOS PEST12'!$B:$B,'6. RETA (No Seta) Prov-SECCION'!$A129,'DATOS PEST12'!$F:$F,"R.E.AUTONOMOS (NO SETA)",'DATOS PEST12'!$C:$C,"UNION EUROPEA")</f>
        <v>0.99999999999999956</v>
      </c>
      <c r="X129" s="62">
        <f>SUMIFS('DATOS PEST12'!$E:$E,'DATOS PEST12'!$A:$A,INDICE!$C$13,'DATOS PEST12'!$D:$D,'6. RETA (No Seta) Prov-SECCION'!X$11,'DATOS PEST12'!$B:$B,'6. RETA (No Seta) Prov-SECCION'!$A129,'DATOS PEST12'!$F:$F,"R.E.AUTONOMOS (NO SETA)",'DATOS PEST12'!$C:$C,"UNION EUROPEA")</f>
        <v>0</v>
      </c>
      <c r="Y129" s="59">
        <f>SUMIFS('DATOS PEST12'!$E:$E,'DATOS PEST12'!$A:$A,INDICE!$C$13,'DATOS PEST12'!$D:$D,'6. RETA (No Seta) Prov-SECCION'!Y$11,'DATOS PEST12'!$B:$B,'6. RETA (No Seta) Prov-SECCION'!$A129,'DATOS PEST12'!$F:$F,"R.E.AUTONOMOS (NO SETA)",'DATOS PEST12'!$C:$C,"UNION EUROPEA")</f>
        <v>0</v>
      </c>
    </row>
    <row r="130" spans="1:25" ht="15.6" x14ac:dyDescent="0.3">
      <c r="A130" s="238" t="s">
        <v>42</v>
      </c>
      <c r="B130" s="239"/>
      <c r="C130" s="66">
        <f t="shared" ref="C130:Y130" si="43">SUM(C131:C134)</f>
        <v>31786.842105263153</v>
      </c>
      <c r="D130" s="64">
        <f t="shared" si="43"/>
        <v>223.9473684210526</v>
      </c>
      <c r="E130" s="67">
        <f t="shared" si="43"/>
        <v>12</v>
      </c>
      <c r="F130" s="67">
        <f t="shared" si="43"/>
        <v>1198.5789473684213</v>
      </c>
      <c r="G130" s="67">
        <f t="shared" si="43"/>
        <v>11.999999999999996</v>
      </c>
      <c r="H130" s="67">
        <f t="shared" si="43"/>
        <v>9</v>
      </c>
      <c r="I130" s="67">
        <f t="shared" si="43"/>
        <v>3287.7894736842109</v>
      </c>
      <c r="J130" s="67">
        <f t="shared" si="43"/>
        <v>4850.6315789473683</v>
      </c>
      <c r="K130" s="67">
        <f t="shared" si="43"/>
        <v>2861.1578947368425</v>
      </c>
      <c r="L130" s="67">
        <f t="shared" si="43"/>
        <v>3429.4736842105262</v>
      </c>
      <c r="M130" s="67">
        <f t="shared" si="43"/>
        <v>2114.3157894736846</v>
      </c>
      <c r="N130" s="67">
        <f t="shared" si="43"/>
        <v>309.31578947368422</v>
      </c>
      <c r="O130" s="67">
        <f t="shared" si="43"/>
        <v>631.47368421052624</v>
      </c>
      <c r="P130" s="67">
        <f t="shared" si="43"/>
        <v>5138.2631578947367</v>
      </c>
      <c r="Q130" s="67">
        <f t="shared" si="43"/>
        <v>2231.2631578947367</v>
      </c>
      <c r="R130" s="67">
        <f t="shared" si="43"/>
        <v>13.684210526315791</v>
      </c>
      <c r="S130" s="67">
        <f t="shared" si="43"/>
        <v>1289.4210526315787</v>
      </c>
      <c r="T130" s="67">
        <f t="shared" si="43"/>
        <v>1125.6315789473683</v>
      </c>
      <c r="U130" s="67">
        <f t="shared" si="43"/>
        <v>1027.3684210526317</v>
      </c>
      <c r="V130" s="67">
        <f t="shared" si="43"/>
        <v>2011.526315789474</v>
      </c>
      <c r="W130" s="67">
        <f t="shared" si="43"/>
        <v>3.9999999999999982</v>
      </c>
      <c r="X130" s="67">
        <f t="shared" si="43"/>
        <v>5.9999999999999973</v>
      </c>
      <c r="Y130" s="66">
        <f t="shared" si="43"/>
        <v>0</v>
      </c>
    </row>
    <row r="131" spans="1:25" ht="15.6" x14ac:dyDescent="0.3">
      <c r="A131" s="6">
        <v>8</v>
      </c>
      <c r="B131" s="7" t="s">
        <v>2</v>
      </c>
      <c r="C131" s="59">
        <f t="shared" ref="C131:C134" si="44">SUM(D131:Y131)</f>
        <v>22419.94736842105</v>
      </c>
      <c r="D131" s="60">
        <f>SUMIFS('DATOS PEST12'!$E:$E,'DATOS PEST12'!$A:$A,INDICE!$C$13,'DATOS PEST12'!$D:$D,'6. RETA (No Seta) Prov-SECCION'!D$11,'DATOS PEST12'!$B:$B,'6. RETA (No Seta) Prov-SECCION'!$A131,'DATOS PEST12'!$F:$F,"R.E.AUTONOMOS (NO SETA)",'DATOS PEST12'!$C:$C,"UNION EUROPEA")</f>
        <v>56.789473684210527</v>
      </c>
      <c r="E131" s="62">
        <f>SUMIFS('DATOS PEST12'!$E:$E,'DATOS PEST12'!$A:$A,INDICE!$C$13,'DATOS PEST12'!$D:$D,'6. RETA (No Seta) Prov-SECCION'!E$11,'DATOS PEST12'!$B:$B,'6. RETA (No Seta) Prov-SECCION'!$A131,'DATOS PEST12'!$F:$F,"R.E.AUTONOMOS (NO SETA)",'DATOS PEST12'!$C:$C,"UNION EUROPEA")</f>
        <v>10.000000000000002</v>
      </c>
      <c r="F131" s="62">
        <f>SUMIFS('DATOS PEST12'!$E:$E,'DATOS PEST12'!$A:$A,INDICE!$C$13,'DATOS PEST12'!$D:$D,'6. RETA (No Seta) Prov-SECCION'!F$11,'DATOS PEST12'!$B:$B,'6. RETA (No Seta) Prov-SECCION'!$A131,'DATOS PEST12'!$F:$F,"R.E.AUTONOMOS (NO SETA)",'DATOS PEST12'!$C:$C,"UNION EUROPEA")</f>
        <v>792.1052631578948</v>
      </c>
      <c r="G131" s="62">
        <f>SUMIFS('DATOS PEST12'!$E:$E,'DATOS PEST12'!$A:$A,INDICE!$C$13,'DATOS PEST12'!$D:$D,'6. RETA (No Seta) Prov-SECCION'!G$11,'DATOS PEST12'!$B:$B,'6. RETA (No Seta) Prov-SECCION'!$A131,'DATOS PEST12'!$F:$F,"R.E.AUTONOMOS (NO SETA)",'DATOS PEST12'!$C:$C,"UNION EUROPEA")</f>
        <v>7.9999999999999964</v>
      </c>
      <c r="H131" s="62">
        <f>SUMIFS('DATOS PEST12'!$E:$E,'DATOS PEST12'!$A:$A,INDICE!$C$13,'DATOS PEST12'!$D:$D,'6. RETA (No Seta) Prov-SECCION'!H$11,'DATOS PEST12'!$B:$B,'6. RETA (No Seta) Prov-SECCION'!$A131,'DATOS PEST12'!$F:$F,"R.E.AUTONOMOS (NO SETA)",'DATOS PEST12'!$C:$C,"UNION EUROPEA")</f>
        <v>3.0000000000000004</v>
      </c>
      <c r="I131" s="62">
        <f>SUMIFS('DATOS PEST12'!$E:$E,'DATOS PEST12'!$A:$A,INDICE!$C$13,'DATOS PEST12'!$D:$D,'6. RETA (No Seta) Prov-SECCION'!I$11,'DATOS PEST12'!$B:$B,'6. RETA (No Seta) Prov-SECCION'!$A131,'DATOS PEST12'!$F:$F,"R.E.AUTONOMOS (NO SETA)",'DATOS PEST12'!$C:$C,"UNION EUROPEA")</f>
        <v>1704.3684210526317</v>
      </c>
      <c r="J131" s="62">
        <f>SUMIFS('DATOS PEST12'!$E:$E,'DATOS PEST12'!$A:$A,INDICE!$C$13,'DATOS PEST12'!$D:$D,'6. RETA (No Seta) Prov-SECCION'!J$11,'DATOS PEST12'!$B:$B,'6. RETA (No Seta) Prov-SECCION'!$A131,'DATOS PEST12'!$F:$F,"R.E.AUTONOMOS (NO SETA)",'DATOS PEST12'!$C:$C,"UNION EUROPEA")</f>
        <v>3393.1052631578946</v>
      </c>
      <c r="K131" s="62">
        <f>SUMIFS('DATOS PEST12'!$E:$E,'DATOS PEST12'!$A:$A,INDICE!$C$13,'DATOS PEST12'!$D:$D,'6. RETA (No Seta) Prov-SECCION'!K$11,'DATOS PEST12'!$B:$B,'6. RETA (No Seta) Prov-SECCION'!$A131,'DATOS PEST12'!$F:$F,"R.E.AUTONOMOS (NO SETA)",'DATOS PEST12'!$C:$C,"UNION EUROPEA")</f>
        <v>1543.3157894736844</v>
      </c>
      <c r="L131" s="62">
        <f>SUMIFS('DATOS PEST12'!$E:$E,'DATOS PEST12'!$A:$A,INDICE!$C$13,'DATOS PEST12'!$D:$D,'6. RETA (No Seta) Prov-SECCION'!L$11,'DATOS PEST12'!$B:$B,'6. RETA (No Seta) Prov-SECCION'!$A131,'DATOS PEST12'!$F:$F,"R.E.AUTONOMOS (NO SETA)",'DATOS PEST12'!$C:$C,"UNION EUROPEA")</f>
        <v>1794.6315789473683</v>
      </c>
      <c r="M131" s="62">
        <f>SUMIFS('DATOS PEST12'!$E:$E,'DATOS PEST12'!$A:$A,INDICE!$C$13,'DATOS PEST12'!$D:$D,'6. RETA (No Seta) Prov-SECCION'!M$11,'DATOS PEST12'!$B:$B,'6. RETA (No Seta) Prov-SECCION'!$A131,'DATOS PEST12'!$F:$F,"R.E.AUTONOMOS (NO SETA)",'DATOS PEST12'!$C:$C,"UNION EUROPEA")</f>
        <v>1890.2105263157896</v>
      </c>
      <c r="N131" s="62">
        <f>SUMIFS('DATOS PEST12'!$E:$E,'DATOS PEST12'!$A:$A,INDICE!$C$13,'DATOS PEST12'!$D:$D,'6. RETA (No Seta) Prov-SECCION'!N$11,'DATOS PEST12'!$B:$B,'6. RETA (No Seta) Prov-SECCION'!$A131,'DATOS PEST12'!$F:$F,"R.E.AUTONOMOS (NO SETA)",'DATOS PEST12'!$C:$C,"UNION EUROPEA")</f>
        <v>252.63157894736841</v>
      </c>
      <c r="O131" s="62">
        <f>SUMIFS('DATOS PEST12'!$E:$E,'DATOS PEST12'!$A:$A,INDICE!$C$13,'DATOS PEST12'!$D:$D,'6. RETA (No Seta) Prov-SECCION'!O$11,'DATOS PEST12'!$B:$B,'6. RETA (No Seta) Prov-SECCION'!$A131,'DATOS PEST12'!$F:$F,"R.E.AUTONOMOS (NO SETA)",'DATOS PEST12'!$C:$C,"UNION EUROPEA")</f>
        <v>384.68421052631572</v>
      </c>
      <c r="P131" s="62">
        <f>SUMIFS('DATOS PEST12'!$E:$E,'DATOS PEST12'!$A:$A,INDICE!$C$13,'DATOS PEST12'!$D:$D,'6. RETA (No Seta) Prov-SECCION'!P$11,'DATOS PEST12'!$B:$B,'6. RETA (No Seta) Prov-SECCION'!$A131,'DATOS PEST12'!$F:$F,"R.E.AUTONOMOS (NO SETA)",'DATOS PEST12'!$C:$C,"UNION EUROPEA")</f>
        <v>4617.8421052631575</v>
      </c>
      <c r="Q131" s="62">
        <f>SUMIFS('DATOS PEST12'!$E:$E,'DATOS PEST12'!$A:$A,INDICE!$C$13,'DATOS PEST12'!$D:$D,'6. RETA (No Seta) Prov-SECCION'!Q$11,'DATOS PEST12'!$B:$B,'6. RETA (No Seta) Prov-SECCION'!$A131,'DATOS PEST12'!$F:$F,"R.E.AUTONOMOS (NO SETA)",'DATOS PEST12'!$C:$C,"UNION EUROPEA")</f>
        <v>1608.0526315789475</v>
      </c>
      <c r="R131" s="62">
        <f>SUMIFS('DATOS PEST12'!$E:$E,'DATOS PEST12'!$A:$A,INDICE!$C$13,'DATOS PEST12'!$D:$D,'6. RETA (No Seta) Prov-SECCION'!R$11,'DATOS PEST12'!$B:$B,'6. RETA (No Seta) Prov-SECCION'!$A131,'DATOS PEST12'!$F:$F,"R.E.AUTONOMOS (NO SETA)",'DATOS PEST12'!$C:$C,"UNION EUROPEA")</f>
        <v>10.684210526315791</v>
      </c>
      <c r="S131" s="62">
        <f>SUMIFS('DATOS PEST12'!$E:$E,'DATOS PEST12'!$A:$A,INDICE!$C$13,'DATOS PEST12'!$D:$D,'6. RETA (No Seta) Prov-SECCION'!S$11,'DATOS PEST12'!$B:$B,'6. RETA (No Seta) Prov-SECCION'!$A131,'DATOS PEST12'!$F:$F,"R.E.AUTONOMOS (NO SETA)",'DATOS PEST12'!$C:$C,"UNION EUROPEA")</f>
        <v>1062.2105263157894</v>
      </c>
      <c r="T131" s="62">
        <f>SUMIFS('DATOS PEST12'!$E:$E,'DATOS PEST12'!$A:$A,INDICE!$C$13,'DATOS PEST12'!$D:$D,'6. RETA (No Seta) Prov-SECCION'!T$11,'DATOS PEST12'!$B:$B,'6. RETA (No Seta) Prov-SECCION'!$A131,'DATOS PEST12'!$F:$F,"R.E.AUTONOMOS (NO SETA)",'DATOS PEST12'!$C:$C,"UNION EUROPEA")</f>
        <v>914.42105263157896</v>
      </c>
      <c r="U131" s="62">
        <f>SUMIFS('DATOS PEST12'!$E:$E,'DATOS PEST12'!$A:$A,INDICE!$C$13,'DATOS PEST12'!$D:$D,'6. RETA (No Seta) Prov-SECCION'!U$11,'DATOS PEST12'!$B:$B,'6. RETA (No Seta) Prov-SECCION'!$A131,'DATOS PEST12'!$F:$F,"R.E.AUTONOMOS (NO SETA)",'DATOS PEST12'!$C:$C,"UNION EUROPEA")</f>
        <v>837.84210526315803</v>
      </c>
      <c r="V131" s="62">
        <f>SUMIFS('DATOS PEST12'!$E:$E,'DATOS PEST12'!$A:$A,INDICE!$C$13,'DATOS PEST12'!$D:$D,'6. RETA (No Seta) Prov-SECCION'!V$11,'DATOS PEST12'!$B:$B,'6. RETA (No Seta) Prov-SECCION'!$A131,'DATOS PEST12'!$F:$F,"R.E.AUTONOMOS (NO SETA)",'DATOS PEST12'!$C:$C,"UNION EUROPEA")</f>
        <v>1530.0526315789475</v>
      </c>
      <c r="W131" s="62">
        <f>SUMIFS('DATOS PEST12'!$E:$E,'DATOS PEST12'!$A:$A,INDICE!$C$13,'DATOS PEST12'!$D:$D,'6. RETA (No Seta) Prov-SECCION'!W$11,'DATOS PEST12'!$B:$B,'6. RETA (No Seta) Prov-SECCION'!$A131,'DATOS PEST12'!$F:$F,"R.E.AUTONOMOS (NO SETA)",'DATOS PEST12'!$C:$C,"UNION EUROPEA")</f>
        <v>1.9999999999999991</v>
      </c>
      <c r="X131" s="62">
        <f>SUMIFS('DATOS PEST12'!$E:$E,'DATOS PEST12'!$A:$A,INDICE!$C$13,'DATOS PEST12'!$D:$D,'6. RETA (No Seta) Prov-SECCION'!X$11,'DATOS PEST12'!$B:$B,'6. RETA (No Seta) Prov-SECCION'!$A131,'DATOS PEST12'!$F:$F,"R.E.AUTONOMOS (NO SETA)",'DATOS PEST12'!$C:$C,"UNION EUROPEA")</f>
        <v>3.9999999999999982</v>
      </c>
      <c r="Y131" s="59">
        <f>SUMIFS('DATOS PEST12'!$E:$E,'DATOS PEST12'!$A:$A,INDICE!$C$13,'DATOS PEST12'!$D:$D,'6. RETA (No Seta) Prov-SECCION'!Y$11,'DATOS PEST12'!$B:$B,'6. RETA (No Seta) Prov-SECCION'!$A131,'DATOS PEST12'!$F:$F,"R.E.AUTONOMOS (NO SETA)",'DATOS PEST12'!$C:$C,"UNION EUROPEA")</f>
        <v>0</v>
      </c>
    </row>
    <row r="132" spans="1:25" ht="15.6" x14ac:dyDescent="0.3">
      <c r="A132" s="8">
        <v>17</v>
      </c>
      <c r="B132" s="9" t="s">
        <v>6</v>
      </c>
      <c r="C132" s="59">
        <f t="shared" si="44"/>
        <v>4498.3157894736851</v>
      </c>
      <c r="D132" s="60">
        <f>SUMIFS('DATOS PEST12'!$E:$E,'DATOS PEST12'!$A:$A,INDICE!$C$13,'DATOS PEST12'!$D:$D,'6. RETA (No Seta) Prov-SECCION'!D$11,'DATOS PEST12'!$B:$B,'6. RETA (No Seta) Prov-SECCION'!$A132,'DATOS PEST12'!$F:$F,"R.E.AUTONOMOS (NO SETA)",'DATOS PEST12'!$C:$C,"UNION EUROPEA")</f>
        <v>43</v>
      </c>
      <c r="E132" s="62">
        <f>SUMIFS('DATOS PEST12'!$E:$E,'DATOS PEST12'!$A:$A,INDICE!$C$13,'DATOS PEST12'!$D:$D,'6. RETA (No Seta) Prov-SECCION'!E$11,'DATOS PEST12'!$B:$B,'6. RETA (No Seta) Prov-SECCION'!$A132,'DATOS PEST12'!$F:$F,"R.E.AUTONOMOS (NO SETA)",'DATOS PEST12'!$C:$C,"UNION EUROPEA")</f>
        <v>0</v>
      </c>
      <c r="F132" s="62">
        <f>SUMIFS('DATOS PEST12'!$E:$E,'DATOS PEST12'!$A:$A,INDICE!$C$13,'DATOS PEST12'!$D:$D,'6. RETA (No Seta) Prov-SECCION'!F$11,'DATOS PEST12'!$B:$B,'6. RETA (No Seta) Prov-SECCION'!$A132,'DATOS PEST12'!$F:$F,"R.E.AUTONOMOS (NO SETA)",'DATOS PEST12'!$C:$C,"UNION EUROPEA")</f>
        <v>189.57894736842104</v>
      </c>
      <c r="G132" s="62">
        <f>SUMIFS('DATOS PEST12'!$E:$E,'DATOS PEST12'!$A:$A,INDICE!$C$13,'DATOS PEST12'!$D:$D,'6. RETA (No Seta) Prov-SECCION'!G$11,'DATOS PEST12'!$B:$B,'6. RETA (No Seta) Prov-SECCION'!$A132,'DATOS PEST12'!$F:$F,"R.E.AUTONOMOS (NO SETA)",'DATOS PEST12'!$C:$C,"UNION EUROPEA")</f>
        <v>0.99999999999999956</v>
      </c>
      <c r="H132" s="62">
        <f>SUMIFS('DATOS PEST12'!$E:$E,'DATOS PEST12'!$A:$A,INDICE!$C$13,'DATOS PEST12'!$D:$D,'6. RETA (No Seta) Prov-SECCION'!H$11,'DATOS PEST12'!$B:$B,'6. RETA (No Seta) Prov-SECCION'!$A132,'DATOS PEST12'!$F:$F,"R.E.AUTONOMOS (NO SETA)",'DATOS PEST12'!$C:$C,"UNION EUROPEA")</f>
        <v>1.9999999999999991</v>
      </c>
      <c r="I132" s="62">
        <f>SUMIFS('DATOS PEST12'!$E:$E,'DATOS PEST12'!$A:$A,INDICE!$C$13,'DATOS PEST12'!$D:$D,'6. RETA (No Seta) Prov-SECCION'!I$11,'DATOS PEST12'!$B:$B,'6. RETA (No Seta) Prov-SECCION'!$A132,'DATOS PEST12'!$F:$F,"R.E.AUTONOMOS (NO SETA)",'DATOS PEST12'!$C:$C,"UNION EUROPEA")</f>
        <v>664.42105263157896</v>
      </c>
      <c r="J132" s="62">
        <f>SUMIFS('DATOS PEST12'!$E:$E,'DATOS PEST12'!$A:$A,INDICE!$C$13,'DATOS PEST12'!$D:$D,'6. RETA (No Seta) Prov-SECCION'!J$11,'DATOS PEST12'!$B:$B,'6. RETA (No Seta) Prov-SECCION'!$A132,'DATOS PEST12'!$F:$F,"R.E.AUTONOMOS (NO SETA)",'DATOS PEST12'!$C:$C,"UNION EUROPEA")</f>
        <v>814.57894736842115</v>
      </c>
      <c r="K132" s="62">
        <f>SUMIFS('DATOS PEST12'!$E:$E,'DATOS PEST12'!$A:$A,INDICE!$C$13,'DATOS PEST12'!$D:$D,'6. RETA (No Seta) Prov-SECCION'!K$11,'DATOS PEST12'!$B:$B,'6. RETA (No Seta) Prov-SECCION'!$A132,'DATOS PEST12'!$F:$F,"R.E.AUTONOMOS (NO SETA)",'DATOS PEST12'!$C:$C,"UNION EUROPEA")</f>
        <v>584.89473684210532</v>
      </c>
      <c r="L132" s="62">
        <f>SUMIFS('DATOS PEST12'!$E:$E,'DATOS PEST12'!$A:$A,INDICE!$C$13,'DATOS PEST12'!$D:$D,'6. RETA (No Seta) Prov-SECCION'!L$11,'DATOS PEST12'!$B:$B,'6. RETA (No Seta) Prov-SECCION'!$A132,'DATOS PEST12'!$F:$F,"R.E.AUTONOMOS (NO SETA)",'DATOS PEST12'!$C:$C,"UNION EUROPEA")</f>
        <v>721.36842105263156</v>
      </c>
      <c r="M132" s="62">
        <f>SUMIFS('DATOS PEST12'!$E:$E,'DATOS PEST12'!$A:$A,INDICE!$C$13,'DATOS PEST12'!$D:$D,'6. RETA (No Seta) Prov-SECCION'!M$11,'DATOS PEST12'!$B:$B,'6. RETA (No Seta) Prov-SECCION'!$A132,'DATOS PEST12'!$F:$F,"R.E.AUTONOMOS (NO SETA)",'DATOS PEST12'!$C:$C,"UNION EUROPEA")</f>
        <v>114.36842105263159</v>
      </c>
      <c r="N132" s="62">
        <f>SUMIFS('DATOS PEST12'!$E:$E,'DATOS PEST12'!$A:$A,INDICE!$C$13,'DATOS PEST12'!$D:$D,'6. RETA (No Seta) Prov-SECCION'!N$11,'DATOS PEST12'!$B:$B,'6. RETA (No Seta) Prov-SECCION'!$A132,'DATOS PEST12'!$F:$F,"R.E.AUTONOMOS (NO SETA)",'DATOS PEST12'!$C:$C,"UNION EUROPEA")</f>
        <v>30.684210526315791</v>
      </c>
      <c r="O132" s="62">
        <f>SUMIFS('DATOS PEST12'!$E:$E,'DATOS PEST12'!$A:$A,INDICE!$C$13,'DATOS PEST12'!$D:$D,'6. RETA (No Seta) Prov-SECCION'!O$11,'DATOS PEST12'!$B:$B,'6. RETA (No Seta) Prov-SECCION'!$A132,'DATOS PEST12'!$F:$F,"R.E.AUTONOMOS (NO SETA)",'DATOS PEST12'!$C:$C,"UNION EUROPEA")</f>
        <v>171.89473684210529</v>
      </c>
      <c r="P132" s="62">
        <f>SUMIFS('DATOS PEST12'!$E:$E,'DATOS PEST12'!$A:$A,INDICE!$C$13,'DATOS PEST12'!$D:$D,'6. RETA (No Seta) Prov-SECCION'!P$11,'DATOS PEST12'!$B:$B,'6. RETA (No Seta) Prov-SECCION'!$A132,'DATOS PEST12'!$F:$F,"R.E.AUTONOMOS (NO SETA)",'DATOS PEST12'!$C:$C,"UNION EUROPEA")</f>
        <v>282.10526315789468</v>
      </c>
      <c r="Q132" s="62">
        <f>SUMIFS('DATOS PEST12'!$E:$E,'DATOS PEST12'!$A:$A,INDICE!$C$13,'DATOS PEST12'!$D:$D,'6. RETA (No Seta) Prov-SECCION'!Q$11,'DATOS PEST12'!$B:$B,'6. RETA (No Seta) Prov-SECCION'!$A132,'DATOS PEST12'!$F:$F,"R.E.AUTONOMOS (NO SETA)",'DATOS PEST12'!$C:$C,"UNION EUROPEA")</f>
        <v>330.73684210526318</v>
      </c>
      <c r="R132" s="62">
        <f>SUMIFS('DATOS PEST12'!$E:$E,'DATOS PEST12'!$A:$A,INDICE!$C$13,'DATOS PEST12'!$D:$D,'6. RETA (No Seta) Prov-SECCION'!R$11,'DATOS PEST12'!$B:$B,'6. RETA (No Seta) Prov-SECCION'!$A132,'DATOS PEST12'!$F:$F,"R.E.AUTONOMOS (NO SETA)",'DATOS PEST12'!$C:$C,"UNION EUROPEA")</f>
        <v>0.99999999999999956</v>
      </c>
      <c r="S132" s="62">
        <f>SUMIFS('DATOS PEST12'!$E:$E,'DATOS PEST12'!$A:$A,INDICE!$C$13,'DATOS PEST12'!$D:$D,'6. RETA (No Seta) Prov-SECCION'!S$11,'DATOS PEST12'!$B:$B,'6. RETA (No Seta) Prov-SECCION'!$A132,'DATOS PEST12'!$F:$F,"R.E.AUTONOMOS (NO SETA)",'DATOS PEST12'!$C:$C,"UNION EUROPEA")</f>
        <v>114.31578947368422</v>
      </c>
      <c r="T132" s="62">
        <f>SUMIFS('DATOS PEST12'!$E:$E,'DATOS PEST12'!$A:$A,INDICE!$C$13,'DATOS PEST12'!$D:$D,'6. RETA (No Seta) Prov-SECCION'!T$11,'DATOS PEST12'!$B:$B,'6. RETA (No Seta) Prov-SECCION'!$A132,'DATOS PEST12'!$F:$F,"R.E.AUTONOMOS (NO SETA)",'DATOS PEST12'!$C:$C,"UNION EUROPEA")</f>
        <v>118.15789473684214</v>
      </c>
      <c r="U132" s="62">
        <f>SUMIFS('DATOS PEST12'!$E:$E,'DATOS PEST12'!$A:$A,INDICE!$C$13,'DATOS PEST12'!$D:$D,'6. RETA (No Seta) Prov-SECCION'!U$11,'DATOS PEST12'!$B:$B,'6. RETA (No Seta) Prov-SECCION'!$A132,'DATOS PEST12'!$F:$F,"R.E.AUTONOMOS (NO SETA)",'DATOS PEST12'!$C:$C,"UNION EUROPEA")</f>
        <v>100.68421052631578</v>
      </c>
      <c r="V132" s="62">
        <f>SUMIFS('DATOS PEST12'!$E:$E,'DATOS PEST12'!$A:$A,INDICE!$C$13,'DATOS PEST12'!$D:$D,'6. RETA (No Seta) Prov-SECCION'!V$11,'DATOS PEST12'!$B:$B,'6. RETA (No Seta) Prov-SECCION'!$A132,'DATOS PEST12'!$F:$F,"R.E.AUTONOMOS (NO SETA)",'DATOS PEST12'!$C:$C,"UNION EUROPEA")</f>
        <v>209.5263157894737</v>
      </c>
      <c r="W132" s="62">
        <f>SUMIFS('DATOS PEST12'!$E:$E,'DATOS PEST12'!$A:$A,INDICE!$C$13,'DATOS PEST12'!$D:$D,'6. RETA (No Seta) Prov-SECCION'!W$11,'DATOS PEST12'!$B:$B,'6. RETA (No Seta) Prov-SECCION'!$A132,'DATOS PEST12'!$F:$F,"R.E.AUTONOMOS (NO SETA)",'DATOS PEST12'!$C:$C,"UNION EUROPEA")</f>
        <v>1.9999999999999991</v>
      </c>
      <c r="X132" s="62">
        <f>SUMIFS('DATOS PEST12'!$E:$E,'DATOS PEST12'!$A:$A,INDICE!$C$13,'DATOS PEST12'!$D:$D,'6. RETA (No Seta) Prov-SECCION'!X$11,'DATOS PEST12'!$B:$B,'6. RETA (No Seta) Prov-SECCION'!$A132,'DATOS PEST12'!$F:$F,"R.E.AUTONOMOS (NO SETA)",'DATOS PEST12'!$C:$C,"UNION EUROPEA")</f>
        <v>1.9999999999999991</v>
      </c>
      <c r="Y132" s="59">
        <f>SUMIFS('DATOS PEST12'!$E:$E,'DATOS PEST12'!$A:$A,INDICE!$C$13,'DATOS PEST12'!$D:$D,'6. RETA (No Seta) Prov-SECCION'!Y$11,'DATOS PEST12'!$B:$B,'6. RETA (No Seta) Prov-SECCION'!$A132,'DATOS PEST12'!$F:$F,"R.E.AUTONOMOS (NO SETA)",'DATOS PEST12'!$C:$C,"UNION EUROPEA")</f>
        <v>0</v>
      </c>
    </row>
    <row r="133" spans="1:25" ht="15.6" x14ac:dyDescent="0.3">
      <c r="A133" s="8">
        <v>25</v>
      </c>
      <c r="B133" s="9" t="s">
        <v>12</v>
      </c>
      <c r="C133" s="59">
        <f t="shared" si="44"/>
        <v>1600.7368421052631</v>
      </c>
      <c r="D133" s="60">
        <f>SUMIFS('DATOS PEST12'!$E:$E,'DATOS PEST12'!$A:$A,INDICE!$C$13,'DATOS PEST12'!$D:$D,'6. RETA (No Seta) Prov-SECCION'!D$11,'DATOS PEST12'!$B:$B,'6. RETA (No Seta) Prov-SECCION'!$A133,'DATOS PEST12'!$F:$F,"R.E.AUTONOMOS (NO SETA)",'DATOS PEST12'!$C:$C,"UNION EUROPEA")</f>
        <v>72.421052631578931</v>
      </c>
      <c r="E133" s="62">
        <f>SUMIFS('DATOS PEST12'!$E:$E,'DATOS PEST12'!$A:$A,INDICE!$C$13,'DATOS PEST12'!$D:$D,'6. RETA (No Seta) Prov-SECCION'!E$11,'DATOS PEST12'!$B:$B,'6. RETA (No Seta) Prov-SECCION'!$A133,'DATOS PEST12'!$F:$F,"R.E.AUTONOMOS (NO SETA)",'DATOS PEST12'!$C:$C,"UNION EUROPEA")</f>
        <v>0</v>
      </c>
      <c r="F133" s="62">
        <f>SUMIFS('DATOS PEST12'!$E:$E,'DATOS PEST12'!$A:$A,INDICE!$C$13,'DATOS PEST12'!$D:$D,'6. RETA (No Seta) Prov-SECCION'!F$11,'DATOS PEST12'!$B:$B,'6. RETA (No Seta) Prov-SECCION'!$A133,'DATOS PEST12'!$F:$F,"R.E.AUTONOMOS (NO SETA)",'DATOS PEST12'!$C:$C,"UNION EUROPEA")</f>
        <v>88.368421052631589</v>
      </c>
      <c r="G133" s="62">
        <f>SUMIFS('DATOS PEST12'!$E:$E,'DATOS PEST12'!$A:$A,INDICE!$C$13,'DATOS PEST12'!$D:$D,'6. RETA (No Seta) Prov-SECCION'!G$11,'DATOS PEST12'!$B:$B,'6. RETA (No Seta) Prov-SECCION'!$A133,'DATOS PEST12'!$F:$F,"R.E.AUTONOMOS (NO SETA)",'DATOS PEST12'!$C:$C,"UNION EUROPEA")</f>
        <v>0.99999999999999956</v>
      </c>
      <c r="H133" s="62">
        <f>SUMIFS('DATOS PEST12'!$E:$E,'DATOS PEST12'!$A:$A,INDICE!$C$13,'DATOS PEST12'!$D:$D,'6. RETA (No Seta) Prov-SECCION'!H$11,'DATOS PEST12'!$B:$B,'6. RETA (No Seta) Prov-SECCION'!$A133,'DATOS PEST12'!$F:$F,"R.E.AUTONOMOS (NO SETA)",'DATOS PEST12'!$C:$C,"UNION EUROPEA")</f>
        <v>0.99999999999999956</v>
      </c>
      <c r="I133" s="62">
        <f>SUMIFS('DATOS PEST12'!$E:$E,'DATOS PEST12'!$A:$A,INDICE!$C$13,'DATOS PEST12'!$D:$D,'6. RETA (No Seta) Prov-SECCION'!I$11,'DATOS PEST12'!$B:$B,'6. RETA (No Seta) Prov-SECCION'!$A133,'DATOS PEST12'!$F:$F,"R.E.AUTONOMOS (NO SETA)",'DATOS PEST12'!$C:$C,"UNION EUROPEA")</f>
        <v>306.73684210526318</v>
      </c>
      <c r="J133" s="62">
        <f>SUMIFS('DATOS PEST12'!$E:$E,'DATOS PEST12'!$A:$A,INDICE!$C$13,'DATOS PEST12'!$D:$D,'6. RETA (No Seta) Prov-SECCION'!J$11,'DATOS PEST12'!$B:$B,'6. RETA (No Seta) Prov-SECCION'!$A133,'DATOS PEST12'!$F:$F,"R.E.AUTONOMOS (NO SETA)",'DATOS PEST12'!$C:$C,"UNION EUROPEA")</f>
        <v>189.52631578947367</v>
      </c>
      <c r="K133" s="62">
        <f>SUMIFS('DATOS PEST12'!$E:$E,'DATOS PEST12'!$A:$A,INDICE!$C$13,'DATOS PEST12'!$D:$D,'6. RETA (No Seta) Prov-SECCION'!K$11,'DATOS PEST12'!$B:$B,'6. RETA (No Seta) Prov-SECCION'!$A133,'DATOS PEST12'!$F:$F,"R.E.AUTONOMOS (NO SETA)",'DATOS PEST12'!$C:$C,"UNION EUROPEA")</f>
        <v>362.73684210526324</v>
      </c>
      <c r="L133" s="62">
        <f>SUMIFS('DATOS PEST12'!$E:$E,'DATOS PEST12'!$A:$A,INDICE!$C$13,'DATOS PEST12'!$D:$D,'6. RETA (No Seta) Prov-SECCION'!L$11,'DATOS PEST12'!$B:$B,'6. RETA (No Seta) Prov-SECCION'!$A133,'DATOS PEST12'!$F:$F,"R.E.AUTONOMOS (NO SETA)",'DATOS PEST12'!$C:$C,"UNION EUROPEA")</f>
        <v>266.36842105263156</v>
      </c>
      <c r="M133" s="62">
        <f>SUMIFS('DATOS PEST12'!$E:$E,'DATOS PEST12'!$A:$A,INDICE!$C$13,'DATOS PEST12'!$D:$D,'6. RETA (No Seta) Prov-SECCION'!M$11,'DATOS PEST12'!$B:$B,'6. RETA (No Seta) Prov-SECCION'!$A133,'DATOS PEST12'!$F:$F,"R.E.AUTONOMOS (NO SETA)",'DATOS PEST12'!$C:$C,"UNION EUROPEA")</f>
        <v>15.999999999999993</v>
      </c>
      <c r="N133" s="62">
        <f>SUMIFS('DATOS PEST12'!$E:$E,'DATOS PEST12'!$A:$A,INDICE!$C$13,'DATOS PEST12'!$D:$D,'6. RETA (No Seta) Prov-SECCION'!N$11,'DATOS PEST12'!$B:$B,'6. RETA (No Seta) Prov-SECCION'!$A133,'DATOS PEST12'!$F:$F,"R.E.AUTONOMOS (NO SETA)",'DATOS PEST12'!$C:$C,"UNION EUROPEA")</f>
        <v>1.9999999999999991</v>
      </c>
      <c r="O133" s="62">
        <f>SUMIFS('DATOS PEST12'!$E:$E,'DATOS PEST12'!$A:$A,INDICE!$C$13,'DATOS PEST12'!$D:$D,'6. RETA (No Seta) Prov-SECCION'!O$11,'DATOS PEST12'!$B:$B,'6. RETA (No Seta) Prov-SECCION'!$A133,'DATOS PEST12'!$F:$F,"R.E.AUTONOMOS (NO SETA)",'DATOS PEST12'!$C:$C,"UNION EUROPEA")</f>
        <v>5.0000000000000009</v>
      </c>
      <c r="P133" s="62">
        <f>SUMIFS('DATOS PEST12'!$E:$E,'DATOS PEST12'!$A:$A,INDICE!$C$13,'DATOS PEST12'!$D:$D,'6. RETA (No Seta) Prov-SECCION'!P$11,'DATOS PEST12'!$B:$B,'6. RETA (No Seta) Prov-SECCION'!$A133,'DATOS PEST12'!$F:$F,"R.E.AUTONOMOS (NO SETA)",'DATOS PEST12'!$C:$C,"UNION EUROPEA")</f>
        <v>36</v>
      </c>
      <c r="Q133" s="62">
        <f>SUMIFS('DATOS PEST12'!$E:$E,'DATOS PEST12'!$A:$A,INDICE!$C$13,'DATOS PEST12'!$D:$D,'6. RETA (No Seta) Prov-SECCION'!Q$11,'DATOS PEST12'!$B:$B,'6. RETA (No Seta) Prov-SECCION'!$A133,'DATOS PEST12'!$F:$F,"R.E.AUTONOMOS (NO SETA)",'DATOS PEST12'!$C:$C,"UNION EUROPEA")</f>
        <v>93.578947368421041</v>
      </c>
      <c r="R133" s="62">
        <f>SUMIFS('DATOS PEST12'!$E:$E,'DATOS PEST12'!$A:$A,INDICE!$C$13,'DATOS PEST12'!$D:$D,'6. RETA (No Seta) Prov-SECCION'!R$11,'DATOS PEST12'!$B:$B,'6. RETA (No Seta) Prov-SECCION'!$A133,'DATOS PEST12'!$F:$F,"R.E.AUTONOMOS (NO SETA)",'DATOS PEST12'!$C:$C,"UNION EUROPEA")</f>
        <v>0.99999999999999956</v>
      </c>
      <c r="S133" s="62">
        <f>SUMIFS('DATOS PEST12'!$E:$E,'DATOS PEST12'!$A:$A,INDICE!$C$13,'DATOS PEST12'!$D:$D,'6. RETA (No Seta) Prov-SECCION'!S$11,'DATOS PEST12'!$B:$B,'6. RETA (No Seta) Prov-SECCION'!$A133,'DATOS PEST12'!$F:$F,"R.E.AUTONOMOS (NO SETA)",'DATOS PEST12'!$C:$C,"UNION EUROPEA")</f>
        <v>29.000000000000011</v>
      </c>
      <c r="T133" s="62">
        <f>SUMIFS('DATOS PEST12'!$E:$E,'DATOS PEST12'!$A:$A,INDICE!$C$13,'DATOS PEST12'!$D:$D,'6. RETA (No Seta) Prov-SECCION'!T$11,'DATOS PEST12'!$B:$B,'6. RETA (No Seta) Prov-SECCION'!$A133,'DATOS PEST12'!$F:$F,"R.E.AUTONOMOS (NO SETA)",'DATOS PEST12'!$C:$C,"UNION EUROPEA")</f>
        <v>14.999999999999996</v>
      </c>
      <c r="U133" s="62">
        <f>SUMIFS('DATOS PEST12'!$E:$E,'DATOS PEST12'!$A:$A,INDICE!$C$13,'DATOS PEST12'!$D:$D,'6. RETA (No Seta) Prov-SECCION'!U$11,'DATOS PEST12'!$B:$B,'6. RETA (No Seta) Prov-SECCION'!$A133,'DATOS PEST12'!$F:$F,"R.E.AUTONOMOS (NO SETA)",'DATOS PEST12'!$C:$C,"UNION EUROPEA")</f>
        <v>14.999999999999996</v>
      </c>
      <c r="V133" s="62">
        <f>SUMIFS('DATOS PEST12'!$E:$E,'DATOS PEST12'!$A:$A,INDICE!$C$13,'DATOS PEST12'!$D:$D,'6. RETA (No Seta) Prov-SECCION'!V$11,'DATOS PEST12'!$B:$B,'6. RETA (No Seta) Prov-SECCION'!$A133,'DATOS PEST12'!$F:$F,"R.E.AUTONOMOS (NO SETA)",'DATOS PEST12'!$C:$C,"UNION EUROPEA")</f>
        <v>100.00000000000006</v>
      </c>
      <c r="W133" s="62">
        <f>SUMIFS('DATOS PEST12'!$E:$E,'DATOS PEST12'!$A:$A,INDICE!$C$13,'DATOS PEST12'!$D:$D,'6. RETA (No Seta) Prov-SECCION'!W$11,'DATOS PEST12'!$B:$B,'6. RETA (No Seta) Prov-SECCION'!$A133,'DATOS PEST12'!$F:$F,"R.E.AUTONOMOS (NO SETA)",'DATOS PEST12'!$C:$C,"UNION EUROPEA")</f>
        <v>0</v>
      </c>
      <c r="X133" s="62">
        <f>SUMIFS('DATOS PEST12'!$E:$E,'DATOS PEST12'!$A:$A,INDICE!$C$13,'DATOS PEST12'!$D:$D,'6. RETA (No Seta) Prov-SECCION'!X$11,'DATOS PEST12'!$B:$B,'6. RETA (No Seta) Prov-SECCION'!$A133,'DATOS PEST12'!$F:$F,"R.E.AUTONOMOS (NO SETA)",'DATOS PEST12'!$C:$C,"UNION EUROPEA")</f>
        <v>0</v>
      </c>
      <c r="Y133" s="59">
        <f>SUMIFS('DATOS PEST12'!$E:$E,'DATOS PEST12'!$A:$A,INDICE!$C$13,'DATOS PEST12'!$D:$D,'6. RETA (No Seta) Prov-SECCION'!Y$11,'DATOS PEST12'!$B:$B,'6. RETA (No Seta) Prov-SECCION'!$A133,'DATOS PEST12'!$F:$F,"R.E.AUTONOMOS (NO SETA)",'DATOS PEST12'!$C:$C,"UNION EUROPEA")</f>
        <v>0</v>
      </c>
    </row>
    <row r="134" spans="1:25" ht="15.6" x14ac:dyDescent="0.3">
      <c r="A134" s="10">
        <v>43</v>
      </c>
      <c r="B134" s="11" t="s">
        <v>25</v>
      </c>
      <c r="C134" s="59">
        <f t="shared" si="44"/>
        <v>3267.8421052631584</v>
      </c>
      <c r="D134" s="60">
        <f>SUMIFS('DATOS PEST12'!$E:$E,'DATOS PEST12'!$A:$A,INDICE!$C$13,'DATOS PEST12'!$D:$D,'6. RETA (No Seta) Prov-SECCION'!D$11,'DATOS PEST12'!$B:$B,'6. RETA (No Seta) Prov-SECCION'!$A134,'DATOS PEST12'!$F:$F,"R.E.AUTONOMOS (NO SETA)",'DATOS PEST12'!$C:$C,"UNION EUROPEA")</f>
        <v>51.73684210526315</v>
      </c>
      <c r="E134" s="62">
        <f>SUMIFS('DATOS PEST12'!$E:$E,'DATOS PEST12'!$A:$A,INDICE!$C$13,'DATOS PEST12'!$D:$D,'6. RETA (No Seta) Prov-SECCION'!E$11,'DATOS PEST12'!$B:$B,'6. RETA (No Seta) Prov-SECCION'!$A134,'DATOS PEST12'!$F:$F,"R.E.AUTONOMOS (NO SETA)",'DATOS PEST12'!$C:$C,"UNION EUROPEA")</f>
        <v>1.9999999999999991</v>
      </c>
      <c r="F134" s="62">
        <f>SUMIFS('DATOS PEST12'!$E:$E,'DATOS PEST12'!$A:$A,INDICE!$C$13,'DATOS PEST12'!$D:$D,'6. RETA (No Seta) Prov-SECCION'!F$11,'DATOS PEST12'!$B:$B,'6. RETA (No Seta) Prov-SECCION'!$A134,'DATOS PEST12'!$F:$F,"R.E.AUTONOMOS (NO SETA)",'DATOS PEST12'!$C:$C,"UNION EUROPEA")</f>
        <v>128.52631578947364</v>
      </c>
      <c r="G134" s="62">
        <f>SUMIFS('DATOS PEST12'!$E:$E,'DATOS PEST12'!$A:$A,INDICE!$C$13,'DATOS PEST12'!$D:$D,'6. RETA (No Seta) Prov-SECCION'!G$11,'DATOS PEST12'!$B:$B,'6. RETA (No Seta) Prov-SECCION'!$A134,'DATOS PEST12'!$F:$F,"R.E.AUTONOMOS (NO SETA)",'DATOS PEST12'!$C:$C,"UNION EUROPEA")</f>
        <v>1.9999999999999991</v>
      </c>
      <c r="H134" s="62">
        <f>SUMIFS('DATOS PEST12'!$E:$E,'DATOS PEST12'!$A:$A,INDICE!$C$13,'DATOS PEST12'!$D:$D,'6. RETA (No Seta) Prov-SECCION'!H$11,'DATOS PEST12'!$B:$B,'6. RETA (No Seta) Prov-SECCION'!$A134,'DATOS PEST12'!$F:$F,"R.E.AUTONOMOS (NO SETA)",'DATOS PEST12'!$C:$C,"UNION EUROPEA")</f>
        <v>3.0000000000000004</v>
      </c>
      <c r="I134" s="62">
        <f>SUMIFS('DATOS PEST12'!$E:$E,'DATOS PEST12'!$A:$A,INDICE!$C$13,'DATOS PEST12'!$D:$D,'6. RETA (No Seta) Prov-SECCION'!I$11,'DATOS PEST12'!$B:$B,'6. RETA (No Seta) Prov-SECCION'!$A134,'DATOS PEST12'!$F:$F,"R.E.AUTONOMOS (NO SETA)",'DATOS PEST12'!$C:$C,"UNION EUROPEA")</f>
        <v>612.26315789473688</v>
      </c>
      <c r="J134" s="62">
        <f>SUMIFS('DATOS PEST12'!$E:$E,'DATOS PEST12'!$A:$A,INDICE!$C$13,'DATOS PEST12'!$D:$D,'6. RETA (No Seta) Prov-SECCION'!J$11,'DATOS PEST12'!$B:$B,'6. RETA (No Seta) Prov-SECCION'!$A134,'DATOS PEST12'!$F:$F,"R.E.AUTONOMOS (NO SETA)",'DATOS PEST12'!$C:$C,"UNION EUROPEA")</f>
        <v>453.42105263157902</v>
      </c>
      <c r="K134" s="62">
        <f>SUMIFS('DATOS PEST12'!$E:$E,'DATOS PEST12'!$A:$A,INDICE!$C$13,'DATOS PEST12'!$D:$D,'6. RETA (No Seta) Prov-SECCION'!K$11,'DATOS PEST12'!$B:$B,'6. RETA (No Seta) Prov-SECCION'!$A134,'DATOS PEST12'!$F:$F,"R.E.AUTONOMOS (NO SETA)",'DATOS PEST12'!$C:$C,"UNION EUROPEA")</f>
        <v>370.21052631578937</v>
      </c>
      <c r="L134" s="62">
        <f>SUMIFS('DATOS PEST12'!$E:$E,'DATOS PEST12'!$A:$A,INDICE!$C$13,'DATOS PEST12'!$D:$D,'6. RETA (No Seta) Prov-SECCION'!L$11,'DATOS PEST12'!$B:$B,'6. RETA (No Seta) Prov-SECCION'!$A134,'DATOS PEST12'!$F:$F,"R.E.AUTONOMOS (NO SETA)",'DATOS PEST12'!$C:$C,"UNION EUROPEA")</f>
        <v>647.10526315789457</v>
      </c>
      <c r="M134" s="62">
        <f>SUMIFS('DATOS PEST12'!$E:$E,'DATOS PEST12'!$A:$A,INDICE!$C$13,'DATOS PEST12'!$D:$D,'6. RETA (No Seta) Prov-SECCION'!M$11,'DATOS PEST12'!$B:$B,'6. RETA (No Seta) Prov-SECCION'!$A134,'DATOS PEST12'!$F:$F,"R.E.AUTONOMOS (NO SETA)",'DATOS PEST12'!$C:$C,"UNION EUROPEA")</f>
        <v>93.736842105263136</v>
      </c>
      <c r="N134" s="62">
        <f>SUMIFS('DATOS PEST12'!$E:$E,'DATOS PEST12'!$A:$A,INDICE!$C$13,'DATOS PEST12'!$D:$D,'6. RETA (No Seta) Prov-SECCION'!N$11,'DATOS PEST12'!$B:$B,'6. RETA (No Seta) Prov-SECCION'!$A134,'DATOS PEST12'!$F:$F,"R.E.AUTONOMOS (NO SETA)",'DATOS PEST12'!$C:$C,"UNION EUROPEA")</f>
        <v>24.000000000000004</v>
      </c>
      <c r="O134" s="62">
        <f>SUMIFS('DATOS PEST12'!$E:$E,'DATOS PEST12'!$A:$A,INDICE!$C$13,'DATOS PEST12'!$D:$D,'6. RETA (No Seta) Prov-SECCION'!O$11,'DATOS PEST12'!$B:$B,'6. RETA (No Seta) Prov-SECCION'!$A134,'DATOS PEST12'!$F:$F,"R.E.AUTONOMOS (NO SETA)",'DATOS PEST12'!$C:$C,"UNION EUROPEA")</f>
        <v>69.89473684210526</v>
      </c>
      <c r="P134" s="62">
        <f>SUMIFS('DATOS PEST12'!$E:$E,'DATOS PEST12'!$A:$A,INDICE!$C$13,'DATOS PEST12'!$D:$D,'6. RETA (No Seta) Prov-SECCION'!P$11,'DATOS PEST12'!$B:$B,'6. RETA (No Seta) Prov-SECCION'!$A134,'DATOS PEST12'!$F:$F,"R.E.AUTONOMOS (NO SETA)",'DATOS PEST12'!$C:$C,"UNION EUROPEA")</f>
        <v>202.31578947368419</v>
      </c>
      <c r="Q134" s="62">
        <f>SUMIFS('DATOS PEST12'!$E:$E,'DATOS PEST12'!$A:$A,INDICE!$C$13,'DATOS PEST12'!$D:$D,'6. RETA (No Seta) Prov-SECCION'!Q$11,'DATOS PEST12'!$B:$B,'6. RETA (No Seta) Prov-SECCION'!$A134,'DATOS PEST12'!$F:$F,"R.E.AUTONOMOS (NO SETA)",'DATOS PEST12'!$C:$C,"UNION EUROPEA")</f>
        <v>198.8947368421052</v>
      </c>
      <c r="R134" s="62">
        <f>SUMIFS('DATOS PEST12'!$E:$E,'DATOS PEST12'!$A:$A,INDICE!$C$13,'DATOS PEST12'!$D:$D,'6. RETA (No Seta) Prov-SECCION'!R$11,'DATOS PEST12'!$B:$B,'6. RETA (No Seta) Prov-SECCION'!$A134,'DATOS PEST12'!$F:$F,"R.E.AUTONOMOS (NO SETA)",'DATOS PEST12'!$C:$C,"UNION EUROPEA")</f>
        <v>0.99999999999999956</v>
      </c>
      <c r="S134" s="62">
        <f>SUMIFS('DATOS PEST12'!$E:$E,'DATOS PEST12'!$A:$A,INDICE!$C$13,'DATOS PEST12'!$D:$D,'6. RETA (No Seta) Prov-SECCION'!S$11,'DATOS PEST12'!$B:$B,'6. RETA (No Seta) Prov-SECCION'!$A134,'DATOS PEST12'!$F:$F,"R.E.AUTONOMOS (NO SETA)",'DATOS PEST12'!$C:$C,"UNION EUROPEA")</f>
        <v>83.894736842105246</v>
      </c>
      <c r="T134" s="62">
        <f>SUMIFS('DATOS PEST12'!$E:$E,'DATOS PEST12'!$A:$A,INDICE!$C$13,'DATOS PEST12'!$D:$D,'6. RETA (No Seta) Prov-SECCION'!T$11,'DATOS PEST12'!$B:$B,'6. RETA (No Seta) Prov-SECCION'!$A134,'DATOS PEST12'!$F:$F,"R.E.AUTONOMOS (NO SETA)",'DATOS PEST12'!$C:$C,"UNION EUROPEA")</f>
        <v>78.052631578947398</v>
      </c>
      <c r="U134" s="62">
        <f>SUMIFS('DATOS PEST12'!$E:$E,'DATOS PEST12'!$A:$A,INDICE!$C$13,'DATOS PEST12'!$D:$D,'6. RETA (No Seta) Prov-SECCION'!U$11,'DATOS PEST12'!$B:$B,'6. RETA (No Seta) Prov-SECCION'!$A134,'DATOS PEST12'!$F:$F,"R.E.AUTONOMOS (NO SETA)",'DATOS PEST12'!$C:$C,"UNION EUROPEA")</f>
        <v>73.842105263157876</v>
      </c>
      <c r="V134" s="62">
        <f>SUMIFS('DATOS PEST12'!$E:$E,'DATOS PEST12'!$A:$A,INDICE!$C$13,'DATOS PEST12'!$D:$D,'6. RETA (No Seta) Prov-SECCION'!V$11,'DATOS PEST12'!$B:$B,'6. RETA (No Seta) Prov-SECCION'!$A134,'DATOS PEST12'!$F:$F,"R.E.AUTONOMOS (NO SETA)",'DATOS PEST12'!$C:$C,"UNION EUROPEA")</f>
        <v>171.94736842105263</v>
      </c>
      <c r="W134" s="62">
        <f>SUMIFS('DATOS PEST12'!$E:$E,'DATOS PEST12'!$A:$A,INDICE!$C$13,'DATOS PEST12'!$D:$D,'6. RETA (No Seta) Prov-SECCION'!W$11,'DATOS PEST12'!$B:$B,'6. RETA (No Seta) Prov-SECCION'!$A134,'DATOS PEST12'!$F:$F,"R.E.AUTONOMOS (NO SETA)",'DATOS PEST12'!$C:$C,"UNION EUROPEA")</f>
        <v>0</v>
      </c>
      <c r="X134" s="62">
        <f>SUMIFS('DATOS PEST12'!$E:$E,'DATOS PEST12'!$A:$A,INDICE!$C$13,'DATOS PEST12'!$D:$D,'6. RETA (No Seta) Prov-SECCION'!X$11,'DATOS PEST12'!$B:$B,'6. RETA (No Seta) Prov-SECCION'!$A134,'DATOS PEST12'!$F:$F,"R.E.AUTONOMOS (NO SETA)",'DATOS PEST12'!$C:$C,"UNION EUROPEA")</f>
        <v>0</v>
      </c>
      <c r="Y134" s="59">
        <f>SUMIFS('DATOS PEST12'!$E:$E,'DATOS PEST12'!$A:$A,INDICE!$C$13,'DATOS PEST12'!$D:$D,'6. RETA (No Seta) Prov-SECCION'!Y$11,'DATOS PEST12'!$B:$B,'6. RETA (No Seta) Prov-SECCION'!$A134,'DATOS PEST12'!$F:$F,"R.E.AUTONOMOS (NO SETA)",'DATOS PEST12'!$C:$C,"UNION EUROPEA")</f>
        <v>0</v>
      </c>
    </row>
    <row r="135" spans="1:25" ht="15.6" x14ac:dyDescent="0.3">
      <c r="A135" s="238" t="s">
        <v>178</v>
      </c>
      <c r="B135" s="239"/>
      <c r="C135" s="66">
        <f t="shared" ref="C135:Y135" si="45">SUM(C136:C138)</f>
        <v>28765.526315789473</v>
      </c>
      <c r="D135" s="64">
        <f t="shared" si="45"/>
        <v>146.99999999999997</v>
      </c>
      <c r="E135" s="67">
        <f t="shared" si="45"/>
        <v>3.9999999999999982</v>
      </c>
      <c r="F135" s="67">
        <f t="shared" si="45"/>
        <v>885.84210526315792</v>
      </c>
      <c r="G135" s="67">
        <f t="shared" si="45"/>
        <v>7</v>
      </c>
      <c r="H135" s="67">
        <f t="shared" si="45"/>
        <v>12.842105263157892</v>
      </c>
      <c r="I135" s="67">
        <f t="shared" si="45"/>
        <v>4490.6842105263158</v>
      </c>
      <c r="J135" s="67">
        <f t="shared" si="45"/>
        <v>4827.7368421052633</v>
      </c>
      <c r="K135" s="67">
        <f t="shared" si="45"/>
        <v>2314.5263157894738</v>
      </c>
      <c r="L135" s="67">
        <f t="shared" si="45"/>
        <v>4760.6315789473683</v>
      </c>
      <c r="M135" s="67">
        <f t="shared" si="45"/>
        <v>1276.5263157894738</v>
      </c>
      <c r="N135" s="67">
        <f t="shared" si="45"/>
        <v>281.78947368421052</v>
      </c>
      <c r="O135" s="67">
        <f t="shared" si="45"/>
        <v>1390.9473684210525</v>
      </c>
      <c r="P135" s="67">
        <f t="shared" si="45"/>
        <v>2512</v>
      </c>
      <c r="Q135" s="67">
        <f t="shared" si="45"/>
        <v>2130.7894736842104</v>
      </c>
      <c r="R135" s="67">
        <f t="shared" si="45"/>
        <v>10.999999999999996</v>
      </c>
      <c r="S135" s="67">
        <f t="shared" si="45"/>
        <v>825.36842105263145</v>
      </c>
      <c r="T135" s="67">
        <f t="shared" si="45"/>
        <v>778</v>
      </c>
      <c r="U135" s="67">
        <f t="shared" si="45"/>
        <v>524.26315789473688</v>
      </c>
      <c r="V135" s="67">
        <f t="shared" si="45"/>
        <v>1581.5789473684208</v>
      </c>
      <c r="W135" s="67">
        <f t="shared" si="45"/>
        <v>2.9999999999999987</v>
      </c>
      <c r="X135" s="67">
        <f t="shared" si="45"/>
        <v>0</v>
      </c>
      <c r="Y135" s="66">
        <f t="shared" si="45"/>
        <v>0</v>
      </c>
    </row>
    <row r="136" spans="1:25" ht="15.6" x14ac:dyDescent="0.3">
      <c r="A136" s="12">
        <v>3</v>
      </c>
      <c r="B136" s="16" t="s">
        <v>170</v>
      </c>
      <c r="C136" s="59">
        <f t="shared" ref="C136:C138" si="46">SUM(D136:Y136)</f>
        <v>13801.15789473684</v>
      </c>
      <c r="D136" s="60">
        <f>SUMIFS('DATOS PEST12'!$E:$E,'DATOS PEST12'!$A:$A,INDICE!$C$13,'DATOS PEST12'!$D:$D,'6. RETA (No Seta) Prov-SECCION'!D$11,'DATOS PEST12'!$B:$B,'6. RETA (No Seta) Prov-SECCION'!$A136,'DATOS PEST12'!$F:$F,"R.E.AUTONOMOS (NO SETA)",'DATOS PEST12'!$C:$C,"UNION EUROPEA")</f>
        <v>36.421052631578945</v>
      </c>
      <c r="E136" s="62">
        <f>SUMIFS('DATOS PEST12'!$E:$E,'DATOS PEST12'!$A:$A,INDICE!$C$13,'DATOS PEST12'!$D:$D,'6. RETA (No Seta) Prov-SECCION'!E$11,'DATOS PEST12'!$B:$B,'6. RETA (No Seta) Prov-SECCION'!$A136,'DATOS PEST12'!$F:$F,"R.E.AUTONOMOS (NO SETA)",'DATOS PEST12'!$C:$C,"UNION EUROPEA")</f>
        <v>1.9999999999999991</v>
      </c>
      <c r="F136" s="62">
        <f>SUMIFS('DATOS PEST12'!$E:$E,'DATOS PEST12'!$A:$A,INDICE!$C$13,'DATOS PEST12'!$D:$D,'6. RETA (No Seta) Prov-SECCION'!F$11,'DATOS PEST12'!$B:$B,'6. RETA (No Seta) Prov-SECCION'!$A136,'DATOS PEST12'!$F:$F,"R.E.AUTONOMOS (NO SETA)",'DATOS PEST12'!$C:$C,"UNION EUROPEA")</f>
        <v>360.15789473684208</v>
      </c>
      <c r="G136" s="62">
        <f>SUMIFS('DATOS PEST12'!$E:$E,'DATOS PEST12'!$A:$A,INDICE!$C$13,'DATOS PEST12'!$D:$D,'6. RETA (No Seta) Prov-SECCION'!G$11,'DATOS PEST12'!$B:$B,'6. RETA (No Seta) Prov-SECCION'!$A136,'DATOS PEST12'!$F:$F,"R.E.AUTONOMOS (NO SETA)",'DATOS PEST12'!$C:$C,"UNION EUROPEA")</f>
        <v>6.0000000000000009</v>
      </c>
      <c r="H136" s="62">
        <f>SUMIFS('DATOS PEST12'!$E:$E,'DATOS PEST12'!$A:$A,INDICE!$C$13,'DATOS PEST12'!$D:$D,'6. RETA (No Seta) Prov-SECCION'!H$11,'DATOS PEST12'!$B:$B,'6. RETA (No Seta) Prov-SECCION'!$A136,'DATOS PEST12'!$F:$F,"R.E.AUTONOMOS (NO SETA)",'DATOS PEST12'!$C:$C,"UNION EUROPEA")</f>
        <v>3.8421052631578929</v>
      </c>
      <c r="I136" s="62">
        <f>SUMIFS('DATOS PEST12'!$E:$E,'DATOS PEST12'!$A:$A,INDICE!$C$13,'DATOS PEST12'!$D:$D,'6. RETA (No Seta) Prov-SECCION'!I$11,'DATOS PEST12'!$B:$B,'6. RETA (No Seta) Prov-SECCION'!$A136,'DATOS PEST12'!$F:$F,"R.E.AUTONOMOS (NO SETA)",'DATOS PEST12'!$C:$C,"UNION EUROPEA")</f>
        <v>2313.4736842105262</v>
      </c>
      <c r="J136" s="62">
        <f>SUMIFS('DATOS PEST12'!$E:$E,'DATOS PEST12'!$A:$A,INDICE!$C$13,'DATOS PEST12'!$D:$D,'6. RETA (No Seta) Prov-SECCION'!J$11,'DATOS PEST12'!$B:$B,'6. RETA (No Seta) Prov-SECCION'!$A136,'DATOS PEST12'!$F:$F,"R.E.AUTONOMOS (NO SETA)",'DATOS PEST12'!$C:$C,"UNION EUROPEA")</f>
        <v>2241.8947368421054</v>
      </c>
      <c r="K136" s="62">
        <f>SUMIFS('DATOS PEST12'!$E:$E,'DATOS PEST12'!$A:$A,INDICE!$C$13,'DATOS PEST12'!$D:$D,'6. RETA (No Seta) Prov-SECCION'!K$11,'DATOS PEST12'!$B:$B,'6. RETA (No Seta) Prov-SECCION'!$A136,'DATOS PEST12'!$F:$F,"R.E.AUTONOMOS (NO SETA)",'DATOS PEST12'!$C:$C,"UNION EUROPEA")</f>
        <v>368.21052631578948</v>
      </c>
      <c r="L136" s="62">
        <f>SUMIFS('DATOS PEST12'!$E:$E,'DATOS PEST12'!$A:$A,INDICE!$C$13,'DATOS PEST12'!$D:$D,'6. RETA (No Seta) Prov-SECCION'!L$11,'DATOS PEST12'!$B:$B,'6. RETA (No Seta) Prov-SECCION'!$A136,'DATOS PEST12'!$F:$F,"R.E.AUTONOMOS (NO SETA)",'DATOS PEST12'!$C:$C,"UNION EUROPEA")</f>
        <v>2443.6842105263158</v>
      </c>
      <c r="M136" s="62">
        <f>SUMIFS('DATOS PEST12'!$E:$E,'DATOS PEST12'!$A:$A,INDICE!$C$13,'DATOS PEST12'!$D:$D,'6. RETA (No Seta) Prov-SECCION'!M$11,'DATOS PEST12'!$B:$B,'6. RETA (No Seta) Prov-SECCION'!$A136,'DATOS PEST12'!$F:$F,"R.E.AUTONOMOS (NO SETA)",'DATOS PEST12'!$C:$C,"UNION EUROPEA")</f>
        <v>532.73684210526312</v>
      </c>
      <c r="N136" s="62">
        <f>SUMIFS('DATOS PEST12'!$E:$E,'DATOS PEST12'!$A:$A,INDICE!$C$13,'DATOS PEST12'!$D:$D,'6. RETA (No Seta) Prov-SECCION'!N$11,'DATOS PEST12'!$B:$B,'6. RETA (No Seta) Prov-SECCION'!$A136,'DATOS PEST12'!$F:$F,"R.E.AUTONOMOS (NO SETA)",'DATOS PEST12'!$C:$C,"UNION EUROPEA")</f>
        <v>152.15789473684211</v>
      </c>
      <c r="O136" s="62">
        <f>SUMIFS('DATOS PEST12'!$E:$E,'DATOS PEST12'!$A:$A,INDICE!$C$13,'DATOS PEST12'!$D:$D,'6. RETA (No Seta) Prov-SECCION'!O$11,'DATOS PEST12'!$B:$B,'6. RETA (No Seta) Prov-SECCION'!$A136,'DATOS PEST12'!$F:$F,"R.E.AUTONOMOS (NO SETA)",'DATOS PEST12'!$C:$C,"UNION EUROPEA")</f>
        <v>1099.9473684210525</v>
      </c>
      <c r="P136" s="62">
        <f>SUMIFS('DATOS PEST12'!$E:$E,'DATOS PEST12'!$A:$A,INDICE!$C$13,'DATOS PEST12'!$D:$D,'6. RETA (No Seta) Prov-SECCION'!P$11,'DATOS PEST12'!$B:$B,'6. RETA (No Seta) Prov-SECCION'!$A136,'DATOS PEST12'!$F:$F,"R.E.AUTONOMOS (NO SETA)",'DATOS PEST12'!$C:$C,"UNION EUROPEA")</f>
        <v>1137.1052631578946</v>
      </c>
      <c r="Q136" s="62">
        <f>SUMIFS('DATOS PEST12'!$E:$E,'DATOS PEST12'!$A:$A,INDICE!$C$13,'DATOS PEST12'!$D:$D,'6. RETA (No Seta) Prov-SECCION'!Q$11,'DATOS PEST12'!$B:$B,'6. RETA (No Seta) Prov-SECCION'!$A136,'DATOS PEST12'!$F:$F,"R.E.AUTONOMOS (NO SETA)",'DATOS PEST12'!$C:$C,"UNION EUROPEA")</f>
        <v>1235.2105263157894</v>
      </c>
      <c r="R136" s="62">
        <f>SUMIFS('DATOS PEST12'!$E:$E,'DATOS PEST12'!$A:$A,INDICE!$C$13,'DATOS PEST12'!$D:$D,'6. RETA (No Seta) Prov-SECCION'!R$11,'DATOS PEST12'!$B:$B,'6. RETA (No Seta) Prov-SECCION'!$A136,'DATOS PEST12'!$F:$F,"R.E.AUTONOMOS (NO SETA)",'DATOS PEST12'!$C:$C,"UNION EUROPEA")</f>
        <v>7.0526315789473664</v>
      </c>
      <c r="S136" s="62">
        <f>SUMIFS('DATOS PEST12'!$E:$E,'DATOS PEST12'!$A:$A,INDICE!$C$13,'DATOS PEST12'!$D:$D,'6. RETA (No Seta) Prov-SECCION'!S$11,'DATOS PEST12'!$B:$B,'6. RETA (No Seta) Prov-SECCION'!$A136,'DATOS PEST12'!$F:$F,"R.E.AUTONOMOS (NO SETA)",'DATOS PEST12'!$C:$C,"UNION EUROPEA")</f>
        <v>303.68421052631584</v>
      </c>
      <c r="T136" s="62">
        <f>SUMIFS('DATOS PEST12'!$E:$E,'DATOS PEST12'!$A:$A,INDICE!$C$13,'DATOS PEST12'!$D:$D,'6. RETA (No Seta) Prov-SECCION'!T$11,'DATOS PEST12'!$B:$B,'6. RETA (No Seta) Prov-SECCION'!$A136,'DATOS PEST12'!$F:$F,"R.E.AUTONOMOS (NO SETA)",'DATOS PEST12'!$C:$C,"UNION EUROPEA")</f>
        <v>446.78947368421058</v>
      </c>
      <c r="U136" s="62">
        <f>SUMIFS('DATOS PEST12'!$E:$E,'DATOS PEST12'!$A:$A,INDICE!$C$13,'DATOS PEST12'!$D:$D,'6. RETA (No Seta) Prov-SECCION'!U$11,'DATOS PEST12'!$B:$B,'6. RETA (No Seta) Prov-SECCION'!$A136,'DATOS PEST12'!$F:$F,"R.E.AUTONOMOS (NO SETA)",'DATOS PEST12'!$C:$C,"UNION EUROPEA")</f>
        <v>259.26315789473676</v>
      </c>
      <c r="V136" s="62">
        <f>SUMIFS('DATOS PEST12'!$E:$E,'DATOS PEST12'!$A:$A,INDICE!$C$13,'DATOS PEST12'!$D:$D,'6. RETA (No Seta) Prov-SECCION'!V$11,'DATOS PEST12'!$B:$B,'6. RETA (No Seta) Prov-SECCION'!$A136,'DATOS PEST12'!$F:$F,"R.E.AUTONOMOS (NO SETA)",'DATOS PEST12'!$C:$C,"UNION EUROPEA")</f>
        <v>849.52631578947376</v>
      </c>
      <c r="W136" s="62">
        <f>SUMIFS('DATOS PEST12'!$E:$E,'DATOS PEST12'!$A:$A,INDICE!$C$13,'DATOS PEST12'!$D:$D,'6. RETA (No Seta) Prov-SECCION'!W$11,'DATOS PEST12'!$B:$B,'6. RETA (No Seta) Prov-SECCION'!$A136,'DATOS PEST12'!$F:$F,"R.E.AUTONOMOS (NO SETA)",'DATOS PEST12'!$C:$C,"UNION EUROPEA")</f>
        <v>1.9999999999999991</v>
      </c>
      <c r="X136" s="62">
        <f>SUMIFS('DATOS PEST12'!$E:$E,'DATOS PEST12'!$A:$A,INDICE!$C$13,'DATOS PEST12'!$D:$D,'6. RETA (No Seta) Prov-SECCION'!X$11,'DATOS PEST12'!$B:$B,'6. RETA (No Seta) Prov-SECCION'!$A136,'DATOS PEST12'!$F:$F,"R.E.AUTONOMOS (NO SETA)",'DATOS PEST12'!$C:$C,"UNION EUROPEA")</f>
        <v>0</v>
      </c>
      <c r="Y136" s="59">
        <f>SUMIFS('DATOS PEST12'!$E:$E,'DATOS PEST12'!$A:$A,INDICE!$C$13,'DATOS PEST12'!$D:$D,'6. RETA (No Seta) Prov-SECCION'!Y$11,'DATOS PEST12'!$B:$B,'6. RETA (No Seta) Prov-SECCION'!$A136,'DATOS PEST12'!$F:$F,"R.E.AUTONOMOS (NO SETA)",'DATOS PEST12'!$C:$C,"UNION EUROPEA")</f>
        <v>0</v>
      </c>
    </row>
    <row r="137" spans="1:25" ht="15.6" x14ac:dyDescent="0.3">
      <c r="A137" s="1">
        <v>12</v>
      </c>
      <c r="B137" s="17" t="s">
        <v>171</v>
      </c>
      <c r="C137" s="59">
        <f t="shared" si="46"/>
        <v>3656.3157894736846</v>
      </c>
      <c r="D137" s="60">
        <f>SUMIFS('DATOS PEST12'!$E:$E,'DATOS PEST12'!$A:$A,INDICE!$C$13,'DATOS PEST12'!$D:$D,'6. RETA (No Seta) Prov-SECCION'!D$11,'DATOS PEST12'!$B:$B,'6. RETA (No Seta) Prov-SECCION'!$A137,'DATOS PEST12'!$F:$F,"R.E.AUTONOMOS (NO SETA)",'DATOS PEST12'!$C:$C,"UNION EUROPEA")</f>
        <v>36.210526315789465</v>
      </c>
      <c r="E137" s="62">
        <f>SUMIFS('DATOS PEST12'!$E:$E,'DATOS PEST12'!$A:$A,INDICE!$C$13,'DATOS PEST12'!$D:$D,'6. RETA (No Seta) Prov-SECCION'!E$11,'DATOS PEST12'!$B:$B,'6. RETA (No Seta) Prov-SECCION'!$A137,'DATOS PEST12'!$F:$F,"R.E.AUTONOMOS (NO SETA)",'DATOS PEST12'!$C:$C,"UNION EUROPEA")</f>
        <v>0</v>
      </c>
      <c r="F137" s="62">
        <f>SUMIFS('DATOS PEST12'!$E:$E,'DATOS PEST12'!$A:$A,INDICE!$C$13,'DATOS PEST12'!$D:$D,'6. RETA (No Seta) Prov-SECCION'!F$11,'DATOS PEST12'!$B:$B,'6. RETA (No Seta) Prov-SECCION'!$A137,'DATOS PEST12'!$F:$F,"R.E.AUTONOMOS (NO SETA)",'DATOS PEST12'!$C:$C,"UNION EUROPEA")</f>
        <v>112.1052631578947</v>
      </c>
      <c r="G137" s="62">
        <f>SUMIFS('DATOS PEST12'!$E:$E,'DATOS PEST12'!$A:$A,INDICE!$C$13,'DATOS PEST12'!$D:$D,'6. RETA (No Seta) Prov-SECCION'!G$11,'DATOS PEST12'!$B:$B,'6. RETA (No Seta) Prov-SECCION'!$A137,'DATOS PEST12'!$F:$F,"R.E.AUTONOMOS (NO SETA)",'DATOS PEST12'!$C:$C,"UNION EUROPEA")</f>
        <v>0.99999999999999956</v>
      </c>
      <c r="H137" s="62">
        <f>SUMIFS('DATOS PEST12'!$E:$E,'DATOS PEST12'!$A:$A,INDICE!$C$13,'DATOS PEST12'!$D:$D,'6. RETA (No Seta) Prov-SECCION'!H$11,'DATOS PEST12'!$B:$B,'6. RETA (No Seta) Prov-SECCION'!$A137,'DATOS PEST12'!$F:$F,"R.E.AUTONOMOS (NO SETA)",'DATOS PEST12'!$C:$C,"UNION EUROPEA")</f>
        <v>3.9999999999999982</v>
      </c>
      <c r="I137" s="62">
        <f>SUMIFS('DATOS PEST12'!$E:$E,'DATOS PEST12'!$A:$A,INDICE!$C$13,'DATOS PEST12'!$D:$D,'6. RETA (No Seta) Prov-SECCION'!I$11,'DATOS PEST12'!$B:$B,'6. RETA (No Seta) Prov-SECCION'!$A137,'DATOS PEST12'!$F:$F,"R.E.AUTONOMOS (NO SETA)",'DATOS PEST12'!$C:$C,"UNION EUROPEA")</f>
        <v>740.94736842105272</v>
      </c>
      <c r="J137" s="62">
        <f>SUMIFS('DATOS PEST12'!$E:$E,'DATOS PEST12'!$A:$A,INDICE!$C$13,'DATOS PEST12'!$D:$D,'6. RETA (No Seta) Prov-SECCION'!J$11,'DATOS PEST12'!$B:$B,'6. RETA (No Seta) Prov-SECCION'!$A137,'DATOS PEST12'!$F:$F,"R.E.AUTONOMOS (NO SETA)",'DATOS PEST12'!$C:$C,"UNION EUROPEA")</f>
        <v>590.78947368421041</v>
      </c>
      <c r="K137" s="62">
        <f>SUMIFS('DATOS PEST12'!$E:$E,'DATOS PEST12'!$A:$A,INDICE!$C$13,'DATOS PEST12'!$D:$D,'6. RETA (No Seta) Prov-SECCION'!K$11,'DATOS PEST12'!$B:$B,'6. RETA (No Seta) Prov-SECCION'!$A137,'DATOS PEST12'!$F:$F,"R.E.AUTONOMOS (NO SETA)",'DATOS PEST12'!$C:$C,"UNION EUROPEA")</f>
        <v>707.42105263157896</v>
      </c>
      <c r="L137" s="62">
        <f>SUMIFS('DATOS PEST12'!$E:$E,'DATOS PEST12'!$A:$A,INDICE!$C$13,'DATOS PEST12'!$D:$D,'6. RETA (No Seta) Prov-SECCION'!L$11,'DATOS PEST12'!$B:$B,'6. RETA (No Seta) Prov-SECCION'!$A137,'DATOS PEST12'!$F:$F,"R.E.AUTONOMOS (NO SETA)",'DATOS PEST12'!$C:$C,"UNION EUROPEA")</f>
        <v>768.26315789473688</v>
      </c>
      <c r="M137" s="62">
        <f>SUMIFS('DATOS PEST12'!$E:$E,'DATOS PEST12'!$A:$A,INDICE!$C$13,'DATOS PEST12'!$D:$D,'6. RETA (No Seta) Prov-SECCION'!M$11,'DATOS PEST12'!$B:$B,'6. RETA (No Seta) Prov-SECCION'!$A137,'DATOS PEST12'!$F:$F,"R.E.AUTONOMOS (NO SETA)",'DATOS PEST12'!$C:$C,"UNION EUROPEA")</f>
        <v>46.947368421052623</v>
      </c>
      <c r="N137" s="62">
        <f>SUMIFS('DATOS PEST12'!$E:$E,'DATOS PEST12'!$A:$A,INDICE!$C$13,'DATOS PEST12'!$D:$D,'6. RETA (No Seta) Prov-SECCION'!N$11,'DATOS PEST12'!$B:$B,'6. RETA (No Seta) Prov-SECCION'!$A137,'DATOS PEST12'!$F:$F,"R.E.AUTONOMOS (NO SETA)",'DATOS PEST12'!$C:$C,"UNION EUROPEA")</f>
        <v>13.84210526315789</v>
      </c>
      <c r="O137" s="62">
        <f>SUMIFS('DATOS PEST12'!$E:$E,'DATOS PEST12'!$A:$A,INDICE!$C$13,'DATOS PEST12'!$D:$D,'6. RETA (No Seta) Prov-SECCION'!O$11,'DATOS PEST12'!$B:$B,'6. RETA (No Seta) Prov-SECCION'!$A137,'DATOS PEST12'!$F:$F,"R.E.AUTONOMOS (NO SETA)",'DATOS PEST12'!$C:$C,"UNION EUROPEA")</f>
        <v>50.315789473684205</v>
      </c>
      <c r="P137" s="62">
        <f>SUMIFS('DATOS PEST12'!$E:$E,'DATOS PEST12'!$A:$A,INDICE!$C$13,'DATOS PEST12'!$D:$D,'6. RETA (No Seta) Prov-SECCION'!P$11,'DATOS PEST12'!$B:$B,'6. RETA (No Seta) Prov-SECCION'!$A137,'DATOS PEST12'!$F:$F,"R.E.AUTONOMOS (NO SETA)",'DATOS PEST12'!$C:$C,"UNION EUROPEA")</f>
        <v>113.57894736842104</v>
      </c>
      <c r="Q137" s="62">
        <f>SUMIFS('DATOS PEST12'!$E:$E,'DATOS PEST12'!$A:$A,INDICE!$C$13,'DATOS PEST12'!$D:$D,'6. RETA (No Seta) Prov-SECCION'!Q$11,'DATOS PEST12'!$B:$B,'6. RETA (No Seta) Prov-SECCION'!$A137,'DATOS PEST12'!$F:$F,"R.E.AUTONOMOS (NO SETA)",'DATOS PEST12'!$C:$C,"UNION EUROPEA")</f>
        <v>163.26315789473682</v>
      </c>
      <c r="R137" s="62">
        <f>SUMIFS('DATOS PEST12'!$E:$E,'DATOS PEST12'!$A:$A,INDICE!$C$13,'DATOS PEST12'!$D:$D,'6. RETA (No Seta) Prov-SECCION'!R$11,'DATOS PEST12'!$B:$B,'6. RETA (No Seta) Prov-SECCION'!$A137,'DATOS PEST12'!$F:$F,"R.E.AUTONOMOS (NO SETA)",'DATOS PEST12'!$C:$C,"UNION EUROPEA")</f>
        <v>0</v>
      </c>
      <c r="S137" s="62">
        <f>SUMIFS('DATOS PEST12'!$E:$E,'DATOS PEST12'!$A:$A,INDICE!$C$13,'DATOS PEST12'!$D:$D,'6. RETA (No Seta) Prov-SECCION'!S$11,'DATOS PEST12'!$B:$B,'6. RETA (No Seta) Prov-SECCION'!$A137,'DATOS PEST12'!$F:$F,"R.E.AUTONOMOS (NO SETA)",'DATOS PEST12'!$C:$C,"UNION EUROPEA")</f>
        <v>65.157894736842096</v>
      </c>
      <c r="T137" s="62">
        <f>SUMIFS('DATOS PEST12'!$E:$E,'DATOS PEST12'!$A:$A,INDICE!$C$13,'DATOS PEST12'!$D:$D,'6. RETA (No Seta) Prov-SECCION'!T$11,'DATOS PEST12'!$B:$B,'6. RETA (No Seta) Prov-SECCION'!$A137,'DATOS PEST12'!$F:$F,"R.E.AUTONOMOS (NO SETA)",'DATOS PEST12'!$C:$C,"UNION EUROPEA")</f>
        <v>47.052631578947363</v>
      </c>
      <c r="U137" s="62">
        <f>SUMIFS('DATOS PEST12'!$E:$E,'DATOS PEST12'!$A:$A,INDICE!$C$13,'DATOS PEST12'!$D:$D,'6. RETA (No Seta) Prov-SECCION'!U$11,'DATOS PEST12'!$B:$B,'6. RETA (No Seta) Prov-SECCION'!$A137,'DATOS PEST12'!$F:$F,"R.E.AUTONOMOS (NO SETA)",'DATOS PEST12'!$C:$C,"UNION EUROPEA")</f>
        <v>36.210526315789465</v>
      </c>
      <c r="V137" s="62">
        <f>SUMIFS('DATOS PEST12'!$E:$E,'DATOS PEST12'!$A:$A,INDICE!$C$13,'DATOS PEST12'!$D:$D,'6. RETA (No Seta) Prov-SECCION'!V$11,'DATOS PEST12'!$B:$B,'6. RETA (No Seta) Prov-SECCION'!$A137,'DATOS PEST12'!$F:$F,"R.E.AUTONOMOS (NO SETA)",'DATOS PEST12'!$C:$C,"UNION EUROPEA")</f>
        <v>159.21052631578948</v>
      </c>
      <c r="W137" s="62">
        <f>SUMIFS('DATOS PEST12'!$E:$E,'DATOS PEST12'!$A:$A,INDICE!$C$13,'DATOS PEST12'!$D:$D,'6. RETA (No Seta) Prov-SECCION'!W$11,'DATOS PEST12'!$B:$B,'6. RETA (No Seta) Prov-SECCION'!$A137,'DATOS PEST12'!$F:$F,"R.E.AUTONOMOS (NO SETA)",'DATOS PEST12'!$C:$C,"UNION EUROPEA")</f>
        <v>0</v>
      </c>
      <c r="X137" s="62">
        <f>SUMIFS('DATOS PEST12'!$E:$E,'DATOS PEST12'!$A:$A,INDICE!$C$13,'DATOS PEST12'!$D:$D,'6. RETA (No Seta) Prov-SECCION'!X$11,'DATOS PEST12'!$B:$B,'6. RETA (No Seta) Prov-SECCION'!$A137,'DATOS PEST12'!$F:$F,"R.E.AUTONOMOS (NO SETA)",'DATOS PEST12'!$C:$C,"UNION EUROPEA")</f>
        <v>0</v>
      </c>
      <c r="Y137" s="59">
        <f>SUMIFS('DATOS PEST12'!$E:$E,'DATOS PEST12'!$A:$A,INDICE!$C$13,'DATOS PEST12'!$D:$D,'6. RETA (No Seta) Prov-SECCION'!Y$11,'DATOS PEST12'!$B:$B,'6. RETA (No Seta) Prov-SECCION'!$A137,'DATOS PEST12'!$F:$F,"R.E.AUTONOMOS (NO SETA)",'DATOS PEST12'!$C:$C,"UNION EUROPEA")</f>
        <v>0</v>
      </c>
    </row>
    <row r="138" spans="1:25" ht="15.6" x14ac:dyDescent="0.3">
      <c r="A138" s="13">
        <v>46</v>
      </c>
      <c r="B138" s="18" t="s">
        <v>172</v>
      </c>
      <c r="C138" s="59">
        <f t="shared" si="46"/>
        <v>11308.052631578948</v>
      </c>
      <c r="D138" s="60">
        <f>SUMIFS('DATOS PEST12'!$E:$E,'DATOS PEST12'!$A:$A,INDICE!$C$13,'DATOS PEST12'!$D:$D,'6. RETA (No Seta) Prov-SECCION'!D$11,'DATOS PEST12'!$B:$B,'6. RETA (No Seta) Prov-SECCION'!$A138,'DATOS PEST12'!$F:$F,"R.E.AUTONOMOS (NO SETA)",'DATOS PEST12'!$C:$C,"UNION EUROPEA")</f>
        <v>74.368421052631561</v>
      </c>
      <c r="E138" s="62">
        <f>SUMIFS('DATOS PEST12'!$E:$E,'DATOS PEST12'!$A:$A,INDICE!$C$13,'DATOS PEST12'!$D:$D,'6. RETA (No Seta) Prov-SECCION'!E$11,'DATOS PEST12'!$B:$B,'6. RETA (No Seta) Prov-SECCION'!$A138,'DATOS PEST12'!$F:$F,"R.E.AUTONOMOS (NO SETA)",'DATOS PEST12'!$C:$C,"UNION EUROPEA")</f>
        <v>1.9999999999999991</v>
      </c>
      <c r="F138" s="62">
        <f>SUMIFS('DATOS PEST12'!$E:$E,'DATOS PEST12'!$A:$A,INDICE!$C$13,'DATOS PEST12'!$D:$D,'6. RETA (No Seta) Prov-SECCION'!F$11,'DATOS PEST12'!$B:$B,'6. RETA (No Seta) Prov-SECCION'!$A138,'DATOS PEST12'!$F:$F,"R.E.AUTONOMOS (NO SETA)",'DATOS PEST12'!$C:$C,"UNION EUROPEA")</f>
        <v>413.5789473684211</v>
      </c>
      <c r="G138" s="62">
        <f>SUMIFS('DATOS PEST12'!$E:$E,'DATOS PEST12'!$A:$A,INDICE!$C$13,'DATOS PEST12'!$D:$D,'6. RETA (No Seta) Prov-SECCION'!G$11,'DATOS PEST12'!$B:$B,'6. RETA (No Seta) Prov-SECCION'!$A138,'DATOS PEST12'!$F:$F,"R.E.AUTONOMOS (NO SETA)",'DATOS PEST12'!$C:$C,"UNION EUROPEA")</f>
        <v>0</v>
      </c>
      <c r="H138" s="62">
        <f>SUMIFS('DATOS PEST12'!$E:$E,'DATOS PEST12'!$A:$A,INDICE!$C$13,'DATOS PEST12'!$D:$D,'6. RETA (No Seta) Prov-SECCION'!H$11,'DATOS PEST12'!$B:$B,'6. RETA (No Seta) Prov-SECCION'!$A138,'DATOS PEST12'!$F:$F,"R.E.AUTONOMOS (NO SETA)",'DATOS PEST12'!$C:$C,"UNION EUROPEA")</f>
        <v>5.0000000000000009</v>
      </c>
      <c r="I138" s="62">
        <f>SUMIFS('DATOS PEST12'!$E:$E,'DATOS PEST12'!$A:$A,INDICE!$C$13,'DATOS PEST12'!$D:$D,'6. RETA (No Seta) Prov-SECCION'!I$11,'DATOS PEST12'!$B:$B,'6. RETA (No Seta) Prov-SECCION'!$A138,'DATOS PEST12'!$F:$F,"R.E.AUTONOMOS (NO SETA)",'DATOS PEST12'!$C:$C,"UNION EUROPEA")</f>
        <v>1436.2631578947367</v>
      </c>
      <c r="J138" s="62">
        <f>SUMIFS('DATOS PEST12'!$E:$E,'DATOS PEST12'!$A:$A,INDICE!$C$13,'DATOS PEST12'!$D:$D,'6. RETA (No Seta) Prov-SECCION'!J$11,'DATOS PEST12'!$B:$B,'6. RETA (No Seta) Prov-SECCION'!$A138,'DATOS PEST12'!$F:$F,"R.E.AUTONOMOS (NO SETA)",'DATOS PEST12'!$C:$C,"UNION EUROPEA")</f>
        <v>1995.0526315789475</v>
      </c>
      <c r="K138" s="62">
        <f>SUMIFS('DATOS PEST12'!$E:$E,'DATOS PEST12'!$A:$A,INDICE!$C$13,'DATOS PEST12'!$D:$D,'6. RETA (No Seta) Prov-SECCION'!K$11,'DATOS PEST12'!$B:$B,'6. RETA (No Seta) Prov-SECCION'!$A138,'DATOS PEST12'!$F:$F,"R.E.AUTONOMOS (NO SETA)",'DATOS PEST12'!$C:$C,"UNION EUROPEA")</f>
        <v>1238.8947368421054</v>
      </c>
      <c r="L138" s="62">
        <f>SUMIFS('DATOS PEST12'!$E:$E,'DATOS PEST12'!$A:$A,INDICE!$C$13,'DATOS PEST12'!$D:$D,'6. RETA (No Seta) Prov-SECCION'!L$11,'DATOS PEST12'!$B:$B,'6. RETA (No Seta) Prov-SECCION'!$A138,'DATOS PEST12'!$F:$F,"R.E.AUTONOMOS (NO SETA)",'DATOS PEST12'!$C:$C,"UNION EUROPEA")</f>
        <v>1548.6842105263158</v>
      </c>
      <c r="M138" s="62">
        <f>SUMIFS('DATOS PEST12'!$E:$E,'DATOS PEST12'!$A:$A,INDICE!$C$13,'DATOS PEST12'!$D:$D,'6. RETA (No Seta) Prov-SECCION'!M$11,'DATOS PEST12'!$B:$B,'6. RETA (No Seta) Prov-SECCION'!$A138,'DATOS PEST12'!$F:$F,"R.E.AUTONOMOS (NO SETA)",'DATOS PEST12'!$C:$C,"UNION EUROPEA")</f>
        <v>696.84210526315803</v>
      </c>
      <c r="N138" s="62">
        <f>SUMIFS('DATOS PEST12'!$E:$E,'DATOS PEST12'!$A:$A,INDICE!$C$13,'DATOS PEST12'!$D:$D,'6. RETA (No Seta) Prov-SECCION'!N$11,'DATOS PEST12'!$B:$B,'6. RETA (No Seta) Prov-SECCION'!$A138,'DATOS PEST12'!$F:$F,"R.E.AUTONOMOS (NO SETA)",'DATOS PEST12'!$C:$C,"UNION EUROPEA")</f>
        <v>115.78947368421055</v>
      </c>
      <c r="O138" s="62">
        <f>SUMIFS('DATOS PEST12'!$E:$E,'DATOS PEST12'!$A:$A,INDICE!$C$13,'DATOS PEST12'!$D:$D,'6. RETA (No Seta) Prov-SECCION'!O$11,'DATOS PEST12'!$B:$B,'6. RETA (No Seta) Prov-SECCION'!$A138,'DATOS PEST12'!$F:$F,"R.E.AUTONOMOS (NO SETA)",'DATOS PEST12'!$C:$C,"UNION EUROPEA")</f>
        <v>240.68421052631581</v>
      </c>
      <c r="P138" s="62">
        <f>SUMIFS('DATOS PEST12'!$E:$E,'DATOS PEST12'!$A:$A,INDICE!$C$13,'DATOS PEST12'!$D:$D,'6. RETA (No Seta) Prov-SECCION'!P$11,'DATOS PEST12'!$B:$B,'6. RETA (No Seta) Prov-SECCION'!$A138,'DATOS PEST12'!$F:$F,"R.E.AUTONOMOS (NO SETA)",'DATOS PEST12'!$C:$C,"UNION EUROPEA")</f>
        <v>1261.3157894736842</v>
      </c>
      <c r="Q138" s="62">
        <f>SUMIFS('DATOS PEST12'!$E:$E,'DATOS PEST12'!$A:$A,INDICE!$C$13,'DATOS PEST12'!$D:$D,'6. RETA (No Seta) Prov-SECCION'!Q$11,'DATOS PEST12'!$B:$B,'6. RETA (No Seta) Prov-SECCION'!$A138,'DATOS PEST12'!$F:$F,"R.E.AUTONOMOS (NO SETA)",'DATOS PEST12'!$C:$C,"UNION EUROPEA")</f>
        <v>732.31578947368428</v>
      </c>
      <c r="R138" s="62">
        <f>SUMIFS('DATOS PEST12'!$E:$E,'DATOS PEST12'!$A:$A,INDICE!$C$13,'DATOS PEST12'!$D:$D,'6. RETA (No Seta) Prov-SECCION'!R$11,'DATOS PEST12'!$B:$B,'6. RETA (No Seta) Prov-SECCION'!$A138,'DATOS PEST12'!$F:$F,"R.E.AUTONOMOS (NO SETA)",'DATOS PEST12'!$C:$C,"UNION EUROPEA")</f>
        <v>3.9473684210526292</v>
      </c>
      <c r="S138" s="62">
        <f>SUMIFS('DATOS PEST12'!$E:$E,'DATOS PEST12'!$A:$A,INDICE!$C$13,'DATOS PEST12'!$D:$D,'6. RETA (No Seta) Prov-SECCION'!S$11,'DATOS PEST12'!$B:$B,'6. RETA (No Seta) Prov-SECCION'!$A138,'DATOS PEST12'!$F:$F,"R.E.AUTONOMOS (NO SETA)",'DATOS PEST12'!$C:$C,"UNION EUROPEA")</f>
        <v>456.52631578947359</v>
      </c>
      <c r="T138" s="62">
        <f>SUMIFS('DATOS PEST12'!$E:$E,'DATOS PEST12'!$A:$A,INDICE!$C$13,'DATOS PEST12'!$D:$D,'6. RETA (No Seta) Prov-SECCION'!T$11,'DATOS PEST12'!$B:$B,'6. RETA (No Seta) Prov-SECCION'!$A138,'DATOS PEST12'!$F:$F,"R.E.AUTONOMOS (NO SETA)",'DATOS PEST12'!$C:$C,"UNION EUROPEA")</f>
        <v>284.15789473684208</v>
      </c>
      <c r="U138" s="62">
        <f>SUMIFS('DATOS PEST12'!$E:$E,'DATOS PEST12'!$A:$A,INDICE!$C$13,'DATOS PEST12'!$D:$D,'6. RETA (No Seta) Prov-SECCION'!U$11,'DATOS PEST12'!$B:$B,'6. RETA (No Seta) Prov-SECCION'!$A138,'DATOS PEST12'!$F:$F,"R.E.AUTONOMOS (NO SETA)",'DATOS PEST12'!$C:$C,"UNION EUROPEA")</f>
        <v>228.78947368421058</v>
      </c>
      <c r="V138" s="62">
        <f>SUMIFS('DATOS PEST12'!$E:$E,'DATOS PEST12'!$A:$A,INDICE!$C$13,'DATOS PEST12'!$D:$D,'6. RETA (No Seta) Prov-SECCION'!V$11,'DATOS PEST12'!$B:$B,'6. RETA (No Seta) Prov-SECCION'!$A138,'DATOS PEST12'!$F:$F,"R.E.AUTONOMOS (NO SETA)",'DATOS PEST12'!$C:$C,"UNION EUROPEA")</f>
        <v>572.84210526315769</v>
      </c>
      <c r="W138" s="62">
        <f>SUMIFS('DATOS PEST12'!$E:$E,'DATOS PEST12'!$A:$A,INDICE!$C$13,'DATOS PEST12'!$D:$D,'6. RETA (No Seta) Prov-SECCION'!W$11,'DATOS PEST12'!$B:$B,'6. RETA (No Seta) Prov-SECCION'!$A138,'DATOS PEST12'!$F:$F,"R.E.AUTONOMOS (NO SETA)",'DATOS PEST12'!$C:$C,"UNION EUROPEA")</f>
        <v>0.99999999999999956</v>
      </c>
      <c r="X138" s="62">
        <f>SUMIFS('DATOS PEST12'!$E:$E,'DATOS PEST12'!$A:$A,INDICE!$C$13,'DATOS PEST12'!$D:$D,'6. RETA (No Seta) Prov-SECCION'!X$11,'DATOS PEST12'!$B:$B,'6. RETA (No Seta) Prov-SECCION'!$A138,'DATOS PEST12'!$F:$F,"R.E.AUTONOMOS (NO SETA)",'DATOS PEST12'!$C:$C,"UNION EUROPEA")</f>
        <v>0</v>
      </c>
      <c r="Y138" s="59">
        <f>SUMIFS('DATOS PEST12'!$E:$E,'DATOS PEST12'!$A:$A,INDICE!$C$13,'DATOS PEST12'!$D:$D,'6. RETA (No Seta) Prov-SECCION'!Y$11,'DATOS PEST12'!$B:$B,'6. RETA (No Seta) Prov-SECCION'!$A138,'DATOS PEST12'!$F:$F,"R.E.AUTONOMOS (NO SETA)",'DATOS PEST12'!$C:$C,"UNION EUROPEA")</f>
        <v>0</v>
      </c>
    </row>
    <row r="139" spans="1:25" ht="15.6" x14ac:dyDescent="0.3">
      <c r="A139" s="238" t="s">
        <v>43</v>
      </c>
      <c r="B139" s="239"/>
      <c r="C139" s="66">
        <f t="shared" ref="C139:Y139" si="47">SUM(C140:C141)</f>
        <v>926.15789473684208</v>
      </c>
      <c r="D139" s="64">
        <f t="shared" si="47"/>
        <v>33.210526315789465</v>
      </c>
      <c r="E139" s="67">
        <f t="shared" si="47"/>
        <v>0</v>
      </c>
      <c r="F139" s="67">
        <f t="shared" si="47"/>
        <v>53.157894736842103</v>
      </c>
      <c r="G139" s="67">
        <f t="shared" si="47"/>
        <v>0</v>
      </c>
      <c r="H139" s="67">
        <f t="shared" si="47"/>
        <v>0</v>
      </c>
      <c r="I139" s="67">
        <f t="shared" si="47"/>
        <v>70.31578947368422</v>
      </c>
      <c r="J139" s="67">
        <f t="shared" si="47"/>
        <v>251.21052631578948</v>
      </c>
      <c r="K139" s="67">
        <f t="shared" si="47"/>
        <v>41</v>
      </c>
      <c r="L139" s="67">
        <f t="shared" si="47"/>
        <v>215.10526315789474</v>
      </c>
      <c r="M139" s="67">
        <f t="shared" si="47"/>
        <v>12.842105263157897</v>
      </c>
      <c r="N139" s="67">
        <f t="shared" si="47"/>
        <v>4</v>
      </c>
      <c r="O139" s="67">
        <f t="shared" si="47"/>
        <v>13.000000000000004</v>
      </c>
      <c r="P139" s="67">
        <f t="shared" si="47"/>
        <v>56.473684210526322</v>
      </c>
      <c r="Q139" s="67">
        <f t="shared" si="47"/>
        <v>38.999999999999986</v>
      </c>
      <c r="R139" s="67">
        <f t="shared" si="47"/>
        <v>0</v>
      </c>
      <c r="S139" s="67">
        <f t="shared" si="47"/>
        <v>37.842105263157904</v>
      </c>
      <c r="T139" s="67">
        <f t="shared" si="47"/>
        <v>27</v>
      </c>
      <c r="U139" s="67">
        <f t="shared" si="47"/>
        <v>26</v>
      </c>
      <c r="V139" s="67">
        <f t="shared" si="47"/>
        <v>46</v>
      </c>
      <c r="W139" s="67">
        <f t="shared" si="47"/>
        <v>0</v>
      </c>
      <c r="X139" s="67">
        <f t="shared" si="47"/>
        <v>0</v>
      </c>
      <c r="Y139" s="66">
        <f t="shared" si="47"/>
        <v>0</v>
      </c>
    </row>
    <row r="140" spans="1:25" ht="15.6" x14ac:dyDescent="0.3">
      <c r="A140" s="206">
        <v>6</v>
      </c>
      <c r="B140" s="9" t="s">
        <v>1</v>
      </c>
      <c r="C140" s="59">
        <f t="shared" ref="C140:C141" si="48">SUM(D140:Y140)</f>
        <v>609.84210526315792</v>
      </c>
      <c r="D140" s="60">
        <f>SUMIFS('DATOS PEST12'!$E:$E,'DATOS PEST12'!$A:$A,INDICE!$C$13,'DATOS PEST12'!$D:$D,'6. RETA (No Seta) Prov-SECCION'!D$11,'DATOS PEST12'!$B:$B,'6. RETA (No Seta) Prov-SECCION'!$A140,'DATOS PEST12'!$F:$F,"R.E.AUTONOMOS (NO SETA)",'DATOS PEST12'!$C:$C,"UNION EUROPEA")</f>
        <v>19.052631578947366</v>
      </c>
      <c r="E140" s="62">
        <f>SUMIFS('DATOS PEST12'!$E:$E,'DATOS PEST12'!$A:$A,INDICE!$C$13,'DATOS PEST12'!$D:$D,'6. RETA (No Seta) Prov-SECCION'!E$11,'DATOS PEST12'!$B:$B,'6. RETA (No Seta) Prov-SECCION'!$A140,'DATOS PEST12'!$F:$F,"R.E.AUTONOMOS (NO SETA)",'DATOS PEST12'!$C:$C,"UNION EUROPEA")</f>
        <v>0</v>
      </c>
      <c r="F140" s="62">
        <f>SUMIFS('DATOS PEST12'!$E:$E,'DATOS PEST12'!$A:$A,INDICE!$C$13,'DATOS PEST12'!$D:$D,'6. RETA (No Seta) Prov-SECCION'!F$11,'DATOS PEST12'!$B:$B,'6. RETA (No Seta) Prov-SECCION'!$A140,'DATOS PEST12'!$F:$F,"R.E.AUTONOMOS (NO SETA)",'DATOS PEST12'!$C:$C,"UNION EUROPEA")</f>
        <v>35.157894736842103</v>
      </c>
      <c r="G140" s="62">
        <f>SUMIFS('DATOS PEST12'!$E:$E,'DATOS PEST12'!$A:$A,INDICE!$C$13,'DATOS PEST12'!$D:$D,'6. RETA (No Seta) Prov-SECCION'!G$11,'DATOS PEST12'!$B:$B,'6. RETA (No Seta) Prov-SECCION'!$A140,'DATOS PEST12'!$F:$F,"R.E.AUTONOMOS (NO SETA)",'DATOS PEST12'!$C:$C,"UNION EUROPEA")</f>
        <v>0</v>
      </c>
      <c r="H140" s="62">
        <f>SUMIFS('DATOS PEST12'!$E:$E,'DATOS PEST12'!$A:$A,INDICE!$C$13,'DATOS PEST12'!$D:$D,'6. RETA (No Seta) Prov-SECCION'!H$11,'DATOS PEST12'!$B:$B,'6. RETA (No Seta) Prov-SECCION'!$A140,'DATOS PEST12'!$F:$F,"R.E.AUTONOMOS (NO SETA)",'DATOS PEST12'!$C:$C,"UNION EUROPEA")</f>
        <v>0</v>
      </c>
      <c r="I140" s="62">
        <f>SUMIFS('DATOS PEST12'!$E:$E,'DATOS PEST12'!$A:$A,INDICE!$C$13,'DATOS PEST12'!$D:$D,'6. RETA (No Seta) Prov-SECCION'!I$11,'DATOS PEST12'!$B:$B,'6. RETA (No Seta) Prov-SECCION'!$A140,'DATOS PEST12'!$F:$F,"R.E.AUTONOMOS (NO SETA)",'DATOS PEST12'!$C:$C,"UNION EUROPEA")</f>
        <v>38.684210526315802</v>
      </c>
      <c r="J140" s="62">
        <f>SUMIFS('DATOS PEST12'!$E:$E,'DATOS PEST12'!$A:$A,INDICE!$C$13,'DATOS PEST12'!$D:$D,'6. RETA (No Seta) Prov-SECCION'!J$11,'DATOS PEST12'!$B:$B,'6. RETA (No Seta) Prov-SECCION'!$A140,'DATOS PEST12'!$F:$F,"R.E.AUTONOMOS (NO SETA)",'DATOS PEST12'!$C:$C,"UNION EUROPEA")</f>
        <v>177.26315789473685</v>
      </c>
      <c r="K140" s="62">
        <f>SUMIFS('DATOS PEST12'!$E:$E,'DATOS PEST12'!$A:$A,INDICE!$C$13,'DATOS PEST12'!$D:$D,'6. RETA (No Seta) Prov-SECCION'!K$11,'DATOS PEST12'!$B:$B,'6. RETA (No Seta) Prov-SECCION'!$A140,'DATOS PEST12'!$F:$F,"R.E.AUTONOMOS (NO SETA)",'DATOS PEST12'!$C:$C,"UNION EUROPEA")</f>
        <v>27.000000000000007</v>
      </c>
      <c r="L140" s="62">
        <f>SUMIFS('DATOS PEST12'!$E:$E,'DATOS PEST12'!$A:$A,INDICE!$C$13,'DATOS PEST12'!$D:$D,'6. RETA (No Seta) Prov-SECCION'!L$11,'DATOS PEST12'!$B:$B,'6. RETA (No Seta) Prov-SECCION'!$A140,'DATOS PEST12'!$F:$F,"R.E.AUTONOMOS (NO SETA)",'DATOS PEST12'!$C:$C,"UNION EUROPEA")</f>
        <v>125.00000000000003</v>
      </c>
      <c r="M140" s="62">
        <f>SUMIFS('DATOS PEST12'!$E:$E,'DATOS PEST12'!$A:$A,INDICE!$C$13,'DATOS PEST12'!$D:$D,'6. RETA (No Seta) Prov-SECCION'!M$11,'DATOS PEST12'!$B:$B,'6. RETA (No Seta) Prov-SECCION'!$A140,'DATOS PEST12'!$F:$F,"R.E.AUTONOMOS (NO SETA)",'DATOS PEST12'!$C:$C,"UNION EUROPEA")</f>
        <v>11.842105263157897</v>
      </c>
      <c r="N140" s="62">
        <f>SUMIFS('DATOS PEST12'!$E:$E,'DATOS PEST12'!$A:$A,INDICE!$C$13,'DATOS PEST12'!$D:$D,'6. RETA (No Seta) Prov-SECCION'!N$11,'DATOS PEST12'!$B:$B,'6. RETA (No Seta) Prov-SECCION'!$A140,'DATOS PEST12'!$F:$F,"R.E.AUTONOMOS (NO SETA)",'DATOS PEST12'!$C:$C,"UNION EUROPEA")</f>
        <v>3.0000000000000004</v>
      </c>
      <c r="O140" s="62">
        <f>SUMIFS('DATOS PEST12'!$E:$E,'DATOS PEST12'!$A:$A,INDICE!$C$13,'DATOS PEST12'!$D:$D,'6. RETA (No Seta) Prov-SECCION'!O$11,'DATOS PEST12'!$B:$B,'6. RETA (No Seta) Prov-SECCION'!$A140,'DATOS PEST12'!$F:$F,"R.E.AUTONOMOS (NO SETA)",'DATOS PEST12'!$C:$C,"UNION EUROPEA")</f>
        <v>11.000000000000005</v>
      </c>
      <c r="P140" s="62">
        <f>SUMIFS('DATOS PEST12'!$E:$E,'DATOS PEST12'!$A:$A,INDICE!$C$13,'DATOS PEST12'!$D:$D,'6. RETA (No Seta) Prov-SECCION'!P$11,'DATOS PEST12'!$B:$B,'6. RETA (No Seta) Prov-SECCION'!$A140,'DATOS PEST12'!$F:$F,"R.E.AUTONOMOS (NO SETA)",'DATOS PEST12'!$C:$C,"UNION EUROPEA")</f>
        <v>38.473684210526322</v>
      </c>
      <c r="Q140" s="62">
        <f>SUMIFS('DATOS PEST12'!$E:$E,'DATOS PEST12'!$A:$A,INDICE!$C$13,'DATOS PEST12'!$D:$D,'6. RETA (No Seta) Prov-SECCION'!Q$11,'DATOS PEST12'!$B:$B,'6. RETA (No Seta) Prov-SECCION'!$A140,'DATOS PEST12'!$F:$F,"R.E.AUTONOMOS (NO SETA)",'DATOS PEST12'!$C:$C,"UNION EUROPEA")</f>
        <v>32.368421052631568</v>
      </c>
      <c r="R140" s="62">
        <f>SUMIFS('DATOS PEST12'!$E:$E,'DATOS PEST12'!$A:$A,INDICE!$C$13,'DATOS PEST12'!$D:$D,'6. RETA (No Seta) Prov-SECCION'!R$11,'DATOS PEST12'!$B:$B,'6. RETA (No Seta) Prov-SECCION'!$A140,'DATOS PEST12'!$F:$F,"R.E.AUTONOMOS (NO SETA)",'DATOS PEST12'!$C:$C,"UNION EUROPEA")</f>
        <v>0</v>
      </c>
      <c r="S140" s="62">
        <f>SUMIFS('DATOS PEST12'!$E:$E,'DATOS PEST12'!$A:$A,INDICE!$C$13,'DATOS PEST12'!$D:$D,'6. RETA (No Seta) Prov-SECCION'!S$11,'DATOS PEST12'!$B:$B,'6. RETA (No Seta) Prov-SECCION'!$A140,'DATOS PEST12'!$F:$F,"R.E.AUTONOMOS (NO SETA)",'DATOS PEST12'!$C:$C,"UNION EUROPEA")</f>
        <v>22.000000000000011</v>
      </c>
      <c r="T140" s="62">
        <f>SUMIFS('DATOS PEST12'!$E:$E,'DATOS PEST12'!$A:$A,INDICE!$C$13,'DATOS PEST12'!$D:$D,'6. RETA (No Seta) Prov-SECCION'!T$11,'DATOS PEST12'!$B:$B,'6. RETA (No Seta) Prov-SECCION'!$A140,'DATOS PEST12'!$F:$F,"R.E.AUTONOMOS (NO SETA)",'DATOS PEST12'!$C:$C,"UNION EUROPEA")</f>
        <v>18</v>
      </c>
      <c r="U140" s="62">
        <f>SUMIFS('DATOS PEST12'!$E:$E,'DATOS PEST12'!$A:$A,INDICE!$C$13,'DATOS PEST12'!$D:$D,'6. RETA (No Seta) Prov-SECCION'!U$11,'DATOS PEST12'!$B:$B,'6. RETA (No Seta) Prov-SECCION'!$A140,'DATOS PEST12'!$F:$F,"R.E.AUTONOMOS (NO SETA)",'DATOS PEST12'!$C:$C,"UNION EUROPEA")</f>
        <v>14.999999999999996</v>
      </c>
      <c r="V140" s="62">
        <f>SUMIFS('DATOS PEST12'!$E:$E,'DATOS PEST12'!$A:$A,INDICE!$C$13,'DATOS PEST12'!$D:$D,'6. RETA (No Seta) Prov-SECCION'!V$11,'DATOS PEST12'!$B:$B,'6. RETA (No Seta) Prov-SECCION'!$A140,'DATOS PEST12'!$F:$F,"R.E.AUTONOMOS (NO SETA)",'DATOS PEST12'!$C:$C,"UNION EUROPEA")</f>
        <v>36</v>
      </c>
      <c r="W140" s="62">
        <f>SUMIFS('DATOS PEST12'!$E:$E,'DATOS PEST12'!$A:$A,INDICE!$C$13,'DATOS PEST12'!$D:$D,'6. RETA (No Seta) Prov-SECCION'!W$11,'DATOS PEST12'!$B:$B,'6. RETA (No Seta) Prov-SECCION'!$A140,'DATOS PEST12'!$F:$F,"R.E.AUTONOMOS (NO SETA)",'DATOS PEST12'!$C:$C,"UNION EUROPEA")</f>
        <v>0</v>
      </c>
      <c r="X140" s="62">
        <f>SUMIFS('DATOS PEST12'!$E:$E,'DATOS PEST12'!$A:$A,INDICE!$C$13,'DATOS PEST12'!$D:$D,'6. RETA (No Seta) Prov-SECCION'!X$11,'DATOS PEST12'!$B:$B,'6. RETA (No Seta) Prov-SECCION'!$A140,'DATOS PEST12'!$F:$F,"R.E.AUTONOMOS (NO SETA)",'DATOS PEST12'!$C:$C,"UNION EUROPEA")</f>
        <v>0</v>
      </c>
      <c r="Y140" s="59">
        <f>SUMIFS('DATOS PEST12'!$E:$E,'DATOS PEST12'!$A:$A,INDICE!$C$13,'DATOS PEST12'!$D:$D,'6. RETA (No Seta) Prov-SECCION'!Y$11,'DATOS PEST12'!$B:$B,'6. RETA (No Seta) Prov-SECCION'!$A140,'DATOS PEST12'!$F:$F,"R.E.AUTONOMOS (NO SETA)",'DATOS PEST12'!$C:$C,"UNION EUROPEA")</f>
        <v>0</v>
      </c>
    </row>
    <row r="141" spans="1:25" ht="15.6" x14ac:dyDescent="0.3">
      <c r="A141" s="1">
        <v>10</v>
      </c>
      <c r="B141" s="17" t="s">
        <v>173</v>
      </c>
      <c r="C141" s="59">
        <f t="shared" si="48"/>
        <v>316.31578947368416</v>
      </c>
      <c r="D141" s="60">
        <f>SUMIFS('DATOS PEST12'!$E:$E,'DATOS PEST12'!$A:$A,INDICE!$C$13,'DATOS PEST12'!$D:$D,'6. RETA (No Seta) Prov-SECCION'!D$11,'DATOS PEST12'!$B:$B,'6. RETA (No Seta) Prov-SECCION'!$A141,'DATOS PEST12'!$F:$F,"R.E.AUTONOMOS (NO SETA)",'DATOS PEST12'!$C:$C,"UNION EUROPEA")</f>
        <v>14.157894736842101</v>
      </c>
      <c r="E141" s="62">
        <f>SUMIFS('DATOS PEST12'!$E:$E,'DATOS PEST12'!$A:$A,INDICE!$C$13,'DATOS PEST12'!$D:$D,'6. RETA (No Seta) Prov-SECCION'!E$11,'DATOS PEST12'!$B:$B,'6. RETA (No Seta) Prov-SECCION'!$A141,'DATOS PEST12'!$F:$F,"R.E.AUTONOMOS (NO SETA)",'DATOS PEST12'!$C:$C,"UNION EUROPEA")</f>
        <v>0</v>
      </c>
      <c r="F141" s="62">
        <f>SUMIFS('DATOS PEST12'!$E:$E,'DATOS PEST12'!$A:$A,INDICE!$C$13,'DATOS PEST12'!$D:$D,'6. RETA (No Seta) Prov-SECCION'!F$11,'DATOS PEST12'!$B:$B,'6. RETA (No Seta) Prov-SECCION'!$A141,'DATOS PEST12'!$F:$F,"R.E.AUTONOMOS (NO SETA)",'DATOS PEST12'!$C:$C,"UNION EUROPEA")</f>
        <v>18</v>
      </c>
      <c r="G141" s="62">
        <f>SUMIFS('DATOS PEST12'!$E:$E,'DATOS PEST12'!$A:$A,INDICE!$C$13,'DATOS PEST12'!$D:$D,'6. RETA (No Seta) Prov-SECCION'!G$11,'DATOS PEST12'!$B:$B,'6. RETA (No Seta) Prov-SECCION'!$A141,'DATOS PEST12'!$F:$F,"R.E.AUTONOMOS (NO SETA)",'DATOS PEST12'!$C:$C,"UNION EUROPEA")</f>
        <v>0</v>
      </c>
      <c r="H141" s="62">
        <f>SUMIFS('DATOS PEST12'!$E:$E,'DATOS PEST12'!$A:$A,INDICE!$C$13,'DATOS PEST12'!$D:$D,'6. RETA (No Seta) Prov-SECCION'!H$11,'DATOS PEST12'!$B:$B,'6. RETA (No Seta) Prov-SECCION'!$A141,'DATOS PEST12'!$F:$F,"R.E.AUTONOMOS (NO SETA)",'DATOS PEST12'!$C:$C,"UNION EUROPEA")</f>
        <v>0</v>
      </c>
      <c r="I141" s="62">
        <f>SUMIFS('DATOS PEST12'!$E:$E,'DATOS PEST12'!$A:$A,INDICE!$C$13,'DATOS PEST12'!$D:$D,'6. RETA (No Seta) Prov-SECCION'!I$11,'DATOS PEST12'!$B:$B,'6. RETA (No Seta) Prov-SECCION'!$A141,'DATOS PEST12'!$F:$F,"R.E.AUTONOMOS (NO SETA)",'DATOS PEST12'!$C:$C,"UNION EUROPEA")</f>
        <v>31.631578947368418</v>
      </c>
      <c r="J141" s="62">
        <f>SUMIFS('DATOS PEST12'!$E:$E,'DATOS PEST12'!$A:$A,INDICE!$C$13,'DATOS PEST12'!$D:$D,'6. RETA (No Seta) Prov-SECCION'!J$11,'DATOS PEST12'!$B:$B,'6. RETA (No Seta) Prov-SECCION'!$A141,'DATOS PEST12'!$F:$F,"R.E.AUTONOMOS (NO SETA)",'DATOS PEST12'!$C:$C,"UNION EUROPEA")</f>
        <v>73.947368421052616</v>
      </c>
      <c r="K141" s="62">
        <f>SUMIFS('DATOS PEST12'!$E:$E,'DATOS PEST12'!$A:$A,INDICE!$C$13,'DATOS PEST12'!$D:$D,'6. RETA (No Seta) Prov-SECCION'!K$11,'DATOS PEST12'!$B:$B,'6. RETA (No Seta) Prov-SECCION'!$A141,'DATOS PEST12'!$F:$F,"R.E.AUTONOMOS (NO SETA)",'DATOS PEST12'!$C:$C,"UNION EUROPEA")</f>
        <v>13.999999999999995</v>
      </c>
      <c r="L141" s="62">
        <f>SUMIFS('DATOS PEST12'!$E:$E,'DATOS PEST12'!$A:$A,INDICE!$C$13,'DATOS PEST12'!$D:$D,'6. RETA (No Seta) Prov-SECCION'!L$11,'DATOS PEST12'!$B:$B,'6. RETA (No Seta) Prov-SECCION'!$A141,'DATOS PEST12'!$F:$F,"R.E.AUTONOMOS (NO SETA)",'DATOS PEST12'!$C:$C,"UNION EUROPEA")</f>
        <v>90.105263157894711</v>
      </c>
      <c r="M141" s="62">
        <f>SUMIFS('DATOS PEST12'!$E:$E,'DATOS PEST12'!$A:$A,INDICE!$C$13,'DATOS PEST12'!$D:$D,'6. RETA (No Seta) Prov-SECCION'!M$11,'DATOS PEST12'!$B:$B,'6. RETA (No Seta) Prov-SECCION'!$A141,'DATOS PEST12'!$F:$F,"R.E.AUTONOMOS (NO SETA)",'DATOS PEST12'!$C:$C,"UNION EUROPEA")</f>
        <v>0.99999999999999956</v>
      </c>
      <c r="N141" s="62">
        <f>SUMIFS('DATOS PEST12'!$E:$E,'DATOS PEST12'!$A:$A,INDICE!$C$13,'DATOS PEST12'!$D:$D,'6. RETA (No Seta) Prov-SECCION'!N$11,'DATOS PEST12'!$B:$B,'6. RETA (No Seta) Prov-SECCION'!$A141,'DATOS PEST12'!$F:$F,"R.E.AUTONOMOS (NO SETA)",'DATOS PEST12'!$C:$C,"UNION EUROPEA")</f>
        <v>0.99999999999999956</v>
      </c>
      <c r="O141" s="62">
        <f>SUMIFS('DATOS PEST12'!$E:$E,'DATOS PEST12'!$A:$A,INDICE!$C$13,'DATOS PEST12'!$D:$D,'6. RETA (No Seta) Prov-SECCION'!O$11,'DATOS PEST12'!$B:$B,'6. RETA (No Seta) Prov-SECCION'!$A141,'DATOS PEST12'!$F:$F,"R.E.AUTONOMOS (NO SETA)",'DATOS PEST12'!$C:$C,"UNION EUROPEA")</f>
        <v>1.9999999999999991</v>
      </c>
      <c r="P141" s="62">
        <f>SUMIFS('DATOS PEST12'!$E:$E,'DATOS PEST12'!$A:$A,INDICE!$C$13,'DATOS PEST12'!$D:$D,'6. RETA (No Seta) Prov-SECCION'!P$11,'DATOS PEST12'!$B:$B,'6. RETA (No Seta) Prov-SECCION'!$A141,'DATOS PEST12'!$F:$F,"R.E.AUTONOMOS (NO SETA)",'DATOS PEST12'!$C:$C,"UNION EUROPEA")</f>
        <v>18</v>
      </c>
      <c r="Q141" s="62">
        <f>SUMIFS('DATOS PEST12'!$E:$E,'DATOS PEST12'!$A:$A,INDICE!$C$13,'DATOS PEST12'!$D:$D,'6. RETA (No Seta) Prov-SECCION'!Q$11,'DATOS PEST12'!$B:$B,'6. RETA (No Seta) Prov-SECCION'!$A141,'DATOS PEST12'!$F:$F,"R.E.AUTONOMOS (NO SETA)",'DATOS PEST12'!$C:$C,"UNION EUROPEA")</f>
        <v>6.6315789473684195</v>
      </c>
      <c r="R141" s="62">
        <f>SUMIFS('DATOS PEST12'!$E:$E,'DATOS PEST12'!$A:$A,INDICE!$C$13,'DATOS PEST12'!$D:$D,'6. RETA (No Seta) Prov-SECCION'!R$11,'DATOS PEST12'!$B:$B,'6. RETA (No Seta) Prov-SECCION'!$A141,'DATOS PEST12'!$F:$F,"R.E.AUTONOMOS (NO SETA)",'DATOS PEST12'!$C:$C,"UNION EUROPEA")</f>
        <v>0</v>
      </c>
      <c r="S141" s="62">
        <f>SUMIFS('DATOS PEST12'!$E:$E,'DATOS PEST12'!$A:$A,INDICE!$C$13,'DATOS PEST12'!$D:$D,'6. RETA (No Seta) Prov-SECCION'!S$11,'DATOS PEST12'!$B:$B,'6. RETA (No Seta) Prov-SECCION'!$A141,'DATOS PEST12'!$F:$F,"R.E.AUTONOMOS (NO SETA)",'DATOS PEST12'!$C:$C,"UNION EUROPEA")</f>
        <v>15.84210526315789</v>
      </c>
      <c r="T141" s="62">
        <f>SUMIFS('DATOS PEST12'!$E:$E,'DATOS PEST12'!$A:$A,INDICE!$C$13,'DATOS PEST12'!$D:$D,'6. RETA (No Seta) Prov-SECCION'!T$11,'DATOS PEST12'!$B:$B,'6. RETA (No Seta) Prov-SECCION'!$A141,'DATOS PEST12'!$F:$F,"R.E.AUTONOMOS (NO SETA)",'DATOS PEST12'!$C:$C,"UNION EUROPEA")</f>
        <v>9</v>
      </c>
      <c r="U141" s="62">
        <f>SUMIFS('DATOS PEST12'!$E:$E,'DATOS PEST12'!$A:$A,INDICE!$C$13,'DATOS PEST12'!$D:$D,'6. RETA (No Seta) Prov-SECCION'!U$11,'DATOS PEST12'!$B:$B,'6. RETA (No Seta) Prov-SECCION'!$A141,'DATOS PEST12'!$F:$F,"R.E.AUTONOMOS (NO SETA)",'DATOS PEST12'!$C:$C,"UNION EUROPEA")</f>
        <v>11.000000000000005</v>
      </c>
      <c r="V141" s="62">
        <f>SUMIFS('DATOS PEST12'!$E:$E,'DATOS PEST12'!$A:$A,INDICE!$C$13,'DATOS PEST12'!$D:$D,'6. RETA (No Seta) Prov-SECCION'!V$11,'DATOS PEST12'!$B:$B,'6. RETA (No Seta) Prov-SECCION'!$A141,'DATOS PEST12'!$F:$F,"R.E.AUTONOMOS (NO SETA)",'DATOS PEST12'!$C:$C,"UNION EUROPEA")</f>
        <v>10.000000000000002</v>
      </c>
      <c r="W141" s="62">
        <f>SUMIFS('DATOS PEST12'!$E:$E,'DATOS PEST12'!$A:$A,INDICE!$C$13,'DATOS PEST12'!$D:$D,'6. RETA (No Seta) Prov-SECCION'!W$11,'DATOS PEST12'!$B:$B,'6. RETA (No Seta) Prov-SECCION'!$A141,'DATOS PEST12'!$F:$F,"R.E.AUTONOMOS (NO SETA)",'DATOS PEST12'!$C:$C,"UNION EUROPEA")</f>
        <v>0</v>
      </c>
      <c r="X141" s="62">
        <f>SUMIFS('DATOS PEST12'!$E:$E,'DATOS PEST12'!$A:$A,INDICE!$C$13,'DATOS PEST12'!$D:$D,'6. RETA (No Seta) Prov-SECCION'!X$11,'DATOS PEST12'!$B:$B,'6. RETA (No Seta) Prov-SECCION'!$A141,'DATOS PEST12'!$F:$F,"R.E.AUTONOMOS (NO SETA)",'DATOS PEST12'!$C:$C,"UNION EUROPEA")</f>
        <v>0</v>
      </c>
      <c r="Y141" s="59">
        <f>SUMIFS('DATOS PEST12'!$E:$E,'DATOS PEST12'!$A:$A,INDICE!$C$13,'DATOS PEST12'!$D:$D,'6. RETA (No Seta) Prov-SECCION'!Y$11,'DATOS PEST12'!$B:$B,'6. RETA (No Seta) Prov-SECCION'!$A141,'DATOS PEST12'!$F:$F,"R.E.AUTONOMOS (NO SETA)",'DATOS PEST12'!$C:$C,"UNION EUROPEA")</f>
        <v>0</v>
      </c>
    </row>
    <row r="142" spans="1:25" ht="15.6" x14ac:dyDescent="0.3">
      <c r="A142" s="238" t="s">
        <v>44</v>
      </c>
      <c r="B142" s="239"/>
      <c r="C142" s="66">
        <f t="shared" ref="C142:Y142" si="49">SUM(C143:C146)</f>
        <v>3245.2631578947367</v>
      </c>
      <c r="D142" s="64">
        <f t="shared" si="49"/>
        <v>227.78947368421063</v>
      </c>
      <c r="E142" s="67">
        <f t="shared" si="49"/>
        <v>0.42105263157894735</v>
      </c>
      <c r="F142" s="67">
        <f t="shared" si="49"/>
        <v>137.15789473684211</v>
      </c>
      <c r="G142" s="67">
        <f t="shared" si="49"/>
        <v>0.99999999999999956</v>
      </c>
      <c r="H142" s="67">
        <f t="shared" si="49"/>
        <v>0.99999999999999956</v>
      </c>
      <c r="I142" s="67">
        <f t="shared" si="49"/>
        <v>455.36842105263156</v>
      </c>
      <c r="J142" s="67">
        <f t="shared" si="49"/>
        <v>634.68421052631584</v>
      </c>
      <c r="K142" s="67">
        <f t="shared" si="49"/>
        <v>206.73684210526318</v>
      </c>
      <c r="L142" s="67">
        <f t="shared" si="49"/>
        <v>518.10526315789468</v>
      </c>
      <c r="M142" s="67">
        <f t="shared" si="49"/>
        <v>86.526315789473685</v>
      </c>
      <c r="N142" s="67">
        <f t="shared" si="49"/>
        <v>26.631578947368418</v>
      </c>
      <c r="O142" s="67">
        <f t="shared" si="49"/>
        <v>12.526315789473681</v>
      </c>
      <c r="P142" s="67">
        <f t="shared" si="49"/>
        <v>239</v>
      </c>
      <c r="Q142" s="67">
        <f t="shared" si="49"/>
        <v>176.84210526315786</v>
      </c>
      <c r="R142" s="67">
        <f t="shared" si="49"/>
        <v>0.99999999999999956</v>
      </c>
      <c r="S142" s="67">
        <f t="shared" si="49"/>
        <v>182.00000000000006</v>
      </c>
      <c r="T142" s="67">
        <f t="shared" si="49"/>
        <v>83.999999999999986</v>
      </c>
      <c r="U142" s="67">
        <f t="shared" si="49"/>
        <v>104.36842105263158</v>
      </c>
      <c r="V142" s="67">
        <f t="shared" si="49"/>
        <v>150.10526315789471</v>
      </c>
      <c r="W142" s="67">
        <f t="shared" si="49"/>
        <v>0</v>
      </c>
      <c r="X142" s="67">
        <f t="shared" si="49"/>
        <v>0</v>
      </c>
      <c r="Y142" s="66">
        <f t="shared" si="49"/>
        <v>0</v>
      </c>
    </row>
    <row r="143" spans="1:25" ht="15.6" x14ac:dyDescent="0.3">
      <c r="A143" s="6">
        <v>15</v>
      </c>
      <c r="B143" s="7" t="s">
        <v>84</v>
      </c>
      <c r="C143" s="59">
        <f t="shared" ref="C143:C146" si="50">SUM(D143:Y143)</f>
        <v>1136.6842105263154</v>
      </c>
      <c r="D143" s="60">
        <f>SUMIFS('DATOS PEST12'!$E:$E,'DATOS PEST12'!$A:$A,INDICE!$C$13,'DATOS PEST12'!$D:$D,'6. RETA (No Seta) Prov-SECCION'!D$11,'DATOS PEST12'!$B:$B,'6. RETA (No Seta) Prov-SECCION'!$A143,'DATOS PEST12'!$F:$F,"R.E.AUTONOMOS (NO SETA)",'DATOS PEST12'!$C:$C,"UNION EUROPEA")</f>
        <v>68.842105263157933</v>
      </c>
      <c r="E143" s="62">
        <f>SUMIFS('DATOS PEST12'!$E:$E,'DATOS PEST12'!$A:$A,INDICE!$C$13,'DATOS PEST12'!$D:$D,'6. RETA (No Seta) Prov-SECCION'!E$11,'DATOS PEST12'!$B:$B,'6. RETA (No Seta) Prov-SECCION'!$A143,'DATOS PEST12'!$F:$F,"R.E.AUTONOMOS (NO SETA)",'DATOS PEST12'!$C:$C,"UNION EUROPEA")</f>
        <v>0.42105263157894735</v>
      </c>
      <c r="F143" s="62">
        <f>SUMIFS('DATOS PEST12'!$E:$E,'DATOS PEST12'!$A:$A,INDICE!$C$13,'DATOS PEST12'!$D:$D,'6. RETA (No Seta) Prov-SECCION'!F$11,'DATOS PEST12'!$B:$B,'6. RETA (No Seta) Prov-SECCION'!$A143,'DATOS PEST12'!$F:$F,"R.E.AUTONOMOS (NO SETA)",'DATOS PEST12'!$C:$C,"UNION EUROPEA")</f>
        <v>40.526315789473678</v>
      </c>
      <c r="G143" s="62">
        <f>SUMIFS('DATOS PEST12'!$E:$E,'DATOS PEST12'!$A:$A,INDICE!$C$13,'DATOS PEST12'!$D:$D,'6. RETA (No Seta) Prov-SECCION'!G$11,'DATOS PEST12'!$B:$B,'6. RETA (No Seta) Prov-SECCION'!$A143,'DATOS PEST12'!$F:$F,"R.E.AUTONOMOS (NO SETA)",'DATOS PEST12'!$C:$C,"UNION EUROPEA")</f>
        <v>0</v>
      </c>
      <c r="H143" s="62">
        <f>SUMIFS('DATOS PEST12'!$E:$E,'DATOS PEST12'!$A:$A,INDICE!$C$13,'DATOS PEST12'!$D:$D,'6. RETA (No Seta) Prov-SECCION'!H$11,'DATOS PEST12'!$B:$B,'6. RETA (No Seta) Prov-SECCION'!$A143,'DATOS PEST12'!$F:$F,"R.E.AUTONOMOS (NO SETA)",'DATOS PEST12'!$C:$C,"UNION EUROPEA")</f>
        <v>0</v>
      </c>
      <c r="I143" s="62">
        <f>SUMIFS('DATOS PEST12'!$E:$E,'DATOS PEST12'!$A:$A,INDICE!$C$13,'DATOS PEST12'!$D:$D,'6. RETA (No Seta) Prov-SECCION'!I$11,'DATOS PEST12'!$B:$B,'6. RETA (No Seta) Prov-SECCION'!$A143,'DATOS PEST12'!$F:$F,"R.E.AUTONOMOS (NO SETA)",'DATOS PEST12'!$C:$C,"UNION EUROPEA")</f>
        <v>148.10526315789468</v>
      </c>
      <c r="J143" s="62">
        <f>SUMIFS('DATOS PEST12'!$E:$E,'DATOS PEST12'!$A:$A,INDICE!$C$13,'DATOS PEST12'!$D:$D,'6. RETA (No Seta) Prov-SECCION'!J$11,'DATOS PEST12'!$B:$B,'6. RETA (No Seta) Prov-SECCION'!$A143,'DATOS PEST12'!$F:$F,"R.E.AUTONOMOS (NO SETA)",'DATOS PEST12'!$C:$C,"UNION EUROPEA")</f>
        <v>184.57894736842101</v>
      </c>
      <c r="K143" s="62">
        <f>SUMIFS('DATOS PEST12'!$E:$E,'DATOS PEST12'!$A:$A,INDICE!$C$13,'DATOS PEST12'!$D:$D,'6. RETA (No Seta) Prov-SECCION'!K$11,'DATOS PEST12'!$B:$B,'6. RETA (No Seta) Prov-SECCION'!$A143,'DATOS PEST12'!$F:$F,"R.E.AUTONOMOS (NO SETA)",'DATOS PEST12'!$C:$C,"UNION EUROPEA")</f>
        <v>85.05263157894737</v>
      </c>
      <c r="L143" s="62">
        <f>SUMIFS('DATOS PEST12'!$E:$E,'DATOS PEST12'!$A:$A,INDICE!$C$13,'DATOS PEST12'!$D:$D,'6. RETA (No Seta) Prov-SECCION'!L$11,'DATOS PEST12'!$B:$B,'6. RETA (No Seta) Prov-SECCION'!$A143,'DATOS PEST12'!$F:$F,"R.E.AUTONOMOS (NO SETA)",'DATOS PEST12'!$C:$C,"UNION EUROPEA")</f>
        <v>183.26315789473679</v>
      </c>
      <c r="M143" s="62">
        <f>SUMIFS('DATOS PEST12'!$E:$E,'DATOS PEST12'!$A:$A,INDICE!$C$13,'DATOS PEST12'!$D:$D,'6. RETA (No Seta) Prov-SECCION'!M$11,'DATOS PEST12'!$B:$B,'6. RETA (No Seta) Prov-SECCION'!$A143,'DATOS PEST12'!$F:$F,"R.E.AUTONOMOS (NO SETA)",'DATOS PEST12'!$C:$C,"UNION EUROPEA")</f>
        <v>47.315789473684212</v>
      </c>
      <c r="N143" s="62">
        <f>SUMIFS('DATOS PEST12'!$E:$E,'DATOS PEST12'!$A:$A,INDICE!$C$13,'DATOS PEST12'!$D:$D,'6. RETA (No Seta) Prov-SECCION'!N$11,'DATOS PEST12'!$B:$B,'6. RETA (No Seta) Prov-SECCION'!$A143,'DATOS PEST12'!$F:$F,"R.E.AUTONOMOS (NO SETA)",'DATOS PEST12'!$C:$C,"UNION EUROPEA")</f>
        <v>14.315789473684209</v>
      </c>
      <c r="O143" s="62">
        <f>SUMIFS('DATOS PEST12'!$E:$E,'DATOS PEST12'!$A:$A,INDICE!$C$13,'DATOS PEST12'!$D:$D,'6. RETA (No Seta) Prov-SECCION'!O$11,'DATOS PEST12'!$B:$B,'6. RETA (No Seta) Prov-SECCION'!$A143,'DATOS PEST12'!$F:$F,"R.E.AUTONOMOS (NO SETA)",'DATOS PEST12'!$C:$C,"UNION EUROPEA")</f>
        <v>3.0000000000000004</v>
      </c>
      <c r="P143" s="62">
        <f>SUMIFS('DATOS PEST12'!$E:$E,'DATOS PEST12'!$A:$A,INDICE!$C$13,'DATOS PEST12'!$D:$D,'6. RETA (No Seta) Prov-SECCION'!P$11,'DATOS PEST12'!$B:$B,'6. RETA (No Seta) Prov-SECCION'!$A143,'DATOS PEST12'!$F:$F,"R.E.AUTONOMOS (NO SETA)",'DATOS PEST12'!$C:$C,"UNION EUROPEA")</f>
        <v>92.684210526315766</v>
      </c>
      <c r="Q143" s="62">
        <f>SUMIFS('DATOS PEST12'!$E:$E,'DATOS PEST12'!$A:$A,INDICE!$C$13,'DATOS PEST12'!$D:$D,'6. RETA (No Seta) Prov-SECCION'!Q$11,'DATOS PEST12'!$B:$B,'6. RETA (No Seta) Prov-SECCION'!$A143,'DATOS PEST12'!$F:$F,"R.E.AUTONOMOS (NO SETA)",'DATOS PEST12'!$C:$C,"UNION EUROPEA")</f>
        <v>64.842105263157876</v>
      </c>
      <c r="R143" s="62">
        <f>SUMIFS('DATOS PEST12'!$E:$E,'DATOS PEST12'!$A:$A,INDICE!$C$13,'DATOS PEST12'!$D:$D,'6. RETA (No Seta) Prov-SECCION'!R$11,'DATOS PEST12'!$B:$B,'6. RETA (No Seta) Prov-SECCION'!$A143,'DATOS PEST12'!$F:$F,"R.E.AUTONOMOS (NO SETA)",'DATOS PEST12'!$C:$C,"UNION EUROPEA")</f>
        <v>0</v>
      </c>
      <c r="S143" s="62">
        <f>SUMIFS('DATOS PEST12'!$E:$E,'DATOS PEST12'!$A:$A,INDICE!$C$13,'DATOS PEST12'!$D:$D,'6. RETA (No Seta) Prov-SECCION'!S$11,'DATOS PEST12'!$B:$B,'6. RETA (No Seta) Prov-SECCION'!$A143,'DATOS PEST12'!$F:$F,"R.E.AUTONOMOS (NO SETA)",'DATOS PEST12'!$C:$C,"UNION EUROPEA")</f>
        <v>75.73684210526315</v>
      </c>
      <c r="T143" s="62">
        <f>SUMIFS('DATOS PEST12'!$E:$E,'DATOS PEST12'!$A:$A,INDICE!$C$13,'DATOS PEST12'!$D:$D,'6. RETA (No Seta) Prov-SECCION'!T$11,'DATOS PEST12'!$B:$B,'6. RETA (No Seta) Prov-SECCION'!$A143,'DATOS PEST12'!$F:$F,"R.E.AUTONOMOS (NO SETA)",'DATOS PEST12'!$C:$C,"UNION EUROPEA")</f>
        <v>29.999999999999993</v>
      </c>
      <c r="U143" s="62">
        <f>SUMIFS('DATOS PEST12'!$E:$E,'DATOS PEST12'!$A:$A,INDICE!$C$13,'DATOS PEST12'!$D:$D,'6. RETA (No Seta) Prov-SECCION'!U$11,'DATOS PEST12'!$B:$B,'6. RETA (No Seta) Prov-SECCION'!$A143,'DATOS PEST12'!$F:$F,"R.E.AUTONOMOS (NO SETA)",'DATOS PEST12'!$C:$C,"UNION EUROPEA")</f>
        <v>41.999999999999993</v>
      </c>
      <c r="V143" s="62">
        <f>SUMIFS('DATOS PEST12'!$E:$E,'DATOS PEST12'!$A:$A,INDICE!$C$13,'DATOS PEST12'!$D:$D,'6. RETA (No Seta) Prov-SECCION'!V$11,'DATOS PEST12'!$B:$B,'6. RETA (No Seta) Prov-SECCION'!$A143,'DATOS PEST12'!$F:$F,"R.E.AUTONOMOS (NO SETA)",'DATOS PEST12'!$C:$C,"UNION EUROPEA")</f>
        <v>55.999999999999979</v>
      </c>
      <c r="W143" s="62">
        <f>SUMIFS('DATOS PEST12'!$E:$E,'DATOS PEST12'!$A:$A,INDICE!$C$13,'DATOS PEST12'!$D:$D,'6. RETA (No Seta) Prov-SECCION'!W$11,'DATOS PEST12'!$B:$B,'6. RETA (No Seta) Prov-SECCION'!$A143,'DATOS PEST12'!$F:$F,"R.E.AUTONOMOS (NO SETA)",'DATOS PEST12'!$C:$C,"UNION EUROPEA")</f>
        <v>0</v>
      </c>
      <c r="X143" s="62">
        <f>SUMIFS('DATOS PEST12'!$E:$E,'DATOS PEST12'!$A:$A,INDICE!$C$13,'DATOS PEST12'!$D:$D,'6. RETA (No Seta) Prov-SECCION'!X$11,'DATOS PEST12'!$B:$B,'6. RETA (No Seta) Prov-SECCION'!$A143,'DATOS PEST12'!$F:$F,"R.E.AUTONOMOS (NO SETA)",'DATOS PEST12'!$C:$C,"UNION EUROPEA")</f>
        <v>0</v>
      </c>
      <c r="Y143" s="59">
        <f>SUMIFS('DATOS PEST12'!$E:$E,'DATOS PEST12'!$A:$A,INDICE!$C$13,'DATOS PEST12'!$D:$D,'6. RETA (No Seta) Prov-SECCION'!Y$11,'DATOS PEST12'!$B:$B,'6. RETA (No Seta) Prov-SECCION'!$A143,'DATOS PEST12'!$F:$F,"R.E.AUTONOMOS (NO SETA)",'DATOS PEST12'!$C:$C,"UNION EUROPEA")</f>
        <v>0</v>
      </c>
    </row>
    <row r="144" spans="1:25" ht="15.6" x14ac:dyDescent="0.3">
      <c r="A144" s="8">
        <v>27</v>
      </c>
      <c r="B144" s="9" t="s">
        <v>13</v>
      </c>
      <c r="C144" s="59">
        <f t="shared" si="50"/>
        <v>432.68421052631584</v>
      </c>
      <c r="D144" s="60">
        <f>SUMIFS('DATOS PEST12'!$E:$E,'DATOS PEST12'!$A:$A,INDICE!$C$13,'DATOS PEST12'!$D:$D,'6. RETA (No Seta) Prov-SECCION'!D$11,'DATOS PEST12'!$B:$B,'6. RETA (No Seta) Prov-SECCION'!$A144,'DATOS PEST12'!$F:$F,"R.E.AUTONOMOS (NO SETA)",'DATOS PEST12'!$C:$C,"UNION EUROPEA")</f>
        <v>107.10526315789477</v>
      </c>
      <c r="E144" s="62">
        <f>SUMIFS('DATOS PEST12'!$E:$E,'DATOS PEST12'!$A:$A,INDICE!$C$13,'DATOS PEST12'!$D:$D,'6. RETA (No Seta) Prov-SECCION'!E$11,'DATOS PEST12'!$B:$B,'6. RETA (No Seta) Prov-SECCION'!$A144,'DATOS PEST12'!$F:$F,"R.E.AUTONOMOS (NO SETA)",'DATOS PEST12'!$C:$C,"UNION EUROPEA")</f>
        <v>0</v>
      </c>
      <c r="F144" s="62">
        <f>SUMIFS('DATOS PEST12'!$E:$E,'DATOS PEST12'!$A:$A,INDICE!$C$13,'DATOS PEST12'!$D:$D,'6. RETA (No Seta) Prov-SECCION'!F$11,'DATOS PEST12'!$B:$B,'6. RETA (No Seta) Prov-SECCION'!$A144,'DATOS PEST12'!$F:$F,"R.E.AUTONOMOS (NO SETA)",'DATOS PEST12'!$C:$C,"UNION EUROPEA")</f>
        <v>5.1052631578947372</v>
      </c>
      <c r="G144" s="62">
        <f>SUMIFS('DATOS PEST12'!$E:$E,'DATOS PEST12'!$A:$A,INDICE!$C$13,'DATOS PEST12'!$D:$D,'6. RETA (No Seta) Prov-SECCION'!G$11,'DATOS PEST12'!$B:$B,'6. RETA (No Seta) Prov-SECCION'!$A144,'DATOS PEST12'!$F:$F,"R.E.AUTONOMOS (NO SETA)",'DATOS PEST12'!$C:$C,"UNION EUROPEA")</f>
        <v>0</v>
      </c>
      <c r="H144" s="62">
        <f>SUMIFS('DATOS PEST12'!$E:$E,'DATOS PEST12'!$A:$A,INDICE!$C$13,'DATOS PEST12'!$D:$D,'6. RETA (No Seta) Prov-SECCION'!H$11,'DATOS PEST12'!$B:$B,'6. RETA (No Seta) Prov-SECCION'!$A144,'DATOS PEST12'!$F:$F,"R.E.AUTONOMOS (NO SETA)",'DATOS PEST12'!$C:$C,"UNION EUROPEA")</f>
        <v>0.99999999999999956</v>
      </c>
      <c r="I144" s="62">
        <f>SUMIFS('DATOS PEST12'!$E:$E,'DATOS PEST12'!$A:$A,INDICE!$C$13,'DATOS PEST12'!$D:$D,'6. RETA (No Seta) Prov-SECCION'!I$11,'DATOS PEST12'!$B:$B,'6. RETA (No Seta) Prov-SECCION'!$A144,'DATOS PEST12'!$F:$F,"R.E.AUTONOMOS (NO SETA)",'DATOS PEST12'!$C:$C,"UNION EUROPEA")</f>
        <v>72.78947368421052</v>
      </c>
      <c r="J144" s="62">
        <f>SUMIFS('DATOS PEST12'!$E:$E,'DATOS PEST12'!$A:$A,INDICE!$C$13,'DATOS PEST12'!$D:$D,'6. RETA (No Seta) Prov-SECCION'!J$11,'DATOS PEST12'!$B:$B,'6. RETA (No Seta) Prov-SECCION'!$A144,'DATOS PEST12'!$F:$F,"R.E.AUTONOMOS (NO SETA)",'DATOS PEST12'!$C:$C,"UNION EUROPEA")</f>
        <v>44.000000000000014</v>
      </c>
      <c r="K144" s="62">
        <f>SUMIFS('DATOS PEST12'!$E:$E,'DATOS PEST12'!$A:$A,INDICE!$C$13,'DATOS PEST12'!$D:$D,'6. RETA (No Seta) Prov-SECCION'!K$11,'DATOS PEST12'!$B:$B,'6. RETA (No Seta) Prov-SECCION'!$A144,'DATOS PEST12'!$F:$F,"R.E.AUTONOMOS (NO SETA)",'DATOS PEST12'!$C:$C,"UNION EUROPEA")</f>
        <v>28.894736842105267</v>
      </c>
      <c r="L144" s="62">
        <f>SUMIFS('DATOS PEST12'!$E:$E,'DATOS PEST12'!$A:$A,INDICE!$C$13,'DATOS PEST12'!$D:$D,'6. RETA (No Seta) Prov-SECCION'!L$11,'DATOS PEST12'!$B:$B,'6. RETA (No Seta) Prov-SECCION'!$A144,'DATOS PEST12'!$F:$F,"R.E.AUTONOMOS (NO SETA)",'DATOS PEST12'!$C:$C,"UNION EUROPEA")</f>
        <v>74.05263157894737</v>
      </c>
      <c r="M144" s="62">
        <f>SUMIFS('DATOS PEST12'!$E:$E,'DATOS PEST12'!$A:$A,INDICE!$C$13,'DATOS PEST12'!$D:$D,'6. RETA (No Seta) Prov-SECCION'!M$11,'DATOS PEST12'!$B:$B,'6. RETA (No Seta) Prov-SECCION'!$A144,'DATOS PEST12'!$F:$F,"R.E.AUTONOMOS (NO SETA)",'DATOS PEST12'!$C:$C,"UNION EUROPEA")</f>
        <v>1.9999999999999991</v>
      </c>
      <c r="N144" s="62">
        <f>SUMIFS('DATOS PEST12'!$E:$E,'DATOS PEST12'!$A:$A,INDICE!$C$13,'DATOS PEST12'!$D:$D,'6. RETA (No Seta) Prov-SECCION'!N$11,'DATOS PEST12'!$B:$B,'6. RETA (No Seta) Prov-SECCION'!$A144,'DATOS PEST12'!$F:$F,"R.E.AUTONOMOS (NO SETA)",'DATOS PEST12'!$C:$C,"UNION EUROPEA")</f>
        <v>0.99999999999999956</v>
      </c>
      <c r="O144" s="62">
        <f>SUMIFS('DATOS PEST12'!$E:$E,'DATOS PEST12'!$A:$A,INDICE!$C$13,'DATOS PEST12'!$D:$D,'6. RETA (No Seta) Prov-SECCION'!O$11,'DATOS PEST12'!$B:$B,'6. RETA (No Seta) Prov-SECCION'!$A144,'DATOS PEST12'!$F:$F,"R.E.AUTONOMOS (NO SETA)",'DATOS PEST12'!$C:$C,"UNION EUROPEA")</f>
        <v>0.99999999999999956</v>
      </c>
      <c r="P144" s="62">
        <f>SUMIFS('DATOS PEST12'!$E:$E,'DATOS PEST12'!$A:$A,INDICE!$C$13,'DATOS PEST12'!$D:$D,'6. RETA (No Seta) Prov-SECCION'!P$11,'DATOS PEST12'!$B:$B,'6. RETA (No Seta) Prov-SECCION'!$A144,'DATOS PEST12'!$F:$F,"R.E.AUTONOMOS (NO SETA)",'DATOS PEST12'!$C:$C,"UNION EUROPEA")</f>
        <v>16.789473684210527</v>
      </c>
      <c r="Q144" s="62">
        <f>SUMIFS('DATOS PEST12'!$E:$E,'DATOS PEST12'!$A:$A,INDICE!$C$13,'DATOS PEST12'!$D:$D,'6. RETA (No Seta) Prov-SECCION'!Q$11,'DATOS PEST12'!$B:$B,'6. RETA (No Seta) Prov-SECCION'!$A144,'DATOS PEST12'!$F:$F,"R.E.AUTONOMOS (NO SETA)",'DATOS PEST12'!$C:$C,"UNION EUROPEA")</f>
        <v>18.789473684210527</v>
      </c>
      <c r="R144" s="62">
        <f>SUMIFS('DATOS PEST12'!$E:$E,'DATOS PEST12'!$A:$A,INDICE!$C$13,'DATOS PEST12'!$D:$D,'6. RETA (No Seta) Prov-SECCION'!R$11,'DATOS PEST12'!$B:$B,'6. RETA (No Seta) Prov-SECCION'!$A144,'DATOS PEST12'!$F:$F,"R.E.AUTONOMOS (NO SETA)",'DATOS PEST12'!$C:$C,"UNION EUROPEA")</f>
        <v>0.99999999999999956</v>
      </c>
      <c r="S144" s="62">
        <f>SUMIFS('DATOS PEST12'!$E:$E,'DATOS PEST12'!$A:$A,INDICE!$C$13,'DATOS PEST12'!$D:$D,'6. RETA (No Seta) Prov-SECCION'!S$11,'DATOS PEST12'!$B:$B,'6. RETA (No Seta) Prov-SECCION'!$A144,'DATOS PEST12'!$F:$F,"R.E.AUTONOMOS (NO SETA)",'DATOS PEST12'!$C:$C,"UNION EUROPEA")</f>
        <v>18.263157894736842</v>
      </c>
      <c r="T144" s="62">
        <f>SUMIFS('DATOS PEST12'!$E:$E,'DATOS PEST12'!$A:$A,INDICE!$C$13,'DATOS PEST12'!$D:$D,'6. RETA (No Seta) Prov-SECCION'!T$11,'DATOS PEST12'!$B:$B,'6. RETA (No Seta) Prov-SECCION'!$A144,'DATOS PEST12'!$F:$F,"R.E.AUTONOMOS (NO SETA)",'DATOS PEST12'!$C:$C,"UNION EUROPEA")</f>
        <v>7.9999999999999964</v>
      </c>
      <c r="U144" s="62">
        <f>SUMIFS('DATOS PEST12'!$E:$E,'DATOS PEST12'!$A:$A,INDICE!$C$13,'DATOS PEST12'!$D:$D,'6. RETA (No Seta) Prov-SECCION'!U$11,'DATOS PEST12'!$B:$B,'6. RETA (No Seta) Prov-SECCION'!$A144,'DATOS PEST12'!$F:$F,"R.E.AUTONOMOS (NO SETA)",'DATOS PEST12'!$C:$C,"UNION EUROPEA")</f>
        <v>20.894736842105267</v>
      </c>
      <c r="V144" s="62">
        <f>SUMIFS('DATOS PEST12'!$E:$E,'DATOS PEST12'!$A:$A,INDICE!$C$13,'DATOS PEST12'!$D:$D,'6. RETA (No Seta) Prov-SECCION'!V$11,'DATOS PEST12'!$B:$B,'6. RETA (No Seta) Prov-SECCION'!$A144,'DATOS PEST12'!$F:$F,"R.E.AUTONOMOS (NO SETA)",'DATOS PEST12'!$C:$C,"UNION EUROPEA")</f>
        <v>12.000000000000002</v>
      </c>
      <c r="W144" s="62">
        <f>SUMIFS('DATOS PEST12'!$E:$E,'DATOS PEST12'!$A:$A,INDICE!$C$13,'DATOS PEST12'!$D:$D,'6. RETA (No Seta) Prov-SECCION'!W$11,'DATOS PEST12'!$B:$B,'6. RETA (No Seta) Prov-SECCION'!$A144,'DATOS PEST12'!$F:$F,"R.E.AUTONOMOS (NO SETA)",'DATOS PEST12'!$C:$C,"UNION EUROPEA")</f>
        <v>0</v>
      </c>
      <c r="X144" s="62">
        <f>SUMIFS('DATOS PEST12'!$E:$E,'DATOS PEST12'!$A:$A,INDICE!$C$13,'DATOS PEST12'!$D:$D,'6. RETA (No Seta) Prov-SECCION'!X$11,'DATOS PEST12'!$B:$B,'6. RETA (No Seta) Prov-SECCION'!$A144,'DATOS PEST12'!$F:$F,"R.E.AUTONOMOS (NO SETA)",'DATOS PEST12'!$C:$C,"UNION EUROPEA")</f>
        <v>0</v>
      </c>
      <c r="Y144" s="59">
        <f>SUMIFS('DATOS PEST12'!$E:$E,'DATOS PEST12'!$A:$A,INDICE!$C$13,'DATOS PEST12'!$D:$D,'6. RETA (No Seta) Prov-SECCION'!Y$11,'DATOS PEST12'!$B:$B,'6. RETA (No Seta) Prov-SECCION'!$A144,'DATOS PEST12'!$F:$F,"R.E.AUTONOMOS (NO SETA)",'DATOS PEST12'!$C:$C,"UNION EUROPEA")</f>
        <v>0</v>
      </c>
    </row>
    <row r="145" spans="1:25" ht="15.6" x14ac:dyDescent="0.3">
      <c r="A145" s="8">
        <v>32</v>
      </c>
      <c r="B145" s="9" t="s">
        <v>17</v>
      </c>
      <c r="C145" s="59">
        <f t="shared" si="50"/>
        <v>439.52631578947359</v>
      </c>
      <c r="D145" s="60">
        <f>SUMIFS('DATOS PEST12'!$E:$E,'DATOS PEST12'!$A:$A,INDICE!$C$13,'DATOS PEST12'!$D:$D,'6. RETA (No Seta) Prov-SECCION'!D$11,'DATOS PEST12'!$B:$B,'6. RETA (No Seta) Prov-SECCION'!$A145,'DATOS PEST12'!$F:$F,"R.E.AUTONOMOS (NO SETA)",'DATOS PEST12'!$C:$C,"UNION EUROPEA")</f>
        <v>24.578947368421062</v>
      </c>
      <c r="E145" s="62">
        <f>SUMIFS('DATOS PEST12'!$E:$E,'DATOS PEST12'!$A:$A,INDICE!$C$13,'DATOS PEST12'!$D:$D,'6. RETA (No Seta) Prov-SECCION'!E$11,'DATOS PEST12'!$B:$B,'6. RETA (No Seta) Prov-SECCION'!$A145,'DATOS PEST12'!$F:$F,"R.E.AUTONOMOS (NO SETA)",'DATOS PEST12'!$C:$C,"UNION EUROPEA")</f>
        <v>0</v>
      </c>
      <c r="F145" s="62">
        <f>SUMIFS('DATOS PEST12'!$E:$E,'DATOS PEST12'!$A:$A,INDICE!$C$13,'DATOS PEST12'!$D:$D,'6. RETA (No Seta) Prov-SECCION'!F$11,'DATOS PEST12'!$B:$B,'6. RETA (No Seta) Prov-SECCION'!$A145,'DATOS PEST12'!$F:$F,"R.E.AUTONOMOS (NO SETA)",'DATOS PEST12'!$C:$C,"UNION EUROPEA")</f>
        <v>20.157894736842106</v>
      </c>
      <c r="G145" s="62">
        <f>SUMIFS('DATOS PEST12'!$E:$E,'DATOS PEST12'!$A:$A,INDICE!$C$13,'DATOS PEST12'!$D:$D,'6. RETA (No Seta) Prov-SECCION'!G$11,'DATOS PEST12'!$B:$B,'6. RETA (No Seta) Prov-SECCION'!$A145,'DATOS PEST12'!$F:$F,"R.E.AUTONOMOS (NO SETA)",'DATOS PEST12'!$C:$C,"UNION EUROPEA")</f>
        <v>0</v>
      </c>
      <c r="H145" s="62">
        <f>SUMIFS('DATOS PEST12'!$E:$E,'DATOS PEST12'!$A:$A,INDICE!$C$13,'DATOS PEST12'!$D:$D,'6. RETA (No Seta) Prov-SECCION'!H$11,'DATOS PEST12'!$B:$B,'6. RETA (No Seta) Prov-SECCION'!$A145,'DATOS PEST12'!$F:$F,"R.E.AUTONOMOS (NO SETA)",'DATOS PEST12'!$C:$C,"UNION EUROPEA")</f>
        <v>0</v>
      </c>
      <c r="I145" s="62">
        <f>SUMIFS('DATOS PEST12'!$E:$E,'DATOS PEST12'!$A:$A,INDICE!$C$13,'DATOS PEST12'!$D:$D,'6. RETA (No Seta) Prov-SECCION'!I$11,'DATOS PEST12'!$B:$B,'6. RETA (No Seta) Prov-SECCION'!$A145,'DATOS PEST12'!$F:$F,"R.E.AUTONOMOS (NO SETA)",'DATOS PEST12'!$C:$C,"UNION EUROPEA")</f>
        <v>92.578947368421026</v>
      </c>
      <c r="J145" s="62">
        <f>SUMIFS('DATOS PEST12'!$E:$E,'DATOS PEST12'!$A:$A,INDICE!$C$13,'DATOS PEST12'!$D:$D,'6. RETA (No Seta) Prov-SECCION'!J$11,'DATOS PEST12'!$B:$B,'6. RETA (No Seta) Prov-SECCION'!$A145,'DATOS PEST12'!$F:$F,"R.E.AUTONOMOS (NO SETA)",'DATOS PEST12'!$C:$C,"UNION EUROPEA")</f>
        <v>78.526315789473685</v>
      </c>
      <c r="K145" s="62">
        <f>SUMIFS('DATOS PEST12'!$E:$E,'DATOS PEST12'!$A:$A,INDICE!$C$13,'DATOS PEST12'!$D:$D,'6. RETA (No Seta) Prov-SECCION'!K$11,'DATOS PEST12'!$B:$B,'6. RETA (No Seta) Prov-SECCION'!$A145,'DATOS PEST12'!$F:$F,"R.E.AUTONOMOS (NO SETA)",'DATOS PEST12'!$C:$C,"UNION EUROPEA")</f>
        <v>16.473684210526315</v>
      </c>
      <c r="L145" s="62">
        <f>SUMIFS('DATOS PEST12'!$E:$E,'DATOS PEST12'!$A:$A,INDICE!$C$13,'DATOS PEST12'!$D:$D,'6. RETA (No Seta) Prov-SECCION'!L$11,'DATOS PEST12'!$B:$B,'6. RETA (No Seta) Prov-SECCION'!$A145,'DATOS PEST12'!$F:$F,"R.E.AUTONOMOS (NO SETA)",'DATOS PEST12'!$C:$C,"UNION EUROPEA")</f>
        <v>89.947368421052602</v>
      </c>
      <c r="M145" s="62">
        <f>SUMIFS('DATOS PEST12'!$E:$E,'DATOS PEST12'!$A:$A,INDICE!$C$13,'DATOS PEST12'!$D:$D,'6. RETA (No Seta) Prov-SECCION'!M$11,'DATOS PEST12'!$B:$B,'6. RETA (No Seta) Prov-SECCION'!$A145,'DATOS PEST12'!$F:$F,"R.E.AUTONOMOS (NO SETA)",'DATOS PEST12'!$C:$C,"UNION EUROPEA")</f>
        <v>3.9999999999999982</v>
      </c>
      <c r="N145" s="62">
        <f>SUMIFS('DATOS PEST12'!$E:$E,'DATOS PEST12'!$A:$A,INDICE!$C$13,'DATOS PEST12'!$D:$D,'6. RETA (No Seta) Prov-SECCION'!N$11,'DATOS PEST12'!$B:$B,'6. RETA (No Seta) Prov-SECCION'!$A145,'DATOS PEST12'!$F:$F,"R.E.AUTONOMOS (NO SETA)",'DATOS PEST12'!$C:$C,"UNION EUROPEA")</f>
        <v>3.0000000000000004</v>
      </c>
      <c r="O145" s="62">
        <f>SUMIFS('DATOS PEST12'!$E:$E,'DATOS PEST12'!$A:$A,INDICE!$C$13,'DATOS PEST12'!$D:$D,'6. RETA (No Seta) Prov-SECCION'!O$11,'DATOS PEST12'!$B:$B,'6. RETA (No Seta) Prov-SECCION'!$A145,'DATOS PEST12'!$F:$F,"R.E.AUTONOMOS (NO SETA)",'DATOS PEST12'!$C:$C,"UNION EUROPEA")</f>
        <v>0.99999999999999956</v>
      </c>
      <c r="P145" s="62">
        <f>SUMIFS('DATOS PEST12'!$E:$E,'DATOS PEST12'!$A:$A,INDICE!$C$13,'DATOS PEST12'!$D:$D,'6. RETA (No Seta) Prov-SECCION'!P$11,'DATOS PEST12'!$B:$B,'6. RETA (No Seta) Prov-SECCION'!$A145,'DATOS PEST12'!$F:$F,"R.E.AUTONOMOS (NO SETA)",'DATOS PEST12'!$C:$C,"UNION EUROPEA")</f>
        <v>14.999999999999996</v>
      </c>
      <c r="Q145" s="62">
        <f>SUMIFS('DATOS PEST12'!$E:$E,'DATOS PEST12'!$A:$A,INDICE!$C$13,'DATOS PEST12'!$D:$D,'6. RETA (No Seta) Prov-SECCION'!Q$11,'DATOS PEST12'!$B:$B,'6. RETA (No Seta) Prov-SECCION'!$A145,'DATOS PEST12'!$F:$F,"R.E.AUTONOMOS (NO SETA)",'DATOS PEST12'!$C:$C,"UNION EUROPEA")</f>
        <v>32.052631578947356</v>
      </c>
      <c r="R145" s="62">
        <f>SUMIFS('DATOS PEST12'!$E:$E,'DATOS PEST12'!$A:$A,INDICE!$C$13,'DATOS PEST12'!$D:$D,'6. RETA (No Seta) Prov-SECCION'!R$11,'DATOS PEST12'!$B:$B,'6. RETA (No Seta) Prov-SECCION'!$A145,'DATOS PEST12'!$F:$F,"R.E.AUTONOMOS (NO SETA)",'DATOS PEST12'!$C:$C,"UNION EUROPEA")</f>
        <v>0</v>
      </c>
      <c r="S145" s="62">
        <f>SUMIFS('DATOS PEST12'!$E:$E,'DATOS PEST12'!$A:$A,INDICE!$C$13,'DATOS PEST12'!$D:$D,'6. RETA (No Seta) Prov-SECCION'!S$11,'DATOS PEST12'!$B:$B,'6. RETA (No Seta) Prov-SECCION'!$A145,'DATOS PEST12'!$F:$F,"R.E.AUTONOMOS (NO SETA)",'DATOS PEST12'!$C:$C,"UNION EUROPEA")</f>
        <v>19</v>
      </c>
      <c r="T145" s="62">
        <f>SUMIFS('DATOS PEST12'!$E:$E,'DATOS PEST12'!$A:$A,INDICE!$C$13,'DATOS PEST12'!$D:$D,'6. RETA (No Seta) Prov-SECCION'!T$11,'DATOS PEST12'!$B:$B,'6. RETA (No Seta) Prov-SECCION'!$A145,'DATOS PEST12'!$F:$F,"R.E.AUTONOMOS (NO SETA)",'DATOS PEST12'!$C:$C,"UNION EUROPEA")</f>
        <v>10.000000000000002</v>
      </c>
      <c r="U145" s="62">
        <f>SUMIFS('DATOS PEST12'!$E:$E,'DATOS PEST12'!$A:$A,INDICE!$C$13,'DATOS PEST12'!$D:$D,'6. RETA (No Seta) Prov-SECCION'!U$11,'DATOS PEST12'!$B:$B,'6. RETA (No Seta) Prov-SECCION'!$A145,'DATOS PEST12'!$F:$F,"R.E.AUTONOMOS (NO SETA)",'DATOS PEST12'!$C:$C,"UNION EUROPEA")</f>
        <v>11.789473684210529</v>
      </c>
      <c r="V145" s="62">
        <f>SUMIFS('DATOS PEST12'!$E:$E,'DATOS PEST12'!$A:$A,INDICE!$C$13,'DATOS PEST12'!$D:$D,'6. RETA (No Seta) Prov-SECCION'!V$11,'DATOS PEST12'!$B:$B,'6. RETA (No Seta) Prov-SECCION'!$A145,'DATOS PEST12'!$F:$F,"R.E.AUTONOMOS (NO SETA)",'DATOS PEST12'!$C:$C,"UNION EUROPEA")</f>
        <v>21.421052631578945</v>
      </c>
      <c r="W145" s="62">
        <f>SUMIFS('DATOS PEST12'!$E:$E,'DATOS PEST12'!$A:$A,INDICE!$C$13,'DATOS PEST12'!$D:$D,'6. RETA (No Seta) Prov-SECCION'!W$11,'DATOS PEST12'!$B:$B,'6. RETA (No Seta) Prov-SECCION'!$A145,'DATOS PEST12'!$F:$F,"R.E.AUTONOMOS (NO SETA)",'DATOS PEST12'!$C:$C,"UNION EUROPEA")</f>
        <v>0</v>
      </c>
      <c r="X145" s="62">
        <f>SUMIFS('DATOS PEST12'!$E:$E,'DATOS PEST12'!$A:$A,INDICE!$C$13,'DATOS PEST12'!$D:$D,'6. RETA (No Seta) Prov-SECCION'!X$11,'DATOS PEST12'!$B:$B,'6. RETA (No Seta) Prov-SECCION'!$A145,'DATOS PEST12'!$F:$F,"R.E.AUTONOMOS (NO SETA)",'DATOS PEST12'!$C:$C,"UNION EUROPEA")</f>
        <v>0</v>
      </c>
      <c r="Y145" s="59">
        <f>SUMIFS('DATOS PEST12'!$E:$E,'DATOS PEST12'!$A:$A,INDICE!$C$13,'DATOS PEST12'!$D:$D,'6. RETA (No Seta) Prov-SECCION'!Y$11,'DATOS PEST12'!$B:$B,'6. RETA (No Seta) Prov-SECCION'!$A145,'DATOS PEST12'!$F:$F,"R.E.AUTONOMOS (NO SETA)",'DATOS PEST12'!$C:$C,"UNION EUROPEA")</f>
        <v>0</v>
      </c>
    </row>
    <row r="146" spans="1:25" ht="15.6" x14ac:dyDescent="0.3">
      <c r="A146" s="10">
        <v>36</v>
      </c>
      <c r="B146" s="11" t="s">
        <v>20</v>
      </c>
      <c r="C146" s="59">
        <f t="shared" si="50"/>
        <v>1236.3684210526317</v>
      </c>
      <c r="D146" s="60">
        <f>SUMIFS('DATOS PEST12'!$E:$E,'DATOS PEST12'!$A:$A,INDICE!$C$13,'DATOS PEST12'!$D:$D,'6. RETA (No Seta) Prov-SECCION'!D$11,'DATOS PEST12'!$B:$B,'6. RETA (No Seta) Prov-SECCION'!$A146,'DATOS PEST12'!$F:$F,"R.E.AUTONOMOS (NO SETA)",'DATOS PEST12'!$C:$C,"UNION EUROPEA")</f>
        <v>27.263157894736842</v>
      </c>
      <c r="E146" s="62">
        <f>SUMIFS('DATOS PEST12'!$E:$E,'DATOS PEST12'!$A:$A,INDICE!$C$13,'DATOS PEST12'!$D:$D,'6. RETA (No Seta) Prov-SECCION'!E$11,'DATOS PEST12'!$B:$B,'6. RETA (No Seta) Prov-SECCION'!$A146,'DATOS PEST12'!$F:$F,"R.E.AUTONOMOS (NO SETA)",'DATOS PEST12'!$C:$C,"UNION EUROPEA")</f>
        <v>0</v>
      </c>
      <c r="F146" s="62">
        <f>SUMIFS('DATOS PEST12'!$E:$E,'DATOS PEST12'!$A:$A,INDICE!$C$13,'DATOS PEST12'!$D:$D,'6. RETA (No Seta) Prov-SECCION'!F$11,'DATOS PEST12'!$B:$B,'6. RETA (No Seta) Prov-SECCION'!$A146,'DATOS PEST12'!$F:$F,"R.E.AUTONOMOS (NO SETA)",'DATOS PEST12'!$C:$C,"UNION EUROPEA")</f>
        <v>71.368421052631589</v>
      </c>
      <c r="G146" s="62">
        <f>SUMIFS('DATOS PEST12'!$E:$E,'DATOS PEST12'!$A:$A,INDICE!$C$13,'DATOS PEST12'!$D:$D,'6. RETA (No Seta) Prov-SECCION'!G$11,'DATOS PEST12'!$B:$B,'6. RETA (No Seta) Prov-SECCION'!$A146,'DATOS PEST12'!$F:$F,"R.E.AUTONOMOS (NO SETA)",'DATOS PEST12'!$C:$C,"UNION EUROPEA")</f>
        <v>0.99999999999999956</v>
      </c>
      <c r="H146" s="62">
        <f>SUMIFS('DATOS PEST12'!$E:$E,'DATOS PEST12'!$A:$A,INDICE!$C$13,'DATOS PEST12'!$D:$D,'6. RETA (No Seta) Prov-SECCION'!H$11,'DATOS PEST12'!$B:$B,'6. RETA (No Seta) Prov-SECCION'!$A146,'DATOS PEST12'!$F:$F,"R.E.AUTONOMOS (NO SETA)",'DATOS PEST12'!$C:$C,"UNION EUROPEA")</f>
        <v>0</v>
      </c>
      <c r="I146" s="62">
        <f>SUMIFS('DATOS PEST12'!$E:$E,'DATOS PEST12'!$A:$A,INDICE!$C$13,'DATOS PEST12'!$D:$D,'6. RETA (No Seta) Prov-SECCION'!I$11,'DATOS PEST12'!$B:$B,'6. RETA (No Seta) Prov-SECCION'!$A146,'DATOS PEST12'!$F:$F,"R.E.AUTONOMOS (NO SETA)",'DATOS PEST12'!$C:$C,"UNION EUROPEA")</f>
        <v>141.89473684210529</v>
      </c>
      <c r="J146" s="62">
        <f>SUMIFS('DATOS PEST12'!$E:$E,'DATOS PEST12'!$A:$A,INDICE!$C$13,'DATOS PEST12'!$D:$D,'6. RETA (No Seta) Prov-SECCION'!J$11,'DATOS PEST12'!$B:$B,'6. RETA (No Seta) Prov-SECCION'!$A146,'DATOS PEST12'!$F:$F,"R.E.AUTONOMOS (NO SETA)",'DATOS PEST12'!$C:$C,"UNION EUROPEA")</f>
        <v>327.5789473684211</v>
      </c>
      <c r="K146" s="62">
        <f>SUMIFS('DATOS PEST12'!$E:$E,'DATOS PEST12'!$A:$A,INDICE!$C$13,'DATOS PEST12'!$D:$D,'6. RETA (No Seta) Prov-SECCION'!K$11,'DATOS PEST12'!$B:$B,'6. RETA (No Seta) Prov-SECCION'!$A146,'DATOS PEST12'!$F:$F,"R.E.AUTONOMOS (NO SETA)",'DATOS PEST12'!$C:$C,"UNION EUROPEA")</f>
        <v>76.315789473684205</v>
      </c>
      <c r="L146" s="62">
        <f>SUMIFS('DATOS PEST12'!$E:$E,'DATOS PEST12'!$A:$A,INDICE!$C$13,'DATOS PEST12'!$D:$D,'6. RETA (No Seta) Prov-SECCION'!L$11,'DATOS PEST12'!$B:$B,'6. RETA (No Seta) Prov-SECCION'!$A146,'DATOS PEST12'!$F:$F,"R.E.AUTONOMOS (NO SETA)",'DATOS PEST12'!$C:$C,"UNION EUROPEA")</f>
        <v>170.84210526315789</v>
      </c>
      <c r="M146" s="62">
        <f>SUMIFS('DATOS PEST12'!$E:$E,'DATOS PEST12'!$A:$A,INDICE!$C$13,'DATOS PEST12'!$D:$D,'6. RETA (No Seta) Prov-SECCION'!M$11,'DATOS PEST12'!$B:$B,'6. RETA (No Seta) Prov-SECCION'!$A146,'DATOS PEST12'!$F:$F,"R.E.AUTONOMOS (NO SETA)",'DATOS PEST12'!$C:$C,"UNION EUROPEA")</f>
        <v>33.210526315789473</v>
      </c>
      <c r="N146" s="62">
        <f>SUMIFS('DATOS PEST12'!$E:$E,'DATOS PEST12'!$A:$A,INDICE!$C$13,'DATOS PEST12'!$D:$D,'6. RETA (No Seta) Prov-SECCION'!N$11,'DATOS PEST12'!$B:$B,'6. RETA (No Seta) Prov-SECCION'!$A146,'DATOS PEST12'!$F:$F,"R.E.AUTONOMOS (NO SETA)",'DATOS PEST12'!$C:$C,"UNION EUROPEA")</f>
        <v>8.3157894736842088</v>
      </c>
      <c r="O146" s="62">
        <f>SUMIFS('DATOS PEST12'!$E:$E,'DATOS PEST12'!$A:$A,INDICE!$C$13,'DATOS PEST12'!$D:$D,'6. RETA (No Seta) Prov-SECCION'!O$11,'DATOS PEST12'!$B:$B,'6. RETA (No Seta) Prov-SECCION'!$A146,'DATOS PEST12'!$F:$F,"R.E.AUTONOMOS (NO SETA)",'DATOS PEST12'!$C:$C,"UNION EUROPEA")</f>
        <v>7.5263157894736814</v>
      </c>
      <c r="P146" s="62">
        <f>SUMIFS('DATOS PEST12'!$E:$E,'DATOS PEST12'!$A:$A,INDICE!$C$13,'DATOS PEST12'!$D:$D,'6. RETA (No Seta) Prov-SECCION'!P$11,'DATOS PEST12'!$B:$B,'6. RETA (No Seta) Prov-SECCION'!$A146,'DATOS PEST12'!$F:$F,"R.E.AUTONOMOS (NO SETA)",'DATOS PEST12'!$C:$C,"UNION EUROPEA")</f>
        <v>114.52631578947368</v>
      </c>
      <c r="Q146" s="62">
        <f>SUMIFS('DATOS PEST12'!$E:$E,'DATOS PEST12'!$A:$A,INDICE!$C$13,'DATOS PEST12'!$D:$D,'6. RETA (No Seta) Prov-SECCION'!Q$11,'DATOS PEST12'!$B:$B,'6. RETA (No Seta) Prov-SECCION'!$A146,'DATOS PEST12'!$F:$F,"R.E.AUTONOMOS (NO SETA)",'DATOS PEST12'!$C:$C,"UNION EUROPEA")</f>
        <v>61.157894736842103</v>
      </c>
      <c r="R146" s="62">
        <f>SUMIFS('DATOS PEST12'!$E:$E,'DATOS PEST12'!$A:$A,INDICE!$C$13,'DATOS PEST12'!$D:$D,'6. RETA (No Seta) Prov-SECCION'!R$11,'DATOS PEST12'!$B:$B,'6. RETA (No Seta) Prov-SECCION'!$A146,'DATOS PEST12'!$F:$F,"R.E.AUTONOMOS (NO SETA)",'DATOS PEST12'!$C:$C,"UNION EUROPEA")</f>
        <v>0</v>
      </c>
      <c r="S146" s="62">
        <f>SUMIFS('DATOS PEST12'!$E:$E,'DATOS PEST12'!$A:$A,INDICE!$C$13,'DATOS PEST12'!$D:$D,'6. RETA (No Seta) Prov-SECCION'!S$11,'DATOS PEST12'!$B:$B,'6. RETA (No Seta) Prov-SECCION'!$A146,'DATOS PEST12'!$F:$F,"R.E.AUTONOMOS (NO SETA)",'DATOS PEST12'!$C:$C,"UNION EUROPEA")</f>
        <v>69.000000000000043</v>
      </c>
      <c r="T146" s="62">
        <f>SUMIFS('DATOS PEST12'!$E:$E,'DATOS PEST12'!$A:$A,INDICE!$C$13,'DATOS PEST12'!$D:$D,'6. RETA (No Seta) Prov-SECCION'!T$11,'DATOS PEST12'!$B:$B,'6. RETA (No Seta) Prov-SECCION'!$A146,'DATOS PEST12'!$F:$F,"R.E.AUTONOMOS (NO SETA)",'DATOS PEST12'!$C:$C,"UNION EUROPEA")</f>
        <v>36</v>
      </c>
      <c r="U146" s="62">
        <f>SUMIFS('DATOS PEST12'!$E:$E,'DATOS PEST12'!$A:$A,INDICE!$C$13,'DATOS PEST12'!$D:$D,'6. RETA (No Seta) Prov-SECCION'!U$11,'DATOS PEST12'!$B:$B,'6. RETA (No Seta) Prov-SECCION'!$A146,'DATOS PEST12'!$F:$F,"R.E.AUTONOMOS (NO SETA)",'DATOS PEST12'!$C:$C,"UNION EUROPEA")</f>
        <v>29.684210526315784</v>
      </c>
      <c r="V146" s="62">
        <f>SUMIFS('DATOS PEST12'!$E:$E,'DATOS PEST12'!$A:$A,INDICE!$C$13,'DATOS PEST12'!$D:$D,'6. RETA (No Seta) Prov-SECCION'!V$11,'DATOS PEST12'!$B:$B,'6. RETA (No Seta) Prov-SECCION'!$A146,'DATOS PEST12'!$F:$F,"R.E.AUTONOMOS (NO SETA)",'DATOS PEST12'!$C:$C,"UNION EUROPEA")</f>
        <v>60.684210526315773</v>
      </c>
      <c r="W146" s="62">
        <f>SUMIFS('DATOS PEST12'!$E:$E,'DATOS PEST12'!$A:$A,INDICE!$C$13,'DATOS PEST12'!$D:$D,'6. RETA (No Seta) Prov-SECCION'!W$11,'DATOS PEST12'!$B:$B,'6. RETA (No Seta) Prov-SECCION'!$A146,'DATOS PEST12'!$F:$F,"R.E.AUTONOMOS (NO SETA)",'DATOS PEST12'!$C:$C,"UNION EUROPEA")</f>
        <v>0</v>
      </c>
      <c r="X146" s="62">
        <f>SUMIFS('DATOS PEST12'!$E:$E,'DATOS PEST12'!$A:$A,INDICE!$C$13,'DATOS PEST12'!$D:$D,'6. RETA (No Seta) Prov-SECCION'!X$11,'DATOS PEST12'!$B:$B,'6. RETA (No Seta) Prov-SECCION'!$A146,'DATOS PEST12'!$F:$F,"R.E.AUTONOMOS (NO SETA)",'DATOS PEST12'!$C:$C,"UNION EUROPEA")</f>
        <v>0</v>
      </c>
      <c r="Y146" s="59">
        <f>SUMIFS('DATOS PEST12'!$E:$E,'DATOS PEST12'!$A:$A,INDICE!$C$13,'DATOS PEST12'!$D:$D,'6. RETA (No Seta) Prov-SECCION'!Y$11,'DATOS PEST12'!$B:$B,'6. RETA (No Seta) Prov-SECCION'!$A146,'DATOS PEST12'!$F:$F,"R.E.AUTONOMOS (NO SETA)",'DATOS PEST12'!$C:$C,"UNION EUROPEA")</f>
        <v>0</v>
      </c>
    </row>
    <row r="147" spans="1:25" ht="15.6" x14ac:dyDescent="0.3">
      <c r="A147" s="238" t="s">
        <v>177</v>
      </c>
      <c r="B147" s="239"/>
      <c r="C147" s="66">
        <f t="shared" ref="C147:Y147" si="51">C148</f>
        <v>26124.36842105263</v>
      </c>
      <c r="D147" s="64">
        <f t="shared" si="51"/>
        <v>43.473684210526329</v>
      </c>
      <c r="E147" s="67">
        <f t="shared" si="51"/>
        <v>6.0000000000000009</v>
      </c>
      <c r="F147" s="67">
        <f t="shared" si="51"/>
        <v>699.73684210526324</v>
      </c>
      <c r="G147" s="67">
        <f t="shared" si="51"/>
        <v>10.000000000000002</v>
      </c>
      <c r="H147" s="67">
        <f t="shared" si="51"/>
        <v>14.999999999999996</v>
      </c>
      <c r="I147" s="67">
        <f t="shared" si="51"/>
        <v>7523.9473684210516</v>
      </c>
      <c r="J147" s="67">
        <f t="shared" si="51"/>
        <v>3425.6842105263158</v>
      </c>
      <c r="K147" s="67">
        <f t="shared" si="51"/>
        <v>2320</v>
      </c>
      <c r="L147" s="67">
        <f t="shared" si="51"/>
        <v>2396.2631578947367</v>
      </c>
      <c r="M147" s="67">
        <f t="shared" si="51"/>
        <v>1056.2631578947369</v>
      </c>
      <c r="N147" s="67">
        <f t="shared" si="51"/>
        <v>257.73684210526312</v>
      </c>
      <c r="O147" s="67">
        <f t="shared" si="51"/>
        <v>392.47368421052636</v>
      </c>
      <c r="P147" s="67">
        <f t="shared" si="51"/>
        <v>2737.2105263157896</v>
      </c>
      <c r="Q147" s="67">
        <f t="shared" si="51"/>
        <v>1541.0000000000002</v>
      </c>
      <c r="R147" s="67">
        <f t="shared" si="51"/>
        <v>7.9999999999999964</v>
      </c>
      <c r="S147" s="67">
        <f t="shared" si="51"/>
        <v>1008.6842105263156</v>
      </c>
      <c r="T147" s="67">
        <f t="shared" si="51"/>
        <v>771.57894736842104</v>
      </c>
      <c r="U147" s="67">
        <f t="shared" si="51"/>
        <v>548.00000000000011</v>
      </c>
      <c r="V147" s="67">
        <f t="shared" si="51"/>
        <v>1350.3157894736839</v>
      </c>
      <c r="W147" s="67">
        <f t="shared" si="51"/>
        <v>7.9999999999999964</v>
      </c>
      <c r="X147" s="67">
        <f t="shared" si="51"/>
        <v>5.0000000000000009</v>
      </c>
      <c r="Y147" s="66">
        <f t="shared" si="51"/>
        <v>0</v>
      </c>
    </row>
    <row r="148" spans="1:25" ht="15.6" x14ac:dyDescent="0.3">
      <c r="A148" s="14">
        <v>28</v>
      </c>
      <c r="B148" s="15" t="s">
        <v>14</v>
      </c>
      <c r="C148" s="59">
        <f>SUM(D148:Y148)</f>
        <v>26124.36842105263</v>
      </c>
      <c r="D148" s="60">
        <f>SUMIFS('DATOS PEST12'!$E:$E,'DATOS PEST12'!$A:$A,INDICE!$C$13,'DATOS PEST12'!$D:$D,'6. RETA (No Seta) Prov-SECCION'!D$11,'DATOS PEST12'!$B:$B,'6. RETA (No Seta) Prov-SECCION'!$A148,'DATOS PEST12'!$F:$F,"R.E.AUTONOMOS (NO SETA)",'DATOS PEST12'!$C:$C,"UNION EUROPEA")</f>
        <v>43.473684210526329</v>
      </c>
      <c r="E148" s="62">
        <f>SUMIFS('DATOS PEST12'!$E:$E,'DATOS PEST12'!$A:$A,INDICE!$C$13,'DATOS PEST12'!$D:$D,'6. RETA (No Seta) Prov-SECCION'!E$11,'DATOS PEST12'!$B:$B,'6. RETA (No Seta) Prov-SECCION'!$A148,'DATOS PEST12'!$F:$F,"R.E.AUTONOMOS (NO SETA)",'DATOS PEST12'!$C:$C,"UNION EUROPEA")</f>
        <v>6.0000000000000009</v>
      </c>
      <c r="F148" s="62">
        <f>SUMIFS('DATOS PEST12'!$E:$E,'DATOS PEST12'!$A:$A,INDICE!$C$13,'DATOS PEST12'!$D:$D,'6. RETA (No Seta) Prov-SECCION'!F$11,'DATOS PEST12'!$B:$B,'6. RETA (No Seta) Prov-SECCION'!$A148,'DATOS PEST12'!$F:$F,"R.E.AUTONOMOS (NO SETA)",'DATOS PEST12'!$C:$C,"UNION EUROPEA")</f>
        <v>699.73684210526324</v>
      </c>
      <c r="G148" s="62">
        <f>SUMIFS('DATOS PEST12'!$E:$E,'DATOS PEST12'!$A:$A,INDICE!$C$13,'DATOS PEST12'!$D:$D,'6. RETA (No Seta) Prov-SECCION'!G$11,'DATOS PEST12'!$B:$B,'6. RETA (No Seta) Prov-SECCION'!$A148,'DATOS PEST12'!$F:$F,"R.E.AUTONOMOS (NO SETA)",'DATOS PEST12'!$C:$C,"UNION EUROPEA")</f>
        <v>10.000000000000002</v>
      </c>
      <c r="H148" s="62">
        <f>SUMIFS('DATOS PEST12'!$E:$E,'DATOS PEST12'!$A:$A,INDICE!$C$13,'DATOS PEST12'!$D:$D,'6. RETA (No Seta) Prov-SECCION'!H$11,'DATOS PEST12'!$B:$B,'6. RETA (No Seta) Prov-SECCION'!$A148,'DATOS PEST12'!$F:$F,"R.E.AUTONOMOS (NO SETA)",'DATOS PEST12'!$C:$C,"UNION EUROPEA")</f>
        <v>14.999999999999996</v>
      </c>
      <c r="I148" s="62">
        <f>SUMIFS('DATOS PEST12'!$E:$E,'DATOS PEST12'!$A:$A,INDICE!$C$13,'DATOS PEST12'!$D:$D,'6. RETA (No Seta) Prov-SECCION'!I$11,'DATOS PEST12'!$B:$B,'6. RETA (No Seta) Prov-SECCION'!$A148,'DATOS PEST12'!$F:$F,"R.E.AUTONOMOS (NO SETA)",'DATOS PEST12'!$C:$C,"UNION EUROPEA")</f>
        <v>7523.9473684210516</v>
      </c>
      <c r="J148" s="62">
        <f>SUMIFS('DATOS PEST12'!$E:$E,'DATOS PEST12'!$A:$A,INDICE!$C$13,'DATOS PEST12'!$D:$D,'6. RETA (No Seta) Prov-SECCION'!J$11,'DATOS PEST12'!$B:$B,'6. RETA (No Seta) Prov-SECCION'!$A148,'DATOS PEST12'!$F:$F,"R.E.AUTONOMOS (NO SETA)",'DATOS PEST12'!$C:$C,"UNION EUROPEA")</f>
        <v>3425.6842105263158</v>
      </c>
      <c r="K148" s="62">
        <f>SUMIFS('DATOS PEST12'!$E:$E,'DATOS PEST12'!$A:$A,INDICE!$C$13,'DATOS PEST12'!$D:$D,'6. RETA (No Seta) Prov-SECCION'!K$11,'DATOS PEST12'!$B:$B,'6. RETA (No Seta) Prov-SECCION'!$A148,'DATOS PEST12'!$F:$F,"R.E.AUTONOMOS (NO SETA)",'DATOS PEST12'!$C:$C,"UNION EUROPEA")</f>
        <v>2320</v>
      </c>
      <c r="L148" s="62">
        <f>SUMIFS('DATOS PEST12'!$E:$E,'DATOS PEST12'!$A:$A,INDICE!$C$13,'DATOS PEST12'!$D:$D,'6. RETA (No Seta) Prov-SECCION'!L$11,'DATOS PEST12'!$B:$B,'6. RETA (No Seta) Prov-SECCION'!$A148,'DATOS PEST12'!$F:$F,"R.E.AUTONOMOS (NO SETA)",'DATOS PEST12'!$C:$C,"UNION EUROPEA")</f>
        <v>2396.2631578947367</v>
      </c>
      <c r="M148" s="62">
        <f>SUMIFS('DATOS PEST12'!$E:$E,'DATOS PEST12'!$A:$A,INDICE!$C$13,'DATOS PEST12'!$D:$D,'6. RETA (No Seta) Prov-SECCION'!M$11,'DATOS PEST12'!$B:$B,'6. RETA (No Seta) Prov-SECCION'!$A148,'DATOS PEST12'!$F:$F,"R.E.AUTONOMOS (NO SETA)",'DATOS PEST12'!$C:$C,"UNION EUROPEA")</f>
        <v>1056.2631578947369</v>
      </c>
      <c r="N148" s="62">
        <f>SUMIFS('DATOS PEST12'!$E:$E,'DATOS PEST12'!$A:$A,INDICE!$C$13,'DATOS PEST12'!$D:$D,'6. RETA (No Seta) Prov-SECCION'!N$11,'DATOS PEST12'!$B:$B,'6. RETA (No Seta) Prov-SECCION'!$A148,'DATOS PEST12'!$F:$F,"R.E.AUTONOMOS (NO SETA)",'DATOS PEST12'!$C:$C,"UNION EUROPEA")</f>
        <v>257.73684210526312</v>
      </c>
      <c r="O148" s="62">
        <f>SUMIFS('DATOS PEST12'!$E:$E,'DATOS PEST12'!$A:$A,INDICE!$C$13,'DATOS PEST12'!$D:$D,'6. RETA (No Seta) Prov-SECCION'!O$11,'DATOS PEST12'!$B:$B,'6. RETA (No Seta) Prov-SECCION'!$A148,'DATOS PEST12'!$F:$F,"R.E.AUTONOMOS (NO SETA)",'DATOS PEST12'!$C:$C,"UNION EUROPEA")</f>
        <v>392.47368421052636</v>
      </c>
      <c r="P148" s="62">
        <f>SUMIFS('DATOS PEST12'!$E:$E,'DATOS PEST12'!$A:$A,INDICE!$C$13,'DATOS PEST12'!$D:$D,'6. RETA (No Seta) Prov-SECCION'!P$11,'DATOS PEST12'!$B:$B,'6. RETA (No Seta) Prov-SECCION'!$A148,'DATOS PEST12'!$F:$F,"R.E.AUTONOMOS (NO SETA)",'DATOS PEST12'!$C:$C,"UNION EUROPEA")</f>
        <v>2737.2105263157896</v>
      </c>
      <c r="Q148" s="62">
        <f>SUMIFS('DATOS PEST12'!$E:$E,'DATOS PEST12'!$A:$A,INDICE!$C$13,'DATOS PEST12'!$D:$D,'6. RETA (No Seta) Prov-SECCION'!Q$11,'DATOS PEST12'!$B:$B,'6. RETA (No Seta) Prov-SECCION'!$A148,'DATOS PEST12'!$F:$F,"R.E.AUTONOMOS (NO SETA)",'DATOS PEST12'!$C:$C,"UNION EUROPEA")</f>
        <v>1541.0000000000002</v>
      </c>
      <c r="R148" s="62">
        <f>SUMIFS('DATOS PEST12'!$E:$E,'DATOS PEST12'!$A:$A,INDICE!$C$13,'DATOS PEST12'!$D:$D,'6. RETA (No Seta) Prov-SECCION'!R$11,'DATOS PEST12'!$B:$B,'6. RETA (No Seta) Prov-SECCION'!$A148,'DATOS PEST12'!$F:$F,"R.E.AUTONOMOS (NO SETA)",'DATOS PEST12'!$C:$C,"UNION EUROPEA")</f>
        <v>7.9999999999999964</v>
      </c>
      <c r="S148" s="62">
        <f>SUMIFS('DATOS PEST12'!$E:$E,'DATOS PEST12'!$A:$A,INDICE!$C$13,'DATOS PEST12'!$D:$D,'6. RETA (No Seta) Prov-SECCION'!S$11,'DATOS PEST12'!$B:$B,'6. RETA (No Seta) Prov-SECCION'!$A148,'DATOS PEST12'!$F:$F,"R.E.AUTONOMOS (NO SETA)",'DATOS PEST12'!$C:$C,"UNION EUROPEA")</f>
        <v>1008.6842105263156</v>
      </c>
      <c r="T148" s="62">
        <f>SUMIFS('DATOS PEST12'!$E:$E,'DATOS PEST12'!$A:$A,INDICE!$C$13,'DATOS PEST12'!$D:$D,'6. RETA (No Seta) Prov-SECCION'!T$11,'DATOS PEST12'!$B:$B,'6. RETA (No Seta) Prov-SECCION'!$A148,'DATOS PEST12'!$F:$F,"R.E.AUTONOMOS (NO SETA)",'DATOS PEST12'!$C:$C,"UNION EUROPEA")</f>
        <v>771.57894736842104</v>
      </c>
      <c r="U148" s="62">
        <f>SUMIFS('DATOS PEST12'!$E:$E,'DATOS PEST12'!$A:$A,INDICE!$C$13,'DATOS PEST12'!$D:$D,'6. RETA (No Seta) Prov-SECCION'!U$11,'DATOS PEST12'!$B:$B,'6. RETA (No Seta) Prov-SECCION'!$A148,'DATOS PEST12'!$F:$F,"R.E.AUTONOMOS (NO SETA)",'DATOS PEST12'!$C:$C,"UNION EUROPEA")</f>
        <v>548.00000000000011</v>
      </c>
      <c r="V148" s="62">
        <f>SUMIFS('DATOS PEST12'!$E:$E,'DATOS PEST12'!$A:$A,INDICE!$C$13,'DATOS PEST12'!$D:$D,'6. RETA (No Seta) Prov-SECCION'!V$11,'DATOS PEST12'!$B:$B,'6. RETA (No Seta) Prov-SECCION'!$A148,'DATOS PEST12'!$F:$F,"R.E.AUTONOMOS (NO SETA)",'DATOS PEST12'!$C:$C,"UNION EUROPEA")</f>
        <v>1350.3157894736839</v>
      </c>
      <c r="W148" s="62">
        <f>SUMIFS('DATOS PEST12'!$E:$E,'DATOS PEST12'!$A:$A,INDICE!$C$13,'DATOS PEST12'!$D:$D,'6. RETA (No Seta) Prov-SECCION'!W$11,'DATOS PEST12'!$B:$B,'6. RETA (No Seta) Prov-SECCION'!$A148,'DATOS PEST12'!$F:$F,"R.E.AUTONOMOS (NO SETA)",'DATOS PEST12'!$C:$C,"UNION EUROPEA")</f>
        <v>7.9999999999999964</v>
      </c>
      <c r="X148" s="62">
        <f>SUMIFS('DATOS PEST12'!$E:$E,'DATOS PEST12'!$A:$A,INDICE!$C$13,'DATOS PEST12'!$D:$D,'6. RETA (No Seta) Prov-SECCION'!X$11,'DATOS PEST12'!$B:$B,'6. RETA (No Seta) Prov-SECCION'!$A148,'DATOS PEST12'!$F:$F,"R.E.AUTONOMOS (NO SETA)",'DATOS PEST12'!$C:$C,"UNION EUROPEA")</f>
        <v>5.0000000000000009</v>
      </c>
      <c r="Y148" s="59">
        <f>SUMIFS('DATOS PEST12'!$E:$E,'DATOS PEST12'!$A:$A,INDICE!$C$13,'DATOS PEST12'!$D:$D,'6. RETA (No Seta) Prov-SECCION'!Y$11,'DATOS PEST12'!$B:$B,'6. RETA (No Seta) Prov-SECCION'!$A148,'DATOS PEST12'!$F:$F,"R.E.AUTONOMOS (NO SETA)",'DATOS PEST12'!$C:$C,"UNION EUROPEA")</f>
        <v>0</v>
      </c>
    </row>
    <row r="149" spans="1:25" ht="15.6" x14ac:dyDescent="0.3">
      <c r="A149" s="238" t="s">
        <v>176</v>
      </c>
      <c r="B149" s="239"/>
      <c r="C149" s="66">
        <f t="shared" ref="C149:Y149" si="52">C150</f>
        <v>2325.1052631578955</v>
      </c>
      <c r="D149" s="64">
        <f t="shared" si="52"/>
        <v>39.21052631578948</v>
      </c>
      <c r="E149" s="67">
        <f t="shared" si="52"/>
        <v>0</v>
      </c>
      <c r="F149" s="67">
        <f t="shared" si="52"/>
        <v>78.000000000000028</v>
      </c>
      <c r="G149" s="67">
        <f t="shared" si="52"/>
        <v>0.99999999999999956</v>
      </c>
      <c r="H149" s="67">
        <f t="shared" si="52"/>
        <v>0.99999999999999956</v>
      </c>
      <c r="I149" s="67">
        <f t="shared" si="52"/>
        <v>332.78947368421052</v>
      </c>
      <c r="J149" s="67">
        <f t="shared" si="52"/>
        <v>420.68421052631572</v>
      </c>
      <c r="K149" s="67">
        <f t="shared" si="52"/>
        <v>251.36842105263167</v>
      </c>
      <c r="L149" s="67">
        <f t="shared" si="52"/>
        <v>339.36842105263162</v>
      </c>
      <c r="M149" s="67">
        <f t="shared" si="52"/>
        <v>71.263157894736835</v>
      </c>
      <c r="N149" s="67">
        <f t="shared" si="52"/>
        <v>13.999999999999995</v>
      </c>
      <c r="O149" s="67">
        <f t="shared" si="52"/>
        <v>103.15789473684208</v>
      </c>
      <c r="P149" s="67">
        <f t="shared" si="52"/>
        <v>145.26315789473685</v>
      </c>
      <c r="Q149" s="67">
        <f t="shared" si="52"/>
        <v>166.63157894736838</v>
      </c>
      <c r="R149" s="67">
        <f t="shared" si="52"/>
        <v>0.99999999999999956</v>
      </c>
      <c r="S149" s="67">
        <f t="shared" si="52"/>
        <v>97.736842105263179</v>
      </c>
      <c r="T149" s="67">
        <f t="shared" si="52"/>
        <v>76.736842105263179</v>
      </c>
      <c r="U149" s="67">
        <f t="shared" si="52"/>
        <v>39.578947368421062</v>
      </c>
      <c r="V149" s="67">
        <f t="shared" si="52"/>
        <v>146.31578947368416</v>
      </c>
      <c r="W149" s="67">
        <f t="shared" si="52"/>
        <v>0</v>
      </c>
      <c r="X149" s="67">
        <f t="shared" si="52"/>
        <v>0</v>
      </c>
      <c r="Y149" s="66">
        <f t="shared" si="52"/>
        <v>0</v>
      </c>
    </row>
    <row r="150" spans="1:25" ht="15.6" x14ac:dyDescent="0.3">
      <c r="A150" s="14">
        <v>30</v>
      </c>
      <c r="B150" s="15" t="s">
        <v>15</v>
      </c>
      <c r="C150" s="59">
        <f>SUM(D150:Y150)</f>
        <v>2325.1052631578955</v>
      </c>
      <c r="D150" s="60">
        <f>SUMIFS('DATOS PEST12'!$E:$E,'DATOS PEST12'!$A:$A,INDICE!$C$13,'DATOS PEST12'!$D:$D,'6. RETA (No Seta) Prov-SECCION'!D$11,'DATOS PEST12'!$B:$B,'6. RETA (No Seta) Prov-SECCION'!$A150,'DATOS PEST12'!$F:$F,"R.E.AUTONOMOS (NO SETA)",'DATOS PEST12'!$C:$C,"UNION EUROPEA")</f>
        <v>39.21052631578948</v>
      </c>
      <c r="E150" s="62">
        <f>SUMIFS('DATOS PEST12'!$E:$E,'DATOS PEST12'!$A:$A,INDICE!$C$13,'DATOS PEST12'!$D:$D,'6. RETA (No Seta) Prov-SECCION'!E$11,'DATOS PEST12'!$B:$B,'6. RETA (No Seta) Prov-SECCION'!$A150,'DATOS PEST12'!$F:$F,"R.E.AUTONOMOS (NO SETA)",'DATOS PEST12'!$C:$C,"UNION EUROPEA")</f>
        <v>0</v>
      </c>
      <c r="F150" s="62">
        <f>SUMIFS('DATOS PEST12'!$E:$E,'DATOS PEST12'!$A:$A,INDICE!$C$13,'DATOS PEST12'!$D:$D,'6. RETA (No Seta) Prov-SECCION'!F$11,'DATOS PEST12'!$B:$B,'6. RETA (No Seta) Prov-SECCION'!$A150,'DATOS PEST12'!$F:$F,"R.E.AUTONOMOS (NO SETA)",'DATOS PEST12'!$C:$C,"UNION EUROPEA")</f>
        <v>78.000000000000028</v>
      </c>
      <c r="G150" s="62">
        <f>SUMIFS('DATOS PEST12'!$E:$E,'DATOS PEST12'!$A:$A,INDICE!$C$13,'DATOS PEST12'!$D:$D,'6. RETA (No Seta) Prov-SECCION'!G$11,'DATOS PEST12'!$B:$B,'6. RETA (No Seta) Prov-SECCION'!$A150,'DATOS PEST12'!$F:$F,"R.E.AUTONOMOS (NO SETA)",'DATOS PEST12'!$C:$C,"UNION EUROPEA")</f>
        <v>0.99999999999999956</v>
      </c>
      <c r="H150" s="62">
        <f>SUMIFS('DATOS PEST12'!$E:$E,'DATOS PEST12'!$A:$A,INDICE!$C$13,'DATOS PEST12'!$D:$D,'6. RETA (No Seta) Prov-SECCION'!H$11,'DATOS PEST12'!$B:$B,'6. RETA (No Seta) Prov-SECCION'!$A150,'DATOS PEST12'!$F:$F,"R.E.AUTONOMOS (NO SETA)",'DATOS PEST12'!$C:$C,"UNION EUROPEA")</f>
        <v>0.99999999999999956</v>
      </c>
      <c r="I150" s="62">
        <f>SUMIFS('DATOS PEST12'!$E:$E,'DATOS PEST12'!$A:$A,INDICE!$C$13,'DATOS PEST12'!$D:$D,'6. RETA (No Seta) Prov-SECCION'!I$11,'DATOS PEST12'!$B:$B,'6. RETA (No Seta) Prov-SECCION'!$A150,'DATOS PEST12'!$F:$F,"R.E.AUTONOMOS (NO SETA)",'DATOS PEST12'!$C:$C,"UNION EUROPEA")</f>
        <v>332.78947368421052</v>
      </c>
      <c r="J150" s="62">
        <f>SUMIFS('DATOS PEST12'!$E:$E,'DATOS PEST12'!$A:$A,INDICE!$C$13,'DATOS PEST12'!$D:$D,'6. RETA (No Seta) Prov-SECCION'!J$11,'DATOS PEST12'!$B:$B,'6. RETA (No Seta) Prov-SECCION'!$A150,'DATOS PEST12'!$F:$F,"R.E.AUTONOMOS (NO SETA)",'DATOS PEST12'!$C:$C,"UNION EUROPEA")</f>
        <v>420.68421052631572</v>
      </c>
      <c r="K150" s="62">
        <f>SUMIFS('DATOS PEST12'!$E:$E,'DATOS PEST12'!$A:$A,INDICE!$C$13,'DATOS PEST12'!$D:$D,'6. RETA (No Seta) Prov-SECCION'!K$11,'DATOS PEST12'!$B:$B,'6. RETA (No Seta) Prov-SECCION'!$A150,'DATOS PEST12'!$F:$F,"R.E.AUTONOMOS (NO SETA)",'DATOS PEST12'!$C:$C,"UNION EUROPEA")</f>
        <v>251.36842105263167</v>
      </c>
      <c r="L150" s="62">
        <f>SUMIFS('DATOS PEST12'!$E:$E,'DATOS PEST12'!$A:$A,INDICE!$C$13,'DATOS PEST12'!$D:$D,'6. RETA (No Seta) Prov-SECCION'!L$11,'DATOS PEST12'!$B:$B,'6. RETA (No Seta) Prov-SECCION'!$A150,'DATOS PEST12'!$F:$F,"R.E.AUTONOMOS (NO SETA)",'DATOS PEST12'!$C:$C,"UNION EUROPEA")</f>
        <v>339.36842105263162</v>
      </c>
      <c r="M150" s="62">
        <f>SUMIFS('DATOS PEST12'!$E:$E,'DATOS PEST12'!$A:$A,INDICE!$C$13,'DATOS PEST12'!$D:$D,'6. RETA (No Seta) Prov-SECCION'!M$11,'DATOS PEST12'!$B:$B,'6. RETA (No Seta) Prov-SECCION'!$A150,'DATOS PEST12'!$F:$F,"R.E.AUTONOMOS (NO SETA)",'DATOS PEST12'!$C:$C,"UNION EUROPEA")</f>
        <v>71.263157894736835</v>
      </c>
      <c r="N150" s="62">
        <f>SUMIFS('DATOS PEST12'!$E:$E,'DATOS PEST12'!$A:$A,INDICE!$C$13,'DATOS PEST12'!$D:$D,'6. RETA (No Seta) Prov-SECCION'!N$11,'DATOS PEST12'!$B:$B,'6. RETA (No Seta) Prov-SECCION'!$A150,'DATOS PEST12'!$F:$F,"R.E.AUTONOMOS (NO SETA)",'DATOS PEST12'!$C:$C,"UNION EUROPEA")</f>
        <v>13.999999999999995</v>
      </c>
      <c r="O150" s="62">
        <f>SUMIFS('DATOS PEST12'!$E:$E,'DATOS PEST12'!$A:$A,INDICE!$C$13,'DATOS PEST12'!$D:$D,'6. RETA (No Seta) Prov-SECCION'!O$11,'DATOS PEST12'!$B:$B,'6. RETA (No Seta) Prov-SECCION'!$A150,'DATOS PEST12'!$F:$F,"R.E.AUTONOMOS (NO SETA)",'DATOS PEST12'!$C:$C,"UNION EUROPEA")</f>
        <v>103.15789473684208</v>
      </c>
      <c r="P150" s="62">
        <f>SUMIFS('DATOS PEST12'!$E:$E,'DATOS PEST12'!$A:$A,INDICE!$C$13,'DATOS PEST12'!$D:$D,'6. RETA (No Seta) Prov-SECCION'!P$11,'DATOS PEST12'!$B:$B,'6. RETA (No Seta) Prov-SECCION'!$A150,'DATOS PEST12'!$F:$F,"R.E.AUTONOMOS (NO SETA)",'DATOS PEST12'!$C:$C,"UNION EUROPEA")</f>
        <v>145.26315789473685</v>
      </c>
      <c r="Q150" s="62">
        <f>SUMIFS('DATOS PEST12'!$E:$E,'DATOS PEST12'!$A:$A,INDICE!$C$13,'DATOS PEST12'!$D:$D,'6. RETA (No Seta) Prov-SECCION'!Q$11,'DATOS PEST12'!$B:$B,'6. RETA (No Seta) Prov-SECCION'!$A150,'DATOS PEST12'!$F:$F,"R.E.AUTONOMOS (NO SETA)",'DATOS PEST12'!$C:$C,"UNION EUROPEA")</f>
        <v>166.63157894736838</v>
      </c>
      <c r="R150" s="62">
        <f>SUMIFS('DATOS PEST12'!$E:$E,'DATOS PEST12'!$A:$A,INDICE!$C$13,'DATOS PEST12'!$D:$D,'6. RETA (No Seta) Prov-SECCION'!R$11,'DATOS PEST12'!$B:$B,'6. RETA (No Seta) Prov-SECCION'!$A150,'DATOS PEST12'!$F:$F,"R.E.AUTONOMOS (NO SETA)",'DATOS PEST12'!$C:$C,"UNION EUROPEA")</f>
        <v>0.99999999999999956</v>
      </c>
      <c r="S150" s="62">
        <f>SUMIFS('DATOS PEST12'!$E:$E,'DATOS PEST12'!$A:$A,INDICE!$C$13,'DATOS PEST12'!$D:$D,'6. RETA (No Seta) Prov-SECCION'!S$11,'DATOS PEST12'!$B:$B,'6. RETA (No Seta) Prov-SECCION'!$A150,'DATOS PEST12'!$F:$F,"R.E.AUTONOMOS (NO SETA)",'DATOS PEST12'!$C:$C,"UNION EUROPEA")</f>
        <v>97.736842105263179</v>
      </c>
      <c r="T150" s="62">
        <f>SUMIFS('DATOS PEST12'!$E:$E,'DATOS PEST12'!$A:$A,INDICE!$C$13,'DATOS PEST12'!$D:$D,'6. RETA (No Seta) Prov-SECCION'!T$11,'DATOS PEST12'!$B:$B,'6. RETA (No Seta) Prov-SECCION'!$A150,'DATOS PEST12'!$F:$F,"R.E.AUTONOMOS (NO SETA)",'DATOS PEST12'!$C:$C,"UNION EUROPEA")</f>
        <v>76.736842105263179</v>
      </c>
      <c r="U150" s="62">
        <f>SUMIFS('DATOS PEST12'!$E:$E,'DATOS PEST12'!$A:$A,INDICE!$C$13,'DATOS PEST12'!$D:$D,'6. RETA (No Seta) Prov-SECCION'!U$11,'DATOS PEST12'!$B:$B,'6. RETA (No Seta) Prov-SECCION'!$A150,'DATOS PEST12'!$F:$F,"R.E.AUTONOMOS (NO SETA)",'DATOS PEST12'!$C:$C,"UNION EUROPEA")</f>
        <v>39.578947368421062</v>
      </c>
      <c r="V150" s="62">
        <f>SUMIFS('DATOS PEST12'!$E:$E,'DATOS PEST12'!$A:$A,INDICE!$C$13,'DATOS PEST12'!$D:$D,'6. RETA (No Seta) Prov-SECCION'!V$11,'DATOS PEST12'!$B:$B,'6. RETA (No Seta) Prov-SECCION'!$A150,'DATOS PEST12'!$F:$F,"R.E.AUTONOMOS (NO SETA)",'DATOS PEST12'!$C:$C,"UNION EUROPEA")</f>
        <v>146.31578947368416</v>
      </c>
      <c r="W150" s="62">
        <f>SUMIFS('DATOS PEST12'!$E:$E,'DATOS PEST12'!$A:$A,INDICE!$C$13,'DATOS PEST12'!$D:$D,'6. RETA (No Seta) Prov-SECCION'!W$11,'DATOS PEST12'!$B:$B,'6. RETA (No Seta) Prov-SECCION'!$A150,'DATOS PEST12'!$F:$F,"R.E.AUTONOMOS (NO SETA)",'DATOS PEST12'!$C:$C,"UNION EUROPEA")</f>
        <v>0</v>
      </c>
      <c r="X150" s="62">
        <f>SUMIFS('DATOS PEST12'!$E:$E,'DATOS PEST12'!$A:$A,INDICE!$C$13,'DATOS PEST12'!$D:$D,'6. RETA (No Seta) Prov-SECCION'!X$11,'DATOS PEST12'!$B:$B,'6. RETA (No Seta) Prov-SECCION'!$A150,'DATOS PEST12'!$F:$F,"R.E.AUTONOMOS (NO SETA)",'DATOS PEST12'!$C:$C,"UNION EUROPEA")</f>
        <v>0</v>
      </c>
      <c r="Y150" s="59">
        <f>SUMIFS('DATOS PEST12'!$E:$E,'DATOS PEST12'!$A:$A,INDICE!$C$13,'DATOS PEST12'!$D:$D,'6. RETA (No Seta) Prov-SECCION'!Y$11,'DATOS PEST12'!$B:$B,'6. RETA (No Seta) Prov-SECCION'!$A150,'DATOS PEST12'!$F:$F,"R.E.AUTONOMOS (NO SETA)",'DATOS PEST12'!$C:$C,"UNION EUROPEA")</f>
        <v>0</v>
      </c>
    </row>
    <row r="151" spans="1:25" ht="15.6" x14ac:dyDescent="0.3">
      <c r="A151" s="238" t="s">
        <v>175</v>
      </c>
      <c r="B151" s="239"/>
      <c r="C151" s="66">
        <f t="shared" ref="C151:Y151" si="53">C152</f>
        <v>2177.0000000000005</v>
      </c>
      <c r="D151" s="64">
        <f t="shared" si="53"/>
        <v>21.315789473684212</v>
      </c>
      <c r="E151" s="67">
        <f t="shared" si="53"/>
        <v>0.99999999999999956</v>
      </c>
      <c r="F151" s="67">
        <f t="shared" si="53"/>
        <v>51.94736842105263</v>
      </c>
      <c r="G151" s="67">
        <f t="shared" si="53"/>
        <v>0.99999999999999956</v>
      </c>
      <c r="H151" s="67">
        <f t="shared" si="53"/>
        <v>6.0000000000000009</v>
      </c>
      <c r="I151" s="67">
        <f t="shared" si="53"/>
        <v>1088.8947368421054</v>
      </c>
      <c r="J151" s="67">
        <f t="shared" si="53"/>
        <v>232.63157894736847</v>
      </c>
      <c r="K151" s="67">
        <f t="shared" si="53"/>
        <v>280.57894736842098</v>
      </c>
      <c r="L151" s="67">
        <f t="shared" si="53"/>
        <v>177.89473684210526</v>
      </c>
      <c r="M151" s="67">
        <f t="shared" si="53"/>
        <v>22.999999999999996</v>
      </c>
      <c r="N151" s="67">
        <f t="shared" si="53"/>
        <v>3.0000000000000004</v>
      </c>
      <c r="O151" s="67">
        <f t="shared" si="53"/>
        <v>5.0000000000000009</v>
      </c>
      <c r="P151" s="67">
        <f t="shared" si="53"/>
        <v>55.105263157894719</v>
      </c>
      <c r="Q151" s="67">
        <f t="shared" si="53"/>
        <v>50.263157894736828</v>
      </c>
      <c r="R151" s="67">
        <f t="shared" si="53"/>
        <v>0</v>
      </c>
      <c r="S151" s="67">
        <f t="shared" si="53"/>
        <v>46.631578947368403</v>
      </c>
      <c r="T151" s="67">
        <f t="shared" si="53"/>
        <v>33.894736842105267</v>
      </c>
      <c r="U151" s="67">
        <f t="shared" si="53"/>
        <v>29.000000000000011</v>
      </c>
      <c r="V151" s="67">
        <f t="shared" si="53"/>
        <v>69.84210526315789</v>
      </c>
      <c r="W151" s="67">
        <f t="shared" si="53"/>
        <v>0</v>
      </c>
      <c r="X151" s="67">
        <f t="shared" si="53"/>
        <v>0</v>
      </c>
      <c r="Y151" s="66">
        <f t="shared" si="53"/>
        <v>0</v>
      </c>
    </row>
    <row r="152" spans="1:25" ht="15.6" x14ac:dyDescent="0.3">
      <c r="A152" s="8">
        <v>31</v>
      </c>
      <c r="B152" s="9" t="s">
        <v>16</v>
      </c>
      <c r="C152" s="59">
        <f>SUM(D152:Y152)</f>
        <v>2177.0000000000005</v>
      </c>
      <c r="D152" s="60">
        <f>SUMIFS('DATOS PEST12'!$E:$E,'DATOS PEST12'!$A:$A,INDICE!$C$13,'DATOS PEST12'!$D:$D,'6. RETA (No Seta) Prov-SECCION'!D$11,'DATOS PEST12'!$B:$B,'6. RETA (No Seta) Prov-SECCION'!$A152,'DATOS PEST12'!$F:$F,"R.E.AUTONOMOS (NO SETA)",'DATOS PEST12'!$C:$C,"UNION EUROPEA")</f>
        <v>21.315789473684212</v>
      </c>
      <c r="E152" s="62">
        <f>SUMIFS('DATOS PEST12'!$E:$E,'DATOS PEST12'!$A:$A,INDICE!$C$13,'DATOS PEST12'!$D:$D,'6. RETA (No Seta) Prov-SECCION'!E$11,'DATOS PEST12'!$B:$B,'6. RETA (No Seta) Prov-SECCION'!$A152,'DATOS PEST12'!$F:$F,"R.E.AUTONOMOS (NO SETA)",'DATOS PEST12'!$C:$C,"UNION EUROPEA")</f>
        <v>0.99999999999999956</v>
      </c>
      <c r="F152" s="62">
        <f>SUMIFS('DATOS PEST12'!$E:$E,'DATOS PEST12'!$A:$A,INDICE!$C$13,'DATOS PEST12'!$D:$D,'6. RETA (No Seta) Prov-SECCION'!F$11,'DATOS PEST12'!$B:$B,'6. RETA (No Seta) Prov-SECCION'!$A152,'DATOS PEST12'!$F:$F,"R.E.AUTONOMOS (NO SETA)",'DATOS PEST12'!$C:$C,"UNION EUROPEA")</f>
        <v>51.94736842105263</v>
      </c>
      <c r="G152" s="62">
        <f>SUMIFS('DATOS PEST12'!$E:$E,'DATOS PEST12'!$A:$A,INDICE!$C$13,'DATOS PEST12'!$D:$D,'6. RETA (No Seta) Prov-SECCION'!G$11,'DATOS PEST12'!$B:$B,'6. RETA (No Seta) Prov-SECCION'!$A152,'DATOS PEST12'!$F:$F,"R.E.AUTONOMOS (NO SETA)",'DATOS PEST12'!$C:$C,"UNION EUROPEA")</f>
        <v>0.99999999999999956</v>
      </c>
      <c r="H152" s="62">
        <f>SUMIFS('DATOS PEST12'!$E:$E,'DATOS PEST12'!$A:$A,INDICE!$C$13,'DATOS PEST12'!$D:$D,'6. RETA (No Seta) Prov-SECCION'!H$11,'DATOS PEST12'!$B:$B,'6. RETA (No Seta) Prov-SECCION'!$A152,'DATOS PEST12'!$F:$F,"R.E.AUTONOMOS (NO SETA)",'DATOS PEST12'!$C:$C,"UNION EUROPEA")</f>
        <v>6.0000000000000009</v>
      </c>
      <c r="I152" s="62">
        <f>SUMIFS('DATOS PEST12'!$E:$E,'DATOS PEST12'!$A:$A,INDICE!$C$13,'DATOS PEST12'!$D:$D,'6. RETA (No Seta) Prov-SECCION'!I$11,'DATOS PEST12'!$B:$B,'6. RETA (No Seta) Prov-SECCION'!$A152,'DATOS PEST12'!$F:$F,"R.E.AUTONOMOS (NO SETA)",'DATOS PEST12'!$C:$C,"UNION EUROPEA")</f>
        <v>1088.8947368421054</v>
      </c>
      <c r="J152" s="62">
        <f>SUMIFS('DATOS PEST12'!$E:$E,'DATOS PEST12'!$A:$A,INDICE!$C$13,'DATOS PEST12'!$D:$D,'6. RETA (No Seta) Prov-SECCION'!J$11,'DATOS PEST12'!$B:$B,'6. RETA (No Seta) Prov-SECCION'!$A152,'DATOS PEST12'!$F:$F,"R.E.AUTONOMOS (NO SETA)",'DATOS PEST12'!$C:$C,"UNION EUROPEA")</f>
        <v>232.63157894736847</v>
      </c>
      <c r="K152" s="62">
        <f>SUMIFS('DATOS PEST12'!$E:$E,'DATOS PEST12'!$A:$A,INDICE!$C$13,'DATOS PEST12'!$D:$D,'6. RETA (No Seta) Prov-SECCION'!K$11,'DATOS PEST12'!$B:$B,'6. RETA (No Seta) Prov-SECCION'!$A152,'DATOS PEST12'!$F:$F,"R.E.AUTONOMOS (NO SETA)",'DATOS PEST12'!$C:$C,"UNION EUROPEA")</f>
        <v>280.57894736842098</v>
      </c>
      <c r="L152" s="62">
        <f>SUMIFS('DATOS PEST12'!$E:$E,'DATOS PEST12'!$A:$A,INDICE!$C$13,'DATOS PEST12'!$D:$D,'6. RETA (No Seta) Prov-SECCION'!L$11,'DATOS PEST12'!$B:$B,'6. RETA (No Seta) Prov-SECCION'!$A152,'DATOS PEST12'!$F:$F,"R.E.AUTONOMOS (NO SETA)",'DATOS PEST12'!$C:$C,"UNION EUROPEA")</f>
        <v>177.89473684210526</v>
      </c>
      <c r="M152" s="62">
        <f>SUMIFS('DATOS PEST12'!$E:$E,'DATOS PEST12'!$A:$A,INDICE!$C$13,'DATOS PEST12'!$D:$D,'6. RETA (No Seta) Prov-SECCION'!M$11,'DATOS PEST12'!$B:$B,'6. RETA (No Seta) Prov-SECCION'!$A152,'DATOS PEST12'!$F:$F,"R.E.AUTONOMOS (NO SETA)",'DATOS PEST12'!$C:$C,"UNION EUROPEA")</f>
        <v>22.999999999999996</v>
      </c>
      <c r="N152" s="62">
        <f>SUMIFS('DATOS PEST12'!$E:$E,'DATOS PEST12'!$A:$A,INDICE!$C$13,'DATOS PEST12'!$D:$D,'6. RETA (No Seta) Prov-SECCION'!N$11,'DATOS PEST12'!$B:$B,'6. RETA (No Seta) Prov-SECCION'!$A152,'DATOS PEST12'!$F:$F,"R.E.AUTONOMOS (NO SETA)",'DATOS PEST12'!$C:$C,"UNION EUROPEA")</f>
        <v>3.0000000000000004</v>
      </c>
      <c r="O152" s="62">
        <f>SUMIFS('DATOS PEST12'!$E:$E,'DATOS PEST12'!$A:$A,INDICE!$C$13,'DATOS PEST12'!$D:$D,'6. RETA (No Seta) Prov-SECCION'!O$11,'DATOS PEST12'!$B:$B,'6. RETA (No Seta) Prov-SECCION'!$A152,'DATOS PEST12'!$F:$F,"R.E.AUTONOMOS (NO SETA)",'DATOS PEST12'!$C:$C,"UNION EUROPEA")</f>
        <v>5.0000000000000009</v>
      </c>
      <c r="P152" s="62">
        <f>SUMIFS('DATOS PEST12'!$E:$E,'DATOS PEST12'!$A:$A,INDICE!$C$13,'DATOS PEST12'!$D:$D,'6. RETA (No Seta) Prov-SECCION'!P$11,'DATOS PEST12'!$B:$B,'6. RETA (No Seta) Prov-SECCION'!$A152,'DATOS PEST12'!$F:$F,"R.E.AUTONOMOS (NO SETA)",'DATOS PEST12'!$C:$C,"UNION EUROPEA")</f>
        <v>55.105263157894719</v>
      </c>
      <c r="Q152" s="62">
        <f>SUMIFS('DATOS PEST12'!$E:$E,'DATOS PEST12'!$A:$A,INDICE!$C$13,'DATOS PEST12'!$D:$D,'6. RETA (No Seta) Prov-SECCION'!Q$11,'DATOS PEST12'!$B:$B,'6. RETA (No Seta) Prov-SECCION'!$A152,'DATOS PEST12'!$F:$F,"R.E.AUTONOMOS (NO SETA)",'DATOS PEST12'!$C:$C,"UNION EUROPEA")</f>
        <v>50.263157894736828</v>
      </c>
      <c r="R152" s="62">
        <f>SUMIFS('DATOS PEST12'!$E:$E,'DATOS PEST12'!$A:$A,INDICE!$C$13,'DATOS PEST12'!$D:$D,'6. RETA (No Seta) Prov-SECCION'!R$11,'DATOS PEST12'!$B:$B,'6. RETA (No Seta) Prov-SECCION'!$A152,'DATOS PEST12'!$F:$F,"R.E.AUTONOMOS (NO SETA)",'DATOS PEST12'!$C:$C,"UNION EUROPEA")</f>
        <v>0</v>
      </c>
      <c r="S152" s="62">
        <f>SUMIFS('DATOS PEST12'!$E:$E,'DATOS PEST12'!$A:$A,INDICE!$C$13,'DATOS PEST12'!$D:$D,'6. RETA (No Seta) Prov-SECCION'!S$11,'DATOS PEST12'!$B:$B,'6. RETA (No Seta) Prov-SECCION'!$A152,'DATOS PEST12'!$F:$F,"R.E.AUTONOMOS (NO SETA)",'DATOS PEST12'!$C:$C,"UNION EUROPEA")</f>
        <v>46.631578947368403</v>
      </c>
      <c r="T152" s="62">
        <f>SUMIFS('DATOS PEST12'!$E:$E,'DATOS PEST12'!$A:$A,INDICE!$C$13,'DATOS PEST12'!$D:$D,'6. RETA (No Seta) Prov-SECCION'!T$11,'DATOS PEST12'!$B:$B,'6. RETA (No Seta) Prov-SECCION'!$A152,'DATOS PEST12'!$F:$F,"R.E.AUTONOMOS (NO SETA)",'DATOS PEST12'!$C:$C,"UNION EUROPEA")</f>
        <v>33.894736842105267</v>
      </c>
      <c r="U152" s="62">
        <f>SUMIFS('DATOS PEST12'!$E:$E,'DATOS PEST12'!$A:$A,INDICE!$C$13,'DATOS PEST12'!$D:$D,'6. RETA (No Seta) Prov-SECCION'!U$11,'DATOS PEST12'!$B:$B,'6. RETA (No Seta) Prov-SECCION'!$A152,'DATOS PEST12'!$F:$F,"R.E.AUTONOMOS (NO SETA)",'DATOS PEST12'!$C:$C,"UNION EUROPEA")</f>
        <v>29.000000000000011</v>
      </c>
      <c r="V152" s="62">
        <f>SUMIFS('DATOS PEST12'!$E:$E,'DATOS PEST12'!$A:$A,INDICE!$C$13,'DATOS PEST12'!$D:$D,'6. RETA (No Seta) Prov-SECCION'!V$11,'DATOS PEST12'!$B:$B,'6. RETA (No Seta) Prov-SECCION'!$A152,'DATOS PEST12'!$F:$F,"R.E.AUTONOMOS (NO SETA)",'DATOS PEST12'!$C:$C,"UNION EUROPEA")</f>
        <v>69.84210526315789</v>
      </c>
      <c r="W152" s="62">
        <f>SUMIFS('DATOS PEST12'!$E:$E,'DATOS PEST12'!$A:$A,INDICE!$C$13,'DATOS PEST12'!$D:$D,'6. RETA (No Seta) Prov-SECCION'!W$11,'DATOS PEST12'!$B:$B,'6. RETA (No Seta) Prov-SECCION'!$A152,'DATOS PEST12'!$F:$F,"R.E.AUTONOMOS (NO SETA)",'DATOS PEST12'!$C:$C,"UNION EUROPEA")</f>
        <v>0</v>
      </c>
      <c r="X152" s="62">
        <f>SUMIFS('DATOS PEST12'!$E:$E,'DATOS PEST12'!$A:$A,INDICE!$C$13,'DATOS PEST12'!$D:$D,'6. RETA (No Seta) Prov-SECCION'!X$11,'DATOS PEST12'!$B:$B,'6. RETA (No Seta) Prov-SECCION'!$A152,'DATOS PEST12'!$F:$F,"R.E.AUTONOMOS (NO SETA)",'DATOS PEST12'!$C:$C,"UNION EUROPEA")</f>
        <v>0</v>
      </c>
      <c r="Y152" s="59">
        <f>SUMIFS('DATOS PEST12'!$E:$E,'DATOS PEST12'!$A:$A,INDICE!$C$13,'DATOS PEST12'!$D:$D,'6. RETA (No Seta) Prov-SECCION'!Y$11,'DATOS PEST12'!$B:$B,'6. RETA (No Seta) Prov-SECCION'!$A152,'DATOS PEST12'!$F:$F,"R.E.AUTONOMOS (NO SETA)",'DATOS PEST12'!$C:$C,"UNION EUROPEA")</f>
        <v>0</v>
      </c>
    </row>
    <row r="153" spans="1:25" ht="15.6" x14ac:dyDescent="0.3">
      <c r="A153" s="238" t="s">
        <v>45</v>
      </c>
      <c r="B153" s="239"/>
      <c r="C153" s="66">
        <f t="shared" ref="C153:Y153" si="54">SUM(C154:C156)</f>
        <v>4855.105263157895</v>
      </c>
      <c r="D153" s="64">
        <f t="shared" si="54"/>
        <v>72.894736842105246</v>
      </c>
      <c r="E153" s="67">
        <f t="shared" si="54"/>
        <v>0</v>
      </c>
      <c r="F153" s="67">
        <f t="shared" si="54"/>
        <v>250.15789473684214</v>
      </c>
      <c r="G153" s="67">
        <f t="shared" si="54"/>
        <v>0</v>
      </c>
      <c r="H153" s="67">
        <f t="shared" si="54"/>
        <v>1.9999999999999991</v>
      </c>
      <c r="I153" s="67">
        <f t="shared" si="54"/>
        <v>2222.5263157894733</v>
      </c>
      <c r="J153" s="67">
        <f t="shared" si="54"/>
        <v>498.78947368421052</v>
      </c>
      <c r="K153" s="67">
        <f t="shared" si="54"/>
        <v>322.36842105263162</v>
      </c>
      <c r="L153" s="67">
        <f t="shared" si="54"/>
        <v>457.57894736842115</v>
      </c>
      <c r="M153" s="67">
        <f t="shared" si="54"/>
        <v>83.578947368421041</v>
      </c>
      <c r="N153" s="67">
        <f t="shared" si="54"/>
        <v>13.999999999999996</v>
      </c>
      <c r="O153" s="67">
        <f t="shared" si="54"/>
        <v>22.000000000000007</v>
      </c>
      <c r="P153" s="67">
        <f t="shared" si="54"/>
        <v>254.47368421052627</v>
      </c>
      <c r="Q153" s="67">
        <f t="shared" si="54"/>
        <v>181.68421052631581</v>
      </c>
      <c r="R153" s="67">
        <f t="shared" si="54"/>
        <v>1.9999999999999991</v>
      </c>
      <c r="S153" s="67">
        <f t="shared" si="54"/>
        <v>176.42105263157893</v>
      </c>
      <c r="T153" s="67">
        <f t="shared" si="54"/>
        <v>97.526315789473713</v>
      </c>
      <c r="U153" s="67">
        <f t="shared" si="54"/>
        <v>56.631578947368418</v>
      </c>
      <c r="V153" s="67">
        <f t="shared" si="54"/>
        <v>139.47368421052633</v>
      </c>
      <c r="W153" s="67">
        <f t="shared" si="54"/>
        <v>0.99999999999999956</v>
      </c>
      <c r="X153" s="67">
        <f t="shared" si="54"/>
        <v>0</v>
      </c>
      <c r="Y153" s="66">
        <f t="shared" si="54"/>
        <v>0</v>
      </c>
    </row>
    <row r="154" spans="1:25" ht="15.6" x14ac:dyDescent="0.3">
      <c r="A154" s="6">
        <v>1</v>
      </c>
      <c r="B154" s="7" t="s">
        <v>174</v>
      </c>
      <c r="C154" s="59">
        <f t="shared" ref="C154:C156" si="55">SUM(D154:Y154)</f>
        <v>517</v>
      </c>
      <c r="D154" s="60">
        <f>SUMIFS('DATOS PEST12'!$E:$E,'DATOS PEST12'!$A:$A,INDICE!$C$13,'DATOS PEST12'!$D:$D,'6. RETA (No Seta) Prov-SECCION'!D$11,'DATOS PEST12'!$B:$B,'6. RETA (No Seta) Prov-SECCION'!$A154,'DATOS PEST12'!$F:$F,"R.E.AUTONOMOS (NO SETA)",'DATOS PEST12'!$C:$C,"UNION EUROPEA")</f>
        <v>7.9999999999999964</v>
      </c>
      <c r="E154" s="62">
        <f>SUMIFS('DATOS PEST12'!$E:$E,'DATOS PEST12'!$A:$A,INDICE!$C$13,'DATOS PEST12'!$D:$D,'6. RETA (No Seta) Prov-SECCION'!E$11,'DATOS PEST12'!$B:$B,'6. RETA (No Seta) Prov-SECCION'!$A154,'DATOS PEST12'!$F:$F,"R.E.AUTONOMOS (NO SETA)",'DATOS PEST12'!$C:$C,"UNION EUROPEA")</f>
        <v>0</v>
      </c>
      <c r="F154" s="62">
        <f>SUMIFS('DATOS PEST12'!$E:$E,'DATOS PEST12'!$A:$A,INDICE!$C$13,'DATOS PEST12'!$D:$D,'6. RETA (No Seta) Prov-SECCION'!F$11,'DATOS PEST12'!$B:$B,'6. RETA (No Seta) Prov-SECCION'!$A154,'DATOS PEST12'!$F:$F,"R.E.AUTONOMOS (NO SETA)",'DATOS PEST12'!$C:$C,"UNION EUROPEA")</f>
        <v>25.000000000000014</v>
      </c>
      <c r="G154" s="62">
        <f>SUMIFS('DATOS PEST12'!$E:$E,'DATOS PEST12'!$A:$A,INDICE!$C$13,'DATOS PEST12'!$D:$D,'6. RETA (No Seta) Prov-SECCION'!G$11,'DATOS PEST12'!$B:$B,'6. RETA (No Seta) Prov-SECCION'!$A154,'DATOS PEST12'!$F:$F,"R.E.AUTONOMOS (NO SETA)",'DATOS PEST12'!$C:$C,"UNION EUROPEA")</f>
        <v>0</v>
      </c>
      <c r="H154" s="62">
        <f>SUMIFS('DATOS PEST12'!$E:$E,'DATOS PEST12'!$A:$A,INDICE!$C$13,'DATOS PEST12'!$D:$D,'6. RETA (No Seta) Prov-SECCION'!H$11,'DATOS PEST12'!$B:$B,'6. RETA (No Seta) Prov-SECCION'!$A154,'DATOS PEST12'!$F:$F,"R.E.AUTONOMOS (NO SETA)",'DATOS PEST12'!$C:$C,"UNION EUROPEA")</f>
        <v>0</v>
      </c>
      <c r="I154" s="62">
        <f>SUMIFS('DATOS PEST12'!$E:$E,'DATOS PEST12'!$A:$A,INDICE!$C$13,'DATOS PEST12'!$D:$D,'6. RETA (No Seta) Prov-SECCION'!I$11,'DATOS PEST12'!$B:$B,'6. RETA (No Seta) Prov-SECCION'!$A154,'DATOS PEST12'!$F:$F,"R.E.AUTONOMOS (NO SETA)",'DATOS PEST12'!$C:$C,"UNION EUROPEA")</f>
        <v>238.4736842105263</v>
      </c>
      <c r="J154" s="62">
        <f>SUMIFS('DATOS PEST12'!$E:$E,'DATOS PEST12'!$A:$A,INDICE!$C$13,'DATOS PEST12'!$D:$D,'6. RETA (No Seta) Prov-SECCION'!J$11,'DATOS PEST12'!$B:$B,'6. RETA (No Seta) Prov-SECCION'!$A154,'DATOS PEST12'!$F:$F,"R.E.AUTONOMOS (NO SETA)",'DATOS PEST12'!$C:$C,"UNION EUROPEA")</f>
        <v>49.000000000000007</v>
      </c>
      <c r="K154" s="62">
        <f>SUMIFS('DATOS PEST12'!$E:$E,'DATOS PEST12'!$A:$A,INDICE!$C$13,'DATOS PEST12'!$D:$D,'6. RETA (No Seta) Prov-SECCION'!K$11,'DATOS PEST12'!$B:$B,'6. RETA (No Seta) Prov-SECCION'!$A154,'DATOS PEST12'!$F:$F,"R.E.AUTONOMOS (NO SETA)",'DATOS PEST12'!$C:$C,"UNION EUROPEA")</f>
        <v>34.999999999999993</v>
      </c>
      <c r="L154" s="62">
        <f>SUMIFS('DATOS PEST12'!$E:$E,'DATOS PEST12'!$A:$A,INDICE!$C$13,'DATOS PEST12'!$D:$D,'6. RETA (No Seta) Prov-SECCION'!L$11,'DATOS PEST12'!$B:$B,'6. RETA (No Seta) Prov-SECCION'!$A154,'DATOS PEST12'!$F:$F,"R.E.AUTONOMOS (NO SETA)",'DATOS PEST12'!$C:$C,"UNION EUROPEA")</f>
        <v>67</v>
      </c>
      <c r="M154" s="62">
        <f>SUMIFS('DATOS PEST12'!$E:$E,'DATOS PEST12'!$A:$A,INDICE!$C$13,'DATOS PEST12'!$D:$D,'6. RETA (No Seta) Prov-SECCION'!M$11,'DATOS PEST12'!$B:$B,'6. RETA (No Seta) Prov-SECCION'!$A154,'DATOS PEST12'!$F:$F,"R.E.AUTONOMOS (NO SETA)",'DATOS PEST12'!$C:$C,"UNION EUROPEA")</f>
        <v>7.9999999999999964</v>
      </c>
      <c r="N154" s="62">
        <f>SUMIFS('DATOS PEST12'!$E:$E,'DATOS PEST12'!$A:$A,INDICE!$C$13,'DATOS PEST12'!$D:$D,'6. RETA (No Seta) Prov-SECCION'!N$11,'DATOS PEST12'!$B:$B,'6. RETA (No Seta) Prov-SECCION'!$A154,'DATOS PEST12'!$F:$F,"R.E.AUTONOMOS (NO SETA)",'DATOS PEST12'!$C:$C,"UNION EUROPEA")</f>
        <v>0.99999999999999956</v>
      </c>
      <c r="O154" s="62">
        <f>SUMIFS('DATOS PEST12'!$E:$E,'DATOS PEST12'!$A:$A,INDICE!$C$13,'DATOS PEST12'!$D:$D,'6. RETA (No Seta) Prov-SECCION'!O$11,'DATOS PEST12'!$B:$B,'6. RETA (No Seta) Prov-SECCION'!$A154,'DATOS PEST12'!$F:$F,"R.E.AUTONOMOS (NO SETA)",'DATOS PEST12'!$C:$C,"UNION EUROPEA")</f>
        <v>0.99999999999999956</v>
      </c>
      <c r="P154" s="62">
        <f>SUMIFS('DATOS PEST12'!$E:$E,'DATOS PEST12'!$A:$A,INDICE!$C$13,'DATOS PEST12'!$D:$D,'6. RETA (No Seta) Prov-SECCION'!P$11,'DATOS PEST12'!$B:$B,'6. RETA (No Seta) Prov-SECCION'!$A154,'DATOS PEST12'!$F:$F,"R.E.AUTONOMOS (NO SETA)",'DATOS PEST12'!$C:$C,"UNION EUROPEA")</f>
        <v>19.263157894736842</v>
      </c>
      <c r="Q154" s="62">
        <f>SUMIFS('DATOS PEST12'!$E:$E,'DATOS PEST12'!$A:$A,INDICE!$C$13,'DATOS PEST12'!$D:$D,'6. RETA (No Seta) Prov-SECCION'!Q$11,'DATOS PEST12'!$B:$B,'6. RETA (No Seta) Prov-SECCION'!$A154,'DATOS PEST12'!$F:$F,"R.E.AUTONOMOS (NO SETA)",'DATOS PEST12'!$C:$C,"UNION EUROPEA")</f>
        <v>18</v>
      </c>
      <c r="R154" s="62">
        <f>SUMIFS('DATOS PEST12'!$E:$E,'DATOS PEST12'!$A:$A,INDICE!$C$13,'DATOS PEST12'!$D:$D,'6. RETA (No Seta) Prov-SECCION'!R$11,'DATOS PEST12'!$B:$B,'6. RETA (No Seta) Prov-SECCION'!$A154,'DATOS PEST12'!$F:$F,"R.E.AUTONOMOS (NO SETA)",'DATOS PEST12'!$C:$C,"UNION EUROPEA")</f>
        <v>0</v>
      </c>
      <c r="S154" s="62">
        <f>SUMIFS('DATOS PEST12'!$E:$E,'DATOS PEST12'!$A:$A,INDICE!$C$13,'DATOS PEST12'!$D:$D,'6. RETA (No Seta) Prov-SECCION'!S$11,'DATOS PEST12'!$B:$B,'6. RETA (No Seta) Prov-SECCION'!$A154,'DATOS PEST12'!$F:$F,"R.E.AUTONOMOS (NO SETA)",'DATOS PEST12'!$C:$C,"UNION EUROPEA")</f>
        <v>22.000000000000011</v>
      </c>
      <c r="T154" s="62">
        <f>SUMIFS('DATOS PEST12'!$E:$E,'DATOS PEST12'!$A:$A,INDICE!$C$13,'DATOS PEST12'!$D:$D,'6. RETA (No Seta) Prov-SECCION'!T$11,'DATOS PEST12'!$B:$B,'6. RETA (No Seta) Prov-SECCION'!$A154,'DATOS PEST12'!$F:$F,"R.E.AUTONOMOS (NO SETA)",'DATOS PEST12'!$C:$C,"UNION EUROPEA")</f>
        <v>3.0000000000000004</v>
      </c>
      <c r="U154" s="62">
        <f>SUMIFS('DATOS PEST12'!$E:$E,'DATOS PEST12'!$A:$A,INDICE!$C$13,'DATOS PEST12'!$D:$D,'6. RETA (No Seta) Prov-SECCION'!U$11,'DATOS PEST12'!$B:$B,'6. RETA (No Seta) Prov-SECCION'!$A154,'DATOS PEST12'!$F:$F,"R.E.AUTONOMOS (NO SETA)",'DATOS PEST12'!$C:$C,"UNION EUROPEA")</f>
        <v>4.2631578947368425</v>
      </c>
      <c r="V154" s="62">
        <f>SUMIFS('DATOS PEST12'!$E:$E,'DATOS PEST12'!$A:$A,INDICE!$C$13,'DATOS PEST12'!$D:$D,'6. RETA (No Seta) Prov-SECCION'!V$11,'DATOS PEST12'!$B:$B,'6. RETA (No Seta) Prov-SECCION'!$A154,'DATOS PEST12'!$F:$F,"R.E.AUTONOMOS (NO SETA)",'DATOS PEST12'!$C:$C,"UNION EUROPEA")</f>
        <v>18</v>
      </c>
      <c r="W154" s="62">
        <f>SUMIFS('DATOS PEST12'!$E:$E,'DATOS PEST12'!$A:$A,INDICE!$C$13,'DATOS PEST12'!$D:$D,'6. RETA (No Seta) Prov-SECCION'!W$11,'DATOS PEST12'!$B:$B,'6. RETA (No Seta) Prov-SECCION'!$A154,'DATOS PEST12'!$F:$F,"R.E.AUTONOMOS (NO SETA)",'DATOS PEST12'!$C:$C,"UNION EUROPEA")</f>
        <v>0</v>
      </c>
      <c r="X154" s="62">
        <f>SUMIFS('DATOS PEST12'!$E:$E,'DATOS PEST12'!$A:$A,INDICE!$C$13,'DATOS PEST12'!$D:$D,'6. RETA (No Seta) Prov-SECCION'!X$11,'DATOS PEST12'!$B:$B,'6. RETA (No Seta) Prov-SECCION'!$A154,'DATOS PEST12'!$F:$F,"R.E.AUTONOMOS (NO SETA)",'DATOS PEST12'!$C:$C,"UNION EUROPEA")</f>
        <v>0</v>
      </c>
      <c r="Y154" s="59">
        <f>SUMIFS('DATOS PEST12'!$E:$E,'DATOS PEST12'!$A:$A,INDICE!$C$13,'DATOS PEST12'!$D:$D,'6. RETA (No Seta) Prov-SECCION'!Y$11,'DATOS PEST12'!$B:$B,'6. RETA (No Seta) Prov-SECCION'!$A154,'DATOS PEST12'!$F:$F,"R.E.AUTONOMOS (NO SETA)",'DATOS PEST12'!$C:$C,"UNION EUROPEA")</f>
        <v>0</v>
      </c>
    </row>
    <row r="155" spans="1:25" ht="15.6" x14ac:dyDescent="0.3">
      <c r="A155" s="8">
        <v>20</v>
      </c>
      <c r="B155" s="9" t="s">
        <v>9</v>
      </c>
      <c r="C155" s="59">
        <f t="shared" si="55"/>
        <v>2089.3684210526317</v>
      </c>
      <c r="D155" s="60">
        <f>SUMIFS('DATOS PEST12'!$E:$E,'DATOS PEST12'!$A:$A,INDICE!$C$13,'DATOS PEST12'!$D:$D,'6. RETA (No Seta) Prov-SECCION'!D$11,'DATOS PEST12'!$B:$B,'6. RETA (No Seta) Prov-SECCION'!$A155,'DATOS PEST12'!$F:$F,"R.E.AUTONOMOS (NO SETA)",'DATOS PEST12'!$C:$C,"UNION EUROPEA")</f>
        <v>10.000000000000002</v>
      </c>
      <c r="E155" s="62">
        <f>SUMIFS('DATOS PEST12'!$E:$E,'DATOS PEST12'!$A:$A,INDICE!$C$13,'DATOS PEST12'!$D:$D,'6. RETA (No Seta) Prov-SECCION'!E$11,'DATOS PEST12'!$B:$B,'6. RETA (No Seta) Prov-SECCION'!$A155,'DATOS PEST12'!$F:$F,"R.E.AUTONOMOS (NO SETA)",'DATOS PEST12'!$C:$C,"UNION EUROPEA")</f>
        <v>0</v>
      </c>
      <c r="F155" s="62">
        <f>SUMIFS('DATOS PEST12'!$E:$E,'DATOS PEST12'!$A:$A,INDICE!$C$13,'DATOS PEST12'!$D:$D,'6. RETA (No Seta) Prov-SECCION'!F$11,'DATOS PEST12'!$B:$B,'6. RETA (No Seta) Prov-SECCION'!$A155,'DATOS PEST12'!$F:$F,"R.E.AUTONOMOS (NO SETA)",'DATOS PEST12'!$C:$C,"UNION EUROPEA")</f>
        <v>139.15789473684211</v>
      </c>
      <c r="G155" s="62">
        <f>SUMIFS('DATOS PEST12'!$E:$E,'DATOS PEST12'!$A:$A,INDICE!$C$13,'DATOS PEST12'!$D:$D,'6. RETA (No Seta) Prov-SECCION'!G$11,'DATOS PEST12'!$B:$B,'6. RETA (No Seta) Prov-SECCION'!$A155,'DATOS PEST12'!$F:$F,"R.E.AUTONOMOS (NO SETA)",'DATOS PEST12'!$C:$C,"UNION EUROPEA")</f>
        <v>0</v>
      </c>
      <c r="H155" s="62">
        <f>SUMIFS('DATOS PEST12'!$E:$E,'DATOS PEST12'!$A:$A,INDICE!$C$13,'DATOS PEST12'!$D:$D,'6. RETA (No Seta) Prov-SECCION'!H$11,'DATOS PEST12'!$B:$B,'6. RETA (No Seta) Prov-SECCION'!$A155,'DATOS PEST12'!$F:$F,"R.E.AUTONOMOS (NO SETA)",'DATOS PEST12'!$C:$C,"UNION EUROPEA")</f>
        <v>0</v>
      </c>
      <c r="I155" s="62">
        <f>SUMIFS('DATOS PEST12'!$E:$E,'DATOS PEST12'!$A:$A,INDICE!$C$13,'DATOS PEST12'!$D:$D,'6. RETA (No Seta) Prov-SECCION'!I$11,'DATOS PEST12'!$B:$B,'6. RETA (No Seta) Prov-SECCION'!$A155,'DATOS PEST12'!$F:$F,"R.E.AUTONOMOS (NO SETA)",'DATOS PEST12'!$C:$C,"UNION EUROPEA")</f>
        <v>902.84210526315792</v>
      </c>
      <c r="J155" s="62">
        <f>SUMIFS('DATOS PEST12'!$E:$E,'DATOS PEST12'!$A:$A,INDICE!$C$13,'DATOS PEST12'!$D:$D,'6. RETA (No Seta) Prov-SECCION'!J$11,'DATOS PEST12'!$B:$B,'6. RETA (No Seta) Prov-SECCION'!$A155,'DATOS PEST12'!$F:$F,"R.E.AUTONOMOS (NO SETA)",'DATOS PEST12'!$C:$C,"UNION EUROPEA")</f>
        <v>182.31578947368416</v>
      </c>
      <c r="K155" s="62">
        <f>SUMIFS('DATOS PEST12'!$E:$E,'DATOS PEST12'!$A:$A,INDICE!$C$13,'DATOS PEST12'!$D:$D,'6. RETA (No Seta) Prov-SECCION'!K$11,'DATOS PEST12'!$B:$B,'6. RETA (No Seta) Prov-SECCION'!$A155,'DATOS PEST12'!$F:$F,"R.E.AUTONOMOS (NO SETA)",'DATOS PEST12'!$C:$C,"UNION EUROPEA")</f>
        <v>213.89473684210532</v>
      </c>
      <c r="L155" s="62">
        <f>SUMIFS('DATOS PEST12'!$E:$E,'DATOS PEST12'!$A:$A,INDICE!$C$13,'DATOS PEST12'!$D:$D,'6. RETA (No Seta) Prov-SECCION'!L$11,'DATOS PEST12'!$B:$B,'6. RETA (No Seta) Prov-SECCION'!$A155,'DATOS PEST12'!$F:$F,"R.E.AUTONOMOS (NO SETA)",'DATOS PEST12'!$C:$C,"UNION EUROPEA")</f>
        <v>158.26315789473685</v>
      </c>
      <c r="M155" s="62">
        <f>SUMIFS('DATOS PEST12'!$E:$E,'DATOS PEST12'!$A:$A,INDICE!$C$13,'DATOS PEST12'!$D:$D,'6. RETA (No Seta) Prov-SECCION'!M$11,'DATOS PEST12'!$B:$B,'6. RETA (No Seta) Prov-SECCION'!$A155,'DATOS PEST12'!$F:$F,"R.E.AUTONOMOS (NO SETA)",'DATOS PEST12'!$C:$C,"UNION EUROPEA")</f>
        <v>32.578947368421048</v>
      </c>
      <c r="N155" s="62">
        <f>SUMIFS('DATOS PEST12'!$E:$E,'DATOS PEST12'!$A:$A,INDICE!$C$13,'DATOS PEST12'!$D:$D,'6. RETA (No Seta) Prov-SECCION'!N$11,'DATOS PEST12'!$B:$B,'6. RETA (No Seta) Prov-SECCION'!$A155,'DATOS PEST12'!$F:$F,"R.E.AUTONOMOS (NO SETA)",'DATOS PEST12'!$C:$C,"UNION EUROPEA")</f>
        <v>6.0000000000000009</v>
      </c>
      <c r="O155" s="62">
        <f>SUMIFS('DATOS PEST12'!$E:$E,'DATOS PEST12'!$A:$A,INDICE!$C$13,'DATOS PEST12'!$D:$D,'6. RETA (No Seta) Prov-SECCION'!O$11,'DATOS PEST12'!$B:$B,'6. RETA (No Seta) Prov-SECCION'!$A155,'DATOS PEST12'!$F:$F,"R.E.AUTONOMOS (NO SETA)",'DATOS PEST12'!$C:$C,"UNION EUROPEA")</f>
        <v>11.000000000000005</v>
      </c>
      <c r="P155" s="62">
        <f>SUMIFS('DATOS PEST12'!$E:$E,'DATOS PEST12'!$A:$A,INDICE!$C$13,'DATOS PEST12'!$D:$D,'6. RETA (No Seta) Prov-SECCION'!P$11,'DATOS PEST12'!$B:$B,'6. RETA (No Seta) Prov-SECCION'!$A155,'DATOS PEST12'!$F:$F,"R.E.AUTONOMOS (NO SETA)",'DATOS PEST12'!$C:$C,"UNION EUROPEA")</f>
        <v>114.31578947368421</v>
      </c>
      <c r="Q155" s="62">
        <f>SUMIFS('DATOS PEST12'!$E:$E,'DATOS PEST12'!$A:$A,INDICE!$C$13,'DATOS PEST12'!$D:$D,'6. RETA (No Seta) Prov-SECCION'!Q$11,'DATOS PEST12'!$B:$B,'6. RETA (No Seta) Prov-SECCION'!$A155,'DATOS PEST12'!$F:$F,"R.E.AUTONOMOS (NO SETA)",'DATOS PEST12'!$C:$C,"UNION EUROPEA")</f>
        <v>100.63157894736842</v>
      </c>
      <c r="R155" s="62">
        <f>SUMIFS('DATOS PEST12'!$E:$E,'DATOS PEST12'!$A:$A,INDICE!$C$13,'DATOS PEST12'!$D:$D,'6. RETA (No Seta) Prov-SECCION'!R$11,'DATOS PEST12'!$B:$B,'6. RETA (No Seta) Prov-SECCION'!$A155,'DATOS PEST12'!$F:$F,"R.E.AUTONOMOS (NO SETA)",'DATOS PEST12'!$C:$C,"UNION EUROPEA")</f>
        <v>0.99999999999999956</v>
      </c>
      <c r="S155" s="62">
        <f>SUMIFS('DATOS PEST12'!$E:$E,'DATOS PEST12'!$A:$A,INDICE!$C$13,'DATOS PEST12'!$D:$D,'6. RETA (No Seta) Prov-SECCION'!S$11,'DATOS PEST12'!$B:$B,'6. RETA (No Seta) Prov-SECCION'!$A155,'DATOS PEST12'!$F:$F,"R.E.AUTONOMOS (NO SETA)",'DATOS PEST12'!$C:$C,"UNION EUROPEA")</f>
        <v>71.15789473684211</v>
      </c>
      <c r="T155" s="62">
        <f>SUMIFS('DATOS PEST12'!$E:$E,'DATOS PEST12'!$A:$A,INDICE!$C$13,'DATOS PEST12'!$D:$D,'6. RETA (No Seta) Prov-SECCION'!T$11,'DATOS PEST12'!$B:$B,'6. RETA (No Seta) Prov-SECCION'!$A155,'DATOS PEST12'!$F:$F,"R.E.AUTONOMOS (NO SETA)",'DATOS PEST12'!$C:$C,"UNION EUROPEA")</f>
        <v>63.000000000000028</v>
      </c>
      <c r="U155" s="62">
        <f>SUMIFS('DATOS PEST12'!$E:$E,'DATOS PEST12'!$A:$A,INDICE!$C$13,'DATOS PEST12'!$D:$D,'6. RETA (No Seta) Prov-SECCION'!U$11,'DATOS PEST12'!$B:$B,'6. RETA (No Seta) Prov-SECCION'!$A155,'DATOS PEST12'!$F:$F,"R.E.AUTONOMOS (NO SETA)",'DATOS PEST12'!$C:$C,"UNION EUROPEA")</f>
        <v>24.157894736842103</v>
      </c>
      <c r="V155" s="62">
        <f>SUMIFS('DATOS PEST12'!$E:$E,'DATOS PEST12'!$A:$A,INDICE!$C$13,'DATOS PEST12'!$D:$D,'6. RETA (No Seta) Prov-SECCION'!V$11,'DATOS PEST12'!$B:$B,'6. RETA (No Seta) Prov-SECCION'!$A155,'DATOS PEST12'!$F:$F,"R.E.AUTONOMOS (NO SETA)",'DATOS PEST12'!$C:$C,"UNION EUROPEA")</f>
        <v>59.052631578947384</v>
      </c>
      <c r="W155" s="62">
        <f>SUMIFS('DATOS PEST12'!$E:$E,'DATOS PEST12'!$A:$A,INDICE!$C$13,'DATOS PEST12'!$D:$D,'6. RETA (No Seta) Prov-SECCION'!W$11,'DATOS PEST12'!$B:$B,'6. RETA (No Seta) Prov-SECCION'!$A155,'DATOS PEST12'!$F:$F,"R.E.AUTONOMOS (NO SETA)",'DATOS PEST12'!$C:$C,"UNION EUROPEA")</f>
        <v>0</v>
      </c>
      <c r="X155" s="62">
        <f>SUMIFS('DATOS PEST12'!$E:$E,'DATOS PEST12'!$A:$A,INDICE!$C$13,'DATOS PEST12'!$D:$D,'6. RETA (No Seta) Prov-SECCION'!X$11,'DATOS PEST12'!$B:$B,'6. RETA (No Seta) Prov-SECCION'!$A155,'DATOS PEST12'!$F:$F,"R.E.AUTONOMOS (NO SETA)",'DATOS PEST12'!$C:$C,"UNION EUROPEA")</f>
        <v>0</v>
      </c>
      <c r="Y155" s="59">
        <f>SUMIFS('DATOS PEST12'!$E:$E,'DATOS PEST12'!$A:$A,INDICE!$C$13,'DATOS PEST12'!$D:$D,'6. RETA (No Seta) Prov-SECCION'!Y$11,'DATOS PEST12'!$B:$B,'6. RETA (No Seta) Prov-SECCION'!$A155,'DATOS PEST12'!$F:$F,"R.E.AUTONOMOS (NO SETA)",'DATOS PEST12'!$C:$C,"UNION EUROPEA")</f>
        <v>0</v>
      </c>
    </row>
    <row r="156" spans="1:25" ht="15.6" x14ac:dyDescent="0.3">
      <c r="A156" s="10">
        <v>48</v>
      </c>
      <c r="B156" s="11" t="s">
        <v>29</v>
      </c>
      <c r="C156" s="59">
        <f t="shared" si="55"/>
        <v>2248.7368421052629</v>
      </c>
      <c r="D156" s="60">
        <f>SUMIFS('DATOS PEST12'!$E:$E,'DATOS PEST12'!$A:$A,INDICE!$C$13,'DATOS PEST12'!$D:$D,'6. RETA (No Seta) Prov-SECCION'!D$11,'DATOS PEST12'!$B:$B,'6. RETA (No Seta) Prov-SECCION'!$A156,'DATOS PEST12'!$F:$F,"R.E.AUTONOMOS (NO SETA)",'DATOS PEST12'!$C:$C,"UNION EUROPEA")</f>
        <v>54.894736842105246</v>
      </c>
      <c r="E156" s="62">
        <f>SUMIFS('DATOS PEST12'!$E:$E,'DATOS PEST12'!$A:$A,INDICE!$C$13,'DATOS PEST12'!$D:$D,'6. RETA (No Seta) Prov-SECCION'!E$11,'DATOS PEST12'!$B:$B,'6. RETA (No Seta) Prov-SECCION'!$A156,'DATOS PEST12'!$F:$F,"R.E.AUTONOMOS (NO SETA)",'DATOS PEST12'!$C:$C,"UNION EUROPEA")</f>
        <v>0</v>
      </c>
      <c r="F156" s="62">
        <f>SUMIFS('DATOS PEST12'!$E:$E,'DATOS PEST12'!$A:$A,INDICE!$C$13,'DATOS PEST12'!$D:$D,'6. RETA (No Seta) Prov-SECCION'!F$11,'DATOS PEST12'!$B:$B,'6. RETA (No Seta) Prov-SECCION'!$A156,'DATOS PEST12'!$F:$F,"R.E.AUTONOMOS (NO SETA)",'DATOS PEST12'!$C:$C,"UNION EUROPEA")</f>
        <v>86</v>
      </c>
      <c r="G156" s="62">
        <f>SUMIFS('DATOS PEST12'!$E:$E,'DATOS PEST12'!$A:$A,INDICE!$C$13,'DATOS PEST12'!$D:$D,'6. RETA (No Seta) Prov-SECCION'!G$11,'DATOS PEST12'!$B:$B,'6. RETA (No Seta) Prov-SECCION'!$A156,'DATOS PEST12'!$F:$F,"R.E.AUTONOMOS (NO SETA)",'DATOS PEST12'!$C:$C,"UNION EUROPEA")</f>
        <v>0</v>
      </c>
      <c r="H156" s="62">
        <f>SUMIFS('DATOS PEST12'!$E:$E,'DATOS PEST12'!$A:$A,INDICE!$C$13,'DATOS PEST12'!$D:$D,'6. RETA (No Seta) Prov-SECCION'!H$11,'DATOS PEST12'!$B:$B,'6. RETA (No Seta) Prov-SECCION'!$A156,'DATOS PEST12'!$F:$F,"R.E.AUTONOMOS (NO SETA)",'DATOS PEST12'!$C:$C,"UNION EUROPEA")</f>
        <v>1.9999999999999991</v>
      </c>
      <c r="I156" s="62">
        <f>SUMIFS('DATOS PEST12'!$E:$E,'DATOS PEST12'!$A:$A,INDICE!$C$13,'DATOS PEST12'!$D:$D,'6. RETA (No Seta) Prov-SECCION'!I$11,'DATOS PEST12'!$B:$B,'6. RETA (No Seta) Prov-SECCION'!$A156,'DATOS PEST12'!$F:$F,"R.E.AUTONOMOS (NO SETA)",'DATOS PEST12'!$C:$C,"UNION EUROPEA")</f>
        <v>1081.2105263157894</v>
      </c>
      <c r="J156" s="62">
        <f>SUMIFS('DATOS PEST12'!$E:$E,'DATOS PEST12'!$A:$A,INDICE!$C$13,'DATOS PEST12'!$D:$D,'6. RETA (No Seta) Prov-SECCION'!J$11,'DATOS PEST12'!$B:$B,'6. RETA (No Seta) Prov-SECCION'!$A156,'DATOS PEST12'!$F:$F,"R.E.AUTONOMOS (NO SETA)",'DATOS PEST12'!$C:$C,"UNION EUROPEA")</f>
        <v>267.47368421052636</v>
      </c>
      <c r="K156" s="62">
        <f>SUMIFS('DATOS PEST12'!$E:$E,'DATOS PEST12'!$A:$A,INDICE!$C$13,'DATOS PEST12'!$D:$D,'6. RETA (No Seta) Prov-SECCION'!K$11,'DATOS PEST12'!$B:$B,'6. RETA (No Seta) Prov-SECCION'!$A156,'DATOS PEST12'!$F:$F,"R.E.AUTONOMOS (NO SETA)",'DATOS PEST12'!$C:$C,"UNION EUROPEA")</f>
        <v>73.473684210526287</v>
      </c>
      <c r="L156" s="62">
        <f>SUMIFS('DATOS PEST12'!$E:$E,'DATOS PEST12'!$A:$A,INDICE!$C$13,'DATOS PEST12'!$D:$D,'6. RETA (No Seta) Prov-SECCION'!L$11,'DATOS PEST12'!$B:$B,'6. RETA (No Seta) Prov-SECCION'!$A156,'DATOS PEST12'!$F:$F,"R.E.AUTONOMOS (NO SETA)",'DATOS PEST12'!$C:$C,"UNION EUROPEA")</f>
        <v>232.3157894736843</v>
      </c>
      <c r="M156" s="62">
        <f>SUMIFS('DATOS PEST12'!$E:$E,'DATOS PEST12'!$A:$A,INDICE!$C$13,'DATOS PEST12'!$D:$D,'6. RETA (No Seta) Prov-SECCION'!M$11,'DATOS PEST12'!$B:$B,'6. RETA (No Seta) Prov-SECCION'!$A156,'DATOS PEST12'!$F:$F,"R.E.AUTONOMOS (NO SETA)",'DATOS PEST12'!$C:$C,"UNION EUROPEA")</f>
        <v>43</v>
      </c>
      <c r="N156" s="62">
        <f>SUMIFS('DATOS PEST12'!$E:$E,'DATOS PEST12'!$A:$A,INDICE!$C$13,'DATOS PEST12'!$D:$D,'6. RETA (No Seta) Prov-SECCION'!N$11,'DATOS PEST12'!$B:$B,'6. RETA (No Seta) Prov-SECCION'!$A156,'DATOS PEST12'!$F:$F,"R.E.AUTONOMOS (NO SETA)",'DATOS PEST12'!$C:$C,"UNION EUROPEA")</f>
        <v>6.9999999999999973</v>
      </c>
      <c r="O156" s="62">
        <f>SUMIFS('DATOS PEST12'!$E:$E,'DATOS PEST12'!$A:$A,INDICE!$C$13,'DATOS PEST12'!$D:$D,'6. RETA (No Seta) Prov-SECCION'!O$11,'DATOS PEST12'!$B:$B,'6. RETA (No Seta) Prov-SECCION'!$A156,'DATOS PEST12'!$F:$F,"R.E.AUTONOMOS (NO SETA)",'DATOS PEST12'!$C:$C,"UNION EUROPEA")</f>
        <v>10.000000000000002</v>
      </c>
      <c r="P156" s="62">
        <f>SUMIFS('DATOS PEST12'!$E:$E,'DATOS PEST12'!$A:$A,INDICE!$C$13,'DATOS PEST12'!$D:$D,'6. RETA (No Seta) Prov-SECCION'!P$11,'DATOS PEST12'!$B:$B,'6. RETA (No Seta) Prov-SECCION'!$A156,'DATOS PEST12'!$F:$F,"R.E.AUTONOMOS (NO SETA)",'DATOS PEST12'!$C:$C,"UNION EUROPEA")</f>
        <v>120.89473684210523</v>
      </c>
      <c r="Q156" s="62">
        <f>SUMIFS('DATOS PEST12'!$E:$E,'DATOS PEST12'!$A:$A,INDICE!$C$13,'DATOS PEST12'!$D:$D,'6. RETA (No Seta) Prov-SECCION'!Q$11,'DATOS PEST12'!$B:$B,'6. RETA (No Seta) Prov-SECCION'!$A156,'DATOS PEST12'!$F:$F,"R.E.AUTONOMOS (NO SETA)",'DATOS PEST12'!$C:$C,"UNION EUROPEA")</f>
        <v>63.052631578947391</v>
      </c>
      <c r="R156" s="62">
        <f>SUMIFS('DATOS PEST12'!$E:$E,'DATOS PEST12'!$A:$A,INDICE!$C$13,'DATOS PEST12'!$D:$D,'6. RETA (No Seta) Prov-SECCION'!R$11,'DATOS PEST12'!$B:$B,'6. RETA (No Seta) Prov-SECCION'!$A156,'DATOS PEST12'!$F:$F,"R.E.AUTONOMOS (NO SETA)",'DATOS PEST12'!$C:$C,"UNION EUROPEA")</f>
        <v>0.99999999999999956</v>
      </c>
      <c r="S156" s="62">
        <f>SUMIFS('DATOS PEST12'!$E:$E,'DATOS PEST12'!$A:$A,INDICE!$C$13,'DATOS PEST12'!$D:$D,'6. RETA (No Seta) Prov-SECCION'!S$11,'DATOS PEST12'!$B:$B,'6. RETA (No Seta) Prov-SECCION'!$A156,'DATOS PEST12'!$F:$F,"R.E.AUTONOMOS (NO SETA)",'DATOS PEST12'!$C:$C,"UNION EUROPEA")</f>
        <v>83.263157894736807</v>
      </c>
      <c r="T156" s="62">
        <f>SUMIFS('DATOS PEST12'!$E:$E,'DATOS PEST12'!$A:$A,INDICE!$C$13,'DATOS PEST12'!$D:$D,'6. RETA (No Seta) Prov-SECCION'!T$11,'DATOS PEST12'!$B:$B,'6. RETA (No Seta) Prov-SECCION'!$A156,'DATOS PEST12'!$F:$F,"R.E.AUTONOMOS (NO SETA)",'DATOS PEST12'!$C:$C,"UNION EUROPEA")</f>
        <v>31.526315789473681</v>
      </c>
      <c r="U156" s="62">
        <f>SUMIFS('DATOS PEST12'!$E:$E,'DATOS PEST12'!$A:$A,INDICE!$C$13,'DATOS PEST12'!$D:$D,'6. RETA (No Seta) Prov-SECCION'!U$11,'DATOS PEST12'!$B:$B,'6. RETA (No Seta) Prov-SECCION'!$A156,'DATOS PEST12'!$F:$F,"R.E.AUTONOMOS (NO SETA)",'DATOS PEST12'!$C:$C,"UNION EUROPEA")</f>
        <v>28.210526315789473</v>
      </c>
      <c r="V156" s="62">
        <f>SUMIFS('DATOS PEST12'!$E:$E,'DATOS PEST12'!$A:$A,INDICE!$C$13,'DATOS PEST12'!$D:$D,'6. RETA (No Seta) Prov-SECCION'!V$11,'DATOS PEST12'!$B:$B,'6. RETA (No Seta) Prov-SECCION'!$A156,'DATOS PEST12'!$F:$F,"R.E.AUTONOMOS (NO SETA)",'DATOS PEST12'!$C:$C,"UNION EUROPEA")</f>
        <v>62.421052631578938</v>
      </c>
      <c r="W156" s="62">
        <f>SUMIFS('DATOS PEST12'!$E:$E,'DATOS PEST12'!$A:$A,INDICE!$C$13,'DATOS PEST12'!$D:$D,'6. RETA (No Seta) Prov-SECCION'!W$11,'DATOS PEST12'!$B:$B,'6. RETA (No Seta) Prov-SECCION'!$A156,'DATOS PEST12'!$F:$F,"R.E.AUTONOMOS (NO SETA)",'DATOS PEST12'!$C:$C,"UNION EUROPEA")</f>
        <v>0.99999999999999956</v>
      </c>
      <c r="X156" s="62">
        <f>SUMIFS('DATOS PEST12'!$E:$E,'DATOS PEST12'!$A:$A,INDICE!$C$13,'DATOS PEST12'!$D:$D,'6. RETA (No Seta) Prov-SECCION'!X$11,'DATOS PEST12'!$B:$B,'6. RETA (No Seta) Prov-SECCION'!$A156,'DATOS PEST12'!$F:$F,"R.E.AUTONOMOS (NO SETA)",'DATOS PEST12'!$C:$C,"UNION EUROPEA")</f>
        <v>0</v>
      </c>
      <c r="Y156" s="59">
        <f>SUMIFS('DATOS PEST12'!$E:$E,'DATOS PEST12'!$A:$A,INDICE!$C$13,'DATOS PEST12'!$D:$D,'6. RETA (No Seta) Prov-SECCION'!Y$11,'DATOS PEST12'!$B:$B,'6. RETA (No Seta) Prov-SECCION'!$A156,'DATOS PEST12'!$F:$F,"R.E.AUTONOMOS (NO SETA)",'DATOS PEST12'!$C:$C,"UNION EUROPEA")</f>
        <v>0</v>
      </c>
    </row>
    <row r="157" spans="1:25" ht="15.6" x14ac:dyDescent="0.3">
      <c r="A157" s="238" t="s">
        <v>46</v>
      </c>
      <c r="B157" s="239"/>
      <c r="C157" s="66">
        <f t="shared" ref="C157:Y157" si="56">C158</f>
        <v>1145.526315789474</v>
      </c>
      <c r="D157" s="64">
        <f t="shared" si="56"/>
        <v>29.999999999999993</v>
      </c>
      <c r="E157" s="67">
        <f t="shared" si="56"/>
        <v>0.99999999999999956</v>
      </c>
      <c r="F157" s="67">
        <f t="shared" si="56"/>
        <v>31</v>
      </c>
      <c r="G157" s="67">
        <f t="shared" si="56"/>
        <v>0</v>
      </c>
      <c r="H157" s="67">
        <f t="shared" si="56"/>
        <v>0.99999999999999956</v>
      </c>
      <c r="I157" s="67">
        <f t="shared" si="56"/>
        <v>384.15789473684214</v>
      </c>
      <c r="J157" s="67">
        <f t="shared" si="56"/>
        <v>156.68421052631587</v>
      </c>
      <c r="K157" s="67">
        <f t="shared" si="56"/>
        <v>138.52631578947367</v>
      </c>
      <c r="L157" s="67">
        <f t="shared" si="56"/>
        <v>225.99999999999997</v>
      </c>
      <c r="M157" s="67">
        <f t="shared" si="56"/>
        <v>8.8421052631578956</v>
      </c>
      <c r="N157" s="67">
        <f t="shared" si="56"/>
        <v>6.0000000000000009</v>
      </c>
      <c r="O157" s="67">
        <f t="shared" si="56"/>
        <v>5.0000000000000009</v>
      </c>
      <c r="P157" s="67">
        <f t="shared" si="56"/>
        <v>14.999999999999996</v>
      </c>
      <c r="Q157" s="67">
        <f t="shared" si="56"/>
        <v>40.21052631578948</v>
      </c>
      <c r="R157" s="67">
        <f t="shared" si="56"/>
        <v>0</v>
      </c>
      <c r="S157" s="67">
        <f t="shared" si="56"/>
        <v>27.999999999999989</v>
      </c>
      <c r="T157" s="67">
        <f t="shared" si="56"/>
        <v>6.9999999999999973</v>
      </c>
      <c r="U157" s="67">
        <f t="shared" si="56"/>
        <v>14.684210526315786</v>
      </c>
      <c r="V157" s="67">
        <f t="shared" si="56"/>
        <v>52.421052631578952</v>
      </c>
      <c r="W157" s="67">
        <f t="shared" si="56"/>
        <v>0</v>
      </c>
      <c r="X157" s="67">
        <f t="shared" si="56"/>
        <v>0</v>
      </c>
      <c r="Y157" s="66">
        <f t="shared" si="56"/>
        <v>0</v>
      </c>
    </row>
    <row r="158" spans="1:25" ht="15.6" x14ac:dyDescent="0.3">
      <c r="A158" s="14">
        <v>26</v>
      </c>
      <c r="B158" s="15" t="s">
        <v>71</v>
      </c>
      <c r="C158" s="59">
        <f t="shared" ref="C158:C160" si="57">SUM(D158:Y158)</f>
        <v>1145.526315789474</v>
      </c>
      <c r="D158" s="60">
        <f>SUMIFS('DATOS PEST12'!$E:$E,'DATOS PEST12'!$A:$A,INDICE!$C$13,'DATOS PEST12'!$D:$D,'6. RETA (No Seta) Prov-SECCION'!D$11,'DATOS PEST12'!$B:$B,'6. RETA (No Seta) Prov-SECCION'!$A158,'DATOS PEST12'!$F:$F,"R.E.AUTONOMOS (NO SETA)",'DATOS PEST12'!$C:$C,"UNION EUROPEA")</f>
        <v>29.999999999999993</v>
      </c>
      <c r="E158" s="62">
        <f>SUMIFS('DATOS PEST12'!$E:$E,'DATOS PEST12'!$A:$A,INDICE!$C$13,'DATOS PEST12'!$D:$D,'6. RETA (No Seta) Prov-SECCION'!E$11,'DATOS PEST12'!$B:$B,'6. RETA (No Seta) Prov-SECCION'!$A158,'DATOS PEST12'!$F:$F,"R.E.AUTONOMOS (NO SETA)",'DATOS PEST12'!$C:$C,"UNION EUROPEA")</f>
        <v>0.99999999999999956</v>
      </c>
      <c r="F158" s="62">
        <f>SUMIFS('DATOS PEST12'!$E:$E,'DATOS PEST12'!$A:$A,INDICE!$C$13,'DATOS PEST12'!$D:$D,'6. RETA (No Seta) Prov-SECCION'!F$11,'DATOS PEST12'!$B:$B,'6. RETA (No Seta) Prov-SECCION'!$A158,'DATOS PEST12'!$F:$F,"R.E.AUTONOMOS (NO SETA)",'DATOS PEST12'!$C:$C,"UNION EUROPEA")</f>
        <v>31</v>
      </c>
      <c r="G158" s="62">
        <f>SUMIFS('DATOS PEST12'!$E:$E,'DATOS PEST12'!$A:$A,INDICE!$C$13,'DATOS PEST12'!$D:$D,'6. RETA (No Seta) Prov-SECCION'!G$11,'DATOS PEST12'!$B:$B,'6. RETA (No Seta) Prov-SECCION'!$A158,'DATOS PEST12'!$F:$F,"R.E.AUTONOMOS (NO SETA)",'DATOS PEST12'!$C:$C,"UNION EUROPEA")</f>
        <v>0</v>
      </c>
      <c r="H158" s="62">
        <f>SUMIFS('DATOS PEST12'!$E:$E,'DATOS PEST12'!$A:$A,INDICE!$C$13,'DATOS PEST12'!$D:$D,'6. RETA (No Seta) Prov-SECCION'!H$11,'DATOS PEST12'!$B:$B,'6. RETA (No Seta) Prov-SECCION'!$A158,'DATOS PEST12'!$F:$F,"R.E.AUTONOMOS (NO SETA)",'DATOS PEST12'!$C:$C,"UNION EUROPEA")</f>
        <v>0.99999999999999956</v>
      </c>
      <c r="I158" s="62">
        <f>SUMIFS('DATOS PEST12'!$E:$E,'DATOS PEST12'!$A:$A,INDICE!$C$13,'DATOS PEST12'!$D:$D,'6. RETA (No Seta) Prov-SECCION'!I$11,'DATOS PEST12'!$B:$B,'6. RETA (No Seta) Prov-SECCION'!$A158,'DATOS PEST12'!$F:$F,"R.E.AUTONOMOS (NO SETA)",'DATOS PEST12'!$C:$C,"UNION EUROPEA")</f>
        <v>384.15789473684214</v>
      </c>
      <c r="J158" s="62">
        <f>SUMIFS('DATOS PEST12'!$E:$E,'DATOS PEST12'!$A:$A,INDICE!$C$13,'DATOS PEST12'!$D:$D,'6. RETA (No Seta) Prov-SECCION'!J$11,'DATOS PEST12'!$B:$B,'6. RETA (No Seta) Prov-SECCION'!$A158,'DATOS PEST12'!$F:$F,"R.E.AUTONOMOS (NO SETA)",'DATOS PEST12'!$C:$C,"UNION EUROPEA")</f>
        <v>156.68421052631587</v>
      </c>
      <c r="K158" s="62">
        <f>SUMIFS('DATOS PEST12'!$E:$E,'DATOS PEST12'!$A:$A,INDICE!$C$13,'DATOS PEST12'!$D:$D,'6. RETA (No Seta) Prov-SECCION'!K$11,'DATOS PEST12'!$B:$B,'6. RETA (No Seta) Prov-SECCION'!$A158,'DATOS PEST12'!$F:$F,"R.E.AUTONOMOS (NO SETA)",'DATOS PEST12'!$C:$C,"UNION EUROPEA")</f>
        <v>138.52631578947367</v>
      </c>
      <c r="L158" s="62">
        <f>SUMIFS('DATOS PEST12'!$E:$E,'DATOS PEST12'!$A:$A,INDICE!$C$13,'DATOS PEST12'!$D:$D,'6. RETA (No Seta) Prov-SECCION'!L$11,'DATOS PEST12'!$B:$B,'6. RETA (No Seta) Prov-SECCION'!$A158,'DATOS PEST12'!$F:$F,"R.E.AUTONOMOS (NO SETA)",'DATOS PEST12'!$C:$C,"UNION EUROPEA")</f>
        <v>225.99999999999997</v>
      </c>
      <c r="M158" s="62">
        <f>SUMIFS('DATOS PEST12'!$E:$E,'DATOS PEST12'!$A:$A,INDICE!$C$13,'DATOS PEST12'!$D:$D,'6. RETA (No Seta) Prov-SECCION'!M$11,'DATOS PEST12'!$B:$B,'6. RETA (No Seta) Prov-SECCION'!$A158,'DATOS PEST12'!$F:$F,"R.E.AUTONOMOS (NO SETA)",'DATOS PEST12'!$C:$C,"UNION EUROPEA")</f>
        <v>8.8421052631578956</v>
      </c>
      <c r="N158" s="62">
        <f>SUMIFS('DATOS PEST12'!$E:$E,'DATOS PEST12'!$A:$A,INDICE!$C$13,'DATOS PEST12'!$D:$D,'6. RETA (No Seta) Prov-SECCION'!N$11,'DATOS PEST12'!$B:$B,'6. RETA (No Seta) Prov-SECCION'!$A158,'DATOS PEST12'!$F:$F,"R.E.AUTONOMOS (NO SETA)",'DATOS PEST12'!$C:$C,"UNION EUROPEA")</f>
        <v>6.0000000000000009</v>
      </c>
      <c r="O158" s="62">
        <f>SUMIFS('DATOS PEST12'!$E:$E,'DATOS PEST12'!$A:$A,INDICE!$C$13,'DATOS PEST12'!$D:$D,'6. RETA (No Seta) Prov-SECCION'!O$11,'DATOS PEST12'!$B:$B,'6. RETA (No Seta) Prov-SECCION'!$A158,'DATOS PEST12'!$F:$F,"R.E.AUTONOMOS (NO SETA)",'DATOS PEST12'!$C:$C,"UNION EUROPEA")</f>
        <v>5.0000000000000009</v>
      </c>
      <c r="P158" s="62">
        <f>SUMIFS('DATOS PEST12'!$E:$E,'DATOS PEST12'!$A:$A,INDICE!$C$13,'DATOS PEST12'!$D:$D,'6. RETA (No Seta) Prov-SECCION'!P$11,'DATOS PEST12'!$B:$B,'6. RETA (No Seta) Prov-SECCION'!$A158,'DATOS PEST12'!$F:$F,"R.E.AUTONOMOS (NO SETA)",'DATOS PEST12'!$C:$C,"UNION EUROPEA")</f>
        <v>14.999999999999996</v>
      </c>
      <c r="Q158" s="62">
        <f>SUMIFS('DATOS PEST12'!$E:$E,'DATOS PEST12'!$A:$A,INDICE!$C$13,'DATOS PEST12'!$D:$D,'6. RETA (No Seta) Prov-SECCION'!Q$11,'DATOS PEST12'!$B:$B,'6. RETA (No Seta) Prov-SECCION'!$A158,'DATOS PEST12'!$F:$F,"R.E.AUTONOMOS (NO SETA)",'DATOS PEST12'!$C:$C,"UNION EUROPEA")</f>
        <v>40.21052631578948</v>
      </c>
      <c r="R158" s="62">
        <f>SUMIFS('DATOS PEST12'!$E:$E,'DATOS PEST12'!$A:$A,INDICE!$C$13,'DATOS PEST12'!$D:$D,'6. RETA (No Seta) Prov-SECCION'!R$11,'DATOS PEST12'!$B:$B,'6. RETA (No Seta) Prov-SECCION'!$A158,'DATOS PEST12'!$F:$F,"R.E.AUTONOMOS (NO SETA)",'DATOS PEST12'!$C:$C,"UNION EUROPEA")</f>
        <v>0</v>
      </c>
      <c r="S158" s="62">
        <f>SUMIFS('DATOS PEST12'!$E:$E,'DATOS PEST12'!$A:$A,INDICE!$C$13,'DATOS PEST12'!$D:$D,'6. RETA (No Seta) Prov-SECCION'!S$11,'DATOS PEST12'!$B:$B,'6. RETA (No Seta) Prov-SECCION'!$A158,'DATOS PEST12'!$F:$F,"R.E.AUTONOMOS (NO SETA)",'DATOS PEST12'!$C:$C,"UNION EUROPEA")</f>
        <v>27.999999999999989</v>
      </c>
      <c r="T158" s="62">
        <f>SUMIFS('DATOS PEST12'!$E:$E,'DATOS PEST12'!$A:$A,INDICE!$C$13,'DATOS PEST12'!$D:$D,'6. RETA (No Seta) Prov-SECCION'!T$11,'DATOS PEST12'!$B:$B,'6. RETA (No Seta) Prov-SECCION'!$A158,'DATOS PEST12'!$F:$F,"R.E.AUTONOMOS (NO SETA)",'DATOS PEST12'!$C:$C,"UNION EUROPEA")</f>
        <v>6.9999999999999973</v>
      </c>
      <c r="U158" s="62">
        <f>SUMIFS('DATOS PEST12'!$E:$E,'DATOS PEST12'!$A:$A,INDICE!$C$13,'DATOS PEST12'!$D:$D,'6. RETA (No Seta) Prov-SECCION'!U$11,'DATOS PEST12'!$B:$B,'6. RETA (No Seta) Prov-SECCION'!$A158,'DATOS PEST12'!$F:$F,"R.E.AUTONOMOS (NO SETA)",'DATOS PEST12'!$C:$C,"UNION EUROPEA")</f>
        <v>14.684210526315786</v>
      </c>
      <c r="V158" s="62">
        <f>SUMIFS('DATOS PEST12'!$E:$E,'DATOS PEST12'!$A:$A,INDICE!$C$13,'DATOS PEST12'!$D:$D,'6. RETA (No Seta) Prov-SECCION'!V$11,'DATOS PEST12'!$B:$B,'6. RETA (No Seta) Prov-SECCION'!$A158,'DATOS PEST12'!$F:$F,"R.E.AUTONOMOS (NO SETA)",'DATOS PEST12'!$C:$C,"UNION EUROPEA")</f>
        <v>52.421052631578952</v>
      </c>
      <c r="W158" s="62">
        <f>SUMIFS('DATOS PEST12'!$E:$E,'DATOS PEST12'!$A:$A,INDICE!$C$13,'DATOS PEST12'!$D:$D,'6. RETA (No Seta) Prov-SECCION'!W$11,'DATOS PEST12'!$B:$B,'6. RETA (No Seta) Prov-SECCION'!$A158,'DATOS PEST12'!$F:$F,"R.E.AUTONOMOS (NO SETA)",'DATOS PEST12'!$C:$C,"UNION EUROPEA")</f>
        <v>0</v>
      </c>
      <c r="X158" s="62">
        <f>SUMIFS('DATOS PEST12'!$E:$E,'DATOS PEST12'!$A:$A,INDICE!$C$13,'DATOS PEST12'!$D:$D,'6. RETA (No Seta) Prov-SECCION'!X$11,'DATOS PEST12'!$B:$B,'6. RETA (No Seta) Prov-SECCION'!$A158,'DATOS PEST12'!$F:$F,"R.E.AUTONOMOS (NO SETA)",'DATOS PEST12'!$C:$C,"UNION EUROPEA")</f>
        <v>0</v>
      </c>
      <c r="Y158" s="59">
        <f>SUMIFS('DATOS PEST12'!$E:$E,'DATOS PEST12'!$A:$A,INDICE!$C$13,'DATOS PEST12'!$D:$D,'6. RETA (No Seta) Prov-SECCION'!Y$11,'DATOS PEST12'!$B:$B,'6. RETA (No Seta) Prov-SECCION'!$A158,'DATOS PEST12'!$F:$F,"R.E.AUTONOMOS (NO SETA)",'DATOS PEST12'!$C:$C,"UNION EUROPEA")</f>
        <v>0</v>
      </c>
    </row>
    <row r="159" spans="1:25" ht="15.6" x14ac:dyDescent="0.3">
      <c r="A159" s="19">
        <v>51</v>
      </c>
      <c r="B159" s="20" t="s">
        <v>32</v>
      </c>
      <c r="C159" s="66">
        <f t="shared" si="57"/>
        <v>22.421052631578945</v>
      </c>
      <c r="D159" s="64">
        <f>SUMIFS('DATOS PEST12'!$E:$E,'DATOS PEST12'!$A:$A,INDICE!$C$13,'DATOS PEST12'!$D:$D,'6. RETA (No Seta) Prov-SECCION'!D$11,'DATOS PEST12'!$B:$B,'6. RETA (No Seta) Prov-SECCION'!$A159,'DATOS PEST12'!$F:$F,"R.E.AUTONOMOS (NO SETA)",'DATOS PEST12'!$C:$C,"UNION EUROPEA")</f>
        <v>0</v>
      </c>
      <c r="E159" s="67">
        <f>SUMIFS('DATOS PEST12'!$E:$E,'DATOS PEST12'!$A:$A,INDICE!$C$13,'DATOS PEST12'!$D:$D,'6. RETA (No Seta) Prov-SECCION'!E$11,'DATOS PEST12'!$B:$B,'6. RETA (No Seta) Prov-SECCION'!$A159,'DATOS PEST12'!$F:$F,"R.E.AUTONOMOS (NO SETA)",'DATOS PEST12'!$C:$C,"UNION EUROPEA")</f>
        <v>0</v>
      </c>
      <c r="F159" s="67">
        <f>SUMIFS('DATOS PEST12'!$E:$E,'DATOS PEST12'!$A:$A,INDICE!$C$13,'DATOS PEST12'!$D:$D,'6. RETA (No Seta) Prov-SECCION'!F$11,'DATOS PEST12'!$B:$B,'6. RETA (No Seta) Prov-SECCION'!$A159,'DATOS PEST12'!$F:$F,"R.E.AUTONOMOS (NO SETA)",'DATOS PEST12'!$C:$C,"UNION EUROPEA")</f>
        <v>0.99999999999999956</v>
      </c>
      <c r="G159" s="67">
        <f>SUMIFS('DATOS PEST12'!$E:$E,'DATOS PEST12'!$A:$A,INDICE!$C$13,'DATOS PEST12'!$D:$D,'6. RETA (No Seta) Prov-SECCION'!G$11,'DATOS PEST12'!$B:$B,'6. RETA (No Seta) Prov-SECCION'!$A159,'DATOS PEST12'!$F:$F,"R.E.AUTONOMOS (NO SETA)",'DATOS PEST12'!$C:$C,"UNION EUROPEA")</f>
        <v>0</v>
      </c>
      <c r="H159" s="67">
        <f>SUMIFS('DATOS PEST12'!$E:$E,'DATOS PEST12'!$A:$A,INDICE!$C$13,'DATOS PEST12'!$D:$D,'6. RETA (No Seta) Prov-SECCION'!H$11,'DATOS PEST12'!$B:$B,'6. RETA (No Seta) Prov-SECCION'!$A159,'DATOS PEST12'!$F:$F,"R.E.AUTONOMOS (NO SETA)",'DATOS PEST12'!$C:$C,"UNION EUROPEA")</f>
        <v>0</v>
      </c>
      <c r="I159" s="67">
        <f>SUMIFS('DATOS PEST12'!$E:$E,'DATOS PEST12'!$A:$A,INDICE!$C$13,'DATOS PEST12'!$D:$D,'6. RETA (No Seta) Prov-SECCION'!I$11,'DATOS PEST12'!$B:$B,'6. RETA (No Seta) Prov-SECCION'!$A159,'DATOS PEST12'!$F:$F,"R.E.AUTONOMOS (NO SETA)",'DATOS PEST12'!$C:$C,"UNION EUROPEA")</f>
        <v>0</v>
      </c>
      <c r="J159" s="67">
        <f>SUMIFS('DATOS PEST12'!$E:$E,'DATOS PEST12'!$A:$A,INDICE!$C$13,'DATOS PEST12'!$D:$D,'6. RETA (No Seta) Prov-SECCION'!J$11,'DATOS PEST12'!$B:$B,'6. RETA (No Seta) Prov-SECCION'!$A159,'DATOS PEST12'!$F:$F,"R.E.AUTONOMOS (NO SETA)",'DATOS PEST12'!$C:$C,"UNION EUROPEA")</f>
        <v>6.9999999999999973</v>
      </c>
      <c r="K159" s="67">
        <f>SUMIFS('DATOS PEST12'!$E:$E,'DATOS PEST12'!$A:$A,INDICE!$C$13,'DATOS PEST12'!$D:$D,'6. RETA (No Seta) Prov-SECCION'!K$11,'DATOS PEST12'!$B:$B,'6. RETA (No Seta) Prov-SECCION'!$A159,'DATOS PEST12'!$F:$F,"R.E.AUTONOMOS (NO SETA)",'DATOS PEST12'!$C:$C,"UNION EUROPEA")</f>
        <v>0.99999999999999956</v>
      </c>
      <c r="L159" s="67">
        <f>SUMIFS('DATOS PEST12'!$E:$E,'DATOS PEST12'!$A:$A,INDICE!$C$13,'DATOS PEST12'!$D:$D,'6. RETA (No Seta) Prov-SECCION'!L$11,'DATOS PEST12'!$B:$B,'6. RETA (No Seta) Prov-SECCION'!$A159,'DATOS PEST12'!$F:$F,"R.E.AUTONOMOS (NO SETA)",'DATOS PEST12'!$C:$C,"UNION EUROPEA")</f>
        <v>3.0000000000000004</v>
      </c>
      <c r="M159" s="67">
        <f>SUMIFS('DATOS PEST12'!$E:$E,'DATOS PEST12'!$A:$A,INDICE!$C$13,'DATOS PEST12'!$D:$D,'6. RETA (No Seta) Prov-SECCION'!M$11,'DATOS PEST12'!$B:$B,'6. RETA (No Seta) Prov-SECCION'!$A159,'DATOS PEST12'!$F:$F,"R.E.AUTONOMOS (NO SETA)",'DATOS PEST12'!$C:$C,"UNION EUROPEA")</f>
        <v>1.9999999999999991</v>
      </c>
      <c r="N159" s="67">
        <f>SUMIFS('DATOS PEST12'!$E:$E,'DATOS PEST12'!$A:$A,INDICE!$C$13,'DATOS PEST12'!$D:$D,'6. RETA (No Seta) Prov-SECCION'!N$11,'DATOS PEST12'!$B:$B,'6. RETA (No Seta) Prov-SECCION'!$A159,'DATOS PEST12'!$F:$F,"R.E.AUTONOMOS (NO SETA)",'DATOS PEST12'!$C:$C,"UNION EUROPEA")</f>
        <v>0</v>
      </c>
      <c r="O159" s="67">
        <f>SUMIFS('DATOS PEST12'!$E:$E,'DATOS PEST12'!$A:$A,INDICE!$C$13,'DATOS PEST12'!$D:$D,'6. RETA (No Seta) Prov-SECCION'!O$11,'DATOS PEST12'!$B:$B,'6. RETA (No Seta) Prov-SECCION'!$A159,'DATOS PEST12'!$F:$F,"R.E.AUTONOMOS (NO SETA)",'DATOS PEST12'!$C:$C,"UNION EUROPEA")</f>
        <v>0.99999999999999956</v>
      </c>
      <c r="P159" s="67">
        <f>SUMIFS('DATOS PEST12'!$E:$E,'DATOS PEST12'!$A:$A,INDICE!$C$13,'DATOS PEST12'!$D:$D,'6. RETA (No Seta) Prov-SECCION'!P$11,'DATOS PEST12'!$B:$B,'6. RETA (No Seta) Prov-SECCION'!$A159,'DATOS PEST12'!$F:$F,"R.E.AUTONOMOS (NO SETA)",'DATOS PEST12'!$C:$C,"UNION EUROPEA")</f>
        <v>1.4210526315789469</v>
      </c>
      <c r="Q159" s="67">
        <f>SUMIFS('DATOS PEST12'!$E:$E,'DATOS PEST12'!$A:$A,INDICE!$C$13,'DATOS PEST12'!$D:$D,'6. RETA (No Seta) Prov-SECCION'!Q$11,'DATOS PEST12'!$B:$B,'6. RETA (No Seta) Prov-SECCION'!$A159,'DATOS PEST12'!$F:$F,"R.E.AUTONOMOS (NO SETA)",'DATOS PEST12'!$C:$C,"UNION EUROPEA")</f>
        <v>1.9999999999999991</v>
      </c>
      <c r="R159" s="67">
        <f>SUMIFS('DATOS PEST12'!$E:$E,'DATOS PEST12'!$A:$A,INDICE!$C$13,'DATOS PEST12'!$D:$D,'6. RETA (No Seta) Prov-SECCION'!R$11,'DATOS PEST12'!$B:$B,'6. RETA (No Seta) Prov-SECCION'!$A159,'DATOS PEST12'!$F:$F,"R.E.AUTONOMOS (NO SETA)",'DATOS PEST12'!$C:$C,"UNION EUROPEA")</f>
        <v>0</v>
      </c>
      <c r="S159" s="67">
        <f>SUMIFS('DATOS PEST12'!$E:$E,'DATOS PEST12'!$A:$A,INDICE!$C$13,'DATOS PEST12'!$D:$D,'6. RETA (No Seta) Prov-SECCION'!S$11,'DATOS PEST12'!$B:$B,'6. RETA (No Seta) Prov-SECCION'!$A159,'DATOS PEST12'!$F:$F,"R.E.AUTONOMOS (NO SETA)",'DATOS PEST12'!$C:$C,"UNION EUROPEA")</f>
        <v>3.0000000000000004</v>
      </c>
      <c r="T159" s="67">
        <f>SUMIFS('DATOS PEST12'!$E:$E,'DATOS PEST12'!$A:$A,INDICE!$C$13,'DATOS PEST12'!$D:$D,'6. RETA (No Seta) Prov-SECCION'!T$11,'DATOS PEST12'!$B:$B,'6. RETA (No Seta) Prov-SECCION'!$A159,'DATOS PEST12'!$F:$F,"R.E.AUTONOMOS (NO SETA)",'DATOS PEST12'!$C:$C,"UNION EUROPEA")</f>
        <v>0</v>
      </c>
      <c r="U159" s="67">
        <f>SUMIFS('DATOS PEST12'!$E:$E,'DATOS PEST12'!$A:$A,INDICE!$C$13,'DATOS PEST12'!$D:$D,'6. RETA (No Seta) Prov-SECCION'!U$11,'DATOS PEST12'!$B:$B,'6. RETA (No Seta) Prov-SECCION'!$A159,'DATOS PEST12'!$F:$F,"R.E.AUTONOMOS (NO SETA)",'DATOS PEST12'!$C:$C,"UNION EUROPEA")</f>
        <v>0</v>
      </c>
      <c r="V159" s="67">
        <f>SUMIFS('DATOS PEST12'!$E:$E,'DATOS PEST12'!$A:$A,INDICE!$C$13,'DATOS PEST12'!$D:$D,'6. RETA (No Seta) Prov-SECCION'!V$11,'DATOS PEST12'!$B:$B,'6. RETA (No Seta) Prov-SECCION'!$A159,'DATOS PEST12'!$F:$F,"R.E.AUTONOMOS (NO SETA)",'DATOS PEST12'!$C:$C,"UNION EUROPEA")</f>
        <v>0.99999999999999956</v>
      </c>
      <c r="W159" s="67">
        <f>SUMIFS('DATOS PEST12'!$E:$E,'DATOS PEST12'!$A:$A,INDICE!$C$13,'DATOS PEST12'!$D:$D,'6. RETA (No Seta) Prov-SECCION'!W$11,'DATOS PEST12'!$B:$B,'6. RETA (No Seta) Prov-SECCION'!$A159,'DATOS PEST12'!$F:$F,"R.E.AUTONOMOS (NO SETA)",'DATOS PEST12'!$C:$C,"UNION EUROPEA")</f>
        <v>0</v>
      </c>
      <c r="X159" s="67">
        <f>SUMIFS('DATOS PEST12'!$E:$E,'DATOS PEST12'!$A:$A,INDICE!$C$13,'DATOS PEST12'!$D:$D,'6. RETA (No Seta) Prov-SECCION'!X$11,'DATOS PEST12'!$B:$B,'6. RETA (No Seta) Prov-SECCION'!$A159,'DATOS PEST12'!$F:$F,"R.E.AUTONOMOS (NO SETA)",'DATOS PEST12'!$C:$C,"UNION EUROPEA")</f>
        <v>0</v>
      </c>
      <c r="Y159" s="66">
        <f>SUMIFS('DATOS PEST12'!$E:$E,'DATOS PEST12'!$A:$A,INDICE!$C$13,'DATOS PEST12'!$D:$D,'6. RETA (No Seta) Prov-SECCION'!Y$11,'DATOS PEST12'!$B:$B,'6. RETA (No Seta) Prov-SECCION'!$A159,'DATOS PEST12'!$F:$F,"R.E.AUTONOMOS (NO SETA)",'DATOS PEST12'!$C:$C,"UNION EUROPEA")</f>
        <v>0</v>
      </c>
    </row>
    <row r="160" spans="1:25" ht="16.2" thickBot="1" x14ac:dyDescent="0.35">
      <c r="A160" s="21">
        <v>52</v>
      </c>
      <c r="B160" s="22" t="s">
        <v>33</v>
      </c>
      <c r="C160" s="76">
        <f t="shared" si="57"/>
        <v>53.947368421052623</v>
      </c>
      <c r="D160" s="74">
        <f>SUMIFS('DATOS PEST12'!$E:$E,'DATOS PEST12'!$A:$A,INDICE!$C$13,'DATOS PEST12'!$D:$D,'6. RETA (No Seta) Prov-SECCION'!D$11,'DATOS PEST12'!$B:$B,'6. RETA (No Seta) Prov-SECCION'!$A160,'DATOS PEST12'!$F:$F,"R.E.AUTONOMOS (NO SETA)",'DATOS PEST12'!$C:$C,"UNION EUROPEA")</f>
        <v>0</v>
      </c>
      <c r="E160" s="77">
        <f>SUMIFS('DATOS PEST12'!$E:$E,'DATOS PEST12'!$A:$A,INDICE!$C$13,'DATOS PEST12'!$D:$D,'6. RETA (No Seta) Prov-SECCION'!E$11,'DATOS PEST12'!$B:$B,'6. RETA (No Seta) Prov-SECCION'!$A160,'DATOS PEST12'!$F:$F,"R.E.AUTONOMOS (NO SETA)",'DATOS PEST12'!$C:$C,"UNION EUROPEA")</f>
        <v>0</v>
      </c>
      <c r="F160" s="77">
        <f>SUMIFS('DATOS PEST12'!$E:$E,'DATOS PEST12'!$A:$A,INDICE!$C$13,'DATOS PEST12'!$D:$D,'6. RETA (No Seta) Prov-SECCION'!F$11,'DATOS PEST12'!$B:$B,'6. RETA (No Seta) Prov-SECCION'!$A160,'DATOS PEST12'!$F:$F,"R.E.AUTONOMOS (NO SETA)",'DATOS PEST12'!$C:$C,"UNION EUROPEA")</f>
        <v>1.9999999999999991</v>
      </c>
      <c r="G160" s="77">
        <f>SUMIFS('DATOS PEST12'!$E:$E,'DATOS PEST12'!$A:$A,INDICE!$C$13,'DATOS PEST12'!$D:$D,'6. RETA (No Seta) Prov-SECCION'!G$11,'DATOS PEST12'!$B:$B,'6. RETA (No Seta) Prov-SECCION'!$A160,'DATOS PEST12'!$F:$F,"R.E.AUTONOMOS (NO SETA)",'DATOS PEST12'!$C:$C,"UNION EUROPEA")</f>
        <v>0</v>
      </c>
      <c r="H160" s="77">
        <f>SUMIFS('DATOS PEST12'!$E:$E,'DATOS PEST12'!$A:$A,INDICE!$C$13,'DATOS PEST12'!$D:$D,'6. RETA (No Seta) Prov-SECCION'!H$11,'DATOS PEST12'!$B:$B,'6. RETA (No Seta) Prov-SECCION'!$A160,'DATOS PEST12'!$F:$F,"R.E.AUTONOMOS (NO SETA)",'DATOS PEST12'!$C:$C,"UNION EUROPEA")</f>
        <v>0</v>
      </c>
      <c r="I160" s="77">
        <f>SUMIFS('DATOS PEST12'!$E:$E,'DATOS PEST12'!$A:$A,INDICE!$C$13,'DATOS PEST12'!$D:$D,'6. RETA (No Seta) Prov-SECCION'!I$11,'DATOS PEST12'!$B:$B,'6. RETA (No Seta) Prov-SECCION'!$A160,'DATOS PEST12'!$F:$F,"R.E.AUTONOMOS (NO SETA)",'DATOS PEST12'!$C:$C,"UNION EUROPEA")</f>
        <v>1.9999999999999991</v>
      </c>
      <c r="J160" s="77">
        <f>SUMIFS('DATOS PEST12'!$E:$E,'DATOS PEST12'!$A:$A,INDICE!$C$13,'DATOS PEST12'!$D:$D,'6. RETA (No Seta) Prov-SECCION'!J$11,'DATOS PEST12'!$B:$B,'6. RETA (No Seta) Prov-SECCION'!$A160,'DATOS PEST12'!$F:$F,"R.E.AUTONOMOS (NO SETA)",'DATOS PEST12'!$C:$C,"UNION EUROPEA")</f>
        <v>28.947368421052627</v>
      </c>
      <c r="K160" s="77">
        <f>SUMIFS('DATOS PEST12'!$E:$E,'DATOS PEST12'!$A:$A,INDICE!$C$13,'DATOS PEST12'!$D:$D,'6. RETA (No Seta) Prov-SECCION'!K$11,'DATOS PEST12'!$B:$B,'6. RETA (No Seta) Prov-SECCION'!$A160,'DATOS PEST12'!$F:$F,"R.E.AUTONOMOS (NO SETA)",'DATOS PEST12'!$C:$C,"UNION EUROPEA")</f>
        <v>0.99999999999999956</v>
      </c>
      <c r="L160" s="77">
        <f>SUMIFS('DATOS PEST12'!$E:$E,'DATOS PEST12'!$A:$A,INDICE!$C$13,'DATOS PEST12'!$D:$D,'6. RETA (No Seta) Prov-SECCION'!L$11,'DATOS PEST12'!$B:$B,'6. RETA (No Seta) Prov-SECCION'!$A160,'DATOS PEST12'!$F:$F,"R.E.AUTONOMOS (NO SETA)",'DATOS PEST12'!$C:$C,"UNION EUROPEA")</f>
        <v>1.9999999999999991</v>
      </c>
      <c r="M160" s="77">
        <f>SUMIFS('DATOS PEST12'!$E:$E,'DATOS PEST12'!$A:$A,INDICE!$C$13,'DATOS PEST12'!$D:$D,'6. RETA (No Seta) Prov-SECCION'!M$11,'DATOS PEST12'!$B:$B,'6. RETA (No Seta) Prov-SECCION'!$A160,'DATOS PEST12'!$F:$F,"R.E.AUTONOMOS (NO SETA)",'DATOS PEST12'!$C:$C,"UNION EUROPEA")</f>
        <v>0.99999999999999956</v>
      </c>
      <c r="N160" s="77">
        <f>SUMIFS('DATOS PEST12'!$E:$E,'DATOS PEST12'!$A:$A,INDICE!$C$13,'DATOS PEST12'!$D:$D,'6. RETA (No Seta) Prov-SECCION'!N$11,'DATOS PEST12'!$B:$B,'6. RETA (No Seta) Prov-SECCION'!$A160,'DATOS PEST12'!$F:$F,"R.E.AUTONOMOS (NO SETA)",'DATOS PEST12'!$C:$C,"UNION EUROPEA")</f>
        <v>0.99999999999999956</v>
      </c>
      <c r="O160" s="77">
        <f>SUMIFS('DATOS PEST12'!$E:$E,'DATOS PEST12'!$A:$A,INDICE!$C$13,'DATOS PEST12'!$D:$D,'6. RETA (No Seta) Prov-SECCION'!O$11,'DATOS PEST12'!$B:$B,'6. RETA (No Seta) Prov-SECCION'!$A160,'DATOS PEST12'!$F:$F,"R.E.AUTONOMOS (NO SETA)",'DATOS PEST12'!$C:$C,"UNION EUROPEA")</f>
        <v>0</v>
      </c>
      <c r="P160" s="77">
        <f>SUMIFS('DATOS PEST12'!$E:$E,'DATOS PEST12'!$A:$A,INDICE!$C$13,'DATOS PEST12'!$D:$D,'6. RETA (No Seta) Prov-SECCION'!P$11,'DATOS PEST12'!$B:$B,'6. RETA (No Seta) Prov-SECCION'!$A160,'DATOS PEST12'!$F:$F,"R.E.AUTONOMOS (NO SETA)",'DATOS PEST12'!$C:$C,"UNION EUROPEA")</f>
        <v>6.9999999999999973</v>
      </c>
      <c r="Q160" s="77">
        <f>SUMIFS('DATOS PEST12'!$E:$E,'DATOS PEST12'!$A:$A,INDICE!$C$13,'DATOS PEST12'!$D:$D,'6. RETA (No Seta) Prov-SECCION'!Q$11,'DATOS PEST12'!$B:$B,'6. RETA (No Seta) Prov-SECCION'!$A160,'DATOS PEST12'!$F:$F,"R.E.AUTONOMOS (NO SETA)",'DATOS PEST12'!$C:$C,"UNION EUROPEA")</f>
        <v>1.9999999999999991</v>
      </c>
      <c r="R160" s="77">
        <f>SUMIFS('DATOS PEST12'!$E:$E,'DATOS PEST12'!$A:$A,INDICE!$C$13,'DATOS PEST12'!$D:$D,'6. RETA (No Seta) Prov-SECCION'!R$11,'DATOS PEST12'!$B:$B,'6. RETA (No Seta) Prov-SECCION'!$A160,'DATOS PEST12'!$F:$F,"R.E.AUTONOMOS (NO SETA)",'DATOS PEST12'!$C:$C,"UNION EUROPEA")</f>
        <v>0</v>
      </c>
      <c r="S160" s="77">
        <f>SUMIFS('DATOS PEST12'!$E:$E,'DATOS PEST12'!$A:$A,INDICE!$C$13,'DATOS PEST12'!$D:$D,'6. RETA (No Seta) Prov-SECCION'!S$11,'DATOS PEST12'!$B:$B,'6. RETA (No Seta) Prov-SECCION'!$A160,'DATOS PEST12'!$F:$F,"R.E.AUTONOMOS (NO SETA)",'DATOS PEST12'!$C:$C,"UNION EUROPEA")</f>
        <v>6.0000000000000009</v>
      </c>
      <c r="T160" s="77">
        <f>SUMIFS('DATOS PEST12'!$E:$E,'DATOS PEST12'!$A:$A,INDICE!$C$13,'DATOS PEST12'!$D:$D,'6. RETA (No Seta) Prov-SECCION'!T$11,'DATOS PEST12'!$B:$B,'6. RETA (No Seta) Prov-SECCION'!$A160,'DATOS PEST12'!$F:$F,"R.E.AUTONOMOS (NO SETA)",'DATOS PEST12'!$C:$C,"UNION EUROPEA")</f>
        <v>0.99999999999999956</v>
      </c>
      <c r="U160" s="77">
        <f>SUMIFS('DATOS PEST12'!$E:$E,'DATOS PEST12'!$A:$A,INDICE!$C$13,'DATOS PEST12'!$D:$D,'6. RETA (No Seta) Prov-SECCION'!U$11,'DATOS PEST12'!$B:$B,'6. RETA (No Seta) Prov-SECCION'!$A160,'DATOS PEST12'!$F:$F,"R.E.AUTONOMOS (NO SETA)",'DATOS PEST12'!$C:$C,"UNION EUROPEA")</f>
        <v>0</v>
      </c>
      <c r="V160" s="77">
        <f>SUMIFS('DATOS PEST12'!$E:$E,'DATOS PEST12'!$A:$A,INDICE!$C$13,'DATOS PEST12'!$D:$D,'6. RETA (No Seta) Prov-SECCION'!V$11,'DATOS PEST12'!$B:$B,'6. RETA (No Seta) Prov-SECCION'!$A160,'DATOS PEST12'!$F:$F,"R.E.AUTONOMOS (NO SETA)",'DATOS PEST12'!$C:$C,"UNION EUROPEA")</f>
        <v>0</v>
      </c>
      <c r="W160" s="77">
        <f>SUMIFS('DATOS PEST12'!$E:$E,'DATOS PEST12'!$A:$A,INDICE!$C$13,'DATOS PEST12'!$D:$D,'6. RETA (No Seta) Prov-SECCION'!W$11,'DATOS PEST12'!$B:$B,'6. RETA (No Seta) Prov-SECCION'!$A160,'DATOS PEST12'!$F:$F,"R.E.AUTONOMOS (NO SETA)",'DATOS PEST12'!$C:$C,"UNION EUROPEA")</f>
        <v>0</v>
      </c>
      <c r="X160" s="77">
        <f>SUMIFS('DATOS PEST12'!$E:$E,'DATOS PEST12'!$A:$A,INDICE!$C$13,'DATOS PEST12'!$D:$D,'6. RETA (No Seta) Prov-SECCION'!X$11,'DATOS PEST12'!$B:$B,'6. RETA (No Seta) Prov-SECCION'!$A160,'DATOS PEST12'!$F:$F,"R.E.AUTONOMOS (NO SETA)",'DATOS PEST12'!$C:$C,"UNION EUROPEA")</f>
        <v>0</v>
      </c>
      <c r="Y160" s="76">
        <f>SUMIFS('DATOS PEST12'!$E:$E,'DATOS PEST12'!$A:$A,INDICE!$C$13,'DATOS PEST12'!$D:$D,'6. RETA (No Seta) Prov-SECCION'!Y$11,'DATOS PEST12'!$B:$B,'6. RETA (No Seta) Prov-SECCION'!$A160,'DATOS PEST12'!$F:$F,"R.E.AUTONOMOS (NO SETA)",'DATOS PEST12'!$C:$C,"UNION EUROPEA")</f>
        <v>0</v>
      </c>
    </row>
    <row r="165" spans="1:25" ht="15.6" x14ac:dyDescent="0.3">
      <c r="A165" s="108" t="str">
        <f>MesAnnoSeleccionado</f>
        <v>Marzo 2024</v>
      </c>
      <c r="B165" s="107"/>
      <c r="C165" s="107"/>
      <c r="D165" s="107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</row>
    <row r="166" spans="1:25" ht="16.2" thickBot="1" x14ac:dyDescent="0.35">
      <c r="A166" s="266" t="s">
        <v>442</v>
      </c>
      <c r="B166" s="266"/>
      <c r="C166" s="266"/>
      <c r="D166" s="266"/>
      <c r="E166" s="266"/>
      <c r="F166" s="266"/>
      <c r="G166" s="266"/>
      <c r="H166" s="266"/>
      <c r="I166" s="266"/>
      <c r="J166" s="266"/>
      <c r="K166" s="266"/>
      <c r="L166" s="266"/>
      <c r="M166" s="266"/>
      <c r="N166" s="266"/>
      <c r="O166" s="266"/>
      <c r="P166" s="266"/>
      <c r="Q166" s="266"/>
      <c r="R166" s="266"/>
      <c r="S166" s="266"/>
      <c r="T166" s="266"/>
      <c r="U166" s="266"/>
      <c r="V166" s="266"/>
      <c r="W166" s="266"/>
      <c r="X166" s="266"/>
      <c r="Y166" s="266"/>
    </row>
    <row r="167" spans="1:25" ht="18.75" customHeight="1" x14ac:dyDescent="0.3">
      <c r="A167" s="267" t="s">
        <v>70</v>
      </c>
      <c r="B167" s="268"/>
      <c r="C167" s="294" t="s">
        <v>154</v>
      </c>
      <c r="D167" s="251"/>
      <c r="E167" s="251"/>
      <c r="F167" s="251"/>
      <c r="G167" s="251"/>
      <c r="H167" s="251"/>
      <c r="I167" s="251"/>
      <c r="J167" s="251"/>
      <c r="K167" s="251"/>
      <c r="L167" s="251"/>
      <c r="M167" s="251"/>
      <c r="N167" s="251"/>
      <c r="O167" s="251"/>
      <c r="P167" s="251"/>
      <c r="Q167" s="251"/>
      <c r="R167" s="251"/>
      <c r="S167" s="251"/>
      <c r="T167" s="251"/>
      <c r="U167" s="251"/>
      <c r="V167" s="251"/>
      <c r="W167" s="251"/>
      <c r="X167" s="251"/>
      <c r="Y167" s="252"/>
    </row>
    <row r="168" spans="1:25" ht="15" customHeight="1" x14ac:dyDescent="0.3">
      <c r="A168" s="269"/>
      <c r="B168" s="270"/>
      <c r="C168" s="217" t="s">
        <v>160</v>
      </c>
      <c r="D168" s="281" t="s">
        <v>127</v>
      </c>
      <c r="E168" s="281" t="s">
        <v>128</v>
      </c>
      <c r="F168" s="281" t="s">
        <v>129</v>
      </c>
      <c r="G168" s="286" t="s">
        <v>130</v>
      </c>
      <c r="H168" s="286" t="s">
        <v>131</v>
      </c>
      <c r="I168" s="281" t="s">
        <v>132</v>
      </c>
      <c r="J168" s="286" t="s">
        <v>133</v>
      </c>
      <c r="K168" s="281" t="s">
        <v>134</v>
      </c>
      <c r="L168" s="281" t="s">
        <v>135</v>
      </c>
      <c r="M168" s="281" t="s">
        <v>136</v>
      </c>
      <c r="N168" s="281" t="s">
        <v>137</v>
      </c>
      <c r="O168" s="281" t="s">
        <v>138</v>
      </c>
      <c r="P168" s="281" t="s">
        <v>139</v>
      </c>
      <c r="Q168" s="281" t="s">
        <v>140</v>
      </c>
      <c r="R168" s="281" t="s">
        <v>141</v>
      </c>
      <c r="S168" s="281" t="s">
        <v>142</v>
      </c>
      <c r="T168" s="281" t="s">
        <v>143</v>
      </c>
      <c r="U168" s="281" t="s">
        <v>144</v>
      </c>
      <c r="V168" s="281" t="s">
        <v>145</v>
      </c>
      <c r="W168" s="283" t="s">
        <v>146</v>
      </c>
      <c r="X168" s="281" t="s">
        <v>147</v>
      </c>
      <c r="Y168" s="279" t="s">
        <v>89</v>
      </c>
    </row>
    <row r="169" spans="1:25" ht="72.75" customHeight="1" x14ac:dyDescent="0.3">
      <c r="A169" s="269"/>
      <c r="B169" s="270"/>
      <c r="C169" s="217"/>
      <c r="D169" s="282"/>
      <c r="E169" s="282"/>
      <c r="F169" s="282"/>
      <c r="G169" s="287"/>
      <c r="H169" s="287"/>
      <c r="I169" s="282"/>
      <c r="J169" s="287"/>
      <c r="K169" s="282"/>
      <c r="L169" s="282"/>
      <c r="M169" s="282"/>
      <c r="N169" s="282"/>
      <c r="O169" s="282"/>
      <c r="P169" s="282"/>
      <c r="Q169" s="282"/>
      <c r="R169" s="282"/>
      <c r="S169" s="282"/>
      <c r="T169" s="282"/>
      <c r="U169" s="282"/>
      <c r="V169" s="282"/>
      <c r="W169" s="284"/>
      <c r="X169" s="282"/>
      <c r="Y169" s="280"/>
    </row>
    <row r="170" spans="1:25" ht="16.2" thickBot="1" x14ac:dyDescent="0.35">
      <c r="A170" s="277"/>
      <c r="B170" s="293"/>
      <c r="C170" s="295"/>
      <c r="D170" s="31" t="s">
        <v>47</v>
      </c>
      <c r="E170" s="31" t="s">
        <v>48</v>
      </c>
      <c r="F170" s="31" t="s">
        <v>49</v>
      </c>
      <c r="G170" s="31" t="s">
        <v>50</v>
      </c>
      <c r="H170" s="31" t="s">
        <v>51</v>
      </c>
      <c r="I170" s="31" t="s">
        <v>52</v>
      </c>
      <c r="J170" s="31" t="s">
        <v>53</v>
      </c>
      <c r="K170" s="31" t="s">
        <v>54</v>
      </c>
      <c r="L170" s="31" t="s">
        <v>55</v>
      </c>
      <c r="M170" s="31" t="s">
        <v>56</v>
      </c>
      <c r="N170" s="31" t="s">
        <v>57</v>
      </c>
      <c r="O170" s="31" t="s">
        <v>58</v>
      </c>
      <c r="P170" s="31" t="s">
        <v>59</v>
      </c>
      <c r="Q170" s="31" t="s">
        <v>60</v>
      </c>
      <c r="R170" s="31" t="s">
        <v>61</v>
      </c>
      <c r="S170" s="31" t="s">
        <v>62</v>
      </c>
      <c r="T170" s="31" t="s">
        <v>63</v>
      </c>
      <c r="U170" s="31" t="s">
        <v>64</v>
      </c>
      <c r="V170" s="31" t="s">
        <v>65</v>
      </c>
      <c r="W170" s="31" t="s">
        <v>67</v>
      </c>
      <c r="X170" s="31" t="s">
        <v>66</v>
      </c>
      <c r="Y170" s="32" t="s">
        <v>85</v>
      </c>
    </row>
    <row r="171" spans="1:25" ht="16.2" thickBot="1" x14ac:dyDescent="0.35">
      <c r="A171" s="243" t="s">
        <v>68</v>
      </c>
      <c r="B171" s="244"/>
      <c r="C171" s="48">
        <f t="shared" ref="C171:Y171" si="58">C172+C181+C185+C187+C189+C192+C204+C194+C210+C215+C219+C222+C227+C229+C231+C233+C237+C239+C240</f>
        <v>264735.57894736849</v>
      </c>
      <c r="D171" s="88">
        <f t="shared" si="58"/>
        <v>2108.8421052631579</v>
      </c>
      <c r="E171" s="89">
        <f t="shared" si="58"/>
        <v>46.157894736842096</v>
      </c>
      <c r="F171" s="89">
        <f t="shared" si="58"/>
        <v>6192.3684210526326</v>
      </c>
      <c r="G171" s="89">
        <f t="shared" si="58"/>
        <v>46.578947368421055</v>
      </c>
      <c r="H171" s="89">
        <f t="shared" si="58"/>
        <v>83.10526315789474</v>
      </c>
      <c r="I171" s="89">
        <f t="shared" si="58"/>
        <v>30264.36842105263</v>
      </c>
      <c r="J171" s="89">
        <f t="shared" si="58"/>
        <v>75241.631578947359</v>
      </c>
      <c r="K171" s="89">
        <f t="shared" si="58"/>
        <v>21660.894736842103</v>
      </c>
      <c r="L171" s="89">
        <f t="shared" si="58"/>
        <v>49212.052631578947</v>
      </c>
      <c r="M171" s="89">
        <f t="shared" si="58"/>
        <v>8001.5263157894742</v>
      </c>
      <c r="N171" s="89">
        <f t="shared" si="58"/>
        <v>1994.9473684210525</v>
      </c>
      <c r="O171" s="89">
        <f t="shared" si="58"/>
        <v>3886.4210526315792</v>
      </c>
      <c r="P171" s="89">
        <f t="shared" si="58"/>
        <v>12725.157894736842</v>
      </c>
      <c r="Q171" s="89">
        <f t="shared" si="58"/>
        <v>13027.315789473683</v>
      </c>
      <c r="R171" s="89">
        <f t="shared" si="58"/>
        <v>29.157894736842103</v>
      </c>
      <c r="S171" s="89">
        <f t="shared" si="58"/>
        <v>8287.5789473684217</v>
      </c>
      <c r="T171" s="89">
        <f t="shared" si="58"/>
        <v>3709.7894736842109</v>
      </c>
      <c r="U171" s="89">
        <f t="shared" si="58"/>
        <v>3811.4736842105267</v>
      </c>
      <c r="V171" s="89">
        <f t="shared" si="58"/>
        <v>24359.105263157897</v>
      </c>
      <c r="W171" s="89">
        <f t="shared" si="58"/>
        <v>35.105263157894733</v>
      </c>
      <c r="X171" s="89">
        <f t="shared" si="58"/>
        <v>11.999999999999996</v>
      </c>
      <c r="Y171" s="90">
        <f t="shared" si="58"/>
        <v>0</v>
      </c>
    </row>
    <row r="172" spans="1:25" ht="15.6" x14ac:dyDescent="0.3">
      <c r="A172" s="245" t="s">
        <v>37</v>
      </c>
      <c r="B172" s="246"/>
      <c r="C172" s="66">
        <f t="shared" ref="C172:Y172" si="59">SUM(C173:C180)</f>
        <v>37128.473684210519</v>
      </c>
      <c r="D172" s="64">
        <f>SUM(D173:D180)</f>
        <v>552.36842105263167</v>
      </c>
      <c r="E172" s="67">
        <f t="shared" si="59"/>
        <v>6.9999999999999964</v>
      </c>
      <c r="F172" s="67">
        <f t="shared" si="59"/>
        <v>743.73684210526289</v>
      </c>
      <c r="G172" s="67">
        <f t="shared" si="59"/>
        <v>7</v>
      </c>
      <c r="H172" s="67">
        <f t="shared" si="59"/>
        <v>10</v>
      </c>
      <c r="I172" s="67">
        <f t="shared" si="59"/>
        <v>3198.894736842105</v>
      </c>
      <c r="J172" s="67">
        <f t="shared" si="59"/>
        <v>12466.78947368421</v>
      </c>
      <c r="K172" s="67">
        <f t="shared" si="59"/>
        <v>2083.7368421052633</v>
      </c>
      <c r="L172" s="67">
        <f t="shared" si="59"/>
        <v>5405.21052631579</v>
      </c>
      <c r="M172" s="67">
        <f t="shared" si="59"/>
        <v>1129.9473684210527</v>
      </c>
      <c r="N172" s="67">
        <f t="shared" si="59"/>
        <v>331.73684210526318</v>
      </c>
      <c r="O172" s="67">
        <f t="shared" si="59"/>
        <v>1191.5789473684208</v>
      </c>
      <c r="P172" s="67">
        <f t="shared" si="59"/>
        <v>1961.7894736842104</v>
      </c>
      <c r="Q172" s="67">
        <f t="shared" si="59"/>
        <v>2044.8421052631579</v>
      </c>
      <c r="R172" s="67">
        <f t="shared" si="59"/>
        <v>5.368421052631577</v>
      </c>
      <c r="S172" s="67">
        <f t="shared" si="59"/>
        <v>1435.1578947368421</v>
      </c>
      <c r="T172" s="67">
        <f t="shared" si="59"/>
        <v>612.8421052631578</v>
      </c>
      <c r="U172" s="67">
        <f t="shared" si="59"/>
        <v>637.78947368421052</v>
      </c>
      <c r="V172" s="67">
        <f t="shared" si="59"/>
        <v>3292.21052631579</v>
      </c>
      <c r="W172" s="67">
        <f t="shared" si="59"/>
        <v>7.4736842105263168</v>
      </c>
      <c r="X172" s="67">
        <f t="shared" si="59"/>
        <v>2.9999999999999987</v>
      </c>
      <c r="Y172" s="66">
        <f t="shared" si="59"/>
        <v>0</v>
      </c>
    </row>
    <row r="173" spans="1:25" ht="15.6" x14ac:dyDescent="0.3">
      <c r="A173" s="6">
        <v>4</v>
      </c>
      <c r="B173" s="7" t="s">
        <v>162</v>
      </c>
      <c r="C173" s="59">
        <f>SUM(D173:Y173)</f>
        <v>4366.9473684210516</v>
      </c>
      <c r="D173" s="60">
        <f>SUMIFS('DATOS PEST12'!$E:$E,'DATOS PEST12'!$A:$A,INDICE!$C$13,'DATOS PEST12'!$D:$D,'6. RETA (No Seta) Prov-SECCION'!D$11,'DATOS PEST12'!$B:$B,'6. RETA (No Seta) Prov-SECCION'!$A173,'DATOS PEST12'!$F:$F,"R.E.AUTONOMOS (NO SETA)",'DATOS PEST12'!$C:$C,"&lt;&gt;"&amp;"UNION EUROPEA")</f>
        <v>291.00000000000006</v>
      </c>
      <c r="E173" s="62">
        <f>SUMIFS('DATOS PEST12'!$E:$E,'DATOS PEST12'!$A:$A,INDICE!$C$13,'DATOS PEST12'!$D:$D,'6. RETA (No Seta) Prov-SECCION'!E$11,'DATOS PEST12'!$B:$B,'6. RETA (No Seta) Prov-SECCION'!$A173,'DATOS PEST12'!$F:$F,"R.E.AUTONOMOS (NO SETA)",'DATOS PEST12'!$C:$C,"&lt;&gt;"&amp;"UNION EUROPEA")</f>
        <v>0.99999999999999956</v>
      </c>
      <c r="F173" s="62">
        <f>SUMIFS('DATOS PEST12'!$E:$E,'DATOS PEST12'!$A:$A,INDICE!$C$13,'DATOS PEST12'!$D:$D,'6. RETA (No Seta) Prov-SECCION'!F$11,'DATOS PEST12'!$B:$B,'6. RETA (No Seta) Prov-SECCION'!$A173,'DATOS PEST12'!$F:$F,"R.E.AUTONOMOS (NO SETA)",'DATOS PEST12'!$C:$C,"&lt;&gt;"&amp;"UNION EUROPEA")</f>
        <v>84.157894736842096</v>
      </c>
      <c r="G173" s="62">
        <f>SUMIFS('DATOS PEST12'!$E:$E,'DATOS PEST12'!$A:$A,INDICE!$C$13,'DATOS PEST12'!$D:$D,'6. RETA (No Seta) Prov-SECCION'!G$11,'DATOS PEST12'!$B:$B,'6. RETA (No Seta) Prov-SECCION'!$A173,'DATOS PEST12'!$F:$F,"R.E.AUTONOMOS (NO SETA)",'DATOS PEST12'!$C:$C,"&lt;&gt;"&amp;"UNION EUROPEA")</f>
        <v>0</v>
      </c>
      <c r="H173" s="62">
        <f>SUMIFS('DATOS PEST12'!$E:$E,'DATOS PEST12'!$A:$A,INDICE!$C$13,'DATOS PEST12'!$D:$D,'6. RETA (No Seta) Prov-SECCION'!H$11,'DATOS PEST12'!$B:$B,'6. RETA (No Seta) Prov-SECCION'!$A173,'DATOS PEST12'!$F:$F,"R.E.AUTONOMOS (NO SETA)",'DATOS PEST12'!$C:$C,"&lt;&gt;"&amp;"UNION EUROPEA")</f>
        <v>3.0000000000000004</v>
      </c>
      <c r="I173" s="62">
        <f>SUMIFS('DATOS PEST12'!$E:$E,'DATOS PEST12'!$A:$A,INDICE!$C$13,'DATOS PEST12'!$D:$D,'6. RETA (No Seta) Prov-SECCION'!I$11,'DATOS PEST12'!$B:$B,'6. RETA (No Seta) Prov-SECCION'!$A173,'DATOS PEST12'!$F:$F,"R.E.AUTONOMOS (NO SETA)",'DATOS PEST12'!$C:$C,"&lt;&gt;"&amp;"UNION EUROPEA")</f>
        <v>400.9473684210526</v>
      </c>
      <c r="J173" s="62">
        <f>SUMIFS('DATOS PEST12'!$E:$E,'DATOS PEST12'!$A:$A,INDICE!$C$13,'DATOS PEST12'!$D:$D,'6. RETA (No Seta) Prov-SECCION'!J$11,'DATOS PEST12'!$B:$B,'6. RETA (No Seta) Prov-SECCION'!$A173,'DATOS PEST12'!$F:$F,"R.E.AUTONOMOS (NO SETA)",'DATOS PEST12'!$C:$C,"&lt;&gt;"&amp;"UNION EUROPEA")</f>
        <v>1526.1578947368421</v>
      </c>
      <c r="K173" s="62">
        <f>SUMIFS('DATOS PEST12'!$E:$E,'DATOS PEST12'!$A:$A,INDICE!$C$13,'DATOS PEST12'!$D:$D,'6. RETA (No Seta) Prov-SECCION'!K$11,'DATOS PEST12'!$B:$B,'6. RETA (No Seta) Prov-SECCION'!$A173,'DATOS PEST12'!$F:$F,"R.E.AUTONOMOS (NO SETA)",'DATOS PEST12'!$C:$C,"&lt;&gt;"&amp;"UNION EUROPEA")</f>
        <v>155.26315789473688</v>
      </c>
      <c r="L173" s="62">
        <f>SUMIFS('DATOS PEST12'!$E:$E,'DATOS PEST12'!$A:$A,INDICE!$C$13,'DATOS PEST12'!$D:$D,'6. RETA (No Seta) Prov-SECCION'!L$11,'DATOS PEST12'!$B:$B,'6. RETA (No Seta) Prov-SECCION'!$A173,'DATOS PEST12'!$F:$F,"R.E.AUTONOMOS (NO SETA)",'DATOS PEST12'!$C:$C,"&lt;&gt;"&amp;"UNION EUROPEA")</f>
        <v>655.9473684210526</v>
      </c>
      <c r="M173" s="62">
        <f>SUMIFS('DATOS PEST12'!$E:$E,'DATOS PEST12'!$A:$A,INDICE!$C$13,'DATOS PEST12'!$D:$D,'6. RETA (No Seta) Prov-SECCION'!M$11,'DATOS PEST12'!$B:$B,'6. RETA (No Seta) Prov-SECCION'!$A173,'DATOS PEST12'!$F:$F,"R.E.AUTONOMOS (NO SETA)",'DATOS PEST12'!$C:$C,"&lt;&gt;"&amp;"UNION EUROPEA")</f>
        <v>99.210526315789508</v>
      </c>
      <c r="N173" s="62">
        <f>SUMIFS('DATOS PEST12'!$E:$E,'DATOS PEST12'!$A:$A,INDICE!$C$13,'DATOS PEST12'!$D:$D,'6. RETA (No Seta) Prov-SECCION'!N$11,'DATOS PEST12'!$B:$B,'6. RETA (No Seta) Prov-SECCION'!$A173,'DATOS PEST12'!$F:$F,"R.E.AUTONOMOS (NO SETA)",'DATOS PEST12'!$C:$C,"&lt;&gt;"&amp;"UNION EUROPEA")</f>
        <v>26.631578947368425</v>
      </c>
      <c r="O173" s="62">
        <f>SUMIFS('DATOS PEST12'!$E:$E,'DATOS PEST12'!$A:$A,INDICE!$C$13,'DATOS PEST12'!$D:$D,'6. RETA (No Seta) Prov-SECCION'!O$11,'DATOS PEST12'!$B:$B,'6. RETA (No Seta) Prov-SECCION'!$A173,'DATOS PEST12'!$F:$F,"R.E.AUTONOMOS (NO SETA)",'DATOS PEST12'!$C:$C,"&lt;&gt;"&amp;"UNION EUROPEA")</f>
        <v>78.78947368421052</v>
      </c>
      <c r="P173" s="62">
        <f>SUMIFS('DATOS PEST12'!$E:$E,'DATOS PEST12'!$A:$A,INDICE!$C$13,'DATOS PEST12'!$D:$D,'6. RETA (No Seta) Prov-SECCION'!P$11,'DATOS PEST12'!$B:$B,'6. RETA (No Seta) Prov-SECCION'!$A173,'DATOS PEST12'!$F:$F,"R.E.AUTONOMOS (NO SETA)",'DATOS PEST12'!$C:$C,"&lt;&gt;"&amp;"UNION EUROPEA")</f>
        <v>130.10526315789471</v>
      </c>
      <c r="Q173" s="62">
        <f>SUMIFS('DATOS PEST12'!$E:$E,'DATOS PEST12'!$A:$A,INDICE!$C$13,'DATOS PEST12'!$D:$D,'6. RETA (No Seta) Prov-SECCION'!Q$11,'DATOS PEST12'!$B:$B,'6. RETA (No Seta) Prov-SECCION'!$A173,'DATOS PEST12'!$F:$F,"R.E.AUTONOMOS (NO SETA)",'DATOS PEST12'!$C:$C,"&lt;&gt;"&amp;"UNION EUROPEA")</f>
        <v>225.89473684210523</v>
      </c>
      <c r="R173" s="62">
        <f>SUMIFS('DATOS PEST12'!$E:$E,'DATOS PEST12'!$A:$A,INDICE!$C$13,'DATOS PEST12'!$D:$D,'6. RETA (No Seta) Prov-SECCION'!R$11,'DATOS PEST12'!$B:$B,'6. RETA (No Seta) Prov-SECCION'!$A173,'DATOS PEST12'!$F:$F,"R.E.AUTONOMOS (NO SETA)",'DATOS PEST12'!$C:$C,"&lt;&gt;"&amp;"UNION EUROPEA")</f>
        <v>0.99999999999999956</v>
      </c>
      <c r="S173" s="62">
        <f>SUMIFS('DATOS PEST12'!$E:$E,'DATOS PEST12'!$A:$A,INDICE!$C$13,'DATOS PEST12'!$D:$D,'6. RETA (No Seta) Prov-SECCION'!S$11,'DATOS PEST12'!$B:$B,'6. RETA (No Seta) Prov-SECCION'!$A173,'DATOS PEST12'!$F:$F,"R.E.AUTONOMOS (NO SETA)",'DATOS PEST12'!$C:$C,"&lt;&gt;"&amp;"UNION EUROPEA")</f>
        <v>140.42105263157893</v>
      </c>
      <c r="T173" s="62">
        <f>SUMIFS('DATOS PEST12'!$E:$E,'DATOS PEST12'!$A:$A,INDICE!$C$13,'DATOS PEST12'!$D:$D,'6. RETA (No Seta) Prov-SECCION'!T$11,'DATOS PEST12'!$B:$B,'6. RETA (No Seta) Prov-SECCION'!$A173,'DATOS PEST12'!$F:$F,"R.E.AUTONOMOS (NO SETA)",'DATOS PEST12'!$C:$C,"&lt;&gt;"&amp;"UNION EUROPEA")</f>
        <v>43.15789473684211</v>
      </c>
      <c r="U173" s="62">
        <f>SUMIFS('DATOS PEST12'!$E:$E,'DATOS PEST12'!$A:$A,INDICE!$C$13,'DATOS PEST12'!$D:$D,'6. RETA (No Seta) Prov-SECCION'!U$11,'DATOS PEST12'!$B:$B,'6. RETA (No Seta) Prov-SECCION'!$A173,'DATOS PEST12'!$F:$F,"R.E.AUTONOMOS (NO SETA)",'DATOS PEST12'!$C:$C,"&lt;&gt;"&amp;"UNION EUROPEA")</f>
        <v>52.631578947368425</v>
      </c>
      <c r="V173" s="62">
        <f>SUMIFS('DATOS PEST12'!$E:$E,'DATOS PEST12'!$A:$A,INDICE!$C$13,'DATOS PEST12'!$D:$D,'6. RETA (No Seta) Prov-SECCION'!V$11,'DATOS PEST12'!$B:$B,'6. RETA (No Seta) Prov-SECCION'!$A173,'DATOS PEST12'!$F:$F,"R.E.AUTONOMOS (NO SETA)",'DATOS PEST12'!$C:$C,"&lt;&gt;"&amp;"UNION EUROPEA")</f>
        <v>446.63157894736844</v>
      </c>
      <c r="W173" s="62">
        <f>SUMIFS('DATOS PEST12'!$E:$E,'DATOS PEST12'!$A:$A,INDICE!$C$13,'DATOS PEST12'!$D:$D,'6. RETA (No Seta) Prov-SECCION'!W$11,'DATOS PEST12'!$B:$B,'6. RETA (No Seta) Prov-SECCION'!$A173,'DATOS PEST12'!$F:$F,"R.E.AUTONOMOS (NO SETA)",'DATOS PEST12'!$C:$C,"&lt;&gt;"&amp;"UNION EUROPEA")</f>
        <v>3.0000000000000004</v>
      </c>
      <c r="X173" s="62">
        <f>SUMIFS('DATOS PEST12'!$E:$E,'DATOS PEST12'!$A:$A,INDICE!$C$13,'DATOS PEST12'!$D:$D,'6. RETA (No Seta) Prov-SECCION'!X$11,'DATOS PEST12'!$B:$B,'6. RETA (No Seta) Prov-SECCION'!$A173,'DATOS PEST12'!$F:$F,"R.E.AUTONOMOS (NO SETA)",'DATOS PEST12'!$C:$C,"&lt;&gt;"&amp;"UNION EUROPEA")</f>
        <v>1.9999999999999991</v>
      </c>
      <c r="Y173" s="59">
        <f>SUMIFS('DATOS PEST12'!$E:$E,'DATOS PEST12'!$A:$A,INDICE!$C$13,'DATOS PEST12'!$D:$D,'6. RETA (No Seta) Prov-SECCION'!Y$11,'DATOS PEST12'!$B:$B,'6. RETA (No Seta) Prov-SECCION'!$A173,'DATOS PEST12'!$F:$F,"R.E.AUTONOMOS (NO SETA)",'DATOS PEST12'!$C:$C,"&lt;&gt;"&amp;"UNION EUROPEA")</f>
        <v>0</v>
      </c>
    </row>
    <row r="174" spans="1:25" ht="15.6" x14ac:dyDescent="0.3">
      <c r="A174" s="8">
        <v>11</v>
      </c>
      <c r="B174" s="9" t="s">
        <v>163</v>
      </c>
      <c r="C174" s="59">
        <f t="shared" ref="C174:C180" si="60">SUM(D174:Y174)</f>
        <v>3607.5789473684208</v>
      </c>
      <c r="D174" s="60">
        <f>SUMIFS('DATOS PEST12'!$E:$E,'DATOS PEST12'!$A:$A,INDICE!$C$13,'DATOS PEST12'!$D:$D,'6. RETA (No Seta) Prov-SECCION'!D$11,'DATOS PEST12'!$B:$B,'6. RETA (No Seta) Prov-SECCION'!$A174,'DATOS PEST12'!$F:$F,"R.E.AUTONOMOS (NO SETA)",'DATOS PEST12'!$C:$C,"&lt;&gt;"&amp;"UNION EUROPEA")</f>
        <v>12.000000000000002</v>
      </c>
      <c r="E174" s="62">
        <f>SUMIFS('DATOS PEST12'!$E:$E,'DATOS PEST12'!$A:$A,INDICE!$C$13,'DATOS PEST12'!$D:$D,'6. RETA (No Seta) Prov-SECCION'!E$11,'DATOS PEST12'!$B:$B,'6. RETA (No Seta) Prov-SECCION'!$A174,'DATOS PEST12'!$F:$F,"R.E.AUTONOMOS (NO SETA)",'DATOS PEST12'!$C:$C,"&lt;&gt;"&amp;"UNION EUROPEA")</f>
        <v>0.99999999999999956</v>
      </c>
      <c r="F174" s="62">
        <f>SUMIFS('DATOS PEST12'!$E:$E,'DATOS PEST12'!$A:$A,INDICE!$C$13,'DATOS PEST12'!$D:$D,'6. RETA (No Seta) Prov-SECCION'!F$11,'DATOS PEST12'!$B:$B,'6. RETA (No Seta) Prov-SECCION'!$A174,'DATOS PEST12'!$F:$F,"R.E.AUTONOMOS (NO SETA)",'DATOS PEST12'!$C:$C,"&lt;&gt;"&amp;"UNION EUROPEA")</f>
        <v>91.789473684210492</v>
      </c>
      <c r="G174" s="62">
        <f>SUMIFS('DATOS PEST12'!$E:$E,'DATOS PEST12'!$A:$A,INDICE!$C$13,'DATOS PEST12'!$D:$D,'6. RETA (No Seta) Prov-SECCION'!G$11,'DATOS PEST12'!$B:$B,'6. RETA (No Seta) Prov-SECCION'!$A174,'DATOS PEST12'!$F:$F,"R.E.AUTONOMOS (NO SETA)",'DATOS PEST12'!$C:$C,"&lt;&gt;"&amp;"UNION EUROPEA")</f>
        <v>0</v>
      </c>
      <c r="H174" s="62">
        <f>SUMIFS('DATOS PEST12'!$E:$E,'DATOS PEST12'!$A:$A,INDICE!$C$13,'DATOS PEST12'!$D:$D,'6. RETA (No Seta) Prov-SECCION'!H$11,'DATOS PEST12'!$B:$B,'6. RETA (No Seta) Prov-SECCION'!$A174,'DATOS PEST12'!$F:$F,"R.E.AUTONOMOS (NO SETA)",'DATOS PEST12'!$C:$C,"&lt;&gt;"&amp;"UNION EUROPEA")</f>
        <v>0</v>
      </c>
      <c r="I174" s="62">
        <f>SUMIFS('DATOS PEST12'!$E:$E,'DATOS PEST12'!$A:$A,INDICE!$C$13,'DATOS PEST12'!$D:$D,'6. RETA (No Seta) Prov-SECCION'!I$11,'DATOS PEST12'!$B:$B,'6. RETA (No Seta) Prov-SECCION'!$A174,'DATOS PEST12'!$F:$F,"R.E.AUTONOMOS (NO SETA)",'DATOS PEST12'!$C:$C,"&lt;&gt;"&amp;"UNION EUROPEA")</f>
        <v>191.63157894736844</v>
      </c>
      <c r="J174" s="62">
        <f>SUMIFS('DATOS PEST12'!$E:$E,'DATOS PEST12'!$A:$A,INDICE!$C$13,'DATOS PEST12'!$D:$D,'6. RETA (No Seta) Prov-SECCION'!J$11,'DATOS PEST12'!$B:$B,'6. RETA (No Seta) Prov-SECCION'!$A174,'DATOS PEST12'!$F:$F,"R.E.AUTONOMOS (NO SETA)",'DATOS PEST12'!$C:$C,"&lt;&gt;"&amp;"UNION EUROPEA")</f>
        <v>1524.1052631578946</v>
      </c>
      <c r="K174" s="62">
        <f>SUMIFS('DATOS PEST12'!$E:$E,'DATOS PEST12'!$A:$A,INDICE!$C$13,'DATOS PEST12'!$D:$D,'6. RETA (No Seta) Prov-SECCION'!K$11,'DATOS PEST12'!$B:$B,'6. RETA (No Seta) Prov-SECCION'!$A174,'DATOS PEST12'!$F:$F,"R.E.AUTONOMOS (NO SETA)",'DATOS PEST12'!$C:$C,"&lt;&gt;"&amp;"UNION EUROPEA")</f>
        <v>137.63157894736844</v>
      </c>
      <c r="L174" s="62">
        <f>SUMIFS('DATOS PEST12'!$E:$E,'DATOS PEST12'!$A:$A,INDICE!$C$13,'DATOS PEST12'!$D:$D,'6. RETA (No Seta) Prov-SECCION'!L$11,'DATOS PEST12'!$B:$B,'6. RETA (No Seta) Prov-SECCION'!$A174,'DATOS PEST12'!$F:$F,"R.E.AUTONOMOS (NO SETA)",'DATOS PEST12'!$C:$C,"&lt;&gt;"&amp;"UNION EUROPEA")</f>
        <v>567.8421052631578</v>
      </c>
      <c r="M174" s="62">
        <f>SUMIFS('DATOS PEST12'!$E:$E,'DATOS PEST12'!$A:$A,INDICE!$C$13,'DATOS PEST12'!$D:$D,'6. RETA (No Seta) Prov-SECCION'!M$11,'DATOS PEST12'!$B:$B,'6. RETA (No Seta) Prov-SECCION'!$A174,'DATOS PEST12'!$F:$F,"R.E.AUTONOMOS (NO SETA)",'DATOS PEST12'!$C:$C,"&lt;&gt;"&amp;"UNION EUROPEA")</f>
        <v>95.15789473684211</v>
      </c>
      <c r="N174" s="62">
        <f>SUMIFS('DATOS PEST12'!$E:$E,'DATOS PEST12'!$A:$A,INDICE!$C$13,'DATOS PEST12'!$D:$D,'6. RETA (No Seta) Prov-SECCION'!N$11,'DATOS PEST12'!$B:$B,'6. RETA (No Seta) Prov-SECCION'!$A174,'DATOS PEST12'!$F:$F,"R.E.AUTONOMOS (NO SETA)",'DATOS PEST12'!$C:$C,"&lt;&gt;"&amp;"UNION EUROPEA")</f>
        <v>22.631578947368425</v>
      </c>
      <c r="O174" s="62">
        <f>SUMIFS('DATOS PEST12'!$E:$E,'DATOS PEST12'!$A:$A,INDICE!$C$13,'DATOS PEST12'!$D:$D,'6. RETA (No Seta) Prov-SECCION'!O$11,'DATOS PEST12'!$B:$B,'6. RETA (No Seta) Prov-SECCION'!$A174,'DATOS PEST12'!$F:$F,"R.E.AUTONOMOS (NO SETA)",'DATOS PEST12'!$C:$C,"&lt;&gt;"&amp;"UNION EUROPEA")</f>
        <v>59.526315789473699</v>
      </c>
      <c r="P174" s="62">
        <f>SUMIFS('DATOS PEST12'!$E:$E,'DATOS PEST12'!$A:$A,INDICE!$C$13,'DATOS PEST12'!$D:$D,'6. RETA (No Seta) Prov-SECCION'!P$11,'DATOS PEST12'!$B:$B,'6. RETA (No Seta) Prov-SECCION'!$A174,'DATOS PEST12'!$F:$F,"R.E.AUTONOMOS (NO SETA)",'DATOS PEST12'!$C:$C,"&lt;&gt;"&amp;"UNION EUROPEA")</f>
        <v>164.63157894736841</v>
      </c>
      <c r="Q174" s="62">
        <f>SUMIFS('DATOS PEST12'!$E:$E,'DATOS PEST12'!$A:$A,INDICE!$C$13,'DATOS PEST12'!$D:$D,'6. RETA (No Seta) Prov-SECCION'!Q$11,'DATOS PEST12'!$B:$B,'6. RETA (No Seta) Prov-SECCION'!$A174,'DATOS PEST12'!$F:$F,"R.E.AUTONOMOS (NO SETA)",'DATOS PEST12'!$C:$C,"&lt;&gt;"&amp;"UNION EUROPEA")</f>
        <v>154.99999999999997</v>
      </c>
      <c r="R174" s="62">
        <f>SUMIFS('DATOS PEST12'!$E:$E,'DATOS PEST12'!$A:$A,INDICE!$C$13,'DATOS PEST12'!$D:$D,'6. RETA (No Seta) Prov-SECCION'!R$11,'DATOS PEST12'!$B:$B,'6. RETA (No Seta) Prov-SECCION'!$A174,'DATOS PEST12'!$F:$F,"R.E.AUTONOMOS (NO SETA)",'DATOS PEST12'!$C:$C,"&lt;&gt;"&amp;"UNION EUROPEA")</f>
        <v>0.99999999999999956</v>
      </c>
      <c r="S174" s="62">
        <f>SUMIFS('DATOS PEST12'!$E:$E,'DATOS PEST12'!$A:$A,INDICE!$C$13,'DATOS PEST12'!$D:$D,'6. RETA (No Seta) Prov-SECCION'!S$11,'DATOS PEST12'!$B:$B,'6. RETA (No Seta) Prov-SECCION'!$A174,'DATOS PEST12'!$F:$F,"R.E.AUTONOMOS (NO SETA)",'DATOS PEST12'!$C:$C,"&lt;&gt;"&amp;"UNION EUROPEA")</f>
        <v>187.9473684210526</v>
      </c>
      <c r="T174" s="62">
        <f>SUMIFS('DATOS PEST12'!$E:$E,'DATOS PEST12'!$A:$A,INDICE!$C$13,'DATOS PEST12'!$D:$D,'6. RETA (No Seta) Prov-SECCION'!T$11,'DATOS PEST12'!$B:$B,'6. RETA (No Seta) Prov-SECCION'!$A174,'DATOS PEST12'!$F:$F,"R.E.AUTONOMOS (NO SETA)",'DATOS PEST12'!$C:$C,"&lt;&gt;"&amp;"UNION EUROPEA")</f>
        <v>52</v>
      </c>
      <c r="U174" s="62">
        <f>SUMIFS('DATOS PEST12'!$E:$E,'DATOS PEST12'!$A:$A,INDICE!$C$13,'DATOS PEST12'!$D:$D,'6. RETA (No Seta) Prov-SECCION'!U$11,'DATOS PEST12'!$B:$B,'6. RETA (No Seta) Prov-SECCION'!$A174,'DATOS PEST12'!$F:$F,"R.E.AUTONOMOS (NO SETA)",'DATOS PEST12'!$C:$C,"&lt;&gt;"&amp;"UNION EUROPEA")</f>
        <v>48.473684210526322</v>
      </c>
      <c r="V174" s="62">
        <f>SUMIFS('DATOS PEST12'!$E:$E,'DATOS PEST12'!$A:$A,INDICE!$C$13,'DATOS PEST12'!$D:$D,'6. RETA (No Seta) Prov-SECCION'!V$11,'DATOS PEST12'!$B:$B,'6. RETA (No Seta) Prov-SECCION'!$A174,'DATOS PEST12'!$F:$F,"R.E.AUTONOMOS (NO SETA)",'DATOS PEST12'!$C:$C,"&lt;&gt;"&amp;"UNION EUROPEA")</f>
        <v>295.21052631578954</v>
      </c>
      <c r="W174" s="62">
        <f>SUMIFS('DATOS PEST12'!$E:$E,'DATOS PEST12'!$A:$A,INDICE!$C$13,'DATOS PEST12'!$D:$D,'6. RETA (No Seta) Prov-SECCION'!W$11,'DATOS PEST12'!$B:$B,'6. RETA (No Seta) Prov-SECCION'!$A174,'DATOS PEST12'!$F:$F,"R.E.AUTONOMOS (NO SETA)",'DATOS PEST12'!$C:$C,"&lt;&gt;"&amp;"UNION EUROPEA")</f>
        <v>0</v>
      </c>
      <c r="X174" s="62">
        <f>SUMIFS('DATOS PEST12'!$E:$E,'DATOS PEST12'!$A:$A,INDICE!$C$13,'DATOS PEST12'!$D:$D,'6. RETA (No Seta) Prov-SECCION'!X$11,'DATOS PEST12'!$B:$B,'6. RETA (No Seta) Prov-SECCION'!$A174,'DATOS PEST12'!$F:$F,"R.E.AUTONOMOS (NO SETA)",'DATOS PEST12'!$C:$C,"&lt;&gt;"&amp;"UNION EUROPEA")</f>
        <v>0</v>
      </c>
      <c r="Y174" s="59">
        <f>SUMIFS('DATOS PEST12'!$E:$E,'DATOS PEST12'!$A:$A,INDICE!$C$13,'DATOS PEST12'!$D:$D,'6. RETA (No Seta) Prov-SECCION'!Y$11,'DATOS PEST12'!$B:$B,'6. RETA (No Seta) Prov-SECCION'!$A174,'DATOS PEST12'!$F:$F,"R.E.AUTONOMOS (NO SETA)",'DATOS PEST12'!$C:$C,"&lt;&gt;"&amp;"UNION EUROPEA")</f>
        <v>0</v>
      </c>
    </row>
    <row r="175" spans="1:25" ht="15.6" x14ac:dyDescent="0.3">
      <c r="A175" s="8">
        <v>14</v>
      </c>
      <c r="B175" s="9" t="s">
        <v>164</v>
      </c>
      <c r="C175" s="59">
        <f t="shared" si="60"/>
        <v>1219.2105263157894</v>
      </c>
      <c r="D175" s="60">
        <f>SUMIFS('DATOS PEST12'!$E:$E,'DATOS PEST12'!$A:$A,INDICE!$C$13,'DATOS PEST12'!$D:$D,'6. RETA (No Seta) Prov-SECCION'!D$11,'DATOS PEST12'!$B:$B,'6. RETA (No Seta) Prov-SECCION'!$A175,'DATOS PEST12'!$F:$F,"R.E.AUTONOMOS (NO SETA)",'DATOS PEST12'!$C:$C,"&lt;&gt;"&amp;"UNION EUROPEA")</f>
        <v>6.9999999999999973</v>
      </c>
      <c r="E175" s="62">
        <f>SUMIFS('DATOS PEST12'!$E:$E,'DATOS PEST12'!$A:$A,INDICE!$C$13,'DATOS PEST12'!$D:$D,'6. RETA (No Seta) Prov-SECCION'!E$11,'DATOS PEST12'!$B:$B,'6. RETA (No Seta) Prov-SECCION'!$A175,'DATOS PEST12'!$F:$F,"R.E.AUTONOMOS (NO SETA)",'DATOS PEST12'!$C:$C,"&lt;&gt;"&amp;"UNION EUROPEA")</f>
        <v>0</v>
      </c>
      <c r="F175" s="62">
        <f>SUMIFS('DATOS PEST12'!$E:$E,'DATOS PEST12'!$A:$A,INDICE!$C$13,'DATOS PEST12'!$D:$D,'6. RETA (No Seta) Prov-SECCION'!F$11,'DATOS PEST12'!$B:$B,'6. RETA (No Seta) Prov-SECCION'!$A175,'DATOS PEST12'!$F:$F,"R.E.AUTONOMOS (NO SETA)",'DATOS PEST12'!$C:$C,"&lt;&gt;"&amp;"UNION EUROPEA")</f>
        <v>22.842105263157901</v>
      </c>
      <c r="G175" s="62">
        <f>SUMIFS('DATOS PEST12'!$E:$E,'DATOS PEST12'!$A:$A,INDICE!$C$13,'DATOS PEST12'!$D:$D,'6. RETA (No Seta) Prov-SECCION'!G$11,'DATOS PEST12'!$B:$B,'6. RETA (No Seta) Prov-SECCION'!$A175,'DATOS PEST12'!$F:$F,"R.E.AUTONOMOS (NO SETA)",'DATOS PEST12'!$C:$C,"&lt;&gt;"&amp;"UNION EUROPEA")</f>
        <v>0</v>
      </c>
      <c r="H175" s="62">
        <f>SUMIFS('DATOS PEST12'!$E:$E,'DATOS PEST12'!$A:$A,INDICE!$C$13,'DATOS PEST12'!$D:$D,'6. RETA (No Seta) Prov-SECCION'!H$11,'DATOS PEST12'!$B:$B,'6. RETA (No Seta) Prov-SECCION'!$A175,'DATOS PEST12'!$F:$F,"R.E.AUTONOMOS (NO SETA)",'DATOS PEST12'!$C:$C,"&lt;&gt;"&amp;"UNION EUROPEA")</f>
        <v>0</v>
      </c>
      <c r="I175" s="62">
        <f>SUMIFS('DATOS PEST12'!$E:$E,'DATOS PEST12'!$A:$A,INDICE!$C$13,'DATOS PEST12'!$D:$D,'6. RETA (No Seta) Prov-SECCION'!I$11,'DATOS PEST12'!$B:$B,'6. RETA (No Seta) Prov-SECCION'!$A175,'DATOS PEST12'!$F:$F,"R.E.AUTONOMOS (NO SETA)",'DATOS PEST12'!$C:$C,"&lt;&gt;"&amp;"UNION EUROPEA")</f>
        <v>31.157894736842106</v>
      </c>
      <c r="J175" s="62">
        <f>SUMIFS('DATOS PEST12'!$E:$E,'DATOS PEST12'!$A:$A,INDICE!$C$13,'DATOS PEST12'!$D:$D,'6. RETA (No Seta) Prov-SECCION'!J$11,'DATOS PEST12'!$B:$B,'6. RETA (No Seta) Prov-SECCION'!$A175,'DATOS PEST12'!$F:$F,"R.E.AUTONOMOS (NO SETA)",'DATOS PEST12'!$C:$C,"&lt;&gt;"&amp;"UNION EUROPEA")</f>
        <v>499.89473684210526</v>
      </c>
      <c r="K175" s="62">
        <f>SUMIFS('DATOS PEST12'!$E:$E,'DATOS PEST12'!$A:$A,INDICE!$C$13,'DATOS PEST12'!$D:$D,'6. RETA (No Seta) Prov-SECCION'!K$11,'DATOS PEST12'!$B:$B,'6. RETA (No Seta) Prov-SECCION'!$A175,'DATOS PEST12'!$F:$F,"R.E.AUTONOMOS (NO SETA)",'DATOS PEST12'!$C:$C,"&lt;&gt;"&amp;"UNION EUROPEA")</f>
        <v>155.57894736842107</v>
      </c>
      <c r="L175" s="62">
        <f>SUMIFS('DATOS PEST12'!$E:$E,'DATOS PEST12'!$A:$A,INDICE!$C$13,'DATOS PEST12'!$D:$D,'6. RETA (No Seta) Prov-SECCION'!L$11,'DATOS PEST12'!$B:$B,'6. RETA (No Seta) Prov-SECCION'!$A175,'DATOS PEST12'!$F:$F,"R.E.AUTONOMOS (NO SETA)",'DATOS PEST12'!$C:$C,"&lt;&gt;"&amp;"UNION EUROPEA")</f>
        <v>182.8947368421052</v>
      </c>
      <c r="M175" s="62">
        <f>SUMIFS('DATOS PEST12'!$E:$E,'DATOS PEST12'!$A:$A,INDICE!$C$13,'DATOS PEST12'!$D:$D,'6. RETA (No Seta) Prov-SECCION'!M$11,'DATOS PEST12'!$B:$B,'6. RETA (No Seta) Prov-SECCION'!$A175,'DATOS PEST12'!$F:$F,"R.E.AUTONOMOS (NO SETA)",'DATOS PEST12'!$C:$C,"&lt;&gt;"&amp;"UNION EUROPEA")</f>
        <v>21.736842105263165</v>
      </c>
      <c r="N175" s="62">
        <f>SUMIFS('DATOS PEST12'!$E:$E,'DATOS PEST12'!$A:$A,INDICE!$C$13,'DATOS PEST12'!$D:$D,'6. RETA (No Seta) Prov-SECCION'!N$11,'DATOS PEST12'!$B:$B,'6. RETA (No Seta) Prov-SECCION'!$A175,'DATOS PEST12'!$F:$F,"R.E.AUTONOMOS (NO SETA)",'DATOS PEST12'!$C:$C,"&lt;&gt;"&amp;"UNION EUROPEA")</f>
        <v>5.0000000000000009</v>
      </c>
      <c r="O175" s="62">
        <f>SUMIFS('DATOS PEST12'!$E:$E,'DATOS PEST12'!$A:$A,INDICE!$C$13,'DATOS PEST12'!$D:$D,'6. RETA (No Seta) Prov-SECCION'!O$11,'DATOS PEST12'!$B:$B,'6. RETA (No Seta) Prov-SECCION'!$A175,'DATOS PEST12'!$F:$F,"R.E.AUTONOMOS (NO SETA)",'DATOS PEST12'!$C:$C,"&lt;&gt;"&amp;"UNION EUROPEA")</f>
        <v>3.0000000000000004</v>
      </c>
      <c r="P175" s="62">
        <f>SUMIFS('DATOS PEST12'!$E:$E,'DATOS PEST12'!$A:$A,INDICE!$C$13,'DATOS PEST12'!$D:$D,'6. RETA (No Seta) Prov-SECCION'!P$11,'DATOS PEST12'!$B:$B,'6. RETA (No Seta) Prov-SECCION'!$A175,'DATOS PEST12'!$F:$F,"R.E.AUTONOMOS (NO SETA)",'DATOS PEST12'!$C:$C,"&lt;&gt;"&amp;"UNION EUROPEA")</f>
        <v>37.84210526315789</v>
      </c>
      <c r="Q175" s="62">
        <f>SUMIFS('DATOS PEST12'!$E:$E,'DATOS PEST12'!$A:$A,INDICE!$C$13,'DATOS PEST12'!$D:$D,'6. RETA (No Seta) Prov-SECCION'!Q$11,'DATOS PEST12'!$B:$B,'6. RETA (No Seta) Prov-SECCION'!$A175,'DATOS PEST12'!$F:$F,"R.E.AUTONOMOS (NO SETA)",'DATOS PEST12'!$C:$C,"&lt;&gt;"&amp;"UNION EUROPEA")</f>
        <v>37.578947368421055</v>
      </c>
      <c r="R175" s="62">
        <f>SUMIFS('DATOS PEST12'!$E:$E,'DATOS PEST12'!$A:$A,INDICE!$C$13,'DATOS PEST12'!$D:$D,'6. RETA (No Seta) Prov-SECCION'!R$11,'DATOS PEST12'!$B:$B,'6. RETA (No Seta) Prov-SECCION'!$A175,'DATOS PEST12'!$F:$F,"R.E.AUTONOMOS (NO SETA)",'DATOS PEST12'!$C:$C,"&lt;&gt;"&amp;"UNION EUROPEA")</f>
        <v>0</v>
      </c>
      <c r="S175" s="62">
        <f>SUMIFS('DATOS PEST12'!$E:$E,'DATOS PEST12'!$A:$A,INDICE!$C$13,'DATOS PEST12'!$D:$D,'6. RETA (No Seta) Prov-SECCION'!S$11,'DATOS PEST12'!$B:$B,'6. RETA (No Seta) Prov-SECCION'!$A175,'DATOS PEST12'!$F:$F,"R.E.AUTONOMOS (NO SETA)",'DATOS PEST12'!$C:$C,"&lt;&gt;"&amp;"UNION EUROPEA")</f>
        <v>41</v>
      </c>
      <c r="T175" s="62">
        <f>SUMIFS('DATOS PEST12'!$E:$E,'DATOS PEST12'!$A:$A,INDICE!$C$13,'DATOS PEST12'!$D:$D,'6. RETA (No Seta) Prov-SECCION'!T$11,'DATOS PEST12'!$B:$B,'6. RETA (No Seta) Prov-SECCION'!$A175,'DATOS PEST12'!$F:$F,"R.E.AUTONOMOS (NO SETA)",'DATOS PEST12'!$C:$C,"&lt;&gt;"&amp;"UNION EUROPEA")</f>
        <v>11.10526315789474</v>
      </c>
      <c r="U175" s="62">
        <f>SUMIFS('DATOS PEST12'!$E:$E,'DATOS PEST12'!$A:$A,INDICE!$C$13,'DATOS PEST12'!$D:$D,'6. RETA (No Seta) Prov-SECCION'!U$11,'DATOS PEST12'!$B:$B,'6. RETA (No Seta) Prov-SECCION'!$A175,'DATOS PEST12'!$F:$F,"R.E.AUTONOMOS (NO SETA)",'DATOS PEST12'!$C:$C,"&lt;&gt;"&amp;"UNION EUROPEA")</f>
        <v>15.421052631578942</v>
      </c>
      <c r="V175" s="62">
        <f>SUMIFS('DATOS PEST12'!$E:$E,'DATOS PEST12'!$A:$A,INDICE!$C$13,'DATOS PEST12'!$D:$D,'6. RETA (No Seta) Prov-SECCION'!V$11,'DATOS PEST12'!$B:$B,'6. RETA (No Seta) Prov-SECCION'!$A175,'DATOS PEST12'!$F:$F,"R.E.AUTONOMOS (NO SETA)",'DATOS PEST12'!$C:$C,"&lt;&gt;"&amp;"UNION EUROPEA")</f>
        <v>147.15789473684205</v>
      </c>
      <c r="W175" s="62">
        <f>SUMIFS('DATOS PEST12'!$E:$E,'DATOS PEST12'!$A:$A,INDICE!$C$13,'DATOS PEST12'!$D:$D,'6. RETA (No Seta) Prov-SECCION'!W$11,'DATOS PEST12'!$B:$B,'6. RETA (No Seta) Prov-SECCION'!$A175,'DATOS PEST12'!$F:$F,"R.E.AUTONOMOS (NO SETA)",'DATOS PEST12'!$C:$C,"&lt;&gt;"&amp;"UNION EUROPEA")</f>
        <v>0</v>
      </c>
      <c r="X175" s="62">
        <f>SUMIFS('DATOS PEST12'!$E:$E,'DATOS PEST12'!$A:$A,INDICE!$C$13,'DATOS PEST12'!$D:$D,'6. RETA (No Seta) Prov-SECCION'!X$11,'DATOS PEST12'!$B:$B,'6. RETA (No Seta) Prov-SECCION'!$A175,'DATOS PEST12'!$F:$F,"R.E.AUTONOMOS (NO SETA)",'DATOS PEST12'!$C:$C,"&lt;&gt;"&amp;"UNION EUROPEA")</f>
        <v>0</v>
      </c>
      <c r="Y175" s="59">
        <f>SUMIFS('DATOS PEST12'!$E:$E,'DATOS PEST12'!$A:$A,INDICE!$C$13,'DATOS PEST12'!$D:$D,'6. RETA (No Seta) Prov-SECCION'!Y$11,'DATOS PEST12'!$B:$B,'6. RETA (No Seta) Prov-SECCION'!$A175,'DATOS PEST12'!$F:$F,"R.E.AUTONOMOS (NO SETA)",'DATOS PEST12'!$C:$C,"&lt;&gt;"&amp;"UNION EUROPEA")</f>
        <v>0</v>
      </c>
    </row>
    <row r="176" spans="1:25" ht="15.6" x14ac:dyDescent="0.3">
      <c r="A176" s="8">
        <v>18</v>
      </c>
      <c r="B176" s="9" t="s">
        <v>7</v>
      </c>
      <c r="C176" s="59">
        <f t="shared" si="60"/>
        <v>3845.5789473684217</v>
      </c>
      <c r="D176" s="60">
        <f>SUMIFS('DATOS PEST12'!$E:$E,'DATOS PEST12'!$A:$A,INDICE!$C$13,'DATOS PEST12'!$D:$D,'6. RETA (No Seta) Prov-SECCION'!D$11,'DATOS PEST12'!$B:$B,'6. RETA (No Seta) Prov-SECCION'!$A176,'DATOS PEST12'!$F:$F,"R.E.AUTONOMOS (NO SETA)",'DATOS PEST12'!$C:$C,"&lt;&gt;"&amp;"UNION EUROPEA")</f>
        <v>126</v>
      </c>
      <c r="E176" s="62">
        <f>SUMIFS('DATOS PEST12'!$E:$E,'DATOS PEST12'!$A:$A,INDICE!$C$13,'DATOS PEST12'!$D:$D,'6. RETA (No Seta) Prov-SECCION'!E$11,'DATOS PEST12'!$B:$B,'6. RETA (No Seta) Prov-SECCION'!$A176,'DATOS PEST12'!$F:$F,"R.E.AUTONOMOS (NO SETA)",'DATOS PEST12'!$C:$C,"&lt;&gt;"&amp;"UNION EUROPEA")</f>
        <v>0.99999999999999956</v>
      </c>
      <c r="F176" s="62">
        <f>SUMIFS('DATOS PEST12'!$E:$E,'DATOS PEST12'!$A:$A,INDICE!$C$13,'DATOS PEST12'!$D:$D,'6. RETA (No Seta) Prov-SECCION'!F$11,'DATOS PEST12'!$B:$B,'6. RETA (No Seta) Prov-SECCION'!$A176,'DATOS PEST12'!$F:$F,"R.E.AUTONOMOS (NO SETA)",'DATOS PEST12'!$C:$C,"&lt;&gt;"&amp;"UNION EUROPEA")</f>
        <v>76.31578947368422</v>
      </c>
      <c r="G176" s="62">
        <f>SUMIFS('DATOS PEST12'!$E:$E,'DATOS PEST12'!$A:$A,INDICE!$C$13,'DATOS PEST12'!$D:$D,'6. RETA (No Seta) Prov-SECCION'!G$11,'DATOS PEST12'!$B:$B,'6. RETA (No Seta) Prov-SECCION'!$A176,'DATOS PEST12'!$F:$F,"R.E.AUTONOMOS (NO SETA)",'DATOS PEST12'!$C:$C,"&lt;&gt;"&amp;"UNION EUROPEA")</f>
        <v>0</v>
      </c>
      <c r="H176" s="62">
        <f>SUMIFS('DATOS PEST12'!$E:$E,'DATOS PEST12'!$A:$A,INDICE!$C$13,'DATOS PEST12'!$D:$D,'6. RETA (No Seta) Prov-SECCION'!H$11,'DATOS PEST12'!$B:$B,'6. RETA (No Seta) Prov-SECCION'!$A176,'DATOS PEST12'!$F:$F,"R.E.AUTONOMOS (NO SETA)",'DATOS PEST12'!$C:$C,"&lt;&gt;"&amp;"UNION EUROPEA")</f>
        <v>0.99999999999999956</v>
      </c>
      <c r="I176" s="62">
        <f>SUMIFS('DATOS PEST12'!$E:$E,'DATOS PEST12'!$A:$A,INDICE!$C$13,'DATOS PEST12'!$D:$D,'6. RETA (No Seta) Prov-SECCION'!I$11,'DATOS PEST12'!$B:$B,'6. RETA (No Seta) Prov-SECCION'!$A176,'DATOS PEST12'!$F:$F,"R.E.AUTONOMOS (NO SETA)",'DATOS PEST12'!$C:$C,"&lt;&gt;"&amp;"UNION EUROPEA")</f>
        <v>229</v>
      </c>
      <c r="J176" s="62">
        <f>SUMIFS('DATOS PEST12'!$E:$E,'DATOS PEST12'!$A:$A,INDICE!$C$13,'DATOS PEST12'!$D:$D,'6. RETA (No Seta) Prov-SECCION'!J$11,'DATOS PEST12'!$B:$B,'6. RETA (No Seta) Prov-SECCION'!$A176,'DATOS PEST12'!$F:$F,"R.E.AUTONOMOS (NO SETA)",'DATOS PEST12'!$C:$C,"&lt;&gt;"&amp;"UNION EUROPEA")</f>
        <v>1384.6842105263158</v>
      </c>
      <c r="K176" s="62">
        <f>SUMIFS('DATOS PEST12'!$E:$E,'DATOS PEST12'!$A:$A,INDICE!$C$13,'DATOS PEST12'!$D:$D,'6. RETA (No Seta) Prov-SECCION'!K$11,'DATOS PEST12'!$B:$B,'6. RETA (No Seta) Prov-SECCION'!$A176,'DATOS PEST12'!$F:$F,"R.E.AUTONOMOS (NO SETA)",'DATOS PEST12'!$C:$C,"&lt;&gt;"&amp;"UNION EUROPEA")</f>
        <v>224.36842105263156</v>
      </c>
      <c r="L176" s="62">
        <f>SUMIFS('DATOS PEST12'!$E:$E,'DATOS PEST12'!$A:$A,INDICE!$C$13,'DATOS PEST12'!$D:$D,'6. RETA (No Seta) Prov-SECCION'!L$11,'DATOS PEST12'!$B:$B,'6. RETA (No Seta) Prov-SECCION'!$A176,'DATOS PEST12'!$F:$F,"R.E.AUTONOMOS (NO SETA)",'DATOS PEST12'!$C:$C,"&lt;&gt;"&amp;"UNION EUROPEA")</f>
        <v>533</v>
      </c>
      <c r="M176" s="62">
        <f>SUMIFS('DATOS PEST12'!$E:$E,'DATOS PEST12'!$A:$A,INDICE!$C$13,'DATOS PEST12'!$D:$D,'6. RETA (No Seta) Prov-SECCION'!M$11,'DATOS PEST12'!$B:$B,'6. RETA (No Seta) Prov-SECCION'!$A176,'DATOS PEST12'!$F:$F,"R.E.AUTONOMOS (NO SETA)",'DATOS PEST12'!$C:$C,"&lt;&gt;"&amp;"UNION EUROPEA")</f>
        <v>116.00000000000004</v>
      </c>
      <c r="N176" s="62">
        <f>SUMIFS('DATOS PEST12'!$E:$E,'DATOS PEST12'!$A:$A,INDICE!$C$13,'DATOS PEST12'!$D:$D,'6. RETA (No Seta) Prov-SECCION'!N$11,'DATOS PEST12'!$B:$B,'6. RETA (No Seta) Prov-SECCION'!$A176,'DATOS PEST12'!$F:$F,"R.E.AUTONOMOS (NO SETA)",'DATOS PEST12'!$C:$C,"&lt;&gt;"&amp;"UNION EUROPEA")</f>
        <v>26</v>
      </c>
      <c r="O176" s="62">
        <f>SUMIFS('DATOS PEST12'!$E:$E,'DATOS PEST12'!$A:$A,INDICE!$C$13,'DATOS PEST12'!$D:$D,'6. RETA (No Seta) Prov-SECCION'!O$11,'DATOS PEST12'!$B:$B,'6. RETA (No Seta) Prov-SECCION'!$A176,'DATOS PEST12'!$F:$F,"R.E.AUTONOMOS (NO SETA)",'DATOS PEST12'!$C:$C,"&lt;&gt;"&amp;"UNION EUROPEA")</f>
        <v>44.999999999999986</v>
      </c>
      <c r="P176" s="62">
        <f>SUMIFS('DATOS PEST12'!$E:$E,'DATOS PEST12'!$A:$A,INDICE!$C$13,'DATOS PEST12'!$D:$D,'6. RETA (No Seta) Prov-SECCION'!P$11,'DATOS PEST12'!$B:$B,'6. RETA (No Seta) Prov-SECCION'!$A176,'DATOS PEST12'!$F:$F,"R.E.AUTONOMOS (NO SETA)",'DATOS PEST12'!$C:$C,"&lt;&gt;"&amp;"UNION EUROPEA")</f>
        <v>239.68421052631572</v>
      </c>
      <c r="Q176" s="62">
        <f>SUMIFS('DATOS PEST12'!$E:$E,'DATOS PEST12'!$A:$A,INDICE!$C$13,'DATOS PEST12'!$D:$D,'6. RETA (No Seta) Prov-SECCION'!Q$11,'DATOS PEST12'!$B:$B,'6. RETA (No Seta) Prov-SECCION'!$A176,'DATOS PEST12'!$F:$F,"R.E.AUTONOMOS (NO SETA)",'DATOS PEST12'!$C:$C,"&lt;&gt;"&amp;"UNION EUROPEA")</f>
        <v>201.99999999999994</v>
      </c>
      <c r="R176" s="62">
        <f>SUMIFS('DATOS PEST12'!$E:$E,'DATOS PEST12'!$A:$A,INDICE!$C$13,'DATOS PEST12'!$D:$D,'6. RETA (No Seta) Prov-SECCION'!R$11,'DATOS PEST12'!$B:$B,'6. RETA (No Seta) Prov-SECCION'!$A176,'DATOS PEST12'!$F:$F,"R.E.AUTONOMOS (NO SETA)",'DATOS PEST12'!$C:$C,"&lt;&gt;"&amp;"UNION EUROPEA")</f>
        <v>0</v>
      </c>
      <c r="S176" s="62">
        <f>SUMIFS('DATOS PEST12'!$E:$E,'DATOS PEST12'!$A:$A,INDICE!$C$13,'DATOS PEST12'!$D:$D,'6. RETA (No Seta) Prov-SECCION'!S$11,'DATOS PEST12'!$B:$B,'6. RETA (No Seta) Prov-SECCION'!$A176,'DATOS PEST12'!$F:$F,"R.E.AUTONOMOS (NO SETA)",'DATOS PEST12'!$C:$C,"&lt;&gt;"&amp;"UNION EUROPEA")</f>
        <v>204.21052631578942</v>
      </c>
      <c r="T176" s="62">
        <f>SUMIFS('DATOS PEST12'!$E:$E,'DATOS PEST12'!$A:$A,INDICE!$C$13,'DATOS PEST12'!$D:$D,'6. RETA (No Seta) Prov-SECCION'!T$11,'DATOS PEST12'!$B:$B,'6. RETA (No Seta) Prov-SECCION'!$A176,'DATOS PEST12'!$F:$F,"R.E.AUTONOMOS (NO SETA)",'DATOS PEST12'!$C:$C,"&lt;&gt;"&amp;"UNION EUROPEA")</f>
        <v>64.736842105263136</v>
      </c>
      <c r="U176" s="62">
        <f>SUMIFS('DATOS PEST12'!$E:$E,'DATOS PEST12'!$A:$A,INDICE!$C$13,'DATOS PEST12'!$D:$D,'6. RETA (No Seta) Prov-SECCION'!U$11,'DATOS PEST12'!$B:$B,'6. RETA (No Seta) Prov-SECCION'!$A176,'DATOS PEST12'!$F:$F,"R.E.AUTONOMOS (NO SETA)",'DATOS PEST12'!$C:$C,"&lt;&gt;"&amp;"UNION EUROPEA")</f>
        <v>70.684210526315795</v>
      </c>
      <c r="V176" s="62">
        <f>SUMIFS('DATOS PEST12'!$E:$E,'DATOS PEST12'!$A:$A,INDICE!$C$13,'DATOS PEST12'!$D:$D,'6. RETA (No Seta) Prov-SECCION'!V$11,'DATOS PEST12'!$B:$B,'6. RETA (No Seta) Prov-SECCION'!$A176,'DATOS PEST12'!$F:$F,"R.E.AUTONOMOS (NO SETA)",'DATOS PEST12'!$C:$C,"&lt;&gt;"&amp;"UNION EUROPEA")</f>
        <v>300.8947368421052</v>
      </c>
      <c r="W176" s="62">
        <f>SUMIFS('DATOS PEST12'!$E:$E,'DATOS PEST12'!$A:$A,INDICE!$C$13,'DATOS PEST12'!$D:$D,'6. RETA (No Seta) Prov-SECCION'!W$11,'DATOS PEST12'!$B:$B,'6. RETA (No Seta) Prov-SECCION'!$A176,'DATOS PEST12'!$F:$F,"R.E.AUTONOMOS (NO SETA)",'DATOS PEST12'!$C:$C,"&lt;&gt;"&amp;"UNION EUROPEA")</f>
        <v>0</v>
      </c>
      <c r="X176" s="62">
        <f>SUMIFS('DATOS PEST12'!$E:$E,'DATOS PEST12'!$A:$A,INDICE!$C$13,'DATOS PEST12'!$D:$D,'6. RETA (No Seta) Prov-SECCION'!X$11,'DATOS PEST12'!$B:$B,'6. RETA (No Seta) Prov-SECCION'!$A176,'DATOS PEST12'!$F:$F,"R.E.AUTONOMOS (NO SETA)",'DATOS PEST12'!$C:$C,"&lt;&gt;"&amp;"UNION EUROPEA")</f>
        <v>0.99999999999999956</v>
      </c>
      <c r="Y176" s="59">
        <f>SUMIFS('DATOS PEST12'!$E:$E,'DATOS PEST12'!$A:$A,INDICE!$C$13,'DATOS PEST12'!$D:$D,'6. RETA (No Seta) Prov-SECCION'!Y$11,'DATOS PEST12'!$B:$B,'6. RETA (No Seta) Prov-SECCION'!$A176,'DATOS PEST12'!$F:$F,"R.E.AUTONOMOS (NO SETA)",'DATOS PEST12'!$C:$C,"&lt;&gt;"&amp;"UNION EUROPEA")</f>
        <v>0</v>
      </c>
    </row>
    <row r="177" spans="1:25" ht="15.6" x14ac:dyDescent="0.3">
      <c r="A177" s="8">
        <v>21</v>
      </c>
      <c r="B177" s="9" t="s">
        <v>10</v>
      </c>
      <c r="C177" s="59">
        <f t="shared" si="60"/>
        <v>1202.3684210526317</v>
      </c>
      <c r="D177" s="60">
        <f>SUMIFS('DATOS PEST12'!$E:$E,'DATOS PEST12'!$A:$A,INDICE!$C$13,'DATOS PEST12'!$D:$D,'6. RETA (No Seta) Prov-SECCION'!D$11,'DATOS PEST12'!$B:$B,'6. RETA (No Seta) Prov-SECCION'!$A177,'DATOS PEST12'!$F:$F,"R.E.AUTONOMOS (NO SETA)",'DATOS PEST12'!$C:$C,"&lt;&gt;"&amp;"UNION EUROPEA")</f>
        <v>21.842105263157894</v>
      </c>
      <c r="E177" s="62">
        <f>SUMIFS('DATOS PEST12'!$E:$E,'DATOS PEST12'!$A:$A,INDICE!$C$13,'DATOS PEST12'!$D:$D,'6. RETA (No Seta) Prov-SECCION'!E$11,'DATOS PEST12'!$B:$B,'6. RETA (No Seta) Prov-SECCION'!$A177,'DATOS PEST12'!$F:$F,"R.E.AUTONOMOS (NO SETA)",'DATOS PEST12'!$C:$C,"&lt;&gt;"&amp;"UNION EUROPEA")</f>
        <v>0</v>
      </c>
      <c r="F177" s="62">
        <f>SUMIFS('DATOS PEST12'!$E:$E,'DATOS PEST12'!$A:$A,INDICE!$C$13,'DATOS PEST12'!$D:$D,'6. RETA (No Seta) Prov-SECCION'!F$11,'DATOS PEST12'!$B:$B,'6. RETA (No Seta) Prov-SECCION'!$A177,'DATOS PEST12'!$F:$F,"R.E.AUTONOMOS (NO SETA)",'DATOS PEST12'!$C:$C,"&lt;&gt;"&amp;"UNION EUROPEA")</f>
        <v>10.947368421052637</v>
      </c>
      <c r="G177" s="62">
        <f>SUMIFS('DATOS PEST12'!$E:$E,'DATOS PEST12'!$A:$A,INDICE!$C$13,'DATOS PEST12'!$D:$D,'6. RETA (No Seta) Prov-SECCION'!G$11,'DATOS PEST12'!$B:$B,'6. RETA (No Seta) Prov-SECCION'!$A177,'DATOS PEST12'!$F:$F,"R.E.AUTONOMOS (NO SETA)",'DATOS PEST12'!$C:$C,"&lt;&gt;"&amp;"UNION EUROPEA")</f>
        <v>0</v>
      </c>
      <c r="H177" s="62">
        <f>SUMIFS('DATOS PEST12'!$E:$E,'DATOS PEST12'!$A:$A,INDICE!$C$13,'DATOS PEST12'!$D:$D,'6. RETA (No Seta) Prov-SECCION'!H$11,'DATOS PEST12'!$B:$B,'6. RETA (No Seta) Prov-SECCION'!$A177,'DATOS PEST12'!$F:$F,"R.E.AUTONOMOS (NO SETA)",'DATOS PEST12'!$C:$C,"&lt;&gt;"&amp;"UNION EUROPEA")</f>
        <v>0.99999999999999956</v>
      </c>
      <c r="I177" s="62">
        <f>SUMIFS('DATOS PEST12'!$E:$E,'DATOS PEST12'!$A:$A,INDICE!$C$13,'DATOS PEST12'!$D:$D,'6. RETA (No Seta) Prov-SECCION'!I$11,'DATOS PEST12'!$B:$B,'6. RETA (No Seta) Prov-SECCION'!$A177,'DATOS PEST12'!$F:$F,"R.E.AUTONOMOS (NO SETA)",'DATOS PEST12'!$C:$C,"&lt;&gt;"&amp;"UNION EUROPEA")</f>
        <v>42.789473684210527</v>
      </c>
      <c r="J177" s="62">
        <f>SUMIFS('DATOS PEST12'!$E:$E,'DATOS PEST12'!$A:$A,INDICE!$C$13,'DATOS PEST12'!$D:$D,'6. RETA (No Seta) Prov-SECCION'!J$11,'DATOS PEST12'!$B:$B,'6. RETA (No Seta) Prov-SECCION'!$A177,'DATOS PEST12'!$F:$F,"R.E.AUTONOMOS (NO SETA)",'DATOS PEST12'!$C:$C,"&lt;&gt;"&amp;"UNION EUROPEA")</f>
        <v>596.26315789473699</v>
      </c>
      <c r="K177" s="62">
        <f>SUMIFS('DATOS PEST12'!$E:$E,'DATOS PEST12'!$A:$A,INDICE!$C$13,'DATOS PEST12'!$D:$D,'6. RETA (No Seta) Prov-SECCION'!K$11,'DATOS PEST12'!$B:$B,'6. RETA (No Seta) Prov-SECCION'!$A177,'DATOS PEST12'!$F:$F,"R.E.AUTONOMOS (NO SETA)",'DATOS PEST12'!$C:$C,"&lt;&gt;"&amp;"UNION EUROPEA")</f>
        <v>68.473684210526329</v>
      </c>
      <c r="L177" s="62">
        <f>SUMIFS('DATOS PEST12'!$E:$E,'DATOS PEST12'!$A:$A,INDICE!$C$13,'DATOS PEST12'!$D:$D,'6. RETA (No Seta) Prov-SECCION'!L$11,'DATOS PEST12'!$B:$B,'6. RETA (No Seta) Prov-SECCION'!$A177,'DATOS PEST12'!$F:$F,"R.E.AUTONOMOS (NO SETA)",'DATOS PEST12'!$C:$C,"&lt;&gt;"&amp;"UNION EUROPEA")</f>
        <v>180.05263157894737</v>
      </c>
      <c r="M177" s="62">
        <f>SUMIFS('DATOS PEST12'!$E:$E,'DATOS PEST12'!$A:$A,INDICE!$C$13,'DATOS PEST12'!$D:$D,'6. RETA (No Seta) Prov-SECCION'!M$11,'DATOS PEST12'!$B:$B,'6. RETA (No Seta) Prov-SECCION'!$A177,'DATOS PEST12'!$F:$F,"R.E.AUTONOMOS (NO SETA)",'DATOS PEST12'!$C:$C,"&lt;&gt;"&amp;"UNION EUROPEA")</f>
        <v>21.736842105263161</v>
      </c>
      <c r="N177" s="62">
        <f>SUMIFS('DATOS PEST12'!$E:$E,'DATOS PEST12'!$A:$A,INDICE!$C$13,'DATOS PEST12'!$D:$D,'6. RETA (No Seta) Prov-SECCION'!N$11,'DATOS PEST12'!$B:$B,'6. RETA (No Seta) Prov-SECCION'!$A177,'DATOS PEST12'!$F:$F,"R.E.AUTONOMOS (NO SETA)",'DATOS PEST12'!$C:$C,"&lt;&gt;"&amp;"UNION EUROPEA")</f>
        <v>11.631578947368425</v>
      </c>
      <c r="O177" s="62">
        <f>SUMIFS('DATOS PEST12'!$E:$E,'DATOS PEST12'!$A:$A,INDICE!$C$13,'DATOS PEST12'!$D:$D,'6. RETA (No Seta) Prov-SECCION'!O$11,'DATOS PEST12'!$B:$B,'6. RETA (No Seta) Prov-SECCION'!$A177,'DATOS PEST12'!$F:$F,"R.E.AUTONOMOS (NO SETA)",'DATOS PEST12'!$C:$C,"&lt;&gt;"&amp;"UNION EUROPEA")</f>
        <v>7.1052631578947345</v>
      </c>
      <c r="P177" s="62">
        <f>SUMIFS('DATOS PEST12'!$E:$E,'DATOS PEST12'!$A:$A,INDICE!$C$13,'DATOS PEST12'!$D:$D,'6. RETA (No Seta) Prov-SECCION'!P$11,'DATOS PEST12'!$B:$B,'6. RETA (No Seta) Prov-SECCION'!$A177,'DATOS PEST12'!$F:$F,"R.E.AUTONOMOS (NO SETA)",'DATOS PEST12'!$C:$C,"&lt;&gt;"&amp;"UNION EUROPEA")</f>
        <v>25.000000000000014</v>
      </c>
      <c r="Q177" s="62">
        <f>SUMIFS('DATOS PEST12'!$E:$E,'DATOS PEST12'!$A:$A,INDICE!$C$13,'DATOS PEST12'!$D:$D,'6. RETA (No Seta) Prov-SECCION'!Q$11,'DATOS PEST12'!$B:$B,'6. RETA (No Seta) Prov-SECCION'!$A177,'DATOS PEST12'!$F:$F,"R.E.AUTONOMOS (NO SETA)",'DATOS PEST12'!$C:$C,"&lt;&gt;"&amp;"UNION EUROPEA")</f>
        <v>36.052631578947363</v>
      </c>
      <c r="R177" s="62">
        <f>SUMIFS('DATOS PEST12'!$E:$E,'DATOS PEST12'!$A:$A,INDICE!$C$13,'DATOS PEST12'!$D:$D,'6. RETA (No Seta) Prov-SECCION'!R$11,'DATOS PEST12'!$B:$B,'6. RETA (No Seta) Prov-SECCION'!$A177,'DATOS PEST12'!$F:$F,"R.E.AUTONOMOS (NO SETA)",'DATOS PEST12'!$C:$C,"&lt;&gt;"&amp;"UNION EUROPEA")</f>
        <v>0</v>
      </c>
      <c r="S177" s="62">
        <f>SUMIFS('DATOS PEST12'!$E:$E,'DATOS PEST12'!$A:$A,INDICE!$C$13,'DATOS PEST12'!$D:$D,'6. RETA (No Seta) Prov-SECCION'!S$11,'DATOS PEST12'!$B:$B,'6. RETA (No Seta) Prov-SECCION'!$A177,'DATOS PEST12'!$F:$F,"R.E.AUTONOMOS (NO SETA)",'DATOS PEST12'!$C:$C,"&lt;&gt;"&amp;"UNION EUROPEA")</f>
        <v>46.999999999999993</v>
      </c>
      <c r="T177" s="62">
        <f>SUMIFS('DATOS PEST12'!$E:$E,'DATOS PEST12'!$A:$A,INDICE!$C$13,'DATOS PEST12'!$D:$D,'6. RETA (No Seta) Prov-SECCION'!T$11,'DATOS PEST12'!$B:$B,'6. RETA (No Seta) Prov-SECCION'!$A177,'DATOS PEST12'!$F:$F,"R.E.AUTONOMOS (NO SETA)",'DATOS PEST12'!$C:$C,"&lt;&gt;"&amp;"UNION EUROPEA")</f>
        <v>12.000000000000002</v>
      </c>
      <c r="U177" s="62">
        <f>SUMIFS('DATOS PEST12'!$E:$E,'DATOS PEST12'!$A:$A,INDICE!$C$13,'DATOS PEST12'!$D:$D,'6. RETA (No Seta) Prov-SECCION'!U$11,'DATOS PEST12'!$B:$B,'6. RETA (No Seta) Prov-SECCION'!$A177,'DATOS PEST12'!$F:$F,"R.E.AUTONOMOS (NO SETA)",'DATOS PEST12'!$C:$C,"&lt;&gt;"&amp;"UNION EUROPEA")</f>
        <v>13.999999999999995</v>
      </c>
      <c r="V177" s="62">
        <f>SUMIFS('DATOS PEST12'!$E:$E,'DATOS PEST12'!$A:$A,INDICE!$C$13,'DATOS PEST12'!$D:$D,'6. RETA (No Seta) Prov-SECCION'!V$11,'DATOS PEST12'!$B:$B,'6. RETA (No Seta) Prov-SECCION'!$A177,'DATOS PEST12'!$F:$F,"R.E.AUTONOMOS (NO SETA)",'DATOS PEST12'!$C:$C,"&lt;&gt;"&amp;"UNION EUROPEA")</f>
        <v>106.47368421052636</v>
      </c>
      <c r="W177" s="62">
        <f>SUMIFS('DATOS PEST12'!$E:$E,'DATOS PEST12'!$A:$A,INDICE!$C$13,'DATOS PEST12'!$D:$D,'6. RETA (No Seta) Prov-SECCION'!W$11,'DATOS PEST12'!$B:$B,'6. RETA (No Seta) Prov-SECCION'!$A177,'DATOS PEST12'!$F:$F,"R.E.AUTONOMOS (NO SETA)",'DATOS PEST12'!$C:$C,"&lt;&gt;"&amp;"UNION EUROPEA")</f>
        <v>0</v>
      </c>
      <c r="X177" s="62">
        <f>SUMIFS('DATOS PEST12'!$E:$E,'DATOS PEST12'!$A:$A,INDICE!$C$13,'DATOS PEST12'!$D:$D,'6. RETA (No Seta) Prov-SECCION'!X$11,'DATOS PEST12'!$B:$B,'6. RETA (No Seta) Prov-SECCION'!$A177,'DATOS PEST12'!$F:$F,"R.E.AUTONOMOS (NO SETA)",'DATOS PEST12'!$C:$C,"&lt;&gt;"&amp;"UNION EUROPEA")</f>
        <v>0</v>
      </c>
      <c r="Y177" s="59">
        <f>SUMIFS('DATOS PEST12'!$E:$E,'DATOS PEST12'!$A:$A,INDICE!$C$13,'DATOS PEST12'!$D:$D,'6. RETA (No Seta) Prov-SECCION'!Y$11,'DATOS PEST12'!$B:$B,'6. RETA (No Seta) Prov-SECCION'!$A177,'DATOS PEST12'!$F:$F,"R.E.AUTONOMOS (NO SETA)",'DATOS PEST12'!$C:$C,"&lt;&gt;"&amp;"UNION EUROPEA")</f>
        <v>0</v>
      </c>
    </row>
    <row r="178" spans="1:25" ht="15.6" x14ac:dyDescent="0.3">
      <c r="A178" s="8">
        <v>23</v>
      </c>
      <c r="B178" s="9" t="s">
        <v>165</v>
      </c>
      <c r="C178" s="59">
        <f t="shared" si="60"/>
        <v>1057.3684210526317</v>
      </c>
      <c r="D178" s="60">
        <f>SUMIFS('DATOS PEST12'!$E:$E,'DATOS PEST12'!$A:$A,INDICE!$C$13,'DATOS PEST12'!$D:$D,'6. RETA (No Seta) Prov-SECCION'!D$11,'DATOS PEST12'!$B:$B,'6. RETA (No Seta) Prov-SECCION'!$A178,'DATOS PEST12'!$F:$F,"R.E.AUTONOMOS (NO SETA)",'DATOS PEST12'!$C:$C,"&lt;&gt;"&amp;"UNION EUROPEA")</f>
        <v>5.0000000000000009</v>
      </c>
      <c r="E178" s="62">
        <f>SUMIFS('DATOS PEST12'!$E:$E,'DATOS PEST12'!$A:$A,INDICE!$C$13,'DATOS PEST12'!$D:$D,'6. RETA (No Seta) Prov-SECCION'!E$11,'DATOS PEST12'!$B:$B,'6. RETA (No Seta) Prov-SECCION'!$A178,'DATOS PEST12'!$F:$F,"R.E.AUTONOMOS (NO SETA)",'DATOS PEST12'!$C:$C,"&lt;&gt;"&amp;"UNION EUROPEA")</f>
        <v>0</v>
      </c>
      <c r="F178" s="62">
        <f>SUMIFS('DATOS PEST12'!$E:$E,'DATOS PEST12'!$A:$A,INDICE!$C$13,'DATOS PEST12'!$D:$D,'6. RETA (No Seta) Prov-SECCION'!F$11,'DATOS PEST12'!$B:$B,'6. RETA (No Seta) Prov-SECCION'!$A178,'DATOS PEST12'!$F:$F,"R.E.AUTONOMOS (NO SETA)",'DATOS PEST12'!$C:$C,"&lt;&gt;"&amp;"UNION EUROPEA")</f>
        <v>11.578947368421057</v>
      </c>
      <c r="G178" s="62">
        <f>SUMIFS('DATOS PEST12'!$E:$E,'DATOS PEST12'!$A:$A,INDICE!$C$13,'DATOS PEST12'!$D:$D,'6. RETA (No Seta) Prov-SECCION'!G$11,'DATOS PEST12'!$B:$B,'6. RETA (No Seta) Prov-SECCION'!$A178,'DATOS PEST12'!$F:$F,"R.E.AUTONOMOS (NO SETA)",'DATOS PEST12'!$C:$C,"&lt;&gt;"&amp;"UNION EUROPEA")</f>
        <v>0</v>
      </c>
      <c r="H178" s="62">
        <f>SUMIFS('DATOS PEST12'!$E:$E,'DATOS PEST12'!$A:$A,INDICE!$C$13,'DATOS PEST12'!$D:$D,'6. RETA (No Seta) Prov-SECCION'!H$11,'DATOS PEST12'!$B:$B,'6. RETA (No Seta) Prov-SECCION'!$A178,'DATOS PEST12'!$F:$F,"R.E.AUTONOMOS (NO SETA)",'DATOS PEST12'!$C:$C,"&lt;&gt;"&amp;"UNION EUROPEA")</f>
        <v>0</v>
      </c>
      <c r="I178" s="62">
        <f>SUMIFS('DATOS PEST12'!$E:$E,'DATOS PEST12'!$A:$A,INDICE!$C$13,'DATOS PEST12'!$D:$D,'6. RETA (No Seta) Prov-SECCION'!I$11,'DATOS PEST12'!$B:$B,'6. RETA (No Seta) Prov-SECCION'!$A178,'DATOS PEST12'!$F:$F,"R.E.AUTONOMOS (NO SETA)",'DATOS PEST12'!$C:$C,"&lt;&gt;"&amp;"UNION EUROPEA")</f>
        <v>27.263157894736842</v>
      </c>
      <c r="J178" s="62">
        <f>SUMIFS('DATOS PEST12'!$E:$E,'DATOS PEST12'!$A:$A,INDICE!$C$13,'DATOS PEST12'!$D:$D,'6. RETA (No Seta) Prov-SECCION'!J$11,'DATOS PEST12'!$B:$B,'6. RETA (No Seta) Prov-SECCION'!$A178,'DATOS PEST12'!$F:$F,"R.E.AUTONOMOS (NO SETA)",'DATOS PEST12'!$C:$C,"&lt;&gt;"&amp;"UNION EUROPEA")</f>
        <v>598.63157894736855</v>
      </c>
      <c r="K178" s="62">
        <f>SUMIFS('DATOS PEST12'!$E:$E,'DATOS PEST12'!$A:$A,INDICE!$C$13,'DATOS PEST12'!$D:$D,'6. RETA (No Seta) Prov-SECCION'!K$11,'DATOS PEST12'!$B:$B,'6. RETA (No Seta) Prov-SECCION'!$A178,'DATOS PEST12'!$F:$F,"R.E.AUTONOMOS (NO SETA)",'DATOS PEST12'!$C:$C,"&lt;&gt;"&amp;"UNION EUROPEA")</f>
        <v>31.526315789473681</v>
      </c>
      <c r="L178" s="62">
        <f>SUMIFS('DATOS PEST12'!$E:$E,'DATOS PEST12'!$A:$A,INDICE!$C$13,'DATOS PEST12'!$D:$D,'6. RETA (No Seta) Prov-SECCION'!L$11,'DATOS PEST12'!$B:$B,'6. RETA (No Seta) Prov-SECCION'!$A178,'DATOS PEST12'!$F:$F,"R.E.AUTONOMOS (NO SETA)",'DATOS PEST12'!$C:$C,"&lt;&gt;"&amp;"UNION EUROPEA")</f>
        <v>154.36842105263162</v>
      </c>
      <c r="M178" s="62">
        <f>SUMIFS('DATOS PEST12'!$E:$E,'DATOS PEST12'!$A:$A,INDICE!$C$13,'DATOS PEST12'!$D:$D,'6. RETA (No Seta) Prov-SECCION'!M$11,'DATOS PEST12'!$B:$B,'6. RETA (No Seta) Prov-SECCION'!$A178,'DATOS PEST12'!$F:$F,"R.E.AUTONOMOS (NO SETA)",'DATOS PEST12'!$C:$C,"&lt;&gt;"&amp;"UNION EUROPEA")</f>
        <v>7.1578947368421026</v>
      </c>
      <c r="N178" s="62">
        <f>SUMIFS('DATOS PEST12'!$E:$E,'DATOS PEST12'!$A:$A,INDICE!$C$13,'DATOS PEST12'!$D:$D,'6. RETA (No Seta) Prov-SECCION'!N$11,'DATOS PEST12'!$B:$B,'6. RETA (No Seta) Prov-SECCION'!$A178,'DATOS PEST12'!$F:$F,"R.E.AUTONOMOS (NO SETA)",'DATOS PEST12'!$C:$C,"&lt;&gt;"&amp;"UNION EUROPEA")</f>
        <v>9</v>
      </c>
      <c r="O178" s="62">
        <f>SUMIFS('DATOS PEST12'!$E:$E,'DATOS PEST12'!$A:$A,INDICE!$C$13,'DATOS PEST12'!$D:$D,'6. RETA (No Seta) Prov-SECCION'!O$11,'DATOS PEST12'!$B:$B,'6. RETA (No Seta) Prov-SECCION'!$A178,'DATOS PEST12'!$F:$F,"R.E.AUTONOMOS (NO SETA)",'DATOS PEST12'!$C:$C,"&lt;&gt;"&amp;"UNION EUROPEA")</f>
        <v>3.0000000000000004</v>
      </c>
      <c r="P178" s="62">
        <f>SUMIFS('DATOS PEST12'!$E:$E,'DATOS PEST12'!$A:$A,INDICE!$C$13,'DATOS PEST12'!$D:$D,'6. RETA (No Seta) Prov-SECCION'!P$11,'DATOS PEST12'!$B:$B,'6. RETA (No Seta) Prov-SECCION'!$A178,'DATOS PEST12'!$F:$F,"R.E.AUTONOMOS (NO SETA)",'DATOS PEST12'!$C:$C,"&lt;&gt;"&amp;"UNION EUROPEA")</f>
        <v>18.894736842105264</v>
      </c>
      <c r="Q178" s="62">
        <f>SUMIFS('DATOS PEST12'!$E:$E,'DATOS PEST12'!$A:$A,INDICE!$C$13,'DATOS PEST12'!$D:$D,'6. RETA (No Seta) Prov-SECCION'!Q$11,'DATOS PEST12'!$B:$B,'6. RETA (No Seta) Prov-SECCION'!$A178,'DATOS PEST12'!$F:$F,"R.E.AUTONOMOS (NO SETA)",'DATOS PEST12'!$C:$C,"&lt;&gt;"&amp;"UNION EUROPEA")</f>
        <v>39.15789473684211</v>
      </c>
      <c r="R178" s="62">
        <f>SUMIFS('DATOS PEST12'!$E:$E,'DATOS PEST12'!$A:$A,INDICE!$C$13,'DATOS PEST12'!$D:$D,'6. RETA (No Seta) Prov-SECCION'!R$11,'DATOS PEST12'!$B:$B,'6. RETA (No Seta) Prov-SECCION'!$A178,'DATOS PEST12'!$F:$F,"R.E.AUTONOMOS (NO SETA)",'DATOS PEST12'!$C:$C,"&lt;&gt;"&amp;"UNION EUROPEA")</f>
        <v>0</v>
      </c>
      <c r="S178" s="62">
        <f>SUMIFS('DATOS PEST12'!$E:$E,'DATOS PEST12'!$A:$A,INDICE!$C$13,'DATOS PEST12'!$D:$D,'6. RETA (No Seta) Prov-SECCION'!S$11,'DATOS PEST12'!$B:$B,'6. RETA (No Seta) Prov-SECCION'!$A178,'DATOS PEST12'!$F:$F,"R.E.AUTONOMOS (NO SETA)",'DATOS PEST12'!$C:$C,"&lt;&gt;"&amp;"UNION EUROPEA")</f>
        <v>41</v>
      </c>
      <c r="T178" s="62">
        <f>SUMIFS('DATOS PEST12'!$E:$E,'DATOS PEST12'!$A:$A,INDICE!$C$13,'DATOS PEST12'!$D:$D,'6. RETA (No Seta) Prov-SECCION'!T$11,'DATOS PEST12'!$B:$B,'6. RETA (No Seta) Prov-SECCION'!$A178,'DATOS PEST12'!$F:$F,"R.E.AUTONOMOS (NO SETA)",'DATOS PEST12'!$C:$C,"&lt;&gt;"&amp;"UNION EUROPEA")</f>
        <v>7.5789473684210495</v>
      </c>
      <c r="U178" s="62">
        <f>SUMIFS('DATOS PEST12'!$E:$E,'DATOS PEST12'!$A:$A,INDICE!$C$13,'DATOS PEST12'!$D:$D,'6. RETA (No Seta) Prov-SECCION'!U$11,'DATOS PEST12'!$B:$B,'6. RETA (No Seta) Prov-SECCION'!$A178,'DATOS PEST12'!$F:$F,"R.E.AUTONOMOS (NO SETA)",'DATOS PEST12'!$C:$C,"&lt;&gt;"&amp;"UNION EUROPEA")</f>
        <v>7.9999999999999964</v>
      </c>
      <c r="V178" s="62">
        <f>SUMIFS('DATOS PEST12'!$E:$E,'DATOS PEST12'!$A:$A,INDICE!$C$13,'DATOS PEST12'!$D:$D,'6. RETA (No Seta) Prov-SECCION'!V$11,'DATOS PEST12'!$B:$B,'6. RETA (No Seta) Prov-SECCION'!$A178,'DATOS PEST12'!$F:$F,"R.E.AUTONOMOS (NO SETA)",'DATOS PEST12'!$C:$C,"&lt;&gt;"&amp;"UNION EUROPEA")</f>
        <v>95.21052631578948</v>
      </c>
      <c r="W178" s="62">
        <f>SUMIFS('DATOS PEST12'!$E:$E,'DATOS PEST12'!$A:$A,INDICE!$C$13,'DATOS PEST12'!$D:$D,'6. RETA (No Seta) Prov-SECCION'!W$11,'DATOS PEST12'!$B:$B,'6. RETA (No Seta) Prov-SECCION'!$A178,'DATOS PEST12'!$F:$F,"R.E.AUTONOMOS (NO SETA)",'DATOS PEST12'!$C:$C,"&lt;&gt;"&amp;"UNION EUROPEA")</f>
        <v>0</v>
      </c>
      <c r="X178" s="62">
        <f>SUMIFS('DATOS PEST12'!$E:$E,'DATOS PEST12'!$A:$A,INDICE!$C$13,'DATOS PEST12'!$D:$D,'6. RETA (No Seta) Prov-SECCION'!X$11,'DATOS PEST12'!$B:$B,'6. RETA (No Seta) Prov-SECCION'!$A178,'DATOS PEST12'!$F:$F,"R.E.AUTONOMOS (NO SETA)",'DATOS PEST12'!$C:$C,"&lt;&gt;"&amp;"UNION EUROPEA")</f>
        <v>0</v>
      </c>
      <c r="Y178" s="59">
        <f>SUMIFS('DATOS PEST12'!$E:$E,'DATOS PEST12'!$A:$A,INDICE!$C$13,'DATOS PEST12'!$D:$D,'6. RETA (No Seta) Prov-SECCION'!Y$11,'DATOS PEST12'!$B:$B,'6. RETA (No Seta) Prov-SECCION'!$A178,'DATOS PEST12'!$F:$F,"R.E.AUTONOMOS (NO SETA)",'DATOS PEST12'!$C:$C,"&lt;&gt;"&amp;"UNION EUROPEA")</f>
        <v>0</v>
      </c>
    </row>
    <row r="179" spans="1:25" ht="15.6" x14ac:dyDescent="0.3">
      <c r="A179" s="8">
        <v>29</v>
      </c>
      <c r="B179" s="9" t="s">
        <v>166</v>
      </c>
      <c r="C179" s="59">
        <f t="shared" si="60"/>
        <v>16910.473684210523</v>
      </c>
      <c r="D179" s="60">
        <f>SUMIFS('DATOS PEST12'!$E:$E,'DATOS PEST12'!$A:$A,INDICE!$C$13,'DATOS PEST12'!$D:$D,'6. RETA (No Seta) Prov-SECCION'!D$11,'DATOS PEST12'!$B:$B,'6. RETA (No Seta) Prov-SECCION'!$A179,'DATOS PEST12'!$F:$F,"R.E.AUTONOMOS (NO SETA)",'DATOS PEST12'!$C:$C,"&lt;&gt;"&amp;"UNION EUROPEA")</f>
        <v>48.684210526315795</v>
      </c>
      <c r="E179" s="62">
        <f>SUMIFS('DATOS PEST12'!$E:$E,'DATOS PEST12'!$A:$A,INDICE!$C$13,'DATOS PEST12'!$D:$D,'6. RETA (No Seta) Prov-SECCION'!E$11,'DATOS PEST12'!$B:$B,'6. RETA (No Seta) Prov-SECCION'!$A179,'DATOS PEST12'!$F:$F,"R.E.AUTONOMOS (NO SETA)",'DATOS PEST12'!$C:$C,"&lt;&gt;"&amp;"UNION EUROPEA")</f>
        <v>3.9999999999999982</v>
      </c>
      <c r="F179" s="62">
        <f>SUMIFS('DATOS PEST12'!$E:$E,'DATOS PEST12'!$A:$A,INDICE!$C$13,'DATOS PEST12'!$D:$D,'6. RETA (No Seta) Prov-SECCION'!F$11,'DATOS PEST12'!$B:$B,'6. RETA (No Seta) Prov-SECCION'!$A179,'DATOS PEST12'!$F:$F,"R.E.AUTONOMOS (NO SETA)",'DATOS PEST12'!$C:$C,"&lt;&gt;"&amp;"UNION EUROPEA")</f>
        <v>337.31578947368416</v>
      </c>
      <c r="G179" s="62">
        <f>SUMIFS('DATOS PEST12'!$E:$E,'DATOS PEST12'!$A:$A,INDICE!$C$13,'DATOS PEST12'!$D:$D,'6. RETA (No Seta) Prov-SECCION'!G$11,'DATOS PEST12'!$B:$B,'6. RETA (No Seta) Prov-SECCION'!$A179,'DATOS PEST12'!$F:$F,"R.E.AUTONOMOS (NO SETA)",'DATOS PEST12'!$C:$C,"&lt;&gt;"&amp;"UNION EUROPEA")</f>
        <v>5.0000000000000009</v>
      </c>
      <c r="H179" s="62">
        <f>SUMIFS('DATOS PEST12'!$E:$E,'DATOS PEST12'!$A:$A,INDICE!$C$13,'DATOS PEST12'!$D:$D,'6. RETA (No Seta) Prov-SECCION'!H$11,'DATOS PEST12'!$B:$B,'6. RETA (No Seta) Prov-SECCION'!$A179,'DATOS PEST12'!$F:$F,"R.E.AUTONOMOS (NO SETA)",'DATOS PEST12'!$C:$C,"&lt;&gt;"&amp;"UNION EUROPEA")</f>
        <v>5.0000000000000009</v>
      </c>
      <c r="I179" s="62">
        <f>SUMIFS('DATOS PEST12'!$E:$E,'DATOS PEST12'!$A:$A,INDICE!$C$13,'DATOS PEST12'!$D:$D,'6. RETA (No Seta) Prov-SECCION'!I$11,'DATOS PEST12'!$B:$B,'6. RETA (No Seta) Prov-SECCION'!$A179,'DATOS PEST12'!$F:$F,"R.E.AUTONOMOS (NO SETA)",'DATOS PEST12'!$C:$C,"&lt;&gt;"&amp;"UNION EUROPEA")</f>
        <v>2081.0526315789471</v>
      </c>
      <c r="J179" s="62">
        <f>SUMIFS('DATOS PEST12'!$E:$E,'DATOS PEST12'!$A:$A,INDICE!$C$13,'DATOS PEST12'!$D:$D,'6. RETA (No Seta) Prov-SECCION'!J$11,'DATOS PEST12'!$B:$B,'6. RETA (No Seta) Prov-SECCION'!$A179,'DATOS PEST12'!$F:$F,"R.E.AUTONOMOS (NO SETA)",'DATOS PEST12'!$C:$C,"&lt;&gt;"&amp;"UNION EUROPEA")</f>
        <v>4144.5263157894733</v>
      </c>
      <c r="K179" s="62">
        <f>SUMIFS('DATOS PEST12'!$E:$E,'DATOS PEST12'!$A:$A,INDICE!$C$13,'DATOS PEST12'!$D:$D,'6. RETA (No Seta) Prov-SECCION'!K$11,'DATOS PEST12'!$B:$B,'6. RETA (No Seta) Prov-SECCION'!$A179,'DATOS PEST12'!$F:$F,"R.E.AUTONOMOS (NO SETA)",'DATOS PEST12'!$C:$C,"&lt;&gt;"&amp;"UNION EUROPEA")</f>
        <v>833.52631578947387</v>
      </c>
      <c r="L179" s="62">
        <f>SUMIFS('DATOS PEST12'!$E:$E,'DATOS PEST12'!$A:$A,INDICE!$C$13,'DATOS PEST12'!$D:$D,'6. RETA (No Seta) Prov-SECCION'!L$11,'DATOS PEST12'!$B:$B,'6. RETA (No Seta) Prov-SECCION'!$A179,'DATOS PEST12'!$F:$F,"R.E.AUTONOMOS (NO SETA)",'DATOS PEST12'!$C:$C,"&lt;&gt;"&amp;"UNION EUROPEA")</f>
        <v>2472</v>
      </c>
      <c r="M179" s="62">
        <f>SUMIFS('DATOS PEST12'!$E:$E,'DATOS PEST12'!$A:$A,INDICE!$C$13,'DATOS PEST12'!$D:$D,'6. RETA (No Seta) Prov-SECCION'!M$11,'DATOS PEST12'!$B:$B,'6. RETA (No Seta) Prov-SECCION'!$A179,'DATOS PEST12'!$F:$F,"R.E.AUTONOMOS (NO SETA)",'DATOS PEST12'!$C:$C,"&lt;&gt;"&amp;"UNION EUROPEA")</f>
        <v>696.68421052631561</v>
      </c>
      <c r="N179" s="62">
        <f>SUMIFS('DATOS PEST12'!$E:$E,'DATOS PEST12'!$A:$A,INDICE!$C$13,'DATOS PEST12'!$D:$D,'6. RETA (No Seta) Prov-SECCION'!N$11,'DATOS PEST12'!$B:$B,'6. RETA (No Seta) Prov-SECCION'!$A179,'DATOS PEST12'!$F:$F,"R.E.AUTONOMOS (NO SETA)",'DATOS PEST12'!$C:$C,"&lt;&gt;"&amp;"UNION EUROPEA")</f>
        <v>196.78947368421055</v>
      </c>
      <c r="O179" s="62">
        <f>SUMIFS('DATOS PEST12'!$E:$E,'DATOS PEST12'!$A:$A,INDICE!$C$13,'DATOS PEST12'!$D:$D,'6. RETA (No Seta) Prov-SECCION'!O$11,'DATOS PEST12'!$B:$B,'6. RETA (No Seta) Prov-SECCION'!$A179,'DATOS PEST12'!$F:$F,"R.E.AUTONOMOS (NO SETA)",'DATOS PEST12'!$C:$C,"&lt;&gt;"&amp;"UNION EUROPEA")</f>
        <v>972.68421052631561</v>
      </c>
      <c r="P179" s="62">
        <f>SUMIFS('DATOS PEST12'!$E:$E,'DATOS PEST12'!$A:$A,INDICE!$C$13,'DATOS PEST12'!$D:$D,'6. RETA (No Seta) Prov-SECCION'!P$11,'DATOS PEST12'!$B:$B,'6. RETA (No Seta) Prov-SECCION'!$A179,'DATOS PEST12'!$F:$F,"R.E.AUTONOMOS (NO SETA)",'DATOS PEST12'!$C:$C,"&lt;&gt;"&amp;"UNION EUROPEA")</f>
        <v>1160.5263157894738</v>
      </c>
      <c r="Q179" s="62">
        <f>SUMIFS('DATOS PEST12'!$E:$E,'DATOS PEST12'!$A:$A,INDICE!$C$13,'DATOS PEST12'!$D:$D,'6. RETA (No Seta) Prov-SECCION'!Q$11,'DATOS PEST12'!$B:$B,'6. RETA (No Seta) Prov-SECCION'!$A179,'DATOS PEST12'!$F:$F,"R.E.AUTONOMOS (NO SETA)",'DATOS PEST12'!$C:$C,"&lt;&gt;"&amp;"UNION EUROPEA")</f>
        <v>1150.0526315789475</v>
      </c>
      <c r="R179" s="62">
        <f>SUMIFS('DATOS PEST12'!$E:$E,'DATOS PEST12'!$A:$A,INDICE!$C$13,'DATOS PEST12'!$D:$D,'6. RETA (No Seta) Prov-SECCION'!R$11,'DATOS PEST12'!$B:$B,'6. RETA (No Seta) Prov-SECCION'!$A179,'DATOS PEST12'!$F:$F,"R.E.AUTONOMOS (NO SETA)",'DATOS PEST12'!$C:$C,"&lt;&gt;"&amp;"UNION EUROPEA")</f>
        <v>1.9999999999999991</v>
      </c>
      <c r="S179" s="62">
        <f>SUMIFS('DATOS PEST12'!$E:$E,'DATOS PEST12'!$A:$A,INDICE!$C$13,'DATOS PEST12'!$D:$D,'6. RETA (No Seta) Prov-SECCION'!S$11,'DATOS PEST12'!$B:$B,'6. RETA (No Seta) Prov-SECCION'!$A179,'DATOS PEST12'!$F:$F,"R.E.AUTONOMOS (NO SETA)",'DATOS PEST12'!$C:$C,"&lt;&gt;"&amp;"UNION EUROPEA")</f>
        <v>563.21052631578937</v>
      </c>
      <c r="T179" s="62">
        <f>SUMIFS('DATOS PEST12'!$E:$E,'DATOS PEST12'!$A:$A,INDICE!$C$13,'DATOS PEST12'!$D:$D,'6. RETA (No Seta) Prov-SECCION'!T$11,'DATOS PEST12'!$B:$B,'6. RETA (No Seta) Prov-SECCION'!$A179,'DATOS PEST12'!$F:$F,"R.E.AUTONOMOS (NO SETA)",'DATOS PEST12'!$C:$C,"&lt;&gt;"&amp;"UNION EUROPEA")</f>
        <v>363.89473684210526</v>
      </c>
      <c r="U179" s="62">
        <f>SUMIFS('DATOS PEST12'!$E:$E,'DATOS PEST12'!$A:$A,INDICE!$C$13,'DATOS PEST12'!$D:$D,'6. RETA (No Seta) Prov-SECCION'!U$11,'DATOS PEST12'!$B:$B,'6. RETA (No Seta) Prov-SECCION'!$A179,'DATOS PEST12'!$F:$F,"R.E.AUTONOMOS (NO SETA)",'DATOS PEST12'!$C:$C,"&lt;&gt;"&amp;"UNION EUROPEA")</f>
        <v>373.94736842105254</v>
      </c>
      <c r="V179" s="62">
        <f>SUMIFS('DATOS PEST12'!$E:$E,'DATOS PEST12'!$A:$A,INDICE!$C$13,'DATOS PEST12'!$D:$D,'6. RETA (No Seta) Prov-SECCION'!V$11,'DATOS PEST12'!$B:$B,'6. RETA (No Seta) Prov-SECCION'!$A179,'DATOS PEST12'!$F:$F,"R.E.AUTONOMOS (NO SETA)",'DATOS PEST12'!$C:$C,"&lt;&gt;"&amp;"UNION EUROPEA")</f>
        <v>1496.105263157895</v>
      </c>
      <c r="W179" s="62">
        <f>SUMIFS('DATOS PEST12'!$E:$E,'DATOS PEST12'!$A:$A,INDICE!$C$13,'DATOS PEST12'!$D:$D,'6. RETA (No Seta) Prov-SECCION'!W$11,'DATOS PEST12'!$B:$B,'6. RETA (No Seta) Prov-SECCION'!$A179,'DATOS PEST12'!$F:$F,"R.E.AUTONOMOS (NO SETA)",'DATOS PEST12'!$C:$C,"&lt;&gt;"&amp;"UNION EUROPEA")</f>
        <v>3.4736842105263159</v>
      </c>
      <c r="X179" s="62">
        <f>SUMIFS('DATOS PEST12'!$E:$E,'DATOS PEST12'!$A:$A,INDICE!$C$13,'DATOS PEST12'!$D:$D,'6. RETA (No Seta) Prov-SECCION'!X$11,'DATOS PEST12'!$B:$B,'6. RETA (No Seta) Prov-SECCION'!$A179,'DATOS PEST12'!$F:$F,"R.E.AUTONOMOS (NO SETA)",'DATOS PEST12'!$C:$C,"&lt;&gt;"&amp;"UNION EUROPEA")</f>
        <v>0</v>
      </c>
      <c r="Y179" s="59">
        <f>SUMIFS('DATOS PEST12'!$E:$E,'DATOS PEST12'!$A:$A,INDICE!$C$13,'DATOS PEST12'!$D:$D,'6. RETA (No Seta) Prov-SECCION'!Y$11,'DATOS PEST12'!$B:$B,'6. RETA (No Seta) Prov-SECCION'!$A179,'DATOS PEST12'!$F:$F,"R.E.AUTONOMOS (NO SETA)",'DATOS PEST12'!$C:$C,"&lt;&gt;"&amp;"UNION EUROPEA")</f>
        <v>0</v>
      </c>
    </row>
    <row r="180" spans="1:25" ht="15.6" x14ac:dyDescent="0.3">
      <c r="A180" s="10">
        <v>41</v>
      </c>
      <c r="B180" s="11" t="s">
        <v>24</v>
      </c>
      <c r="C180" s="59">
        <f t="shared" si="60"/>
        <v>4918.9473684210525</v>
      </c>
      <c r="D180" s="60">
        <f>SUMIFS('DATOS PEST12'!$E:$E,'DATOS PEST12'!$A:$A,INDICE!$C$13,'DATOS PEST12'!$D:$D,'6. RETA (No Seta) Prov-SECCION'!D$11,'DATOS PEST12'!$B:$B,'6. RETA (No Seta) Prov-SECCION'!$A180,'DATOS PEST12'!$F:$F,"R.E.AUTONOMOS (NO SETA)",'DATOS PEST12'!$C:$C,"&lt;&gt;"&amp;"UNION EUROPEA")</f>
        <v>40.84210526315789</v>
      </c>
      <c r="E180" s="62">
        <f>SUMIFS('DATOS PEST12'!$E:$E,'DATOS PEST12'!$A:$A,INDICE!$C$13,'DATOS PEST12'!$D:$D,'6. RETA (No Seta) Prov-SECCION'!E$11,'DATOS PEST12'!$B:$B,'6. RETA (No Seta) Prov-SECCION'!$A180,'DATOS PEST12'!$F:$F,"R.E.AUTONOMOS (NO SETA)",'DATOS PEST12'!$C:$C,"&lt;&gt;"&amp;"UNION EUROPEA")</f>
        <v>0</v>
      </c>
      <c r="F180" s="62">
        <f>SUMIFS('DATOS PEST12'!$E:$E,'DATOS PEST12'!$A:$A,INDICE!$C$13,'DATOS PEST12'!$D:$D,'6. RETA (No Seta) Prov-SECCION'!F$11,'DATOS PEST12'!$B:$B,'6. RETA (No Seta) Prov-SECCION'!$A180,'DATOS PEST12'!$F:$F,"R.E.AUTONOMOS (NO SETA)",'DATOS PEST12'!$C:$C,"&lt;&gt;"&amp;"UNION EUROPEA")</f>
        <v>108.78947368421046</v>
      </c>
      <c r="G180" s="62">
        <f>SUMIFS('DATOS PEST12'!$E:$E,'DATOS PEST12'!$A:$A,INDICE!$C$13,'DATOS PEST12'!$D:$D,'6. RETA (No Seta) Prov-SECCION'!G$11,'DATOS PEST12'!$B:$B,'6. RETA (No Seta) Prov-SECCION'!$A180,'DATOS PEST12'!$F:$F,"R.E.AUTONOMOS (NO SETA)",'DATOS PEST12'!$C:$C,"&lt;&gt;"&amp;"UNION EUROPEA")</f>
        <v>1.9999999999999991</v>
      </c>
      <c r="H180" s="62">
        <f>SUMIFS('DATOS PEST12'!$E:$E,'DATOS PEST12'!$A:$A,INDICE!$C$13,'DATOS PEST12'!$D:$D,'6. RETA (No Seta) Prov-SECCION'!H$11,'DATOS PEST12'!$B:$B,'6. RETA (No Seta) Prov-SECCION'!$A180,'DATOS PEST12'!$F:$F,"R.E.AUTONOMOS (NO SETA)",'DATOS PEST12'!$C:$C,"&lt;&gt;"&amp;"UNION EUROPEA")</f>
        <v>0</v>
      </c>
      <c r="I180" s="62">
        <f>SUMIFS('DATOS PEST12'!$E:$E,'DATOS PEST12'!$A:$A,INDICE!$C$13,'DATOS PEST12'!$D:$D,'6. RETA (No Seta) Prov-SECCION'!I$11,'DATOS PEST12'!$B:$B,'6. RETA (No Seta) Prov-SECCION'!$A180,'DATOS PEST12'!$F:$F,"R.E.AUTONOMOS (NO SETA)",'DATOS PEST12'!$C:$C,"&lt;&gt;"&amp;"UNION EUROPEA")</f>
        <v>195.05263157894743</v>
      </c>
      <c r="J180" s="62">
        <f>SUMIFS('DATOS PEST12'!$E:$E,'DATOS PEST12'!$A:$A,INDICE!$C$13,'DATOS PEST12'!$D:$D,'6. RETA (No Seta) Prov-SECCION'!J$11,'DATOS PEST12'!$B:$B,'6. RETA (No Seta) Prov-SECCION'!$A180,'DATOS PEST12'!$F:$F,"R.E.AUTONOMOS (NO SETA)",'DATOS PEST12'!$C:$C,"&lt;&gt;"&amp;"UNION EUROPEA")</f>
        <v>2192.5263157894733</v>
      </c>
      <c r="K180" s="62">
        <f>SUMIFS('DATOS PEST12'!$E:$E,'DATOS PEST12'!$A:$A,INDICE!$C$13,'DATOS PEST12'!$D:$D,'6. RETA (No Seta) Prov-SECCION'!K$11,'DATOS PEST12'!$B:$B,'6. RETA (No Seta) Prov-SECCION'!$A180,'DATOS PEST12'!$F:$F,"R.E.AUTONOMOS (NO SETA)",'DATOS PEST12'!$C:$C,"&lt;&gt;"&amp;"UNION EUROPEA")</f>
        <v>477.3684210526315</v>
      </c>
      <c r="L180" s="62">
        <f>SUMIFS('DATOS PEST12'!$E:$E,'DATOS PEST12'!$A:$A,INDICE!$C$13,'DATOS PEST12'!$D:$D,'6. RETA (No Seta) Prov-SECCION'!L$11,'DATOS PEST12'!$B:$B,'6. RETA (No Seta) Prov-SECCION'!$A180,'DATOS PEST12'!$F:$F,"R.E.AUTONOMOS (NO SETA)",'DATOS PEST12'!$C:$C,"&lt;&gt;"&amp;"UNION EUROPEA")</f>
        <v>659.1052631578948</v>
      </c>
      <c r="M180" s="62">
        <f>SUMIFS('DATOS PEST12'!$E:$E,'DATOS PEST12'!$A:$A,INDICE!$C$13,'DATOS PEST12'!$D:$D,'6. RETA (No Seta) Prov-SECCION'!M$11,'DATOS PEST12'!$B:$B,'6. RETA (No Seta) Prov-SECCION'!$A180,'DATOS PEST12'!$F:$F,"R.E.AUTONOMOS (NO SETA)",'DATOS PEST12'!$C:$C,"&lt;&gt;"&amp;"UNION EUROPEA")</f>
        <v>72.263157894736835</v>
      </c>
      <c r="N180" s="62">
        <f>SUMIFS('DATOS PEST12'!$E:$E,'DATOS PEST12'!$A:$A,INDICE!$C$13,'DATOS PEST12'!$D:$D,'6. RETA (No Seta) Prov-SECCION'!N$11,'DATOS PEST12'!$B:$B,'6. RETA (No Seta) Prov-SECCION'!$A180,'DATOS PEST12'!$F:$F,"R.E.AUTONOMOS (NO SETA)",'DATOS PEST12'!$C:$C,"&lt;&gt;"&amp;"UNION EUROPEA")</f>
        <v>34.052631578947363</v>
      </c>
      <c r="O180" s="62">
        <f>SUMIFS('DATOS PEST12'!$E:$E,'DATOS PEST12'!$A:$A,INDICE!$C$13,'DATOS PEST12'!$D:$D,'6. RETA (No Seta) Prov-SECCION'!O$11,'DATOS PEST12'!$B:$B,'6. RETA (No Seta) Prov-SECCION'!$A180,'DATOS PEST12'!$F:$F,"R.E.AUTONOMOS (NO SETA)",'DATOS PEST12'!$C:$C,"&lt;&gt;"&amp;"UNION EUROPEA")</f>
        <v>22.473684210526322</v>
      </c>
      <c r="P180" s="62">
        <f>SUMIFS('DATOS PEST12'!$E:$E,'DATOS PEST12'!$A:$A,INDICE!$C$13,'DATOS PEST12'!$D:$D,'6. RETA (No Seta) Prov-SECCION'!P$11,'DATOS PEST12'!$B:$B,'6. RETA (No Seta) Prov-SECCION'!$A180,'DATOS PEST12'!$F:$F,"R.E.AUTONOMOS (NO SETA)",'DATOS PEST12'!$C:$C,"&lt;&gt;"&amp;"UNION EUROPEA")</f>
        <v>185.10526315789468</v>
      </c>
      <c r="Q180" s="62">
        <f>SUMIFS('DATOS PEST12'!$E:$E,'DATOS PEST12'!$A:$A,INDICE!$C$13,'DATOS PEST12'!$D:$D,'6. RETA (No Seta) Prov-SECCION'!Q$11,'DATOS PEST12'!$B:$B,'6. RETA (No Seta) Prov-SECCION'!$A180,'DATOS PEST12'!$F:$F,"R.E.AUTONOMOS (NO SETA)",'DATOS PEST12'!$C:$C,"&lt;&gt;"&amp;"UNION EUROPEA")</f>
        <v>199.10526315789468</v>
      </c>
      <c r="R180" s="62">
        <f>SUMIFS('DATOS PEST12'!$E:$E,'DATOS PEST12'!$A:$A,INDICE!$C$13,'DATOS PEST12'!$D:$D,'6. RETA (No Seta) Prov-SECCION'!R$11,'DATOS PEST12'!$B:$B,'6. RETA (No Seta) Prov-SECCION'!$A180,'DATOS PEST12'!$F:$F,"R.E.AUTONOMOS (NO SETA)",'DATOS PEST12'!$C:$C,"&lt;&gt;"&amp;"UNION EUROPEA")</f>
        <v>1.3684210526315783</v>
      </c>
      <c r="S180" s="62">
        <f>SUMIFS('DATOS PEST12'!$E:$E,'DATOS PEST12'!$A:$A,INDICE!$C$13,'DATOS PEST12'!$D:$D,'6. RETA (No Seta) Prov-SECCION'!S$11,'DATOS PEST12'!$B:$B,'6. RETA (No Seta) Prov-SECCION'!$A180,'DATOS PEST12'!$F:$F,"R.E.AUTONOMOS (NO SETA)",'DATOS PEST12'!$C:$C,"&lt;&gt;"&amp;"UNION EUROPEA")</f>
        <v>210.36842105263159</v>
      </c>
      <c r="T180" s="62">
        <f>SUMIFS('DATOS PEST12'!$E:$E,'DATOS PEST12'!$A:$A,INDICE!$C$13,'DATOS PEST12'!$D:$D,'6. RETA (No Seta) Prov-SECCION'!T$11,'DATOS PEST12'!$B:$B,'6. RETA (No Seta) Prov-SECCION'!$A180,'DATOS PEST12'!$F:$F,"R.E.AUTONOMOS (NO SETA)",'DATOS PEST12'!$C:$C,"&lt;&gt;"&amp;"UNION EUROPEA")</f>
        <v>58.368421052631604</v>
      </c>
      <c r="U180" s="62">
        <f>SUMIFS('DATOS PEST12'!$E:$E,'DATOS PEST12'!$A:$A,INDICE!$C$13,'DATOS PEST12'!$D:$D,'6. RETA (No Seta) Prov-SECCION'!U$11,'DATOS PEST12'!$B:$B,'6. RETA (No Seta) Prov-SECCION'!$A180,'DATOS PEST12'!$F:$F,"R.E.AUTONOMOS (NO SETA)",'DATOS PEST12'!$C:$C,"&lt;&gt;"&amp;"UNION EUROPEA")</f>
        <v>54.631578947368418</v>
      </c>
      <c r="V180" s="62">
        <f>SUMIFS('DATOS PEST12'!$E:$E,'DATOS PEST12'!$A:$A,INDICE!$C$13,'DATOS PEST12'!$D:$D,'6. RETA (No Seta) Prov-SECCION'!V$11,'DATOS PEST12'!$B:$B,'6. RETA (No Seta) Prov-SECCION'!$A180,'DATOS PEST12'!$F:$F,"R.E.AUTONOMOS (NO SETA)",'DATOS PEST12'!$C:$C,"&lt;&gt;"&amp;"UNION EUROPEA")</f>
        <v>404.52631578947364</v>
      </c>
      <c r="W180" s="62">
        <f>SUMIFS('DATOS PEST12'!$E:$E,'DATOS PEST12'!$A:$A,INDICE!$C$13,'DATOS PEST12'!$D:$D,'6. RETA (No Seta) Prov-SECCION'!W$11,'DATOS PEST12'!$B:$B,'6. RETA (No Seta) Prov-SECCION'!$A180,'DATOS PEST12'!$F:$F,"R.E.AUTONOMOS (NO SETA)",'DATOS PEST12'!$C:$C,"&lt;&gt;"&amp;"UNION EUROPEA")</f>
        <v>0.99999999999999956</v>
      </c>
      <c r="X180" s="62">
        <f>SUMIFS('DATOS PEST12'!$E:$E,'DATOS PEST12'!$A:$A,INDICE!$C$13,'DATOS PEST12'!$D:$D,'6. RETA (No Seta) Prov-SECCION'!X$11,'DATOS PEST12'!$B:$B,'6. RETA (No Seta) Prov-SECCION'!$A180,'DATOS PEST12'!$F:$F,"R.E.AUTONOMOS (NO SETA)",'DATOS PEST12'!$C:$C,"&lt;&gt;"&amp;"UNION EUROPEA")</f>
        <v>0</v>
      </c>
      <c r="Y180" s="59">
        <f>SUMIFS('DATOS PEST12'!$E:$E,'DATOS PEST12'!$A:$A,INDICE!$C$13,'DATOS PEST12'!$D:$D,'6. RETA (No Seta) Prov-SECCION'!Y$11,'DATOS PEST12'!$B:$B,'6. RETA (No Seta) Prov-SECCION'!$A180,'DATOS PEST12'!$F:$F,"R.E.AUTONOMOS (NO SETA)",'DATOS PEST12'!$C:$C,"&lt;&gt;"&amp;"UNION EUROPEA")</f>
        <v>0</v>
      </c>
    </row>
    <row r="181" spans="1:25" ht="15.6" x14ac:dyDescent="0.3">
      <c r="A181" s="238" t="s">
        <v>38</v>
      </c>
      <c r="B181" s="239"/>
      <c r="C181" s="66">
        <f t="shared" ref="C181:Y181" si="61">SUM(C182:C184)</f>
        <v>6380.2631578947367</v>
      </c>
      <c r="D181" s="64">
        <f t="shared" si="61"/>
        <v>77</v>
      </c>
      <c r="E181" s="67">
        <f t="shared" si="61"/>
        <v>2.4210526315789469</v>
      </c>
      <c r="F181" s="67">
        <f t="shared" si="61"/>
        <v>170.36842105263156</v>
      </c>
      <c r="G181" s="67">
        <f t="shared" si="61"/>
        <v>1.9999999999999991</v>
      </c>
      <c r="H181" s="67">
        <f t="shared" si="61"/>
        <v>1.9999999999999991</v>
      </c>
      <c r="I181" s="67">
        <f t="shared" si="61"/>
        <v>543.31578947368416</v>
      </c>
      <c r="J181" s="67">
        <f t="shared" si="61"/>
        <v>1580.8947368421054</v>
      </c>
      <c r="K181" s="67">
        <f t="shared" si="61"/>
        <v>805.10526315789468</v>
      </c>
      <c r="L181" s="67">
        <f t="shared" si="61"/>
        <v>1971.0526315789475</v>
      </c>
      <c r="M181" s="67">
        <f t="shared" si="61"/>
        <v>94.526315789473671</v>
      </c>
      <c r="N181" s="67">
        <f t="shared" si="61"/>
        <v>46.105263157894726</v>
      </c>
      <c r="O181" s="67">
        <f t="shared" si="61"/>
        <v>4.6315789473684195</v>
      </c>
      <c r="P181" s="67">
        <f t="shared" si="61"/>
        <v>101.10526315789475</v>
      </c>
      <c r="Q181" s="67">
        <f t="shared" si="61"/>
        <v>163.31578947368422</v>
      </c>
      <c r="R181" s="67">
        <f t="shared" si="61"/>
        <v>0.99999999999999956</v>
      </c>
      <c r="S181" s="67">
        <f t="shared" si="61"/>
        <v>143.5263157894737</v>
      </c>
      <c r="T181" s="67">
        <f t="shared" si="61"/>
        <v>50.157894736842096</v>
      </c>
      <c r="U181" s="67">
        <f t="shared" si="61"/>
        <v>55.052631578947377</v>
      </c>
      <c r="V181" s="67">
        <f t="shared" si="61"/>
        <v>566.68421052631572</v>
      </c>
      <c r="W181" s="67">
        <f t="shared" si="61"/>
        <v>0</v>
      </c>
      <c r="X181" s="67">
        <f t="shared" si="61"/>
        <v>0</v>
      </c>
      <c r="Y181" s="66">
        <f t="shared" si="61"/>
        <v>0</v>
      </c>
    </row>
    <row r="182" spans="1:25" ht="15.6" x14ac:dyDescent="0.3">
      <c r="A182" s="12">
        <v>22</v>
      </c>
      <c r="B182" s="7" t="s">
        <v>11</v>
      </c>
      <c r="C182" s="59">
        <f t="shared" ref="C182:C184" si="62">SUM(D182:Y182)</f>
        <v>825.99999999999989</v>
      </c>
      <c r="D182" s="60">
        <f>SUMIFS('DATOS PEST12'!$E:$E,'DATOS PEST12'!$A:$A,INDICE!$C$13,'DATOS PEST12'!$D:$D,'6. RETA (No Seta) Prov-SECCION'!D$11,'DATOS PEST12'!$B:$B,'6. RETA (No Seta) Prov-SECCION'!$A182,'DATOS PEST12'!$F:$F,"R.E.AUTONOMOS (NO SETA)",'DATOS PEST12'!$C:$C,"NO UNION")+SUMIFS('DATOS PEST12'!$E:$E,'DATOS PEST12'!$A:$A,INDICE!$C$13,'DATOS PEST12'!$D:$D,'6. RETA (No Seta) Prov-SECCION'!D$11,'DATOS PEST12'!$B:$B,'6. RETA (No Seta) Prov-SECCION'!$A182,'DATOS PEST12'!$F:$F,"R.E.AUTONOMOS (NO SETA)",'DATOS PEST12'!$C:$C,"NO CONSTA")</f>
        <v>27.999999999999989</v>
      </c>
      <c r="E182" s="62">
        <f>SUMIFS('DATOS PEST12'!$E:$E,'DATOS PEST12'!$A:$A,INDICE!$C$13,'DATOS PEST12'!$D:$D,'6. RETA (No Seta) Prov-SECCION'!E$11,'DATOS PEST12'!$B:$B,'6. RETA (No Seta) Prov-SECCION'!$A182,'DATOS PEST12'!$F:$F,"R.E.AUTONOMOS (NO SETA)",'DATOS PEST12'!$C:$C,"NO UNION")+SUMIFS('DATOS PEST12'!$E:$E,'DATOS PEST12'!$A:$A,INDICE!$C$13,'DATOS PEST12'!$D:$D,'6. RETA (No Seta) Prov-SECCION'!E$11,'DATOS PEST12'!$B:$B,'6. RETA (No Seta) Prov-SECCION'!$A182,'DATOS PEST12'!$F:$F,"R.E.AUTONOMOS (NO SETA)",'DATOS PEST12'!$C:$C,"NO CONSTA")</f>
        <v>0.99999999999999956</v>
      </c>
      <c r="F182" s="62">
        <f>SUMIFS('DATOS PEST12'!$E:$E,'DATOS PEST12'!$A:$A,INDICE!$C$13,'DATOS PEST12'!$D:$D,'6. RETA (No Seta) Prov-SECCION'!F$11,'DATOS PEST12'!$B:$B,'6. RETA (No Seta) Prov-SECCION'!$A182,'DATOS PEST12'!$F:$F,"R.E.AUTONOMOS (NO SETA)",'DATOS PEST12'!$C:$C,"NO UNION")+SUMIFS('DATOS PEST12'!$E:$E,'DATOS PEST12'!$A:$A,INDICE!$C$13,'DATOS PEST12'!$D:$D,'6. RETA (No Seta) Prov-SECCION'!F$11,'DATOS PEST12'!$B:$B,'6. RETA (No Seta) Prov-SECCION'!$A182,'DATOS PEST12'!$F:$F,"R.E.AUTONOMOS (NO SETA)",'DATOS PEST12'!$C:$C,"NO CONSTA")</f>
        <v>40.84210526315789</v>
      </c>
      <c r="G182" s="62">
        <f>SUMIFS('DATOS PEST12'!$E:$E,'DATOS PEST12'!$A:$A,INDICE!$C$13,'DATOS PEST12'!$D:$D,'6. RETA (No Seta) Prov-SECCION'!G$11,'DATOS PEST12'!$B:$B,'6. RETA (No Seta) Prov-SECCION'!$A182,'DATOS PEST12'!$F:$F,"R.E.AUTONOMOS (NO SETA)",'DATOS PEST12'!$C:$C,"&lt;&gt;"&amp;"UNION EUROPEA")</f>
        <v>0</v>
      </c>
      <c r="H182" s="62">
        <f>SUMIFS('DATOS PEST12'!$E:$E,'DATOS PEST12'!$A:$A,INDICE!$C$13,'DATOS PEST12'!$D:$D,'6. RETA (No Seta) Prov-SECCION'!H$11,'DATOS PEST12'!$B:$B,'6. RETA (No Seta) Prov-SECCION'!$A182,'DATOS PEST12'!$F:$F,"R.E.AUTONOMOS (NO SETA)",'DATOS PEST12'!$C:$C,"&lt;&gt;"&amp;"UNION EUROPEA")</f>
        <v>0</v>
      </c>
      <c r="I182" s="62">
        <f>SUMIFS('DATOS PEST12'!$E:$E,'DATOS PEST12'!$A:$A,INDICE!$C$13,'DATOS PEST12'!$D:$D,'6. RETA (No Seta) Prov-SECCION'!I$11,'DATOS PEST12'!$B:$B,'6. RETA (No Seta) Prov-SECCION'!$A182,'DATOS PEST12'!$F:$F,"R.E.AUTONOMOS (NO SETA)",'DATOS PEST12'!$C:$C,"&lt;&gt;"&amp;"UNION EUROPEA")</f>
        <v>89.368421052631589</v>
      </c>
      <c r="J182" s="62">
        <f>SUMIFS('DATOS PEST12'!$E:$E,'DATOS PEST12'!$A:$A,INDICE!$C$13,'DATOS PEST12'!$D:$D,'6. RETA (No Seta) Prov-SECCION'!J$11,'DATOS PEST12'!$B:$B,'6. RETA (No Seta) Prov-SECCION'!$A182,'DATOS PEST12'!$F:$F,"R.E.AUTONOMOS (NO SETA)",'DATOS PEST12'!$C:$C,"&lt;&gt;"&amp;"UNION EUROPEA")</f>
        <v>219.05263157894734</v>
      </c>
      <c r="K182" s="62">
        <f>SUMIFS('DATOS PEST12'!$E:$E,'DATOS PEST12'!$A:$A,INDICE!$C$13,'DATOS PEST12'!$D:$D,'6. RETA (No Seta) Prov-SECCION'!K$11,'DATOS PEST12'!$B:$B,'6. RETA (No Seta) Prov-SECCION'!$A182,'DATOS PEST12'!$F:$F,"R.E.AUTONOMOS (NO SETA)",'DATOS PEST12'!$C:$C,"&lt;&gt;"&amp;"UNION EUROPEA")</f>
        <v>35.052631578947363</v>
      </c>
      <c r="L182" s="62">
        <f>SUMIFS('DATOS PEST12'!$E:$E,'DATOS PEST12'!$A:$A,INDICE!$C$13,'DATOS PEST12'!$D:$D,'6. RETA (No Seta) Prov-SECCION'!L$11,'DATOS PEST12'!$B:$B,'6. RETA (No Seta) Prov-SECCION'!$A182,'DATOS PEST12'!$F:$F,"R.E.AUTONOMOS (NO SETA)",'DATOS PEST12'!$C:$C,"&lt;&gt;"&amp;"UNION EUROPEA")</f>
        <v>220.10526315789468</v>
      </c>
      <c r="M182" s="62">
        <f>SUMIFS('DATOS PEST12'!$E:$E,'DATOS PEST12'!$A:$A,INDICE!$C$13,'DATOS PEST12'!$D:$D,'6. RETA (No Seta) Prov-SECCION'!M$11,'DATOS PEST12'!$B:$B,'6. RETA (No Seta) Prov-SECCION'!$A182,'DATOS PEST12'!$F:$F,"R.E.AUTONOMOS (NO SETA)",'DATOS PEST12'!$C:$C,"&lt;&gt;"&amp;"UNION EUROPEA")</f>
        <v>12.000000000000002</v>
      </c>
      <c r="N182" s="62">
        <f>SUMIFS('DATOS PEST12'!$E:$E,'DATOS PEST12'!$A:$A,INDICE!$C$13,'DATOS PEST12'!$D:$D,'6. RETA (No Seta) Prov-SECCION'!N$11,'DATOS PEST12'!$B:$B,'6. RETA (No Seta) Prov-SECCION'!$A182,'DATOS PEST12'!$F:$F,"R.E.AUTONOMOS (NO SETA)",'DATOS PEST12'!$C:$C,"&lt;&gt;"&amp;"UNION EUROPEA")</f>
        <v>1.9999999999999991</v>
      </c>
      <c r="O182" s="62">
        <f>SUMIFS('DATOS PEST12'!$E:$E,'DATOS PEST12'!$A:$A,INDICE!$C$13,'DATOS PEST12'!$D:$D,'6. RETA (No Seta) Prov-SECCION'!O$11,'DATOS PEST12'!$B:$B,'6. RETA (No Seta) Prov-SECCION'!$A182,'DATOS PEST12'!$F:$F,"R.E.AUTONOMOS (NO SETA)",'DATOS PEST12'!$C:$C,"&lt;&gt;"&amp;"UNION EUROPEA")</f>
        <v>0.63157894736842102</v>
      </c>
      <c r="P182" s="62">
        <f>SUMIFS('DATOS PEST12'!$E:$E,'DATOS PEST12'!$A:$A,INDICE!$C$13,'DATOS PEST12'!$D:$D,'6. RETA (No Seta) Prov-SECCION'!P$11,'DATOS PEST12'!$B:$B,'6. RETA (No Seta) Prov-SECCION'!$A182,'DATOS PEST12'!$F:$F,"R.E.AUTONOMOS (NO SETA)",'DATOS PEST12'!$C:$C,"&lt;&gt;"&amp;"UNION EUROPEA")</f>
        <v>12.210526315789474</v>
      </c>
      <c r="Q182" s="62">
        <f>SUMIFS('DATOS PEST12'!$E:$E,'DATOS PEST12'!$A:$A,INDICE!$C$13,'DATOS PEST12'!$D:$D,'6. RETA (No Seta) Prov-SECCION'!Q$11,'DATOS PEST12'!$B:$B,'6. RETA (No Seta) Prov-SECCION'!$A182,'DATOS PEST12'!$F:$F,"R.E.AUTONOMOS (NO SETA)",'DATOS PEST12'!$C:$C,"&lt;&gt;"&amp;"UNION EUROPEA")</f>
        <v>33</v>
      </c>
      <c r="R182" s="62">
        <f>SUMIFS('DATOS PEST12'!$E:$E,'DATOS PEST12'!$A:$A,INDICE!$C$13,'DATOS PEST12'!$D:$D,'6. RETA (No Seta) Prov-SECCION'!R$11,'DATOS PEST12'!$B:$B,'6. RETA (No Seta) Prov-SECCION'!$A182,'DATOS PEST12'!$F:$F,"R.E.AUTONOMOS (NO SETA)",'DATOS PEST12'!$C:$C,"&lt;&gt;"&amp;"UNION EUROPEA")</f>
        <v>0</v>
      </c>
      <c r="S182" s="62">
        <f>SUMIFS('DATOS PEST12'!$E:$E,'DATOS PEST12'!$A:$A,INDICE!$C$13,'DATOS PEST12'!$D:$D,'6. RETA (No Seta) Prov-SECCION'!S$11,'DATOS PEST12'!$B:$B,'6. RETA (No Seta) Prov-SECCION'!$A182,'DATOS PEST12'!$F:$F,"R.E.AUTONOMOS (NO SETA)",'DATOS PEST12'!$C:$C,"&lt;&gt;"&amp;"UNION EUROPEA")</f>
        <v>24.000000000000004</v>
      </c>
      <c r="T182" s="62">
        <f>SUMIFS('DATOS PEST12'!$E:$E,'DATOS PEST12'!$A:$A,INDICE!$C$13,'DATOS PEST12'!$D:$D,'6. RETA (No Seta) Prov-SECCION'!T$11,'DATOS PEST12'!$B:$B,'6. RETA (No Seta) Prov-SECCION'!$A182,'DATOS PEST12'!$F:$F,"R.E.AUTONOMOS (NO SETA)",'DATOS PEST12'!$C:$C,"&lt;&gt;"&amp;"UNION EUROPEA")</f>
        <v>6.9999999999999973</v>
      </c>
      <c r="U182" s="62">
        <f>SUMIFS('DATOS PEST12'!$E:$E,'DATOS PEST12'!$A:$A,INDICE!$C$13,'DATOS PEST12'!$D:$D,'6. RETA (No Seta) Prov-SECCION'!U$11,'DATOS PEST12'!$B:$B,'6. RETA (No Seta) Prov-SECCION'!$A182,'DATOS PEST12'!$F:$F,"R.E.AUTONOMOS (NO SETA)",'DATOS PEST12'!$C:$C,"&lt;&gt;"&amp;"UNION EUROPEA")</f>
        <v>10.947368421052637</v>
      </c>
      <c r="V182" s="62">
        <f>SUMIFS('DATOS PEST12'!$E:$E,'DATOS PEST12'!$A:$A,INDICE!$C$13,'DATOS PEST12'!$D:$D,'6. RETA (No Seta) Prov-SECCION'!V$11,'DATOS PEST12'!$B:$B,'6. RETA (No Seta) Prov-SECCION'!$A182,'DATOS PEST12'!$F:$F,"R.E.AUTONOMOS (NO SETA)",'DATOS PEST12'!$C:$C,"&lt;&gt;"&amp;"UNION EUROPEA")</f>
        <v>90.78947368421052</v>
      </c>
      <c r="W182" s="62">
        <f>SUMIFS('DATOS PEST12'!$E:$E,'DATOS PEST12'!$A:$A,INDICE!$C$13,'DATOS PEST12'!$D:$D,'6. RETA (No Seta) Prov-SECCION'!W$11,'DATOS PEST12'!$B:$B,'6. RETA (No Seta) Prov-SECCION'!$A182,'DATOS PEST12'!$F:$F,"R.E.AUTONOMOS (NO SETA)",'DATOS PEST12'!$C:$C,"&lt;&gt;"&amp;"UNION EUROPEA")</f>
        <v>0</v>
      </c>
      <c r="X182" s="62">
        <f>SUMIFS('DATOS PEST12'!$E:$E,'DATOS PEST12'!$A:$A,INDICE!$C$13,'DATOS PEST12'!$D:$D,'6. RETA (No Seta) Prov-SECCION'!X$11,'DATOS PEST12'!$B:$B,'6. RETA (No Seta) Prov-SECCION'!$A182,'DATOS PEST12'!$F:$F,"R.E.AUTONOMOS (NO SETA)",'DATOS PEST12'!$C:$C,"&lt;&gt;"&amp;"UNION EUROPEA")</f>
        <v>0</v>
      </c>
      <c r="Y182" s="59">
        <f>SUMIFS('DATOS PEST12'!$E:$E,'DATOS PEST12'!$A:$A,INDICE!$C$13,'DATOS PEST12'!$D:$D,'6. RETA (No Seta) Prov-SECCION'!Y$11,'DATOS PEST12'!$B:$B,'6. RETA (No Seta) Prov-SECCION'!$A182,'DATOS PEST12'!$F:$F,"R.E.AUTONOMOS (NO SETA)",'DATOS PEST12'!$C:$C,"&lt;&gt;"&amp;"UNION EUROPEA")</f>
        <v>0</v>
      </c>
    </row>
    <row r="183" spans="1:25" ht="15.6" x14ac:dyDescent="0.3">
      <c r="A183" s="1">
        <v>44</v>
      </c>
      <c r="B183" s="9" t="s">
        <v>26</v>
      </c>
      <c r="C183" s="59">
        <f t="shared" si="62"/>
        <v>436.4210526315789</v>
      </c>
      <c r="D183" s="60">
        <f>SUMIFS('DATOS PEST12'!$E:$E,'DATOS PEST12'!$A:$A,INDICE!$C$13,'DATOS PEST12'!$D:$D,'6. RETA (No Seta) Prov-SECCION'!D$11,'DATOS PEST12'!$B:$B,'6. RETA (No Seta) Prov-SECCION'!$A183,'DATOS PEST12'!$F:$F,"R.E.AUTONOMOS (NO SETA)",'DATOS PEST12'!$C:$C,"NO UNION")+SUMIFS('DATOS PEST12'!$E:$E,'DATOS PEST12'!$A:$A,INDICE!$C$13,'DATOS PEST12'!$D:$D,'6. RETA (No Seta) Prov-SECCION'!D$11,'DATOS PEST12'!$B:$B,'6. RETA (No Seta) Prov-SECCION'!$A183,'DATOS PEST12'!$F:$F,"R.E.AUTONOMOS (NO SETA)",'DATOS PEST12'!$C:$C,"NO CONSTA")</f>
        <v>22.000000000000011</v>
      </c>
      <c r="E183" s="62">
        <f>SUMIFS('DATOS PEST12'!$E:$E,'DATOS PEST12'!$A:$A,INDICE!$C$13,'DATOS PEST12'!$D:$D,'6. RETA (No Seta) Prov-SECCION'!E$11,'DATOS PEST12'!$B:$B,'6. RETA (No Seta) Prov-SECCION'!$A183,'DATOS PEST12'!$F:$F,"R.E.AUTONOMOS (NO SETA)",'DATOS PEST12'!$C:$C,"NO UNION")+SUMIFS('DATOS PEST12'!$E:$E,'DATOS PEST12'!$A:$A,INDICE!$C$13,'DATOS PEST12'!$D:$D,'6. RETA (No Seta) Prov-SECCION'!E$11,'DATOS PEST12'!$B:$B,'6. RETA (No Seta) Prov-SECCION'!$A183,'DATOS PEST12'!$F:$F,"R.E.AUTONOMOS (NO SETA)",'DATOS PEST12'!$C:$C,"NO CONSTA")</f>
        <v>0</v>
      </c>
      <c r="F183" s="62">
        <f>SUMIFS('DATOS PEST12'!$E:$E,'DATOS PEST12'!$A:$A,INDICE!$C$13,'DATOS PEST12'!$D:$D,'6. RETA (No Seta) Prov-SECCION'!F$11,'DATOS PEST12'!$B:$B,'6. RETA (No Seta) Prov-SECCION'!$A183,'DATOS PEST12'!$F:$F,"R.E.AUTONOMOS (NO SETA)",'DATOS PEST12'!$C:$C,"NO UNION")+SUMIFS('DATOS PEST12'!$E:$E,'DATOS PEST12'!$A:$A,INDICE!$C$13,'DATOS PEST12'!$D:$D,'6. RETA (No Seta) Prov-SECCION'!F$11,'DATOS PEST12'!$B:$B,'6. RETA (No Seta) Prov-SECCION'!$A183,'DATOS PEST12'!$F:$F,"R.E.AUTONOMOS (NO SETA)",'DATOS PEST12'!$C:$C,"NO CONSTA")</f>
        <v>24.631578947368421</v>
      </c>
      <c r="G183" s="62">
        <f>SUMIFS('DATOS PEST12'!$E:$E,'DATOS PEST12'!$A:$A,INDICE!$C$13,'DATOS PEST12'!$D:$D,'6. RETA (No Seta) Prov-SECCION'!G$11,'DATOS PEST12'!$B:$B,'6. RETA (No Seta) Prov-SECCION'!$A183,'DATOS PEST12'!$F:$F,"R.E.AUTONOMOS (NO SETA)",'DATOS PEST12'!$C:$C,"&lt;&gt;"&amp;"UNION EUROPEA")</f>
        <v>0</v>
      </c>
      <c r="H183" s="62">
        <f>SUMIFS('DATOS PEST12'!$E:$E,'DATOS PEST12'!$A:$A,INDICE!$C$13,'DATOS PEST12'!$D:$D,'6. RETA (No Seta) Prov-SECCION'!H$11,'DATOS PEST12'!$B:$B,'6. RETA (No Seta) Prov-SECCION'!$A183,'DATOS PEST12'!$F:$F,"R.E.AUTONOMOS (NO SETA)",'DATOS PEST12'!$C:$C,"&lt;&gt;"&amp;"UNION EUROPEA")</f>
        <v>0.99999999999999956</v>
      </c>
      <c r="I183" s="62">
        <f>SUMIFS('DATOS PEST12'!$E:$E,'DATOS PEST12'!$A:$A,INDICE!$C$13,'DATOS PEST12'!$D:$D,'6. RETA (No Seta) Prov-SECCION'!I$11,'DATOS PEST12'!$B:$B,'6. RETA (No Seta) Prov-SECCION'!$A183,'DATOS PEST12'!$F:$F,"R.E.AUTONOMOS (NO SETA)",'DATOS PEST12'!$C:$C,"&lt;&gt;"&amp;"UNION EUROPEA")</f>
        <v>76.789473684210535</v>
      </c>
      <c r="J183" s="62">
        <f>SUMIFS('DATOS PEST12'!$E:$E,'DATOS PEST12'!$A:$A,INDICE!$C$13,'DATOS PEST12'!$D:$D,'6. RETA (No Seta) Prov-SECCION'!J$11,'DATOS PEST12'!$B:$B,'6. RETA (No Seta) Prov-SECCION'!$A183,'DATOS PEST12'!$F:$F,"R.E.AUTONOMOS (NO SETA)",'DATOS PEST12'!$C:$C,"&lt;&gt;"&amp;"UNION EUROPEA")</f>
        <v>125.68421052631581</v>
      </c>
      <c r="K183" s="62">
        <f>SUMIFS('DATOS PEST12'!$E:$E,'DATOS PEST12'!$A:$A,INDICE!$C$13,'DATOS PEST12'!$D:$D,'6. RETA (No Seta) Prov-SECCION'!K$11,'DATOS PEST12'!$B:$B,'6. RETA (No Seta) Prov-SECCION'!$A183,'DATOS PEST12'!$F:$F,"R.E.AUTONOMOS (NO SETA)",'DATOS PEST12'!$C:$C,"&lt;&gt;"&amp;"UNION EUROPEA")</f>
        <v>20.684210526315784</v>
      </c>
      <c r="L183" s="62">
        <f>SUMIFS('DATOS PEST12'!$E:$E,'DATOS PEST12'!$A:$A,INDICE!$C$13,'DATOS PEST12'!$D:$D,'6. RETA (No Seta) Prov-SECCION'!L$11,'DATOS PEST12'!$B:$B,'6. RETA (No Seta) Prov-SECCION'!$A183,'DATOS PEST12'!$F:$F,"R.E.AUTONOMOS (NO SETA)",'DATOS PEST12'!$C:$C,"&lt;&gt;"&amp;"UNION EUROPEA")</f>
        <v>83.421052631578931</v>
      </c>
      <c r="M183" s="62">
        <f>SUMIFS('DATOS PEST12'!$E:$E,'DATOS PEST12'!$A:$A,INDICE!$C$13,'DATOS PEST12'!$D:$D,'6. RETA (No Seta) Prov-SECCION'!M$11,'DATOS PEST12'!$B:$B,'6. RETA (No Seta) Prov-SECCION'!$A183,'DATOS PEST12'!$F:$F,"R.E.AUTONOMOS (NO SETA)",'DATOS PEST12'!$C:$C,"&lt;&gt;"&amp;"UNION EUROPEA")</f>
        <v>7.368421052631577</v>
      </c>
      <c r="N183" s="62">
        <f>SUMIFS('DATOS PEST12'!$E:$E,'DATOS PEST12'!$A:$A,INDICE!$C$13,'DATOS PEST12'!$D:$D,'6. RETA (No Seta) Prov-SECCION'!N$11,'DATOS PEST12'!$B:$B,'6. RETA (No Seta) Prov-SECCION'!$A183,'DATOS PEST12'!$F:$F,"R.E.AUTONOMOS (NO SETA)",'DATOS PEST12'!$C:$C,"&lt;&gt;"&amp;"UNION EUROPEA")</f>
        <v>5.0000000000000009</v>
      </c>
      <c r="O183" s="62">
        <f>SUMIFS('DATOS PEST12'!$E:$E,'DATOS PEST12'!$A:$A,INDICE!$C$13,'DATOS PEST12'!$D:$D,'6. RETA (No Seta) Prov-SECCION'!O$11,'DATOS PEST12'!$B:$B,'6. RETA (No Seta) Prov-SECCION'!$A183,'DATOS PEST12'!$F:$F,"R.E.AUTONOMOS (NO SETA)",'DATOS PEST12'!$C:$C,"&lt;&gt;"&amp;"UNION EUROPEA")</f>
        <v>0</v>
      </c>
      <c r="P183" s="62">
        <f>SUMIFS('DATOS PEST12'!$E:$E,'DATOS PEST12'!$A:$A,INDICE!$C$13,'DATOS PEST12'!$D:$D,'6. RETA (No Seta) Prov-SECCION'!P$11,'DATOS PEST12'!$B:$B,'6. RETA (No Seta) Prov-SECCION'!$A183,'DATOS PEST12'!$F:$F,"R.E.AUTONOMOS (NO SETA)",'DATOS PEST12'!$C:$C,"&lt;&gt;"&amp;"UNION EUROPEA")</f>
        <v>12.263157894736842</v>
      </c>
      <c r="Q183" s="62">
        <f>SUMIFS('DATOS PEST12'!$E:$E,'DATOS PEST12'!$A:$A,INDICE!$C$13,'DATOS PEST12'!$D:$D,'6. RETA (No Seta) Prov-SECCION'!Q$11,'DATOS PEST12'!$B:$B,'6. RETA (No Seta) Prov-SECCION'!$A183,'DATOS PEST12'!$F:$F,"R.E.AUTONOMOS (NO SETA)",'DATOS PEST12'!$C:$C,"&lt;&gt;"&amp;"UNION EUROPEA")</f>
        <v>16.578947368421055</v>
      </c>
      <c r="R183" s="62">
        <f>SUMIFS('DATOS PEST12'!$E:$E,'DATOS PEST12'!$A:$A,INDICE!$C$13,'DATOS PEST12'!$D:$D,'6. RETA (No Seta) Prov-SECCION'!R$11,'DATOS PEST12'!$B:$B,'6. RETA (No Seta) Prov-SECCION'!$A183,'DATOS PEST12'!$F:$F,"R.E.AUTONOMOS (NO SETA)",'DATOS PEST12'!$C:$C,"&lt;&gt;"&amp;"UNION EUROPEA")</f>
        <v>0</v>
      </c>
      <c r="S183" s="62">
        <f>SUMIFS('DATOS PEST12'!$E:$E,'DATOS PEST12'!$A:$A,INDICE!$C$13,'DATOS PEST12'!$D:$D,'6. RETA (No Seta) Prov-SECCION'!S$11,'DATOS PEST12'!$B:$B,'6. RETA (No Seta) Prov-SECCION'!$A183,'DATOS PEST12'!$F:$F,"R.E.AUTONOMOS (NO SETA)",'DATOS PEST12'!$C:$C,"&lt;&gt;"&amp;"UNION EUROPEA")</f>
        <v>6.0000000000000009</v>
      </c>
      <c r="T183" s="62">
        <f>SUMIFS('DATOS PEST12'!$E:$E,'DATOS PEST12'!$A:$A,INDICE!$C$13,'DATOS PEST12'!$D:$D,'6. RETA (No Seta) Prov-SECCION'!T$11,'DATOS PEST12'!$B:$B,'6. RETA (No Seta) Prov-SECCION'!$A183,'DATOS PEST12'!$F:$F,"R.E.AUTONOMOS (NO SETA)",'DATOS PEST12'!$C:$C,"&lt;&gt;"&amp;"UNION EUROPEA")</f>
        <v>1.9999999999999991</v>
      </c>
      <c r="U183" s="62">
        <f>SUMIFS('DATOS PEST12'!$E:$E,'DATOS PEST12'!$A:$A,INDICE!$C$13,'DATOS PEST12'!$D:$D,'6. RETA (No Seta) Prov-SECCION'!U$11,'DATOS PEST12'!$B:$B,'6. RETA (No Seta) Prov-SECCION'!$A183,'DATOS PEST12'!$F:$F,"R.E.AUTONOMOS (NO SETA)",'DATOS PEST12'!$C:$C,"&lt;&gt;"&amp;"UNION EUROPEA")</f>
        <v>3.0000000000000004</v>
      </c>
      <c r="V183" s="62">
        <f>SUMIFS('DATOS PEST12'!$E:$E,'DATOS PEST12'!$A:$A,INDICE!$C$13,'DATOS PEST12'!$D:$D,'6. RETA (No Seta) Prov-SECCION'!V$11,'DATOS PEST12'!$B:$B,'6. RETA (No Seta) Prov-SECCION'!$A183,'DATOS PEST12'!$F:$F,"R.E.AUTONOMOS (NO SETA)",'DATOS PEST12'!$C:$C,"&lt;&gt;"&amp;"UNION EUROPEA")</f>
        <v>29.999999999999993</v>
      </c>
      <c r="W183" s="62">
        <f>SUMIFS('DATOS PEST12'!$E:$E,'DATOS PEST12'!$A:$A,INDICE!$C$13,'DATOS PEST12'!$D:$D,'6. RETA (No Seta) Prov-SECCION'!W$11,'DATOS PEST12'!$B:$B,'6. RETA (No Seta) Prov-SECCION'!$A183,'DATOS PEST12'!$F:$F,"R.E.AUTONOMOS (NO SETA)",'DATOS PEST12'!$C:$C,"&lt;&gt;"&amp;"UNION EUROPEA")</f>
        <v>0</v>
      </c>
      <c r="X183" s="62">
        <f>SUMIFS('DATOS PEST12'!$E:$E,'DATOS PEST12'!$A:$A,INDICE!$C$13,'DATOS PEST12'!$D:$D,'6. RETA (No Seta) Prov-SECCION'!X$11,'DATOS PEST12'!$B:$B,'6. RETA (No Seta) Prov-SECCION'!$A183,'DATOS PEST12'!$F:$F,"R.E.AUTONOMOS (NO SETA)",'DATOS PEST12'!$C:$C,"&lt;&gt;"&amp;"UNION EUROPEA")</f>
        <v>0</v>
      </c>
      <c r="Y183" s="59">
        <f>SUMIFS('DATOS PEST12'!$E:$E,'DATOS PEST12'!$A:$A,INDICE!$C$13,'DATOS PEST12'!$D:$D,'6. RETA (No Seta) Prov-SECCION'!Y$11,'DATOS PEST12'!$B:$B,'6. RETA (No Seta) Prov-SECCION'!$A183,'DATOS PEST12'!$F:$F,"R.E.AUTONOMOS (NO SETA)",'DATOS PEST12'!$C:$C,"&lt;&gt;"&amp;"UNION EUROPEA")</f>
        <v>0</v>
      </c>
    </row>
    <row r="184" spans="1:25" ht="15.6" x14ac:dyDescent="0.3">
      <c r="A184" s="13">
        <v>50</v>
      </c>
      <c r="B184" s="11" t="s">
        <v>31</v>
      </c>
      <c r="C184" s="59">
        <f t="shared" si="62"/>
        <v>5117.8421052631584</v>
      </c>
      <c r="D184" s="60">
        <f>SUMIFS('DATOS PEST12'!$E:$E,'DATOS PEST12'!$A:$A,INDICE!$C$13,'DATOS PEST12'!$D:$D,'6. RETA (No Seta) Prov-SECCION'!D$11,'DATOS PEST12'!$B:$B,'6. RETA (No Seta) Prov-SECCION'!$A184,'DATOS PEST12'!$F:$F,"R.E.AUTONOMOS (NO SETA)",'DATOS PEST12'!$C:$C,"NO UNION")+SUMIFS('DATOS PEST12'!$E:$E,'DATOS PEST12'!$A:$A,INDICE!$C$13,'DATOS PEST12'!$D:$D,'6. RETA (No Seta) Prov-SECCION'!D$11,'DATOS PEST12'!$B:$B,'6. RETA (No Seta) Prov-SECCION'!$A184,'DATOS PEST12'!$F:$F,"R.E.AUTONOMOS (NO SETA)",'DATOS PEST12'!$C:$C,"NO CONSTA")</f>
        <v>27.000000000000007</v>
      </c>
      <c r="E184" s="62">
        <f>SUMIFS('DATOS PEST12'!$E:$E,'DATOS PEST12'!$A:$A,INDICE!$C$13,'DATOS PEST12'!$D:$D,'6. RETA (No Seta) Prov-SECCION'!E$11,'DATOS PEST12'!$B:$B,'6. RETA (No Seta) Prov-SECCION'!$A184,'DATOS PEST12'!$F:$F,"R.E.AUTONOMOS (NO SETA)",'DATOS PEST12'!$C:$C,"NO UNION")+SUMIFS('DATOS PEST12'!$E:$E,'DATOS PEST12'!$A:$A,INDICE!$C$13,'DATOS PEST12'!$D:$D,'6. RETA (No Seta) Prov-SECCION'!E$11,'DATOS PEST12'!$B:$B,'6. RETA (No Seta) Prov-SECCION'!$A184,'DATOS PEST12'!$F:$F,"R.E.AUTONOMOS (NO SETA)",'DATOS PEST12'!$C:$C,"NO CONSTA")</f>
        <v>1.4210526315789473</v>
      </c>
      <c r="F184" s="62">
        <f>SUMIFS('DATOS PEST12'!$E:$E,'DATOS PEST12'!$A:$A,INDICE!$C$13,'DATOS PEST12'!$D:$D,'6. RETA (No Seta) Prov-SECCION'!F$11,'DATOS PEST12'!$B:$B,'6. RETA (No Seta) Prov-SECCION'!$A184,'DATOS PEST12'!$F:$F,"R.E.AUTONOMOS (NO SETA)",'DATOS PEST12'!$C:$C,"NO UNION")+SUMIFS('DATOS PEST12'!$E:$E,'DATOS PEST12'!$A:$A,INDICE!$C$13,'DATOS PEST12'!$D:$D,'6. RETA (No Seta) Prov-SECCION'!F$11,'DATOS PEST12'!$B:$B,'6. RETA (No Seta) Prov-SECCION'!$A184,'DATOS PEST12'!$F:$F,"R.E.AUTONOMOS (NO SETA)",'DATOS PEST12'!$C:$C,"NO CONSTA")</f>
        <v>104.89473684210526</v>
      </c>
      <c r="G184" s="62">
        <f>SUMIFS('DATOS PEST12'!$E:$E,'DATOS PEST12'!$A:$A,INDICE!$C$13,'DATOS PEST12'!$D:$D,'6. RETA (No Seta) Prov-SECCION'!G$11,'DATOS PEST12'!$B:$B,'6. RETA (No Seta) Prov-SECCION'!$A184,'DATOS PEST12'!$F:$F,"R.E.AUTONOMOS (NO SETA)",'DATOS PEST12'!$C:$C,"&lt;&gt;"&amp;"UNION EUROPEA")</f>
        <v>1.9999999999999991</v>
      </c>
      <c r="H184" s="62">
        <f>SUMIFS('DATOS PEST12'!$E:$E,'DATOS PEST12'!$A:$A,INDICE!$C$13,'DATOS PEST12'!$D:$D,'6. RETA (No Seta) Prov-SECCION'!H$11,'DATOS PEST12'!$B:$B,'6. RETA (No Seta) Prov-SECCION'!$A184,'DATOS PEST12'!$F:$F,"R.E.AUTONOMOS (NO SETA)",'DATOS PEST12'!$C:$C,"&lt;&gt;"&amp;"UNION EUROPEA")</f>
        <v>0.99999999999999956</v>
      </c>
      <c r="I184" s="62">
        <f>SUMIFS('DATOS PEST12'!$E:$E,'DATOS PEST12'!$A:$A,INDICE!$C$13,'DATOS PEST12'!$D:$D,'6. RETA (No Seta) Prov-SECCION'!I$11,'DATOS PEST12'!$B:$B,'6. RETA (No Seta) Prov-SECCION'!$A184,'DATOS PEST12'!$F:$F,"R.E.AUTONOMOS (NO SETA)",'DATOS PEST12'!$C:$C,"&lt;&gt;"&amp;"UNION EUROPEA")</f>
        <v>377.15789473684208</v>
      </c>
      <c r="J184" s="62">
        <f>SUMIFS('DATOS PEST12'!$E:$E,'DATOS PEST12'!$A:$A,INDICE!$C$13,'DATOS PEST12'!$D:$D,'6. RETA (No Seta) Prov-SECCION'!J$11,'DATOS PEST12'!$B:$B,'6. RETA (No Seta) Prov-SECCION'!$A184,'DATOS PEST12'!$F:$F,"R.E.AUTONOMOS (NO SETA)",'DATOS PEST12'!$C:$C,"&lt;&gt;"&amp;"UNION EUROPEA")</f>
        <v>1236.1578947368423</v>
      </c>
      <c r="K184" s="62">
        <f>SUMIFS('DATOS PEST12'!$E:$E,'DATOS PEST12'!$A:$A,INDICE!$C$13,'DATOS PEST12'!$D:$D,'6. RETA (No Seta) Prov-SECCION'!K$11,'DATOS PEST12'!$B:$B,'6. RETA (No Seta) Prov-SECCION'!$A184,'DATOS PEST12'!$F:$F,"R.E.AUTONOMOS (NO SETA)",'DATOS PEST12'!$C:$C,"&lt;&gt;"&amp;"UNION EUROPEA")</f>
        <v>749.36842105263156</v>
      </c>
      <c r="L184" s="62">
        <f>SUMIFS('DATOS PEST12'!$E:$E,'DATOS PEST12'!$A:$A,INDICE!$C$13,'DATOS PEST12'!$D:$D,'6. RETA (No Seta) Prov-SECCION'!L$11,'DATOS PEST12'!$B:$B,'6. RETA (No Seta) Prov-SECCION'!$A184,'DATOS PEST12'!$F:$F,"R.E.AUTONOMOS (NO SETA)",'DATOS PEST12'!$C:$C,"&lt;&gt;"&amp;"UNION EUROPEA")</f>
        <v>1667.5263157894738</v>
      </c>
      <c r="M184" s="62">
        <f>SUMIFS('DATOS PEST12'!$E:$E,'DATOS PEST12'!$A:$A,INDICE!$C$13,'DATOS PEST12'!$D:$D,'6. RETA (No Seta) Prov-SECCION'!M$11,'DATOS PEST12'!$B:$B,'6. RETA (No Seta) Prov-SECCION'!$A184,'DATOS PEST12'!$F:$F,"R.E.AUTONOMOS (NO SETA)",'DATOS PEST12'!$C:$C,"&lt;&gt;"&amp;"UNION EUROPEA")</f>
        <v>75.157894736842096</v>
      </c>
      <c r="N184" s="62">
        <f>SUMIFS('DATOS PEST12'!$E:$E,'DATOS PEST12'!$A:$A,INDICE!$C$13,'DATOS PEST12'!$D:$D,'6. RETA (No Seta) Prov-SECCION'!N$11,'DATOS PEST12'!$B:$B,'6. RETA (No Seta) Prov-SECCION'!$A184,'DATOS PEST12'!$F:$F,"R.E.AUTONOMOS (NO SETA)",'DATOS PEST12'!$C:$C,"&lt;&gt;"&amp;"UNION EUROPEA")</f>
        <v>39.105263157894726</v>
      </c>
      <c r="O184" s="62">
        <f>SUMIFS('DATOS PEST12'!$E:$E,'DATOS PEST12'!$A:$A,INDICE!$C$13,'DATOS PEST12'!$D:$D,'6. RETA (No Seta) Prov-SECCION'!O$11,'DATOS PEST12'!$B:$B,'6. RETA (No Seta) Prov-SECCION'!$A184,'DATOS PEST12'!$F:$F,"R.E.AUTONOMOS (NO SETA)",'DATOS PEST12'!$C:$C,"&lt;&gt;"&amp;"UNION EUROPEA")</f>
        <v>3.9999999999999982</v>
      </c>
      <c r="P184" s="62">
        <f>SUMIFS('DATOS PEST12'!$E:$E,'DATOS PEST12'!$A:$A,INDICE!$C$13,'DATOS PEST12'!$D:$D,'6. RETA (No Seta) Prov-SECCION'!P$11,'DATOS PEST12'!$B:$B,'6. RETA (No Seta) Prov-SECCION'!$A184,'DATOS PEST12'!$F:$F,"R.E.AUTONOMOS (NO SETA)",'DATOS PEST12'!$C:$C,"&lt;&gt;"&amp;"UNION EUROPEA")</f>
        <v>76.631578947368439</v>
      </c>
      <c r="Q184" s="62">
        <f>SUMIFS('DATOS PEST12'!$E:$E,'DATOS PEST12'!$A:$A,INDICE!$C$13,'DATOS PEST12'!$D:$D,'6. RETA (No Seta) Prov-SECCION'!Q$11,'DATOS PEST12'!$B:$B,'6. RETA (No Seta) Prov-SECCION'!$A184,'DATOS PEST12'!$F:$F,"R.E.AUTONOMOS (NO SETA)",'DATOS PEST12'!$C:$C,"&lt;&gt;"&amp;"UNION EUROPEA")</f>
        <v>113.73684210526315</v>
      </c>
      <c r="R184" s="62">
        <f>SUMIFS('DATOS PEST12'!$E:$E,'DATOS PEST12'!$A:$A,INDICE!$C$13,'DATOS PEST12'!$D:$D,'6. RETA (No Seta) Prov-SECCION'!R$11,'DATOS PEST12'!$B:$B,'6. RETA (No Seta) Prov-SECCION'!$A184,'DATOS PEST12'!$F:$F,"R.E.AUTONOMOS (NO SETA)",'DATOS PEST12'!$C:$C,"&lt;&gt;"&amp;"UNION EUROPEA")</f>
        <v>0.99999999999999956</v>
      </c>
      <c r="S184" s="62">
        <f>SUMIFS('DATOS PEST12'!$E:$E,'DATOS PEST12'!$A:$A,INDICE!$C$13,'DATOS PEST12'!$D:$D,'6. RETA (No Seta) Prov-SECCION'!S$11,'DATOS PEST12'!$B:$B,'6. RETA (No Seta) Prov-SECCION'!$A184,'DATOS PEST12'!$F:$F,"R.E.AUTONOMOS (NO SETA)",'DATOS PEST12'!$C:$C,"&lt;&gt;"&amp;"UNION EUROPEA")</f>
        <v>113.52631578947368</v>
      </c>
      <c r="T184" s="62">
        <f>SUMIFS('DATOS PEST12'!$E:$E,'DATOS PEST12'!$A:$A,INDICE!$C$13,'DATOS PEST12'!$D:$D,'6. RETA (No Seta) Prov-SECCION'!T$11,'DATOS PEST12'!$B:$B,'6. RETA (No Seta) Prov-SECCION'!$A184,'DATOS PEST12'!$F:$F,"R.E.AUTONOMOS (NO SETA)",'DATOS PEST12'!$C:$C,"&lt;&gt;"&amp;"UNION EUROPEA")</f>
        <v>41.157894736842103</v>
      </c>
      <c r="U184" s="62">
        <f>SUMIFS('DATOS PEST12'!$E:$E,'DATOS PEST12'!$A:$A,INDICE!$C$13,'DATOS PEST12'!$D:$D,'6. RETA (No Seta) Prov-SECCION'!U$11,'DATOS PEST12'!$B:$B,'6. RETA (No Seta) Prov-SECCION'!$A184,'DATOS PEST12'!$F:$F,"R.E.AUTONOMOS (NO SETA)",'DATOS PEST12'!$C:$C,"&lt;&gt;"&amp;"UNION EUROPEA")</f>
        <v>41.10526315789474</v>
      </c>
      <c r="V184" s="62">
        <f>SUMIFS('DATOS PEST12'!$E:$E,'DATOS PEST12'!$A:$A,INDICE!$C$13,'DATOS PEST12'!$D:$D,'6. RETA (No Seta) Prov-SECCION'!V$11,'DATOS PEST12'!$B:$B,'6. RETA (No Seta) Prov-SECCION'!$A184,'DATOS PEST12'!$F:$F,"R.E.AUTONOMOS (NO SETA)",'DATOS PEST12'!$C:$C,"&lt;&gt;"&amp;"UNION EUROPEA")</f>
        <v>445.8947368421052</v>
      </c>
      <c r="W184" s="62">
        <f>SUMIFS('DATOS PEST12'!$E:$E,'DATOS PEST12'!$A:$A,INDICE!$C$13,'DATOS PEST12'!$D:$D,'6. RETA (No Seta) Prov-SECCION'!W$11,'DATOS PEST12'!$B:$B,'6. RETA (No Seta) Prov-SECCION'!$A184,'DATOS PEST12'!$F:$F,"R.E.AUTONOMOS (NO SETA)",'DATOS PEST12'!$C:$C,"&lt;&gt;"&amp;"UNION EUROPEA")</f>
        <v>0</v>
      </c>
      <c r="X184" s="62">
        <f>SUMIFS('DATOS PEST12'!$E:$E,'DATOS PEST12'!$A:$A,INDICE!$C$13,'DATOS PEST12'!$D:$D,'6. RETA (No Seta) Prov-SECCION'!X$11,'DATOS PEST12'!$B:$B,'6. RETA (No Seta) Prov-SECCION'!$A184,'DATOS PEST12'!$F:$F,"R.E.AUTONOMOS (NO SETA)",'DATOS PEST12'!$C:$C,"&lt;&gt;"&amp;"UNION EUROPEA")</f>
        <v>0</v>
      </c>
      <c r="Y184" s="59">
        <f>SUMIFS('DATOS PEST12'!$E:$E,'DATOS PEST12'!$A:$A,INDICE!$C$13,'DATOS PEST12'!$D:$D,'6. RETA (No Seta) Prov-SECCION'!Y$11,'DATOS PEST12'!$B:$B,'6. RETA (No Seta) Prov-SECCION'!$A184,'DATOS PEST12'!$F:$F,"R.E.AUTONOMOS (NO SETA)",'DATOS PEST12'!$C:$C,"&lt;&gt;"&amp;"UNION EUROPEA")</f>
        <v>0</v>
      </c>
    </row>
    <row r="185" spans="1:25" ht="15.6" x14ac:dyDescent="0.3">
      <c r="A185" s="238" t="s">
        <v>181</v>
      </c>
      <c r="B185" s="239"/>
      <c r="C185" s="66">
        <f t="shared" ref="C185:Y185" si="63">C186</f>
        <v>2610.3157894736851</v>
      </c>
      <c r="D185" s="64">
        <f t="shared" si="63"/>
        <v>19.526315789473689</v>
      </c>
      <c r="E185" s="67">
        <f t="shared" si="63"/>
        <v>1.1052631578947363</v>
      </c>
      <c r="F185" s="67">
        <f t="shared" si="63"/>
        <v>51.368421052631568</v>
      </c>
      <c r="G185" s="67">
        <f t="shared" si="63"/>
        <v>0</v>
      </c>
      <c r="H185" s="67">
        <f t="shared" si="63"/>
        <v>0</v>
      </c>
      <c r="I185" s="67">
        <f t="shared" si="63"/>
        <v>345.31578947368428</v>
      </c>
      <c r="J185" s="67">
        <f t="shared" si="63"/>
        <v>709.0526315789474</v>
      </c>
      <c r="K185" s="67">
        <f t="shared" si="63"/>
        <v>229.21052631578951</v>
      </c>
      <c r="L185" s="67">
        <f t="shared" si="63"/>
        <v>413.78947368421058</v>
      </c>
      <c r="M185" s="67">
        <f t="shared" si="63"/>
        <v>117.26315789473684</v>
      </c>
      <c r="N185" s="67">
        <f t="shared" si="63"/>
        <v>28.526315789473685</v>
      </c>
      <c r="O185" s="67">
        <f t="shared" si="63"/>
        <v>10.368421052631581</v>
      </c>
      <c r="P185" s="67">
        <f t="shared" si="63"/>
        <v>121.10526315789473</v>
      </c>
      <c r="Q185" s="67">
        <f t="shared" si="63"/>
        <v>160</v>
      </c>
      <c r="R185" s="67">
        <f t="shared" si="63"/>
        <v>0</v>
      </c>
      <c r="S185" s="67">
        <f t="shared" si="63"/>
        <v>134.94736842105266</v>
      </c>
      <c r="T185" s="67">
        <f t="shared" si="63"/>
        <v>27.21052631578948</v>
      </c>
      <c r="U185" s="67">
        <f t="shared" si="63"/>
        <v>26.368421052631579</v>
      </c>
      <c r="V185" s="67">
        <f t="shared" si="63"/>
        <v>215.15789473684211</v>
      </c>
      <c r="W185" s="67">
        <f t="shared" si="63"/>
        <v>0</v>
      </c>
      <c r="X185" s="67">
        <f t="shared" si="63"/>
        <v>0</v>
      </c>
      <c r="Y185" s="66">
        <f t="shared" si="63"/>
        <v>0</v>
      </c>
    </row>
    <row r="186" spans="1:25" ht="15.6" x14ac:dyDescent="0.3">
      <c r="A186" s="14">
        <v>33</v>
      </c>
      <c r="B186" s="15" t="s">
        <v>18</v>
      </c>
      <c r="C186" s="59">
        <f>SUM(D186:Y186)</f>
        <v>2610.3157894736851</v>
      </c>
      <c r="D186" s="60">
        <f>SUMIFS('DATOS PEST12'!$E:$E,'DATOS PEST12'!$A:$A,INDICE!$C$13,'DATOS PEST12'!$D:$D,'6. RETA (No Seta) Prov-SECCION'!D$11,'DATOS PEST12'!$B:$B,'6. RETA (No Seta) Prov-SECCION'!$A186,'DATOS PEST12'!$F:$F,"R.E.AUTONOMOS (NO SETA)",'DATOS PEST12'!$C:$C,"NO UNION")+SUMIFS('DATOS PEST12'!$E:$E,'DATOS PEST12'!$A:$A,INDICE!$C$13,'DATOS PEST12'!$D:$D,'6. RETA (No Seta) Prov-SECCION'!D$11,'DATOS PEST12'!$B:$B,'6. RETA (No Seta) Prov-SECCION'!$A186,'DATOS PEST12'!$F:$F,"R.E.AUTONOMOS (NO SETA)",'DATOS PEST12'!$C:$C,"NO CONSTA")</f>
        <v>19.526315789473689</v>
      </c>
      <c r="E186" s="62">
        <f>SUMIFS('DATOS PEST12'!$E:$E,'DATOS PEST12'!$A:$A,INDICE!$C$13,'DATOS PEST12'!$D:$D,'6. RETA (No Seta) Prov-SECCION'!E$11,'DATOS PEST12'!$B:$B,'6. RETA (No Seta) Prov-SECCION'!$A186,'DATOS PEST12'!$F:$F,"R.E.AUTONOMOS (NO SETA)",'DATOS PEST12'!$C:$C,"NO UNION")+SUMIFS('DATOS PEST12'!$E:$E,'DATOS PEST12'!$A:$A,INDICE!$C$13,'DATOS PEST12'!$D:$D,'6. RETA (No Seta) Prov-SECCION'!E$11,'DATOS PEST12'!$B:$B,'6. RETA (No Seta) Prov-SECCION'!$A186,'DATOS PEST12'!$F:$F,"R.E.AUTONOMOS (NO SETA)",'DATOS PEST12'!$C:$C,"NO CONSTA")</f>
        <v>1.1052631578947363</v>
      </c>
      <c r="F186" s="62">
        <f>SUMIFS('DATOS PEST12'!$E:$E,'DATOS PEST12'!$A:$A,INDICE!$C$13,'DATOS PEST12'!$D:$D,'6. RETA (No Seta) Prov-SECCION'!F$11,'DATOS PEST12'!$B:$B,'6. RETA (No Seta) Prov-SECCION'!$A186,'DATOS PEST12'!$F:$F,"R.E.AUTONOMOS (NO SETA)",'DATOS PEST12'!$C:$C,"NO UNION")+SUMIFS('DATOS PEST12'!$E:$E,'DATOS PEST12'!$A:$A,INDICE!$C$13,'DATOS PEST12'!$D:$D,'6. RETA (No Seta) Prov-SECCION'!F$11,'DATOS PEST12'!$B:$B,'6. RETA (No Seta) Prov-SECCION'!$A186,'DATOS PEST12'!$F:$F,"R.E.AUTONOMOS (NO SETA)",'DATOS PEST12'!$C:$C,"NO CONSTA")</f>
        <v>51.368421052631568</v>
      </c>
      <c r="G186" s="62">
        <f>SUMIFS('DATOS PEST12'!$E:$E,'DATOS PEST12'!$A:$A,INDICE!$C$13,'DATOS PEST12'!$D:$D,'6. RETA (No Seta) Prov-SECCION'!G$11,'DATOS PEST12'!$B:$B,'6. RETA (No Seta) Prov-SECCION'!$A186,'DATOS PEST12'!$F:$F,"R.E.AUTONOMOS (NO SETA)",'DATOS PEST12'!$C:$C,"&lt;&gt;"&amp;"UNION EUROPEA")</f>
        <v>0</v>
      </c>
      <c r="H186" s="62">
        <f>SUMIFS('DATOS PEST12'!$E:$E,'DATOS PEST12'!$A:$A,INDICE!$C$13,'DATOS PEST12'!$D:$D,'6. RETA (No Seta) Prov-SECCION'!H$11,'DATOS PEST12'!$B:$B,'6. RETA (No Seta) Prov-SECCION'!$A186,'DATOS PEST12'!$F:$F,"R.E.AUTONOMOS (NO SETA)",'DATOS PEST12'!$C:$C,"&lt;&gt;"&amp;"UNION EUROPEA")</f>
        <v>0</v>
      </c>
      <c r="I186" s="62">
        <f>SUMIFS('DATOS PEST12'!$E:$E,'DATOS PEST12'!$A:$A,INDICE!$C$13,'DATOS PEST12'!$D:$D,'6. RETA (No Seta) Prov-SECCION'!I$11,'DATOS PEST12'!$B:$B,'6. RETA (No Seta) Prov-SECCION'!$A186,'DATOS PEST12'!$F:$F,"R.E.AUTONOMOS (NO SETA)",'DATOS PEST12'!$C:$C,"&lt;&gt;"&amp;"UNION EUROPEA")</f>
        <v>345.31578947368428</v>
      </c>
      <c r="J186" s="62">
        <f>SUMIFS('DATOS PEST12'!$E:$E,'DATOS PEST12'!$A:$A,INDICE!$C$13,'DATOS PEST12'!$D:$D,'6. RETA (No Seta) Prov-SECCION'!J$11,'DATOS PEST12'!$B:$B,'6. RETA (No Seta) Prov-SECCION'!$A186,'DATOS PEST12'!$F:$F,"R.E.AUTONOMOS (NO SETA)",'DATOS PEST12'!$C:$C,"&lt;&gt;"&amp;"UNION EUROPEA")</f>
        <v>709.0526315789474</v>
      </c>
      <c r="K186" s="62">
        <f>SUMIFS('DATOS PEST12'!$E:$E,'DATOS PEST12'!$A:$A,INDICE!$C$13,'DATOS PEST12'!$D:$D,'6. RETA (No Seta) Prov-SECCION'!K$11,'DATOS PEST12'!$B:$B,'6. RETA (No Seta) Prov-SECCION'!$A186,'DATOS PEST12'!$F:$F,"R.E.AUTONOMOS (NO SETA)",'DATOS PEST12'!$C:$C,"&lt;&gt;"&amp;"UNION EUROPEA")</f>
        <v>229.21052631578951</v>
      </c>
      <c r="L186" s="62">
        <f>SUMIFS('DATOS PEST12'!$E:$E,'DATOS PEST12'!$A:$A,INDICE!$C$13,'DATOS PEST12'!$D:$D,'6. RETA (No Seta) Prov-SECCION'!L$11,'DATOS PEST12'!$B:$B,'6. RETA (No Seta) Prov-SECCION'!$A186,'DATOS PEST12'!$F:$F,"R.E.AUTONOMOS (NO SETA)",'DATOS PEST12'!$C:$C,"&lt;&gt;"&amp;"UNION EUROPEA")</f>
        <v>413.78947368421058</v>
      </c>
      <c r="M186" s="62">
        <f>SUMIFS('DATOS PEST12'!$E:$E,'DATOS PEST12'!$A:$A,INDICE!$C$13,'DATOS PEST12'!$D:$D,'6. RETA (No Seta) Prov-SECCION'!M$11,'DATOS PEST12'!$B:$B,'6. RETA (No Seta) Prov-SECCION'!$A186,'DATOS PEST12'!$F:$F,"R.E.AUTONOMOS (NO SETA)",'DATOS PEST12'!$C:$C,"&lt;&gt;"&amp;"UNION EUROPEA")</f>
        <v>117.26315789473684</v>
      </c>
      <c r="N186" s="62">
        <f>SUMIFS('DATOS PEST12'!$E:$E,'DATOS PEST12'!$A:$A,INDICE!$C$13,'DATOS PEST12'!$D:$D,'6. RETA (No Seta) Prov-SECCION'!N$11,'DATOS PEST12'!$B:$B,'6. RETA (No Seta) Prov-SECCION'!$A186,'DATOS PEST12'!$F:$F,"R.E.AUTONOMOS (NO SETA)",'DATOS PEST12'!$C:$C,"&lt;&gt;"&amp;"UNION EUROPEA")</f>
        <v>28.526315789473685</v>
      </c>
      <c r="O186" s="62">
        <f>SUMIFS('DATOS PEST12'!$E:$E,'DATOS PEST12'!$A:$A,INDICE!$C$13,'DATOS PEST12'!$D:$D,'6. RETA (No Seta) Prov-SECCION'!O$11,'DATOS PEST12'!$B:$B,'6. RETA (No Seta) Prov-SECCION'!$A186,'DATOS PEST12'!$F:$F,"R.E.AUTONOMOS (NO SETA)",'DATOS PEST12'!$C:$C,"&lt;&gt;"&amp;"UNION EUROPEA")</f>
        <v>10.368421052631581</v>
      </c>
      <c r="P186" s="62">
        <f>SUMIFS('DATOS PEST12'!$E:$E,'DATOS PEST12'!$A:$A,INDICE!$C$13,'DATOS PEST12'!$D:$D,'6. RETA (No Seta) Prov-SECCION'!P$11,'DATOS PEST12'!$B:$B,'6. RETA (No Seta) Prov-SECCION'!$A186,'DATOS PEST12'!$F:$F,"R.E.AUTONOMOS (NO SETA)",'DATOS PEST12'!$C:$C,"&lt;&gt;"&amp;"UNION EUROPEA")</f>
        <v>121.10526315789473</v>
      </c>
      <c r="Q186" s="62">
        <f>SUMIFS('DATOS PEST12'!$E:$E,'DATOS PEST12'!$A:$A,INDICE!$C$13,'DATOS PEST12'!$D:$D,'6. RETA (No Seta) Prov-SECCION'!Q$11,'DATOS PEST12'!$B:$B,'6. RETA (No Seta) Prov-SECCION'!$A186,'DATOS PEST12'!$F:$F,"R.E.AUTONOMOS (NO SETA)",'DATOS PEST12'!$C:$C,"&lt;&gt;"&amp;"UNION EUROPEA")</f>
        <v>160</v>
      </c>
      <c r="R186" s="62">
        <f>SUMIFS('DATOS PEST12'!$E:$E,'DATOS PEST12'!$A:$A,INDICE!$C$13,'DATOS PEST12'!$D:$D,'6. RETA (No Seta) Prov-SECCION'!R$11,'DATOS PEST12'!$B:$B,'6. RETA (No Seta) Prov-SECCION'!$A186,'DATOS PEST12'!$F:$F,"R.E.AUTONOMOS (NO SETA)",'DATOS PEST12'!$C:$C,"&lt;&gt;"&amp;"UNION EUROPEA")</f>
        <v>0</v>
      </c>
      <c r="S186" s="62">
        <f>SUMIFS('DATOS PEST12'!$E:$E,'DATOS PEST12'!$A:$A,INDICE!$C$13,'DATOS PEST12'!$D:$D,'6. RETA (No Seta) Prov-SECCION'!S$11,'DATOS PEST12'!$B:$B,'6. RETA (No Seta) Prov-SECCION'!$A186,'DATOS PEST12'!$F:$F,"R.E.AUTONOMOS (NO SETA)",'DATOS PEST12'!$C:$C,"&lt;&gt;"&amp;"UNION EUROPEA")</f>
        <v>134.94736842105266</v>
      </c>
      <c r="T186" s="62">
        <f>SUMIFS('DATOS PEST12'!$E:$E,'DATOS PEST12'!$A:$A,INDICE!$C$13,'DATOS PEST12'!$D:$D,'6. RETA (No Seta) Prov-SECCION'!T$11,'DATOS PEST12'!$B:$B,'6. RETA (No Seta) Prov-SECCION'!$A186,'DATOS PEST12'!$F:$F,"R.E.AUTONOMOS (NO SETA)",'DATOS PEST12'!$C:$C,"&lt;&gt;"&amp;"UNION EUROPEA")</f>
        <v>27.21052631578948</v>
      </c>
      <c r="U186" s="62">
        <f>SUMIFS('DATOS PEST12'!$E:$E,'DATOS PEST12'!$A:$A,INDICE!$C$13,'DATOS PEST12'!$D:$D,'6. RETA (No Seta) Prov-SECCION'!U$11,'DATOS PEST12'!$B:$B,'6. RETA (No Seta) Prov-SECCION'!$A186,'DATOS PEST12'!$F:$F,"R.E.AUTONOMOS (NO SETA)",'DATOS PEST12'!$C:$C,"&lt;&gt;"&amp;"UNION EUROPEA")</f>
        <v>26.368421052631579</v>
      </c>
      <c r="V186" s="62">
        <f>SUMIFS('DATOS PEST12'!$E:$E,'DATOS PEST12'!$A:$A,INDICE!$C$13,'DATOS PEST12'!$D:$D,'6. RETA (No Seta) Prov-SECCION'!V$11,'DATOS PEST12'!$B:$B,'6. RETA (No Seta) Prov-SECCION'!$A186,'DATOS PEST12'!$F:$F,"R.E.AUTONOMOS (NO SETA)",'DATOS PEST12'!$C:$C,"&lt;&gt;"&amp;"UNION EUROPEA")</f>
        <v>215.15789473684211</v>
      </c>
      <c r="W186" s="62">
        <f>SUMIFS('DATOS PEST12'!$E:$E,'DATOS PEST12'!$A:$A,INDICE!$C$13,'DATOS PEST12'!$D:$D,'6. RETA (No Seta) Prov-SECCION'!W$11,'DATOS PEST12'!$B:$B,'6. RETA (No Seta) Prov-SECCION'!$A186,'DATOS PEST12'!$F:$F,"R.E.AUTONOMOS (NO SETA)",'DATOS PEST12'!$C:$C,"&lt;&gt;"&amp;"UNION EUROPEA")</f>
        <v>0</v>
      </c>
      <c r="X186" s="62">
        <f>SUMIFS('DATOS PEST12'!$E:$E,'DATOS PEST12'!$A:$A,INDICE!$C$13,'DATOS PEST12'!$D:$D,'6. RETA (No Seta) Prov-SECCION'!X$11,'DATOS PEST12'!$B:$B,'6. RETA (No Seta) Prov-SECCION'!$A186,'DATOS PEST12'!$F:$F,"R.E.AUTONOMOS (NO SETA)",'DATOS PEST12'!$C:$C,"&lt;&gt;"&amp;"UNION EUROPEA")</f>
        <v>0</v>
      </c>
      <c r="Y186" s="59">
        <f>SUMIFS('DATOS PEST12'!$E:$E,'DATOS PEST12'!$A:$A,INDICE!$C$13,'DATOS PEST12'!$D:$D,'6. RETA (No Seta) Prov-SECCION'!Y$11,'DATOS PEST12'!$B:$B,'6. RETA (No Seta) Prov-SECCION'!$A186,'DATOS PEST12'!$F:$F,"R.E.AUTONOMOS (NO SETA)",'DATOS PEST12'!$C:$C,"&lt;&gt;"&amp;"UNION EUROPEA")</f>
        <v>0</v>
      </c>
    </row>
    <row r="187" spans="1:25" ht="15.6" x14ac:dyDescent="0.3">
      <c r="A187" s="238" t="s">
        <v>180</v>
      </c>
      <c r="B187" s="239"/>
      <c r="C187" s="66">
        <f t="shared" ref="C187:Y187" si="64">C188</f>
        <v>10561.789473684212</v>
      </c>
      <c r="D187" s="64">
        <f t="shared" si="64"/>
        <v>42.210526315789465</v>
      </c>
      <c r="E187" s="67">
        <f t="shared" si="64"/>
        <v>1.9999999999999991</v>
      </c>
      <c r="F187" s="67">
        <f t="shared" si="64"/>
        <v>532.57894736842115</v>
      </c>
      <c r="G187" s="67">
        <f t="shared" si="64"/>
        <v>3.0000000000000004</v>
      </c>
      <c r="H187" s="67">
        <f t="shared" si="64"/>
        <v>6.0000000000000009</v>
      </c>
      <c r="I187" s="67">
        <f t="shared" si="64"/>
        <v>2265.4210526315792</v>
      </c>
      <c r="J187" s="67">
        <f t="shared" si="64"/>
        <v>2113.1578947368421</v>
      </c>
      <c r="K187" s="67">
        <f t="shared" si="64"/>
        <v>439.78947368421052</v>
      </c>
      <c r="L187" s="67">
        <f t="shared" si="64"/>
        <v>1787.3684210526317</v>
      </c>
      <c r="M187" s="67">
        <f t="shared" si="64"/>
        <v>233.15789473684217</v>
      </c>
      <c r="N187" s="67">
        <f t="shared" si="64"/>
        <v>54.84210526315789</v>
      </c>
      <c r="O187" s="67">
        <f t="shared" si="64"/>
        <v>211.68421052631584</v>
      </c>
      <c r="P187" s="67">
        <f t="shared" si="64"/>
        <v>519.42105263157896</v>
      </c>
      <c r="Q187" s="67">
        <f t="shared" si="64"/>
        <v>847.47368421052636</v>
      </c>
      <c r="R187" s="67">
        <f t="shared" si="64"/>
        <v>0.99999999999999956</v>
      </c>
      <c r="S187" s="67">
        <f t="shared" si="64"/>
        <v>230.21052631578951</v>
      </c>
      <c r="T187" s="67">
        <f t="shared" si="64"/>
        <v>153.36842105263156</v>
      </c>
      <c r="U187" s="67">
        <f t="shared" si="64"/>
        <v>205.78947368421046</v>
      </c>
      <c r="V187" s="67">
        <f t="shared" si="64"/>
        <v>908.31578947368428</v>
      </c>
      <c r="W187" s="67">
        <f t="shared" si="64"/>
        <v>3.0000000000000004</v>
      </c>
      <c r="X187" s="67">
        <f t="shared" si="64"/>
        <v>1.9999999999999991</v>
      </c>
      <c r="Y187" s="66">
        <f t="shared" si="64"/>
        <v>0</v>
      </c>
    </row>
    <row r="188" spans="1:25" ht="15.6" x14ac:dyDescent="0.3">
      <c r="A188" s="14">
        <v>7</v>
      </c>
      <c r="B188" s="15" t="s">
        <v>82</v>
      </c>
      <c r="C188" s="59">
        <f>SUM(D188:Y188)</f>
        <v>10561.789473684212</v>
      </c>
      <c r="D188" s="60">
        <f>SUMIFS('DATOS PEST12'!$E:$E,'DATOS PEST12'!$A:$A,INDICE!$C$13,'DATOS PEST12'!$D:$D,'6. RETA (No Seta) Prov-SECCION'!D$11,'DATOS PEST12'!$B:$B,'6. RETA (No Seta) Prov-SECCION'!$A188,'DATOS PEST12'!$F:$F,"R.E.AUTONOMOS (NO SETA)",'DATOS PEST12'!$C:$C,"NO UNION")+SUMIFS('DATOS PEST12'!$E:$E,'DATOS PEST12'!$A:$A,INDICE!$C$13,'DATOS PEST12'!$D:$D,'6. RETA (No Seta) Prov-SECCION'!D$11,'DATOS PEST12'!$B:$B,'6. RETA (No Seta) Prov-SECCION'!$A188,'DATOS PEST12'!$F:$F,"R.E.AUTONOMOS (NO SETA)",'DATOS PEST12'!$C:$C,"NO CONSTA")</f>
        <v>42.210526315789465</v>
      </c>
      <c r="E188" s="62">
        <f>SUMIFS('DATOS PEST12'!$E:$E,'DATOS PEST12'!$A:$A,INDICE!$C$13,'DATOS PEST12'!$D:$D,'6. RETA (No Seta) Prov-SECCION'!E$11,'DATOS PEST12'!$B:$B,'6. RETA (No Seta) Prov-SECCION'!$A188,'DATOS PEST12'!$F:$F,"R.E.AUTONOMOS (NO SETA)",'DATOS PEST12'!$C:$C,"NO UNION")+SUMIFS('DATOS PEST12'!$E:$E,'DATOS PEST12'!$A:$A,INDICE!$C$13,'DATOS PEST12'!$D:$D,'6. RETA (No Seta) Prov-SECCION'!E$11,'DATOS PEST12'!$B:$B,'6. RETA (No Seta) Prov-SECCION'!$A188,'DATOS PEST12'!$F:$F,"R.E.AUTONOMOS (NO SETA)",'DATOS PEST12'!$C:$C,"NO CONSTA")</f>
        <v>1.9999999999999991</v>
      </c>
      <c r="F188" s="62">
        <f>SUMIFS('DATOS PEST12'!$E:$E,'DATOS PEST12'!$A:$A,INDICE!$C$13,'DATOS PEST12'!$D:$D,'6. RETA (No Seta) Prov-SECCION'!F$11,'DATOS PEST12'!$B:$B,'6. RETA (No Seta) Prov-SECCION'!$A188,'DATOS PEST12'!$F:$F,"R.E.AUTONOMOS (NO SETA)",'DATOS PEST12'!$C:$C,"NO UNION")+SUMIFS('DATOS PEST12'!$E:$E,'DATOS PEST12'!$A:$A,INDICE!$C$13,'DATOS PEST12'!$D:$D,'6. RETA (No Seta) Prov-SECCION'!F$11,'DATOS PEST12'!$B:$B,'6. RETA (No Seta) Prov-SECCION'!$A188,'DATOS PEST12'!$F:$F,"R.E.AUTONOMOS (NO SETA)",'DATOS PEST12'!$C:$C,"NO CONSTA")</f>
        <v>532.57894736842115</v>
      </c>
      <c r="G188" s="62">
        <f>SUMIFS('DATOS PEST12'!$E:$E,'DATOS PEST12'!$A:$A,INDICE!$C$13,'DATOS PEST12'!$D:$D,'6. RETA (No Seta) Prov-SECCION'!G$11,'DATOS PEST12'!$B:$B,'6. RETA (No Seta) Prov-SECCION'!$A188,'DATOS PEST12'!$F:$F,"R.E.AUTONOMOS (NO SETA)",'DATOS PEST12'!$C:$C,"&lt;&gt;"&amp;"UNION EUROPEA")</f>
        <v>3.0000000000000004</v>
      </c>
      <c r="H188" s="62">
        <f>SUMIFS('DATOS PEST12'!$E:$E,'DATOS PEST12'!$A:$A,INDICE!$C$13,'DATOS PEST12'!$D:$D,'6. RETA (No Seta) Prov-SECCION'!H$11,'DATOS PEST12'!$B:$B,'6. RETA (No Seta) Prov-SECCION'!$A188,'DATOS PEST12'!$F:$F,"R.E.AUTONOMOS (NO SETA)",'DATOS PEST12'!$C:$C,"&lt;&gt;"&amp;"UNION EUROPEA")</f>
        <v>6.0000000000000009</v>
      </c>
      <c r="I188" s="62">
        <f>SUMIFS('DATOS PEST12'!$E:$E,'DATOS PEST12'!$A:$A,INDICE!$C$13,'DATOS PEST12'!$D:$D,'6. RETA (No Seta) Prov-SECCION'!I$11,'DATOS PEST12'!$B:$B,'6. RETA (No Seta) Prov-SECCION'!$A188,'DATOS PEST12'!$F:$F,"R.E.AUTONOMOS (NO SETA)",'DATOS PEST12'!$C:$C,"&lt;&gt;"&amp;"UNION EUROPEA")</f>
        <v>2265.4210526315792</v>
      </c>
      <c r="J188" s="62">
        <f>SUMIFS('DATOS PEST12'!$E:$E,'DATOS PEST12'!$A:$A,INDICE!$C$13,'DATOS PEST12'!$D:$D,'6. RETA (No Seta) Prov-SECCION'!J$11,'DATOS PEST12'!$B:$B,'6. RETA (No Seta) Prov-SECCION'!$A188,'DATOS PEST12'!$F:$F,"R.E.AUTONOMOS (NO SETA)",'DATOS PEST12'!$C:$C,"&lt;&gt;"&amp;"UNION EUROPEA")</f>
        <v>2113.1578947368421</v>
      </c>
      <c r="K188" s="62">
        <f>SUMIFS('DATOS PEST12'!$E:$E,'DATOS PEST12'!$A:$A,INDICE!$C$13,'DATOS PEST12'!$D:$D,'6. RETA (No Seta) Prov-SECCION'!K$11,'DATOS PEST12'!$B:$B,'6. RETA (No Seta) Prov-SECCION'!$A188,'DATOS PEST12'!$F:$F,"R.E.AUTONOMOS (NO SETA)",'DATOS PEST12'!$C:$C,"&lt;&gt;"&amp;"UNION EUROPEA")</f>
        <v>439.78947368421052</v>
      </c>
      <c r="L188" s="62">
        <f>SUMIFS('DATOS PEST12'!$E:$E,'DATOS PEST12'!$A:$A,INDICE!$C$13,'DATOS PEST12'!$D:$D,'6. RETA (No Seta) Prov-SECCION'!L$11,'DATOS PEST12'!$B:$B,'6. RETA (No Seta) Prov-SECCION'!$A188,'DATOS PEST12'!$F:$F,"R.E.AUTONOMOS (NO SETA)",'DATOS PEST12'!$C:$C,"&lt;&gt;"&amp;"UNION EUROPEA")</f>
        <v>1787.3684210526317</v>
      </c>
      <c r="M188" s="62">
        <f>SUMIFS('DATOS PEST12'!$E:$E,'DATOS PEST12'!$A:$A,INDICE!$C$13,'DATOS PEST12'!$D:$D,'6. RETA (No Seta) Prov-SECCION'!M$11,'DATOS PEST12'!$B:$B,'6. RETA (No Seta) Prov-SECCION'!$A188,'DATOS PEST12'!$F:$F,"R.E.AUTONOMOS (NO SETA)",'DATOS PEST12'!$C:$C,"&lt;&gt;"&amp;"UNION EUROPEA")</f>
        <v>233.15789473684217</v>
      </c>
      <c r="N188" s="62">
        <f>SUMIFS('DATOS PEST12'!$E:$E,'DATOS PEST12'!$A:$A,INDICE!$C$13,'DATOS PEST12'!$D:$D,'6. RETA (No Seta) Prov-SECCION'!N$11,'DATOS PEST12'!$B:$B,'6. RETA (No Seta) Prov-SECCION'!$A188,'DATOS PEST12'!$F:$F,"R.E.AUTONOMOS (NO SETA)",'DATOS PEST12'!$C:$C,"&lt;&gt;"&amp;"UNION EUROPEA")</f>
        <v>54.84210526315789</v>
      </c>
      <c r="O188" s="62">
        <f>SUMIFS('DATOS PEST12'!$E:$E,'DATOS PEST12'!$A:$A,INDICE!$C$13,'DATOS PEST12'!$D:$D,'6. RETA (No Seta) Prov-SECCION'!O$11,'DATOS PEST12'!$B:$B,'6. RETA (No Seta) Prov-SECCION'!$A188,'DATOS PEST12'!$F:$F,"R.E.AUTONOMOS (NO SETA)",'DATOS PEST12'!$C:$C,"&lt;&gt;"&amp;"UNION EUROPEA")</f>
        <v>211.68421052631584</v>
      </c>
      <c r="P188" s="62">
        <f>SUMIFS('DATOS PEST12'!$E:$E,'DATOS PEST12'!$A:$A,INDICE!$C$13,'DATOS PEST12'!$D:$D,'6. RETA (No Seta) Prov-SECCION'!P$11,'DATOS PEST12'!$B:$B,'6. RETA (No Seta) Prov-SECCION'!$A188,'DATOS PEST12'!$F:$F,"R.E.AUTONOMOS (NO SETA)",'DATOS PEST12'!$C:$C,"&lt;&gt;"&amp;"UNION EUROPEA")</f>
        <v>519.42105263157896</v>
      </c>
      <c r="Q188" s="62">
        <f>SUMIFS('DATOS PEST12'!$E:$E,'DATOS PEST12'!$A:$A,INDICE!$C$13,'DATOS PEST12'!$D:$D,'6. RETA (No Seta) Prov-SECCION'!Q$11,'DATOS PEST12'!$B:$B,'6. RETA (No Seta) Prov-SECCION'!$A188,'DATOS PEST12'!$F:$F,"R.E.AUTONOMOS (NO SETA)",'DATOS PEST12'!$C:$C,"&lt;&gt;"&amp;"UNION EUROPEA")</f>
        <v>847.47368421052636</v>
      </c>
      <c r="R188" s="62">
        <f>SUMIFS('DATOS PEST12'!$E:$E,'DATOS PEST12'!$A:$A,INDICE!$C$13,'DATOS PEST12'!$D:$D,'6. RETA (No Seta) Prov-SECCION'!R$11,'DATOS PEST12'!$B:$B,'6. RETA (No Seta) Prov-SECCION'!$A188,'DATOS PEST12'!$F:$F,"R.E.AUTONOMOS (NO SETA)",'DATOS PEST12'!$C:$C,"&lt;&gt;"&amp;"UNION EUROPEA")</f>
        <v>0.99999999999999956</v>
      </c>
      <c r="S188" s="62">
        <f>SUMIFS('DATOS PEST12'!$E:$E,'DATOS PEST12'!$A:$A,INDICE!$C$13,'DATOS PEST12'!$D:$D,'6. RETA (No Seta) Prov-SECCION'!S$11,'DATOS PEST12'!$B:$B,'6. RETA (No Seta) Prov-SECCION'!$A188,'DATOS PEST12'!$F:$F,"R.E.AUTONOMOS (NO SETA)",'DATOS PEST12'!$C:$C,"&lt;&gt;"&amp;"UNION EUROPEA")</f>
        <v>230.21052631578951</v>
      </c>
      <c r="T188" s="62">
        <f>SUMIFS('DATOS PEST12'!$E:$E,'DATOS PEST12'!$A:$A,INDICE!$C$13,'DATOS PEST12'!$D:$D,'6. RETA (No Seta) Prov-SECCION'!T$11,'DATOS PEST12'!$B:$B,'6. RETA (No Seta) Prov-SECCION'!$A188,'DATOS PEST12'!$F:$F,"R.E.AUTONOMOS (NO SETA)",'DATOS PEST12'!$C:$C,"&lt;&gt;"&amp;"UNION EUROPEA")</f>
        <v>153.36842105263156</v>
      </c>
      <c r="U188" s="62">
        <f>SUMIFS('DATOS PEST12'!$E:$E,'DATOS PEST12'!$A:$A,INDICE!$C$13,'DATOS PEST12'!$D:$D,'6. RETA (No Seta) Prov-SECCION'!U$11,'DATOS PEST12'!$B:$B,'6. RETA (No Seta) Prov-SECCION'!$A188,'DATOS PEST12'!$F:$F,"R.E.AUTONOMOS (NO SETA)",'DATOS PEST12'!$C:$C,"&lt;&gt;"&amp;"UNION EUROPEA")</f>
        <v>205.78947368421046</v>
      </c>
      <c r="V188" s="62">
        <f>SUMIFS('DATOS PEST12'!$E:$E,'DATOS PEST12'!$A:$A,INDICE!$C$13,'DATOS PEST12'!$D:$D,'6. RETA (No Seta) Prov-SECCION'!V$11,'DATOS PEST12'!$B:$B,'6. RETA (No Seta) Prov-SECCION'!$A188,'DATOS PEST12'!$F:$F,"R.E.AUTONOMOS (NO SETA)",'DATOS PEST12'!$C:$C,"&lt;&gt;"&amp;"UNION EUROPEA")</f>
        <v>908.31578947368428</v>
      </c>
      <c r="W188" s="62">
        <f>SUMIFS('DATOS PEST12'!$E:$E,'DATOS PEST12'!$A:$A,INDICE!$C$13,'DATOS PEST12'!$D:$D,'6. RETA (No Seta) Prov-SECCION'!W$11,'DATOS PEST12'!$B:$B,'6. RETA (No Seta) Prov-SECCION'!$A188,'DATOS PEST12'!$F:$F,"R.E.AUTONOMOS (NO SETA)",'DATOS PEST12'!$C:$C,"&lt;&gt;"&amp;"UNION EUROPEA")</f>
        <v>3.0000000000000004</v>
      </c>
      <c r="X188" s="62">
        <f>SUMIFS('DATOS PEST12'!$E:$E,'DATOS PEST12'!$A:$A,INDICE!$C$13,'DATOS PEST12'!$D:$D,'6. RETA (No Seta) Prov-SECCION'!X$11,'DATOS PEST12'!$B:$B,'6. RETA (No Seta) Prov-SECCION'!$A188,'DATOS PEST12'!$F:$F,"R.E.AUTONOMOS (NO SETA)",'DATOS PEST12'!$C:$C,"&lt;&gt;"&amp;"UNION EUROPEA")</f>
        <v>1.9999999999999991</v>
      </c>
      <c r="Y188" s="59">
        <f>SUMIFS('DATOS PEST12'!$E:$E,'DATOS PEST12'!$A:$A,INDICE!$C$13,'DATOS PEST12'!$D:$D,'6. RETA (No Seta) Prov-SECCION'!Y$11,'DATOS PEST12'!$B:$B,'6. RETA (No Seta) Prov-SECCION'!$A188,'DATOS PEST12'!$F:$F,"R.E.AUTONOMOS (NO SETA)",'DATOS PEST12'!$C:$C,"&lt;&gt;"&amp;"UNION EUROPEA")</f>
        <v>0</v>
      </c>
    </row>
    <row r="189" spans="1:25" ht="15.6" x14ac:dyDescent="0.3">
      <c r="A189" s="238" t="s">
        <v>39</v>
      </c>
      <c r="B189" s="239"/>
      <c r="C189" s="66">
        <f t="shared" ref="C189:Y189" si="65">SUM(C190:C191)</f>
        <v>12742.052631578947</v>
      </c>
      <c r="D189" s="64">
        <f t="shared" si="65"/>
        <v>66.473684210526301</v>
      </c>
      <c r="E189" s="67">
        <f t="shared" si="65"/>
        <v>0.99999999999999956</v>
      </c>
      <c r="F189" s="67">
        <f t="shared" si="65"/>
        <v>248.31578947368425</v>
      </c>
      <c r="G189" s="67">
        <f t="shared" si="65"/>
        <v>3.0000000000000004</v>
      </c>
      <c r="H189" s="67">
        <f t="shared" si="65"/>
        <v>1.9999999999999991</v>
      </c>
      <c r="I189" s="67">
        <f t="shared" si="65"/>
        <v>1236.5789473684213</v>
      </c>
      <c r="J189" s="67">
        <f t="shared" si="65"/>
        <v>3372.3684210526317</v>
      </c>
      <c r="K189" s="67">
        <f t="shared" si="65"/>
        <v>419.94736842105266</v>
      </c>
      <c r="L189" s="67">
        <f t="shared" si="65"/>
        <v>2845.3157894736842</v>
      </c>
      <c r="M189" s="67">
        <f t="shared" si="65"/>
        <v>289.21052631578948</v>
      </c>
      <c r="N189" s="67">
        <f t="shared" si="65"/>
        <v>114.31578947368421</v>
      </c>
      <c r="O189" s="67">
        <f t="shared" si="65"/>
        <v>353.68421052631584</v>
      </c>
      <c r="P189" s="67">
        <f t="shared" si="65"/>
        <v>594.84210526315792</v>
      </c>
      <c r="Q189" s="67">
        <f t="shared" si="65"/>
        <v>939.57894736842115</v>
      </c>
      <c r="R189" s="67">
        <f t="shared" si="65"/>
        <v>0.99999999999999956</v>
      </c>
      <c r="S189" s="67">
        <f t="shared" si="65"/>
        <v>386.10526315789468</v>
      </c>
      <c r="T189" s="67">
        <f t="shared" si="65"/>
        <v>234.63157894736844</v>
      </c>
      <c r="U189" s="67">
        <f t="shared" si="65"/>
        <v>396.84210526315786</v>
      </c>
      <c r="V189" s="67">
        <f t="shared" si="65"/>
        <v>1232.8421052631579</v>
      </c>
      <c r="W189" s="67">
        <f t="shared" si="65"/>
        <v>3.9999999999999982</v>
      </c>
      <c r="X189" s="67">
        <f t="shared" si="65"/>
        <v>0</v>
      </c>
      <c r="Y189" s="66">
        <f t="shared" si="65"/>
        <v>0</v>
      </c>
    </row>
    <row r="190" spans="1:25" ht="15.6" x14ac:dyDescent="0.3">
      <c r="A190" s="6">
        <v>35</v>
      </c>
      <c r="B190" s="7" t="s">
        <v>83</v>
      </c>
      <c r="C190" s="59">
        <f t="shared" ref="C190:C191" si="66">SUM(D190:Y190)</f>
        <v>6458.1578947368425</v>
      </c>
      <c r="D190" s="60">
        <f>SUMIFS('DATOS PEST12'!$E:$E,'DATOS PEST12'!$A:$A,INDICE!$C$13,'DATOS PEST12'!$D:$D,'6. RETA (No Seta) Prov-SECCION'!D$11,'DATOS PEST12'!$B:$B,'6. RETA (No Seta) Prov-SECCION'!$A190,'DATOS PEST12'!$F:$F,"R.E.AUTONOMOS (NO SETA)",'DATOS PEST12'!$C:$C,"NO UNION")+SUMIFS('DATOS PEST12'!$E:$E,'DATOS PEST12'!$A:$A,INDICE!$C$13,'DATOS PEST12'!$D:$D,'6. RETA (No Seta) Prov-SECCION'!D$11,'DATOS PEST12'!$B:$B,'6. RETA (No Seta) Prov-SECCION'!$A190,'DATOS PEST12'!$F:$F,"R.E.AUTONOMOS (NO SETA)",'DATOS PEST12'!$C:$C,"NO CONSTA")</f>
        <v>32.73684210526315</v>
      </c>
      <c r="E190" s="62">
        <f>SUMIFS('DATOS PEST12'!$E:$E,'DATOS PEST12'!$A:$A,INDICE!$C$13,'DATOS PEST12'!$D:$D,'6. RETA (No Seta) Prov-SECCION'!E$11,'DATOS PEST12'!$B:$B,'6. RETA (No Seta) Prov-SECCION'!$A190,'DATOS PEST12'!$F:$F,"R.E.AUTONOMOS (NO SETA)",'DATOS PEST12'!$C:$C,"NO UNION")+SUMIFS('DATOS PEST12'!$E:$E,'DATOS PEST12'!$A:$A,INDICE!$C$13,'DATOS PEST12'!$D:$D,'6. RETA (No Seta) Prov-SECCION'!E$11,'DATOS PEST12'!$B:$B,'6. RETA (No Seta) Prov-SECCION'!$A190,'DATOS PEST12'!$F:$F,"R.E.AUTONOMOS (NO SETA)",'DATOS PEST12'!$C:$C,"NO CONSTA")</f>
        <v>0</v>
      </c>
      <c r="F190" s="62">
        <f>SUMIFS('DATOS PEST12'!$E:$E,'DATOS PEST12'!$A:$A,INDICE!$C$13,'DATOS PEST12'!$D:$D,'6. RETA (No Seta) Prov-SECCION'!F$11,'DATOS PEST12'!$B:$B,'6. RETA (No Seta) Prov-SECCION'!$A190,'DATOS PEST12'!$F:$F,"R.E.AUTONOMOS (NO SETA)",'DATOS PEST12'!$C:$C,"NO UNION")+SUMIFS('DATOS PEST12'!$E:$E,'DATOS PEST12'!$A:$A,INDICE!$C$13,'DATOS PEST12'!$D:$D,'6. RETA (No Seta) Prov-SECCION'!F$11,'DATOS PEST12'!$B:$B,'6. RETA (No Seta) Prov-SECCION'!$A190,'DATOS PEST12'!$F:$F,"R.E.AUTONOMOS (NO SETA)",'DATOS PEST12'!$C:$C,"NO CONSTA")</f>
        <v>107.47368421052636</v>
      </c>
      <c r="G190" s="62">
        <f>SUMIFS('DATOS PEST12'!$E:$E,'DATOS PEST12'!$A:$A,INDICE!$C$13,'DATOS PEST12'!$D:$D,'6. RETA (No Seta) Prov-SECCION'!G$11,'DATOS PEST12'!$B:$B,'6. RETA (No Seta) Prov-SECCION'!$A190,'DATOS PEST12'!$F:$F,"R.E.AUTONOMOS (NO SETA)",'DATOS PEST12'!$C:$C,"&lt;&gt;"&amp;"UNION EUROPEA")</f>
        <v>3.0000000000000004</v>
      </c>
      <c r="H190" s="62">
        <f>SUMIFS('DATOS PEST12'!$E:$E,'DATOS PEST12'!$A:$A,INDICE!$C$13,'DATOS PEST12'!$D:$D,'6. RETA (No Seta) Prov-SECCION'!H$11,'DATOS PEST12'!$B:$B,'6. RETA (No Seta) Prov-SECCION'!$A190,'DATOS PEST12'!$F:$F,"R.E.AUTONOMOS (NO SETA)",'DATOS PEST12'!$C:$C,"&lt;&gt;"&amp;"UNION EUROPEA")</f>
        <v>0</v>
      </c>
      <c r="I190" s="62">
        <f>SUMIFS('DATOS PEST12'!$E:$E,'DATOS PEST12'!$A:$A,INDICE!$C$13,'DATOS PEST12'!$D:$D,'6. RETA (No Seta) Prov-SECCION'!I$11,'DATOS PEST12'!$B:$B,'6. RETA (No Seta) Prov-SECCION'!$A190,'DATOS PEST12'!$F:$F,"R.E.AUTONOMOS (NO SETA)",'DATOS PEST12'!$C:$C,"&lt;&gt;"&amp;"UNION EUROPEA")</f>
        <v>623.00000000000011</v>
      </c>
      <c r="J190" s="62">
        <f>SUMIFS('DATOS PEST12'!$E:$E,'DATOS PEST12'!$A:$A,INDICE!$C$13,'DATOS PEST12'!$D:$D,'6. RETA (No Seta) Prov-SECCION'!J$11,'DATOS PEST12'!$B:$B,'6. RETA (No Seta) Prov-SECCION'!$A190,'DATOS PEST12'!$F:$F,"R.E.AUTONOMOS (NO SETA)",'DATOS PEST12'!$C:$C,"&lt;&gt;"&amp;"UNION EUROPEA")</f>
        <v>1914.1052631578946</v>
      </c>
      <c r="K190" s="62">
        <f>SUMIFS('DATOS PEST12'!$E:$E,'DATOS PEST12'!$A:$A,INDICE!$C$13,'DATOS PEST12'!$D:$D,'6. RETA (No Seta) Prov-SECCION'!K$11,'DATOS PEST12'!$B:$B,'6. RETA (No Seta) Prov-SECCION'!$A190,'DATOS PEST12'!$F:$F,"R.E.AUTONOMOS (NO SETA)",'DATOS PEST12'!$C:$C,"&lt;&gt;"&amp;"UNION EUROPEA")</f>
        <v>172.47368421052633</v>
      </c>
      <c r="L190" s="62">
        <f>SUMIFS('DATOS PEST12'!$E:$E,'DATOS PEST12'!$A:$A,INDICE!$C$13,'DATOS PEST12'!$D:$D,'6. RETA (No Seta) Prov-SECCION'!L$11,'DATOS PEST12'!$B:$B,'6. RETA (No Seta) Prov-SECCION'!$A190,'DATOS PEST12'!$F:$F,"R.E.AUTONOMOS (NO SETA)",'DATOS PEST12'!$C:$C,"&lt;&gt;"&amp;"UNION EUROPEA")</f>
        <v>1503.2105263157894</v>
      </c>
      <c r="M190" s="62">
        <f>SUMIFS('DATOS PEST12'!$E:$E,'DATOS PEST12'!$A:$A,INDICE!$C$13,'DATOS PEST12'!$D:$D,'6. RETA (No Seta) Prov-SECCION'!M$11,'DATOS PEST12'!$B:$B,'6. RETA (No Seta) Prov-SECCION'!$A190,'DATOS PEST12'!$F:$F,"R.E.AUTONOMOS (NO SETA)",'DATOS PEST12'!$C:$C,"&lt;&gt;"&amp;"UNION EUROPEA")</f>
        <v>105.94736842105266</v>
      </c>
      <c r="N190" s="62">
        <f>SUMIFS('DATOS PEST12'!$E:$E,'DATOS PEST12'!$A:$A,INDICE!$C$13,'DATOS PEST12'!$D:$D,'6. RETA (No Seta) Prov-SECCION'!N$11,'DATOS PEST12'!$B:$B,'6. RETA (No Seta) Prov-SECCION'!$A190,'DATOS PEST12'!$F:$F,"R.E.AUTONOMOS (NO SETA)",'DATOS PEST12'!$C:$C,"&lt;&gt;"&amp;"UNION EUROPEA")</f>
        <v>51.473684210526301</v>
      </c>
      <c r="O190" s="62">
        <f>SUMIFS('DATOS PEST12'!$E:$E,'DATOS PEST12'!$A:$A,INDICE!$C$13,'DATOS PEST12'!$D:$D,'6. RETA (No Seta) Prov-SECCION'!O$11,'DATOS PEST12'!$B:$B,'6. RETA (No Seta) Prov-SECCION'!$A190,'DATOS PEST12'!$F:$F,"R.E.AUTONOMOS (NO SETA)",'DATOS PEST12'!$C:$C,"&lt;&gt;"&amp;"UNION EUROPEA")</f>
        <v>125.0526315789474</v>
      </c>
      <c r="P190" s="62">
        <f>SUMIFS('DATOS PEST12'!$E:$E,'DATOS PEST12'!$A:$A,INDICE!$C$13,'DATOS PEST12'!$D:$D,'6. RETA (No Seta) Prov-SECCION'!P$11,'DATOS PEST12'!$B:$B,'6. RETA (No Seta) Prov-SECCION'!$A190,'DATOS PEST12'!$F:$F,"R.E.AUTONOMOS (NO SETA)",'DATOS PEST12'!$C:$C,"&lt;&gt;"&amp;"UNION EUROPEA")</f>
        <v>280.63157894736838</v>
      </c>
      <c r="Q190" s="62">
        <f>SUMIFS('DATOS PEST12'!$E:$E,'DATOS PEST12'!$A:$A,INDICE!$C$13,'DATOS PEST12'!$D:$D,'6. RETA (No Seta) Prov-SECCION'!Q$11,'DATOS PEST12'!$B:$B,'6. RETA (No Seta) Prov-SECCION'!$A190,'DATOS PEST12'!$F:$F,"R.E.AUTONOMOS (NO SETA)",'DATOS PEST12'!$C:$C,"&lt;&gt;"&amp;"UNION EUROPEA")</f>
        <v>465.15789473684214</v>
      </c>
      <c r="R190" s="62">
        <f>SUMIFS('DATOS PEST12'!$E:$E,'DATOS PEST12'!$A:$A,INDICE!$C$13,'DATOS PEST12'!$D:$D,'6. RETA (No Seta) Prov-SECCION'!R$11,'DATOS PEST12'!$B:$B,'6. RETA (No Seta) Prov-SECCION'!$A190,'DATOS PEST12'!$F:$F,"R.E.AUTONOMOS (NO SETA)",'DATOS PEST12'!$C:$C,"&lt;&gt;"&amp;"UNION EUROPEA")</f>
        <v>0</v>
      </c>
      <c r="S190" s="62">
        <f>SUMIFS('DATOS PEST12'!$E:$E,'DATOS PEST12'!$A:$A,INDICE!$C$13,'DATOS PEST12'!$D:$D,'6. RETA (No Seta) Prov-SECCION'!S$11,'DATOS PEST12'!$B:$B,'6. RETA (No Seta) Prov-SECCION'!$A190,'DATOS PEST12'!$F:$F,"R.E.AUTONOMOS (NO SETA)",'DATOS PEST12'!$C:$C,"&lt;&gt;"&amp;"UNION EUROPEA")</f>
        <v>179</v>
      </c>
      <c r="T190" s="62">
        <f>SUMIFS('DATOS PEST12'!$E:$E,'DATOS PEST12'!$A:$A,INDICE!$C$13,'DATOS PEST12'!$D:$D,'6. RETA (No Seta) Prov-SECCION'!T$11,'DATOS PEST12'!$B:$B,'6. RETA (No Seta) Prov-SECCION'!$A190,'DATOS PEST12'!$F:$F,"R.E.AUTONOMOS (NO SETA)",'DATOS PEST12'!$C:$C,"&lt;&gt;"&amp;"UNION EUROPEA")</f>
        <v>128.26315789473685</v>
      </c>
      <c r="U190" s="62">
        <f>SUMIFS('DATOS PEST12'!$E:$E,'DATOS PEST12'!$A:$A,INDICE!$C$13,'DATOS PEST12'!$D:$D,'6. RETA (No Seta) Prov-SECCION'!U$11,'DATOS PEST12'!$B:$B,'6. RETA (No Seta) Prov-SECCION'!$A190,'DATOS PEST12'!$F:$F,"R.E.AUTONOMOS (NO SETA)",'DATOS PEST12'!$C:$C,"&lt;&gt;"&amp;"UNION EUROPEA")</f>
        <v>179.63157894736833</v>
      </c>
      <c r="V190" s="62">
        <f>SUMIFS('DATOS PEST12'!$E:$E,'DATOS PEST12'!$A:$A,INDICE!$C$13,'DATOS PEST12'!$D:$D,'6. RETA (No Seta) Prov-SECCION'!V$11,'DATOS PEST12'!$B:$B,'6. RETA (No Seta) Prov-SECCION'!$A190,'DATOS PEST12'!$F:$F,"R.E.AUTONOMOS (NO SETA)",'DATOS PEST12'!$C:$C,"&lt;&gt;"&amp;"UNION EUROPEA")</f>
        <v>585</v>
      </c>
      <c r="W190" s="62">
        <f>SUMIFS('DATOS PEST12'!$E:$E,'DATOS PEST12'!$A:$A,INDICE!$C$13,'DATOS PEST12'!$D:$D,'6. RETA (No Seta) Prov-SECCION'!W$11,'DATOS PEST12'!$B:$B,'6. RETA (No Seta) Prov-SECCION'!$A190,'DATOS PEST12'!$F:$F,"R.E.AUTONOMOS (NO SETA)",'DATOS PEST12'!$C:$C,"&lt;&gt;"&amp;"UNION EUROPEA")</f>
        <v>1.9999999999999991</v>
      </c>
      <c r="X190" s="62">
        <f>SUMIFS('DATOS PEST12'!$E:$E,'DATOS PEST12'!$A:$A,INDICE!$C$13,'DATOS PEST12'!$D:$D,'6. RETA (No Seta) Prov-SECCION'!X$11,'DATOS PEST12'!$B:$B,'6. RETA (No Seta) Prov-SECCION'!$A190,'DATOS PEST12'!$F:$F,"R.E.AUTONOMOS (NO SETA)",'DATOS PEST12'!$C:$C,"&lt;&gt;"&amp;"UNION EUROPEA")</f>
        <v>0</v>
      </c>
      <c r="Y190" s="59">
        <f>SUMIFS('DATOS PEST12'!$E:$E,'DATOS PEST12'!$A:$A,INDICE!$C$13,'DATOS PEST12'!$D:$D,'6. RETA (No Seta) Prov-SECCION'!Y$11,'DATOS PEST12'!$B:$B,'6. RETA (No Seta) Prov-SECCION'!$A190,'DATOS PEST12'!$F:$F,"R.E.AUTONOMOS (NO SETA)",'DATOS PEST12'!$C:$C,"&lt;&gt;"&amp;"UNION EUROPEA")</f>
        <v>0</v>
      </c>
    </row>
    <row r="191" spans="1:25" ht="15.6" x14ac:dyDescent="0.3">
      <c r="A191" s="10">
        <v>38</v>
      </c>
      <c r="B191" s="11" t="s">
        <v>167</v>
      </c>
      <c r="C191" s="59">
        <f t="shared" si="66"/>
        <v>6283.894736842105</v>
      </c>
      <c r="D191" s="60">
        <f>SUMIFS('DATOS PEST12'!$E:$E,'DATOS PEST12'!$A:$A,INDICE!$C$13,'DATOS PEST12'!$D:$D,'6. RETA (No Seta) Prov-SECCION'!D$11,'DATOS PEST12'!$B:$B,'6. RETA (No Seta) Prov-SECCION'!$A191,'DATOS PEST12'!$F:$F,"R.E.AUTONOMOS (NO SETA)",'DATOS PEST12'!$C:$C,"NO UNION")+SUMIFS('DATOS PEST12'!$E:$E,'DATOS PEST12'!$A:$A,INDICE!$C$13,'DATOS PEST12'!$D:$D,'6. RETA (No Seta) Prov-SECCION'!D$11,'DATOS PEST12'!$B:$B,'6. RETA (No Seta) Prov-SECCION'!$A191,'DATOS PEST12'!$F:$F,"R.E.AUTONOMOS (NO SETA)",'DATOS PEST12'!$C:$C,"NO CONSTA")</f>
        <v>33.736842105263158</v>
      </c>
      <c r="E191" s="62">
        <f>SUMIFS('DATOS PEST12'!$E:$E,'DATOS PEST12'!$A:$A,INDICE!$C$13,'DATOS PEST12'!$D:$D,'6. RETA (No Seta) Prov-SECCION'!E$11,'DATOS PEST12'!$B:$B,'6. RETA (No Seta) Prov-SECCION'!$A191,'DATOS PEST12'!$F:$F,"R.E.AUTONOMOS (NO SETA)",'DATOS PEST12'!$C:$C,"NO UNION")+SUMIFS('DATOS PEST12'!$E:$E,'DATOS PEST12'!$A:$A,INDICE!$C$13,'DATOS PEST12'!$D:$D,'6. RETA (No Seta) Prov-SECCION'!E$11,'DATOS PEST12'!$B:$B,'6. RETA (No Seta) Prov-SECCION'!$A191,'DATOS PEST12'!$F:$F,"R.E.AUTONOMOS (NO SETA)",'DATOS PEST12'!$C:$C,"NO CONSTA")</f>
        <v>0.99999999999999956</v>
      </c>
      <c r="F191" s="62">
        <f>SUMIFS('DATOS PEST12'!$E:$E,'DATOS PEST12'!$A:$A,INDICE!$C$13,'DATOS PEST12'!$D:$D,'6. RETA (No Seta) Prov-SECCION'!F$11,'DATOS PEST12'!$B:$B,'6. RETA (No Seta) Prov-SECCION'!$A191,'DATOS PEST12'!$F:$F,"R.E.AUTONOMOS (NO SETA)",'DATOS PEST12'!$C:$C,"NO UNION")+SUMIFS('DATOS PEST12'!$E:$E,'DATOS PEST12'!$A:$A,INDICE!$C$13,'DATOS PEST12'!$D:$D,'6. RETA (No Seta) Prov-SECCION'!F$11,'DATOS PEST12'!$B:$B,'6. RETA (No Seta) Prov-SECCION'!$A191,'DATOS PEST12'!$F:$F,"R.E.AUTONOMOS (NO SETA)",'DATOS PEST12'!$C:$C,"NO CONSTA")</f>
        <v>140.84210526315789</v>
      </c>
      <c r="G191" s="62">
        <f>SUMIFS('DATOS PEST12'!$E:$E,'DATOS PEST12'!$A:$A,INDICE!$C$13,'DATOS PEST12'!$D:$D,'6. RETA (No Seta) Prov-SECCION'!G$11,'DATOS PEST12'!$B:$B,'6. RETA (No Seta) Prov-SECCION'!$A191,'DATOS PEST12'!$F:$F,"R.E.AUTONOMOS (NO SETA)",'DATOS PEST12'!$C:$C,"&lt;&gt;"&amp;"UNION EUROPEA")</f>
        <v>0</v>
      </c>
      <c r="H191" s="62">
        <f>SUMIFS('DATOS PEST12'!$E:$E,'DATOS PEST12'!$A:$A,INDICE!$C$13,'DATOS PEST12'!$D:$D,'6. RETA (No Seta) Prov-SECCION'!H$11,'DATOS PEST12'!$B:$B,'6. RETA (No Seta) Prov-SECCION'!$A191,'DATOS PEST12'!$F:$F,"R.E.AUTONOMOS (NO SETA)",'DATOS PEST12'!$C:$C,"&lt;&gt;"&amp;"UNION EUROPEA")</f>
        <v>1.9999999999999991</v>
      </c>
      <c r="I191" s="62">
        <f>SUMIFS('DATOS PEST12'!$E:$E,'DATOS PEST12'!$A:$A,INDICE!$C$13,'DATOS PEST12'!$D:$D,'6. RETA (No Seta) Prov-SECCION'!I$11,'DATOS PEST12'!$B:$B,'6. RETA (No Seta) Prov-SECCION'!$A191,'DATOS PEST12'!$F:$F,"R.E.AUTONOMOS (NO SETA)",'DATOS PEST12'!$C:$C,"&lt;&gt;"&amp;"UNION EUROPEA")</f>
        <v>613.57894736842115</v>
      </c>
      <c r="J191" s="62">
        <f>SUMIFS('DATOS PEST12'!$E:$E,'DATOS PEST12'!$A:$A,INDICE!$C$13,'DATOS PEST12'!$D:$D,'6. RETA (No Seta) Prov-SECCION'!J$11,'DATOS PEST12'!$B:$B,'6. RETA (No Seta) Prov-SECCION'!$A191,'DATOS PEST12'!$F:$F,"R.E.AUTONOMOS (NO SETA)",'DATOS PEST12'!$C:$C,"&lt;&gt;"&amp;"UNION EUROPEA")</f>
        <v>1458.2631578947369</v>
      </c>
      <c r="K191" s="62">
        <f>SUMIFS('DATOS PEST12'!$E:$E,'DATOS PEST12'!$A:$A,INDICE!$C$13,'DATOS PEST12'!$D:$D,'6. RETA (No Seta) Prov-SECCION'!K$11,'DATOS PEST12'!$B:$B,'6. RETA (No Seta) Prov-SECCION'!$A191,'DATOS PEST12'!$F:$F,"R.E.AUTONOMOS (NO SETA)",'DATOS PEST12'!$C:$C,"&lt;&gt;"&amp;"UNION EUROPEA")</f>
        <v>247.47368421052633</v>
      </c>
      <c r="L191" s="62">
        <f>SUMIFS('DATOS PEST12'!$E:$E,'DATOS PEST12'!$A:$A,INDICE!$C$13,'DATOS PEST12'!$D:$D,'6. RETA (No Seta) Prov-SECCION'!L$11,'DATOS PEST12'!$B:$B,'6. RETA (No Seta) Prov-SECCION'!$A191,'DATOS PEST12'!$F:$F,"R.E.AUTONOMOS (NO SETA)",'DATOS PEST12'!$C:$C,"&lt;&gt;"&amp;"UNION EUROPEA")</f>
        <v>1342.105263157895</v>
      </c>
      <c r="M191" s="62">
        <f>SUMIFS('DATOS PEST12'!$E:$E,'DATOS PEST12'!$A:$A,INDICE!$C$13,'DATOS PEST12'!$D:$D,'6. RETA (No Seta) Prov-SECCION'!M$11,'DATOS PEST12'!$B:$B,'6. RETA (No Seta) Prov-SECCION'!$A191,'DATOS PEST12'!$F:$F,"R.E.AUTONOMOS (NO SETA)",'DATOS PEST12'!$C:$C,"&lt;&gt;"&amp;"UNION EUROPEA")</f>
        <v>183.26315789473682</v>
      </c>
      <c r="N191" s="62">
        <f>SUMIFS('DATOS PEST12'!$E:$E,'DATOS PEST12'!$A:$A,INDICE!$C$13,'DATOS PEST12'!$D:$D,'6. RETA (No Seta) Prov-SECCION'!N$11,'DATOS PEST12'!$B:$B,'6. RETA (No Seta) Prov-SECCION'!$A191,'DATOS PEST12'!$F:$F,"R.E.AUTONOMOS (NO SETA)",'DATOS PEST12'!$C:$C,"&lt;&gt;"&amp;"UNION EUROPEA")</f>
        <v>62.842105263157904</v>
      </c>
      <c r="O191" s="62">
        <f>SUMIFS('DATOS PEST12'!$E:$E,'DATOS PEST12'!$A:$A,INDICE!$C$13,'DATOS PEST12'!$D:$D,'6. RETA (No Seta) Prov-SECCION'!O$11,'DATOS PEST12'!$B:$B,'6. RETA (No Seta) Prov-SECCION'!$A191,'DATOS PEST12'!$F:$F,"R.E.AUTONOMOS (NO SETA)",'DATOS PEST12'!$C:$C,"&lt;&gt;"&amp;"UNION EUROPEA")</f>
        <v>228.63157894736841</v>
      </c>
      <c r="P191" s="62">
        <f>SUMIFS('DATOS PEST12'!$E:$E,'DATOS PEST12'!$A:$A,INDICE!$C$13,'DATOS PEST12'!$D:$D,'6. RETA (No Seta) Prov-SECCION'!P$11,'DATOS PEST12'!$B:$B,'6. RETA (No Seta) Prov-SECCION'!$A191,'DATOS PEST12'!$F:$F,"R.E.AUTONOMOS (NO SETA)",'DATOS PEST12'!$C:$C,"&lt;&gt;"&amp;"UNION EUROPEA")</f>
        <v>314.21052631578948</v>
      </c>
      <c r="Q191" s="62">
        <f>SUMIFS('DATOS PEST12'!$E:$E,'DATOS PEST12'!$A:$A,INDICE!$C$13,'DATOS PEST12'!$D:$D,'6. RETA (No Seta) Prov-SECCION'!Q$11,'DATOS PEST12'!$B:$B,'6. RETA (No Seta) Prov-SECCION'!$A191,'DATOS PEST12'!$F:$F,"R.E.AUTONOMOS (NO SETA)",'DATOS PEST12'!$C:$C,"&lt;&gt;"&amp;"UNION EUROPEA")</f>
        <v>474.42105263157902</v>
      </c>
      <c r="R191" s="62">
        <f>SUMIFS('DATOS PEST12'!$E:$E,'DATOS PEST12'!$A:$A,INDICE!$C$13,'DATOS PEST12'!$D:$D,'6. RETA (No Seta) Prov-SECCION'!R$11,'DATOS PEST12'!$B:$B,'6. RETA (No Seta) Prov-SECCION'!$A191,'DATOS PEST12'!$F:$F,"R.E.AUTONOMOS (NO SETA)",'DATOS PEST12'!$C:$C,"&lt;&gt;"&amp;"UNION EUROPEA")</f>
        <v>0.99999999999999956</v>
      </c>
      <c r="S191" s="62">
        <f>SUMIFS('DATOS PEST12'!$E:$E,'DATOS PEST12'!$A:$A,INDICE!$C$13,'DATOS PEST12'!$D:$D,'6. RETA (No Seta) Prov-SECCION'!S$11,'DATOS PEST12'!$B:$B,'6. RETA (No Seta) Prov-SECCION'!$A191,'DATOS PEST12'!$F:$F,"R.E.AUTONOMOS (NO SETA)",'DATOS PEST12'!$C:$C,"&lt;&gt;"&amp;"UNION EUROPEA")</f>
        <v>207.10526315789471</v>
      </c>
      <c r="T191" s="62">
        <f>SUMIFS('DATOS PEST12'!$E:$E,'DATOS PEST12'!$A:$A,INDICE!$C$13,'DATOS PEST12'!$D:$D,'6. RETA (No Seta) Prov-SECCION'!T$11,'DATOS PEST12'!$B:$B,'6. RETA (No Seta) Prov-SECCION'!$A191,'DATOS PEST12'!$F:$F,"R.E.AUTONOMOS (NO SETA)",'DATOS PEST12'!$C:$C,"&lt;&gt;"&amp;"UNION EUROPEA")</f>
        <v>106.3684210526316</v>
      </c>
      <c r="U191" s="62">
        <f>SUMIFS('DATOS PEST12'!$E:$E,'DATOS PEST12'!$A:$A,INDICE!$C$13,'DATOS PEST12'!$D:$D,'6. RETA (No Seta) Prov-SECCION'!U$11,'DATOS PEST12'!$B:$B,'6. RETA (No Seta) Prov-SECCION'!$A191,'DATOS PEST12'!$F:$F,"R.E.AUTONOMOS (NO SETA)",'DATOS PEST12'!$C:$C,"&lt;&gt;"&amp;"UNION EUROPEA")</f>
        <v>217.21052631578954</v>
      </c>
      <c r="V191" s="62">
        <f>SUMIFS('DATOS PEST12'!$E:$E,'DATOS PEST12'!$A:$A,INDICE!$C$13,'DATOS PEST12'!$D:$D,'6. RETA (No Seta) Prov-SECCION'!V$11,'DATOS PEST12'!$B:$B,'6. RETA (No Seta) Prov-SECCION'!$A191,'DATOS PEST12'!$F:$F,"R.E.AUTONOMOS (NO SETA)",'DATOS PEST12'!$C:$C,"&lt;&gt;"&amp;"UNION EUROPEA")</f>
        <v>647.84210526315792</v>
      </c>
      <c r="W191" s="62">
        <f>SUMIFS('DATOS PEST12'!$E:$E,'DATOS PEST12'!$A:$A,INDICE!$C$13,'DATOS PEST12'!$D:$D,'6. RETA (No Seta) Prov-SECCION'!W$11,'DATOS PEST12'!$B:$B,'6. RETA (No Seta) Prov-SECCION'!$A191,'DATOS PEST12'!$F:$F,"R.E.AUTONOMOS (NO SETA)",'DATOS PEST12'!$C:$C,"&lt;&gt;"&amp;"UNION EUROPEA")</f>
        <v>1.9999999999999991</v>
      </c>
      <c r="X191" s="62">
        <f>SUMIFS('DATOS PEST12'!$E:$E,'DATOS PEST12'!$A:$A,INDICE!$C$13,'DATOS PEST12'!$D:$D,'6. RETA (No Seta) Prov-SECCION'!X$11,'DATOS PEST12'!$B:$B,'6. RETA (No Seta) Prov-SECCION'!$A191,'DATOS PEST12'!$F:$F,"R.E.AUTONOMOS (NO SETA)",'DATOS PEST12'!$C:$C,"&lt;&gt;"&amp;"UNION EUROPEA")</f>
        <v>0</v>
      </c>
      <c r="Y191" s="59">
        <f>SUMIFS('DATOS PEST12'!$E:$E,'DATOS PEST12'!$A:$A,INDICE!$C$13,'DATOS PEST12'!$D:$D,'6. RETA (No Seta) Prov-SECCION'!Y$11,'DATOS PEST12'!$B:$B,'6. RETA (No Seta) Prov-SECCION'!$A191,'DATOS PEST12'!$F:$F,"R.E.AUTONOMOS (NO SETA)",'DATOS PEST12'!$C:$C,"&lt;&gt;"&amp;"UNION EUROPEA")</f>
        <v>0</v>
      </c>
    </row>
    <row r="192" spans="1:25" ht="15.6" x14ac:dyDescent="0.3">
      <c r="A192" s="238" t="s">
        <v>40</v>
      </c>
      <c r="B192" s="239"/>
      <c r="C192" s="66">
        <f t="shared" ref="C192:Y192" si="67">C193</f>
        <v>1799.3684210526319</v>
      </c>
      <c r="D192" s="64">
        <f t="shared" si="67"/>
        <v>6.0000000000000009</v>
      </c>
      <c r="E192" s="67">
        <f t="shared" si="67"/>
        <v>0.99999999999999956</v>
      </c>
      <c r="F192" s="67">
        <f t="shared" si="67"/>
        <v>37.578947368421055</v>
      </c>
      <c r="G192" s="67">
        <f t="shared" si="67"/>
        <v>0</v>
      </c>
      <c r="H192" s="67">
        <f t="shared" si="67"/>
        <v>0</v>
      </c>
      <c r="I192" s="67">
        <f t="shared" si="67"/>
        <v>278.26315789473682</v>
      </c>
      <c r="J192" s="67">
        <f t="shared" si="67"/>
        <v>491.73684210526312</v>
      </c>
      <c r="K192" s="67">
        <f t="shared" si="67"/>
        <v>136.5789473684211</v>
      </c>
      <c r="L192" s="67">
        <f t="shared" si="67"/>
        <v>303.21052631578954</v>
      </c>
      <c r="M192" s="67">
        <f t="shared" si="67"/>
        <v>53.526315789473692</v>
      </c>
      <c r="N192" s="67">
        <f t="shared" si="67"/>
        <v>9.7368421052631593</v>
      </c>
      <c r="O192" s="67">
        <f t="shared" si="67"/>
        <v>6.0000000000000009</v>
      </c>
      <c r="P192" s="67">
        <f t="shared" si="67"/>
        <v>81.263157894736878</v>
      </c>
      <c r="Q192" s="67">
        <f t="shared" si="67"/>
        <v>59.263157894736828</v>
      </c>
      <c r="R192" s="67">
        <f t="shared" si="67"/>
        <v>0</v>
      </c>
      <c r="S192" s="67">
        <f t="shared" si="67"/>
        <v>97.526315789473728</v>
      </c>
      <c r="T192" s="67">
        <f t="shared" si="67"/>
        <v>20.578947368421058</v>
      </c>
      <c r="U192" s="67">
        <f t="shared" si="67"/>
        <v>20.000000000000004</v>
      </c>
      <c r="V192" s="67">
        <f t="shared" si="67"/>
        <v>196.10526315789477</v>
      </c>
      <c r="W192" s="67">
        <f t="shared" si="67"/>
        <v>0</v>
      </c>
      <c r="X192" s="67">
        <f t="shared" si="67"/>
        <v>0.99999999999999956</v>
      </c>
      <c r="Y192" s="66">
        <f t="shared" si="67"/>
        <v>0</v>
      </c>
    </row>
    <row r="193" spans="1:25" ht="15.6" x14ac:dyDescent="0.3">
      <c r="A193" s="8">
        <v>39</v>
      </c>
      <c r="B193" s="9" t="s">
        <v>22</v>
      </c>
      <c r="C193" s="59">
        <f>SUM(D193:Y193)</f>
        <v>1799.3684210526319</v>
      </c>
      <c r="D193" s="60">
        <f>SUMIFS('DATOS PEST12'!$E:$E,'DATOS PEST12'!$A:$A,INDICE!$C$13,'DATOS PEST12'!$D:$D,'6. RETA (No Seta) Prov-SECCION'!D$11,'DATOS PEST12'!$B:$B,'6. RETA (No Seta) Prov-SECCION'!$A193,'DATOS PEST12'!$F:$F,"R.E.AUTONOMOS (NO SETA)",'DATOS PEST12'!$C:$C,"NO UNION")+SUMIFS('DATOS PEST12'!$E:$E,'DATOS PEST12'!$A:$A,INDICE!$C$13,'DATOS PEST12'!$D:$D,'6. RETA (No Seta) Prov-SECCION'!D$11,'DATOS PEST12'!$B:$B,'6. RETA (No Seta) Prov-SECCION'!$A193,'DATOS PEST12'!$F:$F,"R.E.AUTONOMOS (NO SETA)",'DATOS PEST12'!$C:$C,"NO CONSTA")</f>
        <v>6.0000000000000009</v>
      </c>
      <c r="E193" s="62">
        <f>SUMIFS('DATOS PEST12'!$E:$E,'DATOS PEST12'!$A:$A,INDICE!$C$13,'DATOS PEST12'!$D:$D,'6. RETA (No Seta) Prov-SECCION'!E$11,'DATOS PEST12'!$B:$B,'6. RETA (No Seta) Prov-SECCION'!$A193,'DATOS PEST12'!$F:$F,"R.E.AUTONOMOS (NO SETA)",'DATOS PEST12'!$C:$C,"NO UNION")+SUMIFS('DATOS PEST12'!$E:$E,'DATOS PEST12'!$A:$A,INDICE!$C$13,'DATOS PEST12'!$D:$D,'6. RETA (No Seta) Prov-SECCION'!E$11,'DATOS PEST12'!$B:$B,'6. RETA (No Seta) Prov-SECCION'!$A193,'DATOS PEST12'!$F:$F,"R.E.AUTONOMOS (NO SETA)",'DATOS PEST12'!$C:$C,"NO CONSTA")</f>
        <v>0.99999999999999956</v>
      </c>
      <c r="F193" s="62">
        <f>SUMIFS('DATOS PEST12'!$E:$E,'DATOS PEST12'!$A:$A,INDICE!$C$13,'DATOS PEST12'!$D:$D,'6. RETA (No Seta) Prov-SECCION'!F$11,'DATOS PEST12'!$B:$B,'6. RETA (No Seta) Prov-SECCION'!$A193,'DATOS PEST12'!$F:$F,"R.E.AUTONOMOS (NO SETA)",'DATOS PEST12'!$C:$C,"NO UNION")+SUMIFS('DATOS PEST12'!$E:$E,'DATOS PEST12'!$A:$A,INDICE!$C$13,'DATOS PEST12'!$D:$D,'6. RETA (No Seta) Prov-SECCION'!F$11,'DATOS PEST12'!$B:$B,'6. RETA (No Seta) Prov-SECCION'!$A193,'DATOS PEST12'!$F:$F,"R.E.AUTONOMOS (NO SETA)",'DATOS PEST12'!$C:$C,"NO CONSTA")</f>
        <v>37.578947368421055</v>
      </c>
      <c r="G193" s="62">
        <f>SUMIFS('DATOS PEST12'!$E:$E,'DATOS PEST12'!$A:$A,INDICE!$C$13,'DATOS PEST12'!$D:$D,'6. RETA (No Seta) Prov-SECCION'!G$11,'DATOS PEST12'!$B:$B,'6. RETA (No Seta) Prov-SECCION'!$A193,'DATOS PEST12'!$F:$F,"R.E.AUTONOMOS (NO SETA)",'DATOS PEST12'!$C:$C,"&lt;&gt;"&amp;"UNION EUROPEA")</f>
        <v>0</v>
      </c>
      <c r="H193" s="62">
        <f>SUMIFS('DATOS PEST12'!$E:$E,'DATOS PEST12'!$A:$A,INDICE!$C$13,'DATOS PEST12'!$D:$D,'6. RETA (No Seta) Prov-SECCION'!H$11,'DATOS PEST12'!$B:$B,'6. RETA (No Seta) Prov-SECCION'!$A193,'DATOS PEST12'!$F:$F,"R.E.AUTONOMOS (NO SETA)",'DATOS PEST12'!$C:$C,"&lt;&gt;"&amp;"UNION EUROPEA")</f>
        <v>0</v>
      </c>
      <c r="I193" s="62">
        <f>SUMIFS('DATOS PEST12'!$E:$E,'DATOS PEST12'!$A:$A,INDICE!$C$13,'DATOS PEST12'!$D:$D,'6. RETA (No Seta) Prov-SECCION'!I$11,'DATOS PEST12'!$B:$B,'6. RETA (No Seta) Prov-SECCION'!$A193,'DATOS PEST12'!$F:$F,"R.E.AUTONOMOS (NO SETA)",'DATOS PEST12'!$C:$C,"&lt;&gt;"&amp;"UNION EUROPEA")</f>
        <v>278.26315789473682</v>
      </c>
      <c r="J193" s="62">
        <f>SUMIFS('DATOS PEST12'!$E:$E,'DATOS PEST12'!$A:$A,INDICE!$C$13,'DATOS PEST12'!$D:$D,'6. RETA (No Seta) Prov-SECCION'!J$11,'DATOS PEST12'!$B:$B,'6. RETA (No Seta) Prov-SECCION'!$A193,'DATOS PEST12'!$F:$F,"R.E.AUTONOMOS (NO SETA)",'DATOS PEST12'!$C:$C,"&lt;&gt;"&amp;"UNION EUROPEA")</f>
        <v>491.73684210526312</v>
      </c>
      <c r="K193" s="62">
        <f>SUMIFS('DATOS PEST12'!$E:$E,'DATOS PEST12'!$A:$A,INDICE!$C$13,'DATOS PEST12'!$D:$D,'6. RETA (No Seta) Prov-SECCION'!K$11,'DATOS PEST12'!$B:$B,'6. RETA (No Seta) Prov-SECCION'!$A193,'DATOS PEST12'!$F:$F,"R.E.AUTONOMOS (NO SETA)",'DATOS PEST12'!$C:$C,"&lt;&gt;"&amp;"UNION EUROPEA")</f>
        <v>136.5789473684211</v>
      </c>
      <c r="L193" s="62">
        <f>SUMIFS('DATOS PEST12'!$E:$E,'DATOS PEST12'!$A:$A,INDICE!$C$13,'DATOS PEST12'!$D:$D,'6. RETA (No Seta) Prov-SECCION'!L$11,'DATOS PEST12'!$B:$B,'6. RETA (No Seta) Prov-SECCION'!$A193,'DATOS PEST12'!$F:$F,"R.E.AUTONOMOS (NO SETA)",'DATOS PEST12'!$C:$C,"&lt;&gt;"&amp;"UNION EUROPEA")</f>
        <v>303.21052631578954</v>
      </c>
      <c r="M193" s="62">
        <f>SUMIFS('DATOS PEST12'!$E:$E,'DATOS PEST12'!$A:$A,INDICE!$C$13,'DATOS PEST12'!$D:$D,'6. RETA (No Seta) Prov-SECCION'!M$11,'DATOS PEST12'!$B:$B,'6. RETA (No Seta) Prov-SECCION'!$A193,'DATOS PEST12'!$F:$F,"R.E.AUTONOMOS (NO SETA)",'DATOS PEST12'!$C:$C,"&lt;&gt;"&amp;"UNION EUROPEA")</f>
        <v>53.526315789473692</v>
      </c>
      <c r="N193" s="62">
        <f>SUMIFS('DATOS PEST12'!$E:$E,'DATOS PEST12'!$A:$A,INDICE!$C$13,'DATOS PEST12'!$D:$D,'6. RETA (No Seta) Prov-SECCION'!N$11,'DATOS PEST12'!$B:$B,'6. RETA (No Seta) Prov-SECCION'!$A193,'DATOS PEST12'!$F:$F,"R.E.AUTONOMOS (NO SETA)",'DATOS PEST12'!$C:$C,"&lt;&gt;"&amp;"UNION EUROPEA")</f>
        <v>9.7368421052631593</v>
      </c>
      <c r="O193" s="62">
        <f>SUMIFS('DATOS PEST12'!$E:$E,'DATOS PEST12'!$A:$A,INDICE!$C$13,'DATOS PEST12'!$D:$D,'6. RETA (No Seta) Prov-SECCION'!O$11,'DATOS PEST12'!$B:$B,'6. RETA (No Seta) Prov-SECCION'!$A193,'DATOS PEST12'!$F:$F,"R.E.AUTONOMOS (NO SETA)",'DATOS PEST12'!$C:$C,"&lt;&gt;"&amp;"UNION EUROPEA")</f>
        <v>6.0000000000000009</v>
      </c>
      <c r="P193" s="62">
        <f>SUMIFS('DATOS PEST12'!$E:$E,'DATOS PEST12'!$A:$A,INDICE!$C$13,'DATOS PEST12'!$D:$D,'6. RETA (No Seta) Prov-SECCION'!P$11,'DATOS PEST12'!$B:$B,'6. RETA (No Seta) Prov-SECCION'!$A193,'DATOS PEST12'!$F:$F,"R.E.AUTONOMOS (NO SETA)",'DATOS PEST12'!$C:$C,"&lt;&gt;"&amp;"UNION EUROPEA")</f>
        <v>81.263157894736878</v>
      </c>
      <c r="Q193" s="62">
        <f>SUMIFS('DATOS PEST12'!$E:$E,'DATOS PEST12'!$A:$A,INDICE!$C$13,'DATOS PEST12'!$D:$D,'6. RETA (No Seta) Prov-SECCION'!Q$11,'DATOS PEST12'!$B:$B,'6. RETA (No Seta) Prov-SECCION'!$A193,'DATOS PEST12'!$F:$F,"R.E.AUTONOMOS (NO SETA)",'DATOS PEST12'!$C:$C,"&lt;&gt;"&amp;"UNION EUROPEA")</f>
        <v>59.263157894736828</v>
      </c>
      <c r="R193" s="62">
        <f>SUMIFS('DATOS PEST12'!$E:$E,'DATOS PEST12'!$A:$A,INDICE!$C$13,'DATOS PEST12'!$D:$D,'6. RETA (No Seta) Prov-SECCION'!R$11,'DATOS PEST12'!$B:$B,'6. RETA (No Seta) Prov-SECCION'!$A193,'DATOS PEST12'!$F:$F,"R.E.AUTONOMOS (NO SETA)",'DATOS PEST12'!$C:$C,"&lt;&gt;"&amp;"UNION EUROPEA")</f>
        <v>0</v>
      </c>
      <c r="S193" s="62">
        <f>SUMIFS('DATOS PEST12'!$E:$E,'DATOS PEST12'!$A:$A,INDICE!$C$13,'DATOS PEST12'!$D:$D,'6. RETA (No Seta) Prov-SECCION'!S$11,'DATOS PEST12'!$B:$B,'6. RETA (No Seta) Prov-SECCION'!$A193,'DATOS PEST12'!$F:$F,"R.E.AUTONOMOS (NO SETA)",'DATOS PEST12'!$C:$C,"&lt;&gt;"&amp;"UNION EUROPEA")</f>
        <v>97.526315789473728</v>
      </c>
      <c r="T193" s="62">
        <f>SUMIFS('DATOS PEST12'!$E:$E,'DATOS PEST12'!$A:$A,INDICE!$C$13,'DATOS PEST12'!$D:$D,'6. RETA (No Seta) Prov-SECCION'!T$11,'DATOS PEST12'!$B:$B,'6. RETA (No Seta) Prov-SECCION'!$A193,'DATOS PEST12'!$F:$F,"R.E.AUTONOMOS (NO SETA)",'DATOS PEST12'!$C:$C,"&lt;&gt;"&amp;"UNION EUROPEA")</f>
        <v>20.578947368421058</v>
      </c>
      <c r="U193" s="62">
        <f>SUMIFS('DATOS PEST12'!$E:$E,'DATOS PEST12'!$A:$A,INDICE!$C$13,'DATOS PEST12'!$D:$D,'6. RETA (No Seta) Prov-SECCION'!U$11,'DATOS PEST12'!$B:$B,'6. RETA (No Seta) Prov-SECCION'!$A193,'DATOS PEST12'!$F:$F,"R.E.AUTONOMOS (NO SETA)",'DATOS PEST12'!$C:$C,"&lt;&gt;"&amp;"UNION EUROPEA")</f>
        <v>20.000000000000004</v>
      </c>
      <c r="V193" s="62">
        <f>SUMIFS('DATOS PEST12'!$E:$E,'DATOS PEST12'!$A:$A,INDICE!$C$13,'DATOS PEST12'!$D:$D,'6. RETA (No Seta) Prov-SECCION'!V$11,'DATOS PEST12'!$B:$B,'6. RETA (No Seta) Prov-SECCION'!$A193,'DATOS PEST12'!$F:$F,"R.E.AUTONOMOS (NO SETA)",'DATOS PEST12'!$C:$C,"&lt;&gt;"&amp;"UNION EUROPEA")</f>
        <v>196.10526315789477</v>
      </c>
      <c r="W193" s="62">
        <f>SUMIFS('DATOS PEST12'!$E:$E,'DATOS PEST12'!$A:$A,INDICE!$C$13,'DATOS PEST12'!$D:$D,'6. RETA (No Seta) Prov-SECCION'!W$11,'DATOS PEST12'!$B:$B,'6. RETA (No Seta) Prov-SECCION'!$A193,'DATOS PEST12'!$F:$F,"R.E.AUTONOMOS (NO SETA)",'DATOS PEST12'!$C:$C,"&lt;&gt;"&amp;"UNION EUROPEA")</f>
        <v>0</v>
      </c>
      <c r="X193" s="62">
        <f>SUMIFS('DATOS PEST12'!$E:$E,'DATOS PEST12'!$A:$A,INDICE!$C$13,'DATOS PEST12'!$D:$D,'6. RETA (No Seta) Prov-SECCION'!X$11,'DATOS PEST12'!$B:$B,'6. RETA (No Seta) Prov-SECCION'!$A193,'DATOS PEST12'!$F:$F,"R.E.AUTONOMOS (NO SETA)",'DATOS PEST12'!$C:$C,"&lt;&gt;"&amp;"UNION EUROPEA")</f>
        <v>0.99999999999999956</v>
      </c>
      <c r="Y193" s="59">
        <f>SUMIFS('DATOS PEST12'!$E:$E,'DATOS PEST12'!$A:$A,INDICE!$C$13,'DATOS PEST12'!$D:$D,'6. RETA (No Seta) Prov-SECCION'!Y$11,'DATOS PEST12'!$B:$B,'6. RETA (No Seta) Prov-SECCION'!$A193,'DATOS PEST12'!$F:$F,"R.E.AUTONOMOS (NO SETA)",'DATOS PEST12'!$C:$C,"&lt;&gt;"&amp;"UNION EUROPEA")</f>
        <v>0</v>
      </c>
    </row>
    <row r="194" spans="1:25" ht="15.6" x14ac:dyDescent="0.3">
      <c r="A194" s="238" t="s">
        <v>41</v>
      </c>
      <c r="B194" s="239"/>
      <c r="C194" s="66">
        <f t="shared" ref="C194:Y194" si="68">SUM(C195:C203)</f>
        <v>5700.9473684210525</v>
      </c>
      <c r="D194" s="64">
        <f t="shared" si="68"/>
        <v>131.31578947368425</v>
      </c>
      <c r="E194" s="67">
        <f t="shared" si="68"/>
        <v>1.9999999999999991</v>
      </c>
      <c r="F194" s="67">
        <f t="shared" si="68"/>
        <v>95.68421052631578</v>
      </c>
      <c r="G194" s="67">
        <f t="shared" si="68"/>
        <v>0.99999999999999956</v>
      </c>
      <c r="H194" s="67">
        <f t="shared" si="68"/>
        <v>0</v>
      </c>
      <c r="I194" s="67">
        <f t="shared" si="68"/>
        <v>666.0526315789474</v>
      </c>
      <c r="J194" s="67">
        <f t="shared" si="68"/>
        <v>1681.9473684210525</v>
      </c>
      <c r="K194" s="67">
        <f t="shared" si="68"/>
        <v>626.36842105263167</v>
      </c>
      <c r="L194" s="67">
        <f t="shared" si="68"/>
        <v>983.52631578947376</v>
      </c>
      <c r="M194" s="67">
        <f t="shared" si="68"/>
        <v>88.684210526315795</v>
      </c>
      <c r="N194" s="67">
        <f t="shared" si="68"/>
        <v>64.421052631578945</v>
      </c>
      <c r="O194" s="67">
        <f t="shared" si="68"/>
        <v>8.9999999999999982</v>
      </c>
      <c r="P194" s="67">
        <f t="shared" si="68"/>
        <v>135</v>
      </c>
      <c r="Q194" s="67">
        <f t="shared" si="68"/>
        <v>173.26315789473682</v>
      </c>
      <c r="R194" s="67">
        <f t="shared" si="68"/>
        <v>0</v>
      </c>
      <c r="S194" s="67">
        <f t="shared" si="68"/>
        <v>181.89473684210526</v>
      </c>
      <c r="T194" s="67">
        <f t="shared" si="68"/>
        <v>66.631578947368425</v>
      </c>
      <c r="U194" s="67">
        <f t="shared" si="68"/>
        <v>50.368421052631575</v>
      </c>
      <c r="V194" s="67">
        <f t="shared" si="68"/>
        <v>741.1052631578948</v>
      </c>
      <c r="W194" s="67">
        <f t="shared" si="68"/>
        <v>0.68421052631578938</v>
      </c>
      <c r="X194" s="67">
        <f t="shared" si="68"/>
        <v>1.9999999999999991</v>
      </c>
      <c r="Y194" s="66">
        <f t="shared" si="68"/>
        <v>0</v>
      </c>
    </row>
    <row r="195" spans="1:25" ht="15.6" x14ac:dyDescent="0.3">
      <c r="A195" s="6">
        <v>5</v>
      </c>
      <c r="B195" s="7" t="s">
        <v>168</v>
      </c>
      <c r="C195" s="59">
        <f t="shared" ref="C195:C203" si="69">SUM(D195:Y195)</f>
        <v>430.52631578947364</v>
      </c>
      <c r="D195" s="60">
        <f>SUMIFS('DATOS PEST12'!$E:$E,'DATOS PEST12'!$A:$A,INDICE!$C$13,'DATOS PEST12'!$D:$D,'6. RETA (No Seta) Prov-SECCION'!D$11,'DATOS PEST12'!$B:$B,'6. RETA (No Seta) Prov-SECCION'!$A195,'DATOS PEST12'!$F:$F,"R.E.AUTONOMOS (NO SETA)",'DATOS PEST12'!$C:$C,"NO UNION")+SUMIFS('DATOS PEST12'!$E:$E,'DATOS PEST12'!$A:$A,INDICE!$C$13,'DATOS PEST12'!$D:$D,'6. RETA (No Seta) Prov-SECCION'!D$11,'DATOS PEST12'!$B:$B,'6. RETA (No Seta) Prov-SECCION'!$A195,'DATOS PEST12'!$F:$F,"R.E.AUTONOMOS (NO SETA)",'DATOS PEST12'!$C:$C,"NO CONSTA")</f>
        <v>1.9999999999999991</v>
      </c>
      <c r="E195" s="62">
        <f>SUMIFS('DATOS PEST12'!$E:$E,'DATOS PEST12'!$A:$A,INDICE!$C$13,'DATOS PEST12'!$D:$D,'6. RETA (No Seta) Prov-SECCION'!E$11,'DATOS PEST12'!$B:$B,'6. RETA (No Seta) Prov-SECCION'!$A195,'DATOS PEST12'!$F:$F,"R.E.AUTONOMOS (NO SETA)",'DATOS PEST12'!$C:$C,"NO UNION")+SUMIFS('DATOS PEST12'!$E:$E,'DATOS PEST12'!$A:$A,INDICE!$C$13,'DATOS PEST12'!$D:$D,'6. RETA (No Seta) Prov-SECCION'!E$11,'DATOS PEST12'!$B:$B,'6. RETA (No Seta) Prov-SECCION'!$A195,'DATOS PEST12'!$F:$F,"R.E.AUTONOMOS (NO SETA)",'DATOS PEST12'!$C:$C,"NO CONSTA")</f>
        <v>0</v>
      </c>
      <c r="F195" s="62">
        <f>SUMIFS('DATOS PEST12'!$E:$E,'DATOS PEST12'!$A:$A,INDICE!$C$13,'DATOS PEST12'!$D:$D,'6. RETA (No Seta) Prov-SECCION'!F$11,'DATOS PEST12'!$B:$B,'6. RETA (No Seta) Prov-SECCION'!$A195,'DATOS PEST12'!$F:$F,"R.E.AUTONOMOS (NO SETA)",'DATOS PEST12'!$C:$C,"NO UNION")+SUMIFS('DATOS PEST12'!$E:$E,'DATOS PEST12'!$A:$A,INDICE!$C$13,'DATOS PEST12'!$D:$D,'6. RETA (No Seta) Prov-SECCION'!F$11,'DATOS PEST12'!$B:$B,'6. RETA (No Seta) Prov-SECCION'!$A195,'DATOS PEST12'!$F:$F,"R.E.AUTONOMOS (NO SETA)",'DATOS PEST12'!$C:$C,"NO CONSTA")</f>
        <v>3.4210526315789469</v>
      </c>
      <c r="G195" s="62">
        <f>SUMIFS('DATOS PEST12'!$E:$E,'DATOS PEST12'!$A:$A,INDICE!$C$13,'DATOS PEST12'!$D:$D,'6. RETA (No Seta) Prov-SECCION'!G$11,'DATOS PEST12'!$B:$B,'6. RETA (No Seta) Prov-SECCION'!$A195,'DATOS PEST12'!$F:$F,"R.E.AUTONOMOS (NO SETA)",'DATOS PEST12'!$C:$C,"&lt;&gt;"&amp;"UNION EUROPEA")</f>
        <v>0</v>
      </c>
      <c r="H195" s="62">
        <f>SUMIFS('DATOS PEST12'!$E:$E,'DATOS PEST12'!$A:$A,INDICE!$C$13,'DATOS PEST12'!$D:$D,'6. RETA (No Seta) Prov-SECCION'!H$11,'DATOS PEST12'!$B:$B,'6. RETA (No Seta) Prov-SECCION'!$A195,'DATOS PEST12'!$F:$F,"R.E.AUTONOMOS (NO SETA)",'DATOS PEST12'!$C:$C,"&lt;&gt;"&amp;"UNION EUROPEA")</f>
        <v>0</v>
      </c>
      <c r="I195" s="62">
        <f>SUMIFS('DATOS PEST12'!$E:$E,'DATOS PEST12'!$A:$A,INDICE!$C$13,'DATOS PEST12'!$D:$D,'6. RETA (No Seta) Prov-SECCION'!I$11,'DATOS PEST12'!$B:$B,'6. RETA (No Seta) Prov-SECCION'!$A195,'DATOS PEST12'!$F:$F,"R.E.AUTONOMOS (NO SETA)",'DATOS PEST12'!$C:$C,"&lt;&gt;"&amp;"UNION EUROPEA")</f>
        <v>48.947368421052644</v>
      </c>
      <c r="J195" s="62">
        <f>SUMIFS('DATOS PEST12'!$E:$E,'DATOS PEST12'!$A:$A,INDICE!$C$13,'DATOS PEST12'!$D:$D,'6. RETA (No Seta) Prov-SECCION'!J$11,'DATOS PEST12'!$B:$B,'6. RETA (No Seta) Prov-SECCION'!$A195,'DATOS PEST12'!$F:$F,"R.E.AUTONOMOS (NO SETA)",'DATOS PEST12'!$C:$C,"&lt;&gt;"&amp;"UNION EUROPEA")</f>
        <v>177.36842105263159</v>
      </c>
      <c r="K195" s="62">
        <f>SUMIFS('DATOS PEST12'!$E:$E,'DATOS PEST12'!$A:$A,INDICE!$C$13,'DATOS PEST12'!$D:$D,'6. RETA (No Seta) Prov-SECCION'!K$11,'DATOS PEST12'!$B:$B,'6. RETA (No Seta) Prov-SECCION'!$A195,'DATOS PEST12'!$F:$F,"R.E.AUTONOMOS (NO SETA)",'DATOS PEST12'!$C:$C,"&lt;&gt;"&amp;"UNION EUROPEA")</f>
        <v>14.473684210526313</v>
      </c>
      <c r="L195" s="62">
        <f>SUMIFS('DATOS PEST12'!$E:$E,'DATOS PEST12'!$A:$A,INDICE!$C$13,'DATOS PEST12'!$D:$D,'6. RETA (No Seta) Prov-SECCION'!L$11,'DATOS PEST12'!$B:$B,'6. RETA (No Seta) Prov-SECCION'!$A195,'DATOS PEST12'!$F:$F,"R.E.AUTONOMOS (NO SETA)",'DATOS PEST12'!$C:$C,"&lt;&gt;"&amp;"UNION EUROPEA")</f>
        <v>78.526315789473671</v>
      </c>
      <c r="M195" s="62">
        <f>SUMIFS('DATOS PEST12'!$E:$E,'DATOS PEST12'!$A:$A,INDICE!$C$13,'DATOS PEST12'!$D:$D,'6. RETA (No Seta) Prov-SECCION'!M$11,'DATOS PEST12'!$B:$B,'6. RETA (No Seta) Prov-SECCION'!$A195,'DATOS PEST12'!$F:$F,"R.E.AUTONOMOS (NO SETA)",'DATOS PEST12'!$C:$C,"&lt;&gt;"&amp;"UNION EUROPEA")</f>
        <v>11.000000000000005</v>
      </c>
      <c r="N195" s="62">
        <f>SUMIFS('DATOS PEST12'!$E:$E,'DATOS PEST12'!$A:$A,INDICE!$C$13,'DATOS PEST12'!$D:$D,'6. RETA (No Seta) Prov-SECCION'!N$11,'DATOS PEST12'!$B:$B,'6. RETA (No Seta) Prov-SECCION'!$A195,'DATOS PEST12'!$F:$F,"R.E.AUTONOMOS (NO SETA)",'DATOS PEST12'!$C:$C,"&lt;&gt;"&amp;"UNION EUROPEA")</f>
        <v>7.9473684210526283</v>
      </c>
      <c r="O195" s="62">
        <f>SUMIFS('DATOS PEST12'!$E:$E,'DATOS PEST12'!$A:$A,INDICE!$C$13,'DATOS PEST12'!$D:$D,'6. RETA (No Seta) Prov-SECCION'!O$11,'DATOS PEST12'!$B:$B,'6. RETA (No Seta) Prov-SECCION'!$A195,'DATOS PEST12'!$F:$F,"R.E.AUTONOMOS (NO SETA)",'DATOS PEST12'!$C:$C,"&lt;&gt;"&amp;"UNION EUROPEA")</f>
        <v>3.0000000000000004</v>
      </c>
      <c r="P195" s="62">
        <f>SUMIFS('DATOS PEST12'!$E:$E,'DATOS PEST12'!$A:$A,INDICE!$C$13,'DATOS PEST12'!$D:$D,'6. RETA (No Seta) Prov-SECCION'!P$11,'DATOS PEST12'!$B:$B,'6. RETA (No Seta) Prov-SECCION'!$A195,'DATOS PEST12'!$F:$F,"R.E.AUTONOMOS (NO SETA)",'DATOS PEST12'!$C:$C,"&lt;&gt;"&amp;"UNION EUROPEA")</f>
        <v>8.0526315789473646</v>
      </c>
      <c r="Q195" s="62">
        <f>SUMIFS('DATOS PEST12'!$E:$E,'DATOS PEST12'!$A:$A,INDICE!$C$13,'DATOS PEST12'!$D:$D,'6. RETA (No Seta) Prov-SECCION'!Q$11,'DATOS PEST12'!$B:$B,'6. RETA (No Seta) Prov-SECCION'!$A195,'DATOS PEST12'!$F:$F,"R.E.AUTONOMOS (NO SETA)",'DATOS PEST12'!$C:$C,"&lt;&gt;"&amp;"UNION EUROPEA")</f>
        <v>8.9473684210526301</v>
      </c>
      <c r="R195" s="62">
        <f>SUMIFS('DATOS PEST12'!$E:$E,'DATOS PEST12'!$A:$A,INDICE!$C$13,'DATOS PEST12'!$D:$D,'6. RETA (No Seta) Prov-SECCION'!R$11,'DATOS PEST12'!$B:$B,'6. RETA (No Seta) Prov-SECCION'!$A195,'DATOS PEST12'!$F:$F,"R.E.AUTONOMOS (NO SETA)",'DATOS PEST12'!$C:$C,"&lt;&gt;"&amp;"UNION EUROPEA")</f>
        <v>0</v>
      </c>
      <c r="S195" s="62">
        <f>SUMIFS('DATOS PEST12'!$E:$E,'DATOS PEST12'!$A:$A,INDICE!$C$13,'DATOS PEST12'!$D:$D,'6. RETA (No Seta) Prov-SECCION'!S$11,'DATOS PEST12'!$B:$B,'6. RETA (No Seta) Prov-SECCION'!$A195,'DATOS PEST12'!$F:$F,"R.E.AUTONOMOS (NO SETA)",'DATOS PEST12'!$C:$C,"&lt;&gt;"&amp;"UNION EUROPEA")</f>
        <v>11.000000000000005</v>
      </c>
      <c r="T195" s="62">
        <f>SUMIFS('DATOS PEST12'!$E:$E,'DATOS PEST12'!$A:$A,INDICE!$C$13,'DATOS PEST12'!$D:$D,'6. RETA (No Seta) Prov-SECCION'!T$11,'DATOS PEST12'!$B:$B,'6. RETA (No Seta) Prov-SECCION'!$A195,'DATOS PEST12'!$F:$F,"R.E.AUTONOMOS (NO SETA)",'DATOS PEST12'!$C:$C,"&lt;&gt;"&amp;"UNION EUROPEA")</f>
        <v>3.9999999999999982</v>
      </c>
      <c r="U195" s="62">
        <f>SUMIFS('DATOS PEST12'!$E:$E,'DATOS PEST12'!$A:$A,INDICE!$C$13,'DATOS PEST12'!$D:$D,'6. RETA (No Seta) Prov-SECCION'!U$11,'DATOS PEST12'!$B:$B,'6. RETA (No Seta) Prov-SECCION'!$A195,'DATOS PEST12'!$F:$F,"R.E.AUTONOMOS (NO SETA)",'DATOS PEST12'!$C:$C,"&lt;&gt;"&amp;"UNION EUROPEA")</f>
        <v>1.9999999999999991</v>
      </c>
      <c r="V195" s="62">
        <f>SUMIFS('DATOS PEST12'!$E:$E,'DATOS PEST12'!$A:$A,INDICE!$C$13,'DATOS PEST12'!$D:$D,'6. RETA (No Seta) Prov-SECCION'!V$11,'DATOS PEST12'!$B:$B,'6. RETA (No Seta) Prov-SECCION'!$A195,'DATOS PEST12'!$F:$F,"R.E.AUTONOMOS (NO SETA)",'DATOS PEST12'!$C:$C,"&lt;&gt;"&amp;"UNION EUROPEA")</f>
        <v>48.842105263157904</v>
      </c>
      <c r="W195" s="62">
        <f>SUMIFS('DATOS PEST12'!$E:$E,'DATOS PEST12'!$A:$A,INDICE!$C$13,'DATOS PEST12'!$D:$D,'6. RETA (No Seta) Prov-SECCION'!W$11,'DATOS PEST12'!$B:$B,'6. RETA (No Seta) Prov-SECCION'!$A195,'DATOS PEST12'!$F:$F,"R.E.AUTONOMOS (NO SETA)",'DATOS PEST12'!$C:$C,"&lt;&gt;"&amp;"UNION EUROPEA")</f>
        <v>0</v>
      </c>
      <c r="X195" s="62">
        <f>SUMIFS('DATOS PEST12'!$E:$E,'DATOS PEST12'!$A:$A,INDICE!$C$13,'DATOS PEST12'!$D:$D,'6. RETA (No Seta) Prov-SECCION'!X$11,'DATOS PEST12'!$B:$B,'6. RETA (No Seta) Prov-SECCION'!$A195,'DATOS PEST12'!$F:$F,"R.E.AUTONOMOS (NO SETA)",'DATOS PEST12'!$C:$C,"&lt;&gt;"&amp;"UNION EUROPEA")</f>
        <v>0.99999999999999956</v>
      </c>
      <c r="Y195" s="59">
        <f>SUMIFS('DATOS PEST12'!$E:$E,'DATOS PEST12'!$A:$A,INDICE!$C$13,'DATOS PEST12'!$D:$D,'6. RETA (No Seta) Prov-SECCION'!Y$11,'DATOS PEST12'!$B:$B,'6. RETA (No Seta) Prov-SECCION'!$A195,'DATOS PEST12'!$F:$F,"R.E.AUTONOMOS (NO SETA)",'DATOS PEST12'!$C:$C,"&lt;&gt;"&amp;"UNION EUROPEA")</f>
        <v>0</v>
      </c>
    </row>
    <row r="196" spans="1:25" ht="15.6" x14ac:dyDescent="0.3">
      <c r="A196" s="8">
        <v>9</v>
      </c>
      <c r="B196" s="9" t="s">
        <v>3</v>
      </c>
      <c r="C196" s="59">
        <f t="shared" si="69"/>
        <v>894.84210526315769</v>
      </c>
      <c r="D196" s="60">
        <f>SUMIFS('DATOS PEST12'!$E:$E,'DATOS PEST12'!$A:$A,INDICE!$C$13,'DATOS PEST12'!$D:$D,'6. RETA (No Seta) Prov-SECCION'!D$11,'DATOS PEST12'!$B:$B,'6. RETA (No Seta) Prov-SECCION'!$A196,'DATOS PEST12'!$F:$F,"R.E.AUTONOMOS (NO SETA)",'DATOS PEST12'!$C:$C,"NO UNION")+SUMIFS('DATOS PEST12'!$E:$E,'DATOS PEST12'!$A:$A,INDICE!$C$13,'DATOS PEST12'!$D:$D,'6. RETA (No Seta) Prov-SECCION'!D$11,'DATOS PEST12'!$B:$B,'6. RETA (No Seta) Prov-SECCION'!$A196,'DATOS PEST12'!$F:$F,"R.E.AUTONOMOS (NO SETA)",'DATOS PEST12'!$C:$C,"NO CONSTA")</f>
        <v>20.000000000000004</v>
      </c>
      <c r="E196" s="62">
        <f>SUMIFS('DATOS PEST12'!$E:$E,'DATOS PEST12'!$A:$A,INDICE!$C$13,'DATOS PEST12'!$D:$D,'6. RETA (No Seta) Prov-SECCION'!E$11,'DATOS PEST12'!$B:$B,'6. RETA (No Seta) Prov-SECCION'!$A196,'DATOS PEST12'!$F:$F,"R.E.AUTONOMOS (NO SETA)",'DATOS PEST12'!$C:$C,"NO UNION")+SUMIFS('DATOS PEST12'!$E:$E,'DATOS PEST12'!$A:$A,INDICE!$C$13,'DATOS PEST12'!$D:$D,'6. RETA (No Seta) Prov-SECCION'!E$11,'DATOS PEST12'!$B:$B,'6. RETA (No Seta) Prov-SECCION'!$A196,'DATOS PEST12'!$F:$F,"R.E.AUTONOMOS (NO SETA)",'DATOS PEST12'!$C:$C,"NO CONSTA")</f>
        <v>0</v>
      </c>
      <c r="F196" s="62">
        <f>SUMIFS('DATOS PEST12'!$E:$E,'DATOS PEST12'!$A:$A,INDICE!$C$13,'DATOS PEST12'!$D:$D,'6. RETA (No Seta) Prov-SECCION'!F$11,'DATOS PEST12'!$B:$B,'6. RETA (No Seta) Prov-SECCION'!$A196,'DATOS PEST12'!$F:$F,"R.E.AUTONOMOS (NO SETA)",'DATOS PEST12'!$C:$C,"NO UNION")+SUMIFS('DATOS PEST12'!$E:$E,'DATOS PEST12'!$A:$A,INDICE!$C$13,'DATOS PEST12'!$D:$D,'6. RETA (No Seta) Prov-SECCION'!F$11,'DATOS PEST12'!$B:$B,'6. RETA (No Seta) Prov-SECCION'!$A196,'DATOS PEST12'!$F:$F,"R.E.AUTONOMOS (NO SETA)",'DATOS PEST12'!$C:$C,"NO CONSTA")</f>
        <v>10.263157894736844</v>
      </c>
      <c r="G196" s="62">
        <f>SUMIFS('DATOS PEST12'!$E:$E,'DATOS PEST12'!$A:$A,INDICE!$C$13,'DATOS PEST12'!$D:$D,'6. RETA (No Seta) Prov-SECCION'!G$11,'DATOS PEST12'!$B:$B,'6. RETA (No Seta) Prov-SECCION'!$A196,'DATOS PEST12'!$F:$F,"R.E.AUTONOMOS (NO SETA)",'DATOS PEST12'!$C:$C,"&lt;&gt;"&amp;"UNION EUROPEA")</f>
        <v>0.99999999999999956</v>
      </c>
      <c r="H196" s="62">
        <f>SUMIFS('DATOS PEST12'!$E:$E,'DATOS PEST12'!$A:$A,INDICE!$C$13,'DATOS PEST12'!$D:$D,'6. RETA (No Seta) Prov-SECCION'!H$11,'DATOS PEST12'!$B:$B,'6. RETA (No Seta) Prov-SECCION'!$A196,'DATOS PEST12'!$F:$F,"R.E.AUTONOMOS (NO SETA)",'DATOS PEST12'!$C:$C,"&lt;&gt;"&amp;"UNION EUROPEA")</f>
        <v>0</v>
      </c>
      <c r="I196" s="62">
        <f>SUMIFS('DATOS PEST12'!$E:$E,'DATOS PEST12'!$A:$A,INDICE!$C$13,'DATOS PEST12'!$D:$D,'6. RETA (No Seta) Prov-SECCION'!I$11,'DATOS PEST12'!$B:$B,'6. RETA (No Seta) Prov-SECCION'!$A196,'DATOS PEST12'!$F:$F,"R.E.AUTONOMOS (NO SETA)",'DATOS PEST12'!$C:$C,"&lt;&gt;"&amp;"UNION EUROPEA")</f>
        <v>121.89473684210523</v>
      </c>
      <c r="J196" s="62">
        <f>SUMIFS('DATOS PEST12'!$E:$E,'DATOS PEST12'!$A:$A,INDICE!$C$13,'DATOS PEST12'!$D:$D,'6. RETA (No Seta) Prov-SECCION'!J$11,'DATOS PEST12'!$B:$B,'6. RETA (No Seta) Prov-SECCION'!$A196,'DATOS PEST12'!$F:$F,"R.E.AUTONOMOS (NO SETA)",'DATOS PEST12'!$C:$C,"&lt;&gt;"&amp;"UNION EUROPEA")</f>
        <v>224.21052631578939</v>
      </c>
      <c r="K196" s="62">
        <f>SUMIFS('DATOS PEST12'!$E:$E,'DATOS PEST12'!$A:$A,INDICE!$C$13,'DATOS PEST12'!$D:$D,'6. RETA (No Seta) Prov-SECCION'!K$11,'DATOS PEST12'!$B:$B,'6. RETA (No Seta) Prov-SECCION'!$A196,'DATOS PEST12'!$F:$F,"R.E.AUTONOMOS (NO SETA)",'DATOS PEST12'!$C:$C,"&lt;&gt;"&amp;"UNION EUROPEA")</f>
        <v>100.78947368421055</v>
      </c>
      <c r="L196" s="62">
        <f>SUMIFS('DATOS PEST12'!$E:$E,'DATOS PEST12'!$A:$A,INDICE!$C$13,'DATOS PEST12'!$D:$D,'6. RETA (No Seta) Prov-SECCION'!L$11,'DATOS PEST12'!$B:$B,'6. RETA (No Seta) Prov-SECCION'!$A196,'DATOS PEST12'!$F:$F,"R.E.AUTONOMOS (NO SETA)",'DATOS PEST12'!$C:$C,"&lt;&gt;"&amp;"UNION EUROPEA")</f>
        <v>172.21052631578948</v>
      </c>
      <c r="M196" s="62">
        <f>SUMIFS('DATOS PEST12'!$E:$E,'DATOS PEST12'!$A:$A,INDICE!$C$13,'DATOS PEST12'!$D:$D,'6. RETA (No Seta) Prov-SECCION'!M$11,'DATOS PEST12'!$B:$B,'6. RETA (No Seta) Prov-SECCION'!$A196,'DATOS PEST12'!$F:$F,"R.E.AUTONOMOS (NO SETA)",'DATOS PEST12'!$C:$C,"&lt;&gt;"&amp;"UNION EUROPEA")</f>
        <v>13.999999999999995</v>
      </c>
      <c r="N196" s="62">
        <f>SUMIFS('DATOS PEST12'!$E:$E,'DATOS PEST12'!$A:$A,INDICE!$C$13,'DATOS PEST12'!$D:$D,'6. RETA (No Seta) Prov-SECCION'!N$11,'DATOS PEST12'!$B:$B,'6. RETA (No Seta) Prov-SECCION'!$A196,'DATOS PEST12'!$F:$F,"R.E.AUTONOMOS (NO SETA)",'DATOS PEST12'!$C:$C,"&lt;&gt;"&amp;"UNION EUROPEA")</f>
        <v>11.000000000000005</v>
      </c>
      <c r="O196" s="62">
        <f>SUMIFS('DATOS PEST12'!$E:$E,'DATOS PEST12'!$A:$A,INDICE!$C$13,'DATOS PEST12'!$D:$D,'6. RETA (No Seta) Prov-SECCION'!O$11,'DATOS PEST12'!$B:$B,'6. RETA (No Seta) Prov-SECCION'!$A196,'DATOS PEST12'!$F:$F,"R.E.AUTONOMOS (NO SETA)",'DATOS PEST12'!$C:$C,"&lt;&gt;"&amp;"UNION EUROPEA")</f>
        <v>0</v>
      </c>
      <c r="P196" s="62">
        <f>SUMIFS('DATOS PEST12'!$E:$E,'DATOS PEST12'!$A:$A,INDICE!$C$13,'DATOS PEST12'!$D:$D,'6. RETA (No Seta) Prov-SECCION'!P$11,'DATOS PEST12'!$B:$B,'6. RETA (No Seta) Prov-SECCION'!$A196,'DATOS PEST12'!$F:$F,"R.E.AUTONOMOS (NO SETA)",'DATOS PEST12'!$C:$C,"&lt;&gt;"&amp;"UNION EUROPEA")</f>
        <v>23.368421052631579</v>
      </c>
      <c r="Q196" s="62">
        <f>SUMIFS('DATOS PEST12'!$E:$E,'DATOS PEST12'!$A:$A,INDICE!$C$13,'DATOS PEST12'!$D:$D,'6. RETA (No Seta) Prov-SECCION'!Q$11,'DATOS PEST12'!$B:$B,'6. RETA (No Seta) Prov-SECCION'!$A196,'DATOS PEST12'!$F:$F,"R.E.AUTONOMOS (NO SETA)",'DATOS PEST12'!$C:$C,"&lt;&gt;"&amp;"UNION EUROPEA")</f>
        <v>32.736842105263143</v>
      </c>
      <c r="R196" s="62">
        <f>SUMIFS('DATOS PEST12'!$E:$E,'DATOS PEST12'!$A:$A,INDICE!$C$13,'DATOS PEST12'!$D:$D,'6. RETA (No Seta) Prov-SECCION'!R$11,'DATOS PEST12'!$B:$B,'6. RETA (No Seta) Prov-SECCION'!$A196,'DATOS PEST12'!$F:$F,"R.E.AUTONOMOS (NO SETA)",'DATOS PEST12'!$C:$C,"&lt;&gt;"&amp;"UNION EUROPEA")</f>
        <v>0</v>
      </c>
      <c r="S196" s="62">
        <f>SUMIFS('DATOS PEST12'!$E:$E,'DATOS PEST12'!$A:$A,INDICE!$C$13,'DATOS PEST12'!$D:$D,'6. RETA (No Seta) Prov-SECCION'!S$11,'DATOS PEST12'!$B:$B,'6. RETA (No Seta) Prov-SECCION'!$A196,'DATOS PEST12'!$F:$F,"R.E.AUTONOMOS (NO SETA)",'DATOS PEST12'!$C:$C,"&lt;&gt;"&amp;"UNION EUROPEA")</f>
        <v>18.94736842105263</v>
      </c>
      <c r="T196" s="62">
        <f>SUMIFS('DATOS PEST12'!$E:$E,'DATOS PEST12'!$A:$A,INDICE!$C$13,'DATOS PEST12'!$D:$D,'6. RETA (No Seta) Prov-SECCION'!T$11,'DATOS PEST12'!$B:$B,'6. RETA (No Seta) Prov-SECCION'!$A196,'DATOS PEST12'!$F:$F,"R.E.AUTONOMOS (NO SETA)",'DATOS PEST12'!$C:$C,"&lt;&gt;"&amp;"UNION EUROPEA")</f>
        <v>7.9999999999999964</v>
      </c>
      <c r="U196" s="62">
        <f>SUMIFS('DATOS PEST12'!$E:$E,'DATOS PEST12'!$A:$A,INDICE!$C$13,'DATOS PEST12'!$D:$D,'6. RETA (No Seta) Prov-SECCION'!U$11,'DATOS PEST12'!$B:$B,'6. RETA (No Seta) Prov-SECCION'!$A196,'DATOS PEST12'!$F:$F,"R.E.AUTONOMOS (NO SETA)",'DATOS PEST12'!$C:$C,"&lt;&gt;"&amp;"UNION EUROPEA")</f>
        <v>6.9999999999999973</v>
      </c>
      <c r="V196" s="62">
        <f>SUMIFS('DATOS PEST12'!$E:$E,'DATOS PEST12'!$A:$A,INDICE!$C$13,'DATOS PEST12'!$D:$D,'6. RETA (No Seta) Prov-SECCION'!V$11,'DATOS PEST12'!$B:$B,'6. RETA (No Seta) Prov-SECCION'!$A196,'DATOS PEST12'!$F:$F,"R.E.AUTONOMOS (NO SETA)",'DATOS PEST12'!$C:$C,"&lt;&gt;"&amp;"UNION EUROPEA")</f>
        <v>129.4210526315789</v>
      </c>
      <c r="W196" s="62">
        <f>SUMIFS('DATOS PEST12'!$E:$E,'DATOS PEST12'!$A:$A,INDICE!$C$13,'DATOS PEST12'!$D:$D,'6. RETA (No Seta) Prov-SECCION'!W$11,'DATOS PEST12'!$B:$B,'6. RETA (No Seta) Prov-SECCION'!$A196,'DATOS PEST12'!$F:$F,"R.E.AUTONOMOS (NO SETA)",'DATOS PEST12'!$C:$C,"&lt;&gt;"&amp;"UNION EUROPEA")</f>
        <v>0</v>
      </c>
      <c r="X196" s="62">
        <f>SUMIFS('DATOS PEST12'!$E:$E,'DATOS PEST12'!$A:$A,INDICE!$C$13,'DATOS PEST12'!$D:$D,'6. RETA (No Seta) Prov-SECCION'!X$11,'DATOS PEST12'!$B:$B,'6. RETA (No Seta) Prov-SECCION'!$A196,'DATOS PEST12'!$F:$F,"R.E.AUTONOMOS (NO SETA)",'DATOS PEST12'!$C:$C,"&lt;&gt;"&amp;"UNION EUROPEA")</f>
        <v>0</v>
      </c>
      <c r="Y196" s="59">
        <f>SUMIFS('DATOS PEST12'!$E:$E,'DATOS PEST12'!$A:$A,INDICE!$C$13,'DATOS PEST12'!$D:$D,'6. RETA (No Seta) Prov-SECCION'!Y$11,'DATOS PEST12'!$B:$B,'6. RETA (No Seta) Prov-SECCION'!$A196,'DATOS PEST12'!$F:$F,"R.E.AUTONOMOS (NO SETA)",'DATOS PEST12'!$C:$C,"&lt;&gt;"&amp;"UNION EUROPEA")</f>
        <v>0</v>
      </c>
    </row>
    <row r="197" spans="1:25" ht="15.6" x14ac:dyDescent="0.3">
      <c r="A197" s="8">
        <v>24</v>
      </c>
      <c r="B197" s="9" t="s">
        <v>169</v>
      </c>
      <c r="C197" s="59">
        <f t="shared" si="69"/>
        <v>948.89473684210532</v>
      </c>
      <c r="D197" s="60">
        <f>SUMIFS('DATOS PEST12'!$E:$E,'DATOS PEST12'!$A:$A,INDICE!$C$13,'DATOS PEST12'!$D:$D,'6. RETA (No Seta) Prov-SECCION'!D$11,'DATOS PEST12'!$B:$B,'6. RETA (No Seta) Prov-SECCION'!$A197,'DATOS PEST12'!$F:$F,"R.E.AUTONOMOS (NO SETA)",'DATOS PEST12'!$C:$C,"NO UNION")+SUMIFS('DATOS PEST12'!$E:$E,'DATOS PEST12'!$A:$A,INDICE!$C$13,'DATOS PEST12'!$D:$D,'6. RETA (No Seta) Prov-SECCION'!D$11,'DATOS PEST12'!$B:$B,'6. RETA (No Seta) Prov-SECCION'!$A197,'DATOS PEST12'!$F:$F,"R.E.AUTONOMOS (NO SETA)",'DATOS PEST12'!$C:$C,"NO CONSTA")</f>
        <v>11.947368421052634</v>
      </c>
      <c r="E197" s="62">
        <f>SUMIFS('DATOS PEST12'!$E:$E,'DATOS PEST12'!$A:$A,INDICE!$C$13,'DATOS PEST12'!$D:$D,'6. RETA (No Seta) Prov-SECCION'!E$11,'DATOS PEST12'!$B:$B,'6. RETA (No Seta) Prov-SECCION'!$A197,'DATOS PEST12'!$F:$F,"R.E.AUTONOMOS (NO SETA)",'DATOS PEST12'!$C:$C,"NO UNION")+SUMIFS('DATOS PEST12'!$E:$E,'DATOS PEST12'!$A:$A,INDICE!$C$13,'DATOS PEST12'!$D:$D,'6. RETA (No Seta) Prov-SECCION'!E$11,'DATOS PEST12'!$B:$B,'6. RETA (No Seta) Prov-SECCION'!$A197,'DATOS PEST12'!$F:$F,"R.E.AUTONOMOS (NO SETA)",'DATOS PEST12'!$C:$C,"NO CONSTA")</f>
        <v>0</v>
      </c>
      <c r="F197" s="62">
        <f>SUMIFS('DATOS PEST12'!$E:$E,'DATOS PEST12'!$A:$A,INDICE!$C$13,'DATOS PEST12'!$D:$D,'6. RETA (No Seta) Prov-SECCION'!F$11,'DATOS PEST12'!$B:$B,'6. RETA (No Seta) Prov-SECCION'!$A197,'DATOS PEST12'!$F:$F,"R.E.AUTONOMOS (NO SETA)",'DATOS PEST12'!$C:$C,"NO UNION")+SUMIFS('DATOS PEST12'!$E:$E,'DATOS PEST12'!$A:$A,INDICE!$C$13,'DATOS PEST12'!$D:$D,'6. RETA (No Seta) Prov-SECCION'!F$11,'DATOS PEST12'!$B:$B,'6. RETA (No Seta) Prov-SECCION'!$A197,'DATOS PEST12'!$F:$F,"R.E.AUTONOMOS (NO SETA)",'DATOS PEST12'!$C:$C,"NO CONSTA")</f>
        <v>14.999999999999996</v>
      </c>
      <c r="G197" s="62">
        <f>SUMIFS('DATOS PEST12'!$E:$E,'DATOS PEST12'!$A:$A,INDICE!$C$13,'DATOS PEST12'!$D:$D,'6. RETA (No Seta) Prov-SECCION'!G$11,'DATOS PEST12'!$B:$B,'6. RETA (No Seta) Prov-SECCION'!$A197,'DATOS PEST12'!$F:$F,"R.E.AUTONOMOS (NO SETA)",'DATOS PEST12'!$C:$C,"&lt;&gt;"&amp;"UNION EUROPEA")</f>
        <v>0</v>
      </c>
      <c r="H197" s="62">
        <f>SUMIFS('DATOS PEST12'!$E:$E,'DATOS PEST12'!$A:$A,INDICE!$C$13,'DATOS PEST12'!$D:$D,'6. RETA (No Seta) Prov-SECCION'!H$11,'DATOS PEST12'!$B:$B,'6. RETA (No Seta) Prov-SECCION'!$A197,'DATOS PEST12'!$F:$F,"R.E.AUTONOMOS (NO SETA)",'DATOS PEST12'!$C:$C,"&lt;&gt;"&amp;"UNION EUROPEA")</f>
        <v>0</v>
      </c>
      <c r="I197" s="62">
        <f>SUMIFS('DATOS PEST12'!$E:$E,'DATOS PEST12'!$A:$A,INDICE!$C$13,'DATOS PEST12'!$D:$D,'6. RETA (No Seta) Prov-SECCION'!I$11,'DATOS PEST12'!$B:$B,'6. RETA (No Seta) Prov-SECCION'!$A197,'DATOS PEST12'!$F:$F,"R.E.AUTONOMOS (NO SETA)",'DATOS PEST12'!$C:$C,"&lt;&gt;"&amp;"UNION EUROPEA")</f>
        <v>132.63157894736844</v>
      </c>
      <c r="J197" s="62">
        <f>SUMIFS('DATOS PEST12'!$E:$E,'DATOS PEST12'!$A:$A,INDICE!$C$13,'DATOS PEST12'!$D:$D,'6. RETA (No Seta) Prov-SECCION'!J$11,'DATOS PEST12'!$B:$B,'6. RETA (No Seta) Prov-SECCION'!$A197,'DATOS PEST12'!$F:$F,"R.E.AUTONOMOS (NO SETA)",'DATOS PEST12'!$C:$C,"&lt;&gt;"&amp;"UNION EUROPEA")</f>
        <v>282.36842105263156</v>
      </c>
      <c r="K197" s="62">
        <f>SUMIFS('DATOS PEST12'!$E:$E,'DATOS PEST12'!$A:$A,INDICE!$C$13,'DATOS PEST12'!$D:$D,'6. RETA (No Seta) Prov-SECCION'!K$11,'DATOS PEST12'!$B:$B,'6. RETA (No Seta) Prov-SECCION'!$A197,'DATOS PEST12'!$F:$F,"R.E.AUTONOMOS (NO SETA)",'DATOS PEST12'!$C:$C,"&lt;&gt;"&amp;"UNION EUROPEA")</f>
        <v>66.05263157894737</v>
      </c>
      <c r="L197" s="62">
        <f>SUMIFS('DATOS PEST12'!$E:$E,'DATOS PEST12'!$A:$A,INDICE!$C$13,'DATOS PEST12'!$D:$D,'6. RETA (No Seta) Prov-SECCION'!L$11,'DATOS PEST12'!$B:$B,'6. RETA (No Seta) Prov-SECCION'!$A197,'DATOS PEST12'!$F:$F,"R.E.AUTONOMOS (NO SETA)",'DATOS PEST12'!$C:$C,"&lt;&gt;"&amp;"UNION EUROPEA")</f>
        <v>175.57894736842113</v>
      </c>
      <c r="M197" s="62">
        <f>SUMIFS('DATOS PEST12'!$E:$E,'DATOS PEST12'!$A:$A,INDICE!$C$13,'DATOS PEST12'!$D:$D,'6. RETA (No Seta) Prov-SECCION'!M$11,'DATOS PEST12'!$B:$B,'6. RETA (No Seta) Prov-SECCION'!$A197,'DATOS PEST12'!$F:$F,"R.E.AUTONOMOS (NO SETA)",'DATOS PEST12'!$C:$C,"&lt;&gt;"&amp;"UNION EUROPEA")</f>
        <v>13</v>
      </c>
      <c r="N197" s="62">
        <f>SUMIFS('DATOS PEST12'!$E:$E,'DATOS PEST12'!$A:$A,INDICE!$C$13,'DATOS PEST12'!$D:$D,'6. RETA (No Seta) Prov-SECCION'!N$11,'DATOS PEST12'!$B:$B,'6. RETA (No Seta) Prov-SECCION'!$A197,'DATOS PEST12'!$F:$F,"R.E.AUTONOMOS (NO SETA)",'DATOS PEST12'!$C:$C,"&lt;&gt;"&amp;"UNION EUROPEA")</f>
        <v>12.842105263157894</v>
      </c>
      <c r="O197" s="62">
        <f>SUMIFS('DATOS PEST12'!$E:$E,'DATOS PEST12'!$A:$A,INDICE!$C$13,'DATOS PEST12'!$D:$D,'6. RETA (No Seta) Prov-SECCION'!O$11,'DATOS PEST12'!$B:$B,'6. RETA (No Seta) Prov-SECCION'!$A197,'DATOS PEST12'!$F:$F,"R.E.AUTONOMOS (NO SETA)",'DATOS PEST12'!$C:$C,"&lt;&gt;"&amp;"UNION EUROPEA")</f>
        <v>0.99999999999999956</v>
      </c>
      <c r="P197" s="62">
        <f>SUMIFS('DATOS PEST12'!$E:$E,'DATOS PEST12'!$A:$A,INDICE!$C$13,'DATOS PEST12'!$D:$D,'6. RETA (No Seta) Prov-SECCION'!P$11,'DATOS PEST12'!$B:$B,'6. RETA (No Seta) Prov-SECCION'!$A197,'DATOS PEST12'!$F:$F,"R.E.AUTONOMOS (NO SETA)",'DATOS PEST12'!$C:$C,"&lt;&gt;"&amp;"UNION EUROPEA")</f>
        <v>17.526315789473685</v>
      </c>
      <c r="Q197" s="62">
        <f>SUMIFS('DATOS PEST12'!$E:$E,'DATOS PEST12'!$A:$A,INDICE!$C$13,'DATOS PEST12'!$D:$D,'6. RETA (No Seta) Prov-SECCION'!Q$11,'DATOS PEST12'!$B:$B,'6. RETA (No Seta) Prov-SECCION'!$A197,'DATOS PEST12'!$F:$F,"R.E.AUTONOMOS (NO SETA)",'DATOS PEST12'!$C:$C,"&lt;&gt;"&amp;"UNION EUROPEA")</f>
        <v>34.368421052631589</v>
      </c>
      <c r="R197" s="62">
        <f>SUMIFS('DATOS PEST12'!$E:$E,'DATOS PEST12'!$A:$A,INDICE!$C$13,'DATOS PEST12'!$D:$D,'6. RETA (No Seta) Prov-SECCION'!R$11,'DATOS PEST12'!$B:$B,'6. RETA (No Seta) Prov-SECCION'!$A197,'DATOS PEST12'!$F:$F,"R.E.AUTONOMOS (NO SETA)",'DATOS PEST12'!$C:$C,"&lt;&gt;"&amp;"UNION EUROPEA")</f>
        <v>0</v>
      </c>
      <c r="S197" s="62">
        <f>SUMIFS('DATOS PEST12'!$E:$E,'DATOS PEST12'!$A:$A,INDICE!$C$13,'DATOS PEST12'!$D:$D,'6. RETA (No Seta) Prov-SECCION'!S$11,'DATOS PEST12'!$B:$B,'6. RETA (No Seta) Prov-SECCION'!$A197,'DATOS PEST12'!$F:$F,"R.E.AUTONOMOS (NO SETA)",'DATOS PEST12'!$C:$C,"&lt;&gt;"&amp;"UNION EUROPEA")</f>
        <v>23.684210526315784</v>
      </c>
      <c r="T197" s="62">
        <f>SUMIFS('DATOS PEST12'!$E:$E,'DATOS PEST12'!$A:$A,INDICE!$C$13,'DATOS PEST12'!$D:$D,'6. RETA (No Seta) Prov-SECCION'!T$11,'DATOS PEST12'!$B:$B,'6. RETA (No Seta) Prov-SECCION'!$A197,'DATOS PEST12'!$F:$F,"R.E.AUTONOMOS (NO SETA)",'DATOS PEST12'!$C:$C,"&lt;&gt;"&amp;"UNION EUROPEA")</f>
        <v>12.000000000000002</v>
      </c>
      <c r="U197" s="62">
        <f>SUMIFS('DATOS PEST12'!$E:$E,'DATOS PEST12'!$A:$A,INDICE!$C$13,'DATOS PEST12'!$D:$D,'6. RETA (No Seta) Prov-SECCION'!U$11,'DATOS PEST12'!$B:$B,'6. RETA (No Seta) Prov-SECCION'!$A197,'DATOS PEST12'!$F:$F,"R.E.AUTONOMOS (NO SETA)",'DATOS PEST12'!$C:$C,"&lt;&gt;"&amp;"UNION EUROPEA")</f>
        <v>6.526315789473685</v>
      </c>
      <c r="V197" s="62">
        <f>SUMIFS('DATOS PEST12'!$E:$E,'DATOS PEST12'!$A:$A,INDICE!$C$13,'DATOS PEST12'!$D:$D,'6. RETA (No Seta) Prov-SECCION'!V$11,'DATOS PEST12'!$B:$B,'6. RETA (No Seta) Prov-SECCION'!$A197,'DATOS PEST12'!$F:$F,"R.E.AUTONOMOS (NO SETA)",'DATOS PEST12'!$C:$C,"&lt;&gt;"&amp;"UNION EUROPEA")</f>
        <v>144.36842105263159</v>
      </c>
      <c r="W197" s="62">
        <f>SUMIFS('DATOS PEST12'!$E:$E,'DATOS PEST12'!$A:$A,INDICE!$C$13,'DATOS PEST12'!$D:$D,'6. RETA (No Seta) Prov-SECCION'!W$11,'DATOS PEST12'!$B:$B,'6. RETA (No Seta) Prov-SECCION'!$A197,'DATOS PEST12'!$F:$F,"R.E.AUTONOMOS (NO SETA)",'DATOS PEST12'!$C:$C,"&lt;&gt;"&amp;"UNION EUROPEA")</f>
        <v>0</v>
      </c>
      <c r="X197" s="62">
        <f>SUMIFS('DATOS PEST12'!$E:$E,'DATOS PEST12'!$A:$A,INDICE!$C$13,'DATOS PEST12'!$D:$D,'6. RETA (No Seta) Prov-SECCION'!X$11,'DATOS PEST12'!$B:$B,'6. RETA (No Seta) Prov-SECCION'!$A197,'DATOS PEST12'!$F:$F,"R.E.AUTONOMOS (NO SETA)",'DATOS PEST12'!$C:$C,"&lt;&gt;"&amp;"UNION EUROPEA")</f>
        <v>0</v>
      </c>
      <c r="Y197" s="59">
        <f>SUMIFS('DATOS PEST12'!$E:$E,'DATOS PEST12'!$A:$A,INDICE!$C$13,'DATOS PEST12'!$D:$D,'6. RETA (No Seta) Prov-SECCION'!Y$11,'DATOS PEST12'!$B:$B,'6. RETA (No Seta) Prov-SECCION'!$A197,'DATOS PEST12'!$F:$F,"R.E.AUTONOMOS (NO SETA)",'DATOS PEST12'!$C:$C,"&lt;&gt;"&amp;"UNION EUROPEA")</f>
        <v>0</v>
      </c>
    </row>
    <row r="198" spans="1:25" ht="15.6" x14ac:dyDescent="0.3">
      <c r="A198" s="8">
        <v>34</v>
      </c>
      <c r="B198" s="9" t="s">
        <v>19</v>
      </c>
      <c r="C198" s="59">
        <f t="shared" si="69"/>
        <v>377.5263157894737</v>
      </c>
      <c r="D198" s="60">
        <f>SUMIFS('DATOS PEST12'!$E:$E,'DATOS PEST12'!$A:$A,INDICE!$C$13,'DATOS PEST12'!$D:$D,'6. RETA (No Seta) Prov-SECCION'!D$11,'DATOS PEST12'!$B:$B,'6. RETA (No Seta) Prov-SECCION'!$A198,'DATOS PEST12'!$F:$F,"R.E.AUTONOMOS (NO SETA)",'DATOS PEST12'!$C:$C,"NO UNION")+SUMIFS('DATOS PEST12'!$E:$E,'DATOS PEST12'!$A:$A,INDICE!$C$13,'DATOS PEST12'!$D:$D,'6. RETA (No Seta) Prov-SECCION'!D$11,'DATOS PEST12'!$B:$B,'6. RETA (No Seta) Prov-SECCION'!$A198,'DATOS PEST12'!$F:$F,"R.E.AUTONOMOS (NO SETA)",'DATOS PEST12'!$C:$C,"NO CONSTA")</f>
        <v>6.3157894736842106</v>
      </c>
      <c r="E198" s="62">
        <f>SUMIFS('DATOS PEST12'!$E:$E,'DATOS PEST12'!$A:$A,INDICE!$C$13,'DATOS PEST12'!$D:$D,'6. RETA (No Seta) Prov-SECCION'!E$11,'DATOS PEST12'!$B:$B,'6. RETA (No Seta) Prov-SECCION'!$A198,'DATOS PEST12'!$F:$F,"R.E.AUTONOMOS (NO SETA)",'DATOS PEST12'!$C:$C,"NO UNION")+SUMIFS('DATOS PEST12'!$E:$E,'DATOS PEST12'!$A:$A,INDICE!$C$13,'DATOS PEST12'!$D:$D,'6. RETA (No Seta) Prov-SECCION'!E$11,'DATOS PEST12'!$B:$B,'6. RETA (No Seta) Prov-SECCION'!$A198,'DATOS PEST12'!$F:$F,"R.E.AUTONOMOS (NO SETA)",'DATOS PEST12'!$C:$C,"NO CONSTA")</f>
        <v>0</v>
      </c>
      <c r="F198" s="62">
        <f>SUMIFS('DATOS PEST12'!$E:$E,'DATOS PEST12'!$A:$A,INDICE!$C$13,'DATOS PEST12'!$D:$D,'6. RETA (No Seta) Prov-SECCION'!F$11,'DATOS PEST12'!$B:$B,'6. RETA (No Seta) Prov-SECCION'!$A198,'DATOS PEST12'!$F:$F,"R.E.AUTONOMOS (NO SETA)",'DATOS PEST12'!$C:$C,"NO UNION")+SUMIFS('DATOS PEST12'!$E:$E,'DATOS PEST12'!$A:$A,INDICE!$C$13,'DATOS PEST12'!$D:$D,'6. RETA (No Seta) Prov-SECCION'!F$11,'DATOS PEST12'!$B:$B,'6. RETA (No Seta) Prov-SECCION'!$A198,'DATOS PEST12'!$F:$F,"R.E.AUTONOMOS (NO SETA)",'DATOS PEST12'!$C:$C,"NO CONSTA")</f>
        <v>7.9999999999999964</v>
      </c>
      <c r="G198" s="62">
        <f>SUMIFS('DATOS PEST12'!$E:$E,'DATOS PEST12'!$A:$A,INDICE!$C$13,'DATOS PEST12'!$D:$D,'6. RETA (No Seta) Prov-SECCION'!G$11,'DATOS PEST12'!$B:$B,'6. RETA (No Seta) Prov-SECCION'!$A198,'DATOS PEST12'!$F:$F,"R.E.AUTONOMOS (NO SETA)",'DATOS PEST12'!$C:$C,"&lt;&gt;"&amp;"UNION EUROPEA")</f>
        <v>0</v>
      </c>
      <c r="H198" s="62">
        <f>SUMIFS('DATOS PEST12'!$E:$E,'DATOS PEST12'!$A:$A,INDICE!$C$13,'DATOS PEST12'!$D:$D,'6. RETA (No Seta) Prov-SECCION'!H$11,'DATOS PEST12'!$B:$B,'6. RETA (No Seta) Prov-SECCION'!$A198,'DATOS PEST12'!$F:$F,"R.E.AUTONOMOS (NO SETA)",'DATOS PEST12'!$C:$C,"&lt;&gt;"&amp;"UNION EUROPEA")</f>
        <v>0</v>
      </c>
      <c r="I198" s="62">
        <f>SUMIFS('DATOS PEST12'!$E:$E,'DATOS PEST12'!$A:$A,INDICE!$C$13,'DATOS PEST12'!$D:$D,'6. RETA (No Seta) Prov-SECCION'!I$11,'DATOS PEST12'!$B:$B,'6. RETA (No Seta) Prov-SECCION'!$A198,'DATOS PEST12'!$F:$F,"R.E.AUTONOMOS (NO SETA)",'DATOS PEST12'!$C:$C,"&lt;&gt;"&amp;"UNION EUROPEA")</f>
        <v>34.21052631578948</v>
      </c>
      <c r="J198" s="62">
        <f>SUMIFS('DATOS PEST12'!$E:$E,'DATOS PEST12'!$A:$A,INDICE!$C$13,'DATOS PEST12'!$D:$D,'6. RETA (No Seta) Prov-SECCION'!J$11,'DATOS PEST12'!$B:$B,'6. RETA (No Seta) Prov-SECCION'!$A198,'DATOS PEST12'!$F:$F,"R.E.AUTONOMOS (NO SETA)",'DATOS PEST12'!$C:$C,"&lt;&gt;"&amp;"UNION EUROPEA")</f>
        <v>92.315789473684191</v>
      </c>
      <c r="K198" s="62">
        <f>SUMIFS('DATOS PEST12'!$E:$E,'DATOS PEST12'!$A:$A,INDICE!$C$13,'DATOS PEST12'!$D:$D,'6. RETA (No Seta) Prov-SECCION'!K$11,'DATOS PEST12'!$B:$B,'6. RETA (No Seta) Prov-SECCION'!$A198,'DATOS PEST12'!$F:$F,"R.E.AUTONOMOS (NO SETA)",'DATOS PEST12'!$C:$C,"&lt;&gt;"&amp;"UNION EUROPEA")</f>
        <v>36.526315789473678</v>
      </c>
      <c r="L198" s="62">
        <f>SUMIFS('DATOS PEST12'!$E:$E,'DATOS PEST12'!$A:$A,INDICE!$C$13,'DATOS PEST12'!$D:$D,'6. RETA (No Seta) Prov-SECCION'!L$11,'DATOS PEST12'!$B:$B,'6. RETA (No Seta) Prov-SECCION'!$A198,'DATOS PEST12'!$F:$F,"R.E.AUTONOMOS (NO SETA)",'DATOS PEST12'!$C:$C,"&lt;&gt;"&amp;"UNION EUROPEA")</f>
        <v>87.736842105263193</v>
      </c>
      <c r="M198" s="62">
        <f>SUMIFS('DATOS PEST12'!$E:$E,'DATOS PEST12'!$A:$A,INDICE!$C$13,'DATOS PEST12'!$D:$D,'6. RETA (No Seta) Prov-SECCION'!M$11,'DATOS PEST12'!$B:$B,'6. RETA (No Seta) Prov-SECCION'!$A198,'DATOS PEST12'!$F:$F,"R.E.AUTONOMOS (NO SETA)",'DATOS PEST12'!$C:$C,"&lt;&gt;"&amp;"UNION EUROPEA")</f>
        <v>1.9999999999999991</v>
      </c>
      <c r="N198" s="62">
        <f>SUMIFS('DATOS PEST12'!$E:$E,'DATOS PEST12'!$A:$A,INDICE!$C$13,'DATOS PEST12'!$D:$D,'6. RETA (No Seta) Prov-SECCION'!N$11,'DATOS PEST12'!$B:$B,'6. RETA (No Seta) Prov-SECCION'!$A198,'DATOS PEST12'!$F:$F,"R.E.AUTONOMOS (NO SETA)",'DATOS PEST12'!$C:$C,"&lt;&gt;"&amp;"UNION EUROPEA")</f>
        <v>2.3157894736842102</v>
      </c>
      <c r="O198" s="62">
        <f>SUMIFS('DATOS PEST12'!$E:$E,'DATOS PEST12'!$A:$A,INDICE!$C$13,'DATOS PEST12'!$D:$D,'6. RETA (No Seta) Prov-SECCION'!O$11,'DATOS PEST12'!$B:$B,'6. RETA (No Seta) Prov-SECCION'!$A198,'DATOS PEST12'!$F:$F,"R.E.AUTONOMOS (NO SETA)",'DATOS PEST12'!$C:$C,"&lt;&gt;"&amp;"UNION EUROPEA")</f>
        <v>0</v>
      </c>
      <c r="P198" s="62">
        <f>SUMIFS('DATOS PEST12'!$E:$E,'DATOS PEST12'!$A:$A,INDICE!$C$13,'DATOS PEST12'!$D:$D,'6. RETA (No Seta) Prov-SECCION'!P$11,'DATOS PEST12'!$B:$B,'6. RETA (No Seta) Prov-SECCION'!$A198,'DATOS PEST12'!$F:$F,"R.E.AUTONOMOS (NO SETA)",'DATOS PEST12'!$C:$C,"&lt;&gt;"&amp;"UNION EUROPEA")</f>
        <v>9</v>
      </c>
      <c r="Q198" s="62">
        <f>SUMIFS('DATOS PEST12'!$E:$E,'DATOS PEST12'!$A:$A,INDICE!$C$13,'DATOS PEST12'!$D:$D,'6. RETA (No Seta) Prov-SECCION'!Q$11,'DATOS PEST12'!$B:$B,'6. RETA (No Seta) Prov-SECCION'!$A198,'DATOS PEST12'!$F:$F,"R.E.AUTONOMOS (NO SETA)",'DATOS PEST12'!$C:$C,"&lt;&gt;"&amp;"UNION EUROPEA")</f>
        <v>11.526315789473687</v>
      </c>
      <c r="R198" s="62">
        <f>SUMIFS('DATOS PEST12'!$E:$E,'DATOS PEST12'!$A:$A,INDICE!$C$13,'DATOS PEST12'!$D:$D,'6. RETA (No Seta) Prov-SECCION'!R$11,'DATOS PEST12'!$B:$B,'6. RETA (No Seta) Prov-SECCION'!$A198,'DATOS PEST12'!$F:$F,"R.E.AUTONOMOS (NO SETA)",'DATOS PEST12'!$C:$C,"&lt;&gt;"&amp;"UNION EUROPEA")</f>
        <v>0</v>
      </c>
      <c r="S198" s="62">
        <f>SUMIFS('DATOS PEST12'!$E:$E,'DATOS PEST12'!$A:$A,INDICE!$C$13,'DATOS PEST12'!$D:$D,'6. RETA (No Seta) Prov-SECCION'!S$11,'DATOS PEST12'!$B:$B,'6. RETA (No Seta) Prov-SECCION'!$A198,'DATOS PEST12'!$F:$F,"R.E.AUTONOMOS (NO SETA)",'DATOS PEST12'!$C:$C,"&lt;&gt;"&amp;"UNION EUROPEA")</f>
        <v>13.999999999999995</v>
      </c>
      <c r="T198" s="62">
        <f>SUMIFS('DATOS PEST12'!$E:$E,'DATOS PEST12'!$A:$A,INDICE!$C$13,'DATOS PEST12'!$D:$D,'6. RETA (No Seta) Prov-SECCION'!T$11,'DATOS PEST12'!$B:$B,'6. RETA (No Seta) Prov-SECCION'!$A198,'DATOS PEST12'!$F:$F,"R.E.AUTONOMOS (NO SETA)",'DATOS PEST12'!$C:$C,"&lt;&gt;"&amp;"UNION EUROPEA")</f>
        <v>4.3684210526315779</v>
      </c>
      <c r="U198" s="62">
        <f>SUMIFS('DATOS PEST12'!$E:$E,'DATOS PEST12'!$A:$A,INDICE!$C$13,'DATOS PEST12'!$D:$D,'6. RETA (No Seta) Prov-SECCION'!U$11,'DATOS PEST12'!$B:$B,'6. RETA (No Seta) Prov-SECCION'!$A198,'DATOS PEST12'!$F:$F,"R.E.AUTONOMOS (NO SETA)",'DATOS PEST12'!$C:$C,"&lt;&gt;"&amp;"UNION EUROPEA")</f>
        <v>0.99999999999999956</v>
      </c>
      <c r="V198" s="62">
        <f>SUMIFS('DATOS PEST12'!$E:$E,'DATOS PEST12'!$A:$A,INDICE!$C$13,'DATOS PEST12'!$D:$D,'6. RETA (No Seta) Prov-SECCION'!V$11,'DATOS PEST12'!$B:$B,'6. RETA (No Seta) Prov-SECCION'!$A198,'DATOS PEST12'!$F:$F,"R.E.AUTONOMOS (NO SETA)",'DATOS PEST12'!$C:$C,"&lt;&gt;"&amp;"UNION EUROPEA")</f>
        <v>67.526315789473685</v>
      </c>
      <c r="W198" s="62">
        <f>SUMIFS('DATOS PEST12'!$E:$E,'DATOS PEST12'!$A:$A,INDICE!$C$13,'DATOS PEST12'!$D:$D,'6. RETA (No Seta) Prov-SECCION'!W$11,'DATOS PEST12'!$B:$B,'6. RETA (No Seta) Prov-SECCION'!$A198,'DATOS PEST12'!$F:$F,"R.E.AUTONOMOS (NO SETA)",'DATOS PEST12'!$C:$C,"&lt;&gt;"&amp;"UNION EUROPEA")</f>
        <v>0.68421052631578938</v>
      </c>
      <c r="X198" s="62">
        <f>SUMIFS('DATOS PEST12'!$E:$E,'DATOS PEST12'!$A:$A,INDICE!$C$13,'DATOS PEST12'!$D:$D,'6. RETA (No Seta) Prov-SECCION'!X$11,'DATOS PEST12'!$B:$B,'6. RETA (No Seta) Prov-SECCION'!$A198,'DATOS PEST12'!$F:$F,"R.E.AUTONOMOS (NO SETA)",'DATOS PEST12'!$C:$C,"&lt;&gt;"&amp;"UNION EUROPEA")</f>
        <v>0</v>
      </c>
      <c r="Y198" s="59">
        <f>SUMIFS('DATOS PEST12'!$E:$E,'DATOS PEST12'!$A:$A,INDICE!$C$13,'DATOS PEST12'!$D:$D,'6. RETA (No Seta) Prov-SECCION'!Y$11,'DATOS PEST12'!$B:$B,'6. RETA (No Seta) Prov-SECCION'!$A198,'DATOS PEST12'!$F:$F,"R.E.AUTONOMOS (NO SETA)",'DATOS PEST12'!$C:$C,"&lt;&gt;"&amp;"UNION EUROPEA")</f>
        <v>0</v>
      </c>
    </row>
    <row r="199" spans="1:25" ht="15.6" x14ac:dyDescent="0.3">
      <c r="A199" s="8">
        <v>37</v>
      </c>
      <c r="B199" s="9" t="s">
        <v>21</v>
      </c>
      <c r="C199" s="59">
        <f t="shared" si="69"/>
        <v>740.21052631578937</v>
      </c>
      <c r="D199" s="60">
        <f>SUMIFS('DATOS PEST12'!$E:$E,'DATOS PEST12'!$A:$A,INDICE!$C$13,'DATOS PEST12'!$D:$D,'6. RETA (No Seta) Prov-SECCION'!D$11,'DATOS PEST12'!$B:$B,'6. RETA (No Seta) Prov-SECCION'!$A199,'DATOS PEST12'!$F:$F,"R.E.AUTONOMOS (NO SETA)",'DATOS PEST12'!$C:$C,"NO UNION")+SUMIFS('DATOS PEST12'!$E:$E,'DATOS PEST12'!$A:$A,INDICE!$C$13,'DATOS PEST12'!$D:$D,'6. RETA (No Seta) Prov-SECCION'!D$11,'DATOS PEST12'!$B:$B,'6. RETA (No Seta) Prov-SECCION'!$A199,'DATOS PEST12'!$F:$F,"R.E.AUTONOMOS (NO SETA)",'DATOS PEST12'!$C:$C,"NO CONSTA")</f>
        <v>11.000000000000005</v>
      </c>
      <c r="E199" s="62">
        <f>SUMIFS('DATOS PEST12'!$E:$E,'DATOS PEST12'!$A:$A,INDICE!$C$13,'DATOS PEST12'!$D:$D,'6. RETA (No Seta) Prov-SECCION'!E$11,'DATOS PEST12'!$B:$B,'6. RETA (No Seta) Prov-SECCION'!$A199,'DATOS PEST12'!$F:$F,"R.E.AUTONOMOS (NO SETA)",'DATOS PEST12'!$C:$C,"NO UNION")+SUMIFS('DATOS PEST12'!$E:$E,'DATOS PEST12'!$A:$A,INDICE!$C$13,'DATOS PEST12'!$D:$D,'6. RETA (No Seta) Prov-SECCION'!E$11,'DATOS PEST12'!$B:$B,'6. RETA (No Seta) Prov-SECCION'!$A199,'DATOS PEST12'!$F:$F,"R.E.AUTONOMOS (NO SETA)",'DATOS PEST12'!$C:$C,"NO CONSTA")</f>
        <v>0.99999999999999956</v>
      </c>
      <c r="F199" s="62">
        <f>SUMIFS('DATOS PEST12'!$E:$E,'DATOS PEST12'!$A:$A,INDICE!$C$13,'DATOS PEST12'!$D:$D,'6. RETA (No Seta) Prov-SECCION'!F$11,'DATOS PEST12'!$B:$B,'6. RETA (No Seta) Prov-SECCION'!$A199,'DATOS PEST12'!$F:$F,"R.E.AUTONOMOS (NO SETA)",'DATOS PEST12'!$C:$C,"NO UNION")+SUMIFS('DATOS PEST12'!$E:$E,'DATOS PEST12'!$A:$A,INDICE!$C$13,'DATOS PEST12'!$D:$D,'6. RETA (No Seta) Prov-SECCION'!F$11,'DATOS PEST12'!$B:$B,'6. RETA (No Seta) Prov-SECCION'!$A199,'DATOS PEST12'!$F:$F,"R.E.AUTONOMOS (NO SETA)",'DATOS PEST12'!$C:$C,"NO CONSTA")</f>
        <v>15.999999999999993</v>
      </c>
      <c r="G199" s="62">
        <f>SUMIFS('DATOS PEST12'!$E:$E,'DATOS PEST12'!$A:$A,INDICE!$C$13,'DATOS PEST12'!$D:$D,'6. RETA (No Seta) Prov-SECCION'!G$11,'DATOS PEST12'!$B:$B,'6. RETA (No Seta) Prov-SECCION'!$A199,'DATOS PEST12'!$F:$F,"R.E.AUTONOMOS (NO SETA)",'DATOS PEST12'!$C:$C,"&lt;&gt;"&amp;"UNION EUROPEA")</f>
        <v>0</v>
      </c>
      <c r="H199" s="62">
        <f>SUMIFS('DATOS PEST12'!$E:$E,'DATOS PEST12'!$A:$A,INDICE!$C$13,'DATOS PEST12'!$D:$D,'6. RETA (No Seta) Prov-SECCION'!H$11,'DATOS PEST12'!$B:$B,'6. RETA (No Seta) Prov-SECCION'!$A199,'DATOS PEST12'!$F:$F,"R.E.AUTONOMOS (NO SETA)",'DATOS PEST12'!$C:$C,"&lt;&gt;"&amp;"UNION EUROPEA")</f>
        <v>0</v>
      </c>
      <c r="I199" s="62">
        <f>SUMIFS('DATOS PEST12'!$E:$E,'DATOS PEST12'!$A:$A,INDICE!$C$13,'DATOS PEST12'!$D:$D,'6. RETA (No Seta) Prov-SECCION'!I$11,'DATOS PEST12'!$B:$B,'6. RETA (No Seta) Prov-SECCION'!$A199,'DATOS PEST12'!$F:$F,"R.E.AUTONOMOS (NO SETA)",'DATOS PEST12'!$C:$C,"&lt;&gt;"&amp;"UNION EUROPEA")</f>
        <v>38.789473684210535</v>
      </c>
      <c r="J199" s="62">
        <f>SUMIFS('DATOS PEST12'!$E:$E,'DATOS PEST12'!$A:$A,INDICE!$C$13,'DATOS PEST12'!$D:$D,'6. RETA (No Seta) Prov-SECCION'!J$11,'DATOS PEST12'!$B:$B,'6. RETA (No Seta) Prov-SECCION'!$A199,'DATOS PEST12'!$F:$F,"R.E.AUTONOMOS (NO SETA)",'DATOS PEST12'!$C:$C,"&lt;&gt;"&amp;"UNION EUROPEA")</f>
        <v>221.84210526315783</v>
      </c>
      <c r="K199" s="62">
        <f>SUMIFS('DATOS PEST12'!$E:$E,'DATOS PEST12'!$A:$A,INDICE!$C$13,'DATOS PEST12'!$D:$D,'6. RETA (No Seta) Prov-SECCION'!K$11,'DATOS PEST12'!$B:$B,'6. RETA (No Seta) Prov-SECCION'!$A199,'DATOS PEST12'!$F:$F,"R.E.AUTONOMOS (NO SETA)",'DATOS PEST12'!$C:$C,"&lt;&gt;"&amp;"UNION EUROPEA")</f>
        <v>82.052631578947356</v>
      </c>
      <c r="L199" s="62">
        <f>SUMIFS('DATOS PEST12'!$E:$E,'DATOS PEST12'!$A:$A,INDICE!$C$13,'DATOS PEST12'!$D:$D,'6. RETA (No Seta) Prov-SECCION'!L$11,'DATOS PEST12'!$B:$B,'6. RETA (No Seta) Prov-SECCION'!$A199,'DATOS PEST12'!$F:$F,"R.E.AUTONOMOS (NO SETA)",'DATOS PEST12'!$C:$C,"&lt;&gt;"&amp;"UNION EUROPEA")</f>
        <v>128.99999999999994</v>
      </c>
      <c r="M199" s="62">
        <f>SUMIFS('DATOS PEST12'!$E:$E,'DATOS PEST12'!$A:$A,INDICE!$C$13,'DATOS PEST12'!$D:$D,'6. RETA (No Seta) Prov-SECCION'!M$11,'DATOS PEST12'!$B:$B,'6. RETA (No Seta) Prov-SECCION'!$A199,'DATOS PEST12'!$F:$F,"R.E.AUTONOMOS (NO SETA)",'DATOS PEST12'!$C:$C,"&lt;&gt;"&amp;"UNION EUROPEA")</f>
        <v>12.789473684210526</v>
      </c>
      <c r="N199" s="62">
        <f>SUMIFS('DATOS PEST12'!$E:$E,'DATOS PEST12'!$A:$A,INDICE!$C$13,'DATOS PEST12'!$D:$D,'6. RETA (No Seta) Prov-SECCION'!N$11,'DATOS PEST12'!$B:$B,'6. RETA (No Seta) Prov-SECCION'!$A199,'DATOS PEST12'!$F:$F,"R.E.AUTONOMOS (NO SETA)",'DATOS PEST12'!$C:$C,"&lt;&gt;"&amp;"UNION EUROPEA")</f>
        <v>5.4210526315789487</v>
      </c>
      <c r="O199" s="62">
        <f>SUMIFS('DATOS PEST12'!$E:$E,'DATOS PEST12'!$A:$A,INDICE!$C$13,'DATOS PEST12'!$D:$D,'6. RETA (No Seta) Prov-SECCION'!O$11,'DATOS PEST12'!$B:$B,'6. RETA (No Seta) Prov-SECCION'!$A199,'DATOS PEST12'!$F:$F,"R.E.AUTONOMOS (NO SETA)",'DATOS PEST12'!$C:$C,"&lt;&gt;"&amp;"UNION EUROPEA")</f>
        <v>1.9999999999999991</v>
      </c>
      <c r="P199" s="62">
        <f>SUMIFS('DATOS PEST12'!$E:$E,'DATOS PEST12'!$A:$A,INDICE!$C$13,'DATOS PEST12'!$D:$D,'6. RETA (No Seta) Prov-SECCION'!P$11,'DATOS PEST12'!$B:$B,'6. RETA (No Seta) Prov-SECCION'!$A199,'DATOS PEST12'!$F:$F,"R.E.AUTONOMOS (NO SETA)",'DATOS PEST12'!$C:$C,"&lt;&gt;"&amp;"UNION EUROPEA")</f>
        <v>27.999999999999989</v>
      </c>
      <c r="Q199" s="62">
        <f>SUMIFS('DATOS PEST12'!$E:$E,'DATOS PEST12'!$A:$A,INDICE!$C$13,'DATOS PEST12'!$D:$D,'6. RETA (No Seta) Prov-SECCION'!Q$11,'DATOS PEST12'!$B:$B,'6. RETA (No Seta) Prov-SECCION'!$A199,'DATOS PEST12'!$F:$F,"R.E.AUTONOMOS (NO SETA)",'DATOS PEST12'!$C:$C,"&lt;&gt;"&amp;"UNION EUROPEA")</f>
        <v>25.89473684210526</v>
      </c>
      <c r="R199" s="62">
        <f>SUMIFS('DATOS PEST12'!$E:$E,'DATOS PEST12'!$A:$A,INDICE!$C$13,'DATOS PEST12'!$D:$D,'6. RETA (No Seta) Prov-SECCION'!R$11,'DATOS PEST12'!$B:$B,'6. RETA (No Seta) Prov-SECCION'!$A199,'DATOS PEST12'!$F:$F,"R.E.AUTONOMOS (NO SETA)",'DATOS PEST12'!$C:$C,"&lt;&gt;"&amp;"UNION EUROPEA")</f>
        <v>0</v>
      </c>
      <c r="S199" s="62">
        <f>SUMIFS('DATOS PEST12'!$E:$E,'DATOS PEST12'!$A:$A,INDICE!$C$13,'DATOS PEST12'!$D:$D,'6. RETA (No Seta) Prov-SECCION'!S$11,'DATOS PEST12'!$B:$B,'6. RETA (No Seta) Prov-SECCION'!$A199,'DATOS PEST12'!$F:$F,"R.E.AUTONOMOS (NO SETA)",'DATOS PEST12'!$C:$C,"&lt;&gt;"&amp;"UNION EUROPEA")</f>
        <v>56.052631578947356</v>
      </c>
      <c r="T199" s="62">
        <f>SUMIFS('DATOS PEST12'!$E:$E,'DATOS PEST12'!$A:$A,INDICE!$C$13,'DATOS PEST12'!$D:$D,'6. RETA (No Seta) Prov-SECCION'!T$11,'DATOS PEST12'!$B:$B,'6. RETA (No Seta) Prov-SECCION'!$A199,'DATOS PEST12'!$F:$F,"R.E.AUTONOMOS (NO SETA)",'DATOS PEST12'!$C:$C,"&lt;&gt;"&amp;"UNION EUROPEA")</f>
        <v>8.4736842105263115</v>
      </c>
      <c r="U199" s="62">
        <f>SUMIFS('DATOS PEST12'!$E:$E,'DATOS PEST12'!$A:$A,INDICE!$C$13,'DATOS PEST12'!$D:$D,'6. RETA (No Seta) Prov-SECCION'!U$11,'DATOS PEST12'!$B:$B,'6. RETA (No Seta) Prov-SECCION'!$A199,'DATOS PEST12'!$F:$F,"R.E.AUTONOMOS (NO SETA)",'DATOS PEST12'!$C:$C,"&lt;&gt;"&amp;"UNION EUROPEA")</f>
        <v>11.368421052631582</v>
      </c>
      <c r="V199" s="62">
        <f>SUMIFS('DATOS PEST12'!$E:$E,'DATOS PEST12'!$A:$A,INDICE!$C$13,'DATOS PEST12'!$D:$D,'6. RETA (No Seta) Prov-SECCION'!V$11,'DATOS PEST12'!$B:$B,'6. RETA (No Seta) Prov-SECCION'!$A199,'DATOS PEST12'!$F:$F,"R.E.AUTONOMOS (NO SETA)",'DATOS PEST12'!$C:$C,"&lt;&gt;"&amp;"UNION EUROPEA")</f>
        <v>89.526315789473671</v>
      </c>
      <c r="W199" s="62">
        <f>SUMIFS('DATOS PEST12'!$E:$E,'DATOS PEST12'!$A:$A,INDICE!$C$13,'DATOS PEST12'!$D:$D,'6. RETA (No Seta) Prov-SECCION'!W$11,'DATOS PEST12'!$B:$B,'6. RETA (No Seta) Prov-SECCION'!$A199,'DATOS PEST12'!$F:$F,"R.E.AUTONOMOS (NO SETA)",'DATOS PEST12'!$C:$C,"&lt;&gt;"&amp;"UNION EUROPEA")</f>
        <v>0</v>
      </c>
      <c r="X199" s="62">
        <f>SUMIFS('DATOS PEST12'!$E:$E,'DATOS PEST12'!$A:$A,INDICE!$C$13,'DATOS PEST12'!$D:$D,'6. RETA (No Seta) Prov-SECCION'!X$11,'DATOS PEST12'!$B:$B,'6. RETA (No Seta) Prov-SECCION'!$A199,'DATOS PEST12'!$F:$F,"R.E.AUTONOMOS (NO SETA)",'DATOS PEST12'!$C:$C,"&lt;&gt;"&amp;"UNION EUROPEA")</f>
        <v>0.99999999999999956</v>
      </c>
      <c r="Y199" s="59">
        <f>SUMIFS('DATOS PEST12'!$E:$E,'DATOS PEST12'!$A:$A,INDICE!$C$13,'DATOS PEST12'!$D:$D,'6. RETA (No Seta) Prov-SECCION'!Y$11,'DATOS PEST12'!$B:$B,'6. RETA (No Seta) Prov-SECCION'!$A199,'DATOS PEST12'!$F:$F,"R.E.AUTONOMOS (NO SETA)",'DATOS PEST12'!$C:$C,"&lt;&gt;"&amp;"UNION EUROPEA")</f>
        <v>0</v>
      </c>
    </row>
    <row r="200" spans="1:25" ht="15.6" x14ac:dyDescent="0.3">
      <c r="A200" s="8">
        <v>40</v>
      </c>
      <c r="B200" s="9" t="s">
        <v>23</v>
      </c>
      <c r="C200" s="59">
        <f t="shared" si="69"/>
        <v>461.21052631578948</v>
      </c>
      <c r="D200" s="60">
        <f>SUMIFS('DATOS PEST12'!$E:$E,'DATOS PEST12'!$A:$A,INDICE!$C$13,'DATOS PEST12'!$D:$D,'6. RETA (No Seta) Prov-SECCION'!D$11,'DATOS PEST12'!$B:$B,'6. RETA (No Seta) Prov-SECCION'!$A200,'DATOS PEST12'!$F:$F,"R.E.AUTONOMOS (NO SETA)",'DATOS PEST12'!$C:$C,"NO UNION")+SUMIFS('DATOS PEST12'!$E:$E,'DATOS PEST12'!$A:$A,INDICE!$C$13,'DATOS PEST12'!$D:$D,'6. RETA (No Seta) Prov-SECCION'!D$11,'DATOS PEST12'!$B:$B,'6. RETA (No Seta) Prov-SECCION'!$A200,'DATOS PEST12'!$F:$F,"R.E.AUTONOMOS (NO SETA)",'DATOS PEST12'!$C:$C,"NO CONSTA")</f>
        <v>17</v>
      </c>
      <c r="E200" s="62">
        <f>SUMIFS('DATOS PEST12'!$E:$E,'DATOS PEST12'!$A:$A,INDICE!$C$13,'DATOS PEST12'!$D:$D,'6. RETA (No Seta) Prov-SECCION'!E$11,'DATOS PEST12'!$B:$B,'6. RETA (No Seta) Prov-SECCION'!$A200,'DATOS PEST12'!$F:$F,"R.E.AUTONOMOS (NO SETA)",'DATOS PEST12'!$C:$C,"NO UNION")+SUMIFS('DATOS PEST12'!$E:$E,'DATOS PEST12'!$A:$A,INDICE!$C$13,'DATOS PEST12'!$D:$D,'6. RETA (No Seta) Prov-SECCION'!E$11,'DATOS PEST12'!$B:$B,'6. RETA (No Seta) Prov-SECCION'!$A200,'DATOS PEST12'!$F:$F,"R.E.AUTONOMOS (NO SETA)",'DATOS PEST12'!$C:$C,"NO CONSTA")</f>
        <v>0</v>
      </c>
      <c r="F200" s="62">
        <f>SUMIFS('DATOS PEST12'!$E:$E,'DATOS PEST12'!$A:$A,INDICE!$C$13,'DATOS PEST12'!$D:$D,'6. RETA (No Seta) Prov-SECCION'!F$11,'DATOS PEST12'!$B:$B,'6. RETA (No Seta) Prov-SECCION'!$A200,'DATOS PEST12'!$F:$F,"R.E.AUTONOMOS (NO SETA)",'DATOS PEST12'!$C:$C,"NO UNION")+SUMIFS('DATOS PEST12'!$E:$E,'DATOS PEST12'!$A:$A,INDICE!$C$13,'DATOS PEST12'!$D:$D,'6. RETA (No Seta) Prov-SECCION'!F$11,'DATOS PEST12'!$B:$B,'6. RETA (No Seta) Prov-SECCION'!$A200,'DATOS PEST12'!$F:$F,"R.E.AUTONOMOS (NO SETA)",'DATOS PEST12'!$C:$C,"NO CONSTA")</f>
        <v>7.9999999999999964</v>
      </c>
      <c r="G200" s="62">
        <f>SUMIFS('DATOS PEST12'!$E:$E,'DATOS PEST12'!$A:$A,INDICE!$C$13,'DATOS PEST12'!$D:$D,'6. RETA (No Seta) Prov-SECCION'!G$11,'DATOS PEST12'!$B:$B,'6. RETA (No Seta) Prov-SECCION'!$A200,'DATOS PEST12'!$F:$F,"R.E.AUTONOMOS (NO SETA)",'DATOS PEST12'!$C:$C,"&lt;&gt;"&amp;"UNION EUROPEA")</f>
        <v>0</v>
      </c>
      <c r="H200" s="62">
        <f>SUMIFS('DATOS PEST12'!$E:$E,'DATOS PEST12'!$A:$A,INDICE!$C$13,'DATOS PEST12'!$D:$D,'6. RETA (No Seta) Prov-SECCION'!H$11,'DATOS PEST12'!$B:$B,'6. RETA (No Seta) Prov-SECCION'!$A200,'DATOS PEST12'!$F:$F,"R.E.AUTONOMOS (NO SETA)",'DATOS PEST12'!$C:$C,"&lt;&gt;"&amp;"UNION EUROPEA")</f>
        <v>0</v>
      </c>
      <c r="I200" s="62">
        <f>SUMIFS('DATOS PEST12'!$E:$E,'DATOS PEST12'!$A:$A,INDICE!$C$13,'DATOS PEST12'!$D:$D,'6. RETA (No Seta) Prov-SECCION'!I$11,'DATOS PEST12'!$B:$B,'6. RETA (No Seta) Prov-SECCION'!$A200,'DATOS PEST12'!$F:$F,"R.E.AUTONOMOS (NO SETA)",'DATOS PEST12'!$C:$C,"&lt;&gt;"&amp;"UNION EUROPEA")</f>
        <v>83.526315789473671</v>
      </c>
      <c r="J200" s="62">
        <f>SUMIFS('DATOS PEST12'!$E:$E,'DATOS PEST12'!$A:$A,INDICE!$C$13,'DATOS PEST12'!$D:$D,'6. RETA (No Seta) Prov-SECCION'!J$11,'DATOS PEST12'!$B:$B,'6. RETA (No Seta) Prov-SECCION'!$A200,'DATOS PEST12'!$F:$F,"R.E.AUTONOMOS (NO SETA)",'DATOS PEST12'!$C:$C,"&lt;&gt;"&amp;"UNION EUROPEA")</f>
        <v>142.00000000000003</v>
      </c>
      <c r="K200" s="62">
        <f>SUMIFS('DATOS PEST12'!$E:$E,'DATOS PEST12'!$A:$A,INDICE!$C$13,'DATOS PEST12'!$D:$D,'6. RETA (No Seta) Prov-SECCION'!K$11,'DATOS PEST12'!$B:$B,'6. RETA (No Seta) Prov-SECCION'!$A200,'DATOS PEST12'!$F:$F,"R.E.AUTONOMOS (NO SETA)",'DATOS PEST12'!$C:$C,"&lt;&gt;"&amp;"UNION EUROPEA")</f>
        <v>24.210526315789473</v>
      </c>
      <c r="L200" s="62">
        <f>SUMIFS('DATOS PEST12'!$E:$E,'DATOS PEST12'!$A:$A,INDICE!$C$13,'DATOS PEST12'!$D:$D,'6. RETA (No Seta) Prov-SECCION'!L$11,'DATOS PEST12'!$B:$B,'6. RETA (No Seta) Prov-SECCION'!$A200,'DATOS PEST12'!$F:$F,"R.E.AUTONOMOS (NO SETA)",'DATOS PEST12'!$C:$C,"&lt;&gt;"&amp;"UNION EUROPEA")</f>
        <v>71.31578947368422</v>
      </c>
      <c r="M200" s="62">
        <f>SUMIFS('DATOS PEST12'!$E:$E,'DATOS PEST12'!$A:$A,INDICE!$C$13,'DATOS PEST12'!$D:$D,'6. RETA (No Seta) Prov-SECCION'!M$11,'DATOS PEST12'!$B:$B,'6. RETA (No Seta) Prov-SECCION'!$A200,'DATOS PEST12'!$F:$F,"R.E.AUTONOMOS (NO SETA)",'DATOS PEST12'!$C:$C,"&lt;&gt;"&amp;"UNION EUROPEA")</f>
        <v>5.0000000000000009</v>
      </c>
      <c r="N200" s="62">
        <f>SUMIFS('DATOS PEST12'!$E:$E,'DATOS PEST12'!$A:$A,INDICE!$C$13,'DATOS PEST12'!$D:$D,'6. RETA (No Seta) Prov-SECCION'!N$11,'DATOS PEST12'!$B:$B,'6. RETA (No Seta) Prov-SECCION'!$A200,'DATOS PEST12'!$F:$F,"R.E.AUTONOMOS (NO SETA)",'DATOS PEST12'!$C:$C,"&lt;&gt;"&amp;"UNION EUROPEA")</f>
        <v>1.8947368421052624</v>
      </c>
      <c r="O200" s="62">
        <f>SUMIFS('DATOS PEST12'!$E:$E,'DATOS PEST12'!$A:$A,INDICE!$C$13,'DATOS PEST12'!$D:$D,'6. RETA (No Seta) Prov-SECCION'!O$11,'DATOS PEST12'!$B:$B,'6. RETA (No Seta) Prov-SECCION'!$A200,'DATOS PEST12'!$F:$F,"R.E.AUTONOMOS (NO SETA)",'DATOS PEST12'!$C:$C,"&lt;&gt;"&amp;"UNION EUROPEA")</f>
        <v>1.9999999999999991</v>
      </c>
      <c r="P200" s="62">
        <f>SUMIFS('DATOS PEST12'!$E:$E,'DATOS PEST12'!$A:$A,INDICE!$C$13,'DATOS PEST12'!$D:$D,'6. RETA (No Seta) Prov-SECCION'!P$11,'DATOS PEST12'!$B:$B,'6. RETA (No Seta) Prov-SECCION'!$A200,'DATOS PEST12'!$F:$F,"R.E.AUTONOMOS (NO SETA)",'DATOS PEST12'!$C:$C,"&lt;&gt;"&amp;"UNION EUROPEA")</f>
        <v>13</v>
      </c>
      <c r="Q200" s="62">
        <f>SUMIFS('DATOS PEST12'!$E:$E,'DATOS PEST12'!$A:$A,INDICE!$C$13,'DATOS PEST12'!$D:$D,'6. RETA (No Seta) Prov-SECCION'!Q$11,'DATOS PEST12'!$B:$B,'6. RETA (No Seta) Prov-SECCION'!$A200,'DATOS PEST12'!$F:$F,"R.E.AUTONOMOS (NO SETA)",'DATOS PEST12'!$C:$C,"&lt;&gt;"&amp;"UNION EUROPEA")</f>
        <v>7.9999999999999964</v>
      </c>
      <c r="R200" s="62">
        <f>SUMIFS('DATOS PEST12'!$E:$E,'DATOS PEST12'!$A:$A,INDICE!$C$13,'DATOS PEST12'!$D:$D,'6. RETA (No Seta) Prov-SECCION'!R$11,'DATOS PEST12'!$B:$B,'6. RETA (No Seta) Prov-SECCION'!$A200,'DATOS PEST12'!$F:$F,"R.E.AUTONOMOS (NO SETA)",'DATOS PEST12'!$C:$C,"&lt;&gt;"&amp;"UNION EUROPEA")</f>
        <v>0</v>
      </c>
      <c r="S200" s="62">
        <f>SUMIFS('DATOS PEST12'!$E:$E,'DATOS PEST12'!$A:$A,INDICE!$C$13,'DATOS PEST12'!$D:$D,'6. RETA (No Seta) Prov-SECCION'!S$11,'DATOS PEST12'!$B:$B,'6. RETA (No Seta) Prov-SECCION'!$A200,'DATOS PEST12'!$F:$F,"R.E.AUTONOMOS (NO SETA)",'DATOS PEST12'!$C:$C,"&lt;&gt;"&amp;"UNION EUROPEA")</f>
        <v>12.000000000000002</v>
      </c>
      <c r="T200" s="62">
        <f>SUMIFS('DATOS PEST12'!$E:$E,'DATOS PEST12'!$A:$A,INDICE!$C$13,'DATOS PEST12'!$D:$D,'6. RETA (No Seta) Prov-SECCION'!T$11,'DATOS PEST12'!$B:$B,'6. RETA (No Seta) Prov-SECCION'!$A200,'DATOS PEST12'!$F:$F,"R.E.AUTONOMOS (NO SETA)",'DATOS PEST12'!$C:$C,"&lt;&gt;"&amp;"UNION EUROPEA")</f>
        <v>9</v>
      </c>
      <c r="U200" s="62">
        <f>SUMIFS('DATOS PEST12'!$E:$E,'DATOS PEST12'!$A:$A,INDICE!$C$13,'DATOS PEST12'!$D:$D,'6. RETA (No Seta) Prov-SECCION'!U$11,'DATOS PEST12'!$B:$B,'6. RETA (No Seta) Prov-SECCION'!$A200,'DATOS PEST12'!$F:$F,"R.E.AUTONOMOS (NO SETA)",'DATOS PEST12'!$C:$C,"&lt;&gt;"&amp;"UNION EUROPEA")</f>
        <v>7.8421052631578902</v>
      </c>
      <c r="V200" s="62">
        <f>SUMIFS('DATOS PEST12'!$E:$E,'DATOS PEST12'!$A:$A,INDICE!$C$13,'DATOS PEST12'!$D:$D,'6. RETA (No Seta) Prov-SECCION'!V$11,'DATOS PEST12'!$B:$B,'6. RETA (No Seta) Prov-SECCION'!$A200,'DATOS PEST12'!$F:$F,"R.E.AUTONOMOS (NO SETA)",'DATOS PEST12'!$C:$C,"&lt;&gt;"&amp;"UNION EUROPEA")</f>
        <v>56.421052631578938</v>
      </c>
      <c r="W200" s="62">
        <f>SUMIFS('DATOS PEST12'!$E:$E,'DATOS PEST12'!$A:$A,INDICE!$C$13,'DATOS PEST12'!$D:$D,'6. RETA (No Seta) Prov-SECCION'!W$11,'DATOS PEST12'!$B:$B,'6. RETA (No Seta) Prov-SECCION'!$A200,'DATOS PEST12'!$F:$F,"R.E.AUTONOMOS (NO SETA)",'DATOS PEST12'!$C:$C,"&lt;&gt;"&amp;"UNION EUROPEA")</f>
        <v>0</v>
      </c>
      <c r="X200" s="62">
        <f>SUMIFS('DATOS PEST12'!$E:$E,'DATOS PEST12'!$A:$A,INDICE!$C$13,'DATOS PEST12'!$D:$D,'6. RETA (No Seta) Prov-SECCION'!X$11,'DATOS PEST12'!$B:$B,'6. RETA (No Seta) Prov-SECCION'!$A200,'DATOS PEST12'!$F:$F,"R.E.AUTONOMOS (NO SETA)",'DATOS PEST12'!$C:$C,"&lt;&gt;"&amp;"UNION EUROPEA")</f>
        <v>0</v>
      </c>
      <c r="Y200" s="59">
        <f>SUMIFS('DATOS PEST12'!$E:$E,'DATOS PEST12'!$A:$A,INDICE!$C$13,'DATOS PEST12'!$D:$D,'6. RETA (No Seta) Prov-SECCION'!Y$11,'DATOS PEST12'!$B:$B,'6. RETA (No Seta) Prov-SECCION'!$A200,'DATOS PEST12'!$F:$F,"R.E.AUTONOMOS (NO SETA)",'DATOS PEST12'!$C:$C,"&lt;&gt;"&amp;"UNION EUROPEA")</f>
        <v>0</v>
      </c>
    </row>
    <row r="201" spans="1:25" ht="15.6" x14ac:dyDescent="0.3">
      <c r="A201" s="8">
        <v>42</v>
      </c>
      <c r="B201" s="9" t="s">
        <v>34</v>
      </c>
      <c r="C201" s="59">
        <f t="shared" si="69"/>
        <v>243.73684210526315</v>
      </c>
      <c r="D201" s="60">
        <f>SUMIFS('DATOS PEST12'!$E:$E,'DATOS PEST12'!$A:$A,INDICE!$C$13,'DATOS PEST12'!$D:$D,'6. RETA (No Seta) Prov-SECCION'!D$11,'DATOS PEST12'!$B:$B,'6. RETA (No Seta) Prov-SECCION'!$A201,'DATOS PEST12'!$F:$F,"R.E.AUTONOMOS (NO SETA)",'DATOS PEST12'!$C:$C,"NO UNION")+SUMIFS('DATOS PEST12'!$E:$E,'DATOS PEST12'!$A:$A,INDICE!$C$13,'DATOS PEST12'!$D:$D,'6. RETA (No Seta) Prov-SECCION'!D$11,'DATOS PEST12'!$B:$B,'6. RETA (No Seta) Prov-SECCION'!$A201,'DATOS PEST12'!$F:$F,"R.E.AUTONOMOS (NO SETA)",'DATOS PEST12'!$C:$C,"NO CONSTA")</f>
        <v>11.789473684210529</v>
      </c>
      <c r="E201" s="62">
        <f>SUMIFS('DATOS PEST12'!$E:$E,'DATOS PEST12'!$A:$A,INDICE!$C$13,'DATOS PEST12'!$D:$D,'6. RETA (No Seta) Prov-SECCION'!E$11,'DATOS PEST12'!$B:$B,'6. RETA (No Seta) Prov-SECCION'!$A201,'DATOS PEST12'!$F:$F,"R.E.AUTONOMOS (NO SETA)",'DATOS PEST12'!$C:$C,"NO UNION")+SUMIFS('DATOS PEST12'!$E:$E,'DATOS PEST12'!$A:$A,INDICE!$C$13,'DATOS PEST12'!$D:$D,'6. RETA (No Seta) Prov-SECCION'!E$11,'DATOS PEST12'!$B:$B,'6. RETA (No Seta) Prov-SECCION'!$A201,'DATOS PEST12'!$F:$F,"R.E.AUTONOMOS (NO SETA)",'DATOS PEST12'!$C:$C,"NO CONSTA")</f>
        <v>0.99999999999999956</v>
      </c>
      <c r="F201" s="62">
        <f>SUMIFS('DATOS PEST12'!$E:$E,'DATOS PEST12'!$A:$A,INDICE!$C$13,'DATOS PEST12'!$D:$D,'6. RETA (No Seta) Prov-SECCION'!F$11,'DATOS PEST12'!$B:$B,'6. RETA (No Seta) Prov-SECCION'!$A201,'DATOS PEST12'!$F:$F,"R.E.AUTONOMOS (NO SETA)",'DATOS PEST12'!$C:$C,"NO UNION")+SUMIFS('DATOS PEST12'!$E:$E,'DATOS PEST12'!$A:$A,INDICE!$C$13,'DATOS PEST12'!$D:$D,'6. RETA (No Seta) Prov-SECCION'!F$11,'DATOS PEST12'!$B:$B,'6. RETA (No Seta) Prov-SECCION'!$A201,'DATOS PEST12'!$F:$F,"R.E.AUTONOMOS (NO SETA)",'DATOS PEST12'!$C:$C,"NO CONSTA")</f>
        <v>7.9999999999999964</v>
      </c>
      <c r="G201" s="62">
        <f>SUMIFS('DATOS PEST12'!$E:$E,'DATOS PEST12'!$A:$A,INDICE!$C$13,'DATOS PEST12'!$D:$D,'6. RETA (No Seta) Prov-SECCION'!G$11,'DATOS PEST12'!$B:$B,'6. RETA (No Seta) Prov-SECCION'!$A201,'DATOS PEST12'!$F:$F,"R.E.AUTONOMOS (NO SETA)",'DATOS PEST12'!$C:$C,"&lt;&gt;"&amp;"UNION EUROPEA")</f>
        <v>0</v>
      </c>
      <c r="H201" s="62">
        <f>SUMIFS('DATOS PEST12'!$E:$E,'DATOS PEST12'!$A:$A,INDICE!$C$13,'DATOS PEST12'!$D:$D,'6. RETA (No Seta) Prov-SECCION'!H$11,'DATOS PEST12'!$B:$B,'6. RETA (No Seta) Prov-SECCION'!$A201,'DATOS PEST12'!$F:$F,"R.E.AUTONOMOS (NO SETA)",'DATOS PEST12'!$C:$C,"&lt;&gt;"&amp;"UNION EUROPEA")</f>
        <v>0</v>
      </c>
      <c r="I201" s="62">
        <f>SUMIFS('DATOS PEST12'!$E:$E,'DATOS PEST12'!$A:$A,INDICE!$C$13,'DATOS PEST12'!$D:$D,'6. RETA (No Seta) Prov-SECCION'!I$11,'DATOS PEST12'!$B:$B,'6. RETA (No Seta) Prov-SECCION'!$A201,'DATOS PEST12'!$F:$F,"R.E.AUTONOMOS (NO SETA)",'DATOS PEST12'!$C:$C,"&lt;&gt;"&amp;"UNION EUROPEA")</f>
        <v>35.999999999999986</v>
      </c>
      <c r="J201" s="62">
        <f>SUMIFS('DATOS PEST12'!$E:$E,'DATOS PEST12'!$A:$A,INDICE!$C$13,'DATOS PEST12'!$D:$D,'6. RETA (No Seta) Prov-SECCION'!J$11,'DATOS PEST12'!$B:$B,'6. RETA (No Seta) Prov-SECCION'!$A201,'DATOS PEST12'!$F:$F,"R.E.AUTONOMOS (NO SETA)",'DATOS PEST12'!$C:$C,"&lt;&gt;"&amp;"UNION EUROPEA")</f>
        <v>87.684210526315823</v>
      </c>
      <c r="K201" s="62">
        <f>SUMIFS('DATOS PEST12'!$E:$E,'DATOS PEST12'!$A:$A,INDICE!$C$13,'DATOS PEST12'!$D:$D,'6. RETA (No Seta) Prov-SECCION'!K$11,'DATOS PEST12'!$B:$B,'6. RETA (No Seta) Prov-SECCION'!$A201,'DATOS PEST12'!$F:$F,"R.E.AUTONOMOS (NO SETA)",'DATOS PEST12'!$C:$C,"&lt;&gt;"&amp;"UNION EUROPEA")</f>
        <v>12.368421052631581</v>
      </c>
      <c r="L201" s="62">
        <f>SUMIFS('DATOS PEST12'!$E:$E,'DATOS PEST12'!$A:$A,INDICE!$C$13,'DATOS PEST12'!$D:$D,'6. RETA (No Seta) Prov-SECCION'!L$11,'DATOS PEST12'!$B:$B,'6. RETA (No Seta) Prov-SECCION'!$A201,'DATOS PEST12'!$F:$F,"R.E.AUTONOMOS (NO SETA)",'DATOS PEST12'!$C:$C,"&lt;&gt;"&amp;"UNION EUROPEA")</f>
        <v>46.368421052631575</v>
      </c>
      <c r="M201" s="62">
        <f>SUMIFS('DATOS PEST12'!$E:$E,'DATOS PEST12'!$A:$A,INDICE!$C$13,'DATOS PEST12'!$D:$D,'6. RETA (No Seta) Prov-SECCION'!M$11,'DATOS PEST12'!$B:$B,'6. RETA (No Seta) Prov-SECCION'!$A201,'DATOS PEST12'!$F:$F,"R.E.AUTONOMOS (NO SETA)",'DATOS PEST12'!$C:$C,"&lt;&gt;"&amp;"UNION EUROPEA")</f>
        <v>3.0000000000000004</v>
      </c>
      <c r="N201" s="62">
        <f>SUMIFS('DATOS PEST12'!$E:$E,'DATOS PEST12'!$A:$A,INDICE!$C$13,'DATOS PEST12'!$D:$D,'6. RETA (No Seta) Prov-SECCION'!N$11,'DATOS PEST12'!$B:$B,'6. RETA (No Seta) Prov-SECCION'!$A201,'DATOS PEST12'!$F:$F,"R.E.AUTONOMOS (NO SETA)",'DATOS PEST12'!$C:$C,"&lt;&gt;"&amp;"UNION EUROPEA")</f>
        <v>0.99999999999999956</v>
      </c>
      <c r="O201" s="62">
        <f>SUMIFS('DATOS PEST12'!$E:$E,'DATOS PEST12'!$A:$A,INDICE!$C$13,'DATOS PEST12'!$D:$D,'6. RETA (No Seta) Prov-SECCION'!O$11,'DATOS PEST12'!$B:$B,'6. RETA (No Seta) Prov-SECCION'!$A201,'DATOS PEST12'!$F:$F,"R.E.AUTONOMOS (NO SETA)",'DATOS PEST12'!$C:$C,"&lt;&gt;"&amp;"UNION EUROPEA")</f>
        <v>0</v>
      </c>
      <c r="P201" s="62">
        <f>SUMIFS('DATOS PEST12'!$E:$E,'DATOS PEST12'!$A:$A,INDICE!$C$13,'DATOS PEST12'!$D:$D,'6. RETA (No Seta) Prov-SECCION'!P$11,'DATOS PEST12'!$B:$B,'6. RETA (No Seta) Prov-SECCION'!$A201,'DATOS PEST12'!$F:$F,"R.E.AUTONOMOS (NO SETA)",'DATOS PEST12'!$C:$C,"&lt;&gt;"&amp;"UNION EUROPEA")</f>
        <v>2.473684210526315</v>
      </c>
      <c r="Q201" s="62">
        <f>SUMIFS('DATOS PEST12'!$E:$E,'DATOS PEST12'!$A:$A,INDICE!$C$13,'DATOS PEST12'!$D:$D,'6. RETA (No Seta) Prov-SECCION'!Q$11,'DATOS PEST12'!$B:$B,'6. RETA (No Seta) Prov-SECCION'!$A201,'DATOS PEST12'!$F:$F,"R.E.AUTONOMOS (NO SETA)",'DATOS PEST12'!$C:$C,"&lt;&gt;"&amp;"UNION EUROPEA")</f>
        <v>8.2105263157894743</v>
      </c>
      <c r="R201" s="62">
        <f>SUMIFS('DATOS PEST12'!$E:$E,'DATOS PEST12'!$A:$A,INDICE!$C$13,'DATOS PEST12'!$D:$D,'6. RETA (No Seta) Prov-SECCION'!R$11,'DATOS PEST12'!$B:$B,'6. RETA (No Seta) Prov-SECCION'!$A201,'DATOS PEST12'!$F:$F,"R.E.AUTONOMOS (NO SETA)",'DATOS PEST12'!$C:$C,"&lt;&gt;"&amp;"UNION EUROPEA")</f>
        <v>0</v>
      </c>
      <c r="S201" s="62">
        <f>SUMIFS('DATOS PEST12'!$E:$E,'DATOS PEST12'!$A:$A,INDICE!$C$13,'DATOS PEST12'!$D:$D,'6. RETA (No Seta) Prov-SECCION'!S$11,'DATOS PEST12'!$B:$B,'6. RETA (No Seta) Prov-SECCION'!$A201,'DATOS PEST12'!$F:$F,"R.E.AUTONOMOS (NO SETA)",'DATOS PEST12'!$C:$C,"&lt;&gt;"&amp;"UNION EUROPEA")</f>
        <v>3.9999999999999982</v>
      </c>
      <c r="T201" s="62">
        <f>SUMIFS('DATOS PEST12'!$E:$E,'DATOS PEST12'!$A:$A,INDICE!$C$13,'DATOS PEST12'!$D:$D,'6. RETA (No Seta) Prov-SECCION'!T$11,'DATOS PEST12'!$B:$B,'6. RETA (No Seta) Prov-SECCION'!$A201,'DATOS PEST12'!$F:$F,"R.E.AUTONOMOS (NO SETA)",'DATOS PEST12'!$C:$C,"&lt;&gt;"&amp;"UNION EUROPEA")</f>
        <v>1.5789473684210522</v>
      </c>
      <c r="U201" s="62">
        <f>SUMIFS('DATOS PEST12'!$E:$E,'DATOS PEST12'!$A:$A,INDICE!$C$13,'DATOS PEST12'!$D:$D,'6. RETA (No Seta) Prov-SECCION'!U$11,'DATOS PEST12'!$B:$B,'6. RETA (No Seta) Prov-SECCION'!$A201,'DATOS PEST12'!$F:$F,"R.E.AUTONOMOS (NO SETA)",'DATOS PEST12'!$C:$C,"&lt;&gt;"&amp;"UNION EUROPEA")</f>
        <v>1.9999999999999991</v>
      </c>
      <c r="V201" s="62">
        <f>SUMIFS('DATOS PEST12'!$E:$E,'DATOS PEST12'!$A:$A,INDICE!$C$13,'DATOS PEST12'!$D:$D,'6. RETA (No Seta) Prov-SECCION'!V$11,'DATOS PEST12'!$B:$B,'6. RETA (No Seta) Prov-SECCION'!$A201,'DATOS PEST12'!$F:$F,"R.E.AUTONOMOS (NO SETA)",'DATOS PEST12'!$C:$C,"&lt;&gt;"&amp;"UNION EUROPEA")</f>
        <v>18.263157894736842</v>
      </c>
      <c r="W201" s="62">
        <f>SUMIFS('DATOS PEST12'!$E:$E,'DATOS PEST12'!$A:$A,INDICE!$C$13,'DATOS PEST12'!$D:$D,'6. RETA (No Seta) Prov-SECCION'!W$11,'DATOS PEST12'!$B:$B,'6. RETA (No Seta) Prov-SECCION'!$A201,'DATOS PEST12'!$F:$F,"R.E.AUTONOMOS (NO SETA)",'DATOS PEST12'!$C:$C,"&lt;&gt;"&amp;"UNION EUROPEA")</f>
        <v>0</v>
      </c>
      <c r="X201" s="62">
        <f>SUMIFS('DATOS PEST12'!$E:$E,'DATOS PEST12'!$A:$A,INDICE!$C$13,'DATOS PEST12'!$D:$D,'6. RETA (No Seta) Prov-SECCION'!X$11,'DATOS PEST12'!$B:$B,'6. RETA (No Seta) Prov-SECCION'!$A201,'DATOS PEST12'!$F:$F,"R.E.AUTONOMOS (NO SETA)",'DATOS PEST12'!$C:$C,"&lt;&gt;"&amp;"UNION EUROPEA")</f>
        <v>0</v>
      </c>
      <c r="Y201" s="59">
        <f>SUMIFS('DATOS PEST12'!$E:$E,'DATOS PEST12'!$A:$A,INDICE!$C$13,'DATOS PEST12'!$D:$D,'6. RETA (No Seta) Prov-SECCION'!Y$11,'DATOS PEST12'!$B:$B,'6. RETA (No Seta) Prov-SECCION'!$A201,'DATOS PEST12'!$F:$F,"R.E.AUTONOMOS (NO SETA)",'DATOS PEST12'!$C:$C,"&lt;&gt;"&amp;"UNION EUROPEA")</f>
        <v>0</v>
      </c>
    </row>
    <row r="202" spans="1:25" ht="15.6" x14ac:dyDescent="0.3">
      <c r="A202" s="8">
        <v>47</v>
      </c>
      <c r="B202" s="9" t="s">
        <v>28</v>
      </c>
      <c r="C202" s="59">
        <f t="shared" si="69"/>
        <v>1342.5789473684208</v>
      </c>
      <c r="D202" s="60">
        <f>SUMIFS('DATOS PEST12'!$E:$E,'DATOS PEST12'!$A:$A,INDICE!$C$13,'DATOS PEST12'!$D:$D,'6. RETA (No Seta) Prov-SECCION'!D$11,'DATOS PEST12'!$B:$B,'6. RETA (No Seta) Prov-SECCION'!$A202,'DATOS PEST12'!$F:$F,"R.E.AUTONOMOS (NO SETA)",'DATOS PEST12'!$C:$C,"NO UNION")+SUMIFS('DATOS PEST12'!$E:$E,'DATOS PEST12'!$A:$A,INDICE!$C$13,'DATOS PEST12'!$D:$D,'6. RETA (No Seta) Prov-SECCION'!D$11,'DATOS PEST12'!$B:$B,'6. RETA (No Seta) Prov-SECCION'!$A202,'DATOS PEST12'!$F:$F,"R.E.AUTONOMOS (NO SETA)",'DATOS PEST12'!$C:$C,"NO CONSTA")</f>
        <v>39.26315789473685</v>
      </c>
      <c r="E202" s="62">
        <f>SUMIFS('DATOS PEST12'!$E:$E,'DATOS PEST12'!$A:$A,INDICE!$C$13,'DATOS PEST12'!$D:$D,'6. RETA (No Seta) Prov-SECCION'!E$11,'DATOS PEST12'!$B:$B,'6. RETA (No Seta) Prov-SECCION'!$A202,'DATOS PEST12'!$F:$F,"R.E.AUTONOMOS (NO SETA)",'DATOS PEST12'!$C:$C,"NO UNION")+SUMIFS('DATOS PEST12'!$E:$E,'DATOS PEST12'!$A:$A,INDICE!$C$13,'DATOS PEST12'!$D:$D,'6. RETA (No Seta) Prov-SECCION'!E$11,'DATOS PEST12'!$B:$B,'6. RETA (No Seta) Prov-SECCION'!$A202,'DATOS PEST12'!$F:$F,"R.E.AUTONOMOS (NO SETA)",'DATOS PEST12'!$C:$C,"NO CONSTA")</f>
        <v>0</v>
      </c>
      <c r="F202" s="62">
        <f>SUMIFS('DATOS PEST12'!$E:$E,'DATOS PEST12'!$A:$A,INDICE!$C$13,'DATOS PEST12'!$D:$D,'6. RETA (No Seta) Prov-SECCION'!F$11,'DATOS PEST12'!$B:$B,'6. RETA (No Seta) Prov-SECCION'!$A202,'DATOS PEST12'!$F:$F,"R.E.AUTONOMOS (NO SETA)",'DATOS PEST12'!$C:$C,"NO UNION")+SUMIFS('DATOS PEST12'!$E:$E,'DATOS PEST12'!$A:$A,INDICE!$C$13,'DATOS PEST12'!$D:$D,'6. RETA (No Seta) Prov-SECCION'!F$11,'DATOS PEST12'!$B:$B,'6. RETA (No Seta) Prov-SECCION'!$A202,'DATOS PEST12'!$F:$F,"R.E.AUTONOMOS (NO SETA)",'DATOS PEST12'!$C:$C,"NO CONSTA")</f>
        <v>22.000000000000011</v>
      </c>
      <c r="G202" s="62">
        <f>SUMIFS('DATOS PEST12'!$E:$E,'DATOS PEST12'!$A:$A,INDICE!$C$13,'DATOS PEST12'!$D:$D,'6. RETA (No Seta) Prov-SECCION'!G$11,'DATOS PEST12'!$B:$B,'6. RETA (No Seta) Prov-SECCION'!$A202,'DATOS PEST12'!$F:$F,"R.E.AUTONOMOS (NO SETA)",'DATOS PEST12'!$C:$C,"&lt;&gt;"&amp;"UNION EUROPEA")</f>
        <v>0</v>
      </c>
      <c r="H202" s="62">
        <f>SUMIFS('DATOS PEST12'!$E:$E,'DATOS PEST12'!$A:$A,INDICE!$C$13,'DATOS PEST12'!$D:$D,'6. RETA (No Seta) Prov-SECCION'!H$11,'DATOS PEST12'!$B:$B,'6. RETA (No Seta) Prov-SECCION'!$A202,'DATOS PEST12'!$F:$F,"R.E.AUTONOMOS (NO SETA)",'DATOS PEST12'!$C:$C,"&lt;&gt;"&amp;"UNION EUROPEA")</f>
        <v>0</v>
      </c>
      <c r="I202" s="62">
        <f>SUMIFS('DATOS PEST12'!$E:$E,'DATOS PEST12'!$A:$A,INDICE!$C$13,'DATOS PEST12'!$D:$D,'6. RETA (No Seta) Prov-SECCION'!I$11,'DATOS PEST12'!$B:$B,'6. RETA (No Seta) Prov-SECCION'!$A202,'DATOS PEST12'!$F:$F,"R.E.AUTONOMOS (NO SETA)",'DATOS PEST12'!$C:$C,"&lt;&gt;"&amp;"UNION EUROPEA")</f>
        <v>152.84210526315792</v>
      </c>
      <c r="J202" s="62">
        <f>SUMIFS('DATOS PEST12'!$E:$E,'DATOS PEST12'!$A:$A,INDICE!$C$13,'DATOS PEST12'!$D:$D,'6. RETA (No Seta) Prov-SECCION'!J$11,'DATOS PEST12'!$B:$B,'6. RETA (No Seta) Prov-SECCION'!$A202,'DATOS PEST12'!$F:$F,"R.E.AUTONOMOS (NO SETA)",'DATOS PEST12'!$C:$C,"&lt;&gt;"&amp;"UNION EUROPEA")</f>
        <v>355.57894736842104</v>
      </c>
      <c r="K202" s="62">
        <f>SUMIFS('DATOS PEST12'!$E:$E,'DATOS PEST12'!$A:$A,INDICE!$C$13,'DATOS PEST12'!$D:$D,'6. RETA (No Seta) Prov-SECCION'!K$11,'DATOS PEST12'!$B:$B,'6. RETA (No Seta) Prov-SECCION'!$A202,'DATOS PEST12'!$F:$F,"R.E.AUTONOMOS (NO SETA)",'DATOS PEST12'!$C:$C,"&lt;&gt;"&amp;"UNION EUROPEA")</f>
        <v>268.73684210526324</v>
      </c>
      <c r="L202" s="62">
        <f>SUMIFS('DATOS PEST12'!$E:$E,'DATOS PEST12'!$A:$A,INDICE!$C$13,'DATOS PEST12'!$D:$D,'6. RETA (No Seta) Prov-SECCION'!L$11,'DATOS PEST12'!$B:$B,'6. RETA (No Seta) Prov-SECCION'!$A202,'DATOS PEST12'!$F:$F,"R.E.AUTONOMOS (NO SETA)",'DATOS PEST12'!$C:$C,"&lt;&gt;"&amp;"UNION EUROPEA")</f>
        <v>169.10526315789474</v>
      </c>
      <c r="M202" s="62">
        <f>SUMIFS('DATOS PEST12'!$E:$E,'DATOS PEST12'!$A:$A,INDICE!$C$13,'DATOS PEST12'!$D:$D,'6. RETA (No Seta) Prov-SECCION'!M$11,'DATOS PEST12'!$B:$B,'6. RETA (No Seta) Prov-SECCION'!$A202,'DATOS PEST12'!$F:$F,"R.E.AUTONOMOS (NO SETA)",'DATOS PEST12'!$C:$C,"&lt;&gt;"&amp;"UNION EUROPEA")</f>
        <v>26.894736842105267</v>
      </c>
      <c r="N202" s="62">
        <f>SUMIFS('DATOS PEST12'!$E:$E,'DATOS PEST12'!$A:$A,INDICE!$C$13,'DATOS PEST12'!$D:$D,'6. RETA (No Seta) Prov-SECCION'!N$11,'DATOS PEST12'!$B:$B,'6. RETA (No Seta) Prov-SECCION'!$A202,'DATOS PEST12'!$F:$F,"R.E.AUTONOMOS (NO SETA)",'DATOS PEST12'!$C:$C,"&lt;&gt;"&amp;"UNION EUROPEA")</f>
        <v>18</v>
      </c>
      <c r="O202" s="62">
        <f>SUMIFS('DATOS PEST12'!$E:$E,'DATOS PEST12'!$A:$A,INDICE!$C$13,'DATOS PEST12'!$D:$D,'6. RETA (No Seta) Prov-SECCION'!O$11,'DATOS PEST12'!$B:$B,'6. RETA (No Seta) Prov-SECCION'!$A202,'DATOS PEST12'!$F:$F,"R.E.AUTONOMOS (NO SETA)",'DATOS PEST12'!$C:$C,"&lt;&gt;"&amp;"UNION EUROPEA")</f>
        <v>0.99999999999999956</v>
      </c>
      <c r="P202" s="62">
        <f>SUMIFS('DATOS PEST12'!$E:$E,'DATOS PEST12'!$A:$A,INDICE!$C$13,'DATOS PEST12'!$D:$D,'6. RETA (No Seta) Prov-SECCION'!P$11,'DATOS PEST12'!$B:$B,'6. RETA (No Seta) Prov-SECCION'!$A202,'DATOS PEST12'!$F:$F,"R.E.AUTONOMOS (NO SETA)",'DATOS PEST12'!$C:$C,"&lt;&gt;"&amp;"UNION EUROPEA")</f>
        <v>29.578947368421055</v>
      </c>
      <c r="Q202" s="62">
        <f>SUMIFS('DATOS PEST12'!$E:$E,'DATOS PEST12'!$A:$A,INDICE!$C$13,'DATOS PEST12'!$D:$D,'6. RETA (No Seta) Prov-SECCION'!Q$11,'DATOS PEST12'!$B:$B,'6. RETA (No Seta) Prov-SECCION'!$A202,'DATOS PEST12'!$F:$F,"R.E.AUTONOMOS (NO SETA)",'DATOS PEST12'!$C:$C,"&lt;&gt;"&amp;"UNION EUROPEA")</f>
        <v>37.578947368421048</v>
      </c>
      <c r="R202" s="62">
        <f>SUMIFS('DATOS PEST12'!$E:$E,'DATOS PEST12'!$A:$A,INDICE!$C$13,'DATOS PEST12'!$D:$D,'6. RETA (No Seta) Prov-SECCION'!R$11,'DATOS PEST12'!$B:$B,'6. RETA (No Seta) Prov-SECCION'!$A202,'DATOS PEST12'!$F:$F,"R.E.AUTONOMOS (NO SETA)",'DATOS PEST12'!$C:$C,"&lt;&gt;"&amp;"UNION EUROPEA")</f>
        <v>0</v>
      </c>
      <c r="S202" s="62">
        <f>SUMIFS('DATOS PEST12'!$E:$E,'DATOS PEST12'!$A:$A,INDICE!$C$13,'DATOS PEST12'!$D:$D,'6. RETA (No Seta) Prov-SECCION'!S$11,'DATOS PEST12'!$B:$B,'6. RETA (No Seta) Prov-SECCION'!$A202,'DATOS PEST12'!$F:$F,"R.E.AUTONOMOS (NO SETA)",'DATOS PEST12'!$C:$C,"&lt;&gt;"&amp;"UNION EUROPEA")</f>
        <v>36.210526315789473</v>
      </c>
      <c r="T202" s="62">
        <f>SUMIFS('DATOS PEST12'!$E:$E,'DATOS PEST12'!$A:$A,INDICE!$C$13,'DATOS PEST12'!$D:$D,'6. RETA (No Seta) Prov-SECCION'!T$11,'DATOS PEST12'!$B:$B,'6. RETA (No Seta) Prov-SECCION'!$A202,'DATOS PEST12'!$F:$F,"R.E.AUTONOMOS (NO SETA)",'DATOS PEST12'!$C:$C,"&lt;&gt;"&amp;"UNION EUROPEA")</f>
        <v>14.999999999999996</v>
      </c>
      <c r="U202" s="62">
        <f>SUMIFS('DATOS PEST12'!$E:$E,'DATOS PEST12'!$A:$A,INDICE!$C$13,'DATOS PEST12'!$D:$D,'6. RETA (No Seta) Prov-SECCION'!U$11,'DATOS PEST12'!$B:$B,'6. RETA (No Seta) Prov-SECCION'!$A202,'DATOS PEST12'!$F:$F,"R.E.AUTONOMOS (NO SETA)",'DATOS PEST12'!$C:$C,"&lt;&gt;"&amp;"UNION EUROPEA")</f>
        <v>10.631578947368423</v>
      </c>
      <c r="V202" s="62">
        <f>SUMIFS('DATOS PEST12'!$E:$E,'DATOS PEST12'!$A:$A,INDICE!$C$13,'DATOS PEST12'!$D:$D,'6. RETA (No Seta) Prov-SECCION'!V$11,'DATOS PEST12'!$B:$B,'6. RETA (No Seta) Prov-SECCION'!$A202,'DATOS PEST12'!$F:$F,"R.E.AUTONOMOS (NO SETA)",'DATOS PEST12'!$C:$C,"&lt;&gt;"&amp;"UNION EUROPEA")</f>
        <v>160.15789473684211</v>
      </c>
      <c r="W202" s="62">
        <f>SUMIFS('DATOS PEST12'!$E:$E,'DATOS PEST12'!$A:$A,INDICE!$C$13,'DATOS PEST12'!$D:$D,'6. RETA (No Seta) Prov-SECCION'!W$11,'DATOS PEST12'!$B:$B,'6. RETA (No Seta) Prov-SECCION'!$A202,'DATOS PEST12'!$F:$F,"R.E.AUTONOMOS (NO SETA)",'DATOS PEST12'!$C:$C,"&lt;&gt;"&amp;"UNION EUROPEA")</f>
        <v>0</v>
      </c>
      <c r="X202" s="62">
        <f>SUMIFS('DATOS PEST12'!$E:$E,'DATOS PEST12'!$A:$A,INDICE!$C$13,'DATOS PEST12'!$D:$D,'6. RETA (No Seta) Prov-SECCION'!X$11,'DATOS PEST12'!$B:$B,'6. RETA (No Seta) Prov-SECCION'!$A202,'DATOS PEST12'!$F:$F,"R.E.AUTONOMOS (NO SETA)",'DATOS PEST12'!$C:$C,"&lt;&gt;"&amp;"UNION EUROPEA")</f>
        <v>0</v>
      </c>
      <c r="Y202" s="59">
        <f>SUMIFS('DATOS PEST12'!$E:$E,'DATOS PEST12'!$A:$A,INDICE!$C$13,'DATOS PEST12'!$D:$D,'6. RETA (No Seta) Prov-SECCION'!Y$11,'DATOS PEST12'!$B:$B,'6. RETA (No Seta) Prov-SECCION'!$A202,'DATOS PEST12'!$F:$F,"R.E.AUTONOMOS (NO SETA)",'DATOS PEST12'!$C:$C,"&lt;&gt;"&amp;"UNION EUROPEA")</f>
        <v>0</v>
      </c>
    </row>
    <row r="203" spans="1:25" ht="15.6" x14ac:dyDescent="0.3">
      <c r="A203" s="10">
        <v>49</v>
      </c>
      <c r="B203" s="11" t="s">
        <v>30</v>
      </c>
      <c r="C203" s="59">
        <f t="shared" si="69"/>
        <v>261.42105263157902</v>
      </c>
      <c r="D203" s="60">
        <f>SUMIFS('DATOS PEST12'!$E:$E,'DATOS PEST12'!$A:$A,INDICE!$C$13,'DATOS PEST12'!$D:$D,'6. RETA (No Seta) Prov-SECCION'!D$11,'DATOS PEST12'!$B:$B,'6. RETA (No Seta) Prov-SECCION'!$A203,'DATOS PEST12'!$F:$F,"R.E.AUTONOMOS (NO SETA)",'DATOS PEST12'!$C:$C,"NO UNION")+SUMIFS('DATOS PEST12'!$E:$E,'DATOS PEST12'!$A:$A,INDICE!$C$13,'DATOS PEST12'!$D:$D,'6. RETA (No Seta) Prov-SECCION'!D$11,'DATOS PEST12'!$B:$B,'6. RETA (No Seta) Prov-SECCION'!$A203,'DATOS PEST12'!$F:$F,"R.E.AUTONOMOS (NO SETA)",'DATOS PEST12'!$C:$C,"NO CONSTA")</f>
        <v>12.000000000000002</v>
      </c>
      <c r="E203" s="62">
        <f>SUMIFS('DATOS PEST12'!$E:$E,'DATOS PEST12'!$A:$A,INDICE!$C$13,'DATOS PEST12'!$D:$D,'6. RETA (No Seta) Prov-SECCION'!E$11,'DATOS PEST12'!$B:$B,'6. RETA (No Seta) Prov-SECCION'!$A203,'DATOS PEST12'!$F:$F,"R.E.AUTONOMOS (NO SETA)",'DATOS PEST12'!$C:$C,"NO UNION")+SUMIFS('DATOS PEST12'!$E:$E,'DATOS PEST12'!$A:$A,INDICE!$C$13,'DATOS PEST12'!$D:$D,'6. RETA (No Seta) Prov-SECCION'!E$11,'DATOS PEST12'!$B:$B,'6. RETA (No Seta) Prov-SECCION'!$A203,'DATOS PEST12'!$F:$F,"R.E.AUTONOMOS (NO SETA)",'DATOS PEST12'!$C:$C,"NO CONSTA")</f>
        <v>0</v>
      </c>
      <c r="F203" s="62">
        <f>SUMIFS('DATOS PEST12'!$E:$E,'DATOS PEST12'!$A:$A,INDICE!$C$13,'DATOS PEST12'!$D:$D,'6. RETA (No Seta) Prov-SECCION'!F$11,'DATOS PEST12'!$B:$B,'6. RETA (No Seta) Prov-SECCION'!$A203,'DATOS PEST12'!$F:$F,"R.E.AUTONOMOS (NO SETA)",'DATOS PEST12'!$C:$C,"NO UNION")+SUMIFS('DATOS PEST12'!$E:$E,'DATOS PEST12'!$A:$A,INDICE!$C$13,'DATOS PEST12'!$D:$D,'6. RETA (No Seta) Prov-SECCION'!F$11,'DATOS PEST12'!$B:$B,'6. RETA (No Seta) Prov-SECCION'!$A203,'DATOS PEST12'!$F:$F,"R.E.AUTONOMOS (NO SETA)",'DATOS PEST12'!$C:$C,"NO CONSTA")</f>
        <v>5.0000000000000009</v>
      </c>
      <c r="G203" s="62">
        <f>SUMIFS('DATOS PEST12'!$E:$E,'DATOS PEST12'!$A:$A,INDICE!$C$13,'DATOS PEST12'!$D:$D,'6. RETA (No Seta) Prov-SECCION'!G$11,'DATOS PEST12'!$B:$B,'6. RETA (No Seta) Prov-SECCION'!$A203,'DATOS PEST12'!$F:$F,"R.E.AUTONOMOS (NO SETA)",'DATOS PEST12'!$C:$C,"&lt;&gt;"&amp;"UNION EUROPEA")</f>
        <v>0</v>
      </c>
      <c r="H203" s="62">
        <f>SUMIFS('DATOS PEST12'!$E:$E,'DATOS PEST12'!$A:$A,INDICE!$C$13,'DATOS PEST12'!$D:$D,'6. RETA (No Seta) Prov-SECCION'!H$11,'DATOS PEST12'!$B:$B,'6. RETA (No Seta) Prov-SECCION'!$A203,'DATOS PEST12'!$F:$F,"R.E.AUTONOMOS (NO SETA)",'DATOS PEST12'!$C:$C,"&lt;&gt;"&amp;"UNION EUROPEA")</f>
        <v>0</v>
      </c>
      <c r="I203" s="62">
        <f>SUMIFS('DATOS PEST12'!$E:$E,'DATOS PEST12'!$A:$A,INDICE!$C$13,'DATOS PEST12'!$D:$D,'6. RETA (No Seta) Prov-SECCION'!I$11,'DATOS PEST12'!$B:$B,'6. RETA (No Seta) Prov-SECCION'!$A203,'DATOS PEST12'!$F:$F,"R.E.AUTONOMOS (NO SETA)",'DATOS PEST12'!$C:$C,"&lt;&gt;"&amp;"UNION EUROPEA")</f>
        <v>17.210526315789476</v>
      </c>
      <c r="J203" s="62">
        <f>SUMIFS('DATOS PEST12'!$E:$E,'DATOS PEST12'!$A:$A,INDICE!$C$13,'DATOS PEST12'!$D:$D,'6. RETA (No Seta) Prov-SECCION'!J$11,'DATOS PEST12'!$B:$B,'6. RETA (No Seta) Prov-SECCION'!$A203,'DATOS PEST12'!$F:$F,"R.E.AUTONOMOS (NO SETA)",'DATOS PEST12'!$C:$C,"&lt;&gt;"&amp;"UNION EUROPEA")</f>
        <v>98.578947368421083</v>
      </c>
      <c r="K203" s="62">
        <f>SUMIFS('DATOS PEST12'!$E:$E,'DATOS PEST12'!$A:$A,INDICE!$C$13,'DATOS PEST12'!$D:$D,'6. RETA (No Seta) Prov-SECCION'!K$11,'DATOS PEST12'!$B:$B,'6. RETA (No Seta) Prov-SECCION'!$A203,'DATOS PEST12'!$F:$F,"R.E.AUTONOMOS (NO SETA)",'DATOS PEST12'!$C:$C,"&lt;&gt;"&amp;"UNION EUROPEA")</f>
        <v>21.157894736842106</v>
      </c>
      <c r="L203" s="62">
        <f>SUMIFS('DATOS PEST12'!$E:$E,'DATOS PEST12'!$A:$A,INDICE!$C$13,'DATOS PEST12'!$D:$D,'6. RETA (No Seta) Prov-SECCION'!L$11,'DATOS PEST12'!$B:$B,'6. RETA (No Seta) Prov-SECCION'!$A203,'DATOS PEST12'!$F:$F,"R.E.AUTONOMOS (NO SETA)",'DATOS PEST12'!$C:$C,"&lt;&gt;"&amp;"UNION EUROPEA")</f>
        <v>53.684210526315809</v>
      </c>
      <c r="M203" s="62">
        <f>SUMIFS('DATOS PEST12'!$E:$E,'DATOS PEST12'!$A:$A,INDICE!$C$13,'DATOS PEST12'!$D:$D,'6. RETA (No Seta) Prov-SECCION'!M$11,'DATOS PEST12'!$B:$B,'6. RETA (No Seta) Prov-SECCION'!$A203,'DATOS PEST12'!$F:$F,"R.E.AUTONOMOS (NO SETA)",'DATOS PEST12'!$C:$C,"&lt;&gt;"&amp;"UNION EUROPEA")</f>
        <v>0.99999999999999956</v>
      </c>
      <c r="N203" s="62">
        <f>SUMIFS('DATOS PEST12'!$E:$E,'DATOS PEST12'!$A:$A,INDICE!$C$13,'DATOS PEST12'!$D:$D,'6. RETA (No Seta) Prov-SECCION'!N$11,'DATOS PEST12'!$B:$B,'6. RETA (No Seta) Prov-SECCION'!$A203,'DATOS PEST12'!$F:$F,"R.E.AUTONOMOS (NO SETA)",'DATOS PEST12'!$C:$C,"&lt;&gt;"&amp;"UNION EUROPEA")</f>
        <v>3.9999999999999982</v>
      </c>
      <c r="O203" s="62">
        <f>SUMIFS('DATOS PEST12'!$E:$E,'DATOS PEST12'!$A:$A,INDICE!$C$13,'DATOS PEST12'!$D:$D,'6. RETA (No Seta) Prov-SECCION'!O$11,'DATOS PEST12'!$B:$B,'6. RETA (No Seta) Prov-SECCION'!$A203,'DATOS PEST12'!$F:$F,"R.E.AUTONOMOS (NO SETA)",'DATOS PEST12'!$C:$C,"&lt;&gt;"&amp;"UNION EUROPEA")</f>
        <v>0</v>
      </c>
      <c r="P203" s="62">
        <f>SUMIFS('DATOS PEST12'!$E:$E,'DATOS PEST12'!$A:$A,INDICE!$C$13,'DATOS PEST12'!$D:$D,'6. RETA (No Seta) Prov-SECCION'!P$11,'DATOS PEST12'!$B:$B,'6. RETA (No Seta) Prov-SECCION'!$A203,'DATOS PEST12'!$F:$F,"R.E.AUTONOMOS (NO SETA)",'DATOS PEST12'!$C:$C,"&lt;&gt;"&amp;"UNION EUROPEA")</f>
        <v>3.9999999999999982</v>
      </c>
      <c r="Q203" s="62">
        <f>SUMIFS('DATOS PEST12'!$E:$E,'DATOS PEST12'!$A:$A,INDICE!$C$13,'DATOS PEST12'!$D:$D,'6. RETA (No Seta) Prov-SECCION'!Q$11,'DATOS PEST12'!$B:$B,'6. RETA (No Seta) Prov-SECCION'!$A203,'DATOS PEST12'!$F:$F,"R.E.AUTONOMOS (NO SETA)",'DATOS PEST12'!$C:$C,"&lt;&gt;"&amp;"UNION EUROPEA")</f>
        <v>6.0000000000000009</v>
      </c>
      <c r="R203" s="62">
        <f>SUMIFS('DATOS PEST12'!$E:$E,'DATOS PEST12'!$A:$A,INDICE!$C$13,'DATOS PEST12'!$D:$D,'6. RETA (No Seta) Prov-SECCION'!R$11,'DATOS PEST12'!$B:$B,'6. RETA (No Seta) Prov-SECCION'!$A203,'DATOS PEST12'!$F:$F,"R.E.AUTONOMOS (NO SETA)",'DATOS PEST12'!$C:$C,"&lt;&gt;"&amp;"UNION EUROPEA")</f>
        <v>0</v>
      </c>
      <c r="S203" s="62">
        <f>SUMIFS('DATOS PEST12'!$E:$E,'DATOS PEST12'!$A:$A,INDICE!$C$13,'DATOS PEST12'!$D:$D,'6. RETA (No Seta) Prov-SECCION'!S$11,'DATOS PEST12'!$B:$B,'6. RETA (No Seta) Prov-SECCION'!$A203,'DATOS PEST12'!$F:$F,"R.E.AUTONOMOS (NO SETA)",'DATOS PEST12'!$C:$C,"&lt;&gt;"&amp;"UNION EUROPEA")</f>
        <v>6.0000000000000009</v>
      </c>
      <c r="T203" s="62">
        <f>SUMIFS('DATOS PEST12'!$E:$E,'DATOS PEST12'!$A:$A,INDICE!$C$13,'DATOS PEST12'!$D:$D,'6. RETA (No Seta) Prov-SECCION'!T$11,'DATOS PEST12'!$B:$B,'6. RETA (No Seta) Prov-SECCION'!$A203,'DATOS PEST12'!$F:$F,"R.E.AUTONOMOS (NO SETA)",'DATOS PEST12'!$C:$C,"&lt;&gt;"&amp;"UNION EUROPEA")</f>
        <v>4.2105263157894735</v>
      </c>
      <c r="U203" s="62">
        <f>SUMIFS('DATOS PEST12'!$E:$E,'DATOS PEST12'!$A:$A,INDICE!$C$13,'DATOS PEST12'!$D:$D,'6. RETA (No Seta) Prov-SECCION'!U$11,'DATOS PEST12'!$B:$B,'6. RETA (No Seta) Prov-SECCION'!$A203,'DATOS PEST12'!$F:$F,"R.E.AUTONOMOS (NO SETA)",'DATOS PEST12'!$C:$C,"&lt;&gt;"&amp;"UNION EUROPEA")</f>
        <v>1.9999999999999991</v>
      </c>
      <c r="V203" s="62">
        <f>SUMIFS('DATOS PEST12'!$E:$E,'DATOS PEST12'!$A:$A,INDICE!$C$13,'DATOS PEST12'!$D:$D,'6. RETA (No Seta) Prov-SECCION'!V$11,'DATOS PEST12'!$B:$B,'6. RETA (No Seta) Prov-SECCION'!$A203,'DATOS PEST12'!$F:$F,"R.E.AUTONOMOS (NO SETA)",'DATOS PEST12'!$C:$C,"&lt;&gt;"&amp;"UNION EUROPEA")</f>
        <v>26.578947368421055</v>
      </c>
      <c r="W203" s="62">
        <f>SUMIFS('DATOS PEST12'!$E:$E,'DATOS PEST12'!$A:$A,INDICE!$C$13,'DATOS PEST12'!$D:$D,'6. RETA (No Seta) Prov-SECCION'!W$11,'DATOS PEST12'!$B:$B,'6. RETA (No Seta) Prov-SECCION'!$A203,'DATOS PEST12'!$F:$F,"R.E.AUTONOMOS (NO SETA)",'DATOS PEST12'!$C:$C,"&lt;&gt;"&amp;"UNION EUROPEA")</f>
        <v>0</v>
      </c>
      <c r="X203" s="62">
        <f>SUMIFS('DATOS PEST12'!$E:$E,'DATOS PEST12'!$A:$A,INDICE!$C$13,'DATOS PEST12'!$D:$D,'6. RETA (No Seta) Prov-SECCION'!X$11,'DATOS PEST12'!$B:$B,'6. RETA (No Seta) Prov-SECCION'!$A203,'DATOS PEST12'!$F:$F,"R.E.AUTONOMOS (NO SETA)",'DATOS PEST12'!$C:$C,"&lt;&gt;"&amp;"UNION EUROPEA")</f>
        <v>0</v>
      </c>
      <c r="Y203" s="59">
        <f>SUMIFS('DATOS PEST12'!$E:$E,'DATOS PEST12'!$A:$A,INDICE!$C$13,'DATOS PEST12'!$D:$D,'6. RETA (No Seta) Prov-SECCION'!Y$11,'DATOS PEST12'!$B:$B,'6. RETA (No Seta) Prov-SECCION'!$A203,'DATOS PEST12'!$F:$F,"R.E.AUTONOMOS (NO SETA)",'DATOS PEST12'!$C:$C,"&lt;&gt;"&amp;"UNION EUROPEA")</f>
        <v>0</v>
      </c>
    </row>
    <row r="204" spans="1:25" ht="15.6" x14ac:dyDescent="0.3">
      <c r="A204" s="238" t="s">
        <v>179</v>
      </c>
      <c r="B204" s="239"/>
      <c r="C204" s="66">
        <f t="shared" ref="C204:Y204" si="70">SUM(C205:C209)</f>
        <v>6828.6842105263167</v>
      </c>
      <c r="D204" s="64">
        <f t="shared" si="70"/>
        <v>132.63157894736844</v>
      </c>
      <c r="E204" s="67">
        <f t="shared" si="70"/>
        <v>0.99999999999999956</v>
      </c>
      <c r="F204" s="67">
        <f t="shared" si="70"/>
        <v>146.36842105263156</v>
      </c>
      <c r="G204" s="67">
        <f t="shared" si="70"/>
        <v>2.9999999999999987</v>
      </c>
      <c r="H204" s="67">
        <f t="shared" si="70"/>
        <v>5.9999999999999973</v>
      </c>
      <c r="I204" s="67">
        <f t="shared" si="70"/>
        <v>785.15789473684208</v>
      </c>
      <c r="J204" s="67">
        <f t="shared" si="70"/>
        <v>2746.2631578947371</v>
      </c>
      <c r="K204" s="67">
        <f t="shared" si="70"/>
        <v>439.57894736842104</v>
      </c>
      <c r="L204" s="67">
        <f t="shared" si="70"/>
        <v>988.52631578947376</v>
      </c>
      <c r="M204" s="67">
        <f t="shared" si="70"/>
        <v>101.47368421052632</v>
      </c>
      <c r="N204" s="67">
        <f t="shared" si="70"/>
        <v>27.631578947368418</v>
      </c>
      <c r="O204" s="67">
        <f t="shared" si="70"/>
        <v>12.999999999999996</v>
      </c>
      <c r="P204" s="67">
        <f t="shared" si="70"/>
        <v>158.05263157894734</v>
      </c>
      <c r="Q204" s="67">
        <f t="shared" si="70"/>
        <v>212.21052631578942</v>
      </c>
      <c r="R204" s="67">
        <f t="shared" si="70"/>
        <v>0.99999999999999956</v>
      </c>
      <c r="S204" s="67">
        <f t="shared" si="70"/>
        <v>156.84210526315792</v>
      </c>
      <c r="T204" s="67">
        <f t="shared" si="70"/>
        <v>54.263157894736835</v>
      </c>
      <c r="U204" s="67">
        <f t="shared" si="70"/>
        <v>73.157894736842096</v>
      </c>
      <c r="V204" s="67">
        <f t="shared" si="70"/>
        <v>782.52631578947376</v>
      </c>
      <c r="W204" s="67">
        <f t="shared" si="70"/>
        <v>0</v>
      </c>
      <c r="X204" s="67">
        <f t="shared" si="70"/>
        <v>0</v>
      </c>
      <c r="Y204" s="66">
        <f t="shared" si="70"/>
        <v>0</v>
      </c>
    </row>
    <row r="205" spans="1:25" ht="15.6" x14ac:dyDescent="0.3">
      <c r="A205" s="6">
        <v>2</v>
      </c>
      <c r="B205" s="7" t="s">
        <v>0</v>
      </c>
      <c r="C205" s="59">
        <f t="shared" ref="C205:C209" si="71">SUM(D205:Y205)</f>
        <v>869.26315789473688</v>
      </c>
      <c r="D205" s="60">
        <f>SUMIFS('DATOS PEST12'!$E:$E,'DATOS PEST12'!$A:$A,INDICE!$C$13,'DATOS PEST12'!$D:$D,'6. RETA (No Seta) Prov-SECCION'!D$11,'DATOS PEST12'!$B:$B,'6. RETA (No Seta) Prov-SECCION'!$A205,'DATOS PEST12'!$F:$F,"R.E.AUTONOMOS (NO SETA)",'DATOS PEST12'!$C:$C,"NO UNION")+SUMIFS('DATOS PEST12'!$E:$E,'DATOS PEST12'!$A:$A,INDICE!$C$13,'DATOS PEST12'!$D:$D,'6. RETA (No Seta) Prov-SECCION'!D$11,'DATOS PEST12'!$B:$B,'6. RETA (No Seta) Prov-SECCION'!$A205,'DATOS PEST12'!$F:$F,"R.E.AUTONOMOS (NO SETA)",'DATOS PEST12'!$C:$C,"NO CONSTA")</f>
        <v>27.000000000000007</v>
      </c>
      <c r="E205" s="62">
        <f>SUMIFS('DATOS PEST12'!$E:$E,'DATOS PEST12'!$A:$A,INDICE!$C$13,'DATOS PEST12'!$D:$D,'6. RETA (No Seta) Prov-SECCION'!E$11,'DATOS PEST12'!$B:$B,'6. RETA (No Seta) Prov-SECCION'!$A205,'DATOS PEST12'!$F:$F,"R.E.AUTONOMOS (NO SETA)",'DATOS PEST12'!$C:$C,"NO UNION")+SUMIFS('DATOS PEST12'!$E:$E,'DATOS PEST12'!$A:$A,INDICE!$C$13,'DATOS PEST12'!$D:$D,'6. RETA (No Seta) Prov-SECCION'!E$11,'DATOS PEST12'!$B:$B,'6. RETA (No Seta) Prov-SECCION'!$A205,'DATOS PEST12'!$F:$F,"R.E.AUTONOMOS (NO SETA)",'DATOS PEST12'!$C:$C,"NO CONSTA")</f>
        <v>0</v>
      </c>
      <c r="F205" s="62">
        <f>SUMIFS('DATOS PEST12'!$E:$E,'DATOS PEST12'!$A:$A,INDICE!$C$13,'DATOS PEST12'!$D:$D,'6. RETA (No Seta) Prov-SECCION'!F$11,'DATOS PEST12'!$B:$B,'6. RETA (No Seta) Prov-SECCION'!$A205,'DATOS PEST12'!$F:$F,"R.E.AUTONOMOS (NO SETA)",'DATOS PEST12'!$C:$C,"NO UNION")+SUMIFS('DATOS PEST12'!$E:$E,'DATOS PEST12'!$A:$A,INDICE!$C$13,'DATOS PEST12'!$D:$D,'6. RETA (No Seta) Prov-SECCION'!F$11,'DATOS PEST12'!$B:$B,'6. RETA (No Seta) Prov-SECCION'!$A205,'DATOS PEST12'!$F:$F,"R.E.AUTONOMOS (NO SETA)",'DATOS PEST12'!$C:$C,"NO CONSTA")</f>
        <v>27.210526315789476</v>
      </c>
      <c r="G205" s="62">
        <f>SUMIFS('DATOS PEST12'!$E:$E,'DATOS PEST12'!$A:$A,INDICE!$C$13,'DATOS PEST12'!$D:$D,'6. RETA (No Seta) Prov-SECCION'!G$11,'DATOS PEST12'!$B:$B,'6. RETA (No Seta) Prov-SECCION'!$A205,'DATOS PEST12'!$F:$F,"R.E.AUTONOMOS (NO SETA)",'DATOS PEST12'!$C:$C,"&lt;&gt;"&amp;"UNION EUROPEA")</f>
        <v>0.99999999999999956</v>
      </c>
      <c r="H205" s="62">
        <f>SUMIFS('DATOS PEST12'!$E:$E,'DATOS PEST12'!$A:$A,INDICE!$C$13,'DATOS PEST12'!$D:$D,'6. RETA (No Seta) Prov-SECCION'!H$11,'DATOS PEST12'!$B:$B,'6. RETA (No Seta) Prov-SECCION'!$A205,'DATOS PEST12'!$F:$F,"R.E.AUTONOMOS (NO SETA)",'DATOS PEST12'!$C:$C,"&lt;&gt;"&amp;"UNION EUROPEA")</f>
        <v>0</v>
      </c>
      <c r="I205" s="62">
        <f>SUMIFS('DATOS PEST12'!$E:$E,'DATOS PEST12'!$A:$A,INDICE!$C$13,'DATOS PEST12'!$D:$D,'6. RETA (No Seta) Prov-SECCION'!I$11,'DATOS PEST12'!$B:$B,'6. RETA (No Seta) Prov-SECCION'!$A205,'DATOS PEST12'!$F:$F,"R.E.AUTONOMOS (NO SETA)",'DATOS PEST12'!$C:$C,"&lt;&gt;"&amp;"UNION EUROPEA")</f>
        <v>68.105263157894754</v>
      </c>
      <c r="J205" s="62">
        <f>SUMIFS('DATOS PEST12'!$E:$E,'DATOS PEST12'!$A:$A,INDICE!$C$13,'DATOS PEST12'!$D:$D,'6. RETA (No Seta) Prov-SECCION'!J$11,'DATOS PEST12'!$B:$B,'6. RETA (No Seta) Prov-SECCION'!$A205,'DATOS PEST12'!$F:$F,"R.E.AUTONOMOS (NO SETA)",'DATOS PEST12'!$C:$C,"&lt;&gt;"&amp;"UNION EUROPEA")</f>
        <v>348.4210526315789</v>
      </c>
      <c r="K205" s="62">
        <f>SUMIFS('DATOS PEST12'!$E:$E,'DATOS PEST12'!$A:$A,INDICE!$C$13,'DATOS PEST12'!$D:$D,'6. RETA (No Seta) Prov-SECCION'!K$11,'DATOS PEST12'!$B:$B,'6. RETA (No Seta) Prov-SECCION'!$A205,'DATOS PEST12'!$F:$F,"R.E.AUTONOMOS (NO SETA)",'DATOS PEST12'!$C:$C,"&lt;&gt;"&amp;"UNION EUROPEA")</f>
        <v>66.789473684210535</v>
      </c>
      <c r="L205" s="62">
        <f>SUMIFS('DATOS PEST12'!$E:$E,'DATOS PEST12'!$A:$A,INDICE!$C$13,'DATOS PEST12'!$D:$D,'6. RETA (No Seta) Prov-SECCION'!L$11,'DATOS PEST12'!$B:$B,'6. RETA (No Seta) Prov-SECCION'!$A205,'DATOS PEST12'!$F:$F,"R.E.AUTONOMOS (NO SETA)",'DATOS PEST12'!$C:$C,"&lt;&gt;"&amp;"UNION EUROPEA")</f>
        <v>161.21052631578948</v>
      </c>
      <c r="M205" s="62">
        <f>SUMIFS('DATOS PEST12'!$E:$E,'DATOS PEST12'!$A:$A,INDICE!$C$13,'DATOS PEST12'!$D:$D,'6. RETA (No Seta) Prov-SECCION'!M$11,'DATOS PEST12'!$B:$B,'6. RETA (No Seta) Prov-SECCION'!$A205,'DATOS PEST12'!$F:$F,"R.E.AUTONOMOS (NO SETA)",'DATOS PEST12'!$C:$C,"&lt;&gt;"&amp;"UNION EUROPEA")</f>
        <v>8.6315789473684195</v>
      </c>
      <c r="N205" s="62">
        <f>SUMIFS('DATOS PEST12'!$E:$E,'DATOS PEST12'!$A:$A,INDICE!$C$13,'DATOS PEST12'!$D:$D,'6. RETA (No Seta) Prov-SECCION'!N$11,'DATOS PEST12'!$B:$B,'6. RETA (No Seta) Prov-SECCION'!$A205,'DATOS PEST12'!$F:$F,"R.E.AUTONOMOS (NO SETA)",'DATOS PEST12'!$C:$C,"&lt;&gt;"&amp;"UNION EUROPEA")</f>
        <v>1.9999999999999991</v>
      </c>
      <c r="O205" s="62">
        <f>SUMIFS('DATOS PEST12'!$E:$E,'DATOS PEST12'!$A:$A,INDICE!$C$13,'DATOS PEST12'!$D:$D,'6. RETA (No Seta) Prov-SECCION'!O$11,'DATOS PEST12'!$B:$B,'6. RETA (No Seta) Prov-SECCION'!$A205,'DATOS PEST12'!$F:$F,"R.E.AUTONOMOS (NO SETA)",'DATOS PEST12'!$C:$C,"&lt;&gt;"&amp;"UNION EUROPEA")</f>
        <v>0.99999999999999956</v>
      </c>
      <c r="P205" s="62">
        <f>SUMIFS('DATOS PEST12'!$E:$E,'DATOS PEST12'!$A:$A,INDICE!$C$13,'DATOS PEST12'!$D:$D,'6. RETA (No Seta) Prov-SECCION'!P$11,'DATOS PEST12'!$B:$B,'6. RETA (No Seta) Prov-SECCION'!$A205,'DATOS PEST12'!$F:$F,"R.E.AUTONOMOS (NO SETA)",'DATOS PEST12'!$C:$C,"&lt;&gt;"&amp;"UNION EUROPEA")</f>
        <v>7.9999999999999964</v>
      </c>
      <c r="Q205" s="62">
        <f>SUMIFS('DATOS PEST12'!$E:$E,'DATOS PEST12'!$A:$A,INDICE!$C$13,'DATOS PEST12'!$D:$D,'6. RETA (No Seta) Prov-SECCION'!Q$11,'DATOS PEST12'!$B:$B,'6. RETA (No Seta) Prov-SECCION'!$A205,'DATOS PEST12'!$F:$F,"R.E.AUTONOMOS (NO SETA)",'DATOS PEST12'!$C:$C,"&lt;&gt;"&amp;"UNION EUROPEA")</f>
        <v>35.263157894736835</v>
      </c>
      <c r="R205" s="62">
        <f>SUMIFS('DATOS PEST12'!$E:$E,'DATOS PEST12'!$A:$A,INDICE!$C$13,'DATOS PEST12'!$D:$D,'6. RETA (No Seta) Prov-SECCION'!R$11,'DATOS PEST12'!$B:$B,'6. RETA (No Seta) Prov-SECCION'!$A205,'DATOS PEST12'!$F:$F,"R.E.AUTONOMOS (NO SETA)",'DATOS PEST12'!$C:$C,"&lt;&gt;"&amp;"UNION EUROPEA")</f>
        <v>0.99999999999999956</v>
      </c>
      <c r="S205" s="62">
        <f>SUMIFS('DATOS PEST12'!$E:$E,'DATOS PEST12'!$A:$A,INDICE!$C$13,'DATOS PEST12'!$D:$D,'6. RETA (No Seta) Prov-SECCION'!S$11,'DATOS PEST12'!$B:$B,'6. RETA (No Seta) Prov-SECCION'!$A205,'DATOS PEST12'!$F:$F,"R.E.AUTONOMOS (NO SETA)",'DATOS PEST12'!$C:$C,"&lt;&gt;"&amp;"UNION EUROPEA")</f>
        <v>29.000000000000011</v>
      </c>
      <c r="T205" s="62">
        <f>SUMIFS('DATOS PEST12'!$E:$E,'DATOS PEST12'!$A:$A,INDICE!$C$13,'DATOS PEST12'!$D:$D,'6. RETA (No Seta) Prov-SECCION'!T$11,'DATOS PEST12'!$B:$B,'6. RETA (No Seta) Prov-SECCION'!$A205,'DATOS PEST12'!$F:$F,"R.E.AUTONOMOS (NO SETA)",'DATOS PEST12'!$C:$C,"&lt;&gt;"&amp;"UNION EUROPEA")</f>
        <v>6.9999999999999973</v>
      </c>
      <c r="U205" s="62">
        <f>SUMIFS('DATOS PEST12'!$E:$E,'DATOS PEST12'!$A:$A,INDICE!$C$13,'DATOS PEST12'!$D:$D,'6. RETA (No Seta) Prov-SECCION'!U$11,'DATOS PEST12'!$B:$B,'6. RETA (No Seta) Prov-SECCION'!$A205,'DATOS PEST12'!$F:$F,"R.E.AUTONOMOS (NO SETA)",'DATOS PEST12'!$C:$C,"&lt;&gt;"&amp;"UNION EUROPEA")</f>
        <v>9.1578947368421044</v>
      </c>
      <c r="V205" s="62">
        <f>SUMIFS('DATOS PEST12'!$E:$E,'DATOS PEST12'!$A:$A,INDICE!$C$13,'DATOS PEST12'!$D:$D,'6. RETA (No Seta) Prov-SECCION'!V$11,'DATOS PEST12'!$B:$B,'6. RETA (No Seta) Prov-SECCION'!$A205,'DATOS PEST12'!$F:$F,"R.E.AUTONOMOS (NO SETA)",'DATOS PEST12'!$C:$C,"&lt;&gt;"&amp;"UNION EUROPEA")</f>
        <v>68.473684210526343</v>
      </c>
      <c r="W205" s="62">
        <f>SUMIFS('DATOS PEST12'!$E:$E,'DATOS PEST12'!$A:$A,INDICE!$C$13,'DATOS PEST12'!$D:$D,'6. RETA (No Seta) Prov-SECCION'!W$11,'DATOS PEST12'!$B:$B,'6. RETA (No Seta) Prov-SECCION'!$A205,'DATOS PEST12'!$F:$F,"R.E.AUTONOMOS (NO SETA)",'DATOS PEST12'!$C:$C,"&lt;&gt;"&amp;"UNION EUROPEA")</f>
        <v>0</v>
      </c>
      <c r="X205" s="62">
        <f>SUMIFS('DATOS PEST12'!$E:$E,'DATOS PEST12'!$A:$A,INDICE!$C$13,'DATOS PEST12'!$D:$D,'6. RETA (No Seta) Prov-SECCION'!X$11,'DATOS PEST12'!$B:$B,'6. RETA (No Seta) Prov-SECCION'!$A205,'DATOS PEST12'!$F:$F,"R.E.AUTONOMOS (NO SETA)",'DATOS PEST12'!$C:$C,"&lt;&gt;"&amp;"UNION EUROPEA")</f>
        <v>0</v>
      </c>
      <c r="Y205" s="59">
        <f>SUMIFS('DATOS PEST12'!$E:$E,'DATOS PEST12'!$A:$A,INDICE!$C$13,'DATOS PEST12'!$D:$D,'6. RETA (No Seta) Prov-SECCION'!Y$11,'DATOS PEST12'!$B:$B,'6. RETA (No Seta) Prov-SECCION'!$A205,'DATOS PEST12'!$F:$F,"R.E.AUTONOMOS (NO SETA)",'DATOS PEST12'!$C:$C,"&lt;&gt;"&amp;"UNION EUROPEA")</f>
        <v>0</v>
      </c>
    </row>
    <row r="206" spans="1:25" ht="15.6" x14ac:dyDescent="0.3">
      <c r="A206" s="8">
        <v>13</v>
      </c>
      <c r="B206" s="9" t="s">
        <v>4</v>
      </c>
      <c r="C206" s="59">
        <f t="shared" si="71"/>
        <v>1128.3684210526314</v>
      </c>
      <c r="D206" s="60">
        <f>SUMIFS('DATOS PEST12'!$E:$E,'DATOS PEST12'!$A:$A,INDICE!$C$13,'DATOS PEST12'!$D:$D,'6. RETA (No Seta) Prov-SECCION'!D$11,'DATOS PEST12'!$B:$B,'6. RETA (No Seta) Prov-SECCION'!$A206,'DATOS PEST12'!$F:$F,"R.E.AUTONOMOS (NO SETA)",'DATOS PEST12'!$C:$C,"NO UNION")+SUMIFS('DATOS PEST12'!$E:$E,'DATOS PEST12'!$A:$A,INDICE!$C$13,'DATOS PEST12'!$D:$D,'6. RETA (No Seta) Prov-SECCION'!D$11,'DATOS PEST12'!$B:$B,'6. RETA (No Seta) Prov-SECCION'!$A206,'DATOS PEST12'!$F:$F,"R.E.AUTONOMOS (NO SETA)",'DATOS PEST12'!$C:$C,"NO CONSTA")</f>
        <v>42.684210526315788</v>
      </c>
      <c r="E206" s="62">
        <f>SUMIFS('DATOS PEST12'!$E:$E,'DATOS PEST12'!$A:$A,INDICE!$C$13,'DATOS PEST12'!$D:$D,'6. RETA (No Seta) Prov-SECCION'!E$11,'DATOS PEST12'!$B:$B,'6. RETA (No Seta) Prov-SECCION'!$A206,'DATOS PEST12'!$F:$F,"R.E.AUTONOMOS (NO SETA)",'DATOS PEST12'!$C:$C,"NO UNION")+SUMIFS('DATOS PEST12'!$E:$E,'DATOS PEST12'!$A:$A,INDICE!$C$13,'DATOS PEST12'!$D:$D,'6. RETA (No Seta) Prov-SECCION'!E$11,'DATOS PEST12'!$B:$B,'6. RETA (No Seta) Prov-SECCION'!$A206,'DATOS PEST12'!$F:$F,"R.E.AUTONOMOS (NO SETA)",'DATOS PEST12'!$C:$C,"NO CONSTA")</f>
        <v>0</v>
      </c>
      <c r="F206" s="62">
        <f>SUMIFS('DATOS PEST12'!$E:$E,'DATOS PEST12'!$A:$A,INDICE!$C$13,'DATOS PEST12'!$D:$D,'6. RETA (No Seta) Prov-SECCION'!F$11,'DATOS PEST12'!$B:$B,'6. RETA (No Seta) Prov-SECCION'!$A206,'DATOS PEST12'!$F:$F,"R.E.AUTONOMOS (NO SETA)",'DATOS PEST12'!$C:$C,"NO UNION")+SUMIFS('DATOS PEST12'!$E:$E,'DATOS PEST12'!$A:$A,INDICE!$C$13,'DATOS PEST12'!$D:$D,'6. RETA (No Seta) Prov-SECCION'!F$11,'DATOS PEST12'!$B:$B,'6. RETA (No Seta) Prov-SECCION'!$A206,'DATOS PEST12'!$F:$F,"R.E.AUTONOMOS (NO SETA)",'DATOS PEST12'!$C:$C,"NO CONSTA")</f>
        <v>13.894736842105258</v>
      </c>
      <c r="G206" s="62">
        <f>SUMIFS('DATOS PEST12'!$E:$E,'DATOS PEST12'!$A:$A,INDICE!$C$13,'DATOS PEST12'!$D:$D,'6. RETA (No Seta) Prov-SECCION'!G$11,'DATOS PEST12'!$B:$B,'6. RETA (No Seta) Prov-SECCION'!$A206,'DATOS PEST12'!$F:$F,"R.E.AUTONOMOS (NO SETA)",'DATOS PEST12'!$C:$C,"&lt;&gt;"&amp;"UNION EUROPEA")</f>
        <v>0.99999999999999956</v>
      </c>
      <c r="H206" s="62">
        <f>SUMIFS('DATOS PEST12'!$E:$E,'DATOS PEST12'!$A:$A,INDICE!$C$13,'DATOS PEST12'!$D:$D,'6. RETA (No Seta) Prov-SECCION'!H$11,'DATOS PEST12'!$B:$B,'6. RETA (No Seta) Prov-SECCION'!$A206,'DATOS PEST12'!$F:$F,"R.E.AUTONOMOS (NO SETA)",'DATOS PEST12'!$C:$C,"&lt;&gt;"&amp;"UNION EUROPEA")</f>
        <v>0.99999999999999956</v>
      </c>
      <c r="I206" s="62">
        <f>SUMIFS('DATOS PEST12'!$E:$E,'DATOS PEST12'!$A:$A,INDICE!$C$13,'DATOS PEST12'!$D:$D,'6. RETA (No Seta) Prov-SECCION'!I$11,'DATOS PEST12'!$B:$B,'6. RETA (No Seta) Prov-SECCION'!$A206,'DATOS PEST12'!$F:$F,"R.E.AUTONOMOS (NO SETA)",'DATOS PEST12'!$C:$C,"&lt;&gt;"&amp;"UNION EUROPEA")</f>
        <v>55.684210526315766</v>
      </c>
      <c r="J206" s="62">
        <f>SUMIFS('DATOS PEST12'!$E:$E,'DATOS PEST12'!$A:$A,INDICE!$C$13,'DATOS PEST12'!$D:$D,'6. RETA (No Seta) Prov-SECCION'!J$11,'DATOS PEST12'!$B:$B,'6. RETA (No Seta) Prov-SECCION'!$A206,'DATOS PEST12'!$F:$F,"R.E.AUTONOMOS (NO SETA)",'DATOS PEST12'!$C:$C,"&lt;&gt;"&amp;"UNION EUROPEA")</f>
        <v>505.73684210526324</v>
      </c>
      <c r="K206" s="62">
        <f>SUMIFS('DATOS PEST12'!$E:$E,'DATOS PEST12'!$A:$A,INDICE!$C$13,'DATOS PEST12'!$D:$D,'6. RETA (No Seta) Prov-SECCION'!K$11,'DATOS PEST12'!$B:$B,'6. RETA (No Seta) Prov-SECCION'!$A206,'DATOS PEST12'!$F:$F,"R.E.AUTONOMOS (NO SETA)",'DATOS PEST12'!$C:$C,"&lt;&gt;"&amp;"UNION EUROPEA")</f>
        <v>79</v>
      </c>
      <c r="L206" s="62">
        <f>SUMIFS('DATOS PEST12'!$E:$E,'DATOS PEST12'!$A:$A,INDICE!$C$13,'DATOS PEST12'!$D:$D,'6. RETA (No Seta) Prov-SECCION'!L$11,'DATOS PEST12'!$B:$B,'6. RETA (No Seta) Prov-SECCION'!$A206,'DATOS PEST12'!$F:$F,"R.E.AUTONOMOS (NO SETA)",'DATOS PEST12'!$C:$C,"&lt;&gt;"&amp;"UNION EUROPEA")</f>
        <v>187.99999999999997</v>
      </c>
      <c r="M206" s="62">
        <f>SUMIFS('DATOS PEST12'!$E:$E,'DATOS PEST12'!$A:$A,INDICE!$C$13,'DATOS PEST12'!$D:$D,'6. RETA (No Seta) Prov-SECCION'!M$11,'DATOS PEST12'!$B:$B,'6. RETA (No Seta) Prov-SECCION'!$A206,'DATOS PEST12'!$F:$F,"R.E.AUTONOMOS (NO SETA)",'DATOS PEST12'!$C:$C,"&lt;&gt;"&amp;"UNION EUROPEA")</f>
        <v>15.157894736842101</v>
      </c>
      <c r="N206" s="62">
        <f>SUMIFS('DATOS PEST12'!$E:$E,'DATOS PEST12'!$A:$A,INDICE!$C$13,'DATOS PEST12'!$D:$D,'6. RETA (No Seta) Prov-SECCION'!N$11,'DATOS PEST12'!$B:$B,'6. RETA (No Seta) Prov-SECCION'!$A206,'DATOS PEST12'!$F:$F,"R.E.AUTONOMOS (NO SETA)",'DATOS PEST12'!$C:$C,"&lt;&gt;"&amp;"UNION EUROPEA")</f>
        <v>5.0000000000000009</v>
      </c>
      <c r="O206" s="62">
        <f>SUMIFS('DATOS PEST12'!$E:$E,'DATOS PEST12'!$A:$A,INDICE!$C$13,'DATOS PEST12'!$D:$D,'6. RETA (No Seta) Prov-SECCION'!O$11,'DATOS PEST12'!$B:$B,'6. RETA (No Seta) Prov-SECCION'!$A206,'DATOS PEST12'!$F:$F,"R.E.AUTONOMOS (NO SETA)",'DATOS PEST12'!$C:$C,"&lt;&gt;"&amp;"UNION EUROPEA")</f>
        <v>0</v>
      </c>
      <c r="P206" s="62">
        <f>SUMIFS('DATOS PEST12'!$E:$E,'DATOS PEST12'!$A:$A,INDICE!$C$13,'DATOS PEST12'!$D:$D,'6. RETA (No Seta) Prov-SECCION'!P$11,'DATOS PEST12'!$B:$B,'6. RETA (No Seta) Prov-SECCION'!$A206,'DATOS PEST12'!$F:$F,"R.E.AUTONOMOS (NO SETA)",'DATOS PEST12'!$C:$C,"&lt;&gt;"&amp;"UNION EUROPEA")</f>
        <v>21.526315789473678</v>
      </c>
      <c r="Q206" s="62">
        <f>SUMIFS('DATOS PEST12'!$E:$E,'DATOS PEST12'!$A:$A,INDICE!$C$13,'DATOS PEST12'!$D:$D,'6. RETA (No Seta) Prov-SECCION'!Q$11,'DATOS PEST12'!$B:$B,'6. RETA (No Seta) Prov-SECCION'!$A206,'DATOS PEST12'!$F:$F,"R.E.AUTONOMOS (NO SETA)",'DATOS PEST12'!$C:$C,"&lt;&gt;"&amp;"UNION EUROPEA")</f>
        <v>22.631578947368421</v>
      </c>
      <c r="R206" s="62">
        <f>SUMIFS('DATOS PEST12'!$E:$E,'DATOS PEST12'!$A:$A,INDICE!$C$13,'DATOS PEST12'!$D:$D,'6. RETA (No Seta) Prov-SECCION'!R$11,'DATOS PEST12'!$B:$B,'6. RETA (No Seta) Prov-SECCION'!$A206,'DATOS PEST12'!$F:$F,"R.E.AUTONOMOS (NO SETA)",'DATOS PEST12'!$C:$C,"&lt;&gt;"&amp;"UNION EUROPEA")</f>
        <v>0</v>
      </c>
      <c r="S206" s="62">
        <f>SUMIFS('DATOS PEST12'!$E:$E,'DATOS PEST12'!$A:$A,INDICE!$C$13,'DATOS PEST12'!$D:$D,'6. RETA (No Seta) Prov-SECCION'!S$11,'DATOS PEST12'!$B:$B,'6. RETA (No Seta) Prov-SECCION'!$A206,'DATOS PEST12'!$F:$F,"R.E.AUTONOMOS (NO SETA)",'DATOS PEST12'!$C:$C,"&lt;&gt;"&amp;"UNION EUROPEA")</f>
        <v>32.94736842105263</v>
      </c>
      <c r="T206" s="62">
        <f>SUMIFS('DATOS PEST12'!$E:$E,'DATOS PEST12'!$A:$A,INDICE!$C$13,'DATOS PEST12'!$D:$D,'6. RETA (No Seta) Prov-SECCION'!T$11,'DATOS PEST12'!$B:$B,'6. RETA (No Seta) Prov-SECCION'!$A206,'DATOS PEST12'!$F:$F,"R.E.AUTONOMOS (NO SETA)",'DATOS PEST12'!$C:$C,"&lt;&gt;"&amp;"UNION EUROPEA")</f>
        <v>18.052631578947366</v>
      </c>
      <c r="U206" s="62">
        <f>SUMIFS('DATOS PEST12'!$E:$E,'DATOS PEST12'!$A:$A,INDICE!$C$13,'DATOS PEST12'!$D:$D,'6. RETA (No Seta) Prov-SECCION'!U$11,'DATOS PEST12'!$B:$B,'6. RETA (No Seta) Prov-SECCION'!$A206,'DATOS PEST12'!$F:$F,"R.E.AUTONOMOS (NO SETA)",'DATOS PEST12'!$C:$C,"&lt;&gt;"&amp;"UNION EUROPEA")</f>
        <v>12.000000000000002</v>
      </c>
      <c r="V206" s="62">
        <f>SUMIFS('DATOS PEST12'!$E:$E,'DATOS PEST12'!$A:$A,INDICE!$C$13,'DATOS PEST12'!$D:$D,'6. RETA (No Seta) Prov-SECCION'!V$11,'DATOS PEST12'!$B:$B,'6. RETA (No Seta) Prov-SECCION'!$A206,'DATOS PEST12'!$F:$F,"R.E.AUTONOMOS (NO SETA)",'DATOS PEST12'!$C:$C,"&lt;&gt;"&amp;"UNION EUROPEA")</f>
        <v>114.05263157894737</v>
      </c>
      <c r="W206" s="62">
        <f>SUMIFS('DATOS PEST12'!$E:$E,'DATOS PEST12'!$A:$A,INDICE!$C$13,'DATOS PEST12'!$D:$D,'6. RETA (No Seta) Prov-SECCION'!W$11,'DATOS PEST12'!$B:$B,'6. RETA (No Seta) Prov-SECCION'!$A206,'DATOS PEST12'!$F:$F,"R.E.AUTONOMOS (NO SETA)",'DATOS PEST12'!$C:$C,"&lt;&gt;"&amp;"UNION EUROPEA")</f>
        <v>0</v>
      </c>
      <c r="X206" s="62">
        <f>SUMIFS('DATOS PEST12'!$E:$E,'DATOS PEST12'!$A:$A,INDICE!$C$13,'DATOS PEST12'!$D:$D,'6. RETA (No Seta) Prov-SECCION'!X$11,'DATOS PEST12'!$B:$B,'6. RETA (No Seta) Prov-SECCION'!$A206,'DATOS PEST12'!$F:$F,"R.E.AUTONOMOS (NO SETA)",'DATOS PEST12'!$C:$C,"&lt;&gt;"&amp;"UNION EUROPEA")</f>
        <v>0</v>
      </c>
      <c r="Y206" s="59">
        <f>SUMIFS('DATOS PEST12'!$E:$E,'DATOS PEST12'!$A:$A,INDICE!$C$13,'DATOS PEST12'!$D:$D,'6. RETA (No Seta) Prov-SECCION'!Y$11,'DATOS PEST12'!$B:$B,'6. RETA (No Seta) Prov-SECCION'!$A206,'DATOS PEST12'!$F:$F,"R.E.AUTONOMOS (NO SETA)",'DATOS PEST12'!$C:$C,"&lt;&gt;"&amp;"UNION EUROPEA")</f>
        <v>0</v>
      </c>
    </row>
    <row r="207" spans="1:25" ht="15.6" x14ac:dyDescent="0.3">
      <c r="A207" s="8">
        <v>16</v>
      </c>
      <c r="B207" s="9" t="s">
        <v>5</v>
      </c>
      <c r="C207" s="59">
        <f t="shared" si="71"/>
        <v>611.57894736842115</v>
      </c>
      <c r="D207" s="60">
        <f>SUMIFS('DATOS PEST12'!$E:$E,'DATOS PEST12'!$A:$A,INDICE!$C$13,'DATOS PEST12'!$D:$D,'6. RETA (No Seta) Prov-SECCION'!D$11,'DATOS PEST12'!$B:$B,'6. RETA (No Seta) Prov-SECCION'!$A207,'DATOS PEST12'!$F:$F,"R.E.AUTONOMOS (NO SETA)",'DATOS PEST12'!$C:$C,"NO UNION")+SUMIFS('DATOS PEST12'!$E:$E,'DATOS PEST12'!$A:$A,INDICE!$C$13,'DATOS PEST12'!$D:$D,'6. RETA (No Seta) Prov-SECCION'!D$11,'DATOS PEST12'!$B:$B,'6. RETA (No Seta) Prov-SECCION'!$A207,'DATOS PEST12'!$F:$F,"R.E.AUTONOMOS (NO SETA)",'DATOS PEST12'!$C:$C,"NO CONSTA")</f>
        <v>19.526315789473685</v>
      </c>
      <c r="E207" s="62">
        <f>SUMIFS('DATOS PEST12'!$E:$E,'DATOS PEST12'!$A:$A,INDICE!$C$13,'DATOS PEST12'!$D:$D,'6. RETA (No Seta) Prov-SECCION'!E$11,'DATOS PEST12'!$B:$B,'6. RETA (No Seta) Prov-SECCION'!$A207,'DATOS PEST12'!$F:$F,"R.E.AUTONOMOS (NO SETA)",'DATOS PEST12'!$C:$C,"NO UNION")+SUMIFS('DATOS PEST12'!$E:$E,'DATOS PEST12'!$A:$A,INDICE!$C$13,'DATOS PEST12'!$D:$D,'6. RETA (No Seta) Prov-SECCION'!E$11,'DATOS PEST12'!$B:$B,'6. RETA (No Seta) Prov-SECCION'!$A207,'DATOS PEST12'!$F:$F,"R.E.AUTONOMOS (NO SETA)",'DATOS PEST12'!$C:$C,"NO CONSTA")</f>
        <v>0</v>
      </c>
      <c r="F207" s="62">
        <f>SUMIFS('DATOS PEST12'!$E:$E,'DATOS PEST12'!$A:$A,INDICE!$C$13,'DATOS PEST12'!$D:$D,'6. RETA (No Seta) Prov-SECCION'!F$11,'DATOS PEST12'!$B:$B,'6. RETA (No Seta) Prov-SECCION'!$A207,'DATOS PEST12'!$F:$F,"R.E.AUTONOMOS (NO SETA)",'DATOS PEST12'!$C:$C,"NO UNION")+SUMIFS('DATOS PEST12'!$E:$E,'DATOS PEST12'!$A:$A,INDICE!$C$13,'DATOS PEST12'!$D:$D,'6. RETA (No Seta) Prov-SECCION'!F$11,'DATOS PEST12'!$B:$B,'6. RETA (No Seta) Prov-SECCION'!$A207,'DATOS PEST12'!$F:$F,"R.E.AUTONOMOS (NO SETA)",'DATOS PEST12'!$C:$C,"NO CONSTA")</f>
        <v>12.05263157894737</v>
      </c>
      <c r="G207" s="62">
        <f>SUMIFS('DATOS PEST12'!$E:$E,'DATOS PEST12'!$A:$A,INDICE!$C$13,'DATOS PEST12'!$D:$D,'6. RETA (No Seta) Prov-SECCION'!G$11,'DATOS PEST12'!$B:$B,'6. RETA (No Seta) Prov-SECCION'!$A207,'DATOS PEST12'!$F:$F,"R.E.AUTONOMOS (NO SETA)",'DATOS PEST12'!$C:$C,"&lt;&gt;"&amp;"UNION EUROPEA")</f>
        <v>0</v>
      </c>
      <c r="H207" s="62">
        <f>SUMIFS('DATOS PEST12'!$E:$E,'DATOS PEST12'!$A:$A,INDICE!$C$13,'DATOS PEST12'!$D:$D,'6. RETA (No Seta) Prov-SECCION'!H$11,'DATOS PEST12'!$B:$B,'6. RETA (No Seta) Prov-SECCION'!$A207,'DATOS PEST12'!$F:$F,"R.E.AUTONOMOS (NO SETA)",'DATOS PEST12'!$C:$C,"&lt;&gt;"&amp;"UNION EUROPEA")</f>
        <v>0.99999999999999956</v>
      </c>
      <c r="I207" s="62">
        <f>SUMIFS('DATOS PEST12'!$E:$E,'DATOS PEST12'!$A:$A,INDICE!$C$13,'DATOS PEST12'!$D:$D,'6. RETA (No Seta) Prov-SECCION'!I$11,'DATOS PEST12'!$B:$B,'6. RETA (No Seta) Prov-SECCION'!$A207,'DATOS PEST12'!$F:$F,"R.E.AUTONOMOS (NO SETA)",'DATOS PEST12'!$C:$C,"&lt;&gt;"&amp;"UNION EUROPEA")</f>
        <v>61.631578947368418</v>
      </c>
      <c r="J207" s="62">
        <f>SUMIFS('DATOS PEST12'!$E:$E,'DATOS PEST12'!$A:$A,INDICE!$C$13,'DATOS PEST12'!$D:$D,'6. RETA (No Seta) Prov-SECCION'!J$11,'DATOS PEST12'!$B:$B,'6. RETA (No Seta) Prov-SECCION'!$A207,'DATOS PEST12'!$F:$F,"R.E.AUTONOMOS (NO SETA)",'DATOS PEST12'!$C:$C,"&lt;&gt;"&amp;"UNION EUROPEA")</f>
        <v>255.10526315789474</v>
      </c>
      <c r="K207" s="62">
        <f>SUMIFS('DATOS PEST12'!$E:$E,'DATOS PEST12'!$A:$A,INDICE!$C$13,'DATOS PEST12'!$D:$D,'6. RETA (No Seta) Prov-SECCION'!K$11,'DATOS PEST12'!$B:$B,'6. RETA (No Seta) Prov-SECCION'!$A207,'DATOS PEST12'!$F:$F,"R.E.AUTONOMOS (NO SETA)",'DATOS PEST12'!$C:$C,"&lt;&gt;"&amp;"UNION EUROPEA")</f>
        <v>24.263157894736842</v>
      </c>
      <c r="L207" s="62">
        <f>SUMIFS('DATOS PEST12'!$E:$E,'DATOS PEST12'!$A:$A,INDICE!$C$13,'DATOS PEST12'!$D:$D,'6. RETA (No Seta) Prov-SECCION'!L$11,'DATOS PEST12'!$B:$B,'6. RETA (No Seta) Prov-SECCION'!$A207,'DATOS PEST12'!$F:$F,"R.E.AUTONOMOS (NO SETA)",'DATOS PEST12'!$C:$C,"&lt;&gt;"&amp;"UNION EUROPEA")</f>
        <v>123.94736842105264</v>
      </c>
      <c r="M207" s="62">
        <f>SUMIFS('DATOS PEST12'!$E:$E,'DATOS PEST12'!$A:$A,INDICE!$C$13,'DATOS PEST12'!$D:$D,'6. RETA (No Seta) Prov-SECCION'!M$11,'DATOS PEST12'!$B:$B,'6. RETA (No Seta) Prov-SECCION'!$A207,'DATOS PEST12'!$F:$F,"R.E.AUTONOMOS (NO SETA)",'DATOS PEST12'!$C:$C,"&lt;&gt;"&amp;"UNION EUROPEA")</f>
        <v>9.5789473684210513</v>
      </c>
      <c r="N207" s="62">
        <f>SUMIFS('DATOS PEST12'!$E:$E,'DATOS PEST12'!$A:$A,INDICE!$C$13,'DATOS PEST12'!$D:$D,'6. RETA (No Seta) Prov-SECCION'!N$11,'DATOS PEST12'!$B:$B,'6. RETA (No Seta) Prov-SECCION'!$A207,'DATOS PEST12'!$F:$F,"R.E.AUTONOMOS (NO SETA)",'DATOS PEST12'!$C:$C,"&lt;&gt;"&amp;"UNION EUROPEA")</f>
        <v>1.6315789473684204</v>
      </c>
      <c r="O207" s="62">
        <f>SUMIFS('DATOS PEST12'!$E:$E,'DATOS PEST12'!$A:$A,INDICE!$C$13,'DATOS PEST12'!$D:$D,'6. RETA (No Seta) Prov-SECCION'!O$11,'DATOS PEST12'!$B:$B,'6. RETA (No Seta) Prov-SECCION'!$A207,'DATOS PEST12'!$F:$F,"R.E.AUTONOMOS (NO SETA)",'DATOS PEST12'!$C:$C,"&lt;&gt;"&amp;"UNION EUROPEA")</f>
        <v>0.99999999999999956</v>
      </c>
      <c r="P207" s="62">
        <f>SUMIFS('DATOS PEST12'!$E:$E,'DATOS PEST12'!$A:$A,INDICE!$C$13,'DATOS PEST12'!$D:$D,'6. RETA (No Seta) Prov-SECCION'!P$11,'DATOS PEST12'!$B:$B,'6. RETA (No Seta) Prov-SECCION'!$A207,'DATOS PEST12'!$F:$F,"R.E.AUTONOMOS (NO SETA)",'DATOS PEST12'!$C:$C,"&lt;&gt;"&amp;"UNION EUROPEA")</f>
        <v>12.000000000000002</v>
      </c>
      <c r="Q207" s="62">
        <f>SUMIFS('DATOS PEST12'!$E:$E,'DATOS PEST12'!$A:$A,INDICE!$C$13,'DATOS PEST12'!$D:$D,'6. RETA (No Seta) Prov-SECCION'!Q$11,'DATOS PEST12'!$B:$B,'6. RETA (No Seta) Prov-SECCION'!$A207,'DATOS PEST12'!$F:$F,"R.E.AUTONOMOS (NO SETA)",'DATOS PEST12'!$C:$C,"&lt;&gt;"&amp;"UNION EUROPEA")</f>
        <v>11.000000000000005</v>
      </c>
      <c r="R207" s="62">
        <f>SUMIFS('DATOS PEST12'!$E:$E,'DATOS PEST12'!$A:$A,INDICE!$C$13,'DATOS PEST12'!$D:$D,'6. RETA (No Seta) Prov-SECCION'!R$11,'DATOS PEST12'!$B:$B,'6. RETA (No Seta) Prov-SECCION'!$A207,'DATOS PEST12'!$F:$F,"R.E.AUTONOMOS (NO SETA)",'DATOS PEST12'!$C:$C,"&lt;&gt;"&amp;"UNION EUROPEA")</f>
        <v>0</v>
      </c>
      <c r="S207" s="62">
        <f>SUMIFS('DATOS PEST12'!$E:$E,'DATOS PEST12'!$A:$A,INDICE!$C$13,'DATOS PEST12'!$D:$D,'6. RETA (No Seta) Prov-SECCION'!S$11,'DATOS PEST12'!$B:$B,'6. RETA (No Seta) Prov-SECCION'!$A207,'DATOS PEST12'!$F:$F,"R.E.AUTONOMOS (NO SETA)",'DATOS PEST12'!$C:$C,"&lt;&gt;"&amp;"UNION EUROPEA")</f>
        <v>9</v>
      </c>
      <c r="T207" s="62">
        <f>SUMIFS('DATOS PEST12'!$E:$E,'DATOS PEST12'!$A:$A,INDICE!$C$13,'DATOS PEST12'!$D:$D,'6. RETA (No Seta) Prov-SECCION'!T$11,'DATOS PEST12'!$B:$B,'6. RETA (No Seta) Prov-SECCION'!$A207,'DATOS PEST12'!$F:$F,"R.E.AUTONOMOS (NO SETA)",'DATOS PEST12'!$C:$C,"&lt;&gt;"&amp;"UNION EUROPEA")</f>
        <v>3.2105263157894743</v>
      </c>
      <c r="U207" s="62">
        <f>SUMIFS('DATOS PEST12'!$E:$E,'DATOS PEST12'!$A:$A,INDICE!$C$13,'DATOS PEST12'!$D:$D,'6. RETA (No Seta) Prov-SECCION'!U$11,'DATOS PEST12'!$B:$B,'6. RETA (No Seta) Prov-SECCION'!$A207,'DATOS PEST12'!$F:$F,"R.E.AUTONOMOS (NO SETA)",'DATOS PEST12'!$C:$C,"&lt;&gt;"&amp;"UNION EUROPEA")</f>
        <v>3.0000000000000004</v>
      </c>
      <c r="V207" s="62">
        <f>SUMIFS('DATOS PEST12'!$E:$E,'DATOS PEST12'!$A:$A,INDICE!$C$13,'DATOS PEST12'!$D:$D,'6. RETA (No Seta) Prov-SECCION'!V$11,'DATOS PEST12'!$B:$B,'6. RETA (No Seta) Prov-SECCION'!$A207,'DATOS PEST12'!$F:$F,"R.E.AUTONOMOS (NO SETA)",'DATOS PEST12'!$C:$C,"&lt;&gt;"&amp;"UNION EUROPEA")</f>
        <v>63.631578947368432</v>
      </c>
      <c r="W207" s="62">
        <f>SUMIFS('DATOS PEST12'!$E:$E,'DATOS PEST12'!$A:$A,INDICE!$C$13,'DATOS PEST12'!$D:$D,'6. RETA (No Seta) Prov-SECCION'!W$11,'DATOS PEST12'!$B:$B,'6. RETA (No Seta) Prov-SECCION'!$A207,'DATOS PEST12'!$F:$F,"R.E.AUTONOMOS (NO SETA)",'DATOS PEST12'!$C:$C,"&lt;&gt;"&amp;"UNION EUROPEA")</f>
        <v>0</v>
      </c>
      <c r="X207" s="62">
        <f>SUMIFS('DATOS PEST12'!$E:$E,'DATOS PEST12'!$A:$A,INDICE!$C$13,'DATOS PEST12'!$D:$D,'6. RETA (No Seta) Prov-SECCION'!X$11,'DATOS PEST12'!$B:$B,'6. RETA (No Seta) Prov-SECCION'!$A207,'DATOS PEST12'!$F:$F,"R.E.AUTONOMOS (NO SETA)",'DATOS PEST12'!$C:$C,"&lt;&gt;"&amp;"UNION EUROPEA")</f>
        <v>0</v>
      </c>
      <c r="Y207" s="59">
        <f>SUMIFS('DATOS PEST12'!$E:$E,'DATOS PEST12'!$A:$A,INDICE!$C$13,'DATOS PEST12'!$D:$D,'6. RETA (No Seta) Prov-SECCION'!Y$11,'DATOS PEST12'!$B:$B,'6. RETA (No Seta) Prov-SECCION'!$A207,'DATOS PEST12'!$F:$F,"R.E.AUTONOMOS (NO SETA)",'DATOS PEST12'!$C:$C,"&lt;&gt;"&amp;"UNION EUROPEA")</f>
        <v>0</v>
      </c>
    </row>
    <row r="208" spans="1:25" ht="15.6" x14ac:dyDescent="0.3">
      <c r="A208" s="8">
        <v>19</v>
      </c>
      <c r="B208" s="9" t="s">
        <v>8</v>
      </c>
      <c r="C208" s="59">
        <f t="shared" si="71"/>
        <v>1048.2105263157896</v>
      </c>
      <c r="D208" s="60">
        <f>SUMIFS('DATOS PEST12'!$E:$E,'DATOS PEST12'!$A:$A,INDICE!$C$13,'DATOS PEST12'!$D:$D,'6. RETA (No Seta) Prov-SECCION'!D$11,'DATOS PEST12'!$B:$B,'6. RETA (No Seta) Prov-SECCION'!$A208,'DATOS PEST12'!$F:$F,"R.E.AUTONOMOS (NO SETA)",'DATOS PEST12'!$C:$C,"NO UNION")+SUMIFS('DATOS PEST12'!$E:$E,'DATOS PEST12'!$A:$A,INDICE!$C$13,'DATOS PEST12'!$D:$D,'6. RETA (No Seta) Prov-SECCION'!D$11,'DATOS PEST12'!$B:$B,'6. RETA (No Seta) Prov-SECCION'!$A208,'DATOS PEST12'!$F:$F,"R.E.AUTONOMOS (NO SETA)",'DATOS PEST12'!$C:$C,"NO CONSTA")</f>
        <v>9</v>
      </c>
      <c r="E208" s="62">
        <f>SUMIFS('DATOS PEST12'!$E:$E,'DATOS PEST12'!$A:$A,INDICE!$C$13,'DATOS PEST12'!$D:$D,'6. RETA (No Seta) Prov-SECCION'!E$11,'DATOS PEST12'!$B:$B,'6. RETA (No Seta) Prov-SECCION'!$A208,'DATOS PEST12'!$F:$F,"R.E.AUTONOMOS (NO SETA)",'DATOS PEST12'!$C:$C,"NO UNION")+SUMIFS('DATOS PEST12'!$E:$E,'DATOS PEST12'!$A:$A,INDICE!$C$13,'DATOS PEST12'!$D:$D,'6. RETA (No Seta) Prov-SECCION'!E$11,'DATOS PEST12'!$B:$B,'6. RETA (No Seta) Prov-SECCION'!$A208,'DATOS PEST12'!$F:$F,"R.E.AUTONOMOS (NO SETA)",'DATOS PEST12'!$C:$C,"NO CONSTA")</f>
        <v>0</v>
      </c>
      <c r="F208" s="62">
        <f>SUMIFS('DATOS PEST12'!$E:$E,'DATOS PEST12'!$A:$A,INDICE!$C$13,'DATOS PEST12'!$D:$D,'6. RETA (No Seta) Prov-SECCION'!F$11,'DATOS PEST12'!$B:$B,'6. RETA (No Seta) Prov-SECCION'!$A208,'DATOS PEST12'!$F:$F,"R.E.AUTONOMOS (NO SETA)",'DATOS PEST12'!$C:$C,"NO UNION")+SUMIFS('DATOS PEST12'!$E:$E,'DATOS PEST12'!$A:$A,INDICE!$C$13,'DATOS PEST12'!$D:$D,'6. RETA (No Seta) Prov-SECCION'!F$11,'DATOS PEST12'!$B:$B,'6. RETA (No Seta) Prov-SECCION'!$A208,'DATOS PEST12'!$F:$F,"R.E.AUTONOMOS (NO SETA)",'DATOS PEST12'!$C:$C,"NO CONSTA")</f>
        <v>18.421052631578945</v>
      </c>
      <c r="G208" s="62">
        <f>SUMIFS('DATOS PEST12'!$E:$E,'DATOS PEST12'!$A:$A,INDICE!$C$13,'DATOS PEST12'!$D:$D,'6. RETA (No Seta) Prov-SECCION'!G$11,'DATOS PEST12'!$B:$B,'6. RETA (No Seta) Prov-SECCION'!$A208,'DATOS PEST12'!$F:$F,"R.E.AUTONOMOS (NO SETA)",'DATOS PEST12'!$C:$C,"&lt;&gt;"&amp;"UNION EUROPEA")</f>
        <v>0</v>
      </c>
      <c r="H208" s="62">
        <f>SUMIFS('DATOS PEST12'!$E:$E,'DATOS PEST12'!$A:$A,INDICE!$C$13,'DATOS PEST12'!$D:$D,'6. RETA (No Seta) Prov-SECCION'!H$11,'DATOS PEST12'!$B:$B,'6. RETA (No Seta) Prov-SECCION'!$A208,'DATOS PEST12'!$F:$F,"R.E.AUTONOMOS (NO SETA)",'DATOS PEST12'!$C:$C,"&lt;&gt;"&amp;"UNION EUROPEA")</f>
        <v>0</v>
      </c>
      <c r="I208" s="62">
        <f>SUMIFS('DATOS PEST12'!$E:$E,'DATOS PEST12'!$A:$A,INDICE!$C$13,'DATOS PEST12'!$D:$D,'6. RETA (No Seta) Prov-SECCION'!I$11,'DATOS PEST12'!$B:$B,'6. RETA (No Seta) Prov-SECCION'!$A208,'DATOS PEST12'!$F:$F,"R.E.AUTONOMOS (NO SETA)",'DATOS PEST12'!$C:$C,"&lt;&gt;"&amp;"UNION EUROPEA")</f>
        <v>134.21052631578948</v>
      </c>
      <c r="J208" s="62">
        <f>SUMIFS('DATOS PEST12'!$E:$E,'DATOS PEST12'!$A:$A,INDICE!$C$13,'DATOS PEST12'!$D:$D,'6. RETA (No Seta) Prov-SECCION'!J$11,'DATOS PEST12'!$B:$B,'6. RETA (No Seta) Prov-SECCION'!$A208,'DATOS PEST12'!$F:$F,"R.E.AUTONOMOS (NO SETA)",'DATOS PEST12'!$C:$C,"&lt;&gt;"&amp;"UNION EUROPEA")</f>
        <v>372.47368421052636</v>
      </c>
      <c r="K208" s="62">
        <f>SUMIFS('DATOS PEST12'!$E:$E,'DATOS PEST12'!$A:$A,INDICE!$C$13,'DATOS PEST12'!$D:$D,'6. RETA (No Seta) Prov-SECCION'!K$11,'DATOS PEST12'!$B:$B,'6. RETA (No Seta) Prov-SECCION'!$A208,'DATOS PEST12'!$F:$F,"R.E.AUTONOMOS (NO SETA)",'DATOS PEST12'!$C:$C,"&lt;&gt;"&amp;"UNION EUROPEA")</f>
        <v>77.15789473684211</v>
      </c>
      <c r="L208" s="62">
        <f>SUMIFS('DATOS PEST12'!$E:$E,'DATOS PEST12'!$A:$A,INDICE!$C$13,'DATOS PEST12'!$D:$D,'6. RETA (No Seta) Prov-SECCION'!L$11,'DATOS PEST12'!$B:$B,'6. RETA (No Seta) Prov-SECCION'!$A208,'DATOS PEST12'!$F:$F,"R.E.AUTONOMOS (NO SETA)",'DATOS PEST12'!$C:$C,"&lt;&gt;"&amp;"UNION EUROPEA")</f>
        <v>153.63157894736844</v>
      </c>
      <c r="M208" s="62">
        <f>SUMIFS('DATOS PEST12'!$E:$E,'DATOS PEST12'!$A:$A,INDICE!$C$13,'DATOS PEST12'!$D:$D,'6. RETA (No Seta) Prov-SECCION'!M$11,'DATOS PEST12'!$B:$B,'6. RETA (No Seta) Prov-SECCION'!$A208,'DATOS PEST12'!$F:$F,"R.E.AUTONOMOS (NO SETA)",'DATOS PEST12'!$C:$C,"&lt;&gt;"&amp;"UNION EUROPEA")</f>
        <v>24.000000000000004</v>
      </c>
      <c r="N208" s="62">
        <f>SUMIFS('DATOS PEST12'!$E:$E,'DATOS PEST12'!$A:$A,INDICE!$C$13,'DATOS PEST12'!$D:$D,'6. RETA (No Seta) Prov-SECCION'!N$11,'DATOS PEST12'!$B:$B,'6. RETA (No Seta) Prov-SECCION'!$A208,'DATOS PEST12'!$F:$F,"R.E.AUTONOMOS (NO SETA)",'DATOS PEST12'!$C:$C,"&lt;&gt;"&amp;"UNION EUROPEA")</f>
        <v>5.0000000000000009</v>
      </c>
      <c r="O208" s="62">
        <f>SUMIFS('DATOS PEST12'!$E:$E,'DATOS PEST12'!$A:$A,INDICE!$C$13,'DATOS PEST12'!$D:$D,'6. RETA (No Seta) Prov-SECCION'!O$11,'DATOS PEST12'!$B:$B,'6. RETA (No Seta) Prov-SECCION'!$A208,'DATOS PEST12'!$F:$F,"R.E.AUTONOMOS (NO SETA)",'DATOS PEST12'!$C:$C,"&lt;&gt;"&amp;"UNION EUROPEA")</f>
        <v>3.0000000000000004</v>
      </c>
      <c r="P208" s="62">
        <f>SUMIFS('DATOS PEST12'!$E:$E,'DATOS PEST12'!$A:$A,INDICE!$C$13,'DATOS PEST12'!$D:$D,'6. RETA (No Seta) Prov-SECCION'!P$11,'DATOS PEST12'!$B:$B,'6. RETA (No Seta) Prov-SECCION'!$A208,'DATOS PEST12'!$F:$F,"R.E.AUTONOMOS (NO SETA)",'DATOS PEST12'!$C:$C,"&lt;&gt;"&amp;"UNION EUROPEA")</f>
        <v>32.368421052631568</v>
      </c>
      <c r="Q208" s="62">
        <f>SUMIFS('DATOS PEST12'!$E:$E,'DATOS PEST12'!$A:$A,INDICE!$C$13,'DATOS PEST12'!$D:$D,'6. RETA (No Seta) Prov-SECCION'!Q$11,'DATOS PEST12'!$B:$B,'6. RETA (No Seta) Prov-SECCION'!$A208,'DATOS PEST12'!$F:$F,"R.E.AUTONOMOS (NO SETA)",'DATOS PEST12'!$C:$C,"&lt;&gt;"&amp;"UNION EUROPEA")</f>
        <v>41.421052631578938</v>
      </c>
      <c r="R208" s="62">
        <f>SUMIFS('DATOS PEST12'!$E:$E,'DATOS PEST12'!$A:$A,INDICE!$C$13,'DATOS PEST12'!$D:$D,'6. RETA (No Seta) Prov-SECCION'!R$11,'DATOS PEST12'!$B:$B,'6. RETA (No Seta) Prov-SECCION'!$A208,'DATOS PEST12'!$F:$F,"R.E.AUTONOMOS (NO SETA)",'DATOS PEST12'!$C:$C,"&lt;&gt;"&amp;"UNION EUROPEA")</f>
        <v>0</v>
      </c>
      <c r="S208" s="62">
        <f>SUMIFS('DATOS PEST12'!$E:$E,'DATOS PEST12'!$A:$A,INDICE!$C$13,'DATOS PEST12'!$D:$D,'6. RETA (No Seta) Prov-SECCION'!S$11,'DATOS PEST12'!$B:$B,'6. RETA (No Seta) Prov-SECCION'!$A208,'DATOS PEST12'!$F:$F,"R.E.AUTONOMOS (NO SETA)",'DATOS PEST12'!$C:$C,"&lt;&gt;"&amp;"UNION EUROPEA")</f>
        <v>20.999999999999996</v>
      </c>
      <c r="T208" s="62">
        <f>SUMIFS('DATOS PEST12'!$E:$E,'DATOS PEST12'!$A:$A,INDICE!$C$13,'DATOS PEST12'!$D:$D,'6. RETA (No Seta) Prov-SECCION'!T$11,'DATOS PEST12'!$B:$B,'6. RETA (No Seta) Prov-SECCION'!$A208,'DATOS PEST12'!$F:$F,"R.E.AUTONOMOS (NO SETA)",'DATOS PEST12'!$C:$C,"&lt;&gt;"&amp;"UNION EUROPEA")</f>
        <v>6.9999999999999973</v>
      </c>
      <c r="U208" s="62">
        <f>SUMIFS('DATOS PEST12'!$E:$E,'DATOS PEST12'!$A:$A,INDICE!$C$13,'DATOS PEST12'!$D:$D,'6. RETA (No Seta) Prov-SECCION'!U$11,'DATOS PEST12'!$B:$B,'6. RETA (No Seta) Prov-SECCION'!$A208,'DATOS PEST12'!$F:$F,"R.E.AUTONOMOS (NO SETA)",'DATOS PEST12'!$C:$C,"&lt;&gt;"&amp;"UNION EUROPEA")</f>
        <v>13.999999999999995</v>
      </c>
      <c r="V208" s="62">
        <f>SUMIFS('DATOS PEST12'!$E:$E,'DATOS PEST12'!$A:$A,INDICE!$C$13,'DATOS PEST12'!$D:$D,'6. RETA (No Seta) Prov-SECCION'!V$11,'DATOS PEST12'!$B:$B,'6. RETA (No Seta) Prov-SECCION'!$A208,'DATOS PEST12'!$F:$F,"R.E.AUTONOMOS (NO SETA)",'DATOS PEST12'!$C:$C,"&lt;&gt;"&amp;"UNION EUROPEA")</f>
        <v>135.52631578947373</v>
      </c>
      <c r="W208" s="62">
        <f>SUMIFS('DATOS PEST12'!$E:$E,'DATOS PEST12'!$A:$A,INDICE!$C$13,'DATOS PEST12'!$D:$D,'6. RETA (No Seta) Prov-SECCION'!W$11,'DATOS PEST12'!$B:$B,'6. RETA (No Seta) Prov-SECCION'!$A208,'DATOS PEST12'!$F:$F,"R.E.AUTONOMOS (NO SETA)",'DATOS PEST12'!$C:$C,"&lt;&gt;"&amp;"UNION EUROPEA")</f>
        <v>0</v>
      </c>
      <c r="X208" s="62">
        <f>SUMIFS('DATOS PEST12'!$E:$E,'DATOS PEST12'!$A:$A,INDICE!$C$13,'DATOS PEST12'!$D:$D,'6. RETA (No Seta) Prov-SECCION'!X$11,'DATOS PEST12'!$B:$B,'6. RETA (No Seta) Prov-SECCION'!$A208,'DATOS PEST12'!$F:$F,"R.E.AUTONOMOS (NO SETA)",'DATOS PEST12'!$C:$C,"&lt;&gt;"&amp;"UNION EUROPEA")</f>
        <v>0</v>
      </c>
      <c r="Y208" s="59">
        <f>SUMIFS('DATOS PEST12'!$E:$E,'DATOS PEST12'!$A:$A,INDICE!$C$13,'DATOS PEST12'!$D:$D,'6. RETA (No Seta) Prov-SECCION'!Y$11,'DATOS PEST12'!$B:$B,'6. RETA (No Seta) Prov-SECCION'!$A208,'DATOS PEST12'!$F:$F,"R.E.AUTONOMOS (NO SETA)",'DATOS PEST12'!$C:$C,"&lt;&gt;"&amp;"UNION EUROPEA")</f>
        <v>0</v>
      </c>
    </row>
    <row r="209" spans="1:25" ht="15.6" x14ac:dyDescent="0.3">
      <c r="A209" s="10">
        <v>45</v>
      </c>
      <c r="B209" s="11" t="s">
        <v>27</v>
      </c>
      <c r="C209" s="59">
        <f t="shared" si="71"/>
        <v>3171.2631578947371</v>
      </c>
      <c r="D209" s="60">
        <f>SUMIFS('DATOS PEST12'!$E:$E,'DATOS PEST12'!$A:$A,INDICE!$C$13,'DATOS PEST12'!$D:$D,'6. RETA (No Seta) Prov-SECCION'!D$11,'DATOS PEST12'!$B:$B,'6. RETA (No Seta) Prov-SECCION'!$A209,'DATOS PEST12'!$F:$F,"R.E.AUTONOMOS (NO SETA)",'DATOS PEST12'!$C:$C,"NO UNION")+SUMIFS('DATOS PEST12'!$E:$E,'DATOS PEST12'!$A:$A,INDICE!$C$13,'DATOS PEST12'!$D:$D,'6. RETA (No Seta) Prov-SECCION'!D$11,'DATOS PEST12'!$B:$B,'6. RETA (No Seta) Prov-SECCION'!$A209,'DATOS PEST12'!$F:$F,"R.E.AUTONOMOS (NO SETA)",'DATOS PEST12'!$C:$C,"NO CONSTA")</f>
        <v>34.421052631578945</v>
      </c>
      <c r="E209" s="62">
        <f>SUMIFS('DATOS PEST12'!$E:$E,'DATOS PEST12'!$A:$A,INDICE!$C$13,'DATOS PEST12'!$D:$D,'6. RETA (No Seta) Prov-SECCION'!E$11,'DATOS PEST12'!$B:$B,'6. RETA (No Seta) Prov-SECCION'!$A209,'DATOS PEST12'!$F:$F,"R.E.AUTONOMOS (NO SETA)",'DATOS PEST12'!$C:$C,"NO UNION")+SUMIFS('DATOS PEST12'!$E:$E,'DATOS PEST12'!$A:$A,INDICE!$C$13,'DATOS PEST12'!$D:$D,'6. RETA (No Seta) Prov-SECCION'!E$11,'DATOS PEST12'!$B:$B,'6. RETA (No Seta) Prov-SECCION'!$A209,'DATOS PEST12'!$F:$F,"R.E.AUTONOMOS (NO SETA)",'DATOS PEST12'!$C:$C,"NO CONSTA")</f>
        <v>0.99999999999999956</v>
      </c>
      <c r="F209" s="62">
        <f>SUMIFS('DATOS PEST12'!$E:$E,'DATOS PEST12'!$A:$A,INDICE!$C$13,'DATOS PEST12'!$D:$D,'6. RETA (No Seta) Prov-SECCION'!F$11,'DATOS PEST12'!$B:$B,'6. RETA (No Seta) Prov-SECCION'!$A209,'DATOS PEST12'!$F:$F,"R.E.AUTONOMOS (NO SETA)",'DATOS PEST12'!$C:$C,"NO UNION")+SUMIFS('DATOS PEST12'!$E:$E,'DATOS PEST12'!$A:$A,INDICE!$C$13,'DATOS PEST12'!$D:$D,'6. RETA (No Seta) Prov-SECCION'!F$11,'DATOS PEST12'!$B:$B,'6. RETA (No Seta) Prov-SECCION'!$A209,'DATOS PEST12'!$F:$F,"R.E.AUTONOMOS (NO SETA)",'DATOS PEST12'!$C:$C,"NO CONSTA")</f>
        <v>74.789473684210506</v>
      </c>
      <c r="G209" s="62">
        <f>SUMIFS('DATOS PEST12'!$E:$E,'DATOS PEST12'!$A:$A,INDICE!$C$13,'DATOS PEST12'!$D:$D,'6. RETA (No Seta) Prov-SECCION'!G$11,'DATOS PEST12'!$B:$B,'6. RETA (No Seta) Prov-SECCION'!$A209,'DATOS PEST12'!$F:$F,"R.E.AUTONOMOS (NO SETA)",'DATOS PEST12'!$C:$C,"&lt;&gt;"&amp;"UNION EUROPEA")</f>
        <v>0.99999999999999956</v>
      </c>
      <c r="H209" s="62">
        <f>SUMIFS('DATOS PEST12'!$E:$E,'DATOS PEST12'!$A:$A,INDICE!$C$13,'DATOS PEST12'!$D:$D,'6. RETA (No Seta) Prov-SECCION'!H$11,'DATOS PEST12'!$B:$B,'6. RETA (No Seta) Prov-SECCION'!$A209,'DATOS PEST12'!$F:$F,"R.E.AUTONOMOS (NO SETA)",'DATOS PEST12'!$C:$C,"&lt;&gt;"&amp;"UNION EUROPEA")</f>
        <v>3.9999999999999982</v>
      </c>
      <c r="I209" s="62">
        <f>SUMIFS('DATOS PEST12'!$E:$E,'DATOS PEST12'!$A:$A,INDICE!$C$13,'DATOS PEST12'!$D:$D,'6. RETA (No Seta) Prov-SECCION'!I$11,'DATOS PEST12'!$B:$B,'6. RETA (No Seta) Prov-SECCION'!$A209,'DATOS PEST12'!$F:$F,"R.E.AUTONOMOS (NO SETA)",'DATOS PEST12'!$C:$C,"&lt;&gt;"&amp;"UNION EUROPEA")</f>
        <v>465.52631578947364</v>
      </c>
      <c r="J209" s="62">
        <f>SUMIFS('DATOS PEST12'!$E:$E,'DATOS PEST12'!$A:$A,INDICE!$C$13,'DATOS PEST12'!$D:$D,'6. RETA (No Seta) Prov-SECCION'!J$11,'DATOS PEST12'!$B:$B,'6. RETA (No Seta) Prov-SECCION'!$A209,'DATOS PEST12'!$F:$F,"R.E.AUTONOMOS (NO SETA)",'DATOS PEST12'!$C:$C,"&lt;&gt;"&amp;"UNION EUROPEA")</f>
        <v>1264.5263157894738</v>
      </c>
      <c r="K209" s="62">
        <f>SUMIFS('DATOS PEST12'!$E:$E,'DATOS PEST12'!$A:$A,INDICE!$C$13,'DATOS PEST12'!$D:$D,'6. RETA (No Seta) Prov-SECCION'!K$11,'DATOS PEST12'!$B:$B,'6. RETA (No Seta) Prov-SECCION'!$A209,'DATOS PEST12'!$F:$F,"R.E.AUTONOMOS (NO SETA)",'DATOS PEST12'!$C:$C,"&lt;&gt;"&amp;"UNION EUROPEA")</f>
        <v>192.36842105263159</v>
      </c>
      <c r="L209" s="62">
        <f>SUMIFS('DATOS PEST12'!$E:$E,'DATOS PEST12'!$A:$A,INDICE!$C$13,'DATOS PEST12'!$D:$D,'6. RETA (No Seta) Prov-SECCION'!L$11,'DATOS PEST12'!$B:$B,'6. RETA (No Seta) Prov-SECCION'!$A209,'DATOS PEST12'!$F:$F,"R.E.AUTONOMOS (NO SETA)",'DATOS PEST12'!$C:$C,"&lt;&gt;"&amp;"UNION EUROPEA")</f>
        <v>361.73684210526312</v>
      </c>
      <c r="M209" s="62">
        <f>SUMIFS('DATOS PEST12'!$E:$E,'DATOS PEST12'!$A:$A,INDICE!$C$13,'DATOS PEST12'!$D:$D,'6. RETA (No Seta) Prov-SECCION'!M$11,'DATOS PEST12'!$B:$B,'6. RETA (No Seta) Prov-SECCION'!$A209,'DATOS PEST12'!$F:$F,"R.E.AUTONOMOS (NO SETA)",'DATOS PEST12'!$C:$C,"&lt;&gt;"&amp;"UNION EUROPEA")</f>
        <v>44.10526315789474</v>
      </c>
      <c r="N209" s="62">
        <f>SUMIFS('DATOS PEST12'!$E:$E,'DATOS PEST12'!$A:$A,INDICE!$C$13,'DATOS PEST12'!$D:$D,'6. RETA (No Seta) Prov-SECCION'!N$11,'DATOS PEST12'!$B:$B,'6. RETA (No Seta) Prov-SECCION'!$A209,'DATOS PEST12'!$F:$F,"R.E.AUTONOMOS (NO SETA)",'DATOS PEST12'!$C:$C,"&lt;&gt;"&amp;"UNION EUROPEA")</f>
        <v>13.999999999999995</v>
      </c>
      <c r="O209" s="62">
        <f>SUMIFS('DATOS PEST12'!$E:$E,'DATOS PEST12'!$A:$A,INDICE!$C$13,'DATOS PEST12'!$D:$D,'6. RETA (No Seta) Prov-SECCION'!O$11,'DATOS PEST12'!$B:$B,'6. RETA (No Seta) Prov-SECCION'!$A209,'DATOS PEST12'!$F:$F,"R.E.AUTONOMOS (NO SETA)",'DATOS PEST12'!$C:$C,"&lt;&gt;"&amp;"UNION EUROPEA")</f>
        <v>7.9999999999999964</v>
      </c>
      <c r="P209" s="62">
        <f>SUMIFS('DATOS PEST12'!$E:$E,'DATOS PEST12'!$A:$A,INDICE!$C$13,'DATOS PEST12'!$D:$D,'6. RETA (No Seta) Prov-SECCION'!P$11,'DATOS PEST12'!$B:$B,'6. RETA (No Seta) Prov-SECCION'!$A209,'DATOS PEST12'!$F:$F,"R.E.AUTONOMOS (NO SETA)",'DATOS PEST12'!$C:$C,"&lt;&gt;"&amp;"UNION EUROPEA")</f>
        <v>84.157894736842081</v>
      </c>
      <c r="Q209" s="62">
        <f>SUMIFS('DATOS PEST12'!$E:$E,'DATOS PEST12'!$A:$A,INDICE!$C$13,'DATOS PEST12'!$D:$D,'6. RETA (No Seta) Prov-SECCION'!Q$11,'DATOS PEST12'!$B:$B,'6. RETA (No Seta) Prov-SECCION'!$A209,'DATOS PEST12'!$F:$F,"R.E.AUTONOMOS (NO SETA)",'DATOS PEST12'!$C:$C,"&lt;&gt;"&amp;"UNION EUROPEA")</f>
        <v>101.89473684210523</v>
      </c>
      <c r="R209" s="62">
        <f>SUMIFS('DATOS PEST12'!$E:$E,'DATOS PEST12'!$A:$A,INDICE!$C$13,'DATOS PEST12'!$D:$D,'6. RETA (No Seta) Prov-SECCION'!R$11,'DATOS PEST12'!$B:$B,'6. RETA (No Seta) Prov-SECCION'!$A209,'DATOS PEST12'!$F:$F,"R.E.AUTONOMOS (NO SETA)",'DATOS PEST12'!$C:$C,"&lt;&gt;"&amp;"UNION EUROPEA")</f>
        <v>0</v>
      </c>
      <c r="S209" s="62">
        <f>SUMIFS('DATOS PEST12'!$E:$E,'DATOS PEST12'!$A:$A,INDICE!$C$13,'DATOS PEST12'!$D:$D,'6. RETA (No Seta) Prov-SECCION'!S$11,'DATOS PEST12'!$B:$B,'6. RETA (No Seta) Prov-SECCION'!$A209,'DATOS PEST12'!$F:$F,"R.E.AUTONOMOS (NO SETA)",'DATOS PEST12'!$C:$C,"&lt;&gt;"&amp;"UNION EUROPEA")</f>
        <v>64.89473684210526</v>
      </c>
      <c r="T209" s="62">
        <f>SUMIFS('DATOS PEST12'!$E:$E,'DATOS PEST12'!$A:$A,INDICE!$C$13,'DATOS PEST12'!$D:$D,'6. RETA (No Seta) Prov-SECCION'!T$11,'DATOS PEST12'!$B:$B,'6. RETA (No Seta) Prov-SECCION'!$A209,'DATOS PEST12'!$F:$F,"R.E.AUTONOMOS (NO SETA)",'DATOS PEST12'!$C:$C,"&lt;&gt;"&amp;"UNION EUROPEA")</f>
        <v>19</v>
      </c>
      <c r="U209" s="62">
        <f>SUMIFS('DATOS PEST12'!$E:$E,'DATOS PEST12'!$A:$A,INDICE!$C$13,'DATOS PEST12'!$D:$D,'6. RETA (No Seta) Prov-SECCION'!U$11,'DATOS PEST12'!$B:$B,'6. RETA (No Seta) Prov-SECCION'!$A209,'DATOS PEST12'!$F:$F,"R.E.AUTONOMOS (NO SETA)",'DATOS PEST12'!$C:$C,"&lt;&gt;"&amp;"UNION EUROPEA")</f>
        <v>34.999999999999993</v>
      </c>
      <c r="V209" s="62">
        <f>SUMIFS('DATOS PEST12'!$E:$E,'DATOS PEST12'!$A:$A,INDICE!$C$13,'DATOS PEST12'!$D:$D,'6. RETA (No Seta) Prov-SECCION'!V$11,'DATOS PEST12'!$B:$B,'6. RETA (No Seta) Prov-SECCION'!$A209,'DATOS PEST12'!$F:$F,"R.E.AUTONOMOS (NO SETA)",'DATOS PEST12'!$C:$C,"&lt;&gt;"&amp;"UNION EUROPEA")</f>
        <v>400.84210526315786</v>
      </c>
      <c r="W209" s="62">
        <f>SUMIFS('DATOS PEST12'!$E:$E,'DATOS PEST12'!$A:$A,INDICE!$C$13,'DATOS PEST12'!$D:$D,'6. RETA (No Seta) Prov-SECCION'!W$11,'DATOS PEST12'!$B:$B,'6. RETA (No Seta) Prov-SECCION'!$A209,'DATOS PEST12'!$F:$F,"R.E.AUTONOMOS (NO SETA)",'DATOS PEST12'!$C:$C,"&lt;&gt;"&amp;"UNION EUROPEA")</f>
        <v>0</v>
      </c>
      <c r="X209" s="62">
        <f>SUMIFS('DATOS PEST12'!$E:$E,'DATOS PEST12'!$A:$A,INDICE!$C$13,'DATOS PEST12'!$D:$D,'6. RETA (No Seta) Prov-SECCION'!X$11,'DATOS PEST12'!$B:$B,'6. RETA (No Seta) Prov-SECCION'!$A209,'DATOS PEST12'!$F:$F,"R.E.AUTONOMOS (NO SETA)",'DATOS PEST12'!$C:$C,"&lt;&gt;"&amp;"UNION EUROPEA")</f>
        <v>0</v>
      </c>
      <c r="Y209" s="59">
        <f>SUMIFS('DATOS PEST12'!$E:$E,'DATOS PEST12'!$A:$A,INDICE!$C$13,'DATOS PEST12'!$D:$D,'6. RETA (No Seta) Prov-SECCION'!Y$11,'DATOS PEST12'!$B:$B,'6. RETA (No Seta) Prov-SECCION'!$A209,'DATOS PEST12'!$F:$F,"R.E.AUTONOMOS (NO SETA)",'DATOS PEST12'!$C:$C,"&lt;&gt;"&amp;"UNION EUROPEA")</f>
        <v>0</v>
      </c>
    </row>
    <row r="210" spans="1:25" ht="15.6" x14ac:dyDescent="0.3">
      <c r="A210" s="238" t="s">
        <v>42</v>
      </c>
      <c r="B210" s="239"/>
      <c r="C210" s="66">
        <f t="shared" ref="C210:Y210" si="72">SUM(C211:C214)</f>
        <v>64561.368421052641</v>
      </c>
      <c r="D210" s="64">
        <f t="shared" si="72"/>
        <v>390.89473684210532</v>
      </c>
      <c r="E210" s="67">
        <f t="shared" si="72"/>
        <v>9.6315789473684195</v>
      </c>
      <c r="F210" s="67">
        <f t="shared" si="72"/>
        <v>1576.2631578947369</v>
      </c>
      <c r="G210" s="67">
        <f t="shared" si="72"/>
        <v>6.9999999999999982</v>
      </c>
      <c r="H210" s="67">
        <f t="shared" si="72"/>
        <v>24.000000000000004</v>
      </c>
      <c r="I210" s="67">
        <f t="shared" si="72"/>
        <v>7100.4210526315792</v>
      </c>
      <c r="J210" s="67">
        <f t="shared" si="72"/>
        <v>15439.631578947368</v>
      </c>
      <c r="K210" s="67">
        <f t="shared" si="72"/>
        <v>6061.5263157894733</v>
      </c>
      <c r="L210" s="67">
        <f t="shared" si="72"/>
        <v>15323.999999999996</v>
      </c>
      <c r="M210" s="67">
        <f t="shared" si="72"/>
        <v>2265.3157894736842</v>
      </c>
      <c r="N210" s="67">
        <f t="shared" si="72"/>
        <v>324.52631578947364</v>
      </c>
      <c r="O210" s="67">
        <f t="shared" si="72"/>
        <v>493.31578947368416</v>
      </c>
      <c r="P210" s="67">
        <f t="shared" si="72"/>
        <v>3684.9999999999995</v>
      </c>
      <c r="Q210" s="67">
        <f t="shared" si="72"/>
        <v>2793.2631578947371</v>
      </c>
      <c r="R210" s="67">
        <f t="shared" si="72"/>
        <v>6.0000000000000009</v>
      </c>
      <c r="S210" s="67">
        <f t="shared" si="72"/>
        <v>1791.2631578947369</v>
      </c>
      <c r="T210" s="67">
        <f t="shared" si="72"/>
        <v>922.94736842105272</v>
      </c>
      <c r="U210" s="67">
        <f t="shared" si="72"/>
        <v>822.84210526315792</v>
      </c>
      <c r="V210" s="67">
        <f t="shared" si="72"/>
        <v>5515.5263157894733</v>
      </c>
      <c r="W210" s="67">
        <f t="shared" si="72"/>
        <v>6.9999999999999982</v>
      </c>
      <c r="X210" s="67">
        <f t="shared" si="72"/>
        <v>0.99999999999999956</v>
      </c>
      <c r="Y210" s="66">
        <f t="shared" si="72"/>
        <v>0</v>
      </c>
    </row>
    <row r="211" spans="1:25" ht="15.6" x14ac:dyDescent="0.3">
      <c r="A211" s="6">
        <v>8</v>
      </c>
      <c r="B211" s="7" t="s">
        <v>2</v>
      </c>
      <c r="C211" s="59">
        <f t="shared" ref="C211:C214" si="73">SUM(D211:Y211)</f>
        <v>51498.315789473687</v>
      </c>
      <c r="D211" s="60">
        <f>SUMIFS('DATOS PEST12'!$E:$E,'DATOS PEST12'!$A:$A,INDICE!$C$13,'DATOS PEST12'!$D:$D,'6. RETA (No Seta) Prov-SECCION'!D$11,'DATOS PEST12'!$B:$B,'6. RETA (No Seta) Prov-SECCION'!$A211,'DATOS PEST12'!$F:$F,"R.E.AUTONOMOS (NO SETA)",'DATOS PEST12'!$C:$C,"NO UNION")+SUMIFS('DATOS PEST12'!$E:$E,'DATOS PEST12'!$A:$A,INDICE!$C$13,'DATOS PEST12'!$D:$D,'6. RETA (No Seta) Prov-SECCION'!D$11,'DATOS PEST12'!$B:$B,'6. RETA (No Seta) Prov-SECCION'!$A211,'DATOS PEST12'!$F:$F,"R.E.AUTONOMOS (NO SETA)",'DATOS PEST12'!$C:$C,"NO CONSTA")</f>
        <v>75.157894736842096</v>
      </c>
      <c r="E211" s="62">
        <f>SUMIFS('DATOS PEST12'!$E:$E,'DATOS PEST12'!$A:$A,INDICE!$C$13,'DATOS PEST12'!$D:$D,'6. RETA (No Seta) Prov-SECCION'!E$11,'DATOS PEST12'!$B:$B,'6. RETA (No Seta) Prov-SECCION'!$A211,'DATOS PEST12'!$F:$F,"R.E.AUTONOMOS (NO SETA)",'DATOS PEST12'!$C:$C,"NO UNION")+SUMIFS('DATOS PEST12'!$E:$E,'DATOS PEST12'!$A:$A,INDICE!$C$13,'DATOS PEST12'!$D:$D,'6. RETA (No Seta) Prov-SECCION'!E$11,'DATOS PEST12'!$B:$B,'6. RETA (No Seta) Prov-SECCION'!$A211,'DATOS PEST12'!$F:$F,"R.E.AUTONOMOS (NO SETA)",'DATOS PEST12'!$C:$C,"NO CONSTA")</f>
        <v>6.6842105263157876</v>
      </c>
      <c r="F211" s="62">
        <f>SUMIFS('DATOS PEST12'!$E:$E,'DATOS PEST12'!$A:$A,INDICE!$C$13,'DATOS PEST12'!$D:$D,'6. RETA (No Seta) Prov-SECCION'!F$11,'DATOS PEST12'!$B:$B,'6. RETA (No Seta) Prov-SECCION'!$A211,'DATOS PEST12'!$F:$F,"R.E.AUTONOMOS (NO SETA)",'DATOS PEST12'!$C:$C,"NO UNION")+SUMIFS('DATOS PEST12'!$E:$E,'DATOS PEST12'!$A:$A,INDICE!$C$13,'DATOS PEST12'!$D:$D,'6. RETA (No Seta) Prov-SECCION'!F$11,'DATOS PEST12'!$B:$B,'6. RETA (No Seta) Prov-SECCION'!$A211,'DATOS PEST12'!$F:$F,"R.E.AUTONOMOS (NO SETA)",'DATOS PEST12'!$C:$C,"NO CONSTA")</f>
        <v>1287.1052631578948</v>
      </c>
      <c r="G211" s="62">
        <f>SUMIFS('DATOS PEST12'!$E:$E,'DATOS PEST12'!$A:$A,INDICE!$C$13,'DATOS PEST12'!$D:$D,'6. RETA (No Seta) Prov-SECCION'!G$11,'DATOS PEST12'!$B:$B,'6. RETA (No Seta) Prov-SECCION'!$A211,'DATOS PEST12'!$F:$F,"R.E.AUTONOMOS (NO SETA)",'DATOS PEST12'!$C:$C,"&lt;&gt;"&amp;"UNION EUROPEA")</f>
        <v>3.0000000000000004</v>
      </c>
      <c r="H211" s="62">
        <f>SUMIFS('DATOS PEST12'!$E:$E,'DATOS PEST12'!$A:$A,INDICE!$C$13,'DATOS PEST12'!$D:$D,'6. RETA (No Seta) Prov-SECCION'!H$11,'DATOS PEST12'!$B:$B,'6. RETA (No Seta) Prov-SECCION'!$A211,'DATOS PEST12'!$F:$F,"R.E.AUTONOMOS (NO SETA)",'DATOS PEST12'!$C:$C,"&lt;&gt;"&amp;"UNION EUROPEA")</f>
        <v>17.000000000000004</v>
      </c>
      <c r="I211" s="62">
        <f>SUMIFS('DATOS PEST12'!$E:$E,'DATOS PEST12'!$A:$A,INDICE!$C$13,'DATOS PEST12'!$D:$D,'6. RETA (No Seta) Prov-SECCION'!I$11,'DATOS PEST12'!$B:$B,'6. RETA (No Seta) Prov-SECCION'!$A211,'DATOS PEST12'!$F:$F,"R.E.AUTONOMOS (NO SETA)",'DATOS PEST12'!$C:$C,"&lt;&gt;"&amp;"UNION EUROPEA")</f>
        <v>5349.105263157895</v>
      </c>
      <c r="J211" s="62">
        <f>SUMIFS('DATOS PEST12'!$E:$E,'DATOS PEST12'!$A:$A,INDICE!$C$13,'DATOS PEST12'!$D:$D,'6. RETA (No Seta) Prov-SECCION'!J$11,'DATOS PEST12'!$B:$B,'6. RETA (No Seta) Prov-SECCION'!$A211,'DATOS PEST12'!$F:$F,"R.E.AUTONOMOS (NO SETA)",'DATOS PEST12'!$C:$C,"&lt;&gt;"&amp;"UNION EUROPEA")</f>
        <v>11894.631578947368</v>
      </c>
      <c r="K211" s="62">
        <f>SUMIFS('DATOS PEST12'!$E:$E,'DATOS PEST12'!$A:$A,INDICE!$C$13,'DATOS PEST12'!$D:$D,'6. RETA (No Seta) Prov-SECCION'!K$11,'DATOS PEST12'!$B:$B,'6. RETA (No Seta) Prov-SECCION'!$A211,'DATOS PEST12'!$F:$F,"R.E.AUTONOMOS (NO SETA)",'DATOS PEST12'!$C:$C,"&lt;&gt;"&amp;"UNION EUROPEA")</f>
        <v>5161.3684210526317</v>
      </c>
      <c r="L211" s="62">
        <f>SUMIFS('DATOS PEST12'!$E:$E,'DATOS PEST12'!$A:$A,INDICE!$C$13,'DATOS PEST12'!$D:$D,'6. RETA (No Seta) Prov-SECCION'!L$11,'DATOS PEST12'!$B:$B,'6. RETA (No Seta) Prov-SECCION'!$A211,'DATOS PEST12'!$F:$F,"R.E.AUTONOMOS (NO SETA)",'DATOS PEST12'!$C:$C,"&lt;&gt;"&amp;"UNION EUROPEA")</f>
        <v>12317.73684210526</v>
      </c>
      <c r="M211" s="62">
        <f>SUMIFS('DATOS PEST12'!$E:$E,'DATOS PEST12'!$A:$A,INDICE!$C$13,'DATOS PEST12'!$D:$D,'6. RETA (No Seta) Prov-SECCION'!M$11,'DATOS PEST12'!$B:$B,'6. RETA (No Seta) Prov-SECCION'!$A211,'DATOS PEST12'!$F:$F,"R.E.AUTONOMOS (NO SETA)",'DATOS PEST12'!$C:$C,"&lt;&gt;"&amp;"UNION EUROPEA")</f>
        <v>1968.1052631578948</v>
      </c>
      <c r="N211" s="62">
        <f>SUMIFS('DATOS PEST12'!$E:$E,'DATOS PEST12'!$A:$A,INDICE!$C$13,'DATOS PEST12'!$D:$D,'6. RETA (No Seta) Prov-SECCION'!N$11,'DATOS PEST12'!$B:$B,'6. RETA (No Seta) Prov-SECCION'!$A211,'DATOS PEST12'!$F:$F,"R.E.AUTONOMOS (NO SETA)",'DATOS PEST12'!$C:$C,"&lt;&gt;"&amp;"UNION EUROPEA")</f>
        <v>262.84210526315786</v>
      </c>
      <c r="O211" s="62">
        <f>SUMIFS('DATOS PEST12'!$E:$E,'DATOS PEST12'!$A:$A,INDICE!$C$13,'DATOS PEST12'!$D:$D,'6. RETA (No Seta) Prov-SECCION'!O$11,'DATOS PEST12'!$B:$B,'6. RETA (No Seta) Prov-SECCION'!$A211,'DATOS PEST12'!$F:$F,"R.E.AUTONOMOS (NO SETA)",'DATOS PEST12'!$C:$C,"&lt;&gt;"&amp;"UNION EUROPEA")</f>
        <v>367.05263157894734</v>
      </c>
      <c r="P211" s="62">
        <f>SUMIFS('DATOS PEST12'!$E:$E,'DATOS PEST12'!$A:$A,INDICE!$C$13,'DATOS PEST12'!$D:$D,'6. RETA (No Seta) Prov-SECCION'!P$11,'DATOS PEST12'!$B:$B,'6. RETA (No Seta) Prov-SECCION'!$A211,'DATOS PEST12'!$F:$F,"R.E.AUTONOMOS (NO SETA)",'DATOS PEST12'!$C:$C,"&lt;&gt;"&amp;"UNION EUROPEA")</f>
        <v>3292.8421052631575</v>
      </c>
      <c r="Q211" s="62">
        <f>SUMIFS('DATOS PEST12'!$E:$E,'DATOS PEST12'!$A:$A,INDICE!$C$13,'DATOS PEST12'!$D:$D,'6. RETA (No Seta) Prov-SECCION'!Q$11,'DATOS PEST12'!$B:$B,'6. RETA (No Seta) Prov-SECCION'!$A211,'DATOS PEST12'!$F:$F,"R.E.AUTONOMOS (NO SETA)",'DATOS PEST12'!$C:$C,"&lt;&gt;"&amp;"UNION EUROPEA")</f>
        <v>2219.4736842105262</v>
      </c>
      <c r="R211" s="62">
        <f>SUMIFS('DATOS PEST12'!$E:$E,'DATOS PEST12'!$A:$A,INDICE!$C$13,'DATOS PEST12'!$D:$D,'6. RETA (No Seta) Prov-SECCION'!R$11,'DATOS PEST12'!$B:$B,'6. RETA (No Seta) Prov-SECCION'!$A211,'DATOS PEST12'!$F:$F,"R.E.AUTONOMOS (NO SETA)",'DATOS PEST12'!$C:$C,"&lt;&gt;"&amp;"UNION EUROPEA")</f>
        <v>6.0000000000000009</v>
      </c>
      <c r="S211" s="62">
        <f>SUMIFS('DATOS PEST12'!$E:$E,'DATOS PEST12'!$A:$A,INDICE!$C$13,'DATOS PEST12'!$D:$D,'6. RETA (No Seta) Prov-SECCION'!S$11,'DATOS PEST12'!$B:$B,'6. RETA (No Seta) Prov-SECCION'!$A211,'DATOS PEST12'!$F:$F,"R.E.AUTONOMOS (NO SETA)",'DATOS PEST12'!$C:$C,"&lt;&gt;"&amp;"UNION EUROPEA")</f>
        <v>1441.3684210526317</v>
      </c>
      <c r="T211" s="62">
        <f>SUMIFS('DATOS PEST12'!$E:$E,'DATOS PEST12'!$A:$A,INDICE!$C$13,'DATOS PEST12'!$D:$D,'6. RETA (No Seta) Prov-SECCION'!T$11,'DATOS PEST12'!$B:$B,'6. RETA (No Seta) Prov-SECCION'!$A211,'DATOS PEST12'!$F:$F,"R.E.AUTONOMOS (NO SETA)",'DATOS PEST12'!$C:$C,"&lt;&gt;"&amp;"UNION EUROPEA")</f>
        <v>765.78947368421052</v>
      </c>
      <c r="U211" s="62">
        <f>SUMIFS('DATOS PEST12'!$E:$E,'DATOS PEST12'!$A:$A,INDICE!$C$13,'DATOS PEST12'!$D:$D,'6. RETA (No Seta) Prov-SECCION'!U$11,'DATOS PEST12'!$B:$B,'6. RETA (No Seta) Prov-SECCION'!$A211,'DATOS PEST12'!$F:$F,"R.E.AUTONOMOS (NO SETA)",'DATOS PEST12'!$C:$C,"&lt;&gt;"&amp;"UNION EUROPEA")</f>
        <v>677.1052631578948</v>
      </c>
      <c r="V211" s="62">
        <f>SUMIFS('DATOS PEST12'!$E:$E,'DATOS PEST12'!$A:$A,INDICE!$C$13,'DATOS PEST12'!$D:$D,'6. RETA (No Seta) Prov-SECCION'!V$11,'DATOS PEST12'!$B:$B,'6. RETA (No Seta) Prov-SECCION'!$A211,'DATOS PEST12'!$F:$F,"R.E.AUTONOMOS (NO SETA)",'DATOS PEST12'!$C:$C,"&lt;&gt;"&amp;"UNION EUROPEA")</f>
        <v>4380.9473684210525</v>
      </c>
      <c r="W211" s="62">
        <f>SUMIFS('DATOS PEST12'!$E:$E,'DATOS PEST12'!$A:$A,INDICE!$C$13,'DATOS PEST12'!$D:$D,'6. RETA (No Seta) Prov-SECCION'!W$11,'DATOS PEST12'!$B:$B,'6. RETA (No Seta) Prov-SECCION'!$A211,'DATOS PEST12'!$F:$F,"R.E.AUTONOMOS (NO SETA)",'DATOS PEST12'!$C:$C,"&lt;&gt;"&amp;"UNION EUROPEA")</f>
        <v>3.9999999999999982</v>
      </c>
      <c r="X211" s="62">
        <f>SUMIFS('DATOS PEST12'!$E:$E,'DATOS PEST12'!$A:$A,INDICE!$C$13,'DATOS PEST12'!$D:$D,'6. RETA (No Seta) Prov-SECCION'!X$11,'DATOS PEST12'!$B:$B,'6. RETA (No Seta) Prov-SECCION'!$A211,'DATOS PEST12'!$F:$F,"R.E.AUTONOMOS (NO SETA)",'DATOS PEST12'!$C:$C,"&lt;&gt;"&amp;"UNION EUROPEA")</f>
        <v>0.99999999999999956</v>
      </c>
      <c r="Y211" s="59">
        <f>SUMIFS('DATOS PEST12'!$E:$E,'DATOS PEST12'!$A:$A,INDICE!$C$13,'DATOS PEST12'!$D:$D,'6. RETA (No Seta) Prov-SECCION'!Y$11,'DATOS PEST12'!$B:$B,'6. RETA (No Seta) Prov-SECCION'!$A211,'DATOS PEST12'!$F:$F,"R.E.AUTONOMOS (NO SETA)",'DATOS PEST12'!$C:$C,"&lt;&gt;"&amp;"UNION EUROPEA")</f>
        <v>0</v>
      </c>
    </row>
    <row r="212" spans="1:25" ht="15.6" x14ac:dyDescent="0.3">
      <c r="A212" s="8">
        <v>17</v>
      </c>
      <c r="B212" s="9" t="s">
        <v>6</v>
      </c>
      <c r="C212" s="59">
        <f t="shared" si="73"/>
        <v>5702.3684210526326</v>
      </c>
      <c r="D212" s="60">
        <f>SUMIFS('DATOS PEST12'!$E:$E,'DATOS PEST12'!$A:$A,INDICE!$C$13,'DATOS PEST12'!$D:$D,'6. RETA (No Seta) Prov-SECCION'!D$11,'DATOS PEST12'!$B:$B,'6. RETA (No Seta) Prov-SECCION'!$A212,'DATOS PEST12'!$F:$F,"R.E.AUTONOMOS (NO SETA)",'DATOS PEST12'!$C:$C,"NO UNION")+SUMIFS('DATOS PEST12'!$E:$E,'DATOS PEST12'!$A:$A,INDICE!$C$13,'DATOS PEST12'!$D:$D,'6. RETA (No Seta) Prov-SECCION'!D$11,'DATOS PEST12'!$B:$B,'6. RETA (No Seta) Prov-SECCION'!$A212,'DATOS PEST12'!$F:$F,"R.E.AUTONOMOS (NO SETA)",'DATOS PEST12'!$C:$C,"NO CONSTA")</f>
        <v>193.42105263157899</v>
      </c>
      <c r="E212" s="62">
        <f>SUMIFS('DATOS PEST12'!$E:$E,'DATOS PEST12'!$A:$A,INDICE!$C$13,'DATOS PEST12'!$D:$D,'6. RETA (No Seta) Prov-SECCION'!E$11,'DATOS PEST12'!$B:$B,'6. RETA (No Seta) Prov-SECCION'!$A212,'DATOS PEST12'!$F:$F,"R.E.AUTONOMOS (NO SETA)",'DATOS PEST12'!$C:$C,"NO UNION")+SUMIFS('DATOS PEST12'!$E:$E,'DATOS PEST12'!$A:$A,INDICE!$C$13,'DATOS PEST12'!$D:$D,'6. RETA (No Seta) Prov-SECCION'!E$11,'DATOS PEST12'!$B:$B,'6. RETA (No Seta) Prov-SECCION'!$A212,'DATOS PEST12'!$F:$F,"R.E.AUTONOMOS (NO SETA)",'DATOS PEST12'!$C:$C,"NO CONSTA")</f>
        <v>1.9999999999999991</v>
      </c>
      <c r="F212" s="62">
        <f>SUMIFS('DATOS PEST12'!$E:$E,'DATOS PEST12'!$A:$A,INDICE!$C$13,'DATOS PEST12'!$D:$D,'6. RETA (No Seta) Prov-SECCION'!F$11,'DATOS PEST12'!$B:$B,'6. RETA (No Seta) Prov-SECCION'!$A212,'DATOS PEST12'!$F:$F,"R.E.AUTONOMOS (NO SETA)",'DATOS PEST12'!$C:$C,"NO UNION")+SUMIFS('DATOS PEST12'!$E:$E,'DATOS PEST12'!$A:$A,INDICE!$C$13,'DATOS PEST12'!$D:$D,'6. RETA (No Seta) Prov-SECCION'!F$11,'DATOS PEST12'!$B:$B,'6. RETA (No Seta) Prov-SECCION'!$A212,'DATOS PEST12'!$F:$F,"R.E.AUTONOMOS (NO SETA)",'DATOS PEST12'!$C:$C,"NO CONSTA")</f>
        <v>141.31578947368422</v>
      </c>
      <c r="G212" s="62">
        <f>SUMIFS('DATOS PEST12'!$E:$E,'DATOS PEST12'!$A:$A,INDICE!$C$13,'DATOS PEST12'!$D:$D,'6. RETA (No Seta) Prov-SECCION'!G$11,'DATOS PEST12'!$B:$B,'6. RETA (No Seta) Prov-SECCION'!$A212,'DATOS PEST12'!$F:$F,"R.E.AUTONOMOS (NO SETA)",'DATOS PEST12'!$C:$C,"&lt;&gt;"&amp;"UNION EUROPEA")</f>
        <v>0</v>
      </c>
      <c r="H212" s="62">
        <f>SUMIFS('DATOS PEST12'!$E:$E,'DATOS PEST12'!$A:$A,INDICE!$C$13,'DATOS PEST12'!$D:$D,'6. RETA (No Seta) Prov-SECCION'!H$11,'DATOS PEST12'!$B:$B,'6. RETA (No Seta) Prov-SECCION'!$A212,'DATOS PEST12'!$F:$F,"R.E.AUTONOMOS (NO SETA)",'DATOS PEST12'!$C:$C,"&lt;&gt;"&amp;"UNION EUROPEA")</f>
        <v>5.0000000000000009</v>
      </c>
      <c r="I212" s="62">
        <f>SUMIFS('DATOS PEST12'!$E:$E,'DATOS PEST12'!$A:$A,INDICE!$C$13,'DATOS PEST12'!$D:$D,'6. RETA (No Seta) Prov-SECCION'!I$11,'DATOS PEST12'!$B:$B,'6. RETA (No Seta) Prov-SECCION'!$A212,'DATOS PEST12'!$F:$F,"R.E.AUTONOMOS (NO SETA)",'DATOS PEST12'!$C:$C,"&lt;&gt;"&amp;"UNION EUROPEA")</f>
        <v>866.26315789473711</v>
      </c>
      <c r="J212" s="62">
        <f>SUMIFS('DATOS PEST12'!$E:$E,'DATOS PEST12'!$A:$A,INDICE!$C$13,'DATOS PEST12'!$D:$D,'6. RETA (No Seta) Prov-SECCION'!J$11,'DATOS PEST12'!$B:$B,'6. RETA (No Seta) Prov-SECCION'!$A212,'DATOS PEST12'!$F:$F,"R.E.AUTONOMOS (NO SETA)",'DATOS PEST12'!$C:$C,"&lt;&gt;"&amp;"UNION EUROPEA")</f>
        <v>1508.578947368421</v>
      </c>
      <c r="K212" s="62">
        <f>SUMIFS('DATOS PEST12'!$E:$E,'DATOS PEST12'!$A:$A,INDICE!$C$13,'DATOS PEST12'!$D:$D,'6. RETA (No Seta) Prov-SECCION'!K$11,'DATOS PEST12'!$B:$B,'6. RETA (No Seta) Prov-SECCION'!$A212,'DATOS PEST12'!$F:$F,"R.E.AUTONOMOS (NO SETA)",'DATOS PEST12'!$C:$C,"&lt;&gt;"&amp;"UNION EUROPEA")</f>
        <v>353.73684210526312</v>
      </c>
      <c r="L212" s="62">
        <f>SUMIFS('DATOS PEST12'!$E:$E,'DATOS PEST12'!$A:$A,INDICE!$C$13,'DATOS PEST12'!$D:$D,'6. RETA (No Seta) Prov-SECCION'!L$11,'DATOS PEST12'!$B:$B,'6. RETA (No Seta) Prov-SECCION'!$A212,'DATOS PEST12'!$F:$F,"R.E.AUTONOMOS (NO SETA)",'DATOS PEST12'!$C:$C,"&lt;&gt;"&amp;"UNION EUROPEA")</f>
        <v>1129.1052631578946</v>
      </c>
      <c r="M212" s="62">
        <f>SUMIFS('DATOS PEST12'!$E:$E,'DATOS PEST12'!$A:$A,INDICE!$C$13,'DATOS PEST12'!$D:$D,'6. RETA (No Seta) Prov-SECCION'!M$11,'DATOS PEST12'!$B:$B,'6. RETA (No Seta) Prov-SECCION'!$A212,'DATOS PEST12'!$F:$F,"R.E.AUTONOMOS (NO SETA)",'DATOS PEST12'!$C:$C,"&lt;&gt;"&amp;"UNION EUROPEA")</f>
        <v>133.47368421052633</v>
      </c>
      <c r="N212" s="62">
        <f>SUMIFS('DATOS PEST12'!$E:$E,'DATOS PEST12'!$A:$A,INDICE!$C$13,'DATOS PEST12'!$D:$D,'6. RETA (No Seta) Prov-SECCION'!N$11,'DATOS PEST12'!$B:$B,'6. RETA (No Seta) Prov-SECCION'!$A212,'DATOS PEST12'!$F:$F,"R.E.AUTONOMOS (NO SETA)",'DATOS PEST12'!$C:$C,"&lt;&gt;"&amp;"UNION EUROPEA")</f>
        <v>22.789473684210531</v>
      </c>
      <c r="O212" s="62">
        <f>SUMIFS('DATOS PEST12'!$E:$E,'DATOS PEST12'!$A:$A,INDICE!$C$13,'DATOS PEST12'!$D:$D,'6. RETA (No Seta) Prov-SECCION'!O$11,'DATOS PEST12'!$B:$B,'6. RETA (No Seta) Prov-SECCION'!$A212,'DATOS PEST12'!$F:$F,"R.E.AUTONOMOS (NO SETA)",'DATOS PEST12'!$C:$C,"&lt;&gt;"&amp;"UNION EUROPEA")</f>
        <v>71.263157894736835</v>
      </c>
      <c r="P212" s="62">
        <f>SUMIFS('DATOS PEST12'!$E:$E,'DATOS PEST12'!$A:$A,INDICE!$C$13,'DATOS PEST12'!$D:$D,'6. RETA (No Seta) Prov-SECCION'!P$11,'DATOS PEST12'!$B:$B,'6. RETA (No Seta) Prov-SECCION'!$A212,'DATOS PEST12'!$F:$F,"R.E.AUTONOMOS (NO SETA)",'DATOS PEST12'!$C:$C,"&lt;&gt;"&amp;"UNION EUROPEA")</f>
        <v>194.15789473684214</v>
      </c>
      <c r="Q212" s="62">
        <f>SUMIFS('DATOS PEST12'!$E:$E,'DATOS PEST12'!$A:$A,INDICE!$C$13,'DATOS PEST12'!$D:$D,'6. RETA (No Seta) Prov-SECCION'!Q$11,'DATOS PEST12'!$B:$B,'6. RETA (No Seta) Prov-SECCION'!$A212,'DATOS PEST12'!$F:$F,"R.E.AUTONOMOS (NO SETA)",'DATOS PEST12'!$C:$C,"&lt;&gt;"&amp;"UNION EUROPEA")</f>
        <v>300.8947368421052</v>
      </c>
      <c r="R212" s="62">
        <f>SUMIFS('DATOS PEST12'!$E:$E,'DATOS PEST12'!$A:$A,INDICE!$C$13,'DATOS PEST12'!$D:$D,'6. RETA (No Seta) Prov-SECCION'!R$11,'DATOS PEST12'!$B:$B,'6. RETA (No Seta) Prov-SECCION'!$A212,'DATOS PEST12'!$F:$F,"R.E.AUTONOMOS (NO SETA)",'DATOS PEST12'!$C:$C,"&lt;&gt;"&amp;"UNION EUROPEA")</f>
        <v>0</v>
      </c>
      <c r="S212" s="62">
        <f>SUMIFS('DATOS PEST12'!$E:$E,'DATOS PEST12'!$A:$A,INDICE!$C$13,'DATOS PEST12'!$D:$D,'6. RETA (No Seta) Prov-SECCION'!S$11,'DATOS PEST12'!$B:$B,'6. RETA (No Seta) Prov-SECCION'!$A212,'DATOS PEST12'!$F:$F,"R.E.AUTONOMOS (NO SETA)",'DATOS PEST12'!$C:$C,"&lt;&gt;"&amp;"UNION EUROPEA")</f>
        <v>152.5263157894737</v>
      </c>
      <c r="T212" s="62">
        <f>SUMIFS('DATOS PEST12'!$E:$E,'DATOS PEST12'!$A:$A,INDICE!$C$13,'DATOS PEST12'!$D:$D,'6. RETA (No Seta) Prov-SECCION'!T$11,'DATOS PEST12'!$B:$B,'6. RETA (No Seta) Prov-SECCION'!$A212,'DATOS PEST12'!$F:$F,"R.E.AUTONOMOS (NO SETA)",'DATOS PEST12'!$C:$C,"&lt;&gt;"&amp;"UNION EUROPEA")</f>
        <v>63.368421052631597</v>
      </c>
      <c r="U212" s="62">
        <f>SUMIFS('DATOS PEST12'!$E:$E,'DATOS PEST12'!$A:$A,INDICE!$C$13,'DATOS PEST12'!$D:$D,'6. RETA (No Seta) Prov-SECCION'!U$11,'DATOS PEST12'!$B:$B,'6. RETA (No Seta) Prov-SECCION'!$A212,'DATOS PEST12'!$F:$F,"R.E.AUTONOMOS (NO SETA)",'DATOS PEST12'!$C:$C,"&lt;&gt;"&amp;"UNION EUROPEA")</f>
        <v>72.578947368421041</v>
      </c>
      <c r="V212" s="62">
        <f>SUMIFS('DATOS PEST12'!$E:$E,'DATOS PEST12'!$A:$A,INDICE!$C$13,'DATOS PEST12'!$D:$D,'6. RETA (No Seta) Prov-SECCION'!V$11,'DATOS PEST12'!$B:$B,'6. RETA (No Seta) Prov-SECCION'!$A212,'DATOS PEST12'!$F:$F,"R.E.AUTONOMOS (NO SETA)",'DATOS PEST12'!$C:$C,"&lt;&gt;"&amp;"UNION EUROPEA")</f>
        <v>488.89473684210515</v>
      </c>
      <c r="W212" s="62">
        <f>SUMIFS('DATOS PEST12'!$E:$E,'DATOS PEST12'!$A:$A,INDICE!$C$13,'DATOS PEST12'!$D:$D,'6. RETA (No Seta) Prov-SECCION'!W$11,'DATOS PEST12'!$B:$B,'6. RETA (No Seta) Prov-SECCION'!$A212,'DATOS PEST12'!$F:$F,"R.E.AUTONOMOS (NO SETA)",'DATOS PEST12'!$C:$C,"&lt;&gt;"&amp;"UNION EUROPEA")</f>
        <v>3.0000000000000004</v>
      </c>
      <c r="X212" s="62">
        <f>SUMIFS('DATOS PEST12'!$E:$E,'DATOS PEST12'!$A:$A,INDICE!$C$13,'DATOS PEST12'!$D:$D,'6. RETA (No Seta) Prov-SECCION'!X$11,'DATOS PEST12'!$B:$B,'6. RETA (No Seta) Prov-SECCION'!$A212,'DATOS PEST12'!$F:$F,"R.E.AUTONOMOS (NO SETA)",'DATOS PEST12'!$C:$C,"&lt;&gt;"&amp;"UNION EUROPEA")</f>
        <v>0</v>
      </c>
      <c r="Y212" s="59">
        <f>SUMIFS('DATOS PEST12'!$E:$E,'DATOS PEST12'!$A:$A,INDICE!$C$13,'DATOS PEST12'!$D:$D,'6. RETA (No Seta) Prov-SECCION'!Y$11,'DATOS PEST12'!$B:$B,'6. RETA (No Seta) Prov-SECCION'!$A212,'DATOS PEST12'!$F:$F,"R.E.AUTONOMOS (NO SETA)",'DATOS PEST12'!$C:$C,"&lt;&gt;"&amp;"UNION EUROPEA")</f>
        <v>0</v>
      </c>
    </row>
    <row r="213" spans="1:25" ht="15.6" x14ac:dyDescent="0.3">
      <c r="A213" s="8">
        <v>25</v>
      </c>
      <c r="B213" s="9" t="s">
        <v>12</v>
      </c>
      <c r="C213" s="59">
        <f t="shared" si="73"/>
        <v>2039.8947368421052</v>
      </c>
      <c r="D213" s="60">
        <f>SUMIFS('DATOS PEST12'!$E:$E,'DATOS PEST12'!$A:$A,INDICE!$C$13,'DATOS PEST12'!$D:$D,'6. RETA (No Seta) Prov-SECCION'!D$11,'DATOS PEST12'!$B:$B,'6. RETA (No Seta) Prov-SECCION'!$A213,'DATOS PEST12'!$F:$F,"R.E.AUTONOMOS (NO SETA)",'DATOS PEST12'!$C:$C,"NO UNION")+SUMIFS('DATOS PEST12'!$E:$E,'DATOS PEST12'!$A:$A,INDICE!$C$13,'DATOS PEST12'!$D:$D,'6. RETA (No Seta) Prov-SECCION'!D$11,'DATOS PEST12'!$B:$B,'6. RETA (No Seta) Prov-SECCION'!$A213,'DATOS PEST12'!$F:$F,"R.E.AUTONOMOS (NO SETA)",'DATOS PEST12'!$C:$C,"NO CONSTA")</f>
        <v>50.263157894736835</v>
      </c>
      <c r="E213" s="62">
        <f>SUMIFS('DATOS PEST12'!$E:$E,'DATOS PEST12'!$A:$A,INDICE!$C$13,'DATOS PEST12'!$D:$D,'6. RETA (No Seta) Prov-SECCION'!E$11,'DATOS PEST12'!$B:$B,'6. RETA (No Seta) Prov-SECCION'!$A213,'DATOS PEST12'!$F:$F,"R.E.AUTONOMOS (NO SETA)",'DATOS PEST12'!$C:$C,"NO UNION")+SUMIFS('DATOS PEST12'!$E:$E,'DATOS PEST12'!$A:$A,INDICE!$C$13,'DATOS PEST12'!$D:$D,'6. RETA (No Seta) Prov-SECCION'!E$11,'DATOS PEST12'!$B:$B,'6. RETA (No Seta) Prov-SECCION'!$A213,'DATOS PEST12'!$F:$F,"R.E.AUTONOMOS (NO SETA)",'DATOS PEST12'!$C:$C,"NO CONSTA")</f>
        <v>0</v>
      </c>
      <c r="F213" s="62">
        <f>SUMIFS('DATOS PEST12'!$E:$E,'DATOS PEST12'!$A:$A,INDICE!$C$13,'DATOS PEST12'!$D:$D,'6. RETA (No Seta) Prov-SECCION'!F$11,'DATOS PEST12'!$B:$B,'6. RETA (No Seta) Prov-SECCION'!$A213,'DATOS PEST12'!$F:$F,"R.E.AUTONOMOS (NO SETA)",'DATOS PEST12'!$C:$C,"NO UNION")+SUMIFS('DATOS PEST12'!$E:$E,'DATOS PEST12'!$A:$A,INDICE!$C$13,'DATOS PEST12'!$D:$D,'6. RETA (No Seta) Prov-SECCION'!F$11,'DATOS PEST12'!$B:$B,'6. RETA (No Seta) Prov-SECCION'!$A213,'DATOS PEST12'!$F:$F,"R.E.AUTONOMOS (NO SETA)",'DATOS PEST12'!$C:$C,"NO CONSTA")</f>
        <v>49.631578947368425</v>
      </c>
      <c r="G213" s="62">
        <f>SUMIFS('DATOS PEST12'!$E:$E,'DATOS PEST12'!$A:$A,INDICE!$C$13,'DATOS PEST12'!$D:$D,'6. RETA (No Seta) Prov-SECCION'!G$11,'DATOS PEST12'!$B:$B,'6. RETA (No Seta) Prov-SECCION'!$A213,'DATOS PEST12'!$F:$F,"R.E.AUTONOMOS (NO SETA)",'DATOS PEST12'!$C:$C,"&lt;&gt;"&amp;"UNION EUROPEA")</f>
        <v>0</v>
      </c>
      <c r="H213" s="62">
        <f>SUMIFS('DATOS PEST12'!$E:$E,'DATOS PEST12'!$A:$A,INDICE!$C$13,'DATOS PEST12'!$D:$D,'6. RETA (No Seta) Prov-SECCION'!H$11,'DATOS PEST12'!$B:$B,'6. RETA (No Seta) Prov-SECCION'!$A213,'DATOS PEST12'!$F:$F,"R.E.AUTONOMOS (NO SETA)",'DATOS PEST12'!$C:$C,"&lt;&gt;"&amp;"UNION EUROPEA")</f>
        <v>0</v>
      </c>
      <c r="I213" s="62">
        <f>SUMIFS('DATOS PEST12'!$E:$E,'DATOS PEST12'!$A:$A,INDICE!$C$13,'DATOS PEST12'!$D:$D,'6. RETA (No Seta) Prov-SECCION'!I$11,'DATOS PEST12'!$B:$B,'6. RETA (No Seta) Prov-SECCION'!$A213,'DATOS PEST12'!$F:$F,"R.E.AUTONOMOS (NO SETA)",'DATOS PEST12'!$C:$C,"&lt;&gt;"&amp;"UNION EUROPEA")</f>
        <v>220.68421052631572</v>
      </c>
      <c r="J213" s="62">
        <f>SUMIFS('DATOS PEST12'!$E:$E,'DATOS PEST12'!$A:$A,INDICE!$C$13,'DATOS PEST12'!$D:$D,'6. RETA (No Seta) Prov-SECCION'!J$11,'DATOS PEST12'!$B:$B,'6. RETA (No Seta) Prov-SECCION'!$A213,'DATOS PEST12'!$F:$F,"R.E.AUTONOMOS (NO SETA)",'DATOS PEST12'!$C:$C,"&lt;&gt;"&amp;"UNION EUROPEA")</f>
        <v>586.42105263157885</v>
      </c>
      <c r="K213" s="62">
        <f>SUMIFS('DATOS PEST12'!$E:$E,'DATOS PEST12'!$A:$A,INDICE!$C$13,'DATOS PEST12'!$D:$D,'6. RETA (No Seta) Prov-SECCION'!K$11,'DATOS PEST12'!$B:$B,'6. RETA (No Seta) Prov-SECCION'!$A213,'DATOS PEST12'!$F:$F,"R.E.AUTONOMOS (NO SETA)",'DATOS PEST12'!$C:$C,"&lt;&gt;"&amp;"UNION EUROPEA")</f>
        <v>178.52631578947373</v>
      </c>
      <c r="L213" s="62">
        <f>SUMIFS('DATOS PEST12'!$E:$E,'DATOS PEST12'!$A:$A,INDICE!$C$13,'DATOS PEST12'!$D:$D,'6. RETA (No Seta) Prov-SECCION'!L$11,'DATOS PEST12'!$B:$B,'6. RETA (No Seta) Prov-SECCION'!$A213,'DATOS PEST12'!$F:$F,"R.E.AUTONOMOS (NO SETA)",'DATOS PEST12'!$C:$C,"&lt;&gt;"&amp;"UNION EUROPEA")</f>
        <v>551.68421052631572</v>
      </c>
      <c r="M213" s="62">
        <f>SUMIFS('DATOS PEST12'!$E:$E,'DATOS PEST12'!$A:$A,INDICE!$C$13,'DATOS PEST12'!$D:$D,'6. RETA (No Seta) Prov-SECCION'!M$11,'DATOS PEST12'!$B:$B,'6. RETA (No Seta) Prov-SECCION'!$A213,'DATOS PEST12'!$F:$F,"R.E.AUTONOMOS (NO SETA)",'DATOS PEST12'!$C:$C,"&lt;&gt;"&amp;"UNION EUROPEA")</f>
        <v>33.315789473684212</v>
      </c>
      <c r="N213" s="62">
        <f>SUMIFS('DATOS PEST12'!$E:$E,'DATOS PEST12'!$A:$A,INDICE!$C$13,'DATOS PEST12'!$D:$D,'6. RETA (No Seta) Prov-SECCION'!N$11,'DATOS PEST12'!$B:$B,'6. RETA (No Seta) Prov-SECCION'!$A213,'DATOS PEST12'!$F:$F,"R.E.AUTONOMOS (NO SETA)",'DATOS PEST12'!$C:$C,"&lt;&gt;"&amp;"UNION EUROPEA")</f>
        <v>6.0000000000000009</v>
      </c>
      <c r="O213" s="62">
        <f>SUMIFS('DATOS PEST12'!$E:$E,'DATOS PEST12'!$A:$A,INDICE!$C$13,'DATOS PEST12'!$D:$D,'6. RETA (No Seta) Prov-SECCION'!O$11,'DATOS PEST12'!$B:$B,'6. RETA (No Seta) Prov-SECCION'!$A213,'DATOS PEST12'!$F:$F,"R.E.AUTONOMOS (NO SETA)",'DATOS PEST12'!$C:$C,"&lt;&gt;"&amp;"UNION EUROPEA")</f>
        <v>6.9999999999999973</v>
      </c>
      <c r="P213" s="62">
        <f>SUMIFS('DATOS PEST12'!$E:$E,'DATOS PEST12'!$A:$A,INDICE!$C$13,'DATOS PEST12'!$D:$D,'6. RETA (No Seta) Prov-SECCION'!P$11,'DATOS PEST12'!$B:$B,'6. RETA (No Seta) Prov-SECCION'!$A213,'DATOS PEST12'!$F:$F,"R.E.AUTONOMOS (NO SETA)",'DATOS PEST12'!$C:$C,"&lt;&gt;"&amp;"UNION EUROPEA")</f>
        <v>32.84210526315789</v>
      </c>
      <c r="Q213" s="62">
        <f>SUMIFS('DATOS PEST12'!$E:$E,'DATOS PEST12'!$A:$A,INDICE!$C$13,'DATOS PEST12'!$D:$D,'6. RETA (No Seta) Prov-SECCION'!Q$11,'DATOS PEST12'!$B:$B,'6. RETA (No Seta) Prov-SECCION'!$A213,'DATOS PEST12'!$F:$F,"R.E.AUTONOMOS (NO SETA)",'DATOS PEST12'!$C:$C,"&lt;&gt;"&amp;"UNION EUROPEA")</f>
        <v>51.21052631578948</v>
      </c>
      <c r="R213" s="62">
        <f>SUMIFS('DATOS PEST12'!$E:$E,'DATOS PEST12'!$A:$A,INDICE!$C$13,'DATOS PEST12'!$D:$D,'6. RETA (No Seta) Prov-SECCION'!R$11,'DATOS PEST12'!$B:$B,'6. RETA (No Seta) Prov-SECCION'!$A213,'DATOS PEST12'!$F:$F,"R.E.AUTONOMOS (NO SETA)",'DATOS PEST12'!$C:$C,"&lt;&gt;"&amp;"UNION EUROPEA")</f>
        <v>0</v>
      </c>
      <c r="S213" s="62">
        <f>SUMIFS('DATOS PEST12'!$E:$E,'DATOS PEST12'!$A:$A,INDICE!$C$13,'DATOS PEST12'!$D:$D,'6. RETA (No Seta) Prov-SECCION'!S$11,'DATOS PEST12'!$B:$B,'6. RETA (No Seta) Prov-SECCION'!$A213,'DATOS PEST12'!$F:$F,"R.E.AUTONOMOS (NO SETA)",'DATOS PEST12'!$C:$C,"&lt;&gt;"&amp;"UNION EUROPEA")</f>
        <v>36.999999999999986</v>
      </c>
      <c r="T213" s="62">
        <f>SUMIFS('DATOS PEST12'!$E:$E,'DATOS PEST12'!$A:$A,INDICE!$C$13,'DATOS PEST12'!$D:$D,'6. RETA (No Seta) Prov-SECCION'!T$11,'DATOS PEST12'!$B:$B,'6. RETA (No Seta) Prov-SECCION'!$A213,'DATOS PEST12'!$F:$F,"R.E.AUTONOMOS (NO SETA)",'DATOS PEST12'!$C:$C,"&lt;&gt;"&amp;"UNION EUROPEA")</f>
        <v>21.684210526315791</v>
      </c>
      <c r="U213" s="62">
        <f>SUMIFS('DATOS PEST12'!$E:$E,'DATOS PEST12'!$A:$A,INDICE!$C$13,'DATOS PEST12'!$D:$D,'6. RETA (No Seta) Prov-SECCION'!U$11,'DATOS PEST12'!$B:$B,'6. RETA (No Seta) Prov-SECCION'!$A213,'DATOS PEST12'!$F:$F,"R.E.AUTONOMOS (NO SETA)",'DATOS PEST12'!$C:$C,"&lt;&gt;"&amp;"UNION EUROPEA")</f>
        <v>20.000000000000004</v>
      </c>
      <c r="V213" s="62">
        <f>SUMIFS('DATOS PEST12'!$E:$E,'DATOS PEST12'!$A:$A,INDICE!$C$13,'DATOS PEST12'!$D:$D,'6. RETA (No Seta) Prov-SECCION'!V$11,'DATOS PEST12'!$B:$B,'6. RETA (No Seta) Prov-SECCION'!$A213,'DATOS PEST12'!$F:$F,"R.E.AUTONOMOS (NO SETA)",'DATOS PEST12'!$C:$C,"&lt;&gt;"&amp;"UNION EUROPEA")</f>
        <v>193.63157894736847</v>
      </c>
      <c r="W213" s="62">
        <f>SUMIFS('DATOS PEST12'!$E:$E,'DATOS PEST12'!$A:$A,INDICE!$C$13,'DATOS PEST12'!$D:$D,'6. RETA (No Seta) Prov-SECCION'!W$11,'DATOS PEST12'!$B:$B,'6. RETA (No Seta) Prov-SECCION'!$A213,'DATOS PEST12'!$F:$F,"R.E.AUTONOMOS (NO SETA)",'DATOS PEST12'!$C:$C,"&lt;&gt;"&amp;"UNION EUROPEA")</f>
        <v>0</v>
      </c>
      <c r="X213" s="62">
        <f>SUMIFS('DATOS PEST12'!$E:$E,'DATOS PEST12'!$A:$A,INDICE!$C$13,'DATOS PEST12'!$D:$D,'6. RETA (No Seta) Prov-SECCION'!X$11,'DATOS PEST12'!$B:$B,'6. RETA (No Seta) Prov-SECCION'!$A213,'DATOS PEST12'!$F:$F,"R.E.AUTONOMOS (NO SETA)",'DATOS PEST12'!$C:$C,"&lt;&gt;"&amp;"UNION EUROPEA")</f>
        <v>0</v>
      </c>
      <c r="Y213" s="59">
        <f>SUMIFS('DATOS PEST12'!$E:$E,'DATOS PEST12'!$A:$A,INDICE!$C$13,'DATOS PEST12'!$D:$D,'6. RETA (No Seta) Prov-SECCION'!Y$11,'DATOS PEST12'!$B:$B,'6. RETA (No Seta) Prov-SECCION'!$A213,'DATOS PEST12'!$F:$F,"R.E.AUTONOMOS (NO SETA)",'DATOS PEST12'!$C:$C,"&lt;&gt;"&amp;"UNION EUROPEA")</f>
        <v>0</v>
      </c>
    </row>
    <row r="214" spans="1:25" ht="15.6" x14ac:dyDescent="0.3">
      <c r="A214" s="10">
        <v>43</v>
      </c>
      <c r="B214" s="11" t="s">
        <v>25</v>
      </c>
      <c r="C214" s="59">
        <f t="shared" si="73"/>
        <v>5320.7894736842109</v>
      </c>
      <c r="D214" s="60">
        <f>SUMIFS('DATOS PEST12'!$E:$E,'DATOS PEST12'!$A:$A,INDICE!$C$13,'DATOS PEST12'!$D:$D,'6. RETA (No Seta) Prov-SECCION'!D$11,'DATOS PEST12'!$B:$B,'6. RETA (No Seta) Prov-SECCION'!$A214,'DATOS PEST12'!$F:$F,"R.E.AUTONOMOS (NO SETA)",'DATOS PEST12'!$C:$C,"NO UNION")+SUMIFS('DATOS PEST12'!$E:$E,'DATOS PEST12'!$A:$A,INDICE!$C$13,'DATOS PEST12'!$D:$D,'6. RETA (No Seta) Prov-SECCION'!D$11,'DATOS PEST12'!$B:$B,'6. RETA (No Seta) Prov-SECCION'!$A214,'DATOS PEST12'!$F:$F,"R.E.AUTONOMOS (NO SETA)",'DATOS PEST12'!$C:$C,"NO CONSTA")</f>
        <v>72.052631578947398</v>
      </c>
      <c r="E214" s="62">
        <f>SUMIFS('DATOS PEST12'!$E:$E,'DATOS PEST12'!$A:$A,INDICE!$C$13,'DATOS PEST12'!$D:$D,'6. RETA (No Seta) Prov-SECCION'!E$11,'DATOS PEST12'!$B:$B,'6. RETA (No Seta) Prov-SECCION'!$A214,'DATOS PEST12'!$F:$F,"R.E.AUTONOMOS (NO SETA)",'DATOS PEST12'!$C:$C,"NO UNION")+SUMIFS('DATOS PEST12'!$E:$E,'DATOS PEST12'!$A:$A,INDICE!$C$13,'DATOS PEST12'!$D:$D,'6. RETA (No Seta) Prov-SECCION'!E$11,'DATOS PEST12'!$B:$B,'6. RETA (No Seta) Prov-SECCION'!$A214,'DATOS PEST12'!$F:$F,"R.E.AUTONOMOS (NO SETA)",'DATOS PEST12'!$C:$C,"NO CONSTA")</f>
        <v>0.94736842105263119</v>
      </c>
      <c r="F214" s="62">
        <f>SUMIFS('DATOS PEST12'!$E:$E,'DATOS PEST12'!$A:$A,INDICE!$C$13,'DATOS PEST12'!$D:$D,'6. RETA (No Seta) Prov-SECCION'!F$11,'DATOS PEST12'!$B:$B,'6. RETA (No Seta) Prov-SECCION'!$A214,'DATOS PEST12'!$F:$F,"R.E.AUTONOMOS (NO SETA)",'DATOS PEST12'!$C:$C,"NO UNION")+SUMIFS('DATOS PEST12'!$E:$E,'DATOS PEST12'!$A:$A,INDICE!$C$13,'DATOS PEST12'!$D:$D,'6. RETA (No Seta) Prov-SECCION'!F$11,'DATOS PEST12'!$B:$B,'6. RETA (No Seta) Prov-SECCION'!$A214,'DATOS PEST12'!$F:$F,"R.E.AUTONOMOS (NO SETA)",'DATOS PEST12'!$C:$C,"NO CONSTA")</f>
        <v>98.210526315789494</v>
      </c>
      <c r="G214" s="62">
        <f>SUMIFS('DATOS PEST12'!$E:$E,'DATOS PEST12'!$A:$A,INDICE!$C$13,'DATOS PEST12'!$D:$D,'6. RETA (No Seta) Prov-SECCION'!G$11,'DATOS PEST12'!$B:$B,'6. RETA (No Seta) Prov-SECCION'!$A214,'DATOS PEST12'!$F:$F,"R.E.AUTONOMOS (NO SETA)",'DATOS PEST12'!$C:$C,"&lt;&gt;"&amp;"UNION EUROPEA")</f>
        <v>3.9999999999999982</v>
      </c>
      <c r="H214" s="62">
        <f>SUMIFS('DATOS PEST12'!$E:$E,'DATOS PEST12'!$A:$A,INDICE!$C$13,'DATOS PEST12'!$D:$D,'6. RETA (No Seta) Prov-SECCION'!H$11,'DATOS PEST12'!$B:$B,'6. RETA (No Seta) Prov-SECCION'!$A214,'DATOS PEST12'!$F:$F,"R.E.AUTONOMOS (NO SETA)",'DATOS PEST12'!$C:$C,"&lt;&gt;"&amp;"UNION EUROPEA")</f>
        <v>1.9999999999999991</v>
      </c>
      <c r="I214" s="62">
        <f>SUMIFS('DATOS PEST12'!$E:$E,'DATOS PEST12'!$A:$A,INDICE!$C$13,'DATOS PEST12'!$D:$D,'6. RETA (No Seta) Prov-SECCION'!I$11,'DATOS PEST12'!$B:$B,'6. RETA (No Seta) Prov-SECCION'!$A214,'DATOS PEST12'!$F:$F,"R.E.AUTONOMOS (NO SETA)",'DATOS PEST12'!$C:$C,"&lt;&gt;"&amp;"UNION EUROPEA")</f>
        <v>664.36842105263145</v>
      </c>
      <c r="J214" s="62">
        <f>SUMIFS('DATOS PEST12'!$E:$E,'DATOS PEST12'!$A:$A,INDICE!$C$13,'DATOS PEST12'!$D:$D,'6. RETA (No Seta) Prov-SECCION'!J$11,'DATOS PEST12'!$B:$B,'6. RETA (No Seta) Prov-SECCION'!$A214,'DATOS PEST12'!$F:$F,"R.E.AUTONOMOS (NO SETA)",'DATOS PEST12'!$C:$C,"&lt;&gt;"&amp;"UNION EUROPEA")</f>
        <v>1450</v>
      </c>
      <c r="K214" s="62">
        <f>SUMIFS('DATOS PEST12'!$E:$E,'DATOS PEST12'!$A:$A,INDICE!$C$13,'DATOS PEST12'!$D:$D,'6. RETA (No Seta) Prov-SECCION'!K$11,'DATOS PEST12'!$B:$B,'6. RETA (No Seta) Prov-SECCION'!$A214,'DATOS PEST12'!$F:$F,"R.E.AUTONOMOS (NO SETA)",'DATOS PEST12'!$C:$C,"&lt;&gt;"&amp;"UNION EUROPEA")</f>
        <v>367.8947368421052</v>
      </c>
      <c r="L214" s="62">
        <f>SUMIFS('DATOS PEST12'!$E:$E,'DATOS PEST12'!$A:$A,INDICE!$C$13,'DATOS PEST12'!$D:$D,'6. RETA (No Seta) Prov-SECCION'!L$11,'DATOS PEST12'!$B:$B,'6. RETA (No Seta) Prov-SECCION'!$A214,'DATOS PEST12'!$F:$F,"R.E.AUTONOMOS (NO SETA)",'DATOS PEST12'!$C:$C,"&lt;&gt;"&amp;"UNION EUROPEA")</f>
        <v>1325.473684210526</v>
      </c>
      <c r="M214" s="62">
        <f>SUMIFS('DATOS PEST12'!$E:$E,'DATOS PEST12'!$A:$A,INDICE!$C$13,'DATOS PEST12'!$D:$D,'6. RETA (No Seta) Prov-SECCION'!M$11,'DATOS PEST12'!$B:$B,'6. RETA (No Seta) Prov-SECCION'!$A214,'DATOS PEST12'!$F:$F,"R.E.AUTONOMOS (NO SETA)",'DATOS PEST12'!$C:$C,"&lt;&gt;"&amp;"UNION EUROPEA")</f>
        <v>130.42105263157893</v>
      </c>
      <c r="N214" s="62">
        <f>SUMIFS('DATOS PEST12'!$E:$E,'DATOS PEST12'!$A:$A,INDICE!$C$13,'DATOS PEST12'!$D:$D,'6. RETA (No Seta) Prov-SECCION'!N$11,'DATOS PEST12'!$B:$B,'6. RETA (No Seta) Prov-SECCION'!$A214,'DATOS PEST12'!$F:$F,"R.E.AUTONOMOS (NO SETA)",'DATOS PEST12'!$C:$C,"&lt;&gt;"&amp;"UNION EUROPEA")</f>
        <v>32.89473684210526</v>
      </c>
      <c r="O214" s="62">
        <f>SUMIFS('DATOS PEST12'!$E:$E,'DATOS PEST12'!$A:$A,INDICE!$C$13,'DATOS PEST12'!$D:$D,'6. RETA (No Seta) Prov-SECCION'!O$11,'DATOS PEST12'!$B:$B,'6. RETA (No Seta) Prov-SECCION'!$A214,'DATOS PEST12'!$F:$F,"R.E.AUTONOMOS (NO SETA)",'DATOS PEST12'!$C:$C,"&lt;&gt;"&amp;"UNION EUROPEA")</f>
        <v>48.000000000000007</v>
      </c>
      <c r="P214" s="62">
        <f>SUMIFS('DATOS PEST12'!$E:$E,'DATOS PEST12'!$A:$A,INDICE!$C$13,'DATOS PEST12'!$D:$D,'6. RETA (No Seta) Prov-SECCION'!P$11,'DATOS PEST12'!$B:$B,'6. RETA (No Seta) Prov-SECCION'!$A214,'DATOS PEST12'!$F:$F,"R.E.AUTONOMOS (NO SETA)",'DATOS PEST12'!$C:$C,"&lt;&gt;"&amp;"UNION EUROPEA")</f>
        <v>165.15789473684211</v>
      </c>
      <c r="Q214" s="62">
        <f>SUMIFS('DATOS PEST12'!$E:$E,'DATOS PEST12'!$A:$A,INDICE!$C$13,'DATOS PEST12'!$D:$D,'6. RETA (No Seta) Prov-SECCION'!Q$11,'DATOS PEST12'!$B:$B,'6. RETA (No Seta) Prov-SECCION'!$A214,'DATOS PEST12'!$F:$F,"R.E.AUTONOMOS (NO SETA)",'DATOS PEST12'!$C:$C,"&lt;&gt;"&amp;"UNION EUROPEA")</f>
        <v>221.68421052631572</v>
      </c>
      <c r="R214" s="62">
        <f>SUMIFS('DATOS PEST12'!$E:$E,'DATOS PEST12'!$A:$A,INDICE!$C$13,'DATOS PEST12'!$D:$D,'6. RETA (No Seta) Prov-SECCION'!R$11,'DATOS PEST12'!$B:$B,'6. RETA (No Seta) Prov-SECCION'!$A214,'DATOS PEST12'!$F:$F,"R.E.AUTONOMOS (NO SETA)",'DATOS PEST12'!$C:$C,"&lt;&gt;"&amp;"UNION EUROPEA")</f>
        <v>0</v>
      </c>
      <c r="S214" s="62">
        <f>SUMIFS('DATOS PEST12'!$E:$E,'DATOS PEST12'!$A:$A,INDICE!$C$13,'DATOS PEST12'!$D:$D,'6. RETA (No Seta) Prov-SECCION'!S$11,'DATOS PEST12'!$B:$B,'6. RETA (No Seta) Prov-SECCION'!$A214,'DATOS PEST12'!$F:$F,"R.E.AUTONOMOS (NO SETA)",'DATOS PEST12'!$C:$C,"&lt;&gt;"&amp;"UNION EUROPEA")</f>
        <v>160.3684210526315</v>
      </c>
      <c r="T214" s="62">
        <f>SUMIFS('DATOS PEST12'!$E:$E,'DATOS PEST12'!$A:$A,INDICE!$C$13,'DATOS PEST12'!$D:$D,'6. RETA (No Seta) Prov-SECCION'!T$11,'DATOS PEST12'!$B:$B,'6. RETA (No Seta) Prov-SECCION'!$A214,'DATOS PEST12'!$F:$F,"R.E.AUTONOMOS (NO SETA)",'DATOS PEST12'!$C:$C,"&lt;&gt;"&amp;"UNION EUROPEA")</f>
        <v>72.10526315789474</v>
      </c>
      <c r="U214" s="62">
        <f>SUMIFS('DATOS PEST12'!$E:$E,'DATOS PEST12'!$A:$A,INDICE!$C$13,'DATOS PEST12'!$D:$D,'6. RETA (No Seta) Prov-SECCION'!U$11,'DATOS PEST12'!$B:$B,'6. RETA (No Seta) Prov-SECCION'!$A214,'DATOS PEST12'!$F:$F,"R.E.AUTONOMOS (NO SETA)",'DATOS PEST12'!$C:$C,"&lt;&gt;"&amp;"UNION EUROPEA")</f>
        <v>53.157894736842103</v>
      </c>
      <c r="V214" s="62">
        <f>SUMIFS('DATOS PEST12'!$E:$E,'DATOS PEST12'!$A:$A,INDICE!$C$13,'DATOS PEST12'!$D:$D,'6. RETA (No Seta) Prov-SECCION'!V$11,'DATOS PEST12'!$B:$B,'6. RETA (No Seta) Prov-SECCION'!$A214,'DATOS PEST12'!$F:$F,"R.E.AUTONOMOS (NO SETA)",'DATOS PEST12'!$C:$C,"&lt;&gt;"&amp;"UNION EUROPEA")</f>
        <v>452.0526315789474</v>
      </c>
      <c r="W214" s="62">
        <f>SUMIFS('DATOS PEST12'!$E:$E,'DATOS PEST12'!$A:$A,INDICE!$C$13,'DATOS PEST12'!$D:$D,'6. RETA (No Seta) Prov-SECCION'!W$11,'DATOS PEST12'!$B:$B,'6. RETA (No Seta) Prov-SECCION'!$A214,'DATOS PEST12'!$F:$F,"R.E.AUTONOMOS (NO SETA)",'DATOS PEST12'!$C:$C,"&lt;&gt;"&amp;"UNION EUROPEA")</f>
        <v>0</v>
      </c>
      <c r="X214" s="62">
        <f>SUMIFS('DATOS PEST12'!$E:$E,'DATOS PEST12'!$A:$A,INDICE!$C$13,'DATOS PEST12'!$D:$D,'6. RETA (No Seta) Prov-SECCION'!X$11,'DATOS PEST12'!$B:$B,'6. RETA (No Seta) Prov-SECCION'!$A214,'DATOS PEST12'!$F:$F,"R.E.AUTONOMOS (NO SETA)",'DATOS PEST12'!$C:$C,"&lt;&gt;"&amp;"UNION EUROPEA")</f>
        <v>0</v>
      </c>
      <c r="Y214" s="59">
        <f>SUMIFS('DATOS PEST12'!$E:$E,'DATOS PEST12'!$A:$A,INDICE!$C$13,'DATOS PEST12'!$D:$D,'6. RETA (No Seta) Prov-SECCION'!Y$11,'DATOS PEST12'!$B:$B,'6. RETA (No Seta) Prov-SECCION'!$A214,'DATOS PEST12'!$F:$F,"R.E.AUTONOMOS (NO SETA)",'DATOS PEST12'!$C:$C,"&lt;&gt;"&amp;"UNION EUROPEA")</f>
        <v>0</v>
      </c>
    </row>
    <row r="215" spans="1:25" ht="15.6" x14ac:dyDescent="0.3">
      <c r="A215" s="238" t="s">
        <v>178</v>
      </c>
      <c r="B215" s="239"/>
      <c r="C215" s="66">
        <f t="shared" ref="C215:Y215" si="74">SUM(C216:C218)</f>
        <v>38237</v>
      </c>
      <c r="D215" s="64">
        <f t="shared" si="74"/>
        <v>131.73684210526318</v>
      </c>
      <c r="E215" s="67">
        <f t="shared" si="74"/>
        <v>8</v>
      </c>
      <c r="F215" s="67">
        <f t="shared" si="74"/>
        <v>834.47368421052647</v>
      </c>
      <c r="G215" s="67">
        <f t="shared" si="74"/>
        <v>12.000000000000002</v>
      </c>
      <c r="H215" s="67">
        <f t="shared" si="74"/>
        <v>11.000000000000002</v>
      </c>
      <c r="I215" s="67">
        <f t="shared" si="74"/>
        <v>4319.6315789473683</v>
      </c>
      <c r="J215" s="67">
        <f t="shared" si="74"/>
        <v>9766.6315789473683</v>
      </c>
      <c r="K215" s="67">
        <f t="shared" si="74"/>
        <v>2214.1578947368416</v>
      </c>
      <c r="L215" s="67">
        <f t="shared" si="74"/>
        <v>8328.0526315789466</v>
      </c>
      <c r="M215" s="67">
        <f t="shared" si="74"/>
        <v>1751.3684210526317</v>
      </c>
      <c r="N215" s="67">
        <f t="shared" si="74"/>
        <v>356.10526315789468</v>
      </c>
      <c r="O215" s="67">
        <f t="shared" si="74"/>
        <v>953.57894736842115</v>
      </c>
      <c r="P215" s="67">
        <f t="shared" si="74"/>
        <v>1858.3684210526312</v>
      </c>
      <c r="Q215" s="67">
        <f t="shared" si="74"/>
        <v>2141.2631578947367</v>
      </c>
      <c r="R215" s="67">
        <f t="shared" si="74"/>
        <v>5.9999999999999973</v>
      </c>
      <c r="S215" s="67">
        <f t="shared" si="74"/>
        <v>1142.2631578947367</v>
      </c>
      <c r="T215" s="67">
        <f t="shared" si="74"/>
        <v>512.15789473684197</v>
      </c>
      <c r="U215" s="67">
        <f t="shared" si="74"/>
        <v>600.8421052631578</v>
      </c>
      <c r="V215" s="67">
        <f t="shared" si="74"/>
        <v>3284.3684210526317</v>
      </c>
      <c r="W215" s="67">
        <f t="shared" si="74"/>
        <v>4</v>
      </c>
      <c r="X215" s="67">
        <f t="shared" si="74"/>
        <v>0.99999999999999956</v>
      </c>
      <c r="Y215" s="66">
        <f t="shared" si="74"/>
        <v>0</v>
      </c>
    </row>
    <row r="216" spans="1:25" ht="15.6" x14ac:dyDescent="0.3">
      <c r="A216" s="12">
        <v>3</v>
      </c>
      <c r="B216" s="16" t="s">
        <v>170</v>
      </c>
      <c r="C216" s="59">
        <f t="shared" ref="C216:C218" si="75">SUM(D216:Y216)</f>
        <v>17852.736842105263</v>
      </c>
      <c r="D216" s="60">
        <f>SUMIFS('DATOS PEST12'!$E:$E,'DATOS PEST12'!$A:$A,INDICE!$C$13,'DATOS PEST12'!$D:$D,'6. RETA (No Seta) Prov-SECCION'!D$11,'DATOS PEST12'!$B:$B,'6. RETA (No Seta) Prov-SECCION'!$A216,'DATOS PEST12'!$F:$F,"R.E.AUTONOMOS (NO SETA)",'DATOS PEST12'!$C:$C,"NO UNION")+SUMIFS('DATOS PEST12'!$E:$E,'DATOS PEST12'!$A:$A,INDICE!$C$13,'DATOS PEST12'!$D:$D,'6. RETA (No Seta) Prov-SECCION'!D$11,'DATOS PEST12'!$B:$B,'6. RETA (No Seta) Prov-SECCION'!$A216,'DATOS PEST12'!$F:$F,"R.E.AUTONOMOS (NO SETA)",'DATOS PEST12'!$C:$C,"NO CONSTA")</f>
        <v>57.684210526315802</v>
      </c>
      <c r="E216" s="62">
        <f>SUMIFS('DATOS PEST12'!$E:$E,'DATOS PEST12'!$A:$A,INDICE!$C$13,'DATOS PEST12'!$D:$D,'6. RETA (No Seta) Prov-SECCION'!E$11,'DATOS PEST12'!$B:$B,'6. RETA (No Seta) Prov-SECCION'!$A216,'DATOS PEST12'!$F:$F,"R.E.AUTONOMOS (NO SETA)",'DATOS PEST12'!$C:$C,"NO UNION")+SUMIFS('DATOS PEST12'!$E:$E,'DATOS PEST12'!$A:$A,INDICE!$C$13,'DATOS PEST12'!$D:$D,'6. RETA (No Seta) Prov-SECCION'!E$11,'DATOS PEST12'!$B:$B,'6. RETA (No Seta) Prov-SECCION'!$A216,'DATOS PEST12'!$F:$F,"R.E.AUTONOMOS (NO SETA)",'DATOS PEST12'!$C:$C,"NO CONSTA")</f>
        <v>6.0000000000000009</v>
      </c>
      <c r="F216" s="62">
        <f>SUMIFS('DATOS PEST12'!$E:$E,'DATOS PEST12'!$A:$A,INDICE!$C$13,'DATOS PEST12'!$D:$D,'6. RETA (No Seta) Prov-SECCION'!F$11,'DATOS PEST12'!$B:$B,'6. RETA (No Seta) Prov-SECCION'!$A216,'DATOS PEST12'!$F:$F,"R.E.AUTONOMOS (NO SETA)",'DATOS PEST12'!$C:$C,"NO UNION")+SUMIFS('DATOS PEST12'!$E:$E,'DATOS PEST12'!$A:$A,INDICE!$C$13,'DATOS PEST12'!$D:$D,'6. RETA (No Seta) Prov-SECCION'!F$11,'DATOS PEST12'!$B:$B,'6. RETA (No Seta) Prov-SECCION'!$A216,'DATOS PEST12'!$F:$F,"R.E.AUTONOMOS (NO SETA)",'DATOS PEST12'!$C:$C,"NO CONSTA")</f>
        <v>394.63157894736844</v>
      </c>
      <c r="G216" s="62">
        <f>SUMIFS('DATOS PEST12'!$E:$E,'DATOS PEST12'!$A:$A,INDICE!$C$13,'DATOS PEST12'!$D:$D,'6. RETA (No Seta) Prov-SECCION'!G$11,'DATOS PEST12'!$B:$B,'6. RETA (No Seta) Prov-SECCION'!$A216,'DATOS PEST12'!$F:$F,"R.E.AUTONOMOS (NO SETA)",'DATOS PEST12'!$C:$C,"&lt;&gt;"&amp;"UNION EUROPEA")</f>
        <v>6.0000000000000009</v>
      </c>
      <c r="H216" s="62">
        <f>SUMIFS('DATOS PEST12'!$E:$E,'DATOS PEST12'!$A:$A,INDICE!$C$13,'DATOS PEST12'!$D:$D,'6. RETA (No Seta) Prov-SECCION'!H$11,'DATOS PEST12'!$B:$B,'6. RETA (No Seta) Prov-SECCION'!$A216,'DATOS PEST12'!$F:$F,"R.E.AUTONOMOS (NO SETA)",'DATOS PEST12'!$C:$C,"&lt;&gt;"&amp;"UNION EUROPEA")</f>
        <v>10.000000000000002</v>
      </c>
      <c r="I216" s="62">
        <f>SUMIFS('DATOS PEST12'!$E:$E,'DATOS PEST12'!$A:$A,INDICE!$C$13,'DATOS PEST12'!$D:$D,'6. RETA (No Seta) Prov-SECCION'!I$11,'DATOS PEST12'!$B:$B,'6. RETA (No Seta) Prov-SECCION'!$A216,'DATOS PEST12'!$F:$F,"R.E.AUTONOMOS (NO SETA)",'DATOS PEST12'!$C:$C,"&lt;&gt;"&amp;"UNION EUROPEA")</f>
        <v>2471.3157894736842</v>
      </c>
      <c r="J216" s="62">
        <f>SUMIFS('DATOS PEST12'!$E:$E,'DATOS PEST12'!$A:$A,INDICE!$C$13,'DATOS PEST12'!$D:$D,'6. RETA (No Seta) Prov-SECCION'!J$11,'DATOS PEST12'!$B:$B,'6. RETA (No Seta) Prov-SECCION'!$A216,'DATOS PEST12'!$F:$F,"R.E.AUTONOMOS (NO SETA)",'DATOS PEST12'!$C:$C,"&lt;&gt;"&amp;"UNION EUROPEA")</f>
        <v>4469.8421052631575</v>
      </c>
      <c r="K216" s="62">
        <f>SUMIFS('DATOS PEST12'!$E:$E,'DATOS PEST12'!$A:$A,INDICE!$C$13,'DATOS PEST12'!$D:$D,'6. RETA (No Seta) Prov-SECCION'!K$11,'DATOS PEST12'!$B:$B,'6. RETA (No Seta) Prov-SECCION'!$A216,'DATOS PEST12'!$F:$F,"R.E.AUTONOMOS (NO SETA)",'DATOS PEST12'!$C:$C,"&lt;&gt;"&amp;"UNION EUROPEA")</f>
        <v>742.73684210526301</v>
      </c>
      <c r="L216" s="62">
        <f>SUMIFS('DATOS PEST12'!$E:$E,'DATOS PEST12'!$A:$A,INDICE!$C$13,'DATOS PEST12'!$D:$D,'6. RETA (No Seta) Prov-SECCION'!L$11,'DATOS PEST12'!$B:$B,'6. RETA (No Seta) Prov-SECCION'!$A216,'DATOS PEST12'!$F:$F,"R.E.AUTONOMOS (NO SETA)",'DATOS PEST12'!$C:$C,"&lt;&gt;"&amp;"UNION EUROPEA")</f>
        <v>3211.1052631578941</v>
      </c>
      <c r="M216" s="62">
        <f>SUMIFS('DATOS PEST12'!$E:$E,'DATOS PEST12'!$A:$A,INDICE!$C$13,'DATOS PEST12'!$D:$D,'6. RETA (No Seta) Prov-SECCION'!M$11,'DATOS PEST12'!$B:$B,'6. RETA (No Seta) Prov-SECCION'!$A216,'DATOS PEST12'!$F:$F,"R.E.AUTONOMOS (NO SETA)",'DATOS PEST12'!$C:$C,"&lt;&gt;"&amp;"UNION EUROPEA")</f>
        <v>744.1578947368422</v>
      </c>
      <c r="N216" s="62">
        <f>SUMIFS('DATOS PEST12'!$E:$E,'DATOS PEST12'!$A:$A,INDICE!$C$13,'DATOS PEST12'!$D:$D,'6. RETA (No Seta) Prov-SECCION'!N$11,'DATOS PEST12'!$B:$B,'6. RETA (No Seta) Prov-SECCION'!$A216,'DATOS PEST12'!$F:$F,"R.E.AUTONOMOS (NO SETA)",'DATOS PEST12'!$C:$C,"&lt;&gt;"&amp;"UNION EUROPEA")</f>
        <v>185.84210526315783</v>
      </c>
      <c r="O216" s="62">
        <f>SUMIFS('DATOS PEST12'!$E:$E,'DATOS PEST12'!$A:$A,INDICE!$C$13,'DATOS PEST12'!$D:$D,'6. RETA (No Seta) Prov-SECCION'!O$11,'DATOS PEST12'!$B:$B,'6. RETA (No Seta) Prov-SECCION'!$A216,'DATOS PEST12'!$F:$F,"R.E.AUTONOMOS (NO SETA)",'DATOS PEST12'!$C:$C,"&lt;&gt;"&amp;"UNION EUROPEA")</f>
        <v>748.36842105263167</v>
      </c>
      <c r="P216" s="62">
        <f>SUMIFS('DATOS PEST12'!$E:$E,'DATOS PEST12'!$A:$A,INDICE!$C$13,'DATOS PEST12'!$D:$D,'6. RETA (No Seta) Prov-SECCION'!P$11,'DATOS PEST12'!$B:$B,'6. RETA (No Seta) Prov-SECCION'!$A216,'DATOS PEST12'!$F:$F,"R.E.AUTONOMOS (NO SETA)",'DATOS PEST12'!$C:$C,"&lt;&gt;"&amp;"UNION EUROPEA")</f>
        <v>883.73684210526312</v>
      </c>
      <c r="Q216" s="62">
        <f>SUMIFS('DATOS PEST12'!$E:$E,'DATOS PEST12'!$A:$A,INDICE!$C$13,'DATOS PEST12'!$D:$D,'6. RETA (No Seta) Prov-SECCION'!Q$11,'DATOS PEST12'!$B:$B,'6. RETA (No Seta) Prov-SECCION'!$A216,'DATOS PEST12'!$F:$F,"R.E.AUTONOMOS (NO SETA)",'DATOS PEST12'!$C:$C,"&lt;&gt;"&amp;"UNION EUROPEA")</f>
        <v>1168.7894736842104</v>
      </c>
      <c r="R216" s="62">
        <f>SUMIFS('DATOS PEST12'!$E:$E,'DATOS PEST12'!$A:$A,INDICE!$C$13,'DATOS PEST12'!$D:$D,'6. RETA (No Seta) Prov-SECCION'!R$11,'DATOS PEST12'!$B:$B,'6. RETA (No Seta) Prov-SECCION'!$A216,'DATOS PEST12'!$F:$F,"R.E.AUTONOMOS (NO SETA)",'DATOS PEST12'!$C:$C,"&lt;&gt;"&amp;"UNION EUROPEA")</f>
        <v>0.99999999999999956</v>
      </c>
      <c r="S216" s="62">
        <f>SUMIFS('DATOS PEST12'!$E:$E,'DATOS PEST12'!$A:$A,INDICE!$C$13,'DATOS PEST12'!$D:$D,'6. RETA (No Seta) Prov-SECCION'!S$11,'DATOS PEST12'!$B:$B,'6. RETA (No Seta) Prov-SECCION'!$A216,'DATOS PEST12'!$F:$F,"R.E.AUTONOMOS (NO SETA)",'DATOS PEST12'!$C:$C,"&lt;&gt;"&amp;"UNION EUROPEA")</f>
        <v>517.31578947368416</v>
      </c>
      <c r="T216" s="62">
        <f>SUMIFS('DATOS PEST12'!$E:$E,'DATOS PEST12'!$A:$A,INDICE!$C$13,'DATOS PEST12'!$D:$D,'6. RETA (No Seta) Prov-SECCION'!T$11,'DATOS PEST12'!$B:$B,'6. RETA (No Seta) Prov-SECCION'!$A216,'DATOS PEST12'!$F:$F,"R.E.AUTONOMOS (NO SETA)",'DATOS PEST12'!$C:$C,"&lt;&gt;"&amp;"UNION EUROPEA")</f>
        <v>280.68421052631572</v>
      </c>
      <c r="U216" s="62">
        <f>SUMIFS('DATOS PEST12'!$E:$E,'DATOS PEST12'!$A:$A,INDICE!$C$13,'DATOS PEST12'!$D:$D,'6. RETA (No Seta) Prov-SECCION'!U$11,'DATOS PEST12'!$B:$B,'6. RETA (No Seta) Prov-SECCION'!$A216,'DATOS PEST12'!$F:$F,"R.E.AUTONOMOS (NO SETA)",'DATOS PEST12'!$C:$C,"&lt;&gt;"&amp;"UNION EUROPEA")</f>
        <v>401.57894736842098</v>
      </c>
      <c r="V216" s="62">
        <f>SUMIFS('DATOS PEST12'!$E:$E,'DATOS PEST12'!$A:$A,INDICE!$C$13,'DATOS PEST12'!$D:$D,'6. RETA (No Seta) Prov-SECCION'!V$11,'DATOS PEST12'!$B:$B,'6. RETA (No Seta) Prov-SECCION'!$A216,'DATOS PEST12'!$F:$F,"R.E.AUTONOMOS (NO SETA)",'DATOS PEST12'!$C:$C,"&lt;&gt;"&amp;"UNION EUROPEA")</f>
        <v>1548.9473684210527</v>
      </c>
      <c r="W216" s="62">
        <f>SUMIFS('DATOS PEST12'!$E:$E,'DATOS PEST12'!$A:$A,INDICE!$C$13,'DATOS PEST12'!$D:$D,'6. RETA (No Seta) Prov-SECCION'!W$11,'DATOS PEST12'!$B:$B,'6. RETA (No Seta) Prov-SECCION'!$A216,'DATOS PEST12'!$F:$F,"R.E.AUTONOMOS (NO SETA)",'DATOS PEST12'!$C:$C,"&lt;&gt;"&amp;"UNION EUROPEA")</f>
        <v>3.0000000000000004</v>
      </c>
      <c r="X216" s="62">
        <f>SUMIFS('DATOS PEST12'!$E:$E,'DATOS PEST12'!$A:$A,INDICE!$C$13,'DATOS PEST12'!$D:$D,'6. RETA (No Seta) Prov-SECCION'!X$11,'DATOS PEST12'!$B:$B,'6. RETA (No Seta) Prov-SECCION'!$A216,'DATOS PEST12'!$F:$F,"R.E.AUTONOMOS (NO SETA)",'DATOS PEST12'!$C:$C,"&lt;&gt;"&amp;"UNION EUROPEA")</f>
        <v>0</v>
      </c>
      <c r="Y216" s="59">
        <f>SUMIFS('DATOS PEST12'!$E:$E,'DATOS PEST12'!$A:$A,INDICE!$C$13,'DATOS PEST12'!$D:$D,'6. RETA (No Seta) Prov-SECCION'!Y$11,'DATOS PEST12'!$B:$B,'6. RETA (No Seta) Prov-SECCION'!$A216,'DATOS PEST12'!$F:$F,"R.E.AUTONOMOS (NO SETA)",'DATOS PEST12'!$C:$C,"&lt;&gt;"&amp;"UNION EUROPEA")</f>
        <v>0</v>
      </c>
    </row>
    <row r="217" spans="1:25" ht="15.6" x14ac:dyDescent="0.3">
      <c r="A217" s="1">
        <v>12</v>
      </c>
      <c r="B217" s="17" t="s">
        <v>171</v>
      </c>
      <c r="C217" s="59">
        <f t="shared" si="75"/>
        <v>2648.6842105263158</v>
      </c>
      <c r="D217" s="60">
        <f>SUMIFS('DATOS PEST12'!$E:$E,'DATOS PEST12'!$A:$A,INDICE!$C$13,'DATOS PEST12'!$D:$D,'6. RETA (No Seta) Prov-SECCION'!D$11,'DATOS PEST12'!$B:$B,'6. RETA (No Seta) Prov-SECCION'!$A217,'DATOS PEST12'!$F:$F,"R.E.AUTONOMOS (NO SETA)",'DATOS PEST12'!$C:$C,"NO UNION")+SUMIFS('DATOS PEST12'!$E:$E,'DATOS PEST12'!$A:$A,INDICE!$C$13,'DATOS PEST12'!$D:$D,'6. RETA (No Seta) Prov-SECCION'!D$11,'DATOS PEST12'!$B:$B,'6. RETA (No Seta) Prov-SECCION'!$A217,'DATOS PEST12'!$F:$F,"R.E.AUTONOMOS (NO SETA)",'DATOS PEST12'!$C:$C,"NO CONSTA")</f>
        <v>20.000000000000004</v>
      </c>
      <c r="E217" s="62">
        <f>SUMIFS('DATOS PEST12'!$E:$E,'DATOS PEST12'!$A:$A,INDICE!$C$13,'DATOS PEST12'!$D:$D,'6. RETA (No Seta) Prov-SECCION'!E$11,'DATOS PEST12'!$B:$B,'6. RETA (No Seta) Prov-SECCION'!$A217,'DATOS PEST12'!$F:$F,"R.E.AUTONOMOS (NO SETA)",'DATOS PEST12'!$C:$C,"NO UNION")+SUMIFS('DATOS PEST12'!$E:$E,'DATOS PEST12'!$A:$A,INDICE!$C$13,'DATOS PEST12'!$D:$D,'6. RETA (No Seta) Prov-SECCION'!E$11,'DATOS PEST12'!$B:$B,'6. RETA (No Seta) Prov-SECCION'!$A217,'DATOS PEST12'!$F:$F,"R.E.AUTONOMOS (NO SETA)",'DATOS PEST12'!$C:$C,"NO CONSTA")</f>
        <v>0</v>
      </c>
      <c r="F217" s="62">
        <f>SUMIFS('DATOS PEST12'!$E:$E,'DATOS PEST12'!$A:$A,INDICE!$C$13,'DATOS PEST12'!$D:$D,'6. RETA (No Seta) Prov-SECCION'!F$11,'DATOS PEST12'!$B:$B,'6. RETA (No Seta) Prov-SECCION'!$A217,'DATOS PEST12'!$F:$F,"R.E.AUTONOMOS (NO SETA)",'DATOS PEST12'!$C:$C,"NO UNION")+SUMIFS('DATOS PEST12'!$E:$E,'DATOS PEST12'!$A:$A,INDICE!$C$13,'DATOS PEST12'!$D:$D,'6. RETA (No Seta) Prov-SECCION'!F$11,'DATOS PEST12'!$B:$B,'6. RETA (No Seta) Prov-SECCION'!$A217,'DATOS PEST12'!$F:$F,"R.E.AUTONOMOS (NO SETA)",'DATOS PEST12'!$C:$C,"NO CONSTA")</f>
        <v>54.999999999999979</v>
      </c>
      <c r="G217" s="62">
        <f>SUMIFS('DATOS PEST12'!$E:$E,'DATOS PEST12'!$A:$A,INDICE!$C$13,'DATOS PEST12'!$D:$D,'6. RETA (No Seta) Prov-SECCION'!G$11,'DATOS PEST12'!$B:$B,'6. RETA (No Seta) Prov-SECCION'!$A217,'DATOS PEST12'!$F:$F,"R.E.AUTONOMOS (NO SETA)",'DATOS PEST12'!$C:$C,"&lt;&gt;"&amp;"UNION EUROPEA")</f>
        <v>0</v>
      </c>
      <c r="H217" s="62">
        <f>SUMIFS('DATOS PEST12'!$E:$E,'DATOS PEST12'!$A:$A,INDICE!$C$13,'DATOS PEST12'!$D:$D,'6. RETA (No Seta) Prov-SECCION'!H$11,'DATOS PEST12'!$B:$B,'6. RETA (No Seta) Prov-SECCION'!$A217,'DATOS PEST12'!$F:$F,"R.E.AUTONOMOS (NO SETA)",'DATOS PEST12'!$C:$C,"&lt;&gt;"&amp;"UNION EUROPEA")</f>
        <v>0</v>
      </c>
      <c r="I217" s="62">
        <f>SUMIFS('DATOS PEST12'!$E:$E,'DATOS PEST12'!$A:$A,INDICE!$C$13,'DATOS PEST12'!$D:$D,'6. RETA (No Seta) Prov-SECCION'!I$11,'DATOS PEST12'!$B:$B,'6. RETA (No Seta) Prov-SECCION'!$A217,'DATOS PEST12'!$F:$F,"R.E.AUTONOMOS (NO SETA)",'DATOS PEST12'!$C:$C,"&lt;&gt;"&amp;"UNION EUROPEA")</f>
        <v>223.05263157894728</v>
      </c>
      <c r="J217" s="62">
        <f>SUMIFS('DATOS PEST12'!$E:$E,'DATOS PEST12'!$A:$A,INDICE!$C$13,'DATOS PEST12'!$D:$D,'6. RETA (No Seta) Prov-SECCION'!J$11,'DATOS PEST12'!$B:$B,'6. RETA (No Seta) Prov-SECCION'!$A217,'DATOS PEST12'!$F:$F,"R.E.AUTONOMOS (NO SETA)",'DATOS PEST12'!$C:$C,"&lt;&gt;"&amp;"UNION EUROPEA")</f>
        <v>1022</v>
      </c>
      <c r="K217" s="62">
        <f>SUMIFS('DATOS PEST12'!$E:$E,'DATOS PEST12'!$A:$A,INDICE!$C$13,'DATOS PEST12'!$D:$D,'6. RETA (No Seta) Prov-SECCION'!K$11,'DATOS PEST12'!$B:$B,'6. RETA (No Seta) Prov-SECCION'!$A217,'DATOS PEST12'!$F:$F,"R.E.AUTONOMOS (NO SETA)",'DATOS PEST12'!$C:$C,"&lt;&gt;"&amp;"UNION EUROPEA")</f>
        <v>155.94736842105263</v>
      </c>
      <c r="L217" s="62">
        <f>SUMIFS('DATOS PEST12'!$E:$E,'DATOS PEST12'!$A:$A,INDICE!$C$13,'DATOS PEST12'!$D:$D,'6. RETA (No Seta) Prov-SECCION'!L$11,'DATOS PEST12'!$B:$B,'6. RETA (No Seta) Prov-SECCION'!$A217,'DATOS PEST12'!$F:$F,"R.E.AUTONOMOS (NO SETA)",'DATOS PEST12'!$C:$C,"&lt;&gt;"&amp;"UNION EUROPEA")</f>
        <v>550.8947368421052</v>
      </c>
      <c r="M217" s="62">
        <f>SUMIFS('DATOS PEST12'!$E:$E,'DATOS PEST12'!$A:$A,INDICE!$C$13,'DATOS PEST12'!$D:$D,'6. RETA (No Seta) Prov-SECCION'!M$11,'DATOS PEST12'!$B:$B,'6. RETA (No Seta) Prov-SECCION'!$A217,'DATOS PEST12'!$F:$F,"R.E.AUTONOMOS (NO SETA)",'DATOS PEST12'!$C:$C,"&lt;&gt;"&amp;"UNION EUROPEA")</f>
        <v>89.947368421052602</v>
      </c>
      <c r="N217" s="62">
        <f>SUMIFS('DATOS PEST12'!$E:$E,'DATOS PEST12'!$A:$A,INDICE!$C$13,'DATOS PEST12'!$D:$D,'6. RETA (No Seta) Prov-SECCION'!N$11,'DATOS PEST12'!$B:$B,'6. RETA (No Seta) Prov-SECCION'!$A217,'DATOS PEST12'!$F:$F,"R.E.AUTONOMOS (NO SETA)",'DATOS PEST12'!$C:$C,"&lt;&gt;"&amp;"UNION EUROPEA")</f>
        <v>13.999999999999995</v>
      </c>
      <c r="O217" s="62">
        <f>SUMIFS('DATOS PEST12'!$E:$E,'DATOS PEST12'!$A:$A,INDICE!$C$13,'DATOS PEST12'!$D:$D,'6. RETA (No Seta) Prov-SECCION'!O$11,'DATOS PEST12'!$B:$B,'6. RETA (No Seta) Prov-SECCION'!$A217,'DATOS PEST12'!$F:$F,"R.E.AUTONOMOS (NO SETA)",'DATOS PEST12'!$C:$C,"&lt;&gt;"&amp;"UNION EUROPEA")</f>
        <v>22.631578947368418</v>
      </c>
      <c r="P217" s="62">
        <f>SUMIFS('DATOS PEST12'!$E:$E,'DATOS PEST12'!$A:$A,INDICE!$C$13,'DATOS PEST12'!$D:$D,'6. RETA (No Seta) Prov-SECCION'!P$11,'DATOS PEST12'!$B:$B,'6. RETA (No Seta) Prov-SECCION'!$A217,'DATOS PEST12'!$F:$F,"R.E.AUTONOMOS (NO SETA)",'DATOS PEST12'!$C:$C,"&lt;&gt;"&amp;"UNION EUROPEA")</f>
        <v>75.578947368421041</v>
      </c>
      <c r="Q217" s="62">
        <f>SUMIFS('DATOS PEST12'!$E:$E,'DATOS PEST12'!$A:$A,INDICE!$C$13,'DATOS PEST12'!$D:$D,'6. RETA (No Seta) Prov-SECCION'!Q$11,'DATOS PEST12'!$B:$B,'6. RETA (No Seta) Prov-SECCION'!$A217,'DATOS PEST12'!$F:$F,"R.E.AUTONOMOS (NO SETA)",'DATOS PEST12'!$C:$C,"&lt;&gt;"&amp;"UNION EUROPEA")</f>
        <v>87.473684210526343</v>
      </c>
      <c r="R217" s="62">
        <f>SUMIFS('DATOS PEST12'!$E:$E,'DATOS PEST12'!$A:$A,INDICE!$C$13,'DATOS PEST12'!$D:$D,'6. RETA (No Seta) Prov-SECCION'!R$11,'DATOS PEST12'!$B:$B,'6. RETA (No Seta) Prov-SECCION'!$A217,'DATOS PEST12'!$F:$F,"R.E.AUTONOMOS (NO SETA)",'DATOS PEST12'!$C:$C,"&lt;&gt;"&amp;"UNION EUROPEA")</f>
        <v>0.99999999999999956</v>
      </c>
      <c r="S217" s="62">
        <f>SUMIFS('DATOS PEST12'!$E:$E,'DATOS PEST12'!$A:$A,INDICE!$C$13,'DATOS PEST12'!$D:$D,'6. RETA (No Seta) Prov-SECCION'!S$11,'DATOS PEST12'!$B:$B,'6. RETA (No Seta) Prov-SECCION'!$A217,'DATOS PEST12'!$F:$F,"R.E.AUTONOMOS (NO SETA)",'DATOS PEST12'!$C:$C,"&lt;&gt;"&amp;"UNION EUROPEA")</f>
        <v>61.368421052631568</v>
      </c>
      <c r="T217" s="62">
        <f>SUMIFS('DATOS PEST12'!$E:$E,'DATOS PEST12'!$A:$A,INDICE!$C$13,'DATOS PEST12'!$D:$D,'6. RETA (No Seta) Prov-SECCION'!T$11,'DATOS PEST12'!$B:$B,'6. RETA (No Seta) Prov-SECCION'!$A217,'DATOS PEST12'!$F:$F,"R.E.AUTONOMOS (NO SETA)",'DATOS PEST12'!$C:$C,"&lt;&gt;"&amp;"UNION EUROPEA")</f>
        <v>27.999999999999989</v>
      </c>
      <c r="U217" s="62">
        <f>SUMIFS('DATOS PEST12'!$E:$E,'DATOS PEST12'!$A:$A,INDICE!$C$13,'DATOS PEST12'!$D:$D,'6. RETA (No Seta) Prov-SECCION'!U$11,'DATOS PEST12'!$B:$B,'6. RETA (No Seta) Prov-SECCION'!$A217,'DATOS PEST12'!$F:$F,"R.E.AUTONOMOS (NO SETA)",'DATOS PEST12'!$C:$C,"&lt;&gt;"&amp;"UNION EUROPEA")</f>
        <v>14.999999999999996</v>
      </c>
      <c r="V217" s="62">
        <f>SUMIFS('DATOS PEST12'!$E:$E,'DATOS PEST12'!$A:$A,INDICE!$C$13,'DATOS PEST12'!$D:$D,'6. RETA (No Seta) Prov-SECCION'!V$11,'DATOS PEST12'!$B:$B,'6. RETA (No Seta) Prov-SECCION'!$A217,'DATOS PEST12'!$F:$F,"R.E.AUTONOMOS (NO SETA)",'DATOS PEST12'!$C:$C,"&lt;&gt;"&amp;"UNION EUROPEA")</f>
        <v>226.78947368421052</v>
      </c>
      <c r="W217" s="62">
        <f>SUMIFS('DATOS PEST12'!$E:$E,'DATOS PEST12'!$A:$A,INDICE!$C$13,'DATOS PEST12'!$D:$D,'6. RETA (No Seta) Prov-SECCION'!W$11,'DATOS PEST12'!$B:$B,'6. RETA (No Seta) Prov-SECCION'!$A217,'DATOS PEST12'!$F:$F,"R.E.AUTONOMOS (NO SETA)",'DATOS PEST12'!$C:$C,"&lt;&gt;"&amp;"UNION EUROPEA")</f>
        <v>0</v>
      </c>
      <c r="X217" s="62">
        <f>SUMIFS('DATOS PEST12'!$E:$E,'DATOS PEST12'!$A:$A,INDICE!$C$13,'DATOS PEST12'!$D:$D,'6. RETA (No Seta) Prov-SECCION'!X$11,'DATOS PEST12'!$B:$B,'6. RETA (No Seta) Prov-SECCION'!$A217,'DATOS PEST12'!$F:$F,"R.E.AUTONOMOS (NO SETA)",'DATOS PEST12'!$C:$C,"&lt;&gt;"&amp;"UNION EUROPEA")</f>
        <v>0</v>
      </c>
      <c r="Y217" s="59">
        <f>SUMIFS('DATOS PEST12'!$E:$E,'DATOS PEST12'!$A:$A,INDICE!$C$13,'DATOS PEST12'!$D:$D,'6. RETA (No Seta) Prov-SECCION'!Y$11,'DATOS PEST12'!$B:$B,'6. RETA (No Seta) Prov-SECCION'!$A217,'DATOS PEST12'!$F:$F,"R.E.AUTONOMOS (NO SETA)",'DATOS PEST12'!$C:$C,"&lt;&gt;"&amp;"UNION EUROPEA")</f>
        <v>0</v>
      </c>
    </row>
    <row r="218" spans="1:25" ht="15.6" x14ac:dyDescent="0.3">
      <c r="A218" s="13">
        <v>46</v>
      </c>
      <c r="B218" s="18" t="s">
        <v>172</v>
      </c>
      <c r="C218" s="59">
        <f t="shared" si="75"/>
        <v>17735.57894736842</v>
      </c>
      <c r="D218" s="60">
        <f>SUMIFS('DATOS PEST12'!$E:$E,'DATOS PEST12'!$A:$A,INDICE!$C$13,'DATOS PEST12'!$D:$D,'6. RETA (No Seta) Prov-SECCION'!D$11,'DATOS PEST12'!$B:$B,'6. RETA (No Seta) Prov-SECCION'!$A218,'DATOS PEST12'!$F:$F,"R.E.AUTONOMOS (NO SETA)",'DATOS PEST12'!$C:$C,"NO UNION")+SUMIFS('DATOS PEST12'!$E:$E,'DATOS PEST12'!$A:$A,INDICE!$C$13,'DATOS PEST12'!$D:$D,'6. RETA (No Seta) Prov-SECCION'!D$11,'DATOS PEST12'!$B:$B,'6. RETA (No Seta) Prov-SECCION'!$A218,'DATOS PEST12'!$F:$F,"R.E.AUTONOMOS (NO SETA)",'DATOS PEST12'!$C:$C,"NO CONSTA")</f>
        <v>54.052631578947384</v>
      </c>
      <c r="E218" s="62">
        <f>SUMIFS('DATOS PEST12'!$E:$E,'DATOS PEST12'!$A:$A,INDICE!$C$13,'DATOS PEST12'!$D:$D,'6. RETA (No Seta) Prov-SECCION'!E$11,'DATOS PEST12'!$B:$B,'6. RETA (No Seta) Prov-SECCION'!$A218,'DATOS PEST12'!$F:$F,"R.E.AUTONOMOS (NO SETA)",'DATOS PEST12'!$C:$C,"NO UNION")+SUMIFS('DATOS PEST12'!$E:$E,'DATOS PEST12'!$A:$A,INDICE!$C$13,'DATOS PEST12'!$D:$D,'6. RETA (No Seta) Prov-SECCION'!E$11,'DATOS PEST12'!$B:$B,'6. RETA (No Seta) Prov-SECCION'!$A218,'DATOS PEST12'!$F:$F,"R.E.AUTONOMOS (NO SETA)",'DATOS PEST12'!$C:$C,"NO CONSTA")</f>
        <v>1.9999999999999991</v>
      </c>
      <c r="F218" s="62">
        <f>SUMIFS('DATOS PEST12'!$E:$E,'DATOS PEST12'!$A:$A,INDICE!$C$13,'DATOS PEST12'!$D:$D,'6. RETA (No Seta) Prov-SECCION'!F$11,'DATOS PEST12'!$B:$B,'6. RETA (No Seta) Prov-SECCION'!$A218,'DATOS PEST12'!$F:$F,"R.E.AUTONOMOS (NO SETA)",'DATOS PEST12'!$C:$C,"NO UNION")+SUMIFS('DATOS PEST12'!$E:$E,'DATOS PEST12'!$A:$A,INDICE!$C$13,'DATOS PEST12'!$D:$D,'6. RETA (No Seta) Prov-SECCION'!F$11,'DATOS PEST12'!$B:$B,'6. RETA (No Seta) Prov-SECCION'!$A218,'DATOS PEST12'!$F:$F,"R.E.AUTONOMOS (NO SETA)",'DATOS PEST12'!$C:$C,"NO CONSTA")</f>
        <v>384.84210526315798</v>
      </c>
      <c r="G218" s="62">
        <f>SUMIFS('DATOS PEST12'!$E:$E,'DATOS PEST12'!$A:$A,INDICE!$C$13,'DATOS PEST12'!$D:$D,'6. RETA (No Seta) Prov-SECCION'!G$11,'DATOS PEST12'!$B:$B,'6. RETA (No Seta) Prov-SECCION'!$A218,'DATOS PEST12'!$F:$F,"R.E.AUTONOMOS (NO SETA)",'DATOS PEST12'!$C:$C,"&lt;&gt;"&amp;"UNION EUROPEA")</f>
        <v>6.0000000000000009</v>
      </c>
      <c r="H218" s="62">
        <f>SUMIFS('DATOS PEST12'!$E:$E,'DATOS PEST12'!$A:$A,INDICE!$C$13,'DATOS PEST12'!$D:$D,'6. RETA (No Seta) Prov-SECCION'!H$11,'DATOS PEST12'!$B:$B,'6. RETA (No Seta) Prov-SECCION'!$A218,'DATOS PEST12'!$F:$F,"R.E.AUTONOMOS (NO SETA)",'DATOS PEST12'!$C:$C,"&lt;&gt;"&amp;"UNION EUROPEA")</f>
        <v>0.99999999999999956</v>
      </c>
      <c r="I218" s="62">
        <f>SUMIFS('DATOS PEST12'!$E:$E,'DATOS PEST12'!$A:$A,INDICE!$C$13,'DATOS PEST12'!$D:$D,'6. RETA (No Seta) Prov-SECCION'!I$11,'DATOS PEST12'!$B:$B,'6. RETA (No Seta) Prov-SECCION'!$A218,'DATOS PEST12'!$F:$F,"R.E.AUTONOMOS (NO SETA)",'DATOS PEST12'!$C:$C,"&lt;&gt;"&amp;"UNION EUROPEA")</f>
        <v>1625.2631578947367</v>
      </c>
      <c r="J218" s="62">
        <f>SUMIFS('DATOS PEST12'!$E:$E,'DATOS PEST12'!$A:$A,INDICE!$C$13,'DATOS PEST12'!$D:$D,'6. RETA (No Seta) Prov-SECCION'!J$11,'DATOS PEST12'!$B:$B,'6. RETA (No Seta) Prov-SECCION'!$A218,'DATOS PEST12'!$F:$F,"R.E.AUTONOMOS (NO SETA)",'DATOS PEST12'!$C:$C,"&lt;&gt;"&amp;"UNION EUROPEA")</f>
        <v>4274.7894736842109</v>
      </c>
      <c r="K218" s="62">
        <f>SUMIFS('DATOS PEST12'!$E:$E,'DATOS PEST12'!$A:$A,INDICE!$C$13,'DATOS PEST12'!$D:$D,'6. RETA (No Seta) Prov-SECCION'!K$11,'DATOS PEST12'!$B:$B,'6. RETA (No Seta) Prov-SECCION'!$A218,'DATOS PEST12'!$F:$F,"R.E.AUTONOMOS (NO SETA)",'DATOS PEST12'!$C:$C,"&lt;&gt;"&amp;"UNION EUROPEA")</f>
        <v>1315.4736842105262</v>
      </c>
      <c r="L218" s="62">
        <f>SUMIFS('DATOS PEST12'!$E:$E,'DATOS PEST12'!$A:$A,INDICE!$C$13,'DATOS PEST12'!$D:$D,'6. RETA (No Seta) Prov-SECCION'!L$11,'DATOS PEST12'!$B:$B,'6. RETA (No Seta) Prov-SECCION'!$A218,'DATOS PEST12'!$F:$F,"R.E.AUTONOMOS (NO SETA)",'DATOS PEST12'!$C:$C,"&lt;&gt;"&amp;"UNION EUROPEA")</f>
        <v>4566.0526315789475</v>
      </c>
      <c r="M218" s="62">
        <f>SUMIFS('DATOS PEST12'!$E:$E,'DATOS PEST12'!$A:$A,INDICE!$C$13,'DATOS PEST12'!$D:$D,'6. RETA (No Seta) Prov-SECCION'!M$11,'DATOS PEST12'!$B:$B,'6. RETA (No Seta) Prov-SECCION'!$A218,'DATOS PEST12'!$F:$F,"R.E.AUTONOMOS (NO SETA)",'DATOS PEST12'!$C:$C,"&lt;&gt;"&amp;"UNION EUROPEA")</f>
        <v>917.26315789473676</v>
      </c>
      <c r="N218" s="62">
        <f>SUMIFS('DATOS PEST12'!$E:$E,'DATOS PEST12'!$A:$A,INDICE!$C$13,'DATOS PEST12'!$D:$D,'6. RETA (No Seta) Prov-SECCION'!N$11,'DATOS PEST12'!$B:$B,'6. RETA (No Seta) Prov-SECCION'!$A218,'DATOS PEST12'!$F:$F,"R.E.AUTONOMOS (NO SETA)",'DATOS PEST12'!$C:$C,"&lt;&gt;"&amp;"UNION EUROPEA")</f>
        <v>156.26315789473682</v>
      </c>
      <c r="O218" s="62">
        <f>SUMIFS('DATOS PEST12'!$E:$E,'DATOS PEST12'!$A:$A,INDICE!$C$13,'DATOS PEST12'!$D:$D,'6. RETA (No Seta) Prov-SECCION'!O$11,'DATOS PEST12'!$B:$B,'6. RETA (No Seta) Prov-SECCION'!$A218,'DATOS PEST12'!$F:$F,"R.E.AUTONOMOS (NO SETA)",'DATOS PEST12'!$C:$C,"&lt;&gt;"&amp;"UNION EUROPEA")</f>
        <v>182.57894736842101</v>
      </c>
      <c r="P218" s="62">
        <f>SUMIFS('DATOS PEST12'!$E:$E,'DATOS PEST12'!$A:$A,INDICE!$C$13,'DATOS PEST12'!$D:$D,'6. RETA (No Seta) Prov-SECCION'!P$11,'DATOS PEST12'!$B:$B,'6. RETA (No Seta) Prov-SECCION'!$A218,'DATOS PEST12'!$F:$F,"R.E.AUTONOMOS (NO SETA)",'DATOS PEST12'!$C:$C,"&lt;&gt;"&amp;"UNION EUROPEA")</f>
        <v>899.05263157894717</v>
      </c>
      <c r="Q218" s="62">
        <f>SUMIFS('DATOS PEST12'!$E:$E,'DATOS PEST12'!$A:$A,INDICE!$C$13,'DATOS PEST12'!$D:$D,'6. RETA (No Seta) Prov-SECCION'!Q$11,'DATOS PEST12'!$B:$B,'6. RETA (No Seta) Prov-SECCION'!$A218,'DATOS PEST12'!$F:$F,"R.E.AUTONOMOS (NO SETA)",'DATOS PEST12'!$C:$C,"&lt;&gt;"&amp;"UNION EUROPEA")</f>
        <v>885.00000000000011</v>
      </c>
      <c r="R218" s="62">
        <f>SUMIFS('DATOS PEST12'!$E:$E,'DATOS PEST12'!$A:$A,INDICE!$C$13,'DATOS PEST12'!$D:$D,'6. RETA (No Seta) Prov-SECCION'!R$11,'DATOS PEST12'!$B:$B,'6. RETA (No Seta) Prov-SECCION'!$A218,'DATOS PEST12'!$F:$F,"R.E.AUTONOMOS (NO SETA)",'DATOS PEST12'!$C:$C,"&lt;&gt;"&amp;"UNION EUROPEA")</f>
        <v>3.9999999999999982</v>
      </c>
      <c r="S218" s="62">
        <f>SUMIFS('DATOS PEST12'!$E:$E,'DATOS PEST12'!$A:$A,INDICE!$C$13,'DATOS PEST12'!$D:$D,'6. RETA (No Seta) Prov-SECCION'!S$11,'DATOS PEST12'!$B:$B,'6. RETA (No Seta) Prov-SECCION'!$A218,'DATOS PEST12'!$F:$F,"R.E.AUTONOMOS (NO SETA)",'DATOS PEST12'!$C:$C,"&lt;&gt;"&amp;"UNION EUROPEA")</f>
        <v>563.57894736842093</v>
      </c>
      <c r="T218" s="62">
        <f>SUMIFS('DATOS PEST12'!$E:$E,'DATOS PEST12'!$A:$A,INDICE!$C$13,'DATOS PEST12'!$D:$D,'6. RETA (No Seta) Prov-SECCION'!T$11,'DATOS PEST12'!$B:$B,'6. RETA (No Seta) Prov-SECCION'!$A218,'DATOS PEST12'!$F:$F,"R.E.AUTONOMOS (NO SETA)",'DATOS PEST12'!$C:$C,"&lt;&gt;"&amp;"UNION EUROPEA")</f>
        <v>203.47368421052624</v>
      </c>
      <c r="U218" s="62">
        <f>SUMIFS('DATOS PEST12'!$E:$E,'DATOS PEST12'!$A:$A,INDICE!$C$13,'DATOS PEST12'!$D:$D,'6. RETA (No Seta) Prov-SECCION'!U$11,'DATOS PEST12'!$B:$B,'6. RETA (No Seta) Prov-SECCION'!$A218,'DATOS PEST12'!$F:$F,"R.E.AUTONOMOS (NO SETA)",'DATOS PEST12'!$C:$C,"&lt;&gt;"&amp;"UNION EUROPEA")</f>
        <v>184.26315789473682</v>
      </c>
      <c r="V218" s="62">
        <f>SUMIFS('DATOS PEST12'!$E:$E,'DATOS PEST12'!$A:$A,INDICE!$C$13,'DATOS PEST12'!$D:$D,'6. RETA (No Seta) Prov-SECCION'!V$11,'DATOS PEST12'!$B:$B,'6. RETA (No Seta) Prov-SECCION'!$A218,'DATOS PEST12'!$F:$F,"R.E.AUTONOMOS (NO SETA)",'DATOS PEST12'!$C:$C,"&lt;&gt;"&amp;"UNION EUROPEA")</f>
        <v>1508.6315789473681</v>
      </c>
      <c r="W218" s="62">
        <f>SUMIFS('DATOS PEST12'!$E:$E,'DATOS PEST12'!$A:$A,INDICE!$C$13,'DATOS PEST12'!$D:$D,'6. RETA (No Seta) Prov-SECCION'!W$11,'DATOS PEST12'!$B:$B,'6. RETA (No Seta) Prov-SECCION'!$A218,'DATOS PEST12'!$F:$F,"R.E.AUTONOMOS (NO SETA)",'DATOS PEST12'!$C:$C,"&lt;&gt;"&amp;"UNION EUROPEA")</f>
        <v>0.99999999999999956</v>
      </c>
      <c r="X218" s="62">
        <f>SUMIFS('DATOS PEST12'!$E:$E,'DATOS PEST12'!$A:$A,INDICE!$C$13,'DATOS PEST12'!$D:$D,'6. RETA (No Seta) Prov-SECCION'!X$11,'DATOS PEST12'!$B:$B,'6. RETA (No Seta) Prov-SECCION'!$A218,'DATOS PEST12'!$F:$F,"R.E.AUTONOMOS (NO SETA)",'DATOS PEST12'!$C:$C,"&lt;&gt;"&amp;"UNION EUROPEA")</f>
        <v>0.99999999999999956</v>
      </c>
      <c r="Y218" s="59">
        <f>SUMIFS('DATOS PEST12'!$E:$E,'DATOS PEST12'!$A:$A,INDICE!$C$13,'DATOS PEST12'!$D:$D,'6. RETA (No Seta) Prov-SECCION'!Y$11,'DATOS PEST12'!$B:$B,'6. RETA (No Seta) Prov-SECCION'!$A218,'DATOS PEST12'!$F:$F,"R.E.AUTONOMOS (NO SETA)",'DATOS PEST12'!$C:$C,"&lt;&gt;"&amp;"UNION EUROPEA")</f>
        <v>0</v>
      </c>
    </row>
    <row r="219" spans="1:25" ht="15.6" x14ac:dyDescent="0.3">
      <c r="A219" s="238" t="s">
        <v>43</v>
      </c>
      <c r="B219" s="239"/>
      <c r="C219" s="66">
        <f t="shared" ref="C219:Y219" si="76">SUM(C220:C221)</f>
        <v>1898.7894736842104</v>
      </c>
      <c r="D219" s="64">
        <f t="shared" si="76"/>
        <v>4.9473684210526319</v>
      </c>
      <c r="E219" s="67">
        <f t="shared" si="76"/>
        <v>0</v>
      </c>
      <c r="F219" s="67">
        <f t="shared" si="76"/>
        <v>28.999999999999993</v>
      </c>
      <c r="G219" s="67">
        <f t="shared" si="76"/>
        <v>0</v>
      </c>
      <c r="H219" s="67">
        <f t="shared" si="76"/>
        <v>0.99999999999999956</v>
      </c>
      <c r="I219" s="67">
        <f t="shared" si="76"/>
        <v>75.31578947368422</v>
      </c>
      <c r="J219" s="67">
        <f t="shared" si="76"/>
        <v>864.94736842105249</v>
      </c>
      <c r="K219" s="67">
        <f t="shared" si="76"/>
        <v>74.421052631578945</v>
      </c>
      <c r="L219" s="67">
        <f t="shared" si="76"/>
        <v>387.05263157894728</v>
      </c>
      <c r="M219" s="67">
        <f t="shared" si="76"/>
        <v>22.894736842105274</v>
      </c>
      <c r="N219" s="67">
        <f t="shared" si="76"/>
        <v>12.263157894736842</v>
      </c>
      <c r="O219" s="67">
        <f t="shared" si="76"/>
        <v>5.9999999999999973</v>
      </c>
      <c r="P219" s="67">
        <f t="shared" si="76"/>
        <v>39.31578947368422</v>
      </c>
      <c r="Q219" s="67">
        <f t="shared" si="76"/>
        <v>51.94736842105263</v>
      </c>
      <c r="R219" s="67">
        <f t="shared" si="76"/>
        <v>0</v>
      </c>
      <c r="S219" s="67">
        <f t="shared" si="76"/>
        <v>75.421052631578945</v>
      </c>
      <c r="T219" s="67">
        <f t="shared" si="76"/>
        <v>20.526315789473685</v>
      </c>
      <c r="U219" s="67">
        <f t="shared" si="76"/>
        <v>22</v>
      </c>
      <c r="V219" s="67">
        <f t="shared" si="76"/>
        <v>211.73684210526318</v>
      </c>
      <c r="W219" s="67">
        <f t="shared" si="76"/>
        <v>0</v>
      </c>
      <c r="X219" s="67">
        <f t="shared" si="76"/>
        <v>0</v>
      </c>
      <c r="Y219" s="66">
        <f t="shared" si="76"/>
        <v>0</v>
      </c>
    </row>
    <row r="220" spans="1:25" ht="15.6" x14ac:dyDescent="0.3">
      <c r="A220" s="206">
        <v>6</v>
      </c>
      <c r="B220" s="9" t="s">
        <v>1</v>
      </c>
      <c r="C220" s="59">
        <f t="shared" ref="C220:C221" si="77">SUM(D220:Y220)</f>
        <v>1114.9999999999998</v>
      </c>
      <c r="D220" s="60">
        <f>SUMIFS('DATOS PEST12'!$E:$E,'DATOS PEST12'!$A:$A,INDICE!$C$13,'DATOS PEST12'!$D:$D,'6. RETA (No Seta) Prov-SECCION'!D$11,'DATOS PEST12'!$B:$B,'6. RETA (No Seta) Prov-SECCION'!$A220,'DATOS PEST12'!$F:$F,"R.E.AUTONOMOS (NO SETA)",'DATOS PEST12'!$C:$C,"NO UNION")+SUMIFS('DATOS PEST12'!$E:$E,'DATOS PEST12'!$A:$A,INDICE!$C$13,'DATOS PEST12'!$D:$D,'6. RETA (No Seta) Prov-SECCION'!D$11,'DATOS PEST12'!$B:$B,'6. RETA (No Seta) Prov-SECCION'!$A220,'DATOS PEST12'!$F:$F,"R.E.AUTONOMOS (NO SETA)",'DATOS PEST12'!$C:$C,"NO CONSTA")</f>
        <v>2.9473684210526323</v>
      </c>
      <c r="E220" s="62">
        <f>SUMIFS('DATOS PEST12'!$E:$E,'DATOS PEST12'!$A:$A,INDICE!$C$13,'DATOS PEST12'!$D:$D,'6. RETA (No Seta) Prov-SECCION'!E$11,'DATOS PEST12'!$B:$B,'6. RETA (No Seta) Prov-SECCION'!$A220,'DATOS PEST12'!$F:$F,"R.E.AUTONOMOS (NO SETA)",'DATOS PEST12'!$C:$C,"NO UNION")+SUMIFS('DATOS PEST12'!$E:$E,'DATOS PEST12'!$A:$A,INDICE!$C$13,'DATOS PEST12'!$D:$D,'6. RETA (No Seta) Prov-SECCION'!E$11,'DATOS PEST12'!$B:$B,'6. RETA (No Seta) Prov-SECCION'!$A220,'DATOS PEST12'!$F:$F,"R.E.AUTONOMOS (NO SETA)",'DATOS PEST12'!$C:$C,"NO CONSTA")</f>
        <v>0</v>
      </c>
      <c r="F220" s="62">
        <f>SUMIFS('DATOS PEST12'!$E:$E,'DATOS PEST12'!$A:$A,INDICE!$C$13,'DATOS PEST12'!$D:$D,'6. RETA (No Seta) Prov-SECCION'!F$11,'DATOS PEST12'!$B:$B,'6. RETA (No Seta) Prov-SECCION'!$A220,'DATOS PEST12'!$F:$F,"R.E.AUTONOMOS (NO SETA)",'DATOS PEST12'!$C:$C,"NO UNION")+SUMIFS('DATOS PEST12'!$E:$E,'DATOS PEST12'!$A:$A,INDICE!$C$13,'DATOS PEST12'!$D:$D,'6. RETA (No Seta) Prov-SECCION'!F$11,'DATOS PEST12'!$B:$B,'6. RETA (No Seta) Prov-SECCION'!$A220,'DATOS PEST12'!$F:$F,"R.E.AUTONOMOS (NO SETA)",'DATOS PEST12'!$C:$C,"NO CONSTA")</f>
        <v>20.999999999999996</v>
      </c>
      <c r="G220" s="62">
        <f>SUMIFS('DATOS PEST12'!$E:$E,'DATOS PEST12'!$A:$A,INDICE!$C$13,'DATOS PEST12'!$D:$D,'6. RETA (No Seta) Prov-SECCION'!G$11,'DATOS PEST12'!$B:$B,'6. RETA (No Seta) Prov-SECCION'!$A220,'DATOS PEST12'!$F:$F,"R.E.AUTONOMOS (NO SETA)",'DATOS PEST12'!$C:$C,"&lt;&gt;"&amp;"UNION EUROPEA")</f>
        <v>0</v>
      </c>
      <c r="H220" s="62">
        <f>SUMIFS('DATOS PEST12'!$E:$E,'DATOS PEST12'!$A:$A,INDICE!$C$13,'DATOS PEST12'!$D:$D,'6. RETA (No Seta) Prov-SECCION'!H$11,'DATOS PEST12'!$B:$B,'6. RETA (No Seta) Prov-SECCION'!$A220,'DATOS PEST12'!$F:$F,"R.E.AUTONOMOS (NO SETA)",'DATOS PEST12'!$C:$C,"&lt;&gt;"&amp;"UNION EUROPEA")</f>
        <v>0</v>
      </c>
      <c r="I220" s="62">
        <f>SUMIFS('DATOS PEST12'!$E:$E,'DATOS PEST12'!$A:$A,INDICE!$C$13,'DATOS PEST12'!$D:$D,'6. RETA (No Seta) Prov-SECCION'!I$11,'DATOS PEST12'!$B:$B,'6. RETA (No Seta) Prov-SECCION'!$A220,'DATOS PEST12'!$F:$F,"R.E.AUTONOMOS (NO SETA)",'DATOS PEST12'!$C:$C,"&lt;&gt;"&amp;"UNION EUROPEA")</f>
        <v>34.315789473684212</v>
      </c>
      <c r="J220" s="62">
        <f>SUMIFS('DATOS PEST12'!$E:$E,'DATOS PEST12'!$A:$A,INDICE!$C$13,'DATOS PEST12'!$D:$D,'6. RETA (No Seta) Prov-SECCION'!J$11,'DATOS PEST12'!$B:$B,'6. RETA (No Seta) Prov-SECCION'!$A220,'DATOS PEST12'!$F:$F,"R.E.AUTONOMOS (NO SETA)",'DATOS PEST12'!$C:$C,"&lt;&gt;"&amp;"UNION EUROPEA")</f>
        <v>535.52631578947364</v>
      </c>
      <c r="K220" s="62">
        <f>SUMIFS('DATOS PEST12'!$E:$E,'DATOS PEST12'!$A:$A,INDICE!$C$13,'DATOS PEST12'!$D:$D,'6. RETA (No Seta) Prov-SECCION'!K$11,'DATOS PEST12'!$B:$B,'6. RETA (No Seta) Prov-SECCION'!$A220,'DATOS PEST12'!$F:$F,"R.E.AUTONOMOS (NO SETA)",'DATOS PEST12'!$C:$C,"&lt;&gt;"&amp;"UNION EUROPEA")</f>
        <v>35.052631578947363</v>
      </c>
      <c r="L220" s="62">
        <f>SUMIFS('DATOS PEST12'!$E:$E,'DATOS PEST12'!$A:$A,INDICE!$C$13,'DATOS PEST12'!$D:$D,'6. RETA (No Seta) Prov-SECCION'!L$11,'DATOS PEST12'!$B:$B,'6. RETA (No Seta) Prov-SECCION'!$A220,'DATOS PEST12'!$F:$F,"R.E.AUTONOMOS (NO SETA)",'DATOS PEST12'!$C:$C,"&lt;&gt;"&amp;"UNION EUROPEA")</f>
        <v>223.63157894736835</v>
      </c>
      <c r="M220" s="62">
        <f>SUMIFS('DATOS PEST12'!$E:$E,'DATOS PEST12'!$A:$A,INDICE!$C$13,'DATOS PEST12'!$D:$D,'6. RETA (No Seta) Prov-SECCION'!M$11,'DATOS PEST12'!$B:$B,'6. RETA (No Seta) Prov-SECCION'!$A220,'DATOS PEST12'!$F:$F,"R.E.AUTONOMOS (NO SETA)",'DATOS PEST12'!$C:$C,"&lt;&gt;"&amp;"UNION EUROPEA")</f>
        <v>11.315789473684216</v>
      </c>
      <c r="N220" s="62">
        <f>SUMIFS('DATOS PEST12'!$E:$E,'DATOS PEST12'!$A:$A,INDICE!$C$13,'DATOS PEST12'!$D:$D,'6. RETA (No Seta) Prov-SECCION'!N$11,'DATOS PEST12'!$B:$B,'6. RETA (No Seta) Prov-SECCION'!$A220,'DATOS PEST12'!$F:$F,"R.E.AUTONOMOS (NO SETA)",'DATOS PEST12'!$C:$C,"&lt;&gt;"&amp;"UNION EUROPEA")</f>
        <v>6.0000000000000009</v>
      </c>
      <c r="O220" s="62">
        <f>SUMIFS('DATOS PEST12'!$E:$E,'DATOS PEST12'!$A:$A,INDICE!$C$13,'DATOS PEST12'!$D:$D,'6. RETA (No Seta) Prov-SECCION'!O$11,'DATOS PEST12'!$B:$B,'6. RETA (No Seta) Prov-SECCION'!$A220,'DATOS PEST12'!$F:$F,"R.E.AUTONOMOS (NO SETA)",'DATOS PEST12'!$C:$C,"&lt;&gt;"&amp;"UNION EUROPEA")</f>
        <v>1.9999999999999991</v>
      </c>
      <c r="P220" s="62">
        <f>SUMIFS('DATOS PEST12'!$E:$E,'DATOS PEST12'!$A:$A,INDICE!$C$13,'DATOS PEST12'!$D:$D,'6. RETA (No Seta) Prov-SECCION'!P$11,'DATOS PEST12'!$B:$B,'6. RETA (No Seta) Prov-SECCION'!$A220,'DATOS PEST12'!$F:$F,"R.E.AUTONOMOS (NO SETA)",'DATOS PEST12'!$C:$C,"&lt;&gt;"&amp;"UNION EUROPEA")</f>
        <v>22.31578947368422</v>
      </c>
      <c r="Q220" s="62">
        <f>SUMIFS('DATOS PEST12'!$E:$E,'DATOS PEST12'!$A:$A,INDICE!$C$13,'DATOS PEST12'!$D:$D,'6. RETA (No Seta) Prov-SECCION'!Q$11,'DATOS PEST12'!$B:$B,'6. RETA (No Seta) Prov-SECCION'!$A220,'DATOS PEST12'!$F:$F,"R.E.AUTONOMOS (NO SETA)",'DATOS PEST12'!$C:$C,"&lt;&gt;"&amp;"UNION EUROPEA")</f>
        <v>36.94736842105263</v>
      </c>
      <c r="R220" s="62">
        <f>SUMIFS('DATOS PEST12'!$E:$E,'DATOS PEST12'!$A:$A,INDICE!$C$13,'DATOS PEST12'!$D:$D,'6. RETA (No Seta) Prov-SECCION'!R$11,'DATOS PEST12'!$B:$B,'6. RETA (No Seta) Prov-SECCION'!$A220,'DATOS PEST12'!$F:$F,"R.E.AUTONOMOS (NO SETA)",'DATOS PEST12'!$C:$C,"&lt;&gt;"&amp;"UNION EUROPEA")</f>
        <v>0</v>
      </c>
      <c r="S220" s="62">
        <f>SUMIFS('DATOS PEST12'!$E:$E,'DATOS PEST12'!$A:$A,INDICE!$C$13,'DATOS PEST12'!$D:$D,'6. RETA (No Seta) Prov-SECCION'!S$11,'DATOS PEST12'!$B:$B,'6. RETA (No Seta) Prov-SECCION'!$A220,'DATOS PEST12'!$F:$F,"R.E.AUTONOMOS (NO SETA)",'DATOS PEST12'!$C:$C,"&lt;&gt;"&amp;"UNION EUROPEA")</f>
        <v>41</v>
      </c>
      <c r="T220" s="62">
        <f>SUMIFS('DATOS PEST12'!$E:$E,'DATOS PEST12'!$A:$A,INDICE!$C$13,'DATOS PEST12'!$D:$D,'6. RETA (No Seta) Prov-SECCION'!T$11,'DATOS PEST12'!$B:$B,'6. RETA (No Seta) Prov-SECCION'!$A220,'DATOS PEST12'!$F:$F,"R.E.AUTONOMOS (NO SETA)",'DATOS PEST12'!$C:$C,"&lt;&gt;"&amp;"UNION EUROPEA")</f>
        <v>15.526315789473685</v>
      </c>
      <c r="U220" s="62">
        <f>SUMIFS('DATOS PEST12'!$E:$E,'DATOS PEST12'!$A:$A,INDICE!$C$13,'DATOS PEST12'!$D:$D,'6. RETA (No Seta) Prov-SECCION'!U$11,'DATOS PEST12'!$B:$B,'6. RETA (No Seta) Prov-SECCION'!$A220,'DATOS PEST12'!$F:$F,"R.E.AUTONOMOS (NO SETA)",'DATOS PEST12'!$C:$C,"&lt;&gt;"&amp;"UNION EUROPEA")</f>
        <v>13</v>
      </c>
      <c r="V220" s="62">
        <f>SUMIFS('DATOS PEST12'!$E:$E,'DATOS PEST12'!$A:$A,INDICE!$C$13,'DATOS PEST12'!$D:$D,'6. RETA (No Seta) Prov-SECCION'!V$11,'DATOS PEST12'!$B:$B,'6. RETA (No Seta) Prov-SECCION'!$A220,'DATOS PEST12'!$F:$F,"R.E.AUTONOMOS (NO SETA)",'DATOS PEST12'!$C:$C,"&lt;&gt;"&amp;"UNION EUROPEA")</f>
        <v>114.42105263157896</v>
      </c>
      <c r="W220" s="62">
        <f>SUMIFS('DATOS PEST12'!$E:$E,'DATOS PEST12'!$A:$A,INDICE!$C$13,'DATOS PEST12'!$D:$D,'6. RETA (No Seta) Prov-SECCION'!W$11,'DATOS PEST12'!$B:$B,'6. RETA (No Seta) Prov-SECCION'!$A220,'DATOS PEST12'!$F:$F,"R.E.AUTONOMOS (NO SETA)",'DATOS PEST12'!$C:$C,"&lt;&gt;"&amp;"UNION EUROPEA")</f>
        <v>0</v>
      </c>
      <c r="X220" s="62">
        <f>SUMIFS('DATOS PEST12'!$E:$E,'DATOS PEST12'!$A:$A,INDICE!$C$13,'DATOS PEST12'!$D:$D,'6. RETA (No Seta) Prov-SECCION'!X$11,'DATOS PEST12'!$B:$B,'6. RETA (No Seta) Prov-SECCION'!$A220,'DATOS PEST12'!$F:$F,"R.E.AUTONOMOS (NO SETA)",'DATOS PEST12'!$C:$C,"&lt;&gt;"&amp;"UNION EUROPEA")</f>
        <v>0</v>
      </c>
      <c r="Y220" s="59">
        <f>SUMIFS('DATOS PEST12'!$E:$E,'DATOS PEST12'!$A:$A,INDICE!$C$13,'DATOS PEST12'!$D:$D,'6. RETA (No Seta) Prov-SECCION'!Y$11,'DATOS PEST12'!$B:$B,'6. RETA (No Seta) Prov-SECCION'!$A220,'DATOS PEST12'!$F:$F,"R.E.AUTONOMOS (NO SETA)",'DATOS PEST12'!$C:$C,"&lt;&gt;"&amp;"UNION EUROPEA")</f>
        <v>0</v>
      </c>
    </row>
    <row r="221" spans="1:25" ht="15.6" x14ac:dyDescent="0.3">
      <c r="A221" s="1">
        <v>10</v>
      </c>
      <c r="B221" s="17" t="s">
        <v>173</v>
      </c>
      <c r="C221" s="59">
        <f t="shared" si="77"/>
        <v>783.78947368421052</v>
      </c>
      <c r="D221" s="60">
        <f>SUMIFS('DATOS PEST12'!$E:$E,'DATOS PEST12'!$A:$A,INDICE!$C$13,'DATOS PEST12'!$D:$D,'6. RETA (No Seta) Prov-SECCION'!D$11,'DATOS PEST12'!$B:$B,'6. RETA (No Seta) Prov-SECCION'!$A221,'DATOS PEST12'!$F:$F,"R.E.AUTONOMOS (NO SETA)",'DATOS PEST12'!$C:$C,"NO UNION")+SUMIFS('DATOS PEST12'!$E:$E,'DATOS PEST12'!$A:$A,INDICE!$C$13,'DATOS PEST12'!$D:$D,'6. RETA (No Seta) Prov-SECCION'!D$11,'DATOS PEST12'!$B:$B,'6. RETA (No Seta) Prov-SECCION'!$A221,'DATOS PEST12'!$F:$F,"R.E.AUTONOMOS (NO SETA)",'DATOS PEST12'!$C:$C,"NO CONSTA")</f>
        <v>1.9999999999999991</v>
      </c>
      <c r="E221" s="62">
        <f>SUMIFS('DATOS PEST12'!$E:$E,'DATOS PEST12'!$A:$A,INDICE!$C$13,'DATOS PEST12'!$D:$D,'6. RETA (No Seta) Prov-SECCION'!E$11,'DATOS PEST12'!$B:$B,'6. RETA (No Seta) Prov-SECCION'!$A221,'DATOS PEST12'!$F:$F,"R.E.AUTONOMOS (NO SETA)",'DATOS PEST12'!$C:$C,"NO UNION")+SUMIFS('DATOS PEST12'!$E:$E,'DATOS PEST12'!$A:$A,INDICE!$C$13,'DATOS PEST12'!$D:$D,'6. RETA (No Seta) Prov-SECCION'!E$11,'DATOS PEST12'!$B:$B,'6. RETA (No Seta) Prov-SECCION'!$A221,'DATOS PEST12'!$F:$F,"R.E.AUTONOMOS (NO SETA)",'DATOS PEST12'!$C:$C,"NO CONSTA")</f>
        <v>0</v>
      </c>
      <c r="F221" s="62">
        <f>SUMIFS('DATOS PEST12'!$E:$E,'DATOS PEST12'!$A:$A,INDICE!$C$13,'DATOS PEST12'!$D:$D,'6. RETA (No Seta) Prov-SECCION'!F$11,'DATOS PEST12'!$B:$B,'6. RETA (No Seta) Prov-SECCION'!$A221,'DATOS PEST12'!$F:$F,"R.E.AUTONOMOS (NO SETA)",'DATOS PEST12'!$C:$C,"NO UNION")+SUMIFS('DATOS PEST12'!$E:$E,'DATOS PEST12'!$A:$A,INDICE!$C$13,'DATOS PEST12'!$D:$D,'6. RETA (No Seta) Prov-SECCION'!F$11,'DATOS PEST12'!$B:$B,'6. RETA (No Seta) Prov-SECCION'!$A221,'DATOS PEST12'!$F:$F,"R.E.AUTONOMOS (NO SETA)",'DATOS PEST12'!$C:$C,"NO CONSTA")</f>
        <v>7.9999999999999964</v>
      </c>
      <c r="G221" s="62">
        <f>SUMIFS('DATOS PEST12'!$E:$E,'DATOS PEST12'!$A:$A,INDICE!$C$13,'DATOS PEST12'!$D:$D,'6. RETA (No Seta) Prov-SECCION'!G$11,'DATOS PEST12'!$B:$B,'6. RETA (No Seta) Prov-SECCION'!$A221,'DATOS PEST12'!$F:$F,"R.E.AUTONOMOS (NO SETA)",'DATOS PEST12'!$C:$C,"&lt;&gt;"&amp;"UNION EUROPEA")</f>
        <v>0</v>
      </c>
      <c r="H221" s="62">
        <f>SUMIFS('DATOS PEST12'!$E:$E,'DATOS PEST12'!$A:$A,INDICE!$C$13,'DATOS PEST12'!$D:$D,'6. RETA (No Seta) Prov-SECCION'!H$11,'DATOS PEST12'!$B:$B,'6. RETA (No Seta) Prov-SECCION'!$A221,'DATOS PEST12'!$F:$F,"R.E.AUTONOMOS (NO SETA)",'DATOS PEST12'!$C:$C,"&lt;&gt;"&amp;"UNION EUROPEA")</f>
        <v>0.99999999999999956</v>
      </c>
      <c r="I221" s="62">
        <f>SUMIFS('DATOS PEST12'!$E:$E,'DATOS PEST12'!$A:$A,INDICE!$C$13,'DATOS PEST12'!$D:$D,'6. RETA (No Seta) Prov-SECCION'!I$11,'DATOS PEST12'!$B:$B,'6. RETA (No Seta) Prov-SECCION'!$A221,'DATOS PEST12'!$F:$F,"R.E.AUTONOMOS (NO SETA)",'DATOS PEST12'!$C:$C,"&lt;&gt;"&amp;"UNION EUROPEA")</f>
        <v>41</v>
      </c>
      <c r="J221" s="62">
        <f>SUMIFS('DATOS PEST12'!$E:$E,'DATOS PEST12'!$A:$A,INDICE!$C$13,'DATOS PEST12'!$D:$D,'6. RETA (No Seta) Prov-SECCION'!J$11,'DATOS PEST12'!$B:$B,'6. RETA (No Seta) Prov-SECCION'!$A221,'DATOS PEST12'!$F:$F,"R.E.AUTONOMOS (NO SETA)",'DATOS PEST12'!$C:$C,"&lt;&gt;"&amp;"UNION EUROPEA")</f>
        <v>329.4210526315789</v>
      </c>
      <c r="K221" s="62">
        <f>SUMIFS('DATOS PEST12'!$E:$E,'DATOS PEST12'!$A:$A,INDICE!$C$13,'DATOS PEST12'!$D:$D,'6. RETA (No Seta) Prov-SECCION'!K$11,'DATOS PEST12'!$B:$B,'6. RETA (No Seta) Prov-SECCION'!$A221,'DATOS PEST12'!$F:$F,"R.E.AUTONOMOS (NO SETA)",'DATOS PEST12'!$C:$C,"&lt;&gt;"&amp;"UNION EUROPEA")</f>
        <v>39.368421052631582</v>
      </c>
      <c r="L221" s="62">
        <f>SUMIFS('DATOS PEST12'!$E:$E,'DATOS PEST12'!$A:$A,INDICE!$C$13,'DATOS PEST12'!$D:$D,'6. RETA (No Seta) Prov-SECCION'!L$11,'DATOS PEST12'!$B:$B,'6. RETA (No Seta) Prov-SECCION'!$A221,'DATOS PEST12'!$F:$F,"R.E.AUTONOMOS (NO SETA)",'DATOS PEST12'!$C:$C,"&lt;&gt;"&amp;"UNION EUROPEA")</f>
        <v>163.42105263157893</v>
      </c>
      <c r="M221" s="62">
        <f>SUMIFS('DATOS PEST12'!$E:$E,'DATOS PEST12'!$A:$A,INDICE!$C$13,'DATOS PEST12'!$D:$D,'6. RETA (No Seta) Prov-SECCION'!M$11,'DATOS PEST12'!$B:$B,'6. RETA (No Seta) Prov-SECCION'!$A221,'DATOS PEST12'!$F:$F,"R.E.AUTONOMOS (NO SETA)",'DATOS PEST12'!$C:$C,"&lt;&gt;"&amp;"UNION EUROPEA")</f>
        <v>11.578947368421057</v>
      </c>
      <c r="N221" s="62">
        <f>SUMIFS('DATOS PEST12'!$E:$E,'DATOS PEST12'!$A:$A,INDICE!$C$13,'DATOS PEST12'!$D:$D,'6. RETA (No Seta) Prov-SECCION'!N$11,'DATOS PEST12'!$B:$B,'6. RETA (No Seta) Prov-SECCION'!$A221,'DATOS PEST12'!$F:$F,"R.E.AUTONOMOS (NO SETA)",'DATOS PEST12'!$C:$C,"&lt;&gt;"&amp;"UNION EUROPEA")</f>
        <v>6.2631578947368425</v>
      </c>
      <c r="O221" s="62">
        <f>SUMIFS('DATOS PEST12'!$E:$E,'DATOS PEST12'!$A:$A,INDICE!$C$13,'DATOS PEST12'!$D:$D,'6. RETA (No Seta) Prov-SECCION'!O$11,'DATOS PEST12'!$B:$B,'6. RETA (No Seta) Prov-SECCION'!$A221,'DATOS PEST12'!$F:$F,"R.E.AUTONOMOS (NO SETA)",'DATOS PEST12'!$C:$C,"&lt;&gt;"&amp;"UNION EUROPEA")</f>
        <v>3.9999999999999982</v>
      </c>
      <c r="P221" s="62">
        <f>SUMIFS('DATOS PEST12'!$E:$E,'DATOS PEST12'!$A:$A,INDICE!$C$13,'DATOS PEST12'!$D:$D,'6. RETA (No Seta) Prov-SECCION'!P$11,'DATOS PEST12'!$B:$B,'6. RETA (No Seta) Prov-SECCION'!$A221,'DATOS PEST12'!$F:$F,"R.E.AUTONOMOS (NO SETA)",'DATOS PEST12'!$C:$C,"&lt;&gt;"&amp;"UNION EUROPEA")</f>
        <v>17.000000000000004</v>
      </c>
      <c r="Q221" s="62">
        <f>SUMIFS('DATOS PEST12'!$E:$E,'DATOS PEST12'!$A:$A,INDICE!$C$13,'DATOS PEST12'!$D:$D,'6. RETA (No Seta) Prov-SECCION'!Q$11,'DATOS PEST12'!$B:$B,'6. RETA (No Seta) Prov-SECCION'!$A221,'DATOS PEST12'!$F:$F,"R.E.AUTONOMOS (NO SETA)",'DATOS PEST12'!$C:$C,"&lt;&gt;"&amp;"UNION EUROPEA")</f>
        <v>14.999999999999996</v>
      </c>
      <c r="R221" s="62">
        <f>SUMIFS('DATOS PEST12'!$E:$E,'DATOS PEST12'!$A:$A,INDICE!$C$13,'DATOS PEST12'!$D:$D,'6. RETA (No Seta) Prov-SECCION'!R$11,'DATOS PEST12'!$B:$B,'6. RETA (No Seta) Prov-SECCION'!$A221,'DATOS PEST12'!$F:$F,"R.E.AUTONOMOS (NO SETA)",'DATOS PEST12'!$C:$C,"&lt;&gt;"&amp;"UNION EUROPEA")</f>
        <v>0</v>
      </c>
      <c r="S221" s="62">
        <f>SUMIFS('DATOS PEST12'!$E:$E,'DATOS PEST12'!$A:$A,INDICE!$C$13,'DATOS PEST12'!$D:$D,'6. RETA (No Seta) Prov-SECCION'!S$11,'DATOS PEST12'!$B:$B,'6. RETA (No Seta) Prov-SECCION'!$A221,'DATOS PEST12'!$F:$F,"R.E.AUTONOMOS (NO SETA)",'DATOS PEST12'!$C:$C,"&lt;&gt;"&amp;"UNION EUROPEA")</f>
        <v>34.421052631578945</v>
      </c>
      <c r="T221" s="62">
        <f>SUMIFS('DATOS PEST12'!$E:$E,'DATOS PEST12'!$A:$A,INDICE!$C$13,'DATOS PEST12'!$D:$D,'6. RETA (No Seta) Prov-SECCION'!T$11,'DATOS PEST12'!$B:$B,'6. RETA (No Seta) Prov-SECCION'!$A221,'DATOS PEST12'!$F:$F,"R.E.AUTONOMOS (NO SETA)",'DATOS PEST12'!$C:$C,"&lt;&gt;"&amp;"UNION EUROPEA")</f>
        <v>5.0000000000000009</v>
      </c>
      <c r="U221" s="62">
        <f>SUMIFS('DATOS PEST12'!$E:$E,'DATOS PEST12'!$A:$A,INDICE!$C$13,'DATOS PEST12'!$D:$D,'6. RETA (No Seta) Prov-SECCION'!U$11,'DATOS PEST12'!$B:$B,'6. RETA (No Seta) Prov-SECCION'!$A221,'DATOS PEST12'!$F:$F,"R.E.AUTONOMOS (NO SETA)",'DATOS PEST12'!$C:$C,"&lt;&gt;"&amp;"UNION EUROPEA")</f>
        <v>9</v>
      </c>
      <c r="V221" s="62">
        <f>SUMIFS('DATOS PEST12'!$E:$E,'DATOS PEST12'!$A:$A,INDICE!$C$13,'DATOS PEST12'!$D:$D,'6. RETA (No Seta) Prov-SECCION'!V$11,'DATOS PEST12'!$B:$B,'6. RETA (No Seta) Prov-SECCION'!$A221,'DATOS PEST12'!$F:$F,"R.E.AUTONOMOS (NO SETA)",'DATOS PEST12'!$C:$C,"&lt;&gt;"&amp;"UNION EUROPEA")</f>
        <v>97.315789473684234</v>
      </c>
      <c r="W221" s="62">
        <f>SUMIFS('DATOS PEST12'!$E:$E,'DATOS PEST12'!$A:$A,INDICE!$C$13,'DATOS PEST12'!$D:$D,'6. RETA (No Seta) Prov-SECCION'!W$11,'DATOS PEST12'!$B:$B,'6. RETA (No Seta) Prov-SECCION'!$A221,'DATOS PEST12'!$F:$F,"R.E.AUTONOMOS (NO SETA)",'DATOS PEST12'!$C:$C,"&lt;&gt;"&amp;"UNION EUROPEA")</f>
        <v>0</v>
      </c>
      <c r="X221" s="62">
        <f>SUMIFS('DATOS PEST12'!$E:$E,'DATOS PEST12'!$A:$A,INDICE!$C$13,'DATOS PEST12'!$D:$D,'6. RETA (No Seta) Prov-SECCION'!X$11,'DATOS PEST12'!$B:$B,'6. RETA (No Seta) Prov-SECCION'!$A221,'DATOS PEST12'!$F:$F,"R.E.AUTONOMOS (NO SETA)",'DATOS PEST12'!$C:$C,"&lt;&gt;"&amp;"UNION EUROPEA")</f>
        <v>0</v>
      </c>
      <c r="Y221" s="59">
        <f>SUMIFS('DATOS PEST12'!$E:$E,'DATOS PEST12'!$A:$A,INDICE!$C$13,'DATOS PEST12'!$D:$D,'6. RETA (No Seta) Prov-SECCION'!Y$11,'DATOS PEST12'!$B:$B,'6. RETA (No Seta) Prov-SECCION'!$A221,'DATOS PEST12'!$F:$F,"R.E.AUTONOMOS (NO SETA)",'DATOS PEST12'!$C:$C,"&lt;&gt;"&amp;"UNION EUROPEA")</f>
        <v>0</v>
      </c>
    </row>
    <row r="222" spans="1:25" ht="15.6" x14ac:dyDescent="0.3">
      <c r="A222" s="238" t="s">
        <v>44</v>
      </c>
      <c r="B222" s="239"/>
      <c r="C222" s="66">
        <f t="shared" ref="C222:Y222" si="78">SUM(C223:C226)</f>
        <v>6301.6842105263167</v>
      </c>
      <c r="D222" s="64">
        <f t="shared" si="78"/>
        <v>170</v>
      </c>
      <c r="E222" s="67">
        <f t="shared" si="78"/>
        <v>0</v>
      </c>
      <c r="F222" s="67">
        <f t="shared" si="78"/>
        <v>148.05263157894737</v>
      </c>
      <c r="G222" s="67">
        <f t="shared" si="78"/>
        <v>0</v>
      </c>
      <c r="H222" s="67">
        <f t="shared" si="78"/>
        <v>0</v>
      </c>
      <c r="I222" s="67">
        <f t="shared" si="78"/>
        <v>591.00000000000011</v>
      </c>
      <c r="J222" s="67">
        <f t="shared" si="78"/>
        <v>1713.9473684210525</v>
      </c>
      <c r="K222" s="67">
        <f t="shared" si="78"/>
        <v>516.42105263157907</v>
      </c>
      <c r="L222" s="67">
        <f t="shared" si="78"/>
        <v>1238.473684210526</v>
      </c>
      <c r="M222" s="67">
        <f t="shared" si="78"/>
        <v>148.47368421052633</v>
      </c>
      <c r="N222" s="67">
        <f t="shared" si="78"/>
        <v>51.05263157894737</v>
      </c>
      <c r="O222" s="67">
        <f t="shared" si="78"/>
        <v>16.999999999999993</v>
      </c>
      <c r="P222" s="67">
        <f t="shared" si="78"/>
        <v>270.89473684210532</v>
      </c>
      <c r="Q222" s="67">
        <f t="shared" si="78"/>
        <v>332.47368421052636</v>
      </c>
      <c r="R222" s="67">
        <f t="shared" si="78"/>
        <v>0</v>
      </c>
      <c r="S222" s="67">
        <f t="shared" si="78"/>
        <v>325.78947368421052</v>
      </c>
      <c r="T222" s="67">
        <f t="shared" si="78"/>
        <v>98.894736842105289</v>
      </c>
      <c r="U222" s="67">
        <f t="shared" si="78"/>
        <v>76.368421052631561</v>
      </c>
      <c r="V222" s="67">
        <f t="shared" si="78"/>
        <v>602.84210526315792</v>
      </c>
      <c r="W222" s="67">
        <f t="shared" si="78"/>
        <v>0</v>
      </c>
      <c r="X222" s="67">
        <f t="shared" si="78"/>
        <v>0</v>
      </c>
      <c r="Y222" s="66">
        <f t="shared" si="78"/>
        <v>0</v>
      </c>
    </row>
    <row r="223" spans="1:25" ht="15.6" x14ac:dyDescent="0.3">
      <c r="A223" s="6">
        <v>15</v>
      </c>
      <c r="B223" s="7" t="s">
        <v>84</v>
      </c>
      <c r="C223" s="59">
        <f t="shared" ref="C223:C226" si="79">SUM(D223:Y223)</f>
        <v>2766.8947368421059</v>
      </c>
      <c r="D223" s="60">
        <f>SUMIFS('DATOS PEST12'!$E:$E,'DATOS PEST12'!$A:$A,INDICE!$C$13,'DATOS PEST12'!$D:$D,'6. RETA (No Seta) Prov-SECCION'!D$11,'DATOS PEST12'!$B:$B,'6. RETA (No Seta) Prov-SECCION'!$A223,'DATOS PEST12'!$F:$F,"R.E.AUTONOMOS (NO SETA)",'DATOS PEST12'!$C:$C,"NO UNION")+SUMIFS('DATOS PEST12'!$E:$E,'DATOS PEST12'!$A:$A,INDICE!$C$13,'DATOS PEST12'!$D:$D,'6. RETA (No Seta) Prov-SECCION'!D$11,'DATOS PEST12'!$B:$B,'6. RETA (No Seta) Prov-SECCION'!$A223,'DATOS PEST12'!$F:$F,"R.E.AUTONOMOS (NO SETA)",'DATOS PEST12'!$C:$C,"NO CONSTA")</f>
        <v>71.315789473684205</v>
      </c>
      <c r="E223" s="62">
        <f>SUMIFS('DATOS PEST12'!$E:$E,'DATOS PEST12'!$A:$A,INDICE!$C$13,'DATOS PEST12'!$D:$D,'6. RETA (No Seta) Prov-SECCION'!E$11,'DATOS PEST12'!$B:$B,'6. RETA (No Seta) Prov-SECCION'!$A223,'DATOS PEST12'!$F:$F,"R.E.AUTONOMOS (NO SETA)",'DATOS PEST12'!$C:$C,"NO UNION")+SUMIFS('DATOS PEST12'!$E:$E,'DATOS PEST12'!$A:$A,INDICE!$C$13,'DATOS PEST12'!$D:$D,'6. RETA (No Seta) Prov-SECCION'!E$11,'DATOS PEST12'!$B:$B,'6. RETA (No Seta) Prov-SECCION'!$A223,'DATOS PEST12'!$F:$F,"R.E.AUTONOMOS (NO SETA)",'DATOS PEST12'!$C:$C,"NO CONSTA")</f>
        <v>0</v>
      </c>
      <c r="F223" s="62">
        <f>SUMIFS('DATOS PEST12'!$E:$E,'DATOS PEST12'!$A:$A,INDICE!$C$13,'DATOS PEST12'!$D:$D,'6. RETA (No Seta) Prov-SECCION'!F$11,'DATOS PEST12'!$B:$B,'6. RETA (No Seta) Prov-SECCION'!$A223,'DATOS PEST12'!$F:$F,"R.E.AUTONOMOS (NO SETA)",'DATOS PEST12'!$C:$C,"NO UNION")+SUMIFS('DATOS PEST12'!$E:$E,'DATOS PEST12'!$A:$A,INDICE!$C$13,'DATOS PEST12'!$D:$D,'6. RETA (No Seta) Prov-SECCION'!F$11,'DATOS PEST12'!$B:$B,'6. RETA (No Seta) Prov-SECCION'!$A223,'DATOS PEST12'!$F:$F,"R.E.AUTONOMOS (NO SETA)",'DATOS PEST12'!$C:$C,"NO CONSTA")</f>
        <v>36.157894736842096</v>
      </c>
      <c r="G223" s="62">
        <f>SUMIFS('DATOS PEST12'!$E:$E,'DATOS PEST12'!$A:$A,INDICE!$C$13,'DATOS PEST12'!$D:$D,'6. RETA (No Seta) Prov-SECCION'!G$11,'DATOS PEST12'!$B:$B,'6. RETA (No Seta) Prov-SECCION'!$A223,'DATOS PEST12'!$F:$F,"R.E.AUTONOMOS (NO SETA)",'DATOS PEST12'!$C:$C,"&lt;&gt;"&amp;"UNION EUROPEA")</f>
        <v>0</v>
      </c>
      <c r="H223" s="62">
        <f>SUMIFS('DATOS PEST12'!$E:$E,'DATOS PEST12'!$A:$A,INDICE!$C$13,'DATOS PEST12'!$D:$D,'6. RETA (No Seta) Prov-SECCION'!H$11,'DATOS PEST12'!$B:$B,'6. RETA (No Seta) Prov-SECCION'!$A223,'DATOS PEST12'!$F:$F,"R.E.AUTONOMOS (NO SETA)",'DATOS PEST12'!$C:$C,"&lt;&gt;"&amp;"UNION EUROPEA")</f>
        <v>0</v>
      </c>
      <c r="I223" s="62">
        <f>SUMIFS('DATOS PEST12'!$E:$E,'DATOS PEST12'!$A:$A,INDICE!$C$13,'DATOS PEST12'!$D:$D,'6. RETA (No Seta) Prov-SECCION'!I$11,'DATOS PEST12'!$B:$B,'6. RETA (No Seta) Prov-SECCION'!$A223,'DATOS PEST12'!$F:$F,"R.E.AUTONOMOS (NO SETA)",'DATOS PEST12'!$C:$C,"&lt;&gt;"&amp;"UNION EUROPEA")</f>
        <v>266.0526315789474</v>
      </c>
      <c r="J223" s="62">
        <f>SUMIFS('DATOS PEST12'!$E:$E,'DATOS PEST12'!$A:$A,INDICE!$C$13,'DATOS PEST12'!$D:$D,'6. RETA (No Seta) Prov-SECCION'!J$11,'DATOS PEST12'!$B:$B,'6. RETA (No Seta) Prov-SECCION'!$A223,'DATOS PEST12'!$F:$F,"R.E.AUTONOMOS (NO SETA)",'DATOS PEST12'!$C:$C,"&lt;&gt;"&amp;"UNION EUROPEA")</f>
        <v>688.31578947368416</v>
      </c>
      <c r="K223" s="62">
        <f>SUMIFS('DATOS PEST12'!$E:$E,'DATOS PEST12'!$A:$A,INDICE!$C$13,'DATOS PEST12'!$D:$D,'6. RETA (No Seta) Prov-SECCION'!K$11,'DATOS PEST12'!$B:$B,'6. RETA (No Seta) Prov-SECCION'!$A223,'DATOS PEST12'!$F:$F,"R.E.AUTONOMOS (NO SETA)",'DATOS PEST12'!$C:$C,"&lt;&gt;"&amp;"UNION EUROPEA")</f>
        <v>271.73684210526324</v>
      </c>
      <c r="L223" s="62">
        <f>SUMIFS('DATOS PEST12'!$E:$E,'DATOS PEST12'!$A:$A,INDICE!$C$13,'DATOS PEST12'!$D:$D,'6. RETA (No Seta) Prov-SECCION'!L$11,'DATOS PEST12'!$B:$B,'6. RETA (No Seta) Prov-SECCION'!$A223,'DATOS PEST12'!$F:$F,"R.E.AUTONOMOS (NO SETA)",'DATOS PEST12'!$C:$C,"&lt;&gt;"&amp;"UNION EUROPEA")</f>
        <v>560.31578947368405</v>
      </c>
      <c r="M223" s="62">
        <f>SUMIFS('DATOS PEST12'!$E:$E,'DATOS PEST12'!$A:$A,INDICE!$C$13,'DATOS PEST12'!$D:$D,'6. RETA (No Seta) Prov-SECCION'!M$11,'DATOS PEST12'!$B:$B,'6. RETA (No Seta) Prov-SECCION'!$A223,'DATOS PEST12'!$F:$F,"R.E.AUTONOMOS (NO SETA)",'DATOS PEST12'!$C:$C,"&lt;&gt;"&amp;"UNION EUROPEA")</f>
        <v>71.421052631578959</v>
      </c>
      <c r="N223" s="62">
        <f>SUMIFS('DATOS PEST12'!$E:$E,'DATOS PEST12'!$A:$A,INDICE!$C$13,'DATOS PEST12'!$D:$D,'6. RETA (No Seta) Prov-SECCION'!N$11,'DATOS PEST12'!$B:$B,'6. RETA (No Seta) Prov-SECCION'!$A223,'DATOS PEST12'!$F:$F,"R.E.AUTONOMOS (NO SETA)",'DATOS PEST12'!$C:$C,"&lt;&gt;"&amp;"UNION EUROPEA")</f>
        <v>20.94736842105263</v>
      </c>
      <c r="O223" s="62">
        <f>SUMIFS('DATOS PEST12'!$E:$E,'DATOS PEST12'!$A:$A,INDICE!$C$13,'DATOS PEST12'!$D:$D,'6. RETA (No Seta) Prov-SECCION'!O$11,'DATOS PEST12'!$B:$B,'6. RETA (No Seta) Prov-SECCION'!$A223,'DATOS PEST12'!$F:$F,"R.E.AUTONOMOS (NO SETA)",'DATOS PEST12'!$C:$C,"&lt;&gt;"&amp;"UNION EUROPEA")</f>
        <v>6.9999999999999973</v>
      </c>
      <c r="P223" s="62">
        <f>SUMIFS('DATOS PEST12'!$E:$E,'DATOS PEST12'!$A:$A,INDICE!$C$13,'DATOS PEST12'!$D:$D,'6. RETA (No Seta) Prov-SECCION'!P$11,'DATOS PEST12'!$B:$B,'6. RETA (No Seta) Prov-SECCION'!$A223,'DATOS PEST12'!$F:$F,"R.E.AUTONOMOS (NO SETA)",'DATOS PEST12'!$C:$C,"&lt;&gt;"&amp;"UNION EUROPEA")</f>
        <v>145</v>
      </c>
      <c r="Q223" s="62">
        <f>SUMIFS('DATOS PEST12'!$E:$E,'DATOS PEST12'!$A:$A,INDICE!$C$13,'DATOS PEST12'!$D:$D,'6. RETA (No Seta) Prov-SECCION'!Q$11,'DATOS PEST12'!$B:$B,'6. RETA (No Seta) Prov-SECCION'!$A223,'DATOS PEST12'!$F:$F,"R.E.AUTONOMOS (NO SETA)",'DATOS PEST12'!$C:$C,"&lt;&gt;"&amp;"UNION EUROPEA")</f>
        <v>161.10526315789474</v>
      </c>
      <c r="R223" s="62">
        <f>SUMIFS('DATOS PEST12'!$E:$E,'DATOS PEST12'!$A:$A,INDICE!$C$13,'DATOS PEST12'!$D:$D,'6. RETA (No Seta) Prov-SECCION'!R$11,'DATOS PEST12'!$B:$B,'6. RETA (No Seta) Prov-SECCION'!$A223,'DATOS PEST12'!$F:$F,"R.E.AUTONOMOS (NO SETA)",'DATOS PEST12'!$C:$C,"&lt;&gt;"&amp;"UNION EUROPEA")</f>
        <v>0</v>
      </c>
      <c r="S223" s="62">
        <f>SUMIFS('DATOS PEST12'!$E:$E,'DATOS PEST12'!$A:$A,INDICE!$C$13,'DATOS PEST12'!$D:$D,'6. RETA (No Seta) Prov-SECCION'!S$11,'DATOS PEST12'!$B:$B,'6. RETA (No Seta) Prov-SECCION'!$A223,'DATOS PEST12'!$F:$F,"R.E.AUTONOMOS (NO SETA)",'DATOS PEST12'!$C:$C,"&lt;&gt;"&amp;"UNION EUROPEA")</f>
        <v>144.42105263157896</v>
      </c>
      <c r="T223" s="62">
        <f>SUMIFS('DATOS PEST12'!$E:$E,'DATOS PEST12'!$A:$A,INDICE!$C$13,'DATOS PEST12'!$D:$D,'6. RETA (No Seta) Prov-SECCION'!T$11,'DATOS PEST12'!$B:$B,'6. RETA (No Seta) Prov-SECCION'!$A223,'DATOS PEST12'!$F:$F,"R.E.AUTONOMOS (NO SETA)",'DATOS PEST12'!$C:$C,"&lt;&gt;"&amp;"UNION EUROPEA")</f>
        <v>39.631578947368432</v>
      </c>
      <c r="U223" s="62">
        <f>SUMIFS('DATOS PEST12'!$E:$E,'DATOS PEST12'!$A:$A,INDICE!$C$13,'DATOS PEST12'!$D:$D,'6. RETA (No Seta) Prov-SECCION'!U$11,'DATOS PEST12'!$B:$B,'6. RETA (No Seta) Prov-SECCION'!$A223,'DATOS PEST12'!$F:$F,"R.E.AUTONOMOS (NO SETA)",'DATOS PEST12'!$C:$C,"&lt;&gt;"&amp;"UNION EUROPEA")</f>
        <v>31.210526315789473</v>
      </c>
      <c r="V223" s="62">
        <f>SUMIFS('DATOS PEST12'!$E:$E,'DATOS PEST12'!$A:$A,INDICE!$C$13,'DATOS PEST12'!$D:$D,'6. RETA (No Seta) Prov-SECCION'!V$11,'DATOS PEST12'!$B:$B,'6. RETA (No Seta) Prov-SECCION'!$A223,'DATOS PEST12'!$F:$F,"R.E.AUTONOMOS (NO SETA)",'DATOS PEST12'!$C:$C,"&lt;&gt;"&amp;"UNION EUROPEA")</f>
        <v>252.26315789473691</v>
      </c>
      <c r="W223" s="62">
        <f>SUMIFS('DATOS PEST12'!$E:$E,'DATOS PEST12'!$A:$A,INDICE!$C$13,'DATOS PEST12'!$D:$D,'6. RETA (No Seta) Prov-SECCION'!W$11,'DATOS PEST12'!$B:$B,'6. RETA (No Seta) Prov-SECCION'!$A223,'DATOS PEST12'!$F:$F,"R.E.AUTONOMOS (NO SETA)",'DATOS PEST12'!$C:$C,"&lt;&gt;"&amp;"UNION EUROPEA")</f>
        <v>0</v>
      </c>
      <c r="X223" s="62">
        <f>SUMIFS('DATOS PEST12'!$E:$E,'DATOS PEST12'!$A:$A,INDICE!$C$13,'DATOS PEST12'!$D:$D,'6. RETA (No Seta) Prov-SECCION'!X$11,'DATOS PEST12'!$B:$B,'6. RETA (No Seta) Prov-SECCION'!$A223,'DATOS PEST12'!$F:$F,"R.E.AUTONOMOS (NO SETA)",'DATOS PEST12'!$C:$C,"&lt;&gt;"&amp;"UNION EUROPEA")</f>
        <v>0</v>
      </c>
      <c r="Y223" s="59">
        <f>SUMIFS('DATOS PEST12'!$E:$E,'DATOS PEST12'!$A:$A,INDICE!$C$13,'DATOS PEST12'!$D:$D,'6. RETA (No Seta) Prov-SECCION'!Y$11,'DATOS PEST12'!$B:$B,'6. RETA (No Seta) Prov-SECCION'!$A223,'DATOS PEST12'!$F:$F,"R.E.AUTONOMOS (NO SETA)",'DATOS PEST12'!$C:$C,"&lt;&gt;"&amp;"UNION EUROPEA")</f>
        <v>0</v>
      </c>
    </row>
    <row r="224" spans="1:25" ht="15.6" x14ac:dyDescent="0.3">
      <c r="A224" s="8">
        <v>27</v>
      </c>
      <c r="B224" s="9" t="s">
        <v>13</v>
      </c>
      <c r="C224" s="59">
        <f t="shared" si="79"/>
        <v>734.42105263157885</v>
      </c>
      <c r="D224" s="60">
        <f>SUMIFS('DATOS PEST12'!$E:$E,'DATOS PEST12'!$A:$A,INDICE!$C$13,'DATOS PEST12'!$D:$D,'6. RETA (No Seta) Prov-SECCION'!D$11,'DATOS PEST12'!$B:$B,'6. RETA (No Seta) Prov-SECCION'!$A224,'DATOS PEST12'!$F:$F,"R.E.AUTONOMOS (NO SETA)",'DATOS PEST12'!$C:$C,"NO UNION")+SUMIFS('DATOS PEST12'!$E:$E,'DATOS PEST12'!$A:$A,INDICE!$C$13,'DATOS PEST12'!$D:$D,'6. RETA (No Seta) Prov-SECCION'!D$11,'DATOS PEST12'!$B:$B,'6. RETA (No Seta) Prov-SECCION'!$A224,'DATOS PEST12'!$F:$F,"R.E.AUTONOMOS (NO SETA)",'DATOS PEST12'!$C:$C,"NO CONSTA")</f>
        <v>39.157894736842117</v>
      </c>
      <c r="E224" s="62">
        <f>SUMIFS('DATOS PEST12'!$E:$E,'DATOS PEST12'!$A:$A,INDICE!$C$13,'DATOS PEST12'!$D:$D,'6. RETA (No Seta) Prov-SECCION'!E$11,'DATOS PEST12'!$B:$B,'6. RETA (No Seta) Prov-SECCION'!$A224,'DATOS PEST12'!$F:$F,"R.E.AUTONOMOS (NO SETA)",'DATOS PEST12'!$C:$C,"NO UNION")+SUMIFS('DATOS PEST12'!$E:$E,'DATOS PEST12'!$A:$A,INDICE!$C$13,'DATOS PEST12'!$D:$D,'6. RETA (No Seta) Prov-SECCION'!E$11,'DATOS PEST12'!$B:$B,'6. RETA (No Seta) Prov-SECCION'!$A224,'DATOS PEST12'!$F:$F,"R.E.AUTONOMOS (NO SETA)",'DATOS PEST12'!$C:$C,"NO CONSTA")</f>
        <v>0</v>
      </c>
      <c r="F224" s="62">
        <f>SUMIFS('DATOS PEST12'!$E:$E,'DATOS PEST12'!$A:$A,INDICE!$C$13,'DATOS PEST12'!$D:$D,'6. RETA (No Seta) Prov-SECCION'!F$11,'DATOS PEST12'!$B:$B,'6. RETA (No Seta) Prov-SECCION'!$A224,'DATOS PEST12'!$F:$F,"R.E.AUTONOMOS (NO SETA)",'DATOS PEST12'!$C:$C,"NO UNION")+SUMIFS('DATOS PEST12'!$E:$E,'DATOS PEST12'!$A:$A,INDICE!$C$13,'DATOS PEST12'!$D:$D,'6. RETA (No Seta) Prov-SECCION'!F$11,'DATOS PEST12'!$B:$B,'6. RETA (No Seta) Prov-SECCION'!$A224,'DATOS PEST12'!$F:$F,"R.E.AUTONOMOS (NO SETA)",'DATOS PEST12'!$C:$C,"NO CONSTA")</f>
        <v>24.210526315789476</v>
      </c>
      <c r="G224" s="62">
        <f>SUMIFS('DATOS PEST12'!$E:$E,'DATOS PEST12'!$A:$A,INDICE!$C$13,'DATOS PEST12'!$D:$D,'6. RETA (No Seta) Prov-SECCION'!G$11,'DATOS PEST12'!$B:$B,'6. RETA (No Seta) Prov-SECCION'!$A224,'DATOS PEST12'!$F:$F,"R.E.AUTONOMOS (NO SETA)",'DATOS PEST12'!$C:$C,"&lt;&gt;"&amp;"UNION EUROPEA")</f>
        <v>0</v>
      </c>
      <c r="H224" s="62">
        <f>SUMIFS('DATOS PEST12'!$E:$E,'DATOS PEST12'!$A:$A,INDICE!$C$13,'DATOS PEST12'!$D:$D,'6. RETA (No Seta) Prov-SECCION'!H$11,'DATOS PEST12'!$B:$B,'6. RETA (No Seta) Prov-SECCION'!$A224,'DATOS PEST12'!$F:$F,"R.E.AUTONOMOS (NO SETA)",'DATOS PEST12'!$C:$C,"&lt;&gt;"&amp;"UNION EUROPEA")</f>
        <v>0</v>
      </c>
      <c r="I224" s="62">
        <f>SUMIFS('DATOS PEST12'!$E:$E,'DATOS PEST12'!$A:$A,INDICE!$C$13,'DATOS PEST12'!$D:$D,'6. RETA (No Seta) Prov-SECCION'!I$11,'DATOS PEST12'!$B:$B,'6. RETA (No Seta) Prov-SECCION'!$A224,'DATOS PEST12'!$F:$F,"R.E.AUTONOMOS (NO SETA)",'DATOS PEST12'!$C:$C,"&lt;&gt;"&amp;"UNION EUROPEA")</f>
        <v>72.05263157894737</v>
      </c>
      <c r="J224" s="62">
        <f>SUMIFS('DATOS PEST12'!$E:$E,'DATOS PEST12'!$A:$A,INDICE!$C$13,'DATOS PEST12'!$D:$D,'6. RETA (No Seta) Prov-SECCION'!J$11,'DATOS PEST12'!$B:$B,'6. RETA (No Seta) Prov-SECCION'!$A224,'DATOS PEST12'!$F:$F,"R.E.AUTONOMOS (NO SETA)",'DATOS PEST12'!$C:$C,"&lt;&gt;"&amp;"UNION EUROPEA")</f>
        <v>205.10526315789468</v>
      </c>
      <c r="K224" s="62">
        <f>SUMIFS('DATOS PEST12'!$E:$E,'DATOS PEST12'!$A:$A,INDICE!$C$13,'DATOS PEST12'!$D:$D,'6. RETA (No Seta) Prov-SECCION'!K$11,'DATOS PEST12'!$B:$B,'6. RETA (No Seta) Prov-SECCION'!$A224,'DATOS PEST12'!$F:$F,"R.E.AUTONOMOS (NO SETA)",'DATOS PEST12'!$C:$C,"&lt;&gt;"&amp;"UNION EUROPEA")</f>
        <v>38.894736842105267</v>
      </c>
      <c r="L224" s="62">
        <f>SUMIFS('DATOS PEST12'!$E:$E,'DATOS PEST12'!$A:$A,INDICE!$C$13,'DATOS PEST12'!$D:$D,'6. RETA (No Seta) Prov-SECCION'!L$11,'DATOS PEST12'!$B:$B,'6. RETA (No Seta) Prov-SECCION'!$A224,'DATOS PEST12'!$F:$F,"R.E.AUTONOMOS (NO SETA)",'DATOS PEST12'!$C:$C,"&lt;&gt;"&amp;"UNION EUROPEA")</f>
        <v>144.15789473684211</v>
      </c>
      <c r="M224" s="62">
        <f>SUMIFS('DATOS PEST12'!$E:$E,'DATOS PEST12'!$A:$A,INDICE!$C$13,'DATOS PEST12'!$D:$D,'6. RETA (No Seta) Prov-SECCION'!M$11,'DATOS PEST12'!$B:$B,'6. RETA (No Seta) Prov-SECCION'!$A224,'DATOS PEST12'!$F:$F,"R.E.AUTONOMOS (NO SETA)",'DATOS PEST12'!$C:$C,"&lt;&gt;"&amp;"UNION EUROPEA")</f>
        <v>15.736842105263154</v>
      </c>
      <c r="N224" s="62">
        <f>SUMIFS('DATOS PEST12'!$E:$E,'DATOS PEST12'!$A:$A,INDICE!$C$13,'DATOS PEST12'!$D:$D,'6. RETA (No Seta) Prov-SECCION'!N$11,'DATOS PEST12'!$B:$B,'6. RETA (No Seta) Prov-SECCION'!$A224,'DATOS PEST12'!$F:$F,"R.E.AUTONOMOS (NO SETA)",'DATOS PEST12'!$C:$C,"&lt;&gt;"&amp;"UNION EUROPEA")</f>
        <v>3.5263157894736841</v>
      </c>
      <c r="O224" s="62">
        <f>SUMIFS('DATOS PEST12'!$E:$E,'DATOS PEST12'!$A:$A,INDICE!$C$13,'DATOS PEST12'!$D:$D,'6. RETA (No Seta) Prov-SECCION'!O$11,'DATOS PEST12'!$B:$B,'6. RETA (No Seta) Prov-SECCION'!$A224,'DATOS PEST12'!$F:$F,"R.E.AUTONOMOS (NO SETA)",'DATOS PEST12'!$C:$C,"&lt;&gt;"&amp;"UNION EUROPEA")</f>
        <v>1.9999999999999991</v>
      </c>
      <c r="P224" s="62">
        <f>SUMIFS('DATOS PEST12'!$E:$E,'DATOS PEST12'!$A:$A,INDICE!$C$13,'DATOS PEST12'!$D:$D,'6. RETA (No Seta) Prov-SECCION'!P$11,'DATOS PEST12'!$B:$B,'6. RETA (No Seta) Prov-SECCION'!$A224,'DATOS PEST12'!$F:$F,"R.E.AUTONOMOS (NO SETA)",'DATOS PEST12'!$C:$C,"&lt;&gt;"&amp;"UNION EUROPEA")</f>
        <v>16.473684210526315</v>
      </c>
      <c r="Q224" s="62">
        <f>SUMIFS('DATOS PEST12'!$E:$E,'DATOS PEST12'!$A:$A,INDICE!$C$13,'DATOS PEST12'!$D:$D,'6. RETA (No Seta) Prov-SECCION'!Q$11,'DATOS PEST12'!$B:$B,'6. RETA (No Seta) Prov-SECCION'!$A224,'DATOS PEST12'!$F:$F,"R.E.AUTONOMOS (NO SETA)",'DATOS PEST12'!$C:$C,"&lt;&gt;"&amp;"UNION EUROPEA")</f>
        <v>39.947368421052637</v>
      </c>
      <c r="R224" s="62">
        <f>SUMIFS('DATOS PEST12'!$E:$E,'DATOS PEST12'!$A:$A,INDICE!$C$13,'DATOS PEST12'!$D:$D,'6. RETA (No Seta) Prov-SECCION'!R$11,'DATOS PEST12'!$B:$B,'6. RETA (No Seta) Prov-SECCION'!$A224,'DATOS PEST12'!$F:$F,"R.E.AUTONOMOS (NO SETA)",'DATOS PEST12'!$C:$C,"&lt;&gt;"&amp;"UNION EUROPEA")</f>
        <v>0</v>
      </c>
      <c r="S224" s="62">
        <f>SUMIFS('DATOS PEST12'!$E:$E,'DATOS PEST12'!$A:$A,INDICE!$C$13,'DATOS PEST12'!$D:$D,'6. RETA (No Seta) Prov-SECCION'!S$11,'DATOS PEST12'!$B:$B,'6. RETA (No Seta) Prov-SECCION'!$A224,'DATOS PEST12'!$F:$F,"R.E.AUTONOMOS (NO SETA)",'DATOS PEST12'!$C:$C,"&lt;&gt;"&amp;"UNION EUROPEA")</f>
        <v>41.999999999999993</v>
      </c>
      <c r="T224" s="62">
        <f>SUMIFS('DATOS PEST12'!$E:$E,'DATOS PEST12'!$A:$A,INDICE!$C$13,'DATOS PEST12'!$D:$D,'6. RETA (No Seta) Prov-SECCION'!T$11,'DATOS PEST12'!$B:$B,'6. RETA (No Seta) Prov-SECCION'!$A224,'DATOS PEST12'!$F:$F,"R.E.AUTONOMOS (NO SETA)",'DATOS PEST12'!$C:$C,"&lt;&gt;"&amp;"UNION EUROPEA")</f>
        <v>5.3684210526315796</v>
      </c>
      <c r="U224" s="62">
        <f>SUMIFS('DATOS PEST12'!$E:$E,'DATOS PEST12'!$A:$A,INDICE!$C$13,'DATOS PEST12'!$D:$D,'6. RETA (No Seta) Prov-SECCION'!U$11,'DATOS PEST12'!$B:$B,'6. RETA (No Seta) Prov-SECCION'!$A224,'DATOS PEST12'!$F:$F,"R.E.AUTONOMOS (NO SETA)",'DATOS PEST12'!$C:$C,"&lt;&gt;"&amp;"UNION EUROPEA")</f>
        <v>5.7368421052631593</v>
      </c>
      <c r="V224" s="62">
        <f>SUMIFS('DATOS PEST12'!$E:$E,'DATOS PEST12'!$A:$A,INDICE!$C$13,'DATOS PEST12'!$D:$D,'6. RETA (No Seta) Prov-SECCION'!V$11,'DATOS PEST12'!$B:$B,'6. RETA (No Seta) Prov-SECCION'!$A224,'DATOS PEST12'!$F:$F,"R.E.AUTONOMOS (NO SETA)",'DATOS PEST12'!$C:$C,"&lt;&gt;"&amp;"UNION EUROPEA")</f>
        <v>80.052631578947384</v>
      </c>
      <c r="W224" s="62">
        <f>SUMIFS('DATOS PEST12'!$E:$E,'DATOS PEST12'!$A:$A,INDICE!$C$13,'DATOS PEST12'!$D:$D,'6. RETA (No Seta) Prov-SECCION'!W$11,'DATOS PEST12'!$B:$B,'6. RETA (No Seta) Prov-SECCION'!$A224,'DATOS PEST12'!$F:$F,"R.E.AUTONOMOS (NO SETA)",'DATOS PEST12'!$C:$C,"&lt;&gt;"&amp;"UNION EUROPEA")</f>
        <v>0</v>
      </c>
      <c r="X224" s="62">
        <f>SUMIFS('DATOS PEST12'!$E:$E,'DATOS PEST12'!$A:$A,INDICE!$C$13,'DATOS PEST12'!$D:$D,'6. RETA (No Seta) Prov-SECCION'!X$11,'DATOS PEST12'!$B:$B,'6. RETA (No Seta) Prov-SECCION'!$A224,'DATOS PEST12'!$F:$F,"R.E.AUTONOMOS (NO SETA)",'DATOS PEST12'!$C:$C,"&lt;&gt;"&amp;"UNION EUROPEA")</f>
        <v>0</v>
      </c>
      <c r="Y224" s="59">
        <f>SUMIFS('DATOS PEST12'!$E:$E,'DATOS PEST12'!$A:$A,INDICE!$C$13,'DATOS PEST12'!$D:$D,'6. RETA (No Seta) Prov-SECCION'!Y$11,'DATOS PEST12'!$B:$B,'6. RETA (No Seta) Prov-SECCION'!$A224,'DATOS PEST12'!$F:$F,"R.E.AUTONOMOS (NO SETA)",'DATOS PEST12'!$C:$C,"&lt;&gt;"&amp;"UNION EUROPEA")</f>
        <v>0</v>
      </c>
    </row>
    <row r="225" spans="1:25" ht="15.6" x14ac:dyDescent="0.3">
      <c r="A225" s="8">
        <v>32</v>
      </c>
      <c r="B225" s="9" t="s">
        <v>17</v>
      </c>
      <c r="C225" s="59">
        <f t="shared" si="79"/>
        <v>720.42105263157907</v>
      </c>
      <c r="D225" s="60">
        <f>SUMIFS('DATOS PEST12'!$E:$E,'DATOS PEST12'!$A:$A,INDICE!$C$13,'DATOS PEST12'!$D:$D,'6. RETA (No Seta) Prov-SECCION'!D$11,'DATOS PEST12'!$B:$B,'6. RETA (No Seta) Prov-SECCION'!$A225,'DATOS PEST12'!$F:$F,"R.E.AUTONOMOS (NO SETA)",'DATOS PEST12'!$C:$C,"NO UNION")+SUMIFS('DATOS PEST12'!$E:$E,'DATOS PEST12'!$A:$A,INDICE!$C$13,'DATOS PEST12'!$D:$D,'6. RETA (No Seta) Prov-SECCION'!D$11,'DATOS PEST12'!$B:$B,'6. RETA (No Seta) Prov-SECCION'!$A225,'DATOS PEST12'!$F:$F,"R.E.AUTONOMOS (NO SETA)",'DATOS PEST12'!$C:$C,"NO CONSTA")</f>
        <v>28.526315789473681</v>
      </c>
      <c r="E225" s="62">
        <f>SUMIFS('DATOS PEST12'!$E:$E,'DATOS PEST12'!$A:$A,INDICE!$C$13,'DATOS PEST12'!$D:$D,'6. RETA (No Seta) Prov-SECCION'!E$11,'DATOS PEST12'!$B:$B,'6. RETA (No Seta) Prov-SECCION'!$A225,'DATOS PEST12'!$F:$F,"R.E.AUTONOMOS (NO SETA)",'DATOS PEST12'!$C:$C,"NO UNION")+SUMIFS('DATOS PEST12'!$E:$E,'DATOS PEST12'!$A:$A,INDICE!$C$13,'DATOS PEST12'!$D:$D,'6. RETA (No Seta) Prov-SECCION'!E$11,'DATOS PEST12'!$B:$B,'6. RETA (No Seta) Prov-SECCION'!$A225,'DATOS PEST12'!$F:$F,"R.E.AUTONOMOS (NO SETA)",'DATOS PEST12'!$C:$C,"NO CONSTA")</f>
        <v>0</v>
      </c>
      <c r="F225" s="62">
        <f>SUMIFS('DATOS PEST12'!$E:$E,'DATOS PEST12'!$A:$A,INDICE!$C$13,'DATOS PEST12'!$D:$D,'6. RETA (No Seta) Prov-SECCION'!F$11,'DATOS PEST12'!$B:$B,'6. RETA (No Seta) Prov-SECCION'!$A225,'DATOS PEST12'!$F:$F,"R.E.AUTONOMOS (NO SETA)",'DATOS PEST12'!$C:$C,"NO UNION")+SUMIFS('DATOS PEST12'!$E:$E,'DATOS PEST12'!$A:$A,INDICE!$C$13,'DATOS PEST12'!$D:$D,'6. RETA (No Seta) Prov-SECCION'!F$11,'DATOS PEST12'!$B:$B,'6. RETA (No Seta) Prov-SECCION'!$A225,'DATOS PEST12'!$F:$F,"R.E.AUTONOMOS (NO SETA)",'DATOS PEST12'!$C:$C,"NO CONSTA")</f>
        <v>26.15789473684211</v>
      </c>
      <c r="G225" s="62">
        <f>SUMIFS('DATOS PEST12'!$E:$E,'DATOS PEST12'!$A:$A,INDICE!$C$13,'DATOS PEST12'!$D:$D,'6. RETA (No Seta) Prov-SECCION'!G$11,'DATOS PEST12'!$B:$B,'6. RETA (No Seta) Prov-SECCION'!$A225,'DATOS PEST12'!$F:$F,"R.E.AUTONOMOS (NO SETA)",'DATOS PEST12'!$C:$C,"&lt;&gt;"&amp;"UNION EUROPEA")</f>
        <v>0</v>
      </c>
      <c r="H225" s="62">
        <f>SUMIFS('DATOS PEST12'!$E:$E,'DATOS PEST12'!$A:$A,INDICE!$C$13,'DATOS PEST12'!$D:$D,'6. RETA (No Seta) Prov-SECCION'!H$11,'DATOS PEST12'!$B:$B,'6. RETA (No Seta) Prov-SECCION'!$A225,'DATOS PEST12'!$F:$F,"R.E.AUTONOMOS (NO SETA)",'DATOS PEST12'!$C:$C,"&lt;&gt;"&amp;"UNION EUROPEA")</f>
        <v>0</v>
      </c>
      <c r="I225" s="62">
        <f>SUMIFS('DATOS PEST12'!$E:$E,'DATOS PEST12'!$A:$A,INDICE!$C$13,'DATOS PEST12'!$D:$D,'6. RETA (No Seta) Prov-SECCION'!I$11,'DATOS PEST12'!$B:$B,'6. RETA (No Seta) Prov-SECCION'!$A225,'DATOS PEST12'!$F:$F,"R.E.AUTONOMOS (NO SETA)",'DATOS PEST12'!$C:$C,"&lt;&gt;"&amp;"UNION EUROPEA")</f>
        <v>79.473684210526329</v>
      </c>
      <c r="J225" s="62">
        <f>SUMIFS('DATOS PEST12'!$E:$E,'DATOS PEST12'!$A:$A,INDICE!$C$13,'DATOS PEST12'!$D:$D,'6. RETA (No Seta) Prov-SECCION'!J$11,'DATOS PEST12'!$B:$B,'6. RETA (No Seta) Prov-SECCION'!$A225,'DATOS PEST12'!$F:$F,"R.E.AUTONOMOS (NO SETA)",'DATOS PEST12'!$C:$C,"&lt;&gt;"&amp;"UNION EUROPEA")</f>
        <v>198.47368421052636</v>
      </c>
      <c r="K225" s="62">
        <f>SUMIFS('DATOS PEST12'!$E:$E,'DATOS PEST12'!$A:$A,INDICE!$C$13,'DATOS PEST12'!$D:$D,'6. RETA (No Seta) Prov-SECCION'!K$11,'DATOS PEST12'!$B:$B,'6. RETA (No Seta) Prov-SECCION'!$A225,'DATOS PEST12'!$F:$F,"R.E.AUTONOMOS (NO SETA)",'DATOS PEST12'!$C:$C,"&lt;&gt;"&amp;"UNION EUROPEA")</f>
        <v>31.78947368421052</v>
      </c>
      <c r="L225" s="62">
        <f>SUMIFS('DATOS PEST12'!$E:$E,'DATOS PEST12'!$A:$A,INDICE!$C$13,'DATOS PEST12'!$D:$D,'6. RETA (No Seta) Prov-SECCION'!L$11,'DATOS PEST12'!$B:$B,'6. RETA (No Seta) Prov-SECCION'!$A225,'DATOS PEST12'!$F:$F,"R.E.AUTONOMOS (NO SETA)",'DATOS PEST12'!$C:$C,"&lt;&gt;"&amp;"UNION EUROPEA")</f>
        <v>145.73684210526315</v>
      </c>
      <c r="M225" s="62">
        <f>SUMIFS('DATOS PEST12'!$E:$E,'DATOS PEST12'!$A:$A,INDICE!$C$13,'DATOS PEST12'!$D:$D,'6. RETA (No Seta) Prov-SECCION'!M$11,'DATOS PEST12'!$B:$B,'6. RETA (No Seta) Prov-SECCION'!$A225,'DATOS PEST12'!$F:$F,"R.E.AUTONOMOS (NO SETA)",'DATOS PEST12'!$C:$C,"&lt;&gt;"&amp;"UNION EUROPEA")</f>
        <v>12.526315789473685</v>
      </c>
      <c r="N225" s="62">
        <f>SUMIFS('DATOS PEST12'!$E:$E,'DATOS PEST12'!$A:$A,INDICE!$C$13,'DATOS PEST12'!$D:$D,'6. RETA (No Seta) Prov-SECCION'!N$11,'DATOS PEST12'!$B:$B,'6. RETA (No Seta) Prov-SECCION'!$A225,'DATOS PEST12'!$F:$F,"R.E.AUTONOMOS (NO SETA)",'DATOS PEST12'!$C:$C,"&lt;&gt;"&amp;"UNION EUROPEA")</f>
        <v>10.000000000000002</v>
      </c>
      <c r="O225" s="62">
        <f>SUMIFS('DATOS PEST12'!$E:$E,'DATOS PEST12'!$A:$A,INDICE!$C$13,'DATOS PEST12'!$D:$D,'6. RETA (No Seta) Prov-SECCION'!O$11,'DATOS PEST12'!$B:$B,'6. RETA (No Seta) Prov-SECCION'!$A225,'DATOS PEST12'!$F:$F,"R.E.AUTONOMOS (NO SETA)",'DATOS PEST12'!$C:$C,"&lt;&gt;"&amp;"UNION EUROPEA")</f>
        <v>0</v>
      </c>
      <c r="P225" s="62">
        <f>SUMIFS('DATOS PEST12'!$E:$E,'DATOS PEST12'!$A:$A,INDICE!$C$13,'DATOS PEST12'!$D:$D,'6. RETA (No Seta) Prov-SECCION'!P$11,'DATOS PEST12'!$B:$B,'6. RETA (No Seta) Prov-SECCION'!$A225,'DATOS PEST12'!$F:$F,"R.E.AUTONOMOS (NO SETA)",'DATOS PEST12'!$C:$C,"&lt;&gt;"&amp;"UNION EUROPEA")</f>
        <v>21.842105263157904</v>
      </c>
      <c r="Q225" s="62">
        <f>SUMIFS('DATOS PEST12'!$E:$E,'DATOS PEST12'!$A:$A,INDICE!$C$13,'DATOS PEST12'!$D:$D,'6. RETA (No Seta) Prov-SECCION'!Q$11,'DATOS PEST12'!$B:$B,'6. RETA (No Seta) Prov-SECCION'!$A225,'DATOS PEST12'!$F:$F,"R.E.AUTONOMOS (NO SETA)",'DATOS PEST12'!$C:$C,"&lt;&gt;"&amp;"UNION EUROPEA")</f>
        <v>43.578947368421069</v>
      </c>
      <c r="R225" s="62">
        <f>SUMIFS('DATOS PEST12'!$E:$E,'DATOS PEST12'!$A:$A,INDICE!$C$13,'DATOS PEST12'!$D:$D,'6. RETA (No Seta) Prov-SECCION'!R$11,'DATOS PEST12'!$B:$B,'6. RETA (No Seta) Prov-SECCION'!$A225,'DATOS PEST12'!$F:$F,"R.E.AUTONOMOS (NO SETA)",'DATOS PEST12'!$C:$C,"&lt;&gt;"&amp;"UNION EUROPEA")</f>
        <v>0</v>
      </c>
      <c r="S225" s="62">
        <f>SUMIFS('DATOS PEST12'!$E:$E,'DATOS PEST12'!$A:$A,INDICE!$C$13,'DATOS PEST12'!$D:$D,'6. RETA (No Seta) Prov-SECCION'!S$11,'DATOS PEST12'!$B:$B,'6. RETA (No Seta) Prov-SECCION'!$A225,'DATOS PEST12'!$F:$F,"R.E.AUTONOMOS (NO SETA)",'DATOS PEST12'!$C:$C,"&lt;&gt;"&amp;"UNION EUROPEA")</f>
        <v>18.684210526315788</v>
      </c>
      <c r="T225" s="62">
        <f>SUMIFS('DATOS PEST12'!$E:$E,'DATOS PEST12'!$A:$A,INDICE!$C$13,'DATOS PEST12'!$D:$D,'6. RETA (No Seta) Prov-SECCION'!T$11,'DATOS PEST12'!$B:$B,'6. RETA (No Seta) Prov-SECCION'!$A225,'DATOS PEST12'!$F:$F,"R.E.AUTONOMOS (NO SETA)",'DATOS PEST12'!$C:$C,"&lt;&gt;"&amp;"UNION EUROPEA")</f>
        <v>14.999999999999996</v>
      </c>
      <c r="U225" s="62">
        <f>SUMIFS('DATOS PEST12'!$E:$E,'DATOS PEST12'!$A:$A,INDICE!$C$13,'DATOS PEST12'!$D:$D,'6. RETA (No Seta) Prov-SECCION'!U$11,'DATOS PEST12'!$B:$B,'6. RETA (No Seta) Prov-SECCION'!$A225,'DATOS PEST12'!$F:$F,"R.E.AUTONOMOS (NO SETA)",'DATOS PEST12'!$C:$C,"&lt;&gt;"&amp;"UNION EUROPEA")</f>
        <v>7.4210526315789451</v>
      </c>
      <c r="V225" s="62">
        <f>SUMIFS('DATOS PEST12'!$E:$E,'DATOS PEST12'!$A:$A,INDICE!$C$13,'DATOS PEST12'!$D:$D,'6. RETA (No Seta) Prov-SECCION'!V$11,'DATOS PEST12'!$B:$B,'6. RETA (No Seta) Prov-SECCION'!$A225,'DATOS PEST12'!$F:$F,"R.E.AUTONOMOS (NO SETA)",'DATOS PEST12'!$C:$C,"&lt;&gt;"&amp;"UNION EUROPEA")</f>
        <v>81.21052631578948</v>
      </c>
      <c r="W225" s="62">
        <f>SUMIFS('DATOS PEST12'!$E:$E,'DATOS PEST12'!$A:$A,INDICE!$C$13,'DATOS PEST12'!$D:$D,'6. RETA (No Seta) Prov-SECCION'!W$11,'DATOS PEST12'!$B:$B,'6. RETA (No Seta) Prov-SECCION'!$A225,'DATOS PEST12'!$F:$F,"R.E.AUTONOMOS (NO SETA)",'DATOS PEST12'!$C:$C,"&lt;&gt;"&amp;"UNION EUROPEA")</f>
        <v>0</v>
      </c>
      <c r="X225" s="62">
        <f>SUMIFS('DATOS PEST12'!$E:$E,'DATOS PEST12'!$A:$A,INDICE!$C$13,'DATOS PEST12'!$D:$D,'6. RETA (No Seta) Prov-SECCION'!X$11,'DATOS PEST12'!$B:$B,'6. RETA (No Seta) Prov-SECCION'!$A225,'DATOS PEST12'!$F:$F,"R.E.AUTONOMOS (NO SETA)",'DATOS PEST12'!$C:$C,"&lt;&gt;"&amp;"UNION EUROPEA")</f>
        <v>0</v>
      </c>
      <c r="Y225" s="59">
        <f>SUMIFS('DATOS PEST12'!$E:$E,'DATOS PEST12'!$A:$A,INDICE!$C$13,'DATOS PEST12'!$D:$D,'6. RETA (No Seta) Prov-SECCION'!Y$11,'DATOS PEST12'!$B:$B,'6. RETA (No Seta) Prov-SECCION'!$A225,'DATOS PEST12'!$F:$F,"R.E.AUTONOMOS (NO SETA)",'DATOS PEST12'!$C:$C,"&lt;&gt;"&amp;"UNION EUROPEA")</f>
        <v>0</v>
      </c>
    </row>
    <row r="226" spans="1:25" ht="15.6" x14ac:dyDescent="0.3">
      <c r="A226" s="10">
        <v>36</v>
      </c>
      <c r="B226" s="11" t="s">
        <v>20</v>
      </c>
      <c r="C226" s="59">
        <f t="shared" si="79"/>
        <v>2079.9473684210529</v>
      </c>
      <c r="D226" s="60">
        <f>SUMIFS('DATOS PEST12'!$E:$E,'DATOS PEST12'!$A:$A,INDICE!$C$13,'DATOS PEST12'!$D:$D,'6. RETA (No Seta) Prov-SECCION'!D$11,'DATOS PEST12'!$B:$B,'6. RETA (No Seta) Prov-SECCION'!$A226,'DATOS PEST12'!$F:$F,"R.E.AUTONOMOS (NO SETA)",'DATOS PEST12'!$C:$C,"NO UNION")+SUMIFS('DATOS PEST12'!$E:$E,'DATOS PEST12'!$A:$A,INDICE!$C$13,'DATOS PEST12'!$D:$D,'6. RETA (No Seta) Prov-SECCION'!D$11,'DATOS PEST12'!$B:$B,'6. RETA (No Seta) Prov-SECCION'!$A226,'DATOS PEST12'!$F:$F,"R.E.AUTONOMOS (NO SETA)",'DATOS PEST12'!$C:$C,"NO CONSTA")</f>
        <v>31</v>
      </c>
      <c r="E226" s="62">
        <f>SUMIFS('DATOS PEST12'!$E:$E,'DATOS PEST12'!$A:$A,INDICE!$C$13,'DATOS PEST12'!$D:$D,'6. RETA (No Seta) Prov-SECCION'!E$11,'DATOS PEST12'!$B:$B,'6. RETA (No Seta) Prov-SECCION'!$A226,'DATOS PEST12'!$F:$F,"R.E.AUTONOMOS (NO SETA)",'DATOS PEST12'!$C:$C,"NO UNION")+SUMIFS('DATOS PEST12'!$E:$E,'DATOS PEST12'!$A:$A,INDICE!$C$13,'DATOS PEST12'!$D:$D,'6. RETA (No Seta) Prov-SECCION'!E$11,'DATOS PEST12'!$B:$B,'6. RETA (No Seta) Prov-SECCION'!$A226,'DATOS PEST12'!$F:$F,"R.E.AUTONOMOS (NO SETA)",'DATOS PEST12'!$C:$C,"NO CONSTA")</f>
        <v>0</v>
      </c>
      <c r="F226" s="62">
        <f>SUMIFS('DATOS PEST12'!$E:$E,'DATOS PEST12'!$A:$A,INDICE!$C$13,'DATOS PEST12'!$D:$D,'6. RETA (No Seta) Prov-SECCION'!F$11,'DATOS PEST12'!$B:$B,'6. RETA (No Seta) Prov-SECCION'!$A226,'DATOS PEST12'!$F:$F,"R.E.AUTONOMOS (NO SETA)",'DATOS PEST12'!$C:$C,"NO UNION")+SUMIFS('DATOS PEST12'!$E:$E,'DATOS PEST12'!$A:$A,INDICE!$C$13,'DATOS PEST12'!$D:$D,'6. RETA (No Seta) Prov-SECCION'!F$11,'DATOS PEST12'!$B:$B,'6. RETA (No Seta) Prov-SECCION'!$A226,'DATOS PEST12'!$F:$F,"R.E.AUTONOMOS (NO SETA)",'DATOS PEST12'!$C:$C,"NO CONSTA")</f>
        <v>61.526315789473678</v>
      </c>
      <c r="G226" s="62">
        <f>SUMIFS('DATOS PEST12'!$E:$E,'DATOS PEST12'!$A:$A,INDICE!$C$13,'DATOS PEST12'!$D:$D,'6. RETA (No Seta) Prov-SECCION'!G$11,'DATOS PEST12'!$B:$B,'6. RETA (No Seta) Prov-SECCION'!$A226,'DATOS PEST12'!$F:$F,"R.E.AUTONOMOS (NO SETA)",'DATOS PEST12'!$C:$C,"&lt;&gt;"&amp;"UNION EUROPEA")</f>
        <v>0</v>
      </c>
      <c r="H226" s="62">
        <f>SUMIFS('DATOS PEST12'!$E:$E,'DATOS PEST12'!$A:$A,INDICE!$C$13,'DATOS PEST12'!$D:$D,'6. RETA (No Seta) Prov-SECCION'!H$11,'DATOS PEST12'!$B:$B,'6. RETA (No Seta) Prov-SECCION'!$A226,'DATOS PEST12'!$F:$F,"R.E.AUTONOMOS (NO SETA)",'DATOS PEST12'!$C:$C,"&lt;&gt;"&amp;"UNION EUROPEA")</f>
        <v>0</v>
      </c>
      <c r="I226" s="62">
        <f>SUMIFS('DATOS PEST12'!$E:$E,'DATOS PEST12'!$A:$A,INDICE!$C$13,'DATOS PEST12'!$D:$D,'6. RETA (No Seta) Prov-SECCION'!I$11,'DATOS PEST12'!$B:$B,'6. RETA (No Seta) Prov-SECCION'!$A226,'DATOS PEST12'!$F:$F,"R.E.AUTONOMOS (NO SETA)",'DATOS PEST12'!$C:$C,"&lt;&gt;"&amp;"UNION EUROPEA")</f>
        <v>173.42105263157899</v>
      </c>
      <c r="J226" s="62">
        <f>SUMIFS('DATOS PEST12'!$E:$E,'DATOS PEST12'!$A:$A,INDICE!$C$13,'DATOS PEST12'!$D:$D,'6. RETA (No Seta) Prov-SECCION'!J$11,'DATOS PEST12'!$B:$B,'6. RETA (No Seta) Prov-SECCION'!$A226,'DATOS PEST12'!$F:$F,"R.E.AUTONOMOS (NO SETA)",'DATOS PEST12'!$C:$C,"&lt;&gt;"&amp;"UNION EUROPEA")</f>
        <v>622.0526315789474</v>
      </c>
      <c r="K226" s="62">
        <f>SUMIFS('DATOS PEST12'!$E:$E,'DATOS PEST12'!$A:$A,INDICE!$C$13,'DATOS PEST12'!$D:$D,'6. RETA (No Seta) Prov-SECCION'!K$11,'DATOS PEST12'!$B:$B,'6. RETA (No Seta) Prov-SECCION'!$A226,'DATOS PEST12'!$F:$F,"R.E.AUTONOMOS (NO SETA)",'DATOS PEST12'!$C:$C,"&lt;&gt;"&amp;"UNION EUROPEA")</f>
        <v>174.00000000000003</v>
      </c>
      <c r="L226" s="62">
        <f>SUMIFS('DATOS PEST12'!$E:$E,'DATOS PEST12'!$A:$A,INDICE!$C$13,'DATOS PEST12'!$D:$D,'6. RETA (No Seta) Prov-SECCION'!L$11,'DATOS PEST12'!$B:$B,'6. RETA (No Seta) Prov-SECCION'!$A226,'DATOS PEST12'!$F:$F,"R.E.AUTONOMOS (NO SETA)",'DATOS PEST12'!$C:$C,"&lt;&gt;"&amp;"UNION EUROPEA")</f>
        <v>388.26315789473682</v>
      </c>
      <c r="M226" s="62">
        <f>SUMIFS('DATOS PEST12'!$E:$E,'DATOS PEST12'!$A:$A,INDICE!$C$13,'DATOS PEST12'!$D:$D,'6. RETA (No Seta) Prov-SECCION'!M$11,'DATOS PEST12'!$B:$B,'6. RETA (No Seta) Prov-SECCION'!$A226,'DATOS PEST12'!$F:$F,"R.E.AUTONOMOS (NO SETA)",'DATOS PEST12'!$C:$C,"&lt;&gt;"&amp;"UNION EUROPEA")</f>
        <v>48.789473684210535</v>
      </c>
      <c r="N226" s="62">
        <f>SUMIFS('DATOS PEST12'!$E:$E,'DATOS PEST12'!$A:$A,INDICE!$C$13,'DATOS PEST12'!$D:$D,'6. RETA (No Seta) Prov-SECCION'!N$11,'DATOS PEST12'!$B:$B,'6. RETA (No Seta) Prov-SECCION'!$A226,'DATOS PEST12'!$F:$F,"R.E.AUTONOMOS (NO SETA)",'DATOS PEST12'!$C:$C,"&lt;&gt;"&amp;"UNION EUROPEA")</f>
        <v>16.578947368421055</v>
      </c>
      <c r="O226" s="62">
        <f>SUMIFS('DATOS PEST12'!$E:$E,'DATOS PEST12'!$A:$A,INDICE!$C$13,'DATOS PEST12'!$D:$D,'6. RETA (No Seta) Prov-SECCION'!O$11,'DATOS PEST12'!$B:$B,'6. RETA (No Seta) Prov-SECCION'!$A226,'DATOS PEST12'!$F:$F,"R.E.AUTONOMOS (NO SETA)",'DATOS PEST12'!$C:$C,"&lt;&gt;"&amp;"UNION EUROPEA")</f>
        <v>7.9999999999999964</v>
      </c>
      <c r="P226" s="62">
        <f>SUMIFS('DATOS PEST12'!$E:$E,'DATOS PEST12'!$A:$A,INDICE!$C$13,'DATOS PEST12'!$D:$D,'6. RETA (No Seta) Prov-SECCION'!P$11,'DATOS PEST12'!$B:$B,'6. RETA (No Seta) Prov-SECCION'!$A226,'DATOS PEST12'!$F:$F,"R.E.AUTONOMOS (NO SETA)",'DATOS PEST12'!$C:$C,"&lt;&gt;"&amp;"UNION EUROPEA")</f>
        <v>87.578947368421083</v>
      </c>
      <c r="Q226" s="62">
        <f>SUMIFS('DATOS PEST12'!$E:$E,'DATOS PEST12'!$A:$A,INDICE!$C$13,'DATOS PEST12'!$D:$D,'6. RETA (No Seta) Prov-SECCION'!Q$11,'DATOS PEST12'!$B:$B,'6. RETA (No Seta) Prov-SECCION'!$A226,'DATOS PEST12'!$F:$F,"R.E.AUTONOMOS (NO SETA)",'DATOS PEST12'!$C:$C,"&lt;&gt;"&amp;"UNION EUROPEA")</f>
        <v>87.842105263157919</v>
      </c>
      <c r="R226" s="62">
        <f>SUMIFS('DATOS PEST12'!$E:$E,'DATOS PEST12'!$A:$A,INDICE!$C$13,'DATOS PEST12'!$D:$D,'6. RETA (No Seta) Prov-SECCION'!R$11,'DATOS PEST12'!$B:$B,'6. RETA (No Seta) Prov-SECCION'!$A226,'DATOS PEST12'!$F:$F,"R.E.AUTONOMOS (NO SETA)",'DATOS PEST12'!$C:$C,"&lt;&gt;"&amp;"UNION EUROPEA")</f>
        <v>0</v>
      </c>
      <c r="S226" s="62">
        <f>SUMIFS('DATOS PEST12'!$E:$E,'DATOS PEST12'!$A:$A,INDICE!$C$13,'DATOS PEST12'!$D:$D,'6. RETA (No Seta) Prov-SECCION'!S$11,'DATOS PEST12'!$B:$B,'6. RETA (No Seta) Prov-SECCION'!$A226,'DATOS PEST12'!$F:$F,"R.E.AUTONOMOS (NO SETA)",'DATOS PEST12'!$C:$C,"&lt;&gt;"&amp;"UNION EUROPEA")</f>
        <v>120.68421052631575</v>
      </c>
      <c r="T226" s="62">
        <f>SUMIFS('DATOS PEST12'!$E:$E,'DATOS PEST12'!$A:$A,INDICE!$C$13,'DATOS PEST12'!$D:$D,'6. RETA (No Seta) Prov-SECCION'!T$11,'DATOS PEST12'!$B:$B,'6. RETA (No Seta) Prov-SECCION'!$A226,'DATOS PEST12'!$F:$F,"R.E.AUTONOMOS (NO SETA)",'DATOS PEST12'!$C:$C,"&lt;&gt;"&amp;"UNION EUROPEA")</f>
        <v>38.894736842105274</v>
      </c>
      <c r="U226" s="62">
        <f>SUMIFS('DATOS PEST12'!$E:$E,'DATOS PEST12'!$A:$A,INDICE!$C$13,'DATOS PEST12'!$D:$D,'6. RETA (No Seta) Prov-SECCION'!U$11,'DATOS PEST12'!$B:$B,'6. RETA (No Seta) Prov-SECCION'!$A226,'DATOS PEST12'!$F:$F,"R.E.AUTONOMOS (NO SETA)",'DATOS PEST12'!$C:$C,"&lt;&gt;"&amp;"UNION EUROPEA")</f>
        <v>31.999999999999986</v>
      </c>
      <c r="V226" s="62">
        <f>SUMIFS('DATOS PEST12'!$E:$E,'DATOS PEST12'!$A:$A,INDICE!$C$13,'DATOS PEST12'!$D:$D,'6. RETA (No Seta) Prov-SECCION'!V$11,'DATOS PEST12'!$B:$B,'6. RETA (No Seta) Prov-SECCION'!$A226,'DATOS PEST12'!$F:$F,"R.E.AUTONOMOS (NO SETA)",'DATOS PEST12'!$C:$C,"&lt;&gt;"&amp;"UNION EUROPEA")</f>
        <v>189.31578947368419</v>
      </c>
      <c r="W226" s="62">
        <f>SUMIFS('DATOS PEST12'!$E:$E,'DATOS PEST12'!$A:$A,INDICE!$C$13,'DATOS PEST12'!$D:$D,'6. RETA (No Seta) Prov-SECCION'!W$11,'DATOS PEST12'!$B:$B,'6. RETA (No Seta) Prov-SECCION'!$A226,'DATOS PEST12'!$F:$F,"R.E.AUTONOMOS (NO SETA)",'DATOS PEST12'!$C:$C,"&lt;&gt;"&amp;"UNION EUROPEA")</f>
        <v>0</v>
      </c>
      <c r="X226" s="62">
        <f>SUMIFS('DATOS PEST12'!$E:$E,'DATOS PEST12'!$A:$A,INDICE!$C$13,'DATOS PEST12'!$D:$D,'6. RETA (No Seta) Prov-SECCION'!X$11,'DATOS PEST12'!$B:$B,'6. RETA (No Seta) Prov-SECCION'!$A226,'DATOS PEST12'!$F:$F,"R.E.AUTONOMOS (NO SETA)",'DATOS PEST12'!$C:$C,"&lt;&gt;"&amp;"UNION EUROPEA")</f>
        <v>0</v>
      </c>
      <c r="Y226" s="59">
        <f>SUMIFS('DATOS PEST12'!$E:$E,'DATOS PEST12'!$A:$A,INDICE!$C$13,'DATOS PEST12'!$D:$D,'6. RETA (No Seta) Prov-SECCION'!Y$11,'DATOS PEST12'!$B:$B,'6. RETA (No Seta) Prov-SECCION'!$A226,'DATOS PEST12'!$F:$F,"R.E.AUTONOMOS (NO SETA)",'DATOS PEST12'!$C:$C,"&lt;&gt;"&amp;"UNION EUROPEA")</f>
        <v>0</v>
      </c>
    </row>
    <row r="227" spans="1:25" ht="15.6" x14ac:dyDescent="0.3">
      <c r="A227" s="238" t="s">
        <v>177</v>
      </c>
      <c r="B227" s="239"/>
      <c r="C227" s="66">
        <f t="shared" ref="C227:Y227" si="80">C228</f>
        <v>46616.578947368413</v>
      </c>
      <c r="D227" s="64">
        <f t="shared" si="80"/>
        <v>40.05263157894737</v>
      </c>
      <c r="E227" s="67">
        <f t="shared" si="80"/>
        <v>7.9999999999999964</v>
      </c>
      <c r="F227" s="67">
        <f t="shared" si="80"/>
        <v>858</v>
      </c>
      <c r="G227" s="67">
        <f t="shared" si="80"/>
        <v>4.5789473684210513</v>
      </c>
      <c r="H227" s="67">
        <f t="shared" si="80"/>
        <v>12.105263157894738</v>
      </c>
      <c r="I227" s="67">
        <f t="shared" si="80"/>
        <v>4779.4736842105267</v>
      </c>
      <c r="J227" s="67">
        <f t="shared" si="80"/>
        <v>14803.157894736845</v>
      </c>
      <c r="K227" s="67">
        <f t="shared" si="80"/>
        <v>5721.0526315789475</v>
      </c>
      <c r="L227" s="67">
        <f t="shared" si="80"/>
        <v>5426.3684210526326</v>
      </c>
      <c r="M227" s="67">
        <f t="shared" si="80"/>
        <v>1381.1052631578948</v>
      </c>
      <c r="N227" s="67">
        <f t="shared" si="80"/>
        <v>466.5789473684211</v>
      </c>
      <c r="O227" s="67">
        <f t="shared" si="80"/>
        <v>477.5263157894737</v>
      </c>
      <c r="P227" s="67">
        <f t="shared" si="80"/>
        <v>2721.2105263157891</v>
      </c>
      <c r="Q227" s="67">
        <f t="shared" si="80"/>
        <v>2328.5789473684208</v>
      </c>
      <c r="R227" s="67">
        <f t="shared" si="80"/>
        <v>5.526315789473685</v>
      </c>
      <c r="S227" s="67">
        <f t="shared" si="80"/>
        <v>1558.3684210526317</v>
      </c>
      <c r="T227" s="67">
        <f t="shared" si="80"/>
        <v>733.68421052631584</v>
      </c>
      <c r="U227" s="67">
        <f t="shared" si="80"/>
        <v>652.63157894736844</v>
      </c>
      <c r="V227" s="67">
        <f t="shared" si="80"/>
        <v>4632.6315789473692</v>
      </c>
      <c r="W227" s="67">
        <f t="shared" si="80"/>
        <v>4.9473684210526319</v>
      </c>
      <c r="X227" s="67">
        <f t="shared" si="80"/>
        <v>0.99999999999999956</v>
      </c>
      <c r="Y227" s="66">
        <f t="shared" si="80"/>
        <v>0</v>
      </c>
    </row>
    <row r="228" spans="1:25" ht="15.6" x14ac:dyDescent="0.3">
      <c r="A228" s="14">
        <v>28</v>
      </c>
      <c r="B228" s="15" t="s">
        <v>14</v>
      </c>
      <c r="C228" s="59">
        <f>SUM(D228:Y228)</f>
        <v>46616.578947368413</v>
      </c>
      <c r="D228" s="60">
        <f>SUMIFS('DATOS PEST12'!$E:$E,'DATOS PEST12'!$A:$A,INDICE!$C$13,'DATOS PEST12'!$D:$D,'6. RETA (No Seta) Prov-SECCION'!D$11,'DATOS PEST12'!$B:$B,'6. RETA (No Seta) Prov-SECCION'!$A228,'DATOS PEST12'!$F:$F,"R.E.AUTONOMOS (NO SETA)",'DATOS PEST12'!$C:$C,"NO UNION")+SUMIFS('DATOS PEST12'!$E:$E,'DATOS PEST12'!$A:$A,INDICE!$C$13,'DATOS PEST12'!$D:$D,'6. RETA (No Seta) Prov-SECCION'!D$11,'DATOS PEST12'!$B:$B,'6. RETA (No Seta) Prov-SECCION'!$A228,'DATOS PEST12'!$F:$F,"R.E.AUTONOMOS (NO SETA)",'DATOS PEST12'!$C:$C,"NO CONSTA")</f>
        <v>40.05263157894737</v>
      </c>
      <c r="E228" s="62">
        <f>SUMIFS('DATOS PEST12'!$E:$E,'DATOS PEST12'!$A:$A,INDICE!$C$13,'DATOS PEST12'!$D:$D,'6. RETA (No Seta) Prov-SECCION'!E$11,'DATOS PEST12'!$B:$B,'6. RETA (No Seta) Prov-SECCION'!$A228,'DATOS PEST12'!$F:$F,"R.E.AUTONOMOS (NO SETA)",'DATOS PEST12'!$C:$C,"NO UNION")+SUMIFS('DATOS PEST12'!$E:$E,'DATOS PEST12'!$A:$A,INDICE!$C$13,'DATOS PEST12'!$D:$D,'6. RETA (No Seta) Prov-SECCION'!E$11,'DATOS PEST12'!$B:$B,'6. RETA (No Seta) Prov-SECCION'!$A228,'DATOS PEST12'!$F:$F,"R.E.AUTONOMOS (NO SETA)",'DATOS PEST12'!$C:$C,"NO CONSTA")</f>
        <v>7.9999999999999964</v>
      </c>
      <c r="F228" s="62">
        <f>SUMIFS('DATOS PEST12'!$E:$E,'DATOS PEST12'!$A:$A,INDICE!$C$13,'DATOS PEST12'!$D:$D,'6. RETA (No Seta) Prov-SECCION'!F$11,'DATOS PEST12'!$B:$B,'6. RETA (No Seta) Prov-SECCION'!$A228,'DATOS PEST12'!$F:$F,"R.E.AUTONOMOS (NO SETA)",'DATOS PEST12'!$C:$C,"NO UNION")+SUMIFS('DATOS PEST12'!$E:$E,'DATOS PEST12'!$A:$A,INDICE!$C$13,'DATOS PEST12'!$D:$D,'6. RETA (No Seta) Prov-SECCION'!F$11,'DATOS PEST12'!$B:$B,'6. RETA (No Seta) Prov-SECCION'!$A228,'DATOS PEST12'!$F:$F,"R.E.AUTONOMOS (NO SETA)",'DATOS PEST12'!$C:$C,"NO CONSTA")</f>
        <v>858</v>
      </c>
      <c r="G228" s="62">
        <f>SUMIFS('DATOS PEST12'!$E:$E,'DATOS PEST12'!$A:$A,INDICE!$C$13,'DATOS PEST12'!$D:$D,'6. RETA (No Seta) Prov-SECCION'!G$11,'DATOS PEST12'!$B:$B,'6. RETA (No Seta) Prov-SECCION'!$A228,'DATOS PEST12'!$F:$F,"R.E.AUTONOMOS (NO SETA)",'DATOS PEST12'!$C:$C,"&lt;&gt;"&amp;"UNION EUROPEA")</f>
        <v>4.5789473684210513</v>
      </c>
      <c r="H228" s="62">
        <f>SUMIFS('DATOS PEST12'!$E:$E,'DATOS PEST12'!$A:$A,INDICE!$C$13,'DATOS PEST12'!$D:$D,'6. RETA (No Seta) Prov-SECCION'!H$11,'DATOS PEST12'!$B:$B,'6. RETA (No Seta) Prov-SECCION'!$A228,'DATOS PEST12'!$F:$F,"R.E.AUTONOMOS (NO SETA)",'DATOS PEST12'!$C:$C,"&lt;&gt;"&amp;"UNION EUROPEA")</f>
        <v>12.105263157894738</v>
      </c>
      <c r="I228" s="62">
        <f>SUMIFS('DATOS PEST12'!$E:$E,'DATOS PEST12'!$A:$A,INDICE!$C$13,'DATOS PEST12'!$D:$D,'6. RETA (No Seta) Prov-SECCION'!I$11,'DATOS PEST12'!$B:$B,'6. RETA (No Seta) Prov-SECCION'!$A228,'DATOS PEST12'!$F:$F,"R.E.AUTONOMOS (NO SETA)",'DATOS PEST12'!$C:$C,"&lt;&gt;"&amp;"UNION EUROPEA")</f>
        <v>4779.4736842105267</v>
      </c>
      <c r="J228" s="62">
        <f>SUMIFS('DATOS PEST12'!$E:$E,'DATOS PEST12'!$A:$A,INDICE!$C$13,'DATOS PEST12'!$D:$D,'6. RETA (No Seta) Prov-SECCION'!J$11,'DATOS PEST12'!$B:$B,'6. RETA (No Seta) Prov-SECCION'!$A228,'DATOS PEST12'!$F:$F,"R.E.AUTONOMOS (NO SETA)",'DATOS PEST12'!$C:$C,"&lt;&gt;"&amp;"UNION EUROPEA")</f>
        <v>14803.157894736845</v>
      </c>
      <c r="K228" s="62">
        <f>SUMIFS('DATOS PEST12'!$E:$E,'DATOS PEST12'!$A:$A,INDICE!$C$13,'DATOS PEST12'!$D:$D,'6. RETA (No Seta) Prov-SECCION'!K$11,'DATOS PEST12'!$B:$B,'6. RETA (No Seta) Prov-SECCION'!$A228,'DATOS PEST12'!$F:$F,"R.E.AUTONOMOS (NO SETA)",'DATOS PEST12'!$C:$C,"&lt;&gt;"&amp;"UNION EUROPEA")</f>
        <v>5721.0526315789475</v>
      </c>
      <c r="L228" s="62">
        <f>SUMIFS('DATOS PEST12'!$E:$E,'DATOS PEST12'!$A:$A,INDICE!$C$13,'DATOS PEST12'!$D:$D,'6. RETA (No Seta) Prov-SECCION'!L$11,'DATOS PEST12'!$B:$B,'6. RETA (No Seta) Prov-SECCION'!$A228,'DATOS PEST12'!$F:$F,"R.E.AUTONOMOS (NO SETA)",'DATOS PEST12'!$C:$C,"&lt;&gt;"&amp;"UNION EUROPEA")</f>
        <v>5426.3684210526326</v>
      </c>
      <c r="M228" s="62">
        <f>SUMIFS('DATOS PEST12'!$E:$E,'DATOS PEST12'!$A:$A,INDICE!$C$13,'DATOS PEST12'!$D:$D,'6. RETA (No Seta) Prov-SECCION'!M$11,'DATOS PEST12'!$B:$B,'6. RETA (No Seta) Prov-SECCION'!$A228,'DATOS PEST12'!$F:$F,"R.E.AUTONOMOS (NO SETA)",'DATOS PEST12'!$C:$C,"&lt;&gt;"&amp;"UNION EUROPEA")</f>
        <v>1381.1052631578948</v>
      </c>
      <c r="N228" s="62">
        <f>SUMIFS('DATOS PEST12'!$E:$E,'DATOS PEST12'!$A:$A,INDICE!$C$13,'DATOS PEST12'!$D:$D,'6. RETA (No Seta) Prov-SECCION'!N$11,'DATOS PEST12'!$B:$B,'6. RETA (No Seta) Prov-SECCION'!$A228,'DATOS PEST12'!$F:$F,"R.E.AUTONOMOS (NO SETA)",'DATOS PEST12'!$C:$C,"&lt;&gt;"&amp;"UNION EUROPEA")</f>
        <v>466.5789473684211</v>
      </c>
      <c r="O228" s="62">
        <f>SUMIFS('DATOS PEST12'!$E:$E,'DATOS PEST12'!$A:$A,INDICE!$C$13,'DATOS PEST12'!$D:$D,'6. RETA (No Seta) Prov-SECCION'!O$11,'DATOS PEST12'!$B:$B,'6. RETA (No Seta) Prov-SECCION'!$A228,'DATOS PEST12'!$F:$F,"R.E.AUTONOMOS (NO SETA)",'DATOS PEST12'!$C:$C,"&lt;&gt;"&amp;"UNION EUROPEA")</f>
        <v>477.5263157894737</v>
      </c>
      <c r="P228" s="62">
        <f>SUMIFS('DATOS PEST12'!$E:$E,'DATOS PEST12'!$A:$A,INDICE!$C$13,'DATOS PEST12'!$D:$D,'6. RETA (No Seta) Prov-SECCION'!P$11,'DATOS PEST12'!$B:$B,'6. RETA (No Seta) Prov-SECCION'!$A228,'DATOS PEST12'!$F:$F,"R.E.AUTONOMOS (NO SETA)",'DATOS PEST12'!$C:$C,"&lt;&gt;"&amp;"UNION EUROPEA")</f>
        <v>2721.2105263157891</v>
      </c>
      <c r="Q228" s="62">
        <f>SUMIFS('DATOS PEST12'!$E:$E,'DATOS PEST12'!$A:$A,INDICE!$C$13,'DATOS PEST12'!$D:$D,'6. RETA (No Seta) Prov-SECCION'!Q$11,'DATOS PEST12'!$B:$B,'6. RETA (No Seta) Prov-SECCION'!$A228,'DATOS PEST12'!$F:$F,"R.E.AUTONOMOS (NO SETA)",'DATOS PEST12'!$C:$C,"&lt;&gt;"&amp;"UNION EUROPEA")</f>
        <v>2328.5789473684208</v>
      </c>
      <c r="R228" s="62">
        <f>SUMIFS('DATOS PEST12'!$E:$E,'DATOS PEST12'!$A:$A,INDICE!$C$13,'DATOS PEST12'!$D:$D,'6. RETA (No Seta) Prov-SECCION'!R$11,'DATOS PEST12'!$B:$B,'6. RETA (No Seta) Prov-SECCION'!$A228,'DATOS PEST12'!$F:$F,"R.E.AUTONOMOS (NO SETA)",'DATOS PEST12'!$C:$C,"&lt;&gt;"&amp;"UNION EUROPEA")</f>
        <v>5.526315789473685</v>
      </c>
      <c r="S228" s="62">
        <f>SUMIFS('DATOS PEST12'!$E:$E,'DATOS PEST12'!$A:$A,INDICE!$C$13,'DATOS PEST12'!$D:$D,'6. RETA (No Seta) Prov-SECCION'!S$11,'DATOS PEST12'!$B:$B,'6. RETA (No Seta) Prov-SECCION'!$A228,'DATOS PEST12'!$F:$F,"R.E.AUTONOMOS (NO SETA)",'DATOS PEST12'!$C:$C,"&lt;&gt;"&amp;"UNION EUROPEA")</f>
        <v>1558.3684210526317</v>
      </c>
      <c r="T228" s="62">
        <f>SUMIFS('DATOS PEST12'!$E:$E,'DATOS PEST12'!$A:$A,INDICE!$C$13,'DATOS PEST12'!$D:$D,'6. RETA (No Seta) Prov-SECCION'!T$11,'DATOS PEST12'!$B:$B,'6. RETA (No Seta) Prov-SECCION'!$A228,'DATOS PEST12'!$F:$F,"R.E.AUTONOMOS (NO SETA)",'DATOS PEST12'!$C:$C,"&lt;&gt;"&amp;"UNION EUROPEA")</f>
        <v>733.68421052631584</v>
      </c>
      <c r="U228" s="62">
        <f>SUMIFS('DATOS PEST12'!$E:$E,'DATOS PEST12'!$A:$A,INDICE!$C$13,'DATOS PEST12'!$D:$D,'6. RETA (No Seta) Prov-SECCION'!U$11,'DATOS PEST12'!$B:$B,'6. RETA (No Seta) Prov-SECCION'!$A228,'DATOS PEST12'!$F:$F,"R.E.AUTONOMOS (NO SETA)",'DATOS PEST12'!$C:$C,"&lt;&gt;"&amp;"UNION EUROPEA")</f>
        <v>652.63157894736844</v>
      </c>
      <c r="V228" s="62">
        <f>SUMIFS('DATOS PEST12'!$E:$E,'DATOS PEST12'!$A:$A,INDICE!$C$13,'DATOS PEST12'!$D:$D,'6. RETA (No Seta) Prov-SECCION'!V$11,'DATOS PEST12'!$B:$B,'6. RETA (No Seta) Prov-SECCION'!$A228,'DATOS PEST12'!$F:$F,"R.E.AUTONOMOS (NO SETA)",'DATOS PEST12'!$C:$C,"&lt;&gt;"&amp;"UNION EUROPEA")</f>
        <v>4632.6315789473692</v>
      </c>
      <c r="W228" s="62">
        <f>SUMIFS('DATOS PEST12'!$E:$E,'DATOS PEST12'!$A:$A,INDICE!$C$13,'DATOS PEST12'!$D:$D,'6. RETA (No Seta) Prov-SECCION'!W$11,'DATOS PEST12'!$B:$B,'6. RETA (No Seta) Prov-SECCION'!$A228,'DATOS PEST12'!$F:$F,"R.E.AUTONOMOS (NO SETA)",'DATOS PEST12'!$C:$C,"&lt;&gt;"&amp;"UNION EUROPEA")</f>
        <v>4.9473684210526319</v>
      </c>
      <c r="X228" s="62">
        <f>SUMIFS('DATOS PEST12'!$E:$E,'DATOS PEST12'!$A:$A,INDICE!$C$13,'DATOS PEST12'!$D:$D,'6. RETA (No Seta) Prov-SECCION'!X$11,'DATOS PEST12'!$B:$B,'6. RETA (No Seta) Prov-SECCION'!$A228,'DATOS PEST12'!$F:$F,"R.E.AUTONOMOS (NO SETA)",'DATOS PEST12'!$C:$C,"&lt;&gt;"&amp;"UNION EUROPEA")</f>
        <v>0.99999999999999956</v>
      </c>
      <c r="Y228" s="59">
        <f>SUMIFS('DATOS PEST12'!$E:$E,'DATOS PEST12'!$A:$A,INDICE!$C$13,'DATOS PEST12'!$D:$D,'6. RETA (No Seta) Prov-SECCION'!Y$11,'DATOS PEST12'!$B:$B,'6. RETA (No Seta) Prov-SECCION'!$A228,'DATOS PEST12'!$F:$F,"R.E.AUTONOMOS (NO SETA)",'DATOS PEST12'!$C:$C,"&lt;&gt;"&amp;"UNION EUROPEA")</f>
        <v>0</v>
      </c>
    </row>
    <row r="229" spans="1:25" ht="15.6" x14ac:dyDescent="0.3">
      <c r="A229" s="238" t="s">
        <v>176</v>
      </c>
      <c r="B229" s="239"/>
      <c r="C229" s="66">
        <f t="shared" ref="C229:Y229" si="81">C230</f>
        <v>7613</v>
      </c>
      <c r="D229" s="64">
        <f t="shared" si="81"/>
        <v>204.63157894736835</v>
      </c>
      <c r="E229" s="67">
        <f t="shared" si="81"/>
        <v>1.9999999999999991</v>
      </c>
      <c r="F229" s="67">
        <f t="shared" si="81"/>
        <v>225.73684210526312</v>
      </c>
      <c r="G229" s="67">
        <f t="shared" si="81"/>
        <v>0</v>
      </c>
      <c r="H229" s="67">
        <f t="shared" si="81"/>
        <v>3.0000000000000004</v>
      </c>
      <c r="I229" s="67">
        <f t="shared" si="81"/>
        <v>769.21052631578971</v>
      </c>
      <c r="J229" s="67">
        <f t="shared" si="81"/>
        <v>2985.9473684210525</v>
      </c>
      <c r="K229" s="67">
        <f t="shared" si="81"/>
        <v>409.4736842105263</v>
      </c>
      <c r="L229" s="67">
        <f t="shared" si="81"/>
        <v>1220.1052631578948</v>
      </c>
      <c r="M229" s="67">
        <f t="shared" si="81"/>
        <v>115.78947368421056</v>
      </c>
      <c r="N229" s="67">
        <f t="shared" si="81"/>
        <v>45.315789473684212</v>
      </c>
      <c r="O229" s="67">
        <f t="shared" si="81"/>
        <v>107.8421052631579</v>
      </c>
      <c r="P229" s="67">
        <f t="shared" si="81"/>
        <v>174.36842105263162</v>
      </c>
      <c r="Q229" s="67">
        <f t="shared" si="81"/>
        <v>372.00000000000006</v>
      </c>
      <c r="R229" s="67">
        <f t="shared" si="81"/>
        <v>0</v>
      </c>
      <c r="S229" s="67">
        <f t="shared" si="81"/>
        <v>197.31578947368425</v>
      </c>
      <c r="T229" s="67">
        <f t="shared" si="81"/>
        <v>71.05263157894737</v>
      </c>
      <c r="U229" s="67">
        <f t="shared" si="81"/>
        <v>67.842105263157904</v>
      </c>
      <c r="V229" s="67">
        <f t="shared" si="81"/>
        <v>637.36842105263156</v>
      </c>
      <c r="W229" s="67">
        <f t="shared" si="81"/>
        <v>3.0000000000000004</v>
      </c>
      <c r="X229" s="67">
        <f t="shared" si="81"/>
        <v>0.99999999999999956</v>
      </c>
      <c r="Y229" s="66">
        <f t="shared" si="81"/>
        <v>0</v>
      </c>
    </row>
    <row r="230" spans="1:25" ht="15.6" x14ac:dyDescent="0.3">
      <c r="A230" s="14">
        <v>30</v>
      </c>
      <c r="B230" s="15" t="s">
        <v>15</v>
      </c>
      <c r="C230" s="59">
        <f>SUM(D230:Y230)</f>
        <v>7613</v>
      </c>
      <c r="D230" s="60">
        <f>SUMIFS('DATOS PEST12'!$E:$E,'DATOS PEST12'!$A:$A,INDICE!$C$13,'DATOS PEST12'!$D:$D,'6. RETA (No Seta) Prov-SECCION'!D$11,'DATOS PEST12'!$B:$B,'6. RETA (No Seta) Prov-SECCION'!$A230,'DATOS PEST12'!$F:$F,"R.E.AUTONOMOS (NO SETA)",'DATOS PEST12'!$C:$C,"NO UNION")+SUMIFS('DATOS PEST12'!$E:$E,'DATOS PEST12'!$A:$A,INDICE!$C$13,'DATOS PEST12'!$D:$D,'6. RETA (No Seta) Prov-SECCION'!D$11,'DATOS PEST12'!$B:$B,'6. RETA (No Seta) Prov-SECCION'!$A230,'DATOS PEST12'!$F:$F,"R.E.AUTONOMOS (NO SETA)",'DATOS PEST12'!$C:$C,"NO CONSTA")</f>
        <v>204.63157894736835</v>
      </c>
      <c r="E230" s="62">
        <f>SUMIFS('DATOS PEST12'!$E:$E,'DATOS PEST12'!$A:$A,INDICE!$C$13,'DATOS PEST12'!$D:$D,'6. RETA (No Seta) Prov-SECCION'!E$11,'DATOS PEST12'!$B:$B,'6. RETA (No Seta) Prov-SECCION'!$A230,'DATOS PEST12'!$F:$F,"R.E.AUTONOMOS (NO SETA)",'DATOS PEST12'!$C:$C,"NO UNION")+SUMIFS('DATOS PEST12'!$E:$E,'DATOS PEST12'!$A:$A,INDICE!$C$13,'DATOS PEST12'!$D:$D,'6. RETA (No Seta) Prov-SECCION'!E$11,'DATOS PEST12'!$B:$B,'6. RETA (No Seta) Prov-SECCION'!$A230,'DATOS PEST12'!$F:$F,"R.E.AUTONOMOS (NO SETA)",'DATOS PEST12'!$C:$C,"NO CONSTA")</f>
        <v>1.9999999999999991</v>
      </c>
      <c r="F230" s="62">
        <f>SUMIFS('DATOS PEST12'!$E:$E,'DATOS PEST12'!$A:$A,INDICE!$C$13,'DATOS PEST12'!$D:$D,'6. RETA (No Seta) Prov-SECCION'!F$11,'DATOS PEST12'!$B:$B,'6. RETA (No Seta) Prov-SECCION'!$A230,'DATOS PEST12'!$F:$F,"R.E.AUTONOMOS (NO SETA)",'DATOS PEST12'!$C:$C,"NO UNION")+SUMIFS('DATOS PEST12'!$E:$E,'DATOS PEST12'!$A:$A,INDICE!$C$13,'DATOS PEST12'!$D:$D,'6. RETA (No Seta) Prov-SECCION'!F$11,'DATOS PEST12'!$B:$B,'6. RETA (No Seta) Prov-SECCION'!$A230,'DATOS PEST12'!$F:$F,"R.E.AUTONOMOS (NO SETA)",'DATOS PEST12'!$C:$C,"NO CONSTA")</f>
        <v>225.73684210526312</v>
      </c>
      <c r="G230" s="62">
        <f>SUMIFS('DATOS PEST12'!$E:$E,'DATOS PEST12'!$A:$A,INDICE!$C$13,'DATOS PEST12'!$D:$D,'6. RETA (No Seta) Prov-SECCION'!G$11,'DATOS PEST12'!$B:$B,'6. RETA (No Seta) Prov-SECCION'!$A230,'DATOS PEST12'!$F:$F,"R.E.AUTONOMOS (NO SETA)",'DATOS PEST12'!$C:$C,"&lt;&gt;"&amp;"UNION EUROPEA")</f>
        <v>0</v>
      </c>
      <c r="H230" s="62">
        <f>SUMIFS('DATOS PEST12'!$E:$E,'DATOS PEST12'!$A:$A,INDICE!$C$13,'DATOS PEST12'!$D:$D,'6. RETA (No Seta) Prov-SECCION'!H$11,'DATOS PEST12'!$B:$B,'6. RETA (No Seta) Prov-SECCION'!$A230,'DATOS PEST12'!$F:$F,"R.E.AUTONOMOS (NO SETA)",'DATOS PEST12'!$C:$C,"&lt;&gt;"&amp;"UNION EUROPEA")</f>
        <v>3.0000000000000004</v>
      </c>
      <c r="I230" s="62">
        <f>SUMIFS('DATOS PEST12'!$E:$E,'DATOS PEST12'!$A:$A,INDICE!$C$13,'DATOS PEST12'!$D:$D,'6. RETA (No Seta) Prov-SECCION'!I$11,'DATOS PEST12'!$B:$B,'6. RETA (No Seta) Prov-SECCION'!$A230,'DATOS PEST12'!$F:$F,"R.E.AUTONOMOS (NO SETA)",'DATOS PEST12'!$C:$C,"&lt;&gt;"&amp;"UNION EUROPEA")</f>
        <v>769.21052631578971</v>
      </c>
      <c r="J230" s="62">
        <f>SUMIFS('DATOS PEST12'!$E:$E,'DATOS PEST12'!$A:$A,INDICE!$C$13,'DATOS PEST12'!$D:$D,'6. RETA (No Seta) Prov-SECCION'!J$11,'DATOS PEST12'!$B:$B,'6. RETA (No Seta) Prov-SECCION'!$A230,'DATOS PEST12'!$F:$F,"R.E.AUTONOMOS (NO SETA)",'DATOS PEST12'!$C:$C,"&lt;&gt;"&amp;"UNION EUROPEA")</f>
        <v>2985.9473684210525</v>
      </c>
      <c r="K230" s="62">
        <f>SUMIFS('DATOS PEST12'!$E:$E,'DATOS PEST12'!$A:$A,INDICE!$C$13,'DATOS PEST12'!$D:$D,'6. RETA (No Seta) Prov-SECCION'!K$11,'DATOS PEST12'!$B:$B,'6. RETA (No Seta) Prov-SECCION'!$A230,'DATOS PEST12'!$F:$F,"R.E.AUTONOMOS (NO SETA)",'DATOS PEST12'!$C:$C,"&lt;&gt;"&amp;"UNION EUROPEA")</f>
        <v>409.4736842105263</v>
      </c>
      <c r="L230" s="62">
        <f>SUMIFS('DATOS PEST12'!$E:$E,'DATOS PEST12'!$A:$A,INDICE!$C$13,'DATOS PEST12'!$D:$D,'6. RETA (No Seta) Prov-SECCION'!L$11,'DATOS PEST12'!$B:$B,'6. RETA (No Seta) Prov-SECCION'!$A230,'DATOS PEST12'!$F:$F,"R.E.AUTONOMOS (NO SETA)",'DATOS PEST12'!$C:$C,"&lt;&gt;"&amp;"UNION EUROPEA")</f>
        <v>1220.1052631578948</v>
      </c>
      <c r="M230" s="62">
        <f>SUMIFS('DATOS PEST12'!$E:$E,'DATOS PEST12'!$A:$A,INDICE!$C$13,'DATOS PEST12'!$D:$D,'6. RETA (No Seta) Prov-SECCION'!M$11,'DATOS PEST12'!$B:$B,'6. RETA (No Seta) Prov-SECCION'!$A230,'DATOS PEST12'!$F:$F,"R.E.AUTONOMOS (NO SETA)",'DATOS PEST12'!$C:$C,"&lt;&gt;"&amp;"UNION EUROPEA")</f>
        <v>115.78947368421056</v>
      </c>
      <c r="N230" s="62">
        <f>SUMIFS('DATOS PEST12'!$E:$E,'DATOS PEST12'!$A:$A,INDICE!$C$13,'DATOS PEST12'!$D:$D,'6. RETA (No Seta) Prov-SECCION'!N$11,'DATOS PEST12'!$B:$B,'6. RETA (No Seta) Prov-SECCION'!$A230,'DATOS PEST12'!$F:$F,"R.E.AUTONOMOS (NO SETA)",'DATOS PEST12'!$C:$C,"&lt;&gt;"&amp;"UNION EUROPEA")</f>
        <v>45.315789473684212</v>
      </c>
      <c r="O230" s="62">
        <f>SUMIFS('DATOS PEST12'!$E:$E,'DATOS PEST12'!$A:$A,INDICE!$C$13,'DATOS PEST12'!$D:$D,'6. RETA (No Seta) Prov-SECCION'!O$11,'DATOS PEST12'!$B:$B,'6. RETA (No Seta) Prov-SECCION'!$A230,'DATOS PEST12'!$F:$F,"R.E.AUTONOMOS (NO SETA)",'DATOS PEST12'!$C:$C,"&lt;&gt;"&amp;"UNION EUROPEA")</f>
        <v>107.8421052631579</v>
      </c>
      <c r="P230" s="62">
        <f>SUMIFS('DATOS PEST12'!$E:$E,'DATOS PEST12'!$A:$A,INDICE!$C$13,'DATOS PEST12'!$D:$D,'6. RETA (No Seta) Prov-SECCION'!P$11,'DATOS PEST12'!$B:$B,'6. RETA (No Seta) Prov-SECCION'!$A230,'DATOS PEST12'!$F:$F,"R.E.AUTONOMOS (NO SETA)",'DATOS PEST12'!$C:$C,"&lt;&gt;"&amp;"UNION EUROPEA")</f>
        <v>174.36842105263162</v>
      </c>
      <c r="Q230" s="62">
        <f>SUMIFS('DATOS PEST12'!$E:$E,'DATOS PEST12'!$A:$A,INDICE!$C$13,'DATOS PEST12'!$D:$D,'6. RETA (No Seta) Prov-SECCION'!Q$11,'DATOS PEST12'!$B:$B,'6. RETA (No Seta) Prov-SECCION'!$A230,'DATOS PEST12'!$F:$F,"R.E.AUTONOMOS (NO SETA)",'DATOS PEST12'!$C:$C,"&lt;&gt;"&amp;"UNION EUROPEA")</f>
        <v>372.00000000000006</v>
      </c>
      <c r="R230" s="62">
        <f>SUMIFS('DATOS PEST12'!$E:$E,'DATOS PEST12'!$A:$A,INDICE!$C$13,'DATOS PEST12'!$D:$D,'6. RETA (No Seta) Prov-SECCION'!R$11,'DATOS PEST12'!$B:$B,'6. RETA (No Seta) Prov-SECCION'!$A230,'DATOS PEST12'!$F:$F,"R.E.AUTONOMOS (NO SETA)",'DATOS PEST12'!$C:$C,"&lt;&gt;"&amp;"UNION EUROPEA")</f>
        <v>0</v>
      </c>
      <c r="S230" s="62">
        <f>SUMIFS('DATOS PEST12'!$E:$E,'DATOS PEST12'!$A:$A,INDICE!$C$13,'DATOS PEST12'!$D:$D,'6. RETA (No Seta) Prov-SECCION'!S$11,'DATOS PEST12'!$B:$B,'6. RETA (No Seta) Prov-SECCION'!$A230,'DATOS PEST12'!$F:$F,"R.E.AUTONOMOS (NO SETA)",'DATOS PEST12'!$C:$C,"&lt;&gt;"&amp;"UNION EUROPEA")</f>
        <v>197.31578947368425</v>
      </c>
      <c r="T230" s="62">
        <f>SUMIFS('DATOS PEST12'!$E:$E,'DATOS PEST12'!$A:$A,INDICE!$C$13,'DATOS PEST12'!$D:$D,'6. RETA (No Seta) Prov-SECCION'!T$11,'DATOS PEST12'!$B:$B,'6. RETA (No Seta) Prov-SECCION'!$A230,'DATOS PEST12'!$F:$F,"R.E.AUTONOMOS (NO SETA)",'DATOS PEST12'!$C:$C,"&lt;&gt;"&amp;"UNION EUROPEA")</f>
        <v>71.05263157894737</v>
      </c>
      <c r="U230" s="62">
        <f>SUMIFS('DATOS PEST12'!$E:$E,'DATOS PEST12'!$A:$A,INDICE!$C$13,'DATOS PEST12'!$D:$D,'6. RETA (No Seta) Prov-SECCION'!U$11,'DATOS PEST12'!$B:$B,'6. RETA (No Seta) Prov-SECCION'!$A230,'DATOS PEST12'!$F:$F,"R.E.AUTONOMOS (NO SETA)",'DATOS PEST12'!$C:$C,"&lt;&gt;"&amp;"UNION EUROPEA")</f>
        <v>67.842105263157904</v>
      </c>
      <c r="V230" s="62">
        <f>SUMIFS('DATOS PEST12'!$E:$E,'DATOS PEST12'!$A:$A,INDICE!$C$13,'DATOS PEST12'!$D:$D,'6. RETA (No Seta) Prov-SECCION'!V$11,'DATOS PEST12'!$B:$B,'6. RETA (No Seta) Prov-SECCION'!$A230,'DATOS PEST12'!$F:$F,"R.E.AUTONOMOS (NO SETA)",'DATOS PEST12'!$C:$C,"&lt;&gt;"&amp;"UNION EUROPEA")</f>
        <v>637.36842105263156</v>
      </c>
      <c r="W230" s="62">
        <f>SUMIFS('DATOS PEST12'!$E:$E,'DATOS PEST12'!$A:$A,INDICE!$C$13,'DATOS PEST12'!$D:$D,'6. RETA (No Seta) Prov-SECCION'!W$11,'DATOS PEST12'!$B:$B,'6. RETA (No Seta) Prov-SECCION'!$A230,'DATOS PEST12'!$F:$F,"R.E.AUTONOMOS (NO SETA)",'DATOS PEST12'!$C:$C,"&lt;&gt;"&amp;"UNION EUROPEA")</f>
        <v>3.0000000000000004</v>
      </c>
      <c r="X230" s="62">
        <f>SUMIFS('DATOS PEST12'!$E:$E,'DATOS PEST12'!$A:$A,INDICE!$C$13,'DATOS PEST12'!$D:$D,'6. RETA (No Seta) Prov-SECCION'!X$11,'DATOS PEST12'!$B:$B,'6. RETA (No Seta) Prov-SECCION'!$A230,'DATOS PEST12'!$F:$F,"R.E.AUTONOMOS (NO SETA)",'DATOS PEST12'!$C:$C,"&lt;&gt;"&amp;"UNION EUROPEA")</f>
        <v>0.99999999999999956</v>
      </c>
      <c r="Y230" s="59">
        <f>SUMIFS('DATOS PEST12'!$E:$E,'DATOS PEST12'!$A:$A,INDICE!$C$13,'DATOS PEST12'!$D:$D,'6. RETA (No Seta) Prov-SECCION'!Y$11,'DATOS PEST12'!$B:$B,'6. RETA (No Seta) Prov-SECCION'!$A230,'DATOS PEST12'!$F:$F,"R.E.AUTONOMOS (NO SETA)",'DATOS PEST12'!$C:$C,"&lt;&gt;"&amp;"UNION EUROPEA")</f>
        <v>0</v>
      </c>
    </row>
    <row r="231" spans="1:25" ht="15.6" x14ac:dyDescent="0.3">
      <c r="A231" s="238" t="s">
        <v>175</v>
      </c>
      <c r="B231" s="239"/>
      <c r="C231" s="66">
        <f t="shared" ref="C231:Y231" si="82">C232</f>
        <v>3434.3684210526312</v>
      </c>
      <c r="D231" s="64">
        <f t="shared" si="82"/>
        <v>77.526315789473699</v>
      </c>
      <c r="E231" s="67">
        <f t="shared" si="82"/>
        <v>0</v>
      </c>
      <c r="F231" s="67">
        <f t="shared" si="82"/>
        <v>35.789473684210527</v>
      </c>
      <c r="G231" s="67">
        <f t="shared" si="82"/>
        <v>0</v>
      </c>
      <c r="H231" s="67">
        <f t="shared" si="82"/>
        <v>0</v>
      </c>
      <c r="I231" s="67">
        <f t="shared" si="82"/>
        <v>928.9473684210526</v>
      </c>
      <c r="J231" s="67">
        <f t="shared" si="82"/>
        <v>819.31578947368416</v>
      </c>
      <c r="K231" s="67">
        <f t="shared" si="82"/>
        <v>332.68421052631578</v>
      </c>
      <c r="L231" s="67">
        <f t="shared" si="82"/>
        <v>623.94736842105272</v>
      </c>
      <c r="M231" s="67">
        <f t="shared" si="82"/>
        <v>49.000000000000014</v>
      </c>
      <c r="N231" s="67">
        <f t="shared" si="82"/>
        <v>14.947368421052628</v>
      </c>
      <c r="O231" s="67">
        <f t="shared" si="82"/>
        <v>5.0000000000000009</v>
      </c>
      <c r="P231" s="67">
        <f t="shared" si="82"/>
        <v>53.94736842105263</v>
      </c>
      <c r="Q231" s="67">
        <f t="shared" si="82"/>
        <v>65.157894736842096</v>
      </c>
      <c r="R231" s="67">
        <f t="shared" si="82"/>
        <v>0</v>
      </c>
      <c r="S231" s="67">
        <f t="shared" si="82"/>
        <v>67</v>
      </c>
      <c r="T231" s="67">
        <f t="shared" si="82"/>
        <v>27.000000000000007</v>
      </c>
      <c r="U231" s="67">
        <f t="shared" si="82"/>
        <v>31.210526315789465</v>
      </c>
      <c r="V231" s="67">
        <f t="shared" si="82"/>
        <v>302.89473684210532</v>
      </c>
      <c r="W231" s="67">
        <f t="shared" si="82"/>
        <v>0</v>
      </c>
      <c r="X231" s="67">
        <f t="shared" si="82"/>
        <v>0</v>
      </c>
      <c r="Y231" s="66">
        <f t="shared" si="82"/>
        <v>0</v>
      </c>
    </row>
    <row r="232" spans="1:25" ht="15.6" x14ac:dyDescent="0.3">
      <c r="A232" s="8">
        <v>31</v>
      </c>
      <c r="B232" s="9" t="s">
        <v>16</v>
      </c>
      <c r="C232" s="59">
        <f>SUM(D232:Y232)</f>
        <v>3434.3684210526312</v>
      </c>
      <c r="D232" s="60">
        <f>SUMIFS('DATOS PEST12'!$E:$E,'DATOS PEST12'!$A:$A,INDICE!$C$13,'DATOS PEST12'!$D:$D,'6. RETA (No Seta) Prov-SECCION'!D$11,'DATOS PEST12'!$B:$B,'6. RETA (No Seta) Prov-SECCION'!$A232,'DATOS PEST12'!$F:$F,"R.E.AUTONOMOS (NO SETA)",'DATOS PEST12'!$C:$C,"NO UNION")+SUMIFS('DATOS PEST12'!$E:$E,'DATOS PEST12'!$A:$A,INDICE!$C$13,'DATOS PEST12'!$D:$D,'6. RETA (No Seta) Prov-SECCION'!D$11,'DATOS PEST12'!$B:$B,'6. RETA (No Seta) Prov-SECCION'!$A232,'DATOS PEST12'!$F:$F,"R.E.AUTONOMOS (NO SETA)",'DATOS PEST12'!$C:$C,"NO CONSTA")</f>
        <v>77.526315789473699</v>
      </c>
      <c r="E232" s="62">
        <f>SUMIFS('DATOS PEST12'!$E:$E,'DATOS PEST12'!$A:$A,INDICE!$C$13,'DATOS PEST12'!$D:$D,'6. RETA (No Seta) Prov-SECCION'!E$11,'DATOS PEST12'!$B:$B,'6. RETA (No Seta) Prov-SECCION'!$A232,'DATOS PEST12'!$F:$F,"R.E.AUTONOMOS (NO SETA)",'DATOS PEST12'!$C:$C,"NO UNION")+SUMIFS('DATOS PEST12'!$E:$E,'DATOS PEST12'!$A:$A,INDICE!$C$13,'DATOS PEST12'!$D:$D,'6. RETA (No Seta) Prov-SECCION'!E$11,'DATOS PEST12'!$B:$B,'6. RETA (No Seta) Prov-SECCION'!$A232,'DATOS PEST12'!$F:$F,"R.E.AUTONOMOS (NO SETA)",'DATOS PEST12'!$C:$C,"NO CONSTA")</f>
        <v>0</v>
      </c>
      <c r="F232" s="62">
        <f>SUMIFS('DATOS PEST12'!$E:$E,'DATOS PEST12'!$A:$A,INDICE!$C$13,'DATOS PEST12'!$D:$D,'6. RETA (No Seta) Prov-SECCION'!F$11,'DATOS PEST12'!$B:$B,'6. RETA (No Seta) Prov-SECCION'!$A232,'DATOS PEST12'!$F:$F,"R.E.AUTONOMOS (NO SETA)",'DATOS PEST12'!$C:$C,"NO UNION")+SUMIFS('DATOS PEST12'!$E:$E,'DATOS PEST12'!$A:$A,INDICE!$C$13,'DATOS PEST12'!$D:$D,'6. RETA (No Seta) Prov-SECCION'!F$11,'DATOS PEST12'!$B:$B,'6. RETA (No Seta) Prov-SECCION'!$A232,'DATOS PEST12'!$F:$F,"R.E.AUTONOMOS (NO SETA)",'DATOS PEST12'!$C:$C,"NO CONSTA")</f>
        <v>35.789473684210527</v>
      </c>
      <c r="G232" s="62">
        <f>SUMIFS('DATOS PEST12'!$E:$E,'DATOS PEST12'!$A:$A,INDICE!$C$13,'DATOS PEST12'!$D:$D,'6. RETA (No Seta) Prov-SECCION'!G$11,'DATOS PEST12'!$B:$B,'6. RETA (No Seta) Prov-SECCION'!$A232,'DATOS PEST12'!$F:$F,"R.E.AUTONOMOS (NO SETA)",'DATOS PEST12'!$C:$C,"&lt;&gt;"&amp;"UNION EUROPEA")</f>
        <v>0</v>
      </c>
      <c r="H232" s="62">
        <f>SUMIFS('DATOS PEST12'!$E:$E,'DATOS PEST12'!$A:$A,INDICE!$C$13,'DATOS PEST12'!$D:$D,'6. RETA (No Seta) Prov-SECCION'!H$11,'DATOS PEST12'!$B:$B,'6. RETA (No Seta) Prov-SECCION'!$A232,'DATOS PEST12'!$F:$F,"R.E.AUTONOMOS (NO SETA)",'DATOS PEST12'!$C:$C,"&lt;&gt;"&amp;"UNION EUROPEA")</f>
        <v>0</v>
      </c>
      <c r="I232" s="62">
        <f>SUMIFS('DATOS PEST12'!$E:$E,'DATOS PEST12'!$A:$A,INDICE!$C$13,'DATOS PEST12'!$D:$D,'6. RETA (No Seta) Prov-SECCION'!I$11,'DATOS PEST12'!$B:$B,'6. RETA (No Seta) Prov-SECCION'!$A232,'DATOS PEST12'!$F:$F,"R.E.AUTONOMOS (NO SETA)",'DATOS PEST12'!$C:$C,"&lt;&gt;"&amp;"UNION EUROPEA")</f>
        <v>928.9473684210526</v>
      </c>
      <c r="J232" s="62">
        <f>SUMIFS('DATOS PEST12'!$E:$E,'DATOS PEST12'!$A:$A,INDICE!$C$13,'DATOS PEST12'!$D:$D,'6. RETA (No Seta) Prov-SECCION'!J$11,'DATOS PEST12'!$B:$B,'6. RETA (No Seta) Prov-SECCION'!$A232,'DATOS PEST12'!$F:$F,"R.E.AUTONOMOS (NO SETA)",'DATOS PEST12'!$C:$C,"&lt;&gt;"&amp;"UNION EUROPEA")</f>
        <v>819.31578947368416</v>
      </c>
      <c r="K232" s="62">
        <f>SUMIFS('DATOS PEST12'!$E:$E,'DATOS PEST12'!$A:$A,INDICE!$C$13,'DATOS PEST12'!$D:$D,'6. RETA (No Seta) Prov-SECCION'!K$11,'DATOS PEST12'!$B:$B,'6. RETA (No Seta) Prov-SECCION'!$A232,'DATOS PEST12'!$F:$F,"R.E.AUTONOMOS (NO SETA)",'DATOS PEST12'!$C:$C,"&lt;&gt;"&amp;"UNION EUROPEA")</f>
        <v>332.68421052631578</v>
      </c>
      <c r="L232" s="62">
        <f>SUMIFS('DATOS PEST12'!$E:$E,'DATOS PEST12'!$A:$A,INDICE!$C$13,'DATOS PEST12'!$D:$D,'6. RETA (No Seta) Prov-SECCION'!L$11,'DATOS PEST12'!$B:$B,'6. RETA (No Seta) Prov-SECCION'!$A232,'DATOS PEST12'!$F:$F,"R.E.AUTONOMOS (NO SETA)",'DATOS PEST12'!$C:$C,"&lt;&gt;"&amp;"UNION EUROPEA")</f>
        <v>623.94736842105272</v>
      </c>
      <c r="M232" s="62">
        <f>SUMIFS('DATOS PEST12'!$E:$E,'DATOS PEST12'!$A:$A,INDICE!$C$13,'DATOS PEST12'!$D:$D,'6. RETA (No Seta) Prov-SECCION'!M$11,'DATOS PEST12'!$B:$B,'6. RETA (No Seta) Prov-SECCION'!$A232,'DATOS PEST12'!$F:$F,"R.E.AUTONOMOS (NO SETA)",'DATOS PEST12'!$C:$C,"&lt;&gt;"&amp;"UNION EUROPEA")</f>
        <v>49.000000000000014</v>
      </c>
      <c r="N232" s="62">
        <f>SUMIFS('DATOS PEST12'!$E:$E,'DATOS PEST12'!$A:$A,INDICE!$C$13,'DATOS PEST12'!$D:$D,'6. RETA (No Seta) Prov-SECCION'!N$11,'DATOS PEST12'!$B:$B,'6. RETA (No Seta) Prov-SECCION'!$A232,'DATOS PEST12'!$F:$F,"R.E.AUTONOMOS (NO SETA)",'DATOS PEST12'!$C:$C,"&lt;&gt;"&amp;"UNION EUROPEA")</f>
        <v>14.947368421052628</v>
      </c>
      <c r="O232" s="62">
        <f>SUMIFS('DATOS PEST12'!$E:$E,'DATOS PEST12'!$A:$A,INDICE!$C$13,'DATOS PEST12'!$D:$D,'6. RETA (No Seta) Prov-SECCION'!O$11,'DATOS PEST12'!$B:$B,'6. RETA (No Seta) Prov-SECCION'!$A232,'DATOS PEST12'!$F:$F,"R.E.AUTONOMOS (NO SETA)",'DATOS PEST12'!$C:$C,"&lt;&gt;"&amp;"UNION EUROPEA")</f>
        <v>5.0000000000000009</v>
      </c>
      <c r="P232" s="62">
        <f>SUMIFS('DATOS PEST12'!$E:$E,'DATOS PEST12'!$A:$A,INDICE!$C$13,'DATOS PEST12'!$D:$D,'6. RETA (No Seta) Prov-SECCION'!P$11,'DATOS PEST12'!$B:$B,'6. RETA (No Seta) Prov-SECCION'!$A232,'DATOS PEST12'!$F:$F,"R.E.AUTONOMOS (NO SETA)",'DATOS PEST12'!$C:$C,"&lt;&gt;"&amp;"UNION EUROPEA")</f>
        <v>53.94736842105263</v>
      </c>
      <c r="Q232" s="62">
        <f>SUMIFS('DATOS PEST12'!$E:$E,'DATOS PEST12'!$A:$A,INDICE!$C$13,'DATOS PEST12'!$D:$D,'6. RETA (No Seta) Prov-SECCION'!Q$11,'DATOS PEST12'!$B:$B,'6. RETA (No Seta) Prov-SECCION'!$A232,'DATOS PEST12'!$F:$F,"R.E.AUTONOMOS (NO SETA)",'DATOS PEST12'!$C:$C,"&lt;&gt;"&amp;"UNION EUROPEA")</f>
        <v>65.157894736842096</v>
      </c>
      <c r="R232" s="62">
        <f>SUMIFS('DATOS PEST12'!$E:$E,'DATOS PEST12'!$A:$A,INDICE!$C$13,'DATOS PEST12'!$D:$D,'6. RETA (No Seta) Prov-SECCION'!R$11,'DATOS PEST12'!$B:$B,'6. RETA (No Seta) Prov-SECCION'!$A232,'DATOS PEST12'!$F:$F,"R.E.AUTONOMOS (NO SETA)",'DATOS PEST12'!$C:$C,"&lt;&gt;"&amp;"UNION EUROPEA")</f>
        <v>0</v>
      </c>
      <c r="S232" s="62">
        <f>SUMIFS('DATOS PEST12'!$E:$E,'DATOS PEST12'!$A:$A,INDICE!$C$13,'DATOS PEST12'!$D:$D,'6. RETA (No Seta) Prov-SECCION'!S$11,'DATOS PEST12'!$B:$B,'6. RETA (No Seta) Prov-SECCION'!$A232,'DATOS PEST12'!$F:$F,"R.E.AUTONOMOS (NO SETA)",'DATOS PEST12'!$C:$C,"&lt;&gt;"&amp;"UNION EUROPEA")</f>
        <v>67</v>
      </c>
      <c r="T232" s="62">
        <f>SUMIFS('DATOS PEST12'!$E:$E,'DATOS PEST12'!$A:$A,INDICE!$C$13,'DATOS PEST12'!$D:$D,'6. RETA (No Seta) Prov-SECCION'!T$11,'DATOS PEST12'!$B:$B,'6. RETA (No Seta) Prov-SECCION'!$A232,'DATOS PEST12'!$F:$F,"R.E.AUTONOMOS (NO SETA)",'DATOS PEST12'!$C:$C,"&lt;&gt;"&amp;"UNION EUROPEA")</f>
        <v>27.000000000000007</v>
      </c>
      <c r="U232" s="62">
        <f>SUMIFS('DATOS PEST12'!$E:$E,'DATOS PEST12'!$A:$A,INDICE!$C$13,'DATOS PEST12'!$D:$D,'6. RETA (No Seta) Prov-SECCION'!U$11,'DATOS PEST12'!$B:$B,'6. RETA (No Seta) Prov-SECCION'!$A232,'DATOS PEST12'!$F:$F,"R.E.AUTONOMOS (NO SETA)",'DATOS PEST12'!$C:$C,"&lt;&gt;"&amp;"UNION EUROPEA")</f>
        <v>31.210526315789465</v>
      </c>
      <c r="V232" s="62">
        <f>SUMIFS('DATOS PEST12'!$E:$E,'DATOS PEST12'!$A:$A,INDICE!$C$13,'DATOS PEST12'!$D:$D,'6. RETA (No Seta) Prov-SECCION'!V$11,'DATOS PEST12'!$B:$B,'6. RETA (No Seta) Prov-SECCION'!$A232,'DATOS PEST12'!$F:$F,"R.E.AUTONOMOS (NO SETA)",'DATOS PEST12'!$C:$C,"&lt;&gt;"&amp;"UNION EUROPEA")</f>
        <v>302.89473684210532</v>
      </c>
      <c r="W232" s="62">
        <f>SUMIFS('DATOS PEST12'!$E:$E,'DATOS PEST12'!$A:$A,INDICE!$C$13,'DATOS PEST12'!$D:$D,'6. RETA (No Seta) Prov-SECCION'!W$11,'DATOS PEST12'!$B:$B,'6. RETA (No Seta) Prov-SECCION'!$A232,'DATOS PEST12'!$F:$F,"R.E.AUTONOMOS (NO SETA)",'DATOS PEST12'!$C:$C,"&lt;&gt;"&amp;"UNION EUROPEA")</f>
        <v>0</v>
      </c>
      <c r="X232" s="62">
        <f>SUMIFS('DATOS PEST12'!$E:$E,'DATOS PEST12'!$A:$A,INDICE!$C$13,'DATOS PEST12'!$D:$D,'6. RETA (No Seta) Prov-SECCION'!X$11,'DATOS PEST12'!$B:$B,'6. RETA (No Seta) Prov-SECCION'!$A232,'DATOS PEST12'!$F:$F,"R.E.AUTONOMOS (NO SETA)",'DATOS PEST12'!$C:$C,"&lt;&gt;"&amp;"UNION EUROPEA")</f>
        <v>0</v>
      </c>
      <c r="Y232" s="59">
        <f>SUMIFS('DATOS PEST12'!$E:$E,'DATOS PEST12'!$A:$A,INDICE!$C$13,'DATOS PEST12'!$D:$D,'6. RETA (No Seta) Prov-SECCION'!Y$11,'DATOS PEST12'!$B:$B,'6. RETA (No Seta) Prov-SECCION'!$A232,'DATOS PEST12'!$F:$F,"R.E.AUTONOMOS (NO SETA)",'DATOS PEST12'!$C:$C,"&lt;&gt;"&amp;"UNION EUROPEA")</f>
        <v>0</v>
      </c>
    </row>
    <row r="233" spans="1:25" ht="15.6" x14ac:dyDescent="0.3">
      <c r="A233" s="238" t="s">
        <v>45</v>
      </c>
      <c r="B233" s="239"/>
      <c r="C233" s="66">
        <f t="shared" ref="C233:Y233" si="83">SUM(C234:C236)</f>
        <v>10045.105263157895</v>
      </c>
      <c r="D233" s="64">
        <f t="shared" si="83"/>
        <v>45.526315789473685</v>
      </c>
      <c r="E233" s="67">
        <f t="shared" si="83"/>
        <v>0.99999999999999956</v>
      </c>
      <c r="F233" s="67">
        <f t="shared" si="83"/>
        <v>349.21052631578948</v>
      </c>
      <c r="G233" s="67">
        <f t="shared" si="83"/>
        <v>3.9999999999999982</v>
      </c>
      <c r="H233" s="67">
        <f t="shared" si="83"/>
        <v>5</v>
      </c>
      <c r="I233" s="67">
        <f t="shared" si="83"/>
        <v>2055.2105263157891</v>
      </c>
      <c r="J233" s="67">
        <f t="shared" si="83"/>
        <v>2744.1578947368416</v>
      </c>
      <c r="K233" s="67">
        <f t="shared" si="83"/>
        <v>1048.7368421052631</v>
      </c>
      <c r="L233" s="67">
        <f t="shared" si="83"/>
        <v>1676.78947368421</v>
      </c>
      <c r="M233" s="67">
        <f t="shared" si="83"/>
        <v>126.26315789473684</v>
      </c>
      <c r="N233" s="67">
        <f t="shared" si="83"/>
        <v>41.842105263157897</v>
      </c>
      <c r="O233" s="67">
        <f t="shared" si="83"/>
        <v>25.210526315789473</v>
      </c>
      <c r="P233" s="67">
        <f t="shared" si="83"/>
        <v>212.57894736842104</v>
      </c>
      <c r="Q233" s="67">
        <f t="shared" si="83"/>
        <v>272.89473684210532</v>
      </c>
      <c r="R233" s="67">
        <f t="shared" si="83"/>
        <v>2.2631578947368411</v>
      </c>
      <c r="S233" s="67">
        <f t="shared" si="83"/>
        <v>289.21052631578948</v>
      </c>
      <c r="T233" s="67">
        <f t="shared" si="83"/>
        <v>86.94736842105263</v>
      </c>
      <c r="U233" s="67">
        <f t="shared" si="83"/>
        <v>57.368421052631575</v>
      </c>
      <c r="V233" s="67">
        <f t="shared" si="83"/>
        <v>1000.8947368421052</v>
      </c>
      <c r="W233" s="67">
        <f t="shared" si="83"/>
        <v>0</v>
      </c>
      <c r="X233" s="67">
        <f t="shared" si="83"/>
        <v>0</v>
      </c>
      <c r="Y233" s="66">
        <f t="shared" si="83"/>
        <v>0</v>
      </c>
    </row>
    <row r="234" spans="1:25" ht="15.6" x14ac:dyDescent="0.3">
      <c r="A234" s="6">
        <v>1</v>
      </c>
      <c r="B234" s="7" t="s">
        <v>174</v>
      </c>
      <c r="C234" s="59">
        <f t="shared" ref="C234:C236" si="84">SUM(D234:Y234)</f>
        <v>1552.4210526315787</v>
      </c>
      <c r="D234" s="60">
        <f>SUMIFS('DATOS PEST12'!$E:$E,'DATOS PEST12'!$A:$A,INDICE!$C$13,'DATOS PEST12'!$D:$D,'6. RETA (No Seta) Prov-SECCION'!D$11,'DATOS PEST12'!$B:$B,'6. RETA (No Seta) Prov-SECCION'!$A234,'DATOS PEST12'!$F:$F,"R.E.AUTONOMOS (NO SETA)",'DATOS PEST12'!$C:$C,"NO UNION")+SUMIFS('DATOS PEST12'!$E:$E,'DATOS PEST12'!$A:$A,INDICE!$C$13,'DATOS PEST12'!$D:$D,'6. RETA (No Seta) Prov-SECCION'!D$11,'DATOS PEST12'!$B:$B,'6. RETA (No Seta) Prov-SECCION'!$A234,'DATOS PEST12'!$F:$F,"R.E.AUTONOMOS (NO SETA)",'DATOS PEST12'!$C:$C,"NO CONSTA")</f>
        <v>1.9999999999999991</v>
      </c>
      <c r="E234" s="62">
        <f>SUMIFS('DATOS PEST12'!$E:$E,'DATOS PEST12'!$A:$A,INDICE!$C$13,'DATOS PEST12'!$D:$D,'6. RETA (No Seta) Prov-SECCION'!E$11,'DATOS PEST12'!$B:$B,'6. RETA (No Seta) Prov-SECCION'!$A234,'DATOS PEST12'!$F:$F,"R.E.AUTONOMOS (NO SETA)",'DATOS PEST12'!$C:$C,"NO UNION")+SUMIFS('DATOS PEST12'!$E:$E,'DATOS PEST12'!$A:$A,INDICE!$C$13,'DATOS PEST12'!$D:$D,'6. RETA (No Seta) Prov-SECCION'!E$11,'DATOS PEST12'!$B:$B,'6. RETA (No Seta) Prov-SECCION'!$A234,'DATOS PEST12'!$F:$F,"R.E.AUTONOMOS (NO SETA)",'DATOS PEST12'!$C:$C,"NO CONSTA")</f>
        <v>0</v>
      </c>
      <c r="F234" s="62">
        <f>SUMIFS('DATOS PEST12'!$E:$E,'DATOS PEST12'!$A:$A,INDICE!$C$13,'DATOS PEST12'!$D:$D,'6. RETA (No Seta) Prov-SECCION'!F$11,'DATOS PEST12'!$B:$B,'6. RETA (No Seta) Prov-SECCION'!$A234,'DATOS PEST12'!$F:$F,"R.E.AUTONOMOS (NO SETA)",'DATOS PEST12'!$C:$C,"NO UNION")+SUMIFS('DATOS PEST12'!$E:$E,'DATOS PEST12'!$A:$A,INDICE!$C$13,'DATOS PEST12'!$D:$D,'6. RETA (No Seta) Prov-SECCION'!F$11,'DATOS PEST12'!$B:$B,'6. RETA (No Seta) Prov-SECCION'!$A234,'DATOS PEST12'!$F:$F,"R.E.AUTONOMOS (NO SETA)",'DATOS PEST12'!$C:$C,"NO CONSTA")</f>
        <v>58.421052631578966</v>
      </c>
      <c r="G234" s="62">
        <f>SUMIFS('DATOS PEST12'!$E:$E,'DATOS PEST12'!$A:$A,INDICE!$C$13,'DATOS PEST12'!$D:$D,'6. RETA (No Seta) Prov-SECCION'!G$11,'DATOS PEST12'!$B:$B,'6. RETA (No Seta) Prov-SECCION'!$A234,'DATOS PEST12'!$F:$F,"R.E.AUTONOMOS (NO SETA)",'DATOS PEST12'!$C:$C,"&lt;&gt;"&amp;"UNION EUROPEA")</f>
        <v>0</v>
      </c>
      <c r="H234" s="62">
        <f>SUMIFS('DATOS PEST12'!$E:$E,'DATOS PEST12'!$A:$A,INDICE!$C$13,'DATOS PEST12'!$D:$D,'6. RETA (No Seta) Prov-SECCION'!H$11,'DATOS PEST12'!$B:$B,'6. RETA (No Seta) Prov-SECCION'!$A234,'DATOS PEST12'!$F:$F,"R.E.AUTONOMOS (NO SETA)",'DATOS PEST12'!$C:$C,"&lt;&gt;"&amp;"UNION EUROPEA")</f>
        <v>0.99999999999999956</v>
      </c>
      <c r="I234" s="62">
        <f>SUMIFS('DATOS PEST12'!$E:$E,'DATOS PEST12'!$A:$A,INDICE!$C$13,'DATOS PEST12'!$D:$D,'6. RETA (No Seta) Prov-SECCION'!I$11,'DATOS PEST12'!$B:$B,'6. RETA (No Seta) Prov-SECCION'!$A234,'DATOS PEST12'!$F:$F,"R.E.AUTONOMOS (NO SETA)",'DATOS PEST12'!$C:$C,"&lt;&gt;"&amp;"UNION EUROPEA")</f>
        <v>283.73684210526318</v>
      </c>
      <c r="J234" s="62">
        <f>SUMIFS('DATOS PEST12'!$E:$E,'DATOS PEST12'!$A:$A,INDICE!$C$13,'DATOS PEST12'!$D:$D,'6. RETA (No Seta) Prov-SECCION'!J$11,'DATOS PEST12'!$B:$B,'6. RETA (No Seta) Prov-SECCION'!$A234,'DATOS PEST12'!$F:$F,"R.E.AUTONOMOS (NO SETA)",'DATOS PEST12'!$C:$C,"&lt;&gt;"&amp;"UNION EUROPEA")</f>
        <v>335.8947368421052</v>
      </c>
      <c r="K234" s="62">
        <f>SUMIFS('DATOS PEST12'!$E:$E,'DATOS PEST12'!$A:$A,INDICE!$C$13,'DATOS PEST12'!$D:$D,'6. RETA (No Seta) Prov-SECCION'!K$11,'DATOS PEST12'!$B:$B,'6. RETA (No Seta) Prov-SECCION'!$A234,'DATOS PEST12'!$F:$F,"R.E.AUTONOMOS (NO SETA)",'DATOS PEST12'!$C:$C,"&lt;&gt;"&amp;"UNION EUROPEA")</f>
        <v>215.26315789473691</v>
      </c>
      <c r="L234" s="62">
        <f>SUMIFS('DATOS PEST12'!$E:$E,'DATOS PEST12'!$A:$A,INDICE!$C$13,'DATOS PEST12'!$D:$D,'6. RETA (No Seta) Prov-SECCION'!L$11,'DATOS PEST12'!$B:$B,'6. RETA (No Seta) Prov-SECCION'!$A234,'DATOS PEST12'!$F:$F,"R.E.AUTONOMOS (NO SETA)",'DATOS PEST12'!$C:$C,"&lt;&gt;"&amp;"UNION EUROPEA")</f>
        <v>348.05263157894728</v>
      </c>
      <c r="M234" s="62">
        <f>SUMIFS('DATOS PEST12'!$E:$E,'DATOS PEST12'!$A:$A,INDICE!$C$13,'DATOS PEST12'!$D:$D,'6. RETA (No Seta) Prov-SECCION'!M$11,'DATOS PEST12'!$B:$B,'6. RETA (No Seta) Prov-SECCION'!$A234,'DATOS PEST12'!$F:$F,"R.E.AUTONOMOS (NO SETA)",'DATOS PEST12'!$C:$C,"&lt;&gt;"&amp;"UNION EUROPEA")</f>
        <v>15.105263157894735</v>
      </c>
      <c r="N234" s="62">
        <f>SUMIFS('DATOS PEST12'!$E:$E,'DATOS PEST12'!$A:$A,INDICE!$C$13,'DATOS PEST12'!$D:$D,'6. RETA (No Seta) Prov-SECCION'!N$11,'DATOS PEST12'!$B:$B,'6. RETA (No Seta) Prov-SECCION'!$A234,'DATOS PEST12'!$F:$F,"R.E.AUTONOMOS (NO SETA)",'DATOS PEST12'!$C:$C,"&lt;&gt;"&amp;"UNION EUROPEA")</f>
        <v>9.2105263157894726</v>
      </c>
      <c r="O234" s="62">
        <f>SUMIFS('DATOS PEST12'!$E:$E,'DATOS PEST12'!$A:$A,INDICE!$C$13,'DATOS PEST12'!$D:$D,'6. RETA (No Seta) Prov-SECCION'!O$11,'DATOS PEST12'!$B:$B,'6. RETA (No Seta) Prov-SECCION'!$A234,'DATOS PEST12'!$F:$F,"R.E.AUTONOMOS (NO SETA)",'DATOS PEST12'!$C:$C,"&lt;&gt;"&amp;"UNION EUROPEA")</f>
        <v>0</v>
      </c>
      <c r="P234" s="62">
        <f>SUMIFS('DATOS PEST12'!$E:$E,'DATOS PEST12'!$A:$A,INDICE!$C$13,'DATOS PEST12'!$D:$D,'6. RETA (No Seta) Prov-SECCION'!P$11,'DATOS PEST12'!$B:$B,'6. RETA (No Seta) Prov-SECCION'!$A234,'DATOS PEST12'!$F:$F,"R.E.AUTONOMOS (NO SETA)",'DATOS PEST12'!$C:$C,"&lt;&gt;"&amp;"UNION EUROPEA")</f>
        <v>22.84210526315789</v>
      </c>
      <c r="Q234" s="62">
        <f>SUMIFS('DATOS PEST12'!$E:$E,'DATOS PEST12'!$A:$A,INDICE!$C$13,'DATOS PEST12'!$D:$D,'6. RETA (No Seta) Prov-SECCION'!Q$11,'DATOS PEST12'!$B:$B,'6. RETA (No Seta) Prov-SECCION'!$A234,'DATOS PEST12'!$F:$F,"R.E.AUTONOMOS (NO SETA)",'DATOS PEST12'!$C:$C,"&lt;&gt;"&amp;"UNION EUROPEA")</f>
        <v>39.000000000000014</v>
      </c>
      <c r="R234" s="62">
        <f>SUMIFS('DATOS PEST12'!$E:$E,'DATOS PEST12'!$A:$A,INDICE!$C$13,'DATOS PEST12'!$D:$D,'6. RETA (No Seta) Prov-SECCION'!R$11,'DATOS PEST12'!$B:$B,'6. RETA (No Seta) Prov-SECCION'!$A234,'DATOS PEST12'!$F:$F,"R.E.AUTONOMOS (NO SETA)",'DATOS PEST12'!$C:$C,"&lt;&gt;"&amp;"UNION EUROPEA")</f>
        <v>0.99999999999999956</v>
      </c>
      <c r="S234" s="62">
        <f>SUMIFS('DATOS PEST12'!$E:$E,'DATOS PEST12'!$A:$A,INDICE!$C$13,'DATOS PEST12'!$D:$D,'6. RETA (No Seta) Prov-SECCION'!S$11,'DATOS PEST12'!$B:$B,'6. RETA (No Seta) Prov-SECCION'!$A234,'DATOS PEST12'!$F:$F,"R.E.AUTONOMOS (NO SETA)",'DATOS PEST12'!$C:$C,"&lt;&gt;"&amp;"UNION EUROPEA")</f>
        <v>41.368421052631575</v>
      </c>
      <c r="T234" s="62">
        <f>SUMIFS('DATOS PEST12'!$E:$E,'DATOS PEST12'!$A:$A,INDICE!$C$13,'DATOS PEST12'!$D:$D,'6. RETA (No Seta) Prov-SECCION'!T$11,'DATOS PEST12'!$B:$B,'6. RETA (No Seta) Prov-SECCION'!$A234,'DATOS PEST12'!$F:$F,"R.E.AUTONOMOS (NO SETA)",'DATOS PEST12'!$C:$C,"&lt;&gt;"&amp;"UNION EUROPEA")</f>
        <v>5.0000000000000009</v>
      </c>
      <c r="U234" s="62">
        <f>SUMIFS('DATOS PEST12'!$E:$E,'DATOS PEST12'!$A:$A,INDICE!$C$13,'DATOS PEST12'!$D:$D,'6. RETA (No Seta) Prov-SECCION'!U$11,'DATOS PEST12'!$B:$B,'6. RETA (No Seta) Prov-SECCION'!$A234,'DATOS PEST12'!$F:$F,"R.E.AUTONOMOS (NO SETA)",'DATOS PEST12'!$C:$C,"&lt;&gt;"&amp;"UNION EUROPEA")</f>
        <v>7.9999999999999964</v>
      </c>
      <c r="V234" s="62">
        <f>SUMIFS('DATOS PEST12'!$E:$E,'DATOS PEST12'!$A:$A,INDICE!$C$13,'DATOS PEST12'!$D:$D,'6. RETA (No Seta) Prov-SECCION'!V$11,'DATOS PEST12'!$B:$B,'6. RETA (No Seta) Prov-SECCION'!$A234,'DATOS PEST12'!$F:$F,"R.E.AUTONOMOS (NO SETA)",'DATOS PEST12'!$C:$C,"&lt;&gt;"&amp;"UNION EUROPEA")</f>
        <v>166.52631578947364</v>
      </c>
      <c r="W234" s="62">
        <f>SUMIFS('DATOS PEST12'!$E:$E,'DATOS PEST12'!$A:$A,INDICE!$C$13,'DATOS PEST12'!$D:$D,'6. RETA (No Seta) Prov-SECCION'!W$11,'DATOS PEST12'!$B:$B,'6. RETA (No Seta) Prov-SECCION'!$A234,'DATOS PEST12'!$F:$F,"R.E.AUTONOMOS (NO SETA)",'DATOS PEST12'!$C:$C,"&lt;&gt;"&amp;"UNION EUROPEA")</f>
        <v>0</v>
      </c>
      <c r="X234" s="62">
        <f>SUMIFS('DATOS PEST12'!$E:$E,'DATOS PEST12'!$A:$A,INDICE!$C$13,'DATOS PEST12'!$D:$D,'6. RETA (No Seta) Prov-SECCION'!X$11,'DATOS PEST12'!$B:$B,'6. RETA (No Seta) Prov-SECCION'!$A234,'DATOS PEST12'!$F:$F,"R.E.AUTONOMOS (NO SETA)",'DATOS PEST12'!$C:$C,"&lt;&gt;"&amp;"UNION EUROPEA")</f>
        <v>0</v>
      </c>
      <c r="Y234" s="59">
        <f>SUMIFS('DATOS PEST12'!$E:$E,'DATOS PEST12'!$A:$A,INDICE!$C$13,'DATOS PEST12'!$D:$D,'6. RETA (No Seta) Prov-SECCION'!Y$11,'DATOS PEST12'!$B:$B,'6. RETA (No Seta) Prov-SECCION'!$A234,'DATOS PEST12'!$F:$F,"R.E.AUTONOMOS (NO SETA)",'DATOS PEST12'!$C:$C,"&lt;&gt;"&amp;"UNION EUROPEA")</f>
        <v>0</v>
      </c>
    </row>
    <row r="235" spans="1:25" ht="15.6" x14ac:dyDescent="0.3">
      <c r="A235" s="8">
        <v>20</v>
      </c>
      <c r="B235" s="9" t="s">
        <v>9</v>
      </c>
      <c r="C235" s="59">
        <f t="shared" si="84"/>
        <v>2897.5789473684208</v>
      </c>
      <c r="D235" s="60">
        <f>SUMIFS('DATOS PEST12'!$E:$E,'DATOS PEST12'!$A:$A,INDICE!$C$13,'DATOS PEST12'!$D:$D,'6. RETA (No Seta) Prov-SECCION'!D$11,'DATOS PEST12'!$B:$B,'6. RETA (No Seta) Prov-SECCION'!$A235,'DATOS PEST12'!$F:$F,"R.E.AUTONOMOS (NO SETA)",'DATOS PEST12'!$C:$C,"NO UNION")+SUMIFS('DATOS PEST12'!$E:$E,'DATOS PEST12'!$A:$A,INDICE!$C$13,'DATOS PEST12'!$D:$D,'6. RETA (No Seta) Prov-SECCION'!D$11,'DATOS PEST12'!$B:$B,'6. RETA (No Seta) Prov-SECCION'!$A235,'DATOS PEST12'!$F:$F,"R.E.AUTONOMOS (NO SETA)",'DATOS PEST12'!$C:$C,"NO CONSTA")</f>
        <v>13</v>
      </c>
      <c r="E235" s="62">
        <f>SUMIFS('DATOS PEST12'!$E:$E,'DATOS PEST12'!$A:$A,INDICE!$C$13,'DATOS PEST12'!$D:$D,'6. RETA (No Seta) Prov-SECCION'!E$11,'DATOS PEST12'!$B:$B,'6. RETA (No Seta) Prov-SECCION'!$A235,'DATOS PEST12'!$F:$F,"R.E.AUTONOMOS (NO SETA)",'DATOS PEST12'!$C:$C,"NO UNION")+SUMIFS('DATOS PEST12'!$E:$E,'DATOS PEST12'!$A:$A,INDICE!$C$13,'DATOS PEST12'!$D:$D,'6. RETA (No Seta) Prov-SECCION'!E$11,'DATOS PEST12'!$B:$B,'6. RETA (No Seta) Prov-SECCION'!$A235,'DATOS PEST12'!$F:$F,"R.E.AUTONOMOS (NO SETA)",'DATOS PEST12'!$C:$C,"NO CONSTA")</f>
        <v>0.99999999999999956</v>
      </c>
      <c r="F235" s="62">
        <f>SUMIFS('DATOS PEST12'!$E:$E,'DATOS PEST12'!$A:$A,INDICE!$C$13,'DATOS PEST12'!$D:$D,'6. RETA (No Seta) Prov-SECCION'!F$11,'DATOS PEST12'!$B:$B,'6. RETA (No Seta) Prov-SECCION'!$A235,'DATOS PEST12'!$F:$F,"R.E.AUTONOMOS (NO SETA)",'DATOS PEST12'!$C:$C,"NO UNION")+SUMIFS('DATOS PEST12'!$E:$E,'DATOS PEST12'!$A:$A,INDICE!$C$13,'DATOS PEST12'!$D:$D,'6. RETA (No Seta) Prov-SECCION'!F$11,'DATOS PEST12'!$B:$B,'6. RETA (No Seta) Prov-SECCION'!$A235,'DATOS PEST12'!$F:$F,"R.E.AUTONOMOS (NO SETA)",'DATOS PEST12'!$C:$C,"NO CONSTA")</f>
        <v>170.94736842105263</v>
      </c>
      <c r="G235" s="62">
        <f>SUMIFS('DATOS PEST12'!$E:$E,'DATOS PEST12'!$A:$A,INDICE!$C$13,'DATOS PEST12'!$D:$D,'6. RETA (No Seta) Prov-SECCION'!G$11,'DATOS PEST12'!$B:$B,'6. RETA (No Seta) Prov-SECCION'!$A235,'DATOS PEST12'!$F:$F,"R.E.AUTONOMOS (NO SETA)",'DATOS PEST12'!$C:$C,"&lt;&gt;"&amp;"UNION EUROPEA")</f>
        <v>0</v>
      </c>
      <c r="H235" s="62">
        <f>SUMIFS('DATOS PEST12'!$E:$E,'DATOS PEST12'!$A:$A,INDICE!$C$13,'DATOS PEST12'!$D:$D,'6. RETA (No Seta) Prov-SECCION'!H$11,'DATOS PEST12'!$B:$B,'6. RETA (No Seta) Prov-SECCION'!$A235,'DATOS PEST12'!$F:$F,"R.E.AUTONOMOS (NO SETA)",'DATOS PEST12'!$C:$C,"&lt;&gt;"&amp;"UNION EUROPEA")</f>
        <v>0.99999999999999956</v>
      </c>
      <c r="I235" s="62">
        <f>SUMIFS('DATOS PEST12'!$E:$E,'DATOS PEST12'!$A:$A,INDICE!$C$13,'DATOS PEST12'!$D:$D,'6. RETA (No Seta) Prov-SECCION'!I$11,'DATOS PEST12'!$B:$B,'6. RETA (No Seta) Prov-SECCION'!$A235,'DATOS PEST12'!$F:$F,"R.E.AUTONOMOS (NO SETA)",'DATOS PEST12'!$C:$C,"&lt;&gt;"&amp;"UNION EUROPEA")</f>
        <v>626.36842105263167</v>
      </c>
      <c r="J235" s="62">
        <f>SUMIFS('DATOS PEST12'!$E:$E,'DATOS PEST12'!$A:$A,INDICE!$C$13,'DATOS PEST12'!$D:$D,'6. RETA (No Seta) Prov-SECCION'!J$11,'DATOS PEST12'!$B:$B,'6. RETA (No Seta) Prov-SECCION'!$A235,'DATOS PEST12'!$F:$F,"R.E.AUTONOMOS (NO SETA)",'DATOS PEST12'!$C:$C,"&lt;&gt;"&amp;"UNION EUROPEA")</f>
        <v>691.84210526315792</v>
      </c>
      <c r="K235" s="62">
        <f>SUMIFS('DATOS PEST12'!$E:$E,'DATOS PEST12'!$A:$A,INDICE!$C$13,'DATOS PEST12'!$D:$D,'6. RETA (No Seta) Prov-SECCION'!K$11,'DATOS PEST12'!$B:$B,'6. RETA (No Seta) Prov-SECCION'!$A235,'DATOS PEST12'!$F:$F,"R.E.AUTONOMOS (NO SETA)",'DATOS PEST12'!$C:$C,"&lt;&gt;"&amp;"UNION EUROPEA")</f>
        <v>237.21052631578951</v>
      </c>
      <c r="L235" s="62">
        <f>SUMIFS('DATOS PEST12'!$E:$E,'DATOS PEST12'!$A:$A,INDICE!$C$13,'DATOS PEST12'!$D:$D,'6. RETA (No Seta) Prov-SECCION'!L$11,'DATOS PEST12'!$B:$B,'6. RETA (No Seta) Prov-SECCION'!$A235,'DATOS PEST12'!$F:$F,"R.E.AUTONOMOS (NO SETA)",'DATOS PEST12'!$C:$C,"&lt;&gt;"&amp;"UNION EUROPEA")</f>
        <v>430.10526315789468</v>
      </c>
      <c r="M235" s="62">
        <f>SUMIFS('DATOS PEST12'!$E:$E,'DATOS PEST12'!$A:$A,INDICE!$C$13,'DATOS PEST12'!$D:$D,'6. RETA (No Seta) Prov-SECCION'!M$11,'DATOS PEST12'!$B:$B,'6. RETA (No Seta) Prov-SECCION'!$A235,'DATOS PEST12'!$F:$F,"R.E.AUTONOMOS (NO SETA)",'DATOS PEST12'!$C:$C,"&lt;&gt;"&amp;"UNION EUROPEA")</f>
        <v>35.473684210526308</v>
      </c>
      <c r="N235" s="62">
        <f>SUMIFS('DATOS PEST12'!$E:$E,'DATOS PEST12'!$A:$A,INDICE!$C$13,'DATOS PEST12'!$D:$D,'6. RETA (No Seta) Prov-SECCION'!N$11,'DATOS PEST12'!$B:$B,'6. RETA (No Seta) Prov-SECCION'!$A235,'DATOS PEST12'!$F:$F,"R.E.AUTONOMOS (NO SETA)",'DATOS PEST12'!$C:$C,"&lt;&gt;"&amp;"UNION EUROPEA")</f>
        <v>11.47368421052632</v>
      </c>
      <c r="O235" s="62">
        <f>SUMIFS('DATOS PEST12'!$E:$E,'DATOS PEST12'!$A:$A,INDICE!$C$13,'DATOS PEST12'!$D:$D,'6. RETA (No Seta) Prov-SECCION'!O$11,'DATOS PEST12'!$B:$B,'6. RETA (No Seta) Prov-SECCION'!$A235,'DATOS PEST12'!$F:$F,"R.E.AUTONOMOS (NO SETA)",'DATOS PEST12'!$C:$C,"&lt;&gt;"&amp;"UNION EUROPEA")</f>
        <v>14.263157894736837</v>
      </c>
      <c r="P235" s="62">
        <f>SUMIFS('DATOS PEST12'!$E:$E,'DATOS PEST12'!$A:$A,INDICE!$C$13,'DATOS PEST12'!$D:$D,'6. RETA (No Seta) Prov-SECCION'!P$11,'DATOS PEST12'!$B:$B,'6. RETA (No Seta) Prov-SECCION'!$A235,'DATOS PEST12'!$F:$F,"R.E.AUTONOMOS (NO SETA)",'DATOS PEST12'!$C:$C,"&lt;&gt;"&amp;"UNION EUROPEA")</f>
        <v>86.578947368421069</v>
      </c>
      <c r="Q235" s="62">
        <f>SUMIFS('DATOS PEST12'!$E:$E,'DATOS PEST12'!$A:$A,INDICE!$C$13,'DATOS PEST12'!$D:$D,'6. RETA (No Seta) Prov-SECCION'!Q$11,'DATOS PEST12'!$B:$B,'6. RETA (No Seta) Prov-SECCION'!$A235,'DATOS PEST12'!$F:$F,"R.E.AUTONOMOS (NO SETA)",'DATOS PEST12'!$C:$C,"&lt;&gt;"&amp;"UNION EUROPEA")</f>
        <v>109.73684210526315</v>
      </c>
      <c r="R235" s="62">
        <f>SUMIFS('DATOS PEST12'!$E:$E,'DATOS PEST12'!$A:$A,INDICE!$C$13,'DATOS PEST12'!$D:$D,'6. RETA (No Seta) Prov-SECCION'!R$11,'DATOS PEST12'!$B:$B,'6. RETA (No Seta) Prov-SECCION'!$A235,'DATOS PEST12'!$F:$F,"R.E.AUTONOMOS (NO SETA)",'DATOS PEST12'!$C:$C,"&lt;&gt;"&amp;"UNION EUROPEA")</f>
        <v>0.26315789473684209</v>
      </c>
      <c r="S235" s="62">
        <f>SUMIFS('DATOS PEST12'!$E:$E,'DATOS PEST12'!$A:$A,INDICE!$C$13,'DATOS PEST12'!$D:$D,'6. RETA (No Seta) Prov-SECCION'!S$11,'DATOS PEST12'!$B:$B,'6. RETA (No Seta) Prov-SECCION'!$A235,'DATOS PEST12'!$F:$F,"R.E.AUTONOMOS (NO SETA)",'DATOS PEST12'!$C:$C,"&lt;&gt;"&amp;"UNION EUROPEA")</f>
        <v>105.94736842105266</v>
      </c>
      <c r="T235" s="62">
        <f>SUMIFS('DATOS PEST12'!$E:$E,'DATOS PEST12'!$A:$A,INDICE!$C$13,'DATOS PEST12'!$D:$D,'6. RETA (No Seta) Prov-SECCION'!T$11,'DATOS PEST12'!$B:$B,'6. RETA (No Seta) Prov-SECCION'!$A235,'DATOS PEST12'!$F:$F,"R.E.AUTONOMOS (NO SETA)",'DATOS PEST12'!$C:$C,"&lt;&gt;"&amp;"UNION EUROPEA")</f>
        <v>33.210526315789473</v>
      </c>
      <c r="U235" s="62">
        <f>SUMIFS('DATOS PEST12'!$E:$E,'DATOS PEST12'!$A:$A,INDICE!$C$13,'DATOS PEST12'!$D:$D,'6. RETA (No Seta) Prov-SECCION'!U$11,'DATOS PEST12'!$B:$B,'6. RETA (No Seta) Prov-SECCION'!$A235,'DATOS PEST12'!$F:$F,"R.E.AUTONOMOS (NO SETA)",'DATOS PEST12'!$C:$C,"&lt;&gt;"&amp;"UNION EUROPEA")</f>
        <v>19.736842105263158</v>
      </c>
      <c r="V235" s="62">
        <f>SUMIFS('DATOS PEST12'!$E:$E,'DATOS PEST12'!$A:$A,INDICE!$C$13,'DATOS PEST12'!$D:$D,'6. RETA (No Seta) Prov-SECCION'!V$11,'DATOS PEST12'!$B:$B,'6. RETA (No Seta) Prov-SECCION'!$A235,'DATOS PEST12'!$F:$F,"R.E.AUTONOMOS (NO SETA)",'DATOS PEST12'!$C:$C,"&lt;&gt;"&amp;"UNION EUROPEA")</f>
        <v>309.42105263157896</v>
      </c>
      <c r="W235" s="62">
        <f>SUMIFS('DATOS PEST12'!$E:$E,'DATOS PEST12'!$A:$A,INDICE!$C$13,'DATOS PEST12'!$D:$D,'6. RETA (No Seta) Prov-SECCION'!W$11,'DATOS PEST12'!$B:$B,'6. RETA (No Seta) Prov-SECCION'!$A235,'DATOS PEST12'!$F:$F,"R.E.AUTONOMOS (NO SETA)",'DATOS PEST12'!$C:$C,"&lt;&gt;"&amp;"UNION EUROPEA")</f>
        <v>0</v>
      </c>
      <c r="X235" s="62">
        <f>SUMIFS('DATOS PEST12'!$E:$E,'DATOS PEST12'!$A:$A,INDICE!$C$13,'DATOS PEST12'!$D:$D,'6. RETA (No Seta) Prov-SECCION'!X$11,'DATOS PEST12'!$B:$B,'6. RETA (No Seta) Prov-SECCION'!$A235,'DATOS PEST12'!$F:$F,"R.E.AUTONOMOS (NO SETA)",'DATOS PEST12'!$C:$C,"&lt;&gt;"&amp;"UNION EUROPEA")</f>
        <v>0</v>
      </c>
      <c r="Y235" s="59">
        <f>SUMIFS('DATOS PEST12'!$E:$E,'DATOS PEST12'!$A:$A,INDICE!$C$13,'DATOS PEST12'!$D:$D,'6. RETA (No Seta) Prov-SECCION'!Y$11,'DATOS PEST12'!$B:$B,'6. RETA (No Seta) Prov-SECCION'!$A235,'DATOS PEST12'!$F:$F,"R.E.AUTONOMOS (NO SETA)",'DATOS PEST12'!$C:$C,"&lt;&gt;"&amp;"UNION EUROPEA")</f>
        <v>0</v>
      </c>
    </row>
    <row r="236" spans="1:25" ht="15.6" x14ac:dyDescent="0.3">
      <c r="A236" s="10">
        <v>48</v>
      </c>
      <c r="B236" s="11" t="s">
        <v>29</v>
      </c>
      <c r="C236" s="59">
        <f t="shared" si="84"/>
        <v>5595.105263157895</v>
      </c>
      <c r="D236" s="60">
        <f>SUMIFS('DATOS PEST12'!$E:$E,'DATOS PEST12'!$A:$A,INDICE!$C$13,'DATOS PEST12'!$D:$D,'6. RETA (No Seta) Prov-SECCION'!D$11,'DATOS PEST12'!$B:$B,'6. RETA (No Seta) Prov-SECCION'!$A236,'DATOS PEST12'!$F:$F,"R.E.AUTONOMOS (NO SETA)",'DATOS PEST12'!$C:$C,"NO UNION")+SUMIFS('DATOS PEST12'!$E:$E,'DATOS PEST12'!$A:$A,INDICE!$C$13,'DATOS PEST12'!$D:$D,'6. RETA (No Seta) Prov-SECCION'!D$11,'DATOS PEST12'!$B:$B,'6. RETA (No Seta) Prov-SECCION'!$A236,'DATOS PEST12'!$F:$F,"R.E.AUTONOMOS (NO SETA)",'DATOS PEST12'!$C:$C,"NO CONSTA")</f>
        <v>30.526315789473681</v>
      </c>
      <c r="E236" s="62">
        <f>SUMIFS('DATOS PEST12'!$E:$E,'DATOS PEST12'!$A:$A,INDICE!$C$13,'DATOS PEST12'!$D:$D,'6. RETA (No Seta) Prov-SECCION'!E$11,'DATOS PEST12'!$B:$B,'6. RETA (No Seta) Prov-SECCION'!$A236,'DATOS PEST12'!$F:$F,"R.E.AUTONOMOS (NO SETA)",'DATOS PEST12'!$C:$C,"NO UNION")+SUMIFS('DATOS PEST12'!$E:$E,'DATOS PEST12'!$A:$A,INDICE!$C$13,'DATOS PEST12'!$D:$D,'6. RETA (No Seta) Prov-SECCION'!E$11,'DATOS PEST12'!$B:$B,'6. RETA (No Seta) Prov-SECCION'!$A236,'DATOS PEST12'!$F:$F,"R.E.AUTONOMOS (NO SETA)",'DATOS PEST12'!$C:$C,"NO CONSTA")</f>
        <v>0</v>
      </c>
      <c r="F236" s="62">
        <f>SUMIFS('DATOS PEST12'!$E:$E,'DATOS PEST12'!$A:$A,INDICE!$C$13,'DATOS PEST12'!$D:$D,'6. RETA (No Seta) Prov-SECCION'!F$11,'DATOS PEST12'!$B:$B,'6. RETA (No Seta) Prov-SECCION'!$A236,'DATOS PEST12'!$F:$F,"R.E.AUTONOMOS (NO SETA)",'DATOS PEST12'!$C:$C,"NO UNION")+SUMIFS('DATOS PEST12'!$E:$E,'DATOS PEST12'!$A:$A,INDICE!$C$13,'DATOS PEST12'!$D:$D,'6. RETA (No Seta) Prov-SECCION'!F$11,'DATOS PEST12'!$B:$B,'6. RETA (No Seta) Prov-SECCION'!$A236,'DATOS PEST12'!$F:$F,"R.E.AUTONOMOS (NO SETA)",'DATOS PEST12'!$C:$C,"NO CONSTA")</f>
        <v>119.84210526315786</v>
      </c>
      <c r="G236" s="62">
        <f>SUMIFS('DATOS PEST12'!$E:$E,'DATOS PEST12'!$A:$A,INDICE!$C$13,'DATOS PEST12'!$D:$D,'6. RETA (No Seta) Prov-SECCION'!G$11,'DATOS PEST12'!$B:$B,'6. RETA (No Seta) Prov-SECCION'!$A236,'DATOS PEST12'!$F:$F,"R.E.AUTONOMOS (NO SETA)",'DATOS PEST12'!$C:$C,"&lt;&gt;"&amp;"UNION EUROPEA")</f>
        <v>3.9999999999999982</v>
      </c>
      <c r="H236" s="62">
        <f>SUMIFS('DATOS PEST12'!$E:$E,'DATOS PEST12'!$A:$A,INDICE!$C$13,'DATOS PEST12'!$D:$D,'6. RETA (No Seta) Prov-SECCION'!H$11,'DATOS PEST12'!$B:$B,'6. RETA (No Seta) Prov-SECCION'!$A236,'DATOS PEST12'!$F:$F,"R.E.AUTONOMOS (NO SETA)",'DATOS PEST12'!$C:$C,"&lt;&gt;"&amp;"UNION EUROPEA")</f>
        <v>3.0000000000000004</v>
      </c>
      <c r="I236" s="62">
        <f>SUMIFS('DATOS PEST12'!$E:$E,'DATOS PEST12'!$A:$A,INDICE!$C$13,'DATOS PEST12'!$D:$D,'6. RETA (No Seta) Prov-SECCION'!I$11,'DATOS PEST12'!$B:$B,'6. RETA (No Seta) Prov-SECCION'!$A236,'DATOS PEST12'!$F:$F,"R.E.AUTONOMOS (NO SETA)",'DATOS PEST12'!$C:$C,"&lt;&gt;"&amp;"UNION EUROPEA")</f>
        <v>1145.1052631578946</v>
      </c>
      <c r="J236" s="62">
        <f>SUMIFS('DATOS PEST12'!$E:$E,'DATOS PEST12'!$A:$A,INDICE!$C$13,'DATOS PEST12'!$D:$D,'6. RETA (No Seta) Prov-SECCION'!J$11,'DATOS PEST12'!$B:$B,'6. RETA (No Seta) Prov-SECCION'!$A236,'DATOS PEST12'!$F:$F,"R.E.AUTONOMOS (NO SETA)",'DATOS PEST12'!$C:$C,"&lt;&gt;"&amp;"UNION EUROPEA")</f>
        <v>1716.4210526315787</v>
      </c>
      <c r="K236" s="62">
        <f>SUMIFS('DATOS PEST12'!$E:$E,'DATOS PEST12'!$A:$A,INDICE!$C$13,'DATOS PEST12'!$D:$D,'6. RETA (No Seta) Prov-SECCION'!K$11,'DATOS PEST12'!$B:$B,'6. RETA (No Seta) Prov-SECCION'!$A236,'DATOS PEST12'!$F:$F,"R.E.AUTONOMOS (NO SETA)",'DATOS PEST12'!$C:$C,"&lt;&gt;"&amp;"UNION EUROPEA")</f>
        <v>596.26315789473676</v>
      </c>
      <c r="L236" s="62">
        <f>SUMIFS('DATOS PEST12'!$E:$E,'DATOS PEST12'!$A:$A,INDICE!$C$13,'DATOS PEST12'!$D:$D,'6. RETA (No Seta) Prov-SECCION'!L$11,'DATOS PEST12'!$B:$B,'6. RETA (No Seta) Prov-SECCION'!$A236,'DATOS PEST12'!$F:$F,"R.E.AUTONOMOS (NO SETA)",'DATOS PEST12'!$C:$C,"&lt;&gt;"&amp;"UNION EUROPEA")</f>
        <v>898.6315789473681</v>
      </c>
      <c r="M236" s="62">
        <f>SUMIFS('DATOS PEST12'!$E:$E,'DATOS PEST12'!$A:$A,INDICE!$C$13,'DATOS PEST12'!$D:$D,'6. RETA (No Seta) Prov-SECCION'!M$11,'DATOS PEST12'!$B:$B,'6. RETA (No Seta) Prov-SECCION'!$A236,'DATOS PEST12'!$F:$F,"R.E.AUTONOMOS (NO SETA)",'DATOS PEST12'!$C:$C,"&lt;&gt;"&amp;"UNION EUROPEA")</f>
        <v>75.684210526315795</v>
      </c>
      <c r="N236" s="62">
        <f>SUMIFS('DATOS PEST12'!$E:$E,'DATOS PEST12'!$A:$A,INDICE!$C$13,'DATOS PEST12'!$D:$D,'6. RETA (No Seta) Prov-SECCION'!N$11,'DATOS PEST12'!$B:$B,'6. RETA (No Seta) Prov-SECCION'!$A236,'DATOS PEST12'!$F:$F,"R.E.AUTONOMOS (NO SETA)",'DATOS PEST12'!$C:$C,"&lt;&gt;"&amp;"UNION EUROPEA")</f>
        <v>21.157894736842103</v>
      </c>
      <c r="O236" s="62">
        <f>SUMIFS('DATOS PEST12'!$E:$E,'DATOS PEST12'!$A:$A,INDICE!$C$13,'DATOS PEST12'!$D:$D,'6. RETA (No Seta) Prov-SECCION'!O$11,'DATOS PEST12'!$B:$B,'6. RETA (No Seta) Prov-SECCION'!$A236,'DATOS PEST12'!$F:$F,"R.E.AUTONOMOS (NO SETA)",'DATOS PEST12'!$C:$C,"&lt;&gt;"&amp;"UNION EUROPEA")</f>
        <v>10.947368421052635</v>
      </c>
      <c r="P236" s="62">
        <f>SUMIFS('DATOS PEST12'!$E:$E,'DATOS PEST12'!$A:$A,INDICE!$C$13,'DATOS PEST12'!$D:$D,'6. RETA (No Seta) Prov-SECCION'!P$11,'DATOS PEST12'!$B:$B,'6. RETA (No Seta) Prov-SECCION'!$A236,'DATOS PEST12'!$F:$F,"R.E.AUTONOMOS (NO SETA)",'DATOS PEST12'!$C:$C,"&lt;&gt;"&amp;"UNION EUROPEA")</f>
        <v>103.15789473684208</v>
      </c>
      <c r="Q236" s="62">
        <f>SUMIFS('DATOS PEST12'!$E:$E,'DATOS PEST12'!$A:$A,INDICE!$C$13,'DATOS PEST12'!$D:$D,'6. RETA (No Seta) Prov-SECCION'!Q$11,'DATOS PEST12'!$B:$B,'6. RETA (No Seta) Prov-SECCION'!$A236,'DATOS PEST12'!$F:$F,"R.E.AUTONOMOS (NO SETA)",'DATOS PEST12'!$C:$C,"&lt;&gt;"&amp;"UNION EUROPEA")</f>
        <v>124.15789473684211</v>
      </c>
      <c r="R236" s="62">
        <f>SUMIFS('DATOS PEST12'!$E:$E,'DATOS PEST12'!$A:$A,INDICE!$C$13,'DATOS PEST12'!$D:$D,'6. RETA (No Seta) Prov-SECCION'!R$11,'DATOS PEST12'!$B:$B,'6. RETA (No Seta) Prov-SECCION'!$A236,'DATOS PEST12'!$F:$F,"R.E.AUTONOMOS (NO SETA)",'DATOS PEST12'!$C:$C,"&lt;&gt;"&amp;"UNION EUROPEA")</f>
        <v>0.99999999999999956</v>
      </c>
      <c r="S236" s="62">
        <f>SUMIFS('DATOS PEST12'!$E:$E,'DATOS PEST12'!$A:$A,INDICE!$C$13,'DATOS PEST12'!$D:$D,'6. RETA (No Seta) Prov-SECCION'!S$11,'DATOS PEST12'!$B:$B,'6. RETA (No Seta) Prov-SECCION'!$A236,'DATOS PEST12'!$F:$F,"R.E.AUTONOMOS (NO SETA)",'DATOS PEST12'!$C:$C,"&lt;&gt;"&amp;"UNION EUROPEA")</f>
        <v>141.89473684210526</v>
      </c>
      <c r="T236" s="62">
        <f>SUMIFS('DATOS PEST12'!$E:$E,'DATOS PEST12'!$A:$A,INDICE!$C$13,'DATOS PEST12'!$D:$D,'6. RETA (No Seta) Prov-SECCION'!T$11,'DATOS PEST12'!$B:$B,'6. RETA (No Seta) Prov-SECCION'!$A236,'DATOS PEST12'!$F:$F,"R.E.AUTONOMOS (NO SETA)",'DATOS PEST12'!$C:$C,"&lt;&gt;"&amp;"UNION EUROPEA")</f>
        <v>48.736842105263165</v>
      </c>
      <c r="U236" s="62">
        <f>SUMIFS('DATOS PEST12'!$E:$E,'DATOS PEST12'!$A:$A,INDICE!$C$13,'DATOS PEST12'!$D:$D,'6. RETA (No Seta) Prov-SECCION'!U$11,'DATOS PEST12'!$B:$B,'6. RETA (No Seta) Prov-SECCION'!$A236,'DATOS PEST12'!$F:$F,"R.E.AUTONOMOS (NO SETA)",'DATOS PEST12'!$C:$C,"&lt;&gt;"&amp;"UNION EUROPEA")</f>
        <v>29.631578947368418</v>
      </c>
      <c r="V236" s="62">
        <f>SUMIFS('DATOS PEST12'!$E:$E,'DATOS PEST12'!$A:$A,INDICE!$C$13,'DATOS PEST12'!$D:$D,'6. RETA (No Seta) Prov-SECCION'!V$11,'DATOS PEST12'!$B:$B,'6. RETA (No Seta) Prov-SECCION'!$A236,'DATOS PEST12'!$F:$F,"R.E.AUTONOMOS (NO SETA)",'DATOS PEST12'!$C:$C,"&lt;&gt;"&amp;"UNION EUROPEA")</f>
        <v>524.9473684210526</v>
      </c>
      <c r="W236" s="62">
        <f>SUMIFS('DATOS PEST12'!$E:$E,'DATOS PEST12'!$A:$A,INDICE!$C$13,'DATOS PEST12'!$D:$D,'6. RETA (No Seta) Prov-SECCION'!W$11,'DATOS PEST12'!$B:$B,'6. RETA (No Seta) Prov-SECCION'!$A236,'DATOS PEST12'!$F:$F,"R.E.AUTONOMOS (NO SETA)",'DATOS PEST12'!$C:$C,"&lt;&gt;"&amp;"UNION EUROPEA")</f>
        <v>0</v>
      </c>
      <c r="X236" s="62">
        <f>SUMIFS('DATOS PEST12'!$E:$E,'DATOS PEST12'!$A:$A,INDICE!$C$13,'DATOS PEST12'!$D:$D,'6. RETA (No Seta) Prov-SECCION'!X$11,'DATOS PEST12'!$B:$B,'6. RETA (No Seta) Prov-SECCION'!$A236,'DATOS PEST12'!$F:$F,"R.E.AUTONOMOS (NO SETA)",'DATOS PEST12'!$C:$C,"&lt;&gt;"&amp;"UNION EUROPEA")</f>
        <v>0</v>
      </c>
      <c r="Y236" s="59">
        <f>SUMIFS('DATOS PEST12'!$E:$E,'DATOS PEST12'!$A:$A,INDICE!$C$13,'DATOS PEST12'!$D:$D,'6. RETA (No Seta) Prov-SECCION'!Y$11,'DATOS PEST12'!$B:$B,'6. RETA (No Seta) Prov-SECCION'!$A236,'DATOS PEST12'!$F:$F,"R.E.AUTONOMOS (NO SETA)",'DATOS PEST12'!$C:$C,"&lt;&gt;"&amp;"UNION EUROPEA")</f>
        <v>0</v>
      </c>
    </row>
    <row r="237" spans="1:25" ht="15.6" x14ac:dyDescent="0.3">
      <c r="A237" s="238" t="s">
        <v>46</v>
      </c>
      <c r="B237" s="239"/>
      <c r="C237" s="66">
        <f t="shared" ref="C237:Y237" si="85">C238</f>
        <v>1295</v>
      </c>
      <c r="D237" s="64">
        <f t="shared" si="85"/>
        <v>15.999999999999993</v>
      </c>
      <c r="E237" s="67">
        <f t="shared" si="85"/>
        <v>0</v>
      </c>
      <c r="F237" s="67">
        <f t="shared" si="85"/>
        <v>59.105263157894754</v>
      </c>
      <c r="G237" s="67">
        <f t="shared" si="85"/>
        <v>0</v>
      </c>
      <c r="H237" s="67">
        <f t="shared" si="85"/>
        <v>0.99999999999999956</v>
      </c>
      <c r="I237" s="67">
        <f t="shared" si="85"/>
        <v>172.05263157894737</v>
      </c>
      <c r="J237" s="67">
        <f t="shared" si="85"/>
        <v>417.63157894736838</v>
      </c>
      <c r="K237" s="67">
        <f t="shared" si="85"/>
        <v>72.05263157894737</v>
      </c>
      <c r="L237" s="67">
        <f t="shared" si="85"/>
        <v>209.73684210526318</v>
      </c>
      <c r="M237" s="67">
        <f t="shared" si="85"/>
        <v>24.315789473684216</v>
      </c>
      <c r="N237" s="67">
        <f t="shared" si="85"/>
        <v>5.0000000000000009</v>
      </c>
      <c r="O237" s="67">
        <f t="shared" si="85"/>
        <v>0</v>
      </c>
      <c r="P237" s="67">
        <f t="shared" si="85"/>
        <v>22.894736842105264</v>
      </c>
      <c r="Q237" s="67">
        <f t="shared" si="85"/>
        <v>40.78947368421052</v>
      </c>
      <c r="R237" s="67">
        <f t="shared" si="85"/>
        <v>0</v>
      </c>
      <c r="S237" s="67">
        <f t="shared" si="85"/>
        <v>56.73684210526315</v>
      </c>
      <c r="T237" s="67">
        <f t="shared" si="85"/>
        <v>9</v>
      </c>
      <c r="U237" s="67">
        <f t="shared" si="85"/>
        <v>13</v>
      </c>
      <c r="V237" s="67">
        <f t="shared" si="85"/>
        <v>175.68421052631587</v>
      </c>
      <c r="W237" s="67">
        <f t="shared" si="85"/>
        <v>0</v>
      </c>
      <c r="X237" s="67">
        <f t="shared" si="85"/>
        <v>0</v>
      </c>
      <c r="Y237" s="66">
        <f t="shared" si="85"/>
        <v>0</v>
      </c>
    </row>
    <row r="238" spans="1:25" ht="15.6" x14ac:dyDescent="0.3">
      <c r="A238" s="14">
        <v>26</v>
      </c>
      <c r="B238" s="15" t="s">
        <v>71</v>
      </c>
      <c r="C238" s="59">
        <f t="shared" ref="C238:C240" si="86">SUM(D238:Y238)</f>
        <v>1295</v>
      </c>
      <c r="D238" s="60">
        <f>SUMIFS('DATOS PEST12'!$E:$E,'DATOS PEST12'!$A:$A,INDICE!$C$13,'DATOS PEST12'!$D:$D,'6. RETA (No Seta) Prov-SECCION'!D$11,'DATOS PEST12'!$B:$B,'6. RETA (No Seta) Prov-SECCION'!$A238,'DATOS PEST12'!$F:$F,"R.E.AUTONOMOS (NO SETA)",'DATOS PEST12'!$C:$C,"NO UNION")+SUMIFS('DATOS PEST12'!$E:$E,'DATOS PEST12'!$A:$A,INDICE!$C$13,'DATOS PEST12'!$D:$D,'6. RETA (No Seta) Prov-SECCION'!D$11,'DATOS PEST12'!$B:$B,'6. RETA (No Seta) Prov-SECCION'!$A238,'DATOS PEST12'!$F:$F,"R.E.AUTONOMOS (NO SETA)",'DATOS PEST12'!$C:$C,"NO CONSTA")</f>
        <v>15.999999999999993</v>
      </c>
      <c r="E238" s="62">
        <f>SUMIFS('DATOS PEST12'!$E:$E,'DATOS PEST12'!$A:$A,INDICE!$C$13,'DATOS PEST12'!$D:$D,'6. RETA (No Seta) Prov-SECCION'!E$11,'DATOS PEST12'!$B:$B,'6. RETA (No Seta) Prov-SECCION'!$A238,'DATOS PEST12'!$F:$F,"R.E.AUTONOMOS (NO SETA)",'DATOS PEST12'!$C:$C,"NO UNION")+SUMIFS('DATOS PEST12'!$E:$E,'DATOS PEST12'!$A:$A,INDICE!$C$13,'DATOS PEST12'!$D:$D,'6. RETA (No Seta) Prov-SECCION'!E$11,'DATOS PEST12'!$B:$B,'6. RETA (No Seta) Prov-SECCION'!$A238,'DATOS PEST12'!$F:$F,"R.E.AUTONOMOS (NO SETA)",'DATOS PEST12'!$C:$C,"NO CONSTA")</f>
        <v>0</v>
      </c>
      <c r="F238" s="62">
        <f>SUMIFS('DATOS PEST12'!$E:$E,'DATOS PEST12'!$A:$A,INDICE!$C$13,'DATOS PEST12'!$D:$D,'6. RETA (No Seta) Prov-SECCION'!F$11,'DATOS PEST12'!$B:$B,'6. RETA (No Seta) Prov-SECCION'!$A238,'DATOS PEST12'!$F:$F,"R.E.AUTONOMOS (NO SETA)",'DATOS PEST12'!$C:$C,"NO UNION")+SUMIFS('DATOS PEST12'!$E:$E,'DATOS PEST12'!$A:$A,INDICE!$C$13,'DATOS PEST12'!$D:$D,'6. RETA (No Seta) Prov-SECCION'!F$11,'DATOS PEST12'!$B:$B,'6. RETA (No Seta) Prov-SECCION'!$A238,'DATOS PEST12'!$F:$F,"R.E.AUTONOMOS (NO SETA)",'DATOS PEST12'!$C:$C,"NO CONSTA")</f>
        <v>59.105263157894754</v>
      </c>
      <c r="G238" s="62">
        <f>SUMIFS('DATOS PEST12'!$E:$E,'DATOS PEST12'!$A:$A,INDICE!$C$13,'DATOS PEST12'!$D:$D,'6. RETA (No Seta) Prov-SECCION'!G$11,'DATOS PEST12'!$B:$B,'6. RETA (No Seta) Prov-SECCION'!$A238,'DATOS PEST12'!$F:$F,"R.E.AUTONOMOS (NO SETA)",'DATOS PEST12'!$C:$C,"&lt;&gt;"&amp;"UNION EUROPEA")</f>
        <v>0</v>
      </c>
      <c r="H238" s="62">
        <f>SUMIFS('DATOS PEST12'!$E:$E,'DATOS PEST12'!$A:$A,INDICE!$C$13,'DATOS PEST12'!$D:$D,'6. RETA (No Seta) Prov-SECCION'!H$11,'DATOS PEST12'!$B:$B,'6. RETA (No Seta) Prov-SECCION'!$A238,'DATOS PEST12'!$F:$F,"R.E.AUTONOMOS (NO SETA)",'DATOS PEST12'!$C:$C,"&lt;&gt;"&amp;"UNION EUROPEA")</f>
        <v>0.99999999999999956</v>
      </c>
      <c r="I238" s="62">
        <f>SUMIFS('DATOS PEST12'!$E:$E,'DATOS PEST12'!$A:$A,INDICE!$C$13,'DATOS PEST12'!$D:$D,'6. RETA (No Seta) Prov-SECCION'!I$11,'DATOS PEST12'!$B:$B,'6. RETA (No Seta) Prov-SECCION'!$A238,'DATOS PEST12'!$F:$F,"R.E.AUTONOMOS (NO SETA)",'DATOS PEST12'!$C:$C,"&lt;&gt;"&amp;"UNION EUROPEA")</f>
        <v>172.05263157894737</v>
      </c>
      <c r="J238" s="62">
        <f>SUMIFS('DATOS PEST12'!$E:$E,'DATOS PEST12'!$A:$A,INDICE!$C$13,'DATOS PEST12'!$D:$D,'6. RETA (No Seta) Prov-SECCION'!J$11,'DATOS PEST12'!$B:$B,'6. RETA (No Seta) Prov-SECCION'!$A238,'DATOS PEST12'!$F:$F,"R.E.AUTONOMOS (NO SETA)",'DATOS PEST12'!$C:$C,"&lt;&gt;"&amp;"UNION EUROPEA")</f>
        <v>417.63157894736838</v>
      </c>
      <c r="K238" s="62">
        <f>SUMIFS('DATOS PEST12'!$E:$E,'DATOS PEST12'!$A:$A,INDICE!$C$13,'DATOS PEST12'!$D:$D,'6. RETA (No Seta) Prov-SECCION'!K$11,'DATOS PEST12'!$B:$B,'6. RETA (No Seta) Prov-SECCION'!$A238,'DATOS PEST12'!$F:$F,"R.E.AUTONOMOS (NO SETA)",'DATOS PEST12'!$C:$C,"&lt;&gt;"&amp;"UNION EUROPEA")</f>
        <v>72.05263157894737</v>
      </c>
      <c r="L238" s="62">
        <f>SUMIFS('DATOS PEST12'!$E:$E,'DATOS PEST12'!$A:$A,INDICE!$C$13,'DATOS PEST12'!$D:$D,'6. RETA (No Seta) Prov-SECCION'!L$11,'DATOS PEST12'!$B:$B,'6. RETA (No Seta) Prov-SECCION'!$A238,'DATOS PEST12'!$F:$F,"R.E.AUTONOMOS (NO SETA)",'DATOS PEST12'!$C:$C,"&lt;&gt;"&amp;"UNION EUROPEA")</f>
        <v>209.73684210526318</v>
      </c>
      <c r="M238" s="62">
        <f>SUMIFS('DATOS PEST12'!$E:$E,'DATOS PEST12'!$A:$A,INDICE!$C$13,'DATOS PEST12'!$D:$D,'6. RETA (No Seta) Prov-SECCION'!M$11,'DATOS PEST12'!$B:$B,'6. RETA (No Seta) Prov-SECCION'!$A238,'DATOS PEST12'!$F:$F,"R.E.AUTONOMOS (NO SETA)",'DATOS PEST12'!$C:$C,"&lt;&gt;"&amp;"UNION EUROPEA")</f>
        <v>24.315789473684216</v>
      </c>
      <c r="N238" s="62">
        <f>SUMIFS('DATOS PEST12'!$E:$E,'DATOS PEST12'!$A:$A,INDICE!$C$13,'DATOS PEST12'!$D:$D,'6. RETA (No Seta) Prov-SECCION'!N$11,'DATOS PEST12'!$B:$B,'6. RETA (No Seta) Prov-SECCION'!$A238,'DATOS PEST12'!$F:$F,"R.E.AUTONOMOS (NO SETA)",'DATOS PEST12'!$C:$C,"&lt;&gt;"&amp;"UNION EUROPEA")</f>
        <v>5.0000000000000009</v>
      </c>
      <c r="O238" s="62">
        <f>SUMIFS('DATOS PEST12'!$E:$E,'DATOS PEST12'!$A:$A,INDICE!$C$13,'DATOS PEST12'!$D:$D,'6. RETA (No Seta) Prov-SECCION'!O$11,'DATOS PEST12'!$B:$B,'6. RETA (No Seta) Prov-SECCION'!$A238,'DATOS PEST12'!$F:$F,"R.E.AUTONOMOS (NO SETA)",'DATOS PEST12'!$C:$C,"&lt;&gt;"&amp;"UNION EUROPEA")</f>
        <v>0</v>
      </c>
      <c r="P238" s="62">
        <f>SUMIFS('DATOS PEST12'!$E:$E,'DATOS PEST12'!$A:$A,INDICE!$C$13,'DATOS PEST12'!$D:$D,'6. RETA (No Seta) Prov-SECCION'!P$11,'DATOS PEST12'!$B:$B,'6. RETA (No Seta) Prov-SECCION'!$A238,'DATOS PEST12'!$F:$F,"R.E.AUTONOMOS (NO SETA)",'DATOS PEST12'!$C:$C,"&lt;&gt;"&amp;"UNION EUROPEA")</f>
        <v>22.894736842105264</v>
      </c>
      <c r="Q238" s="62">
        <f>SUMIFS('DATOS PEST12'!$E:$E,'DATOS PEST12'!$A:$A,INDICE!$C$13,'DATOS PEST12'!$D:$D,'6. RETA (No Seta) Prov-SECCION'!Q$11,'DATOS PEST12'!$B:$B,'6. RETA (No Seta) Prov-SECCION'!$A238,'DATOS PEST12'!$F:$F,"R.E.AUTONOMOS (NO SETA)",'DATOS PEST12'!$C:$C,"&lt;&gt;"&amp;"UNION EUROPEA")</f>
        <v>40.78947368421052</v>
      </c>
      <c r="R238" s="62">
        <f>SUMIFS('DATOS PEST12'!$E:$E,'DATOS PEST12'!$A:$A,INDICE!$C$13,'DATOS PEST12'!$D:$D,'6. RETA (No Seta) Prov-SECCION'!R$11,'DATOS PEST12'!$B:$B,'6. RETA (No Seta) Prov-SECCION'!$A238,'DATOS PEST12'!$F:$F,"R.E.AUTONOMOS (NO SETA)",'DATOS PEST12'!$C:$C,"&lt;&gt;"&amp;"UNION EUROPEA")</f>
        <v>0</v>
      </c>
      <c r="S238" s="62">
        <f>SUMIFS('DATOS PEST12'!$E:$E,'DATOS PEST12'!$A:$A,INDICE!$C$13,'DATOS PEST12'!$D:$D,'6. RETA (No Seta) Prov-SECCION'!S$11,'DATOS PEST12'!$B:$B,'6. RETA (No Seta) Prov-SECCION'!$A238,'DATOS PEST12'!$F:$F,"R.E.AUTONOMOS (NO SETA)",'DATOS PEST12'!$C:$C,"&lt;&gt;"&amp;"UNION EUROPEA")</f>
        <v>56.73684210526315</v>
      </c>
      <c r="T238" s="62">
        <f>SUMIFS('DATOS PEST12'!$E:$E,'DATOS PEST12'!$A:$A,INDICE!$C$13,'DATOS PEST12'!$D:$D,'6. RETA (No Seta) Prov-SECCION'!T$11,'DATOS PEST12'!$B:$B,'6. RETA (No Seta) Prov-SECCION'!$A238,'DATOS PEST12'!$F:$F,"R.E.AUTONOMOS (NO SETA)",'DATOS PEST12'!$C:$C,"&lt;&gt;"&amp;"UNION EUROPEA")</f>
        <v>9</v>
      </c>
      <c r="U238" s="62">
        <f>SUMIFS('DATOS PEST12'!$E:$E,'DATOS PEST12'!$A:$A,INDICE!$C$13,'DATOS PEST12'!$D:$D,'6. RETA (No Seta) Prov-SECCION'!U$11,'DATOS PEST12'!$B:$B,'6. RETA (No Seta) Prov-SECCION'!$A238,'DATOS PEST12'!$F:$F,"R.E.AUTONOMOS (NO SETA)",'DATOS PEST12'!$C:$C,"&lt;&gt;"&amp;"UNION EUROPEA")</f>
        <v>13</v>
      </c>
      <c r="V238" s="62">
        <f>SUMIFS('DATOS PEST12'!$E:$E,'DATOS PEST12'!$A:$A,INDICE!$C$13,'DATOS PEST12'!$D:$D,'6. RETA (No Seta) Prov-SECCION'!V$11,'DATOS PEST12'!$B:$B,'6. RETA (No Seta) Prov-SECCION'!$A238,'DATOS PEST12'!$F:$F,"R.E.AUTONOMOS (NO SETA)",'DATOS PEST12'!$C:$C,"&lt;&gt;"&amp;"UNION EUROPEA")</f>
        <v>175.68421052631587</v>
      </c>
      <c r="W238" s="62">
        <f>SUMIFS('DATOS PEST12'!$E:$E,'DATOS PEST12'!$A:$A,INDICE!$C$13,'DATOS PEST12'!$D:$D,'6. RETA (No Seta) Prov-SECCION'!W$11,'DATOS PEST12'!$B:$B,'6. RETA (No Seta) Prov-SECCION'!$A238,'DATOS PEST12'!$F:$F,"R.E.AUTONOMOS (NO SETA)",'DATOS PEST12'!$C:$C,"&lt;&gt;"&amp;"UNION EUROPEA")</f>
        <v>0</v>
      </c>
      <c r="X238" s="62">
        <f>SUMIFS('DATOS PEST12'!$E:$E,'DATOS PEST12'!$A:$A,INDICE!$C$13,'DATOS PEST12'!$D:$D,'6. RETA (No Seta) Prov-SECCION'!X$11,'DATOS PEST12'!$B:$B,'6. RETA (No Seta) Prov-SECCION'!$A238,'DATOS PEST12'!$F:$F,"R.E.AUTONOMOS (NO SETA)",'DATOS PEST12'!$C:$C,"&lt;&gt;"&amp;"UNION EUROPEA")</f>
        <v>0</v>
      </c>
      <c r="Y238" s="59">
        <f>SUMIFS('DATOS PEST12'!$E:$E,'DATOS PEST12'!$A:$A,INDICE!$C$13,'DATOS PEST12'!$D:$D,'6. RETA (No Seta) Prov-SECCION'!Y$11,'DATOS PEST12'!$B:$B,'6. RETA (No Seta) Prov-SECCION'!$A238,'DATOS PEST12'!$F:$F,"R.E.AUTONOMOS (NO SETA)",'DATOS PEST12'!$C:$C,"&lt;&gt;"&amp;"UNION EUROPEA")</f>
        <v>0</v>
      </c>
    </row>
    <row r="239" spans="1:25" ht="15.6" x14ac:dyDescent="0.3">
      <c r="A239" s="19">
        <v>51</v>
      </c>
      <c r="B239" s="20" t="s">
        <v>32</v>
      </c>
      <c r="C239" s="66">
        <f t="shared" si="86"/>
        <v>261.78947368421052</v>
      </c>
      <c r="D239" s="64">
        <f>SUMIFS('DATOS PEST12'!$E:$E,'DATOS PEST12'!$A:$A,INDICE!$C$13,'DATOS PEST12'!$D:$D,'6. RETA (No Seta) Prov-SECCION'!D$11,'DATOS PEST12'!$B:$B,'6. RETA (No Seta) Prov-SECCION'!$A239,'DATOS PEST12'!$F:$F,"R.E.AUTONOMOS (NO SETA)",'DATOS PEST12'!$C:$C,"NO UNION")+SUMIFS('DATOS PEST12'!$E:$E,'DATOS PEST12'!$A:$A,INDICE!$C$13,'DATOS PEST12'!$D:$D,'6. RETA (No Seta) Prov-SECCION'!D$11,'DATOS PEST12'!$B:$B,'6. RETA (No Seta) Prov-SECCION'!$A239,'DATOS PEST12'!$F:$F,"R.E.AUTONOMOS (NO SETA)",'DATOS PEST12'!$C:$C,"NO CONSTA")</f>
        <v>0</v>
      </c>
      <c r="E239" s="67">
        <f>SUMIFS('DATOS PEST12'!$E:$E,'DATOS PEST12'!$A:$A,INDICE!$C$13,'DATOS PEST12'!$D:$D,'6. RETA (No Seta) Prov-SECCION'!E$11,'DATOS PEST12'!$B:$B,'6. RETA (No Seta) Prov-SECCION'!$A239,'DATOS PEST12'!$F:$F,"R.E.AUTONOMOS (NO SETA)",'DATOS PEST12'!$C:$C,"NO UNION")+SUMIFS('DATOS PEST12'!$E:$E,'DATOS PEST12'!$A:$A,INDICE!$C$13,'DATOS PEST12'!$D:$D,'6. RETA (No Seta) Prov-SECCION'!E$11,'DATOS PEST12'!$B:$B,'6. RETA (No Seta) Prov-SECCION'!$A239,'DATOS PEST12'!$F:$F,"R.E.AUTONOMOS (NO SETA)",'DATOS PEST12'!$C:$C,"NO CONSTA")</f>
        <v>0</v>
      </c>
      <c r="F239" s="67">
        <f>SUMIFS('DATOS PEST12'!$E:$E,'DATOS PEST12'!$A:$A,INDICE!$C$13,'DATOS PEST12'!$D:$D,'6. RETA (No Seta) Prov-SECCION'!F$11,'DATOS PEST12'!$B:$B,'6. RETA (No Seta) Prov-SECCION'!$A239,'DATOS PEST12'!$F:$F,"R.E.AUTONOMOS (NO SETA)",'DATOS PEST12'!$C:$C,"NO UNION")+SUMIFS('DATOS PEST12'!$E:$E,'DATOS PEST12'!$A:$A,INDICE!$C$13,'DATOS PEST12'!$D:$D,'6. RETA (No Seta) Prov-SECCION'!F$11,'DATOS PEST12'!$B:$B,'6. RETA (No Seta) Prov-SECCION'!$A239,'DATOS PEST12'!$F:$F,"R.E.AUTONOMOS (NO SETA)",'DATOS PEST12'!$C:$C,"NO CONSTA")</f>
        <v>0.99999999999999956</v>
      </c>
      <c r="G239" s="67">
        <f>SUMIFS('DATOS PEST12'!$E:$E,'DATOS PEST12'!$A:$A,INDICE!$C$13,'DATOS PEST12'!$D:$D,'6. RETA (No Seta) Prov-SECCION'!G$11,'DATOS PEST12'!$B:$B,'6. RETA (No Seta) Prov-SECCION'!$A239,'DATOS PEST12'!$F:$F,"R.E.AUTONOMOS (NO SETA)",'DATOS PEST12'!$C:$C,"&lt;&gt;"&amp;"UNION EUROPEA")</f>
        <v>0</v>
      </c>
      <c r="H239" s="67">
        <f>SUMIFS('DATOS PEST12'!$E:$E,'DATOS PEST12'!$A:$A,INDICE!$C$13,'DATOS PEST12'!$D:$D,'6. RETA (No Seta) Prov-SECCION'!H$11,'DATOS PEST12'!$B:$B,'6. RETA (No Seta) Prov-SECCION'!$A239,'DATOS PEST12'!$F:$F,"R.E.AUTONOMOS (NO SETA)",'DATOS PEST12'!$C:$C,"&lt;&gt;"&amp;"UNION EUROPEA")</f>
        <v>0</v>
      </c>
      <c r="I239" s="67">
        <f>SUMIFS('DATOS PEST12'!$E:$E,'DATOS PEST12'!$A:$A,INDICE!$C$13,'DATOS PEST12'!$D:$D,'6. RETA (No Seta) Prov-SECCION'!I$11,'DATOS PEST12'!$B:$B,'6. RETA (No Seta) Prov-SECCION'!$A239,'DATOS PEST12'!$F:$F,"R.E.AUTONOMOS (NO SETA)",'DATOS PEST12'!$C:$C,"&lt;&gt;"&amp;"UNION EUROPEA")</f>
        <v>41.368421052631568</v>
      </c>
      <c r="J239" s="67">
        <f>SUMIFS('DATOS PEST12'!$E:$E,'DATOS PEST12'!$A:$A,INDICE!$C$13,'DATOS PEST12'!$D:$D,'6. RETA (No Seta) Prov-SECCION'!J$11,'DATOS PEST12'!$B:$B,'6. RETA (No Seta) Prov-SECCION'!$A239,'DATOS PEST12'!$F:$F,"R.E.AUTONOMOS (NO SETA)",'DATOS PEST12'!$C:$C,"&lt;&gt;"&amp;"UNION EUROPEA")</f>
        <v>123.31578947368422</v>
      </c>
      <c r="K239" s="67">
        <f>SUMIFS('DATOS PEST12'!$E:$E,'DATOS PEST12'!$A:$A,INDICE!$C$13,'DATOS PEST12'!$D:$D,'6. RETA (No Seta) Prov-SECCION'!K$11,'DATOS PEST12'!$B:$B,'6. RETA (No Seta) Prov-SECCION'!$A239,'DATOS PEST12'!$F:$F,"R.E.AUTONOMOS (NO SETA)",'DATOS PEST12'!$C:$C,"&lt;&gt;"&amp;"UNION EUROPEA")</f>
        <v>11.000000000000005</v>
      </c>
      <c r="L239" s="67">
        <f>SUMIFS('DATOS PEST12'!$E:$E,'DATOS PEST12'!$A:$A,INDICE!$C$13,'DATOS PEST12'!$D:$D,'6. RETA (No Seta) Prov-SECCION'!L$11,'DATOS PEST12'!$B:$B,'6. RETA (No Seta) Prov-SECCION'!$A239,'DATOS PEST12'!$F:$F,"R.E.AUTONOMOS (NO SETA)",'DATOS PEST12'!$C:$C,"&lt;&gt;"&amp;"UNION EUROPEA")</f>
        <v>31</v>
      </c>
      <c r="M239" s="67">
        <f>SUMIFS('DATOS PEST12'!$E:$E,'DATOS PEST12'!$A:$A,INDICE!$C$13,'DATOS PEST12'!$D:$D,'6. RETA (No Seta) Prov-SECCION'!M$11,'DATOS PEST12'!$B:$B,'6. RETA (No Seta) Prov-SECCION'!$A239,'DATOS PEST12'!$F:$F,"R.E.AUTONOMOS (NO SETA)",'DATOS PEST12'!$C:$C,"&lt;&gt;"&amp;"UNION EUROPEA")</f>
        <v>3.9999999999999982</v>
      </c>
      <c r="N239" s="67">
        <f>SUMIFS('DATOS PEST12'!$E:$E,'DATOS PEST12'!$A:$A,INDICE!$C$13,'DATOS PEST12'!$D:$D,'6. RETA (No Seta) Prov-SECCION'!N$11,'DATOS PEST12'!$B:$B,'6. RETA (No Seta) Prov-SECCION'!$A239,'DATOS PEST12'!$F:$F,"R.E.AUTONOMOS (NO SETA)",'DATOS PEST12'!$C:$C,"&lt;&gt;"&amp;"UNION EUROPEA")</f>
        <v>0</v>
      </c>
      <c r="O239" s="67">
        <f>SUMIFS('DATOS PEST12'!$E:$E,'DATOS PEST12'!$A:$A,INDICE!$C$13,'DATOS PEST12'!$D:$D,'6. RETA (No Seta) Prov-SECCION'!O$11,'DATOS PEST12'!$B:$B,'6. RETA (No Seta) Prov-SECCION'!$A239,'DATOS PEST12'!$F:$F,"R.E.AUTONOMOS (NO SETA)",'DATOS PEST12'!$C:$C,"&lt;&gt;"&amp;"UNION EUROPEA")</f>
        <v>0</v>
      </c>
      <c r="P239" s="67">
        <f>SUMIFS('DATOS PEST12'!$E:$E,'DATOS PEST12'!$A:$A,INDICE!$C$13,'DATOS PEST12'!$D:$D,'6. RETA (No Seta) Prov-SECCION'!P$11,'DATOS PEST12'!$B:$B,'6. RETA (No Seta) Prov-SECCION'!$A239,'DATOS PEST12'!$F:$F,"R.E.AUTONOMOS (NO SETA)",'DATOS PEST12'!$C:$C,"&lt;&gt;"&amp;"UNION EUROPEA")</f>
        <v>3.9999999999999982</v>
      </c>
      <c r="Q239" s="67">
        <f>SUMIFS('DATOS PEST12'!$E:$E,'DATOS PEST12'!$A:$A,INDICE!$C$13,'DATOS PEST12'!$D:$D,'6. RETA (No Seta) Prov-SECCION'!Q$11,'DATOS PEST12'!$B:$B,'6. RETA (No Seta) Prov-SECCION'!$A239,'DATOS PEST12'!$F:$F,"R.E.AUTONOMOS (NO SETA)",'DATOS PEST12'!$C:$C,"&lt;&gt;"&amp;"UNION EUROPEA")</f>
        <v>12.000000000000002</v>
      </c>
      <c r="R239" s="67">
        <f>SUMIFS('DATOS PEST12'!$E:$E,'DATOS PEST12'!$A:$A,INDICE!$C$13,'DATOS PEST12'!$D:$D,'6. RETA (No Seta) Prov-SECCION'!R$11,'DATOS PEST12'!$B:$B,'6. RETA (No Seta) Prov-SECCION'!$A239,'DATOS PEST12'!$F:$F,"R.E.AUTONOMOS (NO SETA)",'DATOS PEST12'!$C:$C,"&lt;&gt;"&amp;"UNION EUROPEA")</f>
        <v>0</v>
      </c>
      <c r="S239" s="67">
        <f>SUMIFS('DATOS PEST12'!$E:$E,'DATOS PEST12'!$A:$A,INDICE!$C$13,'DATOS PEST12'!$D:$D,'6. RETA (No Seta) Prov-SECCION'!S$11,'DATOS PEST12'!$B:$B,'6. RETA (No Seta) Prov-SECCION'!$A239,'DATOS PEST12'!$F:$F,"R.E.AUTONOMOS (NO SETA)",'DATOS PEST12'!$C:$C,"&lt;&gt;"&amp;"UNION EUROPEA")</f>
        <v>5.0000000000000009</v>
      </c>
      <c r="T239" s="67">
        <f>SUMIFS('DATOS PEST12'!$E:$E,'DATOS PEST12'!$A:$A,INDICE!$C$13,'DATOS PEST12'!$D:$D,'6. RETA (No Seta) Prov-SECCION'!T$11,'DATOS PEST12'!$B:$B,'6. RETA (No Seta) Prov-SECCION'!$A239,'DATOS PEST12'!$F:$F,"R.E.AUTONOMOS (NO SETA)",'DATOS PEST12'!$C:$C,"&lt;&gt;"&amp;"UNION EUROPEA")</f>
        <v>1.9999999999999991</v>
      </c>
      <c r="U239" s="67">
        <f>SUMIFS('DATOS PEST12'!$E:$E,'DATOS PEST12'!$A:$A,INDICE!$C$13,'DATOS PEST12'!$D:$D,'6. RETA (No Seta) Prov-SECCION'!U$11,'DATOS PEST12'!$B:$B,'6. RETA (No Seta) Prov-SECCION'!$A239,'DATOS PEST12'!$F:$F,"R.E.AUTONOMOS (NO SETA)",'DATOS PEST12'!$C:$C,"&lt;&gt;"&amp;"UNION EUROPEA")</f>
        <v>0.99999999999999956</v>
      </c>
      <c r="V239" s="67">
        <f>SUMIFS('DATOS PEST12'!$E:$E,'DATOS PEST12'!$A:$A,INDICE!$C$13,'DATOS PEST12'!$D:$D,'6. RETA (No Seta) Prov-SECCION'!V$11,'DATOS PEST12'!$B:$B,'6. RETA (No Seta) Prov-SECCION'!$A239,'DATOS PEST12'!$F:$F,"R.E.AUTONOMOS (NO SETA)",'DATOS PEST12'!$C:$C,"&lt;&gt;"&amp;"UNION EUROPEA")</f>
        <v>26.10526315789474</v>
      </c>
      <c r="W239" s="67">
        <f>SUMIFS('DATOS PEST12'!$E:$E,'DATOS PEST12'!$A:$A,INDICE!$C$13,'DATOS PEST12'!$D:$D,'6. RETA (No Seta) Prov-SECCION'!W$11,'DATOS PEST12'!$B:$B,'6. RETA (No Seta) Prov-SECCION'!$A239,'DATOS PEST12'!$F:$F,"R.E.AUTONOMOS (NO SETA)",'DATOS PEST12'!$C:$C,"&lt;&gt;"&amp;"UNION EUROPEA")</f>
        <v>0</v>
      </c>
      <c r="X239" s="67">
        <f>SUMIFS('DATOS PEST12'!$E:$E,'DATOS PEST12'!$A:$A,INDICE!$C$13,'DATOS PEST12'!$D:$D,'6. RETA (No Seta) Prov-SECCION'!X$11,'DATOS PEST12'!$B:$B,'6. RETA (No Seta) Prov-SECCION'!$A239,'DATOS PEST12'!$F:$F,"R.E.AUTONOMOS (NO SETA)",'DATOS PEST12'!$C:$C,"&lt;&gt;"&amp;"UNION EUROPEA")</f>
        <v>0</v>
      </c>
      <c r="Y239" s="66">
        <f>SUMIFS('DATOS PEST12'!$E:$E,'DATOS PEST12'!$A:$A,INDICE!$C$13,'DATOS PEST12'!$D:$D,'6. RETA (No Seta) Prov-SECCION'!Y$11,'DATOS PEST12'!$B:$B,'6. RETA (No Seta) Prov-SECCION'!$A239,'DATOS PEST12'!$F:$F,"R.E.AUTONOMOS (NO SETA)",'DATOS PEST12'!$C:$C,"&lt;&gt;"&amp;"UNION EUROPEA")</f>
        <v>0</v>
      </c>
    </row>
    <row r="240" spans="1:25" ht="16.2" thickBot="1" x14ac:dyDescent="0.35">
      <c r="A240" s="21">
        <v>52</v>
      </c>
      <c r="B240" s="22" t="s">
        <v>33</v>
      </c>
      <c r="C240" s="76">
        <f t="shared" si="86"/>
        <v>719</v>
      </c>
      <c r="D240" s="74">
        <f>SUMIFS('DATOS PEST12'!$E:$E,'DATOS PEST12'!$A:$A,INDICE!$C$13,'DATOS PEST12'!$D:$D,'6. RETA (No Seta) Prov-SECCION'!D$11,'DATOS PEST12'!$B:$B,'6. RETA (No Seta) Prov-SECCION'!$A240,'DATOS PEST12'!$F:$F,"R.E.AUTONOMOS (NO SETA)",'DATOS PEST12'!$C:$C,"NO UNION")+SUMIFS('DATOS PEST12'!$E:$E,'DATOS PEST12'!$A:$A,INDICE!$C$13,'DATOS PEST12'!$D:$D,'6. RETA (No Seta) Prov-SECCION'!D$11,'DATOS PEST12'!$B:$B,'6. RETA (No Seta) Prov-SECCION'!$A240,'DATOS PEST12'!$F:$F,"R.E.AUTONOMOS (NO SETA)",'DATOS PEST12'!$C:$C,"NO CONSTA")</f>
        <v>0</v>
      </c>
      <c r="E240" s="77">
        <f>SUMIFS('DATOS PEST12'!$E:$E,'DATOS PEST12'!$A:$A,INDICE!$C$13,'DATOS PEST12'!$D:$D,'6. RETA (No Seta) Prov-SECCION'!E$11,'DATOS PEST12'!$B:$B,'6. RETA (No Seta) Prov-SECCION'!$A240,'DATOS PEST12'!$F:$F,"R.E.AUTONOMOS (NO SETA)",'DATOS PEST12'!$C:$C,"NO UNION")+SUMIFS('DATOS PEST12'!$E:$E,'DATOS PEST12'!$A:$A,INDICE!$C$13,'DATOS PEST12'!$D:$D,'6. RETA (No Seta) Prov-SECCION'!E$11,'DATOS PEST12'!$B:$B,'6. RETA (No Seta) Prov-SECCION'!$A240,'DATOS PEST12'!$F:$F,"R.E.AUTONOMOS (NO SETA)",'DATOS PEST12'!$C:$C,"NO CONSTA")</f>
        <v>0</v>
      </c>
      <c r="F240" s="77">
        <f>SUMIFS('DATOS PEST12'!$E:$E,'DATOS PEST12'!$A:$A,INDICE!$C$13,'DATOS PEST12'!$D:$D,'6. RETA (No Seta) Prov-SECCION'!F$11,'DATOS PEST12'!$B:$B,'6. RETA (No Seta) Prov-SECCION'!$A240,'DATOS PEST12'!$F:$F,"R.E.AUTONOMOS (NO SETA)",'DATOS PEST12'!$C:$C,"NO UNION")+SUMIFS('DATOS PEST12'!$E:$E,'DATOS PEST12'!$A:$A,INDICE!$C$13,'DATOS PEST12'!$D:$D,'6. RETA (No Seta) Prov-SECCION'!F$11,'DATOS PEST12'!$B:$B,'6. RETA (No Seta) Prov-SECCION'!$A240,'DATOS PEST12'!$F:$F,"R.E.AUTONOMOS (NO SETA)",'DATOS PEST12'!$C:$C,"NO CONSTA")</f>
        <v>49.736842105263179</v>
      </c>
      <c r="G240" s="77">
        <f>SUMIFS('DATOS PEST12'!$E:$E,'DATOS PEST12'!$A:$A,INDICE!$C$13,'DATOS PEST12'!$D:$D,'6. RETA (No Seta) Prov-SECCION'!G$11,'DATOS PEST12'!$B:$B,'6. RETA (No Seta) Prov-SECCION'!$A240,'DATOS PEST12'!$F:$F,"R.E.AUTONOMOS (NO SETA)",'DATOS PEST12'!$C:$C,"&lt;&gt;"&amp;"UNION EUROPEA")</f>
        <v>0</v>
      </c>
      <c r="H240" s="77">
        <f>SUMIFS('DATOS PEST12'!$E:$E,'DATOS PEST12'!$A:$A,INDICE!$C$13,'DATOS PEST12'!$D:$D,'6. RETA (No Seta) Prov-SECCION'!H$11,'DATOS PEST12'!$B:$B,'6. RETA (No Seta) Prov-SECCION'!$A240,'DATOS PEST12'!$F:$F,"R.E.AUTONOMOS (NO SETA)",'DATOS PEST12'!$C:$C,"&lt;&gt;"&amp;"UNION EUROPEA")</f>
        <v>0</v>
      </c>
      <c r="I240" s="77">
        <f>SUMIFS('DATOS PEST12'!$E:$E,'DATOS PEST12'!$A:$A,INDICE!$C$13,'DATOS PEST12'!$D:$D,'6. RETA (No Seta) Prov-SECCION'!I$11,'DATOS PEST12'!$B:$B,'6. RETA (No Seta) Prov-SECCION'!$A240,'DATOS PEST12'!$F:$F,"R.E.AUTONOMOS (NO SETA)",'DATOS PEST12'!$C:$C,"&lt;&gt;"&amp;"UNION EUROPEA")</f>
        <v>112.73684210526314</v>
      </c>
      <c r="J240" s="77">
        <f>SUMIFS('DATOS PEST12'!$E:$E,'DATOS PEST12'!$A:$A,INDICE!$C$13,'DATOS PEST12'!$D:$D,'6. RETA (No Seta) Prov-SECCION'!J$11,'DATOS PEST12'!$B:$B,'6. RETA (No Seta) Prov-SECCION'!$A240,'DATOS PEST12'!$F:$F,"R.E.AUTONOMOS (NO SETA)",'DATOS PEST12'!$C:$C,"&lt;&gt;"&amp;"UNION EUROPEA")</f>
        <v>400.73684210526312</v>
      </c>
      <c r="K240" s="77">
        <f>SUMIFS('DATOS PEST12'!$E:$E,'DATOS PEST12'!$A:$A,INDICE!$C$13,'DATOS PEST12'!$D:$D,'6. RETA (No Seta) Prov-SECCION'!K$11,'DATOS PEST12'!$B:$B,'6. RETA (No Seta) Prov-SECCION'!$A240,'DATOS PEST12'!$F:$F,"R.E.AUTONOMOS (NO SETA)",'DATOS PEST12'!$C:$C,"&lt;&gt;"&amp;"UNION EUROPEA")</f>
        <v>19.05263157894737</v>
      </c>
      <c r="L240" s="77">
        <f>SUMIFS('DATOS PEST12'!$E:$E,'DATOS PEST12'!$A:$A,INDICE!$C$13,'DATOS PEST12'!$D:$D,'6. RETA (No Seta) Prov-SECCION'!L$11,'DATOS PEST12'!$B:$B,'6. RETA (No Seta) Prov-SECCION'!$A240,'DATOS PEST12'!$F:$F,"R.E.AUTONOMOS (NO SETA)",'DATOS PEST12'!$C:$C,"&lt;&gt;"&amp;"UNION EUROPEA")</f>
        <v>48.526315789473699</v>
      </c>
      <c r="M240" s="77">
        <f>SUMIFS('DATOS PEST12'!$E:$E,'DATOS PEST12'!$A:$A,INDICE!$C$13,'DATOS PEST12'!$D:$D,'6. RETA (No Seta) Prov-SECCION'!M$11,'DATOS PEST12'!$B:$B,'6. RETA (No Seta) Prov-SECCION'!$A240,'DATOS PEST12'!$F:$F,"R.E.AUTONOMOS (NO SETA)",'DATOS PEST12'!$C:$C,"&lt;&gt;"&amp;"UNION EUROPEA")</f>
        <v>5.2105263157894735</v>
      </c>
      <c r="N240" s="77">
        <f>SUMIFS('DATOS PEST12'!$E:$E,'DATOS PEST12'!$A:$A,INDICE!$C$13,'DATOS PEST12'!$D:$D,'6. RETA (No Seta) Prov-SECCION'!N$11,'DATOS PEST12'!$B:$B,'6. RETA (No Seta) Prov-SECCION'!$A240,'DATOS PEST12'!$F:$F,"R.E.AUTONOMOS (NO SETA)",'DATOS PEST12'!$C:$C,"&lt;&gt;"&amp;"UNION EUROPEA")</f>
        <v>0</v>
      </c>
      <c r="O240" s="77">
        <f>SUMIFS('DATOS PEST12'!$E:$E,'DATOS PEST12'!$A:$A,INDICE!$C$13,'DATOS PEST12'!$D:$D,'6. RETA (No Seta) Prov-SECCION'!O$11,'DATOS PEST12'!$B:$B,'6. RETA (No Seta) Prov-SECCION'!$A240,'DATOS PEST12'!$F:$F,"R.E.AUTONOMOS (NO SETA)",'DATOS PEST12'!$C:$C,"&lt;&gt;"&amp;"UNION EUROPEA")</f>
        <v>0.99999999999999956</v>
      </c>
      <c r="P240" s="77">
        <f>SUMIFS('DATOS PEST12'!$E:$E,'DATOS PEST12'!$A:$A,INDICE!$C$13,'DATOS PEST12'!$D:$D,'6. RETA (No Seta) Prov-SECCION'!P$11,'DATOS PEST12'!$B:$B,'6. RETA (No Seta) Prov-SECCION'!$A240,'DATOS PEST12'!$F:$F,"R.E.AUTONOMOS (NO SETA)",'DATOS PEST12'!$C:$C,"&lt;&gt;"&amp;"UNION EUROPEA")</f>
        <v>10.000000000000002</v>
      </c>
      <c r="Q240" s="77">
        <f>SUMIFS('DATOS PEST12'!$E:$E,'DATOS PEST12'!$A:$A,INDICE!$C$13,'DATOS PEST12'!$D:$D,'6. RETA (No Seta) Prov-SECCION'!Q$11,'DATOS PEST12'!$B:$B,'6. RETA (No Seta) Prov-SECCION'!$A240,'DATOS PEST12'!$F:$F,"R.E.AUTONOMOS (NO SETA)",'DATOS PEST12'!$C:$C,"&lt;&gt;"&amp;"UNION EUROPEA")</f>
        <v>17.000000000000004</v>
      </c>
      <c r="R240" s="77">
        <f>SUMIFS('DATOS PEST12'!$E:$E,'DATOS PEST12'!$A:$A,INDICE!$C$13,'DATOS PEST12'!$D:$D,'6. RETA (No Seta) Prov-SECCION'!R$11,'DATOS PEST12'!$B:$B,'6. RETA (No Seta) Prov-SECCION'!$A240,'DATOS PEST12'!$F:$F,"R.E.AUTONOMOS (NO SETA)",'DATOS PEST12'!$C:$C,"&lt;&gt;"&amp;"UNION EUROPEA")</f>
        <v>0</v>
      </c>
      <c r="S240" s="77">
        <f>SUMIFS('DATOS PEST12'!$E:$E,'DATOS PEST12'!$A:$A,INDICE!$C$13,'DATOS PEST12'!$D:$D,'6. RETA (No Seta) Prov-SECCION'!S$11,'DATOS PEST12'!$B:$B,'6. RETA (No Seta) Prov-SECCION'!$A240,'DATOS PEST12'!$F:$F,"R.E.AUTONOMOS (NO SETA)",'DATOS PEST12'!$C:$C,"&lt;&gt;"&amp;"UNION EUROPEA")</f>
        <v>13</v>
      </c>
      <c r="T240" s="77">
        <f>SUMIFS('DATOS PEST12'!$E:$E,'DATOS PEST12'!$A:$A,INDICE!$C$13,'DATOS PEST12'!$D:$D,'6. RETA (No Seta) Prov-SECCION'!T$11,'DATOS PEST12'!$B:$B,'6. RETA (No Seta) Prov-SECCION'!$A240,'DATOS PEST12'!$F:$F,"R.E.AUTONOMOS (NO SETA)",'DATOS PEST12'!$C:$C,"&lt;&gt;"&amp;"UNION EUROPEA")</f>
        <v>5.8947368421052646</v>
      </c>
      <c r="U240" s="77">
        <f>SUMIFS('DATOS PEST12'!$E:$E,'DATOS PEST12'!$A:$A,INDICE!$C$13,'DATOS PEST12'!$D:$D,'6. RETA (No Seta) Prov-SECCION'!U$11,'DATOS PEST12'!$B:$B,'6. RETA (No Seta) Prov-SECCION'!$A240,'DATOS PEST12'!$F:$F,"R.E.AUTONOMOS (NO SETA)",'DATOS PEST12'!$C:$C,"&lt;&gt;"&amp;"UNION EUROPEA")</f>
        <v>0.99999999999999956</v>
      </c>
      <c r="V240" s="77">
        <f>SUMIFS('DATOS PEST12'!$E:$E,'DATOS PEST12'!$A:$A,INDICE!$C$13,'DATOS PEST12'!$D:$D,'6. RETA (No Seta) Prov-SECCION'!V$11,'DATOS PEST12'!$B:$B,'6. RETA (No Seta) Prov-SECCION'!$A240,'DATOS PEST12'!$F:$F,"R.E.AUTONOMOS (NO SETA)",'DATOS PEST12'!$C:$C,"&lt;&gt;"&amp;"UNION EUROPEA")</f>
        <v>34.105263157894747</v>
      </c>
      <c r="W240" s="77">
        <f>SUMIFS('DATOS PEST12'!$E:$E,'DATOS PEST12'!$A:$A,INDICE!$C$13,'DATOS PEST12'!$D:$D,'6. RETA (No Seta) Prov-SECCION'!W$11,'DATOS PEST12'!$B:$B,'6. RETA (No Seta) Prov-SECCION'!$A240,'DATOS PEST12'!$F:$F,"R.E.AUTONOMOS (NO SETA)",'DATOS PEST12'!$C:$C,"&lt;&gt;"&amp;"UNION EUROPEA")</f>
        <v>0.99999999999999956</v>
      </c>
      <c r="X240" s="77">
        <f>SUMIFS('DATOS PEST12'!$E:$E,'DATOS PEST12'!$A:$A,INDICE!$C$13,'DATOS PEST12'!$D:$D,'6. RETA (No Seta) Prov-SECCION'!X$11,'DATOS PEST12'!$B:$B,'6. RETA (No Seta) Prov-SECCION'!$A240,'DATOS PEST12'!$F:$F,"R.E.AUTONOMOS (NO SETA)",'DATOS PEST12'!$C:$C,"&lt;&gt;"&amp;"UNION EUROPEA")</f>
        <v>0</v>
      </c>
      <c r="Y240" s="76">
        <f>SUMIFS('DATOS PEST12'!$E:$E,'DATOS PEST12'!$A:$A,INDICE!$C$13,'DATOS PEST12'!$D:$D,'6. RETA (No Seta) Prov-SECCION'!Y$11,'DATOS PEST12'!$B:$B,'6. RETA (No Seta) Prov-SECCION'!$A240,'DATOS PEST12'!$F:$F,"R.E.AUTONOMOS (NO SETA)",'DATOS PEST12'!$C:$C,"&lt;&gt;"&amp;"UNION EUROPEA")</f>
        <v>0</v>
      </c>
    </row>
  </sheetData>
  <mergeCells count="134">
    <mergeCell ref="A135:B135"/>
    <mergeCell ref="A153:B153"/>
    <mergeCell ref="A157:B157"/>
    <mergeCell ref="A139:B139"/>
    <mergeCell ref="A142:B142"/>
    <mergeCell ref="A147:B147"/>
    <mergeCell ref="A149:B149"/>
    <mergeCell ref="A151:B151"/>
    <mergeCell ref="A130:B130"/>
    <mergeCell ref="A92:B92"/>
    <mergeCell ref="A101:B101"/>
    <mergeCell ref="A105:B105"/>
    <mergeCell ref="A107:B107"/>
    <mergeCell ref="A109:B109"/>
    <mergeCell ref="A112:B112"/>
    <mergeCell ref="A114:B114"/>
    <mergeCell ref="A124:B124"/>
    <mergeCell ref="A33:B33"/>
    <mergeCell ref="A45:B45"/>
    <mergeCell ref="A35:B35"/>
    <mergeCell ref="A51:B51"/>
    <mergeCell ref="A56:B56"/>
    <mergeCell ref="A60:B60"/>
    <mergeCell ref="A91:B91"/>
    <mergeCell ref="A63:B63"/>
    <mergeCell ref="A78:B78"/>
    <mergeCell ref="A3:F3"/>
    <mergeCell ref="V88:V89"/>
    <mergeCell ref="W88:W89"/>
    <mergeCell ref="X88:X89"/>
    <mergeCell ref="Y88:Y89"/>
    <mergeCell ref="Q88:Q89"/>
    <mergeCell ref="R88:R89"/>
    <mergeCell ref="S88:S89"/>
    <mergeCell ref="T88:T89"/>
    <mergeCell ref="U88:U89"/>
    <mergeCell ref="A87:B90"/>
    <mergeCell ref="C87:Y87"/>
    <mergeCell ref="C88:C90"/>
    <mergeCell ref="D88:D89"/>
    <mergeCell ref="E88:E89"/>
    <mergeCell ref="F88:F89"/>
    <mergeCell ref="L88:L89"/>
    <mergeCell ref="M88:M89"/>
    <mergeCell ref="N88:N89"/>
    <mergeCell ref="O88:O89"/>
    <mergeCell ref="A68:B68"/>
    <mergeCell ref="A70:B70"/>
    <mergeCell ref="A72:B72"/>
    <mergeCell ref="A74:B74"/>
    <mergeCell ref="A12:B12"/>
    <mergeCell ref="C9:C11"/>
    <mergeCell ref="A4:H4"/>
    <mergeCell ref="A5:H5"/>
    <mergeCell ref="W9:W10"/>
    <mergeCell ref="N9:N10"/>
    <mergeCell ref="O9:O10"/>
    <mergeCell ref="P9:P10"/>
    <mergeCell ref="Q9:Q10"/>
    <mergeCell ref="R9:R10"/>
    <mergeCell ref="P88:P89"/>
    <mergeCell ref="G88:G89"/>
    <mergeCell ref="H88:H89"/>
    <mergeCell ref="I88:I89"/>
    <mergeCell ref="J88:J89"/>
    <mergeCell ref="K88:K89"/>
    <mergeCell ref="A13:B13"/>
    <mergeCell ref="A22:B22"/>
    <mergeCell ref="A26:B26"/>
    <mergeCell ref="A28:B28"/>
    <mergeCell ref="A30:B30"/>
    <mergeCell ref="Y9:Y10"/>
    <mergeCell ref="A7:Y7"/>
    <mergeCell ref="D9:D10"/>
    <mergeCell ref="E9:E10"/>
    <mergeCell ref="F9:F10"/>
    <mergeCell ref="G9:G10"/>
    <mergeCell ref="H9:H10"/>
    <mergeCell ref="I9:I10"/>
    <mergeCell ref="J9:J10"/>
    <mergeCell ref="K9:K10"/>
    <mergeCell ref="L9:L10"/>
    <mergeCell ref="M9:M10"/>
    <mergeCell ref="C8:Y8"/>
    <mergeCell ref="A8:B11"/>
    <mergeCell ref="X9:X10"/>
    <mergeCell ref="S9:S10"/>
    <mergeCell ref="T9:T10"/>
    <mergeCell ref="U9:U10"/>
    <mergeCell ref="V9:V10"/>
    <mergeCell ref="Y168:Y169"/>
    <mergeCell ref="P168:P169"/>
    <mergeCell ref="Q168:Q169"/>
    <mergeCell ref="R168:R169"/>
    <mergeCell ref="S168:S169"/>
    <mergeCell ref="T168:T169"/>
    <mergeCell ref="A166:Y166"/>
    <mergeCell ref="A167:B170"/>
    <mergeCell ref="C167:Y167"/>
    <mergeCell ref="C168:C170"/>
    <mergeCell ref="D168:D169"/>
    <mergeCell ref="E168:E169"/>
    <mergeCell ref="F168:F169"/>
    <mergeCell ref="G168:G169"/>
    <mergeCell ref="H168:H169"/>
    <mergeCell ref="I168:I169"/>
    <mergeCell ref="J168:J169"/>
    <mergeCell ref="K168:K169"/>
    <mergeCell ref="L168:L169"/>
    <mergeCell ref="M168:M169"/>
    <mergeCell ref="N168:N169"/>
    <mergeCell ref="O168:O169"/>
    <mergeCell ref="A171:B171"/>
    <mergeCell ref="A172:B172"/>
    <mergeCell ref="A181:B181"/>
    <mergeCell ref="A185:B185"/>
    <mergeCell ref="A187:B187"/>
    <mergeCell ref="U168:U169"/>
    <mergeCell ref="V168:V169"/>
    <mergeCell ref="W168:W169"/>
    <mergeCell ref="X168:X169"/>
    <mergeCell ref="A231:B231"/>
    <mergeCell ref="A233:B233"/>
    <mergeCell ref="A237:B237"/>
    <mergeCell ref="A215:B215"/>
    <mergeCell ref="A219:B219"/>
    <mergeCell ref="A222:B222"/>
    <mergeCell ref="A227:B227"/>
    <mergeCell ref="A229:B229"/>
    <mergeCell ref="A189:B189"/>
    <mergeCell ref="A192:B192"/>
    <mergeCell ref="A194:B194"/>
    <mergeCell ref="A204:B204"/>
    <mergeCell ref="A210:B210"/>
  </mergeCells>
  <hyperlinks>
    <hyperlink ref="A4:H4" location="TABLA6_UE" display="Afiliados medios extranjeros por provincia, CC.AA y sección de actividad. RETA (NO SETA). Unión Europea" xr:uid="{0BBCE485-0C33-4727-8ACD-EAD79734BF1A}"/>
    <hyperlink ref="A5:H5" location="TABLA6_NOUE" display="Afiliados medios extranjeros por provincia, CC.AA y sección de actividad. RETA (NO SETA). No Unión Europea" xr:uid="{C02AA14E-70CE-4D76-8021-D60E67C13FE1}"/>
  </hyperlinks>
  <pageMargins left="0" right="0" top="0" bottom="0" header="0" footer="0"/>
  <pageSetup paperSize="9" scale="38" orientation="landscape" r:id="rId1"/>
  <ignoredErrors>
    <ignoredError sqref="C26:Y81 C105:Y160 C185:Y240" formula="1"/>
  </ignoredError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12">
    <pageSetUpPr fitToPage="1"/>
  </sheetPr>
  <dimension ref="A1:Y240"/>
  <sheetViews>
    <sheetView showGridLines="0" topLeftCell="A9" zoomScale="80" zoomScaleNormal="80" workbookViewId="0"/>
  </sheetViews>
  <sheetFormatPr baseColWidth="10" defaultColWidth="11.5546875" defaultRowHeight="14.4" x14ac:dyDescent="0.3"/>
  <cols>
    <col min="1" max="1" width="3.88671875" style="4" bestFit="1" customWidth="1"/>
    <col min="2" max="2" width="17.88671875" style="4" customWidth="1"/>
    <col min="3" max="3" width="13.5546875" style="4" customWidth="1"/>
    <col min="4" max="4" width="13.33203125" style="4" bestFit="1" customWidth="1"/>
    <col min="5" max="5" width="11.5546875" style="4"/>
    <col min="6" max="6" width="17.44140625" style="4" customWidth="1"/>
    <col min="7" max="7" width="16.109375" style="4" customWidth="1"/>
    <col min="8" max="8" width="20" style="4" customWidth="1"/>
    <col min="9" max="9" width="15.109375" style="4" customWidth="1"/>
    <col min="10" max="10" width="14.44140625" style="4" customWidth="1"/>
    <col min="11" max="11" width="17.109375" style="4" customWidth="1"/>
    <col min="12" max="12" width="13.33203125" style="4" bestFit="1" customWidth="1"/>
    <col min="13" max="13" width="16.5546875" style="4" customWidth="1"/>
    <col min="14" max="14" width="12.33203125" style="4" bestFit="1" customWidth="1"/>
    <col min="15" max="15" width="13.44140625" style="4" customWidth="1"/>
    <col min="16" max="16" width="15.44140625" style="4" customWidth="1"/>
    <col min="17" max="17" width="16.6640625" style="4" customWidth="1"/>
    <col min="18" max="18" width="16.5546875" style="4" customWidth="1"/>
    <col min="19" max="19" width="13.33203125" style="4" bestFit="1" customWidth="1"/>
    <col min="20" max="20" width="13.5546875" style="4" bestFit="1" customWidth="1"/>
    <col min="21" max="21" width="15.6640625" style="4" customWidth="1"/>
    <col min="22" max="22" width="11.5546875" style="4"/>
    <col min="23" max="23" width="25.5546875" style="4" customWidth="1"/>
    <col min="24" max="24" width="18.109375" style="4" customWidth="1"/>
    <col min="25" max="25" width="8.109375" style="4" customWidth="1"/>
    <col min="26" max="16384" width="11.5546875" style="29"/>
  </cols>
  <sheetData>
    <row r="1" spans="1:25" customFormat="1" x14ac:dyDescent="0.3">
      <c r="A1" s="142"/>
    </row>
    <row r="2" spans="1:25" ht="15.6" x14ac:dyDescent="0.3">
      <c r="A2" s="288" t="str">
        <f>MesAnnoSeleccionado</f>
        <v>Marzo 2024</v>
      </c>
      <c r="B2" s="288"/>
      <c r="C2" s="288"/>
      <c r="D2" s="288"/>
      <c r="E2" s="288"/>
      <c r="F2" s="288"/>
      <c r="G2" s="288"/>
      <c r="H2" s="288"/>
      <c r="I2" s="288"/>
      <c r="J2" s="288"/>
      <c r="K2" s="288"/>
      <c r="L2" s="288"/>
      <c r="M2" s="288"/>
      <c r="N2" s="288"/>
      <c r="O2" s="288"/>
      <c r="P2" s="288"/>
      <c r="Q2" s="288"/>
      <c r="R2" s="288"/>
      <c r="S2" s="288"/>
      <c r="T2" s="288"/>
      <c r="U2" s="288"/>
      <c r="V2" s="288"/>
      <c r="W2" s="288"/>
      <c r="X2" s="288"/>
      <c r="Y2" s="288"/>
    </row>
    <row r="3" spans="1:25" customFormat="1" ht="15.75" customHeight="1" x14ac:dyDescent="0.3">
      <c r="A3" s="266" t="s">
        <v>467</v>
      </c>
      <c r="B3" s="266"/>
      <c r="C3" s="266"/>
      <c r="D3" s="266"/>
      <c r="E3" s="266"/>
      <c r="F3" s="266"/>
      <c r="G3" s="197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  <c r="Y3" s="109"/>
    </row>
    <row r="4" spans="1:25" s="151" customFormat="1" ht="15" customHeight="1" x14ac:dyDescent="0.3">
      <c r="A4" s="273" t="s">
        <v>443</v>
      </c>
      <c r="B4" s="273"/>
      <c r="C4" s="273"/>
      <c r="D4" s="273"/>
      <c r="E4" s="273"/>
      <c r="F4" s="273"/>
      <c r="G4" s="273"/>
      <c r="H4" s="297"/>
      <c r="I4" s="149"/>
      <c r="J4" s="149"/>
      <c r="K4" s="149"/>
      <c r="L4" s="149"/>
      <c r="M4" s="149"/>
      <c r="N4" s="149"/>
      <c r="O4" s="149"/>
      <c r="P4" s="149"/>
      <c r="Q4" s="149"/>
      <c r="R4" s="149"/>
      <c r="S4" s="149"/>
      <c r="T4" s="149"/>
      <c r="U4" s="149"/>
      <c r="V4" s="149"/>
      <c r="W4" s="149"/>
      <c r="X4" s="149"/>
      <c r="Y4" s="149"/>
    </row>
    <row r="5" spans="1:25" s="151" customFormat="1" ht="15" customHeight="1" x14ac:dyDescent="0.3">
      <c r="A5" s="273" t="s">
        <v>446</v>
      </c>
      <c r="B5" s="273"/>
      <c r="C5" s="273"/>
      <c r="D5" s="273"/>
      <c r="E5" s="273"/>
      <c r="F5" s="273"/>
      <c r="G5" s="273"/>
      <c r="H5" s="297"/>
      <c r="I5" s="149"/>
      <c r="J5" s="149"/>
      <c r="K5" s="149"/>
      <c r="L5" s="149"/>
      <c r="M5" s="149"/>
      <c r="N5" s="149"/>
      <c r="O5" s="149"/>
      <c r="P5" s="149"/>
      <c r="Q5" s="149"/>
      <c r="R5" s="149"/>
      <c r="S5" s="149"/>
      <c r="T5" s="149"/>
      <c r="U5" s="149"/>
      <c r="V5" s="149"/>
      <c r="W5" s="149"/>
      <c r="X5" s="149"/>
      <c r="Y5" s="149"/>
    </row>
    <row r="6" spans="1:25" customFormat="1" ht="15" customHeight="1" x14ac:dyDescent="0.3">
      <c r="A6" s="109"/>
      <c r="B6" s="109"/>
      <c r="C6" s="109"/>
      <c r="D6" s="109"/>
      <c r="E6" s="109"/>
      <c r="F6" s="109"/>
      <c r="G6" s="109"/>
      <c r="H6" s="109"/>
      <c r="I6" s="109"/>
      <c r="J6" s="109"/>
      <c r="K6" s="109"/>
      <c r="L6" s="109"/>
      <c r="M6" s="109"/>
      <c r="N6" s="109"/>
      <c r="O6" s="109"/>
      <c r="P6" s="109"/>
      <c r="Q6" s="109"/>
      <c r="R6" s="109"/>
      <c r="S6" s="109"/>
      <c r="T6" s="109"/>
      <c r="U6" s="109"/>
      <c r="V6" s="109"/>
      <c r="W6" s="109"/>
      <c r="X6" s="109"/>
      <c r="Y6" s="109"/>
    </row>
    <row r="7" spans="1:25" ht="15" customHeight="1" thickBot="1" x14ac:dyDescent="0.35">
      <c r="A7" s="266" t="s">
        <v>491</v>
      </c>
      <c r="B7" s="266"/>
      <c r="C7" s="266"/>
      <c r="D7" s="266"/>
      <c r="E7" s="266"/>
      <c r="F7" s="266"/>
      <c r="G7" s="266"/>
      <c r="H7" s="266"/>
      <c r="I7" s="266"/>
      <c r="J7" s="266"/>
      <c r="K7" s="266"/>
      <c r="L7" s="266"/>
      <c r="M7" s="266"/>
      <c r="N7" s="266"/>
      <c r="O7" s="266"/>
      <c r="P7" s="266"/>
      <c r="Q7" s="266"/>
      <c r="R7" s="266"/>
      <c r="S7" s="266"/>
      <c r="T7" s="266"/>
      <c r="U7" s="266"/>
      <c r="V7" s="266"/>
      <c r="W7" s="266"/>
      <c r="X7" s="266"/>
      <c r="Y7" s="266"/>
    </row>
    <row r="8" spans="1:25" customFormat="1" ht="18.75" customHeight="1" x14ac:dyDescent="0.3">
      <c r="A8" s="267" t="s">
        <v>70</v>
      </c>
      <c r="B8" s="268"/>
      <c r="C8" s="294" t="s">
        <v>155</v>
      </c>
      <c r="D8" s="251"/>
      <c r="E8" s="251"/>
      <c r="F8" s="251"/>
      <c r="G8" s="251"/>
      <c r="H8" s="251"/>
      <c r="I8" s="251"/>
      <c r="J8" s="251"/>
      <c r="K8" s="251"/>
      <c r="L8" s="251"/>
      <c r="M8" s="251"/>
      <c r="N8" s="251"/>
      <c r="O8" s="251"/>
      <c r="P8" s="251"/>
      <c r="Q8" s="251"/>
      <c r="R8" s="251"/>
      <c r="S8" s="251"/>
      <c r="T8" s="251"/>
      <c r="U8" s="251"/>
      <c r="V8" s="251"/>
      <c r="W8" s="251"/>
      <c r="X8" s="251"/>
      <c r="Y8" s="252"/>
    </row>
    <row r="9" spans="1:25" customFormat="1" ht="29.25" customHeight="1" x14ac:dyDescent="0.3">
      <c r="A9" s="269"/>
      <c r="B9" s="270"/>
      <c r="C9" s="217" t="s">
        <v>161</v>
      </c>
      <c r="D9" s="281" t="s">
        <v>127</v>
      </c>
      <c r="E9" s="281" t="s">
        <v>128</v>
      </c>
      <c r="F9" s="281" t="s">
        <v>129</v>
      </c>
      <c r="G9" s="286" t="s">
        <v>130</v>
      </c>
      <c r="H9" s="286" t="s">
        <v>131</v>
      </c>
      <c r="I9" s="281" t="s">
        <v>132</v>
      </c>
      <c r="J9" s="286" t="s">
        <v>133</v>
      </c>
      <c r="K9" s="281" t="s">
        <v>134</v>
      </c>
      <c r="L9" s="281" t="s">
        <v>135</v>
      </c>
      <c r="M9" s="281" t="s">
        <v>136</v>
      </c>
      <c r="N9" s="281" t="s">
        <v>137</v>
      </c>
      <c r="O9" s="281" t="s">
        <v>138</v>
      </c>
      <c r="P9" s="281" t="s">
        <v>139</v>
      </c>
      <c r="Q9" s="281" t="s">
        <v>140</v>
      </c>
      <c r="R9" s="281" t="s">
        <v>141</v>
      </c>
      <c r="S9" s="281" t="s">
        <v>142</v>
      </c>
      <c r="T9" s="281" t="s">
        <v>143</v>
      </c>
      <c r="U9" s="281" t="s">
        <v>144</v>
      </c>
      <c r="V9" s="281" t="s">
        <v>145</v>
      </c>
      <c r="W9" s="283" t="s">
        <v>146</v>
      </c>
      <c r="X9" s="281" t="s">
        <v>147</v>
      </c>
      <c r="Y9" s="279" t="s">
        <v>89</v>
      </c>
    </row>
    <row r="10" spans="1:25" customFormat="1" ht="57" customHeight="1" x14ac:dyDescent="0.3">
      <c r="A10" s="269"/>
      <c r="B10" s="270"/>
      <c r="C10" s="217"/>
      <c r="D10" s="282"/>
      <c r="E10" s="282"/>
      <c r="F10" s="282"/>
      <c r="G10" s="287"/>
      <c r="H10" s="287"/>
      <c r="I10" s="282"/>
      <c r="J10" s="287"/>
      <c r="K10" s="282"/>
      <c r="L10" s="282"/>
      <c r="M10" s="282"/>
      <c r="N10" s="282"/>
      <c r="O10" s="282"/>
      <c r="P10" s="282"/>
      <c r="Q10" s="282"/>
      <c r="R10" s="282"/>
      <c r="S10" s="282"/>
      <c r="T10" s="282"/>
      <c r="U10" s="282"/>
      <c r="V10" s="282"/>
      <c r="W10" s="284"/>
      <c r="X10" s="282"/>
      <c r="Y10" s="280"/>
    </row>
    <row r="11" spans="1:25" customFormat="1" ht="16.2" thickBot="1" x14ac:dyDescent="0.35">
      <c r="A11" s="277"/>
      <c r="B11" s="293"/>
      <c r="C11" s="295"/>
      <c r="D11" s="31" t="s">
        <v>47</v>
      </c>
      <c r="E11" s="31" t="s">
        <v>48</v>
      </c>
      <c r="F11" s="31" t="s">
        <v>49</v>
      </c>
      <c r="G11" s="31" t="s">
        <v>50</v>
      </c>
      <c r="H11" s="31" t="s">
        <v>51</v>
      </c>
      <c r="I11" s="31" t="s">
        <v>52</v>
      </c>
      <c r="J11" s="31" t="s">
        <v>53</v>
      </c>
      <c r="K11" s="31" t="s">
        <v>54</v>
      </c>
      <c r="L11" s="31" t="s">
        <v>55</v>
      </c>
      <c r="M11" s="31" t="s">
        <v>56</v>
      </c>
      <c r="N11" s="31" t="s">
        <v>57</v>
      </c>
      <c r="O11" s="31" t="s">
        <v>58</v>
      </c>
      <c r="P11" s="31" t="s">
        <v>59</v>
      </c>
      <c r="Q11" s="31" t="s">
        <v>60</v>
      </c>
      <c r="R11" s="31" t="s">
        <v>61</v>
      </c>
      <c r="S11" s="31" t="s">
        <v>62</v>
      </c>
      <c r="T11" s="31" t="s">
        <v>63</v>
      </c>
      <c r="U11" s="31" t="s">
        <v>64</v>
      </c>
      <c r="V11" s="31" t="s">
        <v>65</v>
      </c>
      <c r="W11" s="31" t="s">
        <v>67</v>
      </c>
      <c r="X11" s="31" t="s">
        <v>66</v>
      </c>
      <c r="Y11" s="32" t="s">
        <v>85</v>
      </c>
    </row>
    <row r="12" spans="1:25" ht="16.5" customHeight="1" thickBot="1" x14ac:dyDescent="0.35">
      <c r="A12" s="243" t="s">
        <v>68</v>
      </c>
      <c r="B12" s="244"/>
      <c r="C12" s="48">
        <f t="shared" ref="C12:Y12" si="0">C13+C22+C26+C28+C30+C33+C45+C35+C51+C56+C60+C63+C68+C70+C72+C74+C78+C80+C81</f>
        <v>2691.2631578947367</v>
      </c>
      <c r="D12" s="88">
        <f t="shared" si="0"/>
        <v>2673.2631578947367</v>
      </c>
      <c r="E12" s="89">
        <f t="shared" si="0"/>
        <v>0</v>
      </c>
      <c r="F12" s="89">
        <f t="shared" si="0"/>
        <v>2.9999999999999987</v>
      </c>
      <c r="G12" s="89">
        <f t="shared" si="0"/>
        <v>0</v>
      </c>
      <c r="H12" s="89">
        <f t="shared" si="0"/>
        <v>0</v>
      </c>
      <c r="I12" s="89">
        <f t="shared" si="0"/>
        <v>2.9999999999999987</v>
      </c>
      <c r="J12" s="89">
        <f t="shared" si="0"/>
        <v>5.9999999999999982</v>
      </c>
      <c r="K12" s="89">
        <f t="shared" si="0"/>
        <v>0.99999999999999956</v>
      </c>
      <c r="L12" s="89">
        <f t="shared" si="0"/>
        <v>2.9999999999999987</v>
      </c>
      <c r="M12" s="89">
        <f t="shared" si="0"/>
        <v>0.99999999999999956</v>
      </c>
      <c r="N12" s="89">
        <f t="shared" si="0"/>
        <v>0</v>
      </c>
      <c r="O12" s="89">
        <f t="shared" si="0"/>
        <v>0</v>
      </c>
      <c r="P12" s="89">
        <f t="shared" si="0"/>
        <v>0</v>
      </c>
      <c r="Q12" s="89">
        <f t="shared" si="0"/>
        <v>0.99999999999999956</v>
      </c>
      <c r="R12" s="89">
        <f t="shared" si="0"/>
        <v>0</v>
      </c>
      <c r="S12" s="89">
        <f t="shared" si="0"/>
        <v>0</v>
      </c>
      <c r="T12" s="89">
        <f t="shared" si="0"/>
        <v>0</v>
      </c>
      <c r="U12" s="89">
        <f t="shared" si="0"/>
        <v>0</v>
      </c>
      <c r="V12" s="89">
        <f t="shared" si="0"/>
        <v>0</v>
      </c>
      <c r="W12" s="89">
        <f t="shared" si="0"/>
        <v>0</v>
      </c>
      <c r="X12" s="89">
        <f t="shared" si="0"/>
        <v>0</v>
      </c>
      <c r="Y12" s="90">
        <f t="shared" si="0"/>
        <v>0</v>
      </c>
    </row>
    <row r="13" spans="1:25" ht="15.6" x14ac:dyDescent="0.3">
      <c r="A13" s="245" t="s">
        <v>37</v>
      </c>
      <c r="B13" s="246"/>
      <c r="C13" s="54">
        <f t="shared" ref="C13:Y13" si="1">SUM(C14:C21)</f>
        <v>1292.1578947368423</v>
      </c>
      <c r="D13" s="52">
        <f>SUM(D14:D21)</f>
        <v>1286.1578947368423</v>
      </c>
      <c r="E13" s="55">
        <f t="shared" si="1"/>
        <v>0</v>
      </c>
      <c r="F13" s="55">
        <f t="shared" si="1"/>
        <v>0</v>
      </c>
      <c r="G13" s="55">
        <f t="shared" si="1"/>
        <v>0</v>
      </c>
      <c r="H13" s="55">
        <f t="shared" si="1"/>
        <v>0</v>
      </c>
      <c r="I13" s="55">
        <f t="shared" si="1"/>
        <v>0.99999999999999956</v>
      </c>
      <c r="J13" s="55">
        <f t="shared" si="1"/>
        <v>1.9999999999999991</v>
      </c>
      <c r="K13" s="55">
        <f t="shared" si="1"/>
        <v>0.99999999999999956</v>
      </c>
      <c r="L13" s="55">
        <f t="shared" si="1"/>
        <v>0.99999999999999956</v>
      </c>
      <c r="M13" s="55">
        <f t="shared" si="1"/>
        <v>0.99999999999999956</v>
      </c>
      <c r="N13" s="55">
        <f t="shared" si="1"/>
        <v>0</v>
      </c>
      <c r="O13" s="55">
        <f t="shared" si="1"/>
        <v>0</v>
      </c>
      <c r="P13" s="55">
        <f t="shared" si="1"/>
        <v>0</v>
      </c>
      <c r="Q13" s="55">
        <f t="shared" si="1"/>
        <v>0</v>
      </c>
      <c r="R13" s="55">
        <f t="shared" si="1"/>
        <v>0</v>
      </c>
      <c r="S13" s="55">
        <f t="shared" si="1"/>
        <v>0</v>
      </c>
      <c r="T13" s="55">
        <f t="shared" si="1"/>
        <v>0</v>
      </c>
      <c r="U13" s="55">
        <f t="shared" si="1"/>
        <v>0</v>
      </c>
      <c r="V13" s="55">
        <f t="shared" si="1"/>
        <v>0</v>
      </c>
      <c r="W13" s="55">
        <f t="shared" si="1"/>
        <v>0</v>
      </c>
      <c r="X13" s="55">
        <f t="shared" si="1"/>
        <v>0</v>
      </c>
      <c r="Y13" s="54">
        <f t="shared" si="1"/>
        <v>0</v>
      </c>
    </row>
    <row r="14" spans="1:25" ht="15.6" x14ac:dyDescent="0.3">
      <c r="A14" s="6">
        <v>4</v>
      </c>
      <c r="B14" s="7" t="s">
        <v>162</v>
      </c>
      <c r="C14" s="59">
        <f>SUM(D14:Y14)</f>
        <v>755.52631578947376</v>
      </c>
      <c r="D14" s="60">
        <f>SUMIFS('DATOS PEST12'!$E:$E,'DATOS PEST12'!$A:$A,INDICE!$C$13,'DATOS PEST12'!$D:$D,'7. RETA (SETA) Prov-SECCION'!D$11,'DATOS PEST12'!$B:$B,'7. RETA (SETA) Prov-SECCION'!$A14,'DATOS PEST12'!$F:$F,"REG.E. AUTONOMOS (SETA)")</f>
        <v>751.52631578947376</v>
      </c>
      <c r="E14" s="62">
        <f>SUMIFS('DATOS PEST12'!$E:$E,'DATOS PEST12'!$A:$A,INDICE!$C$13,'DATOS PEST12'!$D:$D,'7. RETA (SETA) Prov-SECCION'!E$11,'DATOS PEST12'!$B:$B,'7. RETA (SETA) Prov-SECCION'!$A14,'DATOS PEST12'!$F:$F,"REG.E. AUTONOMOS (SETA)")</f>
        <v>0</v>
      </c>
      <c r="F14" s="62">
        <f>SUMIFS('DATOS PEST12'!$E:$E,'DATOS PEST12'!$A:$A,INDICE!$C$13,'DATOS PEST12'!$D:$D,'7. RETA (SETA) Prov-SECCION'!F$11,'DATOS PEST12'!$B:$B,'7. RETA (SETA) Prov-SECCION'!$A14,'DATOS PEST12'!$F:$F,"REG.E. AUTONOMOS (SETA)")</f>
        <v>0</v>
      </c>
      <c r="G14" s="62">
        <f>SUMIFS('DATOS PEST12'!$E:$E,'DATOS PEST12'!$A:$A,INDICE!$C$13,'DATOS PEST12'!$D:$D,'7. RETA (SETA) Prov-SECCION'!G$11,'DATOS PEST12'!$B:$B,'7. RETA (SETA) Prov-SECCION'!$A14,'DATOS PEST12'!$F:$F,"REG.E. AUTONOMOS (SETA)")</f>
        <v>0</v>
      </c>
      <c r="H14" s="62">
        <f>SUMIFS('DATOS PEST12'!$E:$E,'DATOS PEST12'!$A:$A,INDICE!$C$13,'DATOS PEST12'!$D:$D,'7. RETA (SETA) Prov-SECCION'!H$11,'DATOS PEST12'!$B:$B,'7. RETA (SETA) Prov-SECCION'!$A14,'DATOS PEST12'!$F:$F,"REG.E. AUTONOMOS (SETA)")</f>
        <v>0</v>
      </c>
      <c r="I14" s="62">
        <f>SUMIFS('DATOS PEST12'!$E:$E,'DATOS PEST12'!$A:$A,INDICE!$C$13,'DATOS PEST12'!$D:$D,'7. RETA (SETA) Prov-SECCION'!I$11,'DATOS PEST12'!$B:$B,'7. RETA (SETA) Prov-SECCION'!$A14,'DATOS PEST12'!$F:$F,"REG.E. AUTONOMOS (SETA)")</f>
        <v>0.99999999999999956</v>
      </c>
      <c r="J14" s="62">
        <f>SUMIFS('DATOS PEST12'!$E:$E,'DATOS PEST12'!$A:$A,INDICE!$C$13,'DATOS PEST12'!$D:$D,'7. RETA (SETA) Prov-SECCION'!J$11,'DATOS PEST12'!$B:$B,'7. RETA (SETA) Prov-SECCION'!$A14,'DATOS PEST12'!$F:$F,"REG.E. AUTONOMOS (SETA)")</f>
        <v>0.99999999999999956</v>
      </c>
      <c r="K14" s="62">
        <f>SUMIFS('DATOS PEST12'!$E:$E,'DATOS PEST12'!$A:$A,INDICE!$C$13,'DATOS PEST12'!$D:$D,'7. RETA (SETA) Prov-SECCION'!K$11,'DATOS PEST12'!$B:$B,'7. RETA (SETA) Prov-SECCION'!$A14,'DATOS PEST12'!$F:$F,"REG.E. AUTONOMOS (SETA)")</f>
        <v>0.99999999999999956</v>
      </c>
      <c r="L14" s="62">
        <f>SUMIFS('DATOS PEST12'!$E:$E,'DATOS PEST12'!$A:$A,INDICE!$C$13,'DATOS PEST12'!$D:$D,'7. RETA (SETA) Prov-SECCION'!L$11,'DATOS PEST12'!$B:$B,'7. RETA (SETA) Prov-SECCION'!$A14,'DATOS PEST12'!$F:$F,"REG.E. AUTONOMOS (SETA)")</f>
        <v>0.99999999999999956</v>
      </c>
      <c r="M14" s="62">
        <f>SUMIFS('DATOS PEST12'!$E:$E,'DATOS PEST12'!$A:$A,INDICE!$C$13,'DATOS PEST12'!$D:$D,'7. RETA (SETA) Prov-SECCION'!M$11,'DATOS PEST12'!$B:$B,'7. RETA (SETA) Prov-SECCION'!$A14,'DATOS PEST12'!$F:$F,"REG.E. AUTONOMOS (SETA)")</f>
        <v>0</v>
      </c>
      <c r="N14" s="62">
        <f>SUMIFS('DATOS PEST12'!$E:$E,'DATOS PEST12'!$A:$A,INDICE!$C$13,'DATOS PEST12'!$D:$D,'7. RETA (SETA) Prov-SECCION'!N$11,'DATOS PEST12'!$B:$B,'7. RETA (SETA) Prov-SECCION'!$A14,'DATOS PEST12'!$F:$F,"REG.E. AUTONOMOS (SETA)")</f>
        <v>0</v>
      </c>
      <c r="O14" s="62">
        <f>SUMIFS('DATOS PEST12'!$E:$E,'DATOS PEST12'!$A:$A,INDICE!$C$13,'DATOS PEST12'!$D:$D,'7. RETA (SETA) Prov-SECCION'!O$11,'DATOS PEST12'!$B:$B,'7. RETA (SETA) Prov-SECCION'!$A14,'DATOS PEST12'!$F:$F,"REG.E. AUTONOMOS (SETA)")</f>
        <v>0</v>
      </c>
      <c r="P14" s="62">
        <f>SUMIFS('DATOS PEST12'!$E:$E,'DATOS PEST12'!$A:$A,INDICE!$C$13,'DATOS PEST12'!$D:$D,'7. RETA (SETA) Prov-SECCION'!P$11,'DATOS PEST12'!$B:$B,'7. RETA (SETA) Prov-SECCION'!$A14,'DATOS PEST12'!$F:$F,"REG.E. AUTONOMOS (SETA)")</f>
        <v>0</v>
      </c>
      <c r="Q14" s="62">
        <f>SUMIFS('DATOS PEST12'!$E:$E,'DATOS PEST12'!$A:$A,INDICE!$C$13,'DATOS PEST12'!$D:$D,'7. RETA (SETA) Prov-SECCION'!Q$11,'DATOS PEST12'!$B:$B,'7. RETA (SETA) Prov-SECCION'!$A14,'DATOS PEST12'!$F:$F,"REG.E. AUTONOMOS (SETA)")</f>
        <v>0</v>
      </c>
      <c r="R14" s="62">
        <f>SUMIFS('DATOS PEST12'!$E:$E,'DATOS PEST12'!$A:$A,INDICE!$C$13,'DATOS PEST12'!$D:$D,'7. RETA (SETA) Prov-SECCION'!R$11,'DATOS PEST12'!$B:$B,'7. RETA (SETA) Prov-SECCION'!$A14,'DATOS PEST12'!$F:$F,"REG.E. AUTONOMOS (SETA)")</f>
        <v>0</v>
      </c>
      <c r="S14" s="62">
        <f>SUMIFS('DATOS PEST12'!$E:$E,'DATOS PEST12'!$A:$A,INDICE!$C$13,'DATOS PEST12'!$D:$D,'7. RETA (SETA) Prov-SECCION'!S$11,'DATOS PEST12'!$B:$B,'7. RETA (SETA) Prov-SECCION'!$A14,'DATOS PEST12'!$F:$F,"REG.E. AUTONOMOS (SETA)")</f>
        <v>0</v>
      </c>
      <c r="T14" s="62">
        <f>SUMIFS('DATOS PEST12'!$E:$E,'DATOS PEST12'!$A:$A,INDICE!$C$13,'DATOS PEST12'!$D:$D,'7. RETA (SETA) Prov-SECCION'!T$11,'DATOS PEST12'!$B:$B,'7. RETA (SETA) Prov-SECCION'!$A14,'DATOS PEST12'!$F:$F,"REG.E. AUTONOMOS (SETA)")</f>
        <v>0</v>
      </c>
      <c r="U14" s="62">
        <f>SUMIFS('DATOS PEST12'!$E:$E,'DATOS PEST12'!$A:$A,INDICE!$C$13,'DATOS PEST12'!$D:$D,'7. RETA (SETA) Prov-SECCION'!U$11,'DATOS PEST12'!$B:$B,'7. RETA (SETA) Prov-SECCION'!$A14,'DATOS PEST12'!$F:$F,"REG.E. AUTONOMOS (SETA)")</f>
        <v>0</v>
      </c>
      <c r="V14" s="62">
        <f>SUMIFS('DATOS PEST12'!$E:$E,'DATOS PEST12'!$A:$A,INDICE!$C$13,'DATOS PEST12'!$D:$D,'7. RETA (SETA) Prov-SECCION'!V$11,'DATOS PEST12'!$B:$B,'7. RETA (SETA) Prov-SECCION'!$A14,'DATOS PEST12'!$F:$F,"REG.E. AUTONOMOS (SETA)")</f>
        <v>0</v>
      </c>
      <c r="W14" s="62">
        <f>SUMIFS('DATOS PEST12'!$E:$E,'DATOS PEST12'!$A:$A,INDICE!$C$13,'DATOS PEST12'!$D:$D,'7. RETA (SETA) Prov-SECCION'!W$11,'DATOS PEST12'!$B:$B,'7. RETA (SETA) Prov-SECCION'!$A14,'DATOS PEST12'!$F:$F,"REG.E. AUTONOMOS (SETA)")</f>
        <v>0</v>
      </c>
      <c r="X14" s="62">
        <f>SUMIFS('DATOS PEST12'!$E:$E,'DATOS PEST12'!$A:$A,INDICE!$C$13,'DATOS PEST12'!$D:$D,'7. RETA (SETA) Prov-SECCION'!X$11,'DATOS PEST12'!$B:$B,'7. RETA (SETA) Prov-SECCION'!$A14,'DATOS PEST12'!$F:$F,"REG.E. AUTONOMOS (SETA)")</f>
        <v>0</v>
      </c>
      <c r="Y14" s="59">
        <f>SUMIFS('DATOS PEST12'!$E:$E,'DATOS PEST12'!$A:$A,INDICE!$C$13,'DATOS PEST12'!$D:$D,'7. RETA (SETA) Prov-SECCION'!Y$11,'DATOS PEST12'!$B:$B,'7. RETA (SETA) Prov-SECCION'!$A14,'DATOS PEST12'!$F:$F,"REG.E. AUTONOMOS (SETA)")</f>
        <v>0</v>
      </c>
    </row>
    <row r="15" spans="1:25" ht="15.6" x14ac:dyDescent="0.3">
      <c r="A15" s="8">
        <v>11</v>
      </c>
      <c r="B15" s="9" t="s">
        <v>163</v>
      </c>
      <c r="C15" s="59">
        <f t="shared" ref="C15:C21" si="2">SUM(D15:Y15)</f>
        <v>9</v>
      </c>
      <c r="D15" s="60">
        <f>SUMIFS('DATOS PEST12'!$E:$E,'DATOS PEST12'!$A:$A,INDICE!$C$13,'DATOS PEST12'!$D:$D,'7. RETA (SETA) Prov-SECCION'!D$11,'DATOS PEST12'!$B:$B,'7. RETA (SETA) Prov-SECCION'!$A15,'DATOS PEST12'!$F:$F,"REG.E. AUTONOMOS (SETA)")</f>
        <v>9</v>
      </c>
      <c r="E15" s="62">
        <f>SUMIFS('DATOS PEST12'!$E:$E,'DATOS PEST12'!$A:$A,INDICE!$C$13,'DATOS PEST12'!$D:$D,'7. RETA (SETA) Prov-SECCION'!E$11,'DATOS PEST12'!$B:$B,'7. RETA (SETA) Prov-SECCION'!$A15,'DATOS PEST12'!$F:$F,"REG.E. AUTONOMOS (SETA)")</f>
        <v>0</v>
      </c>
      <c r="F15" s="62">
        <f>SUMIFS('DATOS PEST12'!$E:$E,'DATOS PEST12'!$A:$A,INDICE!$C$13,'DATOS PEST12'!$D:$D,'7. RETA (SETA) Prov-SECCION'!F$11,'DATOS PEST12'!$B:$B,'7. RETA (SETA) Prov-SECCION'!$A15,'DATOS PEST12'!$F:$F,"REG.E. AUTONOMOS (SETA)")</f>
        <v>0</v>
      </c>
      <c r="G15" s="62">
        <f>SUMIFS('DATOS PEST12'!$E:$E,'DATOS PEST12'!$A:$A,INDICE!$C$13,'DATOS PEST12'!$D:$D,'7. RETA (SETA) Prov-SECCION'!G$11,'DATOS PEST12'!$B:$B,'7. RETA (SETA) Prov-SECCION'!$A15,'DATOS PEST12'!$F:$F,"REG.E. AUTONOMOS (SETA)")</f>
        <v>0</v>
      </c>
      <c r="H15" s="62">
        <f>SUMIFS('DATOS PEST12'!$E:$E,'DATOS PEST12'!$A:$A,INDICE!$C$13,'DATOS PEST12'!$D:$D,'7. RETA (SETA) Prov-SECCION'!H$11,'DATOS PEST12'!$B:$B,'7. RETA (SETA) Prov-SECCION'!$A15,'DATOS PEST12'!$F:$F,"REG.E. AUTONOMOS (SETA)")</f>
        <v>0</v>
      </c>
      <c r="I15" s="62">
        <f>SUMIFS('DATOS PEST12'!$E:$E,'DATOS PEST12'!$A:$A,INDICE!$C$13,'DATOS PEST12'!$D:$D,'7. RETA (SETA) Prov-SECCION'!I$11,'DATOS PEST12'!$B:$B,'7. RETA (SETA) Prov-SECCION'!$A15,'DATOS PEST12'!$F:$F,"REG.E. AUTONOMOS (SETA)")</f>
        <v>0</v>
      </c>
      <c r="J15" s="62">
        <f>SUMIFS('DATOS PEST12'!$E:$E,'DATOS PEST12'!$A:$A,INDICE!$C$13,'DATOS PEST12'!$D:$D,'7. RETA (SETA) Prov-SECCION'!J$11,'DATOS PEST12'!$B:$B,'7. RETA (SETA) Prov-SECCION'!$A15,'DATOS PEST12'!$F:$F,"REG.E. AUTONOMOS (SETA)")</f>
        <v>0</v>
      </c>
      <c r="K15" s="62">
        <f>SUMIFS('DATOS PEST12'!$E:$E,'DATOS PEST12'!$A:$A,INDICE!$C$13,'DATOS PEST12'!$D:$D,'7. RETA (SETA) Prov-SECCION'!K$11,'DATOS PEST12'!$B:$B,'7. RETA (SETA) Prov-SECCION'!$A15,'DATOS PEST12'!$F:$F,"REG.E. AUTONOMOS (SETA)")</f>
        <v>0</v>
      </c>
      <c r="L15" s="62">
        <f>SUMIFS('DATOS PEST12'!$E:$E,'DATOS PEST12'!$A:$A,INDICE!$C$13,'DATOS PEST12'!$D:$D,'7. RETA (SETA) Prov-SECCION'!L$11,'DATOS PEST12'!$B:$B,'7. RETA (SETA) Prov-SECCION'!$A15,'DATOS PEST12'!$F:$F,"REG.E. AUTONOMOS (SETA)")</f>
        <v>0</v>
      </c>
      <c r="M15" s="62">
        <f>SUMIFS('DATOS PEST12'!$E:$E,'DATOS PEST12'!$A:$A,INDICE!$C$13,'DATOS PEST12'!$D:$D,'7. RETA (SETA) Prov-SECCION'!M$11,'DATOS PEST12'!$B:$B,'7. RETA (SETA) Prov-SECCION'!$A15,'DATOS PEST12'!$F:$F,"REG.E. AUTONOMOS (SETA)")</f>
        <v>0</v>
      </c>
      <c r="N15" s="62">
        <f>SUMIFS('DATOS PEST12'!$E:$E,'DATOS PEST12'!$A:$A,INDICE!$C$13,'DATOS PEST12'!$D:$D,'7. RETA (SETA) Prov-SECCION'!N$11,'DATOS PEST12'!$B:$B,'7. RETA (SETA) Prov-SECCION'!$A15,'DATOS PEST12'!$F:$F,"REG.E. AUTONOMOS (SETA)")</f>
        <v>0</v>
      </c>
      <c r="O15" s="62">
        <f>SUMIFS('DATOS PEST12'!$E:$E,'DATOS PEST12'!$A:$A,INDICE!$C$13,'DATOS PEST12'!$D:$D,'7. RETA (SETA) Prov-SECCION'!O$11,'DATOS PEST12'!$B:$B,'7. RETA (SETA) Prov-SECCION'!$A15,'DATOS PEST12'!$F:$F,"REG.E. AUTONOMOS (SETA)")</f>
        <v>0</v>
      </c>
      <c r="P15" s="62">
        <f>SUMIFS('DATOS PEST12'!$E:$E,'DATOS PEST12'!$A:$A,INDICE!$C$13,'DATOS PEST12'!$D:$D,'7. RETA (SETA) Prov-SECCION'!P$11,'DATOS PEST12'!$B:$B,'7. RETA (SETA) Prov-SECCION'!$A15,'DATOS PEST12'!$F:$F,"REG.E. AUTONOMOS (SETA)")</f>
        <v>0</v>
      </c>
      <c r="Q15" s="62">
        <f>SUMIFS('DATOS PEST12'!$E:$E,'DATOS PEST12'!$A:$A,INDICE!$C$13,'DATOS PEST12'!$D:$D,'7. RETA (SETA) Prov-SECCION'!Q$11,'DATOS PEST12'!$B:$B,'7. RETA (SETA) Prov-SECCION'!$A15,'DATOS PEST12'!$F:$F,"REG.E. AUTONOMOS (SETA)")</f>
        <v>0</v>
      </c>
      <c r="R15" s="62">
        <f>SUMIFS('DATOS PEST12'!$E:$E,'DATOS PEST12'!$A:$A,INDICE!$C$13,'DATOS PEST12'!$D:$D,'7. RETA (SETA) Prov-SECCION'!R$11,'DATOS PEST12'!$B:$B,'7. RETA (SETA) Prov-SECCION'!$A15,'DATOS PEST12'!$F:$F,"REG.E. AUTONOMOS (SETA)")</f>
        <v>0</v>
      </c>
      <c r="S15" s="62">
        <f>SUMIFS('DATOS PEST12'!$E:$E,'DATOS PEST12'!$A:$A,INDICE!$C$13,'DATOS PEST12'!$D:$D,'7. RETA (SETA) Prov-SECCION'!S$11,'DATOS PEST12'!$B:$B,'7. RETA (SETA) Prov-SECCION'!$A15,'DATOS PEST12'!$F:$F,"REG.E. AUTONOMOS (SETA)")</f>
        <v>0</v>
      </c>
      <c r="T15" s="62">
        <f>SUMIFS('DATOS PEST12'!$E:$E,'DATOS PEST12'!$A:$A,INDICE!$C$13,'DATOS PEST12'!$D:$D,'7. RETA (SETA) Prov-SECCION'!T$11,'DATOS PEST12'!$B:$B,'7. RETA (SETA) Prov-SECCION'!$A15,'DATOS PEST12'!$F:$F,"REG.E. AUTONOMOS (SETA)")</f>
        <v>0</v>
      </c>
      <c r="U15" s="62">
        <f>SUMIFS('DATOS PEST12'!$E:$E,'DATOS PEST12'!$A:$A,INDICE!$C$13,'DATOS PEST12'!$D:$D,'7. RETA (SETA) Prov-SECCION'!U$11,'DATOS PEST12'!$B:$B,'7. RETA (SETA) Prov-SECCION'!$A15,'DATOS PEST12'!$F:$F,"REG.E. AUTONOMOS (SETA)")</f>
        <v>0</v>
      </c>
      <c r="V15" s="62">
        <f>SUMIFS('DATOS PEST12'!$E:$E,'DATOS PEST12'!$A:$A,INDICE!$C$13,'DATOS PEST12'!$D:$D,'7. RETA (SETA) Prov-SECCION'!V$11,'DATOS PEST12'!$B:$B,'7. RETA (SETA) Prov-SECCION'!$A15,'DATOS PEST12'!$F:$F,"REG.E. AUTONOMOS (SETA)")</f>
        <v>0</v>
      </c>
      <c r="W15" s="62">
        <f>SUMIFS('DATOS PEST12'!$E:$E,'DATOS PEST12'!$A:$A,INDICE!$C$13,'DATOS PEST12'!$D:$D,'7. RETA (SETA) Prov-SECCION'!W$11,'DATOS PEST12'!$B:$B,'7. RETA (SETA) Prov-SECCION'!$A15,'DATOS PEST12'!$F:$F,"REG.E. AUTONOMOS (SETA)")</f>
        <v>0</v>
      </c>
      <c r="X15" s="62">
        <f>SUMIFS('DATOS PEST12'!$E:$E,'DATOS PEST12'!$A:$A,INDICE!$C$13,'DATOS PEST12'!$D:$D,'7. RETA (SETA) Prov-SECCION'!X$11,'DATOS PEST12'!$B:$B,'7. RETA (SETA) Prov-SECCION'!$A15,'DATOS PEST12'!$F:$F,"REG.E. AUTONOMOS (SETA)")</f>
        <v>0</v>
      </c>
      <c r="Y15" s="59">
        <f>SUMIFS('DATOS PEST12'!$E:$E,'DATOS PEST12'!$A:$A,INDICE!$C$13,'DATOS PEST12'!$D:$D,'7. RETA (SETA) Prov-SECCION'!Y$11,'DATOS PEST12'!$B:$B,'7. RETA (SETA) Prov-SECCION'!$A15,'DATOS PEST12'!$F:$F,"REG.E. AUTONOMOS (SETA)")</f>
        <v>0</v>
      </c>
    </row>
    <row r="16" spans="1:25" ht="15.6" x14ac:dyDescent="0.3">
      <c r="A16" s="8">
        <v>14</v>
      </c>
      <c r="B16" s="9" t="s">
        <v>164</v>
      </c>
      <c r="C16" s="59">
        <f t="shared" si="2"/>
        <v>10.999999999999996</v>
      </c>
      <c r="D16" s="60">
        <f>SUMIFS('DATOS PEST12'!$E:$E,'DATOS PEST12'!$A:$A,INDICE!$C$13,'DATOS PEST12'!$D:$D,'7. RETA (SETA) Prov-SECCION'!D$11,'DATOS PEST12'!$B:$B,'7. RETA (SETA) Prov-SECCION'!$A16,'DATOS PEST12'!$F:$F,"REG.E. AUTONOMOS (SETA)")</f>
        <v>10.999999999999996</v>
      </c>
      <c r="E16" s="62">
        <f>SUMIFS('DATOS PEST12'!$E:$E,'DATOS PEST12'!$A:$A,INDICE!$C$13,'DATOS PEST12'!$D:$D,'7. RETA (SETA) Prov-SECCION'!E$11,'DATOS PEST12'!$B:$B,'7. RETA (SETA) Prov-SECCION'!$A16,'DATOS PEST12'!$F:$F,"REG.E. AUTONOMOS (SETA)")</f>
        <v>0</v>
      </c>
      <c r="F16" s="62">
        <f>SUMIFS('DATOS PEST12'!$E:$E,'DATOS PEST12'!$A:$A,INDICE!$C$13,'DATOS PEST12'!$D:$D,'7. RETA (SETA) Prov-SECCION'!F$11,'DATOS PEST12'!$B:$B,'7. RETA (SETA) Prov-SECCION'!$A16,'DATOS PEST12'!$F:$F,"REG.E. AUTONOMOS (SETA)")</f>
        <v>0</v>
      </c>
      <c r="G16" s="62">
        <f>SUMIFS('DATOS PEST12'!$E:$E,'DATOS PEST12'!$A:$A,INDICE!$C$13,'DATOS PEST12'!$D:$D,'7. RETA (SETA) Prov-SECCION'!G$11,'DATOS PEST12'!$B:$B,'7. RETA (SETA) Prov-SECCION'!$A16,'DATOS PEST12'!$F:$F,"REG.E. AUTONOMOS (SETA)")</f>
        <v>0</v>
      </c>
      <c r="H16" s="62">
        <f>SUMIFS('DATOS PEST12'!$E:$E,'DATOS PEST12'!$A:$A,INDICE!$C$13,'DATOS PEST12'!$D:$D,'7. RETA (SETA) Prov-SECCION'!H$11,'DATOS PEST12'!$B:$B,'7. RETA (SETA) Prov-SECCION'!$A16,'DATOS PEST12'!$F:$F,"REG.E. AUTONOMOS (SETA)")</f>
        <v>0</v>
      </c>
      <c r="I16" s="62">
        <f>SUMIFS('DATOS PEST12'!$E:$E,'DATOS PEST12'!$A:$A,INDICE!$C$13,'DATOS PEST12'!$D:$D,'7. RETA (SETA) Prov-SECCION'!I$11,'DATOS PEST12'!$B:$B,'7. RETA (SETA) Prov-SECCION'!$A16,'DATOS PEST12'!$F:$F,"REG.E. AUTONOMOS (SETA)")</f>
        <v>0</v>
      </c>
      <c r="J16" s="62">
        <f>SUMIFS('DATOS PEST12'!$E:$E,'DATOS PEST12'!$A:$A,INDICE!$C$13,'DATOS PEST12'!$D:$D,'7. RETA (SETA) Prov-SECCION'!J$11,'DATOS PEST12'!$B:$B,'7. RETA (SETA) Prov-SECCION'!$A16,'DATOS PEST12'!$F:$F,"REG.E. AUTONOMOS (SETA)")</f>
        <v>0</v>
      </c>
      <c r="K16" s="62">
        <f>SUMIFS('DATOS PEST12'!$E:$E,'DATOS PEST12'!$A:$A,INDICE!$C$13,'DATOS PEST12'!$D:$D,'7. RETA (SETA) Prov-SECCION'!K$11,'DATOS PEST12'!$B:$B,'7. RETA (SETA) Prov-SECCION'!$A16,'DATOS PEST12'!$F:$F,"REG.E. AUTONOMOS (SETA)")</f>
        <v>0</v>
      </c>
      <c r="L16" s="62">
        <f>SUMIFS('DATOS PEST12'!$E:$E,'DATOS PEST12'!$A:$A,INDICE!$C$13,'DATOS PEST12'!$D:$D,'7. RETA (SETA) Prov-SECCION'!L$11,'DATOS PEST12'!$B:$B,'7. RETA (SETA) Prov-SECCION'!$A16,'DATOS PEST12'!$F:$F,"REG.E. AUTONOMOS (SETA)")</f>
        <v>0</v>
      </c>
      <c r="M16" s="62">
        <f>SUMIFS('DATOS PEST12'!$E:$E,'DATOS PEST12'!$A:$A,INDICE!$C$13,'DATOS PEST12'!$D:$D,'7. RETA (SETA) Prov-SECCION'!M$11,'DATOS PEST12'!$B:$B,'7. RETA (SETA) Prov-SECCION'!$A16,'DATOS PEST12'!$F:$F,"REG.E. AUTONOMOS (SETA)")</f>
        <v>0</v>
      </c>
      <c r="N16" s="62">
        <f>SUMIFS('DATOS PEST12'!$E:$E,'DATOS PEST12'!$A:$A,INDICE!$C$13,'DATOS PEST12'!$D:$D,'7. RETA (SETA) Prov-SECCION'!N$11,'DATOS PEST12'!$B:$B,'7. RETA (SETA) Prov-SECCION'!$A16,'DATOS PEST12'!$F:$F,"REG.E. AUTONOMOS (SETA)")</f>
        <v>0</v>
      </c>
      <c r="O16" s="62">
        <f>SUMIFS('DATOS PEST12'!$E:$E,'DATOS PEST12'!$A:$A,INDICE!$C$13,'DATOS PEST12'!$D:$D,'7. RETA (SETA) Prov-SECCION'!O$11,'DATOS PEST12'!$B:$B,'7. RETA (SETA) Prov-SECCION'!$A16,'DATOS PEST12'!$F:$F,"REG.E. AUTONOMOS (SETA)")</f>
        <v>0</v>
      </c>
      <c r="P16" s="62">
        <f>SUMIFS('DATOS PEST12'!$E:$E,'DATOS PEST12'!$A:$A,INDICE!$C$13,'DATOS PEST12'!$D:$D,'7. RETA (SETA) Prov-SECCION'!P$11,'DATOS PEST12'!$B:$B,'7. RETA (SETA) Prov-SECCION'!$A16,'DATOS PEST12'!$F:$F,"REG.E. AUTONOMOS (SETA)")</f>
        <v>0</v>
      </c>
      <c r="Q16" s="62">
        <f>SUMIFS('DATOS PEST12'!$E:$E,'DATOS PEST12'!$A:$A,INDICE!$C$13,'DATOS PEST12'!$D:$D,'7. RETA (SETA) Prov-SECCION'!Q$11,'DATOS PEST12'!$B:$B,'7. RETA (SETA) Prov-SECCION'!$A16,'DATOS PEST12'!$F:$F,"REG.E. AUTONOMOS (SETA)")</f>
        <v>0</v>
      </c>
      <c r="R16" s="62">
        <f>SUMIFS('DATOS PEST12'!$E:$E,'DATOS PEST12'!$A:$A,INDICE!$C$13,'DATOS PEST12'!$D:$D,'7. RETA (SETA) Prov-SECCION'!R$11,'DATOS PEST12'!$B:$B,'7. RETA (SETA) Prov-SECCION'!$A16,'DATOS PEST12'!$F:$F,"REG.E. AUTONOMOS (SETA)")</f>
        <v>0</v>
      </c>
      <c r="S16" s="62">
        <f>SUMIFS('DATOS PEST12'!$E:$E,'DATOS PEST12'!$A:$A,INDICE!$C$13,'DATOS PEST12'!$D:$D,'7. RETA (SETA) Prov-SECCION'!S$11,'DATOS PEST12'!$B:$B,'7. RETA (SETA) Prov-SECCION'!$A16,'DATOS PEST12'!$F:$F,"REG.E. AUTONOMOS (SETA)")</f>
        <v>0</v>
      </c>
      <c r="T16" s="62">
        <f>SUMIFS('DATOS PEST12'!$E:$E,'DATOS PEST12'!$A:$A,INDICE!$C$13,'DATOS PEST12'!$D:$D,'7. RETA (SETA) Prov-SECCION'!T$11,'DATOS PEST12'!$B:$B,'7. RETA (SETA) Prov-SECCION'!$A16,'DATOS PEST12'!$F:$F,"REG.E. AUTONOMOS (SETA)")</f>
        <v>0</v>
      </c>
      <c r="U16" s="62">
        <f>SUMIFS('DATOS PEST12'!$E:$E,'DATOS PEST12'!$A:$A,INDICE!$C$13,'DATOS PEST12'!$D:$D,'7. RETA (SETA) Prov-SECCION'!U$11,'DATOS PEST12'!$B:$B,'7. RETA (SETA) Prov-SECCION'!$A16,'DATOS PEST12'!$F:$F,"REG.E. AUTONOMOS (SETA)")</f>
        <v>0</v>
      </c>
      <c r="V16" s="62">
        <f>SUMIFS('DATOS PEST12'!$E:$E,'DATOS PEST12'!$A:$A,INDICE!$C$13,'DATOS PEST12'!$D:$D,'7. RETA (SETA) Prov-SECCION'!V$11,'DATOS PEST12'!$B:$B,'7. RETA (SETA) Prov-SECCION'!$A16,'DATOS PEST12'!$F:$F,"REG.E. AUTONOMOS (SETA)")</f>
        <v>0</v>
      </c>
      <c r="W16" s="62">
        <f>SUMIFS('DATOS PEST12'!$E:$E,'DATOS PEST12'!$A:$A,INDICE!$C$13,'DATOS PEST12'!$D:$D,'7. RETA (SETA) Prov-SECCION'!W$11,'DATOS PEST12'!$B:$B,'7. RETA (SETA) Prov-SECCION'!$A16,'DATOS PEST12'!$F:$F,"REG.E. AUTONOMOS (SETA)")</f>
        <v>0</v>
      </c>
      <c r="X16" s="62">
        <f>SUMIFS('DATOS PEST12'!$E:$E,'DATOS PEST12'!$A:$A,INDICE!$C$13,'DATOS PEST12'!$D:$D,'7. RETA (SETA) Prov-SECCION'!X$11,'DATOS PEST12'!$B:$B,'7. RETA (SETA) Prov-SECCION'!$A16,'DATOS PEST12'!$F:$F,"REG.E. AUTONOMOS (SETA)")</f>
        <v>0</v>
      </c>
      <c r="Y16" s="59">
        <f>SUMIFS('DATOS PEST12'!$E:$E,'DATOS PEST12'!$A:$A,INDICE!$C$13,'DATOS PEST12'!$D:$D,'7. RETA (SETA) Prov-SECCION'!Y$11,'DATOS PEST12'!$B:$B,'7. RETA (SETA) Prov-SECCION'!$A16,'DATOS PEST12'!$F:$F,"REG.E. AUTONOMOS (SETA)")</f>
        <v>0</v>
      </c>
    </row>
    <row r="17" spans="1:25" ht="15.6" x14ac:dyDescent="0.3">
      <c r="A17" s="8">
        <v>18</v>
      </c>
      <c r="B17" s="9" t="s">
        <v>7</v>
      </c>
      <c r="C17" s="59">
        <f t="shared" si="2"/>
        <v>340.57894736842104</v>
      </c>
      <c r="D17" s="60">
        <f>SUMIFS('DATOS PEST12'!$E:$E,'DATOS PEST12'!$A:$A,INDICE!$C$13,'DATOS PEST12'!$D:$D,'7. RETA (SETA) Prov-SECCION'!D$11,'DATOS PEST12'!$B:$B,'7. RETA (SETA) Prov-SECCION'!$A17,'DATOS PEST12'!$F:$F,"REG.E. AUTONOMOS (SETA)")</f>
        <v>339.57894736842104</v>
      </c>
      <c r="E17" s="62">
        <f>SUMIFS('DATOS PEST12'!$E:$E,'DATOS PEST12'!$A:$A,INDICE!$C$13,'DATOS PEST12'!$D:$D,'7. RETA (SETA) Prov-SECCION'!E$11,'DATOS PEST12'!$B:$B,'7. RETA (SETA) Prov-SECCION'!$A17,'DATOS PEST12'!$F:$F,"REG.E. AUTONOMOS (SETA)")</f>
        <v>0</v>
      </c>
      <c r="F17" s="62">
        <f>SUMIFS('DATOS PEST12'!$E:$E,'DATOS PEST12'!$A:$A,INDICE!$C$13,'DATOS PEST12'!$D:$D,'7. RETA (SETA) Prov-SECCION'!F$11,'DATOS PEST12'!$B:$B,'7. RETA (SETA) Prov-SECCION'!$A17,'DATOS PEST12'!$F:$F,"REG.E. AUTONOMOS (SETA)")</f>
        <v>0</v>
      </c>
      <c r="G17" s="62">
        <f>SUMIFS('DATOS PEST12'!$E:$E,'DATOS PEST12'!$A:$A,INDICE!$C$13,'DATOS PEST12'!$D:$D,'7. RETA (SETA) Prov-SECCION'!G$11,'DATOS PEST12'!$B:$B,'7. RETA (SETA) Prov-SECCION'!$A17,'DATOS PEST12'!$F:$F,"REG.E. AUTONOMOS (SETA)")</f>
        <v>0</v>
      </c>
      <c r="H17" s="62">
        <f>SUMIFS('DATOS PEST12'!$E:$E,'DATOS PEST12'!$A:$A,INDICE!$C$13,'DATOS PEST12'!$D:$D,'7. RETA (SETA) Prov-SECCION'!H$11,'DATOS PEST12'!$B:$B,'7. RETA (SETA) Prov-SECCION'!$A17,'DATOS PEST12'!$F:$F,"REG.E. AUTONOMOS (SETA)")</f>
        <v>0</v>
      </c>
      <c r="I17" s="62">
        <f>SUMIFS('DATOS PEST12'!$E:$E,'DATOS PEST12'!$A:$A,INDICE!$C$13,'DATOS PEST12'!$D:$D,'7. RETA (SETA) Prov-SECCION'!I$11,'DATOS PEST12'!$B:$B,'7. RETA (SETA) Prov-SECCION'!$A17,'DATOS PEST12'!$F:$F,"REG.E. AUTONOMOS (SETA)")</f>
        <v>0</v>
      </c>
      <c r="J17" s="62">
        <f>SUMIFS('DATOS PEST12'!$E:$E,'DATOS PEST12'!$A:$A,INDICE!$C$13,'DATOS PEST12'!$D:$D,'7. RETA (SETA) Prov-SECCION'!J$11,'DATOS PEST12'!$B:$B,'7. RETA (SETA) Prov-SECCION'!$A17,'DATOS PEST12'!$F:$F,"REG.E. AUTONOMOS (SETA)")</f>
        <v>0</v>
      </c>
      <c r="K17" s="62">
        <f>SUMIFS('DATOS PEST12'!$E:$E,'DATOS PEST12'!$A:$A,INDICE!$C$13,'DATOS PEST12'!$D:$D,'7. RETA (SETA) Prov-SECCION'!K$11,'DATOS PEST12'!$B:$B,'7. RETA (SETA) Prov-SECCION'!$A17,'DATOS PEST12'!$F:$F,"REG.E. AUTONOMOS (SETA)")</f>
        <v>0</v>
      </c>
      <c r="L17" s="62">
        <f>SUMIFS('DATOS PEST12'!$E:$E,'DATOS PEST12'!$A:$A,INDICE!$C$13,'DATOS PEST12'!$D:$D,'7. RETA (SETA) Prov-SECCION'!L$11,'DATOS PEST12'!$B:$B,'7. RETA (SETA) Prov-SECCION'!$A17,'DATOS PEST12'!$F:$F,"REG.E. AUTONOMOS (SETA)")</f>
        <v>0</v>
      </c>
      <c r="M17" s="62">
        <f>SUMIFS('DATOS PEST12'!$E:$E,'DATOS PEST12'!$A:$A,INDICE!$C$13,'DATOS PEST12'!$D:$D,'7. RETA (SETA) Prov-SECCION'!M$11,'DATOS PEST12'!$B:$B,'7. RETA (SETA) Prov-SECCION'!$A17,'DATOS PEST12'!$F:$F,"REG.E. AUTONOMOS (SETA)")</f>
        <v>0.99999999999999956</v>
      </c>
      <c r="N17" s="62">
        <f>SUMIFS('DATOS PEST12'!$E:$E,'DATOS PEST12'!$A:$A,INDICE!$C$13,'DATOS PEST12'!$D:$D,'7. RETA (SETA) Prov-SECCION'!N$11,'DATOS PEST12'!$B:$B,'7. RETA (SETA) Prov-SECCION'!$A17,'DATOS PEST12'!$F:$F,"REG.E. AUTONOMOS (SETA)")</f>
        <v>0</v>
      </c>
      <c r="O17" s="62">
        <f>SUMIFS('DATOS PEST12'!$E:$E,'DATOS PEST12'!$A:$A,INDICE!$C$13,'DATOS PEST12'!$D:$D,'7. RETA (SETA) Prov-SECCION'!O$11,'DATOS PEST12'!$B:$B,'7. RETA (SETA) Prov-SECCION'!$A17,'DATOS PEST12'!$F:$F,"REG.E. AUTONOMOS (SETA)")</f>
        <v>0</v>
      </c>
      <c r="P17" s="62">
        <f>SUMIFS('DATOS PEST12'!$E:$E,'DATOS PEST12'!$A:$A,INDICE!$C$13,'DATOS PEST12'!$D:$D,'7. RETA (SETA) Prov-SECCION'!P$11,'DATOS PEST12'!$B:$B,'7. RETA (SETA) Prov-SECCION'!$A17,'DATOS PEST12'!$F:$F,"REG.E. AUTONOMOS (SETA)")</f>
        <v>0</v>
      </c>
      <c r="Q17" s="62">
        <f>SUMIFS('DATOS PEST12'!$E:$E,'DATOS PEST12'!$A:$A,INDICE!$C$13,'DATOS PEST12'!$D:$D,'7. RETA (SETA) Prov-SECCION'!Q$11,'DATOS PEST12'!$B:$B,'7. RETA (SETA) Prov-SECCION'!$A17,'DATOS PEST12'!$F:$F,"REG.E. AUTONOMOS (SETA)")</f>
        <v>0</v>
      </c>
      <c r="R17" s="62">
        <f>SUMIFS('DATOS PEST12'!$E:$E,'DATOS PEST12'!$A:$A,INDICE!$C$13,'DATOS PEST12'!$D:$D,'7. RETA (SETA) Prov-SECCION'!R$11,'DATOS PEST12'!$B:$B,'7. RETA (SETA) Prov-SECCION'!$A17,'DATOS PEST12'!$F:$F,"REG.E. AUTONOMOS (SETA)")</f>
        <v>0</v>
      </c>
      <c r="S17" s="62">
        <f>SUMIFS('DATOS PEST12'!$E:$E,'DATOS PEST12'!$A:$A,INDICE!$C$13,'DATOS PEST12'!$D:$D,'7. RETA (SETA) Prov-SECCION'!S$11,'DATOS PEST12'!$B:$B,'7. RETA (SETA) Prov-SECCION'!$A17,'DATOS PEST12'!$F:$F,"REG.E. AUTONOMOS (SETA)")</f>
        <v>0</v>
      </c>
      <c r="T17" s="62">
        <f>SUMIFS('DATOS PEST12'!$E:$E,'DATOS PEST12'!$A:$A,INDICE!$C$13,'DATOS PEST12'!$D:$D,'7. RETA (SETA) Prov-SECCION'!T$11,'DATOS PEST12'!$B:$B,'7. RETA (SETA) Prov-SECCION'!$A17,'DATOS PEST12'!$F:$F,"REG.E. AUTONOMOS (SETA)")</f>
        <v>0</v>
      </c>
      <c r="U17" s="62">
        <f>SUMIFS('DATOS PEST12'!$E:$E,'DATOS PEST12'!$A:$A,INDICE!$C$13,'DATOS PEST12'!$D:$D,'7. RETA (SETA) Prov-SECCION'!U$11,'DATOS PEST12'!$B:$B,'7. RETA (SETA) Prov-SECCION'!$A17,'DATOS PEST12'!$F:$F,"REG.E. AUTONOMOS (SETA)")</f>
        <v>0</v>
      </c>
      <c r="V17" s="62">
        <f>SUMIFS('DATOS PEST12'!$E:$E,'DATOS PEST12'!$A:$A,INDICE!$C$13,'DATOS PEST12'!$D:$D,'7. RETA (SETA) Prov-SECCION'!V$11,'DATOS PEST12'!$B:$B,'7. RETA (SETA) Prov-SECCION'!$A17,'DATOS PEST12'!$F:$F,"REG.E. AUTONOMOS (SETA)")</f>
        <v>0</v>
      </c>
      <c r="W17" s="62">
        <f>SUMIFS('DATOS PEST12'!$E:$E,'DATOS PEST12'!$A:$A,INDICE!$C$13,'DATOS PEST12'!$D:$D,'7. RETA (SETA) Prov-SECCION'!W$11,'DATOS PEST12'!$B:$B,'7. RETA (SETA) Prov-SECCION'!$A17,'DATOS PEST12'!$F:$F,"REG.E. AUTONOMOS (SETA)")</f>
        <v>0</v>
      </c>
      <c r="X17" s="62">
        <f>SUMIFS('DATOS PEST12'!$E:$E,'DATOS PEST12'!$A:$A,INDICE!$C$13,'DATOS PEST12'!$D:$D,'7. RETA (SETA) Prov-SECCION'!X$11,'DATOS PEST12'!$B:$B,'7. RETA (SETA) Prov-SECCION'!$A17,'DATOS PEST12'!$F:$F,"REG.E. AUTONOMOS (SETA)")</f>
        <v>0</v>
      </c>
      <c r="Y17" s="59">
        <f>SUMIFS('DATOS PEST12'!$E:$E,'DATOS PEST12'!$A:$A,INDICE!$C$13,'DATOS PEST12'!$D:$D,'7. RETA (SETA) Prov-SECCION'!Y$11,'DATOS PEST12'!$B:$B,'7. RETA (SETA) Prov-SECCION'!$A17,'DATOS PEST12'!$F:$F,"REG.E. AUTONOMOS (SETA)")</f>
        <v>0</v>
      </c>
    </row>
    <row r="18" spans="1:25" ht="15.6" x14ac:dyDescent="0.3">
      <c r="A18" s="8">
        <v>21</v>
      </c>
      <c r="B18" s="9" t="s">
        <v>10</v>
      </c>
      <c r="C18" s="59">
        <f t="shared" si="2"/>
        <v>64.15789473684211</v>
      </c>
      <c r="D18" s="60">
        <f>SUMIFS('DATOS PEST12'!$E:$E,'DATOS PEST12'!$A:$A,INDICE!$C$13,'DATOS PEST12'!$D:$D,'7. RETA (SETA) Prov-SECCION'!D$11,'DATOS PEST12'!$B:$B,'7. RETA (SETA) Prov-SECCION'!$A18,'DATOS PEST12'!$F:$F,"REG.E. AUTONOMOS (SETA)")</f>
        <v>64.15789473684211</v>
      </c>
      <c r="E18" s="62">
        <f>SUMIFS('DATOS PEST12'!$E:$E,'DATOS PEST12'!$A:$A,INDICE!$C$13,'DATOS PEST12'!$D:$D,'7. RETA (SETA) Prov-SECCION'!E$11,'DATOS PEST12'!$B:$B,'7. RETA (SETA) Prov-SECCION'!$A18,'DATOS PEST12'!$F:$F,"REG.E. AUTONOMOS (SETA)")</f>
        <v>0</v>
      </c>
      <c r="F18" s="62">
        <f>SUMIFS('DATOS PEST12'!$E:$E,'DATOS PEST12'!$A:$A,INDICE!$C$13,'DATOS PEST12'!$D:$D,'7. RETA (SETA) Prov-SECCION'!F$11,'DATOS PEST12'!$B:$B,'7. RETA (SETA) Prov-SECCION'!$A18,'DATOS PEST12'!$F:$F,"REG.E. AUTONOMOS (SETA)")</f>
        <v>0</v>
      </c>
      <c r="G18" s="62">
        <f>SUMIFS('DATOS PEST12'!$E:$E,'DATOS PEST12'!$A:$A,INDICE!$C$13,'DATOS PEST12'!$D:$D,'7. RETA (SETA) Prov-SECCION'!G$11,'DATOS PEST12'!$B:$B,'7. RETA (SETA) Prov-SECCION'!$A18,'DATOS PEST12'!$F:$F,"REG.E. AUTONOMOS (SETA)")</f>
        <v>0</v>
      </c>
      <c r="H18" s="62">
        <f>SUMIFS('DATOS PEST12'!$E:$E,'DATOS PEST12'!$A:$A,INDICE!$C$13,'DATOS PEST12'!$D:$D,'7. RETA (SETA) Prov-SECCION'!H$11,'DATOS PEST12'!$B:$B,'7. RETA (SETA) Prov-SECCION'!$A18,'DATOS PEST12'!$F:$F,"REG.E. AUTONOMOS (SETA)")</f>
        <v>0</v>
      </c>
      <c r="I18" s="62">
        <f>SUMIFS('DATOS PEST12'!$E:$E,'DATOS PEST12'!$A:$A,INDICE!$C$13,'DATOS PEST12'!$D:$D,'7. RETA (SETA) Prov-SECCION'!I$11,'DATOS PEST12'!$B:$B,'7. RETA (SETA) Prov-SECCION'!$A18,'DATOS PEST12'!$F:$F,"REG.E. AUTONOMOS (SETA)")</f>
        <v>0</v>
      </c>
      <c r="J18" s="62">
        <f>SUMIFS('DATOS PEST12'!$E:$E,'DATOS PEST12'!$A:$A,INDICE!$C$13,'DATOS PEST12'!$D:$D,'7. RETA (SETA) Prov-SECCION'!J$11,'DATOS PEST12'!$B:$B,'7. RETA (SETA) Prov-SECCION'!$A18,'DATOS PEST12'!$F:$F,"REG.E. AUTONOMOS (SETA)")</f>
        <v>0</v>
      </c>
      <c r="K18" s="62">
        <f>SUMIFS('DATOS PEST12'!$E:$E,'DATOS PEST12'!$A:$A,INDICE!$C$13,'DATOS PEST12'!$D:$D,'7. RETA (SETA) Prov-SECCION'!K$11,'DATOS PEST12'!$B:$B,'7. RETA (SETA) Prov-SECCION'!$A18,'DATOS PEST12'!$F:$F,"REG.E. AUTONOMOS (SETA)")</f>
        <v>0</v>
      </c>
      <c r="L18" s="62">
        <f>SUMIFS('DATOS PEST12'!$E:$E,'DATOS PEST12'!$A:$A,INDICE!$C$13,'DATOS PEST12'!$D:$D,'7. RETA (SETA) Prov-SECCION'!L$11,'DATOS PEST12'!$B:$B,'7. RETA (SETA) Prov-SECCION'!$A18,'DATOS PEST12'!$F:$F,"REG.E. AUTONOMOS (SETA)")</f>
        <v>0</v>
      </c>
      <c r="M18" s="62">
        <f>SUMIFS('DATOS PEST12'!$E:$E,'DATOS PEST12'!$A:$A,INDICE!$C$13,'DATOS PEST12'!$D:$D,'7. RETA (SETA) Prov-SECCION'!M$11,'DATOS PEST12'!$B:$B,'7. RETA (SETA) Prov-SECCION'!$A18,'DATOS PEST12'!$F:$F,"REG.E. AUTONOMOS (SETA)")</f>
        <v>0</v>
      </c>
      <c r="N18" s="62">
        <f>SUMIFS('DATOS PEST12'!$E:$E,'DATOS PEST12'!$A:$A,INDICE!$C$13,'DATOS PEST12'!$D:$D,'7. RETA (SETA) Prov-SECCION'!N$11,'DATOS PEST12'!$B:$B,'7. RETA (SETA) Prov-SECCION'!$A18,'DATOS PEST12'!$F:$F,"REG.E. AUTONOMOS (SETA)")</f>
        <v>0</v>
      </c>
      <c r="O18" s="62">
        <f>SUMIFS('DATOS PEST12'!$E:$E,'DATOS PEST12'!$A:$A,INDICE!$C$13,'DATOS PEST12'!$D:$D,'7. RETA (SETA) Prov-SECCION'!O$11,'DATOS PEST12'!$B:$B,'7. RETA (SETA) Prov-SECCION'!$A18,'DATOS PEST12'!$F:$F,"REG.E. AUTONOMOS (SETA)")</f>
        <v>0</v>
      </c>
      <c r="P18" s="62">
        <f>SUMIFS('DATOS PEST12'!$E:$E,'DATOS PEST12'!$A:$A,INDICE!$C$13,'DATOS PEST12'!$D:$D,'7. RETA (SETA) Prov-SECCION'!P$11,'DATOS PEST12'!$B:$B,'7. RETA (SETA) Prov-SECCION'!$A18,'DATOS PEST12'!$F:$F,"REG.E. AUTONOMOS (SETA)")</f>
        <v>0</v>
      </c>
      <c r="Q18" s="62">
        <f>SUMIFS('DATOS PEST12'!$E:$E,'DATOS PEST12'!$A:$A,INDICE!$C$13,'DATOS PEST12'!$D:$D,'7. RETA (SETA) Prov-SECCION'!Q$11,'DATOS PEST12'!$B:$B,'7. RETA (SETA) Prov-SECCION'!$A18,'DATOS PEST12'!$F:$F,"REG.E. AUTONOMOS (SETA)")</f>
        <v>0</v>
      </c>
      <c r="R18" s="62">
        <f>SUMIFS('DATOS PEST12'!$E:$E,'DATOS PEST12'!$A:$A,INDICE!$C$13,'DATOS PEST12'!$D:$D,'7. RETA (SETA) Prov-SECCION'!R$11,'DATOS PEST12'!$B:$B,'7. RETA (SETA) Prov-SECCION'!$A18,'DATOS PEST12'!$F:$F,"REG.E. AUTONOMOS (SETA)")</f>
        <v>0</v>
      </c>
      <c r="S18" s="62">
        <f>SUMIFS('DATOS PEST12'!$E:$E,'DATOS PEST12'!$A:$A,INDICE!$C$13,'DATOS PEST12'!$D:$D,'7. RETA (SETA) Prov-SECCION'!S$11,'DATOS PEST12'!$B:$B,'7. RETA (SETA) Prov-SECCION'!$A18,'DATOS PEST12'!$F:$F,"REG.E. AUTONOMOS (SETA)")</f>
        <v>0</v>
      </c>
      <c r="T18" s="62">
        <f>SUMIFS('DATOS PEST12'!$E:$E,'DATOS PEST12'!$A:$A,INDICE!$C$13,'DATOS PEST12'!$D:$D,'7. RETA (SETA) Prov-SECCION'!T$11,'DATOS PEST12'!$B:$B,'7. RETA (SETA) Prov-SECCION'!$A18,'DATOS PEST12'!$F:$F,"REG.E. AUTONOMOS (SETA)")</f>
        <v>0</v>
      </c>
      <c r="U18" s="62">
        <f>SUMIFS('DATOS PEST12'!$E:$E,'DATOS PEST12'!$A:$A,INDICE!$C$13,'DATOS PEST12'!$D:$D,'7. RETA (SETA) Prov-SECCION'!U$11,'DATOS PEST12'!$B:$B,'7. RETA (SETA) Prov-SECCION'!$A18,'DATOS PEST12'!$F:$F,"REG.E. AUTONOMOS (SETA)")</f>
        <v>0</v>
      </c>
      <c r="V18" s="62">
        <f>SUMIFS('DATOS PEST12'!$E:$E,'DATOS PEST12'!$A:$A,INDICE!$C$13,'DATOS PEST12'!$D:$D,'7. RETA (SETA) Prov-SECCION'!V$11,'DATOS PEST12'!$B:$B,'7. RETA (SETA) Prov-SECCION'!$A18,'DATOS PEST12'!$F:$F,"REG.E. AUTONOMOS (SETA)")</f>
        <v>0</v>
      </c>
      <c r="W18" s="62">
        <f>SUMIFS('DATOS PEST12'!$E:$E,'DATOS PEST12'!$A:$A,INDICE!$C$13,'DATOS PEST12'!$D:$D,'7. RETA (SETA) Prov-SECCION'!W$11,'DATOS PEST12'!$B:$B,'7. RETA (SETA) Prov-SECCION'!$A18,'DATOS PEST12'!$F:$F,"REG.E. AUTONOMOS (SETA)")</f>
        <v>0</v>
      </c>
      <c r="X18" s="62">
        <f>SUMIFS('DATOS PEST12'!$E:$E,'DATOS PEST12'!$A:$A,INDICE!$C$13,'DATOS PEST12'!$D:$D,'7. RETA (SETA) Prov-SECCION'!X$11,'DATOS PEST12'!$B:$B,'7. RETA (SETA) Prov-SECCION'!$A18,'DATOS PEST12'!$F:$F,"REG.E. AUTONOMOS (SETA)")</f>
        <v>0</v>
      </c>
      <c r="Y18" s="59">
        <f>SUMIFS('DATOS PEST12'!$E:$E,'DATOS PEST12'!$A:$A,INDICE!$C$13,'DATOS PEST12'!$D:$D,'7. RETA (SETA) Prov-SECCION'!Y$11,'DATOS PEST12'!$B:$B,'7. RETA (SETA) Prov-SECCION'!$A18,'DATOS PEST12'!$F:$F,"REG.E. AUTONOMOS (SETA)")</f>
        <v>0</v>
      </c>
    </row>
    <row r="19" spans="1:25" ht="15.6" x14ac:dyDescent="0.3">
      <c r="A19" s="8">
        <v>23</v>
      </c>
      <c r="B19" s="9" t="s">
        <v>165</v>
      </c>
      <c r="C19" s="59">
        <f t="shared" si="2"/>
        <v>12.000000000000002</v>
      </c>
      <c r="D19" s="60">
        <f>SUMIFS('DATOS PEST12'!$E:$E,'DATOS PEST12'!$A:$A,INDICE!$C$13,'DATOS PEST12'!$D:$D,'7. RETA (SETA) Prov-SECCION'!D$11,'DATOS PEST12'!$B:$B,'7. RETA (SETA) Prov-SECCION'!$A19,'DATOS PEST12'!$F:$F,"REG.E. AUTONOMOS (SETA)")</f>
        <v>12.000000000000002</v>
      </c>
      <c r="E19" s="62">
        <f>SUMIFS('DATOS PEST12'!$E:$E,'DATOS PEST12'!$A:$A,INDICE!$C$13,'DATOS PEST12'!$D:$D,'7. RETA (SETA) Prov-SECCION'!E$11,'DATOS PEST12'!$B:$B,'7. RETA (SETA) Prov-SECCION'!$A19,'DATOS PEST12'!$F:$F,"REG.E. AUTONOMOS (SETA)")</f>
        <v>0</v>
      </c>
      <c r="F19" s="62">
        <f>SUMIFS('DATOS PEST12'!$E:$E,'DATOS PEST12'!$A:$A,INDICE!$C$13,'DATOS PEST12'!$D:$D,'7. RETA (SETA) Prov-SECCION'!F$11,'DATOS PEST12'!$B:$B,'7. RETA (SETA) Prov-SECCION'!$A19,'DATOS PEST12'!$F:$F,"REG.E. AUTONOMOS (SETA)")</f>
        <v>0</v>
      </c>
      <c r="G19" s="62">
        <f>SUMIFS('DATOS PEST12'!$E:$E,'DATOS PEST12'!$A:$A,INDICE!$C$13,'DATOS PEST12'!$D:$D,'7. RETA (SETA) Prov-SECCION'!G$11,'DATOS PEST12'!$B:$B,'7. RETA (SETA) Prov-SECCION'!$A19,'DATOS PEST12'!$F:$F,"REG.E. AUTONOMOS (SETA)")</f>
        <v>0</v>
      </c>
      <c r="H19" s="62">
        <f>SUMIFS('DATOS PEST12'!$E:$E,'DATOS PEST12'!$A:$A,INDICE!$C$13,'DATOS PEST12'!$D:$D,'7. RETA (SETA) Prov-SECCION'!H$11,'DATOS PEST12'!$B:$B,'7. RETA (SETA) Prov-SECCION'!$A19,'DATOS PEST12'!$F:$F,"REG.E. AUTONOMOS (SETA)")</f>
        <v>0</v>
      </c>
      <c r="I19" s="62">
        <f>SUMIFS('DATOS PEST12'!$E:$E,'DATOS PEST12'!$A:$A,INDICE!$C$13,'DATOS PEST12'!$D:$D,'7. RETA (SETA) Prov-SECCION'!I$11,'DATOS PEST12'!$B:$B,'7. RETA (SETA) Prov-SECCION'!$A19,'DATOS PEST12'!$F:$F,"REG.E. AUTONOMOS (SETA)")</f>
        <v>0</v>
      </c>
      <c r="J19" s="62">
        <f>SUMIFS('DATOS PEST12'!$E:$E,'DATOS PEST12'!$A:$A,INDICE!$C$13,'DATOS PEST12'!$D:$D,'7. RETA (SETA) Prov-SECCION'!J$11,'DATOS PEST12'!$B:$B,'7. RETA (SETA) Prov-SECCION'!$A19,'DATOS PEST12'!$F:$F,"REG.E. AUTONOMOS (SETA)")</f>
        <v>0</v>
      </c>
      <c r="K19" s="62">
        <f>SUMIFS('DATOS PEST12'!$E:$E,'DATOS PEST12'!$A:$A,INDICE!$C$13,'DATOS PEST12'!$D:$D,'7. RETA (SETA) Prov-SECCION'!K$11,'DATOS PEST12'!$B:$B,'7. RETA (SETA) Prov-SECCION'!$A19,'DATOS PEST12'!$F:$F,"REG.E. AUTONOMOS (SETA)")</f>
        <v>0</v>
      </c>
      <c r="L19" s="62">
        <f>SUMIFS('DATOS PEST12'!$E:$E,'DATOS PEST12'!$A:$A,INDICE!$C$13,'DATOS PEST12'!$D:$D,'7. RETA (SETA) Prov-SECCION'!L$11,'DATOS PEST12'!$B:$B,'7. RETA (SETA) Prov-SECCION'!$A19,'DATOS PEST12'!$F:$F,"REG.E. AUTONOMOS (SETA)")</f>
        <v>0</v>
      </c>
      <c r="M19" s="62">
        <f>SUMIFS('DATOS PEST12'!$E:$E,'DATOS PEST12'!$A:$A,INDICE!$C$13,'DATOS PEST12'!$D:$D,'7. RETA (SETA) Prov-SECCION'!M$11,'DATOS PEST12'!$B:$B,'7. RETA (SETA) Prov-SECCION'!$A19,'DATOS PEST12'!$F:$F,"REG.E. AUTONOMOS (SETA)")</f>
        <v>0</v>
      </c>
      <c r="N19" s="62">
        <f>SUMIFS('DATOS PEST12'!$E:$E,'DATOS PEST12'!$A:$A,INDICE!$C$13,'DATOS PEST12'!$D:$D,'7. RETA (SETA) Prov-SECCION'!N$11,'DATOS PEST12'!$B:$B,'7. RETA (SETA) Prov-SECCION'!$A19,'DATOS PEST12'!$F:$F,"REG.E. AUTONOMOS (SETA)")</f>
        <v>0</v>
      </c>
      <c r="O19" s="62">
        <f>SUMIFS('DATOS PEST12'!$E:$E,'DATOS PEST12'!$A:$A,INDICE!$C$13,'DATOS PEST12'!$D:$D,'7. RETA (SETA) Prov-SECCION'!O$11,'DATOS PEST12'!$B:$B,'7. RETA (SETA) Prov-SECCION'!$A19,'DATOS PEST12'!$F:$F,"REG.E. AUTONOMOS (SETA)")</f>
        <v>0</v>
      </c>
      <c r="P19" s="62">
        <f>SUMIFS('DATOS PEST12'!$E:$E,'DATOS PEST12'!$A:$A,INDICE!$C$13,'DATOS PEST12'!$D:$D,'7. RETA (SETA) Prov-SECCION'!P$11,'DATOS PEST12'!$B:$B,'7. RETA (SETA) Prov-SECCION'!$A19,'DATOS PEST12'!$F:$F,"REG.E. AUTONOMOS (SETA)")</f>
        <v>0</v>
      </c>
      <c r="Q19" s="62">
        <f>SUMIFS('DATOS PEST12'!$E:$E,'DATOS PEST12'!$A:$A,INDICE!$C$13,'DATOS PEST12'!$D:$D,'7. RETA (SETA) Prov-SECCION'!Q$11,'DATOS PEST12'!$B:$B,'7. RETA (SETA) Prov-SECCION'!$A19,'DATOS PEST12'!$F:$F,"REG.E. AUTONOMOS (SETA)")</f>
        <v>0</v>
      </c>
      <c r="R19" s="62">
        <f>SUMIFS('DATOS PEST12'!$E:$E,'DATOS PEST12'!$A:$A,INDICE!$C$13,'DATOS PEST12'!$D:$D,'7. RETA (SETA) Prov-SECCION'!R$11,'DATOS PEST12'!$B:$B,'7. RETA (SETA) Prov-SECCION'!$A19,'DATOS PEST12'!$F:$F,"REG.E. AUTONOMOS (SETA)")</f>
        <v>0</v>
      </c>
      <c r="S19" s="62">
        <f>SUMIFS('DATOS PEST12'!$E:$E,'DATOS PEST12'!$A:$A,INDICE!$C$13,'DATOS PEST12'!$D:$D,'7. RETA (SETA) Prov-SECCION'!S$11,'DATOS PEST12'!$B:$B,'7. RETA (SETA) Prov-SECCION'!$A19,'DATOS PEST12'!$F:$F,"REG.E. AUTONOMOS (SETA)")</f>
        <v>0</v>
      </c>
      <c r="T19" s="62">
        <f>SUMIFS('DATOS PEST12'!$E:$E,'DATOS PEST12'!$A:$A,INDICE!$C$13,'DATOS PEST12'!$D:$D,'7. RETA (SETA) Prov-SECCION'!T$11,'DATOS PEST12'!$B:$B,'7. RETA (SETA) Prov-SECCION'!$A19,'DATOS PEST12'!$F:$F,"REG.E. AUTONOMOS (SETA)")</f>
        <v>0</v>
      </c>
      <c r="U19" s="62">
        <f>SUMIFS('DATOS PEST12'!$E:$E,'DATOS PEST12'!$A:$A,INDICE!$C$13,'DATOS PEST12'!$D:$D,'7. RETA (SETA) Prov-SECCION'!U$11,'DATOS PEST12'!$B:$B,'7. RETA (SETA) Prov-SECCION'!$A19,'DATOS PEST12'!$F:$F,"REG.E. AUTONOMOS (SETA)")</f>
        <v>0</v>
      </c>
      <c r="V19" s="62">
        <f>SUMIFS('DATOS PEST12'!$E:$E,'DATOS PEST12'!$A:$A,INDICE!$C$13,'DATOS PEST12'!$D:$D,'7. RETA (SETA) Prov-SECCION'!V$11,'DATOS PEST12'!$B:$B,'7. RETA (SETA) Prov-SECCION'!$A19,'DATOS PEST12'!$F:$F,"REG.E. AUTONOMOS (SETA)")</f>
        <v>0</v>
      </c>
      <c r="W19" s="62">
        <f>SUMIFS('DATOS PEST12'!$E:$E,'DATOS PEST12'!$A:$A,INDICE!$C$13,'DATOS PEST12'!$D:$D,'7. RETA (SETA) Prov-SECCION'!W$11,'DATOS PEST12'!$B:$B,'7. RETA (SETA) Prov-SECCION'!$A19,'DATOS PEST12'!$F:$F,"REG.E. AUTONOMOS (SETA)")</f>
        <v>0</v>
      </c>
      <c r="X19" s="62">
        <f>SUMIFS('DATOS PEST12'!$E:$E,'DATOS PEST12'!$A:$A,INDICE!$C$13,'DATOS PEST12'!$D:$D,'7. RETA (SETA) Prov-SECCION'!X$11,'DATOS PEST12'!$B:$B,'7. RETA (SETA) Prov-SECCION'!$A19,'DATOS PEST12'!$F:$F,"REG.E. AUTONOMOS (SETA)")</f>
        <v>0</v>
      </c>
      <c r="Y19" s="59">
        <f>SUMIFS('DATOS PEST12'!$E:$E,'DATOS PEST12'!$A:$A,INDICE!$C$13,'DATOS PEST12'!$D:$D,'7. RETA (SETA) Prov-SECCION'!Y$11,'DATOS PEST12'!$B:$B,'7. RETA (SETA) Prov-SECCION'!$A19,'DATOS PEST12'!$F:$F,"REG.E. AUTONOMOS (SETA)")</f>
        <v>0</v>
      </c>
    </row>
    <row r="20" spans="1:25" ht="15.6" x14ac:dyDescent="0.3">
      <c r="A20" s="8">
        <v>29</v>
      </c>
      <c r="B20" s="9" t="s">
        <v>166</v>
      </c>
      <c r="C20" s="59">
        <f t="shared" si="2"/>
        <v>84.368421052631604</v>
      </c>
      <c r="D20" s="60">
        <f>SUMIFS('DATOS PEST12'!$E:$E,'DATOS PEST12'!$A:$A,INDICE!$C$13,'DATOS PEST12'!$D:$D,'7. RETA (SETA) Prov-SECCION'!D$11,'DATOS PEST12'!$B:$B,'7. RETA (SETA) Prov-SECCION'!$A20,'DATOS PEST12'!$F:$F,"REG.E. AUTONOMOS (SETA)")</f>
        <v>83.368421052631604</v>
      </c>
      <c r="E20" s="62">
        <f>SUMIFS('DATOS PEST12'!$E:$E,'DATOS PEST12'!$A:$A,INDICE!$C$13,'DATOS PEST12'!$D:$D,'7. RETA (SETA) Prov-SECCION'!E$11,'DATOS PEST12'!$B:$B,'7. RETA (SETA) Prov-SECCION'!$A20,'DATOS PEST12'!$F:$F,"REG.E. AUTONOMOS (SETA)")</f>
        <v>0</v>
      </c>
      <c r="F20" s="62">
        <f>SUMIFS('DATOS PEST12'!$E:$E,'DATOS PEST12'!$A:$A,INDICE!$C$13,'DATOS PEST12'!$D:$D,'7. RETA (SETA) Prov-SECCION'!F$11,'DATOS PEST12'!$B:$B,'7. RETA (SETA) Prov-SECCION'!$A20,'DATOS PEST12'!$F:$F,"REG.E. AUTONOMOS (SETA)")</f>
        <v>0</v>
      </c>
      <c r="G20" s="62">
        <f>SUMIFS('DATOS PEST12'!$E:$E,'DATOS PEST12'!$A:$A,INDICE!$C$13,'DATOS PEST12'!$D:$D,'7. RETA (SETA) Prov-SECCION'!G$11,'DATOS PEST12'!$B:$B,'7. RETA (SETA) Prov-SECCION'!$A20,'DATOS PEST12'!$F:$F,"REG.E. AUTONOMOS (SETA)")</f>
        <v>0</v>
      </c>
      <c r="H20" s="62">
        <f>SUMIFS('DATOS PEST12'!$E:$E,'DATOS PEST12'!$A:$A,INDICE!$C$13,'DATOS PEST12'!$D:$D,'7. RETA (SETA) Prov-SECCION'!H$11,'DATOS PEST12'!$B:$B,'7. RETA (SETA) Prov-SECCION'!$A20,'DATOS PEST12'!$F:$F,"REG.E. AUTONOMOS (SETA)")</f>
        <v>0</v>
      </c>
      <c r="I20" s="62">
        <f>SUMIFS('DATOS PEST12'!$E:$E,'DATOS PEST12'!$A:$A,INDICE!$C$13,'DATOS PEST12'!$D:$D,'7. RETA (SETA) Prov-SECCION'!I$11,'DATOS PEST12'!$B:$B,'7. RETA (SETA) Prov-SECCION'!$A20,'DATOS PEST12'!$F:$F,"REG.E. AUTONOMOS (SETA)")</f>
        <v>0</v>
      </c>
      <c r="J20" s="62">
        <f>SUMIFS('DATOS PEST12'!$E:$E,'DATOS PEST12'!$A:$A,INDICE!$C$13,'DATOS PEST12'!$D:$D,'7. RETA (SETA) Prov-SECCION'!J$11,'DATOS PEST12'!$B:$B,'7. RETA (SETA) Prov-SECCION'!$A20,'DATOS PEST12'!$F:$F,"REG.E. AUTONOMOS (SETA)")</f>
        <v>0.99999999999999956</v>
      </c>
      <c r="K20" s="62">
        <f>SUMIFS('DATOS PEST12'!$E:$E,'DATOS PEST12'!$A:$A,INDICE!$C$13,'DATOS PEST12'!$D:$D,'7. RETA (SETA) Prov-SECCION'!K$11,'DATOS PEST12'!$B:$B,'7. RETA (SETA) Prov-SECCION'!$A20,'DATOS PEST12'!$F:$F,"REG.E. AUTONOMOS (SETA)")</f>
        <v>0</v>
      </c>
      <c r="L20" s="62">
        <f>SUMIFS('DATOS PEST12'!$E:$E,'DATOS PEST12'!$A:$A,INDICE!$C$13,'DATOS PEST12'!$D:$D,'7. RETA (SETA) Prov-SECCION'!L$11,'DATOS PEST12'!$B:$B,'7. RETA (SETA) Prov-SECCION'!$A20,'DATOS PEST12'!$F:$F,"REG.E. AUTONOMOS (SETA)")</f>
        <v>0</v>
      </c>
      <c r="M20" s="62">
        <f>SUMIFS('DATOS PEST12'!$E:$E,'DATOS PEST12'!$A:$A,INDICE!$C$13,'DATOS PEST12'!$D:$D,'7. RETA (SETA) Prov-SECCION'!M$11,'DATOS PEST12'!$B:$B,'7. RETA (SETA) Prov-SECCION'!$A20,'DATOS PEST12'!$F:$F,"REG.E. AUTONOMOS (SETA)")</f>
        <v>0</v>
      </c>
      <c r="N20" s="62">
        <f>SUMIFS('DATOS PEST12'!$E:$E,'DATOS PEST12'!$A:$A,INDICE!$C$13,'DATOS PEST12'!$D:$D,'7. RETA (SETA) Prov-SECCION'!N$11,'DATOS PEST12'!$B:$B,'7. RETA (SETA) Prov-SECCION'!$A20,'DATOS PEST12'!$F:$F,"REG.E. AUTONOMOS (SETA)")</f>
        <v>0</v>
      </c>
      <c r="O20" s="62">
        <f>SUMIFS('DATOS PEST12'!$E:$E,'DATOS PEST12'!$A:$A,INDICE!$C$13,'DATOS PEST12'!$D:$D,'7. RETA (SETA) Prov-SECCION'!O$11,'DATOS PEST12'!$B:$B,'7. RETA (SETA) Prov-SECCION'!$A20,'DATOS PEST12'!$F:$F,"REG.E. AUTONOMOS (SETA)")</f>
        <v>0</v>
      </c>
      <c r="P20" s="62">
        <f>SUMIFS('DATOS PEST12'!$E:$E,'DATOS PEST12'!$A:$A,INDICE!$C$13,'DATOS PEST12'!$D:$D,'7. RETA (SETA) Prov-SECCION'!P$11,'DATOS PEST12'!$B:$B,'7. RETA (SETA) Prov-SECCION'!$A20,'DATOS PEST12'!$F:$F,"REG.E. AUTONOMOS (SETA)")</f>
        <v>0</v>
      </c>
      <c r="Q20" s="62">
        <f>SUMIFS('DATOS PEST12'!$E:$E,'DATOS PEST12'!$A:$A,INDICE!$C$13,'DATOS PEST12'!$D:$D,'7. RETA (SETA) Prov-SECCION'!Q$11,'DATOS PEST12'!$B:$B,'7. RETA (SETA) Prov-SECCION'!$A20,'DATOS PEST12'!$F:$F,"REG.E. AUTONOMOS (SETA)")</f>
        <v>0</v>
      </c>
      <c r="R20" s="62">
        <f>SUMIFS('DATOS PEST12'!$E:$E,'DATOS PEST12'!$A:$A,INDICE!$C$13,'DATOS PEST12'!$D:$D,'7. RETA (SETA) Prov-SECCION'!R$11,'DATOS PEST12'!$B:$B,'7. RETA (SETA) Prov-SECCION'!$A20,'DATOS PEST12'!$F:$F,"REG.E. AUTONOMOS (SETA)")</f>
        <v>0</v>
      </c>
      <c r="S20" s="62">
        <f>SUMIFS('DATOS PEST12'!$E:$E,'DATOS PEST12'!$A:$A,INDICE!$C$13,'DATOS PEST12'!$D:$D,'7. RETA (SETA) Prov-SECCION'!S$11,'DATOS PEST12'!$B:$B,'7. RETA (SETA) Prov-SECCION'!$A20,'DATOS PEST12'!$F:$F,"REG.E. AUTONOMOS (SETA)")</f>
        <v>0</v>
      </c>
      <c r="T20" s="62">
        <f>SUMIFS('DATOS PEST12'!$E:$E,'DATOS PEST12'!$A:$A,INDICE!$C$13,'DATOS PEST12'!$D:$D,'7. RETA (SETA) Prov-SECCION'!T$11,'DATOS PEST12'!$B:$B,'7. RETA (SETA) Prov-SECCION'!$A20,'DATOS PEST12'!$F:$F,"REG.E. AUTONOMOS (SETA)")</f>
        <v>0</v>
      </c>
      <c r="U20" s="62">
        <f>SUMIFS('DATOS PEST12'!$E:$E,'DATOS PEST12'!$A:$A,INDICE!$C$13,'DATOS PEST12'!$D:$D,'7. RETA (SETA) Prov-SECCION'!U$11,'DATOS PEST12'!$B:$B,'7. RETA (SETA) Prov-SECCION'!$A20,'DATOS PEST12'!$F:$F,"REG.E. AUTONOMOS (SETA)")</f>
        <v>0</v>
      </c>
      <c r="V20" s="62">
        <f>SUMIFS('DATOS PEST12'!$E:$E,'DATOS PEST12'!$A:$A,INDICE!$C$13,'DATOS PEST12'!$D:$D,'7. RETA (SETA) Prov-SECCION'!V$11,'DATOS PEST12'!$B:$B,'7. RETA (SETA) Prov-SECCION'!$A20,'DATOS PEST12'!$F:$F,"REG.E. AUTONOMOS (SETA)")</f>
        <v>0</v>
      </c>
      <c r="W20" s="62">
        <f>SUMIFS('DATOS PEST12'!$E:$E,'DATOS PEST12'!$A:$A,INDICE!$C$13,'DATOS PEST12'!$D:$D,'7. RETA (SETA) Prov-SECCION'!W$11,'DATOS PEST12'!$B:$B,'7. RETA (SETA) Prov-SECCION'!$A20,'DATOS PEST12'!$F:$F,"REG.E. AUTONOMOS (SETA)")</f>
        <v>0</v>
      </c>
      <c r="X20" s="62">
        <f>SUMIFS('DATOS PEST12'!$E:$E,'DATOS PEST12'!$A:$A,INDICE!$C$13,'DATOS PEST12'!$D:$D,'7. RETA (SETA) Prov-SECCION'!X$11,'DATOS PEST12'!$B:$B,'7. RETA (SETA) Prov-SECCION'!$A20,'DATOS PEST12'!$F:$F,"REG.E. AUTONOMOS (SETA)")</f>
        <v>0</v>
      </c>
      <c r="Y20" s="59">
        <f>SUMIFS('DATOS PEST12'!$E:$E,'DATOS PEST12'!$A:$A,INDICE!$C$13,'DATOS PEST12'!$D:$D,'7. RETA (SETA) Prov-SECCION'!Y$11,'DATOS PEST12'!$B:$B,'7. RETA (SETA) Prov-SECCION'!$A20,'DATOS PEST12'!$F:$F,"REG.E. AUTONOMOS (SETA)")</f>
        <v>0</v>
      </c>
    </row>
    <row r="21" spans="1:25" ht="15.6" x14ac:dyDescent="0.3">
      <c r="A21" s="10">
        <v>41</v>
      </c>
      <c r="B21" s="11" t="s">
        <v>24</v>
      </c>
      <c r="C21" s="59">
        <f t="shared" si="2"/>
        <v>15.52631578947369</v>
      </c>
      <c r="D21" s="60">
        <f>SUMIFS('DATOS PEST12'!$E:$E,'DATOS PEST12'!$A:$A,INDICE!$C$13,'DATOS PEST12'!$D:$D,'7. RETA (SETA) Prov-SECCION'!D$11,'DATOS PEST12'!$B:$B,'7. RETA (SETA) Prov-SECCION'!$A21,'DATOS PEST12'!$F:$F,"REG.E. AUTONOMOS (SETA)")</f>
        <v>15.52631578947369</v>
      </c>
      <c r="E21" s="62">
        <f>SUMIFS('DATOS PEST12'!$E:$E,'DATOS PEST12'!$A:$A,INDICE!$C$13,'DATOS PEST12'!$D:$D,'7. RETA (SETA) Prov-SECCION'!E$11,'DATOS PEST12'!$B:$B,'7. RETA (SETA) Prov-SECCION'!$A21,'DATOS PEST12'!$F:$F,"REG.E. AUTONOMOS (SETA)")</f>
        <v>0</v>
      </c>
      <c r="F21" s="62">
        <f>SUMIFS('DATOS PEST12'!$E:$E,'DATOS PEST12'!$A:$A,INDICE!$C$13,'DATOS PEST12'!$D:$D,'7. RETA (SETA) Prov-SECCION'!F$11,'DATOS PEST12'!$B:$B,'7. RETA (SETA) Prov-SECCION'!$A21,'DATOS PEST12'!$F:$F,"REG.E. AUTONOMOS (SETA)")</f>
        <v>0</v>
      </c>
      <c r="G21" s="62">
        <f>SUMIFS('DATOS PEST12'!$E:$E,'DATOS PEST12'!$A:$A,INDICE!$C$13,'DATOS PEST12'!$D:$D,'7. RETA (SETA) Prov-SECCION'!G$11,'DATOS PEST12'!$B:$B,'7. RETA (SETA) Prov-SECCION'!$A21,'DATOS PEST12'!$F:$F,"REG.E. AUTONOMOS (SETA)")</f>
        <v>0</v>
      </c>
      <c r="H21" s="62">
        <f>SUMIFS('DATOS PEST12'!$E:$E,'DATOS PEST12'!$A:$A,INDICE!$C$13,'DATOS PEST12'!$D:$D,'7. RETA (SETA) Prov-SECCION'!H$11,'DATOS PEST12'!$B:$B,'7. RETA (SETA) Prov-SECCION'!$A21,'DATOS PEST12'!$F:$F,"REG.E. AUTONOMOS (SETA)")</f>
        <v>0</v>
      </c>
      <c r="I21" s="62">
        <f>SUMIFS('DATOS PEST12'!$E:$E,'DATOS PEST12'!$A:$A,INDICE!$C$13,'DATOS PEST12'!$D:$D,'7. RETA (SETA) Prov-SECCION'!I$11,'DATOS PEST12'!$B:$B,'7. RETA (SETA) Prov-SECCION'!$A21,'DATOS PEST12'!$F:$F,"REG.E. AUTONOMOS (SETA)")</f>
        <v>0</v>
      </c>
      <c r="J21" s="62">
        <f>SUMIFS('DATOS PEST12'!$E:$E,'DATOS PEST12'!$A:$A,INDICE!$C$13,'DATOS PEST12'!$D:$D,'7. RETA (SETA) Prov-SECCION'!J$11,'DATOS PEST12'!$B:$B,'7. RETA (SETA) Prov-SECCION'!$A21,'DATOS PEST12'!$F:$F,"REG.E. AUTONOMOS (SETA)")</f>
        <v>0</v>
      </c>
      <c r="K21" s="62">
        <f>SUMIFS('DATOS PEST12'!$E:$E,'DATOS PEST12'!$A:$A,INDICE!$C$13,'DATOS PEST12'!$D:$D,'7. RETA (SETA) Prov-SECCION'!K$11,'DATOS PEST12'!$B:$B,'7. RETA (SETA) Prov-SECCION'!$A21,'DATOS PEST12'!$F:$F,"REG.E. AUTONOMOS (SETA)")</f>
        <v>0</v>
      </c>
      <c r="L21" s="62">
        <f>SUMIFS('DATOS PEST12'!$E:$E,'DATOS PEST12'!$A:$A,INDICE!$C$13,'DATOS PEST12'!$D:$D,'7. RETA (SETA) Prov-SECCION'!L$11,'DATOS PEST12'!$B:$B,'7. RETA (SETA) Prov-SECCION'!$A21,'DATOS PEST12'!$F:$F,"REG.E. AUTONOMOS (SETA)")</f>
        <v>0</v>
      </c>
      <c r="M21" s="62">
        <f>SUMIFS('DATOS PEST12'!$E:$E,'DATOS PEST12'!$A:$A,INDICE!$C$13,'DATOS PEST12'!$D:$D,'7. RETA (SETA) Prov-SECCION'!M$11,'DATOS PEST12'!$B:$B,'7. RETA (SETA) Prov-SECCION'!$A21,'DATOS PEST12'!$F:$F,"REG.E. AUTONOMOS (SETA)")</f>
        <v>0</v>
      </c>
      <c r="N21" s="62">
        <f>SUMIFS('DATOS PEST12'!$E:$E,'DATOS PEST12'!$A:$A,INDICE!$C$13,'DATOS PEST12'!$D:$D,'7. RETA (SETA) Prov-SECCION'!N$11,'DATOS PEST12'!$B:$B,'7. RETA (SETA) Prov-SECCION'!$A21,'DATOS PEST12'!$F:$F,"REG.E. AUTONOMOS (SETA)")</f>
        <v>0</v>
      </c>
      <c r="O21" s="62">
        <f>SUMIFS('DATOS PEST12'!$E:$E,'DATOS PEST12'!$A:$A,INDICE!$C$13,'DATOS PEST12'!$D:$D,'7. RETA (SETA) Prov-SECCION'!O$11,'DATOS PEST12'!$B:$B,'7. RETA (SETA) Prov-SECCION'!$A21,'DATOS PEST12'!$F:$F,"REG.E. AUTONOMOS (SETA)")</f>
        <v>0</v>
      </c>
      <c r="P21" s="62">
        <f>SUMIFS('DATOS PEST12'!$E:$E,'DATOS PEST12'!$A:$A,INDICE!$C$13,'DATOS PEST12'!$D:$D,'7. RETA (SETA) Prov-SECCION'!P$11,'DATOS PEST12'!$B:$B,'7. RETA (SETA) Prov-SECCION'!$A21,'DATOS PEST12'!$F:$F,"REG.E. AUTONOMOS (SETA)")</f>
        <v>0</v>
      </c>
      <c r="Q21" s="62">
        <f>SUMIFS('DATOS PEST12'!$E:$E,'DATOS PEST12'!$A:$A,INDICE!$C$13,'DATOS PEST12'!$D:$D,'7. RETA (SETA) Prov-SECCION'!Q$11,'DATOS PEST12'!$B:$B,'7. RETA (SETA) Prov-SECCION'!$A21,'DATOS PEST12'!$F:$F,"REG.E. AUTONOMOS (SETA)")</f>
        <v>0</v>
      </c>
      <c r="R21" s="62">
        <f>SUMIFS('DATOS PEST12'!$E:$E,'DATOS PEST12'!$A:$A,INDICE!$C$13,'DATOS PEST12'!$D:$D,'7. RETA (SETA) Prov-SECCION'!R$11,'DATOS PEST12'!$B:$B,'7. RETA (SETA) Prov-SECCION'!$A21,'DATOS PEST12'!$F:$F,"REG.E. AUTONOMOS (SETA)")</f>
        <v>0</v>
      </c>
      <c r="S21" s="62">
        <f>SUMIFS('DATOS PEST12'!$E:$E,'DATOS PEST12'!$A:$A,INDICE!$C$13,'DATOS PEST12'!$D:$D,'7. RETA (SETA) Prov-SECCION'!S$11,'DATOS PEST12'!$B:$B,'7. RETA (SETA) Prov-SECCION'!$A21,'DATOS PEST12'!$F:$F,"REG.E. AUTONOMOS (SETA)")</f>
        <v>0</v>
      </c>
      <c r="T21" s="62">
        <f>SUMIFS('DATOS PEST12'!$E:$E,'DATOS PEST12'!$A:$A,INDICE!$C$13,'DATOS PEST12'!$D:$D,'7. RETA (SETA) Prov-SECCION'!T$11,'DATOS PEST12'!$B:$B,'7. RETA (SETA) Prov-SECCION'!$A21,'DATOS PEST12'!$F:$F,"REG.E. AUTONOMOS (SETA)")</f>
        <v>0</v>
      </c>
      <c r="U21" s="62">
        <f>SUMIFS('DATOS PEST12'!$E:$E,'DATOS PEST12'!$A:$A,INDICE!$C$13,'DATOS PEST12'!$D:$D,'7. RETA (SETA) Prov-SECCION'!U$11,'DATOS PEST12'!$B:$B,'7. RETA (SETA) Prov-SECCION'!$A21,'DATOS PEST12'!$F:$F,"REG.E. AUTONOMOS (SETA)")</f>
        <v>0</v>
      </c>
      <c r="V21" s="62">
        <f>SUMIFS('DATOS PEST12'!$E:$E,'DATOS PEST12'!$A:$A,INDICE!$C$13,'DATOS PEST12'!$D:$D,'7. RETA (SETA) Prov-SECCION'!V$11,'DATOS PEST12'!$B:$B,'7. RETA (SETA) Prov-SECCION'!$A21,'DATOS PEST12'!$F:$F,"REG.E. AUTONOMOS (SETA)")</f>
        <v>0</v>
      </c>
      <c r="W21" s="62">
        <f>SUMIFS('DATOS PEST12'!$E:$E,'DATOS PEST12'!$A:$A,INDICE!$C$13,'DATOS PEST12'!$D:$D,'7. RETA (SETA) Prov-SECCION'!W$11,'DATOS PEST12'!$B:$B,'7. RETA (SETA) Prov-SECCION'!$A21,'DATOS PEST12'!$F:$F,"REG.E. AUTONOMOS (SETA)")</f>
        <v>0</v>
      </c>
      <c r="X21" s="62">
        <f>SUMIFS('DATOS PEST12'!$E:$E,'DATOS PEST12'!$A:$A,INDICE!$C$13,'DATOS PEST12'!$D:$D,'7. RETA (SETA) Prov-SECCION'!X$11,'DATOS PEST12'!$B:$B,'7. RETA (SETA) Prov-SECCION'!$A21,'DATOS PEST12'!$F:$F,"REG.E. AUTONOMOS (SETA)")</f>
        <v>0</v>
      </c>
      <c r="Y21" s="59">
        <f>SUMIFS('DATOS PEST12'!$E:$E,'DATOS PEST12'!$A:$A,INDICE!$C$13,'DATOS PEST12'!$D:$D,'7. RETA (SETA) Prov-SECCION'!Y$11,'DATOS PEST12'!$B:$B,'7. RETA (SETA) Prov-SECCION'!$A21,'DATOS PEST12'!$F:$F,"REG.E. AUTONOMOS (SETA)")</f>
        <v>0</v>
      </c>
    </row>
    <row r="22" spans="1:25" ht="15.6" x14ac:dyDescent="0.3">
      <c r="A22" s="238" t="s">
        <v>38</v>
      </c>
      <c r="B22" s="239"/>
      <c r="C22" s="66">
        <f t="shared" ref="C22:Y22" si="3">SUM(C23:C25)</f>
        <v>85</v>
      </c>
      <c r="D22" s="64">
        <f t="shared" si="3"/>
        <v>84</v>
      </c>
      <c r="E22" s="67">
        <f t="shared" si="3"/>
        <v>0</v>
      </c>
      <c r="F22" s="67">
        <f t="shared" si="3"/>
        <v>0</v>
      </c>
      <c r="G22" s="67">
        <f t="shared" si="3"/>
        <v>0</v>
      </c>
      <c r="H22" s="67">
        <f t="shared" si="3"/>
        <v>0</v>
      </c>
      <c r="I22" s="67">
        <f t="shared" si="3"/>
        <v>0</v>
      </c>
      <c r="J22" s="67">
        <f t="shared" si="3"/>
        <v>0.99999999999999956</v>
      </c>
      <c r="K22" s="67">
        <f t="shared" si="3"/>
        <v>0</v>
      </c>
      <c r="L22" s="67">
        <f t="shared" si="3"/>
        <v>0</v>
      </c>
      <c r="M22" s="67">
        <f t="shared" si="3"/>
        <v>0</v>
      </c>
      <c r="N22" s="67">
        <f t="shared" si="3"/>
        <v>0</v>
      </c>
      <c r="O22" s="67">
        <f t="shared" si="3"/>
        <v>0</v>
      </c>
      <c r="P22" s="67">
        <f t="shared" si="3"/>
        <v>0</v>
      </c>
      <c r="Q22" s="67">
        <f t="shared" si="3"/>
        <v>0</v>
      </c>
      <c r="R22" s="67">
        <f t="shared" si="3"/>
        <v>0</v>
      </c>
      <c r="S22" s="67">
        <f t="shared" si="3"/>
        <v>0</v>
      </c>
      <c r="T22" s="67">
        <f t="shared" si="3"/>
        <v>0</v>
      </c>
      <c r="U22" s="67">
        <f t="shared" si="3"/>
        <v>0</v>
      </c>
      <c r="V22" s="67">
        <f t="shared" si="3"/>
        <v>0</v>
      </c>
      <c r="W22" s="67">
        <f t="shared" si="3"/>
        <v>0</v>
      </c>
      <c r="X22" s="67">
        <f t="shared" si="3"/>
        <v>0</v>
      </c>
      <c r="Y22" s="66">
        <f t="shared" si="3"/>
        <v>0</v>
      </c>
    </row>
    <row r="23" spans="1:25" ht="15.6" x14ac:dyDescent="0.3">
      <c r="A23" s="12">
        <v>22</v>
      </c>
      <c r="B23" s="7" t="s">
        <v>11</v>
      </c>
      <c r="C23" s="59">
        <f t="shared" ref="C23:C25" si="4">SUM(D23:Y23)</f>
        <v>19</v>
      </c>
      <c r="D23" s="60">
        <f>SUMIFS('DATOS PEST12'!$E:$E,'DATOS PEST12'!$A:$A,INDICE!$C$13,'DATOS PEST12'!$D:$D,'7. RETA (SETA) Prov-SECCION'!D$11,'DATOS PEST12'!$B:$B,'7. RETA (SETA) Prov-SECCION'!$A23,'DATOS PEST12'!$F:$F,"REG.E. AUTONOMOS (SETA)")</f>
        <v>19</v>
      </c>
      <c r="E23" s="62">
        <f>SUMIFS('DATOS PEST12'!$E:$E,'DATOS PEST12'!$A:$A,INDICE!$C$13,'DATOS PEST12'!$D:$D,'7. RETA (SETA) Prov-SECCION'!E$11,'DATOS PEST12'!$B:$B,'7. RETA (SETA) Prov-SECCION'!$A23,'DATOS PEST12'!$F:$F,"REG.E. AUTONOMOS (SETA)")</f>
        <v>0</v>
      </c>
      <c r="F23" s="62">
        <f>SUMIFS('DATOS PEST12'!$E:$E,'DATOS PEST12'!$A:$A,INDICE!$C$13,'DATOS PEST12'!$D:$D,'7. RETA (SETA) Prov-SECCION'!F$11,'DATOS PEST12'!$B:$B,'7. RETA (SETA) Prov-SECCION'!$A23,'DATOS PEST12'!$F:$F,"REG.E. AUTONOMOS (SETA)")</f>
        <v>0</v>
      </c>
      <c r="G23" s="62">
        <f>SUMIFS('DATOS PEST12'!$E:$E,'DATOS PEST12'!$A:$A,INDICE!$C$13,'DATOS PEST12'!$D:$D,'7. RETA (SETA) Prov-SECCION'!G$11,'DATOS PEST12'!$B:$B,'7. RETA (SETA) Prov-SECCION'!$A23,'DATOS PEST12'!$F:$F,"REG.E. AUTONOMOS (SETA)")</f>
        <v>0</v>
      </c>
      <c r="H23" s="62">
        <f>SUMIFS('DATOS PEST12'!$E:$E,'DATOS PEST12'!$A:$A,INDICE!$C$13,'DATOS PEST12'!$D:$D,'7. RETA (SETA) Prov-SECCION'!H$11,'DATOS PEST12'!$B:$B,'7. RETA (SETA) Prov-SECCION'!$A23,'DATOS PEST12'!$F:$F,"REG.E. AUTONOMOS (SETA)")</f>
        <v>0</v>
      </c>
      <c r="I23" s="62">
        <f>SUMIFS('DATOS PEST12'!$E:$E,'DATOS PEST12'!$A:$A,INDICE!$C$13,'DATOS PEST12'!$D:$D,'7. RETA (SETA) Prov-SECCION'!I$11,'DATOS PEST12'!$B:$B,'7. RETA (SETA) Prov-SECCION'!$A23,'DATOS PEST12'!$F:$F,"REG.E. AUTONOMOS (SETA)")</f>
        <v>0</v>
      </c>
      <c r="J23" s="62">
        <f>SUMIFS('DATOS PEST12'!$E:$E,'DATOS PEST12'!$A:$A,INDICE!$C$13,'DATOS PEST12'!$D:$D,'7. RETA (SETA) Prov-SECCION'!J$11,'DATOS PEST12'!$B:$B,'7. RETA (SETA) Prov-SECCION'!$A23,'DATOS PEST12'!$F:$F,"REG.E. AUTONOMOS (SETA)")</f>
        <v>0</v>
      </c>
      <c r="K23" s="62">
        <f>SUMIFS('DATOS PEST12'!$E:$E,'DATOS PEST12'!$A:$A,INDICE!$C$13,'DATOS PEST12'!$D:$D,'7. RETA (SETA) Prov-SECCION'!K$11,'DATOS PEST12'!$B:$B,'7. RETA (SETA) Prov-SECCION'!$A23,'DATOS PEST12'!$F:$F,"REG.E. AUTONOMOS (SETA)")</f>
        <v>0</v>
      </c>
      <c r="L23" s="62">
        <f>SUMIFS('DATOS PEST12'!$E:$E,'DATOS PEST12'!$A:$A,INDICE!$C$13,'DATOS PEST12'!$D:$D,'7. RETA (SETA) Prov-SECCION'!L$11,'DATOS PEST12'!$B:$B,'7. RETA (SETA) Prov-SECCION'!$A23,'DATOS PEST12'!$F:$F,"REG.E. AUTONOMOS (SETA)")</f>
        <v>0</v>
      </c>
      <c r="M23" s="62">
        <f>SUMIFS('DATOS PEST12'!$E:$E,'DATOS PEST12'!$A:$A,INDICE!$C$13,'DATOS PEST12'!$D:$D,'7. RETA (SETA) Prov-SECCION'!M$11,'DATOS PEST12'!$B:$B,'7. RETA (SETA) Prov-SECCION'!$A23,'DATOS PEST12'!$F:$F,"REG.E. AUTONOMOS (SETA)")</f>
        <v>0</v>
      </c>
      <c r="N23" s="62">
        <f>SUMIFS('DATOS PEST12'!$E:$E,'DATOS PEST12'!$A:$A,INDICE!$C$13,'DATOS PEST12'!$D:$D,'7. RETA (SETA) Prov-SECCION'!N$11,'DATOS PEST12'!$B:$B,'7. RETA (SETA) Prov-SECCION'!$A23,'DATOS PEST12'!$F:$F,"REG.E. AUTONOMOS (SETA)")</f>
        <v>0</v>
      </c>
      <c r="O23" s="62">
        <f>SUMIFS('DATOS PEST12'!$E:$E,'DATOS PEST12'!$A:$A,INDICE!$C$13,'DATOS PEST12'!$D:$D,'7. RETA (SETA) Prov-SECCION'!O$11,'DATOS PEST12'!$B:$B,'7. RETA (SETA) Prov-SECCION'!$A23,'DATOS PEST12'!$F:$F,"REG.E. AUTONOMOS (SETA)")</f>
        <v>0</v>
      </c>
      <c r="P23" s="62">
        <f>SUMIFS('DATOS PEST12'!$E:$E,'DATOS PEST12'!$A:$A,INDICE!$C$13,'DATOS PEST12'!$D:$D,'7. RETA (SETA) Prov-SECCION'!P$11,'DATOS PEST12'!$B:$B,'7. RETA (SETA) Prov-SECCION'!$A23,'DATOS PEST12'!$F:$F,"REG.E. AUTONOMOS (SETA)")</f>
        <v>0</v>
      </c>
      <c r="Q23" s="62">
        <f>SUMIFS('DATOS PEST12'!$E:$E,'DATOS PEST12'!$A:$A,INDICE!$C$13,'DATOS PEST12'!$D:$D,'7. RETA (SETA) Prov-SECCION'!Q$11,'DATOS PEST12'!$B:$B,'7. RETA (SETA) Prov-SECCION'!$A23,'DATOS PEST12'!$F:$F,"REG.E. AUTONOMOS (SETA)")</f>
        <v>0</v>
      </c>
      <c r="R23" s="62">
        <f>SUMIFS('DATOS PEST12'!$E:$E,'DATOS PEST12'!$A:$A,INDICE!$C$13,'DATOS PEST12'!$D:$D,'7. RETA (SETA) Prov-SECCION'!R$11,'DATOS PEST12'!$B:$B,'7. RETA (SETA) Prov-SECCION'!$A23,'DATOS PEST12'!$F:$F,"REG.E. AUTONOMOS (SETA)")</f>
        <v>0</v>
      </c>
      <c r="S23" s="62">
        <f>SUMIFS('DATOS PEST12'!$E:$E,'DATOS PEST12'!$A:$A,INDICE!$C$13,'DATOS PEST12'!$D:$D,'7. RETA (SETA) Prov-SECCION'!S$11,'DATOS PEST12'!$B:$B,'7. RETA (SETA) Prov-SECCION'!$A23,'DATOS PEST12'!$F:$F,"REG.E. AUTONOMOS (SETA)")</f>
        <v>0</v>
      </c>
      <c r="T23" s="62">
        <f>SUMIFS('DATOS PEST12'!$E:$E,'DATOS PEST12'!$A:$A,INDICE!$C$13,'DATOS PEST12'!$D:$D,'7. RETA (SETA) Prov-SECCION'!T$11,'DATOS PEST12'!$B:$B,'7. RETA (SETA) Prov-SECCION'!$A23,'DATOS PEST12'!$F:$F,"REG.E. AUTONOMOS (SETA)")</f>
        <v>0</v>
      </c>
      <c r="U23" s="62">
        <f>SUMIFS('DATOS PEST12'!$E:$E,'DATOS PEST12'!$A:$A,INDICE!$C$13,'DATOS PEST12'!$D:$D,'7. RETA (SETA) Prov-SECCION'!U$11,'DATOS PEST12'!$B:$B,'7. RETA (SETA) Prov-SECCION'!$A23,'DATOS PEST12'!$F:$F,"REG.E. AUTONOMOS (SETA)")</f>
        <v>0</v>
      </c>
      <c r="V23" s="62">
        <f>SUMIFS('DATOS PEST12'!$E:$E,'DATOS PEST12'!$A:$A,INDICE!$C$13,'DATOS PEST12'!$D:$D,'7. RETA (SETA) Prov-SECCION'!V$11,'DATOS PEST12'!$B:$B,'7. RETA (SETA) Prov-SECCION'!$A23,'DATOS PEST12'!$F:$F,"REG.E. AUTONOMOS (SETA)")</f>
        <v>0</v>
      </c>
      <c r="W23" s="62">
        <f>SUMIFS('DATOS PEST12'!$E:$E,'DATOS PEST12'!$A:$A,INDICE!$C$13,'DATOS PEST12'!$D:$D,'7. RETA (SETA) Prov-SECCION'!W$11,'DATOS PEST12'!$B:$B,'7. RETA (SETA) Prov-SECCION'!$A23,'DATOS PEST12'!$F:$F,"REG.E. AUTONOMOS (SETA)")</f>
        <v>0</v>
      </c>
      <c r="X23" s="62">
        <f>SUMIFS('DATOS PEST12'!$E:$E,'DATOS PEST12'!$A:$A,INDICE!$C$13,'DATOS PEST12'!$D:$D,'7. RETA (SETA) Prov-SECCION'!X$11,'DATOS PEST12'!$B:$B,'7. RETA (SETA) Prov-SECCION'!$A23,'DATOS PEST12'!$F:$F,"REG.E. AUTONOMOS (SETA)")</f>
        <v>0</v>
      </c>
      <c r="Y23" s="59">
        <f>SUMIFS('DATOS PEST12'!$E:$E,'DATOS PEST12'!$A:$A,INDICE!$C$13,'DATOS PEST12'!$D:$D,'7. RETA (SETA) Prov-SECCION'!Y$11,'DATOS PEST12'!$B:$B,'7. RETA (SETA) Prov-SECCION'!$A23,'DATOS PEST12'!$F:$F,"REG.E. AUTONOMOS (SETA)")</f>
        <v>0</v>
      </c>
    </row>
    <row r="24" spans="1:25" ht="15.6" x14ac:dyDescent="0.3">
      <c r="A24" s="1">
        <v>44</v>
      </c>
      <c r="B24" s="9" t="s">
        <v>26</v>
      </c>
      <c r="C24" s="59">
        <f t="shared" si="4"/>
        <v>31</v>
      </c>
      <c r="D24" s="60">
        <f>SUMIFS('DATOS PEST12'!$E:$E,'DATOS PEST12'!$A:$A,INDICE!$C$13,'DATOS PEST12'!$D:$D,'7. RETA (SETA) Prov-SECCION'!D$11,'DATOS PEST12'!$B:$B,'7. RETA (SETA) Prov-SECCION'!$A24,'DATOS PEST12'!$F:$F,"REG.E. AUTONOMOS (SETA)")</f>
        <v>31</v>
      </c>
      <c r="E24" s="62">
        <f>SUMIFS('DATOS PEST12'!$E:$E,'DATOS PEST12'!$A:$A,INDICE!$C$13,'DATOS PEST12'!$D:$D,'7. RETA (SETA) Prov-SECCION'!E$11,'DATOS PEST12'!$B:$B,'7. RETA (SETA) Prov-SECCION'!$A24,'DATOS PEST12'!$F:$F,"REG.E. AUTONOMOS (SETA)")</f>
        <v>0</v>
      </c>
      <c r="F24" s="62">
        <f>SUMIFS('DATOS PEST12'!$E:$E,'DATOS PEST12'!$A:$A,INDICE!$C$13,'DATOS PEST12'!$D:$D,'7. RETA (SETA) Prov-SECCION'!F$11,'DATOS PEST12'!$B:$B,'7. RETA (SETA) Prov-SECCION'!$A24,'DATOS PEST12'!$F:$F,"REG.E. AUTONOMOS (SETA)")</f>
        <v>0</v>
      </c>
      <c r="G24" s="62">
        <f>SUMIFS('DATOS PEST12'!$E:$E,'DATOS PEST12'!$A:$A,INDICE!$C$13,'DATOS PEST12'!$D:$D,'7. RETA (SETA) Prov-SECCION'!G$11,'DATOS PEST12'!$B:$B,'7. RETA (SETA) Prov-SECCION'!$A24,'DATOS PEST12'!$F:$F,"REG.E. AUTONOMOS (SETA)")</f>
        <v>0</v>
      </c>
      <c r="H24" s="62">
        <f>SUMIFS('DATOS PEST12'!$E:$E,'DATOS PEST12'!$A:$A,INDICE!$C$13,'DATOS PEST12'!$D:$D,'7. RETA (SETA) Prov-SECCION'!H$11,'DATOS PEST12'!$B:$B,'7. RETA (SETA) Prov-SECCION'!$A24,'DATOS PEST12'!$F:$F,"REG.E. AUTONOMOS (SETA)")</f>
        <v>0</v>
      </c>
      <c r="I24" s="62">
        <f>SUMIFS('DATOS PEST12'!$E:$E,'DATOS PEST12'!$A:$A,INDICE!$C$13,'DATOS PEST12'!$D:$D,'7. RETA (SETA) Prov-SECCION'!I$11,'DATOS PEST12'!$B:$B,'7. RETA (SETA) Prov-SECCION'!$A24,'DATOS PEST12'!$F:$F,"REG.E. AUTONOMOS (SETA)")</f>
        <v>0</v>
      </c>
      <c r="J24" s="62">
        <f>SUMIFS('DATOS PEST12'!$E:$E,'DATOS PEST12'!$A:$A,INDICE!$C$13,'DATOS PEST12'!$D:$D,'7. RETA (SETA) Prov-SECCION'!J$11,'DATOS PEST12'!$B:$B,'7. RETA (SETA) Prov-SECCION'!$A24,'DATOS PEST12'!$F:$F,"REG.E. AUTONOMOS (SETA)")</f>
        <v>0</v>
      </c>
      <c r="K24" s="62">
        <f>SUMIFS('DATOS PEST12'!$E:$E,'DATOS PEST12'!$A:$A,INDICE!$C$13,'DATOS PEST12'!$D:$D,'7. RETA (SETA) Prov-SECCION'!K$11,'DATOS PEST12'!$B:$B,'7. RETA (SETA) Prov-SECCION'!$A24,'DATOS PEST12'!$F:$F,"REG.E. AUTONOMOS (SETA)")</f>
        <v>0</v>
      </c>
      <c r="L24" s="62">
        <f>SUMIFS('DATOS PEST12'!$E:$E,'DATOS PEST12'!$A:$A,INDICE!$C$13,'DATOS PEST12'!$D:$D,'7. RETA (SETA) Prov-SECCION'!L$11,'DATOS PEST12'!$B:$B,'7. RETA (SETA) Prov-SECCION'!$A24,'DATOS PEST12'!$F:$F,"REG.E. AUTONOMOS (SETA)")</f>
        <v>0</v>
      </c>
      <c r="M24" s="62">
        <f>SUMIFS('DATOS PEST12'!$E:$E,'DATOS PEST12'!$A:$A,INDICE!$C$13,'DATOS PEST12'!$D:$D,'7. RETA (SETA) Prov-SECCION'!M$11,'DATOS PEST12'!$B:$B,'7. RETA (SETA) Prov-SECCION'!$A24,'DATOS PEST12'!$F:$F,"REG.E. AUTONOMOS (SETA)")</f>
        <v>0</v>
      </c>
      <c r="N24" s="62">
        <f>SUMIFS('DATOS PEST12'!$E:$E,'DATOS PEST12'!$A:$A,INDICE!$C$13,'DATOS PEST12'!$D:$D,'7. RETA (SETA) Prov-SECCION'!N$11,'DATOS PEST12'!$B:$B,'7. RETA (SETA) Prov-SECCION'!$A24,'DATOS PEST12'!$F:$F,"REG.E. AUTONOMOS (SETA)")</f>
        <v>0</v>
      </c>
      <c r="O24" s="62">
        <f>SUMIFS('DATOS PEST12'!$E:$E,'DATOS PEST12'!$A:$A,INDICE!$C$13,'DATOS PEST12'!$D:$D,'7. RETA (SETA) Prov-SECCION'!O$11,'DATOS PEST12'!$B:$B,'7. RETA (SETA) Prov-SECCION'!$A24,'DATOS PEST12'!$F:$F,"REG.E. AUTONOMOS (SETA)")</f>
        <v>0</v>
      </c>
      <c r="P24" s="62">
        <f>SUMIFS('DATOS PEST12'!$E:$E,'DATOS PEST12'!$A:$A,INDICE!$C$13,'DATOS PEST12'!$D:$D,'7. RETA (SETA) Prov-SECCION'!P$11,'DATOS PEST12'!$B:$B,'7. RETA (SETA) Prov-SECCION'!$A24,'DATOS PEST12'!$F:$F,"REG.E. AUTONOMOS (SETA)")</f>
        <v>0</v>
      </c>
      <c r="Q24" s="62">
        <f>SUMIFS('DATOS PEST12'!$E:$E,'DATOS PEST12'!$A:$A,INDICE!$C$13,'DATOS PEST12'!$D:$D,'7. RETA (SETA) Prov-SECCION'!Q$11,'DATOS PEST12'!$B:$B,'7. RETA (SETA) Prov-SECCION'!$A24,'DATOS PEST12'!$F:$F,"REG.E. AUTONOMOS (SETA)")</f>
        <v>0</v>
      </c>
      <c r="R24" s="62">
        <f>SUMIFS('DATOS PEST12'!$E:$E,'DATOS PEST12'!$A:$A,INDICE!$C$13,'DATOS PEST12'!$D:$D,'7. RETA (SETA) Prov-SECCION'!R$11,'DATOS PEST12'!$B:$B,'7. RETA (SETA) Prov-SECCION'!$A24,'DATOS PEST12'!$F:$F,"REG.E. AUTONOMOS (SETA)")</f>
        <v>0</v>
      </c>
      <c r="S24" s="62">
        <f>SUMIFS('DATOS PEST12'!$E:$E,'DATOS PEST12'!$A:$A,INDICE!$C$13,'DATOS PEST12'!$D:$D,'7. RETA (SETA) Prov-SECCION'!S$11,'DATOS PEST12'!$B:$B,'7. RETA (SETA) Prov-SECCION'!$A24,'DATOS PEST12'!$F:$F,"REG.E. AUTONOMOS (SETA)")</f>
        <v>0</v>
      </c>
      <c r="T24" s="62">
        <f>SUMIFS('DATOS PEST12'!$E:$E,'DATOS PEST12'!$A:$A,INDICE!$C$13,'DATOS PEST12'!$D:$D,'7. RETA (SETA) Prov-SECCION'!T$11,'DATOS PEST12'!$B:$B,'7. RETA (SETA) Prov-SECCION'!$A24,'DATOS PEST12'!$F:$F,"REG.E. AUTONOMOS (SETA)")</f>
        <v>0</v>
      </c>
      <c r="U24" s="62">
        <f>SUMIFS('DATOS PEST12'!$E:$E,'DATOS PEST12'!$A:$A,INDICE!$C$13,'DATOS PEST12'!$D:$D,'7. RETA (SETA) Prov-SECCION'!U$11,'DATOS PEST12'!$B:$B,'7. RETA (SETA) Prov-SECCION'!$A24,'DATOS PEST12'!$F:$F,"REG.E. AUTONOMOS (SETA)")</f>
        <v>0</v>
      </c>
      <c r="V24" s="62">
        <f>SUMIFS('DATOS PEST12'!$E:$E,'DATOS PEST12'!$A:$A,INDICE!$C$13,'DATOS PEST12'!$D:$D,'7. RETA (SETA) Prov-SECCION'!V$11,'DATOS PEST12'!$B:$B,'7. RETA (SETA) Prov-SECCION'!$A24,'DATOS PEST12'!$F:$F,"REG.E. AUTONOMOS (SETA)")</f>
        <v>0</v>
      </c>
      <c r="W24" s="62">
        <f>SUMIFS('DATOS PEST12'!$E:$E,'DATOS PEST12'!$A:$A,INDICE!$C$13,'DATOS PEST12'!$D:$D,'7. RETA (SETA) Prov-SECCION'!W$11,'DATOS PEST12'!$B:$B,'7. RETA (SETA) Prov-SECCION'!$A24,'DATOS PEST12'!$F:$F,"REG.E. AUTONOMOS (SETA)")</f>
        <v>0</v>
      </c>
      <c r="X24" s="62">
        <f>SUMIFS('DATOS PEST12'!$E:$E,'DATOS PEST12'!$A:$A,INDICE!$C$13,'DATOS PEST12'!$D:$D,'7. RETA (SETA) Prov-SECCION'!X$11,'DATOS PEST12'!$B:$B,'7. RETA (SETA) Prov-SECCION'!$A24,'DATOS PEST12'!$F:$F,"REG.E. AUTONOMOS (SETA)")</f>
        <v>0</v>
      </c>
      <c r="Y24" s="59">
        <f>SUMIFS('DATOS PEST12'!$E:$E,'DATOS PEST12'!$A:$A,INDICE!$C$13,'DATOS PEST12'!$D:$D,'7. RETA (SETA) Prov-SECCION'!Y$11,'DATOS PEST12'!$B:$B,'7. RETA (SETA) Prov-SECCION'!$A24,'DATOS PEST12'!$F:$F,"REG.E. AUTONOMOS (SETA)")</f>
        <v>0</v>
      </c>
    </row>
    <row r="25" spans="1:25" ht="15.6" x14ac:dyDescent="0.3">
      <c r="A25" s="13">
        <v>50</v>
      </c>
      <c r="B25" s="11" t="s">
        <v>31</v>
      </c>
      <c r="C25" s="59">
        <f t="shared" si="4"/>
        <v>34.999999999999993</v>
      </c>
      <c r="D25" s="60">
        <f>SUMIFS('DATOS PEST12'!$E:$E,'DATOS PEST12'!$A:$A,INDICE!$C$13,'DATOS PEST12'!$D:$D,'7. RETA (SETA) Prov-SECCION'!D$11,'DATOS PEST12'!$B:$B,'7. RETA (SETA) Prov-SECCION'!$A25,'DATOS PEST12'!$F:$F,"REG.E. AUTONOMOS (SETA)")</f>
        <v>33.999999999999993</v>
      </c>
      <c r="E25" s="62">
        <f>SUMIFS('DATOS PEST12'!$E:$E,'DATOS PEST12'!$A:$A,INDICE!$C$13,'DATOS PEST12'!$D:$D,'7. RETA (SETA) Prov-SECCION'!E$11,'DATOS PEST12'!$B:$B,'7. RETA (SETA) Prov-SECCION'!$A25,'DATOS PEST12'!$F:$F,"REG.E. AUTONOMOS (SETA)")</f>
        <v>0</v>
      </c>
      <c r="F25" s="62">
        <f>SUMIFS('DATOS PEST12'!$E:$E,'DATOS PEST12'!$A:$A,INDICE!$C$13,'DATOS PEST12'!$D:$D,'7. RETA (SETA) Prov-SECCION'!F$11,'DATOS PEST12'!$B:$B,'7. RETA (SETA) Prov-SECCION'!$A25,'DATOS PEST12'!$F:$F,"REG.E. AUTONOMOS (SETA)")</f>
        <v>0</v>
      </c>
      <c r="G25" s="62">
        <f>SUMIFS('DATOS PEST12'!$E:$E,'DATOS PEST12'!$A:$A,INDICE!$C$13,'DATOS PEST12'!$D:$D,'7. RETA (SETA) Prov-SECCION'!G$11,'DATOS PEST12'!$B:$B,'7. RETA (SETA) Prov-SECCION'!$A25,'DATOS PEST12'!$F:$F,"REG.E. AUTONOMOS (SETA)")</f>
        <v>0</v>
      </c>
      <c r="H25" s="62">
        <f>SUMIFS('DATOS PEST12'!$E:$E,'DATOS PEST12'!$A:$A,INDICE!$C$13,'DATOS PEST12'!$D:$D,'7. RETA (SETA) Prov-SECCION'!H$11,'DATOS PEST12'!$B:$B,'7. RETA (SETA) Prov-SECCION'!$A25,'DATOS PEST12'!$F:$F,"REG.E. AUTONOMOS (SETA)")</f>
        <v>0</v>
      </c>
      <c r="I25" s="62">
        <f>SUMIFS('DATOS PEST12'!$E:$E,'DATOS PEST12'!$A:$A,INDICE!$C$13,'DATOS PEST12'!$D:$D,'7. RETA (SETA) Prov-SECCION'!I$11,'DATOS PEST12'!$B:$B,'7. RETA (SETA) Prov-SECCION'!$A25,'DATOS PEST12'!$F:$F,"REG.E. AUTONOMOS (SETA)")</f>
        <v>0</v>
      </c>
      <c r="J25" s="62">
        <f>SUMIFS('DATOS PEST12'!$E:$E,'DATOS PEST12'!$A:$A,INDICE!$C$13,'DATOS PEST12'!$D:$D,'7. RETA (SETA) Prov-SECCION'!J$11,'DATOS PEST12'!$B:$B,'7. RETA (SETA) Prov-SECCION'!$A25,'DATOS PEST12'!$F:$F,"REG.E. AUTONOMOS (SETA)")</f>
        <v>0.99999999999999956</v>
      </c>
      <c r="K25" s="62">
        <f>SUMIFS('DATOS PEST12'!$E:$E,'DATOS PEST12'!$A:$A,INDICE!$C$13,'DATOS PEST12'!$D:$D,'7. RETA (SETA) Prov-SECCION'!K$11,'DATOS PEST12'!$B:$B,'7. RETA (SETA) Prov-SECCION'!$A25,'DATOS PEST12'!$F:$F,"REG.E. AUTONOMOS (SETA)")</f>
        <v>0</v>
      </c>
      <c r="L25" s="62">
        <f>SUMIFS('DATOS PEST12'!$E:$E,'DATOS PEST12'!$A:$A,INDICE!$C$13,'DATOS PEST12'!$D:$D,'7. RETA (SETA) Prov-SECCION'!L$11,'DATOS PEST12'!$B:$B,'7. RETA (SETA) Prov-SECCION'!$A25,'DATOS PEST12'!$F:$F,"REG.E. AUTONOMOS (SETA)")</f>
        <v>0</v>
      </c>
      <c r="M25" s="62">
        <f>SUMIFS('DATOS PEST12'!$E:$E,'DATOS PEST12'!$A:$A,INDICE!$C$13,'DATOS PEST12'!$D:$D,'7. RETA (SETA) Prov-SECCION'!M$11,'DATOS PEST12'!$B:$B,'7. RETA (SETA) Prov-SECCION'!$A25,'DATOS PEST12'!$F:$F,"REG.E. AUTONOMOS (SETA)")</f>
        <v>0</v>
      </c>
      <c r="N25" s="62">
        <f>SUMIFS('DATOS PEST12'!$E:$E,'DATOS PEST12'!$A:$A,INDICE!$C$13,'DATOS PEST12'!$D:$D,'7. RETA (SETA) Prov-SECCION'!N$11,'DATOS PEST12'!$B:$B,'7. RETA (SETA) Prov-SECCION'!$A25,'DATOS PEST12'!$F:$F,"REG.E. AUTONOMOS (SETA)")</f>
        <v>0</v>
      </c>
      <c r="O25" s="62">
        <f>SUMIFS('DATOS PEST12'!$E:$E,'DATOS PEST12'!$A:$A,INDICE!$C$13,'DATOS PEST12'!$D:$D,'7. RETA (SETA) Prov-SECCION'!O$11,'DATOS PEST12'!$B:$B,'7. RETA (SETA) Prov-SECCION'!$A25,'DATOS PEST12'!$F:$F,"REG.E. AUTONOMOS (SETA)")</f>
        <v>0</v>
      </c>
      <c r="P25" s="62">
        <f>SUMIFS('DATOS PEST12'!$E:$E,'DATOS PEST12'!$A:$A,INDICE!$C$13,'DATOS PEST12'!$D:$D,'7. RETA (SETA) Prov-SECCION'!P$11,'DATOS PEST12'!$B:$B,'7. RETA (SETA) Prov-SECCION'!$A25,'DATOS PEST12'!$F:$F,"REG.E. AUTONOMOS (SETA)")</f>
        <v>0</v>
      </c>
      <c r="Q25" s="62">
        <f>SUMIFS('DATOS PEST12'!$E:$E,'DATOS PEST12'!$A:$A,INDICE!$C$13,'DATOS PEST12'!$D:$D,'7. RETA (SETA) Prov-SECCION'!Q$11,'DATOS PEST12'!$B:$B,'7. RETA (SETA) Prov-SECCION'!$A25,'DATOS PEST12'!$F:$F,"REG.E. AUTONOMOS (SETA)")</f>
        <v>0</v>
      </c>
      <c r="R25" s="62">
        <f>SUMIFS('DATOS PEST12'!$E:$E,'DATOS PEST12'!$A:$A,INDICE!$C$13,'DATOS PEST12'!$D:$D,'7. RETA (SETA) Prov-SECCION'!R$11,'DATOS PEST12'!$B:$B,'7. RETA (SETA) Prov-SECCION'!$A25,'DATOS PEST12'!$F:$F,"REG.E. AUTONOMOS (SETA)")</f>
        <v>0</v>
      </c>
      <c r="S25" s="62">
        <f>SUMIFS('DATOS PEST12'!$E:$E,'DATOS PEST12'!$A:$A,INDICE!$C$13,'DATOS PEST12'!$D:$D,'7. RETA (SETA) Prov-SECCION'!S$11,'DATOS PEST12'!$B:$B,'7. RETA (SETA) Prov-SECCION'!$A25,'DATOS PEST12'!$F:$F,"REG.E. AUTONOMOS (SETA)")</f>
        <v>0</v>
      </c>
      <c r="T25" s="62">
        <f>SUMIFS('DATOS PEST12'!$E:$E,'DATOS PEST12'!$A:$A,INDICE!$C$13,'DATOS PEST12'!$D:$D,'7. RETA (SETA) Prov-SECCION'!T$11,'DATOS PEST12'!$B:$B,'7. RETA (SETA) Prov-SECCION'!$A25,'DATOS PEST12'!$F:$F,"REG.E. AUTONOMOS (SETA)")</f>
        <v>0</v>
      </c>
      <c r="U25" s="62">
        <f>SUMIFS('DATOS PEST12'!$E:$E,'DATOS PEST12'!$A:$A,INDICE!$C$13,'DATOS PEST12'!$D:$D,'7. RETA (SETA) Prov-SECCION'!U$11,'DATOS PEST12'!$B:$B,'7. RETA (SETA) Prov-SECCION'!$A25,'DATOS PEST12'!$F:$F,"REG.E. AUTONOMOS (SETA)")</f>
        <v>0</v>
      </c>
      <c r="V25" s="62">
        <f>SUMIFS('DATOS PEST12'!$E:$E,'DATOS PEST12'!$A:$A,INDICE!$C$13,'DATOS PEST12'!$D:$D,'7. RETA (SETA) Prov-SECCION'!V$11,'DATOS PEST12'!$B:$B,'7. RETA (SETA) Prov-SECCION'!$A25,'DATOS PEST12'!$F:$F,"REG.E. AUTONOMOS (SETA)")</f>
        <v>0</v>
      </c>
      <c r="W25" s="62">
        <f>SUMIFS('DATOS PEST12'!$E:$E,'DATOS PEST12'!$A:$A,INDICE!$C$13,'DATOS PEST12'!$D:$D,'7. RETA (SETA) Prov-SECCION'!W$11,'DATOS PEST12'!$B:$B,'7. RETA (SETA) Prov-SECCION'!$A25,'DATOS PEST12'!$F:$F,"REG.E. AUTONOMOS (SETA)")</f>
        <v>0</v>
      </c>
      <c r="X25" s="62">
        <f>SUMIFS('DATOS PEST12'!$E:$E,'DATOS PEST12'!$A:$A,INDICE!$C$13,'DATOS PEST12'!$D:$D,'7. RETA (SETA) Prov-SECCION'!X$11,'DATOS PEST12'!$B:$B,'7. RETA (SETA) Prov-SECCION'!$A25,'DATOS PEST12'!$F:$F,"REG.E. AUTONOMOS (SETA)")</f>
        <v>0</v>
      </c>
      <c r="Y25" s="59">
        <f>SUMIFS('DATOS PEST12'!$E:$E,'DATOS PEST12'!$A:$A,INDICE!$C$13,'DATOS PEST12'!$D:$D,'7. RETA (SETA) Prov-SECCION'!Y$11,'DATOS PEST12'!$B:$B,'7. RETA (SETA) Prov-SECCION'!$A25,'DATOS PEST12'!$F:$F,"REG.E. AUTONOMOS (SETA)")</f>
        <v>0</v>
      </c>
    </row>
    <row r="26" spans="1:25" ht="15.6" x14ac:dyDescent="0.3">
      <c r="A26" s="238" t="s">
        <v>181</v>
      </c>
      <c r="B26" s="239"/>
      <c r="C26" s="66">
        <f t="shared" ref="C26:Y26" si="5">C27</f>
        <v>41.999999999999993</v>
      </c>
      <c r="D26" s="64">
        <f t="shared" si="5"/>
        <v>41.999999999999993</v>
      </c>
      <c r="E26" s="67">
        <f t="shared" si="5"/>
        <v>0</v>
      </c>
      <c r="F26" s="67">
        <f t="shared" si="5"/>
        <v>0</v>
      </c>
      <c r="G26" s="67">
        <f t="shared" si="5"/>
        <v>0</v>
      </c>
      <c r="H26" s="67">
        <f t="shared" si="5"/>
        <v>0</v>
      </c>
      <c r="I26" s="67">
        <f t="shared" si="5"/>
        <v>0</v>
      </c>
      <c r="J26" s="67">
        <f t="shared" si="5"/>
        <v>0</v>
      </c>
      <c r="K26" s="67">
        <f t="shared" si="5"/>
        <v>0</v>
      </c>
      <c r="L26" s="67">
        <f t="shared" si="5"/>
        <v>0</v>
      </c>
      <c r="M26" s="67">
        <f t="shared" si="5"/>
        <v>0</v>
      </c>
      <c r="N26" s="67">
        <f t="shared" si="5"/>
        <v>0</v>
      </c>
      <c r="O26" s="67">
        <f t="shared" si="5"/>
        <v>0</v>
      </c>
      <c r="P26" s="67">
        <f t="shared" si="5"/>
        <v>0</v>
      </c>
      <c r="Q26" s="67">
        <f t="shared" si="5"/>
        <v>0</v>
      </c>
      <c r="R26" s="67">
        <f t="shared" si="5"/>
        <v>0</v>
      </c>
      <c r="S26" s="67">
        <f t="shared" si="5"/>
        <v>0</v>
      </c>
      <c r="T26" s="67">
        <f t="shared" si="5"/>
        <v>0</v>
      </c>
      <c r="U26" s="67">
        <f t="shared" si="5"/>
        <v>0</v>
      </c>
      <c r="V26" s="67">
        <f t="shared" si="5"/>
        <v>0</v>
      </c>
      <c r="W26" s="67">
        <f t="shared" si="5"/>
        <v>0</v>
      </c>
      <c r="X26" s="67">
        <f t="shared" si="5"/>
        <v>0</v>
      </c>
      <c r="Y26" s="66">
        <f t="shared" si="5"/>
        <v>0</v>
      </c>
    </row>
    <row r="27" spans="1:25" ht="15.6" x14ac:dyDescent="0.3">
      <c r="A27" s="14">
        <v>33</v>
      </c>
      <c r="B27" s="15" t="s">
        <v>18</v>
      </c>
      <c r="C27" s="59">
        <f>SUM(D27:Y27)</f>
        <v>41.999999999999993</v>
      </c>
      <c r="D27" s="60">
        <f>SUMIFS('DATOS PEST12'!$E:$E,'DATOS PEST12'!$A:$A,INDICE!$C$13,'DATOS PEST12'!$D:$D,'7. RETA (SETA) Prov-SECCION'!D$11,'DATOS PEST12'!$B:$B,'7. RETA (SETA) Prov-SECCION'!$A27,'DATOS PEST12'!$F:$F,"REG.E. AUTONOMOS (SETA)")</f>
        <v>41.999999999999993</v>
      </c>
      <c r="E27" s="62">
        <f>SUMIFS('DATOS PEST12'!$E:$E,'DATOS PEST12'!$A:$A,INDICE!$C$13,'DATOS PEST12'!$D:$D,'7. RETA (SETA) Prov-SECCION'!E$11,'DATOS PEST12'!$B:$B,'7. RETA (SETA) Prov-SECCION'!$A27,'DATOS PEST12'!$F:$F,"REG.E. AUTONOMOS (SETA)")</f>
        <v>0</v>
      </c>
      <c r="F27" s="62">
        <f>SUMIFS('DATOS PEST12'!$E:$E,'DATOS PEST12'!$A:$A,INDICE!$C$13,'DATOS PEST12'!$D:$D,'7. RETA (SETA) Prov-SECCION'!F$11,'DATOS PEST12'!$B:$B,'7. RETA (SETA) Prov-SECCION'!$A27,'DATOS PEST12'!$F:$F,"REG.E. AUTONOMOS (SETA)")</f>
        <v>0</v>
      </c>
      <c r="G27" s="62">
        <f>SUMIFS('DATOS PEST12'!$E:$E,'DATOS PEST12'!$A:$A,INDICE!$C$13,'DATOS PEST12'!$D:$D,'7. RETA (SETA) Prov-SECCION'!G$11,'DATOS PEST12'!$B:$B,'7. RETA (SETA) Prov-SECCION'!$A27,'DATOS PEST12'!$F:$F,"REG.E. AUTONOMOS (SETA)")</f>
        <v>0</v>
      </c>
      <c r="H27" s="62">
        <f>SUMIFS('DATOS PEST12'!$E:$E,'DATOS PEST12'!$A:$A,INDICE!$C$13,'DATOS PEST12'!$D:$D,'7. RETA (SETA) Prov-SECCION'!H$11,'DATOS PEST12'!$B:$B,'7. RETA (SETA) Prov-SECCION'!$A27,'DATOS PEST12'!$F:$F,"REG.E. AUTONOMOS (SETA)")</f>
        <v>0</v>
      </c>
      <c r="I27" s="62">
        <f>SUMIFS('DATOS PEST12'!$E:$E,'DATOS PEST12'!$A:$A,INDICE!$C$13,'DATOS PEST12'!$D:$D,'7. RETA (SETA) Prov-SECCION'!I$11,'DATOS PEST12'!$B:$B,'7. RETA (SETA) Prov-SECCION'!$A27,'DATOS PEST12'!$F:$F,"REG.E. AUTONOMOS (SETA)")</f>
        <v>0</v>
      </c>
      <c r="J27" s="62">
        <f>SUMIFS('DATOS PEST12'!$E:$E,'DATOS PEST12'!$A:$A,INDICE!$C$13,'DATOS PEST12'!$D:$D,'7. RETA (SETA) Prov-SECCION'!J$11,'DATOS PEST12'!$B:$B,'7. RETA (SETA) Prov-SECCION'!$A27,'DATOS PEST12'!$F:$F,"REG.E. AUTONOMOS (SETA)")</f>
        <v>0</v>
      </c>
      <c r="K27" s="62">
        <f>SUMIFS('DATOS PEST12'!$E:$E,'DATOS PEST12'!$A:$A,INDICE!$C$13,'DATOS PEST12'!$D:$D,'7. RETA (SETA) Prov-SECCION'!K$11,'DATOS PEST12'!$B:$B,'7. RETA (SETA) Prov-SECCION'!$A27,'DATOS PEST12'!$F:$F,"REG.E. AUTONOMOS (SETA)")</f>
        <v>0</v>
      </c>
      <c r="L27" s="62">
        <f>SUMIFS('DATOS PEST12'!$E:$E,'DATOS PEST12'!$A:$A,INDICE!$C$13,'DATOS PEST12'!$D:$D,'7. RETA (SETA) Prov-SECCION'!L$11,'DATOS PEST12'!$B:$B,'7. RETA (SETA) Prov-SECCION'!$A27,'DATOS PEST12'!$F:$F,"REG.E. AUTONOMOS (SETA)")</f>
        <v>0</v>
      </c>
      <c r="M27" s="62">
        <f>SUMIFS('DATOS PEST12'!$E:$E,'DATOS PEST12'!$A:$A,INDICE!$C$13,'DATOS PEST12'!$D:$D,'7. RETA (SETA) Prov-SECCION'!M$11,'DATOS PEST12'!$B:$B,'7. RETA (SETA) Prov-SECCION'!$A27,'DATOS PEST12'!$F:$F,"REG.E. AUTONOMOS (SETA)")</f>
        <v>0</v>
      </c>
      <c r="N27" s="62">
        <f>SUMIFS('DATOS PEST12'!$E:$E,'DATOS PEST12'!$A:$A,INDICE!$C$13,'DATOS PEST12'!$D:$D,'7. RETA (SETA) Prov-SECCION'!N$11,'DATOS PEST12'!$B:$B,'7. RETA (SETA) Prov-SECCION'!$A27,'DATOS PEST12'!$F:$F,"REG.E. AUTONOMOS (SETA)")</f>
        <v>0</v>
      </c>
      <c r="O27" s="62">
        <f>SUMIFS('DATOS PEST12'!$E:$E,'DATOS PEST12'!$A:$A,INDICE!$C$13,'DATOS PEST12'!$D:$D,'7. RETA (SETA) Prov-SECCION'!O$11,'DATOS PEST12'!$B:$B,'7. RETA (SETA) Prov-SECCION'!$A27,'DATOS PEST12'!$F:$F,"REG.E. AUTONOMOS (SETA)")</f>
        <v>0</v>
      </c>
      <c r="P27" s="62">
        <f>SUMIFS('DATOS PEST12'!$E:$E,'DATOS PEST12'!$A:$A,INDICE!$C$13,'DATOS PEST12'!$D:$D,'7. RETA (SETA) Prov-SECCION'!P$11,'DATOS PEST12'!$B:$B,'7. RETA (SETA) Prov-SECCION'!$A27,'DATOS PEST12'!$F:$F,"REG.E. AUTONOMOS (SETA)")</f>
        <v>0</v>
      </c>
      <c r="Q27" s="62">
        <f>SUMIFS('DATOS PEST12'!$E:$E,'DATOS PEST12'!$A:$A,INDICE!$C$13,'DATOS PEST12'!$D:$D,'7. RETA (SETA) Prov-SECCION'!Q$11,'DATOS PEST12'!$B:$B,'7. RETA (SETA) Prov-SECCION'!$A27,'DATOS PEST12'!$F:$F,"REG.E. AUTONOMOS (SETA)")</f>
        <v>0</v>
      </c>
      <c r="R27" s="62">
        <f>SUMIFS('DATOS PEST12'!$E:$E,'DATOS PEST12'!$A:$A,INDICE!$C$13,'DATOS PEST12'!$D:$D,'7. RETA (SETA) Prov-SECCION'!R$11,'DATOS PEST12'!$B:$B,'7. RETA (SETA) Prov-SECCION'!$A27,'DATOS PEST12'!$F:$F,"REG.E. AUTONOMOS (SETA)")</f>
        <v>0</v>
      </c>
      <c r="S27" s="62">
        <f>SUMIFS('DATOS PEST12'!$E:$E,'DATOS PEST12'!$A:$A,INDICE!$C$13,'DATOS PEST12'!$D:$D,'7. RETA (SETA) Prov-SECCION'!S$11,'DATOS PEST12'!$B:$B,'7. RETA (SETA) Prov-SECCION'!$A27,'DATOS PEST12'!$F:$F,"REG.E. AUTONOMOS (SETA)")</f>
        <v>0</v>
      </c>
      <c r="T27" s="62">
        <f>SUMIFS('DATOS PEST12'!$E:$E,'DATOS PEST12'!$A:$A,INDICE!$C$13,'DATOS PEST12'!$D:$D,'7. RETA (SETA) Prov-SECCION'!T$11,'DATOS PEST12'!$B:$B,'7. RETA (SETA) Prov-SECCION'!$A27,'DATOS PEST12'!$F:$F,"REG.E. AUTONOMOS (SETA)")</f>
        <v>0</v>
      </c>
      <c r="U27" s="62">
        <f>SUMIFS('DATOS PEST12'!$E:$E,'DATOS PEST12'!$A:$A,INDICE!$C$13,'DATOS PEST12'!$D:$D,'7. RETA (SETA) Prov-SECCION'!U$11,'DATOS PEST12'!$B:$B,'7. RETA (SETA) Prov-SECCION'!$A27,'DATOS PEST12'!$F:$F,"REG.E. AUTONOMOS (SETA)")</f>
        <v>0</v>
      </c>
      <c r="V27" s="62">
        <f>SUMIFS('DATOS PEST12'!$E:$E,'DATOS PEST12'!$A:$A,INDICE!$C$13,'DATOS PEST12'!$D:$D,'7. RETA (SETA) Prov-SECCION'!V$11,'DATOS PEST12'!$B:$B,'7. RETA (SETA) Prov-SECCION'!$A27,'DATOS PEST12'!$F:$F,"REG.E. AUTONOMOS (SETA)")</f>
        <v>0</v>
      </c>
      <c r="W27" s="62">
        <f>SUMIFS('DATOS PEST12'!$E:$E,'DATOS PEST12'!$A:$A,INDICE!$C$13,'DATOS PEST12'!$D:$D,'7. RETA (SETA) Prov-SECCION'!W$11,'DATOS PEST12'!$B:$B,'7. RETA (SETA) Prov-SECCION'!$A27,'DATOS PEST12'!$F:$F,"REG.E. AUTONOMOS (SETA)")</f>
        <v>0</v>
      </c>
      <c r="X27" s="62">
        <f>SUMIFS('DATOS PEST12'!$E:$E,'DATOS PEST12'!$A:$A,INDICE!$C$13,'DATOS PEST12'!$D:$D,'7. RETA (SETA) Prov-SECCION'!X$11,'DATOS PEST12'!$B:$B,'7. RETA (SETA) Prov-SECCION'!$A27,'DATOS PEST12'!$F:$F,"REG.E. AUTONOMOS (SETA)")</f>
        <v>0</v>
      </c>
      <c r="Y27" s="59">
        <f>SUMIFS('DATOS PEST12'!$E:$E,'DATOS PEST12'!$A:$A,INDICE!$C$13,'DATOS PEST12'!$D:$D,'7. RETA (SETA) Prov-SECCION'!Y$11,'DATOS PEST12'!$B:$B,'7. RETA (SETA) Prov-SECCION'!$A27,'DATOS PEST12'!$F:$F,"REG.E. AUTONOMOS (SETA)")</f>
        <v>0</v>
      </c>
    </row>
    <row r="28" spans="1:25" ht="15.6" x14ac:dyDescent="0.3">
      <c r="A28" s="238" t="s">
        <v>180</v>
      </c>
      <c r="B28" s="239"/>
      <c r="C28" s="66">
        <f t="shared" ref="C28:Y28" si="6">C29</f>
        <v>31.999999999999996</v>
      </c>
      <c r="D28" s="64">
        <f t="shared" si="6"/>
        <v>31.999999999999996</v>
      </c>
      <c r="E28" s="67">
        <f t="shared" si="6"/>
        <v>0</v>
      </c>
      <c r="F28" s="67">
        <f t="shared" si="6"/>
        <v>0</v>
      </c>
      <c r="G28" s="67">
        <f t="shared" si="6"/>
        <v>0</v>
      </c>
      <c r="H28" s="67">
        <f t="shared" si="6"/>
        <v>0</v>
      </c>
      <c r="I28" s="67">
        <f t="shared" si="6"/>
        <v>0</v>
      </c>
      <c r="J28" s="67">
        <f t="shared" si="6"/>
        <v>0</v>
      </c>
      <c r="K28" s="67">
        <f t="shared" si="6"/>
        <v>0</v>
      </c>
      <c r="L28" s="67">
        <f t="shared" si="6"/>
        <v>0</v>
      </c>
      <c r="M28" s="67">
        <f t="shared" si="6"/>
        <v>0</v>
      </c>
      <c r="N28" s="67">
        <f t="shared" si="6"/>
        <v>0</v>
      </c>
      <c r="O28" s="67">
        <f t="shared" si="6"/>
        <v>0</v>
      </c>
      <c r="P28" s="67">
        <f t="shared" si="6"/>
        <v>0</v>
      </c>
      <c r="Q28" s="67">
        <f t="shared" si="6"/>
        <v>0</v>
      </c>
      <c r="R28" s="67">
        <f t="shared" si="6"/>
        <v>0</v>
      </c>
      <c r="S28" s="67">
        <f t="shared" si="6"/>
        <v>0</v>
      </c>
      <c r="T28" s="67">
        <f t="shared" si="6"/>
        <v>0</v>
      </c>
      <c r="U28" s="67">
        <f t="shared" si="6"/>
        <v>0</v>
      </c>
      <c r="V28" s="67">
        <f t="shared" si="6"/>
        <v>0</v>
      </c>
      <c r="W28" s="67">
        <f t="shared" si="6"/>
        <v>0</v>
      </c>
      <c r="X28" s="67">
        <f t="shared" si="6"/>
        <v>0</v>
      </c>
      <c r="Y28" s="66">
        <f t="shared" si="6"/>
        <v>0</v>
      </c>
    </row>
    <row r="29" spans="1:25" ht="15.6" x14ac:dyDescent="0.3">
      <c r="A29" s="14">
        <v>7</v>
      </c>
      <c r="B29" s="15" t="s">
        <v>82</v>
      </c>
      <c r="C29" s="59">
        <f>SUM(D29:Y29)</f>
        <v>31.999999999999996</v>
      </c>
      <c r="D29" s="60">
        <f>SUMIFS('DATOS PEST12'!$E:$E,'DATOS PEST12'!$A:$A,INDICE!$C$13,'DATOS PEST12'!$D:$D,'7. RETA (SETA) Prov-SECCION'!D$11,'DATOS PEST12'!$B:$B,'7. RETA (SETA) Prov-SECCION'!$A29,'DATOS PEST12'!$F:$F,"REG.E. AUTONOMOS (SETA)")</f>
        <v>31.999999999999996</v>
      </c>
      <c r="E29" s="62">
        <f>SUMIFS('DATOS PEST12'!$E:$E,'DATOS PEST12'!$A:$A,INDICE!$C$13,'DATOS PEST12'!$D:$D,'7. RETA (SETA) Prov-SECCION'!E$11,'DATOS PEST12'!$B:$B,'7. RETA (SETA) Prov-SECCION'!$A29,'DATOS PEST12'!$F:$F,"REG.E. AUTONOMOS (SETA)")</f>
        <v>0</v>
      </c>
      <c r="F29" s="62">
        <f>SUMIFS('DATOS PEST12'!$E:$E,'DATOS PEST12'!$A:$A,INDICE!$C$13,'DATOS PEST12'!$D:$D,'7. RETA (SETA) Prov-SECCION'!F$11,'DATOS PEST12'!$B:$B,'7. RETA (SETA) Prov-SECCION'!$A29,'DATOS PEST12'!$F:$F,"REG.E. AUTONOMOS (SETA)")</f>
        <v>0</v>
      </c>
      <c r="G29" s="62">
        <f>SUMIFS('DATOS PEST12'!$E:$E,'DATOS PEST12'!$A:$A,INDICE!$C$13,'DATOS PEST12'!$D:$D,'7. RETA (SETA) Prov-SECCION'!G$11,'DATOS PEST12'!$B:$B,'7. RETA (SETA) Prov-SECCION'!$A29,'DATOS PEST12'!$F:$F,"REG.E. AUTONOMOS (SETA)")</f>
        <v>0</v>
      </c>
      <c r="H29" s="62">
        <f>SUMIFS('DATOS PEST12'!$E:$E,'DATOS PEST12'!$A:$A,INDICE!$C$13,'DATOS PEST12'!$D:$D,'7. RETA (SETA) Prov-SECCION'!H$11,'DATOS PEST12'!$B:$B,'7. RETA (SETA) Prov-SECCION'!$A29,'DATOS PEST12'!$F:$F,"REG.E. AUTONOMOS (SETA)")</f>
        <v>0</v>
      </c>
      <c r="I29" s="62">
        <f>SUMIFS('DATOS PEST12'!$E:$E,'DATOS PEST12'!$A:$A,INDICE!$C$13,'DATOS PEST12'!$D:$D,'7. RETA (SETA) Prov-SECCION'!I$11,'DATOS PEST12'!$B:$B,'7. RETA (SETA) Prov-SECCION'!$A29,'DATOS PEST12'!$F:$F,"REG.E. AUTONOMOS (SETA)")</f>
        <v>0</v>
      </c>
      <c r="J29" s="62">
        <f>SUMIFS('DATOS PEST12'!$E:$E,'DATOS PEST12'!$A:$A,INDICE!$C$13,'DATOS PEST12'!$D:$D,'7. RETA (SETA) Prov-SECCION'!J$11,'DATOS PEST12'!$B:$B,'7. RETA (SETA) Prov-SECCION'!$A29,'DATOS PEST12'!$F:$F,"REG.E. AUTONOMOS (SETA)")</f>
        <v>0</v>
      </c>
      <c r="K29" s="62">
        <f>SUMIFS('DATOS PEST12'!$E:$E,'DATOS PEST12'!$A:$A,INDICE!$C$13,'DATOS PEST12'!$D:$D,'7. RETA (SETA) Prov-SECCION'!K$11,'DATOS PEST12'!$B:$B,'7. RETA (SETA) Prov-SECCION'!$A29,'DATOS PEST12'!$F:$F,"REG.E. AUTONOMOS (SETA)")</f>
        <v>0</v>
      </c>
      <c r="L29" s="62">
        <f>SUMIFS('DATOS PEST12'!$E:$E,'DATOS PEST12'!$A:$A,INDICE!$C$13,'DATOS PEST12'!$D:$D,'7. RETA (SETA) Prov-SECCION'!L$11,'DATOS PEST12'!$B:$B,'7. RETA (SETA) Prov-SECCION'!$A29,'DATOS PEST12'!$F:$F,"REG.E. AUTONOMOS (SETA)")</f>
        <v>0</v>
      </c>
      <c r="M29" s="62">
        <f>SUMIFS('DATOS PEST12'!$E:$E,'DATOS PEST12'!$A:$A,INDICE!$C$13,'DATOS PEST12'!$D:$D,'7. RETA (SETA) Prov-SECCION'!M$11,'DATOS PEST12'!$B:$B,'7. RETA (SETA) Prov-SECCION'!$A29,'DATOS PEST12'!$F:$F,"REG.E. AUTONOMOS (SETA)")</f>
        <v>0</v>
      </c>
      <c r="N29" s="62">
        <f>SUMIFS('DATOS PEST12'!$E:$E,'DATOS PEST12'!$A:$A,INDICE!$C$13,'DATOS PEST12'!$D:$D,'7. RETA (SETA) Prov-SECCION'!N$11,'DATOS PEST12'!$B:$B,'7. RETA (SETA) Prov-SECCION'!$A29,'DATOS PEST12'!$F:$F,"REG.E. AUTONOMOS (SETA)")</f>
        <v>0</v>
      </c>
      <c r="O29" s="62">
        <f>SUMIFS('DATOS PEST12'!$E:$E,'DATOS PEST12'!$A:$A,INDICE!$C$13,'DATOS PEST12'!$D:$D,'7. RETA (SETA) Prov-SECCION'!O$11,'DATOS PEST12'!$B:$B,'7. RETA (SETA) Prov-SECCION'!$A29,'DATOS PEST12'!$F:$F,"REG.E. AUTONOMOS (SETA)")</f>
        <v>0</v>
      </c>
      <c r="P29" s="62">
        <f>SUMIFS('DATOS PEST12'!$E:$E,'DATOS PEST12'!$A:$A,INDICE!$C$13,'DATOS PEST12'!$D:$D,'7. RETA (SETA) Prov-SECCION'!P$11,'DATOS PEST12'!$B:$B,'7. RETA (SETA) Prov-SECCION'!$A29,'DATOS PEST12'!$F:$F,"REG.E. AUTONOMOS (SETA)")</f>
        <v>0</v>
      </c>
      <c r="Q29" s="62">
        <f>SUMIFS('DATOS PEST12'!$E:$E,'DATOS PEST12'!$A:$A,INDICE!$C$13,'DATOS PEST12'!$D:$D,'7. RETA (SETA) Prov-SECCION'!Q$11,'DATOS PEST12'!$B:$B,'7. RETA (SETA) Prov-SECCION'!$A29,'DATOS PEST12'!$F:$F,"REG.E. AUTONOMOS (SETA)")</f>
        <v>0</v>
      </c>
      <c r="R29" s="62">
        <f>SUMIFS('DATOS PEST12'!$E:$E,'DATOS PEST12'!$A:$A,INDICE!$C$13,'DATOS PEST12'!$D:$D,'7. RETA (SETA) Prov-SECCION'!R$11,'DATOS PEST12'!$B:$B,'7. RETA (SETA) Prov-SECCION'!$A29,'DATOS PEST12'!$F:$F,"REG.E. AUTONOMOS (SETA)")</f>
        <v>0</v>
      </c>
      <c r="S29" s="62">
        <f>SUMIFS('DATOS PEST12'!$E:$E,'DATOS PEST12'!$A:$A,INDICE!$C$13,'DATOS PEST12'!$D:$D,'7. RETA (SETA) Prov-SECCION'!S$11,'DATOS PEST12'!$B:$B,'7. RETA (SETA) Prov-SECCION'!$A29,'DATOS PEST12'!$F:$F,"REG.E. AUTONOMOS (SETA)")</f>
        <v>0</v>
      </c>
      <c r="T29" s="62">
        <f>SUMIFS('DATOS PEST12'!$E:$E,'DATOS PEST12'!$A:$A,INDICE!$C$13,'DATOS PEST12'!$D:$D,'7. RETA (SETA) Prov-SECCION'!T$11,'DATOS PEST12'!$B:$B,'7. RETA (SETA) Prov-SECCION'!$A29,'DATOS PEST12'!$F:$F,"REG.E. AUTONOMOS (SETA)")</f>
        <v>0</v>
      </c>
      <c r="U29" s="62">
        <f>SUMIFS('DATOS PEST12'!$E:$E,'DATOS PEST12'!$A:$A,INDICE!$C$13,'DATOS PEST12'!$D:$D,'7. RETA (SETA) Prov-SECCION'!U$11,'DATOS PEST12'!$B:$B,'7. RETA (SETA) Prov-SECCION'!$A29,'DATOS PEST12'!$F:$F,"REG.E. AUTONOMOS (SETA)")</f>
        <v>0</v>
      </c>
      <c r="V29" s="62">
        <f>SUMIFS('DATOS PEST12'!$E:$E,'DATOS PEST12'!$A:$A,INDICE!$C$13,'DATOS PEST12'!$D:$D,'7. RETA (SETA) Prov-SECCION'!V$11,'DATOS PEST12'!$B:$B,'7. RETA (SETA) Prov-SECCION'!$A29,'DATOS PEST12'!$F:$F,"REG.E. AUTONOMOS (SETA)")</f>
        <v>0</v>
      </c>
      <c r="W29" s="62">
        <f>SUMIFS('DATOS PEST12'!$E:$E,'DATOS PEST12'!$A:$A,INDICE!$C$13,'DATOS PEST12'!$D:$D,'7. RETA (SETA) Prov-SECCION'!W$11,'DATOS PEST12'!$B:$B,'7. RETA (SETA) Prov-SECCION'!$A29,'DATOS PEST12'!$F:$F,"REG.E. AUTONOMOS (SETA)")</f>
        <v>0</v>
      </c>
      <c r="X29" s="62">
        <f>SUMIFS('DATOS PEST12'!$E:$E,'DATOS PEST12'!$A:$A,INDICE!$C$13,'DATOS PEST12'!$D:$D,'7. RETA (SETA) Prov-SECCION'!X$11,'DATOS PEST12'!$B:$B,'7. RETA (SETA) Prov-SECCION'!$A29,'DATOS PEST12'!$F:$F,"REG.E. AUTONOMOS (SETA)")</f>
        <v>0</v>
      </c>
      <c r="Y29" s="59">
        <f>SUMIFS('DATOS PEST12'!$E:$E,'DATOS PEST12'!$A:$A,INDICE!$C$13,'DATOS PEST12'!$D:$D,'7. RETA (SETA) Prov-SECCION'!Y$11,'DATOS PEST12'!$B:$B,'7. RETA (SETA) Prov-SECCION'!$A29,'DATOS PEST12'!$F:$F,"REG.E. AUTONOMOS (SETA)")</f>
        <v>0</v>
      </c>
    </row>
    <row r="30" spans="1:25" ht="15.6" x14ac:dyDescent="0.3">
      <c r="A30" s="238" t="s">
        <v>39</v>
      </c>
      <c r="B30" s="239"/>
      <c r="C30" s="66">
        <f t="shared" ref="C30:Y30" si="7">SUM(C31:C32)</f>
        <v>122.05263157894736</v>
      </c>
      <c r="D30" s="64">
        <f t="shared" si="7"/>
        <v>122.05263157894736</v>
      </c>
      <c r="E30" s="67">
        <f t="shared" si="7"/>
        <v>0</v>
      </c>
      <c r="F30" s="67">
        <f t="shared" si="7"/>
        <v>0</v>
      </c>
      <c r="G30" s="67">
        <f t="shared" si="7"/>
        <v>0</v>
      </c>
      <c r="H30" s="67">
        <f t="shared" si="7"/>
        <v>0</v>
      </c>
      <c r="I30" s="67">
        <f t="shared" si="7"/>
        <v>0</v>
      </c>
      <c r="J30" s="67">
        <f t="shared" si="7"/>
        <v>0</v>
      </c>
      <c r="K30" s="67">
        <f t="shared" si="7"/>
        <v>0</v>
      </c>
      <c r="L30" s="67">
        <f t="shared" si="7"/>
        <v>0</v>
      </c>
      <c r="M30" s="67">
        <f t="shared" si="7"/>
        <v>0</v>
      </c>
      <c r="N30" s="67">
        <f t="shared" si="7"/>
        <v>0</v>
      </c>
      <c r="O30" s="67">
        <f t="shared" si="7"/>
        <v>0</v>
      </c>
      <c r="P30" s="67">
        <f t="shared" si="7"/>
        <v>0</v>
      </c>
      <c r="Q30" s="67">
        <f t="shared" si="7"/>
        <v>0</v>
      </c>
      <c r="R30" s="67">
        <f t="shared" si="7"/>
        <v>0</v>
      </c>
      <c r="S30" s="67">
        <f t="shared" si="7"/>
        <v>0</v>
      </c>
      <c r="T30" s="67">
        <f t="shared" si="7"/>
        <v>0</v>
      </c>
      <c r="U30" s="67">
        <f t="shared" si="7"/>
        <v>0</v>
      </c>
      <c r="V30" s="67">
        <f t="shared" si="7"/>
        <v>0</v>
      </c>
      <c r="W30" s="67">
        <f t="shared" si="7"/>
        <v>0</v>
      </c>
      <c r="X30" s="67">
        <f t="shared" si="7"/>
        <v>0</v>
      </c>
      <c r="Y30" s="66">
        <f t="shared" si="7"/>
        <v>0</v>
      </c>
    </row>
    <row r="31" spans="1:25" ht="15.6" x14ac:dyDescent="0.3">
      <c r="A31" s="6">
        <v>35</v>
      </c>
      <c r="B31" s="7" t="s">
        <v>83</v>
      </c>
      <c r="C31" s="59">
        <f t="shared" ref="C31:C32" si="8">SUM(D31:Y31)</f>
        <v>45.000000000000014</v>
      </c>
      <c r="D31" s="60">
        <f>SUMIFS('DATOS PEST12'!$E:$E,'DATOS PEST12'!$A:$A,INDICE!$C$13,'DATOS PEST12'!$D:$D,'7. RETA (SETA) Prov-SECCION'!D$11,'DATOS PEST12'!$B:$B,'7. RETA (SETA) Prov-SECCION'!$A31,'DATOS PEST12'!$F:$F,"REG.E. AUTONOMOS (SETA)")</f>
        <v>45.000000000000014</v>
      </c>
      <c r="E31" s="62">
        <f>SUMIFS('DATOS PEST12'!$E:$E,'DATOS PEST12'!$A:$A,INDICE!$C$13,'DATOS PEST12'!$D:$D,'7. RETA (SETA) Prov-SECCION'!E$11,'DATOS PEST12'!$B:$B,'7. RETA (SETA) Prov-SECCION'!$A31,'DATOS PEST12'!$F:$F,"REG.E. AUTONOMOS (SETA)")</f>
        <v>0</v>
      </c>
      <c r="F31" s="62">
        <f>SUMIFS('DATOS PEST12'!$E:$E,'DATOS PEST12'!$A:$A,INDICE!$C$13,'DATOS PEST12'!$D:$D,'7. RETA (SETA) Prov-SECCION'!F$11,'DATOS PEST12'!$B:$B,'7. RETA (SETA) Prov-SECCION'!$A31,'DATOS PEST12'!$F:$F,"REG.E. AUTONOMOS (SETA)")</f>
        <v>0</v>
      </c>
      <c r="G31" s="62">
        <f>SUMIFS('DATOS PEST12'!$E:$E,'DATOS PEST12'!$A:$A,INDICE!$C$13,'DATOS PEST12'!$D:$D,'7. RETA (SETA) Prov-SECCION'!G$11,'DATOS PEST12'!$B:$B,'7. RETA (SETA) Prov-SECCION'!$A31,'DATOS PEST12'!$F:$F,"REG.E. AUTONOMOS (SETA)")</f>
        <v>0</v>
      </c>
      <c r="H31" s="62">
        <f>SUMIFS('DATOS PEST12'!$E:$E,'DATOS PEST12'!$A:$A,INDICE!$C$13,'DATOS PEST12'!$D:$D,'7. RETA (SETA) Prov-SECCION'!H$11,'DATOS PEST12'!$B:$B,'7. RETA (SETA) Prov-SECCION'!$A31,'DATOS PEST12'!$F:$F,"REG.E. AUTONOMOS (SETA)")</f>
        <v>0</v>
      </c>
      <c r="I31" s="62">
        <f>SUMIFS('DATOS PEST12'!$E:$E,'DATOS PEST12'!$A:$A,INDICE!$C$13,'DATOS PEST12'!$D:$D,'7. RETA (SETA) Prov-SECCION'!I$11,'DATOS PEST12'!$B:$B,'7. RETA (SETA) Prov-SECCION'!$A31,'DATOS PEST12'!$F:$F,"REG.E. AUTONOMOS (SETA)")</f>
        <v>0</v>
      </c>
      <c r="J31" s="62">
        <f>SUMIFS('DATOS PEST12'!$E:$E,'DATOS PEST12'!$A:$A,INDICE!$C$13,'DATOS PEST12'!$D:$D,'7. RETA (SETA) Prov-SECCION'!J$11,'DATOS PEST12'!$B:$B,'7. RETA (SETA) Prov-SECCION'!$A31,'DATOS PEST12'!$F:$F,"REG.E. AUTONOMOS (SETA)")</f>
        <v>0</v>
      </c>
      <c r="K31" s="62">
        <f>SUMIFS('DATOS PEST12'!$E:$E,'DATOS PEST12'!$A:$A,INDICE!$C$13,'DATOS PEST12'!$D:$D,'7. RETA (SETA) Prov-SECCION'!K$11,'DATOS PEST12'!$B:$B,'7. RETA (SETA) Prov-SECCION'!$A31,'DATOS PEST12'!$F:$F,"REG.E. AUTONOMOS (SETA)")</f>
        <v>0</v>
      </c>
      <c r="L31" s="62">
        <f>SUMIFS('DATOS PEST12'!$E:$E,'DATOS PEST12'!$A:$A,INDICE!$C$13,'DATOS PEST12'!$D:$D,'7. RETA (SETA) Prov-SECCION'!L$11,'DATOS PEST12'!$B:$B,'7. RETA (SETA) Prov-SECCION'!$A31,'DATOS PEST12'!$F:$F,"REG.E. AUTONOMOS (SETA)")</f>
        <v>0</v>
      </c>
      <c r="M31" s="62">
        <f>SUMIFS('DATOS PEST12'!$E:$E,'DATOS PEST12'!$A:$A,INDICE!$C$13,'DATOS PEST12'!$D:$D,'7. RETA (SETA) Prov-SECCION'!M$11,'DATOS PEST12'!$B:$B,'7. RETA (SETA) Prov-SECCION'!$A31,'DATOS PEST12'!$F:$F,"REG.E. AUTONOMOS (SETA)")</f>
        <v>0</v>
      </c>
      <c r="N31" s="62">
        <f>SUMIFS('DATOS PEST12'!$E:$E,'DATOS PEST12'!$A:$A,INDICE!$C$13,'DATOS PEST12'!$D:$D,'7. RETA (SETA) Prov-SECCION'!N$11,'DATOS PEST12'!$B:$B,'7. RETA (SETA) Prov-SECCION'!$A31,'DATOS PEST12'!$F:$F,"REG.E. AUTONOMOS (SETA)")</f>
        <v>0</v>
      </c>
      <c r="O31" s="62">
        <f>SUMIFS('DATOS PEST12'!$E:$E,'DATOS PEST12'!$A:$A,INDICE!$C$13,'DATOS PEST12'!$D:$D,'7. RETA (SETA) Prov-SECCION'!O$11,'DATOS PEST12'!$B:$B,'7. RETA (SETA) Prov-SECCION'!$A31,'DATOS PEST12'!$F:$F,"REG.E. AUTONOMOS (SETA)")</f>
        <v>0</v>
      </c>
      <c r="P31" s="62">
        <f>SUMIFS('DATOS PEST12'!$E:$E,'DATOS PEST12'!$A:$A,INDICE!$C$13,'DATOS PEST12'!$D:$D,'7. RETA (SETA) Prov-SECCION'!P$11,'DATOS PEST12'!$B:$B,'7. RETA (SETA) Prov-SECCION'!$A31,'DATOS PEST12'!$F:$F,"REG.E. AUTONOMOS (SETA)")</f>
        <v>0</v>
      </c>
      <c r="Q31" s="62">
        <f>SUMIFS('DATOS PEST12'!$E:$E,'DATOS PEST12'!$A:$A,INDICE!$C$13,'DATOS PEST12'!$D:$D,'7. RETA (SETA) Prov-SECCION'!Q$11,'DATOS PEST12'!$B:$B,'7. RETA (SETA) Prov-SECCION'!$A31,'DATOS PEST12'!$F:$F,"REG.E. AUTONOMOS (SETA)")</f>
        <v>0</v>
      </c>
      <c r="R31" s="62">
        <f>SUMIFS('DATOS PEST12'!$E:$E,'DATOS PEST12'!$A:$A,INDICE!$C$13,'DATOS PEST12'!$D:$D,'7. RETA (SETA) Prov-SECCION'!R$11,'DATOS PEST12'!$B:$B,'7. RETA (SETA) Prov-SECCION'!$A31,'DATOS PEST12'!$F:$F,"REG.E. AUTONOMOS (SETA)")</f>
        <v>0</v>
      </c>
      <c r="S31" s="62">
        <f>SUMIFS('DATOS PEST12'!$E:$E,'DATOS PEST12'!$A:$A,INDICE!$C$13,'DATOS PEST12'!$D:$D,'7. RETA (SETA) Prov-SECCION'!S$11,'DATOS PEST12'!$B:$B,'7. RETA (SETA) Prov-SECCION'!$A31,'DATOS PEST12'!$F:$F,"REG.E. AUTONOMOS (SETA)")</f>
        <v>0</v>
      </c>
      <c r="T31" s="62">
        <f>SUMIFS('DATOS PEST12'!$E:$E,'DATOS PEST12'!$A:$A,INDICE!$C$13,'DATOS PEST12'!$D:$D,'7. RETA (SETA) Prov-SECCION'!T$11,'DATOS PEST12'!$B:$B,'7. RETA (SETA) Prov-SECCION'!$A31,'DATOS PEST12'!$F:$F,"REG.E. AUTONOMOS (SETA)")</f>
        <v>0</v>
      </c>
      <c r="U31" s="62">
        <f>SUMIFS('DATOS PEST12'!$E:$E,'DATOS PEST12'!$A:$A,INDICE!$C$13,'DATOS PEST12'!$D:$D,'7. RETA (SETA) Prov-SECCION'!U$11,'DATOS PEST12'!$B:$B,'7. RETA (SETA) Prov-SECCION'!$A31,'DATOS PEST12'!$F:$F,"REG.E. AUTONOMOS (SETA)")</f>
        <v>0</v>
      </c>
      <c r="V31" s="62">
        <f>SUMIFS('DATOS PEST12'!$E:$E,'DATOS PEST12'!$A:$A,INDICE!$C$13,'DATOS PEST12'!$D:$D,'7. RETA (SETA) Prov-SECCION'!V$11,'DATOS PEST12'!$B:$B,'7. RETA (SETA) Prov-SECCION'!$A31,'DATOS PEST12'!$F:$F,"REG.E. AUTONOMOS (SETA)")</f>
        <v>0</v>
      </c>
      <c r="W31" s="62">
        <f>SUMIFS('DATOS PEST12'!$E:$E,'DATOS PEST12'!$A:$A,INDICE!$C$13,'DATOS PEST12'!$D:$D,'7. RETA (SETA) Prov-SECCION'!W$11,'DATOS PEST12'!$B:$B,'7. RETA (SETA) Prov-SECCION'!$A31,'DATOS PEST12'!$F:$F,"REG.E. AUTONOMOS (SETA)")</f>
        <v>0</v>
      </c>
      <c r="X31" s="62">
        <f>SUMIFS('DATOS PEST12'!$E:$E,'DATOS PEST12'!$A:$A,INDICE!$C$13,'DATOS PEST12'!$D:$D,'7. RETA (SETA) Prov-SECCION'!X$11,'DATOS PEST12'!$B:$B,'7. RETA (SETA) Prov-SECCION'!$A31,'DATOS PEST12'!$F:$F,"REG.E. AUTONOMOS (SETA)")</f>
        <v>0</v>
      </c>
      <c r="Y31" s="59">
        <f>SUMIFS('DATOS PEST12'!$E:$E,'DATOS PEST12'!$A:$A,INDICE!$C$13,'DATOS PEST12'!$D:$D,'7. RETA (SETA) Prov-SECCION'!Y$11,'DATOS PEST12'!$B:$B,'7. RETA (SETA) Prov-SECCION'!$A31,'DATOS PEST12'!$F:$F,"REG.E. AUTONOMOS (SETA)")</f>
        <v>0</v>
      </c>
    </row>
    <row r="32" spans="1:25" ht="15.6" x14ac:dyDescent="0.3">
      <c r="A32" s="10">
        <v>38</v>
      </c>
      <c r="B32" s="11" t="s">
        <v>167</v>
      </c>
      <c r="C32" s="59">
        <f t="shared" si="8"/>
        <v>77.052631578947341</v>
      </c>
      <c r="D32" s="60">
        <f>SUMIFS('DATOS PEST12'!$E:$E,'DATOS PEST12'!$A:$A,INDICE!$C$13,'DATOS PEST12'!$D:$D,'7. RETA (SETA) Prov-SECCION'!D$11,'DATOS PEST12'!$B:$B,'7. RETA (SETA) Prov-SECCION'!$A32,'DATOS PEST12'!$F:$F,"REG.E. AUTONOMOS (SETA)")</f>
        <v>77.052631578947341</v>
      </c>
      <c r="E32" s="62">
        <f>SUMIFS('DATOS PEST12'!$E:$E,'DATOS PEST12'!$A:$A,INDICE!$C$13,'DATOS PEST12'!$D:$D,'7. RETA (SETA) Prov-SECCION'!E$11,'DATOS PEST12'!$B:$B,'7. RETA (SETA) Prov-SECCION'!$A32,'DATOS PEST12'!$F:$F,"REG.E. AUTONOMOS (SETA)")</f>
        <v>0</v>
      </c>
      <c r="F32" s="62">
        <f>SUMIFS('DATOS PEST12'!$E:$E,'DATOS PEST12'!$A:$A,INDICE!$C$13,'DATOS PEST12'!$D:$D,'7. RETA (SETA) Prov-SECCION'!F$11,'DATOS PEST12'!$B:$B,'7. RETA (SETA) Prov-SECCION'!$A32,'DATOS PEST12'!$F:$F,"REG.E. AUTONOMOS (SETA)")</f>
        <v>0</v>
      </c>
      <c r="G32" s="62">
        <f>SUMIFS('DATOS PEST12'!$E:$E,'DATOS PEST12'!$A:$A,INDICE!$C$13,'DATOS PEST12'!$D:$D,'7. RETA (SETA) Prov-SECCION'!G$11,'DATOS PEST12'!$B:$B,'7. RETA (SETA) Prov-SECCION'!$A32,'DATOS PEST12'!$F:$F,"REG.E. AUTONOMOS (SETA)")</f>
        <v>0</v>
      </c>
      <c r="H32" s="62">
        <f>SUMIFS('DATOS PEST12'!$E:$E,'DATOS PEST12'!$A:$A,INDICE!$C$13,'DATOS PEST12'!$D:$D,'7. RETA (SETA) Prov-SECCION'!H$11,'DATOS PEST12'!$B:$B,'7. RETA (SETA) Prov-SECCION'!$A32,'DATOS PEST12'!$F:$F,"REG.E. AUTONOMOS (SETA)")</f>
        <v>0</v>
      </c>
      <c r="I32" s="62">
        <f>SUMIFS('DATOS PEST12'!$E:$E,'DATOS PEST12'!$A:$A,INDICE!$C$13,'DATOS PEST12'!$D:$D,'7. RETA (SETA) Prov-SECCION'!I$11,'DATOS PEST12'!$B:$B,'7. RETA (SETA) Prov-SECCION'!$A32,'DATOS PEST12'!$F:$F,"REG.E. AUTONOMOS (SETA)")</f>
        <v>0</v>
      </c>
      <c r="J32" s="62">
        <f>SUMIFS('DATOS PEST12'!$E:$E,'DATOS PEST12'!$A:$A,INDICE!$C$13,'DATOS PEST12'!$D:$D,'7. RETA (SETA) Prov-SECCION'!J$11,'DATOS PEST12'!$B:$B,'7. RETA (SETA) Prov-SECCION'!$A32,'DATOS PEST12'!$F:$F,"REG.E. AUTONOMOS (SETA)")</f>
        <v>0</v>
      </c>
      <c r="K32" s="62">
        <f>SUMIFS('DATOS PEST12'!$E:$E,'DATOS PEST12'!$A:$A,INDICE!$C$13,'DATOS PEST12'!$D:$D,'7. RETA (SETA) Prov-SECCION'!K$11,'DATOS PEST12'!$B:$B,'7. RETA (SETA) Prov-SECCION'!$A32,'DATOS PEST12'!$F:$F,"REG.E. AUTONOMOS (SETA)")</f>
        <v>0</v>
      </c>
      <c r="L32" s="62">
        <f>SUMIFS('DATOS PEST12'!$E:$E,'DATOS PEST12'!$A:$A,INDICE!$C$13,'DATOS PEST12'!$D:$D,'7. RETA (SETA) Prov-SECCION'!L$11,'DATOS PEST12'!$B:$B,'7. RETA (SETA) Prov-SECCION'!$A32,'DATOS PEST12'!$F:$F,"REG.E. AUTONOMOS (SETA)")</f>
        <v>0</v>
      </c>
      <c r="M32" s="62">
        <f>SUMIFS('DATOS PEST12'!$E:$E,'DATOS PEST12'!$A:$A,INDICE!$C$13,'DATOS PEST12'!$D:$D,'7. RETA (SETA) Prov-SECCION'!M$11,'DATOS PEST12'!$B:$B,'7. RETA (SETA) Prov-SECCION'!$A32,'DATOS PEST12'!$F:$F,"REG.E. AUTONOMOS (SETA)")</f>
        <v>0</v>
      </c>
      <c r="N32" s="62">
        <f>SUMIFS('DATOS PEST12'!$E:$E,'DATOS PEST12'!$A:$A,INDICE!$C$13,'DATOS PEST12'!$D:$D,'7. RETA (SETA) Prov-SECCION'!N$11,'DATOS PEST12'!$B:$B,'7. RETA (SETA) Prov-SECCION'!$A32,'DATOS PEST12'!$F:$F,"REG.E. AUTONOMOS (SETA)")</f>
        <v>0</v>
      </c>
      <c r="O32" s="62">
        <f>SUMIFS('DATOS PEST12'!$E:$E,'DATOS PEST12'!$A:$A,INDICE!$C$13,'DATOS PEST12'!$D:$D,'7. RETA (SETA) Prov-SECCION'!O$11,'DATOS PEST12'!$B:$B,'7. RETA (SETA) Prov-SECCION'!$A32,'DATOS PEST12'!$F:$F,"REG.E. AUTONOMOS (SETA)")</f>
        <v>0</v>
      </c>
      <c r="P32" s="62">
        <f>SUMIFS('DATOS PEST12'!$E:$E,'DATOS PEST12'!$A:$A,INDICE!$C$13,'DATOS PEST12'!$D:$D,'7. RETA (SETA) Prov-SECCION'!P$11,'DATOS PEST12'!$B:$B,'7. RETA (SETA) Prov-SECCION'!$A32,'DATOS PEST12'!$F:$F,"REG.E. AUTONOMOS (SETA)")</f>
        <v>0</v>
      </c>
      <c r="Q32" s="62">
        <f>SUMIFS('DATOS PEST12'!$E:$E,'DATOS PEST12'!$A:$A,INDICE!$C$13,'DATOS PEST12'!$D:$D,'7. RETA (SETA) Prov-SECCION'!Q$11,'DATOS PEST12'!$B:$B,'7. RETA (SETA) Prov-SECCION'!$A32,'DATOS PEST12'!$F:$F,"REG.E. AUTONOMOS (SETA)")</f>
        <v>0</v>
      </c>
      <c r="R32" s="62">
        <f>SUMIFS('DATOS PEST12'!$E:$E,'DATOS PEST12'!$A:$A,INDICE!$C$13,'DATOS PEST12'!$D:$D,'7. RETA (SETA) Prov-SECCION'!R$11,'DATOS PEST12'!$B:$B,'7. RETA (SETA) Prov-SECCION'!$A32,'DATOS PEST12'!$F:$F,"REG.E. AUTONOMOS (SETA)")</f>
        <v>0</v>
      </c>
      <c r="S32" s="62">
        <f>SUMIFS('DATOS PEST12'!$E:$E,'DATOS PEST12'!$A:$A,INDICE!$C$13,'DATOS PEST12'!$D:$D,'7. RETA (SETA) Prov-SECCION'!S$11,'DATOS PEST12'!$B:$B,'7. RETA (SETA) Prov-SECCION'!$A32,'DATOS PEST12'!$F:$F,"REG.E. AUTONOMOS (SETA)")</f>
        <v>0</v>
      </c>
      <c r="T32" s="62">
        <f>SUMIFS('DATOS PEST12'!$E:$E,'DATOS PEST12'!$A:$A,INDICE!$C$13,'DATOS PEST12'!$D:$D,'7. RETA (SETA) Prov-SECCION'!T$11,'DATOS PEST12'!$B:$B,'7. RETA (SETA) Prov-SECCION'!$A32,'DATOS PEST12'!$F:$F,"REG.E. AUTONOMOS (SETA)")</f>
        <v>0</v>
      </c>
      <c r="U32" s="62">
        <f>SUMIFS('DATOS PEST12'!$E:$E,'DATOS PEST12'!$A:$A,INDICE!$C$13,'DATOS PEST12'!$D:$D,'7. RETA (SETA) Prov-SECCION'!U$11,'DATOS PEST12'!$B:$B,'7. RETA (SETA) Prov-SECCION'!$A32,'DATOS PEST12'!$F:$F,"REG.E. AUTONOMOS (SETA)")</f>
        <v>0</v>
      </c>
      <c r="V32" s="62">
        <f>SUMIFS('DATOS PEST12'!$E:$E,'DATOS PEST12'!$A:$A,INDICE!$C$13,'DATOS PEST12'!$D:$D,'7. RETA (SETA) Prov-SECCION'!V$11,'DATOS PEST12'!$B:$B,'7. RETA (SETA) Prov-SECCION'!$A32,'DATOS PEST12'!$F:$F,"REG.E. AUTONOMOS (SETA)")</f>
        <v>0</v>
      </c>
      <c r="W32" s="62">
        <f>SUMIFS('DATOS PEST12'!$E:$E,'DATOS PEST12'!$A:$A,INDICE!$C$13,'DATOS PEST12'!$D:$D,'7. RETA (SETA) Prov-SECCION'!W$11,'DATOS PEST12'!$B:$B,'7. RETA (SETA) Prov-SECCION'!$A32,'DATOS PEST12'!$F:$F,"REG.E. AUTONOMOS (SETA)")</f>
        <v>0</v>
      </c>
      <c r="X32" s="62">
        <f>SUMIFS('DATOS PEST12'!$E:$E,'DATOS PEST12'!$A:$A,INDICE!$C$13,'DATOS PEST12'!$D:$D,'7. RETA (SETA) Prov-SECCION'!X$11,'DATOS PEST12'!$B:$B,'7. RETA (SETA) Prov-SECCION'!$A32,'DATOS PEST12'!$F:$F,"REG.E. AUTONOMOS (SETA)")</f>
        <v>0</v>
      </c>
      <c r="Y32" s="59">
        <f>SUMIFS('DATOS PEST12'!$E:$E,'DATOS PEST12'!$A:$A,INDICE!$C$13,'DATOS PEST12'!$D:$D,'7. RETA (SETA) Prov-SECCION'!Y$11,'DATOS PEST12'!$B:$B,'7. RETA (SETA) Prov-SECCION'!$A32,'DATOS PEST12'!$F:$F,"REG.E. AUTONOMOS (SETA)")</f>
        <v>0</v>
      </c>
    </row>
    <row r="33" spans="1:25" ht="15.6" x14ac:dyDescent="0.3">
      <c r="A33" s="238" t="s">
        <v>40</v>
      </c>
      <c r="B33" s="239"/>
      <c r="C33" s="66">
        <f t="shared" ref="C33:Y33" si="9">C34</f>
        <v>22.000000000000011</v>
      </c>
      <c r="D33" s="64">
        <f t="shared" si="9"/>
        <v>22.000000000000011</v>
      </c>
      <c r="E33" s="67">
        <f t="shared" si="9"/>
        <v>0</v>
      </c>
      <c r="F33" s="67">
        <f t="shared" si="9"/>
        <v>0</v>
      </c>
      <c r="G33" s="67">
        <f t="shared" si="9"/>
        <v>0</v>
      </c>
      <c r="H33" s="67">
        <f t="shared" si="9"/>
        <v>0</v>
      </c>
      <c r="I33" s="67">
        <f t="shared" si="9"/>
        <v>0</v>
      </c>
      <c r="J33" s="67">
        <f t="shared" si="9"/>
        <v>0</v>
      </c>
      <c r="K33" s="67">
        <f t="shared" si="9"/>
        <v>0</v>
      </c>
      <c r="L33" s="67">
        <f t="shared" si="9"/>
        <v>0</v>
      </c>
      <c r="M33" s="67">
        <f t="shared" si="9"/>
        <v>0</v>
      </c>
      <c r="N33" s="67">
        <f t="shared" si="9"/>
        <v>0</v>
      </c>
      <c r="O33" s="67">
        <f t="shared" si="9"/>
        <v>0</v>
      </c>
      <c r="P33" s="67">
        <f t="shared" si="9"/>
        <v>0</v>
      </c>
      <c r="Q33" s="67">
        <f t="shared" si="9"/>
        <v>0</v>
      </c>
      <c r="R33" s="67">
        <f t="shared" si="9"/>
        <v>0</v>
      </c>
      <c r="S33" s="67">
        <f t="shared" si="9"/>
        <v>0</v>
      </c>
      <c r="T33" s="67">
        <f t="shared" si="9"/>
        <v>0</v>
      </c>
      <c r="U33" s="67">
        <f t="shared" si="9"/>
        <v>0</v>
      </c>
      <c r="V33" s="67">
        <f t="shared" si="9"/>
        <v>0</v>
      </c>
      <c r="W33" s="67">
        <f t="shared" si="9"/>
        <v>0</v>
      </c>
      <c r="X33" s="67">
        <f t="shared" si="9"/>
        <v>0</v>
      </c>
      <c r="Y33" s="66">
        <f t="shared" si="9"/>
        <v>0</v>
      </c>
    </row>
    <row r="34" spans="1:25" ht="15.6" x14ac:dyDescent="0.3">
      <c r="A34" s="8">
        <v>39</v>
      </c>
      <c r="B34" s="9" t="s">
        <v>22</v>
      </c>
      <c r="C34" s="59">
        <f>SUM(D34:Y34)</f>
        <v>22.000000000000011</v>
      </c>
      <c r="D34" s="60">
        <f>SUMIFS('DATOS PEST12'!$E:$E,'DATOS PEST12'!$A:$A,INDICE!$C$13,'DATOS PEST12'!$D:$D,'7. RETA (SETA) Prov-SECCION'!D$11,'DATOS PEST12'!$B:$B,'7. RETA (SETA) Prov-SECCION'!$A34,'DATOS PEST12'!$F:$F,"REG.E. AUTONOMOS (SETA)")</f>
        <v>22.000000000000011</v>
      </c>
      <c r="E34" s="62">
        <f>SUMIFS('DATOS PEST12'!$E:$E,'DATOS PEST12'!$A:$A,INDICE!$C$13,'DATOS PEST12'!$D:$D,'7. RETA (SETA) Prov-SECCION'!E$11,'DATOS PEST12'!$B:$B,'7. RETA (SETA) Prov-SECCION'!$A34,'DATOS PEST12'!$F:$F,"REG.E. AUTONOMOS (SETA)")</f>
        <v>0</v>
      </c>
      <c r="F34" s="62">
        <f>SUMIFS('DATOS PEST12'!$E:$E,'DATOS PEST12'!$A:$A,INDICE!$C$13,'DATOS PEST12'!$D:$D,'7. RETA (SETA) Prov-SECCION'!F$11,'DATOS PEST12'!$B:$B,'7. RETA (SETA) Prov-SECCION'!$A34,'DATOS PEST12'!$F:$F,"REG.E. AUTONOMOS (SETA)")</f>
        <v>0</v>
      </c>
      <c r="G34" s="62">
        <f>SUMIFS('DATOS PEST12'!$E:$E,'DATOS PEST12'!$A:$A,INDICE!$C$13,'DATOS PEST12'!$D:$D,'7. RETA (SETA) Prov-SECCION'!G$11,'DATOS PEST12'!$B:$B,'7. RETA (SETA) Prov-SECCION'!$A34,'DATOS PEST12'!$F:$F,"REG.E. AUTONOMOS (SETA)")</f>
        <v>0</v>
      </c>
      <c r="H34" s="62">
        <f>SUMIFS('DATOS PEST12'!$E:$E,'DATOS PEST12'!$A:$A,INDICE!$C$13,'DATOS PEST12'!$D:$D,'7. RETA (SETA) Prov-SECCION'!H$11,'DATOS PEST12'!$B:$B,'7. RETA (SETA) Prov-SECCION'!$A34,'DATOS PEST12'!$F:$F,"REG.E. AUTONOMOS (SETA)")</f>
        <v>0</v>
      </c>
      <c r="I34" s="62">
        <f>SUMIFS('DATOS PEST12'!$E:$E,'DATOS PEST12'!$A:$A,INDICE!$C$13,'DATOS PEST12'!$D:$D,'7. RETA (SETA) Prov-SECCION'!I$11,'DATOS PEST12'!$B:$B,'7. RETA (SETA) Prov-SECCION'!$A34,'DATOS PEST12'!$F:$F,"REG.E. AUTONOMOS (SETA)")</f>
        <v>0</v>
      </c>
      <c r="J34" s="62">
        <f>SUMIFS('DATOS PEST12'!$E:$E,'DATOS PEST12'!$A:$A,INDICE!$C$13,'DATOS PEST12'!$D:$D,'7. RETA (SETA) Prov-SECCION'!J$11,'DATOS PEST12'!$B:$B,'7. RETA (SETA) Prov-SECCION'!$A34,'DATOS PEST12'!$F:$F,"REG.E. AUTONOMOS (SETA)")</f>
        <v>0</v>
      </c>
      <c r="K34" s="62">
        <f>SUMIFS('DATOS PEST12'!$E:$E,'DATOS PEST12'!$A:$A,INDICE!$C$13,'DATOS PEST12'!$D:$D,'7. RETA (SETA) Prov-SECCION'!K$11,'DATOS PEST12'!$B:$B,'7. RETA (SETA) Prov-SECCION'!$A34,'DATOS PEST12'!$F:$F,"REG.E. AUTONOMOS (SETA)")</f>
        <v>0</v>
      </c>
      <c r="L34" s="62">
        <f>SUMIFS('DATOS PEST12'!$E:$E,'DATOS PEST12'!$A:$A,INDICE!$C$13,'DATOS PEST12'!$D:$D,'7. RETA (SETA) Prov-SECCION'!L$11,'DATOS PEST12'!$B:$B,'7. RETA (SETA) Prov-SECCION'!$A34,'DATOS PEST12'!$F:$F,"REG.E. AUTONOMOS (SETA)")</f>
        <v>0</v>
      </c>
      <c r="M34" s="62">
        <f>SUMIFS('DATOS PEST12'!$E:$E,'DATOS PEST12'!$A:$A,INDICE!$C$13,'DATOS PEST12'!$D:$D,'7. RETA (SETA) Prov-SECCION'!M$11,'DATOS PEST12'!$B:$B,'7. RETA (SETA) Prov-SECCION'!$A34,'DATOS PEST12'!$F:$F,"REG.E. AUTONOMOS (SETA)")</f>
        <v>0</v>
      </c>
      <c r="N34" s="62">
        <f>SUMIFS('DATOS PEST12'!$E:$E,'DATOS PEST12'!$A:$A,INDICE!$C$13,'DATOS PEST12'!$D:$D,'7. RETA (SETA) Prov-SECCION'!N$11,'DATOS PEST12'!$B:$B,'7. RETA (SETA) Prov-SECCION'!$A34,'DATOS PEST12'!$F:$F,"REG.E. AUTONOMOS (SETA)")</f>
        <v>0</v>
      </c>
      <c r="O34" s="62">
        <f>SUMIFS('DATOS PEST12'!$E:$E,'DATOS PEST12'!$A:$A,INDICE!$C$13,'DATOS PEST12'!$D:$D,'7. RETA (SETA) Prov-SECCION'!O$11,'DATOS PEST12'!$B:$B,'7. RETA (SETA) Prov-SECCION'!$A34,'DATOS PEST12'!$F:$F,"REG.E. AUTONOMOS (SETA)")</f>
        <v>0</v>
      </c>
      <c r="P34" s="62">
        <f>SUMIFS('DATOS PEST12'!$E:$E,'DATOS PEST12'!$A:$A,INDICE!$C$13,'DATOS PEST12'!$D:$D,'7. RETA (SETA) Prov-SECCION'!P$11,'DATOS PEST12'!$B:$B,'7. RETA (SETA) Prov-SECCION'!$A34,'DATOS PEST12'!$F:$F,"REG.E. AUTONOMOS (SETA)")</f>
        <v>0</v>
      </c>
      <c r="Q34" s="62">
        <f>SUMIFS('DATOS PEST12'!$E:$E,'DATOS PEST12'!$A:$A,INDICE!$C$13,'DATOS PEST12'!$D:$D,'7. RETA (SETA) Prov-SECCION'!Q$11,'DATOS PEST12'!$B:$B,'7. RETA (SETA) Prov-SECCION'!$A34,'DATOS PEST12'!$F:$F,"REG.E. AUTONOMOS (SETA)")</f>
        <v>0</v>
      </c>
      <c r="R34" s="62">
        <f>SUMIFS('DATOS PEST12'!$E:$E,'DATOS PEST12'!$A:$A,INDICE!$C$13,'DATOS PEST12'!$D:$D,'7. RETA (SETA) Prov-SECCION'!R$11,'DATOS PEST12'!$B:$B,'7. RETA (SETA) Prov-SECCION'!$A34,'DATOS PEST12'!$F:$F,"REG.E. AUTONOMOS (SETA)")</f>
        <v>0</v>
      </c>
      <c r="S34" s="62">
        <f>SUMIFS('DATOS PEST12'!$E:$E,'DATOS PEST12'!$A:$A,INDICE!$C$13,'DATOS PEST12'!$D:$D,'7. RETA (SETA) Prov-SECCION'!S$11,'DATOS PEST12'!$B:$B,'7. RETA (SETA) Prov-SECCION'!$A34,'DATOS PEST12'!$F:$F,"REG.E. AUTONOMOS (SETA)")</f>
        <v>0</v>
      </c>
      <c r="T34" s="62">
        <f>SUMIFS('DATOS PEST12'!$E:$E,'DATOS PEST12'!$A:$A,INDICE!$C$13,'DATOS PEST12'!$D:$D,'7. RETA (SETA) Prov-SECCION'!T$11,'DATOS PEST12'!$B:$B,'7. RETA (SETA) Prov-SECCION'!$A34,'DATOS PEST12'!$F:$F,"REG.E. AUTONOMOS (SETA)")</f>
        <v>0</v>
      </c>
      <c r="U34" s="62">
        <f>SUMIFS('DATOS PEST12'!$E:$E,'DATOS PEST12'!$A:$A,INDICE!$C$13,'DATOS PEST12'!$D:$D,'7. RETA (SETA) Prov-SECCION'!U$11,'DATOS PEST12'!$B:$B,'7. RETA (SETA) Prov-SECCION'!$A34,'DATOS PEST12'!$F:$F,"REG.E. AUTONOMOS (SETA)")</f>
        <v>0</v>
      </c>
      <c r="V34" s="62">
        <f>SUMIFS('DATOS PEST12'!$E:$E,'DATOS PEST12'!$A:$A,INDICE!$C$13,'DATOS PEST12'!$D:$D,'7. RETA (SETA) Prov-SECCION'!V$11,'DATOS PEST12'!$B:$B,'7. RETA (SETA) Prov-SECCION'!$A34,'DATOS PEST12'!$F:$F,"REG.E. AUTONOMOS (SETA)")</f>
        <v>0</v>
      </c>
      <c r="W34" s="62">
        <f>SUMIFS('DATOS PEST12'!$E:$E,'DATOS PEST12'!$A:$A,INDICE!$C$13,'DATOS PEST12'!$D:$D,'7. RETA (SETA) Prov-SECCION'!W$11,'DATOS PEST12'!$B:$B,'7. RETA (SETA) Prov-SECCION'!$A34,'DATOS PEST12'!$F:$F,"REG.E. AUTONOMOS (SETA)")</f>
        <v>0</v>
      </c>
      <c r="X34" s="62">
        <f>SUMIFS('DATOS PEST12'!$E:$E,'DATOS PEST12'!$A:$A,INDICE!$C$13,'DATOS PEST12'!$D:$D,'7. RETA (SETA) Prov-SECCION'!X$11,'DATOS PEST12'!$B:$B,'7. RETA (SETA) Prov-SECCION'!$A34,'DATOS PEST12'!$F:$F,"REG.E. AUTONOMOS (SETA)")</f>
        <v>0</v>
      </c>
      <c r="Y34" s="59">
        <f>SUMIFS('DATOS PEST12'!$E:$E,'DATOS PEST12'!$A:$A,INDICE!$C$13,'DATOS PEST12'!$D:$D,'7. RETA (SETA) Prov-SECCION'!Y$11,'DATOS PEST12'!$B:$B,'7. RETA (SETA) Prov-SECCION'!$A34,'DATOS PEST12'!$F:$F,"REG.E. AUTONOMOS (SETA)")</f>
        <v>0</v>
      </c>
    </row>
    <row r="35" spans="1:25" ht="15.6" x14ac:dyDescent="0.3">
      <c r="A35" s="238" t="s">
        <v>41</v>
      </c>
      <c r="B35" s="239"/>
      <c r="C35" s="66">
        <f t="shared" ref="C35:Y35" si="10">SUM(C36:C44)</f>
        <v>169.57894736842107</v>
      </c>
      <c r="D35" s="64">
        <f t="shared" si="10"/>
        <v>169.57894736842107</v>
      </c>
      <c r="E35" s="67">
        <f t="shared" si="10"/>
        <v>0</v>
      </c>
      <c r="F35" s="67">
        <f t="shared" si="10"/>
        <v>0</v>
      </c>
      <c r="G35" s="67">
        <f t="shared" si="10"/>
        <v>0</v>
      </c>
      <c r="H35" s="67">
        <f t="shared" si="10"/>
        <v>0</v>
      </c>
      <c r="I35" s="67">
        <f t="shared" si="10"/>
        <v>0</v>
      </c>
      <c r="J35" s="67">
        <f t="shared" si="10"/>
        <v>0</v>
      </c>
      <c r="K35" s="67">
        <f t="shared" si="10"/>
        <v>0</v>
      </c>
      <c r="L35" s="67">
        <f t="shared" si="10"/>
        <v>0</v>
      </c>
      <c r="M35" s="67">
        <f t="shared" si="10"/>
        <v>0</v>
      </c>
      <c r="N35" s="67">
        <f t="shared" si="10"/>
        <v>0</v>
      </c>
      <c r="O35" s="67">
        <f t="shared" si="10"/>
        <v>0</v>
      </c>
      <c r="P35" s="67">
        <f t="shared" si="10"/>
        <v>0</v>
      </c>
      <c r="Q35" s="67">
        <f t="shared" si="10"/>
        <v>0</v>
      </c>
      <c r="R35" s="67">
        <f t="shared" si="10"/>
        <v>0</v>
      </c>
      <c r="S35" s="67">
        <f t="shared" si="10"/>
        <v>0</v>
      </c>
      <c r="T35" s="67">
        <f t="shared" si="10"/>
        <v>0</v>
      </c>
      <c r="U35" s="67">
        <f t="shared" si="10"/>
        <v>0</v>
      </c>
      <c r="V35" s="67">
        <f t="shared" si="10"/>
        <v>0</v>
      </c>
      <c r="W35" s="67">
        <f t="shared" si="10"/>
        <v>0</v>
      </c>
      <c r="X35" s="67">
        <f t="shared" si="10"/>
        <v>0</v>
      </c>
      <c r="Y35" s="66">
        <f t="shared" si="10"/>
        <v>0</v>
      </c>
    </row>
    <row r="36" spans="1:25" ht="15.6" x14ac:dyDescent="0.3">
      <c r="A36" s="6">
        <v>5</v>
      </c>
      <c r="B36" s="7" t="s">
        <v>168</v>
      </c>
      <c r="C36" s="59">
        <f t="shared" ref="C36:C44" si="11">SUM(D36:Y36)</f>
        <v>10.000000000000002</v>
      </c>
      <c r="D36" s="60">
        <f>SUMIFS('DATOS PEST12'!$E:$E,'DATOS PEST12'!$A:$A,INDICE!$C$13,'DATOS PEST12'!$D:$D,'7. RETA (SETA) Prov-SECCION'!D$11,'DATOS PEST12'!$B:$B,'7. RETA (SETA) Prov-SECCION'!$A36,'DATOS PEST12'!$F:$F,"REG.E. AUTONOMOS (SETA)")</f>
        <v>10.000000000000002</v>
      </c>
      <c r="E36" s="62">
        <f>SUMIFS('DATOS PEST12'!$E:$E,'DATOS PEST12'!$A:$A,INDICE!$C$13,'DATOS PEST12'!$D:$D,'7. RETA (SETA) Prov-SECCION'!E$11,'DATOS PEST12'!$B:$B,'7. RETA (SETA) Prov-SECCION'!$A36,'DATOS PEST12'!$F:$F,"REG.E. AUTONOMOS (SETA)")</f>
        <v>0</v>
      </c>
      <c r="F36" s="62">
        <f>SUMIFS('DATOS PEST12'!$E:$E,'DATOS PEST12'!$A:$A,INDICE!$C$13,'DATOS PEST12'!$D:$D,'7. RETA (SETA) Prov-SECCION'!F$11,'DATOS PEST12'!$B:$B,'7. RETA (SETA) Prov-SECCION'!$A36,'DATOS PEST12'!$F:$F,"REG.E. AUTONOMOS (SETA)")</f>
        <v>0</v>
      </c>
      <c r="G36" s="62">
        <f>SUMIFS('DATOS PEST12'!$E:$E,'DATOS PEST12'!$A:$A,INDICE!$C$13,'DATOS PEST12'!$D:$D,'7. RETA (SETA) Prov-SECCION'!G$11,'DATOS PEST12'!$B:$B,'7. RETA (SETA) Prov-SECCION'!$A36,'DATOS PEST12'!$F:$F,"REG.E. AUTONOMOS (SETA)")</f>
        <v>0</v>
      </c>
      <c r="H36" s="62">
        <f>SUMIFS('DATOS PEST12'!$E:$E,'DATOS PEST12'!$A:$A,INDICE!$C$13,'DATOS PEST12'!$D:$D,'7. RETA (SETA) Prov-SECCION'!H$11,'DATOS PEST12'!$B:$B,'7. RETA (SETA) Prov-SECCION'!$A36,'DATOS PEST12'!$F:$F,"REG.E. AUTONOMOS (SETA)")</f>
        <v>0</v>
      </c>
      <c r="I36" s="62">
        <f>SUMIFS('DATOS PEST12'!$E:$E,'DATOS PEST12'!$A:$A,INDICE!$C$13,'DATOS PEST12'!$D:$D,'7. RETA (SETA) Prov-SECCION'!I$11,'DATOS PEST12'!$B:$B,'7. RETA (SETA) Prov-SECCION'!$A36,'DATOS PEST12'!$F:$F,"REG.E. AUTONOMOS (SETA)")</f>
        <v>0</v>
      </c>
      <c r="J36" s="62">
        <f>SUMIFS('DATOS PEST12'!$E:$E,'DATOS PEST12'!$A:$A,INDICE!$C$13,'DATOS PEST12'!$D:$D,'7. RETA (SETA) Prov-SECCION'!J$11,'DATOS PEST12'!$B:$B,'7. RETA (SETA) Prov-SECCION'!$A36,'DATOS PEST12'!$F:$F,"REG.E. AUTONOMOS (SETA)")</f>
        <v>0</v>
      </c>
      <c r="K36" s="62">
        <f>SUMIFS('DATOS PEST12'!$E:$E,'DATOS PEST12'!$A:$A,INDICE!$C$13,'DATOS PEST12'!$D:$D,'7. RETA (SETA) Prov-SECCION'!K$11,'DATOS PEST12'!$B:$B,'7. RETA (SETA) Prov-SECCION'!$A36,'DATOS PEST12'!$F:$F,"REG.E. AUTONOMOS (SETA)")</f>
        <v>0</v>
      </c>
      <c r="L36" s="62">
        <f>SUMIFS('DATOS PEST12'!$E:$E,'DATOS PEST12'!$A:$A,INDICE!$C$13,'DATOS PEST12'!$D:$D,'7. RETA (SETA) Prov-SECCION'!L$11,'DATOS PEST12'!$B:$B,'7. RETA (SETA) Prov-SECCION'!$A36,'DATOS PEST12'!$F:$F,"REG.E. AUTONOMOS (SETA)")</f>
        <v>0</v>
      </c>
      <c r="M36" s="62">
        <f>SUMIFS('DATOS PEST12'!$E:$E,'DATOS PEST12'!$A:$A,INDICE!$C$13,'DATOS PEST12'!$D:$D,'7. RETA (SETA) Prov-SECCION'!M$11,'DATOS PEST12'!$B:$B,'7. RETA (SETA) Prov-SECCION'!$A36,'DATOS PEST12'!$F:$F,"REG.E. AUTONOMOS (SETA)")</f>
        <v>0</v>
      </c>
      <c r="N36" s="62">
        <f>SUMIFS('DATOS PEST12'!$E:$E,'DATOS PEST12'!$A:$A,INDICE!$C$13,'DATOS PEST12'!$D:$D,'7. RETA (SETA) Prov-SECCION'!N$11,'DATOS PEST12'!$B:$B,'7. RETA (SETA) Prov-SECCION'!$A36,'DATOS PEST12'!$F:$F,"REG.E. AUTONOMOS (SETA)")</f>
        <v>0</v>
      </c>
      <c r="O36" s="62">
        <f>SUMIFS('DATOS PEST12'!$E:$E,'DATOS PEST12'!$A:$A,INDICE!$C$13,'DATOS PEST12'!$D:$D,'7. RETA (SETA) Prov-SECCION'!O$11,'DATOS PEST12'!$B:$B,'7. RETA (SETA) Prov-SECCION'!$A36,'DATOS PEST12'!$F:$F,"REG.E. AUTONOMOS (SETA)")</f>
        <v>0</v>
      </c>
      <c r="P36" s="62">
        <f>SUMIFS('DATOS PEST12'!$E:$E,'DATOS PEST12'!$A:$A,INDICE!$C$13,'DATOS PEST12'!$D:$D,'7. RETA (SETA) Prov-SECCION'!P$11,'DATOS PEST12'!$B:$B,'7. RETA (SETA) Prov-SECCION'!$A36,'DATOS PEST12'!$F:$F,"REG.E. AUTONOMOS (SETA)")</f>
        <v>0</v>
      </c>
      <c r="Q36" s="62">
        <f>SUMIFS('DATOS PEST12'!$E:$E,'DATOS PEST12'!$A:$A,INDICE!$C$13,'DATOS PEST12'!$D:$D,'7. RETA (SETA) Prov-SECCION'!Q$11,'DATOS PEST12'!$B:$B,'7. RETA (SETA) Prov-SECCION'!$A36,'DATOS PEST12'!$F:$F,"REG.E. AUTONOMOS (SETA)")</f>
        <v>0</v>
      </c>
      <c r="R36" s="62">
        <f>SUMIFS('DATOS PEST12'!$E:$E,'DATOS PEST12'!$A:$A,INDICE!$C$13,'DATOS PEST12'!$D:$D,'7. RETA (SETA) Prov-SECCION'!R$11,'DATOS PEST12'!$B:$B,'7. RETA (SETA) Prov-SECCION'!$A36,'DATOS PEST12'!$F:$F,"REG.E. AUTONOMOS (SETA)")</f>
        <v>0</v>
      </c>
      <c r="S36" s="62">
        <f>SUMIFS('DATOS PEST12'!$E:$E,'DATOS PEST12'!$A:$A,INDICE!$C$13,'DATOS PEST12'!$D:$D,'7. RETA (SETA) Prov-SECCION'!S$11,'DATOS PEST12'!$B:$B,'7. RETA (SETA) Prov-SECCION'!$A36,'DATOS PEST12'!$F:$F,"REG.E. AUTONOMOS (SETA)")</f>
        <v>0</v>
      </c>
      <c r="T36" s="62">
        <f>SUMIFS('DATOS PEST12'!$E:$E,'DATOS PEST12'!$A:$A,INDICE!$C$13,'DATOS PEST12'!$D:$D,'7. RETA (SETA) Prov-SECCION'!T$11,'DATOS PEST12'!$B:$B,'7. RETA (SETA) Prov-SECCION'!$A36,'DATOS PEST12'!$F:$F,"REG.E. AUTONOMOS (SETA)")</f>
        <v>0</v>
      </c>
      <c r="U36" s="62">
        <f>SUMIFS('DATOS PEST12'!$E:$E,'DATOS PEST12'!$A:$A,INDICE!$C$13,'DATOS PEST12'!$D:$D,'7. RETA (SETA) Prov-SECCION'!U$11,'DATOS PEST12'!$B:$B,'7. RETA (SETA) Prov-SECCION'!$A36,'DATOS PEST12'!$F:$F,"REG.E. AUTONOMOS (SETA)")</f>
        <v>0</v>
      </c>
      <c r="V36" s="62">
        <f>SUMIFS('DATOS PEST12'!$E:$E,'DATOS PEST12'!$A:$A,INDICE!$C$13,'DATOS PEST12'!$D:$D,'7. RETA (SETA) Prov-SECCION'!V$11,'DATOS PEST12'!$B:$B,'7. RETA (SETA) Prov-SECCION'!$A36,'DATOS PEST12'!$F:$F,"REG.E. AUTONOMOS (SETA)")</f>
        <v>0</v>
      </c>
      <c r="W36" s="62">
        <f>SUMIFS('DATOS PEST12'!$E:$E,'DATOS PEST12'!$A:$A,INDICE!$C$13,'DATOS PEST12'!$D:$D,'7. RETA (SETA) Prov-SECCION'!W$11,'DATOS PEST12'!$B:$B,'7. RETA (SETA) Prov-SECCION'!$A36,'DATOS PEST12'!$F:$F,"REG.E. AUTONOMOS (SETA)")</f>
        <v>0</v>
      </c>
      <c r="X36" s="62">
        <f>SUMIFS('DATOS PEST12'!$E:$E,'DATOS PEST12'!$A:$A,INDICE!$C$13,'DATOS PEST12'!$D:$D,'7. RETA (SETA) Prov-SECCION'!X$11,'DATOS PEST12'!$B:$B,'7. RETA (SETA) Prov-SECCION'!$A36,'DATOS PEST12'!$F:$F,"REG.E. AUTONOMOS (SETA)")</f>
        <v>0</v>
      </c>
      <c r="Y36" s="59">
        <f>SUMIFS('DATOS PEST12'!$E:$E,'DATOS PEST12'!$A:$A,INDICE!$C$13,'DATOS PEST12'!$D:$D,'7. RETA (SETA) Prov-SECCION'!Y$11,'DATOS PEST12'!$B:$B,'7. RETA (SETA) Prov-SECCION'!$A36,'DATOS PEST12'!$F:$F,"REG.E. AUTONOMOS (SETA)")</f>
        <v>0</v>
      </c>
    </row>
    <row r="37" spans="1:25" ht="15.6" x14ac:dyDescent="0.3">
      <c r="A37" s="8">
        <v>9</v>
      </c>
      <c r="B37" s="9" t="s">
        <v>3</v>
      </c>
      <c r="C37" s="59">
        <f t="shared" si="11"/>
        <v>19</v>
      </c>
      <c r="D37" s="60">
        <f>SUMIFS('DATOS PEST12'!$E:$E,'DATOS PEST12'!$A:$A,INDICE!$C$13,'DATOS PEST12'!$D:$D,'7. RETA (SETA) Prov-SECCION'!D$11,'DATOS PEST12'!$B:$B,'7. RETA (SETA) Prov-SECCION'!$A37,'DATOS PEST12'!$F:$F,"REG.E. AUTONOMOS (SETA)")</f>
        <v>19</v>
      </c>
      <c r="E37" s="62">
        <f>SUMIFS('DATOS PEST12'!$E:$E,'DATOS PEST12'!$A:$A,INDICE!$C$13,'DATOS PEST12'!$D:$D,'7. RETA (SETA) Prov-SECCION'!E$11,'DATOS PEST12'!$B:$B,'7. RETA (SETA) Prov-SECCION'!$A37,'DATOS PEST12'!$F:$F,"REG.E. AUTONOMOS (SETA)")</f>
        <v>0</v>
      </c>
      <c r="F37" s="62">
        <f>SUMIFS('DATOS PEST12'!$E:$E,'DATOS PEST12'!$A:$A,INDICE!$C$13,'DATOS PEST12'!$D:$D,'7. RETA (SETA) Prov-SECCION'!F$11,'DATOS PEST12'!$B:$B,'7. RETA (SETA) Prov-SECCION'!$A37,'DATOS PEST12'!$F:$F,"REG.E. AUTONOMOS (SETA)")</f>
        <v>0</v>
      </c>
      <c r="G37" s="62">
        <f>SUMIFS('DATOS PEST12'!$E:$E,'DATOS PEST12'!$A:$A,INDICE!$C$13,'DATOS PEST12'!$D:$D,'7. RETA (SETA) Prov-SECCION'!G$11,'DATOS PEST12'!$B:$B,'7. RETA (SETA) Prov-SECCION'!$A37,'DATOS PEST12'!$F:$F,"REG.E. AUTONOMOS (SETA)")</f>
        <v>0</v>
      </c>
      <c r="H37" s="62">
        <f>SUMIFS('DATOS PEST12'!$E:$E,'DATOS PEST12'!$A:$A,INDICE!$C$13,'DATOS PEST12'!$D:$D,'7. RETA (SETA) Prov-SECCION'!H$11,'DATOS PEST12'!$B:$B,'7. RETA (SETA) Prov-SECCION'!$A37,'DATOS PEST12'!$F:$F,"REG.E. AUTONOMOS (SETA)")</f>
        <v>0</v>
      </c>
      <c r="I37" s="62">
        <f>SUMIFS('DATOS PEST12'!$E:$E,'DATOS PEST12'!$A:$A,INDICE!$C$13,'DATOS PEST12'!$D:$D,'7. RETA (SETA) Prov-SECCION'!I$11,'DATOS PEST12'!$B:$B,'7. RETA (SETA) Prov-SECCION'!$A37,'DATOS PEST12'!$F:$F,"REG.E. AUTONOMOS (SETA)")</f>
        <v>0</v>
      </c>
      <c r="J37" s="62">
        <f>SUMIFS('DATOS PEST12'!$E:$E,'DATOS PEST12'!$A:$A,INDICE!$C$13,'DATOS PEST12'!$D:$D,'7. RETA (SETA) Prov-SECCION'!J$11,'DATOS PEST12'!$B:$B,'7. RETA (SETA) Prov-SECCION'!$A37,'DATOS PEST12'!$F:$F,"REG.E. AUTONOMOS (SETA)")</f>
        <v>0</v>
      </c>
      <c r="K37" s="62">
        <f>SUMIFS('DATOS PEST12'!$E:$E,'DATOS PEST12'!$A:$A,INDICE!$C$13,'DATOS PEST12'!$D:$D,'7. RETA (SETA) Prov-SECCION'!K$11,'DATOS PEST12'!$B:$B,'7. RETA (SETA) Prov-SECCION'!$A37,'DATOS PEST12'!$F:$F,"REG.E. AUTONOMOS (SETA)")</f>
        <v>0</v>
      </c>
      <c r="L37" s="62">
        <f>SUMIFS('DATOS PEST12'!$E:$E,'DATOS PEST12'!$A:$A,INDICE!$C$13,'DATOS PEST12'!$D:$D,'7. RETA (SETA) Prov-SECCION'!L$11,'DATOS PEST12'!$B:$B,'7. RETA (SETA) Prov-SECCION'!$A37,'DATOS PEST12'!$F:$F,"REG.E. AUTONOMOS (SETA)")</f>
        <v>0</v>
      </c>
      <c r="M37" s="62">
        <f>SUMIFS('DATOS PEST12'!$E:$E,'DATOS PEST12'!$A:$A,INDICE!$C$13,'DATOS PEST12'!$D:$D,'7. RETA (SETA) Prov-SECCION'!M$11,'DATOS PEST12'!$B:$B,'7. RETA (SETA) Prov-SECCION'!$A37,'DATOS PEST12'!$F:$F,"REG.E. AUTONOMOS (SETA)")</f>
        <v>0</v>
      </c>
      <c r="N37" s="62">
        <f>SUMIFS('DATOS PEST12'!$E:$E,'DATOS PEST12'!$A:$A,INDICE!$C$13,'DATOS PEST12'!$D:$D,'7. RETA (SETA) Prov-SECCION'!N$11,'DATOS PEST12'!$B:$B,'7. RETA (SETA) Prov-SECCION'!$A37,'DATOS PEST12'!$F:$F,"REG.E. AUTONOMOS (SETA)")</f>
        <v>0</v>
      </c>
      <c r="O37" s="62">
        <f>SUMIFS('DATOS PEST12'!$E:$E,'DATOS PEST12'!$A:$A,INDICE!$C$13,'DATOS PEST12'!$D:$D,'7. RETA (SETA) Prov-SECCION'!O$11,'DATOS PEST12'!$B:$B,'7. RETA (SETA) Prov-SECCION'!$A37,'DATOS PEST12'!$F:$F,"REG.E. AUTONOMOS (SETA)")</f>
        <v>0</v>
      </c>
      <c r="P37" s="62">
        <f>SUMIFS('DATOS PEST12'!$E:$E,'DATOS PEST12'!$A:$A,INDICE!$C$13,'DATOS PEST12'!$D:$D,'7. RETA (SETA) Prov-SECCION'!P$11,'DATOS PEST12'!$B:$B,'7. RETA (SETA) Prov-SECCION'!$A37,'DATOS PEST12'!$F:$F,"REG.E. AUTONOMOS (SETA)")</f>
        <v>0</v>
      </c>
      <c r="Q37" s="62">
        <f>SUMIFS('DATOS PEST12'!$E:$E,'DATOS PEST12'!$A:$A,INDICE!$C$13,'DATOS PEST12'!$D:$D,'7. RETA (SETA) Prov-SECCION'!Q$11,'DATOS PEST12'!$B:$B,'7. RETA (SETA) Prov-SECCION'!$A37,'DATOS PEST12'!$F:$F,"REG.E. AUTONOMOS (SETA)")</f>
        <v>0</v>
      </c>
      <c r="R37" s="62">
        <f>SUMIFS('DATOS PEST12'!$E:$E,'DATOS PEST12'!$A:$A,INDICE!$C$13,'DATOS PEST12'!$D:$D,'7. RETA (SETA) Prov-SECCION'!R$11,'DATOS PEST12'!$B:$B,'7. RETA (SETA) Prov-SECCION'!$A37,'DATOS PEST12'!$F:$F,"REG.E. AUTONOMOS (SETA)")</f>
        <v>0</v>
      </c>
      <c r="S37" s="62">
        <f>SUMIFS('DATOS PEST12'!$E:$E,'DATOS PEST12'!$A:$A,INDICE!$C$13,'DATOS PEST12'!$D:$D,'7. RETA (SETA) Prov-SECCION'!S$11,'DATOS PEST12'!$B:$B,'7. RETA (SETA) Prov-SECCION'!$A37,'DATOS PEST12'!$F:$F,"REG.E. AUTONOMOS (SETA)")</f>
        <v>0</v>
      </c>
      <c r="T37" s="62">
        <f>SUMIFS('DATOS PEST12'!$E:$E,'DATOS PEST12'!$A:$A,INDICE!$C$13,'DATOS PEST12'!$D:$D,'7. RETA (SETA) Prov-SECCION'!T$11,'DATOS PEST12'!$B:$B,'7. RETA (SETA) Prov-SECCION'!$A37,'DATOS PEST12'!$F:$F,"REG.E. AUTONOMOS (SETA)")</f>
        <v>0</v>
      </c>
      <c r="U37" s="62">
        <f>SUMIFS('DATOS PEST12'!$E:$E,'DATOS PEST12'!$A:$A,INDICE!$C$13,'DATOS PEST12'!$D:$D,'7. RETA (SETA) Prov-SECCION'!U$11,'DATOS PEST12'!$B:$B,'7. RETA (SETA) Prov-SECCION'!$A37,'DATOS PEST12'!$F:$F,"REG.E. AUTONOMOS (SETA)")</f>
        <v>0</v>
      </c>
      <c r="V37" s="62">
        <f>SUMIFS('DATOS PEST12'!$E:$E,'DATOS PEST12'!$A:$A,INDICE!$C$13,'DATOS PEST12'!$D:$D,'7. RETA (SETA) Prov-SECCION'!V$11,'DATOS PEST12'!$B:$B,'7. RETA (SETA) Prov-SECCION'!$A37,'DATOS PEST12'!$F:$F,"REG.E. AUTONOMOS (SETA)")</f>
        <v>0</v>
      </c>
      <c r="W37" s="62">
        <f>SUMIFS('DATOS PEST12'!$E:$E,'DATOS PEST12'!$A:$A,INDICE!$C$13,'DATOS PEST12'!$D:$D,'7. RETA (SETA) Prov-SECCION'!W$11,'DATOS PEST12'!$B:$B,'7. RETA (SETA) Prov-SECCION'!$A37,'DATOS PEST12'!$F:$F,"REG.E. AUTONOMOS (SETA)")</f>
        <v>0</v>
      </c>
      <c r="X37" s="62">
        <f>SUMIFS('DATOS PEST12'!$E:$E,'DATOS PEST12'!$A:$A,INDICE!$C$13,'DATOS PEST12'!$D:$D,'7. RETA (SETA) Prov-SECCION'!X$11,'DATOS PEST12'!$B:$B,'7. RETA (SETA) Prov-SECCION'!$A37,'DATOS PEST12'!$F:$F,"REG.E. AUTONOMOS (SETA)")</f>
        <v>0</v>
      </c>
      <c r="Y37" s="59">
        <f>SUMIFS('DATOS PEST12'!$E:$E,'DATOS PEST12'!$A:$A,INDICE!$C$13,'DATOS PEST12'!$D:$D,'7. RETA (SETA) Prov-SECCION'!Y$11,'DATOS PEST12'!$B:$B,'7. RETA (SETA) Prov-SECCION'!$A37,'DATOS PEST12'!$F:$F,"REG.E. AUTONOMOS (SETA)")</f>
        <v>0</v>
      </c>
    </row>
    <row r="38" spans="1:25" ht="15.6" x14ac:dyDescent="0.3">
      <c r="A38" s="8">
        <v>24</v>
      </c>
      <c r="B38" s="9" t="s">
        <v>169</v>
      </c>
      <c r="C38" s="59">
        <f t="shared" si="11"/>
        <v>33</v>
      </c>
      <c r="D38" s="60">
        <f>SUMIFS('DATOS PEST12'!$E:$E,'DATOS PEST12'!$A:$A,INDICE!$C$13,'DATOS PEST12'!$D:$D,'7. RETA (SETA) Prov-SECCION'!D$11,'DATOS PEST12'!$B:$B,'7. RETA (SETA) Prov-SECCION'!$A38,'DATOS PEST12'!$F:$F,"REG.E. AUTONOMOS (SETA)")</f>
        <v>33</v>
      </c>
      <c r="E38" s="62">
        <f>SUMIFS('DATOS PEST12'!$E:$E,'DATOS PEST12'!$A:$A,INDICE!$C$13,'DATOS PEST12'!$D:$D,'7. RETA (SETA) Prov-SECCION'!E$11,'DATOS PEST12'!$B:$B,'7. RETA (SETA) Prov-SECCION'!$A38,'DATOS PEST12'!$F:$F,"REG.E. AUTONOMOS (SETA)")</f>
        <v>0</v>
      </c>
      <c r="F38" s="62">
        <f>SUMIFS('DATOS PEST12'!$E:$E,'DATOS PEST12'!$A:$A,INDICE!$C$13,'DATOS PEST12'!$D:$D,'7. RETA (SETA) Prov-SECCION'!F$11,'DATOS PEST12'!$B:$B,'7. RETA (SETA) Prov-SECCION'!$A38,'DATOS PEST12'!$F:$F,"REG.E. AUTONOMOS (SETA)")</f>
        <v>0</v>
      </c>
      <c r="G38" s="62">
        <f>SUMIFS('DATOS PEST12'!$E:$E,'DATOS PEST12'!$A:$A,INDICE!$C$13,'DATOS PEST12'!$D:$D,'7. RETA (SETA) Prov-SECCION'!G$11,'DATOS PEST12'!$B:$B,'7. RETA (SETA) Prov-SECCION'!$A38,'DATOS PEST12'!$F:$F,"REG.E. AUTONOMOS (SETA)")</f>
        <v>0</v>
      </c>
      <c r="H38" s="62">
        <f>SUMIFS('DATOS PEST12'!$E:$E,'DATOS PEST12'!$A:$A,INDICE!$C$13,'DATOS PEST12'!$D:$D,'7. RETA (SETA) Prov-SECCION'!H$11,'DATOS PEST12'!$B:$B,'7. RETA (SETA) Prov-SECCION'!$A38,'DATOS PEST12'!$F:$F,"REG.E. AUTONOMOS (SETA)")</f>
        <v>0</v>
      </c>
      <c r="I38" s="62">
        <f>SUMIFS('DATOS PEST12'!$E:$E,'DATOS PEST12'!$A:$A,INDICE!$C$13,'DATOS PEST12'!$D:$D,'7. RETA (SETA) Prov-SECCION'!I$11,'DATOS PEST12'!$B:$B,'7. RETA (SETA) Prov-SECCION'!$A38,'DATOS PEST12'!$F:$F,"REG.E. AUTONOMOS (SETA)")</f>
        <v>0</v>
      </c>
      <c r="J38" s="62">
        <f>SUMIFS('DATOS PEST12'!$E:$E,'DATOS PEST12'!$A:$A,INDICE!$C$13,'DATOS PEST12'!$D:$D,'7. RETA (SETA) Prov-SECCION'!J$11,'DATOS PEST12'!$B:$B,'7. RETA (SETA) Prov-SECCION'!$A38,'DATOS PEST12'!$F:$F,"REG.E. AUTONOMOS (SETA)")</f>
        <v>0</v>
      </c>
      <c r="K38" s="62">
        <f>SUMIFS('DATOS PEST12'!$E:$E,'DATOS PEST12'!$A:$A,INDICE!$C$13,'DATOS PEST12'!$D:$D,'7. RETA (SETA) Prov-SECCION'!K$11,'DATOS PEST12'!$B:$B,'7. RETA (SETA) Prov-SECCION'!$A38,'DATOS PEST12'!$F:$F,"REG.E. AUTONOMOS (SETA)")</f>
        <v>0</v>
      </c>
      <c r="L38" s="62">
        <f>SUMIFS('DATOS PEST12'!$E:$E,'DATOS PEST12'!$A:$A,INDICE!$C$13,'DATOS PEST12'!$D:$D,'7. RETA (SETA) Prov-SECCION'!L$11,'DATOS PEST12'!$B:$B,'7. RETA (SETA) Prov-SECCION'!$A38,'DATOS PEST12'!$F:$F,"REG.E. AUTONOMOS (SETA)")</f>
        <v>0</v>
      </c>
      <c r="M38" s="62">
        <f>SUMIFS('DATOS PEST12'!$E:$E,'DATOS PEST12'!$A:$A,INDICE!$C$13,'DATOS PEST12'!$D:$D,'7. RETA (SETA) Prov-SECCION'!M$11,'DATOS PEST12'!$B:$B,'7. RETA (SETA) Prov-SECCION'!$A38,'DATOS PEST12'!$F:$F,"REG.E. AUTONOMOS (SETA)")</f>
        <v>0</v>
      </c>
      <c r="N38" s="62">
        <f>SUMIFS('DATOS PEST12'!$E:$E,'DATOS PEST12'!$A:$A,INDICE!$C$13,'DATOS PEST12'!$D:$D,'7. RETA (SETA) Prov-SECCION'!N$11,'DATOS PEST12'!$B:$B,'7. RETA (SETA) Prov-SECCION'!$A38,'DATOS PEST12'!$F:$F,"REG.E. AUTONOMOS (SETA)")</f>
        <v>0</v>
      </c>
      <c r="O38" s="62">
        <f>SUMIFS('DATOS PEST12'!$E:$E,'DATOS PEST12'!$A:$A,INDICE!$C$13,'DATOS PEST12'!$D:$D,'7. RETA (SETA) Prov-SECCION'!O$11,'DATOS PEST12'!$B:$B,'7. RETA (SETA) Prov-SECCION'!$A38,'DATOS PEST12'!$F:$F,"REG.E. AUTONOMOS (SETA)")</f>
        <v>0</v>
      </c>
      <c r="P38" s="62">
        <f>SUMIFS('DATOS PEST12'!$E:$E,'DATOS PEST12'!$A:$A,INDICE!$C$13,'DATOS PEST12'!$D:$D,'7. RETA (SETA) Prov-SECCION'!P$11,'DATOS PEST12'!$B:$B,'7. RETA (SETA) Prov-SECCION'!$A38,'DATOS PEST12'!$F:$F,"REG.E. AUTONOMOS (SETA)")</f>
        <v>0</v>
      </c>
      <c r="Q38" s="62">
        <f>SUMIFS('DATOS PEST12'!$E:$E,'DATOS PEST12'!$A:$A,INDICE!$C$13,'DATOS PEST12'!$D:$D,'7. RETA (SETA) Prov-SECCION'!Q$11,'DATOS PEST12'!$B:$B,'7. RETA (SETA) Prov-SECCION'!$A38,'DATOS PEST12'!$F:$F,"REG.E. AUTONOMOS (SETA)")</f>
        <v>0</v>
      </c>
      <c r="R38" s="62">
        <f>SUMIFS('DATOS PEST12'!$E:$E,'DATOS PEST12'!$A:$A,INDICE!$C$13,'DATOS PEST12'!$D:$D,'7. RETA (SETA) Prov-SECCION'!R$11,'DATOS PEST12'!$B:$B,'7. RETA (SETA) Prov-SECCION'!$A38,'DATOS PEST12'!$F:$F,"REG.E. AUTONOMOS (SETA)")</f>
        <v>0</v>
      </c>
      <c r="S38" s="62">
        <f>SUMIFS('DATOS PEST12'!$E:$E,'DATOS PEST12'!$A:$A,INDICE!$C$13,'DATOS PEST12'!$D:$D,'7. RETA (SETA) Prov-SECCION'!S$11,'DATOS PEST12'!$B:$B,'7. RETA (SETA) Prov-SECCION'!$A38,'DATOS PEST12'!$F:$F,"REG.E. AUTONOMOS (SETA)")</f>
        <v>0</v>
      </c>
      <c r="T38" s="62">
        <f>SUMIFS('DATOS PEST12'!$E:$E,'DATOS PEST12'!$A:$A,INDICE!$C$13,'DATOS PEST12'!$D:$D,'7. RETA (SETA) Prov-SECCION'!T$11,'DATOS PEST12'!$B:$B,'7. RETA (SETA) Prov-SECCION'!$A38,'DATOS PEST12'!$F:$F,"REG.E. AUTONOMOS (SETA)")</f>
        <v>0</v>
      </c>
      <c r="U38" s="62">
        <f>SUMIFS('DATOS PEST12'!$E:$E,'DATOS PEST12'!$A:$A,INDICE!$C$13,'DATOS PEST12'!$D:$D,'7. RETA (SETA) Prov-SECCION'!U$11,'DATOS PEST12'!$B:$B,'7. RETA (SETA) Prov-SECCION'!$A38,'DATOS PEST12'!$F:$F,"REG.E. AUTONOMOS (SETA)")</f>
        <v>0</v>
      </c>
      <c r="V38" s="62">
        <f>SUMIFS('DATOS PEST12'!$E:$E,'DATOS PEST12'!$A:$A,INDICE!$C$13,'DATOS PEST12'!$D:$D,'7. RETA (SETA) Prov-SECCION'!V$11,'DATOS PEST12'!$B:$B,'7. RETA (SETA) Prov-SECCION'!$A38,'DATOS PEST12'!$F:$F,"REG.E. AUTONOMOS (SETA)")</f>
        <v>0</v>
      </c>
      <c r="W38" s="62">
        <f>SUMIFS('DATOS PEST12'!$E:$E,'DATOS PEST12'!$A:$A,INDICE!$C$13,'DATOS PEST12'!$D:$D,'7. RETA (SETA) Prov-SECCION'!W$11,'DATOS PEST12'!$B:$B,'7. RETA (SETA) Prov-SECCION'!$A38,'DATOS PEST12'!$F:$F,"REG.E. AUTONOMOS (SETA)")</f>
        <v>0</v>
      </c>
      <c r="X38" s="62">
        <f>SUMIFS('DATOS PEST12'!$E:$E,'DATOS PEST12'!$A:$A,INDICE!$C$13,'DATOS PEST12'!$D:$D,'7. RETA (SETA) Prov-SECCION'!X$11,'DATOS PEST12'!$B:$B,'7. RETA (SETA) Prov-SECCION'!$A38,'DATOS PEST12'!$F:$F,"REG.E. AUTONOMOS (SETA)")</f>
        <v>0</v>
      </c>
      <c r="Y38" s="59">
        <f>SUMIFS('DATOS PEST12'!$E:$E,'DATOS PEST12'!$A:$A,INDICE!$C$13,'DATOS PEST12'!$D:$D,'7. RETA (SETA) Prov-SECCION'!Y$11,'DATOS PEST12'!$B:$B,'7. RETA (SETA) Prov-SECCION'!$A38,'DATOS PEST12'!$F:$F,"REG.E. AUTONOMOS (SETA)")</f>
        <v>0</v>
      </c>
    </row>
    <row r="39" spans="1:25" ht="15.6" x14ac:dyDescent="0.3">
      <c r="A39" s="8">
        <v>34</v>
      </c>
      <c r="B39" s="9" t="s">
        <v>19</v>
      </c>
      <c r="C39" s="59">
        <f t="shared" si="11"/>
        <v>4.9999999999999982</v>
      </c>
      <c r="D39" s="60">
        <f>SUMIFS('DATOS PEST12'!$E:$E,'DATOS PEST12'!$A:$A,INDICE!$C$13,'DATOS PEST12'!$D:$D,'7. RETA (SETA) Prov-SECCION'!D$11,'DATOS PEST12'!$B:$B,'7. RETA (SETA) Prov-SECCION'!$A39,'DATOS PEST12'!$F:$F,"REG.E. AUTONOMOS (SETA)")</f>
        <v>4.9999999999999982</v>
      </c>
      <c r="E39" s="62">
        <f>SUMIFS('DATOS PEST12'!$E:$E,'DATOS PEST12'!$A:$A,INDICE!$C$13,'DATOS PEST12'!$D:$D,'7. RETA (SETA) Prov-SECCION'!E$11,'DATOS PEST12'!$B:$B,'7. RETA (SETA) Prov-SECCION'!$A39,'DATOS PEST12'!$F:$F,"REG.E. AUTONOMOS (SETA)")</f>
        <v>0</v>
      </c>
      <c r="F39" s="62">
        <f>SUMIFS('DATOS PEST12'!$E:$E,'DATOS PEST12'!$A:$A,INDICE!$C$13,'DATOS PEST12'!$D:$D,'7. RETA (SETA) Prov-SECCION'!F$11,'DATOS PEST12'!$B:$B,'7. RETA (SETA) Prov-SECCION'!$A39,'DATOS PEST12'!$F:$F,"REG.E. AUTONOMOS (SETA)")</f>
        <v>0</v>
      </c>
      <c r="G39" s="62">
        <f>SUMIFS('DATOS PEST12'!$E:$E,'DATOS PEST12'!$A:$A,INDICE!$C$13,'DATOS PEST12'!$D:$D,'7. RETA (SETA) Prov-SECCION'!G$11,'DATOS PEST12'!$B:$B,'7. RETA (SETA) Prov-SECCION'!$A39,'DATOS PEST12'!$F:$F,"REG.E. AUTONOMOS (SETA)")</f>
        <v>0</v>
      </c>
      <c r="H39" s="62">
        <f>SUMIFS('DATOS PEST12'!$E:$E,'DATOS PEST12'!$A:$A,INDICE!$C$13,'DATOS PEST12'!$D:$D,'7. RETA (SETA) Prov-SECCION'!H$11,'DATOS PEST12'!$B:$B,'7. RETA (SETA) Prov-SECCION'!$A39,'DATOS PEST12'!$F:$F,"REG.E. AUTONOMOS (SETA)")</f>
        <v>0</v>
      </c>
      <c r="I39" s="62">
        <f>SUMIFS('DATOS PEST12'!$E:$E,'DATOS PEST12'!$A:$A,INDICE!$C$13,'DATOS PEST12'!$D:$D,'7. RETA (SETA) Prov-SECCION'!I$11,'DATOS PEST12'!$B:$B,'7. RETA (SETA) Prov-SECCION'!$A39,'DATOS PEST12'!$F:$F,"REG.E. AUTONOMOS (SETA)")</f>
        <v>0</v>
      </c>
      <c r="J39" s="62">
        <f>SUMIFS('DATOS PEST12'!$E:$E,'DATOS PEST12'!$A:$A,INDICE!$C$13,'DATOS PEST12'!$D:$D,'7. RETA (SETA) Prov-SECCION'!J$11,'DATOS PEST12'!$B:$B,'7. RETA (SETA) Prov-SECCION'!$A39,'DATOS PEST12'!$F:$F,"REG.E. AUTONOMOS (SETA)")</f>
        <v>0</v>
      </c>
      <c r="K39" s="62">
        <f>SUMIFS('DATOS PEST12'!$E:$E,'DATOS PEST12'!$A:$A,INDICE!$C$13,'DATOS PEST12'!$D:$D,'7. RETA (SETA) Prov-SECCION'!K$11,'DATOS PEST12'!$B:$B,'7. RETA (SETA) Prov-SECCION'!$A39,'DATOS PEST12'!$F:$F,"REG.E. AUTONOMOS (SETA)")</f>
        <v>0</v>
      </c>
      <c r="L39" s="62">
        <f>SUMIFS('DATOS PEST12'!$E:$E,'DATOS PEST12'!$A:$A,INDICE!$C$13,'DATOS PEST12'!$D:$D,'7. RETA (SETA) Prov-SECCION'!L$11,'DATOS PEST12'!$B:$B,'7. RETA (SETA) Prov-SECCION'!$A39,'DATOS PEST12'!$F:$F,"REG.E. AUTONOMOS (SETA)")</f>
        <v>0</v>
      </c>
      <c r="M39" s="62">
        <f>SUMIFS('DATOS PEST12'!$E:$E,'DATOS PEST12'!$A:$A,INDICE!$C$13,'DATOS PEST12'!$D:$D,'7. RETA (SETA) Prov-SECCION'!M$11,'DATOS PEST12'!$B:$B,'7. RETA (SETA) Prov-SECCION'!$A39,'DATOS PEST12'!$F:$F,"REG.E. AUTONOMOS (SETA)")</f>
        <v>0</v>
      </c>
      <c r="N39" s="62">
        <f>SUMIFS('DATOS PEST12'!$E:$E,'DATOS PEST12'!$A:$A,INDICE!$C$13,'DATOS PEST12'!$D:$D,'7. RETA (SETA) Prov-SECCION'!N$11,'DATOS PEST12'!$B:$B,'7. RETA (SETA) Prov-SECCION'!$A39,'DATOS PEST12'!$F:$F,"REG.E. AUTONOMOS (SETA)")</f>
        <v>0</v>
      </c>
      <c r="O39" s="62">
        <f>SUMIFS('DATOS PEST12'!$E:$E,'DATOS PEST12'!$A:$A,INDICE!$C$13,'DATOS PEST12'!$D:$D,'7. RETA (SETA) Prov-SECCION'!O$11,'DATOS PEST12'!$B:$B,'7. RETA (SETA) Prov-SECCION'!$A39,'DATOS PEST12'!$F:$F,"REG.E. AUTONOMOS (SETA)")</f>
        <v>0</v>
      </c>
      <c r="P39" s="62">
        <f>SUMIFS('DATOS PEST12'!$E:$E,'DATOS PEST12'!$A:$A,INDICE!$C$13,'DATOS PEST12'!$D:$D,'7. RETA (SETA) Prov-SECCION'!P$11,'DATOS PEST12'!$B:$B,'7. RETA (SETA) Prov-SECCION'!$A39,'DATOS PEST12'!$F:$F,"REG.E. AUTONOMOS (SETA)")</f>
        <v>0</v>
      </c>
      <c r="Q39" s="62">
        <f>SUMIFS('DATOS PEST12'!$E:$E,'DATOS PEST12'!$A:$A,INDICE!$C$13,'DATOS PEST12'!$D:$D,'7. RETA (SETA) Prov-SECCION'!Q$11,'DATOS PEST12'!$B:$B,'7. RETA (SETA) Prov-SECCION'!$A39,'DATOS PEST12'!$F:$F,"REG.E. AUTONOMOS (SETA)")</f>
        <v>0</v>
      </c>
      <c r="R39" s="62">
        <f>SUMIFS('DATOS PEST12'!$E:$E,'DATOS PEST12'!$A:$A,INDICE!$C$13,'DATOS PEST12'!$D:$D,'7. RETA (SETA) Prov-SECCION'!R$11,'DATOS PEST12'!$B:$B,'7. RETA (SETA) Prov-SECCION'!$A39,'DATOS PEST12'!$F:$F,"REG.E. AUTONOMOS (SETA)")</f>
        <v>0</v>
      </c>
      <c r="S39" s="62">
        <f>SUMIFS('DATOS PEST12'!$E:$E,'DATOS PEST12'!$A:$A,INDICE!$C$13,'DATOS PEST12'!$D:$D,'7. RETA (SETA) Prov-SECCION'!S$11,'DATOS PEST12'!$B:$B,'7. RETA (SETA) Prov-SECCION'!$A39,'DATOS PEST12'!$F:$F,"REG.E. AUTONOMOS (SETA)")</f>
        <v>0</v>
      </c>
      <c r="T39" s="62">
        <f>SUMIFS('DATOS PEST12'!$E:$E,'DATOS PEST12'!$A:$A,INDICE!$C$13,'DATOS PEST12'!$D:$D,'7. RETA (SETA) Prov-SECCION'!T$11,'DATOS PEST12'!$B:$B,'7. RETA (SETA) Prov-SECCION'!$A39,'DATOS PEST12'!$F:$F,"REG.E. AUTONOMOS (SETA)")</f>
        <v>0</v>
      </c>
      <c r="U39" s="62">
        <f>SUMIFS('DATOS PEST12'!$E:$E,'DATOS PEST12'!$A:$A,INDICE!$C$13,'DATOS PEST12'!$D:$D,'7. RETA (SETA) Prov-SECCION'!U$11,'DATOS PEST12'!$B:$B,'7. RETA (SETA) Prov-SECCION'!$A39,'DATOS PEST12'!$F:$F,"REG.E. AUTONOMOS (SETA)")</f>
        <v>0</v>
      </c>
      <c r="V39" s="62">
        <f>SUMIFS('DATOS PEST12'!$E:$E,'DATOS PEST12'!$A:$A,INDICE!$C$13,'DATOS PEST12'!$D:$D,'7. RETA (SETA) Prov-SECCION'!V$11,'DATOS PEST12'!$B:$B,'7. RETA (SETA) Prov-SECCION'!$A39,'DATOS PEST12'!$F:$F,"REG.E. AUTONOMOS (SETA)")</f>
        <v>0</v>
      </c>
      <c r="W39" s="62">
        <f>SUMIFS('DATOS PEST12'!$E:$E,'DATOS PEST12'!$A:$A,INDICE!$C$13,'DATOS PEST12'!$D:$D,'7. RETA (SETA) Prov-SECCION'!W$11,'DATOS PEST12'!$B:$B,'7. RETA (SETA) Prov-SECCION'!$A39,'DATOS PEST12'!$F:$F,"REG.E. AUTONOMOS (SETA)")</f>
        <v>0</v>
      </c>
      <c r="X39" s="62">
        <f>SUMIFS('DATOS PEST12'!$E:$E,'DATOS PEST12'!$A:$A,INDICE!$C$13,'DATOS PEST12'!$D:$D,'7. RETA (SETA) Prov-SECCION'!X$11,'DATOS PEST12'!$B:$B,'7. RETA (SETA) Prov-SECCION'!$A39,'DATOS PEST12'!$F:$F,"REG.E. AUTONOMOS (SETA)")</f>
        <v>0</v>
      </c>
      <c r="Y39" s="59">
        <f>SUMIFS('DATOS PEST12'!$E:$E,'DATOS PEST12'!$A:$A,INDICE!$C$13,'DATOS PEST12'!$D:$D,'7. RETA (SETA) Prov-SECCION'!Y$11,'DATOS PEST12'!$B:$B,'7. RETA (SETA) Prov-SECCION'!$A39,'DATOS PEST12'!$F:$F,"REG.E. AUTONOMOS (SETA)")</f>
        <v>0</v>
      </c>
    </row>
    <row r="40" spans="1:25" ht="15.6" x14ac:dyDescent="0.3">
      <c r="A40" s="8">
        <v>37</v>
      </c>
      <c r="B40" s="9" t="s">
        <v>21</v>
      </c>
      <c r="C40" s="59">
        <f t="shared" si="11"/>
        <v>10</v>
      </c>
      <c r="D40" s="60">
        <f>SUMIFS('DATOS PEST12'!$E:$E,'DATOS PEST12'!$A:$A,INDICE!$C$13,'DATOS PEST12'!$D:$D,'7. RETA (SETA) Prov-SECCION'!D$11,'DATOS PEST12'!$B:$B,'7. RETA (SETA) Prov-SECCION'!$A40,'DATOS PEST12'!$F:$F,"REG.E. AUTONOMOS (SETA)")</f>
        <v>10</v>
      </c>
      <c r="E40" s="62">
        <f>SUMIFS('DATOS PEST12'!$E:$E,'DATOS PEST12'!$A:$A,INDICE!$C$13,'DATOS PEST12'!$D:$D,'7. RETA (SETA) Prov-SECCION'!E$11,'DATOS PEST12'!$B:$B,'7. RETA (SETA) Prov-SECCION'!$A40,'DATOS PEST12'!$F:$F,"REG.E. AUTONOMOS (SETA)")</f>
        <v>0</v>
      </c>
      <c r="F40" s="62">
        <f>SUMIFS('DATOS PEST12'!$E:$E,'DATOS PEST12'!$A:$A,INDICE!$C$13,'DATOS PEST12'!$D:$D,'7. RETA (SETA) Prov-SECCION'!F$11,'DATOS PEST12'!$B:$B,'7. RETA (SETA) Prov-SECCION'!$A40,'DATOS PEST12'!$F:$F,"REG.E. AUTONOMOS (SETA)")</f>
        <v>0</v>
      </c>
      <c r="G40" s="62">
        <f>SUMIFS('DATOS PEST12'!$E:$E,'DATOS PEST12'!$A:$A,INDICE!$C$13,'DATOS PEST12'!$D:$D,'7. RETA (SETA) Prov-SECCION'!G$11,'DATOS PEST12'!$B:$B,'7. RETA (SETA) Prov-SECCION'!$A40,'DATOS PEST12'!$F:$F,"REG.E. AUTONOMOS (SETA)")</f>
        <v>0</v>
      </c>
      <c r="H40" s="62">
        <f>SUMIFS('DATOS PEST12'!$E:$E,'DATOS PEST12'!$A:$A,INDICE!$C$13,'DATOS PEST12'!$D:$D,'7. RETA (SETA) Prov-SECCION'!H$11,'DATOS PEST12'!$B:$B,'7. RETA (SETA) Prov-SECCION'!$A40,'DATOS PEST12'!$F:$F,"REG.E. AUTONOMOS (SETA)")</f>
        <v>0</v>
      </c>
      <c r="I40" s="62">
        <f>SUMIFS('DATOS PEST12'!$E:$E,'DATOS PEST12'!$A:$A,INDICE!$C$13,'DATOS PEST12'!$D:$D,'7. RETA (SETA) Prov-SECCION'!I$11,'DATOS PEST12'!$B:$B,'7. RETA (SETA) Prov-SECCION'!$A40,'DATOS PEST12'!$F:$F,"REG.E. AUTONOMOS (SETA)")</f>
        <v>0</v>
      </c>
      <c r="J40" s="62">
        <f>SUMIFS('DATOS PEST12'!$E:$E,'DATOS PEST12'!$A:$A,INDICE!$C$13,'DATOS PEST12'!$D:$D,'7. RETA (SETA) Prov-SECCION'!J$11,'DATOS PEST12'!$B:$B,'7. RETA (SETA) Prov-SECCION'!$A40,'DATOS PEST12'!$F:$F,"REG.E. AUTONOMOS (SETA)")</f>
        <v>0</v>
      </c>
      <c r="K40" s="62">
        <f>SUMIFS('DATOS PEST12'!$E:$E,'DATOS PEST12'!$A:$A,INDICE!$C$13,'DATOS PEST12'!$D:$D,'7. RETA (SETA) Prov-SECCION'!K$11,'DATOS PEST12'!$B:$B,'7. RETA (SETA) Prov-SECCION'!$A40,'DATOS PEST12'!$F:$F,"REG.E. AUTONOMOS (SETA)")</f>
        <v>0</v>
      </c>
      <c r="L40" s="62">
        <f>SUMIFS('DATOS PEST12'!$E:$E,'DATOS PEST12'!$A:$A,INDICE!$C$13,'DATOS PEST12'!$D:$D,'7. RETA (SETA) Prov-SECCION'!L$11,'DATOS PEST12'!$B:$B,'7. RETA (SETA) Prov-SECCION'!$A40,'DATOS PEST12'!$F:$F,"REG.E. AUTONOMOS (SETA)")</f>
        <v>0</v>
      </c>
      <c r="M40" s="62">
        <f>SUMIFS('DATOS PEST12'!$E:$E,'DATOS PEST12'!$A:$A,INDICE!$C$13,'DATOS PEST12'!$D:$D,'7. RETA (SETA) Prov-SECCION'!M$11,'DATOS PEST12'!$B:$B,'7. RETA (SETA) Prov-SECCION'!$A40,'DATOS PEST12'!$F:$F,"REG.E. AUTONOMOS (SETA)")</f>
        <v>0</v>
      </c>
      <c r="N40" s="62">
        <f>SUMIFS('DATOS PEST12'!$E:$E,'DATOS PEST12'!$A:$A,INDICE!$C$13,'DATOS PEST12'!$D:$D,'7. RETA (SETA) Prov-SECCION'!N$11,'DATOS PEST12'!$B:$B,'7. RETA (SETA) Prov-SECCION'!$A40,'DATOS PEST12'!$F:$F,"REG.E. AUTONOMOS (SETA)")</f>
        <v>0</v>
      </c>
      <c r="O40" s="62">
        <f>SUMIFS('DATOS PEST12'!$E:$E,'DATOS PEST12'!$A:$A,INDICE!$C$13,'DATOS PEST12'!$D:$D,'7. RETA (SETA) Prov-SECCION'!O$11,'DATOS PEST12'!$B:$B,'7. RETA (SETA) Prov-SECCION'!$A40,'DATOS PEST12'!$F:$F,"REG.E. AUTONOMOS (SETA)")</f>
        <v>0</v>
      </c>
      <c r="P40" s="62">
        <f>SUMIFS('DATOS PEST12'!$E:$E,'DATOS PEST12'!$A:$A,INDICE!$C$13,'DATOS PEST12'!$D:$D,'7. RETA (SETA) Prov-SECCION'!P$11,'DATOS PEST12'!$B:$B,'7. RETA (SETA) Prov-SECCION'!$A40,'DATOS PEST12'!$F:$F,"REG.E. AUTONOMOS (SETA)")</f>
        <v>0</v>
      </c>
      <c r="Q40" s="62">
        <f>SUMIFS('DATOS PEST12'!$E:$E,'DATOS PEST12'!$A:$A,INDICE!$C$13,'DATOS PEST12'!$D:$D,'7. RETA (SETA) Prov-SECCION'!Q$11,'DATOS PEST12'!$B:$B,'7. RETA (SETA) Prov-SECCION'!$A40,'DATOS PEST12'!$F:$F,"REG.E. AUTONOMOS (SETA)")</f>
        <v>0</v>
      </c>
      <c r="R40" s="62">
        <f>SUMIFS('DATOS PEST12'!$E:$E,'DATOS PEST12'!$A:$A,INDICE!$C$13,'DATOS PEST12'!$D:$D,'7. RETA (SETA) Prov-SECCION'!R$11,'DATOS PEST12'!$B:$B,'7. RETA (SETA) Prov-SECCION'!$A40,'DATOS PEST12'!$F:$F,"REG.E. AUTONOMOS (SETA)")</f>
        <v>0</v>
      </c>
      <c r="S40" s="62">
        <f>SUMIFS('DATOS PEST12'!$E:$E,'DATOS PEST12'!$A:$A,INDICE!$C$13,'DATOS PEST12'!$D:$D,'7. RETA (SETA) Prov-SECCION'!S$11,'DATOS PEST12'!$B:$B,'7. RETA (SETA) Prov-SECCION'!$A40,'DATOS PEST12'!$F:$F,"REG.E. AUTONOMOS (SETA)")</f>
        <v>0</v>
      </c>
      <c r="T40" s="62">
        <f>SUMIFS('DATOS PEST12'!$E:$E,'DATOS PEST12'!$A:$A,INDICE!$C$13,'DATOS PEST12'!$D:$D,'7. RETA (SETA) Prov-SECCION'!T$11,'DATOS PEST12'!$B:$B,'7. RETA (SETA) Prov-SECCION'!$A40,'DATOS PEST12'!$F:$F,"REG.E. AUTONOMOS (SETA)")</f>
        <v>0</v>
      </c>
      <c r="U40" s="62">
        <f>SUMIFS('DATOS PEST12'!$E:$E,'DATOS PEST12'!$A:$A,INDICE!$C$13,'DATOS PEST12'!$D:$D,'7. RETA (SETA) Prov-SECCION'!U$11,'DATOS PEST12'!$B:$B,'7. RETA (SETA) Prov-SECCION'!$A40,'DATOS PEST12'!$F:$F,"REG.E. AUTONOMOS (SETA)")</f>
        <v>0</v>
      </c>
      <c r="V40" s="62">
        <f>SUMIFS('DATOS PEST12'!$E:$E,'DATOS PEST12'!$A:$A,INDICE!$C$13,'DATOS PEST12'!$D:$D,'7. RETA (SETA) Prov-SECCION'!V$11,'DATOS PEST12'!$B:$B,'7. RETA (SETA) Prov-SECCION'!$A40,'DATOS PEST12'!$F:$F,"REG.E. AUTONOMOS (SETA)")</f>
        <v>0</v>
      </c>
      <c r="W40" s="62">
        <f>SUMIFS('DATOS PEST12'!$E:$E,'DATOS PEST12'!$A:$A,INDICE!$C$13,'DATOS PEST12'!$D:$D,'7. RETA (SETA) Prov-SECCION'!W$11,'DATOS PEST12'!$B:$B,'7. RETA (SETA) Prov-SECCION'!$A40,'DATOS PEST12'!$F:$F,"REG.E. AUTONOMOS (SETA)")</f>
        <v>0</v>
      </c>
      <c r="X40" s="62">
        <f>SUMIFS('DATOS PEST12'!$E:$E,'DATOS PEST12'!$A:$A,INDICE!$C$13,'DATOS PEST12'!$D:$D,'7. RETA (SETA) Prov-SECCION'!X$11,'DATOS PEST12'!$B:$B,'7. RETA (SETA) Prov-SECCION'!$A40,'DATOS PEST12'!$F:$F,"REG.E. AUTONOMOS (SETA)")</f>
        <v>0</v>
      </c>
      <c r="Y40" s="59">
        <f>SUMIFS('DATOS PEST12'!$E:$E,'DATOS PEST12'!$A:$A,INDICE!$C$13,'DATOS PEST12'!$D:$D,'7. RETA (SETA) Prov-SECCION'!Y$11,'DATOS PEST12'!$B:$B,'7. RETA (SETA) Prov-SECCION'!$A40,'DATOS PEST12'!$F:$F,"REG.E. AUTONOMOS (SETA)")</f>
        <v>0</v>
      </c>
    </row>
    <row r="41" spans="1:25" ht="15.6" x14ac:dyDescent="0.3">
      <c r="A41" s="8">
        <v>40</v>
      </c>
      <c r="B41" s="9" t="s">
        <v>23</v>
      </c>
      <c r="C41" s="59">
        <f t="shared" si="11"/>
        <v>28.368421052631582</v>
      </c>
      <c r="D41" s="60">
        <f>SUMIFS('DATOS PEST12'!$E:$E,'DATOS PEST12'!$A:$A,INDICE!$C$13,'DATOS PEST12'!$D:$D,'7. RETA (SETA) Prov-SECCION'!D$11,'DATOS PEST12'!$B:$B,'7. RETA (SETA) Prov-SECCION'!$A41,'DATOS PEST12'!$F:$F,"REG.E. AUTONOMOS (SETA)")</f>
        <v>28.368421052631582</v>
      </c>
      <c r="E41" s="62">
        <f>SUMIFS('DATOS PEST12'!$E:$E,'DATOS PEST12'!$A:$A,INDICE!$C$13,'DATOS PEST12'!$D:$D,'7. RETA (SETA) Prov-SECCION'!E$11,'DATOS PEST12'!$B:$B,'7. RETA (SETA) Prov-SECCION'!$A41,'DATOS PEST12'!$F:$F,"REG.E. AUTONOMOS (SETA)")</f>
        <v>0</v>
      </c>
      <c r="F41" s="62">
        <f>SUMIFS('DATOS PEST12'!$E:$E,'DATOS PEST12'!$A:$A,INDICE!$C$13,'DATOS PEST12'!$D:$D,'7. RETA (SETA) Prov-SECCION'!F$11,'DATOS PEST12'!$B:$B,'7. RETA (SETA) Prov-SECCION'!$A41,'DATOS PEST12'!$F:$F,"REG.E. AUTONOMOS (SETA)")</f>
        <v>0</v>
      </c>
      <c r="G41" s="62">
        <f>SUMIFS('DATOS PEST12'!$E:$E,'DATOS PEST12'!$A:$A,INDICE!$C$13,'DATOS PEST12'!$D:$D,'7. RETA (SETA) Prov-SECCION'!G$11,'DATOS PEST12'!$B:$B,'7. RETA (SETA) Prov-SECCION'!$A41,'DATOS PEST12'!$F:$F,"REG.E. AUTONOMOS (SETA)")</f>
        <v>0</v>
      </c>
      <c r="H41" s="62">
        <f>SUMIFS('DATOS PEST12'!$E:$E,'DATOS PEST12'!$A:$A,INDICE!$C$13,'DATOS PEST12'!$D:$D,'7. RETA (SETA) Prov-SECCION'!H$11,'DATOS PEST12'!$B:$B,'7. RETA (SETA) Prov-SECCION'!$A41,'DATOS PEST12'!$F:$F,"REG.E. AUTONOMOS (SETA)")</f>
        <v>0</v>
      </c>
      <c r="I41" s="62">
        <f>SUMIFS('DATOS PEST12'!$E:$E,'DATOS PEST12'!$A:$A,INDICE!$C$13,'DATOS PEST12'!$D:$D,'7. RETA (SETA) Prov-SECCION'!I$11,'DATOS PEST12'!$B:$B,'7. RETA (SETA) Prov-SECCION'!$A41,'DATOS PEST12'!$F:$F,"REG.E. AUTONOMOS (SETA)")</f>
        <v>0</v>
      </c>
      <c r="J41" s="62">
        <f>SUMIFS('DATOS PEST12'!$E:$E,'DATOS PEST12'!$A:$A,INDICE!$C$13,'DATOS PEST12'!$D:$D,'7. RETA (SETA) Prov-SECCION'!J$11,'DATOS PEST12'!$B:$B,'7. RETA (SETA) Prov-SECCION'!$A41,'DATOS PEST12'!$F:$F,"REG.E. AUTONOMOS (SETA)")</f>
        <v>0</v>
      </c>
      <c r="K41" s="62">
        <f>SUMIFS('DATOS PEST12'!$E:$E,'DATOS PEST12'!$A:$A,INDICE!$C$13,'DATOS PEST12'!$D:$D,'7. RETA (SETA) Prov-SECCION'!K$11,'DATOS PEST12'!$B:$B,'7. RETA (SETA) Prov-SECCION'!$A41,'DATOS PEST12'!$F:$F,"REG.E. AUTONOMOS (SETA)")</f>
        <v>0</v>
      </c>
      <c r="L41" s="62">
        <f>SUMIFS('DATOS PEST12'!$E:$E,'DATOS PEST12'!$A:$A,INDICE!$C$13,'DATOS PEST12'!$D:$D,'7. RETA (SETA) Prov-SECCION'!L$11,'DATOS PEST12'!$B:$B,'7. RETA (SETA) Prov-SECCION'!$A41,'DATOS PEST12'!$F:$F,"REG.E. AUTONOMOS (SETA)")</f>
        <v>0</v>
      </c>
      <c r="M41" s="62">
        <f>SUMIFS('DATOS PEST12'!$E:$E,'DATOS PEST12'!$A:$A,INDICE!$C$13,'DATOS PEST12'!$D:$D,'7. RETA (SETA) Prov-SECCION'!M$11,'DATOS PEST12'!$B:$B,'7. RETA (SETA) Prov-SECCION'!$A41,'DATOS PEST12'!$F:$F,"REG.E. AUTONOMOS (SETA)")</f>
        <v>0</v>
      </c>
      <c r="N41" s="62">
        <f>SUMIFS('DATOS PEST12'!$E:$E,'DATOS PEST12'!$A:$A,INDICE!$C$13,'DATOS PEST12'!$D:$D,'7. RETA (SETA) Prov-SECCION'!N$11,'DATOS PEST12'!$B:$B,'7. RETA (SETA) Prov-SECCION'!$A41,'DATOS PEST12'!$F:$F,"REG.E. AUTONOMOS (SETA)")</f>
        <v>0</v>
      </c>
      <c r="O41" s="62">
        <f>SUMIFS('DATOS PEST12'!$E:$E,'DATOS PEST12'!$A:$A,INDICE!$C$13,'DATOS PEST12'!$D:$D,'7. RETA (SETA) Prov-SECCION'!O$11,'DATOS PEST12'!$B:$B,'7. RETA (SETA) Prov-SECCION'!$A41,'DATOS PEST12'!$F:$F,"REG.E. AUTONOMOS (SETA)")</f>
        <v>0</v>
      </c>
      <c r="P41" s="62">
        <f>SUMIFS('DATOS PEST12'!$E:$E,'DATOS PEST12'!$A:$A,INDICE!$C$13,'DATOS PEST12'!$D:$D,'7. RETA (SETA) Prov-SECCION'!P$11,'DATOS PEST12'!$B:$B,'7. RETA (SETA) Prov-SECCION'!$A41,'DATOS PEST12'!$F:$F,"REG.E. AUTONOMOS (SETA)")</f>
        <v>0</v>
      </c>
      <c r="Q41" s="62">
        <f>SUMIFS('DATOS PEST12'!$E:$E,'DATOS PEST12'!$A:$A,INDICE!$C$13,'DATOS PEST12'!$D:$D,'7. RETA (SETA) Prov-SECCION'!Q$11,'DATOS PEST12'!$B:$B,'7. RETA (SETA) Prov-SECCION'!$A41,'DATOS PEST12'!$F:$F,"REG.E. AUTONOMOS (SETA)")</f>
        <v>0</v>
      </c>
      <c r="R41" s="62">
        <f>SUMIFS('DATOS PEST12'!$E:$E,'DATOS PEST12'!$A:$A,INDICE!$C$13,'DATOS PEST12'!$D:$D,'7. RETA (SETA) Prov-SECCION'!R$11,'DATOS PEST12'!$B:$B,'7. RETA (SETA) Prov-SECCION'!$A41,'DATOS PEST12'!$F:$F,"REG.E. AUTONOMOS (SETA)")</f>
        <v>0</v>
      </c>
      <c r="S41" s="62">
        <f>SUMIFS('DATOS PEST12'!$E:$E,'DATOS PEST12'!$A:$A,INDICE!$C$13,'DATOS PEST12'!$D:$D,'7. RETA (SETA) Prov-SECCION'!S$11,'DATOS PEST12'!$B:$B,'7. RETA (SETA) Prov-SECCION'!$A41,'DATOS PEST12'!$F:$F,"REG.E. AUTONOMOS (SETA)")</f>
        <v>0</v>
      </c>
      <c r="T41" s="62">
        <f>SUMIFS('DATOS PEST12'!$E:$E,'DATOS PEST12'!$A:$A,INDICE!$C$13,'DATOS PEST12'!$D:$D,'7. RETA (SETA) Prov-SECCION'!T$11,'DATOS PEST12'!$B:$B,'7. RETA (SETA) Prov-SECCION'!$A41,'DATOS PEST12'!$F:$F,"REG.E. AUTONOMOS (SETA)")</f>
        <v>0</v>
      </c>
      <c r="U41" s="62">
        <f>SUMIFS('DATOS PEST12'!$E:$E,'DATOS PEST12'!$A:$A,INDICE!$C$13,'DATOS PEST12'!$D:$D,'7. RETA (SETA) Prov-SECCION'!U$11,'DATOS PEST12'!$B:$B,'7. RETA (SETA) Prov-SECCION'!$A41,'DATOS PEST12'!$F:$F,"REG.E. AUTONOMOS (SETA)")</f>
        <v>0</v>
      </c>
      <c r="V41" s="62">
        <f>SUMIFS('DATOS PEST12'!$E:$E,'DATOS PEST12'!$A:$A,INDICE!$C$13,'DATOS PEST12'!$D:$D,'7. RETA (SETA) Prov-SECCION'!V$11,'DATOS PEST12'!$B:$B,'7. RETA (SETA) Prov-SECCION'!$A41,'DATOS PEST12'!$F:$F,"REG.E. AUTONOMOS (SETA)")</f>
        <v>0</v>
      </c>
      <c r="W41" s="62">
        <f>SUMIFS('DATOS PEST12'!$E:$E,'DATOS PEST12'!$A:$A,INDICE!$C$13,'DATOS PEST12'!$D:$D,'7. RETA (SETA) Prov-SECCION'!W$11,'DATOS PEST12'!$B:$B,'7. RETA (SETA) Prov-SECCION'!$A41,'DATOS PEST12'!$F:$F,"REG.E. AUTONOMOS (SETA)")</f>
        <v>0</v>
      </c>
      <c r="X41" s="62">
        <f>SUMIFS('DATOS PEST12'!$E:$E,'DATOS PEST12'!$A:$A,INDICE!$C$13,'DATOS PEST12'!$D:$D,'7. RETA (SETA) Prov-SECCION'!X$11,'DATOS PEST12'!$B:$B,'7. RETA (SETA) Prov-SECCION'!$A41,'DATOS PEST12'!$F:$F,"REG.E. AUTONOMOS (SETA)")</f>
        <v>0</v>
      </c>
      <c r="Y41" s="59">
        <f>SUMIFS('DATOS PEST12'!$E:$E,'DATOS PEST12'!$A:$A,INDICE!$C$13,'DATOS PEST12'!$D:$D,'7. RETA (SETA) Prov-SECCION'!Y$11,'DATOS PEST12'!$B:$B,'7. RETA (SETA) Prov-SECCION'!$A41,'DATOS PEST12'!$F:$F,"REG.E. AUTONOMOS (SETA)")</f>
        <v>0</v>
      </c>
    </row>
    <row r="42" spans="1:25" ht="15.6" x14ac:dyDescent="0.3">
      <c r="A42" s="8">
        <v>42</v>
      </c>
      <c r="B42" s="9" t="s">
        <v>34</v>
      </c>
      <c r="C42" s="59">
        <f t="shared" si="11"/>
        <v>39.210526315789473</v>
      </c>
      <c r="D42" s="60">
        <f>SUMIFS('DATOS PEST12'!$E:$E,'DATOS PEST12'!$A:$A,INDICE!$C$13,'DATOS PEST12'!$D:$D,'7. RETA (SETA) Prov-SECCION'!D$11,'DATOS PEST12'!$B:$B,'7. RETA (SETA) Prov-SECCION'!$A42,'DATOS PEST12'!$F:$F,"REG.E. AUTONOMOS (SETA)")</f>
        <v>39.210526315789473</v>
      </c>
      <c r="E42" s="62">
        <f>SUMIFS('DATOS PEST12'!$E:$E,'DATOS PEST12'!$A:$A,INDICE!$C$13,'DATOS PEST12'!$D:$D,'7. RETA (SETA) Prov-SECCION'!E$11,'DATOS PEST12'!$B:$B,'7. RETA (SETA) Prov-SECCION'!$A42,'DATOS PEST12'!$F:$F,"REG.E. AUTONOMOS (SETA)")</f>
        <v>0</v>
      </c>
      <c r="F42" s="62">
        <f>SUMIFS('DATOS PEST12'!$E:$E,'DATOS PEST12'!$A:$A,INDICE!$C$13,'DATOS PEST12'!$D:$D,'7. RETA (SETA) Prov-SECCION'!F$11,'DATOS PEST12'!$B:$B,'7. RETA (SETA) Prov-SECCION'!$A42,'DATOS PEST12'!$F:$F,"REG.E. AUTONOMOS (SETA)")</f>
        <v>0</v>
      </c>
      <c r="G42" s="62">
        <f>SUMIFS('DATOS PEST12'!$E:$E,'DATOS PEST12'!$A:$A,INDICE!$C$13,'DATOS PEST12'!$D:$D,'7. RETA (SETA) Prov-SECCION'!G$11,'DATOS PEST12'!$B:$B,'7. RETA (SETA) Prov-SECCION'!$A42,'DATOS PEST12'!$F:$F,"REG.E. AUTONOMOS (SETA)")</f>
        <v>0</v>
      </c>
      <c r="H42" s="62">
        <f>SUMIFS('DATOS PEST12'!$E:$E,'DATOS PEST12'!$A:$A,INDICE!$C$13,'DATOS PEST12'!$D:$D,'7. RETA (SETA) Prov-SECCION'!H$11,'DATOS PEST12'!$B:$B,'7. RETA (SETA) Prov-SECCION'!$A42,'DATOS PEST12'!$F:$F,"REG.E. AUTONOMOS (SETA)")</f>
        <v>0</v>
      </c>
      <c r="I42" s="62">
        <f>SUMIFS('DATOS PEST12'!$E:$E,'DATOS PEST12'!$A:$A,INDICE!$C$13,'DATOS PEST12'!$D:$D,'7. RETA (SETA) Prov-SECCION'!I$11,'DATOS PEST12'!$B:$B,'7. RETA (SETA) Prov-SECCION'!$A42,'DATOS PEST12'!$F:$F,"REG.E. AUTONOMOS (SETA)")</f>
        <v>0</v>
      </c>
      <c r="J42" s="62">
        <f>SUMIFS('DATOS PEST12'!$E:$E,'DATOS PEST12'!$A:$A,INDICE!$C$13,'DATOS PEST12'!$D:$D,'7. RETA (SETA) Prov-SECCION'!J$11,'DATOS PEST12'!$B:$B,'7. RETA (SETA) Prov-SECCION'!$A42,'DATOS PEST12'!$F:$F,"REG.E. AUTONOMOS (SETA)")</f>
        <v>0</v>
      </c>
      <c r="K42" s="62">
        <f>SUMIFS('DATOS PEST12'!$E:$E,'DATOS PEST12'!$A:$A,INDICE!$C$13,'DATOS PEST12'!$D:$D,'7. RETA (SETA) Prov-SECCION'!K$11,'DATOS PEST12'!$B:$B,'7. RETA (SETA) Prov-SECCION'!$A42,'DATOS PEST12'!$F:$F,"REG.E. AUTONOMOS (SETA)")</f>
        <v>0</v>
      </c>
      <c r="L42" s="62">
        <f>SUMIFS('DATOS PEST12'!$E:$E,'DATOS PEST12'!$A:$A,INDICE!$C$13,'DATOS PEST12'!$D:$D,'7. RETA (SETA) Prov-SECCION'!L$11,'DATOS PEST12'!$B:$B,'7. RETA (SETA) Prov-SECCION'!$A42,'DATOS PEST12'!$F:$F,"REG.E. AUTONOMOS (SETA)")</f>
        <v>0</v>
      </c>
      <c r="M42" s="62">
        <f>SUMIFS('DATOS PEST12'!$E:$E,'DATOS PEST12'!$A:$A,INDICE!$C$13,'DATOS PEST12'!$D:$D,'7. RETA (SETA) Prov-SECCION'!M$11,'DATOS PEST12'!$B:$B,'7. RETA (SETA) Prov-SECCION'!$A42,'DATOS PEST12'!$F:$F,"REG.E. AUTONOMOS (SETA)")</f>
        <v>0</v>
      </c>
      <c r="N42" s="62">
        <f>SUMIFS('DATOS PEST12'!$E:$E,'DATOS PEST12'!$A:$A,INDICE!$C$13,'DATOS PEST12'!$D:$D,'7. RETA (SETA) Prov-SECCION'!N$11,'DATOS PEST12'!$B:$B,'7. RETA (SETA) Prov-SECCION'!$A42,'DATOS PEST12'!$F:$F,"REG.E. AUTONOMOS (SETA)")</f>
        <v>0</v>
      </c>
      <c r="O42" s="62">
        <f>SUMIFS('DATOS PEST12'!$E:$E,'DATOS PEST12'!$A:$A,INDICE!$C$13,'DATOS PEST12'!$D:$D,'7. RETA (SETA) Prov-SECCION'!O$11,'DATOS PEST12'!$B:$B,'7. RETA (SETA) Prov-SECCION'!$A42,'DATOS PEST12'!$F:$F,"REG.E. AUTONOMOS (SETA)")</f>
        <v>0</v>
      </c>
      <c r="P42" s="62">
        <f>SUMIFS('DATOS PEST12'!$E:$E,'DATOS PEST12'!$A:$A,INDICE!$C$13,'DATOS PEST12'!$D:$D,'7. RETA (SETA) Prov-SECCION'!P$11,'DATOS PEST12'!$B:$B,'7. RETA (SETA) Prov-SECCION'!$A42,'DATOS PEST12'!$F:$F,"REG.E. AUTONOMOS (SETA)")</f>
        <v>0</v>
      </c>
      <c r="Q42" s="62">
        <f>SUMIFS('DATOS PEST12'!$E:$E,'DATOS PEST12'!$A:$A,INDICE!$C$13,'DATOS PEST12'!$D:$D,'7. RETA (SETA) Prov-SECCION'!Q$11,'DATOS PEST12'!$B:$B,'7. RETA (SETA) Prov-SECCION'!$A42,'DATOS PEST12'!$F:$F,"REG.E. AUTONOMOS (SETA)")</f>
        <v>0</v>
      </c>
      <c r="R42" s="62">
        <f>SUMIFS('DATOS PEST12'!$E:$E,'DATOS PEST12'!$A:$A,INDICE!$C$13,'DATOS PEST12'!$D:$D,'7. RETA (SETA) Prov-SECCION'!R$11,'DATOS PEST12'!$B:$B,'7. RETA (SETA) Prov-SECCION'!$A42,'DATOS PEST12'!$F:$F,"REG.E. AUTONOMOS (SETA)")</f>
        <v>0</v>
      </c>
      <c r="S42" s="62">
        <f>SUMIFS('DATOS PEST12'!$E:$E,'DATOS PEST12'!$A:$A,INDICE!$C$13,'DATOS PEST12'!$D:$D,'7. RETA (SETA) Prov-SECCION'!S$11,'DATOS PEST12'!$B:$B,'7. RETA (SETA) Prov-SECCION'!$A42,'DATOS PEST12'!$F:$F,"REG.E. AUTONOMOS (SETA)")</f>
        <v>0</v>
      </c>
      <c r="T42" s="62">
        <f>SUMIFS('DATOS PEST12'!$E:$E,'DATOS PEST12'!$A:$A,INDICE!$C$13,'DATOS PEST12'!$D:$D,'7. RETA (SETA) Prov-SECCION'!T$11,'DATOS PEST12'!$B:$B,'7. RETA (SETA) Prov-SECCION'!$A42,'DATOS PEST12'!$F:$F,"REG.E. AUTONOMOS (SETA)")</f>
        <v>0</v>
      </c>
      <c r="U42" s="62">
        <f>SUMIFS('DATOS PEST12'!$E:$E,'DATOS PEST12'!$A:$A,INDICE!$C$13,'DATOS PEST12'!$D:$D,'7. RETA (SETA) Prov-SECCION'!U$11,'DATOS PEST12'!$B:$B,'7. RETA (SETA) Prov-SECCION'!$A42,'DATOS PEST12'!$F:$F,"REG.E. AUTONOMOS (SETA)")</f>
        <v>0</v>
      </c>
      <c r="V42" s="62">
        <f>SUMIFS('DATOS PEST12'!$E:$E,'DATOS PEST12'!$A:$A,INDICE!$C$13,'DATOS PEST12'!$D:$D,'7. RETA (SETA) Prov-SECCION'!V$11,'DATOS PEST12'!$B:$B,'7. RETA (SETA) Prov-SECCION'!$A42,'DATOS PEST12'!$F:$F,"REG.E. AUTONOMOS (SETA)")</f>
        <v>0</v>
      </c>
      <c r="W42" s="62">
        <f>SUMIFS('DATOS PEST12'!$E:$E,'DATOS PEST12'!$A:$A,INDICE!$C$13,'DATOS PEST12'!$D:$D,'7. RETA (SETA) Prov-SECCION'!W$11,'DATOS PEST12'!$B:$B,'7. RETA (SETA) Prov-SECCION'!$A42,'DATOS PEST12'!$F:$F,"REG.E. AUTONOMOS (SETA)")</f>
        <v>0</v>
      </c>
      <c r="X42" s="62">
        <f>SUMIFS('DATOS PEST12'!$E:$E,'DATOS PEST12'!$A:$A,INDICE!$C$13,'DATOS PEST12'!$D:$D,'7. RETA (SETA) Prov-SECCION'!X$11,'DATOS PEST12'!$B:$B,'7. RETA (SETA) Prov-SECCION'!$A42,'DATOS PEST12'!$F:$F,"REG.E. AUTONOMOS (SETA)")</f>
        <v>0</v>
      </c>
      <c r="Y42" s="59">
        <f>SUMIFS('DATOS PEST12'!$E:$E,'DATOS PEST12'!$A:$A,INDICE!$C$13,'DATOS PEST12'!$D:$D,'7. RETA (SETA) Prov-SECCION'!Y$11,'DATOS PEST12'!$B:$B,'7. RETA (SETA) Prov-SECCION'!$A42,'DATOS PEST12'!$F:$F,"REG.E. AUTONOMOS (SETA)")</f>
        <v>0</v>
      </c>
    </row>
    <row r="43" spans="1:25" ht="15.6" x14ac:dyDescent="0.3">
      <c r="A43" s="8">
        <v>47</v>
      </c>
      <c r="B43" s="9" t="s">
        <v>28</v>
      </c>
      <c r="C43" s="59">
        <f t="shared" si="11"/>
        <v>9.0000000000000018</v>
      </c>
      <c r="D43" s="60">
        <f>SUMIFS('DATOS PEST12'!$E:$E,'DATOS PEST12'!$A:$A,INDICE!$C$13,'DATOS PEST12'!$D:$D,'7. RETA (SETA) Prov-SECCION'!D$11,'DATOS PEST12'!$B:$B,'7. RETA (SETA) Prov-SECCION'!$A43,'DATOS PEST12'!$F:$F,"REG.E. AUTONOMOS (SETA)")</f>
        <v>9.0000000000000018</v>
      </c>
      <c r="E43" s="62">
        <f>SUMIFS('DATOS PEST12'!$E:$E,'DATOS PEST12'!$A:$A,INDICE!$C$13,'DATOS PEST12'!$D:$D,'7. RETA (SETA) Prov-SECCION'!E$11,'DATOS PEST12'!$B:$B,'7. RETA (SETA) Prov-SECCION'!$A43,'DATOS PEST12'!$F:$F,"REG.E. AUTONOMOS (SETA)")</f>
        <v>0</v>
      </c>
      <c r="F43" s="62">
        <f>SUMIFS('DATOS PEST12'!$E:$E,'DATOS PEST12'!$A:$A,INDICE!$C$13,'DATOS PEST12'!$D:$D,'7. RETA (SETA) Prov-SECCION'!F$11,'DATOS PEST12'!$B:$B,'7. RETA (SETA) Prov-SECCION'!$A43,'DATOS PEST12'!$F:$F,"REG.E. AUTONOMOS (SETA)")</f>
        <v>0</v>
      </c>
      <c r="G43" s="62">
        <f>SUMIFS('DATOS PEST12'!$E:$E,'DATOS PEST12'!$A:$A,INDICE!$C$13,'DATOS PEST12'!$D:$D,'7. RETA (SETA) Prov-SECCION'!G$11,'DATOS PEST12'!$B:$B,'7. RETA (SETA) Prov-SECCION'!$A43,'DATOS PEST12'!$F:$F,"REG.E. AUTONOMOS (SETA)")</f>
        <v>0</v>
      </c>
      <c r="H43" s="62">
        <f>SUMIFS('DATOS PEST12'!$E:$E,'DATOS PEST12'!$A:$A,INDICE!$C$13,'DATOS PEST12'!$D:$D,'7. RETA (SETA) Prov-SECCION'!H$11,'DATOS PEST12'!$B:$B,'7. RETA (SETA) Prov-SECCION'!$A43,'DATOS PEST12'!$F:$F,"REG.E. AUTONOMOS (SETA)")</f>
        <v>0</v>
      </c>
      <c r="I43" s="62">
        <f>SUMIFS('DATOS PEST12'!$E:$E,'DATOS PEST12'!$A:$A,INDICE!$C$13,'DATOS PEST12'!$D:$D,'7. RETA (SETA) Prov-SECCION'!I$11,'DATOS PEST12'!$B:$B,'7. RETA (SETA) Prov-SECCION'!$A43,'DATOS PEST12'!$F:$F,"REG.E. AUTONOMOS (SETA)")</f>
        <v>0</v>
      </c>
      <c r="J43" s="62">
        <f>SUMIFS('DATOS PEST12'!$E:$E,'DATOS PEST12'!$A:$A,INDICE!$C$13,'DATOS PEST12'!$D:$D,'7. RETA (SETA) Prov-SECCION'!J$11,'DATOS PEST12'!$B:$B,'7. RETA (SETA) Prov-SECCION'!$A43,'DATOS PEST12'!$F:$F,"REG.E. AUTONOMOS (SETA)")</f>
        <v>0</v>
      </c>
      <c r="K43" s="62">
        <f>SUMIFS('DATOS PEST12'!$E:$E,'DATOS PEST12'!$A:$A,INDICE!$C$13,'DATOS PEST12'!$D:$D,'7. RETA (SETA) Prov-SECCION'!K$11,'DATOS PEST12'!$B:$B,'7. RETA (SETA) Prov-SECCION'!$A43,'DATOS PEST12'!$F:$F,"REG.E. AUTONOMOS (SETA)")</f>
        <v>0</v>
      </c>
      <c r="L43" s="62">
        <f>SUMIFS('DATOS PEST12'!$E:$E,'DATOS PEST12'!$A:$A,INDICE!$C$13,'DATOS PEST12'!$D:$D,'7. RETA (SETA) Prov-SECCION'!L$11,'DATOS PEST12'!$B:$B,'7. RETA (SETA) Prov-SECCION'!$A43,'DATOS PEST12'!$F:$F,"REG.E. AUTONOMOS (SETA)")</f>
        <v>0</v>
      </c>
      <c r="M43" s="62">
        <f>SUMIFS('DATOS PEST12'!$E:$E,'DATOS PEST12'!$A:$A,INDICE!$C$13,'DATOS PEST12'!$D:$D,'7. RETA (SETA) Prov-SECCION'!M$11,'DATOS PEST12'!$B:$B,'7. RETA (SETA) Prov-SECCION'!$A43,'DATOS PEST12'!$F:$F,"REG.E. AUTONOMOS (SETA)")</f>
        <v>0</v>
      </c>
      <c r="N43" s="62">
        <f>SUMIFS('DATOS PEST12'!$E:$E,'DATOS PEST12'!$A:$A,INDICE!$C$13,'DATOS PEST12'!$D:$D,'7. RETA (SETA) Prov-SECCION'!N$11,'DATOS PEST12'!$B:$B,'7. RETA (SETA) Prov-SECCION'!$A43,'DATOS PEST12'!$F:$F,"REG.E. AUTONOMOS (SETA)")</f>
        <v>0</v>
      </c>
      <c r="O43" s="62">
        <f>SUMIFS('DATOS PEST12'!$E:$E,'DATOS PEST12'!$A:$A,INDICE!$C$13,'DATOS PEST12'!$D:$D,'7. RETA (SETA) Prov-SECCION'!O$11,'DATOS PEST12'!$B:$B,'7. RETA (SETA) Prov-SECCION'!$A43,'DATOS PEST12'!$F:$F,"REG.E. AUTONOMOS (SETA)")</f>
        <v>0</v>
      </c>
      <c r="P43" s="62">
        <f>SUMIFS('DATOS PEST12'!$E:$E,'DATOS PEST12'!$A:$A,INDICE!$C$13,'DATOS PEST12'!$D:$D,'7. RETA (SETA) Prov-SECCION'!P$11,'DATOS PEST12'!$B:$B,'7. RETA (SETA) Prov-SECCION'!$A43,'DATOS PEST12'!$F:$F,"REG.E. AUTONOMOS (SETA)")</f>
        <v>0</v>
      </c>
      <c r="Q43" s="62">
        <f>SUMIFS('DATOS PEST12'!$E:$E,'DATOS PEST12'!$A:$A,INDICE!$C$13,'DATOS PEST12'!$D:$D,'7. RETA (SETA) Prov-SECCION'!Q$11,'DATOS PEST12'!$B:$B,'7. RETA (SETA) Prov-SECCION'!$A43,'DATOS PEST12'!$F:$F,"REG.E. AUTONOMOS (SETA)")</f>
        <v>0</v>
      </c>
      <c r="R43" s="62">
        <f>SUMIFS('DATOS PEST12'!$E:$E,'DATOS PEST12'!$A:$A,INDICE!$C$13,'DATOS PEST12'!$D:$D,'7. RETA (SETA) Prov-SECCION'!R$11,'DATOS PEST12'!$B:$B,'7. RETA (SETA) Prov-SECCION'!$A43,'DATOS PEST12'!$F:$F,"REG.E. AUTONOMOS (SETA)")</f>
        <v>0</v>
      </c>
      <c r="S43" s="62">
        <f>SUMIFS('DATOS PEST12'!$E:$E,'DATOS PEST12'!$A:$A,INDICE!$C$13,'DATOS PEST12'!$D:$D,'7. RETA (SETA) Prov-SECCION'!S$11,'DATOS PEST12'!$B:$B,'7. RETA (SETA) Prov-SECCION'!$A43,'DATOS PEST12'!$F:$F,"REG.E. AUTONOMOS (SETA)")</f>
        <v>0</v>
      </c>
      <c r="T43" s="62">
        <f>SUMIFS('DATOS PEST12'!$E:$E,'DATOS PEST12'!$A:$A,INDICE!$C$13,'DATOS PEST12'!$D:$D,'7. RETA (SETA) Prov-SECCION'!T$11,'DATOS PEST12'!$B:$B,'7. RETA (SETA) Prov-SECCION'!$A43,'DATOS PEST12'!$F:$F,"REG.E. AUTONOMOS (SETA)")</f>
        <v>0</v>
      </c>
      <c r="U43" s="62">
        <f>SUMIFS('DATOS PEST12'!$E:$E,'DATOS PEST12'!$A:$A,INDICE!$C$13,'DATOS PEST12'!$D:$D,'7. RETA (SETA) Prov-SECCION'!U$11,'DATOS PEST12'!$B:$B,'7. RETA (SETA) Prov-SECCION'!$A43,'DATOS PEST12'!$F:$F,"REG.E. AUTONOMOS (SETA)")</f>
        <v>0</v>
      </c>
      <c r="V43" s="62">
        <f>SUMIFS('DATOS PEST12'!$E:$E,'DATOS PEST12'!$A:$A,INDICE!$C$13,'DATOS PEST12'!$D:$D,'7. RETA (SETA) Prov-SECCION'!V$11,'DATOS PEST12'!$B:$B,'7. RETA (SETA) Prov-SECCION'!$A43,'DATOS PEST12'!$F:$F,"REG.E. AUTONOMOS (SETA)")</f>
        <v>0</v>
      </c>
      <c r="W43" s="62">
        <f>SUMIFS('DATOS PEST12'!$E:$E,'DATOS PEST12'!$A:$A,INDICE!$C$13,'DATOS PEST12'!$D:$D,'7. RETA (SETA) Prov-SECCION'!W$11,'DATOS PEST12'!$B:$B,'7. RETA (SETA) Prov-SECCION'!$A43,'DATOS PEST12'!$F:$F,"REG.E. AUTONOMOS (SETA)")</f>
        <v>0</v>
      </c>
      <c r="X43" s="62">
        <f>SUMIFS('DATOS PEST12'!$E:$E,'DATOS PEST12'!$A:$A,INDICE!$C$13,'DATOS PEST12'!$D:$D,'7. RETA (SETA) Prov-SECCION'!X$11,'DATOS PEST12'!$B:$B,'7. RETA (SETA) Prov-SECCION'!$A43,'DATOS PEST12'!$F:$F,"REG.E. AUTONOMOS (SETA)")</f>
        <v>0</v>
      </c>
      <c r="Y43" s="59">
        <f>SUMIFS('DATOS PEST12'!$E:$E,'DATOS PEST12'!$A:$A,INDICE!$C$13,'DATOS PEST12'!$D:$D,'7. RETA (SETA) Prov-SECCION'!Y$11,'DATOS PEST12'!$B:$B,'7. RETA (SETA) Prov-SECCION'!$A43,'DATOS PEST12'!$F:$F,"REG.E. AUTONOMOS (SETA)")</f>
        <v>0</v>
      </c>
    </row>
    <row r="44" spans="1:25" ht="15.6" x14ac:dyDescent="0.3">
      <c r="A44" s="10">
        <v>49</v>
      </c>
      <c r="B44" s="11" t="s">
        <v>30</v>
      </c>
      <c r="C44" s="59">
        <f t="shared" si="11"/>
        <v>16</v>
      </c>
      <c r="D44" s="60">
        <f>SUMIFS('DATOS PEST12'!$E:$E,'DATOS PEST12'!$A:$A,INDICE!$C$13,'DATOS PEST12'!$D:$D,'7. RETA (SETA) Prov-SECCION'!D$11,'DATOS PEST12'!$B:$B,'7. RETA (SETA) Prov-SECCION'!$A44,'DATOS PEST12'!$F:$F,"REG.E. AUTONOMOS (SETA)")</f>
        <v>16</v>
      </c>
      <c r="E44" s="62">
        <f>SUMIFS('DATOS PEST12'!$E:$E,'DATOS PEST12'!$A:$A,INDICE!$C$13,'DATOS PEST12'!$D:$D,'7. RETA (SETA) Prov-SECCION'!E$11,'DATOS PEST12'!$B:$B,'7. RETA (SETA) Prov-SECCION'!$A44,'DATOS PEST12'!$F:$F,"REG.E. AUTONOMOS (SETA)")</f>
        <v>0</v>
      </c>
      <c r="F44" s="62">
        <f>SUMIFS('DATOS PEST12'!$E:$E,'DATOS PEST12'!$A:$A,INDICE!$C$13,'DATOS PEST12'!$D:$D,'7. RETA (SETA) Prov-SECCION'!F$11,'DATOS PEST12'!$B:$B,'7. RETA (SETA) Prov-SECCION'!$A44,'DATOS PEST12'!$F:$F,"REG.E. AUTONOMOS (SETA)")</f>
        <v>0</v>
      </c>
      <c r="G44" s="62">
        <f>SUMIFS('DATOS PEST12'!$E:$E,'DATOS PEST12'!$A:$A,INDICE!$C$13,'DATOS PEST12'!$D:$D,'7. RETA (SETA) Prov-SECCION'!G$11,'DATOS PEST12'!$B:$B,'7. RETA (SETA) Prov-SECCION'!$A44,'DATOS PEST12'!$F:$F,"REG.E. AUTONOMOS (SETA)")</f>
        <v>0</v>
      </c>
      <c r="H44" s="62">
        <f>SUMIFS('DATOS PEST12'!$E:$E,'DATOS PEST12'!$A:$A,INDICE!$C$13,'DATOS PEST12'!$D:$D,'7. RETA (SETA) Prov-SECCION'!H$11,'DATOS PEST12'!$B:$B,'7. RETA (SETA) Prov-SECCION'!$A44,'DATOS PEST12'!$F:$F,"REG.E. AUTONOMOS (SETA)")</f>
        <v>0</v>
      </c>
      <c r="I44" s="62">
        <f>SUMIFS('DATOS PEST12'!$E:$E,'DATOS PEST12'!$A:$A,INDICE!$C$13,'DATOS PEST12'!$D:$D,'7. RETA (SETA) Prov-SECCION'!I$11,'DATOS PEST12'!$B:$B,'7. RETA (SETA) Prov-SECCION'!$A44,'DATOS PEST12'!$F:$F,"REG.E. AUTONOMOS (SETA)")</f>
        <v>0</v>
      </c>
      <c r="J44" s="62">
        <f>SUMIFS('DATOS PEST12'!$E:$E,'DATOS PEST12'!$A:$A,INDICE!$C$13,'DATOS PEST12'!$D:$D,'7. RETA (SETA) Prov-SECCION'!J$11,'DATOS PEST12'!$B:$B,'7. RETA (SETA) Prov-SECCION'!$A44,'DATOS PEST12'!$F:$F,"REG.E. AUTONOMOS (SETA)")</f>
        <v>0</v>
      </c>
      <c r="K44" s="62">
        <f>SUMIFS('DATOS PEST12'!$E:$E,'DATOS PEST12'!$A:$A,INDICE!$C$13,'DATOS PEST12'!$D:$D,'7. RETA (SETA) Prov-SECCION'!K$11,'DATOS PEST12'!$B:$B,'7. RETA (SETA) Prov-SECCION'!$A44,'DATOS PEST12'!$F:$F,"REG.E. AUTONOMOS (SETA)")</f>
        <v>0</v>
      </c>
      <c r="L44" s="62">
        <f>SUMIFS('DATOS PEST12'!$E:$E,'DATOS PEST12'!$A:$A,INDICE!$C$13,'DATOS PEST12'!$D:$D,'7. RETA (SETA) Prov-SECCION'!L$11,'DATOS PEST12'!$B:$B,'7. RETA (SETA) Prov-SECCION'!$A44,'DATOS PEST12'!$F:$F,"REG.E. AUTONOMOS (SETA)")</f>
        <v>0</v>
      </c>
      <c r="M44" s="62">
        <f>SUMIFS('DATOS PEST12'!$E:$E,'DATOS PEST12'!$A:$A,INDICE!$C$13,'DATOS PEST12'!$D:$D,'7. RETA (SETA) Prov-SECCION'!M$11,'DATOS PEST12'!$B:$B,'7. RETA (SETA) Prov-SECCION'!$A44,'DATOS PEST12'!$F:$F,"REG.E. AUTONOMOS (SETA)")</f>
        <v>0</v>
      </c>
      <c r="N44" s="62">
        <f>SUMIFS('DATOS PEST12'!$E:$E,'DATOS PEST12'!$A:$A,INDICE!$C$13,'DATOS PEST12'!$D:$D,'7. RETA (SETA) Prov-SECCION'!N$11,'DATOS PEST12'!$B:$B,'7. RETA (SETA) Prov-SECCION'!$A44,'DATOS PEST12'!$F:$F,"REG.E. AUTONOMOS (SETA)")</f>
        <v>0</v>
      </c>
      <c r="O44" s="62">
        <f>SUMIFS('DATOS PEST12'!$E:$E,'DATOS PEST12'!$A:$A,INDICE!$C$13,'DATOS PEST12'!$D:$D,'7. RETA (SETA) Prov-SECCION'!O$11,'DATOS PEST12'!$B:$B,'7. RETA (SETA) Prov-SECCION'!$A44,'DATOS PEST12'!$F:$F,"REG.E. AUTONOMOS (SETA)")</f>
        <v>0</v>
      </c>
      <c r="P44" s="62">
        <f>SUMIFS('DATOS PEST12'!$E:$E,'DATOS PEST12'!$A:$A,INDICE!$C$13,'DATOS PEST12'!$D:$D,'7. RETA (SETA) Prov-SECCION'!P$11,'DATOS PEST12'!$B:$B,'7. RETA (SETA) Prov-SECCION'!$A44,'DATOS PEST12'!$F:$F,"REG.E. AUTONOMOS (SETA)")</f>
        <v>0</v>
      </c>
      <c r="Q44" s="62">
        <f>SUMIFS('DATOS PEST12'!$E:$E,'DATOS PEST12'!$A:$A,INDICE!$C$13,'DATOS PEST12'!$D:$D,'7. RETA (SETA) Prov-SECCION'!Q$11,'DATOS PEST12'!$B:$B,'7. RETA (SETA) Prov-SECCION'!$A44,'DATOS PEST12'!$F:$F,"REG.E. AUTONOMOS (SETA)")</f>
        <v>0</v>
      </c>
      <c r="R44" s="62">
        <f>SUMIFS('DATOS PEST12'!$E:$E,'DATOS PEST12'!$A:$A,INDICE!$C$13,'DATOS PEST12'!$D:$D,'7. RETA (SETA) Prov-SECCION'!R$11,'DATOS PEST12'!$B:$B,'7. RETA (SETA) Prov-SECCION'!$A44,'DATOS PEST12'!$F:$F,"REG.E. AUTONOMOS (SETA)")</f>
        <v>0</v>
      </c>
      <c r="S44" s="62">
        <f>SUMIFS('DATOS PEST12'!$E:$E,'DATOS PEST12'!$A:$A,INDICE!$C$13,'DATOS PEST12'!$D:$D,'7. RETA (SETA) Prov-SECCION'!S$11,'DATOS PEST12'!$B:$B,'7. RETA (SETA) Prov-SECCION'!$A44,'DATOS PEST12'!$F:$F,"REG.E. AUTONOMOS (SETA)")</f>
        <v>0</v>
      </c>
      <c r="T44" s="62">
        <f>SUMIFS('DATOS PEST12'!$E:$E,'DATOS PEST12'!$A:$A,INDICE!$C$13,'DATOS PEST12'!$D:$D,'7. RETA (SETA) Prov-SECCION'!T$11,'DATOS PEST12'!$B:$B,'7. RETA (SETA) Prov-SECCION'!$A44,'DATOS PEST12'!$F:$F,"REG.E. AUTONOMOS (SETA)")</f>
        <v>0</v>
      </c>
      <c r="U44" s="62">
        <f>SUMIFS('DATOS PEST12'!$E:$E,'DATOS PEST12'!$A:$A,INDICE!$C$13,'DATOS PEST12'!$D:$D,'7. RETA (SETA) Prov-SECCION'!U$11,'DATOS PEST12'!$B:$B,'7. RETA (SETA) Prov-SECCION'!$A44,'DATOS PEST12'!$F:$F,"REG.E. AUTONOMOS (SETA)")</f>
        <v>0</v>
      </c>
      <c r="V44" s="62">
        <f>SUMIFS('DATOS PEST12'!$E:$E,'DATOS PEST12'!$A:$A,INDICE!$C$13,'DATOS PEST12'!$D:$D,'7. RETA (SETA) Prov-SECCION'!V$11,'DATOS PEST12'!$B:$B,'7. RETA (SETA) Prov-SECCION'!$A44,'DATOS PEST12'!$F:$F,"REG.E. AUTONOMOS (SETA)")</f>
        <v>0</v>
      </c>
      <c r="W44" s="62">
        <f>SUMIFS('DATOS PEST12'!$E:$E,'DATOS PEST12'!$A:$A,INDICE!$C$13,'DATOS PEST12'!$D:$D,'7. RETA (SETA) Prov-SECCION'!W$11,'DATOS PEST12'!$B:$B,'7. RETA (SETA) Prov-SECCION'!$A44,'DATOS PEST12'!$F:$F,"REG.E. AUTONOMOS (SETA)")</f>
        <v>0</v>
      </c>
      <c r="X44" s="62">
        <f>SUMIFS('DATOS PEST12'!$E:$E,'DATOS PEST12'!$A:$A,INDICE!$C$13,'DATOS PEST12'!$D:$D,'7. RETA (SETA) Prov-SECCION'!X$11,'DATOS PEST12'!$B:$B,'7. RETA (SETA) Prov-SECCION'!$A44,'DATOS PEST12'!$F:$F,"REG.E. AUTONOMOS (SETA)")</f>
        <v>0</v>
      </c>
      <c r="Y44" s="59">
        <f>SUMIFS('DATOS PEST12'!$E:$E,'DATOS PEST12'!$A:$A,INDICE!$C$13,'DATOS PEST12'!$D:$D,'7. RETA (SETA) Prov-SECCION'!Y$11,'DATOS PEST12'!$B:$B,'7. RETA (SETA) Prov-SECCION'!$A44,'DATOS PEST12'!$F:$F,"REG.E. AUTONOMOS (SETA)")</f>
        <v>0</v>
      </c>
    </row>
    <row r="45" spans="1:25" ht="15.6" x14ac:dyDescent="0.3">
      <c r="A45" s="238" t="s">
        <v>179</v>
      </c>
      <c r="B45" s="239"/>
      <c r="C45" s="66">
        <f t="shared" ref="C45:Y45" si="12">SUM(C46:C50)</f>
        <v>136.42105263157896</v>
      </c>
      <c r="D45" s="64">
        <f t="shared" si="12"/>
        <v>135.42105263157896</v>
      </c>
      <c r="E45" s="67">
        <f t="shared" si="12"/>
        <v>0</v>
      </c>
      <c r="F45" s="67">
        <f t="shared" si="12"/>
        <v>0</v>
      </c>
      <c r="G45" s="67">
        <f t="shared" si="12"/>
        <v>0</v>
      </c>
      <c r="H45" s="67">
        <f t="shared" si="12"/>
        <v>0</v>
      </c>
      <c r="I45" s="67">
        <f t="shared" si="12"/>
        <v>0.99999999999999956</v>
      </c>
      <c r="J45" s="67">
        <f t="shared" si="12"/>
        <v>0</v>
      </c>
      <c r="K45" s="67">
        <f t="shared" si="12"/>
        <v>0</v>
      </c>
      <c r="L45" s="67">
        <f t="shared" si="12"/>
        <v>0</v>
      </c>
      <c r="M45" s="67">
        <f t="shared" si="12"/>
        <v>0</v>
      </c>
      <c r="N45" s="67">
        <f t="shared" si="12"/>
        <v>0</v>
      </c>
      <c r="O45" s="67">
        <f t="shared" si="12"/>
        <v>0</v>
      </c>
      <c r="P45" s="67">
        <f t="shared" si="12"/>
        <v>0</v>
      </c>
      <c r="Q45" s="67">
        <f t="shared" si="12"/>
        <v>0</v>
      </c>
      <c r="R45" s="67">
        <f t="shared" si="12"/>
        <v>0</v>
      </c>
      <c r="S45" s="67">
        <f t="shared" si="12"/>
        <v>0</v>
      </c>
      <c r="T45" s="67">
        <f t="shared" si="12"/>
        <v>0</v>
      </c>
      <c r="U45" s="67">
        <f t="shared" si="12"/>
        <v>0</v>
      </c>
      <c r="V45" s="67">
        <f t="shared" si="12"/>
        <v>0</v>
      </c>
      <c r="W45" s="67">
        <f t="shared" si="12"/>
        <v>0</v>
      </c>
      <c r="X45" s="67">
        <f t="shared" si="12"/>
        <v>0</v>
      </c>
      <c r="Y45" s="66">
        <f t="shared" si="12"/>
        <v>0</v>
      </c>
    </row>
    <row r="46" spans="1:25" ht="15.6" x14ac:dyDescent="0.3">
      <c r="A46" s="6">
        <v>2</v>
      </c>
      <c r="B46" s="7" t="s">
        <v>0</v>
      </c>
      <c r="C46" s="59">
        <f t="shared" ref="C46:C50" si="13">SUM(D46:Y46)</f>
        <v>23.000000000000007</v>
      </c>
      <c r="D46" s="60">
        <f>SUMIFS('DATOS PEST12'!$E:$E,'DATOS PEST12'!$A:$A,INDICE!$C$13,'DATOS PEST12'!$D:$D,'7. RETA (SETA) Prov-SECCION'!D$11,'DATOS PEST12'!$B:$B,'7. RETA (SETA) Prov-SECCION'!$A46,'DATOS PEST12'!$F:$F,"REG.E. AUTONOMOS (SETA)")</f>
        <v>23.000000000000007</v>
      </c>
      <c r="E46" s="62">
        <f>SUMIFS('DATOS PEST12'!$E:$E,'DATOS PEST12'!$A:$A,INDICE!$C$13,'DATOS PEST12'!$D:$D,'7. RETA (SETA) Prov-SECCION'!E$11,'DATOS PEST12'!$B:$B,'7. RETA (SETA) Prov-SECCION'!$A46,'DATOS PEST12'!$F:$F,"REG.E. AUTONOMOS (SETA)")</f>
        <v>0</v>
      </c>
      <c r="F46" s="62">
        <f>SUMIFS('DATOS PEST12'!$E:$E,'DATOS PEST12'!$A:$A,INDICE!$C$13,'DATOS PEST12'!$D:$D,'7. RETA (SETA) Prov-SECCION'!F$11,'DATOS PEST12'!$B:$B,'7. RETA (SETA) Prov-SECCION'!$A46,'DATOS PEST12'!$F:$F,"REG.E. AUTONOMOS (SETA)")</f>
        <v>0</v>
      </c>
      <c r="G46" s="62">
        <f>SUMIFS('DATOS PEST12'!$E:$E,'DATOS PEST12'!$A:$A,INDICE!$C$13,'DATOS PEST12'!$D:$D,'7. RETA (SETA) Prov-SECCION'!G$11,'DATOS PEST12'!$B:$B,'7. RETA (SETA) Prov-SECCION'!$A46,'DATOS PEST12'!$F:$F,"REG.E. AUTONOMOS (SETA)")</f>
        <v>0</v>
      </c>
      <c r="H46" s="62">
        <f>SUMIFS('DATOS PEST12'!$E:$E,'DATOS PEST12'!$A:$A,INDICE!$C$13,'DATOS PEST12'!$D:$D,'7. RETA (SETA) Prov-SECCION'!H$11,'DATOS PEST12'!$B:$B,'7. RETA (SETA) Prov-SECCION'!$A46,'DATOS PEST12'!$F:$F,"REG.E. AUTONOMOS (SETA)")</f>
        <v>0</v>
      </c>
      <c r="I46" s="62">
        <f>SUMIFS('DATOS PEST12'!$E:$E,'DATOS PEST12'!$A:$A,INDICE!$C$13,'DATOS PEST12'!$D:$D,'7. RETA (SETA) Prov-SECCION'!I$11,'DATOS PEST12'!$B:$B,'7. RETA (SETA) Prov-SECCION'!$A46,'DATOS PEST12'!$F:$F,"REG.E. AUTONOMOS (SETA)")</f>
        <v>0</v>
      </c>
      <c r="J46" s="62">
        <f>SUMIFS('DATOS PEST12'!$E:$E,'DATOS PEST12'!$A:$A,INDICE!$C$13,'DATOS PEST12'!$D:$D,'7. RETA (SETA) Prov-SECCION'!J$11,'DATOS PEST12'!$B:$B,'7. RETA (SETA) Prov-SECCION'!$A46,'DATOS PEST12'!$F:$F,"REG.E. AUTONOMOS (SETA)")</f>
        <v>0</v>
      </c>
      <c r="K46" s="62">
        <f>SUMIFS('DATOS PEST12'!$E:$E,'DATOS PEST12'!$A:$A,INDICE!$C$13,'DATOS PEST12'!$D:$D,'7. RETA (SETA) Prov-SECCION'!K$11,'DATOS PEST12'!$B:$B,'7. RETA (SETA) Prov-SECCION'!$A46,'DATOS PEST12'!$F:$F,"REG.E. AUTONOMOS (SETA)")</f>
        <v>0</v>
      </c>
      <c r="L46" s="62">
        <f>SUMIFS('DATOS PEST12'!$E:$E,'DATOS PEST12'!$A:$A,INDICE!$C$13,'DATOS PEST12'!$D:$D,'7. RETA (SETA) Prov-SECCION'!L$11,'DATOS PEST12'!$B:$B,'7. RETA (SETA) Prov-SECCION'!$A46,'DATOS PEST12'!$F:$F,"REG.E. AUTONOMOS (SETA)")</f>
        <v>0</v>
      </c>
      <c r="M46" s="62">
        <f>SUMIFS('DATOS PEST12'!$E:$E,'DATOS PEST12'!$A:$A,INDICE!$C$13,'DATOS PEST12'!$D:$D,'7. RETA (SETA) Prov-SECCION'!M$11,'DATOS PEST12'!$B:$B,'7. RETA (SETA) Prov-SECCION'!$A46,'DATOS PEST12'!$F:$F,"REG.E. AUTONOMOS (SETA)")</f>
        <v>0</v>
      </c>
      <c r="N46" s="62">
        <f>SUMIFS('DATOS PEST12'!$E:$E,'DATOS PEST12'!$A:$A,INDICE!$C$13,'DATOS PEST12'!$D:$D,'7. RETA (SETA) Prov-SECCION'!N$11,'DATOS PEST12'!$B:$B,'7. RETA (SETA) Prov-SECCION'!$A46,'DATOS PEST12'!$F:$F,"REG.E. AUTONOMOS (SETA)")</f>
        <v>0</v>
      </c>
      <c r="O46" s="62">
        <f>SUMIFS('DATOS PEST12'!$E:$E,'DATOS PEST12'!$A:$A,INDICE!$C$13,'DATOS PEST12'!$D:$D,'7. RETA (SETA) Prov-SECCION'!O$11,'DATOS PEST12'!$B:$B,'7. RETA (SETA) Prov-SECCION'!$A46,'DATOS PEST12'!$F:$F,"REG.E. AUTONOMOS (SETA)")</f>
        <v>0</v>
      </c>
      <c r="P46" s="62">
        <f>SUMIFS('DATOS PEST12'!$E:$E,'DATOS PEST12'!$A:$A,INDICE!$C$13,'DATOS PEST12'!$D:$D,'7. RETA (SETA) Prov-SECCION'!P$11,'DATOS PEST12'!$B:$B,'7. RETA (SETA) Prov-SECCION'!$A46,'DATOS PEST12'!$F:$F,"REG.E. AUTONOMOS (SETA)")</f>
        <v>0</v>
      </c>
      <c r="Q46" s="62">
        <f>SUMIFS('DATOS PEST12'!$E:$E,'DATOS PEST12'!$A:$A,INDICE!$C$13,'DATOS PEST12'!$D:$D,'7. RETA (SETA) Prov-SECCION'!Q$11,'DATOS PEST12'!$B:$B,'7. RETA (SETA) Prov-SECCION'!$A46,'DATOS PEST12'!$F:$F,"REG.E. AUTONOMOS (SETA)")</f>
        <v>0</v>
      </c>
      <c r="R46" s="62">
        <f>SUMIFS('DATOS PEST12'!$E:$E,'DATOS PEST12'!$A:$A,INDICE!$C$13,'DATOS PEST12'!$D:$D,'7. RETA (SETA) Prov-SECCION'!R$11,'DATOS PEST12'!$B:$B,'7. RETA (SETA) Prov-SECCION'!$A46,'DATOS PEST12'!$F:$F,"REG.E. AUTONOMOS (SETA)")</f>
        <v>0</v>
      </c>
      <c r="S46" s="62">
        <f>SUMIFS('DATOS PEST12'!$E:$E,'DATOS PEST12'!$A:$A,INDICE!$C$13,'DATOS PEST12'!$D:$D,'7. RETA (SETA) Prov-SECCION'!S$11,'DATOS PEST12'!$B:$B,'7. RETA (SETA) Prov-SECCION'!$A46,'DATOS PEST12'!$F:$F,"REG.E. AUTONOMOS (SETA)")</f>
        <v>0</v>
      </c>
      <c r="T46" s="62">
        <f>SUMIFS('DATOS PEST12'!$E:$E,'DATOS PEST12'!$A:$A,INDICE!$C$13,'DATOS PEST12'!$D:$D,'7. RETA (SETA) Prov-SECCION'!T$11,'DATOS PEST12'!$B:$B,'7. RETA (SETA) Prov-SECCION'!$A46,'DATOS PEST12'!$F:$F,"REG.E. AUTONOMOS (SETA)")</f>
        <v>0</v>
      </c>
      <c r="U46" s="62">
        <f>SUMIFS('DATOS PEST12'!$E:$E,'DATOS PEST12'!$A:$A,INDICE!$C$13,'DATOS PEST12'!$D:$D,'7. RETA (SETA) Prov-SECCION'!U$11,'DATOS PEST12'!$B:$B,'7. RETA (SETA) Prov-SECCION'!$A46,'DATOS PEST12'!$F:$F,"REG.E. AUTONOMOS (SETA)")</f>
        <v>0</v>
      </c>
      <c r="V46" s="62">
        <f>SUMIFS('DATOS PEST12'!$E:$E,'DATOS PEST12'!$A:$A,INDICE!$C$13,'DATOS PEST12'!$D:$D,'7. RETA (SETA) Prov-SECCION'!V$11,'DATOS PEST12'!$B:$B,'7. RETA (SETA) Prov-SECCION'!$A46,'DATOS PEST12'!$F:$F,"REG.E. AUTONOMOS (SETA)")</f>
        <v>0</v>
      </c>
      <c r="W46" s="62">
        <f>SUMIFS('DATOS PEST12'!$E:$E,'DATOS PEST12'!$A:$A,INDICE!$C$13,'DATOS PEST12'!$D:$D,'7. RETA (SETA) Prov-SECCION'!W$11,'DATOS PEST12'!$B:$B,'7. RETA (SETA) Prov-SECCION'!$A46,'DATOS PEST12'!$F:$F,"REG.E. AUTONOMOS (SETA)")</f>
        <v>0</v>
      </c>
      <c r="X46" s="62">
        <f>SUMIFS('DATOS PEST12'!$E:$E,'DATOS PEST12'!$A:$A,INDICE!$C$13,'DATOS PEST12'!$D:$D,'7. RETA (SETA) Prov-SECCION'!X$11,'DATOS PEST12'!$B:$B,'7. RETA (SETA) Prov-SECCION'!$A46,'DATOS PEST12'!$F:$F,"REG.E. AUTONOMOS (SETA)")</f>
        <v>0</v>
      </c>
      <c r="Y46" s="59">
        <f>SUMIFS('DATOS PEST12'!$E:$E,'DATOS PEST12'!$A:$A,INDICE!$C$13,'DATOS PEST12'!$D:$D,'7. RETA (SETA) Prov-SECCION'!Y$11,'DATOS PEST12'!$B:$B,'7. RETA (SETA) Prov-SECCION'!$A46,'DATOS PEST12'!$F:$F,"REG.E. AUTONOMOS (SETA)")</f>
        <v>0</v>
      </c>
    </row>
    <row r="47" spans="1:25" ht="15.6" x14ac:dyDescent="0.3">
      <c r="A47" s="8">
        <v>13</v>
      </c>
      <c r="B47" s="9" t="s">
        <v>4</v>
      </c>
      <c r="C47" s="59">
        <f t="shared" si="13"/>
        <v>16.999999999999996</v>
      </c>
      <c r="D47" s="60">
        <f>SUMIFS('DATOS PEST12'!$E:$E,'DATOS PEST12'!$A:$A,INDICE!$C$13,'DATOS PEST12'!$D:$D,'7. RETA (SETA) Prov-SECCION'!D$11,'DATOS PEST12'!$B:$B,'7. RETA (SETA) Prov-SECCION'!$A47,'DATOS PEST12'!$F:$F,"REG.E. AUTONOMOS (SETA)")</f>
        <v>16.999999999999996</v>
      </c>
      <c r="E47" s="62">
        <f>SUMIFS('DATOS PEST12'!$E:$E,'DATOS PEST12'!$A:$A,INDICE!$C$13,'DATOS PEST12'!$D:$D,'7. RETA (SETA) Prov-SECCION'!E$11,'DATOS PEST12'!$B:$B,'7. RETA (SETA) Prov-SECCION'!$A47,'DATOS PEST12'!$F:$F,"REG.E. AUTONOMOS (SETA)")</f>
        <v>0</v>
      </c>
      <c r="F47" s="62">
        <f>SUMIFS('DATOS PEST12'!$E:$E,'DATOS PEST12'!$A:$A,INDICE!$C$13,'DATOS PEST12'!$D:$D,'7. RETA (SETA) Prov-SECCION'!F$11,'DATOS PEST12'!$B:$B,'7. RETA (SETA) Prov-SECCION'!$A47,'DATOS PEST12'!$F:$F,"REG.E. AUTONOMOS (SETA)")</f>
        <v>0</v>
      </c>
      <c r="G47" s="62">
        <f>SUMIFS('DATOS PEST12'!$E:$E,'DATOS PEST12'!$A:$A,INDICE!$C$13,'DATOS PEST12'!$D:$D,'7. RETA (SETA) Prov-SECCION'!G$11,'DATOS PEST12'!$B:$B,'7. RETA (SETA) Prov-SECCION'!$A47,'DATOS PEST12'!$F:$F,"REG.E. AUTONOMOS (SETA)")</f>
        <v>0</v>
      </c>
      <c r="H47" s="62">
        <f>SUMIFS('DATOS PEST12'!$E:$E,'DATOS PEST12'!$A:$A,INDICE!$C$13,'DATOS PEST12'!$D:$D,'7. RETA (SETA) Prov-SECCION'!H$11,'DATOS PEST12'!$B:$B,'7. RETA (SETA) Prov-SECCION'!$A47,'DATOS PEST12'!$F:$F,"REG.E. AUTONOMOS (SETA)")</f>
        <v>0</v>
      </c>
      <c r="I47" s="62">
        <f>SUMIFS('DATOS PEST12'!$E:$E,'DATOS PEST12'!$A:$A,INDICE!$C$13,'DATOS PEST12'!$D:$D,'7. RETA (SETA) Prov-SECCION'!I$11,'DATOS PEST12'!$B:$B,'7. RETA (SETA) Prov-SECCION'!$A47,'DATOS PEST12'!$F:$F,"REG.E. AUTONOMOS (SETA)")</f>
        <v>0</v>
      </c>
      <c r="J47" s="62">
        <f>SUMIFS('DATOS PEST12'!$E:$E,'DATOS PEST12'!$A:$A,INDICE!$C$13,'DATOS PEST12'!$D:$D,'7. RETA (SETA) Prov-SECCION'!J$11,'DATOS PEST12'!$B:$B,'7. RETA (SETA) Prov-SECCION'!$A47,'DATOS PEST12'!$F:$F,"REG.E. AUTONOMOS (SETA)")</f>
        <v>0</v>
      </c>
      <c r="K47" s="62">
        <f>SUMIFS('DATOS PEST12'!$E:$E,'DATOS PEST12'!$A:$A,INDICE!$C$13,'DATOS PEST12'!$D:$D,'7. RETA (SETA) Prov-SECCION'!K$11,'DATOS PEST12'!$B:$B,'7. RETA (SETA) Prov-SECCION'!$A47,'DATOS PEST12'!$F:$F,"REG.E. AUTONOMOS (SETA)")</f>
        <v>0</v>
      </c>
      <c r="L47" s="62">
        <f>SUMIFS('DATOS PEST12'!$E:$E,'DATOS PEST12'!$A:$A,INDICE!$C$13,'DATOS PEST12'!$D:$D,'7. RETA (SETA) Prov-SECCION'!L$11,'DATOS PEST12'!$B:$B,'7. RETA (SETA) Prov-SECCION'!$A47,'DATOS PEST12'!$F:$F,"REG.E. AUTONOMOS (SETA)")</f>
        <v>0</v>
      </c>
      <c r="M47" s="62">
        <f>SUMIFS('DATOS PEST12'!$E:$E,'DATOS PEST12'!$A:$A,INDICE!$C$13,'DATOS PEST12'!$D:$D,'7. RETA (SETA) Prov-SECCION'!M$11,'DATOS PEST12'!$B:$B,'7. RETA (SETA) Prov-SECCION'!$A47,'DATOS PEST12'!$F:$F,"REG.E. AUTONOMOS (SETA)")</f>
        <v>0</v>
      </c>
      <c r="N47" s="62">
        <f>SUMIFS('DATOS PEST12'!$E:$E,'DATOS PEST12'!$A:$A,INDICE!$C$13,'DATOS PEST12'!$D:$D,'7. RETA (SETA) Prov-SECCION'!N$11,'DATOS PEST12'!$B:$B,'7. RETA (SETA) Prov-SECCION'!$A47,'DATOS PEST12'!$F:$F,"REG.E. AUTONOMOS (SETA)")</f>
        <v>0</v>
      </c>
      <c r="O47" s="62">
        <f>SUMIFS('DATOS PEST12'!$E:$E,'DATOS PEST12'!$A:$A,INDICE!$C$13,'DATOS PEST12'!$D:$D,'7. RETA (SETA) Prov-SECCION'!O$11,'DATOS PEST12'!$B:$B,'7. RETA (SETA) Prov-SECCION'!$A47,'DATOS PEST12'!$F:$F,"REG.E. AUTONOMOS (SETA)")</f>
        <v>0</v>
      </c>
      <c r="P47" s="62">
        <f>SUMIFS('DATOS PEST12'!$E:$E,'DATOS PEST12'!$A:$A,INDICE!$C$13,'DATOS PEST12'!$D:$D,'7. RETA (SETA) Prov-SECCION'!P$11,'DATOS PEST12'!$B:$B,'7. RETA (SETA) Prov-SECCION'!$A47,'DATOS PEST12'!$F:$F,"REG.E. AUTONOMOS (SETA)")</f>
        <v>0</v>
      </c>
      <c r="Q47" s="62">
        <f>SUMIFS('DATOS PEST12'!$E:$E,'DATOS PEST12'!$A:$A,INDICE!$C$13,'DATOS PEST12'!$D:$D,'7. RETA (SETA) Prov-SECCION'!Q$11,'DATOS PEST12'!$B:$B,'7. RETA (SETA) Prov-SECCION'!$A47,'DATOS PEST12'!$F:$F,"REG.E. AUTONOMOS (SETA)")</f>
        <v>0</v>
      </c>
      <c r="R47" s="62">
        <f>SUMIFS('DATOS PEST12'!$E:$E,'DATOS PEST12'!$A:$A,INDICE!$C$13,'DATOS PEST12'!$D:$D,'7. RETA (SETA) Prov-SECCION'!R$11,'DATOS PEST12'!$B:$B,'7. RETA (SETA) Prov-SECCION'!$A47,'DATOS PEST12'!$F:$F,"REG.E. AUTONOMOS (SETA)")</f>
        <v>0</v>
      </c>
      <c r="S47" s="62">
        <f>SUMIFS('DATOS PEST12'!$E:$E,'DATOS PEST12'!$A:$A,INDICE!$C$13,'DATOS PEST12'!$D:$D,'7. RETA (SETA) Prov-SECCION'!S$11,'DATOS PEST12'!$B:$B,'7. RETA (SETA) Prov-SECCION'!$A47,'DATOS PEST12'!$F:$F,"REG.E. AUTONOMOS (SETA)")</f>
        <v>0</v>
      </c>
      <c r="T47" s="62">
        <f>SUMIFS('DATOS PEST12'!$E:$E,'DATOS PEST12'!$A:$A,INDICE!$C$13,'DATOS PEST12'!$D:$D,'7. RETA (SETA) Prov-SECCION'!T$11,'DATOS PEST12'!$B:$B,'7. RETA (SETA) Prov-SECCION'!$A47,'DATOS PEST12'!$F:$F,"REG.E. AUTONOMOS (SETA)")</f>
        <v>0</v>
      </c>
      <c r="U47" s="62">
        <f>SUMIFS('DATOS PEST12'!$E:$E,'DATOS PEST12'!$A:$A,INDICE!$C$13,'DATOS PEST12'!$D:$D,'7. RETA (SETA) Prov-SECCION'!U$11,'DATOS PEST12'!$B:$B,'7. RETA (SETA) Prov-SECCION'!$A47,'DATOS PEST12'!$F:$F,"REG.E. AUTONOMOS (SETA)")</f>
        <v>0</v>
      </c>
      <c r="V47" s="62">
        <f>SUMIFS('DATOS PEST12'!$E:$E,'DATOS PEST12'!$A:$A,INDICE!$C$13,'DATOS PEST12'!$D:$D,'7. RETA (SETA) Prov-SECCION'!V$11,'DATOS PEST12'!$B:$B,'7. RETA (SETA) Prov-SECCION'!$A47,'DATOS PEST12'!$F:$F,"REG.E. AUTONOMOS (SETA)")</f>
        <v>0</v>
      </c>
      <c r="W47" s="62">
        <f>SUMIFS('DATOS PEST12'!$E:$E,'DATOS PEST12'!$A:$A,INDICE!$C$13,'DATOS PEST12'!$D:$D,'7. RETA (SETA) Prov-SECCION'!W$11,'DATOS PEST12'!$B:$B,'7. RETA (SETA) Prov-SECCION'!$A47,'DATOS PEST12'!$F:$F,"REG.E. AUTONOMOS (SETA)")</f>
        <v>0</v>
      </c>
      <c r="X47" s="62">
        <f>SUMIFS('DATOS PEST12'!$E:$E,'DATOS PEST12'!$A:$A,INDICE!$C$13,'DATOS PEST12'!$D:$D,'7. RETA (SETA) Prov-SECCION'!X$11,'DATOS PEST12'!$B:$B,'7. RETA (SETA) Prov-SECCION'!$A47,'DATOS PEST12'!$F:$F,"REG.E. AUTONOMOS (SETA)")</f>
        <v>0</v>
      </c>
      <c r="Y47" s="59">
        <f>SUMIFS('DATOS PEST12'!$E:$E,'DATOS PEST12'!$A:$A,INDICE!$C$13,'DATOS PEST12'!$D:$D,'7. RETA (SETA) Prov-SECCION'!Y$11,'DATOS PEST12'!$B:$B,'7. RETA (SETA) Prov-SECCION'!$A47,'DATOS PEST12'!$F:$F,"REG.E. AUTONOMOS (SETA)")</f>
        <v>0</v>
      </c>
    </row>
    <row r="48" spans="1:25" ht="15.6" x14ac:dyDescent="0.3">
      <c r="A48" s="8">
        <v>16</v>
      </c>
      <c r="B48" s="9" t="s">
        <v>5</v>
      </c>
      <c r="C48" s="59">
        <f t="shared" si="13"/>
        <v>45.894736842105274</v>
      </c>
      <c r="D48" s="60">
        <f>SUMIFS('DATOS PEST12'!$E:$E,'DATOS PEST12'!$A:$A,INDICE!$C$13,'DATOS PEST12'!$D:$D,'7. RETA (SETA) Prov-SECCION'!D$11,'DATOS PEST12'!$B:$B,'7. RETA (SETA) Prov-SECCION'!$A48,'DATOS PEST12'!$F:$F,"REG.E. AUTONOMOS (SETA)")</f>
        <v>45.894736842105274</v>
      </c>
      <c r="E48" s="62">
        <f>SUMIFS('DATOS PEST12'!$E:$E,'DATOS PEST12'!$A:$A,INDICE!$C$13,'DATOS PEST12'!$D:$D,'7. RETA (SETA) Prov-SECCION'!E$11,'DATOS PEST12'!$B:$B,'7. RETA (SETA) Prov-SECCION'!$A48,'DATOS PEST12'!$F:$F,"REG.E. AUTONOMOS (SETA)")</f>
        <v>0</v>
      </c>
      <c r="F48" s="62">
        <f>SUMIFS('DATOS PEST12'!$E:$E,'DATOS PEST12'!$A:$A,INDICE!$C$13,'DATOS PEST12'!$D:$D,'7. RETA (SETA) Prov-SECCION'!F$11,'DATOS PEST12'!$B:$B,'7. RETA (SETA) Prov-SECCION'!$A48,'DATOS PEST12'!$F:$F,"REG.E. AUTONOMOS (SETA)")</f>
        <v>0</v>
      </c>
      <c r="G48" s="62">
        <f>SUMIFS('DATOS PEST12'!$E:$E,'DATOS PEST12'!$A:$A,INDICE!$C$13,'DATOS PEST12'!$D:$D,'7. RETA (SETA) Prov-SECCION'!G$11,'DATOS PEST12'!$B:$B,'7. RETA (SETA) Prov-SECCION'!$A48,'DATOS PEST12'!$F:$F,"REG.E. AUTONOMOS (SETA)")</f>
        <v>0</v>
      </c>
      <c r="H48" s="62">
        <f>SUMIFS('DATOS PEST12'!$E:$E,'DATOS PEST12'!$A:$A,INDICE!$C$13,'DATOS PEST12'!$D:$D,'7. RETA (SETA) Prov-SECCION'!H$11,'DATOS PEST12'!$B:$B,'7. RETA (SETA) Prov-SECCION'!$A48,'DATOS PEST12'!$F:$F,"REG.E. AUTONOMOS (SETA)")</f>
        <v>0</v>
      </c>
      <c r="I48" s="62">
        <f>SUMIFS('DATOS PEST12'!$E:$E,'DATOS PEST12'!$A:$A,INDICE!$C$13,'DATOS PEST12'!$D:$D,'7. RETA (SETA) Prov-SECCION'!I$11,'DATOS PEST12'!$B:$B,'7. RETA (SETA) Prov-SECCION'!$A48,'DATOS PEST12'!$F:$F,"REG.E. AUTONOMOS (SETA)")</f>
        <v>0</v>
      </c>
      <c r="J48" s="62">
        <f>SUMIFS('DATOS PEST12'!$E:$E,'DATOS PEST12'!$A:$A,INDICE!$C$13,'DATOS PEST12'!$D:$D,'7. RETA (SETA) Prov-SECCION'!J$11,'DATOS PEST12'!$B:$B,'7. RETA (SETA) Prov-SECCION'!$A48,'DATOS PEST12'!$F:$F,"REG.E. AUTONOMOS (SETA)")</f>
        <v>0</v>
      </c>
      <c r="K48" s="62">
        <f>SUMIFS('DATOS PEST12'!$E:$E,'DATOS PEST12'!$A:$A,INDICE!$C$13,'DATOS PEST12'!$D:$D,'7. RETA (SETA) Prov-SECCION'!K$11,'DATOS PEST12'!$B:$B,'7. RETA (SETA) Prov-SECCION'!$A48,'DATOS PEST12'!$F:$F,"REG.E. AUTONOMOS (SETA)")</f>
        <v>0</v>
      </c>
      <c r="L48" s="62">
        <f>SUMIFS('DATOS PEST12'!$E:$E,'DATOS PEST12'!$A:$A,INDICE!$C$13,'DATOS PEST12'!$D:$D,'7. RETA (SETA) Prov-SECCION'!L$11,'DATOS PEST12'!$B:$B,'7. RETA (SETA) Prov-SECCION'!$A48,'DATOS PEST12'!$F:$F,"REG.E. AUTONOMOS (SETA)")</f>
        <v>0</v>
      </c>
      <c r="M48" s="62">
        <f>SUMIFS('DATOS PEST12'!$E:$E,'DATOS PEST12'!$A:$A,INDICE!$C$13,'DATOS PEST12'!$D:$D,'7. RETA (SETA) Prov-SECCION'!M$11,'DATOS PEST12'!$B:$B,'7. RETA (SETA) Prov-SECCION'!$A48,'DATOS PEST12'!$F:$F,"REG.E. AUTONOMOS (SETA)")</f>
        <v>0</v>
      </c>
      <c r="N48" s="62">
        <f>SUMIFS('DATOS PEST12'!$E:$E,'DATOS PEST12'!$A:$A,INDICE!$C$13,'DATOS PEST12'!$D:$D,'7. RETA (SETA) Prov-SECCION'!N$11,'DATOS PEST12'!$B:$B,'7. RETA (SETA) Prov-SECCION'!$A48,'DATOS PEST12'!$F:$F,"REG.E. AUTONOMOS (SETA)")</f>
        <v>0</v>
      </c>
      <c r="O48" s="62">
        <f>SUMIFS('DATOS PEST12'!$E:$E,'DATOS PEST12'!$A:$A,INDICE!$C$13,'DATOS PEST12'!$D:$D,'7. RETA (SETA) Prov-SECCION'!O$11,'DATOS PEST12'!$B:$B,'7. RETA (SETA) Prov-SECCION'!$A48,'DATOS PEST12'!$F:$F,"REG.E. AUTONOMOS (SETA)")</f>
        <v>0</v>
      </c>
      <c r="P48" s="62">
        <f>SUMIFS('DATOS PEST12'!$E:$E,'DATOS PEST12'!$A:$A,INDICE!$C$13,'DATOS PEST12'!$D:$D,'7. RETA (SETA) Prov-SECCION'!P$11,'DATOS PEST12'!$B:$B,'7. RETA (SETA) Prov-SECCION'!$A48,'DATOS PEST12'!$F:$F,"REG.E. AUTONOMOS (SETA)")</f>
        <v>0</v>
      </c>
      <c r="Q48" s="62">
        <f>SUMIFS('DATOS PEST12'!$E:$E,'DATOS PEST12'!$A:$A,INDICE!$C$13,'DATOS PEST12'!$D:$D,'7. RETA (SETA) Prov-SECCION'!Q$11,'DATOS PEST12'!$B:$B,'7. RETA (SETA) Prov-SECCION'!$A48,'DATOS PEST12'!$F:$F,"REG.E. AUTONOMOS (SETA)")</f>
        <v>0</v>
      </c>
      <c r="R48" s="62">
        <f>SUMIFS('DATOS PEST12'!$E:$E,'DATOS PEST12'!$A:$A,INDICE!$C$13,'DATOS PEST12'!$D:$D,'7. RETA (SETA) Prov-SECCION'!R$11,'DATOS PEST12'!$B:$B,'7. RETA (SETA) Prov-SECCION'!$A48,'DATOS PEST12'!$F:$F,"REG.E. AUTONOMOS (SETA)")</f>
        <v>0</v>
      </c>
      <c r="S48" s="62">
        <f>SUMIFS('DATOS PEST12'!$E:$E,'DATOS PEST12'!$A:$A,INDICE!$C$13,'DATOS PEST12'!$D:$D,'7. RETA (SETA) Prov-SECCION'!S$11,'DATOS PEST12'!$B:$B,'7. RETA (SETA) Prov-SECCION'!$A48,'DATOS PEST12'!$F:$F,"REG.E. AUTONOMOS (SETA)")</f>
        <v>0</v>
      </c>
      <c r="T48" s="62">
        <f>SUMIFS('DATOS PEST12'!$E:$E,'DATOS PEST12'!$A:$A,INDICE!$C$13,'DATOS PEST12'!$D:$D,'7. RETA (SETA) Prov-SECCION'!T$11,'DATOS PEST12'!$B:$B,'7. RETA (SETA) Prov-SECCION'!$A48,'DATOS PEST12'!$F:$F,"REG.E. AUTONOMOS (SETA)")</f>
        <v>0</v>
      </c>
      <c r="U48" s="62">
        <f>SUMIFS('DATOS PEST12'!$E:$E,'DATOS PEST12'!$A:$A,INDICE!$C$13,'DATOS PEST12'!$D:$D,'7. RETA (SETA) Prov-SECCION'!U$11,'DATOS PEST12'!$B:$B,'7. RETA (SETA) Prov-SECCION'!$A48,'DATOS PEST12'!$F:$F,"REG.E. AUTONOMOS (SETA)")</f>
        <v>0</v>
      </c>
      <c r="V48" s="62">
        <f>SUMIFS('DATOS PEST12'!$E:$E,'DATOS PEST12'!$A:$A,INDICE!$C$13,'DATOS PEST12'!$D:$D,'7. RETA (SETA) Prov-SECCION'!V$11,'DATOS PEST12'!$B:$B,'7. RETA (SETA) Prov-SECCION'!$A48,'DATOS PEST12'!$F:$F,"REG.E. AUTONOMOS (SETA)")</f>
        <v>0</v>
      </c>
      <c r="W48" s="62">
        <f>SUMIFS('DATOS PEST12'!$E:$E,'DATOS PEST12'!$A:$A,INDICE!$C$13,'DATOS PEST12'!$D:$D,'7. RETA (SETA) Prov-SECCION'!W$11,'DATOS PEST12'!$B:$B,'7. RETA (SETA) Prov-SECCION'!$A48,'DATOS PEST12'!$F:$F,"REG.E. AUTONOMOS (SETA)")</f>
        <v>0</v>
      </c>
      <c r="X48" s="62">
        <f>SUMIFS('DATOS PEST12'!$E:$E,'DATOS PEST12'!$A:$A,INDICE!$C$13,'DATOS PEST12'!$D:$D,'7. RETA (SETA) Prov-SECCION'!X$11,'DATOS PEST12'!$B:$B,'7. RETA (SETA) Prov-SECCION'!$A48,'DATOS PEST12'!$F:$F,"REG.E. AUTONOMOS (SETA)")</f>
        <v>0</v>
      </c>
      <c r="Y48" s="59">
        <f>SUMIFS('DATOS PEST12'!$E:$E,'DATOS PEST12'!$A:$A,INDICE!$C$13,'DATOS PEST12'!$D:$D,'7. RETA (SETA) Prov-SECCION'!Y$11,'DATOS PEST12'!$B:$B,'7. RETA (SETA) Prov-SECCION'!$A48,'DATOS PEST12'!$F:$F,"REG.E. AUTONOMOS (SETA)")</f>
        <v>0</v>
      </c>
    </row>
    <row r="49" spans="1:25" ht="15.6" x14ac:dyDescent="0.3">
      <c r="A49" s="8">
        <v>19</v>
      </c>
      <c r="B49" s="9" t="s">
        <v>8</v>
      </c>
      <c r="C49" s="59">
        <f t="shared" si="13"/>
        <v>18.000000000000004</v>
      </c>
      <c r="D49" s="60">
        <f>SUMIFS('DATOS PEST12'!$E:$E,'DATOS PEST12'!$A:$A,INDICE!$C$13,'DATOS PEST12'!$D:$D,'7. RETA (SETA) Prov-SECCION'!D$11,'DATOS PEST12'!$B:$B,'7. RETA (SETA) Prov-SECCION'!$A49,'DATOS PEST12'!$F:$F,"REG.E. AUTONOMOS (SETA)")</f>
        <v>18.000000000000004</v>
      </c>
      <c r="E49" s="62">
        <f>SUMIFS('DATOS PEST12'!$E:$E,'DATOS PEST12'!$A:$A,INDICE!$C$13,'DATOS PEST12'!$D:$D,'7. RETA (SETA) Prov-SECCION'!E$11,'DATOS PEST12'!$B:$B,'7. RETA (SETA) Prov-SECCION'!$A49,'DATOS PEST12'!$F:$F,"REG.E. AUTONOMOS (SETA)")</f>
        <v>0</v>
      </c>
      <c r="F49" s="62">
        <f>SUMIFS('DATOS PEST12'!$E:$E,'DATOS PEST12'!$A:$A,INDICE!$C$13,'DATOS PEST12'!$D:$D,'7. RETA (SETA) Prov-SECCION'!F$11,'DATOS PEST12'!$B:$B,'7. RETA (SETA) Prov-SECCION'!$A49,'DATOS PEST12'!$F:$F,"REG.E. AUTONOMOS (SETA)")</f>
        <v>0</v>
      </c>
      <c r="G49" s="62">
        <f>SUMIFS('DATOS PEST12'!$E:$E,'DATOS PEST12'!$A:$A,INDICE!$C$13,'DATOS PEST12'!$D:$D,'7. RETA (SETA) Prov-SECCION'!G$11,'DATOS PEST12'!$B:$B,'7. RETA (SETA) Prov-SECCION'!$A49,'DATOS PEST12'!$F:$F,"REG.E. AUTONOMOS (SETA)")</f>
        <v>0</v>
      </c>
      <c r="H49" s="62">
        <f>SUMIFS('DATOS PEST12'!$E:$E,'DATOS PEST12'!$A:$A,INDICE!$C$13,'DATOS PEST12'!$D:$D,'7. RETA (SETA) Prov-SECCION'!H$11,'DATOS PEST12'!$B:$B,'7. RETA (SETA) Prov-SECCION'!$A49,'DATOS PEST12'!$F:$F,"REG.E. AUTONOMOS (SETA)")</f>
        <v>0</v>
      </c>
      <c r="I49" s="62">
        <f>SUMIFS('DATOS PEST12'!$E:$E,'DATOS PEST12'!$A:$A,INDICE!$C$13,'DATOS PEST12'!$D:$D,'7. RETA (SETA) Prov-SECCION'!I$11,'DATOS PEST12'!$B:$B,'7. RETA (SETA) Prov-SECCION'!$A49,'DATOS PEST12'!$F:$F,"REG.E. AUTONOMOS (SETA)")</f>
        <v>0</v>
      </c>
      <c r="J49" s="62">
        <f>SUMIFS('DATOS PEST12'!$E:$E,'DATOS PEST12'!$A:$A,INDICE!$C$13,'DATOS PEST12'!$D:$D,'7. RETA (SETA) Prov-SECCION'!J$11,'DATOS PEST12'!$B:$B,'7. RETA (SETA) Prov-SECCION'!$A49,'DATOS PEST12'!$F:$F,"REG.E. AUTONOMOS (SETA)")</f>
        <v>0</v>
      </c>
      <c r="K49" s="62">
        <f>SUMIFS('DATOS PEST12'!$E:$E,'DATOS PEST12'!$A:$A,INDICE!$C$13,'DATOS PEST12'!$D:$D,'7. RETA (SETA) Prov-SECCION'!K$11,'DATOS PEST12'!$B:$B,'7. RETA (SETA) Prov-SECCION'!$A49,'DATOS PEST12'!$F:$F,"REG.E. AUTONOMOS (SETA)")</f>
        <v>0</v>
      </c>
      <c r="L49" s="62">
        <f>SUMIFS('DATOS PEST12'!$E:$E,'DATOS PEST12'!$A:$A,INDICE!$C$13,'DATOS PEST12'!$D:$D,'7. RETA (SETA) Prov-SECCION'!L$11,'DATOS PEST12'!$B:$B,'7. RETA (SETA) Prov-SECCION'!$A49,'DATOS PEST12'!$F:$F,"REG.E. AUTONOMOS (SETA)")</f>
        <v>0</v>
      </c>
      <c r="M49" s="62">
        <f>SUMIFS('DATOS PEST12'!$E:$E,'DATOS PEST12'!$A:$A,INDICE!$C$13,'DATOS PEST12'!$D:$D,'7. RETA (SETA) Prov-SECCION'!M$11,'DATOS PEST12'!$B:$B,'7. RETA (SETA) Prov-SECCION'!$A49,'DATOS PEST12'!$F:$F,"REG.E. AUTONOMOS (SETA)")</f>
        <v>0</v>
      </c>
      <c r="N49" s="62">
        <f>SUMIFS('DATOS PEST12'!$E:$E,'DATOS PEST12'!$A:$A,INDICE!$C$13,'DATOS PEST12'!$D:$D,'7. RETA (SETA) Prov-SECCION'!N$11,'DATOS PEST12'!$B:$B,'7. RETA (SETA) Prov-SECCION'!$A49,'DATOS PEST12'!$F:$F,"REG.E. AUTONOMOS (SETA)")</f>
        <v>0</v>
      </c>
      <c r="O49" s="62">
        <f>SUMIFS('DATOS PEST12'!$E:$E,'DATOS PEST12'!$A:$A,INDICE!$C$13,'DATOS PEST12'!$D:$D,'7. RETA (SETA) Prov-SECCION'!O$11,'DATOS PEST12'!$B:$B,'7. RETA (SETA) Prov-SECCION'!$A49,'DATOS PEST12'!$F:$F,"REG.E. AUTONOMOS (SETA)")</f>
        <v>0</v>
      </c>
      <c r="P49" s="62">
        <f>SUMIFS('DATOS PEST12'!$E:$E,'DATOS PEST12'!$A:$A,INDICE!$C$13,'DATOS PEST12'!$D:$D,'7. RETA (SETA) Prov-SECCION'!P$11,'DATOS PEST12'!$B:$B,'7. RETA (SETA) Prov-SECCION'!$A49,'DATOS PEST12'!$F:$F,"REG.E. AUTONOMOS (SETA)")</f>
        <v>0</v>
      </c>
      <c r="Q49" s="62">
        <f>SUMIFS('DATOS PEST12'!$E:$E,'DATOS PEST12'!$A:$A,INDICE!$C$13,'DATOS PEST12'!$D:$D,'7. RETA (SETA) Prov-SECCION'!Q$11,'DATOS PEST12'!$B:$B,'7. RETA (SETA) Prov-SECCION'!$A49,'DATOS PEST12'!$F:$F,"REG.E. AUTONOMOS (SETA)")</f>
        <v>0</v>
      </c>
      <c r="R49" s="62">
        <f>SUMIFS('DATOS PEST12'!$E:$E,'DATOS PEST12'!$A:$A,INDICE!$C$13,'DATOS PEST12'!$D:$D,'7. RETA (SETA) Prov-SECCION'!R$11,'DATOS PEST12'!$B:$B,'7. RETA (SETA) Prov-SECCION'!$A49,'DATOS PEST12'!$F:$F,"REG.E. AUTONOMOS (SETA)")</f>
        <v>0</v>
      </c>
      <c r="S49" s="62">
        <f>SUMIFS('DATOS PEST12'!$E:$E,'DATOS PEST12'!$A:$A,INDICE!$C$13,'DATOS PEST12'!$D:$D,'7. RETA (SETA) Prov-SECCION'!S$11,'DATOS PEST12'!$B:$B,'7. RETA (SETA) Prov-SECCION'!$A49,'DATOS PEST12'!$F:$F,"REG.E. AUTONOMOS (SETA)")</f>
        <v>0</v>
      </c>
      <c r="T49" s="62">
        <f>SUMIFS('DATOS PEST12'!$E:$E,'DATOS PEST12'!$A:$A,INDICE!$C$13,'DATOS PEST12'!$D:$D,'7. RETA (SETA) Prov-SECCION'!T$11,'DATOS PEST12'!$B:$B,'7. RETA (SETA) Prov-SECCION'!$A49,'DATOS PEST12'!$F:$F,"REG.E. AUTONOMOS (SETA)")</f>
        <v>0</v>
      </c>
      <c r="U49" s="62">
        <f>SUMIFS('DATOS PEST12'!$E:$E,'DATOS PEST12'!$A:$A,INDICE!$C$13,'DATOS PEST12'!$D:$D,'7. RETA (SETA) Prov-SECCION'!U$11,'DATOS PEST12'!$B:$B,'7. RETA (SETA) Prov-SECCION'!$A49,'DATOS PEST12'!$F:$F,"REG.E. AUTONOMOS (SETA)")</f>
        <v>0</v>
      </c>
      <c r="V49" s="62">
        <f>SUMIFS('DATOS PEST12'!$E:$E,'DATOS PEST12'!$A:$A,INDICE!$C$13,'DATOS PEST12'!$D:$D,'7. RETA (SETA) Prov-SECCION'!V$11,'DATOS PEST12'!$B:$B,'7. RETA (SETA) Prov-SECCION'!$A49,'DATOS PEST12'!$F:$F,"REG.E. AUTONOMOS (SETA)")</f>
        <v>0</v>
      </c>
      <c r="W49" s="62">
        <f>SUMIFS('DATOS PEST12'!$E:$E,'DATOS PEST12'!$A:$A,INDICE!$C$13,'DATOS PEST12'!$D:$D,'7. RETA (SETA) Prov-SECCION'!W$11,'DATOS PEST12'!$B:$B,'7. RETA (SETA) Prov-SECCION'!$A49,'DATOS PEST12'!$F:$F,"REG.E. AUTONOMOS (SETA)")</f>
        <v>0</v>
      </c>
      <c r="X49" s="62">
        <f>SUMIFS('DATOS PEST12'!$E:$E,'DATOS PEST12'!$A:$A,INDICE!$C$13,'DATOS PEST12'!$D:$D,'7. RETA (SETA) Prov-SECCION'!X$11,'DATOS PEST12'!$B:$B,'7. RETA (SETA) Prov-SECCION'!$A49,'DATOS PEST12'!$F:$F,"REG.E. AUTONOMOS (SETA)")</f>
        <v>0</v>
      </c>
      <c r="Y49" s="59">
        <f>SUMIFS('DATOS PEST12'!$E:$E,'DATOS PEST12'!$A:$A,INDICE!$C$13,'DATOS PEST12'!$D:$D,'7. RETA (SETA) Prov-SECCION'!Y$11,'DATOS PEST12'!$B:$B,'7. RETA (SETA) Prov-SECCION'!$A49,'DATOS PEST12'!$F:$F,"REG.E. AUTONOMOS (SETA)")</f>
        <v>0</v>
      </c>
    </row>
    <row r="50" spans="1:25" ht="15.6" x14ac:dyDescent="0.3">
      <c r="A50" s="10">
        <v>45</v>
      </c>
      <c r="B50" s="11" t="s">
        <v>27</v>
      </c>
      <c r="C50" s="59">
        <f t="shared" si="13"/>
        <v>32.526315789473678</v>
      </c>
      <c r="D50" s="60">
        <f>SUMIFS('DATOS PEST12'!$E:$E,'DATOS PEST12'!$A:$A,INDICE!$C$13,'DATOS PEST12'!$D:$D,'7. RETA (SETA) Prov-SECCION'!D$11,'DATOS PEST12'!$B:$B,'7. RETA (SETA) Prov-SECCION'!$A50,'DATOS PEST12'!$F:$F,"REG.E. AUTONOMOS (SETA)")</f>
        <v>31.526315789473681</v>
      </c>
      <c r="E50" s="62">
        <f>SUMIFS('DATOS PEST12'!$E:$E,'DATOS PEST12'!$A:$A,INDICE!$C$13,'DATOS PEST12'!$D:$D,'7. RETA (SETA) Prov-SECCION'!E$11,'DATOS PEST12'!$B:$B,'7. RETA (SETA) Prov-SECCION'!$A50,'DATOS PEST12'!$F:$F,"REG.E. AUTONOMOS (SETA)")</f>
        <v>0</v>
      </c>
      <c r="F50" s="62">
        <f>SUMIFS('DATOS PEST12'!$E:$E,'DATOS PEST12'!$A:$A,INDICE!$C$13,'DATOS PEST12'!$D:$D,'7. RETA (SETA) Prov-SECCION'!F$11,'DATOS PEST12'!$B:$B,'7. RETA (SETA) Prov-SECCION'!$A50,'DATOS PEST12'!$F:$F,"REG.E. AUTONOMOS (SETA)")</f>
        <v>0</v>
      </c>
      <c r="G50" s="62">
        <f>SUMIFS('DATOS PEST12'!$E:$E,'DATOS PEST12'!$A:$A,INDICE!$C$13,'DATOS PEST12'!$D:$D,'7. RETA (SETA) Prov-SECCION'!G$11,'DATOS PEST12'!$B:$B,'7. RETA (SETA) Prov-SECCION'!$A50,'DATOS PEST12'!$F:$F,"REG.E. AUTONOMOS (SETA)")</f>
        <v>0</v>
      </c>
      <c r="H50" s="62">
        <f>SUMIFS('DATOS PEST12'!$E:$E,'DATOS PEST12'!$A:$A,INDICE!$C$13,'DATOS PEST12'!$D:$D,'7. RETA (SETA) Prov-SECCION'!H$11,'DATOS PEST12'!$B:$B,'7. RETA (SETA) Prov-SECCION'!$A50,'DATOS PEST12'!$F:$F,"REG.E. AUTONOMOS (SETA)")</f>
        <v>0</v>
      </c>
      <c r="I50" s="62">
        <f>SUMIFS('DATOS PEST12'!$E:$E,'DATOS PEST12'!$A:$A,INDICE!$C$13,'DATOS PEST12'!$D:$D,'7. RETA (SETA) Prov-SECCION'!I$11,'DATOS PEST12'!$B:$B,'7. RETA (SETA) Prov-SECCION'!$A50,'DATOS PEST12'!$F:$F,"REG.E. AUTONOMOS (SETA)")</f>
        <v>0.99999999999999956</v>
      </c>
      <c r="J50" s="62">
        <f>SUMIFS('DATOS PEST12'!$E:$E,'DATOS PEST12'!$A:$A,INDICE!$C$13,'DATOS PEST12'!$D:$D,'7. RETA (SETA) Prov-SECCION'!J$11,'DATOS PEST12'!$B:$B,'7. RETA (SETA) Prov-SECCION'!$A50,'DATOS PEST12'!$F:$F,"REG.E. AUTONOMOS (SETA)")</f>
        <v>0</v>
      </c>
      <c r="K50" s="62">
        <f>SUMIFS('DATOS PEST12'!$E:$E,'DATOS PEST12'!$A:$A,INDICE!$C$13,'DATOS PEST12'!$D:$D,'7. RETA (SETA) Prov-SECCION'!K$11,'DATOS PEST12'!$B:$B,'7. RETA (SETA) Prov-SECCION'!$A50,'DATOS PEST12'!$F:$F,"REG.E. AUTONOMOS (SETA)")</f>
        <v>0</v>
      </c>
      <c r="L50" s="62">
        <f>SUMIFS('DATOS PEST12'!$E:$E,'DATOS PEST12'!$A:$A,INDICE!$C$13,'DATOS PEST12'!$D:$D,'7. RETA (SETA) Prov-SECCION'!L$11,'DATOS PEST12'!$B:$B,'7. RETA (SETA) Prov-SECCION'!$A50,'DATOS PEST12'!$F:$F,"REG.E. AUTONOMOS (SETA)")</f>
        <v>0</v>
      </c>
      <c r="M50" s="62">
        <f>SUMIFS('DATOS PEST12'!$E:$E,'DATOS PEST12'!$A:$A,INDICE!$C$13,'DATOS PEST12'!$D:$D,'7. RETA (SETA) Prov-SECCION'!M$11,'DATOS PEST12'!$B:$B,'7. RETA (SETA) Prov-SECCION'!$A50,'DATOS PEST12'!$F:$F,"REG.E. AUTONOMOS (SETA)")</f>
        <v>0</v>
      </c>
      <c r="N50" s="62">
        <f>SUMIFS('DATOS PEST12'!$E:$E,'DATOS PEST12'!$A:$A,INDICE!$C$13,'DATOS PEST12'!$D:$D,'7. RETA (SETA) Prov-SECCION'!N$11,'DATOS PEST12'!$B:$B,'7. RETA (SETA) Prov-SECCION'!$A50,'DATOS PEST12'!$F:$F,"REG.E. AUTONOMOS (SETA)")</f>
        <v>0</v>
      </c>
      <c r="O50" s="62">
        <f>SUMIFS('DATOS PEST12'!$E:$E,'DATOS PEST12'!$A:$A,INDICE!$C$13,'DATOS PEST12'!$D:$D,'7. RETA (SETA) Prov-SECCION'!O$11,'DATOS PEST12'!$B:$B,'7. RETA (SETA) Prov-SECCION'!$A50,'DATOS PEST12'!$F:$F,"REG.E. AUTONOMOS (SETA)")</f>
        <v>0</v>
      </c>
      <c r="P50" s="62">
        <f>SUMIFS('DATOS PEST12'!$E:$E,'DATOS PEST12'!$A:$A,INDICE!$C$13,'DATOS PEST12'!$D:$D,'7. RETA (SETA) Prov-SECCION'!P$11,'DATOS PEST12'!$B:$B,'7. RETA (SETA) Prov-SECCION'!$A50,'DATOS PEST12'!$F:$F,"REG.E. AUTONOMOS (SETA)")</f>
        <v>0</v>
      </c>
      <c r="Q50" s="62">
        <f>SUMIFS('DATOS PEST12'!$E:$E,'DATOS PEST12'!$A:$A,INDICE!$C$13,'DATOS PEST12'!$D:$D,'7. RETA (SETA) Prov-SECCION'!Q$11,'DATOS PEST12'!$B:$B,'7. RETA (SETA) Prov-SECCION'!$A50,'DATOS PEST12'!$F:$F,"REG.E. AUTONOMOS (SETA)")</f>
        <v>0</v>
      </c>
      <c r="R50" s="62">
        <f>SUMIFS('DATOS PEST12'!$E:$E,'DATOS PEST12'!$A:$A,INDICE!$C$13,'DATOS PEST12'!$D:$D,'7. RETA (SETA) Prov-SECCION'!R$11,'DATOS PEST12'!$B:$B,'7. RETA (SETA) Prov-SECCION'!$A50,'DATOS PEST12'!$F:$F,"REG.E. AUTONOMOS (SETA)")</f>
        <v>0</v>
      </c>
      <c r="S50" s="62">
        <f>SUMIFS('DATOS PEST12'!$E:$E,'DATOS PEST12'!$A:$A,INDICE!$C$13,'DATOS PEST12'!$D:$D,'7. RETA (SETA) Prov-SECCION'!S$11,'DATOS PEST12'!$B:$B,'7. RETA (SETA) Prov-SECCION'!$A50,'DATOS PEST12'!$F:$F,"REG.E. AUTONOMOS (SETA)")</f>
        <v>0</v>
      </c>
      <c r="T50" s="62">
        <f>SUMIFS('DATOS PEST12'!$E:$E,'DATOS PEST12'!$A:$A,INDICE!$C$13,'DATOS PEST12'!$D:$D,'7. RETA (SETA) Prov-SECCION'!T$11,'DATOS PEST12'!$B:$B,'7. RETA (SETA) Prov-SECCION'!$A50,'DATOS PEST12'!$F:$F,"REG.E. AUTONOMOS (SETA)")</f>
        <v>0</v>
      </c>
      <c r="U50" s="62">
        <f>SUMIFS('DATOS PEST12'!$E:$E,'DATOS PEST12'!$A:$A,INDICE!$C$13,'DATOS PEST12'!$D:$D,'7. RETA (SETA) Prov-SECCION'!U$11,'DATOS PEST12'!$B:$B,'7. RETA (SETA) Prov-SECCION'!$A50,'DATOS PEST12'!$F:$F,"REG.E. AUTONOMOS (SETA)")</f>
        <v>0</v>
      </c>
      <c r="V50" s="62">
        <f>SUMIFS('DATOS PEST12'!$E:$E,'DATOS PEST12'!$A:$A,INDICE!$C$13,'DATOS PEST12'!$D:$D,'7. RETA (SETA) Prov-SECCION'!V$11,'DATOS PEST12'!$B:$B,'7. RETA (SETA) Prov-SECCION'!$A50,'DATOS PEST12'!$F:$F,"REG.E. AUTONOMOS (SETA)")</f>
        <v>0</v>
      </c>
      <c r="W50" s="62">
        <f>SUMIFS('DATOS PEST12'!$E:$E,'DATOS PEST12'!$A:$A,INDICE!$C$13,'DATOS PEST12'!$D:$D,'7. RETA (SETA) Prov-SECCION'!W$11,'DATOS PEST12'!$B:$B,'7. RETA (SETA) Prov-SECCION'!$A50,'DATOS PEST12'!$F:$F,"REG.E. AUTONOMOS (SETA)")</f>
        <v>0</v>
      </c>
      <c r="X50" s="62">
        <f>SUMIFS('DATOS PEST12'!$E:$E,'DATOS PEST12'!$A:$A,INDICE!$C$13,'DATOS PEST12'!$D:$D,'7. RETA (SETA) Prov-SECCION'!X$11,'DATOS PEST12'!$B:$B,'7. RETA (SETA) Prov-SECCION'!$A50,'DATOS PEST12'!$F:$F,"REG.E. AUTONOMOS (SETA)")</f>
        <v>0</v>
      </c>
      <c r="Y50" s="59">
        <f>SUMIFS('DATOS PEST12'!$E:$E,'DATOS PEST12'!$A:$A,INDICE!$C$13,'DATOS PEST12'!$D:$D,'7. RETA (SETA) Prov-SECCION'!Y$11,'DATOS PEST12'!$B:$B,'7. RETA (SETA) Prov-SECCION'!$A50,'DATOS PEST12'!$F:$F,"REG.E. AUTONOMOS (SETA)")</f>
        <v>0</v>
      </c>
    </row>
    <row r="51" spans="1:25" ht="15.6" x14ac:dyDescent="0.3">
      <c r="A51" s="238" t="s">
        <v>42</v>
      </c>
      <c r="B51" s="239"/>
      <c r="C51" s="66">
        <f t="shared" ref="C51:Y51" si="14">SUM(C52:C55)</f>
        <v>173.15789473684211</v>
      </c>
      <c r="D51" s="64">
        <f t="shared" si="14"/>
        <v>171.15789473684211</v>
      </c>
      <c r="E51" s="67">
        <f t="shared" si="14"/>
        <v>0</v>
      </c>
      <c r="F51" s="67">
        <f t="shared" si="14"/>
        <v>0</v>
      </c>
      <c r="G51" s="67">
        <f t="shared" si="14"/>
        <v>0</v>
      </c>
      <c r="H51" s="67">
        <f t="shared" si="14"/>
        <v>0</v>
      </c>
      <c r="I51" s="67">
        <f t="shared" si="14"/>
        <v>0</v>
      </c>
      <c r="J51" s="67">
        <f t="shared" si="14"/>
        <v>0</v>
      </c>
      <c r="K51" s="67">
        <f t="shared" si="14"/>
        <v>0</v>
      </c>
      <c r="L51" s="67">
        <f t="shared" si="14"/>
        <v>0.99999999999999956</v>
      </c>
      <c r="M51" s="67">
        <f t="shared" si="14"/>
        <v>0</v>
      </c>
      <c r="N51" s="67">
        <f t="shared" si="14"/>
        <v>0</v>
      </c>
      <c r="O51" s="67">
        <f t="shared" si="14"/>
        <v>0</v>
      </c>
      <c r="P51" s="67">
        <f t="shared" si="14"/>
        <v>0</v>
      </c>
      <c r="Q51" s="67">
        <f t="shared" si="14"/>
        <v>0.99999999999999956</v>
      </c>
      <c r="R51" s="67">
        <f t="shared" si="14"/>
        <v>0</v>
      </c>
      <c r="S51" s="67">
        <f t="shared" si="14"/>
        <v>0</v>
      </c>
      <c r="T51" s="67">
        <f t="shared" si="14"/>
        <v>0</v>
      </c>
      <c r="U51" s="67">
        <f t="shared" si="14"/>
        <v>0</v>
      </c>
      <c r="V51" s="67">
        <f t="shared" si="14"/>
        <v>0</v>
      </c>
      <c r="W51" s="67">
        <f t="shared" si="14"/>
        <v>0</v>
      </c>
      <c r="X51" s="67">
        <f t="shared" si="14"/>
        <v>0</v>
      </c>
      <c r="Y51" s="66">
        <f t="shared" si="14"/>
        <v>0</v>
      </c>
    </row>
    <row r="52" spans="1:25" ht="15.6" x14ac:dyDescent="0.3">
      <c r="A52" s="6">
        <v>8</v>
      </c>
      <c r="B52" s="7" t="s">
        <v>2</v>
      </c>
      <c r="C52" s="59">
        <f t="shared" ref="C52:C55" si="15">SUM(D52:Y52)</f>
        <v>29.894736842105264</v>
      </c>
      <c r="D52" s="60">
        <f>SUMIFS('DATOS PEST12'!$E:$E,'DATOS PEST12'!$A:$A,INDICE!$C$13,'DATOS PEST12'!$D:$D,'7. RETA (SETA) Prov-SECCION'!D$11,'DATOS PEST12'!$B:$B,'7. RETA (SETA) Prov-SECCION'!$A52,'DATOS PEST12'!$F:$F,"REG.E. AUTONOMOS (SETA)")</f>
        <v>28.894736842105264</v>
      </c>
      <c r="E52" s="62">
        <f>SUMIFS('DATOS PEST12'!$E:$E,'DATOS PEST12'!$A:$A,INDICE!$C$13,'DATOS PEST12'!$D:$D,'7. RETA (SETA) Prov-SECCION'!E$11,'DATOS PEST12'!$B:$B,'7. RETA (SETA) Prov-SECCION'!$A52,'DATOS PEST12'!$F:$F,"REG.E. AUTONOMOS (SETA)")</f>
        <v>0</v>
      </c>
      <c r="F52" s="62">
        <f>SUMIFS('DATOS PEST12'!$E:$E,'DATOS PEST12'!$A:$A,INDICE!$C$13,'DATOS PEST12'!$D:$D,'7. RETA (SETA) Prov-SECCION'!F$11,'DATOS PEST12'!$B:$B,'7. RETA (SETA) Prov-SECCION'!$A52,'DATOS PEST12'!$F:$F,"REG.E. AUTONOMOS (SETA)")</f>
        <v>0</v>
      </c>
      <c r="G52" s="62">
        <f>SUMIFS('DATOS PEST12'!$E:$E,'DATOS PEST12'!$A:$A,INDICE!$C$13,'DATOS PEST12'!$D:$D,'7. RETA (SETA) Prov-SECCION'!G$11,'DATOS PEST12'!$B:$B,'7. RETA (SETA) Prov-SECCION'!$A52,'DATOS PEST12'!$F:$F,"REG.E. AUTONOMOS (SETA)")</f>
        <v>0</v>
      </c>
      <c r="H52" s="62">
        <f>SUMIFS('DATOS PEST12'!$E:$E,'DATOS PEST12'!$A:$A,INDICE!$C$13,'DATOS PEST12'!$D:$D,'7. RETA (SETA) Prov-SECCION'!H$11,'DATOS PEST12'!$B:$B,'7. RETA (SETA) Prov-SECCION'!$A52,'DATOS PEST12'!$F:$F,"REG.E. AUTONOMOS (SETA)")</f>
        <v>0</v>
      </c>
      <c r="I52" s="62">
        <f>SUMIFS('DATOS PEST12'!$E:$E,'DATOS PEST12'!$A:$A,INDICE!$C$13,'DATOS PEST12'!$D:$D,'7. RETA (SETA) Prov-SECCION'!I$11,'DATOS PEST12'!$B:$B,'7. RETA (SETA) Prov-SECCION'!$A52,'DATOS PEST12'!$F:$F,"REG.E. AUTONOMOS (SETA)")</f>
        <v>0</v>
      </c>
      <c r="J52" s="62">
        <f>SUMIFS('DATOS PEST12'!$E:$E,'DATOS PEST12'!$A:$A,INDICE!$C$13,'DATOS PEST12'!$D:$D,'7. RETA (SETA) Prov-SECCION'!J$11,'DATOS PEST12'!$B:$B,'7. RETA (SETA) Prov-SECCION'!$A52,'DATOS PEST12'!$F:$F,"REG.E. AUTONOMOS (SETA)")</f>
        <v>0</v>
      </c>
      <c r="K52" s="62">
        <f>SUMIFS('DATOS PEST12'!$E:$E,'DATOS PEST12'!$A:$A,INDICE!$C$13,'DATOS PEST12'!$D:$D,'7. RETA (SETA) Prov-SECCION'!K$11,'DATOS PEST12'!$B:$B,'7. RETA (SETA) Prov-SECCION'!$A52,'DATOS PEST12'!$F:$F,"REG.E. AUTONOMOS (SETA)")</f>
        <v>0</v>
      </c>
      <c r="L52" s="62">
        <f>SUMIFS('DATOS PEST12'!$E:$E,'DATOS PEST12'!$A:$A,INDICE!$C$13,'DATOS PEST12'!$D:$D,'7. RETA (SETA) Prov-SECCION'!L$11,'DATOS PEST12'!$B:$B,'7. RETA (SETA) Prov-SECCION'!$A52,'DATOS PEST12'!$F:$F,"REG.E. AUTONOMOS (SETA)")</f>
        <v>0</v>
      </c>
      <c r="M52" s="62">
        <f>SUMIFS('DATOS PEST12'!$E:$E,'DATOS PEST12'!$A:$A,INDICE!$C$13,'DATOS PEST12'!$D:$D,'7. RETA (SETA) Prov-SECCION'!M$11,'DATOS PEST12'!$B:$B,'7. RETA (SETA) Prov-SECCION'!$A52,'DATOS PEST12'!$F:$F,"REG.E. AUTONOMOS (SETA)")</f>
        <v>0</v>
      </c>
      <c r="N52" s="62">
        <f>SUMIFS('DATOS PEST12'!$E:$E,'DATOS PEST12'!$A:$A,INDICE!$C$13,'DATOS PEST12'!$D:$D,'7. RETA (SETA) Prov-SECCION'!N$11,'DATOS PEST12'!$B:$B,'7. RETA (SETA) Prov-SECCION'!$A52,'DATOS PEST12'!$F:$F,"REG.E. AUTONOMOS (SETA)")</f>
        <v>0</v>
      </c>
      <c r="O52" s="62">
        <f>SUMIFS('DATOS PEST12'!$E:$E,'DATOS PEST12'!$A:$A,INDICE!$C$13,'DATOS PEST12'!$D:$D,'7. RETA (SETA) Prov-SECCION'!O$11,'DATOS PEST12'!$B:$B,'7. RETA (SETA) Prov-SECCION'!$A52,'DATOS PEST12'!$F:$F,"REG.E. AUTONOMOS (SETA)")</f>
        <v>0</v>
      </c>
      <c r="P52" s="62">
        <f>SUMIFS('DATOS PEST12'!$E:$E,'DATOS PEST12'!$A:$A,INDICE!$C$13,'DATOS PEST12'!$D:$D,'7. RETA (SETA) Prov-SECCION'!P$11,'DATOS PEST12'!$B:$B,'7. RETA (SETA) Prov-SECCION'!$A52,'DATOS PEST12'!$F:$F,"REG.E. AUTONOMOS (SETA)")</f>
        <v>0</v>
      </c>
      <c r="Q52" s="62">
        <f>SUMIFS('DATOS PEST12'!$E:$E,'DATOS PEST12'!$A:$A,INDICE!$C$13,'DATOS PEST12'!$D:$D,'7. RETA (SETA) Prov-SECCION'!Q$11,'DATOS PEST12'!$B:$B,'7. RETA (SETA) Prov-SECCION'!$A52,'DATOS PEST12'!$F:$F,"REG.E. AUTONOMOS (SETA)")</f>
        <v>0.99999999999999956</v>
      </c>
      <c r="R52" s="62">
        <f>SUMIFS('DATOS PEST12'!$E:$E,'DATOS PEST12'!$A:$A,INDICE!$C$13,'DATOS PEST12'!$D:$D,'7. RETA (SETA) Prov-SECCION'!R$11,'DATOS PEST12'!$B:$B,'7. RETA (SETA) Prov-SECCION'!$A52,'DATOS PEST12'!$F:$F,"REG.E. AUTONOMOS (SETA)")</f>
        <v>0</v>
      </c>
      <c r="S52" s="62">
        <f>SUMIFS('DATOS PEST12'!$E:$E,'DATOS PEST12'!$A:$A,INDICE!$C$13,'DATOS PEST12'!$D:$D,'7. RETA (SETA) Prov-SECCION'!S$11,'DATOS PEST12'!$B:$B,'7. RETA (SETA) Prov-SECCION'!$A52,'DATOS PEST12'!$F:$F,"REG.E. AUTONOMOS (SETA)")</f>
        <v>0</v>
      </c>
      <c r="T52" s="62">
        <f>SUMIFS('DATOS PEST12'!$E:$E,'DATOS PEST12'!$A:$A,INDICE!$C$13,'DATOS PEST12'!$D:$D,'7. RETA (SETA) Prov-SECCION'!T$11,'DATOS PEST12'!$B:$B,'7. RETA (SETA) Prov-SECCION'!$A52,'DATOS PEST12'!$F:$F,"REG.E. AUTONOMOS (SETA)")</f>
        <v>0</v>
      </c>
      <c r="U52" s="62">
        <f>SUMIFS('DATOS PEST12'!$E:$E,'DATOS PEST12'!$A:$A,INDICE!$C$13,'DATOS PEST12'!$D:$D,'7. RETA (SETA) Prov-SECCION'!U$11,'DATOS PEST12'!$B:$B,'7. RETA (SETA) Prov-SECCION'!$A52,'DATOS PEST12'!$F:$F,"REG.E. AUTONOMOS (SETA)")</f>
        <v>0</v>
      </c>
      <c r="V52" s="62">
        <f>SUMIFS('DATOS PEST12'!$E:$E,'DATOS PEST12'!$A:$A,INDICE!$C$13,'DATOS PEST12'!$D:$D,'7. RETA (SETA) Prov-SECCION'!V$11,'DATOS PEST12'!$B:$B,'7. RETA (SETA) Prov-SECCION'!$A52,'DATOS PEST12'!$F:$F,"REG.E. AUTONOMOS (SETA)")</f>
        <v>0</v>
      </c>
      <c r="W52" s="62">
        <f>SUMIFS('DATOS PEST12'!$E:$E,'DATOS PEST12'!$A:$A,INDICE!$C$13,'DATOS PEST12'!$D:$D,'7. RETA (SETA) Prov-SECCION'!W$11,'DATOS PEST12'!$B:$B,'7. RETA (SETA) Prov-SECCION'!$A52,'DATOS PEST12'!$F:$F,"REG.E. AUTONOMOS (SETA)")</f>
        <v>0</v>
      </c>
      <c r="X52" s="62">
        <f>SUMIFS('DATOS PEST12'!$E:$E,'DATOS PEST12'!$A:$A,INDICE!$C$13,'DATOS PEST12'!$D:$D,'7. RETA (SETA) Prov-SECCION'!X$11,'DATOS PEST12'!$B:$B,'7. RETA (SETA) Prov-SECCION'!$A52,'DATOS PEST12'!$F:$F,"REG.E. AUTONOMOS (SETA)")</f>
        <v>0</v>
      </c>
      <c r="Y52" s="59">
        <f>SUMIFS('DATOS PEST12'!$E:$E,'DATOS PEST12'!$A:$A,INDICE!$C$13,'DATOS PEST12'!$D:$D,'7. RETA (SETA) Prov-SECCION'!Y$11,'DATOS PEST12'!$B:$B,'7. RETA (SETA) Prov-SECCION'!$A52,'DATOS PEST12'!$F:$F,"REG.E. AUTONOMOS (SETA)")</f>
        <v>0</v>
      </c>
    </row>
    <row r="53" spans="1:25" ht="15.6" x14ac:dyDescent="0.3">
      <c r="A53" s="8">
        <v>17</v>
      </c>
      <c r="B53" s="9" t="s">
        <v>6</v>
      </c>
      <c r="C53" s="59">
        <f t="shared" si="15"/>
        <v>16.000000000000007</v>
      </c>
      <c r="D53" s="60">
        <f>SUMIFS('DATOS PEST12'!$E:$E,'DATOS PEST12'!$A:$A,INDICE!$C$13,'DATOS PEST12'!$D:$D,'7. RETA (SETA) Prov-SECCION'!D$11,'DATOS PEST12'!$B:$B,'7. RETA (SETA) Prov-SECCION'!$A53,'DATOS PEST12'!$F:$F,"REG.E. AUTONOMOS (SETA)")</f>
        <v>16.000000000000007</v>
      </c>
      <c r="E53" s="62">
        <f>SUMIFS('DATOS PEST12'!$E:$E,'DATOS PEST12'!$A:$A,INDICE!$C$13,'DATOS PEST12'!$D:$D,'7. RETA (SETA) Prov-SECCION'!E$11,'DATOS PEST12'!$B:$B,'7. RETA (SETA) Prov-SECCION'!$A53,'DATOS PEST12'!$F:$F,"REG.E. AUTONOMOS (SETA)")</f>
        <v>0</v>
      </c>
      <c r="F53" s="62">
        <f>SUMIFS('DATOS PEST12'!$E:$E,'DATOS PEST12'!$A:$A,INDICE!$C$13,'DATOS PEST12'!$D:$D,'7. RETA (SETA) Prov-SECCION'!F$11,'DATOS PEST12'!$B:$B,'7. RETA (SETA) Prov-SECCION'!$A53,'DATOS PEST12'!$F:$F,"REG.E. AUTONOMOS (SETA)")</f>
        <v>0</v>
      </c>
      <c r="G53" s="62">
        <f>SUMIFS('DATOS PEST12'!$E:$E,'DATOS PEST12'!$A:$A,INDICE!$C$13,'DATOS PEST12'!$D:$D,'7. RETA (SETA) Prov-SECCION'!G$11,'DATOS PEST12'!$B:$B,'7. RETA (SETA) Prov-SECCION'!$A53,'DATOS PEST12'!$F:$F,"REG.E. AUTONOMOS (SETA)")</f>
        <v>0</v>
      </c>
      <c r="H53" s="62">
        <f>SUMIFS('DATOS PEST12'!$E:$E,'DATOS PEST12'!$A:$A,INDICE!$C$13,'DATOS PEST12'!$D:$D,'7. RETA (SETA) Prov-SECCION'!H$11,'DATOS PEST12'!$B:$B,'7. RETA (SETA) Prov-SECCION'!$A53,'DATOS PEST12'!$F:$F,"REG.E. AUTONOMOS (SETA)")</f>
        <v>0</v>
      </c>
      <c r="I53" s="62">
        <f>SUMIFS('DATOS PEST12'!$E:$E,'DATOS PEST12'!$A:$A,INDICE!$C$13,'DATOS PEST12'!$D:$D,'7. RETA (SETA) Prov-SECCION'!I$11,'DATOS PEST12'!$B:$B,'7. RETA (SETA) Prov-SECCION'!$A53,'DATOS PEST12'!$F:$F,"REG.E. AUTONOMOS (SETA)")</f>
        <v>0</v>
      </c>
      <c r="J53" s="62">
        <f>SUMIFS('DATOS PEST12'!$E:$E,'DATOS PEST12'!$A:$A,INDICE!$C$13,'DATOS PEST12'!$D:$D,'7. RETA (SETA) Prov-SECCION'!J$11,'DATOS PEST12'!$B:$B,'7. RETA (SETA) Prov-SECCION'!$A53,'DATOS PEST12'!$F:$F,"REG.E. AUTONOMOS (SETA)")</f>
        <v>0</v>
      </c>
      <c r="K53" s="62">
        <f>SUMIFS('DATOS PEST12'!$E:$E,'DATOS PEST12'!$A:$A,INDICE!$C$13,'DATOS PEST12'!$D:$D,'7. RETA (SETA) Prov-SECCION'!K$11,'DATOS PEST12'!$B:$B,'7. RETA (SETA) Prov-SECCION'!$A53,'DATOS PEST12'!$F:$F,"REG.E. AUTONOMOS (SETA)")</f>
        <v>0</v>
      </c>
      <c r="L53" s="62">
        <f>SUMIFS('DATOS PEST12'!$E:$E,'DATOS PEST12'!$A:$A,INDICE!$C$13,'DATOS PEST12'!$D:$D,'7. RETA (SETA) Prov-SECCION'!L$11,'DATOS PEST12'!$B:$B,'7. RETA (SETA) Prov-SECCION'!$A53,'DATOS PEST12'!$F:$F,"REG.E. AUTONOMOS (SETA)")</f>
        <v>0</v>
      </c>
      <c r="M53" s="62">
        <f>SUMIFS('DATOS PEST12'!$E:$E,'DATOS PEST12'!$A:$A,INDICE!$C$13,'DATOS PEST12'!$D:$D,'7. RETA (SETA) Prov-SECCION'!M$11,'DATOS PEST12'!$B:$B,'7. RETA (SETA) Prov-SECCION'!$A53,'DATOS PEST12'!$F:$F,"REG.E. AUTONOMOS (SETA)")</f>
        <v>0</v>
      </c>
      <c r="N53" s="62">
        <f>SUMIFS('DATOS PEST12'!$E:$E,'DATOS PEST12'!$A:$A,INDICE!$C$13,'DATOS PEST12'!$D:$D,'7. RETA (SETA) Prov-SECCION'!N$11,'DATOS PEST12'!$B:$B,'7. RETA (SETA) Prov-SECCION'!$A53,'DATOS PEST12'!$F:$F,"REG.E. AUTONOMOS (SETA)")</f>
        <v>0</v>
      </c>
      <c r="O53" s="62">
        <f>SUMIFS('DATOS PEST12'!$E:$E,'DATOS PEST12'!$A:$A,INDICE!$C$13,'DATOS PEST12'!$D:$D,'7. RETA (SETA) Prov-SECCION'!O$11,'DATOS PEST12'!$B:$B,'7. RETA (SETA) Prov-SECCION'!$A53,'DATOS PEST12'!$F:$F,"REG.E. AUTONOMOS (SETA)")</f>
        <v>0</v>
      </c>
      <c r="P53" s="62">
        <f>SUMIFS('DATOS PEST12'!$E:$E,'DATOS PEST12'!$A:$A,INDICE!$C$13,'DATOS PEST12'!$D:$D,'7. RETA (SETA) Prov-SECCION'!P$11,'DATOS PEST12'!$B:$B,'7. RETA (SETA) Prov-SECCION'!$A53,'DATOS PEST12'!$F:$F,"REG.E. AUTONOMOS (SETA)")</f>
        <v>0</v>
      </c>
      <c r="Q53" s="62">
        <f>SUMIFS('DATOS PEST12'!$E:$E,'DATOS PEST12'!$A:$A,INDICE!$C$13,'DATOS PEST12'!$D:$D,'7. RETA (SETA) Prov-SECCION'!Q$11,'DATOS PEST12'!$B:$B,'7. RETA (SETA) Prov-SECCION'!$A53,'DATOS PEST12'!$F:$F,"REG.E. AUTONOMOS (SETA)")</f>
        <v>0</v>
      </c>
      <c r="R53" s="62">
        <f>SUMIFS('DATOS PEST12'!$E:$E,'DATOS PEST12'!$A:$A,INDICE!$C$13,'DATOS PEST12'!$D:$D,'7. RETA (SETA) Prov-SECCION'!R$11,'DATOS PEST12'!$B:$B,'7. RETA (SETA) Prov-SECCION'!$A53,'DATOS PEST12'!$F:$F,"REG.E. AUTONOMOS (SETA)")</f>
        <v>0</v>
      </c>
      <c r="S53" s="62">
        <f>SUMIFS('DATOS PEST12'!$E:$E,'DATOS PEST12'!$A:$A,INDICE!$C$13,'DATOS PEST12'!$D:$D,'7. RETA (SETA) Prov-SECCION'!S$11,'DATOS PEST12'!$B:$B,'7. RETA (SETA) Prov-SECCION'!$A53,'DATOS PEST12'!$F:$F,"REG.E. AUTONOMOS (SETA)")</f>
        <v>0</v>
      </c>
      <c r="T53" s="62">
        <f>SUMIFS('DATOS PEST12'!$E:$E,'DATOS PEST12'!$A:$A,INDICE!$C$13,'DATOS PEST12'!$D:$D,'7. RETA (SETA) Prov-SECCION'!T$11,'DATOS PEST12'!$B:$B,'7. RETA (SETA) Prov-SECCION'!$A53,'DATOS PEST12'!$F:$F,"REG.E. AUTONOMOS (SETA)")</f>
        <v>0</v>
      </c>
      <c r="U53" s="62">
        <f>SUMIFS('DATOS PEST12'!$E:$E,'DATOS PEST12'!$A:$A,INDICE!$C$13,'DATOS PEST12'!$D:$D,'7. RETA (SETA) Prov-SECCION'!U$11,'DATOS PEST12'!$B:$B,'7. RETA (SETA) Prov-SECCION'!$A53,'DATOS PEST12'!$F:$F,"REG.E. AUTONOMOS (SETA)")</f>
        <v>0</v>
      </c>
      <c r="V53" s="62">
        <f>SUMIFS('DATOS PEST12'!$E:$E,'DATOS PEST12'!$A:$A,INDICE!$C$13,'DATOS PEST12'!$D:$D,'7. RETA (SETA) Prov-SECCION'!V$11,'DATOS PEST12'!$B:$B,'7. RETA (SETA) Prov-SECCION'!$A53,'DATOS PEST12'!$F:$F,"REG.E. AUTONOMOS (SETA)")</f>
        <v>0</v>
      </c>
      <c r="W53" s="62">
        <f>SUMIFS('DATOS PEST12'!$E:$E,'DATOS PEST12'!$A:$A,INDICE!$C$13,'DATOS PEST12'!$D:$D,'7. RETA (SETA) Prov-SECCION'!W$11,'DATOS PEST12'!$B:$B,'7. RETA (SETA) Prov-SECCION'!$A53,'DATOS PEST12'!$F:$F,"REG.E. AUTONOMOS (SETA)")</f>
        <v>0</v>
      </c>
      <c r="X53" s="62">
        <f>SUMIFS('DATOS PEST12'!$E:$E,'DATOS PEST12'!$A:$A,INDICE!$C$13,'DATOS PEST12'!$D:$D,'7. RETA (SETA) Prov-SECCION'!X$11,'DATOS PEST12'!$B:$B,'7. RETA (SETA) Prov-SECCION'!$A53,'DATOS PEST12'!$F:$F,"REG.E. AUTONOMOS (SETA)")</f>
        <v>0</v>
      </c>
      <c r="Y53" s="59">
        <f>SUMIFS('DATOS PEST12'!$E:$E,'DATOS PEST12'!$A:$A,INDICE!$C$13,'DATOS PEST12'!$D:$D,'7. RETA (SETA) Prov-SECCION'!Y$11,'DATOS PEST12'!$B:$B,'7. RETA (SETA) Prov-SECCION'!$A53,'DATOS PEST12'!$F:$F,"REG.E. AUTONOMOS (SETA)")</f>
        <v>0</v>
      </c>
    </row>
    <row r="54" spans="1:25" ht="15.6" x14ac:dyDescent="0.3">
      <c r="A54" s="8">
        <v>25</v>
      </c>
      <c r="B54" s="9" t="s">
        <v>12</v>
      </c>
      <c r="C54" s="59">
        <f t="shared" si="15"/>
        <v>47.315789473684205</v>
      </c>
      <c r="D54" s="60">
        <f>SUMIFS('DATOS PEST12'!$E:$E,'DATOS PEST12'!$A:$A,INDICE!$C$13,'DATOS PEST12'!$D:$D,'7. RETA (SETA) Prov-SECCION'!D$11,'DATOS PEST12'!$B:$B,'7. RETA (SETA) Prov-SECCION'!$A54,'DATOS PEST12'!$F:$F,"REG.E. AUTONOMOS (SETA)")</f>
        <v>46.315789473684205</v>
      </c>
      <c r="E54" s="62">
        <f>SUMIFS('DATOS PEST12'!$E:$E,'DATOS PEST12'!$A:$A,INDICE!$C$13,'DATOS PEST12'!$D:$D,'7. RETA (SETA) Prov-SECCION'!E$11,'DATOS PEST12'!$B:$B,'7. RETA (SETA) Prov-SECCION'!$A54,'DATOS PEST12'!$F:$F,"REG.E. AUTONOMOS (SETA)")</f>
        <v>0</v>
      </c>
      <c r="F54" s="62">
        <f>SUMIFS('DATOS PEST12'!$E:$E,'DATOS PEST12'!$A:$A,INDICE!$C$13,'DATOS PEST12'!$D:$D,'7. RETA (SETA) Prov-SECCION'!F$11,'DATOS PEST12'!$B:$B,'7. RETA (SETA) Prov-SECCION'!$A54,'DATOS PEST12'!$F:$F,"REG.E. AUTONOMOS (SETA)")</f>
        <v>0</v>
      </c>
      <c r="G54" s="62">
        <f>SUMIFS('DATOS PEST12'!$E:$E,'DATOS PEST12'!$A:$A,INDICE!$C$13,'DATOS PEST12'!$D:$D,'7. RETA (SETA) Prov-SECCION'!G$11,'DATOS PEST12'!$B:$B,'7. RETA (SETA) Prov-SECCION'!$A54,'DATOS PEST12'!$F:$F,"REG.E. AUTONOMOS (SETA)")</f>
        <v>0</v>
      </c>
      <c r="H54" s="62">
        <f>SUMIFS('DATOS PEST12'!$E:$E,'DATOS PEST12'!$A:$A,INDICE!$C$13,'DATOS PEST12'!$D:$D,'7. RETA (SETA) Prov-SECCION'!H$11,'DATOS PEST12'!$B:$B,'7. RETA (SETA) Prov-SECCION'!$A54,'DATOS PEST12'!$F:$F,"REG.E. AUTONOMOS (SETA)")</f>
        <v>0</v>
      </c>
      <c r="I54" s="62">
        <f>SUMIFS('DATOS PEST12'!$E:$E,'DATOS PEST12'!$A:$A,INDICE!$C$13,'DATOS PEST12'!$D:$D,'7. RETA (SETA) Prov-SECCION'!I$11,'DATOS PEST12'!$B:$B,'7. RETA (SETA) Prov-SECCION'!$A54,'DATOS PEST12'!$F:$F,"REG.E. AUTONOMOS (SETA)")</f>
        <v>0</v>
      </c>
      <c r="J54" s="62">
        <f>SUMIFS('DATOS PEST12'!$E:$E,'DATOS PEST12'!$A:$A,INDICE!$C$13,'DATOS PEST12'!$D:$D,'7. RETA (SETA) Prov-SECCION'!J$11,'DATOS PEST12'!$B:$B,'7. RETA (SETA) Prov-SECCION'!$A54,'DATOS PEST12'!$F:$F,"REG.E. AUTONOMOS (SETA)")</f>
        <v>0</v>
      </c>
      <c r="K54" s="62">
        <f>SUMIFS('DATOS PEST12'!$E:$E,'DATOS PEST12'!$A:$A,INDICE!$C$13,'DATOS PEST12'!$D:$D,'7. RETA (SETA) Prov-SECCION'!K$11,'DATOS PEST12'!$B:$B,'7. RETA (SETA) Prov-SECCION'!$A54,'DATOS PEST12'!$F:$F,"REG.E. AUTONOMOS (SETA)")</f>
        <v>0</v>
      </c>
      <c r="L54" s="62">
        <f>SUMIFS('DATOS PEST12'!$E:$E,'DATOS PEST12'!$A:$A,INDICE!$C$13,'DATOS PEST12'!$D:$D,'7. RETA (SETA) Prov-SECCION'!L$11,'DATOS PEST12'!$B:$B,'7. RETA (SETA) Prov-SECCION'!$A54,'DATOS PEST12'!$F:$F,"REG.E. AUTONOMOS (SETA)")</f>
        <v>0.99999999999999956</v>
      </c>
      <c r="M54" s="62">
        <f>SUMIFS('DATOS PEST12'!$E:$E,'DATOS PEST12'!$A:$A,INDICE!$C$13,'DATOS PEST12'!$D:$D,'7. RETA (SETA) Prov-SECCION'!M$11,'DATOS PEST12'!$B:$B,'7. RETA (SETA) Prov-SECCION'!$A54,'DATOS PEST12'!$F:$F,"REG.E. AUTONOMOS (SETA)")</f>
        <v>0</v>
      </c>
      <c r="N54" s="62">
        <f>SUMIFS('DATOS PEST12'!$E:$E,'DATOS PEST12'!$A:$A,INDICE!$C$13,'DATOS PEST12'!$D:$D,'7. RETA (SETA) Prov-SECCION'!N$11,'DATOS PEST12'!$B:$B,'7. RETA (SETA) Prov-SECCION'!$A54,'DATOS PEST12'!$F:$F,"REG.E. AUTONOMOS (SETA)")</f>
        <v>0</v>
      </c>
      <c r="O54" s="62">
        <f>SUMIFS('DATOS PEST12'!$E:$E,'DATOS PEST12'!$A:$A,INDICE!$C$13,'DATOS PEST12'!$D:$D,'7. RETA (SETA) Prov-SECCION'!O$11,'DATOS PEST12'!$B:$B,'7. RETA (SETA) Prov-SECCION'!$A54,'DATOS PEST12'!$F:$F,"REG.E. AUTONOMOS (SETA)")</f>
        <v>0</v>
      </c>
      <c r="P54" s="62">
        <f>SUMIFS('DATOS PEST12'!$E:$E,'DATOS PEST12'!$A:$A,INDICE!$C$13,'DATOS PEST12'!$D:$D,'7. RETA (SETA) Prov-SECCION'!P$11,'DATOS PEST12'!$B:$B,'7. RETA (SETA) Prov-SECCION'!$A54,'DATOS PEST12'!$F:$F,"REG.E. AUTONOMOS (SETA)")</f>
        <v>0</v>
      </c>
      <c r="Q54" s="62">
        <f>SUMIFS('DATOS PEST12'!$E:$E,'DATOS PEST12'!$A:$A,INDICE!$C$13,'DATOS PEST12'!$D:$D,'7. RETA (SETA) Prov-SECCION'!Q$11,'DATOS PEST12'!$B:$B,'7. RETA (SETA) Prov-SECCION'!$A54,'DATOS PEST12'!$F:$F,"REG.E. AUTONOMOS (SETA)")</f>
        <v>0</v>
      </c>
      <c r="R54" s="62">
        <f>SUMIFS('DATOS PEST12'!$E:$E,'DATOS PEST12'!$A:$A,INDICE!$C$13,'DATOS PEST12'!$D:$D,'7. RETA (SETA) Prov-SECCION'!R$11,'DATOS PEST12'!$B:$B,'7. RETA (SETA) Prov-SECCION'!$A54,'DATOS PEST12'!$F:$F,"REG.E. AUTONOMOS (SETA)")</f>
        <v>0</v>
      </c>
      <c r="S54" s="62">
        <f>SUMIFS('DATOS PEST12'!$E:$E,'DATOS PEST12'!$A:$A,INDICE!$C$13,'DATOS PEST12'!$D:$D,'7. RETA (SETA) Prov-SECCION'!S$11,'DATOS PEST12'!$B:$B,'7. RETA (SETA) Prov-SECCION'!$A54,'DATOS PEST12'!$F:$F,"REG.E. AUTONOMOS (SETA)")</f>
        <v>0</v>
      </c>
      <c r="T54" s="62">
        <f>SUMIFS('DATOS PEST12'!$E:$E,'DATOS PEST12'!$A:$A,INDICE!$C$13,'DATOS PEST12'!$D:$D,'7. RETA (SETA) Prov-SECCION'!T$11,'DATOS PEST12'!$B:$B,'7. RETA (SETA) Prov-SECCION'!$A54,'DATOS PEST12'!$F:$F,"REG.E. AUTONOMOS (SETA)")</f>
        <v>0</v>
      </c>
      <c r="U54" s="62">
        <f>SUMIFS('DATOS PEST12'!$E:$E,'DATOS PEST12'!$A:$A,INDICE!$C$13,'DATOS PEST12'!$D:$D,'7. RETA (SETA) Prov-SECCION'!U$11,'DATOS PEST12'!$B:$B,'7. RETA (SETA) Prov-SECCION'!$A54,'DATOS PEST12'!$F:$F,"REG.E. AUTONOMOS (SETA)")</f>
        <v>0</v>
      </c>
      <c r="V54" s="62">
        <f>SUMIFS('DATOS PEST12'!$E:$E,'DATOS PEST12'!$A:$A,INDICE!$C$13,'DATOS PEST12'!$D:$D,'7. RETA (SETA) Prov-SECCION'!V$11,'DATOS PEST12'!$B:$B,'7. RETA (SETA) Prov-SECCION'!$A54,'DATOS PEST12'!$F:$F,"REG.E. AUTONOMOS (SETA)")</f>
        <v>0</v>
      </c>
      <c r="W54" s="62">
        <f>SUMIFS('DATOS PEST12'!$E:$E,'DATOS PEST12'!$A:$A,INDICE!$C$13,'DATOS PEST12'!$D:$D,'7. RETA (SETA) Prov-SECCION'!W$11,'DATOS PEST12'!$B:$B,'7. RETA (SETA) Prov-SECCION'!$A54,'DATOS PEST12'!$F:$F,"REG.E. AUTONOMOS (SETA)")</f>
        <v>0</v>
      </c>
      <c r="X54" s="62">
        <f>SUMIFS('DATOS PEST12'!$E:$E,'DATOS PEST12'!$A:$A,INDICE!$C$13,'DATOS PEST12'!$D:$D,'7. RETA (SETA) Prov-SECCION'!X$11,'DATOS PEST12'!$B:$B,'7. RETA (SETA) Prov-SECCION'!$A54,'DATOS PEST12'!$F:$F,"REG.E. AUTONOMOS (SETA)")</f>
        <v>0</v>
      </c>
      <c r="Y54" s="59">
        <f>SUMIFS('DATOS PEST12'!$E:$E,'DATOS PEST12'!$A:$A,INDICE!$C$13,'DATOS PEST12'!$D:$D,'7. RETA (SETA) Prov-SECCION'!Y$11,'DATOS PEST12'!$B:$B,'7. RETA (SETA) Prov-SECCION'!$A54,'DATOS PEST12'!$F:$F,"REG.E. AUTONOMOS (SETA)")</f>
        <v>0</v>
      </c>
    </row>
    <row r="55" spans="1:25" ht="15.6" x14ac:dyDescent="0.3">
      <c r="A55" s="10">
        <v>43</v>
      </c>
      <c r="B55" s="11" t="s">
        <v>25</v>
      </c>
      <c r="C55" s="59">
        <f t="shared" si="15"/>
        <v>79.94736842105263</v>
      </c>
      <c r="D55" s="60">
        <f>SUMIFS('DATOS PEST12'!$E:$E,'DATOS PEST12'!$A:$A,INDICE!$C$13,'DATOS PEST12'!$D:$D,'7. RETA (SETA) Prov-SECCION'!D$11,'DATOS PEST12'!$B:$B,'7. RETA (SETA) Prov-SECCION'!$A55,'DATOS PEST12'!$F:$F,"REG.E. AUTONOMOS (SETA)")</f>
        <v>79.94736842105263</v>
      </c>
      <c r="E55" s="62">
        <f>SUMIFS('DATOS PEST12'!$E:$E,'DATOS PEST12'!$A:$A,INDICE!$C$13,'DATOS PEST12'!$D:$D,'7. RETA (SETA) Prov-SECCION'!E$11,'DATOS PEST12'!$B:$B,'7. RETA (SETA) Prov-SECCION'!$A55,'DATOS PEST12'!$F:$F,"REG.E. AUTONOMOS (SETA)")</f>
        <v>0</v>
      </c>
      <c r="F55" s="62">
        <f>SUMIFS('DATOS PEST12'!$E:$E,'DATOS PEST12'!$A:$A,INDICE!$C$13,'DATOS PEST12'!$D:$D,'7. RETA (SETA) Prov-SECCION'!F$11,'DATOS PEST12'!$B:$B,'7. RETA (SETA) Prov-SECCION'!$A55,'DATOS PEST12'!$F:$F,"REG.E. AUTONOMOS (SETA)")</f>
        <v>0</v>
      </c>
      <c r="G55" s="62">
        <f>SUMIFS('DATOS PEST12'!$E:$E,'DATOS PEST12'!$A:$A,INDICE!$C$13,'DATOS PEST12'!$D:$D,'7. RETA (SETA) Prov-SECCION'!G$11,'DATOS PEST12'!$B:$B,'7. RETA (SETA) Prov-SECCION'!$A55,'DATOS PEST12'!$F:$F,"REG.E. AUTONOMOS (SETA)")</f>
        <v>0</v>
      </c>
      <c r="H55" s="62">
        <f>SUMIFS('DATOS PEST12'!$E:$E,'DATOS PEST12'!$A:$A,INDICE!$C$13,'DATOS PEST12'!$D:$D,'7. RETA (SETA) Prov-SECCION'!H$11,'DATOS PEST12'!$B:$B,'7. RETA (SETA) Prov-SECCION'!$A55,'DATOS PEST12'!$F:$F,"REG.E. AUTONOMOS (SETA)")</f>
        <v>0</v>
      </c>
      <c r="I55" s="62">
        <f>SUMIFS('DATOS PEST12'!$E:$E,'DATOS PEST12'!$A:$A,INDICE!$C$13,'DATOS PEST12'!$D:$D,'7. RETA (SETA) Prov-SECCION'!I$11,'DATOS PEST12'!$B:$B,'7. RETA (SETA) Prov-SECCION'!$A55,'DATOS PEST12'!$F:$F,"REG.E. AUTONOMOS (SETA)")</f>
        <v>0</v>
      </c>
      <c r="J55" s="62">
        <f>SUMIFS('DATOS PEST12'!$E:$E,'DATOS PEST12'!$A:$A,INDICE!$C$13,'DATOS PEST12'!$D:$D,'7. RETA (SETA) Prov-SECCION'!J$11,'DATOS PEST12'!$B:$B,'7. RETA (SETA) Prov-SECCION'!$A55,'DATOS PEST12'!$F:$F,"REG.E. AUTONOMOS (SETA)")</f>
        <v>0</v>
      </c>
      <c r="K55" s="62">
        <f>SUMIFS('DATOS PEST12'!$E:$E,'DATOS PEST12'!$A:$A,INDICE!$C$13,'DATOS PEST12'!$D:$D,'7. RETA (SETA) Prov-SECCION'!K$11,'DATOS PEST12'!$B:$B,'7. RETA (SETA) Prov-SECCION'!$A55,'DATOS PEST12'!$F:$F,"REG.E. AUTONOMOS (SETA)")</f>
        <v>0</v>
      </c>
      <c r="L55" s="62">
        <f>SUMIFS('DATOS PEST12'!$E:$E,'DATOS PEST12'!$A:$A,INDICE!$C$13,'DATOS PEST12'!$D:$D,'7. RETA (SETA) Prov-SECCION'!L$11,'DATOS PEST12'!$B:$B,'7. RETA (SETA) Prov-SECCION'!$A55,'DATOS PEST12'!$F:$F,"REG.E. AUTONOMOS (SETA)")</f>
        <v>0</v>
      </c>
      <c r="M55" s="62">
        <f>SUMIFS('DATOS PEST12'!$E:$E,'DATOS PEST12'!$A:$A,INDICE!$C$13,'DATOS PEST12'!$D:$D,'7. RETA (SETA) Prov-SECCION'!M$11,'DATOS PEST12'!$B:$B,'7. RETA (SETA) Prov-SECCION'!$A55,'DATOS PEST12'!$F:$F,"REG.E. AUTONOMOS (SETA)")</f>
        <v>0</v>
      </c>
      <c r="N55" s="62">
        <f>SUMIFS('DATOS PEST12'!$E:$E,'DATOS PEST12'!$A:$A,INDICE!$C$13,'DATOS PEST12'!$D:$D,'7. RETA (SETA) Prov-SECCION'!N$11,'DATOS PEST12'!$B:$B,'7. RETA (SETA) Prov-SECCION'!$A55,'DATOS PEST12'!$F:$F,"REG.E. AUTONOMOS (SETA)")</f>
        <v>0</v>
      </c>
      <c r="O55" s="62">
        <f>SUMIFS('DATOS PEST12'!$E:$E,'DATOS PEST12'!$A:$A,INDICE!$C$13,'DATOS PEST12'!$D:$D,'7. RETA (SETA) Prov-SECCION'!O$11,'DATOS PEST12'!$B:$B,'7. RETA (SETA) Prov-SECCION'!$A55,'DATOS PEST12'!$F:$F,"REG.E. AUTONOMOS (SETA)")</f>
        <v>0</v>
      </c>
      <c r="P55" s="62">
        <f>SUMIFS('DATOS PEST12'!$E:$E,'DATOS PEST12'!$A:$A,INDICE!$C$13,'DATOS PEST12'!$D:$D,'7. RETA (SETA) Prov-SECCION'!P$11,'DATOS PEST12'!$B:$B,'7. RETA (SETA) Prov-SECCION'!$A55,'DATOS PEST12'!$F:$F,"REG.E. AUTONOMOS (SETA)")</f>
        <v>0</v>
      </c>
      <c r="Q55" s="62">
        <f>SUMIFS('DATOS PEST12'!$E:$E,'DATOS PEST12'!$A:$A,INDICE!$C$13,'DATOS PEST12'!$D:$D,'7. RETA (SETA) Prov-SECCION'!Q$11,'DATOS PEST12'!$B:$B,'7. RETA (SETA) Prov-SECCION'!$A55,'DATOS PEST12'!$F:$F,"REG.E. AUTONOMOS (SETA)")</f>
        <v>0</v>
      </c>
      <c r="R55" s="62">
        <f>SUMIFS('DATOS PEST12'!$E:$E,'DATOS PEST12'!$A:$A,INDICE!$C$13,'DATOS PEST12'!$D:$D,'7. RETA (SETA) Prov-SECCION'!R$11,'DATOS PEST12'!$B:$B,'7. RETA (SETA) Prov-SECCION'!$A55,'DATOS PEST12'!$F:$F,"REG.E. AUTONOMOS (SETA)")</f>
        <v>0</v>
      </c>
      <c r="S55" s="62">
        <f>SUMIFS('DATOS PEST12'!$E:$E,'DATOS PEST12'!$A:$A,INDICE!$C$13,'DATOS PEST12'!$D:$D,'7. RETA (SETA) Prov-SECCION'!S$11,'DATOS PEST12'!$B:$B,'7. RETA (SETA) Prov-SECCION'!$A55,'DATOS PEST12'!$F:$F,"REG.E. AUTONOMOS (SETA)")</f>
        <v>0</v>
      </c>
      <c r="T55" s="62">
        <f>SUMIFS('DATOS PEST12'!$E:$E,'DATOS PEST12'!$A:$A,INDICE!$C$13,'DATOS PEST12'!$D:$D,'7. RETA (SETA) Prov-SECCION'!T$11,'DATOS PEST12'!$B:$B,'7. RETA (SETA) Prov-SECCION'!$A55,'DATOS PEST12'!$F:$F,"REG.E. AUTONOMOS (SETA)")</f>
        <v>0</v>
      </c>
      <c r="U55" s="62">
        <f>SUMIFS('DATOS PEST12'!$E:$E,'DATOS PEST12'!$A:$A,INDICE!$C$13,'DATOS PEST12'!$D:$D,'7. RETA (SETA) Prov-SECCION'!U$11,'DATOS PEST12'!$B:$B,'7. RETA (SETA) Prov-SECCION'!$A55,'DATOS PEST12'!$F:$F,"REG.E. AUTONOMOS (SETA)")</f>
        <v>0</v>
      </c>
      <c r="V55" s="62">
        <f>SUMIFS('DATOS PEST12'!$E:$E,'DATOS PEST12'!$A:$A,INDICE!$C$13,'DATOS PEST12'!$D:$D,'7. RETA (SETA) Prov-SECCION'!V$11,'DATOS PEST12'!$B:$B,'7. RETA (SETA) Prov-SECCION'!$A55,'DATOS PEST12'!$F:$F,"REG.E. AUTONOMOS (SETA)")</f>
        <v>0</v>
      </c>
      <c r="W55" s="62">
        <f>SUMIFS('DATOS PEST12'!$E:$E,'DATOS PEST12'!$A:$A,INDICE!$C$13,'DATOS PEST12'!$D:$D,'7. RETA (SETA) Prov-SECCION'!W$11,'DATOS PEST12'!$B:$B,'7. RETA (SETA) Prov-SECCION'!$A55,'DATOS PEST12'!$F:$F,"REG.E. AUTONOMOS (SETA)")</f>
        <v>0</v>
      </c>
      <c r="X55" s="62">
        <f>SUMIFS('DATOS PEST12'!$E:$E,'DATOS PEST12'!$A:$A,INDICE!$C$13,'DATOS PEST12'!$D:$D,'7. RETA (SETA) Prov-SECCION'!X$11,'DATOS PEST12'!$B:$B,'7. RETA (SETA) Prov-SECCION'!$A55,'DATOS PEST12'!$F:$F,"REG.E. AUTONOMOS (SETA)")</f>
        <v>0</v>
      </c>
      <c r="Y55" s="59">
        <f>SUMIFS('DATOS PEST12'!$E:$E,'DATOS PEST12'!$A:$A,INDICE!$C$13,'DATOS PEST12'!$D:$D,'7. RETA (SETA) Prov-SECCION'!Y$11,'DATOS PEST12'!$B:$B,'7. RETA (SETA) Prov-SECCION'!$A55,'DATOS PEST12'!$F:$F,"REG.E. AUTONOMOS (SETA)")</f>
        <v>0</v>
      </c>
    </row>
    <row r="56" spans="1:25" ht="15.6" x14ac:dyDescent="0.3">
      <c r="A56" s="238" t="s">
        <v>178</v>
      </c>
      <c r="B56" s="239"/>
      <c r="C56" s="66">
        <f t="shared" ref="C56:Y56" si="16">SUM(C57:C59)</f>
        <v>217.36842105263159</v>
      </c>
      <c r="D56" s="64">
        <f t="shared" si="16"/>
        <v>213.36842105263159</v>
      </c>
      <c r="E56" s="67">
        <f t="shared" si="16"/>
        <v>0</v>
      </c>
      <c r="F56" s="67">
        <f t="shared" si="16"/>
        <v>0</v>
      </c>
      <c r="G56" s="67">
        <f t="shared" si="16"/>
        <v>0</v>
      </c>
      <c r="H56" s="67">
        <f t="shared" si="16"/>
        <v>0</v>
      </c>
      <c r="I56" s="67">
        <f t="shared" si="16"/>
        <v>0.99999999999999956</v>
      </c>
      <c r="J56" s="67">
        <f t="shared" si="16"/>
        <v>1.9999999999999991</v>
      </c>
      <c r="K56" s="67">
        <f t="shared" si="16"/>
        <v>0</v>
      </c>
      <c r="L56" s="67">
        <f t="shared" si="16"/>
        <v>0.99999999999999956</v>
      </c>
      <c r="M56" s="67">
        <f t="shared" si="16"/>
        <v>0</v>
      </c>
      <c r="N56" s="67">
        <f t="shared" si="16"/>
        <v>0</v>
      </c>
      <c r="O56" s="67">
        <f t="shared" si="16"/>
        <v>0</v>
      </c>
      <c r="P56" s="67">
        <f t="shared" si="16"/>
        <v>0</v>
      </c>
      <c r="Q56" s="67">
        <f t="shared" si="16"/>
        <v>0</v>
      </c>
      <c r="R56" s="67">
        <f t="shared" si="16"/>
        <v>0</v>
      </c>
      <c r="S56" s="67">
        <f t="shared" si="16"/>
        <v>0</v>
      </c>
      <c r="T56" s="67">
        <f t="shared" si="16"/>
        <v>0</v>
      </c>
      <c r="U56" s="67">
        <f t="shared" si="16"/>
        <v>0</v>
      </c>
      <c r="V56" s="67">
        <f t="shared" si="16"/>
        <v>0</v>
      </c>
      <c r="W56" s="67">
        <f t="shared" si="16"/>
        <v>0</v>
      </c>
      <c r="X56" s="67">
        <f t="shared" si="16"/>
        <v>0</v>
      </c>
      <c r="Y56" s="66">
        <f t="shared" si="16"/>
        <v>0</v>
      </c>
    </row>
    <row r="57" spans="1:25" ht="15.6" x14ac:dyDescent="0.3">
      <c r="A57" s="12">
        <v>3</v>
      </c>
      <c r="B57" s="16" t="s">
        <v>170</v>
      </c>
      <c r="C57" s="71">
        <f t="shared" ref="C57:C59" si="17">SUM(D57:Y57)</f>
        <v>76.421052631578974</v>
      </c>
      <c r="D57" s="69">
        <f>SUMIFS('DATOS PEST12'!$E:$E,'DATOS PEST12'!$A:$A,INDICE!$C$13,'DATOS PEST12'!$D:$D,'7. RETA (SETA) Prov-SECCION'!D$11,'DATOS PEST12'!$B:$B,'7. RETA (SETA) Prov-SECCION'!$A57,'DATOS PEST12'!$F:$F,"REG.E. AUTONOMOS (SETA)")</f>
        <v>74.421052631578974</v>
      </c>
      <c r="E57" s="72">
        <f>SUMIFS('DATOS PEST12'!$E:$E,'DATOS PEST12'!$A:$A,INDICE!$C$13,'DATOS PEST12'!$D:$D,'7. RETA (SETA) Prov-SECCION'!E$11,'DATOS PEST12'!$B:$B,'7. RETA (SETA) Prov-SECCION'!$A57,'DATOS PEST12'!$F:$F,"REG.E. AUTONOMOS (SETA)")</f>
        <v>0</v>
      </c>
      <c r="F57" s="72">
        <f>SUMIFS('DATOS PEST12'!$E:$E,'DATOS PEST12'!$A:$A,INDICE!$C$13,'DATOS PEST12'!$D:$D,'7. RETA (SETA) Prov-SECCION'!F$11,'DATOS PEST12'!$B:$B,'7. RETA (SETA) Prov-SECCION'!$A57,'DATOS PEST12'!$F:$F,"REG.E. AUTONOMOS (SETA)")</f>
        <v>0</v>
      </c>
      <c r="G57" s="72">
        <f>SUMIFS('DATOS PEST12'!$E:$E,'DATOS PEST12'!$A:$A,INDICE!$C$13,'DATOS PEST12'!$D:$D,'7. RETA (SETA) Prov-SECCION'!G$11,'DATOS PEST12'!$B:$B,'7. RETA (SETA) Prov-SECCION'!$A57,'DATOS PEST12'!$F:$F,"REG.E. AUTONOMOS (SETA)")</f>
        <v>0</v>
      </c>
      <c r="H57" s="72">
        <f>SUMIFS('DATOS PEST12'!$E:$E,'DATOS PEST12'!$A:$A,INDICE!$C$13,'DATOS PEST12'!$D:$D,'7. RETA (SETA) Prov-SECCION'!H$11,'DATOS PEST12'!$B:$B,'7. RETA (SETA) Prov-SECCION'!$A57,'DATOS PEST12'!$F:$F,"REG.E. AUTONOMOS (SETA)")</f>
        <v>0</v>
      </c>
      <c r="I57" s="72">
        <f>SUMIFS('DATOS PEST12'!$E:$E,'DATOS PEST12'!$A:$A,INDICE!$C$13,'DATOS PEST12'!$D:$D,'7. RETA (SETA) Prov-SECCION'!I$11,'DATOS PEST12'!$B:$B,'7. RETA (SETA) Prov-SECCION'!$A57,'DATOS PEST12'!$F:$F,"REG.E. AUTONOMOS (SETA)")</f>
        <v>0.99999999999999956</v>
      </c>
      <c r="J57" s="72">
        <f>SUMIFS('DATOS PEST12'!$E:$E,'DATOS PEST12'!$A:$A,INDICE!$C$13,'DATOS PEST12'!$D:$D,'7. RETA (SETA) Prov-SECCION'!J$11,'DATOS PEST12'!$B:$B,'7. RETA (SETA) Prov-SECCION'!$A57,'DATOS PEST12'!$F:$F,"REG.E. AUTONOMOS (SETA)")</f>
        <v>0.99999999999999956</v>
      </c>
      <c r="K57" s="72">
        <f>SUMIFS('DATOS PEST12'!$E:$E,'DATOS PEST12'!$A:$A,INDICE!$C$13,'DATOS PEST12'!$D:$D,'7. RETA (SETA) Prov-SECCION'!K$11,'DATOS PEST12'!$B:$B,'7. RETA (SETA) Prov-SECCION'!$A57,'DATOS PEST12'!$F:$F,"REG.E. AUTONOMOS (SETA)")</f>
        <v>0</v>
      </c>
      <c r="L57" s="72">
        <f>SUMIFS('DATOS PEST12'!$E:$E,'DATOS PEST12'!$A:$A,INDICE!$C$13,'DATOS PEST12'!$D:$D,'7. RETA (SETA) Prov-SECCION'!L$11,'DATOS PEST12'!$B:$B,'7. RETA (SETA) Prov-SECCION'!$A57,'DATOS PEST12'!$F:$F,"REG.E. AUTONOMOS (SETA)")</f>
        <v>0</v>
      </c>
      <c r="M57" s="72">
        <f>SUMIFS('DATOS PEST12'!$E:$E,'DATOS PEST12'!$A:$A,INDICE!$C$13,'DATOS PEST12'!$D:$D,'7. RETA (SETA) Prov-SECCION'!M$11,'DATOS PEST12'!$B:$B,'7. RETA (SETA) Prov-SECCION'!$A57,'DATOS PEST12'!$F:$F,"REG.E. AUTONOMOS (SETA)")</f>
        <v>0</v>
      </c>
      <c r="N57" s="72">
        <f>SUMIFS('DATOS PEST12'!$E:$E,'DATOS PEST12'!$A:$A,INDICE!$C$13,'DATOS PEST12'!$D:$D,'7. RETA (SETA) Prov-SECCION'!N$11,'DATOS PEST12'!$B:$B,'7. RETA (SETA) Prov-SECCION'!$A57,'DATOS PEST12'!$F:$F,"REG.E. AUTONOMOS (SETA)")</f>
        <v>0</v>
      </c>
      <c r="O57" s="72">
        <f>SUMIFS('DATOS PEST12'!$E:$E,'DATOS PEST12'!$A:$A,INDICE!$C$13,'DATOS PEST12'!$D:$D,'7. RETA (SETA) Prov-SECCION'!O$11,'DATOS PEST12'!$B:$B,'7. RETA (SETA) Prov-SECCION'!$A57,'DATOS PEST12'!$F:$F,"REG.E. AUTONOMOS (SETA)")</f>
        <v>0</v>
      </c>
      <c r="P57" s="72">
        <f>SUMIFS('DATOS PEST12'!$E:$E,'DATOS PEST12'!$A:$A,INDICE!$C$13,'DATOS PEST12'!$D:$D,'7. RETA (SETA) Prov-SECCION'!P$11,'DATOS PEST12'!$B:$B,'7. RETA (SETA) Prov-SECCION'!$A57,'DATOS PEST12'!$F:$F,"REG.E. AUTONOMOS (SETA)")</f>
        <v>0</v>
      </c>
      <c r="Q57" s="72">
        <f>SUMIFS('DATOS PEST12'!$E:$E,'DATOS PEST12'!$A:$A,INDICE!$C$13,'DATOS PEST12'!$D:$D,'7. RETA (SETA) Prov-SECCION'!Q$11,'DATOS PEST12'!$B:$B,'7. RETA (SETA) Prov-SECCION'!$A57,'DATOS PEST12'!$F:$F,"REG.E. AUTONOMOS (SETA)")</f>
        <v>0</v>
      </c>
      <c r="R57" s="72">
        <f>SUMIFS('DATOS PEST12'!$E:$E,'DATOS PEST12'!$A:$A,INDICE!$C$13,'DATOS PEST12'!$D:$D,'7. RETA (SETA) Prov-SECCION'!R$11,'DATOS PEST12'!$B:$B,'7. RETA (SETA) Prov-SECCION'!$A57,'DATOS PEST12'!$F:$F,"REG.E. AUTONOMOS (SETA)")</f>
        <v>0</v>
      </c>
      <c r="S57" s="72">
        <f>SUMIFS('DATOS PEST12'!$E:$E,'DATOS PEST12'!$A:$A,INDICE!$C$13,'DATOS PEST12'!$D:$D,'7. RETA (SETA) Prov-SECCION'!S$11,'DATOS PEST12'!$B:$B,'7. RETA (SETA) Prov-SECCION'!$A57,'DATOS PEST12'!$F:$F,"REG.E. AUTONOMOS (SETA)")</f>
        <v>0</v>
      </c>
      <c r="T57" s="72">
        <f>SUMIFS('DATOS PEST12'!$E:$E,'DATOS PEST12'!$A:$A,INDICE!$C$13,'DATOS PEST12'!$D:$D,'7. RETA (SETA) Prov-SECCION'!T$11,'DATOS PEST12'!$B:$B,'7. RETA (SETA) Prov-SECCION'!$A57,'DATOS PEST12'!$F:$F,"REG.E. AUTONOMOS (SETA)")</f>
        <v>0</v>
      </c>
      <c r="U57" s="72">
        <f>SUMIFS('DATOS PEST12'!$E:$E,'DATOS PEST12'!$A:$A,INDICE!$C$13,'DATOS PEST12'!$D:$D,'7. RETA (SETA) Prov-SECCION'!U$11,'DATOS PEST12'!$B:$B,'7. RETA (SETA) Prov-SECCION'!$A57,'DATOS PEST12'!$F:$F,"REG.E. AUTONOMOS (SETA)")</f>
        <v>0</v>
      </c>
      <c r="V57" s="72">
        <f>SUMIFS('DATOS PEST12'!$E:$E,'DATOS PEST12'!$A:$A,INDICE!$C$13,'DATOS PEST12'!$D:$D,'7. RETA (SETA) Prov-SECCION'!V$11,'DATOS PEST12'!$B:$B,'7. RETA (SETA) Prov-SECCION'!$A57,'DATOS PEST12'!$F:$F,"REG.E. AUTONOMOS (SETA)")</f>
        <v>0</v>
      </c>
      <c r="W57" s="72">
        <f>SUMIFS('DATOS PEST12'!$E:$E,'DATOS PEST12'!$A:$A,INDICE!$C$13,'DATOS PEST12'!$D:$D,'7. RETA (SETA) Prov-SECCION'!W$11,'DATOS PEST12'!$B:$B,'7. RETA (SETA) Prov-SECCION'!$A57,'DATOS PEST12'!$F:$F,"REG.E. AUTONOMOS (SETA)")</f>
        <v>0</v>
      </c>
      <c r="X57" s="72">
        <f>SUMIFS('DATOS PEST12'!$E:$E,'DATOS PEST12'!$A:$A,INDICE!$C$13,'DATOS PEST12'!$D:$D,'7. RETA (SETA) Prov-SECCION'!X$11,'DATOS PEST12'!$B:$B,'7. RETA (SETA) Prov-SECCION'!$A57,'DATOS PEST12'!$F:$F,"REG.E. AUTONOMOS (SETA)")</f>
        <v>0</v>
      </c>
      <c r="Y57" s="71">
        <f>SUMIFS('DATOS PEST12'!$E:$E,'DATOS PEST12'!$A:$A,INDICE!$C$13,'DATOS PEST12'!$D:$D,'7. RETA (SETA) Prov-SECCION'!Y$11,'DATOS PEST12'!$B:$B,'7. RETA (SETA) Prov-SECCION'!$A57,'DATOS PEST12'!$F:$F,"REG.E. AUTONOMOS (SETA)")</f>
        <v>0</v>
      </c>
    </row>
    <row r="58" spans="1:25" ht="15.6" x14ac:dyDescent="0.3">
      <c r="A58" s="1">
        <v>12</v>
      </c>
      <c r="B58" s="17" t="s">
        <v>171</v>
      </c>
      <c r="C58" s="71">
        <f t="shared" si="17"/>
        <v>44.999999999999986</v>
      </c>
      <c r="D58" s="69">
        <f>SUMIFS('DATOS PEST12'!$E:$E,'DATOS PEST12'!$A:$A,INDICE!$C$13,'DATOS PEST12'!$D:$D,'7. RETA (SETA) Prov-SECCION'!D$11,'DATOS PEST12'!$B:$B,'7. RETA (SETA) Prov-SECCION'!$A58,'DATOS PEST12'!$F:$F,"REG.E. AUTONOMOS (SETA)")</f>
        <v>43.999999999999986</v>
      </c>
      <c r="E58" s="72">
        <f>SUMIFS('DATOS PEST12'!$E:$E,'DATOS PEST12'!$A:$A,INDICE!$C$13,'DATOS PEST12'!$D:$D,'7. RETA (SETA) Prov-SECCION'!E$11,'DATOS PEST12'!$B:$B,'7. RETA (SETA) Prov-SECCION'!$A58,'DATOS PEST12'!$F:$F,"REG.E. AUTONOMOS (SETA)")</f>
        <v>0</v>
      </c>
      <c r="F58" s="72">
        <f>SUMIFS('DATOS PEST12'!$E:$E,'DATOS PEST12'!$A:$A,INDICE!$C$13,'DATOS PEST12'!$D:$D,'7. RETA (SETA) Prov-SECCION'!F$11,'DATOS PEST12'!$B:$B,'7. RETA (SETA) Prov-SECCION'!$A58,'DATOS PEST12'!$F:$F,"REG.E. AUTONOMOS (SETA)")</f>
        <v>0</v>
      </c>
      <c r="G58" s="72">
        <f>SUMIFS('DATOS PEST12'!$E:$E,'DATOS PEST12'!$A:$A,INDICE!$C$13,'DATOS PEST12'!$D:$D,'7. RETA (SETA) Prov-SECCION'!G$11,'DATOS PEST12'!$B:$B,'7. RETA (SETA) Prov-SECCION'!$A58,'DATOS PEST12'!$F:$F,"REG.E. AUTONOMOS (SETA)")</f>
        <v>0</v>
      </c>
      <c r="H58" s="72">
        <f>SUMIFS('DATOS PEST12'!$E:$E,'DATOS PEST12'!$A:$A,INDICE!$C$13,'DATOS PEST12'!$D:$D,'7. RETA (SETA) Prov-SECCION'!H$11,'DATOS PEST12'!$B:$B,'7. RETA (SETA) Prov-SECCION'!$A58,'DATOS PEST12'!$F:$F,"REG.E. AUTONOMOS (SETA)")</f>
        <v>0</v>
      </c>
      <c r="I58" s="72">
        <f>SUMIFS('DATOS PEST12'!$E:$E,'DATOS PEST12'!$A:$A,INDICE!$C$13,'DATOS PEST12'!$D:$D,'7. RETA (SETA) Prov-SECCION'!I$11,'DATOS PEST12'!$B:$B,'7. RETA (SETA) Prov-SECCION'!$A58,'DATOS PEST12'!$F:$F,"REG.E. AUTONOMOS (SETA)")</f>
        <v>0</v>
      </c>
      <c r="J58" s="72">
        <f>SUMIFS('DATOS PEST12'!$E:$E,'DATOS PEST12'!$A:$A,INDICE!$C$13,'DATOS PEST12'!$D:$D,'7. RETA (SETA) Prov-SECCION'!J$11,'DATOS PEST12'!$B:$B,'7. RETA (SETA) Prov-SECCION'!$A58,'DATOS PEST12'!$F:$F,"REG.E. AUTONOMOS (SETA)")</f>
        <v>0.99999999999999956</v>
      </c>
      <c r="K58" s="72">
        <f>SUMIFS('DATOS PEST12'!$E:$E,'DATOS PEST12'!$A:$A,INDICE!$C$13,'DATOS PEST12'!$D:$D,'7. RETA (SETA) Prov-SECCION'!K$11,'DATOS PEST12'!$B:$B,'7. RETA (SETA) Prov-SECCION'!$A58,'DATOS PEST12'!$F:$F,"REG.E. AUTONOMOS (SETA)")</f>
        <v>0</v>
      </c>
      <c r="L58" s="72">
        <f>SUMIFS('DATOS PEST12'!$E:$E,'DATOS PEST12'!$A:$A,INDICE!$C$13,'DATOS PEST12'!$D:$D,'7. RETA (SETA) Prov-SECCION'!L$11,'DATOS PEST12'!$B:$B,'7. RETA (SETA) Prov-SECCION'!$A58,'DATOS PEST12'!$F:$F,"REG.E. AUTONOMOS (SETA)")</f>
        <v>0</v>
      </c>
      <c r="M58" s="72">
        <f>SUMIFS('DATOS PEST12'!$E:$E,'DATOS PEST12'!$A:$A,INDICE!$C$13,'DATOS PEST12'!$D:$D,'7. RETA (SETA) Prov-SECCION'!M$11,'DATOS PEST12'!$B:$B,'7. RETA (SETA) Prov-SECCION'!$A58,'DATOS PEST12'!$F:$F,"REG.E. AUTONOMOS (SETA)")</f>
        <v>0</v>
      </c>
      <c r="N58" s="72">
        <f>SUMIFS('DATOS PEST12'!$E:$E,'DATOS PEST12'!$A:$A,INDICE!$C$13,'DATOS PEST12'!$D:$D,'7. RETA (SETA) Prov-SECCION'!N$11,'DATOS PEST12'!$B:$B,'7. RETA (SETA) Prov-SECCION'!$A58,'DATOS PEST12'!$F:$F,"REG.E. AUTONOMOS (SETA)")</f>
        <v>0</v>
      </c>
      <c r="O58" s="72">
        <f>SUMIFS('DATOS PEST12'!$E:$E,'DATOS PEST12'!$A:$A,INDICE!$C$13,'DATOS PEST12'!$D:$D,'7. RETA (SETA) Prov-SECCION'!O$11,'DATOS PEST12'!$B:$B,'7. RETA (SETA) Prov-SECCION'!$A58,'DATOS PEST12'!$F:$F,"REG.E. AUTONOMOS (SETA)")</f>
        <v>0</v>
      </c>
      <c r="P58" s="72">
        <f>SUMIFS('DATOS PEST12'!$E:$E,'DATOS PEST12'!$A:$A,INDICE!$C$13,'DATOS PEST12'!$D:$D,'7. RETA (SETA) Prov-SECCION'!P$11,'DATOS PEST12'!$B:$B,'7. RETA (SETA) Prov-SECCION'!$A58,'DATOS PEST12'!$F:$F,"REG.E. AUTONOMOS (SETA)")</f>
        <v>0</v>
      </c>
      <c r="Q58" s="72">
        <f>SUMIFS('DATOS PEST12'!$E:$E,'DATOS PEST12'!$A:$A,INDICE!$C$13,'DATOS PEST12'!$D:$D,'7. RETA (SETA) Prov-SECCION'!Q$11,'DATOS PEST12'!$B:$B,'7. RETA (SETA) Prov-SECCION'!$A58,'DATOS PEST12'!$F:$F,"REG.E. AUTONOMOS (SETA)")</f>
        <v>0</v>
      </c>
      <c r="R58" s="72">
        <f>SUMIFS('DATOS PEST12'!$E:$E,'DATOS PEST12'!$A:$A,INDICE!$C$13,'DATOS PEST12'!$D:$D,'7. RETA (SETA) Prov-SECCION'!R$11,'DATOS PEST12'!$B:$B,'7. RETA (SETA) Prov-SECCION'!$A58,'DATOS PEST12'!$F:$F,"REG.E. AUTONOMOS (SETA)")</f>
        <v>0</v>
      </c>
      <c r="S58" s="72">
        <f>SUMIFS('DATOS PEST12'!$E:$E,'DATOS PEST12'!$A:$A,INDICE!$C$13,'DATOS PEST12'!$D:$D,'7. RETA (SETA) Prov-SECCION'!S$11,'DATOS PEST12'!$B:$B,'7. RETA (SETA) Prov-SECCION'!$A58,'DATOS PEST12'!$F:$F,"REG.E. AUTONOMOS (SETA)")</f>
        <v>0</v>
      </c>
      <c r="T58" s="72">
        <f>SUMIFS('DATOS PEST12'!$E:$E,'DATOS PEST12'!$A:$A,INDICE!$C$13,'DATOS PEST12'!$D:$D,'7. RETA (SETA) Prov-SECCION'!T$11,'DATOS PEST12'!$B:$B,'7. RETA (SETA) Prov-SECCION'!$A58,'DATOS PEST12'!$F:$F,"REG.E. AUTONOMOS (SETA)")</f>
        <v>0</v>
      </c>
      <c r="U58" s="72">
        <f>SUMIFS('DATOS PEST12'!$E:$E,'DATOS PEST12'!$A:$A,INDICE!$C$13,'DATOS PEST12'!$D:$D,'7. RETA (SETA) Prov-SECCION'!U$11,'DATOS PEST12'!$B:$B,'7. RETA (SETA) Prov-SECCION'!$A58,'DATOS PEST12'!$F:$F,"REG.E. AUTONOMOS (SETA)")</f>
        <v>0</v>
      </c>
      <c r="V58" s="72">
        <f>SUMIFS('DATOS PEST12'!$E:$E,'DATOS PEST12'!$A:$A,INDICE!$C$13,'DATOS PEST12'!$D:$D,'7. RETA (SETA) Prov-SECCION'!V$11,'DATOS PEST12'!$B:$B,'7. RETA (SETA) Prov-SECCION'!$A58,'DATOS PEST12'!$F:$F,"REG.E. AUTONOMOS (SETA)")</f>
        <v>0</v>
      </c>
      <c r="W58" s="72">
        <f>SUMIFS('DATOS PEST12'!$E:$E,'DATOS PEST12'!$A:$A,INDICE!$C$13,'DATOS PEST12'!$D:$D,'7. RETA (SETA) Prov-SECCION'!W$11,'DATOS PEST12'!$B:$B,'7. RETA (SETA) Prov-SECCION'!$A58,'DATOS PEST12'!$F:$F,"REG.E. AUTONOMOS (SETA)")</f>
        <v>0</v>
      </c>
      <c r="X58" s="72">
        <f>SUMIFS('DATOS PEST12'!$E:$E,'DATOS PEST12'!$A:$A,INDICE!$C$13,'DATOS PEST12'!$D:$D,'7. RETA (SETA) Prov-SECCION'!X$11,'DATOS PEST12'!$B:$B,'7. RETA (SETA) Prov-SECCION'!$A58,'DATOS PEST12'!$F:$F,"REG.E. AUTONOMOS (SETA)")</f>
        <v>0</v>
      </c>
      <c r="Y58" s="71">
        <f>SUMIFS('DATOS PEST12'!$E:$E,'DATOS PEST12'!$A:$A,INDICE!$C$13,'DATOS PEST12'!$D:$D,'7. RETA (SETA) Prov-SECCION'!Y$11,'DATOS PEST12'!$B:$B,'7. RETA (SETA) Prov-SECCION'!$A58,'DATOS PEST12'!$F:$F,"REG.E. AUTONOMOS (SETA)")</f>
        <v>0</v>
      </c>
    </row>
    <row r="59" spans="1:25" ht="15.6" x14ac:dyDescent="0.3">
      <c r="A59" s="13">
        <v>46</v>
      </c>
      <c r="B59" s="18" t="s">
        <v>172</v>
      </c>
      <c r="C59" s="71">
        <f t="shared" si="17"/>
        <v>95.94736842105263</v>
      </c>
      <c r="D59" s="69">
        <f>SUMIFS('DATOS PEST12'!$E:$E,'DATOS PEST12'!$A:$A,INDICE!$C$13,'DATOS PEST12'!$D:$D,'7. RETA (SETA) Prov-SECCION'!D$11,'DATOS PEST12'!$B:$B,'7. RETA (SETA) Prov-SECCION'!$A59,'DATOS PEST12'!$F:$F,"REG.E. AUTONOMOS (SETA)")</f>
        <v>94.94736842105263</v>
      </c>
      <c r="E59" s="72">
        <f>SUMIFS('DATOS PEST12'!$E:$E,'DATOS PEST12'!$A:$A,INDICE!$C$13,'DATOS PEST12'!$D:$D,'7. RETA (SETA) Prov-SECCION'!E$11,'DATOS PEST12'!$B:$B,'7. RETA (SETA) Prov-SECCION'!$A59,'DATOS PEST12'!$F:$F,"REG.E. AUTONOMOS (SETA)")</f>
        <v>0</v>
      </c>
      <c r="F59" s="72">
        <f>SUMIFS('DATOS PEST12'!$E:$E,'DATOS PEST12'!$A:$A,INDICE!$C$13,'DATOS PEST12'!$D:$D,'7. RETA (SETA) Prov-SECCION'!F$11,'DATOS PEST12'!$B:$B,'7. RETA (SETA) Prov-SECCION'!$A59,'DATOS PEST12'!$F:$F,"REG.E. AUTONOMOS (SETA)")</f>
        <v>0</v>
      </c>
      <c r="G59" s="72">
        <f>SUMIFS('DATOS PEST12'!$E:$E,'DATOS PEST12'!$A:$A,INDICE!$C$13,'DATOS PEST12'!$D:$D,'7. RETA (SETA) Prov-SECCION'!G$11,'DATOS PEST12'!$B:$B,'7. RETA (SETA) Prov-SECCION'!$A59,'DATOS PEST12'!$F:$F,"REG.E. AUTONOMOS (SETA)")</f>
        <v>0</v>
      </c>
      <c r="H59" s="72">
        <f>SUMIFS('DATOS PEST12'!$E:$E,'DATOS PEST12'!$A:$A,INDICE!$C$13,'DATOS PEST12'!$D:$D,'7. RETA (SETA) Prov-SECCION'!H$11,'DATOS PEST12'!$B:$B,'7. RETA (SETA) Prov-SECCION'!$A59,'DATOS PEST12'!$F:$F,"REG.E. AUTONOMOS (SETA)")</f>
        <v>0</v>
      </c>
      <c r="I59" s="72">
        <f>SUMIFS('DATOS PEST12'!$E:$E,'DATOS PEST12'!$A:$A,INDICE!$C$13,'DATOS PEST12'!$D:$D,'7. RETA (SETA) Prov-SECCION'!I$11,'DATOS PEST12'!$B:$B,'7. RETA (SETA) Prov-SECCION'!$A59,'DATOS PEST12'!$F:$F,"REG.E. AUTONOMOS (SETA)")</f>
        <v>0</v>
      </c>
      <c r="J59" s="72">
        <f>SUMIFS('DATOS PEST12'!$E:$E,'DATOS PEST12'!$A:$A,INDICE!$C$13,'DATOS PEST12'!$D:$D,'7. RETA (SETA) Prov-SECCION'!J$11,'DATOS PEST12'!$B:$B,'7. RETA (SETA) Prov-SECCION'!$A59,'DATOS PEST12'!$F:$F,"REG.E. AUTONOMOS (SETA)")</f>
        <v>0</v>
      </c>
      <c r="K59" s="72">
        <f>SUMIFS('DATOS PEST12'!$E:$E,'DATOS PEST12'!$A:$A,INDICE!$C$13,'DATOS PEST12'!$D:$D,'7. RETA (SETA) Prov-SECCION'!K$11,'DATOS PEST12'!$B:$B,'7. RETA (SETA) Prov-SECCION'!$A59,'DATOS PEST12'!$F:$F,"REG.E. AUTONOMOS (SETA)")</f>
        <v>0</v>
      </c>
      <c r="L59" s="72">
        <f>SUMIFS('DATOS PEST12'!$E:$E,'DATOS PEST12'!$A:$A,INDICE!$C$13,'DATOS PEST12'!$D:$D,'7. RETA (SETA) Prov-SECCION'!L$11,'DATOS PEST12'!$B:$B,'7. RETA (SETA) Prov-SECCION'!$A59,'DATOS PEST12'!$F:$F,"REG.E. AUTONOMOS (SETA)")</f>
        <v>0.99999999999999956</v>
      </c>
      <c r="M59" s="72">
        <f>SUMIFS('DATOS PEST12'!$E:$E,'DATOS PEST12'!$A:$A,INDICE!$C$13,'DATOS PEST12'!$D:$D,'7. RETA (SETA) Prov-SECCION'!M$11,'DATOS PEST12'!$B:$B,'7. RETA (SETA) Prov-SECCION'!$A59,'DATOS PEST12'!$F:$F,"REG.E. AUTONOMOS (SETA)")</f>
        <v>0</v>
      </c>
      <c r="N59" s="72">
        <f>SUMIFS('DATOS PEST12'!$E:$E,'DATOS PEST12'!$A:$A,INDICE!$C$13,'DATOS PEST12'!$D:$D,'7. RETA (SETA) Prov-SECCION'!N$11,'DATOS PEST12'!$B:$B,'7. RETA (SETA) Prov-SECCION'!$A59,'DATOS PEST12'!$F:$F,"REG.E. AUTONOMOS (SETA)")</f>
        <v>0</v>
      </c>
      <c r="O59" s="72">
        <f>SUMIFS('DATOS PEST12'!$E:$E,'DATOS PEST12'!$A:$A,INDICE!$C$13,'DATOS PEST12'!$D:$D,'7. RETA (SETA) Prov-SECCION'!O$11,'DATOS PEST12'!$B:$B,'7. RETA (SETA) Prov-SECCION'!$A59,'DATOS PEST12'!$F:$F,"REG.E. AUTONOMOS (SETA)")</f>
        <v>0</v>
      </c>
      <c r="P59" s="72">
        <f>SUMIFS('DATOS PEST12'!$E:$E,'DATOS PEST12'!$A:$A,INDICE!$C$13,'DATOS PEST12'!$D:$D,'7. RETA (SETA) Prov-SECCION'!P$11,'DATOS PEST12'!$B:$B,'7. RETA (SETA) Prov-SECCION'!$A59,'DATOS PEST12'!$F:$F,"REG.E. AUTONOMOS (SETA)")</f>
        <v>0</v>
      </c>
      <c r="Q59" s="72">
        <f>SUMIFS('DATOS PEST12'!$E:$E,'DATOS PEST12'!$A:$A,INDICE!$C$13,'DATOS PEST12'!$D:$D,'7. RETA (SETA) Prov-SECCION'!Q$11,'DATOS PEST12'!$B:$B,'7. RETA (SETA) Prov-SECCION'!$A59,'DATOS PEST12'!$F:$F,"REG.E. AUTONOMOS (SETA)")</f>
        <v>0</v>
      </c>
      <c r="R59" s="72">
        <f>SUMIFS('DATOS PEST12'!$E:$E,'DATOS PEST12'!$A:$A,INDICE!$C$13,'DATOS PEST12'!$D:$D,'7. RETA (SETA) Prov-SECCION'!R$11,'DATOS PEST12'!$B:$B,'7. RETA (SETA) Prov-SECCION'!$A59,'DATOS PEST12'!$F:$F,"REG.E. AUTONOMOS (SETA)")</f>
        <v>0</v>
      </c>
      <c r="S59" s="72">
        <f>SUMIFS('DATOS PEST12'!$E:$E,'DATOS PEST12'!$A:$A,INDICE!$C$13,'DATOS PEST12'!$D:$D,'7. RETA (SETA) Prov-SECCION'!S$11,'DATOS PEST12'!$B:$B,'7. RETA (SETA) Prov-SECCION'!$A59,'DATOS PEST12'!$F:$F,"REG.E. AUTONOMOS (SETA)")</f>
        <v>0</v>
      </c>
      <c r="T59" s="72">
        <f>SUMIFS('DATOS PEST12'!$E:$E,'DATOS PEST12'!$A:$A,INDICE!$C$13,'DATOS PEST12'!$D:$D,'7. RETA (SETA) Prov-SECCION'!T$11,'DATOS PEST12'!$B:$B,'7. RETA (SETA) Prov-SECCION'!$A59,'DATOS PEST12'!$F:$F,"REG.E. AUTONOMOS (SETA)")</f>
        <v>0</v>
      </c>
      <c r="U59" s="72">
        <f>SUMIFS('DATOS PEST12'!$E:$E,'DATOS PEST12'!$A:$A,INDICE!$C$13,'DATOS PEST12'!$D:$D,'7. RETA (SETA) Prov-SECCION'!U$11,'DATOS PEST12'!$B:$B,'7. RETA (SETA) Prov-SECCION'!$A59,'DATOS PEST12'!$F:$F,"REG.E. AUTONOMOS (SETA)")</f>
        <v>0</v>
      </c>
      <c r="V59" s="72">
        <f>SUMIFS('DATOS PEST12'!$E:$E,'DATOS PEST12'!$A:$A,INDICE!$C$13,'DATOS PEST12'!$D:$D,'7. RETA (SETA) Prov-SECCION'!V$11,'DATOS PEST12'!$B:$B,'7. RETA (SETA) Prov-SECCION'!$A59,'DATOS PEST12'!$F:$F,"REG.E. AUTONOMOS (SETA)")</f>
        <v>0</v>
      </c>
      <c r="W59" s="72">
        <f>SUMIFS('DATOS PEST12'!$E:$E,'DATOS PEST12'!$A:$A,INDICE!$C$13,'DATOS PEST12'!$D:$D,'7. RETA (SETA) Prov-SECCION'!W$11,'DATOS PEST12'!$B:$B,'7. RETA (SETA) Prov-SECCION'!$A59,'DATOS PEST12'!$F:$F,"REG.E. AUTONOMOS (SETA)")</f>
        <v>0</v>
      </c>
      <c r="X59" s="72">
        <f>SUMIFS('DATOS PEST12'!$E:$E,'DATOS PEST12'!$A:$A,INDICE!$C$13,'DATOS PEST12'!$D:$D,'7. RETA (SETA) Prov-SECCION'!X$11,'DATOS PEST12'!$B:$B,'7. RETA (SETA) Prov-SECCION'!$A59,'DATOS PEST12'!$F:$F,"REG.E. AUTONOMOS (SETA)")</f>
        <v>0</v>
      </c>
      <c r="Y59" s="71">
        <f>SUMIFS('DATOS PEST12'!$E:$E,'DATOS PEST12'!$A:$A,INDICE!$C$13,'DATOS PEST12'!$D:$D,'7. RETA (SETA) Prov-SECCION'!Y$11,'DATOS PEST12'!$B:$B,'7. RETA (SETA) Prov-SECCION'!$A59,'DATOS PEST12'!$F:$F,"REG.E. AUTONOMOS (SETA)")</f>
        <v>0</v>
      </c>
    </row>
    <row r="60" spans="1:25" ht="15.6" x14ac:dyDescent="0.3">
      <c r="A60" s="238" t="s">
        <v>43</v>
      </c>
      <c r="B60" s="239"/>
      <c r="C60" s="66">
        <f t="shared" ref="C60:Y60" si="18">SUM(C61:C62)</f>
        <v>26</v>
      </c>
      <c r="D60" s="64">
        <f t="shared" si="18"/>
        <v>26</v>
      </c>
      <c r="E60" s="67">
        <f t="shared" si="18"/>
        <v>0</v>
      </c>
      <c r="F60" s="67">
        <f t="shared" si="18"/>
        <v>0</v>
      </c>
      <c r="G60" s="67">
        <f t="shared" si="18"/>
        <v>0</v>
      </c>
      <c r="H60" s="67">
        <f t="shared" si="18"/>
        <v>0</v>
      </c>
      <c r="I60" s="67">
        <f t="shared" si="18"/>
        <v>0</v>
      </c>
      <c r="J60" s="67">
        <f t="shared" si="18"/>
        <v>0</v>
      </c>
      <c r="K60" s="67">
        <f t="shared" si="18"/>
        <v>0</v>
      </c>
      <c r="L60" s="67">
        <f t="shared" si="18"/>
        <v>0</v>
      </c>
      <c r="M60" s="67">
        <f t="shared" si="18"/>
        <v>0</v>
      </c>
      <c r="N60" s="67">
        <f t="shared" si="18"/>
        <v>0</v>
      </c>
      <c r="O60" s="67">
        <f t="shared" si="18"/>
        <v>0</v>
      </c>
      <c r="P60" s="67">
        <f t="shared" si="18"/>
        <v>0</v>
      </c>
      <c r="Q60" s="67">
        <f t="shared" si="18"/>
        <v>0</v>
      </c>
      <c r="R60" s="67">
        <f t="shared" si="18"/>
        <v>0</v>
      </c>
      <c r="S60" s="67">
        <f t="shared" si="18"/>
        <v>0</v>
      </c>
      <c r="T60" s="67">
        <f t="shared" si="18"/>
        <v>0</v>
      </c>
      <c r="U60" s="67">
        <f t="shared" si="18"/>
        <v>0</v>
      </c>
      <c r="V60" s="67">
        <f t="shared" si="18"/>
        <v>0</v>
      </c>
      <c r="W60" s="67">
        <f t="shared" si="18"/>
        <v>0</v>
      </c>
      <c r="X60" s="67">
        <f t="shared" si="18"/>
        <v>0</v>
      </c>
      <c r="Y60" s="66">
        <f t="shared" si="18"/>
        <v>0</v>
      </c>
    </row>
    <row r="61" spans="1:25" ht="15.6" x14ac:dyDescent="0.3">
      <c r="A61" s="206">
        <v>6</v>
      </c>
      <c r="B61" s="9" t="s">
        <v>1</v>
      </c>
      <c r="C61" s="71">
        <f t="shared" ref="C61:C62" si="19">SUM(D61:Y61)</f>
        <v>7.9999999999999964</v>
      </c>
      <c r="D61" s="69">
        <f>SUMIFS('DATOS PEST12'!$E:$E,'DATOS PEST12'!$A:$A,INDICE!$C$13,'DATOS PEST12'!$D:$D,'7. RETA (SETA) Prov-SECCION'!D$11,'DATOS PEST12'!$B:$B,'7. RETA (SETA) Prov-SECCION'!$A61,'DATOS PEST12'!$F:$F,"REG.E. AUTONOMOS (SETA)")</f>
        <v>7.9999999999999964</v>
      </c>
      <c r="E61" s="72">
        <f>SUMIFS('DATOS PEST12'!$E:$E,'DATOS PEST12'!$A:$A,INDICE!$C$13,'DATOS PEST12'!$D:$D,'7. RETA (SETA) Prov-SECCION'!E$11,'DATOS PEST12'!$B:$B,'7. RETA (SETA) Prov-SECCION'!$A61,'DATOS PEST12'!$F:$F,"REG.E. AUTONOMOS (SETA)")</f>
        <v>0</v>
      </c>
      <c r="F61" s="72">
        <f>SUMIFS('DATOS PEST12'!$E:$E,'DATOS PEST12'!$A:$A,INDICE!$C$13,'DATOS PEST12'!$D:$D,'7. RETA (SETA) Prov-SECCION'!F$11,'DATOS PEST12'!$B:$B,'7. RETA (SETA) Prov-SECCION'!$A61,'DATOS PEST12'!$F:$F,"REG.E. AUTONOMOS (SETA)")</f>
        <v>0</v>
      </c>
      <c r="G61" s="72">
        <f>SUMIFS('DATOS PEST12'!$E:$E,'DATOS PEST12'!$A:$A,INDICE!$C$13,'DATOS PEST12'!$D:$D,'7. RETA (SETA) Prov-SECCION'!G$11,'DATOS PEST12'!$B:$B,'7. RETA (SETA) Prov-SECCION'!$A61,'DATOS PEST12'!$F:$F,"REG.E. AUTONOMOS (SETA)")</f>
        <v>0</v>
      </c>
      <c r="H61" s="72">
        <f>SUMIFS('DATOS PEST12'!$E:$E,'DATOS PEST12'!$A:$A,INDICE!$C$13,'DATOS PEST12'!$D:$D,'7. RETA (SETA) Prov-SECCION'!H$11,'DATOS PEST12'!$B:$B,'7. RETA (SETA) Prov-SECCION'!$A61,'DATOS PEST12'!$F:$F,"REG.E. AUTONOMOS (SETA)")</f>
        <v>0</v>
      </c>
      <c r="I61" s="72">
        <f>SUMIFS('DATOS PEST12'!$E:$E,'DATOS PEST12'!$A:$A,INDICE!$C$13,'DATOS PEST12'!$D:$D,'7. RETA (SETA) Prov-SECCION'!I$11,'DATOS PEST12'!$B:$B,'7. RETA (SETA) Prov-SECCION'!$A61,'DATOS PEST12'!$F:$F,"REG.E. AUTONOMOS (SETA)")</f>
        <v>0</v>
      </c>
      <c r="J61" s="72">
        <f>SUMIFS('DATOS PEST12'!$E:$E,'DATOS PEST12'!$A:$A,INDICE!$C$13,'DATOS PEST12'!$D:$D,'7. RETA (SETA) Prov-SECCION'!J$11,'DATOS PEST12'!$B:$B,'7. RETA (SETA) Prov-SECCION'!$A61,'DATOS PEST12'!$F:$F,"REG.E. AUTONOMOS (SETA)")</f>
        <v>0</v>
      </c>
      <c r="K61" s="72">
        <f>SUMIFS('DATOS PEST12'!$E:$E,'DATOS PEST12'!$A:$A,INDICE!$C$13,'DATOS PEST12'!$D:$D,'7. RETA (SETA) Prov-SECCION'!K$11,'DATOS PEST12'!$B:$B,'7. RETA (SETA) Prov-SECCION'!$A61,'DATOS PEST12'!$F:$F,"REG.E. AUTONOMOS (SETA)")</f>
        <v>0</v>
      </c>
      <c r="L61" s="72">
        <f>SUMIFS('DATOS PEST12'!$E:$E,'DATOS PEST12'!$A:$A,INDICE!$C$13,'DATOS PEST12'!$D:$D,'7. RETA (SETA) Prov-SECCION'!L$11,'DATOS PEST12'!$B:$B,'7. RETA (SETA) Prov-SECCION'!$A61,'DATOS PEST12'!$F:$F,"REG.E. AUTONOMOS (SETA)")</f>
        <v>0</v>
      </c>
      <c r="M61" s="72">
        <f>SUMIFS('DATOS PEST12'!$E:$E,'DATOS PEST12'!$A:$A,INDICE!$C$13,'DATOS PEST12'!$D:$D,'7. RETA (SETA) Prov-SECCION'!M$11,'DATOS PEST12'!$B:$B,'7. RETA (SETA) Prov-SECCION'!$A61,'DATOS PEST12'!$F:$F,"REG.E. AUTONOMOS (SETA)")</f>
        <v>0</v>
      </c>
      <c r="N61" s="72">
        <f>SUMIFS('DATOS PEST12'!$E:$E,'DATOS PEST12'!$A:$A,INDICE!$C$13,'DATOS PEST12'!$D:$D,'7. RETA (SETA) Prov-SECCION'!N$11,'DATOS PEST12'!$B:$B,'7. RETA (SETA) Prov-SECCION'!$A61,'DATOS PEST12'!$F:$F,"REG.E. AUTONOMOS (SETA)")</f>
        <v>0</v>
      </c>
      <c r="O61" s="72">
        <f>SUMIFS('DATOS PEST12'!$E:$E,'DATOS PEST12'!$A:$A,INDICE!$C$13,'DATOS PEST12'!$D:$D,'7. RETA (SETA) Prov-SECCION'!O$11,'DATOS PEST12'!$B:$B,'7. RETA (SETA) Prov-SECCION'!$A61,'DATOS PEST12'!$F:$F,"REG.E. AUTONOMOS (SETA)")</f>
        <v>0</v>
      </c>
      <c r="P61" s="72">
        <f>SUMIFS('DATOS PEST12'!$E:$E,'DATOS PEST12'!$A:$A,INDICE!$C$13,'DATOS PEST12'!$D:$D,'7. RETA (SETA) Prov-SECCION'!P$11,'DATOS PEST12'!$B:$B,'7. RETA (SETA) Prov-SECCION'!$A61,'DATOS PEST12'!$F:$F,"REG.E. AUTONOMOS (SETA)")</f>
        <v>0</v>
      </c>
      <c r="Q61" s="72">
        <f>SUMIFS('DATOS PEST12'!$E:$E,'DATOS PEST12'!$A:$A,INDICE!$C$13,'DATOS PEST12'!$D:$D,'7. RETA (SETA) Prov-SECCION'!Q$11,'DATOS PEST12'!$B:$B,'7. RETA (SETA) Prov-SECCION'!$A61,'DATOS PEST12'!$F:$F,"REG.E. AUTONOMOS (SETA)")</f>
        <v>0</v>
      </c>
      <c r="R61" s="72">
        <f>SUMIFS('DATOS PEST12'!$E:$E,'DATOS PEST12'!$A:$A,INDICE!$C$13,'DATOS PEST12'!$D:$D,'7. RETA (SETA) Prov-SECCION'!R$11,'DATOS PEST12'!$B:$B,'7. RETA (SETA) Prov-SECCION'!$A61,'DATOS PEST12'!$F:$F,"REG.E. AUTONOMOS (SETA)")</f>
        <v>0</v>
      </c>
      <c r="S61" s="72">
        <f>SUMIFS('DATOS PEST12'!$E:$E,'DATOS PEST12'!$A:$A,INDICE!$C$13,'DATOS PEST12'!$D:$D,'7. RETA (SETA) Prov-SECCION'!S$11,'DATOS PEST12'!$B:$B,'7. RETA (SETA) Prov-SECCION'!$A61,'DATOS PEST12'!$F:$F,"REG.E. AUTONOMOS (SETA)")</f>
        <v>0</v>
      </c>
      <c r="T61" s="72">
        <f>SUMIFS('DATOS PEST12'!$E:$E,'DATOS PEST12'!$A:$A,INDICE!$C$13,'DATOS PEST12'!$D:$D,'7. RETA (SETA) Prov-SECCION'!T$11,'DATOS PEST12'!$B:$B,'7. RETA (SETA) Prov-SECCION'!$A61,'DATOS PEST12'!$F:$F,"REG.E. AUTONOMOS (SETA)")</f>
        <v>0</v>
      </c>
      <c r="U61" s="72">
        <f>SUMIFS('DATOS PEST12'!$E:$E,'DATOS PEST12'!$A:$A,INDICE!$C$13,'DATOS PEST12'!$D:$D,'7. RETA (SETA) Prov-SECCION'!U$11,'DATOS PEST12'!$B:$B,'7. RETA (SETA) Prov-SECCION'!$A61,'DATOS PEST12'!$F:$F,"REG.E. AUTONOMOS (SETA)")</f>
        <v>0</v>
      </c>
      <c r="V61" s="72">
        <f>SUMIFS('DATOS PEST12'!$E:$E,'DATOS PEST12'!$A:$A,INDICE!$C$13,'DATOS PEST12'!$D:$D,'7. RETA (SETA) Prov-SECCION'!V$11,'DATOS PEST12'!$B:$B,'7. RETA (SETA) Prov-SECCION'!$A61,'DATOS PEST12'!$F:$F,"REG.E. AUTONOMOS (SETA)")</f>
        <v>0</v>
      </c>
      <c r="W61" s="72">
        <f>SUMIFS('DATOS PEST12'!$E:$E,'DATOS PEST12'!$A:$A,INDICE!$C$13,'DATOS PEST12'!$D:$D,'7. RETA (SETA) Prov-SECCION'!W$11,'DATOS PEST12'!$B:$B,'7. RETA (SETA) Prov-SECCION'!$A61,'DATOS PEST12'!$F:$F,"REG.E. AUTONOMOS (SETA)")</f>
        <v>0</v>
      </c>
      <c r="X61" s="72">
        <f>SUMIFS('DATOS PEST12'!$E:$E,'DATOS PEST12'!$A:$A,INDICE!$C$13,'DATOS PEST12'!$D:$D,'7. RETA (SETA) Prov-SECCION'!X$11,'DATOS PEST12'!$B:$B,'7. RETA (SETA) Prov-SECCION'!$A61,'DATOS PEST12'!$F:$F,"REG.E. AUTONOMOS (SETA)")</f>
        <v>0</v>
      </c>
      <c r="Y61" s="71">
        <f>SUMIFS('DATOS PEST12'!$E:$E,'DATOS PEST12'!$A:$A,INDICE!$C$13,'DATOS PEST12'!$D:$D,'7. RETA (SETA) Prov-SECCION'!Y$11,'DATOS PEST12'!$B:$B,'7. RETA (SETA) Prov-SECCION'!$A61,'DATOS PEST12'!$F:$F,"REG.E. AUTONOMOS (SETA)")</f>
        <v>0</v>
      </c>
    </row>
    <row r="62" spans="1:25" ht="15.6" x14ac:dyDescent="0.3">
      <c r="A62" s="1">
        <v>10</v>
      </c>
      <c r="B62" s="17" t="s">
        <v>173</v>
      </c>
      <c r="C62" s="71">
        <f t="shared" si="19"/>
        <v>18.000000000000004</v>
      </c>
      <c r="D62" s="69">
        <f>SUMIFS('DATOS PEST12'!$E:$E,'DATOS PEST12'!$A:$A,INDICE!$C$13,'DATOS PEST12'!$D:$D,'7. RETA (SETA) Prov-SECCION'!D$11,'DATOS PEST12'!$B:$B,'7. RETA (SETA) Prov-SECCION'!$A62,'DATOS PEST12'!$F:$F,"REG.E. AUTONOMOS (SETA)")</f>
        <v>18.000000000000004</v>
      </c>
      <c r="E62" s="72">
        <f>SUMIFS('DATOS PEST12'!$E:$E,'DATOS PEST12'!$A:$A,INDICE!$C$13,'DATOS PEST12'!$D:$D,'7. RETA (SETA) Prov-SECCION'!E$11,'DATOS PEST12'!$B:$B,'7. RETA (SETA) Prov-SECCION'!$A62,'DATOS PEST12'!$F:$F,"REG.E. AUTONOMOS (SETA)")</f>
        <v>0</v>
      </c>
      <c r="F62" s="72">
        <f>SUMIFS('DATOS PEST12'!$E:$E,'DATOS PEST12'!$A:$A,INDICE!$C$13,'DATOS PEST12'!$D:$D,'7. RETA (SETA) Prov-SECCION'!F$11,'DATOS PEST12'!$B:$B,'7. RETA (SETA) Prov-SECCION'!$A62,'DATOS PEST12'!$F:$F,"REG.E. AUTONOMOS (SETA)")</f>
        <v>0</v>
      </c>
      <c r="G62" s="72">
        <f>SUMIFS('DATOS PEST12'!$E:$E,'DATOS PEST12'!$A:$A,INDICE!$C$13,'DATOS PEST12'!$D:$D,'7. RETA (SETA) Prov-SECCION'!G$11,'DATOS PEST12'!$B:$B,'7. RETA (SETA) Prov-SECCION'!$A62,'DATOS PEST12'!$F:$F,"REG.E. AUTONOMOS (SETA)")</f>
        <v>0</v>
      </c>
      <c r="H62" s="72">
        <f>SUMIFS('DATOS PEST12'!$E:$E,'DATOS PEST12'!$A:$A,INDICE!$C$13,'DATOS PEST12'!$D:$D,'7. RETA (SETA) Prov-SECCION'!H$11,'DATOS PEST12'!$B:$B,'7. RETA (SETA) Prov-SECCION'!$A62,'DATOS PEST12'!$F:$F,"REG.E. AUTONOMOS (SETA)")</f>
        <v>0</v>
      </c>
      <c r="I62" s="72">
        <f>SUMIFS('DATOS PEST12'!$E:$E,'DATOS PEST12'!$A:$A,INDICE!$C$13,'DATOS PEST12'!$D:$D,'7. RETA (SETA) Prov-SECCION'!I$11,'DATOS PEST12'!$B:$B,'7. RETA (SETA) Prov-SECCION'!$A62,'DATOS PEST12'!$F:$F,"REG.E. AUTONOMOS (SETA)")</f>
        <v>0</v>
      </c>
      <c r="J62" s="72">
        <f>SUMIFS('DATOS PEST12'!$E:$E,'DATOS PEST12'!$A:$A,INDICE!$C$13,'DATOS PEST12'!$D:$D,'7. RETA (SETA) Prov-SECCION'!J$11,'DATOS PEST12'!$B:$B,'7. RETA (SETA) Prov-SECCION'!$A62,'DATOS PEST12'!$F:$F,"REG.E. AUTONOMOS (SETA)")</f>
        <v>0</v>
      </c>
      <c r="K62" s="72">
        <f>SUMIFS('DATOS PEST12'!$E:$E,'DATOS PEST12'!$A:$A,INDICE!$C$13,'DATOS PEST12'!$D:$D,'7. RETA (SETA) Prov-SECCION'!K$11,'DATOS PEST12'!$B:$B,'7. RETA (SETA) Prov-SECCION'!$A62,'DATOS PEST12'!$F:$F,"REG.E. AUTONOMOS (SETA)")</f>
        <v>0</v>
      </c>
      <c r="L62" s="72">
        <f>SUMIFS('DATOS PEST12'!$E:$E,'DATOS PEST12'!$A:$A,INDICE!$C$13,'DATOS PEST12'!$D:$D,'7. RETA (SETA) Prov-SECCION'!L$11,'DATOS PEST12'!$B:$B,'7. RETA (SETA) Prov-SECCION'!$A62,'DATOS PEST12'!$F:$F,"REG.E. AUTONOMOS (SETA)")</f>
        <v>0</v>
      </c>
      <c r="M62" s="72">
        <f>SUMIFS('DATOS PEST12'!$E:$E,'DATOS PEST12'!$A:$A,INDICE!$C$13,'DATOS PEST12'!$D:$D,'7. RETA (SETA) Prov-SECCION'!M$11,'DATOS PEST12'!$B:$B,'7. RETA (SETA) Prov-SECCION'!$A62,'DATOS PEST12'!$F:$F,"REG.E. AUTONOMOS (SETA)")</f>
        <v>0</v>
      </c>
      <c r="N62" s="72">
        <f>SUMIFS('DATOS PEST12'!$E:$E,'DATOS PEST12'!$A:$A,INDICE!$C$13,'DATOS PEST12'!$D:$D,'7. RETA (SETA) Prov-SECCION'!N$11,'DATOS PEST12'!$B:$B,'7. RETA (SETA) Prov-SECCION'!$A62,'DATOS PEST12'!$F:$F,"REG.E. AUTONOMOS (SETA)")</f>
        <v>0</v>
      </c>
      <c r="O62" s="72">
        <f>SUMIFS('DATOS PEST12'!$E:$E,'DATOS PEST12'!$A:$A,INDICE!$C$13,'DATOS PEST12'!$D:$D,'7. RETA (SETA) Prov-SECCION'!O$11,'DATOS PEST12'!$B:$B,'7. RETA (SETA) Prov-SECCION'!$A62,'DATOS PEST12'!$F:$F,"REG.E. AUTONOMOS (SETA)")</f>
        <v>0</v>
      </c>
      <c r="P62" s="72">
        <f>SUMIFS('DATOS PEST12'!$E:$E,'DATOS PEST12'!$A:$A,INDICE!$C$13,'DATOS PEST12'!$D:$D,'7. RETA (SETA) Prov-SECCION'!P$11,'DATOS PEST12'!$B:$B,'7. RETA (SETA) Prov-SECCION'!$A62,'DATOS PEST12'!$F:$F,"REG.E. AUTONOMOS (SETA)")</f>
        <v>0</v>
      </c>
      <c r="Q62" s="72">
        <f>SUMIFS('DATOS PEST12'!$E:$E,'DATOS PEST12'!$A:$A,INDICE!$C$13,'DATOS PEST12'!$D:$D,'7. RETA (SETA) Prov-SECCION'!Q$11,'DATOS PEST12'!$B:$B,'7. RETA (SETA) Prov-SECCION'!$A62,'DATOS PEST12'!$F:$F,"REG.E. AUTONOMOS (SETA)")</f>
        <v>0</v>
      </c>
      <c r="R62" s="72">
        <f>SUMIFS('DATOS PEST12'!$E:$E,'DATOS PEST12'!$A:$A,INDICE!$C$13,'DATOS PEST12'!$D:$D,'7. RETA (SETA) Prov-SECCION'!R$11,'DATOS PEST12'!$B:$B,'7. RETA (SETA) Prov-SECCION'!$A62,'DATOS PEST12'!$F:$F,"REG.E. AUTONOMOS (SETA)")</f>
        <v>0</v>
      </c>
      <c r="S62" s="72">
        <f>SUMIFS('DATOS PEST12'!$E:$E,'DATOS PEST12'!$A:$A,INDICE!$C$13,'DATOS PEST12'!$D:$D,'7. RETA (SETA) Prov-SECCION'!S$11,'DATOS PEST12'!$B:$B,'7. RETA (SETA) Prov-SECCION'!$A62,'DATOS PEST12'!$F:$F,"REG.E. AUTONOMOS (SETA)")</f>
        <v>0</v>
      </c>
      <c r="T62" s="72">
        <f>SUMIFS('DATOS PEST12'!$E:$E,'DATOS PEST12'!$A:$A,INDICE!$C$13,'DATOS PEST12'!$D:$D,'7. RETA (SETA) Prov-SECCION'!T$11,'DATOS PEST12'!$B:$B,'7. RETA (SETA) Prov-SECCION'!$A62,'DATOS PEST12'!$F:$F,"REG.E. AUTONOMOS (SETA)")</f>
        <v>0</v>
      </c>
      <c r="U62" s="72">
        <f>SUMIFS('DATOS PEST12'!$E:$E,'DATOS PEST12'!$A:$A,INDICE!$C$13,'DATOS PEST12'!$D:$D,'7. RETA (SETA) Prov-SECCION'!U$11,'DATOS PEST12'!$B:$B,'7. RETA (SETA) Prov-SECCION'!$A62,'DATOS PEST12'!$F:$F,"REG.E. AUTONOMOS (SETA)")</f>
        <v>0</v>
      </c>
      <c r="V62" s="72">
        <f>SUMIFS('DATOS PEST12'!$E:$E,'DATOS PEST12'!$A:$A,INDICE!$C$13,'DATOS PEST12'!$D:$D,'7. RETA (SETA) Prov-SECCION'!V$11,'DATOS PEST12'!$B:$B,'7. RETA (SETA) Prov-SECCION'!$A62,'DATOS PEST12'!$F:$F,"REG.E. AUTONOMOS (SETA)")</f>
        <v>0</v>
      </c>
      <c r="W62" s="72">
        <f>SUMIFS('DATOS PEST12'!$E:$E,'DATOS PEST12'!$A:$A,INDICE!$C$13,'DATOS PEST12'!$D:$D,'7. RETA (SETA) Prov-SECCION'!W$11,'DATOS PEST12'!$B:$B,'7. RETA (SETA) Prov-SECCION'!$A62,'DATOS PEST12'!$F:$F,"REG.E. AUTONOMOS (SETA)")</f>
        <v>0</v>
      </c>
      <c r="X62" s="72">
        <f>SUMIFS('DATOS PEST12'!$E:$E,'DATOS PEST12'!$A:$A,INDICE!$C$13,'DATOS PEST12'!$D:$D,'7. RETA (SETA) Prov-SECCION'!X$11,'DATOS PEST12'!$B:$B,'7. RETA (SETA) Prov-SECCION'!$A62,'DATOS PEST12'!$F:$F,"REG.E. AUTONOMOS (SETA)")</f>
        <v>0</v>
      </c>
      <c r="Y62" s="71">
        <f>SUMIFS('DATOS PEST12'!$E:$E,'DATOS PEST12'!$A:$A,INDICE!$C$13,'DATOS PEST12'!$D:$D,'7. RETA (SETA) Prov-SECCION'!Y$11,'DATOS PEST12'!$B:$B,'7. RETA (SETA) Prov-SECCION'!$A62,'DATOS PEST12'!$F:$F,"REG.E. AUTONOMOS (SETA)")</f>
        <v>0</v>
      </c>
    </row>
    <row r="63" spans="1:25" ht="15.6" x14ac:dyDescent="0.3">
      <c r="A63" s="238" t="s">
        <v>44</v>
      </c>
      <c r="B63" s="239"/>
      <c r="C63" s="66">
        <f t="shared" ref="C63:Y63" si="20">SUM(C64:C67)</f>
        <v>69.421052631578945</v>
      </c>
      <c r="D63" s="64">
        <f t="shared" si="20"/>
        <v>67.421052631578945</v>
      </c>
      <c r="E63" s="67">
        <f t="shared" si="20"/>
        <v>0</v>
      </c>
      <c r="F63" s="67">
        <f t="shared" si="20"/>
        <v>1.9999999999999991</v>
      </c>
      <c r="G63" s="67">
        <f t="shared" si="20"/>
        <v>0</v>
      </c>
      <c r="H63" s="67">
        <f t="shared" si="20"/>
        <v>0</v>
      </c>
      <c r="I63" s="67">
        <f t="shared" si="20"/>
        <v>0</v>
      </c>
      <c r="J63" s="67">
        <f t="shared" si="20"/>
        <v>0</v>
      </c>
      <c r="K63" s="67">
        <f t="shared" si="20"/>
        <v>0</v>
      </c>
      <c r="L63" s="67">
        <f t="shared" si="20"/>
        <v>0</v>
      </c>
      <c r="M63" s="67">
        <f t="shared" si="20"/>
        <v>0</v>
      </c>
      <c r="N63" s="67">
        <f t="shared" si="20"/>
        <v>0</v>
      </c>
      <c r="O63" s="67">
        <f t="shared" si="20"/>
        <v>0</v>
      </c>
      <c r="P63" s="67">
        <f t="shared" si="20"/>
        <v>0</v>
      </c>
      <c r="Q63" s="67">
        <f t="shared" si="20"/>
        <v>0</v>
      </c>
      <c r="R63" s="67">
        <f t="shared" si="20"/>
        <v>0</v>
      </c>
      <c r="S63" s="67">
        <f t="shared" si="20"/>
        <v>0</v>
      </c>
      <c r="T63" s="67">
        <f t="shared" si="20"/>
        <v>0</v>
      </c>
      <c r="U63" s="67">
        <f t="shared" si="20"/>
        <v>0</v>
      </c>
      <c r="V63" s="67">
        <f t="shared" si="20"/>
        <v>0</v>
      </c>
      <c r="W63" s="67">
        <f t="shared" si="20"/>
        <v>0</v>
      </c>
      <c r="X63" s="67">
        <f t="shared" si="20"/>
        <v>0</v>
      </c>
      <c r="Y63" s="66">
        <f t="shared" si="20"/>
        <v>0</v>
      </c>
    </row>
    <row r="64" spans="1:25" ht="15.6" x14ac:dyDescent="0.3">
      <c r="A64" s="6">
        <v>15</v>
      </c>
      <c r="B64" s="7" t="s">
        <v>84</v>
      </c>
      <c r="C64" s="59">
        <f t="shared" ref="C64:C67" si="21">SUM(D64:Y64)</f>
        <v>15</v>
      </c>
      <c r="D64" s="60">
        <f>SUMIFS('DATOS PEST12'!$E:$E,'DATOS PEST12'!$A:$A,INDICE!$C$13,'DATOS PEST12'!$D:$D,'7. RETA (SETA) Prov-SECCION'!D$11,'DATOS PEST12'!$B:$B,'7. RETA (SETA) Prov-SECCION'!$A64,'DATOS PEST12'!$F:$F,"REG.E. AUTONOMOS (SETA)")</f>
        <v>15</v>
      </c>
      <c r="E64" s="62">
        <f>SUMIFS('DATOS PEST12'!$E:$E,'DATOS PEST12'!$A:$A,INDICE!$C$13,'DATOS PEST12'!$D:$D,'7. RETA (SETA) Prov-SECCION'!E$11,'DATOS PEST12'!$B:$B,'7. RETA (SETA) Prov-SECCION'!$A64,'DATOS PEST12'!$F:$F,"REG.E. AUTONOMOS (SETA)")</f>
        <v>0</v>
      </c>
      <c r="F64" s="62">
        <f>SUMIFS('DATOS PEST12'!$E:$E,'DATOS PEST12'!$A:$A,INDICE!$C$13,'DATOS PEST12'!$D:$D,'7. RETA (SETA) Prov-SECCION'!F$11,'DATOS PEST12'!$B:$B,'7. RETA (SETA) Prov-SECCION'!$A64,'DATOS PEST12'!$F:$F,"REG.E. AUTONOMOS (SETA)")</f>
        <v>0</v>
      </c>
      <c r="G64" s="62">
        <f>SUMIFS('DATOS PEST12'!$E:$E,'DATOS PEST12'!$A:$A,INDICE!$C$13,'DATOS PEST12'!$D:$D,'7. RETA (SETA) Prov-SECCION'!G$11,'DATOS PEST12'!$B:$B,'7. RETA (SETA) Prov-SECCION'!$A64,'DATOS PEST12'!$F:$F,"REG.E. AUTONOMOS (SETA)")</f>
        <v>0</v>
      </c>
      <c r="H64" s="62">
        <f>SUMIFS('DATOS PEST12'!$E:$E,'DATOS PEST12'!$A:$A,INDICE!$C$13,'DATOS PEST12'!$D:$D,'7. RETA (SETA) Prov-SECCION'!H$11,'DATOS PEST12'!$B:$B,'7. RETA (SETA) Prov-SECCION'!$A64,'DATOS PEST12'!$F:$F,"REG.E. AUTONOMOS (SETA)")</f>
        <v>0</v>
      </c>
      <c r="I64" s="62">
        <f>SUMIFS('DATOS PEST12'!$E:$E,'DATOS PEST12'!$A:$A,INDICE!$C$13,'DATOS PEST12'!$D:$D,'7. RETA (SETA) Prov-SECCION'!I$11,'DATOS PEST12'!$B:$B,'7. RETA (SETA) Prov-SECCION'!$A64,'DATOS PEST12'!$F:$F,"REG.E. AUTONOMOS (SETA)")</f>
        <v>0</v>
      </c>
      <c r="J64" s="62">
        <f>SUMIFS('DATOS PEST12'!$E:$E,'DATOS PEST12'!$A:$A,INDICE!$C$13,'DATOS PEST12'!$D:$D,'7. RETA (SETA) Prov-SECCION'!J$11,'DATOS PEST12'!$B:$B,'7. RETA (SETA) Prov-SECCION'!$A64,'DATOS PEST12'!$F:$F,"REG.E. AUTONOMOS (SETA)")</f>
        <v>0</v>
      </c>
      <c r="K64" s="62">
        <f>SUMIFS('DATOS PEST12'!$E:$E,'DATOS PEST12'!$A:$A,INDICE!$C$13,'DATOS PEST12'!$D:$D,'7. RETA (SETA) Prov-SECCION'!K$11,'DATOS PEST12'!$B:$B,'7. RETA (SETA) Prov-SECCION'!$A64,'DATOS PEST12'!$F:$F,"REG.E. AUTONOMOS (SETA)")</f>
        <v>0</v>
      </c>
      <c r="L64" s="62">
        <f>SUMIFS('DATOS PEST12'!$E:$E,'DATOS PEST12'!$A:$A,INDICE!$C$13,'DATOS PEST12'!$D:$D,'7. RETA (SETA) Prov-SECCION'!L$11,'DATOS PEST12'!$B:$B,'7. RETA (SETA) Prov-SECCION'!$A64,'DATOS PEST12'!$F:$F,"REG.E. AUTONOMOS (SETA)")</f>
        <v>0</v>
      </c>
      <c r="M64" s="62">
        <f>SUMIFS('DATOS PEST12'!$E:$E,'DATOS PEST12'!$A:$A,INDICE!$C$13,'DATOS PEST12'!$D:$D,'7. RETA (SETA) Prov-SECCION'!M$11,'DATOS PEST12'!$B:$B,'7. RETA (SETA) Prov-SECCION'!$A64,'DATOS PEST12'!$F:$F,"REG.E. AUTONOMOS (SETA)")</f>
        <v>0</v>
      </c>
      <c r="N64" s="62">
        <f>SUMIFS('DATOS PEST12'!$E:$E,'DATOS PEST12'!$A:$A,INDICE!$C$13,'DATOS PEST12'!$D:$D,'7. RETA (SETA) Prov-SECCION'!N$11,'DATOS PEST12'!$B:$B,'7. RETA (SETA) Prov-SECCION'!$A64,'DATOS PEST12'!$F:$F,"REG.E. AUTONOMOS (SETA)")</f>
        <v>0</v>
      </c>
      <c r="O64" s="62">
        <f>SUMIFS('DATOS PEST12'!$E:$E,'DATOS PEST12'!$A:$A,INDICE!$C$13,'DATOS PEST12'!$D:$D,'7. RETA (SETA) Prov-SECCION'!O$11,'DATOS PEST12'!$B:$B,'7. RETA (SETA) Prov-SECCION'!$A64,'DATOS PEST12'!$F:$F,"REG.E. AUTONOMOS (SETA)")</f>
        <v>0</v>
      </c>
      <c r="P64" s="62">
        <f>SUMIFS('DATOS PEST12'!$E:$E,'DATOS PEST12'!$A:$A,INDICE!$C$13,'DATOS PEST12'!$D:$D,'7. RETA (SETA) Prov-SECCION'!P$11,'DATOS PEST12'!$B:$B,'7. RETA (SETA) Prov-SECCION'!$A64,'DATOS PEST12'!$F:$F,"REG.E. AUTONOMOS (SETA)")</f>
        <v>0</v>
      </c>
      <c r="Q64" s="62">
        <f>SUMIFS('DATOS PEST12'!$E:$E,'DATOS PEST12'!$A:$A,INDICE!$C$13,'DATOS PEST12'!$D:$D,'7. RETA (SETA) Prov-SECCION'!Q$11,'DATOS PEST12'!$B:$B,'7. RETA (SETA) Prov-SECCION'!$A64,'DATOS PEST12'!$F:$F,"REG.E. AUTONOMOS (SETA)")</f>
        <v>0</v>
      </c>
      <c r="R64" s="62">
        <f>SUMIFS('DATOS PEST12'!$E:$E,'DATOS PEST12'!$A:$A,INDICE!$C$13,'DATOS PEST12'!$D:$D,'7. RETA (SETA) Prov-SECCION'!R$11,'DATOS PEST12'!$B:$B,'7. RETA (SETA) Prov-SECCION'!$A64,'DATOS PEST12'!$F:$F,"REG.E. AUTONOMOS (SETA)")</f>
        <v>0</v>
      </c>
      <c r="S64" s="62">
        <f>SUMIFS('DATOS PEST12'!$E:$E,'DATOS PEST12'!$A:$A,INDICE!$C$13,'DATOS PEST12'!$D:$D,'7. RETA (SETA) Prov-SECCION'!S$11,'DATOS PEST12'!$B:$B,'7. RETA (SETA) Prov-SECCION'!$A64,'DATOS PEST12'!$F:$F,"REG.E. AUTONOMOS (SETA)")</f>
        <v>0</v>
      </c>
      <c r="T64" s="62">
        <f>SUMIFS('DATOS PEST12'!$E:$E,'DATOS PEST12'!$A:$A,INDICE!$C$13,'DATOS PEST12'!$D:$D,'7. RETA (SETA) Prov-SECCION'!T$11,'DATOS PEST12'!$B:$B,'7. RETA (SETA) Prov-SECCION'!$A64,'DATOS PEST12'!$F:$F,"REG.E. AUTONOMOS (SETA)")</f>
        <v>0</v>
      </c>
      <c r="U64" s="62">
        <f>SUMIFS('DATOS PEST12'!$E:$E,'DATOS PEST12'!$A:$A,INDICE!$C$13,'DATOS PEST12'!$D:$D,'7. RETA (SETA) Prov-SECCION'!U$11,'DATOS PEST12'!$B:$B,'7. RETA (SETA) Prov-SECCION'!$A64,'DATOS PEST12'!$F:$F,"REG.E. AUTONOMOS (SETA)")</f>
        <v>0</v>
      </c>
      <c r="V64" s="62">
        <f>SUMIFS('DATOS PEST12'!$E:$E,'DATOS PEST12'!$A:$A,INDICE!$C$13,'DATOS PEST12'!$D:$D,'7. RETA (SETA) Prov-SECCION'!V$11,'DATOS PEST12'!$B:$B,'7. RETA (SETA) Prov-SECCION'!$A64,'DATOS PEST12'!$F:$F,"REG.E. AUTONOMOS (SETA)")</f>
        <v>0</v>
      </c>
      <c r="W64" s="62">
        <f>SUMIFS('DATOS PEST12'!$E:$E,'DATOS PEST12'!$A:$A,INDICE!$C$13,'DATOS PEST12'!$D:$D,'7. RETA (SETA) Prov-SECCION'!W$11,'DATOS PEST12'!$B:$B,'7. RETA (SETA) Prov-SECCION'!$A64,'DATOS PEST12'!$F:$F,"REG.E. AUTONOMOS (SETA)")</f>
        <v>0</v>
      </c>
      <c r="X64" s="62">
        <f>SUMIFS('DATOS PEST12'!$E:$E,'DATOS PEST12'!$A:$A,INDICE!$C$13,'DATOS PEST12'!$D:$D,'7. RETA (SETA) Prov-SECCION'!X$11,'DATOS PEST12'!$B:$B,'7. RETA (SETA) Prov-SECCION'!$A64,'DATOS PEST12'!$F:$F,"REG.E. AUTONOMOS (SETA)")</f>
        <v>0</v>
      </c>
      <c r="Y64" s="59">
        <f>SUMIFS('DATOS PEST12'!$E:$E,'DATOS PEST12'!$A:$A,INDICE!$C$13,'DATOS PEST12'!$D:$D,'7. RETA (SETA) Prov-SECCION'!Y$11,'DATOS PEST12'!$B:$B,'7. RETA (SETA) Prov-SECCION'!$A64,'DATOS PEST12'!$F:$F,"REG.E. AUTONOMOS (SETA)")</f>
        <v>0</v>
      </c>
    </row>
    <row r="65" spans="1:25" ht="15.6" x14ac:dyDescent="0.3">
      <c r="A65" s="8">
        <v>27</v>
      </c>
      <c r="B65" s="9" t="s">
        <v>13</v>
      </c>
      <c r="C65" s="59">
        <f t="shared" si="21"/>
        <v>28.526315789473681</v>
      </c>
      <c r="D65" s="60">
        <f>SUMIFS('DATOS PEST12'!$E:$E,'DATOS PEST12'!$A:$A,INDICE!$C$13,'DATOS PEST12'!$D:$D,'7. RETA (SETA) Prov-SECCION'!D$11,'DATOS PEST12'!$B:$B,'7. RETA (SETA) Prov-SECCION'!$A65,'DATOS PEST12'!$F:$F,"REG.E. AUTONOMOS (SETA)")</f>
        <v>27.526315789473681</v>
      </c>
      <c r="E65" s="62">
        <f>SUMIFS('DATOS PEST12'!$E:$E,'DATOS PEST12'!$A:$A,INDICE!$C$13,'DATOS PEST12'!$D:$D,'7. RETA (SETA) Prov-SECCION'!E$11,'DATOS PEST12'!$B:$B,'7. RETA (SETA) Prov-SECCION'!$A65,'DATOS PEST12'!$F:$F,"REG.E. AUTONOMOS (SETA)")</f>
        <v>0</v>
      </c>
      <c r="F65" s="62">
        <f>SUMIFS('DATOS PEST12'!$E:$E,'DATOS PEST12'!$A:$A,INDICE!$C$13,'DATOS PEST12'!$D:$D,'7. RETA (SETA) Prov-SECCION'!F$11,'DATOS PEST12'!$B:$B,'7. RETA (SETA) Prov-SECCION'!$A65,'DATOS PEST12'!$F:$F,"REG.E. AUTONOMOS (SETA)")</f>
        <v>0.99999999999999956</v>
      </c>
      <c r="G65" s="62">
        <f>SUMIFS('DATOS PEST12'!$E:$E,'DATOS PEST12'!$A:$A,INDICE!$C$13,'DATOS PEST12'!$D:$D,'7. RETA (SETA) Prov-SECCION'!G$11,'DATOS PEST12'!$B:$B,'7. RETA (SETA) Prov-SECCION'!$A65,'DATOS PEST12'!$F:$F,"REG.E. AUTONOMOS (SETA)")</f>
        <v>0</v>
      </c>
      <c r="H65" s="62">
        <f>SUMIFS('DATOS PEST12'!$E:$E,'DATOS PEST12'!$A:$A,INDICE!$C$13,'DATOS PEST12'!$D:$D,'7. RETA (SETA) Prov-SECCION'!H$11,'DATOS PEST12'!$B:$B,'7. RETA (SETA) Prov-SECCION'!$A65,'DATOS PEST12'!$F:$F,"REG.E. AUTONOMOS (SETA)")</f>
        <v>0</v>
      </c>
      <c r="I65" s="62">
        <f>SUMIFS('DATOS PEST12'!$E:$E,'DATOS PEST12'!$A:$A,INDICE!$C$13,'DATOS PEST12'!$D:$D,'7. RETA (SETA) Prov-SECCION'!I$11,'DATOS PEST12'!$B:$B,'7. RETA (SETA) Prov-SECCION'!$A65,'DATOS PEST12'!$F:$F,"REG.E. AUTONOMOS (SETA)")</f>
        <v>0</v>
      </c>
      <c r="J65" s="62">
        <f>SUMIFS('DATOS PEST12'!$E:$E,'DATOS PEST12'!$A:$A,INDICE!$C$13,'DATOS PEST12'!$D:$D,'7. RETA (SETA) Prov-SECCION'!J$11,'DATOS PEST12'!$B:$B,'7. RETA (SETA) Prov-SECCION'!$A65,'DATOS PEST12'!$F:$F,"REG.E. AUTONOMOS (SETA)")</f>
        <v>0</v>
      </c>
      <c r="K65" s="62">
        <f>SUMIFS('DATOS PEST12'!$E:$E,'DATOS PEST12'!$A:$A,INDICE!$C$13,'DATOS PEST12'!$D:$D,'7. RETA (SETA) Prov-SECCION'!K$11,'DATOS PEST12'!$B:$B,'7. RETA (SETA) Prov-SECCION'!$A65,'DATOS PEST12'!$F:$F,"REG.E. AUTONOMOS (SETA)")</f>
        <v>0</v>
      </c>
      <c r="L65" s="62">
        <f>SUMIFS('DATOS PEST12'!$E:$E,'DATOS PEST12'!$A:$A,INDICE!$C$13,'DATOS PEST12'!$D:$D,'7. RETA (SETA) Prov-SECCION'!L$11,'DATOS PEST12'!$B:$B,'7. RETA (SETA) Prov-SECCION'!$A65,'DATOS PEST12'!$F:$F,"REG.E. AUTONOMOS (SETA)")</f>
        <v>0</v>
      </c>
      <c r="M65" s="62">
        <f>SUMIFS('DATOS PEST12'!$E:$E,'DATOS PEST12'!$A:$A,INDICE!$C$13,'DATOS PEST12'!$D:$D,'7. RETA (SETA) Prov-SECCION'!M$11,'DATOS PEST12'!$B:$B,'7. RETA (SETA) Prov-SECCION'!$A65,'DATOS PEST12'!$F:$F,"REG.E. AUTONOMOS (SETA)")</f>
        <v>0</v>
      </c>
      <c r="N65" s="62">
        <f>SUMIFS('DATOS PEST12'!$E:$E,'DATOS PEST12'!$A:$A,INDICE!$C$13,'DATOS PEST12'!$D:$D,'7. RETA (SETA) Prov-SECCION'!N$11,'DATOS PEST12'!$B:$B,'7. RETA (SETA) Prov-SECCION'!$A65,'DATOS PEST12'!$F:$F,"REG.E. AUTONOMOS (SETA)")</f>
        <v>0</v>
      </c>
      <c r="O65" s="62">
        <f>SUMIFS('DATOS PEST12'!$E:$E,'DATOS PEST12'!$A:$A,INDICE!$C$13,'DATOS PEST12'!$D:$D,'7. RETA (SETA) Prov-SECCION'!O$11,'DATOS PEST12'!$B:$B,'7. RETA (SETA) Prov-SECCION'!$A65,'DATOS PEST12'!$F:$F,"REG.E. AUTONOMOS (SETA)")</f>
        <v>0</v>
      </c>
      <c r="P65" s="62">
        <f>SUMIFS('DATOS PEST12'!$E:$E,'DATOS PEST12'!$A:$A,INDICE!$C$13,'DATOS PEST12'!$D:$D,'7. RETA (SETA) Prov-SECCION'!P$11,'DATOS PEST12'!$B:$B,'7. RETA (SETA) Prov-SECCION'!$A65,'DATOS PEST12'!$F:$F,"REG.E. AUTONOMOS (SETA)")</f>
        <v>0</v>
      </c>
      <c r="Q65" s="62">
        <f>SUMIFS('DATOS PEST12'!$E:$E,'DATOS PEST12'!$A:$A,INDICE!$C$13,'DATOS PEST12'!$D:$D,'7. RETA (SETA) Prov-SECCION'!Q$11,'DATOS PEST12'!$B:$B,'7. RETA (SETA) Prov-SECCION'!$A65,'DATOS PEST12'!$F:$F,"REG.E. AUTONOMOS (SETA)")</f>
        <v>0</v>
      </c>
      <c r="R65" s="62">
        <f>SUMIFS('DATOS PEST12'!$E:$E,'DATOS PEST12'!$A:$A,INDICE!$C$13,'DATOS PEST12'!$D:$D,'7. RETA (SETA) Prov-SECCION'!R$11,'DATOS PEST12'!$B:$B,'7. RETA (SETA) Prov-SECCION'!$A65,'DATOS PEST12'!$F:$F,"REG.E. AUTONOMOS (SETA)")</f>
        <v>0</v>
      </c>
      <c r="S65" s="62">
        <f>SUMIFS('DATOS PEST12'!$E:$E,'DATOS PEST12'!$A:$A,INDICE!$C$13,'DATOS PEST12'!$D:$D,'7. RETA (SETA) Prov-SECCION'!S$11,'DATOS PEST12'!$B:$B,'7. RETA (SETA) Prov-SECCION'!$A65,'DATOS PEST12'!$F:$F,"REG.E. AUTONOMOS (SETA)")</f>
        <v>0</v>
      </c>
      <c r="T65" s="62">
        <f>SUMIFS('DATOS PEST12'!$E:$E,'DATOS PEST12'!$A:$A,INDICE!$C$13,'DATOS PEST12'!$D:$D,'7. RETA (SETA) Prov-SECCION'!T$11,'DATOS PEST12'!$B:$B,'7. RETA (SETA) Prov-SECCION'!$A65,'DATOS PEST12'!$F:$F,"REG.E. AUTONOMOS (SETA)")</f>
        <v>0</v>
      </c>
      <c r="U65" s="62">
        <f>SUMIFS('DATOS PEST12'!$E:$E,'DATOS PEST12'!$A:$A,INDICE!$C$13,'DATOS PEST12'!$D:$D,'7. RETA (SETA) Prov-SECCION'!U$11,'DATOS PEST12'!$B:$B,'7. RETA (SETA) Prov-SECCION'!$A65,'DATOS PEST12'!$F:$F,"REG.E. AUTONOMOS (SETA)")</f>
        <v>0</v>
      </c>
      <c r="V65" s="62">
        <f>SUMIFS('DATOS PEST12'!$E:$E,'DATOS PEST12'!$A:$A,INDICE!$C$13,'DATOS PEST12'!$D:$D,'7. RETA (SETA) Prov-SECCION'!V$11,'DATOS PEST12'!$B:$B,'7. RETA (SETA) Prov-SECCION'!$A65,'DATOS PEST12'!$F:$F,"REG.E. AUTONOMOS (SETA)")</f>
        <v>0</v>
      </c>
      <c r="W65" s="62">
        <f>SUMIFS('DATOS PEST12'!$E:$E,'DATOS PEST12'!$A:$A,INDICE!$C$13,'DATOS PEST12'!$D:$D,'7. RETA (SETA) Prov-SECCION'!W$11,'DATOS PEST12'!$B:$B,'7. RETA (SETA) Prov-SECCION'!$A65,'DATOS PEST12'!$F:$F,"REG.E. AUTONOMOS (SETA)")</f>
        <v>0</v>
      </c>
      <c r="X65" s="62">
        <f>SUMIFS('DATOS PEST12'!$E:$E,'DATOS PEST12'!$A:$A,INDICE!$C$13,'DATOS PEST12'!$D:$D,'7. RETA (SETA) Prov-SECCION'!X$11,'DATOS PEST12'!$B:$B,'7. RETA (SETA) Prov-SECCION'!$A65,'DATOS PEST12'!$F:$F,"REG.E. AUTONOMOS (SETA)")</f>
        <v>0</v>
      </c>
      <c r="Y65" s="59">
        <f>SUMIFS('DATOS PEST12'!$E:$E,'DATOS PEST12'!$A:$A,INDICE!$C$13,'DATOS PEST12'!$D:$D,'7. RETA (SETA) Prov-SECCION'!Y$11,'DATOS PEST12'!$B:$B,'7. RETA (SETA) Prov-SECCION'!$A65,'DATOS PEST12'!$F:$F,"REG.E. AUTONOMOS (SETA)")</f>
        <v>0</v>
      </c>
    </row>
    <row r="66" spans="1:25" ht="15.6" x14ac:dyDescent="0.3">
      <c r="A66" s="8">
        <v>32</v>
      </c>
      <c r="B66" s="9" t="s">
        <v>17</v>
      </c>
      <c r="C66" s="59">
        <f t="shared" si="21"/>
        <v>17.263157894736842</v>
      </c>
      <c r="D66" s="60">
        <f>SUMIFS('DATOS PEST12'!$E:$E,'DATOS PEST12'!$A:$A,INDICE!$C$13,'DATOS PEST12'!$D:$D,'7. RETA (SETA) Prov-SECCION'!D$11,'DATOS PEST12'!$B:$B,'7. RETA (SETA) Prov-SECCION'!$A66,'DATOS PEST12'!$F:$F,"REG.E. AUTONOMOS (SETA)")</f>
        <v>16.263157894736842</v>
      </c>
      <c r="E66" s="62">
        <f>SUMIFS('DATOS PEST12'!$E:$E,'DATOS PEST12'!$A:$A,INDICE!$C$13,'DATOS PEST12'!$D:$D,'7. RETA (SETA) Prov-SECCION'!E$11,'DATOS PEST12'!$B:$B,'7. RETA (SETA) Prov-SECCION'!$A66,'DATOS PEST12'!$F:$F,"REG.E. AUTONOMOS (SETA)")</f>
        <v>0</v>
      </c>
      <c r="F66" s="62">
        <f>SUMIFS('DATOS PEST12'!$E:$E,'DATOS PEST12'!$A:$A,INDICE!$C$13,'DATOS PEST12'!$D:$D,'7. RETA (SETA) Prov-SECCION'!F$11,'DATOS PEST12'!$B:$B,'7. RETA (SETA) Prov-SECCION'!$A66,'DATOS PEST12'!$F:$F,"REG.E. AUTONOMOS (SETA)")</f>
        <v>0.99999999999999956</v>
      </c>
      <c r="G66" s="62">
        <f>SUMIFS('DATOS PEST12'!$E:$E,'DATOS PEST12'!$A:$A,INDICE!$C$13,'DATOS PEST12'!$D:$D,'7. RETA (SETA) Prov-SECCION'!G$11,'DATOS PEST12'!$B:$B,'7. RETA (SETA) Prov-SECCION'!$A66,'DATOS PEST12'!$F:$F,"REG.E. AUTONOMOS (SETA)")</f>
        <v>0</v>
      </c>
      <c r="H66" s="62">
        <f>SUMIFS('DATOS PEST12'!$E:$E,'DATOS PEST12'!$A:$A,INDICE!$C$13,'DATOS PEST12'!$D:$D,'7. RETA (SETA) Prov-SECCION'!H$11,'DATOS PEST12'!$B:$B,'7. RETA (SETA) Prov-SECCION'!$A66,'DATOS PEST12'!$F:$F,"REG.E. AUTONOMOS (SETA)")</f>
        <v>0</v>
      </c>
      <c r="I66" s="62">
        <f>SUMIFS('DATOS PEST12'!$E:$E,'DATOS PEST12'!$A:$A,INDICE!$C$13,'DATOS PEST12'!$D:$D,'7. RETA (SETA) Prov-SECCION'!I$11,'DATOS PEST12'!$B:$B,'7. RETA (SETA) Prov-SECCION'!$A66,'DATOS PEST12'!$F:$F,"REG.E. AUTONOMOS (SETA)")</f>
        <v>0</v>
      </c>
      <c r="J66" s="62">
        <f>SUMIFS('DATOS PEST12'!$E:$E,'DATOS PEST12'!$A:$A,INDICE!$C$13,'DATOS PEST12'!$D:$D,'7. RETA (SETA) Prov-SECCION'!J$11,'DATOS PEST12'!$B:$B,'7. RETA (SETA) Prov-SECCION'!$A66,'DATOS PEST12'!$F:$F,"REG.E. AUTONOMOS (SETA)")</f>
        <v>0</v>
      </c>
      <c r="K66" s="62">
        <f>SUMIFS('DATOS PEST12'!$E:$E,'DATOS PEST12'!$A:$A,INDICE!$C$13,'DATOS PEST12'!$D:$D,'7. RETA (SETA) Prov-SECCION'!K$11,'DATOS PEST12'!$B:$B,'7. RETA (SETA) Prov-SECCION'!$A66,'DATOS PEST12'!$F:$F,"REG.E. AUTONOMOS (SETA)")</f>
        <v>0</v>
      </c>
      <c r="L66" s="62">
        <f>SUMIFS('DATOS PEST12'!$E:$E,'DATOS PEST12'!$A:$A,INDICE!$C$13,'DATOS PEST12'!$D:$D,'7. RETA (SETA) Prov-SECCION'!L$11,'DATOS PEST12'!$B:$B,'7. RETA (SETA) Prov-SECCION'!$A66,'DATOS PEST12'!$F:$F,"REG.E. AUTONOMOS (SETA)")</f>
        <v>0</v>
      </c>
      <c r="M66" s="62">
        <f>SUMIFS('DATOS PEST12'!$E:$E,'DATOS PEST12'!$A:$A,INDICE!$C$13,'DATOS PEST12'!$D:$D,'7. RETA (SETA) Prov-SECCION'!M$11,'DATOS PEST12'!$B:$B,'7. RETA (SETA) Prov-SECCION'!$A66,'DATOS PEST12'!$F:$F,"REG.E. AUTONOMOS (SETA)")</f>
        <v>0</v>
      </c>
      <c r="N66" s="62">
        <f>SUMIFS('DATOS PEST12'!$E:$E,'DATOS PEST12'!$A:$A,INDICE!$C$13,'DATOS PEST12'!$D:$D,'7. RETA (SETA) Prov-SECCION'!N$11,'DATOS PEST12'!$B:$B,'7. RETA (SETA) Prov-SECCION'!$A66,'DATOS PEST12'!$F:$F,"REG.E. AUTONOMOS (SETA)")</f>
        <v>0</v>
      </c>
      <c r="O66" s="62">
        <f>SUMIFS('DATOS PEST12'!$E:$E,'DATOS PEST12'!$A:$A,INDICE!$C$13,'DATOS PEST12'!$D:$D,'7. RETA (SETA) Prov-SECCION'!O$11,'DATOS PEST12'!$B:$B,'7. RETA (SETA) Prov-SECCION'!$A66,'DATOS PEST12'!$F:$F,"REG.E. AUTONOMOS (SETA)")</f>
        <v>0</v>
      </c>
      <c r="P66" s="62">
        <f>SUMIFS('DATOS PEST12'!$E:$E,'DATOS PEST12'!$A:$A,INDICE!$C$13,'DATOS PEST12'!$D:$D,'7. RETA (SETA) Prov-SECCION'!P$11,'DATOS PEST12'!$B:$B,'7. RETA (SETA) Prov-SECCION'!$A66,'DATOS PEST12'!$F:$F,"REG.E. AUTONOMOS (SETA)")</f>
        <v>0</v>
      </c>
      <c r="Q66" s="62">
        <f>SUMIFS('DATOS PEST12'!$E:$E,'DATOS PEST12'!$A:$A,INDICE!$C$13,'DATOS PEST12'!$D:$D,'7. RETA (SETA) Prov-SECCION'!Q$11,'DATOS PEST12'!$B:$B,'7. RETA (SETA) Prov-SECCION'!$A66,'DATOS PEST12'!$F:$F,"REG.E. AUTONOMOS (SETA)")</f>
        <v>0</v>
      </c>
      <c r="R66" s="62">
        <f>SUMIFS('DATOS PEST12'!$E:$E,'DATOS PEST12'!$A:$A,INDICE!$C$13,'DATOS PEST12'!$D:$D,'7. RETA (SETA) Prov-SECCION'!R$11,'DATOS PEST12'!$B:$B,'7. RETA (SETA) Prov-SECCION'!$A66,'DATOS PEST12'!$F:$F,"REG.E. AUTONOMOS (SETA)")</f>
        <v>0</v>
      </c>
      <c r="S66" s="62">
        <f>SUMIFS('DATOS PEST12'!$E:$E,'DATOS PEST12'!$A:$A,INDICE!$C$13,'DATOS PEST12'!$D:$D,'7. RETA (SETA) Prov-SECCION'!S$11,'DATOS PEST12'!$B:$B,'7. RETA (SETA) Prov-SECCION'!$A66,'DATOS PEST12'!$F:$F,"REG.E. AUTONOMOS (SETA)")</f>
        <v>0</v>
      </c>
      <c r="T66" s="62">
        <f>SUMIFS('DATOS PEST12'!$E:$E,'DATOS PEST12'!$A:$A,INDICE!$C$13,'DATOS PEST12'!$D:$D,'7. RETA (SETA) Prov-SECCION'!T$11,'DATOS PEST12'!$B:$B,'7. RETA (SETA) Prov-SECCION'!$A66,'DATOS PEST12'!$F:$F,"REG.E. AUTONOMOS (SETA)")</f>
        <v>0</v>
      </c>
      <c r="U66" s="62">
        <f>SUMIFS('DATOS PEST12'!$E:$E,'DATOS PEST12'!$A:$A,INDICE!$C$13,'DATOS PEST12'!$D:$D,'7. RETA (SETA) Prov-SECCION'!U$11,'DATOS PEST12'!$B:$B,'7. RETA (SETA) Prov-SECCION'!$A66,'DATOS PEST12'!$F:$F,"REG.E. AUTONOMOS (SETA)")</f>
        <v>0</v>
      </c>
      <c r="V66" s="62">
        <f>SUMIFS('DATOS PEST12'!$E:$E,'DATOS PEST12'!$A:$A,INDICE!$C$13,'DATOS PEST12'!$D:$D,'7. RETA (SETA) Prov-SECCION'!V$11,'DATOS PEST12'!$B:$B,'7. RETA (SETA) Prov-SECCION'!$A66,'DATOS PEST12'!$F:$F,"REG.E. AUTONOMOS (SETA)")</f>
        <v>0</v>
      </c>
      <c r="W66" s="62">
        <f>SUMIFS('DATOS PEST12'!$E:$E,'DATOS PEST12'!$A:$A,INDICE!$C$13,'DATOS PEST12'!$D:$D,'7. RETA (SETA) Prov-SECCION'!W$11,'DATOS PEST12'!$B:$B,'7. RETA (SETA) Prov-SECCION'!$A66,'DATOS PEST12'!$F:$F,"REG.E. AUTONOMOS (SETA)")</f>
        <v>0</v>
      </c>
      <c r="X66" s="62">
        <f>SUMIFS('DATOS PEST12'!$E:$E,'DATOS PEST12'!$A:$A,INDICE!$C$13,'DATOS PEST12'!$D:$D,'7. RETA (SETA) Prov-SECCION'!X$11,'DATOS PEST12'!$B:$B,'7. RETA (SETA) Prov-SECCION'!$A66,'DATOS PEST12'!$F:$F,"REG.E. AUTONOMOS (SETA)")</f>
        <v>0</v>
      </c>
      <c r="Y66" s="59">
        <f>SUMIFS('DATOS PEST12'!$E:$E,'DATOS PEST12'!$A:$A,INDICE!$C$13,'DATOS PEST12'!$D:$D,'7. RETA (SETA) Prov-SECCION'!Y$11,'DATOS PEST12'!$B:$B,'7. RETA (SETA) Prov-SECCION'!$A66,'DATOS PEST12'!$F:$F,"REG.E. AUTONOMOS (SETA)")</f>
        <v>0</v>
      </c>
    </row>
    <row r="67" spans="1:25" ht="15.6" x14ac:dyDescent="0.3">
      <c r="A67" s="10">
        <v>36</v>
      </c>
      <c r="B67" s="11" t="s">
        <v>20</v>
      </c>
      <c r="C67" s="59">
        <f t="shared" si="21"/>
        <v>8.631578947368423</v>
      </c>
      <c r="D67" s="60">
        <f>SUMIFS('DATOS PEST12'!$E:$E,'DATOS PEST12'!$A:$A,INDICE!$C$13,'DATOS PEST12'!$D:$D,'7. RETA (SETA) Prov-SECCION'!D$11,'DATOS PEST12'!$B:$B,'7. RETA (SETA) Prov-SECCION'!$A67,'DATOS PEST12'!$F:$F,"REG.E. AUTONOMOS (SETA)")</f>
        <v>8.631578947368423</v>
      </c>
      <c r="E67" s="62">
        <f>SUMIFS('DATOS PEST12'!$E:$E,'DATOS PEST12'!$A:$A,INDICE!$C$13,'DATOS PEST12'!$D:$D,'7. RETA (SETA) Prov-SECCION'!E$11,'DATOS PEST12'!$B:$B,'7. RETA (SETA) Prov-SECCION'!$A67,'DATOS PEST12'!$F:$F,"REG.E. AUTONOMOS (SETA)")</f>
        <v>0</v>
      </c>
      <c r="F67" s="62">
        <f>SUMIFS('DATOS PEST12'!$E:$E,'DATOS PEST12'!$A:$A,INDICE!$C$13,'DATOS PEST12'!$D:$D,'7. RETA (SETA) Prov-SECCION'!F$11,'DATOS PEST12'!$B:$B,'7. RETA (SETA) Prov-SECCION'!$A67,'DATOS PEST12'!$F:$F,"REG.E. AUTONOMOS (SETA)")</f>
        <v>0</v>
      </c>
      <c r="G67" s="62">
        <f>SUMIFS('DATOS PEST12'!$E:$E,'DATOS PEST12'!$A:$A,INDICE!$C$13,'DATOS PEST12'!$D:$D,'7. RETA (SETA) Prov-SECCION'!G$11,'DATOS PEST12'!$B:$B,'7. RETA (SETA) Prov-SECCION'!$A67,'DATOS PEST12'!$F:$F,"REG.E. AUTONOMOS (SETA)")</f>
        <v>0</v>
      </c>
      <c r="H67" s="62">
        <f>SUMIFS('DATOS PEST12'!$E:$E,'DATOS PEST12'!$A:$A,INDICE!$C$13,'DATOS PEST12'!$D:$D,'7. RETA (SETA) Prov-SECCION'!H$11,'DATOS PEST12'!$B:$B,'7. RETA (SETA) Prov-SECCION'!$A67,'DATOS PEST12'!$F:$F,"REG.E. AUTONOMOS (SETA)")</f>
        <v>0</v>
      </c>
      <c r="I67" s="62">
        <f>SUMIFS('DATOS PEST12'!$E:$E,'DATOS PEST12'!$A:$A,INDICE!$C$13,'DATOS PEST12'!$D:$D,'7. RETA (SETA) Prov-SECCION'!I$11,'DATOS PEST12'!$B:$B,'7. RETA (SETA) Prov-SECCION'!$A67,'DATOS PEST12'!$F:$F,"REG.E. AUTONOMOS (SETA)")</f>
        <v>0</v>
      </c>
      <c r="J67" s="62">
        <f>SUMIFS('DATOS PEST12'!$E:$E,'DATOS PEST12'!$A:$A,INDICE!$C$13,'DATOS PEST12'!$D:$D,'7. RETA (SETA) Prov-SECCION'!J$11,'DATOS PEST12'!$B:$B,'7. RETA (SETA) Prov-SECCION'!$A67,'DATOS PEST12'!$F:$F,"REG.E. AUTONOMOS (SETA)")</f>
        <v>0</v>
      </c>
      <c r="K67" s="62">
        <f>SUMIFS('DATOS PEST12'!$E:$E,'DATOS PEST12'!$A:$A,INDICE!$C$13,'DATOS PEST12'!$D:$D,'7. RETA (SETA) Prov-SECCION'!K$11,'DATOS PEST12'!$B:$B,'7. RETA (SETA) Prov-SECCION'!$A67,'DATOS PEST12'!$F:$F,"REG.E. AUTONOMOS (SETA)")</f>
        <v>0</v>
      </c>
      <c r="L67" s="62">
        <f>SUMIFS('DATOS PEST12'!$E:$E,'DATOS PEST12'!$A:$A,INDICE!$C$13,'DATOS PEST12'!$D:$D,'7. RETA (SETA) Prov-SECCION'!L$11,'DATOS PEST12'!$B:$B,'7. RETA (SETA) Prov-SECCION'!$A67,'DATOS PEST12'!$F:$F,"REG.E. AUTONOMOS (SETA)")</f>
        <v>0</v>
      </c>
      <c r="M67" s="62">
        <f>SUMIFS('DATOS PEST12'!$E:$E,'DATOS PEST12'!$A:$A,INDICE!$C$13,'DATOS PEST12'!$D:$D,'7. RETA (SETA) Prov-SECCION'!M$11,'DATOS PEST12'!$B:$B,'7. RETA (SETA) Prov-SECCION'!$A67,'DATOS PEST12'!$F:$F,"REG.E. AUTONOMOS (SETA)")</f>
        <v>0</v>
      </c>
      <c r="N67" s="62">
        <f>SUMIFS('DATOS PEST12'!$E:$E,'DATOS PEST12'!$A:$A,INDICE!$C$13,'DATOS PEST12'!$D:$D,'7. RETA (SETA) Prov-SECCION'!N$11,'DATOS PEST12'!$B:$B,'7. RETA (SETA) Prov-SECCION'!$A67,'DATOS PEST12'!$F:$F,"REG.E. AUTONOMOS (SETA)")</f>
        <v>0</v>
      </c>
      <c r="O67" s="62">
        <f>SUMIFS('DATOS PEST12'!$E:$E,'DATOS PEST12'!$A:$A,INDICE!$C$13,'DATOS PEST12'!$D:$D,'7. RETA (SETA) Prov-SECCION'!O$11,'DATOS PEST12'!$B:$B,'7. RETA (SETA) Prov-SECCION'!$A67,'DATOS PEST12'!$F:$F,"REG.E. AUTONOMOS (SETA)")</f>
        <v>0</v>
      </c>
      <c r="P67" s="62">
        <f>SUMIFS('DATOS PEST12'!$E:$E,'DATOS PEST12'!$A:$A,INDICE!$C$13,'DATOS PEST12'!$D:$D,'7. RETA (SETA) Prov-SECCION'!P$11,'DATOS PEST12'!$B:$B,'7. RETA (SETA) Prov-SECCION'!$A67,'DATOS PEST12'!$F:$F,"REG.E. AUTONOMOS (SETA)")</f>
        <v>0</v>
      </c>
      <c r="Q67" s="62">
        <f>SUMIFS('DATOS PEST12'!$E:$E,'DATOS PEST12'!$A:$A,INDICE!$C$13,'DATOS PEST12'!$D:$D,'7. RETA (SETA) Prov-SECCION'!Q$11,'DATOS PEST12'!$B:$B,'7. RETA (SETA) Prov-SECCION'!$A67,'DATOS PEST12'!$F:$F,"REG.E. AUTONOMOS (SETA)")</f>
        <v>0</v>
      </c>
      <c r="R67" s="62">
        <f>SUMIFS('DATOS PEST12'!$E:$E,'DATOS PEST12'!$A:$A,INDICE!$C$13,'DATOS PEST12'!$D:$D,'7. RETA (SETA) Prov-SECCION'!R$11,'DATOS PEST12'!$B:$B,'7. RETA (SETA) Prov-SECCION'!$A67,'DATOS PEST12'!$F:$F,"REG.E. AUTONOMOS (SETA)")</f>
        <v>0</v>
      </c>
      <c r="S67" s="62">
        <f>SUMIFS('DATOS PEST12'!$E:$E,'DATOS PEST12'!$A:$A,INDICE!$C$13,'DATOS PEST12'!$D:$D,'7. RETA (SETA) Prov-SECCION'!S$11,'DATOS PEST12'!$B:$B,'7. RETA (SETA) Prov-SECCION'!$A67,'DATOS PEST12'!$F:$F,"REG.E. AUTONOMOS (SETA)")</f>
        <v>0</v>
      </c>
      <c r="T67" s="62">
        <f>SUMIFS('DATOS PEST12'!$E:$E,'DATOS PEST12'!$A:$A,INDICE!$C$13,'DATOS PEST12'!$D:$D,'7. RETA (SETA) Prov-SECCION'!T$11,'DATOS PEST12'!$B:$B,'7. RETA (SETA) Prov-SECCION'!$A67,'DATOS PEST12'!$F:$F,"REG.E. AUTONOMOS (SETA)")</f>
        <v>0</v>
      </c>
      <c r="U67" s="62">
        <f>SUMIFS('DATOS PEST12'!$E:$E,'DATOS PEST12'!$A:$A,INDICE!$C$13,'DATOS PEST12'!$D:$D,'7. RETA (SETA) Prov-SECCION'!U$11,'DATOS PEST12'!$B:$B,'7. RETA (SETA) Prov-SECCION'!$A67,'DATOS PEST12'!$F:$F,"REG.E. AUTONOMOS (SETA)")</f>
        <v>0</v>
      </c>
      <c r="V67" s="62">
        <f>SUMIFS('DATOS PEST12'!$E:$E,'DATOS PEST12'!$A:$A,INDICE!$C$13,'DATOS PEST12'!$D:$D,'7. RETA (SETA) Prov-SECCION'!V$11,'DATOS PEST12'!$B:$B,'7. RETA (SETA) Prov-SECCION'!$A67,'DATOS PEST12'!$F:$F,"REG.E. AUTONOMOS (SETA)")</f>
        <v>0</v>
      </c>
      <c r="W67" s="62">
        <f>SUMIFS('DATOS PEST12'!$E:$E,'DATOS PEST12'!$A:$A,INDICE!$C$13,'DATOS PEST12'!$D:$D,'7. RETA (SETA) Prov-SECCION'!W$11,'DATOS PEST12'!$B:$B,'7. RETA (SETA) Prov-SECCION'!$A67,'DATOS PEST12'!$F:$F,"REG.E. AUTONOMOS (SETA)")</f>
        <v>0</v>
      </c>
      <c r="X67" s="62">
        <f>SUMIFS('DATOS PEST12'!$E:$E,'DATOS PEST12'!$A:$A,INDICE!$C$13,'DATOS PEST12'!$D:$D,'7. RETA (SETA) Prov-SECCION'!X$11,'DATOS PEST12'!$B:$B,'7. RETA (SETA) Prov-SECCION'!$A67,'DATOS PEST12'!$F:$F,"REG.E. AUTONOMOS (SETA)")</f>
        <v>0</v>
      </c>
      <c r="Y67" s="59">
        <f>SUMIFS('DATOS PEST12'!$E:$E,'DATOS PEST12'!$A:$A,INDICE!$C$13,'DATOS PEST12'!$D:$D,'7. RETA (SETA) Prov-SECCION'!Y$11,'DATOS PEST12'!$B:$B,'7. RETA (SETA) Prov-SECCION'!$A67,'DATOS PEST12'!$F:$F,"REG.E. AUTONOMOS (SETA)")</f>
        <v>0</v>
      </c>
    </row>
    <row r="68" spans="1:25" ht="15.6" x14ac:dyDescent="0.3">
      <c r="A68" s="238" t="s">
        <v>177</v>
      </c>
      <c r="B68" s="239"/>
      <c r="C68" s="66">
        <f t="shared" ref="C68:Y68" si="22">C69</f>
        <v>19.578947368421055</v>
      </c>
      <c r="D68" s="64">
        <f t="shared" si="22"/>
        <v>19.578947368421055</v>
      </c>
      <c r="E68" s="67">
        <f t="shared" si="22"/>
        <v>0</v>
      </c>
      <c r="F68" s="67">
        <f t="shared" si="22"/>
        <v>0</v>
      </c>
      <c r="G68" s="67">
        <f t="shared" si="22"/>
        <v>0</v>
      </c>
      <c r="H68" s="67">
        <f t="shared" si="22"/>
        <v>0</v>
      </c>
      <c r="I68" s="67">
        <f t="shared" si="22"/>
        <v>0</v>
      </c>
      <c r="J68" s="67">
        <f t="shared" si="22"/>
        <v>0</v>
      </c>
      <c r="K68" s="67">
        <f t="shared" si="22"/>
        <v>0</v>
      </c>
      <c r="L68" s="67">
        <f t="shared" si="22"/>
        <v>0</v>
      </c>
      <c r="M68" s="67">
        <f t="shared" si="22"/>
        <v>0</v>
      </c>
      <c r="N68" s="67">
        <f t="shared" si="22"/>
        <v>0</v>
      </c>
      <c r="O68" s="67">
        <f t="shared" si="22"/>
        <v>0</v>
      </c>
      <c r="P68" s="67">
        <f t="shared" si="22"/>
        <v>0</v>
      </c>
      <c r="Q68" s="67">
        <f t="shared" si="22"/>
        <v>0</v>
      </c>
      <c r="R68" s="67">
        <f t="shared" si="22"/>
        <v>0</v>
      </c>
      <c r="S68" s="67">
        <f t="shared" si="22"/>
        <v>0</v>
      </c>
      <c r="T68" s="67">
        <f t="shared" si="22"/>
        <v>0</v>
      </c>
      <c r="U68" s="67">
        <f t="shared" si="22"/>
        <v>0</v>
      </c>
      <c r="V68" s="67">
        <f t="shared" si="22"/>
        <v>0</v>
      </c>
      <c r="W68" s="67">
        <f t="shared" si="22"/>
        <v>0</v>
      </c>
      <c r="X68" s="67">
        <f t="shared" si="22"/>
        <v>0</v>
      </c>
      <c r="Y68" s="66">
        <f t="shared" si="22"/>
        <v>0</v>
      </c>
    </row>
    <row r="69" spans="1:25" ht="15.6" x14ac:dyDescent="0.3">
      <c r="A69" s="14">
        <v>28</v>
      </c>
      <c r="B69" s="15" t="s">
        <v>14</v>
      </c>
      <c r="C69" s="59">
        <f>SUM(D69:Y69)</f>
        <v>19.578947368421055</v>
      </c>
      <c r="D69" s="60">
        <f>SUMIFS('DATOS PEST12'!$E:$E,'DATOS PEST12'!$A:$A,INDICE!$C$13,'DATOS PEST12'!$D:$D,'7. RETA (SETA) Prov-SECCION'!D$11,'DATOS PEST12'!$B:$B,'7. RETA (SETA) Prov-SECCION'!$A69,'DATOS PEST12'!$F:$F,"REG.E. AUTONOMOS (SETA)")</f>
        <v>19.578947368421055</v>
      </c>
      <c r="E69" s="62">
        <f>SUMIFS('DATOS PEST12'!$E:$E,'DATOS PEST12'!$A:$A,INDICE!$C$13,'DATOS PEST12'!$D:$D,'7. RETA (SETA) Prov-SECCION'!E$11,'DATOS PEST12'!$B:$B,'7. RETA (SETA) Prov-SECCION'!$A69,'DATOS PEST12'!$F:$F,"REG.E. AUTONOMOS (SETA)")</f>
        <v>0</v>
      </c>
      <c r="F69" s="62">
        <f>SUMIFS('DATOS PEST12'!$E:$E,'DATOS PEST12'!$A:$A,INDICE!$C$13,'DATOS PEST12'!$D:$D,'7. RETA (SETA) Prov-SECCION'!F$11,'DATOS PEST12'!$B:$B,'7. RETA (SETA) Prov-SECCION'!$A69,'DATOS PEST12'!$F:$F,"REG.E. AUTONOMOS (SETA)")</f>
        <v>0</v>
      </c>
      <c r="G69" s="62">
        <f>SUMIFS('DATOS PEST12'!$E:$E,'DATOS PEST12'!$A:$A,INDICE!$C$13,'DATOS PEST12'!$D:$D,'7. RETA (SETA) Prov-SECCION'!G$11,'DATOS PEST12'!$B:$B,'7. RETA (SETA) Prov-SECCION'!$A69,'DATOS PEST12'!$F:$F,"REG.E. AUTONOMOS (SETA)")</f>
        <v>0</v>
      </c>
      <c r="H69" s="62">
        <f>SUMIFS('DATOS PEST12'!$E:$E,'DATOS PEST12'!$A:$A,INDICE!$C$13,'DATOS PEST12'!$D:$D,'7. RETA (SETA) Prov-SECCION'!H$11,'DATOS PEST12'!$B:$B,'7. RETA (SETA) Prov-SECCION'!$A69,'DATOS PEST12'!$F:$F,"REG.E. AUTONOMOS (SETA)")</f>
        <v>0</v>
      </c>
      <c r="I69" s="62">
        <f>SUMIFS('DATOS PEST12'!$E:$E,'DATOS PEST12'!$A:$A,INDICE!$C$13,'DATOS PEST12'!$D:$D,'7. RETA (SETA) Prov-SECCION'!I$11,'DATOS PEST12'!$B:$B,'7. RETA (SETA) Prov-SECCION'!$A69,'DATOS PEST12'!$F:$F,"REG.E. AUTONOMOS (SETA)")</f>
        <v>0</v>
      </c>
      <c r="J69" s="62">
        <f>SUMIFS('DATOS PEST12'!$E:$E,'DATOS PEST12'!$A:$A,INDICE!$C$13,'DATOS PEST12'!$D:$D,'7. RETA (SETA) Prov-SECCION'!J$11,'DATOS PEST12'!$B:$B,'7. RETA (SETA) Prov-SECCION'!$A69,'DATOS PEST12'!$F:$F,"REG.E. AUTONOMOS (SETA)")</f>
        <v>0</v>
      </c>
      <c r="K69" s="62">
        <f>SUMIFS('DATOS PEST12'!$E:$E,'DATOS PEST12'!$A:$A,INDICE!$C$13,'DATOS PEST12'!$D:$D,'7. RETA (SETA) Prov-SECCION'!K$11,'DATOS PEST12'!$B:$B,'7. RETA (SETA) Prov-SECCION'!$A69,'DATOS PEST12'!$F:$F,"REG.E. AUTONOMOS (SETA)")</f>
        <v>0</v>
      </c>
      <c r="L69" s="62">
        <f>SUMIFS('DATOS PEST12'!$E:$E,'DATOS PEST12'!$A:$A,INDICE!$C$13,'DATOS PEST12'!$D:$D,'7. RETA (SETA) Prov-SECCION'!L$11,'DATOS PEST12'!$B:$B,'7. RETA (SETA) Prov-SECCION'!$A69,'DATOS PEST12'!$F:$F,"REG.E. AUTONOMOS (SETA)")</f>
        <v>0</v>
      </c>
      <c r="M69" s="62">
        <f>SUMIFS('DATOS PEST12'!$E:$E,'DATOS PEST12'!$A:$A,INDICE!$C$13,'DATOS PEST12'!$D:$D,'7. RETA (SETA) Prov-SECCION'!M$11,'DATOS PEST12'!$B:$B,'7. RETA (SETA) Prov-SECCION'!$A69,'DATOS PEST12'!$F:$F,"REG.E. AUTONOMOS (SETA)")</f>
        <v>0</v>
      </c>
      <c r="N69" s="62">
        <f>SUMIFS('DATOS PEST12'!$E:$E,'DATOS PEST12'!$A:$A,INDICE!$C$13,'DATOS PEST12'!$D:$D,'7. RETA (SETA) Prov-SECCION'!N$11,'DATOS PEST12'!$B:$B,'7. RETA (SETA) Prov-SECCION'!$A69,'DATOS PEST12'!$F:$F,"REG.E. AUTONOMOS (SETA)")</f>
        <v>0</v>
      </c>
      <c r="O69" s="62">
        <f>SUMIFS('DATOS PEST12'!$E:$E,'DATOS PEST12'!$A:$A,INDICE!$C$13,'DATOS PEST12'!$D:$D,'7. RETA (SETA) Prov-SECCION'!O$11,'DATOS PEST12'!$B:$B,'7. RETA (SETA) Prov-SECCION'!$A69,'DATOS PEST12'!$F:$F,"REG.E. AUTONOMOS (SETA)")</f>
        <v>0</v>
      </c>
      <c r="P69" s="62">
        <f>SUMIFS('DATOS PEST12'!$E:$E,'DATOS PEST12'!$A:$A,INDICE!$C$13,'DATOS PEST12'!$D:$D,'7. RETA (SETA) Prov-SECCION'!P$11,'DATOS PEST12'!$B:$B,'7. RETA (SETA) Prov-SECCION'!$A69,'DATOS PEST12'!$F:$F,"REG.E. AUTONOMOS (SETA)")</f>
        <v>0</v>
      </c>
      <c r="Q69" s="62">
        <f>SUMIFS('DATOS PEST12'!$E:$E,'DATOS PEST12'!$A:$A,INDICE!$C$13,'DATOS PEST12'!$D:$D,'7. RETA (SETA) Prov-SECCION'!Q$11,'DATOS PEST12'!$B:$B,'7. RETA (SETA) Prov-SECCION'!$A69,'DATOS PEST12'!$F:$F,"REG.E. AUTONOMOS (SETA)")</f>
        <v>0</v>
      </c>
      <c r="R69" s="62">
        <f>SUMIFS('DATOS PEST12'!$E:$E,'DATOS PEST12'!$A:$A,INDICE!$C$13,'DATOS PEST12'!$D:$D,'7. RETA (SETA) Prov-SECCION'!R$11,'DATOS PEST12'!$B:$B,'7. RETA (SETA) Prov-SECCION'!$A69,'DATOS PEST12'!$F:$F,"REG.E. AUTONOMOS (SETA)")</f>
        <v>0</v>
      </c>
      <c r="S69" s="62">
        <f>SUMIFS('DATOS PEST12'!$E:$E,'DATOS PEST12'!$A:$A,INDICE!$C$13,'DATOS PEST12'!$D:$D,'7. RETA (SETA) Prov-SECCION'!S$11,'DATOS PEST12'!$B:$B,'7. RETA (SETA) Prov-SECCION'!$A69,'DATOS PEST12'!$F:$F,"REG.E. AUTONOMOS (SETA)")</f>
        <v>0</v>
      </c>
      <c r="T69" s="62">
        <f>SUMIFS('DATOS PEST12'!$E:$E,'DATOS PEST12'!$A:$A,INDICE!$C$13,'DATOS PEST12'!$D:$D,'7. RETA (SETA) Prov-SECCION'!T$11,'DATOS PEST12'!$B:$B,'7. RETA (SETA) Prov-SECCION'!$A69,'DATOS PEST12'!$F:$F,"REG.E. AUTONOMOS (SETA)")</f>
        <v>0</v>
      </c>
      <c r="U69" s="62">
        <f>SUMIFS('DATOS PEST12'!$E:$E,'DATOS PEST12'!$A:$A,INDICE!$C$13,'DATOS PEST12'!$D:$D,'7. RETA (SETA) Prov-SECCION'!U$11,'DATOS PEST12'!$B:$B,'7. RETA (SETA) Prov-SECCION'!$A69,'DATOS PEST12'!$F:$F,"REG.E. AUTONOMOS (SETA)")</f>
        <v>0</v>
      </c>
      <c r="V69" s="62">
        <f>SUMIFS('DATOS PEST12'!$E:$E,'DATOS PEST12'!$A:$A,INDICE!$C$13,'DATOS PEST12'!$D:$D,'7. RETA (SETA) Prov-SECCION'!V$11,'DATOS PEST12'!$B:$B,'7. RETA (SETA) Prov-SECCION'!$A69,'DATOS PEST12'!$F:$F,"REG.E. AUTONOMOS (SETA)")</f>
        <v>0</v>
      </c>
      <c r="W69" s="62">
        <f>SUMIFS('DATOS PEST12'!$E:$E,'DATOS PEST12'!$A:$A,INDICE!$C$13,'DATOS PEST12'!$D:$D,'7. RETA (SETA) Prov-SECCION'!W$11,'DATOS PEST12'!$B:$B,'7. RETA (SETA) Prov-SECCION'!$A69,'DATOS PEST12'!$F:$F,"REG.E. AUTONOMOS (SETA)")</f>
        <v>0</v>
      </c>
      <c r="X69" s="62">
        <f>SUMIFS('DATOS PEST12'!$E:$E,'DATOS PEST12'!$A:$A,INDICE!$C$13,'DATOS PEST12'!$D:$D,'7. RETA (SETA) Prov-SECCION'!X$11,'DATOS PEST12'!$B:$B,'7. RETA (SETA) Prov-SECCION'!$A69,'DATOS PEST12'!$F:$F,"REG.E. AUTONOMOS (SETA)")</f>
        <v>0</v>
      </c>
      <c r="Y69" s="59">
        <f>SUMIFS('DATOS PEST12'!$E:$E,'DATOS PEST12'!$A:$A,INDICE!$C$13,'DATOS PEST12'!$D:$D,'7. RETA (SETA) Prov-SECCION'!Y$11,'DATOS PEST12'!$B:$B,'7. RETA (SETA) Prov-SECCION'!$A69,'DATOS PEST12'!$F:$F,"REG.E. AUTONOMOS (SETA)")</f>
        <v>0</v>
      </c>
    </row>
    <row r="70" spans="1:25" ht="15.6" x14ac:dyDescent="0.3">
      <c r="A70" s="238" t="s">
        <v>176</v>
      </c>
      <c r="B70" s="239"/>
      <c r="C70" s="66">
        <f t="shared" ref="C70:Y70" si="23">C71</f>
        <v>168.10526315789468</v>
      </c>
      <c r="D70" s="64">
        <f t="shared" si="23"/>
        <v>167.10526315789468</v>
      </c>
      <c r="E70" s="67">
        <f t="shared" si="23"/>
        <v>0</v>
      </c>
      <c r="F70" s="67">
        <f t="shared" si="23"/>
        <v>0</v>
      </c>
      <c r="G70" s="67">
        <f t="shared" si="23"/>
        <v>0</v>
      </c>
      <c r="H70" s="67">
        <f t="shared" si="23"/>
        <v>0</v>
      </c>
      <c r="I70" s="67">
        <f t="shared" si="23"/>
        <v>0</v>
      </c>
      <c r="J70" s="67">
        <f t="shared" si="23"/>
        <v>0.99999999999999956</v>
      </c>
      <c r="K70" s="67">
        <f t="shared" si="23"/>
        <v>0</v>
      </c>
      <c r="L70" s="67">
        <f t="shared" si="23"/>
        <v>0</v>
      </c>
      <c r="M70" s="67">
        <f t="shared" si="23"/>
        <v>0</v>
      </c>
      <c r="N70" s="67">
        <f t="shared" si="23"/>
        <v>0</v>
      </c>
      <c r="O70" s="67">
        <f t="shared" si="23"/>
        <v>0</v>
      </c>
      <c r="P70" s="67">
        <f t="shared" si="23"/>
        <v>0</v>
      </c>
      <c r="Q70" s="67">
        <f t="shared" si="23"/>
        <v>0</v>
      </c>
      <c r="R70" s="67">
        <f t="shared" si="23"/>
        <v>0</v>
      </c>
      <c r="S70" s="67">
        <f t="shared" si="23"/>
        <v>0</v>
      </c>
      <c r="T70" s="67">
        <f t="shared" si="23"/>
        <v>0</v>
      </c>
      <c r="U70" s="67">
        <f t="shared" si="23"/>
        <v>0</v>
      </c>
      <c r="V70" s="67">
        <f t="shared" si="23"/>
        <v>0</v>
      </c>
      <c r="W70" s="67">
        <f t="shared" si="23"/>
        <v>0</v>
      </c>
      <c r="X70" s="67">
        <f t="shared" si="23"/>
        <v>0</v>
      </c>
      <c r="Y70" s="66">
        <f t="shared" si="23"/>
        <v>0</v>
      </c>
    </row>
    <row r="71" spans="1:25" ht="15.6" x14ac:dyDescent="0.3">
      <c r="A71" s="14">
        <v>30</v>
      </c>
      <c r="B71" s="15" t="s">
        <v>15</v>
      </c>
      <c r="C71" s="59">
        <f>SUM(D71:Y71)</f>
        <v>168.10526315789468</v>
      </c>
      <c r="D71" s="60">
        <f>SUMIFS('DATOS PEST12'!$E:$E,'DATOS PEST12'!$A:$A,INDICE!$C$13,'DATOS PEST12'!$D:$D,'7. RETA (SETA) Prov-SECCION'!D$11,'DATOS PEST12'!$B:$B,'7. RETA (SETA) Prov-SECCION'!$A71,'DATOS PEST12'!$F:$F,"REG.E. AUTONOMOS (SETA)")</f>
        <v>167.10526315789468</v>
      </c>
      <c r="E71" s="62">
        <f>SUMIFS('DATOS PEST12'!$E:$E,'DATOS PEST12'!$A:$A,INDICE!$C$13,'DATOS PEST12'!$D:$D,'7. RETA (SETA) Prov-SECCION'!E$11,'DATOS PEST12'!$B:$B,'7. RETA (SETA) Prov-SECCION'!$A71,'DATOS PEST12'!$F:$F,"REG.E. AUTONOMOS (SETA)")</f>
        <v>0</v>
      </c>
      <c r="F71" s="62">
        <f>SUMIFS('DATOS PEST12'!$E:$E,'DATOS PEST12'!$A:$A,INDICE!$C$13,'DATOS PEST12'!$D:$D,'7. RETA (SETA) Prov-SECCION'!F$11,'DATOS PEST12'!$B:$B,'7. RETA (SETA) Prov-SECCION'!$A71,'DATOS PEST12'!$F:$F,"REG.E. AUTONOMOS (SETA)")</f>
        <v>0</v>
      </c>
      <c r="G71" s="62">
        <f>SUMIFS('DATOS PEST12'!$E:$E,'DATOS PEST12'!$A:$A,INDICE!$C$13,'DATOS PEST12'!$D:$D,'7. RETA (SETA) Prov-SECCION'!G$11,'DATOS PEST12'!$B:$B,'7. RETA (SETA) Prov-SECCION'!$A71,'DATOS PEST12'!$F:$F,"REG.E. AUTONOMOS (SETA)")</f>
        <v>0</v>
      </c>
      <c r="H71" s="62">
        <f>SUMIFS('DATOS PEST12'!$E:$E,'DATOS PEST12'!$A:$A,INDICE!$C$13,'DATOS PEST12'!$D:$D,'7. RETA (SETA) Prov-SECCION'!H$11,'DATOS PEST12'!$B:$B,'7. RETA (SETA) Prov-SECCION'!$A71,'DATOS PEST12'!$F:$F,"REG.E. AUTONOMOS (SETA)")</f>
        <v>0</v>
      </c>
      <c r="I71" s="62">
        <f>SUMIFS('DATOS PEST12'!$E:$E,'DATOS PEST12'!$A:$A,INDICE!$C$13,'DATOS PEST12'!$D:$D,'7. RETA (SETA) Prov-SECCION'!I$11,'DATOS PEST12'!$B:$B,'7. RETA (SETA) Prov-SECCION'!$A71,'DATOS PEST12'!$F:$F,"REG.E. AUTONOMOS (SETA)")</f>
        <v>0</v>
      </c>
      <c r="J71" s="62">
        <f>SUMIFS('DATOS PEST12'!$E:$E,'DATOS PEST12'!$A:$A,INDICE!$C$13,'DATOS PEST12'!$D:$D,'7. RETA (SETA) Prov-SECCION'!J$11,'DATOS PEST12'!$B:$B,'7. RETA (SETA) Prov-SECCION'!$A71,'DATOS PEST12'!$F:$F,"REG.E. AUTONOMOS (SETA)")</f>
        <v>0.99999999999999956</v>
      </c>
      <c r="K71" s="62">
        <f>SUMIFS('DATOS PEST12'!$E:$E,'DATOS PEST12'!$A:$A,INDICE!$C$13,'DATOS PEST12'!$D:$D,'7. RETA (SETA) Prov-SECCION'!K$11,'DATOS PEST12'!$B:$B,'7. RETA (SETA) Prov-SECCION'!$A71,'DATOS PEST12'!$F:$F,"REG.E. AUTONOMOS (SETA)")</f>
        <v>0</v>
      </c>
      <c r="L71" s="62">
        <f>SUMIFS('DATOS PEST12'!$E:$E,'DATOS PEST12'!$A:$A,INDICE!$C$13,'DATOS PEST12'!$D:$D,'7. RETA (SETA) Prov-SECCION'!L$11,'DATOS PEST12'!$B:$B,'7. RETA (SETA) Prov-SECCION'!$A71,'DATOS PEST12'!$F:$F,"REG.E. AUTONOMOS (SETA)")</f>
        <v>0</v>
      </c>
      <c r="M71" s="62">
        <f>SUMIFS('DATOS PEST12'!$E:$E,'DATOS PEST12'!$A:$A,INDICE!$C$13,'DATOS PEST12'!$D:$D,'7. RETA (SETA) Prov-SECCION'!M$11,'DATOS PEST12'!$B:$B,'7. RETA (SETA) Prov-SECCION'!$A71,'DATOS PEST12'!$F:$F,"REG.E. AUTONOMOS (SETA)")</f>
        <v>0</v>
      </c>
      <c r="N71" s="62">
        <f>SUMIFS('DATOS PEST12'!$E:$E,'DATOS PEST12'!$A:$A,INDICE!$C$13,'DATOS PEST12'!$D:$D,'7. RETA (SETA) Prov-SECCION'!N$11,'DATOS PEST12'!$B:$B,'7. RETA (SETA) Prov-SECCION'!$A71,'DATOS PEST12'!$F:$F,"REG.E. AUTONOMOS (SETA)")</f>
        <v>0</v>
      </c>
      <c r="O71" s="62">
        <f>SUMIFS('DATOS PEST12'!$E:$E,'DATOS PEST12'!$A:$A,INDICE!$C$13,'DATOS PEST12'!$D:$D,'7. RETA (SETA) Prov-SECCION'!O$11,'DATOS PEST12'!$B:$B,'7. RETA (SETA) Prov-SECCION'!$A71,'DATOS PEST12'!$F:$F,"REG.E. AUTONOMOS (SETA)")</f>
        <v>0</v>
      </c>
      <c r="P71" s="62">
        <f>SUMIFS('DATOS PEST12'!$E:$E,'DATOS PEST12'!$A:$A,INDICE!$C$13,'DATOS PEST12'!$D:$D,'7. RETA (SETA) Prov-SECCION'!P$11,'DATOS PEST12'!$B:$B,'7. RETA (SETA) Prov-SECCION'!$A71,'DATOS PEST12'!$F:$F,"REG.E. AUTONOMOS (SETA)")</f>
        <v>0</v>
      </c>
      <c r="Q71" s="62">
        <f>SUMIFS('DATOS PEST12'!$E:$E,'DATOS PEST12'!$A:$A,INDICE!$C$13,'DATOS PEST12'!$D:$D,'7. RETA (SETA) Prov-SECCION'!Q$11,'DATOS PEST12'!$B:$B,'7. RETA (SETA) Prov-SECCION'!$A71,'DATOS PEST12'!$F:$F,"REG.E. AUTONOMOS (SETA)")</f>
        <v>0</v>
      </c>
      <c r="R71" s="62">
        <f>SUMIFS('DATOS PEST12'!$E:$E,'DATOS PEST12'!$A:$A,INDICE!$C$13,'DATOS PEST12'!$D:$D,'7. RETA (SETA) Prov-SECCION'!R$11,'DATOS PEST12'!$B:$B,'7. RETA (SETA) Prov-SECCION'!$A71,'DATOS PEST12'!$F:$F,"REG.E. AUTONOMOS (SETA)")</f>
        <v>0</v>
      </c>
      <c r="S71" s="62">
        <f>SUMIFS('DATOS PEST12'!$E:$E,'DATOS PEST12'!$A:$A,INDICE!$C$13,'DATOS PEST12'!$D:$D,'7. RETA (SETA) Prov-SECCION'!S$11,'DATOS PEST12'!$B:$B,'7. RETA (SETA) Prov-SECCION'!$A71,'DATOS PEST12'!$F:$F,"REG.E. AUTONOMOS (SETA)")</f>
        <v>0</v>
      </c>
      <c r="T71" s="62">
        <f>SUMIFS('DATOS PEST12'!$E:$E,'DATOS PEST12'!$A:$A,INDICE!$C$13,'DATOS PEST12'!$D:$D,'7. RETA (SETA) Prov-SECCION'!T$11,'DATOS PEST12'!$B:$B,'7. RETA (SETA) Prov-SECCION'!$A71,'DATOS PEST12'!$F:$F,"REG.E. AUTONOMOS (SETA)")</f>
        <v>0</v>
      </c>
      <c r="U71" s="62">
        <f>SUMIFS('DATOS PEST12'!$E:$E,'DATOS PEST12'!$A:$A,INDICE!$C$13,'DATOS PEST12'!$D:$D,'7. RETA (SETA) Prov-SECCION'!U$11,'DATOS PEST12'!$B:$B,'7. RETA (SETA) Prov-SECCION'!$A71,'DATOS PEST12'!$F:$F,"REG.E. AUTONOMOS (SETA)")</f>
        <v>0</v>
      </c>
      <c r="V71" s="62">
        <f>SUMIFS('DATOS PEST12'!$E:$E,'DATOS PEST12'!$A:$A,INDICE!$C$13,'DATOS PEST12'!$D:$D,'7. RETA (SETA) Prov-SECCION'!V$11,'DATOS PEST12'!$B:$B,'7. RETA (SETA) Prov-SECCION'!$A71,'DATOS PEST12'!$F:$F,"REG.E. AUTONOMOS (SETA)")</f>
        <v>0</v>
      </c>
      <c r="W71" s="62">
        <f>SUMIFS('DATOS PEST12'!$E:$E,'DATOS PEST12'!$A:$A,INDICE!$C$13,'DATOS PEST12'!$D:$D,'7. RETA (SETA) Prov-SECCION'!W$11,'DATOS PEST12'!$B:$B,'7. RETA (SETA) Prov-SECCION'!$A71,'DATOS PEST12'!$F:$F,"REG.E. AUTONOMOS (SETA)")</f>
        <v>0</v>
      </c>
      <c r="X71" s="62">
        <f>SUMIFS('DATOS PEST12'!$E:$E,'DATOS PEST12'!$A:$A,INDICE!$C$13,'DATOS PEST12'!$D:$D,'7. RETA (SETA) Prov-SECCION'!X$11,'DATOS PEST12'!$B:$B,'7. RETA (SETA) Prov-SECCION'!$A71,'DATOS PEST12'!$F:$F,"REG.E. AUTONOMOS (SETA)")</f>
        <v>0</v>
      </c>
      <c r="Y71" s="59">
        <f>SUMIFS('DATOS PEST12'!$E:$E,'DATOS PEST12'!$A:$A,INDICE!$C$13,'DATOS PEST12'!$D:$D,'7. RETA (SETA) Prov-SECCION'!Y$11,'DATOS PEST12'!$B:$B,'7. RETA (SETA) Prov-SECCION'!$A71,'DATOS PEST12'!$F:$F,"REG.E. AUTONOMOS (SETA)")</f>
        <v>0</v>
      </c>
    </row>
    <row r="72" spans="1:25" ht="15.6" x14ac:dyDescent="0.3">
      <c r="A72" s="238" t="s">
        <v>175</v>
      </c>
      <c r="B72" s="239"/>
      <c r="C72" s="66">
        <f t="shared" ref="C72:Y72" si="24">C73</f>
        <v>41.789473684210527</v>
      </c>
      <c r="D72" s="64">
        <f t="shared" si="24"/>
        <v>41.789473684210527</v>
      </c>
      <c r="E72" s="67">
        <f t="shared" si="24"/>
        <v>0</v>
      </c>
      <c r="F72" s="67">
        <f t="shared" si="24"/>
        <v>0</v>
      </c>
      <c r="G72" s="67">
        <f t="shared" si="24"/>
        <v>0</v>
      </c>
      <c r="H72" s="67">
        <f t="shared" si="24"/>
        <v>0</v>
      </c>
      <c r="I72" s="67">
        <f t="shared" si="24"/>
        <v>0</v>
      </c>
      <c r="J72" s="67">
        <f t="shared" si="24"/>
        <v>0</v>
      </c>
      <c r="K72" s="67">
        <f t="shared" si="24"/>
        <v>0</v>
      </c>
      <c r="L72" s="67">
        <f t="shared" si="24"/>
        <v>0</v>
      </c>
      <c r="M72" s="67">
        <f t="shared" si="24"/>
        <v>0</v>
      </c>
      <c r="N72" s="67">
        <f t="shared" si="24"/>
        <v>0</v>
      </c>
      <c r="O72" s="67">
        <f t="shared" si="24"/>
        <v>0</v>
      </c>
      <c r="P72" s="67">
        <f t="shared" si="24"/>
        <v>0</v>
      </c>
      <c r="Q72" s="67">
        <f t="shared" si="24"/>
        <v>0</v>
      </c>
      <c r="R72" s="67">
        <f t="shared" si="24"/>
        <v>0</v>
      </c>
      <c r="S72" s="67">
        <f t="shared" si="24"/>
        <v>0</v>
      </c>
      <c r="T72" s="67">
        <f t="shared" si="24"/>
        <v>0</v>
      </c>
      <c r="U72" s="67">
        <f t="shared" si="24"/>
        <v>0</v>
      </c>
      <c r="V72" s="67">
        <f t="shared" si="24"/>
        <v>0</v>
      </c>
      <c r="W72" s="67">
        <f t="shared" si="24"/>
        <v>0</v>
      </c>
      <c r="X72" s="67">
        <f t="shared" si="24"/>
        <v>0</v>
      </c>
      <c r="Y72" s="66">
        <f t="shared" si="24"/>
        <v>0</v>
      </c>
    </row>
    <row r="73" spans="1:25" ht="15.6" x14ac:dyDescent="0.3">
      <c r="A73" s="8">
        <v>31</v>
      </c>
      <c r="B73" s="9" t="s">
        <v>16</v>
      </c>
      <c r="C73" s="59">
        <f>SUM(D73:Y73)</f>
        <v>41.789473684210527</v>
      </c>
      <c r="D73" s="60">
        <f>SUMIFS('DATOS PEST12'!$E:$E,'DATOS PEST12'!$A:$A,INDICE!$C$13,'DATOS PEST12'!$D:$D,'7. RETA (SETA) Prov-SECCION'!D$11,'DATOS PEST12'!$B:$B,'7. RETA (SETA) Prov-SECCION'!$A73,'DATOS PEST12'!$F:$F,"REG.E. AUTONOMOS (SETA)")</f>
        <v>41.789473684210527</v>
      </c>
      <c r="E73" s="62">
        <f>SUMIFS('DATOS PEST12'!$E:$E,'DATOS PEST12'!$A:$A,INDICE!$C$13,'DATOS PEST12'!$D:$D,'7. RETA (SETA) Prov-SECCION'!E$11,'DATOS PEST12'!$B:$B,'7. RETA (SETA) Prov-SECCION'!$A73,'DATOS PEST12'!$F:$F,"REG.E. AUTONOMOS (SETA)")</f>
        <v>0</v>
      </c>
      <c r="F73" s="62">
        <f>SUMIFS('DATOS PEST12'!$E:$E,'DATOS PEST12'!$A:$A,INDICE!$C$13,'DATOS PEST12'!$D:$D,'7. RETA (SETA) Prov-SECCION'!F$11,'DATOS PEST12'!$B:$B,'7. RETA (SETA) Prov-SECCION'!$A73,'DATOS PEST12'!$F:$F,"REG.E. AUTONOMOS (SETA)")</f>
        <v>0</v>
      </c>
      <c r="G73" s="62">
        <f>SUMIFS('DATOS PEST12'!$E:$E,'DATOS PEST12'!$A:$A,INDICE!$C$13,'DATOS PEST12'!$D:$D,'7. RETA (SETA) Prov-SECCION'!G$11,'DATOS PEST12'!$B:$B,'7. RETA (SETA) Prov-SECCION'!$A73,'DATOS PEST12'!$F:$F,"REG.E. AUTONOMOS (SETA)")</f>
        <v>0</v>
      </c>
      <c r="H73" s="62">
        <f>SUMIFS('DATOS PEST12'!$E:$E,'DATOS PEST12'!$A:$A,INDICE!$C$13,'DATOS PEST12'!$D:$D,'7. RETA (SETA) Prov-SECCION'!H$11,'DATOS PEST12'!$B:$B,'7. RETA (SETA) Prov-SECCION'!$A73,'DATOS PEST12'!$F:$F,"REG.E. AUTONOMOS (SETA)")</f>
        <v>0</v>
      </c>
      <c r="I73" s="62">
        <f>SUMIFS('DATOS PEST12'!$E:$E,'DATOS PEST12'!$A:$A,INDICE!$C$13,'DATOS PEST12'!$D:$D,'7. RETA (SETA) Prov-SECCION'!I$11,'DATOS PEST12'!$B:$B,'7. RETA (SETA) Prov-SECCION'!$A73,'DATOS PEST12'!$F:$F,"REG.E. AUTONOMOS (SETA)")</f>
        <v>0</v>
      </c>
      <c r="J73" s="62">
        <f>SUMIFS('DATOS PEST12'!$E:$E,'DATOS PEST12'!$A:$A,INDICE!$C$13,'DATOS PEST12'!$D:$D,'7. RETA (SETA) Prov-SECCION'!J$11,'DATOS PEST12'!$B:$B,'7. RETA (SETA) Prov-SECCION'!$A73,'DATOS PEST12'!$F:$F,"REG.E. AUTONOMOS (SETA)")</f>
        <v>0</v>
      </c>
      <c r="K73" s="62">
        <f>SUMIFS('DATOS PEST12'!$E:$E,'DATOS PEST12'!$A:$A,INDICE!$C$13,'DATOS PEST12'!$D:$D,'7. RETA (SETA) Prov-SECCION'!K$11,'DATOS PEST12'!$B:$B,'7. RETA (SETA) Prov-SECCION'!$A73,'DATOS PEST12'!$F:$F,"REG.E. AUTONOMOS (SETA)")</f>
        <v>0</v>
      </c>
      <c r="L73" s="62">
        <f>SUMIFS('DATOS PEST12'!$E:$E,'DATOS PEST12'!$A:$A,INDICE!$C$13,'DATOS PEST12'!$D:$D,'7. RETA (SETA) Prov-SECCION'!L$11,'DATOS PEST12'!$B:$B,'7. RETA (SETA) Prov-SECCION'!$A73,'DATOS PEST12'!$F:$F,"REG.E. AUTONOMOS (SETA)")</f>
        <v>0</v>
      </c>
      <c r="M73" s="62">
        <f>SUMIFS('DATOS PEST12'!$E:$E,'DATOS PEST12'!$A:$A,INDICE!$C$13,'DATOS PEST12'!$D:$D,'7. RETA (SETA) Prov-SECCION'!M$11,'DATOS PEST12'!$B:$B,'7. RETA (SETA) Prov-SECCION'!$A73,'DATOS PEST12'!$F:$F,"REG.E. AUTONOMOS (SETA)")</f>
        <v>0</v>
      </c>
      <c r="N73" s="62">
        <f>SUMIFS('DATOS PEST12'!$E:$E,'DATOS PEST12'!$A:$A,INDICE!$C$13,'DATOS PEST12'!$D:$D,'7. RETA (SETA) Prov-SECCION'!N$11,'DATOS PEST12'!$B:$B,'7. RETA (SETA) Prov-SECCION'!$A73,'DATOS PEST12'!$F:$F,"REG.E. AUTONOMOS (SETA)")</f>
        <v>0</v>
      </c>
      <c r="O73" s="62">
        <f>SUMIFS('DATOS PEST12'!$E:$E,'DATOS PEST12'!$A:$A,INDICE!$C$13,'DATOS PEST12'!$D:$D,'7. RETA (SETA) Prov-SECCION'!O$11,'DATOS PEST12'!$B:$B,'7. RETA (SETA) Prov-SECCION'!$A73,'DATOS PEST12'!$F:$F,"REG.E. AUTONOMOS (SETA)")</f>
        <v>0</v>
      </c>
      <c r="P73" s="62">
        <f>SUMIFS('DATOS PEST12'!$E:$E,'DATOS PEST12'!$A:$A,INDICE!$C$13,'DATOS PEST12'!$D:$D,'7. RETA (SETA) Prov-SECCION'!P$11,'DATOS PEST12'!$B:$B,'7. RETA (SETA) Prov-SECCION'!$A73,'DATOS PEST12'!$F:$F,"REG.E. AUTONOMOS (SETA)")</f>
        <v>0</v>
      </c>
      <c r="Q73" s="62">
        <f>SUMIFS('DATOS PEST12'!$E:$E,'DATOS PEST12'!$A:$A,INDICE!$C$13,'DATOS PEST12'!$D:$D,'7. RETA (SETA) Prov-SECCION'!Q$11,'DATOS PEST12'!$B:$B,'7. RETA (SETA) Prov-SECCION'!$A73,'DATOS PEST12'!$F:$F,"REG.E. AUTONOMOS (SETA)")</f>
        <v>0</v>
      </c>
      <c r="R73" s="62">
        <f>SUMIFS('DATOS PEST12'!$E:$E,'DATOS PEST12'!$A:$A,INDICE!$C$13,'DATOS PEST12'!$D:$D,'7. RETA (SETA) Prov-SECCION'!R$11,'DATOS PEST12'!$B:$B,'7. RETA (SETA) Prov-SECCION'!$A73,'DATOS PEST12'!$F:$F,"REG.E. AUTONOMOS (SETA)")</f>
        <v>0</v>
      </c>
      <c r="S73" s="62">
        <f>SUMIFS('DATOS PEST12'!$E:$E,'DATOS PEST12'!$A:$A,INDICE!$C$13,'DATOS PEST12'!$D:$D,'7. RETA (SETA) Prov-SECCION'!S$11,'DATOS PEST12'!$B:$B,'7. RETA (SETA) Prov-SECCION'!$A73,'DATOS PEST12'!$F:$F,"REG.E. AUTONOMOS (SETA)")</f>
        <v>0</v>
      </c>
      <c r="T73" s="62">
        <f>SUMIFS('DATOS PEST12'!$E:$E,'DATOS PEST12'!$A:$A,INDICE!$C$13,'DATOS PEST12'!$D:$D,'7. RETA (SETA) Prov-SECCION'!T$11,'DATOS PEST12'!$B:$B,'7. RETA (SETA) Prov-SECCION'!$A73,'DATOS PEST12'!$F:$F,"REG.E. AUTONOMOS (SETA)")</f>
        <v>0</v>
      </c>
      <c r="U73" s="62">
        <f>SUMIFS('DATOS PEST12'!$E:$E,'DATOS PEST12'!$A:$A,INDICE!$C$13,'DATOS PEST12'!$D:$D,'7. RETA (SETA) Prov-SECCION'!U$11,'DATOS PEST12'!$B:$B,'7. RETA (SETA) Prov-SECCION'!$A73,'DATOS PEST12'!$F:$F,"REG.E. AUTONOMOS (SETA)")</f>
        <v>0</v>
      </c>
      <c r="V73" s="62">
        <f>SUMIFS('DATOS PEST12'!$E:$E,'DATOS PEST12'!$A:$A,INDICE!$C$13,'DATOS PEST12'!$D:$D,'7. RETA (SETA) Prov-SECCION'!V$11,'DATOS PEST12'!$B:$B,'7. RETA (SETA) Prov-SECCION'!$A73,'DATOS PEST12'!$F:$F,"REG.E. AUTONOMOS (SETA)")</f>
        <v>0</v>
      </c>
      <c r="W73" s="62">
        <f>SUMIFS('DATOS PEST12'!$E:$E,'DATOS PEST12'!$A:$A,INDICE!$C$13,'DATOS PEST12'!$D:$D,'7. RETA (SETA) Prov-SECCION'!W$11,'DATOS PEST12'!$B:$B,'7. RETA (SETA) Prov-SECCION'!$A73,'DATOS PEST12'!$F:$F,"REG.E. AUTONOMOS (SETA)")</f>
        <v>0</v>
      </c>
      <c r="X73" s="62">
        <f>SUMIFS('DATOS PEST12'!$E:$E,'DATOS PEST12'!$A:$A,INDICE!$C$13,'DATOS PEST12'!$D:$D,'7. RETA (SETA) Prov-SECCION'!X$11,'DATOS PEST12'!$B:$B,'7. RETA (SETA) Prov-SECCION'!$A73,'DATOS PEST12'!$F:$F,"REG.E. AUTONOMOS (SETA)")</f>
        <v>0</v>
      </c>
      <c r="Y73" s="59">
        <f>SUMIFS('DATOS PEST12'!$E:$E,'DATOS PEST12'!$A:$A,INDICE!$C$13,'DATOS PEST12'!$D:$D,'7. RETA (SETA) Prov-SECCION'!Y$11,'DATOS PEST12'!$B:$B,'7. RETA (SETA) Prov-SECCION'!$A73,'DATOS PEST12'!$F:$F,"REG.E. AUTONOMOS (SETA)")</f>
        <v>0</v>
      </c>
    </row>
    <row r="74" spans="1:25" ht="15.6" x14ac:dyDescent="0.3">
      <c r="A74" s="238" t="s">
        <v>45</v>
      </c>
      <c r="B74" s="239"/>
      <c r="C74" s="66">
        <f t="shared" ref="C74:Y74" si="25">SUM(C75:C77)</f>
        <v>38.631578947368425</v>
      </c>
      <c r="D74" s="64">
        <f t="shared" si="25"/>
        <v>37.631578947368425</v>
      </c>
      <c r="E74" s="67">
        <f t="shared" si="25"/>
        <v>0</v>
      </c>
      <c r="F74" s="67">
        <f t="shared" si="25"/>
        <v>0.99999999999999956</v>
      </c>
      <c r="G74" s="67">
        <f t="shared" si="25"/>
        <v>0</v>
      </c>
      <c r="H74" s="67">
        <f t="shared" si="25"/>
        <v>0</v>
      </c>
      <c r="I74" s="67">
        <f t="shared" si="25"/>
        <v>0</v>
      </c>
      <c r="J74" s="67">
        <f t="shared" si="25"/>
        <v>0</v>
      </c>
      <c r="K74" s="67">
        <f t="shared" si="25"/>
        <v>0</v>
      </c>
      <c r="L74" s="67">
        <f t="shared" si="25"/>
        <v>0</v>
      </c>
      <c r="M74" s="67">
        <f t="shared" si="25"/>
        <v>0</v>
      </c>
      <c r="N74" s="67">
        <f t="shared" si="25"/>
        <v>0</v>
      </c>
      <c r="O74" s="67">
        <f t="shared" si="25"/>
        <v>0</v>
      </c>
      <c r="P74" s="67">
        <f t="shared" si="25"/>
        <v>0</v>
      </c>
      <c r="Q74" s="67">
        <f t="shared" si="25"/>
        <v>0</v>
      </c>
      <c r="R74" s="67">
        <f t="shared" si="25"/>
        <v>0</v>
      </c>
      <c r="S74" s="67">
        <f t="shared" si="25"/>
        <v>0</v>
      </c>
      <c r="T74" s="67">
        <f t="shared" si="25"/>
        <v>0</v>
      </c>
      <c r="U74" s="67">
        <f t="shared" si="25"/>
        <v>0</v>
      </c>
      <c r="V74" s="67">
        <f t="shared" si="25"/>
        <v>0</v>
      </c>
      <c r="W74" s="67">
        <f t="shared" si="25"/>
        <v>0</v>
      </c>
      <c r="X74" s="67">
        <f t="shared" si="25"/>
        <v>0</v>
      </c>
      <c r="Y74" s="66">
        <f t="shared" si="25"/>
        <v>0</v>
      </c>
    </row>
    <row r="75" spans="1:25" ht="15.6" x14ac:dyDescent="0.3">
      <c r="A75" s="6">
        <v>1</v>
      </c>
      <c r="B75" s="7" t="s">
        <v>174</v>
      </c>
      <c r="C75" s="59">
        <f t="shared" ref="C75:C77" si="26">SUM(D75:Y75)</f>
        <v>10.999999999999996</v>
      </c>
      <c r="D75" s="60">
        <f>SUMIFS('DATOS PEST12'!$E:$E,'DATOS PEST12'!$A:$A,INDICE!$C$13,'DATOS PEST12'!$D:$D,'7. RETA (SETA) Prov-SECCION'!D$11,'DATOS PEST12'!$B:$B,'7. RETA (SETA) Prov-SECCION'!$A75,'DATOS PEST12'!$F:$F,"REG.E. AUTONOMOS (SETA)")</f>
        <v>10.999999999999996</v>
      </c>
      <c r="E75" s="62">
        <f>SUMIFS('DATOS PEST12'!$E:$E,'DATOS PEST12'!$A:$A,INDICE!$C$13,'DATOS PEST12'!$D:$D,'7. RETA (SETA) Prov-SECCION'!E$11,'DATOS PEST12'!$B:$B,'7. RETA (SETA) Prov-SECCION'!$A75,'DATOS PEST12'!$F:$F,"REG.E. AUTONOMOS (SETA)")</f>
        <v>0</v>
      </c>
      <c r="F75" s="62">
        <f>SUMIFS('DATOS PEST12'!$E:$E,'DATOS PEST12'!$A:$A,INDICE!$C$13,'DATOS PEST12'!$D:$D,'7. RETA (SETA) Prov-SECCION'!F$11,'DATOS PEST12'!$B:$B,'7. RETA (SETA) Prov-SECCION'!$A75,'DATOS PEST12'!$F:$F,"REG.E. AUTONOMOS (SETA)")</f>
        <v>0</v>
      </c>
      <c r="G75" s="62">
        <f>SUMIFS('DATOS PEST12'!$E:$E,'DATOS PEST12'!$A:$A,INDICE!$C$13,'DATOS PEST12'!$D:$D,'7. RETA (SETA) Prov-SECCION'!G$11,'DATOS PEST12'!$B:$B,'7. RETA (SETA) Prov-SECCION'!$A75,'DATOS PEST12'!$F:$F,"REG.E. AUTONOMOS (SETA)")</f>
        <v>0</v>
      </c>
      <c r="H75" s="62">
        <f>SUMIFS('DATOS PEST12'!$E:$E,'DATOS PEST12'!$A:$A,INDICE!$C$13,'DATOS PEST12'!$D:$D,'7. RETA (SETA) Prov-SECCION'!H$11,'DATOS PEST12'!$B:$B,'7. RETA (SETA) Prov-SECCION'!$A75,'DATOS PEST12'!$F:$F,"REG.E. AUTONOMOS (SETA)")</f>
        <v>0</v>
      </c>
      <c r="I75" s="62">
        <f>SUMIFS('DATOS PEST12'!$E:$E,'DATOS PEST12'!$A:$A,INDICE!$C$13,'DATOS PEST12'!$D:$D,'7. RETA (SETA) Prov-SECCION'!I$11,'DATOS PEST12'!$B:$B,'7. RETA (SETA) Prov-SECCION'!$A75,'DATOS PEST12'!$F:$F,"REG.E. AUTONOMOS (SETA)")</f>
        <v>0</v>
      </c>
      <c r="J75" s="62">
        <f>SUMIFS('DATOS PEST12'!$E:$E,'DATOS PEST12'!$A:$A,INDICE!$C$13,'DATOS PEST12'!$D:$D,'7. RETA (SETA) Prov-SECCION'!J$11,'DATOS PEST12'!$B:$B,'7. RETA (SETA) Prov-SECCION'!$A75,'DATOS PEST12'!$F:$F,"REG.E. AUTONOMOS (SETA)")</f>
        <v>0</v>
      </c>
      <c r="K75" s="62">
        <f>SUMIFS('DATOS PEST12'!$E:$E,'DATOS PEST12'!$A:$A,INDICE!$C$13,'DATOS PEST12'!$D:$D,'7. RETA (SETA) Prov-SECCION'!K$11,'DATOS PEST12'!$B:$B,'7. RETA (SETA) Prov-SECCION'!$A75,'DATOS PEST12'!$F:$F,"REG.E. AUTONOMOS (SETA)")</f>
        <v>0</v>
      </c>
      <c r="L75" s="62">
        <f>SUMIFS('DATOS PEST12'!$E:$E,'DATOS PEST12'!$A:$A,INDICE!$C$13,'DATOS PEST12'!$D:$D,'7. RETA (SETA) Prov-SECCION'!L$11,'DATOS PEST12'!$B:$B,'7. RETA (SETA) Prov-SECCION'!$A75,'DATOS PEST12'!$F:$F,"REG.E. AUTONOMOS (SETA)")</f>
        <v>0</v>
      </c>
      <c r="M75" s="62">
        <f>SUMIFS('DATOS PEST12'!$E:$E,'DATOS PEST12'!$A:$A,INDICE!$C$13,'DATOS PEST12'!$D:$D,'7. RETA (SETA) Prov-SECCION'!M$11,'DATOS PEST12'!$B:$B,'7. RETA (SETA) Prov-SECCION'!$A75,'DATOS PEST12'!$F:$F,"REG.E. AUTONOMOS (SETA)")</f>
        <v>0</v>
      </c>
      <c r="N75" s="62">
        <f>SUMIFS('DATOS PEST12'!$E:$E,'DATOS PEST12'!$A:$A,INDICE!$C$13,'DATOS PEST12'!$D:$D,'7. RETA (SETA) Prov-SECCION'!N$11,'DATOS PEST12'!$B:$B,'7. RETA (SETA) Prov-SECCION'!$A75,'DATOS PEST12'!$F:$F,"REG.E. AUTONOMOS (SETA)")</f>
        <v>0</v>
      </c>
      <c r="O75" s="62">
        <f>SUMIFS('DATOS PEST12'!$E:$E,'DATOS PEST12'!$A:$A,INDICE!$C$13,'DATOS PEST12'!$D:$D,'7. RETA (SETA) Prov-SECCION'!O$11,'DATOS PEST12'!$B:$B,'7. RETA (SETA) Prov-SECCION'!$A75,'DATOS PEST12'!$F:$F,"REG.E. AUTONOMOS (SETA)")</f>
        <v>0</v>
      </c>
      <c r="P75" s="62">
        <f>SUMIFS('DATOS PEST12'!$E:$E,'DATOS PEST12'!$A:$A,INDICE!$C$13,'DATOS PEST12'!$D:$D,'7. RETA (SETA) Prov-SECCION'!P$11,'DATOS PEST12'!$B:$B,'7. RETA (SETA) Prov-SECCION'!$A75,'DATOS PEST12'!$F:$F,"REG.E. AUTONOMOS (SETA)")</f>
        <v>0</v>
      </c>
      <c r="Q75" s="62">
        <f>SUMIFS('DATOS PEST12'!$E:$E,'DATOS PEST12'!$A:$A,INDICE!$C$13,'DATOS PEST12'!$D:$D,'7. RETA (SETA) Prov-SECCION'!Q$11,'DATOS PEST12'!$B:$B,'7. RETA (SETA) Prov-SECCION'!$A75,'DATOS PEST12'!$F:$F,"REG.E. AUTONOMOS (SETA)")</f>
        <v>0</v>
      </c>
      <c r="R75" s="62">
        <f>SUMIFS('DATOS PEST12'!$E:$E,'DATOS PEST12'!$A:$A,INDICE!$C$13,'DATOS PEST12'!$D:$D,'7. RETA (SETA) Prov-SECCION'!R$11,'DATOS PEST12'!$B:$B,'7. RETA (SETA) Prov-SECCION'!$A75,'DATOS PEST12'!$F:$F,"REG.E. AUTONOMOS (SETA)")</f>
        <v>0</v>
      </c>
      <c r="S75" s="62">
        <f>SUMIFS('DATOS PEST12'!$E:$E,'DATOS PEST12'!$A:$A,INDICE!$C$13,'DATOS PEST12'!$D:$D,'7. RETA (SETA) Prov-SECCION'!S$11,'DATOS PEST12'!$B:$B,'7. RETA (SETA) Prov-SECCION'!$A75,'DATOS PEST12'!$F:$F,"REG.E. AUTONOMOS (SETA)")</f>
        <v>0</v>
      </c>
      <c r="T75" s="62">
        <f>SUMIFS('DATOS PEST12'!$E:$E,'DATOS PEST12'!$A:$A,INDICE!$C$13,'DATOS PEST12'!$D:$D,'7. RETA (SETA) Prov-SECCION'!T$11,'DATOS PEST12'!$B:$B,'7. RETA (SETA) Prov-SECCION'!$A75,'DATOS PEST12'!$F:$F,"REG.E. AUTONOMOS (SETA)")</f>
        <v>0</v>
      </c>
      <c r="U75" s="62">
        <f>SUMIFS('DATOS PEST12'!$E:$E,'DATOS PEST12'!$A:$A,INDICE!$C$13,'DATOS PEST12'!$D:$D,'7. RETA (SETA) Prov-SECCION'!U$11,'DATOS PEST12'!$B:$B,'7. RETA (SETA) Prov-SECCION'!$A75,'DATOS PEST12'!$F:$F,"REG.E. AUTONOMOS (SETA)")</f>
        <v>0</v>
      </c>
      <c r="V75" s="62">
        <f>SUMIFS('DATOS PEST12'!$E:$E,'DATOS PEST12'!$A:$A,INDICE!$C$13,'DATOS PEST12'!$D:$D,'7. RETA (SETA) Prov-SECCION'!V$11,'DATOS PEST12'!$B:$B,'7. RETA (SETA) Prov-SECCION'!$A75,'DATOS PEST12'!$F:$F,"REG.E. AUTONOMOS (SETA)")</f>
        <v>0</v>
      </c>
      <c r="W75" s="62">
        <f>SUMIFS('DATOS PEST12'!$E:$E,'DATOS PEST12'!$A:$A,INDICE!$C$13,'DATOS PEST12'!$D:$D,'7. RETA (SETA) Prov-SECCION'!W$11,'DATOS PEST12'!$B:$B,'7. RETA (SETA) Prov-SECCION'!$A75,'DATOS PEST12'!$F:$F,"REG.E. AUTONOMOS (SETA)")</f>
        <v>0</v>
      </c>
      <c r="X75" s="62">
        <f>SUMIFS('DATOS PEST12'!$E:$E,'DATOS PEST12'!$A:$A,INDICE!$C$13,'DATOS PEST12'!$D:$D,'7. RETA (SETA) Prov-SECCION'!X$11,'DATOS PEST12'!$B:$B,'7. RETA (SETA) Prov-SECCION'!$A75,'DATOS PEST12'!$F:$F,"REG.E. AUTONOMOS (SETA)")</f>
        <v>0</v>
      </c>
      <c r="Y75" s="59">
        <f>SUMIFS('DATOS PEST12'!$E:$E,'DATOS PEST12'!$A:$A,INDICE!$C$13,'DATOS PEST12'!$D:$D,'7. RETA (SETA) Prov-SECCION'!Y$11,'DATOS PEST12'!$B:$B,'7. RETA (SETA) Prov-SECCION'!$A75,'DATOS PEST12'!$F:$F,"REG.E. AUTONOMOS (SETA)")</f>
        <v>0</v>
      </c>
    </row>
    <row r="76" spans="1:25" ht="15.6" x14ac:dyDescent="0.3">
      <c r="A76" s="8">
        <v>20</v>
      </c>
      <c r="B76" s="9" t="s">
        <v>9</v>
      </c>
      <c r="C76" s="59">
        <f t="shared" si="26"/>
        <v>8.6315789473684212</v>
      </c>
      <c r="D76" s="60">
        <f>SUMIFS('DATOS PEST12'!$E:$E,'DATOS PEST12'!$A:$A,INDICE!$C$13,'DATOS PEST12'!$D:$D,'7. RETA (SETA) Prov-SECCION'!D$11,'DATOS PEST12'!$B:$B,'7. RETA (SETA) Prov-SECCION'!$A76,'DATOS PEST12'!$F:$F,"REG.E. AUTONOMOS (SETA)")</f>
        <v>8.6315789473684212</v>
      </c>
      <c r="E76" s="62">
        <f>SUMIFS('DATOS PEST12'!$E:$E,'DATOS PEST12'!$A:$A,INDICE!$C$13,'DATOS PEST12'!$D:$D,'7. RETA (SETA) Prov-SECCION'!E$11,'DATOS PEST12'!$B:$B,'7. RETA (SETA) Prov-SECCION'!$A76,'DATOS PEST12'!$F:$F,"REG.E. AUTONOMOS (SETA)")</f>
        <v>0</v>
      </c>
      <c r="F76" s="62">
        <f>SUMIFS('DATOS PEST12'!$E:$E,'DATOS PEST12'!$A:$A,INDICE!$C$13,'DATOS PEST12'!$D:$D,'7. RETA (SETA) Prov-SECCION'!F$11,'DATOS PEST12'!$B:$B,'7. RETA (SETA) Prov-SECCION'!$A76,'DATOS PEST12'!$F:$F,"REG.E. AUTONOMOS (SETA)")</f>
        <v>0</v>
      </c>
      <c r="G76" s="62">
        <f>SUMIFS('DATOS PEST12'!$E:$E,'DATOS PEST12'!$A:$A,INDICE!$C$13,'DATOS PEST12'!$D:$D,'7. RETA (SETA) Prov-SECCION'!G$11,'DATOS PEST12'!$B:$B,'7. RETA (SETA) Prov-SECCION'!$A76,'DATOS PEST12'!$F:$F,"REG.E. AUTONOMOS (SETA)")</f>
        <v>0</v>
      </c>
      <c r="H76" s="62">
        <f>SUMIFS('DATOS PEST12'!$E:$E,'DATOS PEST12'!$A:$A,INDICE!$C$13,'DATOS PEST12'!$D:$D,'7. RETA (SETA) Prov-SECCION'!H$11,'DATOS PEST12'!$B:$B,'7. RETA (SETA) Prov-SECCION'!$A76,'DATOS PEST12'!$F:$F,"REG.E. AUTONOMOS (SETA)")</f>
        <v>0</v>
      </c>
      <c r="I76" s="62">
        <f>SUMIFS('DATOS PEST12'!$E:$E,'DATOS PEST12'!$A:$A,INDICE!$C$13,'DATOS PEST12'!$D:$D,'7. RETA (SETA) Prov-SECCION'!I$11,'DATOS PEST12'!$B:$B,'7. RETA (SETA) Prov-SECCION'!$A76,'DATOS PEST12'!$F:$F,"REG.E. AUTONOMOS (SETA)")</f>
        <v>0</v>
      </c>
      <c r="J76" s="62">
        <f>SUMIFS('DATOS PEST12'!$E:$E,'DATOS PEST12'!$A:$A,INDICE!$C$13,'DATOS PEST12'!$D:$D,'7. RETA (SETA) Prov-SECCION'!J$11,'DATOS PEST12'!$B:$B,'7. RETA (SETA) Prov-SECCION'!$A76,'DATOS PEST12'!$F:$F,"REG.E. AUTONOMOS (SETA)")</f>
        <v>0</v>
      </c>
      <c r="K76" s="62">
        <f>SUMIFS('DATOS PEST12'!$E:$E,'DATOS PEST12'!$A:$A,INDICE!$C$13,'DATOS PEST12'!$D:$D,'7. RETA (SETA) Prov-SECCION'!K$11,'DATOS PEST12'!$B:$B,'7. RETA (SETA) Prov-SECCION'!$A76,'DATOS PEST12'!$F:$F,"REG.E. AUTONOMOS (SETA)")</f>
        <v>0</v>
      </c>
      <c r="L76" s="62">
        <f>SUMIFS('DATOS PEST12'!$E:$E,'DATOS PEST12'!$A:$A,INDICE!$C$13,'DATOS PEST12'!$D:$D,'7. RETA (SETA) Prov-SECCION'!L$11,'DATOS PEST12'!$B:$B,'7. RETA (SETA) Prov-SECCION'!$A76,'DATOS PEST12'!$F:$F,"REG.E. AUTONOMOS (SETA)")</f>
        <v>0</v>
      </c>
      <c r="M76" s="62">
        <f>SUMIFS('DATOS PEST12'!$E:$E,'DATOS PEST12'!$A:$A,INDICE!$C$13,'DATOS PEST12'!$D:$D,'7. RETA (SETA) Prov-SECCION'!M$11,'DATOS PEST12'!$B:$B,'7. RETA (SETA) Prov-SECCION'!$A76,'DATOS PEST12'!$F:$F,"REG.E. AUTONOMOS (SETA)")</f>
        <v>0</v>
      </c>
      <c r="N76" s="62">
        <f>SUMIFS('DATOS PEST12'!$E:$E,'DATOS PEST12'!$A:$A,INDICE!$C$13,'DATOS PEST12'!$D:$D,'7. RETA (SETA) Prov-SECCION'!N$11,'DATOS PEST12'!$B:$B,'7. RETA (SETA) Prov-SECCION'!$A76,'DATOS PEST12'!$F:$F,"REG.E. AUTONOMOS (SETA)")</f>
        <v>0</v>
      </c>
      <c r="O76" s="62">
        <f>SUMIFS('DATOS PEST12'!$E:$E,'DATOS PEST12'!$A:$A,INDICE!$C$13,'DATOS PEST12'!$D:$D,'7. RETA (SETA) Prov-SECCION'!O$11,'DATOS PEST12'!$B:$B,'7. RETA (SETA) Prov-SECCION'!$A76,'DATOS PEST12'!$F:$F,"REG.E. AUTONOMOS (SETA)")</f>
        <v>0</v>
      </c>
      <c r="P76" s="62">
        <f>SUMIFS('DATOS PEST12'!$E:$E,'DATOS PEST12'!$A:$A,INDICE!$C$13,'DATOS PEST12'!$D:$D,'7. RETA (SETA) Prov-SECCION'!P$11,'DATOS PEST12'!$B:$B,'7. RETA (SETA) Prov-SECCION'!$A76,'DATOS PEST12'!$F:$F,"REG.E. AUTONOMOS (SETA)")</f>
        <v>0</v>
      </c>
      <c r="Q76" s="62">
        <f>SUMIFS('DATOS PEST12'!$E:$E,'DATOS PEST12'!$A:$A,INDICE!$C$13,'DATOS PEST12'!$D:$D,'7. RETA (SETA) Prov-SECCION'!Q$11,'DATOS PEST12'!$B:$B,'7. RETA (SETA) Prov-SECCION'!$A76,'DATOS PEST12'!$F:$F,"REG.E. AUTONOMOS (SETA)")</f>
        <v>0</v>
      </c>
      <c r="R76" s="62">
        <f>SUMIFS('DATOS PEST12'!$E:$E,'DATOS PEST12'!$A:$A,INDICE!$C$13,'DATOS PEST12'!$D:$D,'7. RETA (SETA) Prov-SECCION'!R$11,'DATOS PEST12'!$B:$B,'7. RETA (SETA) Prov-SECCION'!$A76,'DATOS PEST12'!$F:$F,"REG.E. AUTONOMOS (SETA)")</f>
        <v>0</v>
      </c>
      <c r="S76" s="62">
        <f>SUMIFS('DATOS PEST12'!$E:$E,'DATOS PEST12'!$A:$A,INDICE!$C$13,'DATOS PEST12'!$D:$D,'7. RETA (SETA) Prov-SECCION'!S$11,'DATOS PEST12'!$B:$B,'7. RETA (SETA) Prov-SECCION'!$A76,'DATOS PEST12'!$F:$F,"REG.E. AUTONOMOS (SETA)")</f>
        <v>0</v>
      </c>
      <c r="T76" s="62">
        <f>SUMIFS('DATOS PEST12'!$E:$E,'DATOS PEST12'!$A:$A,INDICE!$C$13,'DATOS PEST12'!$D:$D,'7. RETA (SETA) Prov-SECCION'!T$11,'DATOS PEST12'!$B:$B,'7. RETA (SETA) Prov-SECCION'!$A76,'DATOS PEST12'!$F:$F,"REG.E. AUTONOMOS (SETA)")</f>
        <v>0</v>
      </c>
      <c r="U76" s="62">
        <f>SUMIFS('DATOS PEST12'!$E:$E,'DATOS PEST12'!$A:$A,INDICE!$C$13,'DATOS PEST12'!$D:$D,'7. RETA (SETA) Prov-SECCION'!U$11,'DATOS PEST12'!$B:$B,'7. RETA (SETA) Prov-SECCION'!$A76,'DATOS PEST12'!$F:$F,"REG.E. AUTONOMOS (SETA)")</f>
        <v>0</v>
      </c>
      <c r="V76" s="62">
        <f>SUMIFS('DATOS PEST12'!$E:$E,'DATOS PEST12'!$A:$A,INDICE!$C$13,'DATOS PEST12'!$D:$D,'7. RETA (SETA) Prov-SECCION'!V$11,'DATOS PEST12'!$B:$B,'7. RETA (SETA) Prov-SECCION'!$A76,'DATOS PEST12'!$F:$F,"REG.E. AUTONOMOS (SETA)")</f>
        <v>0</v>
      </c>
      <c r="W76" s="62">
        <f>SUMIFS('DATOS PEST12'!$E:$E,'DATOS PEST12'!$A:$A,INDICE!$C$13,'DATOS PEST12'!$D:$D,'7. RETA (SETA) Prov-SECCION'!W$11,'DATOS PEST12'!$B:$B,'7. RETA (SETA) Prov-SECCION'!$A76,'DATOS PEST12'!$F:$F,"REG.E. AUTONOMOS (SETA)")</f>
        <v>0</v>
      </c>
      <c r="X76" s="62">
        <f>SUMIFS('DATOS PEST12'!$E:$E,'DATOS PEST12'!$A:$A,INDICE!$C$13,'DATOS PEST12'!$D:$D,'7. RETA (SETA) Prov-SECCION'!X$11,'DATOS PEST12'!$B:$B,'7. RETA (SETA) Prov-SECCION'!$A76,'DATOS PEST12'!$F:$F,"REG.E. AUTONOMOS (SETA)")</f>
        <v>0</v>
      </c>
      <c r="Y76" s="59">
        <f>SUMIFS('DATOS PEST12'!$E:$E,'DATOS PEST12'!$A:$A,INDICE!$C$13,'DATOS PEST12'!$D:$D,'7. RETA (SETA) Prov-SECCION'!Y$11,'DATOS PEST12'!$B:$B,'7. RETA (SETA) Prov-SECCION'!$A76,'DATOS PEST12'!$F:$F,"REG.E. AUTONOMOS (SETA)")</f>
        <v>0</v>
      </c>
    </row>
    <row r="77" spans="1:25" ht="15.6" x14ac:dyDescent="0.3">
      <c r="A77" s="10">
        <v>48</v>
      </c>
      <c r="B77" s="11" t="s">
        <v>29</v>
      </c>
      <c r="C77" s="59">
        <f t="shared" si="26"/>
        <v>19.000000000000004</v>
      </c>
      <c r="D77" s="60">
        <f>SUMIFS('DATOS PEST12'!$E:$E,'DATOS PEST12'!$A:$A,INDICE!$C$13,'DATOS PEST12'!$D:$D,'7. RETA (SETA) Prov-SECCION'!D$11,'DATOS PEST12'!$B:$B,'7. RETA (SETA) Prov-SECCION'!$A77,'DATOS PEST12'!$F:$F,"REG.E. AUTONOMOS (SETA)")</f>
        <v>18.000000000000004</v>
      </c>
      <c r="E77" s="62">
        <f>SUMIFS('DATOS PEST12'!$E:$E,'DATOS PEST12'!$A:$A,INDICE!$C$13,'DATOS PEST12'!$D:$D,'7. RETA (SETA) Prov-SECCION'!E$11,'DATOS PEST12'!$B:$B,'7. RETA (SETA) Prov-SECCION'!$A77,'DATOS PEST12'!$F:$F,"REG.E. AUTONOMOS (SETA)")</f>
        <v>0</v>
      </c>
      <c r="F77" s="62">
        <f>SUMIFS('DATOS PEST12'!$E:$E,'DATOS PEST12'!$A:$A,INDICE!$C$13,'DATOS PEST12'!$D:$D,'7. RETA (SETA) Prov-SECCION'!F$11,'DATOS PEST12'!$B:$B,'7. RETA (SETA) Prov-SECCION'!$A77,'DATOS PEST12'!$F:$F,"REG.E. AUTONOMOS (SETA)")</f>
        <v>0.99999999999999956</v>
      </c>
      <c r="G77" s="62">
        <f>SUMIFS('DATOS PEST12'!$E:$E,'DATOS PEST12'!$A:$A,INDICE!$C$13,'DATOS PEST12'!$D:$D,'7. RETA (SETA) Prov-SECCION'!G$11,'DATOS PEST12'!$B:$B,'7. RETA (SETA) Prov-SECCION'!$A77,'DATOS PEST12'!$F:$F,"REG.E. AUTONOMOS (SETA)")</f>
        <v>0</v>
      </c>
      <c r="H77" s="62">
        <f>SUMIFS('DATOS PEST12'!$E:$E,'DATOS PEST12'!$A:$A,INDICE!$C$13,'DATOS PEST12'!$D:$D,'7. RETA (SETA) Prov-SECCION'!H$11,'DATOS PEST12'!$B:$B,'7. RETA (SETA) Prov-SECCION'!$A77,'DATOS PEST12'!$F:$F,"REG.E. AUTONOMOS (SETA)")</f>
        <v>0</v>
      </c>
      <c r="I77" s="62">
        <f>SUMIFS('DATOS PEST12'!$E:$E,'DATOS PEST12'!$A:$A,INDICE!$C$13,'DATOS PEST12'!$D:$D,'7. RETA (SETA) Prov-SECCION'!I$11,'DATOS PEST12'!$B:$B,'7. RETA (SETA) Prov-SECCION'!$A77,'DATOS PEST12'!$F:$F,"REG.E. AUTONOMOS (SETA)")</f>
        <v>0</v>
      </c>
      <c r="J77" s="62">
        <f>SUMIFS('DATOS PEST12'!$E:$E,'DATOS PEST12'!$A:$A,INDICE!$C$13,'DATOS PEST12'!$D:$D,'7. RETA (SETA) Prov-SECCION'!J$11,'DATOS PEST12'!$B:$B,'7. RETA (SETA) Prov-SECCION'!$A77,'DATOS PEST12'!$F:$F,"REG.E. AUTONOMOS (SETA)")</f>
        <v>0</v>
      </c>
      <c r="K77" s="62">
        <f>SUMIFS('DATOS PEST12'!$E:$E,'DATOS PEST12'!$A:$A,INDICE!$C$13,'DATOS PEST12'!$D:$D,'7. RETA (SETA) Prov-SECCION'!K$11,'DATOS PEST12'!$B:$B,'7. RETA (SETA) Prov-SECCION'!$A77,'DATOS PEST12'!$F:$F,"REG.E. AUTONOMOS (SETA)")</f>
        <v>0</v>
      </c>
      <c r="L77" s="62">
        <f>SUMIFS('DATOS PEST12'!$E:$E,'DATOS PEST12'!$A:$A,INDICE!$C$13,'DATOS PEST12'!$D:$D,'7. RETA (SETA) Prov-SECCION'!L$11,'DATOS PEST12'!$B:$B,'7. RETA (SETA) Prov-SECCION'!$A77,'DATOS PEST12'!$F:$F,"REG.E. AUTONOMOS (SETA)")</f>
        <v>0</v>
      </c>
      <c r="M77" s="62">
        <f>SUMIFS('DATOS PEST12'!$E:$E,'DATOS PEST12'!$A:$A,INDICE!$C$13,'DATOS PEST12'!$D:$D,'7. RETA (SETA) Prov-SECCION'!M$11,'DATOS PEST12'!$B:$B,'7. RETA (SETA) Prov-SECCION'!$A77,'DATOS PEST12'!$F:$F,"REG.E. AUTONOMOS (SETA)")</f>
        <v>0</v>
      </c>
      <c r="N77" s="62">
        <f>SUMIFS('DATOS PEST12'!$E:$E,'DATOS PEST12'!$A:$A,INDICE!$C$13,'DATOS PEST12'!$D:$D,'7. RETA (SETA) Prov-SECCION'!N$11,'DATOS PEST12'!$B:$B,'7. RETA (SETA) Prov-SECCION'!$A77,'DATOS PEST12'!$F:$F,"REG.E. AUTONOMOS (SETA)")</f>
        <v>0</v>
      </c>
      <c r="O77" s="62">
        <f>SUMIFS('DATOS PEST12'!$E:$E,'DATOS PEST12'!$A:$A,INDICE!$C$13,'DATOS PEST12'!$D:$D,'7. RETA (SETA) Prov-SECCION'!O$11,'DATOS PEST12'!$B:$B,'7. RETA (SETA) Prov-SECCION'!$A77,'DATOS PEST12'!$F:$F,"REG.E. AUTONOMOS (SETA)")</f>
        <v>0</v>
      </c>
      <c r="P77" s="62">
        <f>SUMIFS('DATOS PEST12'!$E:$E,'DATOS PEST12'!$A:$A,INDICE!$C$13,'DATOS PEST12'!$D:$D,'7. RETA (SETA) Prov-SECCION'!P$11,'DATOS PEST12'!$B:$B,'7. RETA (SETA) Prov-SECCION'!$A77,'DATOS PEST12'!$F:$F,"REG.E. AUTONOMOS (SETA)")</f>
        <v>0</v>
      </c>
      <c r="Q77" s="62">
        <f>SUMIFS('DATOS PEST12'!$E:$E,'DATOS PEST12'!$A:$A,INDICE!$C$13,'DATOS PEST12'!$D:$D,'7. RETA (SETA) Prov-SECCION'!Q$11,'DATOS PEST12'!$B:$B,'7. RETA (SETA) Prov-SECCION'!$A77,'DATOS PEST12'!$F:$F,"REG.E. AUTONOMOS (SETA)")</f>
        <v>0</v>
      </c>
      <c r="R77" s="62">
        <f>SUMIFS('DATOS PEST12'!$E:$E,'DATOS PEST12'!$A:$A,INDICE!$C$13,'DATOS PEST12'!$D:$D,'7. RETA (SETA) Prov-SECCION'!R$11,'DATOS PEST12'!$B:$B,'7. RETA (SETA) Prov-SECCION'!$A77,'DATOS PEST12'!$F:$F,"REG.E. AUTONOMOS (SETA)")</f>
        <v>0</v>
      </c>
      <c r="S77" s="62">
        <f>SUMIFS('DATOS PEST12'!$E:$E,'DATOS PEST12'!$A:$A,INDICE!$C$13,'DATOS PEST12'!$D:$D,'7. RETA (SETA) Prov-SECCION'!S$11,'DATOS PEST12'!$B:$B,'7. RETA (SETA) Prov-SECCION'!$A77,'DATOS PEST12'!$F:$F,"REG.E. AUTONOMOS (SETA)")</f>
        <v>0</v>
      </c>
      <c r="T77" s="62">
        <f>SUMIFS('DATOS PEST12'!$E:$E,'DATOS PEST12'!$A:$A,INDICE!$C$13,'DATOS PEST12'!$D:$D,'7. RETA (SETA) Prov-SECCION'!T$11,'DATOS PEST12'!$B:$B,'7. RETA (SETA) Prov-SECCION'!$A77,'DATOS PEST12'!$F:$F,"REG.E. AUTONOMOS (SETA)")</f>
        <v>0</v>
      </c>
      <c r="U77" s="62">
        <f>SUMIFS('DATOS PEST12'!$E:$E,'DATOS PEST12'!$A:$A,INDICE!$C$13,'DATOS PEST12'!$D:$D,'7. RETA (SETA) Prov-SECCION'!U$11,'DATOS PEST12'!$B:$B,'7. RETA (SETA) Prov-SECCION'!$A77,'DATOS PEST12'!$F:$F,"REG.E. AUTONOMOS (SETA)")</f>
        <v>0</v>
      </c>
      <c r="V77" s="62">
        <f>SUMIFS('DATOS PEST12'!$E:$E,'DATOS PEST12'!$A:$A,INDICE!$C$13,'DATOS PEST12'!$D:$D,'7. RETA (SETA) Prov-SECCION'!V$11,'DATOS PEST12'!$B:$B,'7. RETA (SETA) Prov-SECCION'!$A77,'DATOS PEST12'!$F:$F,"REG.E. AUTONOMOS (SETA)")</f>
        <v>0</v>
      </c>
      <c r="W77" s="62">
        <f>SUMIFS('DATOS PEST12'!$E:$E,'DATOS PEST12'!$A:$A,INDICE!$C$13,'DATOS PEST12'!$D:$D,'7. RETA (SETA) Prov-SECCION'!W$11,'DATOS PEST12'!$B:$B,'7. RETA (SETA) Prov-SECCION'!$A77,'DATOS PEST12'!$F:$F,"REG.E. AUTONOMOS (SETA)")</f>
        <v>0</v>
      </c>
      <c r="X77" s="62">
        <f>SUMIFS('DATOS PEST12'!$E:$E,'DATOS PEST12'!$A:$A,INDICE!$C$13,'DATOS PEST12'!$D:$D,'7. RETA (SETA) Prov-SECCION'!X$11,'DATOS PEST12'!$B:$B,'7. RETA (SETA) Prov-SECCION'!$A77,'DATOS PEST12'!$F:$F,"REG.E. AUTONOMOS (SETA)")</f>
        <v>0</v>
      </c>
      <c r="Y77" s="59">
        <f>SUMIFS('DATOS PEST12'!$E:$E,'DATOS PEST12'!$A:$A,INDICE!$C$13,'DATOS PEST12'!$D:$D,'7. RETA (SETA) Prov-SECCION'!Y$11,'DATOS PEST12'!$B:$B,'7. RETA (SETA) Prov-SECCION'!$A77,'DATOS PEST12'!$F:$F,"REG.E. AUTONOMOS (SETA)")</f>
        <v>0</v>
      </c>
    </row>
    <row r="78" spans="1:25" ht="15.6" x14ac:dyDescent="0.3">
      <c r="A78" s="238" t="s">
        <v>46</v>
      </c>
      <c r="B78" s="239"/>
      <c r="C78" s="66">
        <f t="shared" ref="C78:Y78" si="27">C79</f>
        <v>35.999999999999993</v>
      </c>
      <c r="D78" s="64">
        <f t="shared" si="27"/>
        <v>35.999999999999993</v>
      </c>
      <c r="E78" s="67">
        <f t="shared" si="27"/>
        <v>0</v>
      </c>
      <c r="F78" s="67">
        <f t="shared" si="27"/>
        <v>0</v>
      </c>
      <c r="G78" s="67">
        <f t="shared" si="27"/>
        <v>0</v>
      </c>
      <c r="H78" s="67">
        <f t="shared" si="27"/>
        <v>0</v>
      </c>
      <c r="I78" s="67">
        <f t="shared" si="27"/>
        <v>0</v>
      </c>
      <c r="J78" s="67">
        <f t="shared" si="27"/>
        <v>0</v>
      </c>
      <c r="K78" s="67">
        <f t="shared" si="27"/>
        <v>0</v>
      </c>
      <c r="L78" s="67">
        <f t="shared" si="27"/>
        <v>0</v>
      </c>
      <c r="M78" s="67">
        <f t="shared" si="27"/>
        <v>0</v>
      </c>
      <c r="N78" s="67">
        <f t="shared" si="27"/>
        <v>0</v>
      </c>
      <c r="O78" s="67">
        <f t="shared" si="27"/>
        <v>0</v>
      </c>
      <c r="P78" s="67">
        <f t="shared" si="27"/>
        <v>0</v>
      </c>
      <c r="Q78" s="67">
        <f t="shared" si="27"/>
        <v>0</v>
      </c>
      <c r="R78" s="67">
        <f t="shared" si="27"/>
        <v>0</v>
      </c>
      <c r="S78" s="67">
        <f t="shared" si="27"/>
        <v>0</v>
      </c>
      <c r="T78" s="67">
        <f t="shared" si="27"/>
        <v>0</v>
      </c>
      <c r="U78" s="67">
        <f t="shared" si="27"/>
        <v>0</v>
      </c>
      <c r="V78" s="67">
        <f t="shared" si="27"/>
        <v>0</v>
      </c>
      <c r="W78" s="67">
        <f t="shared" si="27"/>
        <v>0</v>
      </c>
      <c r="X78" s="67">
        <f t="shared" si="27"/>
        <v>0</v>
      </c>
      <c r="Y78" s="66">
        <f t="shared" si="27"/>
        <v>0</v>
      </c>
    </row>
    <row r="79" spans="1:25" ht="15.6" x14ac:dyDescent="0.3">
      <c r="A79" s="14">
        <v>26</v>
      </c>
      <c r="B79" s="15" t="s">
        <v>71</v>
      </c>
      <c r="C79" s="59">
        <f t="shared" ref="C79:C81" si="28">SUM(D79:Y79)</f>
        <v>35.999999999999993</v>
      </c>
      <c r="D79" s="60">
        <f>SUMIFS('DATOS PEST12'!$E:$E,'DATOS PEST12'!$A:$A,INDICE!$C$13,'DATOS PEST12'!$D:$D,'7. RETA (SETA) Prov-SECCION'!D$11,'DATOS PEST12'!$B:$B,'7. RETA (SETA) Prov-SECCION'!$A79,'DATOS PEST12'!$F:$F,"REG.E. AUTONOMOS (SETA)")</f>
        <v>35.999999999999993</v>
      </c>
      <c r="E79" s="62">
        <f>SUMIFS('DATOS PEST12'!$E:$E,'DATOS PEST12'!$A:$A,INDICE!$C$13,'DATOS PEST12'!$D:$D,'7. RETA (SETA) Prov-SECCION'!E$11,'DATOS PEST12'!$B:$B,'7. RETA (SETA) Prov-SECCION'!$A79,'DATOS PEST12'!$F:$F,"REG.E. AUTONOMOS (SETA)")</f>
        <v>0</v>
      </c>
      <c r="F79" s="62">
        <f>SUMIFS('DATOS PEST12'!$E:$E,'DATOS PEST12'!$A:$A,INDICE!$C$13,'DATOS PEST12'!$D:$D,'7. RETA (SETA) Prov-SECCION'!F$11,'DATOS PEST12'!$B:$B,'7. RETA (SETA) Prov-SECCION'!$A79,'DATOS PEST12'!$F:$F,"REG.E. AUTONOMOS (SETA)")</f>
        <v>0</v>
      </c>
      <c r="G79" s="62">
        <f>SUMIFS('DATOS PEST12'!$E:$E,'DATOS PEST12'!$A:$A,INDICE!$C$13,'DATOS PEST12'!$D:$D,'7. RETA (SETA) Prov-SECCION'!G$11,'DATOS PEST12'!$B:$B,'7. RETA (SETA) Prov-SECCION'!$A79,'DATOS PEST12'!$F:$F,"REG.E. AUTONOMOS (SETA)")</f>
        <v>0</v>
      </c>
      <c r="H79" s="62">
        <f>SUMIFS('DATOS PEST12'!$E:$E,'DATOS PEST12'!$A:$A,INDICE!$C$13,'DATOS PEST12'!$D:$D,'7. RETA (SETA) Prov-SECCION'!H$11,'DATOS PEST12'!$B:$B,'7. RETA (SETA) Prov-SECCION'!$A79,'DATOS PEST12'!$F:$F,"REG.E. AUTONOMOS (SETA)")</f>
        <v>0</v>
      </c>
      <c r="I79" s="62">
        <f>SUMIFS('DATOS PEST12'!$E:$E,'DATOS PEST12'!$A:$A,INDICE!$C$13,'DATOS PEST12'!$D:$D,'7. RETA (SETA) Prov-SECCION'!I$11,'DATOS PEST12'!$B:$B,'7. RETA (SETA) Prov-SECCION'!$A79,'DATOS PEST12'!$F:$F,"REG.E. AUTONOMOS (SETA)")</f>
        <v>0</v>
      </c>
      <c r="J79" s="62">
        <f>SUMIFS('DATOS PEST12'!$E:$E,'DATOS PEST12'!$A:$A,INDICE!$C$13,'DATOS PEST12'!$D:$D,'7. RETA (SETA) Prov-SECCION'!J$11,'DATOS PEST12'!$B:$B,'7. RETA (SETA) Prov-SECCION'!$A79,'DATOS PEST12'!$F:$F,"REG.E. AUTONOMOS (SETA)")</f>
        <v>0</v>
      </c>
      <c r="K79" s="62">
        <f>SUMIFS('DATOS PEST12'!$E:$E,'DATOS PEST12'!$A:$A,INDICE!$C$13,'DATOS PEST12'!$D:$D,'7. RETA (SETA) Prov-SECCION'!K$11,'DATOS PEST12'!$B:$B,'7. RETA (SETA) Prov-SECCION'!$A79,'DATOS PEST12'!$F:$F,"REG.E. AUTONOMOS (SETA)")</f>
        <v>0</v>
      </c>
      <c r="L79" s="62">
        <f>SUMIFS('DATOS PEST12'!$E:$E,'DATOS PEST12'!$A:$A,INDICE!$C$13,'DATOS PEST12'!$D:$D,'7. RETA (SETA) Prov-SECCION'!L$11,'DATOS PEST12'!$B:$B,'7. RETA (SETA) Prov-SECCION'!$A79,'DATOS PEST12'!$F:$F,"REG.E. AUTONOMOS (SETA)")</f>
        <v>0</v>
      </c>
      <c r="M79" s="62">
        <f>SUMIFS('DATOS PEST12'!$E:$E,'DATOS PEST12'!$A:$A,INDICE!$C$13,'DATOS PEST12'!$D:$D,'7. RETA (SETA) Prov-SECCION'!M$11,'DATOS PEST12'!$B:$B,'7. RETA (SETA) Prov-SECCION'!$A79,'DATOS PEST12'!$F:$F,"REG.E. AUTONOMOS (SETA)")</f>
        <v>0</v>
      </c>
      <c r="N79" s="62">
        <f>SUMIFS('DATOS PEST12'!$E:$E,'DATOS PEST12'!$A:$A,INDICE!$C$13,'DATOS PEST12'!$D:$D,'7. RETA (SETA) Prov-SECCION'!N$11,'DATOS PEST12'!$B:$B,'7. RETA (SETA) Prov-SECCION'!$A79,'DATOS PEST12'!$F:$F,"REG.E. AUTONOMOS (SETA)")</f>
        <v>0</v>
      </c>
      <c r="O79" s="62">
        <f>SUMIFS('DATOS PEST12'!$E:$E,'DATOS PEST12'!$A:$A,INDICE!$C$13,'DATOS PEST12'!$D:$D,'7. RETA (SETA) Prov-SECCION'!O$11,'DATOS PEST12'!$B:$B,'7. RETA (SETA) Prov-SECCION'!$A79,'DATOS PEST12'!$F:$F,"REG.E. AUTONOMOS (SETA)")</f>
        <v>0</v>
      </c>
      <c r="P79" s="62">
        <f>SUMIFS('DATOS PEST12'!$E:$E,'DATOS PEST12'!$A:$A,INDICE!$C$13,'DATOS PEST12'!$D:$D,'7. RETA (SETA) Prov-SECCION'!P$11,'DATOS PEST12'!$B:$B,'7. RETA (SETA) Prov-SECCION'!$A79,'DATOS PEST12'!$F:$F,"REG.E. AUTONOMOS (SETA)")</f>
        <v>0</v>
      </c>
      <c r="Q79" s="62">
        <f>SUMIFS('DATOS PEST12'!$E:$E,'DATOS PEST12'!$A:$A,INDICE!$C$13,'DATOS PEST12'!$D:$D,'7. RETA (SETA) Prov-SECCION'!Q$11,'DATOS PEST12'!$B:$B,'7. RETA (SETA) Prov-SECCION'!$A79,'DATOS PEST12'!$F:$F,"REG.E. AUTONOMOS (SETA)")</f>
        <v>0</v>
      </c>
      <c r="R79" s="62">
        <f>SUMIFS('DATOS PEST12'!$E:$E,'DATOS PEST12'!$A:$A,INDICE!$C$13,'DATOS PEST12'!$D:$D,'7. RETA (SETA) Prov-SECCION'!R$11,'DATOS PEST12'!$B:$B,'7. RETA (SETA) Prov-SECCION'!$A79,'DATOS PEST12'!$F:$F,"REG.E. AUTONOMOS (SETA)")</f>
        <v>0</v>
      </c>
      <c r="S79" s="62">
        <f>SUMIFS('DATOS PEST12'!$E:$E,'DATOS PEST12'!$A:$A,INDICE!$C$13,'DATOS PEST12'!$D:$D,'7. RETA (SETA) Prov-SECCION'!S$11,'DATOS PEST12'!$B:$B,'7. RETA (SETA) Prov-SECCION'!$A79,'DATOS PEST12'!$F:$F,"REG.E. AUTONOMOS (SETA)")</f>
        <v>0</v>
      </c>
      <c r="T79" s="62">
        <f>SUMIFS('DATOS PEST12'!$E:$E,'DATOS PEST12'!$A:$A,INDICE!$C$13,'DATOS PEST12'!$D:$D,'7. RETA (SETA) Prov-SECCION'!T$11,'DATOS PEST12'!$B:$B,'7. RETA (SETA) Prov-SECCION'!$A79,'DATOS PEST12'!$F:$F,"REG.E. AUTONOMOS (SETA)")</f>
        <v>0</v>
      </c>
      <c r="U79" s="62">
        <f>SUMIFS('DATOS PEST12'!$E:$E,'DATOS PEST12'!$A:$A,INDICE!$C$13,'DATOS PEST12'!$D:$D,'7. RETA (SETA) Prov-SECCION'!U$11,'DATOS PEST12'!$B:$B,'7. RETA (SETA) Prov-SECCION'!$A79,'DATOS PEST12'!$F:$F,"REG.E. AUTONOMOS (SETA)")</f>
        <v>0</v>
      </c>
      <c r="V79" s="62">
        <f>SUMIFS('DATOS PEST12'!$E:$E,'DATOS PEST12'!$A:$A,INDICE!$C$13,'DATOS PEST12'!$D:$D,'7. RETA (SETA) Prov-SECCION'!V$11,'DATOS PEST12'!$B:$B,'7. RETA (SETA) Prov-SECCION'!$A79,'DATOS PEST12'!$F:$F,"REG.E. AUTONOMOS (SETA)")</f>
        <v>0</v>
      </c>
      <c r="W79" s="62">
        <f>SUMIFS('DATOS PEST12'!$E:$E,'DATOS PEST12'!$A:$A,INDICE!$C$13,'DATOS PEST12'!$D:$D,'7. RETA (SETA) Prov-SECCION'!W$11,'DATOS PEST12'!$B:$B,'7. RETA (SETA) Prov-SECCION'!$A79,'DATOS PEST12'!$F:$F,"REG.E. AUTONOMOS (SETA)")</f>
        <v>0</v>
      </c>
      <c r="X79" s="62">
        <f>SUMIFS('DATOS PEST12'!$E:$E,'DATOS PEST12'!$A:$A,INDICE!$C$13,'DATOS PEST12'!$D:$D,'7. RETA (SETA) Prov-SECCION'!X$11,'DATOS PEST12'!$B:$B,'7. RETA (SETA) Prov-SECCION'!$A79,'DATOS PEST12'!$F:$F,"REG.E. AUTONOMOS (SETA)")</f>
        <v>0</v>
      </c>
      <c r="Y79" s="59">
        <f>SUMIFS('DATOS PEST12'!$E:$E,'DATOS PEST12'!$A:$A,INDICE!$C$13,'DATOS PEST12'!$D:$D,'7. RETA (SETA) Prov-SECCION'!Y$11,'DATOS PEST12'!$B:$B,'7. RETA (SETA) Prov-SECCION'!$A79,'DATOS PEST12'!$F:$F,"REG.E. AUTONOMOS (SETA)")</f>
        <v>0</v>
      </c>
    </row>
    <row r="80" spans="1:25" ht="15.6" x14ac:dyDescent="0.3">
      <c r="A80" s="19">
        <v>51</v>
      </c>
      <c r="B80" s="20" t="s">
        <v>32</v>
      </c>
      <c r="C80" s="66">
        <f t="shared" si="28"/>
        <v>0</v>
      </c>
      <c r="D80" s="64">
        <f>SUMIFS('DATOS PEST12'!$E:$E,'DATOS PEST12'!$A:$A,INDICE!$C$13,'DATOS PEST12'!$D:$D,'7. RETA (SETA) Prov-SECCION'!D$11,'DATOS PEST12'!$B:$B,'7. RETA (SETA) Prov-SECCION'!$A80,'DATOS PEST12'!$F:$F,"REG.E. AUTONOMOS (SETA)")</f>
        <v>0</v>
      </c>
      <c r="E80" s="67">
        <f>SUMIFS('DATOS PEST12'!$E:$E,'DATOS PEST12'!$A:$A,INDICE!$C$13,'DATOS PEST12'!$D:$D,'7. RETA (SETA) Prov-SECCION'!E$11,'DATOS PEST12'!$B:$B,'7. RETA (SETA) Prov-SECCION'!$A80,'DATOS PEST12'!$F:$F,"REG.E. AUTONOMOS (SETA)")</f>
        <v>0</v>
      </c>
      <c r="F80" s="67">
        <f>SUMIFS('DATOS PEST12'!$E:$E,'DATOS PEST12'!$A:$A,INDICE!$C$13,'DATOS PEST12'!$D:$D,'7. RETA (SETA) Prov-SECCION'!F$11,'DATOS PEST12'!$B:$B,'7. RETA (SETA) Prov-SECCION'!$A80,'DATOS PEST12'!$F:$F,"REG.E. AUTONOMOS (SETA)")</f>
        <v>0</v>
      </c>
      <c r="G80" s="67">
        <f>SUMIFS('DATOS PEST12'!$E:$E,'DATOS PEST12'!$A:$A,INDICE!$C$13,'DATOS PEST12'!$D:$D,'7. RETA (SETA) Prov-SECCION'!G$11,'DATOS PEST12'!$B:$B,'7. RETA (SETA) Prov-SECCION'!$A80,'DATOS PEST12'!$F:$F,"REG.E. AUTONOMOS (SETA)")</f>
        <v>0</v>
      </c>
      <c r="H80" s="67">
        <f>SUMIFS('DATOS PEST12'!$E:$E,'DATOS PEST12'!$A:$A,INDICE!$C$13,'DATOS PEST12'!$D:$D,'7. RETA (SETA) Prov-SECCION'!H$11,'DATOS PEST12'!$B:$B,'7. RETA (SETA) Prov-SECCION'!$A80,'DATOS PEST12'!$F:$F,"REG.E. AUTONOMOS (SETA)")</f>
        <v>0</v>
      </c>
      <c r="I80" s="67">
        <f>SUMIFS('DATOS PEST12'!$E:$E,'DATOS PEST12'!$A:$A,INDICE!$C$13,'DATOS PEST12'!$D:$D,'7. RETA (SETA) Prov-SECCION'!I$11,'DATOS PEST12'!$B:$B,'7. RETA (SETA) Prov-SECCION'!$A80,'DATOS PEST12'!$F:$F,"REG.E. AUTONOMOS (SETA)")</f>
        <v>0</v>
      </c>
      <c r="J80" s="67">
        <f>SUMIFS('DATOS PEST12'!$E:$E,'DATOS PEST12'!$A:$A,INDICE!$C$13,'DATOS PEST12'!$D:$D,'7. RETA (SETA) Prov-SECCION'!J$11,'DATOS PEST12'!$B:$B,'7. RETA (SETA) Prov-SECCION'!$A80,'DATOS PEST12'!$F:$F,"REG.E. AUTONOMOS (SETA)")</f>
        <v>0</v>
      </c>
      <c r="K80" s="67">
        <f>SUMIFS('DATOS PEST12'!$E:$E,'DATOS PEST12'!$A:$A,INDICE!$C$13,'DATOS PEST12'!$D:$D,'7. RETA (SETA) Prov-SECCION'!K$11,'DATOS PEST12'!$B:$B,'7. RETA (SETA) Prov-SECCION'!$A80,'DATOS PEST12'!$F:$F,"REG.E. AUTONOMOS (SETA)")</f>
        <v>0</v>
      </c>
      <c r="L80" s="67">
        <f>SUMIFS('DATOS PEST12'!$E:$E,'DATOS PEST12'!$A:$A,INDICE!$C$13,'DATOS PEST12'!$D:$D,'7. RETA (SETA) Prov-SECCION'!L$11,'DATOS PEST12'!$B:$B,'7. RETA (SETA) Prov-SECCION'!$A80,'DATOS PEST12'!$F:$F,"REG.E. AUTONOMOS (SETA)")</f>
        <v>0</v>
      </c>
      <c r="M80" s="67">
        <f>SUMIFS('DATOS PEST12'!$E:$E,'DATOS PEST12'!$A:$A,INDICE!$C$13,'DATOS PEST12'!$D:$D,'7. RETA (SETA) Prov-SECCION'!M$11,'DATOS PEST12'!$B:$B,'7. RETA (SETA) Prov-SECCION'!$A80,'DATOS PEST12'!$F:$F,"REG.E. AUTONOMOS (SETA)")</f>
        <v>0</v>
      </c>
      <c r="N80" s="67">
        <f>SUMIFS('DATOS PEST12'!$E:$E,'DATOS PEST12'!$A:$A,INDICE!$C$13,'DATOS PEST12'!$D:$D,'7. RETA (SETA) Prov-SECCION'!N$11,'DATOS PEST12'!$B:$B,'7. RETA (SETA) Prov-SECCION'!$A80,'DATOS PEST12'!$F:$F,"REG.E. AUTONOMOS (SETA)")</f>
        <v>0</v>
      </c>
      <c r="O80" s="67">
        <f>SUMIFS('DATOS PEST12'!$E:$E,'DATOS PEST12'!$A:$A,INDICE!$C$13,'DATOS PEST12'!$D:$D,'7. RETA (SETA) Prov-SECCION'!O$11,'DATOS PEST12'!$B:$B,'7. RETA (SETA) Prov-SECCION'!$A80,'DATOS PEST12'!$F:$F,"REG.E. AUTONOMOS (SETA)")</f>
        <v>0</v>
      </c>
      <c r="P80" s="67">
        <f>SUMIFS('DATOS PEST12'!$E:$E,'DATOS PEST12'!$A:$A,INDICE!$C$13,'DATOS PEST12'!$D:$D,'7. RETA (SETA) Prov-SECCION'!P$11,'DATOS PEST12'!$B:$B,'7. RETA (SETA) Prov-SECCION'!$A80,'DATOS PEST12'!$F:$F,"REG.E. AUTONOMOS (SETA)")</f>
        <v>0</v>
      </c>
      <c r="Q80" s="67">
        <f>SUMIFS('DATOS PEST12'!$E:$E,'DATOS PEST12'!$A:$A,INDICE!$C$13,'DATOS PEST12'!$D:$D,'7. RETA (SETA) Prov-SECCION'!Q$11,'DATOS PEST12'!$B:$B,'7. RETA (SETA) Prov-SECCION'!$A80,'DATOS PEST12'!$F:$F,"REG.E. AUTONOMOS (SETA)")</f>
        <v>0</v>
      </c>
      <c r="R80" s="67">
        <f>SUMIFS('DATOS PEST12'!$E:$E,'DATOS PEST12'!$A:$A,INDICE!$C$13,'DATOS PEST12'!$D:$D,'7. RETA (SETA) Prov-SECCION'!R$11,'DATOS PEST12'!$B:$B,'7. RETA (SETA) Prov-SECCION'!$A80,'DATOS PEST12'!$F:$F,"REG.E. AUTONOMOS (SETA)")</f>
        <v>0</v>
      </c>
      <c r="S80" s="67">
        <f>SUMIFS('DATOS PEST12'!$E:$E,'DATOS PEST12'!$A:$A,INDICE!$C$13,'DATOS PEST12'!$D:$D,'7. RETA (SETA) Prov-SECCION'!S$11,'DATOS PEST12'!$B:$B,'7. RETA (SETA) Prov-SECCION'!$A80,'DATOS PEST12'!$F:$F,"REG.E. AUTONOMOS (SETA)")</f>
        <v>0</v>
      </c>
      <c r="T80" s="67">
        <f>SUMIFS('DATOS PEST12'!$E:$E,'DATOS PEST12'!$A:$A,INDICE!$C$13,'DATOS PEST12'!$D:$D,'7. RETA (SETA) Prov-SECCION'!T$11,'DATOS PEST12'!$B:$B,'7. RETA (SETA) Prov-SECCION'!$A80,'DATOS PEST12'!$F:$F,"REG.E. AUTONOMOS (SETA)")</f>
        <v>0</v>
      </c>
      <c r="U80" s="67">
        <f>SUMIFS('DATOS PEST12'!$E:$E,'DATOS PEST12'!$A:$A,INDICE!$C$13,'DATOS PEST12'!$D:$D,'7. RETA (SETA) Prov-SECCION'!U$11,'DATOS PEST12'!$B:$B,'7. RETA (SETA) Prov-SECCION'!$A80,'DATOS PEST12'!$F:$F,"REG.E. AUTONOMOS (SETA)")</f>
        <v>0</v>
      </c>
      <c r="V80" s="67">
        <f>SUMIFS('DATOS PEST12'!$E:$E,'DATOS PEST12'!$A:$A,INDICE!$C$13,'DATOS PEST12'!$D:$D,'7. RETA (SETA) Prov-SECCION'!V$11,'DATOS PEST12'!$B:$B,'7. RETA (SETA) Prov-SECCION'!$A80,'DATOS PEST12'!$F:$F,"REG.E. AUTONOMOS (SETA)")</f>
        <v>0</v>
      </c>
      <c r="W80" s="67">
        <f>SUMIFS('DATOS PEST12'!$E:$E,'DATOS PEST12'!$A:$A,INDICE!$C$13,'DATOS PEST12'!$D:$D,'7. RETA (SETA) Prov-SECCION'!W$11,'DATOS PEST12'!$B:$B,'7. RETA (SETA) Prov-SECCION'!$A80,'DATOS PEST12'!$F:$F,"REG.E. AUTONOMOS (SETA)")</f>
        <v>0</v>
      </c>
      <c r="X80" s="67">
        <f>SUMIFS('DATOS PEST12'!$E:$E,'DATOS PEST12'!$A:$A,INDICE!$C$13,'DATOS PEST12'!$D:$D,'7. RETA (SETA) Prov-SECCION'!X$11,'DATOS PEST12'!$B:$B,'7. RETA (SETA) Prov-SECCION'!$A80,'DATOS PEST12'!$F:$F,"REG.E. AUTONOMOS (SETA)")</f>
        <v>0</v>
      </c>
      <c r="Y80" s="66">
        <f>SUMIFS('DATOS PEST12'!$E:$E,'DATOS PEST12'!$A:$A,INDICE!$C$13,'DATOS PEST12'!$D:$D,'7. RETA (SETA) Prov-SECCION'!Y$11,'DATOS PEST12'!$B:$B,'7. RETA (SETA) Prov-SECCION'!$A80,'DATOS PEST12'!$F:$F,"REG.E. AUTONOMOS (SETA)")</f>
        <v>0</v>
      </c>
    </row>
    <row r="81" spans="1:25" ht="16.2" thickBot="1" x14ac:dyDescent="0.35">
      <c r="A81" s="21">
        <v>52</v>
      </c>
      <c r="B81" s="22" t="s">
        <v>33</v>
      </c>
      <c r="C81" s="76">
        <f t="shared" si="28"/>
        <v>0</v>
      </c>
      <c r="D81" s="74">
        <f>SUMIFS('DATOS PEST12'!$E:$E,'DATOS PEST12'!$A:$A,INDICE!$C$13,'DATOS PEST12'!$D:$D,'7. RETA (SETA) Prov-SECCION'!D$11,'DATOS PEST12'!$B:$B,'7. RETA (SETA) Prov-SECCION'!$A81,'DATOS PEST12'!$F:$F,"REG.E. AUTONOMOS (SETA)")</f>
        <v>0</v>
      </c>
      <c r="E81" s="77">
        <f>SUMIFS('DATOS PEST12'!$E:$E,'DATOS PEST12'!$A:$A,INDICE!$C$13,'DATOS PEST12'!$D:$D,'7. RETA (SETA) Prov-SECCION'!E$11,'DATOS PEST12'!$B:$B,'7. RETA (SETA) Prov-SECCION'!$A81,'DATOS PEST12'!$F:$F,"REG.E. AUTONOMOS (SETA)")</f>
        <v>0</v>
      </c>
      <c r="F81" s="77">
        <f>SUMIFS('DATOS PEST12'!$E:$E,'DATOS PEST12'!$A:$A,INDICE!$C$13,'DATOS PEST12'!$D:$D,'7. RETA (SETA) Prov-SECCION'!F$11,'DATOS PEST12'!$B:$B,'7. RETA (SETA) Prov-SECCION'!$A81,'DATOS PEST12'!$F:$F,"REG.E. AUTONOMOS (SETA)")</f>
        <v>0</v>
      </c>
      <c r="G81" s="77">
        <f>SUMIFS('DATOS PEST12'!$E:$E,'DATOS PEST12'!$A:$A,INDICE!$C$13,'DATOS PEST12'!$D:$D,'7. RETA (SETA) Prov-SECCION'!G$11,'DATOS PEST12'!$B:$B,'7. RETA (SETA) Prov-SECCION'!$A81,'DATOS PEST12'!$F:$F,"REG.E. AUTONOMOS (SETA)")</f>
        <v>0</v>
      </c>
      <c r="H81" s="77">
        <f>SUMIFS('DATOS PEST12'!$E:$E,'DATOS PEST12'!$A:$A,INDICE!$C$13,'DATOS PEST12'!$D:$D,'7. RETA (SETA) Prov-SECCION'!H$11,'DATOS PEST12'!$B:$B,'7. RETA (SETA) Prov-SECCION'!$A81,'DATOS PEST12'!$F:$F,"REG.E. AUTONOMOS (SETA)")</f>
        <v>0</v>
      </c>
      <c r="I81" s="77">
        <f>SUMIFS('DATOS PEST12'!$E:$E,'DATOS PEST12'!$A:$A,INDICE!$C$13,'DATOS PEST12'!$D:$D,'7. RETA (SETA) Prov-SECCION'!I$11,'DATOS PEST12'!$B:$B,'7. RETA (SETA) Prov-SECCION'!$A81,'DATOS PEST12'!$F:$F,"REG.E. AUTONOMOS (SETA)")</f>
        <v>0</v>
      </c>
      <c r="J81" s="77">
        <f>SUMIFS('DATOS PEST12'!$E:$E,'DATOS PEST12'!$A:$A,INDICE!$C$13,'DATOS PEST12'!$D:$D,'7. RETA (SETA) Prov-SECCION'!J$11,'DATOS PEST12'!$B:$B,'7. RETA (SETA) Prov-SECCION'!$A81,'DATOS PEST12'!$F:$F,"REG.E. AUTONOMOS (SETA)")</f>
        <v>0</v>
      </c>
      <c r="K81" s="77">
        <f>SUMIFS('DATOS PEST12'!$E:$E,'DATOS PEST12'!$A:$A,INDICE!$C$13,'DATOS PEST12'!$D:$D,'7. RETA (SETA) Prov-SECCION'!K$11,'DATOS PEST12'!$B:$B,'7. RETA (SETA) Prov-SECCION'!$A81,'DATOS PEST12'!$F:$F,"REG.E. AUTONOMOS (SETA)")</f>
        <v>0</v>
      </c>
      <c r="L81" s="77">
        <f>SUMIFS('DATOS PEST12'!$E:$E,'DATOS PEST12'!$A:$A,INDICE!$C$13,'DATOS PEST12'!$D:$D,'7. RETA (SETA) Prov-SECCION'!L$11,'DATOS PEST12'!$B:$B,'7. RETA (SETA) Prov-SECCION'!$A81,'DATOS PEST12'!$F:$F,"REG.E. AUTONOMOS (SETA)")</f>
        <v>0</v>
      </c>
      <c r="M81" s="77">
        <f>SUMIFS('DATOS PEST12'!$E:$E,'DATOS PEST12'!$A:$A,INDICE!$C$13,'DATOS PEST12'!$D:$D,'7. RETA (SETA) Prov-SECCION'!M$11,'DATOS PEST12'!$B:$B,'7. RETA (SETA) Prov-SECCION'!$A81,'DATOS PEST12'!$F:$F,"REG.E. AUTONOMOS (SETA)")</f>
        <v>0</v>
      </c>
      <c r="N81" s="77">
        <f>SUMIFS('DATOS PEST12'!$E:$E,'DATOS PEST12'!$A:$A,INDICE!$C$13,'DATOS PEST12'!$D:$D,'7. RETA (SETA) Prov-SECCION'!N$11,'DATOS PEST12'!$B:$B,'7. RETA (SETA) Prov-SECCION'!$A81,'DATOS PEST12'!$F:$F,"REG.E. AUTONOMOS (SETA)")</f>
        <v>0</v>
      </c>
      <c r="O81" s="77">
        <f>SUMIFS('DATOS PEST12'!$E:$E,'DATOS PEST12'!$A:$A,INDICE!$C$13,'DATOS PEST12'!$D:$D,'7. RETA (SETA) Prov-SECCION'!O$11,'DATOS PEST12'!$B:$B,'7. RETA (SETA) Prov-SECCION'!$A81,'DATOS PEST12'!$F:$F,"REG.E. AUTONOMOS (SETA)")</f>
        <v>0</v>
      </c>
      <c r="P81" s="77">
        <f>SUMIFS('DATOS PEST12'!$E:$E,'DATOS PEST12'!$A:$A,INDICE!$C$13,'DATOS PEST12'!$D:$D,'7. RETA (SETA) Prov-SECCION'!P$11,'DATOS PEST12'!$B:$B,'7. RETA (SETA) Prov-SECCION'!$A81,'DATOS PEST12'!$F:$F,"REG.E. AUTONOMOS (SETA)")</f>
        <v>0</v>
      </c>
      <c r="Q81" s="77">
        <f>SUMIFS('DATOS PEST12'!$E:$E,'DATOS PEST12'!$A:$A,INDICE!$C$13,'DATOS PEST12'!$D:$D,'7. RETA (SETA) Prov-SECCION'!Q$11,'DATOS PEST12'!$B:$B,'7. RETA (SETA) Prov-SECCION'!$A81,'DATOS PEST12'!$F:$F,"REG.E. AUTONOMOS (SETA)")</f>
        <v>0</v>
      </c>
      <c r="R81" s="77">
        <f>SUMIFS('DATOS PEST12'!$E:$E,'DATOS PEST12'!$A:$A,INDICE!$C$13,'DATOS PEST12'!$D:$D,'7. RETA (SETA) Prov-SECCION'!R$11,'DATOS PEST12'!$B:$B,'7. RETA (SETA) Prov-SECCION'!$A81,'DATOS PEST12'!$F:$F,"REG.E. AUTONOMOS (SETA)")</f>
        <v>0</v>
      </c>
      <c r="S81" s="77">
        <f>SUMIFS('DATOS PEST12'!$E:$E,'DATOS PEST12'!$A:$A,INDICE!$C$13,'DATOS PEST12'!$D:$D,'7. RETA (SETA) Prov-SECCION'!S$11,'DATOS PEST12'!$B:$B,'7. RETA (SETA) Prov-SECCION'!$A81,'DATOS PEST12'!$F:$F,"REG.E. AUTONOMOS (SETA)")</f>
        <v>0</v>
      </c>
      <c r="T81" s="77">
        <f>SUMIFS('DATOS PEST12'!$E:$E,'DATOS PEST12'!$A:$A,INDICE!$C$13,'DATOS PEST12'!$D:$D,'7. RETA (SETA) Prov-SECCION'!T$11,'DATOS PEST12'!$B:$B,'7. RETA (SETA) Prov-SECCION'!$A81,'DATOS PEST12'!$F:$F,"REG.E. AUTONOMOS (SETA)")</f>
        <v>0</v>
      </c>
      <c r="U81" s="77">
        <f>SUMIFS('DATOS PEST12'!$E:$E,'DATOS PEST12'!$A:$A,INDICE!$C$13,'DATOS PEST12'!$D:$D,'7. RETA (SETA) Prov-SECCION'!U$11,'DATOS PEST12'!$B:$B,'7. RETA (SETA) Prov-SECCION'!$A81,'DATOS PEST12'!$F:$F,"REG.E. AUTONOMOS (SETA)")</f>
        <v>0</v>
      </c>
      <c r="V81" s="77">
        <f>SUMIFS('DATOS PEST12'!$E:$E,'DATOS PEST12'!$A:$A,INDICE!$C$13,'DATOS PEST12'!$D:$D,'7. RETA (SETA) Prov-SECCION'!V$11,'DATOS PEST12'!$B:$B,'7. RETA (SETA) Prov-SECCION'!$A81,'DATOS PEST12'!$F:$F,"REG.E. AUTONOMOS (SETA)")</f>
        <v>0</v>
      </c>
      <c r="W81" s="77">
        <f>SUMIFS('DATOS PEST12'!$E:$E,'DATOS PEST12'!$A:$A,INDICE!$C$13,'DATOS PEST12'!$D:$D,'7. RETA (SETA) Prov-SECCION'!W$11,'DATOS PEST12'!$B:$B,'7. RETA (SETA) Prov-SECCION'!$A81,'DATOS PEST12'!$F:$F,"REG.E. AUTONOMOS (SETA)")</f>
        <v>0</v>
      </c>
      <c r="X81" s="77">
        <f>SUMIFS('DATOS PEST12'!$E:$E,'DATOS PEST12'!$A:$A,INDICE!$C$13,'DATOS PEST12'!$D:$D,'7. RETA (SETA) Prov-SECCION'!X$11,'DATOS PEST12'!$B:$B,'7. RETA (SETA) Prov-SECCION'!$A81,'DATOS PEST12'!$F:$F,"REG.E. AUTONOMOS (SETA)")</f>
        <v>0</v>
      </c>
      <c r="Y81" s="76">
        <f>SUMIFS('DATOS PEST12'!$E:$E,'DATOS PEST12'!$A:$A,INDICE!$C$13,'DATOS PEST12'!$D:$D,'7. RETA (SETA) Prov-SECCION'!Y$11,'DATOS PEST12'!$B:$B,'7. RETA (SETA) Prov-SECCION'!$A81,'DATOS PEST12'!$F:$F,"REG.E. AUTONOMOS (SETA)")</f>
        <v>0</v>
      </c>
    </row>
    <row r="85" spans="1:25" ht="15.6" x14ac:dyDescent="0.3">
      <c r="A85" s="288" t="str">
        <f>MesAnnoSeleccionado</f>
        <v>Marzo 2024</v>
      </c>
      <c r="B85" s="288"/>
      <c r="C85" s="288"/>
      <c r="D85" s="288"/>
      <c r="E85" s="288"/>
      <c r="F85" s="288"/>
      <c r="G85" s="288"/>
      <c r="H85" s="288"/>
      <c r="I85" s="288"/>
      <c r="J85" s="288"/>
      <c r="K85" s="288"/>
      <c r="L85" s="288"/>
      <c r="M85" s="288"/>
      <c r="N85" s="288"/>
      <c r="O85" s="288"/>
      <c r="P85" s="288"/>
      <c r="Q85" s="288"/>
      <c r="R85" s="288"/>
      <c r="S85" s="288"/>
      <c r="T85" s="288"/>
      <c r="U85" s="288"/>
      <c r="V85" s="288"/>
      <c r="W85" s="288"/>
      <c r="X85" s="288"/>
      <c r="Y85" s="288"/>
    </row>
    <row r="86" spans="1:25" ht="16.2" thickBot="1" x14ac:dyDescent="0.35">
      <c r="A86" s="266" t="s">
        <v>492</v>
      </c>
      <c r="B86" s="266"/>
      <c r="C86" s="266"/>
      <c r="D86" s="266"/>
      <c r="E86" s="266"/>
      <c r="F86" s="266"/>
      <c r="G86" s="266"/>
      <c r="H86" s="266"/>
      <c r="I86" s="266"/>
      <c r="J86" s="266"/>
      <c r="K86" s="266"/>
      <c r="L86" s="266"/>
      <c r="M86" s="266"/>
      <c r="N86" s="266"/>
      <c r="O86" s="266"/>
      <c r="P86" s="266"/>
      <c r="Q86" s="266"/>
      <c r="R86" s="266"/>
      <c r="S86" s="266"/>
      <c r="T86" s="266"/>
      <c r="U86" s="266"/>
      <c r="V86" s="266"/>
      <c r="W86" s="266"/>
      <c r="X86" s="266"/>
      <c r="Y86" s="266"/>
    </row>
    <row r="87" spans="1:25" ht="18.75" customHeight="1" x14ac:dyDescent="0.3">
      <c r="A87" s="267" t="s">
        <v>70</v>
      </c>
      <c r="B87" s="268"/>
      <c r="C87" s="294" t="s">
        <v>153</v>
      </c>
      <c r="D87" s="251"/>
      <c r="E87" s="251"/>
      <c r="F87" s="251"/>
      <c r="G87" s="251"/>
      <c r="H87" s="251"/>
      <c r="I87" s="251"/>
      <c r="J87" s="251"/>
      <c r="K87" s="251"/>
      <c r="L87" s="251"/>
      <c r="M87" s="251"/>
      <c r="N87" s="251"/>
      <c r="O87" s="251"/>
      <c r="P87" s="251"/>
      <c r="Q87" s="251"/>
      <c r="R87" s="251"/>
      <c r="S87" s="251"/>
      <c r="T87" s="251"/>
      <c r="U87" s="251"/>
      <c r="V87" s="251"/>
      <c r="W87" s="251"/>
      <c r="X87" s="251"/>
      <c r="Y87" s="252"/>
    </row>
    <row r="88" spans="1:25" ht="15" customHeight="1" x14ac:dyDescent="0.3">
      <c r="A88" s="269"/>
      <c r="B88" s="270"/>
      <c r="C88" s="217" t="s">
        <v>161</v>
      </c>
      <c r="D88" s="281" t="s">
        <v>127</v>
      </c>
      <c r="E88" s="281" t="s">
        <v>128</v>
      </c>
      <c r="F88" s="281" t="s">
        <v>129</v>
      </c>
      <c r="G88" s="286" t="s">
        <v>130</v>
      </c>
      <c r="H88" s="286" t="s">
        <v>131</v>
      </c>
      <c r="I88" s="281" t="s">
        <v>132</v>
      </c>
      <c r="J88" s="286" t="s">
        <v>133</v>
      </c>
      <c r="K88" s="281" t="s">
        <v>134</v>
      </c>
      <c r="L88" s="281" t="s">
        <v>135</v>
      </c>
      <c r="M88" s="281" t="s">
        <v>136</v>
      </c>
      <c r="N88" s="281" t="s">
        <v>137</v>
      </c>
      <c r="O88" s="281" t="s">
        <v>138</v>
      </c>
      <c r="P88" s="281" t="s">
        <v>139</v>
      </c>
      <c r="Q88" s="281" t="s">
        <v>140</v>
      </c>
      <c r="R88" s="281" t="s">
        <v>141</v>
      </c>
      <c r="S88" s="281" t="s">
        <v>142</v>
      </c>
      <c r="T88" s="281" t="s">
        <v>143</v>
      </c>
      <c r="U88" s="281" t="s">
        <v>144</v>
      </c>
      <c r="V88" s="281" t="s">
        <v>145</v>
      </c>
      <c r="W88" s="283" t="s">
        <v>146</v>
      </c>
      <c r="X88" s="281" t="s">
        <v>147</v>
      </c>
      <c r="Y88" s="279" t="s">
        <v>89</v>
      </c>
    </row>
    <row r="89" spans="1:25" ht="66.75" customHeight="1" x14ac:dyDescent="0.3">
      <c r="A89" s="269"/>
      <c r="B89" s="270"/>
      <c r="C89" s="217"/>
      <c r="D89" s="282"/>
      <c r="E89" s="282"/>
      <c r="F89" s="282"/>
      <c r="G89" s="287"/>
      <c r="H89" s="287"/>
      <c r="I89" s="282"/>
      <c r="J89" s="287"/>
      <c r="K89" s="282"/>
      <c r="L89" s="282"/>
      <c r="M89" s="282"/>
      <c r="N89" s="282"/>
      <c r="O89" s="282"/>
      <c r="P89" s="282"/>
      <c r="Q89" s="282"/>
      <c r="R89" s="282"/>
      <c r="S89" s="282"/>
      <c r="T89" s="282"/>
      <c r="U89" s="282"/>
      <c r="V89" s="282"/>
      <c r="W89" s="284"/>
      <c r="X89" s="282"/>
      <c r="Y89" s="280"/>
    </row>
    <row r="90" spans="1:25" ht="16.2" thickBot="1" x14ac:dyDescent="0.35">
      <c r="A90" s="277"/>
      <c r="B90" s="293"/>
      <c r="C90" s="295"/>
      <c r="D90" s="31" t="s">
        <v>47</v>
      </c>
      <c r="E90" s="31" t="s">
        <v>48</v>
      </c>
      <c r="F90" s="31" t="s">
        <v>49</v>
      </c>
      <c r="G90" s="31" t="s">
        <v>50</v>
      </c>
      <c r="H90" s="31" t="s">
        <v>51</v>
      </c>
      <c r="I90" s="31" t="s">
        <v>52</v>
      </c>
      <c r="J90" s="31" t="s">
        <v>53</v>
      </c>
      <c r="K90" s="31" t="s">
        <v>54</v>
      </c>
      <c r="L90" s="31" t="s">
        <v>55</v>
      </c>
      <c r="M90" s="31" t="s">
        <v>56</v>
      </c>
      <c r="N90" s="31" t="s">
        <v>57</v>
      </c>
      <c r="O90" s="31" t="s">
        <v>58</v>
      </c>
      <c r="P90" s="31" t="s">
        <v>59</v>
      </c>
      <c r="Q90" s="31" t="s">
        <v>60</v>
      </c>
      <c r="R90" s="31" t="s">
        <v>61</v>
      </c>
      <c r="S90" s="31" t="s">
        <v>62</v>
      </c>
      <c r="T90" s="31" t="s">
        <v>63</v>
      </c>
      <c r="U90" s="31" t="s">
        <v>64</v>
      </c>
      <c r="V90" s="31" t="s">
        <v>65</v>
      </c>
      <c r="W90" s="31" t="s">
        <v>67</v>
      </c>
      <c r="X90" s="31" t="s">
        <v>66</v>
      </c>
      <c r="Y90" s="32" t="s">
        <v>85</v>
      </c>
    </row>
    <row r="91" spans="1:25" ht="16.2" thickBot="1" x14ac:dyDescent="0.35">
      <c r="A91" s="243" t="s">
        <v>68</v>
      </c>
      <c r="B91" s="244"/>
      <c r="C91" s="48">
        <f t="shared" ref="C91:Y91" si="29">C92+C101+C105+C107+C109+C112+C124+C114+C130+C135+C139+C142+C147+C149+C151+C153+C157+C159+C160</f>
        <v>1092.9999999999998</v>
      </c>
      <c r="D91" s="88">
        <f t="shared" si="29"/>
        <v>1084.9999999999998</v>
      </c>
      <c r="E91" s="89">
        <f t="shared" si="29"/>
        <v>0</v>
      </c>
      <c r="F91" s="89">
        <f t="shared" si="29"/>
        <v>1.9999999999999991</v>
      </c>
      <c r="G91" s="89">
        <f t="shared" si="29"/>
        <v>0</v>
      </c>
      <c r="H91" s="89">
        <f t="shared" si="29"/>
        <v>0</v>
      </c>
      <c r="I91" s="89">
        <f t="shared" si="29"/>
        <v>0.99999999999999956</v>
      </c>
      <c r="J91" s="89">
        <f t="shared" si="29"/>
        <v>1.9999999999999991</v>
      </c>
      <c r="K91" s="89">
        <f t="shared" si="29"/>
        <v>0.99999999999999956</v>
      </c>
      <c r="L91" s="89">
        <f t="shared" si="29"/>
        <v>0.99999999999999956</v>
      </c>
      <c r="M91" s="89">
        <f t="shared" si="29"/>
        <v>0.99999999999999956</v>
      </c>
      <c r="N91" s="89">
        <f t="shared" si="29"/>
        <v>0</v>
      </c>
      <c r="O91" s="89">
        <f t="shared" si="29"/>
        <v>0</v>
      </c>
      <c r="P91" s="89">
        <f t="shared" si="29"/>
        <v>0</v>
      </c>
      <c r="Q91" s="89">
        <f t="shared" si="29"/>
        <v>0</v>
      </c>
      <c r="R91" s="89">
        <f t="shared" si="29"/>
        <v>0</v>
      </c>
      <c r="S91" s="89">
        <f t="shared" si="29"/>
        <v>0</v>
      </c>
      <c r="T91" s="89">
        <f t="shared" si="29"/>
        <v>0</v>
      </c>
      <c r="U91" s="89">
        <f t="shared" si="29"/>
        <v>0</v>
      </c>
      <c r="V91" s="89">
        <f t="shared" si="29"/>
        <v>0</v>
      </c>
      <c r="W91" s="89">
        <f t="shared" si="29"/>
        <v>0</v>
      </c>
      <c r="X91" s="89">
        <f t="shared" si="29"/>
        <v>0</v>
      </c>
      <c r="Y91" s="90">
        <f t="shared" si="29"/>
        <v>0</v>
      </c>
    </row>
    <row r="92" spans="1:25" ht="15.6" x14ac:dyDescent="0.3">
      <c r="A92" s="245" t="s">
        <v>37</v>
      </c>
      <c r="B92" s="246"/>
      <c r="C92" s="66">
        <f t="shared" ref="C92:Y92" si="30">SUM(C93:C100)</f>
        <v>393.9473684210526</v>
      </c>
      <c r="D92" s="64">
        <f>SUM(D93:D100)</f>
        <v>391.9473684210526</v>
      </c>
      <c r="E92" s="67">
        <f t="shared" si="30"/>
        <v>0</v>
      </c>
      <c r="F92" s="67">
        <f t="shared" si="30"/>
        <v>0</v>
      </c>
      <c r="G92" s="67">
        <f t="shared" si="30"/>
        <v>0</v>
      </c>
      <c r="H92" s="67">
        <f t="shared" si="30"/>
        <v>0</v>
      </c>
      <c r="I92" s="67">
        <f t="shared" si="30"/>
        <v>0</v>
      </c>
      <c r="J92" s="67">
        <f t="shared" si="30"/>
        <v>0</v>
      </c>
      <c r="K92" s="67">
        <f t="shared" si="30"/>
        <v>0.99999999999999956</v>
      </c>
      <c r="L92" s="67">
        <f t="shared" si="30"/>
        <v>0</v>
      </c>
      <c r="M92" s="67">
        <f t="shared" si="30"/>
        <v>0.99999999999999956</v>
      </c>
      <c r="N92" s="67">
        <f t="shared" si="30"/>
        <v>0</v>
      </c>
      <c r="O92" s="67">
        <f t="shared" si="30"/>
        <v>0</v>
      </c>
      <c r="P92" s="67">
        <f t="shared" si="30"/>
        <v>0</v>
      </c>
      <c r="Q92" s="67">
        <f t="shared" si="30"/>
        <v>0</v>
      </c>
      <c r="R92" s="67">
        <f t="shared" si="30"/>
        <v>0</v>
      </c>
      <c r="S92" s="67">
        <f t="shared" si="30"/>
        <v>0</v>
      </c>
      <c r="T92" s="67">
        <f t="shared" si="30"/>
        <v>0</v>
      </c>
      <c r="U92" s="67">
        <f t="shared" si="30"/>
        <v>0</v>
      </c>
      <c r="V92" s="67">
        <f t="shared" si="30"/>
        <v>0</v>
      </c>
      <c r="W92" s="67">
        <f t="shared" si="30"/>
        <v>0</v>
      </c>
      <c r="X92" s="67">
        <f t="shared" si="30"/>
        <v>0</v>
      </c>
      <c r="Y92" s="66">
        <f t="shared" si="30"/>
        <v>0</v>
      </c>
    </row>
    <row r="93" spans="1:25" ht="15.6" x14ac:dyDescent="0.3">
      <c r="A93" s="6">
        <v>4</v>
      </c>
      <c r="B93" s="7" t="s">
        <v>162</v>
      </c>
      <c r="C93" s="59">
        <f>SUM(D93:Y93)</f>
        <v>144.68421052631578</v>
      </c>
      <c r="D93" s="60">
        <f>SUMIFS('DATOS PEST12'!$E:$E,'DATOS PEST12'!$A:$A,INDICE!$C$13,'DATOS PEST12'!$D:$D,'7. RETA (SETA) Prov-SECCION'!D$11,'DATOS PEST12'!$B:$B,'7. RETA (SETA) Prov-SECCION'!$A93,'DATOS PEST12'!$F:$F,"REG.E. AUTONOMOS (SETA)",'DATOS PEST12'!$C:$C,"UNION EUROPEA")</f>
        <v>143.68421052631578</v>
      </c>
      <c r="E93" s="62">
        <f>SUMIFS('DATOS PEST12'!$E:$E,'DATOS PEST12'!$A:$A,INDICE!$C$13,'DATOS PEST12'!$D:$D,'7. RETA (SETA) Prov-SECCION'!E$11,'DATOS PEST12'!$B:$B,'7. RETA (SETA) Prov-SECCION'!$A93,'DATOS PEST12'!$F:$F,"REG.E. AUTONOMOS (SETA)",'DATOS PEST12'!$C:$C,"UNION EUROPEA")</f>
        <v>0</v>
      </c>
      <c r="F93" s="62">
        <f>SUMIFS('DATOS PEST12'!$E:$E,'DATOS PEST12'!$A:$A,INDICE!$C$13,'DATOS PEST12'!$D:$D,'7. RETA (SETA) Prov-SECCION'!F$11,'DATOS PEST12'!$B:$B,'7. RETA (SETA) Prov-SECCION'!$A93,'DATOS PEST12'!$F:$F,"REG.E. AUTONOMOS (SETA)",'DATOS PEST12'!$C:$C,"UNION EUROPEA")</f>
        <v>0</v>
      </c>
      <c r="G93" s="62">
        <f>SUMIFS('DATOS PEST12'!$E:$E,'DATOS PEST12'!$A:$A,INDICE!$C$13,'DATOS PEST12'!$D:$D,'7. RETA (SETA) Prov-SECCION'!G$11,'DATOS PEST12'!$B:$B,'7. RETA (SETA) Prov-SECCION'!$A93,'DATOS PEST12'!$F:$F,"REG.E. AUTONOMOS (SETA)",'DATOS PEST12'!$C:$C,"UNION EUROPEA")</f>
        <v>0</v>
      </c>
      <c r="H93" s="62">
        <f>SUMIFS('DATOS PEST12'!$E:$E,'DATOS PEST12'!$A:$A,INDICE!$C$13,'DATOS PEST12'!$D:$D,'7. RETA (SETA) Prov-SECCION'!H$11,'DATOS PEST12'!$B:$B,'7. RETA (SETA) Prov-SECCION'!$A93,'DATOS PEST12'!$F:$F,"REG.E. AUTONOMOS (SETA)",'DATOS PEST12'!$C:$C,"UNION EUROPEA")</f>
        <v>0</v>
      </c>
      <c r="I93" s="62">
        <f>SUMIFS('DATOS PEST12'!$E:$E,'DATOS PEST12'!$A:$A,INDICE!$C$13,'DATOS PEST12'!$D:$D,'7. RETA (SETA) Prov-SECCION'!I$11,'DATOS PEST12'!$B:$B,'7. RETA (SETA) Prov-SECCION'!$A93,'DATOS PEST12'!$F:$F,"REG.E. AUTONOMOS (SETA)",'DATOS PEST12'!$C:$C,"UNION EUROPEA")</f>
        <v>0</v>
      </c>
      <c r="J93" s="62">
        <f>SUMIFS('DATOS PEST12'!$E:$E,'DATOS PEST12'!$A:$A,INDICE!$C$13,'DATOS PEST12'!$D:$D,'7. RETA (SETA) Prov-SECCION'!J$11,'DATOS PEST12'!$B:$B,'7. RETA (SETA) Prov-SECCION'!$A93,'DATOS PEST12'!$F:$F,"REG.E. AUTONOMOS (SETA)",'DATOS PEST12'!$C:$C,"UNION EUROPEA")</f>
        <v>0</v>
      </c>
      <c r="K93" s="62">
        <f>SUMIFS('DATOS PEST12'!$E:$E,'DATOS PEST12'!$A:$A,INDICE!$C$13,'DATOS PEST12'!$D:$D,'7. RETA (SETA) Prov-SECCION'!K$11,'DATOS PEST12'!$B:$B,'7. RETA (SETA) Prov-SECCION'!$A93,'DATOS PEST12'!$F:$F,"REG.E. AUTONOMOS (SETA)",'DATOS PEST12'!$C:$C,"UNION EUROPEA")</f>
        <v>0.99999999999999956</v>
      </c>
      <c r="L93" s="62">
        <f>SUMIFS('DATOS PEST12'!$E:$E,'DATOS PEST12'!$A:$A,INDICE!$C$13,'DATOS PEST12'!$D:$D,'7. RETA (SETA) Prov-SECCION'!L$11,'DATOS PEST12'!$B:$B,'7. RETA (SETA) Prov-SECCION'!$A93,'DATOS PEST12'!$F:$F,"REG.E. AUTONOMOS (SETA)",'DATOS PEST12'!$C:$C,"UNION EUROPEA")</f>
        <v>0</v>
      </c>
      <c r="M93" s="62">
        <f>SUMIFS('DATOS PEST12'!$E:$E,'DATOS PEST12'!$A:$A,INDICE!$C$13,'DATOS PEST12'!$D:$D,'7. RETA (SETA) Prov-SECCION'!M$11,'DATOS PEST12'!$B:$B,'7. RETA (SETA) Prov-SECCION'!$A93,'DATOS PEST12'!$F:$F,"REG.E. AUTONOMOS (SETA)",'DATOS PEST12'!$C:$C,"UNION EUROPEA")</f>
        <v>0</v>
      </c>
      <c r="N93" s="62">
        <f>SUMIFS('DATOS PEST12'!$E:$E,'DATOS PEST12'!$A:$A,INDICE!$C$13,'DATOS PEST12'!$D:$D,'7. RETA (SETA) Prov-SECCION'!N$11,'DATOS PEST12'!$B:$B,'7. RETA (SETA) Prov-SECCION'!$A93,'DATOS PEST12'!$F:$F,"REG.E. AUTONOMOS (SETA)",'DATOS PEST12'!$C:$C,"UNION EUROPEA")</f>
        <v>0</v>
      </c>
      <c r="O93" s="62">
        <f>SUMIFS('DATOS PEST12'!$E:$E,'DATOS PEST12'!$A:$A,INDICE!$C$13,'DATOS PEST12'!$D:$D,'7. RETA (SETA) Prov-SECCION'!O$11,'DATOS PEST12'!$B:$B,'7. RETA (SETA) Prov-SECCION'!$A93,'DATOS PEST12'!$F:$F,"REG.E. AUTONOMOS (SETA)",'DATOS PEST12'!$C:$C,"UNION EUROPEA")</f>
        <v>0</v>
      </c>
      <c r="P93" s="62">
        <f>SUMIFS('DATOS PEST12'!$E:$E,'DATOS PEST12'!$A:$A,INDICE!$C$13,'DATOS PEST12'!$D:$D,'7. RETA (SETA) Prov-SECCION'!P$11,'DATOS PEST12'!$B:$B,'7. RETA (SETA) Prov-SECCION'!$A93,'DATOS PEST12'!$F:$F,"REG.E. AUTONOMOS (SETA)",'DATOS PEST12'!$C:$C,"UNION EUROPEA")</f>
        <v>0</v>
      </c>
      <c r="Q93" s="62">
        <f>SUMIFS('DATOS PEST12'!$E:$E,'DATOS PEST12'!$A:$A,INDICE!$C$13,'DATOS PEST12'!$D:$D,'7. RETA (SETA) Prov-SECCION'!Q$11,'DATOS PEST12'!$B:$B,'7. RETA (SETA) Prov-SECCION'!$A93,'DATOS PEST12'!$F:$F,"REG.E. AUTONOMOS (SETA)",'DATOS PEST12'!$C:$C,"UNION EUROPEA")</f>
        <v>0</v>
      </c>
      <c r="R93" s="62">
        <f>SUMIFS('DATOS PEST12'!$E:$E,'DATOS PEST12'!$A:$A,INDICE!$C$13,'DATOS PEST12'!$D:$D,'7. RETA (SETA) Prov-SECCION'!R$11,'DATOS PEST12'!$B:$B,'7. RETA (SETA) Prov-SECCION'!$A93,'DATOS PEST12'!$F:$F,"REG.E. AUTONOMOS (SETA)",'DATOS PEST12'!$C:$C,"UNION EUROPEA")</f>
        <v>0</v>
      </c>
      <c r="S93" s="62">
        <f>SUMIFS('DATOS PEST12'!$E:$E,'DATOS PEST12'!$A:$A,INDICE!$C$13,'DATOS PEST12'!$D:$D,'7. RETA (SETA) Prov-SECCION'!S$11,'DATOS PEST12'!$B:$B,'7. RETA (SETA) Prov-SECCION'!$A93,'DATOS PEST12'!$F:$F,"REG.E. AUTONOMOS (SETA)",'DATOS PEST12'!$C:$C,"UNION EUROPEA")</f>
        <v>0</v>
      </c>
      <c r="T93" s="62">
        <f>SUMIFS('DATOS PEST12'!$E:$E,'DATOS PEST12'!$A:$A,INDICE!$C$13,'DATOS PEST12'!$D:$D,'7. RETA (SETA) Prov-SECCION'!T$11,'DATOS PEST12'!$B:$B,'7. RETA (SETA) Prov-SECCION'!$A93,'DATOS PEST12'!$F:$F,"REG.E. AUTONOMOS (SETA)",'DATOS PEST12'!$C:$C,"UNION EUROPEA")</f>
        <v>0</v>
      </c>
      <c r="U93" s="62">
        <f>SUMIFS('DATOS PEST12'!$E:$E,'DATOS PEST12'!$A:$A,INDICE!$C$13,'DATOS PEST12'!$D:$D,'7. RETA (SETA) Prov-SECCION'!U$11,'DATOS PEST12'!$B:$B,'7. RETA (SETA) Prov-SECCION'!$A93,'DATOS PEST12'!$F:$F,"REG.E. AUTONOMOS (SETA)",'DATOS PEST12'!$C:$C,"UNION EUROPEA")</f>
        <v>0</v>
      </c>
      <c r="V93" s="62">
        <f>SUMIFS('DATOS PEST12'!$E:$E,'DATOS PEST12'!$A:$A,INDICE!$C$13,'DATOS PEST12'!$D:$D,'7. RETA (SETA) Prov-SECCION'!V$11,'DATOS PEST12'!$B:$B,'7. RETA (SETA) Prov-SECCION'!$A93,'DATOS PEST12'!$F:$F,"REG.E. AUTONOMOS (SETA)",'DATOS PEST12'!$C:$C,"UNION EUROPEA")</f>
        <v>0</v>
      </c>
      <c r="W93" s="62">
        <f>SUMIFS('DATOS PEST12'!$E:$E,'DATOS PEST12'!$A:$A,INDICE!$C$13,'DATOS PEST12'!$D:$D,'7. RETA (SETA) Prov-SECCION'!W$11,'DATOS PEST12'!$B:$B,'7. RETA (SETA) Prov-SECCION'!$A93,'DATOS PEST12'!$F:$F,"REG.E. AUTONOMOS (SETA)",'DATOS PEST12'!$C:$C,"UNION EUROPEA")</f>
        <v>0</v>
      </c>
      <c r="X93" s="62">
        <f>SUMIFS('DATOS PEST12'!$E:$E,'DATOS PEST12'!$A:$A,INDICE!$C$13,'DATOS PEST12'!$D:$D,'7. RETA (SETA) Prov-SECCION'!X$11,'DATOS PEST12'!$B:$B,'7. RETA (SETA) Prov-SECCION'!$A93,'DATOS PEST12'!$F:$F,"REG.E. AUTONOMOS (SETA)",'DATOS PEST12'!$C:$C,"UNION EUROPEA")</f>
        <v>0</v>
      </c>
      <c r="Y93" s="59">
        <f>SUMIFS('DATOS PEST12'!$E:$E,'DATOS PEST12'!$A:$A,INDICE!$C$13,'DATOS PEST12'!$D:$D,'7. RETA (SETA) Prov-SECCION'!Y$11,'DATOS PEST12'!$B:$B,'7. RETA (SETA) Prov-SECCION'!$A93,'DATOS PEST12'!$F:$F,"REG.E. AUTONOMOS (SETA)",'DATOS PEST12'!$C:$C,"UNION EUROPEA")</f>
        <v>0</v>
      </c>
    </row>
    <row r="94" spans="1:25" ht="15.6" x14ac:dyDescent="0.3">
      <c r="A94" s="8">
        <v>11</v>
      </c>
      <c r="B94" s="9" t="s">
        <v>163</v>
      </c>
      <c r="C94" s="59">
        <f t="shared" ref="C94:C100" si="31">SUM(D94:Y94)</f>
        <v>3.9999999999999982</v>
      </c>
      <c r="D94" s="60">
        <f>SUMIFS('DATOS PEST12'!$E:$E,'DATOS PEST12'!$A:$A,INDICE!$C$13,'DATOS PEST12'!$D:$D,'7. RETA (SETA) Prov-SECCION'!D$11,'DATOS PEST12'!$B:$B,'7. RETA (SETA) Prov-SECCION'!$A94,'DATOS PEST12'!$F:$F,"REG.E. AUTONOMOS (SETA)",'DATOS PEST12'!$C:$C,"UNION EUROPEA")</f>
        <v>3.9999999999999982</v>
      </c>
      <c r="E94" s="62">
        <f>SUMIFS('DATOS PEST12'!$E:$E,'DATOS PEST12'!$A:$A,INDICE!$C$13,'DATOS PEST12'!$D:$D,'7. RETA (SETA) Prov-SECCION'!E$11,'DATOS PEST12'!$B:$B,'7. RETA (SETA) Prov-SECCION'!$A94,'DATOS PEST12'!$F:$F,"REG.E. AUTONOMOS (SETA)",'DATOS PEST12'!$C:$C,"UNION EUROPEA")</f>
        <v>0</v>
      </c>
      <c r="F94" s="62">
        <f>SUMIFS('DATOS PEST12'!$E:$E,'DATOS PEST12'!$A:$A,INDICE!$C$13,'DATOS PEST12'!$D:$D,'7. RETA (SETA) Prov-SECCION'!F$11,'DATOS PEST12'!$B:$B,'7. RETA (SETA) Prov-SECCION'!$A94,'DATOS PEST12'!$F:$F,"REG.E. AUTONOMOS (SETA)",'DATOS PEST12'!$C:$C,"UNION EUROPEA")</f>
        <v>0</v>
      </c>
      <c r="G94" s="62">
        <f>SUMIFS('DATOS PEST12'!$E:$E,'DATOS PEST12'!$A:$A,INDICE!$C$13,'DATOS PEST12'!$D:$D,'7. RETA (SETA) Prov-SECCION'!G$11,'DATOS PEST12'!$B:$B,'7. RETA (SETA) Prov-SECCION'!$A94,'DATOS PEST12'!$F:$F,"REG.E. AUTONOMOS (SETA)",'DATOS PEST12'!$C:$C,"UNION EUROPEA")</f>
        <v>0</v>
      </c>
      <c r="H94" s="105">
        <f>SUMIFS('DATOS PEST12'!$E:$E,'DATOS PEST12'!$A:$A,INDICE!$C$13,'DATOS PEST12'!$D:$D,'7. RETA (SETA) Prov-SECCION'!H$11,'DATOS PEST12'!$B:$B,'7. RETA (SETA) Prov-SECCION'!$A94,'DATOS PEST12'!$F:$F,"REG.E. AUTONOMOS (SETA)",'DATOS PEST12'!$C:$C,"UNION EUROPEA")</f>
        <v>0</v>
      </c>
      <c r="I94" s="62">
        <f>SUMIFS('DATOS PEST12'!$E:$E,'DATOS PEST12'!$A:$A,INDICE!$C$13,'DATOS PEST12'!$D:$D,'7. RETA (SETA) Prov-SECCION'!I$11,'DATOS PEST12'!$B:$B,'7. RETA (SETA) Prov-SECCION'!$A94,'DATOS PEST12'!$F:$F,"REG.E. AUTONOMOS (SETA)",'DATOS PEST12'!$C:$C,"UNION EUROPEA")</f>
        <v>0</v>
      </c>
      <c r="J94" s="62">
        <f>SUMIFS('DATOS PEST12'!$E:$E,'DATOS PEST12'!$A:$A,INDICE!$C$13,'DATOS PEST12'!$D:$D,'7. RETA (SETA) Prov-SECCION'!J$11,'DATOS PEST12'!$B:$B,'7. RETA (SETA) Prov-SECCION'!$A94,'DATOS PEST12'!$F:$F,"REG.E. AUTONOMOS (SETA)",'DATOS PEST12'!$C:$C,"UNION EUROPEA")</f>
        <v>0</v>
      </c>
      <c r="K94" s="62">
        <f>SUMIFS('DATOS PEST12'!$E:$E,'DATOS PEST12'!$A:$A,INDICE!$C$13,'DATOS PEST12'!$D:$D,'7. RETA (SETA) Prov-SECCION'!K$11,'DATOS PEST12'!$B:$B,'7. RETA (SETA) Prov-SECCION'!$A94,'DATOS PEST12'!$F:$F,"REG.E. AUTONOMOS (SETA)",'DATOS PEST12'!$C:$C,"UNION EUROPEA")</f>
        <v>0</v>
      </c>
      <c r="L94" s="62">
        <f>SUMIFS('DATOS PEST12'!$E:$E,'DATOS PEST12'!$A:$A,INDICE!$C$13,'DATOS PEST12'!$D:$D,'7. RETA (SETA) Prov-SECCION'!L$11,'DATOS PEST12'!$B:$B,'7. RETA (SETA) Prov-SECCION'!$A94,'DATOS PEST12'!$F:$F,"REG.E. AUTONOMOS (SETA)",'DATOS PEST12'!$C:$C,"UNION EUROPEA")</f>
        <v>0</v>
      </c>
      <c r="M94" s="62">
        <f>SUMIFS('DATOS PEST12'!$E:$E,'DATOS PEST12'!$A:$A,INDICE!$C$13,'DATOS PEST12'!$D:$D,'7. RETA (SETA) Prov-SECCION'!M$11,'DATOS PEST12'!$B:$B,'7. RETA (SETA) Prov-SECCION'!$A94,'DATOS PEST12'!$F:$F,"REG.E. AUTONOMOS (SETA)",'DATOS PEST12'!$C:$C,"UNION EUROPEA")</f>
        <v>0</v>
      </c>
      <c r="N94" s="62">
        <f>SUMIFS('DATOS PEST12'!$E:$E,'DATOS PEST12'!$A:$A,INDICE!$C$13,'DATOS PEST12'!$D:$D,'7. RETA (SETA) Prov-SECCION'!N$11,'DATOS PEST12'!$B:$B,'7. RETA (SETA) Prov-SECCION'!$A94,'DATOS PEST12'!$F:$F,"REG.E. AUTONOMOS (SETA)",'DATOS PEST12'!$C:$C,"UNION EUROPEA")</f>
        <v>0</v>
      </c>
      <c r="O94" s="62">
        <f>SUMIFS('DATOS PEST12'!$E:$E,'DATOS PEST12'!$A:$A,INDICE!$C$13,'DATOS PEST12'!$D:$D,'7. RETA (SETA) Prov-SECCION'!O$11,'DATOS PEST12'!$B:$B,'7. RETA (SETA) Prov-SECCION'!$A94,'DATOS PEST12'!$F:$F,"REG.E. AUTONOMOS (SETA)",'DATOS PEST12'!$C:$C,"UNION EUROPEA")</f>
        <v>0</v>
      </c>
      <c r="P94" s="62">
        <f>SUMIFS('DATOS PEST12'!$E:$E,'DATOS PEST12'!$A:$A,INDICE!$C$13,'DATOS PEST12'!$D:$D,'7. RETA (SETA) Prov-SECCION'!P$11,'DATOS PEST12'!$B:$B,'7. RETA (SETA) Prov-SECCION'!$A94,'DATOS PEST12'!$F:$F,"REG.E. AUTONOMOS (SETA)",'DATOS PEST12'!$C:$C,"UNION EUROPEA")</f>
        <v>0</v>
      </c>
      <c r="Q94" s="62">
        <f>SUMIFS('DATOS PEST12'!$E:$E,'DATOS PEST12'!$A:$A,INDICE!$C$13,'DATOS PEST12'!$D:$D,'7. RETA (SETA) Prov-SECCION'!Q$11,'DATOS PEST12'!$B:$B,'7. RETA (SETA) Prov-SECCION'!$A94,'DATOS PEST12'!$F:$F,"REG.E. AUTONOMOS (SETA)",'DATOS PEST12'!$C:$C,"UNION EUROPEA")</f>
        <v>0</v>
      </c>
      <c r="R94" s="62">
        <f>SUMIFS('DATOS PEST12'!$E:$E,'DATOS PEST12'!$A:$A,INDICE!$C$13,'DATOS PEST12'!$D:$D,'7. RETA (SETA) Prov-SECCION'!R$11,'DATOS PEST12'!$B:$B,'7. RETA (SETA) Prov-SECCION'!$A94,'DATOS PEST12'!$F:$F,"REG.E. AUTONOMOS (SETA)",'DATOS PEST12'!$C:$C,"UNION EUROPEA")</f>
        <v>0</v>
      </c>
      <c r="S94" s="62">
        <f>SUMIFS('DATOS PEST12'!$E:$E,'DATOS PEST12'!$A:$A,INDICE!$C$13,'DATOS PEST12'!$D:$D,'7. RETA (SETA) Prov-SECCION'!S$11,'DATOS PEST12'!$B:$B,'7. RETA (SETA) Prov-SECCION'!$A94,'DATOS PEST12'!$F:$F,"REG.E. AUTONOMOS (SETA)",'DATOS PEST12'!$C:$C,"UNION EUROPEA")</f>
        <v>0</v>
      </c>
      <c r="T94" s="62">
        <f>SUMIFS('DATOS PEST12'!$E:$E,'DATOS PEST12'!$A:$A,INDICE!$C$13,'DATOS PEST12'!$D:$D,'7. RETA (SETA) Prov-SECCION'!T$11,'DATOS PEST12'!$B:$B,'7. RETA (SETA) Prov-SECCION'!$A94,'DATOS PEST12'!$F:$F,"REG.E. AUTONOMOS (SETA)",'DATOS PEST12'!$C:$C,"UNION EUROPEA")</f>
        <v>0</v>
      </c>
      <c r="U94" s="62">
        <f>SUMIFS('DATOS PEST12'!$E:$E,'DATOS PEST12'!$A:$A,INDICE!$C$13,'DATOS PEST12'!$D:$D,'7. RETA (SETA) Prov-SECCION'!U$11,'DATOS PEST12'!$B:$B,'7. RETA (SETA) Prov-SECCION'!$A94,'DATOS PEST12'!$F:$F,"REG.E. AUTONOMOS (SETA)",'DATOS PEST12'!$C:$C,"UNION EUROPEA")</f>
        <v>0</v>
      </c>
      <c r="V94" s="62">
        <f>SUMIFS('DATOS PEST12'!$E:$E,'DATOS PEST12'!$A:$A,INDICE!$C$13,'DATOS PEST12'!$D:$D,'7. RETA (SETA) Prov-SECCION'!V$11,'DATOS PEST12'!$B:$B,'7. RETA (SETA) Prov-SECCION'!$A94,'DATOS PEST12'!$F:$F,"REG.E. AUTONOMOS (SETA)",'DATOS PEST12'!$C:$C,"UNION EUROPEA")</f>
        <v>0</v>
      </c>
      <c r="W94" s="62">
        <f>SUMIFS('DATOS PEST12'!$E:$E,'DATOS PEST12'!$A:$A,INDICE!$C$13,'DATOS PEST12'!$D:$D,'7. RETA (SETA) Prov-SECCION'!W$11,'DATOS PEST12'!$B:$B,'7. RETA (SETA) Prov-SECCION'!$A94,'DATOS PEST12'!$F:$F,"REG.E. AUTONOMOS (SETA)",'DATOS PEST12'!$C:$C,"UNION EUROPEA")</f>
        <v>0</v>
      </c>
      <c r="X94" s="62">
        <f>SUMIFS('DATOS PEST12'!$E:$E,'DATOS PEST12'!$A:$A,INDICE!$C$13,'DATOS PEST12'!$D:$D,'7. RETA (SETA) Prov-SECCION'!X$11,'DATOS PEST12'!$B:$B,'7. RETA (SETA) Prov-SECCION'!$A94,'DATOS PEST12'!$F:$F,"REG.E. AUTONOMOS (SETA)",'DATOS PEST12'!$C:$C,"UNION EUROPEA")</f>
        <v>0</v>
      </c>
      <c r="Y94" s="59">
        <f>SUMIFS('DATOS PEST12'!$E:$E,'DATOS PEST12'!$A:$A,INDICE!$C$13,'DATOS PEST12'!$D:$D,'7. RETA (SETA) Prov-SECCION'!Y$11,'DATOS PEST12'!$B:$B,'7. RETA (SETA) Prov-SECCION'!$A94,'DATOS PEST12'!$F:$F,"REG.E. AUTONOMOS (SETA)",'DATOS PEST12'!$C:$C,"UNION EUROPEA")</f>
        <v>0</v>
      </c>
    </row>
    <row r="95" spans="1:25" ht="15.6" x14ac:dyDescent="0.3">
      <c r="A95" s="8">
        <v>14</v>
      </c>
      <c r="B95" s="9" t="s">
        <v>164</v>
      </c>
      <c r="C95" s="59">
        <f t="shared" si="31"/>
        <v>6.9999999999999973</v>
      </c>
      <c r="D95" s="60">
        <f>SUMIFS('DATOS PEST12'!$E:$E,'DATOS PEST12'!$A:$A,INDICE!$C$13,'DATOS PEST12'!$D:$D,'7. RETA (SETA) Prov-SECCION'!D$11,'DATOS PEST12'!$B:$B,'7. RETA (SETA) Prov-SECCION'!$A95,'DATOS PEST12'!$F:$F,"REG.E. AUTONOMOS (SETA)",'DATOS PEST12'!$C:$C,"UNION EUROPEA")</f>
        <v>6.9999999999999973</v>
      </c>
      <c r="E95" s="62">
        <f>SUMIFS('DATOS PEST12'!$E:$E,'DATOS PEST12'!$A:$A,INDICE!$C$13,'DATOS PEST12'!$D:$D,'7. RETA (SETA) Prov-SECCION'!E$11,'DATOS PEST12'!$B:$B,'7. RETA (SETA) Prov-SECCION'!$A95,'DATOS PEST12'!$F:$F,"REG.E. AUTONOMOS (SETA)",'DATOS PEST12'!$C:$C,"UNION EUROPEA")</f>
        <v>0</v>
      </c>
      <c r="F95" s="62">
        <f>SUMIFS('DATOS PEST12'!$E:$E,'DATOS PEST12'!$A:$A,INDICE!$C$13,'DATOS PEST12'!$D:$D,'7. RETA (SETA) Prov-SECCION'!F$11,'DATOS PEST12'!$B:$B,'7. RETA (SETA) Prov-SECCION'!$A95,'DATOS PEST12'!$F:$F,"REG.E. AUTONOMOS (SETA)",'DATOS PEST12'!$C:$C,"UNION EUROPEA")</f>
        <v>0</v>
      </c>
      <c r="G95" s="62">
        <f>SUMIFS('DATOS PEST12'!$E:$E,'DATOS PEST12'!$A:$A,INDICE!$C$13,'DATOS PEST12'!$D:$D,'7. RETA (SETA) Prov-SECCION'!G$11,'DATOS PEST12'!$B:$B,'7. RETA (SETA) Prov-SECCION'!$A95,'DATOS PEST12'!$F:$F,"REG.E. AUTONOMOS (SETA)",'DATOS PEST12'!$C:$C,"UNION EUROPEA")</f>
        <v>0</v>
      </c>
      <c r="H95" s="62">
        <f>SUMIFS('DATOS PEST12'!$E:$E,'DATOS PEST12'!$A:$A,INDICE!$C$13,'DATOS PEST12'!$D:$D,'7. RETA (SETA) Prov-SECCION'!H$11,'DATOS PEST12'!$B:$B,'7. RETA (SETA) Prov-SECCION'!$A95,'DATOS PEST12'!$F:$F,"REG.E. AUTONOMOS (SETA)",'DATOS PEST12'!$C:$C,"UNION EUROPEA")</f>
        <v>0</v>
      </c>
      <c r="I95" s="62">
        <f>SUMIFS('DATOS PEST12'!$E:$E,'DATOS PEST12'!$A:$A,INDICE!$C$13,'DATOS PEST12'!$D:$D,'7. RETA (SETA) Prov-SECCION'!I$11,'DATOS PEST12'!$B:$B,'7. RETA (SETA) Prov-SECCION'!$A95,'DATOS PEST12'!$F:$F,"REG.E. AUTONOMOS (SETA)",'DATOS PEST12'!$C:$C,"UNION EUROPEA")</f>
        <v>0</v>
      </c>
      <c r="J95" s="62">
        <f>SUMIFS('DATOS PEST12'!$E:$E,'DATOS PEST12'!$A:$A,INDICE!$C$13,'DATOS PEST12'!$D:$D,'7. RETA (SETA) Prov-SECCION'!J$11,'DATOS PEST12'!$B:$B,'7. RETA (SETA) Prov-SECCION'!$A95,'DATOS PEST12'!$F:$F,"REG.E. AUTONOMOS (SETA)",'DATOS PEST12'!$C:$C,"UNION EUROPEA")</f>
        <v>0</v>
      </c>
      <c r="K95" s="62">
        <f>SUMIFS('DATOS PEST12'!$E:$E,'DATOS PEST12'!$A:$A,INDICE!$C$13,'DATOS PEST12'!$D:$D,'7. RETA (SETA) Prov-SECCION'!K$11,'DATOS PEST12'!$B:$B,'7. RETA (SETA) Prov-SECCION'!$A95,'DATOS PEST12'!$F:$F,"REG.E. AUTONOMOS (SETA)",'DATOS PEST12'!$C:$C,"UNION EUROPEA")</f>
        <v>0</v>
      </c>
      <c r="L95" s="62">
        <f>SUMIFS('DATOS PEST12'!$E:$E,'DATOS PEST12'!$A:$A,INDICE!$C$13,'DATOS PEST12'!$D:$D,'7. RETA (SETA) Prov-SECCION'!L$11,'DATOS PEST12'!$B:$B,'7. RETA (SETA) Prov-SECCION'!$A95,'DATOS PEST12'!$F:$F,"REG.E. AUTONOMOS (SETA)",'DATOS PEST12'!$C:$C,"UNION EUROPEA")</f>
        <v>0</v>
      </c>
      <c r="M95" s="62">
        <f>SUMIFS('DATOS PEST12'!$E:$E,'DATOS PEST12'!$A:$A,INDICE!$C$13,'DATOS PEST12'!$D:$D,'7. RETA (SETA) Prov-SECCION'!M$11,'DATOS PEST12'!$B:$B,'7. RETA (SETA) Prov-SECCION'!$A95,'DATOS PEST12'!$F:$F,"REG.E. AUTONOMOS (SETA)",'DATOS PEST12'!$C:$C,"UNION EUROPEA")</f>
        <v>0</v>
      </c>
      <c r="N95" s="62">
        <f>SUMIFS('DATOS PEST12'!$E:$E,'DATOS PEST12'!$A:$A,INDICE!$C$13,'DATOS PEST12'!$D:$D,'7. RETA (SETA) Prov-SECCION'!N$11,'DATOS PEST12'!$B:$B,'7. RETA (SETA) Prov-SECCION'!$A95,'DATOS PEST12'!$F:$F,"REG.E. AUTONOMOS (SETA)",'DATOS PEST12'!$C:$C,"UNION EUROPEA")</f>
        <v>0</v>
      </c>
      <c r="O95" s="62">
        <f>SUMIFS('DATOS PEST12'!$E:$E,'DATOS PEST12'!$A:$A,INDICE!$C$13,'DATOS PEST12'!$D:$D,'7. RETA (SETA) Prov-SECCION'!O$11,'DATOS PEST12'!$B:$B,'7. RETA (SETA) Prov-SECCION'!$A95,'DATOS PEST12'!$F:$F,"REG.E. AUTONOMOS (SETA)",'DATOS PEST12'!$C:$C,"UNION EUROPEA")</f>
        <v>0</v>
      </c>
      <c r="P95" s="62">
        <f>SUMIFS('DATOS PEST12'!$E:$E,'DATOS PEST12'!$A:$A,INDICE!$C$13,'DATOS PEST12'!$D:$D,'7. RETA (SETA) Prov-SECCION'!P$11,'DATOS PEST12'!$B:$B,'7. RETA (SETA) Prov-SECCION'!$A95,'DATOS PEST12'!$F:$F,"REG.E. AUTONOMOS (SETA)",'DATOS PEST12'!$C:$C,"UNION EUROPEA")</f>
        <v>0</v>
      </c>
      <c r="Q95" s="62">
        <f>SUMIFS('DATOS PEST12'!$E:$E,'DATOS PEST12'!$A:$A,INDICE!$C$13,'DATOS PEST12'!$D:$D,'7. RETA (SETA) Prov-SECCION'!Q$11,'DATOS PEST12'!$B:$B,'7. RETA (SETA) Prov-SECCION'!$A95,'DATOS PEST12'!$F:$F,"REG.E. AUTONOMOS (SETA)",'DATOS PEST12'!$C:$C,"UNION EUROPEA")</f>
        <v>0</v>
      </c>
      <c r="R95" s="62">
        <f>SUMIFS('DATOS PEST12'!$E:$E,'DATOS PEST12'!$A:$A,INDICE!$C$13,'DATOS PEST12'!$D:$D,'7. RETA (SETA) Prov-SECCION'!R$11,'DATOS PEST12'!$B:$B,'7. RETA (SETA) Prov-SECCION'!$A95,'DATOS PEST12'!$F:$F,"REG.E. AUTONOMOS (SETA)",'DATOS PEST12'!$C:$C,"UNION EUROPEA")</f>
        <v>0</v>
      </c>
      <c r="S95" s="62">
        <f>SUMIFS('DATOS PEST12'!$E:$E,'DATOS PEST12'!$A:$A,INDICE!$C$13,'DATOS PEST12'!$D:$D,'7. RETA (SETA) Prov-SECCION'!S$11,'DATOS PEST12'!$B:$B,'7. RETA (SETA) Prov-SECCION'!$A95,'DATOS PEST12'!$F:$F,"REG.E. AUTONOMOS (SETA)",'DATOS PEST12'!$C:$C,"UNION EUROPEA")</f>
        <v>0</v>
      </c>
      <c r="T95" s="62">
        <f>SUMIFS('DATOS PEST12'!$E:$E,'DATOS PEST12'!$A:$A,INDICE!$C$13,'DATOS PEST12'!$D:$D,'7. RETA (SETA) Prov-SECCION'!T$11,'DATOS PEST12'!$B:$B,'7. RETA (SETA) Prov-SECCION'!$A95,'DATOS PEST12'!$F:$F,"REG.E. AUTONOMOS (SETA)",'DATOS PEST12'!$C:$C,"UNION EUROPEA")</f>
        <v>0</v>
      </c>
      <c r="U95" s="62">
        <f>SUMIFS('DATOS PEST12'!$E:$E,'DATOS PEST12'!$A:$A,INDICE!$C$13,'DATOS PEST12'!$D:$D,'7. RETA (SETA) Prov-SECCION'!U$11,'DATOS PEST12'!$B:$B,'7. RETA (SETA) Prov-SECCION'!$A95,'DATOS PEST12'!$F:$F,"REG.E. AUTONOMOS (SETA)",'DATOS PEST12'!$C:$C,"UNION EUROPEA")</f>
        <v>0</v>
      </c>
      <c r="V95" s="62">
        <f>SUMIFS('DATOS PEST12'!$E:$E,'DATOS PEST12'!$A:$A,INDICE!$C$13,'DATOS PEST12'!$D:$D,'7. RETA (SETA) Prov-SECCION'!V$11,'DATOS PEST12'!$B:$B,'7. RETA (SETA) Prov-SECCION'!$A95,'DATOS PEST12'!$F:$F,"REG.E. AUTONOMOS (SETA)",'DATOS PEST12'!$C:$C,"UNION EUROPEA")</f>
        <v>0</v>
      </c>
      <c r="W95" s="62">
        <f>SUMIFS('DATOS PEST12'!$E:$E,'DATOS PEST12'!$A:$A,INDICE!$C$13,'DATOS PEST12'!$D:$D,'7. RETA (SETA) Prov-SECCION'!W$11,'DATOS PEST12'!$B:$B,'7. RETA (SETA) Prov-SECCION'!$A95,'DATOS PEST12'!$F:$F,"REG.E. AUTONOMOS (SETA)",'DATOS PEST12'!$C:$C,"UNION EUROPEA")</f>
        <v>0</v>
      </c>
      <c r="X95" s="62">
        <f>SUMIFS('DATOS PEST12'!$E:$E,'DATOS PEST12'!$A:$A,INDICE!$C$13,'DATOS PEST12'!$D:$D,'7. RETA (SETA) Prov-SECCION'!X$11,'DATOS PEST12'!$B:$B,'7. RETA (SETA) Prov-SECCION'!$A95,'DATOS PEST12'!$F:$F,"REG.E. AUTONOMOS (SETA)",'DATOS PEST12'!$C:$C,"UNION EUROPEA")</f>
        <v>0</v>
      </c>
      <c r="Y95" s="59">
        <f>SUMIFS('DATOS PEST12'!$E:$E,'DATOS PEST12'!$A:$A,INDICE!$C$13,'DATOS PEST12'!$D:$D,'7. RETA (SETA) Prov-SECCION'!Y$11,'DATOS PEST12'!$B:$B,'7. RETA (SETA) Prov-SECCION'!$A95,'DATOS PEST12'!$F:$F,"REG.E. AUTONOMOS (SETA)",'DATOS PEST12'!$C:$C,"UNION EUROPEA")</f>
        <v>0</v>
      </c>
    </row>
    <row r="96" spans="1:25" ht="15.6" x14ac:dyDescent="0.3">
      <c r="A96" s="8">
        <v>18</v>
      </c>
      <c r="B96" s="9" t="s">
        <v>7</v>
      </c>
      <c r="C96" s="59">
        <f t="shared" si="31"/>
        <v>151.26315789473682</v>
      </c>
      <c r="D96" s="60">
        <f>SUMIFS('DATOS PEST12'!$E:$E,'DATOS PEST12'!$A:$A,INDICE!$C$13,'DATOS PEST12'!$D:$D,'7. RETA (SETA) Prov-SECCION'!D$11,'DATOS PEST12'!$B:$B,'7. RETA (SETA) Prov-SECCION'!$A96,'DATOS PEST12'!$F:$F,"REG.E. AUTONOMOS (SETA)",'DATOS PEST12'!$C:$C,"UNION EUROPEA")</f>
        <v>150.26315789473682</v>
      </c>
      <c r="E96" s="62">
        <f>SUMIFS('DATOS PEST12'!$E:$E,'DATOS PEST12'!$A:$A,INDICE!$C$13,'DATOS PEST12'!$D:$D,'7. RETA (SETA) Prov-SECCION'!E$11,'DATOS PEST12'!$B:$B,'7. RETA (SETA) Prov-SECCION'!$A96,'DATOS PEST12'!$F:$F,"REG.E. AUTONOMOS (SETA)",'DATOS PEST12'!$C:$C,"UNION EUROPEA")</f>
        <v>0</v>
      </c>
      <c r="F96" s="62">
        <f>SUMIFS('DATOS PEST12'!$E:$E,'DATOS PEST12'!$A:$A,INDICE!$C$13,'DATOS PEST12'!$D:$D,'7. RETA (SETA) Prov-SECCION'!F$11,'DATOS PEST12'!$B:$B,'7. RETA (SETA) Prov-SECCION'!$A96,'DATOS PEST12'!$F:$F,"REG.E. AUTONOMOS (SETA)",'DATOS PEST12'!$C:$C,"UNION EUROPEA")</f>
        <v>0</v>
      </c>
      <c r="G96" s="62">
        <f>SUMIFS('DATOS PEST12'!$E:$E,'DATOS PEST12'!$A:$A,INDICE!$C$13,'DATOS PEST12'!$D:$D,'7. RETA (SETA) Prov-SECCION'!G$11,'DATOS PEST12'!$B:$B,'7. RETA (SETA) Prov-SECCION'!$A96,'DATOS PEST12'!$F:$F,"REG.E. AUTONOMOS (SETA)",'DATOS PEST12'!$C:$C,"UNION EUROPEA")</f>
        <v>0</v>
      </c>
      <c r="H96" s="62">
        <f>SUMIFS('DATOS PEST12'!$E:$E,'DATOS PEST12'!$A:$A,INDICE!$C$13,'DATOS PEST12'!$D:$D,'7. RETA (SETA) Prov-SECCION'!H$11,'DATOS PEST12'!$B:$B,'7. RETA (SETA) Prov-SECCION'!$A96,'DATOS PEST12'!$F:$F,"REG.E. AUTONOMOS (SETA)",'DATOS PEST12'!$C:$C,"UNION EUROPEA")</f>
        <v>0</v>
      </c>
      <c r="I96" s="62">
        <f>SUMIFS('DATOS PEST12'!$E:$E,'DATOS PEST12'!$A:$A,INDICE!$C$13,'DATOS PEST12'!$D:$D,'7. RETA (SETA) Prov-SECCION'!I$11,'DATOS PEST12'!$B:$B,'7. RETA (SETA) Prov-SECCION'!$A96,'DATOS PEST12'!$F:$F,"REG.E. AUTONOMOS (SETA)",'DATOS PEST12'!$C:$C,"UNION EUROPEA")</f>
        <v>0</v>
      </c>
      <c r="J96" s="62">
        <f>SUMIFS('DATOS PEST12'!$E:$E,'DATOS PEST12'!$A:$A,INDICE!$C$13,'DATOS PEST12'!$D:$D,'7. RETA (SETA) Prov-SECCION'!J$11,'DATOS PEST12'!$B:$B,'7. RETA (SETA) Prov-SECCION'!$A96,'DATOS PEST12'!$F:$F,"REG.E. AUTONOMOS (SETA)",'DATOS PEST12'!$C:$C,"UNION EUROPEA")</f>
        <v>0</v>
      </c>
      <c r="K96" s="62">
        <f>SUMIFS('DATOS PEST12'!$E:$E,'DATOS PEST12'!$A:$A,INDICE!$C$13,'DATOS PEST12'!$D:$D,'7. RETA (SETA) Prov-SECCION'!K$11,'DATOS PEST12'!$B:$B,'7. RETA (SETA) Prov-SECCION'!$A96,'DATOS PEST12'!$F:$F,"REG.E. AUTONOMOS (SETA)",'DATOS PEST12'!$C:$C,"UNION EUROPEA")</f>
        <v>0</v>
      </c>
      <c r="L96" s="62">
        <f>SUMIFS('DATOS PEST12'!$E:$E,'DATOS PEST12'!$A:$A,INDICE!$C$13,'DATOS PEST12'!$D:$D,'7. RETA (SETA) Prov-SECCION'!L$11,'DATOS PEST12'!$B:$B,'7. RETA (SETA) Prov-SECCION'!$A96,'DATOS PEST12'!$F:$F,"REG.E. AUTONOMOS (SETA)",'DATOS PEST12'!$C:$C,"UNION EUROPEA")</f>
        <v>0</v>
      </c>
      <c r="M96" s="62">
        <f>SUMIFS('DATOS PEST12'!$E:$E,'DATOS PEST12'!$A:$A,INDICE!$C$13,'DATOS PEST12'!$D:$D,'7. RETA (SETA) Prov-SECCION'!M$11,'DATOS PEST12'!$B:$B,'7. RETA (SETA) Prov-SECCION'!$A96,'DATOS PEST12'!$F:$F,"REG.E. AUTONOMOS (SETA)",'DATOS PEST12'!$C:$C,"UNION EUROPEA")</f>
        <v>0.99999999999999956</v>
      </c>
      <c r="N96" s="62">
        <f>SUMIFS('DATOS PEST12'!$E:$E,'DATOS PEST12'!$A:$A,INDICE!$C$13,'DATOS PEST12'!$D:$D,'7. RETA (SETA) Prov-SECCION'!N$11,'DATOS PEST12'!$B:$B,'7. RETA (SETA) Prov-SECCION'!$A96,'DATOS PEST12'!$F:$F,"REG.E. AUTONOMOS (SETA)",'DATOS PEST12'!$C:$C,"UNION EUROPEA")</f>
        <v>0</v>
      </c>
      <c r="O96" s="62">
        <f>SUMIFS('DATOS PEST12'!$E:$E,'DATOS PEST12'!$A:$A,INDICE!$C$13,'DATOS PEST12'!$D:$D,'7. RETA (SETA) Prov-SECCION'!O$11,'DATOS PEST12'!$B:$B,'7. RETA (SETA) Prov-SECCION'!$A96,'DATOS PEST12'!$F:$F,"REG.E. AUTONOMOS (SETA)",'DATOS PEST12'!$C:$C,"UNION EUROPEA")</f>
        <v>0</v>
      </c>
      <c r="P96" s="62">
        <f>SUMIFS('DATOS PEST12'!$E:$E,'DATOS PEST12'!$A:$A,INDICE!$C$13,'DATOS PEST12'!$D:$D,'7. RETA (SETA) Prov-SECCION'!P$11,'DATOS PEST12'!$B:$B,'7. RETA (SETA) Prov-SECCION'!$A96,'DATOS PEST12'!$F:$F,"REG.E. AUTONOMOS (SETA)",'DATOS PEST12'!$C:$C,"UNION EUROPEA")</f>
        <v>0</v>
      </c>
      <c r="Q96" s="62">
        <f>SUMIFS('DATOS PEST12'!$E:$E,'DATOS PEST12'!$A:$A,INDICE!$C$13,'DATOS PEST12'!$D:$D,'7. RETA (SETA) Prov-SECCION'!Q$11,'DATOS PEST12'!$B:$B,'7. RETA (SETA) Prov-SECCION'!$A96,'DATOS PEST12'!$F:$F,"REG.E. AUTONOMOS (SETA)",'DATOS PEST12'!$C:$C,"UNION EUROPEA")</f>
        <v>0</v>
      </c>
      <c r="R96" s="62">
        <f>SUMIFS('DATOS PEST12'!$E:$E,'DATOS PEST12'!$A:$A,INDICE!$C$13,'DATOS PEST12'!$D:$D,'7. RETA (SETA) Prov-SECCION'!R$11,'DATOS PEST12'!$B:$B,'7. RETA (SETA) Prov-SECCION'!$A96,'DATOS PEST12'!$F:$F,"REG.E. AUTONOMOS (SETA)",'DATOS PEST12'!$C:$C,"UNION EUROPEA")</f>
        <v>0</v>
      </c>
      <c r="S96" s="62">
        <f>SUMIFS('DATOS PEST12'!$E:$E,'DATOS PEST12'!$A:$A,INDICE!$C$13,'DATOS PEST12'!$D:$D,'7. RETA (SETA) Prov-SECCION'!S$11,'DATOS PEST12'!$B:$B,'7. RETA (SETA) Prov-SECCION'!$A96,'DATOS PEST12'!$F:$F,"REG.E. AUTONOMOS (SETA)",'DATOS PEST12'!$C:$C,"UNION EUROPEA")</f>
        <v>0</v>
      </c>
      <c r="T96" s="62">
        <f>SUMIFS('DATOS PEST12'!$E:$E,'DATOS PEST12'!$A:$A,INDICE!$C$13,'DATOS PEST12'!$D:$D,'7. RETA (SETA) Prov-SECCION'!T$11,'DATOS PEST12'!$B:$B,'7. RETA (SETA) Prov-SECCION'!$A96,'DATOS PEST12'!$F:$F,"REG.E. AUTONOMOS (SETA)",'DATOS PEST12'!$C:$C,"UNION EUROPEA")</f>
        <v>0</v>
      </c>
      <c r="U96" s="62">
        <f>SUMIFS('DATOS PEST12'!$E:$E,'DATOS PEST12'!$A:$A,INDICE!$C$13,'DATOS PEST12'!$D:$D,'7. RETA (SETA) Prov-SECCION'!U$11,'DATOS PEST12'!$B:$B,'7. RETA (SETA) Prov-SECCION'!$A96,'DATOS PEST12'!$F:$F,"REG.E. AUTONOMOS (SETA)",'DATOS PEST12'!$C:$C,"UNION EUROPEA")</f>
        <v>0</v>
      </c>
      <c r="V96" s="62">
        <f>SUMIFS('DATOS PEST12'!$E:$E,'DATOS PEST12'!$A:$A,INDICE!$C$13,'DATOS PEST12'!$D:$D,'7. RETA (SETA) Prov-SECCION'!V$11,'DATOS PEST12'!$B:$B,'7. RETA (SETA) Prov-SECCION'!$A96,'DATOS PEST12'!$F:$F,"REG.E. AUTONOMOS (SETA)",'DATOS PEST12'!$C:$C,"UNION EUROPEA")</f>
        <v>0</v>
      </c>
      <c r="W96" s="62">
        <f>SUMIFS('DATOS PEST12'!$E:$E,'DATOS PEST12'!$A:$A,INDICE!$C$13,'DATOS PEST12'!$D:$D,'7. RETA (SETA) Prov-SECCION'!W$11,'DATOS PEST12'!$B:$B,'7. RETA (SETA) Prov-SECCION'!$A96,'DATOS PEST12'!$F:$F,"REG.E. AUTONOMOS (SETA)",'DATOS PEST12'!$C:$C,"UNION EUROPEA")</f>
        <v>0</v>
      </c>
      <c r="X96" s="62">
        <f>SUMIFS('DATOS PEST12'!$E:$E,'DATOS PEST12'!$A:$A,INDICE!$C$13,'DATOS PEST12'!$D:$D,'7. RETA (SETA) Prov-SECCION'!X$11,'DATOS PEST12'!$B:$B,'7. RETA (SETA) Prov-SECCION'!$A96,'DATOS PEST12'!$F:$F,"REG.E. AUTONOMOS (SETA)",'DATOS PEST12'!$C:$C,"UNION EUROPEA")</f>
        <v>0</v>
      </c>
      <c r="Y96" s="59">
        <f>SUMIFS('DATOS PEST12'!$E:$E,'DATOS PEST12'!$A:$A,INDICE!$C$13,'DATOS PEST12'!$D:$D,'7. RETA (SETA) Prov-SECCION'!Y$11,'DATOS PEST12'!$B:$B,'7. RETA (SETA) Prov-SECCION'!$A96,'DATOS PEST12'!$F:$F,"REG.E. AUTONOMOS (SETA)",'DATOS PEST12'!$C:$C,"UNION EUROPEA")</f>
        <v>0</v>
      </c>
    </row>
    <row r="97" spans="1:25" ht="15.6" x14ac:dyDescent="0.3">
      <c r="A97" s="8">
        <v>21</v>
      </c>
      <c r="B97" s="9" t="s">
        <v>10</v>
      </c>
      <c r="C97" s="59">
        <f t="shared" si="31"/>
        <v>41.368421052631582</v>
      </c>
      <c r="D97" s="60">
        <f>SUMIFS('DATOS PEST12'!$E:$E,'DATOS PEST12'!$A:$A,INDICE!$C$13,'DATOS PEST12'!$D:$D,'7. RETA (SETA) Prov-SECCION'!D$11,'DATOS PEST12'!$B:$B,'7. RETA (SETA) Prov-SECCION'!$A97,'DATOS PEST12'!$F:$F,"REG.E. AUTONOMOS (SETA)",'DATOS PEST12'!$C:$C,"UNION EUROPEA")</f>
        <v>41.368421052631582</v>
      </c>
      <c r="E97" s="62">
        <f>SUMIFS('DATOS PEST12'!$E:$E,'DATOS PEST12'!$A:$A,INDICE!$C$13,'DATOS PEST12'!$D:$D,'7. RETA (SETA) Prov-SECCION'!E$11,'DATOS PEST12'!$B:$B,'7. RETA (SETA) Prov-SECCION'!$A97,'DATOS PEST12'!$F:$F,"REG.E. AUTONOMOS (SETA)",'DATOS PEST12'!$C:$C,"UNION EUROPEA")</f>
        <v>0</v>
      </c>
      <c r="F97" s="62">
        <f>SUMIFS('DATOS PEST12'!$E:$E,'DATOS PEST12'!$A:$A,INDICE!$C$13,'DATOS PEST12'!$D:$D,'7. RETA (SETA) Prov-SECCION'!F$11,'DATOS PEST12'!$B:$B,'7. RETA (SETA) Prov-SECCION'!$A97,'DATOS PEST12'!$F:$F,"REG.E. AUTONOMOS (SETA)",'DATOS PEST12'!$C:$C,"UNION EUROPEA")</f>
        <v>0</v>
      </c>
      <c r="G97" s="62">
        <f>SUMIFS('DATOS PEST12'!$E:$E,'DATOS PEST12'!$A:$A,INDICE!$C$13,'DATOS PEST12'!$D:$D,'7. RETA (SETA) Prov-SECCION'!G$11,'DATOS PEST12'!$B:$B,'7. RETA (SETA) Prov-SECCION'!$A97,'DATOS PEST12'!$F:$F,"REG.E. AUTONOMOS (SETA)",'DATOS PEST12'!$C:$C,"UNION EUROPEA")</f>
        <v>0</v>
      </c>
      <c r="H97" s="62">
        <f>SUMIFS('DATOS PEST12'!$E:$E,'DATOS PEST12'!$A:$A,INDICE!$C$13,'DATOS PEST12'!$D:$D,'7. RETA (SETA) Prov-SECCION'!H$11,'DATOS PEST12'!$B:$B,'7. RETA (SETA) Prov-SECCION'!$A97,'DATOS PEST12'!$F:$F,"REG.E. AUTONOMOS (SETA)",'DATOS PEST12'!$C:$C,"UNION EUROPEA")</f>
        <v>0</v>
      </c>
      <c r="I97" s="62">
        <f>SUMIFS('DATOS PEST12'!$E:$E,'DATOS PEST12'!$A:$A,INDICE!$C$13,'DATOS PEST12'!$D:$D,'7. RETA (SETA) Prov-SECCION'!I$11,'DATOS PEST12'!$B:$B,'7. RETA (SETA) Prov-SECCION'!$A97,'DATOS PEST12'!$F:$F,"REG.E. AUTONOMOS (SETA)",'DATOS PEST12'!$C:$C,"UNION EUROPEA")</f>
        <v>0</v>
      </c>
      <c r="J97" s="62">
        <f>SUMIFS('DATOS PEST12'!$E:$E,'DATOS PEST12'!$A:$A,INDICE!$C$13,'DATOS PEST12'!$D:$D,'7. RETA (SETA) Prov-SECCION'!J$11,'DATOS PEST12'!$B:$B,'7. RETA (SETA) Prov-SECCION'!$A97,'DATOS PEST12'!$F:$F,"REG.E. AUTONOMOS (SETA)",'DATOS PEST12'!$C:$C,"UNION EUROPEA")</f>
        <v>0</v>
      </c>
      <c r="K97" s="62">
        <f>SUMIFS('DATOS PEST12'!$E:$E,'DATOS PEST12'!$A:$A,INDICE!$C$13,'DATOS PEST12'!$D:$D,'7. RETA (SETA) Prov-SECCION'!K$11,'DATOS PEST12'!$B:$B,'7. RETA (SETA) Prov-SECCION'!$A97,'DATOS PEST12'!$F:$F,"REG.E. AUTONOMOS (SETA)",'DATOS PEST12'!$C:$C,"UNION EUROPEA")</f>
        <v>0</v>
      </c>
      <c r="L97" s="62">
        <f>SUMIFS('DATOS PEST12'!$E:$E,'DATOS PEST12'!$A:$A,INDICE!$C$13,'DATOS PEST12'!$D:$D,'7. RETA (SETA) Prov-SECCION'!L$11,'DATOS PEST12'!$B:$B,'7. RETA (SETA) Prov-SECCION'!$A97,'DATOS PEST12'!$F:$F,"REG.E. AUTONOMOS (SETA)",'DATOS PEST12'!$C:$C,"UNION EUROPEA")</f>
        <v>0</v>
      </c>
      <c r="M97" s="62">
        <f>SUMIFS('DATOS PEST12'!$E:$E,'DATOS PEST12'!$A:$A,INDICE!$C$13,'DATOS PEST12'!$D:$D,'7. RETA (SETA) Prov-SECCION'!M$11,'DATOS PEST12'!$B:$B,'7. RETA (SETA) Prov-SECCION'!$A97,'DATOS PEST12'!$F:$F,"REG.E. AUTONOMOS (SETA)",'DATOS PEST12'!$C:$C,"UNION EUROPEA")</f>
        <v>0</v>
      </c>
      <c r="N97" s="62">
        <f>SUMIFS('DATOS PEST12'!$E:$E,'DATOS PEST12'!$A:$A,INDICE!$C$13,'DATOS PEST12'!$D:$D,'7. RETA (SETA) Prov-SECCION'!N$11,'DATOS PEST12'!$B:$B,'7. RETA (SETA) Prov-SECCION'!$A97,'DATOS PEST12'!$F:$F,"REG.E. AUTONOMOS (SETA)",'DATOS PEST12'!$C:$C,"UNION EUROPEA")</f>
        <v>0</v>
      </c>
      <c r="O97" s="62">
        <f>SUMIFS('DATOS PEST12'!$E:$E,'DATOS PEST12'!$A:$A,INDICE!$C$13,'DATOS PEST12'!$D:$D,'7. RETA (SETA) Prov-SECCION'!O$11,'DATOS PEST12'!$B:$B,'7. RETA (SETA) Prov-SECCION'!$A97,'DATOS PEST12'!$F:$F,"REG.E. AUTONOMOS (SETA)",'DATOS PEST12'!$C:$C,"UNION EUROPEA")</f>
        <v>0</v>
      </c>
      <c r="P97" s="62">
        <f>SUMIFS('DATOS PEST12'!$E:$E,'DATOS PEST12'!$A:$A,INDICE!$C$13,'DATOS PEST12'!$D:$D,'7. RETA (SETA) Prov-SECCION'!P$11,'DATOS PEST12'!$B:$B,'7. RETA (SETA) Prov-SECCION'!$A97,'DATOS PEST12'!$F:$F,"REG.E. AUTONOMOS (SETA)",'DATOS PEST12'!$C:$C,"UNION EUROPEA")</f>
        <v>0</v>
      </c>
      <c r="Q97" s="62">
        <f>SUMIFS('DATOS PEST12'!$E:$E,'DATOS PEST12'!$A:$A,INDICE!$C$13,'DATOS PEST12'!$D:$D,'7. RETA (SETA) Prov-SECCION'!Q$11,'DATOS PEST12'!$B:$B,'7. RETA (SETA) Prov-SECCION'!$A97,'DATOS PEST12'!$F:$F,"REG.E. AUTONOMOS (SETA)",'DATOS PEST12'!$C:$C,"UNION EUROPEA")</f>
        <v>0</v>
      </c>
      <c r="R97" s="62">
        <f>SUMIFS('DATOS PEST12'!$E:$E,'DATOS PEST12'!$A:$A,INDICE!$C$13,'DATOS PEST12'!$D:$D,'7. RETA (SETA) Prov-SECCION'!R$11,'DATOS PEST12'!$B:$B,'7. RETA (SETA) Prov-SECCION'!$A97,'DATOS PEST12'!$F:$F,"REG.E. AUTONOMOS (SETA)",'DATOS PEST12'!$C:$C,"UNION EUROPEA")</f>
        <v>0</v>
      </c>
      <c r="S97" s="62">
        <f>SUMIFS('DATOS PEST12'!$E:$E,'DATOS PEST12'!$A:$A,INDICE!$C$13,'DATOS PEST12'!$D:$D,'7. RETA (SETA) Prov-SECCION'!S$11,'DATOS PEST12'!$B:$B,'7. RETA (SETA) Prov-SECCION'!$A97,'DATOS PEST12'!$F:$F,"REG.E. AUTONOMOS (SETA)",'DATOS PEST12'!$C:$C,"UNION EUROPEA")</f>
        <v>0</v>
      </c>
      <c r="T97" s="62">
        <f>SUMIFS('DATOS PEST12'!$E:$E,'DATOS PEST12'!$A:$A,INDICE!$C$13,'DATOS PEST12'!$D:$D,'7. RETA (SETA) Prov-SECCION'!T$11,'DATOS PEST12'!$B:$B,'7. RETA (SETA) Prov-SECCION'!$A97,'DATOS PEST12'!$F:$F,"REG.E. AUTONOMOS (SETA)",'DATOS PEST12'!$C:$C,"UNION EUROPEA")</f>
        <v>0</v>
      </c>
      <c r="U97" s="62">
        <f>SUMIFS('DATOS PEST12'!$E:$E,'DATOS PEST12'!$A:$A,INDICE!$C$13,'DATOS PEST12'!$D:$D,'7. RETA (SETA) Prov-SECCION'!U$11,'DATOS PEST12'!$B:$B,'7. RETA (SETA) Prov-SECCION'!$A97,'DATOS PEST12'!$F:$F,"REG.E. AUTONOMOS (SETA)",'DATOS PEST12'!$C:$C,"UNION EUROPEA")</f>
        <v>0</v>
      </c>
      <c r="V97" s="62">
        <f>SUMIFS('DATOS PEST12'!$E:$E,'DATOS PEST12'!$A:$A,INDICE!$C$13,'DATOS PEST12'!$D:$D,'7. RETA (SETA) Prov-SECCION'!V$11,'DATOS PEST12'!$B:$B,'7. RETA (SETA) Prov-SECCION'!$A97,'DATOS PEST12'!$F:$F,"REG.E. AUTONOMOS (SETA)",'DATOS PEST12'!$C:$C,"UNION EUROPEA")</f>
        <v>0</v>
      </c>
      <c r="W97" s="62">
        <f>SUMIFS('DATOS PEST12'!$E:$E,'DATOS PEST12'!$A:$A,INDICE!$C$13,'DATOS PEST12'!$D:$D,'7. RETA (SETA) Prov-SECCION'!W$11,'DATOS PEST12'!$B:$B,'7. RETA (SETA) Prov-SECCION'!$A97,'DATOS PEST12'!$F:$F,"REG.E. AUTONOMOS (SETA)",'DATOS PEST12'!$C:$C,"UNION EUROPEA")</f>
        <v>0</v>
      </c>
      <c r="X97" s="62">
        <f>SUMIFS('DATOS PEST12'!$E:$E,'DATOS PEST12'!$A:$A,INDICE!$C$13,'DATOS PEST12'!$D:$D,'7. RETA (SETA) Prov-SECCION'!X$11,'DATOS PEST12'!$B:$B,'7. RETA (SETA) Prov-SECCION'!$A97,'DATOS PEST12'!$F:$F,"REG.E. AUTONOMOS (SETA)",'DATOS PEST12'!$C:$C,"UNION EUROPEA")</f>
        <v>0</v>
      </c>
      <c r="Y97" s="59">
        <f>SUMIFS('DATOS PEST12'!$E:$E,'DATOS PEST12'!$A:$A,INDICE!$C$13,'DATOS PEST12'!$D:$D,'7. RETA (SETA) Prov-SECCION'!Y$11,'DATOS PEST12'!$B:$B,'7. RETA (SETA) Prov-SECCION'!$A97,'DATOS PEST12'!$F:$F,"REG.E. AUTONOMOS (SETA)",'DATOS PEST12'!$C:$C,"UNION EUROPEA")</f>
        <v>0</v>
      </c>
    </row>
    <row r="98" spans="1:25" ht="15.6" x14ac:dyDescent="0.3">
      <c r="A98" s="8">
        <v>23</v>
      </c>
      <c r="B98" s="9" t="s">
        <v>165</v>
      </c>
      <c r="C98" s="59">
        <f t="shared" si="31"/>
        <v>6.0000000000000009</v>
      </c>
      <c r="D98" s="60">
        <f>SUMIFS('DATOS PEST12'!$E:$E,'DATOS PEST12'!$A:$A,INDICE!$C$13,'DATOS PEST12'!$D:$D,'7. RETA (SETA) Prov-SECCION'!D$11,'DATOS PEST12'!$B:$B,'7. RETA (SETA) Prov-SECCION'!$A98,'DATOS PEST12'!$F:$F,"REG.E. AUTONOMOS (SETA)",'DATOS PEST12'!$C:$C,"UNION EUROPEA")</f>
        <v>6.0000000000000009</v>
      </c>
      <c r="E98" s="62">
        <f>SUMIFS('DATOS PEST12'!$E:$E,'DATOS PEST12'!$A:$A,INDICE!$C$13,'DATOS PEST12'!$D:$D,'7. RETA (SETA) Prov-SECCION'!E$11,'DATOS PEST12'!$B:$B,'7. RETA (SETA) Prov-SECCION'!$A98,'DATOS PEST12'!$F:$F,"REG.E. AUTONOMOS (SETA)",'DATOS PEST12'!$C:$C,"UNION EUROPEA")</f>
        <v>0</v>
      </c>
      <c r="F98" s="62">
        <f>SUMIFS('DATOS PEST12'!$E:$E,'DATOS PEST12'!$A:$A,INDICE!$C$13,'DATOS PEST12'!$D:$D,'7. RETA (SETA) Prov-SECCION'!F$11,'DATOS PEST12'!$B:$B,'7. RETA (SETA) Prov-SECCION'!$A98,'DATOS PEST12'!$F:$F,"REG.E. AUTONOMOS (SETA)",'DATOS PEST12'!$C:$C,"UNION EUROPEA")</f>
        <v>0</v>
      </c>
      <c r="G98" s="62">
        <f>SUMIFS('DATOS PEST12'!$E:$E,'DATOS PEST12'!$A:$A,INDICE!$C$13,'DATOS PEST12'!$D:$D,'7. RETA (SETA) Prov-SECCION'!G$11,'DATOS PEST12'!$B:$B,'7. RETA (SETA) Prov-SECCION'!$A98,'DATOS PEST12'!$F:$F,"REG.E. AUTONOMOS (SETA)",'DATOS PEST12'!$C:$C,"UNION EUROPEA")</f>
        <v>0</v>
      </c>
      <c r="H98" s="62">
        <f>SUMIFS('DATOS PEST12'!$E:$E,'DATOS PEST12'!$A:$A,INDICE!$C$13,'DATOS PEST12'!$D:$D,'7. RETA (SETA) Prov-SECCION'!H$11,'DATOS PEST12'!$B:$B,'7. RETA (SETA) Prov-SECCION'!$A98,'DATOS PEST12'!$F:$F,"REG.E. AUTONOMOS (SETA)",'DATOS PEST12'!$C:$C,"UNION EUROPEA")</f>
        <v>0</v>
      </c>
      <c r="I98" s="62">
        <f>SUMIFS('DATOS PEST12'!$E:$E,'DATOS PEST12'!$A:$A,INDICE!$C$13,'DATOS PEST12'!$D:$D,'7. RETA (SETA) Prov-SECCION'!I$11,'DATOS PEST12'!$B:$B,'7. RETA (SETA) Prov-SECCION'!$A98,'DATOS PEST12'!$F:$F,"REG.E. AUTONOMOS (SETA)",'DATOS PEST12'!$C:$C,"UNION EUROPEA")</f>
        <v>0</v>
      </c>
      <c r="J98" s="62">
        <f>SUMIFS('DATOS PEST12'!$E:$E,'DATOS PEST12'!$A:$A,INDICE!$C$13,'DATOS PEST12'!$D:$D,'7. RETA (SETA) Prov-SECCION'!J$11,'DATOS PEST12'!$B:$B,'7. RETA (SETA) Prov-SECCION'!$A98,'DATOS PEST12'!$F:$F,"REG.E. AUTONOMOS (SETA)",'DATOS PEST12'!$C:$C,"UNION EUROPEA")</f>
        <v>0</v>
      </c>
      <c r="K98" s="62">
        <f>SUMIFS('DATOS PEST12'!$E:$E,'DATOS PEST12'!$A:$A,INDICE!$C$13,'DATOS PEST12'!$D:$D,'7. RETA (SETA) Prov-SECCION'!K$11,'DATOS PEST12'!$B:$B,'7. RETA (SETA) Prov-SECCION'!$A98,'DATOS PEST12'!$F:$F,"REG.E. AUTONOMOS (SETA)",'DATOS PEST12'!$C:$C,"UNION EUROPEA")</f>
        <v>0</v>
      </c>
      <c r="L98" s="62">
        <f>SUMIFS('DATOS PEST12'!$E:$E,'DATOS PEST12'!$A:$A,INDICE!$C$13,'DATOS PEST12'!$D:$D,'7. RETA (SETA) Prov-SECCION'!L$11,'DATOS PEST12'!$B:$B,'7. RETA (SETA) Prov-SECCION'!$A98,'DATOS PEST12'!$F:$F,"REG.E. AUTONOMOS (SETA)",'DATOS PEST12'!$C:$C,"UNION EUROPEA")</f>
        <v>0</v>
      </c>
      <c r="M98" s="62">
        <f>SUMIFS('DATOS PEST12'!$E:$E,'DATOS PEST12'!$A:$A,INDICE!$C$13,'DATOS PEST12'!$D:$D,'7. RETA (SETA) Prov-SECCION'!M$11,'DATOS PEST12'!$B:$B,'7. RETA (SETA) Prov-SECCION'!$A98,'DATOS PEST12'!$F:$F,"REG.E. AUTONOMOS (SETA)",'DATOS PEST12'!$C:$C,"UNION EUROPEA")</f>
        <v>0</v>
      </c>
      <c r="N98" s="62">
        <f>SUMIFS('DATOS PEST12'!$E:$E,'DATOS PEST12'!$A:$A,INDICE!$C$13,'DATOS PEST12'!$D:$D,'7. RETA (SETA) Prov-SECCION'!N$11,'DATOS PEST12'!$B:$B,'7. RETA (SETA) Prov-SECCION'!$A98,'DATOS PEST12'!$F:$F,"REG.E. AUTONOMOS (SETA)",'DATOS PEST12'!$C:$C,"UNION EUROPEA")</f>
        <v>0</v>
      </c>
      <c r="O98" s="62">
        <f>SUMIFS('DATOS PEST12'!$E:$E,'DATOS PEST12'!$A:$A,INDICE!$C$13,'DATOS PEST12'!$D:$D,'7. RETA (SETA) Prov-SECCION'!O$11,'DATOS PEST12'!$B:$B,'7. RETA (SETA) Prov-SECCION'!$A98,'DATOS PEST12'!$F:$F,"REG.E. AUTONOMOS (SETA)",'DATOS PEST12'!$C:$C,"UNION EUROPEA")</f>
        <v>0</v>
      </c>
      <c r="P98" s="62">
        <f>SUMIFS('DATOS PEST12'!$E:$E,'DATOS PEST12'!$A:$A,INDICE!$C$13,'DATOS PEST12'!$D:$D,'7. RETA (SETA) Prov-SECCION'!P$11,'DATOS PEST12'!$B:$B,'7. RETA (SETA) Prov-SECCION'!$A98,'DATOS PEST12'!$F:$F,"REG.E. AUTONOMOS (SETA)",'DATOS PEST12'!$C:$C,"UNION EUROPEA")</f>
        <v>0</v>
      </c>
      <c r="Q98" s="62">
        <f>SUMIFS('DATOS PEST12'!$E:$E,'DATOS PEST12'!$A:$A,INDICE!$C$13,'DATOS PEST12'!$D:$D,'7. RETA (SETA) Prov-SECCION'!Q$11,'DATOS PEST12'!$B:$B,'7. RETA (SETA) Prov-SECCION'!$A98,'DATOS PEST12'!$F:$F,"REG.E. AUTONOMOS (SETA)",'DATOS PEST12'!$C:$C,"UNION EUROPEA")</f>
        <v>0</v>
      </c>
      <c r="R98" s="62">
        <f>SUMIFS('DATOS PEST12'!$E:$E,'DATOS PEST12'!$A:$A,INDICE!$C$13,'DATOS PEST12'!$D:$D,'7. RETA (SETA) Prov-SECCION'!R$11,'DATOS PEST12'!$B:$B,'7. RETA (SETA) Prov-SECCION'!$A98,'DATOS PEST12'!$F:$F,"REG.E. AUTONOMOS (SETA)",'DATOS PEST12'!$C:$C,"UNION EUROPEA")</f>
        <v>0</v>
      </c>
      <c r="S98" s="62">
        <f>SUMIFS('DATOS PEST12'!$E:$E,'DATOS PEST12'!$A:$A,INDICE!$C$13,'DATOS PEST12'!$D:$D,'7. RETA (SETA) Prov-SECCION'!S$11,'DATOS PEST12'!$B:$B,'7. RETA (SETA) Prov-SECCION'!$A98,'DATOS PEST12'!$F:$F,"REG.E. AUTONOMOS (SETA)",'DATOS PEST12'!$C:$C,"UNION EUROPEA")</f>
        <v>0</v>
      </c>
      <c r="T98" s="62">
        <f>SUMIFS('DATOS PEST12'!$E:$E,'DATOS PEST12'!$A:$A,INDICE!$C$13,'DATOS PEST12'!$D:$D,'7. RETA (SETA) Prov-SECCION'!T$11,'DATOS PEST12'!$B:$B,'7. RETA (SETA) Prov-SECCION'!$A98,'DATOS PEST12'!$F:$F,"REG.E. AUTONOMOS (SETA)",'DATOS PEST12'!$C:$C,"UNION EUROPEA")</f>
        <v>0</v>
      </c>
      <c r="U98" s="62">
        <f>SUMIFS('DATOS PEST12'!$E:$E,'DATOS PEST12'!$A:$A,INDICE!$C$13,'DATOS PEST12'!$D:$D,'7. RETA (SETA) Prov-SECCION'!U$11,'DATOS PEST12'!$B:$B,'7. RETA (SETA) Prov-SECCION'!$A98,'DATOS PEST12'!$F:$F,"REG.E. AUTONOMOS (SETA)",'DATOS PEST12'!$C:$C,"UNION EUROPEA")</f>
        <v>0</v>
      </c>
      <c r="V98" s="62">
        <f>SUMIFS('DATOS PEST12'!$E:$E,'DATOS PEST12'!$A:$A,INDICE!$C$13,'DATOS PEST12'!$D:$D,'7. RETA (SETA) Prov-SECCION'!V$11,'DATOS PEST12'!$B:$B,'7. RETA (SETA) Prov-SECCION'!$A98,'DATOS PEST12'!$F:$F,"REG.E. AUTONOMOS (SETA)",'DATOS PEST12'!$C:$C,"UNION EUROPEA")</f>
        <v>0</v>
      </c>
      <c r="W98" s="62">
        <f>SUMIFS('DATOS PEST12'!$E:$E,'DATOS PEST12'!$A:$A,INDICE!$C$13,'DATOS PEST12'!$D:$D,'7. RETA (SETA) Prov-SECCION'!W$11,'DATOS PEST12'!$B:$B,'7. RETA (SETA) Prov-SECCION'!$A98,'DATOS PEST12'!$F:$F,"REG.E. AUTONOMOS (SETA)",'DATOS PEST12'!$C:$C,"UNION EUROPEA")</f>
        <v>0</v>
      </c>
      <c r="X98" s="62">
        <f>SUMIFS('DATOS PEST12'!$E:$E,'DATOS PEST12'!$A:$A,INDICE!$C$13,'DATOS PEST12'!$D:$D,'7. RETA (SETA) Prov-SECCION'!X$11,'DATOS PEST12'!$B:$B,'7. RETA (SETA) Prov-SECCION'!$A98,'DATOS PEST12'!$F:$F,"REG.E. AUTONOMOS (SETA)",'DATOS PEST12'!$C:$C,"UNION EUROPEA")</f>
        <v>0</v>
      </c>
      <c r="Y98" s="59">
        <f>SUMIFS('DATOS PEST12'!$E:$E,'DATOS PEST12'!$A:$A,INDICE!$C$13,'DATOS PEST12'!$D:$D,'7. RETA (SETA) Prov-SECCION'!Y$11,'DATOS PEST12'!$B:$B,'7. RETA (SETA) Prov-SECCION'!$A98,'DATOS PEST12'!$F:$F,"REG.E. AUTONOMOS (SETA)",'DATOS PEST12'!$C:$C,"UNION EUROPEA")</f>
        <v>0</v>
      </c>
    </row>
    <row r="99" spans="1:25" ht="15.6" x14ac:dyDescent="0.3">
      <c r="A99" s="8">
        <v>29</v>
      </c>
      <c r="B99" s="9" t="s">
        <v>166</v>
      </c>
      <c r="C99" s="59">
        <f t="shared" si="31"/>
        <v>28.631578947368428</v>
      </c>
      <c r="D99" s="60">
        <f>SUMIFS('DATOS PEST12'!$E:$E,'DATOS PEST12'!$A:$A,INDICE!$C$13,'DATOS PEST12'!$D:$D,'7. RETA (SETA) Prov-SECCION'!D$11,'DATOS PEST12'!$B:$B,'7. RETA (SETA) Prov-SECCION'!$A99,'DATOS PEST12'!$F:$F,"REG.E. AUTONOMOS (SETA)",'DATOS PEST12'!$C:$C,"UNION EUROPEA")</f>
        <v>28.631578947368428</v>
      </c>
      <c r="E99" s="62">
        <f>SUMIFS('DATOS PEST12'!$E:$E,'DATOS PEST12'!$A:$A,INDICE!$C$13,'DATOS PEST12'!$D:$D,'7. RETA (SETA) Prov-SECCION'!E$11,'DATOS PEST12'!$B:$B,'7. RETA (SETA) Prov-SECCION'!$A99,'DATOS PEST12'!$F:$F,"REG.E. AUTONOMOS (SETA)",'DATOS PEST12'!$C:$C,"UNION EUROPEA")</f>
        <v>0</v>
      </c>
      <c r="F99" s="62">
        <f>SUMIFS('DATOS PEST12'!$E:$E,'DATOS PEST12'!$A:$A,INDICE!$C$13,'DATOS PEST12'!$D:$D,'7. RETA (SETA) Prov-SECCION'!F$11,'DATOS PEST12'!$B:$B,'7. RETA (SETA) Prov-SECCION'!$A99,'DATOS PEST12'!$F:$F,"REG.E. AUTONOMOS (SETA)",'DATOS PEST12'!$C:$C,"UNION EUROPEA")</f>
        <v>0</v>
      </c>
      <c r="G99" s="62">
        <f>SUMIFS('DATOS PEST12'!$E:$E,'DATOS PEST12'!$A:$A,INDICE!$C$13,'DATOS PEST12'!$D:$D,'7. RETA (SETA) Prov-SECCION'!G$11,'DATOS PEST12'!$B:$B,'7. RETA (SETA) Prov-SECCION'!$A99,'DATOS PEST12'!$F:$F,"REG.E. AUTONOMOS (SETA)",'DATOS PEST12'!$C:$C,"UNION EUROPEA")</f>
        <v>0</v>
      </c>
      <c r="H99" s="62">
        <f>SUMIFS('DATOS PEST12'!$E:$E,'DATOS PEST12'!$A:$A,INDICE!$C$13,'DATOS PEST12'!$D:$D,'7. RETA (SETA) Prov-SECCION'!H$11,'DATOS PEST12'!$B:$B,'7. RETA (SETA) Prov-SECCION'!$A99,'DATOS PEST12'!$F:$F,"REG.E. AUTONOMOS (SETA)",'DATOS PEST12'!$C:$C,"UNION EUROPEA")</f>
        <v>0</v>
      </c>
      <c r="I99" s="62">
        <f>SUMIFS('DATOS PEST12'!$E:$E,'DATOS PEST12'!$A:$A,INDICE!$C$13,'DATOS PEST12'!$D:$D,'7. RETA (SETA) Prov-SECCION'!I$11,'DATOS PEST12'!$B:$B,'7. RETA (SETA) Prov-SECCION'!$A99,'DATOS PEST12'!$F:$F,"REG.E. AUTONOMOS (SETA)",'DATOS PEST12'!$C:$C,"UNION EUROPEA")</f>
        <v>0</v>
      </c>
      <c r="J99" s="62">
        <f>SUMIFS('DATOS PEST12'!$E:$E,'DATOS PEST12'!$A:$A,INDICE!$C$13,'DATOS PEST12'!$D:$D,'7. RETA (SETA) Prov-SECCION'!J$11,'DATOS PEST12'!$B:$B,'7. RETA (SETA) Prov-SECCION'!$A99,'DATOS PEST12'!$F:$F,"REG.E. AUTONOMOS (SETA)",'DATOS PEST12'!$C:$C,"UNION EUROPEA")</f>
        <v>0</v>
      </c>
      <c r="K99" s="62">
        <f>SUMIFS('DATOS PEST12'!$E:$E,'DATOS PEST12'!$A:$A,INDICE!$C$13,'DATOS PEST12'!$D:$D,'7. RETA (SETA) Prov-SECCION'!K$11,'DATOS PEST12'!$B:$B,'7. RETA (SETA) Prov-SECCION'!$A99,'DATOS PEST12'!$F:$F,"REG.E. AUTONOMOS (SETA)",'DATOS PEST12'!$C:$C,"UNION EUROPEA")</f>
        <v>0</v>
      </c>
      <c r="L99" s="62">
        <f>SUMIFS('DATOS PEST12'!$E:$E,'DATOS PEST12'!$A:$A,INDICE!$C$13,'DATOS PEST12'!$D:$D,'7. RETA (SETA) Prov-SECCION'!L$11,'DATOS PEST12'!$B:$B,'7. RETA (SETA) Prov-SECCION'!$A99,'DATOS PEST12'!$F:$F,"REG.E. AUTONOMOS (SETA)",'DATOS PEST12'!$C:$C,"UNION EUROPEA")</f>
        <v>0</v>
      </c>
      <c r="M99" s="62">
        <f>SUMIFS('DATOS PEST12'!$E:$E,'DATOS PEST12'!$A:$A,INDICE!$C$13,'DATOS PEST12'!$D:$D,'7. RETA (SETA) Prov-SECCION'!M$11,'DATOS PEST12'!$B:$B,'7. RETA (SETA) Prov-SECCION'!$A99,'DATOS PEST12'!$F:$F,"REG.E. AUTONOMOS (SETA)",'DATOS PEST12'!$C:$C,"UNION EUROPEA")</f>
        <v>0</v>
      </c>
      <c r="N99" s="62">
        <f>SUMIFS('DATOS PEST12'!$E:$E,'DATOS PEST12'!$A:$A,INDICE!$C$13,'DATOS PEST12'!$D:$D,'7. RETA (SETA) Prov-SECCION'!N$11,'DATOS PEST12'!$B:$B,'7. RETA (SETA) Prov-SECCION'!$A99,'DATOS PEST12'!$F:$F,"REG.E. AUTONOMOS (SETA)",'DATOS PEST12'!$C:$C,"UNION EUROPEA")</f>
        <v>0</v>
      </c>
      <c r="O99" s="62">
        <f>SUMIFS('DATOS PEST12'!$E:$E,'DATOS PEST12'!$A:$A,INDICE!$C$13,'DATOS PEST12'!$D:$D,'7. RETA (SETA) Prov-SECCION'!O$11,'DATOS PEST12'!$B:$B,'7. RETA (SETA) Prov-SECCION'!$A99,'DATOS PEST12'!$F:$F,"REG.E. AUTONOMOS (SETA)",'DATOS PEST12'!$C:$C,"UNION EUROPEA")</f>
        <v>0</v>
      </c>
      <c r="P99" s="62">
        <f>SUMIFS('DATOS PEST12'!$E:$E,'DATOS PEST12'!$A:$A,INDICE!$C$13,'DATOS PEST12'!$D:$D,'7. RETA (SETA) Prov-SECCION'!P$11,'DATOS PEST12'!$B:$B,'7. RETA (SETA) Prov-SECCION'!$A99,'DATOS PEST12'!$F:$F,"REG.E. AUTONOMOS (SETA)",'DATOS PEST12'!$C:$C,"UNION EUROPEA")</f>
        <v>0</v>
      </c>
      <c r="Q99" s="62">
        <f>SUMIFS('DATOS PEST12'!$E:$E,'DATOS PEST12'!$A:$A,INDICE!$C$13,'DATOS PEST12'!$D:$D,'7. RETA (SETA) Prov-SECCION'!Q$11,'DATOS PEST12'!$B:$B,'7. RETA (SETA) Prov-SECCION'!$A99,'DATOS PEST12'!$F:$F,"REG.E. AUTONOMOS (SETA)",'DATOS PEST12'!$C:$C,"UNION EUROPEA")</f>
        <v>0</v>
      </c>
      <c r="R99" s="62">
        <f>SUMIFS('DATOS PEST12'!$E:$E,'DATOS PEST12'!$A:$A,INDICE!$C$13,'DATOS PEST12'!$D:$D,'7. RETA (SETA) Prov-SECCION'!R$11,'DATOS PEST12'!$B:$B,'7. RETA (SETA) Prov-SECCION'!$A99,'DATOS PEST12'!$F:$F,"REG.E. AUTONOMOS (SETA)",'DATOS PEST12'!$C:$C,"UNION EUROPEA")</f>
        <v>0</v>
      </c>
      <c r="S99" s="62">
        <f>SUMIFS('DATOS PEST12'!$E:$E,'DATOS PEST12'!$A:$A,INDICE!$C$13,'DATOS PEST12'!$D:$D,'7. RETA (SETA) Prov-SECCION'!S$11,'DATOS PEST12'!$B:$B,'7. RETA (SETA) Prov-SECCION'!$A99,'DATOS PEST12'!$F:$F,"REG.E. AUTONOMOS (SETA)",'DATOS PEST12'!$C:$C,"UNION EUROPEA")</f>
        <v>0</v>
      </c>
      <c r="T99" s="62">
        <f>SUMIFS('DATOS PEST12'!$E:$E,'DATOS PEST12'!$A:$A,INDICE!$C$13,'DATOS PEST12'!$D:$D,'7. RETA (SETA) Prov-SECCION'!T$11,'DATOS PEST12'!$B:$B,'7. RETA (SETA) Prov-SECCION'!$A99,'DATOS PEST12'!$F:$F,"REG.E. AUTONOMOS (SETA)",'DATOS PEST12'!$C:$C,"UNION EUROPEA")</f>
        <v>0</v>
      </c>
      <c r="U99" s="62">
        <f>SUMIFS('DATOS PEST12'!$E:$E,'DATOS PEST12'!$A:$A,INDICE!$C$13,'DATOS PEST12'!$D:$D,'7. RETA (SETA) Prov-SECCION'!U$11,'DATOS PEST12'!$B:$B,'7. RETA (SETA) Prov-SECCION'!$A99,'DATOS PEST12'!$F:$F,"REG.E. AUTONOMOS (SETA)",'DATOS PEST12'!$C:$C,"UNION EUROPEA")</f>
        <v>0</v>
      </c>
      <c r="V99" s="62">
        <f>SUMIFS('DATOS PEST12'!$E:$E,'DATOS PEST12'!$A:$A,INDICE!$C$13,'DATOS PEST12'!$D:$D,'7. RETA (SETA) Prov-SECCION'!V$11,'DATOS PEST12'!$B:$B,'7. RETA (SETA) Prov-SECCION'!$A99,'DATOS PEST12'!$F:$F,"REG.E. AUTONOMOS (SETA)",'DATOS PEST12'!$C:$C,"UNION EUROPEA")</f>
        <v>0</v>
      </c>
      <c r="W99" s="62">
        <f>SUMIFS('DATOS PEST12'!$E:$E,'DATOS PEST12'!$A:$A,INDICE!$C$13,'DATOS PEST12'!$D:$D,'7. RETA (SETA) Prov-SECCION'!W$11,'DATOS PEST12'!$B:$B,'7. RETA (SETA) Prov-SECCION'!$A99,'DATOS PEST12'!$F:$F,"REG.E. AUTONOMOS (SETA)",'DATOS PEST12'!$C:$C,"UNION EUROPEA")</f>
        <v>0</v>
      </c>
      <c r="X99" s="62">
        <f>SUMIFS('DATOS PEST12'!$E:$E,'DATOS PEST12'!$A:$A,INDICE!$C$13,'DATOS PEST12'!$D:$D,'7. RETA (SETA) Prov-SECCION'!X$11,'DATOS PEST12'!$B:$B,'7. RETA (SETA) Prov-SECCION'!$A99,'DATOS PEST12'!$F:$F,"REG.E. AUTONOMOS (SETA)",'DATOS PEST12'!$C:$C,"UNION EUROPEA")</f>
        <v>0</v>
      </c>
      <c r="Y99" s="59">
        <f>SUMIFS('DATOS PEST12'!$E:$E,'DATOS PEST12'!$A:$A,INDICE!$C$13,'DATOS PEST12'!$D:$D,'7. RETA (SETA) Prov-SECCION'!Y$11,'DATOS PEST12'!$B:$B,'7. RETA (SETA) Prov-SECCION'!$A99,'DATOS PEST12'!$F:$F,"REG.E. AUTONOMOS (SETA)",'DATOS PEST12'!$C:$C,"UNION EUROPEA")</f>
        <v>0</v>
      </c>
    </row>
    <row r="100" spans="1:25" ht="15.6" x14ac:dyDescent="0.3">
      <c r="A100" s="10">
        <v>41</v>
      </c>
      <c r="B100" s="11" t="s">
        <v>24</v>
      </c>
      <c r="C100" s="59">
        <f t="shared" si="31"/>
        <v>11.000000000000005</v>
      </c>
      <c r="D100" s="60">
        <f>SUMIFS('DATOS PEST12'!$E:$E,'DATOS PEST12'!$A:$A,INDICE!$C$13,'DATOS PEST12'!$D:$D,'7. RETA (SETA) Prov-SECCION'!D$11,'DATOS PEST12'!$B:$B,'7. RETA (SETA) Prov-SECCION'!$A100,'DATOS PEST12'!$F:$F,"REG.E. AUTONOMOS (SETA)",'DATOS PEST12'!$C:$C,"UNION EUROPEA")</f>
        <v>11.000000000000005</v>
      </c>
      <c r="E100" s="62">
        <f>SUMIFS('DATOS PEST12'!$E:$E,'DATOS PEST12'!$A:$A,INDICE!$C$13,'DATOS PEST12'!$D:$D,'7. RETA (SETA) Prov-SECCION'!E$11,'DATOS PEST12'!$B:$B,'7. RETA (SETA) Prov-SECCION'!$A100,'DATOS PEST12'!$F:$F,"REG.E. AUTONOMOS (SETA)",'DATOS PEST12'!$C:$C,"UNION EUROPEA")</f>
        <v>0</v>
      </c>
      <c r="F100" s="62">
        <f>SUMIFS('DATOS PEST12'!$E:$E,'DATOS PEST12'!$A:$A,INDICE!$C$13,'DATOS PEST12'!$D:$D,'7. RETA (SETA) Prov-SECCION'!F$11,'DATOS PEST12'!$B:$B,'7. RETA (SETA) Prov-SECCION'!$A100,'DATOS PEST12'!$F:$F,"REG.E. AUTONOMOS (SETA)",'DATOS PEST12'!$C:$C,"UNION EUROPEA")</f>
        <v>0</v>
      </c>
      <c r="G100" s="62">
        <f>SUMIFS('DATOS PEST12'!$E:$E,'DATOS PEST12'!$A:$A,INDICE!$C$13,'DATOS PEST12'!$D:$D,'7. RETA (SETA) Prov-SECCION'!G$11,'DATOS PEST12'!$B:$B,'7. RETA (SETA) Prov-SECCION'!$A100,'DATOS PEST12'!$F:$F,"REG.E. AUTONOMOS (SETA)",'DATOS PEST12'!$C:$C,"UNION EUROPEA")</f>
        <v>0</v>
      </c>
      <c r="H100" s="62">
        <f>SUMIFS('DATOS PEST12'!$E:$E,'DATOS PEST12'!$A:$A,INDICE!$C$13,'DATOS PEST12'!$D:$D,'7. RETA (SETA) Prov-SECCION'!H$11,'DATOS PEST12'!$B:$B,'7. RETA (SETA) Prov-SECCION'!$A100,'DATOS PEST12'!$F:$F,"REG.E. AUTONOMOS (SETA)",'DATOS PEST12'!$C:$C,"UNION EUROPEA")</f>
        <v>0</v>
      </c>
      <c r="I100" s="62">
        <f>SUMIFS('DATOS PEST12'!$E:$E,'DATOS PEST12'!$A:$A,INDICE!$C$13,'DATOS PEST12'!$D:$D,'7. RETA (SETA) Prov-SECCION'!I$11,'DATOS PEST12'!$B:$B,'7. RETA (SETA) Prov-SECCION'!$A100,'DATOS PEST12'!$F:$F,"REG.E. AUTONOMOS (SETA)",'DATOS PEST12'!$C:$C,"UNION EUROPEA")</f>
        <v>0</v>
      </c>
      <c r="J100" s="62">
        <f>SUMIFS('DATOS PEST12'!$E:$E,'DATOS PEST12'!$A:$A,INDICE!$C$13,'DATOS PEST12'!$D:$D,'7. RETA (SETA) Prov-SECCION'!J$11,'DATOS PEST12'!$B:$B,'7. RETA (SETA) Prov-SECCION'!$A100,'DATOS PEST12'!$F:$F,"REG.E. AUTONOMOS (SETA)",'DATOS PEST12'!$C:$C,"UNION EUROPEA")</f>
        <v>0</v>
      </c>
      <c r="K100" s="62">
        <f>SUMIFS('DATOS PEST12'!$E:$E,'DATOS PEST12'!$A:$A,INDICE!$C$13,'DATOS PEST12'!$D:$D,'7. RETA (SETA) Prov-SECCION'!K$11,'DATOS PEST12'!$B:$B,'7. RETA (SETA) Prov-SECCION'!$A100,'DATOS PEST12'!$F:$F,"REG.E. AUTONOMOS (SETA)",'DATOS PEST12'!$C:$C,"UNION EUROPEA")</f>
        <v>0</v>
      </c>
      <c r="L100" s="62">
        <f>SUMIFS('DATOS PEST12'!$E:$E,'DATOS PEST12'!$A:$A,INDICE!$C$13,'DATOS PEST12'!$D:$D,'7. RETA (SETA) Prov-SECCION'!L$11,'DATOS PEST12'!$B:$B,'7. RETA (SETA) Prov-SECCION'!$A100,'DATOS PEST12'!$F:$F,"REG.E. AUTONOMOS (SETA)",'DATOS PEST12'!$C:$C,"UNION EUROPEA")</f>
        <v>0</v>
      </c>
      <c r="M100" s="62">
        <f>SUMIFS('DATOS PEST12'!$E:$E,'DATOS PEST12'!$A:$A,INDICE!$C$13,'DATOS PEST12'!$D:$D,'7. RETA (SETA) Prov-SECCION'!M$11,'DATOS PEST12'!$B:$B,'7. RETA (SETA) Prov-SECCION'!$A100,'DATOS PEST12'!$F:$F,"REG.E. AUTONOMOS (SETA)",'DATOS PEST12'!$C:$C,"UNION EUROPEA")</f>
        <v>0</v>
      </c>
      <c r="N100" s="62">
        <f>SUMIFS('DATOS PEST12'!$E:$E,'DATOS PEST12'!$A:$A,INDICE!$C$13,'DATOS PEST12'!$D:$D,'7. RETA (SETA) Prov-SECCION'!N$11,'DATOS PEST12'!$B:$B,'7. RETA (SETA) Prov-SECCION'!$A100,'DATOS PEST12'!$F:$F,"REG.E. AUTONOMOS (SETA)",'DATOS PEST12'!$C:$C,"UNION EUROPEA")</f>
        <v>0</v>
      </c>
      <c r="O100" s="62">
        <f>SUMIFS('DATOS PEST12'!$E:$E,'DATOS PEST12'!$A:$A,INDICE!$C$13,'DATOS PEST12'!$D:$D,'7. RETA (SETA) Prov-SECCION'!O$11,'DATOS PEST12'!$B:$B,'7. RETA (SETA) Prov-SECCION'!$A100,'DATOS PEST12'!$F:$F,"REG.E. AUTONOMOS (SETA)",'DATOS PEST12'!$C:$C,"UNION EUROPEA")</f>
        <v>0</v>
      </c>
      <c r="P100" s="62">
        <f>SUMIFS('DATOS PEST12'!$E:$E,'DATOS PEST12'!$A:$A,INDICE!$C$13,'DATOS PEST12'!$D:$D,'7. RETA (SETA) Prov-SECCION'!P$11,'DATOS PEST12'!$B:$B,'7. RETA (SETA) Prov-SECCION'!$A100,'DATOS PEST12'!$F:$F,"REG.E. AUTONOMOS (SETA)",'DATOS PEST12'!$C:$C,"UNION EUROPEA")</f>
        <v>0</v>
      </c>
      <c r="Q100" s="62">
        <f>SUMIFS('DATOS PEST12'!$E:$E,'DATOS PEST12'!$A:$A,INDICE!$C$13,'DATOS PEST12'!$D:$D,'7. RETA (SETA) Prov-SECCION'!Q$11,'DATOS PEST12'!$B:$B,'7. RETA (SETA) Prov-SECCION'!$A100,'DATOS PEST12'!$F:$F,"REG.E. AUTONOMOS (SETA)",'DATOS PEST12'!$C:$C,"UNION EUROPEA")</f>
        <v>0</v>
      </c>
      <c r="R100" s="62">
        <f>SUMIFS('DATOS PEST12'!$E:$E,'DATOS PEST12'!$A:$A,INDICE!$C$13,'DATOS PEST12'!$D:$D,'7. RETA (SETA) Prov-SECCION'!R$11,'DATOS PEST12'!$B:$B,'7. RETA (SETA) Prov-SECCION'!$A100,'DATOS PEST12'!$F:$F,"REG.E. AUTONOMOS (SETA)",'DATOS PEST12'!$C:$C,"UNION EUROPEA")</f>
        <v>0</v>
      </c>
      <c r="S100" s="62">
        <f>SUMIFS('DATOS PEST12'!$E:$E,'DATOS PEST12'!$A:$A,INDICE!$C$13,'DATOS PEST12'!$D:$D,'7. RETA (SETA) Prov-SECCION'!S$11,'DATOS PEST12'!$B:$B,'7. RETA (SETA) Prov-SECCION'!$A100,'DATOS PEST12'!$F:$F,"REG.E. AUTONOMOS (SETA)",'DATOS PEST12'!$C:$C,"UNION EUROPEA")</f>
        <v>0</v>
      </c>
      <c r="T100" s="62">
        <f>SUMIFS('DATOS PEST12'!$E:$E,'DATOS PEST12'!$A:$A,INDICE!$C$13,'DATOS PEST12'!$D:$D,'7. RETA (SETA) Prov-SECCION'!T$11,'DATOS PEST12'!$B:$B,'7. RETA (SETA) Prov-SECCION'!$A100,'DATOS PEST12'!$F:$F,"REG.E. AUTONOMOS (SETA)",'DATOS PEST12'!$C:$C,"UNION EUROPEA")</f>
        <v>0</v>
      </c>
      <c r="U100" s="62">
        <f>SUMIFS('DATOS PEST12'!$E:$E,'DATOS PEST12'!$A:$A,INDICE!$C$13,'DATOS PEST12'!$D:$D,'7. RETA (SETA) Prov-SECCION'!U$11,'DATOS PEST12'!$B:$B,'7. RETA (SETA) Prov-SECCION'!$A100,'DATOS PEST12'!$F:$F,"REG.E. AUTONOMOS (SETA)",'DATOS PEST12'!$C:$C,"UNION EUROPEA")</f>
        <v>0</v>
      </c>
      <c r="V100" s="62">
        <f>SUMIFS('DATOS PEST12'!$E:$E,'DATOS PEST12'!$A:$A,INDICE!$C$13,'DATOS PEST12'!$D:$D,'7. RETA (SETA) Prov-SECCION'!V$11,'DATOS PEST12'!$B:$B,'7. RETA (SETA) Prov-SECCION'!$A100,'DATOS PEST12'!$F:$F,"REG.E. AUTONOMOS (SETA)",'DATOS PEST12'!$C:$C,"UNION EUROPEA")</f>
        <v>0</v>
      </c>
      <c r="W100" s="62">
        <f>SUMIFS('DATOS PEST12'!$E:$E,'DATOS PEST12'!$A:$A,INDICE!$C$13,'DATOS PEST12'!$D:$D,'7. RETA (SETA) Prov-SECCION'!W$11,'DATOS PEST12'!$B:$B,'7. RETA (SETA) Prov-SECCION'!$A100,'DATOS PEST12'!$F:$F,"REG.E. AUTONOMOS (SETA)",'DATOS PEST12'!$C:$C,"UNION EUROPEA")</f>
        <v>0</v>
      </c>
      <c r="X100" s="62">
        <f>SUMIFS('DATOS PEST12'!$E:$E,'DATOS PEST12'!$A:$A,INDICE!$C$13,'DATOS PEST12'!$D:$D,'7. RETA (SETA) Prov-SECCION'!X$11,'DATOS PEST12'!$B:$B,'7. RETA (SETA) Prov-SECCION'!$A100,'DATOS PEST12'!$F:$F,"REG.E. AUTONOMOS (SETA)",'DATOS PEST12'!$C:$C,"UNION EUROPEA")</f>
        <v>0</v>
      </c>
      <c r="Y100" s="59">
        <f>SUMIFS('DATOS PEST12'!$E:$E,'DATOS PEST12'!$A:$A,INDICE!$C$13,'DATOS PEST12'!$D:$D,'7. RETA (SETA) Prov-SECCION'!Y$11,'DATOS PEST12'!$B:$B,'7. RETA (SETA) Prov-SECCION'!$A100,'DATOS PEST12'!$F:$F,"REG.E. AUTONOMOS (SETA)",'DATOS PEST12'!$C:$C,"UNION EUROPEA")</f>
        <v>0</v>
      </c>
    </row>
    <row r="101" spans="1:25" ht="15.6" x14ac:dyDescent="0.3">
      <c r="A101" s="238" t="s">
        <v>38</v>
      </c>
      <c r="B101" s="239"/>
      <c r="C101" s="66">
        <f t="shared" ref="C101:Y101" si="32">SUM(C102:C104)</f>
        <v>53</v>
      </c>
      <c r="D101" s="64">
        <f t="shared" si="32"/>
        <v>52</v>
      </c>
      <c r="E101" s="67">
        <f t="shared" si="32"/>
        <v>0</v>
      </c>
      <c r="F101" s="67">
        <f t="shared" si="32"/>
        <v>0</v>
      </c>
      <c r="G101" s="67">
        <f t="shared" si="32"/>
        <v>0</v>
      </c>
      <c r="H101" s="67">
        <f t="shared" si="32"/>
        <v>0</v>
      </c>
      <c r="I101" s="67">
        <f t="shared" si="32"/>
        <v>0</v>
      </c>
      <c r="J101" s="67">
        <f t="shared" si="32"/>
        <v>0.99999999999999956</v>
      </c>
      <c r="K101" s="67">
        <f t="shared" si="32"/>
        <v>0</v>
      </c>
      <c r="L101" s="67">
        <f t="shared" si="32"/>
        <v>0</v>
      </c>
      <c r="M101" s="67">
        <f t="shared" si="32"/>
        <v>0</v>
      </c>
      <c r="N101" s="67">
        <f t="shared" si="32"/>
        <v>0</v>
      </c>
      <c r="O101" s="67">
        <f t="shared" si="32"/>
        <v>0</v>
      </c>
      <c r="P101" s="67">
        <f t="shared" si="32"/>
        <v>0</v>
      </c>
      <c r="Q101" s="67">
        <f t="shared" si="32"/>
        <v>0</v>
      </c>
      <c r="R101" s="67">
        <f t="shared" si="32"/>
        <v>0</v>
      </c>
      <c r="S101" s="67">
        <f t="shared" si="32"/>
        <v>0</v>
      </c>
      <c r="T101" s="67">
        <f t="shared" si="32"/>
        <v>0</v>
      </c>
      <c r="U101" s="67">
        <f t="shared" si="32"/>
        <v>0</v>
      </c>
      <c r="V101" s="67">
        <f t="shared" si="32"/>
        <v>0</v>
      </c>
      <c r="W101" s="67">
        <f t="shared" si="32"/>
        <v>0</v>
      </c>
      <c r="X101" s="67">
        <f t="shared" si="32"/>
        <v>0</v>
      </c>
      <c r="Y101" s="66">
        <f t="shared" si="32"/>
        <v>0</v>
      </c>
    </row>
    <row r="102" spans="1:25" ht="15.6" x14ac:dyDescent="0.3">
      <c r="A102" s="12">
        <v>22</v>
      </c>
      <c r="B102" s="7" t="s">
        <v>11</v>
      </c>
      <c r="C102" s="59">
        <f t="shared" ref="C102:C104" si="33">SUM(D102:Y102)</f>
        <v>13</v>
      </c>
      <c r="D102" s="60">
        <f>SUMIFS('DATOS PEST12'!$E:$E,'DATOS PEST12'!$A:$A,INDICE!$C$13,'DATOS PEST12'!$D:$D,'7. RETA (SETA) Prov-SECCION'!D$11,'DATOS PEST12'!$B:$B,'7. RETA (SETA) Prov-SECCION'!$A102,'DATOS PEST12'!$F:$F,"REG.E. AUTONOMOS (SETA)",'DATOS PEST12'!$C:$C,"UNION EUROPEA")</f>
        <v>13</v>
      </c>
      <c r="E102" s="62">
        <f>SUMIFS('DATOS PEST12'!$E:$E,'DATOS PEST12'!$A:$A,INDICE!$C$13,'DATOS PEST12'!$D:$D,'7. RETA (SETA) Prov-SECCION'!E$11,'DATOS PEST12'!$B:$B,'7. RETA (SETA) Prov-SECCION'!$A102,'DATOS PEST12'!$F:$F,"REG.E. AUTONOMOS (SETA)",'DATOS PEST12'!$C:$C,"UNION EUROPEA")</f>
        <v>0</v>
      </c>
      <c r="F102" s="62">
        <f>SUMIFS('DATOS PEST12'!$E:$E,'DATOS PEST12'!$A:$A,INDICE!$C$13,'DATOS PEST12'!$D:$D,'7. RETA (SETA) Prov-SECCION'!F$11,'DATOS PEST12'!$B:$B,'7. RETA (SETA) Prov-SECCION'!$A102,'DATOS PEST12'!$F:$F,"REG.E. AUTONOMOS (SETA)",'DATOS PEST12'!$C:$C,"UNION EUROPEA")</f>
        <v>0</v>
      </c>
      <c r="G102" s="62">
        <f>SUMIFS('DATOS PEST12'!$E:$E,'DATOS PEST12'!$A:$A,INDICE!$C$13,'DATOS PEST12'!$D:$D,'7. RETA (SETA) Prov-SECCION'!G$11,'DATOS PEST12'!$B:$B,'7. RETA (SETA) Prov-SECCION'!$A102,'DATOS PEST12'!$F:$F,"REG.E. AUTONOMOS (SETA)",'DATOS PEST12'!$C:$C,"UNION EUROPEA")</f>
        <v>0</v>
      </c>
      <c r="H102" s="62">
        <f>SUMIFS('DATOS PEST12'!$E:$E,'DATOS PEST12'!$A:$A,INDICE!$C$13,'DATOS PEST12'!$D:$D,'7. RETA (SETA) Prov-SECCION'!H$11,'DATOS PEST12'!$B:$B,'7. RETA (SETA) Prov-SECCION'!$A102,'DATOS PEST12'!$F:$F,"REG.E. AUTONOMOS (SETA)",'DATOS PEST12'!$C:$C,"UNION EUROPEA")</f>
        <v>0</v>
      </c>
      <c r="I102" s="62">
        <f>SUMIFS('DATOS PEST12'!$E:$E,'DATOS PEST12'!$A:$A,INDICE!$C$13,'DATOS PEST12'!$D:$D,'7. RETA (SETA) Prov-SECCION'!I$11,'DATOS PEST12'!$B:$B,'7. RETA (SETA) Prov-SECCION'!$A102,'DATOS PEST12'!$F:$F,"REG.E. AUTONOMOS (SETA)",'DATOS PEST12'!$C:$C,"UNION EUROPEA")</f>
        <v>0</v>
      </c>
      <c r="J102" s="62">
        <f>SUMIFS('DATOS PEST12'!$E:$E,'DATOS PEST12'!$A:$A,INDICE!$C$13,'DATOS PEST12'!$D:$D,'7. RETA (SETA) Prov-SECCION'!J$11,'DATOS PEST12'!$B:$B,'7. RETA (SETA) Prov-SECCION'!$A102,'DATOS PEST12'!$F:$F,"REG.E. AUTONOMOS (SETA)",'DATOS PEST12'!$C:$C,"UNION EUROPEA")</f>
        <v>0</v>
      </c>
      <c r="K102" s="62">
        <f>SUMIFS('DATOS PEST12'!$E:$E,'DATOS PEST12'!$A:$A,INDICE!$C$13,'DATOS PEST12'!$D:$D,'7. RETA (SETA) Prov-SECCION'!K$11,'DATOS PEST12'!$B:$B,'7. RETA (SETA) Prov-SECCION'!$A102,'DATOS PEST12'!$F:$F,"REG.E. AUTONOMOS (SETA)",'DATOS PEST12'!$C:$C,"UNION EUROPEA")</f>
        <v>0</v>
      </c>
      <c r="L102" s="62">
        <f>SUMIFS('DATOS PEST12'!$E:$E,'DATOS PEST12'!$A:$A,INDICE!$C$13,'DATOS PEST12'!$D:$D,'7. RETA (SETA) Prov-SECCION'!L$11,'DATOS PEST12'!$B:$B,'7. RETA (SETA) Prov-SECCION'!$A102,'DATOS PEST12'!$F:$F,"REG.E. AUTONOMOS (SETA)",'DATOS PEST12'!$C:$C,"UNION EUROPEA")</f>
        <v>0</v>
      </c>
      <c r="M102" s="62">
        <f>SUMIFS('DATOS PEST12'!$E:$E,'DATOS PEST12'!$A:$A,INDICE!$C$13,'DATOS PEST12'!$D:$D,'7. RETA (SETA) Prov-SECCION'!M$11,'DATOS PEST12'!$B:$B,'7. RETA (SETA) Prov-SECCION'!$A102,'DATOS PEST12'!$F:$F,"REG.E. AUTONOMOS (SETA)",'DATOS PEST12'!$C:$C,"UNION EUROPEA")</f>
        <v>0</v>
      </c>
      <c r="N102" s="62">
        <f>SUMIFS('DATOS PEST12'!$E:$E,'DATOS PEST12'!$A:$A,INDICE!$C$13,'DATOS PEST12'!$D:$D,'7. RETA (SETA) Prov-SECCION'!N$11,'DATOS PEST12'!$B:$B,'7. RETA (SETA) Prov-SECCION'!$A102,'DATOS PEST12'!$F:$F,"REG.E. AUTONOMOS (SETA)",'DATOS PEST12'!$C:$C,"UNION EUROPEA")</f>
        <v>0</v>
      </c>
      <c r="O102" s="62">
        <f>SUMIFS('DATOS PEST12'!$E:$E,'DATOS PEST12'!$A:$A,INDICE!$C$13,'DATOS PEST12'!$D:$D,'7. RETA (SETA) Prov-SECCION'!O$11,'DATOS PEST12'!$B:$B,'7. RETA (SETA) Prov-SECCION'!$A102,'DATOS PEST12'!$F:$F,"REG.E. AUTONOMOS (SETA)",'DATOS PEST12'!$C:$C,"UNION EUROPEA")</f>
        <v>0</v>
      </c>
      <c r="P102" s="62">
        <f>SUMIFS('DATOS PEST12'!$E:$E,'DATOS PEST12'!$A:$A,INDICE!$C$13,'DATOS PEST12'!$D:$D,'7. RETA (SETA) Prov-SECCION'!P$11,'DATOS PEST12'!$B:$B,'7. RETA (SETA) Prov-SECCION'!$A102,'DATOS PEST12'!$F:$F,"REG.E. AUTONOMOS (SETA)",'DATOS PEST12'!$C:$C,"UNION EUROPEA")</f>
        <v>0</v>
      </c>
      <c r="Q102" s="62">
        <f>SUMIFS('DATOS PEST12'!$E:$E,'DATOS PEST12'!$A:$A,INDICE!$C$13,'DATOS PEST12'!$D:$D,'7. RETA (SETA) Prov-SECCION'!Q$11,'DATOS PEST12'!$B:$B,'7. RETA (SETA) Prov-SECCION'!$A102,'DATOS PEST12'!$F:$F,"REG.E. AUTONOMOS (SETA)",'DATOS PEST12'!$C:$C,"UNION EUROPEA")</f>
        <v>0</v>
      </c>
      <c r="R102" s="62">
        <f>SUMIFS('DATOS PEST12'!$E:$E,'DATOS PEST12'!$A:$A,INDICE!$C$13,'DATOS PEST12'!$D:$D,'7. RETA (SETA) Prov-SECCION'!R$11,'DATOS PEST12'!$B:$B,'7. RETA (SETA) Prov-SECCION'!$A102,'DATOS PEST12'!$F:$F,"REG.E. AUTONOMOS (SETA)",'DATOS PEST12'!$C:$C,"UNION EUROPEA")</f>
        <v>0</v>
      </c>
      <c r="S102" s="62">
        <f>SUMIFS('DATOS PEST12'!$E:$E,'DATOS PEST12'!$A:$A,INDICE!$C$13,'DATOS PEST12'!$D:$D,'7. RETA (SETA) Prov-SECCION'!S$11,'DATOS PEST12'!$B:$B,'7. RETA (SETA) Prov-SECCION'!$A102,'DATOS PEST12'!$F:$F,"REG.E. AUTONOMOS (SETA)",'DATOS PEST12'!$C:$C,"UNION EUROPEA")</f>
        <v>0</v>
      </c>
      <c r="T102" s="62">
        <f>SUMIFS('DATOS PEST12'!$E:$E,'DATOS PEST12'!$A:$A,INDICE!$C$13,'DATOS PEST12'!$D:$D,'7. RETA (SETA) Prov-SECCION'!T$11,'DATOS PEST12'!$B:$B,'7. RETA (SETA) Prov-SECCION'!$A102,'DATOS PEST12'!$F:$F,"REG.E. AUTONOMOS (SETA)",'DATOS PEST12'!$C:$C,"UNION EUROPEA")</f>
        <v>0</v>
      </c>
      <c r="U102" s="62">
        <f>SUMIFS('DATOS PEST12'!$E:$E,'DATOS PEST12'!$A:$A,INDICE!$C$13,'DATOS PEST12'!$D:$D,'7. RETA (SETA) Prov-SECCION'!U$11,'DATOS PEST12'!$B:$B,'7. RETA (SETA) Prov-SECCION'!$A102,'DATOS PEST12'!$F:$F,"REG.E. AUTONOMOS (SETA)",'DATOS PEST12'!$C:$C,"UNION EUROPEA")</f>
        <v>0</v>
      </c>
      <c r="V102" s="62">
        <f>SUMIFS('DATOS PEST12'!$E:$E,'DATOS PEST12'!$A:$A,INDICE!$C$13,'DATOS PEST12'!$D:$D,'7. RETA (SETA) Prov-SECCION'!V$11,'DATOS PEST12'!$B:$B,'7. RETA (SETA) Prov-SECCION'!$A102,'DATOS PEST12'!$F:$F,"REG.E. AUTONOMOS (SETA)",'DATOS PEST12'!$C:$C,"UNION EUROPEA")</f>
        <v>0</v>
      </c>
      <c r="W102" s="62">
        <f>SUMIFS('DATOS PEST12'!$E:$E,'DATOS PEST12'!$A:$A,INDICE!$C$13,'DATOS PEST12'!$D:$D,'7. RETA (SETA) Prov-SECCION'!W$11,'DATOS PEST12'!$B:$B,'7. RETA (SETA) Prov-SECCION'!$A102,'DATOS PEST12'!$F:$F,"REG.E. AUTONOMOS (SETA)",'DATOS PEST12'!$C:$C,"UNION EUROPEA")</f>
        <v>0</v>
      </c>
      <c r="X102" s="62">
        <f>SUMIFS('DATOS PEST12'!$E:$E,'DATOS PEST12'!$A:$A,INDICE!$C$13,'DATOS PEST12'!$D:$D,'7. RETA (SETA) Prov-SECCION'!X$11,'DATOS PEST12'!$B:$B,'7. RETA (SETA) Prov-SECCION'!$A102,'DATOS PEST12'!$F:$F,"REG.E. AUTONOMOS (SETA)",'DATOS PEST12'!$C:$C,"UNION EUROPEA")</f>
        <v>0</v>
      </c>
      <c r="Y102" s="59">
        <f>SUMIFS('DATOS PEST12'!$E:$E,'DATOS PEST12'!$A:$A,INDICE!$C$13,'DATOS PEST12'!$D:$D,'7. RETA (SETA) Prov-SECCION'!Y$11,'DATOS PEST12'!$B:$B,'7. RETA (SETA) Prov-SECCION'!$A102,'DATOS PEST12'!$F:$F,"REG.E. AUTONOMOS (SETA)",'DATOS PEST12'!$C:$C,"UNION EUROPEA")</f>
        <v>0</v>
      </c>
    </row>
    <row r="103" spans="1:25" ht="15.6" x14ac:dyDescent="0.3">
      <c r="A103" s="1">
        <v>44</v>
      </c>
      <c r="B103" s="9" t="s">
        <v>26</v>
      </c>
      <c r="C103" s="59">
        <f t="shared" si="33"/>
        <v>20.999999999999996</v>
      </c>
      <c r="D103" s="60">
        <f>SUMIFS('DATOS PEST12'!$E:$E,'DATOS PEST12'!$A:$A,INDICE!$C$13,'DATOS PEST12'!$D:$D,'7. RETA (SETA) Prov-SECCION'!D$11,'DATOS PEST12'!$B:$B,'7. RETA (SETA) Prov-SECCION'!$A103,'DATOS PEST12'!$F:$F,"REG.E. AUTONOMOS (SETA)",'DATOS PEST12'!$C:$C,"UNION EUROPEA")</f>
        <v>20.999999999999996</v>
      </c>
      <c r="E103" s="62">
        <f>SUMIFS('DATOS PEST12'!$E:$E,'DATOS PEST12'!$A:$A,INDICE!$C$13,'DATOS PEST12'!$D:$D,'7. RETA (SETA) Prov-SECCION'!E$11,'DATOS PEST12'!$B:$B,'7. RETA (SETA) Prov-SECCION'!$A103,'DATOS PEST12'!$F:$F,"REG.E. AUTONOMOS (SETA)",'DATOS PEST12'!$C:$C,"UNION EUROPEA")</f>
        <v>0</v>
      </c>
      <c r="F103" s="62">
        <f>SUMIFS('DATOS PEST12'!$E:$E,'DATOS PEST12'!$A:$A,INDICE!$C$13,'DATOS PEST12'!$D:$D,'7. RETA (SETA) Prov-SECCION'!F$11,'DATOS PEST12'!$B:$B,'7. RETA (SETA) Prov-SECCION'!$A103,'DATOS PEST12'!$F:$F,"REG.E. AUTONOMOS (SETA)",'DATOS PEST12'!$C:$C,"UNION EUROPEA")</f>
        <v>0</v>
      </c>
      <c r="G103" s="62">
        <f>SUMIFS('DATOS PEST12'!$E:$E,'DATOS PEST12'!$A:$A,INDICE!$C$13,'DATOS PEST12'!$D:$D,'7. RETA (SETA) Prov-SECCION'!G$11,'DATOS PEST12'!$B:$B,'7. RETA (SETA) Prov-SECCION'!$A103,'DATOS PEST12'!$F:$F,"REG.E. AUTONOMOS (SETA)",'DATOS PEST12'!$C:$C,"UNION EUROPEA")</f>
        <v>0</v>
      </c>
      <c r="H103" s="62">
        <f>SUMIFS('DATOS PEST12'!$E:$E,'DATOS PEST12'!$A:$A,INDICE!$C$13,'DATOS PEST12'!$D:$D,'7. RETA (SETA) Prov-SECCION'!H$11,'DATOS PEST12'!$B:$B,'7. RETA (SETA) Prov-SECCION'!$A103,'DATOS PEST12'!$F:$F,"REG.E. AUTONOMOS (SETA)",'DATOS PEST12'!$C:$C,"UNION EUROPEA")</f>
        <v>0</v>
      </c>
      <c r="I103" s="62">
        <f>SUMIFS('DATOS PEST12'!$E:$E,'DATOS PEST12'!$A:$A,INDICE!$C$13,'DATOS PEST12'!$D:$D,'7. RETA (SETA) Prov-SECCION'!I$11,'DATOS PEST12'!$B:$B,'7. RETA (SETA) Prov-SECCION'!$A103,'DATOS PEST12'!$F:$F,"REG.E. AUTONOMOS (SETA)",'DATOS PEST12'!$C:$C,"UNION EUROPEA")</f>
        <v>0</v>
      </c>
      <c r="J103" s="62">
        <f>SUMIFS('DATOS PEST12'!$E:$E,'DATOS PEST12'!$A:$A,INDICE!$C$13,'DATOS PEST12'!$D:$D,'7. RETA (SETA) Prov-SECCION'!J$11,'DATOS PEST12'!$B:$B,'7. RETA (SETA) Prov-SECCION'!$A103,'DATOS PEST12'!$F:$F,"REG.E. AUTONOMOS (SETA)",'DATOS PEST12'!$C:$C,"UNION EUROPEA")</f>
        <v>0</v>
      </c>
      <c r="K103" s="62">
        <f>SUMIFS('DATOS PEST12'!$E:$E,'DATOS PEST12'!$A:$A,INDICE!$C$13,'DATOS PEST12'!$D:$D,'7. RETA (SETA) Prov-SECCION'!K$11,'DATOS PEST12'!$B:$B,'7. RETA (SETA) Prov-SECCION'!$A103,'DATOS PEST12'!$F:$F,"REG.E. AUTONOMOS (SETA)",'DATOS PEST12'!$C:$C,"UNION EUROPEA")</f>
        <v>0</v>
      </c>
      <c r="L103" s="62">
        <f>SUMIFS('DATOS PEST12'!$E:$E,'DATOS PEST12'!$A:$A,INDICE!$C$13,'DATOS PEST12'!$D:$D,'7. RETA (SETA) Prov-SECCION'!L$11,'DATOS PEST12'!$B:$B,'7. RETA (SETA) Prov-SECCION'!$A103,'DATOS PEST12'!$F:$F,"REG.E. AUTONOMOS (SETA)",'DATOS PEST12'!$C:$C,"UNION EUROPEA")</f>
        <v>0</v>
      </c>
      <c r="M103" s="62">
        <f>SUMIFS('DATOS PEST12'!$E:$E,'DATOS PEST12'!$A:$A,INDICE!$C$13,'DATOS PEST12'!$D:$D,'7. RETA (SETA) Prov-SECCION'!M$11,'DATOS PEST12'!$B:$B,'7. RETA (SETA) Prov-SECCION'!$A103,'DATOS PEST12'!$F:$F,"REG.E. AUTONOMOS (SETA)",'DATOS PEST12'!$C:$C,"UNION EUROPEA")</f>
        <v>0</v>
      </c>
      <c r="N103" s="62">
        <f>SUMIFS('DATOS PEST12'!$E:$E,'DATOS PEST12'!$A:$A,INDICE!$C$13,'DATOS PEST12'!$D:$D,'7. RETA (SETA) Prov-SECCION'!N$11,'DATOS PEST12'!$B:$B,'7. RETA (SETA) Prov-SECCION'!$A103,'DATOS PEST12'!$F:$F,"REG.E. AUTONOMOS (SETA)",'DATOS PEST12'!$C:$C,"UNION EUROPEA")</f>
        <v>0</v>
      </c>
      <c r="O103" s="62">
        <f>SUMIFS('DATOS PEST12'!$E:$E,'DATOS PEST12'!$A:$A,INDICE!$C$13,'DATOS PEST12'!$D:$D,'7. RETA (SETA) Prov-SECCION'!O$11,'DATOS PEST12'!$B:$B,'7. RETA (SETA) Prov-SECCION'!$A103,'DATOS PEST12'!$F:$F,"REG.E. AUTONOMOS (SETA)",'DATOS PEST12'!$C:$C,"UNION EUROPEA")</f>
        <v>0</v>
      </c>
      <c r="P103" s="62">
        <f>SUMIFS('DATOS PEST12'!$E:$E,'DATOS PEST12'!$A:$A,INDICE!$C$13,'DATOS PEST12'!$D:$D,'7. RETA (SETA) Prov-SECCION'!P$11,'DATOS PEST12'!$B:$B,'7. RETA (SETA) Prov-SECCION'!$A103,'DATOS PEST12'!$F:$F,"REG.E. AUTONOMOS (SETA)",'DATOS PEST12'!$C:$C,"UNION EUROPEA")</f>
        <v>0</v>
      </c>
      <c r="Q103" s="62">
        <f>SUMIFS('DATOS PEST12'!$E:$E,'DATOS PEST12'!$A:$A,INDICE!$C$13,'DATOS PEST12'!$D:$D,'7. RETA (SETA) Prov-SECCION'!Q$11,'DATOS PEST12'!$B:$B,'7. RETA (SETA) Prov-SECCION'!$A103,'DATOS PEST12'!$F:$F,"REG.E. AUTONOMOS (SETA)",'DATOS PEST12'!$C:$C,"UNION EUROPEA")</f>
        <v>0</v>
      </c>
      <c r="R103" s="62">
        <f>SUMIFS('DATOS PEST12'!$E:$E,'DATOS PEST12'!$A:$A,INDICE!$C$13,'DATOS PEST12'!$D:$D,'7. RETA (SETA) Prov-SECCION'!R$11,'DATOS PEST12'!$B:$B,'7. RETA (SETA) Prov-SECCION'!$A103,'DATOS PEST12'!$F:$F,"REG.E. AUTONOMOS (SETA)",'DATOS PEST12'!$C:$C,"UNION EUROPEA")</f>
        <v>0</v>
      </c>
      <c r="S103" s="62">
        <f>SUMIFS('DATOS PEST12'!$E:$E,'DATOS PEST12'!$A:$A,INDICE!$C$13,'DATOS PEST12'!$D:$D,'7. RETA (SETA) Prov-SECCION'!S$11,'DATOS PEST12'!$B:$B,'7. RETA (SETA) Prov-SECCION'!$A103,'DATOS PEST12'!$F:$F,"REG.E. AUTONOMOS (SETA)",'DATOS PEST12'!$C:$C,"UNION EUROPEA")</f>
        <v>0</v>
      </c>
      <c r="T103" s="62">
        <f>SUMIFS('DATOS PEST12'!$E:$E,'DATOS PEST12'!$A:$A,INDICE!$C$13,'DATOS PEST12'!$D:$D,'7. RETA (SETA) Prov-SECCION'!T$11,'DATOS PEST12'!$B:$B,'7. RETA (SETA) Prov-SECCION'!$A103,'DATOS PEST12'!$F:$F,"REG.E. AUTONOMOS (SETA)",'DATOS PEST12'!$C:$C,"UNION EUROPEA")</f>
        <v>0</v>
      </c>
      <c r="U103" s="62">
        <f>SUMIFS('DATOS PEST12'!$E:$E,'DATOS PEST12'!$A:$A,INDICE!$C$13,'DATOS PEST12'!$D:$D,'7. RETA (SETA) Prov-SECCION'!U$11,'DATOS PEST12'!$B:$B,'7. RETA (SETA) Prov-SECCION'!$A103,'DATOS PEST12'!$F:$F,"REG.E. AUTONOMOS (SETA)",'DATOS PEST12'!$C:$C,"UNION EUROPEA")</f>
        <v>0</v>
      </c>
      <c r="V103" s="62">
        <f>SUMIFS('DATOS PEST12'!$E:$E,'DATOS PEST12'!$A:$A,INDICE!$C$13,'DATOS PEST12'!$D:$D,'7. RETA (SETA) Prov-SECCION'!V$11,'DATOS PEST12'!$B:$B,'7. RETA (SETA) Prov-SECCION'!$A103,'DATOS PEST12'!$F:$F,"REG.E. AUTONOMOS (SETA)",'DATOS PEST12'!$C:$C,"UNION EUROPEA")</f>
        <v>0</v>
      </c>
      <c r="W103" s="62">
        <f>SUMIFS('DATOS PEST12'!$E:$E,'DATOS PEST12'!$A:$A,INDICE!$C$13,'DATOS PEST12'!$D:$D,'7. RETA (SETA) Prov-SECCION'!W$11,'DATOS PEST12'!$B:$B,'7. RETA (SETA) Prov-SECCION'!$A103,'DATOS PEST12'!$F:$F,"REG.E. AUTONOMOS (SETA)",'DATOS PEST12'!$C:$C,"UNION EUROPEA")</f>
        <v>0</v>
      </c>
      <c r="X103" s="62">
        <f>SUMIFS('DATOS PEST12'!$E:$E,'DATOS PEST12'!$A:$A,INDICE!$C$13,'DATOS PEST12'!$D:$D,'7. RETA (SETA) Prov-SECCION'!X$11,'DATOS PEST12'!$B:$B,'7. RETA (SETA) Prov-SECCION'!$A103,'DATOS PEST12'!$F:$F,"REG.E. AUTONOMOS (SETA)",'DATOS PEST12'!$C:$C,"UNION EUROPEA")</f>
        <v>0</v>
      </c>
      <c r="Y103" s="59">
        <f>SUMIFS('DATOS PEST12'!$E:$E,'DATOS PEST12'!$A:$A,INDICE!$C$13,'DATOS PEST12'!$D:$D,'7. RETA (SETA) Prov-SECCION'!Y$11,'DATOS PEST12'!$B:$B,'7. RETA (SETA) Prov-SECCION'!$A103,'DATOS PEST12'!$F:$F,"REG.E. AUTONOMOS (SETA)",'DATOS PEST12'!$C:$C,"UNION EUROPEA")</f>
        <v>0</v>
      </c>
    </row>
    <row r="104" spans="1:25" ht="15.6" x14ac:dyDescent="0.3">
      <c r="A104" s="13">
        <v>50</v>
      </c>
      <c r="B104" s="11" t="s">
        <v>31</v>
      </c>
      <c r="C104" s="59">
        <f t="shared" si="33"/>
        <v>19</v>
      </c>
      <c r="D104" s="60">
        <f>SUMIFS('DATOS PEST12'!$E:$E,'DATOS PEST12'!$A:$A,INDICE!$C$13,'DATOS PEST12'!$D:$D,'7. RETA (SETA) Prov-SECCION'!D$11,'DATOS PEST12'!$B:$B,'7. RETA (SETA) Prov-SECCION'!$A104,'DATOS PEST12'!$F:$F,"REG.E. AUTONOMOS (SETA)",'DATOS PEST12'!$C:$C,"UNION EUROPEA")</f>
        <v>18</v>
      </c>
      <c r="E104" s="62">
        <f>SUMIFS('DATOS PEST12'!$E:$E,'DATOS PEST12'!$A:$A,INDICE!$C$13,'DATOS PEST12'!$D:$D,'7. RETA (SETA) Prov-SECCION'!E$11,'DATOS PEST12'!$B:$B,'7. RETA (SETA) Prov-SECCION'!$A104,'DATOS PEST12'!$F:$F,"REG.E. AUTONOMOS (SETA)",'DATOS PEST12'!$C:$C,"UNION EUROPEA")</f>
        <v>0</v>
      </c>
      <c r="F104" s="62">
        <f>SUMIFS('DATOS PEST12'!$E:$E,'DATOS PEST12'!$A:$A,INDICE!$C$13,'DATOS PEST12'!$D:$D,'7. RETA (SETA) Prov-SECCION'!F$11,'DATOS PEST12'!$B:$B,'7. RETA (SETA) Prov-SECCION'!$A104,'DATOS PEST12'!$F:$F,"REG.E. AUTONOMOS (SETA)",'DATOS PEST12'!$C:$C,"UNION EUROPEA")</f>
        <v>0</v>
      </c>
      <c r="G104" s="62">
        <f>SUMIFS('DATOS PEST12'!$E:$E,'DATOS PEST12'!$A:$A,INDICE!$C$13,'DATOS PEST12'!$D:$D,'7. RETA (SETA) Prov-SECCION'!G$11,'DATOS PEST12'!$B:$B,'7. RETA (SETA) Prov-SECCION'!$A104,'DATOS PEST12'!$F:$F,"REG.E. AUTONOMOS (SETA)",'DATOS PEST12'!$C:$C,"UNION EUROPEA")</f>
        <v>0</v>
      </c>
      <c r="H104" s="62">
        <f>SUMIFS('DATOS PEST12'!$E:$E,'DATOS PEST12'!$A:$A,INDICE!$C$13,'DATOS PEST12'!$D:$D,'7. RETA (SETA) Prov-SECCION'!H$11,'DATOS PEST12'!$B:$B,'7. RETA (SETA) Prov-SECCION'!$A104,'DATOS PEST12'!$F:$F,"REG.E. AUTONOMOS (SETA)",'DATOS PEST12'!$C:$C,"UNION EUROPEA")</f>
        <v>0</v>
      </c>
      <c r="I104" s="62">
        <f>SUMIFS('DATOS PEST12'!$E:$E,'DATOS PEST12'!$A:$A,INDICE!$C$13,'DATOS PEST12'!$D:$D,'7. RETA (SETA) Prov-SECCION'!I$11,'DATOS PEST12'!$B:$B,'7. RETA (SETA) Prov-SECCION'!$A104,'DATOS PEST12'!$F:$F,"REG.E. AUTONOMOS (SETA)",'DATOS PEST12'!$C:$C,"UNION EUROPEA")</f>
        <v>0</v>
      </c>
      <c r="J104" s="62">
        <f>SUMIFS('DATOS PEST12'!$E:$E,'DATOS PEST12'!$A:$A,INDICE!$C$13,'DATOS PEST12'!$D:$D,'7. RETA (SETA) Prov-SECCION'!J$11,'DATOS PEST12'!$B:$B,'7. RETA (SETA) Prov-SECCION'!$A104,'DATOS PEST12'!$F:$F,"REG.E. AUTONOMOS (SETA)",'DATOS PEST12'!$C:$C,"UNION EUROPEA")</f>
        <v>0.99999999999999956</v>
      </c>
      <c r="K104" s="62">
        <f>SUMIFS('DATOS PEST12'!$E:$E,'DATOS PEST12'!$A:$A,INDICE!$C$13,'DATOS PEST12'!$D:$D,'7. RETA (SETA) Prov-SECCION'!K$11,'DATOS PEST12'!$B:$B,'7. RETA (SETA) Prov-SECCION'!$A104,'DATOS PEST12'!$F:$F,"REG.E. AUTONOMOS (SETA)",'DATOS PEST12'!$C:$C,"UNION EUROPEA")</f>
        <v>0</v>
      </c>
      <c r="L104" s="62">
        <f>SUMIFS('DATOS PEST12'!$E:$E,'DATOS PEST12'!$A:$A,INDICE!$C$13,'DATOS PEST12'!$D:$D,'7. RETA (SETA) Prov-SECCION'!L$11,'DATOS PEST12'!$B:$B,'7. RETA (SETA) Prov-SECCION'!$A104,'DATOS PEST12'!$F:$F,"REG.E. AUTONOMOS (SETA)",'DATOS PEST12'!$C:$C,"UNION EUROPEA")</f>
        <v>0</v>
      </c>
      <c r="M104" s="62">
        <f>SUMIFS('DATOS PEST12'!$E:$E,'DATOS PEST12'!$A:$A,INDICE!$C$13,'DATOS PEST12'!$D:$D,'7. RETA (SETA) Prov-SECCION'!M$11,'DATOS PEST12'!$B:$B,'7. RETA (SETA) Prov-SECCION'!$A104,'DATOS PEST12'!$F:$F,"REG.E. AUTONOMOS (SETA)",'DATOS PEST12'!$C:$C,"UNION EUROPEA")</f>
        <v>0</v>
      </c>
      <c r="N104" s="62">
        <f>SUMIFS('DATOS PEST12'!$E:$E,'DATOS PEST12'!$A:$A,INDICE!$C$13,'DATOS PEST12'!$D:$D,'7. RETA (SETA) Prov-SECCION'!N$11,'DATOS PEST12'!$B:$B,'7. RETA (SETA) Prov-SECCION'!$A104,'DATOS PEST12'!$F:$F,"REG.E. AUTONOMOS (SETA)",'DATOS PEST12'!$C:$C,"UNION EUROPEA")</f>
        <v>0</v>
      </c>
      <c r="O104" s="62">
        <f>SUMIFS('DATOS PEST12'!$E:$E,'DATOS PEST12'!$A:$A,INDICE!$C$13,'DATOS PEST12'!$D:$D,'7. RETA (SETA) Prov-SECCION'!O$11,'DATOS PEST12'!$B:$B,'7. RETA (SETA) Prov-SECCION'!$A104,'DATOS PEST12'!$F:$F,"REG.E. AUTONOMOS (SETA)",'DATOS PEST12'!$C:$C,"UNION EUROPEA")</f>
        <v>0</v>
      </c>
      <c r="P104" s="62">
        <f>SUMIFS('DATOS PEST12'!$E:$E,'DATOS PEST12'!$A:$A,INDICE!$C$13,'DATOS PEST12'!$D:$D,'7. RETA (SETA) Prov-SECCION'!P$11,'DATOS PEST12'!$B:$B,'7. RETA (SETA) Prov-SECCION'!$A104,'DATOS PEST12'!$F:$F,"REG.E. AUTONOMOS (SETA)",'DATOS PEST12'!$C:$C,"UNION EUROPEA")</f>
        <v>0</v>
      </c>
      <c r="Q104" s="62">
        <f>SUMIFS('DATOS PEST12'!$E:$E,'DATOS PEST12'!$A:$A,INDICE!$C$13,'DATOS PEST12'!$D:$D,'7. RETA (SETA) Prov-SECCION'!Q$11,'DATOS PEST12'!$B:$B,'7. RETA (SETA) Prov-SECCION'!$A104,'DATOS PEST12'!$F:$F,"REG.E. AUTONOMOS (SETA)",'DATOS PEST12'!$C:$C,"UNION EUROPEA")</f>
        <v>0</v>
      </c>
      <c r="R104" s="62">
        <f>SUMIFS('DATOS PEST12'!$E:$E,'DATOS PEST12'!$A:$A,INDICE!$C$13,'DATOS PEST12'!$D:$D,'7. RETA (SETA) Prov-SECCION'!R$11,'DATOS PEST12'!$B:$B,'7. RETA (SETA) Prov-SECCION'!$A104,'DATOS PEST12'!$F:$F,"REG.E. AUTONOMOS (SETA)",'DATOS PEST12'!$C:$C,"UNION EUROPEA")</f>
        <v>0</v>
      </c>
      <c r="S104" s="62">
        <f>SUMIFS('DATOS PEST12'!$E:$E,'DATOS PEST12'!$A:$A,INDICE!$C$13,'DATOS PEST12'!$D:$D,'7. RETA (SETA) Prov-SECCION'!S$11,'DATOS PEST12'!$B:$B,'7. RETA (SETA) Prov-SECCION'!$A104,'DATOS PEST12'!$F:$F,"REG.E. AUTONOMOS (SETA)",'DATOS PEST12'!$C:$C,"UNION EUROPEA")</f>
        <v>0</v>
      </c>
      <c r="T104" s="62">
        <f>SUMIFS('DATOS PEST12'!$E:$E,'DATOS PEST12'!$A:$A,INDICE!$C$13,'DATOS PEST12'!$D:$D,'7. RETA (SETA) Prov-SECCION'!T$11,'DATOS PEST12'!$B:$B,'7. RETA (SETA) Prov-SECCION'!$A104,'DATOS PEST12'!$F:$F,"REG.E. AUTONOMOS (SETA)",'DATOS PEST12'!$C:$C,"UNION EUROPEA")</f>
        <v>0</v>
      </c>
      <c r="U104" s="62">
        <f>SUMIFS('DATOS PEST12'!$E:$E,'DATOS PEST12'!$A:$A,INDICE!$C$13,'DATOS PEST12'!$D:$D,'7. RETA (SETA) Prov-SECCION'!U$11,'DATOS PEST12'!$B:$B,'7. RETA (SETA) Prov-SECCION'!$A104,'DATOS PEST12'!$F:$F,"REG.E. AUTONOMOS (SETA)",'DATOS PEST12'!$C:$C,"UNION EUROPEA")</f>
        <v>0</v>
      </c>
      <c r="V104" s="62">
        <f>SUMIFS('DATOS PEST12'!$E:$E,'DATOS PEST12'!$A:$A,INDICE!$C$13,'DATOS PEST12'!$D:$D,'7. RETA (SETA) Prov-SECCION'!V$11,'DATOS PEST12'!$B:$B,'7. RETA (SETA) Prov-SECCION'!$A104,'DATOS PEST12'!$F:$F,"REG.E. AUTONOMOS (SETA)",'DATOS PEST12'!$C:$C,"UNION EUROPEA")</f>
        <v>0</v>
      </c>
      <c r="W104" s="62">
        <f>SUMIFS('DATOS PEST12'!$E:$E,'DATOS PEST12'!$A:$A,INDICE!$C$13,'DATOS PEST12'!$D:$D,'7. RETA (SETA) Prov-SECCION'!W$11,'DATOS PEST12'!$B:$B,'7. RETA (SETA) Prov-SECCION'!$A104,'DATOS PEST12'!$F:$F,"REG.E. AUTONOMOS (SETA)",'DATOS PEST12'!$C:$C,"UNION EUROPEA")</f>
        <v>0</v>
      </c>
      <c r="X104" s="62">
        <f>SUMIFS('DATOS PEST12'!$E:$E,'DATOS PEST12'!$A:$A,INDICE!$C$13,'DATOS PEST12'!$D:$D,'7. RETA (SETA) Prov-SECCION'!X$11,'DATOS PEST12'!$B:$B,'7. RETA (SETA) Prov-SECCION'!$A104,'DATOS PEST12'!$F:$F,"REG.E. AUTONOMOS (SETA)",'DATOS PEST12'!$C:$C,"UNION EUROPEA")</f>
        <v>0</v>
      </c>
      <c r="Y104" s="59">
        <f>SUMIFS('DATOS PEST12'!$E:$E,'DATOS PEST12'!$A:$A,INDICE!$C$13,'DATOS PEST12'!$D:$D,'7. RETA (SETA) Prov-SECCION'!Y$11,'DATOS PEST12'!$B:$B,'7. RETA (SETA) Prov-SECCION'!$A104,'DATOS PEST12'!$F:$F,"REG.E. AUTONOMOS (SETA)",'DATOS PEST12'!$C:$C,"UNION EUROPEA")</f>
        <v>0</v>
      </c>
    </row>
    <row r="105" spans="1:25" ht="15.6" x14ac:dyDescent="0.3">
      <c r="A105" s="238" t="s">
        <v>181</v>
      </c>
      <c r="B105" s="239"/>
      <c r="C105" s="66">
        <f t="shared" ref="C105:Y105" si="34">C106</f>
        <v>15.999999999999993</v>
      </c>
      <c r="D105" s="64">
        <f t="shared" si="34"/>
        <v>15.999999999999993</v>
      </c>
      <c r="E105" s="67">
        <f t="shared" si="34"/>
        <v>0</v>
      </c>
      <c r="F105" s="67">
        <f t="shared" si="34"/>
        <v>0</v>
      </c>
      <c r="G105" s="67">
        <f t="shared" si="34"/>
        <v>0</v>
      </c>
      <c r="H105" s="67">
        <f t="shared" si="34"/>
        <v>0</v>
      </c>
      <c r="I105" s="67">
        <f t="shared" si="34"/>
        <v>0</v>
      </c>
      <c r="J105" s="67">
        <f t="shared" si="34"/>
        <v>0</v>
      </c>
      <c r="K105" s="67">
        <f t="shared" si="34"/>
        <v>0</v>
      </c>
      <c r="L105" s="67">
        <f t="shared" si="34"/>
        <v>0</v>
      </c>
      <c r="M105" s="67">
        <f t="shared" si="34"/>
        <v>0</v>
      </c>
      <c r="N105" s="67">
        <f t="shared" si="34"/>
        <v>0</v>
      </c>
      <c r="O105" s="67">
        <f t="shared" si="34"/>
        <v>0</v>
      </c>
      <c r="P105" s="67">
        <f t="shared" si="34"/>
        <v>0</v>
      </c>
      <c r="Q105" s="67">
        <f t="shared" si="34"/>
        <v>0</v>
      </c>
      <c r="R105" s="67">
        <f t="shared" si="34"/>
        <v>0</v>
      </c>
      <c r="S105" s="67">
        <f t="shared" si="34"/>
        <v>0</v>
      </c>
      <c r="T105" s="67">
        <f t="shared" si="34"/>
        <v>0</v>
      </c>
      <c r="U105" s="67">
        <f t="shared" si="34"/>
        <v>0</v>
      </c>
      <c r="V105" s="67">
        <f t="shared" si="34"/>
        <v>0</v>
      </c>
      <c r="W105" s="67">
        <f t="shared" si="34"/>
        <v>0</v>
      </c>
      <c r="X105" s="67">
        <f t="shared" si="34"/>
        <v>0</v>
      </c>
      <c r="Y105" s="66">
        <f t="shared" si="34"/>
        <v>0</v>
      </c>
    </row>
    <row r="106" spans="1:25" ht="15.6" x14ac:dyDescent="0.3">
      <c r="A106" s="14">
        <v>33</v>
      </c>
      <c r="B106" s="15" t="s">
        <v>18</v>
      </c>
      <c r="C106" s="59">
        <f>SUM(D106:Y106)</f>
        <v>15.999999999999993</v>
      </c>
      <c r="D106" s="60">
        <f>SUMIFS('DATOS PEST12'!$E:$E,'DATOS PEST12'!$A:$A,INDICE!$C$13,'DATOS PEST12'!$D:$D,'7. RETA (SETA) Prov-SECCION'!D$11,'DATOS PEST12'!$B:$B,'7. RETA (SETA) Prov-SECCION'!$A106,'DATOS PEST12'!$F:$F,"REG.E. AUTONOMOS (SETA)",'DATOS PEST12'!$C:$C,"UNION EUROPEA")</f>
        <v>15.999999999999993</v>
      </c>
      <c r="E106" s="62">
        <f>SUMIFS('DATOS PEST12'!$E:$E,'DATOS PEST12'!$A:$A,INDICE!$C$13,'DATOS PEST12'!$D:$D,'7. RETA (SETA) Prov-SECCION'!E$11,'DATOS PEST12'!$B:$B,'7. RETA (SETA) Prov-SECCION'!$A106,'DATOS PEST12'!$F:$F,"REG.E. AUTONOMOS (SETA)",'DATOS PEST12'!$C:$C,"UNION EUROPEA")</f>
        <v>0</v>
      </c>
      <c r="F106" s="62">
        <f>SUMIFS('DATOS PEST12'!$E:$E,'DATOS PEST12'!$A:$A,INDICE!$C$13,'DATOS PEST12'!$D:$D,'7. RETA (SETA) Prov-SECCION'!F$11,'DATOS PEST12'!$B:$B,'7. RETA (SETA) Prov-SECCION'!$A106,'DATOS PEST12'!$F:$F,"REG.E. AUTONOMOS (SETA)",'DATOS PEST12'!$C:$C,"UNION EUROPEA")</f>
        <v>0</v>
      </c>
      <c r="G106" s="62">
        <f>SUMIFS('DATOS PEST12'!$E:$E,'DATOS PEST12'!$A:$A,INDICE!$C$13,'DATOS PEST12'!$D:$D,'7. RETA (SETA) Prov-SECCION'!G$11,'DATOS PEST12'!$B:$B,'7. RETA (SETA) Prov-SECCION'!$A106,'DATOS PEST12'!$F:$F,"REG.E. AUTONOMOS (SETA)",'DATOS PEST12'!$C:$C,"UNION EUROPEA")</f>
        <v>0</v>
      </c>
      <c r="H106" s="62">
        <f>SUMIFS('DATOS PEST12'!$E:$E,'DATOS PEST12'!$A:$A,INDICE!$C$13,'DATOS PEST12'!$D:$D,'7. RETA (SETA) Prov-SECCION'!H$11,'DATOS PEST12'!$B:$B,'7. RETA (SETA) Prov-SECCION'!$A106,'DATOS PEST12'!$F:$F,"REG.E. AUTONOMOS (SETA)",'DATOS PEST12'!$C:$C,"UNION EUROPEA")</f>
        <v>0</v>
      </c>
      <c r="I106" s="62">
        <f>SUMIFS('DATOS PEST12'!$E:$E,'DATOS PEST12'!$A:$A,INDICE!$C$13,'DATOS PEST12'!$D:$D,'7. RETA (SETA) Prov-SECCION'!I$11,'DATOS PEST12'!$B:$B,'7. RETA (SETA) Prov-SECCION'!$A106,'DATOS PEST12'!$F:$F,"REG.E. AUTONOMOS (SETA)",'DATOS PEST12'!$C:$C,"UNION EUROPEA")</f>
        <v>0</v>
      </c>
      <c r="J106" s="62">
        <f>SUMIFS('DATOS PEST12'!$E:$E,'DATOS PEST12'!$A:$A,INDICE!$C$13,'DATOS PEST12'!$D:$D,'7. RETA (SETA) Prov-SECCION'!J$11,'DATOS PEST12'!$B:$B,'7. RETA (SETA) Prov-SECCION'!$A106,'DATOS PEST12'!$F:$F,"REG.E. AUTONOMOS (SETA)",'DATOS PEST12'!$C:$C,"UNION EUROPEA")</f>
        <v>0</v>
      </c>
      <c r="K106" s="62">
        <f>SUMIFS('DATOS PEST12'!$E:$E,'DATOS PEST12'!$A:$A,INDICE!$C$13,'DATOS PEST12'!$D:$D,'7. RETA (SETA) Prov-SECCION'!K$11,'DATOS PEST12'!$B:$B,'7. RETA (SETA) Prov-SECCION'!$A106,'DATOS PEST12'!$F:$F,"REG.E. AUTONOMOS (SETA)",'DATOS PEST12'!$C:$C,"UNION EUROPEA")</f>
        <v>0</v>
      </c>
      <c r="L106" s="62">
        <f>SUMIFS('DATOS PEST12'!$E:$E,'DATOS PEST12'!$A:$A,INDICE!$C$13,'DATOS PEST12'!$D:$D,'7. RETA (SETA) Prov-SECCION'!L$11,'DATOS PEST12'!$B:$B,'7. RETA (SETA) Prov-SECCION'!$A106,'DATOS PEST12'!$F:$F,"REG.E. AUTONOMOS (SETA)",'DATOS PEST12'!$C:$C,"UNION EUROPEA")</f>
        <v>0</v>
      </c>
      <c r="M106" s="62">
        <f>SUMIFS('DATOS PEST12'!$E:$E,'DATOS PEST12'!$A:$A,INDICE!$C$13,'DATOS PEST12'!$D:$D,'7. RETA (SETA) Prov-SECCION'!M$11,'DATOS PEST12'!$B:$B,'7. RETA (SETA) Prov-SECCION'!$A106,'DATOS PEST12'!$F:$F,"REG.E. AUTONOMOS (SETA)",'DATOS PEST12'!$C:$C,"UNION EUROPEA")</f>
        <v>0</v>
      </c>
      <c r="N106" s="62">
        <f>SUMIFS('DATOS PEST12'!$E:$E,'DATOS PEST12'!$A:$A,INDICE!$C$13,'DATOS PEST12'!$D:$D,'7. RETA (SETA) Prov-SECCION'!N$11,'DATOS PEST12'!$B:$B,'7. RETA (SETA) Prov-SECCION'!$A106,'DATOS PEST12'!$F:$F,"REG.E. AUTONOMOS (SETA)",'DATOS PEST12'!$C:$C,"UNION EUROPEA")</f>
        <v>0</v>
      </c>
      <c r="O106" s="62">
        <f>SUMIFS('DATOS PEST12'!$E:$E,'DATOS PEST12'!$A:$A,INDICE!$C$13,'DATOS PEST12'!$D:$D,'7. RETA (SETA) Prov-SECCION'!O$11,'DATOS PEST12'!$B:$B,'7. RETA (SETA) Prov-SECCION'!$A106,'DATOS PEST12'!$F:$F,"REG.E. AUTONOMOS (SETA)",'DATOS PEST12'!$C:$C,"UNION EUROPEA")</f>
        <v>0</v>
      </c>
      <c r="P106" s="62">
        <f>SUMIFS('DATOS PEST12'!$E:$E,'DATOS PEST12'!$A:$A,INDICE!$C$13,'DATOS PEST12'!$D:$D,'7. RETA (SETA) Prov-SECCION'!P$11,'DATOS PEST12'!$B:$B,'7. RETA (SETA) Prov-SECCION'!$A106,'DATOS PEST12'!$F:$F,"REG.E. AUTONOMOS (SETA)",'DATOS PEST12'!$C:$C,"UNION EUROPEA")</f>
        <v>0</v>
      </c>
      <c r="Q106" s="62">
        <f>SUMIFS('DATOS PEST12'!$E:$E,'DATOS PEST12'!$A:$A,INDICE!$C$13,'DATOS PEST12'!$D:$D,'7. RETA (SETA) Prov-SECCION'!Q$11,'DATOS PEST12'!$B:$B,'7. RETA (SETA) Prov-SECCION'!$A106,'DATOS PEST12'!$F:$F,"REG.E. AUTONOMOS (SETA)",'DATOS PEST12'!$C:$C,"UNION EUROPEA")</f>
        <v>0</v>
      </c>
      <c r="R106" s="62">
        <f>SUMIFS('DATOS PEST12'!$E:$E,'DATOS PEST12'!$A:$A,INDICE!$C$13,'DATOS PEST12'!$D:$D,'7. RETA (SETA) Prov-SECCION'!R$11,'DATOS PEST12'!$B:$B,'7. RETA (SETA) Prov-SECCION'!$A106,'DATOS PEST12'!$F:$F,"REG.E. AUTONOMOS (SETA)",'DATOS PEST12'!$C:$C,"UNION EUROPEA")</f>
        <v>0</v>
      </c>
      <c r="S106" s="62">
        <f>SUMIFS('DATOS PEST12'!$E:$E,'DATOS PEST12'!$A:$A,INDICE!$C$13,'DATOS PEST12'!$D:$D,'7. RETA (SETA) Prov-SECCION'!S$11,'DATOS PEST12'!$B:$B,'7. RETA (SETA) Prov-SECCION'!$A106,'DATOS PEST12'!$F:$F,"REG.E. AUTONOMOS (SETA)",'DATOS PEST12'!$C:$C,"UNION EUROPEA")</f>
        <v>0</v>
      </c>
      <c r="T106" s="62">
        <f>SUMIFS('DATOS PEST12'!$E:$E,'DATOS PEST12'!$A:$A,INDICE!$C$13,'DATOS PEST12'!$D:$D,'7. RETA (SETA) Prov-SECCION'!T$11,'DATOS PEST12'!$B:$B,'7. RETA (SETA) Prov-SECCION'!$A106,'DATOS PEST12'!$F:$F,"REG.E. AUTONOMOS (SETA)",'DATOS PEST12'!$C:$C,"UNION EUROPEA")</f>
        <v>0</v>
      </c>
      <c r="U106" s="62">
        <f>SUMIFS('DATOS PEST12'!$E:$E,'DATOS PEST12'!$A:$A,INDICE!$C$13,'DATOS PEST12'!$D:$D,'7. RETA (SETA) Prov-SECCION'!U$11,'DATOS PEST12'!$B:$B,'7. RETA (SETA) Prov-SECCION'!$A106,'DATOS PEST12'!$F:$F,"REG.E. AUTONOMOS (SETA)",'DATOS PEST12'!$C:$C,"UNION EUROPEA")</f>
        <v>0</v>
      </c>
      <c r="V106" s="62">
        <f>SUMIFS('DATOS PEST12'!$E:$E,'DATOS PEST12'!$A:$A,INDICE!$C$13,'DATOS PEST12'!$D:$D,'7. RETA (SETA) Prov-SECCION'!V$11,'DATOS PEST12'!$B:$B,'7. RETA (SETA) Prov-SECCION'!$A106,'DATOS PEST12'!$F:$F,"REG.E. AUTONOMOS (SETA)",'DATOS PEST12'!$C:$C,"UNION EUROPEA")</f>
        <v>0</v>
      </c>
      <c r="W106" s="62">
        <f>SUMIFS('DATOS PEST12'!$E:$E,'DATOS PEST12'!$A:$A,INDICE!$C$13,'DATOS PEST12'!$D:$D,'7. RETA (SETA) Prov-SECCION'!W$11,'DATOS PEST12'!$B:$B,'7. RETA (SETA) Prov-SECCION'!$A106,'DATOS PEST12'!$F:$F,"REG.E. AUTONOMOS (SETA)",'DATOS PEST12'!$C:$C,"UNION EUROPEA")</f>
        <v>0</v>
      </c>
      <c r="X106" s="62">
        <f>SUMIFS('DATOS PEST12'!$E:$E,'DATOS PEST12'!$A:$A,INDICE!$C$13,'DATOS PEST12'!$D:$D,'7. RETA (SETA) Prov-SECCION'!X$11,'DATOS PEST12'!$B:$B,'7. RETA (SETA) Prov-SECCION'!$A106,'DATOS PEST12'!$F:$F,"REG.E. AUTONOMOS (SETA)",'DATOS PEST12'!$C:$C,"UNION EUROPEA")</f>
        <v>0</v>
      </c>
      <c r="Y106" s="59">
        <f>SUMIFS('DATOS PEST12'!$E:$E,'DATOS PEST12'!$A:$A,INDICE!$C$13,'DATOS PEST12'!$D:$D,'7. RETA (SETA) Prov-SECCION'!Y$11,'DATOS PEST12'!$B:$B,'7. RETA (SETA) Prov-SECCION'!$A106,'DATOS PEST12'!$F:$F,"REG.E. AUTONOMOS (SETA)",'DATOS PEST12'!$C:$C,"UNION EUROPEA")</f>
        <v>0</v>
      </c>
    </row>
    <row r="107" spans="1:25" ht="15.6" x14ac:dyDescent="0.3">
      <c r="A107" s="238" t="s">
        <v>180</v>
      </c>
      <c r="B107" s="239"/>
      <c r="C107" s="66">
        <f t="shared" ref="C107:Y107" si="35">C108</f>
        <v>22.999999999999996</v>
      </c>
      <c r="D107" s="64">
        <f t="shared" si="35"/>
        <v>22.999999999999996</v>
      </c>
      <c r="E107" s="67">
        <f t="shared" si="35"/>
        <v>0</v>
      </c>
      <c r="F107" s="67">
        <f t="shared" si="35"/>
        <v>0</v>
      </c>
      <c r="G107" s="67">
        <f t="shared" si="35"/>
        <v>0</v>
      </c>
      <c r="H107" s="67">
        <f t="shared" si="35"/>
        <v>0</v>
      </c>
      <c r="I107" s="67">
        <f t="shared" si="35"/>
        <v>0</v>
      </c>
      <c r="J107" s="67">
        <f t="shared" si="35"/>
        <v>0</v>
      </c>
      <c r="K107" s="67">
        <f t="shared" si="35"/>
        <v>0</v>
      </c>
      <c r="L107" s="67">
        <f t="shared" si="35"/>
        <v>0</v>
      </c>
      <c r="M107" s="67">
        <f t="shared" si="35"/>
        <v>0</v>
      </c>
      <c r="N107" s="67">
        <f t="shared" si="35"/>
        <v>0</v>
      </c>
      <c r="O107" s="67">
        <f t="shared" si="35"/>
        <v>0</v>
      </c>
      <c r="P107" s="67">
        <f t="shared" si="35"/>
        <v>0</v>
      </c>
      <c r="Q107" s="67">
        <f t="shared" si="35"/>
        <v>0</v>
      </c>
      <c r="R107" s="67">
        <f t="shared" si="35"/>
        <v>0</v>
      </c>
      <c r="S107" s="67">
        <f t="shared" si="35"/>
        <v>0</v>
      </c>
      <c r="T107" s="67">
        <f t="shared" si="35"/>
        <v>0</v>
      </c>
      <c r="U107" s="67">
        <f t="shared" si="35"/>
        <v>0</v>
      </c>
      <c r="V107" s="67">
        <f t="shared" si="35"/>
        <v>0</v>
      </c>
      <c r="W107" s="67">
        <f t="shared" si="35"/>
        <v>0</v>
      </c>
      <c r="X107" s="67">
        <f t="shared" si="35"/>
        <v>0</v>
      </c>
      <c r="Y107" s="66">
        <f t="shared" si="35"/>
        <v>0</v>
      </c>
    </row>
    <row r="108" spans="1:25" ht="15.6" x14ac:dyDescent="0.3">
      <c r="A108" s="14">
        <v>7</v>
      </c>
      <c r="B108" s="15" t="s">
        <v>82</v>
      </c>
      <c r="C108" s="59">
        <f>SUM(D108:Y108)</f>
        <v>22.999999999999996</v>
      </c>
      <c r="D108" s="60">
        <f>SUMIFS('DATOS PEST12'!$E:$E,'DATOS PEST12'!$A:$A,INDICE!$C$13,'DATOS PEST12'!$D:$D,'7. RETA (SETA) Prov-SECCION'!D$11,'DATOS PEST12'!$B:$B,'7. RETA (SETA) Prov-SECCION'!$A108,'DATOS PEST12'!$F:$F,"REG.E. AUTONOMOS (SETA)",'DATOS PEST12'!$C:$C,"UNION EUROPEA")</f>
        <v>22.999999999999996</v>
      </c>
      <c r="E108" s="62">
        <f>SUMIFS('DATOS PEST12'!$E:$E,'DATOS PEST12'!$A:$A,INDICE!$C$13,'DATOS PEST12'!$D:$D,'7. RETA (SETA) Prov-SECCION'!E$11,'DATOS PEST12'!$B:$B,'7. RETA (SETA) Prov-SECCION'!$A108,'DATOS PEST12'!$F:$F,"REG.E. AUTONOMOS (SETA)",'DATOS PEST12'!$C:$C,"UNION EUROPEA")</f>
        <v>0</v>
      </c>
      <c r="F108" s="62">
        <f>SUMIFS('DATOS PEST12'!$E:$E,'DATOS PEST12'!$A:$A,INDICE!$C$13,'DATOS PEST12'!$D:$D,'7. RETA (SETA) Prov-SECCION'!F$11,'DATOS PEST12'!$B:$B,'7. RETA (SETA) Prov-SECCION'!$A108,'DATOS PEST12'!$F:$F,"REG.E. AUTONOMOS (SETA)",'DATOS PEST12'!$C:$C,"UNION EUROPEA")</f>
        <v>0</v>
      </c>
      <c r="G108" s="62">
        <f>SUMIFS('DATOS PEST12'!$E:$E,'DATOS PEST12'!$A:$A,INDICE!$C$13,'DATOS PEST12'!$D:$D,'7. RETA (SETA) Prov-SECCION'!G$11,'DATOS PEST12'!$B:$B,'7. RETA (SETA) Prov-SECCION'!$A108,'DATOS PEST12'!$F:$F,"REG.E. AUTONOMOS (SETA)",'DATOS PEST12'!$C:$C,"UNION EUROPEA")</f>
        <v>0</v>
      </c>
      <c r="H108" s="62">
        <f>SUMIFS('DATOS PEST12'!$E:$E,'DATOS PEST12'!$A:$A,INDICE!$C$13,'DATOS PEST12'!$D:$D,'7. RETA (SETA) Prov-SECCION'!H$11,'DATOS PEST12'!$B:$B,'7. RETA (SETA) Prov-SECCION'!$A108,'DATOS PEST12'!$F:$F,"REG.E. AUTONOMOS (SETA)",'DATOS PEST12'!$C:$C,"UNION EUROPEA")</f>
        <v>0</v>
      </c>
      <c r="I108" s="62">
        <f>SUMIFS('DATOS PEST12'!$E:$E,'DATOS PEST12'!$A:$A,INDICE!$C$13,'DATOS PEST12'!$D:$D,'7. RETA (SETA) Prov-SECCION'!I$11,'DATOS PEST12'!$B:$B,'7. RETA (SETA) Prov-SECCION'!$A108,'DATOS PEST12'!$F:$F,"REG.E. AUTONOMOS (SETA)",'DATOS PEST12'!$C:$C,"UNION EUROPEA")</f>
        <v>0</v>
      </c>
      <c r="J108" s="62">
        <f>SUMIFS('DATOS PEST12'!$E:$E,'DATOS PEST12'!$A:$A,INDICE!$C$13,'DATOS PEST12'!$D:$D,'7. RETA (SETA) Prov-SECCION'!J$11,'DATOS PEST12'!$B:$B,'7. RETA (SETA) Prov-SECCION'!$A108,'DATOS PEST12'!$F:$F,"REG.E. AUTONOMOS (SETA)",'DATOS PEST12'!$C:$C,"UNION EUROPEA")</f>
        <v>0</v>
      </c>
      <c r="K108" s="62">
        <f>SUMIFS('DATOS PEST12'!$E:$E,'DATOS PEST12'!$A:$A,INDICE!$C$13,'DATOS PEST12'!$D:$D,'7. RETA (SETA) Prov-SECCION'!K$11,'DATOS PEST12'!$B:$B,'7. RETA (SETA) Prov-SECCION'!$A108,'DATOS PEST12'!$F:$F,"REG.E. AUTONOMOS (SETA)",'DATOS PEST12'!$C:$C,"UNION EUROPEA")</f>
        <v>0</v>
      </c>
      <c r="L108" s="62">
        <f>SUMIFS('DATOS PEST12'!$E:$E,'DATOS PEST12'!$A:$A,INDICE!$C$13,'DATOS PEST12'!$D:$D,'7. RETA (SETA) Prov-SECCION'!L$11,'DATOS PEST12'!$B:$B,'7. RETA (SETA) Prov-SECCION'!$A108,'DATOS PEST12'!$F:$F,"REG.E. AUTONOMOS (SETA)",'DATOS PEST12'!$C:$C,"UNION EUROPEA")</f>
        <v>0</v>
      </c>
      <c r="M108" s="62">
        <f>SUMIFS('DATOS PEST12'!$E:$E,'DATOS PEST12'!$A:$A,INDICE!$C$13,'DATOS PEST12'!$D:$D,'7. RETA (SETA) Prov-SECCION'!M$11,'DATOS PEST12'!$B:$B,'7. RETA (SETA) Prov-SECCION'!$A108,'DATOS PEST12'!$F:$F,"REG.E. AUTONOMOS (SETA)",'DATOS PEST12'!$C:$C,"UNION EUROPEA")</f>
        <v>0</v>
      </c>
      <c r="N108" s="62">
        <f>SUMIFS('DATOS PEST12'!$E:$E,'DATOS PEST12'!$A:$A,INDICE!$C$13,'DATOS PEST12'!$D:$D,'7. RETA (SETA) Prov-SECCION'!N$11,'DATOS PEST12'!$B:$B,'7. RETA (SETA) Prov-SECCION'!$A108,'DATOS PEST12'!$F:$F,"REG.E. AUTONOMOS (SETA)",'DATOS PEST12'!$C:$C,"UNION EUROPEA")</f>
        <v>0</v>
      </c>
      <c r="O108" s="62">
        <f>SUMIFS('DATOS PEST12'!$E:$E,'DATOS PEST12'!$A:$A,INDICE!$C$13,'DATOS PEST12'!$D:$D,'7. RETA (SETA) Prov-SECCION'!O$11,'DATOS PEST12'!$B:$B,'7. RETA (SETA) Prov-SECCION'!$A108,'DATOS PEST12'!$F:$F,"REG.E. AUTONOMOS (SETA)",'DATOS PEST12'!$C:$C,"UNION EUROPEA")</f>
        <v>0</v>
      </c>
      <c r="P108" s="62">
        <f>SUMIFS('DATOS PEST12'!$E:$E,'DATOS PEST12'!$A:$A,INDICE!$C$13,'DATOS PEST12'!$D:$D,'7. RETA (SETA) Prov-SECCION'!P$11,'DATOS PEST12'!$B:$B,'7. RETA (SETA) Prov-SECCION'!$A108,'DATOS PEST12'!$F:$F,"REG.E. AUTONOMOS (SETA)",'DATOS PEST12'!$C:$C,"UNION EUROPEA")</f>
        <v>0</v>
      </c>
      <c r="Q108" s="62">
        <f>SUMIFS('DATOS PEST12'!$E:$E,'DATOS PEST12'!$A:$A,INDICE!$C$13,'DATOS PEST12'!$D:$D,'7. RETA (SETA) Prov-SECCION'!Q$11,'DATOS PEST12'!$B:$B,'7. RETA (SETA) Prov-SECCION'!$A108,'DATOS PEST12'!$F:$F,"REG.E. AUTONOMOS (SETA)",'DATOS PEST12'!$C:$C,"UNION EUROPEA")</f>
        <v>0</v>
      </c>
      <c r="R108" s="62">
        <f>SUMIFS('DATOS PEST12'!$E:$E,'DATOS PEST12'!$A:$A,INDICE!$C$13,'DATOS PEST12'!$D:$D,'7. RETA (SETA) Prov-SECCION'!R$11,'DATOS PEST12'!$B:$B,'7. RETA (SETA) Prov-SECCION'!$A108,'DATOS PEST12'!$F:$F,"REG.E. AUTONOMOS (SETA)",'DATOS PEST12'!$C:$C,"UNION EUROPEA")</f>
        <v>0</v>
      </c>
      <c r="S108" s="62">
        <f>SUMIFS('DATOS PEST12'!$E:$E,'DATOS PEST12'!$A:$A,INDICE!$C$13,'DATOS PEST12'!$D:$D,'7. RETA (SETA) Prov-SECCION'!S$11,'DATOS PEST12'!$B:$B,'7. RETA (SETA) Prov-SECCION'!$A108,'DATOS PEST12'!$F:$F,"REG.E. AUTONOMOS (SETA)",'DATOS PEST12'!$C:$C,"UNION EUROPEA")</f>
        <v>0</v>
      </c>
      <c r="T108" s="62">
        <f>SUMIFS('DATOS PEST12'!$E:$E,'DATOS PEST12'!$A:$A,INDICE!$C$13,'DATOS PEST12'!$D:$D,'7. RETA (SETA) Prov-SECCION'!T$11,'DATOS PEST12'!$B:$B,'7. RETA (SETA) Prov-SECCION'!$A108,'DATOS PEST12'!$F:$F,"REG.E. AUTONOMOS (SETA)",'DATOS PEST12'!$C:$C,"UNION EUROPEA")</f>
        <v>0</v>
      </c>
      <c r="U108" s="62">
        <f>SUMIFS('DATOS PEST12'!$E:$E,'DATOS PEST12'!$A:$A,INDICE!$C$13,'DATOS PEST12'!$D:$D,'7. RETA (SETA) Prov-SECCION'!U$11,'DATOS PEST12'!$B:$B,'7. RETA (SETA) Prov-SECCION'!$A108,'DATOS PEST12'!$F:$F,"REG.E. AUTONOMOS (SETA)",'DATOS PEST12'!$C:$C,"UNION EUROPEA")</f>
        <v>0</v>
      </c>
      <c r="V108" s="62">
        <f>SUMIFS('DATOS PEST12'!$E:$E,'DATOS PEST12'!$A:$A,INDICE!$C$13,'DATOS PEST12'!$D:$D,'7. RETA (SETA) Prov-SECCION'!V$11,'DATOS PEST12'!$B:$B,'7. RETA (SETA) Prov-SECCION'!$A108,'DATOS PEST12'!$F:$F,"REG.E. AUTONOMOS (SETA)",'DATOS PEST12'!$C:$C,"UNION EUROPEA")</f>
        <v>0</v>
      </c>
      <c r="W108" s="62">
        <f>SUMIFS('DATOS PEST12'!$E:$E,'DATOS PEST12'!$A:$A,INDICE!$C$13,'DATOS PEST12'!$D:$D,'7. RETA (SETA) Prov-SECCION'!W$11,'DATOS PEST12'!$B:$B,'7. RETA (SETA) Prov-SECCION'!$A108,'DATOS PEST12'!$F:$F,"REG.E. AUTONOMOS (SETA)",'DATOS PEST12'!$C:$C,"UNION EUROPEA")</f>
        <v>0</v>
      </c>
      <c r="X108" s="62">
        <f>SUMIFS('DATOS PEST12'!$E:$E,'DATOS PEST12'!$A:$A,INDICE!$C$13,'DATOS PEST12'!$D:$D,'7. RETA (SETA) Prov-SECCION'!X$11,'DATOS PEST12'!$B:$B,'7. RETA (SETA) Prov-SECCION'!$A108,'DATOS PEST12'!$F:$F,"REG.E. AUTONOMOS (SETA)",'DATOS PEST12'!$C:$C,"UNION EUROPEA")</f>
        <v>0</v>
      </c>
      <c r="Y108" s="59">
        <f>SUMIFS('DATOS PEST12'!$E:$E,'DATOS PEST12'!$A:$A,INDICE!$C$13,'DATOS PEST12'!$D:$D,'7. RETA (SETA) Prov-SECCION'!Y$11,'DATOS PEST12'!$B:$B,'7. RETA (SETA) Prov-SECCION'!$A108,'DATOS PEST12'!$F:$F,"REG.E. AUTONOMOS (SETA)",'DATOS PEST12'!$C:$C,"UNION EUROPEA")</f>
        <v>0</v>
      </c>
    </row>
    <row r="109" spans="1:25" ht="15.6" x14ac:dyDescent="0.3">
      <c r="A109" s="238" t="s">
        <v>39</v>
      </c>
      <c r="B109" s="239"/>
      <c r="C109" s="66">
        <f t="shared" ref="C109:Y109" si="36">SUM(C110:C111)</f>
        <v>76</v>
      </c>
      <c r="D109" s="64">
        <f t="shared" si="36"/>
        <v>76</v>
      </c>
      <c r="E109" s="67">
        <f t="shared" si="36"/>
        <v>0</v>
      </c>
      <c r="F109" s="67">
        <f t="shared" si="36"/>
        <v>0</v>
      </c>
      <c r="G109" s="67">
        <f t="shared" si="36"/>
        <v>0</v>
      </c>
      <c r="H109" s="67">
        <f t="shared" si="36"/>
        <v>0</v>
      </c>
      <c r="I109" s="67">
        <f t="shared" si="36"/>
        <v>0</v>
      </c>
      <c r="J109" s="67">
        <f t="shared" si="36"/>
        <v>0</v>
      </c>
      <c r="K109" s="67">
        <f t="shared" si="36"/>
        <v>0</v>
      </c>
      <c r="L109" s="67">
        <f t="shared" si="36"/>
        <v>0</v>
      </c>
      <c r="M109" s="67">
        <f t="shared" si="36"/>
        <v>0</v>
      </c>
      <c r="N109" s="67">
        <f t="shared" si="36"/>
        <v>0</v>
      </c>
      <c r="O109" s="67">
        <f t="shared" si="36"/>
        <v>0</v>
      </c>
      <c r="P109" s="67">
        <f t="shared" si="36"/>
        <v>0</v>
      </c>
      <c r="Q109" s="67">
        <f t="shared" si="36"/>
        <v>0</v>
      </c>
      <c r="R109" s="67">
        <f t="shared" si="36"/>
        <v>0</v>
      </c>
      <c r="S109" s="67">
        <f t="shared" si="36"/>
        <v>0</v>
      </c>
      <c r="T109" s="67">
        <f t="shared" si="36"/>
        <v>0</v>
      </c>
      <c r="U109" s="67">
        <f t="shared" si="36"/>
        <v>0</v>
      </c>
      <c r="V109" s="67">
        <f t="shared" si="36"/>
        <v>0</v>
      </c>
      <c r="W109" s="67">
        <f t="shared" si="36"/>
        <v>0</v>
      </c>
      <c r="X109" s="67">
        <f t="shared" si="36"/>
        <v>0</v>
      </c>
      <c r="Y109" s="66">
        <f t="shared" si="36"/>
        <v>0</v>
      </c>
    </row>
    <row r="110" spans="1:25" ht="15.6" x14ac:dyDescent="0.3">
      <c r="A110" s="6">
        <v>35</v>
      </c>
      <c r="B110" s="7" t="s">
        <v>83</v>
      </c>
      <c r="C110" s="59">
        <f t="shared" ref="C110:C111" si="37">SUM(D110:Y110)</f>
        <v>25.000000000000014</v>
      </c>
      <c r="D110" s="60">
        <f>SUMIFS('DATOS PEST12'!$E:$E,'DATOS PEST12'!$A:$A,INDICE!$C$13,'DATOS PEST12'!$D:$D,'7. RETA (SETA) Prov-SECCION'!D$11,'DATOS PEST12'!$B:$B,'7. RETA (SETA) Prov-SECCION'!$A110,'DATOS PEST12'!$F:$F,"REG.E. AUTONOMOS (SETA)",'DATOS PEST12'!$C:$C,"UNION EUROPEA")</f>
        <v>25.000000000000014</v>
      </c>
      <c r="E110" s="62">
        <f>SUMIFS('DATOS PEST12'!$E:$E,'DATOS PEST12'!$A:$A,INDICE!$C$13,'DATOS PEST12'!$D:$D,'7. RETA (SETA) Prov-SECCION'!E$11,'DATOS PEST12'!$B:$B,'7. RETA (SETA) Prov-SECCION'!$A110,'DATOS PEST12'!$F:$F,"REG.E. AUTONOMOS (SETA)",'DATOS PEST12'!$C:$C,"UNION EUROPEA")</f>
        <v>0</v>
      </c>
      <c r="F110" s="62">
        <f>SUMIFS('DATOS PEST12'!$E:$E,'DATOS PEST12'!$A:$A,INDICE!$C$13,'DATOS PEST12'!$D:$D,'7. RETA (SETA) Prov-SECCION'!F$11,'DATOS PEST12'!$B:$B,'7. RETA (SETA) Prov-SECCION'!$A110,'DATOS PEST12'!$F:$F,"REG.E. AUTONOMOS (SETA)",'DATOS PEST12'!$C:$C,"UNION EUROPEA")</f>
        <v>0</v>
      </c>
      <c r="G110" s="62">
        <f>SUMIFS('DATOS PEST12'!$E:$E,'DATOS PEST12'!$A:$A,INDICE!$C$13,'DATOS PEST12'!$D:$D,'7. RETA (SETA) Prov-SECCION'!G$11,'DATOS PEST12'!$B:$B,'7. RETA (SETA) Prov-SECCION'!$A110,'DATOS PEST12'!$F:$F,"REG.E. AUTONOMOS (SETA)",'DATOS PEST12'!$C:$C,"UNION EUROPEA")</f>
        <v>0</v>
      </c>
      <c r="H110" s="62">
        <f>SUMIFS('DATOS PEST12'!$E:$E,'DATOS PEST12'!$A:$A,INDICE!$C$13,'DATOS PEST12'!$D:$D,'7. RETA (SETA) Prov-SECCION'!H$11,'DATOS PEST12'!$B:$B,'7. RETA (SETA) Prov-SECCION'!$A110,'DATOS PEST12'!$F:$F,"REG.E. AUTONOMOS (SETA)",'DATOS PEST12'!$C:$C,"UNION EUROPEA")</f>
        <v>0</v>
      </c>
      <c r="I110" s="62">
        <f>SUMIFS('DATOS PEST12'!$E:$E,'DATOS PEST12'!$A:$A,INDICE!$C$13,'DATOS PEST12'!$D:$D,'7. RETA (SETA) Prov-SECCION'!I$11,'DATOS PEST12'!$B:$B,'7. RETA (SETA) Prov-SECCION'!$A110,'DATOS PEST12'!$F:$F,"REG.E. AUTONOMOS (SETA)",'DATOS PEST12'!$C:$C,"UNION EUROPEA")</f>
        <v>0</v>
      </c>
      <c r="J110" s="62">
        <f>SUMIFS('DATOS PEST12'!$E:$E,'DATOS PEST12'!$A:$A,INDICE!$C$13,'DATOS PEST12'!$D:$D,'7. RETA (SETA) Prov-SECCION'!J$11,'DATOS PEST12'!$B:$B,'7. RETA (SETA) Prov-SECCION'!$A110,'DATOS PEST12'!$F:$F,"REG.E. AUTONOMOS (SETA)",'DATOS PEST12'!$C:$C,"UNION EUROPEA")</f>
        <v>0</v>
      </c>
      <c r="K110" s="62">
        <f>SUMIFS('DATOS PEST12'!$E:$E,'DATOS PEST12'!$A:$A,INDICE!$C$13,'DATOS PEST12'!$D:$D,'7. RETA (SETA) Prov-SECCION'!K$11,'DATOS PEST12'!$B:$B,'7. RETA (SETA) Prov-SECCION'!$A110,'DATOS PEST12'!$F:$F,"REG.E. AUTONOMOS (SETA)",'DATOS PEST12'!$C:$C,"UNION EUROPEA")</f>
        <v>0</v>
      </c>
      <c r="L110" s="62">
        <f>SUMIFS('DATOS PEST12'!$E:$E,'DATOS PEST12'!$A:$A,INDICE!$C$13,'DATOS PEST12'!$D:$D,'7. RETA (SETA) Prov-SECCION'!L$11,'DATOS PEST12'!$B:$B,'7. RETA (SETA) Prov-SECCION'!$A110,'DATOS PEST12'!$F:$F,"REG.E. AUTONOMOS (SETA)",'DATOS PEST12'!$C:$C,"UNION EUROPEA")</f>
        <v>0</v>
      </c>
      <c r="M110" s="62">
        <f>SUMIFS('DATOS PEST12'!$E:$E,'DATOS PEST12'!$A:$A,INDICE!$C$13,'DATOS PEST12'!$D:$D,'7. RETA (SETA) Prov-SECCION'!M$11,'DATOS PEST12'!$B:$B,'7. RETA (SETA) Prov-SECCION'!$A110,'DATOS PEST12'!$F:$F,"REG.E. AUTONOMOS (SETA)",'DATOS PEST12'!$C:$C,"UNION EUROPEA")</f>
        <v>0</v>
      </c>
      <c r="N110" s="62">
        <f>SUMIFS('DATOS PEST12'!$E:$E,'DATOS PEST12'!$A:$A,INDICE!$C$13,'DATOS PEST12'!$D:$D,'7. RETA (SETA) Prov-SECCION'!N$11,'DATOS PEST12'!$B:$B,'7. RETA (SETA) Prov-SECCION'!$A110,'DATOS PEST12'!$F:$F,"REG.E. AUTONOMOS (SETA)",'DATOS PEST12'!$C:$C,"UNION EUROPEA")</f>
        <v>0</v>
      </c>
      <c r="O110" s="62">
        <f>SUMIFS('DATOS PEST12'!$E:$E,'DATOS PEST12'!$A:$A,INDICE!$C$13,'DATOS PEST12'!$D:$D,'7. RETA (SETA) Prov-SECCION'!O$11,'DATOS PEST12'!$B:$B,'7. RETA (SETA) Prov-SECCION'!$A110,'DATOS PEST12'!$F:$F,"REG.E. AUTONOMOS (SETA)",'DATOS PEST12'!$C:$C,"UNION EUROPEA")</f>
        <v>0</v>
      </c>
      <c r="P110" s="62">
        <f>SUMIFS('DATOS PEST12'!$E:$E,'DATOS PEST12'!$A:$A,INDICE!$C$13,'DATOS PEST12'!$D:$D,'7. RETA (SETA) Prov-SECCION'!P$11,'DATOS PEST12'!$B:$B,'7. RETA (SETA) Prov-SECCION'!$A110,'DATOS PEST12'!$F:$F,"REG.E. AUTONOMOS (SETA)",'DATOS PEST12'!$C:$C,"UNION EUROPEA")</f>
        <v>0</v>
      </c>
      <c r="Q110" s="62">
        <f>SUMIFS('DATOS PEST12'!$E:$E,'DATOS PEST12'!$A:$A,INDICE!$C$13,'DATOS PEST12'!$D:$D,'7. RETA (SETA) Prov-SECCION'!Q$11,'DATOS PEST12'!$B:$B,'7. RETA (SETA) Prov-SECCION'!$A110,'DATOS PEST12'!$F:$F,"REG.E. AUTONOMOS (SETA)",'DATOS PEST12'!$C:$C,"UNION EUROPEA")</f>
        <v>0</v>
      </c>
      <c r="R110" s="62">
        <f>SUMIFS('DATOS PEST12'!$E:$E,'DATOS PEST12'!$A:$A,INDICE!$C$13,'DATOS PEST12'!$D:$D,'7. RETA (SETA) Prov-SECCION'!R$11,'DATOS PEST12'!$B:$B,'7. RETA (SETA) Prov-SECCION'!$A110,'DATOS PEST12'!$F:$F,"REG.E. AUTONOMOS (SETA)",'DATOS PEST12'!$C:$C,"UNION EUROPEA")</f>
        <v>0</v>
      </c>
      <c r="S110" s="62">
        <f>SUMIFS('DATOS PEST12'!$E:$E,'DATOS PEST12'!$A:$A,INDICE!$C$13,'DATOS PEST12'!$D:$D,'7. RETA (SETA) Prov-SECCION'!S$11,'DATOS PEST12'!$B:$B,'7. RETA (SETA) Prov-SECCION'!$A110,'DATOS PEST12'!$F:$F,"REG.E. AUTONOMOS (SETA)",'DATOS PEST12'!$C:$C,"UNION EUROPEA")</f>
        <v>0</v>
      </c>
      <c r="T110" s="62">
        <f>SUMIFS('DATOS PEST12'!$E:$E,'DATOS PEST12'!$A:$A,INDICE!$C$13,'DATOS PEST12'!$D:$D,'7. RETA (SETA) Prov-SECCION'!T$11,'DATOS PEST12'!$B:$B,'7. RETA (SETA) Prov-SECCION'!$A110,'DATOS PEST12'!$F:$F,"REG.E. AUTONOMOS (SETA)",'DATOS PEST12'!$C:$C,"UNION EUROPEA")</f>
        <v>0</v>
      </c>
      <c r="U110" s="62">
        <f>SUMIFS('DATOS PEST12'!$E:$E,'DATOS PEST12'!$A:$A,INDICE!$C$13,'DATOS PEST12'!$D:$D,'7. RETA (SETA) Prov-SECCION'!U$11,'DATOS PEST12'!$B:$B,'7. RETA (SETA) Prov-SECCION'!$A110,'DATOS PEST12'!$F:$F,"REG.E. AUTONOMOS (SETA)",'DATOS PEST12'!$C:$C,"UNION EUROPEA")</f>
        <v>0</v>
      </c>
      <c r="V110" s="62">
        <f>SUMIFS('DATOS PEST12'!$E:$E,'DATOS PEST12'!$A:$A,INDICE!$C$13,'DATOS PEST12'!$D:$D,'7. RETA (SETA) Prov-SECCION'!V$11,'DATOS PEST12'!$B:$B,'7. RETA (SETA) Prov-SECCION'!$A110,'DATOS PEST12'!$F:$F,"REG.E. AUTONOMOS (SETA)",'DATOS PEST12'!$C:$C,"UNION EUROPEA")</f>
        <v>0</v>
      </c>
      <c r="W110" s="62">
        <f>SUMIFS('DATOS PEST12'!$E:$E,'DATOS PEST12'!$A:$A,INDICE!$C$13,'DATOS PEST12'!$D:$D,'7. RETA (SETA) Prov-SECCION'!W$11,'DATOS PEST12'!$B:$B,'7. RETA (SETA) Prov-SECCION'!$A110,'DATOS PEST12'!$F:$F,"REG.E. AUTONOMOS (SETA)",'DATOS PEST12'!$C:$C,"UNION EUROPEA")</f>
        <v>0</v>
      </c>
      <c r="X110" s="62">
        <f>SUMIFS('DATOS PEST12'!$E:$E,'DATOS PEST12'!$A:$A,INDICE!$C$13,'DATOS PEST12'!$D:$D,'7. RETA (SETA) Prov-SECCION'!X$11,'DATOS PEST12'!$B:$B,'7. RETA (SETA) Prov-SECCION'!$A110,'DATOS PEST12'!$F:$F,"REG.E. AUTONOMOS (SETA)",'DATOS PEST12'!$C:$C,"UNION EUROPEA")</f>
        <v>0</v>
      </c>
      <c r="Y110" s="59">
        <f>SUMIFS('DATOS PEST12'!$E:$E,'DATOS PEST12'!$A:$A,INDICE!$C$13,'DATOS PEST12'!$D:$D,'7. RETA (SETA) Prov-SECCION'!Y$11,'DATOS PEST12'!$B:$B,'7. RETA (SETA) Prov-SECCION'!$A110,'DATOS PEST12'!$F:$F,"REG.E. AUTONOMOS (SETA)",'DATOS PEST12'!$C:$C,"UNION EUROPEA")</f>
        <v>0</v>
      </c>
    </row>
    <row r="111" spans="1:25" ht="15.6" x14ac:dyDescent="0.3">
      <c r="A111" s="10">
        <v>38</v>
      </c>
      <c r="B111" s="11" t="s">
        <v>167</v>
      </c>
      <c r="C111" s="59">
        <f t="shared" si="37"/>
        <v>50.999999999999979</v>
      </c>
      <c r="D111" s="60">
        <f>SUMIFS('DATOS PEST12'!$E:$E,'DATOS PEST12'!$A:$A,INDICE!$C$13,'DATOS PEST12'!$D:$D,'7. RETA (SETA) Prov-SECCION'!D$11,'DATOS PEST12'!$B:$B,'7. RETA (SETA) Prov-SECCION'!$A111,'DATOS PEST12'!$F:$F,"REG.E. AUTONOMOS (SETA)",'DATOS PEST12'!$C:$C,"UNION EUROPEA")</f>
        <v>50.999999999999979</v>
      </c>
      <c r="E111" s="62">
        <f>SUMIFS('DATOS PEST12'!$E:$E,'DATOS PEST12'!$A:$A,INDICE!$C$13,'DATOS PEST12'!$D:$D,'7. RETA (SETA) Prov-SECCION'!E$11,'DATOS PEST12'!$B:$B,'7. RETA (SETA) Prov-SECCION'!$A111,'DATOS PEST12'!$F:$F,"REG.E. AUTONOMOS (SETA)",'DATOS PEST12'!$C:$C,"UNION EUROPEA")</f>
        <v>0</v>
      </c>
      <c r="F111" s="62">
        <f>SUMIFS('DATOS PEST12'!$E:$E,'DATOS PEST12'!$A:$A,INDICE!$C$13,'DATOS PEST12'!$D:$D,'7. RETA (SETA) Prov-SECCION'!F$11,'DATOS PEST12'!$B:$B,'7. RETA (SETA) Prov-SECCION'!$A111,'DATOS PEST12'!$F:$F,"REG.E. AUTONOMOS (SETA)",'DATOS PEST12'!$C:$C,"UNION EUROPEA")</f>
        <v>0</v>
      </c>
      <c r="G111" s="62">
        <f>SUMIFS('DATOS PEST12'!$E:$E,'DATOS PEST12'!$A:$A,INDICE!$C$13,'DATOS PEST12'!$D:$D,'7. RETA (SETA) Prov-SECCION'!G$11,'DATOS PEST12'!$B:$B,'7. RETA (SETA) Prov-SECCION'!$A111,'DATOS PEST12'!$F:$F,"REG.E. AUTONOMOS (SETA)",'DATOS PEST12'!$C:$C,"UNION EUROPEA")</f>
        <v>0</v>
      </c>
      <c r="H111" s="62">
        <f>SUMIFS('DATOS PEST12'!$E:$E,'DATOS PEST12'!$A:$A,INDICE!$C$13,'DATOS PEST12'!$D:$D,'7. RETA (SETA) Prov-SECCION'!H$11,'DATOS PEST12'!$B:$B,'7. RETA (SETA) Prov-SECCION'!$A111,'DATOS PEST12'!$F:$F,"REG.E. AUTONOMOS (SETA)",'DATOS PEST12'!$C:$C,"UNION EUROPEA")</f>
        <v>0</v>
      </c>
      <c r="I111" s="62">
        <f>SUMIFS('DATOS PEST12'!$E:$E,'DATOS PEST12'!$A:$A,INDICE!$C$13,'DATOS PEST12'!$D:$D,'7. RETA (SETA) Prov-SECCION'!I$11,'DATOS PEST12'!$B:$B,'7. RETA (SETA) Prov-SECCION'!$A111,'DATOS PEST12'!$F:$F,"REG.E. AUTONOMOS (SETA)",'DATOS PEST12'!$C:$C,"UNION EUROPEA")</f>
        <v>0</v>
      </c>
      <c r="J111" s="62">
        <f>SUMIFS('DATOS PEST12'!$E:$E,'DATOS PEST12'!$A:$A,INDICE!$C$13,'DATOS PEST12'!$D:$D,'7. RETA (SETA) Prov-SECCION'!J$11,'DATOS PEST12'!$B:$B,'7. RETA (SETA) Prov-SECCION'!$A111,'DATOS PEST12'!$F:$F,"REG.E. AUTONOMOS (SETA)",'DATOS PEST12'!$C:$C,"UNION EUROPEA")</f>
        <v>0</v>
      </c>
      <c r="K111" s="62">
        <f>SUMIFS('DATOS PEST12'!$E:$E,'DATOS PEST12'!$A:$A,INDICE!$C$13,'DATOS PEST12'!$D:$D,'7. RETA (SETA) Prov-SECCION'!K$11,'DATOS PEST12'!$B:$B,'7. RETA (SETA) Prov-SECCION'!$A111,'DATOS PEST12'!$F:$F,"REG.E. AUTONOMOS (SETA)",'DATOS PEST12'!$C:$C,"UNION EUROPEA")</f>
        <v>0</v>
      </c>
      <c r="L111" s="62">
        <f>SUMIFS('DATOS PEST12'!$E:$E,'DATOS PEST12'!$A:$A,INDICE!$C$13,'DATOS PEST12'!$D:$D,'7. RETA (SETA) Prov-SECCION'!L$11,'DATOS PEST12'!$B:$B,'7. RETA (SETA) Prov-SECCION'!$A111,'DATOS PEST12'!$F:$F,"REG.E. AUTONOMOS (SETA)",'DATOS PEST12'!$C:$C,"UNION EUROPEA")</f>
        <v>0</v>
      </c>
      <c r="M111" s="62">
        <f>SUMIFS('DATOS PEST12'!$E:$E,'DATOS PEST12'!$A:$A,INDICE!$C$13,'DATOS PEST12'!$D:$D,'7. RETA (SETA) Prov-SECCION'!M$11,'DATOS PEST12'!$B:$B,'7. RETA (SETA) Prov-SECCION'!$A111,'DATOS PEST12'!$F:$F,"REG.E. AUTONOMOS (SETA)",'DATOS PEST12'!$C:$C,"UNION EUROPEA")</f>
        <v>0</v>
      </c>
      <c r="N111" s="62">
        <f>SUMIFS('DATOS PEST12'!$E:$E,'DATOS PEST12'!$A:$A,INDICE!$C$13,'DATOS PEST12'!$D:$D,'7. RETA (SETA) Prov-SECCION'!N$11,'DATOS PEST12'!$B:$B,'7. RETA (SETA) Prov-SECCION'!$A111,'DATOS PEST12'!$F:$F,"REG.E. AUTONOMOS (SETA)",'DATOS PEST12'!$C:$C,"UNION EUROPEA")</f>
        <v>0</v>
      </c>
      <c r="O111" s="62">
        <f>SUMIFS('DATOS PEST12'!$E:$E,'DATOS PEST12'!$A:$A,INDICE!$C$13,'DATOS PEST12'!$D:$D,'7. RETA (SETA) Prov-SECCION'!O$11,'DATOS PEST12'!$B:$B,'7. RETA (SETA) Prov-SECCION'!$A111,'DATOS PEST12'!$F:$F,"REG.E. AUTONOMOS (SETA)",'DATOS PEST12'!$C:$C,"UNION EUROPEA")</f>
        <v>0</v>
      </c>
      <c r="P111" s="62">
        <f>SUMIFS('DATOS PEST12'!$E:$E,'DATOS PEST12'!$A:$A,INDICE!$C$13,'DATOS PEST12'!$D:$D,'7. RETA (SETA) Prov-SECCION'!P$11,'DATOS PEST12'!$B:$B,'7. RETA (SETA) Prov-SECCION'!$A111,'DATOS PEST12'!$F:$F,"REG.E. AUTONOMOS (SETA)",'DATOS PEST12'!$C:$C,"UNION EUROPEA")</f>
        <v>0</v>
      </c>
      <c r="Q111" s="62">
        <f>SUMIFS('DATOS PEST12'!$E:$E,'DATOS PEST12'!$A:$A,INDICE!$C$13,'DATOS PEST12'!$D:$D,'7. RETA (SETA) Prov-SECCION'!Q$11,'DATOS PEST12'!$B:$B,'7. RETA (SETA) Prov-SECCION'!$A111,'DATOS PEST12'!$F:$F,"REG.E. AUTONOMOS (SETA)",'DATOS PEST12'!$C:$C,"UNION EUROPEA")</f>
        <v>0</v>
      </c>
      <c r="R111" s="62">
        <f>SUMIFS('DATOS PEST12'!$E:$E,'DATOS PEST12'!$A:$A,INDICE!$C$13,'DATOS PEST12'!$D:$D,'7. RETA (SETA) Prov-SECCION'!R$11,'DATOS PEST12'!$B:$B,'7. RETA (SETA) Prov-SECCION'!$A111,'DATOS PEST12'!$F:$F,"REG.E. AUTONOMOS (SETA)",'DATOS PEST12'!$C:$C,"UNION EUROPEA")</f>
        <v>0</v>
      </c>
      <c r="S111" s="62">
        <f>SUMIFS('DATOS PEST12'!$E:$E,'DATOS PEST12'!$A:$A,INDICE!$C$13,'DATOS PEST12'!$D:$D,'7. RETA (SETA) Prov-SECCION'!S$11,'DATOS PEST12'!$B:$B,'7. RETA (SETA) Prov-SECCION'!$A111,'DATOS PEST12'!$F:$F,"REG.E. AUTONOMOS (SETA)",'DATOS PEST12'!$C:$C,"UNION EUROPEA")</f>
        <v>0</v>
      </c>
      <c r="T111" s="62">
        <f>SUMIFS('DATOS PEST12'!$E:$E,'DATOS PEST12'!$A:$A,INDICE!$C$13,'DATOS PEST12'!$D:$D,'7. RETA (SETA) Prov-SECCION'!T$11,'DATOS PEST12'!$B:$B,'7. RETA (SETA) Prov-SECCION'!$A111,'DATOS PEST12'!$F:$F,"REG.E. AUTONOMOS (SETA)",'DATOS PEST12'!$C:$C,"UNION EUROPEA")</f>
        <v>0</v>
      </c>
      <c r="U111" s="62">
        <f>SUMIFS('DATOS PEST12'!$E:$E,'DATOS PEST12'!$A:$A,INDICE!$C$13,'DATOS PEST12'!$D:$D,'7. RETA (SETA) Prov-SECCION'!U$11,'DATOS PEST12'!$B:$B,'7. RETA (SETA) Prov-SECCION'!$A111,'DATOS PEST12'!$F:$F,"REG.E. AUTONOMOS (SETA)",'DATOS PEST12'!$C:$C,"UNION EUROPEA")</f>
        <v>0</v>
      </c>
      <c r="V111" s="62">
        <f>SUMIFS('DATOS PEST12'!$E:$E,'DATOS PEST12'!$A:$A,INDICE!$C$13,'DATOS PEST12'!$D:$D,'7. RETA (SETA) Prov-SECCION'!V$11,'DATOS PEST12'!$B:$B,'7. RETA (SETA) Prov-SECCION'!$A111,'DATOS PEST12'!$F:$F,"REG.E. AUTONOMOS (SETA)",'DATOS PEST12'!$C:$C,"UNION EUROPEA")</f>
        <v>0</v>
      </c>
      <c r="W111" s="62">
        <f>SUMIFS('DATOS PEST12'!$E:$E,'DATOS PEST12'!$A:$A,INDICE!$C$13,'DATOS PEST12'!$D:$D,'7. RETA (SETA) Prov-SECCION'!W$11,'DATOS PEST12'!$B:$B,'7. RETA (SETA) Prov-SECCION'!$A111,'DATOS PEST12'!$F:$F,"REG.E. AUTONOMOS (SETA)",'DATOS PEST12'!$C:$C,"UNION EUROPEA")</f>
        <v>0</v>
      </c>
      <c r="X111" s="62">
        <f>SUMIFS('DATOS PEST12'!$E:$E,'DATOS PEST12'!$A:$A,INDICE!$C$13,'DATOS PEST12'!$D:$D,'7. RETA (SETA) Prov-SECCION'!X$11,'DATOS PEST12'!$B:$B,'7. RETA (SETA) Prov-SECCION'!$A111,'DATOS PEST12'!$F:$F,"REG.E. AUTONOMOS (SETA)",'DATOS PEST12'!$C:$C,"UNION EUROPEA")</f>
        <v>0</v>
      </c>
      <c r="Y111" s="59">
        <f>SUMIFS('DATOS PEST12'!$E:$E,'DATOS PEST12'!$A:$A,INDICE!$C$13,'DATOS PEST12'!$D:$D,'7. RETA (SETA) Prov-SECCION'!Y$11,'DATOS PEST12'!$B:$B,'7. RETA (SETA) Prov-SECCION'!$A111,'DATOS PEST12'!$F:$F,"REG.E. AUTONOMOS (SETA)",'DATOS PEST12'!$C:$C,"UNION EUROPEA")</f>
        <v>0</v>
      </c>
    </row>
    <row r="112" spans="1:25" ht="15.6" x14ac:dyDescent="0.3">
      <c r="A112" s="238" t="s">
        <v>40</v>
      </c>
      <c r="B112" s="239"/>
      <c r="C112" s="66">
        <f t="shared" ref="C112:Y112" si="38">C113</f>
        <v>11.000000000000005</v>
      </c>
      <c r="D112" s="64">
        <f t="shared" si="38"/>
        <v>11.000000000000005</v>
      </c>
      <c r="E112" s="67">
        <f t="shared" si="38"/>
        <v>0</v>
      </c>
      <c r="F112" s="67">
        <f t="shared" si="38"/>
        <v>0</v>
      </c>
      <c r="G112" s="67">
        <f t="shared" si="38"/>
        <v>0</v>
      </c>
      <c r="H112" s="67">
        <f t="shared" si="38"/>
        <v>0</v>
      </c>
      <c r="I112" s="67">
        <f t="shared" si="38"/>
        <v>0</v>
      </c>
      <c r="J112" s="67">
        <f t="shared" si="38"/>
        <v>0</v>
      </c>
      <c r="K112" s="67">
        <f t="shared" si="38"/>
        <v>0</v>
      </c>
      <c r="L112" s="67">
        <f t="shared" si="38"/>
        <v>0</v>
      </c>
      <c r="M112" s="67">
        <f t="shared" si="38"/>
        <v>0</v>
      </c>
      <c r="N112" s="67">
        <f t="shared" si="38"/>
        <v>0</v>
      </c>
      <c r="O112" s="67">
        <f t="shared" si="38"/>
        <v>0</v>
      </c>
      <c r="P112" s="67">
        <f t="shared" si="38"/>
        <v>0</v>
      </c>
      <c r="Q112" s="67">
        <f t="shared" si="38"/>
        <v>0</v>
      </c>
      <c r="R112" s="67">
        <f t="shared" si="38"/>
        <v>0</v>
      </c>
      <c r="S112" s="67">
        <f t="shared" si="38"/>
        <v>0</v>
      </c>
      <c r="T112" s="67">
        <f t="shared" si="38"/>
        <v>0</v>
      </c>
      <c r="U112" s="67">
        <f t="shared" si="38"/>
        <v>0</v>
      </c>
      <c r="V112" s="67">
        <f t="shared" si="38"/>
        <v>0</v>
      </c>
      <c r="W112" s="67">
        <f t="shared" si="38"/>
        <v>0</v>
      </c>
      <c r="X112" s="67">
        <f t="shared" si="38"/>
        <v>0</v>
      </c>
      <c r="Y112" s="66">
        <f t="shared" si="38"/>
        <v>0</v>
      </c>
    </row>
    <row r="113" spans="1:25" ht="15.6" x14ac:dyDescent="0.3">
      <c r="A113" s="8">
        <v>39</v>
      </c>
      <c r="B113" s="9" t="s">
        <v>22</v>
      </c>
      <c r="C113" s="59">
        <f>SUM(D113:Y113)</f>
        <v>11.000000000000005</v>
      </c>
      <c r="D113" s="60">
        <f>SUMIFS('DATOS PEST12'!$E:$E,'DATOS PEST12'!$A:$A,INDICE!$C$13,'DATOS PEST12'!$D:$D,'7. RETA (SETA) Prov-SECCION'!D$11,'DATOS PEST12'!$B:$B,'7. RETA (SETA) Prov-SECCION'!$A113,'DATOS PEST12'!$F:$F,"REG.E. AUTONOMOS (SETA)",'DATOS PEST12'!$C:$C,"UNION EUROPEA")</f>
        <v>11.000000000000005</v>
      </c>
      <c r="E113" s="62">
        <f>SUMIFS('DATOS PEST12'!$E:$E,'DATOS PEST12'!$A:$A,INDICE!$C$13,'DATOS PEST12'!$D:$D,'7. RETA (SETA) Prov-SECCION'!E$11,'DATOS PEST12'!$B:$B,'7. RETA (SETA) Prov-SECCION'!$A113,'DATOS PEST12'!$F:$F,"REG.E. AUTONOMOS (SETA)",'DATOS PEST12'!$C:$C,"UNION EUROPEA")</f>
        <v>0</v>
      </c>
      <c r="F113" s="62">
        <f>SUMIFS('DATOS PEST12'!$E:$E,'DATOS PEST12'!$A:$A,INDICE!$C$13,'DATOS PEST12'!$D:$D,'7. RETA (SETA) Prov-SECCION'!F$11,'DATOS PEST12'!$B:$B,'7. RETA (SETA) Prov-SECCION'!$A113,'DATOS PEST12'!$F:$F,"REG.E. AUTONOMOS (SETA)",'DATOS PEST12'!$C:$C,"UNION EUROPEA")</f>
        <v>0</v>
      </c>
      <c r="G113" s="62">
        <f>SUMIFS('DATOS PEST12'!$E:$E,'DATOS PEST12'!$A:$A,INDICE!$C$13,'DATOS PEST12'!$D:$D,'7. RETA (SETA) Prov-SECCION'!G$11,'DATOS PEST12'!$B:$B,'7. RETA (SETA) Prov-SECCION'!$A113,'DATOS PEST12'!$F:$F,"REG.E. AUTONOMOS (SETA)",'DATOS PEST12'!$C:$C,"UNION EUROPEA")</f>
        <v>0</v>
      </c>
      <c r="H113" s="62">
        <f>SUMIFS('DATOS PEST12'!$E:$E,'DATOS PEST12'!$A:$A,INDICE!$C$13,'DATOS PEST12'!$D:$D,'7. RETA (SETA) Prov-SECCION'!H$11,'DATOS PEST12'!$B:$B,'7. RETA (SETA) Prov-SECCION'!$A113,'DATOS PEST12'!$F:$F,"REG.E. AUTONOMOS (SETA)",'DATOS PEST12'!$C:$C,"UNION EUROPEA")</f>
        <v>0</v>
      </c>
      <c r="I113" s="62">
        <f>SUMIFS('DATOS PEST12'!$E:$E,'DATOS PEST12'!$A:$A,INDICE!$C$13,'DATOS PEST12'!$D:$D,'7. RETA (SETA) Prov-SECCION'!I$11,'DATOS PEST12'!$B:$B,'7. RETA (SETA) Prov-SECCION'!$A113,'DATOS PEST12'!$F:$F,"REG.E. AUTONOMOS (SETA)",'DATOS PEST12'!$C:$C,"UNION EUROPEA")</f>
        <v>0</v>
      </c>
      <c r="J113" s="62">
        <f>SUMIFS('DATOS PEST12'!$E:$E,'DATOS PEST12'!$A:$A,INDICE!$C$13,'DATOS PEST12'!$D:$D,'7. RETA (SETA) Prov-SECCION'!J$11,'DATOS PEST12'!$B:$B,'7. RETA (SETA) Prov-SECCION'!$A113,'DATOS PEST12'!$F:$F,"REG.E. AUTONOMOS (SETA)",'DATOS PEST12'!$C:$C,"UNION EUROPEA")</f>
        <v>0</v>
      </c>
      <c r="K113" s="62">
        <f>SUMIFS('DATOS PEST12'!$E:$E,'DATOS PEST12'!$A:$A,INDICE!$C$13,'DATOS PEST12'!$D:$D,'7. RETA (SETA) Prov-SECCION'!K$11,'DATOS PEST12'!$B:$B,'7. RETA (SETA) Prov-SECCION'!$A113,'DATOS PEST12'!$F:$F,"REG.E. AUTONOMOS (SETA)",'DATOS PEST12'!$C:$C,"UNION EUROPEA")</f>
        <v>0</v>
      </c>
      <c r="L113" s="62">
        <f>SUMIFS('DATOS PEST12'!$E:$E,'DATOS PEST12'!$A:$A,INDICE!$C$13,'DATOS PEST12'!$D:$D,'7. RETA (SETA) Prov-SECCION'!L$11,'DATOS PEST12'!$B:$B,'7. RETA (SETA) Prov-SECCION'!$A113,'DATOS PEST12'!$F:$F,"REG.E. AUTONOMOS (SETA)",'DATOS PEST12'!$C:$C,"UNION EUROPEA")</f>
        <v>0</v>
      </c>
      <c r="M113" s="62">
        <f>SUMIFS('DATOS PEST12'!$E:$E,'DATOS PEST12'!$A:$A,INDICE!$C$13,'DATOS PEST12'!$D:$D,'7. RETA (SETA) Prov-SECCION'!M$11,'DATOS PEST12'!$B:$B,'7. RETA (SETA) Prov-SECCION'!$A113,'DATOS PEST12'!$F:$F,"REG.E. AUTONOMOS (SETA)",'DATOS PEST12'!$C:$C,"UNION EUROPEA")</f>
        <v>0</v>
      </c>
      <c r="N113" s="62">
        <f>SUMIFS('DATOS PEST12'!$E:$E,'DATOS PEST12'!$A:$A,INDICE!$C$13,'DATOS PEST12'!$D:$D,'7. RETA (SETA) Prov-SECCION'!N$11,'DATOS PEST12'!$B:$B,'7. RETA (SETA) Prov-SECCION'!$A113,'DATOS PEST12'!$F:$F,"REG.E. AUTONOMOS (SETA)",'DATOS PEST12'!$C:$C,"UNION EUROPEA")</f>
        <v>0</v>
      </c>
      <c r="O113" s="62">
        <f>SUMIFS('DATOS PEST12'!$E:$E,'DATOS PEST12'!$A:$A,INDICE!$C$13,'DATOS PEST12'!$D:$D,'7. RETA (SETA) Prov-SECCION'!O$11,'DATOS PEST12'!$B:$B,'7. RETA (SETA) Prov-SECCION'!$A113,'DATOS PEST12'!$F:$F,"REG.E. AUTONOMOS (SETA)",'DATOS PEST12'!$C:$C,"UNION EUROPEA")</f>
        <v>0</v>
      </c>
      <c r="P113" s="62">
        <f>SUMIFS('DATOS PEST12'!$E:$E,'DATOS PEST12'!$A:$A,INDICE!$C$13,'DATOS PEST12'!$D:$D,'7. RETA (SETA) Prov-SECCION'!P$11,'DATOS PEST12'!$B:$B,'7. RETA (SETA) Prov-SECCION'!$A113,'DATOS PEST12'!$F:$F,"REG.E. AUTONOMOS (SETA)",'DATOS PEST12'!$C:$C,"UNION EUROPEA")</f>
        <v>0</v>
      </c>
      <c r="Q113" s="62">
        <f>SUMIFS('DATOS PEST12'!$E:$E,'DATOS PEST12'!$A:$A,INDICE!$C$13,'DATOS PEST12'!$D:$D,'7. RETA (SETA) Prov-SECCION'!Q$11,'DATOS PEST12'!$B:$B,'7. RETA (SETA) Prov-SECCION'!$A113,'DATOS PEST12'!$F:$F,"REG.E. AUTONOMOS (SETA)",'DATOS PEST12'!$C:$C,"UNION EUROPEA")</f>
        <v>0</v>
      </c>
      <c r="R113" s="62">
        <f>SUMIFS('DATOS PEST12'!$E:$E,'DATOS PEST12'!$A:$A,INDICE!$C$13,'DATOS PEST12'!$D:$D,'7. RETA (SETA) Prov-SECCION'!R$11,'DATOS PEST12'!$B:$B,'7. RETA (SETA) Prov-SECCION'!$A113,'DATOS PEST12'!$F:$F,"REG.E. AUTONOMOS (SETA)",'DATOS PEST12'!$C:$C,"UNION EUROPEA")</f>
        <v>0</v>
      </c>
      <c r="S113" s="62">
        <f>SUMIFS('DATOS PEST12'!$E:$E,'DATOS PEST12'!$A:$A,INDICE!$C$13,'DATOS PEST12'!$D:$D,'7. RETA (SETA) Prov-SECCION'!S$11,'DATOS PEST12'!$B:$B,'7. RETA (SETA) Prov-SECCION'!$A113,'DATOS PEST12'!$F:$F,"REG.E. AUTONOMOS (SETA)",'DATOS PEST12'!$C:$C,"UNION EUROPEA")</f>
        <v>0</v>
      </c>
      <c r="T113" s="62">
        <f>SUMIFS('DATOS PEST12'!$E:$E,'DATOS PEST12'!$A:$A,INDICE!$C$13,'DATOS PEST12'!$D:$D,'7. RETA (SETA) Prov-SECCION'!T$11,'DATOS PEST12'!$B:$B,'7. RETA (SETA) Prov-SECCION'!$A113,'DATOS PEST12'!$F:$F,"REG.E. AUTONOMOS (SETA)",'DATOS PEST12'!$C:$C,"UNION EUROPEA")</f>
        <v>0</v>
      </c>
      <c r="U113" s="62">
        <f>SUMIFS('DATOS PEST12'!$E:$E,'DATOS PEST12'!$A:$A,INDICE!$C$13,'DATOS PEST12'!$D:$D,'7. RETA (SETA) Prov-SECCION'!U$11,'DATOS PEST12'!$B:$B,'7. RETA (SETA) Prov-SECCION'!$A113,'DATOS PEST12'!$F:$F,"REG.E. AUTONOMOS (SETA)",'DATOS PEST12'!$C:$C,"UNION EUROPEA")</f>
        <v>0</v>
      </c>
      <c r="V113" s="62">
        <f>SUMIFS('DATOS PEST12'!$E:$E,'DATOS PEST12'!$A:$A,INDICE!$C$13,'DATOS PEST12'!$D:$D,'7. RETA (SETA) Prov-SECCION'!V$11,'DATOS PEST12'!$B:$B,'7. RETA (SETA) Prov-SECCION'!$A113,'DATOS PEST12'!$F:$F,"REG.E. AUTONOMOS (SETA)",'DATOS PEST12'!$C:$C,"UNION EUROPEA")</f>
        <v>0</v>
      </c>
      <c r="W113" s="62">
        <f>SUMIFS('DATOS PEST12'!$E:$E,'DATOS PEST12'!$A:$A,INDICE!$C$13,'DATOS PEST12'!$D:$D,'7. RETA (SETA) Prov-SECCION'!W$11,'DATOS PEST12'!$B:$B,'7. RETA (SETA) Prov-SECCION'!$A113,'DATOS PEST12'!$F:$F,"REG.E. AUTONOMOS (SETA)",'DATOS PEST12'!$C:$C,"UNION EUROPEA")</f>
        <v>0</v>
      </c>
      <c r="X113" s="62">
        <f>SUMIFS('DATOS PEST12'!$E:$E,'DATOS PEST12'!$A:$A,INDICE!$C$13,'DATOS PEST12'!$D:$D,'7. RETA (SETA) Prov-SECCION'!X$11,'DATOS PEST12'!$B:$B,'7. RETA (SETA) Prov-SECCION'!$A113,'DATOS PEST12'!$F:$F,"REG.E. AUTONOMOS (SETA)",'DATOS PEST12'!$C:$C,"UNION EUROPEA")</f>
        <v>0</v>
      </c>
      <c r="Y113" s="59">
        <f>SUMIFS('DATOS PEST12'!$E:$E,'DATOS PEST12'!$A:$A,INDICE!$C$13,'DATOS PEST12'!$D:$D,'7. RETA (SETA) Prov-SECCION'!Y$11,'DATOS PEST12'!$B:$B,'7. RETA (SETA) Prov-SECCION'!$A113,'DATOS PEST12'!$F:$F,"REG.E. AUTONOMOS (SETA)",'DATOS PEST12'!$C:$C,"UNION EUROPEA")</f>
        <v>0</v>
      </c>
    </row>
    <row r="114" spans="1:25" ht="15.6" x14ac:dyDescent="0.3">
      <c r="A114" s="238" t="s">
        <v>41</v>
      </c>
      <c r="B114" s="239"/>
      <c r="C114" s="66">
        <f t="shared" ref="C114:Y114" si="39">SUM(C115:C123)</f>
        <v>85.368421052631575</v>
      </c>
      <c r="D114" s="64">
        <f t="shared" si="39"/>
        <v>85.368421052631575</v>
      </c>
      <c r="E114" s="67">
        <f t="shared" si="39"/>
        <v>0</v>
      </c>
      <c r="F114" s="67">
        <f t="shared" si="39"/>
        <v>0</v>
      </c>
      <c r="G114" s="67">
        <f t="shared" si="39"/>
        <v>0</v>
      </c>
      <c r="H114" s="67">
        <f t="shared" si="39"/>
        <v>0</v>
      </c>
      <c r="I114" s="67">
        <f t="shared" si="39"/>
        <v>0</v>
      </c>
      <c r="J114" s="67">
        <f t="shared" si="39"/>
        <v>0</v>
      </c>
      <c r="K114" s="67">
        <f t="shared" si="39"/>
        <v>0</v>
      </c>
      <c r="L114" s="67">
        <f t="shared" si="39"/>
        <v>0</v>
      </c>
      <c r="M114" s="67">
        <f t="shared" si="39"/>
        <v>0</v>
      </c>
      <c r="N114" s="67">
        <f t="shared" si="39"/>
        <v>0</v>
      </c>
      <c r="O114" s="67">
        <f t="shared" si="39"/>
        <v>0</v>
      </c>
      <c r="P114" s="67">
        <f t="shared" si="39"/>
        <v>0</v>
      </c>
      <c r="Q114" s="67">
        <f t="shared" si="39"/>
        <v>0</v>
      </c>
      <c r="R114" s="67">
        <f t="shared" si="39"/>
        <v>0</v>
      </c>
      <c r="S114" s="67">
        <f t="shared" si="39"/>
        <v>0</v>
      </c>
      <c r="T114" s="67">
        <f t="shared" si="39"/>
        <v>0</v>
      </c>
      <c r="U114" s="67">
        <f t="shared" si="39"/>
        <v>0</v>
      </c>
      <c r="V114" s="67">
        <f t="shared" si="39"/>
        <v>0</v>
      </c>
      <c r="W114" s="67">
        <f t="shared" si="39"/>
        <v>0</v>
      </c>
      <c r="X114" s="67">
        <f t="shared" si="39"/>
        <v>0</v>
      </c>
      <c r="Y114" s="66">
        <f t="shared" si="39"/>
        <v>0</v>
      </c>
    </row>
    <row r="115" spans="1:25" ht="15.6" x14ac:dyDescent="0.3">
      <c r="A115" s="6">
        <v>5</v>
      </c>
      <c r="B115" s="7" t="s">
        <v>168</v>
      </c>
      <c r="C115" s="59">
        <f t="shared" ref="C115:C123" si="40">SUM(D115:Y115)</f>
        <v>5.0000000000000009</v>
      </c>
      <c r="D115" s="60">
        <f>SUMIFS('DATOS PEST12'!$E:$E,'DATOS PEST12'!$A:$A,INDICE!$C$13,'DATOS PEST12'!$D:$D,'7. RETA (SETA) Prov-SECCION'!D$11,'DATOS PEST12'!$B:$B,'7. RETA (SETA) Prov-SECCION'!$A115,'DATOS PEST12'!$F:$F,"REG.E. AUTONOMOS (SETA)",'DATOS PEST12'!$C:$C,"UNION EUROPEA")</f>
        <v>5.0000000000000009</v>
      </c>
      <c r="E115" s="62">
        <f>SUMIFS('DATOS PEST12'!$E:$E,'DATOS PEST12'!$A:$A,INDICE!$C$13,'DATOS PEST12'!$D:$D,'7. RETA (SETA) Prov-SECCION'!E$11,'DATOS PEST12'!$B:$B,'7. RETA (SETA) Prov-SECCION'!$A115,'DATOS PEST12'!$F:$F,"REG.E. AUTONOMOS (SETA)",'DATOS PEST12'!$C:$C,"UNION EUROPEA")</f>
        <v>0</v>
      </c>
      <c r="F115" s="62">
        <f>SUMIFS('DATOS PEST12'!$E:$E,'DATOS PEST12'!$A:$A,INDICE!$C$13,'DATOS PEST12'!$D:$D,'7. RETA (SETA) Prov-SECCION'!F$11,'DATOS PEST12'!$B:$B,'7. RETA (SETA) Prov-SECCION'!$A115,'DATOS PEST12'!$F:$F,"REG.E. AUTONOMOS (SETA)",'DATOS PEST12'!$C:$C,"UNION EUROPEA")</f>
        <v>0</v>
      </c>
      <c r="G115" s="62">
        <f>SUMIFS('DATOS PEST12'!$E:$E,'DATOS PEST12'!$A:$A,INDICE!$C$13,'DATOS PEST12'!$D:$D,'7. RETA (SETA) Prov-SECCION'!G$11,'DATOS PEST12'!$B:$B,'7. RETA (SETA) Prov-SECCION'!$A115,'DATOS PEST12'!$F:$F,"REG.E. AUTONOMOS (SETA)",'DATOS PEST12'!$C:$C,"UNION EUROPEA")</f>
        <v>0</v>
      </c>
      <c r="H115" s="62">
        <f>SUMIFS('DATOS PEST12'!$E:$E,'DATOS PEST12'!$A:$A,INDICE!$C$13,'DATOS PEST12'!$D:$D,'7. RETA (SETA) Prov-SECCION'!H$11,'DATOS PEST12'!$B:$B,'7. RETA (SETA) Prov-SECCION'!$A115,'DATOS PEST12'!$F:$F,"REG.E. AUTONOMOS (SETA)",'DATOS PEST12'!$C:$C,"UNION EUROPEA")</f>
        <v>0</v>
      </c>
      <c r="I115" s="62">
        <f>SUMIFS('DATOS PEST12'!$E:$E,'DATOS PEST12'!$A:$A,INDICE!$C$13,'DATOS PEST12'!$D:$D,'7. RETA (SETA) Prov-SECCION'!I$11,'DATOS PEST12'!$B:$B,'7. RETA (SETA) Prov-SECCION'!$A115,'DATOS PEST12'!$F:$F,"REG.E. AUTONOMOS (SETA)",'DATOS PEST12'!$C:$C,"UNION EUROPEA")</f>
        <v>0</v>
      </c>
      <c r="J115" s="62">
        <f>SUMIFS('DATOS PEST12'!$E:$E,'DATOS PEST12'!$A:$A,INDICE!$C$13,'DATOS PEST12'!$D:$D,'7. RETA (SETA) Prov-SECCION'!J$11,'DATOS PEST12'!$B:$B,'7. RETA (SETA) Prov-SECCION'!$A115,'DATOS PEST12'!$F:$F,"REG.E. AUTONOMOS (SETA)",'DATOS PEST12'!$C:$C,"UNION EUROPEA")</f>
        <v>0</v>
      </c>
      <c r="K115" s="62">
        <f>SUMIFS('DATOS PEST12'!$E:$E,'DATOS PEST12'!$A:$A,INDICE!$C$13,'DATOS PEST12'!$D:$D,'7. RETA (SETA) Prov-SECCION'!K$11,'DATOS PEST12'!$B:$B,'7. RETA (SETA) Prov-SECCION'!$A115,'DATOS PEST12'!$F:$F,"REG.E. AUTONOMOS (SETA)",'DATOS PEST12'!$C:$C,"UNION EUROPEA")</f>
        <v>0</v>
      </c>
      <c r="L115" s="62">
        <f>SUMIFS('DATOS PEST12'!$E:$E,'DATOS PEST12'!$A:$A,INDICE!$C$13,'DATOS PEST12'!$D:$D,'7. RETA (SETA) Prov-SECCION'!L$11,'DATOS PEST12'!$B:$B,'7. RETA (SETA) Prov-SECCION'!$A115,'DATOS PEST12'!$F:$F,"REG.E. AUTONOMOS (SETA)",'DATOS PEST12'!$C:$C,"UNION EUROPEA")</f>
        <v>0</v>
      </c>
      <c r="M115" s="62">
        <f>SUMIFS('DATOS PEST12'!$E:$E,'DATOS PEST12'!$A:$A,INDICE!$C$13,'DATOS PEST12'!$D:$D,'7. RETA (SETA) Prov-SECCION'!M$11,'DATOS PEST12'!$B:$B,'7. RETA (SETA) Prov-SECCION'!$A115,'DATOS PEST12'!$F:$F,"REG.E. AUTONOMOS (SETA)",'DATOS PEST12'!$C:$C,"UNION EUROPEA")</f>
        <v>0</v>
      </c>
      <c r="N115" s="62">
        <f>SUMIFS('DATOS PEST12'!$E:$E,'DATOS PEST12'!$A:$A,INDICE!$C$13,'DATOS PEST12'!$D:$D,'7. RETA (SETA) Prov-SECCION'!N$11,'DATOS PEST12'!$B:$B,'7. RETA (SETA) Prov-SECCION'!$A115,'DATOS PEST12'!$F:$F,"REG.E. AUTONOMOS (SETA)",'DATOS PEST12'!$C:$C,"UNION EUROPEA")</f>
        <v>0</v>
      </c>
      <c r="O115" s="62">
        <f>SUMIFS('DATOS PEST12'!$E:$E,'DATOS PEST12'!$A:$A,INDICE!$C$13,'DATOS PEST12'!$D:$D,'7. RETA (SETA) Prov-SECCION'!O$11,'DATOS PEST12'!$B:$B,'7. RETA (SETA) Prov-SECCION'!$A115,'DATOS PEST12'!$F:$F,"REG.E. AUTONOMOS (SETA)",'DATOS PEST12'!$C:$C,"UNION EUROPEA")</f>
        <v>0</v>
      </c>
      <c r="P115" s="62">
        <f>SUMIFS('DATOS PEST12'!$E:$E,'DATOS PEST12'!$A:$A,INDICE!$C$13,'DATOS PEST12'!$D:$D,'7. RETA (SETA) Prov-SECCION'!P$11,'DATOS PEST12'!$B:$B,'7. RETA (SETA) Prov-SECCION'!$A115,'DATOS PEST12'!$F:$F,"REG.E. AUTONOMOS (SETA)",'DATOS PEST12'!$C:$C,"UNION EUROPEA")</f>
        <v>0</v>
      </c>
      <c r="Q115" s="62">
        <f>SUMIFS('DATOS PEST12'!$E:$E,'DATOS PEST12'!$A:$A,INDICE!$C$13,'DATOS PEST12'!$D:$D,'7. RETA (SETA) Prov-SECCION'!Q$11,'DATOS PEST12'!$B:$B,'7. RETA (SETA) Prov-SECCION'!$A115,'DATOS PEST12'!$F:$F,"REG.E. AUTONOMOS (SETA)",'DATOS PEST12'!$C:$C,"UNION EUROPEA")</f>
        <v>0</v>
      </c>
      <c r="R115" s="62">
        <f>SUMIFS('DATOS PEST12'!$E:$E,'DATOS PEST12'!$A:$A,INDICE!$C$13,'DATOS PEST12'!$D:$D,'7. RETA (SETA) Prov-SECCION'!R$11,'DATOS PEST12'!$B:$B,'7. RETA (SETA) Prov-SECCION'!$A115,'DATOS PEST12'!$F:$F,"REG.E. AUTONOMOS (SETA)",'DATOS PEST12'!$C:$C,"UNION EUROPEA")</f>
        <v>0</v>
      </c>
      <c r="S115" s="62">
        <f>SUMIFS('DATOS PEST12'!$E:$E,'DATOS PEST12'!$A:$A,INDICE!$C$13,'DATOS PEST12'!$D:$D,'7. RETA (SETA) Prov-SECCION'!S$11,'DATOS PEST12'!$B:$B,'7. RETA (SETA) Prov-SECCION'!$A115,'DATOS PEST12'!$F:$F,"REG.E. AUTONOMOS (SETA)",'DATOS PEST12'!$C:$C,"UNION EUROPEA")</f>
        <v>0</v>
      </c>
      <c r="T115" s="62">
        <f>SUMIFS('DATOS PEST12'!$E:$E,'DATOS PEST12'!$A:$A,INDICE!$C$13,'DATOS PEST12'!$D:$D,'7. RETA (SETA) Prov-SECCION'!T$11,'DATOS PEST12'!$B:$B,'7. RETA (SETA) Prov-SECCION'!$A115,'DATOS PEST12'!$F:$F,"REG.E. AUTONOMOS (SETA)",'DATOS PEST12'!$C:$C,"UNION EUROPEA")</f>
        <v>0</v>
      </c>
      <c r="U115" s="62">
        <f>SUMIFS('DATOS PEST12'!$E:$E,'DATOS PEST12'!$A:$A,INDICE!$C$13,'DATOS PEST12'!$D:$D,'7. RETA (SETA) Prov-SECCION'!U$11,'DATOS PEST12'!$B:$B,'7. RETA (SETA) Prov-SECCION'!$A115,'DATOS PEST12'!$F:$F,"REG.E. AUTONOMOS (SETA)",'DATOS PEST12'!$C:$C,"UNION EUROPEA")</f>
        <v>0</v>
      </c>
      <c r="V115" s="62">
        <f>SUMIFS('DATOS PEST12'!$E:$E,'DATOS PEST12'!$A:$A,INDICE!$C$13,'DATOS PEST12'!$D:$D,'7. RETA (SETA) Prov-SECCION'!V$11,'DATOS PEST12'!$B:$B,'7. RETA (SETA) Prov-SECCION'!$A115,'DATOS PEST12'!$F:$F,"REG.E. AUTONOMOS (SETA)",'DATOS PEST12'!$C:$C,"UNION EUROPEA")</f>
        <v>0</v>
      </c>
      <c r="W115" s="62">
        <f>SUMIFS('DATOS PEST12'!$E:$E,'DATOS PEST12'!$A:$A,INDICE!$C$13,'DATOS PEST12'!$D:$D,'7. RETA (SETA) Prov-SECCION'!W$11,'DATOS PEST12'!$B:$B,'7. RETA (SETA) Prov-SECCION'!$A115,'DATOS PEST12'!$F:$F,"REG.E. AUTONOMOS (SETA)",'DATOS PEST12'!$C:$C,"UNION EUROPEA")</f>
        <v>0</v>
      </c>
      <c r="X115" s="62">
        <f>SUMIFS('DATOS PEST12'!$E:$E,'DATOS PEST12'!$A:$A,INDICE!$C$13,'DATOS PEST12'!$D:$D,'7. RETA (SETA) Prov-SECCION'!X$11,'DATOS PEST12'!$B:$B,'7. RETA (SETA) Prov-SECCION'!$A115,'DATOS PEST12'!$F:$F,"REG.E. AUTONOMOS (SETA)",'DATOS PEST12'!$C:$C,"UNION EUROPEA")</f>
        <v>0</v>
      </c>
      <c r="Y115" s="59">
        <f>SUMIFS('DATOS PEST12'!$E:$E,'DATOS PEST12'!$A:$A,INDICE!$C$13,'DATOS PEST12'!$D:$D,'7. RETA (SETA) Prov-SECCION'!Y$11,'DATOS PEST12'!$B:$B,'7. RETA (SETA) Prov-SECCION'!$A115,'DATOS PEST12'!$F:$F,"REG.E. AUTONOMOS (SETA)",'DATOS PEST12'!$C:$C,"UNION EUROPEA")</f>
        <v>0</v>
      </c>
    </row>
    <row r="116" spans="1:25" ht="15.6" x14ac:dyDescent="0.3">
      <c r="A116" s="8">
        <v>9</v>
      </c>
      <c r="B116" s="9" t="s">
        <v>3</v>
      </c>
      <c r="C116" s="59">
        <f t="shared" si="40"/>
        <v>13</v>
      </c>
      <c r="D116" s="60">
        <f>SUMIFS('DATOS PEST12'!$E:$E,'DATOS PEST12'!$A:$A,INDICE!$C$13,'DATOS PEST12'!$D:$D,'7. RETA (SETA) Prov-SECCION'!D$11,'DATOS PEST12'!$B:$B,'7. RETA (SETA) Prov-SECCION'!$A116,'DATOS PEST12'!$F:$F,"REG.E. AUTONOMOS (SETA)",'DATOS PEST12'!$C:$C,"UNION EUROPEA")</f>
        <v>13</v>
      </c>
      <c r="E116" s="62">
        <f>SUMIFS('DATOS PEST12'!$E:$E,'DATOS PEST12'!$A:$A,INDICE!$C$13,'DATOS PEST12'!$D:$D,'7. RETA (SETA) Prov-SECCION'!E$11,'DATOS PEST12'!$B:$B,'7. RETA (SETA) Prov-SECCION'!$A116,'DATOS PEST12'!$F:$F,"REG.E. AUTONOMOS (SETA)",'DATOS PEST12'!$C:$C,"UNION EUROPEA")</f>
        <v>0</v>
      </c>
      <c r="F116" s="62">
        <f>SUMIFS('DATOS PEST12'!$E:$E,'DATOS PEST12'!$A:$A,INDICE!$C$13,'DATOS PEST12'!$D:$D,'7. RETA (SETA) Prov-SECCION'!F$11,'DATOS PEST12'!$B:$B,'7. RETA (SETA) Prov-SECCION'!$A116,'DATOS PEST12'!$F:$F,"REG.E. AUTONOMOS (SETA)",'DATOS PEST12'!$C:$C,"UNION EUROPEA")</f>
        <v>0</v>
      </c>
      <c r="G116" s="62">
        <f>SUMIFS('DATOS PEST12'!$E:$E,'DATOS PEST12'!$A:$A,INDICE!$C$13,'DATOS PEST12'!$D:$D,'7. RETA (SETA) Prov-SECCION'!G$11,'DATOS PEST12'!$B:$B,'7. RETA (SETA) Prov-SECCION'!$A116,'DATOS PEST12'!$F:$F,"REG.E. AUTONOMOS (SETA)",'DATOS PEST12'!$C:$C,"UNION EUROPEA")</f>
        <v>0</v>
      </c>
      <c r="H116" s="62">
        <f>SUMIFS('DATOS PEST12'!$E:$E,'DATOS PEST12'!$A:$A,INDICE!$C$13,'DATOS PEST12'!$D:$D,'7. RETA (SETA) Prov-SECCION'!H$11,'DATOS PEST12'!$B:$B,'7. RETA (SETA) Prov-SECCION'!$A116,'DATOS PEST12'!$F:$F,"REG.E. AUTONOMOS (SETA)",'DATOS PEST12'!$C:$C,"UNION EUROPEA")</f>
        <v>0</v>
      </c>
      <c r="I116" s="62">
        <f>SUMIFS('DATOS PEST12'!$E:$E,'DATOS PEST12'!$A:$A,INDICE!$C$13,'DATOS PEST12'!$D:$D,'7. RETA (SETA) Prov-SECCION'!I$11,'DATOS PEST12'!$B:$B,'7. RETA (SETA) Prov-SECCION'!$A116,'DATOS PEST12'!$F:$F,"REG.E. AUTONOMOS (SETA)",'DATOS PEST12'!$C:$C,"UNION EUROPEA")</f>
        <v>0</v>
      </c>
      <c r="J116" s="62">
        <f>SUMIFS('DATOS PEST12'!$E:$E,'DATOS PEST12'!$A:$A,INDICE!$C$13,'DATOS PEST12'!$D:$D,'7. RETA (SETA) Prov-SECCION'!J$11,'DATOS PEST12'!$B:$B,'7. RETA (SETA) Prov-SECCION'!$A116,'DATOS PEST12'!$F:$F,"REG.E. AUTONOMOS (SETA)",'DATOS PEST12'!$C:$C,"UNION EUROPEA")</f>
        <v>0</v>
      </c>
      <c r="K116" s="62">
        <f>SUMIFS('DATOS PEST12'!$E:$E,'DATOS PEST12'!$A:$A,INDICE!$C$13,'DATOS PEST12'!$D:$D,'7. RETA (SETA) Prov-SECCION'!K$11,'DATOS PEST12'!$B:$B,'7. RETA (SETA) Prov-SECCION'!$A116,'DATOS PEST12'!$F:$F,"REG.E. AUTONOMOS (SETA)",'DATOS PEST12'!$C:$C,"UNION EUROPEA")</f>
        <v>0</v>
      </c>
      <c r="L116" s="62">
        <f>SUMIFS('DATOS PEST12'!$E:$E,'DATOS PEST12'!$A:$A,INDICE!$C$13,'DATOS PEST12'!$D:$D,'7. RETA (SETA) Prov-SECCION'!L$11,'DATOS PEST12'!$B:$B,'7. RETA (SETA) Prov-SECCION'!$A116,'DATOS PEST12'!$F:$F,"REG.E. AUTONOMOS (SETA)",'DATOS PEST12'!$C:$C,"UNION EUROPEA")</f>
        <v>0</v>
      </c>
      <c r="M116" s="62">
        <f>SUMIFS('DATOS PEST12'!$E:$E,'DATOS PEST12'!$A:$A,INDICE!$C$13,'DATOS PEST12'!$D:$D,'7. RETA (SETA) Prov-SECCION'!M$11,'DATOS PEST12'!$B:$B,'7. RETA (SETA) Prov-SECCION'!$A116,'DATOS PEST12'!$F:$F,"REG.E. AUTONOMOS (SETA)",'DATOS PEST12'!$C:$C,"UNION EUROPEA")</f>
        <v>0</v>
      </c>
      <c r="N116" s="62">
        <f>SUMIFS('DATOS PEST12'!$E:$E,'DATOS PEST12'!$A:$A,INDICE!$C$13,'DATOS PEST12'!$D:$D,'7. RETA (SETA) Prov-SECCION'!N$11,'DATOS PEST12'!$B:$B,'7. RETA (SETA) Prov-SECCION'!$A116,'DATOS PEST12'!$F:$F,"REG.E. AUTONOMOS (SETA)",'DATOS PEST12'!$C:$C,"UNION EUROPEA")</f>
        <v>0</v>
      </c>
      <c r="O116" s="62">
        <f>SUMIFS('DATOS PEST12'!$E:$E,'DATOS PEST12'!$A:$A,INDICE!$C$13,'DATOS PEST12'!$D:$D,'7. RETA (SETA) Prov-SECCION'!O$11,'DATOS PEST12'!$B:$B,'7. RETA (SETA) Prov-SECCION'!$A116,'DATOS PEST12'!$F:$F,"REG.E. AUTONOMOS (SETA)",'DATOS PEST12'!$C:$C,"UNION EUROPEA")</f>
        <v>0</v>
      </c>
      <c r="P116" s="62">
        <f>SUMIFS('DATOS PEST12'!$E:$E,'DATOS PEST12'!$A:$A,INDICE!$C$13,'DATOS PEST12'!$D:$D,'7. RETA (SETA) Prov-SECCION'!P$11,'DATOS PEST12'!$B:$B,'7. RETA (SETA) Prov-SECCION'!$A116,'DATOS PEST12'!$F:$F,"REG.E. AUTONOMOS (SETA)",'DATOS PEST12'!$C:$C,"UNION EUROPEA")</f>
        <v>0</v>
      </c>
      <c r="Q116" s="62">
        <f>SUMIFS('DATOS PEST12'!$E:$E,'DATOS PEST12'!$A:$A,INDICE!$C$13,'DATOS PEST12'!$D:$D,'7. RETA (SETA) Prov-SECCION'!Q$11,'DATOS PEST12'!$B:$B,'7. RETA (SETA) Prov-SECCION'!$A116,'DATOS PEST12'!$F:$F,"REG.E. AUTONOMOS (SETA)",'DATOS PEST12'!$C:$C,"UNION EUROPEA")</f>
        <v>0</v>
      </c>
      <c r="R116" s="62">
        <f>SUMIFS('DATOS PEST12'!$E:$E,'DATOS PEST12'!$A:$A,INDICE!$C$13,'DATOS PEST12'!$D:$D,'7. RETA (SETA) Prov-SECCION'!R$11,'DATOS PEST12'!$B:$B,'7. RETA (SETA) Prov-SECCION'!$A116,'DATOS PEST12'!$F:$F,"REG.E. AUTONOMOS (SETA)",'DATOS PEST12'!$C:$C,"UNION EUROPEA")</f>
        <v>0</v>
      </c>
      <c r="S116" s="62">
        <f>SUMIFS('DATOS PEST12'!$E:$E,'DATOS PEST12'!$A:$A,INDICE!$C$13,'DATOS PEST12'!$D:$D,'7. RETA (SETA) Prov-SECCION'!S$11,'DATOS PEST12'!$B:$B,'7. RETA (SETA) Prov-SECCION'!$A116,'DATOS PEST12'!$F:$F,"REG.E. AUTONOMOS (SETA)",'DATOS PEST12'!$C:$C,"UNION EUROPEA")</f>
        <v>0</v>
      </c>
      <c r="T116" s="62">
        <f>SUMIFS('DATOS PEST12'!$E:$E,'DATOS PEST12'!$A:$A,INDICE!$C$13,'DATOS PEST12'!$D:$D,'7. RETA (SETA) Prov-SECCION'!T$11,'DATOS PEST12'!$B:$B,'7. RETA (SETA) Prov-SECCION'!$A116,'DATOS PEST12'!$F:$F,"REG.E. AUTONOMOS (SETA)",'DATOS PEST12'!$C:$C,"UNION EUROPEA")</f>
        <v>0</v>
      </c>
      <c r="U116" s="62">
        <f>SUMIFS('DATOS PEST12'!$E:$E,'DATOS PEST12'!$A:$A,INDICE!$C$13,'DATOS PEST12'!$D:$D,'7. RETA (SETA) Prov-SECCION'!U$11,'DATOS PEST12'!$B:$B,'7. RETA (SETA) Prov-SECCION'!$A116,'DATOS PEST12'!$F:$F,"REG.E. AUTONOMOS (SETA)",'DATOS PEST12'!$C:$C,"UNION EUROPEA")</f>
        <v>0</v>
      </c>
      <c r="V116" s="62">
        <f>SUMIFS('DATOS PEST12'!$E:$E,'DATOS PEST12'!$A:$A,INDICE!$C$13,'DATOS PEST12'!$D:$D,'7. RETA (SETA) Prov-SECCION'!V$11,'DATOS PEST12'!$B:$B,'7. RETA (SETA) Prov-SECCION'!$A116,'DATOS PEST12'!$F:$F,"REG.E. AUTONOMOS (SETA)",'DATOS PEST12'!$C:$C,"UNION EUROPEA")</f>
        <v>0</v>
      </c>
      <c r="W116" s="62">
        <f>SUMIFS('DATOS PEST12'!$E:$E,'DATOS PEST12'!$A:$A,INDICE!$C$13,'DATOS PEST12'!$D:$D,'7. RETA (SETA) Prov-SECCION'!W$11,'DATOS PEST12'!$B:$B,'7. RETA (SETA) Prov-SECCION'!$A116,'DATOS PEST12'!$F:$F,"REG.E. AUTONOMOS (SETA)",'DATOS PEST12'!$C:$C,"UNION EUROPEA")</f>
        <v>0</v>
      </c>
      <c r="X116" s="62">
        <f>SUMIFS('DATOS PEST12'!$E:$E,'DATOS PEST12'!$A:$A,INDICE!$C$13,'DATOS PEST12'!$D:$D,'7. RETA (SETA) Prov-SECCION'!X$11,'DATOS PEST12'!$B:$B,'7. RETA (SETA) Prov-SECCION'!$A116,'DATOS PEST12'!$F:$F,"REG.E. AUTONOMOS (SETA)",'DATOS PEST12'!$C:$C,"UNION EUROPEA")</f>
        <v>0</v>
      </c>
      <c r="Y116" s="59">
        <f>SUMIFS('DATOS PEST12'!$E:$E,'DATOS PEST12'!$A:$A,INDICE!$C$13,'DATOS PEST12'!$D:$D,'7. RETA (SETA) Prov-SECCION'!Y$11,'DATOS PEST12'!$B:$B,'7. RETA (SETA) Prov-SECCION'!$A116,'DATOS PEST12'!$F:$F,"REG.E. AUTONOMOS (SETA)",'DATOS PEST12'!$C:$C,"UNION EUROPEA")</f>
        <v>0</v>
      </c>
    </row>
    <row r="117" spans="1:25" ht="15.6" x14ac:dyDescent="0.3">
      <c r="A117" s="8">
        <v>24</v>
      </c>
      <c r="B117" s="9" t="s">
        <v>169</v>
      </c>
      <c r="C117" s="59">
        <f t="shared" si="40"/>
        <v>17.000000000000004</v>
      </c>
      <c r="D117" s="60">
        <f>SUMIFS('DATOS PEST12'!$E:$E,'DATOS PEST12'!$A:$A,INDICE!$C$13,'DATOS PEST12'!$D:$D,'7. RETA (SETA) Prov-SECCION'!D$11,'DATOS PEST12'!$B:$B,'7. RETA (SETA) Prov-SECCION'!$A117,'DATOS PEST12'!$F:$F,"REG.E. AUTONOMOS (SETA)",'DATOS PEST12'!$C:$C,"UNION EUROPEA")</f>
        <v>17.000000000000004</v>
      </c>
      <c r="E117" s="62">
        <f>SUMIFS('DATOS PEST12'!$E:$E,'DATOS PEST12'!$A:$A,INDICE!$C$13,'DATOS PEST12'!$D:$D,'7. RETA (SETA) Prov-SECCION'!E$11,'DATOS PEST12'!$B:$B,'7. RETA (SETA) Prov-SECCION'!$A117,'DATOS PEST12'!$F:$F,"REG.E. AUTONOMOS (SETA)",'DATOS PEST12'!$C:$C,"UNION EUROPEA")</f>
        <v>0</v>
      </c>
      <c r="F117" s="62">
        <f>SUMIFS('DATOS PEST12'!$E:$E,'DATOS PEST12'!$A:$A,INDICE!$C$13,'DATOS PEST12'!$D:$D,'7. RETA (SETA) Prov-SECCION'!F$11,'DATOS PEST12'!$B:$B,'7. RETA (SETA) Prov-SECCION'!$A117,'DATOS PEST12'!$F:$F,"REG.E. AUTONOMOS (SETA)",'DATOS PEST12'!$C:$C,"UNION EUROPEA")</f>
        <v>0</v>
      </c>
      <c r="G117" s="62">
        <f>SUMIFS('DATOS PEST12'!$E:$E,'DATOS PEST12'!$A:$A,INDICE!$C$13,'DATOS PEST12'!$D:$D,'7. RETA (SETA) Prov-SECCION'!G$11,'DATOS PEST12'!$B:$B,'7. RETA (SETA) Prov-SECCION'!$A117,'DATOS PEST12'!$F:$F,"REG.E. AUTONOMOS (SETA)",'DATOS PEST12'!$C:$C,"UNION EUROPEA")</f>
        <v>0</v>
      </c>
      <c r="H117" s="62">
        <f>SUMIFS('DATOS PEST12'!$E:$E,'DATOS PEST12'!$A:$A,INDICE!$C$13,'DATOS PEST12'!$D:$D,'7. RETA (SETA) Prov-SECCION'!H$11,'DATOS PEST12'!$B:$B,'7. RETA (SETA) Prov-SECCION'!$A117,'DATOS PEST12'!$F:$F,"REG.E. AUTONOMOS (SETA)",'DATOS PEST12'!$C:$C,"UNION EUROPEA")</f>
        <v>0</v>
      </c>
      <c r="I117" s="62">
        <f>SUMIFS('DATOS PEST12'!$E:$E,'DATOS PEST12'!$A:$A,INDICE!$C$13,'DATOS PEST12'!$D:$D,'7. RETA (SETA) Prov-SECCION'!I$11,'DATOS PEST12'!$B:$B,'7. RETA (SETA) Prov-SECCION'!$A117,'DATOS PEST12'!$F:$F,"REG.E. AUTONOMOS (SETA)",'DATOS PEST12'!$C:$C,"UNION EUROPEA")</f>
        <v>0</v>
      </c>
      <c r="J117" s="62">
        <f>SUMIFS('DATOS PEST12'!$E:$E,'DATOS PEST12'!$A:$A,INDICE!$C$13,'DATOS PEST12'!$D:$D,'7. RETA (SETA) Prov-SECCION'!J$11,'DATOS PEST12'!$B:$B,'7. RETA (SETA) Prov-SECCION'!$A117,'DATOS PEST12'!$F:$F,"REG.E. AUTONOMOS (SETA)",'DATOS PEST12'!$C:$C,"UNION EUROPEA")</f>
        <v>0</v>
      </c>
      <c r="K117" s="62">
        <f>SUMIFS('DATOS PEST12'!$E:$E,'DATOS PEST12'!$A:$A,INDICE!$C$13,'DATOS PEST12'!$D:$D,'7. RETA (SETA) Prov-SECCION'!K$11,'DATOS PEST12'!$B:$B,'7. RETA (SETA) Prov-SECCION'!$A117,'DATOS PEST12'!$F:$F,"REG.E. AUTONOMOS (SETA)",'DATOS PEST12'!$C:$C,"UNION EUROPEA")</f>
        <v>0</v>
      </c>
      <c r="L117" s="62">
        <f>SUMIFS('DATOS PEST12'!$E:$E,'DATOS PEST12'!$A:$A,INDICE!$C$13,'DATOS PEST12'!$D:$D,'7. RETA (SETA) Prov-SECCION'!L$11,'DATOS PEST12'!$B:$B,'7. RETA (SETA) Prov-SECCION'!$A117,'DATOS PEST12'!$F:$F,"REG.E. AUTONOMOS (SETA)",'DATOS PEST12'!$C:$C,"UNION EUROPEA")</f>
        <v>0</v>
      </c>
      <c r="M117" s="62">
        <f>SUMIFS('DATOS PEST12'!$E:$E,'DATOS PEST12'!$A:$A,INDICE!$C$13,'DATOS PEST12'!$D:$D,'7. RETA (SETA) Prov-SECCION'!M$11,'DATOS PEST12'!$B:$B,'7. RETA (SETA) Prov-SECCION'!$A117,'DATOS PEST12'!$F:$F,"REG.E. AUTONOMOS (SETA)",'DATOS PEST12'!$C:$C,"UNION EUROPEA")</f>
        <v>0</v>
      </c>
      <c r="N117" s="62">
        <f>SUMIFS('DATOS PEST12'!$E:$E,'DATOS PEST12'!$A:$A,INDICE!$C$13,'DATOS PEST12'!$D:$D,'7. RETA (SETA) Prov-SECCION'!N$11,'DATOS PEST12'!$B:$B,'7. RETA (SETA) Prov-SECCION'!$A117,'DATOS PEST12'!$F:$F,"REG.E. AUTONOMOS (SETA)",'DATOS PEST12'!$C:$C,"UNION EUROPEA")</f>
        <v>0</v>
      </c>
      <c r="O117" s="62">
        <f>SUMIFS('DATOS PEST12'!$E:$E,'DATOS PEST12'!$A:$A,INDICE!$C$13,'DATOS PEST12'!$D:$D,'7. RETA (SETA) Prov-SECCION'!O$11,'DATOS PEST12'!$B:$B,'7. RETA (SETA) Prov-SECCION'!$A117,'DATOS PEST12'!$F:$F,"REG.E. AUTONOMOS (SETA)",'DATOS PEST12'!$C:$C,"UNION EUROPEA")</f>
        <v>0</v>
      </c>
      <c r="P117" s="62">
        <f>SUMIFS('DATOS PEST12'!$E:$E,'DATOS PEST12'!$A:$A,INDICE!$C$13,'DATOS PEST12'!$D:$D,'7. RETA (SETA) Prov-SECCION'!P$11,'DATOS PEST12'!$B:$B,'7. RETA (SETA) Prov-SECCION'!$A117,'DATOS PEST12'!$F:$F,"REG.E. AUTONOMOS (SETA)",'DATOS PEST12'!$C:$C,"UNION EUROPEA")</f>
        <v>0</v>
      </c>
      <c r="Q117" s="62">
        <f>SUMIFS('DATOS PEST12'!$E:$E,'DATOS PEST12'!$A:$A,INDICE!$C$13,'DATOS PEST12'!$D:$D,'7. RETA (SETA) Prov-SECCION'!Q$11,'DATOS PEST12'!$B:$B,'7. RETA (SETA) Prov-SECCION'!$A117,'DATOS PEST12'!$F:$F,"REG.E. AUTONOMOS (SETA)",'DATOS PEST12'!$C:$C,"UNION EUROPEA")</f>
        <v>0</v>
      </c>
      <c r="R117" s="62">
        <f>SUMIFS('DATOS PEST12'!$E:$E,'DATOS PEST12'!$A:$A,INDICE!$C$13,'DATOS PEST12'!$D:$D,'7. RETA (SETA) Prov-SECCION'!R$11,'DATOS PEST12'!$B:$B,'7. RETA (SETA) Prov-SECCION'!$A117,'DATOS PEST12'!$F:$F,"REG.E. AUTONOMOS (SETA)",'DATOS PEST12'!$C:$C,"UNION EUROPEA")</f>
        <v>0</v>
      </c>
      <c r="S117" s="62">
        <f>SUMIFS('DATOS PEST12'!$E:$E,'DATOS PEST12'!$A:$A,INDICE!$C$13,'DATOS PEST12'!$D:$D,'7. RETA (SETA) Prov-SECCION'!S$11,'DATOS PEST12'!$B:$B,'7. RETA (SETA) Prov-SECCION'!$A117,'DATOS PEST12'!$F:$F,"REG.E. AUTONOMOS (SETA)",'DATOS PEST12'!$C:$C,"UNION EUROPEA")</f>
        <v>0</v>
      </c>
      <c r="T117" s="62">
        <f>SUMIFS('DATOS PEST12'!$E:$E,'DATOS PEST12'!$A:$A,INDICE!$C$13,'DATOS PEST12'!$D:$D,'7. RETA (SETA) Prov-SECCION'!T$11,'DATOS PEST12'!$B:$B,'7. RETA (SETA) Prov-SECCION'!$A117,'DATOS PEST12'!$F:$F,"REG.E. AUTONOMOS (SETA)",'DATOS PEST12'!$C:$C,"UNION EUROPEA")</f>
        <v>0</v>
      </c>
      <c r="U117" s="62">
        <f>SUMIFS('DATOS PEST12'!$E:$E,'DATOS PEST12'!$A:$A,INDICE!$C$13,'DATOS PEST12'!$D:$D,'7. RETA (SETA) Prov-SECCION'!U$11,'DATOS PEST12'!$B:$B,'7. RETA (SETA) Prov-SECCION'!$A117,'DATOS PEST12'!$F:$F,"REG.E. AUTONOMOS (SETA)",'DATOS PEST12'!$C:$C,"UNION EUROPEA")</f>
        <v>0</v>
      </c>
      <c r="V117" s="62">
        <f>SUMIFS('DATOS PEST12'!$E:$E,'DATOS PEST12'!$A:$A,INDICE!$C$13,'DATOS PEST12'!$D:$D,'7. RETA (SETA) Prov-SECCION'!V$11,'DATOS PEST12'!$B:$B,'7. RETA (SETA) Prov-SECCION'!$A117,'DATOS PEST12'!$F:$F,"REG.E. AUTONOMOS (SETA)",'DATOS PEST12'!$C:$C,"UNION EUROPEA")</f>
        <v>0</v>
      </c>
      <c r="W117" s="62">
        <f>SUMIFS('DATOS PEST12'!$E:$E,'DATOS PEST12'!$A:$A,INDICE!$C$13,'DATOS PEST12'!$D:$D,'7. RETA (SETA) Prov-SECCION'!W$11,'DATOS PEST12'!$B:$B,'7. RETA (SETA) Prov-SECCION'!$A117,'DATOS PEST12'!$F:$F,"REG.E. AUTONOMOS (SETA)",'DATOS PEST12'!$C:$C,"UNION EUROPEA")</f>
        <v>0</v>
      </c>
      <c r="X117" s="62">
        <f>SUMIFS('DATOS PEST12'!$E:$E,'DATOS PEST12'!$A:$A,INDICE!$C$13,'DATOS PEST12'!$D:$D,'7. RETA (SETA) Prov-SECCION'!X$11,'DATOS PEST12'!$B:$B,'7. RETA (SETA) Prov-SECCION'!$A117,'DATOS PEST12'!$F:$F,"REG.E. AUTONOMOS (SETA)",'DATOS PEST12'!$C:$C,"UNION EUROPEA")</f>
        <v>0</v>
      </c>
      <c r="Y117" s="59">
        <f>SUMIFS('DATOS PEST12'!$E:$E,'DATOS PEST12'!$A:$A,INDICE!$C$13,'DATOS PEST12'!$D:$D,'7. RETA (SETA) Prov-SECCION'!Y$11,'DATOS PEST12'!$B:$B,'7. RETA (SETA) Prov-SECCION'!$A117,'DATOS PEST12'!$F:$F,"REG.E. AUTONOMOS (SETA)",'DATOS PEST12'!$C:$C,"UNION EUROPEA")</f>
        <v>0</v>
      </c>
    </row>
    <row r="118" spans="1:25" ht="15.6" x14ac:dyDescent="0.3">
      <c r="A118" s="8">
        <v>34</v>
      </c>
      <c r="B118" s="9" t="s">
        <v>19</v>
      </c>
      <c r="C118" s="59">
        <f t="shared" si="40"/>
        <v>0.99999999999999956</v>
      </c>
      <c r="D118" s="60">
        <f>SUMIFS('DATOS PEST12'!$E:$E,'DATOS PEST12'!$A:$A,INDICE!$C$13,'DATOS PEST12'!$D:$D,'7. RETA (SETA) Prov-SECCION'!D$11,'DATOS PEST12'!$B:$B,'7. RETA (SETA) Prov-SECCION'!$A118,'DATOS PEST12'!$F:$F,"REG.E. AUTONOMOS (SETA)",'DATOS PEST12'!$C:$C,"UNION EUROPEA")</f>
        <v>0.99999999999999956</v>
      </c>
      <c r="E118" s="62">
        <f>SUMIFS('DATOS PEST12'!$E:$E,'DATOS PEST12'!$A:$A,INDICE!$C$13,'DATOS PEST12'!$D:$D,'7. RETA (SETA) Prov-SECCION'!E$11,'DATOS PEST12'!$B:$B,'7. RETA (SETA) Prov-SECCION'!$A118,'DATOS PEST12'!$F:$F,"REG.E. AUTONOMOS (SETA)",'DATOS PEST12'!$C:$C,"UNION EUROPEA")</f>
        <v>0</v>
      </c>
      <c r="F118" s="62">
        <f>SUMIFS('DATOS PEST12'!$E:$E,'DATOS PEST12'!$A:$A,INDICE!$C$13,'DATOS PEST12'!$D:$D,'7. RETA (SETA) Prov-SECCION'!F$11,'DATOS PEST12'!$B:$B,'7. RETA (SETA) Prov-SECCION'!$A118,'DATOS PEST12'!$F:$F,"REG.E. AUTONOMOS (SETA)",'DATOS PEST12'!$C:$C,"UNION EUROPEA")</f>
        <v>0</v>
      </c>
      <c r="G118" s="62">
        <f>SUMIFS('DATOS PEST12'!$E:$E,'DATOS PEST12'!$A:$A,INDICE!$C$13,'DATOS PEST12'!$D:$D,'7. RETA (SETA) Prov-SECCION'!G$11,'DATOS PEST12'!$B:$B,'7. RETA (SETA) Prov-SECCION'!$A118,'DATOS PEST12'!$F:$F,"REG.E. AUTONOMOS (SETA)",'DATOS PEST12'!$C:$C,"UNION EUROPEA")</f>
        <v>0</v>
      </c>
      <c r="H118" s="62">
        <f>SUMIFS('DATOS PEST12'!$E:$E,'DATOS PEST12'!$A:$A,INDICE!$C$13,'DATOS PEST12'!$D:$D,'7. RETA (SETA) Prov-SECCION'!H$11,'DATOS PEST12'!$B:$B,'7. RETA (SETA) Prov-SECCION'!$A118,'DATOS PEST12'!$F:$F,"REG.E. AUTONOMOS (SETA)",'DATOS PEST12'!$C:$C,"UNION EUROPEA")</f>
        <v>0</v>
      </c>
      <c r="I118" s="62">
        <f>SUMIFS('DATOS PEST12'!$E:$E,'DATOS PEST12'!$A:$A,INDICE!$C$13,'DATOS PEST12'!$D:$D,'7. RETA (SETA) Prov-SECCION'!I$11,'DATOS PEST12'!$B:$B,'7. RETA (SETA) Prov-SECCION'!$A118,'DATOS PEST12'!$F:$F,"REG.E. AUTONOMOS (SETA)",'DATOS PEST12'!$C:$C,"UNION EUROPEA")</f>
        <v>0</v>
      </c>
      <c r="J118" s="62">
        <f>SUMIFS('DATOS PEST12'!$E:$E,'DATOS PEST12'!$A:$A,INDICE!$C$13,'DATOS PEST12'!$D:$D,'7. RETA (SETA) Prov-SECCION'!J$11,'DATOS PEST12'!$B:$B,'7. RETA (SETA) Prov-SECCION'!$A118,'DATOS PEST12'!$F:$F,"REG.E. AUTONOMOS (SETA)",'DATOS PEST12'!$C:$C,"UNION EUROPEA")</f>
        <v>0</v>
      </c>
      <c r="K118" s="62">
        <f>SUMIFS('DATOS PEST12'!$E:$E,'DATOS PEST12'!$A:$A,INDICE!$C$13,'DATOS PEST12'!$D:$D,'7. RETA (SETA) Prov-SECCION'!K$11,'DATOS PEST12'!$B:$B,'7. RETA (SETA) Prov-SECCION'!$A118,'DATOS PEST12'!$F:$F,"REG.E. AUTONOMOS (SETA)",'DATOS PEST12'!$C:$C,"UNION EUROPEA")</f>
        <v>0</v>
      </c>
      <c r="L118" s="62">
        <f>SUMIFS('DATOS PEST12'!$E:$E,'DATOS PEST12'!$A:$A,INDICE!$C$13,'DATOS PEST12'!$D:$D,'7. RETA (SETA) Prov-SECCION'!L$11,'DATOS PEST12'!$B:$B,'7. RETA (SETA) Prov-SECCION'!$A118,'DATOS PEST12'!$F:$F,"REG.E. AUTONOMOS (SETA)",'DATOS PEST12'!$C:$C,"UNION EUROPEA")</f>
        <v>0</v>
      </c>
      <c r="M118" s="62">
        <f>SUMIFS('DATOS PEST12'!$E:$E,'DATOS PEST12'!$A:$A,INDICE!$C$13,'DATOS PEST12'!$D:$D,'7. RETA (SETA) Prov-SECCION'!M$11,'DATOS PEST12'!$B:$B,'7. RETA (SETA) Prov-SECCION'!$A118,'DATOS PEST12'!$F:$F,"REG.E. AUTONOMOS (SETA)",'DATOS PEST12'!$C:$C,"UNION EUROPEA")</f>
        <v>0</v>
      </c>
      <c r="N118" s="62">
        <f>SUMIFS('DATOS PEST12'!$E:$E,'DATOS PEST12'!$A:$A,INDICE!$C$13,'DATOS PEST12'!$D:$D,'7. RETA (SETA) Prov-SECCION'!N$11,'DATOS PEST12'!$B:$B,'7. RETA (SETA) Prov-SECCION'!$A118,'DATOS PEST12'!$F:$F,"REG.E. AUTONOMOS (SETA)",'DATOS PEST12'!$C:$C,"UNION EUROPEA")</f>
        <v>0</v>
      </c>
      <c r="O118" s="62">
        <f>SUMIFS('DATOS PEST12'!$E:$E,'DATOS PEST12'!$A:$A,INDICE!$C$13,'DATOS PEST12'!$D:$D,'7. RETA (SETA) Prov-SECCION'!O$11,'DATOS PEST12'!$B:$B,'7. RETA (SETA) Prov-SECCION'!$A118,'DATOS PEST12'!$F:$F,"REG.E. AUTONOMOS (SETA)",'DATOS PEST12'!$C:$C,"UNION EUROPEA")</f>
        <v>0</v>
      </c>
      <c r="P118" s="62">
        <f>SUMIFS('DATOS PEST12'!$E:$E,'DATOS PEST12'!$A:$A,INDICE!$C$13,'DATOS PEST12'!$D:$D,'7. RETA (SETA) Prov-SECCION'!P$11,'DATOS PEST12'!$B:$B,'7. RETA (SETA) Prov-SECCION'!$A118,'DATOS PEST12'!$F:$F,"REG.E. AUTONOMOS (SETA)",'DATOS PEST12'!$C:$C,"UNION EUROPEA")</f>
        <v>0</v>
      </c>
      <c r="Q118" s="62">
        <f>SUMIFS('DATOS PEST12'!$E:$E,'DATOS PEST12'!$A:$A,INDICE!$C$13,'DATOS PEST12'!$D:$D,'7. RETA (SETA) Prov-SECCION'!Q$11,'DATOS PEST12'!$B:$B,'7. RETA (SETA) Prov-SECCION'!$A118,'DATOS PEST12'!$F:$F,"REG.E. AUTONOMOS (SETA)",'DATOS PEST12'!$C:$C,"UNION EUROPEA")</f>
        <v>0</v>
      </c>
      <c r="R118" s="62">
        <f>SUMIFS('DATOS PEST12'!$E:$E,'DATOS PEST12'!$A:$A,INDICE!$C$13,'DATOS PEST12'!$D:$D,'7. RETA (SETA) Prov-SECCION'!R$11,'DATOS PEST12'!$B:$B,'7. RETA (SETA) Prov-SECCION'!$A118,'DATOS PEST12'!$F:$F,"REG.E. AUTONOMOS (SETA)",'DATOS PEST12'!$C:$C,"UNION EUROPEA")</f>
        <v>0</v>
      </c>
      <c r="S118" s="62">
        <f>SUMIFS('DATOS PEST12'!$E:$E,'DATOS PEST12'!$A:$A,INDICE!$C$13,'DATOS PEST12'!$D:$D,'7. RETA (SETA) Prov-SECCION'!S$11,'DATOS PEST12'!$B:$B,'7. RETA (SETA) Prov-SECCION'!$A118,'DATOS PEST12'!$F:$F,"REG.E. AUTONOMOS (SETA)",'DATOS PEST12'!$C:$C,"UNION EUROPEA")</f>
        <v>0</v>
      </c>
      <c r="T118" s="62">
        <f>SUMIFS('DATOS PEST12'!$E:$E,'DATOS PEST12'!$A:$A,INDICE!$C$13,'DATOS PEST12'!$D:$D,'7. RETA (SETA) Prov-SECCION'!T$11,'DATOS PEST12'!$B:$B,'7. RETA (SETA) Prov-SECCION'!$A118,'DATOS PEST12'!$F:$F,"REG.E. AUTONOMOS (SETA)",'DATOS PEST12'!$C:$C,"UNION EUROPEA")</f>
        <v>0</v>
      </c>
      <c r="U118" s="62">
        <f>SUMIFS('DATOS PEST12'!$E:$E,'DATOS PEST12'!$A:$A,INDICE!$C$13,'DATOS PEST12'!$D:$D,'7. RETA (SETA) Prov-SECCION'!U$11,'DATOS PEST12'!$B:$B,'7. RETA (SETA) Prov-SECCION'!$A118,'DATOS PEST12'!$F:$F,"REG.E. AUTONOMOS (SETA)",'DATOS PEST12'!$C:$C,"UNION EUROPEA")</f>
        <v>0</v>
      </c>
      <c r="V118" s="62">
        <f>SUMIFS('DATOS PEST12'!$E:$E,'DATOS PEST12'!$A:$A,INDICE!$C$13,'DATOS PEST12'!$D:$D,'7. RETA (SETA) Prov-SECCION'!V$11,'DATOS PEST12'!$B:$B,'7. RETA (SETA) Prov-SECCION'!$A118,'DATOS PEST12'!$F:$F,"REG.E. AUTONOMOS (SETA)",'DATOS PEST12'!$C:$C,"UNION EUROPEA")</f>
        <v>0</v>
      </c>
      <c r="W118" s="62">
        <f>SUMIFS('DATOS PEST12'!$E:$E,'DATOS PEST12'!$A:$A,INDICE!$C$13,'DATOS PEST12'!$D:$D,'7. RETA (SETA) Prov-SECCION'!W$11,'DATOS PEST12'!$B:$B,'7. RETA (SETA) Prov-SECCION'!$A118,'DATOS PEST12'!$F:$F,"REG.E. AUTONOMOS (SETA)",'DATOS PEST12'!$C:$C,"UNION EUROPEA")</f>
        <v>0</v>
      </c>
      <c r="X118" s="62">
        <f>SUMIFS('DATOS PEST12'!$E:$E,'DATOS PEST12'!$A:$A,INDICE!$C$13,'DATOS PEST12'!$D:$D,'7. RETA (SETA) Prov-SECCION'!X$11,'DATOS PEST12'!$B:$B,'7. RETA (SETA) Prov-SECCION'!$A118,'DATOS PEST12'!$F:$F,"REG.E. AUTONOMOS (SETA)",'DATOS PEST12'!$C:$C,"UNION EUROPEA")</f>
        <v>0</v>
      </c>
      <c r="Y118" s="59">
        <f>SUMIFS('DATOS PEST12'!$E:$E,'DATOS PEST12'!$A:$A,INDICE!$C$13,'DATOS PEST12'!$D:$D,'7. RETA (SETA) Prov-SECCION'!Y$11,'DATOS PEST12'!$B:$B,'7. RETA (SETA) Prov-SECCION'!$A118,'DATOS PEST12'!$F:$F,"REG.E. AUTONOMOS (SETA)",'DATOS PEST12'!$C:$C,"UNION EUROPEA")</f>
        <v>0</v>
      </c>
    </row>
    <row r="119" spans="1:25" ht="15.6" x14ac:dyDescent="0.3">
      <c r="A119" s="8">
        <v>37</v>
      </c>
      <c r="B119" s="9" t="s">
        <v>21</v>
      </c>
      <c r="C119" s="59">
        <f t="shared" si="40"/>
        <v>6.0000000000000009</v>
      </c>
      <c r="D119" s="60">
        <f>SUMIFS('DATOS PEST12'!$E:$E,'DATOS PEST12'!$A:$A,INDICE!$C$13,'DATOS PEST12'!$D:$D,'7. RETA (SETA) Prov-SECCION'!D$11,'DATOS PEST12'!$B:$B,'7. RETA (SETA) Prov-SECCION'!$A119,'DATOS PEST12'!$F:$F,"REG.E. AUTONOMOS (SETA)",'DATOS PEST12'!$C:$C,"UNION EUROPEA")</f>
        <v>6.0000000000000009</v>
      </c>
      <c r="E119" s="62">
        <f>SUMIFS('DATOS PEST12'!$E:$E,'DATOS PEST12'!$A:$A,INDICE!$C$13,'DATOS PEST12'!$D:$D,'7. RETA (SETA) Prov-SECCION'!E$11,'DATOS PEST12'!$B:$B,'7. RETA (SETA) Prov-SECCION'!$A119,'DATOS PEST12'!$F:$F,"REG.E. AUTONOMOS (SETA)",'DATOS PEST12'!$C:$C,"UNION EUROPEA")</f>
        <v>0</v>
      </c>
      <c r="F119" s="62">
        <f>SUMIFS('DATOS PEST12'!$E:$E,'DATOS PEST12'!$A:$A,INDICE!$C$13,'DATOS PEST12'!$D:$D,'7. RETA (SETA) Prov-SECCION'!F$11,'DATOS PEST12'!$B:$B,'7. RETA (SETA) Prov-SECCION'!$A119,'DATOS PEST12'!$F:$F,"REG.E. AUTONOMOS (SETA)",'DATOS PEST12'!$C:$C,"UNION EUROPEA")</f>
        <v>0</v>
      </c>
      <c r="G119" s="62">
        <f>SUMIFS('DATOS PEST12'!$E:$E,'DATOS PEST12'!$A:$A,INDICE!$C$13,'DATOS PEST12'!$D:$D,'7. RETA (SETA) Prov-SECCION'!G$11,'DATOS PEST12'!$B:$B,'7. RETA (SETA) Prov-SECCION'!$A119,'DATOS PEST12'!$F:$F,"REG.E. AUTONOMOS (SETA)",'DATOS PEST12'!$C:$C,"UNION EUROPEA")</f>
        <v>0</v>
      </c>
      <c r="H119" s="62">
        <f>SUMIFS('DATOS PEST12'!$E:$E,'DATOS PEST12'!$A:$A,INDICE!$C$13,'DATOS PEST12'!$D:$D,'7. RETA (SETA) Prov-SECCION'!H$11,'DATOS PEST12'!$B:$B,'7. RETA (SETA) Prov-SECCION'!$A119,'DATOS PEST12'!$F:$F,"REG.E. AUTONOMOS (SETA)",'DATOS PEST12'!$C:$C,"UNION EUROPEA")</f>
        <v>0</v>
      </c>
      <c r="I119" s="62">
        <f>SUMIFS('DATOS PEST12'!$E:$E,'DATOS PEST12'!$A:$A,INDICE!$C$13,'DATOS PEST12'!$D:$D,'7. RETA (SETA) Prov-SECCION'!I$11,'DATOS PEST12'!$B:$B,'7. RETA (SETA) Prov-SECCION'!$A119,'DATOS PEST12'!$F:$F,"REG.E. AUTONOMOS (SETA)",'DATOS PEST12'!$C:$C,"UNION EUROPEA")</f>
        <v>0</v>
      </c>
      <c r="J119" s="62">
        <f>SUMIFS('DATOS PEST12'!$E:$E,'DATOS PEST12'!$A:$A,INDICE!$C$13,'DATOS PEST12'!$D:$D,'7. RETA (SETA) Prov-SECCION'!J$11,'DATOS PEST12'!$B:$B,'7. RETA (SETA) Prov-SECCION'!$A119,'DATOS PEST12'!$F:$F,"REG.E. AUTONOMOS (SETA)",'DATOS PEST12'!$C:$C,"UNION EUROPEA")</f>
        <v>0</v>
      </c>
      <c r="K119" s="62">
        <f>SUMIFS('DATOS PEST12'!$E:$E,'DATOS PEST12'!$A:$A,INDICE!$C$13,'DATOS PEST12'!$D:$D,'7. RETA (SETA) Prov-SECCION'!K$11,'DATOS PEST12'!$B:$B,'7. RETA (SETA) Prov-SECCION'!$A119,'DATOS PEST12'!$F:$F,"REG.E. AUTONOMOS (SETA)",'DATOS PEST12'!$C:$C,"UNION EUROPEA")</f>
        <v>0</v>
      </c>
      <c r="L119" s="62">
        <f>SUMIFS('DATOS PEST12'!$E:$E,'DATOS PEST12'!$A:$A,INDICE!$C$13,'DATOS PEST12'!$D:$D,'7. RETA (SETA) Prov-SECCION'!L$11,'DATOS PEST12'!$B:$B,'7. RETA (SETA) Prov-SECCION'!$A119,'DATOS PEST12'!$F:$F,"REG.E. AUTONOMOS (SETA)",'DATOS PEST12'!$C:$C,"UNION EUROPEA")</f>
        <v>0</v>
      </c>
      <c r="M119" s="62">
        <f>SUMIFS('DATOS PEST12'!$E:$E,'DATOS PEST12'!$A:$A,INDICE!$C$13,'DATOS PEST12'!$D:$D,'7. RETA (SETA) Prov-SECCION'!M$11,'DATOS PEST12'!$B:$B,'7. RETA (SETA) Prov-SECCION'!$A119,'DATOS PEST12'!$F:$F,"REG.E. AUTONOMOS (SETA)",'DATOS PEST12'!$C:$C,"UNION EUROPEA")</f>
        <v>0</v>
      </c>
      <c r="N119" s="62">
        <f>SUMIFS('DATOS PEST12'!$E:$E,'DATOS PEST12'!$A:$A,INDICE!$C$13,'DATOS PEST12'!$D:$D,'7. RETA (SETA) Prov-SECCION'!N$11,'DATOS PEST12'!$B:$B,'7. RETA (SETA) Prov-SECCION'!$A119,'DATOS PEST12'!$F:$F,"REG.E. AUTONOMOS (SETA)",'DATOS PEST12'!$C:$C,"UNION EUROPEA")</f>
        <v>0</v>
      </c>
      <c r="O119" s="62">
        <f>SUMIFS('DATOS PEST12'!$E:$E,'DATOS PEST12'!$A:$A,INDICE!$C$13,'DATOS PEST12'!$D:$D,'7. RETA (SETA) Prov-SECCION'!O$11,'DATOS PEST12'!$B:$B,'7. RETA (SETA) Prov-SECCION'!$A119,'DATOS PEST12'!$F:$F,"REG.E. AUTONOMOS (SETA)",'DATOS PEST12'!$C:$C,"UNION EUROPEA")</f>
        <v>0</v>
      </c>
      <c r="P119" s="62">
        <f>SUMIFS('DATOS PEST12'!$E:$E,'DATOS PEST12'!$A:$A,INDICE!$C$13,'DATOS PEST12'!$D:$D,'7. RETA (SETA) Prov-SECCION'!P$11,'DATOS PEST12'!$B:$B,'7. RETA (SETA) Prov-SECCION'!$A119,'DATOS PEST12'!$F:$F,"REG.E. AUTONOMOS (SETA)",'DATOS PEST12'!$C:$C,"UNION EUROPEA")</f>
        <v>0</v>
      </c>
      <c r="Q119" s="62">
        <f>SUMIFS('DATOS PEST12'!$E:$E,'DATOS PEST12'!$A:$A,INDICE!$C$13,'DATOS PEST12'!$D:$D,'7. RETA (SETA) Prov-SECCION'!Q$11,'DATOS PEST12'!$B:$B,'7. RETA (SETA) Prov-SECCION'!$A119,'DATOS PEST12'!$F:$F,"REG.E. AUTONOMOS (SETA)",'DATOS PEST12'!$C:$C,"UNION EUROPEA")</f>
        <v>0</v>
      </c>
      <c r="R119" s="62">
        <f>SUMIFS('DATOS PEST12'!$E:$E,'DATOS PEST12'!$A:$A,INDICE!$C$13,'DATOS PEST12'!$D:$D,'7. RETA (SETA) Prov-SECCION'!R$11,'DATOS PEST12'!$B:$B,'7. RETA (SETA) Prov-SECCION'!$A119,'DATOS PEST12'!$F:$F,"REG.E. AUTONOMOS (SETA)",'DATOS PEST12'!$C:$C,"UNION EUROPEA")</f>
        <v>0</v>
      </c>
      <c r="S119" s="62">
        <f>SUMIFS('DATOS PEST12'!$E:$E,'DATOS PEST12'!$A:$A,INDICE!$C$13,'DATOS PEST12'!$D:$D,'7. RETA (SETA) Prov-SECCION'!S$11,'DATOS PEST12'!$B:$B,'7. RETA (SETA) Prov-SECCION'!$A119,'DATOS PEST12'!$F:$F,"REG.E. AUTONOMOS (SETA)",'DATOS PEST12'!$C:$C,"UNION EUROPEA")</f>
        <v>0</v>
      </c>
      <c r="T119" s="62">
        <f>SUMIFS('DATOS PEST12'!$E:$E,'DATOS PEST12'!$A:$A,INDICE!$C$13,'DATOS PEST12'!$D:$D,'7. RETA (SETA) Prov-SECCION'!T$11,'DATOS PEST12'!$B:$B,'7. RETA (SETA) Prov-SECCION'!$A119,'DATOS PEST12'!$F:$F,"REG.E. AUTONOMOS (SETA)",'DATOS PEST12'!$C:$C,"UNION EUROPEA")</f>
        <v>0</v>
      </c>
      <c r="U119" s="62">
        <f>SUMIFS('DATOS PEST12'!$E:$E,'DATOS PEST12'!$A:$A,INDICE!$C$13,'DATOS PEST12'!$D:$D,'7. RETA (SETA) Prov-SECCION'!U$11,'DATOS PEST12'!$B:$B,'7. RETA (SETA) Prov-SECCION'!$A119,'DATOS PEST12'!$F:$F,"REG.E. AUTONOMOS (SETA)",'DATOS PEST12'!$C:$C,"UNION EUROPEA")</f>
        <v>0</v>
      </c>
      <c r="V119" s="62">
        <f>SUMIFS('DATOS PEST12'!$E:$E,'DATOS PEST12'!$A:$A,INDICE!$C$13,'DATOS PEST12'!$D:$D,'7. RETA (SETA) Prov-SECCION'!V$11,'DATOS PEST12'!$B:$B,'7. RETA (SETA) Prov-SECCION'!$A119,'DATOS PEST12'!$F:$F,"REG.E. AUTONOMOS (SETA)",'DATOS PEST12'!$C:$C,"UNION EUROPEA")</f>
        <v>0</v>
      </c>
      <c r="W119" s="62">
        <f>SUMIFS('DATOS PEST12'!$E:$E,'DATOS PEST12'!$A:$A,INDICE!$C$13,'DATOS PEST12'!$D:$D,'7. RETA (SETA) Prov-SECCION'!W$11,'DATOS PEST12'!$B:$B,'7. RETA (SETA) Prov-SECCION'!$A119,'DATOS PEST12'!$F:$F,"REG.E. AUTONOMOS (SETA)",'DATOS PEST12'!$C:$C,"UNION EUROPEA")</f>
        <v>0</v>
      </c>
      <c r="X119" s="62">
        <f>SUMIFS('DATOS PEST12'!$E:$E,'DATOS PEST12'!$A:$A,INDICE!$C$13,'DATOS PEST12'!$D:$D,'7. RETA (SETA) Prov-SECCION'!X$11,'DATOS PEST12'!$B:$B,'7. RETA (SETA) Prov-SECCION'!$A119,'DATOS PEST12'!$F:$F,"REG.E. AUTONOMOS (SETA)",'DATOS PEST12'!$C:$C,"UNION EUROPEA")</f>
        <v>0</v>
      </c>
      <c r="Y119" s="59">
        <f>SUMIFS('DATOS PEST12'!$E:$E,'DATOS PEST12'!$A:$A,INDICE!$C$13,'DATOS PEST12'!$D:$D,'7. RETA (SETA) Prov-SECCION'!Y$11,'DATOS PEST12'!$B:$B,'7. RETA (SETA) Prov-SECCION'!$A119,'DATOS PEST12'!$F:$F,"REG.E. AUTONOMOS (SETA)",'DATOS PEST12'!$C:$C,"UNION EUROPEA")</f>
        <v>0</v>
      </c>
    </row>
    <row r="120" spans="1:25" ht="15.6" x14ac:dyDescent="0.3">
      <c r="A120" s="8">
        <v>40</v>
      </c>
      <c r="B120" s="9" t="s">
        <v>23</v>
      </c>
      <c r="C120" s="59">
        <f t="shared" si="40"/>
        <v>10.368421052631581</v>
      </c>
      <c r="D120" s="60">
        <f>SUMIFS('DATOS PEST12'!$E:$E,'DATOS PEST12'!$A:$A,INDICE!$C$13,'DATOS PEST12'!$D:$D,'7. RETA (SETA) Prov-SECCION'!D$11,'DATOS PEST12'!$B:$B,'7. RETA (SETA) Prov-SECCION'!$A120,'DATOS PEST12'!$F:$F,"REG.E. AUTONOMOS (SETA)",'DATOS PEST12'!$C:$C,"UNION EUROPEA")</f>
        <v>10.368421052631581</v>
      </c>
      <c r="E120" s="62">
        <f>SUMIFS('DATOS PEST12'!$E:$E,'DATOS PEST12'!$A:$A,INDICE!$C$13,'DATOS PEST12'!$D:$D,'7. RETA (SETA) Prov-SECCION'!E$11,'DATOS PEST12'!$B:$B,'7. RETA (SETA) Prov-SECCION'!$A120,'DATOS PEST12'!$F:$F,"REG.E. AUTONOMOS (SETA)",'DATOS PEST12'!$C:$C,"UNION EUROPEA")</f>
        <v>0</v>
      </c>
      <c r="F120" s="62">
        <f>SUMIFS('DATOS PEST12'!$E:$E,'DATOS PEST12'!$A:$A,INDICE!$C$13,'DATOS PEST12'!$D:$D,'7. RETA (SETA) Prov-SECCION'!F$11,'DATOS PEST12'!$B:$B,'7. RETA (SETA) Prov-SECCION'!$A120,'DATOS PEST12'!$F:$F,"REG.E. AUTONOMOS (SETA)",'DATOS PEST12'!$C:$C,"UNION EUROPEA")</f>
        <v>0</v>
      </c>
      <c r="G120" s="62">
        <f>SUMIFS('DATOS PEST12'!$E:$E,'DATOS PEST12'!$A:$A,INDICE!$C$13,'DATOS PEST12'!$D:$D,'7. RETA (SETA) Prov-SECCION'!G$11,'DATOS PEST12'!$B:$B,'7. RETA (SETA) Prov-SECCION'!$A120,'DATOS PEST12'!$F:$F,"REG.E. AUTONOMOS (SETA)",'DATOS PEST12'!$C:$C,"UNION EUROPEA")</f>
        <v>0</v>
      </c>
      <c r="H120" s="62">
        <f>SUMIFS('DATOS PEST12'!$E:$E,'DATOS PEST12'!$A:$A,INDICE!$C$13,'DATOS PEST12'!$D:$D,'7. RETA (SETA) Prov-SECCION'!H$11,'DATOS PEST12'!$B:$B,'7. RETA (SETA) Prov-SECCION'!$A120,'DATOS PEST12'!$F:$F,"REG.E. AUTONOMOS (SETA)",'DATOS PEST12'!$C:$C,"UNION EUROPEA")</f>
        <v>0</v>
      </c>
      <c r="I120" s="62">
        <f>SUMIFS('DATOS PEST12'!$E:$E,'DATOS PEST12'!$A:$A,INDICE!$C$13,'DATOS PEST12'!$D:$D,'7. RETA (SETA) Prov-SECCION'!I$11,'DATOS PEST12'!$B:$B,'7. RETA (SETA) Prov-SECCION'!$A120,'DATOS PEST12'!$F:$F,"REG.E. AUTONOMOS (SETA)",'DATOS PEST12'!$C:$C,"UNION EUROPEA")</f>
        <v>0</v>
      </c>
      <c r="J120" s="62">
        <f>SUMIFS('DATOS PEST12'!$E:$E,'DATOS PEST12'!$A:$A,INDICE!$C$13,'DATOS PEST12'!$D:$D,'7. RETA (SETA) Prov-SECCION'!J$11,'DATOS PEST12'!$B:$B,'7. RETA (SETA) Prov-SECCION'!$A120,'DATOS PEST12'!$F:$F,"REG.E. AUTONOMOS (SETA)",'DATOS PEST12'!$C:$C,"UNION EUROPEA")</f>
        <v>0</v>
      </c>
      <c r="K120" s="62">
        <f>SUMIFS('DATOS PEST12'!$E:$E,'DATOS PEST12'!$A:$A,INDICE!$C$13,'DATOS PEST12'!$D:$D,'7. RETA (SETA) Prov-SECCION'!K$11,'DATOS PEST12'!$B:$B,'7. RETA (SETA) Prov-SECCION'!$A120,'DATOS PEST12'!$F:$F,"REG.E. AUTONOMOS (SETA)",'DATOS PEST12'!$C:$C,"UNION EUROPEA")</f>
        <v>0</v>
      </c>
      <c r="L120" s="62">
        <f>SUMIFS('DATOS PEST12'!$E:$E,'DATOS PEST12'!$A:$A,INDICE!$C$13,'DATOS PEST12'!$D:$D,'7. RETA (SETA) Prov-SECCION'!L$11,'DATOS PEST12'!$B:$B,'7. RETA (SETA) Prov-SECCION'!$A120,'DATOS PEST12'!$F:$F,"REG.E. AUTONOMOS (SETA)",'DATOS PEST12'!$C:$C,"UNION EUROPEA")</f>
        <v>0</v>
      </c>
      <c r="M120" s="62">
        <f>SUMIFS('DATOS PEST12'!$E:$E,'DATOS PEST12'!$A:$A,INDICE!$C$13,'DATOS PEST12'!$D:$D,'7. RETA (SETA) Prov-SECCION'!M$11,'DATOS PEST12'!$B:$B,'7. RETA (SETA) Prov-SECCION'!$A120,'DATOS PEST12'!$F:$F,"REG.E. AUTONOMOS (SETA)",'DATOS PEST12'!$C:$C,"UNION EUROPEA")</f>
        <v>0</v>
      </c>
      <c r="N120" s="62">
        <f>SUMIFS('DATOS PEST12'!$E:$E,'DATOS PEST12'!$A:$A,INDICE!$C$13,'DATOS PEST12'!$D:$D,'7. RETA (SETA) Prov-SECCION'!N$11,'DATOS PEST12'!$B:$B,'7. RETA (SETA) Prov-SECCION'!$A120,'DATOS PEST12'!$F:$F,"REG.E. AUTONOMOS (SETA)",'DATOS PEST12'!$C:$C,"UNION EUROPEA")</f>
        <v>0</v>
      </c>
      <c r="O120" s="62">
        <f>SUMIFS('DATOS PEST12'!$E:$E,'DATOS PEST12'!$A:$A,INDICE!$C$13,'DATOS PEST12'!$D:$D,'7. RETA (SETA) Prov-SECCION'!O$11,'DATOS PEST12'!$B:$B,'7. RETA (SETA) Prov-SECCION'!$A120,'DATOS PEST12'!$F:$F,"REG.E. AUTONOMOS (SETA)",'DATOS PEST12'!$C:$C,"UNION EUROPEA")</f>
        <v>0</v>
      </c>
      <c r="P120" s="62">
        <f>SUMIFS('DATOS PEST12'!$E:$E,'DATOS PEST12'!$A:$A,INDICE!$C$13,'DATOS PEST12'!$D:$D,'7. RETA (SETA) Prov-SECCION'!P$11,'DATOS PEST12'!$B:$B,'7. RETA (SETA) Prov-SECCION'!$A120,'DATOS PEST12'!$F:$F,"REG.E. AUTONOMOS (SETA)",'DATOS PEST12'!$C:$C,"UNION EUROPEA")</f>
        <v>0</v>
      </c>
      <c r="Q120" s="62">
        <f>SUMIFS('DATOS PEST12'!$E:$E,'DATOS PEST12'!$A:$A,INDICE!$C$13,'DATOS PEST12'!$D:$D,'7. RETA (SETA) Prov-SECCION'!Q$11,'DATOS PEST12'!$B:$B,'7. RETA (SETA) Prov-SECCION'!$A120,'DATOS PEST12'!$F:$F,"REG.E. AUTONOMOS (SETA)",'DATOS PEST12'!$C:$C,"UNION EUROPEA")</f>
        <v>0</v>
      </c>
      <c r="R120" s="62">
        <f>SUMIFS('DATOS PEST12'!$E:$E,'DATOS PEST12'!$A:$A,INDICE!$C$13,'DATOS PEST12'!$D:$D,'7. RETA (SETA) Prov-SECCION'!R$11,'DATOS PEST12'!$B:$B,'7. RETA (SETA) Prov-SECCION'!$A120,'DATOS PEST12'!$F:$F,"REG.E. AUTONOMOS (SETA)",'DATOS PEST12'!$C:$C,"UNION EUROPEA")</f>
        <v>0</v>
      </c>
      <c r="S120" s="62">
        <f>SUMIFS('DATOS PEST12'!$E:$E,'DATOS PEST12'!$A:$A,INDICE!$C$13,'DATOS PEST12'!$D:$D,'7. RETA (SETA) Prov-SECCION'!S$11,'DATOS PEST12'!$B:$B,'7. RETA (SETA) Prov-SECCION'!$A120,'DATOS PEST12'!$F:$F,"REG.E. AUTONOMOS (SETA)",'DATOS PEST12'!$C:$C,"UNION EUROPEA")</f>
        <v>0</v>
      </c>
      <c r="T120" s="62">
        <f>SUMIFS('DATOS PEST12'!$E:$E,'DATOS PEST12'!$A:$A,INDICE!$C$13,'DATOS PEST12'!$D:$D,'7. RETA (SETA) Prov-SECCION'!T$11,'DATOS PEST12'!$B:$B,'7. RETA (SETA) Prov-SECCION'!$A120,'DATOS PEST12'!$F:$F,"REG.E. AUTONOMOS (SETA)",'DATOS PEST12'!$C:$C,"UNION EUROPEA")</f>
        <v>0</v>
      </c>
      <c r="U120" s="62">
        <f>SUMIFS('DATOS PEST12'!$E:$E,'DATOS PEST12'!$A:$A,INDICE!$C$13,'DATOS PEST12'!$D:$D,'7. RETA (SETA) Prov-SECCION'!U$11,'DATOS PEST12'!$B:$B,'7. RETA (SETA) Prov-SECCION'!$A120,'DATOS PEST12'!$F:$F,"REG.E. AUTONOMOS (SETA)",'DATOS PEST12'!$C:$C,"UNION EUROPEA")</f>
        <v>0</v>
      </c>
      <c r="V120" s="62">
        <f>SUMIFS('DATOS PEST12'!$E:$E,'DATOS PEST12'!$A:$A,INDICE!$C$13,'DATOS PEST12'!$D:$D,'7. RETA (SETA) Prov-SECCION'!V$11,'DATOS PEST12'!$B:$B,'7. RETA (SETA) Prov-SECCION'!$A120,'DATOS PEST12'!$F:$F,"REG.E. AUTONOMOS (SETA)",'DATOS PEST12'!$C:$C,"UNION EUROPEA")</f>
        <v>0</v>
      </c>
      <c r="W120" s="62">
        <f>SUMIFS('DATOS PEST12'!$E:$E,'DATOS PEST12'!$A:$A,INDICE!$C$13,'DATOS PEST12'!$D:$D,'7. RETA (SETA) Prov-SECCION'!W$11,'DATOS PEST12'!$B:$B,'7. RETA (SETA) Prov-SECCION'!$A120,'DATOS PEST12'!$F:$F,"REG.E. AUTONOMOS (SETA)",'DATOS PEST12'!$C:$C,"UNION EUROPEA")</f>
        <v>0</v>
      </c>
      <c r="X120" s="62">
        <f>SUMIFS('DATOS PEST12'!$E:$E,'DATOS PEST12'!$A:$A,INDICE!$C$13,'DATOS PEST12'!$D:$D,'7. RETA (SETA) Prov-SECCION'!X$11,'DATOS PEST12'!$B:$B,'7. RETA (SETA) Prov-SECCION'!$A120,'DATOS PEST12'!$F:$F,"REG.E. AUTONOMOS (SETA)",'DATOS PEST12'!$C:$C,"UNION EUROPEA")</f>
        <v>0</v>
      </c>
      <c r="Y120" s="59">
        <f>SUMIFS('DATOS PEST12'!$E:$E,'DATOS PEST12'!$A:$A,INDICE!$C$13,'DATOS PEST12'!$D:$D,'7. RETA (SETA) Prov-SECCION'!Y$11,'DATOS PEST12'!$B:$B,'7. RETA (SETA) Prov-SECCION'!$A120,'DATOS PEST12'!$F:$F,"REG.E. AUTONOMOS (SETA)",'DATOS PEST12'!$C:$C,"UNION EUROPEA")</f>
        <v>0</v>
      </c>
    </row>
    <row r="121" spans="1:25" ht="15.6" x14ac:dyDescent="0.3">
      <c r="A121" s="8">
        <v>42</v>
      </c>
      <c r="B121" s="9" t="s">
        <v>34</v>
      </c>
      <c r="C121" s="59">
        <f t="shared" si="40"/>
        <v>13.999999999999995</v>
      </c>
      <c r="D121" s="60">
        <f>SUMIFS('DATOS PEST12'!$E:$E,'DATOS PEST12'!$A:$A,INDICE!$C$13,'DATOS PEST12'!$D:$D,'7. RETA (SETA) Prov-SECCION'!D$11,'DATOS PEST12'!$B:$B,'7. RETA (SETA) Prov-SECCION'!$A121,'DATOS PEST12'!$F:$F,"REG.E. AUTONOMOS (SETA)",'DATOS PEST12'!$C:$C,"UNION EUROPEA")</f>
        <v>13.999999999999995</v>
      </c>
      <c r="E121" s="62">
        <f>SUMIFS('DATOS PEST12'!$E:$E,'DATOS PEST12'!$A:$A,INDICE!$C$13,'DATOS PEST12'!$D:$D,'7. RETA (SETA) Prov-SECCION'!E$11,'DATOS PEST12'!$B:$B,'7. RETA (SETA) Prov-SECCION'!$A121,'DATOS PEST12'!$F:$F,"REG.E. AUTONOMOS (SETA)",'DATOS PEST12'!$C:$C,"UNION EUROPEA")</f>
        <v>0</v>
      </c>
      <c r="F121" s="62">
        <f>SUMIFS('DATOS PEST12'!$E:$E,'DATOS PEST12'!$A:$A,INDICE!$C$13,'DATOS PEST12'!$D:$D,'7. RETA (SETA) Prov-SECCION'!F$11,'DATOS PEST12'!$B:$B,'7. RETA (SETA) Prov-SECCION'!$A121,'DATOS PEST12'!$F:$F,"REG.E. AUTONOMOS (SETA)",'DATOS PEST12'!$C:$C,"UNION EUROPEA")</f>
        <v>0</v>
      </c>
      <c r="G121" s="62">
        <f>SUMIFS('DATOS PEST12'!$E:$E,'DATOS PEST12'!$A:$A,INDICE!$C$13,'DATOS PEST12'!$D:$D,'7. RETA (SETA) Prov-SECCION'!G$11,'DATOS PEST12'!$B:$B,'7. RETA (SETA) Prov-SECCION'!$A121,'DATOS PEST12'!$F:$F,"REG.E. AUTONOMOS (SETA)",'DATOS PEST12'!$C:$C,"UNION EUROPEA")</f>
        <v>0</v>
      </c>
      <c r="H121" s="62">
        <f>SUMIFS('DATOS PEST12'!$E:$E,'DATOS PEST12'!$A:$A,INDICE!$C$13,'DATOS PEST12'!$D:$D,'7. RETA (SETA) Prov-SECCION'!H$11,'DATOS PEST12'!$B:$B,'7. RETA (SETA) Prov-SECCION'!$A121,'DATOS PEST12'!$F:$F,"REG.E. AUTONOMOS (SETA)",'DATOS PEST12'!$C:$C,"UNION EUROPEA")</f>
        <v>0</v>
      </c>
      <c r="I121" s="62">
        <f>SUMIFS('DATOS PEST12'!$E:$E,'DATOS PEST12'!$A:$A,INDICE!$C$13,'DATOS PEST12'!$D:$D,'7. RETA (SETA) Prov-SECCION'!I$11,'DATOS PEST12'!$B:$B,'7. RETA (SETA) Prov-SECCION'!$A121,'DATOS PEST12'!$F:$F,"REG.E. AUTONOMOS (SETA)",'DATOS PEST12'!$C:$C,"UNION EUROPEA")</f>
        <v>0</v>
      </c>
      <c r="J121" s="62">
        <f>SUMIFS('DATOS PEST12'!$E:$E,'DATOS PEST12'!$A:$A,INDICE!$C$13,'DATOS PEST12'!$D:$D,'7. RETA (SETA) Prov-SECCION'!J$11,'DATOS PEST12'!$B:$B,'7. RETA (SETA) Prov-SECCION'!$A121,'DATOS PEST12'!$F:$F,"REG.E. AUTONOMOS (SETA)",'DATOS PEST12'!$C:$C,"UNION EUROPEA")</f>
        <v>0</v>
      </c>
      <c r="K121" s="62">
        <f>SUMIFS('DATOS PEST12'!$E:$E,'DATOS PEST12'!$A:$A,INDICE!$C$13,'DATOS PEST12'!$D:$D,'7. RETA (SETA) Prov-SECCION'!K$11,'DATOS PEST12'!$B:$B,'7. RETA (SETA) Prov-SECCION'!$A121,'DATOS PEST12'!$F:$F,"REG.E. AUTONOMOS (SETA)",'DATOS PEST12'!$C:$C,"UNION EUROPEA")</f>
        <v>0</v>
      </c>
      <c r="L121" s="62">
        <f>SUMIFS('DATOS PEST12'!$E:$E,'DATOS PEST12'!$A:$A,INDICE!$C$13,'DATOS PEST12'!$D:$D,'7. RETA (SETA) Prov-SECCION'!L$11,'DATOS PEST12'!$B:$B,'7. RETA (SETA) Prov-SECCION'!$A121,'DATOS PEST12'!$F:$F,"REG.E. AUTONOMOS (SETA)",'DATOS PEST12'!$C:$C,"UNION EUROPEA")</f>
        <v>0</v>
      </c>
      <c r="M121" s="62">
        <f>SUMIFS('DATOS PEST12'!$E:$E,'DATOS PEST12'!$A:$A,INDICE!$C$13,'DATOS PEST12'!$D:$D,'7. RETA (SETA) Prov-SECCION'!M$11,'DATOS PEST12'!$B:$B,'7. RETA (SETA) Prov-SECCION'!$A121,'DATOS PEST12'!$F:$F,"REG.E. AUTONOMOS (SETA)",'DATOS PEST12'!$C:$C,"UNION EUROPEA")</f>
        <v>0</v>
      </c>
      <c r="N121" s="62">
        <f>SUMIFS('DATOS PEST12'!$E:$E,'DATOS PEST12'!$A:$A,INDICE!$C$13,'DATOS PEST12'!$D:$D,'7. RETA (SETA) Prov-SECCION'!N$11,'DATOS PEST12'!$B:$B,'7. RETA (SETA) Prov-SECCION'!$A121,'DATOS PEST12'!$F:$F,"REG.E. AUTONOMOS (SETA)",'DATOS PEST12'!$C:$C,"UNION EUROPEA")</f>
        <v>0</v>
      </c>
      <c r="O121" s="62">
        <f>SUMIFS('DATOS PEST12'!$E:$E,'DATOS PEST12'!$A:$A,INDICE!$C$13,'DATOS PEST12'!$D:$D,'7. RETA (SETA) Prov-SECCION'!O$11,'DATOS PEST12'!$B:$B,'7. RETA (SETA) Prov-SECCION'!$A121,'DATOS PEST12'!$F:$F,"REG.E. AUTONOMOS (SETA)",'DATOS PEST12'!$C:$C,"UNION EUROPEA")</f>
        <v>0</v>
      </c>
      <c r="P121" s="62">
        <f>SUMIFS('DATOS PEST12'!$E:$E,'DATOS PEST12'!$A:$A,INDICE!$C$13,'DATOS PEST12'!$D:$D,'7. RETA (SETA) Prov-SECCION'!P$11,'DATOS PEST12'!$B:$B,'7. RETA (SETA) Prov-SECCION'!$A121,'DATOS PEST12'!$F:$F,"REG.E. AUTONOMOS (SETA)",'DATOS PEST12'!$C:$C,"UNION EUROPEA")</f>
        <v>0</v>
      </c>
      <c r="Q121" s="62">
        <f>SUMIFS('DATOS PEST12'!$E:$E,'DATOS PEST12'!$A:$A,INDICE!$C$13,'DATOS PEST12'!$D:$D,'7. RETA (SETA) Prov-SECCION'!Q$11,'DATOS PEST12'!$B:$B,'7. RETA (SETA) Prov-SECCION'!$A121,'DATOS PEST12'!$F:$F,"REG.E. AUTONOMOS (SETA)",'DATOS PEST12'!$C:$C,"UNION EUROPEA")</f>
        <v>0</v>
      </c>
      <c r="R121" s="62">
        <f>SUMIFS('DATOS PEST12'!$E:$E,'DATOS PEST12'!$A:$A,INDICE!$C$13,'DATOS PEST12'!$D:$D,'7. RETA (SETA) Prov-SECCION'!R$11,'DATOS PEST12'!$B:$B,'7. RETA (SETA) Prov-SECCION'!$A121,'DATOS PEST12'!$F:$F,"REG.E. AUTONOMOS (SETA)",'DATOS PEST12'!$C:$C,"UNION EUROPEA")</f>
        <v>0</v>
      </c>
      <c r="S121" s="62">
        <f>SUMIFS('DATOS PEST12'!$E:$E,'DATOS PEST12'!$A:$A,INDICE!$C$13,'DATOS PEST12'!$D:$D,'7. RETA (SETA) Prov-SECCION'!S$11,'DATOS PEST12'!$B:$B,'7. RETA (SETA) Prov-SECCION'!$A121,'DATOS PEST12'!$F:$F,"REG.E. AUTONOMOS (SETA)",'DATOS PEST12'!$C:$C,"UNION EUROPEA")</f>
        <v>0</v>
      </c>
      <c r="T121" s="62">
        <f>SUMIFS('DATOS PEST12'!$E:$E,'DATOS PEST12'!$A:$A,INDICE!$C$13,'DATOS PEST12'!$D:$D,'7. RETA (SETA) Prov-SECCION'!T$11,'DATOS PEST12'!$B:$B,'7. RETA (SETA) Prov-SECCION'!$A121,'DATOS PEST12'!$F:$F,"REG.E. AUTONOMOS (SETA)",'DATOS PEST12'!$C:$C,"UNION EUROPEA")</f>
        <v>0</v>
      </c>
      <c r="U121" s="62">
        <f>SUMIFS('DATOS PEST12'!$E:$E,'DATOS PEST12'!$A:$A,INDICE!$C$13,'DATOS PEST12'!$D:$D,'7. RETA (SETA) Prov-SECCION'!U$11,'DATOS PEST12'!$B:$B,'7. RETA (SETA) Prov-SECCION'!$A121,'DATOS PEST12'!$F:$F,"REG.E. AUTONOMOS (SETA)",'DATOS PEST12'!$C:$C,"UNION EUROPEA")</f>
        <v>0</v>
      </c>
      <c r="V121" s="62">
        <f>SUMIFS('DATOS PEST12'!$E:$E,'DATOS PEST12'!$A:$A,INDICE!$C$13,'DATOS PEST12'!$D:$D,'7. RETA (SETA) Prov-SECCION'!V$11,'DATOS PEST12'!$B:$B,'7. RETA (SETA) Prov-SECCION'!$A121,'DATOS PEST12'!$F:$F,"REG.E. AUTONOMOS (SETA)",'DATOS PEST12'!$C:$C,"UNION EUROPEA")</f>
        <v>0</v>
      </c>
      <c r="W121" s="62">
        <f>SUMIFS('DATOS PEST12'!$E:$E,'DATOS PEST12'!$A:$A,INDICE!$C$13,'DATOS PEST12'!$D:$D,'7. RETA (SETA) Prov-SECCION'!W$11,'DATOS PEST12'!$B:$B,'7. RETA (SETA) Prov-SECCION'!$A121,'DATOS PEST12'!$F:$F,"REG.E. AUTONOMOS (SETA)",'DATOS PEST12'!$C:$C,"UNION EUROPEA")</f>
        <v>0</v>
      </c>
      <c r="X121" s="62">
        <f>SUMIFS('DATOS PEST12'!$E:$E,'DATOS PEST12'!$A:$A,INDICE!$C$13,'DATOS PEST12'!$D:$D,'7. RETA (SETA) Prov-SECCION'!X$11,'DATOS PEST12'!$B:$B,'7. RETA (SETA) Prov-SECCION'!$A121,'DATOS PEST12'!$F:$F,"REG.E. AUTONOMOS (SETA)",'DATOS PEST12'!$C:$C,"UNION EUROPEA")</f>
        <v>0</v>
      </c>
      <c r="Y121" s="59">
        <f>SUMIFS('DATOS PEST12'!$E:$E,'DATOS PEST12'!$A:$A,INDICE!$C$13,'DATOS PEST12'!$D:$D,'7. RETA (SETA) Prov-SECCION'!Y$11,'DATOS PEST12'!$B:$B,'7. RETA (SETA) Prov-SECCION'!$A121,'DATOS PEST12'!$F:$F,"REG.E. AUTONOMOS (SETA)",'DATOS PEST12'!$C:$C,"UNION EUROPEA")</f>
        <v>0</v>
      </c>
    </row>
    <row r="122" spans="1:25" ht="15.6" x14ac:dyDescent="0.3">
      <c r="A122" s="8">
        <v>47</v>
      </c>
      <c r="B122" s="9" t="s">
        <v>28</v>
      </c>
      <c r="C122" s="59">
        <f t="shared" si="40"/>
        <v>6.0000000000000009</v>
      </c>
      <c r="D122" s="60">
        <f>SUMIFS('DATOS PEST12'!$E:$E,'DATOS PEST12'!$A:$A,INDICE!$C$13,'DATOS PEST12'!$D:$D,'7. RETA (SETA) Prov-SECCION'!D$11,'DATOS PEST12'!$B:$B,'7. RETA (SETA) Prov-SECCION'!$A122,'DATOS PEST12'!$F:$F,"REG.E. AUTONOMOS (SETA)",'DATOS PEST12'!$C:$C,"UNION EUROPEA")</f>
        <v>6.0000000000000009</v>
      </c>
      <c r="E122" s="62">
        <f>SUMIFS('DATOS PEST12'!$E:$E,'DATOS PEST12'!$A:$A,INDICE!$C$13,'DATOS PEST12'!$D:$D,'7. RETA (SETA) Prov-SECCION'!E$11,'DATOS PEST12'!$B:$B,'7. RETA (SETA) Prov-SECCION'!$A122,'DATOS PEST12'!$F:$F,"REG.E. AUTONOMOS (SETA)",'DATOS PEST12'!$C:$C,"UNION EUROPEA")</f>
        <v>0</v>
      </c>
      <c r="F122" s="62">
        <f>SUMIFS('DATOS PEST12'!$E:$E,'DATOS PEST12'!$A:$A,INDICE!$C$13,'DATOS PEST12'!$D:$D,'7. RETA (SETA) Prov-SECCION'!F$11,'DATOS PEST12'!$B:$B,'7. RETA (SETA) Prov-SECCION'!$A122,'DATOS PEST12'!$F:$F,"REG.E. AUTONOMOS (SETA)",'DATOS PEST12'!$C:$C,"UNION EUROPEA")</f>
        <v>0</v>
      </c>
      <c r="G122" s="62">
        <f>SUMIFS('DATOS PEST12'!$E:$E,'DATOS PEST12'!$A:$A,INDICE!$C$13,'DATOS PEST12'!$D:$D,'7. RETA (SETA) Prov-SECCION'!G$11,'DATOS PEST12'!$B:$B,'7. RETA (SETA) Prov-SECCION'!$A122,'DATOS PEST12'!$F:$F,"REG.E. AUTONOMOS (SETA)",'DATOS PEST12'!$C:$C,"UNION EUROPEA")</f>
        <v>0</v>
      </c>
      <c r="H122" s="62">
        <f>SUMIFS('DATOS PEST12'!$E:$E,'DATOS PEST12'!$A:$A,INDICE!$C$13,'DATOS PEST12'!$D:$D,'7. RETA (SETA) Prov-SECCION'!H$11,'DATOS PEST12'!$B:$B,'7. RETA (SETA) Prov-SECCION'!$A122,'DATOS PEST12'!$F:$F,"REG.E. AUTONOMOS (SETA)",'DATOS PEST12'!$C:$C,"UNION EUROPEA")</f>
        <v>0</v>
      </c>
      <c r="I122" s="62">
        <f>SUMIFS('DATOS PEST12'!$E:$E,'DATOS PEST12'!$A:$A,INDICE!$C$13,'DATOS PEST12'!$D:$D,'7. RETA (SETA) Prov-SECCION'!I$11,'DATOS PEST12'!$B:$B,'7. RETA (SETA) Prov-SECCION'!$A122,'DATOS PEST12'!$F:$F,"REG.E. AUTONOMOS (SETA)",'DATOS PEST12'!$C:$C,"UNION EUROPEA")</f>
        <v>0</v>
      </c>
      <c r="J122" s="62">
        <f>SUMIFS('DATOS PEST12'!$E:$E,'DATOS PEST12'!$A:$A,INDICE!$C$13,'DATOS PEST12'!$D:$D,'7. RETA (SETA) Prov-SECCION'!J$11,'DATOS PEST12'!$B:$B,'7. RETA (SETA) Prov-SECCION'!$A122,'DATOS PEST12'!$F:$F,"REG.E. AUTONOMOS (SETA)",'DATOS PEST12'!$C:$C,"UNION EUROPEA")</f>
        <v>0</v>
      </c>
      <c r="K122" s="62">
        <f>SUMIFS('DATOS PEST12'!$E:$E,'DATOS PEST12'!$A:$A,INDICE!$C$13,'DATOS PEST12'!$D:$D,'7. RETA (SETA) Prov-SECCION'!K$11,'DATOS PEST12'!$B:$B,'7. RETA (SETA) Prov-SECCION'!$A122,'DATOS PEST12'!$F:$F,"REG.E. AUTONOMOS (SETA)",'DATOS PEST12'!$C:$C,"UNION EUROPEA")</f>
        <v>0</v>
      </c>
      <c r="L122" s="62">
        <f>SUMIFS('DATOS PEST12'!$E:$E,'DATOS PEST12'!$A:$A,INDICE!$C$13,'DATOS PEST12'!$D:$D,'7. RETA (SETA) Prov-SECCION'!L$11,'DATOS PEST12'!$B:$B,'7. RETA (SETA) Prov-SECCION'!$A122,'DATOS PEST12'!$F:$F,"REG.E. AUTONOMOS (SETA)",'DATOS PEST12'!$C:$C,"UNION EUROPEA")</f>
        <v>0</v>
      </c>
      <c r="M122" s="62">
        <f>SUMIFS('DATOS PEST12'!$E:$E,'DATOS PEST12'!$A:$A,INDICE!$C$13,'DATOS PEST12'!$D:$D,'7. RETA (SETA) Prov-SECCION'!M$11,'DATOS PEST12'!$B:$B,'7. RETA (SETA) Prov-SECCION'!$A122,'DATOS PEST12'!$F:$F,"REG.E. AUTONOMOS (SETA)",'DATOS PEST12'!$C:$C,"UNION EUROPEA")</f>
        <v>0</v>
      </c>
      <c r="N122" s="62">
        <f>SUMIFS('DATOS PEST12'!$E:$E,'DATOS PEST12'!$A:$A,INDICE!$C$13,'DATOS PEST12'!$D:$D,'7. RETA (SETA) Prov-SECCION'!N$11,'DATOS PEST12'!$B:$B,'7. RETA (SETA) Prov-SECCION'!$A122,'DATOS PEST12'!$F:$F,"REG.E. AUTONOMOS (SETA)",'DATOS PEST12'!$C:$C,"UNION EUROPEA")</f>
        <v>0</v>
      </c>
      <c r="O122" s="62">
        <f>SUMIFS('DATOS PEST12'!$E:$E,'DATOS PEST12'!$A:$A,INDICE!$C$13,'DATOS PEST12'!$D:$D,'7. RETA (SETA) Prov-SECCION'!O$11,'DATOS PEST12'!$B:$B,'7. RETA (SETA) Prov-SECCION'!$A122,'DATOS PEST12'!$F:$F,"REG.E. AUTONOMOS (SETA)",'DATOS PEST12'!$C:$C,"UNION EUROPEA")</f>
        <v>0</v>
      </c>
      <c r="P122" s="62">
        <f>SUMIFS('DATOS PEST12'!$E:$E,'DATOS PEST12'!$A:$A,INDICE!$C$13,'DATOS PEST12'!$D:$D,'7. RETA (SETA) Prov-SECCION'!P$11,'DATOS PEST12'!$B:$B,'7. RETA (SETA) Prov-SECCION'!$A122,'DATOS PEST12'!$F:$F,"REG.E. AUTONOMOS (SETA)",'DATOS PEST12'!$C:$C,"UNION EUROPEA")</f>
        <v>0</v>
      </c>
      <c r="Q122" s="62">
        <f>SUMIFS('DATOS PEST12'!$E:$E,'DATOS PEST12'!$A:$A,INDICE!$C$13,'DATOS PEST12'!$D:$D,'7. RETA (SETA) Prov-SECCION'!Q$11,'DATOS PEST12'!$B:$B,'7. RETA (SETA) Prov-SECCION'!$A122,'DATOS PEST12'!$F:$F,"REG.E. AUTONOMOS (SETA)",'DATOS PEST12'!$C:$C,"UNION EUROPEA")</f>
        <v>0</v>
      </c>
      <c r="R122" s="62">
        <f>SUMIFS('DATOS PEST12'!$E:$E,'DATOS PEST12'!$A:$A,INDICE!$C$13,'DATOS PEST12'!$D:$D,'7. RETA (SETA) Prov-SECCION'!R$11,'DATOS PEST12'!$B:$B,'7. RETA (SETA) Prov-SECCION'!$A122,'DATOS PEST12'!$F:$F,"REG.E. AUTONOMOS (SETA)",'DATOS PEST12'!$C:$C,"UNION EUROPEA")</f>
        <v>0</v>
      </c>
      <c r="S122" s="62">
        <f>SUMIFS('DATOS PEST12'!$E:$E,'DATOS PEST12'!$A:$A,INDICE!$C$13,'DATOS PEST12'!$D:$D,'7. RETA (SETA) Prov-SECCION'!S$11,'DATOS PEST12'!$B:$B,'7. RETA (SETA) Prov-SECCION'!$A122,'DATOS PEST12'!$F:$F,"REG.E. AUTONOMOS (SETA)",'DATOS PEST12'!$C:$C,"UNION EUROPEA")</f>
        <v>0</v>
      </c>
      <c r="T122" s="62">
        <f>SUMIFS('DATOS PEST12'!$E:$E,'DATOS PEST12'!$A:$A,INDICE!$C$13,'DATOS PEST12'!$D:$D,'7. RETA (SETA) Prov-SECCION'!T$11,'DATOS PEST12'!$B:$B,'7. RETA (SETA) Prov-SECCION'!$A122,'DATOS PEST12'!$F:$F,"REG.E. AUTONOMOS (SETA)",'DATOS PEST12'!$C:$C,"UNION EUROPEA")</f>
        <v>0</v>
      </c>
      <c r="U122" s="62">
        <f>SUMIFS('DATOS PEST12'!$E:$E,'DATOS PEST12'!$A:$A,INDICE!$C$13,'DATOS PEST12'!$D:$D,'7. RETA (SETA) Prov-SECCION'!U$11,'DATOS PEST12'!$B:$B,'7. RETA (SETA) Prov-SECCION'!$A122,'DATOS PEST12'!$F:$F,"REG.E. AUTONOMOS (SETA)",'DATOS PEST12'!$C:$C,"UNION EUROPEA")</f>
        <v>0</v>
      </c>
      <c r="V122" s="62">
        <f>SUMIFS('DATOS PEST12'!$E:$E,'DATOS PEST12'!$A:$A,INDICE!$C$13,'DATOS PEST12'!$D:$D,'7. RETA (SETA) Prov-SECCION'!V$11,'DATOS PEST12'!$B:$B,'7. RETA (SETA) Prov-SECCION'!$A122,'DATOS PEST12'!$F:$F,"REG.E. AUTONOMOS (SETA)",'DATOS PEST12'!$C:$C,"UNION EUROPEA")</f>
        <v>0</v>
      </c>
      <c r="W122" s="62">
        <f>SUMIFS('DATOS PEST12'!$E:$E,'DATOS PEST12'!$A:$A,INDICE!$C$13,'DATOS PEST12'!$D:$D,'7. RETA (SETA) Prov-SECCION'!W$11,'DATOS PEST12'!$B:$B,'7. RETA (SETA) Prov-SECCION'!$A122,'DATOS PEST12'!$F:$F,"REG.E. AUTONOMOS (SETA)",'DATOS PEST12'!$C:$C,"UNION EUROPEA")</f>
        <v>0</v>
      </c>
      <c r="X122" s="62">
        <f>SUMIFS('DATOS PEST12'!$E:$E,'DATOS PEST12'!$A:$A,INDICE!$C$13,'DATOS PEST12'!$D:$D,'7. RETA (SETA) Prov-SECCION'!X$11,'DATOS PEST12'!$B:$B,'7. RETA (SETA) Prov-SECCION'!$A122,'DATOS PEST12'!$F:$F,"REG.E. AUTONOMOS (SETA)",'DATOS PEST12'!$C:$C,"UNION EUROPEA")</f>
        <v>0</v>
      </c>
      <c r="Y122" s="59">
        <f>SUMIFS('DATOS PEST12'!$E:$E,'DATOS PEST12'!$A:$A,INDICE!$C$13,'DATOS PEST12'!$D:$D,'7. RETA (SETA) Prov-SECCION'!Y$11,'DATOS PEST12'!$B:$B,'7. RETA (SETA) Prov-SECCION'!$A122,'DATOS PEST12'!$F:$F,"REG.E. AUTONOMOS (SETA)",'DATOS PEST12'!$C:$C,"UNION EUROPEA")</f>
        <v>0</v>
      </c>
    </row>
    <row r="123" spans="1:25" ht="15.6" x14ac:dyDescent="0.3">
      <c r="A123" s="10">
        <v>49</v>
      </c>
      <c r="B123" s="11" t="s">
        <v>30</v>
      </c>
      <c r="C123" s="59">
        <f t="shared" si="40"/>
        <v>13</v>
      </c>
      <c r="D123" s="60">
        <f>SUMIFS('DATOS PEST12'!$E:$E,'DATOS PEST12'!$A:$A,INDICE!$C$13,'DATOS PEST12'!$D:$D,'7. RETA (SETA) Prov-SECCION'!D$11,'DATOS PEST12'!$B:$B,'7. RETA (SETA) Prov-SECCION'!$A123,'DATOS PEST12'!$F:$F,"REG.E. AUTONOMOS (SETA)",'DATOS PEST12'!$C:$C,"UNION EUROPEA")</f>
        <v>13</v>
      </c>
      <c r="E123" s="62">
        <f>SUMIFS('DATOS PEST12'!$E:$E,'DATOS PEST12'!$A:$A,INDICE!$C$13,'DATOS PEST12'!$D:$D,'7. RETA (SETA) Prov-SECCION'!E$11,'DATOS PEST12'!$B:$B,'7. RETA (SETA) Prov-SECCION'!$A123,'DATOS PEST12'!$F:$F,"REG.E. AUTONOMOS (SETA)",'DATOS PEST12'!$C:$C,"UNION EUROPEA")</f>
        <v>0</v>
      </c>
      <c r="F123" s="62">
        <f>SUMIFS('DATOS PEST12'!$E:$E,'DATOS PEST12'!$A:$A,INDICE!$C$13,'DATOS PEST12'!$D:$D,'7. RETA (SETA) Prov-SECCION'!F$11,'DATOS PEST12'!$B:$B,'7. RETA (SETA) Prov-SECCION'!$A123,'DATOS PEST12'!$F:$F,"REG.E. AUTONOMOS (SETA)",'DATOS PEST12'!$C:$C,"UNION EUROPEA")</f>
        <v>0</v>
      </c>
      <c r="G123" s="62">
        <f>SUMIFS('DATOS PEST12'!$E:$E,'DATOS PEST12'!$A:$A,INDICE!$C$13,'DATOS PEST12'!$D:$D,'7. RETA (SETA) Prov-SECCION'!G$11,'DATOS PEST12'!$B:$B,'7. RETA (SETA) Prov-SECCION'!$A123,'DATOS PEST12'!$F:$F,"REG.E. AUTONOMOS (SETA)",'DATOS PEST12'!$C:$C,"UNION EUROPEA")</f>
        <v>0</v>
      </c>
      <c r="H123" s="62">
        <f>SUMIFS('DATOS PEST12'!$E:$E,'DATOS PEST12'!$A:$A,INDICE!$C$13,'DATOS PEST12'!$D:$D,'7. RETA (SETA) Prov-SECCION'!H$11,'DATOS PEST12'!$B:$B,'7. RETA (SETA) Prov-SECCION'!$A123,'DATOS PEST12'!$F:$F,"REG.E. AUTONOMOS (SETA)",'DATOS PEST12'!$C:$C,"UNION EUROPEA")</f>
        <v>0</v>
      </c>
      <c r="I123" s="62">
        <f>SUMIFS('DATOS PEST12'!$E:$E,'DATOS PEST12'!$A:$A,INDICE!$C$13,'DATOS PEST12'!$D:$D,'7. RETA (SETA) Prov-SECCION'!I$11,'DATOS PEST12'!$B:$B,'7. RETA (SETA) Prov-SECCION'!$A123,'DATOS PEST12'!$F:$F,"REG.E. AUTONOMOS (SETA)",'DATOS PEST12'!$C:$C,"UNION EUROPEA")</f>
        <v>0</v>
      </c>
      <c r="J123" s="62">
        <f>SUMIFS('DATOS PEST12'!$E:$E,'DATOS PEST12'!$A:$A,INDICE!$C$13,'DATOS PEST12'!$D:$D,'7. RETA (SETA) Prov-SECCION'!J$11,'DATOS PEST12'!$B:$B,'7. RETA (SETA) Prov-SECCION'!$A123,'DATOS PEST12'!$F:$F,"REG.E. AUTONOMOS (SETA)",'DATOS PEST12'!$C:$C,"UNION EUROPEA")</f>
        <v>0</v>
      </c>
      <c r="K123" s="62">
        <f>SUMIFS('DATOS PEST12'!$E:$E,'DATOS PEST12'!$A:$A,INDICE!$C$13,'DATOS PEST12'!$D:$D,'7. RETA (SETA) Prov-SECCION'!K$11,'DATOS PEST12'!$B:$B,'7. RETA (SETA) Prov-SECCION'!$A123,'DATOS PEST12'!$F:$F,"REG.E. AUTONOMOS (SETA)",'DATOS PEST12'!$C:$C,"UNION EUROPEA")</f>
        <v>0</v>
      </c>
      <c r="L123" s="62">
        <f>SUMIFS('DATOS PEST12'!$E:$E,'DATOS PEST12'!$A:$A,INDICE!$C$13,'DATOS PEST12'!$D:$D,'7. RETA (SETA) Prov-SECCION'!L$11,'DATOS PEST12'!$B:$B,'7. RETA (SETA) Prov-SECCION'!$A123,'DATOS PEST12'!$F:$F,"REG.E. AUTONOMOS (SETA)",'DATOS PEST12'!$C:$C,"UNION EUROPEA")</f>
        <v>0</v>
      </c>
      <c r="M123" s="62">
        <f>SUMIFS('DATOS PEST12'!$E:$E,'DATOS PEST12'!$A:$A,INDICE!$C$13,'DATOS PEST12'!$D:$D,'7. RETA (SETA) Prov-SECCION'!M$11,'DATOS PEST12'!$B:$B,'7. RETA (SETA) Prov-SECCION'!$A123,'DATOS PEST12'!$F:$F,"REG.E. AUTONOMOS (SETA)",'DATOS PEST12'!$C:$C,"UNION EUROPEA")</f>
        <v>0</v>
      </c>
      <c r="N123" s="62">
        <f>SUMIFS('DATOS PEST12'!$E:$E,'DATOS PEST12'!$A:$A,INDICE!$C$13,'DATOS PEST12'!$D:$D,'7. RETA (SETA) Prov-SECCION'!N$11,'DATOS PEST12'!$B:$B,'7. RETA (SETA) Prov-SECCION'!$A123,'DATOS PEST12'!$F:$F,"REG.E. AUTONOMOS (SETA)",'DATOS PEST12'!$C:$C,"UNION EUROPEA")</f>
        <v>0</v>
      </c>
      <c r="O123" s="62">
        <f>SUMIFS('DATOS PEST12'!$E:$E,'DATOS PEST12'!$A:$A,INDICE!$C$13,'DATOS PEST12'!$D:$D,'7. RETA (SETA) Prov-SECCION'!O$11,'DATOS PEST12'!$B:$B,'7. RETA (SETA) Prov-SECCION'!$A123,'DATOS PEST12'!$F:$F,"REG.E. AUTONOMOS (SETA)",'DATOS PEST12'!$C:$C,"UNION EUROPEA")</f>
        <v>0</v>
      </c>
      <c r="P123" s="62">
        <f>SUMIFS('DATOS PEST12'!$E:$E,'DATOS PEST12'!$A:$A,INDICE!$C$13,'DATOS PEST12'!$D:$D,'7. RETA (SETA) Prov-SECCION'!P$11,'DATOS PEST12'!$B:$B,'7. RETA (SETA) Prov-SECCION'!$A123,'DATOS PEST12'!$F:$F,"REG.E. AUTONOMOS (SETA)",'DATOS PEST12'!$C:$C,"UNION EUROPEA")</f>
        <v>0</v>
      </c>
      <c r="Q123" s="62">
        <f>SUMIFS('DATOS PEST12'!$E:$E,'DATOS PEST12'!$A:$A,INDICE!$C$13,'DATOS PEST12'!$D:$D,'7. RETA (SETA) Prov-SECCION'!Q$11,'DATOS PEST12'!$B:$B,'7. RETA (SETA) Prov-SECCION'!$A123,'DATOS PEST12'!$F:$F,"REG.E. AUTONOMOS (SETA)",'DATOS PEST12'!$C:$C,"UNION EUROPEA")</f>
        <v>0</v>
      </c>
      <c r="R123" s="62">
        <f>SUMIFS('DATOS PEST12'!$E:$E,'DATOS PEST12'!$A:$A,INDICE!$C$13,'DATOS PEST12'!$D:$D,'7. RETA (SETA) Prov-SECCION'!R$11,'DATOS PEST12'!$B:$B,'7. RETA (SETA) Prov-SECCION'!$A123,'DATOS PEST12'!$F:$F,"REG.E. AUTONOMOS (SETA)",'DATOS PEST12'!$C:$C,"UNION EUROPEA")</f>
        <v>0</v>
      </c>
      <c r="S123" s="62">
        <f>SUMIFS('DATOS PEST12'!$E:$E,'DATOS PEST12'!$A:$A,INDICE!$C$13,'DATOS PEST12'!$D:$D,'7. RETA (SETA) Prov-SECCION'!S$11,'DATOS PEST12'!$B:$B,'7. RETA (SETA) Prov-SECCION'!$A123,'DATOS PEST12'!$F:$F,"REG.E. AUTONOMOS (SETA)",'DATOS PEST12'!$C:$C,"UNION EUROPEA")</f>
        <v>0</v>
      </c>
      <c r="T123" s="62">
        <f>SUMIFS('DATOS PEST12'!$E:$E,'DATOS PEST12'!$A:$A,INDICE!$C$13,'DATOS PEST12'!$D:$D,'7. RETA (SETA) Prov-SECCION'!T$11,'DATOS PEST12'!$B:$B,'7. RETA (SETA) Prov-SECCION'!$A123,'DATOS PEST12'!$F:$F,"REG.E. AUTONOMOS (SETA)",'DATOS PEST12'!$C:$C,"UNION EUROPEA")</f>
        <v>0</v>
      </c>
      <c r="U123" s="62">
        <f>SUMIFS('DATOS PEST12'!$E:$E,'DATOS PEST12'!$A:$A,INDICE!$C$13,'DATOS PEST12'!$D:$D,'7. RETA (SETA) Prov-SECCION'!U$11,'DATOS PEST12'!$B:$B,'7. RETA (SETA) Prov-SECCION'!$A123,'DATOS PEST12'!$F:$F,"REG.E. AUTONOMOS (SETA)",'DATOS PEST12'!$C:$C,"UNION EUROPEA")</f>
        <v>0</v>
      </c>
      <c r="V123" s="62">
        <f>SUMIFS('DATOS PEST12'!$E:$E,'DATOS PEST12'!$A:$A,INDICE!$C$13,'DATOS PEST12'!$D:$D,'7. RETA (SETA) Prov-SECCION'!V$11,'DATOS PEST12'!$B:$B,'7. RETA (SETA) Prov-SECCION'!$A123,'DATOS PEST12'!$F:$F,"REG.E. AUTONOMOS (SETA)",'DATOS PEST12'!$C:$C,"UNION EUROPEA")</f>
        <v>0</v>
      </c>
      <c r="W123" s="62">
        <f>SUMIFS('DATOS PEST12'!$E:$E,'DATOS PEST12'!$A:$A,INDICE!$C$13,'DATOS PEST12'!$D:$D,'7. RETA (SETA) Prov-SECCION'!W$11,'DATOS PEST12'!$B:$B,'7. RETA (SETA) Prov-SECCION'!$A123,'DATOS PEST12'!$F:$F,"REG.E. AUTONOMOS (SETA)",'DATOS PEST12'!$C:$C,"UNION EUROPEA")</f>
        <v>0</v>
      </c>
      <c r="X123" s="62">
        <f>SUMIFS('DATOS PEST12'!$E:$E,'DATOS PEST12'!$A:$A,INDICE!$C$13,'DATOS PEST12'!$D:$D,'7. RETA (SETA) Prov-SECCION'!X$11,'DATOS PEST12'!$B:$B,'7. RETA (SETA) Prov-SECCION'!$A123,'DATOS PEST12'!$F:$F,"REG.E. AUTONOMOS (SETA)",'DATOS PEST12'!$C:$C,"UNION EUROPEA")</f>
        <v>0</v>
      </c>
      <c r="Y123" s="59">
        <f>SUMIFS('DATOS PEST12'!$E:$E,'DATOS PEST12'!$A:$A,INDICE!$C$13,'DATOS PEST12'!$D:$D,'7. RETA (SETA) Prov-SECCION'!Y$11,'DATOS PEST12'!$B:$B,'7. RETA (SETA) Prov-SECCION'!$A123,'DATOS PEST12'!$F:$F,"REG.E. AUTONOMOS (SETA)",'DATOS PEST12'!$C:$C,"UNION EUROPEA")</f>
        <v>0</v>
      </c>
    </row>
    <row r="124" spans="1:25" ht="15.6" x14ac:dyDescent="0.3">
      <c r="A124" s="238" t="s">
        <v>179</v>
      </c>
      <c r="B124" s="239"/>
      <c r="C124" s="66">
        <f t="shared" ref="C124:Y124" si="41">SUM(C125:C129)</f>
        <v>72</v>
      </c>
      <c r="D124" s="64">
        <f t="shared" si="41"/>
        <v>72</v>
      </c>
      <c r="E124" s="67">
        <f t="shared" si="41"/>
        <v>0</v>
      </c>
      <c r="F124" s="67">
        <f t="shared" si="41"/>
        <v>0</v>
      </c>
      <c r="G124" s="67">
        <f t="shared" si="41"/>
        <v>0</v>
      </c>
      <c r="H124" s="67">
        <f t="shared" si="41"/>
        <v>0</v>
      </c>
      <c r="I124" s="67">
        <f t="shared" si="41"/>
        <v>0</v>
      </c>
      <c r="J124" s="67">
        <f t="shared" si="41"/>
        <v>0</v>
      </c>
      <c r="K124" s="67">
        <f t="shared" si="41"/>
        <v>0</v>
      </c>
      <c r="L124" s="67">
        <f t="shared" si="41"/>
        <v>0</v>
      </c>
      <c r="M124" s="67">
        <f t="shared" si="41"/>
        <v>0</v>
      </c>
      <c r="N124" s="67">
        <f t="shared" si="41"/>
        <v>0</v>
      </c>
      <c r="O124" s="67">
        <f t="shared" si="41"/>
        <v>0</v>
      </c>
      <c r="P124" s="67">
        <f t="shared" si="41"/>
        <v>0</v>
      </c>
      <c r="Q124" s="67">
        <f t="shared" si="41"/>
        <v>0</v>
      </c>
      <c r="R124" s="67">
        <f t="shared" si="41"/>
        <v>0</v>
      </c>
      <c r="S124" s="67">
        <f t="shared" si="41"/>
        <v>0</v>
      </c>
      <c r="T124" s="67">
        <f t="shared" si="41"/>
        <v>0</v>
      </c>
      <c r="U124" s="67">
        <f t="shared" si="41"/>
        <v>0</v>
      </c>
      <c r="V124" s="67">
        <f t="shared" si="41"/>
        <v>0</v>
      </c>
      <c r="W124" s="67">
        <f t="shared" si="41"/>
        <v>0</v>
      </c>
      <c r="X124" s="67">
        <f t="shared" si="41"/>
        <v>0</v>
      </c>
      <c r="Y124" s="66">
        <f t="shared" si="41"/>
        <v>0</v>
      </c>
    </row>
    <row r="125" spans="1:25" ht="15.6" x14ac:dyDescent="0.3">
      <c r="A125" s="6">
        <v>2</v>
      </c>
      <c r="B125" s="7" t="s">
        <v>0</v>
      </c>
      <c r="C125" s="59">
        <f t="shared" ref="C125:C129" si="42">SUM(D125:Y125)</f>
        <v>11.000000000000005</v>
      </c>
      <c r="D125" s="60">
        <f>SUMIFS('DATOS PEST12'!$E:$E,'DATOS PEST12'!$A:$A,INDICE!$C$13,'DATOS PEST12'!$D:$D,'7. RETA (SETA) Prov-SECCION'!D$11,'DATOS PEST12'!$B:$B,'7. RETA (SETA) Prov-SECCION'!$A125,'DATOS PEST12'!$F:$F,"REG.E. AUTONOMOS (SETA)",'DATOS PEST12'!$C:$C,"UNION EUROPEA")</f>
        <v>11.000000000000005</v>
      </c>
      <c r="E125" s="62">
        <f>SUMIFS('DATOS PEST12'!$E:$E,'DATOS PEST12'!$A:$A,INDICE!$C$13,'DATOS PEST12'!$D:$D,'7. RETA (SETA) Prov-SECCION'!E$11,'DATOS PEST12'!$B:$B,'7. RETA (SETA) Prov-SECCION'!$A125,'DATOS PEST12'!$F:$F,"REG.E. AUTONOMOS (SETA)",'DATOS PEST12'!$C:$C,"UNION EUROPEA")</f>
        <v>0</v>
      </c>
      <c r="F125" s="62">
        <f>SUMIFS('DATOS PEST12'!$E:$E,'DATOS PEST12'!$A:$A,INDICE!$C$13,'DATOS PEST12'!$D:$D,'7. RETA (SETA) Prov-SECCION'!F$11,'DATOS PEST12'!$B:$B,'7. RETA (SETA) Prov-SECCION'!$A125,'DATOS PEST12'!$F:$F,"REG.E. AUTONOMOS (SETA)",'DATOS PEST12'!$C:$C,"UNION EUROPEA")</f>
        <v>0</v>
      </c>
      <c r="G125" s="62">
        <f>SUMIFS('DATOS PEST12'!$E:$E,'DATOS PEST12'!$A:$A,INDICE!$C$13,'DATOS PEST12'!$D:$D,'7. RETA (SETA) Prov-SECCION'!G$11,'DATOS PEST12'!$B:$B,'7. RETA (SETA) Prov-SECCION'!$A125,'DATOS PEST12'!$F:$F,"REG.E. AUTONOMOS (SETA)",'DATOS PEST12'!$C:$C,"UNION EUROPEA")</f>
        <v>0</v>
      </c>
      <c r="H125" s="62">
        <f>SUMIFS('DATOS PEST12'!$E:$E,'DATOS PEST12'!$A:$A,INDICE!$C$13,'DATOS PEST12'!$D:$D,'7. RETA (SETA) Prov-SECCION'!H$11,'DATOS PEST12'!$B:$B,'7. RETA (SETA) Prov-SECCION'!$A125,'DATOS PEST12'!$F:$F,"REG.E. AUTONOMOS (SETA)",'DATOS PEST12'!$C:$C,"UNION EUROPEA")</f>
        <v>0</v>
      </c>
      <c r="I125" s="62">
        <f>SUMIFS('DATOS PEST12'!$E:$E,'DATOS PEST12'!$A:$A,INDICE!$C$13,'DATOS PEST12'!$D:$D,'7. RETA (SETA) Prov-SECCION'!I$11,'DATOS PEST12'!$B:$B,'7. RETA (SETA) Prov-SECCION'!$A125,'DATOS PEST12'!$F:$F,"REG.E. AUTONOMOS (SETA)",'DATOS PEST12'!$C:$C,"UNION EUROPEA")</f>
        <v>0</v>
      </c>
      <c r="J125" s="62">
        <f>SUMIFS('DATOS PEST12'!$E:$E,'DATOS PEST12'!$A:$A,INDICE!$C$13,'DATOS PEST12'!$D:$D,'7. RETA (SETA) Prov-SECCION'!J$11,'DATOS PEST12'!$B:$B,'7. RETA (SETA) Prov-SECCION'!$A125,'DATOS PEST12'!$F:$F,"REG.E. AUTONOMOS (SETA)",'DATOS PEST12'!$C:$C,"UNION EUROPEA")</f>
        <v>0</v>
      </c>
      <c r="K125" s="62">
        <f>SUMIFS('DATOS PEST12'!$E:$E,'DATOS PEST12'!$A:$A,INDICE!$C$13,'DATOS PEST12'!$D:$D,'7. RETA (SETA) Prov-SECCION'!K$11,'DATOS PEST12'!$B:$B,'7. RETA (SETA) Prov-SECCION'!$A125,'DATOS PEST12'!$F:$F,"REG.E. AUTONOMOS (SETA)",'DATOS PEST12'!$C:$C,"UNION EUROPEA")</f>
        <v>0</v>
      </c>
      <c r="L125" s="62">
        <f>SUMIFS('DATOS PEST12'!$E:$E,'DATOS PEST12'!$A:$A,INDICE!$C$13,'DATOS PEST12'!$D:$D,'7. RETA (SETA) Prov-SECCION'!L$11,'DATOS PEST12'!$B:$B,'7. RETA (SETA) Prov-SECCION'!$A125,'DATOS PEST12'!$F:$F,"REG.E. AUTONOMOS (SETA)",'DATOS PEST12'!$C:$C,"UNION EUROPEA")</f>
        <v>0</v>
      </c>
      <c r="M125" s="62">
        <f>SUMIFS('DATOS PEST12'!$E:$E,'DATOS PEST12'!$A:$A,INDICE!$C$13,'DATOS PEST12'!$D:$D,'7. RETA (SETA) Prov-SECCION'!M$11,'DATOS PEST12'!$B:$B,'7. RETA (SETA) Prov-SECCION'!$A125,'DATOS PEST12'!$F:$F,"REG.E. AUTONOMOS (SETA)",'DATOS PEST12'!$C:$C,"UNION EUROPEA")</f>
        <v>0</v>
      </c>
      <c r="N125" s="62">
        <f>SUMIFS('DATOS PEST12'!$E:$E,'DATOS PEST12'!$A:$A,INDICE!$C$13,'DATOS PEST12'!$D:$D,'7. RETA (SETA) Prov-SECCION'!N$11,'DATOS PEST12'!$B:$B,'7. RETA (SETA) Prov-SECCION'!$A125,'DATOS PEST12'!$F:$F,"REG.E. AUTONOMOS (SETA)",'DATOS PEST12'!$C:$C,"UNION EUROPEA")</f>
        <v>0</v>
      </c>
      <c r="O125" s="62">
        <f>SUMIFS('DATOS PEST12'!$E:$E,'DATOS PEST12'!$A:$A,INDICE!$C$13,'DATOS PEST12'!$D:$D,'7. RETA (SETA) Prov-SECCION'!O$11,'DATOS PEST12'!$B:$B,'7. RETA (SETA) Prov-SECCION'!$A125,'DATOS PEST12'!$F:$F,"REG.E. AUTONOMOS (SETA)",'DATOS PEST12'!$C:$C,"UNION EUROPEA")</f>
        <v>0</v>
      </c>
      <c r="P125" s="62">
        <f>SUMIFS('DATOS PEST12'!$E:$E,'DATOS PEST12'!$A:$A,INDICE!$C$13,'DATOS PEST12'!$D:$D,'7. RETA (SETA) Prov-SECCION'!P$11,'DATOS PEST12'!$B:$B,'7. RETA (SETA) Prov-SECCION'!$A125,'DATOS PEST12'!$F:$F,"REG.E. AUTONOMOS (SETA)",'DATOS PEST12'!$C:$C,"UNION EUROPEA")</f>
        <v>0</v>
      </c>
      <c r="Q125" s="62">
        <f>SUMIFS('DATOS PEST12'!$E:$E,'DATOS PEST12'!$A:$A,INDICE!$C$13,'DATOS PEST12'!$D:$D,'7. RETA (SETA) Prov-SECCION'!Q$11,'DATOS PEST12'!$B:$B,'7. RETA (SETA) Prov-SECCION'!$A125,'DATOS PEST12'!$F:$F,"REG.E. AUTONOMOS (SETA)",'DATOS PEST12'!$C:$C,"UNION EUROPEA")</f>
        <v>0</v>
      </c>
      <c r="R125" s="62">
        <f>SUMIFS('DATOS PEST12'!$E:$E,'DATOS PEST12'!$A:$A,INDICE!$C$13,'DATOS PEST12'!$D:$D,'7. RETA (SETA) Prov-SECCION'!R$11,'DATOS PEST12'!$B:$B,'7. RETA (SETA) Prov-SECCION'!$A125,'DATOS PEST12'!$F:$F,"REG.E. AUTONOMOS (SETA)",'DATOS PEST12'!$C:$C,"UNION EUROPEA")</f>
        <v>0</v>
      </c>
      <c r="S125" s="62">
        <f>SUMIFS('DATOS PEST12'!$E:$E,'DATOS PEST12'!$A:$A,INDICE!$C$13,'DATOS PEST12'!$D:$D,'7. RETA (SETA) Prov-SECCION'!S$11,'DATOS PEST12'!$B:$B,'7. RETA (SETA) Prov-SECCION'!$A125,'DATOS PEST12'!$F:$F,"REG.E. AUTONOMOS (SETA)",'DATOS PEST12'!$C:$C,"UNION EUROPEA")</f>
        <v>0</v>
      </c>
      <c r="T125" s="62">
        <f>SUMIFS('DATOS PEST12'!$E:$E,'DATOS PEST12'!$A:$A,INDICE!$C$13,'DATOS PEST12'!$D:$D,'7. RETA (SETA) Prov-SECCION'!T$11,'DATOS PEST12'!$B:$B,'7. RETA (SETA) Prov-SECCION'!$A125,'DATOS PEST12'!$F:$F,"REG.E. AUTONOMOS (SETA)",'DATOS PEST12'!$C:$C,"UNION EUROPEA")</f>
        <v>0</v>
      </c>
      <c r="U125" s="62">
        <f>SUMIFS('DATOS PEST12'!$E:$E,'DATOS PEST12'!$A:$A,INDICE!$C$13,'DATOS PEST12'!$D:$D,'7. RETA (SETA) Prov-SECCION'!U$11,'DATOS PEST12'!$B:$B,'7. RETA (SETA) Prov-SECCION'!$A125,'DATOS PEST12'!$F:$F,"REG.E. AUTONOMOS (SETA)",'DATOS PEST12'!$C:$C,"UNION EUROPEA")</f>
        <v>0</v>
      </c>
      <c r="V125" s="62">
        <f>SUMIFS('DATOS PEST12'!$E:$E,'DATOS PEST12'!$A:$A,INDICE!$C$13,'DATOS PEST12'!$D:$D,'7. RETA (SETA) Prov-SECCION'!V$11,'DATOS PEST12'!$B:$B,'7. RETA (SETA) Prov-SECCION'!$A125,'DATOS PEST12'!$F:$F,"REG.E. AUTONOMOS (SETA)",'DATOS PEST12'!$C:$C,"UNION EUROPEA")</f>
        <v>0</v>
      </c>
      <c r="W125" s="62">
        <f>SUMIFS('DATOS PEST12'!$E:$E,'DATOS PEST12'!$A:$A,INDICE!$C$13,'DATOS PEST12'!$D:$D,'7. RETA (SETA) Prov-SECCION'!W$11,'DATOS PEST12'!$B:$B,'7. RETA (SETA) Prov-SECCION'!$A125,'DATOS PEST12'!$F:$F,"REG.E. AUTONOMOS (SETA)",'DATOS PEST12'!$C:$C,"UNION EUROPEA")</f>
        <v>0</v>
      </c>
      <c r="X125" s="62">
        <f>SUMIFS('DATOS PEST12'!$E:$E,'DATOS PEST12'!$A:$A,INDICE!$C$13,'DATOS PEST12'!$D:$D,'7. RETA (SETA) Prov-SECCION'!X$11,'DATOS PEST12'!$B:$B,'7. RETA (SETA) Prov-SECCION'!$A125,'DATOS PEST12'!$F:$F,"REG.E. AUTONOMOS (SETA)",'DATOS PEST12'!$C:$C,"UNION EUROPEA")</f>
        <v>0</v>
      </c>
      <c r="Y125" s="59">
        <f>SUMIFS('DATOS PEST12'!$E:$E,'DATOS PEST12'!$A:$A,INDICE!$C$13,'DATOS PEST12'!$D:$D,'7. RETA (SETA) Prov-SECCION'!Y$11,'DATOS PEST12'!$B:$B,'7. RETA (SETA) Prov-SECCION'!$A125,'DATOS PEST12'!$F:$F,"REG.E. AUTONOMOS (SETA)",'DATOS PEST12'!$C:$C,"UNION EUROPEA")</f>
        <v>0</v>
      </c>
    </row>
    <row r="126" spans="1:25" ht="15.6" x14ac:dyDescent="0.3">
      <c r="A126" s="8">
        <v>13</v>
      </c>
      <c r="B126" s="9" t="s">
        <v>4</v>
      </c>
      <c r="C126" s="59">
        <f t="shared" si="42"/>
        <v>13.999999999999995</v>
      </c>
      <c r="D126" s="60">
        <f>SUMIFS('DATOS PEST12'!$E:$E,'DATOS PEST12'!$A:$A,INDICE!$C$13,'DATOS PEST12'!$D:$D,'7. RETA (SETA) Prov-SECCION'!D$11,'DATOS PEST12'!$B:$B,'7. RETA (SETA) Prov-SECCION'!$A126,'DATOS PEST12'!$F:$F,"REG.E. AUTONOMOS (SETA)",'DATOS PEST12'!$C:$C,"UNION EUROPEA")</f>
        <v>13.999999999999995</v>
      </c>
      <c r="E126" s="62">
        <f>SUMIFS('DATOS PEST12'!$E:$E,'DATOS PEST12'!$A:$A,INDICE!$C$13,'DATOS PEST12'!$D:$D,'7. RETA (SETA) Prov-SECCION'!E$11,'DATOS PEST12'!$B:$B,'7. RETA (SETA) Prov-SECCION'!$A126,'DATOS PEST12'!$F:$F,"REG.E. AUTONOMOS (SETA)",'DATOS PEST12'!$C:$C,"UNION EUROPEA")</f>
        <v>0</v>
      </c>
      <c r="F126" s="62">
        <f>SUMIFS('DATOS PEST12'!$E:$E,'DATOS PEST12'!$A:$A,INDICE!$C$13,'DATOS PEST12'!$D:$D,'7. RETA (SETA) Prov-SECCION'!F$11,'DATOS PEST12'!$B:$B,'7. RETA (SETA) Prov-SECCION'!$A126,'DATOS PEST12'!$F:$F,"REG.E. AUTONOMOS (SETA)",'DATOS PEST12'!$C:$C,"UNION EUROPEA")</f>
        <v>0</v>
      </c>
      <c r="G126" s="62">
        <f>SUMIFS('DATOS PEST12'!$E:$E,'DATOS PEST12'!$A:$A,INDICE!$C$13,'DATOS PEST12'!$D:$D,'7. RETA (SETA) Prov-SECCION'!G$11,'DATOS PEST12'!$B:$B,'7. RETA (SETA) Prov-SECCION'!$A126,'DATOS PEST12'!$F:$F,"REG.E. AUTONOMOS (SETA)",'DATOS PEST12'!$C:$C,"UNION EUROPEA")</f>
        <v>0</v>
      </c>
      <c r="H126" s="62">
        <f>SUMIFS('DATOS PEST12'!$E:$E,'DATOS PEST12'!$A:$A,INDICE!$C$13,'DATOS PEST12'!$D:$D,'7. RETA (SETA) Prov-SECCION'!H$11,'DATOS PEST12'!$B:$B,'7. RETA (SETA) Prov-SECCION'!$A126,'DATOS PEST12'!$F:$F,"REG.E. AUTONOMOS (SETA)",'DATOS PEST12'!$C:$C,"UNION EUROPEA")</f>
        <v>0</v>
      </c>
      <c r="I126" s="62">
        <f>SUMIFS('DATOS PEST12'!$E:$E,'DATOS PEST12'!$A:$A,INDICE!$C$13,'DATOS PEST12'!$D:$D,'7. RETA (SETA) Prov-SECCION'!I$11,'DATOS PEST12'!$B:$B,'7. RETA (SETA) Prov-SECCION'!$A126,'DATOS PEST12'!$F:$F,"REG.E. AUTONOMOS (SETA)",'DATOS PEST12'!$C:$C,"UNION EUROPEA")</f>
        <v>0</v>
      </c>
      <c r="J126" s="62">
        <f>SUMIFS('DATOS PEST12'!$E:$E,'DATOS PEST12'!$A:$A,INDICE!$C$13,'DATOS PEST12'!$D:$D,'7. RETA (SETA) Prov-SECCION'!J$11,'DATOS PEST12'!$B:$B,'7. RETA (SETA) Prov-SECCION'!$A126,'DATOS PEST12'!$F:$F,"REG.E. AUTONOMOS (SETA)",'DATOS PEST12'!$C:$C,"UNION EUROPEA")</f>
        <v>0</v>
      </c>
      <c r="K126" s="62">
        <f>SUMIFS('DATOS PEST12'!$E:$E,'DATOS PEST12'!$A:$A,INDICE!$C$13,'DATOS PEST12'!$D:$D,'7. RETA (SETA) Prov-SECCION'!K$11,'DATOS PEST12'!$B:$B,'7. RETA (SETA) Prov-SECCION'!$A126,'DATOS PEST12'!$F:$F,"REG.E. AUTONOMOS (SETA)",'DATOS PEST12'!$C:$C,"UNION EUROPEA")</f>
        <v>0</v>
      </c>
      <c r="L126" s="62">
        <f>SUMIFS('DATOS PEST12'!$E:$E,'DATOS PEST12'!$A:$A,INDICE!$C$13,'DATOS PEST12'!$D:$D,'7. RETA (SETA) Prov-SECCION'!L$11,'DATOS PEST12'!$B:$B,'7. RETA (SETA) Prov-SECCION'!$A126,'DATOS PEST12'!$F:$F,"REG.E. AUTONOMOS (SETA)",'DATOS PEST12'!$C:$C,"UNION EUROPEA")</f>
        <v>0</v>
      </c>
      <c r="M126" s="62">
        <f>SUMIFS('DATOS PEST12'!$E:$E,'DATOS PEST12'!$A:$A,INDICE!$C$13,'DATOS PEST12'!$D:$D,'7. RETA (SETA) Prov-SECCION'!M$11,'DATOS PEST12'!$B:$B,'7. RETA (SETA) Prov-SECCION'!$A126,'DATOS PEST12'!$F:$F,"REG.E. AUTONOMOS (SETA)",'DATOS PEST12'!$C:$C,"UNION EUROPEA")</f>
        <v>0</v>
      </c>
      <c r="N126" s="62">
        <f>SUMIFS('DATOS PEST12'!$E:$E,'DATOS PEST12'!$A:$A,INDICE!$C$13,'DATOS PEST12'!$D:$D,'7. RETA (SETA) Prov-SECCION'!N$11,'DATOS PEST12'!$B:$B,'7. RETA (SETA) Prov-SECCION'!$A126,'DATOS PEST12'!$F:$F,"REG.E. AUTONOMOS (SETA)",'DATOS PEST12'!$C:$C,"UNION EUROPEA")</f>
        <v>0</v>
      </c>
      <c r="O126" s="62">
        <f>SUMIFS('DATOS PEST12'!$E:$E,'DATOS PEST12'!$A:$A,INDICE!$C$13,'DATOS PEST12'!$D:$D,'7. RETA (SETA) Prov-SECCION'!O$11,'DATOS PEST12'!$B:$B,'7. RETA (SETA) Prov-SECCION'!$A126,'DATOS PEST12'!$F:$F,"REG.E. AUTONOMOS (SETA)",'DATOS PEST12'!$C:$C,"UNION EUROPEA")</f>
        <v>0</v>
      </c>
      <c r="P126" s="62">
        <f>SUMIFS('DATOS PEST12'!$E:$E,'DATOS PEST12'!$A:$A,INDICE!$C$13,'DATOS PEST12'!$D:$D,'7. RETA (SETA) Prov-SECCION'!P$11,'DATOS PEST12'!$B:$B,'7. RETA (SETA) Prov-SECCION'!$A126,'DATOS PEST12'!$F:$F,"REG.E. AUTONOMOS (SETA)",'DATOS PEST12'!$C:$C,"UNION EUROPEA")</f>
        <v>0</v>
      </c>
      <c r="Q126" s="62">
        <f>SUMIFS('DATOS PEST12'!$E:$E,'DATOS PEST12'!$A:$A,INDICE!$C$13,'DATOS PEST12'!$D:$D,'7. RETA (SETA) Prov-SECCION'!Q$11,'DATOS PEST12'!$B:$B,'7. RETA (SETA) Prov-SECCION'!$A126,'DATOS PEST12'!$F:$F,"REG.E. AUTONOMOS (SETA)",'DATOS PEST12'!$C:$C,"UNION EUROPEA")</f>
        <v>0</v>
      </c>
      <c r="R126" s="62">
        <f>SUMIFS('DATOS PEST12'!$E:$E,'DATOS PEST12'!$A:$A,INDICE!$C$13,'DATOS PEST12'!$D:$D,'7. RETA (SETA) Prov-SECCION'!R$11,'DATOS PEST12'!$B:$B,'7. RETA (SETA) Prov-SECCION'!$A126,'DATOS PEST12'!$F:$F,"REG.E. AUTONOMOS (SETA)",'DATOS PEST12'!$C:$C,"UNION EUROPEA")</f>
        <v>0</v>
      </c>
      <c r="S126" s="62">
        <f>SUMIFS('DATOS PEST12'!$E:$E,'DATOS PEST12'!$A:$A,INDICE!$C$13,'DATOS PEST12'!$D:$D,'7. RETA (SETA) Prov-SECCION'!S$11,'DATOS PEST12'!$B:$B,'7. RETA (SETA) Prov-SECCION'!$A126,'DATOS PEST12'!$F:$F,"REG.E. AUTONOMOS (SETA)",'DATOS PEST12'!$C:$C,"UNION EUROPEA")</f>
        <v>0</v>
      </c>
      <c r="T126" s="62">
        <f>SUMIFS('DATOS PEST12'!$E:$E,'DATOS PEST12'!$A:$A,INDICE!$C$13,'DATOS PEST12'!$D:$D,'7. RETA (SETA) Prov-SECCION'!T$11,'DATOS PEST12'!$B:$B,'7. RETA (SETA) Prov-SECCION'!$A126,'DATOS PEST12'!$F:$F,"REG.E. AUTONOMOS (SETA)",'DATOS PEST12'!$C:$C,"UNION EUROPEA")</f>
        <v>0</v>
      </c>
      <c r="U126" s="62">
        <f>SUMIFS('DATOS PEST12'!$E:$E,'DATOS PEST12'!$A:$A,INDICE!$C$13,'DATOS PEST12'!$D:$D,'7. RETA (SETA) Prov-SECCION'!U$11,'DATOS PEST12'!$B:$B,'7. RETA (SETA) Prov-SECCION'!$A126,'DATOS PEST12'!$F:$F,"REG.E. AUTONOMOS (SETA)",'DATOS PEST12'!$C:$C,"UNION EUROPEA")</f>
        <v>0</v>
      </c>
      <c r="V126" s="62">
        <f>SUMIFS('DATOS PEST12'!$E:$E,'DATOS PEST12'!$A:$A,INDICE!$C$13,'DATOS PEST12'!$D:$D,'7. RETA (SETA) Prov-SECCION'!V$11,'DATOS PEST12'!$B:$B,'7. RETA (SETA) Prov-SECCION'!$A126,'DATOS PEST12'!$F:$F,"REG.E. AUTONOMOS (SETA)",'DATOS PEST12'!$C:$C,"UNION EUROPEA")</f>
        <v>0</v>
      </c>
      <c r="W126" s="62">
        <f>SUMIFS('DATOS PEST12'!$E:$E,'DATOS PEST12'!$A:$A,INDICE!$C$13,'DATOS PEST12'!$D:$D,'7. RETA (SETA) Prov-SECCION'!W$11,'DATOS PEST12'!$B:$B,'7. RETA (SETA) Prov-SECCION'!$A126,'DATOS PEST12'!$F:$F,"REG.E. AUTONOMOS (SETA)",'DATOS PEST12'!$C:$C,"UNION EUROPEA")</f>
        <v>0</v>
      </c>
      <c r="X126" s="62">
        <f>SUMIFS('DATOS PEST12'!$E:$E,'DATOS PEST12'!$A:$A,INDICE!$C$13,'DATOS PEST12'!$D:$D,'7. RETA (SETA) Prov-SECCION'!X$11,'DATOS PEST12'!$B:$B,'7. RETA (SETA) Prov-SECCION'!$A126,'DATOS PEST12'!$F:$F,"REG.E. AUTONOMOS (SETA)",'DATOS PEST12'!$C:$C,"UNION EUROPEA")</f>
        <v>0</v>
      </c>
      <c r="Y126" s="59">
        <f>SUMIFS('DATOS PEST12'!$E:$E,'DATOS PEST12'!$A:$A,INDICE!$C$13,'DATOS PEST12'!$D:$D,'7. RETA (SETA) Prov-SECCION'!Y$11,'DATOS PEST12'!$B:$B,'7. RETA (SETA) Prov-SECCION'!$A126,'DATOS PEST12'!$F:$F,"REG.E. AUTONOMOS (SETA)",'DATOS PEST12'!$C:$C,"UNION EUROPEA")</f>
        <v>0</v>
      </c>
    </row>
    <row r="127" spans="1:25" ht="15.6" x14ac:dyDescent="0.3">
      <c r="A127" s="8">
        <v>16</v>
      </c>
      <c r="B127" s="9" t="s">
        <v>5</v>
      </c>
      <c r="C127" s="59">
        <f t="shared" si="42"/>
        <v>24.000000000000004</v>
      </c>
      <c r="D127" s="60">
        <f>SUMIFS('DATOS PEST12'!$E:$E,'DATOS PEST12'!$A:$A,INDICE!$C$13,'DATOS PEST12'!$D:$D,'7. RETA (SETA) Prov-SECCION'!D$11,'DATOS PEST12'!$B:$B,'7. RETA (SETA) Prov-SECCION'!$A127,'DATOS PEST12'!$F:$F,"REG.E. AUTONOMOS (SETA)",'DATOS PEST12'!$C:$C,"UNION EUROPEA")</f>
        <v>24.000000000000004</v>
      </c>
      <c r="E127" s="62">
        <f>SUMIFS('DATOS PEST12'!$E:$E,'DATOS PEST12'!$A:$A,INDICE!$C$13,'DATOS PEST12'!$D:$D,'7. RETA (SETA) Prov-SECCION'!E$11,'DATOS PEST12'!$B:$B,'7. RETA (SETA) Prov-SECCION'!$A127,'DATOS PEST12'!$F:$F,"REG.E. AUTONOMOS (SETA)",'DATOS PEST12'!$C:$C,"UNION EUROPEA")</f>
        <v>0</v>
      </c>
      <c r="F127" s="62">
        <f>SUMIFS('DATOS PEST12'!$E:$E,'DATOS PEST12'!$A:$A,INDICE!$C$13,'DATOS PEST12'!$D:$D,'7. RETA (SETA) Prov-SECCION'!F$11,'DATOS PEST12'!$B:$B,'7. RETA (SETA) Prov-SECCION'!$A127,'DATOS PEST12'!$F:$F,"REG.E. AUTONOMOS (SETA)",'DATOS PEST12'!$C:$C,"UNION EUROPEA")</f>
        <v>0</v>
      </c>
      <c r="G127" s="62">
        <f>SUMIFS('DATOS PEST12'!$E:$E,'DATOS PEST12'!$A:$A,INDICE!$C$13,'DATOS PEST12'!$D:$D,'7. RETA (SETA) Prov-SECCION'!G$11,'DATOS PEST12'!$B:$B,'7. RETA (SETA) Prov-SECCION'!$A127,'DATOS PEST12'!$F:$F,"REG.E. AUTONOMOS (SETA)",'DATOS PEST12'!$C:$C,"UNION EUROPEA")</f>
        <v>0</v>
      </c>
      <c r="H127" s="62">
        <f>SUMIFS('DATOS PEST12'!$E:$E,'DATOS PEST12'!$A:$A,INDICE!$C$13,'DATOS PEST12'!$D:$D,'7. RETA (SETA) Prov-SECCION'!H$11,'DATOS PEST12'!$B:$B,'7. RETA (SETA) Prov-SECCION'!$A127,'DATOS PEST12'!$F:$F,"REG.E. AUTONOMOS (SETA)",'DATOS PEST12'!$C:$C,"UNION EUROPEA")</f>
        <v>0</v>
      </c>
      <c r="I127" s="62">
        <f>SUMIFS('DATOS PEST12'!$E:$E,'DATOS PEST12'!$A:$A,INDICE!$C$13,'DATOS PEST12'!$D:$D,'7. RETA (SETA) Prov-SECCION'!I$11,'DATOS PEST12'!$B:$B,'7. RETA (SETA) Prov-SECCION'!$A127,'DATOS PEST12'!$F:$F,"REG.E. AUTONOMOS (SETA)",'DATOS PEST12'!$C:$C,"UNION EUROPEA")</f>
        <v>0</v>
      </c>
      <c r="J127" s="62">
        <f>SUMIFS('DATOS PEST12'!$E:$E,'DATOS PEST12'!$A:$A,INDICE!$C$13,'DATOS PEST12'!$D:$D,'7. RETA (SETA) Prov-SECCION'!J$11,'DATOS PEST12'!$B:$B,'7. RETA (SETA) Prov-SECCION'!$A127,'DATOS PEST12'!$F:$F,"REG.E. AUTONOMOS (SETA)",'DATOS PEST12'!$C:$C,"UNION EUROPEA")</f>
        <v>0</v>
      </c>
      <c r="K127" s="62">
        <f>SUMIFS('DATOS PEST12'!$E:$E,'DATOS PEST12'!$A:$A,INDICE!$C$13,'DATOS PEST12'!$D:$D,'7. RETA (SETA) Prov-SECCION'!K$11,'DATOS PEST12'!$B:$B,'7. RETA (SETA) Prov-SECCION'!$A127,'DATOS PEST12'!$F:$F,"REG.E. AUTONOMOS (SETA)",'DATOS PEST12'!$C:$C,"UNION EUROPEA")</f>
        <v>0</v>
      </c>
      <c r="L127" s="62">
        <f>SUMIFS('DATOS PEST12'!$E:$E,'DATOS PEST12'!$A:$A,INDICE!$C$13,'DATOS PEST12'!$D:$D,'7. RETA (SETA) Prov-SECCION'!L$11,'DATOS PEST12'!$B:$B,'7. RETA (SETA) Prov-SECCION'!$A127,'DATOS PEST12'!$F:$F,"REG.E. AUTONOMOS (SETA)",'DATOS PEST12'!$C:$C,"UNION EUROPEA")</f>
        <v>0</v>
      </c>
      <c r="M127" s="62">
        <f>SUMIFS('DATOS PEST12'!$E:$E,'DATOS PEST12'!$A:$A,INDICE!$C$13,'DATOS PEST12'!$D:$D,'7. RETA (SETA) Prov-SECCION'!M$11,'DATOS PEST12'!$B:$B,'7. RETA (SETA) Prov-SECCION'!$A127,'DATOS PEST12'!$F:$F,"REG.E. AUTONOMOS (SETA)",'DATOS PEST12'!$C:$C,"UNION EUROPEA")</f>
        <v>0</v>
      </c>
      <c r="N127" s="62">
        <f>SUMIFS('DATOS PEST12'!$E:$E,'DATOS PEST12'!$A:$A,INDICE!$C$13,'DATOS PEST12'!$D:$D,'7. RETA (SETA) Prov-SECCION'!N$11,'DATOS PEST12'!$B:$B,'7. RETA (SETA) Prov-SECCION'!$A127,'DATOS PEST12'!$F:$F,"REG.E. AUTONOMOS (SETA)",'DATOS PEST12'!$C:$C,"UNION EUROPEA")</f>
        <v>0</v>
      </c>
      <c r="O127" s="62">
        <f>SUMIFS('DATOS PEST12'!$E:$E,'DATOS PEST12'!$A:$A,INDICE!$C$13,'DATOS PEST12'!$D:$D,'7. RETA (SETA) Prov-SECCION'!O$11,'DATOS PEST12'!$B:$B,'7. RETA (SETA) Prov-SECCION'!$A127,'DATOS PEST12'!$F:$F,"REG.E. AUTONOMOS (SETA)",'DATOS PEST12'!$C:$C,"UNION EUROPEA")</f>
        <v>0</v>
      </c>
      <c r="P127" s="62">
        <f>SUMIFS('DATOS PEST12'!$E:$E,'DATOS PEST12'!$A:$A,INDICE!$C$13,'DATOS PEST12'!$D:$D,'7. RETA (SETA) Prov-SECCION'!P$11,'DATOS PEST12'!$B:$B,'7. RETA (SETA) Prov-SECCION'!$A127,'DATOS PEST12'!$F:$F,"REG.E. AUTONOMOS (SETA)",'DATOS PEST12'!$C:$C,"UNION EUROPEA")</f>
        <v>0</v>
      </c>
      <c r="Q127" s="62">
        <f>SUMIFS('DATOS PEST12'!$E:$E,'DATOS PEST12'!$A:$A,INDICE!$C$13,'DATOS PEST12'!$D:$D,'7. RETA (SETA) Prov-SECCION'!Q$11,'DATOS PEST12'!$B:$B,'7. RETA (SETA) Prov-SECCION'!$A127,'DATOS PEST12'!$F:$F,"REG.E. AUTONOMOS (SETA)",'DATOS PEST12'!$C:$C,"UNION EUROPEA")</f>
        <v>0</v>
      </c>
      <c r="R127" s="62">
        <f>SUMIFS('DATOS PEST12'!$E:$E,'DATOS PEST12'!$A:$A,INDICE!$C$13,'DATOS PEST12'!$D:$D,'7. RETA (SETA) Prov-SECCION'!R$11,'DATOS PEST12'!$B:$B,'7. RETA (SETA) Prov-SECCION'!$A127,'DATOS PEST12'!$F:$F,"REG.E. AUTONOMOS (SETA)",'DATOS PEST12'!$C:$C,"UNION EUROPEA")</f>
        <v>0</v>
      </c>
      <c r="S127" s="62">
        <f>SUMIFS('DATOS PEST12'!$E:$E,'DATOS PEST12'!$A:$A,INDICE!$C$13,'DATOS PEST12'!$D:$D,'7. RETA (SETA) Prov-SECCION'!S$11,'DATOS PEST12'!$B:$B,'7. RETA (SETA) Prov-SECCION'!$A127,'DATOS PEST12'!$F:$F,"REG.E. AUTONOMOS (SETA)",'DATOS PEST12'!$C:$C,"UNION EUROPEA")</f>
        <v>0</v>
      </c>
      <c r="T127" s="62">
        <f>SUMIFS('DATOS PEST12'!$E:$E,'DATOS PEST12'!$A:$A,INDICE!$C$13,'DATOS PEST12'!$D:$D,'7. RETA (SETA) Prov-SECCION'!T$11,'DATOS PEST12'!$B:$B,'7. RETA (SETA) Prov-SECCION'!$A127,'DATOS PEST12'!$F:$F,"REG.E. AUTONOMOS (SETA)",'DATOS PEST12'!$C:$C,"UNION EUROPEA")</f>
        <v>0</v>
      </c>
      <c r="U127" s="62">
        <f>SUMIFS('DATOS PEST12'!$E:$E,'DATOS PEST12'!$A:$A,INDICE!$C$13,'DATOS PEST12'!$D:$D,'7. RETA (SETA) Prov-SECCION'!U$11,'DATOS PEST12'!$B:$B,'7. RETA (SETA) Prov-SECCION'!$A127,'DATOS PEST12'!$F:$F,"REG.E. AUTONOMOS (SETA)",'DATOS PEST12'!$C:$C,"UNION EUROPEA")</f>
        <v>0</v>
      </c>
      <c r="V127" s="62">
        <f>SUMIFS('DATOS PEST12'!$E:$E,'DATOS PEST12'!$A:$A,INDICE!$C$13,'DATOS PEST12'!$D:$D,'7. RETA (SETA) Prov-SECCION'!V$11,'DATOS PEST12'!$B:$B,'7. RETA (SETA) Prov-SECCION'!$A127,'DATOS PEST12'!$F:$F,"REG.E. AUTONOMOS (SETA)",'DATOS PEST12'!$C:$C,"UNION EUROPEA")</f>
        <v>0</v>
      </c>
      <c r="W127" s="62">
        <f>SUMIFS('DATOS PEST12'!$E:$E,'DATOS PEST12'!$A:$A,INDICE!$C$13,'DATOS PEST12'!$D:$D,'7. RETA (SETA) Prov-SECCION'!W$11,'DATOS PEST12'!$B:$B,'7. RETA (SETA) Prov-SECCION'!$A127,'DATOS PEST12'!$F:$F,"REG.E. AUTONOMOS (SETA)",'DATOS PEST12'!$C:$C,"UNION EUROPEA")</f>
        <v>0</v>
      </c>
      <c r="X127" s="62">
        <f>SUMIFS('DATOS PEST12'!$E:$E,'DATOS PEST12'!$A:$A,INDICE!$C$13,'DATOS PEST12'!$D:$D,'7. RETA (SETA) Prov-SECCION'!X$11,'DATOS PEST12'!$B:$B,'7. RETA (SETA) Prov-SECCION'!$A127,'DATOS PEST12'!$F:$F,"REG.E. AUTONOMOS (SETA)",'DATOS PEST12'!$C:$C,"UNION EUROPEA")</f>
        <v>0</v>
      </c>
      <c r="Y127" s="59">
        <f>SUMIFS('DATOS PEST12'!$E:$E,'DATOS PEST12'!$A:$A,INDICE!$C$13,'DATOS PEST12'!$D:$D,'7. RETA (SETA) Prov-SECCION'!Y$11,'DATOS PEST12'!$B:$B,'7. RETA (SETA) Prov-SECCION'!$A127,'DATOS PEST12'!$F:$F,"REG.E. AUTONOMOS (SETA)",'DATOS PEST12'!$C:$C,"UNION EUROPEA")</f>
        <v>0</v>
      </c>
    </row>
    <row r="128" spans="1:25" ht="15.6" x14ac:dyDescent="0.3">
      <c r="A128" s="8">
        <v>19</v>
      </c>
      <c r="B128" s="9" t="s">
        <v>8</v>
      </c>
      <c r="C128" s="59">
        <f t="shared" si="42"/>
        <v>6.0000000000000009</v>
      </c>
      <c r="D128" s="60">
        <f>SUMIFS('DATOS PEST12'!$E:$E,'DATOS PEST12'!$A:$A,INDICE!$C$13,'DATOS PEST12'!$D:$D,'7. RETA (SETA) Prov-SECCION'!D$11,'DATOS PEST12'!$B:$B,'7. RETA (SETA) Prov-SECCION'!$A128,'DATOS PEST12'!$F:$F,"REG.E. AUTONOMOS (SETA)",'DATOS PEST12'!$C:$C,"UNION EUROPEA")</f>
        <v>6.0000000000000009</v>
      </c>
      <c r="E128" s="62">
        <f>SUMIFS('DATOS PEST12'!$E:$E,'DATOS PEST12'!$A:$A,INDICE!$C$13,'DATOS PEST12'!$D:$D,'7. RETA (SETA) Prov-SECCION'!E$11,'DATOS PEST12'!$B:$B,'7. RETA (SETA) Prov-SECCION'!$A128,'DATOS PEST12'!$F:$F,"REG.E. AUTONOMOS (SETA)",'DATOS PEST12'!$C:$C,"UNION EUROPEA")</f>
        <v>0</v>
      </c>
      <c r="F128" s="62">
        <f>SUMIFS('DATOS PEST12'!$E:$E,'DATOS PEST12'!$A:$A,INDICE!$C$13,'DATOS PEST12'!$D:$D,'7. RETA (SETA) Prov-SECCION'!F$11,'DATOS PEST12'!$B:$B,'7. RETA (SETA) Prov-SECCION'!$A128,'DATOS PEST12'!$F:$F,"REG.E. AUTONOMOS (SETA)",'DATOS PEST12'!$C:$C,"UNION EUROPEA")</f>
        <v>0</v>
      </c>
      <c r="G128" s="62">
        <f>SUMIFS('DATOS PEST12'!$E:$E,'DATOS PEST12'!$A:$A,INDICE!$C$13,'DATOS PEST12'!$D:$D,'7. RETA (SETA) Prov-SECCION'!G$11,'DATOS PEST12'!$B:$B,'7. RETA (SETA) Prov-SECCION'!$A128,'DATOS PEST12'!$F:$F,"REG.E. AUTONOMOS (SETA)",'DATOS PEST12'!$C:$C,"UNION EUROPEA")</f>
        <v>0</v>
      </c>
      <c r="H128" s="62">
        <f>SUMIFS('DATOS PEST12'!$E:$E,'DATOS PEST12'!$A:$A,INDICE!$C$13,'DATOS PEST12'!$D:$D,'7. RETA (SETA) Prov-SECCION'!H$11,'DATOS PEST12'!$B:$B,'7. RETA (SETA) Prov-SECCION'!$A128,'DATOS PEST12'!$F:$F,"REG.E. AUTONOMOS (SETA)",'DATOS PEST12'!$C:$C,"UNION EUROPEA")</f>
        <v>0</v>
      </c>
      <c r="I128" s="62">
        <f>SUMIFS('DATOS PEST12'!$E:$E,'DATOS PEST12'!$A:$A,INDICE!$C$13,'DATOS PEST12'!$D:$D,'7. RETA (SETA) Prov-SECCION'!I$11,'DATOS PEST12'!$B:$B,'7. RETA (SETA) Prov-SECCION'!$A128,'DATOS PEST12'!$F:$F,"REG.E. AUTONOMOS (SETA)",'DATOS PEST12'!$C:$C,"UNION EUROPEA")</f>
        <v>0</v>
      </c>
      <c r="J128" s="62">
        <f>SUMIFS('DATOS PEST12'!$E:$E,'DATOS PEST12'!$A:$A,INDICE!$C$13,'DATOS PEST12'!$D:$D,'7. RETA (SETA) Prov-SECCION'!J$11,'DATOS PEST12'!$B:$B,'7. RETA (SETA) Prov-SECCION'!$A128,'DATOS PEST12'!$F:$F,"REG.E. AUTONOMOS (SETA)",'DATOS PEST12'!$C:$C,"UNION EUROPEA")</f>
        <v>0</v>
      </c>
      <c r="K128" s="62">
        <f>SUMIFS('DATOS PEST12'!$E:$E,'DATOS PEST12'!$A:$A,INDICE!$C$13,'DATOS PEST12'!$D:$D,'7. RETA (SETA) Prov-SECCION'!K$11,'DATOS PEST12'!$B:$B,'7. RETA (SETA) Prov-SECCION'!$A128,'DATOS PEST12'!$F:$F,"REG.E. AUTONOMOS (SETA)",'DATOS PEST12'!$C:$C,"UNION EUROPEA")</f>
        <v>0</v>
      </c>
      <c r="L128" s="62">
        <f>SUMIFS('DATOS PEST12'!$E:$E,'DATOS PEST12'!$A:$A,INDICE!$C$13,'DATOS PEST12'!$D:$D,'7. RETA (SETA) Prov-SECCION'!L$11,'DATOS PEST12'!$B:$B,'7. RETA (SETA) Prov-SECCION'!$A128,'DATOS PEST12'!$F:$F,"REG.E. AUTONOMOS (SETA)",'DATOS PEST12'!$C:$C,"UNION EUROPEA")</f>
        <v>0</v>
      </c>
      <c r="M128" s="62">
        <f>SUMIFS('DATOS PEST12'!$E:$E,'DATOS PEST12'!$A:$A,INDICE!$C$13,'DATOS PEST12'!$D:$D,'7. RETA (SETA) Prov-SECCION'!M$11,'DATOS PEST12'!$B:$B,'7. RETA (SETA) Prov-SECCION'!$A128,'DATOS PEST12'!$F:$F,"REG.E. AUTONOMOS (SETA)",'DATOS PEST12'!$C:$C,"UNION EUROPEA")</f>
        <v>0</v>
      </c>
      <c r="N128" s="62">
        <f>SUMIFS('DATOS PEST12'!$E:$E,'DATOS PEST12'!$A:$A,INDICE!$C$13,'DATOS PEST12'!$D:$D,'7. RETA (SETA) Prov-SECCION'!N$11,'DATOS PEST12'!$B:$B,'7. RETA (SETA) Prov-SECCION'!$A128,'DATOS PEST12'!$F:$F,"REG.E. AUTONOMOS (SETA)",'DATOS PEST12'!$C:$C,"UNION EUROPEA")</f>
        <v>0</v>
      </c>
      <c r="O128" s="62">
        <f>SUMIFS('DATOS PEST12'!$E:$E,'DATOS PEST12'!$A:$A,INDICE!$C$13,'DATOS PEST12'!$D:$D,'7. RETA (SETA) Prov-SECCION'!O$11,'DATOS PEST12'!$B:$B,'7. RETA (SETA) Prov-SECCION'!$A128,'DATOS PEST12'!$F:$F,"REG.E. AUTONOMOS (SETA)",'DATOS PEST12'!$C:$C,"UNION EUROPEA")</f>
        <v>0</v>
      </c>
      <c r="P128" s="62">
        <f>SUMIFS('DATOS PEST12'!$E:$E,'DATOS PEST12'!$A:$A,INDICE!$C$13,'DATOS PEST12'!$D:$D,'7. RETA (SETA) Prov-SECCION'!P$11,'DATOS PEST12'!$B:$B,'7. RETA (SETA) Prov-SECCION'!$A128,'DATOS PEST12'!$F:$F,"REG.E. AUTONOMOS (SETA)",'DATOS PEST12'!$C:$C,"UNION EUROPEA")</f>
        <v>0</v>
      </c>
      <c r="Q128" s="62">
        <f>SUMIFS('DATOS PEST12'!$E:$E,'DATOS PEST12'!$A:$A,INDICE!$C$13,'DATOS PEST12'!$D:$D,'7. RETA (SETA) Prov-SECCION'!Q$11,'DATOS PEST12'!$B:$B,'7. RETA (SETA) Prov-SECCION'!$A128,'DATOS PEST12'!$F:$F,"REG.E. AUTONOMOS (SETA)",'DATOS PEST12'!$C:$C,"UNION EUROPEA")</f>
        <v>0</v>
      </c>
      <c r="R128" s="62">
        <f>SUMIFS('DATOS PEST12'!$E:$E,'DATOS PEST12'!$A:$A,INDICE!$C$13,'DATOS PEST12'!$D:$D,'7. RETA (SETA) Prov-SECCION'!R$11,'DATOS PEST12'!$B:$B,'7. RETA (SETA) Prov-SECCION'!$A128,'DATOS PEST12'!$F:$F,"REG.E. AUTONOMOS (SETA)",'DATOS PEST12'!$C:$C,"UNION EUROPEA")</f>
        <v>0</v>
      </c>
      <c r="S128" s="62">
        <f>SUMIFS('DATOS PEST12'!$E:$E,'DATOS PEST12'!$A:$A,INDICE!$C$13,'DATOS PEST12'!$D:$D,'7. RETA (SETA) Prov-SECCION'!S$11,'DATOS PEST12'!$B:$B,'7. RETA (SETA) Prov-SECCION'!$A128,'DATOS PEST12'!$F:$F,"REG.E. AUTONOMOS (SETA)",'DATOS PEST12'!$C:$C,"UNION EUROPEA")</f>
        <v>0</v>
      </c>
      <c r="T128" s="62">
        <f>SUMIFS('DATOS PEST12'!$E:$E,'DATOS PEST12'!$A:$A,INDICE!$C$13,'DATOS PEST12'!$D:$D,'7. RETA (SETA) Prov-SECCION'!T$11,'DATOS PEST12'!$B:$B,'7. RETA (SETA) Prov-SECCION'!$A128,'DATOS PEST12'!$F:$F,"REG.E. AUTONOMOS (SETA)",'DATOS PEST12'!$C:$C,"UNION EUROPEA")</f>
        <v>0</v>
      </c>
      <c r="U128" s="62">
        <f>SUMIFS('DATOS PEST12'!$E:$E,'DATOS PEST12'!$A:$A,INDICE!$C$13,'DATOS PEST12'!$D:$D,'7. RETA (SETA) Prov-SECCION'!U$11,'DATOS PEST12'!$B:$B,'7. RETA (SETA) Prov-SECCION'!$A128,'DATOS PEST12'!$F:$F,"REG.E. AUTONOMOS (SETA)",'DATOS PEST12'!$C:$C,"UNION EUROPEA")</f>
        <v>0</v>
      </c>
      <c r="V128" s="62">
        <f>SUMIFS('DATOS PEST12'!$E:$E,'DATOS PEST12'!$A:$A,INDICE!$C$13,'DATOS PEST12'!$D:$D,'7. RETA (SETA) Prov-SECCION'!V$11,'DATOS PEST12'!$B:$B,'7. RETA (SETA) Prov-SECCION'!$A128,'DATOS PEST12'!$F:$F,"REG.E. AUTONOMOS (SETA)",'DATOS PEST12'!$C:$C,"UNION EUROPEA")</f>
        <v>0</v>
      </c>
      <c r="W128" s="62">
        <f>SUMIFS('DATOS PEST12'!$E:$E,'DATOS PEST12'!$A:$A,INDICE!$C$13,'DATOS PEST12'!$D:$D,'7. RETA (SETA) Prov-SECCION'!W$11,'DATOS PEST12'!$B:$B,'7. RETA (SETA) Prov-SECCION'!$A128,'DATOS PEST12'!$F:$F,"REG.E. AUTONOMOS (SETA)",'DATOS PEST12'!$C:$C,"UNION EUROPEA")</f>
        <v>0</v>
      </c>
      <c r="X128" s="62">
        <f>SUMIFS('DATOS PEST12'!$E:$E,'DATOS PEST12'!$A:$A,INDICE!$C$13,'DATOS PEST12'!$D:$D,'7. RETA (SETA) Prov-SECCION'!X$11,'DATOS PEST12'!$B:$B,'7. RETA (SETA) Prov-SECCION'!$A128,'DATOS PEST12'!$F:$F,"REG.E. AUTONOMOS (SETA)",'DATOS PEST12'!$C:$C,"UNION EUROPEA")</f>
        <v>0</v>
      </c>
      <c r="Y128" s="59">
        <f>SUMIFS('DATOS PEST12'!$E:$E,'DATOS PEST12'!$A:$A,INDICE!$C$13,'DATOS PEST12'!$D:$D,'7. RETA (SETA) Prov-SECCION'!Y$11,'DATOS PEST12'!$B:$B,'7. RETA (SETA) Prov-SECCION'!$A128,'DATOS PEST12'!$F:$F,"REG.E. AUTONOMOS (SETA)",'DATOS PEST12'!$C:$C,"UNION EUROPEA")</f>
        <v>0</v>
      </c>
    </row>
    <row r="129" spans="1:25" ht="15.6" x14ac:dyDescent="0.3">
      <c r="A129" s="10">
        <v>45</v>
      </c>
      <c r="B129" s="11" t="s">
        <v>27</v>
      </c>
      <c r="C129" s="59">
        <f t="shared" si="42"/>
        <v>17.000000000000004</v>
      </c>
      <c r="D129" s="60">
        <f>SUMIFS('DATOS PEST12'!$E:$E,'DATOS PEST12'!$A:$A,INDICE!$C$13,'DATOS PEST12'!$D:$D,'7. RETA (SETA) Prov-SECCION'!D$11,'DATOS PEST12'!$B:$B,'7. RETA (SETA) Prov-SECCION'!$A129,'DATOS PEST12'!$F:$F,"REG.E. AUTONOMOS (SETA)",'DATOS PEST12'!$C:$C,"UNION EUROPEA")</f>
        <v>17.000000000000004</v>
      </c>
      <c r="E129" s="62">
        <f>SUMIFS('DATOS PEST12'!$E:$E,'DATOS PEST12'!$A:$A,INDICE!$C$13,'DATOS PEST12'!$D:$D,'7. RETA (SETA) Prov-SECCION'!E$11,'DATOS PEST12'!$B:$B,'7. RETA (SETA) Prov-SECCION'!$A129,'DATOS PEST12'!$F:$F,"REG.E. AUTONOMOS (SETA)",'DATOS PEST12'!$C:$C,"UNION EUROPEA")</f>
        <v>0</v>
      </c>
      <c r="F129" s="62">
        <f>SUMIFS('DATOS PEST12'!$E:$E,'DATOS PEST12'!$A:$A,INDICE!$C$13,'DATOS PEST12'!$D:$D,'7. RETA (SETA) Prov-SECCION'!F$11,'DATOS PEST12'!$B:$B,'7. RETA (SETA) Prov-SECCION'!$A129,'DATOS PEST12'!$F:$F,"REG.E. AUTONOMOS (SETA)",'DATOS PEST12'!$C:$C,"UNION EUROPEA")</f>
        <v>0</v>
      </c>
      <c r="G129" s="62">
        <f>SUMIFS('DATOS PEST12'!$E:$E,'DATOS PEST12'!$A:$A,INDICE!$C$13,'DATOS PEST12'!$D:$D,'7. RETA (SETA) Prov-SECCION'!G$11,'DATOS PEST12'!$B:$B,'7. RETA (SETA) Prov-SECCION'!$A129,'DATOS PEST12'!$F:$F,"REG.E. AUTONOMOS (SETA)",'DATOS PEST12'!$C:$C,"UNION EUROPEA")</f>
        <v>0</v>
      </c>
      <c r="H129" s="62">
        <f>SUMIFS('DATOS PEST12'!$E:$E,'DATOS PEST12'!$A:$A,INDICE!$C$13,'DATOS PEST12'!$D:$D,'7. RETA (SETA) Prov-SECCION'!H$11,'DATOS PEST12'!$B:$B,'7. RETA (SETA) Prov-SECCION'!$A129,'DATOS PEST12'!$F:$F,"REG.E. AUTONOMOS (SETA)",'DATOS PEST12'!$C:$C,"UNION EUROPEA")</f>
        <v>0</v>
      </c>
      <c r="I129" s="62">
        <f>SUMIFS('DATOS PEST12'!$E:$E,'DATOS PEST12'!$A:$A,INDICE!$C$13,'DATOS PEST12'!$D:$D,'7. RETA (SETA) Prov-SECCION'!I$11,'DATOS PEST12'!$B:$B,'7. RETA (SETA) Prov-SECCION'!$A129,'DATOS PEST12'!$F:$F,"REG.E. AUTONOMOS (SETA)",'DATOS PEST12'!$C:$C,"UNION EUROPEA")</f>
        <v>0</v>
      </c>
      <c r="J129" s="62">
        <f>SUMIFS('DATOS PEST12'!$E:$E,'DATOS PEST12'!$A:$A,INDICE!$C$13,'DATOS PEST12'!$D:$D,'7. RETA (SETA) Prov-SECCION'!J$11,'DATOS PEST12'!$B:$B,'7. RETA (SETA) Prov-SECCION'!$A129,'DATOS PEST12'!$F:$F,"REG.E. AUTONOMOS (SETA)",'DATOS PEST12'!$C:$C,"UNION EUROPEA")</f>
        <v>0</v>
      </c>
      <c r="K129" s="62">
        <f>SUMIFS('DATOS PEST12'!$E:$E,'DATOS PEST12'!$A:$A,INDICE!$C$13,'DATOS PEST12'!$D:$D,'7. RETA (SETA) Prov-SECCION'!K$11,'DATOS PEST12'!$B:$B,'7. RETA (SETA) Prov-SECCION'!$A129,'DATOS PEST12'!$F:$F,"REG.E. AUTONOMOS (SETA)",'DATOS PEST12'!$C:$C,"UNION EUROPEA")</f>
        <v>0</v>
      </c>
      <c r="L129" s="62">
        <f>SUMIFS('DATOS PEST12'!$E:$E,'DATOS PEST12'!$A:$A,INDICE!$C$13,'DATOS PEST12'!$D:$D,'7. RETA (SETA) Prov-SECCION'!L$11,'DATOS PEST12'!$B:$B,'7. RETA (SETA) Prov-SECCION'!$A129,'DATOS PEST12'!$F:$F,"REG.E. AUTONOMOS (SETA)",'DATOS PEST12'!$C:$C,"UNION EUROPEA")</f>
        <v>0</v>
      </c>
      <c r="M129" s="62">
        <f>SUMIFS('DATOS PEST12'!$E:$E,'DATOS PEST12'!$A:$A,INDICE!$C$13,'DATOS PEST12'!$D:$D,'7. RETA (SETA) Prov-SECCION'!M$11,'DATOS PEST12'!$B:$B,'7. RETA (SETA) Prov-SECCION'!$A129,'DATOS PEST12'!$F:$F,"REG.E. AUTONOMOS (SETA)",'DATOS PEST12'!$C:$C,"UNION EUROPEA")</f>
        <v>0</v>
      </c>
      <c r="N129" s="62">
        <f>SUMIFS('DATOS PEST12'!$E:$E,'DATOS PEST12'!$A:$A,INDICE!$C$13,'DATOS PEST12'!$D:$D,'7. RETA (SETA) Prov-SECCION'!N$11,'DATOS PEST12'!$B:$B,'7. RETA (SETA) Prov-SECCION'!$A129,'DATOS PEST12'!$F:$F,"REG.E. AUTONOMOS (SETA)",'DATOS PEST12'!$C:$C,"UNION EUROPEA")</f>
        <v>0</v>
      </c>
      <c r="O129" s="62">
        <f>SUMIFS('DATOS PEST12'!$E:$E,'DATOS PEST12'!$A:$A,INDICE!$C$13,'DATOS PEST12'!$D:$D,'7. RETA (SETA) Prov-SECCION'!O$11,'DATOS PEST12'!$B:$B,'7. RETA (SETA) Prov-SECCION'!$A129,'DATOS PEST12'!$F:$F,"REG.E. AUTONOMOS (SETA)",'DATOS PEST12'!$C:$C,"UNION EUROPEA")</f>
        <v>0</v>
      </c>
      <c r="P129" s="62">
        <f>SUMIFS('DATOS PEST12'!$E:$E,'DATOS PEST12'!$A:$A,INDICE!$C$13,'DATOS PEST12'!$D:$D,'7. RETA (SETA) Prov-SECCION'!P$11,'DATOS PEST12'!$B:$B,'7. RETA (SETA) Prov-SECCION'!$A129,'DATOS PEST12'!$F:$F,"REG.E. AUTONOMOS (SETA)",'DATOS PEST12'!$C:$C,"UNION EUROPEA")</f>
        <v>0</v>
      </c>
      <c r="Q129" s="62">
        <f>SUMIFS('DATOS PEST12'!$E:$E,'DATOS PEST12'!$A:$A,INDICE!$C$13,'DATOS PEST12'!$D:$D,'7. RETA (SETA) Prov-SECCION'!Q$11,'DATOS PEST12'!$B:$B,'7. RETA (SETA) Prov-SECCION'!$A129,'DATOS PEST12'!$F:$F,"REG.E. AUTONOMOS (SETA)",'DATOS PEST12'!$C:$C,"UNION EUROPEA")</f>
        <v>0</v>
      </c>
      <c r="R129" s="62">
        <f>SUMIFS('DATOS PEST12'!$E:$E,'DATOS PEST12'!$A:$A,INDICE!$C$13,'DATOS PEST12'!$D:$D,'7. RETA (SETA) Prov-SECCION'!R$11,'DATOS PEST12'!$B:$B,'7. RETA (SETA) Prov-SECCION'!$A129,'DATOS PEST12'!$F:$F,"REG.E. AUTONOMOS (SETA)",'DATOS PEST12'!$C:$C,"UNION EUROPEA")</f>
        <v>0</v>
      </c>
      <c r="S129" s="62">
        <f>SUMIFS('DATOS PEST12'!$E:$E,'DATOS PEST12'!$A:$A,INDICE!$C$13,'DATOS PEST12'!$D:$D,'7. RETA (SETA) Prov-SECCION'!S$11,'DATOS PEST12'!$B:$B,'7. RETA (SETA) Prov-SECCION'!$A129,'DATOS PEST12'!$F:$F,"REG.E. AUTONOMOS (SETA)",'DATOS PEST12'!$C:$C,"UNION EUROPEA")</f>
        <v>0</v>
      </c>
      <c r="T129" s="62">
        <f>SUMIFS('DATOS PEST12'!$E:$E,'DATOS PEST12'!$A:$A,INDICE!$C$13,'DATOS PEST12'!$D:$D,'7. RETA (SETA) Prov-SECCION'!T$11,'DATOS PEST12'!$B:$B,'7. RETA (SETA) Prov-SECCION'!$A129,'DATOS PEST12'!$F:$F,"REG.E. AUTONOMOS (SETA)",'DATOS PEST12'!$C:$C,"UNION EUROPEA")</f>
        <v>0</v>
      </c>
      <c r="U129" s="62">
        <f>SUMIFS('DATOS PEST12'!$E:$E,'DATOS PEST12'!$A:$A,INDICE!$C$13,'DATOS PEST12'!$D:$D,'7. RETA (SETA) Prov-SECCION'!U$11,'DATOS PEST12'!$B:$B,'7. RETA (SETA) Prov-SECCION'!$A129,'DATOS PEST12'!$F:$F,"REG.E. AUTONOMOS (SETA)",'DATOS PEST12'!$C:$C,"UNION EUROPEA")</f>
        <v>0</v>
      </c>
      <c r="V129" s="62">
        <f>SUMIFS('DATOS PEST12'!$E:$E,'DATOS PEST12'!$A:$A,INDICE!$C$13,'DATOS PEST12'!$D:$D,'7. RETA (SETA) Prov-SECCION'!V$11,'DATOS PEST12'!$B:$B,'7. RETA (SETA) Prov-SECCION'!$A129,'DATOS PEST12'!$F:$F,"REG.E. AUTONOMOS (SETA)",'DATOS PEST12'!$C:$C,"UNION EUROPEA")</f>
        <v>0</v>
      </c>
      <c r="W129" s="62">
        <f>SUMIFS('DATOS PEST12'!$E:$E,'DATOS PEST12'!$A:$A,INDICE!$C$13,'DATOS PEST12'!$D:$D,'7. RETA (SETA) Prov-SECCION'!W$11,'DATOS PEST12'!$B:$B,'7. RETA (SETA) Prov-SECCION'!$A129,'DATOS PEST12'!$F:$F,"REG.E. AUTONOMOS (SETA)",'DATOS PEST12'!$C:$C,"UNION EUROPEA")</f>
        <v>0</v>
      </c>
      <c r="X129" s="62">
        <f>SUMIFS('DATOS PEST12'!$E:$E,'DATOS PEST12'!$A:$A,INDICE!$C$13,'DATOS PEST12'!$D:$D,'7. RETA (SETA) Prov-SECCION'!X$11,'DATOS PEST12'!$B:$B,'7. RETA (SETA) Prov-SECCION'!$A129,'DATOS PEST12'!$F:$F,"REG.E. AUTONOMOS (SETA)",'DATOS PEST12'!$C:$C,"UNION EUROPEA")</f>
        <v>0</v>
      </c>
      <c r="Y129" s="59">
        <f>SUMIFS('DATOS PEST12'!$E:$E,'DATOS PEST12'!$A:$A,INDICE!$C$13,'DATOS PEST12'!$D:$D,'7. RETA (SETA) Prov-SECCION'!Y$11,'DATOS PEST12'!$B:$B,'7. RETA (SETA) Prov-SECCION'!$A129,'DATOS PEST12'!$F:$F,"REG.E. AUTONOMOS (SETA)",'DATOS PEST12'!$C:$C,"UNION EUROPEA")</f>
        <v>0</v>
      </c>
    </row>
    <row r="130" spans="1:25" ht="15.6" x14ac:dyDescent="0.3">
      <c r="A130" s="238" t="s">
        <v>42</v>
      </c>
      <c r="B130" s="239"/>
      <c r="C130" s="66">
        <f t="shared" ref="C130:Y130" si="43">SUM(C131:C134)</f>
        <v>90.31578947368422</v>
      </c>
      <c r="D130" s="64">
        <f t="shared" si="43"/>
        <v>89.31578947368422</v>
      </c>
      <c r="E130" s="67">
        <f t="shared" si="43"/>
        <v>0</v>
      </c>
      <c r="F130" s="67">
        <f t="shared" si="43"/>
        <v>0</v>
      </c>
      <c r="G130" s="67">
        <f t="shared" si="43"/>
        <v>0</v>
      </c>
      <c r="H130" s="67">
        <f t="shared" si="43"/>
        <v>0</v>
      </c>
      <c r="I130" s="67">
        <f t="shared" si="43"/>
        <v>0</v>
      </c>
      <c r="J130" s="67">
        <f t="shared" si="43"/>
        <v>0</v>
      </c>
      <c r="K130" s="67">
        <f t="shared" si="43"/>
        <v>0</v>
      </c>
      <c r="L130" s="67">
        <f t="shared" si="43"/>
        <v>0.99999999999999956</v>
      </c>
      <c r="M130" s="67">
        <f t="shared" si="43"/>
        <v>0</v>
      </c>
      <c r="N130" s="67">
        <f t="shared" si="43"/>
        <v>0</v>
      </c>
      <c r="O130" s="67">
        <f t="shared" si="43"/>
        <v>0</v>
      </c>
      <c r="P130" s="67">
        <f t="shared" si="43"/>
        <v>0</v>
      </c>
      <c r="Q130" s="67">
        <f t="shared" si="43"/>
        <v>0</v>
      </c>
      <c r="R130" s="67">
        <f t="shared" si="43"/>
        <v>0</v>
      </c>
      <c r="S130" s="67">
        <f t="shared" si="43"/>
        <v>0</v>
      </c>
      <c r="T130" s="67">
        <f t="shared" si="43"/>
        <v>0</v>
      </c>
      <c r="U130" s="67">
        <f t="shared" si="43"/>
        <v>0</v>
      </c>
      <c r="V130" s="67">
        <f t="shared" si="43"/>
        <v>0</v>
      </c>
      <c r="W130" s="67">
        <f t="shared" si="43"/>
        <v>0</v>
      </c>
      <c r="X130" s="67">
        <f t="shared" si="43"/>
        <v>0</v>
      </c>
      <c r="Y130" s="66">
        <f t="shared" si="43"/>
        <v>0</v>
      </c>
    </row>
    <row r="131" spans="1:25" ht="15.6" x14ac:dyDescent="0.3">
      <c r="A131" s="6">
        <v>8</v>
      </c>
      <c r="B131" s="7" t="s">
        <v>2</v>
      </c>
      <c r="C131" s="59">
        <f t="shared" ref="C131:C134" si="44">SUM(D131:Y131)</f>
        <v>9</v>
      </c>
      <c r="D131" s="60">
        <f>SUMIFS('DATOS PEST12'!$E:$E,'DATOS PEST12'!$A:$A,INDICE!$C$13,'DATOS PEST12'!$D:$D,'7. RETA (SETA) Prov-SECCION'!D$11,'DATOS PEST12'!$B:$B,'7. RETA (SETA) Prov-SECCION'!$A131,'DATOS PEST12'!$F:$F,"REG.E. AUTONOMOS (SETA)",'DATOS PEST12'!$C:$C,"UNION EUROPEA")</f>
        <v>9</v>
      </c>
      <c r="E131" s="62">
        <f>SUMIFS('DATOS PEST12'!$E:$E,'DATOS PEST12'!$A:$A,INDICE!$C$13,'DATOS PEST12'!$D:$D,'7. RETA (SETA) Prov-SECCION'!E$11,'DATOS PEST12'!$B:$B,'7. RETA (SETA) Prov-SECCION'!$A131,'DATOS PEST12'!$F:$F,"REG.E. AUTONOMOS (SETA)",'DATOS PEST12'!$C:$C,"UNION EUROPEA")</f>
        <v>0</v>
      </c>
      <c r="F131" s="62">
        <f>SUMIFS('DATOS PEST12'!$E:$E,'DATOS PEST12'!$A:$A,INDICE!$C$13,'DATOS PEST12'!$D:$D,'7. RETA (SETA) Prov-SECCION'!F$11,'DATOS PEST12'!$B:$B,'7. RETA (SETA) Prov-SECCION'!$A131,'DATOS PEST12'!$F:$F,"REG.E. AUTONOMOS (SETA)",'DATOS PEST12'!$C:$C,"UNION EUROPEA")</f>
        <v>0</v>
      </c>
      <c r="G131" s="62">
        <f>SUMIFS('DATOS PEST12'!$E:$E,'DATOS PEST12'!$A:$A,INDICE!$C$13,'DATOS PEST12'!$D:$D,'7. RETA (SETA) Prov-SECCION'!G$11,'DATOS PEST12'!$B:$B,'7. RETA (SETA) Prov-SECCION'!$A131,'DATOS PEST12'!$F:$F,"REG.E. AUTONOMOS (SETA)",'DATOS PEST12'!$C:$C,"UNION EUROPEA")</f>
        <v>0</v>
      </c>
      <c r="H131" s="62">
        <f>SUMIFS('DATOS PEST12'!$E:$E,'DATOS PEST12'!$A:$A,INDICE!$C$13,'DATOS PEST12'!$D:$D,'7. RETA (SETA) Prov-SECCION'!H$11,'DATOS PEST12'!$B:$B,'7. RETA (SETA) Prov-SECCION'!$A131,'DATOS PEST12'!$F:$F,"REG.E. AUTONOMOS (SETA)",'DATOS PEST12'!$C:$C,"UNION EUROPEA")</f>
        <v>0</v>
      </c>
      <c r="I131" s="62">
        <f>SUMIFS('DATOS PEST12'!$E:$E,'DATOS PEST12'!$A:$A,INDICE!$C$13,'DATOS PEST12'!$D:$D,'7. RETA (SETA) Prov-SECCION'!I$11,'DATOS PEST12'!$B:$B,'7. RETA (SETA) Prov-SECCION'!$A131,'DATOS PEST12'!$F:$F,"REG.E. AUTONOMOS (SETA)",'DATOS PEST12'!$C:$C,"UNION EUROPEA")</f>
        <v>0</v>
      </c>
      <c r="J131" s="62">
        <f>SUMIFS('DATOS PEST12'!$E:$E,'DATOS PEST12'!$A:$A,INDICE!$C$13,'DATOS PEST12'!$D:$D,'7. RETA (SETA) Prov-SECCION'!J$11,'DATOS PEST12'!$B:$B,'7. RETA (SETA) Prov-SECCION'!$A131,'DATOS PEST12'!$F:$F,"REG.E. AUTONOMOS (SETA)",'DATOS PEST12'!$C:$C,"UNION EUROPEA")</f>
        <v>0</v>
      </c>
      <c r="K131" s="62">
        <f>SUMIFS('DATOS PEST12'!$E:$E,'DATOS PEST12'!$A:$A,INDICE!$C$13,'DATOS PEST12'!$D:$D,'7. RETA (SETA) Prov-SECCION'!K$11,'DATOS PEST12'!$B:$B,'7. RETA (SETA) Prov-SECCION'!$A131,'DATOS PEST12'!$F:$F,"REG.E. AUTONOMOS (SETA)",'DATOS PEST12'!$C:$C,"UNION EUROPEA")</f>
        <v>0</v>
      </c>
      <c r="L131" s="62">
        <f>SUMIFS('DATOS PEST12'!$E:$E,'DATOS PEST12'!$A:$A,INDICE!$C$13,'DATOS PEST12'!$D:$D,'7. RETA (SETA) Prov-SECCION'!L$11,'DATOS PEST12'!$B:$B,'7. RETA (SETA) Prov-SECCION'!$A131,'DATOS PEST12'!$F:$F,"REG.E. AUTONOMOS (SETA)",'DATOS PEST12'!$C:$C,"UNION EUROPEA")</f>
        <v>0</v>
      </c>
      <c r="M131" s="62">
        <f>SUMIFS('DATOS PEST12'!$E:$E,'DATOS PEST12'!$A:$A,INDICE!$C$13,'DATOS PEST12'!$D:$D,'7. RETA (SETA) Prov-SECCION'!M$11,'DATOS PEST12'!$B:$B,'7. RETA (SETA) Prov-SECCION'!$A131,'DATOS PEST12'!$F:$F,"REG.E. AUTONOMOS (SETA)",'DATOS PEST12'!$C:$C,"UNION EUROPEA")</f>
        <v>0</v>
      </c>
      <c r="N131" s="62">
        <f>SUMIFS('DATOS PEST12'!$E:$E,'DATOS PEST12'!$A:$A,INDICE!$C$13,'DATOS PEST12'!$D:$D,'7. RETA (SETA) Prov-SECCION'!N$11,'DATOS PEST12'!$B:$B,'7. RETA (SETA) Prov-SECCION'!$A131,'DATOS PEST12'!$F:$F,"REG.E. AUTONOMOS (SETA)",'DATOS PEST12'!$C:$C,"UNION EUROPEA")</f>
        <v>0</v>
      </c>
      <c r="O131" s="62">
        <f>SUMIFS('DATOS PEST12'!$E:$E,'DATOS PEST12'!$A:$A,INDICE!$C$13,'DATOS PEST12'!$D:$D,'7. RETA (SETA) Prov-SECCION'!O$11,'DATOS PEST12'!$B:$B,'7. RETA (SETA) Prov-SECCION'!$A131,'DATOS PEST12'!$F:$F,"REG.E. AUTONOMOS (SETA)",'DATOS PEST12'!$C:$C,"UNION EUROPEA")</f>
        <v>0</v>
      </c>
      <c r="P131" s="62">
        <f>SUMIFS('DATOS PEST12'!$E:$E,'DATOS PEST12'!$A:$A,INDICE!$C$13,'DATOS PEST12'!$D:$D,'7. RETA (SETA) Prov-SECCION'!P$11,'DATOS PEST12'!$B:$B,'7. RETA (SETA) Prov-SECCION'!$A131,'DATOS PEST12'!$F:$F,"REG.E. AUTONOMOS (SETA)",'DATOS PEST12'!$C:$C,"UNION EUROPEA")</f>
        <v>0</v>
      </c>
      <c r="Q131" s="62">
        <f>SUMIFS('DATOS PEST12'!$E:$E,'DATOS PEST12'!$A:$A,INDICE!$C$13,'DATOS PEST12'!$D:$D,'7. RETA (SETA) Prov-SECCION'!Q$11,'DATOS PEST12'!$B:$B,'7. RETA (SETA) Prov-SECCION'!$A131,'DATOS PEST12'!$F:$F,"REG.E. AUTONOMOS (SETA)",'DATOS PEST12'!$C:$C,"UNION EUROPEA")</f>
        <v>0</v>
      </c>
      <c r="R131" s="62">
        <f>SUMIFS('DATOS PEST12'!$E:$E,'DATOS PEST12'!$A:$A,INDICE!$C$13,'DATOS PEST12'!$D:$D,'7. RETA (SETA) Prov-SECCION'!R$11,'DATOS PEST12'!$B:$B,'7. RETA (SETA) Prov-SECCION'!$A131,'DATOS PEST12'!$F:$F,"REG.E. AUTONOMOS (SETA)",'DATOS PEST12'!$C:$C,"UNION EUROPEA")</f>
        <v>0</v>
      </c>
      <c r="S131" s="62">
        <f>SUMIFS('DATOS PEST12'!$E:$E,'DATOS PEST12'!$A:$A,INDICE!$C$13,'DATOS PEST12'!$D:$D,'7. RETA (SETA) Prov-SECCION'!S$11,'DATOS PEST12'!$B:$B,'7. RETA (SETA) Prov-SECCION'!$A131,'DATOS PEST12'!$F:$F,"REG.E. AUTONOMOS (SETA)",'DATOS PEST12'!$C:$C,"UNION EUROPEA")</f>
        <v>0</v>
      </c>
      <c r="T131" s="62">
        <f>SUMIFS('DATOS PEST12'!$E:$E,'DATOS PEST12'!$A:$A,INDICE!$C$13,'DATOS PEST12'!$D:$D,'7. RETA (SETA) Prov-SECCION'!T$11,'DATOS PEST12'!$B:$B,'7. RETA (SETA) Prov-SECCION'!$A131,'DATOS PEST12'!$F:$F,"REG.E. AUTONOMOS (SETA)",'DATOS PEST12'!$C:$C,"UNION EUROPEA")</f>
        <v>0</v>
      </c>
      <c r="U131" s="62">
        <f>SUMIFS('DATOS PEST12'!$E:$E,'DATOS PEST12'!$A:$A,INDICE!$C$13,'DATOS PEST12'!$D:$D,'7. RETA (SETA) Prov-SECCION'!U$11,'DATOS PEST12'!$B:$B,'7. RETA (SETA) Prov-SECCION'!$A131,'DATOS PEST12'!$F:$F,"REG.E. AUTONOMOS (SETA)",'DATOS PEST12'!$C:$C,"UNION EUROPEA")</f>
        <v>0</v>
      </c>
      <c r="V131" s="62">
        <f>SUMIFS('DATOS PEST12'!$E:$E,'DATOS PEST12'!$A:$A,INDICE!$C$13,'DATOS PEST12'!$D:$D,'7. RETA (SETA) Prov-SECCION'!V$11,'DATOS PEST12'!$B:$B,'7. RETA (SETA) Prov-SECCION'!$A131,'DATOS PEST12'!$F:$F,"REG.E. AUTONOMOS (SETA)",'DATOS PEST12'!$C:$C,"UNION EUROPEA")</f>
        <v>0</v>
      </c>
      <c r="W131" s="62">
        <f>SUMIFS('DATOS PEST12'!$E:$E,'DATOS PEST12'!$A:$A,INDICE!$C$13,'DATOS PEST12'!$D:$D,'7. RETA (SETA) Prov-SECCION'!W$11,'DATOS PEST12'!$B:$B,'7. RETA (SETA) Prov-SECCION'!$A131,'DATOS PEST12'!$F:$F,"REG.E. AUTONOMOS (SETA)",'DATOS PEST12'!$C:$C,"UNION EUROPEA")</f>
        <v>0</v>
      </c>
      <c r="X131" s="62">
        <f>SUMIFS('DATOS PEST12'!$E:$E,'DATOS PEST12'!$A:$A,INDICE!$C$13,'DATOS PEST12'!$D:$D,'7. RETA (SETA) Prov-SECCION'!X$11,'DATOS PEST12'!$B:$B,'7. RETA (SETA) Prov-SECCION'!$A131,'DATOS PEST12'!$F:$F,"REG.E. AUTONOMOS (SETA)",'DATOS PEST12'!$C:$C,"UNION EUROPEA")</f>
        <v>0</v>
      </c>
      <c r="Y131" s="59">
        <f>SUMIFS('DATOS PEST12'!$E:$E,'DATOS PEST12'!$A:$A,INDICE!$C$13,'DATOS PEST12'!$D:$D,'7. RETA (SETA) Prov-SECCION'!Y$11,'DATOS PEST12'!$B:$B,'7. RETA (SETA) Prov-SECCION'!$A131,'DATOS PEST12'!$F:$F,"REG.E. AUTONOMOS (SETA)",'DATOS PEST12'!$C:$C,"UNION EUROPEA")</f>
        <v>0</v>
      </c>
    </row>
    <row r="132" spans="1:25" ht="15.6" x14ac:dyDescent="0.3">
      <c r="A132" s="8">
        <v>17</v>
      </c>
      <c r="B132" s="9" t="s">
        <v>6</v>
      </c>
      <c r="C132" s="59">
        <f t="shared" si="44"/>
        <v>11.000000000000005</v>
      </c>
      <c r="D132" s="60">
        <f>SUMIFS('DATOS PEST12'!$E:$E,'DATOS PEST12'!$A:$A,INDICE!$C$13,'DATOS PEST12'!$D:$D,'7. RETA (SETA) Prov-SECCION'!D$11,'DATOS PEST12'!$B:$B,'7. RETA (SETA) Prov-SECCION'!$A132,'DATOS PEST12'!$F:$F,"REG.E. AUTONOMOS (SETA)",'DATOS PEST12'!$C:$C,"UNION EUROPEA")</f>
        <v>11.000000000000005</v>
      </c>
      <c r="E132" s="62">
        <f>SUMIFS('DATOS PEST12'!$E:$E,'DATOS PEST12'!$A:$A,INDICE!$C$13,'DATOS PEST12'!$D:$D,'7. RETA (SETA) Prov-SECCION'!E$11,'DATOS PEST12'!$B:$B,'7. RETA (SETA) Prov-SECCION'!$A132,'DATOS PEST12'!$F:$F,"REG.E. AUTONOMOS (SETA)",'DATOS PEST12'!$C:$C,"UNION EUROPEA")</f>
        <v>0</v>
      </c>
      <c r="F132" s="62">
        <f>SUMIFS('DATOS PEST12'!$E:$E,'DATOS PEST12'!$A:$A,INDICE!$C$13,'DATOS PEST12'!$D:$D,'7. RETA (SETA) Prov-SECCION'!F$11,'DATOS PEST12'!$B:$B,'7. RETA (SETA) Prov-SECCION'!$A132,'DATOS PEST12'!$F:$F,"REG.E. AUTONOMOS (SETA)",'DATOS PEST12'!$C:$C,"UNION EUROPEA")</f>
        <v>0</v>
      </c>
      <c r="G132" s="62">
        <f>SUMIFS('DATOS PEST12'!$E:$E,'DATOS PEST12'!$A:$A,INDICE!$C$13,'DATOS PEST12'!$D:$D,'7. RETA (SETA) Prov-SECCION'!G$11,'DATOS PEST12'!$B:$B,'7. RETA (SETA) Prov-SECCION'!$A132,'DATOS PEST12'!$F:$F,"REG.E. AUTONOMOS (SETA)",'DATOS PEST12'!$C:$C,"UNION EUROPEA")</f>
        <v>0</v>
      </c>
      <c r="H132" s="62">
        <f>SUMIFS('DATOS PEST12'!$E:$E,'DATOS PEST12'!$A:$A,INDICE!$C$13,'DATOS PEST12'!$D:$D,'7. RETA (SETA) Prov-SECCION'!H$11,'DATOS PEST12'!$B:$B,'7. RETA (SETA) Prov-SECCION'!$A132,'DATOS PEST12'!$F:$F,"REG.E. AUTONOMOS (SETA)",'DATOS PEST12'!$C:$C,"UNION EUROPEA")</f>
        <v>0</v>
      </c>
      <c r="I132" s="62">
        <f>SUMIFS('DATOS PEST12'!$E:$E,'DATOS PEST12'!$A:$A,INDICE!$C$13,'DATOS PEST12'!$D:$D,'7. RETA (SETA) Prov-SECCION'!I$11,'DATOS PEST12'!$B:$B,'7. RETA (SETA) Prov-SECCION'!$A132,'DATOS PEST12'!$F:$F,"REG.E. AUTONOMOS (SETA)",'DATOS PEST12'!$C:$C,"UNION EUROPEA")</f>
        <v>0</v>
      </c>
      <c r="J132" s="62">
        <f>SUMIFS('DATOS PEST12'!$E:$E,'DATOS PEST12'!$A:$A,INDICE!$C$13,'DATOS PEST12'!$D:$D,'7. RETA (SETA) Prov-SECCION'!J$11,'DATOS PEST12'!$B:$B,'7. RETA (SETA) Prov-SECCION'!$A132,'DATOS PEST12'!$F:$F,"REG.E. AUTONOMOS (SETA)",'DATOS PEST12'!$C:$C,"UNION EUROPEA")</f>
        <v>0</v>
      </c>
      <c r="K132" s="62">
        <f>SUMIFS('DATOS PEST12'!$E:$E,'DATOS PEST12'!$A:$A,INDICE!$C$13,'DATOS PEST12'!$D:$D,'7. RETA (SETA) Prov-SECCION'!K$11,'DATOS PEST12'!$B:$B,'7. RETA (SETA) Prov-SECCION'!$A132,'DATOS PEST12'!$F:$F,"REG.E. AUTONOMOS (SETA)",'DATOS PEST12'!$C:$C,"UNION EUROPEA")</f>
        <v>0</v>
      </c>
      <c r="L132" s="62">
        <f>SUMIFS('DATOS PEST12'!$E:$E,'DATOS PEST12'!$A:$A,INDICE!$C$13,'DATOS PEST12'!$D:$D,'7. RETA (SETA) Prov-SECCION'!L$11,'DATOS PEST12'!$B:$B,'7. RETA (SETA) Prov-SECCION'!$A132,'DATOS PEST12'!$F:$F,"REG.E. AUTONOMOS (SETA)",'DATOS PEST12'!$C:$C,"UNION EUROPEA")</f>
        <v>0</v>
      </c>
      <c r="M132" s="62">
        <f>SUMIFS('DATOS PEST12'!$E:$E,'DATOS PEST12'!$A:$A,INDICE!$C$13,'DATOS PEST12'!$D:$D,'7. RETA (SETA) Prov-SECCION'!M$11,'DATOS PEST12'!$B:$B,'7. RETA (SETA) Prov-SECCION'!$A132,'DATOS PEST12'!$F:$F,"REG.E. AUTONOMOS (SETA)",'DATOS PEST12'!$C:$C,"UNION EUROPEA")</f>
        <v>0</v>
      </c>
      <c r="N132" s="62">
        <f>SUMIFS('DATOS PEST12'!$E:$E,'DATOS PEST12'!$A:$A,INDICE!$C$13,'DATOS PEST12'!$D:$D,'7. RETA (SETA) Prov-SECCION'!N$11,'DATOS PEST12'!$B:$B,'7. RETA (SETA) Prov-SECCION'!$A132,'DATOS PEST12'!$F:$F,"REG.E. AUTONOMOS (SETA)",'DATOS PEST12'!$C:$C,"UNION EUROPEA")</f>
        <v>0</v>
      </c>
      <c r="O132" s="62">
        <f>SUMIFS('DATOS PEST12'!$E:$E,'DATOS PEST12'!$A:$A,INDICE!$C$13,'DATOS PEST12'!$D:$D,'7. RETA (SETA) Prov-SECCION'!O$11,'DATOS PEST12'!$B:$B,'7. RETA (SETA) Prov-SECCION'!$A132,'DATOS PEST12'!$F:$F,"REG.E. AUTONOMOS (SETA)",'DATOS PEST12'!$C:$C,"UNION EUROPEA")</f>
        <v>0</v>
      </c>
      <c r="P132" s="62">
        <f>SUMIFS('DATOS PEST12'!$E:$E,'DATOS PEST12'!$A:$A,INDICE!$C$13,'DATOS PEST12'!$D:$D,'7. RETA (SETA) Prov-SECCION'!P$11,'DATOS PEST12'!$B:$B,'7. RETA (SETA) Prov-SECCION'!$A132,'DATOS PEST12'!$F:$F,"REG.E. AUTONOMOS (SETA)",'DATOS PEST12'!$C:$C,"UNION EUROPEA")</f>
        <v>0</v>
      </c>
      <c r="Q132" s="62">
        <f>SUMIFS('DATOS PEST12'!$E:$E,'DATOS PEST12'!$A:$A,INDICE!$C$13,'DATOS PEST12'!$D:$D,'7. RETA (SETA) Prov-SECCION'!Q$11,'DATOS PEST12'!$B:$B,'7. RETA (SETA) Prov-SECCION'!$A132,'DATOS PEST12'!$F:$F,"REG.E. AUTONOMOS (SETA)",'DATOS PEST12'!$C:$C,"UNION EUROPEA")</f>
        <v>0</v>
      </c>
      <c r="R132" s="62">
        <f>SUMIFS('DATOS PEST12'!$E:$E,'DATOS PEST12'!$A:$A,INDICE!$C$13,'DATOS PEST12'!$D:$D,'7. RETA (SETA) Prov-SECCION'!R$11,'DATOS PEST12'!$B:$B,'7. RETA (SETA) Prov-SECCION'!$A132,'DATOS PEST12'!$F:$F,"REG.E. AUTONOMOS (SETA)",'DATOS PEST12'!$C:$C,"UNION EUROPEA")</f>
        <v>0</v>
      </c>
      <c r="S132" s="62">
        <f>SUMIFS('DATOS PEST12'!$E:$E,'DATOS PEST12'!$A:$A,INDICE!$C$13,'DATOS PEST12'!$D:$D,'7. RETA (SETA) Prov-SECCION'!S$11,'DATOS PEST12'!$B:$B,'7. RETA (SETA) Prov-SECCION'!$A132,'DATOS PEST12'!$F:$F,"REG.E. AUTONOMOS (SETA)",'DATOS PEST12'!$C:$C,"UNION EUROPEA")</f>
        <v>0</v>
      </c>
      <c r="T132" s="62">
        <f>SUMIFS('DATOS PEST12'!$E:$E,'DATOS PEST12'!$A:$A,INDICE!$C$13,'DATOS PEST12'!$D:$D,'7. RETA (SETA) Prov-SECCION'!T$11,'DATOS PEST12'!$B:$B,'7. RETA (SETA) Prov-SECCION'!$A132,'DATOS PEST12'!$F:$F,"REG.E. AUTONOMOS (SETA)",'DATOS PEST12'!$C:$C,"UNION EUROPEA")</f>
        <v>0</v>
      </c>
      <c r="U132" s="62">
        <f>SUMIFS('DATOS PEST12'!$E:$E,'DATOS PEST12'!$A:$A,INDICE!$C$13,'DATOS PEST12'!$D:$D,'7. RETA (SETA) Prov-SECCION'!U$11,'DATOS PEST12'!$B:$B,'7. RETA (SETA) Prov-SECCION'!$A132,'DATOS PEST12'!$F:$F,"REG.E. AUTONOMOS (SETA)",'DATOS PEST12'!$C:$C,"UNION EUROPEA")</f>
        <v>0</v>
      </c>
      <c r="V132" s="62">
        <f>SUMIFS('DATOS PEST12'!$E:$E,'DATOS PEST12'!$A:$A,INDICE!$C$13,'DATOS PEST12'!$D:$D,'7. RETA (SETA) Prov-SECCION'!V$11,'DATOS PEST12'!$B:$B,'7. RETA (SETA) Prov-SECCION'!$A132,'DATOS PEST12'!$F:$F,"REG.E. AUTONOMOS (SETA)",'DATOS PEST12'!$C:$C,"UNION EUROPEA")</f>
        <v>0</v>
      </c>
      <c r="W132" s="62">
        <f>SUMIFS('DATOS PEST12'!$E:$E,'DATOS PEST12'!$A:$A,INDICE!$C$13,'DATOS PEST12'!$D:$D,'7. RETA (SETA) Prov-SECCION'!W$11,'DATOS PEST12'!$B:$B,'7. RETA (SETA) Prov-SECCION'!$A132,'DATOS PEST12'!$F:$F,"REG.E. AUTONOMOS (SETA)",'DATOS PEST12'!$C:$C,"UNION EUROPEA")</f>
        <v>0</v>
      </c>
      <c r="X132" s="62">
        <f>SUMIFS('DATOS PEST12'!$E:$E,'DATOS PEST12'!$A:$A,INDICE!$C$13,'DATOS PEST12'!$D:$D,'7. RETA (SETA) Prov-SECCION'!X$11,'DATOS PEST12'!$B:$B,'7. RETA (SETA) Prov-SECCION'!$A132,'DATOS PEST12'!$F:$F,"REG.E. AUTONOMOS (SETA)",'DATOS PEST12'!$C:$C,"UNION EUROPEA")</f>
        <v>0</v>
      </c>
      <c r="Y132" s="59">
        <f>SUMIFS('DATOS PEST12'!$E:$E,'DATOS PEST12'!$A:$A,INDICE!$C$13,'DATOS PEST12'!$D:$D,'7. RETA (SETA) Prov-SECCION'!Y$11,'DATOS PEST12'!$B:$B,'7. RETA (SETA) Prov-SECCION'!$A132,'DATOS PEST12'!$F:$F,"REG.E. AUTONOMOS (SETA)",'DATOS PEST12'!$C:$C,"UNION EUROPEA")</f>
        <v>0</v>
      </c>
    </row>
    <row r="133" spans="1:25" ht="15.6" x14ac:dyDescent="0.3">
      <c r="A133" s="8">
        <v>25</v>
      </c>
      <c r="B133" s="9" t="s">
        <v>12</v>
      </c>
      <c r="C133" s="59">
        <f t="shared" si="44"/>
        <v>24.315789473684209</v>
      </c>
      <c r="D133" s="60">
        <f>SUMIFS('DATOS PEST12'!$E:$E,'DATOS PEST12'!$A:$A,INDICE!$C$13,'DATOS PEST12'!$D:$D,'7. RETA (SETA) Prov-SECCION'!D$11,'DATOS PEST12'!$B:$B,'7. RETA (SETA) Prov-SECCION'!$A133,'DATOS PEST12'!$F:$F,"REG.E. AUTONOMOS (SETA)",'DATOS PEST12'!$C:$C,"UNION EUROPEA")</f>
        <v>23.315789473684209</v>
      </c>
      <c r="E133" s="62">
        <f>SUMIFS('DATOS PEST12'!$E:$E,'DATOS PEST12'!$A:$A,INDICE!$C$13,'DATOS PEST12'!$D:$D,'7. RETA (SETA) Prov-SECCION'!E$11,'DATOS PEST12'!$B:$B,'7. RETA (SETA) Prov-SECCION'!$A133,'DATOS PEST12'!$F:$F,"REG.E. AUTONOMOS (SETA)",'DATOS PEST12'!$C:$C,"UNION EUROPEA")</f>
        <v>0</v>
      </c>
      <c r="F133" s="62">
        <f>SUMIFS('DATOS PEST12'!$E:$E,'DATOS PEST12'!$A:$A,INDICE!$C$13,'DATOS PEST12'!$D:$D,'7. RETA (SETA) Prov-SECCION'!F$11,'DATOS PEST12'!$B:$B,'7. RETA (SETA) Prov-SECCION'!$A133,'DATOS PEST12'!$F:$F,"REG.E. AUTONOMOS (SETA)",'DATOS PEST12'!$C:$C,"UNION EUROPEA")</f>
        <v>0</v>
      </c>
      <c r="G133" s="62">
        <f>SUMIFS('DATOS PEST12'!$E:$E,'DATOS PEST12'!$A:$A,INDICE!$C$13,'DATOS PEST12'!$D:$D,'7. RETA (SETA) Prov-SECCION'!G$11,'DATOS PEST12'!$B:$B,'7. RETA (SETA) Prov-SECCION'!$A133,'DATOS PEST12'!$F:$F,"REG.E. AUTONOMOS (SETA)",'DATOS PEST12'!$C:$C,"UNION EUROPEA")</f>
        <v>0</v>
      </c>
      <c r="H133" s="62">
        <f>SUMIFS('DATOS PEST12'!$E:$E,'DATOS PEST12'!$A:$A,INDICE!$C$13,'DATOS PEST12'!$D:$D,'7. RETA (SETA) Prov-SECCION'!H$11,'DATOS PEST12'!$B:$B,'7. RETA (SETA) Prov-SECCION'!$A133,'DATOS PEST12'!$F:$F,"REG.E. AUTONOMOS (SETA)",'DATOS PEST12'!$C:$C,"UNION EUROPEA")</f>
        <v>0</v>
      </c>
      <c r="I133" s="62">
        <f>SUMIFS('DATOS PEST12'!$E:$E,'DATOS PEST12'!$A:$A,INDICE!$C$13,'DATOS PEST12'!$D:$D,'7. RETA (SETA) Prov-SECCION'!I$11,'DATOS PEST12'!$B:$B,'7. RETA (SETA) Prov-SECCION'!$A133,'DATOS PEST12'!$F:$F,"REG.E. AUTONOMOS (SETA)",'DATOS PEST12'!$C:$C,"UNION EUROPEA")</f>
        <v>0</v>
      </c>
      <c r="J133" s="62">
        <f>SUMIFS('DATOS PEST12'!$E:$E,'DATOS PEST12'!$A:$A,INDICE!$C$13,'DATOS PEST12'!$D:$D,'7. RETA (SETA) Prov-SECCION'!J$11,'DATOS PEST12'!$B:$B,'7. RETA (SETA) Prov-SECCION'!$A133,'DATOS PEST12'!$F:$F,"REG.E. AUTONOMOS (SETA)",'DATOS PEST12'!$C:$C,"UNION EUROPEA")</f>
        <v>0</v>
      </c>
      <c r="K133" s="62">
        <f>SUMIFS('DATOS PEST12'!$E:$E,'DATOS PEST12'!$A:$A,INDICE!$C$13,'DATOS PEST12'!$D:$D,'7. RETA (SETA) Prov-SECCION'!K$11,'DATOS PEST12'!$B:$B,'7. RETA (SETA) Prov-SECCION'!$A133,'DATOS PEST12'!$F:$F,"REG.E. AUTONOMOS (SETA)",'DATOS PEST12'!$C:$C,"UNION EUROPEA")</f>
        <v>0</v>
      </c>
      <c r="L133" s="62">
        <f>SUMIFS('DATOS PEST12'!$E:$E,'DATOS PEST12'!$A:$A,INDICE!$C$13,'DATOS PEST12'!$D:$D,'7. RETA (SETA) Prov-SECCION'!L$11,'DATOS PEST12'!$B:$B,'7. RETA (SETA) Prov-SECCION'!$A133,'DATOS PEST12'!$F:$F,"REG.E. AUTONOMOS (SETA)",'DATOS PEST12'!$C:$C,"UNION EUROPEA")</f>
        <v>0.99999999999999956</v>
      </c>
      <c r="M133" s="62">
        <f>SUMIFS('DATOS PEST12'!$E:$E,'DATOS PEST12'!$A:$A,INDICE!$C$13,'DATOS PEST12'!$D:$D,'7. RETA (SETA) Prov-SECCION'!M$11,'DATOS PEST12'!$B:$B,'7. RETA (SETA) Prov-SECCION'!$A133,'DATOS PEST12'!$F:$F,"REG.E. AUTONOMOS (SETA)",'DATOS PEST12'!$C:$C,"UNION EUROPEA")</f>
        <v>0</v>
      </c>
      <c r="N133" s="62">
        <f>SUMIFS('DATOS PEST12'!$E:$E,'DATOS PEST12'!$A:$A,INDICE!$C$13,'DATOS PEST12'!$D:$D,'7. RETA (SETA) Prov-SECCION'!N$11,'DATOS PEST12'!$B:$B,'7. RETA (SETA) Prov-SECCION'!$A133,'DATOS PEST12'!$F:$F,"REG.E. AUTONOMOS (SETA)",'DATOS PEST12'!$C:$C,"UNION EUROPEA")</f>
        <v>0</v>
      </c>
      <c r="O133" s="62">
        <f>SUMIFS('DATOS PEST12'!$E:$E,'DATOS PEST12'!$A:$A,INDICE!$C$13,'DATOS PEST12'!$D:$D,'7. RETA (SETA) Prov-SECCION'!O$11,'DATOS PEST12'!$B:$B,'7. RETA (SETA) Prov-SECCION'!$A133,'DATOS PEST12'!$F:$F,"REG.E. AUTONOMOS (SETA)",'DATOS PEST12'!$C:$C,"UNION EUROPEA")</f>
        <v>0</v>
      </c>
      <c r="P133" s="62">
        <f>SUMIFS('DATOS PEST12'!$E:$E,'DATOS PEST12'!$A:$A,INDICE!$C$13,'DATOS PEST12'!$D:$D,'7. RETA (SETA) Prov-SECCION'!P$11,'DATOS PEST12'!$B:$B,'7. RETA (SETA) Prov-SECCION'!$A133,'DATOS PEST12'!$F:$F,"REG.E. AUTONOMOS (SETA)",'DATOS PEST12'!$C:$C,"UNION EUROPEA")</f>
        <v>0</v>
      </c>
      <c r="Q133" s="62">
        <f>SUMIFS('DATOS PEST12'!$E:$E,'DATOS PEST12'!$A:$A,INDICE!$C$13,'DATOS PEST12'!$D:$D,'7. RETA (SETA) Prov-SECCION'!Q$11,'DATOS PEST12'!$B:$B,'7. RETA (SETA) Prov-SECCION'!$A133,'DATOS PEST12'!$F:$F,"REG.E. AUTONOMOS (SETA)",'DATOS PEST12'!$C:$C,"UNION EUROPEA")</f>
        <v>0</v>
      </c>
      <c r="R133" s="62">
        <f>SUMIFS('DATOS PEST12'!$E:$E,'DATOS PEST12'!$A:$A,INDICE!$C$13,'DATOS PEST12'!$D:$D,'7. RETA (SETA) Prov-SECCION'!R$11,'DATOS PEST12'!$B:$B,'7. RETA (SETA) Prov-SECCION'!$A133,'DATOS PEST12'!$F:$F,"REG.E. AUTONOMOS (SETA)",'DATOS PEST12'!$C:$C,"UNION EUROPEA")</f>
        <v>0</v>
      </c>
      <c r="S133" s="62">
        <f>SUMIFS('DATOS PEST12'!$E:$E,'DATOS PEST12'!$A:$A,INDICE!$C$13,'DATOS PEST12'!$D:$D,'7. RETA (SETA) Prov-SECCION'!S$11,'DATOS PEST12'!$B:$B,'7. RETA (SETA) Prov-SECCION'!$A133,'DATOS PEST12'!$F:$F,"REG.E. AUTONOMOS (SETA)",'DATOS PEST12'!$C:$C,"UNION EUROPEA")</f>
        <v>0</v>
      </c>
      <c r="T133" s="62">
        <f>SUMIFS('DATOS PEST12'!$E:$E,'DATOS PEST12'!$A:$A,INDICE!$C$13,'DATOS PEST12'!$D:$D,'7. RETA (SETA) Prov-SECCION'!T$11,'DATOS PEST12'!$B:$B,'7. RETA (SETA) Prov-SECCION'!$A133,'DATOS PEST12'!$F:$F,"REG.E. AUTONOMOS (SETA)",'DATOS PEST12'!$C:$C,"UNION EUROPEA")</f>
        <v>0</v>
      </c>
      <c r="U133" s="62">
        <f>SUMIFS('DATOS PEST12'!$E:$E,'DATOS PEST12'!$A:$A,INDICE!$C$13,'DATOS PEST12'!$D:$D,'7. RETA (SETA) Prov-SECCION'!U$11,'DATOS PEST12'!$B:$B,'7. RETA (SETA) Prov-SECCION'!$A133,'DATOS PEST12'!$F:$F,"REG.E. AUTONOMOS (SETA)",'DATOS PEST12'!$C:$C,"UNION EUROPEA")</f>
        <v>0</v>
      </c>
      <c r="V133" s="62">
        <f>SUMIFS('DATOS PEST12'!$E:$E,'DATOS PEST12'!$A:$A,INDICE!$C$13,'DATOS PEST12'!$D:$D,'7. RETA (SETA) Prov-SECCION'!V$11,'DATOS PEST12'!$B:$B,'7. RETA (SETA) Prov-SECCION'!$A133,'DATOS PEST12'!$F:$F,"REG.E. AUTONOMOS (SETA)",'DATOS PEST12'!$C:$C,"UNION EUROPEA")</f>
        <v>0</v>
      </c>
      <c r="W133" s="62">
        <f>SUMIFS('DATOS PEST12'!$E:$E,'DATOS PEST12'!$A:$A,INDICE!$C$13,'DATOS PEST12'!$D:$D,'7. RETA (SETA) Prov-SECCION'!W$11,'DATOS PEST12'!$B:$B,'7. RETA (SETA) Prov-SECCION'!$A133,'DATOS PEST12'!$F:$F,"REG.E. AUTONOMOS (SETA)",'DATOS PEST12'!$C:$C,"UNION EUROPEA")</f>
        <v>0</v>
      </c>
      <c r="X133" s="62">
        <f>SUMIFS('DATOS PEST12'!$E:$E,'DATOS PEST12'!$A:$A,INDICE!$C$13,'DATOS PEST12'!$D:$D,'7. RETA (SETA) Prov-SECCION'!X$11,'DATOS PEST12'!$B:$B,'7. RETA (SETA) Prov-SECCION'!$A133,'DATOS PEST12'!$F:$F,"REG.E. AUTONOMOS (SETA)",'DATOS PEST12'!$C:$C,"UNION EUROPEA")</f>
        <v>0</v>
      </c>
      <c r="Y133" s="59">
        <f>SUMIFS('DATOS PEST12'!$E:$E,'DATOS PEST12'!$A:$A,INDICE!$C$13,'DATOS PEST12'!$D:$D,'7. RETA (SETA) Prov-SECCION'!Y$11,'DATOS PEST12'!$B:$B,'7. RETA (SETA) Prov-SECCION'!$A133,'DATOS PEST12'!$F:$F,"REG.E. AUTONOMOS (SETA)",'DATOS PEST12'!$C:$C,"UNION EUROPEA")</f>
        <v>0</v>
      </c>
    </row>
    <row r="134" spans="1:25" ht="15.6" x14ac:dyDescent="0.3">
      <c r="A134" s="10">
        <v>43</v>
      </c>
      <c r="B134" s="11" t="s">
        <v>25</v>
      </c>
      <c r="C134" s="59">
        <f t="shared" si="44"/>
        <v>45.999999999999993</v>
      </c>
      <c r="D134" s="60">
        <f>SUMIFS('DATOS PEST12'!$E:$E,'DATOS PEST12'!$A:$A,INDICE!$C$13,'DATOS PEST12'!$D:$D,'7. RETA (SETA) Prov-SECCION'!D$11,'DATOS PEST12'!$B:$B,'7. RETA (SETA) Prov-SECCION'!$A134,'DATOS PEST12'!$F:$F,"REG.E. AUTONOMOS (SETA)",'DATOS PEST12'!$C:$C,"UNION EUROPEA")</f>
        <v>45.999999999999993</v>
      </c>
      <c r="E134" s="62">
        <f>SUMIFS('DATOS PEST12'!$E:$E,'DATOS PEST12'!$A:$A,INDICE!$C$13,'DATOS PEST12'!$D:$D,'7. RETA (SETA) Prov-SECCION'!E$11,'DATOS PEST12'!$B:$B,'7. RETA (SETA) Prov-SECCION'!$A134,'DATOS PEST12'!$F:$F,"REG.E. AUTONOMOS (SETA)",'DATOS PEST12'!$C:$C,"UNION EUROPEA")</f>
        <v>0</v>
      </c>
      <c r="F134" s="62">
        <f>SUMIFS('DATOS PEST12'!$E:$E,'DATOS PEST12'!$A:$A,INDICE!$C$13,'DATOS PEST12'!$D:$D,'7. RETA (SETA) Prov-SECCION'!F$11,'DATOS PEST12'!$B:$B,'7. RETA (SETA) Prov-SECCION'!$A134,'DATOS PEST12'!$F:$F,"REG.E. AUTONOMOS (SETA)",'DATOS PEST12'!$C:$C,"UNION EUROPEA")</f>
        <v>0</v>
      </c>
      <c r="G134" s="62">
        <f>SUMIFS('DATOS PEST12'!$E:$E,'DATOS PEST12'!$A:$A,INDICE!$C$13,'DATOS PEST12'!$D:$D,'7. RETA (SETA) Prov-SECCION'!G$11,'DATOS PEST12'!$B:$B,'7. RETA (SETA) Prov-SECCION'!$A134,'DATOS PEST12'!$F:$F,"REG.E. AUTONOMOS (SETA)",'DATOS PEST12'!$C:$C,"UNION EUROPEA")</f>
        <v>0</v>
      </c>
      <c r="H134" s="62">
        <f>SUMIFS('DATOS PEST12'!$E:$E,'DATOS PEST12'!$A:$A,INDICE!$C$13,'DATOS PEST12'!$D:$D,'7. RETA (SETA) Prov-SECCION'!H$11,'DATOS PEST12'!$B:$B,'7. RETA (SETA) Prov-SECCION'!$A134,'DATOS PEST12'!$F:$F,"REG.E. AUTONOMOS (SETA)",'DATOS PEST12'!$C:$C,"UNION EUROPEA")</f>
        <v>0</v>
      </c>
      <c r="I134" s="62">
        <f>SUMIFS('DATOS PEST12'!$E:$E,'DATOS PEST12'!$A:$A,INDICE!$C$13,'DATOS PEST12'!$D:$D,'7. RETA (SETA) Prov-SECCION'!I$11,'DATOS PEST12'!$B:$B,'7. RETA (SETA) Prov-SECCION'!$A134,'DATOS PEST12'!$F:$F,"REG.E. AUTONOMOS (SETA)",'DATOS PEST12'!$C:$C,"UNION EUROPEA")</f>
        <v>0</v>
      </c>
      <c r="J134" s="62">
        <f>SUMIFS('DATOS PEST12'!$E:$E,'DATOS PEST12'!$A:$A,INDICE!$C$13,'DATOS PEST12'!$D:$D,'7. RETA (SETA) Prov-SECCION'!J$11,'DATOS PEST12'!$B:$B,'7. RETA (SETA) Prov-SECCION'!$A134,'DATOS PEST12'!$F:$F,"REG.E. AUTONOMOS (SETA)",'DATOS PEST12'!$C:$C,"UNION EUROPEA")</f>
        <v>0</v>
      </c>
      <c r="K134" s="62">
        <f>SUMIFS('DATOS PEST12'!$E:$E,'DATOS PEST12'!$A:$A,INDICE!$C$13,'DATOS PEST12'!$D:$D,'7. RETA (SETA) Prov-SECCION'!K$11,'DATOS PEST12'!$B:$B,'7. RETA (SETA) Prov-SECCION'!$A134,'DATOS PEST12'!$F:$F,"REG.E. AUTONOMOS (SETA)",'DATOS PEST12'!$C:$C,"UNION EUROPEA")</f>
        <v>0</v>
      </c>
      <c r="L134" s="62">
        <f>SUMIFS('DATOS PEST12'!$E:$E,'DATOS PEST12'!$A:$A,INDICE!$C$13,'DATOS PEST12'!$D:$D,'7. RETA (SETA) Prov-SECCION'!L$11,'DATOS PEST12'!$B:$B,'7. RETA (SETA) Prov-SECCION'!$A134,'DATOS PEST12'!$F:$F,"REG.E. AUTONOMOS (SETA)",'DATOS PEST12'!$C:$C,"UNION EUROPEA")</f>
        <v>0</v>
      </c>
      <c r="M134" s="62">
        <f>SUMIFS('DATOS PEST12'!$E:$E,'DATOS PEST12'!$A:$A,INDICE!$C$13,'DATOS PEST12'!$D:$D,'7. RETA (SETA) Prov-SECCION'!M$11,'DATOS PEST12'!$B:$B,'7. RETA (SETA) Prov-SECCION'!$A134,'DATOS PEST12'!$F:$F,"REG.E. AUTONOMOS (SETA)",'DATOS PEST12'!$C:$C,"UNION EUROPEA")</f>
        <v>0</v>
      </c>
      <c r="N134" s="62">
        <f>SUMIFS('DATOS PEST12'!$E:$E,'DATOS PEST12'!$A:$A,INDICE!$C$13,'DATOS PEST12'!$D:$D,'7. RETA (SETA) Prov-SECCION'!N$11,'DATOS PEST12'!$B:$B,'7. RETA (SETA) Prov-SECCION'!$A134,'DATOS PEST12'!$F:$F,"REG.E. AUTONOMOS (SETA)",'DATOS PEST12'!$C:$C,"UNION EUROPEA")</f>
        <v>0</v>
      </c>
      <c r="O134" s="62">
        <f>SUMIFS('DATOS PEST12'!$E:$E,'DATOS PEST12'!$A:$A,INDICE!$C$13,'DATOS PEST12'!$D:$D,'7. RETA (SETA) Prov-SECCION'!O$11,'DATOS PEST12'!$B:$B,'7. RETA (SETA) Prov-SECCION'!$A134,'DATOS PEST12'!$F:$F,"REG.E. AUTONOMOS (SETA)",'DATOS PEST12'!$C:$C,"UNION EUROPEA")</f>
        <v>0</v>
      </c>
      <c r="P134" s="62">
        <f>SUMIFS('DATOS PEST12'!$E:$E,'DATOS PEST12'!$A:$A,INDICE!$C$13,'DATOS PEST12'!$D:$D,'7. RETA (SETA) Prov-SECCION'!P$11,'DATOS PEST12'!$B:$B,'7. RETA (SETA) Prov-SECCION'!$A134,'DATOS PEST12'!$F:$F,"REG.E. AUTONOMOS (SETA)",'DATOS PEST12'!$C:$C,"UNION EUROPEA")</f>
        <v>0</v>
      </c>
      <c r="Q134" s="62">
        <f>SUMIFS('DATOS PEST12'!$E:$E,'DATOS PEST12'!$A:$A,INDICE!$C$13,'DATOS PEST12'!$D:$D,'7. RETA (SETA) Prov-SECCION'!Q$11,'DATOS PEST12'!$B:$B,'7. RETA (SETA) Prov-SECCION'!$A134,'DATOS PEST12'!$F:$F,"REG.E. AUTONOMOS (SETA)",'DATOS PEST12'!$C:$C,"UNION EUROPEA")</f>
        <v>0</v>
      </c>
      <c r="R134" s="62">
        <f>SUMIFS('DATOS PEST12'!$E:$E,'DATOS PEST12'!$A:$A,INDICE!$C$13,'DATOS PEST12'!$D:$D,'7. RETA (SETA) Prov-SECCION'!R$11,'DATOS PEST12'!$B:$B,'7. RETA (SETA) Prov-SECCION'!$A134,'DATOS PEST12'!$F:$F,"REG.E. AUTONOMOS (SETA)",'DATOS PEST12'!$C:$C,"UNION EUROPEA")</f>
        <v>0</v>
      </c>
      <c r="S134" s="62">
        <f>SUMIFS('DATOS PEST12'!$E:$E,'DATOS PEST12'!$A:$A,INDICE!$C$13,'DATOS PEST12'!$D:$D,'7. RETA (SETA) Prov-SECCION'!S$11,'DATOS PEST12'!$B:$B,'7. RETA (SETA) Prov-SECCION'!$A134,'DATOS PEST12'!$F:$F,"REG.E. AUTONOMOS (SETA)",'DATOS PEST12'!$C:$C,"UNION EUROPEA")</f>
        <v>0</v>
      </c>
      <c r="T134" s="62">
        <f>SUMIFS('DATOS PEST12'!$E:$E,'DATOS PEST12'!$A:$A,INDICE!$C$13,'DATOS PEST12'!$D:$D,'7. RETA (SETA) Prov-SECCION'!T$11,'DATOS PEST12'!$B:$B,'7. RETA (SETA) Prov-SECCION'!$A134,'DATOS PEST12'!$F:$F,"REG.E. AUTONOMOS (SETA)",'DATOS PEST12'!$C:$C,"UNION EUROPEA")</f>
        <v>0</v>
      </c>
      <c r="U134" s="62">
        <f>SUMIFS('DATOS PEST12'!$E:$E,'DATOS PEST12'!$A:$A,INDICE!$C$13,'DATOS PEST12'!$D:$D,'7. RETA (SETA) Prov-SECCION'!U$11,'DATOS PEST12'!$B:$B,'7. RETA (SETA) Prov-SECCION'!$A134,'DATOS PEST12'!$F:$F,"REG.E. AUTONOMOS (SETA)",'DATOS PEST12'!$C:$C,"UNION EUROPEA")</f>
        <v>0</v>
      </c>
      <c r="V134" s="62">
        <f>SUMIFS('DATOS PEST12'!$E:$E,'DATOS PEST12'!$A:$A,INDICE!$C$13,'DATOS PEST12'!$D:$D,'7. RETA (SETA) Prov-SECCION'!V$11,'DATOS PEST12'!$B:$B,'7. RETA (SETA) Prov-SECCION'!$A134,'DATOS PEST12'!$F:$F,"REG.E. AUTONOMOS (SETA)",'DATOS PEST12'!$C:$C,"UNION EUROPEA")</f>
        <v>0</v>
      </c>
      <c r="W134" s="62">
        <f>SUMIFS('DATOS PEST12'!$E:$E,'DATOS PEST12'!$A:$A,INDICE!$C$13,'DATOS PEST12'!$D:$D,'7. RETA (SETA) Prov-SECCION'!W$11,'DATOS PEST12'!$B:$B,'7. RETA (SETA) Prov-SECCION'!$A134,'DATOS PEST12'!$F:$F,"REG.E. AUTONOMOS (SETA)",'DATOS PEST12'!$C:$C,"UNION EUROPEA")</f>
        <v>0</v>
      </c>
      <c r="X134" s="62">
        <f>SUMIFS('DATOS PEST12'!$E:$E,'DATOS PEST12'!$A:$A,INDICE!$C$13,'DATOS PEST12'!$D:$D,'7. RETA (SETA) Prov-SECCION'!X$11,'DATOS PEST12'!$B:$B,'7. RETA (SETA) Prov-SECCION'!$A134,'DATOS PEST12'!$F:$F,"REG.E. AUTONOMOS (SETA)",'DATOS PEST12'!$C:$C,"UNION EUROPEA")</f>
        <v>0</v>
      </c>
      <c r="Y134" s="59">
        <f>SUMIFS('DATOS PEST12'!$E:$E,'DATOS PEST12'!$A:$A,INDICE!$C$13,'DATOS PEST12'!$D:$D,'7. RETA (SETA) Prov-SECCION'!Y$11,'DATOS PEST12'!$B:$B,'7. RETA (SETA) Prov-SECCION'!$A134,'DATOS PEST12'!$F:$F,"REG.E. AUTONOMOS (SETA)",'DATOS PEST12'!$C:$C,"UNION EUROPEA")</f>
        <v>0</v>
      </c>
    </row>
    <row r="135" spans="1:25" ht="15.6" x14ac:dyDescent="0.3">
      <c r="A135" s="238" t="s">
        <v>178</v>
      </c>
      <c r="B135" s="239"/>
      <c r="C135" s="66">
        <f t="shared" ref="C135:Y135" si="45">SUM(C136:C138)</f>
        <v>138.89473684210526</v>
      </c>
      <c r="D135" s="64">
        <f t="shared" si="45"/>
        <v>136.89473684210526</v>
      </c>
      <c r="E135" s="67">
        <f t="shared" si="45"/>
        <v>0</v>
      </c>
      <c r="F135" s="67">
        <f t="shared" si="45"/>
        <v>0</v>
      </c>
      <c r="G135" s="67">
        <f t="shared" si="45"/>
        <v>0</v>
      </c>
      <c r="H135" s="67">
        <f t="shared" si="45"/>
        <v>0</v>
      </c>
      <c r="I135" s="67">
        <f t="shared" si="45"/>
        <v>0.99999999999999956</v>
      </c>
      <c r="J135" s="67">
        <f t="shared" si="45"/>
        <v>0.99999999999999956</v>
      </c>
      <c r="K135" s="67">
        <f t="shared" si="45"/>
        <v>0</v>
      </c>
      <c r="L135" s="67">
        <f t="shared" si="45"/>
        <v>0</v>
      </c>
      <c r="M135" s="67">
        <f t="shared" si="45"/>
        <v>0</v>
      </c>
      <c r="N135" s="67">
        <f t="shared" si="45"/>
        <v>0</v>
      </c>
      <c r="O135" s="67">
        <f t="shared" si="45"/>
        <v>0</v>
      </c>
      <c r="P135" s="67">
        <f t="shared" si="45"/>
        <v>0</v>
      </c>
      <c r="Q135" s="67">
        <f t="shared" si="45"/>
        <v>0</v>
      </c>
      <c r="R135" s="67">
        <f t="shared" si="45"/>
        <v>0</v>
      </c>
      <c r="S135" s="67">
        <f t="shared" si="45"/>
        <v>0</v>
      </c>
      <c r="T135" s="67">
        <f t="shared" si="45"/>
        <v>0</v>
      </c>
      <c r="U135" s="67">
        <f t="shared" si="45"/>
        <v>0</v>
      </c>
      <c r="V135" s="67">
        <f t="shared" si="45"/>
        <v>0</v>
      </c>
      <c r="W135" s="67">
        <f t="shared" si="45"/>
        <v>0</v>
      </c>
      <c r="X135" s="67">
        <f t="shared" si="45"/>
        <v>0</v>
      </c>
      <c r="Y135" s="66">
        <f t="shared" si="45"/>
        <v>0</v>
      </c>
    </row>
    <row r="136" spans="1:25" ht="15.6" x14ac:dyDescent="0.3">
      <c r="A136" s="12">
        <v>3</v>
      </c>
      <c r="B136" s="16" t="s">
        <v>170</v>
      </c>
      <c r="C136" s="59">
        <f t="shared" ref="C136:C138" si="46">SUM(D136:Y136)</f>
        <v>45.947368421052651</v>
      </c>
      <c r="D136" s="60">
        <f>SUMIFS('DATOS PEST12'!$E:$E,'DATOS PEST12'!$A:$A,INDICE!$C$13,'DATOS PEST12'!$D:$D,'7. RETA (SETA) Prov-SECCION'!D$11,'DATOS PEST12'!$B:$B,'7. RETA (SETA) Prov-SECCION'!$A136,'DATOS PEST12'!$F:$F,"REG.E. AUTONOMOS (SETA)",'DATOS PEST12'!$C:$C,"UNION EUROPEA")</f>
        <v>43.947368421052651</v>
      </c>
      <c r="E136" s="62">
        <f>SUMIFS('DATOS PEST12'!$E:$E,'DATOS PEST12'!$A:$A,INDICE!$C$13,'DATOS PEST12'!$D:$D,'7. RETA (SETA) Prov-SECCION'!E$11,'DATOS PEST12'!$B:$B,'7. RETA (SETA) Prov-SECCION'!$A136,'DATOS PEST12'!$F:$F,"REG.E. AUTONOMOS (SETA)",'DATOS PEST12'!$C:$C,"UNION EUROPEA")</f>
        <v>0</v>
      </c>
      <c r="F136" s="62">
        <f>SUMIFS('DATOS PEST12'!$E:$E,'DATOS PEST12'!$A:$A,INDICE!$C$13,'DATOS PEST12'!$D:$D,'7. RETA (SETA) Prov-SECCION'!F$11,'DATOS PEST12'!$B:$B,'7. RETA (SETA) Prov-SECCION'!$A136,'DATOS PEST12'!$F:$F,"REG.E. AUTONOMOS (SETA)",'DATOS PEST12'!$C:$C,"UNION EUROPEA")</f>
        <v>0</v>
      </c>
      <c r="G136" s="62">
        <f>SUMIFS('DATOS PEST12'!$E:$E,'DATOS PEST12'!$A:$A,INDICE!$C$13,'DATOS PEST12'!$D:$D,'7. RETA (SETA) Prov-SECCION'!G$11,'DATOS PEST12'!$B:$B,'7. RETA (SETA) Prov-SECCION'!$A136,'DATOS PEST12'!$F:$F,"REG.E. AUTONOMOS (SETA)",'DATOS PEST12'!$C:$C,"UNION EUROPEA")</f>
        <v>0</v>
      </c>
      <c r="H136" s="62">
        <f>SUMIFS('DATOS PEST12'!$E:$E,'DATOS PEST12'!$A:$A,INDICE!$C$13,'DATOS PEST12'!$D:$D,'7. RETA (SETA) Prov-SECCION'!H$11,'DATOS PEST12'!$B:$B,'7. RETA (SETA) Prov-SECCION'!$A136,'DATOS PEST12'!$F:$F,"REG.E. AUTONOMOS (SETA)",'DATOS PEST12'!$C:$C,"UNION EUROPEA")</f>
        <v>0</v>
      </c>
      <c r="I136" s="62">
        <f>SUMIFS('DATOS PEST12'!$E:$E,'DATOS PEST12'!$A:$A,INDICE!$C$13,'DATOS PEST12'!$D:$D,'7. RETA (SETA) Prov-SECCION'!I$11,'DATOS PEST12'!$B:$B,'7. RETA (SETA) Prov-SECCION'!$A136,'DATOS PEST12'!$F:$F,"REG.E. AUTONOMOS (SETA)",'DATOS PEST12'!$C:$C,"UNION EUROPEA")</f>
        <v>0.99999999999999956</v>
      </c>
      <c r="J136" s="62">
        <f>SUMIFS('DATOS PEST12'!$E:$E,'DATOS PEST12'!$A:$A,INDICE!$C$13,'DATOS PEST12'!$D:$D,'7. RETA (SETA) Prov-SECCION'!J$11,'DATOS PEST12'!$B:$B,'7. RETA (SETA) Prov-SECCION'!$A136,'DATOS PEST12'!$F:$F,"REG.E. AUTONOMOS (SETA)",'DATOS PEST12'!$C:$C,"UNION EUROPEA")</f>
        <v>0.99999999999999956</v>
      </c>
      <c r="K136" s="62">
        <f>SUMIFS('DATOS PEST12'!$E:$E,'DATOS PEST12'!$A:$A,INDICE!$C$13,'DATOS PEST12'!$D:$D,'7. RETA (SETA) Prov-SECCION'!K$11,'DATOS PEST12'!$B:$B,'7. RETA (SETA) Prov-SECCION'!$A136,'DATOS PEST12'!$F:$F,"REG.E. AUTONOMOS (SETA)",'DATOS PEST12'!$C:$C,"UNION EUROPEA")</f>
        <v>0</v>
      </c>
      <c r="L136" s="62">
        <f>SUMIFS('DATOS PEST12'!$E:$E,'DATOS PEST12'!$A:$A,INDICE!$C$13,'DATOS PEST12'!$D:$D,'7. RETA (SETA) Prov-SECCION'!L$11,'DATOS PEST12'!$B:$B,'7. RETA (SETA) Prov-SECCION'!$A136,'DATOS PEST12'!$F:$F,"REG.E. AUTONOMOS (SETA)",'DATOS PEST12'!$C:$C,"UNION EUROPEA")</f>
        <v>0</v>
      </c>
      <c r="M136" s="62">
        <f>SUMIFS('DATOS PEST12'!$E:$E,'DATOS PEST12'!$A:$A,INDICE!$C$13,'DATOS PEST12'!$D:$D,'7. RETA (SETA) Prov-SECCION'!M$11,'DATOS PEST12'!$B:$B,'7. RETA (SETA) Prov-SECCION'!$A136,'DATOS PEST12'!$F:$F,"REG.E. AUTONOMOS (SETA)",'DATOS PEST12'!$C:$C,"UNION EUROPEA")</f>
        <v>0</v>
      </c>
      <c r="N136" s="62">
        <f>SUMIFS('DATOS PEST12'!$E:$E,'DATOS PEST12'!$A:$A,INDICE!$C$13,'DATOS PEST12'!$D:$D,'7. RETA (SETA) Prov-SECCION'!N$11,'DATOS PEST12'!$B:$B,'7. RETA (SETA) Prov-SECCION'!$A136,'DATOS PEST12'!$F:$F,"REG.E. AUTONOMOS (SETA)",'DATOS PEST12'!$C:$C,"UNION EUROPEA")</f>
        <v>0</v>
      </c>
      <c r="O136" s="62">
        <f>SUMIFS('DATOS PEST12'!$E:$E,'DATOS PEST12'!$A:$A,INDICE!$C$13,'DATOS PEST12'!$D:$D,'7. RETA (SETA) Prov-SECCION'!O$11,'DATOS PEST12'!$B:$B,'7. RETA (SETA) Prov-SECCION'!$A136,'DATOS PEST12'!$F:$F,"REG.E. AUTONOMOS (SETA)",'DATOS PEST12'!$C:$C,"UNION EUROPEA")</f>
        <v>0</v>
      </c>
      <c r="P136" s="62">
        <f>SUMIFS('DATOS PEST12'!$E:$E,'DATOS PEST12'!$A:$A,INDICE!$C$13,'DATOS PEST12'!$D:$D,'7. RETA (SETA) Prov-SECCION'!P$11,'DATOS PEST12'!$B:$B,'7. RETA (SETA) Prov-SECCION'!$A136,'DATOS PEST12'!$F:$F,"REG.E. AUTONOMOS (SETA)",'DATOS PEST12'!$C:$C,"UNION EUROPEA")</f>
        <v>0</v>
      </c>
      <c r="Q136" s="62">
        <f>SUMIFS('DATOS PEST12'!$E:$E,'DATOS PEST12'!$A:$A,INDICE!$C$13,'DATOS PEST12'!$D:$D,'7. RETA (SETA) Prov-SECCION'!Q$11,'DATOS PEST12'!$B:$B,'7. RETA (SETA) Prov-SECCION'!$A136,'DATOS PEST12'!$F:$F,"REG.E. AUTONOMOS (SETA)",'DATOS PEST12'!$C:$C,"UNION EUROPEA")</f>
        <v>0</v>
      </c>
      <c r="R136" s="62">
        <f>SUMIFS('DATOS PEST12'!$E:$E,'DATOS PEST12'!$A:$A,INDICE!$C$13,'DATOS PEST12'!$D:$D,'7. RETA (SETA) Prov-SECCION'!R$11,'DATOS PEST12'!$B:$B,'7. RETA (SETA) Prov-SECCION'!$A136,'DATOS PEST12'!$F:$F,"REG.E. AUTONOMOS (SETA)",'DATOS PEST12'!$C:$C,"UNION EUROPEA")</f>
        <v>0</v>
      </c>
      <c r="S136" s="62">
        <f>SUMIFS('DATOS PEST12'!$E:$E,'DATOS PEST12'!$A:$A,INDICE!$C$13,'DATOS PEST12'!$D:$D,'7. RETA (SETA) Prov-SECCION'!S$11,'DATOS PEST12'!$B:$B,'7. RETA (SETA) Prov-SECCION'!$A136,'DATOS PEST12'!$F:$F,"REG.E. AUTONOMOS (SETA)",'DATOS PEST12'!$C:$C,"UNION EUROPEA")</f>
        <v>0</v>
      </c>
      <c r="T136" s="62">
        <f>SUMIFS('DATOS PEST12'!$E:$E,'DATOS PEST12'!$A:$A,INDICE!$C$13,'DATOS PEST12'!$D:$D,'7. RETA (SETA) Prov-SECCION'!T$11,'DATOS PEST12'!$B:$B,'7. RETA (SETA) Prov-SECCION'!$A136,'DATOS PEST12'!$F:$F,"REG.E. AUTONOMOS (SETA)",'DATOS PEST12'!$C:$C,"UNION EUROPEA")</f>
        <v>0</v>
      </c>
      <c r="U136" s="62">
        <f>SUMIFS('DATOS PEST12'!$E:$E,'DATOS PEST12'!$A:$A,INDICE!$C$13,'DATOS PEST12'!$D:$D,'7. RETA (SETA) Prov-SECCION'!U$11,'DATOS PEST12'!$B:$B,'7. RETA (SETA) Prov-SECCION'!$A136,'DATOS PEST12'!$F:$F,"REG.E. AUTONOMOS (SETA)",'DATOS PEST12'!$C:$C,"UNION EUROPEA")</f>
        <v>0</v>
      </c>
      <c r="V136" s="62">
        <f>SUMIFS('DATOS PEST12'!$E:$E,'DATOS PEST12'!$A:$A,INDICE!$C$13,'DATOS PEST12'!$D:$D,'7. RETA (SETA) Prov-SECCION'!V$11,'DATOS PEST12'!$B:$B,'7. RETA (SETA) Prov-SECCION'!$A136,'DATOS PEST12'!$F:$F,"REG.E. AUTONOMOS (SETA)",'DATOS PEST12'!$C:$C,"UNION EUROPEA")</f>
        <v>0</v>
      </c>
      <c r="W136" s="62">
        <f>SUMIFS('DATOS PEST12'!$E:$E,'DATOS PEST12'!$A:$A,INDICE!$C$13,'DATOS PEST12'!$D:$D,'7. RETA (SETA) Prov-SECCION'!W$11,'DATOS PEST12'!$B:$B,'7. RETA (SETA) Prov-SECCION'!$A136,'DATOS PEST12'!$F:$F,"REG.E. AUTONOMOS (SETA)",'DATOS PEST12'!$C:$C,"UNION EUROPEA")</f>
        <v>0</v>
      </c>
      <c r="X136" s="62">
        <f>SUMIFS('DATOS PEST12'!$E:$E,'DATOS PEST12'!$A:$A,INDICE!$C$13,'DATOS PEST12'!$D:$D,'7. RETA (SETA) Prov-SECCION'!X$11,'DATOS PEST12'!$B:$B,'7. RETA (SETA) Prov-SECCION'!$A136,'DATOS PEST12'!$F:$F,"REG.E. AUTONOMOS (SETA)",'DATOS PEST12'!$C:$C,"UNION EUROPEA")</f>
        <v>0</v>
      </c>
      <c r="Y136" s="59">
        <f>SUMIFS('DATOS PEST12'!$E:$E,'DATOS PEST12'!$A:$A,INDICE!$C$13,'DATOS PEST12'!$D:$D,'7. RETA (SETA) Prov-SECCION'!Y$11,'DATOS PEST12'!$B:$B,'7. RETA (SETA) Prov-SECCION'!$A136,'DATOS PEST12'!$F:$F,"REG.E. AUTONOMOS (SETA)",'DATOS PEST12'!$C:$C,"UNION EUROPEA")</f>
        <v>0</v>
      </c>
    </row>
    <row r="137" spans="1:25" ht="15.6" x14ac:dyDescent="0.3">
      <c r="A137" s="1">
        <v>12</v>
      </c>
      <c r="B137" s="17" t="s">
        <v>171</v>
      </c>
      <c r="C137" s="59">
        <f t="shared" si="46"/>
        <v>31.999999999999986</v>
      </c>
      <c r="D137" s="60">
        <f>SUMIFS('DATOS PEST12'!$E:$E,'DATOS PEST12'!$A:$A,INDICE!$C$13,'DATOS PEST12'!$D:$D,'7. RETA (SETA) Prov-SECCION'!D$11,'DATOS PEST12'!$B:$B,'7. RETA (SETA) Prov-SECCION'!$A137,'DATOS PEST12'!$F:$F,"REG.E. AUTONOMOS (SETA)",'DATOS PEST12'!$C:$C,"UNION EUROPEA")</f>
        <v>31.999999999999986</v>
      </c>
      <c r="E137" s="62">
        <f>SUMIFS('DATOS PEST12'!$E:$E,'DATOS PEST12'!$A:$A,INDICE!$C$13,'DATOS PEST12'!$D:$D,'7. RETA (SETA) Prov-SECCION'!E$11,'DATOS PEST12'!$B:$B,'7. RETA (SETA) Prov-SECCION'!$A137,'DATOS PEST12'!$F:$F,"REG.E. AUTONOMOS (SETA)",'DATOS PEST12'!$C:$C,"UNION EUROPEA")</f>
        <v>0</v>
      </c>
      <c r="F137" s="62">
        <f>SUMIFS('DATOS PEST12'!$E:$E,'DATOS PEST12'!$A:$A,INDICE!$C$13,'DATOS PEST12'!$D:$D,'7. RETA (SETA) Prov-SECCION'!F$11,'DATOS PEST12'!$B:$B,'7. RETA (SETA) Prov-SECCION'!$A137,'DATOS PEST12'!$F:$F,"REG.E. AUTONOMOS (SETA)",'DATOS PEST12'!$C:$C,"UNION EUROPEA")</f>
        <v>0</v>
      </c>
      <c r="G137" s="62">
        <f>SUMIFS('DATOS PEST12'!$E:$E,'DATOS PEST12'!$A:$A,INDICE!$C$13,'DATOS PEST12'!$D:$D,'7. RETA (SETA) Prov-SECCION'!G$11,'DATOS PEST12'!$B:$B,'7. RETA (SETA) Prov-SECCION'!$A137,'DATOS PEST12'!$F:$F,"REG.E. AUTONOMOS (SETA)",'DATOS PEST12'!$C:$C,"UNION EUROPEA")</f>
        <v>0</v>
      </c>
      <c r="H137" s="62">
        <f>SUMIFS('DATOS PEST12'!$E:$E,'DATOS PEST12'!$A:$A,INDICE!$C$13,'DATOS PEST12'!$D:$D,'7. RETA (SETA) Prov-SECCION'!H$11,'DATOS PEST12'!$B:$B,'7. RETA (SETA) Prov-SECCION'!$A137,'DATOS PEST12'!$F:$F,"REG.E. AUTONOMOS (SETA)",'DATOS PEST12'!$C:$C,"UNION EUROPEA")</f>
        <v>0</v>
      </c>
      <c r="I137" s="62">
        <f>SUMIFS('DATOS PEST12'!$E:$E,'DATOS PEST12'!$A:$A,INDICE!$C$13,'DATOS PEST12'!$D:$D,'7. RETA (SETA) Prov-SECCION'!I$11,'DATOS PEST12'!$B:$B,'7. RETA (SETA) Prov-SECCION'!$A137,'DATOS PEST12'!$F:$F,"REG.E. AUTONOMOS (SETA)",'DATOS PEST12'!$C:$C,"UNION EUROPEA")</f>
        <v>0</v>
      </c>
      <c r="J137" s="62">
        <f>SUMIFS('DATOS PEST12'!$E:$E,'DATOS PEST12'!$A:$A,INDICE!$C$13,'DATOS PEST12'!$D:$D,'7. RETA (SETA) Prov-SECCION'!J$11,'DATOS PEST12'!$B:$B,'7. RETA (SETA) Prov-SECCION'!$A137,'DATOS PEST12'!$F:$F,"REG.E. AUTONOMOS (SETA)",'DATOS PEST12'!$C:$C,"UNION EUROPEA")</f>
        <v>0</v>
      </c>
      <c r="K137" s="62">
        <f>SUMIFS('DATOS PEST12'!$E:$E,'DATOS PEST12'!$A:$A,INDICE!$C$13,'DATOS PEST12'!$D:$D,'7. RETA (SETA) Prov-SECCION'!K$11,'DATOS PEST12'!$B:$B,'7. RETA (SETA) Prov-SECCION'!$A137,'DATOS PEST12'!$F:$F,"REG.E. AUTONOMOS (SETA)",'DATOS PEST12'!$C:$C,"UNION EUROPEA")</f>
        <v>0</v>
      </c>
      <c r="L137" s="62">
        <f>SUMIFS('DATOS PEST12'!$E:$E,'DATOS PEST12'!$A:$A,INDICE!$C$13,'DATOS PEST12'!$D:$D,'7. RETA (SETA) Prov-SECCION'!L$11,'DATOS PEST12'!$B:$B,'7. RETA (SETA) Prov-SECCION'!$A137,'DATOS PEST12'!$F:$F,"REG.E. AUTONOMOS (SETA)",'DATOS PEST12'!$C:$C,"UNION EUROPEA")</f>
        <v>0</v>
      </c>
      <c r="M137" s="62">
        <f>SUMIFS('DATOS PEST12'!$E:$E,'DATOS PEST12'!$A:$A,INDICE!$C$13,'DATOS PEST12'!$D:$D,'7. RETA (SETA) Prov-SECCION'!M$11,'DATOS PEST12'!$B:$B,'7. RETA (SETA) Prov-SECCION'!$A137,'DATOS PEST12'!$F:$F,"REG.E. AUTONOMOS (SETA)",'DATOS PEST12'!$C:$C,"UNION EUROPEA")</f>
        <v>0</v>
      </c>
      <c r="N137" s="62">
        <f>SUMIFS('DATOS PEST12'!$E:$E,'DATOS PEST12'!$A:$A,INDICE!$C$13,'DATOS PEST12'!$D:$D,'7. RETA (SETA) Prov-SECCION'!N$11,'DATOS PEST12'!$B:$B,'7. RETA (SETA) Prov-SECCION'!$A137,'DATOS PEST12'!$F:$F,"REG.E. AUTONOMOS (SETA)",'DATOS PEST12'!$C:$C,"UNION EUROPEA")</f>
        <v>0</v>
      </c>
      <c r="O137" s="62">
        <f>SUMIFS('DATOS PEST12'!$E:$E,'DATOS PEST12'!$A:$A,INDICE!$C$13,'DATOS PEST12'!$D:$D,'7. RETA (SETA) Prov-SECCION'!O$11,'DATOS PEST12'!$B:$B,'7. RETA (SETA) Prov-SECCION'!$A137,'DATOS PEST12'!$F:$F,"REG.E. AUTONOMOS (SETA)",'DATOS PEST12'!$C:$C,"UNION EUROPEA")</f>
        <v>0</v>
      </c>
      <c r="P137" s="62">
        <f>SUMIFS('DATOS PEST12'!$E:$E,'DATOS PEST12'!$A:$A,INDICE!$C$13,'DATOS PEST12'!$D:$D,'7. RETA (SETA) Prov-SECCION'!P$11,'DATOS PEST12'!$B:$B,'7. RETA (SETA) Prov-SECCION'!$A137,'DATOS PEST12'!$F:$F,"REG.E. AUTONOMOS (SETA)",'DATOS PEST12'!$C:$C,"UNION EUROPEA")</f>
        <v>0</v>
      </c>
      <c r="Q137" s="62">
        <f>SUMIFS('DATOS PEST12'!$E:$E,'DATOS PEST12'!$A:$A,INDICE!$C$13,'DATOS PEST12'!$D:$D,'7. RETA (SETA) Prov-SECCION'!Q$11,'DATOS PEST12'!$B:$B,'7. RETA (SETA) Prov-SECCION'!$A137,'DATOS PEST12'!$F:$F,"REG.E. AUTONOMOS (SETA)",'DATOS PEST12'!$C:$C,"UNION EUROPEA")</f>
        <v>0</v>
      </c>
      <c r="R137" s="62">
        <f>SUMIFS('DATOS PEST12'!$E:$E,'DATOS PEST12'!$A:$A,INDICE!$C$13,'DATOS PEST12'!$D:$D,'7. RETA (SETA) Prov-SECCION'!R$11,'DATOS PEST12'!$B:$B,'7. RETA (SETA) Prov-SECCION'!$A137,'DATOS PEST12'!$F:$F,"REG.E. AUTONOMOS (SETA)",'DATOS PEST12'!$C:$C,"UNION EUROPEA")</f>
        <v>0</v>
      </c>
      <c r="S137" s="62">
        <f>SUMIFS('DATOS PEST12'!$E:$E,'DATOS PEST12'!$A:$A,INDICE!$C$13,'DATOS PEST12'!$D:$D,'7. RETA (SETA) Prov-SECCION'!S$11,'DATOS PEST12'!$B:$B,'7. RETA (SETA) Prov-SECCION'!$A137,'DATOS PEST12'!$F:$F,"REG.E. AUTONOMOS (SETA)",'DATOS PEST12'!$C:$C,"UNION EUROPEA")</f>
        <v>0</v>
      </c>
      <c r="T137" s="62">
        <f>SUMIFS('DATOS PEST12'!$E:$E,'DATOS PEST12'!$A:$A,INDICE!$C$13,'DATOS PEST12'!$D:$D,'7. RETA (SETA) Prov-SECCION'!T$11,'DATOS PEST12'!$B:$B,'7. RETA (SETA) Prov-SECCION'!$A137,'DATOS PEST12'!$F:$F,"REG.E. AUTONOMOS (SETA)",'DATOS PEST12'!$C:$C,"UNION EUROPEA")</f>
        <v>0</v>
      </c>
      <c r="U137" s="62">
        <f>SUMIFS('DATOS PEST12'!$E:$E,'DATOS PEST12'!$A:$A,INDICE!$C$13,'DATOS PEST12'!$D:$D,'7. RETA (SETA) Prov-SECCION'!U$11,'DATOS PEST12'!$B:$B,'7. RETA (SETA) Prov-SECCION'!$A137,'DATOS PEST12'!$F:$F,"REG.E. AUTONOMOS (SETA)",'DATOS PEST12'!$C:$C,"UNION EUROPEA")</f>
        <v>0</v>
      </c>
      <c r="V137" s="62">
        <f>SUMIFS('DATOS PEST12'!$E:$E,'DATOS PEST12'!$A:$A,INDICE!$C$13,'DATOS PEST12'!$D:$D,'7. RETA (SETA) Prov-SECCION'!V$11,'DATOS PEST12'!$B:$B,'7. RETA (SETA) Prov-SECCION'!$A137,'DATOS PEST12'!$F:$F,"REG.E. AUTONOMOS (SETA)",'DATOS PEST12'!$C:$C,"UNION EUROPEA")</f>
        <v>0</v>
      </c>
      <c r="W137" s="62">
        <f>SUMIFS('DATOS PEST12'!$E:$E,'DATOS PEST12'!$A:$A,INDICE!$C$13,'DATOS PEST12'!$D:$D,'7. RETA (SETA) Prov-SECCION'!W$11,'DATOS PEST12'!$B:$B,'7. RETA (SETA) Prov-SECCION'!$A137,'DATOS PEST12'!$F:$F,"REG.E. AUTONOMOS (SETA)",'DATOS PEST12'!$C:$C,"UNION EUROPEA")</f>
        <v>0</v>
      </c>
      <c r="X137" s="62">
        <f>SUMIFS('DATOS PEST12'!$E:$E,'DATOS PEST12'!$A:$A,INDICE!$C$13,'DATOS PEST12'!$D:$D,'7. RETA (SETA) Prov-SECCION'!X$11,'DATOS PEST12'!$B:$B,'7. RETA (SETA) Prov-SECCION'!$A137,'DATOS PEST12'!$F:$F,"REG.E. AUTONOMOS (SETA)",'DATOS PEST12'!$C:$C,"UNION EUROPEA")</f>
        <v>0</v>
      </c>
      <c r="Y137" s="59">
        <f>SUMIFS('DATOS PEST12'!$E:$E,'DATOS PEST12'!$A:$A,INDICE!$C$13,'DATOS PEST12'!$D:$D,'7. RETA (SETA) Prov-SECCION'!Y$11,'DATOS PEST12'!$B:$B,'7. RETA (SETA) Prov-SECCION'!$A137,'DATOS PEST12'!$F:$F,"REG.E. AUTONOMOS (SETA)",'DATOS PEST12'!$C:$C,"UNION EUROPEA")</f>
        <v>0</v>
      </c>
    </row>
    <row r="138" spans="1:25" ht="15.6" x14ac:dyDescent="0.3">
      <c r="A138" s="13">
        <v>46</v>
      </c>
      <c r="B138" s="18" t="s">
        <v>172</v>
      </c>
      <c r="C138" s="59">
        <f t="shared" si="46"/>
        <v>60.947368421052616</v>
      </c>
      <c r="D138" s="60">
        <f>SUMIFS('DATOS PEST12'!$E:$E,'DATOS PEST12'!$A:$A,INDICE!$C$13,'DATOS PEST12'!$D:$D,'7. RETA (SETA) Prov-SECCION'!D$11,'DATOS PEST12'!$B:$B,'7. RETA (SETA) Prov-SECCION'!$A138,'DATOS PEST12'!$F:$F,"REG.E. AUTONOMOS (SETA)",'DATOS PEST12'!$C:$C,"UNION EUROPEA")</f>
        <v>60.947368421052616</v>
      </c>
      <c r="E138" s="62">
        <f>SUMIFS('DATOS PEST12'!$E:$E,'DATOS PEST12'!$A:$A,INDICE!$C$13,'DATOS PEST12'!$D:$D,'7. RETA (SETA) Prov-SECCION'!E$11,'DATOS PEST12'!$B:$B,'7. RETA (SETA) Prov-SECCION'!$A138,'DATOS PEST12'!$F:$F,"REG.E. AUTONOMOS (SETA)",'DATOS PEST12'!$C:$C,"UNION EUROPEA")</f>
        <v>0</v>
      </c>
      <c r="F138" s="62">
        <f>SUMIFS('DATOS PEST12'!$E:$E,'DATOS PEST12'!$A:$A,INDICE!$C$13,'DATOS PEST12'!$D:$D,'7. RETA (SETA) Prov-SECCION'!F$11,'DATOS PEST12'!$B:$B,'7. RETA (SETA) Prov-SECCION'!$A138,'DATOS PEST12'!$F:$F,"REG.E. AUTONOMOS (SETA)",'DATOS PEST12'!$C:$C,"UNION EUROPEA")</f>
        <v>0</v>
      </c>
      <c r="G138" s="62">
        <f>SUMIFS('DATOS PEST12'!$E:$E,'DATOS PEST12'!$A:$A,INDICE!$C$13,'DATOS PEST12'!$D:$D,'7. RETA (SETA) Prov-SECCION'!G$11,'DATOS PEST12'!$B:$B,'7. RETA (SETA) Prov-SECCION'!$A138,'DATOS PEST12'!$F:$F,"REG.E. AUTONOMOS (SETA)",'DATOS PEST12'!$C:$C,"UNION EUROPEA")</f>
        <v>0</v>
      </c>
      <c r="H138" s="62">
        <f>SUMIFS('DATOS PEST12'!$E:$E,'DATOS PEST12'!$A:$A,INDICE!$C$13,'DATOS PEST12'!$D:$D,'7. RETA (SETA) Prov-SECCION'!H$11,'DATOS PEST12'!$B:$B,'7. RETA (SETA) Prov-SECCION'!$A138,'DATOS PEST12'!$F:$F,"REG.E. AUTONOMOS (SETA)",'DATOS PEST12'!$C:$C,"UNION EUROPEA")</f>
        <v>0</v>
      </c>
      <c r="I138" s="62">
        <f>SUMIFS('DATOS PEST12'!$E:$E,'DATOS PEST12'!$A:$A,INDICE!$C$13,'DATOS PEST12'!$D:$D,'7. RETA (SETA) Prov-SECCION'!I$11,'DATOS PEST12'!$B:$B,'7. RETA (SETA) Prov-SECCION'!$A138,'DATOS PEST12'!$F:$F,"REG.E. AUTONOMOS (SETA)",'DATOS PEST12'!$C:$C,"UNION EUROPEA")</f>
        <v>0</v>
      </c>
      <c r="J138" s="62">
        <f>SUMIFS('DATOS PEST12'!$E:$E,'DATOS PEST12'!$A:$A,INDICE!$C$13,'DATOS PEST12'!$D:$D,'7. RETA (SETA) Prov-SECCION'!J$11,'DATOS PEST12'!$B:$B,'7. RETA (SETA) Prov-SECCION'!$A138,'DATOS PEST12'!$F:$F,"REG.E. AUTONOMOS (SETA)",'DATOS PEST12'!$C:$C,"UNION EUROPEA")</f>
        <v>0</v>
      </c>
      <c r="K138" s="62">
        <f>SUMIFS('DATOS PEST12'!$E:$E,'DATOS PEST12'!$A:$A,INDICE!$C$13,'DATOS PEST12'!$D:$D,'7. RETA (SETA) Prov-SECCION'!K$11,'DATOS PEST12'!$B:$B,'7. RETA (SETA) Prov-SECCION'!$A138,'DATOS PEST12'!$F:$F,"REG.E. AUTONOMOS (SETA)",'DATOS PEST12'!$C:$C,"UNION EUROPEA")</f>
        <v>0</v>
      </c>
      <c r="L138" s="62">
        <f>SUMIFS('DATOS PEST12'!$E:$E,'DATOS PEST12'!$A:$A,INDICE!$C$13,'DATOS PEST12'!$D:$D,'7. RETA (SETA) Prov-SECCION'!L$11,'DATOS PEST12'!$B:$B,'7. RETA (SETA) Prov-SECCION'!$A138,'DATOS PEST12'!$F:$F,"REG.E. AUTONOMOS (SETA)",'DATOS PEST12'!$C:$C,"UNION EUROPEA")</f>
        <v>0</v>
      </c>
      <c r="M138" s="62">
        <f>SUMIFS('DATOS PEST12'!$E:$E,'DATOS PEST12'!$A:$A,INDICE!$C$13,'DATOS PEST12'!$D:$D,'7. RETA (SETA) Prov-SECCION'!M$11,'DATOS PEST12'!$B:$B,'7. RETA (SETA) Prov-SECCION'!$A138,'DATOS PEST12'!$F:$F,"REG.E. AUTONOMOS (SETA)",'DATOS PEST12'!$C:$C,"UNION EUROPEA")</f>
        <v>0</v>
      </c>
      <c r="N138" s="62">
        <f>SUMIFS('DATOS PEST12'!$E:$E,'DATOS PEST12'!$A:$A,INDICE!$C$13,'DATOS PEST12'!$D:$D,'7. RETA (SETA) Prov-SECCION'!N$11,'DATOS PEST12'!$B:$B,'7. RETA (SETA) Prov-SECCION'!$A138,'DATOS PEST12'!$F:$F,"REG.E. AUTONOMOS (SETA)",'DATOS PEST12'!$C:$C,"UNION EUROPEA")</f>
        <v>0</v>
      </c>
      <c r="O138" s="62">
        <f>SUMIFS('DATOS PEST12'!$E:$E,'DATOS PEST12'!$A:$A,INDICE!$C$13,'DATOS PEST12'!$D:$D,'7. RETA (SETA) Prov-SECCION'!O$11,'DATOS PEST12'!$B:$B,'7. RETA (SETA) Prov-SECCION'!$A138,'DATOS PEST12'!$F:$F,"REG.E. AUTONOMOS (SETA)",'DATOS PEST12'!$C:$C,"UNION EUROPEA")</f>
        <v>0</v>
      </c>
      <c r="P138" s="62">
        <f>SUMIFS('DATOS PEST12'!$E:$E,'DATOS PEST12'!$A:$A,INDICE!$C$13,'DATOS PEST12'!$D:$D,'7. RETA (SETA) Prov-SECCION'!P$11,'DATOS PEST12'!$B:$B,'7. RETA (SETA) Prov-SECCION'!$A138,'DATOS PEST12'!$F:$F,"REG.E. AUTONOMOS (SETA)",'DATOS PEST12'!$C:$C,"UNION EUROPEA")</f>
        <v>0</v>
      </c>
      <c r="Q138" s="62">
        <f>SUMIFS('DATOS PEST12'!$E:$E,'DATOS PEST12'!$A:$A,INDICE!$C$13,'DATOS PEST12'!$D:$D,'7. RETA (SETA) Prov-SECCION'!Q$11,'DATOS PEST12'!$B:$B,'7. RETA (SETA) Prov-SECCION'!$A138,'DATOS PEST12'!$F:$F,"REG.E. AUTONOMOS (SETA)",'DATOS PEST12'!$C:$C,"UNION EUROPEA")</f>
        <v>0</v>
      </c>
      <c r="R138" s="62">
        <f>SUMIFS('DATOS PEST12'!$E:$E,'DATOS PEST12'!$A:$A,INDICE!$C$13,'DATOS PEST12'!$D:$D,'7. RETA (SETA) Prov-SECCION'!R$11,'DATOS PEST12'!$B:$B,'7. RETA (SETA) Prov-SECCION'!$A138,'DATOS PEST12'!$F:$F,"REG.E. AUTONOMOS (SETA)",'DATOS PEST12'!$C:$C,"UNION EUROPEA")</f>
        <v>0</v>
      </c>
      <c r="S138" s="62">
        <f>SUMIFS('DATOS PEST12'!$E:$E,'DATOS PEST12'!$A:$A,INDICE!$C$13,'DATOS PEST12'!$D:$D,'7. RETA (SETA) Prov-SECCION'!S$11,'DATOS PEST12'!$B:$B,'7. RETA (SETA) Prov-SECCION'!$A138,'DATOS PEST12'!$F:$F,"REG.E. AUTONOMOS (SETA)",'DATOS PEST12'!$C:$C,"UNION EUROPEA")</f>
        <v>0</v>
      </c>
      <c r="T138" s="62">
        <f>SUMIFS('DATOS PEST12'!$E:$E,'DATOS PEST12'!$A:$A,INDICE!$C$13,'DATOS PEST12'!$D:$D,'7. RETA (SETA) Prov-SECCION'!T$11,'DATOS PEST12'!$B:$B,'7. RETA (SETA) Prov-SECCION'!$A138,'DATOS PEST12'!$F:$F,"REG.E. AUTONOMOS (SETA)",'DATOS PEST12'!$C:$C,"UNION EUROPEA")</f>
        <v>0</v>
      </c>
      <c r="U138" s="62">
        <f>SUMIFS('DATOS PEST12'!$E:$E,'DATOS PEST12'!$A:$A,INDICE!$C$13,'DATOS PEST12'!$D:$D,'7. RETA (SETA) Prov-SECCION'!U$11,'DATOS PEST12'!$B:$B,'7. RETA (SETA) Prov-SECCION'!$A138,'DATOS PEST12'!$F:$F,"REG.E. AUTONOMOS (SETA)",'DATOS PEST12'!$C:$C,"UNION EUROPEA")</f>
        <v>0</v>
      </c>
      <c r="V138" s="62">
        <f>SUMIFS('DATOS PEST12'!$E:$E,'DATOS PEST12'!$A:$A,INDICE!$C$13,'DATOS PEST12'!$D:$D,'7. RETA (SETA) Prov-SECCION'!V$11,'DATOS PEST12'!$B:$B,'7. RETA (SETA) Prov-SECCION'!$A138,'DATOS PEST12'!$F:$F,"REG.E. AUTONOMOS (SETA)",'DATOS PEST12'!$C:$C,"UNION EUROPEA")</f>
        <v>0</v>
      </c>
      <c r="W138" s="62">
        <f>SUMIFS('DATOS PEST12'!$E:$E,'DATOS PEST12'!$A:$A,INDICE!$C$13,'DATOS PEST12'!$D:$D,'7. RETA (SETA) Prov-SECCION'!W$11,'DATOS PEST12'!$B:$B,'7. RETA (SETA) Prov-SECCION'!$A138,'DATOS PEST12'!$F:$F,"REG.E. AUTONOMOS (SETA)",'DATOS PEST12'!$C:$C,"UNION EUROPEA")</f>
        <v>0</v>
      </c>
      <c r="X138" s="62">
        <f>SUMIFS('DATOS PEST12'!$E:$E,'DATOS PEST12'!$A:$A,INDICE!$C$13,'DATOS PEST12'!$D:$D,'7. RETA (SETA) Prov-SECCION'!X$11,'DATOS PEST12'!$B:$B,'7. RETA (SETA) Prov-SECCION'!$A138,'DATOS PEST12'!$F:$F,"REG.E. AUTONOMOS (SETA)",'DATOS PEST12'!$C:$C,"UNION EUROPEA")</f>
        <v>0</v>
      </c>
      <c r="Y138" s="59">
        <f>SUMIFS('DATOS PEST12'!$E:$E,'DATOS PEST12'!$A:$A,INDICE!$C$13,'DATOS PEST12'!$D:$D,'7. RETA (SETA) Prov-SECCION'!Y$11,'DATOS PEST12'!$B:$B,'7. RETA (SETA) Prov-SECCION'!$A138,'DATOS PEST12'!$F:$F,"REG.E. AUTONOMOS (SETA)",'DATOS PEST12'!$C:$C,"UNION EUROPEA")</f>
        <v>0</v>
      </c>
    </row>
    <row r="139" spans="1:25" ht="15.6" x14ac:dyDescent="0.3">
      <c r="A139" s="238" t="s">
        <v>43</v>
      </c>
      <c r="B139" s="239"/>
      <c r="C139" s="66">
        <f t="shared" ref="C139:Y139" si="47">SUM(C140:C141)</f>
        <v>18.000000000000004</v>
      </c>
      <c r="D139" s="64">
        <f t="shared" si="47"/>
        <v>18.000000000000004</v>
      </c>
      <c r="E139" s="67">
        <f t="shared" si="47"/>
        <v>0</v>
      </c>
      <c r="F139" s="67">
        <f t="shared" si="47"/>
        <v>0</v>
      </c>
      <c r="G139" s="67">
        <f t="shared" si="47"/>
        <v>0</v>
      </c>
      <c r="H139" s="67">
        <f t="shared" si="47"/>
        <v>0</v>
      </c>
      <c r="I139" s="67">
        <f t="shared" si="47"/>
        <v>0</v>
      </c>
      <c r="J139" s="67">
        <f t="shared" si="47"/>
        <v>0</v>
      </c>
      <c r="K139" s="67">
        <f t="shared" si="47"/>
        <v>0</v>
      </c>
      <c r="L139" s="67">
        <f t="shared" si="47"/>
        <v>0</v>
      </c>
      <c r="M139" s="67">
        <f t="shared" si="47"/>
        <v>0</v>
      </c>
      <c r="N139" s="67">
        <f t="shared" si="47"/>
        <v>0</v>
      </c>
      <c r="O139" s="67">
        <f t="shared" si="47"/>
        <v>0</v>
      </c>
      <c r="P139" s="67">
        <f t="shared" si="47"/>
        <v>0</v>
      </c>
      <c r="Q139" s="67">
        <f t="shared" si="47"/>
        <v>0</v>
      </c>
      <c r="R139" s="67">
        <f t="shared" si="47"/>
        <v>0</v>
      </c>
      <c r="S139" s="67">
        <f t="shared" si="47"/>
        <v>0</v>
      </c>
      <c r="T139" s="67">
        <f t="shared" si="47"/>
        <v>0</v>
      </c>
      <c r="U139" s="67">
        <f t="shared" si="47"/>
        <v>0</v>
      </c>
      <c r="V139" s="67">
        <f t="shared" si="47"/>
        <v>0</v>
      </c>
      <c r="W139" s="67">
        <f t="shared" si="47"/>
        <v>0</v>
      </c>
      <c r="X139" s="67">
        <f t="shared" si="47"/>
        <v>0</v>
      </c>
      <c r="Y139" s="66">
        <f t="shared" si="47"/>
        <v>0</v>
      </c>
    </row>
    <row r="140" spans="1:25" ht="15.6" x14ac:dyDescent="0.3">
      <c r="A140" s="206">
        <v>6</v>
      </c>
      <c r="B140" s="9" t="s">
        <v>1</v>
      </c>
      <c r="C140" s="59">
        <f t="shared" ref="C140:C141" si="48">SUM(D140:Y140)</f>
        <v>6.9999999999999973</v>
      </c>
      <c r="D140" s="60">
        <f>SUMIFS('DATOS PEST12'!$E:$E,'DATOS PEST12'!$A:$A,INDICE!$C$13,'DATOS PEST12'!$D:$D,'7. RETA (SETA) Prov-SECCION'!D$11,'DATOS PEST12'!$B:$B,'7. RETA (SETA) Prov-SECCION'!$A140,'DATOS PEST12'!$F:$F,"REG.E. AUTONOMOS (SETA)",'DATOS PEST12'!$C:$C,"UNION EUROPEA")</f>
        <v>6.9999999999999973</v>
      </c>
      <c r="E140" s="62">
        <f>SUMIFS('DATOS PEST12'!$E:$E,'DATOS PEST12'!$A:$A,INDICE!$C$13,'DATOS PEST12'!$D:$D,'7. RETA (SETA) Prov-SECCION'!E$11,'DATOS PEST12'!$B:$B,'7. RETA (SETA) Prov-SECCION'!$A140,'DATOS PEST12'!$F:$F,"REG.E. AUTONOMOS (SETA)",'DATOS PEST12'!$C:$C,"UNION EUROPEA")</f>
        <v>0</v>
      </c>
      <c r="F140" s="62">
        <f>SUMIFS('DATOS PEST12'!$E:$E,'DATOS PEST12'!$A:$A,INDICE!$C$13,'DATOS PEST12'!$D:$D,'7. RETA (SETA) Prov-SECCION'!F$11,'DATOS PEST12'!$B:$B,'7. RETA (SETA) Prov-SECCION'!$A140,'DATOS PEST12'!$F:$F,"REG.E. AUTONOMOS (SETA)",'DATOS PEST12'!$C:$C,"UNION EUROPEA")</f>
        <v>0</v>
      </c>
      <c r="G140" s="62">
        <f>SUMIFS('DATOS PEST12'!$E:$E,'DATOS PEST12'!$A:$A,INDICE!$C$13,'DATOS PEST12'!$D:$D,'7. RETA (SETA) Prov-SECCION'!G$11,'DATOS PEST12'!$B:$B,'7. RETA (SETA) Prov-SECCION'!$A140,'DATOS PEST12'!$F:$F,"REG.E. AUTONOMOS (SETA)",'DATOS PEST12'!$C:$C,"UNION EUROPEA")</f>
        <v>0</v>
      </c>
      <c r="H140" s="62">
        <f>SUMIFS('DATOS PEST12'!$E:$E,'DATOS PEST12'!$A:$A,INDICE!$C$13,'DATOS PEST12'!$D:$D,'7. RETA (SETA) Prov-SECCION'!H$11,'DATOS PEST12'!$B:$B,'7. RETA (SETA) Prov-SECCION'!$A140,'DATOS PEST12'!$F:$F,"REG.E. AUTONOMOS (SETA)",'DATOS PEST12'!$C:$C,"UNION EUROPEA")</f>
        <v>0</v>
      </c>
      <c r="I140" s="62">
        <f>SUMIFS('DATOS PEST12'!$E:$E,'DATOS PEST12'!$A:$A,INDICE!$C$13,'DATOS PEST12'!$D:$D,'7. RETA (SETA) Prov-SECCION'!I$11,'DATOS PEST12'!$B:$B,'7. RETA (SETA) Prov-SECCION'!$A140,'DATOS PEST12'!$F:$F,"REG.E. AUTONOMOS (SETA)",'DATOS PEST12'!$C:$C,"UNION EUROPEA")</f>
        <v>0</v>
      </c>
      <c r="J140" s="62">
        <f>SUMIFS('DATOS PEST12'!$E:$E,'DATOS PEST12'!$A:$A,INDICE!$C$13,'DATOS PEST12'!$D:$D,'7. RETA (SETA) Prov-SECCION'!J$11,'DATOS PEST12'!$B:$B,'7. RETA (SETA) Prov-SECCION'!$A140,'DATOS PEST12'!$F:$F,"REG.E. AUTONOMOS (SETA)",'DATOS PEST12'!$C:$C,"UNION EUROPEA")</f>
        <v>0</v>
      </c>
      <c r="K140" s="62">
        <f>SUMIFS('DATOS PEST12'!$E:$E,'DATOS PEST12'!$A:$A,INDICE!$C$13,'DATOS PEST12'!$D:$D,'7. RETA (SETA) Prov-SECCION'!K$11,'DATOS PEST12'!$B:$B,'7. RETA (SETA) Prov-SECCION'!$A140,'DATOS PEST12'!$F:$F,"REG.E. AUTONOMOS (SETA)",'DATOS PEST12'!$C:$C,"UNION EUROPEA")</f>
        <v>0</v>
      </c>
      <c r="L140" s="62">
        <f>SUMIFS('DATOS PEST12'!$E:$E,'DATOS PEST12'!$A:$A,INDICE!$C$13,'DATOS PEST12'!$D:$D,'7. RETA (SETA) Prov-SECCION'!L$11,'DATOS PEST12'!$B:$B,'7. RETA (SETA) Prov-SECCION'!$A140,'DATOS PEST12'!$F:$F,"REG.E. AUTONOMOS (SETA)",'DATOS PEST12'!$C:$C,"UNION EUROPEA")</f>
        <v>0</v>
      </c>
      <c r="M140" s="62">
        <f>SUMIFS('DATOS PEST12'!$E:$E,'DATOS PEST12'!$A:$A,INDICE!$C$13,'DATOS PEST12'!$D:$D,'7. RETA (SETA) Prov-SECCION'!M$11,'DATOS PEST12'!$B:$B,'7. RETA (SETA) Prov-SECCION'!$A140,'DATOS PEST12'!$F:$F,"REG.E. AUTONOMOS (SETA)",'DATOS PEST12'!$C:$C,"UNION EUROPEA")</f>
        <v>0</v>
      </c>
      <c r="N140" s="62">
        <f>SUMIFS('DATOS PEST12'!$E:$E,'DATOS PEST12'!$A:$A,INDICE!$C$13,'DATOS PEST12'!$D:$D,'7. RETA (SETA) Prov-SECCION'!N$11,'DATOS PEST12'!$B:$B,'7. RETA (SETA) Prov-SECCION'!$A140,'DATOS PEST12'!$F:$F,"REG.E. AUTONOMOS (SETA)",'DATOS PEST12'!$C:$C,"UNION EUROPEA")</f>
        <v>0</v>
      </c>
      <c r="O140" s="62">
        <f>SUMIFS('DATOS PEST12'!$E:$E,'DATOS PEST12'!$A:$A,INDICE!$C$13,'DATOS PEST12'!$D:$D,'7. RETA (SETA) Prov-SECCION'!O$11,'DATOS PEST12'!$B:$B,'7. RETA (SETA) Prov-SECCION'!$A140,'DATOS PEST12'!$F:$F,"REG.E. AUTONOMOS (SETA)",'DATOS PEST12'!$C:$C,"UNION EUROPEA")</f>
        <v>0</v>
      </c>
      <c r="P140" s="62">
        <f>SUMIFS('DATOS PEST12'!$E:$E,'DATOS PEST12'!$A:$A,INDICE!$C$13,'DATOS PEST12'!$D:$D,'7. RETA (SETA) Prov-SECCION'!P$11,'DATOS PEST12'!$B:$B,'7. RETA (SETA) Prov-SECCION'!$A140,'DATOS PEST12'!$F:$F,"REG.E. AUTONOMOS (SETA)",'DATOS PEST12'!$C:$C,"UNION EUROPEA")</f>
        <v>0</v>
      </c>
      <c r="Q140" s="62">
        <f>SUMIFS('DATOS PEST12'!$E:$E,'DATOS PEST12'!$A:$A,INDICE!$C$13,'DATOS PEST12'!$D:$D,'7. RETA (SETA) Prov-SECCION'!Q$11,'DATOS PEST12'!$B:$B,'7. RETA (SETA) Prov-SECCION'!$A140,'DATOS PEST12'!$F:$F,"REG.E. AUTONOMOS (SETA)",'DATOS PEST12'!$C:$C,"UNION EUROPEA")</f>
        <v>0</v>
      </c>
      <c r="R140" s="62">
        <f>SUMIFS('DATOS PEST12'!$E:$E,'DATOS PEST12'!$A:$A,INDICE!$C$13,'DATOS PEST12'!$D:$D,'7. RETA (SETA) Prov-SECCION'!R$11,'DATOS PEST12'!$B:$B,'7. RETA (SETA) Prov-SECCION'!$A140,'DATOS PEST12'!$F:$F,"REG.E. AUTONOMOS (SETA)",'DATOS PEST12'!$C:$C,"UNION EUROPEA")</f>
        <v>0</v>
      </c>
      <c r="S140" s="62">
        <f>SUMIFS('DATOS PEST12'!$E:$E,'DATOS PEST12'!$A:$A,INDICE!$C$13,'DATOS PEST12'!$D:$D,'7. RETA (SETA) Prov-SECCION'!S$11,'DATOS PEST12'!$B:$B,'7. RETA (SETA) Prov-SECCION'!$A140,'DATOS PEST12'!$F:$F,"REG.E. AUTONOMOS (SETA)",'DATOS PEST12'!$C:$C,"UNION EUROPEA")</f>
        <v>0</v>
      </c>
      <c r="T140" s="62">
        <f>SUMIFS('DATOS PEST12'!$E:$E,'DATOS PEST12'!$A:$A,INDICE!$C$13,'DATOS PEST12'!$D:$D,'7. RETA (SETA) Prov-SECCION'!T$11,'DATOS PEST12'!$B:$B,'7. RETA (SETA) Prov-SECCION'!$A140,'DATOS PEST12'!$F:$F,"REG.E. AUTONOMOS (SETA)",'DATOS PEST12'!$C:$C,"UNION EUROPEA")</f>
        <v>0</v>
      </c>
      <c r="U140" s="62">
        <f>SUMIFS('DATOS PEST12'!$E:$E,'DATOS PEST12'!$A:$A,INDICE!$C$13,'DATOS PEST12'!$D:$D,'7. RETA (SETA) Prov-SECCION'!U$11,'DATOS PEST12'!$B:$B,'7. RETA (SETA) Prov-SECCION'!$A140,'DATOS PEST12'!$F:$F,"REG.E. AUTONOMOS (SETA)",'DATOS PEST12'!$C:$C,"UNION EUROPEA")</f>
        <v>0</v>
      </c>
      <c r="V140" s="62">
        <f>SUMIFS('DATOS PEST12'!$E:$E,'DATOS PEST12'!$A:$A,INDICE!$C$13,'DATOS PEST12'!$D:$D,'7. RETA (SETA) Prov-SECCION'!V$11,'DATOS PEST12'!$B:$B,'7. RETA (SETA) Prov-SECCION'!$A140,'DATOS PEST12'!$F:$F,"REG.E. AUTONOMOS (SETA)",'DATOS PEST12'!$C:$C,"UNION EUROPEA")</f>
        <v>0</v>
      </c>
      <c r="W140" s="62">
        <f>SUMIFS('DATOS PEST12'!$E:$E,'DATOS PEST12'!$A:$A,INDICE!$C$13,'DATOS PEST12'!$D:$D,'7. RETA (SETA) Prov-SECCION'!W$11,'DATOS PEST12'!$B:$B,'7. RETA (SETA) Prov-SECCION'!$A140,'DATOS PEST12'!$F:$F,"REG.E. AUTONOMOS (SETA)",'DATOS PEST12'!$C:$C,"UNION EUROPEA")</f>
        <v>0</v>
      </c>
      <c r="X140" s="62">
        <f>SUMIFS('DATOS PEST12'!$E:$E,'DATOS PEST12'!$A:$A,INDICE!$C$13,'DATOS PEST12'!$D:$D,'7. RETA (SETA) Prov-SECCION'!X$11,'DATOS PEST12'!$B:$B,'7. RETA (SETA) Prov-SECCION'!$A140,'DATOS PEST12'!$F:$F,"REG.E. AUTONOMOS (SETA)",'DATOS PEST12'!$C:$C,"UNION EUROPEA")</f>
        <v>0</v>
      </c>
      <c r="Y140" s="59">
        <f>SUMIFS('DATOS PEST12'!$E:$E,'DATOS PEST12'!$A:$A,INDICE!$C$13,'DATOS PEST12'!$D:$D,'7. RETA (SETA) Prov-SECCION'!Y$11,'DATOS PEST12'!$B:$B,'7. RETA (SETA) Prov-SECCION'!$A140,'DATOS PEST12'!$F:$F,"REG.E. AUTONOMOS (SETA)",'DATOS PEST12'!$C:$C,"UNION EUROPEA")</f>
        <v>0</v>
      </c>
    </row>
    <row r="141" spans="1:25" ht="15.6" x14ac:dyDescent="0.3">
      <c r="A141" s="1">
        <v>10</v>
      </c>
      <c r="B141" s="17" t="s">
        <v>173</v>
      </c>
      <c r="C141" s="59">
        <f t="shared" si="48"/>
        <v>11.000000000000005</v>
      </c>
      <c r="D141" s="60">
        <f>SUMIFS('DATOS PEST12'!$E:$E,'DATOS PEST12'!$A:$A,INDICE!$C$13,'DATOS PEST12'!$D:$D,'7. RETA (SETA) Prov-SECCION'!D$11,'DATOS PEST12'!$B:$B,'7. RETA (SETA) Prov-SECCION'!$A141,'DATOS PEST12'!$F:$F,"REG.E. AUTONOMOS (SETA)",'DATOS PEST12'!$C:$C,"UNION EUROPEA")</f>
        <v>11.000000000000005</v>
      </c>
      <c r="E141" s="62">
        <f>SUMIFS('DATOS PEST12'!$E:$E,'DATOS PEST12'!$A:$A,INDICE!$C$13,'DATOS PEST12'!$D:$D,'7. RETA (SETA) Prov-SECCION'!E$11,'DATOS PEST12'!$B:$B,'7. RETA (SETA) Prov-SECCION'!$A141,'DATOS PEST12'!$F:$F,"REG.E. AUTONOMOS (SETA)",'DATOS PEST12'!$C:$C,"UNION EUROPEA")</f>
        <v>0</v>
      </c>
      <c r="F141" s="62">
        <f>SUMIFS('DATOS PEST12'!$E:$E,'DATOS PEST12'!$A:$A,INDICE!$C$13,'DATOS PEST12'!$D:$D,'7. RETA (SETA) Prov-SECCION'!F$11,'DATOS PEST12'!$B:$B,'7. RETA (SETA) Prov-SECCION'!$A141,'DATOS PEST12'!$F:$F,"REG.E. AUTONOMOS (SETA)",'DATOS PEST12'!$C:$C,"UNION EUROPEA")</f>
        <v>0</v>
      </c>
      <c r="G141" s="62">
        <f>SUMIFS('DATOS PEST12'!$E:$E,'DATOS PEST12'!$A:$A,INDICE!$C$13,'DATOS PEST12'!$D:$D,'7. RETA (SETA) Prov-SECCION'!G$11,'DATOS PEST12'!$B:$B,'7. RETA (SETA) Prov-SECCION'!$A141,'DATOS PEST12'!$F:$F,"REG.E. AUTONOMOS (SETA)",'DATOS PEST12'!$C:$C,"UNION EUROPEA")</f>
        <v>0</v>
      </c>
      <c r="H141" s="62">
        <f>SUMIFS('DATOS PEST12'!$E:$E,'DATOS PEST12'!$A:$A,INDICE!$C$13,'DATOS PEST12'!$D:$D,'7. RETA (SETA) Prov-SECCION'!H$11,'DATOS PEST12'!$B:$B,'7. RETA (SETA) Prov-SECCION'!$A141,'DATOS PEST12'!$F:$F,"REG.E. AUTONOMOS (SETA)",'DATOS PEST12'!$C:$C,"UNION EUROPEA")</f>
        <v>0</v>
      </c>
      <c r="I141" s="62">
        <f>SUMIFS('DATOS PEST12'!$E:$E,'DATOS PEST12'!$A:$A,INDICE!$C$13,'DATOS PEST12'!$D:$D,'7. RETA (SETA) Prov-SECCION'!I$11,'DATOS PEST12'!$B:$B,'7. RETA (SETA) Prov-SECCION'!$A141,'DATOS PEST12'!$F:$F,"REG.E. AUTONOMOS (SETA)",'DATOS PEST12'!$C:$C,"UNION EUROPEA")</f>
        <v>0</v>
      </c>
      <c r="J141" s="62">
        <f>SUMIFS('DATOS PEST12'!$E:$E,'DATOS PEST12'!$A:$A,INDICE!$C$13,'DATOS PEST12'!$D:$D,'7. RETA (SETA) Prov-SECCION'!J$11,'DATOS PEST12'!$B:$B,'7. RETA (SETA) Prov-SECCION'!$A141,'DATOS PEST12'!$F:$F,"REG.E. AUTONOMOS (SETA)",'DATOS PEST12'!$C:$C,"UNION EUROPEA")</f>
        <v>0</v>
      </c>
      <c r="K141" s="62">
        <f>SUMIFS('DATOS PEST12'!$E:$E,'DATOS PEST12'!$A:$A,INDICE!$C$13,'DATOS PEST12'!$D:$D,'7. RETA (SETA) Prov-SECCION'!K$11,'DATOS PEST12'!$B:$B,'7. RETA (SETA) Prov-SECCION'!$A141,'DATOS PEST12'!$F:$F,"REG.E. AUTONOMOS (SETA)",'DATOS PEST12'!$C:$C,"UNION EUROPEA")</f>
        <v>0</v>
      </c>
      <c r="L141" s="62">
        <f>SUMIFS('DATOS PEST12'!$E:$E,'DATOS PEST12'!$A:$A,INDICE!$C$13,'DATOS PEST12'!$D:$D,'7. RETA (SETA) Prov-SECCION'!L$11,'DATOS PEST12'!$B:$B,'7. RETA (SETA) Prov-SECCION'!$A141,'DATOS PEST12'!$F:$F,"REG.E. AUTONOMOS (SETA)",'DATOS PEST12'!$C:$C,"UNION EUROPEA")</f>
        <v>0</v>
      </c>
      <c r="M141" s="62">
        <f>SUMIFS('DATOS PEST12'!$E:$E,'DATOS PEST12'!$A:$A,INDICE!$C$13,'DATOS PEST12'!$D:$D,'7. RETA (SETA) Prov-SECCION'!M$11,'DATOS PEST12'!$B:$B,'7. RETA (SETA) Prov-SECCION'!$A141,'DATOS PEST12'!$F:$F,"REG.E. AUTONOMOS (SETA)",'DATOS PEST12'!$C:$C,"UNION EUROPEA")</f>
        <v>0</v>
      </c>
      <c r="N141" s="62">
        <f>SUMIFS('DATOS PEST12'!$E:$E,'DATOS PEST12'!$A:$A,INDICE!$C$13,'DATOS PEST12'!$D:$D,'7. RETA (SETA) Prov-SECCION'!N$11,'DATOS PEST12'!$B:$B,'7. RETA (SETA) Prov-SECCION'!$A141,'DATOS PEST12'!$F:$F,"REG.E. AUTONOMOS (SETA)",'DATOS PEST12'!$C:$C,"UNION EUROPEA")</f>
        <v>0</v>
      </c>
      <c r="O141" s="62">
        <f>SUMIFS('DATOS PEST12'!$E:$E,'DATOS PEST12'!$A:$A,INDICE!$C$13,'DATOS PEST12'!$D:$D,'7. RETA (SETA) Prov-SECCION'!O$11,'DATOS PEST12'!$B:$B,'7. RETA (SETA) Prov-SECCION'!$A141,'DATOS PEST12'!$F:$F,"REG.E. AUTONOMOS (SETA)",'DATOS PEST12'!$C:$C,"UNION EUROPEA")</f>
        <v>0</v>
      </c>
      <c r="P141" s="62">
        <f>SUMIFS('DATOS PEST12'!$E:$E,'DATOS PEST12'!$A:$A,INDICE!$C$13,'DATOS PEST12'!$D:$D,'7. RETA (SETA) Prov-SECCION'!P$11,'DATOS PEST12'!$B:$B,'7. RETA (SETA) Prov-SECCION'!$A141,'DATOS PEST12'!$F:$F,"REG.E. AUTONOMOS (SETA)",'DATOS PEST12'!$C:$C,"UNION EUROPEA")</f>
        <v>0</v>
      </c>
      <c r="Q141" s="62">
        <f>SUMIFS('DATOS PEST12'!$E:$E,'DATOS PEST12'!$A:$A,INDICE!$C$13,'DATOS PEST12'!$D:$D,'7. RETA (SETA) Prov-SECCION'!Q$11,'DATOS PEST12'!$B:$B,'7. RETA (SETA) Prov-SECCION'!$A141,'DATOS PEST12'!$F:$F,"REG.E. AUTONOMOS (SETA)",'DATOS PEST12'!$C:$C,"UNION EUROPEA")</f>
        <v>0</v>
      </c>
      <c r="R141" s="62">
        <f>SUMIFS('DATOS PEST12'!$E:$E,'DATOS PEST12'!$A:$A,INDICE!$C$13,'DATOS PEST12'!$D:$D,'7. RETA (SETA) Prov-SECCION'!R$11,'DATOS PEST12'!$B:$B,'7. RETA (SETA) Prov-SECCION'!$A141,'DATOS PEST12'!$F:$F,"REG.E. AUTONOMOS (SETA)",'DATOS PEST12'!$C:$C,"UNION EUROPEA")</f>
        <v>0</v>
      </c>
      <c r="S141" s="62">
        <f>SUMIFS('DATOS PEST12'!$E:$E,'DATOS PEST12'!$A:$A,INDICE!$C$13,'DATOS PEST12'!$D:$D,'7. RETA (SETA) Prov-SECCION'!S$11,'DATOS PEST12'!$B:$B,'7. RETA (SETA) Prov-SECCION'!$A141,'DATOS PEST12'!$F:$F,"REG.E. AUTONOMOS (SETA)",'DATOS PEST12'!$C:$C,"UNION EUROPEA")</f>
        <v>0</v>
      </c>
      <c r="T141" s="62">
        <f>SUMIFS('DATOS PEST12'!$E:$E,'DATOS PEST12'!$A:$A,INDICE!$C$13,'DATOS PEST12'!$D:$D,'7. RETA (SETA) Prov-SECCION'!T$11,'DATOS PEST12'!$B:$B,'7. RETA (SETA) Prov-SECCION'!$A141,'DATOS PEST12'!$F:$F,"REG.E. AUTONOMOS (SETA)",'DATOS PEST12'!$C:$C,"UNION EUROPEA")</f>
        <v>0</v>
      </c>
      <c r="U141" s="62">
        <f>SUMIFS('DATOS PEST12'!$E:$E,'DATOS PEST12'!$A:$A,INDICE!$C$13,'DATOS PEST12'!$D:$D,'7. RETA (SETA) Prov-SECCION'!U$11,'DATOS PEST12'!$B:$B,'7. RETA (SETA) Prov-SECCION'!$A141,'DATOS PEST12'!$F:$F,"REG.E. AUTONOMOS (SETA)",'DATOS PEST12'!$C:$C,"UNION EUROPEA")</f>
        <v>0</v>
      </c>
      <c r="V141" s="62">
        <f>SUMIFS('DATOS PEST12'!$E:$E,'DATOS PEST12'!$A:$A,INDICE!$C$13,'DATOS PEST12'!$D:$D,'7. RETA (SETA) Prov-SECCION'!V$11,'DATOS PEST12'!$B:$B,'7. RETA (SETA) Prov-SECCION'!$A141,'DATOS PEST12'!$F:$F,"REG.E. AUTONOMOS (SETA)",'DATOS PEST12'!$C:$C,"UNION EUROPEA")</f>
        <v>0</v>
      </c>
      <c r="W141" s="62">
        <f>SUMIFS('DATOS PEST12'!$E:$E,'DATOS PEST12'!$A:$A,INDICE!$C$13,'DATOS PEST12'!$D:$D,'7. RETA (SETA) Prov-SECCION'!W$11,'DATOS PEST12'!$B:$B,'7. RETA (SETA) Prov-SECCION'!$A141,'DATOS PEST12'!$F:$F,"REG.E. AUTONOMOS (SETA)",'DATOS PEST12'!$C:$C,"UNION EUROPEA")</f>
        <v>0</v>
      </c>
      <c r="X141" s="62">
        <f>SUMIFS('DATOS PEST12'!$E:$E,'DATOS PEST12'!$A:$A,INDICE!$C$13,'DATOS PEST12'!$D:$D,'7. RETA (SETA) Prov-SECCION'!X$11,'DATOS PEST12'!$B:$B,'7. RETA (SETA) Prov-SECCION'!$A141,'DATOS PEST12'!$F:$F,"REG.E. AUTONOMOS (SETA)",'DATOS PEST12'!$C:$C,"UNION EUROPEA")</f>
        <v>0</v>
      </c>
      <c r="Y141" s="59">
        <f>SUMIFS('DATOS PEST12'!$E:$E,'DATOS PEST12'!$A:$A,INDICE!$C$13,'DATOS PEST12'!$D:$D,'7. RETA (SETA) Prov-SECCION'!Y$11,'DATOS PEST12'!$B:$B,'7. RETA (SETA) Prov-SECCION'!$A141,'DATOS PEST12'!$F:$F,"REG.E. AUTONOMOS (SETA)",'DATOS PEST12'!$C:$C,"UNION EUROPEA")</f>
        <v>0</v>
      </c>
    </row>
    <row r="142" spans="1:25" ht="15.6" x14ac:dyDescent="0.3">
      <c r="A142" s="238" t="s">
        <v>44</v>
      </c>
      <c r="B142" s="239"/>
      <c r="C142" s="66">
        <f t="shared" ref="C142:Y142" si="49">SUM(C143:C146)</f>
        <v>41.421052631578952</v>
      </c>
      <c r="D142" s="64">
        <f t="shared" si="49"/>
        <v>39.421052631578952</v>
      </c>
      <c r="E142" s="67">
        <f t="shared" si="49"/>
        <v>0</v>
      </c>
      <c r="F142" s="67">
        <f t="shared" si="49"/>
        <v>1.9999999999999991</v>
      </c>
      <c r="G142" s="67">
        <f t="shared" si="49"/>
        <v>0</v>
      </c>
      <c r="H142" s="67">
        <f t="shared" si="49"/>
        <v>0</v>
      </c>
      <c r="I142" s="67">
        <f t="shared" si="49"/>
        <v>0</v>
      </c>
      <c r="J142" s="67">
        <f t="shared" si="49"/>
        <v>0</v>
      </c>
      <c r="K142" s="67">
        <f t="shared" si="49"/>
        <v>0</v>
      </c>
      <c r="L142" s="67">
        <f t="shared" si="49"/>
        <v>0</v>
      </c>
      <c r="M142" s="67">
        <f t="shared" si="49"/>
        <v>0</v>
      </c>
      <c r="N142" s="67">
        <f t="shared" si="49"/>
        <v>0</v>
      </c>
      <c r="O142" s="67">
        <f t="shared" si="49"/>
        <v>0</v>
      </c>
      <c r="P142" s="67">
        <f t="shared" si="49"/>
        <v>0</v>
      </c>
      <c r="Q142" s="67">
        <f t="shared" si="49"/>
        <v>0</v>
      </c>
      <c r="R142" s="67">
        <f t="shared" si="49"/>
        <v>0</v>
      </c>
      <c r="S142" s="67">
        <f t="shared" si="49"/>
        <v>0</v>
      </c>
      <c r="T142" s="67">
        <f t="shared" si="49"/>
        <v>0</v>
      </c>
      <c r="U142" s="67">
        <f t="shared" si="49"/>
        <v>0</v>
      </c>
      <c r="V142" s="67">
        <f t="shared" si="49"/>
        <v>0</v>
      </c>
      <c r="W142" s="67">
        <f t="shared" si="49"/>
        <v>0</v>
      </c>
      <c r="X142" s="67">
        <f t="shared" si="49"/>
        <v>0</v>
      </c>
      <c r="Y142" s="66">
        <f t="shared" si="49"/>
        <v>0</v>
      </c>
    </row>
    <row r="143" spans="1:25" ht="15.6" x14ac:dyDescent="0.3">
      <c r="A143" s="6">
        <v>15</v>
      </c>
      <c r="B143" s="7" t="s">
        <v>84</v>
      </c>
      <c r="C143" s="59">
        <f t="shared" ref="C143:C146" si="50">SUM(D143:Y143)</f>
        <v>9</v>
      </c>
      <c r="D143" s="60">
        <f>SUMIFS('DATOS PEST12'!$E:$E,'DATOS PEST12'!$A:$A,INDICE!$C$13,'DATOS PEST12'!$D:$D,'7. RETA (SETA) Prov-SECCION'!D$11,'DATOS PEST12'!$B:$B,'7. RETA (SETA) Prov-SECCION'!$A143,'DATOS PEST12'!$F:$F,"REG.E. AUTONOMOS (SETA)",'DATOS PEST12'!$C:$C,"UNION EUROPEA")</f>
        <v>9</v>
      </c>
      <c r="E143" s="62">
        <f>SUMIFS('DATOS PEST12'!$E:$E,'DATOS PEST12'!$A:$A,INDICE!$C$13,'DATOS PEST12'!$D:$D,'7. RETA (SETA) Prov-SECCION'!E$11,'DATOS PEST12'!$B:$B,'7. RETA (SETA) Prov-SECCION'!$A143,'DATOS PEST12'!$F:$F,"REG.E. AUTONOMOS (SETA)",'DATOS PEST12'!$C:$C,"UNION EUROPEA")</f>
        <v>0</v>
      </c>
      <c r="F143" s="62">
        <f>SUMIFS('DATOS PEST12'!$E:$E,'DATOS PEST12'!$A:$A,INDICE!$C$13,'DATOS PEST12'!$D:$D,'7. RETA (SETA) Prov-SECCION'!F$11,'DATOS PEST12'!$B:$B,'7. RETA (SETA) Prov-SECCION'!$A143,'DATOS PEST12'!$F:$F,"REG.E. AUTONOMOS (SETA)",'DATOS PEST12'!$C:$C,"UNION EUROPEA")</f>
        <v>0</v>
      </c>
      <c r="G143" s="62">
        <f>SUMIFS('DATOS PEST12'!$E:$E,'DATOS PEST12'!$A:$A,INDICE!$C$13,'DATOS PEST12'!$D:$D,'7. RETA (SETA) Prov-SECCION'!G$11,'DATOS PEST12'!$B:$B,'7. RETA (SETA) Prov-SECCION'!$A143,'DATOS PEST12'!$F:$F,"REG.E. AUTONOMOS (SETA)",'DATOS PEST12'!$C:$C,"UNION EUROPEA")</f>
        <v>0</v>
      </c>
      <c r="H143" s="62">
        <f>SUMIFS('DATOS PEST12'!$E:$E,'DATOS PEST12'!$A:$A,INDICE!$C$13,'DATOS PEST12'!$D:$D,'7. RETA (SETA) Prov-SECCION'!H$11,'DATOS PEST12'!$B:$B,'7. RETA (SETA) Prov-SECCION'!$A143,'DATOS PEST12'!$F:$F,"REG.E. AUTONOMOS (SETA)",'DATOS PEST12'!$C:$C,"UNION EUROPEA")</f>
        <v>0</v>
      </c>
      <c r="I143" s="62">
        <f>SUMIFS('DATOS PEST12'!$E:$E,'DATOS PEST12'!$A:$A,INDICE!$C$13,'DATOS PEST12'!$D:$D,'7. RETA (SETA) Prov-SECCION'!I$11,'DATOS PEST12'!$B:$B,'7. RETA (SETA) Prov-SECCION'!$A143,'DATOS PEST12'!$F:$F,"REG.E. AUTONOMOS (SETA)",'DATOS PEST12'!$C:$C,"UNION EUROPEA")</f>
        <v>0</v>
      </c>
      <c r="J143" s="62">
        <f>SUMIFS('DATOS PEST12'!$E:$E,'DATOS PEST12'!$A:$A,INDICE!$C$13,'DATOS PEST12'!$D:$D,'7. RETA (SETA) Prov-SECCION'!J$11,'DATOS PEST12'!$B:$B,'7. RETA (SETA) Prov-SECCION'!$A143,'DATOS PEST12'!$F:$F,"REG.E. AUTONOMOS (SETA)",'DATOS PEST12'!$C:$C,"UNION EUROPEA")</f>
        <v>0</v>
      </c>
      <c r="K143" s="62">
        <f>SUMIFS('DATOS PEST12'!$E:$E,'DATOS PEST12'!$A:$A,INDICE!$C$13,'DATOS PEST12'!$D:$D,'7. RETA (SETA) Prov-SECCION'!K$11,'DATOS PEST12'!$B:$B,'7. RETA (SETA) Prov-SECCION'!$A143,'DATOS PEST12'!$F:$F,"REG.E. AUTONOMOS (SETA)",'DATOS PEST12'!$C:$C,"UNION EUROPEA")</f>
        <v>0</v>
      </c>
      <c r="L143" s="62">
        <f>SUMIFS('DATOS PEST12'!$E:$E,'DATOS PEST12'!$A:$A,INDICE!$C$13,'DATOS PEST12'!$D:$D,'7. RETA (SETA) Prov-SECCION'!L$11,'DATOS PEST12'!$B:$B,'7. RETA (SETA) Prov-SECCION'!$A143,'DATOS PEST12'!$F:$F,"REG.E. AUTONOMOS (SETA)",'DATOS PEST12'!$C:$C,"UNION EUROPEA")</f>
        <v>0</v>
      </c>
      <c r="M143" s="62">
        <f>SUMIFS('DATOS PEST12'!$E:$E,'DATOS PEST12'!$A:$A,INDICE!$C$13,'DATOS PEST12'!$D:$D,'7. RETA (SETA) Prov-SECCION'!M$11,'DATOS PEST12'!$B:$B,'7. RETA (SETA) Prov-SECCION'!$A143,'DATOS PEST12'!$F:$F,"REG.E. AUTONOMOS (SETA)",'DATOS PEST12'!$C:$C,"UNION EUROPEA")</f>
        <v>0</v>
      </c>
      <c r="N143" s="62">
        <f>SUMIFS('DATOS PEST12'!$E:$E,'DATOS PEST12'!$A:$A,INDICE!$C$13,'DATOS PEST12'!$D:$D,'7. RETA (SETA) Prov-SECCION'!N$11,'DATOS PEST12'!$B:$B,'7. RETA (SETA) Prov-SECCION'!$A143,'DATOS PEST12'!$F:$F,"REG.E. AUTONOMOS (SETA)",'DATOS PEST12'!$C:$C,"UNION EUROPEA")</f>
        <v>0</v>
      </c>
      <c r="O143" s="62">
        <f>SUMIFS('DATOS PEST12'!$E:$E,'DATOS PEST12'!$A:$A,INDICE!$C$13,'DATOS PEST12'!$D:$D,'7. RETA (SETA) Prov-SECCION'!O$11,'DATOS PEST12'!$B:$B,'7. RETA (SETA) Prov-SECCION'!$A143,'DATOS PEST12'!$F:$F,"REG.E. AUTONOMOS (SETA)",'DATOS PEST12'!$C:$C,"UNION EUROPEA")</f>
        <v>0</v>
      </c>
      <c r="P143" s="62">
        <f>SUMIFS('DATOS PEST12'!$E:$E,'DATOS PEST12'!$A:$A,INDICE!$C$13,'DATOS PEST12'!$D:$D,'7. RETA (SETA) Prov-SECCION'!P$11,'DATOS PEST12'!$B:$B,'7. RETA (SETA) Prov-SECCION'!$A143,'DATOS PEST12'!$F:$F,"REG.E. AUTONOMOS (SETA)",'DATOS PEST12'!$C:$C,"UNION EUROPEA")</f>
        <v>0</v>
      </c>
      <c r="Q143" s="62">
        <f>SUMIFS('DATOS PEST12'!$E:$E,'DATOS PEST12'!$A:$A,INDICE!$C$13,'DATOS PEST12'!$D:$D,'7. RETA (SETA) Prov-SECCION'!Q$11,'DATOS PEST12'!$B:$B,'7. RETA (SETA) Prov-SECCION'!$A143,'DATOS PEST12'!$F:$F,"REG.E. AUTONOMOS (SETA)",'DATOS PEST12'!$C:$C,"UNION EUROPEA")</f>
        <v>0</v>
      </c>
      <c r="R143" s="62">
        <f>SUMIFS('DATOS PEST12'!$E:$E,'DATOS PEST12'!$A:$A,INDICE!$C$13,'DATOS PEST12'!$D:$D,'7. RETA (SETA) Prov-SECCION'!R$11,'DATOS PEST12'!$B:$B,'7. RETA (SETA) Prov-SECCION'!$A143,'DATOS PEST12'!$F:$F,"REG.E. AUTONOMOS (SETA)",'DATOS PEST12'!$C:$C,"UNION EUROPEA")</f>
        <v>0</v>
      </c>
      <c r="S143" s="62">
        <f>SUMIFS('DATOS PEST12'!$E:$E,'DATOS PEST12'!$A:$A,INDICE!$C$13,'DATOS PEST12'!$D:$D,'7. RETA (SETA) Prov-SECCION'!S$11,'DATOS PEST12'!$B:$B,'7. RETA (SETA) Prov-SECCION'!$A143,'DATOS PEST12'!$F:$F,"REG.E. AUTONOMOS (SETA)",'DATOS PEST12'!$C:$C,"UNION EUROPEA")</f>
        <v>0</v>
      </c>
      <c r="T143" s="62">
        <f>SUMIFS('DATOS PEST12'!$E:$E,'DATOS PEST12'!$A:$A,INDICE!$C$13,'DATOS PEST12'!$D:$D,'7. RETA (SETA) Prov-SECCION'!T$11,'DATOS PEST12'!$B:$B,'7. RETA (SETA) Prov-SECCION'!$A143,'DATOS PEST12'!$F:$F,"REG.E. AUTONOMOS (SETA)",'DATOS PEST12'!$C:$C,"UNION EUROPEA")</f>
        <v>0</v>
      </c>
      <c r="U143" s="62">
        <f>SUMIFS('DATOS PEST12'!$E:$E,'DATOS PEST12'!$A:$A,INDICE!$C$13,'DATOS PEST12'!$D:$D,'7. RETA (SETA) Prov-SECCION'!U$11,'DATOS PEST12'!$B:$B,'7. RETA (SETA) Prov-SECCION'!$A143,'DATOS PEST12'!$F:$F,"REG.E. AUTONOMOS (SETA)",'DATOS PEST12'!$C:$C,"UNION EUROPEA")</f>
        <v>0</v>
      </c>
      <c r="V143" s="62">
        <f>SUMIFS('DATOS PEST12'!$E:$E,'DATOS PEST12'!$A:$A,INDICE!$C$13,'DATOS PEST12'!$D:$D,'7. RETA (SETA) Prov-SECCION'!V$11,'DATOS PEST12'!$B:$B,'7. RETA (SETA) Prov-SECCION'!$A143,'DATOS PEST12'!$F:$F,"REG.E. AUTONOMOS (SETA)",'DATOS PEST12'!$C:$C,"UNION EUROPEA")</f>
        <v>0</v>
      </c>
      <c r="W143" s="62">
        <f>SUMIFS('DATOS PEST12'!$E:$E,'DATOS PEST12'!$A:$A,INDICE!$C$13,'DATOS PEST12'!$D:$D,'7. RETA (SETA) Prov-SECCION'!W$11,'DATOS PEST12'!$B:$B,'7. RETA (SETA) Prov-SECCION'!$A143,'DATOS PEST12'!$F:$F,"REG.E. AUTONOMOS (SETA)",'DATOS PEST12'!$C:$C,"UNION EUROPEA")</f>
        <v>0</v>
      </c>
      <c r="X143" s="62">
        <f>SUMIFS('DATOS PEST12'!$E:$E,'DATOS PEST12'!$A:$A,INDICE!$C$13,'DATOS PEST12'!$D:$D,'7. RETA (SETA) Prov-SECCION'!X$11,'DATOS PEST12'!$B:$B,'7. RETA (SETA) Prov-SECCION'!$A143,'DATOS PEST12'!$F:$F,"REG.E. AUTONOMOS (SETA)",'DATOS PEST12'!$C:$C,"UNION EUROPEA")</f>
        <v>0</v>
      </c>
      <c r="Y143" s="59">
        <f>SUMIFS('DATOS PEST12'!$E:$E,'DATOS PEST12'!$A:$A,INDICE!$C$13,'DATOS PEST12'!$D:$D,'7. RETA (SETA) Prov-SECCION'!Y$11,'DATOS PEST12'!$B:$B,'7. RETA (SETA) Prov-SECCION'!$A143,'DATOS PEST12'!$F:$F,"REG.E. AUTONOMOS (SETA)",'DATOS PEST12'!$C:$C,"UNION EUROPEA")</f>
        <v>0</v>
      </c>
    </row>
    <row r="144" spans="1:25" ht="15.6" x14ac:dyDescent="0.3">
      <c r="A144" s="8">
        <v>27</v>
      </c>
      <c r="B144" s="9" t="s">
        <v>13</v>
      </c>
      <c r="C144" s="59">
        <f t="shared" si="50"/>
        <v>13.473684210526317</v>
      </c>
      <c r="D144" s="60">
        <f>SUMIFS('DATOS PEST12'!$E:$E,'DATOS PEST12'!$A:$A,INDICE!$C$13,'DATOS PEST12'!$D:$D,'7. RETA (SETA) Prov-SECCION'!D$11,'DATOS PEST12'!$B:$B,'7. RETA (SETA) Prov-SECCION'!$A144,'DATOS PEST12'!$F:$F,"REG.E. AUTONOMOS (SETA)",'DATOS PEST12'!$C:$C,"UNION EUROPEA")</f>
        <v>12.473684210526317</v>
      </c>
      <c r="E144" s="62">
        <f>SUMIFS('DATOS PEST12'!$E:$E,'DATOS PEST12'!$A:$A,INDICE!$C$13,'DATOS PEST12'!$D:$D,'7. RETA (SETA) Prov-SECCION'!E$11,'DATOS PEST12'!$B:$B,'7. RETA (SETA) Prov-SECCION'!$A144,'DATOS PEST12'!$F:$F,"REG.E. AUTONOMOS (SETA)",'DATOS PEST12'!$C:$C,"UNION EUROPEA")</f>
        <v>0</v>
      </c>
      <c r="F144" s="62">
        <f>SUMIFS('DATOS PEST12'!$E:$E,'DATOS PEST12'!$A:$A,INDICE!$C$13,'DATOS PEST12'!$D:$D,'7. RETA (SETA) Prov-SECCION'!F$11,'DATOS PEST12'!$B:$B,'7. RETA (SETA) Prov-SECCION'!$A144,'DATOS PEST12'!$F:$F,"REG.E. AUTONOMOS (SETA)",'DATOS PEST12'!$C:$C,"UNION EUROPEA")</f>
        <v>0.99999999999999956</v>
      </c>
      <c r="G144" s="62">
        <f>SUMIFS('DATOS PEST12'!$E:$E,'DATOS PEST12'!$A:$A,INDICE!$C$13,'DATOS PEST12'!$D:$D,'7. RETA (SETA) Prov-SECCION'!G$11,'DATOS PEST12'!$B:$B,'7. RETA (SETA) Prov-SECCION'!$A144,'DATOS PEST12'!$F:$F,"REG.E. AUTONOMOS (SETA)",'DATOS PEST12'!$C:$C,"UNION EUROPEA")</f>
        <v>0</v>
      </c>
      <c r="H144" s="62">
        <f>SUMIFS('DATOS PEST12'!$E:$E,'DATOS PEST12'!$A:$A,INDICE!$C$13,'DATOS PEST12'!$D:$D,'7. RETA (SETA) Prov-SECCION'!H$11,'DATOS PEST12'!$B:$B,'7. RETA (SETA) Prov-SECCION'!$A144,'DATOS PEST12'!$F:$F,"REG.E. AUTONOMOS (SETA)",'DATOS PEST12'!$C:$C,"UNION EUROPEA")</f>
        <v>0</v>
      </c>
      <c r="I144" s="62">
        <f>SUMIFS('DATOS PEST12'!$E:$E,'DATOS PEST12'!$A:$A,INDICE!$C$13,'DATOS PEST12'!$D:$D,'7. RETA (SETA) Prov-SECCION'!I$11,'DATOS PEST12'!$B:$B,'7. RETA (SETA) Prov-SECCION'!$A144,'DATOS PEST12'!$F:$F,"REG.E. AUTONOMOS (SETA)",'DATOS PEST12'!$C:$C,"UNION EUROPEA")</f>
        <v>0</v>
      </c>
      <c r="J144" s="62">
        <f>SUMIFS('DATOS PEST12'!$E:$E,'DATOS PEST12'!$A:$A,INDICE!$C$13,'DATOS PEST12'!$D:$D,'7. RETA (SETA) Prov-SECCION'!J$11,'DATOS PEST12'!$B:$B,'7. RETA (SETA) Prov-SECCION'!$A144,'DATOS PEST12'!$F:$F,"REG.E. AUTONOMOS (SETA)",'DATOS PEST12'!$C:$C,"UNION EUROPEA")</f>
        <v>0</v>
      </c>
      <c r="K144" s="62">
        <f>SUMIFS('DATOS PEST12'!$E:$E,'DATOS PEST12'!$A:$A,INDICE!$C$13,'DATOS PEST12'!$D:$D,'7. RETA (SETA) Prov-SECCION'!K$11,'DATOS PEST12'!$B:$B,'7. RETA (SETA) Prov-SECCION'!$A144,'DATOS PEST12'!$F:$F,"REG.E. AUTONOMOS (SETA)",'DATOS PEST12'!$C:$C,"UNION EUROPEA")</f>
        <v>0</v>
      </c>
      <c r="L144" s="62">
        <f>SUMIFS('DATOS PEST12'!$E:$E,'DATOS PEST12'!$A:$A,INDICE!$C$13,'DATOS PEST12'!$D:$D,'7. RETA (SETA) Prov-SECCION'!L$11,'DATOS PEST12'!$B:$B,'7. RETA (SETA) Prov-SECCION'!$A144,'DATOS PEST12'!$F:$F,"REG.E. AUTONOMOS (SETA)",'DATOS PEST12'!$C:$C,"UNION EUROPEA")</f>
        <v>0</v>
      </c>
      <c r="M144" s="62">
        <f>SUMIFS('DATOS PEST12'!$E:$E,'DATOS PEST12'!$A:$A,INDICE!$C$13,'DATOS PEST12'!$D:$D,'7. RETA (SETA) Prov-SECCION'!M$11,'DATOS PEST12'!$B:$B,'7. RETA (SETA) Prov-SECCION'!$A144,'DATOS PEST12'!$F:$F,"REG.E. AUTONOMOS (SETA)",'DATOS PEST12'!$C:$C,"UNION EUROPEA")</f>
        <v>0</v>
      </c>
      <c r="N144" s="62">
        <f>SUMIFS('DATOS PEST12'!$E:$E,'DATOS PEST12'!$A:$A,INDICE!$C$13,'DATOS PEST12'!$D:$D,'7. RETA (SETA) Prov-SECCION'!N$11,'DATOS PEST12'!$B:$B,'7. RETA (SETA) Prov-SECCION'!$A144,'DATOS PEST12'!$F:$F,"REG.E. AUTONOMOS (SETA)",'DATOS PEST12'!$C:$C,"UNION EUROPEA")</f>
        <v>0</v>
      </c>
      <c r="O144" s="62">
        <f>SUMIFS('DATOS PEST12'!$E:$E,'DATOS PEST12'!$A:$A,INDICE!$C$13,'DATOS PEST12'!$D:$D,'7. RETA (SETA) Prov-SECCION'!O$11,'DATOS PEST12'!$B:$B,'7. RETA (SETA) Prov-SECCION'!$A144,'DATOS PEST12'!$F:$F,"REG.E. AUTONOMOS (SETA)",'DATOS PEST12'!$C:$C,"UNION EUROPEA")</f>
        <v>0</v>
      </c>
      <c r="P144" s="62">
        <f>SUMIFS('DATOS PEST12'!$E:$E,'DATOS PEST12'!$A:$A,INDICE!$C$13,'DATOS PEST12'!$D:$D,'7. RETA (SETA) Prov-SECCION'!P$11,'DATOS PEST12'!$B:$B,'7. RETA (SETA) Prov-SECCION'!$A144,'DATOS PEST12'!$F:$F,"REG.E. AUTONOMOS (SETA)",'DATOS PEST12'!$C:$C,"UNION EUROPEA")</f>
        <v>0</v>
      </c>
      <c r="Q144" s="62">
        <f>SUMIFS('DATOS PEST12'!$E:$E,'DATOS PEST12'!$A:$A,INDICE!$C$13,'DATOS PEST12'!$D:$D,'7. RETA (SETA) Prov-SECCION'!Q$11,'DATOS PEST12'!$B:$B,'7. RETA (SETA) Prov-SECCION'!$A144,'DATOS PEST12'!$F:$F,"REG.E. AUTONOMOS (SETA)",'DATOS PEST12'!$C:$C,"UNION EUROPEA")</f>
        <v>0</v>
      </c>
      <c r="R144" s="62">
        <f>SUMIFS('DATOS PEST12'!$E:$E,'DATOS PEST12'!$A:$A,INDICE!$C$13,'DATOS PEST12'!$D:$D,'7. RETA (SETA) Prov-SECCION'!R$11,'DATOS PEST12'!$B:$B,'7. RETA (SETA) Prov-SECCION'!$A144,'DATOS PEST12'!$F:$F,"REG.E. AUTONOMOS (SETA)",'DATOS PEST12'!$C:$C,"UNION EUROPEA")</f>
        <v>0</v>
      </c>
      <c r="S144" s="62">
        <f>SUMIFS('DATOS PEST12'!$E:$E,'DATOS PEST12'!$A:$A,INDICE!$C$13,'DATOS PEST12'!$D:$D,'7. RETA (SETA) Prov-SECCION'!S$11,'DATOS PEST12'!$B:$B,'7. RETA (SETA) Prov-SECCION'!$A144,'DATOS PEST12'!$F:$F,"REG.E. AUTONOMOS (SETA)",'DATOS PEST12'!$C:$C,"UNION EUROPEA")</f>
        <v>0</v>
      </c>
      <c r="T144" s="62">
        <f>SUMIFS('DATOS PEST12'!$E:$E,'DATOS PEST12'!$A:$A,INDICE!$C$13,'DATOS PEST12'!$D:$D,'7. RETA (SETA) Prov-SECCION'!T$11,'DATOS PEST12'!$B:$B,'7. RETA (SETA) Prov-SECCION'!$A144,'DATOS PEST12'!$F:$F,"REG.E. AUTONOMOS (SETA)",'DATOS PEST12'!$C:$C,"UNION EUROPEA")</f>
        <v>0</v>
      </c>
      <c r="U144" s="62">
        <f>SUMIFS('DATOS PEST12'!$E:$E,'DATOS PEST12'!$A:$A,INDICE!$C$13,'DATOS PEST12'!$D:$D,'7. RETA (SETA) Prov-SECCION'!U$11,'DATOS PEST12'!$B:$B,'7. RETA (SETA) Prov-SECCION'!$A144,'DATOS PEST12'!$F:$F,"REG.E. AUTONOMOS (SETA)",'DATOS PEST12'!$C:$C,"UNION EUROPEA")</f>
        <v>0</v>
      </c>
      <c r="V144" s="62">
        <f>SUMIFS('DATOS PEST12'!$E:$E,'DATOS PEST12'!$A:$A,INDICE!$C$13,'DATOS PEST12'!$D:$D,'7. RETA (SETA) Prov-SECCION'!V$11,'DATOS PEST12'!$B:$B,'7. RETA (SETA) Prov-SECCION'!$A144,'DATOS PEST12'!$F:$F,"REG.E. AUTONOMOS (SETA)",'DATOS PEST12'!$C:$C,"UNION EUROPEA")</f>
        <v>0</v>
      </c>
      <c r="W144" s="62">
        <f>SUMIFS('DATOS PEST12'!$E:$E,'DATOS PEST12'!$A:$A,INDICE!$C$13,'DATOS PEST12'!$D:$D,'7. RETA (SETA) Prov-SECCION'!W$11,'DATOS PEST12'!$B:$B,'7. RETA (SETA) Prov-SECCION'!$A144,'DATOS PEST12'!$F:$F,"REG.E. AUTONOMOS (SETA)",'DATOS PEST12'!$C:$C,"UNION EUROPEA")</f>
        <v>0</v>
      </c>
      <c r="X144" s="62">
        <f>SUMIFS('DATOS PEST12'!$E:$E,'DATOS PEST12'!$A:$A,INDICE!$C$13,'DATOS PEST12'!$D:$D,'7. RETA (SETA) Prov-SECCION'!X$11,'DATOS PEST12'!$B:$B,'7. RETA (SETA) Prov-SECCION'!$A144,'DATOS PEST12'!$F:$F,"REG.E. AUTONOMOS (SETA)",'DATOS PEST12'!$C:$C,"UNION EUROPEA")</f>
        <v>0</v>
      </c>
      <c r="Y144" s="59">
        <f>SUMIFS('DATOS PEST12'!$E:$E,'DATOS PEST12'!$A:$A,INDICE!$C$13,'DATOS PEST12'!$D:$D,'7. RETA (SETA) Prov-SECCION'!Y$11,'DATOS PEST12'!$B:$B,'7. RETA (SETA) Prov-SECCION'!$A144,'DATOS PEST12'!$F:$F,"REG.E. AUTONOMOS (SETA)",'DATOS PEST12'!$C:$C,"UNION EUROPEA")</f>
        <v>0</v>
      </c>
    </row>
    <row r="145" spans="1:25" ht="15.6" x14ac:dyDescent="0.3">
      <c r="A145" s="8">
        <v>32</v>
      </c>
      <c r="B145" s="9" t="s">
        <v>17</v>
      </c>
      <c r="C145" s="59">
        <f t="shared" si="50"/>
        <v>13.315789473684212</v>
      </c>
      <c r="D145" s="60">
        <f>SUMIFS('DATOS PEST12'!$E:$E,'DATOS PEST12'!$A:$A,INDICE!$C$13,'DATOS PEST12'!$D:$D,'7. RETA (SETA) Prov-SECCION'!D$11,'DATOS PEST12'!$B:$B,'7. RETA (SETA) Prov-SECCION'!$A145,'DATOS PEST12'!$F:$F,"REG.E. AUTONOMOS (SETA)",'DATOS PEST12'!$C:$C,"UNION EUROPEA")</f>
        <v>12.315789473684212</v>
      </c>
      <c r="E145" s="62">
        <f>SUMIFS('DATOS PEST12'!$E:$E,'DATOS PEST12'!$A:$A,INDICE!$C$13,'DATOS PEST12'!$D:$D,'7. RETA (SETA) Prov-SECCION'!E$11,'DATOS PEST12'!$B:$B,'7. RETA (SETA) Prov-SECCION'!$A145,'DATOS PEST12'!$F:$F,"REG.E. AUTONOMOS (SETA)",'DATOS PEST12'!$C:$C,"UNION EUROPEA")</f>
        <v>0</v>
      </c>
      <c r="F145" s="62">
        <f>SUMIFS('DATOS PEST12'!$E:$E,'DATOS PEST12'!$A:$A,INDICE!$C$13,'DATOS PEST12'!$D:$D,'7. RETA (SETA) Prov-SECCION'!F$11,'DATOS PEST12'!$B:$B,'7. RETA (SETA) Prov-SECCION'!$A145,'DATOS PEST12'!$F:$F,"REG.E. AUTONOMOS (SETA)",'DATOS PEST12'!$C:$C,"UNION EUROPEA")</f>
        <v>0.99999999999999956</v>
      </c>
      <c r="G145" s="62">
        <f>SUMIFS('DATOS PEST12'!$E:$E,'DATOS PEST12'!$A:$A,INDICE!$C$13,'DATOS PEST12'!$D:$D,'7. RETA (SETA) Prov-SECCION'!G$11,'DATOS PEST12'!$B:$B,'7. RETA (SETA) Prov-SECCION'!$A145,'DATOS PEST12'!$F:$F,"REG.E. AUTONOMOS (SETA)",'DATOS PEST12'!$C:$C,"UNION EUROPEA")</f>
        <v>0</v>
      </c>
      <c r="H145" s="62">
        <f>SUMIFS('DATOS PEST12'!$E:$E,'DATOS PEST12'!$A:$A,INDICE!$C$13,'DATOS PEST12'!$D:$D,'7. RETA (SETA) Prov-SECCION'!H$11,'DATOS PEST12'!$B:$B,'7. RETA (SETA) Prov-SECCION'!$A145,'DATOS PEST12'!$F:$F,"REG.E. AUTONOMOS (SETA)",'DATOS PEST12'!$C:$C,"UNION EUROPEA")</f>
        <v>0</v>
      </c>
      <c r="I145" s="62">
        <f>SUMIFS('DATOS PEST12'!$E:$E,'DATOS PEST12'!$A:$A,INDICE!$C$13,'DATOS PEST12'!$D:$D,'7. RETA (SETA) Prov-SECCION'!I$11,'DATOS PEST12'!$B:$B,'7. RETA (SETA) Prov-SECCION'!$A145,'DATOS PEST12'!$F:$F,"REG.E. AUTONOMOS (SETA)",'DATOS PEST12'!$C:$C,"UNION EUROPEA")</f>
        <v>0</v>
      </c>
      <c r="J145" s="62">
        <f>SUMIFS('DATOS PEST12'!$E:$E,'DATOS PEST12'!$A:$A,INDICE!$C$13,'DATOS PEST12'!$D:$D,'7. RETA (SETA) Prov-SECCION'!J$11,'DATOS PEST12'!$B:$B,'7. RETA (SETA) Prov-SECCION'!$A145,'DATOS PEST12'!$F:$F,"REG.E. AUTONOMOS (SETA)",'DATOS PEST12'!$C:$C,"UNION EUROPEA")</f>
        <v>0</v>
      </c>
      <c r="K145" s="62">
        <f>SUMIFS('DATOS PEST12'!$E:$E,'DATOS PEST12'!$A:$A,INDICE!$C$13,'DATOS PEST12'!$D:$D,'7. RETA (SETA) Prov-SECCION'!K$11,'DATOS PEST12'!$B:$B,'7. RETA (SETA) Prov-SECCION'!$A145,'DATOS PEST12'!$F:$F,"REG.E. AUTONOMOS (SETA)",'DATOS PEST12'!$C:$C,"UNION EUROPEA")</f>
        <v>0</v>
      </c>
      <c r="L145" s="62">
        <f>SUMIFS('DATOS PEST12'!$E:$E,'DATOS PEST12'!$A:$A,INDICE!$C$13,'DATOS PEST12'!$D:$D,'7. RETA (SETA) Prov-SECCION'!L$11,'DATOS PEST12'!$B:$B,'7. RETA (SETA) Prov-SECCION'!$A145,'DATOS PEST12'!$F:$F,"REG.E. AUTONOMOS (SETA)",'DATOS PEST12'!$C:$C,"UNION EUROPEA")</f>
        <v>0</v>
      </c>
      <c r="M145" s="62">
        <f>SUMIFS('DATOS PEST12'!$E:$E,'DATOS PEST12'!$A:$A,INDICE!$C$13,'DATOS PEST12'!$D:$D,'7. RETA (SETA) Prov-SECCION'!M$11,'DATOS PEST12'!$B:$B,'7. RETA (SETA) Prov-SECCION'!$A145,'DATOS PEST12'!$F:$F,"REG.E. AUTONOMOS (SETA)",'DATOS PEST12'!$C:$C,"UNION EUROPEA")</f>
        <v>0</v>
      </c>
      <c r="N145" s="62">
        <f>SUMIFS('DATOS PEST12'!$E:$E,'DATOS PEST12'!$A:$A,INDICE!$C$13,'DATOS PEST12'!$D:$D,'7. RETA (SETA) Prov-SECCION'!N$11,'DATOS PEST12'!$B:$B,'7. RETA (SETA) Prov-SECCION'!$A145,'DATOS PEST12'!$F:$F,"REG.E. AUTONOMOS (SETA)",'DATOS PEST12'!$C:$C,"UNION EUROPEA")</f>
        <v>0</v>
      </c>
      <c r="O145" s="62">
        <f>SUMIFS('DATOS PEST12'!$E:$E,'DATOS PEST12'!$A:$A,INDICE!$C$13,'DATOS PEST12'!$D:$D,'7. RETA (SETA) Prov-SECCION'!O$11,'DATOS PEST12'!$B:$B,'7. RETA (SETA) Prov-SECCION'!$A145,'DATOS PEST12'!$F:$F,"REG.E. AUTONOMOS (SETA)",'DATOS PEST12'!$C:$C,"UNION EUROPEA")</f>
        <v>0</v>
      </c>
      <c r="P145" s="62">
        <f>SUMIFS('DATOS PEST12'!$E:$E,'DATOS PEST12'!$A:$A,INDICE!$C$13,'DATOS PEST12'!$D:$D,'7. RETA (SETA) Prov-SECCION'!P$11,'DATOS PEST12'!$B:$B,'7. RETA (SETA) Prov-SECCION'!$A145,'DATOS PEST12'!$F:$F,"REG.E. AUTONOMOS (SETA)",'DATOS PEST12'!$C:$C,"UNION EUROPEA")</f>
        <v>0</v>
      </c>
      <c r="Q145" s="62">
        <f>SUMIFS('DATOS PEST12'!$E:$E,'DATOS PEST12'!$A:$A,INDICE!$C$13,'DATOS PEST12'!$D:$D,'7. RETA (SETA) Prov-SECCION'!Q$11,'DATOS PEST12'!$B:$B,'7. RETA (SETA) Prov-SECCION'!$A145,'DATOS PEST12'!$F:$F,"REG.E. AUTONOMOS (SETA)",'DATOS PEST12'!$C:$C,"UNION EUROPEA")</f>
        <v>0</v>
      </c>
      <c r="R145" s="62">
        <f>SUMIFS('DATOS PEST12'!$E:$E,'DATOS PEST12'!$A:$A,INDICE!$C$13,'DATOS PEST12'!$D:$D,'7. RETA (SETA) Prov-SECCION'!R$11,'DATOS PEST12'!$B:$B,'7. RETA (SETA) Prov-SECCION'!$A145,'DATOS PEST12'!$F:$F,"REG.E. AUTONOMOS (SETA)",'DATOS PEST12'!$C:$C,"UNION EUROPEA")</f>
        <v>0</v>
      </c>
      <c r="S145" s="62">
        <f>SUMIFS('DATOS PEST12'!$E:$E,'DATOS PEST12'!$A:$A,INDICE!$C$13,'DATOS PEST12'!$D:$D,'7. RETA (SETA) Prov-SECCION'!S$11,'DATOS PEST12'!$B:$B,'7. RETA (SETA) Prov-SECCION'!$A145,'DATOS PEST12'!$F:$F,"REG.E. AUTONOMOS (SETA)",'DATOS PEST12'!$C:$C,"UNION EUROPEA")</f>
        <v>0</v>
      </c>
      <c r="T145" s="62">
        <f>SUMIFS('DATOS PEST12'!$E:$E,'DATOS PEST12'!$A:$A,INDICE!$C$13,'DATOS PEST12'!$D:$D,'7. RETA (SETA) Prov-SECCION'!T$11,'DATOS PEST12'!$B:$B,'7. RETA (SETA) Prov-SECCION'!$A145,'DATOS PEST12'!$F:$F,"REG.E. AUTONOMOS (SETA)",'DATOS PEST12'!$C:$C,"UNION EUROPEA")</f>
        <v>0</v>
      </c>
      <c r="U145" s="62">
        <f>SUMIFS('DATOS PEST12'!$E:$E,'DATOS PEST12'!$A:$A,INDICE!$C$13,'DATOS PEST12'!$D:$D,'7. RETA (SETA) Prov-SECCION'!U$11,'DATOS PEST12'!$B:$B,'7. RETA (SETA) Prov-SECCION'!$A145,'DATOS PEST12'!$F:$F,"REG.E. AUTONOMOS (SETA)",'DATOS PEST12'!$C:$C,"UNION EUROPEA")</f>
        <v>0</v>
      </c>
      <c r="V145" s="62">
        <f>SUMIFS('DATOS PEST12'!$E:$E,'DATOS PEST12'!$A:$A,INDICE!$C$13,'DATOS PEST12'!$D:$D,'7. RETA (SETA) Prov-SECCION'!V$11,'DATOS PEST12'!$B:$B,'7. RETA (SETA) Prov-SECCION'!$A145,'DATOS PEST12'!$F:$F,"REG.E. AUTONOMOS (SETA)",'DATOS PEST12'!$C:$C,"UNION EUROPEA")</f>
        <v>0</v>
      </c>
      <c r="W145" s="62">
        <f>SUMIFS('DATOS PEST12'!$E:$E,'DATOS PEST12'!$A:$A,INDICE!$C$13,'DATOS PEST12'!$D:$D,'7. RETA (SETA) Prov-SECCION'!W$11,'DATOS PEST12'!$B:$B,'7. RETA (SETA) Prov-SECCION'!$A145,'DATOS PEST12'!$F:$F,"REG.E. AUTONOMOS (SETA)",'DATOS PEST12'!$C:$C,"UNION EUROPEA")</f>
        <v>0</v>
      </c>
      <c r="X145" s="62">
        <f>SUMIFS('DATOS PEST12'!$E:$E,'DATOS PEST12'!$A:$A,INDICE!$C$13,'DATOS PEST12'!$D:$D,'7. RETA (SETA) Prov-SECCION'!X$11,'DATOS PEST12'!$B:$B,'7. RETA (SETA) Prov-SECCION'!$A145,'DATOS PEST12'!$F:$F,"REG.E. AUTONOMOS (SETA)",'DATOS PEST12'!$C:$C,"UNION EUROPEA")</f>
        <v>0</v>
      </c>
      <c r="Y145" s="59">
        <f>SUMIFS('DATOS PEST12'!$E:$E,'DATOS PEST12'!$A:$A,INDICE!$C$13,'DATOS PEST12'!$D:$D,'7. RETA (SETA) Prov-SECCION'!Y$11,'DATOS PEST12'!$B:$B,'7. RETA (SETA) Prov-SECCION'!$A145,'DATOS PEST12'!$F:$F,"REG.E. AUTONOMOS (SETA)",'DATOS PEST12'!$C:$C,"UNION EUROPEA")</f>
        <v>0</v>
      </c>
    </row>
    <row r="146" spans="1:25" ht="15.6" x14ac:dyDescent="0.3">
      <c r="A146" s="10">
        <v>36</v>
      </c>
      <c r="B146" s="11" t="s">
        <v>20</v>
      </c>
      <c r="C146" s="59">
        <f t="shared" si="50"/>
        <v>5.6315789473684221</v>
      </c>
      <c r="D146" s="60">
        <f>SUMIFS('DATOS PEST12'!$E:$E,'DATOS PEST12'!$A:$A,INDICE!$C$13,'DATOS PEST12'!$D:$D,'7. RETA (SETA) Prov-SECCION'!D$11,'DATOS PEST12'!$B:$B,'7. RETA (SETA) Prov-SECCION'!$A146,'DATOS PEST12'!$F:$F,"REG.E. AUTONOMOS (SETA)",'DATOS PEST12'!$C:$C,"UNION EUROPEA")</f>
        <v>5.6315789473684221</v>
      </c>
      <c r="E146" s="62">
        <f>SUMIFS('DATOS PEST12'!$E:$E,'DATOS PEST12'!$A:$A,INDICE!$C$13,'DATOS PEST12'!$D:$D,'7. RETA (SETA) Prov-SECCION'!E$11,'DATOS PEST12'!$B:$B,'7. RETA (SETA) Prov-SECCION'!$A146,'DATOS PEST12'!$F:$F,"REG.E. AUTONOMOS (SETA)",'DATOS PEST12'!$C:$C,"UNION EUROPEA")</f>
        <v>0</v>
      </c>
      <c r="F146" s="62">
        <f>SUMIFS('DATOS PEST12'!$E:$E,'DATOS PEST12'!$A:$A,INDICE!$C$13,'DATOS PEST12'!$D:$D,'7. RETA (SETA) Prov-SECCION'!F$11,'DATOS PEST12'!$B:$B,'7. RETA (SETA) Prov-SECCION'!$A146,'DATOS PEST12'!$F:$F,"REG.E. AUTONOMOS (SETA)",'DATOS PEST12'!$C:$C,"UNION EUROPEA")</f>
        <v>0</v>
      </c>
      <c r="G146" s="62">
        <f>SUMIFS('DATOS PEST12'!$E:$E,'DATOS PEST12'!$A:$A,INDICE!$C$13,'DATOS PEST12'!$D:$D,'7. RETA (SETA) Prov-SECCION'!G$11,'DATOS PEST12'!$B:$B,'7. RETA (SETA) Prov-SECCION'!$A146,'DATOS PEST12'!$F:$F,"REG.E. AUTONOMOS (SETA)",'DATOS PEST12'!$C:$C,"UNION EUROPEA")</f>
        <v>0</v>
      </c>
      <c r="H146" s="62">
        <f>SUMIFS('DATOS PEST12'!$E:$E,'DATOS PEST12'!$A:$A,INDICE!$C$13,'DATOS PEST12'!$D:$D,'7. RETA (SETA) Prov-SECCION'!H$11,'DATOS PEST12'!$B:$B,'7. RETA (SETA) Prov-SECCION'!$A146,'DATOS PEST12'!$F:$F,"REG.E. AUTONOMOS (SETA)",'DATOS PEST12'!$C:$C,"UNION EUROPEA")</f>
        <v>0</v>
      </c>
      <c r="I146" s="62">
        <f>SUMIFS('DATOS PEST12'!$E:$E,'DATOS PEST12'!$A:$A,INDICE!$C$13,'DATOS PEST12'!$D:$D,'7. RETA (SETA) Prov-SECCION'!I$11,'DATOS PEST12'!$B:$B,'7. RETA (SETA) Prov-SECCION'!$A146,'DATOS PEST12'!$F:$F,"REG.E. AUTONOMOS (SETA)",'DATOS PEST12'!$C:$C,"UNION EUROPEA")</f>
        <v>0</v>
      </c>
      <c r="J146" s="62">
        <f>SUMIFS('DATOS PEST12'!$E:$E,'DATOS PEST12'!$A:$A,INDICE!$C$13,'DATOS PEST12'!$D:$D,'7. RETA (SETA) Prov-SECCION'!J$11,'DATOS PEST12'!$B:$B,'7. RETA (SETA) Prov-SECCION'!$A146,'DATOS PEST12'!$F:$F,"REG.E. AUTONOMOS (SETA)",'DATOS PEST12'!$C:$C,"UNION EUROPEA")</f>
        <v>0</v>
      </c>
      <c r="K146" s="62">
        <f>SUMIFS('DATOS PEST12'!$E:$E,'DATOS PEST12'!$A:$A,INDICE!$C$13,'DATOS PEST12'!$D:$D,'7. RETA (SETA) Prov-SECCION'!K$11,'DATOS PEST12'!$B:$B,'7. RETA (SETA) Prov-SECCION'!$A146,'DATOS PEST12'!$F:$F,"REG.E. AUTONOMOS (SETA)",'DATOS PEST12'!$C:$C,"UNION EUROPEA")</f>
        <v>0</v>
      </c>
      <c r="L146" s="62">
        <f>SUMIFS('DATOS PEST12'!$E:$E,'DATOS PEST12'!$A:$A,INDICE!$C$13,'DATOS PEST12'!$D:$D,'7. RETA (SETA) Prov-SECCION'!L$11,'DATOS PEST12'!$B:$B,'7. RETA (SETA) Prov-SECCION'!$A146,'DATOS PEST12'!$F:$F,"REG.E. AUTONOMOS (SETA)",'DATOS PEST12'!$C:$C,"UNION EUROPEA")</f>
        <v>0</v>
      </c>
      <c r="M146" s="62">
        <f>SUMIFS('DATOS PEST12'!$E:$E,'DATOS PEST12'!$A:$A,INDICE!$C$13,'DATOS PEST12'!$D:$D,'7. RETA (SETA) Prov-SECCION'!M$11,'DATOS PEST12'!$B:$B,'7. RETA (SETA) Prov-SECCION'!$A146,'DATOS PEST12'!$F:$F,"REG.E. AUTONOMOS (SETA)",'DATOS PEST12'!$C:$C,"UNION EUROPEA")</f>
        <v>0</v>
      </c>
      <c r="N146" s="62">
        <f>SUMIFS('DATOS PEST12'!$E:$E,'DATOS PEST12'!$A:$A,INDICE!$C$13,'DATOS PEST12'!$D:$D,'7. RETA (SETA) Prov-SECCION'!N$11,'DATOS PEST12'!$B:$B,'7. RETA (SETA) Prov-SECCION'!$A146,'DATOS PEST12'!$F:$F,"REG.E. AUTONOMOS (SETA)",'DATOS PEST12'!$C:$C,"UNION EUROPEA")</f>
        <v>0</v>
      </c>
      <c r="O146" s="62">
        <f>SUMIFS('DATOS PEST12'!$E:$E,'DATOS PEST12'!$A:$A,INDICE!$C$13,'DATOS PEST12'!$D:$D,'7. RETA (SETA) Prov-SECCION'!O$11,'DATOS PEST12'!$B:$B,'7. RETA (SETA) Prov-SECCION'!$A146,'DATOS PEST12'!$F:$F,"REG.E. AUTONOMOS (SETA)",'DATOS PEST12'!$C:$C,"UNION EUROPEA")</f>
        <v>0</v>
      </c>
      <c r="P146" s="62">
        <f>SUMIFS('DATOS PEST12'!$E:$E,'DATOS PEST12'!$A:$A,INDICE!$C$13,'DATOS PEST12'!$D:$D,'7. RETA (SETA) Prov-SECCION'!P$11,'DATOS PEST12'!$B:$B,'7. RETA (SETA) Prov-SECCION'!$A146,'DATOS PEST12'!$F:$F,"REG.E. AUTONOMOS (SETA)",'DATOS PEST12'!$C:$C,"UNION EUROPEA")</f>
        <v>0</v>
      </c>
      <c r="Q146" s="62">
        <f>SUMIFS('DATOS PEST12'!$E:$E,'DATOS PEST12'!$A:$A,INDICE!$C$13,'DATOS PEST12'!$D:$D,'7. RETA (SETA) Prov-SECCION'!Q$11,'DATOS PEST12'!$B:$B,'7. RETA (SETA) Prov-SECCION'!$A146,'DATOS PEST12'!$F:$F,"REG.E. AUTONOMOS (SETA)",'DATOS PEST12'!$C:$C,"UNION EUROPEA")</f>
        <v>0</v>
      </c>
      <c r="R146" s="62">
        <f>SUMIFS('DATOS PEST12'!$E:$E,'DATOS PEST12'!$A:$A,INDICE!$C$13,'DATOS PEST12'!$D:$D,'7. RETA (SETA) Prov-SECCION'!R$11,'DATOS PEST12'!$B:$B,'7. RETA (SETA) Prov-SECCION'!$A146,'DATOS PEST12'!$F:$F,"REG.E. AUTONOMOS (SETA)",'DATOS PEST12'!$C:$C,"UNION EUROPEA")</f>
        <v>0</v>
      </c>
      <c r="S146" s="62">
        <f>SUMIFS('DATOS PEST12'!$E:$E,'DATOS PEST12'!$A:$A,INDICE!$C$13,'DATOS PEST12'!$D:$D,'7. RETA (SETA) Prov-SECCION'!S$11,'DATOS PEST12'!$B:$B,'7. RETA (SETA) Prov-SECCION'!$A146,'DATOS PEST12'!$F:$F,"REG.E. AUTONOMOS (SETA)",'DATOS PEST12'!$C:$C,"UNION EUROPEA")</f>
        <v>0</v>
      </c>
      <c r="T146" s="62">
        <f>SUMIFS('DATOS PEST12'!$E:$E,'DATOS PEST12'!$A:$A,INDICE!$C$13,'DATOS PEST12'!$D:$D,'7. RETA (SETA) Prov-SECCION'!T$11,'DATOS PEST12'!$B:$B,'7. RETA (SETA) Prov-SECCION'!$A146,'DATOS PEST12'!$F:$F,"REG.E. AUTONOMOS (SETA)",'DATOS PEST12'!$C:$C,"UNION EUROPEA")</f>
        <v>0</v>
      </c>
      <c r="U146" s="62">
        <f>SUMIFS('DATOS PEST12'!$E:$E,'DATOS PEST12'!$A:$A,INDICE!$C$13,'DATOS PEST12'!$D:$D,'7. RETA (SETA) Prov-SECCION'!U$11,'DATOS PEST12'!$B:$B,'7. RETA (SETA) Prov-SECCION'!$A146,'DATOS PEST12'!$F:$F,"REG.E. AUTONOMOS (SETA)",'DATOS PEST12'!$C:$C,"UNION EUROPEA")</f>
        <v>0</v>
      </c>
      <c r="V146" s="62">
        <f>SUMIFS('DATOS PEST12'!$E:$E,'DATOS PEST12'!$A:$A,INDICE!$C$13,'DATOS PEST12'!$D:$D,'7. RETA (SETA) Prov-SECCION'!V$11,'DATOS PEST12'!$B:$B,'7. RETA (SETA) Prov-SECCION'!$A146,'DATOS PEST12'!$F:$F,"REG.E. AUTONOMOS (SETA)",'DATOS PEST12'!$C:$C,"UNION EUROPEA")</f>
        <v>0</v>
      </c>
      <c r="W146" s="62">
        <f>SUMIFS('DATOS PEST12'!$E:$E,'DATOS PEST12'!$A:$A,INDICE!$C$13,'DATOS PEST12'!$D:$D,'7. RETA (SETA) Prov-SECCION'!W$11,'DATOS PEST12'!$B:$B,'7. RETA (SETA) Prov-SECCION'!$A146,'DATOS PEST12'!$F:$F,"REG.E. AUTONOMOS (SETA)",'DATOS PEST12'!$C:$C,"UNION EUROPEA")</f>
        <v>0</v>
      </c>
      <c r="X146" s="62">
        <f>SUMIFS('DATOS PEST12'!$E:$E,'DATOS PEST12'!$A:$A,INDICE!$C$13,'DATOS PEST12'!$D:$D,'7. RETA (SETA) Prov-SECCION'!X$11,'DATOS PEST12'!$B:$B,'7. RETA (SETA) Prov-SECCION'!$A146,'DATOS PEST12'!$F:$F,"REG.E. AUTONOMOS (SETA)",'DATOS PEST12'!$C:$C,"UNION EUROPEA")</f>
        <v>0</v>
      </c>
      <c r="Y146" s="59">
        <f>SUMIFS('DATOS PEST12'!$E:$E,'DATOS PEST12'!$A:$A,INDICE!$C$13,'DATOS PEST12'!$D:$D,'7. RETA (SETA) Prov-SECCION'!Y$11,'DATOS PEST12'!$B:$B,'7. RETA (SETA) Prov-SECCION'!$A146,'DATOS PEST12'!$F:$F,"REG.E. AUTONOMOS (SETA)",'DATOS PEST12'!$C:$C,"UNION EUROPEA")</f>
        <v>0</v>
      </c>
    </row>
    <row r="147" spans="1:25" ht="15.6" x14ac:dyDescent="0.3">
      <c r="A147" s="238" t="s">
        <v>177</v>
      </c>
      <c r="B147" s="239"/>
      <c r="C147" s="66">
        <f t="shared" ref="C147:Y147" si="51">C148</f>
        <v>10.578947368421057</v>
      </c>
      <c r="D147" s="64">
        <f t="shared" si="51"/>
        <v>10.578947368421057</v>
      </c>
      <c r="E147" s="67">
        <f t="shared" si="51"/>
        <v>0</v>
      </c>
      <c r="F147" s="67">
        <f t="shared" si="51"/>
        <v>0</v>
      </c>
      <c r="G147" s="67">
        <f t="shared" si="51"/>
        <v>0</v>
      </c>
      <c r="H147" s="67">
        <f t="shared" si="51"/>
        <v>0</v>
      </c>
      <c r="I147" s="67">
        <f t="shared" si="51"/>
        <v>0</v>
      </c>
      <c r="J147" s="67">
        <f t="shared" si="51"/>
        <v>0</v>
      </c>
      <c r="K147" s="67">
        <f t="shared" si="51"/>
        <v>0</v>
      </c>
      <c r="L147" s="67">
        <f t="shared" si="51"/>
        <v>0</v>
      </c>
      <c r="M147" s="67">
        <f t="shared" si="51"/>
        <v>0</v>
      </c>
      <c r="N147" s="67">
        <f t="shared" si="51"/>
        <v>0</v>
      </c>
      <c r="O147" s="67">
        <f t="shared" si="51"/>
        <v>0</v>
      </c>
      <c r="P147" s="67">
        <f t="shared" si="51"/>
        <v>0</v>
      </c>
      <c r="Q147" s="67">
        <f t="shared" si="51"/>
        <v>0</v>
      </c>
      <c r="R147" s="67">
        <f t="shared" si="51"/>
        <v>0</v>
      </c>
      <c r="S147" s="67">
        <f t="shared" si="51"/>
        <v>0</v>
      </c>
      <c r="T147" s="67">
        <f t="shared" si="51"/>
        <v>0</v>
      </c>
      <c r="U147" s="67">
        <f t="shared" si="51"/>
        <v>0</v>
      </c>
      <c r="V147" s="67">
        <f t="shared" si="51"/>
        <v>0</v>
      </c>
      <c r="W147" s="67">
        <f t="shared" si="51"/>
        <v>0</v>
      </c>
      <c r="X147" s="67">
        <f t="shared" si="51"/>
        <v>0</v>
      </c>
      <c r="Y147" s="66">
        <f t="shared" si="51"/>
        <v>0</v>
      </c>
    </row>
    <row r="148" spans="1:25" ht="15.6" x14ac:dyDescent="0.3">
      <c r="A148" s="14">
        <v>28</v>
      </c>
      <c r="B148" s="15" t="s">
        <v>14</v>
      </c>
      <c r="C148" s="59">
        <f>SUM(D148:Y148)</f>
        <v>10.578947368421057</v>
      </c>
      <c r="D148" s="60">
        <f>SUMIFS('DATOS PEST12'!$E:$E,'DATOS PEST12'!$A:$A,INDICE!$C$13,'DATOS PEST12'!$D:$D,'7. RETA (SETA) Prov-SECCION'!D$11,'DATOS PEST12'!$B:$B,'7. RETA (SETA) Prov-SECCION'!$A148,'DATOS PEST12'!$F:$F,"REG.E. AUTONOMOS (SETA)",'DATOS PEST12'!$C:$C,"UNION EUROPEA")</f>
        <v>10.578947368421057</v>
      </c>
      <c r="E148" s="62">
        <f>SUMIFS('DATOS PEST12'!$E:$E,'DATOS PEST12'!$A:$A,INDICE!$C$13,'DATOS PEST12'!$D:$D,'7. RETA (SETA) Prov-SECCION'!E$11,'DATOS PEST12'!$B:$B,'7. RETA (SETA) Prov-SECCION'!$A148,'DATOS PEST12'!$F:$F,"REG.E. AUTONOMOS (SETA)",'DATOS PEST12'!$C:$C,"UNION EUROPEA")</f>
        <v>0</v>
      </c>
      <c r="F148" s="62">
        <f>SUMIFS('DATOS PEST12'!$E:$E,'DATOS PEST12'!$A:$A,INDICE!$C$13,'DATOS PEST12'!$D:$D,'7. RETA (SETA) Prov-SECCION'!F$11,'DATOS PEST12'!$B:$B,'7. RETA (SETA) Prov-SECCION'!$A148,'DATOS PEST12'!$F:$F,"REG.E. AUTONOMOS (SETA)",'DATOS PEST12'!$C:$C,"UNION EUROPEA")</f>
        <v>0</v>
      </c>
      <c r="G148" s="62">
        <f>SUMIFS('DATOS PEST12'!$E:$E,'DATOS PEST12'!$A:$A,INDICE!$C$13,'DATOS PEST12'!$D:$D,'7. RETA (SETA) Prov-SECCION'!G$11,'DATOS PEST12'!$B:$B,'7. RETA (SETA) Prov-SECCION'!$A148,'DATOS PEST12'!$F:$F,"REG.E. AUTONOMOS (SETA)",'DATOS PEST12'!$C:$C,"UNION EUROPEA")</f>
        <v>0</v>
      </c>
      <c r="H148" s="62">
        <f>SUMIFS('DATOS PEST12'!$E:$E,'DATOS PEST12'!$A:$A,INDICE!$C$13,'DATOS PEST12'!$D:$D,'7. RETA (SETA) Prov-SECCION'!H$11,'DATOS PEST12'!$B:$B,'7. RETA (SETA) Prov-SECCION'!$A148,'DATOS PEST12'!$F:$F,"REG.E. AUTONOMOS (SETA)",'DATOS PEST12'!$C:$C,"UNION EUROPEA")</f>
        <v>0</v>
      </c>
      <c r="I148" s="62">
        <f>SUMIFS('DATOS PEST12'!$E:$E,'DATOS PEST12'!$A:$A,INDICE!$C$13,'DATOS PEST12'!$D:$D,'7. RETA (SETA) Prov-SECCION'!I$11,'DATOS PEST12'!$B:$B,'7. RETA (SETA) Prov-SECCION'!$A148,'DATOS PEST12'!$F:$F,"REG.E. AUTONOMOS (SETA)",'DATOS PEST12'!$C:$C,"UNION EUROPEA")</f>
        <v>0</v>
      </c>
      <c r="J148" s="62">
        <f>SUMIFS('DATOS PEST12'!$E:$E,'DATOS PEST12'!$A:$A,INDICE!$C$13,'DATOS PEST12'!$D:$D,'7. RETA (SETA) Prov-SECCION'!J$11,'DATOS PEST12'!$B:$B,'7. RETA (SETA) Prov-SECCION'!$A148,'DATOS PEST12'!$F:$F,"REG.E. AUTONOMOS (SETA)",'DATOS PEST12'!$C:$C,"UNION EUROPEA")</f>
        <v>0</v>
      </c>
      <c r="K148" s="62">
        <f>SUMIFS('DATOS PEST12'!$E:$E,'DATOS PEST12'!$A:$A,INDICE!$C$13,'DATOS PEST12'!$D:$D,'7. RETA (SETA) Prov-SECCION'!K$11,'DATOS PEST12'!$B:$B,'7. RETA (SETA) Prov-SECCION'!$A148,'DATOS PEST12'!$F:$F,"REG.E. AUTONOMOS (SETA)",'DATOS PEST12'!$C:$C,"UNION EUROPEA")</f>
        <v>0</v>
      </c>
      <c r="L148" s="62">
        <f>SUMIFS('DATOS PEST12'!$E:$E,'DATOS PEST12'!$A:$A,INDICE!$C$13,'DATOS PEST12'!$D:$D,'7. RETA (SETA) Prov-SECCION'!L$11,'DATOS PEST12'!$B:$B,'7. RETA (SETA) Prov-SECCION'!$A148,'DATOS PEST12'!$F:$F,"REG.E. AUTONOMOS (SETA)",'DATOS PEST12'!$C:$C,"UNION EUROPEA")</f>
        <v>0</v>
      </c>
      <c r="M148" s="62">
        <f>SUMIFS('DATOS PEST12'!$E:$E,'DATOS PEST12'!$A:$A,INDICE!$C$13,'DATOS PEST12'!$D:$D,'7. RETA (SETA) Prov-SECCION'!M$11,'DATOS PEST12'!$B:$B,'7. RETA (SETA) Prov-SECCION'!$A148,'DATOS PEST12'!$F:$F,"REG.E. AUTONOMOS (SETA)",'DATOS PEST12'!$C:$C,"UNION EUROPEA")</f>
        <v>0</v>
      </c>
      <c r="N148" s="62">
        <f>SUMIFS('DATOS PEST12'!$E:$E,'DATOS PEST12'!$A:$A,INDICE!$C$13,'DATOS PEST12'!$D:$D,'7. RETA (SETA) Prov-SECCION'!N$11,'DATOS PEST12'!$B:$B,'7. RETA (SETA) Prov-SECCION'!$A148,'DATOS PEST12'!$F:$F,"REG.E. AUTONOMOS (SETA)",'DATOS PEST12'!$C:$C,"UNION EUROPEA")</f>
        <v>0</v>
      </c>
      <c r="O148" s="62">
        <f>SUMIFS('DATOS PEST12'!$E:$E,'DATOS PEST12'!$A:$A,INDICE!$C$13,'DATOS PEST12'!$D:$D,'7. RETA (SETA) Prov-SECCION'!O$11,'DATOS PEST12'!$B:$B,'7. RETA (SETA) Prov-SECCION'!$A148,'DATOS PEST12'!$F:$F,"REG.E. AUTONOMOS (SETA)",'DATOS PEST12'!$C:$C,"UNION EUROPEA")</f>
        <v>0</v>
      </c>
      <c r="P148" s="62">
        <f>SUMIFS('DATOS PEST12'!$E:$E,'DATOS PEST12'!$A:$A,INDICE!$C$13,'DATOS PEST12'!$D:$D,'7. RETA (SETA) Prov-SECCION'!P$11,'DATOS PEST12'!$B:$B,'7. RETA (SETA) Prov-SECCION'!$A148,'DATOS PEST12'!$F:$F,"REG.E. AUTONOMOS (SETA)",'DATOS PEST12'!$C:$C,"UNION EUROPEA")</f>
        <v>0</v>
      </c>
      <c r="Q148" s="62">
        <f>SUMIFS('DATOS PEST12'!$E:$E,'DATOS PEST12'!$A:$A,INDICE!$C$13,'DATOS PEST12'!$D:$D,'7. RETA (SETA) Prov-SECCION'!Q$11,'DATOS PEST12'!$B:$B,'7. RETA (SETA) Prov-SECCION'!$A148,'DATOS PEST12'!$F:$F,"REG.E. AUTONOMOS (SETA)",'DATOS PEST12'!$C:$C,"UNION EUROPEA")</f>
        <v>0</v>
      </c>
      <c r="R148" s="62">
        <f>SUMIFS('DATOS PEST12'!$E:$E,'DATOS PEST12'!$A:$A,INDICE!$C$13,'DATOS PEST12'!$D:$D,'7. RETA (SETA) Prov-SECCION'!R$11,'DATOS PEST12'!$B:$B,'7. RETA (SETA) Prov-SECCION'!$A148,'DATOS PEST12'!$F:$F,"REG.E. AUTONOMOS (SETA)",'DATOS PEST12'!$C:$C,"UNION EUROPEA")</f>
        <v>0</v>
      </c>
      <c r="S148" s="62">
        <f>SUMIFS('DATOS PEST12'!$E:$E,'DATOS PEST12'!$A:$A,INDICE!$C$13,'DATOS PEST12'!$D:$D,'7. RETA (SETA) Prov-SECCION'!S$11,'DATOS PEST12'!$B:$B,'7. RETA (SETA) Prov-SECCION'!$A148,'DATOS PEST12'!$F:$F,"REG.E. AUTONOMOS (SETA)",'DATOS PEST12'!$C:$C,"UNION EUROPEA")</f>
        <v>0</v>
      </c>
      <c r="T148" s="62">
        <f>SUMIFS('DATOS PEST12'!$E:$E,'DATOS PEST12'!$A:$A,INDICE!$C$13,'DATOS PEST12'!$D:$D,'7. RETA (SETA) Prov-SECCION'!T$11,'DATOS PEST12'!$B:$B,'7. RETA (SETA) Prov-SECCION'!$A148,'DATOS PEST12'!$F:$F,"REG.E. AUTONOMOS (SETA)",'DATOS PEST12'!$C:$C,"UNION EUROPEA")</f>
        <v>0</v>
      </c>
      <c r="U148" s="62">
        <f>SUMIFS('DATOS PEST12'!$E:$E,'DATOS PEST12'!$A:$A,INDICE!$C$13,'DATOS PEST12'!$D:$D,'7. RETA (SETA) Prov-SECCION'!U$11,'DATOS PEST12'!$B:$B,'7. RETA (SETA) Prov-SECCION'!$A148,'DATOS PEST12'!$F:$F,"REG.E. AUTONOMOS (SETA)",'DATOS PEST12'!$C:$C,"UNION EUROPEA")</f>
        <v>0</v>
      </c>
      <c r="V148" s="62">
        <f>SUMIFS('DATOS PEST12'!$E:$E,'DATOS PEST12'!$A:$A,INDICE!$C$13,'DATOS PEST12'!$D:$D,'7. RETA (SETA) Prov-SECCION'!V$11,'DATOS PEST12'!$B:$B,'7. RETA (SETA) Prov-SECCION'!$A148,'DATOS PEST12'!$F:$F,"REG.E. AUTONOMOS (SETA)",'DATOS PEST12'!$C:$C,"UNION EUROPEA")</f>
        <v>0</v>
      </c>
      <c r="W148" s="62">
        <f>SUMIFS('DATOS PEST12'!$E:$E,'DATOS PEST12'!$A:$A,INDICE!$C$13,'DATOS PEST12'!$D:$D,'7. RETA (SETA) Prov-SECCION'!W$11,'DATOS PEST12'!$B:$B,'7. RETA (SETA) Prov-SECCION'!$A148,'DATOS PEST12'!$F:$F,"REG.E. AUTONOMOS (SETA)",'DATOS PEST12'!$C:$C,"UNION EUROPEA")</f>
        <v>0</v>
      </c>
      <c r="X148" s="62">
        <f>SUMIFS('DATOS PEST12'!$E:$E,'DATOS PEST12'!$A:$A,INDICE!$C$13,'DATOS PEST12'!$D:$D,'7. RETA (SETA) Prov-SECCION'!X$11,'DATOS PEST12'!$B:$B,'7. RETA (SETA) Prov-SECCION'!$A148,'DATOS PEST12'!$F:$F,"REG.E. AUTONOMOS (SETA)",'DATOS PEST12'!$C:$C,"UNION EUROPEA")</f>
        <v>0</v>
      </c>
      <c r="Y148" s="59">
        <f>SUMIFS('DATOS PEST12'!$E:$E,'DATOS PEST12'!$A:$A,INDICE!$C$13,'DATOS PEST12'!$D:$D,'7. RETA (SETA) Prov-SECCION'!Y$11,'DATOS PEST12'!$B:$B,'7. RETA (SETA) Prov-SECCION'!$A148,'DATOS PEST12'!$F:$F,"REG.E. AUTONOMOS (SETA)",'DATOS PEST12'!$C:$C,"UNION EUROPEA")</f>
        <v>0</v>
      </c>
    </row>
    <row r="149" spans="1:25" ht="15.6" x14ac:dyDescent="0.3">
      <c r="A149" s="238" t="s">
        <v>176</v>
      </c>
      <c r="B149" s="239"/>
      <c r="C149" s="66">
        <f t="shared" ref="C149:Y149" si="52">C150</f>
        <v>18.473684210526315</v>
      </c>
      <c r="D149" s="64">
        <f t="shared" si="52"/>
        <v>18.473684210526315</v>
      </c>
      <c r="E149" s="67">
        <f t="shared" si="52"/>
        <v>0</v>
      </c>
      <c r="F149" s="67">
        <f t="shared" si="52"/>
        <v>0</v>
      </c>
      <c r="G149" s="67">
        <f t="shared" si="52"/>
        <v>0</v>
      </c>
      <c r="H149" s="67">
        <f t="shared" si="52"/>
        <v>0</v>
      </c>
      <c r="I149" s="67">
        <f t="shared" si="52"/>
        <v>0</v>
      </c>
      <c r="J149" s="67">
        <f t="shared" si="52"/>
        <v>0</v>
      </c>
      <c r="K149" s="67">
        <f t="shared" si="52"/>
        <v>0</v>
      </c>
      <c r="L149" s="67">
        <f t="shared" si="52"/>
        <v>0</v>
      </c>
      <c r="M149" s="67">
        <f t="shared" si="52"/>
        <v>0</v>
      </c>
      <c r="N149" s="67">
        <f t="shared" si="52"/>
        <v>0</v>
      </c>
      <c r="O149" s="67">
        <f t="shared" si="52"/>
        <v>0</v>
      </c>
      <c r="P149" s="67">
        <f t="shared" si="52"/>
        <v>0</v>
      </c>
      <c r="Q149" s="67">
        <f t="shared" si="52"/>
        <v>0</v>
      </c>
      <c r="R149" s="67">
        <f t="shared" si="52"/>
        <v>0</v>
      </c>
      <c r="S149" s="67">
        <f t="shared" si="52"/>
        <v>0</v>
      </c>
      <c r="T149" s="67">
        <f t="shared" si="52"/>
        <v>0</v>
      </c>
      <c r="U149" s="67">
        <f t="shared" si="52"/>
        <v>0</v>
      </c>
      <c r="V149" s="67">
        <f t="shared" si="52"/>
        <v>0</v>
      </c>
      <c r="W149" s="67">
        <f t="shared" si="52"/>
        <v>0</v>
      </c>
      <c r="X149" s="67">
        <f t="shared" si="52"/>
        <v>0</v>
      </c>
      <c r="Y149" s="66">
        <f t="shared" si="52"/>
        <v>0</v>
      </c>
    </row>
    <row r="150" spans="1:25" ht="15.6" x14ac:dyDescent="0.3">
      <c r="A150" s="14">
        <v>30</v>
      </c>
      <c r="B150" s="15" t="s">
        <v>15</v>
      </c>
      <c r="C150" s="59">
        <f>SUM(D150:Y150)</f>
        <v>18.473684210526315</v>
      </c>
      <c r="D150" s="60">
        <f>SUMIFS('DATOS PEST12'!$E:$E,'DATOS PEST12'!$A:$A,INDICE!$C$13,'DATOS PEST12'!$D:$D,'7. RETA (SETA) Prov-SECCION'!D$11,'DATOS PEST12'!$B:$B,'7. RETA (SETA) Prov-SECCION'!$A150,'DATOS PEST12'!$F:$F,"REG.E. AUTONOMOS (SETA)",'DATOS PEST12'!$C:$C,"UNION EUROPEA")</f>
        <v>18.473684210526315</v>
      </c>
      <c r="E150" s="62">
        <f>SUMIFS('DATOS PEST12'!$E:$E,'DATOS PEST12'!$A:$A,INDICE!$C$13,'DATOS PEST12'!$D:$D,'7. RETA (SETA) Prov-SECCION'!E$11,'DATOS PEST12'!$B:$B,'7. RETA (SETA) Prov-SECCION'!$A150,'DATOS PEST12'!$F:$F,"REG.E. AUTONOMOS (SETA)",'DATOS PEST12'!$C:$C,"UNION EUROPEA")</f>
        <v>0</v>
      </c>
      <c r="F150" s="62">
        <f>SUMIFS('DATOS PEST12'!$E:$E,'DATOS PEST12'!$A:$A,INDICE!$C$13,'DATOS PEST12'!$D:$D,'7. RETA (SETA) Prov-SECCION'!F$11,'DATOS PEST12'!$B:$B,'7. RETA (SETA) Prov-SECCION'!$A150,'DATOS PEST12'!$F:$F,"REG.E. AUTONOMOS (SETA)",'DATOS PEST12'!$C:$C,"UNION EUROPEA")</f>
        <v>0</v>
      </c>
      <c r="G150" s="62">
        <f>SUMIFS('DATOS PEST12'!$E:$E,'DATOS PEST12'!$A:$A,INDICE!$C$13,'DATOS PEST12'!$D:$D,'7. RETA (SETA) Prov-SECCION'!G$11,'DATOS PEST12'!$B:$B,'7. RETA (SETA) Prov-SECCION'!$A150,'DATOS PEST12'!$F:$F,"REG.E. AUTONOMOS (SETA)",'DATOS PEST12'!$C:$C,"UNION EUROPEA")</f>
        <v>0</v>
      </c>
      <c r="H150" s="62">
        <f>SUMIFS('DATOS PEST12'!$E:$E,'DATOS PEST12'!$A:$A,INDICE!$C$13,'DATOS PEST12'!$D:$D,'7. RETA (SETA) Prov-SECCION'!H$11,'DATOS PEST12'!$B:$B,'7. RETA (SETA) Prov-SECCION'!$A150,'DATOS PEST12'!$F:$F,"REG.E. AUTONOMOS (SETA)",'DATOS PEST12'!$C:$C,"UNION EUROPEA")</f>
        <v>0</v>
      </c>
      <c r="I150" s="62">
        <f>SUMIFS('DATOS PEST12'!$E:$E,'DATOS PEST12'!$A:$A,INDICE!$C$13,'DATOS PEST12'!$D:$D,'7. RETA (SETA) Prov-SECCION'!I$11,'DATOS PEST12'!$B:$B,'7. RETA (SETA) Prov-SECCION'!$A150,'DATOS PEST12'!$F:$F,"REG.E. AUTONOMOS (SETA)",'DATOS PEST12'!$C:$C,"UNION EUROPEA")</f>
        <v>0</v>
      </c>
      <c r="J150" s="62">
        <f>SUMIFS('DATOS PEST12'!$E:$E,'DATOS PEST12'!$A:$A,INDICE!$C$13,'DATOS PEST12'!$D:$D,'7. RETA (SETA) Prov-SECCION'!J$11,'DATOS PEST12'!$B:$B,'7. RETA (SETA) Prov-SECCION'!$A150,'DATOS PEST12'!$F:$F,"REG.E. AUTONOMOS (SETA)",'DATOS PEST12'!$C:$C,"UNION EUROPEA")</f>
        <v>0</v>
      </c>
      <c r="K150" s="62">
        <f>SUMIFS('DATOS PEST12'!$E:$E,'DATOS PEST12'!$A:$A,INDICE!$C$13,'DATOS PEST12'!$D:$D,'7. RETA (SETA) Prov-SECCION'!K$11,'DATOS PEST12'!$B:$B,'7. RETA (SETA) Prov-SECCION'!$A150,'DATOS PEST12'!$F:$F,"REG.E. AUTONOMOS (SETA)",'DATOS PEST12'!$C:$C,"UNION EUROPEA")</f>
        <v>0</v>
      </c>
      <c r="L150" s="62">
        <f>SUMIFS('DATOS PEST12'!$E:$E,'DATOS PEST12'!$A:$A,INDICE!$C$13,'DATOS PEST12'!$D:$D,'7. RETA (SETA) Prov-SECCION'!L$11,'DATOS PEST12'!$B:$B,'7. RETA (SETA) Prov-SECCION'!$A150,'DATOS PEST12'!$F:$F,"REG.E. AUTONOMOS (SETA)",'DATOS PEST12'!$C:$C,"UNION EUROPEA")</f>
        <v>0</v>
      </c>
      <c r="M150" s="62">
        <f>SUMIFS('DATOS PEST12'!$E:$E,'DATOS PEST12'!$A:$A,INDICE!$C$13,'DATOS PEST12'!$D:$D,'7. RETA (SETA) Prov-SECCION'!M$11,'DATOS PEST12'!$B:$B,'7. RETA (SETA) Prov-SECCION'!$A150,'DATOS PEST12'!$F:$F,"REG.E. AUTONOMOS (SETA)",'DATOS PEST12'!$C:$C,"UNION EUROPEA")</f>
        <v>0</v>
      </c>
      <c r="N150" s="62">
        <f>SUMIFS('DATOS PEST12'!$E:$E,'DATOS PEST12'!$A:$A,INDICE!$C$13,'DATOS PEST12'!$D:$D,'7. RETA (SETA) Prov-SECCION'!N$11,'DATOS PEST12'!$B:$B,'7. RETA (SETA) Prov-SECCION'!$A150,'DATOS PEST12'!$F:$F,"REG.E. AUTONOMOS (SETA)",'DATOS PEST12'!$C:$C,"UNION EUROPEA")</f>
        <v>0</v>
      </c>
      <c r="O150" s="62">
        <f>SUMIFS('DATOS PEST12'!$E:$E,'DATOS PEST12'!$A:$A,INDICE!$C$13,'DATOS PEST12'!$D:$D,'7. RETA (SETA) Prov-SECCION'!O$11,'DATOS PEST12'!$B:$B,'7. RETA (SETA) Prov-SECCION'!$A150,'DATOS PEST12'!$F:$F,"REG.E. AUTONOMOS (SETA)",'DATOS PEST12'!$C:$C,"UNION EUROPEA")</f>
        <v>0</v>
      </c>
      <c r="P150" s="62">
        <f>SUMIFS('DATOS PEST12'!$E:$E,'DATOS PEST12'!$A:$A,INDICE!$C$13,'DATOS PEST12'!$D:$D,'7. RETA (SETA) Prov-SECCION'!P$11,'DATOS PEST12'!$B:$B,'7. RETA (SETA) Prov-SECCION'!$A150,'DATOS PEST12'!$F:$F,"REG.E. AUTONOMOS (SETA)",'DATOS PEST12'!$C:$C,"UNION EUROPEA")</f>
        <v>0</v>
      </c>
      <c r="Q150" s="62">
        <f>SUMIFS('DATOS PEST12'!$E:$E,'DATOS PEST12'!$A:$A,INDICE!$C$13,'DATOS PEST12'!$D:$D,'7. RETA (SETA) Prov-SECCION'!Q$11,'DATOS PEST12'!$B:$B,'7. RETA (SETA) Prov-SECCION'!$A150,'DATOS PEST12'!$F:$F,"REG.E. AUTONOMOS (SETA)",'DATOS PEST12'!$C:$C,"UNION EUROPEA")</f>
        <v>0</v>
      </c>
      <c r="R150" s="62">
        <f>SUMIFS('DATOS PEST12'!$E:$E,'DATOS PEST12'!$A:$A,INDICE!$C$13,'DATOS PEST12'!$D:$D,'7. RETA (SETA) Prov-SECCION'!R$11,'DATOS PEST12'!$B:$B,'7. RETA (SETA) Prov-SECCION'!$A150,'DATOS PEST12'!$F:$F,"REG.E. AUTONOMOS (SETA)",'DATOS PEST12'!$C:$C,"UNION EUROPEA")</f>
        <v>0</v>
      </c>
      <c r="S150" s="62">
        <f>SUMIFS('DATOS PEST12'!$E:$E,'DATOS PEST12'!$A:$A,INDICE!$C$13,'DATOS PEST12'!$D:$D,'7. RETA (SETA) Prov-SECCION'!S$11,'DATOS PEST12'!$B:$B,'7. RETA (SETA) Prov-SECCION'!$A150,'DATOS PEST12'!$F:$F,"REG.E. AUTONOMOS (SETA)",'DATOS PEST12'!$C:$C,"UNION EUROPEA")</f>
        <v>0</v>
      </c>
      <c r="T150" s="62">
        <f>SUMIFS('DATOS PEST12'!$E:$E,'DATOS PEST12'!$A:$A,INDICE!$C$13,'DATOS PEST12'!$D:$D,'7. RETA (SETA) Prov-SECCION'!T$11,'DATOS PEST12'!$B:$B,'7. RETA (SETA) Prov-SECCION'!$A150,'DATOS PEST12'!$F:$F,"REG.E. AUTONOMOS (SETA)",'DATOS PEST12'!$C:$C,"UNION EUROPEA")</f>
        <v>0</v>
      </c>
      <c r="U150" s="62">
        <f>SUMIFS('DATOS PEST12'!$E:$E,'DATOS PEST12'!$A:$A,INDICE!$C$13,'DATOS PEST12'!$D:$D,'7. RETA (SETA) Prov-SECCION'!U$11,'DATOS PEST12'!$B:$B,'7. RETA (SETA) Prov-SECCION'!$A150,'DATOS PEST12'!$F:$F,"REG.E. AUTONOMOS (SETA)",'DATOS PEST12'!$C:$C,"UNION EUROPEA")</f>
        <v>0</v>
      </c>
      <c r="V150" s="62">
        <f>SUMIFS('DATOS PEST12'!$E:$E,'DATOS PEST12'!$A:$A,INDICE!$C$13,'DATOS PEST12'!$D:$D,'7. RETA (SETA) Prov-SECCION'!V$11,'DATOS PEST12'!$B:$B,'7. RETA (SETA) Prov-SECCION'!$A150,'DATOS PEST12'!$F:$F,"REG.E. AUTONOMOS (SETA)",'DATOS PEST12'!$C:$C,"UNION EUROPEA")</f>
        <v>0</v>
      </c>
      <c r="W150" s="62">
        <f>SUMIFS('DATOS PEST12'!$E:$E,'DATOS PEST12'!$A:$A,INDICE!$C$13,'DATOS PEST12'!$D:$D,'7. RETA (SETA) Prov-SECCION'!W$11,'DATOS PEST12'!$B:$B,'7. RETA (SETA) Prov-SECCION'!$A150,'DATOS PEST12'!$F:$F,"REG.E. AUTONOMOS (SETA)",'DATOS PEST12'!$C:$C,"UNION EUROPEA")</f>
        <v>0</v>
      </c>
      <c r="X150" s="62">
        <f>SUMIFS('DATOS PEST12'!$E:$E,'DATOS PEST12'!$A:$A,INDICE!$C$13,'DATOS PEST12'!$D:$D,'7. RETA (SETA) Prov-SECCION'!X$11,'DATOS PEST12'!$B:$B,'7. RETA (SETA) Prov-SECCION'!$A150,'DATOS PEST12'!$F:$F,"REG.E. AUTONOMOS (SETA)",'DATOS PEST12'!$C:$C,"UNION EUROPEA")</f>
        <v>0</v>
      </c>
      <c r="Y150" s="59">
        <f>SUMIFS('DATOS PEST12'!$E:$E,'DATOS PEST12'!$A:$A,INDICE!$C$13,'DATOS PEST12'!$D:$D,'7. RETA (SETA) Prov-SECCION'!Y$11,'DATOS PEST12'!$B:$B,'7. RETA (SETA) Prov-SECCION'!$A150,'DATOS PEST12'!$F:$F,"REG.E. AUTONOMOS (SETA)",'DATOS PEST12'!$C:$C,"UNION EUROPEA")</f>
        <v>0</v>
      </c>
    </row>
    <row r="151" spans="1:25" ht="15.6" x14ac:dyDescent="0.3">
      <c r="A151" s="238" t="s">
        <v>175</v>
      </c>
      <c r="B151" s="239"/>
      <c r="C151" s="66">
        <f t="shared" ref="C151:Y151" si="53">C152</f>
        <v>14.999999999999996</v>
      </c>
      <c r="D151" s="64">
        <f t="shared" si="53"/>
        <v>14.999999999999996</v>
      </c>
      <c r="E151" s="67">
        <f t="shared" si="53"/>
        <v>0</v>
      </c>
      <c r="F151" s="67">
        <f t="shared" si="53"/>
        <v>0</v>
      </c>
      <c r="G151" s="67">
        <f t="shared" si="53"/>
        <v>0</v>
      </c>
      <c r="H151" s="67">
        <f t="shared" si="53"/>
        <v>0</v>
      </c>
      <c r="I151" s="67">
        <f t="shared" si="53"/>
        <v>0</v>
      </c>
      <c r="J151" s="67">
        <f t="shared" si="53"/>
        <v>0</v>
      </c>
      <c r="K151" s="67">
        <f t="shared" si="53"/>
        <v>0</v>
      </c>
      <c r="L151" s="67">
        <f t="shared" si="53"/>
        <v>0</v>
      </c>
      <c r="M151" s="67">
        <f t="shared" si="53"/>
        <v>0</v>
      </c>
      <c r="N151" s="67">
        <f t="shared" si="53"/>
        <v>0</v>
      </c>
      <c r="O151" s="67">
        <f t="shared" si="53"/>
        <v>0</v>
      </c>
      <c r="P151" s="67">
        <f t="shared" si="53"/>
        <v>0</v>
      </c>
      <c r="Q151" s="67">
        <f t="shared" si="53"/>
        <v>0</v>
      </c>
      <c r="R151" s="67">
        <f t="shared" si="53"/>
        <v>0</v>
      </c>
      <c r="S151" s="67">
        <f t="shared" si="53"/>
        <v>0</v>
      </c>
      <c r="T151" s="67">
        <f t="shared" si="53"/>
        <v>0</v>
      </c>
      <c r="U151" s="67">
        <f t="shared" si="53"/>
        <v>0</v>
      </c>
      <c r="V151" s="67">
        <f t="shared" si="53"/>
        <v>0</v>
      </c>
      <c r="W151" s="67">
        <f t="shared" si="53"/>
        <v>0</v>
      </c>
      <c r="X151" s="67">
        <f t="shared" si="53"/>
        <v>0</v>
      </c>
      <c r="Y151" s="66">
        <f t="shared" si="53"/>
        <v>0</v>
      </c>
    </row>
    <row r="152" spans="1:25" ht="15.6" x14ac:dyDescent="0.3">
      <c r="A152" s="8">
        <v>31</v>
      </c>
      <c r="B152" s="9" t="s">
        <v>16</v>
      </c>
      <c r="C152" s="59">
        <f>SUM(D152:Y152)</f>
        <v>14.999999999999996</v>
      </c>
      <c r="D152" s="60">
        <f>SUMIFS('DATOS PEST12'!$E:$E,'DATOS PEST12'!$A:$A,INDICE!$C$13,'DATOS PEST12'!$D:$D,'7. RETA (SETA) Prov-SECCION'!D$11,'DATOS PEST12'!$B:$B,'7. RETA (SETA) Prov-SECCION'!$A152,'DATOS PEST12'!$F:$F,"REG.E. AUTONOMOS (SETA)",'DATOS PEST12'!$C:$C,"UNION EUROPEA")</f>
        <v>14.999999999999996</v>
      </c>
      <c r="E152" s="62">
        <f>SUMIFS('DATOS PEST12'!$E:$E,'DATOS PEST12'!$A:$A,INDICE!$C$13,'DATOS PEST12'!$D:$D,'7. RETA (SETA) Prov-SECCION'!E$11,'DATOS PEST12'!$B:$B,'7. RETA (SETA) Prov-SECCION'!$A152,'DATOS PEST12'!$F:$F,"REG.E. AUTONOMOS (SETA)",'DATOS PEST12'!$C:$C,"UNION EUROPEA")</f>
        <v>0</v>
      </c>
      <c r="F152" s="62">
        <f>SUMIFS('DATOS PEST12'!$E:$E,'DATOS PEST12'!$A:$A,INDICE!$C$13,'DATOS PEST12'!$D:$D,'7. RETA (SETA) Prov-SECCION'!F$11,'DATOS PEST12'!$B:$B,'7. RETA (SETA) Prov-SECCION'!$A152,'DATOS PEST12'!$F:$F,"REG.E. AUTONOMOS (SETA)",'DATOS PEST12'!$C:$C,"UNION EUROPEA")</f>
        <v>0</v>
      </c>
      <c r="G152" s="62">
        <f>SUMIFS('DATOS PEST12'!$E:$E,'DATOS PEST12'!$A:$A,INDICE!$C$13,'DATOS PEST12'!$D:$D,'7. RETA (SETA) Prov-SECCION'!G$11,'DATOS PEST12'!$B:$B,'7. RETA (SETA) Prov-SECCION'!$A152,'DATOS PEST12'!$F:$F,"REG.E. AUTONOMOS (SETA)",'DATOS PEST12'!$C:$C,"UNION EUROPEA")</f>
        <v>0</v>
      </c>
      <c r="H152" s="62">
        <f>SUMIFS('DATOS PEST12'!$E:$E,'DATOS PEST12'!$A:$A,INDICE!$C$13,'DATOS PEST12'!$D:$D,'7. RETA (SETA) Prov-SECCION'!H$11,'DATOS PEST12'!$B:$B,'7. RETA (SETA) Prov-SECCION'!$A152,'DATOS PEST12'!$F:$F,"REG.E. AUTONOMOS (SETA)",'DATOS PEST12'!$C:$C,"UNION EUROPEA")</f>
        <v>0</v>
      </c>
      <c r="I152" s="62">
        <f>SUMIFS('DATOS PEST12'!$E:$E,'DATOS PEST12'!$A:$A,INDICE!$C$13,'DATOS PEST12'!$D:$D,'7. RETA (SETA) Prov-SECCION'!I$11,'DATOS PEST12'!$B:$B,'7. RETA (SETA) Prov-SECCION'!$A152,'DATOS PEST12'!$F:$F,"REG.E. AUTONOMOS (SETA)",'DATOS PEST12'!$C:$C,"UNION EUROPEA")</f>
        <v>0</v>
      </c>
      <c r="J152" s="62">
        <f>SUMIFS('DATOS PEST12'!$E:$E,'DATOS PEST12'!$A:$A,INDICE!$C$13,'DATOS PEST12'!$D:$D,'7. RETA (SETA) Prov-SECCION'!J$11,'DATOS PEST12'!$B:$B,'7. RETA (SETA) Prov-SECCION'!$A152,'DATOS PEST12'!$F:$F,"REG.E. AUTONOMOS (SETA)",'DATOS PEST12'!$C:$C,"UNION EUROPEA")</f>
        <v>0</v>
      </c>
      <c r="K152" s="62">
        <f>SUMIFS('DATOS PEST12'!$E:$E,'DATOS PEST12'!$A:$A,INDICE!$C$13,'DATOS PEST12'!$D:$D,'7. RETA (SETA) Prov-SECCION'!K$11,'DATOS PEST12'!$B:$B,'7. RETA (SETA) Prov-SECCION'!$A152,'DATOS PEST12'!$F:$F,"REG.E. AUTONOMOS (SETA)",'DATOS PEST12'!$C:$C,"UNION EUROPEA")</f>
        <v>0</v>
      </c>
      <c r="L152" s="62">
        <f>SUMIFS('DATOS PEST12'!$E:$E,'DATOS PEST12'!$A:$A,INDICE!$C$13,'DATOS PEST12'!$D:$D,'7. RETA (SETA) Prov-SECCION'!L$11,'DATOS PEST12'!$B:$B,'7. RETA (SETA) Prov-SECCION'!$A152,'DATOS PEST12'!$F:$F,"REG.E. AUTONOMOS (SETA)",'DATOS PEST12'!$C:$C,"UNION EUROPEA")</f>
        <v>0</v>
      </c>
      <c r="M152" s="62">
        <f>SUMIFS('DATOS PEST12'!$E:$E,'DATOS PEST12'!$A:$A,INDICE!$C$13,'DATOS PEST12'!$D:$D,'7. RETA (SETA) Prov-SECCION'!M$11,'DATOS PEST12'!$B:$B,'7. RETA (SETA) Prov-SECCION'!$A152,'DATOS PEST12'!$F:$F,"REG.E. AUTONOMOS (SETA)",'DATOS PEST12'!$C:$C,"UNION EUROPEA")</f>
        <v>0</v>
      </c>
      <c r="N152" s="62">
        <f>SUMIFS('DATOS PEST12'!$E:$E,'DATOS PEST12'!$A:$A,INDICE!$C$13,'DATOS PEST12'!$D:$D,'7. RETA (SETA) Prov-SECCION'!N$11,'DATOS PEST12'!$B:$B,'7. RETA (SETA) Prov-SECCION'!$A152,'DATOS PEST12'!$F:$F,"REG.E. AUTONOMOS (SETA)",'DATOS PEST12'!$C:$C,"UNION EUROPEA")</f>
        <v>0</v>
      </c>
      <c r="O152" s="62">
        <f>SUMIFS('DATOS PEST12'!$E:$E,'DATOS PEST12'!$A:$A,INDICE!$C$13,'DATOS PEST12'!$D:$D,'7. RETA (SETA) Prov-SECCION'!O$11,'DATOS PEST12'!$B:$B,'7. RETA (SETA) Prov-SECCION'!$A152,'DATOS PEST12'!$F:$F,"REG.E. AUTONOMOS (SETA)",'DATOS PEST12'!$C:$C,"UNION EUROPEA")</f>
        <v>0</v>
      </c>
      <c r="P152" s="62">
        <f>SUMIFS('DATOS PEST12'!$E:$E,'DATOS PEST12'!$A:$A,INDICE!$C$13,'DATOS PEST12'!$D:$D,'7. RETA (SETA) Prov-SECCION'!P$11,'DATOS PEST12'!$B:$B,'7. RETA (SETA) Prov-SECCION'!$A152,'DATOS PEST12'!$F:$F,"REG.E. AUTONOMOS (SETA)",'DATOS PEST12'!$C:$C,"UNION EUROPEA")</f>
        <v>0</v>
      </c>
      <c r="Q152" s="62">
        <f>SUMIFS('DATOS PEST12'!$E:$E,'DATOS PEST12'!$A:$A,INDICE!$C$13,'DATOS PEST12'!$D:$D,'7. RETA (SETA) Prov-SECCION'!Q$11,'DATOS PEST12'!$B:$B,'7. RETA (SETA) Prov-SECCION'!$A152,'DATOS PEST12'!$F:$F,"REG.E. AUTONOMOS (SETA)",'DATOS PEST12'!$C:$C,"UNION EUROPEA")</f>
        <v>0</v>
      </c>
      <c r="R152" s="62">
        <f>SUMIFS('DATOS PEST12'!$E:$E,'DATOS PEST12'!$A:$A,INDICE!$C$13,'DATOS PEST12'!$D:$D,'7. RETA (SETA) Prov-SECCION'!R$11,'DATOS PEST12'!$B:$B,'7. RETA (SETA) Prov-SECCION'!$A152,'DATOS PEST12'!$F:$F,"REG.E. AUTONOMOS (SETA)",'DATOS PEST12'!$C:$C,"UNION EUROPEA")</f>
        <v>0</v>
      </c>
      <c r="S152" s="62">
        <f>SUMIFS('DATOS PEST12'!$E:$E,'DATOS PEST12'!$A:$A,INDICE!$C$13,'DATOS PEST12'!$D:$D,'7. RETA (SETA) Prov-SECCION'!S$11,'DATOS PEST12'!$B:$B,'7. RETA (SETA) Prov-SECCION'!$A152,'DATOS PEST12'!$F:$F,"REG.E. AUTONOMOS (SETA)",'DATOS PEST12'!$C:$C,"UNION EUROPEA")</f>
        <v>0</v>
      </c>
      <c r="T152" s="62">
        <f>SUMIFS('DATOS PEST12'!$E:$E,'DATOS PEST12'!$A:$A,INDICE!$C$13,'DATOS PEST12'!$D:$D,'7. RETA (SETA) Prov-SECCION'!T$11,'DATOS PEST12'!$B:$B,'7. RETA (SETA) Prov-SECCION'!$A152,'DATOS PEST12'!$F:$F,"REG.E. AUTONOMOS (SETA)",'DATOS PEST12'!$C:$C,"UNION EUROPEA")</f>
        <v>0</v>
      </c>
      <c r="U152" s="62">
        <f>SUMIFS('DATOS PEST12'!$E:$E,'DATOS PEST12'!$A:$A,INDICE!$C$13,'DATOS PEST12'!$D:$D,'7. RETA (SETA) Prov-SECCION'!U$11,'DATOS PEST12'!$B:$B,'7. RETA (SETA) Prov-SECCION'!$A152,'DATOS PEST12'!$F:$F,"REG.E. AUTONOMOS (SETA)",'DATOS PEST12'!$C:$C,"UNION EUROPEA")</f>
        <v>0</v>
      </c>
      <c r="V152" s="62">
        <f>SUMIFS('DATOS PEST12'!$E:$E,'DATOS PEST12'!$A:$A,INDICE!$C$13,'DATOS PEST12'!$D:$D,'7. RETA (SETA) Prov-SECCION'!V$11,'DATOS PEST12'!$B:$B,'7. RETA (SETA) Prov-SECCION'!$A152,'DATOS PEST12'!$F:$F,"REG.E. AUTONOMOS (SETA)",'DATOS PEST12'!$C:$C,"UNION EUROPEA")</f>
        <v>0</v>
      </c>
      <c r="W152" s="62">
        <f>SUMIFS('DATOS PEST12'!$E:$E,'DATOS PEST12'!$A:$A,INDICE!$C$13,'DATOS PEST12'!$D:$D,'7. RETA (SETA) Prov-SECCION'!W$11,'DATOS PEST12'!$B:$B,'7. RETA (SETA) Prov-SECCION'!$A152,'DATOS PEST12'!$F:$F,"REG.E. AUTONOMOS (SETA)",'DATOS PEST12'!$C:$C,"UNION EUROPEA")</f>
        <v>0</v>
      </c>
      <c r="X152" s="62">
        <f>SUMIFS('DATOS PEST12'!$E:$E,'DATOS PEST12'!$A:$A,INDICE!$C$13,'DATOS PEST12'!$D:$D,'7. RETA (SETA) Prov-SECCION'!X$11,'DATOS PEST12'!$B:$B,'7. RETA (SETA) Prov-SECCION'!$A152,'DATOS PEST12'!$F:$F,"REG.E. AUTONOMOS (SETA)",'DATOS PEST12'!$C:$C,"UNION EUROPEA")</f>
        <v>0</v>
      </c>
      <c r="Y152" s="59">
        <f>SUMIFS('DATOS PEST12'!$E:$E,'DATOS PEST12'!$A:$A,INDICE!$C$13,'DATOS PEST12'!$D:$D,'7. RETA (SETA) Prov-SECCION'!Y$11,'DATOS PEST12'!$B:$B,'7. RETA (SETA) Prov-SECCION'!$A152,'DATOS PEST12'!$F:$F,"REG.E. AUTONOMOS (SETA)",'DATOS PEST12'!$C:$C,"UNION EUROPEA")</f>
        <v>0</v>
      </c>
    </row>
    <row r="153" spans="1:25" ht="15.6" x14ac:dyDescent="0.3">
      <c r="A153" s="238" t="s">
        <v>45</v>
      </c>
      <c r="B153" s="239"/>
      <c r="C153" s="66">
        <f t="shared" ref="C153:Y153" si="54">SUM(C154:C156)</f>
        <v>15</v>
      </c>
      <c r="D153" s="64">
        <f t="shared" si="54"/>
        <v>15</v>
      </c>
      <c r="E153" s="67">
        <f t="shared" si="54"/>
        <v>0</v>
      </c>
      <c r="F153" s="67">
        <f t="shared" si="54"/>
        <v>0</v>
      </c>
      <c r="G153" s="67">
        <f t="shared" si="54"/>
        <v>0</v>
      </c>
      <c r="H153" s="67">
        <f t="shared" si="54"/>
        <v>0</v>
      </c>
      <c r="I153" s="67">
        <f t="shared" si="54"/>
        <v>0</v>
      </c>
      <c r="J153" s="67">
        <f t="shared" si="54"/>
        <v>0</v>
      </c>
      <c r="K153" s="67">
        <f t="shared" si="54"/>
        <v>0</v>
      </c>
      <c r="L153" s="67">
        <f t="shared" si="54"/>
        <v>0</v>
      </c>
      <c r="M153" s="67">
        <f t="shared" si="54"/>
        <v>0</v>
      </c>
      <c r="N153" s="67">
        <f t="shared" si="54"/>
        <v>0</v>
      </c>
      <c r="O153" s="67">
        <f t="shared" si="54"/>
        <v>0</v>
      </c>
      <c r="P153" s="67">
        <f t="shared" si="54"/>
        <v>0</v>
      </c>
      <c r="Q153" s="67">
        <f t="shared" si="54"/>
        <v>0</v>
      </c>
      <c r="R153" s="67">
        <f t="shared" si="54"/>
        <v>0</v>
      </c>
      <c r="S153" s="67">
        <f t="shared" si="54"/>
        <v>0</v>
      </c>
      <c r="T153" s="67">
        <f t="shared" si="54"/>
        <v>0</v>
      </c>
      <c r="U153" s="67">
        <f t="shared" si="54"/>
        <v>0</v>
      </c>
      <c r="V153" s="67">
        <f t="shared" si="54"/>
        <v>0</v>
      </c>
      <c r="W153" s="67">
        <f t="shared" si="54"/>
        <v>0</v>
      </c>
      <c r="X153" s="67">
        <f t="shared" si="54"/>
        <v>0</v>
      </c>
      <c r="Y153" s="66">
        <f t="shared" si="54"/>
        <v>0</v>
      </c>
    </row>
    <row r="154" spans="1:25" ht="15.6" x14ac:dyDescent="0.3">
      <c r="A154" s="6">
        <v>1</v>
      </c>
      <c r="B154" s="7" t="s">
        <v>174</v>
      </c>
      <c r="C154" s="59">
        <f t="shared" ref="C154:C156" si="55">SUM(D154:Y154)</f>
        <v>3.9999999999999982</v>
      </c>
      <c r="D154" s="60">
        <f>SUMIFS('DATOS PEST12'!$E:$E,'DATOS PEST12'!$A:$A,INDICE!$C$13,'DATOS PEST12'!$D:$D,'7. RETA (SETA) Prov-SECCION'!D$11,'DATOS PEST12'!$B:$B,'7. RETA (SETA) Prov-SECCION'!$A154,'DATOS PEST12'!$F:$F,"REG.E. AUTONOMOS (SETA)",'DATOS PEST12'!$C:$C,"UNION EUROPEA")</f>
        <v>3.9999999999999982</v>
      </c>
      <c r="E154" s="62">
        <f>SUMIFS('DATOS PEST12'!$E:$E,'DATOS PEST12'!$A:$A,INDICE!$C$13,'DATOS PEST12'!$D:$D,'7. RETA (SETA) Prov-SECCION'!E$11,'DATOS PEST12'!$B:$B,'7. RETA (SETA) Prov-SECCION'!$A154,'DATOS PEST12'!$F:$F,"REG.E. AUTONOMOS (SETA)",'DATOS PEST12'!$C:$C,"UNION EUROPEA")</f>
        <v>0</v>
      </c>
      <c r="F154" s="62">
        <f>SUMIFS('DATOS PEST12'!$E:$E,'DATOS PEST12'!$A:$A,INDICE!$C$13,'DATOS PEST12'!$D:$D,'7. RETA (SETA) Prov-SECCION'!F$11,'DATOS PEST12'!$B:$B,'7. RETA (SETA) Prov-SECCION'!$A154,'DATOS PEST12'!$F:$F,"REG.E. AUTONOMOS (SETA)",'DATOS PEST12'!$C:$C,"UNION EUROPEA")</f>
        <v>0</v>
      </c>
      <c r="G154" s="62">
        <f>SUMIFS('DATOS PEST12'!$E:$E,'DATOS PEST12'!$A:$A,INDICE!$C$13,'DATOS PEST12'!$D:$D,'7. RETA (SETA) Prov-SECCION'!G$11,'DATOS PEST12'!$B:$B,'7. RETA (SETA) Prov-SECCION'!$A154,'DATOS PEST12'!$F:$F,"REG.E. AUTONOMOS (SETA)",'DATOS PEST12'!$C:$C,"UNION EUROPEA")</f>
        <v>0</v>
      </c>
      <c r="H154" s="62">
        <f>SUMIFS('DATOS PEST12'!$E:$E,'DATOS PEST12'!$A:$A,INDICE!$C$13,'DATOS PEST12'!$D:$D,'7. RETA (SETA) Prov-SECCION'!H$11,'DATOS PEST12'!$B:$B,'7. RETA (SETA) Prov-SECCION'!$A154,'DATOS PEST12'!$F:$F,"REG.E. AUTONOMOS (SETA)",'DATOS PEST12'!$C:$C,"UNION EUROPEA")</f>
        <v>0</v>
      </c>
      <c r="I154" s="62">
        <f>SUMIFS('DATOS PEST12'!$E:$E,'DATOS PEST12'!$A:$A,INDICE!$C$13,'DATOS PEST12'!$D:$D,'7. RETA (SETA) Prov-SECCION'!I$11,'DATOS PEST12'!$B:$B,'7. RETA (SETA) Prov-SECCION'!$A154,'DATOS PEST12'!$F:$F,"REG.E. AUTONOMOS (SETA)",'DATOS PEST12'!$C:$C,"UNION EUROPEA")</f>
        <v>0</v>
      </c>
      <c r="J154" s="62">
        <f>SUMIFS('DATOS PEST12'!$E:$E,'DATOS PEST12'!$A:$A,INDICE!$C$13,'DATOS PEST12'!$D:$D,'7. RETA (SETA) Prov-SECCION'!J$11,'DATOS PEST12'!$B:$B,'7. RETA (SETA) Prov-SECCION'!$A154,'DATOS PEST12'!$F:$F,"REG.E. AUTONOMOS (SETA)",'DATOS PEST12'!$C:$C,"UNION EUROPEA")</f>
        <v>0</v>
      </c>
      <c r="K154" s="62">
        <f>SUMIFS('DATOS PEST12'!$E:$E,'DATOS PEST12'!$A:$A,INDICE!$C$13,'DATOS PEST12'!$D:$D,'7. RETA (SETA) Prov-SECCION'!K$11,'DATOS PEST12'!$B:$B,'7. RETA (SETA) Prov-SECCION'!$A154,'DATOS PEST12'!$F:$F,"REG.E. AUTONOMOS (SETA)",'DATOS PEST12'!$C:$C,"UNION EUROPEA")</f>
        <v>0</v>
      </c>
      <c r="L154" s="62">
        <f>SUMIFS('DATOS PEST12'!$E:$E,'DATOS PEST12'!$A:$A,INDICE!$C$13,'DATOS PEST12'!$D:$D,'7. RETA (SETA) Prov-SECCION'!L$11,'DATOS PEST12'!$B:$B,'7. RETA (SETA) Prov-SECCION'!$A154,'DATOS PEST12'!$F:$F,"REG.E. AUTONOMOS (SETA)",'DATOS PEST12'!$C:$C,"UNION EUROPEA")</f>
        <v>0</v>
      </c>
      <c r="M154" s="62">
        <f>SUMIFS('DATOS PEST12'!$E:$E,'DATOS PEST12'!$A:$A,INDICE!$C$13,'DATOS PEST12'!$D:$D,'7. RETA (SETA) Prov-SECCION'!M$11,'DATOS PEST12'!$B:$B,'7. RETA (SETA) Prov-SECCION'!$A154,'DATOS PEST12'!$F:$F,"REG.E. AUTONOMOS (SETA)",'DATOS PEST12'!$C:$C,"UNION EUROPEA")</f>
        <v>0</v>
      </c>
      <c r="N154" s="62">
        <f>SUMIFS('DATOS PEST12'!$E:$E,'DATOS PEST12'!$A:$A,INDICE!$C$13,'DATOS PEST12'!$D:$D,'7. RETA (SETA) Prov-SECCION'!N$11,'DATOS PEST12'!$B:$B,'7. RETA (SETA) Prov-SECCION'!$A154,'DATOS PEST12'!$F:$F,"REG.E. AUTONOMOS (SETA)",'DATOS PEST12'!$C:$C,"UNION EUROPEA")</f>
        <v>0</v>
      </c>
      <c r="O154" s="62">
        <f>SUMIFS('DATOS PEST12'!$E:$E,'DATOS PEST12'!$A:$A,INDICE!$C$13,'DATOS PEST12'!$D:$D,'7. RETA (SETA) Prov-SECCION'!O$11,'DATOS PEST12'!$B:$B,'7. RETA (SETA) Prov-SECCION'!$A154,'DATOS PEST12'!$F:$F,"REG.E. AUTONOMOS (SETA)",'DATOS PEST12'!$C:$C,"UNION EUROPEA")</f>
        <v>0</v>
      </c>
      <c r="P154" s="62">
        <f>SUMIFS('DATOS PEST12'!$E:$E,'DATOS PEST12'!$A:$A,INDICE!$C$13,'DATOS PEST12'!$D:$D,'7. RETA (SETA) Prov-SECCION'!P$11,'DATOS PEST12'!$B:$B,'7. RETA (SETA) Prov-SECCION'!$A154,'DATOS PEST12'!$F:$F,"REG.E. AUTONOMOS (SETA)",'DATOS PEST12'!$C:$C,"UNION EUROPEA")</f>
        <v>0</v>
      </c>
      <c r="Q154" s="62">
        <f>SUMIFS('DATOS PEST12'!$E:$E,'DATOS PEST12'!$A:$A,INDICE!$C$13,'DATOS PEST12'!$D:$D,'7. RETA (SETA) Prov-SECCION'!Q$11,'DATOS PEST12'!$B:$B,'7. RETA (SETA) Prov-SECCION'!$A154,'DATOS PEST12'!$F:$F,"REG.E. AUTONOMOS (SETA)",'DATOS PEST12'!$C:$C,"UNION EUROPEA")</f>
        <v>0</v>
      </c>
      <c r="R154" s="62">
        <f>SUMIFS('DATOS PEST12'!$E:$E,'DATOS PEST12'!$A:$A,INDICE!$C$13,'DATOS PEST12'!$D:$D,'7. RETA (SETA) Prov-SECCION'!R$11,'DATOS PEST12'!$B:$B,'7. RETA (SETA) Prov-SECCION'!$A154,'DATOS PEST12'!$F:$F,"REG.E. AUTONOMOS (SETA)",'DATOS PEST12'!$C:$C,"UNION EUROPEA")</f>
        <v>0</v>
      </c>
      <c r="S154" s="62">
        <f>SUMIFS('DATOS PEST12'!$E:$E,'DATOS PEST12'!$A:$A,INDICE!$C$13,'DATOS PEST12'!$D:$D,'7. RETA (SETA) Prov-SECCION'!S$11,'DATOS PEST12'!$B:$B,'7. RETA (SETA) Prov-SECCION'!$A154,'DATOS PEST12'!$F:$F,"REG.E. AUTONOMOS (SETA)",'DATOS PEST12'!$C:$C,"UNION EUROPEA")</f>
        <v>0</v>
      </c>
      <c r="T154" s="62">
        <f>SUMIFS('DATOS PEST12'!$E:$E,'DATOS PEST12'!$A:$A,INDICE!$C$13,'DATOS PEST12'!$D:$D,'7. RETA (SETA) Prov-SECCION'!T$11,'DATOS PEST12'!$B:$B,'7. RETA (SETA) Prov-SECCION'!$A154,'DATOS PEST12'!$F:$F,"REG.E. AUTONOMOS (SETA)",'DATOS PEST12'!$C:$C,"UNION EUROPEA")</f>
        <v>0</v>
      </c>
      <c r="U154" s="62">
        <f>SUMIFS('DATOS PEST12'!$E:$E,'DATOS PEST12'!$A:$A,INDICE!$C$13,'DATOS PEST12'!$D:$D,'7. RETA (SETA) Prov-SECCION'!U$11,'DATOS PEST12'!$B:$B,'7. RETA (SETA) Prov-SECCION'!$A154,'DATOS PEST12'!$F:$F,"REG.E. AUTONOMOS (SETA)",'DATOS PEST12'!$C:$C,"UNION EUROPEA")</f>
        <v>0</v>
      </c>
      <c r="V154" s="62">
        <f>SUMIFS('DATOS PEST12'!$E:$E,'DATOS PEST12'!$A:$A,INDICE!$C$13,'DATOS PEST12'!$D:$D,'7. RETA (SETA) Prov-SECCION'!V$11,'DATOS PEST12'!$B:$B,'7. RETA (SETA) Prov-SECCION'!$A154,'DATOS PEST12'!$F:$F,"REG.E. AUTONOMOS (SETA)",'DATOS PEST12'!$C:$C,"UNION EUROPEA")</f>
        <v>0</v>
      </c>
      <c r="W154" s="62">
        <f>SUMIFS('DATOS PEST12'!$E:$E,'DATOS PEST12'!$A:$A,INDICE!$C$13,'DATOS PEST12'!$D:$D,'7. RETA (SETA) Prov-SECCION'!W$11,'DATOS PEST12'!$B:$B,'7. RETA (SETA) Prov-SECCION'!$A154,'DATOS PEST12'!$F:$F,"REG.E. AUTONOMOS (SETA)",'DATOS PEST12'!$C:$C,"UNION EUROPEA")</f>
        <v>0</v>
      </c>
      <c r="X154" s="62">
        <f>SUMIFS('DATOS PEST12'!$E:$E,'DATOS PEST12'!$A:$A,INDICE!$C$13,'DATOS PEST12'!$D:$D,'7. RETA (SETA) Prov-SECCION'!X$11,'DATOS PEST12'!$B:$B,'7. RETA (SETA) Prov-SECCION'!$A154,'DATOS PEST12'!$F:$F,"REG.E. AUTONOMOS (SETA)",'DATOS PEST12'!$C:$C,"UNION EUROPEA")</f>
        <v>0</v>
      </c>
      <c r="Y154" s="59">
        <f>SUMIFS('DATOS PEST12'!$E:$E,'DATOS PEST12'!$A:$A,INDICE!$C$13,'DATOS PEST12'!$D:$D,'7. RETA (SETA) Prov-SECCION'!Y$11,'DATOS PEST12'!$B:$B,'7. RETA (SETA) Prov-SECCION'!$A154,'DATOS PEST12'!$F:$F,"REG.E. AUTONOMOS (SETA)",'DATOS PEST12'!$C:$C,"UNION EUROPEA")</f>
        <v>0</v>
      </c>
    </row>
    <row r="155" spans="1:25" ht="15.6" x14ac:dyDescent="0.3">
      <c r="A155" s="8">
        <v>20</v>
      </c>
      <c r="B155" s="9" t="s">
        <v>9</v>
      </c>
      <c r="C155" s="59">
        <f t="shared" si="55"/>
        <v>5.0000000000000009</v>
      </c>
      <c r="D155" s="60">
        <f>SUMIFS('DATOS PEST12'!$E:$E,'DATOS PEST12'!$A:$A,INDICE!$C$13,'DATOS PEST12'!$D:$D,'7. RETA (SETA) Prov-SECCION'!D$11,'DATOS PEST12'!$B:$B,'7. RETA (SETA) Prov-SECCION'!$A155,'DATOS PEST12'!$F:$F,"REG.E. AUTONOMOS (SETA)",'DATOS PEST12'!$C:$C,"UNION EUROPEA")</f>
        <v>5.0000000000000009</v>
      </c>
      <c r="E155" s="62">
        <f>SUMIFS('DATOS PEST12'!$E:$E,'DATOS PEST12'!$A:$A,INDICE!$C$13,'DATOS PEST12'!$D:$D,'7. RETA (SETA) Prov-SECCION'!E$11,'DATOS PEST12'!$B:$B,'7. RETA (SETA) Prov-SECCION'!$A155,'DATOS PEST12'!$F:$F,"REG.E. AUTONOMOS (SETA)",'DATOS PEST12'!$C:$C,"UNION EUROPEA")</f>
        <v>0</v>
      </c>
      <c r="F155" s="62">
        <f>SUMIFS('DATOS PEST12'!$E:$E,'DATOS PEST12'!$A:$A,INDICE!$C$13,'DATOS PEST12'!$D:$D,'7. RETA (SETA) Prov-SECCION'!F$11,'DATOS PEST12'!$B:$B,'7. RETA (SETA) Prov-SECCION'!$A155,'DATOS PEST12'!$F:$F,"REG.E. AUTONOMOS (SETA)",'DATOS PEST12'!$C:$C,"UNION EUROPEA")</f>
        <v>0</v>
      </c>
      <c r="G155" s="62">
        <f>SUMIFS('DATOS PEST12'!$E:$E,'DATOS PEST12'!$A:$A,INDICE!$C$13,'DATOS PEST12'!$D:$D,'7. RETA (SETA) Prov-SECCION'!G$11,'DATOS PEST12'!$B:$B,'7. RETA (SETA) Prov-SECCION'!$A155,'DATOS PEST12'!$F:$F,"REG.E. AUTONOMOS (SETA)",'DATOS PEST12'!$C:$C,"UNION EUROPEA")</f>
        <v>0</v>
      </c>
      <c r="H155" s="62">
        <f>SUMIFS('DATOS PEST12'!$E:$E,'DATOS PEST12'!$A:$A,INDICE!$C$13,'DATOS PEST12'!$D:$D,'7. RETA (SETA) Prov-SECCION'!H$11,'DATOS PEST12'!$B:$B,'7. RETA (SETA) Prov-SECCION'!$A155,'DATOS PEST12'!$F:$F,"REG.E. AUTONOMOS (SETA)",'DATOS PEST12'!$C:$C,"UNION EUROPEA")</f>
        <v>0</v>
      </c>
      <c r="I155" s="62">
        <f>SUMIFS('DATOS PEST12'!$E:$E,'DATOS PEST12'!$A:$A,INDICE!$C$13,'DATOS PEST12'!$D:$D,'7. RETA (SETA) Prov-SECCION'!I$11,'DATOS PEST12'!$B:$B,'7. RETA (SETA) Prov-SECCION'!$A155,'DATOS PEST12'!$F:$F,"REG.E. AUTONOMOS (SETA)",'DATOS PEST12'!$C:$C,"UNION EUROPEA")</f>
        <v>0</v>
      </c>
      <c r="J155" s="62">
        <f>SUMIFS('DATOS PEST12'!$E:$E,'DATOS PEST12'!$A:$A,INDICE!$C$13,'DATOS PEST12'!$D:$D,'7. RETA (SETA) Prov-SECCION'!J$11,'DATOS PEST12'!$B:$B,'7. RETA (SETA) Prov-SECCION'!$A155,'DATOS PEST12'!$F:$F,"REG.E. AUTONOMOS (SETA)",'DATOS PEST12'!$C:$C,"UNION EUROPEA")</f>
        <v>0</v>
      </c>
      <c r="K155" s="62">
        <f>SUMIFS('DATOS PEST12'!$E:$E,'DATOS PEST12'!$A:$A,INDICE!$C$13,'DATOS PEST12'!$D:$D,'7. RETA (SETA) Prov-SECCION'!K$11,'DATOS PEST12'!$B:$B,'7. RETA (SETA) Prov-SECCION'!$A155,'DATOS PEST12'!$F:$F,"REG.E. AUTONOMOS (SETA)",'DATOS PEST12'!$C:$C,"UNION EUROPEA")</f>
        <v>0</v>
      </c>
      <c r="L155" s="62">
        <f>SUMIFS('DATOS PEST12'!$E:$E,'DATOS PEST12'!$A:$A,INDICE!$C$13,'DATOS PEST12'!$D:$D,'7. RETA (SETA) Prov-SECCION'!L$11,'DATOS PEST12'!$B:$B,'7. RETA (SETA) Prov-SECCION'!$A155,'DATOS PEST12'!$F:$F,"REG.E. AUTONOMOS (SETA)",'DATOS PEST12'!$C:$C,"UNION EUROPEA")</f>
        <v>0</v>
      </c>
      <c r="M155" s="62">
        <f>SUMIFS('DATOS PEST12'!$E:$E,'DATOS PEST12'!$A:$A,INDICE!$C$13,'DATOS PEST12'!$D:$D,'7. RETA (SETA) Prov-SECCION'!M$11,'DATOS PEST12'!$B:$B,'7. RETA (SETA) Prov-SECCION'!$A155,'DATOS PEST12'!$F:$F,"REG.E. AUTONOMOS (SETA)",'DATOS PEST12'!$C:$C,"UNION EUROPEA")</f>
        <v>0</v>
      </c>
      <c r="N155" s="62">
        <f>SUMIFS('DATOS PEST12'!$E:$E,'DATOS PEST12'!$A:$A,INDICE!$C$13,'DATOS PEST12'!$D:$D,'7. RETA (SETA) Prov-SECCION'!N$11,'DATOS PEST12'!$B:$B,'7. RETA (SETA) Prov-SECCION'!$A155,'DATOS PEST12'!$F:$F,"REG.E. AUTONOMOS (SETA)",'DATOS PEST12'!$C:$C,"UNION EUROPEA")</f>
        <v>0</v>
      </c>
      <c r="O155" s="62">
        <f>SUMIFS('DATOS PEST12'!$E:$E,'DATOS PEST12'!$A:$A,INDICE!$C$13,'DATOS PEST12'!$D:$D,'7. RETA (SETA) Prov-SECCION'!O$11,'DATOS PEST12'!$B:$B,'7. RETA (SETA) Prov-SECCION'!$A155,'DATOS PEST12'!$F:$F,"REG.E. AUTONOMOS (SETA)",'DATOS PEST12'!$C:$C,"UNION EUROPEA")</f>
        <v>0</v>
      </c>
      <c r="P155" s="62">
        <f>SUMIFS('DATOS PEST12'!$E:$E,'DATOS PEST12'!$A:$A,INDICE!$C$13,'DATOS PEST12'!$D:$D,'7. RETA (SETA) Prov-SECCION'!P$11,'DATOS PEST12'!$B:$B,'7. RETA (SETA) Prov-SECCION'!$A155,'DATOS PEST12'!$F:$F,"REG.E. AUTONOMOS (SETA)",'DATOS PEST12'!$C:$C,"UNION EUROPEA")</f>
        <v>0</v>
      </c>
      <c r="Q155" s="62">
        <f>SUMIFS('DATOS PEST12'!$E:$E,'DATOS PEST12'!$A:$A,INDICE!$C$13,'DATOS PEST12'!$D:$D,'7. RETA (SETA) Prov-SECCION'!Q$11,'DATOS PEST12'!$B:$B,'7. RETA (SETA) Prov-SECCION'!$A155,'DATOS PEST12'!$F:$F,"REG.E. AUTONOMOS (SETA)",'DATOS PEST12'!$C:$C,"UNION EUROPEA")</f>
        <v>0</v>
      </c>
      <c r="R155" s="62">
        <f>SUMIFS('DATOS PEST12'!$E:$E,'DATOS PEST12'!$A:$A,INDICE!$C$13,'DATOS PEST12'!$D:$D,'7. RETA (SETA) Prov-SECCION'!R$11,'DATOS PEST12'!$B:$B,'7. RETA (SETA) Prov-SECCION'!$A155,'DATOS PEST12'!$F:$F,"REG.E. AUTONOMOS (SETA)",'DATOS PEST12'!$C:$C,"UNION EUROPEA")</f>
        <v>0</v>
      </c>
      <c r="S155" s="62">
        <f>SUMIFS('DATOS PEST12'!$E:$E,'DATOS PEST12'!$A:$A,INDICE!$C$13,'DATOS PEST12'!$D:$D,'7. RETA (SETA) Prov-SECCION'!S$11,'DATOS PEST12'!$B:$B,'7. RETA (SETA) Prov-SECCION'!$A155,'DATOS PEST12'!$F:$F,"REG.E. AUTONOMOS (SETA)",'DATOS PEST12'!$C:$C,"UNION EUROPEA")</f>
        <v>0</v>
      </c>
      <c r="T155" s="62">
        <f>SUMIFS('DATOS PEST12'!$E:$E,'DATOS PEST12'!$A:$A,INDICE!$C$13,'DATOS PEST12'!$D:$D,'7. RETA (SETA) Prov-SECCION'!T$11,'DATOS PEST12'!$B:$B,'7. RETA (SETA) Prov-SECCION'!$A155,'DATOS PEST12'!$F:$F,"REG.E. AUTONOMOS (SETA)",'DATOS PEST12'!$C:$C,"UNION EUROPEA")</f>
        <v>0</v>
      </c>
      <c r="U155" s="62">
        <f>SUMIFS('DATOS PEST12'!$E:$E,'DATOS PEST12'!$A:$A,INDICE!$C$13,'DATOS PEST12'!$D:$D,'7. RETA (SETA) Prov-SECCION'!U$11,'DATOS PEST12'!$B:$B,'7. RETA (SETA) Prov-SECCION'!$A155,'DATOS PEST12'!$F:$F,"REG.E. AUTONOMOS (SETA)",'DATOS PEST12'!$C:$C,"UNION EUROPEA")</f>
        <v>0</v>
      </c>
      <c r="V155" s="62">
        <f>SUMIFS('DATOS PEST12'!$E:$E,'DATOS PEST12'!$A:$A,INDICE!$C$13,'DATOS PEST12'!$D:$D,'7. RETA (SETA) Prov-SECCION'!V$11,'DATOS PEST12'!$B:$B,'7. RETA (SETA) Prov-SECCION'!$A155,'DATOS PEST12'!$F:$F,"REG.E. AUTONOMOS (SETA)",'DATOS PEST12'!$C:$C,"UNION EUROPEA")</f>
        <v>0</v>
      </c>
      <c r="W155" s="62">
        <f>SUMIFS('DATOS PEST12'!$E:$E,'DATOS PEST12'!$A:$A,INDICE!$C$13,'DATOS PEST12'!$D:$D,'7. RETA (SETA) Prov-SECCION'!W$11,'DATOS PEST12'!$B:$B,'7. RETA (SETA) Prov-SECCION'!$A155,'DATOS PEST12'!$F:$F,"REG.E. AUTONOMOS (SETA)",'DATOS PEST12'!$C:$C,"UNION EUROPEA")</f>
        <v>0</v>
      </c>
      <c r="X155" s="62">
        <f>SUMIFS('DATOS PEST12'!$E:$E,'DATOS PEST12'!$A:$A,INDICE!$C$13,'DATOS PEST12'!$D:$D,'7. RETA (SETA) Prov-SECCION'!X$11,'DATOS PEST12'!$B:$B,'7. RETA (SETA) Prov-SECCION'!$A155,'DATOS PEST12'!$F:$F,"REG.E. AUTONOMOS (SETA)",'DATOS PEST12'!$C:$C,"UNION EUROPEA")</f>
        <v>0</v>
      </c>
      <c r="Y155" s="59">
        <f>SUMIFS('DATOS PEST12'!$E:$E,'DATOS PEST12'!$A:$A,INDICE!$C$13,'DATOS PEST12'!$D:$D,'7. RETA (SETA) Prov-SECCION'!Y$11,'DATOS PEST12'!$B:$B,'7. RETA (SETA) Prov-SECCION'!$A155,'DATOS PEST12'!$F:$F,"REG.E. AUTONOMOS (SETA)",'DATOS PEST12'!$C:$C,"UNION EUROPEA")</f>
        <v>0</v>
      </c>
    </row>
    <row r="156" spans="1:25" ht="15.6" x14ac:dyDescent="0.3">
      <c r="A156" s="10">
        <v>48</v>
      </c>
      <c r="B156" s="11" t="s">
        <v>29</v>
      </c>
      <c r="C156" s="59">
        <f t="shared" si="55"/>
        <v>6.0000000000000009</v>
      </c>
      <c r="D156" s="60">
        <f>SUMIFS('DATOS PEST12'!$E:$E,'DATOS PEST12'!$A:$A,INDICE!$C$13,'DATOS PEST12'!$D:$D,'7. RETA (SETA) Prov-SECCION'!D$11,'DATOS PEST12'!$B:$B,'7. RETA (SETA) Prov-SECCION'!$A156,'DATOS PEST12'!$F:$F,"REG.E. AUTONOMOS (SETA)",'DATOS PEST12'!$C:$C,"UNION EUROPEA")</f>
        <v>6.0000000000000009</v>
      </c>
      <c r="E156" s="62">
        <f>SUMIFS('DATOS PEST12'!$E:$E,'DATOS PEST12'!$A:$A,INDICE!$C$13,'DATOS PEST12'!$D:$D,'7. RETA (SETA) Prov-SECCION'!E$11,'DATOS PEST12'!$B:$B,'7. RETA (SETA) Prov-SECCION'!$A156,'DATOS PEST12'!$F:$F,"REG.E. AUTONOMOS (SETA)",'DATOS PEST12'!$C:$C,"UNION EUROPEA")</f>
        <v>0</v>
      </c>
      <c r="F156" s="62">
        <f>SUMIFS('DATOS PEST12'!$E:$E,'DATOS PEST12'!$A:$A,INDICE!$C$13,'DATOS PEST12'!$D:$D,'7. RETA (SETA) Prov-SECCION'!F$11,'DATOS PEST12'!$B:$B,'7. RETA (SETA) Prov-SECCION'!$A156,'DATOS PEST12'!$F:$F,"REG.E. AUTONOMOS (SETA)",'DATOS PEST12'!$C:$C,"UNION EUROPEA")</f>
        <v>0</v>
      </c>
      <c r="G156" s="62">
        <f>SUMIFS('DATOS PEST12'!$E:$E,'DATOS PEST12'!$A:$A,INDICE!$C$13,'DATOS PEST12'!$D:$D,'7. RETA (SETA) Prov-SECCION'!G$11,'DATOS PEST12'!$B:$B,'7. RETA (SETA) Prov-SECCION'!$A156,'DATOS PEST12'!$F:$F,"REG.E. AUTONOMOS (SETA)",'DATOS PEST12'!$C:$C,"UNION EUROPEA")</f>
        <v>0</v>
      </c>
      <c r="H156" s="62">
        <f>SUMIFS('DATOS PEST12'!$E:$E,'DATOS PEST12'!$A:$A,INDICE!$C$13,'DATOS PEST12'!$D:$D,'7. RETA (SETA) Prov-SECCION'!H$11,'DATOS PEST12'!$B:$B,'7. RETA (SETA) Prov-SECCION'!$A156,'DATOS PEST12'!$F:$F,"REG.E. AUTONOMOS (SETA)",'DATOS PEST12'!$C:$C,"UNION EUROPEA")</f>
        <v>0</v>
      </c>
      <c r="I156" s="62">
        <f>SUMIFS('DATOS PEST12'!$E:$E,'DATOS PEST12'!$A:$A,INDICE!$C$13,'DATOS PEST12'!$D:$D,'7. RETA (SETA) Prov-SECCION'!I$11,'DATOS PEST12'!$B:$B,'7. RETA (SETA) Prov-SECCION'!$A156,'DATOS PEST12'!$F:$F,"REG.E. AUTONOMOS (SETA)",'DATOS PEST12'!$C:$C,"UNION EUROPEA")</f>
        <v>0</v>
      </c>
      <c r="J156" s="62">
        <f>SUMIFS('DATOS PEST12'!$E:$E,'DATOS PEST12'!$A:$A,INDICE!$C$13,'DATOS PEST12'!$D:$D,'7. RETA (SETA) Prov-SECCION'!J$11,'DATOS PEST12'!$B:$B,'7. RETA (SETA) Prov-SECCION'!$A156,'DATOS PEST12'!$F:$F,"REG.E. AUTONOMOS (SETA)",'DATOS PEST12'!$C:$C,"UNION EUROPEA")</f>
        <v>0</v>
      </c>
      <c r="K156" s="62">
        <f>SUMIFS('DATOS PEST12'!$E:$E,'DATOS PEST12'!$A:$A,INDICE!$C$13,'DATOS PEST12'!$D:$D,'7. RETA (SETA) Prov-SECCION'!K$11,'DATOS PEST12'!$B:$B,'7. RETA (SETA) Prov-SECCION'!$A156,'DATOS PEST12'!$F:$F,"REG.E. AUTONOMOS (SETA)",'DATOS PEST12'!$C:$C,"UNION EUROPEA")</f>
        <v>0</v>
      </c>
      <c r="L156" s="62">
        <f>SUMIFS('DATOS PEST12'!$E:$E,'DATOS PEST12'!$A:$A,INDICE!$C$13,'DATOS PEST12'!$D:$D,'7. RETA (SETA) Prov-SECCION'!L$11,'DATOS PEST12'!$B:$B,'7. RETA (SETA) Prov-SECCION'!$A156,'DATOS PEST12'!$F:$F,"REG.E. AUTONOMOS (SETA)",'DATOS PEST12'!$C:$C,"UNION EUROPEA")</f>
        <v>0</v>
      </c>
      <c r="M156" s="62">
        <f>SUMIFS('DATOS PEST12'!$E:$E,'DATOS PEST12'!$A:$A,INDICE!$C$13,'DATOS PEST12'!$D:$D,'7. RETA (SETA) Prov-SECCION'!M$11,'DATOS PEST12'!$B:$B,'7. RETA (SETA) Prov-SECCION'!$A156,'DATOS PEST12'!$F:$F,"REG.E. AUTONOMOS (SETA)",'DATOS PEST12'!$C:$C,"UNION EUROPEA")</f>
        <v>0</v>
      </c>
      <c r="N156" s="62">
        <f>SUMIFS('DATOS PEST12'!$E:$E,'DATOS PEST12'!$A:$A,INDICE!$C$13,'DATOS PEST12'!$D:$D,'7. RETA (SETA) Prov-SECCION'!N$11,'DATOS PEST12'!$B:$B,'7. RETA (SETA) Prov-SECCION'!$A156,'DATOS PEST12'!$F:$F,"REG.E. AUTONOMOS (SETA)",'DATOS PEST12'!$C:$C,"UNION EUROPEA")</f>
        <v>0</v>
      </c>
      <c r="O156" s="62">
        <f>SUMIFS('DATOS PEST12'!$E:$E,'DATOS PEST12'!$A:$A,INDICE!$C$13,'DATOS PEST12'!$D:$D,'7. RETA (SETA) Prov-SECCION'!O$11,'DATOS PEST12'!$B:$B,'7. RETA (SETA) Prov-SECCION'!$A156,'DATOS PEST12'!$F:$F,"REG.E. AUTONOMOS (SETA)",'DATOS PEST12'!$C:$C,"UNION EUROPEA")</f>
        <v>0</v>
      </c>
      <c r="P156" s="62">
        <f>SUMIFS('DATOS PEST12'!$E:$E,'DATOS PEST12'!$A:$A,INDICE!$C$13,'DATOS PEST12'!$D:$D,'7. RETA (SETA) Prov-SECCION'!P$11,'DATOS PEST12'!$B:$B,'7. RETA (SETA) Prov-SECCION'!$A156,'DATOS PEST12'!$F:$F,"REG.E. AUTONOMOS (SETA)",'DATOS PEST12'!$C:$C,"UNION EUROPEA")</f>
        <v>0</v>
      </c>
      <c r="Q156" s="62">
        <f>SUMIFS('DATOS PEST12'!$E:$E,'DATOS PEST12'!$A:$A,INDICE!$C$13,'DATOS PEST12'!$D:$D,'7. RETA (SETA) Prov-SECCION'!Q$11,'DATOS PEST12'!$B:$B,'7. RETA (SETA) Prov-SECCION'!$A156,'DATOS PEST12'!$F:$F,"REG.E. AUTONOMOS (SETA)",'DATOS PEST12'!$C:$C,"UNION EUROPEA")</f>
        <v>0</v>
      </c>
      <c r="R156" s="62">
        <f>SUMIFS('DATOS PEST12'!$E:$E,'DATOS PEST12'!$A:$A,INDICE!$C$13,'DATOS PEST12'!$D:$D,'7. RETA (SETA) Prov-SECCION'!R$11,'DATOS PEST12'!$B:$B,'7. RETA (SETA) Prov-SECCION'!$A156,'DATOS PEST12'!$F:$F,"REG.E. AUTONOMOS (SETA)",'DATOS PEST12'!$C:$C,"UNION EUROPEA")</f>
        <v>0</v>
      </c>
      <c r="S156" s="62">
        <f>SUMIFS('DATOS PEST12'!$E:$E,'DATOS PEST12'!$A:$A,INDICE!$C$13,'DATOS PEST12'!$D:$D,'7. RETA (SETA) Prov-SECCION'!S$11,'DATOS PEST12'!$B:$B,'7. RETA (SETA) Prov-SECCION'!$A156,'DATOS PEST12'!$F:$F,"REG.E. AUTONOMOS (SETA)",'DATOS PEST12'!$C:$C,"UNION EUROPEA")</f>
        <v>0</v>
      </c>
      <c r="T156" s="62">
        <f>SUMIFS('DATOS PEST12'!$E:$E,'DATOS PEST12'!$A:$A,INDICE!$C$13,'DATOS PEST12'!$D:$D,'7. RETA (SETA) Prov-SECCION'!T$11,'DATOS PEST12'!$B:$B,'7. RETA (SETA) Prov-SECCION'!$A156,'DATOS PEST12'!$F:$F,"REG.E. AUTONOMOS (SETA)",'DATOS PEST12'!$C:$C,"UNION EUROPEA")</f>
        <v>0</v>
      </c>
      <c r="U156" s="62">
        <f>SUMIFS('DATOS PEST12'!$E:$E,'DATOS PEST12'!$A:$A,INDICE!$C$13,'DATOS PEST12'!$D:$D,'7. RETA (SETA) Prov-SECCION'!U$11,'DATOS PEST12'!$B:$B,'7. RETA (SETA) Prov-SECCION'!$A156,'DATOS PEST12'!$F:$F,"REG.E. AUTONOMOS (SETA)",'DATOS PEST12'!$C:$C,"UNION EUROPEA")</f>
        <v>0</v>
      </c>
      <c r="V156" s="62">
        <f>SUMIFS('DATOS PEST12'!$E:$E,'DATOS PEST12'!$A:$A,INDICE!$C$13,'DATOS PEST12'!$D:$D,'7. RETA (SETA) Prov-SECCION'!V$11,'DATOS PEST12'!$B:$B,'7. RETA (SETA) Prov-SECCION'!$A156,'DATOS PEST12'!$F:$F,"REG.E. AUTONOMOS (SETA)",'DATOS PEST12'!$C:$C,"UNION EUROPEA")</f>
        <v>0</v>
      </c>
      <c r="W156" s="62">
        <f>SUMIFS('DATOS PEST12'!$E:$E,'DATOS PEST12'!$A:$A,INDICE!$C$13,'DATOS PEST12'!$D:$D,'7. RETA (SETA) Prov-SECCION'!W$11,'DATOS PEST12'!$B:$B,'7. RETA (SETA) Prov-SECCION'!$A156,'DATOS PEST12'!$F:$F,"REG.E. AUTONOMOS (SETA)",'DATOS PEST12'!$C:$C,"UNION EUROPEA")</f>
        <v>0</v>
      </c>
      <c r="X156" s="62">
        <f>SUMIFS('DATOS PEST12'!$E:$E,'DATOS PEST12'!$A:$A,INDICE!$C$13,'DATOS PEST12'!$D:$D,'7. RETA (SETA) Prov-SECCION'!X$11,'DATOS PEST12'!$B:$B,'7. RETA (SETA) Prov-SECCION'!$A156,'DATOS PEST12'!$F:$F,"REG.E. AUTONOMOS (SETA)",'DATOS PEST12'!$C:$C,"UNION EUROPEA")</f>
        <v>0</v>
      </c>
      <c r="Y156" s="59">
        <f>SUMIFS('DATOS PEST12'!$E:$E,'DATOS PEST12'!$A:$A,INDICE!$C$13,'DATOS PEST12'!$D:$D,'7. RETA (SETA) Prov-SECCION'!Y$11,'DATOS PEST12'!$B:$B,'7. RETA (SETA) Prov-SECCION'!$A156,'DATOS PEST12'!$F:$F,"REG.E. AUTONOMOS (SETA)",'DATOS PEST12'!$C:$C,"UNION EUROPEA")</f>
        <v>0</v>
      </c>
    </row>
    <row r="157" spans="1:25" ht="15.6" x14ac:dyDescent="0.3">
      <c r="A157" s="238" t="s">
        <v>46</v>
      </c>
      <c r="B157" s="239"/>
      <c r="C157" s="66">
        <f t="shared" ref="C157:Y157" si="56">C158</f>
        <v>14.999999999999996</v>
      </c>
      <c r="D157" s="64">
        <f t="shared" si="56"/>
        <v>14.999999999999996</v>
      </c>
      <c r="E157" s="67">
        <f t="shared" si="56"/>
        <v>0</v>
      </c>
      <c r="F157" s="67">
        <f t="shared" si="56"/>
        <v>0</v>
      </c>
      <c r="G157" s="67">
        <f t="shared" si="56"/>
        <v>0</v>
      </c>
      <c r="H157" s="67">
        <f t="shared" si="56"/>
        <v>0</v>
      </c>
      <c r="I157" s="67">
        <f t="shared" si="56"/>
        <v>0</v>
      </c>
      <c r="J157" s="67">
        <f t="shared" si="56"/>
        <v>0</v>
      </c>
      <c r="K157" s="67">
        <f t="shared" si="56"/>
        <v>0</v>
      </c>
      <c r="L157" s="67">
        <f t="shared" si="56"/>
        <v>0</v>
      </c>
      <c r="M157" s="67">
        <f t="shared" si="56"/>
        <v>0</v>
      </c>
      <c r="N157" s="67">
        <f t="shared" si="56"/>
        <v>0</v>
      </c>
      <c r="O157" s="67">
        <f t="shared" si="56"/>
        <v>0</v>
      </c>
      <c r="P157" s="67">
        <f t="shared" si="56"/>
        <v>0</v>
      </c>
      <c r="Q157" s="67">
        <f t="shared" si="56"/>
        <v>0</v>
      </c>
      <c r="R157" s="67">
        <f t="shared" si="56"/>
        <v>0</v>
      </c>
      <c r="S157" s="67">
        <f t="shared" si="56"/>
        <v>0</v>
      </c>
      <c r="T157" s="67">
        <f t="shared" si="56"/>
        <v>0</v>
      </c>
      <c r="U157" s="67">
        <f t="shared" si="56"/>
        <v>0</v>
      </c>
      <c r="V157" s="67">
        <f t="shared" si="56"/>
        <v>0</v>
      </c>
      <c r="W157" s="67">
        <f t="shared" si="56"/>
        <v>0</v>
      </c>
      <c r="X157" s="67">
        <f t="shared" si="56"/>
        <v>0</v>
      </c>
      <c r="Y157" s="66">
        <f t="shared" si="56"/>
        <v>0</v>
      </c>
    </row>
    <row r="158" spans="1:25" ht="15.6" x14ac:dyDescent="0.3">
      <c r="A158" s="14">
        <v>26</v>
      </c>
      <c r="B158" s="15" t="s">
        <v>71</v>
      </c>
      <c r="C158" s="59">
        <f t="shared" ref="C158:C160" si="57">SUM(D158:Y158)</f>
        <v>14.999999999999996</v>
      </c>
      <c r="D158" s="60">
        <f>SUMIFS('DATOS PEST12'!$E:$E,'DATOS PEST12'!$A:$A,INDICE!$C$13,'DATOS PEST12'!$D:$D,'7. RETA (SETA) Prov-SECCION'!D$11,'DATOS PEST12'!$B:$B,'7. RETA (SETA) Prov-SECCION'!$A158,'DATOS PEST12'!$F:$F,"REG.E. AUTONOMOS (SETA)",'DATOS PEST12'!$C:$C,"UNION EUROPEA")</f>
        <v>14.999999999999996</v>
      </c>
      <c r="E158" s="62">
        <f>SUMIFS('DATOS PEST12'!$E:$E,'DATOS PEST12'!$A:$A,INDICE!$C$13,'DATOS PEST12'!$D:$D,'7. RETA (SETA) Prov-SECCION'!E$11,'DATOS PEST12'!$B:$B,'7. RETA (SETA) Prov-SECCION'!$A158,'DATOS PEST12'!$F:$F,"REG.E. AUTONOMOS (SETA)",'DATOS PEST12'!$C:$C,"UNION EUROPEA")</f>
        <v>0</v>
      </c>
      <c r="F158" s="62">
        <f>SUMIFS('DATOS PEST12'!$E:$E,'DATOS PEST12'!$A:$A,INDICE!$C$13,'DATOS PEST12'!$D:$D,'7. RETA (SETA) Prov-SECCION'!F$11,'DATOS PEST12'!$B:$B,'7. RETA (SETA) Prov-SECCION'!$A158,'DATOS PEST12'!$F:$F,"REG.E. AUTONOMOS (SETA)",'DATOS PEST12'!$C:$C,"UNION EUROPEA")</f>
        <v>0</v>
      </c>
      <c r="G158" s="62">
        <f>SUMIFS('DATOS PEST12'!$E:$E,'DATOS PEST12'!$A:$A,INDICE!$C$13,'DATOS PEST12'!$D:$D,'7. RETA (SETA) Prov-SECCION'!G$11,'DATOS PEST12'!$B:$B,'7. RETA (SETA) Prov-SECCION'!$A158,'DATOS PEST12'!$F:$F,"REG.E. AUTONOMOS (SETA)",'DATOS PEST12'!$C:$C,"UNION EUROPEA")</f>
        <v>0</v>
      </c>
      <c r="H158" s="62">
        <f>SUMIFS('DATOS PEST12'!$E:$E,'DATOS PEST12'!$A:$A,INDICE!$C$13,'DATOS PEST12'!$D:$D,'7. RETA (SETA) Prov-SECCION'!H$11,'DATOS PEST12'!$B:$B,'7. RETA (SETA) Prov-SECCION'!$A158,'DATOS PEST12'!$F:$F,"REG.E. AUTONOMOS (SETA)",'DATOS PEST12'!$C:$C,"UNION EUROPEA")</f>
        <v>0</v>
      </c>
      <c r="I158" s="62">
        <f>SUMIFS('DATOS PEST12'!$E:$E,'DATOS PEST12'!$A:$A,INDICE!$C$13,'DATOS PEST12'!$D:$D,'7. RETA (SETA) Prov-SECCION'!I$11,'DATOS PEST12'!$B:$B,'7. RETA (SETA) Prov-SECCION'!$A158,'DATOS PEST12'!$F:$F,"REG.E. AUTONOMOS (SETA)",'DATOS PEST12'!$C:$C,"UNION EUROPEA")</f>
        <v>0</v>
      </c>
      <c r="J158" s="62">
        <f>SUMIFS('DATOS PEST12'!$E:$E,'DATOS PEST12'!$A:$A,INDICE!$C$13,'DATOS PEST12'!$D:$D,'7. RETA (SETA) Prov-SECCION'!J$11,'DATOS PEST12'!$B:$B,'7. RETA (SETA) Prov-SECCION'!$A158,'DATOS PEST12'!$F:$F,"REG.E. AUTONOMOS (SETA)",'DATOS PEST12'!$C:$C,"UNION EUROPEA")</f>
        <v>0</v>
      </c>
      <c r="K158" s="62">
        <f>SUMIFS('DATOS PEST12'!$E:$E,'DATOS PEST12'!$A:$A,INDICE!$C$13,'DATOS PEST12'!$D:$D,'7. RETA (SETA) Prov-SECCION'!K$11,'DATOS PEST12'!$B:$B,'7. RETA (SETA) Prov-SECCION'!$A158,'DATOS PEST12'!$F:$F,"REG.E. AUTONOMOS (SETA)",'DATOS PEST12'!$C:$C,"UNION EUROPEA")</f>
        <v>0</v>
      </c>
      <c r="L158" s="62">
        <f>SUMIFS('DATOS PEST12'!$E:$E,'DATOS PEST12'!$A:$A,INDICE!$C$13,'DATOS PEST12'!$D:$D,'7. RETA (SETA) Prov-SECCION'!L$11,'DATOS PEST12'!$B:$B,'7. RETA (SETA) Prov-SECCION'!$A158,'DATOS PEST12'!$F:$F,"REG.E. AUTONOMOS (SETA)",'DATOS PEST12'!$C:$C,"UNION EUROPEA")</f>
        <v>0</v>
      </c>
      <c r="M158" s="62">
        <f>SUMIFS('DATOS PEST12'!$E:$E,'DATOS PEST12'!$A:$A,INDICE!$C$13,'DATOS PEST12'!$D:$D,'7. RETA (SETA) Prov-SECCION'!M$11,'DATOS PEST12'!$B:$B,'7. RETA (SETA) Prov-SECCION'!$A158,'DATOS PEST12'!$F:$F,"REG.E. AUTONOMOS (SETA)",'DATOS PEST12'!$C:$C,"UNION EUROPEA")</f>
        <v>0</v>
      </c>
      <c r="N158" s="62">
        <f>SUMIFS('DATOS PEST12'!$E:$E,'DATOS PEST12'!$A:$A,INDICE!$C$13,'DATOS PEST12'!$D:$D,'7. RETA (SETA) Prov-SECCION'!N$11,'DATOS PEST12'!$B:$B,'7. RETA (SETA) Prov-SECCION'!$A158,'DATOS PEST12'!$F:$F,"REG.E. AUTONOMOS (SETA)",'DATOS PEST12'!$C:$C,"UNION EUROPEA")</f>
        <v>0</v>
      </c>
      <c r="O158" s="62">
        <f>SUMIFS('DATOS PEST12'!$E:$E,'DATOS PEST12'!$A:$A,INDICE!$C$13,'DATOS PEST12'!$D:$D,'7. RETA (SETA) Prov-SECCION'!O$11,'DATOS PEST12'!$B:$B,'7. RETA (SETA) Prov-SECCION'!$A158,'DATOS PEST12'!$F:$F,"REG.E. AUTONOMOS (SETA)",'DATOS PEST12'!$C:$C,"UNION EUROPEA")</f>
        <v>0</v>
      </c>
      <c r="P158" s="62">
        <f>SUMIFS('DATOS PEST12'!$E:$E,'DATOS PEST12'!$A:$A,INDICE!$C$13,'DATOS PEST12'!$D:$D,'7. RETA (SETA) Prov-SECCION'!P$11,'DATOS PEST12'!$B:$B,'7. RETA (SETA) Prov-SECCION'!$A158,'DATOS PEST12'!$F:$F,"REG.E. AUTONOMOS (SETA)",'DATOS PEST12'!$C:$C,"UNION EUROPEA")</f>
        <v>0</v>
      </c>
      <c r="Q158" s="62">
        <f>SUMIFS('DATOS PEST12'!$E:$E,'DATOS PEST12'!$A:$A,INDICE!$C$13,'DATOS PEST12'!$D:$D,'7. RETA (SETA) Prov-SECCION'!Q$11,'DATOS PEST12'!$B:$B,'7. RETA (SETA) Prov-SECCION'!$A158,'DATOS PEST12'!$F:$F,"REG.E. AUTONOMOS (SETA)",'DATOS PEST12'!$C:$C,"UNION EUROPEA")</f>
        <v>0</v>
      </c>
      <c r="R158" s="62">
        <f>SUMIFS('DATOS PEST12'!$E:$E,'DATOS PEST12'!$A:$A,INDICE!$C$13,'DATOS PEST12'!$D:$D,'7. RETA (SETA) Prov-SECCION'!R$11,'DATOS PEST12'!$B:$B,'7. RETA (SETA) Prov-SECCION'!$A158,'DATOS PEST12'!$F:$F,"REG.E. AUTONOMOS (SETA)",'DATOS PEST12'!$C:$C,"UNION EUROPEA")</f>
        <v>0</v>
      </c>
      <c r="S158" s="62">
        <f>SUMIFS('DATOS PEST12'!$E:$E,'DATOS PEST12'!$A:$A,INDICE!$C$13,'DATOS PEST12'!$D:$D,'7. RETA (SETA) Prov-SECCION'!S$11,'DATOS PEST12'!$B:$B,'7. RETA (SETA) Prov-SECCION'!$A158,'DATOS PEST12'!$F:$F,"REG.E. AUTONOMOS (SETA)",'DATOS PEST12'!$C:$C,"UNION EUROPEA")</f>
        <v>0</v>
      </c>
      <c r="T158" s="62">
        <f>SUMIFS('DATOS PEST12'!$E:$E,'DATOS PEST12'!$A:$A,INDICE!$C$13,'DATOS PEST12'!$D:$D,'7. RETA (SETA) Prov-SECCION'!T$11,'DATOS PEST12'!$B:$B,'7. RETA (SETA) Prov-SECCION'!$A158,'DATOS PEST12'!$F:$F,"REG.E. AUTONOMOS (SETA)",'DATOS PEST12'!$C:$C,"UNION EUROPEA")</f>
        <v>0</v>
      </c>
      <c r="U158" s="62">
        <f>SUMIFS('DATOS PEST12'!$E:$E,'DATOS PEST12'!$A:$A,INDICE!$C$13,'DATOS PEST12'!$D:$D,'7. RETA (SETA) Prov-SECCION'!U$11,'DATOS PEST12'!$B:$B,'7. RETA (SETA) Prov-SECCION'!$A158,'DATOS PEST12'!$F:$F,"REG.E. AUTONOMOS (SETA)",'DATOS PEST12'!$C:$C,"UNION EUROPEA")</f>
        <v>0</v>
      </c>
      <c r="V158" s="62">
        <f>SUMIFS('DATOS PEST12'!$E:$E,'DATOS PEST12'!$A:$A,INDICE!$C$13,'DATOS PEST12'!$D:$D,'7. RETA (SETA) Prov-SECCION'!V$11,'DATOS PEST12'!$B:$B,'7. RETA (SETA) Prov-SECCION'!$A158,'DATOS PEST12'!$F:$F,"REG.E. AUTONOMOS (SETA)",'DATOS PEST12'!$C:$C,"UNION EUROPEA")</f>
        <v>0</v>
      </c>
      <c r="W158" s="62">
        <f>SUMIFS('DATOS PEST12'!$E:$E,'DATOS PEST12'!$A:$A,INDICE!$C$13,'DATOS PEST12'!$D:$D,'7. RETA (SETA) Prov-SECCION'!W$11,'DATOS PEST12'!$B:$B,'7. RETA (SETA) Prov-SECCION'!$A158,'DATOS PEST12'!$F:$F,"REG.E. AUTONOMOS (SETA)",'DATOS PEST12'!$C:$C,"UNION EUROPEA")</f>
        <v>0</v>
      </c>
      <c r="X158" s="62">
        <f>SUMIFS('DATOS PEST12'!$E:$E,'DATOS PEST12'!$A:$A,INDICE!$C$13,'DATOS PEST12'!$D:$D,'7. RETA (SETA) Prov-SECCION'!X$11,'DATOS PEST12'!$B:$B,'7. RETA (SETA) Prov-SECCION'!$A158,'DATOS PEST12'!$F:$F,"REG.E. AUTONOMOS (SETA)",'DATOS PEST12'!$C:$C,"UNION EUROPEA")</f>
        <v>0</v>
      </c>
      <c r="Y158" s="59">
        <f>SUMIFS('DATOS PEST12'!$E:$E,'DATOS PEST12'!$A:$A,INDICE!$C$13,'DATOS PEST12'!$D:$D,'7. RETA (SETA) Prov-SECCION'!Y$11,'DATOS PEST12'!$B:$B,'7. RETA (SETA) Prov-SECCION'!$A158,'DATOS PEST12'!$F:$F,"REG.E. AUTONOMOS (SETA)",'DATOS PEST12'!$C:$C,"UNION EUROPEA")</f>
        <v>0</v>
      </c>
    </row>
    <row r="159" spans="1:25" ht="15.6" x14ac:dyDescent="0.3">
      <c r="A159" s="19">
        <v>51</v>
      </c>
      <c r="B159" s="20" t="s">
        <v>32</v>
      </c>
      <c r="C159" s="66">
        <f t="shared" si="57"/>
        <v>0</v>
      </c>
      <c r="D159" s="64">
        <f>SUMIFS('DATOS PEST12'!$E:$E,'DATOS PEST12'!$A:$A,INDICE!$C$13,'DATOS PEST12'!$D:$D,'7. RETA (SETA) Prov-SECCION'!D$11,'DATOS PEST12'!$B:$B,'7. RETA (SETA) Prov-SECCION'!$A159,'DATOS PEST12'!$F:$F,"REG.E. AUTONOMOS (SETA)",'DATOS PEST12'!$C:$C,"UNION EUROPEA")</f>
        <v>0</v>
      </c>
      <c r="E159" s="67">
        <f>SUMIFS('DATOS PEST12'!$E:$E,'DATOS PEST12'!$A:$A,INDICE!$C$13,'DATOS PEST12'!$D:$D,'7. RETA (SETA) Prov-SECCION'!E$11,'DATOS PEST12'!$B:$B,'7. RETA (SETA) Prov-SECCION'!$A159,'DATOS PEST12'!$F:$F,"REG.E. AUTONOMOS (SETA)",'DATOS PEST12'!$C:$C,"UNION EUROPEA")</f>
        <v>0</v>
      </c>
      <c r="F159" s="67">
        <f>SUMIFS('DATOS PEST12'!$E:$E,'DATOS PEST12'!$A:$A,INDICE!$C$13,'DATOS PEST12'!$D:$D,'7. RETA (SETA) Prov-SECCION'!F$11,'DATOS PEST12'!$B:$B,'7. RETA (SETA) Prov-SECCION'!$A159,'DATOS PEST12'!$F:$F,"REG.E. AUTONOMOS (SETA)",'DATOS PEST12'!$C:$C,"UNION EUROPEA")</f>
        <v>0</v>
      </c>
      <c r="G159" s="67">
        <f>SUMIFS('DATOS PEST12'!$E:$E,'DATOS PEST12'!$A:$A,INDICE!$C$13,'DATOS PEST12'!$D:$D,'7. RETA (SETA) Prov-SECCION'!G$11,'DATOS PEST12'!$B:$B,'7. RETA (SETA) Prov-SECCION'!$A159,'DATOS PEST12'!$F:$F,"REG.E. AUTONOMOS (SETA)",'DATOS PEST12'!$C:$C,"UNION EUROPEA")</f>
        <v>0</v>
      </c>
      <c r="H159" s="67">
        <f>SUMIFS('DATOS PEST12'!$E:$E,'DATOS PEST12'!$A:$A,INDICE!$C$13,'DATOS PEST12'!$D:$D,'7. RETA (SETA) Prov-SECCION'!H$11,'DATOS PEST12'!$B:$B,'7. RETA (SETA) Prov-SECCION'!$A159,'DATOS PEST12'!$F:$F,"REG.E. AUTONOMOS (SETA)",'DATOS PEST12'!$C:$C,"UNION EUROPEA")</f>
        <v>0</v>
      </c>
      <c r="I159" s="67">
        <f>SUMIFS('DATOS PEST12'!$E:$E,'DATOS PEST12'!$A:$A,INDICE!$C$13,'DATOS PEST12'!$D:$D,'7. RETA (SETA) Prov-SECCION'!I$11,'DATOS PEST12'!$B:$B,'7. RETA (SETA) Prov-SECCION'!$A159,'DATOS PEST12'!$F:$F,"REG.E. AUTONOMOS (SETA)",'DATOS PEST12'!$C:$C,"UNION EUROPEA")</f>
        <v>0</v>
      </c>
      <c r="J159" s="67">
        <f>SUMIFS('DATOS PEST12'!$E:$E,'DATOS PEST12'!$A:$A,INDICE!$C$13,'DATOS PEST12'!$D:$D,'7. RETA (SETA) Prov-SECCION'!J$11,'DATOS PEST12'!$B:$B,'7. RETA (SETA) Prov-SECCION'!$A159,'DATOS PEST12'!$F:$F,"REG.E. AUTONOMOS (SETA)",'DATOS PEST12'!$C:$C,"UNION EUROPEA")</f>
        <v>0</v>
      </c>
      <c r="K159" s="67">
        <f>SUMIFS('DATOS PEST12'!$E:$E,'DATOS PEST12'!$A:$A,INDICE!$C$13,'DATOS PEST12'!$D:$D,'7. RETA (SETA) Prov-SECCION'!K$11,'DATOS PEST12'!$B:$B,'7. RETA (SETA) Prov-SECCION'!$A159,'DATOS PEST12'!$F:$F,"REG.E. AUTONOMOS (SETA)",'DATOS PEST12'!$C:$C,"UNION EUROPEA")</f>
        <v>0</v>
      </c>
      <c r="L159" s="67">
        <f>SUMIFS('DATOS PEST12'!$E:$E,'DATOS PEST12'!$A:$A,INDICE!$C$13,'DATOS PEST12'!$D:$D,'7. RETA (SETA) Prov-SECCION'!L$11,'DATOS PEST12'!$B:$B,'7. RETA (SETA) Prov-SECCION'!$A159,'DATOS PEST12'!$F:$F,"REG.E. AUTONOMOS (SETA)",'DATOS PEST12'!$C:$C,"UNION EUROPEA")</f>
        <v>0</v>
      </c>
      <c r="M159" s="67">
        <f>SUMIFS('DATOS PEST12'!$E:$E,'DATOS PEST12'!$A:$A,INDICE!$C$13,'DATOS PEST12'!$D:$D,'7. RETA (SETA) Prov-SECCION'!M$11,'DATOS PEST12'!$B:$B,'7. RETA (SETA) Prov-SECCION'!$A159,'DATOS PEST12'!$F:$F,"REG.E. AUTONOMOS (SETA)",'DATOS PEST12'!$C:$C,"UNION EUROPEA")</f>
        <v>0</v>
      </c>
      <c r="N159" s="67">
        <f>SUMIFS('DATOS PEST12'!$E:$E,'DATOS PEST12'!$A:$A,INDICE!$C$13,'DATOS PEST12'!$D:$D,'7. RETA (SETA) Prov-SECCION'!N$11,'DATOS PEST12'!$B:$B,'7. RETA (SETA) Prov-SECCION'!$A159,'DATOS PEST12'!$F:$F,"REG.E. AUTONOMOS (SETA)",'DATOS PEST12'!$C:$C,"UNION EUROPEA")</f>
        <v>0</v>
      </c>
      <c r="O159" s="67">
        <f>SUMIFS('DATOS PEST12'!$E:$E,'DATOS PEST12'!$A:$A,INDICE!$C$13,'DATOS PEST12'!$D:$D,'7. RETA (SETA) Prov-SECCION'!O$11,'DATOS PEST12'!$B:$B,'7. RETA (SETA) Prov-SECCION'!$A159,'DATOS PEST12'!$F:$F,"REG.E. AUTONOMOS (SETA)",'DATOS PEST12'!$C:$C,"UNION EUROPEA")</f>
        <v>0</v>
      </c>
      <c r="P159" s="67">
        <f>SUMIFS('DATOS PEST12'!$E:$E,'DATOS PEST12'!$A:$A,INDICE!$C$13,'DATOS PEST12'!$D:$D,'7. RETA (SETA) Prov-SECCION'!P$11,'DATOS PEST12'!$B:$B,'7. RETA (SETA) Prov-SECCION'!$A159,'DATOS PEST12'!$F:$F,"REG.E. AUTONOMOS (SETA)",'DATOS PEST12'!$C:$C,"UNION EUROPEA")</f>
        <v>0</v>
      </c>
      <c r="Q159" s="67">
        <f>SUMIFS('DATOS PEST12'!$E:$E,'DATOS PEST12'!$A:$A,INDICE!$C$13,'DATOS PEST12'!$D:$D,'7. RETA (SETA) Prov-SECCION'!Q$11,'DATOS PEST12'!$B:$B,'7. RETA (SETA) Prov-SECCION'!$A159,'DATOS PEST12'!$F:$F,"REG.E. AUTONOMOS (SETA)",'DATOS PEST12'!$C:$C,"UNION EUROPEA")</f>
        <v>0</v>
      </c>
      <c r="R159" s="67">
        <f>SUMIFS('DATOS PEST12'!$E:$E,'DATOS PEST12'!$A:$A,INDICE!$C$13,'DATOS PEST12'!$D:$D,'7. RETA (SETA) Prov-SECCION'!R$11,'DATOS PEST12'!$B:$B,'7. RETA (SETA) Prov-SECCION'!$A159,'DATOS PEST12'!$F:$F,"REG.E. AUTONOMOS (SETA)",'DATOS PEST12'!$C:$C,"UNION EUROPEA")</f>
        <v>0</v>
      </c>
      <c r="S159" s="67">
        <f>SUMIFS('DATOS PEST12'!$E:$E,'DATOS PEST12'!$A:$A,INDICE!$C$13,'DATOS PEST12'!$D:$D,'7. RETA (SETA) Prov-SECCION'!S$11,'DATOS PEST12'!$B:$B,'7. RETA (SETA) Prov-SECCION'!$A159,'DATOS PEST12'!$F:$F,"REG.E. AUTONOMOS (SETA)",'DATOS PEST12'!$C:$C,"UNION EUROPEA")</f>
        <v>0</v>
      </c>
      <c r="T159" s="67">
        <f>SUMIFS('DATOS PEST12'!$E:$E,'DATOS PEST12'!$A:$A,INDICE!$C$13,'DATOS PEST12'!$D:$D,'7. RETA (SETA) Prov-SECCION'!T$11,'DATOS PEST12'!$B:$B,'7. RETA (SETA) Prov-SECCION'!$A159,'DATOS PEST12'!$F:$F,"REG.E. AUTONOMOS (SETA)",'DATOS PEST12'!$C:$C,"UNION EUROPEA")</f>
        <v>0</v>
      </c>
      <c r="U159" s="67">
        <f>SUMIFS('DATOS PEST12'!$E:$E,'DATOS PEST12'!$A:$A,INDICE!$C$13,'DATOS PEST12'!$D:$D,'7. RETA (SETA) Prov-SECCION'!U$11,'DATOS PEST12'!$B:$B,'7. RETA (SETA) Prov-SECCION'!$A159,'DATOS PEST12'!$F:$F,"REG.E. AUTONOMOS (SETA)",'DATOS PEST12'!$C:$C,"UNION EUROPEA")</f>
        <v>0</v>
      </c>
      <c r="V159" s="67">
        <f>SUMIFS('DATOS PEST12'!$E:$E,'DATOS PEST12'!$A:$A,INDICE!$C$13,'DATOS PEST12'!$D:$D,'7. RETA (SETA) Prov-SECCION'!V$11,'DATOS PEST12'!$B:$B,'7. RETA (SETA) Prov-SECCION'!$A159,'DATOS PEST12'!$F:$F,"REG.E. AUTONOMOS (SETA)",'DATOS PEST12'!$C:$C,"UNION EUROPEA")</f>
        <v>0</v>
      </c>
      <c r="W159" s="67">
        <f>SUMIFS('DATOS PEST12'!$E:$E,'DATOS PEST12'!$A:$A,INDICE!$C$13,'DATOS PEST12'!$D:$D,'7. RETA (SETA) Prov-SECCION'!W$11,'DATOS PEST12'!$B:$B,'7. RETA (SETA) Prov-SECCION'!$A159,'DATOS PEST12'!$F:$F,"REG.E. AUTONOMOS (SETA)",'DATOS PEST12'!$C:$C,"UNION EUROPEA")</f>
        <v>0</v>
      </c>
      <c r="X159" s="67">
        <f>SUMIFS('DATOS PEST12'!$E:$E,'DATOS PEST12'!$A:$A,INDICE!$C$13,'DATOS PEST12'!$D:$D,'7. RETA (SETA) Prov-SECCION'!X$11,'DATOS PEST12'!$B:$B,'7. RETA (SETA) Prov-SECCION'!$A159,'DATOS PEST12'!$F:$F,"REG.E. AUTONOMOS (SETA)",'DATOS PEST12'!$C:$C,"UNION EUROPEA")</f>
        <v>0</v>
      </c>
      <c r="Y159" s="66">
        <f>SUMIFS('DATOS PEST12'!$E:$E,'DATOS PEST12'!$A:$A,INDICE!$C$13,'DATOS PEST12'!$D:$D,'7. RETA (SETA) Prov-SECCION'!Y$11,'DATOS PEST12'!$B:$B,'7. RETA (SETA) Prov-SECCION'!$A159,'DATOS PEST12'!$F:$F,"REG.E. AUTONOMOS (SETA)",'DATOS PEST12'!$C:$C,"UNION EUROPEA")</f>
        <v>0</v>
      </c>
    </row>
    <row r="160" spans="1:25" ht="16.2" thickBot="1" x14ac:dyDescent="0.35">
      <c r="A160" s="21">
        <v>52</v>
      </c>
      <c r="B160" s="22" t="s">
        <v>33</v>
      </c>
      <c r="C160" s="76">
        <f t="shared" si="57"/>
        <v>0</v>
      </c>
      <c r="D160" s="74">
        <f>SUMIFS('DATOS PEST12'!$E:$E,'DATOS PEST12'!$A:$A,INDICE!$C$13,'DATOS PEST12'!$D:$D,'7. RETA (SETA) Prov-SECCION'!D$11,'DATOS PEST12'!$B:$B,'7. RETA (SETA) Prov-SECCION'!$A160,'DATOS PEST12'!$F:$F,"REG.E. AUTONOMOS (SETA)",'DATOS PEST12'!$C:$C,"UNION EUROPEA")</f>
        <v>0</v>
      </c>
      <c r="E160" s="77">
        <f>SUMIFS('DATOS PEST12'!$E:$E,'DATOS PEST12'!$A:$A,INDICE!$C$13,'DATOS PEST12'!$D:$D,'7. RETA (SETA) Prov-SECCION'!E$11,'DATOS PEST12'!$B:$B,'7. RETA (SETA) Prov-SECCION'!$A160,'DATOS PEST12'!$F:$F,"REG.E. AUTONOMOS (SETA)",'DATOS PEST12'!$C:$C,"UNION EUROPEA")</f>
        <v>0</v>
      </c>
      <c r="F160" s="77">
        <f>SUMIFS('DATOS PEST12'!$E:$E,'DATOS PEST12'!$A:$A,INDICE!$C$13,'DATOS PEST12'!$D:$D,'7. RETA (SETA) Prov-SECCION'!F$11,'DATOS PEST12'!$B:$B,'7. RETA (SETA) Prov-SECCION'!$A160,'DATOS PEST12'!$F:$F,"REG.E. AUTONOMOS (SETA)",'DATOS PEST12'!$C:$C,"UNION EUROPEA")</f>
        <v>0</v>
      </c>
      <c r="G160" s="77">
        <f>SUMIFS('DATOS PEST12'!$E:$E,'DATOS PEST12'!$A:$A,INDICE!$C$13,'DATOS PEST12'!$D:$D,'7. RETA (SETA) Prov-SECCION'!G$11,'DATOS PEST12'!$B:$B,'7. RETA (SETA) Prov-SECCION'!$A160,'DATOS PEST12'!$F:$F,"REG.E. AUTONOMOS (SETA)",'DATOS PEST12'!$C:$C,"UNION EUROPEA")</f>
        <v>0</v>
      </c>
      <c r="H160" s="77">
        <f>SUMIFS('DATOS PEST12'!$E:$E,'DATOS PEST12'!$A:$A,INDICE!$C$13,'DATOS PEST12'!$D:$D,'7. RETA (SETA) Prov-SECCION'!H$11,'DATOS PEST12'!$B:$B,'7. RETA (SETA) Prov-SECCION'!$A160,'DATOS PEST12'!$F:$F,"REG.E. AUTONOMOS (SETA)",'DATOS PEST12'!$C:$C,"UNION EUROPEA")</f>
        <v>0</v>
      </c>
      <c r="I160" s="77">
        <f>SUMIFS('DATOS PEST12'!$E:$E,'DATOS PEST12'!$A:$A,INDICE!$C$13,'DATOS PEST12'!$D:$D,'7. RETA (SETA) Prov-SECCION'!I$11,'DATOS PEST12'!$B:$B,'7. RETA (SETA) Prov-SECCION'!$A160,'DATOS PEST12'!$F:$F,"REG.E. AUTONOMOS (SETA)",'DATOS PEST12'!$C:$C,"UNION EUROPEA")</f>
        <v>0</v>
      </c>
      <c r="J160" s="77">
        <f>SUMIFS('DATOS PEST12'!$E:$E,'DATOS PEST12'!$A:$A,INDICE!$C$13,'DATOS PEST12'!$D:$D,'7. RETA (SETA) Prov-SECCION'!J$11,'DATOS PEST12'!$B:$B,'7. RETA (SETA) Prov-SECCION'!$A160,'DATOS PEST12'!$F:$F,"REG.E. AUTONOMOS (SETA)",'DATOS PEST12'!$C:$C,"UNION EUROPEA")</f>
        <v>0</v>
      </c>
      <c r="K160" s="77">
        <f>SUMIFS('DATOS PEST12'!$E:$E,'DATOS PEST12'!$A:$A,INDICE!$C$13,'DATOS PEST12'!$D:$D,'7. RETA (SETA) Prov-SECCION'!K$11,'DATOS PEST12'!$B:$B,'7. RETA (SETA) Prov-SECCION'!$A160,'DATOS PEST12'!$F:$F,"REG.E. AUTONOMOS (SETA)",'DATOS PEST12'!$C:$C,"UNION EUROPEA")</f>
        <v>0</v>
      </c>
      <c r="L160" s="77">
        <f>SUMIFS('DATOS PEST12'!$E:$E,'DATOS PEST12'!$A:$A,INDICE!$C$13,'DATOS PEST12'!$D:$D,'7. RETA (SETA) Prov-SECCION'!L$11,'DATOS PEST12'!$B:$B,'7. RETA (SETA) Prov-SECCION'!$A160,'DATOS PEST12'!$F:$F,"REG.E. AUTONOMOS (SETA)",'DATOS PEST12'!$C:$C,"UNION EUROPEA")</f>
        <v>0</v>
      </c>
      <c r="M160" s="77">
        <f>SUMIFS('DATOS PEST12'!$E:$E,'DATOS PEST12'!$A:$A,INDICE!$C$13,'DATOS PEST12'!$D:$D,'7. RETA (SETA) Prov-SECCION'!M$11,'DATOS PEST12'!$B:$B,'7. RETA (SETA) Prov-SECCION'!$A160,'DATOS PEST12'!$F:$F,"REG.E. AUTONOMOS (SETA)",'DATOS PEST12'!$C:$C,"UNION EUROPEA")</f>
        <v>0</v>
      </c>
      <c r="N160" s="77">
        <f>SUMIFS('DATOS PEST12'!$E:$E,'DATOS PEST12'!$A:$A,INDICE!$C$13,'DATOS PEST12'!$D:$D,'7. RETA (SETA) Prov-SECCION'!N$11,'DATOS PEST12'!$B:$B,'7. RETA (SETA) Prov-SECCION'!$A160,'DATOS PEST12'!$F:$F,"REG.E. AUTONOMOS (SETA)",'DATOS PEST12'!$C:$C,"UNION EUROPEA")</f>
        <v>0</v>
      </c>
      <c r="O160" s="77">
        <f>SUMIFS('DATOS PEST12'!$E:$E,'DATOS PEST12'!$A:$A,INDICE!$C$13,'DATOS PEST12'!$D:$D,'7. RETA (SETA) Prov-SECCION'!O$11,'DATOS PEST12'!$B:$B,'7. RETA (SETA) Prov-SECCION'!$A160,'DATOS PEST12'!$F:$F,"REG.E. AUTONOMOS (SETA)",'DATOS PEST12'!$C:$C,"UNION EUROPEA")</f>
        <v>0</v>
      </c>
      <c r="P160" s="77">
        <f>SUMIFS('DATOS PEST12'!$E:$E,'DATOS PEST12'!$A:$A,INDICE!$C$13,'DATOS PEST12'!$D:$D,'7. RETA (SETA) Prov-SECCION'!P$11,'DATOS PEST12'!$B:$B,'7. RETA (SETA) Prov-SECCION'!$A160,'DATOS PEST12'!$F:$F,"REG.E. AUTONOMOS (SETA)",'DATOS PEST12'!$C:$C,"UNION EUROPEA")</f>
        <v>0</v>
      </c>
      <c r="Q160" s="77">
        <f>SUMIFS('DATOS PEST12'!$E:$E,'DATOS PEST12'!$A:$A,INDICE!$C$13,'DATOS PEST12'!$D:$D,'7. RETA (SETA) Prov-SECCION'!Q$11,'DATOS PEST12'!$B:$B,'7. RETA (SETA) Prov-SECCION'!$A160,'DATOS PEST12'!$F:$F,"REG.E. AUTONOMOS (SETA)",'DATOS PEST12'!$C:$C,"UNION EUROPEA")</f>
        <v>0</v>
      </c>
      <c r="R160" s="77">
        <f>SUMIFS('DATOS PEST12'!$E:$E,'DATOS PEST12'!$A:$A,INDICE!$C$13,'DATOS PEST12'!$D:$D,'7. RETA (SETA) Prov-SECCION'!R$11,'DATOS PEST12'!$B:$B,'7. RETA (SETA) Prov-SECCION'!$A160,'DATOS PEST12'!$F:$F,"REG.E. AUTONOMOS (SETA)",'DATOS PEST12'!$C:$C,"UNION EUROPEA")</f>
        <v>0</v>
      </c>
      <c r="S160" s="77">
        <f>SUMIFS('DATOS PEST12'!$E:$E,'DATOS PEST12'!$A:$A,INDICE!$C$13,'DATOS PEST12'!$D:$D,'7. RETA (SETA) Prov-SECCION'!S$11,'DATOS PEST12'!$B:$B,'7. RETA (SETA) Prov-SECCION'!$A160,'DATOS PEST12'!$F:$F,"REG.E. AUTONOMOS (SETA)",'DATOS PEST12'!$C:$C,"UNION EUROPEA")</f>
        <v>0</v>
      </c>
      <c r="T160" s="77">
        <f>SUMIFS('DATOS PEST12'!$E:$E,'DATOS PEST12'!$A:$A,INDICE!$C$13,'DATOS PEST12'!$D:$D,'7. RETA (SETA) Prov-SECCION'!T$11,'DATOS PEST12'!$B:$B,'7. RETA (SETA) Prov-SECCION'!$A160,'DATOS PEST12'!$F:$F,"REG.E. AUTONOMOS (SETA)",'DATOS PEST12'!$C:$C,"UNION EUROPEA")</f>
        <v>0</v>
      </c>
      <c r="U160" s="77">
        <f>SUMIFS('DATOS PEST12'!$E:$E,'DATOS PEST12'!$A:$A,INDICE!$C$13,'DATOS PEST12'!$D:$D,'7. RETA (SETA) Prov-SECCION'!U$11,'DATOS PEST12'!$B:$B,'7. RETA (SETA) Prov-SECCION'!$A160,'DATOS PEST12'!$F:$F,"REG.E. AUTONOMOS (SETA)",'DATOS PEST12'!$C:$C,"UNION EUROPEA")</f>
        <v>0</v>
      </c>
      <c r="V160" s="77">
        <f>SUMIFS('DATOS PEST12'!$E:$E,'DATOS PEST12'!$A:$A,INDICE!$C$13,'DATOS PEST12'!$D:$D,'7. RETA (SETA) Prov-SECCION'!V$11,'DATOS PEST12'!$B:$B,'7. RETA (SETA) Prov-SECCION'!$A160,'DATOS PEST12'!$F:$F,"REG.E. AUTONOMOS (SETA)",'DATOS PEST12'!$C:$C,"UNION EUROPEA")</f>
        <v>0</v>
      </c>
      <c r="W160" s="77">
        <f>SUMIFS('DATOS PEST12'!$E:$E,'DATOS PEST12'!$A:$A,INDICE!$C$13,'DATOS PEST12'!$D:$D,'7. RETA (SETA) Prov-SECCION'!W$11,'DATOS PEST12'!$B:$B,'7. RETA (SETA) Prov-SECCION'!$A160,'DATOS PEST12'!$F:$F,"REG.E. AUTONOMOS (SETA)",'DATOS PEST12'!$C:$C,"UNION EUROPEA")</f>
        <v>0</v>
      </c>
      <c r="X160" s="77">
        <f>SUMIFS('DATOS PEST12'!$E:$E,'DATOS PEST12'!$A:$A,INDICE!$C$13,'DATOS PEST12'!$D:$D,'7. RETA (SETA) Prov-SECCION'!X$11,'DATOS PEST12'!$B:$B,'7. RETA (SETA) Prov-SECCION'!$A160,'DATOS PEST12'!$F:$F,"REG.E. AUTONOMOS (SETA)",'DATOS PEST12'!$C:$C,"UNION EUROPEA")</f>
        <v>0</v>
      </c>
      <c r="Y160" s="76">
        <f>SUMIFS('DATOS PEST12'!$E:$E,'DATOS PEST12'!$A:$A,INDICE!$C$13,'DATOS PEST12'!$D:$D,'7. RETA (SETA) Prov-SECCION'!Y$11,'DATOS PEST12'!$B:$B,'7. RETA (SETA) Prov-SECCION'!$A160,'DATOS PEST12'!$F:$F,"REG.E. AUTONOMOS (SETA)",'DATOS PEST12'!$C:$C,"UNION EUROPEA")</f>
        <v>0</v>
      </c>
    </row>
    <row r="165" spans="1:25" ht="15.6" x14ac:dyDescent="0.3">
      <c r="A165" s="288" t="str">
        <f>MesAnnoSeleccionado</f>
        <v>Marzo 2024</v>
      </c>
      <c r="B165" s="288"/>
      <c r="C165" s="288"/>
      <c r="D165" s="288"/>
      <c r="E165" s="288"/>
      <c r="F165" s="288"/>
      <c r="G165" s="288"/>
      <c r="H165" s="288"/>
      <c r="I165" s="288"/>
      <c r="J165" s="288"/>
      <c r="K165" s="288"/>
      <c r="L165" s="288"/>
      <c r="M165" s="288"/>
      <c r="N165" s="288"/>
      <c r="O165" s="288"/>
      <c r="P165" s="288"/>
      <c r="Q165" s="288"/>
      <c r="R165" s="288"/>
      <c r="S165" s="288"/>
      <c r="T165" s="288"/>
      <c r="U165" s="288"/>
      <c r="V165" s="288"/>
      <c r="W165" s="288"/>
      <c r="X165" s="288"/>
      <c r="Y165" s="288"/>
    </row>
    <row r="166" spans="1:25" ht="16.5" customHeight="1" thickBot="1" x14ac:dyDescent="0.35">
      <c r="A166" s="298" t="s">
        <v>493</v>
      </c>
      <c r="B166" s="298"/>
      <c r="C166" s="298"/>
      <c r="D166" s="298"/>
      <c r="E166" s="298"/>
      <c r="F166" s="298"/>
      <c r="G166" s="298"/>
      <c r="H166" s="298"/>
      <c r="I166" s="298"/>
      <c r="J166" s="298"/>
      <c r="K166" s="298"/>
      <c r="L166" s="298"/>
      <c r="M166" s="298"/>
      <c r="N166" s="298"/>
      <c r="O166" s="298"/>
      <c r="P166" s="298"/>
      <c r="Q166" s="298"/>
      <c r="R166" s="298"/>
      <c r="S166" s="298"/>
      <c r="T166" s="298"/>
      <c r="U166" s="298"/>
      <c r="V166" s="298"/>
      <c r="W166" s="298"/>
      <c r="X166" s="298"/>
      <c r="Y166" s="298"/>
    </row>
    <row r="167" spans="1:25" ht="18.75" customHeight="1" x14ac:dyDescent="0.3">
      <c r="A167" s="267" t="s">
        <v>70</v>
      </c>
      <c r="B167" s="268"/>
      <c r="C167" s="294" t="s">
        <v>154</v>
      </c>
      <c r="D167" s="251"/>
      <c r="E167" s="251"/>
      <c r="F167" s="251"/>
      <c r="G167" s="251"/>
      <c r="H167" s="251"/>
      <c r="I167" s="251"/>
      <c r="J167" s="251"/>
      <c r="K167" s="251"/>
      <c r="L167" s="251"/>
      <c r="M167" s="251"/>
      <c r="N167" s="251"/>
      <c r="O167" s="251"/>
      <c r="P167" s="251"/>
      <c r="Q167" s="251"/>
      <c r="R167" s="251"/>
      <c r="S167" s="251"/>
      <c r="T167" s="251"/>
      <c r="U167" s="251"/>
      <c r="V167" s="251"/>
      <c r="W167" s="251"/>
      <c r="X167" s="251"/>
      <c r="Y167" s="252"/>
    </row>
    <row r="168" spans="1:25" ht="15" customHeight="1" x14ac:dyDescent="0.3">
      <c r="A168" s="269"/>
      <c r="B168" s="270"/>
      <c r="C168" s="217" t="s">
        <v>160</v>
      </c>
      <c r="D168" s="281" t="s">
        <v>127</v>
      </c>
      <c r="E168" s="281" t="s">
        <v>128</v>
      </c>
      <c r="F168" s="281" t="s">
        <v>129</v>
      </c>
      <c r="G168" s="286" t="s">
        <v>130</v>
      </c>
      <c r="H168" s="286" t="s">
        <v>131</v>
      </c>
      <c r="I168" s="281" t="s">
        <v>132</v>
      </c>
      <c r="J168" s="286" t="s">
        <v>133</v>
      </c>
      <c r="K168" s="281" t="s">
        <v>134</v>
      </c>
      <c r="L168" s="281" t="s">
        <v>135</v>
      </c>
      <c r="M168" s="281" t="s">
        <v>136</v>
      </c>
      <c r="N168" s="281" t="s">
        <v>137</v>
      </c>
      <c r="O168" s="281" t="s">
        <v>138</v>
      </c>
      <c r="P168" s="281" t="s">
        <v>139</v>
      </c>
      <c r="Q168" s="281" t="s">
        <v>140</v>
      </c>
      <c r="R168" s="281" t="s">
        <v>141</v>
      </c>
      <c r="S168" s="281" t="s">
        <v>142</v>
      </c>
      <c r="T168" s="281" t="s">
        <v>143</v>
      </c>
      <c r="U168" s="281" t="s">
        <v>144</v>
      </c>
      <c r="V168" s="281" t="s">
        <v>145</v>
      </c>
      <c r="W168" s="283" t="s">
        <v>146</v>
      </c>
      <c r="X168" s="281" t="s">
        <v>147</v>
      </c>
      <c r="Y168" s="279" t="s">
        <v>89</v>
      </c>
    </row>
    <row r="169" spans="1:25" ht="70.5" customHeight="1" x14ac:dyDescent="0.3">
      <c r="A169" s="269"/>
      <c r="B169" s="270"/>
      <c r="C169" s="217"/>
      <c r="D169" s="282"/>
      <c r="E169" s="282"/>
      <c r="F169" s="282"/>
      <c r="G169" s="287"/>
      <c r="H169" s="287"/>
      <c r="I169" s="282"/>
      <c r="J169" s="287"/>
      <c r="K169" s="282"/>
      <c r="L169" s="282"/>
      <c r="M169" s="282"/>
      <c r="N169" s="282"/>
      <c r="O169" s="282"/>
      <c r="P169" s="282"/>
      <c r="Q169" s="282"/>
      <c r="R169" s="282"/>
      <c r="S169" s="282"/>
      <c r="T169" s="282"/>
      <c r="U169" s="282"/>
      <c r="V169" s="282"/>
      <c r="W169" s="284"/>
      <c r="X169" s="282"/>
      <c r="Y169" s="280"/>
    </row>
    <row r="170" spans="1:25" ht="16.2" thickBot="1" x14ac:dyDescent="0.35">
      <c r="A170" s="277"/>
      <c r="B170" s="293"/>
      <c r="C170" s="295"/>
      <c r="D170" s="31" t="s">
        <v>47</v>
      </c>
      <c r="E170" s="31" t="s">
        <v>48</v>
      </c>
      <c r="F170" s="31" t="s">
        <v>49</v>
      </c>
      <c r="G170" s="31" t="s">
        <v>50</v>
      </c>
      <c r="H170" s="31" t="s">
        <v>51</v>
      </c>
      <c r="I170" s="31" t="s">
        <v>52</v>
      </c>
      <c r="J170" s="31" t="s">
        <v>53</v>
      </c>
      <c r="K170" s="31" t="s">
        <v>54</v>
      </c>
      <c r="L170" s="31" t="s">
        <v>55</v>
      </c>
      <c r="M170" s="31" t="s">
        <v>56</v>
      </c>
      <c r="N170" s="31" t="s">
        <v>57</v>
      </c>
      <c r="O170" s="31" t="s">
        <v>58</v>
      </c>
      <c r="P170" s="31" t="s">
        <v>59</v>
      </c>
      <c r="Q170" s="31" t="s">
        <v>60</v>
      </c>
      <c r="R170" s="31" t="s">
        <v>61</v>
      </c>
      <c r="S170" s="31" t="s">
        <v>62</v>
      </c>
      <c r="T170" s="31" t="s">
        <v>63</v>
      </c>
      <c r="U170" s="31" t="s">
        <v>64</v>
      </c>
      <c r="V170" s="31" t="s">
        <v>65</v>
      </c>
      <c r="W170" s="31" t="s">
        <v>67</v>
      </c>
      <c r="X170" s="31" t="s">
        <v>66</v>
      </c>
      <c r="Y170" s="32" t="s">
        <v>85</v>
      </c>
    </row>
    <row r="171" spans="1:25" ht="16.2" thickBot="1" x14ac:dyDescent="0.35">
      <c r="A171" s="243" t="s">
        <v>68</v>
      </c>
      <c r="B171" s="244"/>
      <c r="C171" s="48">
        <f t="shared" ref="C171:Y171" si="58">C172+C181+C185+C187+C189+C192+C204+C194+C210+C215+C219+C222+C227+C229+C231+C233+C237+C239+C240</f>
        <v>1598.2631578947369</v>
      </c>
      <c r="D171" s="88">
        <f t="shared" si="58"/>
        <v>1588.2631578947364</v>
      </c>
      <c r="E171" s="89">
        <f t="shared" si="58"/>
        <v>0</v>
      </c>
      <c r="F171" s="89">
        <f t="shared" si="58"/>
        <v>0.99999999999999956</v>
      </c>
      <c r="G171" s="89">
        <f t="shared" si="58"/>
        <v>0</v>
      </c>
      <c r="H171" s="89">
        <f t="shared" si="58"/>
        <v>0</v>
      </c>
      <c r="I171" s="89">
        <f t="shared" si="58"/>
        <v>1.9999999999999991</v>
      </c>
      <c r="J171" s="89">
        <f t="shared" si="58"/>
        <v>3.9999999999999982</v>
      </c>
      <c r="K171" s="89">
        <f t="shared" si="58"/>
        <v>0</v>
      </c>
      <c r="L171" s="89">
        <f t="shared" si="58"/>
        <v>1.9999999999999991</v>
      </c>
      <c r="M171" s="89">
        <f t="shared" si="58"/>
        <v>0</v>
      </c>
      <c r="N171" s="89">
        <f t="shared" si="58"/>
        <v>0</v>
      </c>
      <c r="O171" s="89">
        <f t="shared" si="58"/>
        <v>0</v>
      </c>
      <c r="P171" s="89">
        <f t="shared" si="58"/>
        <v>0</v>
      </c>
      <c r="Q171" s="89">
        <f t="shared" si="58"/>
        <v>0.99999999999999956</v>
      </c>
      <c r="R171" s="89">
        <f t="shared" si="58"/>
        <v>0</v>
      </c>
      <c r="S171" s="89">
        <f t="shared" si="58"/>
        <v>0</v>
      </c>
      <c r="T171" s="89">
        <f t="shared" si="58"/>
        <v>0</v>
      </c>
      <c r="U171" s="89">
        <f t="shared" si="58"/>
        <v>0</v>
      </c>
      <c r="V171" s="89">
        <f t="shared" si="58"/>
        <v>0</v>
      </c>
      <c r="W171" s="89">
        <f t="shared" si="58"/>
        <v>0</v>
      </c>
      <c r="X171" s="89">
        <f t="shared" si="58"/>
        <v>0</v>
      </c>
      <c r="Y171" s="90">
        <f t="shared" si="58"/>
        <v>0</v>
      </c>
    </row>
    <row r="172" spans="1:25" ht="15.6" x14ac:dyDescent="0.3">
      <c r="A172" s="245" t="s">
        <v>37</v>
      </c>
      <c r="B172" s="246"/>
      <c r="C172" s="66">
        <f t="shared" ref="C172:Y172" si="59">SUM(C173:C180)</f>
        <v>898.21052631578937</v>
      </c>
      <c r="D172" s="64">
        <f>SUM(D173:D180)</f>
        <v>894.21052631578937</v>
      </c>
      <c r="E172" s="67">
        <f t="shared" si="59"/>
        <v>0</v>
      </c>
      <c r="F172" s="67">
        <f t="shared" si="59"/>
        <v>0</v>
      </c>
      <c r="G172" s="67">
        <f t="shared" si="59"/>
        <v>0</v>
      </c>
      <c r="H172" s="67">
        <f t="shared" si="59"/>
        <v>0</v>
      </c>
      <c r="I172" s="67">
        <f t="shared" si="59"/>
        <v>0.99999999999999956</v>
      </c>
      <c r="J172" s="67">
        <f t="shared" si="59"/>
        <v>1.9999999999999991</v>
      </c>
      <c r="K172" s="67">
        <f t="shared" si="59"/>
        <v>0</v>
      </c>
      <c r="L172" s="67">
        <f t="shared" si="59"/>
        <v>0.99999999999999956</v>
      </c>
      <c r="M172" s="67">
        <f t="shared" si="59"/>
        <v>0</v>
      </c>
      <c r="N172" s="67">
        <f t="shared" si="59"/>
        <v>0</v>
      </c>
      <c r="O172" s="67">
        <f t="shared" si="59"/>
        <v>0</v>
      </c>
      <c r="P172" s="67">
        <f t="shared" si="59"/>
        <v>0</v>
      </c>
      <c r="Q172" s="67">
        <f t="shared" si="59"/>
        <v>0</v>
      </c>
      <c r="R172" s="67">
        <f t="shared" si="59"/>
        <v>0</v>
      </c>
      <c r="S172" s="67">
        <f t="shared" si="59"/>
        <v>0</v>
      </c>
      <c r="T172" s="67">
        <f t="shared" si="59"/>
        <v>0</v>
      </c>
      <c r="U172" s="67">
        <f t="shared" si="59"/>
        <v>0</v>
      </c>
      <c r="V172" s="67">
        <f t="shared" si="59"/>
        <v>0</v>
      </c>
      <c r="W172" s="67">
        <f t="shared" si="59"/>
        <v>0</v>
      </c>
      <c r="X172" s="67">
        <f t="shared" si="59"/>
        <v>0</v>
      </c>
      <c r="Y172" s="66">
        <f t="shared" si="59"/>
        <v>0</v>
      </c>
    </row>
    <row r="173" spans="1:25" ht="15.6" x14ac:dyDescent="0.3">
      <c r="A173" s="6">
        <v>4</v>
      </c>
      <c r="B173" s="7" t="s">
        <v>162</v>
      </c>
      <c r="C173" s="59">
        <f>SUM(D173:Y173)</f>
        <v>610.84210526315792</v>
      </c>
      <c r="D173" s="60">
        <f>SUMIFS('DATOS PEST12'!$E:$E,'DATOS PEST12'!$A:$A,INDICE!$C$13,'DATOS PEST12'!$D:$D,'7. RETA (SETA) Prov-SECCION'!D$11,'DATOS PEST12'!$B:$B,'7. RETA (SETA) Prov-SECCION'!$A173,'DATOS PEST12'!$F:$F,"REG.E. AUTONOMOS (SETA)",'DATOS PEST12'!$C:$C,"&lt;&gt;"&amp;"UNION EUROPEA")</f>
        <v>607.84210526315792</v>
      </c>
      <c r="E173" s="62">
        <f>SUMIFS('DATOS PEST12'!$E:$E,'DATOS PEST12'!$A:$A,INDICE!$C$13,'DATOS PEST12'!$D:$D,'7. RETA (SETA) Prov-SECCION'!E$11,'DATOS PEST12'!$B:$B,'7. RETA (SETA) Prov-SECCION'!$A173,'DATOS PEST12'!$F:$F,"REG.E. AUTONOMOS (SETA)",'DATOS PEST12'!$C:$C,"&lt;&gt;"&amp;"UNION EUROPEA")</f>
        <v>0</v>
      </c>
      <c r="F173" s="62">
        <f>SUMIFS('DATOS PEST12'!$E:$E,'DATOS PEST12'!$A:$A,INDICE!$C$13,'DATOS PEST12'!$D:$D,'7. RETA (SETA) Prov-SECCION'!F$11,'DATOS PEST12'!$B:$B,'7. RETA (SETA) Prov-SECCION'!$A173,'DATOS PEST12'!$F:$F,"REG.E. AUTONOMOS (SETA)",'DATOS PEST12'!$C:$C,"&lt;&gt;"&amp;"UNION EUROPEA")</f>
        <v>0</v>
      </c>
      <c r="G173" s="62">
        <f>SUMIFS('DATOS PEST12'!$E:$E,'DATOS PEST12'!$A:$A,INDICE!$C$13,'DATOS PEST12'!$D:$D,'7. RETA (SETA) Prov-SECCION'!G$11,'DATOS PEST12'!$B:$B,'7. RETA (SETA) Prov-SECCION'!$A173,'DATOS PEST12'!$F:$F,"REG.E. AUTONOMOS (SETA)",'DATOS PEST12'!$C:$C,"&lt;&gt;"&amp;"UNION EUROPEA")</f>
        <v>0</v>
      </c>
      <c r="H173" s="62">
        <f>SUMIFS('DATOS PEST12'!$E:$E,'DATOS PEST12'!$A:$A,INDICE!$C$13,'DATOS PEST12'!$D:$D,'7. RETA (SETA) Prov-SECCION'!H$11,'DATOS PEST12'!$B:$B,'7. RETA (SETA) Prov-SECCION'!$A173,'DATOS PEST12'!$F:$F,"REG.E. AUTONOMOS (SETA)",'DATOS PEST12'!$C:$C,"&lt;&gt;"&amp;"UNION EUROPEA")</f>
        <v>0</v>
      </c>
      <c r="I173" s="62">
        <f>SUMIFS('DATOS PEST12'!$E:$E,'DATOS PEST12'!$A:$A,INDICE!$C$13,'DATOS PEST12'!$D:$D,'7. RETA (SETA) Prov-SECCION'!I$11,'DATOS PEST12'!$B:$B,'7. RETA (SETA) Prov-SECCION'!$A173,'DATOS PEST12'!$F:$F,"REG.E. AUTONOMOS (SETA)",'DATOS PEST12'!$C:$C,"&lt;&gt;"&amp;"UNION EUROPEA")</f>
        <v>0.99999999999999956</v>
      </c>
      <c r="J173" s="62">
        <f>SUMIFS('DATOS PEST12'!$E:$E,'DATOS PEST12'!$A:$A,INDICE!$C$13,'DATOS PEST12'!$D:$D,'7. RETA (SETA) Prov-SECCION'!J$11,'DATOS PEST12'!$B:$B,'7. RETA (SETA) Prov-SECCION'!$A173,'DATOS PEST12'!$F:$F,"REG.E. AUTONOMOS (SETA)",'DATOS PEST12'!$C:$C,"&lt;&gt;"&amp;"UNION EUROPEA")</f>
        <v>0.99999999999999956</v>
      </c>
      <c r="K173" s="62">
        <f>SUMIFS('DATOS PEST12'!$E:$E,'DATOS PEST12'!$A:$A,INDICE!$C$13,'DATOS PEST12'!$D:$D,'7. RETA (SETA) Prov-SECCION'!K$11,'DATOS PEST12'!$B:$B,'7. RETA (SETA) Prov-SECCION'!$A173,'DATOS PEST12'!$F:$F,"REG.E. AUTONOMOS (SETA)",'DATOS PEST12'!$C:$C,"&lt;&gt;"&amp;"UNION EUROPEA")</f>
        <v>0</v>
      </c>
      <c r="L173" s="62">
        <f>SUMIFS('DATOS PEST12'!$E:$E,'DATOS PEST12'!$A:$A,INDICE!$C$13,'DATOS PEST12'!$D:$D,'7. RETA (SETA) Prov-SECCION'!L$11,'DATOS PEST12'!$B:$B,'7. RETA (SETA) Prov-SECCION'!$A173,'DATOS PEST12'!$F:$F,"REG.E. AUTONOMOS (SETA)",'DATOS PEST12'!$C:$C,"&lt;&gt;"&amp;"UNION EUROPEA")</f>
        <v>0.99999999999999956</v>
      </c>
      <c r="M173" s="62">
        <f>SUMIFS('DATOS PEST12'!$E:$E,'DATOS PEST12'!$A:$A,INDICE!$C$13,'DATOS PEST12'!$D:$D,'7. RETA (SETA) Prov-SECCION'!M$11,'DATOS PEST12'!$B:$B,'7. RETA (SETA) Prov-SECCION'!$A173,'DATOS PEST12'!$F:$F,"REG.E. AUTONOMOS (SETA)",'DATOS PEST12'!$C:$C,"&lt;&gt;"&amp;"UNION EUROPEA")</f>
        <v>0</v>
      </c>
      <c r="N173" s="62">
        <f>SUMIFS('DATOS PEST12'!$E:$E,'DATOS PEST12'!$A:$A,INDICE!$C$13,'DATOS PEST12'!$D:$D,'7. RETA (SETA) Prov-SECCION'!N$11,'DATOS PEST12'!$B:$B,'7. RETA (SETA) Prov-SECCION'!$A173,'DATOS PEST12'!$F:$F,"REG.E. AUTONOMOS (SETA)",'DATOS PEST12'!$C:$C,"&lt;&gt;"&amp;"UNION EUROPEA")</f>
        <v>0</v>
      </c>
      <c r="O173" s="62">
        <f>SUMIFS('DATOS PEST12'!$E:$E,'DATOS PEST12'!$A:$A,INDICE!$C$13,'DATOS PEST12'!$D:$D,'7. RETA (SETA) Prov-SECCION'!O$11,'DATOS PEST12'!$B:$B,'7. RETA (SETA) Prov-SECCION'!$A173,'DATOS PEST12'!$F:$F,"REG.E. AUTONOMOS (SETA)",'DATOS PEST12'!$C:$C,"&lt;&gt;"&amp;"UNION EUROPEA")</f>
        <v>0</v>
      </c>
      <c r="P173" s="62">
        <f>SUMIFS('DATOS PEST12'!$E:$E,'DATOS PEST12'!$A:$A,INDICE!$C$13,'DATOS PEST12'!$D:$D,'7. RETA (SETA) Prov-SECCION'!P$11,'DATOS PEST12'!$B:$B,'7. RETA (SETA) Prov-SECCION'!$A173,'DATOS PEST12'!$F:$F,"REG.E. AUTONOMOS (SETA)",'DATOS PEST12'!$C:$C,"&lt;&gt;"&amp;"UNION EUROPEA")</f>
        <v>0</v>
      </c>
      <c r="Q173" s="62">
        <f>SUMIFS('DATOS PEST12'!$E:$E,'DATOS PEST12'!$A:$A,INDICE!$C$13,'DATOS PEST12'!$D:$D,'7. RETA (SETA) Prov-SECCION'!Q$11,'DATOS PEST12'!$B:$B,'7. RETA (SETA) Prov-SECCION'!$A173,'DATOS PEST12'!$F:$F,"REG.E. AUTONOMOS (SETA)",'DATOS PEST12'!$C:$C,"&lt;&gt;"&amp;"UNION EUROPEA")</f>
        <v>0</v>
      </c>
      <c r="R173" s="62">
        <f>SUMIFS('DATOS PEST12'!$E:$E,'DATOS PEST12'!$A:$A,INDICE!$C$13,'DATOS PEST12'!$D:$D,'7. RETA (SETA) Prov-SECCION'!R$11,'DATOS PEST12'!$B:$B,'7. RETA (SETA) Prov-SECCION'!$A173,'DATOS PEST12'!$F:$F,"REG.E. AUTONOMOS (SETA)",'DATOS PEST12'!$C:$C,"&lt;&gt;"&amp;"UNION EUROPEA")</f>
        <v>0</v>
      </c>
      <c r="S173" s="62">
        <f>SUMIFS('DATOS PEST12'!$E:$E,'DATOS PEST12'!$A:$A,INDICE!$C$13,'DATOS PEST12'!$D:$D,'7. RETA (SETA) Prov-SECCION'!S$11,'DATOS PEST12'!$B:$B,'7. RETA (SETA) Prov-SECCION'!$A173,'DATOS PEST12'!$F:$F,"REG.E. AUTONOMOS (SETA)",'DATOS PEST12'!$C:$C,"&lt;&gt;"&amp;"UNION EUROPEA")</f>
        <v>0</v>
      </c>
      <c r="T173" s="62">
        <f>SUMIFS('DATOS PEST12'!$E:$E,'DATOS PEST12'!$A:$A,INDICE!$C$13,'DATOS PEST12'!$D:$D,'7. RETA (SETA) Prov-SECCION'!T$11,'DATOS PEST12'!$B:$B,'7. RETA (SETA) Prov-SECCION'!$A173,'DATOS PEST12'!$F:$F,"REG.E. AUTONOMOS (SETA)",'DATOS PEST12'!$C:$C,"&lt;&gt;"&amp;"UNION EUROPEA")</f>
        <v>0</v>
      </c>
      <c r="U173" s="62">
        <f>SUMIFS('DATOS PEST12'!$E:$E,'DATOS PEST12'!$A:$A,INDICE!$C$13,'DATOS PEST12'!$D:$D,'7. RETA (SETA) Prov-SECCION'!U$11,'DATOS PEST12'!$B:$B,'7. RETA (SETA) Prov-SECCION'!$A173,'DATOS PEST12'!$F:$F,"REG.E. AUTONOMOS (SETA)",'DATOS PEST12'!$C:$C,"&lt;&gt;"&amp;"UNION EUROPEA")</f>
        <v>0</v>
      </c>
      <c r="V173" s="62">
        <f>SUMIFS('DATOS PEST12'!$E:$E,'DATOS PEST12'!$A:$A,INDICE!$C$13,'DATOS PEST12'!$D:$D,'7. RETA (SETA) Prov-SECCION'!V$11,'DATOS PEST12'!$B:$B,'7. RETA (SETA) Prov-SECCION'!$A173,'DATOS PEST12'!$F:$F,"REG.E. AUTONOMOS (SETA)",'DATOS PEST12'!$C:$C,"&lt;&gt;"&amp;"UNION EUROPEA")</f>
        <v>0</v>
      </c>
      <c r="W173" s="62">
        <f>SUMIFS('DATOS PEST12'!$E:$E,'DATOS PEST12'!$A:$A,INDICE!$C$13,'DATOS PEST12'!$D:$D,'7. RETA (SETA) Prov-SECCION'!W$11,'DATOS PEST12'!$B:$B,'7. RETA (SETA) Prov-SECCION'!$A173,'DATOS PEST12'!$F:$F,"REG.E. AUTONOMOS (SETA)",'DATOS PEST12'!$C:$C,"&lt;&gt;"&amp;"UNION EUROPEA")</f>
        <v>0</v>
      </c>
      <c r="X173" s="62">
        <f>SUMIFS('DATOS PEST12'!$E:$E,'DATOS PEST12'!$A:$A,INDICE!$C$13,'DATOS PEST12'!$D:$D,'7. RETA (SETA) Prov-SECCION'!X$11,'DATOS PEST12'!$B:$B,'7. RETA (SETA) Prov-SECCION'!$A173,'DATOS PEST12'!$F:$F,"REG.E. AUTONOMOS (SETA)",'DATOS PEST12'!$C:$C,"&lt;&gt;"&amp;"UNION EUROPEA")</f>
        <v>0</v>
      </c>
      <c r="Y173" s="59">
        <f>SUMIFS('DATOS PEST12'!$E:$E,'DATOS PEST12'!$A:$A,INDICE!$C$13,'DATOS PEST12'!$D:$D,'7. RETA (SETA) Prov-SECCION'!Y$11,'DATOS PEST12'!$B:$B,'7. RETA (SETA) Prov-SECCION'!$A173,'DATOS PEST12'!$F:$F,"REG.E. AUTONOMOS (SETA)",'DATOS PEST12'!$C:$C,"&lt;&gt;"&amp;"UNION EUROPEA")</f>
        <v>0</v>
      </c>
    </row>
    <row r="174" spans="1:25" ht="15.6" x14ac:dyDescent="0.3">
      <c r="A174" s="8">
        <v>11</v>
      </c>
      <c r="B174" s="9" t="s">
        <v>163</v>
      </c>
      <c r="C174" s="59">
        <f t="shared" ref="C174:C180" si="60">SUM(D174:Y174)</f>
        <v>5.0000000000000009</v>
      </c>
      <c r="D174" s="60">
        <f>SUMIFS('DATOS PEST12'!$E:$E,'DATOS PEST12'!$A:$A,INDICE!$C$13,'DATOS PEST12'!$D:$D,'7. RETA (SETA) Prov-SECCION'!D$11,'DATOS PEST12'!$B:$B,'7. RETA (SETA) Prov-SECCION'!$A174,'DATOS PEST12'!$F:$F,"REG.E. AUTONOMOS (SETA)",'DATOS PEST12'!$C:$C,"&lt;&gt;"&amp;"UNION EUROPEA")</f>
        <v>5.0000000000000009</v>
      </c>
      <c r="E174" s="62">
        <f>SUMIFS('DATOS PEST12'!$E:$E,'DATOS PEST12'!$A:$A,INDICE!$C$13,'DATOS PEST12'!$D:$D,'7. RETA (SETA) Prov-SECCION'!E$11,'DATOS PEST12'!$B:$B,'7. RETA (SETA) Prov-SECCION'!$A174,'DATOS PEST12'!$F:$F,"REG.E. AUTONOMOS (SETA)",'DATOS PEST12'!$C:$C,"&lt;&gt;"&amp;"UNION EUROPEA")</f>
        <v>0</v>
      </c>
      <c r="F174" s="62">
        <f>SUMIFS('DATOS PEST12'!$E:$E,'DATOS PEST12'!$A:$A,INDICE!$C$13,'DATOS PEST12'!$D:$D,'7. RETA (SETA) Prov-SECCION'!F$11,'DATOS PEST12'!$B:$B,'7. RETA (SETA) Prov-SECCION'!$A174,'DATOS PEST12'!$F:$F,"REG.E. AUTONOMOS (SETA)",'DATOS PEST12'!$C:$C,"&lt;&gt;"&amp;"UNION EUROPEA")</f>
        <v>0</v>
      </c>
      <c r="G174" s="62">
        <f>SUMIFS('DATOS PEST12'!$E:$E,'DATOS PEST12'!$A:$A,INDICE!$C$13,'DATOS PEST12'!$D:$D,'7. RETA (SETA) Prov-SECCION'!G$11,'DATOS PEST12'!$B:$B,'7. RETA (SETA) Prov-SECCION'!$A174,'DATOS PEST12'!$F:$F,"REG.E. AUTONOMOS (SETA)",'DATOS PEST12'!$C:$C,"&lt;&gt;"&amp;"UNION EUROPEA")</f>
        <v>0</v>
      </c>
      <c r="H174" s="62">
        <f>SUMIFS('DATOS PEST12'!$E:$E,'DATOS PEST12'!$A:$A,INDICE!$C$13,'DATOS PEST12'!$D:$D,'7. RETA (SETA) Prov-SECCION'!H$11,'DATOS PEST12'!$B:$B,'7. RETA (SETA) Prov-SECCION'!$A174,'DATOS PEST12'!$F:$F,"REG.E. AUTONOMOS (SETA)",'DATOS PEST12'!$C:$C,"&lt;&gt;"&amp;"UNION EUROPEA")</f>
        <v>0</v>
      </c>
      <c r="I174" s="62">
        <f>SUMIFS('DATOS PEST12'!$E:$E,'DATOS PEST12'!$A:$A,INDICE!$C$13,'DATOS PEST12'!$D:$D,'7. RETA (SETA) Prov-SECCION'!I$11,'DATOS PEST12'!$B:$B,'7. RETA (SETA) Prov-SECCION'!$A174,'DATOS PEST12'!$F:$F,"REG.E. AUTONOMOS (SETA)",'DATOS PEST12'!$C:$C,"&lt;&gt;"&amp;"UNION EUROPEA")</f>
        <v>0</v>
      </c>
      <c r="J174" s="62">
        <f>SUMIFS('DATOS PEST12'!$E:$E,'DATOS PEST12'!$A:$A,INDICE!$C$13,'DATOS PEST12'!$D:$D,'7. RETA (SETA) Prov-SECCION'!J$11,'DATOS PEST12'!$B:$B,'7. RETA (SETA) Prov-SECCION'!$A174,'DATOS PEST12'!$F:$F,"REG.E. AUTONOMOS (SETA)",'DATOS PEST12'!$C:$C,"&lt;&gt;"&amp;"UNION EUROPEA")</f>
        <v>0</v>
      </c>
      <c r="K174" s="62">
        <f>SUMIFS('DATOS PEST12'!$E:$E,'DATOS PEST12'!$A:$A,INDICE!$C$13,'DATOS PEST12'!$D:$D,'7. RETA (SETA) Prov-SECCION'!K$11,'DATOS PEST12'!$B:$B,'7. RETA (SETA) Prov-SECCION'!$A174,'DATOS PEST12'!$F:$F,"REG.E. AUTONOMOS (SETA)",'DATOS PEST12'!$C:$C,"&lt;&gt;"&amp;"UNION EUROPEA")</f>
        <v>0</v>
      </c>
      <c r="L174" s="62">
        <f>SUMIFS('DATOS PEST12'!$E:$E,'DATOS PEST12'!$A:$A,INDICE!$C$13,'DATOS PEST12'!$D:$D,'7. RETA (SETA) Prov-SECCION'!L$11,'DATOS PEST12'!$B:$B,'7. RETA (SETA) Prov-SECCION'!$A174,'DATOS PEST12'!$F:$F,"REG.E. AUTONOMOS (SETA)",'DATOS PEST12'!$C:$C,"&lt;&gt;"&amp;"UNION EUROPEA")</f>
        <v>0</v>
      </c>
      <c r="M174" s="62">
        <f>SUMIFS('DATOS PEST12'!$E:$E,'DATOS PEST12'!$A:$A,INDICE!$C$13,'DATOS PEST12'!$D:$D,'7. RETA (SETA) Prov-SECCION'!M$11,'DATOS PEST12'!$B:$B,'7. RETA (SETA) Prov-SECCION'!$A174,'DATOS PEST12'!$F:$F,"REG.E. AUTONOMOS (SETA)",'DATOS PEST12'!$C:$C,"&lt;&gt;"&amp;"UNION EUROPEA")</f>
        <v>0</v>
      </c>
      <c r="N174" s="62">
        <f>SUMIFS('DATOS PEST12'!$E:$E,'DATOS PEST12'!$A:$A,INDICE!$C$13,'DATOS PEST12'!$D:$D,'7. RETA (SETA) Prov-SECCION'!N$11,'DATOS PEST12'!$B:$B,'7. RETA (SETA) Prov-SECCION'!$A174,'DATOS PEST12'!$F:$F,"REG.E. AUTONOMOS (SETA)",'DATOS PEST12'!$C:$C,"&lt;&gt;"&amp;"UNION EUROPEA")</f>
        <v>0</v>
      </c>
      <c r="O174" s="62">
        <f>SUMIFS('DATOS PEST12'!$E:$E,'DATOS PEST12'!$A:$A,INDICE!$C$13,'DATOS PEST12'!$D:$D,'7. RETA (SETA) Prov-SECCION'!O$11,'DATOS PEST12'!$B:$B,'7. RETA (SETA) Prov-SECCION'!$A174,'DATOS PEST12'!$F:$F,"REG.E. AUTONOMOS (SETA)",'DATOS PEST12'!$C:$C,"&lt;&gt;"&amp;"UNION EUROPEA")</f>
        <v>0</v>
      </c>
      <c r="P174" s="62">
        <f>SUMIFS('DATOS PEST12'!$E:$E,'DATOS PEST12'!$A:$A,INDICE!$C$13,'DATOS PEST12'!$D:$D,'7. RETA (SETA) Prov-SECCION'!P$11,'DATOS PEST12'!$B:$B,'7. RETA (SETA) Prov-SECCION'!$A174,'DATOS PEST12'!$F:$F,"REG.E. AUTONOMOS (SETA)",'DATOS PEST12'!$C:$C,"&lt;&gt;"&amp;"UNION EUROPEA")</f>
        <v>0</v>
      </c>
      <c r="Q174" s="62">
        <f>SUMIFS('DATOS PEST12'!$E:$E,'DATOS PEST12'!$A:$A,INDICE!$C$13,'DATOS PEST12'!$D:$D,'7. RETA (SETA) Prov-SECCION'!Q$11,'DATOS PEST12'!$B:$B,'7. RETA (SETA) Prov-SECCION'!$A174,'DATOS PEST12'!$F:$F,"REG.E. AUTONOMOS (SETA)",'DATOS PEST12'!$C:$C,"&lt;&gt;"&amp;"UNION EUROPEA")</f>
        <v>0</v>
      </c>
      <c r="R174" s="62">
        <f>SUMIFS('DATOS PEST12'!$E:$E,'DATOS PEST12'!$A:$A,INDICE!$C$13,'DATOS PEST12'!$D:$D,'7. RETA (SETA) Prov-SECCION'!R$11,'DATOS PEST12'!$B:$B,'7. RETA (SETA) Prov-SECCION'!$A174,'DATOS PEST12'!$F:$F,"REG.E. AUTONOMOS (SETA)",'DATOS PEST12'!$C:$C,"&lt;&gt;"&amp;"UNION EUROPEA")</f>
        <v>0</v>
      </c>
      <c r="S174" s="62">
        <f>SUMIFS('DATOS PEST12'!$E:$E,'DATOS PEST12'!$A:$A,INDICE!$C$13,'DATOS PEST12'!$D:$D,'7. RETA (SETA) Prov-SECCION'!S$11,'DATOS PEST12'!$B:$B,'7. RETA (SETA) Prov-SECCION'!$A174,'DATOS PEST12'!$F:$F,"REG.E. AUTONOMOS (SETA)",'DATOS PEST12'!$C:$C,"&lt;&gt;"&amp;"UNION EUROPEA")</f>
        <v>0</v>
      </c>
      <c r="T174" s="62">
        <f>SUMIFS('DATOS PEST12'!$E:$E,'DATOS PEST12'!$A:$A,INDICE!$C$13,'DATOS PEST12'!$D:$D,'7. RETA (SETA) Prov-SECCION'!T$11,'DATOS PEST12'!$B:$B,'7. RETA (SETA) Prov-SECCION'!$A174,'DATOS PEST12'!$F:$F,"REG.E. AUTONOMOS (SETA)",'DATOS PEST12'!$C:$C,"&lt;&gt;"&amp;"UNION EUROPEA")</f>
        <v>0</v>
      </c>
      <c r="U174" s="62">
        <f>SUMIFS('DATOS PEST12'!$E:$E,'DATOS PEST12'!$A:$A,INDICE!$C$13,'DATOS PEST12'!$D:$D,'7. RETA (SETA) Prov-SECCION'!U$11,'DATOS PEST12'!$B:$B,'7. RETA (SETA) Prov-SECCION'!$A174,'DATOS PEST12'!$F:$F,"REG.E. AUTONOMOS (SETA)",'DATOS PEST12'!$C:$C,"&lt;&gt;"&amp;"UNION EUROPEA")</f>
        <v>0</v>
      </c>
      <c r="V174" s="62">
        <f>SUMIFS('DATOS PEST12'!$E:$E,'DATOS PEST12'!$A:$A,INDICE!$C$13,'DATOS PEST12'!$D:$D,'7. RETA (SETA) Prov-SECCION'!V$11,'DATOS PEST12'!$B:$B,'7. RETA (SETA) Prov-SECCION'!$A174,'DATOS PEST12'!$F:$F,"REG.E. AUTONOMOS (SETA)",'DATOS PEST12'!$C:$C,"&lt;&gt;"&amp;"UNION EUROPEA")</f>
        <v>0</v>
      </c>
      <c r="W174" s="62">
        <f>SUMIFS('DATOS PEST12'!$E:$E,'DATOS PEST12'!$A:$A,INDICE!$C$13,'DATOS PEST12'!$D:$D,'7. RETA (SETA) Prov-SECCION'!W$11,'DATOS PEST12'!$B:$B,'7. RETA (SETA) Prov-SECCION'!$A174,'DATOS PEST12'!$F:$F,"REG.E. AUTONOMOS (SETA)",'DATOS PEST12'!$C:$C,"&lt;&gt;"&amp;"UNION EUROPEA")</f>
        <v>0</v>
      </c>
      <c r="X174" s="62">
        <f>SUMIFS('DATOS PEST12'!$E:$E,'DATOS PEST12'!$A:$A,INDICE!$C$13,'DATOS PEST12'!$D:$D,'7. RETA (SETA) Prov-SECCION'!X$11,'DATOS PEST12'!$B:$B,'7. RETA (SETA) Prov-SECCION'!$A174,'DATOS PEST12'!$F:$F,"REG.E. AUTONOMOS (SETA)",'DATOS PEST12'!$C:$C,"&lt;&gt;"&amp;"UNION EUROPEA")</f>
        <v>0</v>
      </c>
      <c r="Y174" s="59">
        <f>SUMIFS('DATOS PEST12'!$E:$E,'DATOS PEST12'!$A:$A,INDICE!$C$13,'DATOS PEST12'!$D:$D,'7. RETA (SETA) Prov-SECCION'!Y$11,'DATOS PEST12'!$B:$B,'7. RETA (SETA) Prov-SECCION'!$A174,'DATOS PEST12'!$F:$F,"REG.E. AUTONOMOS (SETA)",'DATOS PEST12'!$C:$C,"&lt;&gt;"&amp;"UNION EUROPEA")</f>
        <v>0</v>
      </c>
    </row>
    <row r="175" spans="1:25" ht="15.6" x14ac:dyDescent="0.3">
      <c r="A175" s="8">
        <v>14</v>
      </c>
      <c r="B175" s="9" t="s">
        <v>164</v>
      </c>
      <c r="C175" s="59">
        <f t="shared" si="60"/>
        <v>3.9999999999999982</v>
      </c>
      <c r="D175" s="60">
        <f>SUMIFS('DATOS PEST12'!$E:$E,'DATOS PEST12'!$A:$A,INDICE!$C$13,'DATOS PEST12'!$D:$D,'7. RETA (SETA) Prov-SECCION'!D$11,'DATOS PEST12'!$B:$B,'7. RETA (SETA) Prov-SECCION'!$A175,'DATOS PEST12'!$F:$F,"REG.E. AUTONOMOS (SETA)",'DATOS PEST12'!$C:$C,"&lt;&gt;"&amp;"UNION EUROPEA")</f>
        <v>3.9999999999999982</v>
      </c>
      <c r="E175" s="62">
        <f>SUMIFS('DATOS PEST12'!$E:$E,'DATOS PEST12'!$A:$A,INDICE!$C$13,'DATOS PEST12'!$D:$D,'7. RETA (SETA) Prov-SECCION'!E$11,'DATOS PEST12'!$B:$B,'7. RETA (SETA) Prov-SECCION'!$A175,'DATOS PEST12'!$F:$F,"REG.E. AUTONOMOS (SETA)",'DATOS PEST12'!$C:$C,"&lt;&gt;"&amp;"UNION EUROPEA")</f>
        <v>0</v>
      </c>
      <c r="F175" s="62">
        <f>SUMIFS('DATOS PEST12'!$E:$E,'DATOS PEST12'!$A:$A,INDICE!$C$13,'DATOS PEST12'!$D:$D,'7. RETA (SETA) Prov-SECCION'!F$11,'DATOS PEST12'!$B:$B,'7. RETA (SETA) Prov-SECCION'!$A175,'DATOS PEST12'!$F:$F,"REG.E. AUTONOMOS (SETA)",'DATOS PEST12'!$C:$C,"&lt;&gt;"&amp;"UNION EUROPEA")</f>
        <v>0</v>
      </c>
      <c r="G175" s="62">
        <f>SUMIFS('DATOS PEST12'!$E:$E,'DATOS PEST12'!$A:$A,INDICE!$C$13,'DATOS PEST12'!$D:$D,'7. RETA (SETA) Prov-SECCION'!G$11,'DATOS PEST12'!$B:$B,'7. RETA (SETA) Prov-SECCION'!$A175,'DATOS PEST12'!$F:$F,"REG.E. AUTONOMOS (SETA)",'DATOS PEST12'!$C:$C,"&lt;&gt;"&amp;"UNION EUROPEA")</f>
        <v>0</v>
      </c>
      <c r="H175" s="62">
        <f>SUMIFS('DATOS PEST12'!$E:$E,'DATOS PEST12'!$A:$A,INDICE!$C$13,'DATOS PEST12'!$D:$D,'7. RETA (SETA) Prov-SECCION'!H$11,'DATOS PEST12'!$B:$B,'7. RETA (SETA) Prov-SECCION'!$A175,'DATOS PEST12'!$F:$F,"REG.E. AUTONOMOS (SETA)",'DATOS PEST12'!$C:$C,"&lt;&gt;"&amp;"UNION EUROPEA")</f>
        <v>0</v>
      </c>
      <c r="I175" s="62">
        <f>SUMIFS('DATOS PEST12'!$E:$E,'DATOS PEST12'!$A:$A,INDICE!$C$13,'DATOS PEST12'!$D:$D,'7. RETA (SETA) Prov-SECCION'!I$11,'DATOS PEST12'!$B:$B,'7. RETA (SETA) Prov-SECCION'!$A175,'DATOS PEST12'!$F:$F,"REG.E. AUTONOMOS (SETA)",'DATOS PEST12'!$C:$C,"&lt;&gt;"&amp;"UNION EUROPEA")</f>
        <v>0</v>
      </c>
      <c r="J175" s="62">
        <f>SUMIFS('DATOS PEST12'!$E:$E,'DATOS PEST12'!$A:$A,INDICE!$C$13,'DATOS PEST12'!$D:$D,'7. RETA (SETA) Prov-SECCION'!J$11,'DATOS PEST12'!$B:$B,'7. RETA (SETA) Prov-SECCION'!$A175,'DATOS PEST12'!$F:$F,"REG.E. AUTONOMOS (SETA)",'DATOS PEST12'!$C:$C,"&lt;&gt;"&amp;"UNION EUROPEA")</f>
        <v>0</v>
      </c>
      <c r="K175" s="62">
        <f>SUMIFS('DATOS PEST12'!$E:$E,'DATOS PEST12'!$A:$A,INDICE!$C$13,'DATOS PEST12'!$D:$D,'7. RETA (SETA) Prov-SECCION'!K$11,'DATOS PEST12'!$B:$B,'7. RETA (SETA) Prov-SECCION'!$A175,'DATOS PEST12'!$F:$F,"REG.E. AUTONOMOS (SETA)",'DATOS PEST12'!$C:$C,"&lt;&gt;"&amp;"UNION EUROPEA")</f>
        <v>0</v>
      </c>
      <c r="L175" s="62">
        <f>SUMIFS('DATOS PEST12'!$E:$E,'DATOS PEST12'!$A:$A,INDICE!$C$13,'DATOS PEST12'!$D:$D,'7. RETA (SETA) Prov-SECCION'!L$11,'DATOS PEST12'!$B:$B,'7. RETA (SETA) Prov-SECCION'!$A175,'DATOS PEST12'!$F:$F,"REG.E. AUTONOMOS (SETA)",'DATOS PEST12'!$C:$C,"&lt;&gt;"&amp;"UNION EUROPEA")</f>
        <v>0</v>
      </c>
      <c r="M175" s="62">
        <f>SUMIFS('DATOS PEST12'!$E:$E,'DATOS PEST12'!$A:$A,INDICE!$C$13,'DATOS PEST12'!$D:$D,'7. RETA (SETA) Prov-SECCION'!M$11,'DATOS PEST12'!$B:$B,'7. RETA (SETA) Prov-SECCION'!$A175,'DATOS PEST12'!$F:$F,"REG.E. AUTONOMOS (SETA)",'DATOS PEST12'!$C:$C,"&lt;&gt;"&amp;"UNION EUROPEA")</f>
        <v>0</v>
      </c>
      <c r="N175" s="62">
        <f>SUMIFS('DATOS PEST12'!$E:$E,'DATOS PEST12'!$A:$A,INDICE!$C$13,'DATOS PEST12'!$D:$D,'7. RETA (SETA) Prov-SECCION'!N$11,'DATOS PEST12'!$B:$B,'7. RETA (SETA) Prov-SECCION'!$A175,'DATOS PEST12'!$F:$F,"REG.E. AUTONOMOS (SETA)",'DATOS PEST12'!$C:$C,"&lt;&gt;"&amp;"UNION EUROPEA")</f>
        <v>0</v>
      </c>
      <c r="O175" s="62">
        <f>SUMIFS('DATOS PEST12'!$E:$E,'DATOS PEST12'!$A:$A,INDICE!$C$13,'DATOS PEST12'!$D:$D,'7. RETA (SETA) Prov-SECCION'!O$11,'DATOS PEST12'!$B:$B,'7. RETA (SETA) Prov-SECCION'!$A175,'DATOS PEST12'!$F:$F,"REG.E. AUTONOMOS (SETA)",'DATOS PEST12'!$C:$C,"&lt;&gt;"&amp;"UNION EUROPEA")</f>
        <v>0</v>
      </c>
      <c r="P175" s="62">
        <f>SUMIFS('DATOS PEST12'!$E:$E,'DATOS PEST12'!$A:$A,INDICE!$C$13,'DATOS PEST12'!$D:$D,'7. RETA (SETA) Prov-SECCION'!P$11,'DATOS PEST12'!$B:$B,'7. RETA (SETA) Prov-SECCION'!$A175,'DATOS PEST12'!$F:$F,"REG.E. AUTONOMOS (SETA)",'DATOS PEST12'!$C:$C,"&lt;&gt;"&amp;"UNION EUROPEA")</f>
        <v>0</v>
      </c>
      <c r="Q175" s="62">
        <f>SUMIFS('DATOS PEST12'!$E:$E,'DATOS PEST12'!$A:$A,INDICE!$C$13,'DATOS PEST12'!$D:$D,'7. RETA (SETA) Prov-SECCION'!Q$11,'DATOS PEST12'!$B:$B,'7. RETA (SETA) Prov-SECCION'!$A175,'DATOS PEST12'!$F:$F,"REG.E. AUTONOMOS (SETA)",'DATOS PEST12'!$C:$C,"&lt;&gt;"&amp;"UNION EUROPEA")</f>
        <v>0</v>
      </c>
      <c r="R175" s="62">
        <f>SUMIFS('DATOS PEST12'!$E:$E,'DATOS PEST12'!$A:$A,INDICE!$C$13,'DATOS PEST12'!$D:$D,'7. RETA (SETA) Prov-SECCION'!R$11,'DATOS PEST12'!$B:$B,'7. RETA (SETA) Prov-SECCION'!$A175,'DATOS PEST12'!$F:$F,"REG.E. AUTONOMOS (SETA)",'DATOS PEST12'!$C:$C,"&lt;&gt;"&amp;"UNION EUROPEA")</f>
        <v>0</v>
      </c>
      <c r="S175" s="62">
        <f>SUMIFS('DATOS PEST12'!$E:$E,'DATOS PEST12'!$A:$A,INDICE!$C$13,'DATOS PEST12'!$D:$D,'7. RETA (SETA) Prov-SECCION'!S$11,'DATOS PEST12'!$B:$B,'7. RETA (SETA) Prov-SECCION'!$A175,'DATOS PEST12'!$F:$F,"REG.E. AUTONOMOS (SETA)",'DATOS PEST12'!$C:$C,"&lt;&gt;"&amp;"UNION EUROPEA")</f>
        <v>0</v>
      </c>
      <c r="T175" s="62">
        <f>SUMIFS('DATOS PEST12'!$E:$E,'DATOS PEST12'!$A:$A,INDICE!$C$13,'DATOS PEST12'!$D:$D,'7. RETA (SETA) Prov-SECCION'!T$11,'DATOS PEST12'!$B:$B,'7. RETA (SETA) Prov-SECCION'!$A175,'DATOS PEST12'!$F:$F,"REG.E. AUTONOMOS (SETA)",'DATOS PEST12'!$C:$C,"&lt;&gt;"&amp;"UNION EUROPEA")</f>
        <v>0</v>
      </c>
      <c r="U175" s="62">
        <f>SUMIFS('DATOS PEST12'!$E:$E,'DATOS PEST12'!$A:$A,INDICE!$C$13,'DATOS PEST12'!$D:$D,'7. RETA (SETA) Prov-SECCION'!U$11,'DATOS PEST12'!$B:$B,'7. RETA (SETA) Prov-SECCION'!$A175,'DATOS PEST12'!$F:$F,"REG.E. AUTONOMOS (SETA)",'DATOS PEST12'!$C:$C,"&lt;&gt;"&amp;"UNION EUROPEA")</f>
        <v>0</v>
      </c>
      <c r="V175" s="62">
        <f>SUMIFS('DATOS PEST12'!$E:$E,'DATOS PEST12'!$A:$A,INDICE!$C$13,'DATOS PEST12'!$D:$D,'7. RETA (SETA) Prov-SECCION'!V$11,'DATOS PEST12'!$B:$B,'7. RETA (SETA) Prov-SECCION'!$A175,'DATOS PEST12'!$F:$F,"REG.E. AUTONOMOS (SETA)",'DATOS PEST12'!$C:$C,"&lt;&gt;"&amp;"UNION EUROPEA")</f>
        <v>0</v>
      </c>
      <c r="W175" s="62">
        <f>SUMIFS('DATOS PEST12'!$E:$E,'DATOS PEST12'!$A:$A,INDICE!$C$13,'DATOS PEST12'!$D:$D,'7. RETA (SETA) Prov-SECCION'!W$11,'DATOS PEST12'!$B:$B,'7. RETA (SETA) Prov-SECCION'!$A175,'DATOS PEST12'!$F:$F,"REG.E. AUTONOMOS (SETA)",'DATOS PEST12'!$C:$C,"&lt;&gt;"&amp;"UNION EUROPEA")</f>
        <v>0</v>
      </c>
      <c r="X175" s="62">
        <f>SUMIFS('DATOS PEST12'!$E:$E,'DATOS PEST12'!$A:$A,INDICE!$C$13,'DATOS PEST12'!$D:$D,'7. RETA (SETA) Prov-SECCION'!X$11,'DATOS PEST12'!$B:$B,'7. RETA (SETA) Prov-SECCION'!$A175,'DATOS PEST12'!$F:$F,"REG.E. AUTONOMOS (SETA)",'DATOS PEST12'!$C:$C,"&lt;&gt;"&amp;"UNION EUROPEA")</f>
        <v>0</v>
      </c>
      <c r="Y175" s="59">
        <f>SUMIFS('DATOS PEST12'!$E:$E,'DATOS PEST12'!$A:$A,INDICE!$C$13,'DATOS PEST12'!$D:$D,'7. RETA (SETA) Prov-SECCION'!Y$11,'DATOS PEST12'!$B:$B,'7. RETA (SETA) Prov-SECCION'!$A175,'DATOS PEST12'!$F:$F,"REG.E. AUTONOMOS (SETA)",'DATOS PEST12'!$C:$C,"&lt;&gt;"&amp;"UNION EUROPEA")</f>
        <v>0</v>
      </c>
    </row>
    <row r="176" spans="1:25" ht="15.6" x14ac:dyDescent="0.3">
      <c r="A176" s="8">
        <v>18</v>
      </c>
      <c r="B176" s="9" t="s">
        <v>7</v>
      </c>
      <c r="C176" s="59">
        <f t="shared" si="60"/>
        <v>189.31578947368419</v>
      </c>
      <c r="D176" s="60">
        <f>SUMIFS('DATOS PEST12'!$E:$E,'DATOS PEST12'!$A:$A,INDICE!$C$13,'DATOS PEST12'!$D:$D,'7. RETA (SETA) Prov-SECCION'!D$11,'DATOS PEST12'!$B:$B,'7. RETA (SETA) Prov-SECCION'!$A176,'DATOS PEST12'!$F:$F,"REG.E. AUTONOMOS (SETA)",'DATOS PEST12'!$C:$C,"&lt;&gt;"&amp;"UNION EUROPEA")</f>
        <v>189.31578947368419</v>
      </c>
      <c r="E176" s="62">
        <f>SUMIFS('DATOS PEST12'!$E:$E,'DATOS PEST12'!$A:$A,INDICE!$C$13,'DATOS PEST12'!$D:$D,'7. RETA (SETA) Prov-SECCION'!E$11,'DATOS PEST12'!$B:$B,'7. RETA (SETA) Prov-SECCION'!$A176,'DATOS PEST12'!$F:$F,"REG.E. AUTONOMOS (SETA)",'DATOS PEST12'!$C:$C,"&lt;&gt;"&amp;"UNION EUROPEA")</f>
        <v>0</v>
      </c>
      <c r="F176" s="62">
        <f>SUMIFS('DATOS PEST12'!$E:$E,'DATOS PEST12'!$A:$A,INDICE!$C$13,'DATOS PEST12'!$D:$D,'7. RETA (SETA) Prov-SECCION'!F$11,'DATOS PEST12'!$B:$B,'7. RETA (SETA) Prov-SECCION'!$A176,'DATOS PEST12'!$F:$F,"REG.E. AUTONOMOS (SETA)",'DATOS PEST12'!$C:$C,"&lt;&gt;"&amp;"UNION EUROPEA")</f>
        <v>0</v>
      </c>
      <c r="G176" s="62">
        <f>SUMIFS('DATOS PEST12'!$E:$E,'DATOS PEST12'!$A:$A,INDICE!$C$13,'DATOS PEST12'!$D:$D,'7. RETA (SETA) Prov-SECCION'!G$11,'DATOS PEST12'!$B:$B,'7. RETA (SETA) Prov-SECCION'!$A176,'DATOS PEST12'!$F:$F,"REG.E. AUTONOMOS (SETA)",'DATOS PEST12'!$C:$C,"&lt;&gt;"&amp;"UNION EUROPEA")</f>
        <v>0</v>
      </c>
      <c r="H176" s="62">
        <f>SUMIFS('DATOS PEST12'!$E:$E,'DATOS PEST12'!$A:$A,INDICE!$C$13,'DATOS PEST12'!$D:$D,'7. RETA (SETA) Prov-SECCION'!H$11,'DATOS PEST12'!$B:$B,'7. RETA (SETA) Prov-SECCION'!$A176,'DATOS PEST12'!$F:$F,"REG.E. AUTONOMOS (SETA)",'DATOS PEST12'!$C:$C,"&lt;&gt;"&amp;"UNION EUROPEA")</f>
        <v>0</v>
      </c>
      <c r="I176" s="62">
        <f>SUMIFS('DATOS PEST12'!$E:$E,'DATOS PEST12'!$A:$A,INDICE!$C$13,'DATOS PEST12'!$D:$D,'7. RETA (SETA) Prov-SECCION'!I$11,'DATOS PEST12'!$B:$B,'7. RETA (SETA) Prov-SECCION'!$A176,'DATOS PEST12'!$F:$F,"REG.E. AUTONOMOS (SETA)",'DATOS PEST12'!$C:$C,"&lt;&gt;"&amp;"UNION EUROPEA")</f>
        <v>0</v>
      </c>
      <c r="J176" s="62">
        <f>SUMIFS('DATOS PEST12'!$E:$E,'DATOS PEST12'!$A:$A,INDICE!$C$13,'DATOS PEST12'!$D:$D,'7. RETA (SETA) Prov-SECCION'!J$11,'DATOS PEST12'!$B:$B,'7. RETA (SETA) Prov-SECCION'!$A176,'DATOS PEST12'!$F:$F,"REG.E. AUTONOMOS (SETA)",'DATOS PEST12'!$C:$C,"&lt;&gt;"&amp;"UNION EUROPEA")</f>
        <v>0</v>
      </c>
      <c r="K176" s="62">
        <f>SUMIFS('DATOS PEST12'!$E:$E,'DATOS PEST12'!$A:$A,INDICE!$C$13,'DATOS PEST12'!$D:$D,'7. RETA (SETA) Prov-SECCION'!K$11,'DATOS PEST12'!$B:$B,'7. RETA (SETA) Prov-SECCION'!$A176,'DATOS PEST12'!$F:$F,"REG.E. AUTONOMOS (SETA)",'DATOS PEST12'!$C:$C,"&lt;&gt;"&amp;"UNION EUROPEA")</f>
        <v>0</v>
      </c>
      <c r="L176" s="62">
        <f>SUMIFS('DATOS PEST12'!$E:$E,'DATOS PEST12'!$A:$A,INDICE!$C$13,'DATOS PEST12'!$D:$D,'7. RETA (SETA) Prov-SECCION'!L$11,'DATOS PEST12'!$B:$B,'7. RETA (SETA) Prov-SECCION'!$A176,'DATOS PEST12'!$F:$F,"REG.E. AUTONOMOS (SETA)",'DATOS PEST12'!$C:$C,"&lt;&gt;"&amp;"UNION EUROPEA")</f>
        <v>0</v>
      </c>
      <c r="M176" s="62">
        <f>SUMIFS('DATOS PEST12'!$E:$E,'DATOS PEST12'!$A:$A,INDICE!$C$13,'DATOS PEST12'!$D:$D,'7. RETA (SETA) Prov-SECCION'!M$11,'DATOS PEST12'!$B:$B,'7. RETA (SETA) Prov-SECCION'!$A176,'DATOS PEST12'!$F:$F,"REG.E. AUTONOMOS (SETA)",'DATOS PEST12'!$C:$C,"&lt;&gt;"&amp;"UNION EUROPEA")</f>
        <v>0</v>
      </c>
      <c r="N176" s="62">
        <f>SUMIFS('DATOS PEST12'!$E:$E,'DATOS PEST12'!$A:$A,INDICE!$C$13,'DATOS PEST12'!$D:$D,'7. RETA (SETA) Prov-SECCION'!N$11,'DATOS PEST12'!$B:$B,'7. RETA (SETA) Prov-SECCION'!$A176,'DATOS PEST12'!$F:$F,"REG.E. AUTONOMOS (SETA)",'DATOS PEST12'!$C:$C,"&lt;&gt;"&amp;"UNION EUROPEA")</f>
        <v>0</v>
      </c>
      <c r="O176" s="62">
        <f>SUMIFS('DATOS PEST12'!$E:$E,'DATOS PEST12'!$A:$A,INDICE!$C$13,'DATOS PEST12'!$D:$D,'7. RETA (SETA) Prov-SECCION'!O$11,'DATOS PEST12'!$B:$B,'7. RETA (SETA) Prov-SECCION'!$A176,'DATOS PEST12'!$F:$F,"REG.E. AUTONOMOS (SETA)",'DATOS PEST12'!$C:$C,"&lt;&gt;"&amp;"UNION EUROPEA")</f>
        <v>0</v>
      </c>
      <c r="P176" s="62">
        <f>SUMIFS('DATOS PEST12'!$E:$E,'DATOS PEST12'!$A:$A,INDICE!$C$13,'DATOS PEST12'!$D:$D,'7. RETA (SETA) Prov-SECCION'!P$11,'DATOS PEST12'!$B:$B,'7. RETA (SETA) Prov-SECCION'!$A176,'DATOS PEST12'!$F:$F,"REG.E. AUTONOMOS (SETA)",'DATOS PEST12'!$C:$C,"&lt;&gt;"&amp;"UNION EUROPEA")</f>
        <v>0</v>
      </c>
      <c r="Q176" s="62">
        <f>SUMIFS('DATOS PEST12'!$E:$E,'DATOS PEST12'!$A:$A,INDICE!$C$13,'DATOS PEST12'!$D:$D,'7. RETA (SETA) Prov-SECCION'!Q$11,'DATOS PEST12'!$B:$B,'7. RETA (SETA) Prov-SECCION'!$A176,'DATOS PEST12'!$F:$F,"REG.E. AUTONOMOS (SETA)",'DATOS PEST12'!$C:$C,"&lt;&gt;"&amp;"UNION EUROPEA")</f>
        <v>0</v>
      </c>
      <c r="R176" s="62">
        <f>SUMIFS('DATOS PEST12'!$E:$E,'DATOS PEST12'!$A:$A,INDICE!$C$13,'DATOS PEST12'!$D:$D,'7. RETA (SETA) Prov-SECCION'!R$11,'DATOS PEST12'!$B:$B,'7. RETA (SETA) Prov-SECCION'!$A176,'DATOS PEST12'!$F:$F,"REG.E. AUTONOMOS (SETA)",'DATOS PEST12'!$C:$C,"&lt;&gt;"&amp;"UNION EUROPEA")</f>
        <v>0</v>
      </c>
      <c r="S176" s="62">
        <f>SUMIFS('DATOS PEST12'!$E:$E,'DATOS PEST12'!$A:$A,INDICE!$C$13,'DATOS PEST12'!$D:$D,'7. RETA (SETA) Prov-SECCION'!S$11,'DATOS PEST12'!$B:$B,'7. RETA (SETA) Prov-SECCION'!$A176,'DATOS PEST12'!$F:$F,"REG.E. AUTONOMOS (SETA)",'DATOS PEST12'!$C:$C,"&lt;&gt;"&amp;"UNION EUROPEA")</f>
        <v>0</v>
      </c>
      <c r="T176" s="62">
        <f>SUMIFS('DATOS PEST12'!$E:$E,'DATOS PEST12'!$A:$A,INDICE!$C$13,'DATOS PEST12'!$D:$D,'7. RETA (SETA) Prov-SECCION'!T$11,'DATOS PEST12'!$B:$B,'7. RETA (SETA) Prov-SECCION'!$A176,'DATOS PEST12'!$F:$F,"REG.E. AUTONOMOS (SETA)",'DATOS PEST12'!$C:$C,"&lt;&gt;"&amp;"UNION EUROPEA")</f>
        <v>0</v>
      </c>
      <c r="U176" s="62">
        <f>SUMIFS('DATOS PEST12'!$E:$E,'DATOS PEST12'!$A:$A,INDICE!$C$13,'DATOS PEST12'!$D:$D,'7. RETA (SETA) Prov-SECCION'!U$11,'DATOS PEST12'!$B:$B,'7. RETA (SETA) Prov-SECCION'!$A176,'DATOS PEST12'!$F:$F,"REG.E. AUTONOMOS (SETA)",'DATOS PEST12'!$C:$C,"&lt;&gt;"&amp;"UNION EUROPEA")</f>
        <v>0</v>
      </c>
      <c r="V176" s="62">
        <f>SUMIFS('DATOS PEST12'!$E:$E,'DATOS PEST12'!$A:$A,INDICE!$C$13,'DATOS PEST12'!$D:$D,'7. RETA (SETA) Prov-SECCION'!V$11,'DATOS PEST12'!$B:$B,'7. RETA (SETA) Prov-SECCION'!$A176,'DATOS PEST12'!$F:$F,"REG.E. AUTONOMOS (SETA)",'DATOS PEST12'!$C:$C,"&lt;&gt;"&amp;"UNION EUROPEA")</f>
        <v>0</v>
      </c>
      <c r="W176" s="62">
        <f>SUMIFS('DATOS PEST12'!$E:$E,'DATOS PEST12'!$A:$A,INDICE!$C$13,'DATOS PEST12'!$D:$D,'7. RETA (SETA) Prov-SECCION'!W$11,'DATOS PEST12'!$B:$B,'7. RETA (SETA) Prov-SECCION'!$A176,'DATOS PEST12'!$F:$F,"REG.E. AUTONOMOS (SETA)",'DATOS PEST12'!$C:$C,"&lt;&gt;"&amp;"UNION EUROPEA")</f>
        <v>0</v>
      </c>
      <c r="X176" s="62">
        <f>SUMIFS('DATOS PEST12'!$E:$E,'DATOS PEST12'!$A:$A,INDICE!$C$13,'DATOS PEST12'!$D:$D,'7. RETA (SETA) Prov-SECCION'!X$11,'DATOS PEST12'!$B:$B,'7. RETA (SETA) Prov-SECCION'!$A176,'DATOS PEST12'!$F:$F,"REG.E. AUTONOMOS (SETA)",'DATOS PEST12'!$C:$C,"&lt;&gt;"&amp;"UNION EUROPEA")</f>
        <v>0</v>
      </c>
      <c r="Y176" s="59">
        <f>SUMIFS('DATOS PEST12'!$E:$E,'DATOS PEST12'!$A:$A,INDICE!$C$13,'DATOS PEST12'!$D:$D,'7. RETA (SETA) Prov-SECCION'!Y$11,'DATOS PEST12'!$B:$B,'7. RETA (SETA) Prov-SECCION'!$A176,'DATOS PEST12'!$F:$F,"REG.E. AUTONOMOS (SETA)",'DATOS PEST12'!$C:$C,"&lt;&gt;"&amp;"UNION EUROPEA")</f>
        <v>0</v>
      </c>
    </row>
    <row r="177" spans="1:25" ht="15.6" x14ac:dyDescent="0.3">
      <c r="A177" s="8">
        <v>21</v>
      </c>
      <c r="B177" s="9" t="s">
        <v>10</v>
      </c>
      <c r="C177" s="59">
        <f t="shared" si="60"/>
        <v>22.789473684210527</v>
      </c>
      <c r="D177" s="60">
        <f>SUMIFS('DATOS PEST12'!$E:$E,'DATOS PEST12'!$A:$A,INDICE!$C$13,'DATOS PEST12'!$D:$D,'7. RETA (SETA) Prov-SECCION'!D$11,'DATOS PEST12'!$B:$B,'7. RETA (SETA) Prov-SECCION'!$A177,'DATOS PEST12'!$F:$F,"REG.E. AUTONOMOS (SETA)",'DATOS PEST12'!$C:$C,"&lt;&gt;"&amp;"UNION EUROPEA")</f>
        <v>22.789473684210527</v>
      </c>
      <c r="E177" s="62">
        <f>SUMIFS('DATOS PEST12'!$E:$E,'DATOS PEST12'!$A:$A,INDICE!$C$13,'DATOS PEST12'!$D:$D,'7. RETA (SETA) Prov-SECCION'!E$11,'DATOS PEST12'!$B:$B,'7. RETA (SETA) Prov-SECCION'!$A177,'DATOS PEST12'!$F:$F,"REG.E. AUTONOMOS (SETA)",'DATOS PEST12'!$C:$C,"&lt;&gt;"&amp;"UNION EUROPEA")</f>
        <v>0</v>
      </c>
      <c r="F177" s="62">
        <f>SUMIFS('DATOS PEST12'!$E:$E,'DATOS PEST12'!$A:$A,INDICE!$C$13,'DATOS PEST12'!$D:$D,'7. RETA (SETA) Prov-SECCION'!F$11,'DATOS PEST12'!$B:$B,'7. RETA (SETA) Prov-SECCION'!$A177,'DATOS PEST12'!$F:$F,"REG.E. AUTONOMOS (SETA)",'DATOS PEST12'!$C:$C,"&lt;&gt;"&amp;"UNION EUROPEA")</f>
        <v>0</v>
      </c>
      <c r="G177" s="62">
        <f>SUMIFS('DATOS PEST12'!$E:$E,'DATOS PEST12'!$A:$A,INDICE!$C$13,'DATOS PEST12'!$D:$D,'7. RETA (SETA) Prov-SECCION'!G$11,'DATOS PEST12'!$B:$B,'7. RETA (SETA) Prov-SECCION'!$A177,'DATOS PEST12'!$F:$F,"REG.E. AUTONOMOS (SETA)",'DATOS PEST12'!$C:$C,"&lt;&gt;"&amp;"UNION EUROPEA")</f>
        <v>0</v>
      </c>
      <c r="H177" s="62">
        <f>SUMIFS('DATOS PEST12'!$E:$E,'DATOS PEST12'!$A:$A,INDICE!$C$13,'DATOS PEST12'!$D:$D,'7. RETA (SETA) Prov-SECCION'!H$11,'DATOS PEST12'!$B:$B,'7. RETA (SETA) Prov-SECCION'!$A177,'DATOS PEST12'!$F:$F,"REG.E. AUTONOMOS (SETA)",'DATOS PEST12'!$C:$C,"&lt;&gt;"&amp;"UNION EUROPEA")</f>
        <v>0</v>
      </c>
      <c r="I177" s="62">
        <f>SUMIFS('DATOS PEST12'!$E:$E,'DATOS PEST12'!$A:$A,INDICE!$C$13,'DATOS PEST12'!$D:$D,'7. RETA (SETA) Prov-SECCION'!I$11,'DATOS PEST12'!$B:$B,'7. RETA (SETA) Prov-SECCION'!$A177,'DATOS PEST12'!$F:$F,"REG.E. AUTONOMOS (SETA)",'DATOS PEST12'!$C:$C,"&lt;&gt;"&amp;"UNION EUROPEA")</f>
        <v>0</v>
      </c>
      <c r="J177" s="62">
        <f>SUMIFS('DATOS PEST12'!$E:$E,'DATOS PEST12'!$A:$A,INDICE!$C$13,'DATOS PEST12'!$D:$D,'7. RETA (SETA) Prov-SECCION'!J$11,'DATOS PEST12'!$B:$B,'7. RETA (SETA) Prov-SECCION'!$A177,'DATOS PEST12'!$F:$F,"REG.E. AUTONOMOS (SETA)",'DATOS PEST12'!$C:$C,"&lt;&gt;"&amp;"UNION EUROPEA")</f>
        <v>0</v>
      </c>
      <c r="K177" s="62">
        <f>SUMIFS('DATOS PEST12'!$E:$E,'DATOS PEST12'!$A:$A,INDICE!$C$13,'DATOS PEST12'!$D:$D,'7. RETA (SETA) Prov-SECCION'!K$11,'DATOS PEST12'!$B:$B,'7. RETA (SETA) Prov-SECCION'!$A177,'DATOS PEST12'!$F:$F,"REG.E. AUTONOMOS (SETA)",'DATOS PEST12'!$C:$C,"&lt;&gt;"&amp;"UNION EUROPEA")</f>
        <v>0</v>
      </c>
      <c r="L177" s="62">
        <f>SUMIFS('DATOS PEST12'!$E:$E,'DATOS PEST12'!$A:$A,INDICE!$C$13,'DATOS PEST12'!$D:$D,'7. RETA (SETA) Prov-SECCION'!L$11,'DATOS PEST12'!$B:$B,'7. RETA (SETA) Prov-SECCION'!$A177,'DATOS PEST12'!$F:$F,"REG.E. AUTONOMOS (SETA)",'DATOS PEST12'!$C:$C,"&lt;&gt;"&amp;"UNION EUROPEA")</f>
        <v>0</v>
      </c>
      <c r="M177" s="62">
        <f>SUMIFS('DATOS PEST12'!$E:$E,'DATOS PEST12'!$A:$A,INDICE!$C$13,'DATOS PEST12'!$D:$D,'7. RETA (SETA) Prov-SECCION'!M$11,'DATOS PEST12'!$B:$B,'7. RETA (SETA) Prov-SECCION'!$A177,'DATOS PEST12'!$F:$F,"REG.E. AUTONOMOS (SETA)",'DATOS PEST12'!$C:$C,"&lt;&gt;"&amp;"UNION EUROPEA")</f>
        <v>0</v>
      </c>
      <c r="N177" s="62">
        <f>SUMIFS('DATOS PEST12'!$E:$E,'DATOS PEST12'!$A:$A,INDICE!$C$13,'DATOS PEST12'!$D:$D,'7. RETA (SETA) Prov-SECCION'!N$11,'DATOS PEST12'!$B:$B,'7. RETA (SETA) Prov-SECCION'!$A177,'DATOS PEST12'!$F:$F,"REG.E. AUTONOMOS (SETA)",'DATOS PEST12'!$C:$C,"&lt;&gt;"&amp;"UNION EUROPEA")</f>
        <v>0</v>
      </c>
      <c r="O177" s="62">
        <f>SUMIFS('DATOS PEST12'!$E:$E,'DATOS PEST12'!$A:$A,INDICE!$C$13,'DATOS PEST12'!$D:$D,'7. RETA (SETA) Prov-SECCION'!O$11,'DATOS PEST12'!$B:$B,'7. RETA (SETA) Prov-SECCION'!$A177,'DATOS PEST12'!$F:$F,"REG.E. AUTONOMOS (SETA)",'DATOS PEST12'!$C:$C,"&lt;&gt;"&amp;"UNION EUROPEA")</f>
        <v>0</v>
      </c>
      <c r="P177" s="62">
        <f>SUMIFS('DATOS PEST12'!$E:$E,'DATOS PEST12'!$A:$A,INDICE!$C$13,'DATOS PEST12'!$D:$D,'7. RETA (SETA) Prov-SECCION'!P$11,'DATOS PEST12'!$B:$B,'7. RETA (SETA) Prov-SECCION'!$A177,'DATOS PEST12'!$F:$F,"REG.E. AUTONOMOS (SETA)",'DATOS PEST12'!$C:$C,"&lt;&gt;"&amp;"UNION EUROPEA")</f>
        <v>0</v>
      </c>
      <c r="Q177" s="62">
        <f>SUMIFS('DATOS PEST12'!$E:$E,'DATOS PEST12'!$A:$A,INDICE!$C$13,'DATOS PEST12'!$D:$D,'7. RETA (SETA) Prov-SECCION'!Q$11,'DATOS PEST12'!$B:$B,'7. RETA (SETA) Prov-SECCION'!$A177,'DATOS PEST12'!$F:$F,"REG.E. AUTONOMOS (SETA)",'DATOS PEST12'!$C:$C,"&lt;&gt;"&amp;"UNION EUROPEA")</f>
        <v>0</v>
      </c>
      <c r="R177" s="62">
        <f>SUMIFS('DATOS PEST12'!$E:$E,'DATOS PEST12'!$A:$A,INDICE!$C$13,'DATOS PEST12'!$D:$D,'7. RETA (SETA) Prov-SECCION'!R$11,'DATOS PEST12'!$B:$B,'7. RETA (SETA) Prov-SECCION'!$A177,'DATOS PEST12'!$F:$F,"REG.E. AUTONOMOS (SETA)",'DATOS PEST12'!$C:$C,"&lt;&gt;"&amp;"UNION EUROPEA")</f>
        <v>0</v>
      </c>
      <c r="S177" s="62">
        <f>SUMIFS('DATOS PEST12'!$E:$E,'DATOS PEST12'!$A:$A,INDICE!$C$13,'DATOS PEST12'!$D:$D,'7. RETA (SETA) Prov-SECCION'!S$11,'DATOS PEST12'!$B:$B,'7. RETA (SETA) Prov-SECCION'!$A177,'DATOS PEST12'!$F:$F,"REG.E. AUTONOMOS (SETA)",'DATOS PEST12'!$C:$C,"&lt;&gt;"&amp;"UNION EUROPEA")</f>
        <v>0</v>
      </c>
      <c r="T177" s="62">
        <f>SUMIFS('DATOS PEST12'!$E:$E,'DATOS PEST12'!$A:$A,INDICE!$C$13,'DATOS PEST12'!$D:$D,'7. RETA (SETA) Prov-SECCION'!T$11,'DATOS PEST12'!$B:$B,'7. RETA (SETA) Prov-SECCION'!$A177,'DATOS PEST12'!$F:$F,"REG.E. AUTONOMOS (SETA)",'DATOS PEST12'!$C:$C,"&lt;&gt;"&amp;"UNION EUROPEA")</f>
        <v>0</v>
      </c>
      <c r="U177" s="62">
        <f>SUMIFS('DATOS PEST12'!$E:$E,'DATOS PEST12'!$A:$A,INDICE!$C$13,'DATOS PEST12'!$D:$D,'7. RETA (SETA) Prov-SECCION'!U$11,'DATOS PEST12'!$B:$B,'7. RETA (SETA) Prov-SECCION'!$A177,'DATOS PEST12'!$F:$F,"REG.E. AUTONOMOS (SETA)",'DATOS PEST12'!$C:$C,"&lt;&gt;"&amp;"UNION EUROPEA")</f>
        <v>0</v>
      </c>
      <c r="V177" s="62">
        <f>SUMIFS('DATOS PEST12'!$E:$E,'DATOS PEST12'!$A:$A,INDICE!$C$13,'DATOS PEST12'!$D:$D,'7. RETA (SETA) Prov-SECCION'!V$11,'DATOS PEST12'!$B:$B,'7. RETA (SETA) Prov-SECCION'!$A177,'DATOS PEST12'!$F:$F,"REG.E. AUTONOMOS (SETA)",'DATOS PEST12'!$C:$C,"&lt;&gt;"&amp;"UNION EUROPEA")</f>
        <v>0</v>
      </c>
      <c r="W177" s="62">
        <f>SUMIFS('DATOS PEST12'!$E:$E,'DATOS PEST12'!$A:$A,INDICE!$C$13,'DATOS PEST12'!$D:$D,'7. RETA (SETA) Prov-SECCION'!W$11,'DATOS PEST12'!$B:$B,'7. RETA (SETA) Prov-SECCION'!$A177,'DATOS PEST12'!$F:$F,"REG.E. AUTONOMOS (SETA)",'DATOS PEST12'!$C:$C,"&lt;&gt;"&amp;"UNION EUROPEA")</f>
        <v>0</v>
      </c>
      <c r="X177" s="62">
        <f>SUMIFS('DATOS PEST12'!$E:$E,'DATOS PEST12'!$A:$A,INDICE!$C$13,'DATOS PEST12'!$D:$D,'7. RETA (SETA) Prov-SECCION'!X$11,'DATOS PEST12'!$B:$B,'7. RETA (SETA) Prov-SECCION'!$A177,'DATOS PEST12'!$F:$F,"REG.E. AUTONOMOS (SETA)",'DATOS PEST12'!$C:$C,"&lt;&gt;"&amp;"UNION EUROPEA")</f>
        <v>0</v>
      </c>
      <c r="Y177" s="59">
        <f>SUMIFS('DATOS PEST12'!$E:$E,'DATOS PEST12'!$A:$A,INDICE!$C$13,'DATOS PEST12'!$D:$D,'7. RETA (SETA) Prov-SECCION'!Y$11,'DATOS PEST12'!$B:$B,'7. RETA (SETA) Prov-SECCION'!$A177,'DATOS PEST12'!$F:$F,"REG.E. AUTONOMOS (SETA)",'DATOS PEST12'!$C:$C,"&lt;&gt;"&amp;"UNION EUROPEA")</f>
        <v>0</v>
      </c>
    </row>
    <row r="178" spans="1:25" ht="15.6" x14ac:dyDescent="0.3">
      <c r="A178" s="8">
        <v>23</v>
      </c>
      <c r="B178" s="9" t="s">
        <v>165</v>
      </c>
      <c r="C178" s="59">
        <f t="shared" si="60"/>
        <v>6.0000000000000009</v>
      </c>
      <c r="D178" s="60">
        <f>SUMIFS('DATOS PEST12'!$E:$E,'DATOS PEST12'!$A:$A,INDICE!$C$13,'DATOS PEST12'!$D:$D,'7. RETA (SETA) Prov-SECCION'!D$11,'DATOS PEST12'!$B:$B,'7. RETA (SETA) Prov-SECCION'!$A178,'DATOS PEST12'!$F:$F,"REG.E. AUTONOMOS (SETA)",'DATOS PEST12'!$C:$C,"&lt;&gt;"&amp;"UNION EUROPEA")</f>
        <v>6.0000000000000009</v>
      </c>
      <c r="E178" s="62">
        <f>SUMIFS('DATOS PEST12'!$E:$E,'DATOS PEST12'!$A:$A,INDICE!$C$13,'DATOS PEST12'!$D:$D,'7. RETA (SETA) Prov-SECCION'!E$11,'DATOS PEST12'!$B:$B,'7. RETA (SETA) Prov-SECCION'!$A178,'DATOS PEST12'!$F:$F,"REG.E. AUTONOMOS (SETA)",'DATOS PEST12'!$C:$C,"&lt;&gt;"&amp;"UNION EUROPEA")</f>
        <v>0</v>
      </c>
      <c r="F178" s="62">
        <f>SUMIFS('DATOS PEST12'!$E:$E,'DATOS PEST12'!$A:$A,INDICE!$C$13,'DATOS PEST12'!$D:$D,'7. RETA (SETA) Prov-SECCION'!F$11,'DATOS PEST12'!$B:$B,'7. RETA (SETA) Prov-SECCION'!$A178,'DATOS PEST12'!$F:$F,"REG.E. AUTONOMOS (SETA)",'DATOS PEST12'!$C:$C,"&lt;&gt;"&amp;"UNION EUROPEA")</f>
        <v>0</v>
      </c>
      <c r="G178" s="62">
        <f>SUMIFS('DATOS PEST12'!$E:$E,'DATOS PEST12'!$A:$A,INDICE!$C$13,'DATOS PEST12'!$D:$D,'7. RETA (SETA) Prov-SECCION'!G$11,'DATOS PEST12'!$B:$B,'7. RETA (SETA) Prov-SECCION'!$A178,'DATOS PEST12'!$F:$F,"REG.E. AUTONOMOS (SETA)",'DATOS PEST12'!$C:$C,"&lt;&gt;"&amp;"UNION EUROPEA")</f>
        <v>0</v>
      </c>
      <c r="H178" s="62">
        <f>SUMIFS('DATOS PEST12'!$E:$E,'DATOS PEST12'!$A:$A,INDICE!$C$13,'DATOS PEST12'!$D:$D,'7. RETA (SETA) Prov-SECCION'!H$11,'DATOS PEST12'!$B:$B,'7. RETA (SETA) Prov-SECCION'!$A178,'DATOS PEST12'!$F:$F,"REG.E. AUTONOMOS (SETA)",'DATOS PEST12'!$C:$C,"&lt;&gt;"&amp;"UNION EUROPEA")</f>
        <v>0</v>
      </c>
      <c r="I178" s="62">
        <f>SUMIFS('DATOS PEST12'!$E:$E,'DATOS PEST12'!$A:$A,INDICE!$C$13,'DATOS PEST12'!$D:$D,'7. RETA (SETA) Prov-SECCION'!I$11,'DATOS PEST12'!$B:$B,'7. RETA (SETA) Prov-SECCION'!$A178,'DATOS PEST12'!$F:$F,"REG.E. AUTONOMOS (SETA)",'DATOS PEST12'!$C:$C,"&lt;&gt;"&amp;"UNION EUROPEA")</f>
        <v>0</v>
      </c>
      <c r="J178" s="62">
        <f>SUMIFS('DATOS PEST12'!$E:$E,'DATOS PEST12'!$A:$A,INDICE!$C$13,'DATOS PEST12'!$D:$D,'7. RETA (SETA) Prov-SECCION'!J$11,'DATOS PEST12'!$B:$B,'7. RETA (SETA) Prov-SECCION'!$A178,'DATOS PEST12'!$F:$F,"REG.E. AUTONOMOS (SETA)",'DATOS PEST12'!$C:$C,"&lt;&gt;"&amp;"UNION EUROPEA")</f>
        <v>0</v>
      </c>
      <c r="K178" s="62">
        <f>SUMIFS('DATOS PEST12'!$E:$E,'DATOS PEST12'!$A:$A,INDICE!$C$13,'DATOS PEST12'!$D:$D,'7. RETA (SETA) Prov-SECCION'!K$11,'DATOS PEST12'!$B:$B,'7. RETA (SETA) Prov-SECCION'!$A178,'DATOS PEST12'!$F:$F,"REG.E. AUTONOMOS (SETA)",'DATOS PEST12'!$C:$C,"&lt;&gt;"&amp;"UNION EUROPEA")</f>
        <v>0</v>
      </c>
      <c r="L178" s="62">
        <f>SUMIFS('DATOS PEST12'!$E:$E,'DATOS PEST12'!$A:$A,INDICE!$C$13,'DATOS PEST12'!$D:$D,'7. RETA (SETA) Prov-SECCION'!L$11,'DATOS PEST12'!$B:$B,'7. RETA (SETA) Prov-SECCION'!$A178,'DATOS PEST12'!$F:$F,"REG.E. AUTONOMOS (SETA)",'DATOS PEST12'!$C:$C,"&lt;&gt;"&amp;"UNION EUROPEA")</f>
        <v>0</v>
      </c>
      <c r="M178" s="62">
        <f>SUMIFS('DATOS PEST12'!$E:$E,'DATOS PEST12'!$A:$A,INDICE!$C$13,'DATOS PEST12'!$D:$D,'7. RETA (SETA) Prov-SECCION'!M$11,'DATOS PEST12'!$B:$B,'7. RETA (SETA) Prov-SECCION'!$A178,'DATOS PEST12'!$F:$F,"REG.E. AUTONOMOS (SETA)",'DATOS PEST12'!$C:$C,"&lt;&gt;"&amp;"UNION EUROPEA")</f>
        <v>0</v>
      </c>
      <c r="N178" s="62">
        <f>SUMIFS('DATOS PEST12'!$E:$E,'DATOS PEST12'!$A:$A,INDICE!$C$13,'DATOS PEST12'!$D:$D,'7. RETA (SETA) Prov-SECCION'!N$11,'DATOS PEST12'!$B:$B,'7. RETA (SETA) Prov-SECCION'!$A178,'DATOS PEST12'!$F:$F,"REG.E. AUTONOMOS (SETA)",'DATOS PEST12'!$C:$C,"&lt;&gt;"&amp;"UNION EUROPEA")</f>
        <v>0</v>
      </c>
      <c r="O178" s="62">
        <f>SUMIFS('DATOS PEST12'!$E:$E,'DATOS PEST12'!$A:$A,INDICE!$C$13,'DATOS PEST12'!$D:$D,'7. RETA (SETA) Prov-SECCION'!O$11,'DATOS PEST12'!$B:$B,'7. RETA (SETA) Prov-SECCION'!$A178,'DATOS PEST12'!$F:$F,"REG.E. AUTONOMOS (SETA)",'DATOS PEST12'!$C:$C,"&lt;&gt;"&amp;"UNION EUROPEA")</f>
        <v>0</v>
      </c>
      <c r="P178" s="62">
        <f>SUMIFS('DATOS PEST12'!$E:$E,'DATOS PEST12'!$A:$A,INDICE!$C$13,'DATOS PEST12'!$D:$D,'7. RETA (SETA) Prov-SECCION'!P$11,'DATOS PEST12'!$B:$B,'7. RETA (SETA) Prov-SECCION'!$A178,'DATOS PEST12'!$F:$F,"REG.E. AUTONOMOS (SETA)",'DATOS PEST12'!$C:$C,"&lt;&gt;"&amp;"UNION EUROPEA")</f>
        <v>0</v>
      </c>
      <c r="Q178" s="62">
        <f>SUMIFS('DATOS PEST12'!$E:$E,'DATOS PEST12'!$A:$A,INDICE!$C$13,'DATOS PEST12'!$D:$D,'7. RETA (SETA) Prov-SECCION'!Q$11,'DATOS PEST12'!$B:$B,'7. RETA (SETA) Prov-SECCION'!$A178,'DATOS PEST12'!$F:$F,"REG.E. AUTONOMOS (SETA)",'DATOS PEST12'!$C:$C,"&lt;&gt;"&amp;"UNION EUROPEA")</f>
        <v>0</v>
      </c>
      <c r="R178" s="62">
        <f>SUMIFS('DATOS PEST12'!$E:$E,'DATOS PEST12'!$A:$A,INDICE!$C$13,'DATOS PEST12'!$D:$D,'7. RETA (SETA) Prov-SECCION'!R$11,'DATOS PEST12'!$B:$B,'7. RETA (SETA) Prov-SECCION'!$A178,'DATOS PEST12'!$F:$F,"REG.E. AUTONOMOS (SETA)",'DATOS PEST12'!$C:$C,"&lt;&gt;"&amp;"UNION EUROPEA")</f>
        <v>0</v>
      </c>
      <c r="S178" s="62">
        <f>SUMIFS('DATOS PEST12'!$E:$E,'DATOS PEST12'!$A:$A,INDICE!$C$13,'DATOS PEST12'!$D:$D,'7. RETA (SETA) Prov-SECCION'!S$11,'DATOS PEST12'!$B:$B,'7. RETA (SETA) Prov-SECCION'!$A178,'DATOS PEST12'!$F:$F,"REG.E. AUTONOMOS (SETA)",'DATOS PEST12'!$C:$C,"&lt;&gt;"&amp;"UNION EUROPEA")</f>
        <v>0</v>
      </c>
      <c r="T178" s="62">
        <f>SUMIFS('DATOS PEST12'!$E:$E,'DATOS PEST12'!$A:$A,INDICE!$C$13,'DATOS PEST12'!$D:$D,'7. RETA (SETA) Prov-SECCION'!T$11,'DATOS PEST12'!$B:$B,'7. RETA (SETA) Prov-SECCION'!$A178,'DATOS PEST12'!$F:$F,"REG.E. AUTONOMOS (SETA)",'DATOS PEST12'!$C:$C,"&lt;&gt;"&amp;"UNION EUROPEA")</f>
        <v>0</v>
      </c>
      <c r="U178" s="62">
        <f>SUMIFS('DATOS PEST12'!$E:$E,'DATOS PEST12'!$A:$A,INDICE!$C$13,'DATOS PEST12'!$D:$D,'7. RETA (SETA) Prov-SECCION'!U$11,'DATOS PEST12'!$B:$B,'7. RETA (SETA) Prov-SECCION'!$A178,'DATOS PEST12'!$F:$F,"REG.E. AUTONOMOS (SETA)",'DATOS PEST12'!$C:$C,"&lt;&gt;"&amp;"UNION EUROPEA")</f>
        <v>0</v>
      </c>
      <c r="V178" s="62">
        <f>SUMIFS('DATOS PEST12'!$E:$E,'DATOS PEST12'!$A:$A,INDICE!$C$13,'DATOS PEST12'!$D:$D,'7. RETA (SETA) Prov-SECCION'!V$11,'DATOS PEST12'!$B:$B,'7. RETA (SETA) Prov-SECCION'!$A178,'DATOS PEST12'!$F:$F,"REG.E. AUTONOMOS (SETA)",'DATOS PEST12'!$C:$C,"&lt;&gt;"&amp;"UNION EUROPEA")</f>
        <v>0</v>
      </c>
      <c r="W178" s="62">
        <f>SUMIFS('DATOS PEST12'!$E:$E,'DATOS PEST12'!$A:$A,INDICE!$C$13,'DATOS PEST12'!$D:$D,'7. RETA (SETA) Prov-SECCION'!W$11,'DATOS PEST12'!$B:$B,'7. RETA (SETA) Prov-SECCION'!$A178,'DATOS PEST12'!$F:$F,"REG.E. AUTONOMOS (SETA)",'DATOS PEST12'!$C:$C,"&lt;&gt;"&amp;"UNION EUROPEA")</f>
        <v>0</v>
      </c>
      <c r="X178" s="62">
        <f>SUMIFS('DATOS PEST12'!$E:$E,'DATOS PEST12'!$A:$A,INDICE!$C$13,'DATOS PEST12'!$D:$D,'7. RETA (SETA) Prov-SECCION'!X$11,'DATOS PEST12'!$B:$B,'7. RETA (SETA) Prov-SECCION'!$A178,'DATOS PEST12'!$F:$F,"REG.E. AUTONOMOS (SETA)",'DATOS PEST12'!$C:$C,"&lt;&gt;"&amp;"UNION EUROPEA")</f>
        <v>0</v>
      </c>
      <c r="Y178" s="59">
        <f>SUMIFS('DATOS PEST12'!$E:$E,'DATOS PEST12'!$A:$A,INDICE!$C$13,'DATOS PEST12'!$D:$D,'7. RETA (SETA) Prov-SECCION'!Y$11,'DATOS PEST12'!$B:$B,'7. RETA (SETA) Prov-SECCION'!$A178,'DATOS PEST12'!$F:$F,"REG.E. AUTONOMOS (SETA)",'DATOS PEST12'!$C:$C,"&lt;&gt;"&amp;"UNION EUROPEA")</f>
        <v>0</v>
      </c>
    </row>
    <row r="179" spans="1:25" ht="15.6" x14ac:dyDescent="0.3">
      <c r="A179" s="8">
        <v>29</v>
      </c>
      <c r="B179" s="9" t="s">
        <v>166</v>
      </c>
      <c r="C179" s="59">
        <f t="shared" si="60"/>
        <v>55.736842105263172</v>
      </c>
      <c r="D179" s="60">
        <f>SUMIFS('DATOS PEST12'!$E:$E,'DATOS PEST12'!$A:$A,INDICE!$C$13,'DATOS PEST12'!$D:$D,'7. RETA (SETA) Prov-SECCION'!D$11,'DATOS PEST12'!$B:$B,'7. RETA (SETA) Prov-SECCION'!$A179,'DATOS PEST12'!$F:$F,"REG.E. AUTONOMOS (SETA)",'DATOS PEST12'!$C:$C,"&lt;&gt;"&amp;"UNION EUROPEA")</f>
        <v>54.736842105263172</v>
      </c>
      <c r="E179" s="62">
        <f>SUMIFS('DATOS PEST12'!$E:$E,'DATOS PEST12'!$A:$A,INDICE!$C$13,'DATOS PEST12'!$D:$D,'7. RETA (SETA) Prov-SECCION'!E$11,'DATOS PEST12'!$B:$B,'7. RETA (SETA) Prov-SECCION'!$A179,'DATOS PEST12'!$F:$F,"REG.E. AUTONOMOS (SETA)",'DATOS PEST12'!$C:$C,"&lt;&gt;"&amp;"UNION EUROPEA")</f>
        <v>0</v>
      </c>
      <c r="F179" s="62">
        <f>SUMIFS('DATOS PEST12'!$E:$E,'DATOS PEST12'!$A:$A,INDICE!$C$13,'DATOS PEST12'!$D:$D,'7. RETA (SETA) Prov-SECCION'!F$11,'DATOS PEST12'!$B:$B,'7. RETA (SETA) Prov-SECCION'!$A179,'DATOS PEST12'!$F:$F,"REG.E. AUTONOMOS (SETA)",'DATOS PEST12'!$C:$C,"&lt;&gt;"&amp;"UNION EUROPEA")</f>
        <v>0</v>
      </c>
      <c r="G179" s="62">
        <f>SUMIFS('DATOS PEST12'!$E:$E,'DATOS PEST12'!$A:$A,INDICE!$C$13,'DATOS PEST12'!$D:$D,'7. RETA (SETA) Prov-SECCION'!G$11,'DATOS PEST12'!$B:$B,'7. RETA (SETA) Prov-SECCION'!$A179,'DATOS PEST12'!$F:$F,"REG.E. AUTONOMOS (SETA)",'DATOS PEST12'!$C:$C,"&lt;&gt;"&amp;"UNION EUROPEA")</f>
        <v>0</v>
      </c>
      <c r="H179" s="62">
        <f>SUMIFS('DATOS PEST12'!$E:$E,'DATOS PEST12'!$A:$A,INDICE!$C$13,'DATOS PEST12'!$D:$D,'7. RETA (SETA) Prov-SECCION'!H$11,'DATOS PEST12'!$B:$B,'7. RETA (SETA) Prov-SECCION'!$A179,'DATOS PEST12'!$F:$F,"REG.E. AUTONOMOS (SETA)",'DATOS PEST12'!$C:$C,"&lt;&gt;"&amp;"UNION EUROPEA")</f>
        <v>0</v>
      </c>
      <c r="I179" s="62">
        <f>SUMIFS('DATOS PEST12'!$E:$E,'DATOS PEST12'!$A:$A,INDICE!$C$13,'DATOS PEST12'!$D:$D,'7. RETA (SETA) Prov-SECCION'!I$11,'DATOS PEST12'!$B:$B,'7. RETA (SETA) Prov-SECCION'!$A179,'DATOS PEST12'!$F:$F,"REG.E. AUTONOMOS (SETA)",'DATOS PEST12'!$C:$C,"&lt;&gt;"&amp;"UNION EUROPEA")</f>
        <v>0</v>
      </c>
      <c r="J179" s="62">
        <f>SUMIFS('DATOS PEST12'!$E:$E,'DATOS PEST12'!$A:$A,INDICE!$C$13,'DATOS PEST12'!$D:$D,'7. RETA (SETA) Prov-SECCION'!J$11,'DATOS PEST12'!$B:$B,'7. RETA (SETA) Prov-SECCION'!$A179,'DATOS PEST12'!$F:$F,"REG.E. AUTONOMOS (SETA)",'DATOS PEST12'!$C:$C,"&lt;&gt;"&amp;"UNION EUROPEA")</f>
        <v>0.99999999999999956</v>
      </c>
      <c r="K179" s="62">
        <f>SUMIFS('DATOS PEST12'!$E:$E,'DATOS PEST12'!$A:$A,INDICE!$C$13,'DATOS PEST12'!$D:$D,'7. RETA (SETA) Prov-SECCION'!K$11,'DATOS PEST12'!$B:$B,'7. RETA (SETA) Prov-SECCION'!$A179,'DATOS PEST12'!$F:$F,"REG.E. AUTONOMOS (SETA)",'DATOS PEST12'!$C:$C,"&lt;&gt;"&amp;"UNION EUROPEA")</f>
        <v>0</v>
      </c>
      <c r="L179" s="62">
        <f>SUMIFS('DATOS PEST12'!$E:$E,'DATOS PEST12'!$A:$A,INDICE!$C$13,'DATOS PEST12'!$D:$D,'7. RETA (SETA) Prov-SECCION'!L$11,'DATOS PEST12'!$B:$B,'7. RETA (SETA) Prov-SECCION'!$A179,'DATOS PEST12'!$F:$F,"REG.E. AUTONOMOS (SETA)",'DATOS PEST12'!$C:$C,"&lt;&gt;"&amp;"UNION EUROPEA")</f>
        <v>0</v>
      </c>
      <c r="M179" s="62">
        <f>SUMIFS('DATOS PEST12'!$E:$E,'DATOS PEST12'!$A:$A,INDICE!$C$13,'DATOS PEST12'!$D:$D,'7. RETA (SETA) Prov-SECCION'!M$11,'DATOS PEST12'!$B:$B,'7. RETA (SETA) Prov-SECCION'!$A179,'DATOS PEST12'!$F:$F,"REG.E. AUTONOMOS (SETA)",'DATOS PEST12'!$C:$C,"&lt;&gt;"&amp;"UNION EUROPEA")</f>
        <v>0</v>
      </c>
      <c r="N179" s="62">
        <f>SUMIFS('DATOS PEST12'!$E:$E,'DATOS PEST12'!$A:$A,INDICE!$C$13,'DATOS PEST12'!$D:$D,'7. RETA (SETA) Prov-SECCION'!N$11,'DATOS PEST12'!$B:$B,'7. RETA (SETA) Prov-SECCION'!$A179,'DATOS PEST12'!$F:$F,"REG.E. AUTONOMOS (SETA)",'DATOS PEST12'!$C:$C,"&lt;&gt;"&amp;"UNION EUROPEA")</f>
        <v>0</v>
      </c>
      <c r="O179" s="62">
        <f>SUMIFS('DATOS PEST12'!$E:$E,'DATOS PEST12'!$A:$A,INDICE!$C$13,'DATOS PEST12'!$D:$D,'7. RETA (SETA) Prov-SECCION'!O$11,'DATOS PEST12'!$B:$B,'7. RETA (SETA) Prov-SECCION'!$A179,'DATOS PEST12'!$F:$F,"REG.E. AUTONOMOS (SETA)",'DATOS PEST12'!$C:$C,"&lt;&gt;"&amp;"UNION EUROPEA")</f>
        <v>0</v>
      </c>
      <c r="P179" s="62">
        <f>SUMIFS('DATOS PEST12'!$E:$E,'DATOS PEST12'!$A:$A,INDICE!$C$13,'DATOS PEST12'!$D:$D,'7. RETA (SETA) Prov-SECCION'!P$11,'DATOS PEST12'!$B:$B,'7. RETA (SETA) Prov-SECCION'!$A179,'DATOS PEST12'!$F:$F,"REG.E. AUTONOMOS (SETA)",'DATOS PEST12'!$C:$C,"&lt;&gt;"&amp;"UNION EUROPEA")</f>
        <v>0</v>
      </c>
      <c r="Q179" s="62">
        <f>SUMIFS('DATOS PEST12'!$E:$E,'DATOS PEST12'!$A:$A,INDICE!$C$13,'DATOS PEST12'!$D:$D,'7. RETA (SETA) Prov-SECCION'!Q$11,'DATOS PEST12'!$B:$B,'7. RETA (SETA) Prov-SECCION'!$A179,'DATOS PEST12'!$F:$F,"REG.E. AUTONOMOS (SETA)",'DATOS PEST12'!$C:$C,"&lt;&gt;"&amp;"UNION EUROPEA")</f>
        <v>0</v>
      </c>
      <c r="R179" s="62">
        <f>SUMIFS('DATOS PEST12'!$E:$E,'DATOS PEST12'!$A:$A,INDICE!$C$13,'DATOS PEST12'!$D:$D,'7. RETA (SETA) Prov-SECCION'!R$11,'DATOS PEST12'!$B:$B,'7. RETA (SETA) Prov-SECCION'!$A179,'DATOS PEST12'!$F:$F,"REG.E. AUTONOMOS (SETA)",'DATOS PEST12'!$C:$C,"&lt;&gt;"&amp;"UNION EUROPEA")</f>
        <v>0</v>
      </c>
      <c r="S179" s="62">
        <f>SUMIFS('DATOS PEST12'!$E:$E,'DATOS PEST12'!$A:$A,INDICE!$C$13,'DATOS PEST12'!$D:$D,'7. RETA (SETA) Prov-SECCION'!S$11,'DATOS PEST12'!$B:$B,'7. RETA (SETA) Prov-SECCION'!$A179,'DATOS PEST12'!$F:$F,"REG.E. AUTONOMOS (SETA)",'DATOS PEST12'!$C:$C,"&lt;&gt;"&amp;"UNION EUROPEA")</f>
        <v>0</v>
      </c>
      <c r="T179" s="62">
        <f>SUMIFS('DATOS PEST12'!$E:$E,'DATOS PEST12'!$A:$A,INDICE!$C$13,'DATOS PEST12'!$D:$D,'7. RETA (SETA) Prov-SECCION'!T$11,'DATOS PEST12'!$B:$B,'7. RETA (SETA) Prov-SECCION'!$A179,'DATOS PEST12'!$F:$F,"REG.E. AUTONOMOS (SETA)",'DATOS PEST12'!$C:$C,"&lt;&gt;"&amp;"UNION EUROPEA")</f>
        <v>0</v>
      </c>
      <c r="U179" s="62">
        <f>SUMIFS('DATOS PEST12'!$E:$E,'DATOS PEST12'!$A:$A,INDICE!$C$13,'DATOS PEST12'!$D:$D,'7. RETA (SETA) Prov-SECCION'!U$11,'DATOS PEST12'!$B:$B,'7. RETA (SETA) Prov-SECCION'!$A179,'DATOS PEST12'!$F:$F,"REG.E. AUTONOMOS (SETA)",'DATOS PEST12'!$C:$C,"&lt;&gt;"&amp;"UNION EUROPEA")</f>
        <v>0</v>
      </c>
      <c r="V179" s="62">
        <f>SUMIFS('DATOS PEST12'!$E:$E,'DATOS PEST12'!$A:$A,INDICE!$C$13,'DATOS PEST12'!$D:$D,'7. RETA (SETA) Prov-SECCION'!V$11,'DATOS PEST12'!$B:$B,'7. RETA (SETA) Prov-SECCION'!$A179,'DATOS PEST12'!$F:$F,"REG.E. AUTONOMOS (SETA)",'DATOS PEST12'!$C:$C,"&lt;&gt;"&amp;"UNION EUROPEA")</f>
        <v>0</v>
      </c>
      <c r="W179" s="62">
        <f>SUMIFS('DATOS PEST12'!$E:$E,'DATOS PEST12'!$A:$A,INDICE!$C$13,'DATOS PEST12'!$D:$D,'7. RETA (SETA) Prov-SECCION'!W$11,'DATOS PEST12'!$B:$B,'7. RETA (SETA) Prov-SECCION'!$A179,'DATOS PEST12'!$F:$F,"REG.E. AUTONOMOS (SETA)",'DATOS PEST12'!$C:$C,"&lt;&gt;"&amp;"UNION EUROPEA")</f>
        <v>0</v>
      </c>
      <c r="X179" s="62">
        <f>SUMIFS('DATOS PEST12'!$E:$E,'DATOS PEST12'!$A:$A,INDICE!$C$13,'DATOS PEST12'!$D:$D,'7. RETA (SETA) Prov-SECCION'!X$11,'DATOS PEST12'!$B:$B,'7. RETA (SETA) Prov-SECCION'!$A179,'DATOS PEST12'!$F:$F,"REG.E. AUTONOMOS (SETA)",'DATOS PEST12'!$C:$C,"&lt;&gt;"&amp;"UNION EUROPEA")</f>
        <v>0</v>
      </c>
      <c r="Y179" s="59">
        <f>SUMIFS('DATOS PEST12'!$E:$E,'DATOS PEST12'!$A:$A,INDICE!$C$13,'DATOS PEST12'!$D:$D,'7. RETA (SETA) Prov-SECCION'!Y$11,'DATOS PEST12'!$B:$B,'7. RETA (SETA) Prov-SECCION'!$A179,'DATOS PEST12'!$F:$F,"REG.E. AUTONOMOS (SETA)",'DATOS PEST12'!$C:$C,"&lt;&gt;"&amp;"UNION EUROPEA")</f>
        <v>0</v>
      </c>
    </row>
    <row r="180" spans="1:25" ht="15.6" x14ac:dyDescent="0.3">
      <c r="A180" s="10">
        <v>41</v>
      </c>
      <c r="B180" s="11" t="s">
        <v>24</v>
      </c>
      <c r="C180" s="59">
        <f t="shared" si="60"/>
        <v>4.526315789473685</v>
      </c>
      <c r="D180" s="60">
        <f>SUMIFS('DATOS PEST12'!$E:$E,'DATOS PEST12'!$A:$A,INDICE!$C$13,'DATOS PEST12'!$D:$D,'7. RETA (SETA) Prov-SECCION'!D$11,'DATOS PEST12'!$B:$B,'7. RETA (SETA) Prov-SECCION'!$A180,'DATOS PEST12'!$F:$F,"REG.E. AUTONOMOS (SETA)",'DATOS PEST12'!$C:$C,"&lt;&gt;"&amp;"UNION EUROPEA")</f>
        <v>4.526315789473685</v>
      </c>
      <c r="E180" s="62">
        <f>SUMIFS('DATOS PEST12'!$E:$E,'DATOS PEST12'!$A:$A,INDICE!$C$13,'DATOS PEST12'!$D:$D,'7. RETA (SETA) Prov-SECCION'!E$11,'DATOS PEST12'!$B:$B,'7. RETA (SETA) Prov-SECCION'!$A180,'DATOS PEST12'!$F:$F,"REG.E. AUTONOMOS (SETA)",'DATOS PEST12'!$C:$C,"&lt;&gt;"&amp;"UNION EUROPEA")</f>
        <v>0</v>
      </c>
      <c r="F180" s="62">
        <f>SUMIFS('DATOS PEST12'!$E:$E,'DATOS PEST12'!$A:$A,INDICE!$C$13,'DATOS PEST12'!$D:$D,'7. RETA (SETA) Prov-SECCION'!F$11,'DATOS PEST12'!$B:$B,'7. RETA (SETA) Prov-SECCION'!$A180,'DATOS PEST12'!$F:$F,"REG.E. AUTONOMOS (SETA)",'DATOS PEST12'!$C:$C,"&lt;&gt;"&amp;"UNION EUROPEA")</f>
        <v>0</v>
      </c>
      <c r="G180" s="62">
        <f>SUMIFS('DATOS PEST12'!$E:$E,'DATOS PEST12'!$A:$A,INDICE!$C$13,'DATOS PEST12'!$D:$D,'7. RETA (SETA) Prov-SECCION'!G$11,'DATOS PEST12'!$B:$B,'7. RETA (SETA) Prov-SECCION'!$A180,'DATOS PEST12'!$F:$F,"REG.E. AUTONOMOS (SETA)",'DATOS PEST12'!$C:$C,"&lt;&gt;"&amp;"UNION EUROPEA")</f>
        <v>0</v>
      </c>
      <c r="H180" s="62">
        <f>SUMIFS('DATOS PEST12'!$E:$E,'DATOS PEST12'!$A:$A,INDICE!$C$13,'DATOS PEST12'!$D:$D,'7. RETA (SETA) Prov-SECCION'!H$11,'DATOS PEST12'!$B:$B,'7. RETA (SETA) Prov-SECCION'!$A180,'DATOS PEST12'!$F:$F,"REG.E. AUTONOMOS (SETA)",'DATOS PEST12'!$C:$C,"&lt;&gt;"&amp;"UNION EUROPEA")</f>
        <v>0</v>
      </c>
      <c r="I180" s="62">
        <f>SUMIFS('DATOS PEST12'!$E:$E,'DATOS PEST12'!$A:$A,INDICE!$C$13,'DATOS PEST12'!$D:$D,'7. RETA (SETA) Prov-SECCION'!I$11,'DATOS PEST12'!$B:$B,'7. RETA (SETA) Prov-SECCION'!$A180,'DATOS PEST12'!$F:$F,"REG.E. AUTONOMOS (SETA)",'DATOS PEST12'!$C:$C,"&lt;&gt;"&amp;"UNION EUROPEA")</f>
        <v>0</v>
      </c>
      <c r="J180" s="62">
        <f>SUMIFS('DATOS PEST12'!$E:$E,'DATOS PEST12'!$A:$A,INDICE!$C$13,'DATOS PEST12'!$D:$D,'7. RETA (SETA) Prov-SECCION'!J$11,'DATOS PEST12'!$B:$B,'7. RETA (SETA) Prov-SECCION'!$A180,'DATOS PEST12'!$F:$F,"REG.E. AUTONOMOS (SETA)",'DATOS PEST12'!$C:$C,"&lt;&gt;"&amp;"UNION EUROPEA")</f>
        <v>0</v>
      </c>
      <c r="K180" s="62">
        <f>SUMIFS('DATOS PEST12'!$E:$E,'DATOS PEST12'!$A:$A,INDICE!$C$13,'DATOS PEST12'!$D:$D,'7. RETA (SETA) Prov-SECCION'!K$11,'DATOS PEST12'!$B:$B,'7. RETA (SETA) Prov-SECCION'!$A180,'DATOS PEST12'!$F:$F,"REG.E. AUTONOMOS (SETA)",'DATOS PEST12'!$C:$C,"&lt;&gt;"&amp;"UNION EUROPEA")</f>
        <v>0</v>
      </c>
      <c r="L180" s="62">
        <f>SUMIFS('DATOS PEST12'!$E:$E,'DATOS PEST12'!$A:$A,INDICE!$C$13,'DATOS PEST12'!$D:$D,'7. RETA (SETA) Prov-SECCION'!L$11,'DATOS PEST12'!$B:$B,'7. RETA (SETA) Prov-SECCION'!$A180,'DATOS PEST12'!$F:$F,"REG.E. AUTONOMOS (SETA)",'DATOS PEST12'!$C:$C,"&lt;&gt;"&amp;"UNION EUROPEA")</f>
        <v>0</v>
      </c>
      <c r="M180" s="62">
        <f>SUMIFS('DATOS PEST12'!$E:$E,'DATOS PEST12'!$A:$A,INDICE!$C$13,'DATOS PEST12'!$D:$D,'7. RETA (SETA) Prov-SECCION'!M$11,'DATOS PEST12'!$B:$B,'7. RETA (SETA) Prov-SECCION'!$A180,'DATOS PEST12'!$F:$F,"REG.E. AUTONOMOS (SETA)",'DATOS PEST12'!$C:$C,"&lt;&gt;"&amp;"UNION EUROPEA")</f>
        <v>0</v>
      </c>
      <c r="N180" s="62">
        <f>SUMIFS('DATOS PEST12'!$E:$E,'DATOS PEST12'!$A:$A,INDICE!$C$13,'DATOS PEST12'!$D:$D,'7. RETA (SETA) Prov-SECCION'!N$11,'DATOS PEST12'!$B:$B,'7. RETA (SETA) Prov-SECCION'!$A180,'DATOS PEST12'!$F:$F,"REG.E. AUTONOMOS (SETA)",'DATOS PEST12'!$C:$C,"&lt;&gt;"&amp;"UNION EUROPEA")</f>
        <v>0</v>
      </c>
      <c r="O180" s="62">
        <f>SUMIFS('DATOS PEST12'!$E:$E,'DATOS PEST12'!$A:$A,INDICE!$C$13,'DATOS PEST12'!$D:$D,'7. RETA (SETA) Prov-SECCION'!O$11,'DATOS PEST12'!$B:$B,'7. RETA (SETA) Prov-SECCION'!$A180,'DATOS PEST12'!$F:$F,"REG.E. AUTONOMOS (SETA)",'DATOS PEST12'!$C:$C,"&lt;&gt;"&amp;"UNION EUROPEA")</f>
        <v>0</v>
      </c>
      <c r="P180" s="62">
        <f>SUMIFS('DATOS PEST12'!$E:$E,'DATOS PEST12'!$A:$A,INDICE!$C$13,'DATOS PEST12'!$D:$D,'7. RETA (SETA) Prov-SECCION'!P$11,'DATOS PEST12'!$B:$B,'7. RETA (SETA) Prov-SECCION'!$A180,'DATOS PEST12'!$F:$F,"REG.E. AUTONOMOS (SETA)",'DATOS PEST12'!$C:$C,"&lt;&gt;"&amp;"UNION EUROPEA")</f>
        <v>0</v>
      </c>
      <c r="Q180" s="62">
        <f>SUMIFS('DATOS PEST12'!$E:$E,'DATOS PEST12'!$A:$A,INDICE!$C$13,'DATOS PEST12'!$D:$D,'7. RETA (SETA) Prov-SECCION'!Q$11,'DATOS PEST12'!$B:$B,'7. RETA (SETA) Prov-SECCION'!$A180,'DATOS PEST12'!$F:$F,"REG.E. AUTONOMOS (SETA)",'DATOS PEST12'!$C:$C,"&lt;&gt;"&amp;"UNION EUROPEA")</f>
        <v>0</v>
      </c>
      <c r="R180" s="62">
        <f>SUMIFS('DATOS PEST12'!$E:$E,'DATOS PEST12'!$A:$A,INDICE!$C$13,'DATOS PEST12'!$D:$D,'7. RETA (SETA) Prov-SECCION'!R$11,'DATOS PEST12'!$B:$B,'7. RETA (SETA) Prov-SECCION'!$A180,'DATOS PEST12'!$F:$F,"REG.E. AUTONOMOS (SETA)",'DATOS PEST12'!$C:$C,"&lt;&gt;"&amp;"UNION EUROPEA")</f>
        <v>0</v>
      </c>
      <c r="S180" s="62">
        <f>SUMIFS('DATOS PEST12'!$E:$E,'DATOS PEST12'!$A:$A,INDICE!$C$13,'DATOS PEST12'!$D:$D,'7. RETA (SETA) Prov-SECCION'!S$11,'DATOS PEST12'!$B:$B,'7. RETA (SETA) Prov-SECCION'!$A180,'DATOS PEST12'!$F:$F,"REG.E. AUTONOMOS (SETA)",'DATOS PEST12'!$C:$C,"&lt;&gt;"&amp;"UNION EUROPEA")</f>
        <v>0</v>
      </c>
      <c r="T180" s="62">
        <f>SUMIFS('DATOS PEST12'!$E:$E,'DATOS PEST12'!$A:$A,INDICE!$C$13,'DATOS PEST12'!$D:$D,'7. RETA (SETA) Prov-SECCION'!T$11,'DATOS PEST12'!$B:$B,'7. RETA (SETA) Prov-SECCION'!$A180,'DATOS PEST12'!$F:$F,"REG.E. AUTONOMOS (SETA)",'DATOS PEST12'!$C:$C,"&lt;&gt;"&amp;"UNION EUROPEA")</f>
        <v>0</v>
      </c>
      <c r="U180" s="62">
        <f>SUMIFS('DATOS PEST12'!$E:$E,'DATOS PEST12'!$A:$A,INDICE!$C$13,'DATOS PEST12'!$D:$D,'7. RETA (SETA) Prov-SECCION'!U$11,'DATOS PEST12'!$B:$B,'7. RETA (SETA) Prov-SECCION'!$A180,'DATOS PEST12'!$F:$F,"REG.E. AUTONOMOS (SETA)",'DATOS PEST12'!$C:$C,"&lt;&gt;"&amp;"UNION EUROPEA")</f>
        <v>0</v>
      </c>
      <c r="V180" s="62">
        <f>SUMIFS('DATOS PEST12'!$E:$E,'DATOS PEST12'!$A:$A,INDICE!$C$13,'DATOS PEST12'!$D:$D,'7. RETA (SETA) Prov-SECCION'!V$11,'DATOS PEST12'!$B:$B,'7. RETA (SETA) Prov-SECCION'!$A180,'DATOS PEST12'!$F:$F,"REG.E. AUTONOMOS (SETA)",'DATOS PEST12'!$C:$C,"&lt;&gt;"&amp;"UNION EUROPEA")</f>
        <v>0</v>
      </c>
      <c r="W180" s="62">
        <f>SUMIFS('DATOS PEST12'!$E:$E,'DATOS PEST12'!$A:$A,INDICE!$C$13,'DATOS PEST12'!$D:$D,'7. RETA (SETA) Prov-SECCION'!W$11,'DATOS PEST12'!$B:$B,'7. RETA (SETA) Prov-SECCION'!$A180,'DATOS PEST12'!$F:$F,"REG.E. AUTONOMOS (SETA)",'DATOS PEST12'!$C:$C,"&lt;&gt;"&amp;"UNION EUROPEA")</f>
        <v>0</v>
      </c>
      <c r="X180" s="62">
        <f>SUMIFS('DATOS PEST12'!$E:$E,'DATOS PEST12'!$A:$A,INDICE!$C$13,'DATOS PEST12'!$D:$D,'7. RETA (SETA) Prov-SECCION'!X$11,'DATOS PEST12'!$B:$B,'7. RETA (SETA) Prov-SECCION'!$A180,'DATOS PEST12'!$F:$F,"REG.E. AUTONOMOS (SETA)",'DATOS PEST12'!$C:$C,"&lt;&gt;"&amp;"UNION EUROPEA")</f>
        <v>0</v>
      </c>
      <c r="Y180" s="59">
        <f>SUMIFS('DATOS PEST12'!$E:$E,'DATOS PEST12'!$A:$A,INDICE!$C$13,'DATOS PEST12'!$D:$D,'7. RETA (SETA) Prov-SECCION'!Y$11,'DATOS PEST12'!$B:$B,'7. RETA (SETA) Prov-SECCION'!$A180,'DATOS PEST12'!$F:$F,"REG.E. AUTONOMOS (SETA)",'DATOS PEST12'!$C:$C,"&lt;&gt;"&amp;"UNION EUROPEA")</f>
        <v>0</v>
      </c>
    </row>
    <row r="181" spans="1:25" ht="15.6" x14ac:dyDescent="0.3">
      <c r="A181" s="238" t="s">
        <v>38</v>
      </c>
      <c r="B181" s="239"/>
      <c r="C181" s="66">
        <f t="shared" ref="C181:Y181" si="61">SUM(C182:C184)</f>
        <v>31.999999999999996</v>
      </c>
      <c r="D181" s="64">
        <f t="shared" si="61"/>
        <v>31.999999999999996</v>
      </c>
      <c r="E181" s="67">
        <f t="shared" si="61"/>
        <v>0</v>
      </c>
      <c r="F181" s="67">
        <f t="shared" si="61"/>
        <v>0</v>
      </c>
      <c r="G181" s="67">
        <f t="shared" si="61"/>
        <v>0</v>
      </c>
      <c r="H181" s="67">
        <f t="shared" si="61"/>
        <v>0</v>
      </c>
      <c r="I181" s="67">
        <f t="shared" si="61"/>
        <v>0</v>
      </c>
      <c r="J181" s="67">
        <f t="shared" si="61"/>
        <v>0</v>
      </c>
      <c r="K181" s="67">
        <f t="shared" si="61"/>
        <v>0</v>
      </c>
      <c r="L181" s="67">
        <f t="shared" si="61"/>
        <v>0</v>
      </c>
      <c r="M181" s="67">
        <f t="shared" si="61"/>
        <v>0</v>
      </c>
      <c r="N181" s="67">
        <f t="shared" si="61"/>
        <v>0</v>
      </c>
      <c r="O181" s="67">
        <f t="shared" si="61"/>
        <v>0</v>
      </c>
      <c r="P181" s="67">
        <f t="shared" si="61"/>
        <v>0</v>
      </c>
      <c r="Q181" s="67">
        <f t="shared" si="61"/>
        <v>0</v>
      </c>
      <c r="R181" s="67">
        <f t="shared" si="61"/>
        <v>0</v>
      </c>
      <c r="S181" s="67">
        <f t="shared" si="61"/>
        <v>0</v>
      </c>
      <c r="T181" s="67">
        <f t="shared" si="61"/>
        <v>0</v>
      </c>
      <c r="U181" s="67">
        <f t="shared" si="61"/>
        <v>0</v>
      </c>
      <c r="V181" s="67">
        <f t="shared" si="61"/>
        <v>0</v>
      </c>
      <c r="W181" s="67">
        <f t="shared" si="61"/>
        <v>0</v>
      </c>
      <c r="X181" s="67">
        <f t="shared" si="61"/>
        <v>0</v>
      </c>
      <c r="Y181" s="66">
        <f t="shared" si="61"/>
        <v>0</v>
      </c>
    </row>
    <row r="182" spans="1:25" ht="15.6" x14ac:dyDescent="0.3">
      <c r="A182" s="12">
        <v>22</v>
      </c>
      <c r="B182" s="7" t="s">
        <v>11</v>
      </c>
      <c r="C182" s="59">
        <f t="shared" ref="C182:C184" si="62">SUM(D182:Y182)</f>
        <v>6.0000000000000009</v>
      </c>
      <c r="D182" s="60">
        <f>SUMIFS('DATOS PEST12'!$E:$E,'DATOS PEST12'!$A:$A,INDICE!$C$13,'DATOS PEST12'!$D:$D,'7. RETA (SETA) Prov-SECCION'!D$11,'DATOS PEST12'!$B:$B,'7. RETA (SETA) Prov-SECCION'!$A182,'DATOS PEST12'!$F:$F,"REG.E. AUTONOMOS (SETA)",'DATOS PEST12'!$C:$C,"&lt;&gt;"&amp;"UNION EUROPEA")</f>
        <v>6.0000000000000009</v>
      </c>
      <c r="E182" s="62">
        <f>SUMIFS('DATOS PEST12'!$E:$E,'DATOS PEST12'!$A:$A,INDICE!$C$13,'DATOS PEST12'!$D:$D,'7. RETA (SETA) Prov-SECCION'!E$11,'DATOS PEST12'!$B:$B,'7. RETA (SETA) Prov-SECCION'!$A182,'DATOS PEST12'!$F:$F,"REG.E. AUTONOMOS (SETA)",'DATOS PEST12'!$C:$C,"&lt;&gt;"&amp;"UNION EUROPEA")</f>
        <v>0</v>
      </c>
      <c r="F182" s="62">
        <f>SUMIFS('DATOS PEST12'!$E:$E,'DATOS PEST12'!$A:$A,INDICE!$C$13,'DATOS PEST12'!$D:$D,'7. RETA (SETA) Prov-SECCION'!F$11,'DATOS PEST12'!$B:$B,'7. RETA (SETA) Prov-SECCION'!$A182,'DATOS PEST12'!$F:$F,"REG.E. AUTONOMOS (SETA)",'DATOS PEST12'!$C:$C,"&lt;&gt;"&amp;"UNION EUROPEA")</f>
        <v>0</v>
      </c>
      <c r="G182" s="62">
        <f>SUMIFS('DATOS PEST12'!$E:$E,'DATOS PEST12'!$A:$A,INDICE!$C$13,'DATOS PEST12'!$D:$D,'7. RETA (SETA) Prov-SECCION'!G$11,'DATOS PEST12'!$B:$B,'7. RETA (SETA) Prov-SECCION'!$A182,'DATOS PEST12'!$F:$F,"REG.E. AUTONOMOS (SETA)",'DATOS PEST12'!$C:$C,"&lt;&gt;"&amp;"UNION EUROPEA")</f>
        <v>0</v>
      </c>
      <c r="H182" s="62">
        <f>SUMIFS('DATOS PEST12'!$E:$E,'DATOS PEST12'!$A:$A,INDICE!$C$13,'DATOS PEST12'!$D:$D,'7. RETA (SETA) Prov-SECCION'!H$11,'DATOS PEST12'!$B:$B,'7. RETA (SETA) Prov-SECCION'!$A182,'DATOS PEST12'!$F:$F,"REG.E. AUTONOMOS (SETA)",'DATOS PEST12'!$C:$C,"&lt;&gt;"&amp;"UNION EUROPEA")</f>
        <v>0</v>
      </c>
      <c r="I182" s="62">
        <f>SUMIFS('DATOS PEST12'!$E:$E,'DATOS PEST12'!$A:$A,INDICE!$C$13,'DATOS PEST12'!$D:$D,'7. RETA (SETA) Prov-SECCION'!I$11,'DATOS PEST12'!$B:$B,'7. RETA (SETA) Prov-SECCION'!$A182,'DATOS PEST12'!$F:$F,"REG.E. AUTONOMOS (SETA)",'DATOS PEST12'!$C:$C,"&lt;&gt;"&amp;"UNION EUROPEA")</f>
        <v>0</v>
      </c>
      <c r="J182" s="62">
        <f>SUMIFS('DATOS PEST12'!$E:$E,'DATOS PEST12'!$A:$A,INDICE!$C$13,'DATOS PEST12'!$D:$D,'7. RETA (SETA) Prov-SECCION'!J$11,'DATOS PEST12'!$B:$B,'7. RETA (SETA) Prov-SECCION'!$A182,'DATOS PEST12'!$F:$F,"REG.E. AUTONOMOS (SETA)",'DATOS PEST12'!$C:$C,"&lt;&gt;"&amp;"UNION EUROPEA")</f>
        <v>0</v>
      </c>
      <c r="K182" s="62">
        <f>SUMIFS('DATOS PEST12'!$E:$E,'DATOS PEST12'!$A:$A,INDICE!$C$13,'DATOS PEST12'!$D:$D,'7. RETA (SETA) Prov-SECCION'!K$11,'DATOS PEST12'!$B:$B,'7. RETA (SETA) Prov-SECCION'!$A182,'DATOS PEST12'!$F:$F,"REG.E. AUTONOMOS (SETA)",'DATOS PEST12'!$C:$C,"&lt;&gt;"&amp;"UNION EUROPEA")</f>
        <v>0</v>
      </c>
      <c r="L182" s="62">
        <f>SUMIFS('DATOS PEST12'!$E:$E,'DATOS PEST12'!$A:$A,INDICE!$C$13,'DATOS PEST12'!$D:$D,'7. RETA (SETA) Prov-SECCION'!L$11,'DATOS PEST12'!$B:$B,'7. RETA (SETA) Prov-SECCION'!$A182,'DATOS PEST12'!$F:$F,"REG.E. AUTONOMOS (SETA)",'DATOS PEST12'!$C:$C,"&lt;&gt;"&amp;"UNION EUROPEA")</f>
        <v>0</v>
      </c>
      <c r="M182" s="62">
        <f>SUMIFS('DATOS PEST12'!$E:$E,'DATOS PEST12'!$A:$A,INDICE!$C$13,'DATOS PEST12'!$D:$D,'7. RETA (SETA) Prov-SECCION'!M$11,'DATOS PEST12'!$B:$B,'7. RETA (SETA) Prov-SECCION'!$A182,'DATOS PEST12'!$F:$F,"REG.E. AUTONOMOS (SETA)",'DATOS PEST12'!$C:$C,"&lt;&gt;"&amp;"UNION EUROPEA")</f>
        <v>0</v>
      </c>
      <c r="N182" s="62">
        <f>SUMIFS('DATOS PEST12'!$E:$E,'DATOS PEST12'!$A:$A,INDICE!$C$13,'DATOS PEST12'!$D:$D,'7. RETA (SETA) Prov-SECCION'!N$11,'DATOS PEST12'!$B:$B,'7. RETA (SETA) Prov-SECCION'!$A182,'DATOS PEST12'!$F:$F,"REG.E. AUTONOMOS (SETA)",'DATOS PEST12'!$C:$C,"&lt;&gt;"&amp;"UNION EUROPEA")</f>
        <v>0</v>
      </c>
      <c r="O182" s="62">
        <f>SUMIFS('DATOS PEST12'!$E:$E,'DATOS PEST12'!$A:$A,INDICE!$C$13,'DATOS PEST12'!$D:$D,'7. RETA (SETA) Prov-SECCION'!O$11,'DATOS PEST12'!$B:$B,'7. RETA (SETA) Prov-SECCION'!$A182,'DATOS PEST12'!$F:$F,"REG.E. AUTONOMOS (SETA)",'DATOS PEST12'!$C:$C,"&lt;&gt;"&amp;"UNION EUROPEA")</f>
        <v>0</v>
      </c>
      <c r="P182" s="62">
        <f>SUMIFS('DATOS PEST12'!$E:$E,'DATOS PEST12'!$A:$A,INDICE!$C$13,'DATOS PEST12'!$D:$D,'7. RETA (SETA) Prov-SECCION'!P$11,'DATOS PEST12'!$B:$B,'7. RETA (SETA) Prov-SECCION'!$A182,'DATOS PEST12'!$F:$F,"REG.E. AUTONOMOS (SETA)",'DATOS PEST12'!$C:$C,"&lt;&gt;"&amp;"UNION EUROPEA")</f>
        <v>0</v>
      </c>
      <c r="Q182" s="62">
        <f>SUMIFS('DATOS PEST12'!$E:$E,'DATOS PEST12'!$A:$A,INDICE!$C$13,'DATOS PEST12'!$D:$D,'7. RETA (SETA) Prov-SECCION'!Q$11,'DATOS PEST12'!$B:$B,'7. RETA (SETA) Prov-SECCION'!$A182,'DATOS PEST12'!$F:$F,"REG.E. AUTONOMOS (SETA)",'DATOS PEST12'!$C:$C,"&lt;&gt;"&amp;"UNION EUROPEA")</f>
        <v>0</v>
      </c>
      <c r="R182" s="62">
        <f>SUMIFS('DATOS PEST12'!$E:$E,'DATOS PEST12'!$A:$A,INDICE!$C$13,'DATOS PEST12'!$D:$D,'7. RETA (SETA) Prov-SECCION'!R$11,'DATOS PEST12'!$B:$B,'7. RETA (SETA) Prov-SECCION'!$A182,'DATOS PEST12'!$F:$F,"REG.E. AUTONOMOS (SETA)",'DATOS PEST12'!$C:$C,"&lt;&gt;"&amp;"UNION EUROPEA")</f>
        <v>0</v>
      </c>
      <c r="S182" s="62">
        <f>SUMIFS('DATOS PEST12'!$E:$E,'DATOS PEST12'!$A:$A,INDICE!$C$13,'DATOS PEST12'!$D:$D,'7. RETA (SETA) Prov-SECCION'!S$11,'DATOS PEST12'!$B:$B,'7. RETA (SETA) Prov-SECCION'!$A182,'DATOS PEST12'!$F:$F,"REG.E. AUTONOMOS (SETA)",'DATOS PEST12'!$C:$C,"&lt;&gt;"&amp;"UNION EUROPEA")</f>
        <v>0</v>
      </c>
      <c r="T182" s="62">
        <f>SUMIFS('DATOS PEST12'!$E:$E,'DATOS PEST12'!$A:$A,INDICE!$C$13,'DATOS PEST12'!$D:$D,'7. RETA (SETA) Prov-SECCION'!T$11,'DATOS PEST12'!$B:$B,'7. RETA (SETA) Prov-SECCION'!$A182,'DATOS PEST12'!$F:$F,"REG.E. AUTONOMOS (SETA)",'DATOS PEST12'!$C:$C,"&lt;&gt;"&amp;"UNION EUROPEA")</f>
        <v>0</v>
      </c>
      <c r="U182" s="62">
        <f>SUMIFS('DATOS PEST12'!$E:$E,'DATOS PEST12'!$A:$A,INDICE!$C$13,'DATOS PEST12'!$D:$D,'7. RETA (SETA) Prov-SECCION'!U$11,'DATOS PEST12'!$B:$B,'7. RETA (SETA) Prov-SECCION'!$A182,'DATOS PEST12'!$F:$F,"REG.E. AUTONOMOS (SETA)",'DATOS PEST12'!$C:$C,"&lt;&gt;"&amp;"UNION EUROPEA")</f>
        <v>0</v>
      </c>
      <c r="V182" s="62">
        <f>SUMIFS('DATOS PEST12'!$E:$E,'DATOS PEST12'!$A:$A,INDICE!$C$13,'DATOS PEST12'!$D:$D,'7. RETA (SETA) Prov-SECCION'!V$11,'DATOS PEST12'!$B:$B,'7. RETA (SETA) Prov-SECCION'!$A182,'DATOS PEST12'!$F:$F,"REG.E. AUTONOMOS (SETA)",'DATOS PEST12'!$C:$C,"&lt;&gt;"&amp;"UNION EUROPEA")</f>
        <v>0</v>
      </c>
      <c r="W182" s="62">
        <f>SUMIFS('DATOS PEST12'!$E:$E,'DATOS PEST12'!$A:$A,INDICE!$C$13,'DATOS PEST12'!$D:$D,'7. RETA (SETA) Prov-SECCION'!W$11,'DATOS PEST12'!$B:$B,'7. RETA (SETA) Prov-SECCION'!$A182,'DATOS PEST12'!$F:$F,"REG.E. AUTONOMOS (SETA)",'DATOS PEST12'!$C:$C,"&lt;&gt;"&amp;"UNION EUROPEA")</f>
        <v>0</v>
      </c>
      <c r="X182" s="62">
        <f>SUMIFS('DATOS PEST12'!$E:$E,'DATOS PEST12'!$A:$A,INDICE!$C$13,'DATOS PEST12'!$D:$D,'7. RETA (SETA) Prov-SECCION'!X$11,'DATOS PEST12'!$B:$B,'7. RETA (SETA) Prov-SECCION'!$A182,'DATOS PEST12'!$F:$F,"REG.E. AUTONOMOS (SETA)",'DATOS PEST12'!$C:$C,"&lt;&gt;"&amp;"UNION EUROPEA")</f>
        <v>0</v>
      </c>
      <c r="Y182" s="59">
        <f>SUMIFS('DATOS PEST12'!$E:$E,'DATOS PEST12'!$A:$A,INDICE!$C$13,'DATOS PEST12'!$D:$D,'7. RETA (SETA) Prov-SECCION'!Y$11,'DATOS PEST12'!$B:$B,'7. RETA (SETA) Prov-SECCION'!$A182,'DATOS PEST12'!$F:$F,"REG.E. AUTONOMOS (SETA)",'DATOS PEST12'!$C:$C,"&lt;&gt;"&amp;"UNION EUROPEA")</f>
        <v>0</v>
      </c>
    </row>
    <row r="183" spans="1:25" ht="15.6" x14ac:dyDescent="0.3">
      <c r="A183" s="1">
        <v>44</v>
      </c>
      <c r="B183" s="9" t="s">
        <v>26</v>
      </c>
      <c r="C183" s="59">
        <f t="shared" si="62"/>
        <v>10.000000000000002</v>
      </c>
      <c r="D183" s="60">
        <f>SUMIFS('DATOS PEST12'!$E:$E,'DATOS PEST12'!$A:$A,INDICE!$C$13,'DATOS PEST12'!$D:$D,'7. RETA (SETA) Prov-SECCION'!D$11,'DATOS PEST12'!$B:$B,'7. RETA (SETA) Prov-SECCION'!$A183,'DATOS PEST12'!$F:$F,"REG.E. AUTONOMOS (SETA)",'DATOS PEST12'!$C:$C,"&lt;&gt;"&amp;"UNION EUROPEA")</f>
        <v>10.000000000000002</v>
      </c>
      <c r="E183" s="62">
        <f>SUMIFS('DATOS PEST12'!$E:$E,'DATOS PEST12'!$A:$A,INDICE!$C$13,'DATOS PEST12'!$D:$D,'7. RETA (SETA) Prov-SECCION'!E$11,'DATOS PEST12'!$B:$B,'7. RETA (SETA) Prov-SECCION'!$A183,'DATOS PEST12'!$F:$F,"REG.E. AUTONOMOS (SETA)",'DATOS PEST12'!$C:$C,"&lt;&gt;"&amp;"UNION EUROPEA")</f>
        <v>0</v>
      </c>
      <c r="F183" s="62">
        <f>SUMIFS('DATOS PEST12'!$E:$E,'DATOS PEST12'!$A:$A,INDICE!$C$13,'DATOS PEST12'!$D:$D,'7. RETA (SETA) Prov-SECCION'!F$11,'DATOS PEST12'!$B:$B,'7. RETA (SETA) Prov-SECCION'!$A183,'DATOS PEST12'!$F:$F,"REG.E. AUTONOMOS (SETA)",'DATOS PEST12'!$C:$C,"&lt;&gt;"&amp;"UNION EUROPEA")</f>
        <v>0</v>
      </c>
      <c r="G183" s="62">
        <f>SUMIFS('DATOS PEST12'!$E:$E,'DATOS PEST12'!$A:$A,INDICE!$C$13,'DATOS PEST12'!$D:$D,'7. RETA (SETA) Prov-SECCION'!G$11,'DATOS PEST12'!$B:$B,'7. RETA (SETA) Prov-SECCION'!$A183,'DATOS PEST12'!$F:$F,"REG.E. AUTONOMOS (SETA)",'DATOS PEST12'!$C:$C,"&lt;&gt;"&amp;"UNION EUROPEA")</f>
        <v>0</v>
      </c>
      <c r="H183" s="62">
        <f>SUMIFS('DATOS PEST12'!$E:$E,'DATOS PEST12'!$A:$A,INDICE!$C$13,'DATOS PEST12'!$D:$D,'7. RETA (SETA) Prov-SECCION'!H$11,'DATOS PEST12'!$B:$B,'7. RETA (SETA) Prov-SECCION'!$A183,'DATOS PEST12'!$F:$F,"REG.E. AUTONOMOS (SETA)",'DATOS PEST12'!$C:$C,"&lt;&gt;"&amp;"UNION EUROPEA")</f>
        <v>0</v>
      </c>
      <c r="I183" s="62">
        <f>SUMIFS('DATOS PEST12'!$E:$E,'DATOS PEST12'!$A:$A,INDICE!$C$13,'DATOS PEST12'!$D:$D,'7. RETA (SETA) Prov-SECCION'!I$11,'DATOS PEST12'!$B:$B,'7. RETA (SETA) Prov-SECCION'!$A183,'DATOS PEST12'!$F:$F,"REG.E. AUTONOMOS (SETA)",'DATOS PEST12'!$C:$C,"&lt;&gt;"&amp;"UNION EUROPEA")</f>
        <v>0</v>
      </c>
      <c r="J183" s="62">
        <f>SUMIFS('DATOS PEST12'!$E:$E,'DATOS PEST12'!$A:$A,INDICE!$C$13,'DATOS PEST12'!$D:$D,'7. RETA (SETA) Prov-SECCION'!J$11,'DATOS PEST12'!$B:$B,'7. RETA (SETA) Prov-SECCION'!$A183,'DATOS PEST12'!$F:$F,"REG.E. AUTONOMOS (SETA)",'DATOS PEST12'!$C:$C,"&lt;&gt;"&amp;"UNION EUROPEA")</f>
        <v>0</v>
      </c>
      <c r="K183" s="62">
        <f>SUMIFS('DATOS PEST12'!$E:$E,'DATOS PEST12'!$A:$A,INDICE!$C$13,'DATOS PEST12'!$D:$D,'7. RETA (SETA) Prov-SECCION'!K$11,'DATOS PEST12'!$B:$B,'7. RETA (SETA) Prov-SECCION'!$A183,'DATOS PEST12'!$F:$F,"REG.E. AUTONOMOS (SETA)",'DATOS PEST12'!$C:$C,"&lt;&gt;"&amp;"UNION EUROPEA")</f>
        <v>0</v>
      </c>
      <c r="L183" s="62">
        <f>SUMIFS('DATOS PEST12'!$E:$E,'DATOS PEST12'!$A:$A,INDICE!$C$13,'DATOS PEST12'!$D:$D,'7. RETA (SETA) Prov-SECCION'!L$11,'DATOS PEST12'!$B:$B,'7. RETA (SETA) Prov-SECCION'!$A183,'DATOS PEST12'!$F:$F,"REG.E. AUTONOMOS (SETA)",'DATOS PEST12'!$C:$C,"&lt;&gt;"&amp;"UNION EUROPEA")</f>
        <v>0</v>
      </c>
      <c r="M183" s="62">
        <f>SUMIFS('DATOS PEST12'!$E:$E,'DATOS PEST12'!$A:$A,INDICE!$C$13,'DATOS PEST12'!$D:$D,'7. RETA (SETA) Prov-SECCION'!M$11,'DATOS PEST12'!$B:$B,'7. RETA (SETA) Prov-SECCION'!$A183,'DATOS PEST12'!$F:$F,"REG.E. AUTONOMOS (SETA)",'DATOS PEST12'!$C:$C,"&lt;&gt;"&amp;"UNION EUROPEA")</f>
        <v>0</v>
      </c>
      <c r="N183" s="62">
        <f>SUMIFS('DATOS PEST12'!$E:$E,'DATOS PEST12'!$A:$A,INDICE!$C$13,'DATOS PEST12'!$D:$D,'7. RETA (SETA) Prov-SECCION'!N$11,'DATOS PEST12'!$B:$B,'7. RETA (SETA) Prov-SECCION'!$A183,'DATOS PEST12'!$F:$F,"REG.E. AUTONOMOS (SETA)",'DATOS PEST12'!$C:$C,"&lt;&gt;"&amp;"UNION EUROPEA")</f>
        <v>0</v>
      </c>
      <c r="O183" s="62">
        <f>SUMIFS('DATOS PEST12'!$E:$E,'DATOS PEST12'!$A:$A,INDICE!$C$13,'DATOS PEST12'!$D:$D,'7. RETA (SETA) Prov-SECCION'!O$11,'DATOS PEST12'!$B:$B,'7. RETA (SETA) Prov-SECCION'!$A183,'DATOS PEST12'!$F:$F,"REG.E. AUTONOMOS (SETA)",'DATOS PEST12'!$C:$C,"&lt;&gt;"&amp;"UNION EUROPEA")</f>
        <v>0</v>
      </c>
      <c r="P183" s="62">
        <f>SUMIFS('DATOS PEST12'!$E:$E,'DATOS PEST12'!$A:$A,INDICE!$C$13,'DATOS PEST12'!$D:$D,'7. RETA (SETA) Prov-SECCION'!P$11,'DATOS PEST12'!$B:$B,'7. RETA (SETA) Prov-SECCION'!$A183,'DATOS PEST12'!$F:$F,"REG.E. AUTONOMOS (SETA)",'DATOS PEST12'!$C:$C,"&lt;&gt;"&amp;"UNION EUROPEA")</f>
        <v>0</v>
      </c>
      <c r="Q183" s="62">
        <f>SUMIFS('DATOS PEST12'!$E:$E,'DATOS PEST12'!$A:$A,INDICE!$C$13,'DATOS PEST12'!$D:$D,'7. RETA (SETA) Prov-SECCION'!Q$11,'DATOS PEST12'!$B:$B,'7. RETA (SETA) Prov-SECCION'!$A183,'DATOS PEST12'!$F:$F,"REG.E. AUTONOMOS (SETA)",'DATOS PEST12'!$C:$C,"&lt;&gt;"&amp;"UNION EUROPEA")</f>
        <v>0</v>
      </c>
      <c r="R183" s="62">
        <f>SUMIFS('DATOS PEST12'!$E:$E,'DATOS PEST12'!$A:$A,INDICE!$C$13,'DATOS PEST12'!$D:$D,'7. RETA (SETA) Prov-SECCION'!R$11,'DATOS PEST12'!$B:$B,'7. RETA (SETA) Prov-SECCION'!$A183,'DATOS PEST12'!$F:$F,"REG.E. AUTONOMOS (SETA)",'DATOS PEST12'!$C:$C,"&lt;&gt;"&amp;"UNION EUROPEA")</f>
        <v>0</v>
      </c>
      <c r="S183" s="62">
        <f>SUMIFS('DATOS PEST12'!$E:$E,'DATOS PEST12'!$A:$A,INDICE!$C$13,'DATOS PEST12'!$D:$D,'7. RETA (SETA) Prov-SECCION'!S$11,'DATOS PEST12'!$B:$B,'7. RETA (SETA) Prov-SECCION'!$A183,'DATOS PEST12'!$F:$F,"REG.E. AUTONOMOS (SETA)",'DATOS PEST12'!$C:$C,"&lt;&gt;"&amp;"UNION EUROPEA")</f>
        <v>0</v>
      </c>
      <c r="T183" s="62">
        <f>SUMIFS('DATOS PEST12'!$E:$E,'DATOS PEST12'!$A:$A,INDICE!$C$13,'DATOS PEST12'!$D:$D,'7. RETA (SETA) Prov-SECCION'!T$11,'DATOS PEST12'!$B:$B,'7. RETA (SETA) Prov-SECCION'!$A183,'DATOS PEST12'!$F:$F,"REG.E. AUTONOMOS (SETA)",'DATOS PEST12'!$C:$C,"&lt;&gt;"&amp;"UNION EUROPEA")</f>
        <v>0</v>
      </c>
      <c r="U183" s="62">
        <f>SUMIFS('DATOS PEST12'!$E:$E,'DATOS PEST12'!$A:$A,INDICE!$C$13,'DATOS PEST12'!$D:$D,'7. RETA (SETA) Prov-SECCION'!U$11,'DATOS PEST12'!$B:$B,'7. RETA (SETA) Prov-SECCION'!$A183,'DATOS PEST12'!$F:$F,"REG.E. AUTONOMOS (SETA)",'DATOS PEST12'!$C:$C,"&lt;&gt;"&amp;"UNION EUROPEA")</f>
        <v>0</v>
      </c>
      <c r="V183" s="62">
        <f>SUMIFS('DATOS PEST12'!$E:$E,'DATOS PEST12'!$A:$A,INDICE!$C$13,'DATOS PEST12'!$D:$D,'7. RETA (SETA) Prov-SECCION'!V$11,'DATOS PEST12'!$B:$B,'7. RETA (SETA) Prov-SECCION'!$A183,'DATOS PEST12'!$F:$F,"REG.E. AUTONOMOS (SETA)",'DATOS PEST12'!$C:$C,"&lt;&gt;"&amp;"UNION EUROPEA")</f>
        <v>0</v>
      </c>
      <c r="W183" s="62">
        <f>SUMIFS('DATOS PEST12'!$E:$E,'DATOS PEST12'!$A:$A,INDICE!$C$13,'DATOS PEST12'!$D:$D,'7. RETA (SETA) Prov-SECCION'!W$11,'DATOS PEST12'!$B:$B,'7. RETA (SETA) Prov-SECCION'!$A183,'DATOS PEST12'!$F:$F,"REG.E. AUTONOMOS (SETA)",'DATOS PEST12'!$C:$C,"&lt;&gt;"&amp;"UNION EUROPEA")</f>
        <v>0</v>
      </c>
      <c r="X183" s="62">
        <f>SUMIFS('DATOS PEST12'!$E:$E,'DATOS PEST12'!$A:$A,INDICE!$C$13,'DATOS PEST12'!$D:$D,'7. RETA (SETA) Prov-SECCION'!X$11,'DATOS PEST12'!$B:$B,'7. RETA (SETA) Prov-SECCION'!$A183,'DATOS PEST12'!$F:$F,"REG.E. AUTONOMOS (SETA)",'DATOS PEST12'!$C:$C,"&lt;&gt;"&amp;"UNION EUROPEA")</f>
        <v>0</v>
      </c>
      <c r="Y183" s="59">
        <f>SUMIFS('DATOS PEST12'!$E:$E,'DATOS PEST12'!$A:$A,INDICE!$C$13,'DATOS PEST12'!$D:$D,'7. RETA (SETA) Prov-SECCION'!Y$11,'DATOS PEST12'!$B:$B,'7. RETA (SETA) Prov-SECCION'!$A183,'DATOS PEST12'!$F:$F,"REG.E. AUTONOMOS (SETA)",'DATOS PEST12'!$C:$C,"&lt;&gt;"&amp;"UNION EUROPEA")</f>
        <v>0</v>
      </c>
    </row>
    <row r="184" spans="1:25" ht="15.6" x14ac:dyDescent="0.3">
      <c r="A184" s="13">
        <v>50</v>
      </c>
      <c r="B184" s="11" t="s">
        <v>31</v>
      </c>
      <c r="C184" s="59">
        <f t="shared" si="62"/>
        <v>15.999999999999993</v>
      </c>
      <c r="D184" s="60">
        <f>SUMIFS('DATOS PEST12'!$E:$E,'DATOS PEST12'!$A:$A,INDICE!$C$13,'DATOS PEST12'!$D:$D,'7. RETA (SETA) Prov-SECCION'!D$11,'DATOS PEST12'!$B:$B,'7. RETA (SETA) Prov-SECCION'!$A184,'DATOS PEST12'!$F:$F,"REG.E. AUTONOMOS (SETA)",'DATOS PEST12'!$C:$C,"&lt;&gt;"&amp;"UNION EUROPEA")</f>
        <v>15.999999999999993</v>
      </c>
      <c r="E184" s="62">
        <f>SUMIFS('DATOS PEST12'!$E:$E,'DATOS PEST12'!$A:$A,INDICE!$C$13,'DATOS PEST12'!$D:$D,'7. RETA (SETA) Prov-SECCION'!E$11,'DATOS PEST12'!$B:$B,'7. RETA (SETA) Prov-SECCION'!$A184,'DATOS PEST12'!$F:$F,"REG.E. AUTONOMOS (SETA)",'DATOS PEST12'!$C:$C,"&lt;&gt;"&amp;"UNION EUROPEA")</f>
        <v>0</v>
      </c>
      <c r="F184" s="62">
        <f>SUMIFS('DATOS PEST12'!$E:$E,'DATOS PEST12'!$A:$A,INDICE!$C$13,'DATOS PEST12'!$D:$D,'7. RETA (SETA) Prov-SECCION'!F$11,'DATOS PEST12'!$B:$B,'7. RETA (SETA) Prov-SECCION'!$A184,'DATOS PEST12'!$F:$F,"REG.E. AUTONOMOS (SETA)",'DATOS PEST12'!$C:$C,"&lt;&gt;"&amp;"UNION EUROPEA")</f>
        <v>0</v>
      </c>
      <c r="G184" s="62">
        <f>SUMIFS('DATOS PEST12'!$E:$E,'DATOS PEST12'!$A:$A,INDICE!$C$13,'DATOS PEST12'!$D:$D,'7. RETA (SETA) Prov-SECCION'!G$11,'DATOS PEST12'!$B:$B,'7. RETA (SETA) Prov-SECCION'!$A184,'DATOS PEST12'!$F:$F,"REG.E. AUTONOMOS (SETA)",'DATOS PEST12'!$C:$C,"&lt;&gt;"&amp;"UNION EUROPEA")</f>
        <v>0</v>
      </c>
      <c r="H184" s="62">
        <f>SUMIFS('DATOS PEST12'!$E:$E,'DATOS PEST12'!$A:$A,INDICE!$C$13,'DATOS PEST12'!$D:$D,'7. RETA (SETA) Prov-SECCION'!H$11,'DATOS PEST12'!$B:$B,'7. RETA (SETA) Prov-SECCION'!$A184,'DATOS PEST12'!$F:$F,"REG.E. AUTONOMOS (SETA)",'DATOS PEST12'!$C:$C,"&lt;&gt;"&amp;"UNION EUROPEA")</f>
        <v>0</v>
      </c>
      <c r="I184" s="62">
        <f>SUMIFS('DATOS PEST12'!$E:$E,'DATOS PEST12'!$A:$A,INDICE!$C$13,'DATOS PEST12'!$D:$D,'7. RETA (SETA) Prov-SECCION'!I$11,'DATOS PEST12'!$B:$B,'7. RETA (SETA) Prov-SECCION'!$A184,'DATOS PEST12'!$F:$F,"REG.E. AUTONOMOS (SETA)",'DATOS PEST12'!$C:$C,"&lt;&gt;"&amp;"UNION EUROPEA")</f>
        <v>0</v>
      </c>
      <c r="J184" s="62">
        <f>SUMIFS('DATOS PEST12'!$E:$E,'DATOS PEST12'!$A:$A,INDICE!$C$13,'DATOS PEST12'!$D:$D,'7. RETA (SETA) Prov-SECCION'!J$11,'DATOS PEST12'!$B:$B,'7. RETA (SETA) Prov-SECCION'!$A184,'DATOS PEST12'!$F:$F,"REG.E. AUTONOMOS (SETA)",'DATOS PEST12'!$C:$C,"&lt;&gt;"&amp;"UNION EUROPEA")</f>
        <v>0</v>
      </c>
      <c r="K184" s="62">
        <f>SUMIFS('DATOS PEST12'!$E:$E,'DATOS PEST12'!$A:$A,INDICE!$C$13,'DATOS PEST12'!$D:$D,'7. RETA (SETA) Prov-SECCION'!K$11,'DATOS PEST12'!$B:$B,'7. RETA (SETA) Prov-SECCION'!$A184,'DATOS PEST12'!$F:$F,"REG.E. AUTONOMOS (SETA)",'DATOS PEST12'!$C:$C,"&lt;&gt;"&amp;"UNION EUROPEA")</f>
        <v>0</v>
      </c>
      <c r="L184" s="62">
        <f>SUMIFS('DATOS PEST12'!$E:$E,'DATOS PEST12'!$A:$A,INDICE!$C$13,'DATOS PEST12'!$D:$D,'7. RETA (SETA) Prov-SECCION'!L$11,'DATOS PEST12'!$B:$B,'7. RETA (SETA) Prov-SECCION'!$A184,'DATOS PEST12'!$F:$F,"REG.E. AUTONOMOS (SETA)",'DATOS PEST12'!$C:$C,"&lt;&gt;"&amp;"UNION EUROPEA")</f>
        <v>0</v>
      </c>
      <c r="M184" s="62">
        <f>SUMIFS('DATOS PEST12'!$E:$E,'DATOS PEST12'!$A:$A,INDICE!$C$13,'DATOS PEST12'!$D:$D,'7. RETA (SETA) Prov-SECCION'!M$11,'DATOS PEST12'!$B:$B,'7. RETA (SETA) Prov-SECCION'!$A184,'DATOS PEST12'!$F:$F,"REG.E. AUTONOMOS (SETA)",'DATOS PEST12'!$C:$C,"&lt;&gt;"&amp;"UNION EUROPEA")</f>
        <v>0</v>
      </c>
      <c r="N184" s="62">
        <f>SUMIFS('DATOS PEST12'!$E:$E,'DATOS PEST12'!$A:$A,INDICE!$C$13,'DATOS PEST12'!$D:$D,'7. RETA (SETA) Prov-SECCION'!N$11,'DATOS PEST12'!$B:$B,'7. RETA (SETA) Prov-SECCION'!$A184,'DATOS PEST12'!$F:$F,"REG.E. AUTONOMOS (SETA)",'DATOS PEST12'!$C:$C,"&lt;&gt;"&amp;"UNION EUROPEA")</f>
        <v>0</v>
      </c>
      <c r="O184" s="62">
        <f>SUMIFS('DATOS PEST12'!$E:$E,'DATOS PEST12'!$A:$A,INDICE!$C$13,'DATOS PEST12'!$D:$D,'7. RETA (SETA) Prov-SECCION'!O$11,'DATOS PEST12'!$B:$B,'7. RETA (SETA) Prov-SECCION'!$A184,'DATOS PEST12'!$F:$F,"REG.E. AUTONOMOS (SETA)",'DATOS PEST12'!$C:$C,"&lt;&gt;"&amp;"UNION EUROPEA")</f>
        <v>0</v>
      </c>
      <c r="P184" s="62">
        <f>SUMIFS('DATOS PEST12'!$E:$E,'DATOS PEST12'!$A:$A,INDICE!$C$13,'DATOS PEST12'!$D:$D,'7. RETA (SETA) Prov-SECCION'!P$11,'DATOS PEST12'!$B:$B,'7. RETA (SETA) Prov-SECCION'!$A184,'DATOS PEST12'!$F:$F,"REG.E. AUTONOMOS (SETA)",'DATOS PEST12'!$C:$C,"&lt;&gt;"&amp;"UNION EUROPEA")</f>
        <v>0</v>
      </c>
      <c r="Q184" s="62">
        <f>SUMIFS('DATOS PEST12'!$E:$E,'DATOS PEST12'!$A:$A,INDICE!$C$13,'DATOS PEST12'!$D:$D,'7. RETA (SETA) Prov-SECCION'!Q$11,'DATOS PEST12'!$B:$B,'7. RETA (SETA) Prov-SECCION'!$A184,'DATOS PEST12'!$F:$F,"REG.E. AUTONOMOS (SETA)",'DATOS PEST12'!$C:$C,"&lt;&gt;"&amp;"UNION EUROPEA")</f>
        <v>0</v>
      </c>
      <c r="R184" s="62">
        <f>SUMIFS('DATOS PEST12'!$E:$E,'DATOS PEST12'!$A:$A,INDICE!$C$13,'DATOS PEST12'!$D:$D,'7. RETA (SETA) Prov-SECCION'!R$11,'DATOS PEST12'!$B:$B,'7. RETA (SETA) Prov-SECCION'!$A184,'DATOS PEST12'!$F:$F,"REG.E. AUTONOMOS (SETA)",'DATOS PEST12'!$C:$C,"&lt;&gt;"&amp;"UNION EUROPEA")</f>
        <v>0</v>
      </c>
      <c r="S184" s="62">
        <f>SUMIFS('DATOS PEST12'!$E:$E,'DATOS PEST12'!$A:$A,INDICE!$C$13,'DATOS PEST12'!$D:$D,'7. RETA (SETA) Prov-SECCION'!S$11,'DATOS PEST12'!$B:$B,'7. RETA (SETA) Prov-SECCION'!$A184,'DATOS PEST12'!$F:$F,"REG.E. AUTONOMOS (SETA)",'DATOS PEST12'!$C:$C,"&lt;&gt;"&amp;"UNION EUROPEA")</f>
        <v>0</v>
      </c>
      <c r="T184" s="62">
        <f>SUMIFS('DATOS PEST12'!$E:$E,'DATOS PEST12'!$A:$A,INDICE!$C$13,'DATOS PEST12'!$D:$D,'7. RETA (SETA) Prov-SECCION'!T$11,'DATOS PEST12'!$B:$B,'7. RETA (SETA) Prov-SECCION'!$A184,'DATOS PEST12'!$F:$F,"REG.E. AUTONOMOS (SETA)",'DATOS PEST12'!$C:$C,"&lt;&gt;"&amp;"UNION EUROPEA")</f>
        <v>0</v>
      </c>
      <c r="U184" s="62">
        <f>SUMIFS('DATOS PEST12'!$E:$E,'DATOS PEST12'!$A:$A,INDICE!$C$13,'DATOS PEST12'!$D:$D,'7. RETA (SETA) Prov-SECCION'!U$11,'DATOS PEST12'!$B:$B,'7. RETA (SETA) Prov-SECCION'!$A184,'DATOS PEST12'!$F:$F,"REG.E. AUTONOMOS (SETA)",'DATOS PEST12'!$C:$C,"&lt;&gt;"&amp;"UNION EUROPEA")</f>
        <v>0</v>
      </c>
      <c r="V184" s="62">
        <f>SUMIFS('DATOS PEST12'!$E:$E,'DATOS PEST12'!$A:$A,INDICE!$C$13,'DATOS PEST12'!$D:$D,'7. RETA (SETA) Prov-SECCION'!V$11,'DATOS PEST12'!$B:$B,'7. RETA (SETA) Prov-SECCION'!$A184,'DATOS PEST12'!$F:$F,"REG.E. AUTONOMOS (SETA)",'DATOS PEST12'!$C:$C,"&lt;&gt;"&amp;"UNION EUROPEA")</f>
        <v>0</v>
      </c>
      <c r="W184" s="62">
        <f>SUMIFS('DATOS PEST12'!$E:$E,'DATOS PEST12'!$A:$A,INDICE!$C$13,'DATOS PEST12'!$D:$D,'7. RETA (SETA) Prov-SECCION'!W$11,'DATOS PEST12'!$B:$B,'7. RETA (SETA) Prov-SECCION'!$A184,'DATOS PEST12'!$F:$F,"REG.E. AUTONOMOS (SETA)",'DATOS PEST12'!$C:$C,"&lt;&gt;"&amp;"UNION EUROPEA")</f>
        <v>0</v>
      </c>
      <c r="X184" s="62">
        <f>SUMIFS('DATOS PEST12'!$E:$E,'DATOS PEST12'!$A:$A,INDICE!$C$13,'DATOS PEST12'!$D:$D,'7. RETA (SETA) Prov-SECCION'!X$11,'DATOS PEST12'!$B:$B,'7. RETA (SETA) Prov-SECCION'!$A184,'DATOS PEST12'!$F:$F,"REG.E. AUTONOMOS (SETA)",'DATOS PEST12'!$C:$C,"&lt;&gt;"&amp;"UNION EUROPEA")</f>
        <v>0</v>
      </c>
      <c r="Y184" s="59">
        <f>SUMIFS('DATOS PEST12'!$E:$E,'DATOS PEST12'!$A:$A,INDICE!$C$13,'DATOS PEST12'!$D:$D,'7. RETA (SETA) Prov-SECCION'!Y$11,'DATOS PEST12'!$B:$B,'7. RETA (SETA) Prov-SECCION'!$A184,'DATOS PEST12'!$F:$F,"REG.E. AUTONOMOS (SETA)",'DATOS PEST12'!$C:$C,"&lt;&gt;"&amp;"UNION EUROPEA")</f>
        <v>0</v>
      </c>
    </row>
    <row r="185" spans="1:25" ht="15.6" x14ac:dyDescent="0.3">
      <c r="A185" s="238" t="s">
        <v>181</v>
      </c>
      <c r="B185" s="239"/>
      <c r="C185" s="66">
        <f t="shared" ref="C185:Y185" si="63">C186</f>
        <v>26</v>
      </c>
      <c r="D185" s="64">
        <f t="shared" si="63"/>
        <v>26</v>
      </c>
      <c r="E185" s="67">
        <f t="shared" si="63"/>
        <v>0</v>
      </c>
      <c r="F185" s="67">
        <f t="shared" si="63"/>
        <v>0</v>
      </c>
      <c r="G185" s="67">
        <f t="shared" si="63"/>
        <v>0</v>
      </c>
      <c r="H185" s="67">
        <f t="shared" si="63"/>
        <v>0</v>
      </c>
      <c r="I185" s="67">
        <f t="shared" si="63"/>
        <v>0</v>
      </c>
      <c r="J185" s="67">
        <f t="shared" si="63"/>
        <v>0</v>
      </c>
      <c r="K185" s="67">
        <f t="shared" si="63"/>
        <v>0</v>
      </c>
      <c r="L185" s="67">
        <f t="shared" si="63"/>
        <v>0</v>
      </c>
      <c r="M185" s="67">
        <f t="shared" si="63"/>
        <v>0</v>
      </c>
      <c r="N185" s="67">
        <f t="shared" si="63"/>
        <v>0</v>
      </c>
      <c r="O185" s="67">
        <f t="shared" si="63"/>
        <v>0</v>
      </c>
      <c r="P185" s="67">
        <f t="shared" si="63"/>
        <v>0</v>
      </c>
      <c r="Q185" s="67">
        <f t="shared" si="63"/>
        <v>0</v>
      </c>
      <c r="R185" s="67">
        <f t="shared" si="63"/>
        <v>0</v>
      </c>
      <c r="S185" s="67">
        <f t="shared" si="63"/>
        <v>0</v>
      </c>
      <c r="T185" s="67">
        <f t="shared" si="63"/>
        <v>0</v>
      </c>
      <c r="U185" s="67">
        <f t="shared" si="63"/>
        <v>0</v>
      </c>
      <c r="V185" s="67">
        <f t="shared" si="63"/>
        <v>0</v>
      </c>
      <c r="W185" s="67">
        <f t="shared" si="63"/>
        <v>0</v>
      </c>
      <c r="X185" s="67">
        <f t="shared" si="63"/>
        <v>0</v>
      </c>
      <c r="Y185" s="66">
        <f t="shared" si="63"/>
        <v>0</v>
      </c>
    </row>
    <row r="186" spans="1:25" ht="15.6" x14ac:dyDescent="0.3">
      <c r="A186" s="14">
        <v>33</v>
      </c>
      <c r="B186" s="15" t="s">
        <v>18</v>
      </c>
      <c r="C186" s="59">
        <f>SUM(D186:Y186)</f>
        <v>26</v>
      </c>
      <c r="D186" s="60">
        <f>SUMIFS('DATOS PEST12'!$E:$E,'DATOS PEST12'!$A:$A,INDICE!$C$13,'DATOS PEST12'!$D:$D,'7. RETA (SETA) Prov-SECCION'!D$11,'DATOS PEST12'!$B:$B,'7. RETA (SETA) Prov-SECCION'!$A186,'DATOS PEST12'!$F:$F,"REG.E. AUTONOMOS (SETA)",'DATOS PEST12'!$C:$C,"&lt;&gt;"&amp;"UNION EUROPEA")</f>
        <v>26</v>
      </c>
      <c r="E186" s="62">
        <f>SUMIFS('DATOS PEST12'!$E:$E,'DATOS PEST12'!$A:$A,INDICE!$C$13,'DATOS PEST12'!$D:$D,'7. RETA (SETA) Prov-SECCION'!E$11,'DATOS PEST12'!$B:$B,'7. RETA (SETA) Prov-SECCION'!$A186,'DATOS PEST12'!$F:$F,"REG.E. AUTONOMOS (SETA)",'DATOS PEST12'!$C:$C,"&lt;&gt;"&amp;"UNION EUROPEA")</f>
        <v>0</v>
      </c>
      <c r="F186" s="62">
        <f>SUMIFS('DATOS PEST12'!$E:$E,'DATOS PEST12'!$A:$A,INDICE!$C$13,'DATOS PEST12'!$D:$D,'7. RETA (SETA) Prov-SECCION'!F$11,'DATOS PEST12'!$B:$B,'7. RETA (SETA) Prov-SECCION'!$A186,'DATOS PEST12'!$F:$F,"REG.E. AUTONOMOS (SETA)",'DATOS PEST12'!$C:$C,"&lt;&gt;"&amp;"UNION EUROPEA")</f>
        <v>0</v>
      </c>
      <c r="G186" s="62">
        <f>SUMIFS('DATOS PEST12'!$E:$E,'DATOS PEST12'!$A:$A,INDICE!$C$13,'DATOS PEST12'!$D:$D,'7. RETA (SETA) Prov-SECCION'!G$11,'DATOS PEST12'!$B:$B,'7. RETA (SETA) Prov-SECCION'!$A186,'DATOS PEST12'!$F:$F,"REG.E. AUTONOMOS (SETA)",'DATOS PEST12'!$C:$C,"&lt;&gt;"&amp;"UNION EUROPEA")</f>
        <v>0</v>
      </c>
      <c r="H186" s="62">
        <f>SUMIFS('DATOS PEST12'!$E:$E,'DATOS PEST12'!$A:$A,INDICE!$C$13,'DATOS PEST12'!$D:$D,'7. RETA (SETA) Prov-SECCION'!H$11,'DATOS PEST12'!$B:$B,'7. RETA (SETA) Prov-SECCION'!$A186,'DATOS PEST12'!$F:$F,"REG.E. AUTONOMOS (SETA)",'DATOS PEST12'!$C:$C,"&lt;&gt;"&amp;"UNION EUROPEA")</f>
        <v>0</v>
      </c>
      <c r="I186" s="62">
        <f>SUMIFS('DATOS PEST12'!$E:$E,'DATOS PEST12'!$A:$A,INDICE!$C$13,'DATOS PEST12'!$D:$D,'7. RETA (SETA) Prov-SECCION'!I$11,'DATOS PEST12'!$B:$B,'7. RETA (SETA) Prov-SECCION'!$A186,'DATOS PEST12'!$F:$F,"REG.E. AUTONOMOS (SETA)",'DATOS PEST12'!$C:$C,"&lt;&gt;"&amp;"UNION EUROPEA")</f>
        <v>0</v>
      </c>
      <c r="J186" s="62">
        <f>SUMIFS('DATOS PEST12'!$E:$E,'DATOS PEST12'!$A:$A,INDICE!$C$13,'DATOS PEST12'!$D:$D,'7. RETA (SETA) Prov-SECCION'!J$11,'DATOS PEST12'!$B:$B,'7. RETA (SETA) Prov-SECCION'!$A186,'DATOS PEST12'!$F:$F,"REG.E. AUTONOMOS (SETA)",'DATOS PEST12'!$C:$C,"&lt;&gt;"&amp;"UNION EUROPEA")</f>
        <v>0</v>
      </c>
      <c r="K186" s="62">
        <f>SUMIFS('DATOS PEST12'!$E:$E,'DATOS PEST12'!$A:$A,INDICE!$C$13,'DATOS PEST12'!$D:$D,'7. RETA (SETA) Prov-SECCION'!K$11,'DATOS PEST12'!$B:$B,'7. RETA (SETA) Prov-SECCION'!$A186,'DATOS PEST12'!$F:$F,"REG.E. AUTONOMOS (SETA)",'DATOS PEST12'!$C:$C,"&lt;&gt;"&amp;"UNION EUROPEA")</f>
        <v>0</v>
      </c>
      <c r="L186" s="62">
        <f>SUMIFS('DATOS PEST12'!$E:$E,'DATOS PEST12'!$A:$A,INDICE!$C$13,'DATOS PEST12'!$D:$D,'7. RETA (SETA) Prov-SECCION'!L$11,'DATOS PEST12'!$B:$B,'7. RETA (SETA) Prov-SECCION'!$A186,'DATOS PEST12'!$F:$F,"REG.E. AUTONOMOS (SETA)",'DATOS PEST12'!$C:$C,"&lt;&gt;"&amp;"UNION EUROPEA")</f>
        <v>0</v>
      </c>
      <c r="M186" s="62">
        <f>SUMIFS('DATOS PEST12'!$E:$E,'DATOS PEST12'!$A:$A,INDICE!$C$13,'DATOS PEST12'!$D:$D,'7. RETA (SETA) Prov-SECCION'!M$11,'DATOS PEST12'!$B:$B,'7. RETA (SETA) Prov-SECCION'!$A186,'DATOS PEST12'!$F:$F,"REG.E. AUTONOMOS (SETA)",'DATOS PEST12'!$C:$C,"&lt;&gt;"&amp;"UNION EUROPEA")</f>
        <v>0</v>
      </c>
      <c r="N186" s="62">
        <f>SUMIFS('DATOS PEST12'!$E:$E,'DATOS PEST12'!$A:$A,INDICE!$C$13,'DATOS PEST12'!$D:$D,'7. RETA (SETA) Prov-SECCION'!N$11,'DATOS PEST12'!$B:$B,'7. RETA (SETA) Prov-SECCION'!$A186,'DATOS PEST12'!$F:$F,"REG.E. AUTONOMOS (SETA)",'DATOS PEST12'!$C:$C,"&lt;&gt;"&amp;"UNION EUROPEA")</f>
        <v>0</v>
      </c>
      <c r="O186" s="62">
        <f>SUMIFS('DATOS PEST12'!$E:$E,'DATOS PEST12'!$A:$A,INDICE!$C$13,'DATOS PEST12'!$D:$D,'7. RETA (SETA) Prov-SECCION'!O$11,'DATOS PEST12'!$B:$B,'7. RETA (SETA) Prov-SECCION'!$A186,'DATOS PEST12'!$F:$F,"REG.E. AUTONOMOS (SETA)",'DATOS PEST12'!$C:$C,"&lt;&gt;"&amp;"UNION EUROPEA")</f>
        <v>0</v>
      </c>
      <c r="P186" s="62">
        <f>SUMIFS('DATOS PEST12'!$E:$E,'DATOS PEST12'!$A:$A,INDICE!$C$13,'DATOS PEST12'!$D:$D,'7. RETA (SETA) Prov-SECCION'!P$11,'DATOS PEST12'!$B:$B,'7. RETA (SETA) Prov-SECCION'!$A186,'DATOS PEST12'!$F:$F,"REG.E. AUTONOMOS (SETA)",'DATOS PEST12'!$C:$C,"&lt;&gt;"&amp;"UNION EUROPEA")</f>
        <v>0</v>
      </c>
      <c r="Q186" s="62">
        <f>SUMIFS('DATOS PEST12'!$E:$E,'DATOS PEST12'!$A:$A,INDICE!$C$13,'DATOS PEST12'!$D:$D,'7. RETA (SETA) Prov-SECCION'!Q$11,'DATOS PEST12'!$B:$B,'7. RETA (SETA) Prov-SECCION'!$A186,'DATOS PEST12'!$F:$F,"REG.E. AUTONOMOS (SETA)",'DATOS PEST12'!$C:$C,"&lt;&gt;"&amp;"UNION EUROPEA")</f>
        <v>0</v>
      </c>
      <c r="R186" s="62">
        <f>SUMIFS('DATOS PEST12'!$E:$E,'DATOS PEST12'!$A:$A,INDICE!$C$13,'DATOS PEST12'!$D:$D,'7. RETA (SETA) Prov-SECCION'!R$11,'DATOS PEST12'!$B:$B,'7. RETA (SETA) Prov-SECCION'!$A186,'DATOS PEST12'!$F:$F,"REG.E. AUTONOMOS (SETA)",'DATOS PEST12'!$C:$C,"&lt;&gt;"&amp;"UNION EUROPEA")</f>
        <v>0</v>
      </c>
      <c r="S186" s="62">
        <f>SUMIFS('DATOS PEST12'!$E:$E,'DATOS PEST12'!$A:$A,INDICE!$C$13,'DATOS PEST12'!$D:$D,'7. RETA (SETA) Prov-SECCION'!S$11,'DATOS PEST12'!$B:$B,'7. RETA (SETA) Prov-SECCION'!$A186,'DATOS PEST12'!$F:$F,"REG.E. AUTONOMOS (SETA)",'DATOS PEST12'!$C:$C,"&lt;&gt;"&amp;"UNION EUROPEA")</f>
        <v>0</v>
      </c>
      <c r="T186" s="62">
        <f>SUMIFS('DATOS PEST12'!$E:$E,'DATOS PEST12'!$A:$A,INDICE!$C$13,'DATOS PEST12'!$D:$D,'7. RETA (SETA) Prov-SECCION'!T$11,'DATOS PEST12'!$B:$B,'7. RETA (SETA) Prov-SECCION'!$A186,'DATOS PEST12'!$F:$F,"REG.E. AUTONOMOS (SETA)",'DATOS PEST12'!$C:$C,"&lt;&gt;"&amp;"UNION EUROPEA")</f>
        <v>0</v>
      </c>
      <c r="U186" s="62">
        <f>SUMIFS('DATOS PEST12'!$E:$E,'DATOS PEST12'!$A:$A,INDICE!$C$13,'DATOS PEST12'!$D:$D,'7. RETA (SETA) Prov-SECCION'!U$11,'DATOS PEST12'!$B:$B,'7. RETA (SETA) Prov-SECCION'!$A186,'DATOS PEST12'!$F:$F,"REG.E. AUTONOMOS (SETA)",'DATOS PEST12'!$C:$C,"&lt;&gt;"&amp;"UNION EUROPEA")</f>
        <v>0</v>
      </c>
      <c r="V186" s="62">
        <f>SUMIFS('DATOS PEST12'!$E:$E,'DATOS PEST12'!$A:$A,INDICE!$C$13,'DATOS PEST12'!$D:$D,'7. RETA (SETA) Prov-SECCION'!V$11,'DATOS PEST12'!$B:$B,'7. RETA (SETA) Prov-SECCION'!$A186,'DATOS PEST12'!$F:$F,"REG.E. AUTONOMOS (SETA)",'DATOS PEST12'!$C:$C,"&lt;&gt;"&amp;"UNION EUROPEA")</f>
        <v>0</v>
      </c>
      <c r="W186" s="62">
        <f>SUMIFS('DATOS PEST12'!$E:$E,'DATOS PEST12'!$A:$A,INDICE!$C$13,'DATOS PEST12'!$D:$D,'7. RETA (SETA) Prov-SECCION'!W$11,'DATOS PEST12'!$B:$B,'7. RETA (SETA) Prov-SECCION'!$A186,'DATOS PEST12'!$F:$F,"REG.E. AUTONOMOS (SETA)",'DATOS PEST12'!$C:$C,"&lt;&gt;"&amp;"UNION EUROPEA")</f>
        <v>0</v>
      </c>
      <c r="X186" s="62">
        <f>SUMIFS('DATOS PEST12'!$E:$E,'DATOS PEST12'!$A:$A,INDICE!$C$13,'DATOS PEST12'!$D:$D,'7. RETA (SETA) Prov-SECCION'!X$11,'DATOS PEST12'!$B:$B,'7. RETA (SETA) Prov-SECCION'!$A186,'DATOS PEST12'!$F:$F,"REG.E. AUTONOMOS (SETA)",'DATOS PEST12'!$C:$C,"&lt;&gt;"&amp;"UNION EUROPEA")</f>
        <v>0</v>
      </c>
      <c r="Y186" s="59">
        <f>SUMIFS('DATOS PEST12'!$E:$E,'DATOS PEST12'!$A:$A,INDICE!$C$13,'DATOS PEST12'!$D:$D,'7. RETA (SETA) Prov-SECCION'!Y$11,'DATOS PEST12'!$B:$B,'7. RETA (SETA) Prov-SECCION'!$A186,'DATOS PEST12'!$F:$F,"REG.E. AUTONOMOS (SETA)",'DATOS PEST12'!$C:$C,"&lt;&gt;"&amp;"UNION EUROPEA")</f>
        <v>0</v>
      </c>
    </row>
    <row r="187" spans="1:25" ht="15.6" x14ac:dyDescent="0.3">
      <c r="A187" s="238" t="s">
        <v>180</v>
      </c>
      <c r="B187" s="239"/>
      <c r="C187" s="66">
        <f t="shared" ref="C187:Y187" si="64">C188</f>
        <v>9</v>
      </c>
      <c r="D187" s="64">
        <f t="shared" si="64"/>
        <v>9</v>
      </c>
      <c r="E187" s="67">
        <f t="shared" si="64"/>
        <v>0</v>
      </c>
      <c r="F187" s="67">
        <f t="shared" si="64"/>
        <v>0</v>
      </c>
      <c r="G187" s="67">
        <f t="shared" si="64"/>
        <v>0</v>
      </c>
      <c r="H187" s="67">
        <f t="shared" si="64"/>
        <v>0</v>
      </c>
      <c r="I187" s="67">
        <f t="shared" si="64"/>
        <v>0</v>
      </c>
      <c r="J187" s="67">
        <f t="shared" si="64"/>
        <v>0</v>
      </c>
      <c r="K187" s="67">
        <f t="shared" si="64"/>
        <v>0</v>
      </c>
      <c r="L187" s="67">
        <f t="shared" si="64"/>
        <v>0</v>
      </c>
      <c r="M187" s="67">
        <f t="shared" si="64"/>
        <v>0</v>
      </c>
      <c r="N187" s="67">
        <f t="shared" si="64"/>
        <v>0</v>
      </c>
      <c r="O187" s="67">
        <f t="shared" si="64"/>
        <v>0</v>
      </c>
      <c r="P187" s="67">
        <f t="shared" si="64"/>
        <v>0</v>
      </c>
      <c r="Q187" s="67">
        <f t="shared" si="64"/>
        <v>0</v>
      </c>
      <c r="R187" s="67">
        <f t="shared" si="64"/>
        <v>0</v>
      </c>
      <c r="S187" s="67">
        <f t="shared" si="64"/>
        <v>0</v>
      </c>
      <c r="T187" s="67">
        <f t="shared" si="64"/>
        <v>0</v>
      </c>
      <c r="U187" s="67">
        <f t="shared" si="64"/>
        <v>0</v>
      </c>
      <c r="V187" s="67">
        <f t="shared" si="64"/>
        <v>0</v>
      </c>
      <c r="W187" s="67">
        <f t="shared" si="64"/>
        <v>0</v>
      </c>
      <c r="X187" s="67">
        <f t="shared" si="64"/>
        <v>0</v>
      </c>
      <c r="Y187" s="66">
        <f t="shared" si="64"/>
        <v>0</v>
      </c>
    </row>
    <row r="188" spans="1:25" ht="15.6" x14ac:dyDescent="0.3">
      <c r="A188" s="14">
        <v>7</v>
      </c>
      <c r="B188" s="15" t="s">
        <v>82</v>
      </c>
      <c r="C188" s="59">
        <f>SUM(D188:Y188)</f>
        <v>9</v>
      </c>
      <c r="D188" s="60">
        <f>SUMIFS('DATOS PEST12'!$E:$E,'DATOS PEST12'!$A:$A,INDICE!$C$13,'DATOS PEST12'!$D:$D,'7. RETA (SETA) Prov-SECCION'!D$11,'DATOS PEST12'!$B:$B,'7. RETA (SETA) Prov-SECCION'!$A188,'DATOS PEST12'!$F:$F,"REG.E. AUTONOMOS (SETA)",'DATOS PEST12'!$C:$C,"&lt;&gt;"&amp;"UNION EUROPEA")</f>
        <v>9</v>
      </c>
      <c r="E188" s="62">
        <f>SUMIFS('DATOS PEST12'!$E:$E,'DATOS PEST12'!$A:$A,INDICE!$C$13,'DATOS PEST12'!$D:$D,'7. RETA (SETA) Prov-SECCION'!E$11,'DATOS PEST12'!$B:$B,'7. RETA (SETA) Prov-SECCION'!$A188,'DATOS PEST12'!$F:$F,"REG.E. AUTONOMOS (SETA)",'DATOS PEST12'!$C:$C,"&lt;&gt;"&amp;"UNION EUROPEA")</f>
        <v>0</v>
      </c>
      <c r="F188" s="62">
        <f>SUMIFS('DATOS PEST12'!$E:$E,'DATOS PEST12'!$A:$A,INDICE!$C$13,'DATOS PEST12'!$D:$D,'7. RETA (SETA) Prov-SECCION'!F$11,'DATOS PEST12'!$B:$B,'7. RETA (SETA) Prov-SECCION'!$A188,'DATOS PEST12'!$F:$F,"REG.E. AUTONOMOS (SETA)",'DATOS PEST12'!$C:$C,"&lt;&gt;"&amp;"UNION EUROPEA")</f>
        <v>0</v>
      </c>
      <c r="G188" s="62">
        <f>SUMIFS('DATOS PEST12'!$E:$E,'DATOS PEST12'!$A:$A,INDICE!$C$13,'DATOS PEST12'!$D:$D,'7. RETA (SETA) Prov-SECCION'!G$11,'DATOS PEST12'!$B:$B,'7. RETA (SETA) Prov-SECCION'!$A188,'DATOS PEST12'!$F:$F,"REG.E. AUTONOMOS (SETA)",'DATOS PEST12'!$C:$C,"&lt;&gt;"&amp;"UNION EUROPEA")</f>
        <v>0</v>
      </c>
      <c r="H188" s="62">
        <f>SUMIFS('DATOS PEST12'!$E:$E,'DATOS PEST12'!$A:$A,INDICE!$C$13,'DATOS PEST12'!$D:$D,'7. RETA (SETA) Prov-SECCION'!H$11,'DATOS PEST12'!$B:$B,'7. RETA (SETA) Prov-SECCION'!$A188,'DATOS PEST12'!$F:$F,"REG.E. AUTONOMOS (SETA)",'DATOS PEST12'!$C:$C,"&lt;&gt;"&amp;"UNION EUROPEA")</f>
        <v>0</v>
      </c>
      <c r="I188" s="62">
        <f>SUMIFS('DATOS PEST12'!$E:$E,'DATOS PEST12'!$A:$A,INDICE!$C$13,'DATOS PEST12'!$D:$D,'7. RETA (SETA) Prov-SECCION'!I$11,'DATOS PEST12'!$B:$B,'7. RETA (SETA) Prov-SECCION'!$A188,'DATOS PEST12'!$F:$F,"REG.E. AUTONOMOS (SETA)",'DATOS PEST12'!$C:$C,"&lt;&gt;"&amp;"UNION EUROPEA")</f>
        <v>0</v>
      </c>
      <c r="J188" s="62">
        <f>SUMIFS('DATOS PEST12'!$E:$E,'DATOS PEST12'!$A:$A,INDICE!$C$13,'DATOS PEST12'!$D:$D,'7. RETA (SETA) Prov-SECCION'!J$11,'DATOS PEST12'!$B:$B,'7. RETA (SETA) Prov-SECCION'!$A188,'DATOS PEST12'!$F:$F,"REG.E. AUTONOMOS (SETA)",'DATOS PEST12'!$C:$C,"&lt;&gt;"&amp;"UNION EUROPEA")</f>
        <v>0</v>
      </c>
      <c r="K188" s="62">
        <f>SUMIFS('DATOS PEST12'!$E:$E,'DATOS PEST12'!$A:$A,INDICE!$C$13,'DATOS PEST12'!$D:$D,'7. RETA (SETA) Prov-SECCION'!K$11,'DATOS PEST12'!$B:$B,'7. RETA (SETA) Prov-SECCION'!$A188,'DATOS PEST12'!$F:$F,"REG.E. AUTONOMOS (SETA)",'DATOS PEST12'!$C:$C,"&lt;&gt;"&amp;"UNION EUROPEA")</f>
        <v>0</v>
      </c>
      <c r="L188" s="62">
        <f>SUMIFS('DATOS PEST12'!$E:$E,'DATOS PEST12'!$A:$A,INDICE!$C$13,'DATOS PEST12'!$D:$D,'7. RETA (SETA) Prov-SECCION'!L$11,'DATOS PEST12'!$B:$B,'7. RETA (SETA) Prov-SECCION'!$A188,'DATOS PEST12'!$F:$F,"REG.E. AUTONOMOS (SETA)",'DATOS PEST12'!$C:$C,"&lt;&gt;"&amp;"UNION EUROPEA")</f>
        <v>0</v>
      </c>
      <c r="M188" s="62">
        <f>SUMIFS('DATOS PEST12'!$E:$E,'DATOS PEST12'!$A:$A,INDICE!$C$13,'DATOS PEST12'!$D:$D,'7. RETA (SETA) Prov-SECCION'!M$11,'DATOS PEST12'!$B:$B,'7. RETA (SETA) Prov-SECCION'!$A188,'DATOS PEST12'!$F:$F,"REG.E. AUTONOMOS (SETA)",'DATOS PEST12'!$C:$C,"&lt;&gt;"&amp;"UNION EUROPEA")</f>
        <v>0</v>
      </c>
      <c r="N188" s="62">
        <f>SUMIFS('DATOS PEST12'!$E:$E,'DATOS PEST12'!$A:$A,INDICE!$C$13,'DATOS PEST12'!$D:$D,'7. RETA (SETA) Prov-SECCION'!N$11,'DATOS PEST12'!$B:$B,'7. RETA (SETA) Prov-SECCION'!$A188,'DATOS PEST12'!$F:$F,"REG.E. AUTONOMOS (SETA)",'DATOS PEST12'!$C:$C,"&lt;&gt;"&amp;"UNION EUROPEA")</f>
        <v>0</v>
      </c>
      <c r="O188" s="62">
        <f>SUMIFS('DATOS PEST12'!$E:$E,'DATOS PEST12'!$A:$A,INDICE!$C$13,'DATOS PEST12'!$D:$D,'7. RETA (SETA) Prov-SECCION'!O$11,'DATOS PEST12'!$B:$B,'7. RETA (SETA) Prov-SECCION'!$A188,'DATOS PEST12'!$F:$F,"REG.E. AUTONOMOS (SETA)",'DATOS PEST12'!$C:$C,"&lt;&gt;"&amp;"UNION EUROPEA")</f>
        <v>0</v>
      </c>
      <c r="P188" s="62">
        <f>SUMIFS('DATOS PEST12'!$E:$E,'DATOS PEST12'!$A:$A,INDICE!$C$13,'DATOS PEST12'!$D:$D,'7. RETA (SETA) Prov-SECCION'!P$11,'DATOS PEST12'!$B:$B,'7. RETA (SETA) Prov-SECCION'!$A188,'DATOS PEST12'!$F:$F,"REG.E. AUTONOMOS (SETA)",'DATOS PEST12'!$C:$C,"&lt;&gt;"&amp;"UNION EUROPEA")</f>
        <v>0</v>
      </c>
      <c r="Q188" s="62">
        <f>SUMIFS('DATOS PEST12'!$E:$E,'DATOS PEST12'!$A:$A,INDICE!$C$13,'DATOS PEST12'!$D:$D,'7. RETA (SETA) Prov-SECCION'!Q$11,'DATOS PEST12'!$B:$B,'7. RETA (SETA) Prov-SECCION'!$A188,'DATOS PEST12'!$F:$F,"REG.E. AUTONOMOS (SETA)",'DATOS PEST12'!$C:$C,"&lt;&gt;"&amp;"UNION EUROPEA")</f>
        <v>0</v>
      </c>
      <c r="R188" s="62">
        <f>SUMIFS('DATOS PEST12'!$E:$E,'DATOS PEST12'!$A:$A,INDICE!$C$13,'DATOS PEST12'!$D:$D,'7. RETA (SETA) Prov-SECCION'!R$11,'DATOS PEST12'!$B:$B,'7. RETA (SETA) Prov-SECCION'!$A188,'DATOS PEST12'!$F:$F,"REG.E. AUTONOMOS (SETA)",'DATOS PEST12'!$C:$C,"&lt;&gt;"&amp;"UNION EUROPEA")</f>
        <v>0</v>
      </c>
      <c r="S188" s="62">
        <f>SUMIFS('DATOS PEST12'!$E:$E,'DATOS PEST12'!$A:$A,INDICE!$C$13,'DATOS PEST12'!$D:$D,'7. RETA (SETA) Prov-SECCION'!S$11,'DATOS PEST12'!$B:$B,'7. RETA (SETA) Prov-SECCION'!$A188,'DATOS PEST12'!$F:$F,"REG.E. AUTONOMOS (SETA)",'DATOS PEST12'!$C:$C,"&lt;&gt;"&amp;"UNION EUROPEA")</f>
        <v>0</v>
      </c>
      <c r="T188" s="62">
        <f>SUMIFS('DATOS PEST12'!$E:$E,'DATOS PEST12'!$A:$A,INDICE!$C$13,'DATOS PEST12'!$D:$D,'7. RETA (SETA) Prov-SECCION'!T$11,'DATOS PEST12'!$B:$B,'7. RETA (SETA) Prov-SECCION'!$A188,'DATOS PEST12'!$F:$F,"REG.E. AUTONOMOS (SETA)",'DATOS PEST12'!$C:$C,"&lt;&gt;"&amp;"UNION EUROPEA")</f>
        <v>0</v>
      </c>
      <c r="U188" s="62">
        <f>SUMIFS('DATOS PEST12'!$E:$E,'DATOS PEST12'!$A:$A,INDICE!$C$13,'DATOS PEST12'!$D:$D,'7. RETA (SETA) Prov-SECCION'!U$11,'DATOS PEST12'!$B:$B,'7. RETA (SETA) Prov-SECCION'!$A188,'DATOS PEST12'!$F:$F,"REG.E. AUTONOMOS (SETA)",'DATOS PEST12'!$C:$C,"&lt;&gt;"&amp;"UNION EUROPEA")</f>
        <v>0</v>
      </c>
      <c r="V188" s="62">
        <f>SUMIFS('DATOS PEST12'!$E:$E,'DATOS PEST12'!$A:$A,INDICE!$C$13,'DATOS PEST12'!$D:$D,'7. RETA (SETA) Prov-SECCION'!V$11,'DATOS PEST12'!$B:$B,'7. RETA (SETA) Prov-SECCION'!$A188,'DATOS PEST12'!$F:$F,"REG.E. AUTONOMOS (SETA)",'DATOS PEST12'!$C:$C,"&lt;&gt;"&amp;"UNION EUROPEA")</f>
        <v>0</v>
      </c>
      <c r="W188" s="62">
        <f>SUMIFS('DATOS PEST12'!$E:$E,'DATOS PEST12'!$A:$A,INDICE!$C$13,'DATOS PEST12'!$D:$D,'7. RETA (SETA) Prov-SECCION'!W$11,'DATOS PEST12'!$B:$B,'7. RETA (SETA) Prov-SECCION'!$A188,'DATOS PEST12'!$F:$F,"REG.E. AUTONOMOS (SETA)",'DATOS PEST12'!$C:$C,"&lt;&gt;"&amp;"UNION EUROPEA")</f>
        <v>0</v>
      </c>
      <c r="X188" s="62">
        <f>SUMIFS('DATOS PEST12'!$E:$E,'DATOS PEST12'!$A:$A,INDICE!$C$13,'DATOS PEST12'!$D:$D,'7. RETA (SETA) Prov-SECCION'!X$11,'DATOS PEST12'!$B:$B,'7. RETA (SETA) Prov-SECCION'!$A188,'DATOS PEST12'!$F:$F,"REG.E. AUTONOMOS (SETA)",'DATOS PEST12'!$C:$C,"&lt;&gt;"&amp;"UNION EUROPEA")</f>
        <v>0</v>
      </c>
      <c r="Y188" s="59">
        <f>SUMIFS('DATOS PEST12'!$E:$E,'DATOS PEST12'!$A:$A,INDICE!$C$13,'DATOS PEST12'!$D:$D,'7. RETA (SETA) Prov-SECCION'!Y$11,'DATOS PEST12'!$B:$B,'7. RETA (SETA) Prov-SECCION'!$A188,'DATOS PEST12'!$F:$F,"REG.E. AUTONOMOS (SETA)",'DATOS PEST12'!$C:$C,"&lt;&gt;"&amp;"UNION EUROPEA")</f>
        <v>0</v>
      </c>
    </row>
    <row r="189" spans="1:25" ht="15.6" x14ac:dyDescent="0.3">
      <c r="A189" s="238" t="s">
        <v>39</v>
      </c>
      <c r="B189" s="239"/>
      <c r="C189" s="66">
        <f t="shared" ref="C189:Y189" si="65">SUM(C190:C191)</f>
        <v>46.05263157894737</v>
      </c>
      <c r="D189" s="64">
        <f t="shared" si="65"/>
        <v>46.05263157894737</v>
      </c>
      <c r="E189" s="67">
        <f t="shared" si="65"/>
        <v>0</v>
      </c>
      <c r="F189" s="67">
        <f t="shared" si="65"/>
        <v>0</v>
      </c>
      <c r="G189" s="67">
        <f t="shared" si="65"/>
        <v>0</v>
      </c>
      <c r="H189" s="67">
        <f t="shared" si="65"/>
        <v>0</v>
      </c>
      <c r="I189" s="67">
        <f t="shared" si="65"/>
        <v>0</v>
      </c>
      <c r="J189" s="67">
        <f t="shared" si="65"/>
        <v>0</v>
      </c>
      <c r="K189" s="67">
        <f t="shared" si="65"/>
        <v>0</v>
      </c>
      <c r="L189" s="67">
        <f t="shared" si="65"/>
        <v>0</v>
      </c>
      <c r="M189" s="67">
        <f t="shared" si="65"/>
        <v>0</v>
      </c>
      <c r="N189" s="67">
        <f t="shared" si="65"/>
        <v>0</v>
      </c>
      <c r="O189" s="67">
        <f t="shared" si="65"/>
        <v>0</v>
      </c>
      <c r="P189" s="67">
        <f t="shared" si="65"/>
        <v>0</v>
      </c>
      <c r="Q189" s="67">
        <f t="shared" si="65"/>
        <v>0</v>
      </c>
      <c r="R189" s="67">
        <f t="shared" si="65"/>
        <v>0</v>
      </c>
      <c r="S189" s="67">
        <f t="shared" si="65"/>
        <v>0</v>
      </c>
      <c r="T189" s="67">
        <f t="shared" si="65"/>
        <v>0</v>
      </c>
      <c r="U189" s="67">
        <f t="shared" si="65"/>
        <v>0</v>
      </c>
      <c r="V189" s="67">
        <f t="shared" si="65"/>
        <v>0</v>
      </c>
      <c r="W189" s="67">
        <f t="shared" si="65"/>
        <v>0</v>
      </c>
      <c r="X189" s="67">
        <f t="shared" si="65"/>
        <v>0</v>
      </c>
      <c r="Y189" s="66">
        <f t="shared" si="65"/>
        <v>0</v>
      </c>
    </row>
    <row r="190" spans="1:25" ht="15.6" x14ac:dyDescent="0.3">
      <c r="A190" s="6">
        <v>35</v>
      </c>
      <c r="B190" s="7" t="s">
        <v>83</v>
      </c>
      <c r="C190" s="59">
        <f t="shared" ref="C190:C191" si="66">SUM(D190:Y190)</f>
        <v>20.000000000000004</v>
      </c>
      <c r="D190" s="60">
        <f>SUMIFS('DATOS PEST12'!$E:$E,'DATOS PEST12'!$A:$A,INDICE!$C$13,'DATOS PEST12'!$D:$D,'7. RETA (SETA) Prov-SECCION'!D$11,'DATOS PEST12'!$B:$B,'7. RETA (SETA) Prov-SECCION'!$A190,'DATOS PEST12'!$F:$F,"REG.E. AUTONOMOS (SETA)",'DATOS PEST12'!$C:$C,"&lt;&gt;"&amp;"UNION EUROPEA")</f>
        <v>20.000000000000004</v>
      </c>
      <c r="E190" s="62">
        <f>SUMIFS('DATOS PEST12'!$E:$E,'DATOS PEST12'!$A:$A,INDICE!$C$13,'DATOS PEST12'!$D:$D,'7. RETA (SETA) Prov-SECCION'!E$11,'DATOS PEST12'!$B:$B,'7. RETA (SETA) Prov-SECCION'!$A190,'DATOS PEST12'!$F:$F,"REG.E. AUTONOMOS (SETA)",'DATOS PEST12'!$C:$C,"&lt;&gt;"&amp;"UNION EUROPEA")</f>
        <v>0</v>
      </c>
      <c r="F190" s="62">
        <f>SUMIFS('DATOS PEST12'!$E:$E,'DATOS PEST12'!$A:$A,INDICE!$C$13,'DATOS PEST12'!$D:$D,'7. RETA (SETA) Prov-SECCION'!F$11,'DATOS PEST12'!$B:$B,'7. RETA (SETA) Prov-SECCION'!$A190,'DATOS PEST12'!$F:$F,"REG.E. AUTONOMOS (SETA)",'DATOS PEST12'!$C:$C,"&lt;&gt;"&amp;"UNION EUROPEA")</f>
        <v>0</v>
      </c>
      <c r="G190" s="62">
        <f>SUMIFS('DATOS PEST12'!$E:$E,'DATOS PEST12'!$A:$A,INDICE!$C$13,'DATOS PEST12'!$D:$D,'7. RETA (SETA) Prov-SECCION'!G$11,'DATOS PEST12'!$B:$B,'7. RETA (SETA) Prov-SECCION'!$A190,'DATOS PEST12'!$F:$F,"REG.E. AUTONOMOS (SETA)",'DATOS PEST12'!$C:$C,"&lt;&gt;"&amp;"UNION EUROPEA")</f>
        <v>0</v>
      </c>
      <c r="H190" s="62">
        <f>SUMIFS('DATOS PEST12'!$E:$E,'DATOS PEST12'!$A:$A,INDICE!$C$13,'DATOS PEST12'!$D:$D,'7. RETA (SETA) Prov-SECCION'!H$11,'DATOS PEST12'!$B:$B,'7. RETA (SETA) Prov-SECCION'!$A190,'DATOS PEST12'!$F:$F,"REG.E. AUTONOMOS (SETA)",'DATOS PEST12'!$C:$C,"&lt;&gt;"&amp;"UNION EUROPEA")</f>
        <v>0</v>
      </c>
      <c r="I190" s="62">
        <f>SUMIFS('DATOS PEST12'!$E:$E,'DATOS PEST12'!$A:$A,INDICE!$C$13,'DATOS PEST12'!$D:$D,'7. RETA (SETA) Prov-SECCION'!I$11,'DATOS PEST12'!$B:$B,'7. RETA (SETA) Prov-SECCION'!$A190,'DATOS PEST12'!$F:$F,"REG.E. AUTONOMOS (SETA)",'DATOS PEST12'!$C:$C,"&lt;&gt;"&amp;"UNION EUROPEA")</f>
        <v>0</v>
      </c>
      <c r="J190" s="62">
        <f>SUMIFS('DATOS PEST12'!$E:$E,'DATOS PEST12'!$A:$A,INDICE!$C$13,'DATOS PEST12'!$D:$D,'7. RETA (SETA) Prov-SECCION'!J$11,'DATOS PEST12'!$B:$B,'7. RETA (SETA) Prov-SECCION'!$A190,'DATOS PEST12'!$F:$F,"REG.E. AUTONOMOS (SETA)",'DATOS PEST12'!$C:$C,"&lt;&gt;"&amp;"UNION EUROPEA")</f>
        <v>0</v>
      </c>
      <c r="K190" s="62">
        <f>SUMIFS('DATOS PEST12'!$E:$E,'DATOS PEST12'!$A:$A,INDICE!$C$13,'DATOS PEST12'!$D:$D,'7. RETA (SETA) Prov-SECCION'!K$11,'DATOS PEST12'!$B:$B,'7. RETA (SETA) Prov-SECCION'!$A190,'DATOS PEST12'!$F:$F,"REG.E. AUTONOMOS (SETA)",'DATOS PEST12'!$C:$C,"&lt;&gt;"&amp;"UNION EUROPEA")</f>
        <v>0</v>
      </c>
      <c r="L190" s="62">
        <f>SUMIFS('DATOS PEST12'!$E:$E,'DATOS PEST12'!$A:$A,INDICE!$C$13,'DATOS PEST12'!$D:$D,'7. RETA (SETA) Prov-SECCION'!L$11,'DATOS PEST12'!$B:$B,'7. RETA (SETA) Prov-SECCION'!$A190,'DATOS PEST12'!$F:$F,"REG.E. AUTONOMOS (SETA)",'DATOS PEST12'!$C:$C,"&lt;&gt;"&amp;"UNION EUROPEA")</f>
        <v>0</v>
      </c>
      <c r="M190" s="62">
        <f>SUMIFS('DATOS PEST12'!$E:$E,'DATOS PEST12'!$A:$A,INDICE!$C$13,'DATOS PEST12'!$D:$D,'7. RETA (SETA) Prov-SECCION'!M$11,'DATOS PEST12'!$B:$B,'7. RETA (SETA) Prov-SECCION'!$A190,'DATOS PEST12'!$F:$F,"REG.E. AUTONOMOS (SETA)",'DATOS PEST12'!$C:$C,"&lt;&gt;"&amp;"UNION EUROPEA")</f>
        <v>0</v>
      </c>
      <c r="N190" s="62">
        <f>SUMIFS('DATOS PEST12'!$E:$E,'DATOS PEST12'!$A:$A,INDICE!$C$13,'DATOS PEST12'!$D:$D,'7. RETA (SETA) Prov-SECCION'!N$11,'DATOS PEST12'!$B:$B,'7. RETA (SETA) Prov-SECCION'!$A190,'DATOS PEST12'!$F:$F,"REG.E. AUTONOMOS (SETA)",'DATOS PEST12'!$C:$C,"&lt;&gt;"&amp;"UNION EUROPEA")</f>
        <v>0</v>
      </c>
      <c r="O190" s="62">
        <f>SUMIFS('DATOS PEST12'!$E:$E,'DATOS PEST12'!$A:$A,INDICE!$C$13,'DATOS PEST12'!$D:$D,'7. RETA (SETA) Prov-SECCION'!O$11,'DATOS PEST12'!$B:$B,'7. RETA (SETA) Prov-SECCION'!$A190,'DATOS PEST12'!$F:$F,"REG.E. AUTONOMOS (SETA)",'DATOS PEST12'!$C:$C,"&lt;&gt;"&amp;"UNION EUROPEA")</f>
        <v>0</v>
      </c>
      <c r="P190" s="62">
        <f>SUMIFS('DATOS PEST12'!$E:$E,'DATOS PEST12'!$A:$A,INDICE!$C$13,'DATOS PEST12'!$D:$D,'7. RETA (SETA) Prov-SECCION'!P$11,'DATOS PEST12'!$B:$B,'7. RETA (SETA) Prov-SECCION'!$A190,'DATOS PEST12'!$F:$F,"REG.E. AUTONOMOS (SETA)",'DATOS PEST12'!$C:$C,"&lt;&gt;"&amp;"UNION EUROPEA")</f>
        <v>0</v>
      </c>
      <c r="Q190" s="62">
        <f>SUMIFS('DATOS PEST12'!$E:$E,'DATOS PEST12'!$A:$A,INDICE!$C$13,'DATOS PEST12'!$D:$D,'7. RETA (SETA) Prov-SECCION'!Q$11,'DATOS PEST12'!$B:$B,'7. RETA (SETA) Prov-SECCION'!$A190,'DATOS PEST12'!$F:$F,"REG.E. AUTONOMOS (SETA)",'DATOS PEST12'!$C:$C,"&lt;&gt;"&amp;"UNION EUROPEA")</f>
        <v>0</v>
      </c>
      <c r="R190" s="62">
        <f>SUMIFS('DATOS PEST12'!$E:$E,'DATOS PEST12'!$A:$A,INDICE!$C$13,'DATOS PEST12'!$D:$D,'7. RETA (SETA) Prov-SECCION'!R$11,'DATOS PEST12'!$B:$B,'7. RETA (SETA) Prov-SECCION'!$A190,'DATOS PEST12'!$F:$F,"REG.E. AUTONOMOS (SETA)",'DATOS PEST12'!$C:$C,"&lt;&gt;"&amp;"UNION EUROPEA")</f>
        <v>0</v>
      </c>
      <c r="S190" s="62">
        <f>SUMIFS('DATOS PEST12'!$E:$E,'DATOS PEST12'!$A:$A,INDICE!$C$13,'DATOS PEST12'!$D:$D,'7. RETA (SETA) Prov-SECCION'!S$11,'DATOS PEST12'!$B:$B,'7. RETA (SETA) Prov-SECCION'!$A190,'DATOS PEST12'!$F:$F,"REG.E. AUTONOMOS (SETA)",'DATOS PEST12'!$C:$C,"&lt;&gt;"&amp;"UNION EUROPEA")</f>
        <v>0</v>
      </c>
      <c r="T190" s="62">
        <f>SUMIFS('DATOS PEST12'!$E:$E,'DATOS PEST12'!$A:$A,INDICE!$C$13,'DATOS PEST12'!$D:$D,'7. RETA (SETA) Prov-SECCION'!T$11,'DATOS PEST12'!$B:$B,'7. RETA (SETA) Prov-SECCION'!$A190,'DATOS PEST12'!$F:$F,"REG.E. AUTONOMOS (SETA)",'DATOS PEST12'!$C:$C,"&lt;&gt;"&amp;"UNION EUROPEA")</f>
        <v>0</v>
      </c>
      <c r="U190" s="62">
        <f>SUMIFS('DATOS PEST12'!$E:$E,'DATOS PEST12'!$A:$A,INDICE!$C$13,'DATOS PEST12'!$D:$D,'7. RETA (SETA) Prov-SECCION'!U$11,'DATOS PEST12'!$B:$B,'7. RETA (SETA) Prov-SECCION'!$A190,'DATOS PEST12'!$F:$F,"REG.E. AUTONOMOS (SETA)",'DATOS PEST12'!$C:$C,"&lt;&gt;"&amp;"UNION EUROPEA")</f>
        <v>0</v>
      </c>
      <c r="V190" s="62">
        <f>SUMIFS('DATOS PEST12'!$E:$E,'DATOS PEST12'!$A:$A,INDICE!$C$13,'DATOS PEST12'!$D:$D,'7. RETA (SETA) Prov-SECCION'!V$11,'DATOS PEST12'!$B:$B,'7. RETA (SETA) Prov-SECCION'!$A190,'DATOS PEST12'!$F:$F,"REG.E. AUTONOMOS (SETA)",'DATOS PEST12'!$C:$C,"&lt;&gt;"&amp;"UNION EUROPEA")</f>
        <v>0</v>
      </c>
      <c r="W190" s="62">
        <f>SUMIFS('DATOS PEST12'!$E:$E,'DATOS PEST12'!$A:$A,INDICE!$C$13,'DATOS PEST12'!$D:$D,'7. RETA (SETA) Prov-SECCION'!W$11,'DATOS PEST12'!$B:$B,'7. RETA (SETA) Prov-SECCION'!$A190,'DATOS PEST12'!$F:$F,"REG.E. AUTONOMOS (SETA)",'DATOS PEST12'!$C:$C,"&lt;&gt;"&amp;"UNION EUROPEA")</f>
        <v>0</v>
      </c>
      <c r="X190" s="62">
        <f>SUMIFS('DATOS PEST12'!$E:$E,'DATOS PEST12'!$A:$A,INDICE!$C$13,'DATOS PEST12'!$D:$D,'7. RETA (SETA) Prov-SECCION'!X$11,'DATOS PEST12'!$B:$B,'7. RETA (SETA) Prov-SECCION'!$A190,'DATOS PEST12'!$F:$F,"REG.E. AUTONOMOS (SETA)",'DATOS PEST12'!$C:$C,"&lt;&gt;"&amp;"UNION EUROPEA")</f>
        <v>0</v>
      </c>
      <c r="Y190" s="59">
        <f>SUMIFS('DATOS PEST12'!$E:$E,'DATOS PEST12'!$A:$A,INDICE!$C$13,'DATOS PEST12'!$D:$D,'7. RETA (SETA) Prov-SECCION'!Y$11,'DATOS PEST12'!$B:$B,'7. RETA (SETA) Prov-SECCION'!$A190,'DATOS PEST12'!$F:$F,"REG.E. AUTONOMOS (SETA)",'DATOS PEST12'!$C:$C,"&lt;&gt;"&amp;"UNION EUROPEA")</f>
        <v>0</v>
      </c>
    </row>
    <row r="191" spans="1:25" ht="15.6" x14ac:dyDescent="0.3">
      <c r="A191" s="10">
        <v>38</v>
      </c>
      <c r="B191" s="11" t="s">
        <v>167</v>
      </c>
      <c r="C191" s="59">
        <f t="shared" si="66"/>
        <v>26.05263157894737</v>
      </c>
      <c r="D191" s="60">
        <f>SUMIFS('DATOS PEST12'!$E:$E,'DATOS PEST12'!$A:$A,INDICE!$C$13,'DATOS PEST12'!$D:$D,'7. RETA (SETA) Prov-SECCION'!D$11,'DATOS PEST12'!$B:$B,'7. RETA (SETA) Prov-SECCION'!$A191,'DATOS PEST12'!$F:$F,"REG.E. AUTONOMOS (SETA)",'DATOS PEST12'!$C:$C,"&lt;&gt;"&amp;"UNION EUROPEA")</f>
        <v>26.05263157894737</v>
      </c>
      <c r="E191" s="62">
        <f>SUMIFS('DATOS PEST12'!$E:$E,'DATOS PEST12'!$A:$A,INDICE!$C$13,'DATOS PEST12'!$D:$D,'7. RETA (SETA) Prov-SECCION'!E$11,'DATOS PEST12'!$B:$B,'7. RETA (SETA) Prov-SECCION'!$A191,'DATOS PEST12'!$F:$F,"REG.E. AUTONOMOS (SETA)",'DATOS PEST12'!$C:$C,"&lt;&gt;"&amp;"UNION EUROPEA")</f>
        <v>0</v>
      </c>
      <c r="F191" s="62">
        <f>SUMIFS('DATOS PEST12'!$E:$E,'DATOS PEST12'!$A:$A,INDICE!$C$13,'DATOS PEST12'!$D:$D,'7. RETA (SETA) Prov-SECCION'!F$11,'DATOS PEST12'!$B:$B,'7. RETA (SETA) Prov-SECCION'!$A191,'DATOS PEST12'!$F:$F,"REG.E. AUTONOMOS (SETA)",'DATOS PEST12'!$C:$C,"&lt;&gt;"&amp;"UNION EUROPEA")</f>
        <v>0</v>
      </c>
      <c r="G191" s="62">
        <f>SUMIFS('DATOS PEST12'!$E:$E,'DATOS PEST12'!$A:$A,INDICE!$C$13,'DATOS PEST12'!$D:$D,'7. RETA (SETA) Prov-SECCION'!G$11,'DATOS PEST12'!$B:$B,'7. RETA (SETA) Prov-SECCION'!$A191,'DATOS PEST12'!$F:$F,"REG.E. AUTONOMOS (SETA)",'DATOS PEST12'!$C:$C,"&lt;&gt;"&amp;"UNION EUROPEA")</f>
        <v>0</v>
      </c>
      <c r="H191" s="62">
        <f>SUMIFS('DATOS PEST12'!$E:$E,'DATOS PEST12'!$A:$A,INDICE!$C$13,'DATOS PEST12'!$D:$D,'7. RETA (SETA) Prov-SECCION'!H$11,'DATOS PEST12'!$B:$B,'7. RETA (SETA) Prov-SECCION'!$A191,'DATOS PEST12'!$F:$F,"REG.E. AUTONOMOS (SETA)",'DATOS PEST12'!$C:$C,"&lt;&gt;"&amp;"UNION EUROPEA")</f>
        <v>0</v>
      </c>
      <c r="I191" s="62">
        <f>SUMIFS('DATOS PEST12'!$E:$E,'DATOS PEST12'!$A:$A,INDICE!$C$13,'DATOS PEST12'!$D:$D,'7. RETA (SETA) Prov-SECCION'!I$11,'DATOS PEST12'!$B:$B,'7. RETA (SETA) Prov-SECCION'!$A191,'DATOS PEST12'!$F:$F,"REG.E. AUTONOMOS (SETA)",'DATOS PEST12'!$C:$C,"&lt;&gt;"&amp;"UNION EUROPEA")</f>
        <v>0</v>
      </c>
      <c r="J191" s="62">
        <f>SUMIFS('DATOS PEST12'!$E:$E,'DATOS PEST12'!$A:$A,INDICE!$C$13,'DATOS PEST12'!$D:$D,'7. RETA (SETA) Prov-SECCION'!J$11,'DATOS PEST12'!$B:$B,'7. RETA (SETA) Prov-SECCION'!$A191,'DATOS PEST12'!$F:$F,"REG.E. AUTONOMOS (SETA)",'DATOS PEST12'!$C:$C,"&lt;&gt;"&amp;"UNION EUROPEA")</f>
        <v>0</v>
      </c>
      <c r="K191" s="62">
        <f>SUMIFS('DATOS PEST12'!$E:$E,'DATOS PEST12'!$A:$A,INDICE!$C$13,'DATOS PEST12'!$D:$D,'7. RETA (SETA) Prov-SECCION'!K$11,'DATOS PEST12'!$B:$B,'7. RETA (SETA) Prov-SECCION'!$A191,'DATOS PEST12'!$F:$F,"REG.E. AUTONOMOS (SETA)",'DATOS PEST12'!$C:$C,"&lt;&gt;"&amp;"UNION EUROPEA")</f>
        <v>0</v>
      </c>
      <c r="L191" s="62">
        <f>SUMIFS('DATOS PEST12'!$E:$E,'DATOS PEST12'!$A:$A,INDICE!$C$13,'DATOS PEST12'!$D:$D,'7. RETA (SETA) Prov-SECCION'!L$11,'DATOS PEST12'!$B:$B,'7. RETA (SETA) Prov-SECCION'!$A191,'DATOS PEST12'!$F:$F,"REG.E. AUTONOMOS (SETA)",'DATOS PEST12'!$C:$C,"&lt;&gt;"&amp;"UNION EUROPEA")</f>
        <v>0</v>
      </c>
      <c r="M191" s="62">
        <f>SUMIFS('DATOS PEST12'!$E:$E,'DATOS PEST12'!$A:$A,INDICE!$C$13,'DATOS PEST12'!$D:$D,'7. RETA (SETA) Prov-SECCION'!M$11,'DATOS PEST12'!$B:$B,'7. RETA (SETA) Prov-SECCION'!$A191,'DATOS PEST12'!$F:$F,"REG.E. AUTONOMOS (SETA)",'DATOS PEST12'!$C:$C,"&lt;&gt;"&amp;"UNION EUROPEA")</f>
        <v>0</v>
      </c>
      <c r="N191" s="62">
        <f>SUMIFS('DATOS PEST12'!$E:$E,'DATOS PEST12'!$A:$A,INDICE!$C$13,'DATOS PEST12'!$D:$D,'7. RETA (SETA) Prov-SECCION'!N$11,'DATOS PEST12'!$B:$B,'7. RETA (SETA) Prov-SECCION'!$A191,'DATOS PEST12'!$F:$F,"REG.E. AUTONOMOS (SETA)",'DATOS PEST12'!$C:$C,"&lt;&gt;"&amp;"UNION EUROPEA")</f>
        <v>0</v>
      </c>
      <c r="O191" s="62">
        <f>SUMIFS('DATOS PEST12'!$E:$E,'DATOS PEST12'!$A:$A,INDICE!$C$13,'DATOS PEST12'!$D:$D,'7. RETA (SETA) Prov-SECCION'!O$11,'DATOS PEST12'!$B:$B,'7. RETA (SETA) Prov-SECCION'!$A191,'DATOS PEST12'!$F:$F,"REG.E. AUTONOMOS (SETA)",'DATOS PEST12'!$C:$C,"&lt;&gt;"&amp;"UNION EUROPEA")</f>
        <v>0</v>
      </c>
      <c r="P191" s="62">
        <f>SUMIFS('DATOS PEST12'!$E:$E,'DATOS PEST12'!$A:$A,INDICE!$C$13,'DATOS PEST12'!$D:$D,'7. RETA (SETA) Prov-SECCION'!P$11,'DATOS PEST12'!$B:$B,'7. RETA (SETA) Prov-SECCION'!$A191,'DATOS PEST12'!$F:$F,"REG.E. AUTONOMOS (SETA)",'DATOS PEST12'!$C:$C,"&lt;&gt;"&amp;"UNION EUROPEA")</f>
        <v>0</v>
      </c>
      <c r="Q191" s="62">
        <f>SUMIFS('DATOS PEST12'!$E:$E,'DATOS PEST12'!$A:$A,INDICE!$C$13,'DATOS PEST12'!$D:$D,'7. RETA (SETA) Prov-SECCION'!Q$11,'DATOS PEST12'!$B:$B,'7. RETA (SETA) Prov-SECCION'!$A191,'DATOS PEST12'!$F:$F,"REG.E. AUTONOMOS (SETA)",'DATOS PEST12'!$C:$C,"&lt;&gt;"&amp;"UNION EUROPEA")</f>
        <v>0</v>
      </c>
      <c r="R191" s="62">
        <f>SUMIFS('DATOS PEST12'!$E:$E,'DATOS PEST12'!$A:$A,INDICE!$C$13,'DATOS PEST12'!$D:$D,'7. RETA (SETA) Prov-SECCION'!R$11,'DATOS PEST12'!$B:$B,'7. RETA (SETA) Prov-SECCION'!$A191,'DATOS PEST12'!$F:$F,"REG.E. AUTONOMOS (SETA)",'DATOS PEST12'!$C:$C,"&lt;&gt;"&amp;"UNION EUROPEA")</f>
        <v>0</v>
      </c>
      <c r="S191" s="62">
        <f>SUMIFS('DATOS PEST12'!$E:$E,'DATOS PEST12'!$A:$A,INDICE!$C$13,'DATOS PEST12'!$D:$D,'7. RETA (SETA) Prov-SECCION'!S$11,'DATOS PEST12'!$B:$B,'7. RETA (SETA) Prov-SECCION'!$A191,'DATOS PEST12'!$F:$F,"REG.E. AUTONOMOS (SETA)",'DATOS PEST12'!$C:$C,"&lt;&gt;"&amp;"UNION EUROPEA")</f>
        <v>0</v>
      </c>
      <c r="T191" s="62">
        <f>SUMIFS('DATOS PEST12'!$E:$E,'DATOS PEST12'!$A:$A,INDICE!$C$13,'DATOS PEST12'!$D:$D,'7. RETA (SETA) Prov-SECCION'!T$11,'DATOS PEST12'!$B:$B,'7. RETA (SETA) Prov-SECCION'!$A191,'DATOS PEST12'!$F:$F,"REG.E. AUTONOMOS (SETA)",'DATOS PEST12'!$C:$C,"&lt;&gt;"&amp;"UNION EUROPEA")</f>
        <v>0</v>
      </c>
      <c r="U191" s="62">
        <f>SUMIFS('DATOS PEST12'!$E:$E,'DATOS PEST12'!$A:$A,INDICE!$C$13,'DATOS PEST12'!$D:$D,'7. RETA (SETA) Prov-SECCION'!U$11,'DATOS PEST12'!$B:$B,'7. RETA (SETA) Prov-SECCION'!$A191,'DATOS PEST12'!$F:$F,"REG.E. AUTONOMOS (SETA)",'DATOS PEST12'!$C:$C,"&lt;&gt;"&amp;"UNION EUROPEA")</f>
        <v>0</v>
      </c>
      <c r="V191" s="62">
        <f>SUMIFS('DATOS PEST12'!$E:$E,'DATOS PEST12'!$A:$A,INDICE!$C$13,'DATOS PEST12'!$D:$D,'7. RETA (SETA) Prov-SECCION'!V$11,'DATOS PEST12'!$B:$B,'7. RETA (SETA) Prov-SECCION'!$A191,'DATOS PEST12'!$F:$F,"REG.E. AUTONOMOS (SETA)",'DATOS PEST12'!$C:$C,"&lt;&gt;"&amp;"UNION EUROPEA")</f>
        <v>0</v>
      </c>
      <c r="W191" s="62">
        <f>SUMIFS('DATOS PEST12'!$E:$E,'DATOS PEST12'!$A:$A,INDICE!$C$13,'DATOS PEST12'!$D:$D,'7. RETA (SETA) Prov-SECCION'!W$11,'DATOS PEST12'!$B:$B,'7. RETA (SETA) Prov-SECCION'!$A191,'DATOS PEST12'!$F:$F,"REG.E. AUTONOMOS (SETA)",'DATOS PEST12'!$C:$C,"&lt;&gt;"&amp;"UNION EUROPEA")</f>
        <v>0</v>
      </c>
      <c r="X191" s="62">
        <f>SUMIFS('DATOS PEST12'!$E:$E,'DATOS PEST12'!$A:$A,INDICE!$C$13,'DATOS PEST12'!$D:$D,'7. RETA (SETA) Prov-SECCION'!X$11,'DATOS PEST12'!$B:$B,'7. RETA (SETA) Prov-SECCION'!$A191,'DATOS PEST12'!$F:$F,"REG.E. AUTONOMOS (SETA)",'DATOS PEST12'!$C:$C,"&lt;&gt;"&amp;"UNION EUROPEA")</f>
        <v>0</v>
      </c>
      <c r="Y191" s="59">
        <f>SUMIFS('DATOS PEST12'!$E:$E,'DATOS PEST12'!$A:$A,INDICE!$C$13,'DATOS PEST12'!$D:$D,'7. RETA (SETA) Prov-SECCION'!Y$11,'DATOS PEST12'!$B:$B,'7. RETA (SETA) Prov-SECCION'!$A191,'DATOS PEST12'!$F:$F,"REG.E. AUTONOMOS (SETA)",'DATOS PEST12'!$C:$C,"&lt;&gt;"&amp;"UNION EUROPEA")</f>
        <v>0</v>
      </c>
    </row>
    <row r="192" spans="1:25" ht="15.6" x14ac:dyDescent="0.3">
      <c r="A192" s="238" t="s">
        <v>40</v>
      </c>
      <c r="B192" s="239"/>
      <c r="C192" s="66">
        <f t="shared" ref="C192:Y192" si="67">C193</f>
        <v>11.000000000000005</v>
      </c>
      <c r="D192" s="64">
        <f t="shared" si="67"/>
        <v>11.000000000000005</v>
      </c>
      <c r="E192" s="67">
        <f t="shared" si="67"/>
        <v>0</v>
      </c>
      <c r="F192" s="67">
        <f t="shared" si="67"/>
        <v>0</v>
      </c>
      <c r="G192" s="67">
        <f t="shared" si="67"/>
        <v>0</v>
      </c>
      <c r="H192" s="67">
        <f t="shared" si="67"/>
        <v>0</v>
      </c>
      <c r="I192" s="67">
        <f t="shared" si="67"/>
        <v>0</v>
      </c>
      <c r="J192" s="67">
        <f t="shared" si="67"/>
        <v>0</v>
      </c>
      <c r="K192" s="67">
        <f t="shared" si="67"/>
        <v>0</v>
      </c>
      <c r="L192" s="67">
        <f t="shared" si="67"/>
        <v>0</v>
      </c>
      <c r="M192" s="67">
        <f t="shared" si="67"/>
        <v>0</v>
      </c>
      <c r="N192" s="67">
        <f t="shared" si="67"/>
        <v>0</v>
      </c>
      <c r="O192" s="67">
        <f t="shared" si="67"/>
        <v>0</v>
      </c>
      <c r="P192" s="67">
        <f t="shared" si="67"/>
        <v>0</v>
      </c>
      <c r="Q192" s="67">
        <f t="shared" si="67"/>
        <v>0</v>
      </c>
      <c r="R192" s="67">
        <f t="shared" si="67"/>
        <v>0</v>
      </c>
      <c r="S192" s="67">
        <f t="shared" si="67"/>
        <v>0</v>
      </c>
      <c r="T192" s="67">
        <f t="shared" si="67"/>
        <v>0</v>
      </c>
      <c r="U192" s="67">
        <f t="shared" si="67"/>
        <v>0</v>
      </c>
      <c r="V192" s="67">
        <f t="shared" si="67"/>
        <v>0</v>
      </c>
      <c r="W192" s="67">
        <f t="shared" si="67"/>
        <v>0</v>
      </c>
      <c r="X192" s="67">
        <f t="shared" si="67"/>
        <v>0</v>
      </c>
      <c r="Y192" s="66">
        <f t="shared" si="67"/>
        <v>0</v>
      </c>
    </row>
    <row r="193" spans="1:25" ht="15.6" x14ac:dyDescent="0.3">
      <c r="A193" s="8">
        <v>39</v>
      </c>
      <c r="B193" s="9" t="s">
        <v>22</v>
      </c>
      <c r="C193" s="59">
        <f>SUM(D193:Y193)</f>
        <v>11.000000000000005</v>
      </c>
      <c r="D193" s="60">
        <f>SUMIFS('DATOS PEST12'!$E:$E,'DATOS PEST12'!$A:$A,INDICE!$C$13,'DATOS PEST12'!$D:$D,'7. RETA (SETA) Prov-SECCION'!D$11,'DATOS PEST12'!$B:$B,'7. RETA (SETA) Prov-SECCION'!$A193,'DATOS PEST12'!$F:$F,"REG.E. AUTONOMOS (SETA)",'DATOS PEST12'!$C:$C,"&lt;&gt;"&amp;"UNION EUROPEA")</f>
        <v>11.000000000000005</v>
      </c>
      <c r="E193" s="62">
        <f>SUMIFS('DATOS PEST12'!$E:$E,'DATOS PEST12'!$A:$A,INDICE!$C$13,'DATOS PEST12'!$D:$D,'7. RETA (SETA) Prov-SECCION'!E$11,'DATOS PEST12'!$B:$B,'7. RETA (SETA) Prov-SECCION'!$A193,'DATOS PEST12'!$F:$F,"REG.E. AUTONOMOS (SETA)",'DATOS PEST12'!$C:$C,"&lt;&gt;"&amp;"UNION EUROPEA")</f>
        <v>0</v>
      </c>
      <c r="F193" s="62">
        <f>SUMIFS('DATOS PEST12'!$E:$E,'DATOS PEST12'!$A:$A,INDICE!$C$13,'DATOS PEST12'!$D:$D,'7. RETA (SETA) Prov-SECCION'!F$11,'DATOS PEST12'!$B:$B,'7. RETA (SETA) Prov-SECCION'!$A193,'DATOS PEST12'!$F:$F,"REG.E. AUTONOMOS (SETA)",'DATOS PEST12'!$C:$C,"&lt;&gt;"&amp;"UNION EUROPEA")</f>
        <v>0</v>
      </c>
      <c r="G193" s="62">
        <f>SUMIFS('DATOS PEST12'!$E:$E,'DATOS PEST12'!$A:$A,INDICE!$C$13,'DATOS PEST12'!$D:$D,'7. RETA (SETA) Prov-SECCION'!G$11,'DATOS PEST12'!$B:$B,'7. RETA (SETA) Prov-SECCION'!$A193,'DATOS PEST12'!$F:$F,"REG.E. AUTONOMOS (SETA)",'DATOS PEST12'!$C:$C,"&lt;&gt;"&amp;"UNION EUROPEA")</f>
        <v>0</v>
      </c>
      <c r="H193" s="62">
        <f>SUMIFS('DATOS PEST12'!$E:$E,'DATOS PEST12'!$A:$A,INDICE!$C$13,'DATOS PEST12'!$D:$D,'7. RETA (SETA) Prov-SECCION'!H$11,'DATOS PEST12'!$B:$B,'7. RETA (SETA) Prov-SECCION'!$A193,'DATOS PEST12'!$F:$F,"REG.E. AUTONOMOS (SETA)",'DATOS PEST12'!$C:$C,"&lt;&gt;"&amp;"UNION EUROPEA")</f>
        <v>0</v>
      </c>
      <c r="I193" s="62">
        <f>SUMIFS('DATOS PEST12'!$E:$E,'DATOS PEST12'!$A:$A,INDICE!$C$13,'DATOS PEST12'!$D:$D,'7. RETA (SETA) Prov-SECCION'!I$11,'DATOS PEST12'!$B:$B,'7. RETA (SETA) Prov-SECCION'!$A193,'DATOS PEST12'!$F:$F,"REG.E. AUTONOMOS (SETA)",'DATOS PEST12'!$C:$C,"&lt;&gt;"&amp;"UNION EUROPEA")</f>
        <v>0</v>
      </c>
      <c r="J193" s="62">
        <f>SUMIFS('DATOS PEST12'!$E:$E,'DATOS PEST12'!$A:$A,INDICE!$C$13,'DATOS PEST12'!$D:$D,'7. RETA (SETA) Prov-SECCION'!J$11,'DATOS PEST12'!$B:$B,'7. RETA (SETA) Prov-SECCION'!$A193,'DATOS PEST12'!$F:$F,"REG.E. AUTONOMOS (SETA)",'DATOS PEST12'!$C:$C,"&lt;&gt;"&amp;"UNION EUROPEA")</f>
        <v>0</v>
      </c>
      <c r="K193" s="62">
        <f>SUMIFS('DATOS PEST12'!$E:$E,'DATOS PEST12'!$A:$A,INDICE!$C$13,'DATOS PEST12'!$D:$D,'7. RETA (SETA) Prov-SECCION'!K$11,'DATOS PEST12'!$B:$B,'7. RETA (SETA) Prov-SECCION'!$A193,'DATOS PEST12'!$F:$F,"REG.E. AUTONOMOS (SETA)",'DATOS PEST12'!$C:$C,"&lt;&gt;"&amp;"UNION EUROPEA")</f>
        <v>0</v>
      </c>
      <c r="L193" s="62">
        <f>SUMIFS('DATOS PEST12'!$E:$E,'DATOS PEST12'!$A:$A,INDICE!$C$13,'DATOS PEST12'!$D:$D,'7. RETA (SETA) Prov-SECCION'!L$11,'DATOS PEST12'!$B:$B,'7. RETA (SETA) Prov-SECCION'!$A193,'DATOS PEST12'!$F:$F,"REG.E. AUTONOMOS (SETA)",'DATOS PEST12'!$C:$C,"&lt;&gt;"&amp;"UNION EUROPEA")</f>
        <v>0</v>
      </c>
      <c r="M193" s="62">
        <f>SUMIFS('DATOS PEST12'!$E:$E,'DATOS PEST12'!$A:$A,INDICE!$C$13,'DATOS PEST12'!$D:$D,'7. RETA (SETA) Prov-SECCION'!M$11,'DATOS PEST12'!$B:$B,'7. RETA (SETA) Prov-SECCION'!$A193,'DATOS PEST12'!$F:$F,"REG.E. AUTONOMOS (SETA)",'DATOS PEST12'!$C:$C,"&lt;&gt;"&amp;"UNION EUROPEA")</f>
        <v>0</v>
      </c>
      <c r="N193" s="62">
        <f>SUMIFS('DATOS PEST12'!$E:$E,'DATOS PEST12'!$A:$A,INDICE!$C$13,'DATOS PEST12'!$D:$D,'7. RETA (SETA) Prov-SECCION'!N$11,'DATOS PEST12'!$B:$B,'7. RETA (SETA) Prov-SECCION'!$A193,'DATOS PEST12'!$F:$F,"REG.E. AUTONOMOS (SETA)",'DATOS PEST12'!$C:$C,"&lt;&gt;"&amp;"UNION EUROPEA")</f>
        <v>0</v>
      </c>
      <c r="O193" s="62">
        <f>SUMIFS('DATOS PEST12'!$E:$E,'DATOS PEST12'!$A:$A,INDICE!$C$13,'DATOS PEST12'!$D:$D,'7. RETA (SETA) Prov-SECCION'!O$11,'DATOS PEST12'!$B:$B,'7. RETA (SETA) Prov-SECCION'!$A193,'DATOS PEST12'!$F:$F,"REG.E. AUTONOMOS (SETA)",'DATOS PEST12'!$C:$C,"&lt;&gt;"&amp;"UNION EUROPEA")</f>
        <v>0</v>
      </c>
      <c r="P193" s="62">
        <f>SUMIFS('DATOS PEST12'!$E:$E,'DATOS PEST12'!$A:$A,INDICE!$C$13,'DATOS PEST12'!$D:$D,'7. RETA (SETA) Prov-SECCION'!P$11,'DATOS PEST12'!$B:$B,'7. RETA (SETA) Prov-SECCION'!$A193,'DATOS PEST12'!$F:$F,"REG.E. AUTONOMOS (SETA)",'DATOS PEST12'!$C:$C,"&lt;&gt;"&amp;"UNION EUROPEA")</f>
        <v>0</v>
      </c>
      <c r="Q193" s="62">
        <f>SUMIFS('DATOS PEST12'!$E:$E,'DATOS PEST12'!$A:$A,INDICE!$C$13,'DATOS PEST12'!$D:$D,'7. RETA (SETA) Prov-SECCION'!Q$11,'DATOS PEST12'!$B:$B,'7. RETA (SETA) Prov-SECCION'!$A193,'DATOS PEST12'!$F:$F,"REG.E. AUTONOMOS (SETA)",'DATOS PEST12'!$C:$C,"&lt;&gt;"&amp;"UNION EUROPEA")</f>
        <v>0</v>
      </c>
      <c r="R193" s="62">
        <f>SUMIFS('DATOS PEST12'!$E:$E,'DATOS PEST12'!$A:$A,INDICE!$C$13,'DATOS PEST12'!$D:$D,'7. RETA (SETA) Prov-SECCION'!R$11,'DATOS PEST12'!$B:$B,'7. RETA (SETA) Prov-SECCION'!$A193,'DATOS PEST12'!$F:$F,"REG.E. AUTONOMOS (SETA)",'DATOS PEST12'!$C:$C,"&lt;&gt;"&amp;"UNION EUROPEA")</f>
        <v>0</v>
      </c>
      <c r="S193" s="62">
        <f>SUMIFS('DATOS PEST12'!$E:$E,'DATOS PEST12'!$A:$A,INDICE!$C$13,'DATOS PEST12'!$D:$D,'7. RETA (SETA) Prov-SECCION'!S$11,'DATOS PEST12'!$B:$B,'7. RETA (SETA) Prov-SECCION'!$A193,'DATOS PEST12'!$F:$F,"REG.E. AUTONOMOS (SETA)",'DATOS PEST12'!$C:$C,"&lt;&gt;"&amp;"UNION EUROPEA")</f>
        <v>0</v>
      </c>
      <c r="T193" s="62">
        <f>SUMIFS('DATOS PEST12'!$E:$E,'DATOS PEST12'!$A:$A,INDICE!$C$13,'DATOS PEST12'!$D:$D,'7. RETA (SETA) Prov-SECCION'!T$11,'DATOS PEST12'!$B:$B,'7. RETA (SETA) Prov-SECCION'!$A193,'DATOS PEST12'!$F:$F,"REG.E. AUTONOMOS (SETA)",'DATOS PEST12'!$C:$C,"&lt;&gt;"&amp;"UNION EUROPEA")</f>
        <v>0</v>
      </c>
      <c r="U193" s="62">
        <f>SUMIFS('DATOS PEST12'!$E:$E,'DATOS PEST12'!$A:$A,INDICE!$C$13,'DATOS PEST12'!$D:$D,'7. RETA (SETA) Prov-SECCION'!U$11,'DATOS PEST12'!$B:$B,'7. RETA (SETA) Prov-SECCION'!$A193,'DATOS PEST12'!$F:$F,"REG.E. AUTONOMOS (SETA)",'DATOS PEST12'!$C:$C,"&lt;&gt;"&amp;"UNION EUROPEA")</f>
        <v>0</v>
      </c>
      <c r="V193" s="62">
        <f>SUMIFS('DATOS PEST12'!$E:$E,'DATOS PEST12'!$A:$A,INDICE!$C$13,'DATOS PEST12'!$D:$D,'7. RETA (SETA) Prov-SECCION'!V$11,'DATOS PEST12'!$B:$B,'7. RETA (SETA) Prov-SECCION'!$A193,'DATOS PEST12'!$F:$F,"REG.E. AUTONOMOS (SETA)",'DATOS PEST12'!$C:$C,"&lt;&gt;"&amp;"UNION EUROPEA")</f>
        <v>0</v>
      </c>
      <c r="W193" s="62">
        <f>SUMIFS('DATOS PEST12'!$E:$E,'DATOS PEST12'!$A:$A,INDICE!$C$13,'DATOS PEST12'!$D:$D,'7. RETA (SETA) Prov-SECCION'!W$11,'DATOS PEST12'!$B:$B,'7. RETA (SETA) Prov-SECCION'!$A193,'DATOS PEST12'!$F:$F,"REG.E. AUTONOMOS (SETA)",'DATOS PEST12'!$C:$C,"&lt;&gt;"&amp;"UNION EUROPEA")</f>
        <v>0</v>
      </c>
      <c r="X193" s="62">
        <f>SUMIFS('DATOS PEST12'!$E:$E,'DATOS PEST12'!$A:$A,INDICE!$C$13,'DATOS PEST12'!$D:$D,'7. RETA (SETA) Prov-SECCION'!X$11,'DATOS PEST12'!$B:$B,'7. RETA (SETA) Prov-SECCION'!$A193,'DATOS PEST12'!$F:$F,"REG.E. AUTONOMOS (SETA)",'DATOS PEST12'!$C:$C,"&lt;&gt;"&amp;"UNION EUROPEA")</f>
        <v>0</v>
      </c>
      <c r="Y193" s="59">
        <f>SUMIFS('DATOS PEST12'!$E:$E,'DATOS PEST12'!$A:$A,INDICE!$C$13,'DATOS PEST12'!$D:$D,'7. RETA (SETA) Prov-SECCION'!Y$11,'DATOS PEST12'!$B:$B,'7. RETA (SETA) Prov-SECCION'!$A193,'DATOS PEST12'!$F:$F,"REG.E. AUTONOMOS (SETA)",'DATOS PEST12'!$C:$C,"&lt;&gt;"&amp;"UNION EUROPEA")</f>
        <v>0</v>
      </c>
    </row>
    <row r="194" spans="1:25" ht="15.6" x14ac:dyDescent="0.3">
      <c r="A194" s="238" t="s">
        <v>41</v>
      </c>
      <c r="B194" s="239"/>
      <c r="C194" s="66">
        <f t="shared" ref="C194:Y194" si="68">SUM(C195:C203)</f>
        <v>84.21052631578948</v>
      </c>
      <c r="D194" s="64">
        <f t="shared" si="68"/>
        <v>84.21052631578948</v>
      </c>
      <c r="E194" s="67">
        <f t="shared" si="68"/>
        <v>0</v>
      </c>
      <c r="F194" s="67">
        <f t="shared" si="68"/>
        <v>0</v>
      </c>
      <c r="G194" s="67">
        <f t="shared" si="68"/>
        <v>0</v>
      </c>
      <c r="H194" s="67">
        <f t="shared" si="68"/>
        <v>0</v>
      </c>
      <c r="I194" s="67">
        <f t="shared" si="68"/>
        <v>0</v>
      </c>
      <c r="J194" s="67">
        <f t="shared" si="68"/>
        <v>0</v>
      </c>
      <c r="K194" s="67">
        <f t="shared" si="68"/>
        <v>0</v>
      </c>
      <c r="L194" s="67">
        <f t="shared" si="68"/>
        <v>0</v>
      </c>
      <c r="M194" s="67">
        <f t="shared" si="68"/>
        <v>0</v>
      </c>
      <c r="N194" s="67">
        <f t="shared" si="68"/>
        <v>0</v>
      </c>
      <c r="O194" s="67">
        <f t="shared" si="68"/>
        <v>0</v>
      </c>
      <c r="P194" s="67">
        <f t="shared" si="68"/>
        <v>0</v>
      </c>
      <c r="Q194" s="67">
        <f t="shared" si="68"/>
        <v>0</v>
      </c>
      <c r="R194" s="67">
        <f t="shared" si="68"/>
        <v>0</v>
      </c>
      <c r="S194" s="67">
        <f t="shared" si="68"/>
        <v>0</v>
      </c>
      <c r="T194" s="67">
        <f t="shared" si="68"/>
        <v>0</v>
      </c>
      <c r="U194" s="67">
        <f t="shared" si="68"/>
        <v>0</v>
      </c>
      <c r="V194" s="67">
        <f t="shared" si="68"/>
        <v>0</v>
      </c>
      <c r="W194" s="67">
        <f t="shared" si="68"/>
        <v>0</v>
      </c>
      <c r="X194" s="67">
        <f t="shared" si="68"/>
        <v>0</v>
      </c>
      <c r="Y194" s="66">
        <f t="shared" si="68"/>
        <v>0</v>
      </c>
    </row>
    <row r="195" spans="1:25" ht="15.6" x14ac:dyDescent="0.3">
      <c r="A195" s="6">
        <v>5</v>
      </c>
      <c r="B195" s="7" t="s">
        <v>168</v>
      </c>
      <c r="C195" s="59">
        <f t="shared" ref="C195:C203" si="69">SUM(D195:Y195)</f>
        <v>5.0000000000000009</v>
      </c>
      <c r="D195" s="60">
        <f>SUMIFS('DATOS PEST12'!$E:$E,'DATOS PEST12'!$A:$A,INDICE!$C$13,'DATOS PEST12'!$D:$D,'7. RETA (SETA) Prov-SECCION'!D$11,'DATOS PEST12'!$B:$B,'7. RETA (SETA) Prov-SECCION'!$A195,'DATOS PEST12'!$F:$F,"REG.E. AUTONOMOS (SETA)",'DATOS PEST12'!$C:$C,"&lt;&gt;"&amp;"UNION EUROPEA")</f>
        <v>5.0000000000000009</v>
      </c>
      <c r="E195" s="62">
        <f>SUMIFS('DATOS PEST12'!$E:$E,'DATOS PEST12'!$A:$A,INDICE!$C$13,'DATOS PEST12'!$D:$D,'7. RETA (SETA) Prov-SECCION'!E$11,'DATOS PEST12'!$B:$B,'7. RETA (SETA) Prov-SECCION'!$A195,'DATOS PEST12'!$F:$F,"REG.E. AUTONOMOS (SETA)",'DATOS PEST12'!$C:$C,"&lt;&gt;"&amp;"UNION EUROPEA")</f>
        <v>0</v>
      </c>
      <c r="F195" s="62">
        <f>SUMIFS('DATOS PEST12'!$E:$E,'DATOS PEST12'!$A:$A,INDICE!$C$13,'DATOS PEST12'!$D:$D,'7. RETA (SETA) Prov-SECCION'!F$11,'DATOS PEST12'!$B:$B,'7. RETA (SETA) Prov-SECCION'!$A195,'DATOS PEST12'!$F:$F,"REG.E. AUTONOMOS (SETA)",'DATOS PEST12'!$C:$C,"&lt;&gt;"&amp;"UNION EUROPEA")</f>
        <v>0</v>
      </c>
      <c r="G195" s="62">
        <f>SUMIFS('DATOS PEST12'!$E:$E,'DATOS PEST12'!$A:$A,INDICE!$C$13,'DATOS PEST12'!$D:$D,'7. RETA (SETA) Prov-SECCION'!G$11,'DATOS PEST12'!$B:$B,'7. RETA (SETA) Prov-SECCION'!$A195,'DATOS PEST12'!$F:$F,"REG.E. AUTONOMOS (SETA)",'DATOS PEST12'!$C:$C,"&lt;&gt;"&amp;"UNION EUROPEA")</f>
        <v>0</v>
      </c>
      <c r="H195" s="62">
        <f>SUMIFS('DATOS PEST12'!$E:$E,'DATOS PEST12'!$A:$A,INDICE!$C$13,'DATOS PEST12'!$D:$D,'7. RETA (SETA) Prov-SECCION'!H$11,'DATOS PEST12'!$B:$B,'7. RETA (SETA) Prov-SECCION'!$A195,'DATOS PEST12'!$F:$F,"REG.E. AUTONOMOS (SETA)",'DATOS PEST12'!$C:$C,"&lt;&gt;"&amp;"UNION EUROPEA")</f>
        <v>0</v>
      </c>
      <c r="I195" s="62">
        <f>SUMIFS('DATOS PEST12'!$E:$E,'DATOS PEST12'!$A:$A,INDICE!$C$13,'DATOS PEST12'!$D:$D,'7. RETA (SETA) Prov-SECCION'!I$11,'DATOS PEST12'!$B:$B,'7. RETA (SETA) Prov-SECCION'!$A195,'DATOS PEST12'!$F:$F,"REG.E. AUTONOMOS (SETA)",'DATOS PEST12'!$C:$C,"&lt;&gt;"&amp;"UNION EUROPEA")</f>
        <v>0</v>
      </c>
      <c r="J195" s="62">
        <f>SUMIFS('DATOS PEST12'!$E:$E,'DATOS PEST12'!$A:$A,INDICE!$C$13,'DATOS PEST12'!$D:$D,'7. RETA (SETA) Prov-SECCION'!J$11,'DATOS PEST12'!$B:$B,'7. RETA (SETA) Prov-SECCION'!$A195,'DATOS PEST12'!$F:$F,"REG.E. AUTONOMOS (SETA)",'DATOS PEST12'!$C:$C,"&lt;&gt;"&amp;"UNION EUROPEA")</f>
        <v>0</v>
      </c>
      <c r="K195" s="62">
        <f>SUMIFS('DATOS PEST12'!$E:$E,'DATOS PEST12'!$A:$A,INDICE!$C$13,'DATOS PEST12'!$D:$D,'7. RETA (SETA) Prov-SECCION'!K$11,'DATOS PEST12'!$B:$B,'7. RETA (SETA) Prov-SECCION'!$A195,'DATOS PEST12'!$F:$F,"REG.E. AUTONOMOS (SETA)",'DATOS PEST12'!$C:$C,"&lt;&gt;"&amp;"UNION EUROPEA")</f>
        <v>0</v>
      </c>
      <c r="L195" s="62">
        <f>SUMIFS('DATOS PEST12'!$E:$E,'DATOS PEST12'!$A:$A,INDICE!$C$13,'DATOS PEST12'!$D:$D,'7. RETA (SETA) Prov-SECCION'!L$11,'DATOS PEST12'!$B:$B,'7. RETA (SETA) Prov-SECCION'!$A195,'DATOS PEST12'!$F:$F,"REG.E. AUTONOMOS (SETA)",'DATOS PEST12'!$C:$C,"&lt;&gt;"&amp;"UNION EUROPEA")</f>
        <v>0</v>
      </c>
      <c r="M195" s="62">
        <f>SUMIFS('DATOS PEST12'!$E:$E,'DATOS PEST12'!$A:$A,INDICE!$C$13,'DATOS PEST12'!$D:$D,'7. RETA (SETA) Prov-SECCION'!M$11,'DATOS PEST12'!$B:$B,'7. RETA (SETA) Prov-SECCION'!$A195,'DATOS PEST12'!$F:$F,"REG.E. AUTONOMOS (SETA)",'DATOS PEST12'!$C:$C,"&lt;&gt;"&amp;"UNION EUROPEA")</f>
        <v>0</v>
      </c>
      <c r="N195" s="62">
        <f>SUMIFS('DATOS PEST12'!$E:$E,'DATOS PEST12'!$A:$A,INDICE!$C$13,'DATOS PEST12'!$D:$D,'7. RETA (SETA) Prov-SECCION'!N$11,'DATOS PEST12'!$B:$B,'7. RETA (SETA) Prov-SECCION'!$A195,'DATOS PEST12'!$F:$F,"REG.E. AUTONOMOS (SETA)",'DATOS PEST12'!$C:$C,"&lt;&gt;"&amp;"UNION EUROPEA")</f>
        <v>0</v>
      </c>
      <c r="O195" s="62">
        <f>SUMIFS('DATOS PEST12'!$E:$E,'DATOS PEST12'!$A:$A,INDICE!$C$13,'DATOS PEST12'!$D:$D,'7. RETA (SETA) Prov-SECCION'!O$11,'DATOS PEST12'!$B:$B,'7. RETA (SETA) Prov-SECCION'!$A195,'DATOS PEST12'!$F:$F,"REG.E. AUTONOMOS (SETA)",'DATOS PEST12'!$C:$C,"&lt;&gt;"&amp;"UNION EUROPEA")</f>
        <v>0</v>
      </c>
      <c r="P195" s="62">
        <f>SUMIFS('DATOS PEST12'!$E:$E,'DATOS PEST12'!$A:$A,INDICE!$C$13,'DATOS PEST12'!$D:$D,'7. RETA (SETA) Prov-SECCION'!P$11,'DATOS PEST12'!$B:$B,'7. RETA (SETA) Prov-SECCION'!$A195,'DATOS PEST12'!$F:$F,"REG.E. AUTONOMOS (SETA)",'DATOS PEST12'!$C:$C,"&lt;&gt;"&amp;"UNION EUROPEA")</f>
        <v>0</v>
      </c>
      <c r="Q195" s="62">
        <f>SUMIFS('DATOS PEST12'!$E:$E,'DATOS PEST12'!$A:$A,INDICE!$C$13,'DATOS PEST12'!$D:$D,'7. RETA (SETA) Prov-SECCION'!Q$11,'DATOS PEST12'!$B:$B,'7. RETA (SETA) Prov-SECCION'!$A195,'DATOS PEST12'!$F:$F,"REG.E. AUTONOMOS (SETA)",'DATOS PEST12'!$C:$C,"&lt;&gt;"&amp;"UNION EUROPEA")</f>
        <v>0</v>
      </c>
      <c r="R195" s="62">
        <f>SUMIFS('DATOS PEST12'!$E:$E,'DATOS PEST12'!$A:$A,INDICE!$C$13,'DATOS PEST12'!$D:$D,'7. RETA (SETA) Prov-SECCION'!R$11,'DATOS PEST12'!$B:$B,'7. RETA (SETA) Prov-SECCION'!$A195,'DATOS PEST12'!$F:$F,"REG.E. AUTONOMOS (SETA)",'DATOS PEST12'!$C:$C,"&lt;&gt;"&amp;"UNION EUROPEA")</f>
        <v>0</v>
      </c>
      <c r="S195" s="62">
        <f>SUMIFS('DATOS PEST12'!$E:$E,'DATOS PEST12'!$A:$A,INDICE!$C$13,'DATOS PEST12'!$D:$D,'7. RETA (SETA) Prov-SECCION'!S$11,'DATOS PEST12'!$B:$B,'7. RETA (SETA) Prov-SECCION'!$A195,'DATOS PEST12'!$F:$F,"REG.E. AUTONOMOS (SETA)",'DATOS PEST12'!$C:$C,"&lt;&gt;"&amp;"UNION EUROPEA")</f>
        <v>0</v>
      </c>
      <c r="T195" s="62">
        <f>SUMIFS('DATOS PEST12'!$E:$E,'DATOS PEST12'!$A:$A,INDICE!$C$13,'DATOS PEST12'!$D:$D,'7. RETA (SETA) Prov-SECCION'!T$11,'DATOS PEST12'!$B:$B,'7. RETA (SETA) Prov-SECCION'!$A195,'DATOS PEST12'!$F:$F,"REG.E. AUTONOMOS (SETA)",'DATOS PEST12'!$C:$C,"&lt;&gt;"&amp;"UNION EUROPEA")</f>
        <v>0</v>
      </c>
      <c r="U195" s="62">
        <f>SUMIFS('DATOS PEST12'!$E:$E,'DATOS PEST12'!$A:$A,INDICE!$C$13,'DATOS PEST12'!$D:$D,'7. RETA (SETA) Prov-SECCION'!U$11,'DATOS PEST12'!$B:$B,'7. RETA (SETA) Prov-SECCION'!$A195,'DATOS PEST12'!$F:$F,"REG.E. AUTONOMOS (SETA)",'DATOS PEST12'!$C:$C,"&lt;&gt;"&amp;"UNION EUROPEA")</f>
        <v>0</v>
      </c>
      <c r="V195" s="62">
        <f>SUMIFS('DATOS PEST12'!$E:$E,'DATOS PEST12'!$A:$A,INDICE!$C$13,'DATOS PEST12'!$D:$D,'7. RETA (SETA) Prov-SECCION'!V$11,'DATOS PEST12'!$B:$B,'7. RETA (SETA) Prov-SECCION'!$A195,'DATOS PEST12'!$F:$F,"REG.E. AUTONOMOS (SETA)",'DATOS PEST12'!$C:$C,"&lt;&gt;"&amp;"UNION EUROPEA")</f>
        <v>0</v>
      </c>
      <c r="W195" s="62">
        <f>SUMIFS('DATOS PEST12'!$E:$E,'DATOS PEST12'!$A:$A,INDICE!$C$13,'DATOS PEST12'!$D:$D,'7. RETA (SETA) Prov-SECCION'!W$11,'DATOS PEST12'!$B:$B,'7. RETA (SETA) Prov-SECCION'!$A195,'DATOS PEST12'!$F:$F,"REG.E. AUTONOMOS (SETA)",'DATOS PEST12'!$C:$C,"&lt;&gt;"&amp;"UNION EUROPEA")</f>
        <v>0</v>
      </c>
      <c r="X195" s="62">
        <f>SUMIFS('DATOS PEST12'!$E:$E,'DATOS PEST12'!$A:$A,INDICE!$C$13,'DATOS PEST12'!$D:$D,'7. RETA (SETA) Prov-SECCION'!X$11,'DATOS PEST12'!$B:$B,'7. RETA (SETA) Prov-SECCION'!$A195,'DATOS PEST12'!$F:$F,"REG.E. AUTONOMOS (SETA)",'DATOS PEST12'!$C:$C,"&lt;&gt;"&amp;"UNION EUROPEA")</f>
        <v>0</v>
      </c>
      <c r="Y195" s="59">
        <f>SUMIFS('DATOS PEST12'!$E:$E,'DATOS PEST12'!$A:$A,INDICE!$C$13,'DATOS PEST12'!$D:$D,'7. RETA (SETA) Prov-SECCION'!Y$11,'DATOS PEST12'!$B:$B,'7. RETA (SETA) Prov-SECCION'!$A195,'DATOS PEST12'!$F:$F,"REG.E. AUTONOMOS (SETA)",'DATOS PEST12'!$C:$C,"&lt;&gt;"&amp;"UNION EUROPEA")</f>
        <v>0</v>
      </c>
    </row>
    <row r="196" spans="1:25" ht="15.6" x14ac:dyDescent="0.3">
      <c r="A196" s="8">
        <v>9</v>
      </c>
      <c r="B196" s="9" t="s">
        <v>3</v>
      </c>
      <c r="C196" s="59">
        <f t="shared" si="69"/>
        <v>6.0000000000000009</v>
      </c>
      <c r="D196" s="60">
        <f>SUMIFS('DATOS PEST12'!$E:$E,'DATOS PEST12'!$A:$A,INDICE!$C$13,'DATOS PEST12'!$D:$D,'7. RETA (SETA) Prov-SECCION'!D$11,'DATOS PEST12'!$B:$B,'7. RETA (SETA) Prov-SECCION'!$A196,'DATOS PEST12'!$F:$F,"REG.E. AUTONOMOS (SETA)",'DATOS PEST12'!$C:$C,"&lt;&gt;"&amp;"UNION EUROPEA")</f>
        <v>6.0000000000000009</v>
      </c>
      <c r="E196" s="62">
        <f>SUMIFS('DATOS PEST12'!$E:$E,'DATOS PEST12'!$A:$A,INDICE!$C$13,'DATOS PEST12'!$D:$D,'7. RETA (SETA) Prov-SECCION'!E$11,'DATOS PEST12'!$B:$B,'7. RETA (SETA) Prov-SECCION'!$A196,'DATOS PEST12'!$F:$F,"REG.E. AUTONOMOS (SETA)",'DATOS PEST12'!$C:$C,"&lt;&gt;"&amp;"UNION EUROPEA")</f>
        <v>0</v>
      </c>
      <c r="F196" s="62">
        <f>SUMIFS('DATOS PEST12'!$E:$E,'DATOS PEST12'!$A:$A,INDICE!$C$13,'DATOS PEST12'!$D:$D,'7. RETA (SETA) Prov-SECCION'!F$11,'DATOS PEST12'!$B:$B,'7. RETA (SETA) Prov-SECCION'!$A196,'DATOS PEST12'!$F:$F,"REG.E. AUTONOMOS (SETA)",'DATOS PEST12'!$C:$C,"&lt;&gt;"&amp;"UNION EUROPEA")</f>
        <v>0</v>
      </c>
      <c r="G196" s="62">
        <f>SUMIFS('DATOS PEST12'!$E:$E,'DATOS PEST12'!$A:$A,INDICE!$C$13,'DATOS PEST12'!$D:$D,'7. RETA (SETA) Prov-SECCION'!G$11,'DATOS PEST12'!$B:$B,'7. RETA (SETA) Prov-SECCION'!$A196,'DATOS PEST12'!$F:$F,"REG.E. AUTONOMOS (SETA)",'DATOS PEST12'!$C:$C,"&lt;&gt;"&amp;"UNION EUROPEA")</f>
        <v>0</v>
      </c>
      <c r="H196" s="62">
        <f>SUMIFS('DATOS PEST12'!$E:$E,'DATOS PEST12'!$A:$A,INDICE!$C$13,'DATOS PEST12'!$D:$D,'7. RETA (SETA) Prov-SECCION'!H$11,'DATOS PEST12'!$B:$B,'7. RETA (SETA) Prov-SECCION'!$A196,'DATOS PEST12'!$F:$F,"REG.E. AUTONOMOS (SETA)",'DATOS PEST12'!$C:$C,"&lt;&gt;"&amp;"UNION EUROPEA")</f>
        <v>0</v>
      </c>
      <c r="I196" s="62">
        <f>SUMIFS('DATOS PEST12'!$E:$E,'DATOS PEST12'!$A:$A,INDICE!$C$13,'DATOS PEST12'!$D:$D,'7. RETA (SETA) Prov-SECCION'!I$11,'DATOS PEST12'!$B:$B,'7. RETA (SETA) Prov-SECCION'!$A196,'DATOS PEST12'!$F:$F,"REG.E. AUTONOMOS (SETA)",'DATOS PEST12'!$C:$C,"&lt;&gt;"&amp;"UNION EUROPEA")</f>
        <v>0</v>
      </c>
      <c r="J196" s="62">
        <f>SUMIFS('DATOS PEST12'!$E:$E,'DATOS PEST12'!$A:$A,INDICE!$C$13,'DATOS PEST12'!$D:$D,'7. RETA (SETA) Prov-SECCION'!J$11,'DATOS PEST12'!$B:$B,'7. RETA (SETA) Prov-SECCION'!$A196,'DATOS PEST12'!$F:$F,"REG.E. AUTONOMOS (SETA)",'DATOS PEST12'!$C:$C,"&lt;&gt;"&amp;"UNION EUROPEA")</f>
        <v>0</v>
      </c>
      <c r="K196" s="62">
        <f>SUMIFS('DATOS PEST12'!$E:$E,'DATOS PEST12'!$A:$A,INDICE!$C$13,'DATOS PEST12'!$D:$D,'7. RETA (SETA) Prov-SECCION'!K$11,'DATOS PEST12'!$B:$B,'7. RETA (SETA) Prov-SECCION'!$A196,'DATOS PEST12'!$F:$F,"REG.E. AUTONOMOS (SETA)",'DATOS PEST12'!$C:$C,"&lt;&gt;"&amp;"UNION EUROPEA")</f>
        <v>0</v>
      </c>
      <c r="L196" s="62">
        <f>SUMIFS('DATOS PEST12'!$E:$E,'DATOS PEST12'!$A:$A,INDICE!$C$13,'DATOS PEST12'!$D:$D,'7. RETA (SETA) Prov-SECCION'!L$11,'DATOS PEST12'!$B:$B,'7. RETA (SETA) Prov-SECCION'!$A196,'DATOS PEST12'!$F:$F,"REG.E. AUTONOMOS (SETA)",'DATOS PEST12'!$C:$C,"&lt;&gt;"&amp;"UNION EUROPEA")</f>
        <v>0</v>
      </c>
      <c r="M196" s="62">
        <f>SUMIFS('DATOS PEST12'!$E:$E,'DATOS PEST12'!$A:$A,INDICE!$C$13,'DATOS PEST12'!$D:$D,'7. RETA (SETA) Prov-SECCION'!M$11,'DATOS PEST12'!$B:$B,'7. RETA (SETA) Prov-SECCION'!$A196,'DATOS PEST12'!$F:$F,"REG.E. AUTONOMOS (SETA)",'DATOS PEST12'!$C:$C,"&lt;&gt;"&amp;"UNION EUROPEA")</f>
        <v>0</v>
      </c>
      <c r="N196" s="62">
        <f>SUMIFS('DATOS PEST12'!$E:$E,'DATOS PEST12'!$A:$A,INDICE!$C$13,'DATOS PEST12'!$D:$D,'7. RETA (SETA) Prov-SECCION'!N$11,'DATOS PEST12'!$B:$B,'7. RETA (SETA) Prov-SECCION'!$A196,'DATOS PEST12'!$F:$F,"REG.E. AUTONOMOS (SETA)",'DATOS PEST12'!$C:$C,"&lt;&gt;"&amp;"UNION EUROPEA")</f>
        <v>0</v>
      </c>
      <c r="O196" s="62">
        <f>SUMIFS('DATOS PEST12'!$E:$E,'DATOS PEST12'!$A:$A,INDICE!$C$13,'DATOS PEST12'!$D:$D,'7. RETA (SETA) Prov-SECCION'!O$11,'DATOS PEST12'!$B:$B,'7. RETA (SETA) Prov-SECCION'!$A196,'DATOS PEST12'!$F:$F,"REG.E. AUTONOMOS (SETA)",'DATOS PEST12'!$C:$C,"&lt;&gt;"&amp;"UNION EUROPEA")</f>
        <v>0</v>
      </c>
      <c r="P196" s="62">
        <f>SUMIFS('DATOS PEST12'!$E:$E,'DATOS PEST12'!$A:$A,INDICE!$C$13,'DATOS PEST12'!$D:$D,'7. RETA (SETA) Prov-SECCION'!P$11,'DATOS PEST12'!$B:$B,'7. RETA (SETA) Prov-SECCION'!$A196,'DATOS PEST12'!$F:$F,"REG.E. AUTONOMOS (SETA)",'DATOS PEST12'!$C:$C,"&lt;&gt;"&amp;"UNION EUROPEA")</f>
        <v>0</v>
      </c>
      <c r="Q196" s="62">
        <f>SUMIFS('DATOS PEST12'!$E:$E,'DATOS PEST12'!$A:$A,INDICE!$C$13,'DATOS PEST12'!$D:$D,'7. RETA (SETA) Prov-SECCION'!Q$11,'DATOS PEST12'!$B:$B,'7. RETA (SETA) Prov-SECCION'!$A196,'DATOS PEST12'!$F:$F,"REG.E. AUTONOMOS (SETA)",'DATOS PEST12'!$C:$C,"&lt;&gt;"&amp;"UNION EUROPEA")</f>
        <v>0</v>
      </c>
      <c r="R196" s="62">
        <f>SUMIFS('DATOS PEST12'!$E:$E,'DATOS PEST12'!$A:$A,INDICE!$C$13,'DATOS PEST12'!$D:$D,'7. RETA (SETA) Prov-SECCION'!R$11,'DATOS PEST12'!$B:$B,'7. RETA (SETA) Prov-SECCION'!$A196,'DATOS PEST12'!$F:$F,"REG.E. AUTONOMOS (SETA)",'DATOS PEST12'!$C:$C,"&lt;&gt;"&amp;"UNION EUROPEA")</f>
        <v>0</v>
      </c>
      <c r="S196" s="62">
        <f>SUMIFS('DATOS PEST12'!$E:$E,'DATOS PEST12'!$A:$A,INDICE!$C$13,'DATOS PEST12'!$D:$D,'7. RETA (SETA) Prov-SECCION'!S$11,'DATOS PEST12'!$B:$B,'7. RETA (SETA) Prov-SECCION'!$A196,'DATOS PEST12'!$F:$F,"REG.E. AUTONOMOS (SETA)",'DATOS PEST12'!$C:$C,"&lt;&gt;"&amp;"UNION EUROPEA")</f>
        <v>0</v>
      </c>
      <c r="T196" s="62">
        <f>SUMIFS('DATOS PEST12'!$E:$E,'DATOS PEST12'!$A:$A,INDICE!$C$13,'DATOS PEST12'!$D:$D,'7. RETA (SETA) Prov-SECCION'!T$11,'DATOS PEST12'!$B:$B,'7. RETA (SETA) Prov-SECCION'!$A196,'DATOS PEST12'!$F:$F,"REG.E. AUTONOMOS (SETA)",'DATOS PEST12'!$C:$C,"&lt;&gt;"&amp;"UNION EUROPEA")</f>
        <v>0</v>
      </c>
      <c r="U196" s="62">
        <f>SUMIFS('DATOS PEST12'!$E:$E,'DATOS PEST12'!$A:$A,INDICE!$C$13,'DATOS PEST12'!$D:$D,'7. RETA (SETA) Prov-SECCION'!U$11,'DATOS PEST12'!$B:$B,'7. RETA (SETA) Prov-SECCION'!$A196,'DATOS PEST12'!$F:$F,"REG.E. AUTONOMOS (SETA)",'DATOS PEST12'!$C:$C,"&lt;&gt;"&amp;"UNION EUROPEA")</f>
        <v>0</v>
      </c>
      <c r="V196" s="62">
        <f>SUMIFS('DATOS PEST12'!$E:$E,'DATOS PEST12'!$A:$A,INDICE!$C$13,'DATOS PEST12'!$D:$D,'7. RETA (SETA) Prov-SECCION'!V$11,'DATOS PEST12'!$B:$B,'7. RETA (SETA) Prov-SECCION'!$A196,'DATOS PEST12'!$F:$F,"REG.E. AUTONOMOS (SETA)",'DATOS PEST12'!$C:$C,"&lt;&gt;"&amp;"UNION EUROPEA")</f>
        <v>0</v>
      </c>
      <c r="W196" s="62">
        <f>SUMIFS('DATOS PEST12'!$E:$E,'DATOS PEST12'!$A:$A,INDICE!$C$13,'DATOS PEST12'!$D:$D,'7. RETA (SETA) Prov-SECCION'!W$11,'DATOS PEST12'!$B:$B,'7. RETA (SETA) Prov-SECCION'!$A196,'DATOS PEST12'!$F:$F,"REG.E. AUTONOMOS (SETA)",'DATOS PEST12'!$C:$C,"&lt;&gt;"&amp;"UNION EUROPEA")</f>
        <v>0</v>
      </c>
      <c r="X196" s="62">
        <f>SUMIFS('DATOS PEST12'!$E:$E,'DATOS PEST12'!$A:$A,INDICE!$C$13,'DATOS PEST12'!$D:$D,'7. RETA (SETA) Prov-SECCION'!X$11,'DATOS PEST12'!$B:$B,'7. RETA (SETA) Prov-SECCION'!$A196,'DATOS PEST12'!$F:$F,"REG.E. AUTONOMOS (SETA)",'DATOS PEST12'!$C:$C,"&lt;&gt;"&amp;"UNION EUROPEA")</f>
        <v>0</v>
      </c>
      <c r="Y196" s="59">
        <f>SUMIFS('DATOS PEST12'!$E:$E,'DATOS PEST12'!$A:$A,INDICE!$C$13,'DATOS PEST12'!$D:$D,'7. RETA (SETA) Prov-SECCION'!Y$11,'DATOS PEST12'!$B:$B,'7. RETA (SETA) Prov-SECCION'!$A196,'DATOS PEST12'!$F:$F,"REG.E. AUTONOMOS (SETA)",'DATOS PEST12'!$C:$C,"&lt;&gt;"&amp;"UNION EUROPEA")</f>
        <v>0</v>
      </c>
    </row>
    <row r="197" spans="1:25" ht="15.6" x14ac:dyDescent="0.3">
      <c r="A197" s="8">
        <v>24</v>
      </c>
      <c r="B197" s="9" t="s">
        <v>169</v>
      </c>
      <c r="C197" s="59">
        <f t="shared" si="69"/>
        <v>15.999999999999993</v>
      </c>
      <c r="D197" s="60">
        <f>SUMIFS('DATOS PEST12'!$E:$E,'DATOS PEST12'!$A:$A,INDICE!$C$13,'DATOS PEST12'!$D:$D,'7. RETA (SETA) Prov-SECCION'!D$11,'DATOS PEST12'!$B:$B,'7. RETA (SETA) Prov-SECCION'!$A197,'DATOS PEST12'!$F:$F,"REG.E. AUTONOMOS (SETA)",'DATOS PEST12'!$C:$C,"&lt;&gt;"&amp;"UNION EUROPEA")</f>
        <v>15.999999999999993</v>
      </c>
      <c r="E197" s="62">
        <f>SUMIFS('DATOS PEST12'!$E:$E,'DATOS PEST12'!$A:$A,INDICE!$C$13,'DATOS PEST12'!$D:$D,'7. RETA (SETA) Prov-SECCION'!E$11,'DATOS PEST12'!$B:$B,'7. RETA (SETA) Prov-SECCION'!$A197,'DATOS PEST12'!$F:$F,"REG.E. AUTONOMOS (SETA)",'DATOS PEST12'!$C:$C,"&lt;&gt;"&amp;"UNION EUROPEA")</f>
        <v>0</v>
      </c>
      <c r="F197" s="62">
        <f>SUMIFS('DATOS PEST12'!$E:$E,'DATOS PEST12'!$A:$A,INDICE!$C$13,'DATOS PEST12'!$D:$D,'7. RETA (SETA) Prov-SECCION'!F$11,'DATOS PEST12'!$B:$B,'7. RETA (SETA) Prov-SECCION'!$A197,'DATOS PEST12'!$F:$F,"REG.E. AUTONOMOS (SETA)",'DATOS PEST12'!$C:$C,"&lt;&gt;"&amp;"UNION EUROPEA")</f>
        <v>0</v>
      </c>
      <c r="G197" s="62">
        <f>SUMIFS('DATOS PEST12'!$E:$E,'DATOS PEST12'!$A:$A,INDICE!$C$13,'DATOS PEST12'!$D:$D,'7. RETA (SETA) Prov-SECCION'!G$11,'DATOS PEST12'!$B:$B,'7. RETA (SETA) Prov-SECCION'!$A197,'DATOS PEST12'!$F:$F,"REG.E. AUTONOMOS (SETA)",'DATOS PEST12'!$C:$C,"&lt;&gt;"&amp;"UNION EUROPEA")</f>
        <v>0</v>
      </c>
      <c r="H197" s="62">
        <f>SUMIFS('DATOS PEST12'!$E:$E,'DATOS PEST12'!$A:$A,INDICE!$C$13,'DATOS PEST12'!$D:$D,'7. RETA (SETA) Prov-SECCION'!H$11,'DATOS PEST12'!$B:$B,'7. RETA (SETA) Prov-SECCION'!$A197,'DATOS PEST12'!$F:$F,"REG.E. AUTONOMOS (SETA)",'DATOS PEST12'!$C:$C,"&lt;&gt;"&amp;"UNION EUROPEA")</f>
        <v>0</v>
      </c>
      <c r="I197" s="62">
        <f>SUMIFS('DATOS PEST12'!$E:$E,'DATOS PEST12'!$A:$A,INDICE!$C$13,'DATOS PEST12'!$D:$D,'7. RETA (SETA) Prov-SECCION'!I$11,'DATOS PEST12'!$B:$B,'7. RETA (SETA) Prov-SECCION'!$A197,'DATOS PEST12'!$F:$F,"REG.E. AUTONOMOS (SETA)",'DATOS PEST12'!$C:$C,"&lt;&gt;"&amp;"UNION EUROPEA")</f>
        <v>0</v>
      </c>
      <c r="J197" s="62">
        <f>SUMIFS('DATOS PEST12'!$E:$E,'DATOS PEST12'!$A:$A,INDICE!$C$13,'DATOS PEST12'!$D:$D,'7. RETA (SETA) Prov-SECCION'!J$11,'DATOS PEST12'!$B:$B,'7. RETA (SETA) Prov-SECCION'!$A197,'DATOS PEST12'!$F:$F,"REG.E. AUTONOMOS (SETA)",'DATOS PEST12'!$C:$C,"&lt;&gt;"&amp;"UNION EUROPEA")</f>
        <v>0</v>
      </c>
      <c r="K197" s="62">
        <f>SUMIFS('DATOS PEST12'!$E:$E,'DATOS PEST12'!$A:$A,INDICE!$C$13,'DATOS PEST12'!$D:$D,'7. RETA (SETA) Prov-SECCION'!K$11,'DATOS PEST12'!$B:$B,'7. RETA (SETA) Prov-SECCION'!$A197,'DATOS PEST12'!$F:$F,"REG.E. AUTONOMOS (SETA)",'DATOS PEST12'!$C:$C,"&lt;&gt;"&amp;"UNION EUROPEA")</f>
        <v>0</v>
      </c>
      <c r="L197" s="62">
        <f>SUMIFS('DATOS PEST12'!$E:$E,'DATOS PEST12'!$A:$A,INDICE!$C$13,'DATOS PEST12'!$D:$D,'7. RETA (SETA) Prov-SECCION'!L$11,'DATOS PEST12'!$B:$B,'7. RETA (SETA) Prov-SECCION'!$A197,'DATOS PEST12'!$F:$F,"REG.E. AUTONOMOS (SETA)",'DATOS PEST12'!$C:$C,"&lt;&gt;"&amp;"UNION EUROPEA")</f>
        <v>0</v>
      </c>
      <c r="M197" s="62">
        <f>SUMIFS('DATOS PEST12'!$E:$E,'DATOS PEST12'!$A:$A,INDICE!$C$13,'DATOS PEST12'!$D:$D,'7. RETA (SETA) Prov-SECCION'!M$11,'DATOS PEST12'!$B:$B,'7. RETA (SETA) Prov-SECCION'!$A197,'DATOS PEST12'!$F:$F,"REG.E. AUTONOMOS (SETA)",'DATOS PEST12'!$C:$C,"&lt;&gt;"&amp;"UNION EUROPEA")</f>
        <v>0</v>
      </c>
      <c r="N197" s="62">
        <f>SUMIFS('DATOS PEST12'!$E:$E,'DATOS PEST12'!$A:$A,INDICE!$C$13,'DATOS PEST12'!$D:$D,'7. RETA (SETA) Prov-SECCION'!N$11,'DATOS PEST12'!$B:$B,'7. RETA (SETA) Prov-SECCION'!$A197,'DATOS PEST12'!$F:$F,"REG.E. AUTONOMOS (SETA)",'DATOS PEST12'!$C:$C,"&lt;&gt;"&amp;"UNION EUROPEA")</f>
        <v>0</v>
      </c>
      <c r="O197" s="62">
        <f>SUMIFS('DATOS PEST12'!$E:$E,'DATOS PEST12'!$A:$A,INDICE!$C$13,'DATOS PEST12'!$D:$D,'7. RETA (SETA) Prov-SECCION'!O$11,'DATOS PEST12'!$B:$B,'7. RETA (SETA) Prov-SECCION'!$A197,'DATOS PEST12'!$F:$F,"REG.E. AUTONOMOS (SETA)",'DATOS PEST12'!$C:$C,"&lt;&gt;"&amp;"UNION EUROPEA")</f>
        <v>0</v>
      </c>
      <c r="P197" s="62">
        <f>SUMIFS('DATOS PEST12'!$E:$E,'DATOS PEST12'!$A:$A,INDICE!$C$13,'DATOS PEST12'!$D:$D,'7. RETA (SETA) Prov-SECCION'!P$11,'DATOS PEST12'!$B:$B,'7. RETA (SETA) Prov-SECCION'!$A197,'DATOS PEST12'!$F:$F,"REG.E. AUTONOMOS (SETA)",'DATOS PEST12'!$C:$C,"&lt;&gt;"&amp;"UNION EUROPEA")</f>
        <v>0</v>
      </c>
      <c r="Q197" s="62">
        <f>SUMIFS('DATOS PEST12'!$E:$E,'DATOS PEST12'!$A:$A,INDICE!$C$13,'DATOS PEST12'!$D:$D,'7. RETA (SETA) Prov-SECCION'!Q$11,'DATOS PEST12'!$B:$B,'7. RETA (SETA) Prov-SECCION'!$A197,'DATOS PEST12'!$F:$F,"REG.E. AUTONOMOS (SETA)",'DATOS PEST12'!$C:$C,"&lt;&gt;"&amp;"UNION EUROPEA")</f>
        <v>0</v>
      </c>
      <c r="R197" s="62">
        <f>SUMIFS('DATOS PEST12'!$E:$E,'DATOS PEST12'!$A:$A,INDICE!$C$13,'DATOS PEST12'!$D:$D,'7. RETA (SETA) Prov-SECCION'!R$11,'DATOS PEST12'!$B:$B,'7. RETA (SETA) Prov-SECCION'!$A197,'DATOS PEST12'!$F:$F,"REG.E. AUTONOMOS (SETA)",'DATOS PEST12'!$C:$C,"&lt;&gt;"&amp;"UNION EUROPEA")</f>
        <v>0</v>
      </c>
      <c r="S197" s="62">
        <f>SUMIFS('DATOS PEST12'!$E:$E,'DATOS PEST12'!$A:$A,INDICE!$C$13,'DATOS PEST12'!$D:$D,'7. RETA (SETA) Prov-SECCION'!S$11,'DATOS PEST12'!$B:$B,'7. RETA (SETA) Prov-SECCION'!$A197,'DATOS PEST12'!$F:$F,"REG.E. AUTONOMOS (SETA)",'DATOS PEST12'!$C:$C,"&lt;&gt;"&amp;"UNION EUROPEA")</f>
        <v>0</v>
      </c>
      <c r="T197" s="62">
        <f>SUMIFS('DATOS PEST12'!$E:$E,'DATOS PEST12'!$A:$A,INDICE!$C$13,'DATOS PEST12'!$D:$D,'7. RETA (SETA) Prov-SECCION'!T$11,'DATOS PEST12'!$B:$B,'7. RETA (SETA) Prov-SECCION'!$A197,'DATOS PEST12'!$F:$F,"REG.E. AUTONOMOS (SETA)",'DATOS PEST12'!$C:$C,"&lt;&gt;"&amp;"UNION EUROPEA")</f>
        <v>0</v>
      </c>
      <c r="U197" s="62">
        <f>SUMIFS('DATOS PEST12'!$E:$E,'DATOS PEST12'!$A:$A,INDICE!$C$13,'DATOS PEST12'!$D:$D,'7. RETA (SETA) Prov-SECCION'!U$11,'DATOS PEST12'!$B:$B,'7. RETA (SETA) Prov-SECCION'!$A197,'DATOS PEST12'!$F:$F,"REG.E. AUTONOMOS (SETA)",'DATOS PEST12'!$C:$C,"&lt;&gt;"&amp;"UNION EUROPEA")</f>
        <v>0</v>
      </c>
      <c r="V197" s="62">
        <f>SUMIFS('DATOS PEST12'!$E:$E,'DATOS PEST12'!$A:$A,INDICE!$C$13,'DATOS PEST12'!$D:$D,'7. RETA (SETA) Prov-SECCION'!V$11,'DATOS PEST12'!$B:$B,'7. RETA (SETA) Prov-SECCION'!$A197,'DATOS PEST12'!$F:$F,"REG.E. AUTONOMOS (SETA)",'DATOS PEST12'!$C:$C,"&lt;&gt;"&amp;"UNION EUROPEA")</f>
        <v>0</v>
      </c>
      <c r="W197" s="62">
        <f>SUMIFS('DATOS PEST12'!$E:$E,'DATOS PEST12'!$A:$A,INDICE!$C$13,'DATOS PEST12'!$D:$D,'7. RETA (SETA) Prov-SECCION'!W$11,'DATOS PEST12'!$B:$B,'7. RETA (SETA) Prov-SECCION'!$A197,'DATOS PEST12'!$F:$F,"REG.E. AUTONOMOS (SETA)",'DATOS PEST12'!$C:$C,"&lt;&gt;"&amp;"UNION EUROPEA")</f>
        <v>0</v>
      </c>
      <c r="X197" s="62">
        <f>SUMIFS('DATOS PEST12'!$E:$E,'DATOS PEST12'!$A:$A,INDICE!$C$13,'DATOS PEST12'!$D:$D,'7. RETA (SETA) Prov-SECCION'!X$11,'DATOS PEST12'!$B:$B,'7. RETA (SETA) Prov-SECCION'!$A197,'DATOS PEST12'!$F:$F,"REG.E. AUTONOMOS (SETA)",'DATOS PEST12'!$C:$C,"&lt;&gt;"&amp;"UNION EUROPEA")</f>
        <v>0</v>
      </c>
      <c r="Y197" s="59">
        <f>SUMIFS('DATOS PEST12'!$E:$E,'DATOS PEST12'!$A:$A,INDICE!$C$13,'DATOS PEST12'!$D:$D,'7. RETA (SETA) Prov-SECCION'!Y$11,'DATOS PEST12'!$B:$B,'7. RETA (SETA) Prov-SECCION'!$A197,'DATOS PEST12'!$F:$F,"REG.E. AUTONOMOS (SETA)",'DATOS PEST12'!$C:$C,"&lt;&gt;"&amp;"UNION EUROPEA")</f>
        <v>0</v>
      </c>
    </row>
    <row r="198" spans="1:25" ht="15.6" x14ac:dyDescent="0.3">
      <c r="A198" s="8">
        <v>34</v>
      </c>
      <c r="B198" s="9" t="s">
        <v>19</v>
      </c>
      <c r="C198" s="59">
        <f t="shared" si="69"/>
        <v>3.9999999999999982</v>
      </c>
      <c r="D198" s="60">
        <f>SUMIFS('DATOS PEST12'!$E:$E,'DATOS PEST12'!$A:$A,INDICE!$C$13,'DATOS PEST12'!$D:$D,'7. RETA (SETA) Prov-SECCION'!D$11,'DATOS PEST12'!$B:$B,'7. RETA (SETA) Prov-SECCION'!$A198,'DATOS PEST12'!$F:$F,"REG.E. AUTONOMOS (SETA)",'DATOS PEST12'!$C:$C,"&lt;&gt;"&amp;"UNION EUROPEA")</f>
        <v>3.9999999999999982</v>
      </c>
      <c r="E198" s="62">
        <f>SUMIFS('DATOS PEST12'!$E:$E,'DATOS PEST12'!$A:$A,INDICE!$C$13,'DATOS PEST12'!$D:$D,'7. RETA (SETA) Prov-SECCION'!E$11,'DATOS PEST12'!$B:$B,'7. RETA (SETA) Prov-SECCION'!$A198,'DATOS PEST12'!$F:$F,"REG.E. AUTONOMOS (SETA)",'DATOS PEST12'!$C:$C,"&lt;&gt;"&amp;"UNION EUROPEA")</f>
        <v>0</v>
      </c>
      <c r="F198" s="62">
        <f>SUMIFS('DATOS PEST12'!$E:$E,'DATOS PEST12'!$A:$A,INDICE!$C$13,'DATOS PEST12'!$D:$D,'7. RETA (SETA) Prov-SECCION'!F$11,'DATOS PEST12'!$B:$B,'7. RETA (SETA) Prov-SECCION'!$A198,'DATOS PEST12'!$F:$F,"REG.E. AUTONOMOS (SETA)",'DATOS PEST12'!$C:$C,"&lt;&gt;"&amp;"UNION EUROPEA")</f>
        <v>0</v>
      </c>
      <c r="G198" s="62">
        <f>SUMIFS('DATOS PEST12'!$E:$E,'DATOS PEST12'!$A:$A,INDICE!$C$13,'DATOS PEST12'!$D:$D,'7. RETA (SETA) Prov-SECCION'!G$11,'DATOS PEST12'!$B:$B,'7. RETA (SETA) Prov-SECCION'!$A198,'DATOS PEST12'!$F:$F,"REG.E. AUTONOMOS (SETA)",'DATOS PEST12'!$C:$C,"&lt;&gt;"&amp;"UNION EUROPEA")</f>
        <v>0</v>
      </c>
      <c r="H198" s="62">
        <f>SUMIFS('DATOS PEST12'!$E:$E,'DATOS PEST12'!$A:$A,INDICE!$C$13,'DATOS PEST12'!$D:$D,'7. RETA (SETA) Prov-SECCION'!H$11,'DATOS PEST12'!$B:$B,'7. RETA (SETA) Prov-SECCION'!$A198,'DATOS PEST12'!$F:$F,"REG.E. AUTONOMOS (SETA)",'DATOS PEST12'!$C:$C,"&lt;&gt;"&amp;"UNION EUROPEA")</f>
        <v>0</v>
      </c>
      <c r="I198" s="62">
        <f>SUMIFS('DATOS PEST12'!$E:$E,'DATOS PEST12'!$A:$A,INDICE!$C$13,'DATOS PEST12'!$D:$D,'7. RETA (SETA) Prov-SECCION'!I$11,'DATOS PEST12'!$B:$B,'7. RETA (SETA) Prov-SECCION'!$A198,'DATOS PEST12'!$F:$F,"REG.E. AUTONOMOS (SETA)",'DATOS PEST12'!$C:$C,"&lt;&gt;"&amp;"UNION EUROPEA")</f>
        <v>0</v>
      </c>
      <c r="J198" s="62">
        <f>SUMIFS('DATOS PEST12'!$E:$E,'DATOS PEST12'!$A:$A,INDICE!$C$13,'DATOS PEST12'!$D:$D,'7. RETA (SETA) Prov-SECCION'!J$11,'DATOS PEST12'!$B:$B,'7. RETA (SETA) Prov-SECCION'!$A198,'DATOS PEST12'!$F:$F,"REG.E. AUTONOMOS (SETA)",'DATOS PEST12'!$C:$C,"&lt;&gt;"&amp;"UNION EUROPEA")</f>
        <v>0</v>
      </c>
      <c r="K198" s="62">
        <f>SUMIFS('DATOS PEST12'!$E:$E,'DATOS PEST12'!$A:$A,INDICE!$C$13,'DATOS PEST12'!$D:$D,'7. RETA (SETA) Prov-SECCION'!K$11,'DATOS PEST12'!$B:$B,'7. RETA (SETA) Prov-SECCION'!$A198,'DATOS PEST12'!$F:$F,"REG.E. AUTONOMOS (SETA)",'DATOS PEST12'!$C:$C,"&lt;&gt;"&amp;"UNION EUROPEA")</f>
        <v>0</v>
      </c>
      <c r="L198" s="62">
        <f>SUMIFS('DATOS PEST12'!$E:$E,'DATOS PEST12'!$A:$A,INDICE!$C$13,'DATOS PEST12'!$D:$D,'7. RETA (SETA) Prov-SECCION'!L$11,'DATOS PEST12'!$B:$B,'7. RETA (SETA) Prov-SECCION'!$A198,'DATOS PEST12'!$F:$F,"REG.E. AUTONOMOS (SETA)",'DATOS PEST12'!$C:$C,"&lt;&gt;"&amp;"UNION EUROPEA")</f>
        <v>0</v>
      </c>
      <c r="M198" s="62">
        <f>SUMIFS('DATOS PEST12'!$E:$E,'DATOS PEST12'!$A:$A,INDICE!$C$13,'DATOS PEST12'!$D:$D,'7. RETA (SETA) Prov-SECCION'!M$11,'DATOS PEST12'!$B:$B,'7. RETA (SETA) Prov-SECCION'!$A198,'DATOS PEST12'!$F:$F,"REG.E. AUTONOMOS (SETA)",'DATOS PEST12'!$C:$C,"&lt;&gt;"&amp;"UNION EUROPEA")</f>
        <v>0</v>
      </c>
      <c r="N198" s="62">
        <f>SUMIFS('DATOS PEST12'!$E:$E,'DATOS PEST12'!$A:$A,INDICE!$C$13,'DATOS PEST12'!$D:$D,'7. RETA (SETA) Prov-SECCION'!N$11,'DATOS PEST12'!$B:$B,'7. RETA (SETA) Prov-SECCION'!$A198,'DATOS PEST12'!$F:$F,"REG.E. AUTONOMOS (SETA)",'DATOS PEST12'!$C:$C,"&lt;&gt;"&amp;"UNION EUROPEA")</f>
        <v>0</v>
      </c>
      <c r="O198" s="62">
        <f>SUMIFS('DATOS PEST12'!$E:$E,'DATOS PEST12'!$A:$A,INDICE!$C$13,'DATOS PEST12'!$D:$D,'7. RETA (SETA) Prov-SECCION'!O$11,'DATOS PEST12'!$B:$B,'7. RETA (SETA) Prov-SECCION'!$A198,'DATOS PEST12'!$F:$F,"REG.E. AUTONOMOS (SETA)",'DATOS PEST12'!$C:$C,"&lt;&gt;"&amp;"UNION EUROPEA")</f>
        <v>0</v>
      </c>
      <c r="P198" s="62">
        <f>SUMIFS('DATOS PEST12'!$E:$E,'DATOS PEST12'!$A:$A,INDICE!$C$13,'DATOS PEST12'!$D:$D,'7. RETA (SETA) Prov-SECCION'!P$11,'DATOS PEST12'!$B:$B,'7. RETA (SETA) Prov-SECCION'!$A198,'DATOS PEST12'!$F:$F,"REG.E. AUTONOMOS (SETA)",'DATOS PEST12'!$C:$C,"&lt;&gt;"&amp;"UNION EUROPEA")</f>
        <v>0</v>
      </c>
      <c r="Q198" s="62">
        <f>SUMIFS('DATOS PEST12'!$E:$E,'DATOS PEST12'!$A:$A,INDICE!$C$13,'DATOS PEST12'!$D:$D,'7. RETA (SETA) Prov-SECCION'!Q$11,'DATOS PEST12'!$B:$B,'7. RETA (SETA) Prov-SECCION'!$A198,'DATOS PEST12'!$F:$F,"REG.E. AUTONOMOS (SETA)",'DATOS PEST12'!$C:$C,"&lt;&gt;"&amp;"UNION EUROPEA")</f>
        <v>0</v>
      </c>
      <c r="R198" s="62">
        <f>SUMIFS('DATOS PEST12'!$E:$E,'DATOS PEST12'!$A:$A,INDICE!$C$13,'DATOS PEST12'!$D:$D,'7. RETA (SETA) Prov-SECCION'!R$11,'DATOS PEST12'!$B:$B,'7. RETA (SETA) Prov-SECCION'!$A198,'DATOS PEST12'!$F:$F,"REG.E. AUTONOMOS (SETA)",'DATOS PEST12'!$C:$C,"&lt;&gt;"&amp;"UNION EUROPEA")</f>
        <v>0</v>
      </c>
      <c r="S198" s="62">
        <f>SUMIFS('DATOS PEST12'!$E:$E,'DATOS PEST12'!$A:$A,INDICE!$C$13,'DATOS PEST12'!$D:$D,'7. RETA (SETA) Prov-SECCION'!S$11,'DATOS PEST12'!$B:$B,'7. RETA (SETA) Prov-SECCION'!$A198,'DATOS PEST12'!$F:$F,"REG.E. AUTONOMOS (SETA)",'DATOS PEST12'!$C:$C,"&lt;&gt;"&amp;"UNION EUROPEA")</f>
        <v>0</v>
      </c>
      <c r="T198" s="62">
        <f>SUMIFS('DATOS PEST12'!$E:$E,'DATOS PEST12'!$A:$A,INDICE!$C$13,'DATOS PEST12'!$D:$D,'7. RETA (SETA) Prov-SECCION'!T$11,'DATOS PEST12'!$B:$B,'7. RETA (SETA) Prov-SECCION'!$A198,'DATOS PEST12'!$F:$F,"REG.E. AUTONOMOS (SETA)",'DATOS PEST12'!$C:$C,"&lt;&gt;"&amp;"UNION EUROPEA")</f>
        <v>0</v>
      </c>
      <c r="U198" s="62">
        <f>SUMIFS('DATOS PEST12'!$E:$E,'DATOS PEST12'!$A:$A,INDICE!$C$13,'DATOS PEST12'!$D:$D,'7. RETA (SETA) Prov-SECCION'!U$11,'DATOS PEST12'!$B:$B,'7. RETA (SETA) Prov-SECCION'!$A198,'DATOS PEST12'!$F:$F,"REG.E. AUTONOMOS (SETA)",'DATOS PEST12'!$C:$C,"&lt;&gt;"&amp;"UNION EUROPEA")</f>
        <v>0</v>
      </c>
      <c r="V198" s="62">
        <f>SUMIFS('DATOS PEST12'!$E:$E,'DATOS PEST12'!$A:$A,INDICE!$C$13,'DATOS PEST12'!$D:$D,'7. RETA (SETA) Prov-SECCION'!V$11,'DATOS PEST12'!$B:$B,'7. RETA (SETA) Prov-SECCION'!$A198,'DATOS PEST12'!$F:$F,"REG.E. AUTONOMOS (SETA)",'DATOS PEST12'!$C:$C,"&lt;&gt;"&amp;"UNION EUROPEA")</f>
        <v>0</v>
      </c>
      <c r="W198" s="62">
        <f>SUMIFS('DATOS PEST12'!$E:$E,'DATOS PEST12'!$A:$A,INDICE!$C$13,'DATOS PEST12'!$D:$D,'7. RETA (SETA) Prov-SECCION'!W$11,'DATOS PEST12'!$B:$B,'7. RETA (SETA) Prov-SECCION'!$A198,'DATOS PEST12'!$F:$F,"REG.E. AUTONOMOS (SETA)",'DATOS PEST12'!$C:$C,"&lt;&gt;"&amp;"UNION EUROPEA")</f>
        <v>0</v>
      </c>
      <c r="X198" s="62">
        <f>SUMIFS('DATOS PEST12'!$E:$E,'DATOS PEST12'!$A:$A,INDICE!$C$13,'DATOS PEST12'!$D:$D,'7. RETA (SETA) Prov-SECCION'!X$11,'DATOS PEST12'!$B:$B,'7. RETA (SETA) Prov-SECCION'!$A198,'DATOS PEST12'!$F:$F,"REG.E. AUTONOMOS (SETA)",'DATOS PEST12'!$C:$C,"&lt;&gt;"&amp;"UNION EUROPEA")</f>
        <v>0</v>
      </c>
      <c r="Y198" s="59">
        <f>SUMIFS('DATOS PEST12'!$E:$E,'DATOS PEST12'!$A:$A,INDICE!$C$13,'DATOS PEST12'!$D:$D,'7. RETA (SETA) Prov-SECCION'!Y$11,'DATOS PEST12'!$B:$B,'7. RETA (SETA) Prov-SECCION'!$A198,'DATOS PEST12'!$F:$F,"REG.E. AUTONOMOS (SETA)",'DATOS PEST12'!$C:$C,"&lt;&gt;"&amp;"UNION EUROPEA")</f>
        <v>0</v>
      </c>
    </row>
    <row r="199" spans="1:25" ht="15.6" x14ac:dyDescent="0.3">
      <c r="A199" s="8">
        <v>37</v>
      </c>
      <c r="B199" s="9" t="s">
        <v>21</v>
      </c>
      <c r="C199" s="59">
        <f t="shared" si="69"/>
        <v>3.9999999999999982</v>
      </c>
      <c r="D199" s="60">
        <f>SUMIFS('DATOS PEST12'!$E:$E,'DATOS PEST12'!$A:$A,INDICE!$C$13,'DATOS PEST12'!$D:$D,'7. RETA (SETA) Prov-SECCION'!D$11,'DATOS PEST12'!$B:$B,'7. RETA (SETA) Prov-SECCION'!$A199,'DATOS PEST12'!$F:$F,"REG.E. AUTONOMOS (SETA)",'DATOS PEST12'!$C:$C,"&lt;&gt;"&amp;"UNION EUROPEA")</f>
        <v>3.9999999999999982</v>
      </c>
      <c r="E199" s="62">
        <f>SUMIFS('DATOS PEST12'!$E:$E,'DATOS PEST12'!$A:$A,INDICE!$C$13,'DATOS PEST12'!$D:$D,'7. RETA (SETA) Prov-SECCION'!E$11,'DATOS PEST12'!$B:$B,'7. RETA (SETA) Prov-SECCION'!$A199,'DATOS PEST12'!$F:$F,"REG.E. AUTONOMOS (SETA)",'DATOS PEST12'!$C:$C,"&lt;&gt;"&amp;"UNION EUROPEA")</f>
        <v>0</v>
      </c>
      <c r="F199" s="62">
        <f>SUMIFS('DATOS PEST12'!$E:$E,'DATOS PEST12'!$A:$A,INDICE!$C$13,'DATOS PEST12'!$D:$D,'7. RETA (SETA) Prov-SECCION'!F$11,'DATOS PEST12'!$B:$B,'7. RETA (SETA) Prov-SECCION'!$A199,'DATOS PEST12'!$F:$F,"REG.E. AUTONOMOS (SETA)",'DATOS PEST12'!$C:$C,"&lt;&gt;"&amp;"UNION EUROPEA")</f>
        <v>0</v>
      </c>
      <c r="G199" s="62">
        <f>SUMIFS('DATOS PEST12'!$E:$E,'DATOS PEST12'!$A:$A,INDICE!$C$13,'DATOS PEST12'!$D:$D,'7. RETA (SETA) Prov-SECCION'!G$11,'DATOS PEST12'!$B:$B,'7. RETA (SETA) Prov-SECCION'!$A199,'DATOS PEST12'!$F:$F,"REG.E. AUTONOMOS (SETA)",'DATOS PEST12'!$C:$C,"&lt;&gt;"&amp;"UNION EUROPEA")</f>
        <v>0</v>
      </c>
      <c r="H199" s="62">
        <f>SUMIFS('DATOS PEST12'!$E:$E,'DATOS PEST12'!$A:$A,INDICE!$C$13,'DATOS PEST12'!$D:$D,'7. RETA (SETA) Prov-SECCION'!H$11,'DATOS PEST12'!$B:$B,'7. RETA (SETA) Prov-SECCION'!$A199,'DATOS PEST12'!$F:$F,"REG.E. AUTONOMOS (SETA)",'DATOS PEST12'!$C:$C,"&lt;&gt;"&amp;"UNION EUROPEA")</f>
        <v>0</v>
      </c>
      <c r="I199" s="62">
        <f>SUMIFS('DATOS PEST12'!$E:$E,'DATOS PEST12'!$A:$A,INDICE!$C$13,'DATOS PEST12'!$D:$D,'7. RETA (SETA) Prov-SECCION'!I$11,'DATOS PEST12'!$B:$B,'7. RETA (SETA) Prov-SECCION'!$A199,'DATOS PEST12'!$F:$F,"REG.E. AUTONOMOS (SETA)",'DATOS PEST12'!$C:$C,"&lt;&gt;"&amp;"UNION EUROPEA")</f>
        <v>0</v>
      </c>
      <c r="J199" s="62">
        <f>SUMIFS('DATOS PEST12'!$E:$E,'DATOS PEST12'!$A:$A,INDICE!$C$13,'DATOS PEST12'!$D:$D,'7. RETA (SETA) Prov-SECCION'!J$11,'DATOS PEST12'!$B:$B,'7. RETA (SETA) Prov-SECCION'!$A199,'DATOS PEST12'!$F:$F,"REG.E. AUTONOMOS (SETA)",'DATOS PEST12'!$C:$C,"&lt;&gt;"&amp;"UNION EUROPEA")</f>
        <v>0</v>
      </c>
      <c r="K199" s="62">
        <f>SUMIFS('DATOS PEST12'!$E:$E,'DATOS PEST12'!$A:$A,INDICE!$C$13,'DATOS PEST12'!$D:$D,'7. RETA (SETA) Prov-SECCION'!K$11,'DATOS PEST12'!$B:$B,'7. RETA (SETA) Prov-SECCION'!$A199,'DATOS PEST12'!$F:$F,"REG.E. AUTONOMOS (SETA)",'DATOS PEST12'!$C:$C,"&lt;&gt;"&amp;"UNION EUROPEA")</f>
        <v>0</v>
      </c>
      <c r="L199" s="62">
        <f>SUMIFS('DATOS PEST12'!$E:$E,'DATOS PEST12'!$A:$A,INDICE!$C$13,'DATOS PEST12'!$D:$D,'7. RETA (SETA) Prov-SECCION'!L$11,'DATOS PEST12'!$B:$B,'7. RETA (SETA) Prov-SECCION'!$A199,'DATOS PEST12'!$F:$F,"REG.E. AUTONOMOS (SETA)",'DATOS PEST12'!$C:$C,"&lt;&gt;"&amp;"UNION EUROPEA")</f>
        <v>0</v>
      </c>
      <c r="M199" s="62">
        <f>SUMIFS('DATOS PEST12'!$E:$E,'DATOS PEST12'!$A:$A,INDICE!$C$13,'DATOS PEST12'!$D:$D,'7. RETA (SETA) Prov-SECCION'!M$11,'DATOS PEST12'!$B:$B,'7. RETA (SETA) Prov-SECCION'!$A199,'DATOS PEST12'!$F:$F,"REG.E. AUTONOMOS (SETA)",'DATOS PEST12'!$C:$C,"&lt;&gt;"&amp;"UNION EUROPEA")</f>
        <v>0</v>
      </c>
      <c r="N199" s="62">
        <f>SUMIFS('DATOS PEST12'!$E:$E,'DATOS PEST12'!$A:$A,INDICE!$C$13,'DATOS PEST12'!$D:$D,'7. RETA (SETA) Prov-SECCION'!N$11,'DATOS PEST12'!$B:$B,'7. RETA (SETA) Prov-SECCION'!$A199,'DATOS PEST12'!$F:$F,"REG.E. AUTONOMOS (SETA)",'DATOS PEST12'!$C:$C,"&lt;&gt;"&amp;"UNION EUROPEA")</f>
        <v>0</v>
      </c>
      <c r="O199" s="62">
        <f>SUMIFS('DATOS PEST12'!$E:$E,'DATOS PEST12'!$A:$A,INDICE!$C$13,'DATOS PEST12'!$D:$D,'7. RETA (SETA) Prov-SECCION'!O$11,'DATOS PEST12'!$B:$B,'7. RETA (SETA) Prov-SECCION'!$A199,'DATOS PEST12'!$F:$F,"REG.E. AUTONOMOS (SETA)",'DATOS PEST12'!$C:$C,"&lt;&gt;"&amp;"UNION EUROPEA")</f>
        <v>0</v>
      </c>
      <c r="P199" s="62">
        <f>SUMIFS('DATOS PEST12'!$E:$E,'DATOS PEST12'!$A:$A,INDICE!$C$13,'DATOS PEST12'!$D:$D,'7. RETA (SETA) Prov-SECCION'!P$11,'DATOS PEST12'!$B:$B,'7. RETA (SETA) Prov-SECCION'!$A199,'DATOS PEST12'!$F:$F,"REG.E. AUTONOMOS (SETA)",'DATOS PEST12'!$C:$C,"&lt;&gt;"&amp;"UNION EUROPEA")</f>
        <v>0</v>
      </c>
      <c r="Q199" s="62">
        <f>SUMIFS('DATOS PEST12'!$E:$E,'DATOS PEST12'!$A:$A,INDICE!$C$13,'DATOS PEST12'!$D:$D,'7. RETA (SETA) Prov-SECCION'!Q$11,'DATOS PEST12'!$B:$B,'7. RETA (SETA) Prov-SECCION'!$A199,'DATOS PEST12'!$F:$F,"REG.E. AUTONOMOS (SETA)",'DATOS PEST12'!$C:$C,"&lt;&gt;"&amp;"UNION EUROPEA")</f>
        <v>0</v>
      </c>
      <c r="R199" s="62">
        <f>SUMIFS('DATOS PEST12'!$E:$E,'DATOS PEST12'!$A:$A,INDICE!$C$13,'DATOS PEST12'!$D:$D,'7. RETA (SETA) Prov-SECCION'!R$11,'DATOS PEST12'!$B:$B,'7. RETA (SETA) Prov-SECCION'!$A199,'DATOS PEST12'!$F:$F,"REG.E. AUTONOMOS (SETA)",'DATOS PEST12'!$C:$C,"&lt;&gt;"&amp;"UNION EUROPEA")</f>
        <v>0</v>
      </c>
      <c r="S199" s="62">
        <f>SUMIFS('DATOS PEST12'!$E:$E,'DATOS PEST12'!$A:$A,INDICE!$C$13,'DATOS PEST12'!$D:$D,'7. RETA (SETA) Prov-SECCION'!S$11,'DATOS PEST12'!$B:$B,'7. RETA (SETA) Prov-SECCION'!$A199,'DATOS PEST12'!$F:$F,"REG.E. AUTONOMOS (SETA)",'DATOS PEST12'!$C:$C,"&lt;&gt;"&amp;"UNION EUROPEA")</f>
        <v>0</v>
      </c>
      <c r="T199" s="62">
        <f>SUMIFS('DATOS PEST12'!$E:$E,'DATOS PEST12'!$A:$A,INDICE!$C$13,'DATOS PEST12'!$D:$D,'7. RETA (SETA) Prov-SECCION'!T$11,'DATOS PEST12'!$B:$B,'7. RETA (SETA) Prov-SECCION'!$A199,'DATOS PEST12'!$F:$F,"REG.E. AUTONOMOS (SETA)",'DATOS PEST12'!$C:$C,"&lt;&gt;"&amp;"UNION EUROPEA")</f>
        <v>0</v>
      </c>
      <c r="U199" s="62">
        <f>SUMIFS('DATOS PEST12'!$E:$E,'DATOS PEST12'!$A:$A,INDICE!$C$13,'DATOS PEST12'!$D:$D,'7. RETA (SETA) Prov-SECCION'!U$11,'DATOS PEST12'!$B:$B,'7. RETA (SETA) Prov-SECCION'!$A199,'DATOS PEST12'!$F:$F,"REG.E. AUTONOMOS (SETA)",'DATOS PEST12'!$C:$C,"&lt;&gt;"&amp;"UNION EUROPEA")</f>
        <v>0</v>
      </c>
      <c r="V199" s="62">
        <f>SUMIFS('DATOS PEST12'!$E:$E,'DATOS PEST12'!$A:$A,INDICE!$C$13,'DATOS PEST12'!$D:$D,'7. RETA (SETA) Prov-SECCION'!V$11,'DATOS PEST12'!$B:$B,'7. RETA (SETA) Prov-SECCION'!$A199,'DATOS PEST12'!$F:$F,"REG.E. AUTONOMOS (SETA)",'DATOS PEST12'!$C:$C,"&lt;&gt;"&amp;"UNION EUROPEA")</f>
        <v>0</v>
      </c>
      <c r="W199" s="62">
        <f>SUMIFS('DATOS PEST12'!$E:$E,'DATOS PEST12'!$A:$A,INDICE!$C$13,'DATOS PEST12'!$D:$D,'7. RETA (SETA) Prov-SECCION'!W$11,'DATOS PEST12'!$B:$B,'7. RETA (SETA) Prov-SECCION'!$A199,'DATOS PEST12'!$F:$F,"REG.E. AUTONOMOS (SETA)",'DATOS PEST12'!$C:$C,"&lt;&gt;"&amp;"UNION EUROPEA")</f>
        <v>0</v>
      </c>
      <c r="X199" s="62">
        <f>SUMIFS('DATOS PEST12'!$E:$E,'DATOS PEST12'!$A:$A,INDICE!$C$13,'DATOS PEST12'!$D:$D,'7. RETA (SETA) Prov-SECCION'!X$11,'DATOS PEST12'!$B:$B,'7. RETA (SETA) Prov-SECCION'!$A199,'DATOS PEST12'!$F:$F,"REG.E. AUTONOMOS (SETA)",'DATOS PEST12'!$C:$C,"&lt;&gt;"&amp;"UNION EUROPEA")</f>
        <v>0</v>
      </c>
      <c r="Y199" s="59">
        <f>SUMIFS('DATOS PEST12'!$E:$E,'DATOS PEST12'!$A:$A,INDICE!$C$13,'DATOS PEST12'!$D:$D,'7. RETA (SETA) Prov-SECCION'!Y$11,'DATOS PEST12'!$B:$B,'7. RETA (SETA) Prov-SECCION'!$A199,'DATOS PEST12'!$F:$F,"REG.E. AUTONOMOS (SETA)",'DATOS PEST12'!$C:$C,"&lt;&gt;"&amp;"UNION EUROPEA")</f>
        <v>0</v>
      </c>
    </row>
    <row r="200" spans="1:25" ht="15.6" x14ac:dyDescent="0.3">
      <c r="A200" s="8">
        <v>40</v>
      </c>
      <c r="B200" s="9" t="s">
        <v>23</v>
      </c>
      <c r="C200" s="59">
        <f t="shared" si="69"/>
        <v>18</v>
      </c>
      <c r="D200" s="60">
        <f>SUMIFS('DATOS PEST12'!$E:$E,'DATOS PEST12'!$A:$A,INDICE!$C$13,'DATOS PEST12'!$D:$D,'7. RETA (SETA) Prov-SECCION'!D$11,'DATOS PEST12'!$B:$B,'7. RETA (SETA) Prov-SECCION'!$A200,'DATOS PEST12'!$F:$F,"REG.E. AUTONOMOS (SETA)",'DATOS PEST12'!$C:$C,"&lt;&gt;"&amp;"UNION EUROPEA")</f>
        <v>18</v>
      </c>
      <c r="E200" s="62">
        <f>SUMIFS('DATOS PEST12'!$E:$E,'DATOS PEST12'!$A:$A,INDICE!$C$13,'DATOS PEST12'!$D:$D,'7. RETA (SETA) Prov-SECCION'!E$11,'DATOS PEST12'!$B:$B,'7. RETA (SETA) Prov-SECCION'!$A200,'DATOS PEST12'!$F:$F,"REG.E. AUTONOMOS (SETA)",'DATOS PEST12'!$C:$C,"&lt;&gt;"&amp;"UNION EUROPEA")</f>
        <v>0</v>
      </c>
      <c r="F200" s="62">
        <f>SUMIFS('DATOS PEST12'!$E:$E,'DATOS PEST12'!$A:$A,INDICE!$C$13,'DATOS PEST12'!$D:$D,'7. RETA (SETA) Prov-SECCION'!F$11,'DATOS PEST12'!$B:$B,'7. RETA (SETA) Prov-SECCION'!$A200,'DATOS PEST12'!$F:$F,"REG.E. AUTONOMOS (SETA)",'DATOS PEST12'!$C:$C,"&lt;&gt;"&amp;"UNION EUROPEA")</f>
        <v>0</v>
      </c>
      <c r="G200" s="62">
        <f>SUMIFS('DATOS PEST12'!$E:$E,'DATOS PEST12'!$A:$A,INDICE!$C$13,'DATOS PEST12'!$D:$D,'7. RETA (SETA) Prov-SECCION'!G$11,'DATOS PEST12'!$B:$B,'7. RETA (SETA) Prov-SECCION'!$A200,'DATOS PEST12'!$F:$F,"REG.E. AUTONOMOS (SETA)",'DATOS PEST12'!$C:$C,"&lt;&gt;"&amp;"UNION EUROPEA")</f>
        <v>0</v>
      </c>
      <c r="H200" s="62">
        <f>SUMIFS('DATOS PEST12'!$E:$E,'DATOS PEST12'!$A:$A,INDICE!$C$13,'DATOS PEST12'!$D:$D,'7. RETA (SETA) Prov-SECCION'!H$11,'DATOS PEST12'!$B:$B,'7. RETA (SETA) Prov-SECCION'!$A200,'DATOS PEST12'!$F:$F,"REG.E. AUTONOMOS (SETA)",'DATOS PEST12'!$C:$C,"&lt;&gt;"&amp;"UNION EUROPEA")</f>
        <v>0</v>
      </c>
      <c r="I200" s="62">
        <f>SUMIFS('DATOS PEST12'!$E:$E,'DATOS PEST12'!$A:$A,INDICE!$C$13,'DATOS PEST12'!$D:$D,'7. RETA (SETA) Prov-SECCION'!I$11,'DATOS PEST12'!$B:$B,'7. RETA (SETA) Prov-SECCION'!$A200,'DATOS PEST12'!$F:$F,"REG.E. AUTONOMOS (SETA)",'DATOS PEST12'!$C:$C,"&lt;&gt;"&amp;"UNION EUROPEA")</f>
        <v>0</v>
      </c>
      <c r="J200" s="62">
        <f>SUMIFS('DATOS PEST12'!$E:$E,'DATOS PEST12'!$A:$A,INDICE!$C$13,'DATOS PEST12'!$D:$D,'7. RETA (SETA) Prov-SECCION'!J$11,'DATOS PEST12'!$B:$B,'7. RETA (SETA) Prov-SECCION'!$A200,'DATOS PEST12'!$F:$F,"REG.E. AUTONOMOS (SETA)",'DATOS PEST12'!$C:$C,"&lt;&gt;"&amp;"UNION EUROPEA")</f>
        <v>0</v>
      </c>
      <c r="K200" s="62">
        <f>SUMIFS('DATOS PEST12'!$E:$E,'DATOS PEST12'!$A:$A,INDICE!$C$13,'DATOS PEST12'!$D:$D,'7. RETA (SETA) Prov-SECCION'!K$11,'DATOS PEST12'!$B:$B,'7. RETA (SETA) Prov-SECCION'!$A200,'DATOS PEST12'!$F:$F,"REG.E. AUTONOMOS (SETA)",'DATOS PEST12'!$C:$C,"&lt;&gt;"&amp;"UNION EUROPEA")</f>
        <v>0</v>
      </c>
      <c r="L200" s="62">
        <f>SUMIFS('DATOS PEST12'!$E:$E,'DATOS PEST12'!$A:$A,INDICE!$C$13,'DATOS PEST12'!$D:$D,'7. RETA (SETA) Prov-SECCION'!L$11,'DATOS PEST12'!$B:$B,'7. RETA (SETA) Prov-SECCION'!$A200,'DATOS PEST12'!$F:$F,"REG.E. AUTONOMOS (SETA)",'DATOS PEST12'!$C:$C,"&lt;&gt;"&amp;"UNION EUROPEA")</f>
        <v>0</v>
      </c>
      <c r="M200" s="62">
        <f>SUMIFS('DATOS PEST12'!$E:$E,'DATOS PEST12'!$A:$A,INDICE!$C$13,'DATOS PEST12'!$D:$D,'7. RETA (SETA) Prov-SECCION'!M$11,'DATOS PEST12'!$B:$B,'7. RETA (SETA) Prov-SECCION'!$A200,'DATOS PEST12'!$F:$F,"REG.E. AUTONOMOS (SETA)",'DATOS PEST12'!$C:$C,"&lt;&gt;"&amp;"UNION EUROPEA")</f>
        <v>0</v>
      </c>
      <c r="N200" s="62">
        <f>SUMIFS('DATOS PEST12'!$E:$E,'DATOS PEST12'!$A:$A,INDICE!$C$13,'DATOS PEST12'!$D:$D,'7. RETA (SETA) Prov-SECCION'!N$11,'DATOS PEST12'!$B:$B,'7. RETA (SETA) Prov-SECCION'!$A200,'DATOS PEST12'!$F:$F,"REG.E. AUTONOMOS (SETA)",'DATOS PEST12'!$C:$C,"&lt;&gt;"&amp;"UNION EUROPEA")</f>
        <v>0</v>
      </c>
      <c r="O200" s="62">
        <f>SUMIFS('DATOS PEST12'!$E:$E,'DATOS PEST12'!$A:$A,INDICE!$C$13,'DATOS PEST12'!$D:$D,'7. RETA (SETA) Prov-SECCION'!O$11,'DATOS PEST12'!$B:$B,'7. RETA (SETA) Prov-SECCION'!$A200,'DATOS PEST12'!$F:$F,"REG.E. AUTONOMOS (SETA)",'DATOS PEST12'!$C:$C,"&lt;&gt;"&amp;"UNION EUROPEA")</f>
        <v>0</v>
      </c>
      <c r="P200" s="62">
        <f>SUMIFS('DATOS PEST12'!$E:$E,'DATOS PEST12'!$A:$A,INDICE!$C$13,'DATOS PEST12'!$D:$D,'7. RETA (SETA) Prov-SECCION'!P$11,'DATOS PEST12'!$B:$B,'7. RETA (SETA) Prov-SECCION'!$A200,'DATOS PEST12'!$F:$F,"REG.E. AUTONOMOS (SETA)",'DATOS PEST12'!$C:$C,"&lt;&gt;"&amp;"UNION EUROPEA")</f>
        <v>0</v>
      </c>
      <c r="Q200" s="62">
        <f>SUMIFS('DATOS PEST12'!$E:$E,'DATOS PEST12'!$A:$A,INDICE!$C$13,'DATOS PEST12'!$D:$D,'7. RETA (SETA) Prov-SECCION'!Q$11,'DATOS PEST12'!$B:$B,'7. RETA (SETA) Prov-SECCION'!$A200,'DATOS PEST12'!$F:$F,"REG.E. AUTONOMOS (SETA)",'DATOS PEST12'!$C:$C,"&lt;&gt;"&amp;"UNION EUROPEA")</f>
        <v>0</v>
      </c>
      <c r="R200" s="62">
        <f>SUMIFS('DATOS PEST12'!$E:$E,'DATOS PEST12'!$A:$A,INDICE!$C$13,'DATOS PEST12'!$D:$D,'7. RETA (SETA) Prov-SECCION'!R$11,'DATOS PEST12'!$B:$B,'7. RETA (SETA) Prov-SECCION'!$A200,'DATOS PEST12'!$F:$F,"REG.E. AUTONOMOS (SETA)",'DATOS PEST12'!$C:$C,"&lt;&gt;"&amp;"UNION EUROPEA")</f>
        <v>0</v>
      </c>
      <c r="S200" s="62">
        <f>SUMIFS('DATOS PEST12'!$E:$E,'DATOS PEST12'!$A:$A,INDICE!$C$13,'DATOS PEST12'!$D:$D,'7. RETA (SETA) Prov-SECCION'!S$11,'DATOS PEST12'!$B:$B,'7. RETA (SETA) Prov-SECCION'!$A200,'DATOS PEST12'!$F:$F,"REG.E. AUTONOMOS (SETA)",'DATOS PEST12'!$C:$C,"&lt;&gt;"&amp;"UNION EUROPEA")</f>
        <v>0</v>
      </c>
      <c r="T200" s="62">
        <f>SUMIFS('DATOS PEST12'!$E:$E,'DATOS PEST12'!$A:$A,INDICE!$C$13,'DATOS PEST12'!$D:$D,'7. RETA (SETA) Prov-SECCION'!T$11,'DATOS PEST12'!$B:$B,'7. RETA (SETA) Prov-SECCION'!$A200,'DATOS PEST12'!$F:$F,"REG.E. AUTONOMOS (SETA)",'DATOS PEST12'!$C:$C,"&lt;&gt;"&amp;"UNION EUROPEA")</f>
        <v>0</v>
      </c>
      <c r="U200" s="62">
        <f>SUMIFS('DATOS PEST12'!$E:$E,'DATOS PEST12'!$A:$A,INDICE!$C$13,'DATOS PEST12'!$D:$D,'7. RETA (SETA) Prov-SECCION'!U$11,'DATOS PEST12'!$B:$B,'7. RETA (SETA) Prov-SECCION'!$A200,'DATOS PEST12'!$F:$F,"REG.E. AUTONOMOS (SETA)",'DATOS PEST12'!$C:$C,"&lt;&gt;"&amp;"UNION EUROPEA")</f>
        <v>0</v>
      </c>
      <c r="V200" s="62">
        <f>SUMIFS('DATOS PEST12'!$E:$E,'DATOS PEST12'!$A:$A,INDICE!$C$13,'DATOS PEST12'!$D:$D,'7. RETA (SETA) Prov-SECCION'!V$11,'DATOS PEST12'!$B:$B,'7. RETA (SETA) Prov-SECCION'!$A200,'DATOS PEST12'!$F:$F,"REG.E. AUTONOMOS (SETA)",'DATOS PEST12'!$C:$C,"&lt;&gt;"&amp;"UNION EUROPEA")</f>
        <v>0</v>
      </c>
      <c r="W200" s="62">
        <f>SUMIFS('DATOS PEST12'!$E:$E,'DATOS PEST12'!$A:$A,INDICE!$C$13,'DATOS PEST12'!$D:$D,'7. RETA (SETA) Prov-SECCION'!W$11,'DATOS PEST12'!$B:$B,'7. RETA (SETA) Prov-SECCION'!$A200,'DATOS PEST12'!$F:$F,"REG.E. AUTONOMOS (SETA)",'DATOS PEST12'!$C:$C,"&lt;&gt;"&amp;"UNION EUROPEA")</f>
        <v>0</v>
      </c>
      <c r="X200" s="62">
        <f>SUMIFS('DATOS PEST12'!$E:$E,'DATOS PEST12'!$A:$A,INDICE!$C$13,'DATOS PEST12'!$D:$D,'7. RETA (SETA) Prov-SECCION'!X$11,'DATOS PEST12'!$B:$B,'7. RETA (SETA) Prov-SECCION'!$A200,'DATOS PEST12'!$F:$F,"REG.E. AUTONOMOS (SETA)",'DATOS PEST12'!$C:$C,"&lt;&gt;"&amp;"UNION EUROPEA")</f>
        <v>0</v>
      </c>
      <c r="Y200" s="59">
        <f>SUMIFS('DATOS PEST12'!$E:$E,'DATOS PEST12'!$A:$A,INDICE!$C$13,'DATOS PEST12'!$D:$D,'7. RETA (SETA) Prov-SECCION'!Y$11,'DATOS PEST12'!$B:$B,'7. RETA (SETA) Prov-SECCION'!$A200,'DATOS PEST12'!$F:$F,"REG.E. AUTONOMOS (SETA)",'DATOS PEST12'!$C:$C,"&lt;&gt;"&amp;"UNION EUROPEA")</f>
        <v>0</v>
      </c>
    </row>
    <row r="201" spans="1:25" ht="15.6" x14ac:dyDescent="0.3">
      <c r="A201" s="8">
        <v>42</v>
      </c>
      <c r="B201" s="9" t="s">
        <v>34</v>
      </c>
      <c r="C201" s="59">
        <f t="shared" si="69"/>
        <v>25.21052631578948</v>
      </c>
      <c r="D201" s="60">
        <f>SUMIFS('DATOS PEST12'!$E:$E,'DATOS PEST12'!$A:$A,INDICE!$C$13,'DATOS PEST12'!$D:$D,'7. RETA (SETA) Prov-SECCION'!D$11,'DATOS PEST12'!$B:$B,'7. RETA (SETA) Prov-SECCION'!$A201,'DATOS PEST12'!$F:$F,"REG.E. AUTONOMOS (SETA)",'DATOS PEST12'!$C:$C,"&lt;&gt;"&amp;"UNION EUROPEA")</f>
        <v>25.21052631578948</v>
      </c>
      <c r="E201" s="62">
        <f>SUMIFS('DATOS PEST12'!$E:$E,'DATOS PEST12'!$A:$A,INDICE!$C$13,'DATOS PEST12'!$D:$D,'7. RETA (SETA) Prov-SECCION'!E$11,'DATOS PEST12'!$B:$B,'7. RETA (SETA) Prov-SECCION'!$A201,'DATOS PEST12'!$F:$F,"REG.E. AUTONOMOS (SETA)",'DATOS PEST12'!$C:$C,"&lt;&gt;"&amp;"UNION EUROPEA")</f>
        <v>0</v>
      </c>
      <c r="F201" s="62">
        <f>SUMIFS('DATOS PEST12'!$E:$E,'DATOS PEST12'!$A:$A,INDICE!$C$13,'DATOS PEST12'!$D:$D,'7. RETA (SETA) Prov-SECCION'!F$11,'DATOS PEST12'!$B:$B,'7. RETA (SETA) Prov-SECCION'!$A201,'DATOS PEST12'!$F:$F,"REG.E. AUTONOMOS (SETA)",'DATOS PEST12'!$C:$C,"&lt;&gt;"&amp;"UNION EUROPEA")</f>
        <v>0</v>
      </c>
      <c r="G201" s="62">
        <f>SUMIFS('DATOS PEST12'!$E:$E,'DATOS PEST12'!$A:$A,INDICE!$C$13,'DATOS PEST12'!$D:$D,'7. RETA (SETA) Prov-SECCION'!G$11,'DATOS PEST12'!$B:$B,'7. RETA (SETA) Prov-SECCION'!$A201,'DATOS PEST12'!$F:$F,"REG.E. AUTONOMOS (SETA)",'DATOS PEST12'!$C:$C,"&lt;&gt;"&amp;"UNION EUROPEA")</f>
        <v>0</v>
      </c>
      <c r="H201" s="62">
        <f>SUMIFS('DATOS PEST12'!$E:$E,'DATOS PEST12'!$A:$A,INDICE!$C$13,'DATOS PEST12'!$D:$D,'7. RETA (SETA) Prov-SECCION'!H$11,'DATOS PEST12'!$B:$B,'7. RETA (SETA) Prov-SECCION'!$A201,'DATOS PEST12'!$F:$F,"REG.E. AUTONOMOS (SETA)",'DATOS PEST12'!$C:$C,"&lt;&gt;"&amp;"UNION EUROPEA")</f>
        <v>0</v>
      </c>
      <c r="I201" s="62">
        <f>SUMIFS('DATOS PEST12'!$E:$E,'DATOS PEST12'!$A:$A,INDICE!$C$13,'DATOS PEST12'!$D:$D,'7. RETA (SETA) Prov-SECCION'!I$11,'DATOS PEST12'!$B:$B,'7. RETA (SETA) Prov-SECCION'!$A201,'DATOS PEST12'!$F:$F,"REG.E. AUTONOMOS (SETA)",'DATOS PEST12'!$C:$C,"&lt;&gt;"&amp;"UNION EUROPEA")</f>
        <v>0</v>
      </c>
      <c r="J201" s="62">
        <f>SUMIFS('DATOS PEST12'!$E:$E,'DATOS PEST12'!$A:$A,INDICE!$C$13,'DATOS PEST12'!$D:$D,'7. RETA (SETA) Prov-SECCION'!J$11,'DATOS PEST12'!$B:$B,'7. RETA (SETA) Prov-SECCION'!$A201,'DATOS PEST12'!$F:$F,"REG.E. AUTONOMOS (SETA)",'DATOS PEST12'!$C:$C,"&lt;&gt;"&amp;"UNION EUROPEA")</f>
        <v>0</v>
      </c>
      <c r="K201" s="62">
        <f>SUMIFS('DATOS PEST12'!$E:$E,'DATOS PEST12'!$A:$A,INDICE!$C$13,'DATOS PEST12'!$D:$D,'7. RETA (SETA) Prov-SECCION'!K$11,'DATOS PEST12'!$B:$B,'7. RETA (SETA) Prov-SECCION'!$A201,'DATOS PEST12'!$F:$F,"REG.E. AUTONOMOS (SETA)",'DATOS PEST12'!$C:$C,"&lt;&gt;"&amp;"UNION EUROPEA")</f>
        <v>0</v>
      </c>
      <c r="L201" s="62">
        <f>SUMIFS('DATOS PEST12'!$E:$E,'DATOS PEST12'!$A:$A,INDICE!$C$13,'DATOS PEST12'!$D:$D,'7. RETA (SETA) Prov-SECCION'!L$11,'DATOS PEST12'!$B:$B,'7. RETA (SETA) Prov-SECCION'!$A201,'DATOS PEST12'!$F:$F,"REG.E. AUTONOMOS (SETA)",'DATOS PEST12'!$C:$C,"&lt;&gt;"&amp;"UNION EUROPEA")</f>
        <v>0</v>
      </c>
      <c r="M201" s="62">
        <f>SUMIFS('DATOS PEST12'!$E:$E,'DATOS PEST12'!$A:$A,INDICE!$C$13,'DATOS PEST12'!$D:$D,'7. RETA (SETA) Prov-SECCION'!M$11,'DATOS PEST12'!$B:$B,'7. RETA (SETA) Prov-SECCION'!$A201,'DATOS PEST12'!$F:$F,"REG.E. AUTONOMOS (SETA)",'DATOS PEST12'!$C:$C,"&lt;&gt;"&amp;"UNION EUROPEA")</f>
        <v>0</v>
      </c>
      <c r="N201" s="62">
        <f>SUMIFS('DATOS PEST12'!$E:$E,'DATOS PEST12'!$A:$A,INDICE!$C$13,'DATOS PEST12'!$D:$D,'7. RETA (SETA) Prov-SECCION'!N$11,'DATOS PEST12'!$B:$B,'7. RETA (SETA) Prov-SECCION'!$A201,'DATOS PEST12'!$F:$F,"REG.E. AUTONOMOS (SETA)",'DATOS PEST12'!$C:$C,"&lt;&gt;"&amp;"UNION EUROPEA")</f>
        <v>0</v>
      </c>
      <c r="O201" s="62">
        <f>SUMIFS('DATOS PEST12'!$E:$E,'DATOS PEST12'!$A:$A,INDICE!$C$13,'DATOS PEST12'!$D:$D,'7. RETA (SETA) Prov-SECCION'!O$11,'DATOS PEST12'!$B:$B,'7. RETA (SETA) Prov-SECCION'!$A201,'DATOS PEST12'!$F:$F,"REG.E. AUTONOMOS (SETA)",'DATOS PEST12'!$C:$C,"&lt;&gt;"&amp;"UNION EUROPEA")</f>
        <v>0</v>
      </c>
      <c r="P201" s="62">
        <f>SUMIFS('DATOS PEST12'!$E:$E,'DATOS PEST12'!$A:$A,INDICE!$C$13,'DATOS PEST12'!$D:$D,'7. RETA (SETA) Prov-SECCION'!P$11,'DATOS PEST12'!$B:$B,'7. RETA (SETA) Prov-SECCION'!$A201,'DATOS PEST12'!$F:$F,"REG.E. AUTONOMOS (SETA)",'DATOS PEST12'!$C:$C,"&lt;&gt;"&amp;"UNION EUROPEA")</f>
        <v>0</v>
      </c>
      <c r="Q201" s="62">
        <f>SUMIFS('DATOS PEST12'!$E:$E,'DATOS PEST12'!$A:$A,INDICE!$C$13,'DATOS PEST12'!$D:$D,'7. RETA (SETA) Prov-SECCION'!Q$11,'DATOS PEST12'!$B:$B,'7. RETA (SETA) Prov-SECCION'!$A201,'DATOS PEST12'!$F:$F,"REG.E. AUTONOMOS (SETA)",'DATOS PEST12'!$C:$C,"&lt;&gt;"&amp;"UNION EUROPEA")</f>
        <v>0</v>
      </c>
      <c r="R201" s="62">
        <f>SUMIFS('DATOS PEST12'!$E:$E,'DATOS PEST12'!$A:$A,INDICE!$C$13,'DATOS PEST12'!$D:$D,'7. RETA (SETA) Prov-SECCION'!R$11,'DATOS PEST12'!$B:$B,'7. RETA (SETA) Prov-SECCION'!$A201,'DATOS PEST12'!$F:$F,"REG.E. AUTONOMOS (SETA)",'DATOS PEST12'!$C:$C,"&lt;&gt;"&amp;"UNION EUROPEA")</f>
        <v>0</v>
      </c>
      <c r="S201" s="62">
        <f>SUMIFS('DATOS PEST12'!$E:$E,'DATOS PEST12'!$A:$A,INDICE!$C$13,'DATOS PEST12'!$D:$D,'7. RETA (SETA) Prov-SECCION'!S$11,'DATOS PEST12'!$B:$B,'7. RETA (SETA) Prov-SECCION'!$A201,'DATOS PEST12'!$F:$F,"REG.E. AUTONOMOS (SETA)",'DATOS PEST12'!$C:$C,"&lt;&gt;"&amp;"UNION EUROPEA")</f>
        <v>0</v>
      </c>
      <c r="T201" s="62">
        <f>SUMIFS('DATOS PEST12'!$E:$E,'DATOS PEST12'!$A:$A,INDICE!$C$13,'DATOS PEST12'!$D:$D,'7. RETA (SETA) Prov-SECCION'!T$11,'DATOS PEST12'!$B:$B,'7. RETA (SETA) Prov-SECCION'!$A201,'DATOS PEST12'!$F:$F,"REG.E. AUTONOMOS (SETA)",'DATOS PEST12'!$C:$C,"&lt;&gt;"&amp;"UNION EUROPEA")</f>
        <v>0</v>
      </c>
      <c r="U201" s="62">
        <f>SUMIFS('DATOS PEST12'!$E:$E,'DATOS PEST12'!$A:$A,INDICE!$C$13,'DATOS PEST12'!$D:$D,'7. RETA (SETA) Prov-SECCION'!U$11,'DATOS PEST12'!$B:$B,'7. RETA (SETA) Prov-SECCION'!$A201,'DATOS PEST12'!$F:$F,"REG.E. AUTONOMOS (SETA)",'DATOS PEST12'!$C:$C,"&lt;&gt;"&amp;"UNION EUROPEA")</f>
        <v>0</v>
      </c>
      <c r="V201" s="62">
        <f>SUMIFS('DATOS PEST12'!$E:$E,'DATOS PEST12'!$A:$A,INDICE!$C$13,'DATOS PEST12'!$D:$D,'7. RETA (SETA) Prov-SECCION'!V$11,'DATOS PEST12'!$B:$B,'7. RETA (SETA) Prov-SECCION'!$A201,'DATOS PEST12'!$F:$F,"REG.E. AUTONOMOS (SETA)",'DATOS PEST12'!$C:$C,"&lt;&gt;"&amp;"UNION EUROPEA")</f>
        <v>0</v>
      </c>
      <c r="W201" s="62">
        <f>SUMIFS('DATOS PEST12'!$E:$E,'DATOS PEST12'!$A:$A,INDICE!$C$13,'DATOS PEST12'!$D:$D,'7. RETA (SETA) Prov-SECCION'!W$11,'DATOS PEST12'!$B:$B,'7. RETA (SETA) Prov-SECCION'!$A201,'DATOS PEST12'!$F:$F,"REG.E. AUTONOMOS (SETA)",'DATOS PEST12'!$C:$C,"&lt;&gt;"&amp;"UNION EUROPEA")</f>
        <v>0</v>
      </c>
      <c r="X201" s="62">
        <f>SUMIFS('DATOS PEST12'!$E:$E,'DATOS PEST12'!$A:$A,INDICE!$C$13,'DATOS PEST12'!$D:$D,'7. RETA (SETA) Prov-SECCION'!X$11,'DATOS PEST12'!$B:$B,'7. RETA (SETA) Prov-SECCION'!$A201,'DATOS PEST12'!$F:$F,"REG.E. AUTONOMOS (SETA)",'DATOS PEST12'!$C:$C,"&lt;&gt;"&amp;"UNION EUROPEA")</f>
        <v>0</v>
      </c>
      <c r="Y201" s="59">
        <f>SUMIFS('DATOS PEST12'!$E:$E,'DATOS PEST12'!$A:$A,INDICE!$C$13,'DATOS PEST12'!$D:$D,'7. RETA (SETA) Prov-SECCION'!Y$11,'DATOS PEST12'!$B:$B,'7. RETA (SETA) Prov-SECCION'!$A201,'DATOS PEST12'!$F:$F,"REG.E. AUTONOMOS (SETA)",'DATOS PEST12'!$C:$C,"&lt;&gt;"&amp;"UNION EUROPEA")</f>
        <v>0</v>
      </c>
    </row>
    <row r="202" spans="1:25" ht="15.6" x14ac:dyDescent="0.3">
      <c r="A202" s="8">
        <v>47</v>
      </c>
      <c r="B202" s="9" t="s">
        <v>28</v>
      </c>
      <c r="C202" s="59">
        <f t="shared" si="69"/>
        <v>3.0000000000000004</v>
      </c>
      <c r="D202" s="60">
        <f>SUMIFS('DATOS PEST12'!$E:$E,'DATOS PEST12'!$A:$A,INDICE!$C$13,'DATOS PEST12'!$D:$D,'7. RETA (SETA) Prov-SECCION'!D$11,'DATOS PEST12'!$B:$B,'7. RETA (SETA) Prov-SECCION'!$A202,'DATOS PEST12'!$F:$F,"REG.E. AUTONOMOS (SETA)",'DATOS PEST12'!$C:$C,"&lt;&gt;"&amp;"UNION EUROPEA")</f>
        <v>3.0000000000000004</v>
      </c>
      <c r="E202" s="62">
        <f>SUMIFS('DATOS PEST12'!$E:$E,'DATOS PEST12'!$A:$A,INDICE!$C$13,'DATOS PEST12'!$D:$D,'7. RETA (SETA) Prov-SECCION'!E$11,'DATOS PEST12'!$B:$B,'7. RETA (SETA) Prov-SECCION'!$A202,'DATOS PEST12'!$F:$F,"REG.E. AUTONOMOS (SETA)",'DATOS PEST12'!$C:$C,"&lt;&gt;"&amp;"UNION EUROPEA")</f>
        <v>0</v>
      </c>
      <c r="F202" s="62">
        <f>SUMIFS('DATOS PEST12'!$E:$E,'DATOS PEST12'!$A:$A,INDICE!$C$13,'DATOS PEST12'!$D:$D,'7. RETA (SETA) Prov-SECCION'!F$11,'DATOS PEST12'!$B:$B,'7. RETA (SETA) Prov-SECCION'!$A202,'DATOS PEST12'!$F:$F,"REG.E. AUTONOMOS (SETA)",'DATOS PEST12'!$C:$C,"&lt;&gt;"&amp;"UNION EUROPEA")</f>
        <v>0</v>
      </c>
      <c r="G202" s="62">
        <f>SUMIFS('DATOS PEST12'!$E:$E,'DATOS PEST12'!$A:$A,INDICE!$C$13,'DATOS PEST12'!$D:$D,'7. RETA (SETA) Prov-SECCION'!G$11,'DATOS PEST12'!$B:$B,'7. RETA (SETA) Prov-SECCION'!$A202,'DATOS PEST12'!$F:$F,"REG.E. AUTONOMOS (SETA)",'DATOS PEST12'!$C:$C,"&lt;&gt;"&amp;"UNION EUROPEA")</f>
        <v>0</v>
      </c>
      <c r="H202" s="62">
        <f>SUMIFS('DATOS PEST12'!$E:$E,'DATOS PEST12'!$A:$A,INDICE!$C$13,'DATOS PEST12'!$D:$D,'7. RETA (SETA) Prov-SECCION'!H$11,'DATOS PEST12'!$B:$B,'7. RETA (SETA) Prov-SECCION'!$A202,'DATOS PEST12'!$F:$F,"REG.E. AUTONOMOS (SETA)",'DATOS PEST12'!$C:$C,"&lt;&gt;"&amp;"UNION EUROPEA")</f>
        <v>0</v>
      </c>
      <c r="I202" s="62">
        <f>SUMIFS('DATOS PEST12'!$E:$E,'DATOS PEST12'!$A:$A,INDICE!$C$13,'DATOS PEST12'!$D:$D,'7. RETA (SETA) Prov-SECCION'!I$11,'DATOS PEST12'!$B:$B,'7. RETA (SETA) Prov-SECCION'!$A202,'DATOS PEST12'!$F:$F,"REG.E. AUTONOMOS (SETA)",'DATOS PEST12'!$C:$C,"&lt;&gt;"&amp;"UNION EUROPEA")</f>
        <v>0</v>
      </c>
      <c r="J202" s="62">
        <f>SUMIFS('DATOS PEST12'!$E:$E,'DATOS PEST12'!$A:$A,INDICE!$C$13,'DATOS PEST12'!$D:$D,'7. RETA (SETA) Prov-SECCION'!J$11,'DATOS PEST12'!$B:$B,'7. RETA (SETA) Prov-SECCION'!$A202,'DATOS PEST12'!$F:$F,"REG.E. AUTONOMOS (SETA)",'DATOS PEST12'!$C:$C,"&lt;&gt;"&amp;"UNION EUROPEA")</f>
        <v>0</v>
      </c>
      <c r="K202" s="62">
        <f>SUMIFS('DATOS PEST12'!$E:$E,'DATOS PEST12'!$A:$A,INDICE!$C$13,'DATOS PEST12'!$D:$D,'7. RETA (SETA) Prov-SECCION'!K$11,'DATOS PEST12'!$B:$B,'7. RETA (SETA) Prov-SECCION'!$A202,'DATOS PEST12'!$F:$F,"REG.E. AUTONOMOS (SETA)",'DATOS PEST12'!$C:$C,"&lt;&gt;"&amp;"UNION EUROPEA")</f>
        <v>0</v>
      </c>
      <c r="L202" s="62">
        <f>SUMIFS('DATOS PEST12'!$E:$E,'DATOS PEST12'!$A:$A,INDICE!$C$13,'DATOS PEST12'!$D:$D,'7. RETA (SETA) Prov-SECCION'!L$11,'DATOS PEST12'!$B:$B,'7. RETA (SETA) Prov-SECCION'!$A202,'DATOS PEST12'!$F:$F,"REG.E. AUTONOMOS (SETA)",'DATOS PEST12'!$C:$C,"&lt;&gt;"&amp;"UNION EUROPEA")</f>
        <v>0</v>
      </c>
      <c r="M202" s="62">
        <f>SUMIFS('DATOS PEST12'!$E:$E,'DATOS PEST12'!$A:$A,INDICE!$C$13,'DATOS PEST12'!$D:$D,'7. RETA (SETA) Prov-SECCION'!M$11,'DATOS PEST12'!$B:$B,'7. RETA (SETA) Prov-SECCION'!$A202,'DATOS PEST12'!$F:$F,"REG.E. AUTONOMOS (SETA)",'DATOS PEST12'!$C:$C,"&lt;&gt;"&amp;"UNION EUROPEA")</f>
        <v>0</v>
      </c>
      <c r="N202" s="62">
        <f>SUMIFS('DATOS PEST12'!$E:$E,'DATOS PEST12'!$A:$A,INDICE!$C$13,'DATOS PEST12'!$D:$D,'7. RETA (SETA) Prov-SECCION'!N$11,'DATOS PEST12'!$B:$B,'7. RETA (SETA) Prov-SECCION'!$A202,'DATOS PEST12'!$F:$F,"REG.E. AUTONOMOS (SETA)",'DATOS PEST12'!$C:$C,"&lt;&gt;"&amp;"UNION EUROPEA")</f>
        <v>0</v>
      </c>
      <c r="O202" s="62">
        <f>SUMIFS('DATOS PEST12'!$E:$E,'DATOS PEST12'!$A:$A,INDICE!$C$13,'DATOS PEST12'!$D:$D,'7. RETA (SETA) Prov-SECCION'!O$11,'DATOS PEST12'!$B:$B,'7. RETA (SETA) Prov-SECCION'!$A202,'DATOS PEST12'!$F:$F,"REG.E. AUTONOMOS (SETA)",'DATOS PEST12'!$C:$C,"&lt;&gt;"&amp;"UNION EUROPEA")</f>
        <v>0</v>
      </c>
      <c r="P202" s="62">
        <f>SUMIFS('DATOS PEST12'!$E:$E,'DATOS PEST12'!$A:$A,INDICE!$C$13,'DATOS PEST12'!$D:$D,'7. RETA (SETA) Prov-SECCION'!P$11,'DATOS PEST12'!$B:$B,'7. RETA (SETA) Prov-SECCION'!$A202,'DATOS PEST12'!$F:$F,"REG.E. AUTONOMOS (SETA)",'DATOS PEST12'!$C:$C,"&lt;&gt;"&amp;"UNION EUROPEA")</f>
        <v>0</v>
      </c>
      <c r="Q202" s="62">
        <f>SUMIFS('DATOS PEST12'!$E:$E,'DATOS PEST12'!$A:$A,INDICE!$C$13,'DATOS PEST12'!$D:$D,'7. RETA (SETA) Prov-SECCION'!Q$11,'DATOS PEST12'!$B:$B,'7. RETA (SETA) Prov-SECCION'!$A202,'DATOS PEST12'!$F:$F,"REG.E. AUTONOMOS (SETA)",'DATOS PEST12'!$C:$C,"&lt;&gt;"&amp;"UNION EUROPEA")</f>
        <v>0</v>
      </c>
      <c r="R202" s="62">
        <f>SUMIFS('DATOS PEST12'!$E:$E,'DATOS PEST12'!$A:$A,INDICE!$C$13,'DATOS PEST12'!$D:$D,'7. RETA (SETA) Prov-SECCION'!R$11,'DATOS PEST12'!$B:$B,'7. RETA (SETA) Prov-SECCION'!$A202,'DATOS PEST12'!$F:$F,"REG.E. AUTONOMOS (SETA)",'DATOS PEST12'!$C:$C,"&lt;&gt;"&amp;"UNION EUROPEA")</f>
        <v>0</v>
      </c>
      <c r="S202" s="62">
        <f>SUMIFS('DATOS PEST12'!$E:$E,'DATOS PEST12'!$A:$A,INDICE!$C$13,'DATOS PEST12'!$D:$D,'7. RETA (SETA) Prov-SECCION'!S$11,'DATOS PEST12'!$B:$B,'7. RETA (SETA) Prov-SECCION'!$A202,'DATOS PEST12'!$F:$F,"REG.E. AUTONOMOS (SETA)",'DATOS PEST12'!$C:$C,"&lt;&gt;"&amp;"UNION EUROPEA")</f>
        <v>0</v>
      </c>
      <c r="T202" s="62">
        <f>SUMIFS('DATOS PEST12'!$E:$E,'DATOS PEST12'!$A:$A,INDICE!$C$13,'DATOS PEST12'!$D:$D,'7. RETA (SETA) Prov-SECCION'!T$11,'DATOS PEST12'!$B:$B,'7. RETA (SETA) Prov-SECCION'!$A202,'DATOS PEST12'!$F:$F,"REG.E. AUTONOMOS (SETA)",'DATOS PEST12'!$C:$C,"&lt;&gt;"&amp;"UNION EUROPEA")</f>
        <v>0</v>
      </c>
      <c r="U202" s="62">
        <f>SUMIFS('DATOS PEST12'!$E:$E,'DATOS PEST12'!$A:$A,INDICE!$C$13,'DATOS PEST12'!$D:$D,'7. RETA (SETA) Prov-SECCION'!U$11,'DATOS PEST12'!$B:$B,'7. RETA (SETA) Prov-SECCION'!$A202,'DATOS PEST12'!$F:$F,"REG.E. AUTONOMOS (SETA)",'DATOS PEST12'!$C:$C,"&lt;&gt;"&amp;"UNION EUROPEA")</f>
        <v>0</v>
      </c>
      <c r="V202" s="62">
        <f>SUMIFS('DATOS PEST12'!$E:$E,'DATOS PEST12'!$A:$A,INDICE!$C$13,'DATOS PEST12'!$D:$D,'7. RETA (SETA) Prov-SECCION'!V$11,'DATOS PEST12'!$B:$B,'7. RETA (SETA) Prov-SECCION'!$A202,'DATOS PEST12'!$F:$F,"REG.E. AUTONOMOS (SETA)",'DATOS PEST12'!$C:$C,"&lt;&gt;"&amp;"UNION EUROPEA")</f>
        <v>0</v>
      </c>
      <c r="W202" s="62">
        <f>SUMIFS('DATOS PEST12'!$E:$E,'DATOS PEST12'!$A:$A,INDICE!$C$13,'DATOS PEST12'!$D:$D,'7. RETA (SETA) Prov-SECCION'!W$11,'DATOS PEST12'!$B:$B,'7. RETA (SETA) Prov-SECCION'!$A202,'DATOS PEST12'!$F:$F,"REG.E. AUTONOMOS (SETA)",'DATOS PEST12'!$C:$C,"&lt;&gt;"&amp;"UNION EUROPEA")</f>
        <v>0</v>
      </c>
      <c r="X202" s="62">
        <f>SUMIFS('DATOS PEST12'!$E:$E,'DATOS PEST12'!$A:$A,INDICE!$C$13,'DATOS PEST12'!$D:$D,'7. RETA (SETA) Prov-SECCION'!X$11,'DATOS PEST12'!$B:$B,'7. RETA (SETA) Prov-SECCION'!$A202,'DATOS PEST12'!$F:$F,"REG.E. AUTONOMOS (SETA)",'DATOS PEST12'!$C:$C,"&lt;&gt;"&amp;"UNION EUROPEA")</f>
        <v>0</v>
      </c>
      <c r="Y202" s="59">
        <f>SUMIFS('DATOS PEST12'!$E:$E,'DATOS PEST12'!$A:$A,INDICE!$C$13,'DATOS PEST12'!$D:$D,'7. RETA (SETA) Prov-SECCION'!Y$11,'DATOS PEST12'!$B:$B,'7. RETA (SETA) Prov-SECCION'!$A202,'DATOS PEST12'!$F:$F,"REG.E. AUTONOMOS (SETA)",'DATOS PEST12'!$C:$C,"&lt;&gt;"&amp;"UNION EUROPEA")</f>
        <v>0</v>
      </c>
    </row>
    <row r="203" spans="1:25" ht="15.6" x14ac:dyDescent="0.3">
      <c r="A203" s="10">
        <v>49</v>
      </c>
      <c r="B203" s="11" t="s">
        <v>30</v>
      </c>
      <c r="C203" s="59">
        <f t="shared" si="69"/>
        <v>3.0000000000000004</v>
      </c>
      <c r="D203" s="60">
        <f>SUMIFS('DATOS PEST12'!$E:$E,'DATOS PEST12'!$A:$A,INDICE!$C$13,'DATOS PEST12'!$D:$D,'7. RETA (SETA) Prov-SECCION'!D$11,'DATOS PEST12'!$B:$B,'7. RETA (SETA) Prov-SECCION'!$A203,'DATOS PEST12'!$F:$F,"REG.E. AUTONOMOS (SETA)",'DATOS PEST12'!$C:$C,"&lt;&gt;"&amp;"UNION EUROPEA")</f>
        <v>3.0000000000000004</v>
      </c>
      <c r="E203" s="62">
        <f>SUMIFS('DATOS PEST12'!$E:$E,'DATOS PEST12'!$A:$A,INDICE!$C$13,'DATOS PEST12'!$D:$D,'7. RETA (SETA) Prov-SECCION'!E$11,'DATOS PEST12'!$B:$B,'7. RETA (SETA) Prov-SECCION'!$A203,'DATOS PEST12'!$F:$F,"REG.E. AUTONOMOS (SETA)",'DATOS PEST12'!$C:$C,"&lt;&gt;"&amp;"UNION EUROPEA")</f>
        <v>0</v>
      </c>
      <c r="F203" s="62">
        <f>SUMIFS('DATOS PEST12'!$E:$E,'DATOS PEST12'!$A:$A,INDICE!$C$13,'DATOS PEST12'!$D:$D,'7. RETA (SETA) Prov-SECCION'!F$11,'DATOS PEST12'!$B:$B,'7. RETA (SETA) Prov-SECCION'!$A203,'DATOS PEST12'!$F:$F,"REG.E. AUTONOMOS (SETA)",'DATOS PEST12'!$C:$C,"&lt;&gt;"&amp;"UNION EUROPEA")</f>
        <v>0</v>
      </c>
      <c r="G203" s="62">
        <f>SUMIFS('DATOS PEST12'!$E:$E,'DATOS PEST12'!$A:$A,INDICE!$C$13,'DATOS PEST12'!$D:$D,'7. RETA (SETA) Prov-SECCION'!G$11,'DATOS PEST12'!$B:$B,'7. RETA (SETA) Prov-SECCION'!$A203,'DATOS PEST12'!$F:$F,"REG.E. AUTONOMOS (SETA)",'DATOS PEST12'!$C:$C,"&lt;&gt;"&amp;"UNION EUROPEA")</f>
        <v>0</v>
      </c>
      <c r="H203" s="62">
        <f>SUMIFS('DATOS PEST12'!$E:$E,'DATOS PEST12'!$A:$A,INDICE!$C$13,'DATOS PEST12'!$D:$D,'7. RETA (SETA) Prov-SECCION'!H$11,'DATOS PEST12'!$B:$B,'7. RETA (SETA) Prov-SECCION'!$A203,'DATOS PEST12'!$F:$F,"REG.E. AUTONOMOS (SETA)",'DATOS PEST12'!$C:$C,"&lt;&gt;"&amp;"UNION EUROPEA")</f>
        <v>0</v>
      </c>
      <c r="I203" s="62">
        <f>SUMIFS('DATOS PEST12'!$E:$E,'DATOS PEST12'!$A:$A,INDICE!$C$13,'DATOS PEST12'!$D:$D,'7. RETA (SETA) Prov-SECCION'!I$11,'DATOS PEST12'!$B:$B,'7. RETA (SETA) Prov-SECCION'!$A203,'DATOS PEST12'!$F:$F,"REG.E. AUTONOMOS (SETA)",'DATOS PEST12'!$C:$C,"&lt;&gt;"&amp;"UNION EUROPEA")</f>
        <v>0</v>
      </c>
      <c r="J203" s="62">
        <f>SUMIFS('DATOS PEST12'!$E:$E,'DATOS PEST12'!$A:$A,INDICE!$C$13,'DATOS PEST12'!$D:$D,'7. RETA (SETA) Prov-SECCION'!J$11,'DATOS PEST12'!$B:$B,'7. RETA (SETA) Prov-SECCION'!$A203,'DATOS PEST12'!$F:$F,"REG.E. AUTONOMOS (SETA)",'DATOS PEST12'!$C:$C,"&lt;&gt;"&amp;"UNION EUROPEA")</f>
        <v>0</v>
      </c>
      <c r="K203" s="62">
        <f>SUMIFS('DATOS PEST12'!$E:$E,'DATOS PEST12'!$A:$A,INDICE!$C$13,'DATOS PEST12'!$D:$D,'7. RETA (SETA) Prov-SECCION'!K$11,'DATOS PEST12'!$B:$B,'7. RETA (SETA) Prov-SECCION'!$A203,'DATOS PEST12'!$F:$F,"REG.E. AUTONOMOS (SETA)",'DATOS PEST12'!$C:$C,"&lt;&gt;"&amp;"UNION EUROPEA")</f>
        <v>0</v>
      </c>
      <c r="L203" s="62">
        <f>SUMIFS('DATOS PEST12'!$E:$E,'DATOS PEST12'!$A:$A,INDICE!$C$13,'DATOS PEST12'!$D:$D,'7. RETA (SETA) Prov-SECCION'!L$11,'DATOS PEST12'!$B:$B,'7. RETA (SETA) Prov-SECCION'!$A203,'DATOS PEST12'!$F:$F,"REG.E. AUTONOMOS (SETA)",'DATOS PEST12'!$C:$C,"&lt;&gt;"&amp;"UNION EUROPEA")</f>
        <v>0</v>
      </c>
      <c r="M203" s="62">
        <f>SUMIFS('DATOS PEST12'!$E:$E,'DATOS PEST12'!$A:$A,INDICE!$C$13,'DATOS PEST12'!$D:$D,'7. RETA (SETA) Prov-SECCION'!M$11,'DATOS PEST12'!$B:$B,'7. RETA (SETA) Prov-SECCION'!$A203,'DATOS PEST12'!$F:$F,"REG.E. AUTONOMOS (SETA)",'DATOS PEST12'!$C:$C,"&lt;&gt;"&amp;"UNION EUROPEA")</f>
        <v>0</v>
      </c>
      <c r="N203" s="62">
        <f>SUMIFS('DATOS PEST12'!$E:$E,'DATOS PEST12'!$A:$A,INDICE!$C$13,'DATOS PEST12'!$D:$D,'7. RETA (SETA) Prov-SECCION'!N$11,'DATOS PEST12'!$B:$B,'7. RETA (SETA) Prov-SECCION'!$A203,'DATOS PEST12'!$F:$F,"REG.E. AUTONOMOS (SETA)",'DATOS PEST12'!$C:$C,"&lt;&gt;"&amp;"UNION EUROPEA")</f>
        <v>0</v>
      </c>
      <c r="O203" s="62">
        <f>SUMIFS('DATOS PEST12'!$E:$E,'DATOS PEST12'!$A:$A,INDICE!$C$13,'DATOS PEST12'!$D:$D,'7. RETA (SETA) Prov-SECCION'!O$11,'DATOS PEST12'!$B:$B,'7. RETA (SETA) Prov-SECCION'!$A203,'DATOS PEST12'!$F:$F,"REG.E. AUTONOMOS (SETA)",'DATOS PEST12'!$C:$C,"&lt;&gt;"&amp;"UNION EUROPEA")</f>
        <v>0</v>
      </c>
      <c r="P203" s="62">
        <f>SUMIFS('DATOS PEST12'!$E:$E,'DATOS PEST12'!$A:$A,INDICE!$C$13,'DATOS PEST12'!$D:$D,'7. RETA (SETA) Prov-SECCION'!P$11,'DATOS PEST12'!$B:$B,'7. RETA (SETA) Prov-SECCION'!$A203,'DATOS PEST12'!$F:$F,"REG.E. AUTONOMOS (SETA)",'DATOS PEST12'!$C:$C,"&lt;&gt;"&amp;"UNION EUROPEA")</f>
        <v>0</v>
      </c>
      <c r="Q203" s="62">
        <f>SUMIFS('DATOS PEST12'!$E:$E,'DATOS PEST12'!$A:$A,INDICE!$C$13,'DATOS PEST12'!$D:$D,'7. RETA (SETA) Prov-SECCION'!Q$11,'DATOS PEST12'!$B:$B,'7. RETA (SETA) Prov-SECCION'!$A203,'DATOS PEST12'!$F:$F,"REG.E. AUTONOMOS (SETA)",'DATOS PEST12'!$C:$C,"&lt;&gt;"&amp;"UNION EUROPEA")</f>
        <v>0</v>
      </c>
      <c r="R203" s="62">
        <f>SUMIFS('DATOS PEST12'!$E:$E,'DATOS PEST12'!$A:$A,INDICE!$C$13,'DATOS PEST12'!$D:$D,'7. RETA (SETA) Prov-SECCION'!R$11,'DATOS PEST12'!$B:$B,'7. RETA (SETA) Prov-SECCION'!$A203,'DATOS PEST12'!$F:$F,"REG.E. AUTONOMOS (SETA)",'DATOS PEST12'!$C:$C,"&lt;&gt;"&amp;"UNION EUROPEA")</f>
        <v>0</v>
      </c>
      <c r="S203" s="62">
        <f>SUMIFS('DATOS PEST12'!$E:$E,'DATOS PEST12'!$A:$A,INDICE!$C$13,'DATOS PEST12'!$D:$D,'7. RETA (SETA) Prov-SECCION'!S$11,'DATOS PEST12'!$B:$B,'7. RETA (SETA) Prov-SECCION'!$A203,'DATOS PEST12'!$F:$F,"REG.E. AUTONOMOS (SETA)",'DATOS PEST12'!$C:$C,"&lt;&gt;"&amp;"UNION EUROPEA")</f>
        <v>0</v>
      </c>
      <c r="T203" s="62">
        <f>SUMIFS('DATOS PEST12'!$E:$E,'DATOS PEST12'!$A:$A,INDICE!$C$13,'DATOS PEST12'!$D:$D,'7. RETA (SETA) Prov-SECCION'!T$11,'DATOS PEST12'!$B:$B,'7. RETA (SETA) Prov-SECCION'!$A203,'DATOS PEST12'!$F:$F,"REG.E. AUTONOMOS (SETA)",'DATOS PEST12'!$C:$C,"&lt;&gt;"&amp;"UNION EUROPEA")</f>
        <v>0</v>
      </c>
      <c r="U203" s="62">
        <f>SUMIFS('DATOS PEST12'!$E:$E,'DATOS PEST12'!$A:$A,INDICE!$C$13,'DATOS PEST12'!$D:$D,'7. RETA (SETA) Prov-SECCION'!U$11,'DATOS PEST12'!$B:$B,'7. RETA (SETA) Prov-SECCION'!$A203,'DATOS PEST12'!$F:$F,"REG.E. AUTONOMOS (SETA)",'DATOS PEST12'!$C:$C,"&lt;&gt;"&amp;"UNION EUROPEA")</f>
        <v>0</v>
      </c>
      <c r="V203" s="62">
        <f>SUMIFS('DATOS PEST12'!$E:$E,'DATOS PEST12'!$A:$A,INDICE!$C$13,'DATOS PEST12'!$D:$D,'7. RETA (SETA) Prov-SECCION'!V$11,'DATOS PEST12'!$B:$B,'7. RETA (SETA) Prov-SECCION'!$A203,'DATOS PEST12'!$F:$F,"REG.E. AUTONOMOS (SETA)",'DATOS PEST12'!$C:$C,"&lt;&gt;"&amp;"UNION EUROPEA")</f>
        <v>0</v>
      </c>
      <c r="W203" s="62">
        <f>SUMIFS('DATOS PEST12'!$E:$E,'DATOS PEST12'!$A:$A,INDICE!$C$13,'DATOS PEST12'!$D:$D,'7. RETA (SETA) Prov-SECCION'!W$11,'DATOS PEST12'!$B:$B,'7. RETA (SETA) Prov-SECCION'!$A203,'DATOS PEST12'!$F:$F,"REG.E. AUTONOMOS (SETA)",'DATOS PEST12'!$C:$C,"&lt;&gt;"&amp;"UNION EUROPEA")</f>
        <v>0</v>
      </c>
      <c r="X203" s="62">
        <f>SUMIFS('DATOS PEST12'!$E:$E,'DATOS PEST12'!$A:$A,INDICE!$C$13,'DATOS PEST12'!$D:$D,'7. RETA (SETA) Prov-SECCION'!X$11,'DATOS PEST12'!$B:$B,'7. RETA (SETA) Prov-SECCION'!$A203,'DATOS PEST12'!$F:$F,"REG.E. AUTONOMOS (SETA)",'DATOS PEST12'!$C:$C,"&lt;&gt;"&amp;"UNION EUROPEA")</f>
        <v>0</v>
      </c>
      <c r="Y203" s="59">
        <f>SUMIFS('DATOS PEST12'!$E:$E,'DATOS PEST12'!$A:$A,INDICE!$C$13,'DATOS PEST12'!$D:$D,'7. RETA (SETA) Prov-SECCION'!Y$11,'DATOS PEST12'!$B:$B,'7. RETA (SETA) Prov-SECCION'!$A203,'DATOS PEST12'!$F:$F,"REG.E. AUTONOMOS (SETA)",'DATOS PEST12'!$C:$C,"&lt;&gt;"&amp;"UNION EUROPEA")</f>
        <v>0</v>
      </c>
    </row>
    <row r="204" spans="1:25" ht="15.6" x14ac:dyDescent="0.3">
      <c r="A204" s="238" t="s">
        <v>179</v>
      </c>
      <c r="B204" s="239"/>
      <c r="C204" s="66">
        <f t="shared" ref="C204:Y204" si="70">SUM(C205:C209)</f>
        <v>64.421052631578959</v>
      </c>
      <c r="D204" s="64">
        <f t="shared" si="70"/>
        <v>63.421052631578952</v>
      </c>
      <c r="E204" s="67">
        <f t="shared" si="70"/>
        <v>0</v>
      </c>
      <c r="F204" s="67">
        <f t="shared" si="70"/>
        <v>0</v>
      </c>
      <c r="G204" s="67">
        <f t="shared" si="70"/>
        <v>0</v>
      </c>
      <c r="H204" s="67">
        <f t="shared" si="70"/>
        <v>0</v>
      </c>
      <c r="I204" s="67">
        <f t="shared" si="70"/>
        <v>0.99999999999999956</v>
      </c>
      <c r="J204" s="67">
        <f t="shared" si="70"/>
        <v>0</v>
      </c>
      <c r="K204" s="67">
        <f t="shared" si="70"/>
        <v>0</v>
      </c>
      <c r="L204" s="67">
        <f t="shared" si="70"/>
        <v>0</v>
      </c>
      <c r="M204" s="67">
        <f t="shared" si="70"/>
        <v>0</v>
      </c>
      <c r="N204" s="67">
        <f t="shared" si="70"/>
        <v>0</v>
      </c>
      <c r="O204" s="67">
        <f t="shared" si="70"/>
        <v>0</v>
      </c>
      <c r="P204" s="67">
        <f t="shared" si="70"/>
        <v>0</v>
      </c>
      <c r="Q204" s="67">
        <f t="shared" si="70"/>
        <v>0</v>
      </c>
      <c r="R204" s="67">
        <f t="shared" si="70"/>
        <v>0</v>
      </c>
      <c r="S204" s="67">
        <f t="shared" si="70"/>
        <v>0</v>
      </c>
      <c r="T204" s="67">
        <f t="shared" si="70"/>
        <v>0</v>
      </c>
      <c r="U204" s="67">
        <f t="shared" si="70"/>
        <v>0</v>
      </c>
      <c r="V204" s="67">
        <f t="shared" si="70"/>
        <v>0</v>
      </c>
      <c r="W204" s="67">
        <f t="shared" si="70"/>
        <v>0</v>
      </c>
      <c r="X204" s="67">
        <f t="shared" si="70"/>
        <v>0</v>
      </c>
      <c r="Y204" s="66">
        <f t="shared" si="70"/>
        <v>0</v>
      </c>
    </row>
    <row r="205" spans="1:25" ht="15.6" x14ac:dyDescent="0.3">
      <c r="A205" s="6">
        <v>2</v>
      </c>
      <c r="B205" s="7" t="s">
        <v>0</v>
      </c>
      <c r="C205" s="59">
        <f t="shared" ref="C205:C209" si="71">SUM(D205:Y205)</f>
        <v>12.000000000000002</v>
      </c>
      <c r="D205" s="60">
        <f>SUMIFS('DATOS PEST12'!$E:$E,'DATOS PEST12'!$A:$A,INDICE!$C$13,'DATOS PEST12'!$D:$D,'7. RETA (SETA) Prov-SECCION'!D$11,'DATOS PEST12'!$B:$B,'7. RETA (SETA) Prov-SECCION'!$A205,'DATOS PEST12'!$F:$F,"REG.E. AUTONOMOS (SETA)",'DATOS PEST12'!$C:$C,"&lt;&gt;"&amp;"UNION EUROPEA")</f>
        <v>12.000000000000002</v>
      </c>
      <c r="E205" s="62">
        <f>SUMIFS('DATOS PEST12'!$E:$E,'DATOS PEST12'!$A:$A,INDICE!$C$13,'DATOS PEST12'!$D:$D,'7. RETA (SETA) Prov-SECCION'!E$11,'DATOS PEST12'!$B:$B,'7. RETA (SETA) Prov-SECCION'!$A205,'DATOS PEST12'!$F:$F,"REG.E. AUTONOMOS (SETA)",'DATOS PEST12'!$C:$C,"&lt;&gt;"&amp;"UNION EUROPEA")</f>
        <v>0</v>
      </c>
      <c r="F205" s="62">
        <f>SUMIFS('DATOS PEST12'!$E:$E,'DATOS PEST12'!$A:$A,INDICE!$C$13,'DATOS PEST12'!$D:$D,'7. RETA (SETA) Prov-SECCION'!F$11,'DATOS PEST12'!$B:$B,'7. RETA (SETA) Prov-SECCION'!$A205,'DATOS PEST12'!$F:$F,"REG.E. AUTONOMOS (SETA)",'DATOS PEST12'!$C:$C,"&lt;&gt;"&amp;"UNION EUROPEA")</f>
        <v>0</v>
      </c>
      <c r="G205" s="62">
        <f>SUMIFS('DATOS PEST12'!$E:$E,'DATOS PEST12'!$A:$A,INDICE!$C$13,'DATOS PEST12'!$D:$D,'7. RETA (SETA) Prov-SECCION'!G$11,'DATOS PEST12'!$B:$B,'7. RETA (SETA) Prov-SECCION'!$A205,'DATOS PEST12'!$F:$F,"REG.E. AUTONOMOS (SETA)",'DATOS PEST12'!$C:$C,"&lt;&gt;"&amp;"UNION EUROPEA")</f>
        <v>0</v>
      </c>
      <c r="H205" s="62">
        <f>SUMIFS('DATOS PEST12'!$E:$E,'DATOS PEST12'!$A:$A,INDICE!$C$13,'DATOS PEST12'!$D:$D,'7. RETA (SETA) Prov-SECCION'!H$11,'DATOS PEST12'!$B:$B,'7. RETA (SETA) Prov-SECCION'!$A205,'DATOS PEST12'!$F:$F,"REG.E. AUTONOMOS (SETA)",'DATOS PEST12'!$C:$C,"&lt;&gt;"&amp;"UNION EUROPEA")</f>
        <v>0</v>
      </c>
      <c r="I205" s="62">
        <f>SUMIFS('DATOS PEST12'!$E:$E,'DATOS PEST12'!$A:$A,INDICE!$C$13,'DATOS PEST12'!$D:$D,'7. RETA (SETA) Prov-SECCION'!I$11,'DATOS PEST12'!$B:$B,'7. RETA (SETA) Prov-SECCION'!$A205,'DATOS PEST12'!$F:$F,"REG.E. AUTONOMOS (SETA)",'DATOS PEST12'!$C:$C,"&lt;&gt;"&amp;"UNION EUROPEA")</f>
        <v>0</v>
      </c>
      <c r="J205" s="62">
        <f>SUMIFS('DATOS PEST12'!$E:$E,'DATOS PEST12'!$A:$A,INDICE!$C$13,'DATOS PEST12'!$D:$D,'7. RETA (SETA) Prov-SECCION'!J$11,'DATOS PEST12'!$B:$B,'7. RETA (SETA) Prov-SECCION'!$A205,'DATOS PEST12'!$F:$F,"REG.E. AUTONOMOS (SETA)",'DATOS PEST12'!$C:$C,"&lt;&gt;"&amp;"UNION EUROPEA")</f>
        <v>0</v>
      </c>
      <c r="K205" s="62">
        <f>SUMIFS('DATOS PEST12'!$E:$E,'DATOS PEST12'!$A:$A,INDICE!$C$13,'DATOS PEST12'!$D:$D,'7. RETA (SETA) Prov-SECCION'!K$11,'DATOS PEST12'!$B:$B,'7. RETA (SETA) Prov-SECCION'!$A205,'DATOS PEST12'!$F:$F,"REG.E. AUTONOMOS (SETA)",'DATOS PEST12'!$C:$C,"&lt;&gt;"&amp;"UNION EUROPEA")</f>
        <v>0</v>
      </c>
      <c r="L205" s="62">
        <f>SUMIFS('DATOS PEST12'!$E:$E,'DATOS PEST12'!$A:$A,INDICE!$C$13,'DATOS PEST12'!$D:$D,'7. RETA (SETA) Prov-SECCION'!L$11,'DATOS PEST12'!$B:$B,'7. RETA (SETA) Prov-SECCION'!$A205,'DATOS PEST12'!$F:$F,"REG.E. AUTONOMOS (SETA)",'DATOS PEST12'!$C:$C,"&lt;&gt;"&amp;"UNION EUROPEA")</f>
        <v>0</v>
      </c>
      <c r="M205" s="62">
        <f>SUMIFS('DATOS PEST12'!$E:$E,'DATOS PEST12'!$A:$A,INDICE!$C$13,'DATOS PEST12'!$D:$D,'7. RETA (SETA) Prov-SECCION'!M$11,'DATOS PEST12'!$B:$B,'7. RETA (SETA) Prov-SECCION'!$A205,'DATOS PEST12'!$F:$F,"REG.E. AUTONOMOS (SETA)",'DATOS PEST12'!$C:$C,"&lt;&gt;"&amp;"UNION EUROPEA")</f>
        <v>0</v>
      </c>
      <c r="N205" s="62">
        <f>SUMIFS('DATOS PEST12'!$E:$E,'DATOS PEST12'!$A:$A,INDICE!$C$13,'DATOS PEST12'!$D:$D,'7. RETA (SETA) Prov-SECCION'!N$11,'DATOS PEST12'!$B:$B,'7. RETA (SETA) Prov-SECCION'!$A205,'DATOS PEST12'!$F:$F,"REG.E. AUTONOMOS (SETA)",'DATOS PEST12'!$C:$C,"&lt;&gt;"&amp;"UNION EUROPEA")</f>
        <v>0</v>
      </c>
      <c r="O205" s="62">
        <f>SUMIFS('DATOS PEST12'!$E:$E,'DATOS PEST12'!$A:$A,INDICE!$C$13,'DATOS PEST12'!$D:$D,'7. RETA (SETA) Prov-SECCION'!O$11,'DATOS PEST12'!$B:$B,'7. RETA (SETA) Prov-SECCION'!$A205,'DATOS PEST12'!$F:$F,"REG.E. AUTONOMOS (SETA)",'DATOS PEST12'!$C:$C,"&lt;&gt;"&amp;"UNION EUROPEA")</f>
        <v>0</v>
      </c>
      <c r="P205" s="62">
        <f>SUMIFS('DATOS PEST12'!$E:$E,'DATOS PEST12'!$A:$A,INDICE!$C$13,'DATOS PEST12'!$D:$D,'7. RETA (SETA) Prov-SECCION'!P$11,'DATOS PEST12'!$B:$B,'7. RETA (SETA) Prov-SECCION'!$A205,'DATOS PEST12'!$F:$F,"REG.E. AUTONOMOS (SETA)",'DATOS PEST12'!$C:$C,"&lt;&gt;"&amp;"UNION EUROPEA")</f>
        <v>0</v>
      </c>
      <c r="Q205" s="62">
        <f>SUMIFS('DATOS PEST12'!$E:$E,'DATOS PEST12'!$A:$A,INDICE!$C$13,'DATOS PEST12'!$D:$D,'7. RETA (SETA) Prov-SECCION'!Q$11,'DATOS PEST12'!$B:$B,'7. RETA (SETA) Prov-SECCION'!$A205,'DATOS PEST12'!$F:$F,"REG.E. AUTONOMOS (SETA)",'DATOS PEST12'!$C:$C,"&lt;&gt;"&amp;"UNION EUROPEA")</f>
        <v>0</v>
      </c>
      <c r="R205" s="62">
        <f>SUMIFS('DATOS PEST12'!$E:$E,'DATOS PEST12'!$A:$A,INDICE!$C$13,'DATOS PEST12'!$D:$D,'7. RETA (SETA) Prov-SECCION'!R$11,'DATOS PEST12'!$B:$B,'7. RETA (SETA) Prov-SECCION'!$A205,'DATOS PEST12'!$F:$F,"REG.E. AUTONOMOS (SETA)",'DATOS PEST12'!$C:$C,"&lt;&gt;"&amp;"UNION EUROPEA")</f>
        <v>0</v>
      </c>
      <c r="S205" s="62">
        <f>SUMIFS('DATOS PEST12'!$E:$E,'DATOS PEST12'!$A:$A,INDICE!$C$13,'DATOS PEST12'!$D:$D,'7. RETA (SETA) Prov-SECCION'!S$11,'DATOS PEST12'!$B:$B,'7. RETA (SETA) Prov-SECCION'!$A205,'DATOS PEST12'!$F:$F,"REG.E. AUTONOMOS (SETA)",'DATOS PEST12'!$C:$C,"&lt;&gt;"&amp;"UNION EUROPEA")</f>
        <v>0</v>
      </c>
      <c r="T205" s="62">
        <f>SUMIFS('DATOS PEST12'!$E:$E,'DATOS PEST12'!$A:$A,INDICE!$C$13,'DATOS PEST12'!$D:$D,'7. RETA (SETA) Prov-SECCION'!T$11,'DATOS PEST12'!$B:$B,'7. RETA (SETA) Prov-SECCION'!$A205,'DATOS PEST12'!$F:$F,"REG.E. AUTONOMOS (SETA)",'DATOS PEST12'!$C:$C,"&lt;&gt;"&amp;"UNION EUROPEA")</f>
        <v>0</v>
      </c>
      <c r="U205" s="62">
        <f>SUMIFS('DATOS PEST12'!$E:$E,'DATOS PEST12'!$A:$A,INDICE!$C$13,'DATOS PEST12'!$D:$D,'7. RETA (SETA) Prov-SECCION'!U$11,'DATOS PEST12'!$B:$B,'7. RETA (SETA) Prov-SECCION'!$A205,'DATOS PEST12'!$F:$F,"REG.E. AUTONOMOS (SETA)",'DATOS PEST12'!$C:$C,"&lt;&gt;"&amp;"UNION EUROPEA")</f>
        <v>0</v>
      </c>
      <c r="V205" s="62">
        <f>SUMIFS('DATOS PEST12'!$E:$E,'DATOS PEST12'!$A:$A,INDICE!$C$13,'DATOS PEST12'!$D:$D,'7. RETA (SETA) Prov-SECCION'!V$11,'DATOS PEST12'!$B:$B,'7. RETA (SETA) Prov-SECCION'!$A205,'DATOS PEST12'!$F:$F,"REG.E. AUTONOMOS (SETA)",'DATOS PEST12'!$C:$C,"&lt;&gt;"&amp;"UNION EUROPEA")</f>
        <v>0</v>
      </c>
      <c r="W205" s="62">
        <f>SUMIFS('DATOS PEST12'!$E:$E,'DATOS PEST12'!$A:$A,INDICE!$C$13,'DATOS PEST12'!$D:$D,'7. RETA (SETA) Prov-SECCION'!W$11,'DATOS PEST12'!$B:$B,'7. RETA (SETA) Prov-SECCION'!$A205,'DATOS PEST12'!$F:$F,"REG.E. AUTONOMOS (SETA)",'DATOS PEST12'!$C:$C,"&lt;&gt;"&amp;"UNION EUROPEA")</f>
        <v>0</v>
      </c>
      <c r="X205" s="62">
        <f>SUMIFS('DATOS PEST12'!$E:$E,'DATOS PEST12'!$A:$A,INDICE!$C$13,'DATOS PEST12'!$D:$D,'7. RETA (SETA) Prov-SECCION'!X$11,'DATOS PEST12'!$B:$B,'7. RETA (SETA) Prov-SECCION'!$A205,'DATOS PEST12'!$F:$F,"REG.E. AUTONOMOS (SETA)",'DATOS PEST12'!$C:$C,"&lt;&gt;"&amp;"UNION EUROPEA")</f>
        <v>0</v>
      </c>
      <c r="Y205" s="59">
        <f>SUMIFS('DATOS PEST12'!$E:$E,'DATOS PEST12'!$A:$A,INDICE!$C$13,'DATOS PEST12'!$D:$D,'7. RETA (SETA) Prov-SECCION'!Y$11,'DATOS PEST12'!$B:$B,'7. RETA (SETA) Prov-SECCION'!$A205,'DATOS PEST12'!$F:$F,"REG.E. AUTONOMOS (SETA)",'DATOS PEST12'!$C:$C,"&lt;&gt;"&amp;"UNION EUROPEA")</f>
        <v>0</v>
      </c>
    </row>
    <row r="206" spans="1:25" ht="15.6" x14ac:dyDescent="0.3">
      <c r="A206" s="8">
        <v>13</v>
      </c>
      <c r="B206" s="9" t="s">
        <v>4</v>
      </c>
      <c r="C206" s="59">
        <f t="shared" si="71"/>
        <v>3.0000000000000004</v>
      </c>
      <c r="D206" s="60">
        <f>SUMIFS('DATOS PEST12'!$E:$E,'DATOS PEST12'!$A:$A,INDICE!$C$13,'DATOS PEST12'!$D:$D,'7. RETA (SETA) Prov-SECCION'!D$11,'DATOS PEST12'!$B:$B,'7. RETA (SETA) Prov-SECCION'!$A206,'DATOS PEST12'!$F:$F,"REG.E. AUTONOMOS (SETA)",'DATOS PEST12'!$C:$C,"&lt;&gt;"&amp;"UNION EUROPEA")</f>
        <v>3.0000000000000004</v>
      </c>
      <c r="E206" s="62">
        <f>SUMIFS('DATOS PEST12'!$E:$E,'DATOS PEST12'!$A:$A,INDICE!$C$13,'DATOS PEST12'!$D:$D,'7. RETA (SETA) Prov-SECCION'!E$11,'DATOS PEST12'!$B:$B,'7. RETA (SETA) Prov-SECCION'!$A206,'DATOS PEST12'!$F:$F,"REG.E. AUTONOMOS (SETA)",'DATOS PEST12'!$C:$C,"&lt;&gt;"&amp;"UNION EUROPEA")</f>
        <v>0</v>
      </c>
      <c r="F206" s="62">
        <f>SUMIFS('DATOS PEST12'!$E:$E,'DATOS PEST12'!$A:$A,INDICE!$C$13,'DATOS PEST12'!$D:$D,'7. RETA (SETA) Prov-SECCION'!F$11,'DATOS PEST12'!$B:$B,'7. RETA (SETA) Prov-SECCION'!$A206,'DATOS PEST12'!$F:$F,"REG.E. AUTONOMOS (SETA)",'DATOS PEST12'!$C:$C,"&lt;&gt;"&amp;"UNION EUROPEA")</f>
        <v>0</v>
      </c>
      <c r="G206" s="62">
        <f>SUMIFS('DATOS PEST12'!$E:$E,'DATOS PEST12'!$A:$A,INDICE!$C$13,'DATOS PEST12'!$D:$D,'7. RETA (SETA) Prov-SECCION'!G$11,'DATOS PEST12'!$B:$B,'7. RETA (SETA) Prov-SECCION'!$A206,'DATOS PEST12'!$F:$F,"REG.E. AUTONOMOS (SETA)",'DATOS PEST12'!$C:$C,"&lt;&gt;"&amp;"UNION EUROPEA")</f>
        <v>0</v>
      </c>
      <c r="H206" s="62">
        <f>SUMIFS('DATOS PEST12'!$E:$E,'DATOS PEST12'!$A:$A,INDICE!$C$13,'DATOS PEST12'!$D:$D,'7. RETA (SETA) Prov-SECCION'!H$11,'DATOS PEST12'!$B:$B,'7. RETA (SETA) Prov-SECCION'!$A206,'DATOS PEST12'!$F:$F,"REG.E. AUTONOMOS (SETA)",'DATOS PEST12'!$C:$C,"&lt;&gt;"&amp;"UNION EUROPEA")</f>
        <v>0</v>
      </c>
      <c r="I206" s="62">
        <f>SUMIFS('DATOS PEST12'!$E:$E,'DATOS PEST12'!$A:$A,INDICE!$C$13,'DATOS PEST12'!$D:$D,'7. RETA (SETA) Prov-SECCION'!I$11,'DATOS PEST12'!$B:$B,'7. RETA (SETA) Prov-SECCION'!$A206,'DATOS PEST12'!$F:$F,"REG.E. AUTONOMOS (SETA)",'DATOS PEST12'!$C:$C,"&lt;&gt;"&amp;"UNION EUROPEA")</f>
        <v>0</v>
      </c>
      <c r="J206" s="62">
        <f>SUMIFS('DATOS PEST12'!$E:$E,'DATOS PEST12'!$A:$A,INDICE!$C$13,'DATOS PEST12'!$D:$D,'7. RETA (SETA) Prov-SECCION'!J$11,'DATOS PEST12'!$B:$B,'7. RETA (SETA) Prov-SECCION'!$A206,'DATOS PEST12'!$F:$F,"REG.E. AUTONOMOS (SETA)",'DATOS PEST12'!$C:$C,"&lt;&gt;"&amp;"UNION EUROPEA")</f>
        <v>0</v>
      </c>
      <c r="K206" s="62">
        <f>SUMIFS('DATOS PEST12'!$E:$E,'DATOS PEST12'!$A:$A,INDICE!$C$13,'DATOS PEST12'!$D:$D,'7. RETA (SETA) Prov-SECCION'!K$11,'DATOS PEST12'!$B:$B,'7. RETA (SETA) Prov-SECCION'!$A206,'DATOS PEST12'!$F:$F,"REG.E. AUTONOMOS (SETA)",'DATOS PEST12'!$C:$C,"&lt;&gt;"&amp;"UNION EUROPEA")</f>
        <v>0</v>
      </c>
      <c r="L206" s="62">
        <f>SUMIFS('DATOS PEST12'!$E:$E,'DATOS PEST12'!$A:$A,INDICE!$C$13,'DATOS PEST12'!$D:$D,'7. RETA (SETA) Prov-SECCION'!L$11,'DATOS PEST12'!$B:$B,'7. RETA (SETA) Prov-SECCION'!$A206,'DATOS PEST12'!$F:$F,"REG.E. AUTONOMOS (SETA)",'DATOS PEST12'!$C:$C,"&lt;&gt;"&amp;"UNION EUROPEA")</f>
        <v>0</v>
      </c>
      <c r="M206" s="62">
        <f>SUMIFS('DATOS PEST12'!$E:$E,'DATOS PEST12'!$A:$A,INDICE!$C$13,'DATOS PEST12'!$D:$D,'7. RETA (SETA) Prov-SECCION'!M$11,'DATOS PEST12'!$B:$B,'7. RETA (SETA) Prov-SECCION'!$A206,'DATOS PEST12'!$F:$F,"REG.E. AUTONOMOS (SETA)",'DATOS PEST12'!$C:$C,"&lt;&gt;"&amp;"UNION EUROPEA")</f>
        <v>0</v>
      </c>
      <c r="N206" s="62">
        <f>SUMIFS('DATOS PEST12'!$E:$E,'DATOS PEST12'!$A:$A,INDICE!$C$13,'DATOS PEST12'!$D:$D,'7. RETA (SETA) Prov-SECCION'!N$11,'DATOS PEST12'!$B:$B,'7. RETA (SETA) Prov-SECCION'!$A206,'DATOS PEST12'!$F:$F,"REG.E. AUTONOMOS (SETA)",'DATOS PEST12'!$C:$C,"&lt;&gt;"&amp;"UNION EUROPEA")</f>
        <v>0</v>
      </c>
      <c r="O206" s="62">
        <f>SUMIFS('DATOS PEST12'!$E:$E,'DATOS PEST12'!$A:$A,INDICE!$C$13,'DATOS PEST12'!$D:$D,'7. RETA (SETA) Prov-SECCION'!O$11,'DATOS PEST12'!$B:$B,'7. RETA (SETA) Prov-SECCION'!$A206,'DATOS PEST12'!$F:$F,"REG.E. AUTONOMOS (SETA)",'DATOS PEST12'!$C:$C,"&lt;&gt;"&amp;"UNION EUROPEA")</f>
        <v>0</v>
      </c>
      <c r="P206" s="62">
        <f>SUMIFS('DATOS PEST12'!$E:$E,'DATOS PEST12'!$A:$A,INDICE!$C$13,'DATOS PEST12'!$D:$D,'7. RETA (SETA) Prov-SECCION'!P$11,'DATOS PEST12'!$B:$B,'7. RETA (SETA) Prov-SECCION'!$A206,'DATOS PEST12'!$F:$F,"REG.E. AUTONOMOS (SETA)",'DATOS PEST12'!$C:$C,"&lt;&gt;"&amp;"UNION EUROPEA")</f>
        <v>0</v>
      </c>
      <c r="Q206" s="62">
        <f>SUMIFS('DATOS PEST12'!$E:$E,'DATOS PEST12'!$A:$A,INDICE!$C$13,'DATOS PEST12'!$D:$D,'7. RETA (SETA) Prov-SECCION'!Q$11,'DATOS PEST12'!$B:$B,'7. RETA (SETA) Prov-SECCION'!$A206,'DATOS PEST12'!$F:$F,"REG.E. AUTONOMOS (SETA)",'DATOS PEST12'!$C:$C,"&lt;&gt;"&amp;"UNION EUROPEA")</f>
        <v>0</v>
      </c>
      <c r="R206" s="62">
        <f>SUMIFS('DATOS PEST12'!$E:$E,'DATOS PEST12'!$A:$A,INDICE!$C$13,'DATOS PEST12'!$D:$D,'7. RETA (SETA) Prov-SECCION'!R$11,'DATOS PEST12'!$B:$B,'7. RETA (SETA) Prov-SECCION'!$A206,'DATOS PEST12'!$F:$F,"REG.E. AUTONOMOS (SETA)",'DATOS PEST12'!$C:$C,"&lt;&gt;"&amp;"UNION EUROPEA")</f>
        <v>0</v>
      </c>
      <c r="S206" s="62">
        <f>SUMIFS('DATOS PEST12'!$E:$E,'DATOS PEST12'!$A:$A,INDICE!$C$13,'DATOS PEST12'!$D:$D,'7. RETA (SETA) Prov-SECCION'!S$11,'DATOS PEST12'!$B:$B,'7. RETA (SETA) Prov-SECCION'!$A206,'DATOS PEST12'!$F:$F,"REG.E. AUTONOMOS (SETA)",'DATOS PEST12'!$C:$C,"&lt;&gt;"&amp;"UNION EUROPEA")</f>
        <v>0</v>
      </c>
      <c r="T206" s="62">
        <f>SUMIFS('DATOS PEST12'!$E:$E,'DATOS PEST12'!$A:$A,INDICE!$C$13,'DATOS PEST12'!$D:$D,'7. RETA (SETA) Prov-SECCION'!T$11,'DATOS PEST12'!$B:$B,'7. RETA (SETA) Prov-SECCION'!$A206,'DATOS PEST12'!$F:$F,"REG.E. AUTONOMOS (SETA)",'DATOS PEST12'!$C:$C,"&lt;&gt;"&amp;"UNION EUROPEA")</f>
        <v>0</v>
      </c>
      <c r="U206" s="62">
        <f>SUMIFS('DATOS PEST12'!$E:$E,'DATOS PEST12'!$A:$A,INDICE!$C$13,'DATOS PEST12'!$D:$D,'7. RETA (SETA) Prov-SECCION'!U$11,'DATOS PEST12'!$B:$B,'7. RETA (SETA) Prov-SECCION'!$A206,'DATOS PEST12'!$F:$F,"REG.E. AUTONOMOS (SETA)",'DATOS PEST12'!$C:$C,"&lt;&gt;"&amp;"UNION EUROPEA")</f>
        <v>0</v>
      </c>
      <c r="V206" s="62">
        <f>SUMIFS('DATOS PEST12'!$E:$E,'DATOS PEST12'!$A:$A,INDICE!$C$13,'DATOS PEST12'!$D:$D,'7. RETA (SETA) Prov-SECCION'!V$11,'DATOS PEST12'!$B:$B,'7. RETA (SETA) Prov-SECCION'!$A206,'DATOS PEST12'!$F:$F,"REG.E. AUTONOMOS (SETA)",'DATOS PEST12'!$C:$C,"&lt;&gt;"&amp;"UNION EUROPEA")</f>
        <v>0</v>
      </c>
      <c r="W206" s="62">
        <f>SUMIFS('DATOS PEST12'!$E:$E,'DATOS PEST12'!$A:$A,INDICE!$C$13,'DATOS PEST12'!$D:$D,'7. RETA (SETA) Prov-SECCION'!W$11,'DATOS PEST12'!$B:$B,'7. RETA (SETA) Prov-SECCION'!$A206,'DATOS PEST12'!$F:$F,"REG.E. AUTONOMOS (SETA)",'DATOS PEST12'!$C:$C,"&lt;&gt;"&amp;"UNION EUROPEA")</f>
        <v>0</v>
      </c>
      <c r="X206" s="62">
        <f>SUMIFS('DATOS PEST12'!$E:$E,'DATOS PEST12'!$A:$A,INDICE!$C$13,'DATOS PEST12'!$D:$D,'7. RETA (SETA) Prov-SECCION'!X$11,'DATOS PEST12'!$B:$B,'7. RETA (SETA) Prov-SECCION'!$A206,'DATOS PEST12'!$F:$F,"REG.E. AUTONOMOS (SETA)",'DATOS PEST12'!$C:$C,"&lt;&gt;"&amp;"UNION EUROPEA")</f>
        <v>0</v>
      </c>
      <c r="Y206" s="59">
        <f>SUMIFS('DATOS PEST12'!$E:$E,'DATOS PEST12'!$A:$A,INDICE!$C$13,'DATOS PEST12'!$D:$D,'7. RETA (SETA) Prov-SECCION'!Y$11,'DATOS PEST12'!$B:$B,'7. RETA (SETA) Prov-SECCION'!$A206,'DATOS PEST12'!$F:$F,"REG.E. AUTONOMOS (SETA)",'DATOS PEST12'!$C:$C,"&lt;&gt;"&amp;"UNION EUROPEA")</f>
        <v>0</v>
      </c>
    </row>
    <row r="207" spans="1:25" ht="15.6" x14ac:dyDescent="0.3">
      <c r="A207" s="8">
        <v>16</v>
      </c>
      <c r="B207" s="9" t="s">
        <v>5</v>
      </c>
      <c r="C207" s="59">
        <f t="shared" si="71"/>
        <v>21.894736842105274</v>
      </c>
      <c r="D207" s="60">
        <f>SUMIFS('DATOS PEST12'!$E:$E,'DATOS PEST12'!$A:$A,INDICE!$C$13,'DATOS PEST12'!$D:$D,'7. RETA (SETA) Prov-SECCION'!D$11,'DATOS PEST12'!$B:$B,'7. RETA (SETA) Prov-SECCION'!$A207,'DATOS PEST12'!$F:$F,"REG.E. AUTONOMOS (SETA)",'DATOS PEST12'!$C:$C,"&lt;&gt;"&amp;"UNION EUROPEA")</f>
        <v>21.894736842105274</v>
      </c>
      <c r="E207" s="62">
        <f>SUMIFS('DATOS PEST12'!$E:$E,'DATOS PEST12'!$A:$A,INDICE!$C$13,'DATOS PEST12'!$D:$D,'7. RETA (SETA) Prov-SECCION'!E$11,'DATOS PEST12'!$B:$B,'7. RETA (SETA) Prov-SECCION'!$A207,'DATOS PEST12'!$F:$F,"REG.E. AUTONOMOS (SETA)",'DATOS PEST12'!$C:$C,"&lt;&gt;"&amp;"UNION EUROPEA")</f>
        <v>0</v>
      </c>
      <c r="F207" s="62">
        <f>SUMIFS('DATOS PEST12'!$E:$E,'DATOS PEST12'!$A:$A,INDICE!$C$13,'DATOS PEST12'!$D:$D,'7. RETA (SETA) Prov-SECCION'!F$11,'DATOS PEST12'!$B:$B,'7. RETA (SETA) Prov-SECCION'!$A207,'DATOS PEST12'!$F:$F,"REG.E. AUTONOMOS (SETA)",'DATOS PEST12'!$C:$C,"&lt;&gt;"&amp;"UNION EUROPEA")</f>
        <v>0</v>
      </c>
      <c r="G207" s="62">
        <f>SUMIFS('DATOS PEST12'!$E:$E,'DATOS PEST12'!$A:$A,INDICE!$C$13,'DATOS PEST12'!$D:$D,'7. RETA (SETA) Prov-SECCION'!G$11,'DATOS PEST12'!$B:$B,'7. RETA (SETA) Prov-SECCION'!$A207,'DATOS PEST12'!$F:$F,"REG.E. AUTONOMOS (SETA)",'DATOS PEST12'!$C:$C,"&lt;&gt;"&amp;"UNION EUROPEA")</f>
        <v>0</v>
      </c>
      <c r="H207" s="62">
        <f>SUMIFS('DATOS PEST12'!$E:$E,'DATOS PEST12'!$A:$A,INDICE!$C$13,'DATOS PEST12'!$D:$D,'7. RETA (SETA) Prov-SECCION'!H$11,'DATOS PEST12'!$B:$B,'7. RETA (SETA) Prov-SECCION'!$A207,'DATOS PEST12'!$F:$F,"REG.E. AUTONOMOS (SETA)",'DATOS PEST12'!$C:$C,"&lt;&gt;"&amp;"UNION EUROPEA")</f>
        <v>0</v>
      </c>
      <c r="I207" s="62">
        <f>SUMIFS('DATOS PEST12'!$E:$E,'DATOS PEST12'!$A:$A,INDICE!$C$13,'DATOS PEST12'!$D:$D,'7. RETA (SETA) Prov-SECCION'!I$11,'DATOS PEST12'!$B:$B,'7. RETA (SETA) Prov-SECCION'!$A207,'DATOS PEST12'!$F:$F,"REG.E. AUTONOMOS (SETA)",'DATOS PEST12'!$C:$C,"&lt;&gt;"&amp;"UNION EUROPEA")</f>
        <v>0</v>
      </c>
      <c r="J207" s="62">
        <f>SUMIFS('DATOS PEST12'!$E:$E,'DATOS PEST12'!$A:$A,INDICE!$C$13,'DATOS PEST12'!$D:$D,'7. RETA (SETA) Prov-SECCION'!J$11,'DATOS PEST12'!$B:$B,'7. RETA (SETA) Prov-SECCION'!$A207,'DATOS PEST12'!$F:$F,"REG.E. AUTONOMOS (SETA)",'DATOS PEST12'!$C:$C,"&lt;&gt;"&amp;"UNION EUROPEA")</f>
        <v>0</v>
      </c>
      <c r="K207" s="62">
        <f>SUMIFS('DATOS PEST12'!$E:$E,'DATOS PEST12'!$A:$A,INDICE!$C$13,'DATOS PEST12'!$D:$D,'7. RETA (SETA) Prov-SECCION'!K$11,'DATOS PEST12'!$B:$B,'7. RETA (SETA) Prov-SECCION'!$A207,'DATOS PEST12'!$F:$F,"REG.E. AUTONOMOS (SETA)",'DATOS PEST12'!$C:$C,"&lt;&gt;"&amp;"UNION EUROPEA")</f>
        <v>0</v>
      </c>
      <c r="L207" s="62">
        <f>SUMIFS('DATOS PEST12'!$E:$E,'DATOS PEST12'!$A:$A,INDICE!$C$13,'DATOS PEST12'!$D:$D,'7. RETA (SETA) Prov-SECCION'!L$11,'DATOS PEST12'!$B:$B,'7. RETA (SETA) Prov-SECCION'!$A207,'DATOS PEST12'!$F:$F,"REG.E. AUTONOMOS (SETA)",'DATOS PEST12'!$C:$C,"&lt;&gt;"&amp;"UNION EUROPEA")</f>
        <v>0</v>
      </c>
      <c r="M207" s="62">
        <f>SUMIFS('DATOS PEST12'!$E:$E,'DATOS PEST12'!$A:$A,INDICE!$C$13,'DATOS PEST12'!$D:$D,'7. RETA (SETA) Prov-SECCION'!M$11,'DATOS PEST12'!$B:$B,'7. RETA (SETA) Prov-SECCION'!$A207,'DATOS PEST12'!$F:$F,"REG.E. AUTONOMOS (SETA)",'DATOS PEST12'!$C:$C,"&lt;&gt;"&amp;"UNION EUROPEA")</f>
        <v>0</v>
      </c>
      <c r="N207" s="62">
        <f>SUMIFS('DATOS PEST12'!$E:$E,'DATOS PEST12'!$A:$A,INDICE!$C$13,'DATOS PEST12'!$D:$D,'7. RETA (SETA) Prov-SECCION'!N$11,'DATOS PEST12'!$B:$B,'7. RETA (SETA) Prov-SECCION'!$A207,'DATOS PEST12'!$F:$F,"REG.E. AUTONOMOS (SETA)",'DATOS PEST12'!$C:$C,"&lt;&gt;"&amp;"UNION EUROPEA")</f>
        <v>0</v>
      </c>
      <c r="O207" s="62">
        <f>SUMIFS('DATOS PEST12'!$E:$E,'DATOS PEST12'!$A:$A,INDICE!$C$13,'DATOS PEST12'!$D:$D,'7. RETA (SETA) Prov-SECCION'!O$11,'DATOS PEST12'!$B:$B,'7. RETA (SETA) Prov-SECCION'!$A207,'DATOS PEST12'!$F:$F,"REG.E. AUTONOMOS (SETA)",'DATOS PEST12'!$C:$C,"&lt;&gt;"&amp;"UNION EUROPEA")</f>
        <v>0</v>
      </c>
      <c r="P207" s="62">
        <f>SUMIFS('DATOS PEST12'!$E:$E,'DATOS PEST12'!$A:$A,INDICE!$C$13,'DATOS PEST12'!$D:$D,'7. RETA (SETA) Prov-SECCION'!P$11,'DATOS PEST12'!$B:$B,'7. RETA (SETA) Prov-SECCION'!$A207,'DATOS PEST12'!$F:$F,"REG.E. AUTONOMOS (SETA)",'DATOS PEST12'!$C:$C,"&lt;&gt;"&amp;"UNION EUROPEA")</f>
        <v>0</v>
      </c>
      <c r="Q207" s="62">
        <f>SUMIFS('DATOS PEST12'!$E:$E,'DATOS PEST12'!$A:$A,INDICE!$C$13,'DATOS PEST12'!$D:$D,'7. RETA (SETA) Prov-SECCION'!Q$11,'DATOS PEST12'!$B:$B,'7. RETA (SETA) Prov-SECCION'!$A207,'DATOS PEST12'!$F:$F,"REG.E. AUTONOMOS (SETA)",'DATOS PEST12'!$C:$C,"&lt;&gt;"&amp;"UNION EUROPEA")</f>
        <v>0</v>
      </c>
      <c r="R207" s="62">
        <f>SUMIFS('DATOS PEST12'!$E:$E,'DATOS PEST12'!$A:$A,INDICE!$C$13,'DATOS PEST12'!$D:$D,'7. RETA (SETA) Prov-SECCION'!R$11,'DATOS PEST12'!$B:$B,'7. RETA (SETA) Prov-SECCION'!$A207,'DATOS PEST12'!$F:$F,"REG.E. AUTONOMOS (SETA)",'DATOS PEST12'!$C:$C,"&lt;&gt;"&amp;"UNION EUROPEA")</f>
        <v>0</v>
      </c>
      <c r="S207" s="62">
        <f>SUMIFS('DATOS PEST12'!$E:$E,'DATOS PEST12'!$A:$A,INDICE!$C$13,'DATOS PEST12'!$D:$D,'7. RETA (SETA) Prov-SECCION'!S$11,'DATOS PEST12'!$B:$B,'7. RETA (SETA) Prov-SECCION'!$A207,'DATOS PEST12'!$F:$F,"REG.E. AUTONOMOS (SETA)",'DATOS PEST12'!$C:$C,"&lt;&gt;"&amp;"UNION EUROPEA")</f>
        <v>0</v>
      </c>
      <c r="T207" s="62">
        <f>SUMIFS('DATOS PEST12'!$E:$E,'DATOS PEST12'!$A:$A,INDICE!$C$13,'DATOS PEST12'!$D:$D,'7. RETA (SETA) Prov-SECCION'!T$11,'DATOS PEST12'!$B:$B,'7. RETA (SETA) Prov-SECCION'!$A207,'DATOS PEST12'!$F:$F,"REG.E. AUTONOMOS (SETA)",'DATOS PEST12'!$C:$C,"&lt;&gt;"&amp;"UNION EUROPEA")</f>
        <v>0</v>
      </c>
      <c r="U207" s="62">
        <f>SUMIFS('DATOS PEST12'!$E:$E,'DATOS PEST12'!$A:$A,INDICE!$C$13,'DATOS PEST12'!$D:$D,'7. RETA (SETA) Prov-SECCION'!U$11,'DATOS PEST12'!$B:$B,'7. RETA (SETA) Prov-SECCION'!$A207,'DATOS PEST12'!$F:$F,"REG.E. AUTONOMOS (SETA)",'DATOS PEST12'!$C:$C,"&lt;&gt;"&amp;"UNION EUROPEA")</f>
        <v>0</v>
      </c>
      <c r="V207" s="62">
        <f>SUMIFS('DATOS PEST12'!$E:$E,'DATOS PEST12'!$A:$A,INDICE!$C$13,'DATOS PEST12'!$D:$D,'7. RETA (SETA) Prov-SECCION'!V$11,'DATOS PEST12'!$B:$B,'7. RETA (SETA) Prov-SECCION'!$A207,'DATOS PEST12'!$F:$F,"REG.E. AUTONOMOS (SETA)",'DATOS PEST12'!$C:$C,"&lt;&gt;"&amp;"UNION EUROPEA")</f>
        <v>0</v>
      </c>
      <c r="W207" s="62">
        <f>SUMIFS('DATOS PEST12'!$E:$E,'DATOS PEST12'!$A:$A,INDICE!$C$13,'DATOS PEST12'!$D:$D,'7. RETA (SETA) Prov-SECCION'!W$11,'DATOS PEST12'!$B:$B,'7. RETA (SETA) Prov-SECCION'!$A207,'DATOS PEST12'!$F:$F,"REG.E. AUTONOMOS (SETA)",'DATOS PEST12'!$C:$C,"&lt;&gt;"&amp;"UNION EUROPEA")</f>
        <v>0</v>
      </c>
      <c r="X207" s="62">
        <f>SUMIFS('DATOS PEST12'!$E:$E,'DATOS PEST12'!$A:$A,INDICE!$C$13,'DATOS PEST12'!$D:$D,'7. RETA (SETA) Prov-SECCION'!X$11,'DATOS PEST12'!$B:$B,'7. RETA (SETA) Prov-SECCION'!$A207,'DATOS PEST12'!$F:$F,"REG.E. AUTONOMOS (SETA)",'DATOS PEST12'!$C:$C,"&lt;&gt;"&amp;"UNION EUROPEA")</f>
        <v>0</v>
      </c>
      <c r="Y207" s="59">
        <f>SUMIFS('DATOS PEST12'!$E:$E,'DATOS PEST12'!$A:$A,INDICE!$C$13,'DATOS PEST12'!$D:$D,'7. RETA (SETA) Prov-SECCION'!Y$11,'DATOS PEST12'!$B:$B,'7. RETA (SETA) Prov-SECCION'!$A207,'DATOS PEST12'!$F:$F,"REG.E. AUTONOMOS (SETA)",'DATOS PEST12'!$C:$C,"&lt;&gt;"&amp;"UNION EUROPEA")</f>
        <v>0</v>
      </c>
    </row>
    <row r="208" spans="1:25" ht="15.6" x14ac:dyDescent="0.3">
      <c r="A208" s="8">
        <v>19</v>
      </c>
      <c r="B208" s="9" t="s">
        <v>8</v>
      </c>
      <c r="C208" s="59">
        <f t="shared" si="71"/>
        <v>12.000000000000002</v>
      </c>
      <c r="D208" s="60">
        <f>SUMIFS('DATOS PEST12'!$E:$E,'DATOS PEST12'!$A:$A,INDICE!$C$13,'DATOS PEST12'!$D:$D,'7. RETA (SETA) Prov-SECCION'!D$11,'DATOS PEST12'!$B:$B,'7. RETA (SETA) Prov-SECCION'!$A208,'DATOS PEST12'!$F:$F,"REG.E. AUTONOMOS (SETA)",'DATOS PEST12'!$C:$C,"&lt;&gt;"&amp;"UNION EUROPEA")</f>
        <v>12.000000000000002</v>
      </c>
      <c r="E208" s="62">
        <f>SUMIFS('DATOS PEST12'!$E:$E,'DATOS PEST12'!$A:$A,INDICE!$C$13,'DATOS PEST12'!$D:$D,'7. RETA (SETA) Prov-SECCION'!E$11,'DATOS PEST12'!$B:$B,'7. RETA (SETA) Prov-SECCION'!$A208,'DATOS PEST12'!$F:$F,"REG.E. AUTONOMOS (SETA)",'DATOS PEST12'!$C:$C,"&lt;&gt;"&amp;"UNION EUROPEA")</f>
        <v>0</v>
      </c>
      <c r="F208" s="62">
        <f>SUMIFS('DATOS PEST12'!$E:$E,'DATOS PEST12'!$A:$A,INDICE!$C$13,'DATOS PEST12'!$D:$D,'7. RETA (SETA) Prov-SECCION'!F$11,'DATOS PEST12'!$B:$B,'7. RETA (SETA) Prov-SECCION'!$A208,'DATOS PEST12'!$F:$F,"REG.E. AUTONOMOS (SETA)",'DATOS PEST12'!$C:$C,"&lt;&gt;"&amp;"UNION EUROPEA")</f>
        <v>0</v>
      </c>
      <c r="G208" s="62">
        <f>SUMIFS('DATOS PEST12'!$E:$E,'DATOS PEST12'!$A:$A,INDICE!$C$13,'DATOS PEST12'!$D:$D,'7. RETA (SETA) Prov-SECCION'!G$11,'DATOS PEST12'!$B:$B,'7. RETA (SETA) Prov-SECCION'!$A208,'DATOS PEST12'!$F:$F,"REG.E. AUTONOMOS (SETA)",'DATOS PEST12'!$C:$C,"&lt;&gt;"&amp;"UNION EUROPEA")</f>
        <v>0</v>
      </c>
      <c r="H208" s="62">
        <f>SUMIFS('DATOS PEST12'!$E:$E,'DATOS PEST12'!$A:$A,INDICE!$C$13,'DATOS PEST12'!$D:$D,'7. RETA (SETA) Prov-SECCION'!H$11,'DATOS PEST12'!$B:$B,'7. RETA (SETA) Prov-SECCION'!$A208,'DATOS PEST12'!$F:$F,"REG.E. AUTONOMOS (SETA)",'DATOS PEST12'!$C:$C,"&lt;&gt;"&amp;"UNION EUROPEA")</f>
        <v>0</v>
      </c>
      <c r="I208" s="62">
        <f>SUMIFS('DATOS PEST12'!$E:$E,'DATOS PEST12'!$A:$A,INDICE!$C$13,'DATOS PEST12'!$D:$D,'7. RETA (SETA) Prov-SECCION'!I$11,'DATOS PEST12'!$B:$B,'7. RETA (SETA) Prov-SECCION'!$A208,'DATOS PEST12'!$F:$F,"REG.E. AUTONOMOS (SETA)",'DATOS PEST12'!$C:$C,"&lt;&gt;"&amp;"UNION EUROPEA")</f>
        <v>0</v>
      </c>
      <c r="J208" s="62">
        <f>SUMIFS('DATOS PEST12'!$E:$E,'DATOS PEST12'!$A:$A,INDICE!$C$13,'DATOS PEST12'!$D:$D,'7. RETA (SETA) Prov-SECCION'!J$11,'DATOS PEST12'!$B:$B,'7. RETA (SETA) Prov-SECCION'!$A208,'DATOS PEST12'!$F:$F,"REG.E. AUTONOMOS (SETA)",'DATOS PEST12'!$C:$C,"&lt;&gt;"&amp;"UNION EUROPEA")</f>
        <v>0</v>
      </c>
      <c r="K208" s="62">
        <f>SUMIFS('DATOS PEST12'!$E:$E,'DATOS PEST12'!$A:$A,INDICE!$C$13,'DATOS PEST12'!$D:$D,'7. RETA (SETA) Prov-SECCION'!K$11,'DATOS PEST12'!$B:$B,'7. RETA (SETA) Prov-SECCION'!$A208,'DATOS PEST12'!$F:$F,"REG.E. AUTONOMOS (SETA)",'DATOS PEST12'!$C:$C,"&lt;&gt;"&amp;"UNION EUROPEA")</f>
        <v>0</v>
      </c>
      <c r="L208" s="62">
        <f>SUMIFS('DATOS PEST12'!$E:$E,'DATOS PEST12'!$A:$A,INDICE!$C$13,'DATOS PEST12'!$D:$D,'7. RETA (SETA) Prov-SECCION'!L$11,'DATOS PEST12'!$B:$B,'7. RETA (SETA) Prov-SECCION'!$A208,'DATOS PEST12'!$F:$F,"REG.E. AUTONOMOS (SETA)",'DATOS PEST12'!$C:$C,"&lt;&gt;"&amp;"UNION EUROPEA")</f>
        <v>0</v>
      </c>
      <c r="M208" s="62">
        <f>SUMIFS('DATOS PEST12'!$E:$E,'DATOS PEST12'!$A:$A,INDICE!$C$13,'DATOS PEST12'!$D:$D,'7. RETA (SETA) Prov-SECCION'!M$11,'DATOS PEST12'!$B:$B,'7. RETA (SETA) Prov-SECCION'!$A208,'DATOS PEST12'!$F:$F,"REG.E. AUTONOMOS (SETA)",'DATOS PEST12'!$C:$C,"&lt;&gt;"&amp;"UNION EUROPEA")</f>
        <v>0</v>
      </c>
      <c r="N208" s="62">
        <f>SUMIFS('DATOS PEST12'!$E:$E,'DATOS PEST12'!$A:$A,INDICE!$C$13,'DATOS PEST12'!$D:$D,'7. RETA (SETA) Prov-SECCION'!N$11,'DATOS PEST12'!$B:$B,'7. RETA (SETA) Prov-SECCION'!$A208,'DATOS PEST12'!$F:$F,"REG.E. AUTONOMOS (SETA)",'DATOS PEST12'!$C:$C,"&lt;&gt;"&amp;"UNION EUROPEA")</f>
        <v>0</v>
      </c>
      <c r="O208" s="62">
        <f>SUMIFS('DATOS PEST12'!$E:$E,'DATOS PEST12'!$A:$A,INDICE!$C$13,'DATOS PEST12'!$D:$D,'7. RETA (SETA) Prov-SECCION'!O$11,'DATOS PEST12'!$B:$B,'7. RETA (SETA) Prov-SECCION'!$A208,'DATOS PEST12'!$F:$F,"REG.E. AUTONOMOS (SETA)",'DATOS PEST12'!$C:$C,"&lt;&gt;"&amp;"UNION EUROPEA")</f>
        <v>0</v>
      </c>
      <c r="P208" s="62">
        <f>SUMIFS('DATOS PEST12'!$E:$E,'DATOS PEST12'!$A:$A,INDICE!$C$13,'DATOS PEST12'!$D:$D,'7. RETA (SETA) Prov-SECCION'!P$11,'DATOS PEST12'!$B:$B,'7. RETA (SETA) Prov-SECCION'!$A208,'DATOS PEST12'!$F:$F,"REG.E. AUTONOMOS (SETA)",'DATOS PEST12'!$C:$C,"&lt;&gt;"&amp;"UNION EUROPEA")</f>
        <v>0</v>
      </c>
      <c r="Q208" s="62">
        <f>SUMIFS('DATOS PEST12'!$E:$E,'DATOS PEST12'!$A:$A,INDICE!$C$13,'DATOS PEST12'!$D:$D,'7. RETA (SETA) Prov-SECCION'!Q$11,'DATOS PEST12'!$B:$B,'7. RETA (SETA) Prov-SECCION'!$A208,'DATOS PEST12'!$F:$F,"REG.E. AUTONOMOS (SETA)",'DATOS PEST12'!$C:$C,"&lt;&gt;"&amp;"UNION EUROPEA")</f>
        <v>0</v>
      </c>
      <c r="R208" s="62">
        <f>SUMIFS('DATOS PEST12'!$E:$E,'DATOS PEST12'!$A:$A,INDICE!$C$13,'DATOS PEST12'!$D:$D,'7. RETA (SETA) Prov-SECCION'!R$11,'DATOS PEST12'!$B:$B,'7. RETA (SETA) Prov-SECCION'!$A208,'DATOS PEST12'!$F:$F,"REG.E. AUTONOMOS (SETA)",'DATOS PEST12'!$C:$C,"&lt;&gt;"&amp;"UNION EUROPEA")</f>
        <v>0</v>
      </c>
      <c r="S208" s="62">
        <f>SUMIFS('DATOS PEST12'!$E:$E,'DATOS PEST12'!$A:$A,INDICE!$C$13,'DATOS PEST12'!$D:$D,'7. RETA (SETA) Prov-SECCION'!S$11,'DATOS PEST12'!$B:$B,'7. RETA (SETA) Prov-SECCION'!$A208,'DATOS PEST12'!$F:$F,"REG.E. AUTONOMOS (SETA)",'DATOS PEST12'!$C:$C,"&lt;&gt;"&amp;"UNION EUROPEA")</f>
        <v>0</v>
      </c>
      <c r="T208" s="62">
        <f>SUMIFS('DATOS PEST12'!$E:$E,'DATOS PEST12'!$A:$A,INDICE!$C$13,'DATOS PEST12'!$D:$D,'7. RETA (SETA) Prov-SECCION'!T$11,'DATOS PEST12'!$B:$B,'7. RETA (SETA) Prov-SECCION'!$A208,'DATOS PEST12'!$F:$F,"REG.E. AUTONOMOS (SETA)",'DATOS PEST12'!$C:$C,"&lt;&gt;"&amp;"UNION EUROPEA")</f>
        <v>0</v>
      </c>
      <c r="U208" s="62">
        <f>SUMIFS('DATOS PEST12'!$E:$E,'DATOS PEST12'!$A:$A,INDICE!$C$13,'DATOS PEST12'!$D:$D,'7. RETA (SETA) Prov-SECCION'!U$11,'DATOS PEST12'!$B:$B,'7. RETA (SETA) Prov-SECCION'!$A208,'DATOS PEST12'!$F:$F,"REG.E. AUTONOMOS (SETA)",'DATOS PEST12'!$C:$C,"&lt;&gt;"&amp;"UNION EUROPEA")</f>
        <v>0</v>
      </c>
      <c r="V208" s="62">
        <f>SUMIFS('DATOS PEST12'!$E:$E,'DATOS PEST12'!$A:$A,INDICE!$C$13,'DATOS PEST12'!$D:$D,'7. RETA (SETA) Prov-SECCION'!V$11,'DATOS PEST12'!$B:$B,'7. RETA (SETA) Prov-SECCION'!$A208,'DATOS PEST12'!$F:$F,"REG.E. AUTONOMOS (SETA)",'DATOS PEST12'!$C:$C,"&lt;&gt;"&amp;"UNION EUROPEA")</f>
        <v>0</v>
      </c>
      <c r="W208" s="62">
        <f>SUMIFS('DATOS PEST12'!$E:$E,'DATOS PEST12'!$A:$A,INDICE!$C$13,'DATOS PEST12'!$D:$D,'7. RETA (SETA) Prov-SECCION'!W$11,'DATOS PEST12'!$B:$B,'7. RETA (SETA) Prov-SECCION'!$A208,'DATOS PEST12'!$F:$F,"REG.E. AUTONOMOS (SETA)",'DATOS PEST12'!$C:$C,"&lt;&gt;"&amp;"UNION EUROPEA")</f>
        <v>0</v>
      </c>
      <c r="X208" s="62">
        <f>SUMIFS('DATOS PEST12'!$E:$E,'DATOS PEST12'!$A:$A,INDICE!$C$13,'DATOS PEST12'!$D:$D,'7. RETA (SETA) Prov-SECCION'!X$11,'DATOS PEST12'!$B:$B,'7. RETA (SETA) Prov-SECCION'!$A208,'DATOS PEST12'!$F:$F,"REG.E. AUTONOMOS (SETA)",'DATOS PEST12'!$C:$C,"&lt;&gt;"&amp;"UNION EUROPEA")</f>
        <v>0</v>
      </c>
      <c r="Y208" s="59">
        <f>SUMIFS('DATOS PEST12'!$E:$E,'DATOS PEST12'!$A:$A,INDICE!$C$13,'DATOS PEST12'!$D:$D,'7. RETA (SETA) Prov-SECCION'!Y$11,'DATOS PEST12'!$B:$B,'7. RETA (SETA) Prov-SECCION'!$A208,'DATOS PEST12'!$F:$F,"REG.E. AUTONOMOS (SETA)",'DATOS PEST12'!$C:$C,"&lt;&gt;"&amp;"UNION EUROPEA")</f>
        <v>0</v>
      </c>
    </row>
    <row r="209" spans="1:25" ht="15.6" x14ac:dyDescent="0.3">
      <c r="A209" s="10">
        <v>45</v>
      </c>
      <c r="B209" s="11" t="s">
        <v>27</v>
      </c>
      <c r="C209" s="59">
        <f t="shared" si="71"/>
        <v>15.526315789473678</v>
      </c>
      <c r="D209" s="60">
        <f>SUMIFS('DATOS PEST12'!$E:$E,'DATOS PEST12'!$A:$A,INDICE!$C$13,'DATOS PEST12'!$D:$D,'7. RETA (SETA) Prov-SECCION'!D$11,'DATOS PEST12'!$B:$B,'7. RETA (SETA) Prov-SECCION'!$A209,'DATOS PEST12'!$F:$F,"REG.E. AUTONOMOS (SETA)",'DATOS PEST12'!$C:$C,"&lt;&gt;"&amp;"UNION EUROPEA")</f>
        <v>14.526315789473678</v>
      </c>
      <c r="E209" s="62">
        <f>SUMIFS('DATOS PEST12'!$E:$E,'DATOS PEST12'!$A:$A,INDICE!$C$13,'DATOS PEST12'!$D:$D,'7. RETA (SETA) Prov-SECCION'!E$11,'DATOS PEST12'!$B:$B,'7. RETA (SETA) Prov-SECCION'!$A209,'DATOS PEST12'!$F:$F,"REG.E. AUTONOMOS (SETA)",'DATOS PEST12'!$C:$C,"&lt;&gt;"&amp;"UNION EUROPEA")</f>
        <v>0</v>
      </c>
      <c r="F209" s="62">
        <f>SUMIFS('DATOS PEST12'!$E:$E,'DATOS PEST12'!$A:$A,INDICE!$C$13,'DATOS PEST12'!$D:$D,'7. RETA (SETA) Prov-SECCION'!F$11,'DATOS PEST12'!$B:$B,'7. RETA (SETA) Prov-SECCION'!$A209,'DATOS PEST12'!$F:$F,"REG.E. AUTONOMOS (SETA)",'DATOS PEST12'!$C:$C,"&lt;&gt;"&amp;"UNION EUROPEA")</f>
        <v>0</v>
      </c>
      <c r="G209" s="62">
        <f>SUMIFS('DATOS PEST12'!$E:$E,'DATOS PEST12'!$A:$A,INDICE!$C$13,'DATOS PEST12'!$D:$D,'7. RETA (SETA) Prov-SECCION'!G$11,'DATOS PEST12'!$B:$B,'7. RETA (SETA) Prov-SECCION'!$A209,'DATOS PEST12'!$F:$F,"REG.E. AUTONOMOS (SETA)",'DATOS PEST12'!$C:$C,"&lt;&gt;"&amp;"UNION EUROPEA")</f>
        <v>0</v>
      </c>
      <c r="H209" s="62">
        <f>SUMIFS('DATOS PEST12'!$E:$E,'DATOS PEST12'!$A:$A,INDICE!$C$13,'DATOS PEST12'!$D:$D,'7. RETA (SETA) Prov-SECCION'!H$11,'DATOS PEST12'!$B:$B,'7. RETA (SETA) Prov-SECCION'!$A209,'DATOS PEST12'!$F:$F,"REG.E. AUTONOMOS (SETA)",'DATOS PEST12'!$C:$C,"&lt;&gt;"&amp;"UNION EUROPEA")</f>
        <v>0</v>
      </c>
      <c r="I209" s="62">
        <f>SUMIFS('DATOS PEST12'!$E:$E,'DATOS PEST12'!$A:$A,INDICE!$C$13,'DATOS PEST12'!$D:$D,'7. RETA (SETA) Prov-SECCION'!I$11,'DATOS PEST12'!$B:$B,'7. RETA (SETA) Prov-SECCION'!$A209,'DATOS PEST12'!$F:$F,"REG.E. AUTONOMOS (SETA)",'DATOS PEST12'!$C:$C,"&lt;&gt;"&amp;"UNION EUROPEA")</f>
        <v>0.99999999999999956</v>
      </c>
      <c r="J209" s="62">
        <f>SUMIFS('DATOS PEST12'!$E:$E,'DATOS PEST12'!$A:$A,INDICE!$C$13,'DATOS PEST12'!$D:$D,'7. RETA (SETA) Prov-SECCION'!J$11,'DATOS PEST12'!$B:$B,'7. RETA (SETA) Prov-SECCION'!$A209,'DATOS PEST12'!$F:$F,"REG.E. AUTONOMOS (SETA)",'DATOS PEST12'!$C:$C,"&lt;&gt;"&amp;"UNION EUROPEA")</f>
        <v>0</v>
      </c>
      <c r="K209" s="62">
        <f>SUMIFS('DATOS PEST12'!$E:$E,'DATOS PEST12'!$A:$A,INDICE!$C$13,'DATOS PEST12'!$D:$D,'7. RETA (SETA) Prov-SECCION'!K$11,'DATOS PEST12'!$B:$B,'7. RETA (SETA) Prov-SECCION'!$A209,'DATOS PEST12'!$F:$F,"REG.E. AUTONOMOS (SETA)",'DATOS PEST12'!$C:$C,"&lt;&gt;"&amp;"UNION EUROPEA")</f>
        <v>0</v>
      </c>
      <c r="L209" s="62">
        <f>SUMIFS('DATOS PEST12'!$E:$E,'DATOS PEST12'!$A:$A,INDICE!$C$13,'DATOS PEST12'!$D:$D,'7. RETA (SETA) Prov-SECCION'!L$11,'DATOS PEST12'!$B:$B,'7. RETA (SETA) Prov-SECCION'!$A209,'DATOS PEST12'!$F:$F,"REG.E. AUTONOMOS (SETA)",'DATOS PEST12'!$C:$C,"&lt;&gt;"&amp;"UNION EUROPEA")</f>
        <v>0</v>
      </c>
      <c r="M209" s="62">
        <f>SUMIFS('DATOS PEST12'!$E:$E,'DATOS PEST12'!$A:$A,INDICE!$C$13,'DATOS PEST12'!$D:$D,'7. RETA (SETA) Prov-SECCION'!M$11,'DATOS PEST12'!$B:$B,'7. RETA (SETA) Prov-SECCION'!$A209,'DATOS PEST12'!$F:$F,"REG.E. AUTONOMOS (SETA)",'DATOS PEST12'!$C:$C,"&lt;&gt;"&amp;"UNION EUROPEA")</f>
        <v>0</v>
      </c>
      <c r="N209" s="62">
        <f>SUMIFS('DATOS PEST12'!$E:$E,'DATOS PEST12'!$A:$A,INDICE!$C$13,'DATOS PEST12'!$D:$D,'7. RETA (SETA) Prov-SECCION'!N$11,'DATOS PEST12'!$B:$B,'7. RETA (SETA) Prov-SECCION'!$A209,'DATOS PEST12'!$F:$F,"REG.E. AUTONOMOS (SETA)",'DATOS PEST12'!$C:$C,"&lt;&gt;"&amp;"UNION EUROPEA")</f>
        <v>0</v>
      </c>
      <c r="O209" s="62">
        <f>SUMIFS('DATOS PEST12'!$E:$E,'DATOS PEST12'!$A:$A,INDICE!$C$13,'DATOS PEST12'!$D:$D,'7. RETA (SETA) Prov-SECCION'!O$11,'DATOS PEST12'!$B:$B,'7. RETA (SETA) Prov-SECCION'!$A209,'DATOS PEST12'!$F:$F,"REG.E. AUTONOMOS (SETA)",'DATOS PEST12'!$C:$C,"&lt;&gt;"&amp;"UNION EUROPEA")</f>
        <v>0</v>
      </c>
      <c r="P209" s="62">
        <f>SUMIFS('DATOS PEST12'!$E:$E,'DATOS PEST12'!$A:$A,INDICE!$C$13,'DATOS PEST12'!$D:$D,'7. RETA (SETA) Prov-SECCION'!P$11,'DATOS PEST12'!$B:$B,'7. RETA (SETA) Prov-SECCION'!$A209,'DATOS PEST12'!$F:$F,"REG.E. AUTONOMOS (SETA)",'DATOS PEST12'!$C:$C,"&lt;&gt;"&amp;"UNION EUROPEA")</f>
        <v>0</v>
      </c>
      <c r="Q209" s="62">
        <f>SUMIFS('DATOS PEST12'!$E:$E,'DATOS PEST12'!$A:$A,INDICE!$C$13,'DATOS PEST12'!$D:$D,'7. RETA (SETA) Prov-SECCION'!Q$11,'DATOS PEST12'!$B:$B,'7. RETA (SETA) Prov-SECCION'!$A209,'DATOS PEST12'!$F:$F,"REG.E. AUTONOMOS (SETA)",'DATOS PEST12'!$C:$C,"&lt;&gt;"&amp;"UNION EUROPEA")</f>
        <v>0</v>
      </c>
      <c r="R209" s="62">
        <f>SUMIFS('DATOS PEST12'!$E:$E,'DATOS PEST12'!$A:$A,INDICE!$C$13,'DATOS PEST12'!$D:$D,'7. RETA (SETA) Prov-SECCION'!R$11,'DATOS PEST12'!$B:$B,'7. RETA (SETA) Prov-SECCION'!$A209,'DATOS PEST12'!$F:$F,"REG.E. AUTONOMOS (SETA)",'DATOS PEST12'!$C:$C,"&lt;&gt;"&amp;"UNION EUROPEA")</f>
        <v>0</v>
      </c>
      <c r="S209" s="62">
        <f>SUMIFS('DATOS PEST12'!$E:$E,'DATOS PEST12'!$A:$A,INDICE!$C$13,'DATOS PEST12'!$D:$D,'7. RETA (SETA) Prov-SECCION'!S$11,'DATOS PEST12'!$B:$B,'7. RETA (SETA) Prov-SECCION'!$A209,'DATOS PEST12'!$F:$F,"REG.E. AUTONOMOS (SETA)",'DATOS PEST12'!$C:$C,"&lt;&gt;"&amp;"UNION EUROPEA")</f>
        <v>0</v>
      </c>
      <c r="T209" s="62">
        <f>SUMIFS('DATOS PEST12'!$E:$E,'DATOS PEST12'!$A:$A,INDICE!$C$13,'DATOS PEST12'!$D:$D,'7. RETA (SETA) Prov-SECCION'!T$11,'DATOS PEST12'!$B:$B,'7. RETA (SETA) Prov-SECCION'!$A209,'DATOS PEST12'!$F:$F,"REG.E. AUTONOMOS (SETA)",'DATOS PEST12'!$C:$C,"&lt;&gt;"&amp;"UNION EUROPEA")</f>
        <v>0</v>
      </c>
      <c r="U209" s="62">
        <f>SUMIFS('DATOS PEST12'!$E:$E,'DATOS PEST12'!$A:$A,INDICE!$C$13,'DATOS PEST12'!$D:$D,'7. RETA (SETA) Prov-SECCION'!U$11,'DATOS PEST12'!$B:$B,'7. RETA (SETA) Prov-SECCION'!$A209,'DATOS PEST12'!$F:$F,"REG.E. AUTONOMOS (SETA)",'DATOS PEST12'!$C:$C,"&lt;&gt;"&amp;"UNION EUROPEA")</f>
        <v>0</v>
      </c>
      <c r="V209" s="62">
        <f>SUMIFS('DATOS PEST12'!$E:$E,'DATOS PEST12'!$A:$A,INDICE!$C$13,'DATOS PEST12'!$D:$D,'7. RETA (SETA) Prov-SECCION'!V$11,'DATOS PEST12'!$B:$B,'7. RETA (SETA) Prov-SECCION'!$A209,'DATOS PEST12'!$F:$F,"REG.E. AUTONOMOS (SETA)",'DATOS PEST12'!$C:$C,"&lt;&gt;"&amp;"UNION EUROPEA")</f>
        <v>0</v>
      </c>
      <c r="W209" s="62">
        <f>SUMIFS('DATOS PEST12'!$E:$E,'DATOS PEST12'!$A:$A,INDICE!$C$13,'DATOS PEST12'!$D:$D,'7. RETA (SETA) Prov-SECCION'!W$11,'DATOS PEST12'!$B:$B,'7. RETA (SETA) Prov-SECCION'!$A209,'DATOS PEST12'!$F:$F,"REG.E. AUTONOMOS (SETA)",'DATOS PEST12'!$C:$C,"&lt;&gt;"&amp;"UNION EUROPEA")</f>
        <v>0</v>
      </c>
      <c r="X209" s="62">
        <f>SUMIFS('DATOS PEST12'!$E:$E,'DATOS PEST12'!$A:$A,INDICE!$C$13,'DATOS PEST12'!$D:$D,'7. RETA (SETA) Prov-SECCION'!X$11,'DATOS PEST12'!$B:$B,'7. RETA (SETA) Prov-SECCION'!$A209,'DATOS PEST12'!$F:$F,"REG.E. AUTONOMOS (SETA)",'DATOS PEST12'!$C:$C,"&lt;&gt;"&amp;"UNION EUROPEA")</f>
        <v>0</v>
      </c>
      <c r="Y209" s="59">
        <f>SUMIFS('DATOS PEST12'!$E:$E,'DATOS PEST12'!$A:$A,INDICE!$C$13,'DATOS PEST12'!$D:$D,'7. RETA (SETA) Prov-SECCION'!Y$11,'DATOS PEST12'!$B:$B,'7. RETA (SETA) Prov-SECCION'!$A209,'DATOS PEST12'!$F:$F,"REG.E. AUTONOMOS (SETA)",'DATOS PEST12'!$C:$C,"&lt;&gt;"&amp;"UNION EUROPEA")</f>
        <v>0</v>
      </c>
    </row>
    <row r="210" spans="1:25" ht="15.6" x14ac:dyDescent="0.3">
      <c r="A210" s="238" t="s">
        <v>42</v>
      </c>
      <c r="B210" s="239"/>
      <c r="C210" s="66">
        <f t="shared" ref="C210:Y210" si="72">SUM(C211:C214)</f>
        <v>82.84210526315789</v>
      </c>
      <c r="D210" s="64">
        <f t="shared" si="72"/>
        <v>81.84210526315789</v>
      </c>
      <c r="E210" s="67">
        <f t="shared" si="72"/>
        <v>0</v>
      </c>
      <c r="F210" s="67">
        <f t="shared" si="72"/>
        <v>0</v>
      </c>
      <c r="G210" s="67">
        <f t="shared" si="72"/>
        <v>0</v>
      </c>
      <c r="H210" s="67">
        <f t="shared" si="72"/>
        <v>0</v>
      </c>
      <c r="I210" s="67">
        <f t="shared" si="72"/>
        <v>0</v>
      </c>
      <c r="J210" s="67">
        <f t="shared" si="72"/>
        <v>0</v>
      </c>
      <c r="K210" s="67">
        <f t="shared" si="72"/>
        <v>0</v>
      </c>
      <c r="L210" s="67">
        <f t="shared" si="72"/>
        <v>0</v>
      </c>
      <c r="M210" s="67">
        <f t="shared" si="72"/>
        <v>0</v>
      </c>
      <c r="N210" s="67">
        <f t="shared" si="72"/>
        <v>0</v>
      </c>
      <c r="O210" s="67">
        <f t="shared" si="72"/>
        <v>0</v>
      </c>
      <c r="P210" s="67">
        <f t="shared" si="72"/>
        <v>0</v>
      </c>
      <c r="Q210" s="67">
        <f t="shared" si="72"/>
        <v>0.99999999999999956</v>
      </c>
      <c r="R210" s="67">
        <f t="shared" si="72"/>
        <v>0</v>
      </c>
      <c r="S210" s="67">
        <f t="shared" si="72"/>
        <v>0</v>
      </c>
      <c r="T210" s="67">
        <f t="shared" si="72"/>
        <v>0</v>
      </c>
      <c r="U210" s="67">
        <f t="shared" si="72"/>
        <v>0</v>
      </c>
      <c r="V210" s="67">
        <f t="shared" si="72"/>
        <v>0</v>
      </c>
      <c r="W210" s="67">
        <f t="shared" si="72"/>
        <v>0</v>
      </c>
      <c r="X210" s="67">
        <f t="shared" si="72"/>
        <v>0</v>
      </c>
      <c r="Y210" s="66">
        <f t="shared" si="72"/>
        <v>0</v>
      </c>
    </row>
    <row r="211" spans="1:25" ht="15.6" x14ac:dyDescent="0.3">
      <c r="A211" s="6">
        <v>8</v>
      </c>
      <c r="B211" s="7" t="s">
        <v>2</v>
      </c>
      <c r="C211" s="59">
        <f t="shared" ref="C211:C214" si="73">SUM(D211:Y211)</f>
        <v>20.894736842105264</v>
      </c>
      <c r="D211" s="60">
        <f>SUMIFS('DATOS PEST12'!$E:$E,'DATOS PEST12'!$A:$A,INDICE!$C$13,'DATOS PEST12'!$D:$D,'7. RETA (SETA) Prov-SECCION'!D$11,'DATOS PEST12'!$B:$B,'7. RETA (SETA) Prov-SECCION'!$A211,'DATOS PEST12'!$F:$F,"REG.E. AUTONOMOS (SETA)",'DATOS PEST12'!$C:$C,"&lt;&gt;"&amp;"UNION EUROPEA")</f>
        <v>19.894736842105264</v>
      </c>
      <c r="E211" s="62">
        <f>SUMIFS('DATOS PEST12'!$E:$E,'DATOS PEST12'!$A:$A,INDICE!$C$13,'DATOS PEST12'!$D:$D,'7. RETA (SETA) Prov-SECCION'!E$11,'DATOS PEST12'!$B:$B,'7. RETA (SETA) Prov-SECCION'!$A211,'DATOS PEST12'!$F:$F,"REG.E. AUTONOMOS (SETA)",'DATOS PEST12'!$C:$C,"&lt;&gt;"&amp;"UNION EUROPEA")</f>
        <v>0</v>
      </c>
      <c r="F211" s="62">
        <f>SUMIFS('DATOS PEST12'!$E:$E,'DATOS PEST12'!$A:$A,INDICE!$C$13,'DATOS PEST12'!$D:$D,'7. RETA (SETA) Prov-SECCION'!F$11,'DATOS PEST12'!$B:$B,'7. RETA (SETA) Prov-SECCION'!$A211,'DATOS PEST12'!$F:$F,"REG.E. AUTONOMOS (SETA)",'DATOS PEST12'!$C:$C,"&lt;&gt;"&amp;"UNION EUROPEA")</f>
        <v>0</v>
      </c>
      <c r="G211" s="62">
        <f>SUMIFS('DATOS PEST12'!$E:$E,'DATOS PEST12'!$A:$A,INDICE!$C$13,'DATOS PEST12'!$D:$D,'7. RETA (SETA) Prov-SECCION'!G$11,'DATOS PEST12'!$B:$B,'7. RETA (SETA) Prov-SECCION'!$A211,'DATOS PEST12'!$F:$F,"REG.E. AUTONOMOS (SETA)",'DATOS PEST12'!$C:$C,"&lt;&gt;"&amp;"UNION EUROPEA")</f>
        <v>0</v>
      </c>
      <c r="H211" s="62">
        <f>SUMIFS('DATOS PEST12'!$E:$E,'DATOS PEST12'!$A:$A,INDICE!$C$13,'DATOS PEST12'!$D:$D,'7. RETA (SETA) Prov-SECCION'!H$11,'DATOS PEST12'!$B:$B,'7. RETA (SETA) Prov-SECCION'!$A211,'DATOS PEST12'!$F:$F,"REG.E. AUTONOMOS (SETA)",'DATOS PEST12'!$C:$C,"&lt;&gt;"&amp;"UNION EUROPEA")</f>
        <v>0</v>
      </c>
      <c r="I211" s="62">
        <f>SUMIFS('DATOS PEST12'!$E:$E,'DATOS PEST12'!$A:$A,INDICE!$C$13,'DATOS PEST12'!$D:$D,'7. RETA (SETA) Prov-SECCION'!I$11,'DATOS PEST12'!$B:$B,'7. RETA (SETA) Prov-SECCION'!$A211,'DATOS PEST12'!$F:$F,"REG.E. AUTONOMOS (SETA)",'DATOS PEST12'!$C:$C,"&lt;&gt;"&amp;"UNION EUROPEA")</f>
        <v>0</v>
      </c>
      <c r="J211" s="62">
        <f>SUMIFS('DATOS PEST12'!$E:$E,'DATOS PEST12'!$A:$A,INDICE!$C$13,'DATOS PEST12'!$D:$D,'7. RETA (SETA) Prov-SECCION'!J$11,'DATOS PEST12'!$B:$B,'7. RETA (SETA) Prov-SECCION'!$A211,'DATOS PEST12'!$F:$F,"REG.E. AUTONOMOS (SETA)",'DATOS PEST12'!$C:$C,"&lt;&gt;"&amp;"UNION EUROPEA")</f>
        <v>0</v>
      </c>
      <c r="K211" s="62">
        <f>SUMIFS('DATOS PEST12'!$E:$E,'DATOS PEST12'!$A:$A,INDICE!$C$13,'DATOS PEST12'!$D:$D,'7. RETA (SETA) Prov-SECCION'!K$11,'DATOS PEST12'!$B:$B,'7. RETA (SETA) Prov-SECCION'!$A211,'DATOS PEST12'!$F:$F,"REG.E. AUTONOMOS (SETA)",'DATOS PEST12'!$C:$C,"&lt;&gt;"&amp;"UNION EUROPEA")</f>
        <v>0</v>
      </c>
      <c r="L211" s="62">
        <f>SUMIFS('DATOS PEST12'!$E:$E,'DATOS PEST12'!$A:$A,INDICE!$C$13,'DATOS PEST12'!$D:$D,'7. RETA (SETA) Prov-SECCION'!L$11,'DATOS PEST12'!$B:$B,'7. RETA (SETA) Prov-SECCION'!$A211,'DATOS PEST12'!$F:$F,"REG.E. AUTONOMOS (SETA)",'DATOS PEST12'!$C:$C,"&lt;&gt;"&amp;"UNION EUROPEA")</f>
        <v>0</v>
      </c>
      <c r="M211" s="62">
        <f>SUMIFS('DATOS PEST12'!$E:$E,'DATOS PEST12'!$A:$A,INDICE!$C$13,'DATOS PEST12'!$D:$D,'7. RETA (SETA) Prov-SECCION'!M$11,'DATOS PEST12'!$B:$B,'7. RETA (SETA) Prov-SECCION'!$A211,'DATOS PEST12'!$F:$F,"REG.E. AUTONOMOS (SETA)",'DATOS PEST12'!$C:$C,"&lt;&gt;"&amp;"UNION EUROPEA")</f>
        <v>0</v>
      </c>
      <c r="N211" s="62">
        <f>SUMIFS('DATOS PEST12'!$E:$E,'DATOS PEST12'!$A:$A,INDICE!$C$13,'DATOS PEST12'!$D:$D,'7. RETA (SETA) Prov-SECCION'!N$11,'DATOS PEST12'!$B:$B,'7. RETA (SETA) Prov-SECCION'!$A211,'DATOS PEST12'!$F:$F,"REG.E. AUTONOMOS (SETA)",'DATOS PEST12'!$C:$C,"&lt;&gt;"&amp;"UNION EUROPEA")</f>
        <v>0</v>
      </c>
      <c r="O211" s="62">
        <f>SUMIFS('DATOS PEST12'!$E:$E,'DATOS PEST12'!$A:$A,INDICE!$C$13,'DATOS PEST12'!$D:$D,'7. RETA (SETA) Prov-SECCION'!O$11,'DATOS PEST12'!$B:$B,'7. RETA (SETA) Prov-SECCION'!$A211,'DATOS PEST12'!$F:$F,"REG.E. AUTONOMOS (SETA)",'DATOS PEST12'!$C:$C,"&lt;&gt;"&amp;"UNION EUROPEA")</f>
        <v>0</v>
      </c>
      <c r="P211" s="62">
        <f>SUMIFS('DATOS PEST12'!$E:$E,'DATOS PEST12'!$A:$A,INDICE!$C$13,'DATOS PEST12'!$D:$D,'7. RETA (SETA) Prov-SECCION'!P$11,'DATOS PEST12'!$B:$B,'7. RETA (SETA) Prov-SECCION'!$A211,'DATOS PEST12'!$F:$F,"REG.E. AUTONOMOS (SETA)",'DATOS PEST12'!$C:$C,"&lt;&gt;"&amp;"UNION EUROPEA")</f>
        <v>0</v>
      </c>
      <c r="Q211" s="62">
        <f>SUMIFS('DATOS PEST12'!$E:$E,'DATOS PEST12'!$A:$A,INDICE!$C$13,'DATOS PEST12'!$D:$D,'7. RETA (SETA) Prov-SECCION'!Q$11,'DATOS PEST12'!$B:$B,'7. RETA (SETA) Prov-SECCION'!$A211,'DATOS PEST12'!$F:$F,"REG.E. AUTONOMOS (SETA)",'DATOS PEST12'!$C:$C,"&lt;&gt;"&amp;"UNION EUROPEA")</f>
        <v>0.99999999999999956</v>
      </c>
      <c r="R211" s="62">
        <f>SUMIFS('DATOS PEST12'!$E:$E,'DATOS PEST12'!$A:$A,INDICE!$C$13,'DATOS PEST12'!$D:$D,'7. RETA (SETA) Prov-SECCION'!R$11,'DATOS PEST12'!$B:$B,'7. RETA (SETA) Prov-SECCION'!$A211,'DATOS PEST12'!$F:$F,"REG.E. AUTONOMOS (SETA)",'DATOS PEST12'!$C:$C,"&lt;&gt;"&amp;"UNION EUROPEA")</f>
        <v>0</v>
      </c>
      <c r="S211" s="62">
        <f>SUMIFS('DATOS PEST12'!$E:$E,'DATOS PEST12'!$A:$A,INDICE!$C$13,'DATOS PEST12'!$D:$D,'7. RETA (SETA) Prov-SECCION'!S$11,'DATOS PEST12'!$B:$B,'7. RETA (SETA) Prov-SECCION'!$A211,'DATOS PEST12'!$F:$F,"REG.E. AUTONOMOS (SETA)",'DATOS PEST12'!$C:$C,"&lt;&gt;"&amp;"UNION EUROPEA")</f>
        <v>0</v>
      </c>
      <c r="T211" s="62">
        <f>SUMIFS('DATOS PEST12'!$E:$E,'DATOS PEST12'!$A:$A,INDICE!$C$13,'DATOS PEST12'!$D:$D,'7. RETA (SETA) Prov-SECCION'!T$11,'DATOS PEST12'!$B:$B,'7. RETA (SETA) Prov-SECCION'!$A211,'DATOS PEST12'!$F:$F,"REG.E. AUTONOMOS (SETA)",'DATOS PEST12'!$C:$C,"&lt;&gt;"&amp;"UNION EUROPEA")</f>
        <v>0</v>
      </c>
      <c r="U211" s="62">
        <f>SUMIFS('DATOS PEST12'!$E:$E,'DATOS PEST12'!$A:$A,INDICE!$C$13,'DATOS PEST12'!$D:$D,'7. RETA (SETA) Prov-SECCION'!U$11,'DATOS PEST12'!$B:$B,'7. RETA (SETA) Prov-SECCION'!$A211,'DATOS PEST12'!$F:$F,"REG.E. AUTONOMOS (SETA)",'DATOS PEST12'!$C:$C,"&lt;&gt;"&amp;"UNION EUROPEA")</f>
        <v>0</v>
      </c>
      <c r="V211" s="62">
        <f>SUMIFS('DATOS PEST12'!$E:$E,'DATOS PEST12'!$A:$A,INDICE!$C$13,'DATOS PEST12'!$D:$D,'7. RETA (SETA) Prov-SECCION'!V$11,'DATOS PEST12'!$B:$B,'7. RETA (SETA) Prov-SECCION'!$A211,'DATOS PEST12'!$F:$F,"REG.E. AUTONOMOS (SETA)",'DATOS PEST12'!$C:$C,"&lt;&gt;"&amp;"UNION EUROPEA")</f>
        <v>0</v>
      </c>
      <c r="W211" s="62">
        <f>SUMIFS('DATOS PEST12'!$E:$E,'DATOS PEST12'!$A:$A,INDICE!$C$13,'DATOS PEST12'!$D:$D,'7. RETA (SETA) Prov-SECCION'!W$11,'DATOS PEST12'!$B:$B,'7. RETA (SETA) Prov-SECCION'!$A211,'DATOS PEST12'!$F:$F,"REG.E. AUTONOMOS (SETA)",'DATOS PEST12'!$C:$C,"&lt;&gt;"&amp;"UNION EUROPEA")</f>
        <v>0</v>
      </c>
      <c r="X211" s="62">
        <f>SUMIFS('DATOS PEST12'!$E:$E,'DATOS PEST12'!$A:$A,INDICE!$C$13,'DATOS PEST12'!$D:$D,'7. RETA (SETA) Prov-SECCION'!X$11,'DATOS PEST12'!$B:$B,'7. RETA (SETA) Prov-SECCION'!$A211,'DATOS PEST12'!$F:$F,"REG.E. AUTONOMOS (SETA)",'DATOS PEST12'!$C:$C,"&lt;&gt;"&amp;"UNION EUROPEA")</f>
        <v>0</v>
      </c>
      <c r="Y211" s="59">
        <f>SUMIFS('DATOS PEST12'!$E:$E,'DATOS PEST12'!$A:$A,INDICE!$C$13,'DATOS PEST12'!$D:$D,'7. RETA (SETA) Prov-SECCION'!Y$11,'DATOS PEST12'!$B:$B,'7. RETA (SETA) Prov-SECCION'!$A211,'DATOS PEST12'!$F:$F,"REG.E. AUTONOMOS (SETA)",'DATOS PEST12'!$C:$C,"&lt;&gt;"&amp;"UNION EUROPEA")</f>
        <v>0</v>
      </c>
    </row>
    <row r="212" spans="1:25" ht="15.6" x14ac:dyDescent="0.3">
      <c r="A212" s="8">
        <v>17</v>
      </c>
      <c r="B212" s="9" t="s">
        <v>6</v>
      </c>
      <c r="C212" s="59">
        <f t="shared" si="73"/>
        <v>5.0000000000000009</v>
      </c>
      <c r="D212" s="60">
        <f>SUMIFS('DATOS PEST12'!$E:$E,'DATOS PEST12'!$A:$A,INDICE!$C$13,'DATOS PEST12'!$D:$D,'7. RETA (SETA) Prov-SECCION'!D$11,'DATOS PEST12'!$B:$B,'7. RETA (SETA) Prov-SECCION'!$A212,'DATOS PEST12'!$F:$F,"REG.E. AUTONOMOS (SETA)",'DATOS PEST12'!$C:$C,"&lt;&gt;"&amp;"UNION EUROPEA")</f>
        <v>5.0000000000000009</v>
      </c>
      <c r="E212" s="62">
        <f>SUMIFS('DATOS PEST12'!$E:$E,'DATOS PEST12'!$A:$A,INDICE!$C$13,'DATOS PEST12'!$D:$D,'7. RETA (SETA) Prov-SECCION'!E$11,'DATOS PEST12'!$B:$B,'7. RETA (SETA) Prov-SECCION'!$A212,'DATOS PEST12'!$F:$F,"REG.E. AUTONOMOS (SETA)",'DATOS PEST12'!$C:$C,"&lt;&gt;"&amp;"UNION EUROPEA")</f>
        <v>0</v>
      </c>
      <c r="F212" s="62">
        <f>SUMIFS('DATOS PEST12'!$E:$E,'DATOS PEST12'!$A:$A,INDICE!$C$13,'DATOS PEST12'!$D:$D,'7. RETA (SETA) Prov-SECCION'!F$11,'DATOS PEST12'!$B:$B,'7. RETA (SETA) Prov-SECCION'!$A212,'DATOS PEST12'!$F:$F,"REG.E. AUTONOMOS (SETA)",'DATOS PEST12'!$C:$C,"&lt;&gt;"&amp;"UNION EUROPEA")</f>
        <v>0</v>
      </c>
      <c r="G212" s="62">
        <f>SUMIFS('DATOS PEST12'!$E:$E,'DATOS PEST12'!$A:$A,INDICE!$C$13,'DATOS PEST12'!$D:$D,'7. RETA (SETA) Prov-SECCION'!G$11,'DATOS PEST12'!$B:$B,'7. RETA (SETA) Prov-SECCION'!$A212,'DATOS PEST12'!$F:$F,"REG.E. AUTONOMOS (SETA)",'DATOS PEST12'!$C:$C,"&lt;&gt;"&amp;"UNION EUROPEA")</f>
        <v>0</v>
      </c>
      <c r="H212" s="62">
        <f>SUMIFS('DATOS PEST12'!$E:$E,'DATOS PEST12'!$A:$A,INDICE!$C$13,'DATOS PEST12'!$D:$D,'7. RETA (SETA) Prov-SECCION'!H$11,'DATOS PEST12'!$B:$B,'7. RETA (SETA) Prov-SECCION'!$A212,'DATOS PEST12'!$F:$F,"REG.E. AUTONOMOS (SETA)",'DATOS PEST12'!$C:$C,"&lt;&gt;"&amp;"UNION EUROPEA")</f>
        <v>0</v>
      </c>
      <c r="I212" s="62">
        <f>SUMIFS('DATOS PEST12'!$E:$E,'DATOS PEST12'!$A:$A,INDICE!$C$13,'DATOS PEST12'!$D:$D,'7. RETA (SETA) Prov-SECCION'!I$11,'DATOS PEST12'!$B:$B,'7. RETA (SETA) Prov-SECCION'!$A212,'DATOS PEST12'!$F:$F,"REG.E. AUTONOMOS (SETA)",'DATOS PEST12'!$C:$C,"&lt;&gt;"&amp;"UNION EUROPEA")</f>
        <v>0</v>
      </c>
      <c r="J212" s="62">
        <f>SUMIFS('DATOS PEST12'!$E:$E,'DATOS PEST12'!$A:$A,INDICE!$C$13,'DATOS PEST12'!$D:$D,'7. RETA (SETA) Prov-SECCION'!J$11,'DATOS PEST12'!$B:$B,'7. RETA (SETA) Prov-SECCION'!$A212,'DATOS PEST12'!$F:$F,"REG.E. AUTONOMOS (SETA)",'DATOS PEST12'!$C:$C,"&lt;&gt;"&amp;"UNION EUROPEA")</f>
        <v>0</v>
      </c>
      <c r="K212" s="62">
        <f>SUMIFS('DATOS PEST12'!$E:$E,'DATOS PEST12'!$A:$A,INDICE!$C$13,'DATOS PEST12'!$D:$D,'7. RETA (SETA) Prov-SECCION'!K$11,'DATOS PEST12'!$B:$B,'7. RETA (SETA) Prov-SECCION'!$A212,'DATOS PEST12'!$F:$F,"REG.E. AUTONOMOS (SETA)",'DATOS PEST12'!$C:$C,"&lt;&gt;"&amp;"UNION EUROPEA")</f>
        <v>0</v>
      </c>
      <c r="L212" s="62">
        <f>SUMIFS('DATOS PEST12'!$E:$E,'DATOS PEST12'!$A:$A,INDICE!$C$13,'DATOS PEST12'!$D:$D,'7. RETA (SETA) Prov-SECCION'!L$11,'DATOS PEST12'!$B:$B,'7. RETA (SETA) Prov-SECCION'!$A212,'DATOS PEST12'!$F:$F,"REG.E. AUTONOMOS (SETA)",'DATOS PEST12'!$C:$C,"&lt;&gt;"&amp;"UNION EUROPEA")</f>
        <v>0</v>
      </c>
      <c r="M212" s="62">
        <f>SUMIFS('DATOS PEST12'!$E:$E,'DATOS PEST12'!$A:$A,INDICE!$C$13,'DATOS PEST12'!$D:$D,'7. RETA (SETA) Prov-SECCION'!M$11,'DATOS PEST12'!$B:$B,'7. RETA (SETA) Prov-SECCION'!$A212,'DATOS PEST12'!$F:$F,"REG.E. AUTONOMOS (SETA)",'DATOS PEST12'!$C:$C,"&lt;&gt;"&amp;"UNION EUROPEA")</f>
        <v>0</v>
      </c>
      <c r="N212" s="62">
        <f>SUMIFS('DATOS PEST12'!$E:$E,'DATOS PEST12'!$A:$A,INDICE!$C$13,'DATOS PEST12'!$D:$D,'7. RETA (SETA) Prov-SECCION'!N$11,'DATOS PEST12'!$B:$B,'7. RETA (SETA) Prov-SECCION'!$A212,'DATOS PEST12'!$F:$F,"REG.E. AUTONOMOS (SETA)",'DATOS PEST12'!$C:$C,"&lt;&gt;"&amp;"UNION EUROPEA")</f>
        <v>0</v>
      </c>
      <c r="O212" s="62">
        <f>SUMIFS('DATOS PEST12'!$E:$E,'DATOS PEST12'!$A:$A,INDICE!$C$13,'DATOS PEST12'!$D:$D,'7. RETA (SETA) Prov-SECCION'!O$11,'DATOS PEST12'!$B:$B,'7. RETA (SETA) Prov-SECCION'!$A212,'DATOS PEST12'!$F:$F,"REG.E. AUTONOMOS (SETA)",'DATOS PEST12'!$C:$C,"&lt;&gt;"&amp;"UNION EUROPEA")</f>
        <v>0</v>
      </c>
      <c r="P212" s="62">
        <f>SUMIFS('DATOS PEST12'!$E:$E,'DATOS PEST12'!$A:$A,INDICE!$C$13,'DATOS PEST12'!$D:$D,'7. RETA (SETA) Prov-SECCION'!P$11,'DATOS PEST12'!$B:$B,'7. RETA (SETA) Prov-SECCION'!$A212,'DATOS PEST12'!$F:$F,"REG.E. AUTONOMOS (SETA)",'DATOS PEST12'!$C:$C,"&lt;&gt;"&amp;"UNION EUROPEA")</f>
        <v>0</v>
      </c>
      <c r="Q212" s="62">
        <f>SUMIFS('DATOS PEST12'!$E:$E,'DATOS PEST12'!$A:$A,INDICE!$C$13,'DATOS PEST12'!$D:$D,'7. RETA (SETA) Prov-SECCION'!Q$11,'DATOS PEST12'!$B:$B,'7. RETA (SETA) Prov-SECCION'!$A212,'DATOS PEST12'!$F:$F,"REG.E. AUTONOMOS (SETA)",'DATOS PEST12'!$C:$C,"&lt;&gt;"&amp;"UNION EUROPEA")</f>
        <v>0</v>
      </c>
      <c r="R212" s="62">
        <f>SUMIFS('DATOS PEST12'!$E:$E,'DATOS PEST12'!$A:$A,INDICE!$C$13,'DATOS PEST12'!$D:$D,'7. RETA (SETA) Prov-SECCION'!R$11,'DATOS PEST12'!$B:$B,'7. RETA (SETA) Prov-SECCION'!$A212,'DATOS PEST12'!$F:$F,"REG.E. AUTONOMOS (SETA)",'DATOS PEST12'!$C:$C,"&lt;&gt;"&amp;"UNION EUROPEA")</f>
        <v>0</v>
      </c>
      <c r="S212" s="62">
        <f>SUMIFS('DATOS PEST12'!$E:$E,'DATOS PEST12'!$A:$A,INDICE!$C$13,'DATOS PEST12'!$D:$D,'7. RETA (SETA) Prov-SECCION'!S$11,'DATOS PEST12'!$B:$B,'7. RETA (SETA) Prov-SECCION'!$A212,'DATOS PEST12'!$F:$F,"REG.E. AUTONOMOS (SETA)",'DATOS PEST12'!$C:$C,"&lt;&gt;"&amp;"UNION EUROPEA")</f>
        <v>0</v>
      </c>
      <c r="T212" s="62">
        <f>SUMIFS('DATOS PEST12'!$E:$E,'DATOS PEST12'!$A:$A,INDICE!$C$13,'DATOS PEST12'!$D:$D,'7. RETA (SETA) Prov-SECCION'!T$11,'DATOS PEST12'!$B:$B,'7. RETA (SETA) Prov-SECCION'!$A212,'DATOS PEST12'!$F:$F,"REG.E. AUTONOMOS (SETA)",'DATOS PEST12'!$C:$C,"&lt;&gt;"&amp;"UNION EUROPEA")</f>
        <v>0</v>
      </c>
      <c r="U212" s="62">
        <f>SUMIFS('DATOS PEST12'!$E:$E,'DATOS PEST12'!$A:$A,INDICE!$C$13,'DATOS PEST12'!$D:$D,'7. RETA (SETA) Prov-SECCION'!U$11,'DATOS PEST12'!$B:$B,'7. RETA (SETA) Prov-SECCION'!$A212,'DATOS PEST12'!$F:$F,"REG.E. AUTONOMOS (SETA)",'DATOS PEST12'!$C:$C,"&lt;&gt;"&amp;"UNION EUROPEA")</f>
        <v>0</v>
      </c>
      <c r="V212" s="62">
        <f>SUMIFS('DATOS PEST12'!$E:$E,'DATOS PEST12'!$A:$A,INDICE!$C$13,'DATOS PEST12'!$D:$D,'7. RETA (SETA) Prov-SECCION'!V$11,'DATOS PEST12'!$B:$B,'7. RETA (SETA) Prov-SECCION'!$A212,'DATOS PEST12'!$F:$F,"REG.E. AUTONOMOS (SETA)",'DATOS PEST12'!$C:$C,"&lt;&gt;"&amp;"UNION EUROPEA")</f>
        <v>0</v>
      </c>
      <c r="W212" s="62">
        <f>SUMIFS('DATOS PEST12'!$E:$E,'DATOS PEST12'!$A:$A,INDICE!$C$13,'DATOS PEST12'!$D:$D,'7. RETA (SETA) Prov-SECCION'!W$11,'DATOS PEST12'!$B:$B,'7. RETA (SETA) Prov-SECCION'!$A212,'DATOS PEST12'!$F:$F,"REG.E. AUTONOMOS (SETA)",'DATOS PEST12'!$C:$C,"&lt;&gt;"&amp;"UNION EUROPEA")</f>
        <v>0</v>
      </c>
      <c r="X212" s="62">
        <f>SUMIFS('DATOS PEST12'!$E:$E,'DATOS PEST12'!$A:$A,INDICE!$C$13,'DATOS PEST12'!$D:$D,'7. RETA (SETA) Prov-SECCION'!X$11,'DATOS PEST12'!$B:$B,'7. RETA (SETA) Prov-SECCION'!$A212,'DATOS PEST12'!$F:$F,"REG.E. AUTONOMOS (SETA)",'DATOS PEST12'!$C:$C,"&lt;&gt;"&amp;"UNION EUROPEA")</f>
        <v>0</v>
      </c>
      <c r="Y212" s="59">
        <f>SUMIFS('DATOS PEST12'!$E:$E,'DATOS PEST12'!$A:$A,INDICE!$C$13,'DATOS PEST12'!$D:$D,'7. RETA (SETA) Prov-SECCION'!Y$11,'DATOS PEST12'!$B:$B,'7. RETA (SETA) Prov-SECCION'!$A212,'DATOS PEST12'!$F:$F,"REG.E. AUTONOMOS (SETA)",'DATOS PEST12'!$C:$C,"&lt;&gt;"&amp;"UNION EUROPEA")</f>
        <v>0</v>
      </c>
    </row>
    <row r="213" spans="1:25" ht="15.6" x14ac:dyDescent="0.3">
      <c r="A213" s="8">
        <v>25</v>
      </c>
      <c r="B213" s="9" t="s">
        <v>12</v>
      </c>
      <c r="C213" s="59">
        <f t="shared" si="73"/>
        <v>22.999999999999996</v>
      </c>
      <c r="D213" s="60">
        <f>SUMIFS('DATOS PEST12'!$E:$E,'DATOS PEST12'!$A:$A,INDICE!$C$13,'DATOS PEST12'!$D:$D,'7. RETA (SETA) Prov-SECCION'!D$11,'DATOS PEST12'!$B:$B,'7. RETA (SETA) Prov-SECCION'!$A213,'DATOS PEST12'!$F:$F,"REG.E. AUTONOMOS (SETA)",'DATOS PEST12'!$C:$C,"&lt;&gt;"&amp;"UNION EUROPEA")</f>
        <v>22.999999999999996</v>
      </c>
      <c r="E213" s="62">
        <f>SUMIFS('DATOS PEST12'!$E:$E,'DATOS PEST12'!$A:$A,INDICE!$C$13,'DATOS PEST12'!$D:$D,'7. RETA (SETA) Prov-SECCION'!E$11,'DATOS PEST12'!$B:$B,'7. RETA (SETA) Prov-SECCION'!$A213,'DATOS PEST12'!$F:$F,"REG.E. AUTONOMOS (SETA)",'DATOS PEST12'!$C:$C,"&lt;&gt;"&amp;"UNION EUROPEA")</f>
        <v>0</v>
      </c>
      <c r="F213" s="62">
        <f>SUMIFS('DATOS PEST12'!$E:$E,'DATOS PEST12'!$A:$A,INDICE!$C$13,'DATOS PEST12'!$D:$D,'7. RETA (SETA) Prov-SECCION'!F$11,'DATOS PEST12'!$B:$B,'7. RETA (SETA) Prov-SECCION'!$A213,'DATOS PEST12'!$F:$F,"REG.E. AUTONOMOS (SETA)",'DATOS PEST12'!$C:$C,"&lt;&gt;"&amp;"UNION EUROPEA")</f>
        <v>0</v>
      </c>
      <c r="G213" s="62">
        <f>SUMIFS('DATOS PEST12'!$E:$E,'DATOS PEST12'!$A:$A,INDICE!$C$13,'DATOS PEST12'!$D:$D,'7. RETA (SETA) Prov-SECCION'!G$11,'DATOS PEST12'!$B:$B,'7. RETA (SETA) Prov-SECCION'!$A213,'DATOS PEST12'!$F:$F,"REG.E. AUTONOMOS (SETA)",'DATOS PEST12'!$C:$C,"&lt;&gt;"&amp;"UNION EUROPEA")</f>
        <v>0</v>
      </c>
      <c r="H213" s="62">
        <f>SUMIFS('DATOS PEST12'!$E:$E,'DATOS PEST12'!$A:$A,INDICE!$C$13,'DATOS PEST12'!$D:$D,'7. RETA (SETA) Prov-SECCION'!H$11,'DATOS PEST12'!$B:$B,'7. RETA (SETA) Prov-SECCION'!$A213,'DATOS PEST12'!$F:$F,"REG.E. AUTONOMOS (SETA)",'DATOS PEST12'!$C:$C,"&lt;&gt;"&amp;"UNION EUROPEA")</f>
        <v>0</v>
      </c>
      <c r="I213" s="62">
        <f>SUMIFS('DATOS PEST12'!$E:$E,'DATOS PEST12'!$A:$A,INDICE!$C$13,'DATOS PEST12'!$D:$D,'7. RETA (SETA) Prov-SECCION'!I$11,'DATOS PEST12'!$B:$B,'7. RETA (SETA) Prov-SECCION'!$A213,'DATOS PEST12'!$F:$F,"REG.E. AUTONOMOS (SETA)",'DATOS PEST12'!$C:$C,"&lt;&gt;"&amp;"UNION EUROPEA")</f>
        <v>0</v>
      </c>
      <c r="J213" s="62">
        <f>SUMIFS('DATOS PEST12'!$E:$E,'DATOS PEST12'!$A:$A,INDICE!$C$13,'DATOS PEST12'!$D:$D,'7. RETA (SETA) Prov-SECCION'!J$11,'DATOS PEST12'!$B:$B,'7. RETA (SETA) Prov-SECCION'!$A213,'DATOS PEST12'!$F:$F,"REG.E. AUTONOMOS (SETA)",'DATOS PEST12'!$C:$C,"&lt;&gt;"&amp;"UNION EUROPEA")</f>
        <v>0</v>
      </c>
      <c r="K213" s="62">
        <f>SUMIFS('DATOS PEST12'!$E:$E,'DATOS PEST12'!$A:$A,INDICE!$C$13,'DATOS PEST12'!$D:$D,'7. RETA (SETA) Prov-SECCION'!K$11,'DATOS PEST12'!$B:$B,'7. RETA (SETA) Prov-SECCION'!$A213,'DATOS PEST12'!$F:$F,"REG.E. AUTONOMOS (SETA)",'DATOS PEST12'!$C:$C,"&lt;&gt;"&amp;"UNION EUROPEA")</f>
        <v>0</v>
      </c>
      <c r="L213" s="62">
        <f>SUMIFS('DATOS PEST12'!$E:$E,'DATOS PEST12'!$A:$A,INDICE!$C$13,'DATOS PEST12'!$D:$D,'7. RETA (SETA) Prov-SECCION'!L$11,'DATOS PEST12'!$B:$B,'7. RETA (SETA) Prov-SECCION'!$A213,'DATOS PEST12'!$F:$F,"REG.E. AUTONOMOS (SETA)",'DATOS PEST12'!$C:$C,"&lt;&gt;"&amp;"UNION EUROPEA")</f>
        <v>0</v>
      </c>
      <c r="M213" s="62">
        <f>SUMIFS('DATOS PEST12'!$E:$E,'DATOS PEST12'!$A:$A,INDICE!$C$13,'DATOS PEST12'!$D:$D,'7. RETA (SETA) Prov-SECCION'!M$11,'DATOS PEST12'!$B:$B,'7. RETA (SETA) Prov-SECCION'!$A213,'DATOS PEST12'!$F:$F,"REG.E. AUTONOMOS (SETA)",'DATOS PEST12'!$C:$C,"&lt;&gt;"&amp;"UNION EUROPEA")</f>
        <v>0</v>
      </c>
      <c r="N213" s="62">
        <f>SUMIFS('DATOS PEST12'!$E:$E,'DATOS PEST12'!$A:$A,INDICE!$C$13,'DATOS PEST12'!$D:$D,'7. RETA (SETA) Prov-SECCION'!N$11,'DATOS PEST12'!$B:$B,'7. RETA (SETA) Prov-SECCION'!$A213,'DATOS PEST12'!$F:$F,"REG.E. AUTONOMOS (SETA)",'DATOS PEST12'!$C:$C,"&lt;&gt;"&amp;"UNION EUROPEA")</f>
        <v>0</v>
      </c>
      <c r="O213" s="62">
        <f>SUMIFS('DATOS PEST12'!$E:$E,'DATOS PEST12'!$A:$A,INDICE!$C$13,'DATOS PEST12'!$D:$D,'7. RETA (SETA) Prov-SECCION'!O$11,'DATOS PEST12'!$B:$B,'7. RETA (SETA) Prov-SECCION'!$A213,'DATOS PEST12'!$F:$F,"REG.E. AUTONOMOS (SETA)",'DATOS PEST12'!$C:$C,"&lt;&gt;"&amp;"UNION EUROPEA")</f>
        <v>0</v>
      </c>
      <c r="P213" s="62">
        <f>SUMIFS('DATOS PEST12'!$E:$E,'DATOS PEST12'!$A:$A,INDICE!$C$13,'DATOS PEST12'!$D:$D,'7. RETA (SETA) Prov-SECCION'!P$11,'DATOS PEST12'!$B:$B,'7. RETA (SETA) Prov-SECCION'!$A213,'DATOS PEST12'!$F:$F,"REG.E. AUTONOMOS (SETA)",'DATOS PEST12'!$C:$C,"&lt;&gt;"&amp;"UNION EUROPEA")</f>
        <v>0</v>
      </c>
      <c r="Q213" s="62">
        <f>SUMIFS('DATOS PEST12'!$E:$E,'DATOS PEST12'!$A:$A,INDICE!$C$13,'DATOS PEST12'!$D:$D,'7. RETA (SETA) Prov-SECCION'!Q$11,'DATOS PEST12'!$B:$B,'7. RETA (SETA) Prov-SECCION'!$A213,'DATOS PEST12'!$F:$F,"REG.E. AUTONOMOS (SETA)",'DATOS PEST12'!$C:$C,"&lt;&gt;"&amp;"UNION EUROPEA")</f>
        <v>0</v>
      </c>
      <c r="R213" s="62">
        <f>SUMIFS('DATOS PEST12'!$E:$E,'DATOS PEST12'!$A:$A,INDICE!$C$13,'DATOS PEST12'!$D:$D,'7. RETA (SETA) Prov-SECCION'!R$11,'DATOS PEST12'!$B:$B,'7. RETA (SETA) Prov-SECCION'!$A213,'DATOS PEST12'!$F:$F,"REG.E. AUTONOMOS (SETA)",'DATOS PEST12'!$C:$C,"&lt;&gt;"&amp;"UNION EUROPEA")</f>
        <v>0</v>
      </c>
      <c r="S213" s="62">
        <f>SUMIFS('DATOS PEST12'!$E:$E,'DATOS PEST12'!$A:$A,INDICE!$C$13,'DATOS PEST12'!$D:$D,'7. RETA (SETA) Prov-SECCION'!S$11,'DATOS PEST12'!$B:$B,'7. RETA (SETA) Prov-SECCION'!$A213,'DATOS PEST12'!$F:$F,"REG.E. AUTONOMOS (SETA)",'DATOS PEST12'!$C:$C,"&lt;&gt;"&amp;"UNION EUROPEA")</f>
        <v>0</v>
      </c>
      <c r="T213" s="62">
        <f>SUMIFS('DATOS PEST12'!$E:$E,'DATOS PEST12'!$A:$A,INDICE!$C$13,'DATOS PEST12'!$D:$D,'7. RETA (SETA) Prov-SECCION'!T$11,'DATOS PEST12'!$B:$B,'7. RETA (SETA) Prov-SECCION'!$A213,'DATOS PEST12'!$F:$F,"REG.E. AUTONOMOS (SETA)",'DATOS PEST12'!$C:$C,"&lt;&gt;"&amp;"UNION EUROPEA")</f>
        <v>0</v>
      </c>
      <c r="U213" s="62">
        <f>SUMIFS('DATOS PEST12'!$E:$E,'DATOS PEST12'!$A:$A,INDICE!$C$13,'DATOS PEST12'!$D:$D,'7. RETA (SETA) Prov-SECCION'!U$11,'DATOS PEST12'!$B:$B,'7. RETA (SETA) Prov-SECCION'!$A213,'DATOS PEST12'!$F:$F,"REG.E. AUTONOMOS (SETA)",'DATOS PEST12'!$C:$C,"&lt;&gt;"&amp;"UNION EUROPEA")</f>
        <v>0</v>
      </c>
      <c r="V213" s="62">
        <f>SUMIFS('DATOS PEST12'!$E:$E,'DATOS PEST12'!$A:$A,INDICE!$C$13,'DATOS PEST12'!$D:$D,'7. RETA (SETA) Prov-SECCION'!V$11,'DATOS PEST12'!$B:$B,'7. RETA (SETA) Prov-SECCION'!$A213,'DATOS PEST12'!$F:$F,"REG.E. AUTONOMOS (SETA)",'DATOS PEST12'!$C:$C,"&lt;&gt;"&amp;"UNION EUROPEA")</f>
        <v>0</v>
      </c>
      <c r="W213" s="62">
        <f>SUMIFS('DATOS PEST12'!$E:$E,'DATOS PEST12'!$A:$A,INDICE!$C$13,'DATOS PEST12'!$D:$D,'7. RETA (SETA) Prov-SECCION'!W$11,'DATOS PEST12'!$B:$B,'7. RETA (SETA) Prov-SECCION'!$A213,'DATOS PEST12'!$F:$F,"REG.E. AUTONOMOS (SETA)",'DATOS PEST12'!$C:$C,"&lt;&gt;"&amp;"UNION EUROPEA")</f>
        <v>0</v>
      </c>
      <c r="X213" s="62">
        <f>SUMIFS('DATOS PEST12'!$E:$E,'DATOS PEST12'!$A:$A,INDICE!$C$13,'DATOS PEST12'!$D:$D,'7. RETA (SETA) Prov-SECCION'!X$11,'DATOS PEST12'!$B:$B,'7. RETA (SETA) Prov-SECCION'!$A213,'DATOS PEST12'!$F:$F,"REG.E. AUTONOMOS (SETA)",'DATOS PEST12'!$C:$C,"&lt;&gt;"&amp;"UNION EUROPEA")</f>
        <v>0</v>
      </c>
      <c r="Y213" s="59">
        <f>SUMIFS('DATOS PEST12'!$E:$E,'DATOS PEST12'!$A:$A,INDICE!$C$13,'DATOS PEST12'!$D:$D,'7. RETA (SETA) Prov-SECCION'!Y$11,'DATOS PEST12'!$B:$B,'7. RETA (SETA) Prov-SECCION'!$A213,'DATOS PEST12'!$F:$F,"REG.E. AUTONOMOS (SETA)",'DATOS PEST12'!$C:$C,"&lt;&gt;"&amp;"UNION EUROPEA")</f>
        <v>0</v>
      </c>
    </row>
    <row r="214" spans="1:25" ht="15.6" x14ac:dyDescent="0.3">
      <c r="A214" s="10">
        <v>43</v>
      </c>
      <c r="B214" s="11" t="s">
        <v>25</v>
      </c>
      <c r="C214" s="59">
        <f t="shared" si="73"/>
        <v>33.947368421052637</v>
      </c>
      <c r="D214" s="60">
        <f>SUMIFS('DATOS PEST12'!$E:$E,'DATOS PEST12'!$A:$A,INDICE!$C$13,'DATOS PEST12'!$D:$D,'7. RETA (SETA) Prov-SECCION'!D$11,'DATOS PEST12'!$B:$B,'7. RETA (SETA) Prov-SECCION'!$A214,'DATOS PEST12'!$F:$F,"REG.E. AUTONOMOS (SETA)",'DATOS PEST12'!$C:$C,"&lt;&gt;"&amp;"UNION EUROPEA")</f>
        <v>33.947368421052637</v>
      </c>
      <c r="E214" s="62">
        <f>SUMIFS('DATOS PEST12'!$E:$E,'DATOS PEST12'!$A:$A,INDICE!$C$13,'DATOS PEST12'!$D:$D,'7. RETA (SETA) Prov-SECCION'!E$11,'DATOS PEST12'!$B:$B,'7. RETA (SETA) Prov-SECCION'!$A214,'DATOS PEST12'!$F:$F,"REG.E. AUTONOMOS (SETA)",'DATOS PEST12'!$C:$C,"&lt;&gt;"&amp;"UNION EUROPEA")</f>
        <v>0</v>
      </c>
      <c r="F214" s="62">
        <f>SUMIFS('DATOS PEST12'!$E:$E,'DATOS PEST12'!$A:$A,INDICE!$C$13,'DATOS PEST12'!$D:$D,'7. RETA (SETA) Prov-SECCION'!F$11,'DATOS PEST12'!$B:$B,'7. RETA (SETA) Prov-SECCION'!$A214,'DATOS PEST12'!$F:$F,"REG.E. AUTONOMOS (SETA)",'DATOS PEST12'!$C:$C,"&lt;&gt;"&amp;"UNION EUROPEA")</f>
        <v>0</v>
      </c>
      <c r="G214" s="62">
        <f>SUMIFS('DATOS PEST12'!$E:$E,'DATOS PEST12'!$A:$A,INDICE!$C$13,'DATOS PEST12'!$D:$D,'7. RETA (SETA) Prov-SECCION'!G$11,'DATOS PEST12'!$B:$B,'7. RETA (SETA) Prov-SECCION'!$A214,'DATOS PEST12'!$F:$F,"REG.E. AUTONOMOS (SETA)",'DATOS PEST12'!$C:$C,"&lt;&gt;"&amp;"UNION EUROPEA")</f>
        <v>0</v>
      </c>
      <c r="H214" s="62">
        <f>SUMIFS('DATOS PEST12'!$E:$E,'DATOS PEST12'!$A:$A,INDICE!$C$13,'DATOS PEST12'!$D:$D,'7. RETA (SETA) Prov-SECCION'!H$11,'DATOS PEST12'!$B:$B,'7. RETA (SETA) Prov-SECCION'!$A214,'DATOS PEST12'!$F:$F,"REG.E. AUTONOMOS (SETA)",'DATOS PEST12'!$C:$C,"&lt;&gt;"&amp;"UNION EUROPEA")</f>
        <v>0</v>
      </c>
      <c r="I214" s="62">
        <f>SUMIFS('DATOS PEST12'!$E:$E,'DATOS PEST12'!$A:$A,INDICE!$C$13,'DATOS PEST12'!$D:$D,'7. RETA (SETA) Prov-SECCION'!I$11,'DATOS PEST12'!$B:$B,'7. RETA (SETA) Prov-SECCION'!$A214,'DATOS PEST12'!$F:$F,"REG.E. AUTONOMOS (SETA)",'DATOS PEST12'!$C:$C,"&lt;&gt;"&amp;"UNION EUROPEA")</f>
        <v>0</v>
      </c>
      <c r="J214" s="62">
        <f>SUMIFS('DATOS PEST12'!$E:$E,'DATOS PEST12'!$A:$A,INDICE!$C$13,'DATOS PEST12'!$D:$D,'7. RETA (SETA) Prov-SECCION'!J$11,'DATOS PEST12'!$B:$B,'7. RETA (SETA) Prov-SECCION'!$A214,'DATOS PEST12'!$F:$F,"REG.E. AUTONOMOS (SETA)",'DATOS PEST12'!$C:$C,"&lt;&gt;"&amp;"UNION EUROPEA")</f>
        <v>0</v>
      </c>
      <c r="K214" s="62">
        <f>SUMIFS('DATOS PEST12'!$E:$E,'DATOS PEST12'!$A:$A,INDICE!$C$13,'DATOS PEST12'!$D:$D,'7. RETA (SETA) Prov-SECCION'!K$11,'DATOS PEST12'!$B:$B,'7. RETA (SETA) Prov-SECCION'!$A214,'DATOS PEST12'!$F:$F,"REG.E. AUTONOMOS (SETA)",'DATOS PEST12'!$C:$C,"&lt;&gt;"&amp;"UNION EUROPEA")</f>
        <v>0</v>
      </c>
      <c r="L214" s="62">
        <f>SUMIFS('DATOS PEST12'!$E:$E,'DATOS PEST12'!$A:$A,INDICE!$C$13,'DATOS PEST12'!$D:$D,'7. RETA (SETA) Prov-SECCION'!L$11,'DATOS PEST12'!$B:$B,'7. RETA (SETA) Prov-SECCION'!$A214,'DATOS PEST12'!$F:$F,"REG.E. AUTONOMOS (SETA)",'DATOS PEST12'!$C:$C,"&lt;&gt;"&amp;"UNION EUROPEA")</f>
        <v>0</v>
      </c>
      <c r="M214" s="62">
        <f>SUMIFS('DATOS PEST12'!$E:$E,'DATOS PEST12'!$A:$A,INDICE!$C$13,'DATOS PEST12'!$D:$D,'7. RETA (SETA) Prov-SECCION'!M$11,'DATOS PEST12'!$B:$B,'7. RETA (SETA) Prov-SECCION'!$A214,'DATOS PEST12'!$F:$F,"REG.E. AUTONOMOS (SETA)",'DATOS PEST12'!$C:$C,"&lt;&gt;"&amp;"UNION EUROPEA")</f>
        <v>0</v>
      </c>
      <c r="N214" s="62">
        <f>SUMIFS('DATOS PEST12'!$E:$E,'DATOS PEST12'!$A:$A,INDICE!$C$13,'DATOS PEST12'!$D:$D,'7. RETA (SETA) Prov-SECCION'!N$11,'DATOS PEST12'!$B:$B,'7. RETA (SETA) Prov-SECCION'!$A214,'DATOS PEST12'!$F:$F,"REG.E. AUTONOMOS (SETA)",'DATOS PEST12'!$C:$C,"&lt;&gt;"&amp;"UNION EUROPEA")</f>
        <v>0</v>
      </c>
      <c r="O214" s="62">
        <f>SUMIFS('DATOS PEST12'!$E:$E,'DATOS PEST12'!$A:$A,INDICE!$C$13,'DATOS PEST12'!$D:$D,'7. RETA (SETA) Prov-SECCION'!O$11,'DATOS PEST12'!$B:$B,'7. RETA (SETA) Prov-SECCION'!$A214,'DATOS PEST12'!$F:$F,"REG.E. AUTONOMOS (SETA)",'DATOS PEST12'!$C:$C,"&lt;&gt;"&amp;"UNION EUROPEA")</f>
        <v>0</v>
      </c>
      <c r="P214" s="62">
        <f>SUMIFS('DATOS PEST12'!$E:$E,'DATOS PEST12'!$A:$A,INDICE!$C$13,'DATOS PEST12'!$D:$D,'7. RETA (SETA) Prov-SECCION'!P$11,'DATOS PEST12'!$B:$B,'7. RETA (SETA) Prov-SECCION'!$A214,'DATOS PEST12'!$F:$F,"REG.E. AUTONOMOS (SETA)",'DATOS PEST12'!$C:$C,"&lt;&gt;"&amp;"UNION EUROPEA")</f>
        <v>0</v>
      </c>
      <c r="Q214" s="62">
        <f>SUMIFS('DATOS PEST12'!$E:$E,'DATOS PEST12'!$A:$A,INDICE!$C$13,'DATOS PEST12'!$D:$D,'7. RETA (SETA) Prov-SECCION'!Q$11,'DATOS PEST12'!$B:$B,'7. RETA (SETA) Prov-SECCION'!$A214,'DATOS PEST12'!$F:$F,"REG.E. AUTONOMOS (SETA)",'DATOS PEST12'!$C:$C,"&lt;&gt;"&amp;"UNION EUROPEA")</f>
        <v>0</v>
      </c>
      <c r="R214" s="62">
        <f>SUMIFS('DATOS PEST12'!$E:$E,'DATOS PEST12'!$A:$A,INDICE!$C$13,'DATOS PEST12'!$D:$D,'7. RETA (SETA) Prov-SECCION'!R$11,'DATOS PEST12'!$B:$B,'7. RETA (SETA) Prov-SECCION'!$A214,'DATOS PEST12'!$F:$F,"REG.E. AUTONOMOS (SETA)",'DATOS PEST12'!$C:$C,"&lt;&gt;"&amp;"UNION EUROPEA")</f>
        <v>0</v>
      </c>
      <c r="S214" s="62">
        <f>SUMIFS('DATOS PEST12'!$E:$E,'DATOS PEST12'!$A:$A,INDICE!$C$13,'DATOS PEST12'!$D:$D,'7. RETA (SETA) Prov-SECCION'!S$11,'DATOS PEST12'!$B:$B,'7. RETA (SETA) Prov-SECCION'!$A214,'DATOS PEST12'!$F:$F,"REG.E. AUTONOMOS (SETA)",'DATOS PEST12'!$C:$C,"&lt;&gt;"&amp;"UNION EUROPEA")</f>
        <v>0</v>
      </c>
      <c r="T214" s="62">
        <f>SUMIFS('DATOS PEST12'!$E:$E,'DATOS PEST12'!$A:$A,INDICE!$C$13,'DATOS PEST12'!$D:$D,'7. RETA (SETA) Prov-SECCION'!T$11,'DATOS PEST12'!$B:$B,'7. RETA (SETA) Prov-SECCION'!$A214,'DATOS PEST12'!$F:$F,"REG.E. AUTONOMOS (SETA)",'DATOS PEST12'!$C:$C,"&lt;&gt;"&amp;"UNION EUROPEA")</f>
        <v>0</v>
      </c>
      <c r="U214" s="62">
        <f>SUMIFS('DATOS PEST12'!$E:$E,'DATOS PEST12'!$A:$A,INDICE!$C$13,'DATOS PEST12'!$D:$D,'7. RETA (SETA) Prov-SECCION'!U$11,'DATOS PEST12'!$B:$B,'7. RETA (SETA) Prov-SECCION'!$A214,'DATOS PEST12'!$F:$F,"REG.E. AUTONOMOS (SETA)",'DATOS PEST12'!$C:$C,"&lt;&gt;"&amp;"UNION EUROPEA")</f>
        <v>0</v>
      </c>
      <c r="V214" s="62">
        <f>SUMIFS('DATOS PEST12'!$E:$E,'DATOS PEST12'!$A:$A,INDICE!$C$13,'DATOS PEST12'!$D:$D,'7. RETA (SETA) Prov-SECCION'!V$11,'DATOS PEST12'!$B:$B,'7. RETA (SETA) Prov-SECCION'!$A214,'DATOS PEST12'!$F:$F,"REG.E. AUTONOMOS (SETA)",'DATOS PEST12'!$C:$C,"&lt;&gt;"&amp;"UNION EUROPEA")</f>
        <v>0</v>
      </c>
      <c r="W214" s="62">
        <f>SUMIFS('DATOS PEST12'!$E:$E,'DATOS PEST12'!$A:$A,INDICE!$C$13,'DATOS PEST12'!$D:$D,'7. RETA (SETA) Prov-SECCION'!W$11,'DATOS PEST12'!$B:$B,'7. RETA (SETA) Prov-SECCION'!$A214,'DATOS PEST12'!$F:$F,"REG.E. AUTONOMOS (SETA)",'DATOS PEST12'!$C:$C,"&lt;&gt;"&amp;"UNION EUROPEA")</f>
        <v>0</v>
      </c>
      <c r="X214" s="62">
        <f>SUMIFS('DATOS PEST12'!$E:$E,'DATOS PEST12'!$A:$A,INDICE!$C$13,'DATOS PEST12'!$D:$D,'7. RETA (SETA) Prov-SECCION'!X$11,'DATOS PEST12'!$B:$B,'7. RETA (SETA) Prov-SECCION'!$A214,'DATOS PEST12'!$F:$F,"REG.E. AUTONOMOS (SETA)",'DATOS PEST12'!$C:$C,"&lt;&gt;"&amp;"UNION EUROPEA")</f>
        <v>0</v>
      </c>
      <c r="Y214" s="59">
        <f>SUMIFS('DATOS PEST12'!$E:$E,'DATOS PEST12'!$A:$A,INDICE!$C$13,'DATOS PEST12'!$D:$D,'7. RETA (SETA) Prov-SECCION'!Y$11,'DATOS PEST12'!$B:$B,'7. RETA (SETA) Prov-SECCION'!$A214,'DATOS PEST12'!$F:$F,"REG.E. AUTONOMOS (SETA)",'DATOS PEST12'!$C:$C,"&lt;&gt;"&amp;"UNION EUROPEA")</f>
        <v>0</v>
      </c>
    </row>
    <row r="215" spans="1:25" ht="15.6" x14ac:dyDescent="0.3">
      <c r="A215" s="238" t="s">
        <v>178</v>
      </c>
      <c r="B215" s="239"/>
      <c r="C215" s="66">
        <f t="shared" ref="C215:Y215" si="74">SUM(C216:C218)</f>
        <v>78.473684210526329</v>
      </c>
      <c r="D215" s="64">
        <f t="shared" si="74"/>
        <v>76.473684210526329</v>
      </c>
      <c r="E215" s="67">
        <f t="shared" si="74"/>
        <v>0</v>
      </c>
      <c r="F215" s="67">
        <f t="shared" si="74"/>
        <v>0</v>
      </c>
      <c r="G215" s="67">
        <f t="shared" si="74"/>
        <v>0</v>
      </c>
      <c r="H215" s="67">
        <f t="shared" si="74"/>
        <v>0</v>
      </c>
      <c r="I215" s="67">
        <f t="shared" si="74"/>
        <v>0</v>
      </c>
      <c r="J215" s="67">
        <f t="shared" si="74"/>
        <v>0.99999999999999956</v>
      </c>
      <c r="K215" s="67">
        <f t="shared" si="74"/>
        <v>0</v>
      </c>
      <c r="L215" s="67">
        <f t="shared" si="74"/>
        <v>0.99999999999999956</v>
      </c>
      <c r="M215" s="67">
        <f t="shared" si="74"/>
        <v>0</v>
      </c>
      <c r="N215" s="67">
        <f t="shared" si="74"/>
        <v>0</v>
      </c>
      <c r="O215" s="67">
        <f t="shared" si="74"/>
        <v>0</v>
      </c>
      <c r="P215" s="67">
        <f t="shared" si="74"/>
        <v>0</v>
      </c>
      <c r="Q215" s="67">
        <f t="shared" si="74"/>
        <v>0</v>
      </c>
      <c r="R215" s="67">
        <f t="shared" si="74"/>
        <v>0</v>
      </c>
      <c r="S215" s="67">
        <f t="shared" si="74"/>
        <v>0</v>
      </c>
      <c r="T215" s="67">
        <f t="shared" si="74"/>
        <v>0</v>
      </c>
      <c r="U215" s="67">
        <f t="shared" si="74"/>
        <v>0</v>
      </c>
      <c r="V215" s="67">
        <f t="shared" si="74"/>
        <v>0</v>
      </c>
      <c r="W215" s="67">
        <f t="shared" si="74"/>
        <v>0</v>
      </c>
      <c r="X215" s="67">
        <f t="shared" si="74"/>
        <v>0</v>
      </c>
      <c r="Y215" s="66">
        <f t="shared" si="74"/>
        <v>0</v>
      </c>
    </row>
    <row r="216" spans="1:25" ht="15.6" x14ac:dyDescent="0.3">
      <c r="A216" s="12">
        <v>3</v>
      </c>
      <c r="B216" s="16" t="s">
        <v>170</v>
      </c>
      <c r="C216" s="59">
        <f t="shared" ref="C216:C218" si="75">SUM(D216:Y216)</f>
        <v>30.473684210526319</v>
      </c>
      <c r="D216" s="60">
        <f>SUMIFS('DATOS PEST12'!$E:$E,'DATOS PEST12'!$A:$A,INDICE!$C$13,'DATOS PEST12'!$D:$D,'7. RETA (SETA) Prov-SECCION'!D$11,'DATOS PEST12'!$B:$B,'7. RETA (SETA) Prov-SECCION'!$A216,'DATOS PEST12'!$F:$F,"REG.E. AUTONOMOS (SETA)",'DATOS PEST12'!$C:$C,"&lt;&gt;"&amp;"UNION EUROPEA")</f>
        <v>30.473684210526319</v>
      </c>
      <c r="E216" s="62">
        <f>SUMIFS('DATOS PEST12'!$E:$E,'DATOS PEST12'!$A:$A,INDICE!$C$13,'DATOS PEST12'!$D:$D,'7. RETA (SETA) Prov-SECCION'!E$11,'DATOS PEST12'!$B:$B,'7. RETA (SETA) Prov-SECCION'!$A216,'DATOS PEST12'!$F:$F,"REG.E. AUTONOMOS (SETA)",'DATOS PEST12'!$C:$C,"&lt;&gt;"&amp;"UNION EUROPEA")</f>
        <v>0</v>
      </c>
      <c r="F216" s="62">
        <f>SUMIFS('DATOS PEST12'!$E:$E,'DATOS PEST12'!$A:$A,INDICE!$C$13,'DATOS PEST12'!$D:$D,'7. RETA (SETA) Prov-SECCION'!F$11,'DATOS PEST12'!$B:$B,'7. RETA (SETA) Prov-SECCION'!$A216,'DATOS PEST12'!$F:$F,"REG.E. AUTONOMOS (SETA)",'DATOS PEST12'!$C:$C,"&lt;&gt;"&amp;"UNION EUROPEA")</f>
        <v>0</v>
      </c>
      <c r="G216" s="62">
        <f>SUMIFS('DATOS PEST12'!$E:$E,'DATOS PEST12'!$A:$A,INDICE!$C$13,'DATOS PEST12'!$D:$D,'7. RETA (SETA) Prov-SECCION'!G$11,'DATOS PEST12'!$B:$B,'7. RETA (SETA) Prov-SECCION'!$A216,'DATOS PEST12'!$F:$F,"REG.E. AUTONOMOS (SETA)",'DATOS PEST12'!$C:$C,"&lt;&gt;"&amp;"UNION EUROPEA")</f>
        <v>0</v>
      </c>
      <c r="H216" s="62">
        <f>SUMIFS('DATOS PEST12'!$E:$E,'DATOS PEST12'!$A:$A,INDICE!$C$13,'DATOS PEST12'!$D:$D,'7. RETA (SETA) Prov-SECCION'!H$11,'DATOS PEST12'!$B:$B,'7. RETA (SETA) Prov-SECCION'!$A216,'DATOS PEST12'!$F:$F,"REG.E. AUTONOMOS (SETA)",'DATOS PEST12'!$C:$C,"&lt;&gt;"&amp;"UNION EUROPEA")</f>
        <v>0</v>
      </c>
      <c r="I216" s="62">
        <f>SUMIFS('DATOS PEST12'!$E:$E,'DATOS PEST12'!$A:$A,INDICE!$C$13,'DATOS PEST12'!$D:$D,'7. RETA (SETA) Prov-SECCION'!I$11,'DATOS PEST12'!$B:$B,'7. RETA (SETA) Prov-SECCION'!$A216,'DATOS PEST12'!$F:$F,"REG.E. AUTONOMOS (SETA)",'DATOS PEST12'!$C:$C,"&lt;&gt;"&amp;"UNION EUROPEA")</f>
        <v>0</v>
      </c>
      <c r="J216" s="62">
        <f>SUMIFS('DATOS PEST12'!$E:$E,'DATOS PEST12'!$A:$A,INDICE!$C$13,'DATOS PEST12'!$D:$D,'7. RETA (SETA) Prov-SECCION'!J$11,'DATOS PEST12'!$B:$B,'7. RETA (SETA) Prov-SECCION'!$A216,'DATOS PEST12'!$F:$F,"REG.E. AUTONOMOS (SETA)",'DATOS PEST12'!$C:$C,"&lt;&gt;"&amp;"UNION EUROPEA")</f>
        <v>0</v>
      </c>
      <c r="K216" s="62">
        <f>SUMIFS('DATOS PEST12'!$E:$E,'DATOS PEST12'!$A:$A,INDICE!$C$13,'DATOS PEST12'!$D:$D,'7. RETA (SETA) Prov-SECCION'!K$11,'DATOS PEST12'!$B:$B,'7. RETA (SETA) Prov-SECCION'!$A216,'DATOS PEST12'!$F:$F,"REG.E. AUTONOMOS (SETA)",'DATOS PEST12'!$C:$C,"&lt;&gt;"&amp;"UNION EUROPEA")</f>
        <v>0</v>
      </c>
      <c r="L216" s="62">
        <f>SUMIFS('DATOS PEST12'!$E:$E,'DATOS PEST12'!$A:$A,INDICE!$C$13,'DATOS PEST12'!$D:$D,'7. RETA (SETA) Prov-SECCION'!L$11,'DATOS PEST12'!$B:$B,'7. RETA (SETA) Prov-SECCION'!$A216,'DATOS PEST12'!$F:$F,"REG.E. AUTONOMOS (SETA)",'DATOS PEST12'!$C:$C,"&lt;&gt;"&amp;"UNION EUROPEA")</f>
        <v>0</v>
      </c>
      <c r="M216" s="62">
        <f>SUMIFS('DATOS PEST12'!$E:$E,'DATOS PEST12'!$A:$A,INDICE!$C$13,'DATOS PEST12'!$D:$D,'7. RETA (SETA) Prov-SECCION'!M$11,'DATOS PEST12'!$B:$B,'7. RETA (SETA) Prov-SECCION'!$A216,'DATOS PEST12'!$F:$F,"REG.E. AUTONOMOS (SETA)",'DATOS PEST12'!$C:$C,"&lt;&gt;"&amp;"UNION EUROPEA")</f>
        <v>0</v>
      </c>
      <c r="N216" s="62">
        <f>SUMIFS('DATOS PEST12'!$E:$E,'DATOS PEST12'!$A:$A,INDICE!$C$13,'DATOS PEST12'!$D:$D,'7. RETA (SETA) Prov-SECCION'!N$11,'DATOS PEST12'!$B:$B,'7. RETA (SETA) Prov-SECCION'!$A216,'DATOS PEST12'!$F:$F,"REG.E. AUTONOMOS (SETA)",'DATOS PEST12'!$C:$C,"&lt;&gt;"&amp;"UNION EUROPEA")</f>
        <v>0</v>
      </c>
      <c r="O216" s="62">
        <f>SUMIFS('DATOS PEST12'!$E:$E,'DATOS PEST12'!$A:$A,INDICE!$C$13,'DATOS PEST12'!$D:$D,'7. RETA (SETA) Prov-SECCION'!O$11,'DATOS PEST12'!$B:$B,'7. RETA (SETA) Prov-SECCION'!$A216,'DATOS PEST12'!$F:$F,"REG.E. AUTONOMOS (SETA)",'DATOS PEST12'!$C:$C,"&lt;&gt;"&amp;"UNION EUROPEA")</f>
        <v>0</v>
      </c>
      <c r="P216" s="62">
        <f>SUMIFS('DATOS PEST12'!$E:$E,'DATOS PEST12'!$A:$A,INDICE!$C$13,'DATOS PEST12'!$D:$D,'7. RETA (SETA) Prov-SECCION'!P$11,'DATOS PEST12'!$B:$B,'7. RETA (SETA) Prov-SECCION'!$A216,'DATOS PEST12'!$F:$F,"REG.E. AUTONOMOS (SETA)",'DATOS PEST12'!$C:$C,"&lt;&gt;"&amp;"UNION EUROPEA")</f>
        <v>0</v>
      </c>
      <c r="Q216" s="62">
        <f>SUMIFS('DATOS PEST12'!$E:$E,'DATOS PEST12'!$A:$A,INDICE!$C$13,'DATOS PEST12'!$D:$D,'7. RETA (SETA) Prov-SECCION'!Q$11,'DATOS PEST12'!$B:$B,'7. RETA (SETA) Prov-SECCION'!$A216,'DATOS PEST12'!$F:$F,"REG.E. AUTONOMOS (SETA)",'DATOS PEST12'!$C:$C,"&lt;&gt;"&amp;"UNION EUROPEA")</f>
        <v>0</v>
      </c>
      <c r="R216" s="62">
        <f>SUMIFS('DATOS PEST12'!$E:$E,'DATOS PEST12'!$A:$A,INDICE!$C$13,'DATOS PEST12'!$D:$D,'7. RETA (SETA) Prov-SECCION'!R$11,'DATOS PEST12'!$B:$B,'7. RETA (SETA) Prov-SECCION'!$A216,'DATOS PEST12'!$F:$F,"REG.E. AUTONOMOS (SETA)",'DATOS PEST12'!$C:$C,"&lt;&gt;"&amp;"UNION EUROPEA")</f>
        <v>0</v>
      </c>
      <c r="S216" s="62">
        <f>SUMIFS('DATOS PEST12'!$E:$E,'DATOS PEST12'!$A:$A,INDICE!$C$13,'DATOS PEST12'!$D:$D,'7. RETA (SETA) Prov-SECCION'!S$11,'DATOS PEST12'!$B:$B,'7. RETA (SETA) Prov-SECCION'!$A216,'DATOS PEST12'!$F:$F,"REG.E. AUTONOMOS (SETA)",'DATOS PEST12'!$C:$C,"&lt;&gt;"&amp;"UNION EUROPEA")</f>
        <v>0</v>
      </c>
      <c r="T216" s="62">
        <f>SUMIFS('DATOS PEST12'!$E:$E,'DATOS PEST12'!$A:$A,INDICE!$C$13,'DATOS PEST12'!$D:$D,'7. RETA (SETA) Prov-SECCION'!T$11,'DATOS PEST12'!$B:$B,'7. RETA (SETA) Prov-SECCION'!$A216,'DATOS PEST12'!$F:$F,"REG.E. AUTONOMOS (SETA)",'DATOS PEST12'!$C:$C,"&lt;&gt;"&amp;"UNION EUROPEA")</f>
        <v>0</v>
      </c>
      <c r="U216" s="62">
        <f>SUMIFS('DATOS PEST12'!$E:$E,'DATOS PEST12'!$A:$A,INDICE!$C$13,'DATOS PEST12'!$D:$D,'7. RETA (SETA) Prov-SECCION'!U$11,'DATOS PEST12'!$B:$B,'7. RETA (SETA) Prov-SECCION'!$A216,'DATOS PEST12'!$F:$F,"REG.E. AUTONOMOS (SETA)",'DATOS PEST12'!$C:$C,"&lt;&gt;"&amp;"UNION EUROPEA")</f>
        <v>0</v>
      </c>
      <c r="V216" s="62">
        <f>SUMIFS('DATOS PEST12'!$E:$E,'DATOS PEST12'!$A:$A,INDICE!$C$13,'DATOS PEST12'!$D:$D,'7. RETA (SETA) Prov-SECCION'!V$11,'DATOS PEST12'!$B:$B,'7. RETA (SETA) Prov-SECCION'!$A216,'DATOS PEST12'!$F:$F,"REG.E. AUTONOMOS (SETA)",'DATOS PEST12'!$C:$C,"&lt;&gt;"&amp;"UNION EUROPEA")</f>
        <v>0</v>
      </c>
      <c r="W216" s="62">
        <f>SUMIFS('DATOS PEST12'!$E:$E,'DATOS PEST12'!$A:$A,INDICE!$C$13,'DATOS PEST12'!$D:$D,'7. RETA (SETA) Prov-SECCION'!W$11,'DATOS PEST12'!$B:$B,'7. RETA (SETA) Prov-SECCION'!$A216,'DATOS PEST12'!$F:$F,"REG.E. AUTONOMOS (SETA)",'DATOS PEST12'!$C:$C,"&lt;&gt;"&amp;"UNION EUROPEA")</f>
        <v>0</v>
      </c>
      <c r="X216" s="62">
        <f>SUMIFS('DATOS PEST12'!$E:$E,'DATOS PEST12'!$A:$A,INDICE!$C$13,'DATOS PEST12'!$D:$D,'7. RETA (SETA) Prov-SECCION'!X$11,'DATOS PEST12'!$B:$B,'7. RETA (SETA) Prov-SECCION'!$A216,'DATOS PEST12'!$F:$F,"REG.E. AUTONOMOS (SETA)",'DATOS PEST12'!$C:$C,"&lt;&gt;"&amp;"UNION EUROPEA")</f>
        <v>0</v>
      </c>
      <c r="Y216" s="59">
        <f>SUMIFS('DATOS PEST12'!$E:$E,'DATOS PEST12'!$A:$A,INDICE!$C$13,'DATOS PEST12'!$D:$D,'7. RETA (SETA) Prov-SECCION'!Y$11,'DATOS PEST12'!$B:$B,'7. RETA (SETA) Prov-SECCION'!$A216,'DATOS PEST12'!$F:$F,"REG.E. AUTONOMOS (SETA)",'DATOS PEST12'!$C:$C,"&lt;&gt;"&amp;"UNION EUROPEA")</f>
        <v>0</v>
      </c>
    </row>
    <row r="217" spans="1:25" ht="15.6" x14ac:dyDescent="0.3">
      <c r="A217" s="1">
        <v>12</v>
      </c>
      <c r="B217" s="17" t="s">
        <v>171</v>
      </c>
      <c r="C217" s="59">
        <f t="shared" si="75"/>
        <v>13.000000000000002</v>
      </c>
      <c r="D217" s="60">
        <f>SUMIFS('DATOS PEST12'!$E:$E,'DATOS PEST12'!$A:$A,INDICE!$C$13,'DATOS PEST12'!$D:$D,'7. RETA (SETA) Prov-SECCION'!D$11,'DATOS PEST12'!$B:$B,'7. RETA (SETA) Prov-SECCION'!$A217,'DATOS PEST12'!$F:$F,"REG.E. AUTONOMOS (SETA)",'DATOS PEST12'!$C:$C,"&lt;&gt;"&amp;"UNION EUROPEA")</f>
        <v>12.000000000000002</v>
      </c>
      <c r="E217" s="62">
        <f>SUMIFS('DATOS PEST12'!$E:$E,'DATOS PEST12'!$A:$A,INDICE!$C$13,'DATOS PEST12'!$D:$D,'7. RETA (SETA) Prov-SECCION'!E$11,'DATOS PEST12'!$B:$B,'7. RETA (SETA) Prov-SECCION'!$A217,'DATOS PEST12'!$F:$F,"REG.E. AUTONOMOS (SETA)",'DATOS PEST12'!$C:$C,"&lt;&gt;"&amp;"UNION EUROPEA")</f>
        <v>0</v>
      </c>
      <c r="F217" s="62">
        <f>SUMIFS('DATOS PEST12'!$E:$E,'DATOS PEST12'!$A:$A,INDICE!$C$13,'DATOS PEST12'!$D:$D,'7. RETA (SETA) Prov-SECCION'!F$11,'DATOS PEST12'!$B:$B,'7. RETA (SETA) Prov-SECCION'!$A217,'DATOS PEST12'!$F:$F,"REG.E. AUTONOMOS (SETA)",'DATOS PEST12'!$C:$C,"&lt;&gt;"&amp;"UNION EUROPEA")</f>
        <v>0</v>
      </c>
      <c r="G217" s="62">
        <f>SUMIFS('DATOS PEST12'!$E:$E,'DATOS PEST12'!$A:$A,INDICE!$C$13,'DATOS PEST12'!$D:$D,'7. RETA (SETA) Prov-SECCION'!G$11,'DATOS PEST12'!$B:$B,'7. RETA (SETA) Prov-SECCION'!$A217,'DATOS PEST12'!$F:$F,"REG.E. AUTONOMOS (SETA)",'DATOS PEST12'!$C:$C,"&lt;&gt;"&amp;"UNION EUROPEA")</f>
        <v>0</v>
      </c>
      <c r="H217" s="62">
        <f>SUMIFS('DATOS PEST12'!$E:$E,'DATOS PEST12'!$A:$A,INDICE!$C$13,'DATOS PEST12'!$D:$D,'7. RETA (SETA) Prov-SECCION'!H$11,'DATOS PEST12'!$B:$B,'7. RETA (SETA) Prov-SECCION'!$A217,'DATOS PEST12'!$F:$F,"REG.E. AUTONOMOS (SETA)",'DATOS PEST12'!$C:$C,"&lt;&gt;"&amp;"UNION EUROPEA")</f>
        <v>0</v>
      </c>
      <c r="I217" s="62">
        <f>SUMIFS('DATOS PEST12'!$E:$E,'DATOS PEST12'!$A:$A,INDICE!$C$13,'DATOS PEST12'!$D:$D,'7. RETA (SETA) Prov-SECCION'!I$11,'DATOS PEST12'!$B:$B,'7. RETA (SETA) Prov-SECCION'!$A217,'DATOS PEST12'!$F:$F,"REG.E. AUTONOMOS (SETA)",'DATOS PEST12'!$C:$C,"&lt;&gt;"&amp;"UNION EUROPEA")</f>
        <v>0</v>
      </c>
      <c r="J217" s="62">
        <f>SUMIFS('DATOS PEST12'!$E:$E,'DATOS PEST12'!$A:$A,INDICE!$C$13,'DATOS PEST12'!$D:$D,'7. RETA (SETA) Prov-SECCION'!J$11,'DATOS PEST12'!$B:$B,'7. RETA (SETA) Prov-SECCION'!$A217,'DATOS PEST12'!$F:$F,"REG.E. AUTONOMOS (SETA)",'DATOS PEST12'!$C:$C,"&lt;&gt;"&amp;"UNION EUROPEA")</f>
        <v>0.99999999999999956</v>
      </c>
      <c r="K217" s="62">
        <f>SUMIFS('DATOS PEST12'!$E:$E,'DATOS PEST12'!$A:$A,INDICE!$C$13,'DATOS PEST12'!$D:$D,'7. RETA (SETA) Prov-SECCION'!K$11,'DATOS PEST12'!$B:$B,'7. RETA (SETA) Prov-SECCION'!$A217,'DATOS PEST12'!$F:$F,"REG.E. AUTONOMOS (SETA)",'DATOS PEST12'!$C:$C,"&lt;&gt;"&amp;"UNION EUROPEA")</f>
        <v>0</v>
      </c>
      <c r="L217" s="62">
        <f>SUMIFS('DATOS PEST12'!$E:$E,'DATOS PEST12'!$A:$A,INDICE!$C$13,'DATOS PEST12'!$D:$D,'7. RETA (SETA) Prov-SECCION'!L$11,'DATOS PEST12'!$B:$B,'7. RETA (SETA) Prov-SECCION'!$A217,'DATOS PEST12'!$F:$F,"REG.E. AUTONOMOS (SETA)",'DATOS PEST12'!$C:$C,"&lt;&gt;"&amp;"UNION EUROPEA")</f>
        <v>0</v>
      </c>
      <c r="M217" s="62">
        <f>SUMIFS('DATOS PEST12'!$E:$E,'DATOS PEST12'!$A:$A,INDICE!$C$13,'DATOS PEST12'!$D:$D,'7. RETA (SETA) Prov-SECCION'!M$11,'DATOS PEST12'!$B:$B,'7. RETA (SETA) Prov-SECCION'!$A217,'DATOS PEST12'!$F:$F,"REG.E. AUTONOMOS (SETA)",'DATOS PEST12'!$C:$C,"&lt;&gt;"&amp;"UNION EUROPEA")</f>
        <v>0</v>
      </c>
      <c r="N217" s="62">
        <f>SUMIFS('DATOS PEST12'!$E:$E,'DATOS PEST12'!$A:$A,INDICE!$C$13,'DATOS PEST12'!$D:$D,'7. RETA (SETA) Prov-SECCION'!N$11,'DATOS PEST12'!$B:$B,'7. RETA (SETA) Prov-SECCION'!$A217,'DATOS PEST12'!$F:$F,"REG.E. AUTONOMOS (SETA)",'DATOS PEST12'!$C:$C,"&lt;&gt;"&amp;"UNION EUROPEA")</f>
        <v>0</v>
      </c>
      <c r="O217" s="62">
        <f>SUMIFS('DATOS PEST12'!$E:$E,'DATOS PEST12'!$A:$A,INDICE!$C$13,'DATOS PEST12'!$D:$D,'7. RETA (SETA) Prov-SECCION'!O$11,'DATOS PEST12'!$B:$B,'7. RETA (SETA) Prov-SECCION'!$A217,'DATOS PEST12'!$F:$F,"REG.E. AUTONOMOS (SETA)",'DATOS PEST12'!$C:$C,"&lt;&gt;"&amp;"UNION EUROPEA")</f>
        <v>0</v>
      </c>
      <c r="P217" s="62">
        <f>SUMIFS('DATOS PEST12'!$E:$E,'DATOS PEST12'!$A:$A,INDICE!$C$13,'DATOS PEST12'!$D:$D,'7. RETA (SETA) Prov-SECCION'!P$11,'DATOS PEST12'!$B:$B,'7. RETA (SETA) Prov-SECCION'!$A217,'DATOS PEST12'!$F:$F,"REG.E. AUTONOMOS (SETA)",'DATOS PEST12'!$C:$C,"&lt;&gt;"&amp;"UNION EUROPEA")</f>
        <v>0</v>
      </c>
      <c r="Q217" s="62">
        <f>SUMIFS('DATOS PEST12'!$E:$E,'DATOS PEST12'!$A:$A,INDICE!$C$13,'DATOS PEST12'!$D:$D,'7. RETA (SETA) Prov-SECCION'!Q$11,'DATOS PEST12'!$B:$B,'7. RETA (SETA) Prov-SECCION'!$A217,'DATOS PEST12'!$F:$F,"REG.E. AUTONOMOS (SETA)",'DATOS PEST12'!$C:$C,"&lt;&gt;"&amp;"UNION EUROPEA")</f>
        <v>0</v>
      </c>
      <c r="R217" s="62">
        <f>SUMIFS('DATOS PEST12'!$E:$E,'DATOS PEST12'!$A:$A,INDICE!$C$13,'DATOS PEST12'!$D:$D,'7. RETA (SETA) Prov-SECCION'!R$11,'DATOS PEST12'!$B:$B,'7. RETA (SETA) Prov-SECCION'!$A217,'DATOS PEST12'!$F:$F,"REG.E. AUTONOMOS (SETA)",'DATOS PEST12'!$C:$C,"&lt;&gt;"&amp;"UNION EUROPEA")</f>
        <v>0</v>
      </c>
      <c r="S217" s="62">
        <f>SUMIFS('DATOS PEST12'!$E:$E,'DATOS PEST12'!$A:$A,INDICE!$C$13,'DATOS PEST12'!$D:$D,'7. RETA (SETA) Prov-SECCION'!S$11,'DATOS PEST12'!$B:$B,'7. RETA (SETA) Prov-SECCION'!$A217,'DATOS PEST12'!$F:$F,"REG.E. AUTONOMOS (SETA)",'DATOS PEST12'!$C:$C,"&lt;&gt;"&amp;"UNION EUROPEA")</f>
        <v>0</v>
      </c>
      <c r="T217" s="62">
        <f>SUMIFS('DATOS PEST12'!$E:$E,'DATOS PEST12'!$A:$A,INDICE!$C$13,'DATOS PEST12'!$D:$D,'7. RETA (SETA) Prov-SECCION'!T$11,'DATOS PEST12'!$B:$B,'7. RETA (SETA) Prov-SECCION'!$A217,'DATOS PEST12'!$F:$F,"REG.E. AUTONOMOS (SETA)",'DATOS PEST12'!$C:$C,"&lt;&gt;"&amp;"UNION EUROPEA")</f>
        <v>0</v>
      </c>
      <c r="U217" s="62">
        <f>SUMIFS('DATOS PEST12'!$E:$E,'DATOS PEST12'!$A:$A,INDICE!$C$13,'DATOS PEST12'!$D:$D,'7. RETA (SETA) Prov-SECCION'!U$11,'DATOS PEST12'!$B:$B,'7. RETA (SETA) Prov-SECCION'!$A217,'DATOS PEST12'!$F:$F,"REG.E. AUTONOMOS (SETA)",'DATOS PEST12'!$C:$C,"&lt;&gt;"&amp;"UNION EUROPEA")</f>
        <v>0</v>
      </c>
      <c r="V217" s="62">
        <f>SUMIFS('DATOS PEST12'!$E:$E,'DATOS PEST12'!$A:$A,INDICE!$C$13,'DATOS PEST12'!$D:$D,'7. RETA (SETA) Prov-SECCION'!V$11,'DATOS PEST12'!$B:$B,'7. RETA (SETA) Prov-SECCION'!$A217,'DATOS PEST12'!$F:$F,"REG.E. AUTONOMOS (SETA)",'DATOS PEST12'!$C:$C,"&lt;&gt;"&amp;"UNION EUROPEA")</f>
        <v>0</v>
      </c>
      <c r="W217" s="62">
        <f>SUMIFS('DATOS PEST12'!$E:$E,'DATOS PEST12'!$A:$A,INDICE!$C$13,'DATOS PEST12'!$D:$D,'7. RETA (SETA) Prov-SECCION'!W$11,'DATOS PEST12'!$B:$B,'7. RETA (SETA) Prov-SECCION'!$A217,'DATOS PEST12'!$F:$F,"REG.E. AUTONOMOS (SETA)",'DATOS PEST12'!$C:$C,"&lt;&gt;"&amp;"UNION EUROPEA")</f>
        <v>0</v>
      </c>
      <c r="X217" s="62">
        <f>SUMIFS('DATOS PEST12'!$E:$E,'DATOS PEST12'!$A:$A,INDICE!$C$13,'DATOS PEST12'!$D:$D,'7. RETA (SETA) Prov-SECCION'!X$11,'DATOS PEST12'!$B:$B,'7. RETA (SETA) Prov-SECCION'!$A217,'DATOS PEST12'!$F:$F,"REG.E. AUTONOMOS (SETA)",'DATOS PEST12'!$C:$C,"&lt;&gt;"&amp;"UNION EUROPEA")</f>
        <v>0</v>
      </c>
      <c r="Y217" s="59">
        <f>SUMIFS('DATOS PEST12'!$E:$E,'DATOS PEST12'!$A:$A,INDICE!$C$13,'DATOS PEST12'!$D:$D,'7. RETA (SETA) Prov-SECCION'!Y$11,'DATOS PEST12'!$B:$B,'7. RETA (SETA) Prov-SECCION'!$A217,'DATOS PEST12'!$F:$F,"REG.E. AUTONOMOS (SETA)",'DATOS PEST12'!$C:$C,"&lt;&gt;"&amp;"UNION EUROPEA")</f>
        <v>0</v>
      </c>
    </row>
    <row r="218" spans="1:25" ht="15.6" x14ac:dyDescent="0.3">
      <c r="A218" s="13">
        <v>46</v>
      </c>
      <c r="B218" s="18" t="s">
        <v>172</v>
      </c>
      <c r="C218" s="59">
        <f t="shared" si="75"/>
        <v>35.000000000000007</v>
      </c>
      <c r="D218" s="60">
        <f>SUMIFS('DATOS PEST12'!$E:$E,'DATOS PEST12'!$A:$A,INDICE!$C$13,'DATOS PEST12'!$D:$D,'7. RETA (SETA) Prov-SECCION'!D$11,'DATOS PEST12'!$B:$B,'7. RETA (SETA) Prov-SECCION'!$A218,'DATOS PEST12'!$F:$F,"REG.E. AUTONOMOS (SETA)",'DATOS PEST12'!$C:$C,"&lt;&gt;"&amp;"UNION EUROPEA")</f>
        <v>34.000000000000007</v>
      </c>
      <c r="E218" s="62">
        <f>SUMIFS('DATOS PEST12'!$E:$E,'DATOS PEST12'!$A:$A,INDICE!$C$13,'DATOS PEST12'!$D:$D,'7. RETA (SETA) Prov-SECCION'!E$11,'DATOS PEST12'!$B:$B,'7. RETA (SETA) Prov-SECCION'!$A218,'DATOS PEST12'!$F:$F,"REG.E. AUTONOMOS (SETA)",'DATOS PEST12'!$C:$C,"&lt;&gt;"&amp;"UNION EUROPEA")</f>
        <v>0</v>
      </c>
      <c r="F218" s="62">
        <f>SUMIFS('DATOS PEST12'!$E:$E,'DATOS PEST12'!$A:$A,INDICE!$C$13,'DATOS PEST12'!$D:$D,'7. RETA (SETA) Prov-SECCION'!F$11,'DATOS PEST12'!$B:$B,'7. RETA (SETA) Prov-SECCION'!$A218,'DATOS PEST12'!$F:$F,"REG.E. AUTONOMOS (SETA)",'DATOS PEST12'!$C:$C,"&lt;&gt;"&amp;"UNION EUROPEA")</f>
        <v>0</v>
      </c>
      <c r="G218" s="62">
        <f>SUMIFS('DATOS PEST12'!$E:$E,'DATOS PEST12'!$A:$A,INDICE!$C$13,'DATOS PEST12'!$D:$D,'7. RETA (SETA) Prov-SECCION'!G$11,'DATOS PEST12'!$B:$B,'7. RETA (SETA) Prov-SECCION'!$A218,'DATOS PEST12'!$F:$F,"REG.E. AUTONOMOS (SETA)",'DATOS PEST12'!$C:$C,"&lt;&gt;"&amp;"UNION EUROPEA")</f>
        <v>0</v>
      </c>
      <c r="H218" s="62">
        <f>SUMIFS('DATOS PEST12'!$E:$E,'DATOS PEST12'!$A:$A,INDICE!$C$13,'DATOS PEST12'!$D:$D,'7. RETA (SETA) Prov-SECCION'!H$11,'DATOS PEST12'!$B:$B,'7. RETA (SETA) Prov-SECCION'!$A218,'DATOS PEST12'!$F:$F,"REG.E. AUTONOMOS (SETA)",'DATOS PEST12'!$C:$C,"&lt;&gt;"&amp;"UNION EUROPEA")</f>
        <v>0</v>
      </c>
      <c r="I218" s="62">
        <f>SUMIFS('DATOS PEST12'!$E:$E,'DATOS PEST12'!$A:$A,INDICE!$C$13,'DATOS PEST12'!$D:$D,'7. RETA (SETA) Prov-SECCION'!I$11,'DATOS PEST12'!$B:$B,'7. RETA (SETA) Prov-SECCION'!$A218,'DATOS PEST12'!$F:$F,"REG.E. AUTONOMOS (SETA)",'DATOS PEST12'!$C:$C,"&lt;&gt;"&amp;"UNION EUROPEA")</f>
        <v>0</v>
      </c>
      <c r="J218" s="62">
        <f>SUMIFS('DATOS PEST12'!$E:$E,'DATOS PEST12'!$A:$A,INDICE!$C$13,'DATOS PEST12'!$D:$D,'7. RETA (SETA) Prov-SECCION'!J$11,'DATOS PEST12'!$B:$B,'7. RETA (SETA) Prov-SECCION'!$A218,'DATOS PEST12'!$F:$F,"REG.E. AUTONOMOS (SETA)",'DATOS PEST12'!$C:$C,"&lt;&gt;"&amp;"UNION EUROPEA")</f>
        <v>0</v>
      </c>
      <c r="K218" s="62">
        <f>SUMIFS('DATOS PEST12'!$E:$E,'DATOS PEST12'!$A:$A,INDICE!$C$13,'DATOS PEST12'!$D:$D,'7. RETA (SETA) Prov-SECCION'!K$11,'DATOS PEST12'!$B:$B,'7. RETA (SETA) Prov-SECCION'!$A218,'DATOS PEST12'!$F:$F,"REG.E. AUTONOMOS (SETA)",'DATOS PEST12'!$C:$C,"&lt;&gt;"&amp;"UNION EUROPEA")</f>
        <v>0</v>
      </c>
      <c r="L218" s="62">
        <f>SUMIFS('DATOS PEST12'!$E:$E,'DATOS PEST12'!$A:$A,INDICE!$C$13,'DATOS PEST12'!$D:$D,'7. RETA (SETA) Prov-SECCION'!L$11,'DATOS PEST12'!$B:$B,'7. RETA (SETA) Prov-SECCION'!$A218,'DATOS PEST12'!$F:$F,"REG.E. AUTONOMOS (SETA)",'DATOS PEST12'!$C:$C,"&lt;&gt;"&amp;"UNION EUROPEA")</f>
        <v>0.99999999999999956</v>
      </c>
      <c r="M218" s="62">
        <f>SUMIFS('DATOS PEST12'!$E:$E,'DATOS PEST12'!$A:$A,INDICE!$C$13,'DATOS PEST12'!$D:$D,'7. RETA (SETA) Prov-SECCION'!M$11,'DATOS PEST12'!$B:$B,'7. RETA (SETA) Prov-SECCION'!$A218,'DATOS PEST12'!$F:$F,"REG.E. AUTONOMOS (SETA)",'DATOS PEST12'!$C:$C,"&lt;&gt;"&amp;"UNION EUROPEA")</f>
        <v>0</v>
      </c>
      <c r="N218" s="62">
        <f>SUMIFS('DATOS PEST12'!$E:$E,'DATOS PEST12'!$A:$A,INDICE!$C$13,'DATOS PEST12'!$D:$D,'7. RETA (SETA) Prov-SECCION'!N$11,'DATOS PEST12'!$B:$B,'7. RETA (SETA) Prov-SECCION'!$A218,'DATOS PEST12'!$F:$F,"REG.E. AUTONOMOS (SETA)",'DATOS PEST12'!$C:$C,"&lt;&gt;"&amp;"UNION EUROPEA")</f>
        <v>0</v>
      </c>
      <c r="O218" s="62">
        <f>SUMIFS('DATOS PEST12'!$E:$E,'DATOS PEST12'!$A:$A,INDICE!$C$13,'DATOS PEST12'!$D:$D,'7. RETA (SETA) Prov-SECCION'!O$11,'DATOS PEST12'!$B:$B,'7. RETA (SETA) Prov-SECCION'!$A218,'DATOS PEST12'!$F:$F,"REG.E. AUTONOMOS (SETA)",'DATOS PEST12'!$C:$C,"&lt;&gt;"&amp;"UNION EUROPEA")</f>
        <v>0</v>
      </c>
      <c r="P218" s="62">
        <f>SUMIFS('DATOS PEST12'!$E:$E,'DATOS PEST12'!$A:$A,INDICE!$C$13,'DATOS PEST12'!$D:$D,'7. RETA (SETA) Prov-SECCION'!P$11,'DATOS PEST12'!$B:$B,'7. RETA (SETA) Prov-SECCION'!$A218,'DATOS PEST12'!$F:$F,"REG.E. AUTONOMOS (SETA)",'DATOS PEST12'!$C:$C,"&lt;&gt;"&amp;"UNION EUROPEA")</f>
        <v>0</v>
      </c>
      <c r="Q218" s="62">
        <f>SUMIFS('DATOS PEST12'!$E:$E,'DATOS PEST12'!$A:$A,INDICE!$C$13,'DATOS PEST12'!$D:$D,'7. RETA (SETA) Prov-SECCION'!Q$11,'DATOS PEST12'!$B:$B,'7. RETA (SETA) Prov-SECCION'!$A218,'DATOS PEST12'!$F:$F,"REG.E. AUTONOMOS (SETA)",'DATOS PEST12'!$C:$C,"&lt;&gt;"&amp;"UNION EUROPEA")</f>
        <v>0</v>
      </c>
      <c r="R218" s="62">
        <f>SUMIFS('DATOS PEST12'!$E:$E,'DATOS PEST12'!$A:$A,INDICE!$C$13,'DATOS PEST12'!$D:$D,'7. RETA (SETA) Prov-SECCION'!R$11,'DATOS PEST12'!$B:$B,'7. RETA (SETA) Prov-SECCION'!$A218,'DATOS PEST12'!$F:$F,"REG.E. AUTONOMOS (SETA)",'DATOS PEST12'!$C:$C,"&lt;&gt;"&amp;"UNION EUROPEA")</f>
        <v>0</v>
      </c>
      <c r="S218" s="62">
        <f>SUMIFS('DATOS PEST12'!$E:$E,'DATOS PEST12'!$A:$A,INDICE!$C$13,'DATOS PEST12'!$D:$D,'7. RETA (SETA) Prov-SECCION'!S$11,'DATOS PEST12'!$B:$B,'7. RETA (SETA) Prov-SECCION'!$A218,'DATOS PEST12'!$F:$F,"REG.E. AUTONOMOS (SETA)",'DATOS PEST12'!$C:$C,"&lt;&gt;"&amp;"UNION EUROPEA")</f>
        <v>0</v>
      </c>
      <c r="T218" s="62">
        <f>SUMIFS('DATOS PEST12'!$E:$E,'DATOS PEST12'!$A:$A,INDICE!$C$13,'DATOS PEST12'!$D:$D,'7. RETA (SETA) Prov-SECCION'!T$11,'DATOS PEST12'!$B:$B,'7. RETA (SETA) Prov-SECCION'!$A218,'DATOS PEST12'!$F:$F,"REG.E. AUTONOMOS (SETA)",'DATOS PEST12'!$C:$C,"&lt;&gt;"&amp;"UNION EUROPEA")</f>
        <v>0</v>
      </c>
      <c r="U218" s="62">
        <f>SUMIFS('DATOS PEST12'!$E:$E,'DATOS PEST12'!$A:$A,INDICE!$C$13,'DATOS PEST12'!$D:$D,'7. RETA (SETA) Prov-SECCION'!U$11,'DATOS PEST12'!$B:$B,'7. RETA (SETA) Prov-SECCION'!$A218,'DATOS PEST12'!$F:$F,"REG.E. AUTONOMOS (SETA)",'DATOS PEST12'!$C:$C,"&lt;&gt;"&amp;"UNION EUROPEA")</f>
        <v>0</v>
      </c>
      <c r="V218" s="62">
        <f>SUMIFS('DATOS PEST12'!$E:$E,'DATOS PEST12'!$A:$A,INDICE!$C$13,'DATOS PEST12'!$D:$D,'7. RETA (SETA) Prov-SECCION'!V$11,'DATOS PEST12'!$B:$B,'7. RETA (SETA) Prov-SECCION'!$A218,'DATOS PEST12'!$F:$F,"REG.E. AUTONOMOS (SETA)",'DATOS PEST12'!$C:$C,"&lt;&gt;"&amp;"UNION EUROPEA")</f>
        <v>0</v>
      </c>
      <c r="W218" s="62">
        <f>SUMIFS('DATOS PEST12'!$E:$E,'DATOS PEST12'!$A:$A,INDICE!$C$13,'DATOS PEST12'!$D:$D,'7. RETA (SETA) Prov-SECCION'!W$11,'DATOS PEST12'!$B:$B,'7. RETA (SETA) Prov-SECCION'!$A218,'DATOS PEST12'!$F:$F,"REG.E. AUTONOMOS (SETA)",'DATOS PEST12'!$C:$C,"&lt;&gt;"&amp;"UNION EUROPEA")</f>
        <v>0</v>
      </c>
      <c r="X218" s="62">
        <f>SUMIFS('DATOS PEST12'!$E:$E,'DATOS PEST12'!$A:$A,INDICE!$C$13,'DATOS PEST12'!$D:$D,'7. RETA (SETA) Prov-SECCION'!X$11,'DATOS PEST12'!$B:$B,'7. RETA (SETA) Prov-SECCION'!$A218,'DATOS PEST12'!$F:$F,"REG.E. AUTONOMOS (SETA)",'DATOS PEST12'!$C:$C,"&lt;&gt;"&amp;"UNION EUROPEA")</f>
        <v>0</v>
      </c>
      <c r="Y218" s="59">
        <f>SUMIFS('DATOS PEST12'!$E:$E,'DATOS PEST12'!$A:$A,INDICE!$C$13,'DATOS PEST12'!$D:$D,'7. RETA (SETA) Prov-SECCION'!Y$11,'DATOS PEST12'!$B:$B,'7. RETA (SETA) Prov-SECCION'!$A218,'DATOS PEST12'!$F:$F,"REG.E. AUTONOMOS (SETA)",'DATOS PEST12'!$C:$C,"&lt;&gt;"&amp;"UNION EUROPEA")</f>
        <v>0</v>
      </c>
    </row>
    <row r="219" spans="1:25" ht="15.6" x14ac:dyDescent="0.3">
      <c r="A219" s="238" t="s">
        <v>43</v>
      </c>
      <c r="B219" s="239"/>
      <c r="C219" s="66">
        <f t="shared" ref="C219:Y219" si="76">SUM(C220:C221)</f>
        <v>7.9999999999999964</v>
      </c>
      <c r="D219" s="64">
        <f t="shared" si="76"/>
        <v>7.9999999999999964</v>
      </c>
      <c r="E219" s="67">
        <f t="shared" si="76"/>
        <v>0</v>
      </c>
      <c r="F219" s="67">
        <f t="shared" si="76"/>
        <v>0</v>
      </c>
      <c r="G219" s="67">
        <f t="shared" si="76"/>
        <v>0</v>
      </c>
      <c r="H219" s="67">
        <f t="shared" si="76"/>
        <v>0</v>
      </c>
      <c r="I219" s="67">
        <f t="shared" si="76"/>
        <v>0</v>
      </c>
      <c r="J219" s="67">
        <f t="shared" si="76"/>
        <v>0</v>
      </c>
      <c r="K219" s="67">
        <f t="shared" si="76"/>
        <v>0</v>
      </c>
      <c r="L219" s="67">
        <f t="shared" si="76"/>
        <v>0</v>
      </c>
      <c r="M219" s="67">
        <f t="shared" si="76"/>
        <v>0</v>
      </c>
      <c r="N219" s="67">
        <f t="shared" si="76"/>
        <v>0</v>
      </c>
      <c r="O219" s="67">
        <f t="shared" si="76"/>
        <v>0</v>
      </c>
      <c r="P219" s="67">
        <f t="shared" si="76"/>
        <v>0</v>
      </c>
      <c r="Q219" s="67">
        <f t="shared" si="76"/>
        <v>0</v>
      </c>
      <c r="R219" s="67">
        <f t="shared" si="76"/>
        <v>0</v>
      </c>
      <c r="S219" s="67">
        <f t="shared" si="76"/>
        <v>0</v>
      </c>
      <c r="T219" s="67">
        <f t="shared" si="76"/>
        <v>0</v>
      </c>
      <c r="U219" s="67">
        <f t="shared" si="76"/>
        <v>0</v>
      </c>
      <c r="V219" s="67">
        <f t="shared" si="76"/>
        <v>0</v>
      </c>
      <c r="W219" s="67">
        <f t="shared" si="76"/>
        <v>0</v>
      </c>
      <c r="X219" s="67">
        <f t="shared" si="76"/>
        <v>0</v>
      </c>
      <c r="Y219" s="66">
        <f t="shared" si="76"/>
        <v>0</v>
      </c>
    </row>
    <row r="220" spans="1:25" ht="15.6" x14ac:dyDescent="0.3">
      <c r="A220" s="206">
        <v>6</v>
      </c>
      <c r="B220" s="9" t="s">
        <v>1</v>
      </c>
      <c r="C220" s="59">
        <f t="shared" ref="C220:C221" si="77">SUM(D220:Y220)</f>
        <v>0.99999999999999956</v>
      </c>
      <c r="D220" s="60">
        <f>SUMIFS('DATOS PEST12'!$E:$E,'DATOS PEST12'!$A:$A,INDICE!$C$13,'DATOS PEST12'!$D:$D,'7. RETA (SETA) Prov-SECCION'!D$11,'DATOS PEST12'!$B:$B,'7. RETA (SETA) Prov-SECCION'!$A220,'DATOS PEST12'!$F:$F,"REG.E. AUTONOMOS (SETA)",'DATOS PEST12'!$C:$C,"&lt;&gt;"&amp;"UNION EUROPEA")</f>
        <v>0.99999999999999956</v>
      </c>
      <c r="E220" s="62">
        <f>SUMIFS('DATOS PEST12'!$E:$E,'DATOS PEST12'!$A:$A,INDICE!$C$13,'DATOS PEST12'!$D:$D,'7. RETA (SETA) Prov-SECCION'!E$11,'DATOS PEST12'!$B:$B,'7. RETA (SETA) Prov-SECCION'!$A220,'DATOS PEST12'!$F:$F,"REG.E. AUTONOMOS (SETA)",'DATOS PEST12'!$C:$C,"&lt;&gt;"&amp;"UNION EUROPEA")</f>
        <v>0</v>
      </c>
      <c r="F220" s="62">
        <f>SUMIFS('DATOS PEST12'!$E:$E,'DATOS PEST12'!$A:$A,INDICE!$C$13,'DATOS PEST12'!$D:$D,'7. RETA (SETA) Prov-SECCION'!F$11,'DATOS PEST12'!$B:$B,'7. RETA (SETA) Prov-SECCION'!$A220,'DATOS PEST12'!$F:$F,"REG.E. AUTONOMOS (SETA)",'DATOS PEST12'!$C:$C,"&lt;&gt;"&amp;"UNION EUROPEA")</f>
        <v>0</v>
      </c>
      <c r="G220" s="62">
        <f>SUMIFS('DATOS PEST12'!$E:$E,'DATOS PEST12'!$A:$A,INDICE!$C$13,'DATOS PEST12'!$D:$D,'7. RETA (SETA) Prov-SECCION'!G$11,'DATOS PEST12'!$B:$B,'7. RETA (SETA) Prov-SECCION'!$A220,'DATOS PEST12'!$F:$F,"REG.E. AUTONOMOS (SETA)",'DATOS PEST12'!$C:$C,"&lt;&gt;"&amp;"UNION EUROPEA")</f>
        <v>0</v>
      </c>
      <c r="H220" s="62">
        <f>SUMIFS('DATOS PEST12'!$E:$E,'DATOS PEST12'!$A:$A,INDICE!$C$13,'DATOS PEST12'!$D:$D,'7. RETA (SETA) Prov-SECCION'!H$11,'DATOS PEST12'!$B:$B,'7. RETA (SETA) Prov-SECCION'!$A220,'DATOS PEST12'!$F:$F,"REG.E. AUTONOMOS (SETA)",'DATOS PEST12'!$C:$C,"&lt;&gt;"&amp;"UNION EUROPEA")</f>
        <v>0</v>
      </c>
      <c r="I220" s="62">
        <f>SUMIFS('DATOS PEST12'!$E:$E,'DATOS PEST12'!$A:$A,INDICE!$C$13,'DATOS PEST12'!$D:$D,'7. RETA (SETA) Prov-SECCION'!I$11,'DATOS PEST12'!$B:$B,'7. RETA (SETA) Prov-SECCION'!$A220,'DATOS PEST12'!$F:$F,"REG.E. AUTONOMOS (SETA)",'DATOS PEST12'!$C:$C,"&lt;&gt;"&amp;"UNION EUROPEA")</f>
        <v>0</v>
      </c>
      <c r="J220" s="62">
        <f>SUMIFS('DATOS PEST12'!$E:$E,'DATOS PEST12'!$A:$A,INDICE!$C$13,'DATOS PEST12'!$D:$D,'7. RETA (SETA) Prov-SECCION'!J$11,'DATOS PEST12'!$B:$B,'7. RETA (SETA) Prov-SECCION'!$A220,'DATOS PEST12'!$F:$F,"REG.E. AUTONOMOS (SETA)",'DATOS PEST12'!$C:$C,"&lt;&gt;"&amp;"UNION EUROPEA")</f>
        <v>0</v>
      </c>
      <c r="K220" s="62">
        <f>SUMIFS('DATOS PEST12'!$E:$E,'DATOS PEST12'!$A:$A,INDICE!$C$13,'DATOS PEST12'!$D:$D,'7. RETA (SETA) Prov-SECCION'!K$11,'DATOS PEST12'!$B:$B,'7. RETA (SETA) Prov-SECCION'!$A220,'DATOS PEST12'!$F:$F,"REG.E. AUTONOMOS (SETA)",'DATOS PEST12'!$C:$C,"&lt;&gt;"&amp;"UNION EUROPEA")</f>
        <v>0</v>
      </c>
      <c r="L220" s="62">
        <f>SUMIFS('DATOS PEST12'!$E:$E,'DATOS PEST12'!$A:$A,INDICE!$C$13,'DATOS PEST12'!$D:$D,'7. RETA (SETA) Prov-SECCION'!L$11,'DATOS PEST12'!$B:$B,'7. RETA (SETA) Prov-SECCION'!$A220,'DATOS PEST12'!$F:$F,"REG.E. AUTONOMOS (SETA)",'DATOS PEST12'!$C:$C,"&lt;&gt;"&amp;"UNION EUROPEA")</f>
        <v>0</v>
      </c>
      <c r="M220" s="62">
        <f>SUMIFS('DATOS PEST12'!$E:$E,'DATOS PEST12'!$A:$A,INDICE!$C$13,'DATOS PEST12'!$D:$D,'7. RETA (SETA) Prov-SECCION'!M$11,'DATOS PEST12'!$B:$B,'7. RETA (SETA) Prov-SECCION'!$A220,'DATOS PEST12'!$F:$F,"REG.E. AUTONOMOS (SETA)",'DATOS PEST12'!$C:$C,"&lt;&gt;"&amp;"UNION EUROPEA")</f>
        <v>0</v>
      </c>
      <c r="N220" s="62">
        <f>SUMIFS('DATOS PEST12'!$E:$E,'DATOS PEST12'!$A:$A,INDICE!$C$13,'DATOS PEST12'!$D:$D,'7. RETA (SETA) Prov-SECCION'!N$11,'DATOS PEST12'!$B:$B,'7. RETA (SETA) Prov-SECCION'!$A220,'DATOS PEST12'!$F:$F,"REG.E. AUTONOMOS (SETA)",'DATOS PEST12'!$C:$C,"&lt;&gt;"&amp;"UNION EUROPEA")</f>
        <v>0</v>
      </c>
      <c r="O220" s="62">
        <f>SUMIFS('DATOS PEST12'!$E:$E,'DATOS PEST12'!$A:$A,INDICE!$C$13,'DATOS PEST12'!$D:$D,'7. RETA (SETA) Prov-SECCION'!O$11,'DATOS PEST12'!$B:$B,'7. RETA (SETA) Prov-SECCION'!$A220,'DATOS PEST12'!$F:$F,"REG.E. AUTONOMOS (SETA)",'DATOS PEST12'!$C:$C,"&lt;&gt;"&amp;"UNION EUROPEA")</f>
        <v>0</v>
      </c>
      <c r="P220" s="62">
        <f>SUMIFS('DATOS PEST12'!$E:$E,'DATOS PEST12'!$A:$A,INDICE!$C$13,'DATOS PEST12'!$D:$D,'7. RETA (SETA) Prov-SECCION'!P$11,'DATOS PEST12'!$B:$B,'7. RETA (SETA) Prov-SECCION'!$A220,'DATOS PEST12'!$F:$F,"REG.E. AUTONOMOS (SETA)",'DATOS PEST12'!$C:$C,"&lt;&gt;"&amp;"UNION EUROPEA")</f>
        <v>0</v>
      </c>
      <c r="Q220" s="62">
        <f>SUMIFS('DATOS PEST12'!$E:$E,'DATOS PEST12'!$A:$A,INDICE!$C$13,'DATOS PEST12'!$D:$D,'7. RETA (SETA) Prov-SECCION'!Q$11,'DATOS PEST12'!$B:$B,'7. RETA (SETA) Prov-SECCION'!$A220,'DATOS PEST12'!$F:$F,"REG.E. AUTONOMOS (SETA)",'DATOS PEST12'!$C:$C,"&lt;&gt;"&amp;"UNION EUROPEA")</f>
        <v>0</v>
      </c>
      <c r="R220" s="62">
        <f>SUMIFS('DATOS PEST12'!$E:$E,'DATOS PEST12'!$A:$A,INDICE!$C$13,'DATOS PEST12'!$D:$D,'7. RETA (SETA) Prov-SECCION'!R$11,'DATOS PEST12'!$B:$B,'7. RETA (SETA) Prov-SECCION'!$A220,'DATOS PEST12'!$F:$F,"REG.E. AUTONOMOS (SETA)",'DATOS PEST12'!$C:$C,"&lt;&gt;"&amp;"UNION EUROPEA")</f>
        <v>0</v>
      </c>
      <c r="S220" s="62">
        <f>SUMIFS('DATOS PEST12'!$E:$E,'DATOS PEST12'!$A:$A,INDICE!$C$13,'DATOS PEST12'!$D:$D,'7. RETA (SETA) Prov-SECCION'!S$11,'DATOS PEST12'!$B:$B,'7. RETA (SETA) Prov-SECCION'!$A220,'DATOS PEST12'!$F:$F,"REG.E. AUTONOMOS (SETA)",'DATOS PEST12'!$C:$C,"&lt;&gt;"&amp;"UNION EUROPEA")</f>
        <v>0</v>
      </c>
      <c r="T220" s="62">
        <f>SUMIFS('DATOS PEST12'!$E:$E,'DATOS PEST12'!$A:$A,INDICE!$C$13,'DATOS PEST12'!$D:$D,'7. RETA (SETA) Prov-SECCION'!T$11,'DATOS PEST12'!$B:$B,'7. RETA (SETA) Prov-SECCION'!$A220,'DATOS PEST12'!$F:$F,"REG.E. AUTONOMOS (SETA)",'DATOS PEST12'!$C:$C,"&lt;&gt;"&amp;"UNION EUROPEA")</f>
        <v>0</v>
      </c>
      <c r="U220" s="62">
        <f>SUMIFS('DATOS PEST12'!$E:$E,'DATOS PEST12'!$A:$A,INDICE!$C$13,'DATOS PEST12'!$D:$D,'7. RETA (SETA) Prov-SECCION'!U$11,'DATOS PEST12'!$B:$B,'7. RETA (SETA) Prov-SECCION'!$A220,'DATOS PEST12'!$F:$F,"REG.E. AUTONOMOS (SETA)",'DATOS PEST12'!$C:$C,"&lt;&gt;"&amp;"UNION EUROPEA")</f>
        <v>0</v>
      </c>
      <c r="V220" s="62">
        <f>SUMIFS('DATOS PEST12'!$E:$E,'DATOS PEST12'!$A:$A,INDICE!$C$13,'DATOS PEST12'!$D:$D,'7. RETA (SETA) Prov-SECCION'!V$11,'DATOS PEST12'!$B:$B,'7. RETA (SETA) Prov-SECCION'!$A220,'DATOS PEST12'!$F:$F,"REG.E. AUTONOMOS (SETA)",'DATOS PEST12'!$C:$C,"&lt;&gt;"&amp;"UNION EUROPEA")</f>
        <v>0</v>
      </c>
      <c r="W220" s="62">
        <f>SUMIFS('DATOS PEST12'!$E:$E,'DATOS PEST12'!$A:$A,INDICE!$C$13,'DATOS PEST12'!$D:$D,'7. RETA (SETA) Prov-SECCION'!W$11,'DATOS PEST12'!$B:$B,'7. RETA (SETA) Prov-SECCION'!$A220,'DATOS PEST12'!$F:$F,"REG.E. AUTONOMOS (SETA)",'DATOS PEST12'!$C:$C,"&lt;&gt;"&amp;"UNION EUROPEA")</f>
        <v>0</v>
      </c>
      <c r="X220" s="62">
        <f>SUMIFS('DATOS PEST12'!$E:$E,'DATOS PEST12'!$A:$A,INDICE!$C$13,'DATOS PEST12'!$D:$D,'7. RETA (SETA) Prov-SECCION'!X$11,'DATOS PEST12'!$B:$B,'7. RETA (SETA) Prov-SECCION'!$A220,'DATOS PEST12'!$F:$F,"REG.E. AUTONOMOS (SETA)",'DATOS PEST12'!$C:$C,"&lt;&gt;"&amp;"UNION EUROPEA")</f>
        <v>0</v>
      </c>
      <c r="Y220" s="59">
        <f>SUMIFS('DATOS PEST12'!$E:$E,'DATOS PEST12'!$A:$A,INDICE!$C$13,'DATOS PEST12'!$D:$D,'7. RETA (SETA) Prov-SECCION'!Y$11,'DATOS PEST12'!$B:$B,'7. RETA (SETA) Prov-SECCION'!$A220,'DATOS PEST12'!$F:$F,"REG.E. AUTONOMOS (SETA)",'DATOS PEST12'!$C:$C,"&lt;&gt;"&amp;"UNION EUROPEA")</f>
        <v>0</v>
      </c>
    </row>
    <row r="221" spans="1:25" ht="15.6" x14ac:dyDescent="0.3">
      <c r="A221" s="1">
        <v>10</v>
      </c>
      <c r="B221" s="17" t="s">
        <v>173</v>
      </c>
      <c r="C221" s="59">
        <f t="shared" si="77"/>
        <v>6.9999999999999973</v>
      </c>
      <c r="D221" s="60">
        <f>SUMIFS('DATOS PEST12'!$E:$E,'DATOS PEST12'!$A:$A,INDICE!$C$13,'DATOS PEST12'!$D:$D,'7. RETA (SETA) Prov-SECCION'!D$11,'DATOS PEST12'!$B:$B,'7. RETA (SETA) Prov-SECCION'!$A221,'DATOS PEST12'!$F:$F,"REG.E. AUTONOMOS (SETA)",'DATOS PEST12'!$C:$C,"&lt;&gt;"&amp;"UNION EUROPEA")</f>
        <v>6.9999999999999973</v>
      </c>
      <c r="E221" s="62">
        <f>SUMIFS('DATOS PEST12'!$E:$E,'DATOS PEST12'!$A:$A,INDICE!$C$13,'DATOS PEST12'!$D:$D,'7. RETA (SETA) Prov-SECCION'!E$11,'DATOS PEST12'!$B:$B,'7. RETA (SETA) Prov-SECCION'!$A221,'DATOS PEST12'!$F:$F,"REG.E. AUTONOMOS (SETA)",'DATOS PEST12'!$C:$C,"&lt;&gt;"&amp;"UNION EUROPEA")</f>
        <v>0</v>
      </c>
      <c r="F221" s="62">
        <f>SUMIFS('DATOS PEST12'!$E:$E,'DATOS PEST12'!$A:$A,INDICE!$C$13,'DATOS PEST12'!$D:$D,'7. RETA (SETA) Prov-SECCION'!F$11,'DATOS PEST12'!$B:$B,'7. RETA (SETA) Prov-SECCION'!$A221,'DATOS PEST12'!$F:$F,"REG.E. AUTONOMOS (SETA)",'DATOS PEST12'!$C:$C,"&lt;&gt;"&amp;"UNION EUROPEA")</f>
        <v>0</v>
      </c>
      <c r="G221" s="62">
        <f>SUMIFS('DATOS PEST12'!$E:$E,'DATOS PEST12'!$A:$A,INDICE!$C$13,'DATOS PEST12'!$D:$D,'7. RETA (SETA) Prov-SECCION'!G$11,'DATOS PEST12'!$B:$B,'7. RETA (SETA) Prov-SECCION'!$A221,'DATOS PEST12'!$F:$F,"REG.E. AUTONOMOS (SETA)",'DATOS PEST12'!$C:$C,"&lt;&gt;"&amp;"UNION EUROPEA")</f>
        <v>0</v>
      </c>
      <c r="H221" s="62">
        <f>SUMIFS('DATOS PEST12'!$E:$E,'DATOS PEST12'!$A:$A,INDICE!$C$13,'DATOS PEST12'!$D:$D,'7. RETA (SETA) Prov-SECCION'!H$11,'DATOS PEST12'!$B:$B,'7. RETA (SETA) Prov-SECCION'!$A221,'DATOS PEST12'!$F:$F,"REG.E. AUTONOMOS (SETA)",'DATOS PEST12'!$C:$C,"&lt;&gt;"&amp;"UNION EUROPEA")</f>
        <v>0</v>
      </c>
      <c r="I221" s="62">
        <f>SUMIFS('DATOS PEST12'!$E:$E,'DATOS PEST12'!$A:$A,INDICE!$C$13,'DATOS PEST12'!$D:$D,'7. RETA (SETA) Prov-SECCION'!I$11,'DATOS PEST12'!$B:$B,'7. RETA (SETA) Prov-SECCION'!$A221,'DATOS PEST12'!$F:$F,"REG.E. AUTONOMOS (SETA)",'DATOS PEST12'!$C:$C,"&lt;&gt;"&amp;"UNION EUROPEA")</f>
        <v>0</v>
      </c>
      <c r="J221" s="62">
        <f>SUMIFS('DATOS PEST12'!$E:$E,'DATOS PEST12'!$A:$A,INDICE!$C$13,'DATOS PEST12'!$D:$D,'7. RETA (SETA) Prov-SECCION'!J$11,'DATOS PEST12'!$B:$B,'7. RETA (SETA) Prov-SECCION'!$A221,'DATOS PEST12'!$F:$F,"REG.E. AUTONOMOS (SETA)",'DATOS PEST12'!$C:$C,"&lt;&gt;"&amp;"UNION EUROPEA")</f>
        <v>0</v>
      </c>
      <c r="K221" s="62">
        <f>SUMIFS('DATOS PEST12'!$E:$E,'DATOS PEST12'!$A:$A,INDICE!$C$13,'DATOS PEST12'!$D:$D,'7. RETA (SETA) Prov-SECCION'!K$11,'DATOS PEST12'!$B:$B,'7. RETA (SETA) Prov-SECCION'!$A221,'DATOS PEST12'!$F:$F,"REG.E. AUTONOMOS (SETA)",'DATOS PEST12'!$C:$C,"&lt;&gt;"&amp;"UNION EUROPEA")</f>
        <v>0</v>
      </c>
      <c r="L221" s="62">
        <f>SUMIFS('DATOS PEST12'!$E:$E,'DATOS PEST12'!$A:$A,INDICE!$C$13,'DATOS PEST12'!$D:$D,'7. RETA (SETA) Prov-SECCION'!L$11,'DATOS PEST12'!$B:$B,'7. RETA (SETA) Prov-SECCION'!$A221,'DATOS PEST12'!$F:$F,"REG.E. AUTONOMOS (SETA)",'DATOS PEST12'!$C:$C,"&lt;&gt;"&amp;"UNION EUROPEA")</f>
        <v>0</v>
      </c>
      <c r="M221" s="62">
        <f>SUMIFS('DATOS PEST12'!$E:$E,'DATOS PEST12'!$A:$A,INDICE!$C$13,'DATOS PEST12'!$D:$D,'7. RETA (SETA) Prov-SECCION'!M$11,'DATOS PEST12'!$B:$B,'7. RETA (SETA) Prov-SECCION'!$A221,'DATOS PEST12'!$F:$F,"REG.E. AUTONOMOS (SETA)",'DATOS PEST12'!$C:$C,"&lt;&gt;"&amp;"UNION EUROPEA")</f>
        <v>0</v>
      </c>
      <c r="N221" s="62">
        <f>SUMIFS('DATOS PEST12'!$E:$E,'DATOS PEST12'!$A:$A,INDICE!$C$13,'DATOS PEST12'!$D:$D,'7. RETA (SETA) Prov-SECCION'!N$11,'DATOS PEST12'!$B:$B,'7. RETA (SETA) Prov-SECCION'!$A221,'DATOS PEST12'!$F:$F,"REG.E. AUTONOMOS (SETA)",'DATOS PEST12'!$C:$C,"&lt;&gt;"&amp;"UNION EUROPEA")</f>
        <v>0</v>
      </c>
      <c r="O221" s="62">
        <f>SUMIFS('DATOS PEST12'!$E:$E,'DATOS PEST12'!$A:$A,INDICE!$C$13,'DATOS PEST12'!$D:$D,'7. RETA (SETA) Prov-SECCION'!O$11,'DATOS PEST12'!$B:$B,'7. RETA (SETA) Prov-SECCION'!$A221,'DATOS PEST12'!$F:$F,"REG.E. AUTONOMOS (SETA)",'DATOS PEST12'!$C:$C,"&lt;&gt;"&amp;"UNION EUROPEA")</f>
        <v>0</v>
      </c>
      <c r="P221" s="62">
        <f>SUMIFS('DATOS PEST12'!$E:$E,'DATOS PEST12'!$A:$A,INDICE!$C$13,'DATOS PEST12'!$D:$D,'7. RETA (SETA) Prov-SECCION'!P$11,'DATOS PEST12'!$B:$B,'7. RETA (SETA) Prov-SECCION'!$A221,'DATOS PEST12'!$F:$F,"REG.E. AUTONOMOS (SETA)",'DATOS PEST12'!$C:$C,"&lt;&gt;"&amp;"UNION EUROPEA")</f>
        <v>0</v>
      </c>
      <c r="Q221" s="62">
        <f>SUMIFS('DATOS PEST12'!$E:$E,'DATOS PEST12'!$A:$A,INDICE!$C$13,'DATOS PEST12'!$D:$D,'7. RETA (SETA) Prov-SECCION'!Q$11,'DATOS PEST12'!$B:$B,'7. RETA (SETA) Prov-SECCION'!$A221,'DATOS PEST12'!$F:$F,"REG.E. AUTONOMOS (SETA)",'DATOS PEST12'!$C:$C,"&lt;&gt;"&amp;"UNION EUROPEA")</f>
        <v>0</v>
      </c>
      <c r="R221" s="62">
        <f>SUMIFS('DATOS PEST12'!$E:$E,'DATOS PEST12'!$A:$A,INDICE!$C$13,'DATOS PEST12'!$D:$D,'7. RETA (SETA) Prov-SECCION'!R$11,'DATOS PEST12'!$B:$B,'7. RETA (SETA) Prov-SECCION'!$A221,'DATOS PEST12'!$F:$F,"REG.E. AUTONOMOS (SETA)",'DATOS PEST12'!$C:$C,"&lt;&gt;"&amp;"UNION EUROPEA")</f>
        <v>0</v>
      </c>
      <c r="S221" s="62">
        <f>SUMIFS('DATOS PEST12'!$E:$E,'DATOS PEST12'!$A:$A,INDICE!$C$13,'DATOS PEST12'!$D:$D,'7. RETA (SETA) Prov-SECCION'!S$11,'DATOS PEST12'!$B:$B,'7. RETA (SETA) Prov-SECCION'!$A221,'DATOS PEST12'!$F:$F,"REG.E. AUTONOMOS (SETA)",'DATOS PEST12'!$C:$C,"&lt;&gt;"&amp;"UNION EUROPEA")</f>
        <v>0</v>
      </c>
      <c r="T221" s="62">
        <f>SUMIFS('DATOS PEST12'!$E:$E,'DATOS PEST12'!$A:$A,INDICE!$C$13,'DATOS PEST12'!$D:$D,'7. RETA (SETA) Prov-SECCION'!T$11,'DATOS PEST12'!$B:$B,'7. RETA (SETA) Prov-SECCION'!$A221,'DATOS PEST12'!$F:$F,"REG.E. AUTONOMOS (SETA)",'DATOS PEST12'!$C:$C,"&lt;&gt;"&amp;"UNION EUROPEA")</f>
        <v>0</v>
      </c>
      <c r="U221" s="62">
        <f>SUMIFS('DATOS PEST12'!$E:$E,'DATOS PEST12'!$A:$A,INDICE!$C$13,'DATOS PEST12'!$D:$D,'7. RETA (SETA) Prov-SECCION'!U$11,'DATOS PEST12'!$B:$B,'7. RETA (SETA) Prov-SECCION'!$A221,'DATOS PEST12'!$F:$F,"REG.E. AUTONOMOS (SETA)",'DATOS PEST12'!$C:$C,"&lt;&gt;"&amp;"UNION EUROPEA")</f>
        <v>0</v>
      </c>
      <c r="V221" s="62">
        <f>SUMIFS('DATOS PEST12'!$E:$E,'DATOS PEST12'!$A:$A,INDICE!$C$13,'DATOS PEST12'!$D:$D,'7. RETA (SETA) Prov-SECCION'!V$11,'DATOS PEST12'!$B:$B,'7. RETA (SETA) Prov-SECCION'!$A221,'DATOS PEST12'!$F:$F,"REG.E. AUTONOMOS (SETA)",'DATOS PEST12'!$C:$C,"&lt;&gt;"&amp;"UNION EUROPEA")</f>
        <v>0</v>
      </c>
      <c r="W221" s="62">
        <f>SUMIFS('DATOS PEST12'!$E:$E,'DATOS PEST12'!$A:$A,INDICE!$C$13,'DATOS PEST12'!$D:$D,'7. RETA (SETA) Prov-SECCION'!W$11,'DATOS PEST12'!$B:$B,'7. RETA (SETA) Prov-SECCION'!$A221,'DATOS PEST12'!$F:$F,"REG.E. AUTONOMOS (SETA)",'DATOS PEST12'!$C:$C,"&lt;&gt;"&amp;"UNION EUROPEA")</f>
        <v>0</v>
      </c>
      <c r="X221" s="62">
        <f>SUMIFS('DATOS PEST12'!$E:$E,'DATOS PEST12'!$A:$A,INDICE!$C$13,'DATOS PEST12'!$D:$D,'7. RETA (SETA) Prov-SECCION'!X$11,'DATOS PEST12'!$B:$B,'7. RETA (SETA) Prov-SECCION'!$A221,'DATOS PEST12'!$F:$F,"REG.E. AUTONOMOS (SETA)",'DATOS PEST12'!$C:$C,"&lt;&gt;"&amp;"UNION EUROPEA")</f>
        <v>0</v>
      </c>
      <c r="Y221" s="59">
        <f>SUMIFS('DATOS PEST12'!$E:$E,'DATOS PEST12'!$A:$A,INDICE!$C$13,'DATOS PEST12'!$D:$D,'7. RETA (SETA) Prov-SECCION'!Y$11,'DATOS PEST12'!$B:$B,'7. RETA (SETA) Prov-SECCION'!$A221,'DATOS PEST12'!$F:$F,"REG.E. AUTONOMOS (SETA)",'DATOS PEST12'!$C:$C,"&lt;&gt;"&amp;"UNION EUROPEA")</f>
        <v>0</v>
      </c>
    </row>
    <row r="222" spans="1:25" ht="15.6" x14ac:dyDescent="0.3">
      <c r="A222" s="238" t="s">
        <v>44</v>
      </c>
      <c r="B222" s="239"/>
      <c r="C222" s="66">
        <f t="shared" ref="C222:Y222" si="78">SUM(C223:C226)</f>
        <v>27.999999999999996</v>
      </c>
      <c r="D222" s="64">
        <f t="shared" si="78"/>
        <v>27.999999999999996</v>
      </c>
      <c r="E222" s="67">
        <f t="shared" si="78"/>
        <v>0</v>
      </c>
      <c r="F222" s="67">
        <f t="shared" si="78"/>
        <v>0</v>
      </c>
      <c r="G222" s="67">
        <f t="shared" si="78"/>
        <v>0</v>
      </c>
      <c r="H222" s="67">
        <f t="shared" si="78"/>
        <v>0</v>
      </c>
      <c r="I222" s="67">
        <f t="shared" si="78"/>
        <v>0</v>
      </c>
      <c r="J222" s="67">
        <f t="shared" si="78"/>
        <v>0</v>
      </c>
      <c r="K222" s="67">
        <f t="shared" si="78"/>
        <v>0</v>
      </c>
      <c r="L222" s="67">
        <f t="shared" si="78"/>
        <v>0</v>
      </c>
      <c r="M222" s="67">
        <f t="shared" si="78"/>
        <v>0</v>
      </c>
      <c r="N222" s="67">
        <f t="shared" si="78"/>
        <v>0</v>
      </c>
      <c r="O222" s="67">
        <f t="shared" si="78"/>
        <v>0</v>
      </c>
      <c r="P222" s="67">
        <f t="shared" si="78"/>
        <v>0</v>
      </c>
      <c r="Q222" s="67">
        <f t="shared" si="78"/>
        <v>0</v>
      </c>
      <c r="R222" s="67">
        <f t="shared" si="78"/>
        <v>0</v>
      </c>
      <c r="S222" s="67">
        <f t="shared" si="78"/>
        <v>0</v>
      </c>
      <c r="T222" s="67">
        <f t="shared" si="78"/>
        <v>0</v>
      </c>
      <c r="U222" s="67">
        <f t="shared" si="78"/>
        <v>0</v>
      </c>
      <c r="V222" s="67">
        <f t="shared" si="78"/>
        <v>0</v>
      </c>
      <c r="W222" s="67">
        <f t="shared" si="78"/>
        <v>0</v>
      </c>
      <c r="X222" s="67">
        <f t="shared" si="78"/>
        <v>0</v>
      </c>
      <c r="Y222" s="66">
        <f t="shared" si="78"/>
        <v>0</v>
      </c>
    </row>
    <row r="223" spans="1:25" ht="15.6" x14ac:dyDescent="0.3">
      <c r="A223" s="6">
        <v>15</v>
      </c>
      <c r="B223" s="7" t="s">
        <v>84</v>
      </c>
      <c r="C223" s="59">
        <f t="shared" ref="C223:C226" si="79">SUM(D223:Y223)</f>
        <v>6.0000000000000009</v>
      </c>
      <c r="D223" s="60">
        <f>SUMIFS('DATOS PEST12'!$E:$E,'DATOS PEST12'!$A:$A,INDICE!$C$13,'DATOS PEST12'!$D:$D,'7. RETA (SETA) Prov-SECCION'!D$11,'DATOS PEST12'!$B:$B,'7. RETA (SETA) Prov-SECCION'!$A223,'DATOS PEST12'!$F:$F,"REG.E. AUTONOMOS (SETA)",'DATOS PEST12'!$C:$C,"&lt;&gt;"&amp;"UNION EUROPEA")</f>
        <v>6.0000000000000009</v>
      </c>
      <c r="E223" s="62">
        <f>SUMIFS('DATOS PEST12'!$E:$E,'DATOS PEST12'!$A:$A,INDICE!$C$13,'DATOS PEST12'!$D:$D,'7. RETA (SETA) Prov-SECCION'!E$11,'DATOS PEST12'!$B:$B,'7. RETA (SETA) Prov-SECCION'!$A223,'DATOS PEST12'!$F:$F,"REG.E. AUTONOMOS (SETA)",'DATOS PEST12'!$C:$C,"&lt;&gt;"&amp;"UNION EUROPEA")</f>
        <v>0</v>
      </c>
      <c r="F223" s="62">
        <f>SUMIFS('DATOS PEST12'!$E:$E,'DATOS PEST12'!$A:$A,INDICE!$C$13,'DATOS PEST12'!$D:$D,'7. RETA (SETA) Prov-SECCION'!F$11,'DATOS PEST12'!$B:$B,'7. RETA (SETA) Prov-SECCION'!$A223,'DATOS PEST12'!$F:$F,"REG.E. AUTONOMOS (SETA)",'DATOS PEST12'!$C:$C,"&lt;&gt;"&amp;"UNION EUROPEA")</f>
        <v>0</v>
      </c>
      <c r="G223" s="62">
        <f>SUMIFS('DATOS PEST12'!$E:$E,'DATOS PEST12'!$A:$A,INDICE!$C$13,'DATOS PEST12'!$D:$D,'7. RETA (SETA) Prov-SECCION'!G$11,'DATOS PEST12'!$B:$B,'7. RETA (SETA) Prov-SECCION'!$A223,'DATOS PEST12'!$F:$F,"REG.E. AUTONOMOS (SETA)",'DATOS PEST12'!$C:$C,"&lt;&gt;"&amp;"UNION EUROPEA")</f>
        <v>0</v>
      </c>
      <c r="H223" s="62">
        <f>SUMIFS('DATOS PEST12'!$E:$E,'DATOS PEST12'!$A:$A,INDICE!$C$13,'DATOS PEST12'!$D:$D,'7. RETA (SETA) Prov-SECCION'!H$11,'DATOS PEST12'!$B:$B,'7. RETA (SETA) Prov-SECCION'!$A223,'DATOS PEST12'!$F:$F,"REG.E. AUTONOMOS (SETA)",'DATOS PEST12'!$C:$C,"&lt;&gt;"&amp;"UNION EUROPEA")</f>
        <v>0</v>
      </c>
      <c r="I223" s="62">
        <f>SUMIFS('DATOS PEST12'!$E:$E,'DATOS PEST12'!$A:$A,INDICE!$C$13,'DATOS PEST12'!$D:$D,'7. RETA (SETA) Prov-SECCION'!I$11,'DATOS PEST12'!$B:$B,'7. RETA (SETA) Prov-SECCION'!$A223,'DATOS PEST12'!$F:$F,"REG.E. AUTONOMOS (SETA)",'DATOS PEST12'!$C:$C,"&lt;&gt;"&amp;"UNION EUROPEA")</f>
        <v>0</v>
      </c>
      <c r="J223" s="62">
        <f>SUMIFS('DATOS PEST12'!$E:$E,'DATOS PEST12'!$A:$A,INDICE!$C$13,'DATOS PEST12'!$D:$D,'7. RETA (SETA) Prov-SECCION'!J$11,'DATOS PEST12'!$B:$B,'7. RETA (SETA) Prov-SECCION'!$A223,'DATOS PEST12'!$F:$F,"REG.E. AUTONOMOS (SETA)",'DATOS PEST12'!$C:$C,"&lt;&gt;"&amp;"UNION EUROPEA")</f>
        <v>0</v>
      </c>
      <c r="K223" s="62">
        <f>SUMIFS('DATOS PEST12'!$E:$E,'DATOS PEST12'!$A:$A,INDICE!$C$13,'DATOS PEST12'!$D:$D,'7. RETA (SETA) Prov-SECCION'!K$11,'DATOS PEST12'!$B:$B,'7. RETA (SETA) Prov-SECCION'!$A223,'DATOS PEST12'!$F:$F,"REG.E. AUTONOMOS (SETA)",'DATOS PEST12'!$C:$C,"&lt;&gt;"&amp;"UNION EUROPEA")</f>
        <v>0</v>
      </c>
      <c r="L223" s="62">
        <f>SUMIFS('DATOS PEST12'!$E:$E,'DATOS PEST12'!$A:$A,INDICE!$C$13,'DATOS PEST12'!$D:$D,'7. RETA (SETA) Prov-SECCION'!L$11,'DATOS PEST12'!$B:$B,'7. RETA (SETA) Prov-SECCION'!$A223,'DATOS PEST12'!$F:$F,"REG.E. AUTONOMOS (SETA)",'DATOS PEST12'!$C:$C,"&lt;&gt;"&amp;"UNION EUROPEA")</f>
        <v>0</v>
      </c>
      <c r="M223" s="62">
        <f>SUMIFS('DATOS PEST12'!$E:$E,'DATOS PEST12'!$A:$A,INDICE!$C$13,'DATOS PEST12'!$D:$D,'7. RETA (SETA) Prov-SECCION'!M$11,'DATOS PEST12'!$B:$B,'7. RETA (SETA) Prov-SECCION'!$A223,'DATOS PEST12'!$F:$F,"REG.E. AUTONOMOS (SETA)",'DATOS PEST12'!$C:$C,"&lt;&gt;"&amp;"UNION EUROPEA")</f>
        <v>0</v>
      </c>
      <c r="N223" s="62">
        <f>SUMIFS('DATOS PEST12'!$E:$E,'DATOS PEST12'!$A:$A,INDICE!$C$13,'DATOS PEST12'!$D:$D,'7. RETA (SETA) Prov-SECCION'!N$11,'DATOS PEST12'!$B:$B,'7. RETA (SETA) Prov-SECCION'!$A223,'DATOS PEST12'!$F:$F,"REG.E. AUTONOMOS (SETA)",'DATOS PEST12'!$C:$C,"&lt;&gt;"&amp;"UNION EUROPEA")</f>
        <v>0</v>
      </c>
      <c r="O223" s="62">
        <f>SUMIFS('DATOS PEST12'!$E:$E,'DATOS PEST12'!$A:$A,INDICE!$C$13,'DATOS PEST12'!$D:$D,'7. RETA (SETA) Prov-SECCION'!O$11,'DATOS PEST12'!$B:$B,'7. RETA (SETA) Prov-SECCION'!$A223,'DATOS PEST12'!$F:$F,"REG.E. AUTONOMOS (SETA)",'DATOS PEST12'!$C:$C,"&lt;&gt;"&amp;"UNION EUROPEA")</f>
        <v>0</v>
      </c>
      <c r="P223" s="62">
        <f>SUMIFS('DATOS PEST12'!$E:$E,'DATOS PEST12'!$A:$A,INDICE!$C$13,'DATOS PEST12'!$D:$D,'7. RETA (SETA) Prov-SECCION'!P$11,'DATOS PEST12'!$B:$B,'7. RETA (SETA) Prov-SECCION'!$A223,'DATOS PEST12'!$F:$F,"REG.E. AUTONOMOS (SETA)",'DATOS PEST12'!$C:$C,"&lt;&gt;"&amp;"UNION EUROPEA")</f>
        <v>0</v>
      </c>
      <c r="Q223" s="62">
        <f>SUMIFS('DATOS PEST12'!$E:$E,'DATOS PEST12'!$A:$A,INDICE!$C$13,'DATOS PEST12'!$D:$D,'7. RETA (SETA) Prov-SECCION'!Q$11,'DATOS PEST12'!$B:$B,'7. RETA (SETA) Prov-SECCION'!$A223,'DATOS PEST12'!$F:$F,"REG.E. AUTONOMOS (SETA)",'DATOS PEST12'!$C:$C,"&lt;&gt;"&amp;"UNION EUROPEA")</f>
        <v>0</v>
      </c>
      <c r="R223" s="62">
        <f>SUMIFS('DATOS PEST12'!$E:$E,'DATOS PEST12'!$A:$A,INDICE!$C$13,'DATOS PEST12'!$D:$D,'7. RETA (SETA) Prov-SECCION'!R$11,'DATOS PEST12'!$B:$B,'7. RETA (SETA) Prov-SECCION'!$A223,'DATOS PEST12'!$F:$F,"REG.E. AUTONOMOS (SETA)",'DATOS PEST12'!$C:$C,"&lt;&gt;"&amp;"UNION EUROPEA")</f>
        <v>0</v>
      </c>
      <c r="S223" s="62">
        <f>SUMIFS('DATOS PEST12'!$E:$E,'DATOS PEST12'!$A:$A,INDICE!$C$13,'DATOS PEST12'!$D:$D,'7. RETA (SETA) Prov-SECCION'!S$11,'DATOS PEST12'!$B:$B,'7. RETA (SETA) Prov-SECCION'!$A223,'DATOS PEST12'!$F:$F,"REG.E. AUTONOMOS (SETA)",'DATOS PEST12'!$C:$C,"&lt;&gt;"&amp;"UNION EUROPEA")</f>
        <v>0</v>
      </c>
      <c r="T223" s="62">
        <f>SUMIFS('DATOS PEST12'!$E:$E,'DATOS PEST12'!$A:$A,INDICE!$C$13,'DATOS PEST12'!$D:$D,'7. RETA (SETA) Prov-SECCION'!T$11,'DATOS PEST12'!$B:$B,'7. RETA (SETA) Prov-SECCION'!$A223,'DATOS PEST12'!$F:$F,"REG.E. AUTONOMOS (SETA)",'DATOS PEST12'!$C:$C,"&lt;&gt;"&amp;"UNION EUROPEA")</f>
        <v>0</v>
      </c>
      <c r="U223" s="62">
        <f>SUMIFS('DATOS PEST12'!$E:$E,'DATOS PEST12'!$A:$A,INDICE!$C$13,'DATOS PEST12'!$D:$D,'7. RETA (SETA) Prov-SECCION'!U$11,'DATOS PEST12'!$B:$B,'7. RETA (SETA) Prov-SECCION'!$A223,'DATOS PEST12'!$F:$F,"REG.E. AUTONOMOS (SETA)",'DATOS PEST12'!$C:$C,"&lt;&gt;"&amp;"UNION EUROPEA")</f>
        <v>0</v>
      </c>
      <c r="V223" s="62">
        <f>SUMIFS('DATOS PEST12'!$E:$E,'DATOS PEST12'!$A:$A,INDICE!$C$13,'DATOS PEST12'!$D:$D,'7. RETA (SETA) Prov-SECCION'!V$11,'DATOS PEST12'!$B:$B,'7. RETA (SETA) Prov-SECCION'!$A223,'DATOS PEST12'!$F:$F,"REG.E. AUTONOMOS (SETA)",'DATOS PEST12'!$C:$C,"&lt;&gt;"&amp;"UNION EUROPEA")</f>
        <v>0</v>
      </c>
      <c r="W223" s="62">
        <f>SUMIFS('DATOS PEST12'!$E:$E,'DATOS PEST12'!$A:$A,INDICE!$C$13,'DATOS PEST12'!$D:$D,'7. RETA (SETA) Prov-SECCION'!W$11,'DATOS PEST12'!$B:$B,'7. RETA (SETA) Prov-SECCION'!$A223,'DATOS PEST12'!$F:$F,"REG.E. AUTONOMOS (SETA)",'DATOS PEST12'!$C:$C,"&lt;&gt;"&amp;"UNION EUROPEA")</f>
        <v>0</v>
      </c>
      <c r="X223" s="62">
        <f>SUMIFS('DATOS PEST12'!$E:$E,'DATOS PEST12'!$A:$A,INDICE!$C$13,'DATOS PEST12'!$D:$D,'7. RETA (SETA) Prov-SECCION'!X$11,'DATOS PEST12'!$B:$B,'7. RETA (SETA) Prov-SECCION'!$A223,'DATOS PEST12'!$F:$F,"REG.E. AUTONOMOS (SETA)",'DATOS PEST12'!$C:$C,"&lt;&gt;"&amp;"UNION EUROPEA")</f>
        <v>0</v>
      </c>
      <c r="Y223" s="59">
        <f>SUMIFS('DATOS PEST12'!$E:$E,'DATOS PEST12'!$A:$A,INDICE!$C$13,'DATOS PEST12'!$D:$D,'7. RETA (SETA) Prov-SECCION'!Y$11,'DATOS PEST12'!$B:$B,'7. RETA (SETA) Prov-SECCION'!$A223,'DATOS PEST12'!$F:$F,"REG.E. AUTONOMOS (SETA)",'DATOS PEST12'!$C:$C,"&lt;&gt;"&amp;"UNION EUROPEA")</f>
        <v>0</v>
      </c>
    </row>
    <row r="224" spans="1:25" ht="15.6" x14ac:dyDescent="0.3">
      <c r="A224" s="8">
        <v>27</v>
      </c>
      <c r="B224" s="9" t="s">
        <v>13</v>
      </c>
      <c r="C224" s="59">
        <f t="shared" si="79"/>
        <v>15.052631578947365</v>
      </c>
      <c r="D224" s="60">
        <f>SUMIFS('DATOS PEST12'!$E:$E,'DATOS PEST12'!$A:$A,INDICE!$C$13,'DATOS PEST12'!$D:$D,'7. RETA (SETA) Prov-SECCION'!D$11,'DATOS PEST12'!$B:$B,'7. RETA (SETA) Prov-SECCION'!$A224,'DATOS PEST12'!$F:$F,"REG.E. AUTONOMOS (SETA)",'DATOS PEST12'!$C:$C,"&lt;&gt;"&amp;"UNION EUROPEA")</f>
        <v>15.052631578947365</v>
      </c>
      <c r="E224" s="62">
        <f>SUMIFS('DATOS PEST12'!$E:$E,'DATOS PEST12'!$A:$A,INDICE!$C$13,'DATOS PEST12'!$D:$D,'7. RETA (SETA) Prov-SECCION'!E$11,'DATOS PEST12'!$B:$B,'7. RETA (SETA) Prov-SECCION'!$A224,'DATOS PEST12'!$F:$F,"REG.E. AUTONOMOS (SETA)",'DATOS PEST12'!$C:$C,"&lt;&gt;"&amp;"UNION EUROPEA")</f>
        <v>0</v>
      </c>
      <c r="F224" s="62">
        <f>SUMIFS('DATOS PEST12'!$E:$E,'DATOS PEST12'!$A:$A,INDICE!$C$13,'DATOS PEST12'!$D:$D,'7. RETA (SETA) Prov-SECCION'!F$11,'DATOS PEST12'!$B:$B,'7. RETA (SETA) Prov-SECCION'!$A224,'DATOS PEST12'!$F:$F,"REG.E. AUTONOMOS (SETA)",'DATOS PEST12'!$C:$C,"&lt;&gt;"&amp;"UNION EUROPEA")</f>
        <v>0</v>
      </c>
      <c r="G224" s="62">
        <f>SUMIFS('DATOS PEST12'!$E:$E,'DATOS PEST12'!$A:$A,INDICE!$C$13,'DATOS PEST12'!$D:$D,'7. RETA (SETA) Prov-SECCION'!G$11,'DATOS PEST12'!$B:$B,'7. RETA (SETA) Prov-SECCION'!$A224,'DATOS PEST12'!$F:$F,"REG.E. AUTONOMOS (SETA)",'DATOS PEST12'!$C:$C,"&lt;&gt;"&amp;"UNION EUROPEA")</f>
        <v>0</v>
      </c>
      <c r="H224" s="62">
        <f>SUMIFS('DATOS PEST12'!$E:$E,'DATOS PEST12'!$A:$A,INDICE!$C$13,'DATOS PEST12'!$D:$D,'7. RETA (SETA) Prov-SECCION'!H$11,'DATOS PEST12'!$B:$B,'7. RETA (SETA) Prov-SECCION'!$A224,'DATOS PEST12'!$F:$F,"REG.E. AUTONOMOS (SETA)",'DATOS PEST12'!$C:$C,"&lt;&gt;"&amp;"UNION EUROPEA")</f>
        <v>0</v>
      </c>
      <c r="I224" s="62">
        <f>SUMIFS('DATOS PEST12'!$E:$E,'DATOS PEST12'!$A:$A,INDICE!$C$13,'DATOS PEST12'!$D:$D,'7. RETA (SETA) Prov-SECCION'!I$11,'DATOS PEST12'!$B:$B,'7. RETA (SETA) Prov-SECCION'!$A224,'DATOS PEST12'!$F:$F,"REG.E. AUTONOMOS (SETA)",'DATOS PEST12'!$C:$C,"&lt;&gt;"&amp;"UNION EUROPEA")</f>
        <v>0</v>
      </c>
      <c r="J224" s="62">
        <f>SUMIFS('DATOS PEST12'!$E:$E,'DATOS PEST12'!$A:$A,INDICE!$C$13,'DATOS PEST12'!$D:$D,'7. RETA (SETA) Prov-SECCION'!J$11,'DATOS PEST12'!$B:$B,'7. RETA (SETA) Prov-SECCION'!$A224,'DATOS PEST12'!$F:$F,"REG.E. AUTONOMOS (SETA)",'DATOS PEST12'!$C:$C,"&lt;&gt;"&amp;"UNION EUROPEA")</f>
        <v>0</v>
      </c>
      <c r="K224" s="62">
        <f>SUMIFS('DATOS PEST12'!$E:$E,'DATOS PEST12'!$A:$A,INDICE!$C$13,'DATOS PEST12'!$D:$D,'7. RETA (SETA) Prov-SECCION'!K$11,'DATOS PEST12'!$B:$B,'7. RETA (SETA) Prov-SECCION'!$A224,'DATOS PEST12'!$F:$F,"REG.E. AUTONOMOS (SETA)",'DATOS PEST12'!$C:$C,"&lt;&gt;"&amp;"UNION EUROPEA")</f>
        <v>0</v>
      </c>
      <c r="L224" s="62">
        <f>SUMIFS('DATOS PEST12'!$E:$E,'DATOS PEST12'!$A:$A,INDICE!$C$13,'DATOS PEST12'!$D:$D,'7. RETA (SETA) Prov-SECCION'!L$11,'DATOS PEST12'!$B:$B,'7. RETA (SETA) Prov-SECCION'!$A224,'DATOS PEST12'!$F:$F,"REG.E. AUTONOMOS (SETA)",'DATOS PEST12'!$C:$C,"&lt;&gt;"&amp;"UNION EUROPEA")</f>
        <v>0</v>
      </c>
      <c r="M224" s="62">
        <f>SUMIFS('DATOS PEST12'!$E:$E,'DATOS PEST12'!$A:$A,INDICE!$C$13,'DATOS PEST12'!$D:$D,'7. RETA (SETA) Prov-SECCION'!M$11,'DATOS PEST12'!$B:$B,'7. RETA (SETA) Prov-SECCION'!$A224,'DATOS PEST12'!$F:$F,"REG.E. AUTONOMOS (SETA)",'DATOS PEST12'!$C:$C,"&lt;&gt;"&amp;"UNION EUROPEA")</f>
        <v>0</v>
      </c>
      <c r="N224" s="62">
        <f>SUMIFS('DATOS PEST12'!$E:$E,'DATOS PEST12'!$A:$A,INDICE!$C$13,'DATOS PEST12'!$D:$D,'7. RETA (SETA) Prov-SECCION'!N$11,'DATOS PEST12'!$B:$B,'7. RETA (SETA) Prov-SECCION'!$A224,'DATOS PEST12'!$F:$F,"REG.E. AUTONOMOS (SETA)",'DATOS PEST12'!$C:$C,"&lt;&gt;"&amp;"UNION EUROPEA")</f>
        <v>0</v>
      </c>
      <c r="O224" s="62">
        <f>SUMIFS('DATOS PEST12'!$E:$E,'DATOS PEST12'!$A:$A,INDICE!$C$13,'DATOS PEST12'!$D:$D,'7. RETA (SETA) Prov-SECCION'!O$11,'DATOS PEST12'!$B:$B,'7. RETA (SETA) Prov-SECCION'!$A224,'DATOS PEST12'!$F:$F,"REG.E. AUTONOMOS (SETA)",'DATOS PEST12'!$C:$C,"&lt;&gt;"&amp;"UNION EUROPEA")</f>
        <v>0</v>
      </c>
      <c r="P224" s="62">
        <f>SUMIFS('DATOS PEST12'!$E:$E,'DATOS PEST12'!$A:$A,INDICE!$C$13,'DATOS PEST12'!$D:$D,'7. RETA (SETA) Prov-SECCION'!P$11,'DATOS PEST12'!$B:$B,'7. RETA (SETA) Prov-SECCION'!$A224,'DATOS PEST12'!$F:$F,"REG.E. AUTONOMOS (SETA)",'DATOS PEST12'!$C:$C,"&lt;&gt;"&amp;"UNION EUROPEA")</f>
        <v>0</v>
      </c>
      <c r="Q224" s="62">
        <f>SUMIFS('DATOS PEST12'!$E:$E,'DATOS PEST12'!$A:$A,INDICE!$C$13,'DATOS PEST12'!$D:$D,'7. RETA (SETA) Prov-SECCION'!Q$11,'DATOS PEST12'!$B:$B,'7. RETA (SETA) Prov-SECCION'!$A224,'DATOS PEST12'!$F:$F,"REG.E. AUTONOMOS (SETA)",'DATOS PEST12'!$C:$C,"&lt;&gt;"&amp;"UNION EUROPEA")</f>
        <v>0</v>
      </c>
      <c r="R224" s="62">
        <f>SUMIFS('DATOS PEST12'!$E:$E,'DATOS PEST12'!$A:$A,INDICE!$C$13,'DATOS PEST12'!$D:$D,'7. RETA (SETA) Prov-SECCION'!R$11,'DATOS PEST12'!$B:$B,'7. RETA (SETA) Prov-SECCION'!$A224,'DATOS PEST12'!$F:$F,"REG.E. AUTONOMOS (SETA)",'DATOS PEST12'!$C:$C,"&lt;&gt;"&amp;"UNION EUROPEA")</f>
        <v>0</v>
      </c>
      <c r="S224" s="62">
        <f>SUMIFS('DATOS PEST12'!$E:$E,'DATOS PEST12'!$A:$A,INDICE!$C$13,'DATOS PEST12'!$D:$D,'7. RETA (SETA) Prov-SECCION'!S$11,'DATOS PEST12'!$B:$B,'7. RETA (SETA) Prov-SECCION'!$A224,'DATOS PEST12'!$F:$F,"REG.E. AUTONOMOS (SETA)",'DATOS PEST12'!$C:$C,"&lt;&gt;"&amp;"UNION EUROPEA")</f>
        <v>0</v>
      </c>
      <c r="T224" s="62">
        <f>SUMIFS('DATOS PEST12'!$E:$E,'DATOS PEST12'!$A:$A,INDICE!$C$13,'DATOS PEST12'!$D:$D,'7. RETA (SETA) Prov-SECCION'!T$11,'DATOS PEST12'!$B:$B,'7. RETA (SETA) Prov-SECCION'!$A224,'DATOS PEST12'!$F:$F,"REG.E. AUTONOMOS (SETA)",'DATOS PEST12'!$C:$C,"&lt;&gt;"&amp;"UNION EUROPEA")</f>
        <v>0</v>
      </c>
      <c r="U224" s="62">
        <f>SUMIFS('DATOS PEST12'!$E:$E,'DATOS PEST12'!$A:$A,INDICE!$C$13,'DATOS PEST12'!$D:$D,'7. RETA (SETA) Prov-SECCION'!U$11,'DATOS PEST12'!$B:$B,'7. RETA (SETA) Prov-SECCION'!$A224,'DATOS PEST12'!$F:$F,"REG.E. AUTONOMOS (SETA)",'DATOS PEST12'!$C:$C,"&lt;&gt;"&amp;"UNION EUROPEA")</f>
        <v>0</v>
      </c>
      <c r="V224" s="62">
        <f>SUMIFS('DATOS PEST12'!$E:$E,'DATOS PEST12'!$A:$A,INDICE!$C$13,'DATOS PEST12'!$D:$D,'7. RETA (SETA) Prov-SECCION'!V$11,'DATOS PEST12'!$B:$B,'7. RETA (SETA) Prov-SECCION'!$A224,'DATOS PEST12'!$F:$F,"REG.E. AUTONOMOS (SETA)",'DATOS PEST12'!$C:$C,"&lt;&gt;"&amp;"UNION EUROPEA")</f>
        <v>0</v>
      </c>
      <c r="W224" s="62">
        <f>SUMIFS('DATOS PEST12'!$E:$E,'DATOS PEST12'!$A:$A,INDICE!$C$13,'DATOS PEST12'!$D:$D,'7. RETA (SETA) Prov-SECCION'!W$11,'DATOS PEST12'!$B:$B,'7. RETA (SETA) Prov-SECCION'!$A224,'DATOS PEST12'!$F:$F,"REG.E. AUTONOMOS (SETA)",'DATOS PEST12'!$C:$C,"&lt;&gt;"&amp;"UNION EUROPEA")</f>
        <v>0</v>
      </c>
      <c r="X224" s="62">
        <f>SUMIFS('DATOS PEST12'!$E:$E,'DATOS PEST12'!$A:$A,INDICE!$C$13,'DATOS PEST12'!$D:$D,'7. RETA (SETA) Prov-SECCION'!X$11,'DATOS PEST12'!$B:$B,'7. RETA (SETA) Prov-SECCION'!$A224,'DATOS PEST12'!$F:$F,"REG.E. AUTONOMOS (SETA)",'DATOS PEST12'!$C:$C,"&lt;&gt;"&amp;"UNION EUROPEA")</f>
        <v>0</v>
      </c>
      <c r="Y224" s="59">
        <f>SUMIFS('DATOS PEST12'!$E:$E,'DATOS PEST12'!$A:$A,INDICE!$C$13,'DATOS PEST12'!$D:$D,'7. RETA (SETA) Prov-SECCION'!Y$11,'DATOS PEST12'!$B:$B,'7. RETA (SETA) Prov-SECCION'!$A224,'DATOS PEST12'!$F:$F,"REG.E. AUTONOMOS (SETA)",'DATOS PEST12'!$C:$C,"&lt;&gt;"&amp;"UNION EUROPEA")</f>
        <v>0</v>
      </c>
    </row>
    <row r="225" spans="1:25" ht="15.6" x14ac:dyDescent="0.3">
      <c r="A225" s="8">
        <v>32</v>
      </c>
      <c r="B225" s="9" t="s">
        <v>17</v>
      </c>
      <c r="C225" s="59">
        <f t="shared" si="79"/>
        <v>3.9473684210526292</v>
      </c>
      <c r="D225" s="60">
        <f>SUMIFS('DATOS PEST12'!$E:$E,'DATOS PEST12'!$A:$A,INDICE!$C$13,'DATOS PEST12'!$D:$D,'7. RETA (SETA) Prov-SECCION'!D$11,'DATOS PEST12'!$B:$B,'7. RETA (SETA) Prov-SECCION'!$A225,'DATOS PEST12'!$F:$F,"REG.E. AUTONOMOS (SETA)",'DATOS PEST12'!$C:$C,"&lt;&gt;"&amp;"UNION EUROPEA")</f>
        <v>3.9473684210526292</v>
      </c>
      <c r="E225" s="62">
        <f>SUMIFS('DATOS PEST12'!$E:$E,'DATOS PEST12'!$A:$A,INDICE!$C$13,'DATOS PEST12'!$D:$D,'7. RETA (SETA) Prov-SECCION'!E$11,'DATOS PEST12'!$B:$B,'7. RETA (SETA) Prov-SECCION'!$A225,'DATOS PEST12'!$F:$F,"REG.E. AUTONOMOS (SETA)",'DATOS PEST12'!$C:$C,"&lt;&gt;"&amp;"UNION EUROPEA")</f>
        <v>0</v>
      </c>
      <c r="F225" s="62">
        <f>SUMIFS('DATOS PEST12'!$E:$E,'DATOS PEST12'!$A:$A,INDICE!$C$13,'DATOS PEST12'!$D:$D,'7. RETA (SETA) Prov-SECCION'!F$11,'DATOS PEST12'!$B:$B,'7. RETA (SETA) Prov-SECCION'!$A225,'DATOS PEST12'!$F:$F,"REG.E. AUTONOMOS (SETA)",'DATOS PEST12'!$C:$C,"&lt;&gt;"&amp;"UNION EUROPEA")</f>
        <v>0</v>
      </c>
      <c r="G225" s="62">
        <f>SUMIFS('DATOS PEST12'!$E:$E,'DATOS PEST12'!$A:$A,INDICE!$C$13,'DATOS PEST12'!$D:$D,'7. RETA (SETA) Prov-SECCION'!G$11,'DATOS PEST12'!$B:$B,'7. RETA (SETA) Prov-SECCION'!$A225,'DATOS PEST12'!$F:$F,"REG.E. AUTONOMOS (SETA)",'DATOS PEST12'!$C:$C,"&lt;&gt;"&amp;"UNION EUROPEA")</f>
        <v>0</v>
      </c>
      <c r="H225" s="62">
        <f>SUMIFS('DATOS PEST12'!$E:$E,'DATOS PEST12'!$A:$A,INDICE!$C$13,'DATOS PEST12'!$D:$D,'7. RETA (SETA) Prov-SECCION'!H$11,'DATOS PEST12'!$B:$B,'7. RETA (SETA) Prov-SECCION'!$A225,'DATOS PEST12'!$F:$F,"REG.E. AUTONOMOS (SETA)",'DATOS PEST12'!$C:$C,"&lt;&gt;"&amp;"UNION EUROPEA")</f>
        <v>0</v>
      </c>
      <c r="I225" s="62">
        <f>SUMIFS('DATOS PEST12'!$E:$E,'DATOS PEST12'!$A:$A,INDICE!$C$13,'DATOS PEST12'!$D:$D,'7. RETA (SETA) Prov-SECCION'!I$11,'DATOS PEST12'!$B:$B,'7. RETA (SETA) Prov-SECCION'!$A225,'DATOS PEST12'!$F:$F,"REG.E. AUTONOMOS (SETA)",'DATOS PEST12'!$C:$C,"&lt;&gt;"&amp;"UNION EUROPEA")</f>
        <v>0</v>
      </c>
      <c r="J225" s="62">
        <f>SUMIFS('DATOS PEST12'!$E:$E,'DATOS PEST12'!$A:$A,INDICE!$C$13,'DATOS PEST12'!$D:$D,'7. RETA (SETA) Prov-SECCION'!J$11,'DATOS PEST12'!$B:$B,'7. RETA (SETA) Prov-SECCION'!$A225,'DATOS PEST12'!$F:$F,"REG.E. AUTONOMOS (SETA)",'DATOS PEST12'!$C:$C,"&lt;&gt;"&amp;"UNION EUROPEA")</f>
        <v>0</v>
      </c>
      <c r="K225" s="62">
        <f>SUMIFS('DATOS PEST12'!$E:$E,'DATOS PEST12'!$A:$A,INDICE!$C$13,'DATOS PEST12'!$D:$D,'7. RETA (SETA) Prov-SECCION'!K$11,'DATOS PEST12'!$B:$B,'7. RETA (SETA) Prov-SECCION'!$A225,'DATOS PEST12'!$F:$F,"REG.E. AUTONOMOS (SETA)",'DATOS PEST12'!$C:$C,"&lt;&gt;"&amp;"UNION EUROPEA")</f>
        <v>0</v>
      </c>
      <c r="L225" s="62">
        <f>SUMIFS('DATOS PEST12'!$E:$E,'DATOS PEST12'!$A:$A,INDICE!$C$13,'DATOS PEST12'!$D:$D,'7. RETA (SETA) Prov-SECCION'!L$11,'DATOS PEST12'!$B:$B,'7. RETA (SETA) Prov-SECCION'!$A225,'DATOS PEST12'!$F:$F,"REG.E. AUTONOMOS (SETA)",'DATOS PEST12'!$C:$C,"&lt;&gt;"&amp;"UNION EUROPEA")</f>
        <v>0</v>
      </c>
      <c r="M225" s="62">
        <f>SUMIFS('DATOS PEST12'!$E:$E,'DATOS PEST12'!$A:$A,INDICE!$C$13,'DATOS PEST12'!$D:$D,'7. RETA (SETA) Prov-SECCION'!M$11,'DATOS PEST12'!$B:$B,'7. RETA (SETA) Prov-SECCION'!$A225,'DATOS PEST12'!$F:$F,"REG.E. AUTONOMOS (SETA)",'DATOS PEST12'!$C:$C,"&lt;&gt;"&amp;"UNION EUROPEA")</f>
        <v>0</v>
      </c>
      <c r="N225" s="62">
        <f>SUMIFS('DATOS PEST12'!$E:$E,'DATOS PEST12'!$A:$A,INDICE!$C$13,'DATOS PEST12'!$D:$D,'7. RETA (SETA) Prov-SECCION'!N$11,'DATOS PEST12'!$B:$B,'7. RETA (SETA) Prov-SECCION'!$A225,'DATOS PEST12'!$F:$F,"REG.E. AUTONOMOS (SETA)",'DATOS PEST12'!$C:$C,"&lt;&gt;"&amp;"UNION EUROPEA")</f>
        <v>0</v>
      </c>
      <c r="O225" s="62">
        <f>SUMIFS('DATOS PEST12'!$E:$E,'DATOS PEST12'!$A:$A,INDICE!$C$13,'DATOS PEST12'!$D:$D,'7. RETA (SETA) Prov-SECCION'!O$11,'DATOS PEST12'!$B:$B,'7. RETA (SETA) Prov-SECCION'!$A225,'DATOS PEST12'!$F:$F,"REG.E. AUTONOMOS (SETA)",'DATOS PEST12'!$C:$C,"&lt;&gt;"&amp;"UNION EUROPEA")</f>
        <v>0</v>
      </c>
      <c r="P225" s="62">
        <f>SUMIFS('DATOS PEST12'!$E:$E,'DATOS PEST12'!$A:$A,INDICE!$C$13,'DATOS PEST12'!$D:$D,'7. RETA (SETA) Prov-SECCION'!P$11,'DATOS PEST12'!$B:$B,'7. RETA (SETA) Prov-SECCION'!$A225,'DATOS PEST12'!$F:$F,"REG.E. AUTONOMOS (SETA)",'DATOS PEST12'!$C:$C,"&lt;&gt;"&amp;"UNION EUROPEA")</f>
        <v>0</v>
      </c>
      <c r="Q225" s="62">
        <f>SUMIFS('DATOS PEST12'!$E:$E,'DATOS PEST12'!$A:$A,INDICE!$C$13,'DATOS PEST12'!$D:$D,'7. RETA (SETA) Prov-SECCION'!Q$11,'DATOS PEST12'!$B:$B,'7. RETA (SETA) Prov-SECCION'!$A225,'DATOS PEST12'!$F:$F,"REG.E. AUTONOMOS (SETA)",'DATOS PEST12'!$C:$C,"&lt;&gt;"&amp;"UNION EUROPEA")</f>
        <v>0</v>
      </c>
      <c r="R225" s="62">
        <f>SUMIFS('DATOS PEST12'!$E:$E,'DATOS PEST12'!$A:$A,INDICE!$C$13,'DATOS PEST12'!$D:$D,'7. RETA (SETA) Prov-SECCION'!R$11,'DATOS PEST12'!$B:$B,'7. RETA (SETA) Prov-SECCION'!$A225,'DATOS PEST12'!$F:$F,"REG.E. AUTONOMOS (SETA)",'DATOS PEST12'!$C:$C,"&lt;&gt;"&amp;"UNION EUROPEA")</f>
        <v>0</v>
      </c>
      <c r="S225" s="62">
        <f>SUMIFS('DATOS PEST12'!$E:$E,'DATOS PEST12'!$A:$A,INDICE!$C$13,'DATOS PEST12'!$D:$D,'7. RETA (SETA) Prov-SECCION'!S$11,'DATOS PEST12'!$B:$B,'7. RETA (SETA) Prov-SECCION'!$A225,'DATOS PEST12'!$F:$F,"REG.E. AUTONOMOS (SETA)",'DATOS PEST12'!$C:$C,"&lt;&gt;"&amp;"UNION EUROPEA")</f>
        <v>0</v>
      </c>
      <c r="T225" s="62">
        <f>SUMIFS('DATOS PEST12'!$E:$E,'DATOS PEST12'!$A:$A,INDICE!$C$13,'DATOS PEST12'!$D:$D,'7. RETA (SETA) Prov-SECCION'!T$11,'DATOS PEST12'!$B:$B,'7. RETA (SETA) Prov-SECCION'!$A225,'DATOS PEST12'!$F:$F,"REG.E. AUTONOMOS (SETA)",'DATOS PEST12'!$C:$C,"&lt;&gt;"&amp;"UNION EUROPEA")</f>
        <v>0</v>
      </c>
      <c r="U225" s="62">
        <f>SUMIFS('DATOS PEST12'!$E:$E,'DATOS PEST12'!$A:$A,INDICE!$C$13,'DATOS PEST12'!$D:$D,'7. RETA (SETA) Prov-SECCION'!U$11,'DATOS PEST12'!$B:$B,'7. RETA (SETA) Prov-SECCION'!$A225,'DATOS PEST12'!$F:$F,"REG.E. AUTONOMOS (SETA)",'DATOS PEST12'!$C:$C,"&lt;&gt;"&amp;"UNION EUROPEA")</f>
        <v>0</v>
      </c>
      <c r="V225" s="62">
        <f>SUMIFS('DATOS PEST12'!$E:$E,'DATOS PEST12'!$A:$A,INDICE!$C$13,'DATOS PEST12'!$D:$D,'7. RETA (SETA) Prov-SECCION'!V$11,'DATOS PEST12'!$B:$B,'7. RETA (SETA) Prov-SECCION'!$A225,'DATOS PEST12'!$F:$F,"REG.E. AUTONOMOS (SETA)",'DATOS PEST12'!$C:$C,"&lt;&gt;"&amp;"UNION EUROPEA")</f>
        <v>0</v>
      </c>
      <c r="W225" s="62">
        <f>SUMIFS('DATOS PEST12'!$E:$E,'DATOS PEST12'!$A:$A,INDICE!$C$13,'DATOS PEST12'!$D:$D,'7. RETA (SETA) Prov-SECCION'!W$11,'DATOS PEST12'!$B:$B,'7. RETA (SETA) Prov-SECCION'!$A225,'DATOS PEST12'!$F:$F,"REG.E. AUTONOMOS (SETA)",'DATOS PEST12'!$C:$C,"&lt;&gt;"&amp;"UNION EUROPEA")</f>
        <v>0</v>
      </c>
      <c r="X225" s="62">
        <f>SUMIFS('DATOS PEST12'!$E:$E,'DATOS PEST12'!$A:$A,INDICE!$C$13,'DATOS PEST12'!$D:$D,'7. RETA (SETA) Prov-SECCION'!X$11,'DATOS PEST12'!$B:$B,'7. RETA (SETA) Prov-SECCION'!$A225,'DATOS PEST12'!$F:$F,"REG.E. AUTONOMOS (SETA)",'DATOS PEST12'!$C:$C,"&lt;&gt;"&amp;"UNION EUROPEA")</f>
        <v>0</v>
      </c>
      <c r="Y225" s="59">
        <f>SUMIFS('DATOS PEST12'!$E:$E,'DATOS PEST12'!$A:$A,INDICE!$C$13,'DATOS PEST12'!$D:$D,'7. RETA (SETA) Prov-SECCION'!Y$11,'DATOS PEST12'!$B:$B,'7. RETA (SETA) Prov-SECCION'!$A225,'DATOS PEST12'!$F:$F,"REG.E. AUTONOMOS (SETA)",'DATOS PEST12'!$C:$C,"&lt;&gt;"&amp;"UNION EUROPEA")</f>
        <v>0</v>
      </c>
    </row>
    <row r="226" spans="1:25" ht="15.6" x14ac:dyDescent="0.3">
      <c r="A226" s="10">
        <v>36</v>
      </c>
      <c r="B226" s="11" t="s">
        <v>20</v>
      </c>
      <c r="C226" s="59">
        <f t="shared" si="79"/>
        <v>3.0000000000000004</v>
      </c>
      <c r="D226" s="60">
        <f>SUMIFS('DATOS PEST12'!$E:$E,'DATOS PEST12'!$A:$A,INDICE!$C$13,'DATOS PEST12'!$D:$D,'7. RETA (SETA) Prov-SECCION'!D$11,'DATOS PEST12'!$B:$B,'7. RETA (SETA) Prov-SECCION'!$A226,'DATOS PEST12'!$F:$F,"REG.E. AUTONOMOS (SETA)",'DATOS PEST12'!$C:$C,"&lt;&gt;"&amp;"UNION EUROPEA")</f>
        <v>3.0000000000000004</v>
      </c>
      <c r="E226" s="62">
        <f>SUMIFS('DATOS PEST12'!$E:$E,'DATOS PEST12'!$A:$A,INDICE!$C$13,'DATOS PEST12'!$D:$D,'7. RETA (SETA) Prov-SECCION'!E$11,'DATOS PEST12'!$B:$B,'7. RETA (SETA) Prov-SECCION'!$A226,'DATOS PEST12'!$F:$F,"REG.E. AUTONOMOS (SETA)",'DATOS PEST12'!$C:$C,"&lt;&gt;"&amp;"UNION EUROPEA")</f>
        <v>0</v>
      </c>
      <c r="F226" s="62">
        <f>SUMIFS('DATOS PEST12'!$E:$E,'DATOS PEST12'!$A:$A,INDICE!$C$13,'DATOS PEST12'!$D:$D,'7. RETA (SETA) Prov-SECCION'!F$11,'DATOS PEST12'!$B:$B,'7. RETA (SETA) Prov-SECCION'!$A226,'DATOS PEST12'!$F:$F,"REG.E. AUTONOMOS (SETA)",'DATOS PEST12'!$C:$C,"&lt;&gt;"&amp;"UNION EUROPEA")</f>
        <v>0</v>
      </c>
      <c r="G226" s="62">
        <f>SUMIFS('DATOS PEST12'!$E:$E,'DATOS PEST12'!$A:$A,INDICE!$C$13,'DATOS PEST12'!$D:$D,'7. RETA (SETA) Prov-SECCION'!G$11,'DATOS PEST12'!$B:$B,'7. RETA (SETA) Prov-SECCION'!$A226,'DATOS PEST12'!$F:$F,"REG.E. AUTONOMOS (SETA)",'DATOS PEST12'!$C:$C,"&lt;&gt;"&amp;"UNION EUROPEA")</f>
        <v>0</v>
      </c>
      <c r="H226" s="62">
        <f>SUMIFS('DATOS PEST12'!$E:$E,'DATOS PEST12'!$A:$A,INDICE!$C$13,'DATOS PEST12'!$D:$D,'7. RETA (SETA) Prov-SECCION'!H$11,'DATOS PEST12'!$B:$B,'7. RETA (SETA) Prov-SECCION'!$A226,'DATOS PEST12'!$F:$F,"REG.E. AUTONOMOS (SETA)",'DATOS PEST12'!$C:$C,"&lt;&gt;"&amp;"UNION EUROPEA")</f>
        <v>0</v>
      </c>
      <c r="I226" s="62">
        <f>SUMIFS('DATOS PEST12'!$E:$E,'DATOS PEST12'!$A:$A,INDICE!$C$13,'DATOS PEST12'!$D:$D,'7. RETA (SETA) Prov-SECCION'!I$11,'DATOS PEST12'!$B:$B,'7. RETA (SETA) Prov-SECCION'!$A226,'DATOS PEST12'!$F:$F,"REG.E. AUTONOMOS (SETA)",'DATOS PEST12'!$C:$C,"&lt;&gt;"&amp;"UNION EUROPEA")</f>
        <v>0</v>
      </c>
      <c r="J226" s="62">
        <f>SUMIFS('DATOS PEST12'!$E:$E,'DATOS PEST12'!$A:$A,INDICE!$C$13,'DATOS PEST12'!$D:$D,'7. RETA (SETA) Prov-SECCION'!J$11,'DATOS PEST12'!$B:$B,'7. RETA (SETA) Prov-SECCION'!$A226,'DATOS PEST12'!$F:$F,"REG.E. AUTONOMOS (SETA)",'DATOS PEST12'!$C:$C,"&lt;&gt;"&amp;"UNION EUROPEA")</f>
        <v>0</v>
      </c>
      <c r="K226" s="62">
        <f>SUMIFS('DATOS PEST12'!$E:$E,'DATOS PEST12'!$A:$A,INDICE!$C$13,'DATOS PEST12'!$D:$D,'7. RETA (SETA) Prov-SECCION'!K$11,'DATOS PEST12'!$B:$B,'7. RETA (SETA) Prov-SECCION'!$A226,'DATOS PEST12'!$F:$F,"REG.E. AUTONOMOS (SETA)",'DATOS PEST12'!$C:$C,"&lt;&gt;"&amp;"UNION EUROPEA")</f>
        <v>0</v>
      </c>
      <c r="L226" s="62">
        <f>SUMIFS('DATOS PEST12'!$E:$E,'DATOS PEST12'!$A:$A,INDICE!$C$13,'DATOS PEST12'!$D:$D,'7. RETA (SETA) Prov-SECCION'!L$11,'DATOS PEST12'!$B:$B,'7. RETA (SETA) Prov-SECCION'!$A226,'DATOS PEST12'!$F:$F,"REG.E. AUTONOMOS (SETA)",'DATOS PEST12'!$C:$C,"&lt;&gt;"&amp;"UNION EUROPEA")</f>
        <v>0</v>
      </c>
      <c r="M226" s="62">
        <f>SUMIFS('DATOS PEST12'!$E:$E,'DATOS PEST12'!$A:$A,INDICE!$C$13,'DATOS PEST12'!$D:$D,'7. RETA (SETA) Prov-SECCION'!M$11,'DATOS PEST12'!$B:$B,'7. RETA (SETA) Prov-SECCION'!$A226,'DATOS PEST12'!$F:$F,"REG.E. AUTONOMOS (SETA)",'DATOS PEST12'!$C:$C,"&lt;&gt;"&amp;"UNION EUROPEA")</f>
        <v>0</v>
      </c>
      <c r="N226" s="62">
        <f>SUMIFS('DATOS PEST12'!$E:$E,'DATOS PEST12'!$A:$A,INDICE!$C$13,'DATOS PEST12'!$D:$D,'7. RETA (SETA) Prov-SECCION'!N$11,'DATOS PEST12'!$B:$B,'7. RETA (SETA) Prov-SECCION'!$A226,'DATOS PEST12'!$F:$F,"REG.E. AUTONOMOS (SETA)",'DATOS PEST12'!$C:$C,"&lt;&gt;"&amp;"UNION EUROPEA")</f>
        <v>0</v>
      </c>
      <c r="O226" s="62">
        <f>SUMIFS('DATOS PEST12'!$E:$E,'DATOS PEST12'!$A:$A,INDICE!$C$13,'DATOS PEST12'!$D:$D,'7. RETA (SETA) Prov-SECCION'!O$11,'DATOS PEST12'!$B:$B,'7. RETA (SETA) Prov-SECCION'!$A226,'DATOS PEST12'!$F:$F,"REG.E. AUTONOMOS (SETA)",'DATOS PEST12'!$C:$C,"&lt;&gt;"&amp;"UNION EUROPEA")</f>
        <v>0</v>
      </c>
      <c r="P226" s="62">
        <f>SUMIFS('DATOS PEST12'!$E:$E,'DATOS PEST12'!$A:$A,INDICE!$C$13,'DATOS PEST12'!$D:$D,'7. RETA (SETA) Prov-SECCION'!P$11,'DATOS PEST12'!$B:$B,'7. RETA (SETA) Prov-SECCION'!$A226,'DATOS PEST12'!$F:$F,"REG.E. AUTONOMOS (SETA)",'DATOS PEST12'!$C:$C,"&lt;&gt;"&amp;"UNION EUROPEA")</f>
        <v>0</v>
      </c>
      <c r="Q226" s="62">
        <f>SUMIFS('DATOS PEST12'!$E:$E,'DATOS PEST12'!$A:$A,INDICE!$C$13,'DATOS PEST12'!$D:$D,'7. RETA (SETA) Prov-SECCION'!Q$11,'DATOS PEST12'!$B:$B,'7. RETA (SETA) Prov-SECCION'!$A226,'DATOS PEST12'!$F:$F,"REG.E. AUTONOMOS (SETA)",'DATOS PEST12'!$C:$C,"&lt;&gt;"&amp;"UNION EUROPEA")</f>
        <v>0</v>
      </c>
      <c r="R226" s="62">
        <f>SUMIFS('DATOS PEST12'!$E:$E,'DATOS PEST12'!$A:$A,INDICE!$C$13,'DATOS PEST12'!$D:$D,'7. RETA (SETA) Prov-SECCION'!R$11,'DATOS PEST12'!$B:$B,'7. RETA (SETA) Prov-SECCION'!$A226,'DATOS PEST12'!$F:$F,"REG.E. AUTONOMOS (SETA)",'DATOS PEST12'!$C:$C,"&lt;&gt;"&amp;"UNION EUROPEA")</f>
        <v>0</v>
      </c>
      <c r="S226" s="62">
        <f>SUMIFS('DATOS PEST12'!$E:$E,'DATOS PEST12'!$A:$A,INDICE!$C$13,'DATOS PEST12'!$D:$D,'7. RETA (SETA) Prov-SECCION'!S$11,'DATOS PEST12'!$B:$B,'7. RETA (SETA) Prov-SECCION'!$A226,'DATOS PEST12'!$F:$F,"REG.E. AUTONOMOS (SETA)",'DATOS PEST12'!$C:$C,"&lt;&gt;"&amp;"UNION EUROPEA")</f>
        <v>0</v>
      </c>
      <c r="T226" s="62">
        <f>SUMIFS('DATOS PEST12'!$E:$E,'DATOS PEST12'!$A:$A,INDICE!$C$13,'DATOS PEST12'!$D:$D,'7. RETA (SETA) Prov-SECCION'!T$11,'DATOS PEST12'!$B:$B,'7. RETA (SETA) Prov-SECCION'!$A226,'DATOS PEST12'!$F:$F,"REG.E. AUTONOMOS (SETA)",'DATOS PEST12'!$C:$C,"&lt;&gt;"&amp;"UNION EUROPEA")</f>
        <v>0</v>
      </c>
      <c r="U226" s="62">
        <f>SUMIFS('DATOS PEST12'!$E:$E,'DATOS PEST12'!$A:$A,INDICE!$C$13,'DATOS PEST12'!$D:$D,'7. RETA (SETA) Prov-SECCION'!U$11,'DATOS PEST12'!$B:$B,'7. RETA (SETA) Prov-SECCION'!$A226,'DATOS PEST12'!$F:$F,"REG.E. AUTONOMOS (SETA)",'DATOS PEST12'!$C:$C,"&lt;&gt;"&amp;"UNION EUROPEA")</f>
        <v>0</v>
      </c>
      <c r="V226" s="62">
        <f>SUMIFS('DATOS PEST12'!$E:$E,'DATOS PEST12'!$A:$A,INDICE!$C$13,'DATOS PEST12'!$D:$D,'7. RETA (SETA) Prov-SECCION'!V$11,'DATOS PEST12'!$B:$B,'7. RETA (SETA) Prov-SECCION'!$A226,'DATOS PEST12'!$F:$F,"REG.E. AUTONOMOS (SETA)",'DATOS PEST12'!$C:$C,"&lt;&gt;"&amp;"UNION EUROPEA")</f>
        <v>0</v>
      </c>
      <c r="W226" s="62">
        <f>SUMIFS('DATOS PEST12'!$E:$E,'DATOS PEST12'!$A:$A,INDICE!$C$13,'DATOS PEST12'!$D:$D,'7. RETA (SETA) Prov-SECCION'!W$11,'DATOS PEST12'!$B:$B,'7. RETA (SETA) Prov-SECCION'!$A226,'DATOS PEST12'!$F:$F,"REG.E. AUTONOMOS (SETA)",'DATOS PEST12'!$C:$C,"&lt;&gt;"&amp;"UNION EUROPEA")</f>
        <v>0</v>
      </c>
      <c r="X226" s="62">
        <f>SUMIFS('DATOS PEST12'!$E:$E,'DATOS PEST12'!$A:$A,INDICE!$C$13,'DATOS PEST12'!$D:$D,'7. RETA (SETA) Prov-SECCION'!X$11,'DATOS PEST12'!$B:$B,'7. RETA (SETA) Prov-SECCION'!$A226,'DATOS PEST12'!$F:$F,"REG.E. AUTONOMOS (SETA)",'DATOS PEST12'!$C:$C,"&lt;&gt;"&amp;"UNION EUROPEA")</f>
        <v>0</v>
      </c>
      <c r="Y226" s="59">
        <f>SUMIFS('DATOS PEST12'!$E:$E,'DATOS PEST12'!$A:$A,INDICE!$C$13,'DATOS PEST12'!$D:$D,'7. RETA (SETA) Prov-SECCION'!Y$11,'DATOS PEST12'!$B:$B,'7. RETA (SETA) Prov-SECCION'!$A226,'DATOS PEST12'!$F:$F,"REG.E. AUTONOMOS (SETA)",'DATOS PEST12'!$C:$C,"&lt;&gt;"&amp;"UNION EUROPEA")</f>
        <v>0</v>
      </c>
    </row>
    <row r="227" spans="1:25" ht="15.6" x14ac:dyDescent="0.3">
      <c r="A227" s="238" t="s">
        <v>177</v>
      </c>
      <c r="B227" s="239"/>
      <c r="C227" s="66">
        <f t="shared" ref="C227:Y227" si="80">C228</f>
        <v>9</v>
      </c>
      <c r="D227" s="64">
        <f t="shared" si="80"/>
        <v>9</v>
      </c>
      <c r="E227" s="67">
        <f t="shared" si="80"/>
        <v>0</v>
      </c>
      <c r="F227" s="67">
        <f t="shared" si="80"/>
        <v>0</v>
      </c>
      <c r="G227" s="67">
        <f t="shared" si="80"/>
        <v>0</v>
      </c>
      <c r="H227" s="67">
        <f t="shared" si="80"/>
        <v>0</v>
      </c>
      <c r="I227" s="67">
        <f t="shared" si="80"/>
        <v>0</v>
      </c>
      <c r="J227" s="67">
        <f t="shared" si="80"/>
        <v>0</v>
      </c>
      <c r="K227" s="67">
        <f t="shared" si="80"/>
        <v>0</v>
      </c>
      <c r="L227" s="67">
        <f t="shared" si="80"/>
        <v>0</v>
      </c>
      <c r="M227" s="67">
        <f t="shared" si="80"/>
        <v>0</v>
      </c>
      <c r="N227" s="67">
        <f t="shared" si="80"/>
        <v>0</v>
      </c>
      <c r="O227" s="67">
        <f t="shared" si="80"/>
        <v>0</v>
      </c>
      <c r="P227" s="67">
        <f t="shared" si="80"/>
        <v>0</v>
      </c>
      <c r="Q227" s="67">
        <f t="shared" si="80"/>
        <v>0</v>
      </c>
      <c r="R227" s="67">
        <f t="shared" si="80"/>
        <v>0</v>
      </c>
      <c r="S227" s="67">
        <f t="shared" si="80"/>
        <v>0</v>
      </c>
      <c r="T227" s="67">
        <f t="shared" si="80"/>
        <v>0</v>
      </c>
      <c r="U227" s="67">
        <f t="shared" si="80"/>
        <v>0</v>
      </c>
      <c r="V227" s="67">
        <f t="shared" si="80"/>
        <v>0</v>
      </c>
      <c r="W227" s="67">
        <f t="shared" si="80"/>
        <v>0</v>
      </c>
      <c r="X227" s="67">
        <f t="shared" si="80"/>
        <v>0</v>
      </c>
      <c r="Y227" s="66">
        <f t="shared" si="80"/>
        <v>0</v>
      </c>
    </row>
    <row r="228" spans="1:25" ht="15.6" x14ac:dyDescent="0.3">
      <c r="A228" s="14">
        <v>28</v>
      </c>
      <c r="B228" s="15" t="s">
        <v>14</v>
      </c>
      <c r="C228" s="59">
        <f>SUM(D228:Y228)</f>
        <v>9</v>
      </c>
      <c r="D228" s="60">
        <f>SUMIFS('DATOS PEST12'!$E:$E,'DATOS PEST12'!$A:$A,INDICE!$C$13,'DATOS PEST12'!$D:$D,'7. RETA (SETA) Prov-SECCION'!D$11,'DATOS PEST12'!$B:$B,'7. RETA (SETA) Prov-SECCION'!$A228,'DATOS PEST12'!$F:$F,"REG.E. AUTONOMOS (SETA)",'DATOS PEST12'!$C:$C,"&lt;&gt;"&amp;"UNION EUROPEA")</f>
        <v>9</v>
      </c>
      <c r="E228" s="62">
        <f>SUMIFS('DATOS PEST12'!$E:$E,'DATOS PEST12'!$A:$A,INDICE!$C$13,'DATOS PEST12'!$D:$D,'7. RETA (SETA) Prov-SECCION'!E$11,'DATOS PEST12'!$B:$B,'7. RETA (SETA) Prov-SECCION'!$A228,'DATOS PEST12'!$F:$F,"REG.E. AUTONOMOS (SETA)",'DATOS PEST12'!$C:$C,"&lt;&gt;"&amp;"UNION EUROPEA")</f>
        <v>0</v>
      </c>
      <c r="F228" s="62">
        <f>SUMIFS('DATOS PEST12'!$E:$E,'DATOS PEST12'!$A:$A,INDICE!$C$13,'DATOS PEST12'!$D:$D,'7. RETA (SETA) Prov-SECCION'!F$11,'DATOS PEST12'!$B:$B,'7. RETA (SETA) Prov-SECCION'!$A228,'DATOS PEST12'!$F:$F,"REG.E. AUTONOMOS (SETA)",'DATOS PEST12'!$C:$C,"&lt;&gt;"&amp;"UNION EUROPEA")</f>
        <v>0</v>
      </c>
      <c r="G228" s="62">
        <f>SUMIFS('DATOS PEST12'!$E:$E,'DATOS PEST12'!$A:$A,INDICE!$C$13,'DATOS PEST12'!$D:$D,'7. RETA (SETA) Prov-SECCION'!G$11,'DATOS PEST12'!$B:$B,'7. RETA (SETA) Prov-SECCION'!$A228,'DATOS PEST12'!$F:$F,"REG.E. AUTONOMOS (SETA)",'DATOS PEST12'!$C:$C,"&lt;&gt;"&amp;"UNION EUROPEA")</f>
        <v>0</v>
      </c>
      <c r="H228" s="62">
        <f>SUMIFS('DATOS PEST12'!$E:$E,'DATOS PEST12'!$A:$A,INDICE!$C$13,'DATOS PEST12'!$D:$D,'7. RETA (SETA) Prov-SECCION'!H$11,'DATOS PEST12'!$B:$B,'7. RETA (SETA) Prov-SECCION'!$A228,'DATOS PEST12'!$F:$F,"REG.E. AUTONOMOS (SETA)",'DATOS PEST12'!$C:$C,"&lt;&gt;"&amp;"UNION EUROPEA")</f>
        <v>0</v>
      </c>
      <c r="I228" s="62">
        <f>SUMIFS('DATOS PEST12'!$E:$E,'DATOS PEST12'!$A:$A,INDICE!$C$13,'DATOS PEST12'!$D:$D,'7. RETA (SETA) Prov-SECCION'!I$11,'DATOS PEST12'!$B:$B,'7. RETA (SETA) Prov-SECCION'!$A228,'DATOS PEST12'!$F:$F,"REG.E. AUTONOMOS (SETA)",'DATOS PEST12'!$C:$C,"&lt;&gt;"&amp;"UNION EUROPEA")</f>
        <v>0</v>
      </c>
      <c r="J228" s="62">
        <f>SUMIFS('DATOS PEST12'!$E:$E,'DATOS PEST12'!$A:$A,INDICE!$C$13,'DATOS PEST12'!$D:$D,'7. RETA (SETA) Prov-SECCION'!J$11,'DATOS PEST12'!$B:$B,'7. RETA (SETA) Prov-SECCION'!$A228,'DATOS PEST12'!$F:$F,"REG.E. AUTONOMOS (SETA)",'DATOS PEST12'!$C:$C,"&lt;&gt;"&amp;"UNION EUROPEA")</f>
        <v>0</v>
      </c>
      <c r="K228" s="62">
        <f>SUMIFS('DATOS PEST12'!$E:$E,'DATOS PEST12'!$A:$A,INDICE!$C$13,'DATOS PEST12'!$D:$D,'7. RETA (SETA) Prov-SECCION'!K$11,'DATOS PEST12'!$B:$B,'7. RETA (SETA) Prov-SECCION'!$A228,'DATOS PEST12'!$F:$F,"REG.E. AUTONOMOS (SETA)",'DATOS PEST12'!$C:$C,"&lt;&gt;"&amp;"UNION EUROPEA")</f>
        <v>0</v>
      </c>
      <c r="L228" s="62">
        <f>SUMIFS('DATOS PEST12'!$E:$E,'DATOS PEST12'!$A:$A,INDICE!$C$13,'DATOS PEST12'!$D:$D,'7. RETA (SETA) Prov-SECCION'!L$11,'DATOS PEST12'!$B:$B,'7. RETA (SETA) Prov-SECCION'!$A228,'DATOS PEST12'!$F:$F,"REG.E. AUTONOMOS (SETA)",'DATOS PEST12'!$C:$C,"&lt;&gt;"&amp;"UNION EUROPEA")</f>
        <v>0</v>
      </c>
      <c r="M228" s="62">
        <f>SUMIFS('DATOS PEST12'!$E:$E,'DATOS PEST12'!$A:$A,INDICE!$C$13,'DATOS PEST12'!$D:$D,'7. RETA (SETA) Prov-SECCION'!M$11,'DATOS PEST12'!$B:$B,'7. RETA (SETA) Prov-SECCION'!$A228,'DATOS PEST12'!$F:$F,"REG.E. AUTONOMOS (SETA)",'DATOS PEST12'!$C:$C,"&lt;&gt;"&amp;"UNION EUROPEA")</f>
        <v>0</v>
      </c>
      <c r="N228" s="62">
        <f>SUMIFS('DATOS PEST12'!$E:$E,'DATOS PEST12'!$A:$A,INDICE!$C$13,'DATOS PEST12'!$D:$D,'7. RETA (SETA) Prov-SECCION'!N$11,'DATOS PEST12'!$B:$B,'7. RETA (SETA) Prov-SECCION'!$A228,'DATOS PEST12'!$F:$F,"REG.E. AUTONOMOS (SETA)",'DATOS PEST12'!$C:$C,"&lt;&gt;"&amp;"UNION EUROPEA")</f>
        <v>0</v>
      </c>
      <c r="O228" s="62">
        <f>SUMIFS('DATOS PEST12'!$E:$E,'DATOS PEST12'!$A:$A,INDICE!$C$13,'DATOS PEST12'!$D:$D,'7. RETA (SETA) Prov-SECCION'!O$11,'DATOS PEST12'!$B:$B,'7. RETA (SETA) Prov-SECCION'!$A228,'DATOS PEST12'!$F:$F,"REG.E. AUTONOMOS (SETA)",'DATOS PEST12'!$C:$C,"&lt;&gt;"&amp;"UNION EUROPEA")</f>
        <v>0</v>
      </c>
      <c r="P228" s="62">
        <f>SUMIFS('DATOS PEST12'!$E:$E,'DATOS PEST12'!$A:$A,INDICE!$C$13,'DATOS PEST12'!$D:$D,'7. RETA (SETA) Prov-SECCION'!P$11,'DATOS PEST12'!$B:$B,'7. RETA (SETA) Prov-SECCION'!$A228,'DATOS PEST12'!$F:$F,"REG.E. AUTONOMOS (SETA)",'DATOS PEST12'!$C:$C,"&lt;&gt;"&amp;"UNION EUROPEA")</f>
        <v>0</v>
      </c>
      <c r="Q228" s="62">
        <f>SUMIFS('DATOS PEST12'!$E:$E,'DATOS PEST12'!$A:$A,INDICE!$C$13,'DATOS PEST12'!$D:$D,'7. RETA (SETA) Prov-SECCION'!Q$11,'DATOS PEST12'!$B:$B,'7. RETA (SETA) Prov-SECCION'!$A228,'DATOS PEST12'!$F:$F,"REG.E. AUTONOMOS (SETA)",'DATOS PEST12'!$C:$C,"&lt;&gt;"&amp;"UNION EUROPEA")</f>
        <v>0</v>
      </c>
      <c r="R228" s="62">
        <f>SUMIFS('DATOS PEST12'!$E:$E,'DATOS PEST12'!$A:$A,INDICE!$C$13,'DATOS PEST12'!$D:$D,'7. RETA (SETA) Prov-SECCION'!R$11,'DATOS PEST12'!$B:$B,'7. RETA (SETA) Prov-SECCION'!$A228,'DATOS PEST12'!$F:$F,"REG.E. AUTONOMOS (SETA)",'DATOS PEST12'!$C:$C,"&lt;&gt;"&amp;"UNION EUROPEA")</f>
        <v>0</v>
      </c>
      <c r="S228" s="62">
        <f>SUMIFS('DATOS PEST12'!$E:$E,'DATOS PEST12'!$A:$A,INDICE!$C$13,'DATOS PEST12'!$D:$D,'7. RETA (SETA) Prov-SECCION'!S$11,'DATOS PEST12'!$B:$B,'7. RETA (SETA) Prov-SECCION'!$A228,'DATOS PEST12'!$F:$F,"REG.E. AUTONOMOS (SETA)",'DATOS PEST12'!$C:$C,"&lt;&gt;"&amp;"UNION EUROPEA")</f>
        <v>0</v>
      </c>
      <c r="T228" s="62">
        <f>SUMIFS('DATOS PEST12'!$E:$E,'DATOS PEST12'!$A:$A,INDICE!$C$13,'DATOS PEST12'!$D:$D,'7. RETA (SETA) Prov-SECCION'!T$11,'DATOS PEST12'!$B:$B,'7. RETA (SETA) Prov-SECCION'!$A228,'DATOS PEST12'!$F:$F,"REG.E. AUTONOMOS (SETA)",'DATOS PEST12'!$C:$C,"&lt;&gt;"&amp;"UNION EUROPEA")</f>
        <v>0</v>
      </c>
      <c r="U228" s="62">
        <f>SUMIFS('DATOS PEST12'!$E:$E,'DATOS PEST12'!$A:$A,INDICE!$C$13,'DATOS PEST12'!$D:$D,'7. RETA (SETA) Prov-SECCION'!U$11,'DATOS PEST12'!$B:$B,'7. RETA (SETA) Prov-SECCION'!$A228,'DATOS PEST12'!$F:$F,"REG.E. AUTONOMOS (SETA)",'DATOS PEST12'!$C:$C,"&lt;&gt;"&amp;"UNION EUROPEA")</f>
        <v>0</v>
      </c>
      <c r="V228" s="62">
        <f>SUMIFS('DATOS PEST12'!$E:$E,'DATOS PEST12'!$A:$A,INDICE!$C$13,'DATOS PEST12'!$D:$D,'7. RETA (SETA) Prov-SECCION'!V$11,'DATOS PEST12'!$B:$B,'7. RETA (SETA) Prov-SECCION'!$A228,'DATOS PEST12'!$F:$F,"REG.E. AUTONOMOS (SETA)",'DATOS PEST12'!$C:$C,"&lt;&gt;"&amp;"UNION EUROPEA")</f>
        <v>0</v>
      </c>
      <c r="W228" s="62">
        <f>SUMIFS('DATOS PEST12'!$E:$E,'DATOS PEST12'!$A:$A,INDICE!$C$13,'DATOS PEST12'!$D:$D,'7. RETA (SETA) Prov-SECCION'!W$11,'DATOS PEST12'!$B:$B,'7. RETA (SETA) Prov-SECCION'!$A228,'DATOS PEST12'!$F:$F,"REG.E. AUTONOMOS (SETA)",'DATOS PEST12'!$C:$C,"&lt;&gt;"&amp;"UNION EUROPEA")</f>
        <v>0</v>
      </c>
      <c r="X228" s="62">
        <f>SUMIFS('DATOS PEST12'!$E:$E,'DATOS PEST12'!$A:$A,INDICE!$C$13,'DATOS PEST12'!$D:$D,'7. RETA (SETA) Prov-SECCION'!X$11,'DATOS PEST12'!$B:$B,'7. RETA (SETA) Prov-SECCION'!$A228,'DATOS PEST12'!$F:$F,"REG.E. AUTONOMOS (SETA)",'DATOS PEST12'!$C:$C,"&lt;&gt;"&amp;"UNION EUROPEA")</f>
        <v>0</v>
      </c>
      <c r="Y228" s="59">
        <f>SUMIFS('DATOS PEST12'!$E:$E,'DATOS PEST12'!$A:$A,INDICE!$C$13,'DATOS PEST12'!$D:$D,'7. RETA (SETA) Prov-SECCION'!Y$11,'DATOS PEST12'!$B:$B,'7. RETA (SETA) Prov-SECCION'!$A228,'DATOS PEST12'!$F:$F,"REG.E. AUTONOMOS (SETA)",'DATOS PEST12'!$C:$C,"&lt;&gt;"&amp;"UNION EUROPEA")</f>
        <v>0</v>
      </c>
    </row>
    <row r="229" spans="1:25" ht="15.6" x14ac:dyDescent="0.3">
      <c r="A229" s="238" t="s">
        <v>176</v>
      </c>
      <c r="B229" s="239"/>
      <c r="C229" s="66">
        <f t="shared" ref="C229:Y229" si="81">C230</f>
        <v>149.63157894736838</v>
      </c>
      <c r="D229" s="64">
        <f t="shared" si="81"/>
        <v>148.63157894736838</v>
      </c>
      <c r="E229" s="67">
        <f t="shared" si="81"/>
        <v>0</v>
      </c>
      <c r="F229" s="67">
        <f t="shared" si="81"/>
        <v>0</v>
      </c>
      <c r="G229" s="67">
        <f t="shared" si="81"/>
        <v>0</v>
      </c>
      <c r="H229" s="67">
        <f t="shared" si="81"/>
        <v>0</v>
      </c>
      <c r="I229" s="67">
        <f t="shared" si="81"/>
        <v>0</v>
      </c>
      <c r="J229" s="67">
        <f t="shared" si="81"/>
        <v>0.99999999999999956</v>
      </c>
      <c r="K229" s="67">
        <f t="shared" si="81"/>
        <v>0</v>
      </c>
      <c r="L229" s="67">
        <f t="shared" si="81"/>
        <v>0</v>
      </c>
      <c r="M229" s="67">
        <f t="shared" si="81"/>
        <v>0</v>
      </c>
      <c r="N229" s="67">
        <f t="shared" si="81"/>
        <v>0</v>
      </c>
      <c r="O229" s="67">
        <f t="shared" si="81"/>
        <v>0</v>
      </c>
      <c r="P229" s="67">
        <f t="shared" si="81"/>
        <v>0</v>
      </c>
      <c r="Q229" s="67">
        <f t="shared" si="81"/>
        <v>0</v>
      </c>
      <c r="R229" s="67">
        <f t="shared" si="81"/>
        <v>0</v>
      </c>
      <c r="S229" s="67">
        <f t="shared" si="81"/>
        <v>0</v>
      </c>
      <c r="T229" s="67">
        <f t="shared" si="81"/>
        <v>0</v>
      </c>
      <c r="U229" s="67">
        <f t="shared" si="81"/>
        <v>0</v>
      </c>
      <c r="V229" s="67">
        <f t="shared" si="81"/>
        <v>0</v>
      </c>
      <c r="W229" s="67">
        <f t="shared" si="81"/>
        <v>0</v>
      </c>
      <c r="X229" s="67">
        <f t="shared" si="81"/>
        <v>0</v>
      </c>
      <c r="Y229" s="66">
        <f t="shared" si="81"/>
        <v>0</v>
      </c>
    </row>
    <row r="230" spans="1:25" ht="15.6" x14ac:dyDescent="0.3">
      <c r="A230" s="14">
        <v>30</v>
      </c>
      <c r="B230" s="15" t="s">
        <v>15</v>
      </c>
      <c r="C230" s="59">
        <f>SUM(D230:Y230)</f>
        <v>149.63157894736838</v>
      </c>
      <c r="D230" s="60">
        <f>SUMIFS('DATOS PEST12'!$E:$E,'DATOS PEST12'!$A:$A,INDICE!$C$13,'DATOS PEST12'!$D:$D,'7. RETA (SETA) Prov-SECCION'!D$11,'DATOS PEST12'!$B:$B,'7. RETA (SETA) Prov-SECCION'!$A230,'DATOS PEST12'!$F:$F,"REG.E. AUTONOMOS (SETA)",'DATOS PEST12'!$C:$C,"&lt;&gt;"&amp;"UNION EUROPEA")</f>
        <v>148.63157894736838</v>
      </c>
      <c r="E230" s="62">
        <f>SUMIFS('DATOS PEST12'!$E:$E,'DATOS PEST12'!$A:$A,INDICE!$C$13,'DATOS PEST12'!$D:$D,'7. RETA (SETA) Prov-SECCION'!E$11,'DATOS PEST12'!$B:$B,'7. RETA (SETA) Prov-SECCION'!$A230,'DATOS PEST12'!$F:$F,"REG.E. AUTONOMOS (SETA)",'DATOS PEST12'!$C:$C,"&lt;&gt;"&amp;"UNION EUROPEA")</f>
        <v>0</v>
      </c>
      <c r="F230" s="62">
        <f>SUMIFS('DATOS PEST12'!$E:$E,'DATOS PEST12'!$A:$A,INDICE!$C$13,'DATOS PEST12'!$D:$D,'7. RETA (SETA) Prov-SECCION'!F$11,'DATOS PEST12'!$B:$B,'7. RETA (SETA) Prov-SECCION'!$A230,'DATOS PEST12'!$F:$F,"REG.E. AUTONOMOS (SETA)",'DATOS PEST12'!$C:$C,"&lt;&gt;"&amp;"UNION EUROPEA")</f>
        <v>0</v>
      </c>
      <c r="G230" s="62">
        <f>SUMIFS('DATOS PEST12'!$E:$E,'DATOS PEST12'!$A:$A,INDICE!$C$13,'DATOS PEST12'!$D:$D,'7. RETA (SETA) Prov-SECCION'!G$11,'DATOS PEST12'!$B:$B,'7. RETA (SETA) Prov-SECCION'!$A230,'DATOS PEST12'!$F:$F,"REG.E. AUTONOMOS (SETA)",'DATOS PEST12'!$C:$C,"&lt;&gt;"&amp;"UNION EUROPEA")</f>
        <v>0</v>
      </c>
      <c r="H230" s="62">
        <f>SUMIFS('DATOS PEST12'!$E:$E,'DATOS PEST12'!$A:$A,INDICE!$C$13,'DATOS PEST12'!$D:$D,'7. RETA (SETA) Prov-SECCION'!H$11,'DATOS PEST12'!$B:$B,'7. RETA (SETA) Prov-SECCION'!$A230,'DATOS PEST12'!$F:$F,"REG.E. AUTONOMOS (SETA)",'DATOS PEST12'!$C:$C,"&lt;&gt;"&amp;"UNION EUROPEA")</f>
        <v>0</v>
      </c>
      <c r="I230" s="62">
        <f>SUMIFS('DATOS PEST12'!$E:$E,'DATOS PEST12'!$A:$A,INDICE!$C$13,'DATOS PEST12'!$D:$D,'7. RETA (SETA) Prov-SECCION'!I$11,'DATOS PEST12'!$B:$B,'7. RETA (SETA) Prov-SECCION'!$A230,'DATOS PEST12'!$F:$F,"REG.E. AUTONOMOS (SETA)",'DATOS PEST12'!$C:$C,"&lt;&gt;"&amp;"UNION EUROPEA")</f>
        <v>0</v>
      </c>
      <c r="J230" s="62">
        <f>SUMIFS('DATOS PEST12'!$E:$E,'DATOS PEST12'!$A:$A,INDICE!$C$13,'DATOS PEST12'!$D:$D,'7. RETA (SETA) Prov-SECCION'!J$11,'DATOS PEST12'!$B:$B,'7. RETA (SETA) Prov-SECCION'!$A230,'DATOS PEST12'!$F:$F,"REG.E. AUTONOMOS (SETA)",'DATOS PEST12'!$C:$C,"&lt;&gt;"&amp;"UNION EUROPEA")</f>
        <v>0.99999999999999956</v>
      </c>
      <c r="K230" s="62">
        <f>SUMIFS('DATOS PEST12'!$E:$E,'DATOS PEST12'!$A:$A,INDICE!$C$13,'DATOS PEST12'!$D:$D,'7. RETA (SETA) Prov-SECCION'!K$11,'DATOS PEST12'!$B:$B,'7. RETA (SETA) Prov-SECCION'!$A230,'DATOS PEST12'!$F:$F,"REG.E. AUTONOMOS (SETA)",'DATOS PEST12'!$C:$C,"&lt;&gt;"&amp;"UNION EUROPEA")</f>
        <v>0</v>
      </c>
      <c r="L230" s="62">
        <f>SUMIFS('DATOS PEST12'!$E:$E,'DATOS PEST12'!$A:$A,INDICE!$C$13,'DATOS PEST12'!$D:$D,'7. RETA (SETA) Prov-SECCION'!L$11,'DATOS PEST12'!$B:$B,'7. RETA (SETA) Prov-SECCION'!$A230,'DATOS PEST12'!$F:$F,"REG.E. AUTONOMOS (SETA)",'DATOS PEST12'!$C:$C,"&lt;&gt;"&amp;"UNION EUROPEA")</f>
        <v>0</v>
      </c>
      <c r="M230" s="62">
        <f>SUMIFS('DATOS PEST12'!$E:$E,'DATOS PEST12'!$A:$A,INDICE!$C$13,'DATOS PEST12'!$D:$D,'7. RETA (SETA) Prov-SECCION'!M$11,'DATOS PEST12'!$B:$B,'7. RETA (SETA) Prov-SECCION'!$A230,'DATOS PEST12'!$F:$F,"REG.E. AUTONOMOS (SETA)",'DATOS PEST12'!$C:$C,"&lt;&gt;"&amp;"UNION EUROPEA")</f>
        <v>0</v>
      </c>
      <c r="N230" s="62">
        <f>SUMIFS('DATOS PEST12'!$E:$E,'DATOS PEST12'!$A:$A,INDICE!$C$13,'DATOS PEST12'!$D:$D,'7. RETA (SETA) Prov-SECCION'!N$11,'DATOS PEST12'!$B:$B,'7. RETA (SETA) Prov-SECCION'!$A230,'DATOS PEST12'!$F:$F,"REG.E. AUTONOMOS (SETA)",'DATOS PEST12'!$C:$C,"&lt;&gt;"&amp;"UNION EUROPEA")</f>
        <v>0</v>
      </c>
      <c r="O230" s="62">
        <f>SUMIFS('DATOS PEST12'!$E:$E,'DATOS PEST12'!$A:$A,INDICE!$C$13,'DATOS PEST12'!$D:$D,'7. RETA (SETA) Prov-SECCION'!O$11,'DATOS PEST12'!$B:$B,'7. RETA (SETA) Prov-SECCION'!$A230,'DATOS PEST12'!$F:$F,"REG.E. AUTONOMOS (SETA)",'DATOS PEST12'!$C:$C,"&lt;&gt;"&amp;"UNION EUROPEA")</f>
        <v>0</v>
      </c>
      <c r="P230" s="62">
        <f>SUMIFS('DATOS PEST12'!$E:$E,'DATOS PEST12'!$A:$A,INDICE!$C$13,'DATOS PEST12'!$D:$D,'7. RETA (SETA) Prov-SECCION'!P$11,'DATOS PEST12'!$B:$B,'7. RETA (SETA) Prov-SECCION'!$A230,'DATOS PEST12'!$F:$F,"REG.E. AUTONOMOS (SETA)",'DATOS PEST12'!$C:$C,"&lt;&gt;"&amp;"UNION EUROPEA")</f>
        <v>0</v>
      </c>
      <c r="Q230" s="62">
        <f>SUMIFS('DATOS PEST12'!$E:$E,'DATOS PEST12'!$A:$A,INDICE!$C$13,'DATOS PEST12'!$D:$D,'7. RETA (SETA) Prov-SECCION'!Q$11,'DATOS PEST12'!$B:$B,'7. RETA (SETA) Prov-SECCION'!$A230,'DATOS PEST12'!$F:$F,"REG.E. AUTONOMOS (SETA)",'DATOS PEST12'!$C:$C,"&lt;&gt;"&amp;"UNION EUROPEA")</f>
        <v>0</v>
      </c>
      <c r="R230" s="62">
        <f>SUMIFS('DATOS PEST12'!$E:$E,'DATOS PEST12'!$A:$A,INDICE!$C$13,'DATOS PEST12'!$D:$D,'7. RETA (SETA) Prov-SECCION'!R$11,'DATOS PEST12'!$B:$B,'7. RETA (SETA) Prov-SECCION'!$A230,'DATOS PEST12'!$F:$F,"REG.E. AUTONOMOS (SETA)",'DATOS PEST12'!$C:$C,"&lt;&gt;"&amp;"UNION EUROPEA")</f>
        <v>0</v>
      </c>
      <c r="S230" s="62">
        <f>SUMIFS('DATOS PEST12'!$E:$E,'DATOS PEST12'!$A:$A,INDICE!$C$13,'DATOS PEST12'!$D:$D,'7. RETA (SETA) Prov-SECCION'!S$11,'DATOS PEST12'!$B:$B,'7. RETA (SETA) Prov-SECCION'!$A230,'DATOS PEST12'!$F:$F,"REG.E. AUTONOMOS (SETA)",'DATOS PEST12'!$C:$C,"&lt;&gt;"&amp;"UNION EUROPEA")</f>
        <v>0</v>
      </c>
      <c r="T230" s="62">
        <f>SUMIFS('DATOS PEST12'!$E:$E,'DATOS PEST12'!$A:$A,INDICE!$C$13,'DATOS PEST12'!$D:$D,'7. RETA (SETA) Prov-SECCION'!T$11,'DATOS PEST12'!$B:$B,'7. RETA (SETA) Prov-SECCION'!$A230,'DATOS PEST12'!$F:$F,"REG.E. AUTONOMOS (SETA)",'DATOS PEST12'!$C:$C,"&lt;&gt;"&amp;"UNION EUROPEA")</f>
        <v>0</v>
      </c>
      <c r="U230" s="62">
        <f>SUMIFS('DATOS PEST12'!$E:$E,'DATOS PEST12'!$A:$A,INDICE!$C$13,'DATOS PEST12'!$D:$D,'7. RETA (SETA) Prov-SECCION'!U$11,'DATOS PEST12'!$B:$B,'7. RETA (SETA) Prov-SECCION'!$A230,'DATOS PEST12'!$F:$F,"REG.E. AUTONOMOS (SETA)",'DATOS PEST12'!$C:$C,"&lt;&gt;"&amp;"UNION EUROPEA")</f>
        <v>0</v>
      </c>
      <c r="V230" s="62">
        <f>SUMIFS('DATOS PEST12'!$E:$E,'DATOS PEST12'!$A:$A,INDICE!$C$13,'DATOS PEST12'!$D:$D,'7. RETA (SETA) Prov-SECCION'!V$11,'DATOS PEST12'!$B:$B,'7. RETA (SETA) Prov-SECCION'!$A230,'DATOS PEST12'!$F:$F,"REG.E. AUTONOMOS (SETA)",'DATOS PEST12'!$C:$C,"&lt;&gt;"&amp;"UNION EUROPEA")</f>
        <v>0</v>
      </c>
      <c r="W230" s="62">
        <f>SUMIFS('DATOS PEST12'!$E:$E,'DATOS PEST12'!$A:$A,INDICE!$C$13,'DATOS PEST12'!$D:$D,'7. RETA (SETA) Prov-SECCION'!W$11,'DATOS PEST12'!$B:$B,'7. RETA (SETA) Prov-SECCION'!$A230,'DATOS PEST12'!$F:$F,"REG.E. AUTONOMOS (SETA)",'DATOS PEST12'!$C:$C,"&lt;&gt;"&amp;"UNION EUROPEA")</f>
        <v>0</v>
      </c>
      <c r="X230" s="62">
        <f>SUMIFS('DATOS PEST12'!$E:$E,'DATOS PEST12'!$A:$A,INDICE!$C$13,'DATOS PEST12'!$D:$D,'7. RETA (SETA) Prov-SECCION'!X$11,'DATOS PEST12'!$B:$B,'7. RETA (SETA) Prov-SECCION'!$A230,'DATOS PEST12'!$F:$F,"REG.E. AUTONOMOS (SETA)",'DATOS PEST12'!$C:$C,"&lt;&gt;"&amp;"UNION EUROPEA")</f>
        <v>0</v>
      </c>
      <c r="Y230" s="59">
        <f>SUMIFS('DATOS PEST12'!$E:$E,'DATOS PEST12'!$A:$A,INDICE!$C$13,'DATOS PEST12'!$D:$D,'7. RETA (SETA) Prov-SECCION'!Y$11,'DATOS PEST12'!$B:$B,'7. RETA (SETA) Prov-SECCION'!$A230,'DATOS PEST12'!$F:$F,"REG.E. AUTONOMOS (SETA)",'DATOS PEST12'!$C:$C,"&lt;&gt;"&amp;"UNION EUROPEA")</f>
        <v>0</v>
      </c>
    </row>
    <row r="231" spans="1:25" ht="15.6" x14ac:dyDescent="0.3">
      <c r="A231" s="238" t="s">
        <v>175</v>
      </c>
      <c r="B231" s="239"/>
      <c r="C231" s="66">
        <f t="shared" ref="C231:Y231" si="82">C232</f>
        <v>26.789473684210531</v>
      </c>
      <c r="D231" s="64">
        <f t="shared" si="82"/>
        <v>26.789473684210531</v>
      </c>
      <c r="E231" s="67">
        <f t="shared" si="82"/>
        <v>0</v>
      </c>
      <c r="F231" s="67">
        <f t="shared" si="82"/>
        <v>0</v>
      </c>
      <c r="G231" s="67">
        <f t="shared" si="82"/>
        <v>0</v>
      </c>
      <c r="H231" s="67">
        <f t="shared" si="82"/>
        <v>0</v>
      </c>
      <c r="I231" s="67">
        <f t="shared" si="82"/>
        <v>0</v>
      </c>
      <c r="J231" s="67">
        <f t="shared" si="82"/>
        <v>0</v>
      </c>
      <c r="K231" s="67">
        <f t="shared" si="82"/>
        <v>0</v>
      </c>
      <c r="L231" s="67">
        <f t="shared" si="82"/>
        <v>0</v>
      </c>
      <c r="M231" s="67">
        <f t="shared" si="82"/>
        <v>0</v>
      </c>
      <c r="N231" s="67">
        <f t="shared" si="82"/>
        <v>0</v>
      </c>
      <c r="O231" s="67">
        <f t="shared" si="82"/>
        <v>0</v>
      </c>
      <c r="P231" s="67">
        <f t="shared" si="82"/>
        <v>0</v>
      </c>
      <c r="Q231" s="67">
        <f t="shared" si="82"/>
        <v>0</v>
      </c>
      <c r="R231" s="67">
        <f t="shared" si="82"/>
        <v>0</v>
      </c>
      <c r="S231" s="67">
        <f t="shared" si="82"/>
        <v>0</v>
      </c>
      <c r="T231" s="67">
        <f t="shared" si="82"/>
        <v>0</v>
      </c>
      <c r="U231" s="67">
        <f t="shared" si="82"/>
        <v>0</v>
      </c>
      <c r="V231" s="67">
        <f t="shared" si="82"/>
        <v>0</v>
      </c>
      <c r="W231" s="67">
        <f t="shared" si="82"/>
        <v>0</v>
      </c>
      <c r="X231" s="67">
        <f t="shared" si="82"/>
        <v>0</v>
      </c>
      <c r="Y231" s="66">
        <f t="shared" si="82"/>
        <v>0</v>
      </c>
    </row>
    <row r="232" spans="1:25" ht="15.6" x14ac:dyDescent="0.3">
      <c r="A232" s="8">
        <v>31</v>
      </c>
      <c r="B232" s="9" t="s">
        <v>16</v>
      </c>
      <c r="C232" s="59">
        <f>SUM(D232:Y232)</f>
        <v>26.789473684210531</v>
      </c>
      <c r="D232" s="60">
        <f>SUMIFS('DATOS PEST12'!$E:$E,'DATOS PEST12'!$A:$A,INDICE!$C$13,'DATOS PEST12'!$D:$D,'7. RETA (SETA) Prov-SECCION'!D$11,'DATOS PEST12'!$B:$B,'7. RETA (SETA) Prov-SECCION'!$A232,'DATOS PEST12'!$F:$F,"REG.E. AUTONOMOS (SETA)",'DATOS PEST12'!$C:$C,"&lt;&gt;"&amp;"UNION EUROPEA")</f>
        <v>26.789473684210531</v>
      </c>
      <c r="E232" s="62">
        <f>SUMIFS('DATOS PEST12'!$E:$E,'DATOS PEST12'!$A:$A,INDICE!$C$13,'DATOS PEST12'!$D:$D,'7. RETA (SETA) Prov-SECCION'!E$11,'DATOS PEST12'!$B:$B,'7. RETA (SETA) Prov-SECCION'!$A232,'DATOS PEST12'!$F:$F,"REG.E. AUTONOMOS (SETA)",'DATOS PEST12'!$C:$C,"&lt;&gt;"&amp;"UNION EUROPEA")</f>
        <v>0</v>
      </c>
      <c r="F232" s="62">
        <f>SUMIFS('DATOS PEST12'!$E:$E,'DATOS PEST12'!$A:$A,INDICE!$C$13,'DATOS PEST12'!$D:$D,'7. RETA (SETA) Prov-SECCION'!F$11,'DATOS PEST12'!$B:$B,'7. RETA (SETA) Prov-SECCION'!$A232,'DATOS PEST12'!$F:$F,"REG.E. AUTONOMOS (SETA)",'DATOS PEST12'!$C:$C,"&lt;&gt;"&amp;"UNION EUROPEA")</f>
        <v>0</v>
      </c>
      <c r="G232" s="62">
        <f>SUMIFS('DATOS PEST12'!$E:$E,'DATOS PEST12'!$A:$A,INDICE!$C$13,'DATOS PEST12'!$D:$D,'7. RETA (SETA) Prov-SECCION'!G$11,'DATOS PEST12'!$B:$B,'7. RETA (SETA) Prov-SECCION'!$A232,'DATOS PEST12'!$F:$F,"REG.E. AUTONOMOS (SETA)",'DATOS PEST12'!$C:$C,"&lt;&gt;"&amp;"UNION EUROPEA")</f>
        <v>0</v>
      </c>
      <c r="H232" s="62">
        <f>SUMIFS('DATOS PEST12'!$E:$E,'DATOS PEST12'!$A:$A,INDICE!$C$13,'DATOS PEST12'!$D:$D,'7. RETA (SETA) Prov-SECCION'!H$11,'DATOS PEST12'!$B:$B,'7. RETA (SETA) Prov-SECCION'!$A232,'DATOS PEST12'!$F:$F,"REG.E. AUTONOMOS (SETA)",'DATOS PEST12'!$C:$C,"&lt;&gt;"&amp;"UNION EUROPEA")</f>
        <v>0</v>
      </c>
      <c r="I232" s="62">
        <f>SUMIFS('DATOS PEST12'!$E:$E,'DATOS PEST12'!$A:$A,INDICE!$C$13,'DATOS PEST12'!$D:$D,'7. RETA (SETA) Prov-SECCION'!I$11,'DATOS PEST12'!$B:$B,'7. RETA (SETA) Prov-SECCION'!$A232,'DATOS PEST12'!$F:$F,"REG.E. AUTONOMOS (SETA)",'DATOS PEST12'!$C:$C,"&lt;&gt;"&amp;"UNION EUROPEA")</f>
        <v>0</v>
      </c>
      <c r="J232" s="62">
        <f>SUMIFS('DATOS PEST12'!$E:$E,'DATOS PEST12'!$A:$A,INDICE!$C$13,'DATOS PEST12'!$D:$D,'7. RETA (SETA) Prov-SECCION'!J$11,'DATOS PEST12'!$B:$B,'7. RETA (SETA) Prov-SECCION'!$A232,'DATOS PEST12'!$F:$F,"REG.E. AUTONOMOS (SETA)",'DATOS PEST12'!$C:$C,"&lt;&gt;"&amp;"UNION EUROPEA")</f>
        <v>0</v>
      </c>
      <c r="K232" s="62">
        <f>SUMIFS('DATOS PEST12'!$E:$E,'DATOS PEST12'!$A:$A,INDICE!$C$13,'DATOS PEST12'!$D:$D,'7. RETA (SETA) Prov-SECCION'!K$11,'DATOS PEST12'!$B:$B,'7. RETA (SETA) Prov-SECCION'!$A232,'DATOS PEST12'!$F:$F,"REG.E. AUTONOMOS (SETA)",'DATOS PEST12'!$C:$C,"&lt;&gt;"&amp;"UNION EUROPEA")</f>
        <v>0</v>
      </c>
      <c r="L232" s="62">
        <f>SUMIFS('DATOS PEST12'!$E:$E,'DATOS PEST12'!$A:$A,INDICE!$C$13,'DATOS PEST12'!$D:$D,'7. RETA (SETA) Prov-SECCION'!L$11,'DATOS PEST12'!$B:$B,'7. RETA (SETA) Prov-SECCION'!$A232,'DATOS PEST12'!$F:$F,"REG.E. AUTONOMOS (SETA)",'DATOS PEST12'!$C:$C,"&lt;&gt;"&amp;"UNION EUROPEA")</f>
        <v>0</v>
      </c>
      <c r="M232" s="62">
        <f>SUMIFS('DATOS PEST12'!$E:$E,'DATOS PEST12'!$A:$A,INDICE!$C$13,'DATOS PEST12'!$D:$D,'7. RETA (SETA) Prov-SECCION'!M$11,'DATOS PEST12'!$B:$B,'7. RETA (SETA) Prov-SECCION'!$A232,'DATOS PEST12'!$F:$F,"REG.E. AUTONOMOS (SETA)",'DATOS PEST12'!$C:$C,"&lt;&gt;"&amp;"UNION EUROPEA")</f>
        <v>0</v>
      </c>
      <c r="N232" s="62">
        <f>SUMIFS('DATOS PEST12'!$E:$E,'DATOS PEST12'!$A:$A,INDICE!$C$13,'DATOS PEST12'!$D:$D,'7. RETA (SETA) Prov-SECCION'!N$11,'DATOS PEST12'!$B:$B,'7. RETA (SETA) Prov-SECCION'!$A232,'DATOS PEST12'!$F:$F,"REG.E. AUTONOMOS (SETA)",'DATOS PEST12'!$C:$C,"&lt;&gt;"&amp;"UNION EUROPEA")</f>
        <v>0</v>
      </c>
      <c r="O232" s="62">
        <f>SUMIFS('DATOS PEST12'!$E:$E,'DATOS PEST12'!$A:$A,INDICE!$C$13,'DATOS PEST12'!$D:$D,'7. RETA (SETA) Prov-SECCION'!O$11,'DATOS PEST12'!$B:$B,'7. RETA (SETA) Prov-SECCION'!$A232,'DATOS PEST12'!$F:$F,"REG.E. AUTONOMOS (SETA)",'DATOS PEST12'!$C:$C,"&lt;&gt;"&amp;"UNION EUROPEA")</f>
        <v>0</v>
      </c>
      <c r="P232" s="62">
        <f>SUMIFS('DATOS PEST12'!$E:$E,'DATOS PEST12'!$A:$A,INDICE!$C$13,'DATOS PEST12'!$D:$D,'7. RETA (SETA) Prov-SECCION'!P$11,'DATOS PEST12'!$B:$B,'7. RETA (SETA) Prov-SECCION'!$A232,'DATOS PEST12'!$F:$F,"REG.E. AUTONOMOS (SETA)",'DATOS PEST12'!$C:$C,"&lt;&gt;"&amp;"UNION EUROPEA")</f>
        <v>0</v>
      </c>
      <c r="Q232" s="62">
        <f>SUMIFS('DATOS PEST12'!$E:$E,'DATOS PEST12'!$A:$A,INDICE!$C$13,'DATOS PEST12'!$D:$D,'7. RETA (SETA) Prov-SECCION'!Q$11,'DATOS PEST12'!$B:$B,'7. RETA (SETA) Prov-SECCION'!$A232,'DATOS PEST12'!$F:$F,"REG.E. AUTONOMOS (SETA)",'DATOS PEST12'!$C:$C,"&lt;&gt;"&amp;"UNION EUROPEA")</f>
        <v>0</v>
      </c>
      <c r="R232" s="62">
        <f>SUMIFS('DATOS PEST12'!$E:$E,'DATOS PEST12'!$A:$A,INDICE!$C$13,'DATOS PEST12'!$D:$D,'7. RETA (SETA) Prov-SECCION'!R$11,'DATOS PEST12'!$B:$B,'7. RETA (SETA) Prov-SECCION'!$A232,'DATOS PEST12'!$F:$F,"REG.E. AUTONOMOS (SETA)",'DATOS PEST12'!$C:$C,"&lt;&gt;"&amp;"UNION EUROPEA")</f>
        <v>0</v>
      </c>
      <c r="S232" s="62">
        <f>SUMIFS('DATOS PEST12'!$E:$E,'DATOS PEST12'!$A:$A,INDICE!$C$13,'DATOS PEST12'!$D:$D,'7. RETA (SETA) Prov-SECCION'!S$11,'DATOS PEST12'!$B:$B,'7. RETA (SETA) Prov-SECCION'!$A232,'DATOS PEST12'!$F:$F,"REG.E. AUTONOMOS (SETA)",'DATOS PEST12'!$C:$C,"&lt;&gt;"&amp;"UNION EUROPEA")</f>
        <v>0</v>
      </c>
      <c r="T232" s="62">
        <f>SUMIFS('DATOS PEST12'!$E:$E,'DATOS PEST12'!$A:$A,INDICE!$C$13,'DATOS PEST12'!$D:$D,'7. RETA (SETA) Prov-SECCION'!T$11,'DATOS PEST12'!$B:$B,'7. RETA (SETA) Prov-SECCION'!$A232,'DATOS PEST12'!$F:$F,"REG.E. AUTONOMOS (SETA)",'DATOS PEST12'!$C:$C,"&lt;&gt;"&amp;"UNION EUROPEA")</f>
        <v>0</v>
      </c>
      <c r="U232" s="62">
        <f>SUMIFS('DATOS PEST12'!$E:$E,'DATOS PEST12'!$A:$A,INDICE!$C$13,'DATOS PEST12'!$D:$D,'7. RETA (SETA) Prov-SECCION'!U$11,'DATOS PEST12'!$B:$B,'7. RETA (SETA) Prov-SECCION'!$A232,'DATOS PEST12'!$F:$F,"REG.E. AUTONOMOS (SETA)",'DATOS PEST12'!$C:$C,"&lt;&gt;"&amp;"UNION EUROPEA")</f>
        <v>0</v>
      </c>
      <c r="V232" s="62">
        <f>SUMIFS('DATOS PEST12'!$E:$E,'DATOS PEST12'!$A:$A,INDICE!$C$13,'DATOS PEST12'!$D:$D,'7. RETA (SETA) Prov-SECCION'!V$11,'DATOS PEST12'!$B:$B,'7. RETA (SETA) Prov-SECCION'!$A232,'DATOS PEST12'!$F:$F,"REG.E. AUTONOMOS (SETA)",'DATOS PEST12'!$C:$C,"&lt;&gt;"&amp;"UNION EUROPEA")</f>
        <v>0</v>
      </c>
      <c r="W232" s="62">
        <f>SUMIFS('DATOS PEST12'!$E:$E,'DATOS PEST12'!$A:$A,INDICE!$C$13,'DATOS PEST12'!$D:$D,'7. RETA (SETA) Prov-SECCION'!W$11,'DATOS PEST12'!$B:$B,'7. RETA (SETA) Prov-SECCION'!$A232,'DATOS PEST12'!$F:$F,"REG.E. AUTONOMOS (SETA)",'DATOS PEST12'!$C:$C,"&lt;&gt;"&amp;"UNION EUROPEA")</f>
        <v>0</v>
      </c>
      <c r="X232" s="62">
        <f>SUMIFS('DATOS PEST12'!$E:$E,'DATOS PEST12'!$A:$A,INDICE!$C$13,'DATOS PEST12'!$D:$D,'7. RETA (SETA) Prov-SECCION'!X$11,'DATOS PEST12'!$B:$B,'7. RETA (SETA) Prov-SECCION'!$A232,'DATOS PEST12'!$F:$F,"REG.E. AUTONOMOS (SETA)",'DATOS PEST12'!$C:$C,"&lt;&gt;"&amp;"UNION EUROPEA")</f>
        <v>0</v>
      </c>
      <c r="Y232" s="59">
        <f>SUMIFS('DATOS PEST12'!$E:$E,'DATOS PEST12'!$A:$A,INDICE!$C$13,'DATOS PEST12'!$D:$D,'7. RETA (SETA) Prov-SECCION'!Y$11,'DATOS PEST12'!$B:$B,'7. RETA (SETA) Prov-SECCION'!$A232,'DATOS PEST12'!$F:$F,"REG.E. AUTONOMOS (SETA)",'DATOS PEST12'!$C:$C,"&lt;&gt;"&amp;"UNION EUROPEA")</f>
        <v>0</v>
      </c>
    </row>
    <row r="233" spans="1:25" ht="15.6" x14ac:dyDescent="0.3">
      <c r="A233" s="238" t="s">
        <v>45</v>
      </c>
      <c r="B233" s="239"/>
      <c r="C233" s="66">
        <f t="shared" ref="C233:Y233" si="83">SUM(C234:C236)</f>
        <v>23.631578947368418</v>
      </c>
      <c r="D233" s="64">
        <f t="shared" si="83"/>
        <v>22.631578947368418</v>
      </c>
      <c r="E233" s="67">
        <f t="shared" si="83"/>
        <v>0</v>
      </c>
      <c r="F233" s="67">
        <f t="shared" si="83"/>
        <v>0.99999999999999956</v>
      </c>
      <c r="G233" s="67">
        <f t="shared" si="83"/>
        <v>0</v>
      </c>
      <c r="H233" s="67">
        <f t="shared" si="83"/>
        <v>0</v>
      </c>
      <c r="I233" s="67">
        <f t="shared" si="83"/>
        <v>0</v>
      </c>
      <c r="J233" s="67">
        <f t="shared" si="83"/>
        <v>0</v>
      </c>
      <c r="K233" s="67">
        <f t="shared" si="83"/>
        <v>0</v>
      </c>
      <c r="L233" s="67">
        <f t="shared" si="83"/>
        <v>0</v>
      </c>
      <c r="M233" s="67">
        <f t="shared" si="83"/>
        <v>0</v>
      </c>
      <c r="N233" s="67">
        <f t="shared" si="83"/>
        <v>0</v>
      </c>
      <c r="O233" s="67">
        <f t="shared" si="83"/>
        <v>0</v>
      </c>
      <c r="P233" s="67">
        <f t="shared" si="83"/>
        <v>0</v>
      </c>
      <c r="Q233" s="67">
        <f t="shared" si="83"/>
        <v>0</v>
      </c>
      <c r="R233" s="67">
        <f t="shared" si="83"/>
        <v>0</v>
      </c>
      <c r="S233" s="67">
        <f t="shared" si="83"/>
        <v>0</v>
      </c>
      <c r="T233" s="67">
        <f t="shared" si="83"/>
        <v>0</v>
      </c>
      <c r="U233" s="67">
        <f t="shared" si="83"/>
        <v>0</v>
      </c>
      <c r="V233" s="67">
        <f t="shared" si="83"/>
        <v>0</v>
      </c>
      <c r="W233" s="67">
        <f t="shared" si="83"/>
        <v>0</v>
      </c>
      <c r="X233" s="67">
        <f t="shared" si="83"/>
        <v>0</v>
      </c>
      <c r="Y233" s="66">
        <f t="shared" si="83"/>
        <v>0</v>
      </c>
    </row>
    <row r="234" spans="1:25" ht="15.6" x14ac:dyDescent="0.3">
      <c r="A234" s="6">
        <v>1</v>
      </c>
      <c r="B234" s="7" t="s">
        <v>174</v>
      </c>
      <c r="C234" s="59">
        <f t="shared" ref="C234:C236" si="84">SUM(D234:Y234)</f>
        <v>6.9999999999999973</v>
      </c>
      <c r="D234" s="60">
        <f>SUMIFS('DATOS PEST12'!$E:$E,'DATOS PEST12'!$A:$A,INDICE!$C$13,'DATOS PEST12'!$D:$D,'7. RETA (SETA) Prov-SECCION'!D$11,'DATOS PEST12'!$B:$B,'7. RETA (SETA) Prov-SECCION'!$A234,'DATOS PEST12'!$F:$F,"REG.E. AUTONOMOS (SETA)",'DATOS PEST12'!$C:$C,"&lt;&gt;"&amp;"UNION EUROPEA")</f>
        <v>6.9999999999999973</v>
      </c>
      <c r="E234" s="62">
        <f>SUMIFS('DATOS PEST12'!$E:$E,'DATOS PEST12'!$A:$A,INDICE!$C$13,'DATOS PEST12'!$D:$D,'7. RETA (SETA) Prov-SECCION'!E$11,'DATOS PEST12'!$B:$B,'7. RETA (SETA) Prov-SECCION'!$A234,'DATOS PEST12'!$F:$F,"REG.E. AUTONOMOS (SETA)",'DATOS PEST12'!$C:$C,"&lt;&gt;"&amp;"UNION EUROPEA")</f>
        <v>0</v>
      </c>
      <c r="F234" s="62">
        <f>SUMIFS('DATOS PEST12'!$E:$E,'DATOS PEST12'!$A:$A,INDICE!$C$13,'DATOS PEST12'!$D:$D,'7. RETA (SETA) Prov-SECCION'!F$11,'DATOS PEST12'!$B:$B,'7. RETA (SETA) Prov-SECCION'!$A234,'DATOS PEST12'!$F:$F,"REG.E. AUTONOMOS (SETA)",'DATOS PEST12'!$C:$C,"&lt;&gt;"&amp;"UNION EUROPEA")</f>
        <v>0</v>
      </c>
      <c r="G234" s="62">
        <f>SUMIFS('DATOS PEST12'!$E:$E,'DATOS PEST12'!$A:$A,INDICE!$C$13,'DATOS PEST12'!$D:$D,'7. RETA (SETA) Prov-SECCION'!G$11,'DATOS PEST12'!$B:$B,'7. RETA (SETA) Prov-SECCION'!$A234,'DATOS PEST12'!$F:$F,"REG.E. AUTONOMOS (SETA)",'DATOS PEST12'!$C:$C,"&lt;&gt;"&amp;"UNION EUROPEA")</f>
        <v>0</v>
      </c>
      <c r="H234" s="62">
        <f>SUMIFS('DATOS PEST12'!$E:$E,'DATOS PEST12'!$A:$A,INDICE!$C$13,'DATOS PEST12'!$D:$D,'7. RETA (SETA) Prov-SECCION'!H$11,'DATOS PEST12'!$B:$B,'7. RETA (SETA) Prov-SECCION'!$A234,'DATOS PEST12'!$F:$F,"REG.E. AUTONOMOS (SETA)",'DATOS PEST12'!$C:$C,"&lt;&gt;"&amp;"UNION EUROPEA")</f>
        <v>0</v>
      </c>
      <c r="I234" s="62">
        <f>SUMIFS('DATOS PEST12'!$E:$E,'DATOS PEST12'!$A:$A,INDICE!$C$13,'DATOS PEST12'!$D:$D,'7. RETA (SETA) Prov-SECCION'!I$11,'DATOS PEST12'!$B:$B,'7. RETA (SETA) Prov-SECCION'!$A234,'DATOS PEST12'!$F:$F,"REG.E. AUTONOMOS (SETA)",'DATOS PEST12'!$C:$C,"&lt;&gt;"&amp;"UNION EUROPEA")</f>
        <v>0</v>
      </c>
      <c r="J234" s="62">
        <f>SUMIFS('DATOS PEST12'!$E:$E,'DATOS PEST12'!$A:$A,INDICE!$C$13,'DATOS PEST12'!$D:$D,'7. RETA (SETA) Prov-SECCION'!J$11,'DATOS PEST12'!$B:$B,'7. RETA (SETA) Prov-SECCION'!$A234,'DATOS PEST12'!$F:$F,"REG.E. AUTONOMOS (SETA)",'DATOS PEST12'!$C:$C,"&lt;&gt;"&amp;"UNION EUROPEA")</f>
        <v>0</v>
      </c>
      <c r="K234" s="62">
        <f>SUMIFS('DATOS PEST12'!$E:$E,'DATOS PEST12'!$A:$A,INDICE!$C$13,'DATOS PEST12'!$D:$D,'7. RETA (SETA) Prov-SECCION'!K$11,'DATOS PEST12'!$B:$B,'7. RETA (SETA) Prov-SECCION'!$A234,'DATOS PEST12'!$F:$F,"REG.E. AUTONOMOS (SETA)",'DATOS PEST12'!$C:$C,"&lt;&gt;"&amp;"UNION EUROPEA")</f>
        <v>0</v>
      </c>
      <c r="L234" s="62">
        <f>SUMIFS('DATOS PEST12'!$E:$E,'DATOS PEST12'!$A:$A,INDICE!$C$13,'DATOS PEST12'!$D:$D,'7. RETA (SETA) Prov-SECCION'!L$11,'DATOS PEST12'!$B:$B,'7. RETA (SETA) Prov-SECCION'!$A234,'DATOS PEST12'!$F:$F,"REG.E. AUTONOMOS (SETA)",'DATOS PEST12'!$C:$C,"&lt;&gt;"&amp;"UNION EUROPEA")</f>
        <v>0</v>
      </c>
      <c r="M234" s="62">
        <f>SUMIFS('DATOS PEST12'!$E:$E,'DATOS PEST12'!$A:$A,INDICE!$C$13,'DATOS PEST12'!$D:$D,'7. RETA (SETA) Prov-SECCION'!M$11,'DATOS PEST12'!$B:$B,'7. RETA (SETA) Prov-SECCION'!$A234,'DATOS PEST12'!$F:$F,"REG.E. AUTONOMOS (SETA)",'DATOS PEST12'!$C:$C,"&lt;&gt;"&amp;"UNION EUROPEA")</f>
        <v>0</v>
      </c>
      <c r="N234" s="62">
        <f>SUMIFS('DATOS PEST12'!$E:$E,'DATOS PEST12'!$A:$A,INDICE!$C$13,'DATOS PEST12'!$D:$D,'7. RETA (SETA) Prov-SECCION'!N$11,'DATOS PEST12'!$B:$B,'7. RETA (SETA) Prov-SECCION'!$A234,'DATOS PEST12'!$F:$F,"REG.E. AUTONOMOS (SETA)",'DATOS PEST12'!$C:$C,"&lt;&gt;"&amp;"UNION EUROPEA")</f>
        <v>0</v>
      </c>
      <c r="O234" s="62">
        <f>SUMIFS('DATOS PEST12'!$E:$E,'DATOS PEST12'!$A:$A,INDICE!$C$13,'DATOS PEST12'!$D:$D,'7. RETA (SETA) Prov-SECCION'!O$11,'DATOS PEST12'!$B:$B,'7. RETA (SETA) Prov-SECCION'!$A234,'DATOS PEST12'!$F:$F,"REG.E. AUTONOMOS (SETA)",'DATOS PEST12'!$C:$C,"&lt;&gt;"&amp;"UNION EUROPEA")</f>
        <v>0</v>
      </c>
      <c r="P234" s="62">
        <f>SUMIFS('DATOS PEST12'!$E:$E,'DATOS PEST12'!$A:$A,INDICE!$C$13,'DATOS PEST12'!$D:$D,'7. RETA (SETA) Prov-SECCION'!P$11,'DATOS PEST12'!$B:$B,'7. RETA (SETA) Prov-SECCION'!$A234,'DATOS PEST12'!$F:$F,"REG.E. AUTONOMOS (SETA)",'DATOS PEST12'!$C:$C,"&lt;&gt;"&amp;"UNION EUROPEA")</f>
        <v>0</v>
      </c>
      <c r="Q234" s="62">
        <f>SUMIFS('DATOS PEST12'!$E:$E,'DATOS PEST12'!$A:$A,INDICE!$C$13,'DATOS PEST12'!$D:$D,'7. RETA (SETA) Prov-SECCION'!Q$11,'DATOS PEST12'!$B:$B,'7. RETA (SETA) Prov-SECCION'!$A234,'DATOS PEST12'!$F:$F,"REG.E. AUTONOMOS (SETA)",'DATOS PEST12'!$C:$C,"&lt;&gt;"&amp;"UNION EUROPEA")</f>
        <v>0</v>
      </c>
      <c r="R234" s="62">
        <f>SUMIFS('DATOS PEST12'!$E:$E,'DATOS PEST12'!$A:$A,INDICE!$C$13,'DATOS PEST12'!$D:$D,'7. RETA (SETA) Prov-SECCION'!R$11,'DATOS PEST12'!$B:$B,'7. RETA (SETA) Prov-SECCION'!$A234,'DATOS PEST12'!$F:$F,"REG.E. AUTONOMOS (SETA)",'DATOS PEST12'!$C:$C,"&lt;&gt;"&amp;"UNION EUROPEA")</f>
        <v>0</v>
      </c>
      <c r="S234" s="62">
        <f>SUMIFS('DATOS PEST12'!$E:$E,'DATOS PEST12'!$A:$A,INDICE!$C$13,'DATOS PEST12'!$D:$D,'7. RETA (SETA) Prov-SECCION'!S$11,'DATOS PEST12'!$B:$B,'7. RETA (SETA) Prov-SECCION'!$A234,'DATOS PEST12'!$F:$F,"REG.E. AUTONOMOS (SETA)",'DATOS PEST12'!$C:$C,"&lt;&gt;"&amp;"UNION EUROPEA")</f>
        <v>0</v>
      </c>
      <c r="T234" s="62">
        <f>SUMIFS('DATOS PEST12'!$E:$E,'DATOS PEST12'!$A:$A,INDICE!$C$13,'DATOS PEST12'!$D:$D,'7. RETA (SETA) Prov-SECCION'!T$11,'DATOS PEST12'!$B:$B,'7. RETA (SETA) Prov-SECCION'!$A234,'DATOS PEST12'!$F:$F,"REG.E. AUTONOMOS (SETA)",'DATOS PEST12'!$C:$C,"&lt;&gt;"&amp;"UNION EUROPEA")</f>
        <v>0</v>
      </c>
      <c r="U234" s="62">
        <f>SUMIFS('DATOS PEST12'!$E:$E,'DATOS PEST12'!$A:$A,INDICE!$C$13,'DATOS PEST12'!$D:$D,'7. RETA (SETA) Prov-SECCION'!U$11,'DATOS PEST12'!$B:$B,'7. RETA (SETA) Prov-SECCION'!$A234,'DATOS PEST12'!$F:$F,"REG.E. AUTONOMOS (SETA)",'DATOS PEST12'!$C:$C,"&lt;&gt;"&amp;"UNION EUROPEA")</f>
        <v>0</v>
      </c>
      <c r="V234" s="62">
        <f>SUMIFS('DATOS PEST12'!$E:$E,'DATOS PEST12'!$A:$A,INDICE!$C$13,'DATOS PEST12'!$D:$D,'7. RETA (SETA) Prov-SECCION'!V$11,'DATOS PEST12'!$B:$B,'7. RETA (SETA) Prov-SECCION'!$A234,'DATOS PEST12'!$F:$F,"REG.E. AUTONOMOS (SETA)",'DATOS PEST12'!$C:$C,"&lt;&gt;"&amp;"UNION EUROPEA")</f>
        <v>0</v>
      </c>
      <c r="W234" s="62">
        <f>SUMIFS('DATOS PEST12'!$E:$E,'DATOS PEST12'!$A:$A,INDICE!$C$13,'DATOS PEST12'!$D:$D,'7. RETA (SETA) Prov-SECCION'!W$11,'DATOS PEST12'!$B:$B,'7. RETA (SETA) Prov-SECCION'!$A234,'DATOS PEST12'!$F:$F,"REG.E. AUTONOMOS (SETA)",'DATOS PEST12'!$C:$C,"&lt;&gt;"&amp;"UNION EUROPEA")</f>
        <v>0</v>
      </c>
      <c r="X234" s="62">
        <f>SUMIFS('DATOS PEST12'!$E:$E,'DATOS PEST12'!$A:$A,INDICE!$C$13,'DATOS PEST12'!$D:$D,'7. RETA (SETA) Prov-SECCION'!X$11,'DATOS PEST12'!$B:$B,'7. RETA (SETA) Prov-SECCION'!$A234,'DATOS PEST12'!$F:$F,"REG.E. AUTONOMOS (SETA)",'DATOS PEST12'!$C:$C,"&lt;&gt;"&amp;"UNION EUROPEA")</f>
        <v>0</v>
      </c>
      <c r="Y234" s="59">
        <f>SUMIFS('DATOS PEST12'!$E:$E,'DATOS PEST12'!$A:$A,INDICE!$C$13,'DATOS PEST12'!$D:$D,'7. RETA (SETA) Prov-SECCION'!Y$11,'DATOS PEST12'!$B:$B,'7. RETA (SETA) Prov-SECCION'!$A234,'DATOS PEST12'!$F:$F,"REG.E. AUTONOMOS (SETA)",'DATOS PEST12'!$C:$C,"&lt;&gt;"&amp;"UNION EUROPEA")</f>
        <v>0</v>
      </c>
    </row>
    <row r="235" spans="1:25" ht="15.6" x14ac:dyDescent="0.3">
      <c r="A235" s="8">
        <v>20</v>
      </c>
      <c r="B235" s="9" t="s">
        <v>9</v>
      </c>
      <c r="C235" s="59">
        <f t="shared" si="84"/>
        <v>3.6315789473684195</v>
      </c>
      <c r="D235" s="60">
        <f>SUMIFS('DATOS PEST12'!$E:$E,'DATOS PEST12'!$A:$A,INDICE!$C$13,'DATOS PEST12'!$D:$D,'7. RETA (SETA) Prov-SECCION'!D$11,'DATOS PEST12'!$B:$B,'7. RETA (SETA) Prov-SECCION'!$A235,'DATOS PEST12'!$F:$F,"REG.E. AUTONOMOS (SETA)",'DATOS PEST12'!$C:$C,"&lt;&gt;"&amp;"UNION EUROPEA")</f>
        <v>3.6315789473684195</v>
      </c>
      <c r="E235" s="62">
        <f>SUMIFS('DATOS PEST12'!$E:$E,'DATOS PEST12'!$A:$A,INDICE!$C$13,'DATOS PEST12'!$D:$D,'7. RETA (SETA) Prov-SECCION'!E$11,'DATOS PEST12'!$B:$B,'7. RETA (SETA) Prov-SECCION'!$A235,'DATOS PEST12'!$F:$F,"REG.E. AUTONOMOS (SETA)",'DATOS PEST12'!$C:$C,"&lt;&gt;"&amp;"UNION EUROPEA")</f>
        <v>0</v>
      </c>
      <c r="F235" s="62">
        <f>SUMIFS('DATOS PEST12'!$E:$E,'DATOS PEST12'!$A:$A,INDICE!$C$13,'DATOS PEST12'!$D:$D,'7. RETA (SETA) Prov-SECCION'!F$11,'DATOS PEST12'!$B:$B,'7. RETA (SETA) Prov-SECCION'!$A235,'DATOS PEST12'!$F:$F,"REG.E. AUTONOMOS (SETA)",'DATOS PEST12'!$C:$C,"&lt;&gt;"&amp;"UNION EUROPEA")</f>
        <v>0</v>
      </c>
      <c r="G235" s="62">
        <f>SUMIFS('DATOS PEST12'!$E:$E,'DATOS PEST12'!$A:$A,INDICE!$C$13,'DATOS PEST12'!$D:$D,'7. RETA (SETA) Prov-SECCION'!G$11,'DATOS PEST12'!$B:$B,'7. RETA (SETA) Prov-SECCION'!$A235,'DATOS PEST12'!$F:$F,"REG.E. AUTONOMOS (SETA)",'DATOS PEST12'!$C:$C,"&lt;&gt;"&amp;"UNION EUROPEA")</f>
        <v>0</v>
      </c>
      <c r="H235" s="62">
        <f>SUMIFS('DATOS PEST12'!$E:$E,'DATOS PEST12'!$A:$A,INDICE!$C$13,'DATOS PEST12'!$D:$D,'7. RETA (SETA) Prov-SECCION'!H$11,'DATOS PEST12'!$B:$B,'7. RETA (SETA) Prov-SECCION'!$A235,'DATOS PEST12'!$F:$F,"REG.E. AUTONOMOS (SETA)",'DATOS PEST12'!$C:$C,"&lt;&gt;"&amp;"UNION EUROPEA")</f>
        <v>0</v>
      </c>
      <c r="I235" s="62">
        <f>SUMIFS('DATOS PEST12'!$E:$E,'DATOS PEST12'!$A:$A,INDICE!$C$13,'DATOS PEST12'!$D:$D,'7. RETA (SETA) Prov-SECCION'!I$11,'DATOS PEST12'!$B:$B,'7. RETA (SETA) Prov-SECCION'!$A235,'DATOS PEST12'!$F:$F,"REG.E. AUTONOMOS (SETA)",'DATOS PEST12'!$C:$C,"&lt;&gt;"&amp;"UNION EUROPEA")</f>
        <v>0</v>
      </c>
      <c r="J235" s="62">
        <f>SUMIFS('DATOS PEST12'!$E:$E,'DATOS PEST12'!$A:$A,INDICE!$C$13,'DATOS PEST12'!$D:$D,'7. RETA (SETA) Prov-SECCION'!J$11,'DATOS PEST12'!$B:$B,'7. RETA (SETA) Prov-SECCION'!$A235,'DATOS PEST12'!$F:$F,"REG.E. AUTONOMOS (SETA)",'DATOS PEST12'!$C:$C,"&lt;&gt;"&amp;"UNION EUROPEA")</f>
        <v>0</v>
      </c>
      <c r="K235" s="62">
        <f>SUMIFS('DATOS PEST12'!$E:$E,'DATOS PEST12'!$A:$A,INDICE!$C$13,'DATOS PEST12'!$D:$D,'7. RETA (SETA) Prov-SECCION'!K$11,'DATOS PEST12'!$B:$B,'7. RETA (SETA) Prov-SECCION'!$A235,'DATOS PEST12'!$F:$F,"REG.E. AUTONOMOS (SETA)",'DATOS PEST12'!$C:$C,"&lt;&gt;"&amp;"UNION EUROPEA")</f>
        <v>0</v>
      </c>
      <c r="L235" s="62">
        <f>SUMIFS('DATOS PEST12'!$E:$E,'DATOS PEST12'!$A:$A,INDICE!$C$13,'DATOS PEST12'!$D:$D,'7. RETA (SETA) Prov-SECCION'!L$11,'DATOS PEST12'!$B:$B,'7. RETA (SETA) Prov-SECCION'!$A235,'DATOS PEST12'!$F:$F,"REG.E. AUTONOMOS (SETA)",'DATOS PEST12'!$C:$C,"&lt;&gt;"&amp;"UNION EUROPEA")</f>
        <v>0</v>
      </c>
      <c r="M235" s="62">
        <f>SUMIFS('DATOS PEST12'!$E:$E,'DATOS PEST12'!$A:$A,INDICE!$C$13,'DATOS PEST12'!$D:$D,'7. RETA (SETA) Prov-SECCION'!M$11,'DATOS PEST12'!$B:$B,'7. RETA (SETA) Prov-SECCION'!$A235,'DATOS PEST12'!$F:$F,"REG.E. AUTONOMOS (SETA)",'DATOS PEST12'!$C:$C,"&lt;&gt;"&amp;"UNION EUROPEA")</f>
        <v>0</v>
      </c>
      <c r="N235" s="62">
        <f>SUMIFS('DATOS PEST12'!$E:$E,'DATOS PEST12'!$A:$A,INDICE!$C$13,'DATOS PEST12'!$D:$D,'7. RETA (SETA) Prov-SECCION'!N$11,'DATOS PEST12'!$B:$B,'7. RETA (SETA) Prov-SECCION'!$A235,'DATOS PEST12'!$F:$F,"REG.E. AUTONOMOS (SETA)",'DATOS PEST12'!$C:$C,"&lt;&gt;"&amp;"UNION EUROPEA")</f>
        <v>0</v>
      </c>
      <c r="O235" s="62">
        <f>SUMIFS('DATOS PEST12'!$E:$E,'DATOS PEST12'!$A:$A,INDICE!$C$13,'DATOS PEST12'!$D:$D,'7. RETA (SETA) Prov-SECCION'!O$11,'DATOS PEST12'!$B:$B,'7. RETA (SETA) Prov-SECCION'!$A235,'DATOS PEST12'!$F:$F,"REG.E. AUTONOMOS (SETA)",'DATOS PEST12'!$C:$C,"&lt;&gt;"&amp;"UNION EUROPEA")</f>
        <v>0</v>
      </c>
      <c r="P235" s="62">
        <f>SUMIFS('DATOS PEST12'!$E:$E,'DATOS PEST12'!$A:$A,INDICE!$C$13,'DATOS PEST12'!$D:$D,'7. RETA (SETA) Prov-SECCION'!P$11,'DATOS PEST12'!$B:$B,'7. RETA (SETA) Prov-SECCION'!$A235,'DATOS PEST12'!$F:$F,"REG.E. AUTONOMOS (SETA)",'DATOS PEST12'!$C:$C,"&lt;&gt;"&amp;"UNION EUROPEA")</f>
        <v>0</v>
      </c>
      <c r="Q235" s="62">
        <f>SUMIFS('DATOS PEST12'!$E:$E,'DATOS PEST12'!$A:$A,INDICE!$C$13,'DATOS PEST12'!$D:$D,'7. RETA (SETA) Prov-SECCION'!Q$11,'DATOS PEST12'!$B:$B,'7. RETA (SETA) Prov-SECCION'!$A235,'DATOS PEST12'!$F:$F,"REG.E. AUTONOMOS (SETA)",'DATOS PEST12'!$C:$C,"&lt;&gt;"&amp;"UNION EUROPEA")</f>
        <v>0</v>
      </c>
      <c r="R235" s="62">
        <f>SUMIFS('DATOS PEST12'!$E:$E,'DATOS PEST12'!$A:$A,INDICE!$C$13,'DATOS PEST12'!$D:$D,'7. RETA (SETA) Prov-SECCION'!R$11,'DATOS PEST12'!$B:$B,'7. RETA (SETA) Prov-SECCION'!$A235,'DATOS PEST12'!$F:$F,"REG.E. AUTONOMOS (SETA)",'DATOS PEST12'!$C:$C,"&lt;&gt;"&amp;"UNION EUROPEA")</f>
        <v>0</v>
      </c>
      <c r="S235" s="62">
        <f>SUMIFS('DATOS PEST12'!$E:$E,'DATOS PEST12'!$A:$A,INDICE!$C$13,'DATOS PEST12'!$D:$D,'7. RETA (SETA) Prov-SECCION'!S$11,'DATOS PEST12'!$B:$B,'7. RETA (SETA) Prov-SECCION'!$A235,'DATOS PEST12'!$F:$F,"REG.E. AUTONOMOS (SETA)",'DATOS PEST12'!$C:$C,"&lt;&gt;"&amp;"UNION EUROPEA")</f>
        <v>0</v>
      </c>
      <c r="T235" s="62">
        <f>SUMIFS('DATOS PEST12'!$E:$E,'DATOS PEST12'!$A:$A,INDICE!$C$13,'DATOS PEST12'!$D:$D,'7. RETA (SETA) Prov-SECCION'!T$11,'DATOS PEST12'!$B:$B,'7. RETA (SETA) Prov-SECCION'!$A235,'DATOS PEST12'!$F:$F,"REG.E. AUTONOMOS (SETA)",'DATOS PEST12'!$C:$C,"&lt;&gt;"&amp;"UNION EUROPEA")</f>
        <v>0</v>
      </c>
      <c r="U235" s="62">
        <f>SUMIFS('DATOS PEST12'!$E:$E,'DATOS PEST12'!$A:$A,INDICE!$C$13,'DATOS PEST12'!$D:$D,'7. RETA (SETA) Prov-SECCION'!U$11,'DATOS PEST12'!$B:$B,'7. RETA (SETA) Prov-SECCION'!$A235,'DATOS PEST12'!$F:$F,"REG.E. AUTONOMOS (SETA)",'DATOS PEST12'!$C:$C,"&lt;&gt;"&amp;"UNION EUROPEA")</f>
        <v>0</v>
      </c>
      <c r="V235" s="62">
        <f>SUMIFS('DATOS PEST12'!$E:$E,'DATOS PEST12'!$A:$A,INDICE!$C$13,'DATOS PEST12'!$D:$D,'7. RETA (SETA) Prov-SECCION'!V$11,'DATOS PEST12'!$B:$B,'7. RETA (SETA) Prov-SECCION'!$A235,'DATOS PEST12'!$F:$F,"REG.E. AUTONOMOS (SETA)",'DATOS PEST12'!$C:$C,"&lt;&gt;"&amp;"UNION EUROPEA")</f>
        <v>0</v>
      </c>
      <c r="W235" s="62">
        <f>SUMIFS('DATOS PEST12'!$E:$E,'DATOS PEST12'!$A:$A,INDICE!$C$13,'DATOS PEST12'!$D:$D,'7. RETA (SETA) Prov-SECCION'!W$11,'DATOS PEST12'!$B:$B,'7. RETA (SETA) Prov-SECCION'!$A235,'DATOS PEST12'!$F:$F,"REG.E. AUTONOMOS (SETA)",'DATOS PEST12'!$C:$C,"&lt;&gt;"&amp;"UNION EUROPEA")</f>
        <v>0</v>
      </c>
      <c r="X235" s="62">
        <f>SUMIFS('DATOS PEST12'!$E:$E,'DATOS PEST12'!$A:$A,INDICE!$C$13,'DATOS PEST12'!$D:$D,'7. RETA (SETA) Prov-SECCION'!X$11,'DATOS PEST12'!$B:$B,'7. RETA (SETA) Prov-SECCION'!$A235,'DATOS PEST12'!$F:$F,"REG.E. AUTONOMOS (SETA)",'DATOS PEST12'!$C:$C,"&lt;&gt;"&amp;"UNION EUROPEA")</f>
        <v>0</v>
      </c>
      <c r="Y235" s="59">
        <f>SUMIFS('DATOS PEST12'!$E:$E,'DATOS PEST12'!$A:$A,INDICE!$C$13,'DATOS PEST12'!$D:$D,'7. RETA (SETA) Prov-SECCION'!Y$11,'DATOS PEST12'!$B:$B,'7. RETA (SETA) Prov-SECCION'!$A235,'DATOS PEST12'!$F:$F,"REG.E. AUTONOMOS (SETA)",'DATOS PEST12'!$C:$C,"&lt;&gt;"&amp;"UNION EUROPEA")</f>
        <v>0</v>
      </c>
    </row>
    <row r="236" spans="1:25" ht="15.6" x14ac:dyDescent="0.3">
      <c r="A236" s="10">
        <v>48</v>
      </c>
      <c r="B236" s="11" t="s">
        <v>29</v>
      </c>
      <c r="C236" s="59">
        <f t="shared" si="84"/>
        <v>13.000000000000002</v>
      </c>
      <c r="D236" s="60">
        <f>SUMIFS('DATOS PEST12'!$E:$E,'DATOS PEST12'!$A:$A,INDICE!$C$13,'DATOS PEST12'!$D:$D,'7. RETA (SETA) Prov-SECCION'!D$11,'DATOS PEST12'!$B:$B,'7. RETA (SETA) Prov-SECCION'!$A236,'DATOS PEST12'!$F:$F,"REG.E. AUTONOMOS (SETA)",'DATOS PEST12'!$C:$C,"&lt;&gt;"&amp;"UNION EUROPEA")</f>
        <v>12.000000000000002</v>
      </c>
      <c r="E236" s="62">
        <f>SUMIFS('DATOS PEST12'!$E:$E,'DATOS PEST12'!$A:$A,INDICE!$C$13,'DATOS PEST12'!$D:$D,'7. RETA (SETA) Prov-SECCION'!E$11,'DATOS PEST12'!$B:$B,'7. RETA (SETA) Prov-SECCION'!$A236,'DATOS PEST12'!$F:$F,"REG.E. AUTONOMOS (SETA)",'DATOS PEST12'!$C:$C,"&lt;&gt;"&amp;"UNION EUROPEA")</f>
        <v>0</v>
      </c>
      <c r="F236" s="62">
        <f>SUMIFS('DATOS PEST12'!$E:$E,'DATOS PEST12'!$A:$A,INDICE!$C$13,'DATOS PEST12'!$D:$D,'7. RETA (SETA) Prov-SECCION'!F$11,'DATOS PEST12'!$B:$B,'7. RETA (SETA) Prov-SECCION'!$A236,'DATOS PEST12'!$F:$F,"REG.E. AUTONOMOS (SETA)",'DATOS PEST12'!$C:$C,"&lt;&gt;"&amp;"UNION EUROPEA")</f>
        <v>0.99999999999999956</v>
      </c>
      <c r="G236" s="62">
        <f>SUMIFS('DATOS PEST12'!$E:$E,'DATOS PEST12'!$A:$A,INDICE!$C$13,'DATOS PEST12'!$D:$D,'7. RETA (SETA) Prov-SECCION'!G$11,'DATOS PEST12'!$B:$B,'7. RETA (SETA) Prov-SECCION'!$A236,'DATOS PEST12'!$F:$F,"REG.E. AUTONOMOS (SETA)",'DATOS PEST12'!$C:$C,"&lt;&gt;"&amp;"UNION EUROPEA")</f>
        <v>0</v>
      </c>
      <c r="H236" s="62">
        <f>SUMIFS('DATOS PEST12'!$E:$E,'DATOS PEST12'!$A:$A,INDICE!$C$13,'DATOS PEST12'!$D:$D,'7. RETA (SETA) Prov-SECCION'!H$11,'DATOS PEST12'!$B:$B,'7. RETA (SETA) Prov-SECCION'!$A236,'DATOS PEST12'!$F:$F,"REG.E. AUTONOMOS (SETA)",'DATOS PEST12'!$C:$C,"&lt;&gt;"&amp;"UNION EUROPEA")</f>
        <v>0</v>
      </c>
      <c r="I236" s="62">
        <f>SUMIFS('DATOS PEST12'!$E:$E,'DATOS PEST12'!$A:$A,INDICE!$C$13,'DATOS PEST12'!$D:$D,'7. RETA (SETA) Prov-SECCION'!I$11,'DATOS PEST12'!$B:$B,'7. RETA (SETA) Prov-SECCION'!$A236,'DATOS PEST12'!$F:$F,"REG.E. AUTONOMOS (SETA)",'DATOS PEST12'!$C:$C,"&lt;&gt;"&amp;"UNION EUROPEA")</f>
        <v>0</v>
      </c>
      <c r="J236" s="62">
        <f>SUMIFS('DATOS PEST12'!$E:$E,'DATOS PEST12'!$A:$A,INDICE!$C$13,'DATOS PEST12'!$D:$D,'7. RETA (SETA) Prov-SECCION'!J$11,'DATOS PEST12'!$B:$B,'7. RETA (SETA) Prov-SECCION'!$A236,'DATOS PEST12'!$F:$F,"REG.E. AUTONOMOS (SETA)",'DATOS PEST12'!$C:$C,"&lt;&gt;"&amp;"UNION EUROPEA")</f>
        <v>0</v>
      </c>
      <c r="K236" s="62">
        <f>SUMIFS('DATOS PEST12'!$E:$E,'DATOS PEST12'!$A:$A,INDICE!$C$13,'DATOS PEST12'!$D:$D,'7. RETA (SETA) Prov-SECCION'!K$11,'DATOS PEST12'!$B:$B,'7. RETA (SETA) Prov-SECCION'!$A236,'DATOS PEST12'!$F:$F,"REG.E. AUTONOMOS (SETA)",'DATOS PEST12'!$C:$C,"&lt;&gt;"&amp;"UNION EUROPEA")</f>
        <v>0</v>
      </c>
      <c r="L236" s="62">
        <f>SUMIFS('DATOS PEST12'!$E:$E,'DATOS PEST12'!$A:$A,INDICE!$C$13,'DATOS PEST12'!$D:$D,'7. RETA (SETA) Prov-SECCION'!L$11,'DATOS PEST12'!$B:$B,'7. RETA (SETA) Prov-SECCION'!$A236,'DATOS PEST12'!$F:$F,"REG.E. AUTONOMOS (SETA)",'DATOS PEST12'!$C:$C,"&lt;&gt;"&amp;"UNION EUROPEA")</f>
        <v>0</v>
      </c>
      <c r="M236" s="62">
        <f>SUMIFS('DATOS PEST12'!$E:$E,'DATOS PEST12'!$A:$A,INDICE!$C$13,'DATOS PEST12'!$D:$D,'7. RETA (SETA) Prov-SECCION'!M$11,'DATOS PEST12'!$B:$B,'7. RETA (SETA) Prov-SECCION'!$A236,'DATOS PEST12'!$F:$F,"REG.E. AUTONOMOS (SETA)",'DATOS PEST12'!$C:$C,"&lt;&gt;"&amp;"UNION EUROPEA")</f>
        <v>0</v>
      </c>
      <c r="N236" s="62">
        <f>SUMIFS('DATOS PEST12'!$E:$E,'DATOS PEST12'!$A:$A,INDICE!$C$13,'DATOS PEST12'!$D:$D,'7. RETA (SETA) Prov-SECCION'!N$11,'DATOS PEST12'!$B:$B,'7. RETA (SETA) Prov-SECCION'!$A236,'DATOS PEST12'!$F:$F,"REG.E. AUTONOMOS (SETA)",'DATOS PEST12'!$C:$C,"&lt;&gt;"&amp;"UNION EUROPEA")</f>
        <v>0</v>
      </c>
      <c r="O236" s="62">
        <f>SUMIFS('DATOS PEST12'!$E:$E,'DATOS PEST12'!$A:$A,INDICE!$C$13,'DATOS PEST12'!$D:$D,'7. RETA (SETA) Prov-SECCION'!O$11,'DATOS PEST12'!$B:$B,'7. RETA (SETA) Prov-SECCION'!$A236,'DATOS PEST12'!$F:$F,"REG.E. AUTONOMOS (SETA)",'DATOS PEST12'!$C:$C,"&lt;&gt;"&amp;"UNION EUROPEA")</f>
        <v>0</v>
      </c>
      <c r="P236" s="62">
        <f>SUMIFS('DATOS PEST12'!$E:$E,'DATOS PEST12'!$A:$A,INDICE!$C$13,'DATOS PEST12'!$D:$D,'7. RETA (SETA) Prov-SECCION'!P$11,'DATOS PEST12'!$B:$B,'7. RETA (SETA) Prov-SECCION'!$A236,'DATOS PEST12'!$F:$F,"REG.E. AUTONOMOS (SETA)",'DATOS PEST12'!$C:$C,"&lt;&gt;"&amp;"UNION EUROPEA")</f>
        <v>0</v>
      </c>
      <c r="Q236" s="62">
        <f>SUMIFS('DATOS PEST12'!$E:$E,'DATOS PEST12'!$A:$A,INDICE!$C$13,'DATOS PEST12'!$D:$D,'7. RETA (SETA) Prov-SECCION'!Q$11,'DATOS PEST12'!$B:$B,'7. RETA (SETA) Prov-SECCION'!$A236,'DATOS PEST12'!$F:$F,"REG.E. AUTONOMOS (SETA)",'DATOS PEST12'!$C:$C,"&lt;&gt;"&amp;"UNION EUROPEA")</f>
        <v>0</v>
      </c>
      <c r="R236" s="62">
        <f>SUMIFS('DATOS PEST12'!$E:$E,'DATOS PEST12'!$A:$A,INDICE!$C$13,'DATOS PEST12'!$D:$D,'7. RETA (SETA) Prov-SECCION'!R$11,'DATOS PEST12'!$B:$B,'7. RETA (SETA) Prov-SECCION'!$A236,'DATOS PEST12'!$F:$F,"REG.E. AUTONOMOS (SETA)",'DATOS PEST12'!$C:$C,"&lt;&gt;"&amp;"UNION EUROPEA")</f>
        <v>0</v>
      </c>
      <c r="S236" s="62">
        <f>SUMIFS('DATOS PEST12'!$E:$E,'DATOS PEST12'!$A:$A,INDICE!$C$13,'DATOS PEST12'!$D:$D,'7. RETA (SETA) Prov-SECCION'!S$11,'DATOS PEST12'!$B:$B,'7. RETA (SETA) Prov-SECCION'!$A236,'DATOS PEST12'!$F:$F,"REG.E. AUTONOMOS (SETA)",'DATOS PEST12'!$C:$C,"&lt;&gt;"&amp;"UNION EUROPEA")</f>
        <v>0</v>
      </c>
      <c r="T236" s="62">
        <f>SUMIFS('DATOS PEST12'!$E:$E,'DATOS PEST12'!$A:$A,INDICE!$C$13,'DATOS PEST12'!$D:$D,'7. RETA (SETA) Prov-SECCION'!T$11,'DATOS PEST12'!$B:$B,'7. RETA (SETA) Prov-SECCION'!$A236,'DATOS PEST12'!$F:$F,"REG.E. AUTONOMOS (SETA)",'DATOS PEST12'!$C:$C,"&lt;&gt;"&amp;"UNION EUROPEA")</f>
        <v>0</v>
      </c>
      <c r="U236" s="62">
        <f>SUMIFS('DATOS PEST12'!$E:$E,'DATOS PEST12'!$A:$A,INDICE!$C$13,'DATOS PEST12'!$D:$D,'7. RETA (SETA) Prov-SECCION'!U$11,'DATOS PEST12'!$B:$B,'7. RETA (SETA) Prov-SECCION'!$A236,'DATOS PEST12'!$F:$F,"REG.E. AUTONOMOS (SETA)",'DATOS PEST12'!$C:$C,"&lt;&gt;"&amp;"UNION EUROPEA")</f>
        <v>0</v>
      </c>
      <c r="V236" s="62">
        <f>SUMIFS('DATOS PEST12'!$E:$E,'DATOS PEST12'!$A:$A,INDICE!$C$13,'DATOS PEST12'!$D:$D,'7. RETA (SETA) Prov-SECCION'!V$11,'DATOS PEST12'!$B:$B,'7. RETA (SETA) Prov-SECCION'!$A236,'DATOS PEST12'!$F:$F,"REG.E. AUTONOMOS (SETA)",'DATOS PEST12'!$C:$C,"&lt;&gt;"&amp;"UNION EUROPEA")</f>
        <v>0</v>
      </c>
      <c r="W236" s="62">
        <f>SUMIFS('DATOS PEST12'!$E:$E,'DATOS PEST12'!$A:$A,INDICE!$C$13,'DATOS PEST12'!$D:$D,'7. RETA (SETA) Prov-SECCION'!W$11,'DATOS PEST12'!$B:$B,'7. RETA (SETA) Prov-SECCION'!$A236,'DATOS PEST12'!$F:$F,"REG.E. AUTONOMOS (SETA)",'DATOS PEST12'!$C:$C,"&lt;&gt;"&amp;"UNION EUROPEA")</f>
        <v>0</v>
      </c>
      <c r="X236" s="62">
        <f>SUMIFS('DATOS PEST12'!$E:$E,'DATOS PEST12'!$A:$A,INDICE!$C$13,'DATOS PEST12'!$D:$D,'7. RETA (SETA) Prov-SECCION'!X$11,'DATOS PEST12'!$B:$B,'7. RETA (SETA) Prov-SECCION'!$A236,'DATOS PEST12'!$F:$F,"REG.E. AUTONOMOS (SETA)",'DATOS PEST12'!$C:$C,"&lt;&gt;"&amp;"UNION EUROPEA")</f>
        <v>0</v>
      </c>
      <c r="Y236" s="59">
        <f>SUMIFS('DATOS PEST12'!$E:$E,'DATOS PEST12'!$A:$A,INDICE!$C$13,'DATOS PEST12'!$D:$D,'7. RETA (SETA) Prov-SECCION'!Y$11,'DATOS PEST12'!$B:$B,'7. RETA (SETA) Prov-SECCION'!$A236,'DATOS PEST12'!$F:$F,"REG.E. AUTONOMOS (SETA)",'DATOS PEST12'!$C:$C,"&lt;&gt;"&amp;"UNION EUROPEA")</f>
        <v>0</v>
      </c>
    </row>
    <row r="237" spans="1:25" ht="15.6" x14ac:dyDescent="0.3">
      <c r="A237" s="238" t="s">
        <v>46</v>
      </c>
      <c r="B237" s="239"/>
      <c r="C237" s="66">
        <f t="shared" ref="C237:Y237" si="85">C238</f>
        <v>20.999999999999996</v>
      </c>
      <c r="D237" s="64">
        <f t="shared" si="85"/>
        <v>20.999999999999996</v>
      </c>
      <c r="E237" s="67">
        <f t="shared" si="85"/>
        <v>0</v>
      </c>
      <c r="F237" s="67">
        <f t="shared" si="85"/>
        <v>0</v>
      </c>
      <c r="G237" s="67">
        <f t="shared" si="85"/>
        <v>0</v>
      </c>
      <c r="H237" s="67">
        <f t="shared" si="85"/>
        <v>0</v>
      </c>
      <c r="I237" s="67">
        <f t="shared" si="85"/>
        <v>0</v>
      </c>
      <c r="J237" s="67">
        <f t="shared" si="85"/>
        <v>0</v>
      </c>
      <c r="K237" s="67">
        <f t="shared" si="85"/>
        <v>0</v>
      </c>
      <c r="L237" s="67">
        <f t="shared" si="85"/>
        <v>0</v>
      </c>
      <c r="M237" s="67">
        <f t="shared" si="85"/>
        <v>0</v>
      </c>
      <c r="N237" s="67">
        <f t="shared" si="85"/>
        <v>0</v>
      </c>
      <c r="O237" s="67">
        <f t="shared" si="85"/>
        <v>0</v>
      </c>
      <c r="P237" s="67">
        <f t="shared" si="85"/>
        <v>0</v>
      </c>
      <c r="Q237" s="67">
        <f t="shared" si="85"/>
        <v>0</v>
      </c>
      <c r="R237" s="67">
        <f t="shared" si="85"/>
        <v>0</v>
      </c>
      <c r="S237" s="67">
        <f t="shared" si="85"/>
        <v>0</v>
      </c>
      <c r="T237" s="67">
        <f t="shared" si="85"/>
        <v>0</v>
      </c>
      <c r="U237" s="67">
        <f t="shared" si="85"/>
        <v>0</v>
      </c>
      <c r="V237" s="67">
        <f t="shared" si="85"/>
        <v>0</v>
      </c>
      <c r="W237" s="67">
        <f t="shared" si="85"/>
        <v>0</v>
      </c>
      <c r="X237" s="67">
        <f t="shared" si="85"/>
        <v>0</v>
      </c>
      <c r="Y237" s="66">
        <f t="shared" si="85"/>
        <v>0</v>
      </c>
    </row>
    <row r="238" spans="1:25" ht="15.6" x14ac:dyDescent="0.3">
      <c r="A238" s="14">
        <v>26</v>
      </c>
      <c r="B238" s="15" t="s">
        <v>71</v>
      </c>
      <c r="C238" s="59">
        <f t="shared" ref="C238:C240" si="86">SUM(D238:Y238)</f>
        <v>20.999999999999996</v>
      </c>
      <c r="D238" s="60">
        <f>SUMIFS('DATOS PEST12'!$E:$E,'DATOS PEST12'!$A:$A,INDICE!$C$13,'DATOS PEST12'!$D:$D,'7. RETA (SETA) Prov-SECCION'!D$11,'DATOS PEST12'!$B:$B,'7. RETA (SETA) Prov-SECCION'!$A238,'DATOS PEST12'!$F:$F,"REG.E. AUTONOMOS (SETA)",'DATOS PEST12'!$C:$C,"&lt;&gt;"&amp;"UNION EUROPEA")</f>
        <v>20.999999999999996</v>
      </c>
      <c r="E238" s="62">
        <f>SUMIFS('DATOS PEST12'!$E:$E,'DATOS PEST12'!$A:$A,INDICE!$C$13,'DATOS PEST12'!$D:$D,'7. RETA (SETA) Prov-SECCION'!E$11,'DATOS PEST12'!$B:$B,'7. RETA (SETA) Prov-SECCION'!$A238,'DATOS PEST12'!$F:$F,"REG.E. AUTONOMOS (SETA)",'DATOS PEST12'!$C:$C,"&lt;&gt;"&amp;"UNION EUROPEA")</f>
        <v>0</v>
      </c>
      <c r="F238" s="62">
        <f>SUMIFS('DATOS PEST12'!$E:$E,'DATOS PEST12'!$A:$A,INDICE!$C$13,'DATOS PEST12'!$D:$D,'7. RETA (SETA) Prov-SECCION'!F$11,'DATOS PEST12'!$B:$B,'7. RETA (SETA) Prov-SECCION'!$A238,'DATOS PEST12'!$F:$F,"REG.E. AUTONOMOS (SETA)",'DATOS PEST12'!$C:$C,"&lt;&gt;"&amp;"UNION EUROPEA")</f>
        <v>0</v>
      </c>
      <c r="G238" s="62">
        <f>SUMIFS('DATOS PEST12'!$E:$E,'DATOS PEST12'!$A:$A,INDICE!$C$13,'DATOS PEST12'!$D:$D,'7. RETA (SETA) Prov-SECCION'!G$11,'DATOS PEST12'!$B:$B,'7. RETA (SETA) Prov-SECCION'!$A238,'DATOS PEST12'!$F:$F,"REG.E. AUTONOMOS (SETA)",'DATOS PEST12'!$C:$C,"&lt;&gt;"&amp;"UNION EUROPEA")</f>
        <v>0</v>
      </c>
      <c r="H238" s="62">
        <f>SUMIFS('DATOS PEST12'!$E:$E,'DATOS PEST12'!$A:$A,INDICE!$C$13,'DATOS PEST12'!$D:$D,'7. RETA (SETA) Prov-SECCION'!H$11,'DATOS PEST12'!$B:$B,'7. RETA (SETA) Prov-SECCION'!$A238,'DATOS PEST12'!$F:$F,"REG.E. AUTONOMOS (SETA)",'DATOS PEST12'!$C:$C,"&lt;&gt;"&amp;"UNION EUROPEA")</f>
        <v>0</v>
      </c>
      <c r="I238" s="62">
        <f>SUMIFS('DATOS PEST12'!$E:$E,'DATOS PEST12'!$A:$A,INDICE!$C$13,'DATOS PEST12'!$D:$D,'7. RETA (SETA) Prov-SECCION'!I$11,'DATOS PEST12'!$B:$B,'7. RETA (SETA) Prov-SECCION'!$A238,'DATOS PEST12'!$F:$F,"REG.E. AUTONOMOS (SETA)",'DATOS PEST12'!$C:$C,"&lt;&gt;"&amp;"UNION EUROPEA")</f>
        <v>0</v>
      </c>
      <c r="J238" s="62">
        <f>SUMIFS('DATOS PEST12'!$E:$E,'DATOS PEST12'!$A:$A,INDICE!$C$13,'DATOS PEST12'!$D:$D,'7. RETA (SETA) Prov-SECCION'!J$11,'DATOS PEST12'!$B:$B,'7. RETA (SETA) Prov-SECCION'!$A238,'DATOS PEST12'!$F:$F,"REG.E. AUTONOMOS (SETA)",'DATOS PEST12'!$C:$C,"&lt;&gt;"&amp;"UNION EUROPEA")</f>
        <v>0</v>
      </c>
      <c r="K238" s="62">
        <f>SUMIFS('DATOS PEST12'!$E:$E,'DATOS PEST12'!$A:$A,INDICE!$C$13,'DATOS PEST12'!$D:$D,'7. RETA (SETA) Prov-SECCION'!K$11,'DATOS PEST12'!$B:$B,'7. RETA (SETA) Prov-SECCION'!$A238,'DATOS PEST12'!$F:$F,"REG.E. AUTONOMOS (SETA)",'DATOS PEST12'!$C:$C,"&lt;&gt;"&amp;"UNION EUROPEA")</f>
        <v>0</v>
      </c>
      <c r="L238" s="62">
        <f>SUMIFS('DATOS PEST12'!$E:$E,'DATOS PEST12'!$A:$A,INDICE!$C$13,'DATOS PEST12'!$D:$D,'7. RETA (SETA) Prov-SECCION'!L$11,'DATOS PEST12'!$B:$B,'7. RETA (SETA) Prov-SECCION'!$A238,'DATOS PEST12'!$F:$F,"REG.E. AUTONOMOS (SETA)",'DATOS PEST12'!$C:$C,"&lt;&gt;"&amp;"UNION EUROPEA")</f>
        <v>0</v>
      </c>
      <c r="M238" s="62">
        <f>SUMIFS('DATOS PEST12'!$E:$E,'DATOS PEST12'!$A:$A,INDICE!$C$13,'DATOS PEST12'!$D:$D,'7. RETA (SETA) Prov-SECCION'!M$11,'DATOS PEST12'!$B:$B,'7. RETA (SETA) Prov-SECCION'!$A238,'DATOS PEST12'!$F:$F,"REG.E. AUTONOMOS (SETA)",'DATOS PEST12'!$C:$C,"&lt;&gt;"&amp;"UNION EUROPEA")</f>
        <v>0</v>
      </c>
      <c r="N238" s="62">
        <f>SUMIFS('DATOS PEST12'!$E:$E,'DATOS PEST12'!$A:$A,INDICE!$C$13,'DATOS PEST12'!$D:$D,'7. RETA (SETA) Prov-SECCION'!N$11,'DATOS PEST12'!$B:$B,'7. RETA (SETA) Prov-SECCION'!$A238,'DATOS PEST12'!$F:$F,"REG.E. AUTONOMOS (SETA)",'DATOS PEST12'!$C:$C,"&lt;&gt;"&amp;"UNION EUROPEA")</f>
        <v>0</v>
      </c>
      <c r="O238" s="62">
        <f>SUMIFS('DATOS PEST12'!$E:$E,'DATOS PEST12'!$A:$A,INDICE!$C$13,'DATOS PEST12'!$D:$D,'7. RETA (SETA) Prov-SECCION'!O$11,'DATOS PEST12'!$B:$B,'7. RETA (SETA) Prov-SECCION'!$A238,'DATOS PEST12'!$F:$F,"REG.E. AUTONOMOS (SETA)",'DATOS PEST12'!$C:$C,"&lt;&gt;"&amp;"UNION EUROPEA")</f>
        <v>0</v>
      </c>
      <c r="P238" s="62">
        <f>SUMIFS('DATOS PEST12'!$E:$E,'DATOS PEST12'!$A:$A,INDICE!$C$13,'DATOS PEST12'!$D:$D,'7. RETA (SETA) Prov-SECCION'!P$11,'DATOS PEST12'!$B:$B,'7. RETA (SETA) Prov-SECCION'!$A238,'DATOS PEST12'!$F:$F,"REG.E. AUTONOMOS (SETA)",'DATOS PEST12'!$C:$C,"&lt;&gt;"&amp;"UNION EUROPEA")</f>
        <v>0</v>
      </c>
      <c r="Q238" s="62">
        <f>SUMIFS('DATOS PEST12'!$E:$E,'DATOS PEST12'!$A:$A,INDICE!$C$13,'DATOS PEST12'!$D:$D,'7. RETA (SETA) Prov-SECCION'!Q$11,'DATOS PEST12'!$B:$B,'7. RETA (SETA) Prov-SECCION'!$A238,'DATOS PEST12'!$F:$F,"REG.E. AUTONOMOS (SETA)",'DATOS PEST12'!$C:$C,"&lt;&gt;"&amp;"UNION EUROPEA")</f>
        <v>0</v>
      </c>
      <c r="R238" s="62">
        <f>SUMIFS('DATOS PEST12'!$E:$E,'DATOS PEST12'!$A:$A,INDICE!$C$13,'DATOS PEST12'!$D:$D,'7. RETA (SETA) Prov-SECCION'!R$11,'DATOS PEST12'!$B:$B,'7. RETA (SETA) Prov-SECCION'!$A238,'DATOS PEST12'!$F:$F,"REG.E. AUTONOMOS (SETA)",'DATOS PEST12'!$C:$C,"&lt;&gt;"&amp;"UNION EUROPEA")</f>
        <v>0</v>
      </c>
      <c r="S238" s="62">
        <f>SUMIFS('DATOS PEST12'!$E:$E,'DATOS PEST12'!$A:$A,INDICE!$C$13,'DATOS PEST12'!$D:$D,'7. RETA (SETA) Prov-SECCION'!S$11,'DATOS PEST12'!$B:$B,'7. RETA (SETA) Prov-SECCION'!$A238,'DATOS PEST12'!$F:$F,"REG.E. AUTONOMOS (SETA)",'DATOS PEST12'!$C:$C,"&lt;&gt;"&amp;"UNION EUROPEA")</f>
        <v>0</v>
      </c>
      <c r="T238" s="62">
        <f>SUMIFS('DATOS PEST12'!$E:$E,'DATOS PEST12'!$A:$A,INDICE!$C$13,'DATOS PEST12'!$D:$D,'7. RETA (SETA) Prov-SECCION'!T$11,'DATOS PEST12'!$B:$B,'7. RETA (SETA) Prov-SECCION'!$A238,'DATOS PEST12'!$F:$F,"REG.E. AUTONOMOS (SETA)",'DATOS PEST12'!$C:$C,"&lt;&gt;"&amp;"UNION EUROPEA")</f>
        <v>0</v>
      </c>
      <c r="U238" s="62">
        <f>SUMIFS('DATOS PEST12'!$E:$E,'DATOS PEST12'!$A:$A,INDICE!$C$13,'DATOS PEST12'!$D:$D,'7. RETA (SETA) Prov-SECCION'!U$11,'DATOS PEST12'!$B:$B,'7. RETA (SETA) Prov-SECCION'!$A238,'DATOS PEST12'!$F:$F,"REG.E. AUTONOMOS (SETA)",'DATOS PEST12'!$C:$C,"&lt;&gt;"&amp;"UNION EUROPEA")</f>
        <v>0</v>
      </c>
      <c r="V238" s="62">
        <f>SUMIFS('DATOS PEST12'!$E:$E,'DATOS PEST12'!$A:$A,INDICE!$C$13,'DATOS PEST12'!$D:$D,'7. RETA (SETA) Prov-SECCION'!V$11,'DATOS PEST12'!$B:$B,'7. RETA (SETA) Prov-SECCION'!$A238,'DATOS PEST12'!$F:$F,"REG.E. AUTONOMOS (SETA)",'DATOS PEST12'!$C:$C,"&lt;&gt;"&amp;"UNION EUROPEA")</f>
        <v>0</v>
      </c>
      <c r="W238" s="62">
        <f>SUMIFS('DATOS PEST12'!$E:$E,'DATOS PEST12'!$A:$A,INDICE!$C$13,'DATOS PEST12'!$D:$D,'7. RETA (SETA) Prov-SECCION'!W$11,'DATOS PEST12'!$B:$B,'7. RETA (SETA) Prov-SECCION'!$A238,'DATOS PEST12'!$F:$F,"REG.E. AUTONOMOS (SETA)",'DATOS PEST12'!$C:$C,"&lt;&gt;"&amp;"UNION EUROPEA")</f>
        <v>0</v>
      </c>
      <c r="X238" s="62">
        <f>SUMIFS('DATOS PEST12'!$E:$E,'DATOS PEST12'!$A:$A,INDICE!$C$13,'DATOS PEST12'!$D:$D,'7. RETA (SETA) Prov-SECCION'!X$11,'DATOS PEST12'!$B:$B,'7. RETA (SETA) Prov-SECCION'!$A238,'DATOS PEST12'!$F:$F,"REG.E. AUTONOMOS (SETA)",'DATOS PEST12'!$C:$C,"&lt;&gt;"&amp;"UNION EUROPEA")</f>
        <v>0</v>
      </c>
      <c r="Y238" s="59">
        <f>SUMIFS('DATOS PEST12'!$E:$E,'DATOS PEST12'!$A:$A,INDICE!$C$13,'DATOS PEST12'!$D:$D,'7. RETA (SETA) Prov-SECCION'!Y$11,'DATOS PEST12'!$B:$B,'7. RETA (SETA) Prov-SECCION'!$A238,'DATOS PEST12'!$F:$F,"REG.E. AUTONOMOS (SETA)",'DATOS PEST12'!$C:$C,"&lt;&gt;"&amp;"UNION EUROPEA")</f>
        <v>0</v>
      </c>
    </row>
    <row r="239" spans="1:25" ht="15.6" x14ac:dyDescent="0.3">
      <c r="A239" s="19">
        <v>51</v>
      </c>
      <c r="B239" s="20" t="s">
        <v>32</v>
      </c>
      <c r="C239" s="66">
        <f t="shared" si="86"/>
        <v>0</v>
      </c>
      <c r="D239" s="64">
        <f>SUMIFS('DATOS PEST12'!$E:$E,'DATOS PEST12'!$A:$A,INDICE!$C$13,'DATOS PEST12'!$D:$D,'7. RETA (SETA) Prov-SECCION'!D$11,'DATOS PEST12'!$B:$B,'7. RETA (SETA) Prov-SECCION'!$A239,'DATOS PEST12'!$F:$F,"REG.E. AUTONOMOS (SETA)",'DATOS PEST12'!$C:$C,"&lt;&gt;"&amp;"UNION EUROPEA")</f>
        <v>0</v>
      </c>
      <c r="E239" s="67">
        <f>SUMIFS('DATOS PEST12'!$E:$E,'DATOS PEST12'!$A:$A,INDICE!$C$13,'DATOS PEST12'!$D:$D,'7. RETA (SETA) Prov-SECCION'!E$11,'DATOS PEST12'!$B:$B,'7. RETA (SETA) Prov-SECCION'!$A239,'DATOS PEST12'!$F:$F,"REG.E. AUTONOMOS (SETA)",'DATOS PEST12'!$C:$C,"&lt;&gt;"&amp;"UNION EUROPEA")</f>
        <v>0</v>
      </c>
      <c r="F239" s="67">
        <f>SUMIFS('DATOS PEST12'!$E:$E,'DATOS PEST12'!$A:$A,INDICE!$C$13,'DATOS PEST12'!$D:$D,'7. RETA (SETA) Prov-SECCION'!F$11,'DATOS PEST12'!$B:$B,'7. RETA (SETA) Prov-SECCION'!$A239,'DATOS PEST12'!$F:$F,"REG.E. AUTONOMOS (SETA)",'DATOS PEST12'!$C:$C,"&lt;&gt;"&amp;"UNION EUROPEA")</f>
        <v>0</v>
      </c>
      <c r="G239" s="67">
        <f>SUMIFS('DATOS PEST12'!$E:$E,'DATOS PEST12'!$A:$A,INDICE!$C$13,'DATOS PEST12'!$D:$D,'7. RETA (SETA) Prov-SECCION'!G$11,'DATOS PEST12'!$B:$B,'7. RETA (SETA) Prov-SECCION'!$A239,'DATOS PEST12'!$F:$F,"REG.E. AUTONOMOS (SETA)",'DATOS PEST12'!$C:$C,"&lt;&gt;"&amp;"UNION EUROPEA")</f>
        <v>0</v>
      </c>
      <c r="H239" s="67">
        <f>SUMIFS('DATOS PEST12'!$E:$E,'DATOS PEST12'!$A:$A,INDICE!$C$13,'DATOS PEST12'!$D:$D,'7. RETA (SETA) Prov-SECCION'!H$11,'DATOS PEST12'!$B:$B,'7. RETA (SETA) Prov-SECCION'!$A239,'DATOS PEST12'!$F:$F,"REG.E. AUTONOMOS (SETA)",'DATOS PEST12'!$C:$C,"&lt;&gt;"&amp;"UNION EUROPEA")</f>
        <v>0</v>
      </c>
      <c r="I239" s="67">
        <f>SUMIFS('DATOS PEST12'!$E:$E,'DATOS PEST12'!$A:$A,INDICE!$C$13,'DATOS PEST12'!$D:$D,'7. RETA (SETA) Prov-SECCION'!I$11,'DATOS PEST12'!$B:$B,'7. RETA (SETA) Prov-SECCION'!$A239,'DATOS PEST12'!$F:$F,"REG.E. AUTONOMOS (SETA)",'DATOS PEST12'!$C:$C,"&lt;&gt;"&amp;"UNION EUROPEA")</f>
        <v>0</v>
      </c>
      <c r="J239" s="67">
        <f>SUMIFS('DATOS PEST12'!$E:$E,'DATOS PEST12'!$A:$A,INDICE!$C$13,'DATOS PEST12'!$D:$D,'7. RETA (SETA) Prov-SECCION'!J$11,'DATOS PEST12'!$B:$B,'7. RETA (SETA) Prov-SECCION'!$A239,'DATOS PEST12'!$F:$F,"REG.E. AUTONOMOS (SETA)",'DATOS PEST12'!$C:$C,"&lt;&gt;"&amp;"UNION EUROPEA")</f>
        <v>0</v>
      </c>
      <c r="K239" s="67">
        <f>SUMIFS('DATOS PEST12'!$E:$E,'DATOS PEST12'!$A:$A,INDICE!$C$13,'DATOS PEST12'!$D:$D,'7. RETA (SETA) Prov-SECCION'!K$11,'DATOS PEST12'!$B:$B,'7. RETA (SETA) Prov-SECCION'!$A239,'DATOS PEST12'!$F:$F,"REG.E. AUTONOMOS (SETA)",'DATOS PEST12'!$C:$C,"&lt;&gt;"&amp;"UNION EUROPEA")</f>
        <v>0</v>
      </c>
      <c r="L239" s="67">
        <f>SUMIFS('DATOS PEST12'!$E:$E,'DATOS PEST12'!$A:$A,INDICE!$C$13,'DATOS PEST12'!$D:$D,'7. RETA (SETA) Prov-SECCION'!L$11,'DATOS PEST12'!$B:$B,'7. RETA (SETA) Prov-SECCION'!$A239,'DATOS PEST12'!$F:$F,"REG.E. AUTONOMOS (SETA)",'DATOS PEST12'!$C:$C,"&lt;&gt;"&amp;"UNION EUROPEA")</f>
        <v>0</v>
      </c>
      <c r="M239" s="67">
        <f>SUMIFS('DATOS PEST12'!$E:$E,'DATOS PEST12'!$A:$A,INDICE!$C$13,'DATOS PEST12'!$D:$D,'7. RETA (SETA) Prov-SECCION'!M$11,'DATOS PEST12'!$B:$B,'7. RETA (SETA) Prov-SECCION'!$A239,'DATOS PEST12'!$F:$F,"REG.E. AUTONOMOS (SETA)",'DATOS PEST12'!$C:$C,"&lt;&gt;"&amp;"UNION EUROPEA")</f>
        <v>0</v>
      </c>
      <c r="N239" s="67">
        <f>SUMIFS('DATOS PEST12'!$E:$E,'DATOS PEST12'!$A:$A,INDICE!$C$13,'DATOS PEST12'!$D:$D,'7. RETA (SETA) Prov-SECCION'!N$11,'DATOS PEST12'!$B:$B,'7. RETA (SETA) Prov-SECCION'!$A239,'DATOS PEST12'!$F:$F,"REG.E. AUTONOMOS (SETA)",'DATOS PEST12'!$C:$C,"&lt;&gt;"&amp;"UNION EUROPEA")</f>
        <v>0</v>
      </c>
      <c r="O239" s="67">
        <f>SUMIFS('DATOS PEST12'!$E:$E,'DATOS PEST12'!$A:$A,INDICE!$C$13,'DATOS PEST12'!$D:$D,'7. RETA (SETA) Prov-SECCION'!O$11,'DATOS PEST12'!$B:$B,'7. RETA (SETA) Prov-SECCION'!$A239,'DATOS PEST12'!$F:$F,"REG.E. AUTONOMOS (SETA)",'DATOS PEST12'!$C:$C,"&lt;&gt;"&amp;"UNION EUROPEA")</f>
        <v>0</v>
      </c>
      <c r="P239" s="67">
        <f>SUMIFS('DATOS PEST12'!$E:$E,'DATOS PEST12'!$A:$A,INDICE!$C$13,'DATOS PEST12'!$D:$D,'7. RETA (SETA) Prov-SECCION'!P$11,'DATOS PEST12'!$B:$B,'7. RETA (SETA) Prov-SECCION'!$A239,'DATOS PEST12'!$F:$F,"REG.E. AUTONOMOS (SETA)",'DATOS PEST12'!$C:$C,"&lt;&gt;"&amp;"UNION EUROPEA")</f>
        <v>0</v>
      </c>
      <c r="Q239" s="67">
        <f>SUMIFS('DATOS PEST12'!$E:$E,'DATOS PEST12'!$A:$A,INDICE!$C$13,'DATOS PEST12'!$D:$D,'7. RETA (SETA) Prov-SECCION'!Q$11,'DATOS PEST12'!$B:$B,'7. RETA (SETA) Prov-SECCION'!$A239,'DATOS PEST12'!$F:$F,"REG.E. AUTONOMOS (SETA)",'DATOS PEST12'!$C:$C,"&lt;&gt;"&amp;"UNION EUROPEA")</f>
        <v>0</v>
      </c>
      <c r="R239" s="67">
        <f>SUMIFS('DATOS PEST12'!$E:$E,'DATOS PEST12'!$A:$A,INDICE!$C$13,'DATOS PEST12'!$D:$D,'7. RETA (SETA) Prov-SECCION'!R$11,'DATOS PEST12'!$B:$B,'7. RETA (SETA) Prov-SECCION'!$A239,'DATOS PEST12'!$F:$F,"REG.E. AUTONOMOS (SETA)",'DATOS PEST12'!$C:$C,"&lt;&gt;"&amp;"UNION EUROPEA")</f>
        <v>0</v>
      </c>
      <c r="S239" s="67">
        <f>SUMIFS('DATOS PEST12'!$E:$E,'DATOS PEST12'!$A:$A,INDICE!$C$13,'DATOS PEST12'!$D:$D,'7. RETA (SETA) Prov-SECCION'!S$11,'DATOS PEST12'!$B:$B,'7. RETA (SETA) Prov-SECCION'!$A239,'DATOS PEST12'!$F:$F,"REG.E. AUTONOMOS (SETA)",'DATOS PEST12'!$C:$C,"&lt;&gt;"&amp;"UNION EUROPEA")</f>
        <v>0</v>
      </c>
      <c r="T239" s="67">
        <f>SUMIFS('DATOS PEST12'!$E:$E,'DATOS PEST12'!$A:$A,INDICE!$C$13,'DATOS PEST12'!$D:$D,'7. RETA (SETA) Prov-SECCION'!T$11,'DATOS PEST12'!$B:$B,'7. RETA (SETA) Prov-SECCION'!$A239,'DATOS PEST12'!$F:$F,"REG.E. AUTONOMOS (SETA)",'DATOS PEST12'!$C:$C,"&lt;&gt;"&amp;"UNION EUROPEA")</f>
        <v>0</v>
      </c>
      <c r="U239" s="67">
        <f>SUMIFS('DATOS PEST12'!$E:$E,'DATOS PEST12'!$A:$A,INDICE!$C$13,'DATOS PEST12'!$D:$D,'7. RETA (SETA) Prov-SECCION'!U$11,'DATOS PEST12'!$B:$B,'7. RETA (SETA) Prov-SECCION'!$A239,'DATOS PEST12'!$F:$F,"REG.E. AUTONOMOS (SETA)",'DATOS PEST12'!$C:$C,"&lt;&gt;"&amp;"UNION EUROPEA")</f>
        <v>0</v>
      </c>
      <c r="V239" s="67">
        <f>SUMIFS('DATOS PEST12'!$E:$E,'DATOS PEST12'!$A:$A,INDICE!$C$13,'DATOS PEST12'!$D:$D,'7. RETA (SETA) Prov-SECCION'!V$11,'DATOS PEST12'!$B:$B,'7. RETA (SETA) Prov-SECCION'!$A239,'DATOS PEST12'!$F:$F,"REG.E. AUTONOMOS (SETA)",'DATOS PEST12'!$C:$C,"&lt;&gt;"&amp;"UNION EUROPEA")</f>
        <v>0</v>
      </c>
      <c r="W239" s="67">
        <f>SUMIFS('DATOS PEST12'!$E:$E,'DATOS PEST12'!$A:$A,INDICE!$C$13,'DATOS PEST12'!$D:$D,'7. RETA (SETA) Prov-SECCION'!W$11,'DATOS PEST12'!$B:$B,'7. RETA (SETA) Prov-SECCION'!$A239,'DATOS PEST12'!$F:$F,"REG.E. AUTONOMOS (SETA)",'DATOS PEST12'!$C:$C,"&lt;&gt;"&amp;"UNION EUROPEA")</f>
        <v>0</v>
      </c>
      <c r="X239" s="67">
        <f>SUMIFS('DATOS PEST12'!$E:$E,'DATOS PEST12'!$A:$A,INDICE!$C$13,'DATOS PEST12'!$D:$D,'7. RETA (SETA) Prov-SECCION'!X$11,'DATOS PEST12'!$B:$B,'7. RETA (SETA) Prov-SECCION'!$A239,'DATOS PEST12'!$F:$F,"REG.E. AUTONOMOS (SETA)",'DATOS PEST12'!$C:$C,"&lt;&gt;"&amp;"UNION EUROPEA")</f>
        <v>0</v>
      </c>
      <c r="Y239" s="66">
        <f>SUMIFS('DATOS PEST12'!$E:$E,'DATOS PEST12'!$A:$A,INDICE!$C$13,'DATOS PEST12'!$D:$D,'7. RETA (SETA) Prov-SECCION'!Y$11,'DATOS PEST12'!$B:$B,'7. RETA (SETA) Prov-SECCION'!$A239,'DATOS PEST12'!$F:$F,"REG.E. AUTONOMOS (SETA)",'DATOS PEST12'!$C:$C,"&lt;&gt;"&amp;"UNION EUROPEA")</f>
        <v>0</v>
      </c>
    </row>
    <row r="240" spans="1:25" ht="16.2" thickBot="1" x14ac:dyDescent="0.35">
      <c r="A240" s="21">
        <v>52</v>
      </c>
      <c r="B240" s="22" t="s">
        <v>33</v>
      </c>
      <c r="C240" s="76">
        <f t="shared" si="86"/>
        <v>0</v>
      </c>
      <c r="D240" s="74">
        <f>SUMIFS('DATOS PEST12'!$E:$E,'DATOS PEST12'!$A:$A,INDICE!$C$13,'DATOS PEST12'!$D:$D,'7. RETA (SETA) Prov-SECCION'!D$11,'DATOS PEST12'!$B:$B,'7. RETA (SETA) Prov-SECCION'!$A240,'DATOS PEST12'!$F:$F,"REG.E. AUTONOMOS (SETA)",'DATOS PEST12'!$C:$C,"&lt;&gt;"&amp;"UNION EUROPEA")</f>
        <v>0</v>
      </c>
      <c r="E240" s="77">
        <f>SUMIFS('DATOS PEST12'!$E:$E,'DATOS PEST12'!$A:$A,INDICE!$C$13,'DATOS PEST12'!$D:$D,'7. RETA (SETA) Prov-SECCION'!E$11,'DATOS PEST12'!$B:$B,'7. RETA (SETA) Prov-SECCION'!$A240,'DATOS PEST12'!$F:$F,"REG.E. AUTONOMOS (SETA)",'DATOS PEST12'!$C:$C,"&lt;&gt;"&amp;"UNION EUROPEA")</f>
        <v>0</v>
      </c>
      <c r="F240" s="77">
        <f>SUMIFS('DATOS PEST12'!$E:$E,'DATOS PEST12'!$A:$A,INDICE!$C$13,'DATOS PEST12'!$D:$D,'7. RETA (SETA) Prov-SECCION'!F$11,'DATOS PEST12'!$B:$B,'7. RETA (SETA) Prov-SECCION'!$A240,'DATOS PEST12'!$F:$F,"REG.E. AUTONOMOS (SETA)",'DATOS PEST12'!$C:$C,"&lt;&gt;"&amp;"UNION EUROPEA")</f>
        <v>0</v>
      </c>
      <c r="G240" s="77">
        <f>SUMIFS('DATOS PEST12'!$E:$E,'DATOS PEST12'!$A:$A,INDICE!$C$13,'DATOS PEST12'!$D:$D,'7. RETA (SETA) Prov-SECCION'!G$11,'DATOS PEST12'!$B:$B,'7. RETA (SETA) Prov-SECCION'!$A240,'DATOS PEST12'!$F:$F,"REG.E. AUTONOMOS (SETA)",'DATOS PEST12'!$C:$C,"&lt;&gt;"&amp;"UNION EUROPEA")</f>
        <v>0</v>
      </c>
      <c r="H240" s="77">
        <f>SUMIFS('DATOS PEST12'!$E:$E,'DATOS PEST12'!$A:$A,INDICE!$C$13,'DATOS PEST12'!$D:$D,'7. RETA (SETA) Prov-SECCION'!H$11,'DATOS PEST12'!$B:$B,'7. RETA (SETA) Prov-SECCION'!$A240,'DATOS PEST12'!$F:$F,"REG.E. AUTONOMOS (SETA)",'DATOS PEST12'!$C:$C,"&lt;&gt;"&amp;"UNION EUROPEA")</f>
        <v>0</v>
      </c>
      <c r="I240" s="77">
        <f>SUMIFS('DATOS PEST12'!$E:$E,'DATOS PEST12'!$A:$A,INDICE!$C$13,'DATOS PEST12'!$D:$D,'7. RETA (SETA) Prov-SECCION'!I$11,'DATOS PEST12'!$B:$B,'7. RETA (SETA) Prov-SECCION'!$A240,'DATOS PEST12'!$F:$F,"REG.E. AUTONOMOS (SETA)",'DATOS PEST12'!$C:$C,"&lt;&gt;"&amp;"UNION EUROPEA")</f>
        <v>0</v>
      </c>
      <c r="J240" s="77">
        <f>SUMIFS('DATOS PEST12'!$E:$E,'DATOS PEST12'!$A:$A,INDICE!$C$13,'DATOS PEST12'!$D:$D,'7. RETA (SETA) Prov-SECCION'!J$11,'DATOS PEST12'!$B:$B,'7. RETA (SETA) Prov-SECCION'!$A240,'DATOS PEST12'!$F:$F,"REG.E. AUTONOMOS (SETA)",'DATOS PEST12'!$C:$C,"&lt;&gt;"&amp;"UNION EUROPEA")</f>
        <v>0</v>
      </c>
      <c r="K240" s="77">
        <f>SUMIFS('DATOS PEST12'!$E:$E,'DATOS PEST12'!$A:$A,INDICE!$C$13,'DATOS PEST12'!$D:$D,'7. RETA (SETA) Prov-SECCION'!K$11,'DATOS PEST12'!$B:$B,'7. RETA (SETA) Prov-SECCION'!$A240,'DATOS PEST12'!$F:$F,"REG.E. AUTONOMOS (SETA)",'DATOS PEST12'!$C:$C,"&lt;&gt;"&amp;"UNION EUROPEA")</f>
        <v>0</v>
      </c>
      <c r="L240" s="77">
        <f>SUMIFS('DATOS PEST12'!$E:$E,'DATOS PEST12'!$A:$A,INDICE!$C$13,'DATOS PEST12'!$D:$D,'7. RETA (SETA) Prov-SECCION'!L$11,'DATOS PEST12'!$B:$B,'7. RETA (SETA) Prov-SECCION'!$A240,'DATOS PEST12'!$F:$F,"REG.E. AUTONOMOS (SETA)",'DATOS PEST12'!$C:$C,"&lt;&gt;"&amp;"UNION EUROPEA")</f>
        <v>0</v>
      </c>
      <c r="M240" s="77">
        <f>SUMIFS('DATOS PEST12'!$E:$E,'DATOS PEST12'!$A:$A,INDICE!$C$13,'DATOS PEST12'!$D:$D,'7. RETA (SETA) Prov-SECCION'!M$11,'DATOS PEST12'!$B:$B,'7. RETA (SETA) Prov-SECCION'!$A240,'DATOS PEST12'!$F:$F,"REG.E. AUTONOMOS (SETA)",'DATOS PEST12'!$C:$C,"&lt;&gt;"&amp;"UNION EUROPEA")</f>
        <v>0</v>
      </c>
      <c r="N240" s="77">
        <f>SUMIFS('DATOS PEST12'!$E:$E,'DATOS PEST12'!$A:$A,INDICE!$C$13,'DATOS PEST12'!$D:$D,'7. RETA (SETA) Prov-SECCION'!N$11,'DATOS PEST12'!$B:$B,'7. RETA (SETA) Prov-SECCION'!$A240,'DATOS PEST12'!$F:$F,"REG.E. AUTONOMOS (SETA)",'DATOS PEST12'!$C:$C,"&lt;&gt;"&amp;"UNION EUROPEA")</f>
        <v>0</v>
      </c>
      <c r="O240" s="77">
        <f>SUMIFS('DATOS PEST12'!$E:$E,'DATOS PEST12'!$A:$A,INDICE!$C$13,'DATOS PEST12'!$D:$D,'7. RETA (SETA) Prov-SECCION'!O$11,'DATOS PEST12'!$B:$B,'7. RETA (SETA) Prov-SECCION'!$A240,'DATOS PEST12'!$F:$F,"REG.E. AUTONOMOS (SETA)",'DATOS PEST12'!$C:$C,"&lt;&gt;"&amp;"UNION EUROPEA")</f>
        <v>0</v>
      </c>
      <c r="P240" s="77">
        <f>SUMIFS('DATOS PEST12'!$E:$E,'DATOS PEST12'!$A:$A,INDICE!$C$13,'DATOS PEST12'!$D:$D,'7. RETA (SETA) Prov-SECCION'!P$11,'DATOS PEST12'!$B:$B,'7. RETA (SETA) Prov-SECCION'!$A240,'DATOS PEST12'!$F:$F,"REG.E. AUTONOMOS (SETA)",'DATOS PEST12'!$C:$C,"&lt;&gt;"&amp;"UNION EUROPEA")</f>
        <v>0</v>
      </c>
      <c r="Q240" s="77">
        <f>SUMIFS('DATOS PEST12'!$E:$E,'DATOS PEST12'!$A:$A,INDICE!$C$13,'DATOS PEST12'!$D:$D,'7. RETA (SETA) Prov-SECCION'!Q$11,'DATOS PEST12'!$B:$B,'7. RETA (SETA) Prov-SECCION'!$A240,'DATOS PEST12'!$F:$F,"REG.E. AUTONOMOS (SETA)",'DATOS PEST12'!$C:$C,"&lt;&gt;"&amp;"UNION EUROPEA")</f>
        <v>0</v>
      </c>
      <c r="R240" s="77">
        <f>SUMIFS('DATOS PEST12'!$E:$E,'DATOS PEST12'!$A:$A,INDICE!$C$13,'DATOS PEST12'!$D:$D,'7. RETA (SETA) Prov-SECCION'!R$11,'DATOS PEST12'!$B:$B,'7. RETA (SETA) Prov-SECCION'!$A240,'DATOS PEST12'!$F:$F,"REG.E. AUTONOMOS (SETA)",'DATOS PEST12'!$C:$C,"&lt;&gt;"&amp;"UNION EUROPEA")</f>
        <v>0</v>
      </c>
      <c r="S240" s="77">
        <f>SUMIFS('DATOS PEST12'!$E:$E,'DATOS PEST12'!$A:$A,INDICE!$C$13,'DATOS PEST12'!$D:$D,'7. RETA (SETA) Prov-SECCION'!S$11,'DATOS PEST12'!$B:$B,'7. RETA (SETA) Prov-SECCION'!$A240,'DATOS PEST12'!$F:$F,"REG.E. AUTONOMOS (SETA)",'DATOS PEST12'!$C:$C,"&lt;&gt;"&amp;"UNION EUROPEA")</f>
        <v>0</v>
      </c>
      <c r="T240" s="77">
        <f>SUMIFS('DATOS PEST12'!$E:$E,'DATOS PEST12'!$A:$A,INDICE!$C$13,'DATOS PEST12'!$D:$D,'7. RETA (SETA) Prov-SECCION'!T$11,'DATOS PEST12'!$B:$B,'7. RETA (SETA) Prov-SECCION'!$A240,'DATOS PEST12'!$F:$F,"REG.E. AUTONOMOS (SETA)",'DATOS PEST12'!$C:$C,"&lt;&gt;"&amp;"UNION EUROPEA")</f>
        <v>0</v>
      </c>
      <c r="U240" s="77">
        <f>SUMIFS('DATOS PEST12'!$E:$E,'DATOS PEST12'!$A:$A,INDICE!$C$13,'DATOS PEST12'!$D:$D,'7. RETA (SETA) Prov-SECCION'!U$11,'DATOS PEST12'!$B:$B,'7. RETA (SETA) Prov-SECCION'!$A240,'DATOS PEST12'!$F:$F,"REG.E. AUTONOMOS (SETA)",'DATOS PEST12'!$C:$C,"&lt;&gt;"&amp;"UNION EUROPEA")</f>
        <v>0</v>
      </c>
      <c r="V240" s="77">
        <f>SUMIFS('DATOS PEST12'!$E:$E,'DATOS PEST12'!$A:$A,INDICE!$C$13,'DATOS PEST12'!$D:$D,'7. RETA (SETA) Prov-SECCION'!V$11,'DATOS PEST12'!$B:$B,'7. RETA (SETA) Prov-SECCION'!$A240,'DATOS PEST12'!$F:$F,"REG.E. AUTONOMOS (SETA)",'DATOS PEST12'!$C:$C,"&lt;&gt;"&amp;"UNION EUROPEA")</f>
        <v>0</v>
      </c>
      <c r="W240" s="77">
        <f>SUMIFS('DATOS PEST12'!$E:$E,'DATOS PEST12'!$A:$A,INDICE!$C$13,'DATOS PEST12'!$D:$D,'7. RETA (SETA) Prov-SECCION'!W$11,'DATOS PEST12'!$B:$B,'7. RETA (SETA) Prov-SECCION'!$A240,'DATOS PEST12'!$F:$F,"REG.E. AUTONOMOS (SETA)",'DATOS PEST12'!$C:$C,"&lt;&gt;"&amp;"UNION EUROPEA")</f>
        <v>0</v>
      </c>
      <c r="X240" s="77">
        <f>SUMIFS('DATOS PEST12'!$E:$E,'DATOS PEST12'!$A:$A,INDICE!$C$13,'DATOS PEST12'!$D:$D,'7. RETA (SETA) Prov-SECCION'!X$11,'DATOS PEST12'!$B:$B,'7. RETA (SETA) Prov-SECCION'!$A240,'DATOS PEST12'!$F:$F,"REG.E. AUTONOMOS (SETA)",'DATOS PEST12'!$C:$C,"&lt;&gt;"&amp;"UNION EUROPEA")</f>
        <v>0</v>
      </c>
      <c r="Y240" s="76">
        <f>SUMIFS('DATOS PEST12'!$E:$E,'DATOS PEST12'!$A:$A,INDICE!$C$13,'DATOS PEST12'!$D:$D,'7. RETA (SETA) Prov-SECCION'!Y$11,'DATOS PEST12'!$B:$B,'7. RETA (SETA) Prov-SECCION'!$A240,'DATOS PEST12'!$F:$F,"REG.E. AUTONOMOS (SETA)",'DATOS PEST12'!$C:$C,"&lt;&gt;"&amp;"UNION EUROPEA")</f>
        <v>0</v>
      </c>
    </row>
  </sheetData>
  <mergeCells count="138">
    <mergeCell ref="A3:F3"/>
    <mergeCell ref="A4:H4"/>
    <mergeCell ref="A5:H5"/>
    <mergeCell ref="A85:Y85"/>
    <mergeCell ref="A165:Y165"/>
    <mergeCell ref="A86:Y86"/>
    <mergeCell ref="A2:Y2"/>
    <mergeCell ref="A7:Y7"/>
    <mergeCell ref="A8:B11"/>
    <mergeCell ref="C8:Y8"/>
    <mergeCell ref="C9:C11"/>
    <mergeCell ref="D9:D10"/>
    <mergeCell ref="E9:E10"/>
    <mergeCell ref="F9:F10"/>
    <mergeCell ref="G9:G10"/>
    <mergeCell ref="H9:H10"/>
    <mergeCell ref="S9:S10"/>
    <mergeCell ref="T9:T10"/>
    <mergeCell ref="I9:I10"/>
    <mergeCell ref="U9:U10"/>
    <mergeCell ref="X9:X10"/>
    <mergeCell ref="Y9:Y10"/>
    <mergeCell ref="Q9:Q10"/>
    <mergeCell ref="R9:R10"/>
    <mergeCell ref="P9:P10"/>
    <mergeCell ref="V9:V10"/>
    <mergeCell ref="J9:J10"/>
    <mergeCell ref="W9:W10"/>
    <mergeCell ref="M9:M10"/>
    <mergeCell ref="N9:N10"/>
    <mergeCell ref="K9:K10"/>
    <mergeCell ref="L9:L10"/>
    <mergeCell ref="A63:B63"/>
    <mergeCell ref="A13:B13"/>
    <mergeCell ref="A22:B22"/>
    <mergeCell ref="A26:B26"/>
    <mergeCell ref="A28:B28"/>
    <mergeCell ref="A30:B30"/>
    <mergeCell ref="A33:B33"/>
    <mergeCell ref="A35:B35"/>
    <mergeCell ref="A45:B45"/>
    <mergeCell ref="A51:B51"/>
    <mergeCell ref="A56:B56"/>
    <mergeCell ref="A60:B60"/>
    <mergeCell ref="A12:B12"/>
    <mergeCell ref="O9:O10"/>
    <mergeCell ref="J88:J89"/>
    <mergeCell ref="K88:K89"/>
    <mergeCell ref="L88:L89"/>
    <mergeCell ref="M88:M89"/>
    <mergeCell ref="N88:N89"/>
    <mergeCell ref="O88:O89"/>
    <mergeCell ref="P88:P89"/>
    <mergeCell ref="A68:B68"/>
    <mergeCell ref="A70:B70"/>
    <mergeCell ref="A72:B72"/>
    <mergeCell ref="A74:B74"/>
    <mergeCell ref="A78:B78"/>
    <mergeCell ref="A92:B92"/>
    <mergeCell ref="A101:B101"/>
    <mergeCell ref="A105:B105"/>
    <mergeCell ref="A107:B107"/>
    <mergeCell ref="A109:B109"/>
    <mergeCell ref="V88:V89"/>
    <mergeCell ref="W88:W89"/>
    <mergeCell ref="X88:X89"/>
    <mergeCell ref="Y88:Y89"/>
    <mergeCell ref="A91:B91"/>
    <mergeCell ref="Q88:Q89"/>
    <mergeCell ref="R88:R89"/>
    <mergeCell ref="S88:S89"/>
    <mergeCell ref="T88:T89"/>
    <mergeCell ref="U88:U89"/>
    <mergeCell ref="A87:B90"/>
    <mergeCell ref="C87:Y87"/>
    <mergeCell ref="C88:C90"/>
    <mergeCell ref="D88:D89"/>
    <mergeCell ref="E88:E89"/>
    <mergeCell ref="F88:F89"/>
    <mergeCell ref="G88:G89"/>
    <mergeCell ref="H88:H89"/>
    <mergeCell ref="I88:I89"/>
    <mergeCell ref="A139:B139"/>
    <mergeCell ref="A142:B142"/>
    <mergeCell ref="A147:B147"/>
    <mergeCell ref="A149:B149"/>
    <mergeCell ref="A151:B151"/>
    <mergeCell ref="A112:B112"/>
    <mergeCell ref="A114:B114"/>
    <mergeCell ref="A124:B124"/>
    <mergeCell ref="A130:B130"/>
    <mergeCell ref="A135:B135"/>
    <mergeCell ref="A153:B153"/>
    <mergeCell ref="A157:B157"/>
    <mergeCell ref="A166:Y166"/>
    <mergeCell ref="A167:B170"/>
    <mergeCell ref="C167:Y167"/>
    <mergeCell ref="C168:C170"/>
    <mergeCell ref="D168:D169"/>
    <mergeCell ref="E168:E169"/>
    <mergeCell ref="F168:F169"/>
    <mergeCell ref="G168:G169"/>
    <mergeCell ref="H168:H169"/>
    <mergeCell ref="I168:I169"/>
    <mergeCell ref="J168:J169"/>
    <mergeCell ref="K168:K169"/>
    <mergeCell ref="L168:L169"/>
    <mergeCell ref="M168:M169"/>
    <mergeCell ref="A185:B185"/>
    <mergeCell ref="A187:B187"/>
    <mergeCell ref="A189:B189"/>
    <mergeCell ref="A192:B192"/>
    <mergeCell ref="A194:B194"/>
    <mergeCell ref="X168:X169"/>
    <mergeCell ref="Y168:Y169"/>
    <mergeCell ref="A171:B171"/>
    <mergeCell ref="A172:B172"/>
    <mergeCell ref="A181:B181"/>
    <mergeCell ref="S168:S169"/>
    <mergeCell ref="T168:T169"/>
    <mergeCell ref="U168:U169"/>
    <mergeCell ref="V168:V169"/>
    <mergeCell ref="W168:W169"/>
    <mergeCell ref="N168:N169"/>
    <mergeCell ref="O168:O169"/>
    <mergeCell ref="P168:P169"/>
    <mergeCell ref="Q168:Q169"/>
    <mergeCell ref="R168:R169"/>
    <mergeCell ref="A227:B227"/>
    <mergeCell ref="A229:B229"/>
    <mergeCell ref="A231:B231"/>
    <mergeCell ref="A233:B233"/>
    <mergeCell ref="A237:B237"/>
    <mergeCell ref="A204:B204"/>
    <mergeCell ref="A210:B210"/>
    <mergeCell ref="A215:B215"/>
    <mergeCell ref="A219:B219"/>
    <mergeCell ref="A222:B222"/>
  </mergeCells>
  <hyperlinks>
    <hyperlink ref="A4:I4" location="TABLA7_UE" display="Afiliados medios extranjeros por provincia, CC.AA y sección de actividad. RETA (SETA). Unión Europea" xr:uid="{84B833BA-E4B0-4E78-AAB2-BF86FF315464}"/>
    <hyperlink ref="A5:I5" location="TABLA7_NOUE" display="Afiliados medios extranjeros por provincia, CC.AA y sección de actividad. RETA (SETA). No Unión Europea" xr:uid="{7A7F0280-CF1E-4C94-A30B-843A447AC5CF}"/>
  </hyperlinks>
  <pageMargins left="0" right="0" top="0" bottom="0" header="0" footer="0"/>
  <pageSetup paperSize="9" scale="38" orientation="landscape" r:id="rId1"/>
  <ignoredErrors>
    <ignoredError sqref="C26:Y81 C105:Y160 C185:Y239 C240:X240" formula="1"/>
  </ignoredErrors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3"/>
  <dimension ref="A1:F12385"/>
  <sheetViews>
    <sheetView workbookViewId="0">
      <selection activeCell="B5" sqref="B5"/>
    </sheetView>
  </sheetViews>
  <sheetFormatPr baseColWidth="10" defaultRowHeight="14.4" x14ac:dyDescent="0.3"/>
  <cols>
    <col min="1" max="1" width="10.88671875" bestFit="1" customWidth="1"/>
    <col min="2" max="2" width="12.77734375" bestFit="1" customWidth="1"/>
    <col min="3" max="3" width="15.21875" bestFit="1" customWidth="1"/>
    <col min="4" max="4" width="12.88671875" bestFit="1" customWidth="1"/>
    <col min="5" max="5" width="12" customWidth="1"/>
    <col min="6" max="6" width="24.44140625" bestFit="1" customWidth="1"/>
  </cols>
  <sheetData>
    <row r="1" spans="1:6" x14ac:dyDescent="0.3">
      <c r="A1" s="299" t="s">
        <v>69</v>
      </c>
      <c r="B1" s="299" t="s">
        <v>70</v>
      </c>
      <c r="C1" s="299" t="s">
        <v>90</v>
      </c>
      <c r="D1" s="299" t="s">
        <v>87</v>
      </c>
      <c r="E1" s="299" t="s">
        <v>86</v>
      </c>
      <c r="F1" s="299" t="s">
        <v>186</v>
      </c>
    </row>
    <row r="2" spans="1:6" x14ac:dyDescent="0.3">
      <c r="A2" s="299" t="s">
        <v>494</v>
      </c>
      <c r="B2" s="300">
        <v>1</v>
      </c>
      <c r="C2" s="299" t="s">
        <v>91</v>
      </c>
      <c r="D2" s="299" t="s">
        <v>47</v>
      </c>
      <c r="E2" s="301">
        <v>1.9999999999999993</v>
      </c>
      <c r="F2" s="299" t="s">
        <v>187</v>
      </c>
    </row>
    <row r="3" spans="1:6" x14ac:dyDescent="0.3">
      <c r="A3" s="299" t="s">
        <v>494</v>
      </c>
      <c r="B3" s="300">
        <v>1</v>
      </c>
      <c r="C3" s="299" t="s">
        <v>91</v>
      </c>
      <c r="D3" s="299" t="s">
        <v>47</v>
      </c>
      <c r="E3" s="301">
        <v>7.0000000000000018</v>
      </c>
      <c r="F3" s="299" t="s">
        <v>188</v>
      </c>
    </row>
    <row r="4" spans="1:6" x14ac:dyDescent="0.3">
      <c r="A4" s="299" t="s">
        <v>494</v>
      </c>
      <c r="B4" s="300">
        <v>1</v>
      </c>
      <c r="C4" s="299" t="s">
        <v>91</v>
      </c>
      <c r="D4" s="299" t="s">
        <v>47</v>
      </c>
      <c r="E4" s="301">
        <v>54.5</v>
      </c>
      <c r="F4" s="299" t="s">
        <v>77</v>
      </c>
    </row>
    <row r="5" spans="1:6" x14ac:dyDescent="0.3">
      <c r="A5" s="299" t="s">
        <v>494</v>
      </c>
      <c r="B5" s="300">
        <v>1</v>
      </c>
      <c r="C5" s="299" t="s">
        <v>91</v>
      </c>
      <c r="D5" s="299" t="s">
        <v>48</v>
      </c>
      <c r="E5" s="301">
        <v>2.9999999999999982</v>
      </c>
      <c r="F5" s="299" t="s">
        <v>77</v>
      </c>
    </row>
    <row r="6" spans="1:6" x14ac:dyDescent="0.3">
      <c r="A6" s="299" t="s">
        <v>494</v>
      </c>
      <c r="B6" s="300">
        <v>1</v>
      </c>
      <c r="C6" s="299" t="s">
        <v>91</v>
      </c>
      <c r="D6" s="299" t="s">
        <v>49</v>
      </c>
      <c r="E6" s="301">
        <v>59.318181818181792</v>
      </c>
      <c r="F6" s="299" t="s">
        <v>187</v>
      </c>
    </row>
    <row r="7" spans="1:6" x14ac:dyDescent="0.3">
      <c r="A7" s="299" t="s">
        <v>494</v>
      </c>
      <c r="B7" s="300">
        <v>1</v>
      </c>
      <c r="C7" s="299" t="s">
        <v>91</v>
      </c>
      <c r="D7" s="299" t="s">
        <v>49</v>
      </c>
      <c r="E7" s="301">
        <v>1274.9545454545455</v>
      </c>
      <c r="F7" s="299" t="s">
        <v>77</v>
      </c>
    </row>
    <row r="8" spans="1:6" x14ac:dyDescent="0.3">
      <c r="A8" s="299" t="s">
        <v>494</v>
      </c>
      <c r="B8" s="300">
        <v>1</v>
      </c>
      <c r="C8" s="299" t="s">
        <v>91</v>
      </c>
      <c r="D8" s="299" t="s">
        <v>51</v>
      </c>
      <c r="E8" s="301">
        <v>0.99999999999999967</v>
      </c>
      <c r="F8" s="299" t="s">
        <v>187</v>
      </c>
    </row>
    <row r="9" spans="1:6" x14ac:dyDescent="0.3">
      <c r="A9" s="299" t="s">
        <v>494</v>
      </c>
      <c r="B9" s="300">
        <v>1</v>
      </c>
      <c r="C9" s="299" t="s">
        <v>91</v>
      </c>
      <c r="D9" s="299" t="s">
        <v>51</v>
      </c>
      <c r="E9" s="301">
        <v>80.36363636363636</v>
      </c>
      <c r="F9" s="299" t="s">
        <v>77</v>
      </c>
    </row>
    <row r="10" spans="1:6" x14ac:dyDescent="0.3">
      <c r="A10" s="299" t="s">
        <v>494</v>
      </c>
      <c r="B10" s="300">
        <v>1</v>
      </c>
      <c r="C10" s="299" t="s">
        <v>91</v>
      </c>
      <c r="D10" s="299" t="s">
        <v>52</v>
      </c>
      <c r="E10" s="301">
        <v>278.77272727272731</v>
      </c>
      <c r="F10" s="299" t="s">
        <v>187</v>
      </c>
    </row>
    <row r="11" spans="1:6" x14ac:dyDescent="0.3">
      <c r="A11" s="299" t="s">
        <v>494</v>
      </c>
      <c r="B11" s="300">
        <v>1</v>
      </c>
      <c r="C11" s="299" t="s">
        <v>91</v>
      </c>
      <c r="D11" s="299" t="s">
        <v>52</v>
      </c>
      <c r="E11" s="301">
        <v>801.27272727272714</v>
      </c>
      <c r="F11" s="299" t="s">
        <v>77</v>
      </c>
    </row>
    <row r="12" spans="1:6" x14ac:dyDescent="0.3">
      <c r="A12" s="299" t="s">
        <v>494</v>
      </c>
      <c r="B12" s="300">
        <v>1</v>
      </c>
      <c r="C12" s="299" t="s">
        <v>91</v>
      </c>
      <c r="D12" s="299" t="s">
        <v>53</v>
      </c>
      <c r="E12" s="301">
        <v>340.81818181818181</v>
      </c>
      <c r="F12" s="299" t="s">
        <v>187</v>
      </c>
    </row>
    <row r="13" spans="1:6" x14ac:dyDescent="0.3">
      <c r="A13" s="299" t="s">
        <v>494</v>
      </c>
      <c r="B13" s="300">
        <v>1</v>
      </c>
      <c r="C13" s="299" t="s">
        <v>91</v>
      </c>
      <c r="D13" s="299" t="s">
        <v>53</v>
      </c>
      <c r="E13" s="301">
        <v>1637.1363636363637</v>
      </c>
      <c r="F13" s="299" t="s">
        <v>77</v>
      </c>
    </row>
    <row r="14" spans="1:6" x14ac:dyDescent="0.3">
      <c r="A14" s="299" t="s">
        <v>494</v>
      </c>
      <c r="B14" s="300">
        <v>1</v>
      </c>
      <c r="C14" s="299" t="s">
        <v>91</v>
      </c>
      <c r="D14" s="299" t="s">
        <v>54</v>
      </c>
      <c r="E14" s="301">
        <v>209.4545454545455</v>
      </c>
      <c r="F14" s="299" t="s">
        <v>187</v>
      </c>
    </row>
    <row r="15" spans="1:6" x14ac:dyDescent="0.3">
      <c r="A15" s="299" t="s">
        <v>494</v>
      </c>
      <c r="B15" s="300">
        <v>1</v>
      </c>
      <c r="C15" s="299" t="s">
        <v>91</v>
      </c>
      <c r="D15" s="299" t="s">
        <v>54</v>
      </c>
      <c r="E15" s="301">
        <v>584.77272727272714</v>
      </c>
      <c r="F15" s="299" t="s">
        <v>77</v>
      </c>
    </row>
    <row r="16" spans="1:6" x14ac:dyDescent="0.3">
      <c r="A16" s="299" t="s">
        <v>494</v>
      </c>
      <c r="B16" s="300">
        <v>1</v>
      </c>
      <c r="C16" s="299" t="s">
        <v>91</v>
      </c>
      <c r="D16" s="299" t="s">
        <v>55</v>
      </c>
      <c r="E16" s="301">
        <v>344.3181818181817</v>
      </c>
      <c r="F16" s="299" t="s">
        <v>187</v>
      </c>
    </row>
    <row r="17" spans="1:6" x14ac:dyDescent="0.3">
      <c r="A17" s="299" t="s">
        <v>494</v>
      </c>
      <c r="B17" s="300">
        <v>1</v>
      </c>
      <c r="C17" s="299" t="s">
        <v>91</v>
      </c>
      <c r="D17" s="299" t="s">
        <v>55</v>
      </c>
      <c r="E17" s="301">
        <v>1608.5909090909092</v>
      </c>
      <c r="F17" s="299" t="s">
        <v>77</v>
      </c>
    </row>
    <row r="18" spans="1:6" x14ac:dyDescent="0.3">
      <c r="A18" s="299" t="s">
        <v>494</v>
      </c>
      <c r="B18" s="300">
        <v>1</v>
      </c>
      <c r="C18" s="299" t="s">
        <v>91</v>
      </c>
      <c r="D18" s="299" t="s">
        <v>56</v>
      </c>
      <c r="E18" s="301">
        <v>14.999999999999998</v>
      </c>
      <c r="F18" s="299" t="s">
        <v>187</v>
      </c>
    </row>
    <row r="19" spans="1:6" x14ac:dyDescent="0.3">
      <c r="A19" s="299" t="s">
        <v>494</v>
      </c>
      <c r="B19" s="300">
        <v>1</v>
      </c>
      <c r="C19" s="299" t="s">
        <v>91</v>
      </c>
      <c r="D19" s="299" t="s">
        <v>56</v>
      </c>
      <c r="E19" s="301">
        <v>50.045454545454554</v>
      </c>
      <c r="F19" s="299" t="s">
        <v>77</v>
      </c>
    </row>
    <row r="20" spans="1:6" x14ac:dyDescent="0.3">
      <c r="A20" s="299" t="s">
        <v>494</v>
      </c>
      <c r="B20" s="300">
        <v>1</v>
      </c>
      <c r="C20" s="299" t="s">
        <v>91</v>
      </c>
      <c r="D20" s="299" t="s">
        <v>57</v>
      </c>
      <c r="E20" s="301">
        <v>7.8636363636363615</v>
      </c>
      <c r="F20" s="299" t="s">
        <v>187</v>
      </c>
    </row>
    <row r="21" spans="1:6" x14ac:dyDescent="0.3">
      <c r="A21" s="299" t="s">
        <v>494</v>
      </c>
      <c r="B21" s="300">
        <v>1</v>
      </c>
      <c r="C21" s="299" t="s">
        <v>91</v>
      </c>
      <c r="D21" s="299" t="s">
        <v>57</v>
      </c>
      <c r="E21" s="301">
        <v>10.227272727272727</v>
      </c>
      <c r="F21" s="299" t="s">
        <v>77</v>
      </c>
    </row>
    <row r="22" spans="1:6" x14ac:dyDescent="0.3">
      <c r="A22" s="299" t="s">
        <v>494</v>
      </c>
      <c r="B22" s="300">
        <v>1</v>
      </c>
      <c r="C22" s="299" t="s">
        <v>91</v>
      </c>
      <c r="D22" s="299" t="s">
        <v>58</v>
      </c>
      <c r="E22" s="301">
        <v>17.954545454545453</v>
      </c>
      <c r="F22" s="299" t="s">
        <v>77</v>
      </c>
    </row>
    <row r="23" spans="1:6" x14ac:dyDescent="0.3">
      <c r="A23" s="299" t="s">
        <v>494</v>
      </c>
      <c r="B23" s="300">
        <v>1</v>
      </c>
      <c r="C23" s="299" t="s">
        <v>91</v>
      </c>
      <c r="D23" s="299" t="s">
        <v>59</v>
      </c>
      <c r="E23" s="301">
        <v>23.000000000000004</v>
      </c>
      <c r="F23" s="299" t="s">
        <v>187</v>
      </c>
    </row>
    <row r="24" spans="1:6" x14ac:dyDescent="0.3">
      <c r="A24" s="299" t="s">
        <v>494</v>
      </c>
      <c r="B24" s="300">
        <v>1</v>
      </c>
      <c r="C24" s="299" t="s">
        <v>91</v>
      </c>
      <c r="D24" s="299" t="s">
        <v>59</v>
      </c>
      <c r="E24" s="301">
        <v>178.77272727272728</v>
      </c>
      <c r="F24" s="299" t="s">
        <v>77</v>
      </c>
    </row>
    <row r="25" spans="1:6" x14ac:dyDescent="0.3">
      <c r="A25" s="299" t="s">
        <v>494</v>
      </c>
      <c r="B25" s="300">
        <v>1</v>
      </c>
      <c r="C25" s="299" t="s">
        <v>91</v>
      </c>
      <c r="D25" s="299" t="s">
        <v>60</v>
      </c>
      <c r="E25" s="301">
        <v>40.409090909090914</v>
      </c>
      <c r="F25" s="299" t="s">
        <v>187</v>
      </c>
    </row>
    <row r="26" spans="1:6" x14ac:dyDescent="0.3">
      <c r="A26" s="299" t="s">
        <v>494</v>
      </c>
      <c r="B26" s="300">
        <v>1</v>
      </c>
      <c r="C26" s="299" t="s">
        <v>91</v>
      </c>
      <c r="D26" s="299" t="s">
        <v>60</v>
      </c>
      <c r="E26" s="301">
        <v>1508.5000000000002</v>
      </c>
      <c r="F26" s="299" t="s">
        <v>77</v>
      </c>
    </row>
    <row r="27" spans="1:6" x14ac:dyDescent="0.3">
      <c r="A27" s="299" t="s">
        <v>494</v>
      </c>
      <c r="B27" s="300">
        <v>1</v>
      </c>
      <c r="C27" s="299" t="s">
        <v>91</v>
      </c>
      <c r="D27" s="299" t="s">
        <v>61</v>
      </c>
      <c r="E27" s="301">
        <v>0.99999999999999967</v>
      </c>
      <c r="F27" s="299" t="s">
        <v>187</v>
      </c>
    </row>
    <row r="28" spans="1:6" x14ac:dyDescent="0.3">
      <c r="A28" s="299" t="s">
        <v>494</v>
      </c>
      <c r="B28" s="300">
        <v>1</v>
      </c>
      <c r="C28" s="299" t="s">
        <v>91</v>
      </c>
      <c r="D28" s="299" t="s">
        <v>61</v>
      </c>
      <c r="E28" s="301">
        <v>147.40909090909093</v>
      </c>
      <c r="F28" s="299" t="s">
        <v>77</v>
      </c>
    </row>
    <row r="29" spans="1:6" x14ac:dyDescent="0.3">
      <c r="A29" s="299" t="s">
        <v>494</v>
      </c>
      <c r="B29" s="300">
        <v>1</v>
      </c>
      <c r="C29" s="299" t="s">
        <v>91</v>
      </c>
      <c r="D29" s="299" t="s">
        <v>62</v>
      </c>
      <c r="E29" s="301">
        <v>39.999999999999993</v>
      </c>
      <c r="F29" s="299" t="s">
        <v>187</v>
      </c>
    </row>
    <row r="30" spans="1:6" x14ac:dyDescent="0.3">
      <c r="A30" s="299" t="s">
        <v>494</v>
      </c>
      <c r="B30" s="300">
        <v>1</v>
      </c>
      <c r="C30" s="299" t="s">
        <v>91</v>
      </c>
      <c r="D30" s="299" t="s">
        <v>62</v>
      </c>
      <c r="E30" s="301">
        <v>121.77272727272729</v>
      </c>
      <c r="F30" s="299" t="s">
        <v>77</v>
      </c>
    </row>
    <row r="31" spans="1:6" x14ac:dyDescent="0.3">
      <c r="A31" s="299" t="s">
        <v>494</v>
      </c>
      <c r="B31" s="300">
        <v>1</v>
      </c>
      <c r="C31" s="299" t="s">
        <v>91</v>
      </c>
      <c r="D31" s="299" t="s">
        <v>63</v>
      </c>
      <c r="E31" s="301">
        <v>4.9090909090909083</v>
      </c>
      <c r="F31" s="299" t="s">
        <v>187</v>
      </c>
    </row>
    <row r="32" spans="1:6" x14ac:dyDescent="0.3">
      <c r="A32" s="299" t="s">
        <v>494</v>
      </c>
      <c r="B32" s="300">
        <v>1</v>
      </c>
      <c r="C32" s="299" t="s">
        <v>91</v>
      </c>
      <c r="D32" s="299" t="s">
        <v>63</v>
      </c>
      <c r="E32" s="301">
        <v>799.13636363636374</v>
      </c>
      <c r="F32" s="299" t="s">
        <v>77</v>
      </c>
    </row>
    <row r="33" spans="1:6" x14ac:dyDescent="0.3">
      <c r="A33" s="299" t="s">
        <v>494</v>
      </c>
      <c r="B33" s="300">
        <v>1</v>
      </c>
      <c r="C33" s="299" t="s">
        <v>91</v>
      </c>
      <c r="D33" s="299" t="s">
        <v>64</v>
      </c>
      <c r="E33" s="301">
        <v>8.9999999999999982</v>
      </c>
      <c r="F33" s="299" t="s">
        <v>187</v>
      </c>
    </row>
    <row r="34" spans="1:6" x14ac:dyDescent="0.3">
      <c r="A34" s="299" t="s">
        <v>494</v>
      </c>
      <c r="B34" s="300">
        <v>1</v>
      </c>
      <c r="C34" s="299" t="s">
        <v>91</v>
      </c>
      <c r="D34" s="299" t="s">
        <v>64</v>
      </c>
      <c r="E34" s="301">
        <v>165.68181818181819</v>
      </c>
      <c r="F34" s="299" t="s">
        <v>77</v>
      </c>
    </row>
    <row r="35" spans="1:6" x14ac:dyDescent="0.3">
      <c r="A35" s="299" t="s">
        <v>494</v>
      </c>
      <c r="B35" s="300">
        <v>1</v>
      </c>
      <c r="C35" s="299" t="s">
        <v>91</v>
      </c>
      <c r="D35" s="299" t="s">
        <v>65</v>
      </c>
      <c r="E35" s="301">
        <v>166.1363636363636</v>
      </c>
      <c r="F35" s="299" t="s">
        <v>187</v>
      </c>
    </row>
    <row r="36" spans="1:6" x14ac:dyDescent="0.3">
      <c r="A36" s="299" t="s">
        <v>494</v>
      </c>
      <c r="B36" s="300">
        <v>1</v>
      </c>
      <c r="C36" s="299" t="s">
        <v>91</v>
      </c>
      <c r="D36" s="299" t="s">
        <v>65</v>
      </c>
      <c r="E36" s="301">
        <v>238.40909090909096</v>
      </c>
      <c r="F36" s="299" t="s">
        <v>77</v>
      </c>
    </row>
    <row r="37" spans="1:6" x14ac:dyDescent="0.3">
      <c r="A37" s="299" t="s">
        <v>494</v>
      </c>
      <c r="B37" s="300">
        <v>1</v>
      </c>
      <c r="C37" s="299" t="s">
        <v>92</v>
      </c>
      <c r="D37" s="299" t="s">
        <v>47</v>
      </c>
      <c r="E37" s="301">
        <v>7.9999999999999973</v>
      </c>
      <c r="F37" s="299" t="s">
        <v>187</v>
      </c>
    </row>
    <row r="38" spans="1:6" x14ac:dyDescent="0.3">
      <c r="A38" s="299" t="s">
        <v>494</v>
      </c>
      <c r="B38" s="300">
        <v>1</v>
      </c>
      <c r="C38" s="299" t="s">
        <v>92</v>
      </c>
      <c r="D38" s="299" t="s">
        <v>47</v>
      </c>
      <c r="E38" s="301">
        <v>4.2727272727272716</v>
      </c>
      <c r="F38" s="299" t="s">
        <v>188</v>
      </c>
    </row>
    <row r="39" spans="1:6" x14ac:dyDescent="0.3">
      <c r="A39" s="299" t="s">
        <v>494</v>
      </c>
      <c r="B39" s="300">
        <v>1</v>
      </c>
      <c r="C39" s="299" t="s">
        <v>92</v>
      </c>
      <c r="D39" s="299" t="s">
        <v>47</v>
      </c>
      <c r="E39" s="301">
        <v>17.909090909090907</v>
      </c>
      <c r="F39" s="299" t="s">
        <v>77</v>
      </c>
    </row>
    <row r="40" spans="1:6" x14ac:dyDescent="0.3">
      <c r="A40" s="299" t="s">
        <v>494</v>
      </c>
      <c r="B40" s="300">
        <v>1</v>
      </c>
      <c r="C40" s="299" t="s">
        <v>92</v>
      </c>
      <c r="D40" s="299" t="s">
        <v>48</v>
      </c>
      <c r="E40" s="301">
        <v>2.9545454545454528</v>
      </c>
      <c r="F40" s="299" t="s">
        <v>77</v>
      </c>
    </row>
    <row r="41" spans="1:6" x14ac:dyDescent="0.3">
      <c r="A41" s="299" t="s">
        <v>494</v>
      </c>
      <c r="B41" s="300">
        <v>1</v>
      </c>
      <c r="C41" s="299" t="s">
        <v>92</v>
      </c>
      <c r="D41" s="299" t="s">
        <v>49</v>
      </c>
      <c r="E41" s="301">
        <v>25.636363636363647</v>
      </c>
      <c r="F41" s="299" t="s">
        <v>187</v>
      </c>
    </row>
    <row r="42" spans="1:6" x14ac:dyDescent="0.3">
      <c r="A42" s="299" t="s">
        <v>494</v>
      </c>
      <c r="B42" s="300">
        <v>1</v>
      </c>
      <c r="C42" s="299" t="s">
        <v>92</v>
      </c>
      <c r="D42" s="299" t="s">
        <v>49</v>
      </c>
      <c r="E42" s="301">
        <v>532.54545454545462</v>
      </c>
      <c r="F42" s="299" t="s">
        <v>77</v>
      </c>
    </row>
    <row r="43" spans="1:6" x14ac:dyDescent="0.3">
      <c r="A43" s="299" t="s">
        <v>494</v>
      </c>
      <c r="B43" s="300">
        <v>1</v>
      </c>
      <c r="C43" s="299" t="s">
        <v>92</v>
      </c>
      <c r="D43" s="299" t="s">
        <v>50</v>
      </c>
      <c r="E43" s="301">
        <v>0.99999999999999967</v>
      </c>
      <c r="F43" s="299" t="s">
        <v>77</v>
      </c>
    </row>
    <row r="44" spans="1:6" x14ac:dyDescent="0.3">
      <c r="A44" s="299" t="s">
        <v>494</v>
      </c>
      <c r="B44" s="300">
        <v>1</v>
      </c>
      <c r="C44" s="299" t="s">
        <v>92</v>
      </c>
      <c r="D44" s="299" t="s">
        <v>51</v>
      </c>
      <c r="E44" s="301">
        <v>25.863636363636378</v>
      </c>
      <c r="F44" s="299" t="s">
        <v>77</v>
      </c>
    </row>
    <row r="45" spans="1:6" x14ac:dyDescent="0.3">
      <c r="A45" s="299" t="s">
        <v>494</v>
      </c>
      <c r="B45" s="300">
        <v>1</v>
      </c>
      <c r="C45" s="299" t="s">
        <v>92</v>
      </c>
      <c r="D45" s="299" t="s">
        <v>52</v>
      </c>
      <c r="E45" s="301">
        <v>245.40909090909093</v>
      </c>
      <c r="F45" s="299" t="s">
        <v>187</v>
      </c>
    </row>
    <row r="46" spans="1:6" x14ac:dyDescent="0.3">
      <c r="A46" s="299" t="s">
        <v>494</v>
      </c>
      <c r="B46" s="300">
        <v>1</v>
      </c>
      <c r="C46" s="299" t="s">
        <v>92</v>
      </c>
      <c r="D46" s="299" t="s">
        <v>52</v>
      </c>
      <c r="E46" s="301">
        <v>413.31818181818187</v>
      </c>
      <c r="F46" s="299" t="s">
        <v>77</v>
      </c>
    </row>
    <row r="47" spans="1:6" x14ac:dyDescent="0.3">
      <c r="A47" s="299" t="s">
        <v>494</v>
      </c>
      <c r="B47" s="300">
        <v>1</v>
      </c>
      <c r="C47" s="299" t="s">
        <v>92</v>
      </c>
      <c r="D47" s="299" t="s">
        <v>53</v>
      </c>
      <c r="E47" s="301">
        <v>50.000000000000007</v>
      </c>
      <c r="F47" s="299" t="s">
        <v>187</v>
      </c>
    </row>
    <row r="48" spans="1:6" x14ac:dyDescent="0.3">
      <c r="A48" s="299" t="s">
        <v>494</v>
      </c>
      <c r="B48" s="300">
        <v>1</v>
      </c>
      <c r="C48" s="299" t="s">
        <v>92</v>
      </c>
      <c r="D48" s="299" t="s">
        <v>53</v>
      </c>
      <c r="E48" s="301">
        <v>288.90909090909093</v>
      </c>
      <c r="F48" s="299" t="s">
        <v>77</v>
      </c>
    </row>
    <row r="49" spans="1:6" x14ac:dyDescent="0.3">
      <c r="A49" s="299" t="s">
        <v>494</v>
      </c>
      <c r="B49" s="300">
        <v>1</v>
      </c>
      <c r="C49" s="299" t="s">
        <v>92</v>
      </c>
      <c r="D49" s="299" t="s">
        <v>54</v>
      </c>
      <c r="E49" s="301">
        <v>36.272727272727266</v>
      </c>
      <c r="F49" s="299" t="s">
        <v>187</v>
      </c>
    </row>
    <row r="50" spans="1:6" x14ac:dyDescent="0.3">
      <c r="A50" s="299" t="s">
        <v>494</v>
      </c>
      <c r="B50" s="300">
        <v>1</v>
      </c>
      <c r="C50" s="299" t="s">
        <v>92</v>
      </c>
      <c r="D50" s="299" t="s">
        <v>54</v>
      </c>
      <c r="E50" s="301">
        <v>382.50000000000006</v>
      </c>
      <c r="F50" s="299" t="s">
        <v>77</v>
      </c>
    </row>
    <row r="51" spans="1:6" x14ac:dyDescent="0.3">
      <c r="A51" s="299" t="s">
        <v>494</v>
      </c>
      <c r="B51" s="300">
        <v>1</v>
      </c>
      <c r="C51" s="299" t="s">
        <v>92</v>
      </c>
      <c r="D51" s="299" t="s">
        <v>55</v>
      </c>
      <c r="E51" s="301">
        <v>66.727272727272734</v>
      </c>
      <c r="F51" s="299" t="s">
        <v>187</v>
      </c>
    </row>
    <row r="52" spans="1:6" x14ac:dyDescent="0.3">
      <c r="A52" s="299" t="s">
        <v>494</v>
      </c>
      <c r="B52" s="300">
        <v>1</v>
      </c>
      <c r="C52" s="299" t="s">
        <v>92</v>
      </c>
      <c r="D52" s="299" t="s">
        <v>55</v>
      </c>
      <c r="E52" s="301">
        <v>225.68181818181819</v>
      </c>
      <c r="F52" s="299" t="s">
        <v>77</v>
      </c>
    </row>
    <row r="53" spans="1:6" x14ac:dyDescent="0.3">
      <c r="A53" s="299" t="s">
        <v>494</v>
      </c>
      <c r="B53" s="300">
        <v>1</v>
      </c>
      <c r="C53" s="299" t="s">
        <v>92</v>
      </c>
      <c r="D53" s="299" t="s">
        <v>56</v>
      </c>
      <c r="E53" s="301">
        <v>7.3636363636363624</v>
      </c>
      <c r="F53" s="299" t="s">
        <v>187</v>
      </c>
    </row>
    <row r="54" spans="1:6" x14ac:dyDescent="0.3">
      <c r="A54" s="299" t="s">
        <v>494</v>
      </c>
      <c r="B54" s="300">
        <v>1</v>
      </c>
      <c r="C54" s="299" t="s">
        <v>92</v>
      </c>
      <c r="D54" s="299" t="s">
        <v>56</v>
      </c>
      <c r="E54" s="301">
        <v>9.9999999999999982</v>
      </c>
      <c r="F54" s="299" t="s">
        <v>77</v>
      </c>
    </row>
    <row r="55" spans="1:6" x14ac:dyDescent="0.3">
      <c r="A55" s="299" t="s">
        <v>494</v>
      </c>
      <c r="B55" s="300">
        <v>1</v>
      </c>
      <c r="C55" s="299" t="s">
        <v>92</v>
      </c>
      <c r="D55" s="299" t="s">
        <v>57</v>
      </c>
      <c r="E55" s="301">
        <v>0.99999999999999967</v>
      </c>
      <c r="F55" s="299" t="s">
        <v>187</v>
      </c>
    </row>
    <row r="56" spans="1:6" x14ac:dyDescent="0.3">
      <c r="A56" s="299" t="s">
        <v>494</v>
      </c>
      <c r="B56" s="300">
        <v>1</v>
      </c>
      <c r="C56" s="299" t="s">
        <v>92</v>
      </c>
      <c r="D56" s="299" t="s">
        <v>57</v>
      </c>
      <c r="E56" s="301">
        <v>1.9999999999999993</v>
      </c>
      <c r="F56" s="299" t="s">
        <v>77</v>
      </c>
    </row>
    <row r="57" spans="1:6" x14ac:dyDescent="0.3">
      <c r="A57" s="299" t="s">
        <v>494</v>
      </c>
      <c r="B57" s="300">
        <v>1</v>
      </c>
      <c r="C57" s="299" t="s">
        <v>92</v>
      </c>
      <c r="D57" s="299" t="s">
        <v>58</v>
      </c>
      <c r="E57" s="301">
        <v>0.99999999999999967</v>
      </c>
      <c r="F57" s="299" t="s">
        <v>187</v>
      </c>
    </row>
    <row r="58" spans="1:6" x14ac:dyDescent="0.3">
      <c r="A58" s="299" t="s">
        <v>494</v>
      </c>
      <c r="B58" s="300">
        <v>1</v>
      </c>
      <c r="C58" s="299" t="s">
        <v>92</v>
      </c>
      <c r="D58" s="299" t="s">
        <v>58</v>
      </c>
      <c r="E58" s="301">
        <v>5.4999999999999982</v>
      </c>
      <c r="F58" s="299" t="s">
        <v>77</v>
      </c>
    </row>
    <row r="59" spans="1:6" x14ac:dyDescent="0.3">
      <c r="A59" s="299" t="s">
        <v>494</v>
      </c>
      <c r="B59" s="300">
        <v>1</v>
      </c>
      <c r="C59" s="299" t="s">
        <v>92</v>
      </c>
      <c r="D59" s="299" t="s">
        <v>59</v>
      </c>
      <c r="E59" s="301">
        <v>19.227272727272723</v>
      </c>
      <c r="F59" s="299" t="s">
        <v>187</v>
      </c>
    </row>
    <row r="60" spans="1:6" x14ac:dyDescent="0.3">
      <c r="A60" s="299" t="s">
        <v>494</v>
      </c>
      <c r="B60" s="300">
        <v>1</v>
      </c>
      <c r="C60" s="299" t="s">
        <v>92</v>
      </c>
      <c r="D60" s="299" t="s">
        <v>59</v>
      </c>
      <c r="E60" s="301">
        <v>114.72727272727275</v>
      </c>
      <c r="F60" s="299" t="s">
        <v>77</v>
      </c>
    </row>
    <row r="61" spans="1:6" x14ac:dyDescent="0.3">
      <c r="A61" s="299" t="s">
        <v>494</v>
      </c>
      <c r="B61" s="300">
        <v>1</v>
      </c>
      <c r="C61" s="299" t="s">
        <v>92</v>
      </c>
      <c r="D61" s="299" t="s">
        <v>60</v>
      </c>
      <c r="E61" s="301">
        <v>19.954545454545453</v>
      </c>
      <c r="F61" s="299" t="s">
        <v>187</v>
      </c>
    </row>
    <row r="62" spans="1:6" x14ac:dyDescent="0.3">
      <c r="A62" s="299" t="s">
        <v>494</v>
      </c>
      <c r="B62" s="300">
        <v>1</v>
      </c>
      <c r="C62" s="299" t="s">
        <v>92</v>
      </c>
      <c r="D62" s="299" t="s">
        <v>60</v>
      </c>
      <c r="E62" s="301">
        <v>245.77272727272728</v>
      </c>
      <c r="F62" s="299" t="s">
        <v>77</v>
      </c>
    </row>
    <row r="63" spans="1:6" x14ac:dyDescent="0.3">
      <c r="A63" s="299" t="s">
        <v>494</v>
      </c>
      <c r="B63" s="300">
        <v>1</v>
      </c>
      <c r="C63" s="299" t="s">
        <v>92</v>
      </c>
      <c r="D63" s="299" t="s">
        <v>61</v>
      </c>
      <c r="E63" s="301">
        <v>23.681818181818173</v>
      </c>
      <c r="F63" s="299" t="s">
        <v>77</v>
      </c>
    </row>
    <row r="64" spans="1:6" x14ac:dyDescent="0.3">
      <c r="A64" s="299" t="s">
        <v>494</v>
      </c>
      <c r="B64" s="300">
        <v>1</v>
      </c>
      <c r="C64" s="299" t="s">
        <v>92</v>
      </c>
      <c r="D64" s="299" t="s">
        <v>62</v>
      </c>
      <c r="E64" s="301">
        <v>21</v>
      </c>
      <c r="F64" s="299" t="s">
        <v>187</v>
      </c>
    </row>
    <row r="65" spans="1:6" x14ac:dyDescent="0.3">
      <c r="A65" s="299" t="s">
        <v>494</v>
      </c>
      <c r="B65" s="300">
        <v>1</v>
      </c>
      <c r="C65" s="299" t="s">
        <v>92</v>
      </c>
      <c r="D65" s="299" t="s">
        <v>62</v>
      </c>
      <c r="E65" s="301">
        <v>124.45454545454551</v>
      </c>
      <c r="F65" s="299" t="s">
        <v>77</v>
      </c>
    </row>
    <row r="66" spans="1:6" x14ac:dyDescent="0.3">
      <c r="A66" s="299" t="s">
        <v>494</v>
      </c>
      <c r="B66" s="300">
        <v>1</v>
      </c>
      <c r="C66" s="299" t="s">
        <v>92</v>
      </c>
      <c r="D66" s="299" t="s">
        <v>63</v>
      </c>
      <c r="E66" s="301">
        <v>2.9999999999999982</v>
      </c>
      <c r="F66" s="299" t="s">
        <v>187</v>
      </c>
    </row>
    <row r="67" spans="1:6" x14ac:dyDescent="0.3">
      <c r="A67" s="299" t="s">
        <v>494</v>
      </c>
      <c r="B67" s="300">
        <v>1</v>
      </c>
      <c r="C67" s="299" t="s">
        <v>92</v>
      </c>
      <c r="D67" s="299" t="s">
        <v>63</v>
      </c>
      <c r="E67" s="301">
        <v>138.36363636363643</v>
      </c>
      <c r="F67" s="299" t="s">
        <v>77</v>
      </c>
    </row>
    <row r="68" spans="1:6" x14ac:dyDescent="0.3">
      <c r="A68" s="299" t="s">
        <v>494</v>
      </c>
      <c r="B68" s="300">
        <v>1</v>
      </c>
      <c r="C68" s="299" t="s">
        <v>92</v>
      </c>
      <c r="D68" s="299" t="s">
        <v>64</v>
      </c>
      <c r="E68" s="301">
        <v>3.9999999999999987</v>
      </c>
      <c r="F68" s="299" t="s">
        <v>187</v>
      </c>
    </row>
    <row r="69" spans="1:6" x14ac:dyDescent="0.3">
      <c r="A69" s="299" t="s">
        <v>494</v>
      </c>
      <c r="B69" s="300">
        <v>1</v>
      </c>
      <c r="C69" s="299" t="s">
        <v>92</v>
      </c>
      <c r="D69" s="299" t="s">
        <v>64</v>
      </c>
      <c r="E69" s="301">
        <v>48.090909090909072</v>
      </c>
      <c r="F69" s="299" t="s">
        <v>77</v>
      </c>
    </row>
    <row r="70" spans="1:6" x14ac:dyDescent="0.3">
      <c r="A70" s="299" t="s">
        <v>494</v>
      </c>
      <c r="B70" s="300">
        <v>1</v>
      </c>
      <c r="C70" s="299" t="s">
        <v>92</v>
      </c>
      <c r="D70" s="299" t="s">
        <v>65</v>
      </c>
      <c r="E70" s="301">
        <v>17.000000000000004</v>
      </c>
      <c r="F70" s="299" t="s">
        <v>187</v>
      </c>
    </row>
    <row r="71" spans="1:6" x14ac:dyDescent="0.3">
      <c r="A71" s="299" t="s">
        <v>494</v>
      </c>
      <c r="B71" s="300">
        <v>1</v>
      </c>
      <c r="C71" s="299" t="s">
        <v>92</v>
      </c>
      <c r="D71" s="299" t="s">
        <v>65</v>
      </c>
      <c r="E71" s="301">
        <v>32.590909090909093</v>
      </c>
      <c r="F71" s="299" t="s">
        <v>77</v>
      </c>
    </row>
    <row r="72" spans="1:6" x14ac:dyDescent="0.3">
      <c r="A72" s="299" t="s">
        <v>494</v>
      </c>
      <c r="B72" s="300">
        <v>2</v>
      </c>
      <c r="C72" s="299" t="s">
        <v>91</v>
      </c>
      <c r="D72" s="299" t="s">
        <v>47</v>
      </c>
      <c r="E72" s="301">
        <v>26.454545454545453</v>
      </c>
      <c r="F72" s="299" t="s">
        <v>187</v>
      </c>
    </row>
    <row r="73" spans="1:6" x14ac:dyDescent="0.3">
      <c r="A73" s="299" t="s">
        <v>494</v>
      </c>
      <c r="B73" s="300">
        <v>2</v>
      </c>
      <c r="C73" s="299" t="s">
        <v>91</v>
      </c>
      <c r="D73" s="299" t="s">
        <v>47</v>
      </c>
      <c r="E73" s="301">
        <v>11</v>
      </c>
      <c r="F73" s="299" t="s">
        <v>188</v>
      </c>
    </row>
    <row r="74" spans="1:6" x14ac:dyDescent="0.3">
      <c r="A74" s="299" t="s">
        <v>494</v>
      </c>
      <c r="B74" s="300">
        <v>2</v>
      </c>
      <c r="C74" s="299" t="s">
        <v>91</v>
      </c>
      <c r="D74" s="299" t="s">
        <v>47</v>
      </c>
      <c r="E74" s="301">
        <v>90.181818181818187</v>
      </c>
      <c r="F74" s="299" t="s">
        <v>77</v>
      </c>
    </row>
    <row r="75" spans="1:6" x14ac:dyDescent="0.3">
      <c r="A75" s="299" t="s">
        <v>494</v>
      </c>
      <c r="B75" s="300">
        <v>2</v>
      </c>
      <c r="C75" s="299" t="s">
        <v>91</v>
      </c>
      <c r="D75" s="299" t="s">
        <v>48</v>
      </c>
      <c r="E75" s="301">
        <v>3.9999999999999987</v>
      </c>
      <c r="F75" s="299" t="s">
        <v>77</v>
      </c>
    </row>
    <row r="76" spans="1:6" x14ac:dyDescent="0.3">
      <c r="A76" s="299" t="s">
        <v>494</v>
      </c>
      <c r="B76" s="300">
        <v>2</v>
      </c>
      <c r="C76" s="299" t="s">
        <v>91</v>
      </c>
      <c r="D76" s="299" t="s">
        <v>49</v>
      </c>
      <c r="E76" s="301">
        <v>27.363636363636367</v>
      </c>
      <c r="F76" s="299" t="s">
        <v>187</v>
      </c>
    </row>
    <row r="77" spans="1:6" x14ac:dyDescent="0.3">
      <c r="A77" s="299" t="s">
        <v>494</v>
      </c>
      <c r="B77" s="300">
        <v>2</v>
      </c>
      <c r="C77" s="299" t="s">
        <v>91</v>
      </c>
      <c r="D77" s="299" t="s">
        <v>49</v>
      </c>
      <c r="E77" s="301">
        <v>802.54545454545439</v>
      </c>
      <c r="F77" s="299" t="s">
        <v>77</v>
      </c>
    </row>
    <row r="78" spans="1:6" x14ac:dyDescent="0.3">
      <c r="A78" s="299" t="s">
        <v>494</v>
      </c>
      <c r="B78" s="300">
        <v>2</v>
      </c>
      <c r="C78" s="299" t="s">
        <v>91</v>
      </c>
      <c r="D78" s="299" t="s">
        <v>50</v>
      </c>
      <c r="E78" s="301">
        <v>0.99999999999999967</v>
      </c>
      <c r="F78" s="299" t="s">
        <v>187</v>
      </c>
    </row>
    <row r="79" spans="1:6" x14ac:dyDescent="0.3">
      <c r="A79" s="299" t="s">
        <v>494</v>
      </c>
      <c r="B79" s="300">
        <v>2</v>
      </c>
      <c r="C79" s="299" t="s">
        <v>91</v>
      </c>
      <c r="D79" s="299" t="s">
        <v>50</v>
      </c>
      <c r="E79" s="301">
        <v>4.9999999999999991</v>
      </c>
      <c r="F79" s="299" t="s">
        <v>77</v>
      </c>
    </row>
    <row r="80" spans="1:6" x14ac:dyDescent="0.3">
      <c r="A80" s="299" t="s">
        <v>494</v>
      </c>
      <c r="B80" s="300">
        <v>2</v>
      </c>
      <c r="C80" s="299" t="s">
        <v>91</v>
      </c>
      <c r="D80" s="299" t="s">
        <v>51</v>
      </c>
      <c r="E80" s="301">
        <v>23.09090909090909</v>
      </c>
      <c r="F80" s="299" t="s">
        <v>77</v>
      </c>
    </row>
    <row r="81" spans="1:6" x14ac:dyDescent="0.3">
      <c r="A81" s="299" t="s">
        <v>494</v>
      </c>
      <c r="B81" s="300">
        <v>2</v>
      </c>
      <c r="C81" s="299" t="s">
        <v>91</v>
      </c>
      <c r="D81" s="299" t="s">
        <v>52</v>
      </c>
      <c r="E81" s="301">
        <v>61.636363636363626</v>
      </c>
      <c r="F81" s="299" t="s">
        <v>187</v>
      </c>
    </row>
    <row r="82" spans="1:6" x14ac:dyDescent="0.3">
      <c r="A82" s="299" t="s">
        <v>494</v>
      </c>
      <c r="B82" s="300">
        <v>2</v>
      </c>
      <c r="C82" s="299" t="s">
        <v>91</v>
      </c>
      <c r="D82" s="299" t="s">
        <v>52</v>
      </c>
      <c r="E82" s="301">
        <v>630.0454545454545</v>
      </c>
      <c r="F82" s="299" t="s">
        <v>77</v>
      </c>
    </row>
    <row r="83" spans="1:6" x14ac:dyDescent="0.3">
      <c r="A83" s="299" t="s">
        <v>494</v>
      </c>
      <c r="B83" s="300">
        <v>2</v>
      </c>
      <c r="C83" s="299" t="s">
        <v>91</v>
      </c>
      <c r="D83" s="299" t="s">
        <v>53</v>
      </c>
      <c r="E83" s="301">
        <v>354.36363636363637</v>
      </c>
      <c r="F83" s="299" t="s">
        <v>187</v>
      </c>
    </row>
    <row r="84" spans="1:6" x14ac:dyDescent="0.3">
      <c r="A84" s="299" t="s">
        <v>494</v>
      </c>
      <c r="B84" s="300">
        <v>2</v>
      </c>
      <c r="C84" s="299" t="s">
        <v>91</v>
      </c>
      <c r="D84" s="299" t="s">
        <v>53</v>
      </c>
      <c r="E84" s="301">
        <v>412.5</v>
      </c>
      <c r="F84" s="299" t="s">
        <v>77</v>
      </c>
    </row>
    <row r="85" spans="1:6" x14ac:dyDescent="0.3">
      <c r="A85" s="299" t="s">
        <v>494</v>
      </c>
      <c r="B85" s="300">
        <v>2</v>
      </c>
      <c r="C85" s="299" t="s">
        <v>91</v>
      </c>
      <c r="D85" s="299" t="s">
        <v>54</v>
      </c>
      <c r="E85" s="301">
        <v>66.13636363636364</v>
      </c>
      <c r="F85" s="299" t="s">
        <v>187</v>
      </c>
    </row>
    <row r="86" spans="1:6" x14ac:dyDescent="0.3">
      <c r="A86" s="299" t="s">
        <v>494</v>
      </c>
      <c r="B86" s="300">
        <v>2</v>
      </c>
      <c r="C86" s="299" t="s">
        <v>91</v>
      </c>
      <c r="D86" s="299" t="s">
        <v>54</v>
      </c>
      <c r="E86" s="301">
        <v>302.0454545454545</v>
      </c>
      <c r="F86" s="299" t="s">
        <v>77</v>
      </c>
    </row>
    <row r="87" spans="1:6" x14ac:dyDescent="0.3">
      <c r="A87" s="299" t="s">
        <v>494</v>
      </c>
      <c r="B87" s="300">
        <v>2</v>
      </c>
      <c r="C87" s="299" t="s">
        <v>91</v>
      </c>
      <c r="D87" s="299" t="s">
        <v>55</v>
      </c>
      <c r="E87" s="301">
        <v>153.09090909090909</v>
      </c>
      <c r="F87" s="299" t="s">
        <v>187</v>
      </c>
    </row>
    <row r="88" spans="1:6" x14ac:dyDescent="0.3">
      <c r="A88" s="299" t="s">
        <v>494</v>
      </c>
      <c r="B88" s="300">
        <v>2</v>
      </c>
      <c r="C88" s="299" t="s">
        <v>91</v>
      </c>
      <c r="D88" s="299" t="s">
        <v>55</v>
      </c>
      <c r="E88" s="301">
        <v>851.54545454545439</v>
      </c>
      <c r="F88" s="299" t="s">
        <v>77</v>
      </c>
    </row>
    <row r="89" spans="1:6" x14ac:dyDescent="0.3">
      <c r="A89" s="299" t="s">
        <v>494</v>
      </c>
      <c r="B89" s="300">
        <v>2</v>
      </c>
      <c r="C89" s="299" t="s">
        <v>91</v>
      </c>
      <c r="D89" s="299" t="s">
        <v>56</v>
      </c>
      <c r="E89" s="301">
        <v>7.7272727272727257</v>
      </c>
      <c r="F89" s="299" t="s">
        <v>187</v>
      </c>
    </row>
    <row r="90" spans="1:6" x14ac:dyDescent="0.3">
      <c r="A90" s="299" t="s">
        <v>494</v>
      </c>
      <c r="B90" s="300">
        <v>2</v>
      </c>
      <c r="C90" s="299" t="s">
        <v>91</v>
      </c>
      <c r="D90" s="299" t="s">
        <v>56</v>
      </c>
      <c r="E90" s="301">
        <v>31.318181818181827</v>
      </c>
      <c r="F90" s="299" t="s">
        <v>77</v>
      </c>
    </row>
    <row r="91" spans="1:6" x14ac:dyDescent="0.3">
      <c r="A91" s="299" t="s">
        <v>494</v>
      </c>
      <c r="B91" s="300">
        <v>2</v>
      </c>
      <c r="C91" s="299" t="s">
        <v>91</v>
      </c>
      <c r="D91" s="299" t="s">
        <v>57</v>
      </c>
      <c r="E91" s="301">
        <v>3.9090909090909078</v>
      </c>
      <c r="F91" s="299" t="s">
        <v>187</v>
      </c>
    </row>
    <row r="92" spans="1:6" x14ac:dyDescent="0.3">
      <c r="A92" s="299" t="s">
        <v>494</v>
      </c>
      <c r="B92" s="300">
        <v>2</v>
      </c>
      <c r="C92" s="299" t="s">
        <v>91</v>
      </c>
      <c r="D92" s="299" t="s">
        <v>57</v>
      </c>
      <c r="E92" s="301">
        <v>8.9999999999999982</v>
      </c>
      <c r="F92" s="299" t="s">
        <v>77</v>
      </c>
    </row>
    <row r="93" spans="1:6" x14ac:dyDescent="0.3">
      <c r="A93" s="299" t="s">
        <v>494</v>
      </c>
      <c r="B93" s="300">
        <v>2</v>
      </c>
      <c r="C93" s="299" t="s">
        <v>91</v>
      </c>
      <c r="D93" s="299" t="s">
        <v>58</v>
      </c>
      <c r="E93" s="301">
        <v>0.99999999999999967</v>
      </c>
      <c r="F93" s="299" t="s">
        <v>187</v>
      </c>
    </row>
    <row r="94" spans="1:6" x14ac:dyDescent="0.3">
      <c r="A94" s="299" t="s">
        <v>494</v>
      </c>
      <c r="B94" s="300">
        <v>2</v>
      </c>
      <c r="C94" s="299" t="s">
        <v>91</v>
      </c>
      <c r="D94" s="299" t="s">
        <v>58</v>
      </c>
      <c r="E94" s="301">
        <v>5.9999999999999964</v>
      </c>
      <c r="F94" s="299" t="s">
        <v>77</v>
      </c>
    </row>
    <row r="95" spans="1:6" x14ac:dyDescent="0.3">
      <c r="A95" s="299" t="s">
        <v>494</v>
      </c>
      <c r="B95" s="300">
        <v>2</v>
      </c>
      <c r="C95" s="299" t="s">
        <v>91</v>
      </c>
      <c r="D95" s="299" t="s">
        <v>59</v>
      </c>
      <c r="E95" s="301">
        <v>7.9999999999999973</v>
      </c>
      <c r="F95" s="299" t="s">
        <v>187</v>
      </c>
    </row>
    <row r="96" spans="1:6" x14ac:dyDescent="0.3">
      <c r="A96" s="299" t="s">
        <v>494</v>
      </c>
      <c r="B96" s="300">
        <v>2</v>
      </c>
      <c r="C96" s="299" t="s">
        <v>91</v>
      </c>
      <c r="D96" s="299" t="s">
        <v>59</v>
      </c>
      <c r="E96" s="301">
        <v>40.590909090909093</v>
      </c>
      <c r="F96" s="299" t="s">
        <v>77</v>
      </c>
    </row>
    <row r="97" spans="1:6" x14ac:dyDescent="0.3">
      <c r="A97" s="299" t="s">
        <v>494</v>
      </c>
      <c r="B97" s="300">
        <v>2</v>
      </c>
      <c r="C97" s="299" t="s">
        <v>91</v>
      </c>
      <c r="D97" s="299" t="s">
        <v>60</v>
      </c>
      <c r="E97" s="301">
        <v>28</v>
      </c>
      <c r="F97" s="299" t="s">
        <v>187</v>
      </c>
    </row>
    <row r="98" spans="1:6" x14ac:dyDescent="0.3">
      <c r="A98" s="299" t="s">
        <v>494</v>
      </c>
      <c r="B98" s="300">
        <v>2</v>
      </c>
      <c r="C98" s="299" t="s">
        <v>91</v>
      </c>
      <c r="D98" s="299" t="s">
        <v>60</v>
      </c>
      <c r="E98" s="301">
        <v>215.59090909090912</v>
      </c>
      <c r="F98" s="299" t="s">
        <v>77</v>
      </c>
    </row>
    <row r="99" spans="1:6" x14ac:dyDescent="0.3">
      <c r="A99" s="299" t="s">
        <v>494</v>
      </c>
      <c r="B99" s="300">
        <v>2</v>
      </c>
      <c r="C99" s="299" t="s">
        <v>91</v>
      </c>
      <c r="D99" s="299" t="s">
        <v>61</v>
      </c>
      <c r="E99" s="301">
        <v>0.99999999999999967</v>
      </c>
      <c r="F99" s="299" t="s">
        <v>187</v>
      </c>
    </row>
    <row r="100" spans="1:6" x14ac:dyDescent="0.3">
      <c r="A100" s="299" t="s">
        <v>494</v>
      </c>
      <c r="B100" s="300">
        <v>2</v>
      </c>
      <c r="C100" s="299" t="s">
        <v>91</v>
      </c>
      <c r="D100" s="299" t="s">
        <v>61</v>
      </c>
      <c r="E100" s="301">
        <v>81.545454545454561</v>
      </c>
      <c r="F100" s="299" t="s">
        <v>77</v>
      </c>
    </row>
    <row r="101" spans="1:6" x14ac:dyDescent="0.3">
      <c r="A101" s="299" t="s">
        <v>494</v>
      </c>
      <c r="B101" s="300">
        <v>2</v>
      </c>
      <c r="C101" s="299" t="s">
        <v>91</v>
      </c>
      <c r="D101" s="299" t="s">
        <v>62</v>
      </c>
      <c r="E101" s="301">
        <v>28.999999999999986</v>
      </c>
      <c r="F101" s="299" t="s">
        <v>187</v>
      </c>
    </row>
    <row r="102" spans="1:6" x14ac:dyDescent="0.3">
      <c r="A102" s="299" t="s">
        <v>494</v>
      </c>
      <c r="B102" s="300">
        <v>2</v>
      </c>
      <c r="C102" s="299" t="s">
        <v>91</v>
      </c>
      <c r="D102" s="299" t="s">
        <v>62</v>
      </c>
      <c r="E102" s="301">
        <v>62.81818181818182</v>
      </c>
      <c r="F102" s="299" t="s">
        <v>77</v>
      </c>
    </row>
    <row r="103" spans="1:6" x14ac:dyDescent="0.3">
      <c r="A103" s="299" t="s">
        <v>494</v>
      </c>
      <c r="B103" s="300">
        <v>2</v>
      </c>
      <c r="C103" s="299" t="s">
        <v>91</v>
      </c>
      <c r="D103" s="299" t="s">
        <v>63</v>
      </c>
      <c r="E103" s="301">
        <v>7.0000000000000018</v>
      </c>
      <c r="F103" s="299" t="s">
        <v>187</v>
      </c>
    </row>
    <row r="104" spans="1:6" x14ac:dyDescent="0.3">
      <c r="A104" s="299" t="s">
        <v>494</v>
      </c>
      <c r="B104" s="300">
        <v>2</v>
      </c>
      <c r="C104" s="299" t="s">
        <v>91</v>
      </c>
      <c r="D104" s="299" t="s">
        <v>63</v>
      </c>
      <c r="E104" s="301">
        <v>201.22727272727263</v>
      </c>
      <c r="F104" s="299" t="s">
        <v>77</v>
      </c>
    </row>
    <row r="105" spans="1:6" x14ac:dyDescent="0.3">
      <c r="A105" s="299" t="s">
        <v>494</v>
      </c>
      <c r="B105" s="300">
        <v>2</v>
      </c>
      <c r="C105" s="299" t="s">
        <v>91</v>
      </c>
      <c r="D105" s="299" t="s">
        <v>64</v>
      </c>
      <c r="E105" s="301">
        <v>8.9999999999999982</v>
      </c>
      <c r="F105" s="299" t="s">
        <v>187</v>
      </c>
    </row>
    <row r="106" spans="1:6" x14ac:dyDescent="0.3">
      <c r="A106" s="299" t="s">
        <v>494</v>
      </c>
      <c r="B106" s="300">
        <v>2</v>
      </c>
      <c r="C106" s="299" t="s">
        <v>91</v>
      </c>
      <c r="D106" s="299" t="s">
        <v>64</v>
      </c>
      <c r="E106" s="301">
        <v>55.136363636363626</v>
      </c>
      <c r="F106" s="299" t="s">
        <v>77</v>
      </c>
    </row>
    <row r="107" spans="1:6" x14ac:dyDescent="0.3">
      <c r="A107" s="299" t="s">
        <v>494</v>
      </c>
      <c r="B107" s="300">
        <v>2</v>
      </c>
      <c r="C107" s="299" t="s">
        <v>91</v>
      </c>
      <c r="D107" s="299" t="s">
        <v>65</v>
      </c>
      <c r="E107" s="301">
        <v>66.27272727272728</v>
      </c>
      <c r="F107" s="299" t="s">
        <v>187</v>
      </c>
    </row>
    <row r="108" spans="1:6" x14ac:dyDescent="0.3">
      <c r="A108" s="299" t="s">
        <v>494</v>
      </c>
      <c r="B108" s="300">
        <v>2</v>
      </c>
      <c r="C108" s="299" t="s">
        <v>91</v>
      </c>
      <c r="D108" s="299" t="s">
        <v>65</v>
      </c>
      <c r="E108" s="301">
        <v>96.681818181818159</v>
      </c>
      <c r="F108" s="299" t="s">
        <v>77</v>
      </c>
    </row>
    <row r="109" spans="1:6" x14ac:dyDescent="0.3">
      <c r="A109" s="299" t="s">
        <v>494</v>
      </c>
      <c r="B109" s="300">
        <v>2</v>
      </c>
      <c r="C109" s="299" t="s">
        <v>91</v>
      </c>
      <c r="D109" s="299" t="s">
        <v>67</v>
      </c>
      <c r="E109" s="301">
        <v>1.9999999999999993</v>
      </c>
      <c r="F109" s="299" t="s">
        <v>77</v>
      </c>
    </row>
    <row r="110" spans="1:6" x14ac:dyDescent="0.3">
      <c r="A110" s="299" t="s">
        <v>494</v>
      </c>
      <c r="B110" s="300">
        <v>2</v>
      </c>
      <c r="C110" s="299" t="s">
        <v>92</v>
      </c>
      <c r="D110" s="299" t="s">
        <v>47</v>
      </c>
      <c r="E110" s="301">
        <v>29.818181818181817</v>
      </c>
      <c r="F110" s="299" t="s">
        <v>187</v>
      </c>
    </row>
    <row r="111" spans="1:6" x14ac:dyDescent="0.3">
      <c r="A111" s="299" t="s">
        <v>494</v>
      </c>
      <c r="B111" s="300">
        <v>2</v>
      </c>
      <c r="C111" s="299" t="s">
        <v>92</v>
      </c>
      <c r="D111" s="299" t="s">
        <v>47</v>
      </c>
      <c r="E111" s="301">
        <v>11</v>
      </c>
      <c r="F111" s="299" t="s">
        <v>188</v>
      </c>
    </row>
    <row r="112" spans="1:6" x14ac:dyDescent="0.3">
      <c r="A112" s="299" t="s">
        <v>494</v>
      </c>
      <c r="B112" s="300">
        <v>2</v>
      </c>
      <c r="C112" s="299" t="s">
        <v>92</v>
      </c>
      <c r="D112" s="299" t="s">
        <v>47</v>
      </c>
      <c r="E112" s="301">
        <v>60.954545454545453</v>
      </c>
      <c r="F112" s="299" t="s">
        <v>77</v>
      </c>
    </row>
    <row r="113" spans="1:6" x14ac:dyDescent="0.3">
      <c r="A113" s="299" t="s">
        <v>494</v>
      </c>
      <c r="B113" s="300">
        <v>2</v>
      </c>
      <c r="C113" s="299" t="s">
        <v>92</v>
      </c>
      <c r="D113" s="299" t="s">
        <v>48</v>
      </c>
      <c r="E113" s="301">
        <v>2.0909090909090899</v>
      </c>
      <c r="F113" s="299" t="s">
        <v>77</v>
      </c>
    </row>
    <row r="114" spans="1:6" x14ac:dyDescent="0.3">
      <c r="A114" s="299" t="s">
        <v>494</v>
      </c>
      <c r="B114" s="300">
        <v>2</v>
      </c>
      <c r="C114" s="299" t="s">
        <v>92</v>
      </c>
      <c r="D114" s="299" t="s">
        <v>49</v>
      </c>
      <c r="E114" s="301">
        <v>7.9999999999999973</v>
      </c>
      <c r="F114" s="299" t="s">
        <v>187</v>
      </c>
    </row>
    <row r="115" spans="1:6" x14ac:dyDescent="0.3">
      <c r="A115" s="299" t="s">
        <v>494</v>
      </c>
      <c r="B115" s="300">
        <v>2</v>
      </c>
      <c r="C115" s="299" t="s">
        <v>92</v>
      </c>
      <c r="D115" s="299" t="s">
        <v>49</v>
      </c>
      <c r="E115" s="301">
        <v>465.5454545454545</v>
      </c>
      <c r="F115" s="299" t="s">
        <v>77</v>
      </c>
    </row>
    <row r="116" spans="1:6" x14ac:dyDescent="0.3">
      <c r="A116" s="299" t="s">
        <v>494</v>
      </c>
      <c r="B116" s="300">
        <v>2</v>
      </c>
      <c r="C116" s="299" t="s">
        <v>92</v>
      </c>
      <c r="D116" s="299" t="s">
        <v>50</v>
      </c>
      <c r="E116" s="301">
        <v>5.0909090909090899</v>
      </c>
      <c r="F116" s="299" t="s">
        <v>77</v>
      </c>
    </row>
    <row r="117" spans="1:6" x14ac:dyDescent="0.3">
      <c r="A117" s="299" t="s">
        <v>494</v>
      </c>
      <c r="B117" s="300">
        <v>2</v>
      </c>
      <c r="C117" s="299" t="s">
        <v>92</v>
      </c>
      <c r="D117" s="299" t="s">
        <v>51</v>
      </c>
      <c r="E117" s="301">
        <v>0.99999999999999967</v>
      </c>
      <c r="F117" s="299" t="s">
        <v>187</v>
      </c>
    </row>
    <row r="118" spans="1:6" x14ac:dyDescent="0.3">
      <c r="A118" s="299" t="s">
        <v>494</v>
      </c>
      <c r="B118" s="300">
        <v>2</v>
      </c>
      <c r="C118" s="299" t="s">
        <v>92</v>
      </c>
      <c r="D118" s="299" t="s">
        <v>51</v>
      </c>
      <c r="E118" s="301">
        <v>8.4545454545454533</v>
      </c>
      <c r="F118" s="299" t="s">
        <v>77</v>
      </c>
    </row>
    <row r="119" spans="1:6" x14ac:dyDescent="0.3">
      <c r="A119" s="299" t="s">
        <v>494</v>
      </c>
      <c r="B119" s="300">
        <v>2</v>
      </c>
      <c r="C119" s="299" t="s">
        <v>92</v>
      </c>
      <c r="D119" s="299" t="s">
        <v>52</v>
      </c>
      <c r="E119" s="301">
        <v>112.3636363636364</v>
      </c>
      <c r="F119" s="299" t="s">
        <v>187</v>
      </c>
    </row>
    <row r="120" spans="1:6" x14ac:dyDescent="0.3">
      <c r="A120" s="299" t="s">
        <v>494</v>
      </c>
      <c r="B120" s="300">
        <v>2</v>
      </c>
      <c r="C120" s="299" t="s">
        <v>92</v>
      </c>
      <c r="D120" s="299" t="s">
        <v>52</v>
      </c>
      <c r="E120" s="301">
        <v>275.72727272727275</v>
      </c>
      <c r="F120" s="299" t="s">
        <v>77</v>
      </c>
    </row>
    <row r="121" spans="1:6" x14ac:dyDescent="0.3">
      <c r="A121" s="299" t="s">
        <v>494</v>
      </c>
      <c r="B121" s="300">
        <v>2</v>
      </c>
      <c r="C121" s="299" t="s">
        <v>92</v>
      </c>
      <c r="D121" s="299" t="s">
        <v>53</v>
      </c>
      <c r="E121" s="301">
        <v>82.72727272727272</v>
      </c>
      <c r="F121" s="299" t="s">
        <v>187</v>
      </c>
    </row>
    <row r="122" spans="1:6" x14ac:dyDescent="0.3">
      <c r="A122" s="299" t="s">
        <v>494</v>
      </c>
      <c r="B122" s="300">
        <v>2</v>
      </c>
      <c r="C122" s="299" t="s">
        <v>92</v>
      </c>
      <c r="D122" s="299" t="s">
        <v>53</v>
      </c>
      <c r="E122" s="301">
        <v>189.49999999999994</v>
      </c>
      <c r="F122" s="299" t="s">
        <v>77</v>
      </c>
    </row>
    <row r="123" spans="1:6" x14ac:dyDescent="0.3">
      <c r="A123" s="299" t="s">
        <v>494</v>
      </c>
      <c r="B123" s="300">
        <v>2</v>
      </c>
      <c r="C123" s="299" t="s">
        <v>92</v>
      </c>
      <c r="D123" s="299" t="s">
        <v>54</v>
      </c>
      <c r="E123" s="301">
        <v>72.36363636363636</v>
      </c>
      <c r="F123" s="299" t="s">
        <v>187</v>
      </c>
    </row>
    <row r="124" spans="1:6" x14ac:dyDescent="0.3">
      <c r="A124" s="299" t="s">
        <v>494</v>
      </c>
      <c r="B124" s="300">
        <v>2</v>
      </c>
      <c r="C124" s="299" t="s">
        <v>92</v>
      </c>
      <c r="D124" s="299" t="s">
        <v>54</v>
      </c>
      <c r="E124" s="301">
        <v>716.72727272727263</v>
      </c>
      <c r="F124" s="299" t="s">
        <v>77</v>
      </c>
    </row>
    <row r="125" spans="1:6" x14ac:dyDescent="0.3">
      <c r="A125" s="299" t="s">
        <v>494</v>
      </c>
      <c r="B125" s="300">
        <v>2</v>
      </c>
      <c r="C125" s="299" t="s">
        <v>92</v>
      </c>
      <c r="D125" s="299" t="s">
        <v>55</v>
      </c>
      <c r="E125" s="301">
        <v>99.818181818181841</v>
      </c>
      <c r="F125" s="299" t="s">
        <v>187</v>
      </c>
    </row>
    <row r="126" spans="1:6" x14ac:dyDescent="0.3">
      <c r="A126" s="299" t="s">
        <v>494</v>
      </c>
      <c r="B126" s="300">
        <v>2</v>
      </c>
      <c r="C126" s="299" t="s">
        <v>92</v>
      </c>
      <c r="D126" s="299" t="s">
        <v>55</v>
      </c>
      <c r="E126" s="301">
        <v>325.22727272727275</v>
      </c>
      <c r="F126" s="299" t="s">
        <v>77</v>
      </c>
    </row>
    <row r="127" spans="1:6" x14ac:dyDescent="0.3">
      <c r="A127" s="299" t="s">
        <v>494</v>
      </c>
      <c r="B127" s="300">
        <v>2</v>
      </c>
      <c r="C127" s="299" t="s">
        <v>92</v>
      </c>
      <c r="D127" s="299" t="s">
        <v>56</v>
      </c>
      <c r="E127" s="301">
        <v>7.5</v>
      </c>
      <c r="F127" s="299" t="s">
        <v>187</v>
      </c>
    </row>
    <row r="128" spans="1:6" x14ac:dyDescent="0.3">
      <c r="A128" s="299" t="s">
        <v>494</v>
      </c>
      <c r="B128" s="300">
        <v>2</v>
      </c>
      <c r="C128" s="299" t="s">
        <v>92</v>
      </c>
      <c r="D128" s="299" t="s">
        <v>56</v>
      </c>
      <c r="E128" s="301">
        <v>18.999999999999996</v>
      </c>
      <c r="F128" s="299" t="s">
        <v>77</v>
      </c>
    </row>
    <row r="129" spans="1:6" x14ac:dyDescent="0.3">
      <c r="A129" s="299" t="s">
        <v>494</v>
      </c>
      <c r="B129" s="300">
        <v>2</v>
      </c>
      <c r="C129" s="299" t="s">
        <v>92</v>
      </c>
      <c r="D129" s="299" t="s">
        <v>57</v>
      </c>
      <c r="E129" s="301">
        <v>0.99999999999999967</v>
      </c>
      <c r="F129" s="299" t="s">
        <v>187</v>
      </c>
    </row>
    <row r="130" spans="1:6" x14ac:dyDescent="0.3">
      <c r="A130" s="299" t="s">
        <v>494</v>
      </c>
      <c r="B130" s="300">
        <v>2</v>
      </c>
      <c r="C130" s="299" t="s">
        <v>92</v>
      </c>
      <c r="D130" s="299" t="s">
        <v>57</v>
      </c>
      <c r="E130" s="301">
        <v>0.99999999999999967</v>
      </c>
      <c r="F130" s="299" t="s">
        <v>77</v>
      </c>
    </row>
    <row r="131" spans="1:6" x14ac:dyDescent="0.3">
      <c r="A131" s="299" t="s">
        <v>494</v>
      </c>
      <c r="B131" s="300">
        <v>2</v>
      </c>
      <c r="C131" s="299" t="s">
        <v>92</v>
      </c>
      <c r="D131" s="299" t="s">
        <v>58</v>
      </c>
      <c r="E131" s="301">
        <v>0.99999999999999967</v>
      </c>
      <c r="F131" s="299" t="s">
        <v>187</v>
      </c>
    </row>
    <row r="132" spans="1:6" x14ac:dyDescent="0.3">
      <c r="A132" s="299" t="s">
        <v>494</v>
      </c>
      <c r="B132" s="300">
        <v>2</v>
      </c>
      <c r="C132" s="299" t="s">
        <v>92</v>
      </c>
      <c r="D132" s="299" t="s">
        <v>58</v>
      </c>
      <c r="E132" s="301">
        <v>5.2272727272727266</v>
      </c>
      <c r="F132" s="299" t="s">
        <v>77</v>
      </c>
    </row>
    <row r="133" spans="1:6" x14ac:dyDescent="0.3">
      <c r="A133" s="299" t="s">
        <v>494</v>
      </c>
      <c r="B133" s="300">
        <v>2</v>
      </c>
      <c r="C133" s="299" t="s">
        <v>92</v>
      </c>
      <c r="D133" s="299" t="s">
        <v>59</v>
      </c>
      <c r="E133" s="301">
        <v>7.0000000000000018</v>
      </c>
      <c r="F133" s="299" t="s">
        <v>187</v>
      </c>
    </row>
    <row r="134" spans="1:6" x14ac:dyDescent="0.3">
      <c r="A134" s="299" t="s">
        <v>494</v>
      </c>
      <c r="B134" s="300">
        <v>2</v>
      </c>
      <c r="C134" s="299" t="s">
        <v>92</v>
      </c>
      <c r="D134" s="299" t="s">
        <v>59</v>
      </c>
      <c r="E134" s="301">
        <v>27.681818181818183</v>
      </c>
      <c r="F134" s="299" t="s">
        <v>77</v>
      </c>
    </row>
    <row r="135" spans="1:6" x14ac:dyDescent="0.3">
      <c r="A135" s="299" t="s">
        <v>494</v>
      </c>
      <c r="B135" s="300">
        <v>2</v>
      </c>
      <c r="C135" s="299" t="s">
        <v>92</v>
      </c>
      <c r="D135" s="299" t="s">
        <v>60</v>
      </c>
      <c r="E135" s="301">
        <v>16.59090909090909</v>
      </c>
      <c r="F135" s="299" t="s">
        <v>187</v>
      </c>
    </row>
    <row r="136" spans="1:6" x14ac:dyDescent="0.3">
      <c r="A136" s="299" t="s">
        <v>494</v>
      </c>
      <c r="B136" s="300">
        <v>2</v>
      </c>
      <c r="C136" s="299" t="s">
        <v>92</v>
      </c>
      <c r="D136" s="299" t="s">
        <v>60</v>
      </c>
      <c r="E136" s="301">
        <v>100.72727272727276</v>
      </c>
      <c r="F136" s="299" t="s">
        <v>77</v>
      </c>
    </row>
    <row r="137" spans="1:6" x14ac:dyDescent="0.3">
      <c r="A137" s="299" t="s">
        <v>494</v>
      </c>
      <c r="B137" s="300">
        <v>2</v>
      </c>
      <c r="C137" s="299" t="s">
        <v>92</v>
      </c>
      <c r="D137" s="299" t="s">
        <v>61</v>
      </c>
      <c r="E137" s="301">
        <v>19.590909090909086</v>
      </c>
      <c r="F137" s="299" t="s">
        <v>77</v>
      </c>
    </row>
    <row r="138" spans="1:6" x14ac:dyDescent="0.3">
      <c r="A138" s="299" t="s">
        <v>494</v>
      </c>
      <c r="B138" s="300">
        <v>2</v>
      </c>
      <c r="C138" s="299" t="s">
        <v>92</v>
      </c>
      <c r="D138" s="299" t="s">
        <v>62</v>
      </c>
      <c r="E138" s="301">
        <v>4.2272727272727257</v>
      </c>
      <c r="F138" s="299" t="s">
        <v>187</v>
      </c>
    </row>
    <row r="139" spans="1:6" x14ac:dyDescent="0.3">
      <c r="A139" s="299" t="s">
        <v>494</v>
      </c>
      <c r="B139" s="300">
        <v>2</v>
      </c>
      <c r="C139" s="299" t="s">
        <v>92</v>
      </c>
      <c r="D139" s="299" t="s">
        <v>62</v>
      </c>
      <c r="E139" s="301">
        <v>51.909090909090921</v>
      </c>
      <c r="F139" s="299" t="s">
        <v>77</v>
      </c>
    </row>
    <row r="140" spans="1:6" x14ac:dyDescent="0.3">
      <c r="A140" s="299" t="s">
        <v>494</v>
      </c>
      <c r="B140" s="300">
        <v>2</v>
      </c>
      <c r="C140" s="299" t="s">
        <v>92</v>
      </c>
      <c r="D140" s="299" t="s">
        <v>63</v>
      </c>
      <c r="E140" s="301">
        <v>7.6818181818181808</v>
      </c>
      <c r="F140" s="299" t="s">
        <v>187</v>
      </c>
    </row>
    <row r="141" spans="1:6" x14ac:dyDescent="0.3">
      <c r="A141" s="299" t="s">
        <v>494</v>
      </c>
      <c r="B141" s="300">
        <v>2</v>
      </c>
      <c r="C141" s="299" t="s">
        <v>92</v>
      </c>
      <c r="D141" s="299" t="s">
        <v>63</v>
      </c>
      <c r="E141" s="301">
        <v>103.27272727272735</v>
      </c>
      <c r="F141" s="299" t="s">
        <v>77</v>
      </c>
    </row>
    <row r="142" spans="1:6" x14ac:dyDescent="0.3">
      <c r="A142" s="299" t="s">
        <v>494</v>
      </c>
      <c r="B142" s="300">
        <v>2</v>
      </c>
      <c r="C142" s="299" t="s">
        <v>92</v>
      </c>
      <c r="D142" s="299" t="s">
        <v>64</v>
      </c>
      <c r="E142" s="301">
        <v>2.9999999999999982</v>
      </c>
      <c r="F142" s="299" t="s">
        <v>187</v>
      </c>
    </row>
    <row r="143" spans="1:6" x14ac:dyDescent="0.3">
      <c r="A143" s="299" t="s">
        <v>494</v>
      </c>
      <c r="B143" s="300">
        <v>2</v>
      </c>
      <c r="C143" s="299" t="s">
        <v>92</v>
      </c>
      <c r="D143" s="299" t="s">
        <v>64</v>
      </c>
      <c r="E143" s="301">
        <v>23.54545454545455</v>
      </c>
      <c r="F143" s="299" t="s">
        <v>77</v>
      </c>
    </row>
    <row r="144" spans="1:6" x14ac:dyDescent="0.3">
      <c r="A144" s="299" t="s">
        <v>494</v>
      </c>
      <c r="B144" s="300">
        <v>2</v>
      </c>
      <c r="C144" s="299" t="s">
        <v>92</v>
      </c>
      <c r="D144" s="299" t="s">
        <v>65</v>
      </c>
      <c r="E144" s="301">
        <v>21.68181818181818</v>
      </c>
      <c r="F144" s="299" t="s">
        <v>187</v>
      </c>
    </row>
    <row r="145" spans="1:6" x14ac:dyDescent="0.3">
      <c r="A145" s="299" t="s">
        <v>494</v>
      </c>
      <c r="B145" s="300">
        <v>2</v>
      </c>
      <c r="C145" s="299" t="s">
        <v>92</v>
      </c>
      <c r="D145" s="299" t="s">
        <v>65</v>
      </c>
      <c r="E145" s="301">
        <v>27.090909090909086</v>
      </c>
      <c r="F145" s="299" t="s">
        <v>77</v>
      </c>
    </row>
    <row r="146" spans="1:6" x14ac:dyDescent="0.3">
      <c r="A146" s="299" t="s">
        <v>494</v>
      </c>
      <c r="B146" s="300">
        <v>2</v>
      </c>
      <c r="C146" s="299" t="s">
        <v>92</v>
      </c>
      <c r="D146" s="299" t="s">
        <v>67</v>
      </c>
      <c r="E146" s="301">
        <v>1.9999999999999993</v>
      </c>
      <c r="F146" s="299" t="s">
        <v>77</v>
      </c>
    </row>
    <row r="147" spans="1:6" x14ac:dyDescent="0.3">
      <c r="A147" s="299" t="s">
        <v>494</v>
      </c>
      <c r="B147" s="300">
        <v>3</v>
      </c>
      <c r="C147" s="299" t="s">
        <v>91</v>
      </c>
      <c r="D147" s="299" t="s">
        <v>47</v>
      </c>
      <c r="E147" s="301">
        <v>51.95454545454546</v>
      </c>
      <c r="F147" s="299" t="s">
        <v>187</v>
      </c>
    </row>
    <row r="148" spans="1:6" x14ac:dyDescent="0.3">
      <c r="A148" s="299" t="s">
        <v>494</v>
      </c>
      <c r="B148" s="300">
        <v>3</v>
      </c>
      <c r="C148" s="299" t="s">
        <v>91</v>
      </c>
      <c r="D148" s="299" t="s">
        <v>47</v>
      </c>
      <c r="E148" s="301">
        <v>66.77272727272728</v>
      </c>
      <c r="F148" s="299" t="s">
        <v>80</v>
      </c>
    </row>
    <row r="149" spans="1:6" x14ac:dyDescent="0.3">
      <c r="A149" s="299" t="s">
        <v>494</v>
      </c>
      <c r="B149" s="300">
        <v>3</v>
      </c>
      <c r="C149" s="299" t="s">
        <v>91</v>
      </c>
      <c r="D149" s="299" t="s">
        <v>47</v>
      </c>
      <c r="E149" s="301">
        <v>31.999999999999989</v>
      </c>
      <c r="F149" s="299" t="s">
        <v>188</v>
      </c>
    </row>
    <row r="150" spans="1:6" x14ac:dyDescent="0.3">
      <c r="A150" s="299" t="s">
        <v>494</v>
      </c>
      <c r="B150" s="300">
        <v>3</v>
      </c>
      <c r="C150" s="299" t="s">
        <v>91</v>
      </c>
      <c r="D150" s="299" t="s">
        <v>47</v>
      </c>
      <c r="E150" s="301">
        <v>146.99999999999997</v>
      </c>
      <c r="F150" s="299" t="s">
        <v>77</v>
      </c>
    </row>
    <row r="151" spans="1:6" x14ac:dyDescent="0.3">
      <c r="A151" s="299" t="s">
        <v>494</v>
      </c>
      <c r="B151" s="300">
        <v>3</v>
      </c>
      <c r="C151" s="299" t="s">
        <v>91</v>
      </c>
      <c r="D151" s="299" t="s">
        <v>48</v>
      </c>
      <c r="E151" s="301">
        <v>4.9545454545454541</v>
      </c>
      <c r="F151" s="299" t="s">
        <v>187</v>
      </c>
    </row>
    <row r="152" spans="1:6" x14ac:dyDescent="0.3">
      <c r="A152" s="299" t="s">
        <v>494</v>
      </c>
      <c r="B152" s="300">
        <v>3</v>
      </c>
      <c r="C152" s="299" t="s">
        <v>91</v>
      </c>
      <c r="D152" s="299" t="s">
        <v>48</v>
      </c>
      <c r="E152" s="301">
        <v>4.7727272727272716</v>
      </c>
      <c r="F152" s="299" t="s">
        <v>77</v>
      </c>
    </row>
    <row r="153" spans="1:6" x14ac:dyDescent="0.3">
      <c r="A153" s="299" t="s">
        <v>494</v>
      </c>
      <c r="B153" s="300">
        <v>3</v>
      </c>
      <c r="C153" s="299" t="s">
        <v>91</v>
      </c>
      <c r="D153" s="299" t="s">
        <v>49</v>
      </c>
      <c r="E153" s="301">
        <v>391.22727272727275</v>
      </c>
      <c r="F153" s="299" t="s">
        <v>187</v>
      </c>
    </row>
    <row r="154" spans="1:6" x14ac:dyDescent="0.3">
      <c r="A154" s="299" t="s">
        <v>494</v>
      </c>
      <c r="B154" s="300">
        <v>3</v>
      </c>
      <c r="C154" s="299" t="s">
        <v>91</v>
      </c>
      <c r="D154" s="299" t="s">
        <v>49</v>
      </c>
      <c r="E154" s="301">
        <v>3613.8181818181811</v>
      </c>
      <c r="F154" s="299" t="s">
        <v>77</v>
      </c>
    </row>
    <row r="155" spans="1:6" x14ac:dyDescent="0.3">
      <c r="A155" s="299" t="s">
        <v>494</v>
      </c>
      <c r="B155" s="300">
        <v>3</v>
      </c>
      <c r="C155" s="299" t="s">
        <v>91</v>
      </c>
      <c r="D155" s="299" t="s">
        <v>50</v>
      </c>
      <c r="E155" s="301">
        <v>6.2727272727272716</v>
      </c>
      <c r="F155" s="299" t="s">
        <v>187</v>
      </c>
    </row>
    <row r="156" spans="1:6" x14ac:dyDescent="0.3">
      <c r="A156" s="299" t="s">
        <v>494</v>
      </c>
      <c r="B156" s="300">
        <v>3</v>
      </c>
      <c r="C156" s="299" t="s">
        <v>91</v>
      </c>
      <c r="D156" s="299" t="s">
        <v>50</v>
      </c>
      <c r="E156" s="301">
        <v>11.999999999999993</v>
      </c>
      <c r="F156" s="299" t="s">
        <v>77</v>
      </c>
    </row>
    <row r="157" spans="1:6" x14ac:dyDescent="0.3">
      <c r="A157" s="299" t="s">
        <v>494</v>
      </c>
      <c r="B157" s="300">
        <v>3</v>
      </c>
      <c r="C157" s="299" t="s">
        <v>91</v>
      </c>
      <c r="D157" s="299" t="s">
        <v>51</v>
      </c>
      <c r="E157" s="301">
        <v>9.4545454545454533</v>
      </c>
      <c r="F157" s="299" t="s">
        <v>187</v>
      </c>
    </row>
    <row r="158" spans="1:6" x14ac:dyDescent="0.3">
      <c r="A158" s="299" t="s">
        <v>494</v>
      </c>
      <c r="B158" s="300">
        <v>3</v>
      </c>
      <c r="C158" s="299" t="s">
        <v>91</v>
      </c>
      <c r="D158" s="299" t="s">
        <v>51</v>
      </c>
      <c r="E158" s="301">
        <v>152.36363636363635</v>
      </c>
      <c r="F158" s="299" t="s">
        <v>77</v>
      </c>
    </row>
    <row r="159" spans="1:6" x14ac:dyDescent="0.3">
      <c r="A159" s="299" t="s">
        <v>494</v>
      </c>
      <c r="B159" s="300">
        <v>3</v>
      </c>
      <c r="C159" s="299" t="s">
        <v>91</v>
      </c>
      <c r="D159" s="299" t="s">
        <v>52</v>
      </c>
      <c r="E159" s="301">
        <v>2413.4090909090905</v>
      </c>
      <c r="F159" s="299" t="s">
        <v>187</v>
      </c>
    </row>
    <row r="160" spans="1:6" x14ac:dyDescent="0.3">
      <c r="A160" s="299" t="s">
        <v>494</v>
      </c>
      <c r="B160" s="300">
        <v>3</v>
      </c>
      <c r="C160" s="299" t="s">
        <v>91</v>
      </c>
      <c r="D160" s="299" t="s">
        <v>52</v>
      </c>
      <c r="E160" s="301">
        <v>6056.3636363636369</v>
      </c>
      <c r="F160" s="299" t="s">
        <v>77</v>
      </c>
    </row>
    <row r="161" spans="1:6" x14ac:dyDescent="0.3">
      <c r="A161" s="299" t="s">
        <v>494</v>
      </c>
      <c r="B161" s="300">
        <v>3</v>
      </c>
      <c r="C161" s="299" t="s">
        <v>91</v>
      </c>
      <c r="D161" s="299" t="s">
        <v>53</v>
      </c>
      <c r="E161" s="301">
        <v>4424.863636363636</v>
      </c>
      <c r="F161" s="299" t="s">
        <v>187</v>
      </c>
    </row>
    <row r="162" spans="1:6" x14ac:dyDescent="0.3">
      <c r="A162" s="299" t="s">
        <v>494</v>
      </c>
      <c r="B162" s="300">
        <v>3</v>
      </c>
      <c r="C162" s="299" t="s">
        <v>91</v>
      </c>
      <c r="D162" s="299" t="s">
        <v>53</v>
      </c>
      <c r="E162" s="301">
        <v>0.95454545454545425</v>
      </c>
      <c r="F162" s="299" t="s">
        <v>188</v>
      </c>
    </row>
    <row r="163" spans="1:6" x14ac:dyDescent="0.3">
      <c r="A163" s="299" t="s">
        <v>494</v>
      </c>
      <c r="B163" s="300">
        <v>3</v>
      </c>
      <c r="C163" s="299" t="s">
        <v>91</v>
      </c>
      <c r="D163" s="299" t="s">
        <v>53</v>
      </c>
      <c r="E163" s="301">
        <v>8476.954545454546</v>
      </c>
      <c r="F163" s="299" t="s">
        <v>77</v>
      </c>
    </row>
    <row r="164" spans="1:6" x14ac:dyDescent="0.3">
      <c r="A164" s="299" t="s">
        <v>494</v>
      </c>
      <c r="B164" s="300">
        <v>3</v>
      </c>
      <c r="C164" s="299" t="s">
        <v>91</v>
      </c>
      <c r="D164" s="299" t="s">
        <v>54</v>
      </c>
      <c r="E164" s="301">
        <v>674.81818181818164</v>
      </c>
      <c r="F164" s="299" t="s">
        <v>187</v>
      </c>
    </row>
    <row r="165" spans="1:6" x14ac:dyDescent="0.3">
      <c r="A165" s="299" t="s">
        <v>494</v>
      </c>
      <c r="B165" s="300">
        <v>3</v>
      </c>
      <c r="C165" s="299" t="s">
        <v>91</v>
      </c>
      <c r="D165" s="299" t="s">
        <v>54</v>
      </c>
      <c r="E165" s="301">
        <v>0.99999999999999967</v>
      </c>
      <c r="F165" s="299" t="s">
        <v>81</v>
      </c>
    </row>
    <row r="166" spans="1:6" x14ac:dyDescent="0.3">
      <c r="A166" s="299" t="s">
        <v>494</v>
      </c>
      <c r="B166" s="300">
        <v>3</v>
      </c>
      <c r="C166" s="299" t="s">
        <v>91</v>
      </c>
      <c r="D166" s="299" t="s">
        <v>54</v>
      </c>
      <c r="E166" s="301">
        <v>84.909090909090907</v>
      </c>
      <c r="F166" s="299" t="s">
        <v>80</v>
      </c>
    </row>
    <row r="167" spans="1:6" x14ac:dyDescent="0.3">
      <c r="A167" s="299" t="s">
        <v>494</v>
      </c>
      <c r="B167" s="300">
        <v>3</v>
      </c>
      <c r="C167" s="299" t="s">
        <v>91</v>
      </c>
      <c r="D167" s="299" t="s">
        <v>54</v>
      </c>
      <c r="E167" s="301">
        <v>1772.0454545454545</v>
      </c>
      <c r="F167" s="299" t="s">
        <v>77</v>
      </c>
    </row>
    <row r="168" spans="1:6" x14ac:dyDescent="0.3">
      <c r="A168" s="299" t="s">
        <v>494</v>
      </c>
      <c r="B168" s="300">
        <v>3</v>
      </c>
      <c r="C168" s="299" t="s">
        <v>91</v>
      </c>
      <c r="D168" s="299" t="s">
        <v>55</v>
      </c>
      <c r="E168" s="301">
        <v>3133.3181818181829</v>
      </c>
      <c r="F168" s="299" t="s">
        <v>187</v>
      </c>
    </row>
    <row r="169" spans="1:6" x14ac:dyDescent="0.3">
      <c r="A169" s="299" t="s">
        <v>494</v>
      </c>
      <c r="B169" s="300">
        <v>3</v>
      </c>
      <c r="C169" s="299" t="s">
        <v>91</v>
      </c>
      <c r="D169" s="299" t="s">
        <v>55</v>
      </c>
      <c r="E169" s="301">
        <v>0.99999999999999967</v>
      </c>
      <c r="F169" s="299" t="s">
        <v>80</v>
      </c>
    </row>
    <row r="170" spans="1:6" x14ac:dyDescent="0.3">
      <c r="A170" s="299" t="s">
        <v>494</v>
      </c>
      <c r="B170" s="300">
        <v>3</v>
      </c>
      <c r="C170" s="299" t="s">
        <v>91</v>
      </c>
      <c r="D170" s="299" t="s">
        <v>55</v>
      </c>
      <c r="E170" s="301">
        <v>14580.545454545456</v>
      </c>
      <c r="F170" s="299" t="s">
        <v>77</v>
      </c>
    </row>
    <row r="171" spans="1:6" x14ac:dyDescent="0.3">
      <c r="A171" s="299" t="s">
        <v>494</v>
      </c>
      <c r="B171" s="300">
        <v>3</v>
      </c>
      <c r="C171" s="299" t="s">
        <v>91</v>
      </c>
      <c r="D171" s="299" t="s">
        <v>56</v>
      </c>
      <c r="E171" s="301">
        <v>654.04545454545462</v>
      </c>
      <c r="F171" s="299" t="s">
        <v>187</v>
      </c>
    </row>
    <row r="172" spans="1:6" x14ac:dyDescent="0.3">
      <c r="A172" s="299" t="s">
        <v>494</v>
      </c>
      <c r="B172" s="300">
        <v>3</v>
      </c>
      <c r="C172" s="299" t="s">
        <v>91</v>
      </c>
      <c r="D172" s="299" t="s">
        <v>56</v>
      </c>
      <c r="E172" s="301">
        <v>730.59090909090889</v>
      </c>
      <c r="F172" s="299" t="s">
        <v>77</v>
      </c>
    </row>
    <row r="173" spans="1:6" x14ac:dyDescent="0.3">
      <c r="A173" s="299" t="s">
        <v>494</v>
      </c>
      <c r="B173" s="300">
        <v>3</v>
      </c>
      <c r="C173" s="299" t="s">
        <v>91</v>
      </c>
      <c r="D173" s="299" t="s">
        <v>57</v>
      </c>
      <c r="E173" s="301">
        <v>182.72727272727272</v>
      </c>
      <c r="F173" s="299" t="s">
        <v>187</v>
      </c>
    </row>
    <row r="174" spans="1:6" x14ac:dyDescent="0.3">
      <c r="A174" s="299" t="s">
        <v>494</v>
      </c>
      <c r="B174" s="300">
        <v>3</v>
      </c>
      <c r="C174" s="299" t="s">
        <v>91</v>
      </c>
      <c r="D174" s="299" t="s">
        <v>57</v>
      </c>
      <c r="E174" s="301">
        <v>272.36363636363637</v>
      </c>
      <c r="F174" s="299" t="s">
        <v>77</v>
      </c>
    </row>
    <row r="175" spans="1:6" x14ac:dyDescent="0.3">
      <c r="A175" s="299" t="s">
        <v>494</v>
      </c>
      <c r="B175" s="300">
        <v>3</v>
      </c>
      <c r="C175" s="299" t="s">
        <v>91</v>
      </c>
      <c r="D175" s="299" t="s">
        <v>58</v>
      </c>
      <c r="E175" s="301">
        <v>723.63636363636351</v>
      </c>
      <c r="F175" s="299" t="s">
        <v>187</v>
      </c>
    </row>
    <row r="176" spans="1:6" x14ac:dyDescent="0.3">
      <c r="A176" s="299" t="s">
        <v>494</v>
      </c>
      <c r="B176" s="300">
        <v>3</v>
      </c>
      <c r="C176" s="299" t="s">
        <v>91</v>
      </c>
      <c r="D176" s="299" t="s">
        <v>58</v>
      </c>
      <c r="E176" s="301">
        <v>786.0454545454545</v>
      </c>
      <c r="F176" s="299" t="s">
        <v>77</v>
      </c>
    </row>
    <row r="177" spans="1:6" x14ac:dyDescent="0.3">
      <c r="A177" s="299" t="s">
        <v>494</v>
      </c>
      <c r="B177" s="300">
        <v>3</v>
      </c>
      <c r="C177" s="299" t="s">
        <v>91</v>
      </c>
      <c r="D177" s="299" t="s">
        <v>59</v>
      </c>
      <c r="E177" s="301">
        <v>830.31818181818187</v>
      </c>
      <c r="F177" s="299" t="s">
        <v>187</v>
      </c>
    </row>
    <row r="178" spans="1:6" x14ac:dyDescent="0.3">
      <c r="A178" s="299" t="s">
        <v>494</v>
      </c>
      <c r="B178" s="300">
        <v>3</v>
      </c>
      <c r="C178" s="299" t="s">
        <v>91</v>
      </c>
      <c r="D178" s="299" t="s">
        <v>59</v>
      </c>
      <c r="E178" s="301">
        <v>834.59090909090912</v>
      </c>
      <c r="F178" s="299" t="s">
        <v>77</v>
      </c>
    </row>
    <row r="179" spans="1:6" x14ac:dyDescent="0.3">
      <c r="A179" s="299" t="s">
        <v>494</v>
      </c>
      <c r="B179" s="300">
        <v>3</v>
      </c>
      <c r="C179" s="299" t="s">
        <v>91</v>
      </c>
      <c r="D179" s="299" t="s">
        <v>60</v>
      </c>
      <c r="E179" s="301">
        <v>1125.181818181818</v>
      </c>
      <c r="F179" s="299" t="s">
        <v>187</v>
      </c>
    </row>
    <row r="180" spans="1:6" x14ac:dyDescent="0.3">
      <c r="A180" s="299" t="s">
        <v>494</v>
      </c>
      <c r="B180" s="300">
        <v>3</v>
      </c>
      <c r="C180" s="299" t="s">
        <v>91</v>
      </c>
      <c r="D180" s="299" t="s">
        <v>60</v>
      </c>
      <c r="E180" s="301">
        <v>3004.181818181818</v>
      </c>
      <c r="F180" s="299" t="s">
        <v>77</v>
      </c>
    </row>
    <row r="181" spans="1:6" x14ac:dyDescent="0.3">
      <c r="A181" s="299" t="s">
        <v>494</v>
      </c>
      <c r="B181" s="300">
        <v>3</v>
      </c>
      <c r="C181" s="299" t="s">
        <v>91</v>
      </c>
      <c r="D181" s="299" t="s">
        <v>61</v>
      </c>
      <c r="E181" s="301">
        <v>1.9999999999999993</v>
      </c>
      <c r="F181" s="299" t="s">
        <v>187</v>
      </c>
    </row>
    <row r="182" spans="1:6" x14ac:dyDescent="0.3">
      <c r="A182" s="299" t="s">
        <v>494</v>
      </c>
      <c r="B182" s="300">
        <v>3</v>
      </c>
      <c r="C182" s="299" t="s">
        <v>91</v>
      </c>
      <c r="D182" s="299" t="s">
        <v>61</v>
      </c>
      <c r="E182" s="301">
        <v>282.27272727272725</v>
      </c>
      <c r="F182" s="299" t="s">
        <v>77</v>
      </c>
    </row>
    <row r="183" spans="1:6" x14ac:dyDescent="0.3">
      <c r="A183" s="299" t="s">
        <v>494</v>
      </c>
      <c r="B183" s="300">
        <v>3</v>
      </c>
      <c r="C183" s="299" t="s">
        <v>91</v>
      </c>
      <c r="D183" s="299" t="s">
        <v>62</v>
      </c>
      <c r="E183" s="301">
        <v>497.8181818181817</v>
      </c>
      <c r="F183" s="299" t="s">
        <v>187</v>
      </c>
    </row>
    <row r="184" spans="1:6" x14ac:dyDescent="0.3">
      <c r="A184" s="299" t="s">
        <v>494</v>
      </c>
      <c r="B184" s="300">
        <v>3</v>
      </c>
      <c r="C184" s="299" t="s">
        <v>91</v>
      </c>
      <c r="D184" s="299" t="s">
        <v>62</v>
      </c>
      <c r="E184" s="301">
        <v>1284.4545454545455</v>
      </c>
      <c r="F184" s="299" t="s">
        <v>77</v>
      </c>
    </row>
    <row r="185" spans="1:6" x14ac:dyDescent="0.3">
      <c r="A185" s="299" t="s">
        <v>494</v>
      </c>
      <c r="B185" s="300">
        <v>3</v>
      </c>
      <c r="C185" s="299" t="s">
        <v>91</v>
      </c>
      <c r="D185" s="299" t="s">
        <v>63</v>
      </c>
      <c r="E185" s="301">
        <v>268.27272727272731</v>
      </c>
      <c r="F185" s="299" t="s">
        <v>187</v>
      </c>
    </row>
    <row r="186" spans="1:6" x14ac:dyDescent="0.3">
      <c r="A186" s="299" t="s">
        <v>494</v>
      </c>
      <c r="B186" s="300">
        <v>3</v>
      </c>
      <c r="C186" s="299" t="s">
        <v>91</v>
      </c>
      <c r="D186" s="299" t="s">
        <v>63</v>
      </c>
      <c r="E186" s="301">
        <v>2011.8636363636367</v>
      </c>
      <c r="F186" s="299" t="s">
        <v>77</v>
      </c>
    </row>
    <row r="187" spans="1:6" x14ac:dyDescent="0.3">
      <c r="A187" s="299" t="s">
        <v>494</v>
      </c>
      <c r="B187" s="300">
        <v>3</v>
      </c>
      <c r="C187" s="299" t="s">
        <v>91</v>
      </c>
      <c r="D187" s="299" t="s">
        <v>64</v>
      </c>
      <c r="E187" s="301">
        <v>387.59090909090912</v>
      </c>
      <c r="F187" s="299" t="s">
        <v>187</v>
      </c>
    </row>
    <row r="188" spans="1:6" x14ac:dyDescent="0.3">
      <c r="A188" s="299" t="s">
        <v>494</v>
      </c>
      <c r="B188" s="300">
        <v>3</v>
      </c>
      <c r="C188" s="299" t="s">
        <v>91</v>
      </c>
      <c r="D188" s="299" t="s">
        <v>64</v>
      </c>
      <c r="E188" s="301">
        <v>1.9999999999999993</v>
      </c>
      <c r="F188" s="299" t="s">
        <v>80</v>
      </c>
    </row>
    <row r="189" spans="1:6" x14ac:dyDescent="0.3">
      <c r="A189" s="299" t="s">
        <v>494</v>
      </c>
      <c r="B189" s="300">
        <v>3</v>
      </c>
      <c r="C189" s="299" t="s">
        <v>91</v>
      </c>
      <c r="D189" s="299" t="s">
        <v>64</v>
      </c>
      <c r="E189" s="301">
        <v>725.27272727272725</v>
      </c>
      <c r="F189" s="299" t="s">
        <v>77</v>
      </c>
    </row>
    <row r="190" spans="1:6" x14ac:dyDescent="0.3">
      <c r="A190" s="299" t="s">
        <v>494</v>
      </c>
      <c r="B190" s="300">
        <v>3</v>
      </c>
      <c r="C190" s="299" t="s">
        <v>91</v>
      </c>
      <c r="D190" s="299" t="s">
        <v>65</v>
      </c>
      <c r="E190" s="301">
        <v>1471.9090909090914</v>
      </c>
      <c r="F190" s="299" t="s">
        <v>187</v>
      </c>
    </row>
    <row r="191" spans="1:6" x14ac:dyDescent="0.3">
      <c r="A191" s="299" t="s">
        <v>494</v>
      </c>
      <c r="B191" s="300">
        <v>3</v>
      </c>
      <c r="C191" s="299" t="s">
        <v>91</v>
      </c>
      <c r="D191" s="299" t="s">
        <v>65</v>
      </c>
      <c r="E191" s="301">
        <v>3.9999999999999987</v>
      </c>
      <c r="F191" s="299" t="s">
        <v>80</v>
      </c>
    </row>
    <row r="192" spans="1:6" x14ac:dyDescent="0.3">
      <c r="A192" s="299" t="s">
        <v>494</v>
      </c>
      <c r="B192" s="300">
        <v>3</v>
      </c>
      <c r="C192" s="299" t="s">
        <v>91</v>
      </c>
      <c r="D192" s="299" t="s">
        <v>65</v>
      </c>
      <c r="E192" s="301">
        <v>1288.5</v>
      </c>
      <c r="F192" s="299" t="s">
        <v>77</v>
      </c>
    </row>
    <row r="193" spans="1:6" x14ac:dyDescent="0.3">
      <c r="A193" s="299" t="s">
        <v>494</v>
      </c>
      <c r="B193" s="300">
        <v>3</v>
      </c>
      <c r="C193" s="299" t="s">
        <v>91</v>
      </c>
      <c r="D193" s="299" t="s">
        <v>67</v>
      </c>
      <c r="E193" s="301">
        <v>2.9999999999999982</v>
      </c>
      <c r="F193" s="299" t="s">
        <v>187</v>
      </c>
    </row>
    <row r="194" spans="1:6" x14ac:dyDescent="0.3">
      <c r="A194" s="299" t="s">
        <v>494</v>
      </c>
      <c r="B194" s="300">
        <v>3</v>
      </c>
      <c r="C194" s="299" t="s">
        <v>91</v>
      </c>
      <c r="D194" s="299" t="s">
        <v>67</v>
      </c>
      <c r="E194" s="301">
        <v>101.50000000000004</v>
      </c>
      <c r="F194" s="299" t="s">
        <v>77</v>
      </c>
    </row>
    <row r="195" spans="1:6" x14ac:dyDescent="0.3">
      <c r="A195" s="299" t="s">
        <v>494</v>
      </c>
      <c r="B195" s="300">
        <v>3</v>
      </c>
      <c r="C195" s="299" t="s">
        <v>91</v>
      </c>
      <c r="D195" s="299" t="s">
        <v>66</v>
      </c>
      <c r="E195" s="301">
        <v>11.999999999999993</v>
      </c>
      <c r="F195" s="299" t="s">
        <v>77</v>
      </c>
    </row>
    <row r="196" spans="1:6" x14ac:dyDescent="0.3">
      <c r="A196" s="299" t="s">
        <v>494</v>
      </c>
      <c r="B196" s="300">
        <v>3</v>
      </c>
      <c r="C196" s="299" t="s">
        <v>92</v>
      </c>
      <c r="D196" s="299" t="s">
        <v>47</v>
      </c>
      <c r="E196" s="301">
        <v>35</v>
      </c>
      <c r="F196" s="299" t="s">
        <v>187</v>
      </c>
    </row>
    <row r="197" spans="1:6" x14ac:dyDescent="0.3">
      <c r="A197" s="299" t="s">
        <v>494</v>
      </c>
      <c r="B197" s="300">
        <v>3</v>
      </c>
      <c r="C197" s="299" t="s">
        <v>92</v>
      </c>
      <c r="D197" s="299" t="s">
        <v>47</v>
      </c>
      <c r="E197" s="301">
        <v>1.9999999999999993</v>
      </c>
      <c r="F197" s="299" t="s">
        <v>81</v>
      </c>
    </row>
    <row r="198" spans="1:6" x14ac:dyDescent="0.3">
      <c r="A198" s="299" t="s">
        <v>494</v>
      </c>
      <c r="B198" s="300">
        <v>3</v>
      </c>
      <c r="C198" s="299" t="s">
        <v>92</v>
      </c>
      <c r="D198" s="299" t="s">
        <v>47</v>
      </c>
      <c r="E198" s="301">
        <v>4.9999999999999991</v>
      </c>
      <c r="F198" s="299" t="s">
        <v>80</v>
      </c>
    </row>
    <row r="199" spans="1:6" x14ac:dyDescent="0.3">
      <c r="A199" s="299" t="s">
        <v>494</v>
      </c>
      <c r="B199" s="300">
        <v>3</v>
      </c>
      <c r="C199" s="299" t="s">
        <v>92</v>
      </c>
      <c r="D199" s="299" t="s">
        <v>47</v>
      </c>
      <c r="E199" s="301">
        <v>44</v>
      </c>
      <c r="F199" s="299" t="s">
        <v>188</v>
      </c>
    </row>
    <row r="200" spans="1:6" x14ac:dyDescent="0.3">
      <c r="A200" s="299" t="s">
        <v>494</v>
      </c>
      <c r="B200" s="300">
        <v>3</v>
      </c>
      <c r="C200" s="299" t="s">
        <v>92</v>
      </c>
      <c r="D200" s="299" t="s">
        <v>47</v>
      </c>
      <c r="E200" s="301">
        <v>24.5</v>
      </c>
      <c r="F200" s="299" t="s">
        <v>77</v>
      </c>
    </row>
    <row r="201" spans="1:6" x14ac:dyDescent="0.3">
      <c r="A201" s="299" t="s">
        <v>494</v>
      </c>
      <c r="B201" s="300">
        <v>3</v>
      </c>
      <c r="C201" s="299" t="s">
        <v>92</v>
      </c>
      <c r="D201" s="299" t="s">
        <v>48</v>
      </c>
      <c r="E201" s="301">
        <v>0.99999999999999967</v>
      </c>
      <c r="F201" s="299" t="s">
        <v>187</v>
      </c>
    </row>
    <row r="202" spans="1:6" x14ac:dyDescent="0.3">
      <c r="A202" s="299" t="s">
        <v>494</v>
      </c>
      <c r="B202" s="300">
        <v>3</v>
      </c>
      <c r="C202" s="299" t="s">
        <v>92</v>
      </c>
      <c r="D202" s="299" t="s">
        <v>48</v>
      </c>
      <c r="E202" s="301">
        <v>14.999999999999998</v>
      </c>
      <c r="F202" s="299" t="s">
        <v>77</v>
      </c>
    </row>
    <row r="203" spans="1:6" x14ac:dyDescent="0.3">
      <c r="A203" s="299" t="s">
        <v>494</v>
      </c>
      <c r="B203" s="300">
        <v>3</v>
      </c>
      <c r="C203" s="299" t="s">
        <v>92</v>
      </c>
      <c r="D203" s="299" t="s">
        <v>49</v>
      </c>
      <c r="E203" s="301">
        <v>355.54545454545456</v>
      </c>
      <c r="F203" s="299" t="s">
        <v>187</v>
      </c>
    </row>
    <row r="204" spans="1:6" x14ac:dyDescent="0.3">
      <c r="A204" s="299" t="s">
        <v>494</v>
      </c>
      <c r="B204" s="300">
        <v>3</v>
      </c>
      <c r="C204" s="299" t="s">
        <v>92</v>
      </c>
      <c r="D204" s="299" t="s">
        <v>49</v>
      </c>
      <c r="E204" s="301">
        <v>1596.3181818181815</v>
      </c>
      <c r="F204" s="299" t="s">
        <v>77</v>
      </c>
    </row>
    <row r="205" spans="1:6" x14ac:dyDescent="0.3">
      <c r="A205" s="299" t="s">
        <v>494</v>
      </c>
      <c r="B205" s="300">
        <v>3</v>
      </c>
      <c r="C205" s="299" t="s">
        <v>92</v>
      </c>
      <c r="D205" s="299" t="s">
        <v>50</v>
      </c>
      <c r="E205" s="301">
        <v>6.7727272727272734</v>
      </c>
      <c r="F205" s="299" t="s">
        <v>187</v>
      </c>
    </row>
    <row r="206" spans="1:6" x14ac:dyDescent="0.3">
      <c r="A206" s="299" t="s">
        <v>494</v>
      </c>
      <c r="B206" s="300">
        <v>3</v>
      </c>
      <c r="C206" s="299" t="s">
        <v>92</v>
      </c>
      <c r="D206" s="299" t="s">
        <v>50</v>
      </c>
      <c r="E206" s="301">
        <v>7.6818181818181808</v>
      </c>
      <c r="F206" s="299" t="s">
        <v>77</v>
      </c>
    </row>
    <row r="207" spans="1:6" x14ac:dyDescent="0.3">
      <c r="A207" s="299" t="s">
        <v>494</v>
      </c>
      <c r="B207" s="300">
        <v>3</v>
      </c>
      <c r="C207" s="299" t="s">
        <v>92</v>
      </c>
      <c r="D207" s="299" t="s">
        <v>51</v>
      </c>
      <c r="E207" s="301">
        <v>3.9999999999999987</v>
      </c>
      <c r="F207" s="299" t="s">
        <v>187</v>
      </c>
    </row>
    <row r="208" spans="1:6" x14ac:dyDescent="0.3">
      <c r="A208" s="299" t="s">
        <v>494</v>
      </c>
      <c r="B208" s="300">
        <v>3</v>
      </c>
      <c r="C208" s="299" t="s">
        <v>92</v>
      </c>
      <c r="D208" s="299" t="s">
        <v>51</v>
      </c>
      <c r="E208" s="301">
        <v>77.36363636363636</v>
      </c>
      <c r="F208" s="299" t="s">
        <v>77</v>
      </c>
    </row>
    <row r="209" spans="1:6" x14ac:dyDescent="0.3">
      <c r="A209" s="299" t="s">
        <v>494</v>
      </c>
      <c r="B209" s="300">
        <v>3</v>
      </c>
      <c r="C209" s="299" t="s">
        <v>92</v>
      </c>
      <c r="D209" s="299" t="s">
        <v>52</v>
      </c>
      <c r="E209" s="301">
        <v>2235.227272727273</v>
      </c>
      <c r="F209" s="299" t="s">
        <v>187</v>
      </c>
    </row>
    <row r="210" spans="1:6" x14ac:dyDescent="0.3">
      <c r="A210" s="299" t="s">
        <v>494</v>
      </c>
      <c r="B210" s="300">
        <v>3</v>
      </c>
      <c r="C210" s="299" t="s">
        <v>92</v>
      </c>
      <c r="D210" s="299" t="s">
        <v>52</v>
      </c>
      <c r="E210" s="301">
        <v>0.45454545454545464</v>
      </c>
      <c r="F210" s="299" t="s">
        <v>80</v>
      </c>
    </row>
    <row r="211" spans="1:6" x14ac:dyDescent="0.3">
      <c r="A211" s="299" t="s">
        <v>494</v>
      </c>
      <c r="B211" s="300">
        <v>3</v>
      </c>
      <c r="C211" s="299" t="s">
        <v>92</v>
      </c>
      <c r="D211" s="299" t="s">
        <v>52</v>
      </c>
      <c r="E211" s="301">
        <v>0.99999999999999967</v>
      </c>
      <c r="F211" s="299" t="s">
        <v>188</v>
      </c>
    </row>
    <row r="212" spans="1:6" x14ac:dyDescent="0.3">
      <c r="A212" s="299" t="s">
        <v>494</v>
      </c>
      <c r="B212" s="300">
        <v>3</v>
      </c>
      <c r="C212" s="299" t="s">
        <v>92</v>
      </c>
      <c r="D212" s="299" t="s">
        <v>52</v>
      </c>
      <c r="E212" s="301">
        <v>2095.4545454545455</v>
      </c>
      <c r="F212" s="299" t="s">
        <v>77</v>
      </c>
    </row>
    <row r="213" spans="1:6" x14ac:dyDescent="0.3">
      <c r="A213" s="299" t="s">
        <v>494</v>
      </c>
      <c r="B213" s="300">
        <v>3</v>
      </c>
      <c r="C213" s="299" t="s">
        <v>92</v>
      </c>
      <c r="D213" s="299" t="s">
        <v>53</v>
      </c>
      <c r="E213" s="301">
        <v>2185.7272727272725</v>
      </c>
      <c r="F213" s="299" t="s">
        <v>187</v>
      </c>
    </row>
    <row r="214" spans="1:6" x14ac:dyDescent="0.3">
      <c r="A214" s="299" t="s">
        <v>494</v>
      </c>
      <c r="B214" s="300">
        <v>3</v>
      </c>
      <c r="C214" s="299" t="s">
        <v>92</v>
      </c>
      <c r="D214" s="299" t="s">
        <v>53</v>
      </c>
      <c r="E214" s="301">
        <v>0.99999999999999967</v>
      </c>
      <c r="F214" s="299" t="s">
        <v>188</v>
      </c>
    </row>
    <row r="215" spans="1:6" x14ac:dyDescent="0.3">
      <c r="A215" s="299" t="s">
        <v>494</v>
      </c>
      <c r="B215" s="300">
        <v>3</v>
      </c>
      <c r="C215" s="299" t="s">
        <v>92</v>
      </c>
      <c r="D215" s="299" t="s">
        <v>53</v>
      </c>
      <c r="E215" s="301">
        <v>3910.7272727272725</v>
      </c>
      <c r="F215" s="299" t="s">
        <v>77</v>
      </c>
    </row>
    <row r="216" spans="1:6" x14ac:dyDescent="0.3">
      <c r="A216" s="299" t="s">
        <v>494</v>
      </c>
      <c r="B216" s="300">
        <v>3</v>
      </c>
      <c r="C216" s="299" t="s">
        <v>92</v>
      </c>
      <c r="D216" s="299" t="s">
        <v>54</v>
      </c>
      <c r="E216" s="301">
        <v>364.5</v>
      </c>
      <c r="F216" s="299" t="s">
        <v>187</v>
      </c>
    </row>
    <row r="217" spans="1:6" x14ac:dyDescent="0.3">
      <c r="A217" s="299" t="s">
        <v>494</v>
      </c>
      <c r="B217" s="300">
        <v>3</v>
      </c>
      <c r="C217" s="299" t="s">
        <v>92</v>
      </c>
      <c r="D217" s="299" t="s">
        <v>54</v>
      </c>
      <c r="E217" s="301">
        <v>7.0000000000000018</v>
      </c>
      <c r="F217" s="299" t="s">
        <v>81</v>
      </c>
    </row>
    <row r="218" spans="1:6" x14ac:dyDescent="0.3">
      <c r="A218" s="299" t="s">
        <v>494</v>
      </c>
      <c r="B218" s="300">
        <v>3</v>
      </c>
      <c r="C218" s="299" t="s">
        <v>92</v>
      </c>
      <c r="D218" s="299" t="s">
        <v>54</v>
      </c>
      <c r="E218" s="301">
        <v>40.045454545454547</v>
      </c>
      <c r="F218" s="299" t="s">
        <v>80</v>
      </c>
    </row>
    <row r="219" spans="1:6" x14ac:dyDescent="0.3">
      <c r="A219" s="299" t="s">
        <v>494</v>
      </c>
      <c r="B219" s="300">
        <v>3</v>
      </c>
      <c r="C219" s="299" t="s">
        <v>92</v>
      </c>
      <c r="D219" s="299" t="s">
        <v>54</v>
      </c>
      <c r="E219" s="301">
        <v>2421.4545454545455</v>
      </c>
      <c r="F219" s="299" t="s">
        <v>77</v>
      </c>
    </row>
    <row r="220" spans="1:6" x14ac:dyDescent="0.3">
      <c r="A220" s="299" t="s">
        <v>494</v>
      </c>
      <c r="B220" s="300">
        <v>3</v>
      </c>
      <c r="C220" s="299" t="s">
        <v>92</v>
      </c>
      <c r="D220" s="299" t="s">
        <v>55</v>
      </c>
      <c r="E220" s="301">
        <v>2393.090909090909</v>
      </c>
      <c r="F220" s="299" t="s">
        <v>187</v>
      </c>
    </row>
    <row r="221" spans="1:6" x14ac:dyDescent="0.3">
      <c r="A221" s="299" t="s">
        <v>494</v>
      </c>
      <c r="B221" s="300">
        <v>3</v>
      </c>
      <c r="C221" s="299" t="s">
        <v>92</v>
      </c>
      <c r="D221" s="299" t="s">
        <v>55</v>
      </c>
      <c r="E221" s="301">
        <v>0.99999999999999967</v>
      </c>
      <c r="F221" s="299" t="s">
        <v>80</v>
      </c>
    </row>
    <row r="222" spans="1:6" x14ac:dyDescent="0.3">
      <c r="A222" s="299" t="s">
        <v>494</v>
      </c>
      <c r="B222" s="300">
        <v>3</v>
      </c>
      <c r="C222" s="299" t="s">
        <v>92</v>
      </c>
      <c r="D222" s="299" t="s">
        <v>55</v>
      </c>
      <c r="E222" s="301">
        <v>6085.318181818182</v>
      </c>
      <c r="F222" s="299" t="s">
        <v>77</v>
      </c>
    </row>
    <row r="223" spans="1:6" x14ac:dyDescent="0.3">
      <c r="A223" s="299" t="s">
        <v>494</v>
      </c>
      <c r="B223" s="300">
        <v>3</v>
      </c>
      <c r="C223" s="299" t="s">
        <v>92</v>
      </c>
      <c r="D223" s="299" t="s">
        <v>56</v>
      </c>
      <c r="E223" s="301">
        <v>512.36363636363637</v>
      </c>
      <c r="F223" s="299" t="s">
        <v>187</v>
      </c>
    </row>
    <row r="224" spans="1:6" x14ac:dyDescent="0.3">
      <c r="A224" s="299" t="s">
        <v>494</v>
      </c>
      <c r="B224" s="300">
        <v>3</v>
      </c>
      <c r="C224" s="299" t="s">
        <v>92</v>
      </c>
      <c r="D224" s="299" t="s">
        <v>56</v>
      </c>
      <c r="E224" s="301">
        <v>471.18181818181819</v>
      </c>
      <c r="F224" s="299" t="s">
        <v>77</v>
      </c>
    </row>
    <row r="225" spans="1:6" x14ac:dyDescent="0.3">
      <c r="A225" s="299" t="s">
        <v>494</v>
      </c>
      <c r="B225" s="300">
        <v>3</v>
      </c>
      <c r="C225" s="299" t="s">
        <v>92</v>
      </c>
      <c r="D225" s="299" t="s">
        <v>57</v>
      </c>
      <c r="E225" s="301">
        <v>143.40909090909091</v>
      </c>
      <c r="F225" s="299" t="s">
        <v>187</v>
      </c>
    </row>
    <row r="226" spans="1:6" x14ac:dyDescent="0.3">
      <c r="A226" s="299" t="s">
        <v>494</v>
      </c>
      <c r="B226" s="300">
        <v>3</v>
      </c>
      <c r="C226" s="299" t="s">
        <v>92</v>
      </c>
      <c r="D226" s="299" t="s">
        <v>57</v>
      </c>
      <c r="E226" s="301">
        <v>229.5</v>
      </c>
      <c r="F226" s="299" t="s">
        <v>77</v>
      </c>
    </row>
    <row r="227" spans="1:6" x14ac:dyDescent="0.3">
      <c r="A227" s="299" t="s">
        <v>494</v>
      </c>
      <c r="B227" s="300">
        <v>3</v>
      </c>
      <c r="C227" s="299" t="s">
        <v>92</v>
      </c>
      <c r="D227" s="299" t="s">
        <v>58</v>
      </c>
      <c r="E227" s="301">
        <v>1085.9090909090912</v>
      </c>
      <c r="F227" s="299" t="s">
        <v>187</v>
      </c>
    </row>
    <row r="228" spans="1:6" x14ac:dyDescent="0.3">
      <c r="A228" s="299" t="s">
        <v>494</v>
      </c>
      <c r="B228" s="300">
        <v>3</v>
      </c>
      <c r="C228" s="299" t="s">
        <v>92</v>
      </c>
      <c r="D228" s="299" t="s">
        <v>58</v>
      </c>
      <c r="E228" s="301">
        <v>740.86363636363626</v>
      </c>
      <c r="F228" s="299" t="s">
        <v>77</v>
      </c>
    </row>
    <row r="229" spans="1:6" x14ac:dyDescent="0.3">
      <c r="A229" s="299" t="s">
        <v>494</v>
      </c>
      <c r="B229" s="300">
        <v>3</v>
      </c>
      <c r="C229" s="299" t="s">
        <v>92</v>
      </c>
      <c r="D229" s="299" t="s">
        <v>59</v>
      </c>
      <c r="E229" s="301">
        <v>1098.0454545454545</v>
      </c>
      <c r="F229" s="299" t="s">
        <v>187</v>
      </c>
    </row>
    <row r="230" spans="1:6" x14ac:dyDescent="0.3">
      <c r="A230" s="299" t="s">
        <v>494</v>
      </c>
      <c r="B230" s="300">
        <v>3</v>
      </c>
      <c r="C230" s="299" t="s">
        <v>92</v>
      </c>
      <c r="D230" s="299" t="s">
        <v>59</v>
      </c>
      <c r="E230" s="301">
        <v>875.22727272727275</v>
      </c>
      <c r="F230" s="299" t="s">
        <v>77</v>
      </c>
    </row>
    <row r="231" spans="1:6" x14ac:dyDescent="0.3">
      <c r="A231" s="299" t="s">
        <v>494</v>
      </c>
      <c r="B231" s="300">
        <v>3</v>
      </c>
      <c r="C231" s="299" t="s">
        <v>92</v>
      </c>
      <c r="D231" s="299" t="s">
        <v>60</v>
      </c>
      <c r="E231" s="301">
        <v>1203.3636363636363</v>
      </c>
      <c r="F231" s="299" t="s">
        <v>187</v>
      </c>
    </row>
    <row r="232" spans="1:6" x14ac:dyDescent="0.3">
      <c r="A232" s="299" t="s">
        <v>494</v>
      </c>
      <c r="B232" s="300">
        <v>3</v>
      </c>
      <c r="C232" s="299" t="s">
        <v>92</v>
      </c>
      <c r="D232" s="299" t="s">
        <v>60</v>
      </c>
      <c r="E232" s="301">
        <v>0.99999999999999967</v>
      </c>
      <c r="F232" s="299" t="s">
        <v>80</v>
      </c>
    </row>
    <row r="233" spans="1:6" x14ac:dyDescent="0.3">
      <c r="A233" s="299" t="s">
        <v>494</v>
      </c>
      <c r="B233" s="300">
        <v>3</v>
      </c>
      <c r="C233" s="299" t="s">
        <v>92</v>
      </c>
      <c r="D233" s="299" t="s">
        <v>60</v>
      </c>
      <c r="E233" s="301">
        <v>2089.4999999999995</v>
      </c>
      <c r="F233" s="299" t="s">
        <v>77</v>
      </c>
    </row>
    <row r="234" spans="1:6" x14ac:dyDescent="0.3">
      <c r="A234" s="299" t="s">
        <v>494</v>
      </c>
      <c r="B234" s="300">
        <v>3</v>
      </c>
      <c r="C234" s="299" t="s">
        <v>92</v>
      </c>
      <c r="D234" s="299" t="s">
        <v>61</v>
      </c>
      <c r="E234" s="301">
        <v>7.0000000000000018</v>
      </c>
      <c r="F234" s="299" t="s">
        <v>187</v>
      </c>
    </row>
    <row r="235" spans="1:6" x14ac:dyDescent="0.3">
      <c r="A235" s="299" t="s">
        <v>494</v>
      </c>
      <c r="B235" s="300">
        <v>3</v>
      </c>
      <c r="C235" s="299" t="s">
        <v>92</v>
      </c>
      <c r="D235" s="299" t="s">
        <v>61</v>
      </c>
      <c r="E235" s="301">
        <v>194.00000000000003</v>
      </c>
      <c r="F235" s="299" t="s">
        <v>77</v>
      </c>
    </row>
    <row r="236" spans="1:6" x14ac:dyDescent="0.3">
      <c r="A236" s="299" t="s">
        <v>494</v>
      </c>
      <c r="B236" s="300">
        <v>3</v>
      </c>
      <c r="C236" s="299" t="s">
        <v>92</v>
      </c>
      <c r="D236" s="299" t="s">
        <v>62</v>
      </c>
      <c r="E236" s="301">
        <v>294.36363636363637</v>
      </c>
      <c r="F236" s="299" t="s">
        <v>187</v>
      </c>
    </row>
    <row r="237" spans="1:6" x14ac:dyDescent="0.3">
      <c r="A237" s="299" t="s">
        <v>494</v>
      </c>
      <c r="B237" s="300">
        <v>3</v>
      </c>
      <c r="C237" s="299" t="s">
        <v>92</v>
      </c>
      <c r="D237" s="299" t="s">
        <v>62</v>
      </c>
      <c r="E237" s="301">
        <v>709.81818181818176</v>
      </c>
      <c r="F237" s="299" t="s">
        <v>77</v>
      </c>
    </row>
    <row r="238" spans="1:6" x14ac:dyDescent="0.3">
      <c r="A238" s="299" t="s">
        <v>494</v>
      </c>
      <c r="B238" s="300">
        <v>3</v>
      </c>
      <c r="C238" s="299" t="s">
        <v>92</v>
      </c>
      <c r="D238" s="299" t="s">
        <v>63</v>
      </c>
      <c r="E238" s="301">
        <v>447.27272727272731</v>
      </c>
      <c r="F238" s="299" t="s">
        <v>187</v>
      </c>
    </row>
    <row r="239" spans="1:6" x14ac:dyDescent="0.3">
      <c r="A239" s="299" t="s">
        <v>494</v>
      </c>
      <c r="B239" s="300">
        <v>3</v>
      </c>
      <c r="C239" s="299" t="s">
        <v>92</v>
      </c>
      <c r="D239" s="299" t="s">
        <v>63</v>
      </c>
      <c r="E239" s="301">
        <v>1370.8636363636363</v>
      </c>
      <c r="F239" s="299" t="s">
        <v>77</v>
      </c>
    </row>
    <row r="240" spans="1:6" x14ac:dyDescent="0.3">
      <c r="A240" s="299" t="s">
        <v>494</v>
      </c>
      <c r="B240" s="300">
        <v>3</v>
      </c>
      <c r="C240" s="299" t="s">
        <v>92</v>
      </c>
      <c r="D240" s="299" t="s">
        <v>64</v>
      </c>
      <c r="E240" s="301">
        <v>246.1363636363636</v>
      </c>
      <c r="F240" s="299" t="s">
        <v>187</v>
      </c>
    </row>
    <row r="241" spans="1:6" x14ac:dyDescent="0.3">
      <c r="A241" s="299" t="s">
        <v>494</v>
      </c>
      <c r="B241" s="300">
        <v>3</v>
      </c>
      <c r="C241" s="299" t="s">
        <v>92</v>
      </c>
      <c r="D241" s="299" t="s">
        <v>64</v>
      </c>
      <c r="E241" s="301">
        <v>513.72727272727275</v>
      </c>
      <c r="F241" s="299" t="s">
        <v>77</v>
      </c>
    </row>
    <row r="242" spans="1:6" x14ac:dyDescent="0.3">
      <c r="A242" s="299" t="s">
        <v>494</v>
      </c>
      <c r="B242" s="300">
        <v>3</v>
      </c>
      <c r="C242" s="299" t="s">
        <v>92</v>
      </c>
      <c r="D242" s="299" t="s">
        <v>65</v>
      </c>
      <c r="E242" s="301">
        <v>816</v>
      </c>
      <c r="F242" s="299" t="s">
        <v>187</v>
      </c>
    </row>
    <row r="243" spans="1:6" x14ac:dyDescent="0.3">
      <c r="A243" s="299" t="s">
        <v>494</v>
      </c>
      <c r="B243" s="300">
        <v>3</v>
      </c>
      <c r="C243" s="299" t="s">
        <v>92</v>
      </c>
      <c r="D243" s="299" t="s">
        <v>65</v>
      </c>
      <c r="E243" s="301">
        <v>446.90909090909088</v>
      </c>
      <c r="F243" s="299" t="s">
        <v>77</v>
      </c>
    </row>
    <row r="244" spans="1:6" x14ac:dyDescent="0.3">
      <c r="A244" s="299" t="s">
        <v>494</v>
      </c>
      <c r="B244" s="300">
        <v>3</v>
      </c>
      <c r="C244" s="299" t="s">
        <v>92</v>
      </c>
      <c r="D244" s="299" t="s">
        <v>67</v>
      </c>
      <c r="E244" s="301">
        <v>1.9999999999999993</v>
      </c>
      <c r="F244" s="299" t="s">
        <v>187</v>
      </c>
    </row>
    <row r="245" spans="1:6" x14ac:dyDescent="0.3">
      <c r="A245" s="299" t="s">
        <v>494</v>
      </c>
      <c r="B245" s="300">
        <v>3</v>
      </c>
      <c r="C245" s="299" t="s">
        <v>92</v>
      </c>
      <c r="D245" s="299" t="s">
        <v>67</v>
      </c>
      <c r="E245" s="301">
        <v>98.36363636363636</v>
      </c>
      <c r="F245" s="299" t="s">
        <v>77</v>
      </c>
    </row>
    <row r="246" spans="1:6" x14ac:dyDescent="0.3">
      <c r="A246" s="299" t="s">
        <v>494</v>
      </c>
      <c r="B246" s="300">
        <v>3</v>
      </c>
      <c r="C246" s="299" t="s">
        <v>92</v>
      </c>
      <c r="D246" s="299" t="s">
        <v>66</v>
      </c>
      <c r="E246" s="301">
        <v>7.0000000000000018</v>
      </c>
      <c r="F246" s="299" t="s">
        <v>77</v>
      </c>
    </row>
    <row r="247" spans="1:6" x14ac:dyDescent="0.3">
      <c r="A247" s="299" t="s">
        <v>494</v>
      </c>
      <c r="B247" s="300">
        <v>4</v>
      </c>
      <c r="C247" s="299" t="s">
        <v>91</v>
      </c>
      <c r="D247" s="299" t="s">
        <v>47</v>
      </c>
      <c r="E247" s="301">
        <v>281.68181818181813</v>
      </c>
      <c r="F247" s="299" t="s">
        <v>187</v>
      </c>
    </row>
    <row r="248" spans="1:6" x14ac:dyDescent="0.3">
      <c r="A248" s="299" t="s">
        <v>494</v>
      </c>
      <c r="B248" s="300">
        <v>4</v>
      </c>
      <c r="C248" s="299" t="s">
        <v>91</v>
      </c>
      <c r="D248" s="299" t="s">
        <v>47</v>
      </c>
      <c r="E248" s="301">
        <v>73.227272727272734</v>
      </c>
      <c r="F248" s="299" t="s">
        <v>80</v>
      </c>
    </row>
    <row r="249" spans="1:6" x14ac:dyDescent="0.3">
      <c r="A249" s="299" t="s">
        <v>494</v>
      </c>
      <c r="B249" s="300">
        <v>4</v>
      </c>
      <c r="C249" s="299" t="s">
        <v>91</v>
      </c>
      <c r="D249" s="299" t="s">
        <v>47</v>
      </c>
      <c r="E249" s="301">
        <v>607.45454545454538</v>
      </c>
      <c r="F249" s="299" t="s">
        <v>188</v>
      </c>
    </row>
    <row r="250" spans="1:6" x14ac:dyDescent="0.3">
      <c r="A250" s="299" t="s">
        <v>494</v>
      </c>
      <c r="B250" s="300">
        <v>4</v>
      </c>
      <c r="C250" s="299" t="s">
        <v>91</v>
      </c>
      <c r="D250" s="299" t="s">
        <v>47</v>
      </c>
      <c r="E250" s="301">
        <v>170.4545454545455</v>
      </c>
      <c r="F250" s="299" t="s">
        <v>77</v>
      </c>
    </row>
    <row r="251" spans="1:6" x14ac:dyDescent="0.3">
      <c r="A251" s="299" t="s">
        <v>494</v>
      </c>
      <c r="B251" s="300">
        <v>4</v>
      </c>
      <c r="C251" s="299" t="s">
        <v>91</v>
      </c>
      <c r="D251" s="299" t="s">
        <v>48</v>
      </c>
      <c r="E251" s="301">
        <v>4.5454545454545456E-2</v>
      </c>
      <c r="F251" s="299" t="s">
        <v>187</v>
      </c>
    </row>
    <row r="252" spans="1:6" x14ac:dyDescent="0.3">
      <c r="A252" s="299" t="s">
        <v>494</v>
      </c>
      <c r="B252" s="300">
        <v>4</v>
      </c>
      <c r="C252" s="299" t="s">
        <v>91</v>
      </c>
      <c r="D252" s="299" t="s">
        <v>48</v>
      </c>
      <c r="E252" s="301">
        <v>24.772727272727273</v>
      </c>
      <c r="F252" s="299" t="s">
        <v>77</v>
      </c>
    </row>
    <row r="253" spans="1:6" x14ac:dyDescent="0.3">
      <c r="A253" s="299" t="s">
        <v>494</v>
      </c>
      <c r="B253" s="300">
        <v>4</v>
      </c>
      <c r="C253" s="299" t="s">
        <v>91</v>
      </c>
      <c r="D253" s="299" t="s">
        <v>49</v>
      </c>
      <c r="E253" s="301">
        <v>81.999999999999986</v>
      </c>
      <c r="F253" s="299" t="s">
        <v>187</v>
      </c>
    </row>
    <row r="254" spans="1:6" x14ac:dyDescent="0.3">
      <c r="A254" s="299" t="s">
        <v>494</v>
      </c>
      <c r="B254" s="300">
        <v>4</v>
      </c>
      <c r="C254" s="299" t="s">
        <v>91</v>
      </c>
      <c r="D254" s="299" t="s">
        <v>49</v>
      </c>
      <c r="E254" s="301">
        <v>0.81818181818181801</v>
      </c>
      <c r="F254" s="299" t="s">
        <v>81</v>
      </c>
    </row>
    <row r="255" spans="1:6" x14ac:dyDescent="0.3">
      <c r="A255" s="299" t="s">
        <v>494</v>
      </c>
      <c r="B255" s="300">
        <v>4</v>
      </c>
      <c r="C255" s="299" t="s">
        <v>91</v>
      </c>
      <c r="D255" s="299" t="s">
        <v>49</v>
      </c>
      <c r="E255" s="301">
        <v>813.68181818181813</v>
      </c>
      <c r="F255" s="299" t="s">
        <v>77</v>
      </c>
    </row>
    <row r="256" spans="1:6" x14ac:dyDescent="0.3">
      <c r="A256" s="299" t="s">
        <v>494</v>
      </c>
      <c r="B256" s="300">
        <v>4</v>
      </c>
      <c r="C256" s="299" t="s">
        <v>91</v>
      </c>
      <c r="D256" s="299" t="s">
        <v>50</v>
      </c>
      <c r="E256" s="301">
        <v>7.2272727272727302</v>
      </c>
      <c r="F256" s="299" t="s">
        <v>77</v>
      </c>
    </row>
    <row r="257" spans="1:6" x14ac:dyDescent="0.3">
      <c r="A257" s="299" t="s">
        <v>494</v>
      </c>
      <c r="B257" s="300">
        <v>4</v>
      </c>
      <c r="C257" s="299" t="s">
        <v>91</v>
      </c>
      <c r="D257" s="299" t="s">
        <v>51</v>
      </c>
      <c r="E257" s="301">
        <v>2.9999999999999982</v>
      </c>
      <c r="F257" s="299" t="s">
        <v>187</v>
      </c>
    </row>
    <row r="258" spans="1:6" x14ac:dyDescent="0.3">
      <c r="A258" s="299" t="s">
        <v>494</v>
      </c>
      <c r="B258" s="300">
        <v>4</v>
      </c>
      <c r="C258" s="299" t="s">
        <v>91</v>
      </c>
      <c r="D258" s="299" t="s">
        <v>51</v>
      </c>
      <c r="E258" s="301">
        <v>47.045454545454533</v>
      </c>
      <c r="F258" s="299" t="s">
        <v>77</v>
      </c>
    </row>
    <row r="259" spans="1:6" x14ac:dyDescent="0.3">
      <c r="A259" s="299" t="s">
        <v>494</v>
      </c>
      <c r="B259" s="300">
        <v>4</v>
      </c>
      <c r="C259" s="299" t="s">
        <v>91</v>
      </c>
      <c r="D259" s="299" t="s">
        <v>52</v>
      </c>
      <c r="E259" s="301">
        <v>396.40909090909088</v>
      </c>
      <c r="F259" s="299" t="s">
        <v>187</v>
      </c>
    </row>
    <row r="260" spans="1:6" x14ac:dyDescent="0.3">
      <c r="A260" s="299" t="s">
        <v>494</v>
      </c>
      <c r="B260" s="300">
        <v>4</v>
      </c>
      <c r="C260" s="299" t="s">
        <v>91</v>
      </c>
      <c r="D260" s="299" t="s">
        <v>52</v>
      </c>
      <c r="E260" s="301">
        <v>0.99999999999999967</v>
      </c>
      <c r="F260" s="299" t="s">
        <v>188</v>
      </c>
    </row>
    <row r="261" spans="1:6" x14ac:dyDescent="0.3">
      <c r="A261" s="299" t="s">
        <v>494</v>
      </c>
      <c r="B261" s="300">
        <v>4</v>
      </c>
      <c r="C261" s="299" t="s">
        <v>91</v>
      </c>
      <c r="D261" s="299" t="s">
        <v>52</v>
      </c>
      <c r="E261" s="301">
        <v>1609.3636363636365</v>
      </c>
      <c r="F261" s="299" t="s">
        <v>77</v>
      </c>
    </row>
    <row r="262" spans="1:6" x14ac:dyDescent="0.3">
      <c r="A262" s="299" t="s">
        <v>494</v>
      </c>
      <c r="B262" s="300">
        <v>4</v>
      </c>
      <c r="C262" s="299" t="s">
        <v>91</v>
      </c>
      <c r="D262" s="299" t="s">
        <v>53</v>
      </c>
      <c r="E262" s="301">
        <v>1521</v>
      </c>
      <c r="F262" s="299" t="s">
        <v>187</v>
      </c>
    </row>
    <row r="263" spans="1:6" x14ac:dyDescent="0.3">
      <c r="A263" s="299" t="s">
        <v>494</v>
      </c>
      <c r="B263" s="300">
        <v>4</v>
      </c>
      <c r="C263" s="299" t="s">
        <v>91</v>
      </c>
      <c r="D263" s="299" t="s">
        <v>53</v>
      </c>
      <c r="E263" s="301">
        <v>0.99999999999999967</v>
      </c>
      <c r="F263" s="299" t="s">
        <v>188</v>
      </c>
    </row>
    <row r="264" spans="1:6" x14ac:dyDescent="0.3">
      <c r="A264" s="299" t="s">
        <v>494</v>
      </c>
      <c r="B264" s="300">
        <v>4</v>
      </c>
      <c r="C264" s="299" t="s">
        <v>91</v>
      </c>
      <c r="D264" s="299" t="s">
        <v>53</v>
      </c>
      <c r="E264" s="301">
        <v>8413.0909090909099</v>
      </c>
      <c r="F264" s="299" t="s">
        <v>77</v>
      </c>
    </row>
    <row r="265" spans="1:6" x14ac:dyDescent="0.3">
      <c r="A265" s="299" t="s">
        <v>494</v>
      </c>
      <c r="B265" s="300">
        <v>4</v>
      </c>
      <c r="C265" s="299" t="s">
        <v>91</v>
      </c>
      <c r="D265" s="299" t="s">
        <v>54</v>
      </c>
      <c r="E265" s="301">
        <v>146.3636363636364</v>
      </c>
      <c r="F265" s="299" t="s">
        <v>187</v>
      </c>
    </row>
    <row r="266" spans="1:6" x14ac:dyDescent="0.3">
      <c r="A266" s="299" t="s">
        <v>494</v>
      </c>
      <c r="B266" s="300">
        <v>4</v>
      </c>
      <c r="C266" s="299" t="s">
        <v>91</v>
      </c>
      <c r="D266" s="299" t="s">
        <v>54</v>
      </c>
      <c r="E266" s="301">
        <v>5.9999999999999964</v>
      </c>
      <c r="F266" s="299" t="s">
        <v>80</v>
      </c>
    </row>
    <row r="267" spans="1:6" x14ac:dyDescent="0.3">
      <c r="A267" s="299" t="s">
        <v>494</v>
      </c>
      <c r="B267" s="300">
        <v>4</v>
      </c>
      <c r="C267" s="299" t="s">
        <v>91</v>
      </c>
      <c r="D267" s="299" t="s">
        <v>54</v>
      </c>
      <c r="E267" s="301">
        <v>2458.8181818181824</v>
      </c>
      <c r="F267" s="299" t="s">
        <v>77</v>
      </c>
    </row>
    <row r="268" spans="1:6" x14ac:dyDescent="0.3">
      <c r="A268" s="299" t="s">
        <v>494</v>
      </c>
      <c r="B268" s="300">
        <v>4</v>
      </c>
      <c r="C268" s="299" t="s">
        <v>91</v>
      </c>
      <c r="D268" s="299" t="s">
        <v>55</v>
      </c>
      <c r="E268" s="301">
        <v>641.63636363636351</v>
      </c>
      <c r="F268" s="299" t="s">
        <v>187</v>
      </c>
    </row>
    <row r="269" spans="1:6" x14ac:dyDescent="0.3">
      <c r="A269" s="299" t="s">
        <v>494</v>
      </c>
      <c r="B269" s="300">
        <v>4</v>
      </c>
      <c r="C269" s="299" t="s">
        <v>91</v>
      </c>
      <c r="D269" s="299" t="s">
        <v>55</v>
      </c>
      <c r="E269" s="301">
        <v>0.99999999999999967</v>
      </c>
      <c r="F269" s="299" t="s">
        <v>188</v>
      </c>
    </row>
    <row r="270" spans="1:6" x14ac:dyDescent="0.3">
      <c r="A270" s="299" t="s">
        <v>494</v>
      </c>
      <c r="B270" s="300">
        <v>4</v>
      </c>
      <c r="C270" s="299" t="s">
        <v>91</v>
      </c>
      <c r="D270" s="299" t="s">
        <v>55</v>
      </c>
      <c r="E270" s="301">
        <v>2593.590909090909</v>
      </c>
      <c r="F270" s="299" t="s">
        <v>77</v>
      </c>
    </row>
    <row r="271" spans="1:6" x14ac:dyDescent="0.3">
      <c r="A271" s="299" t="s">
        <v>494</v>
      </c>
      <c r="B271" s="300">
        <v>4</v>
      </c>
      <c r="C271" s="299" t="s">
        <v>91</v>
      </c>
      <c r="D271" s="299" t="s">
        <v>56</v>
      </c>
      <c r="E271" s="301">
        <v>87.818181818181827</v>
      </c>
      <c r="F271" s="299" t="s">
        <v>187</v>
      </c>
    </row>
    <row r="272" spans="1:6" x14ac:dyDescent="0.3">
      <c r="A272" s="299" t="s">
        <v>494</v>
      </c>
      <c r="B272" s="300">
        <v>4</v>
      </c>
      <c r="C272" s="299" t="s">
        <v>91</v>
      </c>
      <c r="D272" s="299" t="s">
        <v>56</v>
      </c>
      <c r="E272" s="301">
        <v>144.95454545454547</v>
      </c>
      <c r="F272" s="299" t="s">
        <v>77</v>
      </c>
    </row>
    <row r="273" spans="1:6" x14ac:dyDescent="0.3">
      <c r="A273" s="299" t="s">
        <v>494</v>
      </c>
      <c r="B273" s="300">
        <v>4</v>
      </c>
      <c r="C273" s="299" t="s">
        <v>91</v>
      </c>
      <c r="D273" s="299" t="s">
        <v>57</v>
      </c>
      <c r="E273" s="301">
        <v>25.636363636363644</v>
      </c>
      <c r="F273" s="299" t="s">
        <v>187</v>
      </c>
    </row>
    <row r="274" spans="1:6" x14ac:dyDescent="0.3">
      <c r="A274" s="299" t="s">
        <v>494</v>
      </c>
      <c r="B274" s="300">
        <v>4</v>
      </c>
      <c r="C274" s="299" t="s">
        <v>91</v>
      </c>
      <c r="D274" s="299" t="s">
        <v>57</v>
      </c>
      <c r="E274" s="301">
        <v>50.636363636363654</v>
      </c>
      <c r="F274" s="299" t="s">
        <v>77</v>
      </c>
    </row>
    <row r="275" spans="1:6" x14ac:dyDescent="0.3">
      <c r="A275" s="299" t="s">
        <v>494</v>
      </c>
      <c r="B275" s="300">
        <v>4</v>
      </c>
      <c r="C275" s="299" t="s">
        <v>91</v>
      </c>
      <c r="D275" s="299" t="s">
        <v>58</v>
      </c>
      <c r="E275" s="301">
        <v>75.863636363636346</v>
      </c>
      <c r="F275" s="299" t="s">
        <v>187</v>
      </c>
    </row>
    <row r="276" spans="1:6" x14ac:dyDescent="0.3">
      <c r="A276" s="299" t="s">
        <v>494</v>
      </c>
      <c r="B276" s="300">
        <v>4</v>
      </c>
      <c r="C276" s="299" t="s">
        <v>91</v>
      </c>
      <c r="D276" s="299" t="s">
        <v>58</v>
      </c>
      <c r="E276" s="301">
        <v>58.681818181818166</v>
      </c>
      <c r="F276" s="299" t="s">
        <v>77</v>
      </c>
    </row>
    <row r="277" spans="1:6" x14ac:dyDescent="0.3">
      <c r="A277" s="299" t="s">
        <v>494</v>
      </c>
      <c r="B277" s="300">
        <v>4</v>
      </c>
      <c r="C277" s="299" t="s">
        <v>91</v>
      </c>
      <c r="D277" s="299" t="s">
        <v>59</v>
      </c>
      <c r="E277" s="301">
        <v>128.18181818181813</v>
      </c>
      <c r="F277" s="299" t="s">
        <v>187</v>
      </c>
    </row>
    <row r="278" spans="1:6" x14ac:dyDescent="0.3">
      <c r="A278" s="299" t="s">
        <v>494</v>
      </c>
      <c r="B278" s="300">
        <v>4</v>
      </c>
      <c r="C278" s="299" t="s">
        <v>91</v>
      </c>
      <c r="D278" s="299" t="s">
        <v>59</v>
      </c>
      <c r="E278" s="301">
        <v>219.00000000000003</v>
      </c>
      <c r="F278" s="299" t="s">
        <v>77</v>
      </c>
    </row>
    <row r="279" spans="1:6" x14ac:dyDescent="0.3">
      <c r="A279" s="299" t="s">
        <v>494</v>
      </c>
      <c r="B279" s="300">
        <v>4</v>
      </c>
      <c r="C279" s="299" t="s">
        <v>91</v>
      </c>
      <c r="D279" s="299" t="s">
        <v>60</v>
      </c>
      <c r="E279" s="301">
        <v>211.40909090909088</v>
      </c>
      <c r="F279" s="299" t="s">
        <v>187</v>
      </c>
    </row>
    <row r="280" spans="1:6" x14ac:dyDescent="0.3">
      <c r="A280" s="299" t="s">
        <v>494</v>
      </c>
      <c r="B280" s="300">
        <v>4</v>
      </c>
      <c r="C280" s="299" t="s">
        <v>91</v>
      </c>
      <c r="D280" s="299" t="s">
        <v>60</v>
      </c>
      <c r="E280" s="301">
        <v>734.27272727272737</v>
      </c>
      <c r="F280" s="299" t="s">
        <v>77</v>
      </c>
    </row>
    <row r="281" spans="1:6" x14ac:dyDescent="0.3">
      <c r="A281" s="299" t="s">
        <v>494</v>
      </c>
      <c r="B281" s="300">
        <v>4</v>
      </c>
      <c r="C281" s="299" t="s">
        <v>91</v>
      </c>
      <c r="D281" s="299" t="s">
        <v>61</v>
      </c>
      <c r="E281" s="301">
        <v>0.99999999999999967</v>
      </c>
      <c r="F281" s="299" t="s">
        <v>187</v>
      </c>
    </row>
    <row r="282" spans="1:6" x14ac:dyDescent="0.3">
      <c r="A282" s="299" t="s">
        <v>494</v>
      </c>
      <c r="B282" s="300">
        <v>4</v>
      </c>
      <c r="C282" s="299" t="s">
        <v>91</v>
      </c>
      <c r="D282" s="299" t="s">
        <v>61</v>
      </c>
      <c r="E282" s="301">
        <v>77.318181818181813</v>
      </c>
      <c r="F282" s="299" t="s">
        <v>77</v>
      </c>
    </row>
    <row r="283" spans="1:6" x14ac:dyDescent="0.3">
      <c r="A283" s="299" t="s">
        <v>494</v>
      </c>
      <c r="B283" s="300">
        <v>4</v>
      </c>
      <c r="C283" s="299" t="s">
        <v>91</v>
      </c>
      <c r="D283" s="299" t="s">
        <v>62</v>
      </c>
      <c r="E283" s="301">
        <v>138.86363636363632</v>
      </c>
      <c r="F283" s="299" t="s">
        <v>187</v>
      </c>
    </row>
    <row r="284" spans="1:6" x14ac:dyDescent="0.3">
      <c r="A284" s="299" t="s">
        <v>494</v>
      </c>
      <c r="B284" s="300">
        <v>4</v>
      </c>
      <c r="C284" s="299" t="s">
        <v>91</v>
      </c>
      <c r="D284" s="299" t="s">
        <v>62</v>
      </c>
      <c r="E284" s="301">
        <v>277.59090909090907</v>
      </c>
      <c r="F284" s="299" t="s">
        <v>77</v>
      </c>
    </row>
    <row r="285" spans="1:6" x14ac:dyDescent="0.3">
      <c r="A285" s="299" t="s">
        <v>494</v>
      </c>
      <c r="B285" s="300">
        <v>4</v>
      </c>
      <c r="C285" s="299" t="s">
        <v>91</v>
      </c>
      <c r="D285" s="299" t="s">
        <v>63</v>
      </c>
      <c r="E285" s="301">
        <v>45.000000000000014</v>
      </c>
      <c r="F285" s="299" t="s">
        <v>187</v>
      </c>
    </row>
    <row r="286" spans="1:6" x14ac:dyDescent="0.3">
      <c r="A286" s="299" t="s">
        <v>494</v>
      </c>
      <c r="B286" s="300">
        <v>4</v>
      </c>
      <c r="C286" s="299" t="s">
        <v>91</v>
      </c>
      <c r="D286" s="299" t="s">
        <v>63</v>
      </c>
      <c r="E286" s="301">
        <v>773.09090909090889</v>
      </c>
      <c r="F286" s="299" t="s">
        <v>77</v>
      </c>
    </row>
    <row r="287" spans="1:6" x14ac:dyDescent="0.3">
      <c r="A287" s="299" t="s">
        <v>494</v>
      </c>
      <c r="B287" s="300">
        <v>4</v>
      </c>
      <c r="C287" s="299" t="s">
        <v>91</v>
      </c>
      <c r="D287" s="299" t="s">
        <v>64</v>
      </c>
      <c r="E287" s="301">
        <v>51.000000000000021</v>
      </c>
      <c r="F287" s="299" t="s">
        <v>187</v>
      </c>
    </row>
    <row r="288" spans="1:6" x14ac:dyDescent="0.3">
      <c r="A288" s="299" t="s">
        <v>494</v>
      </c>
      <c r="B288" s="300">
        <v>4</v>
      </c>
      <c r="C288" s="299" t="s">
        <v>91</v>
      </c>
      <c r="D288" s="299" t="s">
        <v>64</v>
      </c>
      <c r="E288" s="301">
        <v>196.63636363636363</v>
      </c>
      <c r="F288" s="299" t="s">
        <v>77</v>
      </c>
    </row>
    <row r="289" spans="1:6" x14ac:dyDescent="0.3">
      <c r="A289" s="299" t="s">
        <v>494</v>
      </c>
      <c r="B289" s="300">
        <v>4</v>
      </c>
      <c r="C289" s="299" t="s">
        <v>91</v>
      </c>
      <c r="D289" s="299" t="s">
        <v>65</v>
      </c>
      <c r="E289" s="301">
        <v>430.13636363636363</v>
      </c>
      <c r="F289" s="299" t="s">
        <v>187</v>
      </c>
    </row>
    <row r="290" spans="1:6" x14ac:dyDescent="0.3">
      <c r="A290" s="299" t="s">
        <v>494</v>
      </c>
      <c r="B290" s="300">
        <v>4</v>
      </c>
      <c r="C290" s="299" t="s">
        <v>91</v>
      </c>
      <c r="D290" s="299" t="s">
        <v>65</v>
      </c>
      <c r="E290" s="301">
        <v>271.72727272727269</v>
      </c>
      <c r="F290" s="299" t="s">
        <v>77</v>
      </c>
    </row>
    <row r="291" spans="1:6" x14ac:dyDescent="0.3">
      <c r="A291" s="299" t="s">
        <v>494</v>
      </c>
      <c r="B291" s="300">
        <v>4</v>
      </c>
      <c r="C291" s="299" t="s">
        <v>91</v>
      </c>
      <c r="D291" s="299" t="s">
        <v>67</v>
      </c>
      <c r="E291" s="301">
        <v>2.9999999999999982</v>
      </c>
      <c r="F291" s="299" t="s">
        <v>187</v>
      </c>
    </row>
    <row r="292" spans="1:6" x14ac:dyDescent="0.3">
      <c r="A292" s="299" t="s">
        <v>494</v>
      </c>
      <c r="B292" s="300">
        <v>4</v>
      </c>
      <c r="C292" s="299" t="s">
        <v>91</v>
      </c>
      <c r="D292" s="299" t="s">
        <v>67</v>
      </c>
      <c r="E292" s="301">
        <v>12.545454545454549</v>
      </c>
      <c r="F292" s="299" t="s">
        <v>77</v>
      </c>
    </row>
    <row r="293" spans="1:6" x14ac:dyDescent="0.3">
      <c r="A293" s="299" t="s">
        <v>494</v>
      </c>
      <c r="B293" s="300">
        <v>4</v>
      </c>
      <c r="C293" s="299" t="s">
        <v>91</v>
      </c>
      <c r="D293" s="299" t="s">
        <v>66</v>
      </c>
      <c r="E293" s="301">
        <v>1.9999999999999993</v>
      </c>
      <c r="F293" s="299" t="s">
        <v>187</v>
      </c>
    </row>
    <row r="294" spans="1:6" x14ac:dyDescent="0.3">
      <c r="A294" s="299" t="s">
        <v>494</v>
      </c>
      <c r="B294" s="300">
        <v>4</v>
      </c>
      <c r="C294" s="299" t="s">
        <v>91</v>
      </c>
      <c r="D294" s="299" t="s">
        <v>66</v>
      </c>
      <c r="E294" s="301">
        <v>2.9999999999999982</v>
      </c>
      <c r="F294" s="299" t="s">
        <v>77</v>
      </c>
    </row>
    <row r="295" spans="1:6" x14ac:dyDescent="0.3">
      <c r="A295" s="299" t="s">
        <v>494</v>
      </c>
      <c r="B295" s="300">
        <v>4</v>
      </c>
      <c r="C295" s="299" t="s">
        <v>92</v>
      </c>
      <c r="D295" s="299" t="s">
        <v>47</v>
      </c>
      <c r="E295" s="301">
        <v>133.22727272727275</v>
      </c>
      <c r="F295" s="299" t="s">
        <v>187</v>
      </c>
    </row>
    <row r="296" spans="1:6" x14ac:dyDescent="0.3">
      <c r="A296" s="299" t="s">
        <v>494</v>
      </c>
      <c r="B296" s="300">
        <v>4</v>
      </c>
      <c r="C296" s="299" t="s">
        <v>92</v>
      </c>
      <c r="D296" s="299" t="s">
        <v>47</v>
      </c>
      <c r="E296" s="301">
        <v>1.9999999999999993</v>
      </c>
      <c r="F296" s="299" t="s">
        <v>80</v>
      </c>
    </row>
    <row r="297" spans="1:6" x14ac:dyDescent="0.3">
      <c r="A297" s="299" t="s">
        <v>494</v>
      </c>
      <c r="B297" s="300">
        <v>4</v>
      </c>
      <c r="C297" s="299" t="s">
        <v>92</v>
      </c>
      <c r="D297" s="299" t="s">
        <v>47</v>
      </c>
      <c r="E297" s="301">
        <v>145.3636363636364</v>
      </c>
      <c r="F297" s="299" t="s">
        <v>188</v>
      </c>
    </row>
    <row r="298" spans="1:6" x14ac:dyDescent="0.3">
      <c r="A298" s="299" t="s">
        <v>494</v>
      </c>
      <c r="B298" s="300">
        <v>4</v>
      </c>
      <c r="C298" s="299" t="s">
        <v>92</v>
      </c>
      <c r="D298" s="299" t="s">
        <v>47</v>
      </c>
      <c r="E298" s="301">
        <v>132</v>
      </c>
      <c r="F298" s="299" t="s">
        <v>77</v>
      </c>
    </row>
    <row r="299" spans="1:6" x14ac:dyDescent="0.3">
      <c r="A299" s="299" t="s">
        <v>494</v>
      </c>
      <c r="B299" s="300">
        <v>4</v>
      </c>
      <c r="C299" s="299" t="s">
        <v>92</v>
      </c>
      <c r="D299" s="299" t="s">
        <v>48</v>
      </c>
      <c r="E299" s="301">
        <v>0.99999999999999967</v>
      </c>
      <c r="F299" s="299" t="s">
        <v>187</v>
      </c>
    </row>
    <row r="300" spans="1:6" x14ac:dyDescent="0.3">
      <c r="A300" s="299" t="s">
        <v>494</v>
      </c>
      <c r="B300" s="300">
        <v>4</v>
      </c>
      <c r="C300" s="299" t="s">
        <v>92</v>
      </c>
      <c r="D300" s="299" t="s">
        <v>48</v>
      </c>
      <c r="E300" s="301">
        <v>8.7727272727272716</v>
      </c>
      <c r="F300" s="299" t="s">
        <v>77</v>
      </c>
    </row>
    <row r="301" spans="1:6" x14ac:dyDescent="0.3">
      <c r="A301" s="299" t="s">
        <v>494</v>
      </c>
      <c r="B301" s="300">
        <v>4</v>
      </c>
      <c r="C301" s="299" t="s">
        <v>92</v>
      </c>
      <c r="D301" s="299" t="s">
        <v>49</v>
      </c>
      <c r="E301" s="301">
        <v>68.727272727272734</v>
      </c>
      <c r="F301" s="299" t="s">
        <v>187</v>
      </c>
    </row>
    <row r="302" spans="1:6" x14ac:dyDescent="0.3">
      <c r="A302" s="299" t="s">
        <v>494</v>
      </c>
      <c r="B302" s="300">
        <v>4</v>
      </c>
      <c r="C302" s="299" t="s">
        <v>92</v>
      </c>
      <c r="D302" s="299" t="s">
        <v>49</v>
      </c>
      <c r="E302" s="301">
        <v>453.77272727272731</v>
      </c>
      <c r="F302" s="299" t="s">
        <v>77</v>
      </c>
    </row>
    <row r="303" spans="1:6" x14ac:dyDescent="0.3">
      <c r="A303" s="299" t="s">
        <v>494</v>
      </c>
      <c r="B303" s="300">
        <v>4</v>
      </c>
      <c r="C303" s="299" t="s">
        <v>92</v>
      </c>
      <c r="D303" s="299" t="s">
        <v>50</v>
      </c>
      <c r="E303" s="301">
        <v>0.99999999999999967</v>
      </c>
      <c r="F303" s="299" t="s">
        <v>187</v>
      </c>
    </row>
    <row r="304" spans="1:6" x14ac:dyDescent="0.3">
      <c r="A304" s="299" t="s">
        <v>494</v>
      </c>
      <c r="B304" s="300">
        <v>4</v>
      </c>
      <c r="C304" s="299" t="s">
        <v>92</v>
      </c>
      <c r="D304" s="299" t="s">
        <v>50</v>
      </c>
      <c r="E304" s="301">
        <v>2.9999999999999982</v>
      </c>
      <c r="F304" s="299" t="s">
        <v>77</v>
      </c>
    </row>
    <row r="305" spans="1:6" x14ac:dyDescent="0.3">
      <c r="A305" s="299" t="s">
        <v>494</v>
      </c>
      <c r="B305" s="300">
        <v>4</v>
      </c>
      <c r="C305" s="299" t="s">
        <v>92</v>
      </c>
      <c r="D305" s="299" t="s">
        <v>51</v>
      </c>
      <c r="E305" s="301">
        <v>0.99999999999999967</v>
      </c>
      <c r="F305" s="299" t="s">
        <v>187</v>
      </c>
    </row>
    <row r="306" spans="1:6" x14ac:dyDescent="0.3">
      <c r="A306" s="299" t="s">
        <v>494</v>
      </c>
      <c r="B306" s="300">
        <v>4</v>
      </c>
      <c r="C306" s="299" t="s">
        <v>92</v>
      </c>
      <c r="D306" s="299" t="s">
        <v>51</v>
      </c>
      <c r="E306" s="301">
        <v>28.727272727272723</v>
      </c>
      <c r="F306" s="299" t="s">
        <v>77</v>
      </c>
    </row>
    <row r="307" spans="1:6" x14ac:dyDescent="0.3">
      <c r="A307" s="299" t="s">
        <v>494</v>
      </c>
      <c r="B307" s="300">
        <v>4</v>
      </c>
      <c r="C307" s="299" t="s">
        <v>92</v>
      </c>
      <c r="D307" s="299" t="s">
        <v>52</v>
      </c>
      <c r="E307" s="301">
        <v>511.90909090909093</v>
      </c>
      <c r="F307" s="299" t="s">
        <v>187</v>
      </c>
    </row>
    <row r="308" spans="1:6" x14ac:dyDescent="0.3">
      <c r="A308" s="299" t="s">
        <v>494</v>
      </c>
      <c r="B308" s="300">
        <v>4</v>
      </c>
      <c r="C308" s="299" t="s">
        <v>92</v>
      </c>
      <c r="D308" s="299" t="s">
        <v>52</v>
      </c>
      <c r="E308" s="301">
        <v>964.54545454545473</v>
      </c>
      <c r="F308" s="299" t="s">
        <v>77</v>
      </c>
    </row>
    <row r="309" spans="1:6" x14ac:dyDescent="0.3">
      <c r="A309" s="299" t="s">
        <v>494</v>
      </c>
      <c r="B309" s="300">
        <v>4</v>
      </c>
      <c r="C309" s="299" t="s">
        <v>92</v>
      </c>
      <c r="D309" s="299" t="s">
        <v>53</v>
      </c>
      <c r="E309" s="301">
        <v>458.4545454545455</v>
      </c>
      <c r="F309" s="299" t="s">
        <v>187</v>
      </c>
    </row>
    <row r="310" spans="1:6" x14ac:dyDescent="0.3">
      <c r="A310" s="299" t="s">
        <v>494</v>
      </c>
      <c r="B310" s="300">
        <v>4</v>
      </c>
      <c r="C310" s="299" t="s">
        <v>92</v>
      </c>
      <c r="D310" s="299" t="s">
        <v>53</v>
      </c>
      <c r="E310" s="301">
        <v>3465.2727272727275</v>
      </c>
      <c r="F310" s="299" t="s">
        <v>77</v>
      </c>
    </row>
    <row r="311" spans="1:6" x14ac:dyDescent="0.3">
      <c r="A311" s="299" t="s">
        <v>494</v>
      </c>
      <c r="B311" s="300">
        <v>4</v>
      </c>
      <c r="C311" s="299" t="s">
        <v>92</v>
      </c>
      <c r="D311" s="299" t="s">
        <v>54</v>
      </c>
      <c r="E311" s="301">
        <v>144.95454545454547</v>
      </c>
      <c r="F311" s="299" t="s">
        <v>187</v>
      </c>
    </row>
    <row r="312" spans="1:6" x14ac:dyDescent="0.3">
      <c r="A312" s="299" t="s">
        <v>494</v>
      </c>
      <c r="B312" s="300">
        <v>4</v>
      </c>
      <c r="C312" s="299" t="s">
        <v>92</v>
      </c>
      <c r="D312" s="299" t="s">
        <v>54</v>
      </c>
      <c r="E312" s="301">
        <v>0.99999999999999967</v>
      </c>
      <c r="F312" s="299" t="s">
        <v>81</v>
      </c>
    </row>
    <row r="313" spans="1:6" x14ac:dyDescent="0.3">
      <c r="A313" s="299" t="s">
        <v>494</v>
      </c>
      <c r="B313" s="300">
        <v>4</v>
      </c>
      <c r="C313" s="299" t="s">
        <v>92</v>
      </c>
      <c r="D313" s="299" t="s">
        <v>54</v>
      </c>
      <c r="E313" s="301">
        <v>0.99999999999999967</v>
      </c>
      <c r="F313" s="299" t="s">
        <v>80</v>
      </c>
    </row>
    <row r="314" spans="1:6" x14ac:dyDescent="0.3">
      <c r="A314" s="299" t="s">
        <v>494</v>
      </c>
      <c r="B314" s="300">
        <v>4</v>
      </c>
      <c r="C314" s="299" t="s">
        <v>92</v>
      </c>
      <c r="D314" s="299" t="s">
        <v>54</v>
      </c>
      <c r="E314" s="301">
        <v>0.99999999999999967</v>
      </c>
      <c r="F314" s="299" t="s">
        <v>188</v>
      </c>
    </row>
    <row r="315" spans="1:6" x14ac:dyDescent="0.3">
      <c r="A315" s="299" t="s">
        <v>494</v>
      </c>
      <c r="B315" s="300">
        <v>4</v>
      </c>
      <c r="C315" s="299" t="s">
        <v>92</v>
      </c>
      <c r="D315" s="299" t="s">
        <v>54</v>
      </c>
      <c r="E315" s="301">
        <v>2655.7272727272725</v>
      </c>
      <c r="F315" s="299" t="s">
        <v>77</v>
      </c>
    </row>
    <row r="316" spans="1:6" x14ac:dyDescent="0.3">
      <c r="A316" s="299" t="s">
        <v>494</v>
      </c>
      <c r="B316" s="300">
        <v>4</v>
      </c>
      <c r="C316" s="299" t="s">
        <v>92</v>
      </c>
      <c r="D316" s="299" t="s">
        <v>55</v>
      </c>
      <c r="E316" s="301">
        <v>451.13636363636363</v>
      </c>
      <c r="F316" s="299" t="s">
        <v>187</v>
      </c>
    </row>
    <row r="317" spans="1:6" x14ac:dyDescent="0.3">
      <c r="A317" s="299" t="s">
        <v>494</v>
      </c>
      <c r="B317" s="300">
        <v>4</v>
      </c>
      <c r="C317" s="299" t="s">
        <v>92</v>
      </c>
      <c r="D317" s="299" t="s">
        <v>55</v>
      </c>
      <c r="E317" s="301">
        <v>1297.2272727272725</v>
      </c>
      <c r="F317" s="299" t="s">
        <v>77</v>
      </c>
    </row>
    <row r="318" spans="1:6" x14ac:dyDescent="0.3">
      <c r="A318" s="299" t="s">
        <v>494</v>
      </c>
      <c r="B318" s="300">
        <v>4</v>
      </c>
      <c r="C318" s="299" t="s">
        <v>92</v>
      </c>
      <c r="D318" s="299" t="s">
        <v>56</v>
      </c>
      <c r="E318" s="301">
        <v>65.954545454545453</v>
      </c>
      <c r="F318" s="299" t="s">
        <v>187</v>
      </c>
    </row>
    <row r="319" spans="1:6" x14ac:dyDescent="0.3">
      <c r="A319" s="299" t="s">
        <v>494</v>
      </c>
      <c r="B319" s="300">
        <v>4</v>
      </c>
      <c r="C319" s="299" t="s">
        <v>92</v>
      </c>
      <c r="D319" s="299" t="s">
        <v>56</v>
      </c>
      <c r="E319" s="301">
        <v>85.499999999999986</v>
      </c>
      <c r="F319" s="299" t="s">
        <v>77</v>
      </c>
    </row>
    <row r="320" spans="1:6" x14ac:dyDescent="0.3">
      <c r="A320" s="299" t="s">
        <v>494</v>
      </c>
      <c r="B320" s="300">
        <v>4</v>
      </c>
      <c r="C320" s="299" t="s">
        <v>92</v>
      </c>
      <c r="D320" s="299" t="s">
        <v>57</v>
      </c>
      <c r="E320" s="301">
        <v>13.954545454545459</v>
      </c>
      <c r="F320" s="299" t="s">
        <v>187</v>
      </c>
    </row>
    <row r="321" spans="1:6" x14ac:dyDescent="0.3">
      <c r="A321" s="299" t="s">
        <v>494</v>
      </c>
      <c r="B321" s="300">
        <v>4</v>
      </c>
      <c r="C321" s="299" t="s">
        <v>92</v>
      </c>
      <c r="D321" s="299" t="s">
        <v>57</v>
      </c>
      <c r="E321" s="301">
        <v>34.000000000000007</v>
      </c>
      <c r="F321" s="299" t="s">
        <v>77</v>
      </c>
    </row>
    <row r="322" spans="1:6" x14ac:dyDescent="0.3">
      <c r="A322" s="299" t="s">
        <v>494</v>
      </c>
      <c r="B322" s="300">
        <v>4</v>
      </c>
      <c r="C322" s="299" t="s">
        <v>92</v>
      </c>
      <c r="D322" s="299" t="s">
        <v>58</v>
      </c>
      <c r="E322" s="301">
        <v>55</v>
      </c>
      <c r="F322" s="299" t="s">
        <v>187</v>
      </c>
    </row>
    <row r="323" spans="1:6" x14ac:dyDescent="0.3">
      <c r="A323" s="299" t="s">
        <v>494</v>
      </c>
      <c r="B323" s="300">
        <v>4</v>
      </c>
      <c r="C323" s="299" t="s">
        <v>92</v>
      </c>
      <c r="D323" s="299" t="s">
        <v>58</v>
      </c>
      <c r="E323" s="301">
        <v>47.54545454545454</v>
      </c>
      <c r="F323" s="299" t="s">
        <v>77</v>
      </c>
    </row>
    <row r="324" spans="1:6" x14ac:dyDescent="0.3">
      <c r="A324" s="299" t="s">
        <v>494</v>
      </c>
      <c r="B324" s="300">
        <v>4</v>
      </c>
      <c r="C324" s="299" t="s">
        <v>92</v>
      </c>
      <c r="D324" s="299" t="s">
        <v>59</v>
      </c>
      <c r="E324" s="301">
        <v>135.77272727272731</v>
      </c>
      <c r="F324" s="299" t="s">
        <v>187</v>
      </c>
    </row>
    <row r="325" spans="1:6" x14ac:dyDescent="0.3">
      <c r="A325" s="299" t="s">
        <v>494</v>
      </c>
      <c r="B325" s="300">
        <v>4</v>
      </c>
      <c r="C325" s="299" t="s">
        <v>92</v>
      </c>
      <c r="D325" s="299" t="s">
        <v>59</v>
      </c>
      <c r="E325" s="301">
        <v>182.72727272727275</v>
      </c>
      <c r="F325" s="299" t="s">
        <v>77</v>
      </c>
    </row>
    <row r="326" spans="1:6" x14ac:dyDescent="0.3">
      <c r="A326" s="299" t="s">
        <v>494</v>
      </c>
      <c r="B326" s="300">
        <v>4</v>
      </c>
      <c r="C326" s="299" t="s">
        <v>92</v>
      </c>
      <c r="D326" s="299" t="s">
        <v>60</v>
      </c>
      <c r="E326" s="301">
        <v>142.68181818181819</v>
      </c>
      <c r="F326" s="299" t="s">
        <v>187</v>
      </c>
    </row>
    <row r="327" spans="1:6" x14ac:dyDescent="0.3">
      <c r="A327" s="299" t="s">
        <v>494</v>
      </c>
      <c r="B327" s="300">
        <v>4</v>
      </c>
      <c r="C327" s="299" t="s">
        <v>92</v>
      </c>
      <c r="D327" s="299" t="s">
        <v>60</v>
      </c>
      <c r="E327" s="301">
        <v>343.2727272727272</v>
      </c>
      <c r="F327" s="299" t="s">
        <v>77</v>
      </c>
    </row>
    <row r="328" spans="1:6" x14ac:dyDescent="0.3">
      <c r="A328" s="299" t="s">
        <v>494</v>
      </c>
      <c r="B328" s="300">
        <v>4</v>
      </c>
      <c r="C328" s="299" t="s">
        <v>92</v>
      </c>
      <c r="D328" s="299" t="s">
        <v>61</v>
      </c>
      <c r="E328" s="301">
        <v>45.409090909090907</v>
      </c>
      <c r="F328" s="299" t="s">
        <v>77</v>
      </c>
    </row>
    <row r="329" spans="1:6" x14ac:dyDescent="0.3">
      <c r="A329" s="299" t="s">
        <v>494</v>
      </c>
      <c r="B329" s="300">
        <v>4</v>
      </c>
      <c r="C329" s="299" t="s">
        <v>92</v>
      </c>
      <c r="D329" s="299" t="s">
        <v>62</v>
      </c>
      <c r="E329" s="301">
        <v>88.5</v>
      </c>
      <c r="F329" s="299" t="s">
        <v>187</v>
      </c>
    </row>
    <row r="330" spans="1:6" x14ac:dyDescent="0.3">
      <c r="A330" s="299" t="s">
        <v>494</v>
      </c>
      <c r="B330" s="300">
        <v>4</v>
      </c>
      <c r="C330" s="299" t="s">
        <v>92</v>
      </c>
      <c r="D330" s="299" t="s">
        <v>62</v>
      </c>
      <c r="E330" s="301">
        <v>205.63636363636365</v>
      </c>
      <c r="F330" s="299" t="s">
        <v>77</v>
      </c>
    </row>
    <row r="331" spans="1:6" x14ac:dyDescent="0.3">
      <c r="A331" s="299" t="s">
        <v>494</v>
      </c>
      <c r="B331" s="300">
        <v>4</v>
      </c>
      <c r="C331" s="299" t="s">
        <v>92</v>
      </c>
      <c r="D331" s="299" t="s">
        <v>63</v>
      </c>
      <c r="E331" s="301">
        <v>35.499999999999993</v>
      </c>
      <c r="F331" s="299" t="s">
        <v>187</v>
      </c>
    </row>
    <row r="332" spans="1:6" x14ac:dyDescent="0.3">
      <c r="A332" s="299" t="s">
        <v>494</v>
      </c>
      <c r="B332" s="300">
        <v>4</v>
      </c>
      <c r="C332" s="299" t="s">
        <v>92</v>
      </c>
      <c r="D332" s="299" t="s">
        <v>63</v>
      </c>
      <c r="E332" s="301">
        <v>373.31818181818176</v>
      </c>
      <c r="F332" s="299" t="s">
        <v>77</v>
      </c>
    </row>
    <row r="333" spans="1:6" x14ac:dyDescent="0.3">
      <c r="A333" s="299" t="s">
        <v>494</v>
      </c>
      <c r="B333" s="300">
        <v>4</v>
      </c>
      <c r="C333" s="299" t="s">
        <v>92</v>
      </c>
      <c r="D333" s="299" t="s">
        <v>64</v>
      </c>
      <c r="E333" s="301">
        <v>49.454545454545453</v>
      </c>
      <c r="F333" s="299" t="s">
        <v>187</v>
      </c>
    </row>
    <row r="334" spans="1:6" x14ac:dyDescent="0.3">
      <c r="A334" s="299" t="s">
        <v>494</v>
      </c>
      <c r="B334" s="300">
        <v>4</v>
      </c>
      <c r="C334" s="299" t="s">
        <v>92</v>
      </c>
      <c r="D334" s="299" t="s">
        <v>64</v>
      </c>
      <c r="E334" s="301">
        <v>162.72727272727278</v>
      </c>
      <c r="F334" s="299" t="s">
        <v>77</v>
      </c>
    </row>
    <row r="335" spans="1:6" x14ac:dyDescent="0.3">
      <c r="A335" s="299" t="s">
        <v>494</v>
      </c>
      <c r="B335" s="300">
        <v>4</v>
      </c>
      <c r="C335" s="299" t="s">
        <v>92</v>
      </c>
      <c r="D335" s="299" t="s">
        <v>65</v>
      </c>
      <c r="E335" s="301">
        <v>151.18181818181819</v>
      </c>
      <c r="F335" s="299" t="s">
        <v>187</v>
      </c>
    </row>
    <row r="336" spans="1:6" x14ac:dyDescent="0.3">
      <c r="A336" s="299" t="s">
        <v>494</v>
      </c>
      <c r="B336" s="300">
        <v>4</v>
      </c>
      <c r="C336" s="299" t="s">
        <v>92</v>
      </c>
      <c r="D336" s="299" t="s">
        <v>65</v>
      </c>
      <c r="E336" s="301">
        <v>78.590909090909093</v>
      </c>
      <c r="F336" s="299" t="s">
        <v>77</v>
      </c>
    </row>
    <row r="337" spans="1:6" x14ac:dyDescent="0.3">
      <c r="A337" s="299" t="s">
        <v>494</v>
      </c>
      <c r="B337" s="300">
        <v>4</v>
      </c>
      <c r="C337" s="299" t="s">
        <v>92</v>
      </c>
      <c r="D337" s="299" t="s">
        <v>67</v>
      </c>
      <c r="E337" s="301">
        <v>0.99999999999999967</v>
      </c>
      <c r="F337" s="299" t="s">
        <v>187</v>
      </c>
    </row>
    <row r="338" spans="1:6" x14ac:dyDescent="0.3">
      <c r="A338" s="299" t="s">
        <v>494</v>
      </c>
      <c r="B338" s="300">
        <v>4</v>
      </c>
      <c r="C338" s="299" t="s">
        <v>92</v>
      </c>
      <c r="D338" s="299" t="s">
        <v>67</v>
      </c>
      <c r="E338" s="301">
        <v>27.590909090909093</v>
      </c>
      <c r="F338" s="299" t="s">
        <v>77</v>
      </c>
    </row>
    <row r="339" spans="1:6" x14ac:dyDescent="0.3">
      <c r="A339" s="299" t="s">
        <v>494</v>
      </c>
      <c r="B339" s="300">
        <v>5</v>
      </c>
      <c r="C339" s="299" t="s">
        <v>91</v>
      </c>
      <c r="D339" s="299" t="s">
        <v>47</v>
      </c>
      <c r="E339" s="301">
        <v>2.1818181818181808</v>
      </c>
      <c r="F339" s="299" t="s">
        <v>187</v>
      </c>
    </row>
    <row r="340" spans="1:6" x14ac:dyDescent="0.3">
      <c r="A340" s="299" t="s">
        <v>494</v>
      </c>
      <c r="B340" s="300">
        <v>5</v>
      </c>
      <c r="C340" s="299" t="s">
        <v>91</v>
      </c>
      <c r="D340" s="299" t="s">
        <v>47</v>
      </c>
      <c r="E340" s="301">
        <v>4.9999999999999991</v>
      </c>
      <c r="F340" s="299" t="s">
        <v>188</v>
      </c>
    </row>
    <row r="341" spans="1:6" x14ac:dyDescent="0.3">
      <c r="A341" s="299" t="s">
        <v>494</v>
      </c>
      <c r="B341" s="300">
        <v>5</v>
      </c>
      <c r="C341" s="299" t="s">
        <v>91</v>
      </c>
      <c r="D341" s="299" t="s">
        <v>47</v>
      </c>
      <c r="E341" s="301">
        <v>81.63636363636364</v>
      </c>
      <c r="F341" s="299" t="s">
        <v>77</v>
      </c>
    </row>
    <row r="342" spans="1:6" x14ac:dyDescent="0.3">
      <c r="A342" s="299" t="s">
        <v>494</v>
      </c>
      <c r="B342" s="300">
        <v>5</v>
      </c>
      <c r="C342" s="299" t="s">
        <v>91</v>
      </c>
      <c r="D342" s="299" t="s">
        <v>48</v>
      </c>
      <c r="E342" s="301">
        <v>6.3636363636363615</v>
      </c>
      <c r="F342" s="299" t="s">
        <v>77</v>
      </c>
    </row>
    <row r="343" spans="1:6" x14ac:dyDescent="0.3">
      <c r="A343" s="299" t="s">
        <v>494</v>
      </c>
      <c r="B343" s="300">
        <v>5</v>
      </c>
      <c r="C343" s="299" t="s">
        <v>91</v>
      </c>
      <c r="D343" s="299" t="s">
        <v>49</v>
      </c>
      <c r="E343" s="301">
        <v>4.9545454545454541</v>
      </c>
      <c r="F343" s="299" t="s">
        <v>187</v>
      </c>
    </row>
    <row r="344" spans="1:6" x14ac:dyDescent="0.3">
      <c r="A344" s="299" t="s">
        <v>494</v>
      </c>
      <c r="B344" s="300">
        <v>5</v>
      </c>
      <c r="C344" s="299" t="s">
        <v>91</v>
      </c>
      <c r="D344" s="299" t="s">
        <v>49</v>
      </c>
      <c r="E344" s="301">
        <v>270.95454545454544</v>
      </c>
      <c r="F344" s="299" t="s">
        <v>77</v>
      </c>
    </row>
    <row r="345" spans="1:6" x14ac:dyDescent="0.3">
      <c r="A345" s="299" t="s">
        <v>494</v>
      </c>
      <c r="B345" s="300">
        <v>5</v>
      </c>
      <c r="C345" s="299" t="s">
        <v>91</v>
      </c>
      <c r="D345" s="299" t="s">
        <v>50</v>
      </c>
      <c r="E345" s="301">
        <v>1.9999999999999993</v>
      </c>
      <c r="F345" s="299" t="s">
        <v>77</v>
      </c>
    </row>
    <row r="346" spans="1:6" x14ac:dyDescent="0.3">
      <c r="A346" s="299" t="s">
        <v>494</v>
      </c>
      <c r="B346" s="300">
        <v>5</v>
      </c>
      <c r="C346" s="299" t="s">
        <v>91</v>
      </c>
      <c r="D346" s="299" t="s">
        <v>51</v>
      </c>
      <c r="E346" s="301">
        <v>5.7727272727272716</v>
      </c>
      <c r="F346" s="299" t="s">
        <v>77</v>
      </c>
    </row>
    <row r="347" spans="1:6" x14ac:dyDescent="0.3">
      <c r="A347" s="299" t="s">
        <v>494</v>
      </c>
      <c r="B347" s="300">
        <v>5</v>
      </c>
      <c r="C347" s="299" t="s">
        <v>91</v>
      </c>
      <c r="D347" s="299" t="s">
        <v>52</v>
      </c>
      <c r="E347" s="301">
        <v>46.68181818181818</v>
      </c>
      <c r="F347" s="299" t="s">
        <v>187</v>
      </c>
    </row>
    <row r="348" spans="1:6" x14ac:dyDescent="0.3">
      <c r="A348" s="299" t="s">
        <v>494</v>
      </c>
      <c r="B348" s="300">
        <v>5</v>
      </c>
      <c r="C348" s="299" t="s">
        <v>91</v>
      </c>
      <c r="D348" s="299" t="s">
        <v>52</v>
      </c>
      <c r="E348" s="301">
        <v>351.9545454545455</v>
      </c>
      <c r="F348" s="299" t="s">
        <v>77</v>
      </c>
    </row>
    <row r="349" spans="1:6" x14ac:dyDescent="0.3">
      <c r="A349" s="299" t="s">
        <v>494</v>
      </c>
      <c r="B349" s="300">
        <v>5</v>
      </c>
      <c r="C349" s="299" t="s">
        <v>91</v>
      </c>
      <c r="D349" s="299" t="s">
        <v>53</v>
      </c>
      <c r="E349" s="301">
        <v>184.68181818181824</v>
      </c>
      <c r="F349" s="299" t="s">
        <v>187</v>
      </c>
    </row>
    <row r="350" spans="1:6" x14ac:dyDescent="0.3">
      <c r="A350" s="299" t="s">
        <v>494</v>
      </c>
      <c r="B350" s="300">
        <v>5</v>
      </c>
      <c r="C350" s="299" t="s">
        <v>91</v>
      </c>
      <c r="D350" s="299" t="s">
        <v>53</v>
      </c>
      <c r="E350" s="301">
        <v>243.77272727272725</v>
      </c>
      <c r="F350" s="299" t="s">
        <v>77</v>
      </c>
    </row>
    <row r="351" spans="1:6" x14ac:dyDescent="0.3">
      <c r="A351" s="299" t="s">
        <v>494</v>
      </c>
      <c r="B351" s="300">
        <v>5</v>
      </c>
      <c r="C351" s="299" t="s">
        <v>91</v>
      </c>
      <c r="D351" s="299" t="s">
        <v>54</v>
      </c>
      <c r="E351" s="301">
        <v>11.909090909090908</v>
      </c>
      <c r="F351" s="299" t="s">
        <v>187</v>
      </c>
    </row>
    <row r="352" spans="1:6" x14ac:dyDescent="0.3">
      <c r="A352" s="299" t="s">
        <v>494</v>
      </c>
      <c r="B352" s="300">
        <v>5</v>
      </c>
      <c r="C352" s="299" t="s">
        <v>91</v>
      </c>
      <c r="D352" s="299" t="s">
        <v>54</v>
      </c>
      <c r="E352" s="301">
        <v>47.090909090909072</v>
      </c>
      <c r="F352" s="299" t="s">
        <v>77</v>
      </c>
    </row>
    <row r="353" spans="1:6" x14ac:dyDescent="0.3">
      <c r="A353" s="299" t="s">
        <v>494</v>
      </c>
      <c r="B353" s="300">
        <v>5</v>
      </c>
      <c r="C353" s="299" t="s">
        <v>91</v>
      </c>
      <c r="D353" s="299" t="s">
        <v>55</v>
      </c>
      <c r="E353" s="301">
        <v>73.27272727272728</v>
      </c>
      <c r="F353" s="299" t="s">
        <v>187</v>
      </c>
    </row>
    <row r="354" spans="1:6" x14ac:dyDescent="0.3">
      <c r="A354" s="299" t="s">
        <v>494</v>
      </c>
      <c r="B354" s="300">
        <v>5</v>
      </c>
      <c r="C354" s="299" t="s">
        <v>91</v>
      </c>
      <c r="D354" s="299" t="s">
        <v>55</v>
      </c>
      <c r="E354" s="301">
        <v>558.77272727272725</v>
      </c>
      <c r="F354" s="299" t="s">
        <v>77</v>
      </c>
    </row>
    <row r="355" spans="1:6" x14ac:dyDescent="0.3">
      <c r="A355" s="299" t="s">
        <v>494</v>
      </c>
      <c r="B355" s="300">
        <v>5</v>
      </c>
      <c r="C355" s="299" t="s">
        <v>91</v>
      </c>
      <c r="D355" s="299" t="s">
        <v>56</v>
      </c>
      <c r="E355" s="301">
        <v>11</v>
      </c>
      <c r="F355" s="299" t="s">
        <v>187</v>
      </c>
    </row>
    <row r="356" spans="1:6" x14ac:dyDescent="0.3">
      <c r="A356" s="299" t="s">
        <v>494</v>
      </c>
      <c r="B356" s="300">
        <v>5</v>
      </c>
      <c r="C356" s="299" t="s">
        <v>91</v>
      </c>
      <c r="D356" s="299" t="s">
        <v>56</v>
      </c>
      <c r="E356" s="301">
        <v>3.8636363636363624</v>
      </c>
      <c r="F356" s="299" t="s">
        <v>77</v>
      </c>
    </row>
    <row r="357" spans="1:6" x14ac:dyDescent="0.3">
      <c r="A357" s="299" t="s">
        <v>494</v>
      </c>
      <c r="B357" s="300">
        <v>5</v>
      </c>
      <c r="C357" s="299" t="s">
        <v>91</v>
      </c>
      <c r="D357" s="299" t="s">
        <v>57</v>
      </c>
      <c r="E357" s="301">
        <v>7.0000000000000018</v>
      </c>
      <c r="F357" s="299" t="s">
        <v>187</v>
      </c>
    </row>
    <row r="358" spans="1:6" x14ac:dyDescent="0.3">
      <c r="A358" s="299" t="s">
        <v>494</v>
      </c>
      <c r="B358" s="300">
        <v>5</v>
      </c>
      <c r="C358" s="299" t="s">
        <v>91</v>
      </c>
      <c r="D358" s="299" t="s">
        <v>57</v>
      </c>
      <c r="E358" s="301">
        <v>1.9999999999999993</v>
      </c>
      <c r="F358" s="299" t="s">
        <v>77</v>
      </c>
    </row>
    <row r="359" spans="1:6" x14ac:dyDescent="0.3">
      <c r="A359" s="299" t="s">
        <v>494</v>
      </c>
      <c r="B359" s="300">
        <v>5</v>
      </c>
      <c r="C359" s="299" t="s">
        <v>91</v>
      </c>
      <c r="D359" s="299" t="s">
        <v>58</v>
      </c>
      <c r="E359" s="301">
        <v>2.9999999999999982</v>
      </c>
      <c r="F359" s="299" t="s">
        <v>187</v>
      </c>
    </row>
    <row r="360" spans="1:6" x14ac:dyDescent="0.3">
      <c r="A360" s="299" t="s">
        <v>494</v>
      </c>
      <c r="B360" s="300">
        <v>5</v>
      </c>
      <c r="C360" s="299" t="s">
        <v>91</v>
      </c>
      <c r="D360" s="299" t="s">
        <v>58</v>
      </c>
      <c r="E360" s="301">
        <v>1.6818181818181812</v>
      </c>
      <c r="F360" s="299" t="s">
        <v>77</v>
      </c>
    </row>
    <row r="361" spans="1:6" x14ac:dyDescent="0.3">
      <c r="A361" s="299" t="s">
        <v>494</v>
      </c>
      <c r="B361" s="300">
        <v>5</v>
      </c>
      <c r="C361" s="299" t="s">
        <v>91</v>
      </c>
      <c r="D361" s="299" t="s">
        <v>59</v>
      </c>
      <c r="E361" s="301">
        <v>7.8181818181818157</v>
      </c>
      <c r="F361" s="299" t="s">
        <v>187</v>
      </c>
    </row>
    <row r="362" spans="1:6" x14ac:dyDescent="0.3">
      <c r="A362" s="299" t="s">
        <v>494</v>
      </c>
      <c r="B362" s="300">
        <v>5</v>
      </c>
      <c r="C362" s="299" t="s">
        <v>91</v>
      </c>
      <c r="D362" s="299" t="s">
        <v>59</v>
      </c>
      <c r="E362" s="301">
        <v>15.727272727272721</v>
      </c>
      <c r="F362" s="299" t="s">
        <v>77</v>
      </c>
    </row>
    <row r="363" spans="1:6" x14ac:dyDescent="0.3">
      <c r="A363" s="299" t="s">
        <v>494</v>
      </c>
      <c r="B363" s="300">
        <v>5</v>
      </c>
      <c r="C363" s="299" t="s">
        <v>91</v>
      </c>
      <c r="D363" s="299" t="s">
        <v>60</v>
      </c>
      <c r="E363" s="301">
        <v>9.1818181818181817</v>
      </c>
      <c r="F363" s="299" t="s">
        <v>187</v>
      </c>
    </row>
    <row r="364" spans="1:6" x14ac:dyDescent="0.3">
      <c r="A364" s="299" t="s">
        <v>494</v>
      </c>
      <c r="B364" s="300">
        <v>5</v>
      </c>
      <c r="C364" s="299" t="s">
        <v>91</v>
      </c>
      <c r="D364" s="299" t="s">
        <v>60</v>
      </c>
      <c r="E364" s="301">
        <v>117.81818181818184</v>
      </c>
      <c r="F364" s="299" t="s">
        <v>77</v>
      </c>
    </row>
    <row r="365" spans="1:6" x14ac:dyDescent="0.3">
      <c r="A365" s="299" t="s">
        <v>494</v>
      </c>
      <c r="B365" s="300">
        <v>5</v>
      </c>
      <c r="C365" s="299" t="s">
        <v>91</v>
      </c>
      <c r="D365" s="299" t="s">
        <v>61</v>
      </c>
      <c r="E365" s="301">
        <v>31.545454545454547</v>
      </c>
      <c r="F365" s="299" t="s">
        <v>77</v>
      </c>
    </row>
    <row r="366" spans="1:6" x14ac:dyDescent="0.3">
      <c r="A366" s="299" t="s">
        <v>494</v>
      </c>
      <c r="B366" s="300">
        <v>5</v>
      </c>
      <c r="C366" s="299" t="s">
        <v>91</v>
      </c>
      <c r="D366" s="299" t="s">
        <v>62</v>
      </c>
      <c r="E366" s="301">
        <v>11.227272727272725</v>
      </c>
      <c r="F366" s="299" t="s">
        <v>187</v>
      </c>
    </row>
    <row r="367" spans="1:6" x14ac:dyDescent="0.3">
      <c r="A367" s="299" t="s">
        <v>494</v>
      </c>
      <c r="B367" s="300">
        <v>5</v>
      </c>
      <c r="C367" s="299" t="s">
        <v>91</v>
      </c>
      <c r="D367" s="299" t="s">
        <v>62</v>
      </c>
      <c r="E367" s="301">
        <v>21.636363636363637</v>
      </c>
      <c r="F367" s="299" t="s">
        <v>77</v>
      </c>
    </row>
    <row r="368" spans="1:6" x14ac:dyDescent="0.3">
      <c r="A368" s="299" t="s">
        <v>494</v>
      </c>
      <c r="B368" s="300">
        <v>5</v>
      </c>
      <c r="C368" s="299" t="s">
        <v>91</v>
      </c>
      <c r="D368" s="299" t="s">
        <v>63</v>
      </c>
      <c r="E368" s="301">
        <v>2.9999999999999982</v>
      </c>
      <c r="F368" s="299" t="s">
        <v>187</v>
      </c>
    </row>
    <row r="369" spans="1:6" x14ac:dyDescent="0.3">
      <c r="A369" s="299" t="s">
        <v>494</v>
      </c>
      <c r="B369" s="300">
        <v>5</v>
      </c>
      <c r="C369" s="299" t="s">
        <v>91</v>
      </c>
      <c r="D369" s="299" t="s">
        <v>63</v>
      </c>
      <c r="E369" s="301">
        <v>219.36363636363643</v>
      </c>
      <c r="F369" s="299" t="s">
        <v>77</v>
      </c>
    </row>
    <row r="370" spans="1:6" x14ac:dyDescent="0.3">
      <c r="A370" s="299" t="s">
        <v>494</v>
      </c>
      <c r="B370" s="300">
        <v>5</v>
      </c>
      <c r="C370" s="299" t="s">
        <v>91</v>
      </c>
      <c r="D370" s="299" t="s">
        <v>64</v>
      </c>
      <c r="E370" s="301">
        <v>2.9999999999999982</v>
      </c>
      <c r="F370" s="299" t="s">
        <v>187</v>
      </c>
    </row>
    <row r="371" spans="1:6" x14ac:dyDescent="0.3">
      <c r="A371" s="299" t="s">
        <v>494</v>
      </c>
      <c r="B371" s="300">
        <v>5</v>
      </c>
      <c r="C371" s="299" t="s">
        <v>91</v>
      </c>
      <c r="D371" s="299" t="s">
        <v>64</v>
      </c>
      <c r="E371" s="301">
        <v>34.181818181818173</v>
      </c>
      <c r="F371" s="299" t="s">
        <v>77</v>
      </c>
    </row>
    <row r="372" spans="1:6" x14ac:dyDescent="0.3">
      <c r="A372" s="299" t="s">
        <v>494</v>
      </c>
      <c r="B372" s="300">
        <v>5</v>
      </c>
      <c r="C372" s="299" t="s">
        <v>91</v>
      </c>
      <c r="D372" s="299" t="s">
        <v>65</v>
      </c>
      <c r="E372" s="301">
        <v>45.681818181818194</v>
      </c>
      <c r="F372" s="299" t="s">
        <v>187</v>
      </c>
    </row>
    <row r="373" spans="1:6" x14ac:dyDescent="0.3">
      <c r="A373" s="299" t="s">
        <v>494</v>
      </c>
      <c r="B373" s="300">
        <v>5</v>
      </c>
      <c r="C373" s="299" t="s">
        <v>91</v>
      </c>
      <c r="D373" s="299" t="s">
        <v>65</v>
      </c>
      <c r="E373" s="301">
        <v>51.545454545454547</v>
      </c>
      <c r="F373" s="299" t="s">
        <v>77</v>
      </c>
    </row>
    <row r="374" spans="1:6" x14ac:dyDescent="0.3">
      <c r="A374" s="299" t="s">
        <v>494</v>
      </c>
      <c r="B374" s="300">
        <v>5</v>
      </c>
      <c r="C374" s="299" t="s">
        <v>91</v>
      </c>
      <c r="D374" s="299" t="s">
        <v>67</v>
      </c>
      <c r="E374" s="301">
        <v>2.4999999999999991</v>
      </c>
      <c r="F374" s="299" t="s">
        <v>77</v>
      </c>
    </row>
    <row r="375" spans="1:6" x14ac:dyDescent="0.3">
      <c r="A375" s="299" t="s">
        <v>494</v>
      </c>
      <c r="B375" s="300">
        <v>5</v>
      </c>
      <c r="C375" s="299" t="s">
        <v>91</v>
      </c>
      <c r="D375" s="299" t="s">
        <v>66</v>
      </c>
      <c r="E375" s="301">
        <v>0.99999999999999967</v>
      </c>
      <c r="F375" s="299" t="s">
        <v>187</v>
      </c>
    </row>
    <row r="376" spans="1:6" x14ac:dyDescent="0.3">
      <c r="A376" s="299" t="s">
        <v>494</v>
      </c>
      <c r="B376" s="300">
        <v>5</v>
      </c>
      <c r="C376" s="299" t="s">
        <v>92</v>
      </c>
      <c r="D376" s="299" t="s">
        <v>47</v>
      </c>
      <c r="E376" s="301">
        <v>5.9999999999999964</v>
      </c>
      <c r="F376" s="299" t="s">
        <v>187</v>
      </c>
    </row>
    <row r="377" spans="1:6" x14ac:dyDescent="0.3">
      <c r="A377" s="299" t="s">
        <v>494</v>
      </c>
      <c r="B377" s="300">
        <v>5</v>
      </c>
      <c r="C377" s="299" t="s">
        <v>92</v>
      </c>
      <c r="D377" s="299" t="s">
        <v>47</v>
      </c>
      <c r="E377" s="301">
        <v>4.9999999999999991</v>
      </c>
      <c r="F377" s="299" t="s">
        <v>188</v>
      </c>
    </row>
    <row r="378" spans="1:6" x14ac:dyDescent="0.3">
      <c r="A378" s="299" t="s">
        <v>494</v>
      </c>
      <c r="B378" s="300">
        <v>5</v>
      </c>
      <c r="C378" s="299" t="s">
        <v>92</v>
      </c>
      <c r="D378" s="299" t="s">
        <v>47</v>
      </c>
      <c r="E378" s="301">
        <v>42.31818181818182</v>
      </c>
      <c r="F378" s="299" t="s">
        <v>77</v>
      </c>
    </row>
    <row r="379" spans="1:6" x14ac:dyDescent="0.3">
      <c r="A379" s="299" t="s">
        <v>494</v>
      </c>
      <c r="B379" s="300">
        <v>5</v>
      </c>
      <c r="C379" s="299" t="s">
        <v>92</v>
      </c>
      <c r="D379" s="299" t="s">
        <v>48</v>
      </c>
      <c r="E379" s="301">
        <v>7.7727272727272716</v>
      </c>
      <c r="F379" s="299" t="s">
        <v>77</v>
      </c>
    </row>
    <row r="380" spans="1:6" x14ac:dyDescent="0.3">
      <c r="A380" s="299" t="s">
        <v>494</v>
      </c>
      <c r="B380" s="300">
        <v>5</v>
      </c>
      <c r="C380" s="299" t="s">
        <v>92</v>
      </c>
      <c r="D380" s="299" t="s">
        <v>49</v>
      </c>
      <c r="E380" s="301">
        <v>11.999999999999993</v>
      </c>
      <c r="F380" s="299" t="s">
        <v>187</v>
      </c>
    </row>
    <row r="381" spans="1:6" x14ac:dyDescent="0.3">
      <c r="A381" s="299" t="s">
        <v>494</v>
      </c>
      <c r="B381" s="300">
        <v>5</v>
      </c>
      <c r="C381" s="299" t="s">
        <v>92</v>
      </c>
      <c r="D381" s="299" t="s">
        <v>49</v>
      </c>
      <c r="E381" s="301">
        <v>119.40909090909086</v>
      </c>
      <c r="F381" s="299" t="s">
        <v>77</v>
      </c>
    </row>
    <row r="382" spans="1:6" x14ac:dyDescent="0.3">
      <c r="A382" s="299" t="s">
        <v>494</v>
      </c>
      <c r="B382" s="300">
        <v>5</v>
      </c>
      <c r="C382" s="299" t="s">
        <v>92</v>
      </c>
      <c r="D382" s="299" t="s">
        <v>50</v>
      </c>
      <c r="E382" s="301">
        <v>1.9999999999999993</v>
      </c>
      <c r="F382" s="299" t="s">
        <v>77</v>
      </c>
    </row>
    <row r="383" spans="1:6" x14ac:dyDescent="0.3">
      <c r="A383" s="299" t="s">
        <v>494</v>
      </c>
      <c r="B383" s="300">
        <v>5</v>
      </c>
      <c r="C383" s="299" t="s">
        <v>92</v>
      </c>
      <c r="D383" s="299" t="s">
        <v>51</v>
      </c>
      <c r="E383" s="301">
        <v>0.86363636363636342</v>
      </c>
      <c r="F383" s="299" t="s">
        <v>77</v>
      </c>
    </row>
    <row r="384" spans="1:6" x14ac:dyDescent="0.3">
      <c r="A384" s="299" t="s">
        <v>494</v>
      </c>
      <c r="B384" s="300">
        <v>5</v>
      </c>
      <c r="C384" s="299" t="s">
        <v>92</v>
      </c>
      <c r="D384" s="299" t="s">
        <v>52</v>
      </c>
      <c r="E384" s="301">
        <v>80.318181818181813</v>
      </c>
      <c r="F384" s="299" t="s">
        <v>187</v>
      </c>
    </row>
    <row r="385" spans="1:6" x14ac:dyDescent="0.3">
      <c r="A385" s="299" t="s">
        <v>494</v>
      </c>
      <c r="B385" s="300">
        <v>5</v>
      </c>
      <c r="C385" s="299" t="s">
        <v>92</v>
      </c>
      <c r="D385" s="299" t="s">
        <v>52</v>
      </c>
      <c r="E385" s="301">
        <v>129.81818181818178</v>
      </c>
      <c r="F385" s="299" t="s">
        <v>77</v>
      </c>
    </row>
    <row r="386" spans="1:6" x14ac:dyDescent="0.3">
      <c r="A386" s="299" t="s">
        <v>494</v>
      </c>
      <c r="B386" s="300">
        <v>5</v>
      </c>
      <c r="C386" s="299" t="s">
        <v>92</v>
      </c>
      <c r="D386" s="299" t="s">
        <v>53</v>
      </c>
      <c r="E386" s="301">
        <v>28.454545454545446</v>
      </c>
      <c r="F386" s="299" t="s">
        <v>187</v>
      </c>
    </row>
    <row r="387" spans="1:6" x14ac:dyDescent="0.3">
      <c r="A387" s="299" t="s">
        <v>494</v>
      </c>
      <c r="B387" s="300">
        <v>5</v>
      </c>
      <c r="C387" s="299" t="s">
        <v>92</v>
      </c>
      <c r="D387" s="299" t="s">
        <v>53</v>
      </c>
      <c r="E387" s="301">
        <v>124.22727272727275</v>
      </c>
      <c r="F387" s="299" t="s">
        <v>77</v>
      </c>
    </row>
    <row r="388" spans="1:6" x14ac:dyDescent="0.3">
      <c r="A388" s="299" t="s">
        <v>494</v>
      </c>
      <c r="B388" s="300">
        <v>5</v>
      </c>
      <c r="C388" s="299" t="s">
        <v>92</v>
      </c>
      <c r="D388" s="299" t="s">
        <v>54</v>
      </c>
      <c r="E388" s="301">
        <v>12.909090909090915</v>
      </c>
      <c r="F388" s="299" t="s">
        <v>187</v>
      </c>
    </row>
    <row r="389" spans="1:6" x14ac:dyDescent="0.3">
      <c r="A389" s="299" t="s">
        <v>494</v>
      </c>
      <c r="B389" s="300">
        <v>5</v>
      </c>
      <c r="C389" s="299" t="s">
        <v>92</v>
      </c>
      <c r="D389" s="299" t="s">
        <v>54</v>
      </c>
      <c r="E389" s="301">
        <v>100.81818181818186</v>
      </c>
      <c r="F389" s="299" t="s">
        <v>77</v>
      </c>
    </row>
    <row r="390" spans="1:6" x14ac:dyDescent="0.3">
      <c r="A390" s="299" t="s">
        <v>494</v>
      </c>
      <c r="B390" s="300">
        <v>5</v>
      </c>
      <c r="C390" s="299" t="s">
        <v>92</v>
      </c>
      <c r="D390" s="299" t="s">
        <v>55</v>
      </c>
      <c r="E390" s="301">
        <v>65.499999999999986</v>
      </c>
      <c r="F390" s="299" t="s">
        <v>187</v>
      </c>
    </row>
    <row r="391" spans="1:6" x14ac:dyDescent="0.3">
      <c r="A391" s="299" t="s">
        <v>494</v>
      </c>
      <c r="B391" s="300">
        <v>5</v>
      </c>
      <c r="C391" s="299" t="s">
        <v>92</v>
      </c>
      <c r="D391" s="299" t="s">
        <v>55</v>
      </c>
      <c r="E391" s="301">
        <v>224.72727272727266</v>
      </c>
      <c r="F391" s="299" t="s">
        <v>77</v>
      </c>
    </row>
    <row r="392" spans="1:6" x14ac:dyDescent="0.3">
      <c r="A392" s="299" t="s">
        <v>494</v>
      </c>
      <c r="B392" s="300">
        <v>5</v>
      </c>
      <c r="C392" s="299" t="s">
        <v>92</v>
      </c>
      <c r="D392" s="299" t="s">
        <v>56</v>
      </c>
      <c r="E392" s="301">
        <v>4.9999999999999991</v>
      </c>
      <c r="F392" s="299" t="s">
        <v>187</v>
      </c>
    </row>
    <row r="393" spans="1:6" x14ac:dyDescent="0.3">
      <c r="A393" s="299" t="s">
        <v>494</v>
      </c>
      <c r="B393" s="300">
        <v>5</v>
      </c>
      <c r="C393" s="299" t="s">
        <v>92</v>
      </c>
      <c r="D393" s="299" t="s">
        <v>56</v>
      </c>
      <c r="E393" s="301">
        <v>2.9999999999999982</v>
      </c>
      <c r="F393" s="299" t="s">
        <v>77</v>
      </c>
    </row>
    <row r="394" spans="1:6" x14ac:dyDescent="0.3">
      <c r="A394" s="299" t="s">
        <v>494</v>
      </c>
      <c r="B394" s="300">
        <v>5</v>
      </c>
      <c r="C394" s="299" t="s">
        <v>92</v>
      </c>
      <c r="D394" s="299" t="s">
        <v>57</v>
      </c>
      <c r="E394" s="301">
        <v>0.13636363636363635</v>
      </c>
      <c r="F394" s="299" t="s">
        <v>187</v>
      </c>
    </row>
    <row r="395" spans="1:6" x14ac:dyDescent="0.3">
      <c r="A395" s="299" t="s">
        <v>494</v>
      </c>
      <c r="B395" s="300">
        <v>5</v>
      </c>
      <c r="C395" s="299" t="s">
        <v>92</v>
      </c>
      <c r="D395" s="299" t="s">
        <v>57</v>
      </c>
      <c r="E395" s="301">
        <v>1.9999999999999993</v>
      </c>
      <c r="F395" s="299" t="s">
        <v>77</v>
      </c>
    </row>
    <row r="396" spans="1:6" x14ac:dyDescent="0.3">
      <c r="A396" s="299" t="s">
        <v>494</v>
      </c>
      <c r="B396" s="300">
        <v>5</v>
      </c>
      <c r="C396" s="299" t="s">
        <v>92</v>
      </c>
      <c r="D396" s="299" t="s">
        <v>58</v>
      </c>
      <c r="E396" s="301">
        <v>1.9999999999999993</v>
      </c>
      <c r="F396" s="299" t="s">
        <v>77</v>
      </c>
    </row>
    <row r="397" spans="1:6" x14ac:dyDescent="0.3">
      <c r="A397" s="299" t="s">
        <v>494</v>
      </c>
      <c r="B397" s="300">
        <v>5</v>
      </c>
      <c r="C397" s="299" t="s">
        <v>92</v>
      </c>
      <c r="D397" s="299" t="s">
        <v>59</v>
      </c>
      <c r="E397" s="301">
        <v>9.3181818181818166</v>
      </c>
      <c r="F397" s="299" t="s">
        <v>187</v>
      </c>
    </row>
    <row r="398" spans="1:6" x14ac:dyDescent="0.3">
      <c r="A398" s="299" t="s">
        <v>494</v>
      </c>
      <c r="B398" s="300">
        <v>5</v>
      </c>
      <c r="C398" s="299" t="s">
        <v>92</v>
      </c>
      <c r="D398" s="299" t="s">
        <v>59</v>
      </c>
      <c r="E398" s="301">
        <v>12.318181818181818</v>
      </c>
      <c r="F398" s="299" t="s">
        <v>77</v>
      </c>
    </row>
    <row r="399" spans="1:6" x14ac:dyDescent="0.3">
      <c r="A399" s="299" t="s">
        <v>494</v>
      </c>
      <c r="B399" s="300">
        <v>5</v>
      </c>
      <c r="C399" s="299" t="s">
        <v>92</v>
      </c>
      <c r="D399" s="299" t="s">
        <v>60</v>
      </c>
      <c r="E399" s="301">
        <v>11.999999999999993</v>
      </c>
      <c r="F399" s="299" t="s">
        <v>187</v>
      </c>
    </row>
    <row r="400" spans="1:6" x14ac:dyDescent="0.3">
      <c r="A400" s="299" t="s">
        <v>494</v>
      </c>
      <c r="B400" s="300">
        <v>5</v>
      </c>
      <c r="C400" s="299" t="s">
        <v>92</v>
      </c>
      <c r="D400" s="299" t="s">
        <v>60</v>
      </c>
      <c r="E400" s="301">
        <v>41.545454545454547</v>
      </c>
      <c r="F400" s="299" t="s">
        <v>77</v>
      </c>
    </row>
    <row r="401" spans="1:6" x14ac:dyDescent="0.3">
      <c r="A401" s="299" t="s">
        <v>494</v>
      </c>
      <c r="B401" s="300">
        <v>5</v>
      </c>
      <c r="C401" s="299" t="s">
        <v>92</v>
      </c>
      <c r="D401" s="299" t="s">
        <v>61</v>
      </c>
      <c r="E401" s="301">
        <v>34.954545454545446</v>
      </c>
      <c r="F401" s="299" t="s">
        <v>77</v>
      </c>
    </row>
    <row r="402" spans="1:6" x14ac:dyDescent="0.3">
      <c r="A402" s="299" t="s">
        <v>494</v>
      </c>
      <c r="B402" s="300">
        <v>5</v>
      </c>
      <c r="C402" s="299" t="s">
        <v>92</v>
      </c>
      <c r="D402" s="299" t="s">
        <v>62</v>
      </c>
      <c r="E402" s="301">
        <v>4.9999999999999991</v>
      </c>
      <c r="F402" s="299" t="s">
        <v>187</v>
      </c>
    </row>
    <row r="403" spans="1:6" x14ac:dyDescent="0.3">
      <c r="A403" s="299" t="s">
        <v>494</v>
      </c>
      <c r="B403" s="300">
        <v>5</v>
      </c>
      <c r="C403" s="299" t="s">
        <v>92</v>
      </c>
      <c r="D403" s="299" t="s">
        <v>62</v>
      </c>
      <c r="E403" s="301">
        <v>33.590909090909093</v>
      </c>
      <c r="F403" s="299" t="s">
        <v>77</v>
      </c>
    </row>
    <row r="404" spans="1:6" x14ac:dyDescent="0.3">
      <c r="A404" s="299" t="s">
        <v>494</v>
      </c>
      <c r="B404" s="300">
        <v>5</v>
      </c>
      <c r="C404" s="299" t="s">
        <v>92</v>
      </c>
      <c r="D404" s="299" t="s">
        <v>63</v>
      </c>
      <c r="E404" s="301">
        <v>3.9999999999999987</v>
      </c>
      <c r="F404" s="299" t="s">
        <v>187</v>
      </c>
    </row>
    <row r="405" spans="1:6" x14ac:dyDescent="0.3">
      <c r="A405" s="299" t="s">
        <v>494</v>
      </c>
      <c r="B405" s="300">
        <v>5</v>
      </c>
      <c r="C405" s="299" t="s">
        <v>92</v>
      </c>
      <c r="D405" s="299" t="s">
        <v>63</v>
      </c>
      <c r="E405" s="301">
        <v>112.13636363636367</v>
      </c>
      <c r="F405" s="299" t="s">
        <v>77</v>
      </c>
    </row>
    <row r="406" spans="1:6" x14ac:dyDescent="0.3">
      <c r="A406" s="299" t="s">
        <v>494</v>
      </c>
      <c r="B406" s="300">
        <v>5</v>
      </c>
      <c r="C406" s="299" t="s">
        <v>92</v>
      </c>
      <c r="D406" s="299" t="s">
        <v>64</v>
      </c>
      <c r="E406" s="301">
        <v>5.9999999999999964</v>
      </c>
      <c r="F406" s="299" t="s">
        <v>187</v>
      </c>
    </row>
    <row r="407" spans="1:6" x14ac:dyDescent="0.3">
      <c r="A407" s="299" t="s">
        <v>494</v>
      </c>
      <c r="B407" s="300">
        <v>5</v>
      </c>
      <c r="C407" s="299" t="s">
        <v>92</v>
      </c>
      <c r="D407" s="299" t="s">
        <v>64</v>
      </c>
      <c r="E407" s="301">
        <v>14.727272727272732</v>
      </c>
      <c r="F407" s="299" t="s">
        <v>77</v>
      </c>
    </row>
    <row r="408" spans="1:6" x14ac:dyDescent="0.3">
      <c r="A408" s="299" t="s">
        <v>494</v>
      </c>
      <c r="B408" s="300">
        <v>5</v>
      </c>
      <c r="C408" s="299" t="s">
        <v>92</v>
      </c>
      <c r="D408" s="299" t="s">
        <v>65</v>
      </c>
      <c r="E408" s="301">
        <v>26.000000000000014</v>
      </c>
      <c r="F408" s="299" t="s">
        <v>187</v>
      </c>
    </row>
    <row r="409" spans="1:6" x14ac:dyDescent="0.3">
      <c r="A409" s="299" t="s">
        <v>494</v>
      </c>
      <c r="B409" s="300">
        <v>5</v>
      </c>
      <c r="C409" s="299" t="s">
        <v>92</v>
      </c>
      <c r="D409" s="299" t="s">
        <v>65</v>
      </c>
      <c r="E409" s="301">
        <v>14.818181818181818</v>
      </c>
      <c r="F409" s="299" t="s">
        <v>77</v>
      </c>
    </row>
    <row r="410" spans="1:6" x14ac:dyDescent="0.3">
      <c r="A410" s="299" t="s">
        <v>494</v>
      </c>
      <c r="B410" s="300">
        <v>5</v>
      </c>
      <c r="C410" s="299" t="s">
        <v>92</v>
      </c>
      <c r="D410" s="299" t="s">
        <v>67</v>
      </c>
      <c r="E410" s="301">
        <v>5.9999999999999964</v>
      </c>
      <c r="F410" s="299" t="s">
        <v>77</v>
      </c>
    </row>
    <row r="411" spans="1:6" x14ac:dyDescent="0.3">
      <c r="A411" s="299" t="s">
        <v>494</v>
      </c>
      <c r="B411" s="300">
        <v>6</v>
      </c>
      <c r="C411" s="299" t="s">
        <v>91</v>
      </c>
      <c r="D411" s="299" t="s">
        <v>47</v>
      </c>
      <c r="E411" s="301">
        <v>1.9999999999999993</v>
      </c>
      <c r="F411" s="299" t="s">
        <v>187</v>
      </c>
    </row>
    <row r="412" spans="1:6" x14ac:dyDescent="0.3">
      <c r="A412" s="299" t="s">
        <v>494</v>
      </c>
      <c r="B412" s="300">
        <v>6</v>
      </c>
      <c r="C412" s="299" t="s">
        <v>91</v>
      </c>
      <c r="D412" s="299" t="s">
        <v>47</v>
      </c>
      <c r="E412" s="301">
        <v>0.99999999999999967</v>
      </c>
      <c r="F412" s="299" t="s">
        <v>188</v>
      </c>
    </row>
    <row r="413" spans="1:6" x14ac:dyDescent="0.3">
      <c r="A413" s="299" t="s">
        <v>494</v>
      </c>
      <c r="B413" s="300">
        <v>6</v>
      </c>
      <c r="C413" s="299" t="s">
        <v>91</v>
      </c>
      <c r="D413" s="299" t="s">
        <v>47</v>
      </c>
      <c r="E413" s="301">
        <v>25.727272727272734</v>
      </c>
      <c r="F413" s="299" t="s">
        <v>77</v>
      </c>
    </row>
    <row r="414" spans="1:6" x14ac:dyDescent="0.3">
      <c r="A414" s="299" t="s">
        <v>494</v>
      </c>
      <c r="B414" s="300">
        <v>6</v>
      </c>
      <c r="C414" s="299" t="s">
        <v>91</v>
      </c>
      <c r="D414" s="299" t="s">
        <v>48</v>
      </c>
      <c r="E414" s="301">
        <v>10.454545454545453</v>
      </c>
      <c r="F414" s="299" t="s">
        <v>77</v>
      </c>
    </row>
    <row r="415" spans="1:6" x14ac:dyDescent="0.3">
      <c r="A415" s="299" t="s">
        <v>494</v>
      </c>
      <c r="B415" s="300">
        <v>6</v>
      </c>
      <c r="C415" s="299" t="s">
        <v>91</v>
      </c>
      <c r="D415" s="299" t="s">
        <v>49</v>
      </c>
      <c r="E415" s="301">
        <v>20.499999999999996</v>
      </c>
      <c r="F415" s="299" t="s">
        <v>187</v>
      </c>
    </row>
    <row r="416" spans="1:6" x14ac:dyDescent="0.3">
      <c r="A416" s="299" t="s">
        <v>494</v>
      </c>
      <c r="B416" s="300">
        <v>6</v>
      </c>
      <c r="C416" s="299" t="s">
        <v>91</v>
      </c>
      <c r="D416" s="299" t="s">
        <v>49</v>
      </c>
      <c r="E416" s="301">
        <v>185.49999999999997</v>
      </c>
      <c r="F416" s="299" t="s">
        <v>77</v>
      </c>
    </row>
    <row r="417" spans="1:6" x14ac:dyDescent="0.3">
      <c r="A417" s="299" t="s">
        <v>494</v>
      </c>
      <c r="B417" s="300">
        <v>6</v>
      </c>
      <c r="C417" s="299" t="s">
        <v>91</v>
      </c>
      <c r="D417" s="299" t="s">
        <v>50</v>
      </c>
      <c r="E417" s="301">
        <v>0.99999999999999967</v>
      </c>
      <c r="F417" s="299" t="s">
        <v>187</v>
      </c>
    </row>
    <row r="418" spans="1:6" x14ac:dyDescent="0.3">
      <c r="A418" s="299" t="s">
        <v>494</v>
      </c>
      <c r="B418" s="300">
        <v>6</v>
      </c>
      <c r="C418" s="299" t="s">
        <v>91</v>
      </c>
      <c r="D418" s="299" t="s">
        <v>50</v>
      </c>
      <c r="E418" s="301">
        <v>7.9545454545454524</v>
      </c>
      <c r="F418" s="299" t="s">
        <v>77</v>
      </c>
    </row>
    <row r="419" spans="1:6" x14ac:dyDescent="0.3">
      <c r="A419" s="299" t="s">
        <v>494</v>
      </c>
      <c r="B419" s="300">
        <v>6</v>
      </c>
      <c r="C419" s="299" t="s">
        <v>91</v>
      </c>
      <c r="D419" s="299" t="s">
        <v>51</v>
      </c>
      <c r="E419" s="301">
        <v>11.045454545454543</v>
      </c>
      <c r="F419" s="299" t="s">
        <v>77</v>
      </c>
    </row>
    <row r="420" spans="1:6" x14ac:dyDescent="0.3">
      <c r="A420" s="299" t="s">
        <v>494</v>
      </c>
      <c r="B420" s="300">
        <v>6</v>
      </c>
      <c r="C420" s="299" t="s">
        <v>91</v>
      </c>
      <c r="D420" s="299" t="s">
        <v>52</v>
      </c>
      <c r="E420" s="301">
        <v>32.409090909090907</v>
      </c>
      <c r="F420" s="299" t="s">
        <v>187</v>
      </c>
    </row>
    <row r="421" spans="1:6" x14ac:dyDescent="0.3">
      <c r="A421" s="299" t="s">
        <v>494</v>
      </c>
      <c r="B421" s="300">
        <v>6</v>
      </c>
      <c r="C421" s="299" t="s">
        <v>91</v>
      </c>
      <c r="D421" s="299" t="s">
        <v>52</v>
      </c>
      <c r="E421" s="301">
        <v>321.77272727272725</v>
      </c>
      <c r="F421" s="299" t="s">
        <v>77</v>
      </c>
    </row>
    <row r="422" spans="1:6" x14ac:dyDescent="0.3">
      <c r="A422" s="299" t="s">
        <v>494</v>
      </c>
      <c r="B422" s="300">
        <v>6</v>
      </c>
      <c r="C422" s="299" t="s">
        <v>91</v>
      </c>
      <c r="D422" s="299" t="s">
        <v>53</v>
      </c>
      <c r="E422" s="301">
        <v>529.5454545454545</v>
      </c>
      <c r="F422" s="299" t="s">
        <v>187</v>
      </c>
    </row>
    <row r="423" spans="1:6" x14ac:dyDescent="0.3">
      <c r="A423" s="299" t="s">
        <v>494</v>
      </c>
      <c r="B423" s="300">
        <v>6</v>
      </c>
      <c r="C423" s="299" t="s">
        <v>91</v>
      </c>
      <c r="D423" s="299" t="s">
        <v>53</v>
      </c>
      <c r="E423" s="301">
        <v>384.90909090909093</v>
      </c>
      <c r="F423" s="299" t="s">
        <v>77</v>
      </c>
    </row>
    <row r="424" spans="1:6" x14ac:dyDescent="0.3">
      <c r="A424" s="299" t="s">
        <v>494</v>
      </c>
      <c r="B424" s="300">
        <v>6</v>
      </c>
      <c r="C424" s="299" t="s">
        <v>91</v>
      </c>
      <c r="D424" s="299" t="s">
        <v>54</v>
      </c>
      <c r="E424" s="301">
        <v>29.727272727272734</v>
      </c>
      <c r="F424" s="299" t="s">
        <v>187</v>
      </c>
    </row>
    <row r="425" spans="1:6" x14ac:dyDescent="0.3">
      <c r="A425" s="299" t="s">
        <v>494</v>
      </c>
      <c r="B425" s="300">
        <v>6</v>
      </c>
      <c r="C425" s="299" t="s">
        <v>91</v>
      </c>
      <c r="D425" s="299" t="s">
        <v>54</v>
      </c>
      <c r="E425" s="301">
        <v>112.50000000000001</v>
      </c>
      <c r="F425" s="299" t="s">
        <v>77</v>
      </c>
    </row>
    <row r="426" spans="1:6" x14ac:dyDescent="0.3">
      <c r="A426" s="299" t="s">
        <v>494</v>
      </c>
      <c r="B426" s="300">
        <v>6</v>
      </c>
      <c r="C426" s="299" t="s">
        <v>91</v>
      </c>
      <c r="D426" s="299" t="s">
        <v>55</v>
      </c>
      <c r="E426" s="301">
        <v>224.59090909090904</v>
      </c>
      <c r="F426" s="299" t="s">
        <v>187</v>
      </c>
    </row>
    <row r="427" spans="1:6" x14ac:dyDescent="0.3">
      <c r="A427" s="299" t="s">
        <v>494</v>
      </c>
      <c r="B427" s="300">
        <v>6</v>
      </c>
      <c r="C427" s="299" t="s">
        <v>91</v>
      </c>
      <c r="D427" s="299" t="s">
        <v>55</v>
      </c>
      <c r="E427" s="301">
        <v>768.68181818181813</v>
      </c>
      <c r="F427" s="299" t="s">
        <v>77</v>
      </c>
    </row>
    <row r="428" spans="1:6" x14ac:dyDescent="0.3">
      <c r="A428" s="299" t="s">
        <v>494</v>
      </c>
      <c r="B428" s="300">
        <v>6</v>
      </c>
      <c r="C428" s="299" t="s">
        <v>91</v>
      </c>
      <c r="D428" s="299" t="s">
        <v>56</v>
      </c>
      <c r="E428" s="301">
        <v>11</v>
      </c>
      <c r="F428" s="299" t="s">
        <v>187</v>
      </c>
    </row>
    <row r="429" spans="1:6" x14ac:dyDescent="0.3">
      <c r="A429" s="299" t="s">
        <v>494</v>
      </c>
      <c r="B429" s="300">
        <v>6</v>
      </c>
      <c r="C429" s="299" t="s">
        <v>91</v>
      </c>
      <c r="D429" s="299" t="s">
        <v>56</v>
      </c>
      <c r="E429" s="301">
        <v>21.181818181818173</v>
      </c>
      <c r="F429" s="299" t="s">
        <v>77</v>
      </c>
    </row>
    <row r="430" spans="1:6" x14ac:dyDescent="0.3">
      <c r="A430" s="299" t="s">
        <v>494</v>
      </c>
      <c r="B430" s="300">
        <v>6</v>
      </c>
      <c r="C430" s="299" t="s">
        <v>91</v>
      </c>
      <c r="D430" s="299" t="s">
        <v>57</v>
      </c>
      <c r="E430" s="301">
        <v>4.9999999999999991</v>
      </c>
      <c r="F430" s="299" t="s">
        <v>187</v>
      </c>
    </row>
    <row r="431" spans="1:6" x14ac:dyDescent="0.3">
      <c r="A431" s="299" t="s">
        <v>494</v>
      </c>
      <c r="B431" s="300">
        <v>6</v>
      </c>
      <c r="C431" s="299" t="s">
        <v>91</v>
      </c>
      <c r="D431" s="299" t="s">
        <v>57</v>
      </c>
      <c r="E431" s="301">
        <v>2.9090909090909074</v>
      </c>
      <c r="F431" s="299" t="s">
        <v>77</v>
      </c>
    </row>
    <row r="432" spans="1:6" x14ac:dyDescent="0.3">
      <c r="A432" s="299" t="s">
        <v>494</v>
      </c>
      <c r="B432" s="300">
        <v>6</v>
      </c>
      <c r="C432" s="299" t="s">
        <v>91</v>
      </c>
      <c r="D432" s="299" t="s">
        <v>58</v>
      </c>
      <c r="E432" s="301">
        <v>1.9999999999999993</v>
      </c>
      <c r="F432" s="299" t="s">
        <v>187</v>
      </c>
    </row>
    <row r="433" spans="1:6" x14ac:dyDescent="0.3">
      <c r="A433" s="299" t="s">
        <v>494</v>
      </c>
      <c r="B433" s="300">
        <v>6</v>
      </c>
      <c r="C433" s="299" t="s">
        <v>91</v>
      </c>
      <c r="D433" s="299" t="s">
        <v>58</v>
      </c>
      <c r="E433" s="301">
        <v>3.2727272727272712</v>
      </c>
      <c r="F433" s="299" t="s">
        <v>77</v>
      </c>
    </row>
    <row r="434" spans="1:6" x14ac:dyDescent="0.3">
      <c r="A434" s="299" t="s">
        <v>494</v>
      </c>
      <c r="B434" s="300">
        <v>6</v>
      </c>
      <c r="C434" s="299" t="s">
        <v>91</v>
      </c>
      <c r="D434" s="299" t="s">
        <v>59</v>
      </c>
      <c r="E434" s="301">
        <v>21</v>
      </c>
      <c r="F434" s="299" t="s">
        <v>187</v>
      </c>
    </row>
    <row r="435" spans="1:6" x14ac:dyDescent="0.3">
      <c r="A435" s="299" t="s">
        <v>494</v>
      </c>
      <c r="B435" s="300">
        <v>6</v>
      </c>
      <c r="C435" s="299" t="s">
        <v>91</v>
      </c>
      <c r="D435" s="299" t="s">
        <v>59</v>
      </c>
      <c r="E435" s="301">
        <v>52.136363636363662</v>
      </c>
      <c r="F435" s="299" t="s">
        <v>77</v>
      </c>
    </row>
    <row r="436" spans="1:6" x14ac:dyDescent="0.3">
      <c r="A436" s="299" t="s">
        <v>494</v>
      </c>
      <c r="B436" s="300">
        <v>6</v>
      </c>
      <c r="C436" s="299" t="s">
        <v>91</v>
      </c>
      <c r="D436" s="299" t="s">
        <v>60</v>
      </c>
      <c r="E436" s="301">
        <v>32.86363636363636</v>
      </c>
      <c r="F436" s="299" t="s">
        <v>187</v>
      </c>
    </row>
    <row r="437" spans="1:6" x14ac:dyDescent="0.3">
      <c r="A437" s="299" t="s">
        <v>494</v>
      </c>
      <c r="B437" s="300">
        <v>6</v>
      </c>
      <c r="C437" s="299" t="s">
        <v>91</v>
      </c>
      <c r="D437" s="299" t="s">
        <v>60</v>
      </c>
      <c r="E437" s="301">
        <v>140.63636363636365</v>
      </c>
      <c r="F437" s="299" t="s">
        <v>77</v>
      </c>
    </row>
    <row r="438" spans="1:6" x14ac:dyDescent="0.3">
      <c r="A438" s="299" t="s">
        <v>494</v>
      </c>
      <c r="B438" s="300">
        <v>6</v>
      </c>
      <c r="C438" s="299" t="s">
        <v>91</v>
      </c>
      <c r="D438" s="299" t="s">
        <v>61</v>
      </c>
      <c r="E438" s="301">
        <v>74.636363636363626</v>
      </c>
      <c r="F438" s="299" t="s">
        <v>77</v>
      </c>
    </row>
    <row r="439" spans="1:6" x14ac:dyDescent="0.3">
      <c r="A439" s="299" t="s">
        <v>494</v>
      </c>
      <c r="B439" s="300">
        <v>6</v>
      </c>
      <c r="C439" s="299" t="s">
        <v>91</v>
      </c>
      <c r="D439" s="299" t="s">
        <v>62</v>
      </c>
      <c r="E439" s="301">
        <v>40.590909090909101</v>
      </c>
      <c r="F439" s="299" t="s">
        <v>187</v>
      </c>
    </row>
    <row r="440" spans="1:6" x14ac:dyDescent="0.3">
      <c r="A440" s="299" t="s">
        <v>494</v>
      </c>
      <c r="B440" s="300">
        <v>6</v>
      </c>
      <c r="C440" s="299" t="s">
        <v>91</v>
      </c>
      <c r="D440" s="299" t="s">
        <v>62</v>
      </c>
      <c r="E440" s="301">
        <v>67.772727272727266</v>
      </c>
      <c r="F440" s="299" t="s">
        <v>77</v>
      </c>
    </row>
    <row r="441" spans="1:6" x14ac:dyDescent="0.3">
      <c r="A441" s="299" t="s">
        <v>494</v>
      </c>
      <c r="B441" s="300">
        <v>6</v>
      </c>
      <c r="C441" s="299" t="s">
        <v>91</v>
      </c>
      <c r="D441" s="299" t="s">
        <v>63</v>
      </c>
      <c r="E441" s="301">
        <v>17.31818181818182</v>
      </c>
      <c r="F441" s="299" t="s">
        <v>187</v>
      </c>
    </row>
    <row r="442" spans="1:6" x14ac:dyDescent="0.3">
      <c r="A442" s="299" t="s">
        <v>494</v>
      </c>
      <c r="B442" s="300">
        <v>6</v>
      </c>
      <c r="C442" s="299" t="s">
        <v>91</v>
      </c>
      <c r="D442" s="299" t="s">
        <v>63</v>
      </c>
      <c r="E442" s="301">
        <v>745.68181818181813</v>
      </c>
      <c r="F442" s="299" t="s">
        <v>77</v>
      </c>
    </row>
    <row r="443" spans="1:6" x14ac:dyDescent="0.3">
      <c r="A443" s="299" t="s">
        <v>494</v>
      </c>
      <c r="B443" s="300">
        <v>6</v>
      </c>
      <c r="C443" s="299" t="s">
        <v>91</v>
      </c>
      <c r="D443" s="299" t="s">
        <v>64</v>
      </c>
      <c r="E443" s="301">
        <v>11.136363636363635</v>
      </c>
      <c r="F443" s="299" t="s">
        <v>187</v>
      </c>
    </row>
    <row r="444" spans="1:6" x14ac:dyDescent="0.3">
      <c r="A444" s="299" t="s">
        <v>494</v>
      </c>
      <c r="B444" s="300">
        <v>6</v>
      </c>
      <c r="C444" s="299" t="s">
        <v>91</v>
      </c>
      <c r="D444" s="299" t="s">
        <v>64</v>
      </c>
      <c r="E444" s="301">
        <v>63.772727272727266</v>
      </c>
      <c r="F444" s="299" t="s">
        <v>77</v>
      </c>
    </row>
    <row r="445" spans="1:6" x14ac:dyDescent="0.3">
      <c r="A445" s="299" t="s">
        <v>494</v>
      </c>
      <c r="B445" s="300">
        <v>6</v>
      </c>
      <c r="C445" s="299" t="s">
        <v>91</v>
      </c>
      <c r="D445" s="299" t="s">
        <v>65</v>
      </c>
      <c r="E445" s="301">
        <v>112.00000000000003</v>
      </c>
      <c r="F445" s="299" t="s">
        <v>187</v>
      </c>
    </row>
    <row r="446" spans="1:6" x14ac:dyDescent="0.3">
      <c r="A446" s="299" t="s">
        <v>494</v>
      </c>
      <c r="B446" s="300">
        <v>6</v>
      </c>
      <c r="C446" s="299" t="s">
        <v>91</v>
      </c>
      <c r="D446" s="299" t="s">
        <v>65</v>
      </c>
      <c r="E446" s="301">
        <v>56</v>
      </c>
      <c r="F446" s="299" t="s">
        <v>77</v>
      </c>
    </row>
    <row r="447" spans="1:6" x14ac:dyDescent="0.3">
      <c r="A447" s="299" t="s">
        <v>494</v>
      </c>
      <c r="B447" s="300">
        <v>6</v>
      </c>
      <c r="C447" s="299" t="s">
        <v>91</v>
      </c>
      <c r="D447" s="299" t="s">
        <v>67</v>
      </c>
      <c r="E447" s="301">
        <v>0.99999999999999967</v>
      </c>
      <c r="F447" s="299" t="s">
        <v>77</v>
      </c>
    </row>
    <row r="448" spans="1:6" x14ac:dyDescent="0.3">
      <c r="A448" s="299" t="s">
        <v>494</v>
      </c>
      <c r="B448" s="300">
        <v>6</v>
      </c>
      <c r="C448" s="299" t="s">
        <v>92</v>
      </c>
      <c r="D448" s="299" t="s">
        <v>47</v>
      </c>
      <c r="E448" s="301">
        <v>15.999999999999995</v>
      </c>
      <c r="F448" s="299" t="s">
        <v>187</v>
      </c>
    </row>
    <row r="449" spans="1:6" x14ac:dyDescent="0.3">
      <c r="A449" s="299" t="s">
        <v>494</v>
      </c>
      <c r="B449" s="300">
        <v>6</v>
      </c>
      <c r="C449" s="299" t="s">
        <v>92</v>
      </c>
      <c r="D449" s="299" t="s">
        <v>47</v>
      </c>
      <c r="E449" s="301">
        <v>7.9999999999999973</v>
      </c>
      <c r="F449" s="299" t="s">
        <v>188</v>
      </c>
    </row>
    <row r="450" spans="1:6" x14ac:dyDescent="0.3">
      <c r="A450" s="299" t="s">
        <v>494</v>
      </c>
      <c r="B450" s="300">
        <v>6</v>
      </c>
      <c r="C450" s="299" t="s">
        <v>92</v>
      </c>
      <c r="D450" s="299" t="s">
        <v>47</v>
      </c>
      <c r="E450" s="301">
        <v>58.818181818181806</v>
      </c>
      <c r="F450" s="299" t="s">
        <v>77</v>
      </c>
    </row>
    <row r="451" spans="1:6" x14ac:dyDescent="0.3">
      <c r="A451" s="299" t="s">
        <v>494</v>
      </c>
      <c r="B451" s="300">
        <v>6</v>
      </c>
      <c r="C451" s="299" t="s">
        <v>92</v>
      </c>
      <c r="D451" s="299" t="s">
        <v>48</v>
      </c>
      <c r="E451" s="301">
        <v>5.9999999999999964</v>
      </c>
      <c r="F451" s="299" t="s">
        <v>77</v>
      </c>
    </row>
    <row r="452" spans="1:6" x14ac:dyDescent="0.3">
      <c r="A452" s="299" t="s">
        <v>494</v>
      </c>
      <c r="B452" s="300">
        <v>6</v>
      </c>
      <c r="C452" s="299" t="s">
        <v>92</v>
      </c>
      <c r="D452" s="299" t="s">
        <v>49</v>
      </c>
      <c r="E452" s="301">
        <v>34.772727272727273</v>
      </c>
      <c r="F452" s="299" t="s">
        <v>187</v>
      </c>
    </row>
    <row r="453" spans="1:6" x14ac:dyDescent="0.3">
      <c r="A453" s="299" t="s">
        <v>494</v>
      </c>
      <c r="B453" s="300">
        <v>6</v>
      </c>
      <c r="C453" s="299" t="s">
        <v>92</v>
      </c>
      <c r="D453" s="299" t="s">
        <v>49</v>
      </c>
      <c r="E453" s="301">
        <v>177.36363636363637</v>
      </c>
      <c r="F453" s="299" t="s">
        <v>77</v>
      </c>
    </row>
    <row r="454" spans="1:6" x14ac:dyDescent="0.3">
      <c r="A454" s="299" t="s">
        <v>494</v>
      </c>
      <c r="B454" s="300">
        <v>6</v>
      </c>
      <c r="C454" s="299" t="s">
        <v>92</v>
      </c>
      <c r="D454" s="299" t="s">
        <v>50</v>
      </c>
      <c r="E454" s="301">
        <v>4.9999999999999991</v>
      </c>
      <c r="F454" s="299" t="s">
        <v>77</v>
      </c>
    </row>
    <row r="455" spans="1:6" x14ac:dyDescent="0.3">
      <c r="A455" s="299" t="s">
        <v>494</v>
      </c>
      <c r="B455" s="300">
        <v>6</v>
      </c>
      <c r="C455" s="299" t="s">
        <v>92</v>
      </c>
      <c r="D455" s="299" t="s">
        <v>51</v>
      </c>
      <c r="E455" s="301">
        <v>9.1818181818181799</v>
      </c>
      <c r="F455" s="299" t="s">
        <v>77</v>
      </c>
    </row>
    <row r="456" spans="1:6" x14ac:dyDescent="0.3">
      <c r="A456" s="299" t="s">
        <v>494</v>
      </c>
      <c r="B456" s="300">
        <v>6</v>
      </c>
      <c r="C456" s="299" t="s">
        <v>92</v>
      </c>
      <c r="D456" s="299" t="s">
        <v>52</v>
      </c>
      <c r="E456" s="301">
        <v>37.13636363636364</v>
      </c>
      <c r="F456" s="299" t="s">
        <v>187</v>
      </c>
    </row>
    <row r="457" spans="1:6" x14ac:dyDescent="0.3">
      <c r="A457" s="299" t="s">
        <v>494</v>
      </c>
      <c r="B457" s="300">
        <v>6</v>
      </c>
      <c r="C457" s="299" t="s">
        <v>92</v>
      </c>
      <c r="D457" s="299" t="s">
        <v>52</v>
      </c>
      <c r="E457" s="301">
        <v>127.99999999999997</v>
      </c>
      <c r="F457" s="299" t="s">
        <v>77</v>
      </c>
    </row>
    <row r="458" spans="1:6" x14ac:dyDescent="0.3">
      <c r="A458" s="299" t="s">
        <v>494</v>
      </c>
      <c r="B458" s="300">
        <v>6</v>
      </c>
      <c r="C458" s="299" t="s">
        <v>92</v>
      </c>
      <c r="D458" s="299" t="s">
        <v>53</v>
      </c>
      <c r="E458" s="301">
        <v>177.36363636363632</v>
      </c>
      <c r="F458" s="299" t="s">
        <v>187</v>
      </c>
    </row>
    <row r="459" spans="1:6" x14ac:dyDescent="0.3">
      <c r="A459" s="299" t="s">
        <v>494</v>
      </c>
      <c r="B459" s="300">
        <v>6</v>
      </c>
      <c r="C459" s="299" t="s">
        <v>92</v>
      </c>
      <c r="D459" s="299" t="s">
        <v>53</v>
      </c>
      <c r="E459" s="301">
        <v>333.0454545454545</v>
      </c>
      <c r="F459" s="299" t="s">
        <v>77</v>
      </c>
    </row>
    <row r="460" spans="1:6" x14ac:dyDescent="0.3">
      <c r="A460" s="299" t="s">
        <v>494</v>
      </c>
      <c r="B460" s="300">
        <v>6</v>
      </c>
      <c r="C460" s="299" t="s">
        <v>92</v>
      </c>
      <c r="D460" s="299" t="s">
        <v>54</v>
      </c>
      <c r="E460" s="301">
        <v>26.999999999999993</v>
      </c>
      <c r="F460" s="299" t="s">
        <v>187</v>
      </c>
    </row>
    <row r="461" spans="1:6" x14ac:dyDescent="0.3">
      <c r="A461" s="299" t="s">
        <v>494</v>
      </c>
      <c r="B461" s="300">
        <v>6</v>
      </c>
      <c r="C461" s="299" t="s">
        <v>92</v>
      </c>
      <c r="D461" s="299" t="s">
        <v>54</v>
      </c>
      <c r="E461" s="301">
        <v>902.00000000000011</v>
      </c>
      <c r="F461" s="299" t="s">
        <v>77</v>
      </c>
    </row>
    <row r="462" spans="1:6" x14ac:dyDescent="0.3">
      <c r="A462" s="299" t="s">
        <v>494</v>
      </c>
      <c r="B462" s="300">
        <v>6</v>
      </c>
      <c r="C462" s="299" t="s">
        <v>92</v>
      </c>
      <c r="D462" s="299" t="s">
        <v>55</v>
      </c>
      <c r="E462" s="301">
        <v>124.77272727272728</v>
      </c>
      <c r="F462" s="299" t="s">
        <v>187</v>
      </c>
    </row>
    <row r="463" spans="1:6" x14ac:dyDescent="0.3">
      <c r="A463" s="299" t="s">
        <v>494</v>
      </c>
      <c r="B463" s="300">
        <v>6</v>
      </c>
      <c r="C463" s="299" t="s">
        <v>92</v>
      </c>
      <c r="D463" s="299" t="s">
        <v>55</v>
      </c>
      <c r="E463" s="301">
        <v>317.27272727272731</v>
      </c>
      <c r="F463" s="299" t="s">
        <v>77</v>
      </c>
    </row>
    <row r="464" spans="1:6" x14ac:dyDescent="0.3">
      <c r="A464" s="299" t="s">
        <v>494</v>
      </c>
      <c r="B464" s="300">
        <v>6</v>
      </c>
      <c r="C464" s="299" t="s">
        <v>92</v>
      </c>
      <c r="D464" s="299" t="s">
        <v>56</v>
      </c>
      <c r="E464" s="301">
        <v>11.999999999999993</v>
      </c>
      <c r="F464" s="299" t="s">
        <v>187</v>
      </c>
    </row>
    <row r="465" spans="1:6" x14ac:dyDescent="0.3">
      <c r="A465" s="299" t="s">
        <v>494</v>
      </c>
      <c r="B465" s="300">
        <v>6</v>
      </c>
      <c r="C465" s="299" t="s">
        <v>92</v>
      </c>
      <c r="D465" s="299" t="s">
        <v>56</v>
      </c>
      <c r="E465" s="301">
        <v>23.000000000000004</v>
      </c>
      <c r="F465" s="299" t="s">
        <v>77</v>
      </c>
    </row>
    <row r="466" spans="1:6" x14ac:dyDescent="0.3">
      <c r="A466" s="299" t="s">
        <v>494</v>
      </c>
      <c r="B466" s="300">
        <v>6</v>
      </c>
      <c r="C466" s="299" t="s">
        <v>92</v>
      </c>
      <c r="D466" s="299" t="s">
        <v>57</v>
      </c>
      <c r="E466" s="301">
        <v>2.9999999999999982</v>
      </c>
      <c r="F466" s="299" t="s">
        <v>187</v>
      </c>
    </row>
    <row r="467" spans="1:6" x14ac:dyDescent="0.3">
      <c r="A467" s="299" t="s">
        <v>494</v>
      </c>
      <c r="B467" s="300">
        <v>6</v>
      </c>
      <c r="C467" s="299" t="s">
        <v>92</v>
      </c>
      <c r="D467" s="299" t="s">
        <v>57</v>
      </c>
      <c r="E467" s="301">
        <v>7.9999999999999973</v>
      </c>
      <c r="F467" s="299" t="s">
        <v>77</v>
      </c>
    </row>
    <row r="468" spans="1:6" x14ac:dyDescent="0.3">
      <c r="A468" s="299" t="s">
        <v>494</v>
      </c>
      <c r="B468" s="300">
        <v>6</v>
      </c>
      <c r="C468" s="299" t="s">
        <v>92</v>
      </c>
      <c r="D468" s="299" t="s">
        <v>58</v>
      </c>
      <c r="E468" s="301">
        <v>11</v>
      </c>
      <c r="F468" s="299" t="s">
        <v>187</v>
      </c>
    </row>
    <row r="469" spans="1:6" x14ac:dyDescent="0.3">
      <c r="A469" s="299" t="s">
        <v>494</v>
      </c>
      <c r="B469" s="300">
        <v>6</v>
      </c>
      <c r="C469" s="299" t="s">
        <v>92</v>
      </c>
      <c r="D469" s="299" t="s">
        <v>58</v>
      </c>
      <c r="E469" s="301">
        <v>3.6363636363636349</v>
      </c>
      <c r="F469" s="299" t="s">
        <v>77</v>
      </c>
    </row>
    <row r="470" spans="1:6" x14ac:dyDescent="0.3">
      <c r="A470" s="299" t="s">
        <v>494</v>
      </c>
      <c r="B470" s="300">
        <v>6</v>
      </c>
      <c r="C470" s="299" t="s">
        <v>92</v>
      </c>
      <c r="D470" s="299" t="s">
        <v>59</v>
      </c>
      <c r="E470" s="301">
        <v>37.272727272727273</v>
      </c>
      <c r="F470" s="299" t="s">
        <v>187</v>
      </c>
    </row>
    <row r="471" spans="1:6" x14ac:dyDescent="0.3">
      <c r="A471" s="299" t="s">
        <v>494</v>
      </c>
      <c r="B471" s="300">
        <v>6</v>
      </c>
      <c r="C471" s="299" t="s">
        <v>92</v>
      </c>
      <c r="D471" s="299" t="s">
        <v>59</v>
      </c>
      <c r="E471" s="301">
        <v>61.409090909090921</v>
      </c>
      <c r="F471" s="299" t="s">
        <v>77</v>
      </c>
    </row>
    <row r="472" spans="1:6" x14ac:dyDescent="0.3">
      <c r="A472" s="299" t="s">
        <v>494</v>
      </c>
      <c r="B472" s="300">
        <v>6</v>
      </c>
      <c r="C472" s="299" t="s">
        <v>92</v>
      </c>
      <c r="D472" s="299" t="s">
        <v>60</v>
      </c>
      <c r="E472" s="301">
        <v>30.363636363636353</v>
      </c>
      <c r="F472" s="299" t="s">
        <v>187</v>
      </c>
    </row>
    <row r="473" spans="1:6" x14ac:dyDescent="0.3">
      <c r="A473" s="299" t="s">
        <v>494</v>
      </c>
      <c r="B473" s="300">
        <v>6</v>
      </c>
      <c r="C473" s="299" t="s">
        <v>92</v>
      </c>
      <c r="D473" s="299" t="s">
        <v>60</v>
      </c>
      <c r="E473" s="301">
        <v>76.636363636363626</v>
      </c>
      <c r="F473" s="299" t="s">
        <v>77</v>
      </c>
    </row>
    <row r="474" spans="1:6" x14ac:dyDescent="0.3">
      <c r="A474" s="299" t="s">
        <v>494</v>
      </c>
      <c r="B474" s="300">
        <v>6</v>
      </c>
      <c r="C474" s="299" t="s">
        <v>92</v>
      </c>
      <c r="D474" s="299" t="s">
        <v>61</v>
      </c>
      <c r="E474" s="301">
        <v>85.181818181818187</v>
      </c>
      <c r="F474" s="299" t="s">
        <v>77</v>
      </c>
    </row>
    <row r="475" spans="1:6" x14ac:dyDescent="0.3">
      <c r="A475" s="299" t="s">
        <v>494</v>
      </c>
      <c r="B475" s="300">
        <v>6</v>
      </c>
      <c r="C475" s="299" t="s">
        <v>92</v>
      </c>
      <c r="D475" s="299" t="s">
        <v>62</v>
      </c>
      <c r="E475" s="301">
        <v>19.545454545454547</v>
      </c>
      <c r="F475" s="299" t="s">
        <v>187</v>
      </c>
    </row>
    <row r="476" spans="1:6" x14ac:dyDescent="0.3">
      <c r="A476" s="299" t="s">
        <v>494</v>
      </c>
      <c r="B476" s="300">
        <v>6</v>
      </c>
      <c r="C476" s="299" t="s">
        <v>92</v>
      </c>
      <c r="D476" s="299" t="s">
        <v>62</v>
      </c>
      <c r="E476" s="301">
        <v>73.181818181818187</v>
      </c>
      <c r="F476" s="299" t="s">
        <v>77</v>
      </c>
    </row>
    <row r="477" spans="1:6" x14ac:dyDescent="0.3">
      <c r="A477" s="299" t="s">
        <v>494</v>
      </c>
      <c r="B477" s="300">
        <v>6</v>
      </c>
      <c r="C477" s="299" t="s">
        <v>92</v>
      </c>
      <c r="D477" s="299" t="s">
        <v>63</v>
      </c>
      <c r="E477" s="301">
        <v>18.681818181818176</v>
      </c>
      <c r="F477" s="299" t="s">
        <v>187</v>
      </c>
    </row>
    <row r="478" spans="1:6" x14ac:dyDescent="0.3">
      <c r="A478" s="299" t="s">
        <v>494</v>
      </c>
      <c r="B478" s="300">
        <v>6</v>
      </c>
      <c r="C478" s="299" t="s">
        <v>92</v>
      </c>
      <c r="D478" s="299" t="s">
        <v>63</v>
      </c>
      <c r="E478" s="301">
        <v>163.72727272727261</v>
      </c>
      <c r="F478" s="299" t="s">
        <v>77</v>
      </c>
    </row>
    <row r="479" spans="1:6" x14ac:dyDescent="0.3">
      <c r="A479" s="299" t="s">
        <v>494</v>
      </c>
      <c r="B479" s="300">
        <v>6</v>
      </c>
      <c r="C479" s="299" t="s">
        <v>92</v>
      </c>
      <c r="D479" s="299" t="s">
        <v>64</v>
      </c>
      <c r="E479" s="301">
        <v>12.818181818181822</v>
      </c>
      <c r="F479" s="299" t="s">
        <v>187</v>
      </c>
    </row>
    <row r="480" spans="1:6" x14ac:dyDescent="0.3">
      <c r="A480" s="299" t="s">
        <v>494</v>
      </c>
      <c r="B480" s="300">
        <v>6</v>
      </c>
      <c r="C480" s="299" t="s">
        <v>92</v>
      </c>
      <c r="D480" s="299" t="s">
        <v>64</v>
      </c>
      <c r="E480" s="301">
        <v>32.090909090909086</v>
      </c>
      <c r="F480" s="299" t="s">
        <v>77</v>
      </c>
    </row>
    <row r="481" spans="1:6" x14ac:dyDescent="0.3">
      <c r="A481" s="299" t="s">
        <v>494</v>
      </c>
      <c r="B481" s="300">
        <v>6</v>
      </c>
      <c r="C481" s="299" t="s">
        <v>92</v>
      </c>
      <c r="D481" s="299" t="s">
        <v>65</v>
      </c>
      <c r="E481" s="301">
        <v>36.863636363636374</v>
      </c>
      <c r="F481" s="299" t="s">
        <v>187</v>
      </c>
    </row>
    <row r="482" spans="1:6" x14ac:dyDescent="0.3">
      <c r="A482" s="299" t="s">
        <v>494</v>
      </c>
      <c r="B482" s="300">
        <v>6</v>
      </c>
      <c r="C482" s="299" t="s">
        <v>92</v>
      </c>
      <c r="D482" s="299" t="s">
        <v>65</v>
      </c>
      <c r="E482" s="301">
        <v>26.727272727272734</v>
      </c>
      <c r="F482" s="299" t="s">
        <v>77</v>
      </c>
    </row>
    <row r="483" spans="1:6" x14ac:dyDescent="0.3">
      <c r="A483" s="299" t="s">
        <v>494</v>
      </c>
      <c r="B483" s="300">
        <v>6</v>
      </c>
      <c r="C483" s="299" t="s">
        <v>92</v>
      </c>
      <c r="D483" s="299" t="s">
        <v>67</v>
      </c>
      <c r="E483" s="301">
        <v>1.8181818181818177</v>
      </c>
      <c r="F483" s="299" t="s">
        <v>77</v>
      </c>
    </row>
    <row r="484" spans="1:6" x14ac:dyDescent="0.3">
      <c r="A484" s="299" t="s">
        <v>494</v>
      </c>
      <c r="B484" s="300">
        <v>7</v>
      </c>
      <c r="C484" s="299" t="s">
        <v>91</v>
      </c>
      <c r="D484" s="299" t="s">
        <v>47</v>
      </c>
      <c r="E484" s="301">
        <v>40.63636363636364</v>
      </c>
      <c r="F484" s="299" t="s">
        <v>187</v>
      </c>
    </row>
    <row r="485" spans="1:6" x14ac:dyDescent="0.3">
      <c r="A485" s="299" t="s">
        <v>494</v>
      </c>
      <c r="B485" s="300">
        <v>7</v>
      </c>
      <c r="C485" s="299" t="s">
        <v>91</v>
      </c>
      <c r="D485" s="299" t="s">
        <v>47</v>
      </c>
      <c r="E485" s="301">
        <v>0.99999999999999967</v>
      </c>
      <c r="F485" s="299" t="s">
        <v>81</v>
      </c>
    </row>
    <row r="486" spans="1:6" x14ac:dyDescent="0.3">
      <c r="A486" s="299" t="s">
        <v>494</v>
      </c>
      <c r="B486" s="300">
        <v>7</v>
      </c>
      <c r="C486" s="299" t="s">
        <v>91</v>
      </c>
      <c r="D486" s="299" t="s">
        <v>47</v>
      </c>
      <c r="E486" s="301">
        <v>36.454545454545453</v>
      </c>
      <c r="F486" s="299" t="s">
        <v>80</v>
      </c>
    </row>
    <row r="487" spans="1:6" x14ac:dyDescent="0.3">
      <c r="A487" s="299" t="s">
        <v>494</v>
      </c>
      <c r="B487" s="300">
        <v>7</v>
      </c>
      <c r="C487" s="299" t="s">
        <v>91</v>
      </c>
      <c r="D487" s="299" t="s">
        <v>47</v>
      </c>
      <c r="E487" s="301">
        <v>8.9999999999999982</v>
      </c>
      <c r="F487" s="299" t="s">
        <v>188</v>
      </c>
    </row>
    <row r="488" spans="1:6" x14ac:dyDescent="0.3">
      <c r="A488" s="299" t="s">
        <v>494</v>
      </c>
      <c r="B488" s="300">
        <v>7</v>
      </c>
      <c r="C488" s="299" t="s">
        <v>91</v>
      </c>
      <c r="D488" s="299" t="s">
        <v>47</v>
      </c>
      <c r="E488" s="301">
        <v>157.54545454545456</v>
      </c>
      <c r="F488" s="299" t="s">
        <v>77</v>
      </c>
    </row>
    <row r="489" spans="1:6" x14ac:dyDescent="0.3">
      <c r="A489" s="299" t="s">
        <v>494</v>
      </c>
      <c r="B489" s="300">
        <v>7</v>
      </c>
      <c r="C489" s="299" t="s">
        <v>91</v>
      </c>
      <c r="D489" s="299" t="s">
        <v>48</v>
      </c>
      <c r="E489" s="301">
        <v>1.9999999999999993</v>
      </c>
      <c r="F489" s="299" t="s">
        <v>187</v>
      </c>
    </row>
    <row r="490" spans="1:6" x14ac:dyDescent="0.3">
      <c r="A490" s="299" t="s">
        <v>494</v>
      </c>
      <c r="B490" s="300">
        <v>7</v>
      </c>
      <c r="C490" s="299" t="s">
        <v>91</v>
      </c>
      <c r="D490" s="299" t="s">
        <v>48</v>
      </c>
      <c r="E490" s="301">
        <v>20.909090909090914</v>
      </c>
      <c r="F490" s="299" t="s">
        <v>77</v>
      </c>
    </row>
    <row r="491" spans="1:6" x14ac:dyDescent="0.3">
      <c r="A491" s="299" t="s">
        <v>494</v>
      </c>
      <c r="B491" s="300">
        <v>7</v>
      </c>
      <c r="C491" s="299" t="s">
        <v>91</v>
      </c>
      <c r="D491" s="299" t="s">
        <v>49</v>
      </c>
      <c r="E491" s="301">
        <v>511.59090909090901</v>
      </c>
      <c r="F491" s="299" t="s">
        <v>187</v>
      </c>
    </row>
    <row r="492" spans="1:6" x14ac:dyDescent="0.3">
      <c r="A492" s="299" t="s">
        <v>494</v>
      </c>
      <c r="B492" s="300">
        <v>7</v>
      </c>
      <c r="C492" s="299" t="s">
        <v>91</v>
      </c>
      <c r="D492" s="299" t="s">
        <v>49</v>
      </c>
      <c r="E492" s="301">
        <v>1886.6363636363633</v>
      </c>
      <c r="F492" s="299" t="s">
        <v>77</v>
      </c>
    </row>
    <row r="493" spans="1:6" x14ac:dyDescent="0.3">
      <c r="A493" s="299" t="s">
        <v>494</v>
      </c>
      <c r="B493" s="300">
        <v>7</v>
      </c>
      <c r="C493" s="299" t="s">
        <v>91</v>
      </c>
      <c r="D493" s="299" t="s">
        <v>50</v>
      </c>
      <c r="E493" s="301">
        <v>2.9999999999999982</v>
      </c>
      <c r="F493" s="299" t="s">
        <v>187</v>
      </c>
    </row>
    <row r="494" spans="1:6" x14ac:dyDescent="0.3">
      <c r="A494" s="299" t="s">
        <v>494</v>
      </c>
      <c r="B494" s="300">
        <v>7</v>
      </c>
      <c r="C494" s="299" t="s">
        <v>91</v>
      </c>
      <c r="D494" s="299" t="s">
        <v>50</v>
      </c>
      <c r="E494" s="301">
        <v>12.681818181818183</v>
      </c>
      <c r="F494" s="299" t="s">
        <v>77</v>
      </c>
    </row>
    <row r="495" spans="1:6" x14ac:dyDescent="0.3">
      <c r="A495" s="299" t="s">
        <v>494</v>
      </c>
      <c r="B495" s="300">
        <v>7</v>
      </c>
      <c r="C495" s="299" t="s">
        <v>91</v>
      </c>
      <c r="D495" s="299" t="s">
        <v>51</v>
      </c>
      <c r="E495" s="301">
        <v>5.9999999999999964</v>
      </c>
      <c r="F495" s="299" t="s">
        <v>187</v>
      </c>
    </row>
    <row r="496" spans="1:6" x14ac:dyDescent="0.3">
      <c r="A496" s="299" t="s">
        <v>494</v>
      </c>
      <c r="B496" s="300">
        <v>7</v>
      </c>
      <c r="C496" s="299" t="s">
        <v>91</v>
      </c>
      <c r="D496" s="299" t="s">
        <v>51</v>
      </c>
      <c r="E496" s="301">
        <v>285.09090909090912</v>
      </c>
      <c r="F496" s="299" t="s">
        <v>77</v>
      </c>
    </row>
    <row r="497" spans="1:6" x14ac:dyDescent="0.3">
      <c r="A497" s="299" t="s">
        <v>494</v>
      </c>
      <c r="B497" s="300">
        <v>7</v>
      </c>
      <c r="C497" s="299" t="s">
        <v>91</v>
      </c>
      <c r="D497" s="299" t="s">
        <v>52</v>
      </c>
      <c r="E497" s="301">
        <v>2159</v>
      </c>
      <c r="F497" s="299" t="s">
        <v>187</v>
      </c>
    </row>
    <row r="498" spans="1:6" x14ac:dyDescent="0.3">
      <c r="A498" s="299" t="s">
        <v>494</v>
      </c>
      <c r="B498" s="300">
        <v>7</v>
      </c>
      <c r="C498" s="299" t="s">
        <v>91</v>
      </c>
      <c r="D498" s="299" t="s">
        <v>52</v>
      </c>
      <c r="E498" s="301">
        <v>0.99999999999999967</v>
      </c>
      <c r="F498" s="299" t="s">
        <v>81</v>
      </c>
    </row>
    <row r="499" spans="1:6" x14ac:dyDescent="0.3">
      <c r="A499" s="299" t="s">
        <v>494</v>
      </c>
      <c r="B499" s="300">
        <v>7</v>
      </c>
      <c r="C499" s="299" t="s">
        <v>91</v>
      </c>
      <c r="D499" s="299" t="s">
        <v>52</v>
      </c>
      <c r="E499" s="301">
        <v>12871.363636363638</v>
      </c>
      <c r="F499" s="299" t="s">
        <v>77</v>
      </c>
    </row>
    <row r="500" spans="1:6" x14ac:dyDescent="0.3">
      <c r="A500" s="299" t="s">
        <v>494</v>
      </c>
      <c r="B500" s="300">
        <v>7</v>
      </c>
      <c r="C500" s="299" t="s">
        <v>91</v>
      </c>
      <c r="D500" s="299" t="s">
        <v>53</v>
      </c>
      <c r="E500" s="301">
        <v>1938.727272727273</v>
      </c>
      <c r="F500" s="299" t="s">
        <v>187</v>
      </c>
    </row>
    <row r="501" spans="1:6" x14ac:dyDescent="0.3">
      <c r="A501" s="299" t="s">
        <v>494</v>
      </c>
      <c r="B501" s="300">
        <v>7</v>
      </c>
      <c r="C501" s="299" t="s">
        <v>91</v>
      </c>
      <c r="D501" s="299" t="s">
        <v>53</v>
      </c>
      <c r="E501" s="301">
        <v>5183.727272727273</v>
      </c>
      <c r="F501" s="299" t="s">
        <v>77</v>
      </c>
    </row>
    <row r="502" spans="1:6" x14ac:dyDescent="0.3">
      <c r="A502" s="299" t="s">
        <v>494</v>
      </c>
      <c r="B502" s="300">
        <v>7</v>
      </c>
      <c r="C502" s="299" t="s">
        <v>91</v>
      </c>
      <c r="D502" s="299" t="s">
        <v>54</v>
      </c>
      <c r="E502" s="301">
        <v>422.31818181818187</v>
      </c>
      <c r="F502" s="299" t="s">
        <v>187</v>
      </c>
    </row>
    <row r="503" spans="1:6" x14ac:dyDescent="0.3">
      <c r="A503" s="299" t="s">
        <v>494</v>
      </c>
      <c r="B503" s="300">
        <v>7</v>
      </c>
      <c r="C503" s="299" t="s">
        <v>91</v>
      </c>
      <c r="D503" s="299" t="s">
        <v>54</v>
      </c>
      <c r="E503" s="301">
        <v>2.9999999999999982</v>
      </c>
      <c r="F503" s="299" t="s">
        <v>81</v>
      </c>
    </row>
    <row r="504" spans="1:6" x14ac:dyDescent="0.3">
      <c r="A504" s="299" t="s">
        <v>494</v>
      </c>
      <c r="B504" s="300">
        <v>7</v>
      </c>
      <c r="C504" s="299" t="s">
        <v>91</v>
      </c>
      <c r="D504" s="299" t="s">
        <v>54</v>
      </c>
      <c r="E504" s="301">
        <v>27.72727272727273</v>
      </c>
      <c r="F504" s="299" t="s">
        <v>80</v>
      </c>
    </row>
    <row r="505" spans="1:6" x14ac:dyDescent="0.3">
      <c r="A505" s="299" t="s">
        <v>494</v>
      </c>
      <c r="B505" s="300">
        <v>7</v>
      </c>
      <c r="C505" s="299" t="s">
        <v>91</v>
      </c>
      <c r="D505" s="299" t="s">
        <v>54</v>
      </c>
      <c r="E505" s="301">
        <v>817.86363636363649</v>
      </c>
      <c r="F505" s="299" t="s">
        <v>77</v>
      </c>
    </row>
    <row r="506" spans="1:6" x14ac:dyDescent="0.3">
      <c r="A506" s="299" t="s">
        <v>494</v>
      </c>
      <c r="B506" s="300">
        <v>7</v>
      </c>
      <c r="C506" s="299" t="s">
        <v>91</v>
      </c>
      <c r="D506" s="299" t="s">
        <v>55</v>
      </c>
      <c r="E506" s="301">
        <v>1679.318181818182</v>
      </c>
      <c r="F506" s="299" t="s">
        <v>187</v>
      </c>
    </row>
    <row r="507" spans="1:6" x14ac:dyDescent="0.3">
      <c r="A507" s="299" t="s">
        <v>494</v>
      </c>
      <c r="B507" s="300">
        <v>7</v>
      </c>
      <c r="C507" s="299" t="s">
        <v>91</v>
      </c>
      <c r="D507" s="299" t="s">
        <v>55</v>
      </c>
      <c r="E507" s="301">
        <v>7191.181818181818</v>
      </c>
      <c r="F507" s="299" t="s">
        <v>77</v>
      </c>
    </row>
    <row r="508" spans="1:6" x14ac:dyDescent="0.3">
      <c r="A508" s="299" t="s">
        <v>494</v>
      </c>
      <c r="B508" s="300">
        <v>7</v>
      </c>
      <c r="C508" s="299" t="s">
        <v>91</v>
      </c>
      <c r="D508" s="299" t="s">
        <v>56</v>
      </c>
      <c r="E508" s="301">
        <v>226.77272727272728</v>
      </c>
      <c r="F508" s="299" t="s">
        <v>187</v>
      </c>
    </row>
    <row r="509" spans="1:6" x14ac:dyDescent="0.3">
      <c r="A509" s="299" t="s">
        <v>494</v>
      </c>
      <c r="B509" s="300">
        <v>7</v>
      </c>
      <c r="C509" s="299" t="s">
        <v>91</v>
      </c>
      <c r="D509" s="299" t="s">
        <v>56</v>
      </c>
      <c r="E509" s="301">
        <v>349.36363636363637</v>
      </c>
      <c r="F509" s="299" t="s">
        <v>77</v>
      </c>
    </row>
    <row r="510" spans="1:6" x14ac:dyDescent="0.3">
      <c r="A510" s="299" t="s">
        <v>494</v>
      </c>
      <c r="B510" s="300">
        <v>7</v>
      </c>
      <c r="C510" s="299" t="s">
        <v>91</v>
      </c>
      <c r="D510" s="299" t="s">
        <v>57</v>
      </c>
      <c r="E510" s="301">
        <v>49.909090909090914</v>
      </c>
      <c r="F510" s="299" t="s">
        <v>187</v>
      </c>
    </row>
    <row r="511" spans="1:6" x14ac:dyDescent="0.3">
      <c r="A511" s="299" t="s">
        <v>494</v>
      </c>
      <c r="B511" s="300">
        <v>7</v>
      </c>
      <c r="C511" s="299" t="s">
        <v>91</v>
      </c>
      <c r="D511" s="299" t="s">
        <v>57</v>
      </c>
      <c r="E511" s="301">
        <v>98.681818181818187</v>
      </c>
      <c r="F511" s="299" t="s">
        <v>77</v>
      </c>
    </row>
    <row r="512" spans="1:6" x14ac:dyDescent="0.3">
      <c r="A512" s="299" t="s">
        <v>494</v>
      </c>
      <c r="B512" s="300">
        <v>7</v>
      </c>
      <c r="C512" s="299" t="s">
        <v>91</v>
      </c>
      <c r="D512" s="299" t="s">
        <v>58</v>
      </c>
      <c r="E512" s="301">
        <v>209.86363636363635</v>
      </c>
      <c r="F512" s="299" t="s">
        <v>187</v>
      </c>
    </row>
    <row r="513" spans="1:6" x14ac:dyDescent="0.3">
      <c r="A513" s="299" t="s">
        <v>494</v>
      </c>
      <c r="B513" s="300">
        <v>7</v>
      </c>
      <c r="C513" s="299" t="s">
        <v>91</v>
      </c>
      <c r="D513" s="299" t="s">
        <v>58</v>
      </c>
      <c r="E513" s="301">
        <v>427.86363636363632</v>
      </c>
      <c r="F513" s="299" t="s">
        <v>77</v>
      </c>
    </row>
    <row r="514" spans="1:6" x14ac:dyDescent="0.3">
      <c r="A514" s="299" t="s">
        <v>494</v>
      </c>
      <c r="B514" s="300">
        <v>7</v>
      </c>
      <c r="C514" s="299" t="s">
        <v>91</v>
      </c>
      <c r="D514" s="299" t="s">
        <v>59</v>
      </c>
      <c r="E514" s="301">
        <v>499.59090909090912</v>
      </c>
      <c r="F514" s="299" t="s">
        <v>187</v>
      </c>
    </row>
    <row r="515" spans="1:6" x14ac:dyDescent="0.3">
      <c r="A515" s="299" t="s">
        <v>494</v>
      </c>
      <c r="B515" s="300">
        <v>7</v>
      </c>
      <c r="C515" s="299" t="s">
        <v>91</v>
      </c>
      <c r="D515" s="299" t="s">
        <v>59</v>
      </c>
      <c r="E515" s="301">
        <v>744.36363636363637</v>
      </c>
      <c r="F515" s="299" t="s">
        <v>77</v>
      </c>
    </row>
    <row r="516" spans="1:6" x14ac:dyDescent="0.3">
      <c r="A516" s="299" t="s">
        <v>494</v>
      </c>
      <c r="B516" s="300">
        <v>7</v>
      </c>
      <c r="C516" s="299" t="s">
        <v>91</v>
      </c>
      <c r="D516" s="299" t="s">
        <v>60</v>
      </c>
      <c r="E516" s="301">
        <v>804.31818181818187</v>
      </c>
      <c r="F516" s="299" t="s">
        <v>187</v>
      </c>
    </row>
    <row r="517" spans="1:6" x14ac:dyDescent="0.3">
      <c r="A517" s="299" t="s">
        <v>494</v>
      </c>
      <c r="B517" s="300">
        <v>7</v>
      </c>
      <c r="C517" s="299" t="s">
        <v>91</v>
      </c>
      <c r="D517" s="299" t="s">
        <v>60</v>
      </c>
      <c r="E517" s="301">
        <v>3670.318181818182</v>
      </c>
      <c r="F517" s="299" t="s">
        <v>77</v>
      </c>
    </row>
    <row r="518" spans="1:6" x14ac:dyDescent="0.3">
      <c r="A518" s="299" t="s">
        <v>494</v>
      </c>
      <c r="B518" s="300">
        <v>7</v>
      </c>
      <c r="C518" s="299" t="s">
        <v>91</v>
      </c>
      <c r="D518" s="299" t="s">
        <v>61</v>
      </c>
      <c r="E518" s="301">
        <v>0.99999999999999967</v>
      </c>
      <c r="F518" s="299" t="s">
        <v>187</v>
      </c>
    </row>
    <row r="519" spans="1:6" x14ac:dyDescent="0.3">
      <c r="A519" s="299" t="s">
        <v>494</v>
      </c>
      <c r="B519" s="300">
        <v>7</v>
      </c>
      <c r="C519" s="299" t="s">
        <v>91</v>
      </c>
      <c r="D519" s="299" t="s">
        <v>61</v>
      </c>
      <c r="E519" s="301">
        <v>214.86363636363635</v>
      </c>
      <c r="F519" s="299" t="s">
        <v>77</v>
      </c>
    </row>
    <row r="520" spans="1:6" x14ac:dyDescent="0.3">
      <c r="A520" s="299" t="s">
        <v>494</v>
      </c>
      <c r="B520" s="300">
        <v>7</v>
      </c>
      <c r="C520" s="299" t="s">
        <v>91</v>
      </c>
      <c r="D520" s="299" t="s">
        <v>62</v>
      </c>
      <c r="E520" s="301">
        <v>221.99999999999997</v>
      </c>
      <c r="F520" s="299" t="s">
        <v>187</v>
      </c>
    </row>
    <row r="521" spans="1:6" x14ac:dyDescent="0.3">
      <c r="A521" s="299" t="s">
        <v>494</v>
      </c>
      <c r="B521" s="300">
        <v>7</v>
      </c>
      <c r="C521" s="299" t="s">
        <v>91</v>
      </c>
      <c r="D521" s="299" t="s">
        <v>62</v>
      </c>
      <c r="E521" s="301">
        <v>911.36363636363649</v>
      </c>
      <c r="F521" s="299" t="s">
        <v>77</v>
      </c>
    </row>
    <row r="522" spans="1:6" x14ac:dyDescent="0.3">
      <c r="A522" s="299" t="s">
        <v>494</v>
      </c>
      <c r="B522" s="300">
        <v>7</v>
      </c>
      <c r="C522" s="299" t="s">
        <v>91</v>
      </c>
      <c r="D522" s="299" t="s">
        <v>63</v>
      </c>
      <c r="E522" s="301">
        <v>148.49999999999997</v>
      </c>
      <c r="F522" s="299" t="s">
        <v>187</v>
      </c>
    </row>
    <row r="523" spans="1:6" x14ac:dyDescent="0.3">
      <c r="A523" s="299" t="s">
        <v>494</v>
      </c>
      <c r="B523" s="300">
        <v>7</v>
      </c>
      <c r="C523" s="299" t="s">
        <v>91</v>
      </c>
      <c r="D523" s="299" t="s">
        <v>63</v>
      </c>
      <c r="E523" s="301">
        <v>1492.4545454545455</v>
      </c>
      <c r="F523" s="299" t="s">
        <v>77</v>
      </c>
    </row>
    <row r="524" spans="1:6" x14ac:dyDescent="0.3">
      <c r="A524" s="299" t="s">
        <v>494</v>
      </c>
      <c r="B524" s="300">
        <v>7</v>
      </c>
      <c r="C524" s="299" t="s">
        <v>91</v>
      </c>
      <c r="D524" s="299" t="s">
        <v>64</v>
      </c>
      <c r="E524" s="301">
        <v>200.31818181818178</v>
      </c>
      <c r="F524" s="299" t="s">
        <v>187</v>
      </c>
    </row>
    <row r="525" spans="1:6" x14ac:dyDescent="0.3">
      <c r="A525" s="299" t="s">
        <v>494</v>
      </c>
      <c r="B525" s="300">
        <v>7</v>
      </c>
      <c r="C525" s="299" t="s">
        <v>91</v>
      </c>
      <c r="D525" s="299" t="s">
        <v>64</v>
      </c>
      <c r="E525" s="301">
        <v>9.1818181818181799</v>
      </c>
      <c r="F525" s="299" t="s">
        <v>80</v>
      </c>
    </row>
    <row r="526" spans="1:6" x14ac:dyDescent="0.3">
      <c r="A526" s="299" t="s">
        <v>494</v>
      </c>
      <c r="B526" s="300">
        <v>7</v>
      </c>
      <c r="C526" s="299" t="s">
        <v>91</v>
      </c>
      <c r="D526" s="299" t="s">
        <v>64</v>
      </c>
      <c r="E526" s="301">
        <v>687.18181818181813</v>
      </c>
      <c r="F526" s="299" t="s">
        <v>77</v>
      </c>
    </row>
    <row r="527" spans="1:6" x14ac:dyDescent="0.3">
      <c r="A527" s="299" t="s">
        <v>494</v>
      </c>
      <c r="B527" s="300">
        <v>7</v>
      </c>
      <c r="C527" s="299" t="s">
        <v>91</v>
      </c>
      <c r="D527" s="299" t="s">
        <v>65</v>
      </c>
      <c r="E527" s="301">
        <v>852.72727272727275</v>
      </c>
      <c r="F527" s="299" t="s">
        <v>187</v>
      </c>
    </row>
    <row r="528" spans="1:6" x14ac:dyDescent="0.3">
      <c r="A528" s="299" t="s">
        <v>494</v>
      </c>
      <c r="B528" s="300">
        <v>7</v>
      </c>
      <c r="C528" s="299" t="s">
        <v>91</v>
      </c>
      <c r="D528" s="299" t="s">
        <v>65</v>
      </c>
      <c r="E528" s="301">
        <v>1.9999999999999993</v>
      </c>
      <c r="F528" s="299" t="s">
        <v>80</v>
      </c>
    </row>
    <row r="529" spans="1:6" x14ac:dyDescent="0.3">
      <c r="A529" s="299" t="s">
        <v>494</v>
      </c>
      <c r="B529" s="300">
        <v>7</v>
      </c>
      <c r="C529" s="299" t="s">
        <v>91</v>
      </c>
      <c r="D529" s="299" t="s">
        <v>65</v>
      </c>
      <c r="E529" s="301">
        <v>1083.0454545454547</v>
      </c>
      <c r="F529" s="299" t="s">
        <v>77</v>
      </c>
    </row>
    <row r="530" spans="1:6" x14ac:dyDescent="0.3">
      <c r="A530" s="299" t="s">
        <v>494</v>
      </c>
      <c r="B530" s="300">
        <v>7</v>
      </c>
      <c r="C530" s="299" t="s">
        <v>91</v>
      </c>
      <c r="D530" s="299" t="s">
        <v>67</v>
      </c>
      <c r="E530" s="301">
        <v>2.9999999999999982</v>
      </c>
      <c r="F530" s="299" t="s">
        <v>187</v>
      </c>
    </row>
    <row r="531" spans="1:6" x14ac:dyDescent="0.3">
      <c r="A531" s="299" t="s">
        <v>494</v>
      </c>
      <c r="B531" s="300">
        <v>7</v>
      </c>
      <c r="C531" s="299" t="s">
        <v>91</v>
      </c>
      <c r="D531" s="299" t="s">
        <v>67</v>
      </c>
      <c r="E531" s="301">
        <v>137.5454545454545</v>
      </c>
      <c r="F531" s="299" t="s">
        <v>77</v>
      </c>
    </row>
    <row r="532" spans="1:6" x14ac:dyDescent="0.3">
      <c r="A532" s="299" t="s">
        <v>494</v>
      </c>
      <c r="B532" s="300">
        <v>7</v>
      </c>
      <c r="C532" s="299" t="s">
        <v>91</v>
      </c>
      <c r="D532" s="299" t="s">
        <v>66</v>
      </c>
      <c r="E532" s="301">
        <v>1.9999999999999993</v>
      </c>
      <c r="F532" s="299" t="s">
        <v>187</v>
      </c>
    </row>
    <row r="533" spans="1:6" x14ac:dyDescent="0.3">
      <c r="A533" s="299" t="s">
        <v>494</v>
      </c>
      <c r="B533" s="300">
        <v>7</v>
      </c>
      <c r="C533" s="299" t="s">
        <v>91</v>
      </c>
      <c r="D533" s="299" t="s">
        <v>66</v>
      </c>
      <c r="E533" s="301">
        <v>7.9999999999999973</v>
      </c>
      <c r="F533" s="299" t="s">
        <v>77</v>
      </c>
    </row>
    <row r="534" spans="1:6" x14ac:dyDescent="0.3">
      <c r="A534" s="299" t="s">
        <v>494</v>
      </c>
      <c r="B534" s="300">
        <v>7</v>
      </c>
      <c r="C534" s="299" t="s">
        <v>92</v>
      </c>
      <c r="D534" s="299" t="s">
        <v>47</v>
      </c>
      <c r="E534" s="301">
        <v>92.863636363636388</v>
      </c>
      <c r="F534" s="299" t="s">
        <v>187</v>
      </c>
    </row>
    <row r="535" spans="1:6" x14ac:dyDescent="0.3">
      <c r="A535" s="299" t="s">
        <v>494</v>
      </c>
      <c r="B535" s="300">
        <v>7</v>
      </c>
      <c r="C535" s="299" t="s">
        <v>92</v>
      </c>
      <c r="D535" s="299" t="s">
        <v>47</v>
      </c>
      <c r="E535" s="301">
        <v>4.9999999999999991</v>
      </c>
      <c r="F535" s="299" t="s">
        <v>81</v>
      </c>
    </row>
    <row r="536" spans="1:6" x14ac:dyDescent="0.3">
      <c r="A536" s="299" t="s">
        <v>494</v>
      </c>
      <c r="B536" s="300">
        <v>7</v>
      </c>
      <c r="C536" s="299" t="s">
        <v>92</v>
      </c>
      <c r="D536" s="299" t="s">
        <v>47</v>
      </c>
      <c r="E536" s="301">
        <v>23.000000000000004</v>
      </c>
      <c r="F536" s="299" t="s">
        <v>188</v>
      </c>
    </row>
    <row r="537" spans="1:6" x14ac:dyDescent="0.3">
      <c r="A537" s="299" t="s">
        <v>494</v>
      </c>
      <c r="B537" s="300">
        <v>7</v>
      </c>
      <c r="C537" s="299" t="s">
        <v>92</v>
      </c>
      <c r="D537" s="299" t="s">
        <v>47</v>
      </c>
      <c r="E537" s="301">
        <v>81.409090909090921</v>
      </c>
      <c r="F537" s="299" t="s">
        <v>77</v>
      </c>
    </row>
    <row r="538" spans="1:6" x14ac:dyDescent="0.3">
      <c r="A538" s="299" t="s">
        <v>494</v>
      </c>
      <c r="B538" s="300">
        <v>7</v>
      </c>
      <c r="C538" s="299" t="s">
        <v>92</v>
      </c>
      <c r="D538" s="299" t="s">
        <v>48</v>
      </c>
      <c r="E538" s="301">
        <v>1.9999999999999993</v>
      </c>
      <c r="F538" s="299" t="s">
        <v>187</v>
      </c>
    </row>
    <row r="539" spans="1:6" x14ac:dyDescent="0.3">
      <c r="A539" s="299" t="s">
        <v>494</v>
      </c>
      <c r="B539" s="300">
        <v>7</v>
      </c>
      <c r="C539" s="299" t="s">
        <v>92</v>
      </c>
      <c r="D539" s="299" t="s">
        <v>48</v>
      </c>
      <c r="E539" s="301">
        <v>3.9999999999999987</v>
      </c>
      <c r="F539" s="299" t="s">
        <v>77</v>
      </c>
    </row>
    <row r="540" spans="1:6" x14ac:dyDescent="0.3">
      <c r="A540" s="299" t="s">
        <v>494</v>
      </c>
      <c r="B540" s="300">
        <v>7</v>
      </c>
      <c r="C540" s="299" t="s">
        <v>92</v>
      </c>
      <c r="D540" s="299" t="s">
        <v>49</v>
      </c>
      <c r="E540" s="301">
        <v>688.77272727272737</v>
      </c>
      <c r="F540" s="299" t="s">
        <v>187</v>
      </c>
    </row>
    <row r="541" spans="1:6" x14ac:dyDescent="0.3">
      <c r="A541" s="299" t="s">
        <v>494</v>
      </c>
      <c r="B541" s="300">
        <v>7</v>
      </c>
      <c r="C541" s="299" t="s">
        <v>92</v>
      </c>
      <c r="D541" s="299" t="s">
        <v>49</v>
      </c>
      <c r="E541" s="301">
        <v>1003.2272727272727</v>
      </c>
      <c r="F541" s="299" t="s">
        <v>77</v>
      </c>
    </row>
    <row r="542" spans="1:6" x14ac:dyDescent="0.3">
      <c r="A542" s="299" t="s">
        <v>494</v>
      </c>
      <c r="B542" s="300">
        <v>7</v>
      </c>
      <c r="C542" s="299" t="s">
        <v>92</v>
      </c>
      <c r="D542" s="299" t="s">
        <v>50</v>
      </c>
      <c r="E542" s="301">
        <v>7.0000000000000018</v>
      </c>
      <c r="F542" s="299" t="s">
        <v>187</v>
      </c>
    </row>
    <row r="543" spans="1:6" x14ac:dyDescent="0.3">
      <c r="A543" s="299" t="s">
        <v>494</v>
      </c>
      <c r="B543" s="300">
        <v>7</v>
      </c>
      <c r="C543" s="299" t="s">
        <v>92</v>
      </c>
      <c r="D543" s="299" t="s">
        <v>50</v>
      </c>
      <c r="E543" s="301">
        <v>10.590909090909088</v>
      </c>
      <c r="F543" s="299" t="s">
        <v>77</v>
      </c>
    </row>
    <row r="544" spans="1:6" x14ac:dyDescent="0.3">
      <c r="A544" s="299" t="s">
        <v>494</v>
      </c>
      <c r="B544" s="300">
        <v>7</v>
      </c>
      <c r="C544" s="299" t="s">
        <v>92</v>
      </c>
      <c r="D544" s="299" t="s">
        <v>51</v>
      </c>
      <c r="E544" s="301">
        <v>5.8636363636363615</v>
      </c>
      <c r="F544" s="299" t="s">
        <v>187</v>
      </c>
    </row>
    <row r="545" spans="1:6" x14ac:dyDescent="0.3">
      <c r="A545" s="299" t="s">
        <v>494</v>
      </c>
      <c r="B545" s="300">
        <v>7</v>
      </c>
      <c r="C545" s="299" t="s">
        <v>92</v>
      </c>
      <c r="D545" s="299" t="s">
        <v>51</v>
      </c>
      <c r="E545" s="301">
        <v>87.954545454545467</v>
      </c>
      <c r="F545" s="299" t="s">
        <v>77</v>
      </c>
    </row>
    <row r="546" spans="1:6" x14ac:dyDescent="0.3">
      <c r="A546" s="299" t="s">
        <v>494</v>
      </c>
      <c r="B546" s="300">
        <v>7</v>
      </c>
      <c r="C546" s="299" t="s">
        <v>92</v>
      </c>
      <c r="D546" s="299" t="s">
        <v>52</v>
      </c>
      <c r="E546" s="301">
        <v>2676.409090909091</v>
      </c>
      <c r="F546" s="299" t="s">
        <v>187</v>
      </c>
    </row>
    <row r="547" spans="1:6" x14ac:dyDescent="0.3">
      <c r="A547" s="299" t="s">
        <v>494</v>
      </c>
      <c r="B547" s="300">
        <v>7</v>
      </c>
      <c r="C547" s="299" t="s">
        <v>92</v>
      </c>
      <c r="D547" s="299" t="s">
        <v>52</v>
      </c>
      <c r="E547" s="301">
        <v>0.99999999999999967</v>
      </c>
      <c r="F547" s="299" t="s">
        <v>81</v>
      </c>
    </row>
    <row r="548" spans="1:6" x14ac:dyDescent="0.3">
      <c r="A548" s="299" t="s">
        <v>494</v>
      </c>
      <c r="B548" s="300">
        <v>7</v>
      </c>
      <c r="C548" s="299" t="s">
        <v>92</v>
      </c>
      <c r="D548" s="299" t="s">
        <v>52</v>
      </c>
      <c r="E548" s="301">
        <v>2.9999999999999982</v>
      </c>
      <c r="F548" s="299" t="s">
        <v>80</v>
      </c>
    </row>
    <row r="549" spans="1:6" x14ac:dyDescent="0.3">
      <c r="A549" s="299" t="s">
        <v>494</v>
      </c>
      <c r="B549" s="300">
        <v>7</v>
      </c>
      <c r="C549" s="299" t="s">
        <v>92</v>
      </c>
      <c r="D549" s="299" t="s">
        <v>52</v>
      </c>
      <c r="E549" s="301">
        <v>3053.5000000000009</v>
      </c>
      <c r="F549" s="299" t="s">
        <v>77</v>
      </c>
    </row>
    <row r="550" spans="1:6" x14ac:dyDescent="0.3">
      <c r="A550" s="299" t="s">
        <v>494</v>
      </c>
      <c r="B550" s="300">
        <v>7</v>
      </c>
      <c r="C550" s="299" t="s">
        <v>92</v>
      </c>
      <c r="D550" s="299" t="s">
        <v>53</v>
      </c>
      <c r="E550" s="301">
        <v>1911.318181818182</v>
      </c>
      <c r="F550" s="299" t="s">
        <v>187</v>
      </c>
    </row>
    <row r="551" spans="1:6" x14ac:dyDescent="0.3">
      <c r="A551" s="299" t="s">
        <v>494</v>
      </c>
      <c r="B551" s="300">
        <v>7</v>
      </c>
      <c r="C551" s="299" t="s">
        <v>92</v>
      </c>
      <c r="D551" s="299" t="s">
        <v>53</v>
      </c>
      <c r="E551" s="301">
        <v>3195.909090909091</v>
      </c>
      <c r="F551" s="299" t="s">
        <v>77</v>
      </c>
    </row>
    <row r="552" spans="1:6" x14ac:dyDescent="0.3">
      <c r="A552" s="299" t="s">
        <v>494</v>
      </c>
      <c r="B552" s="300">
        <v>7</v>
      </c>
      <c r="C552" s="299" t="s">
        <v>92</v>
      </c>
      <c r="D552" s="299" t="s">
        <v>54</v>
      </c>
      <c r="E552" s="301">
        <v>267.49999999999994</v>
      </c>
      <c r="F552" s="299" t="s">
        <v>187</v>
      </c>
    </row>
    <row r="553" spans="1:6" x14ac:dyDescent="0.3">
      <c r="A553" s="299" t="s">
        <v>494</v>
      </c>
      <c r="B553" s="300">
        <v>7</v>
      </c>
      <c r="C553" s="299" t="s">
        <v>92</v>
      </c>
      <c r="D553" s="299" t="s">
        <v>54</v>
      </c>
      <c r="E553" s="301">
        <v>15.409090909090905</v>
      </c>
      <c r="F553" s="299" t="s">
        <v>81</v>
      </c>
    </row>
    <row r="554" spans="1:6" x14ac:dyDescent="0.3">
      <c r="A554" s="299" t="s">
        <v>494</v>
      </c>
      <c r="B554" s="300">
        <v>7</v>
      </c>
      <c r="C554" s="299" t="s">
        <v>92</v>
      </c>
      <c r="D554" s="299" t="s">
        <v>54</v>
      </c>
      <c r="E554" s="301">
        <v>45.045454545454554</v>
      </c>
      <c r="F554" s="299" t="s">
        <v>80</v>
      </c>
    </row>
    <row r="555" spans="1:6" x14ac:dyDescent="0.3">
      <c r="A555" s="299" t="s">
        <v>494</v>
      </c>
      <c r="B555" s="300">
        <v>7</v>
      </c>
      <c r="C555" s="299" t="s">
        <v>92</v>
      </c>
      <c r="D555" s="299" t="s">
        <v>54</v>
      </c>
      <c r="E555" s="301">
        <v>1204.5909090909092</v>
      </c>
      <c r="F555" s="299" t="s">
        <v>77</v>
      </c>
    </row>
    <row r="556" spans="1:6" x14ac:dyDescent="0.3">
      <c r="A556" s="299" t="s">
        <v>494</v>
      </c>
      <c r="B556" s="300">
        <v>7</v>
      </c>
      <c r="C556" s="299" t="s">
        <v>92</v>
      </c>
      <c r="D556" s="299" t="s">
        <v>55</v>
      </c>
      <c r="E556" s="301">
        <v>2174.7272727272725</v>
      </c>
      <c r="F556" s="299" t="s">
        <v>187</v>
      </c>
    </row>
    <row r="557" spans="1:6" x14ac:dyDescent="0.3">
      <c r="A557" s="299" t="s">
        <v>494</v>
      </c>
      <c r="B557" s="300">
        <v>7</v>
      </c>
      <c r="C557" s="299" t="s">
        <v>92</v>
      </c>
      <c r="D557" s="299" t="s">
        <v>55</v>
      </c>
      <c r="E557" s="301">
        <v>4826.0454545454559</v>
      </c>
      <c r="F557" s="299" t="s">
        <v>77</v>
      </c>
    </row>
    <row r="558" spans="1:6" x14ac:dyDescent="0.3">
      <c r="A558" s="299" t="s">
        <v>494</v>
      </c>
      <c r="B558" s="300">
        <v>7</v>
      </c>
      <c r="C558" s="299" t="s">
        <v>92</v>
      </c>
      <c r="D558" s="299" t="s">
        <v>56</v>
      </c>
      <c r="E558" s="301">
        <v>478.18181818181819</v>
      </c>
      <c r="F558" s="299" t="s">
        <v>187</v>
      </c>
    </row>
    <row r="559" spans="1:6" x14ac:dyDescent="0.3">
      <c r="A559" s="299" t="s">
        <v>494</v>
      </c>
      <c r="B559" s="300">
        <v>7</v>
      </c>
      <c r="C559" s="299" t="s">
        <v>92</v>
      </c>
      <c r="D559" s="299" t="s">
        <v>56</v>
      </c>
      <c r="E559" s="301">
        <v>507.95454545454544</v>
      </c>
      <c r="F559" s="299" t="s">
        <v>77</v>
      </c>
    </row>
    <row r="560" spans="1:6" x14ac:dyDescent="0.3">
      <c r="A560" s="299" t="s">
        <v>494</v>
      </c>
      <c r="B560" s="300">
        <v>7</v>
      </c>
      <c r="C560" s="299" t="s">
        <v>92</v>
      </c>
      <c r="D560" s="299" t="s">
        <v>57</v>
      </c>
      <c r="E560" s="301">
        <v>108.49999999999997</v>
      </c>
      <c r="F560" s="299" t="s">
        <v>187</v>
      </c>
    </row>
    <row r="561" spans="1:6" x14ac:dyDescent="0.3">
      <c r="A561" s="299" t="s">
        <v>494</v>
      </c>
      <c r="B561" s="300">
        <v>7</v>
      </c>
      <c r="C561" s="299" t="s">
        <v>92</v>
      </c>
      <c r="D561" s="299" t="s">
        <v>57</v>
      </c>
      <c r="E561" s="301">
        <v>184.90909090909093</v>
      </c>
      <c r="F561" s="299" t="s">
        <v>77</v>
      </c>
    </row>
    <row r="562" spans="1:6" x14ac:dyDescent="0.3">
      <c r="A562" s="299" t="s">
        <v>494</v>
      </c>
      <c r="B562" s="300">
        <v>7</v>
      </c>
      <c r="C562" s="299" t="s">
        <v>92</v>
      </c>
      <c r="D562" s="299" t="s">
        <v>58</v>
      </c>
      <c r="E562" s="301">
        <v>733.54545454545473</v>
      </c>
      <c r="F562" s="299" t="s">
        <v>187</v>
      </c>
    </row>
    <row r="563" spans="1:6" x14ac:dyDescent="0.3">
      <c r="A563" s="299" t="s">
        <v>494</v>
      </c>
      <c r="B563" s="300">
        <v>7</v>
      </c>
      <c r="C563" s="299" t="s">
        <v>92</v>
      </c>
      <c r="D563" s="299" t="s">
        <v>58</v>
      </c>
      <c r="E563" s="301">
        <v>717.59090909090912</v>
      </c>
      <c r="F563" s="299" t="s">
        <v>77</v>
      </c>
    </row>
    <row r="564" spans="1:6" x14ac:dyDescent="0.3">
      <c r="A564" s="299" t="s">
        <v>494</v>
      </c>
      <c r="B564" s="300">
        <v>7</v>
      </c>
      <c r="C564" s="299" t="s">
        <v>92</v>
      </c>
      <c r="D564" s="299" t="s">
        <v>59</v>
      </c>
      <c r="E564" s="301">
        <v>1513.0454545454545</v>
      </c>
      <c r="F564" s="299" t="s">
        <v>187</v>
      </c>
    </row>
    <row r="565" spans="1:6" x14ac:dyDescent="0.3">
      <c r="A565" s="299" t="s">
        <v>494</v>
      </c>
      <c r="B565" s="300">
        <v>7</v>
      </c>
      <c r="C565" s="299" t="s">
        <v>92</v>
      </c>
      <c r="D565" s="299" t="s">
        <v>59</v>
      </c>
      <c r="E565" s="301">
        <v>1324.9545454545453</v>
      </c>
      <c r="F565" s="299" t="s">
        <v>77</v>
      </c>
    </row>
    <row r="566" spans="1:6" x14ac:dyDescent="0.3">
      <c r="A566" s="299" t="s">
        <v>494</v>
      </c>
      <c r="B566" s="300">
        <v>7</v>
      </c>
      <c r="C566" s="299" t="s">
        <v>92</v>
      </c>
      <c r="D566" s="299" t="s">
        <v>60</v>
      </c>
      <c r="E566" s="301">
        <v>1505.6818181818182</v>
      </c>
      <c r="F566" s="299" t="s">
        <v>187</v>
      </c>
    </row>
    <row r="567" spans="1:6" x14ac:dyDescent="0.3">
      <c r="A567" s="299" t="s">
        <v>494</v>
      </c>
      <c r="B567" s="300">
        <v>7</v>
      </c>
      <c r="C567" s="299" t="s">
        <v>92</v>
      </c>
      <c r="D567" s="299" t="s">
        <v>60</v>
      </c>
      <c r="E567" s="301">
        <v>3.9999999999999987</v>
      </c>
      <c r="F567" s="299" t="s">
        <v>80</v>
      </c>
    </row>
    <row r="568" spans="1:6" x14ac:dyDescent="0.3">
      <c r="A568" s="299" t="s">
        <v>494</v>
      </c>
      <c r="B568" s="300">
        <v>7</v>
      </c>
      <c r="C568" s="299" t="s">
        <v>92</v>
      </c>
      <c r="D568" s="299" t="s">
        <v>60</v>
      </c>
      <c r="E568" s="301">
        <v>0.59090909090909094</v>
      </c>
      <c r="F568" s="299" t="s">
        <v>188</v>
      </c>
    </row>
    <row r="569" spans="1:6" x14ac:dyDescent="0.3">
      <c r="A569" s="299" t="s">
        <v>494</v>
      </c>
      <c r="B569" s="300">
        <v>7</v>
      </c>
      <c r="C569" s="299" t="s">
        <v>92</v>
      </c>
      <c r="D569" s="299" t="s">
        <v>60</v>
      </c>
      <c r="E569" s="301">
        <v>3081.0454545454545</v>
      </c>
      <c r="F569" s="299" t="s">
        <v>77</v>
      </c>
    </row>
    <row r="570" spans="1:6" x14ac:dyDescent="0.3">
      <c r="A570" s="299" t="s">
        <v>494</v>
      </c>
      <c r="B570" s="300">
        <v>7</v>
      </c>
      <c r="C570" s="299" t="s">
        <v>92</v>
      </c>
      <c r="D570" s="299" t="s">
        <v>61</v>
      </c>
      <c r="E570" s="301">
        <v>2.9999999999999982</v>
      </c>
      <c r="F570" s="299" t="s">
        <v>187</v>
      </c>
    </row>
    <row r="571" spans="1:6" x14ac:dyDescent="0.3">
      <c r="A571" s="299" t="s">
        <v>494</v>
      </c>
      <c r="B571" s="300">
        <v>7</v>
      </c>
      <c r="C571" s="299" t="s">
        <v>92</v>
      </c>
      <c r="D571" s="299" t="s">
        <v>61</v>
      </c>
      <c r="E571" s="301">
        <v>136.95454545454547</v>
      </c>
      <c r="F571" s="299" t="s">
        <v>77</v>
      </c>
    </row>
    <row r="572" spans="1:6" x14ac:dyDescent="0.3">
      <c r="A572" s="299" t="s">
        <v>494</v>
      </c>
      <c r="B572" s="300">
        <v>7</v>
      </c>
      <c r="C572" s="299" t="s">
        <v>92</v>
      </c>
      <c r="D572" s="299" t="s">
        <v>62</v>
      </c>
      <c r="E572" s="301">
        <v>346.72727272727263</v>
      </c>
      <c r="F572" s="299" t="s">
        <v>187</v>
      </c>
    </row>
    <row r="573" spans="1:6" x14ac:dyDescent="0.3">
      <c r="A573" s="299" t="s">
        <v>494</v>
      </c>
      <c r="B573" s="300">
        <v>7</v>
      </c>
      <c r="C573" s="299" t="s">
        <v>92</v>
      </c>
      <c r="D573" s="299" t="s">
        <v>62</v>
      </c>
      <c r="E573" s="301">
        <v>779.49999999999989</v>
      </c>
      <c r="F573" s="299" t="s">
        <v>77</v>
      </c>
    </row>
    <row r="574" spans="1:6" x14ac:dyDescent="0.3">
      <c r="A574" s="299" t="s">
        <v>494</v>
      </c>
      <c r="B574" s="300">
        <v>7</v>
      </c>
      <c r="C574" s="299" t="s">
        <v>92</v>
      </c>
      <c r="D574" s="299" t="s">
        <v>63</v>
      </c>
      <c r="E574" s="301">
        <v>428.13636363636357</v>
      </c>
      <c r="F574" s="299" t="s">
        <v>187</v>
      </c>
    </row>
    <row r="575" spans="1:6" x14ac:dyDescent="0.3">
      <c r="A575" s="299" t="s">
        <v>494</v>
      </c>
      <c r="B575" s="300">
        <v>7</v>
      </c>
      <c r="C575" s="299" t="s">
        <v>92</v>
      </c>
      <c r="D575" s="299" t="s">
        <v>63</v>
      </c>
      <c r="E575" s="301">
        <v>1160.3636363636367</v>
      </c>
      <c r="F575" s="299" t="s">
        <v>77</v>
      </c>
    </row>
    <row r="576" spans="1:6" x14ac:dyDescent="0.3">
      <c r="A576" s="299" t="s">
        <v>494</v>
      </c>
      <c r="B576" s="300">
        <v>7</v>
      </c>
      <c r="C576" s="299" t="s">
        <v>92</v>
      </c>
      <c r="D576" s="299" t="s">
        <v>64</v>
      </c>
      <c r="E576" s="301">
        <v>447.59090909090918</v>
      </c>
      <c r="F576" s="299" t="s">
        <v>187</v>
      </c>
    </row>
    <row r="577" spans="1:6" x14ac:dyDescent="0.3">
      <c r="A577" s="299" t="s">
        <v>494</v>
      </c>
      <c r="B577" s="300">
        <v>7</v>
      </c>
      <c r="C577" s="299" t="s">
        <v>92</v>
      </c>
      <c r="D577" s="299" t="s">
        <v>64</v>
      </c>
      <c r="E577" s="301">
        <v>5.0909090909090899</v>
      </c>
      <c r="F577" s="299" t="s">
        <v>80</v>
      </c>
    </row>
    <row r="578" spans="1:6" x14ac:dyDescent="0.3">
      <c r="A578" s="299" t="s">
        <v>494</v>
      </c>
      <c r="B578" s="300">
        <v>7</v>
      </c>
      <c r="C578" s="299" t="s">
        <v>92</v>
      </c>
      <c r="D578" s="299" t="s">
        <v>64</v>
      </c>
      <c r="E578" s="301">
        <v>625.90909090909111</v>
      </c>
      <c r="F578" s="299" t="s">
        <v>77</v>
      </c>
    </row>
    <row r="579" spans="1:6" x14ac:dyDescent="0.3">
      <c r="A579" s="299" t="s">
        <v>494</v>
      </c>
      <c r="B579" s="300">
        <v>7</v>
      </c>
      <c r="C579" s="299" t="s">
        <v>92</v>
      </c>
      <c r="D579" s="299" t="s">
        <v>65</v>
      </c>
      <c r="E579" s="301">
        <v>887.8181818181821</v>
      </c>
      <c r="F579" s="299" t="s">
        <v>187</v>
      </c>
    </row>
    <row r="580" spans="1:6" x14ac:dyDescent="0.3">
      <c r="A580" s="299" t="s">
        <v>494</v>
      </c>
      <c r="B580" s="300">
        <v>7</v>
      </c>
      <c r="C580" s="299" t="s">
        <v>92</v>
      </c>
      <c r="D580" s="299" t="s">
        <v>65</v>
      </c>
      <c r="E580" s="301">
        <v>433.50000000000006</v>
      </c>
      <c r="F580" s="299" t="s">
        <v>77</v>
      </c>
    </row>
    <row r="581" spans="1:6" x14ac:dyDescent="0.3">
      <c r="A581" s="299" t="s">
        <v>494</v>
      </c>
      <c r="B581" s="300">
        <v>7</v>
      </c>
      <c r="C581" s="299" t="s">
        <v>92</v>
      </c>
      <c r="D581" s="299" t="s">
        <v>67</v>
      </c>
      <c r="E581" s="301">
        <v>112.31818181818187</v>
      </c>
      <c r="F581" s="299" t="s">
        <v>77</v>
      </c>
    </row>
    <row r="582" spans="1:6" x14ac:dyDescent="0.3">
      <c r="A582" s="299" t="s">
        <v>494</v>
      </c>
      <c r="B582" s="300">
        <v>7</v>
      </c>
      <c r="C582" s="299" t="s">
        <v>92</v>
      </c>
      <c r="D582" s="299" t="s">
        <v>66</v>
      </c>
      <c r="E582" s="301">
        <v>1.9999999999999993</v>
      </c>
      <c r="F582" s="299" t="s">
        <v>187</v>
      </c>
    </row>
    <row r="583" spans="1:6" x14ac:dyDescent="0.3">
      <c r="A583" s="299" t="s">
        <v>494</v>
      </c>
      <c r="B583" s="300">
        <v>7</v>
      </c>
      <c r="C583" s="299" t="s">
        <v>92</v>
      </c>
      <c r="D583" s="299" t="s">
        <v>66</v>
      </c>
      <c r="E583" s="301">
        <v>5.9999999999999964</v>
      </c>
      <c r="F583" s="299" t="s">
        <v>77</v>
      </c>
    </row>
    <row r="584" spans="1:6" x14ac:dyDescent="0.3">
      <c r="A584" s="299" t="s">
        <v>494</v>
      </c>
      <c r="B584" s="300">
        <v>8</v>
      </c>
      <c r="C584" s="299" t="s">
        <v>189</v>
      </c>
      <c r="D584" s="299" t="s">
        <v>53</v>
      </c>
      <c r="E584" s="301">
        <v>0.99999999999999967</v>
      </c>
      <c r="F584" s="299" t="s">
        <v>77</v>
      </c>
    </row>
    <row r="585" spans="1:6" x14ac:dyDescent="0.3">
      <c r="A585" s="299" t="s">
        <v>494</v>
      </c>
      <c r="B585" s="300">
        <v>8</v>
      </c>
      <c r="C585" s="299" t="s">
        <v>91</v>
      </c>
      <c r="D585" s="299" t="s">
        <v>47</v>
      </c>
      <c r="E585" s="301">
        <v>76.86363636363636</v>
      </c>
      <c r="F585" s="299" t="s">
        <v>187</v>
      </c>
    </row>
    <row r="586" spans="1:6" x14ac:dyDescent="0.3">
      <c r="A586" s="299" t="s">
        <v>494</v>
      </c>
      <c r="B586" s="300">
        <v>8</v>
      </c>
      <c r="C586" s="299" t="s">
        <v>91</v>
      </c>
      <c r="D586" s="299" t="s">
        <v>47</v>
      </c>
      <c r="E586" s="301">
        <v>87.954545454545453</v>
      </c>
      <c r="F586" s="299" t="s">
        <v>80</v>
      </c>
    </row>
    <row r="587" spans="1:6" x14ac:dyDescent="0.3">
      <c r="A587" s="299" t="s">
        <v>494</v>
      </c>
      <c r="B587" s="300">
        <v>8</v>
      </c>
      <c r="C587" s="299" t="s">
        <v>91</v>
      </c>
      <c r="D587" s="299" t="s">
        <v>47</v>
      </c>
      <c r="E587" s="301">
        <v>19.999999999999996</v>
      </c>
      <c r="F587" s="299" t="s">
        <v>188</v>
      </c>
    </row>
    <row r="588" spans="1:6" x14ac:dyDescent="0.3">
      <c r="A588" s="299" t="s">
        <v>494</v>
      </c>
      <c r="B588" s="300">
        <v>8</v>
      </c>
      <c r="C588" s="299" t="s">
        <v>91</v>
      </c>
      <c r="D588" s="299" t="s">
        <v>47</v>
      </c>
      <c r="E588" s="301">
        <v>738.27272727272725</v>
      </c>
      <c r="F588" s="299" t="s">
        <v>77</v>
      </c>
    </row>
    <row r="589" spans="1:6" x14ac:dyDescent="0.3">
      <c r="A589" s="299" t="s">
        <v>494</v>
      </c>
      <c r="B589" s="300">
        <v>8</v>
      </c>
      <c r="C589" s="299" t="s">
        <v>91</v>
      </c>
      <c r="D589" s="299" t="s">
        <v>48</v>
      </c>
      <c r="E589" s="301">
        <v>7.2272727272727275</v>
      </c>
      <c r="F589" s="299" t="s">
        <v>187</v>
      </c>
    </row>
    <row r="590" spans="1:6" x14ac:dyDescent="0.3">
      <c r="A590" s="299" t="s">
        <v>494</v>
      </c>
      <c r="B590" s="300">
        <v>8</v>
      </c>
      <c r="C590" s="299" t="s">
        <v>91</v>
      </c>
      <c r="D590" s="299" t="s">
        <v>48</v>
      </c>
      <c r="E590" s="301">
        <v>47.090909090909079</v>
      </c>
      <c r="F590" s="299" t="s">
        <v>77</v>
      </c>
    </row>
    <row r="591" spans="1:6" x14ac:dyDescent="0.3">
      <c r="A591" s="299" t="s">
        <v>494</v>
      </c>
      <c r="B591" s="300">
        <v>8</v>
      </c>
      <c r="C591" s="299" t="s">
        <v>91</v>
      </c>
      <c r="D591" s="299" t="s">
        <v>49</v>
      </c>
      <c r="E591" s="301">
        <v>1291.181818181818</v>
      </c>
      <c r="F591" s="299" t="s">
        <v>187</v>
      </c>
    </row>
    <row r="592" spans="1:6" x14ac:dyDescent="0.3">
      <c r="A592" s="299" t="s">
        <v>494</v>
      </c>
      <c r="B592" s="300">
        <v>8</v>
      </c>
      <c r="C592" s="299" t="s">
        <v>91</v>
      </c>
      <c r="D592" s="299" t="s">
        <v>49</v>
      </c>
      <c r="E592" s="301">
        <v>23435.68181818182</v>
      </c>
      <c r="F592" s="299" t="s">
        <v>77</v>
      </c>
    </row>
    <row r="593" spans="1:6" x14ac:dyDescent="0.3">
      <c r="A593" s="299" t="s">
        <v>494</v>
      </c>
      <c r="B593" s="300">
        <v>8</v>
      </c>
      <c r="C593" s="299" t="s">
        <v>91</v>
      </c>
      <c r="D593" s="299" t="s">
        <v>50</v>
      </c>
      <c r="E593" s="301">
        <v>2.9999999999999982</v>
      </c>
      <c r="F593" s="299" t="s">
        <v>187</v>
      </c>
    </row>
    <row r="594" spans="1:6" x14ac:dyDescent="0.3">
      <c r="A594" s="299" t="s">
        <v>494</v>
      </c>
      <c r="B594" s="300">
        <v>8</v>
      </c>
      <c r="C594" s="299" t="s">
        <v>91</v>
      </c>
      <c r="D594" s="299" t="s">
        <v>50</v>
      </c>
      <c r="E594" s="301">
        <v>92.272727272727309</v>
      </c>
      <c r="F594" s="299" t="s">
        <v>77</v>
      </c>
    </row>
    <row r="595" spans="1:6" x14ac:dyDescent="0.3">
      <c r="A595" s="299" t="s">
        <v>494</v>
      </c>
      <c r="B595" s="300">
        <v>8</v>
      </c>
      <c r="C595" s="299" t="s">
        <v>91</v>
      </c>
      <c r="D595" s="299" t="s">
        <v>51</v>
      </c>
      <c r="E595" s="301">
        <v>16.09090909090909</v>
      </c>
      <c r="F595" s="299" t="s">
        <v>187</v>
      </c>
    </row>
    <row r="596" spans="1:6" x14ac:dyDescent="0.3">
      <c r="A596" s="299" t="s">
        <v>494</v>
      </c>
      <c r="B596" s="300">
        <v>8</v>
      </c>
      <c r="C596" s="299" t="s">
        <v>91</v>
      </c>
      <c r="D596" s="299" t="s">
        <v>51</v>
      </c>
      <c r="E596" s="301">
        <v>1672.590909090909</v>
      </c>
      <c r="F596" s="299" t="s">
        <v>77</v>
      </c>
    </row>
    <row r="597" spans="1:6" x14ac:dyDescent="0.3">
      <c r="A597" s="299" t="s">
        <v>494</v>
      </c>
      <c r="B597" s="300">
        <v>8</v>
      </c>
      <c r="C597" s="299" t="s">
        <v>91</v>
      </c>
      <c r="D597" s="299" t="s">
        <v>52</v>
      </c>
      <c r="E597" s="301">
        <v>5237.7727272727279</v>
      </c>
      <c r="F597" s="299" t="s">
        <v>187</v>
      </c>
    </row>
    <row r="598" spans="1:6" x14ac:dyDescent="0.3">
      <c r="A598" s="299" t="s">
        <v>494</v>
      </c>
      <c r="B598" s="300">
        <v>8</v>
      </c>
      <c r="C598" s="299" t="s">
        <v>91</v>
      </c>
      <c r="D598" s="299" t="s">
        <v>52</v>
      </c>
      <c r="E598" s="301">
        <v>27943.454545454544</v>
      </c>
      <c r="F598" s="299" t="s">
        <v>77</v>
      </c>
    </row>
    <row r="599" spans="1:6" x14ac:dyDescent="0.3">
      <c r="A599" s="299" t="s">
        <v>494</v>
      </c>
      <c r="B599" s="300">
        <v>8</v>
      </c>
      <c r="C599" s="299" t="s">
        <v>91</v>
      </c>
      <c r="D599" s="299" t="s">
        <v>53</v>
      </c>
      <c r="E599" s="301">
        <v>11812.227272727274</v>
      </c>
      <c r="F599" s="299" t="s">
        <v>187</v>
      </c>
    </row>
    <row r="600" spans="1:6" x14ac:dyDescent="0.3">
      <c r="A600" s="299" t="s">
        <v>494</v>
      </c>
      <c r="B600" s="300">
        <v>8</v>
      </c>
      <c r="C600" s="299" t="s">
        <v>91</v>
      </c>
      <c r="D600" s="299" t="s">
        <v>53</v>
      </c>
      <c r="E600" s="301">
        <v>43976.363636363625</v>
      </c>
      <c r="F600" s="299" t="s">
        <v>77</v>
      </c>
    </row>
    <row r="601" spans="1:6" x14ac:dyDescent="0.3">
      <c r="A601" s="299" t="s">
        <v>494</v>
      </c>
      <c r="B601" s="300">
        <v>8</v>
      </c>
      <c r="C601" s="299" t="s">
        <v>91</v>
      </c>
      <c r="D601" s="299" t="s">
        <v>54</v>
      </c>
      <c r="E601" s="301">
        <v>5009.454545454545</v>
      </c>
      <c r="F601" s="299" t="s">
        <v>187</v>
      </c>
    </row>
    <row r="602" spans="1:6" x14ac:dyDescent="0.3">
      <c r="A602" s="299" t="s">
        <v>494</v>
      </c>
      <c r="B602" s="300">
        <v>8</v>
      </c>
      <c r="C602" s="299" t="s">
        <v>91</v>
      </c>
      <c r="D602" s="299" t="s">
        <v>54</v>
      </c>
      <c r="E602" s="301">
        <v>1.9999999999999993</v>
      </c>
      <c r="F602" s="299" t="s">
        <v>81</v>
      </c>
    </row>
    <row r="603" spans="1:6" x14ac:dyDescent="0.3">
      <c r="A603" s="299" t="s">
        <v>494</v>
      </c>
      <c r="B603" s="300">
        <v>8</v>
      </c>
      <c r="C603" s="299" t="s">
        <v>91</v>
      </c>
      <c r="D603" s="299" t="s">
        <v>54</v>
      </c>
      <c r="E603" s="301">
        <v>36.227272727272727</v>
      </c>
      <c r="F603" s="299" t="s">
        <v>80</v>
      </c>
    </row>
    <row r="604" spans="1:6" x14ac:dyDescent="0.3">
      <c r="A604" s="299" t="s">
        <v>494</v>
      </c>
      <c r="B604" s="300">
        <v>8</v>
      </c>
      <c r="C604" s="299" t="s">
        <v>91</v>
      </c>
      <c r="D604" s="299" t="s">
        <v>54</v>
      </c>
      <c r="E604" s="301">
        <v>10402.318181818182</v>
      </c>
      <c r="F604" s="299" t="s">
        <v>77</v>
      </c>
    </row>
    <row r="605" spans="1:6" x14ac:dyDescent="0.3">
      <c r="A605" s="299" t="s">
        <v>494</v>
      </c>
      <c r="B605" s="300">
        <v>8</v>
      </c>
      <c r="C605" s="299" t="s">
        <v>91</v>
      </c>
      <c r="D605" s="299" t="s">
        <v>55</v>
      </c>
      <c r="E605" s="301">
        <v>12229.363636363636</v>
      </c>
      <c r="F605" s="299" t="s">
        <v>187</v>
      </c>
    </row>
    <row r="606" spans="1:6" x14ac:dyDescent="0.3">
      <c r="A606" s="299" t="s">
        <v>494</v>
      </c>
      <c r="B606" s="300">
        <v>8</v>
      </c>
      <c r="C606" s="299" t="s">
        <v>91</v>
      </c>
      <c r="D606" s="299" t="s">
        <v>55</v>
      </c>
      <c r="E606" s="301">
        <v>44729.545454545449</v>
      </c>
      <c r="F606" s="299" t="s">
        <v>77</v>
      </c>
    </row>
    <row r="607" spans="1:6" x14ac:dyDescent="0.3">
      <c r="A607" s="299" t="s">
        <v>494</v>
      </c>
      <c r="B607" s="300">
        <v>8</v>
      </c>
      <c r="C607" s="299" t="s">
        <v>91</v>
      </c>
      <c r="D607" s="299" t="s">
        <v>56</v>
      </c>
      <c r="E607" s="301">
        <v>1758.3636363636363</v>
      </c>
      <c r="F607" s="299" t="s">
        <v>187</v>
      </c>
    </row>
    <row r="608" spans="1:6" x14ac:dyDescent="0.3">
      <c r="A608" s="299" t="s">
        <v>494</v>
      </c>
      <c r="B608" s="300">
        <v>8</v>
      </c>
      <c r="C608" s="299" t="s">
        <v>91</v>
      </c>
      <c r="D608" s="299" t="s">
        <v>56</v>
      </c>
      <c r="E608" s="301">
        <v>11192.5</v>
      </c>
      <c r="F608" s="299" t="s">
        <v>77</v>
      </c>
    </row>
    <row r="609" spans="1:6" x14ac:dyDescent="0.3">
      <c r="A609" s="299" t="s">
        <v>494</v>
      </c>
      <c r="B609" s="300">
        <v>8</v>
      </c>
      <c r="C609" s="299" t="s">
        <v>91</v>
      </c>
      <c r="D609" s="299" t="s">
        <v>57</v>
      </c>
      <c r="E609" s="301">
        <v>247.31818181818187</v>
      </c>
      <c r="F609" s="299" t="s">
        <v>187</v>
      </c>
    </row>
    <row r="610" spans="1:6" x14ac:dyDescent="0.3">
      <c r="A610" s="299" t="s">
        <v>494</v>
      </c>
      <c r="B610" s="300">
        <v>8</v>
      </c>
      <c r="C610" s="299" t="s">
        <v>91</v>
      </c>
      <c r="D610" s="299" t="s">
        <v>57</v>
      </c>
      <c r="E610" s="301">
        <v>1761.681818181818</v>
      </c>
      <c r="F610" s="299" t="s">
        <v>77</v>
      </c>
    </row>
    <row r="611" spans="1:6" x14ac:dyDescent="0.3">
      <c r="A611" s="299" t="s">
        <v>494</v>
      </c>
      <c r="B611" s="300">
        <v>8</v>
      </c>
      <c r="C611" s="299" t="s">
        <v>91</v>
      </c>
      <c r="D611" s="299" t="s">
        <v>58</v>
      </c>
      <c r="E611" s="301">
        <v>372.22727272727275</v>
      </c>
      <c r="F611" s="299" t="s">
        <v>187</v>
      </c>
    </row>
    <row r="612" spans="1:6" x14ac:dyDescent="0.3">
      <c r="A612" s="299" t="s">
        <v>494</v>
      </c>
      <c r="B612" s="300">
        <v>8</v>
      </c>
      <c r="C612" s="299" t="s">
        <v>91</v>
      </c>
      <c r="D612" s="299" t="s">
        <v>58</v>
      </c>
      <c r="E612" s="301">
        <v>1917.8181818181818</v>
      </c>
      <c r="F612" s="299" t="s">
        <v>77</v>
      </c>
    </row>
    <row r="613" spans="1:6" x14ac:dyDescent="0.3">
      <c r="A613" s="299" t="s">
        <v>494</v>
      </c>
      <c r="B613" s="300">
        <v>8</v>
      </c>
      <c r="C613" s="299" t="s">
        <v>91</v>
      </c>
      <c r="D613" s="299" t="s">
        <v>59</v>
      </c>
      <c r="E613" s="301">
        <v>3136.3181818181815</v>
      </c>
      <c r="F613" s="299" t="s">
        <v>187</v>
      </c>
    </row>
    <row r="614" spans="1:6" x14ac:dyDescent="0.3">
      <c r="A614" s="299" t="s">
        <v>494</v>
      </c>
      <c r="B614" s="300">
        <v>8</v>
      </c>
      <c r="C614" s="299" t="s">
        <v>91</v>
      </c>
      <c r="D614" s="299" t="s">
        <v>59</v>
      </c>
      <c r="E614" s="301">
        <v>14330.636363636362</v>
      </c>
      <c r="F614" s="299" t="s">
        <v>77</v>
      </c>
    </row>
    <row r="615" spans="1:6" x14ac:dyDescent="0.3">
      <c r="A615" s="299" t="s">
        <v>494</v>
      </c>
      <c r="B615" s="300">
        <v>8</v>
      </c>
      <c r="C615" s="299" t="s">
        <v>91</v>
      </c>
      <c r="D615" s="299" t="s">
        <v>60</v>
      </c>
      <c r="E615" s="301">
        <v>2178.9090909090905</v>
      </c>
      <c r="F615" s="299" t="s">
        <v>187</v>
      </c>
    </row>
    <row r="616" spans="1:6" x14ac:dyDescent="0.3">
      <c r="A616" s="299" t="s">
        <v>494</v>
      </c>
      <c r="B616" s="300">
        <v>8</v>
      </c>
      <c r="C616" s="299" t="s">
        <v>91</v>
      </c>
      <c r="D616" s="299" t="s">
        <v>60</v>
      </c>
      <c r="E616" s="301">
        <v>1.6818181818181812</v>
      </c>
      <c r="F616" s="299" t="s">
        <v>80</v>
      </c>
    </row>
    <row r="617" spans="1:6" x14ac:dyDescent="0.3">
      <c r="A617" s="299" t="s">
        <v>494</v>
      </c>
      <c r="B617" s="300">
        <v>8</v>
      </c>
      <c r="C617" s="299" t="s">
        <v>91</v>
      </c>
      <c r="D617" s="299" t="s">
        <v>60</v>
      </c>
      <c r="E617" s="301">
        <v>0.99999999999999967</v>
      </c>
      <c r="F617" s="299" t="s">
        <v>188</v>
      </c>
    </row>
    <row r="618" spans="1:6" x14ac:dyDescent="0.3">
      <c r="A618" s="299" t="s">
        <v>494</v>
      </c>
      <c r="B618" s="300">
        <v>8</v>
      </c>
      <c r="C618" s="299" t="s">
        <v>91</v>
      </c>
      <c r="D618" s="299" t="s">
        <v>60</v>
      </c>
      <c r="E618" s="301">
        <v>38094.272727272735</v>
      </c>
      <c r="F618" s="299" t="s">
        <v>77</v>
      </c>
    </row>
    <row r="619" spans="1:6" x14ac:dyDescent="0.3">
      <c r="A619" s="299" t="s">
        <v>494</v>
      </c>
      <c r="B619" s="300">
        <v>8</v>
      </c>
      <c r="C619" s="299" t="s">
        <v>91</v>
      </c>
      <c r="D619" s="299" t="s">
        <v>61</v>
      </c>
      <c r="E619" s="301">
        <v>6.545454545454545</v>
      </c>
      <c r="F619" s="299" t="s">
        <v>187</v>
      </c>
    </row>
    <row r="620" spans="1:6" x14ac:dyDescent="0.3">
      <c r="A620" s="299" t="s">
        <v>494</v>
      </c>
      <c r="B620" s="300">
        <v>8</v>
      </c>
      <c r="C620" s="299" t="s">
        <v>91</v>
      </c>
      <c r="D620" s="299" t="s">
        <v>61</v>
      </c>
      <c r="E620" s="301">
        <v>1901.6818181818182</v>
      </c>
      <c r="F620" s="299" t="s">
        <v>77</v>
      </c>
    </row>
    <row r="621" spans="1:6" x14ac:dyDescent="0.3">
      <c r="A621" s="299" t="s">
        <v>494</v>
      </c>
      <c r="B621" s="300">
        <v>8</v>
      </c>
      <c r="C621" s="299" t="s">
        <v>91</v>
      </c>
      <c r="D621" s="299" t="s">
        <v>62</v>
      </c>
      <c r="E621" s="301">
        <v>1426.772727272727</v>
      </c>
      <c r="F621" s="299" t="s">
        <v>187</v>
      </c>
    </row>
    <row r="622" spans="1:6" x14ac:dyDescent="0.3">
      <c r="A622" s="299" t="s">
        <v>494</v>
      </c>
      <c r="B622" s="300">
        <v>8</v>
      </c>
      <c r="C622" s="299" t="s">
        <v>91</v>
      </c>
      <c r="D622" s="299" t="s">
        <v>62</v>
      </c>
      <c r="E622" s="301">
        <v>7266.545454545455</v>
      </c>
      <c r="F622" s="299" t="s">
        <v>77</v>
      </c>
    </row>
    <row r="623" spans="1:6" x14ac:dyDescent="0.3">
      <c r="A623" s="299" t="s">
        <v>494</v>
      </c>
      <c r="B623" s="300">
        <v>8</v>
      </c>
      <c r="C623" s="299" t="s">
        <v>91</v>
      </c>
      <c r="D623" s="299" t="s">
        <v>63</v>
      </c>
      <c r="E623" s="301">
        <v>757.99999999999989</v>
      </c>
      <c r="F623" s="299" t="s">
        <v>187</v>
      </c>
    </row>
    <row r="624" spans="1:6" x14ac:dyDescent="0.3">
      <c r="A624" s="299" t="s">
        <v>494</v>
      </c>
      <c r="B624" s="300">
        <v>8</v>
      </c>
      <c r="C624" s="299" t="s">
        <v>91</v>
      </c>
      <c r="D624" s="299" t="s">
        <v>63</v>
      </c>
      <c r="E624" s="301">
        <v>16911.181818181813</v>
      </c>
      <c r="F624" s="299" t="s">
        <v>77</v>
      </c>
    </row>
    <row r="625" spans="1:6" x14ac:dyDescent="0.3">
      <c r="A625" s="299" t="s">
        <v>494</v>
      </c>
      <c r="B625" s="300">
        <v>8</v>
      </c>
      <c r="C625" s="299" t="s">
        <v>91</v>
      </c>
      <c r="D625" s="299" t="s">
        <v>64</v>
      </c>
      <c r="E625" s="301">
        <v>646.00000000000023</v>
      </c>
      <c r="F625" s="299" t="s">
        <v>187</v>
      </c>
    </row>
    <row r="626" spans="1:6" x14ac:dyDescent="0.3">
      <c r="A626" s="299" t="s">
        <v>494</v>
      </c>
      <c r="B626" s="300">
        <v>8</v>
      </c>
      <c r="C626" s="299" t="s">
        <v>91</v>
      </c>
      <c r="D626" s="299" t="s">
        <v>64</v>
      </c>
      <c r="E626" s="301">
        <v>29.454545454545443</v>
      </c>
      <c r="F626" s="299" t="s">
        <v>80</v>
      </c>
    </row>
    <row r="627" spans="1:6" x14ac:dyDescent="0.3">
      <c r="A627" s="299" t="s">
        <v>494</v>
      </c>
      <c r="B627" s="300">
        <v>8</v>
      </c>
      <c r="C627" s="299" t="s">
        <v>91</v>
      </c>
      <c r="D627" s="299" t="s">
        <v>64</v>
      </c>
      <c r="E627" s="301">
        <v>3547.5000000000005</v>
      </c>
      <c r="F627" s="299" t="s">
        <v>77</v>
      </c>
    </row>
    <row r="628" spans="1:6" x14ac:dyDescent="0.3">
      <c r="A628" s="299" t="s">
        <v>494</v>
      </c>
      <c r="B628" s="300">
        <v>8</v>
      </c>
      <c r="C628" s="299" t="s">
        <v>91</v>
      </c>
      <c r="D628" s="299" t="s">
        <v>65</v>
      </c>
      <c r="E628" s="301">
        <v>4294.545454545454</v>
      </c>
      <c r="F628" s="299" t="s">
        <v>187</v>
      </c>
    </row>
    <row r="629" spans="1:6" x14ac:dyDescent="0.3">
      <c r="A629" s="299" t="s">
        <v>494</v>
      </c>
      <c r="B629" s="300">
        <v>8</v>
      </c>
      <c r="C629" s="299" t="s">
        <v>91</v>
      </c>
      <c r="D629" s="299" t="s">
        <v>65</v>
      </c>
      <c r="E629" s="301">
        <v>7321.5000000000009</v>
      </c>
      <c r="F629" s="299" t="s">
        <v>77</v>
      </c>
    </row>
    <row r="630" spans="1:6" x14ac:dyDescent="0.3">
      <c r="A630" s="299" t="s">
        <v>494</v>
      </c>
      <c r="B630" s="300">
        <v>8</v>
      </c>
      <c r="C630" s="299" t="s">
        <v>91</v>
      </c>
      <c r="D630" s="299" t="s">
        <v>67</v>
      </c>
      <c r="E630" s="301">
        <v>3.9999999999999987</v>
      </c>
      <c r="F630" s="299" t="s">
        <v>187</v>
      </c>
    </row>
    <row r="631" spans="1:6" x14ac:dyDescent="0.3">
      <c r="A631" s="299" t="s">
        <v>494</v>
      </c>
      <c r="B631" s="300">
        <v>8</v>
      </c>
      <c r="C631" s="299" t="s">
        <v>91</v>
      </c>
      <c r="D631" s="299" t="s">
        <v>67</v>
      </c>
      <c r="E631" s="301">
        <v>468.68181818181824</v>
      </c>
      <c r="F631" s="299" t="s">
        <v>77</v>
      </c>
    </row>
    <row r="632" spans="1:6" x14ac:dyDescent="0.3">
      <c r="A632" s="299" t="s">
        <v>494</v>
      </c>
      <c r="B632" s="300">
        <v>8</v>
      </c>
      <c r="C632" s="299" t="s">
        <v>91</v>
      </c>
      <c r="D632" s="299" t="s">
        <v>66</v>
      </c>
      <c r="E632" s="301">
        <v>0.99999999999999967</v>
      </c>
      <c r="F632" s="299" t="s">
        <v>187</v>
      </c>
    </row>
    <row r="633" spans="1:6" x14ac:dyDescent="0.3">
      <c r="A633" s="299" t="s">
        <v>494</v>
      </c>
      <c r="B633" s="300">
        <v>8</v>
      </c>
      <c r="C633" s="299" t="s">
        <v>91</v>
      </c>
      <c r="D633" s="299" t="s">
        <v>66</v>
      </c>
      <c r="E633" s="301">
        <v>84.181818181818173</v>
      </c>
      <c r="F633" s="299" t="s">
        <v>77</v>
      </c>
    </row>
    <row r="634" spans="1:6" x14ac:dyDescent="0.3">
      <c r="A634" s="299" t="s">
        <v>494</v>
      </c>
      <c r="B634" s="300">
        <v>8</v>
      </c>
      <c r="C634" s="299" t="s">
        <v>92</v>
      </c>
      <c r="D634" s="299" t="s">
        <v>47</v>
      </c>
      <c r="E634" s="301">
        <v>58.499999999999993</v>
      </c>
      <c r="F634" s="299" t="s">
        <v>187</v>
      </c>
    </row>
    <row r="635" spans="1:6" x14ac:dyDescent="0.3">
      <c r="A635" s="299" t="s">
        <v>494</v>
      </c>
      <c r="B635" s="300">
        <v>8</v>
      </c>
      <c r="C635" s="299" t="s">
        <v>92</v>
      </c>
      <c r="D635" s="299" t="s">
        <v>47</v>
      </c>
      <c r="E635" s="301">
        <v>8.9999999999999982</v>
      </c>
      <c r="F635" s="299" t="s">
        <v>188</v>
      </c>
    </row>
    <row r="636" spans="1:6" x14ac:dyDescent="0.3">
      <c r="A636" s="299" t="s">
        <v>494</v>
      </c>
      <c r="B636" s="300">
        <v>8</v>
      </c>
      <c r="C636" s="299" t="s">
        <v>92</v>
      </c>
      <c r="D636" s="299" t="s">
        <v>47</v>
      </c>
      <c r="E636" s="301">
        <v>152.40909090909088</v>
      </c>
      <c r="F636" s="299" t="s">
        <v>77</v>
      </c>
    </row>
    <row r="637" spans="1:6" x14ac:dyDescent="0.3">
      <c r="A637" s="299" t="s">
        <v>494</v>
      </c>
      <c r="B637" s="300">
        <v>8</v>
      </c>
      <c r="C637" s="299" t="s">
        <v>92</v>
      </c>
      <c r="D637" s="299" t="s">
        <v>48</v>
      </c>
      <c r="E637" s="301">
        <v>9.9999999999999982</v>
      </c>
      <c r="F637" s="299" t="s">
        <v>187</v>
      </c>
    </row>
    <row r="638" spans="1:6" x14ac:dyDescent="0.3">
      <c r="A638" s="299" t="s">
        <v>494</v>
      </c>
      <c r="B638" s="300">
        <v>8</v>
      </c>
      <c r="C638" s="299" t="s">
        <v>92</v>
      </c>
      <c r="D638" s="299" t="s">
        <v>48</v>
      </c>
      <c r="E638" s="301">
        <v>34.999999999999993</v>
      </c>
      <c r="F638" s="299" t="s">
        <v>77</v>
      </c>
    </row>
    <row r="639" spans="1:6" x14ac:dyDescent="0.3">
      <c r="A639" s="299" t="s">
        <v>494</v>
      </c>
      <c r="B639" s="300">
        <v>8</v>
      </c>
      <c r="C639" s="299" t="s">
        <v>92</v>
      </c>
      <c r="D639" s="299" t="s">
        <v>49</v>
      </c>
      <c r="E639" s="301">
        <v>783.63636363636351</v>
      </c>
      <c r="F639" s="299" t="s">
        <v>187</v>
      </c>
    </row>
    <row r="640" spans="1:6" x14ac:dyDescent="0.3">
      <c r="A640" s="299" t="s">
        <v>494</v>
      </c>
      <c r="B640" s="300">
        <v>8</v>
      </c>
      <c r="C640" s="299" t="s">
        <v>92</v>
      </c>
      <c r="D640" s="299" t="s">
        <v>49</v>
      </c>
      <c r="E640" s="301">
        <v>9212.6818181818162</v>
      </c>
      <c r="F640" s="299" t="s">
        <v>77</v>
      </c>
    </row>
    <row r="641" spans="1:6" x14ac:dyDescent="0.3">
      <c r="A641" s="299" t="s">
        <v>494</v>
      </c>
      <c r="B641" s="300">
        <v>8</v>
      </c>
      <c r="C641" s="299" t="s">
        <v>92</v>
      </c>
      <c r="D641" s="299" t="s">
        <v>50</v>
      </c>
      <c r="E641" s="301">
        <v>4.3181818181818166</v>
      </c>
      <c r="F641" s="299" t="s">
        <v>187</v>
      </c>
    </row>
    <row r="642" spans="1:6" x14ac:dyDescent="0.3">
      <c r="A642" s="299" t="s">
        <v>494</v>
      </c>
      <c r="B642" s="300">
        <v>8</v>
      </c>
      <c r="C642" s="299" t="s">
        <v>92</v>
      </c>
      <c r="D642" s="299" t="s">
        <v>50</v>
      </c>
      <c r="E642" s="301">
        <v>64.999999999999986</v>
      </c>
      <c r="F642" s="299" t="s">
        <v>77</v>
      </c>
    </row>
    <row r="643" spans="1:6" x14ac:dyDescent="0.3">
      <c r="A643" s="299" t="s">
        <v>494</v>
      </c>
      <c r="B643" s="300">
        <v>8</v>
      </c>
      <c r="C643" s="299" t="s">
        <v>92</v>
      </c>
      <c r="D643" s="299" t="s">
        <v>51</v>
      </c>
      <c r="E643" s="301">
        <v>1.9999999999999993</v>
      </c>
      <c r="F643" s="299" t="s">
        <v>187</v>
      </c>
    </row>
    <row r="644" spans="1:6" x14ac:dyDescent="0.3">
      <c r="A644" s="299" t="s">
        <v>494</v>
      </c>
      <c r="B644" s="300">
        <v>8</v>
      </c>
      <c r="C644" s="299" t="s">
        <v>92</v>
      </c>
      <c r="D644" s="299" t="s">
        <v>51</v>
      </c>
      <c r="E644" s="301">
        <v>234.63636363636363</v>
      </c>
      <c r="F644" s="299" t="s">
        <v>77</v>
      </c>
    </row>
    <row r="645" spans="1:6" x14ac:dyDescent="0.3">
      <c r="A645" s="299" t="s">
        <v>494</v>
      </c>
      <c r="B645" s="300">
        <v>8</v>
      </c>
      <c r="C645" s="299" t="s">
        <v>92</v>
      </c>
      <c r="D645" s="299" t="s">
        <v>52</v>
      </c>
      <c r="E645" s="301">
        <v>1679.136363636364</v>
      </c>
      <c r="F645" s="299" t="s">
        <v>187</v>
      </c>
    </row>
    <row r="646" spans="1:6" x14ac:dyDescent="0.3">
      <c r="A646" s="299" t="s">
        <v>494</v>
      </c>
      <c r="B646" s="300">
        <v>8</v>
      </c>
      <c r="C646" s="299" t="s">
        <v>92</v>
      </c>
      <c r="D646" s="299" t="s">
        <v>52</v>
      </c>
      <c r="E646" s="301">
        <v>0.99999999999999967</v>
      </c>
      <c r="F646" s="299" t="s">
        <v>80</v>
      </c>
    </row>
    <row r="647" spans="1:6" x14ac:dyDescent="0.3">
      <c r="A647" s="299" t="s">
        <v>494</v>
      </c>
      <c r="B647" s="300">
        <v>8</v>
      </c>
      <c r="C647" s="299" t="s">
        <v>92</v>
      </c>
      <c r="D647" s="299" t="s">
        <v>52</v>
      </c>
      <c r="E647" s="301">
        <v>2974.909090909091</v>
      </c>
      <c r="F647" s="299" t="s">
        <v>77</v>
      </c>
    </row>
    <row r="648" spans="1:6" x14ac:dyDescent="0.3">
      <c r="A648" s="299" t="s">
        <v>494</v>
      </c>
      <c r="B648" s="300">
        <v>8</v>
      </c>
      <c r="C648" s="299" t="s">
        <v>92</v>
      </c>
      <c r="D648" s="299" t="s">
        <v>53</v>
      </c>
      <c r="E648" s="301">
        <v>3368.6818181818189</v>
      </c>
      <c r="F648" s="299" t="s">
        <v>187</v>
      </c>
    </row>
    <row r="649" spans="1:6" x14ac:dyDescent="0.3">
      <c r="A649" s="299" t="s">
        <v>494</v>
      </c>
      <c r="B649" s="300">
        <v>8</v>
      </c>
      <c r="C649" s="299" t="s">
        <v>92</v>
      </c>
      <c r="D649" s="299" t="s">
        <v>53</v>
      </c>
      <c r="E649" s="301">
        <v>17228.727272727272</v>
      </c>
      <c r="F649" s="299" t="s">
        <v>77</v>
      </c>
    </row>
    <row r="650" spans="1:6" x14ac:dyDescent="0.3">
      <c r="A650" s="299" t="s">
        <v>494</v>
      </c>
      <c r="B650" s="300">
        <v>8</v>
      </c>
      <c r="C650" s="299" t="s">
        <v>92</v>
      </c>
      <c r="D650" s="299" t="s">
        <v>54</v>
      </c>
      <c r="E650" s="301">
        <v>1548.8636363636363</v>
      </c>
      <c r="F650" s="299" t="s">
        <v>187</v>
      </c>
    </row>
    <row r="651" spans="1:6" x14ac:dyDescent="0.3">
      <c r="A651" s="299" t="s">
        <v>494</v>
      </c>
      <c r="B651" s="300">
        <v>8</v>
      </c>
      <c r="C651" s="299" t="s">
        <v>92</v>
      </c>
      <c r="D651" s="299" t="s">
        <v>54</v>
      </c>
      <c r="E651" s="301">
        <v>6.545454545454545</v>
      </c>
      <c r="F651" s="299" t="s">
        <v>81</v>
      </c>
    </row>
    <row r="652" spans="1:6" x14ac:dyDescent="0.3">
      <c r="A652" s="299" t="s">
        <v>494</v>
      </c>
      <c r="B652" s="300">
        <v>8</v>
      </c>
      <c r="C652" s="299" t="s">
        <v>92</v>
      </c>
      <c r="D652" s="299" t="s">
        <v>54</v>
      </c>
      <c r="E652" s="301">
        <v>39.909090909090907</v>
      </c>
      <c r="F652" s="299" t="s">
        <v>80</v>
      </c>
    </row>
    <row r="653" spans="1:6" x14ac:dyDescent="0.3">
      <c r="A653" s="299" t="s">
        <v>494</v>
      </c>
      <c r="B653" s="300">
        <v>8</v>
      </c>
      <c r="C653" s="299" t="s">
        <v>92</v>
      </c>
      <c r="D653" s="299" t="s">
        <v>54</v>
      </c>
      <c r="E653" s="301">
        <v>5063.2272727272721</v>
      </c>
      <c r="F653" s="299" t="s">
        <v>77</v>
      </c>
    </row>
    <row r="654" spans="1:6" x14ac:dyDescent="0.3">
      <c r="A654" s="299" t="s">
        <v>494</v>
      </c>
      <c r="B654" s="300">
        <v>8</v>
      </c>
      <c r="C654" s="299" t="s">
        <v>92</v>
      </c>
      <c r="D654" s="299" t="s">
        <v>55</v>
      </c>
      <c r="E654" s="301">
        <v>1778.6818181818178</v>
      </c>
      <c r="F654" s="299" t="s">
        <v>187</v>
      </c>
    </row>
    <row r="655" spans="1:6" x14ac:dyDescent="0.3">
      <c r="A655" s="299" t="s">
        <v>494</v>
      </c>
      <c r="B655" s="300">
        <v>8</v>
      </c>
      <c r="C655" s="299" t="s">
        <v>92</v>
      </c>
      <c r="D655" s="299" t="s">
        <v>55</v>
      </c>
      <c r="E655" s="301">
        <v>10134.5</v>
      </c>
      <c r="F655" s="299" t="s">
        <v>77</v>
      </c>
    </row>
    <row r="656" spans="1:6" x14ac:dyDescent="0.3">
      <c r="A656" s="299" t="s">
        <v>494</v>
      </c>
      <c r="B656" s="300">
        <v>8</v>
      </c>
      <c r="C656" s="299" t="s">
        <v>92</v>
      </c>
      <c r="D656" s="299" t="s">
        <v>56</v>
      </c>
      <c r="E656" s="301">
        <v>1817.0000000000002</v>
      </c>
      <c r="F656" s="299" t="s">
        <v>187</v>
      </c>
    </row>
    <row r="657" spans="1:6" x14ac:dyDescent="0.3">
      <c r="A657" s="299" t="s">
        <v>494</v>
      </c>
      <c r="B657" s="300">
        <v>8</v>
      </c>
      <c r="C657" s="299" t="s">
        <v>92</v>
      </c>
      <c r="D657" s="299" t="s">
        <v>56</v>
      </c>
      <c r="E657" s="301">
        <v>14835.909090909092</v>
      </c>
      <c r="F657" s="299" t="s">
        <v>77</v>
      </c>
    </row>
    <row r="658" spans="1:6" x14ac:dyDescent="0.3">
      <c r="A658" s="299" t="s">
        <v>494</v>
      </c>
      <c r="B658" s="300">
        <v>8</v>
      </c>
      <c r="C658" s="299" t="s">
        <v>92</v>
      </c>
      <c r="D658" s="299" t="s">
        <v>57</v>
      </c>
      <c r="E658" s="301">
        <v>242.59090909090909</v>
      </c>
      <c r="F658" s="299" t="s">
        <v>187</v>
      </c>
    </row>
    <row r="659" spans="1:6" x14ac:dyDescent="0.3">
      <c r="A659" s="299" t="s">
        <v>494</v>
      </c>
      <c r="B659" s="300">
        <v>8</v>
      </c>
      <c r="C659" s="299" t="s">
        <v>92</v>
      </c>
      <c r="D659" s="299" t="s">
        <v>57</v>
      </c>
      <c r="E659" s="301">
        <v>1634.9545454545457</v>
      </c>
      <c r="F659" s="299" t="s">
        <v>77</v>
      </c>
    </row>
    <row r="660" spans="1:6" x14ac:dyDescent="0.3">
      <c r="A660" s="299" t="s">
        <v>494</v>
      </c>
      <c r="B660" s="300">
        <v>8</v>
      </c>
      <c r="C660" s="299" t="s">
        <v>92</v>
      </c>
      <c r="D660" s="299" t="s">
        <v>58</v>
      </c>
      <c r="E660" s="301">
        <v>377.0454545454545</v>
      </c>
      <c r="F660" s="299" t="s">
        <v>187</v>
      </c>
    </row>
    <row r="661" spans="1:6" x14ac:dyDescent="0.3">
      <c r="A661" s="299" t="s">
        <v>494</v>
      </c>
      <c r="B661" s="300">
        <v>8</v>
      </c>
      <c r="C661" s="299" t="s">
        <v>92</v>
      </c>
      <c r="D661" s="299" t="s">
        <v>58</v>
      </c>
      <c r="E661" s="301">
        <v>767.72727272727275</v>
      </c>
      <c r="F661" s="299" t="s">
        <v>77</v>
      </c>
    </row>
    <row r="662" spans="1:6" x14ac:dyDescent="0.3">
      <c r="A662" s="299" t="s">
        <v>494</v>
      </c>
      <c r="B662" s="300">
        <v>8</v>
      </c>
      <c r="C662" s="299" t="s">
        <v>92</v>
      </c>
      <c r="D662" s="299" t="s">
        <v>59</v>
      </c>
      <c r="E662" s="301">
        <v>4517.7272727272721</v>
      </c>
      <c r="F662" s="299" t="s">
        <v>187</v>
      </c>
    </row>
    <row r="663" spans="1:6" x14ac:dyDescent="0.3">
      <c r="A663" s="299" t="s">
        <v>494</v>
      </c>
      <c r="B663" s="300">
        <v>8</v>
      </c>
      <c r="C663" s="299" t="s">
        <v>92</v>
      </c>
      <c r="D663" s="299" t="s">
        <v>59</v>
      </c>
      <c r="E663" s="301">
        <v>1.9999999999999993</v>
      </c>
      <c r="F663" s="299" t="s">
        <v>80</v>
      </c>
    </row>
    <row r="664" spans="1:6" x14ac:dyDescent="0.3">
      <c r="A664" s="299" t="s">
        <v>494</v>
      </c>
      <c r="B664" s="300">
        <v>8</v>
      </c>
      <c r="C664" s="299" t="s">
        <v>92</v>
      </c>
      <c r="D664" s="299" t="s">
        <v>59</v>
      </c>
      <c r="E664" s="301">
        <v>17042.590909090908</v>
      </c>
      <c r="F664" s="299" t="s">
        <v>77</v>
      </c>
    </row>
    <row r="665" spans="1:6" x14ac:dyDescent="0.3">
      <c r="A665" s="299" t="s">
        <v>494</v>
      </c>
      <c r="B665" s="300">
        <v>8</v>
      </c>
      <c r="C665" s="299" t="s">
        <v>92</v>
      </c>
      <c r="D665" s="299" t="s">
        <v>60</v>
      </c>
      <c r="E665" s="301">
        <v>1575.6818181818185</v>
      </c>
      <c r="F665" s="299" t="s">
        <v>187</v>
      </c>
    </row>
    <row r="666" spans="1:6" x14ac:dyDescent="0.3">
      <c r="A666" s="299" t="s">
        <v>494</v>
      </c>
      <c r="B666" s="300">
        <v>8</v>
      </c>
      <c r="C666" s="299" t="s">
        <v>92</v>
      </c>
      <c r="D666" s="299" t="s">
        <v>60</v>
      </c>
      <c r="E666" s="301">
        <v>3.1818181818181803</v>
      </c>
      <c r="F666" s="299" t="s">
        <v>80</v>
      </c>
    </row>
    <row r="667" spans="1:6" x14ac:dyDescent="0.3">
      <c r="A667" s="299" t="s">
        <v>494</v>
      </c>
      <c r="B667" s="300">
        <v>8</v>
      </c>
      <c r="C667" s="299" t="s">
        <v>92</v>
      </c>
      <c r="D667" s="299" t="s">
        <v>60</v>
      </c>
      <c r="E667" s="301">
        <v>15341.227272727276</v>
      </c>
      <c r="F667" s="299" t="s">
        <v>77</v>
      </c>
    </row>
    <row r="668" spans="1:6" x14ac:dyDescent="0.3">
      <c r="A668" s="299" t="s">
        <v>494</v>
      </c>
      <c r="B668" s="300">
        <v>8</v>
      </c>
      <c r="C668" s="299" t="s">
        <v>92</v>
      </c>
      <c r="D668" s="299" t="s">
        <v>61</v>
      </c>
      <c r="E668" s="301">
        <v>13.000000000000007</v>
      </c>
      <c r="F668" s="299" t="s">
        <v>187</v>
      </c>
    </row>
    <row r="669" spans="1:6" x14ac:dyDescent="0.3">
      <c r="A669" s="299" t="s">
        <v>494</v>
      </c>
      <c r="B669" s="300">
        <v>8</v>
      </c>
      <c r="C669" s="299" t="s">
        <v>92</v>
      </c>
      <c r="D669" s="299" t="s">
        <v>61</v>
      </c>
      <c r="E669" s="301">
        <v>465.31818181818176</v>
      </c>
      <c r="F669" s="299" t="s">
        <v>77</v>
      </c>
    </row>
    <row r="670" spans="1:6" x14ac:dyDescent="0.3">
      <c r="A670" s="299" t="s">
        <v>494</v>
      </c>
      <c r="B670" s="300">
        <v>8</v>
      </c>
      <c r="C670" s="299" t="s">
        <v>92</v>
      </c>
      <c r="D670" s="299" t="s">
        <v>62</v>
      </c>
      <c r="E670" s="301">
        <v>1037.7727272727273</v>
      </c>
      <c r="F670" s="299" t="s">
        <v>187</v>
      </c>
    </row>
    <row r="671" spans="1:6" x14ac:dyDescent="0.3">
      <c r="A671" s="299" t="s">
        <v>494</v>
      </c>
      <c r="B671" s="300">
        <v>8</v>
      </c>
      <c r="C671" s="299" t="s">
        <v>92</v>
      </c>
      <c r="D671" s="299" t="s">
        <v>62</v>
      </c>
      <c r="E671" s="301">
        <v>5744.909090909091</v>
      </c>
      <c r="F671" s="299" t="s">
        <v>77</v>
      </c>
    </row>
    <row r="672" spans="1:6" x14ac:dyDescent="0.3">
      <c r="A672" s="299" t="s">
        <v>494</v>
      </c>
      <c r="B672" s="300">
        <v>8</v>
      </c>
      <c r="C672" s="299" t="s">
        <v>92</v>
      </c>
      <c r="D672" s="299" t="s">
        <v>63</v>
      </c>
      <c r="E672" s="301">
        <v>898.27272727272725</v>
      </c>
      <c r="F672" s="299" t="s">
        <v>187</v>
      </c>
    </row>
    <row r="673" spans="1:6" x14ac:dyDescent="0.3">
      <c r="A673" s="299" t="s">
        <v>494</v>
      </c>
      <c r="B673" s="300">
        <v>8</v>
      </c>
      <c r="C673" s="299" t="s">
        <v>92</v>
      </c>
      <c r="D673" s="299" t="s">
        <v>63</v>
      </c>
      <c r="E673" s="301">
        <v>4.9999999999999991</v>
      </c>
      <c r="F673" s="299" t="s">
        <v>80</v>
      </c>
    </row>
    <row r="674" spans="1:6" x14ac:dyDescent="0.3">
      <c r="A674" s="299" t="s">
        <v>494</v>
      </c>
      <c r="B674" s="300">
        <v>8</v>
      </c>
      <c r="C674" s="299" t="s">
        <v>92</v>
      </c>
      <c r="D674" s="299" t="s">
        <v>63</v>
      </c>
      <c r="E674" s="301">
        <v>4734.2272727272712</v>
      </c>
      <c r="F674" s="299" t="s">
        <v>77</v>
      </c>
    </row>
    <row r="675" spans="1:6" x14ac:dyDescent="0.3">
      <c r="A675" s="299" t="s">
        <v>494</v>
      </c>
      <c r="B675" s="300">
        <v>8</v>
      </c>
      <c r="C675" s="299" t="s">
        <v>92</v>
      </c>
      <c r="D675" s="299" t="s">
        <v>64</v>
      </c>
      <c r="E675" s="301">
        <v>827.04545454545439</v>
      </c>
      <c r="F675" s="299" t="s">
        <v>187</v>
      </c>
    </row>
    <row r="676" spans="1:6" x14ac:dyDescent="0.3">
      <c r="A676" s="299" t="s">
        <v>494</v>
      </c>
      <c r="B676" s="300">
        <v>8</v>
      </c>
      <c r="C676" s="299" t="s">
        <v>92</v>
      </c>
      <c r="D676" s="299" t="s">
        <v>64</v>
      </c>
      <c r="E676" s="301">
        <v>22.045454545454547</v>
      </c>
      <c r="F676" s="299" t="s">
        <v>80</v>
      </c>
    </row>
    <row r="677" spans="1:6" x14ac:dyDescent="0.3">
      <c r="A677" s="299" t="s">
        <v>494</v>
      </c>
      <c r="B677" s="300">
        <v>8</v>
      </c>
      <c r="C677" s="299" t="s">
        <v>92</v>
      </c>
      <c r="D677" s="299" t="s">
        <v>64</v>
      </c>
      <c r="E677" s="301">
        <v>1828.9090909090908</v>
      </c>
      <c r="F677" s="299" t="s">
        <v>77</v>
      </c>
    </row>
    <row r="678" spans="1:6" x14ac:dyDescent="0.3">
      <c r="A678" s="299" t="s">
        <v>494</v>
      </c>
      <c r="B678" s="300">
        <v>8</v>
      </c>
      <c r="C678" s="299" t="s">
        <v>92</v>
      </c>
      <c r="D678" s="299" t="s">
        <v>65</v>
      </c>
      <c r="E678" s="301">
        <v>1520.3636363636365</v>
      </c>
      <c r="F678" s="299" t="s">
        <v>187</v>
      </c>
    </row>
    <row r="679" spans="1:6" x14ac:dyDescent="0.3">
      <c r="A679" s="299" t="s">
        <v>494</v>
      </c>
      <c r="B679" s="300">
        <v>8</v>
      </c>
      <c r="C679" s="299" t="s">
        <v>92</v>
      </c>
      <c r="D679" s="299" t="s">
        <v>65</v>
      </c>
      <c r="E679" s="301">
        <v>1543</v>
      </c>
      <c r="F679" s="299" t="s">
        <v>77</v>
      </c>
    </row>
    <row r="680" spans="1:6" x14ac:dyDescent="0.3">
      <c r="A680" s="299" t="s">
        <v>494</v>
      </c>
      <c r="B680" s="300">
        <v>8</v>
      </c>
      <c r="C680" s="299" t="s">
        <v>92</v>
      </c>
      <c r="D680" s="299" t="s">
        <v>67</v>
      </c>
      <c r="E680" s="301">
        <v>1.9999999999999993</v>
      </c>
      <c r="F680" s="299" t="s">
        <v>187</v>
      </c>
    </row>
    <row r="681" spans="1:6" x14ac:dyDescent="0.3">
      <c r="A681" s="299" t="s">
        <v>494</v>
      </c>
      <c r="B681" s="300">
        <v>8</v>
      </c>
      <c r="C681" s="299" t="s">
        <v>92</v>
      </c>
      <c r="D681" s="299" t="s">
        <v>67</v>
      </c>
      <c r="E681" s="301">
        <v>69.409090909090878</v>
      </c>
      <c r="F681" s="299" t="s">
        <v>77</v>
      </c>
    </row>
    <row r="682" spans="1:6" x14ac:dyDescent="0.3">
      <c r="A682" s="299" t="s">
        <v>494</v>
      </c>
      <c r="B682" s="300">
        <v>8</v>
      </c>
      <c r="C682" s="299" t="s">
        <v>92</v>
      </c>
      <c r="D682" s="299" t="s">
        <v>66</v>
      </c>
      <c r="E682" s="301">
        <v>3.9999999999999987</v>
      </c>
      <c r="F682" s="299" t="s">
        <v>187</v>
      </c>
    </row>
    <row r="683" spans="1:6" x14ac:dyDescent="0.3">
      <c r="A683" s="299" t="s">
        <v>494</v>
      </c>
      <c r="B683" s="300">
        <v>8</v>
      </c>
      <c r="C683" s="299" t="s">
        <v>92</v>
      </c>
      <c r="D683" s="299" t="s">
        <v>66</v>
      </c>
      <c r="E683" s="301">
        <v>100.72727272727276</v>
      </c>
      <c r="F683" s="299" t="s">
        <v>77</v>
      </c>
    </row>
    <row r="684" spans="1:6" x14ac:dyDescent="0.3">
      <c r="A684" s="299" t="s">
        <v>494</v>
      </c>
      <c r="B684" s="300">
        <v>9</v>
      </c>
      <c r="C684" s="299" t="s">
        <v>91</v>
      </c>
      <c r="D684" s="299" t="s">
        <v>47</v>
      </c>
      <c r="E684" s="301">
        <v>19.090909090909086</v>
      </c>
      <c r="F684" s="299" t="s">
        <v>187</v>
      </c>
    </row>
    <row r="685" spans="1:6" x14ac:dyDescent="0.3">
      <c r="A685" s="299" t="s">
        <v>494</v>
      </c>
      <c r="B685" s="300">
        <v>9</v>
      </c>
      <c r="C685" s="299" t="s">
        <v>91</v>
      </c>
      <c r="D685" s="299" t="s">
        <v>47</v>
      </c>
      <c r="E685" s="301">
        <v>5.3636363636363633</v>
      </c>
      <c r="F685" s="299" t="s">
        <v>188</v>
      </c>
    </row>
    <row r="686" spans="1:6" x14ac:dyDescent="0.3">
      <c r="A686" s="299" t="s">
        <v>494</v>
      </c>
      <c r="B686" s="300">
        <v>9</v>
      </c>
      <c r="C686" s="299" t="s">
        <v>91</v>
      </c>
      <c r="D686" s="299" t="s">
        <v>47</v>
      </c>
      <c r="E686" s="301">
        <v>257.40909090909088</v>
      </c>
      <c r="F686" s="299" t="s">
        <v>77</v>
      </c>
    </row>
    <row r="687" spans="1:6" x14ac:dyDescent="0.3">
      <c r="A687" s="299" t="s">
        <v>494</v>
      </c>
      <c r="B687" s="300">
        <v>9</v>
      </c>
      <c r="C687" s="299" t="s">
        <v>91</v>
      </c>
      <c r="D687" s="299" t="s">
        <v>48</v>
      </c>
      <c r="E687" s="301">
        <v>3.9999999999999987</v>
      </c>
      <c r="F687" s="299" t="s">
        <v>77</v>
      </c>
    </row>
    <row r="688" spans="1:6" x14ac:dyDescent="0.3">
      <c r="A688" s="299" t="s">
        <v>494</v>
      </c>
      <c r="B688" s="300">
        <v>9</v>
      </c>
      <c r="C688" s="299" t="s">
        <v>91</v>
      </c>
      <c r="D688" s="299" t="s">
        <v>49</v>
      </c>
      <c r="E688" s="301">
        <v>11.681818181818178</v>
      </c>
      <c r="F688" s="299" t="s">
        <v>187</v>
      </c>
    </row>
    <row r="689" spans="1:6" x14ac:dyDescent="0.3">
      <c r="A689" s="299" t="s">
        <v>494</v>
      </c>
      <c r="B689" s="300">
        <v>9</v>
      </c>
      <c r="C689" s="299" t="s">
        <v>91</v>
      </c>
      <c r="D689" s="299" t="s">
        <v>49</v>
      </c>
      <c r="E689" s="301">
        <v>1016.8636363636363</v>
      </c>
      <c r="F689" s="299" t="s">
        <v>77</v>
      </c>
    </row>
    <row r="690" spans="1:6" x14ac:dyDescent="0.3">
      <c r="A690" s="299" t="s">
        <v>494</v>
      </c>
      <c r="B690" s="300">
        <v>9</v>
      </c>
      <c r="C690" s="299" t="s">
        <v>91</v>
      </c>
      <c r="D690" s="299" t="s">
        <v>50</v>
      </c>
      <c r="E690" s="301">
        <v>0.99999999999999967</v>
      </c>
      <c r="F690" s="299" t="s">
        <v>187</v>
      </c>
    </row>
    <row r="691" spans="1:6" x14ac:dyDescent="0.3">
      <c r="A691" s="299" t="s">
        <v>494</v>
      </c>
      <c r="B691" s="300">
        <v>9</v>
      </c>
      <c r="C691" s="299" t="s">
        <v>91</v>
      </c>
      <c r="D691" s="299" t="s">
        <v>50</v>
      </c>
      <c r="E691" s="301">
        <v>3.1818181818181808</v>
      </c>
      <c r="F691" s="299" t="s">
        <v>77</v>
      </c>
    </row>
    <row r="692" spans="1:6" x14ac:dyDescent="0.3">
      <c r="A692" s="299" t="s">
        <v>494</v>
      </c>
      <c r="B692" s="300">
        <v>9</v>
      </c>
      <c r="C692" s="299" t="s">
        <v>91</v>
      </c>
      <c r="D692" s="299" t="s">
        <v>51</v>
      </c>
      <c r="E692" s="301">
        <v>34.68181818181818</v>
      </c>
      <c r="F692" s="299" t="s">
        <v>77</v>
      </c>
    </row>
    <row r="693" spans="1:6" x14ac:dyDescent="0.3">
      <c r="A693" s="299" t="s">
        <v>494</v>
      </c>
      <c r="B693" s="300">
        <v>9</v>
      </c>
      <c r="C693" s="299" t="s">
        <v>91</v>
      </c>
      <c r="D693" s="299" t="s">
        <v>52</v>
      </c>
      <c r="E693" s="301">
        <v>122.54545454545458</v>
      </c>
      <c r="F693" s="299" t="s">
        <v>187</v>
      </c>
    </row>
    <row r="694" spans="1:6" x14ac:dyDescent="0.3">
      <c r="A694" s="299" t="s">
        <v>494</v>
      </c>
      <c r="B694" s="300">
        <v>9</v>
      </c>
      <c r="C694" s="299" t="s">
        <v>91</v>
      </c>
      <c r="D694" s="299" t="s">
        <v>52</v>
      </c>
      <c r="E694" s="301">
        <v>657.40909090909099</v>
      </c>
      <c r="F694" s="299" t="s">
        <v>77</v>
      </c>
    </row>
    <row r="695" spans="1:6" x14ac:dyDescent="0.3">
      <c r="A695" s="299" t="s">
        <v>494</v>
      </c>
      <c r="B695" s="300">
        <v>9</v>
      </c>
      <c r="C695" s="299" t="s">
        <v>91</v>
      </c>
      <c r="D695" s="299" t="s">
        <v>53</v>
      </c>
      <c r="E695" s="301">
        <v>222.68181818181822</v>
      </c>
      <c r="F695" s="299" t="s">
        <v>187</v>
      </c>
    </row>
    <row r="696" spans="1:6" x14ac:dyDescent="0.3">
      <c r="A696" s="299" t="s">
        <v>494</v>
      </c>
      <c r="B696" s="300">
        <v>9</v>
      </c>
      <c r="C696" s="299" t="s">
        <v>91</v>
      </c>
      <c r="D696" s="299" t="s">
        <v>53</v>
      </c>
      <c r="E696" s="301">
        <v>718.13636363636374</v>
      </c>
      <c r="F696" s="299" t="s">
        <v>77</v>
      </c>
    </row>
    <row r="697" spans="1:6" x14ac:dyDescent="0.3">
      <c r="A697" s="299" t="s">
        <v>494</v>
      </c>
      <c r="B697" s="300">
        <v>9</v>
      </c>
      <c r="C697" s="299" t="s">
        <v>91</v>
      </c>
      <c r="D697" s="299" t="s">
        <v>54</v>
      </c>
      <c r="E697" s="301">
        <v>98.681818181818173</v>
      </c>
      <c r="F697" s="299" t="s">
        <v>187</v>
      </c>
    </row>
    <row r="698" spans="1:6" x14ac:dyDescent="0.3">
      <c r="A698" s="299" t="s">
        <v>494</v>
      </c>
      <c r="B698" s="300">
        <v>9</v>
      </c>
      <c r="C698" s="299" t="s">
        <v>91</v>
      </c>
      <c r="D698" s="299" t="s">
        <v>54</v>
      </c>
      <c r="E698" s="301">
        <v>294.99999999999994</v>
      </c>
      <c r="F698" s="299" t="s">
        <v>77</v>
      </c>
    </row>
    <row r="699" spans="1:6" x14ac:dyDescent="0.3">
      <c r="A699" s="299" t="s">
        <v>494</v>
      </c>
      <c r="B699" s="300">
        <v>9</v>
      </c>
      <c r="C699" s="299" t="s">
        <v>91</v>
      </c>
      <c r="D699" s="299" t="s">
        <v>55</v>
      </c>
      <c r="E699" s="301">
        <v>173.54545454545453</v>
      </c>
      <c r="F699" s="299" t="s">
        <v>187</v>
      </c>
    </row>
    <row r="700" spans="1:6" x14ac:dyDescent="0.3">
      <c r="A700" s="299" t="s">
        <v>494</v>
      </c>
      <c r="B700" s="300">
        <v>9</v>
      </c>
      <c r="C700" s="299" t="s">
        <v>91</v>
      </c>
      <c r="D700" s="299" t="s">
        <v>55</v>
      </c>
      <c r="E700" s="301">
        <v>1230.6363636363635</v>
      </c>
      <c r="F700" s="299" t="s">
        <v>77</v>
      </c>
    </row>
    <row r="701" spans="1:6" x14ac:dyDescent="0.3">
      <c r="A701" s="299" t="s">
        <v>494</v>
      </c>
      <c r="B701" s="300">
        <v>9</v>
      </c>
      <c r="C701" s="299" t="s">
        <v>91</v>
      </c>
      <c r="D701" s="299" t="s">
        <v>56</v>
      </c>
      <c r="E701" s="301">
        <v>13.000000000000007</v>
      </c>
      <c r="F701" s="299" t="s">
        <v>187</v>
      </c>
    </row>
    <row r="702" spans="1:6" x14ac:dyDescent="0.3">
      <c r="A702" s="299" t="s">
        <v>494</v>
      </c>
      <c r="B702" s="300">
        <v>9</v>
      </c>
      <c r="C702" s="299" t="s">
        <v>91</v>
      </c>
      <c r="D702" s="299" t="s">
        <v>56</v>
      </c>
      <c r="E702" s="301">
        <v>26.727272727272737</v>
      </c>
      <c r="F702" s="299" t="s">
        <v>77</v>
      </c>
    </row>
    <row r="703" spans="1:6" x14ac:dyDescent="0.3">
      <c r="A703" s="299" t="s">
        <v>494</v>
      </c>
      <c r="B703" s="300">
        <v>9</v>
      </c>
      <c r="C703" s="299" t="s">
        <v>91</v>
      </c>
      <c r="D703" s="299" t="s">
        <v>57</v>
      </c>
      <c r="E703" s="301">
        <v>11.999999999999993</v>
      </c>
      <c r="F703" s="299" t="s">
        <v>187</v>
      </c>
    </row>
    <row r="704" spans="1:6" x14ac:dyDescent="0.3">
      <c r="A704" s="299" t="s">
        <v>494</v>
      </c>
      <c r="B704" s="300">
        <v>9</v>
      </c>
      <c r="C704" s="299" t="s">
        <v>91</v>
      </c>
      <c r="D704" s="299" t="s">
        <v>57</v>
      </c>
      <c r="E704" s="301">
        <v>7.3636363636363633</v>
      </c>
      <c r="F704" s="299" t="s">
        <v>77</v>
      </c>
    </row>
    <row r="705" spans="1:6" x14ac:dyDescent="0.3">
      <c r="A705" s="299" t="s">
        <v>494</v>
      </c>
      <c r="B705" s="300">
        <v>9</v>
      </c>
      <c r="C705" s="299" t="s">
        <v>91</v>
      </c>
      <c r="D705" s="299" t="s">
        <v>58</v>
      </c>
      <c r="E705" s="301">
        <v>7.3181818181818166</v>
      </c>
      <c r="F705" s="299" t="s">
        <v>77</v>
      </c>
    </row>
    <row r="706" spans="1:6" x14ac:dyDescent="0.3">
      <c r="A706" s="299" t="s">
        <v>494</v>
      </c>
      <c r="B706" s="300">
        <v>9</v>
      </c>
      <c r="C706" s="299" t="s">
        <v>91</v>
      </c>
      <c r="D706" s="299" t="s">
        <v>59</v>
      </c>
      <c r="E706" s="301">
        <v>21</v>
      </c>
      <c r="F706" s="299" t="s">
        <v>187</v>
      </c>
    </row>
    <row r="707" spans="1:6" x14ac:dyDescent="0.3">
      <c r="A707" s="299" t="s">
        <v>494</v>
      </c>
      <c r="B707" s="300">
        <v>9</v>
      </c>
      <c r="C707" s="299" t="s">
        <v>91</v>
      </c>
      <c r="D707" s="299" t="s">
        <v>59</v>
      </c>
      <c r="E707" s="301">
        <v>116.77272727272729</v>
      </c>
      <c r="F707" s="299" t="s">
        <v>77</v>
      </c>
    </row>
    <row r="708" spans="1:6" x14ac:dyDescent="0.3">
      <c r="A708" s="299" t="s">
        <v>494</v>
      </c>
      <c r="B708" s="300">
        <v>9</v>
      </c>
      <c r="C708" s="299" t="s">
        <v>91</v>
      </c>
      <c r="D708" s="299" t="s">
        <v>60</v>
      </c>
      <c r="E708" s="301">
        <v>34.95454545454546</v>
      </c>
      <c r="F708" s="299" t="s">
        <v>187</v>
      </c>
    </row>
    <row r="709" spans="1:6" x14ac:dyDescent="0.3">
      <c r="A709" s="299" t="s">
        <v>494</v>
      </c>
      <c r="B709" s="300">
        <v>9</v>
      </c>
      <c r="C709" s="299" t="s">
        <v>91</v>
      </c>
      <c r="D709" s="299" t="s">
        <v>60</v>
      </c>
      <c r="E709" s="301">
        <v>919.31818181818176</v>
      </c>
      <c r="F709" s="299" t="s">
        <v>77</v>
      </c>
    </row>
    <row r="710" spans="1:6" x14ac:dyDescent="0.3">
      <c r="A710" s="299" t="s">
        <v>494</v>
      </c>
      <c r="B710" s="300">
        <v>9</v>
      </c>
      <c r="C710" s="299" t="s">
        <v>91</v>
      </c>
      <c r="D710" s="299" t="s">
        <v>61</v>
      </c>
      <c r="E710" s="301">
        <v>52.454545454545453</v>
      </c>
      <c r="F710" s="299" t="s">
        <v>77</v>
      </c>
    </row>
    <row r="711" spans="1:6" x14ac:dyDescent="0.3">
      <c r="A711" s="299" t="s">
        <v>494</v>
      </c>
      <c r="B711" s="300">
        <v>9</v>
      </c>
      <c r="C711" s="299" t="s">
        <v>91</v>
      </c>
      <c r="D711" s="299" t="s">
        <v>62</v>
      </c>
      <c r="E711" s="301">
        <v>19.681818181818176</v>
      </c>
      <c r="F711" s="299" t="s">
        <v>187</v>
      </c>
    </row>
    <row r="712" spans="1:6" x14ac:dyDescent="0.3">
      <c r="A712" s="299" t="s">
        <v>494</v>
      </c>
      <c r="B712" s="300">
        <v>9</v>
      </c>
      <c r="C712" s="299" t="s">
        <v>91</v>
      </c>
      <c r="D712" s="299" t="s">
        <v>62</v>
      </c>
      <c r="E712" s="301">
        <v>118.59090909090909</v>
      </c>
      <c r="F712" s="299" t="s">
        <v>77</v>
      </c>
    </row>
    <row r="713" spans="1:6" x14ac:dyDescent="0.3">
      <c r="A713" s="299" t="s">
        <v>494</v>
      </c>
      <c r="B713" s="300">
        <v>9</v>
      </c>
      <c r="C713" s="299" t="s">
        <v>91</v>
      </c>
      <c r="D713" s="299" t="s">
        <v>63</v>
      </c>
      <c r="E713" s="301">
        <v>7.6363636363636358</v>
      </c>
      <c r="F713" s="299" t="s">
        <v>187</v>
      </c>
    </row>
    <row r="714" spans="1:6" x14ac:dyDescent="0.3">
      <c r="A714" s="299" t="s">
        <v>494</v>
      </c>
      <c r="B714" s="300">
        <v>9</v>
      </c>
      <c r="C714" s="299" t="s">
        <v>91</v>
      </c>
      <c r="D714" s="299" t="s">
        <v>63</v>
      </c>
      <c r="E714" s="301">
        <v>680.5</v>
      </c>
      <c r="F714" s="299" t="s">
        <v>77</v>
      </c>
    </row>
    <row r="715" spans="1:6" x14ac:dyDescent="0.3">
      <c r="A715" s="299" t="s">
        <v>494</v>
      </c>
      <c r="B715" s="300">
        <v>9</v>
      </c>
      <c r="C715" s="299" t="s">
        <v>91</v>
      </c>
      <c r="D715" s="299" t="s">
        <v>64</v>
      </c>
      <c r="E715" s="301">
        <v>7.0000000000000018</v>
      </c>
      <c r="F715" s="299" t="s">
        <v>187</v>
      </c>
    </row>
    <row r="716" spans="1:6" x14ac:dyDescent="0.3">
      <c r="A716" s="299" t="s">
        <v>494</v>
      </c>
      <c r="B716" s="300">
        <v>9</v>
      </c>
      <c r="C716" s="299" t="s">
        <v>91</v>
      </c>
      <c r="D716" s="299" t="s">
        <v>64</v>
      </c>
      <c r="E716" s="301">
        <v>93.818181818181813</v>
      </c>
      <c r="F716" s="299" t="s">
        <v>77</v>
      </c>
    </row>
    <row r="717" spans="1:6" x14ac:dyDescent="0.3">
      <c r="A717" s="299" t="s">
        <v>494</v>
      </c>
      <c r="B717" s="300">
        <v>9</v>
      </c>
      <c r="C717" s="299" t="s">
        <v>91</v>
      </c>
      <c r="D717" s="299" t="s">
        <v>65</v>
      </c>
      <c r="E717" s="301">
        <v>128.72727272727269</v>
      </c>
      <c r="F717" s="299" t="s">
        <v>187</v>
      </c>
    </row>
    <row r="718" spans="1:6" x14ac:dyDescent="0.3">
      <c r="A718" s="299" t="s">
        <v>494</v>
      </c>
      <c r="B718" s="300">
        <v>9</v>
      </c>
      <c r="C718" s="299" t="s">
        <v>91</v>
      </c>
      <c r="D718" s="299" t="s">
        <v>65</v>
      </c>
      <c r="E718" s="301">
        <v>104.13636363636367</v>
      </c>
      <c r="F718" s="299" t="s">
        <v>77</v>
      </c>
    </row>
    <row r="719" spans="1:6" x14ac:dyDescent="0.3">
      <c r="A719" s="299" t="s">
        <v>494</v>
      </c>
      <c r="B719" s="300">
        <v>9</v>
      </c>
      <c r="C719" s="299" t="s">
        <v>91</v>
      </c>
      <c r="D719" s="299" t="s">
        <v>67</v>
      </c>
      <c r="E719" s="301">
        <v>2.9999999999999982</v>
      </c>
      <c r="F719" s="299" t="s">
        <v>77</v>
      </c>
    </row>
    <row r="720" spans="1:6" x14ac:dyDescent="0.3">
      <c r="A720" s="299" t="s">
        <v>494</v>
      </c>
      <c r="B720" s="300">
        <v>9</v>
      </c>
      <c r="C720" s="299" t="s">
        <v>92</v>
      </c>
      <c r="D720" s="299" t="s">
        <v>47</v>
      </c>
      <c r="E720" s="301">
        <v>58.954545454545453</v>
      </c>
      <c r="F720" s="299" t="s">
        <v>187</v>
      </c>
    </row>
    <row r="721" spans="1:6" x14ac:dyDescent="0.3">
      <c r="A721" s="299" t="s">
        <v>494</v>
      </c>
      <c r="B721" s="300">
        <v>9</v>
      </c>
      <c r="C721" s="299" t="s">
        <v>92</v>
      </c>
      <c r="D721" s="299" t="s">
        <v>47</v>
      </c>
      <c r="E721" s="301">
        <v>13.818181818181824</v>
      </c>
      <c r="F721" s="299" t="s">
        <v>188</v>
      </c>
    </row>
    <row r="722" spans="1:6" x14ac:dyDescent="0.3">
      <c r="A722" s="299" t="s">
        <v>494</v>
      </c>
      <c r="B722" s="300">
        <v>9</v>
      </c>
      <c r="C722" s="299" t="s">
        <v>92</v>
      </c>
      <c r="D722" s="299" t="s">
        <v>47</v>
      </c>
      <c r="E722" s="301">
        <v>276.31818181818181</v>
      </c>
      <c r="F722" s="299" t="s">
        <v>77</v>
      </c>
    </row>
    <row r="723" spans="1:6" x14ac:dyDescent="0.3">
      <c r="A723" s="299" t="s">
        <v>494</v>
      </c>
      <c r="B723" s="300">
        <v>9</v>
      </c>
      <c r="C723" s="299" t="s">
        <v>92</v>
      </c>
      <c r="D723" s="299" t="s">
        <v>48</v>
      </c>
      <c r="E723" s="301">
        <v>14.818181818181817</v>
      </c>
      <c r="F723" s="299" t="s">
        <v>77</v>
      </c>
    </row>
    <row r="724" spans="1:6" x14ac:dyDescent="0.3">
      <c r="A724" s="299" t="s">
        <v>494</v>
      </c>
      <c r="B724" s="300">
        <v>9</v>
      </c>
      <c r="C724" s="299" t="s">
        <v>92</v>
      </c>
      <c r="D724" s="299" t="s">
        <v>49</v>
      </c>
      <c r="E724" s="301">
        <v>31.181818181818191</v>
      </c>
      <c r="F724" s="299" t="s">
        <v>187</v>
      </c>
    </row>
    <row r="725" spans="1:6" x14ac:dyDescent="0.3">
      <c r="A725" s="299" t="s">
        <v>494</v>
      </c>
      <c r="B725" s="300">
        <v>9</v>
      </c>
      <c r="C725" s="299" t="s">
        <v>92</v>
      </c>
      <c r="D725" s="299" t="s">
        <v>49</v>
      </c>
      <c r="E725" s="301">
        <v>908.36363636363637</v>
      </c>
      <c r="F725" s="299" t="s">
        <v>77</v>
      </c>
    </row>
    <row r="726" spans="1:6" x14ac:dyDescent="0.3">
      <c r="A726" s="299" t="s">
        <v>494</v>
      </c>
      <c r="B726" s="300">
        <v>9</v>
      </c>
      <c r="C726" s="299" t="s">
        <v>92</v>
      </c>
      <c r="D726" s="299" t="s">
        <v>50</v>
      </c>
      <c r="E726" s="301">
        <v>1.9999999999999993</v>
      </c>
      <c r="F726" s="299" t="s">
        <v>187</v>
      </c>
    </row>
    <row r="727" spans="1:6" x14ac:dyDescent="0.3">
      <c r="A727" s="299" t="s">
        <v>494</v>
      </c>
      <c r="B727" s="300">
        <v>9</v>
      </c>
      <c r="C727" s="299" t="s">
        <v>92</v>
      </c>
      <c r="D727" s="299" t="s">
        <v>50</v>
      </c>
      <c r="E727" s="301">
        <v>3.5909090909090895</v>
      </c>
      <c r="F727" s="299" t="s">
        <v>77</v>
      </c>
    </row>
    <row r="728" spans="1:6" x14ac:dyDescent="0.3">
      <c r="A728" s="299" t="s">
        <v>494</v>
      </c>
      <c r="B728" s="300">
        <v>9</v>
      </c>
      <c r="C728" s="299" t="s">
        <v>92</v>
      </c>
      <c r="D728" s="299" t="s">
        <v>51</v>
      </c>
      <c r="E728" s="301">
        <v>44.454545454545446</v>
      </c>
      <c r="F728" s="299" t="s">
        <v>77</v>
      </c>
    </row>
    <row r="729" spans="1:6" x14ac:dyDescent="0.3">
      <c r="A729" s="299" t="s">
        <v>494</v>
      </c>
      <c r="B729" s="300">
        <v>9</v>
      </c>
      <c r="C729" s="299" t="s">
        <v>92</v>
      </c>
      <c r="D729" s="299" t="s">
        <v>52</v>
      </c>
      <c r="E729" s="301">
        <v>369.90909090909088</v>
      </c>
      <c r="F729" s="299" t="s">
        <v>187</v>
      </c>
    </row>
    <row r="730" spans="1:6" x14ac:dyDescent="0.3">
      <c r="A730" s="299" t="s">
        <v>494</v>
      </c>
      <c r="B730" s="300">
        <v>9</v>
      </c>
      <c r="C730" s="299" t="s">
        <v>92</v>
      </c>
      <c r="D730" s="299" t="s">
        <v>52</v>
      </c>
      <c r="E730" s="301">
        <v>641.4545454545455</v>
      </c>
      <c r="F730" s="299" t="s">
        <v>77</v>
      </c>
    </row>
    <row r="731" spans="1:6" x14ac:dyDescent="0.3">
      <c r="A731" s="299" t="s">
        <v>494</v>
      </c>
      <c r="B731" s="300">
        <v>9</v>
      </c>
      <c r="C731" s="299" t="s">
        <v>92</v>
      </c>
      <c r="D731" s="299" t="s">
        <v>53</v>
      </c>
      <c r="E731" s="301">
        <v>124.59090909090912</v>
      </c>
      <c r="F731" s="299" t="s">
        <v>187</v>
      </c>
    </row>
    <row r="732" spans="1:6" x14ac:dyDescent="0.3">
      <c r="A732" s="299" t="s">
        <v>494</v>
      </c>
      <c r="B732" s="300">
        <v>9</v>
      </c>
      <c r="C732" s="299" t="s">
        <v>92</v>
      </c>
      <c r="D732" s="299" t="s">
        <v>53</v>
      </c>
      <c r="E732" s="301">
        <v>502.36363636363649</v>
      </c>
      <c r="F732" s="299" t="s">
        <v>77</v>
      </c>
    </row>
    <row r="733" spans="1:6" x14ac:dyDescent="0.3">
      <c r="A733" s="299" t="s">
        <v>494</v>
      </c>
      <c r="B733" s="300">
        <v>9</v>
      </c>
      <c r="C733" s="299" t="s">
        <v>92</v>
      </c>
      <c r="D733" s="299" t="s">
        <v>54</v>
      </c>
      <c r="E733" s="301">
        <v>141.54545454545453</v>
      </c>
      <c r="F733" s="299" t="s">
        <v>187</v>
      </c>
    </row>
    <row r="734" spans="1:6" x14ac:dyDescent="0.3">
      <c r="A734" s="299" t="s">
        <v>494</v>
      </c>
      <c r="B734" s="300">
        <v>9</v>
      </c>
      <c r="C734" s="299" t="s">
        <v>92</v>
      </c>
      <c r="D734" s="299" t="s">
        <v>54</v>
      </c>
      <c r="E734" s="301">
        <v>890.95454545454561</v>
      </c>
      <c r="F734" s="299" t="s">
        <v>77</v>
      </c>
    </row>
    <row r="735" spans="1:6" x14ac:dyDescent="0.3">
      <c r="A735" s="299" t="s">
        <v>494</v>
      </c>
      <c r="B735" s="300">
        <v>9</v>
      </c>
      <c r="C735" s="299" t="s">
        <v>92</v>
      </c>
      <c r="D735" s="299" t="s">
        <v>55</v>
      </c>
      <c r="E735" s="301">
        <v>186.95454545454547</v>
      </c>
      <c r="F735" s="299" t="s">
        <v>187</v>
      </c>
    </row>
    <row r="736" spans="1:6" x14ac:dyDescent="0.3">
      <c r="A736" s="299" t="s">
        <v>494</v>
      </c>
      <c r="B736" s="300">
        <v>9</v>
      </c>
      <c r="C736" s="299" t="s">
        <v>92</v>
      </c>
      <c r="D736" s="299" t="s">
        <v>55</v>
      </c>
      <c r="E736" s="301">
        <v>811.40909090909099</v>
      </c>
      <c r="F736" s="299" t="s">
        <v>77</v>
      </c>
    </row>
    <row r="737" spans="1:6" x14ac:dyDescent="0.3">
      <c r="A737" s="299" t="s">
        <v>494</v>
      </c>
      <c r="B737" s="300">
        <v>9</v>
      </c>
      <c r="C737" s="299" t="s">
        <v>92</v>
      </c>
      <c r="D737" s="299" t="s">
        <v>56</v>
      </c>
      <c r="E737" s="301">
        <v>2.9999999999999982</v>
      </c>
      <c r="F737" s="299" t="s">
        <v>187</v>
      </c>
    </row>
    <row r="738" spans="1:6" x14ac:dyDescent="0.3">
      <c r="A738" s="299" t="s">
        <v>494</v>
      </c>
      <c r="B738" s="300">
        <v>9</v>
      </c>
      <c r="C738" s="299" t="s">
        <v>92</v>
      </c>
      <c r="D738" s="299" t="s">
        <v>56</v>
      </c>
      <c r="E738" s="301">
        <v>9.8181818181818166</v>
      </c>
      <c r="F738" s="299" t="s">
        <v>77</v>
      </c>
    </row>
    <row r="739" spans="1:6" x14ac:dyDescent="0.3">
      <c r="A739" s="299" t="s">
        <v>494</v>
      </c>
      <c r="B739" s="300">
        <v>9</v>
      </c>
      <c r="C739" s="299" t="s">
        <v>92</v>
      </c>
      <c r="D739" s="299" t="s">
        <v>57</v>
      </c>
      <c r="E739" s="301">
        <v>7.9999999999999973</v>
      </c>
      <c r="F739" s="299" t="s">
        <v>187</v>
      </c>
    </row>
    <row r="740" spans="1:6" x14ac:dyDescent="0.3">
      <c r="A740" s="299" t="s">
        <v>494</v>
      </c>
      <c r="B740" s="300">
        <v>9</v>
      </c>
      <c r="C740" s="299" t="s">
        <v>92</v>
      </c>
      <c r="D740" s="299" t="s">
        <v>57</v>
      </c>
      <c r="E740" s="301">
        <v>9.1363636363636349</v>
      </c>
      <c r="F740" s="299" t="s">
        <v>77</v>
      </c>
    </row>
    <row r="741" spans="1:6" x14ac:dyDescent="0.3">
      <c r="A741" s="299" t="s">
        <v>494</v>
      </c>
      <c r="B741" s="300">
        <v>9</v>
      </c>
      <c r="C741" s="299" t="s">
        <v>92</v>
      </c>
      <c r="D741" s="299" t="s">
        <v>58</v>
      </c>
      <c r="E741" s="301">
        <v>7.3636363636363651</v>
      </c>
      <c r="F741" s="299" t="s">
        <v>77</v>
      </c>
    </row>
    <row r="742" spans="1:6" x14ac:dyDescent="0.3">
      <c r="A742" s="299" t="s">
        <v>494</v>
      </c>
      <c r="B742" s="300">
        <v>9</v>
      </c>
      <c r="C742" s="299" t="s">
        <v>92</v>
      </c>
      <c r="D742" s="299" t="s">
        <v>59</v>
      </c>
      <c r="E742" s="301">
        <v>16.454545454545453</v>
      </c>
      <c r="F742" s="299" t="s">
        <v>187</v>
      </c>
    </row>
    <row r="743" spans="1:6" x14ac:dyDescent="0.3">
      <c r="A743" s="299" t="s">
        <v>494</v>
      </c>
      <c r="B743" s="300">
        <v>9</v>
      </c>
      <c r="C743" s="299" t="s">
        <v>92</v>
      </c>
      <c r="D743" s="299" t="s">
        <v>59</v>
      </c>
      <c r="E743" s="301">
        <v>74.090909090909079</v>
      </c>
      <c r="F743" s="299" t="s">
        <v>77</v>
      </c>
    </row>
    <row r="744" spans="1:6" x14ac:dyDescent="0.3">
      <c r="A744" s="299" t="s">
        <v>494</v>
      </c>
      <c r="B744" s="300">
        <v>9</v>
      </c>
      <c r="C744" s="299" t="s">
        <v>92</v>
      </c>
      <c r="D744" s="299" t="s">
        <v>60</v>
      </c>
      <c r="E744" s="301">
        <v>34.000000000000007</v>
      </c>
      <c r="F744" s="299" t="s">
        <v>187</v>
      </c>
    </row>
    <row r="745" spans="1:6" x14ac:dyDescent="0.3">
      <c r="A745" s="299" t="s">
        <v>494</v>
      </c>
      <c r="B745" s="300">
        <v>9</v>
      </c>
      <c r="C745" s="299" t="s">
        <v>92</v>
      </c>
      <c r="D745" s="299" t="s">
        <v>60</v>
      </c>
      <c r="E745" s="301">
        <v>650.95454545454538</v>
      </c>
      <c r="F745" s="299" t="s">
        <v>77</v>
      </c>
    </row>
    <row r="746" spans="1:6" x14ac:dyDescent="0.3">
      <c r="A746" s="299" t="s">
        <v>494</v>
      </c>
      <c r="B746" s="300">
        <v>9</v>
      </c>
      <c r="C746" s="299" t="s">
        <v>92</v>
      </c>
      <c r="D746" s="299" t="s">
        <v>61</v>
      </c>
      <c r="E746" s="301">
        <v>36.27272727272728</v>
      </c>
      <c r="F746" s="299" t="s">
        <v>77</v>
      </c>
    </row>
    <row r="747" spans="1:6" x14ac:dyDescent="0.3">
      <c r="A747" s="299" t="s">
        <v>494</v>
      </c>
      <c r="B747" s="300">
        <v>9</v>
      </c>
      <c r="C747" s="299" t="s">
        <v>92</v>
      </c>
      <c r="D747" s="299" t="s">
        <v>62</v>
      </c>
      <c r="E747" s="301">
        <v>17.999999999999996</v>
      </c>
      <c r="F747" s="299" t="s">
        <v>187</v>
      </c>
    </row>
    <row r="748" spans="1:6" x14ac:dyDescent="0.3">
      <c r="A748" s="299" t="s">
        <v>494</v>
      </c>
      <c r="B748" s="300">
        <v>9</v>
      </c>
      <c r="C748" s="299" t="s">
        <v>92</v>
      </c>
      <c r="D748" s="299" t="s">
        <v>62</v>
      </c>
      <c r="E748" s="301">
        <v>133.18181818181819</v>
      </c>
      <c r="F748" s="299" t="s">
        <v>77</v>
      </c>
    </row>
    <row r="749" spans="1:6" x14ac:dyDescent="0.3">
      <c r="A749" s="299" t="s">
        <v>494</v>
      </c>
      <c r="B749" s="300">
        <v>9</v>
      </c>
      <c r="C749" s="299" t="s">
        <v>92</v>
      </c>
      <c r="D749" s="299" t="s">
        <v>63</v>
      </c>
      <c r="E749" s="301">
        <v>10.18181818181818</v>
      </c>
      <c r="F749" s="299" t="s">
        <v>187</v>
      </c>
    </row>
    <row r="750" spans="1:6" x14ac:dyDescent="0.3">
      <c r="A750" s="299" t="s">
        <v>494</v>
      </c>
      <c r="B750" s="300">
        <v>9</v>
      </c>
      <c r="C750" s="299" t="s">
        <v>92</v>
      </c>
      <c r="D750" s="299" t="s">
        <v>63</v>
      </c>
      <c r="E750" s="301">
        <v>424.86363636363632</v>
      </c>
      <c r="F750" s="299" t="s">
        <v>77</v>
      </c>
    </row>
    <row r="751" spans="1:6" x14ac:dyDescent="0.3">
      <c r="A751" s="299" t="s">
        <v>494</v>
      </c>
      <c r="B751" s="300">
        <v>9</v>
      </c>
      <c r="C751" s="299" t="s">
        <v>92</v>
      </c>
      <c r="D751" s="299" t="s">
        <v>64</v>
      </c>
      <c r="E751" s="301">
        <v>3.9999999999999987</v>
      </c>
      <c r="F751" s="299" t="s">
        <v>187</v>
      </c>
    </row>
    <row r="752" spans="1:6" x14ac:dyDescent="0.3">
      <c r="A752" s="299" t="s">
        <v>494</v>
      </c>
      <c r="B752" s="300">
        <v>9</v>
      </c>
      <c r="C752" s="299" t="s">
        <v>92</v>
      </c>
      <c r="D752" s="299" t="s">
        <v>64</v>
      </c>
      <c r="E752" s="301">
        <v>66.454545454545453</v>
      </c>
      <c r="F752" s="299" t="s">
        <v>77</v>
      </c>
    </row>
    <row r="753" spans="1:6" x14ac:dyDescent="0.3">
      <c r="A753" s="299" t="s">
        <v>494</v>
      </c>
      <c r="B753" s="300">
        <v>9</v>
      </c>
      <c r="C753" s="299" t="s">
        <v>92</v>
      </c>
      <c r="D753" s="299" t="s">
        <v>65</v>
      </c>
      <c r="E753" s="301">
        <v>40.13636363636364</v>
      </c>
      <c r="F753" s="299" t="s">
        <v>187</v>
      </c>
    </row>
    <row r="754" spans="1:6" x14ac:dyDescent="0.3">
      <c r="A754" s="299" t="s">
        <v>494</v>
      </c>
      <c r="B754" s="300">
        <v>9</v>
      </c>
      <c r="C754" s="299" t="s">
        <v>92</v>
      </c>
      <c r="D754" s="299" t="s">
        <v>65</v>
      </c>
      <c r="E754" s="301">
        <v>64.045454545454547</v>
      </c>
      <c r="F754" s="299" t="s">
        <v>77</v>
      </c>
    </row>
    <row r="755" spans="1:6" x14ac:dyDescent="0.3">
      <c r="A755" s="299" t="s">
        <v>494</v>
      </c>
      <c r="B755" s="300">
        <v>9</v>
      </c>
      <c r="C755" s="299" t="s">
        <v>92</v>
      </c>
      <c r="D755" s="299" t="s">
        <v>67</v>
      </c>
      <c r="E755" s="301">
        <v>11</v>
      </c>
      <c r="F755" s="299" t="s">
        <v>77</v>
      </c>
    </row>
    <row r="756" spans="1:6" x14ac:dyDescent="0.3">
      <c r="A756" s="299" t="s">
        <v>494</v>
      </c>
      <c r="B756" s="300">
        <v>10</v>
      </c>
      <c r="C756" s="299" t="s">
        <v>91</v>
      </c>
      <c r="D756" s="299" t="s">
        <v>47</v>
      </c>
      <c r="E756" s="301">
        <v>1.9999999999999993</v>
      </c>
      <c r="F756" s="299" t="s">
        <v>187</v>
      </c>
    </row>
    <row r="757" spans="1:6" x14ac:dyDescent="0.3">
      <c r="A757" s="299" t="s">
        <v>494</v>
      </c>
      <c r="B757" s="300">
        <v>10</v>
      </c>
      <c r="C757" s="299" t="s">
        <v>91</v>
      </c>
      <c r="D757" s="299" t="s">
        <v>47</v>
      </c>
      <c r="E757" s="301">
        <v>7.0000000000000018</v>
      </c>
      <c r="F757" s="299" t="s">
        <v>188</v>
      </c>
    </row>
    <row r="758" spans="1:6" x14ac:dyDescent="0.3">
      <c r="A758" s="299" t="s">
        <v>494</v>
      </c>
      <c r="B758" s="300">
        <v>10</v>
      </c>
      <c r="C758" s="299" t="s">
        <v>91</v>
      </c>
      <c r="D758" s="299" t="s">
        <v>47</v>
      </c>
      <c r="E758" s="301">
        <v>27.454545454545443</v>
      </c>
      <c r="F758" s="299" t="s">
        <v>77</v>
      </c>
    </row>
    <row r="759" spans="1:6" x14ac:dyDescent="0.3">
      <c r="A759" s="299" t="s">
        <v>494</v>
      </c>
      <c r="B759" s="300">
        <v>10</v>
      </c>
      <c r="C759" s="299" t="s">
        <v>91</v>
      </c>
      <c r="D759" s="299" t="s">
        <v>49</v>
      </c>
      <c r="E759" s="301">
        <v>7.1363636363636367</v>
      </c>
      <c r="F759" s="299" t="s">
        <v>187</v>
      </c>
    </row>
    <row r="760" spans="1:6" x14ac:dyDescent="0.3">
      <c r="A760" s="299" t="s">
        <v>494</v>
      </c>
      <c r="B760" s="300">
        <v>10</v>
      </c>
      <c r="C760" s="299" t="s">
        <v>91</v>
      </c>
      <c r="D760" s="299" t="s">
        <v>49</v>
      </c>
      <c r="E760" s="301">
        <v>215.50000000000003</v>
      </c>
      <c r="F760" s="299" t="s">
        <v>77</v>
      </c>
    </row>
    <row r="761" spans="1:6" x14ac:dyDescent="0.3">
      <c r="A761" s="299" t="s">
        <v>494</v>
      </c>
      <c r="B761" s="300">
        <v>10</v>
      </c>
      <c r="C761" s="299" t="s">
        <v>91</v>
      </c>
      <c r="D761" s="299" t="s">
        <v>50</v>
      </c>
      <c r="E761" s="301">
        <v>2.9999999999999982</v>
      </c>
      <c r="F761" s="299" t="s">
        <v>77</v>
      </c>
    </row>
    <row r="762" spans="1:6" x14ac:dyDescent="0.3">
      <c r="A762" s="299" t="s">
        <v>494</v>
      </c>
      <c r="B762" s="300">
        <v>10</v>
      </c>
      <c r="C762" s="299" t="s">
        <v>91</v>
      </c>
      <c r="D762" s="299" t="s">
        <v>51</v>
      </c>
      <c r="E762" s="301">
        <v>18.77272727272727</v>
      </c>
      <c r="F762" s="299" t="s">
        <v>77</v>
      </c>
    </row>
    <row r="763" spans="1:6" x14ac:dyDescent="0.3">
      <c r="A763" s="299" t="s">
        <v>494</v>
      </c>
      <c r="B763" s="300">
        <v>10</v>
      </c>
      <c r="C763" s="299" t="s">
        <v>91</v>
      </c>
      <c r="D763" s="299" t="s">
        <v>52</v>
      </c>
      <c r="E763" s="301">
        <v>38.909090909090914</v>
      </c>
      <c r="F763" s="299" t="s">
        <v>187</v>
      </c>
    </row>
    <row r="764" spans="1:6" x14ac:dyDescent="0.3">
      <c r="A764" s="299" t="s">
        <v>494</v>
      </c>
      <c r="B764" s="300">
        <v>10</v>
      </c>
      <c r="C764" s="299" t="s">
        <v>91</v>
      </c>
      <c r="D764" s="299" t="s">
        <v>52</v>
      </c>
      <c r="E764" s="301">
        <v>319.27272727272725</v>
      </c>
      <c r="F764" s="299" t="s">
        <v>77</v>
      </c>
    </row>
    <row r="765" spans="1:6" x14ac:dyDescent="0.3">
      <c r="A765" s="299" t="s">
        <v>494</v>
      </c>
      <c r="B765" s="300">
        <v>10</v>
      </c>
      <c r="C765" s="299" t="s">
        <v>91</v>
      </c>
      <c r="D765" s="299" t="s">
        <v>53</v>
      </c>
      <c r="E765" s="301">
        <v>331.22727272727269</v>
      </c>
      <c r="F765" s="299" t="s">
        <v>187</v>
      </c>
    </row>
    <row r="766" spans="1:6" x14ac:dyDescent="0.3">
      <c r="A766" s="299" t="s">
        <v>494</v>
      </c>
      <c r="B766" s="300">
        <v>10</v>
      </c>
      <c r="C766" s="299" t="s">
        <v>91</v>
      </c>
      <c r="D766" s="299" t="s">
        <v>53</v>
      </c>
      <c r="E766" s="301">
        <v>238.27272727272731</v>
      </c>
      <c r="F766" s="299" t="s">
        <v>77</v>
      </c>
    </row>
    <row r="767" spans="1:6" x14ac:dyDescent="0.3">
      <c r="A767" s="299" t="s">
        <v>494</v>
      </c>
      <c r="B767" s="300">
        <v>10</v>
      </c>
      <c r="C767" s="299" t="s">
        <v>91</v>
      </c>
      <c r="D767" s="299" t="s">
        <v>54</v>
      </c>
      <c r="E767" s="301">
        <v>35.54545454545454</v>
      </c>
      <c r="F767" s="299" t="s">
        <v>187</v>
      </c>
    </row>
    <row r="768" spans="1:6" x14ac:dyDescent="0.3">
      <c r="A768" s="299" t="s">
        <v>494</v>
      </c>
      <c r="B768" s="300">
        <v>10</v>
      </c>
      <c r="C768" s="299" t="s">
        <v>91</v>
      </c>
      <c r="D768" s="299" t="s">
        <v>54</v>
      </c>
      <c r="E768" s="301">
        <v>45.818181818181813</v>
      </c>
      <c r="F768" s="299" t="s">
        <v>77</v>
      </c>
    </row>
    <row r="769" spans="1:6" x14ac:dyDescent="0.3">
      <c r="A769" s="299" t="s">
        <v>494</v>
      </c>
      <c r="B769" s="300">
        <v>10</v>
      </c>
      <c r="C769" s="299" t="s">
        <v>91</v>
      </c>
      <c r="D769" s="299" t="s">
        <v>55</v>
      </c>
      <c r="E769" s="301">
        <v>153.63636363636365</v>
      </c>
      <c r="F769" s="299" t="s">
        <v>187</v>
      </c>
    </row>
    <row r="770" spans="1:6" x14ac:dyDescent="0.3">
      <c r="A770" s="299" t="s">
        <v>494</v>
      </c>
      <c r="B770" s="300">
        <v>10</v>
      </c>
      <c r="C770" s="299" t="s">
        <v>91</v>
      </c>
      <c r="D770" s="299" t="s">
        <v>55</v>
      </c>
      <c r="E770" s="301">
        <v>510.7272727272728</v>
      </c>
      <c r="F770" s="299" t="s">
        <v>77</v>
      </c>
    </row>
    <row r="771" spans="1:6" x14ac:dyDescent="0.3">
      <c r="A771" s="299" t="s">
        <v>494</v>
      </c>
      <c r="B771" s="300">
        <v>10</v>
      </c>
      <c r="C771" s="299" t="s">
        <v>91</v>
      </c>
      <c r="D771" s="299" t="s">
        <v>56</v>
      </c>
      <c r="E771" s="301">
        <v>11.863636363636358</v>
      </c>
      <c r="F771" s="299" t="s">
        <v>187</v>
      </c>
    </row>
    <row r="772" spans="1:6" x14ac:dyDescent="0.3">
      <c r="A772" s="299" t="s">
        <v>494</v>
      </c>
      <c r="B772" s="300">
        <v>10</v>
      </c>
      <c r="C772" s="299" t="s">
        <v>91</v>
      </c>
      <c r="D772" s="299" t="s">
        <v>56</v>
      </c>
      <c r="E772" s="301">
        <v>17.318181818181817</v>
      </c>
      <c r="F772" s="299" t="s">
        <v>77</v>
      </c>
    </row>
    <row r="773" spans="1:6" x14ac:dyDescent="0.3">
      <c r="A773" s="299" t="s">
        <v>494</v>
      </c>
      <c r="B773" s="300">
        <v>10</v>
      </c>
      <c r="C773" s="299" t="s">
        <v>91</v>
      </c>
      <c r="D773" s="299" t="s">
        <v>57</v>
      </c>
      <c r="E773" s="301">
        <v>8.4999999999999982</v>
      </c>
      <c r="F773" s="299" t="s">
        <v>187</v>
      </c>
    </row>
    <row r="774" spans="1:6" x14ac:dyDescent="0.3">
      <c r="A774" s="299" t="s">
        <v>494</v>
      </c>
      <c r="B774" s="300">
        <v>10</v>
      </c>
      <c r="C774" s="299" t="s">
        <v>91</v>
      </c>
      <c r="D774" s="299" t="s">
        <v>57</v>
      </c>
      <c r="E774" s="301">
        <v>1.8636363636363631</v>
      </c>
      <c r="F774" s="299" t="s">
        <v>77</v>
      </c>
    </row>
    <row r="775" spans="1:6" x14ac:dyDescent="0.3">
      <c r="A775" s="299" t="s">
        <v>494</v>
      </c>
      <c r="B775" s="300">
        <v>10</v>
      </c>
      <c r="C775" s="299" t="s">
        <v>91</v>
      </c>
      <c r="D775" s="299" t="s">
        <v>58</v>
      </c>
      <c r="E775" s="301">
        <v>3.9999999999999987</v>
      </c>
      <c r="F775" s="299" t="s">
        <v>187</v>
      </c>
    </row>
    <row r="776" spans="1:6" x14ac:dyDescent="0.3">
      <c r="A776" s="299" t="s">
        <v>494</v>
      </c>
      <c r="B776" s="300">
        <v>10</v>
      </c>
      <c r="C776" s="299" t="s">
        <v>91</v>
      </c>
      <c r="D776" s="299" t="s">
        <v>58</v>
      </c>
      <c r="E776" s="301">
        <v>0.99999999999999967</v>
      </c>
      <c r="F776" s="299" t="s">
        <v>77</v>
      </c>
    </row>
    <row r="777" spans="1:6" x14ac:dyDescent="0.3">
      <c r="A777" s="299" t="s">
        <v>494</v>
      </c>
      <c r="B777" s="300">
        <v>10</v>
      </c>
      <c r="C777" s="299" t="s">
        <v>91</v>
      </c>
      <c r="D777" s="299" t="s">
        <v>59</v>
      </c>
      <c r="E777" s="301">
        <v>15.999999999999995</v>
      </c>
      <c r="F777" s="299" t="s">
        <v>187</v>
      </c>
    </row>
    <row r="778" spans="1:6" x14ac:dyDescent="0.3">
      <c r="A778" s="299" t="s">
        <v>494</v>
      </c>
      <c r="B778" s="300">
        <v>10</v>
      </c>
      <c r="C778" s="299" t="s">
        <v>91</v>
      </c>
      <c r="D778" s="299" t="s">
        <v>59</v>
      </c>
      <c r="E778" s="301">
        <v>30.272727272727263</v>
      </c>
      <c r="F778" s="299" t="s">
        <v>77</v>
      </c>
    </row>
    <row r="779" spans="1:6" x14ac:dyDescent="0.3">
      <c r="A779" s="299" t="s">
        <v>494</v>
      </c>
      <c r="B779" s="300">
        <v>10</v>
      </c>
      <c r="C779" s="299" t="s">
        <v>91</v>
      </c>
      <c r="D779" s="299" t="s">
        <v>60</v>
      </c>
      <c r="E779" s="301">
        <v>14.636363636363635</v>
      </c>
      <c r="F779" s="299" t="s">
        <v>187</v>
      </c>
    </row>
    <row r="780" spans="1:6" x14ac:dyDescent="0.3">
      <c r="A780" s="299" t="s">
        <v>494</v>
      </c>
      <c r="B780" s="300">
        <v>10</v>
      </c>
      <c r="C780" s="299" t="s">
        <v>91</v>
      </c>
      <c r="D780" s="299" t="s">
        <v>60</v>
      </c>
      <c r="E780" s="301">
        <v>75.86363636363636</v>
      </c>
      <c r="F780" s="299" t="s">
        <v>77</v>
      </c>
    </row>
    <row r="781" spans="1:6" x14ac:dyDescent="0.3">
      <c r="A781" s="299" t="s">
        <v>494</v>
      </c>
      <c r="B781" s="300">
        <v>10</v>
      </c>
      <c r="C781" s="299" t="s">
        <v>91</v>
      </c>
      <c r="D781" s="299" t="s">
        <v>61</v>
      </c>
      <c r="E781" s="301">
        <v>66.681818181818187</v>
      </c>
      <c r="F781" s="299" t="s">
        <v>77</v>
      </c>
    </row>
    <row r="782" spans="1:6" x14ac:dyDescent="0.3">
      <c r="A782" s="299" t="s">
        <v>494</v>
      </c>
      <c r="B782" s="300">
        <v>10</v>
      </c>
      <c r="C782" s="299" t="s">
        <v>91</v>
      </c>
      <c r="D782" s="299" t="s">
        <v>62</v>
      </c>
      <c r="E782" s="301">
        <v>31.36363636363636</v>
      </c>
      <c r="F782" s="299" t="s">
        <v>187</v>
      </c>
    </row>
    <row r="783" spans="1:6" x14ac:dyDescent="0.3">
      <c r="A783" s="299" t="s">
        <v>494</v>
      </c>
      <c r="B783" s="300">
        <v>10</v>
      </c>
      <c r="C783" s="299" t="s">
        <v>91</v>
      </c>
      <c r="D783" s="299" t="s">
        <v>62</v>
      </c>
      <c r="E783" s="301">
        <v>73.045454545454561</v>
      </c>
      <c r="F783" s="299" t="s">
        <v>77</v>
      </c>
    </row>
    <row r="784" spans="1:6" x14ac:dyDescent="0.3">
      <c r="A784" s="299" t="s">
        <v>494</v>
      </c>
      <c r="B784" s="300">
        <v>10</v>
      </c>
      <c r="C784" s="299" t="s">
        <v>91</v>
      </c>
      <c r="D784" s="299" t="s">
        <v>63</v>
      </c>
      <c r="E784" s="301">
        <v>5.6363636363636367</v>
      </c>
      <c r="F784" s="299" t="s">
        <v>187</v>
      </c>
    </row>
    <row r="785" spans="1:6" x14ac:dyDescent="0.3">
      <c r="A785" s="299" t="s">
        <v>494</v>
      </c>
      <c r="B785" s="300">
        <v>10</v>
      </c>
      <c r="C785" s="299" t="s">
        <v>91</v>
      </c>
      <c r="D785" s="299" t="s">
        <v>63</v>
      </c>
      <c r="E785" s="301">
        <v>499.63636363636357</v>
      </c>
      <c r="F785" s="299" t="s">
        <v>77</v>
      </c>
    </row>
    <row r="786" spans="1:6" x14ac:dyDescent="0.3">
      <c r="A786" s="299" t="s">
        <v>494</v>
      </c>
      <c r="B786" s="300">
        <v>10</v>
      </c>
      <c r="C786" s="299" t="s">
        <v>91</v>
      </c>
      <c r="D786" s="299" t="s">
        <v>64</v>
      </c>
      <c r="E786" s="301">
        <v>7.1818181818181825</v>
      </c>
      <c r="F786" s="299" t="s">
        <v>187</v>
      </c>
    </row>
    <row r="787" spans="1:6" x14ac:dyDescent="0.3">
      <c r="A787" s="299" t="s">
        <v>494</v>
      </c>
      <c r="B787" s="300">
        <v>10</v>
      </c>
      <c r="C787" s="299" t="s">
        <v>91</v>
      </c>
      <c r="D787" s="299" t="s">
        <v>64</v>
      </c>
      <c r="E787" s="301">
        <v>62.227272727272712</v>
      </c>
      <c r="F787" s="299" t="s">
        <v>77</v>
      </c>
    </row>
    <row r="788" spans="1:6" x14ac:dyDescent="0.3">
      <c r="A788" s="299" t="s">
        <v>494</v>
      </c>
      <c r="B788" s="300">
        <v>10</v>
      </c>
      <c r="C788" s="299" t="s">
        <v>91</v>
      </c>
      <c r="D788" s="299" t="s">
        <v>65</v>
      </c>
      <c r="E788" s="301">
        <v>93.999999999999957</v>
      </c>
      <c r="F788" s="299" t="s">
        <v>187</v>
      </c>
    </row>
    <row r="789" spans="1:6" x14ac:dyDescent="0.3">
      <c r="A789" s="299" t="s">
        <v>494</v>
      </c>
      <c r="B789" s="300">
        <v>10</v>
      </c>
      <c r="C789" s="299" t="s">
        <v>91</v>
      </c>
      <c r="D789" s="299" t="s">
        <v>65</v>
      </c>
      <c r="E789" s="301">
        <v>75.181818181818173</v>
      </c>
      <c r="F789" s="299" t="s">
        <v>77</v>
      </c>
    </row>
    <row r="790" spans="1:6" x14ac:dyDescent="0.3">
      <c r="A790" s="299" t="s">
        <v>494</v>
      </c>
      <c r="B790" s="300">
        <v>10</v>
      </c>
      <c r="C790" s="299" t="s">
        <v>91</v>
      </c>
      <c r="D790" s="299" t="s">
        <v>67</v>
      </c>
      <c r="E790" s="301">
        <v>1.9999999999999993</v>
      </c>
      <c r="F790" s="299" t="s">
        <v>77</v>
      </c>
    </row>
    <row r="791" spans="1:6" x14ac:dyDescent="0.3">
      <c r="A791" s="299" t="s">
        <v>494</v>
      </c>
      <c r="B791" s="300">
        <v>10</v>
      </c>
      <c r="C791" s="299" t="s">
        <v>92</v>
      </c>
      <c r="D791" s="299" t="s">
        <v>47</v>
      </c>
      <c r="E791" s="301">
        <v>14.999999999999998</v>
      </c>
      <c r="F791" s="299" t="s">
        <v>187</v>
      </c>
    </row>
    <row r="792" spans="1:6" x14ac:dyDescent="0.3">
      <c r="A792" s="299" t="s">
        <v>494</v>
      </c>
      <c r="B792" s="300">
        <v>10</v>
      </c>
      <c r="C792" s="299" t="s">
        <v>92</v>
      </c>
      <c r="D792" s="299" t="s">
        <v>47</v>
      </c>
      <c r="E792" s="301">
        <v>11</v>
      </c>
      <c r="F792" s="299" t="s">
        <v>188</v>
      </c>
    </row>
    <row r="793" spans="1:6" x14ac:dyDescent="0.3">
      <c r="A793" s="299" t="s">
        <v>494</v>
      </c>
      <c r="B793" s="300">
        <v>10</v>
      </c>
      <c r="C793" s="299" t="s">
        <v>92</v>
      </c>
      <c r="D793" s="299" t="s">
        <v>47</v>
      </c>
      <c r="E793" s="301">
        <v>8.1818181818181799</v>
      </c>
      <c r="F793" s="299" t="s">
        <v>77</v>
      </c>
    </row>
    <row r="794" spans="1:6" x14ac:dyDescent="0.3">
      <c r="A794" s="299" t="s">
        <v>494</v>
      </c>
      <c r="B794" s="300">
        <v>10</v>
      </c>
      <c r="C794" s="299" t="s">
        <v>92</v>
      </c>
      <c r="D794" s="299" t="s">
        <v>48</v>
      </c>
      <c r="E794" s="301">
        <v>4.9999999999999991</v>
      </c>
      <c r="F794" s="299" t="s">
        <v>77</v>
      </c>
    </row>
    <row r="795" spans="1:6" x14ac:dyDescent="0.3">
      <c r="A795" s="299" t="s">
        <v>494</v>
      </c>
      <c r="B795" s="300">
        <v>10</v>
      </c>
      <c r="C795" s="299" t="s">
        <v>92</v>
      </c>
      <c r="D795" s="299" t="s">
        <v>49</v>
      </c>
      <c r="E795" s="301">
        <v>17.999999999999996</v>
      </c>
      <c r="F795" s="299" t="s">
        <v>187</v>
      </c>
    </row>
    <row r="796" spans="1:6" x14ac:dyDescent="0.3">
      <c r="A796" s="299" t="s">
        <v>494</v>
      </c>
      <c r="B796" s="300">
        <v>10</v>
      </c>
      <c r="C796" s="299" t="s">
        <v>92</v>
      </c>
      <c r="D796" s="299" t="s">
        <v>49</v>
      </c>
      <c r="E796" s="301">
        <v>82.318181818181841</v>
      </c>
      <c r="F796" s="299" t="s">
        <v>77</v>
      </c>
    </row>
    <row r="797" spans="1:6" x14ac:dyDescent="0.3">
      <c r="A797" s="299" t="s">
        <v>494</v>
      </c>
      <c r="B797" s="300">
        <v>10</v>
      </c>
      <c r="C797" s="299" t="s">
        <v>92</v>
      </c>
      <c r="D797" s="299" t="s">
        <v>50</v>
      </c>
      <c r="E797" s="301">
        <v>0.99999999999999967</v>
      </c>
      <c r="F797" s="299" t="s">
        <v>77</v>
      </c>
    </row>
    <row r="798" spans="1:6" x14ac:dyDescent="0.3">
      <c r="A798" s="299" t="s">
        <v>494</v>
      </c>
      <c r="B798" s="300">
        <v>10</v>
      </c>
      <c r="C798" s="299" t="s">
        <v>92</v>
      </c>
      <c r="D798" s="299" t="s">
        <v>51</v>
      </c>
      <c r="E798" s="301">
        <v>2.9545454545454528</v>
      </c>
      <c r="F798" s="299" t="s">
        <v>77</v>
      </c>
    </row>
    <row r="799" spans="1:6" x14ac:dyDescent="0.3">
      <c r="A799" s="299" t="s">
        <v>494</v>
      </c>
      <c r="B799" s="300">
        <v>10</v>
      </c>
      <c r="C799" s="299" t="s">
        <v>92</v>
      </c>
      <c r="D799" s="299" t="s">
        <v>52</v>
      </c>
      <c r="E799" s="301">
        <v>32.590909090909086</v>
      </c>
      <c r="F799" s="299" t="s">
        <v>187</v>
      </c>
    </row>
    <row r="800" spans="1:6" x14ac:dyDescent="0.3">
      <c r="A800" s="299" t="s">
        <v>494</v>
      </c>
      <c r="B800" s="300">
        <v>10</v>
      </c>
      <c r="C800" s="299" t="s">
        <v>92</v>
      </c>
      <c r="D800" s="299" t="s">
        <v>52</v>
      </c>
      <c r="E800" s="301">
        <v>76.681818181818173</v>
      </c>
      <c r="F800" s="299" t="s">
        <v>77</v>
      </c>
    </row>
    <row r="801" spans="1:6" x14ac:dyDescent="0.3">
      <c r="A801" s="299" t="s">
        <v>494</v>
      </c>
      <c r="B801" s="300">
        <v>10</v>
      </c>
      <c r="C801" s="299" t="s">
        <v>92</v>
      </c>
      <c r="D801" s="299" t="s">
        <v>53</v>
      </c>
      <c r="E801" s="301">
        <v>71.954545454545439</v>
      </c>
      <c r="F801" s="299" t="s">
        <v>187</v>
      </c>
    </row>
    <row r="802" spans="1:6" x14ac:dyDescent="0.3">
      <c r="A802" s="299" t="s">
        <v>494</v>
      </c>
      <c r="B802" s="300">
        <v>10</v>
      </c>
      <c r="C802" s="299" t="s">
        <v>92</v>
      </c>
      <c r="D802" s="299" t="s">
        <v>53</v>
      </c>
      <c r="E802" s="301">
        <v>93.86363636363636</v>
      </c>
      <c r="F802" s="299" t="s">
        <v>77</v>
      </c>
    </row>
    <row r="803" spans="1:6" x14ac:dyDescent="0.3">
      <c r="A803" s="299" t="s">
        <v>494</v>
      </c>
      <c r="B803" s="300">
        <v>10</v>
      </c>
      <c r="C803" s="299" t="s">
        <v>92</v>
      </c>
      <c r="D803" s="299" t="s">
        <v>54</v>
      </c>
      <c r="E803" s="301">
        <v>13.000000000000007</v>
      </c>
      <c r="F803" s="299" t="s">
        <v>187</v>
      </c>
    </row>
    <row r="804" spans="1:6" x14ac:dyDescent="0.3">
      <c r="A804" s="299" t="s">
        <v>494</v>
      </c>
      <c r="B804" s="300">
        <v>10</v>
      </c>
      <c r="C804" s="299" t="s">
        <v>92</v>
      </c>
      <c r="D804" s="299" t="s">
        <v>54</v>
      </c>
      <c r="E804" s="301">
        <v>130.95454545454547</v>
      </c>
      <c r="F804" s="299" t="s">
        <v>77</v>
      </c>
    </row>
    <row r="805" spans="1:6" x14ac:dyDescent="0.3">
      <c r="A805" s="299" t="s">
        <v>494</v>
      </c>
      <c r="B805" s="300">
        <v>10</v>
      </c>
      <c r="C805" s="299" t="s">
        <v>92</v>
      </c>
      <c r="D805" s="299" t="s">
        <v>55</v>
      </c>
      <c r="E805" s="301">
        <v>88.545454545454561</v>
      </c>
      <c r="F805" s="299" t="s">
        <v>187</v>
      </c>
    </row>
    <row r="806" spans="1:6" x14ac:dyDescent="0.3">
      <c r="A806" s="299" t="s">
        <v>494</v>
      </c>
      <c r="B806" s="300">
        <v>10</v>
      </c>
      <c r="C806" s="299" t="s">
        <v>92</v>
      </c>
      <c r="D806" s="299" t="s">
        <v>55</v>
      </c>
      <c r="E806" s="301">
        <v>198.72727272727275</v>
      </c>
      <c r="F806" s="299" t="s">
        <v>77</v>
      </c>
    </row>
    <row r="807" spans="1:6" x14ac:dyDescent="0.3">
      <c r="A807" s="299" t="s">
        <v>494</v>
      </c>
      <c r="B807" s="300">
        <v>10</v>
      </c>
      <c r="C807" s="299" t="s">
        <v>92</v>
      </c>
      <c r="D807" s="299" t="s">
        <v>56</v>
      </c>
      <c r="E807" s="301">
        <v>0.99999999999999967</v>
      </c>
      <c r="F807" s="299" t="s">
        <v>187</v>
      </c>
    </row>
    <row r="808" spans="1:6" x14ac:dyDescent="0.3">
      <c r="A808" s="299" t="s">
        <v>494</v>
      </c>
      <c r="B808" s="300">
        <v>10</v>
      </c>
      <c r="C808" s="299" t="s">
        <v>92</v>
      </c>
      <c r="D808" s="299" t="s">
        <v>56</v>
      </c>
      <c r="E808" s="301">
        <v>8.9999999999999982</v>
      </c>
      <c r="F808" s="299" t="s">
        <v>77</v>
      </c>
    </row>
    <row r="809" spans="1:6" x14ac:dyDescent="0.3">
      <c r="A809" s="299" t="s">
        <v>494</v>
      </c>
      <c r="B809" s="300">
        <v>10</v>
      </c>
      <c r="C809" s="299" t="s">
        <v>92</v>
      </c>
      <c r="D809" s="299" t="s">
        <v>57</v>
      </c>
      <c r="E809" s="301">
        <v>0.99999999999999967</v>
      </c>
      <c r="F809" s="299" t="s">
        <v>187</v>
      </c>
    </row>
    <row r="810" spans="1:6" x14ac:dyDescent="0.3">
      <c r="A810" s="299" t="s">
        <v>494</v>
      </c>
      <c r="B810" s="300">
        <v>10</v>
      </c>
      <c r="C810" s="299" t="s">
        <v>92</v>
      </c>
      <c r="D810" s="299" t="s">
        <v>57</v>
      </c>
      <c r="E810" s="301">
        <v>2.9999999999999982</v>
      </c>
      <c r="F810" s="299" t="s">
        <v>77</v>
      </c>
    </row>
    <row r="811" spans="1:6" x14ac:dyDescent="0.3">
      <c r="A811" s="299" t="s">
        <v>494</v>
      </c>
      <c r="B811" s="300">
        <v>10</v>
      </c>
      <c r="C811" s="299" t="s">
        <v>92</v>
      </c>
      <c r="D811" s="299" t="s">
        <v>58</v>
      </c>
      <c r="E811" s="301">
        <v>1.9999999999999993</v>
      </c>
      <c r="F811" s="299" t="s">
        <v>187</v>
      </c>
    </row>
    <row r="812" spans="1:6" x14ac:dyDescent="0.3">
      <c r="A812" s="299" t="s">
        <v>494</v>
      </c>
      <c r="B812" s="300">
        <v>10</v>
      </c>
      <c r="C812" s="299" t="s">
        <v>92</v>
      </c>
      <c r="D812" s="299" t="s">
        <v>58</v>
      </c>
      <c r="E812" s="301">
        <v>0.99999999999999967</v>
      </c>
      <c r="F812" s="299" t="s">
        <v>77</v>
      </c>
    </row>
    <row r="813" spans="1:6" x14ac:dyDescent="0.3">
      <c r="A813" s="299" t="s">
        <v>494</v>
      </c>
      <c r="B813" s="300">
        <v>10</v>
      </c>
      <c r="C813" s="299" t="s">
        <v>92</v>
      </c>
      <c r="D813" s="299" t="s">
        <v>59</v>
      </c>
      <c r="E813" s="301">
        <v>19.181818181818176</v>
      </c>
      <c r="F813" s="299" t="s">
        <v>187</v>
      </c>
    </row>
    <row r="814" spans="1:6" x14ac:dyDescent="0.3">
      <c r="A814" s="299" t="s">
        <v>494</v>
      </c>
      <c r="B814" s="300">
        <v>10</v>
      </c>
      <c r="C814" s="299" t="s">
        <v>92</v>
      </c>
      <c r="D814" s="299" t="s">
        <v>59</v>
      </c>
      <c r="E814" s="301">
        <v>19.999999999999996</v>
      </c>
      <c r="F814" s="299" t="s">
        <v>77</v>
      </c>
    </row>
    <row r="815" spans="1:6" x14ac:dyDescent="0.3">
      <c r="A815" s="299" t="s">
        <v>494</v>
      </c>
      <c r="B815" s="300">
        <v>10</v>
      </c>
      <c r="C815" s="299" t="s">
        <v>92</v>
      </c>
      <c r="D815" s="299" t="s">
        <v>60</v>
      </c>
      <c r="E815" s="301">
        <v>4.9999999999999991</v>
      </c>
      <c r="F815" s="299" t="s">
        <v>187</v>
      </c>
    </row>
    <row r="816" spans="1:6" x14ac:dyDescent="0.3">
      <c r="A816" s="299" t="s">
        <v>494</v>
      </c>
      <c r="B816" s="300">
        <v>10</v>
      </c>
      <c r="C816" s="299" t="s">
        <v>92</v>
      </c>
      <c r="D816" s="299" t="s">
        <v>60</v>
      </c>
      <c r="E816" s="301">
        <v>27.499999999999996</v>
      </c>
      <c r="F816" s="299" t="s">
        <v>77</v>
      </c>
    </row>
    <row r="817" spans="1:6" x14ac:dyDescent="0.3">
      <c r="A817" s="299" t="s">
        <v>494</v>
      </c>
      <c r="B817" s="300">
        <v>10</v>
      </c>
      <c r="C817" s="299" t="s">
        <v>92</v>
      </c>
      <c r="D817" s="299" t="s">
        <v>61</v>
      </c>
      <c r="E817" s="301">
        <v>28.499999999999996</v>
      </c>
      <c r="F817" s="299" t="s">
        <v>77</v>
      </c>
    </row>
    <row r="818" spans="1:6" x14ac:dyDescent="0.3">
      <c r="A818" s="299" t="s">
        <v>494</v>
      </c>
      <c r="B818" s="300">
        <v>10</v>
      </c>
      <c r="C818" s="299" t="s">
        <v>92</v>
      </c>
      <c r="D818" s="299" t="s">
        <v>62</v>
      </c>
      <c r="E818" s="301">
        <v>14.999999999999998</v>
      </c>
      <c r="F818" s="299" t="s">
        <v>187</v>
      </c>
    </row>
    <row r="819" spans="1:6" x14ac:dyDescent="0.3">
      <c r="A819" s="299" t="s">
        <v>494</v>
      </c>
      <c r="B819" s="300">
        <v>10</v>
      </c>
      <c r="C819" s="299" t="s">
        <v>92</v>
      </c>
      <c r="D819" s="299" t="s">
        <v>62</v>
      </c>
      <c r="E819" s="301">
        <v>59.136363636363626</v>
      </c>
      <c r="F819" s="299" t="s">
        <v>77</v>
      </c>
    </row>
    <row r="820" spans="1:6" x14ac:dyDescent="0.3">
      <c r="A820" s="299" t="s">
        <v>494</v>
      </c>
      <c r="B820" s="300">
        <v>10</v>
      </c>
      <c r="C820" s="299" t="s">
        <v>92</v>
      </c>
      <c r="D820" s="299" t="s">
        <v>63</v>
      </c>
      <c r="E820" s="301">
        <v>9.1363636363636349</v>
      </c>
      <c r="F820" s="299" t="s">
        <v>187</v>
      </c>
    </row>
    <row r="821" spans="1:6" x14ac:dyDescent="0.3">
      <c r="A821" s="299" t="s">
        <v>494</v>
      </c>
      <c r="B821" s="300">
        <v>10</v>
      </c>
      <c r="C821" s="299" t="s">
        <v>92</v>
      </c>
      <c r="D821" s="299" t="s">
        <v>63</v>
      </c>
      <c r="E821" s="301">
        <v>147.99999999999997</v>
      </c>
      <c r="F821" s="299" t="s">
        <v>77</v>
      </c>
    </row>
    <row r="822" spans="1:6" x14ac:dyDescent="0.3">
      <c r="A822" s="299" t="s">
        <v>494</v>
      </c>
      <c r="B822" s="300">
        <v>10</v>
      </c>
      <c r="C822" s="299" t="s">
        <v>92</v>
      </c>
      <c r="D822" s="299" t="s">
        <v>64</v>
      </c>
      <c r="E822" s="301">
        <v>8.9999999999999982</v>
      </c>
      <c r="F822" s="299" t="s">
        <v>187</v>
      </c>
    </row>
    <row r="823" spans="1:6" x14ac:dyDescent="0.3">
      <c r="A823" s="299" t="s">
        <v>494</v>
      </c>
      <c r="B823" s="300">
        <v>10</v>
      </c>
      <c r="C823" s="299" t="s">
        <v>92</v>
      </c>
      <c r="D823" s="299" t="s">
        <v>64</v>
      </c>
      <c r="E823" s="301">
        <v>20.09090909090909</v>
      </c>
      <c r="F823" s="299" t="s">
        <v>77</v>
      </c>
    </row>
    <row r="824" spans="1:6" x14ac:dyDescent="0.3">
      <c r="A824" s="299" t="s">
        <v>494</v>
      </c>
      <c r="B824" s="300">
        <v>10</v>
      </c>
      <c r="C824" s="299" t="s">
        <v>92</v>
      </c>
      <c r="D824" s="299" t="s">
        <v>65</v>
      </c>
      <c r="E824" s="301">
        <v>9.9999999999999982</v>
      </c>
      <c r="F824" s="299" t="s">
        <v>187</v>
      </c>
    </row>
    <row r="825" spans="1:6" x14ac:dyDescent="0.3">
      <c r="A825" s="299" t="s">
        <v>494</v>
      </c>
      <c r="B825" s="300">
        <v>10</v>
      </c>
      <c r="C825" s="299" t="s">
        <v>92</v>
      </c>
      <c r="D825" s="299" t="s">
        <v>65</v>
      </c>
      <c r="E825" s="301">
        <v>24.954545454545453</v>
      </c>
      <c r="F825" s="299" t="s">
        <v>77</v>
      </c>
    </row>
    <row r="826" spans="1:6" x14ac:dyDescent="0.3">
      <c r="A826" s="299" t="s">
        <v>494</v>
      </c>
      <c r="B826" s="300">
        <v>10</v>
      </c>
      <c r="C826" s="299" t="s">
        <v>92</v>
      </c>
      <c r="D826" s="299" t="s">
        <v>67</v>
      </c>
      <c r="E826" s="301">
        <v>1.9999999999999993</v>
      </c>
      <c r="F826" s="299" t="s">
        <v>77</v>
      </c>
    </row>
    <row r="827" spans="1:6" x14ac:dyDescent="0.3">
      <c r="A827" s="299" t="s">
        <v>494</v>
      </c>
      <c r="B827" s="300">
        <v>11</v>
      </c>
      <c r="C827" s="299" t="s">
        <v>189</v>
      </c>
      <c r="D827" s="299" t="s">
        <v>63</v>
      </c>
      <c r="E827" s="301"/>
      <c r="F827" s="299" t="s">
        <v>80</v>
      </c>
    </row>
    <row r="828" spans="1:6" x14ac:dyDescent="0.3">
      <c r="A828" s="299" t="s">
        <v>494</v>
      </c>
      <c r="B828" s="300">
        <v>11</v>
      </c>
      <c r="C828" s="299" t="s">
        <v>91</v>
      </c>
      <c r="D828" s="299" t="s">
        <v>47</v>
      </c>
      <c r="E828" s="301">
        <v>12.636363636363638</v>
      </c>
      <c r="F828" s="299" t="s">
        <v>187</v>
      </c>
    </row>
    <row r="829" spans="1:6" x14ac:dyDescent="0.3">
      <c r="A829" s="299" t="s">
        <v>494</v>
      </c>
      <c r="B829" s="300">
        <v>11</v>
      </c>
      <c r="C829" s="299" t="s">
        <v>91</v>
      </c>
      <c r="D829" s="299" t="s">
        <v>47</v>
      </c>
      <c r="E829" s="301">
        <v>0.99999999999999967</v>
      </c>
      <c r="F829" s="299" t="s">
        <v>81</v>
      </c>
    </row>
    <row r="830" spans="1:6" x14ac:dyDescent="0.3">
      <c r="A830" s="299" t="s">
        <v>494</v>
      </c>
      <c r="B830" s="300">
        <v>11</v>
      </c>
      <c r="C830" s="299" t="s">
        <v>91</v>
      </c>
      <c r="D830" s="299" t="s">
        <v>47</v>
      </c>
      <c r="E830" s="301">
        <v>34.272727272727273</v>
      </c>
      <c r="F830" s="299" t="s">
        <v>80</v>
      </c>
    </row>
    <row r="831" spans="1:6" x14ac:dyDescent="0.3">
      <c r="A831" s="299" t="s">
        <v>494</v>
      </c>
      <c r="B831" s="300">
        <v>11</v>
      </c>
      <c r="C831" s="299" t="s">
        <v>91</v>
      </c>
      <c r="D831" s="299" t="s">
        <v>47</v>
      </c>
      <c r="E831" s="301">
        <v>4.9999999999999991</v>
      </c>
      <c r="F831" s="299" t="s">
        <v>188</v>
      </c>
    </row>
    <row r="832" spans="1:6" x14ac:dyDescent="0.3">
      <c r="A832" s="299" t="s">
        <v>494</v>
      </c>
      <c r="B832" s="300">
        <v>11</v>
      </c>
      <c r="C832" s="299" t="s">
        <v>91</v>
      </c>
      <c r="D832" s="299" t="s">
        <v>47</v>
      </c>
      <c r="E832" s="301">
        <v>23.63636363636364</v>
      </c>
      <c r="F832" s="299" t="s">
        <v>77</v>
      </c>
    </row>
    <row r="833" spans="1:6" x14ac:dyDescent="0.3">
      <c r="A833" s="299" t="s">
        <v>494</v>
      </c>
      <c r="B833" s="300">
        <v>11</v>
      </c>
      <c r="C833" s="299" t="s">
        <v>91</v>
      </c>
      <c r="D833" s="299" t="s">
        <v>48</v>
      </c>
      <c r="E833" s="301">
        <v>0.99999999999999967</v>
      </c>
      <c r="F833" s="299" t="s">
        <v>187</v>
      </c>
    </row>
    <row r="834" spans="1:6" x14ac:dyDescent="0.3">
      <c r="A834" s="299" t="s">
        <v>494</v>
      </c>
      <c r="B834" s="300">
        <v>11</v>
      </c>
      <c r="C834" s="299" t="s">
        <v>91</v>
      </c>
      <c r="D834" s="299" t="s">
        <v>49</v>
      </c>
      <c r="E834" s="301">
        <v>86.636363636363612</v>
      </c>
      <c r="F834" s="299" t="s">
        <v>187</v>
      </c>
    </row>
    <row r="835" spans="1:6" x14ac:dyDescent="0.3">
      <c r="A835" s="299" t="s">
        <v>494</v>
      </c>
      <c r="B835" s="300">
        <v>11</v>
      </c>
      <c r="C835" s="299" t="s">
        <v>91</v>
      </c>
      <c r="D835" s="299" t="s">
        <v>49</v>
      </c>
      <c r="E835" s="301">
        <v>0.99999999999999967</v>
      </c>
      <c r="F835" s="299" t="s">
        <v>80</v>
      </c>
    </row>
    <row r="836" spans="1:6" x14ac:dyDescent="0.3">
      <c r="A836" s="299" t="s">
        <v>494</v>
      </c>
      <c r="B836" s="300">
        <v>11</v>
      </c>
      <c r="C836" s="299" t="s">
        <v>91</v>
      </c>
      <c r="D836" s="299" t="s">
        <v>49</v>
      </c>
      <c r="E836" s="301">
        <v>429.36363636363626</v>
      </c>
      <c r="F836" s="299" t="s">
        <v>77</v>
      </c>
    </row>
    <row r="837" spans="1:6" x14ac:dyDescent="0.3">
      <c r="A837" s="299" t="s">
        <v>494</v>
      </c>
      <c r="B837" s="300">
        <v>11</v>
      </c>
      <c r="C837" s="299" t="s">
        <v>91</v>
      </c>
      <c r="D837" s="299" t="s">
        <v>50</v>
      </c>
      <c r="E837" s="301">
        <v>12.772727272727272</v>
      </c>
      <c r="F837" s="299" t="s">
        <v>77</v>
      </c>
    </row>
    <row r="838" spans="1:6" x14ac:dyDescent="0.3">
      <c r="A838" s="299" t="s">
        <v>494</v>
      </c>
      <c r="B838" s="300">
        <v>11</v>
      </c>
      <c r="C838" s="299" t="s">
        <v>91</v>
      </c>
      <c r="D838" s="299" t="s">
        <v>51</v>
      </c>
      <c r="E838" s="301">
        <v>11.909090909090905</v>
      </c>
      <c r="F838" s="299" t="s">
        <v>77</v>
      </c>
    </row>
    <row r="839" spans="1:6" x14ac:dyDescent="0.3">
      <c r="A839" s="299" t="s">
        <v>494</v>
      </c>
      <c r="B839" s="300">
        <v>11</v>
      </c>
      <c r="C839" s="299" t="s">
        <v>91</v>
      </c>
      <c r="D839" s="299" t="s">
        <v>52</v>
      </c>
      <c r="E839" s="301">
        <v>185.31818181818184</v>
      </c>
      <c r="F839" s="299" t="s">
        <v>187</v>
      </c>
    </row>
    <row r="840" spans="1:6" x14ac:dyDescent="0.3">
      <c r="A840" s="299" t="s">
        <v>494</v>
      </c>
      <c r="B840" s="300">
        <v>11</v>
      </c>
      <c r="C840" s="299" t="s">
        <v>91</v>
      </c>
      <c r="D840" s="299" t="s">
        <v>52</v>
      </c>
      <c r="E840" s="301">
        <v>524.77272727272737</v>
      </c>
      <c r="F840" s="299" t="s">
        <v>77</v>
      </c>
    </row>
    <row r="841" spans="1:6" x14ac:dyDescent="0.3">
      <c r="A841" s="299" t="s">
        <v>494</v>
      </c>
      <c r="B841" s="300">
        <v>11</v>
      </c>
      <c r="C841" s="299" t="s">
        <v>91</v>
      </c>
      <c r="D841" s="299" t="s">
        <v>53</v>
      </c>
      <c r="E841" s="301">
        <v>1498.1818181818182</v>
      </c>
      <c r="F841" s="299" t="s">
        <v>187</v>
      </c>
    </row>
    <row r="842" spans="1:6" x14ac:dyDescent="0.3">
      <c r="A842" s="299" t="s">
        <v>494</v>
      </c>
      <c r="B842" s="300">
        <v>11</v>
      </c>
      <c r="C842" s="299" t="s">
        <v>91</v>
      </c>
      <c r="D842" s="299" t="s">
        <v>53</v>
      </c>
      <c r="E842" s="301">
        <v>969.09090909090901</v>
      </c>
      <c r="F842" s="299" t="s">
        <v>77</v>
      </c>
    </row>
    <row r="843" spans="1:6" x14ac:dyDescent="0.3">
      <c r="A843" s="299" t="s">
        <v>494</v>
      </c>
      <c r="B843" s="300">
        <v>11</v>
      </c>
      <c r="C843" s="299" t="s">
        <v>91</v>
      </c>
      <c r="D843" s="299" t="s">
        <v>54</v>
      </c>
      <c r="E843" s="301">
        <v>133.77272727272728</v>
      </c>
      <c r="F843" s="299" t="s">
        <v>187</v>
      </c>
    </row>
    <row r="844" spans="1:6" x14ac:dyDescent="0.3">
      <c r="A844" s="299" t="s">
        <v>494</v>
      </c>
      <c r="B844" s="300">
        <v>11</v>
      </c>
      <c r="C844" s="299" t="s">
        <v>91</v>
      </c>
      <c r="D844" s="299" t="s">
        <v>54</v>
      </c>
      <c r="E844" s="301">
        <v>6.5909090909090917</v>
      </c>
      <c r="F844" s="299" t="s">
        <v>80</v>
      </c>
    </row>
    <row r="845" spans="1:6" x14ac:dyDescent="0.3">
      <c r="A845" s="299" t="s">
        <v>494</v>
      </c>
      <c r="B845" s="300">
        <v>11</v>
      </c>
      <c r="C845" s="299" t="s">
        <v>91</v>
      </c>
      <c r="D845" s="299" t="s">
        <v>54</v>
      </c>
      <c r="E845" s="301">
        <v>277.5</v>
      </c>
      <c r="F845" s="299" t="s">
        <v>77</v>
      </c>
    </row>
    <row r="846" spans="1:6" x14ac:dyDescent="0.3">
      <c r="A846" s="299" t="s">
        <v>494</v>
      </c>
      <c r="B846" s="300">
        <v>11</v>
      </c>
      <c r="C846" s="299" t="s">
        <v>91</v>
      </c>
      <c r="D846" s="299" t="s">
        <v>55</v>
      </c>
      <c r="E846" s="301">
        <v>546.68181818181824</v>
      </c>
      <c r="F846" s="299" t="s">
        <v>187</v>
      </c>
    </row>
    <row r="847" spans="1:6" x14ac:dyDescent="0.3">
      <c r="A847" s="299" t="s">
        <v>494</v>
      </c>
      <c r="B847" s="300">
        <v>11</v>
      </c>
      <c r="C847" s="299" t="s">
        <v>91</v>
      </c>
      <c r="D847" s="299" t="s">
        <v>55</v>
      </c>
      <c r="E847" s="301">
        <v>2223.5000000000005</v>
      </c>
      <c r="F847" s="299" t="s">
        <v>77</v>
      </c>
    </row>
    <row r="848" spans="1:6" x14ac:dyDescent="0.3">
      <c r="A848" s="299" t="s">
        <v>494</v>
      </c>
      <c r="B848" s="300">
        <v>11</v>
      </c>
      <c r="C848" s="299" t="s">
        <v>91</v>
      </c>
      <c r="D848" s="299" t="s">
        <v>56</v>
      </c>
      <c r="E848" s="301">
        <v>87.772727272727266</v>
      </c>
      <c r="F848" s="299" t="s">
        <v>187</v>
      </c>
    </row>
    <row r="849" spans="1:6" x14ac:dyDescent="0.3">
      <c r="A849" s="299" t="s">
        <v>494</v>
      </c>
      <c r="B849" s="300">
        <v>11</v>
      </c>
      <c r="C849" s="299" t="s">
        <v>91</v>
      </c>
      <c r="D849" s="299" t="s">
        <v>56</v>
      </c>
      <c r="E849" s="301">
        <v>83.545454545454547</v>
      </c>
      <c r="F849" s="299" t="s">
        <v>77</v>
      </c>
    </row>
    <row r="850" spans="1:6" x14ac:dyDescent="0.3">
      <c r="A850" s="299" t="s">
        <v>494</v>
      </c>
      <c r="B850" s="300">
        <v>11</v>
      </c>
      <c r="C850" s="299" t="s">
        <v>91</v>
      </c>
      <c r="D850" s="299" t="s">
        <v>57</v>
      </c>
      <c r="E850" s="301">
        <v>23.954545454545443</v>
      </c>
      <c r="F850" s="299" t="s">
        <v>187</v>
      </c>
    </row>
    <row r="851" spans="1:6" x14ac:dyDescent="0.3">
      <c r="A851" s="299" t="s">
        <v>494</v>
      </c>
      <c r="B851" s="300">
        <v>11</v>
      </c>
      <c r="C851" s="299" t="s">
        <v>91</v>
      </c>
      <c r="D851" s="299" t="s">
        <v>57</v>
      </c>
      <c r="E851" s="301">
        <v>13.136363636363644</v>
      </c>
      <c r="F851" s="299" t="s">
        <v>77</v>
      </c>
    </row>
    <row r="852" spans="1:6" x14ac:dyDescent="0.3">
      <c r="A852" s="299" t="s">
        <v>494</v>
      </c>
      <c r="B852" s="300">
        <v>11</v>
      </c>
      <c r="C852" s="299" t="s">
        <v>91</v>
      </c>
      <c r="D852" s="299" t="s">
        <v>58</v>
      </c>
      <c r="E852" s="301">
        <v>60.772727272727273</v>
      </c>
      <c r="F852" s="299" t="s">
        <v>187</v>
      </c>
    </row>
    <row r="853" spans="1:6" x14ac:dyDescent="0.3">
      <c r="A853" s="299" t="s">
        <v>494</v>
      </c>
      <c r="B853" s="300">
        <v>11</v>
      </c>
      <c r="C853" s="299" t="s">
        <v>91</v>
      </c>
      <c r="D853" s="299" t="s">
        <v>58</v>
      </c>
      <c r="E853" s="301">
        <v>58.318181818181785</v>
      </c>
      <c r="F853" s="299" t="s">
        <v>77</v>
      </c>
    </row>
    <row r="854" spans="1:6" x14ac:dyDescent="0.3">
      <c r="A854" s="299" t="s">
        <v>494</v>
      </c>
      <c r="B854" s="300">
        <v>11</v>
      </c>
      <c r="C854" s="299" t="s">
        <v>91</v>
      </c>
      <c r="D854" s="299" t="s">
        <v>59</v>
      </c>
      <c r="E854" s="301">
        <v>163.90909090909091</v>
      </c>
      <c r="F854" s="299" t="s">
        <v>187</v>
      </c>
    </row>
    <row r="855" spans="1:6" x14ac:dyDescent="0.3">
      <c r="A855" s="299" t="s">
        <v>494</v>
      </c>
      <c r="B855" s="300">
        <v>11</v>
      </c>
      <c r="C855" s="299" t="s">
        <v>91</v>
      </c>
      <c r="D855" s="299" t="s">
        <v>59</v>
      </c>
      <c r="E855" s="301">
        <v>159.72727272727278</v>
      </c>
      <c r="F855" s="299" t="s">
        <v>77</v>
      </c>
    </row>
    <row r="856" spans="1:6" x14ac:dyDescent="0.3">
      <c r="A856" s="299" t="s">
        <v>494</v>
      </c>
      <c r="B856" s="300">
        <v>11</v>
      </c>
      <c r="C856" s="299" t="s">
        <v>91</v>
      </c>
      <c r="D856" s="299" t="s">
        <v>60</v>
      </c>
      <c r="E856" s="301">
        <v>149.45454545454541</v>
      </c>
      <c r="F856" s="299" t="s">
        <v>187</v>
      </c>
    </row>
    <row r="857" spans="1:6" x14ac:dyDescent="0.3">
      <c r="A857" s="299" t="s">
        <v>494</v>
      </c>
      <c r="B857" s="300">
        <v>11</v>
      </c>
      <c r="C857" s="299" t="s">
        <v>91</v>
      </c>
      <c r="D857" s="299" t="s">
        <v>60</v>
      </c>
      <c r="E857" s="301"/>
      <c r="F857" s="299" t="s">
        <v>80</v>
      </c>
    </row>
    <row r="858" spans="1:6" x14ac:dyDescent="0.3">
      <c r="A858" s="299" t="s">
        <v>494</v>
      </c>
      <c r="B858" s="300">
        <v>11</v>
      </c>
      <c r="C858" s="299" t="s">
        <v>91</v>
      </c>
      <c r="D858" s="299" t="s">
        <v>60</v>
      </c>
      <c r="E858" s="301">
        <v>305.18181818181819</v>
      </c>
      <c r="F858" s="299" t="s">
        <v>77</v>
      </c>
    </row>
    <row r="859" spans="1:6" x14ac:dyDescent="0.3">
      <c r="A859" s="299" t="s">
        <v>494</v>
      </c>
      <c r="B859" s="300">
        <v>11</v>
      </c>
      <c r="C859" s="299" t="s">
        <v>91</v>
      </c>
      <c r="D859" s="299" t="s">
        <v>61</v>
      </c>
      <c r="E859" s="301">
        <v>0.99999999999999967</v>
      </c>
      <c r="F859" s="299" t="s">
        <v>187</v>
      </c>
    </row>
    <row r="860" spans="1:6" x14ac:dyDescent="0.3">
      <c r="A860" s="299" t="s">
        <v>494</v>
      </c>
      <c r="B860" s="300">
        <v>11</v>
      </c>
      <c r="C860" s="299" t="s">
        <v>91</v>
      </c>
      <c r="D860" s="299" t="s">
        <v>61</v>
      </c>
      <c r="E860" s="301">
        <v>125.50000000000001</v>
      </c>
      <c r="F860" s="299" t="s">
        <v>77</v>
      </c>
    </row>
    <row r="861" spans="1:6" x14ac:dyDescent="0.3">
      <c r="A861" s="299" t="s">
        <v>494</v>
      </c>
      <c r="B861" s="300">
        <v>11</v>
      </c>
      <c r="C861" s="299" t="s">
        <v>91</v>
      </c>
      <c r="D861" s="299" t="s">
        <v>62</v>
      </c>
      <c r="E861" s="301">
        <v>185.22727272727275</v>
      </c>
      <c r="F861" s="299" t="s">
        <v>187</v>
      </c>
    </row>
    <row r="862" spans="1:6" x14ac:dyDescent="0.3">
      <c r="A862" s="299" t="s">
        <v>494</v>
      </c>
      <c r="B862" s="300">
        <v>11</v>
      </c>
      <c r="C862" s="299" t="s">
        <v>91</v>
      </c>
      <c r="D862" s="299" t="s">
        <v>62</v>
      </c>
      <c r="E862" s="301">
        <v>471.68181818181819</v>
      </c>
      <c r="F862" s="299" t="s">
        <v>77</v>
      </c>
    </row>
    <row r="863" spans="1:6" x14ac:dyDescent="0.3">
      <c r="A863" s="299" t="s">
        <v>494</v>
      </c>
      <c r="B863" s="300">
        <v>11</v>
      </c>
      <c r="C863" s="299" t="s">
        <v>91</v>
      </c>
      <c r="D863" s="299" t="s">
        <v>63</v>
      </c>
      <c r="E863" s="301">
        <v>54.909090909090907</v>
      </c>
      <c r="F863" s="299" t="s">
        <v>187</v>
      </c>
    </row>
    <row r="864" spans="1:6" x14ac:dyDescent="0.3">
      <c r="A864" s="299" t="s">
        <v>494</v>
      </c>
      <c r="B864" s="300">
        <v>11</v>
      </c>
      <c r="C864" s="299" t="s">
        <v>91</v>
      </c>
      <c r="D864" s="299" t="s">
        <v>63</v>
      </c>
      <c r="E864" s="301">
        <v>584.4545454545455</v>
      </c>
      <c r="F864" s="299" t="s">
        <v>77</v>
      </c>
    </row>
    <row r="865" spans="1:6" x14ac:dyDescent="0.3">
      <c r="A865" s="299" t="s">
        <v>494</v>
      </c>
      <c r="B865" s="300">
        <v>11</v>
      </c>
      <c r="C865" s="299" t="s">
        <v>91</v>
      </c>
      <c r="D865" s="299" t="s">
        <v>64</v>
      </c>
      <c r="E865" s="301">
        <v>48.363636363636338</v>
      </c>
      <c r="F865" s="299" t="s">
        <v>187</v>
      </c>
    </row>
    <row r="866" spans="1:6" x14ac:dyDescent="0.3">
      <c r="A866" s="299" t="s">
        <v>494</v>
      </c>
      <c r="B866" s="300">
        <v>11</v>
      </c>
      <c r="C866" s="299" t="s">
        <v>91</v>
      </c>
      <c r="D866" s="299" t="s">
        <v>64</v>
      </c>
      <c r="E866" s="301">
        <v>147.00000000000006</v>
      </c>
      <c r="F866" s="299" t="s">
        <v>77</v>
      </c>
    </row>
    <row r="867" spans="1:6" x14ac:dyDescent="0.3">
      <c r="A867" s="299" t="s">
        <v>494</v>
      </c>
      <c r="B867" s="300">
        <v>11</v>
      </c>
      <c r="C867" s="299" t="s">
        <v>91</v>
      </c>
      <c r="D867" s="299" t="s">
        <v>65</v>
      </c>
      <c r="E867" s="301">
        <v>279.90909090909093</v>
      </c>
      <c r="F867" s="299" t="s">
        <v>187</v>
      </c>
    </row>
    <row r="868" spans="1:6" x14ac:dyDescent="0.3">
      <c r="A868" s="299" t="s">
        <v>494</v>
      </c>
      <c r="B868" s="300">
        <v>11</v>
      </c>
      <c r="C868" s="299" t="s">
        <v>91</v>
      </c>
      <c r="D868" s="299" t="s">
        <v>65</v>
      </c>
      <c r="E868" s="301">
        <v>238.54545454545456</v>
      </c>
      <c r="F868" s="299" t="s">
        <v>77</v>
      </c>
    </row>
    <row r="869" spans="1:6" x14ac:dyDescent="0.3">
      <c r="A869" s="299" t="s">
        <v>494</v>
      </c>
      <c r="B869" s="300">
        <v>11</v>
      </c>
      <c r="C869" s="299" t="s">
        <v>91</v>
      </c>
      <c r="D869" s="299" t="s">
        <v>67</v>
      </c>
      <c r="E869" s="301">
        <v>12.499999999999998</v>
      </c>
      <c r="F869" s="299" t="s">
        <v>77</v>
      </c>
    </row>
    <row r="870" spans="1:6" x14ac:dyDescent="0.3">
      <c r="A870" s="299" t="s">
        <v>494</v>
      </c>
      <c r="B870" s="300">
        <v>11</v>
      </c>
      <c r="C870" s="299" t="s">
        <v>91</v>
      </c>
      <c r="D870" s="299" t="s">
        <v>66</v>
      </c>
      <c r="E870" s="301">
        <v>11.999999999999993</v>
      </c>
      <c r="F870" s="299" t="s">
        <v>77</v>
      </c>
    </row>
    <row r="871" spans="1:6" x14ac:dyDescent="0.3">
      <c r="A871" s="299" t="s">
        <v>494</v>
      </c>
      <c r="B871" s="300">
        <v>11</v>
      </c>
      <c r="C871" s="299" t="s">
        <v>92</v>
      </c>
      <c r="D871" s="299" t="s">
        <v>47</v>
      </c>
      <c r="E871" s="301">
        <v>18.999999999999996</v>
      </c>
      <c r="F871" s="299" t="s">
        <v>187</v>
      </c>
    </row>
    <row r="872" spans="1:6" x14ac:dyDescent="0.3">
      <c r="A872" s="299" t="s">
        <v>494</v>
      </c>
      <c r="B872" s="300">
        <v>11</v>
      </c>
      <c r="C872" s="299" t="s">
        <v>92</v>
      </c>
      <c r="D872" s="299" t="s">
        <v>47</v>
      </c>
      <c r="E872" s="301">
        <v>0.99999999999999967</v>
      </c>
      <c r="F872" s="299" t="s">
        <v>80</v>
      </c>
    </row>
    <row r="873" spans="1:6" x14ac:dyDescent="0.3">
      <c r="A873" s="299" t="s">
        <v>494</v>
      </c>
      <c r="B873" s="300">
        <v>11</v>
      </c>
      <c r="C873" s="299" t="s">
        <v>92</v>
      </c>
      <c r="D873" s="299" t="s">
        <v>47</v>
      </c>
      <c r="E873" s="301">
        <v>3.9999999999999987</v>
      </c>
      <c r="F873" s="299" t="s">
        <v>188</v>
      </c>
    </row>
    <row r="874" spans="1:6" x14ac:dyDescent="0.3">
      <c r="A874" s="299" t="s">
        <v>494</v>
      </c>
      <c r="B874" s="300">
        <v>11</v>
      </c>
      <c r="C874" s="299" t="s">
        <v>92</v>
      </c>
      <c r="D874" s="299" t="s">
        <v>47</v>
      </c>
      <c r="E874" s="301">
        <v>8.0454545454545432</v>
      </c>
      <c r="F874" s="299" t="s">
        <v>77</v>
      </c>
    </row>
    <row r="875" spans="1:6" x14ac:dyDescent="0.3">
      <c r="A875" s="299" t="s">
        <v>494</v>
      </c>
      <c r="B875" s="300">
        <v>11</v>
      </c>
      <c r="C875" s="299" t="s">
        <v>92</v>
      </c>
      <c r="D875" s="299" t="s">
        <v>49</v>
      </c>
      <c r="E875" s="301">
        <v>46.454545454545439</v>
      </c>
      <c r="F875" s="299" t="s">
        <v>187</v>
      </c>
    </row>
    <row r="876" spans="1:6" x14ac:dyDescent="0.3">
      <c r="A876" s="299" t="s">
        <v>494</v>
      </c>
      <c r="B876" s="300">
        <v>11</v>
      </c>
      <c r="C876" s="299" t="s">
        <v>92</v>
      </c>
      <c r="D876" s="299" t="s">
        <v>49</v>
      </c>
      <c r="E876" s="301">
        <v>1.9999999999999993</v>
      </c>
      <c r="F876" s="299" t="s">
        <v>80</v>
      </c>
    </row>
    <row r="877" spans="1:6" x14ac:dyDescent="0.3">
      <c r="A877" s="299" t="s">
        <v>494</v>
      </c>
      <c r="B877" s="300">
        <v>11</v>
      </c>
      <c r="C877" s="299" t="s">
        <v>92</v>
      </c>
      <c r="D877" s="299" t="s">
        <v>49</v>
      </c>
      <c r="E877" s="301">
        <v>159.31818181818178</v>
      </c>
      <c r="F877" s="299" t="s">
        <v>77</v>
      </c>
    </row>
    <row r="878" spans="1:6" x14ac:dyDescent="0.3">
      <c r="A878" s="299" t="s">
        <v>494</v>
      </c>
      <c r="B878" s="300">
        <v>11</v>
      </c>
      <c r="C878" s="299" t="s">
        <v>92</v>
      </c>
      <c r="D878" s="299" t="s">
        <v>50</v>
      </c>
      <c r="E878" s="301">
        <v>2.9999999999999982</v>
      </c>
      <c r="F878" s="299" t="s">
        <v>187</v>
      </c>
    </row>
    <row r="879" spans="1:6" x14ac:dyDescent="0.3">
      <c r="A879" s="299" t="s">
        <v>494</v>
      </c>
      <c r="B879" s="300">
        <v>11</v>
      </c>
      <c r="C879" s="299" t="s">
        <v>92</v>
      </c>
      <c r="D879" s="299" t="s">
        <v>50</v>
      </c>
      <c r="E879" s="301">
        <v>4.8181818181818183</v>
      </c>
      <c r="F879" s="299" t="s">
        <v>77</v>
      </c>
    </row>
    <row r="880" spans="1:6" x14ac:dyDescent="0.3">
      <c r="A880" s="299" t="s">
        <v>494</v>
      </c>
      <c r="B880" s="300">
        <v>11</v>
      </c>
      <c r="C880" s="299" t="s">
        <v>92</v>
      </c>
      <c r="D880" s="299" t="s">
        <v>51</v>
      </c>
      <c r="E880" s="301">
        <v>1.1818181818181814</v>
      </c>
      <c r="F880" s="299" t="s">
        <v>187</v>
      </c>
    </row>
    <row r="881" spans="1:6" x14ac:dyDescent="0.3">
      <c r="A881" s="299" t="s">
        <v>494</v>
      </c>
      <c r="B881" s="300">
        <v>11</v>
      </c>
      <c r="C881" s="299" t="s">
        <v>92</v>
      </c>
      <c r="D881" s="299" t="s">
        <v>51</v>
      </c>
      <c r="E881" s="301">
        <v>7.0000000000000018</v>
      </c>
      <c r="F881" s="299" t="s">
        <v>77</v>
      </c>
    </row>
    <row r="882" spans="1:6" x14ac:dyDescent="0.3">
      <c r="A882" s="299" t="s">
        <v>494</v>
      </c>
      <c r="B882" s="300">
        <v>11</v>
      </c>
      <c r="C882" s="299" t="s">
        <v>92</v>
      </c>
      <c r="D882" s="299" t="s">
        <v>52</v>
      </c>
      <c r="E882" s="301">
        <v>109.72727272727272</v>
      </c>
      <c r="F882" s="299" t="s">
        <v>187</v>
      </c>
    </row>
    <row r="883" spans="1:6" x14ac:dyDescent="0.3">
      <c r="A883" s="299" t="s">
        <v>494</v>
      </c>
      <c r="B883" s="300">
        <v>11</v>
      </c>
      <c r="C883" s="299" t="s">
        <v>92</v>
      </c>
      <c r="D883" s="299" t="s">
        <v>52</v>
      </c>
      <c r="E883" s="301">
        <v>120.86363636363639</v>
      </c>
      <c r="F883" s="299" t="s">
        <v>77</v>
      </c>
    </row>
    <row r="884" spans="1:6" x14ac:dyDescent="0.3">
      <c r="A884" s="299" t="s">
        <v>494</v>
      </c>
      <c r="B884" s="300">
        <v>11</v>
      </c>
      <c r="C884" s="299" t="s">
        <v>92</v>
      </c>
      <c r="D884" s="299" t="s">
        <v>53</v>
      </c>
      <c r="E884" s="301">
        <v>277.0454545454545</v>
      </c>
      <c r="F884" s="299" t="s">
        <v>187</v>
      </c>
    </row>
    <row r="885" spans="1:6" x14ac:dyDescent="0.3">
      <c r="A885" s="299" t="s">
        <v>494</v>
      </c>
      <c r="B885" s="300">
        <v>11</v>
      </c>
      <c r="C885" s="299" t="s">
        <v>92</v>
      </c>
      <c r="D885" s="299" t="s">
        <v>53</v>
      </c>
      <c r="E885" s="301">
        <v>252.18181818181816</v>
      </c>
      <c r="F885" s="299" t="s">
        <v>77</v>
      </c>
    </row>
    <row r="886" spans="1:6" x14ac:dyDescent="0.3">
      <c r="A886" s="299" t="s">
        <v>494</v>
      </c>
      <c r="B886" s="300">
        <v>11</v>
      </c>
      <c r="C886" s="299" t="s">
        <v>92</v>
      </c>
      <c r="D886" s="299" t="s">
        <v>54</v>
      </c>
      <c r="E886" s="301">
        <v>28.000000000000007</v>
      </c>
      <c r="F886" s="299" t="s">
        <v>187</v>
      </c>
    </row>
    <row r="887" spans="1:6" x14ac:dyDescent="0.3">
      <c r="A887" s="299" t="s">
        <v>494</v>
      </c>
      <c r="B887" s="300">
        <v>11</v>
      </c>
      <c r="C887" s="299" t="s">
        <v>92</v>
      </c>
      <c r="D887" s="299" t="s">
        <v>54</v>
      </c>
      <c r="E887" s="301">
        <v>0.99999999999999967</v>
      </c>
      <c r="F887" s="299" t="s">
        <v>81</v>
      </c>
    </row>
    <row r="888" spans="1:6" x14ac:dyDescent="0.3">
      <c r="A888" s="299" t="s">
        <v>494</v>
      </c>
      <c r="B888" s="300">
        <v>11</v>
      </c>
      <c r="C888" s="299" t="s">
        <v>92</v>
      </c>
      <c r="D888" s="299" t="s">
        <v>54</v>
      </c>
      <c r="E888" s="301">
        <v>7.0000000000000018</v>
      </c>
      <c r="F888" s="299" t="s">
        <v>80</v>
      </c>
    </row>
    <row r="889" spans="1:6" x14ac:dyDescent="0.3">
      <c r="A889" s="299" t="s">
        <v>494</v>
      </c>
      <c r="B889" s="300">
        <v>11</v>
      </c>
      <c r="C889" s="299" t="s">
        <v>92</v>
      </c>
      <c r="D889" s="299" t="s">
        <v>54</v>
      </c>
      <c r="E889" s="301">
        <v>177.8636363636364</v>
      </c>
      <c r="F889" s="299" t="s">
        <v>77</v>
      </c>
    </row>
    <row r="890" spans="1:6" x14ac:dyDescent="0.3">
      <c r="A890" s="299" t="s">
        <v>494</v>
      </c>
      <c r="B890" s="300">
        <v>11</v>
      </c>
      <c r="C890" s="299" t="s">
        <v>92</v>
      </c>
      <c r="D890" s="299" t="s">
        <v>55</v>
      </c>
      <c r="E890" s="301">
        <v>285.13636363636363</v>
      </c>
      <c r="F890" s="299" t="s">
        <v>187</v>
      </c>
    </row>
    <row r="891" spans="1:6" x14ac:dyDescent="0.3">
      <c r="A891" s="299" t="s">
        <v>494</v>
      </c>
      <c r="B891" s="300">
        <v>11</v>
      </c>
      <c r="C891" s="299" t="s">
        <v>92</v>
      </c>
      <c r="D891" s="299" t="s">
        <v>55</v>
      </c>
      <c r="E891" s="301">
        <v>552.63636363636363</v>
      </c>
      <c r="F891" s="299" t="s">
        <v>77</v>
      </c>
    </row>
    <row r="892" spans="1:6" x14ac:dyDescent="0.3">
      <c r="A892" s="299" t="s">
        <v>494</v>
      </c>
      <c r="B892" s="300">
        <v>11</v>
      </c>
      <c r="C892" s="299" t="s">
        <v>92</v>
      </c>
      <c r="D892" s="299" t="s">
        <v>56</v>
      </c>
      <c r="E892" s="301">
        <v>84.318181818181827</v>
      </c>
      <c r="F892" s="299" t="s">
        <v>187</v>
      </c>
    </row>
    <row r="893" spans="1:6" x14ac:dyDescent="0.3">
      <c r="A893" s="299" t="s">
        <v>494</v>
      </c>
      <c r="B893" s="300">
        <v>11</v>
      </c>
      <c r="C893" s="299" t="s">
        <v>92</v>
      </c>
      <c r="D893" s="299" t="s">
        <v>56</v>
      </c>
      <c r="E893" s="301">
        <v>59.272727272727245</v>
      </c>
      <c r="F893" s="299" t="s">
        <v>77</v>
      </c>
    </row>
    <row r="894" spans="1:6" x14ac:dyDescent="0.3">
      <c r="A894" s="299" t="s">
        <v>494</v>
      </c>
      <c r="B894" s="300">
        <v>11</v>
      </c>
      <c r="C894" s="299" t="s">
        <v>92</v>
      </c>
      <c r="D894" s="299" t="s">
        <v>57</v>
      </c>
      <c r="E894" s="301">
        <v>14.22727272727273</v>
      </c>
      <c r="F894" s="299" t="s">
        <v>187</v>
      </c>
    </row>
    <row r="895" spans="1:6" x14ac:dyDescent="0.3">
      <c r="A895" s="299" t="s">
        <v>494</v>
      </c>
      <c r="B895" s="300">
        <v>11</v>
      </c>
      <c r="C895" s="299" t="s">
        <v>92</v>
      </c>
      <c r="D895" s="299" t="s">
        <v>57</v>
      </c>
      <c r="E895" s="301">
        <v>14.863636363636362</v>
      </c>
      <c r="F895" s="299" t="s">
        <v>77</v>
      </c>
    </row>
    <row r="896" spans="1:6" x14ac:dyDescent="0.3">
      <c r="A896" s="299" t="s">
        <v>494</v>
      </c>
      <c r="B896" s="300">
        <v>11</v>
      </c>
      <c r="C896" s="299" t="s">
        <v>92</v>
      </c>
      <c r="D896" s="299" t="s">
        <v>58</v>
      </c>
      <c r="E896" s="301">
        <v>60.272727272727266</v>
      </c>
      <c r="F896" s="299" t="s">
        <v>187</v>
      </c>
    </row>
    <row r="897" spans="1:6" x14ac:dyDescent="0.3">
      <c r="A897" s="299" t="s">
        <v>494</v>
      </c>
      <c r="B897" s="300">
        <v>11</v>
      </c>
      <c r="C897" s="299" t="s">
        <v>92</v>
      </c>
      <c r="D897" s="299" t="s">
        <v>58</v>
      </c>
      <c r="E897" s="301">
        <v>32.318181818181813</v>
      </c>
      <c r="F897" s="299" t="s">
        <v>77</v>
      </c>
    </row>
    <row r="898" spans="1:6" x14ac:dyDescent="0.3">
      <c r="A898" s="299" t="s">
        <v>494</v>
      </c>
      <c r="B898" s="300">
        <v>11</v>
      </c>
      <c r="C898" s="299" t="s">
        <v>92</v>
      </c>
      <c r="D898" s="299" t="s">
        <v>59</v>
      </c>
      <c r="E898" s="301">
        <v>219.95454545454538</v>
      </c>
      <c r="F898" s="299" t="s">
        <v>187</v>
      </c>
    </row>
    <row r="899" spans="1:6" x14ac:dyDescent="0.3">
      <c r="A899" s="299" t="s">
        <v>494</v>
      </c>
      <c r="B899" s="300">
        <v>11</v>
      </c>
      <c r="C899" s="299" t="s">
        <v>92</v>
      </c>
      <c r="D899" s="299" t="s">
        <v>59</v>
      </c>
      <c r="E899" s="301">
        <v>85.590909090909093</v>
      </c>
      <c r="F899" s="299" t="s">
        <v>77</v>
      </c>
    </row>
    <row r="900" spans="1:6" x14ac:dyDescent="0.3">
      <c r="A900" s="299" t="s">
        <v>494</v>
      </c>
      <c r="B900" s="300">
        <v>11</v>
      </c>
      <c r="C900" s="299" t="s">
        <v>92</v>
      </c>
      <c r="D900" s="299" t="s">
        <v>60</v>
      </c>
      <c r="E900" s="301">
        <v>115.68181818181822</v>
      </c>
      <c r="F900" s="299" t="s">
        <v>187</v>
      </c>
    </row>
    <row r="901" spans="1:6" x14ac:dyDescent="0.3">
      <c r="A901" s="299" t="s">
        <v>494</v>
      </c>
      <c r="B901" s="300">
        <v>11</v>
      </c>
      <c r="C901" s="299" t="s">
        <v>92</v>
      </c>
      <c r="D901" s="299" t="s">
        <v>60</v>
      </c>
      <c r="E901" s="301">
        <v>3.9999999999999987</v>
      </c>
      <c r="F901" s="299" t="s">
        <v>80</v>
      </c>
    </row>
    <row r="902" spans="1:6" x14ac:dyDescent="0.3">
      <c r="A902" s="299" t="s">
        <v>494</v>
      </c>
      <c r="B902" s="300">
        <v>11</v>
      </c>
      <c r="C902" s="299" t="s">
        <v>92</v>
      </c>
      <c r="D902" s="299" t="s">
        <v>60</v>
      </c>
      <c r="E902" s="301">
        <v>121.59090909090909</v>
      </c>
      <c r="F902" s="299" t="s">
        <v>77</v>
      </c>
    </row>
    <row r="903" spans="1:6" x14ac:dyDescent="0.3">
      <c r="A903" s="299" t="s">
        <v>494</v>
      </c>
      <c r="B903" s="300">
        <v>11</v>
      </c>
      <c r="C903" s="299" t="s">
        <v>92</v>
      </c>
      <c r="D903" s="299" t="s">
        <v>61</v>
      </c>
      <c r="E903" s="301">
        <v>34.863636363636367</v>
      </c>
      <c r="F903" s="299" t="s">
        <v>77</v>
      </c>
    </row>
    <row r="904" spans="1:6" x14ac:dyDescent="0.3">
      <c r="A904" s="299" t="s">
        <v>494</v>
      </c>
      <c r="B904" s="300">
        <v>11</v>
      </c>
      <c r="C904" s="299" t="s">
        <v>92</v>
      </c>
      <c r="D904" s="299" t="s">
        <v>62</v>
      </c>
      <c r="E904" s="301">
        <v>118.1363636363636</v>
      </c>
      <c r="F904" s="299" t="s">
        <v>187</v>
      </c>
    </row>
    <row r="905" spans="1:6" x14ac:dyDescent="0.3">
      <c r="A905" s="299" t="s">
        <v>494</v>
      </c>
      <c r="B905" s="300">
        <v>11</v>
      </c>
      <c r="C905" s="299" t="s">
        <v>92</v>
      </c>
      <c r="D905" s="299" t="s">
        <v>62</v>
      </c>
      <c r="E905" s="301">
        <v>256.90909090909093</v>
      </c>
      <c r="F905" s="299" t="s">
        <v>77</v>
      </c>
    </row>
    <row r="906" spans="1:6" x14ac:dyDescent="0.3">
      <c r="A906" s="299" t="s">
        <v>494</v>
      </c>
      <c r="B906" s="300">
        <v>11</v>
      </c>
      <c r="C906" s="299" t="s">
        <v>92</v>
      </c>
      <c r="D906" s="299" t="s">
        <v>63</v>
      </c>
      <c r="E906" s="301">
        <v>66.590909090909093</v>
      </c>
      <c r="F906" s="299" t="s">
        <v>187</v>
      </c>
    </row>
    <row r="907" spans="1:6" x14ac:dyDescent="0.3">
      <c r="A907" s="299" t="s">
        <v>494</v>
      </c>
      <c r="B907" s="300">
        <v>11</v>
      </c>
      <c r="C907" s="299" t="s">
        <v>92</v>
      </c>
      <c r="D907" s="299" t="s">
        <v>63</v>
      </c>
      <c r="E907" s="301">
        <v>157.27272727272731</v>
      </c>
      <c r="F907" s="299" t="s">
        <v>77</v>
      </c>
    </row>
    <row r="908" spans="1:6" x14ac:dyDescent="0.3">
      <c r="A908" s="299" t="s">
        <v>494</v>
      </c>
      <c r="B908" s="300">
        <v>11</v>
      </c>
      <c r="C908" s="299" t="s">
        <v>92</v>
      </c>
      <c r="D908" s="299" t="s">
        <v>64</v>
      </c>
      <c r="E908" s="301">
        <v>71.227272727272734</v>
      </c>
      <c r="F908" s="299" t="s">
        <v>187</v>
      </c>
    </row>
    <row r="909" spans="1:6" x14ac:dyDescent="0.3">
      <c r="A909" s="299" t="s">
        <v>494</v>
      </c>
      <c r="B909" s="300">
        <v>11</v>
      </c>
      <c r="C909" s="299" t="s">
        <v>92</v>
      </c>
      <c r="D909" s="299" t="s">
        <v>64</v>
      </c>
      <c r="E909" s="301">
        <v>69.454545454545453</v>
      </c>
      <c r="F909" s="299" t="s">
        <v>77</v>
      </c>
    </row>
    <row r="910" spans="1:6" x14ac:dyDescent="0.3">
      <c r="A910" s="299" t="s">
        <v>494</v>
      </c>
      <c r="B910" s="300">
        <v>11</v>
      </c>
      <c r="C910" s="299" t="s">
        <v>92</v>
      </c>
      <c r="D910" s="299" t="s">
        <v>65</v>
      </c>
      <c r="E910" s="301">
        <v>75.954545454545439</v>
      </c>
      <c r="F910" s="299" t="s">
        <v>187</v>
      </c>
    </row>
    <row r="911" spans="1:6" x14ac:dyDescent="0.3">
      <c r="A911" s="299" t="s">
        <v>494</v>
      </c>
      <c r="B911" s="300">
        <v>11</v>
      </c>
      <c r="C911" s="299" t="s">
        <v>92</v>
      </c>
      <c r="D911" s="299" t="s">
        <v>65</v>
      </c>
      <c r="E911" s="301">
        <v>50.090909090909101</v>
      </c>
      <c r="F911" s="299" t="s">
        <v>77</v>
      </c>
    </row>
    <row r="912" spans="1:6" x14ac:dyDescent="0.3">
      <c r="A912" s="299" t="s">
        <v>494</v>
      </c>
      <c r="B912" s="300">
        <v>11</v>
      </c>
      <c r="C912" s="299" t="s">
        <v>92</v>
      </c>
      <c r="D912" s="299" t="s">
        <v>67</v>
      </c>
      <c r="E912" s="301">
        <v>4.9999999999999991</v>
      </c>
      <c r="F912" s="299" t="s">
        <v>77</v>
      </c>
    </row>
    <row r="913" spans="1:6" x14ac:dyDescent="0.3">
      <c r="A913" s="299" t="s">
        <v>494</v>
      </c>
      <c r="B913" s="300">
        <v>11</v>
      </c>
      <c r="C913" s="299" t="s">
        <v>92</v>
      </c>
      <c r="D913" s="299" t="s">
        <v>66</v>
      </c>
      <c r="E913" s="301">
        <v>0.99999999999999967</v>
      </c>
      <c r="F913" s="299" t="s">
        <v>77</v>
      </c>
    </row>
    <row r="914" spans="1:6" x14ac:dyDescent="0.3">
      <c r="A914" s="299" t="s">
        <v>494</v>
      </c>
      <c r="B914" s="300">
        <v>12</v>
      </c>
      <c r="C914" s="299" t="s">
        <v>91</v>
      </c>
      <c r="D914" s="299" t="s">
        <v>47</v>
      </c>
      <c r="E914" s="301">
        <v>20.363636363636367</v>
      </c>
      <c r="F914" s="299" t="s">
        <v>187</v>
      </c>
    </row>
    <row r="915" spans="1:6" x14ac:dyDescent="0.3">
      <c r="A915" s="299" t="s">
        <v>494</v>
      </c>
      <c r="B915" s="300">
        <v>12</v>
      </c>
      <c r="C915" s="299" t="s">
        <v>91</v>
      </c>
      <c r="D915" s="299" t="s">
        <v>47</v>
      </c>
      <c r="E915" s="301">
        <v>1.9999999999999993</v>
      </c>
      <c r="F915" s="299" t="s">
        <v>81</v>
      </c>
    </row>
    <row r="916" spans="1:6" x14ac:dyDescent="0.3">
      <c r="A916" s="299" t="s">
        <v>494</v>
      </c>
      <c r="B916" s="300">
        <v>12</v>
      </c>
      <c r="C916" s="299" t="s">
        <v>91</v>
      </c>
      <c r="D916" s="299" t="s">
        <v>47</v>
      </c>
      <c r="E916" s="301">
        <v>114.86363636363637</v>
      </c>
      <c r="F916" s="299" t="s">
        <v>80</v>
      </c>
    </row>
    <row r="917" spans="1:6" x14ac:dyDescent="0.3">
      <c r="A917" s="299" t="s">
        <v>494</v>
      </c>
      <c r="B917" s="300">
        <v>12</v>
      </c>
      <c r="C917" s="299" t="s">
        <v>91</v>
      </c>
      <c r="D917" s="299" t="s">
        <v>47</v>
      </c>
      <c r="E917" s="301">
        <v>12.727272727272734</v>
      </c>
      <c r="F917" s="299" t="s">
        <v>188</v>
      </c>
    </row>
    <row r="918" spans="1:6" x14ac:dyDescent="0.3">
      <c r="A918" s="299" t="s">
        <v>494</v>
      </c>
      <c r="B918" s="300">
        <v>12</v>
      </c>
      <c r="C918" s="299" t="s">
        <v>91</v>
      </c>
      <c r="D918" s="299" t="s">
        <v>47</v>
      </c>
      <c r="E918" s="301">
        <v>166.63636363636365</v>
      </c>
      <c r="F918" s="299" t="s">
        <v>77</v>
      </c>
    </row>
    <row r="919" spans="1:6" x14ac:dyDescent="0.3">
      <c r="A919" s="299" t="s">
        <v>494</v>
      </c>
      <c r="B919" s="300">
        <v>12</v>
      </c>
      <c r="C919" s="299" t="s">
        <v>91</v>
      </c>
      <c r="D919" s="299" t="s">
        <v>48</v>
      </c>
      <c r="E919" s="301">
        <v>4.9999999999999991</v>
      </c>
      <c r="F919" s="299" t="s">
        <v>77</v>
      </c>
    </row>
    <row r="920" spans="1:6" x14ac:dyDescent="0.3">
      <c r="A920" s="299" t="s">
        <v>494</v>
      </c>
      <c r="B920" s="300">
        <v>12</v>
      </c>
      <c r="C920" s="299" t="s">
        <v>91</v>
      </c>
      <c r="D920" s="299" t="s">
        <v>49</v>
      </c>
      <c r="E920" s="301">
        <v>53.04545454545454</v>
      </c>
      <c r="F920" s="299" t="s">
        <v>187</v>
      </c>
    </row>
    <row r="921" spans="1:6" x14ac:dyDescent="0.3">
      <c r="A921" s="299" t="s">
        <v>494</v>
      </c>
      <c r="B921" s="300">
        <v>12</v>
      </c>
      <c r="C921" s="299" t="s">
        <v>91</v>
      </c>
      <c r="D921" s="299" t="s">
        <v>49</v>
      </c>
      <c r="E921" s="301">
        <v>1723.6363636363635</v>
      </c>
      <c r="F921" s="299" t="s">
        <v>77</v>
      </c>
    </row>
    <row r="922" spans="1:6" x14ac:dyDescent="0.3">
      <c r="A922" s="299" t="s">
        <v>494</v>
      </c>
      <c r="B922" s="300">
        <v>12</v>
      </c>
      <c r="C922" s="299" t="s">
        <v>91</v>
      </c>
      <c r="D922" s="299" t="s">
        <v>50</v>
      </c>
      <c r="E922" s="301">
        <v>3.9999999999999987</v>
      </c>
      <c r="F922" s="299" t="s">
        <v>77</v>
      </c>
    </row>
    <row r="923" spans="1:6" x14ac:dyDescent="0.3">
      <c r="A923" s="299" t="s">
        <v>494</v>
      </c>
      <c r="B923" s="300">
        <v>12</v>
      </c>
      <c r="C923" s="299" t="s">
        <v>91</v>
      </c>
      <c r="D923" s="299" t="s">
        <v>51</v>
      </c>
      <c r="E923" s="301">
        <v>140.95454545454544</v>
      </c>
      <c r="F923" s="299" t="s">
        <v>77</v>
      </c>
    </row>
    <row r="924" spans="1:6" x14ac:dyDescent="0.3">
      <c r="A924" s="299" t="s">
        <v>494</v>
      </c>
      <c r="B924" s="300">
        <v>12</v>
      </c>
      <c r="C924" s="299" t="s">
        <v>91</v>
      </c>
      <c r="D924" s="299" t="s">
        <v>52</v>
      </c>
      <c r="E924" s="301">
        <v>220.63636363636365</v>
      </c>
      <c r="F924" s="299" t="s">
        <v>187</v>
      </c>
    </row>
    <row r="925" spans="1:6" x14ac:dyDescent="0.3">
      <c r="A925" s="299" t="s">
        <v>494</v>
      </c>
      <c r="B925" s="300">
        <v>12</v>
      </c>
      <c r="C925" s="299" t="s">
        <v>91</v>
      </c>
      <c r="D925" s="299" t="s">
        <v>52</v>
      </c>
      <c r="E925" s="301">
        <v>0.40909090909090917</v>
      </c>
      <c r="F925" s="299" t="s">
        <v>80</v>
      </c>
    </row>
    <row r="926" spans="1:6" x14ac:dyDescent="0.3">
      <c r="A926" s="299" t="s">
        <v>494</v>
      </c>
      <c r="B926" s="300">
        <v>12</v>
      </c>
      <c r="C926" s="299" t="s">
        <v>91</v>
      </c>
      <c r="D926" s="299" t="s">
        <v>52</v>
      </c>
      <c r="E926" s="301">
        <v>1723.318181818182</v>
      </c>
      <c r="F926" s="299" t="s">
        <v>77</v>
      </c>
    </row>
    <row r="927" spans="1:6" x14ac:dyDescent="0.3">
      <c r="A927" s="299" t="s">
        <v>494</v>
      </c>
      <c r="B927" s="300">
        <v>12</v>
      </c>
      <c r="C927" s="299" t="s">
        <v>91</v>
      </c>
      <c r="D927" s="299" t="s">
        <v>53</v>
      </c>
      <c r="E927" s="301">
        <v>996.31818181818176</v>
      </c>
      <c r="F927" s="299" t="s">
        <v>187</v>
      </c>
    </row>
    <row r="928" spans="1:6" x14ac:dyDescent="0.3">
      <c r="A928" s="299" t="s">
        <v>494</v>
      </c>
      <c r="B928" s="300">
        <v>12</v>
      </c>
      <c r="C928" s="299" t="s">
        <v>91</v>
      </c>
      <c r="D928" s="299" t="s">
        <v>53</v>
      </c>
      <c r="E928" s="301">
        <v>0.99999999999999967</v>
      </c>
      <c r="F928" s="299" t="s">
        <v>188</v>
      </c>
    </row>
    <row r="929" spans="1:6" x14ac:dyDescent="0.3">
      <c r="A929" s="299" t="s">
        <v>494</v>
      </c>
      <c r="B929" s="300">
        <v>12</v>
      </c>
      <c r="C929" s="299" t="s">
        <v>91</v>
      </c>
      <c r="D929" s="299" t="s">
        <v>53</v>
      </c>
      <c r="E929" s="301">
        <v>2532.909090909091</v>
      </c>
      <c r="F929" s="299" t="s">
        <v>77</v>
      </c>
    </row>
    <row r="930" spans="1:6" x14ac:dyDescent="0.3">
      <c r="A930" s="299" t="s">
        <v>494</v>
      </c>
      <c r="B930" s="300">
        <v>12</v>
      </c>
      <c r="C930" s="299" t="s">
        <v>91</v>
      </c>
      <c r="D930" s="299" t="s">
        <v>54</v>
      </c>
      <c r="E930" s="301">
        <v>155.40909090909091</v>
      </c>
      <c r="F930" s="299" t="s">
        <v>187</v>
      </c>
    </row>
    <row r="931" spans="1:6" x14ac:dyDescent="0.3">
      <c r="A931" s="299" t="s">
        <v>494</v>
      </c>
      <c r="B931" s="300">
        <v>12</v>
      </c>
      <c r="C931" s="299" t="s">
        <v>91</v>
      </c>
      <c r="D931" s="299" t="s">
        <v>54</v>
      </c>
      <c r="E931" s="301">
        <v>0.99999999999999967</v>
      </c>
      <c r="F931" s="299" t="s">
        <v>81</v>
      </c>
    </row>
    <row r="932" spans="1:6" x14ac:dyDescent="0.3">
      <c r="A932" s="299" t="s">
        <v>494</v>
      </c>
      <c r="B932" s="300">
        <v>12</v>
      </c>
      <c r="C932" s="299" t="s">
        <v>91</v>
      </c>
      <c r="D932" s="299" t="s">
        <v>54</v>
      </c>
      <c r="E932" s="301">
        <v>4.9999999999999991</v>
      </c>
      <c r="F932" s="299" t="s">
        <v>80</v>
      </c>
    </row>
    <row r="933" spans="1:6" x14ac:dyDescent="0.3">
      <c r="A933" s="299" t="s">
        <v>494</v>
      </c>
      <c r="B933" s="300">
        <v>12</v>
      </c>
      <c r="C933" s="299" t="s">
        <v>91</v>
      </c>
      <c r="D933" s="299" t="s">
        <v>54</v>
      </c>
      <c r="E933" s="301">
        <v>742.86363636363649</v>
      </c>
      <c r="F933" s="299" t="s">
        <v>77</v>
      </c>
    </row>
    <row r="934" spans="1:6" x14ac:dyDescent="0.3">
      <c r="A934" s="299" t="s">
        <v>494</v>
      </c>
      <c r="B934" s="300">
        <v>12</v>
      </c>
      <c r="C934" s="299" t="s">
        <v>91</v>
      </c>
      <c r="D934" s="299" t="s">
        <v>55</v>
      </c>
      <c r="E934" s="301">
        <v>523.72727272727275</v>
      </c>
      <c r="F934" s="299" t="s">
        <v>187</v>
      </c>
    </row>
    <row r="935" spans="1:6" x14ac:dyDescent="0.3">
      <c r="A935" s="299" t="s">
        <v>494</v>
      </c>
      <c r="B935" s="300">
        <v>12</v>
      </c>
      <c r="C935" s="299" t="s">
        <v>91</v>
      </c>
      <c r="D935" s="299" t="s">
        <v>55</v>
      </c>
      <c r="E935" s="301">
        <v>2234.454545454546</v>
      </c>
      <c r="F935" s="299" t="s">
        <v>77</v>
      </c>
    </row>
    <row r="936" spans="1:6" x14ac:dyDescent="0.3">
      <c r="A936" s="299" t="s">
        <v>494</v>
      </c>
      <c r="B936" s="300">
        <v>12</v>
      </c>
      <c r="C936" s="299" t="s">
        <v>91</v>
      </c>
      <c r="D936" s="299" t="s">
        <v>56</v>
      </c>
      <c r="E936" s="301">
        <v>75</v>
      </c>
      <c r="F936" s="299" t="s">
        <v>187</v>
      </c>
    </row>
    <row r="937" spans="1:6" x14ac:dyDescent="0.3">
      <c r="A937" s="299" t="s">
        <v>494</v>
      </c>
      <c r="B937" s="300">
        <v>12</v>
      </c>
      <c r="C937" s="299" t="s">
        <v>91</v>
      </c>
      <c r="D937" s="299" t="s">
        <v>56</v>
      </c>
      <c r="E937" s="301">
        <v>114.27272727272731</v>
      </c>
      <c r="F937" s="299" t="s">
        <v>77</v>
      </c>
    </row>
    <row r="938" spans="1:6" x14ac:dyDescent="0.3">
      <c r="A938" s="299" t="s">
        <v>494</v>
      </c>
      <c r="B938" s="300">
        <v>12</v>
      </c>
      <c r="C938" s="299" t="s">
        <v>91</v>
      </c>
      <c r="D938" s="299" t="s">
        <v>57</v>
      </c>
      <c r="E938" s="301">
        <v>12.227272727272723</v>
      </c>
      <c r="F938" s="299" t="s">
        <v>187</v>
      </c>
    </row>
    <row r="939" spans="1:6" x14ac:dyDescent="0.3">
      <c r="A939" s="299" t="s">
        <v>494</v>
      </c>
      <c r="B939" s="300">
        <v>12</v>
      </c>
      <c r="C939" s="299" t="s">
        <v>91</v>
      </c>
      <c r="D939" s="299" t="s">
        <v>57</v>
      </c>
      <c r="E939" s="301">
        <v>23.999999999999986</v>
      </c>
      <c r="F939" s="299" t="s">
        <v>77</v>
      </c>
    </row>
    <row r="940" spans="1:6" x14ac:dyDescent="0.3">
      <c r="A940" s="299" t="s">
        <v>494</v>
      </c>
      <c r="B940" s="300">
        <v>12</v>
      </c>
      <c r="C940" s="299" t="s">
        <v>91</v>
      </c>
      <c r="D940" s="299" t="s">
        <v>58</v>
      </c>
      <c r="E940" s="301">
        <v>23.000000000000004</v>
      </c>
      <c r="F940" s="299" t="s">
        <v>187</v>
      </c>
    </row>
    <row r="941" spans="1:6" x14ac:dyDescent="0.3">
      <c r="A941" s="299" t="s">
        <v>494</v>
      </c>
      <c r="B941" s="300">
        <v>12</v>
      </c>
      <c r="C941" s="299" t="s">
        <v>91</v>
      </c>
      <c r="D941" s="299" t="s">
        <v>58</v>
      </c>
      <c r="E941" s="301">
        <v>57.863636363636346</v>
      </c>
      <c r="F941" s="299" t="s">
        <v>77</v>
      </c>
    </row>
    <row r="942" spans="1:6" x14ac:dyDescent="0.3">
      <c r="A942" s="299" t="s">
        <v>494</v>
      </c>
      <c r="B942" s="300">
        <v>12</v>
      </c>
      <c r="C942" s="299" t="s">
        <v>91</v>
      </c>
      <c r="D942" s="299" t="s">
        <v>59</v>
      </c>
      <c r="E942" s="301">
        <v>67.72727272727272</v>
      </c>
      <c r="F942" s="299" t="s">
        <v>187</v>
      </c>
    </row>
    <row r="943" spans="1:6" x14ac:dyDescent="0.3">
      <c r="A943" s="299" t="s">
        <v>494</v>
      </c>
      <c r="B943" s="300">
        <v>12</v>
      </c>
      <c r="C943" s="299" t="s">
        <v>91</v>
      </c>
      <c r="D943" s="299" t="s">
        <v>59</v>
      </c>
      <c r="E943" s="301">
        <v>146.54545454545453</v>
      </c>
      <c r="F943" s="299" t="s">
        <v>77</v>
      </c>
    </row>
    <row r="944" spans="1:6" x14ac:dyDescent="0.3">
      <c r="A944" s="299" t="s">
        <v>494</v>
      </c>
      <c r="B944" s="300">
        <v>12</v>
      </c>
      <c r="C944" s="299" t="s">
        <v>91</v>
      </c>
      <c r="D944" s="299" t="s">
        <v>60</v>
      </c>
      <c r="E944" s="301">
        <v>82.818181818181813</v>
      </c>
      <c r="F944" s="299" t="s">
        <v>187</v>
      </c>
    </row>
    <row r="945" spans="1:6" x14ac:dyDescent="0.3">
      <c r="A945" s="299" t="s">
        <v>494</v>
      </c>
      <c r="B945" s="300">
        <v>12</v>
      </c>
      <c r="C945" s="299" t="s">
        <v>91</v>
      </c>
      <c r="D945" s="299" t="s">
        <v>60</v>
      </c>
      <c r="E945" s="301">
        <v>1197.2727272727273</v>
      </c>
      <c r="F945" s="299" t="s">
        <v>77</v>
      </c>
    </row>
    <row r="946" spans="1:6" x14ac:dyDescent="0.3">
      <c r="A946" s="299" t="s">
        <v>494</v>
      </c>
      <c r="B946" s="300">
        <v>12</v>
      </c>
      <c r="C946" s="299" t="s">
        <v>91</v>
      </c>
      <c r="D946" s="299" t="s">
        <v>61</v>
      </c>
      <c r="E946" s="301">
        <v>0.99999999999999967</v>
      </c>
      <c r="F946" s="299" t="s">
        <v>187</v>
      </c>
    </row>
    <row r="947" spans="1:6" x14ac:dyDescent="0.3">
      <c r="A947" s="299" t="s">
        <v>494</v>
      </c>
      <c r="B947" s="300">
        <v>12</v>
      </c>
      <c r="C947" s="299" t="s">
        <v>91</v>
      </c>
      <c r="D947" s="299" t="s">
        <v>61</v>
      </c>
      <c r="E947" s="301">
        <v>251.49999999999991</v>
      </c>
      <c r="F947" s="299" t="s">
        <v>77</v>
      </c>
    </row>
    <row r="948" spans="1:6" x14ac:dyDescent="0.3">
      <c r="A948" s="299" t="s">
        <v>494</v>
      </c>
      <c r="B948" s="300">
        <v>12</v>
      </c>
      <c r="C948" s="299" t="s">
        <v>91</v>
      </c>
      <c r="D948" s="299" t="s">
        <v>62</v>
      </c>
      <c r="E948" s="301">
        <v>60.81818181818182</v>
      </c>
      <c r="F948" s="299" t="s">
        <v>187</v>
      </c>
    </row>
    <row r="949" spans="1:6" x14ac:dyDescent="0.3">
      <c r="A949" s="299" t="s">
        <v>494</v>
      </c>
      <c r="B949" s="300">
        <v>12</v>
      </c>
      <c r="C949" s="299" t="s">
        <v>91</v>
      </c>
      <c r="D949" s="299" t="s">
        <v>62</v>
      </c>
      <c r="E949" s="301">
        <v>294.36363636363637</v>
      </c>
      <c r="F949" s="299" t="s">
        <v>77</v>
      </c>
    </row>
    <row r="950" spans="1:6" x14ac:dyDescent="0.3">
      <c r="A950" s="299" t="s">
        <v>494</v>
      </c>
      <c r="B950" s="300">
        <v>12</v>
      </c>
      <c r="C950" s="299" t="s">
        <v>91</v>
      </c>
      <c r="D950" s="299" t="s">
        <v>63</v>
      </c>
      <c r="E950" s="301">
        <v>26.636363636363644</v>
      </c>
      <c r="F950" s="299" t="s">
        <v>187</v>
      </c>
    </row>
    <row r="951" spans="1:6" x14ac:dyDescent="0.3">
      <c r="A951" s="299" t="s">
        <v>494</v>
      </c>
      <c r="B951" s="300">
        <v>12</v>
      </c>
      <c r="C951" s="299" t="s">
        <v>91</v>
      </c>
      <c r="D951" s="299" t="s">
        <v>63</v>
      </c>
      <c r="E951" s="301">
        <v>512.40909090909088</v>
      </c>
      <c r="F951" s="299" t="s">
        <v>77</v>
      </c>
    </row>
    <row r="952" spans="1:6" x14ac:dyDescent="0.3">
      <c r="A952" s="299" t="s">
        <v>494</v>
      </c>
      <c r="B952" s="300">
        <v>12</v>
      </c>
      <c r="C952" s="299" t="s">
        <v>91</v>
      </c>
      <c r="D952" s="299" t="s">
        <v>64</v>
      </c>
      <c r="E952" s="301">
        <v>15.636363636363635</v>
      </c>
      <c r="F952" s="299" t="s">
        <v>187</v>
      </c>
    </row>
    <row r="953" spans="1:6" x14ac:dyDescent="0.3">
      <c r="A953" s="299" t="s">
        <v>494</v>
      </c>
      <c r="B953" s="300">
        <v>12</v>
      </c>
      <c r="C953" s="299" t="s">
        <v>91</v>
      </c>
      <c r="D953" s="299" t="s">
        <v>64</v>
      </c>
      <c r="E953" s="301">
        <v>242.09090909090909</v>
      </c>
      <c r="F953" s="299" t="s">
        <v>77</v>
      </c>
    </row>
    <row r="954" spans="1:6" x14ac:dyDescent="0.3">
      <c r="A954" s="299" t="s">
        <v>494</v>
      </c>
      <c r="B954" s="300">
        <v>12</v>
      </c>
      <c r="C954" s="299" t="s">
        <v>91</v>
      </c>
      <c r="D954" s="299" t="s">
        <v>65</v>
      </c>
      <c r="E954" s="301">
        <v>232.63636363636363</v>
      </c>
      <c r="F954" s="299" t="s">
        <v>187</v>
      </c>
    </row>
    <row r="955" spans="1:6" x14ac:dyDescent="0.3">
      <c r="A955" s="299" t="s">
        <v>494</v>
      </c>
      <c r="B955" s="300">
        <v>12</v>
      </c>
      <c r="C955" s="299" t="s">
        <v>91</v>
      </c>
      <c r="D955" s="299" t="s">
        <v>65</v>
      </c>
      <c r="E955" s="301">
        <v>267.36363636363632</v>
      </c>
      <c r="F955" s="299" t="s">
        <v>77</v>
      </c>
    </row>
    <row r="956" spans="1:6" x14ac:dyDescent="0.3">
      <c r="A956" s="299" t="s">
        <v>494</v>
      </c>
      <c r="B956" s="300">
        <v>12</v>
      </c>
      <c r="C956" s="299" t="s">
        <v>91</v>
      </c>
      <c r="D956" s="299" t="s">
        <v>67</v>
      </c>
      <c r="E956" s="301">
        <v>17.181818181818187</v>
      </c>
      <c r="F956" s="299" t="s">
        <v>77</v>
      </c>
    </row>
    <row r="957" spans="1:6" x14ac:dyDescent="0.3">
      <c r="A957" s="299" t="s">
        <v>494</v>
      </c>
      <c r="B957" s="300">
        <v>12</v>
      </c>
      <c r="C957" s="299" t="s">
        <v>92</v>
      </c>
      <c r="D957" s="299" t="s">
        <v>47</v>
      </c>
      <c r="E957" s="301">
        <v>33.95454545454546</v>
      </c>
      <c r="F957" s="299" t="s">
        <v>187</v>
      </c>
    </row>
    <row r="958" spans="1:6" x14ac:dyDescent="0.3">
      <c r="A958" s="299" t="s">
        <v>494</v>
      </c>
      <c r="B958" s="300">
        <v>12</v>
      </c>
      <c r="C958" s="299" t="s">
        <v>92</v>
      </c>
      <c r="D958" s="299" t="s">
        <v>47</v>
      </c>
      <c r="E958" s="301">
        <v>0.99999999999999967</v>
      </c>
      <c r="F958" s="299" t="s">
        <v>81</v>
      </c>
    </row>
    <row r="959" spans="1:6" x14ac:dyDescent="0.3">
      <c r="A959" s="299" t="s">
        <v>494</v>
      </c>
      <c r="B959" s="300">
        <v>12</v>
      </c>
      <c r="C959" s="299" t="s">
        <v>92</v>
      </c>
      <c r="D959" s="299" t="s">
        <v>47</v>
      </c>
      <c r="E959" s="301">
        <v>5.9999999999999964</v>
      </c>
      <c r="F959" s="299" t="s">
        <v>80</v>
      </c>
    </row>
    <row r="960" spans="1:6" x14ac:dyDescent="0.3">
      <c r="A960" s="299" t="s">
        <v>494</v>
      </c>
      <c r="B960" s="300">
        <v>12</v>
      </c>
      <c r="C960" s="299" t="s">
        <v>92</v>
      </c>
      <c r="D960" s="299" t="s">
        <v>47</v>
      </c>
      <c r="E960" s="301">
        <v>31.000000000000014</v>
      </c>
      <c r="F960" s="299" t="s">
        <v>188</v>
      </c>
    </row>
    <row r="961" spans="1:6" x14ac:dyDescent="0.3">
      <c r="A961" s="299" t="s">
        <v>494</v>
      </c>
      <c r="B961" s="300">
        <v>12</v>
      </c>
      <c r="C961" s="299" t="s">
        <v>92</v>
      </c>
      <c r="D961" s="299" t="s">
        <v>47</v>
      </c>
      <c r="E961" s="301">
        <v>137.04545454545456</v>
      </c>
      <c r="F961" s="299" t="s">
        <v>77</v>
      </c>
    </row>
    <row r="962" spans="1:6" x14ac:dyDescent="0.3">
      <c r="A962" s="299" t="s">
        <v>494</v>
      </c>
      <c r="B962" s="300">
        <v>12</v>
      </c>
      <c r="C962" s="299" t="s">
        <v>92</v>
      </c>
      <c r="D962" s="299" t="s">
        <v>48</v>
      </c>
      <c r="E962" s="301">
        <v>10.954545454545455</v>
      </c>
      <c r="F962" s="299" t="s">
        <v>77</v>
      </c>
    </row>
    <row r="963" spans="1:6" x14ac:dyDescent="0.3">
      <c r="A963" s="299" t="s">
        <v>494</v>
      </c>
      <c r="B963" s="300">
        <v>12</v>
      </c>
      <c r="C963" s="299" t="s">
        <v>92</v>
      </c>
      <c r="D963" s="299" t="s">
        <v>49</v>
      </c>
      <c r="E963" s="301">
        <v>115.68181818181812</v>
      </c>
      <c r="F963" s="299" t="s">
        <v>187</v>
      </c>
    </row>
    <row r="964" spans="1:6" x14ac:dyDescent="0.3">
      <c r="A964" s="299" t="s">
        <v>494</v>
      </c>
      <c r="B964" s="300">
        <v>12</v>
      </c>
      <c r="C964" s="299" t="s">
        <v>92</v>
      </c>
      <c r="D964" s="299" t="s">
        <v>49</v>
      </c>
      <c r="E964" s="301">
        <v>2866.8181818181806</v>
      </c>
      <c r="F964" s="299" t="s">
        <v>77</v>
      </c>
    </row>
    <row r="965" spans="1:6" x14ac:dyDescent="0.3">
      <c r="A965" s="299" t="s">
        <v>494</v>
      </c>
      <c r="B965" s="300">
        <v>12</v>
      </c>
      <c r="C965" s="299" t="s">
        <v>92</v>
      </c>
      <c r="D965" s="299" t="s">
        <v>50</v>
      </c>
      <c r="E965" s="301">
        <v>1.6818181818181814</v>
      </c>
      <c r="F965" s="299" t="s">
        <v>187</v>
      </c>
    </row>
    <row r="966" spans="1:6" x14ac:dyDescent="0.3">
      <c r="A966" s="299" t="s">
        <v>494</v>
      </c>
      <c r="B966" s="300">
        <v>12</v>
      </c>
      <c r="C966" s="299" t="s">
        <v>92</v>
      </c>
      <c r="D966" s="299" t="s">
        <v>50</v>
      </c>
      <c r="E966" s="301">
        <v>15.95454545454545</v>
      </c>
      <c r="F966" s="299" t="s">
        <v>77</v>
      </c>
    </row>
    <row r="967" spans="1:6" x14ac:dyDescent="0.3">
      <c r="A967" s="299" t="s">
        <v>494</v>
      </c>
      <c r="B967" s="300">
        <v>12</v>
      </c>
      <c r="C967" s="299" t="s">
        <v>92</v>
      </c>
      <c r="D967" s="299" t="s">
        <v>51</v>
      </c>
      <c r="E967" s="301">
        <v>4.9545454545454533</v>
      </c>
      <c r="F967" s="299" t="s">
        <v>187</v>
      </c>
    </row>
    <row r="968" spans="1:6" x14ac:dyDescent="0.3">
      <c r="A968" s="299" t="s">
        <v>494</v>
      </c>
      <c r="B968" s="300">
        <v>12</v>
      </c>
      <c r="C968" s="299" t="s">
        <v>92</v>
      </c>
      <c r="D968" s="299" t="s">
        <v>51</v>
      </c>
      <c r="E968" s="301">
        <v>180.81818181818184</v>
      </c>
      <c r="F968" s="299" t="s">
        <v>77</v>
      </c>
    </row>
    <row r="969" spans="1:6" x14ac:dyDescent="0.3">
      <c r="A969" s="299" t="s">
        <v>494</v>
      </c>
      <c r="B969" s="300">
        <v>12</v>
      </c>
      <c r="C969" s="299" t="s">
        <v>92</v>
      </c>
      <c r="D969" s="299" t="s">
        <v>52</v>
      </c>
      <c r="E969" s="301">
        <v>715.31818181818176</v>
      </c>
      <c r="F969" s="299" t="s">
        <v>187</v>
      </c>
    </row>
    <row r="970" spans="1:6" x14ac:dyDescent="0.3">
      <c r="A970" s="299" t="s">
        <v>494</v>
      </c>
      <c r="B970" s="300">
        <v>12</v>
      </c>
      <c r="C970" s="299" t="s">
        <v>92</v>
      </c>
      <c r="D970" s="299" t="s">
        <v>52</v>
      </c>
      <c r="E970" s="301">
        <v>1831.5454545454547</v>
      </c>
      <c r="F970" s="299" t="s">
        <v>77</v>
      </c>
    </row>
    <row r="971" spans="1:6" x14ac:dyDescent="0.3">
      <c r="A971" s="299" t="s">
        <v>494</v>
      </c>
      <c r="B971" s="300">
        <v>12</v>
      </c>
      <c r="C971" s="299" t="s">
        <v>92</v>
      </c>
      <c r="D971" s="299" t="s">
        <v>53</v>
      </c>
      <c r="E971" s="301">
        <v>584.18181818181813</v>
      </c>
      <c r="F971" s="299" t="s">
        <v>187</v>
      </c>
    </row>
    <row r="972" spans="1:6" x14ac:dyDescent="0.3">
      <c r="A972" s="299" t="s">
        <v>494</v>
      </c>
      <c r="B972" s="300">
        <v>12</v>
      </c>
      <c r="C972" s="299" t="s">
        <v>92</v>
      </c>
      <c r="D972" s="299" t="s">
        <v>53</v>
      </c>
      <c r="E972" s="301">
        <v>1.9999999999999993</v>
      </c>
      <c r="F972" s="299" t="s">
        <v>80</v>
      </c>
    </row>
    <row r="973" spans="1:6" x14ac:dyDescent="0.3">
      <c r="A973" s="299" t="s">
        <v>494</v>
      </c>
      <c r="B973" s="300">
        <v>12</v>
      </c>
      <c r="C973" s="299" t="s">
        <v>92</v>
      </c>
      <c r="D973" s="299" t="s">
        <v>53</v>
      </c>
      <c r="E973" s="301">
        <v>2482.3636363636365</v>
      </c>
      <c r="F973" s="299" t="s">
        <v>77</v>
      </c>
    </row>
    <row r="974" spans="1:6" x14ac:dyDescent="0.3">
      <c r="A974" s="299" t="s">
        <v>494</v>
      </c>
      <c r="B974" s="300">
        <v>12</v>
      </c>
      <c r="C974" s="299" t="s">
        <v>92</v>
      </c>
      <c r="D974" s="299" t="s">
        <v>54</v>
      </c>
      <c r="E974" s="301">
        <v>693.59090909090912</v>
      </c>
      <c r="F974" s="299" t="s">
        <v>187</v>
      </c>
    </row>
    <row r="975" spans="1:6" x14ac:dyDescent="0.3">
      <c r="A975" s="299" t="s">
        <v>494</v>
      </c>
      <c r="B975" s="300">
        <v>12</v>
      </c>
      <c r="C975" s="299" t="s">
        <v>92</v>
      </c>
      <c r="D975" s="299" t="s">
        <v>54</v>
      </c>
      <c r="E975" s="301">
        <v>2.9999999999999982</v>
      </c>
      <c r="F975" s="299" t="s">
        <v>80</v>
      </c>
    </row>
    <row r="976" spans="1:6" x14ac:dyDescent="0.3">
      <c r="A976" s="299" t="s">
        <v>494</v>
      </c>
      <c r="B976" s="300">
        <v>12</v>
      </c>
      <c r="C976" s="299" t="s">
        <v>92</v>
      </c>
      <c r="D976" s="299" t="s">
        <v>54</v>
      </c>
      <c r="E976" s="301">
        <v>1486.1818181818185</v>
      </c>
      <c r="F976" s="299" t="s">
        <v>77</v>
      </c>
    </row>
    <row r="977" spans="1:6" x14ac:dyDescent="0.3">
      <c r="A977" s="299" t="s">
        <v>494</v>
      </c>
      <c r="B977" s="300">
        <v>12</v>
      </c>
      <c r="C977" s="299" t="s">
        <v>92</v>
      </c>
      <c r="D977" s="299" t="s">
        <v>55</v>
      </c>
      <c r="E977" s="301">
        <v>728.27272727272714</v>
      </c>
      <c r="F977" s="299" t="s">
        <v>187</v>
      </c>
    </row>
    <row r="978" spans="1:6" x14ac:dyDescent="0.3">
      <c r="A978" s="299" t="s">
        <v>494</v>
      </c>
      <c r="B978" s="300">
        <v>12</v>
      </c>
      <c r="C978" s="299" t="s">
        <v>92</v>
      </c>
      <c r="D978" s="299" t="s">
        <v>55</v>
      </c>
      <c r="E978" s="301">
        <v>2342.7272727272734</v>
      </c>
      <c r="F978" s="299" t="s">
        <v>77</v>
      </c>
    </row>
    <row r="979" spans="1:6" x14ac:dyDescent="0.3">
      <c r="A979" s="299" t="s">
        <v>494</v>
      </c>
      <c r="B979" s="300">
        <v>12</v>
      </c>
      <c r="C979" s="299" t="s">
        <v>92</v>
      </c>
      <c r="D979" s="299" t="s">
        <v>56</v>
      </c>
      <c r="E979" s="301">
        <v>47.045454545454525</v>
      </c>
      <c r="F979" s="299" t="s">
        <v>187</v>
      </c>
    </row>
    <row r="980" spans="1:6" x14ac:dyDescent="0.3">
      <c r="A980" s="299" t="s">
        <v>494</v>
      </c>
      <c r="B980" s="300">
        <v>12</v>
      </c>
      <c r="C980" s="299" t="s">
        <v>92</v>
      </c>
      <c r="D980" s="299" t="s">
        <v>56</v>
      </c>
      <c r="E980" s="301">
        <v>111.68181818181819</v>
      </c>
      <c r="F980" s="299" t="s">
        <v>77</v>
      </c>
    </row>
    <row r="981" spans="1:6" x14ac:dyDescent="0.3">
      <c r="A981" s="299" t="s">
        <v>494</v>
      </c>
      <c r="B981" s="300">
        <v>12</v>
      </c>
      <c r="C981" s="299" t="s">
        <v>92</v>
      </c>
      <c r="D981" s="299" t="s">
        <v>57</v>
      </c>
      <c r="E981" s="301">
        <v>14.500000000000002</v>
      </c>
      <c r="F981" s="299" t="s">
        <v>187</v>
      </c>
    </row>
    <row r="982" spans="1:6" x14ac:dyDescent="0.3">
      <c r="A982" s="299" t="s">
        <v>494</v>
      </c>
      <c r="B982" s="300">
        <v>12</v>
      </c>
      <c r="C982" s="299" t="s">
        <v>92</v>
      </c>
      <c r="D982" s="299" t="s">
        <v>57</v>
      </c>
      <c r="E982" s="301">
        <v>71.045454545454561</v>
      </c>
      <c r="F982" s="299" t="s">
        <v>77</v>
      </c>
    </row>
    <row r="983" spans="1:6" x14ac:dyDescent="0.3">
      <c r="A983" s="299" t="s">
        <v>494</v>
      </c>
      <c r="B983" s="300">
        <v>12</v>
      </c>
      <c r="C983" s="299" t="s">
        <v>92</v>
      </c>
      <c r="D983" s="299" t="s">
        <v>58</v>
      </c>
      <c r="E983" s="301">
        <v>48.909090909090899</v>
      </c>
      <c r="F983" s="299" t="s">
        <v>187</v>
      </c>
    </row>
    <row r="984" spans="1:6" x14ac:dyDescent="0.3">
      <c r="A984" s="299" t="s">
        <v>494</v>
      </c>
      <c r="B984" s="300">
        <v>12</v>
      </c>
      <c r="C984" s="299" t="s">
        <v>92</v>
      </c>
      <c r="D984" s="299" t="s">
        <v>58</v>
      </c>
      <c r="E984" s="301">
        <v>86.727272727272705</v>
      </c>
      <c r="F984" s="299" t="s">
        <v>77</v>
      </c>
    </row>
    <row r="985" spans="1:6" x14ac:dyDescent="0.3">
      <c r="A985" s="299" t="s">
        <v>494</v>
      </c>
      <c r="B985" s="300">
        <v>12</v>
      </c>
      <c r="C985" s="299" t="s">
        <v>92</v>
      </c>
      <c r="D985" s="299" t="s">
        <v>59</v>
      </c>
      <c r="E985" s="301">
        <v>110.04545454545455</v>
      </c>
      <c r="F985" s="299" t="s">
        <v>187</v>
      </c>
    </row>
    <row r="986" spans="1:6" x14ac:dyDescent="0.3">
      <c r="A986" s="299" t="s">
        <v>494</v>
      </c>
      <c r="B986" s="300">
        <v>12</v>
      </c>
      <c r="C986" s="299" t="s">
        <v>92</v>
      </c>
      <c r="D986" s="299" t="s">
        <v>59</v>
      </c>
      <c r="E986" s="301">
        <v>272.54545454545462</v>
      </c>
      <c r="F986" s="299" t="s">
        <v>77</v>
      </c>
    </row>
    <row r="987" spans="1:6" x14ac:dyDescent="0.3">
      <c r="A987" s="299" t="s">
        <v>494</v>
      </c>
      <c r="B987" s="300">
        <v>12</v>
      </c>
      <c r="C987" s="299" t="s">
        <v>92</v>
      </c>
      <c r="D987" s="299" t="s">
        <v>60</v>
      </c>
      <c r="E987" s="301">
        <v>156.45454545454544</v>
      </c>
      <c r="F987" s="299" t="s">
        <v>187</v>
      </c>
    </row>
    <row r="988" spans="1:6" x14ac:dyDescent="0.3">
      <c r="A988" s="299" t="s">
        <v>494</v>
      </c>
      <c r="B988" s="300">
        <v>12</v>
      </c>
      <c r="C988" s="299" t="s">
        <v>92</v>
      </c>
      <c r="D988" s="299" t="s">
        <v>60</v>
      </c>
      <c r="E988" s="301">
        <v>1324.9090909090908</v>
      </c>
      <c r="F988" s="299" t="s">
        <v>77</v>
      </c>
    </row>
    <row r="989" spans="1:6" x14ac:dyDescent="0.3">
      <c r="A989" s="299" t="s">
        <v>494</v>
      </c>
      <c r="B989" s="300">
        <v>12</v>
      </c>
      <c r="C989" s="299" t="s">
        <v>92</v>
      </c>
      <c r="D989" s="299" t="s">
        <v>61</v>
      </c>
      <c r="E989" s="301">
        <v>232.90909090909096</v>
      </c>
      <c r="F989" s="299" t="s">
        <v>77</v>
      </c>
    </row>
    <row r="990" spans="1:6" x14ac:dyDescent="0.3">
      <c r="A990" s="299" t="s">
        <v>494</v>
      </c>
      <c r="B990" s="300">
        <v>12</v>
      </c>
      <c r="C990" s="299" t="s">
        <v>92</v>
      </c>
      <c r="D990" s="299" t="s">
        <v>62</v>
      </c>
      <c r="E990" s="301">
        <v>60.63636363636364</v>
      </c>
      <c r="F990" s="299" t="s">
        <v>187</v>
      </c>
    </row>
    <row r="991" spans="1:6" x14ac:dyDescent="0.3">
      <c r="A991" s="299" t="s">
        <v>494</v>
      </c>
      <c r="B991" s="300">
        <v>12</v>
      </c>
      <c r="C991" s="299" t="s">
        <v>92</v>
      </c>
      <c r="D991" s="299" t="s">
        <v>62</v>
      </c>
      <c r="E991" s="301">
        <v>323.81818181818187</v>
      </c>
      <c r="F991" s="299" t="s">
        <v>77</v>
      </c>
    </row>
    <row r="992" spans="1:6" x14ac:dyDescent="0.3">
      <c r="A992" s="299" t="s">
        <v>494</v>
      </c>
      <c r="B992" s="300">
        <v>12</v>
      </c>
      <c r="C992" s="299" t="s">
        <v>92</v>
      </c>
      <c r="D992" s="299" t="s">
        <v>63</v>
      </c>
      <c r="E992" s="301">
        <v>45.909090909090914</v>
      </c>
      <c r="F992" s="299" t="s">
        <v>187</v>
      </c>
    </row>
    <row r="993" spans="1:6" x14ac:dyDescent="0.3">
      <c r="A993" s="299" t="s">
        <v>494</v>
      </c>
      <c r="B993" s="300">
        <v>12</v>
      </c>
      <c r="C993" s="299" t="s">
        <v>92</v>
      </c>
      <c r="D993" s="299" t="s">
        <v>63</v>
      </c>
      <c r="E993" s="301">
        <v>740.40909090909076</v>
      </c>
      <c r="F993" s="299" t="s">
        <v>77</v>
      </c>
    </row>
    <row r="994" spans="1:6" x14ac:dyDescent="0.3">
      <c r="A994" s="299" t="s">
        <v>494</v>
      </c>
      <c r="B994" s="300">
        <v>12</v>
      </c>
      <c r="C994" s="299" t="s">
        <v>92</v>
      </c>
      <c r="D994" s="299" t="s">
        <v>64</v>
      </c>
      <c r="E994" s="301">
        <v>35.090909090909079</v>
      </c>
      <c r="F994" s="299" t="s">
        <v>187</v>
      </c>
    </row>
    <row r="995" spans="1:6" x14ac:dyDescent="0.3">
      <c r="A995" s="299" t="s">
        <v>494</v>
      </c>
      <c r="B995" s="300">
        <v>12</v>
      </c>
      <c r="C995" s="299" t="s">
        <v>92</v>
      </c>
      <c r="D995" s="299" t="s">
        <v>64</v>
      </c>
      <c r="E995" s="301">
        <v>260.27272727272731</v>
      </c>
      <c r="F995" s="299" t="s">
        <v>77</v>
      </c>
    </row>
    <row r="996" spans="1:6" x14ac:dyDescent="0.3">
      <c r="A996" s="299" t="s">
        <v>494</v>
      </c>
      <c r="B996" s="300">
        <v>12</v>
      </c>
      <c r="C996" s="299" t="s">
        <v>92</v>
      </c>
      <c r="D996" s="299" t="s">
        <v>65</v>
      </c>
      <c r="E996" s="301">
        <v>160.40909090909091</v>
      </c>
      <c r="F996" s="299" t="s">
        <v>187</v>
      </c>
    </row>
    <row r="997" spans="1:6" x14ac:dyDescent="0.3">
      <c r="A997" s="299" t="s">
        <v>494</v>
      </c>
      <c r="B997" s="300">
        <v>12</v>
      </c>
      <c r="C997" s="299" t="s">
        <v>92</v>
      </c>
      <c r="D997" s="299" t="s">
        <v>65</v>
      </c>
      <c r="E997" s="301">
        <v>281.5454545454545</v>
      </c>
      <c r="F997" s="299" t="s">
        <v>77</v>
      </c>
    </row>
    <row r="998" spans="1:6" x14ac:dyDescent="0.3">
      <c r="A998" s="299" t="s">
        <v>494</v>
      </c>
      <c r="B998" s="300">
        <v>12</v>
      </c>
      <c r="C998" s="299" t="s">
        <v>92</v>
      </c>
      <c r="D998" s="299" t="s">
        <v>67</v>
      </c>
      <c r="E998" s="301">
        <v>106.77272727272725</v>
      </c>
      <c r="F998" s="299" t="s">
        <v>77</v>
      </c>
    </row>
    <row r="999" spans="1:6" x14ac:dyDescent="0.3">
      <c r="A999" s="299" t="s">
        <v>494</v>
      </c>
      <c r="B999" s="300">
        <v>13</v>
      </c>
      <c r="C999" s="299" t="s">
        <v>91</v>
      </c>
      <c r="D999" s="299" t="s">
        <v>47</v>
      </c>
      <c r="E999" s="301">
        <v>43.545454545454547</v>
      </c>
      <c r="F999" s="299" t="s">
        <v>187</v>
      </c>
    </row>
    <row r="1000" spans="1:6" x14ac:dyDescent="0.3">
      <c r="A1000" s="299" t="s">
        <v>494</v>
      </c>
      <c r="B1000" s="300">
        <v>13</v>
      </c>
      <c r="C1000" s="299" t="s">
        <v>91</v>
      </c>
      <c r="D1000" s="299" t="s">
        <v>47</v>
      </c>
      <c r="E1000" s="301">
        <v>2.9999999999999982</v>
      </c>
      <c r="F1000" s="299" t="s">
        <v>188</v>
      </c>
    </row>
    <row r="1001" spans="1:6" x14ac:dyDescent="0.3">
      <c r="A1001" s="299" t="s">
        <v>494</v>
      </c>
      <c r="B1001" s="300">
        <v>13</v>
      </c>
      <c r="C1001" s="299" t="s">
        <v>91</v>
      </c>
      <c r="D1001" s="299" t="s">
        <v>47</v>
      </c>
      <c r="E1001" s="301">
        <v>72.409090909090921</v>
      </c>
      <c r="F1001" s="299" t="s">
        <v>77</v>
      </c>
    </row>
    <row r="1002" spans="1:6" x14ac:dyDescent="0.3">
      <c r="A1002" s="299" t="s">
        <v>494</v>
      </c>
      <c r="B1002" s="300">
        <v>13</v>
      </c>
      <c r="C1002" s="299" t="s">
        <v>91</v>
      </c>
      <c r="D1002" s="299" t="s">
        <v>48</v>
      </c>
      <c r="E1002" s="301">
        <v>2.9999999999999982</v>
      </c>
      <c r="F1002" s="299" t="s">
        <v>77</v>
      </c>
    </row>
    <row r="1003" spans="1:6" x14ac:dyDescent="0.3">
      <c r="A1003" s="299" t="s">
        <v>494</v>
      </c>
      <c r="B1003" s="300">
        <v>13</v>
      </c>
      <c r="C1003" s="299" t="s">
        <v>91</v>
      </c>
      <c r="D1003" s="299" t="s">
        <v>49</v>
      </c>
      <c r="E1003" s="301">
        <v>12.863636363636367</v>
      </c>
      <c r="F1003" s="299" t="s">
        <v>187</v>
      </c>
    </row>
    <row r="1004" spans="1:6" x14ac:dyDescent="0.3">
      <c r="A1004" s="299" t="s">
        <v>494</v>
      </c>
      <c r="B1004" s="300">
        <v>13</v>
      </c>
      <c r="C1004" s="299" t="s">
        <v>91</v>
      </c>
      <c r="D1004" s="299" t="s">
        <v>49</v>
      </c>
      <c r="E1004" s="301">
        <v>459.13636363636374</v>
      </c>
      <c r="F1004" s="299" t="s">
        <v>77</v>
      </c>
    </row>
    <row r="1005" spans="1:6" x14ac:dyDescent="0.3">
      <c r="A1005" s="299" t="s">
        <v>494</v>
      </c>
      <c r="B1005" s="300">
        <v>13</v>
      </c>
      <c r="C1005" s="299" t="s">
        <v>91</v>
      </c>
      <c r="D1005" s="299" t="s">
        <v>50</v>
      </c>
      <c r="E1005" s="301">
        <v>0.99999999999999967</v>
      </c>
      <c r="F1005" s="299" t="s">
        <v>187</v>
      </c>
    </row>
    <row r="1006" spans="1:6" x14ac:dyDescent="0.3">
      <c r="A1006" s="299" t="s">
        <v>494</v>
      </c>
      <c r="B1006" s="300">
        <v>13</v>
      </c>
      <c r="C1006" s="299" t="s">
        <v>91</v>
      </c>
      <c r="D1006" s="299" t="s">
        <v>50</v>
      </c>
      <c r="E1006" s="301">
        <v>4.9999999999999991</v>
      </c>
      <c r="F1006" s="299" t="s">
        <v>77</v>
      </c>
    </row>
    <row r="1007" spans="1:6" x14ac:dyDescent="0.3">
      <c r="A1007" s="299" t="s">
        <v>494</v>
      </c>
      <c r="B1007" s="300">
        <v>13</v>
      </c>
      <c r="C1007" s="299" t="s">
        <v>91</v>
      </c>
      <c r="D1007" s="299" t="s">
        <v>51</v>
      </c>
      <c r="E1007" s="301">
        <v>0.99999999999999967</v>
      </c>
      <c r="F1007" s="299" t="s">
        <v>187</v>
      </c>
    </row>
    <row r="1008" spans="1:6" x14ac:dyDescent="0.3">
      <c r="A1008" s="299" t="s">
        <v>494</v>
      </c>
      <c r="B1008" s="300">
        <v>13</v>
      </c>
      <c r="C1008" s="299" t="s">
        <v>91</v>
      </c>
      <c r="D1008" s="299" t="s">
        <v>51</v>
      </c>
      <c r="E1008" s="301">
        <v>13.090909090909088</v>
      </c>
      <c r="F1008" s="299" t="s">
        <v>77</v>
      </c>
    </row>
    <row r="1009" spans="1:6" x14ac:dyDescent="0.3">
      <c r="A1009" s="299" t="s">
        <v>494</v>
      </c>
      <c r="B1009" s="300">
        <v>13</v>
      </c>
      <c r="C1009" s="299" t="s">
        <v>91</v>
      </c>
      <c r="D1009" s="299" t="s">
        <v>52</v>
      </c>
      <c r="E1009" s="301">
        <v>52.86363636363636</v>
      </c>
      <c r="F1009" s="299" t="s">
        <v>187</v>
      </c>
    </row>
    <row r="1010" spans="1:6" x14ac:dyDescent="0.3">
      <c r="A1010" s="299" t="s">
        <v>494</v>
      </c>
      <c r="B1010" s="300">
        <v>13</v>
      </c>
      <c r="C1010" s="299" t="s">
        <v>91</v>
      </c>
      <c r="D1010" s="299" t="s">
        <v>52</v>
      </c>
      <c r="E1010" s="301">
        <v>895.09090909090935</v>
      </c>
      <c r="F1010" s="299" t="s">
        <v>77</v>
      </c>
    </row>
    <row r="1011" spans="1:6" x14ac:dyDescent="0.3">
      <c r="A1011" s="299" t="s">
        <v>494</v>
      </c>
      <c r="B1011" s="300">
        <v>13</v>
      </c>
      <c r="C1011" s="299" t="s">
        <v>91</v>
      </c>
      <c r="D1011" s="299" t="s">
        <v>53</v>
      </c>
      <c r="E1011" s="301">
        <v>506.22727272727275</v>
      </c>
      <c r="F1011" s="299" t="s">
        <v>187</v>
      </c>
    </row>
    <row r="1012" spans="1:6" x14ac:dyDescent="0.3">
      <c r="A1012" s="299" t="s">
        <v>494</v>
      </c>
      <c r="B1012" s="300">
        <v>13</v>
      </c>
      <c r="C1012" s="299" t="s">
        <v>91</v>
      </c>
      <c r="D1012" s="299" t="s">
        <v>53</v>
      </c>
      <c r="E1012" s="301">
        <v>434.09090909090907</v>
      </c>
      <c r="F1012" s="299" t="s">
        <v>77</v>
      </c>
    </row>
    <row r="1013" spans="1:6" x14ac:dyDescent="0.3">
      <c r="A1013" s="299" t="s">
        <v>494</v>
      </c>
      <c r="B1013" s="300">
        <v>13</v>
      </c>
      <c r="C1013" s="299" t="s">
        <v>91</v>
      </c>
      <c r="D1013" s="299" t="s">
        <v>54</v>
      </c>
      <c r="E1013" s="301">
        <v>70.954545454545467</v>
      </c>
      <c r="F1013" s="299" t="s">
        <v>187</v>
      </c>
    </row>
    <row r="1014" spans="1:6" x14ac:dyDescent="0.3">
      <c r="A1014" s="299" t="s">
        <v>494</v>
      </c>
      <c r="B1014" s="300">
        <v>13</v>
      </c>
      <c r="C1014" s="299" t="s">
        <v>91</v>
      </c>
      <c r="D1014" s="299" t="s">
        <v>54</v>
      </c>
      <c r="E1014" s="301">
        <v>111.00000000000003</v>
      </c>
      <c r="F1014" s="299" t="s">
        <v>77</v>
      </c>
    </row>
    <row r="1015" spans="1:6" x14ac:dyDescent="0.3">
      <c r="A1015" s="299" t="s">
        <v>494</v>
      </c>
      <c r="B1015" s="300">
        <v>13</v>
      </c>
      <c r="C1015" s="299" t="s">
        <v>91</v>
      </c>
      <c r="D1015" s="299" t="s">
        <v>55</v>
      </c>
      <c r="E1015" s="301">
        <v>186.68181818181819</v>
      </c>
      <c r="F1015" s="299" t="s">
        <v>187</v>
      </c>
    </row>
    <row r="1016" spans="1:6" x14ac:dyDescent="0.3">
      <c r="A1016" s="299" t="s">
        <v>494</v>
      </c>
      <c r="B1016" s="300">
        <v>13</v>
      </c>
      <c r="C1016" s="299" t="s">
        <v>91</v>
      </c>
      <c r="D1016" s="299" t="s">
        <v>55</v>
      </c>
      <c r="E1016" s="301">
        <v>753.09090909090924</v>
      </c>
      <c r="F1016" s="299" t="s">
        <v>77</v>
      </c>
    </row>
    <row r="1017" spans="1:6" x14ac:dyDescent="0.3">
      <c r="A1017" s="299" t="s">
        <v>494</v>
      </c>
      <c r="B1017" s="300">
        <v>13</v>
      </c>
      <c r="C1017" s="299" t="s">
        <v>91</v>
      </c>
      <c r="D1017" s="299" t="s">
        <v>56</v>
      </c>
      <c r="E1017" s="301">
        <v>15.545454545454541</v>
      </c>
      <c r="F1017" s="299" t="s">
        <v>187</v>
      </c>
    </row>
    <row r="1018" spans="1:6" x14ac:dyDescent="0.3">
      <c r="A1018" s="299" t="s">
        <v>494</v>
      </c>
      <c r="B1018" s="300">
        <v>13</v>
      </c>
      <c r="C1018" s="299" t="s">
        <v>91</v>
      </c>
      <c r="D1018" s="299" t="s">
        <v>56</v>
      </c>
      <c r="E1018" s="301">
        <v>42.363636363636346</v>
      </c>
      <c r="F1018" s="299" t="s">
        <v>77</v>
      </c>
    </row>
    <row r="1019" spans="1:6" x14ac:dyDescent="0.3">
      <c r="A1019" s="299" t="s">
        <v>494</v>
      </c>
      <c r="B1019" s="300">
        <v>13</v>
      </c>
      <c r="C1019" s="299" t="s">
        <v>91</v>
      </c>
      <c r="D1019" s="299" t="s">
        <v>57</v>
      </c>
      <c r="E1019" s="301">
        <v>4.9999999999999991</v>
      </c>
      <c r="F1019" s="299" t="s">
        <v>187</v>
      </c>
    </row>
    <row r="1020" spans="1:6" x14ac:dyDescent="0.3">
      <c r="A1020" s="299" t="s">
        <v>494</v>
      </c>
      <c r="B1020" s="300">
        <v>13</v>
      </c>
      <c r="C1020" s="299" t="s">
        <v>91</v>
      </c>
      <c r="D1020" s="299" t="s">
        <v>57</v>
      </c>
      <c r="E1020" s="301">
        <v>7.1818181818181808</v>
      </c>
      <c r="F1020" s="299" t="s">
        <v>77</v>
      </c>
    </row>
    <row r="1021" spans="1:6" x14ac:dyDescent="0.3">
      <c r="A1021" s="299" t="s">
        <v>494</v>
      </c>
      <c r="B1021" s="300">
        <v>13</v>
      </c>
      <c r="C1021" s="299" t="s">
        <v>91</v>
      </c>
      <c r="D1021" s="299" t="s">
        <v>58</v>
      </c>
      <c r="E1021" s="301">
        <v>3.1818181818181799</v>
      </c>
      <c r="F1021" s="299" t="s">
        <v>77</v>
      </c>
    </row>
    <row r="1022" spans="1:6" x14ac:dyDescent="0.3">
      <c r="A1022" s="299" t="s">
        <v>494</v>
      </c>
      <c r="B1022" s="300">
        <v>13</v>
      </c>
      <c r="C1022" s="299" t="s">
        <v>91</v>
      </c>
      <c r="D1022" s="299" t="s">
        <v>59</v>
      </c>
      <c r="E1022" s="301">
        <v>21.18181818181818</v>
      </c>
      <c r="F1022" s="299" t="s">
        <v>187</v>
      </c>
    </row>
    <row r="1023" spans="1:6" x14ac:dyDescent="0.3">
      <c r="A1023" s="299" t="s">
        <v>494</v>
      </c>
      <c r="B1023" s="300">
        <v>13</v>
      </c>
      <c r="C1023" s="299" t="s">
        <v>91</v>
      </c>
      <c r="D1023" s="299" t="s">
        <v>59</v>
      </c>
      <c r="E1023" s="301">
        <v>45.409090909090921</v>
      </c>
      <c r="F1023" s="299" t="s">
        <v>77</v>
      </c>
    </row>
    <row r="1024" spans="1:6" x14ac:dyDescent="0.3">
      <c r="A1024" s="299" t="s">
        <v>494</v>
      </c>
      <c r="B1024" s="300">
        <v>13</v>
      </c>
      <c r="C1024" s="299" t="s">
        <v>91</v>
      </c>
      <c r="D1024" s="299" t="s">
        <v>60</v>
      </c>
      <c r="E1024" s="301">
        <v>25.590909090909086</v>
      </c>
      <c r="F1024" s="299" t="s">
        <v>187</v>
      </c>
    </row>
    <row r="1025" spans="1:6" x14ac:dyDescent="0.3">
      <c r="A1025" s="299" t="s">
        <v>494</v>
      </c>
      <c r="B1025" s="300">
        <v>13</v>
      </c>
      <c r="C1025" s="299" t="s">
        <v>91</v>
      </c>
      <c r="D1025" s="299" t="s">
        <v>60</v>
      </c>
      <c r="E1025" s="301">
        <v>160.72727272727272</v>
      </c>
      <c r="F1025" s="299" t="s">
        <v>77</v>
      </c>
    </row>
    <row r="1026" spans="1:6" x14ac:dyDescent="0.3">
      <c r="A1026" s="299" t="s">
        <v>494</v>
      </c>
      <c r="B1026" s="300">
        <v>13</v>
      </c>
      <c r="C1026" s="299" t="s">
        <v>91</v>
      </c>
      <c r="D1026" s="299" t="s">
        <v>61</v>
      </c>
      <c r="E1026" s="301">
        <v>64.818181818181799</v>
      </c>
      <c r="F1026" s="299" t="s">
        <v>77</v>
      </c>
    </row>
    <row r="1027" spans="1:6" x14ac:dyDescent="0.3">
      <c r="A1027" s="299" t="s">
        <v>494</v>
      </c>
      <c r="B1027" s="300">
        <v>13</v>
      </c>
      <c r="C1027" s="299" t="s">
        <v>91</v>
      </c>
      <c r="D1027" s="299" t="s">
        <v>62</v>
      </c>
      <c r="E1027" s="301">
        <v>31.999999999999989</v>
      </c>
      <c r="F1027" s="299" t="s">
        <v>187</v>
      </c>
    </row>
    <row r="1028" spans="1:6" x14ac:dyDescent="0.3">
      <c r="A1028" s="299" t="s">
        <v>494</v>
      </c>
      <c r="B1028" s="300">
        <v>13</v>
      </c>
      <c r="C1028" s="299" t="s">
        <v>91</v>
      </c>
      <c r="D1028" s="299" t="s">
        <v>62</v>
      </c>
      <c r="E1028" s="301">
        <v>78.681818181818201</v>
      </c>
      <c r="F1028" s="299" t="s">
        <v>77</v>
      </c>
    </row>
    <row r="1029" spans="1:6" x14ac:dyDescent="0.3">
      <c r="A1029" s="299" t="s">
        <v>494</v>
      </c>
      <c r="B1029" s="300">
        <v>13</v>
      </c>
      <c r="C1029" s="299" t="s">
        <v>91</v>
      </c>
      <c r="D1029" s="299" t="s">
        <v>63</v>
      </c>
      <c r="E1029" s="301">
        <v>15.999999999999995</v>
      </c>
      <c r="F1029" s="299" t="s">
        <v>187</v>
      </c>
    </row>
    <row r="1030" spans="1:6" x14ac:dyDescent="0.3">
      <c r="A1030" s="299" t="s">
        <v>494</v>
      </c>
      <c r="B1030" s="300">
        <v>13</v>
      </c>
      <c r="C1030" s="299" t="s">
        <v>91</v>
      </c>
      <c r="D1030" s="299" t="s">
        <v>63</v>
      </c>
      <c r="E1030" s="301">
        <v>258.7272727272728</v>
      </c>
      <c r="F1030" s="299" t="s">
        <v>77</v>
      </c>
    </row>
    <row r="1031" spans="1:6" x14ac:dyDescent="0.3">
      <c r="A1031" s="299" t="s">
        <v>494</v>
      </c>
      <c r="B1031" s="300">
        <v>13</v>
      </c>
      <c r="C1031" s="299" t="s">
        <v>91</v>
      </c>
      <c r="D1031" s="299" t="s">
        <v>64</v>
      </c>
      <c r="E1031" s="301">
        <v>11.045454545454545</v>
      </c>
      <c r="F1031" s="299" t="s">
        <v>187</v>
      </c>
    </row>
    <row r="1032" spans="1:6" x14ac:dyDescent="0.3">
      <c r="A1032" s="299" t="s">
        <v>494</v>
      </c>
      <c r="B1032" s="300">
        <v>13</v>
      </c>
      <c r="C1032" s="299" t="s">
        <v>91</v>
      </c>
      <c r="D1032" s="299" t="s">
        <v>64</v>
      </c>
      <c r="E1032" s="301">
        <v>62.954545454545446</v>
      </c>
      <c r="F1032" s="299" t="s">
        <v>77</v>
      </c>
    </row>
    <row r="1033" spans="1:6" x14ac:dyDescent="0.3">
      <c r="A1033" s="299" t="s">
        <v>494</v>
      </c>
      <c r="B1033" s="300">
        <v>13</v>
      </c>
      <c r="C1033" s="299" t="s">
        <v>91</v>
      </c>
      <c r="D1033" s="299" t="s">
        <v>65</v>
      </c>
      <c r="E1033" s="301">
        <v>114.95454545454544</v>
      </c>
      <c r="F1033" s="299" t="s">
        <v>187</v>
      </c>
    </row>
    <row r="1034" spans="1:6" x14ac:dyDescent="0.3">
      <c r="A1034" s="299" t="s">
        <v>494</v>
      </c>
      <c r="B1034" s="300">
        <v>13</v>
      </c>
      <c r="C1034" s="299" t="s">
        <v>91</v>
      </c>
      <c r="D1034" s="299" t="s">
        <v>65</v>
      </c>
      <c r="E1034" s="301">
        <v>50.090909090909093</v>
      </c>
      <c r="F1034" s="299" t="s">
        <v>77</v>
      </c>
    </row>
    <row r="1035" spans="1:6" x14ac:dyDescent="0.3">
      <c r="A1035" s="299" t="s">
        <v>494</v>
      </c>
      <c r="B1035" s="300">
        <v>13</v>
      </c>
      <c r="C1035" s="299" t="s">
        <v>91</v>
      </c>
      <c r="D1035" s="299" t="s">
        <v>67</v>
      </c>
      <c r="E1035" s="301">
        <v>1.9999999999999993</v>
      </c>
      <c r="F1035" s="299" t="s">
        <v>77</v>
      </c>
    </row>
    <row r="1036" spans="1:6" x14ac:dyDescent="0.3">
      <c r="A1036" s="299" t="s">
        <v>494</v>
      </c>
      <c r="B1036" s="300">
        <v>13</v>
      </c>
      <c r="C1036" s="299" t="s">
        <v>92</v>
      </c>
      <c r="D1036" s="299" t="s">
        <v>47</v>
      </c>
      <c r="E1036" s="301">
        <v>42.318181818181806</v>
      </c>
      <c r="F1036" s="299" t="s">
        <v>187</v>
      </c>
    </row>
    <row r="1037" spans="1:6" x14ac:dyDescent="0.3">
      <c r="A1037" s="299" t="s">
        <v>494</v>
      </c>
      <c r="B1037" s="300">
        <v>13</v>
      </c>
      <c r="C1037" s="299" t="s">
        <v>92</v>
      </c>
      <c r="D1037" s="299" t="s">
        <v>47</v>
      </c>
      <c r="E1037" s="301">
        <v>15.318181818181815</v>
      </c>
      <c r="F1037" s="299" t="s">
        <v>188</v>
      </c>
    </row>
    <row r="1038" spans="1:6" x14ac:dyDescent="0.3">
      <c r="A1038" s="299" t="s">
        <v>494</v>
      </c>
      <c r="B1038" s="300">
        <v>13</v>
      </c>
      <c r="C1038" s="299" t="s">
        <v>92</v>
      </c>
      <c r="D1038" s="299" t="s">
        <v>47</v>
      </c>
      <c r="E1038" s="301">
        <v>51.590909090909115</v>
      </c>
      <c r="F1038" s="299" t="s">
        <v>77</v>
      </c>
    </row>
    <row r="1039" spans="1:6" x14ac:dyDescent="0.3">
      <c r="A1039" s="299" t="s">
        <v>494</v>
      </c>
      <c r="B1039" s="300">
        <v>13</v>
      </c>
      <c r="C1039" s="299" t="s">
        <v>92</v>
      </c>
      <c r="D1039" s="299" t="s">
        <v>48</v>
      </c>
      <c r="E1039" s="301">
        <v>4.9999999999999991</v>
      </c>
      <c r="F1039" s="299" t="s">
        <v>77</v>
      </c>
    </row>
    <row r="1040" spans="1:6" x14ac:dyDescent="0.3">
      <c r="A1040" s="299" t="s">
        <v>494</v>
      </c>
      <c r="B1040" s="300">
        <v>13</v>
      </c>
      <c r="C1040" s="299" t="s">
        <v>92</v>
      </c>
      <c r="D1040" s="299" t="s">
        <v>49</v>
      </c>
      <c r="E1040" s="301">
        <v>29.999999999999993</v>
      </c>
      <c r="F1040" s="299" t="s">
        <v>187</v>
      </c>
    </row>
    <row r="1041" spans="1:6" x14ac:dyDescent="0.3">
      <c r="A1041" s="299" t="s">
        <v>494</v>
      </c>
      <c r="B1041" s="300">
        <v>13</v>
      </c>
      <c r="C1041" s="299" t="s">
        <v>92</v>
      </c>
      <c r="D1041" s="299" t="s">
        <v>49</v>
      </c>
      <c r="E1041" s="301">
        <v>619.31818181818176</v>
      </c>
      <c r="F1041" s="299" t="s">
        <v>77</v>
      </c>
    </row>
    <row r="1042" spans="1:6" x14ac:dyDescent="0.3">
      <c r="A1042" s="299" t="s">
        <v>494</v>
      </c>
      <c r="B1042" s="300">
        <v>13</v>
      </c>
      <c r="C1042" s="299" t="s">
        <v>92</v>
      </c>
      <c r="D1042" s="299" t="s">
        <v>50</v>
      </c>
      <c r="E1042" s="301">
        <v>0.99999999999999967</v>
      </c>
      <c r="F1042" s="299" t="s">
        <v>187</v>
      </c>
    </row>
    <row r="1043" spans="1:6" x14ac:dyDescent="0.3">
      <c r="A1043" s="299" t="s">
        <v>494</v>
      </c>
      <c r="B1043" s="300">
        <v>13</v>
      </c>
      <c r="C1043" s="299" t="s">
        <v>92</v>
      </c>
      <c r="D1043" s="299" t="s">
        <v>50</v>
      </c>
      <c r="E1043" s="301">
        <v>2.9999999999999982</v>
      </c>
      <c r="F1043" s="299" t="s">
        <v>77</v>
      </c>
    </row>
    <row r="1044" spans="1:6" x14ac:dyDescent="0.3">
      <c r="A1044" s="299" t="s">
        <v>494</v>
      </c>
      <c r="B1044" s="300">
        <v>13</v>
      </c>
      <c r="C1044" s="299" t="s">
        <v>92</v>
      </c>
      <c r="D1044" s="299" t="s">
        <v>51</v>
      </c>
      <c r="E1044" s="301">
        <v>3.9999999999999987</v>
      </c>
      <c r="F1044" s="299" t="s">
        <v>77</v>
      </c>
    </row>
    <row r="1045" spans="1:6" x14ac:dyDescent="0.3">
      <c r="A1045" s="299" t="s">
        <v>494</v>
      </c>
      <c r="B1045" s="300">
        <v>13</v>
      </c>
      <c r="C1045" s="299" t="s">
        <v>92</v>
      </c>
      <c r="D1045" s="299" t="s">
        <v>52</v>
      </c>
      <c r="E1045" s="301">
        <v>126.31818181818183</v>
      </c>
      <c r="F1045" s="299" t="s">
        <v>187</v>
      </c>
    </row>
    <row r="1046" spans="1:6" x14ac:dyDescent="0.3">
      <c r="A1046" s="299" t="s">
        <v>494</v>
      </c>
      <c r="B1046" s="300">
        <v>13</v>
      </c>
      <c r="C1046" s="299" t="s">
        <v>92</v>
      </c>
      <c r="D1046" s="299" t="s">
        <v>52</v>
      </c>
      <c r="E1046" s="301">
        <v>574.40909090909088</v>
      </c>
      <c r="F1046" s="299" t="s">
        <v>77</v>
      </c>
    </row>
    <row r="1047" spans="1:6" x14ac:dyDescent="0.3">
      <c r="A1047" s="299" t="s">
        <v>494</v>
      </c>
      <c r="B1047" s="300">
        <v>13</v>
      </c>
      <c r="C1047" s="299" t="s">
        <v>92</v>
      </c>
      <c r="D1047" s="299" t="s">
        <v>53</v>
      </c>
      <c r="E1047" s="301">
        <v>104.00000000000004</v>
      </c>
      <c r="F1047" s="299" t="s">
        <v>187</v>
      </c>
    </row>
    <row r="1048" spans="1:6" x14ac:dyDescent="0.3">
      <c r="A1048" s="299" t="s">
        <v>494</v>
      </c>
      <c r="B1048" s="300">
        <v>13</v>
      </c>
      <c r="C1048" s="299" t="s">
        <v>92</v>
      </c>
      <c r="D1048" s="299" t="s">
        <v>53</v>
      </c>
      <c r="E1048" s="301">
        <v>390.45454545454538</v>
      </c>
      <c r="F1048" s="299" t="s">
        <v>77</v>
      </c>
    </row>
    <row r="1049" spans="1:6" x14ac:dyDescent="0.3">
      <c r="A1049" s="299" t="s">
        <v>494</v>
      </c>
      <c r="B1049" s="300">
        <v>13</v>
      </c>
      <c r="C1049" s="299" t="s">
        <v>92</v>
      </c>
      <c r="D1049" s="299" t="s">
        <v>54</v>
      </c>
      <c r="E1049" s="301">
        <v>64.090909090909065</v>
      </c>
      <c r="F1049" s="299" t="s">
        <v>187</v>
      </c>
    </row>
    <row r="1050" spans="1:6" x14ac:dyDescent="0.3">
      <c r="A1050" s="299" t="s">
        <v>494</v>
      </c>
      <c r="B1050" s="300">
        <v>13</v>
      </c>
      <c r="C1050" s="299" t="s">
        <v>92</v>
      </c>
      <c r="D1050" s="299" t="s">
        <v>54</v>
      </c>
      <c r="E1050" s="301">
        <v>432.22727272727263</v>
      </c>
      <c r="F1050" s="299" t="s">
        <v>77</v>
      </c>
    </row>
    <row r="1051" spans="1:6" x14ac:dyDescent="0.3">
      <c r="A1051" s="299" t="s">
        <v>494</v>
      </c>
      <c r="B1051" s="300">
        <v>13</v>
      </c>
      <c r="C1051" s="299" t="s">
        <v>92</v>
      </c>
      <c r="D1051" s="299" t="s">
        <v>55</v>
      </c>
      <c r="E1051" s="301">
        <v>148.49999999999994</v>
      </c>
      <c r="F1051" s="299" t="s">
        <v>187</v>
      </c>
    </row>
    <row r="1052" spans="1:6" x14ac:dyDescent="0.3">
      <c r="A1052" s="299" t="s">
        <v>494</v>
      </c>
      <c r="B1052" s="300">
        <v>13</v>
      </c>
      <c r="C1052" s="299" t="s">
        <v>92</v>
      </c>
      <c r="D1052" s="299" t="s">
        <v>55</v>
      </c>
      <c r="E1052" s="301">
        <v>477.31818181818187</v>
      </c>
      <c r="F1052" s="299" t="s">
        <v>77</v>
      </c>
    </row>
    <row r="1053" spans="1:6" x14ac:dyDescent="0.3">
      <c r="A1053" s="299" t="s">
        <v>494</v>
      </c>
      <c r="B1053" s="300">
        <v>13</v>
      </c>
      <c r="C1053" s="299" t="s">
        <v>92</v>
      </c>
      <c r="D1053" s="299" t="s">
        <v>56</v>
      </c>
      <c r="E1053" s="301">
        <v>5.2272727272727266</v>
      </c>
      <c r="F1053" s="299" t="s">
        <v>187</v>
      </c>
    </row>
    <row r="1054" spans="1:6" x14ac:dyDescent="0.3">
      <c r="A1054" s="299" t="s">
        <v>494</v>
      </c>
      <c r="B1054" s="300">
        <v>13</v>
      </c>
      <c r="C1054" s="299" t="s">
        <v>92</v>
      </c>
      <c r="D1054" s="299" t="s">
        <v>56</v>
      </c>
      <c r="E1054" s="301">
        <v>31.999999999999989</v>
      </c>
      <c r="F1054" s="299" t="s">
        <v>77</v>
      </c>
    </row>
    <row r="1055" spans="1:6" x14ac:dyDescent="0.3">
      <c r="A1055" s="299" t="s">
        <v>494</v>
      </c>
      <c r="B1055" s="300">
        <v>13</v>
      </c>
      <c r="C1055" s="299" t="s">
        <v>92</v>
      </c>
      <c r="D1055" s="299" t="s">
        <v>57</v>
      </c>
      <c r="E1055" s="301">
        <v>4.9999999999999991</v>
      </c>
      <c r="F1055" s="299" t="s">
        <v>187</v>
      </c>
    </row>
    <row r="1056" spans="1:6" x14ac:dyDescent="0.3">
      <c r="A1056" s="299" t="s">
        <v>494</v>
      </c>
      <c r="B1056" s="300">
        <v>13</v>
      </c>
      <c r="C1056" s="299" t="s">
        <v>92</v>
      </c>
      <c r="D1056" s="299" t="s">
        <v>57</v>
      </c>
      <c r="E1056" s="301">
        <v>7.0000000000000018</v>
      </c>
      <c r="F1056" s="299" t="s">
        <v>77</v>
      </c>
    </row>
    <row r="1057" spans="1:6" x14ac:dyDescent="0.3">
      <c r="A1057" s="299" t="s">
        <v>494</v>
      </c>
      <c r="B1057" s="300">
        <v>13</v>
      </c>
      <c r="C1057" s="299" t="s">
        <v>92</v>
      </c>
      <c r="D1057" s="299" t="s">
        <v>58</v>
      </c>
      <c r="E1057" s="301">
        <v>6.1818181818181799</v>
      </c>
      <c r="F1057" s="299" t="s">
        <v>77</v>
      </c>
    </row>
    <row r="1058" spans="1:6" x14ac:dyDescent="0.3">
      <c r="A1058" s="299" t="s">
        <v>494</v>
      </c>
      <c r="B1058" s="300">
        <v>13</v>
      </c>
      <c r="C1058" s="299" t="s">
        <v>92</v>
      </c>
      <c r="D1058" s="299" t="s">
        <v>59</v>
      </c>
      <c r="E1058" s="301">
        <v>13.000000000000007</v>
      </c>
      <c r="F1058" s="299" t="s">
        <v>187</v>
      </c>
    </row>
    <row r="1059" spans="1:6" x14ac:dyDescent="0.3">
      <c r="A1059" s="299" t="s">
        <v>494</v>
      </c>
      <c r="B1059" s="300">
        <v>13</v>
      </c>
      <c r="C1059" s="299" t="s">
        <v>92</v>
      </c>
      <c r="D1059" s="299" t="s">
        <v>59</v>
      </c>
      <c r="E1059" s="301">
        <v>45.045454545454561</v>
      </c>
      <c r="F1059" s="299" t="s">
        <v>77</v>
      </c>
    </row>
    <row r="1060" spans="1:6" x14ac:dyDescent="0.3">
      <c r="A1060" s="299" t="s">
        <v>494</v>
      </c>
      <c r="B1060" s="300">
        <v>13</v>
      </c>
      <c r="C1060" s="299" t="s">
        <v>92</v>
      </c>
      <c r="D1060" s="299" t="s">
        <v>60</v>
      </c>
      <c r="E1060" s="301">
        <v>11</v>
      </c>
      <c r="F1060" s="299" t="s">
        <v>187</v>
      </c>
    </row>
    <row r="1061" spans="1:6" x14ac:dyDescent="0.3">
      <c r="A1061" s="299" t="s">
        <v>494</v>
      </c>
      <c r="B1061" s="300">
        <v>13</v>
      </c>
      <c r="C1061" s="299" t="s">
        <v>92</v>
      </c>
      <c r="D1061" s="299" t="s">
        <v>60</v>
      </c>
      <c r="E1061" s="301">
        <v>131.09090909090909</v>
      </c>
      <c r="F1061" s="299" t="s">
        <v>77</v>
      </c>
    </row>
    <row r="1062" spans="1:6" x14ac:dyDescent="0.3">
      <c r="A1062" s="299" t="s">
        <v>494</v>
      </c>
      <c r="B1062" s="300">
        <v>13</v>
      </c>
      <c r="C1062" s="299" t="s">
        <v>92</v>
      </c>
      <c r="D1062" s="299" t="s">
        <v>61</v>
      </c>
      <c r="E1062" s="301">
        <v>67.863636363636374</v>
      </c>
      <c r="F1062" s="299" t="s">
        <v>77</v>
      </c>
    </row>
    <row r="1063" spans="1:6" x14ac:dyDescent="0.3">
      <c r="A1063" s="299" t="s">
        <v>494</v>
      </c>
      <c r="B1063" s="300">
        <v>13</v>
      </c>
      <c r="C1063" s="299" t="s">
        <v>92</v>
      </c>
      <c r="D1063" s="299" t="s">
        <v>62</v>
      </c>
      <c r="E1063" s="301">
        <v>17.000000000000004</v>
      </c>
      <c r="F1063" s="299" t="s">
        <v>187</v>
      </c>
    </row>
    <row r="1064" spans="1:6" x14ac:dyDescent="0.3">
      <c r="A1064" s="299" t="s">
        <v>494</v>
      </c>
      <c r="B1064" s="300">
        <v>13</v>
      </c>
      <c r="C1064" s="299" t="s">
        <v>92</v>
      </c>
      <c r="D1064" s="299" t="s">
        <v>62</v>
      </c>
      <c r="E1064" s="301">
        <v>75.318181818181827</v>
      </c>
      <c r="F1064" s="299" t="s">
        <v>77</v>
      </c>
    </row>
    <row r="1065" spans="1:6" x14ac:dyDescent="0.3">
      <c r="A1065" s="299" t="s">
        <v>494</v>
      </c>
      <c r="B1065" s="300">
        <v>13</v>
      </c>
      <c r="C1065" s="299" t="s">
        <v>92</v>
      </c>
      <c r="D1065" s="299" t="s">
        <v>63</v>
      </c>
      <c r="E1065" s="301">
        <v>11.999999999999993</v>
      </c>
      <c r="F1065" s="299" t="s">
        <v>187</v>
      </c>
    </row>
    <row r="1066" spans="1:6" x14ac:dyDescent="0.3">
      <c r="A1066" s="299" t="s">
        <v>494</v>
      </c>
      <c r="B1066" s="300">
        <v>13</v>
      </c>
      <c r="C1066" s="299" t="s">
        <v>92</v>
      </c>
      <c r="D1066" s="299" t="s">
        <v>63</v>
      </c>
      <c r="E1066" s="301">
        <v>187.68181818181822</v>
      </c>
      <c r="F1066" s="299" t="s">
        <v>77</v>
      </c>
    </row>
    <row r="1067" spans="1:6" x14ac:dyDescent="0.3">
      <c r="A1067" s="299" t="s">
        <v>494</v>
      </c>
      <c r="B1067" s="300">
        <v>13</v>
      </c>
      <c r="C1067" s="299" t="s">
        <v>92</v>
      </c>
      <c r="D1067" s="299" t="s">
        <v>64</v>
      </c>
      <c r="E1067" s="301">
        <v>7.9999999999999973</v>
      </c>
      <c r="F1067" s="299" t="s">
        <v>187</v>
      </c>
    </row>
    <row r="1068" spans="1:6" x14ac:dyDescent="0.3">
      <c r="A1068" s="299" t="s">
        <v>494</v>
      </c>
      <c r="B1068" s="300">
        <v>13</v>
      </c>
      <c r="C1068" s="299" t="s">
        <v>92</v>
      </c>
      <c r="D1068" s="299" t="s">
        <v>64</v>
      </c>
      <c r="E1068" s="301">
        <v>38.863636363636353</v>
      </c>
      <c r="F1068" s="299" t="s">
        <v>77</v>
      </c>
    </row>
    <row r="1069" spans="1:6" x14ac:dyDescent="0.3">
      <c r="A1069" s="299" t="s">
        <v>494</v>
      </c>
      <c r="B1069" s="300">
        <v>13</v>
      </c>
      <c r="C1069" s="299" t="s">
        <v>92</v>
      </c>
      <c r="D1069" s="299" t="s">
        <v>65</v>
      </c>
      <c r="E1069" s="301">
        <v>33</v>
      </c>
      <c r="F1069" s="299" t="s">
        <v>187</v>
      </c>
    </row>
    <row r="1070" spans="1:6" x14ac:dyDescent="0.3">
      <c r="A1070" s="299" t="s">
        <v>494</v>
      </c>
      <c r="B1070" s="300">
        <v>13</v>
      </c>
      <c r="C1070" s="299" t="s">
        <v>92</v>
      </c>
      <c r="D1070" s="299" t="s">
        <v>65</v>
      </c>
      <c r="E1070" s="301">
        <v>27.090909090909083</v>
      </c>
      <c r="F1070" s="299" t="s">
        <v>77</v>
      </c>
    </row>
    <row r="1071" spans="1:6" x14ac:dyDescent="0.3">
      <c r="A1071" s="299" t="s">
        <v>494</v>
      </c>
      <c r="B1071" s="300">
        <v>13</v>
      </c>
      <c r="C1071" s="299" t="s">
        <v>92</v>
      </c>
      <c r="D1071" s="299" t="s">
        <v>67</v>
      </c>
      <c r="E1071" s="301">
        <v>4.9999999999999991</v>
      </c>
      <c r="F1071" s="299" t="s">
        <v>77</v>
      </c>
    </row>
    <row r="1072" spans="1:6" x14ac:dyDescent="0.3">
      <c r="A1072" s="299" t="s">
        <v>494</v>
      </c>
      <c r="B1072" s="300">
        <v>14</v>
      </c>
      <c r="C1072" s="299" t="s">
        <v>91</v>
      </c>
      <c r="D1072" s="299" t="s">
        <v>47</v>
      </c>
      <c r="E1072" s="301">
        <v>8.8636363636363633</v>
      </c>
      <c r="F1072" s="299" t="s">
        <v>187</v>
      </c>
    </row>
    <row r="1073" spans="1:6" x14ac:dyDescent="0.3">
      <c r="A1073" s="299" t="s">
        <v>494</v>
      </c>
      <c r="B1073" s="300">
        <v>14</v>
      </c>
      <c r="C1073" s="299" t="s">
        <v>91</v>
      </c>
      <c r="D1073" s="299" t="s">
        <v>47</v>
      </c>
      <c r="E1073" s="301">
        <v>3.4999999999999987</v>
      </c>
      <c r="F1073" s="299" t="s">
        <v>188</v>
      </c>
    </row>
    <row r="1074" spans="1:6" x14ac:dyDescent="0.3">
      <c r="A1074" s="299" t="s">
        <v>494</v>
      </c>
      <c r="B1074" s="300">
        <v>14</v>
      </c>
      <c r="C1074" s="299" t="s">
        <v>91</v>
      </c>
      <c r="D1074" s="299" t="s">
        <v>47</v>
      </c>
      <c r="E1074" s="301">
        <v>61.13636363636364</v>
      </c>
      <c r="F1074" s="299" t="s">
        <v>77</v>
      </c>
    </row>
    <row r="1075" spans="1:6" x14ac:dyDescent="0.3">
      <c r="A1075" s="299" t="s">
        <v>494</v>
      </c>
      <c r="B1075" s="300">
        <v>14</v>
      </c>
      <c r="C1075" s="299" t="s">
        <v>91</v>
      </c>
      <c r="D1075" s="299" t="s">
        <v>49</v>
      </c>
      <c r="E1075" s="301">
        <v>22.22727272727273</v>
      </c>
      <c r="F1075" s="299" t="s">
        <v>187</v>
      </c>
    </row>
    <row r="1076" spans="1:6" x14ac:dyDescent="0.3">
      <c r="A1076" s="299" t="s">
        <v>494</v>
      </c>
      <c r="B1076" s="300">
        <v>14</v>
      </c>
      <c r="C1076" s="299" t="s">
        <v>91</v>
      </c>
      <c r="D1076" s="299" t="s">
        <v>49</v>
      </c>
      <c r="E1076" s="301">
        <v>451.22727272727269</v>
      </c>
      <c r="F1076" s="299" t="s">
        <v>77</v>
      </c>
    </row>
    <row r="1077" spans="1:6" x14ac:dyDescent="0.3">
      <c r="A1077" s="299" t="s">
        <v>494</v>
      </c>
      <c r="B1077" s="300">
        <v>14</v>
      </c>
      <c r="C1077" s="299" t="s">
        <v>91</v>
      </c>
      <c r="D1077" s="299" t="s">
        <v>50</v>
      </c>
      <c r="E1077" s="301">
        <v>3.5454545454545436</v>
      </c>
      <c r="F1077" s="299" t="s">
        <v>77</v>
      </c>
    </row>
    <row r="1078" spans="1:6" x14ac:dyDescent="0.3">
      <c r="A1078" s="299" t="s">
        <v>494</v>
      </c>
      <c r="B1078" s="300">
        <v>14</v>
      </c>
      <c r="C1078" s="299" t="s">
        <v>91</v>
      </c>
      <c r="D1078" s="299" t="s">
        <v>51</v>
      </c>
      <c r="E1078" s="301">
        <v>5.181818181818179</v>
      </c>
      <c r="F1078" s="299" t="s">
        <v>77</v>
      </c>
    </row>
    <row r="1079" spans="1:6" x14ac:dyDescent="0.3">
      <c r="A1079" s="299" t="s">
        <v>494</v>
      </c>
      <c r="B1079" s="300">
        <v>14</v>
      </c>
      <c r="C1079" s="299" t="s">
        <v>91</v>
      </c>
      <c r="D1079" s="299" t="s">
        <v>52</v>
      </c>
      <c r="E1079" s="301">
        <v>26.590909090909086</v>
      </c>
      <c r="F1079" s="299" t="s">
        <v>187</v>
      </c>
    </row>
    <row r="1080" spans="1:6" x14ac:dyDescent="0.3">
      <c r="A1080" s="299" t="s">
        <v>494</v>
      </c>
      <c r="B1080" s="300">
        <v>14</v>
      </c>
      <c r="C1080" s="299" t="s">
        <v>91</v>
      </c>
      <c r="D1080" s="299" t="s">
        <v>52</v>
      </c>
      <c r="E1080" s="301">
        <v>375</v>
      </c>
      <c r="F1080" s="299" t="s">
        <v>77</v>
      </c>
    </row>
    <row r="1081" spans="1:6" x14ac:dyDescent="0.3">
      <c r="A1081" s="299" t="s">
        <v>494</v>
      </c>
      <c r="B1081" s="300">
        <v>14</v>
      </c>
      <c r="C1081" s="299" t="s">
        <v>91</v>
      </c>
      <c r="D1081" s="299" t="s">
        <v>53</v>
      </c>
      <c r="E1081" s="301">
        <v>494.86363636363637</v>
      </c>
      <c r="F1081" s="299" t="s">
        <v>187</v>
      </c>
    </row>
    <row r="1082" spans="1:6" x14ac:dyDescent="0.3">
      <c r="A1082" s="299" t="s">
        <v>494</v>
      </c>
      <c r="B1082" s="300">
        <v>14</v>
      </c>
      <c r="C1082" s="299" t="s">
        <v>91</v>
      </c>
      <c r="D1082" s="299" t="s">
        <v>53</v>
      </c>
      <c r="E1082" s="301">
        <v>455.0454545454545</v>
      </c>
      <c r="F1082" s="299" t="s">
        <v>77</v>
      </c>
    </row>
    <row r="1083" spans="1:6" x14ac:dyDescent="0.3">
      <c r="A1083" s="299" t="s">
        <v>494</v>
      </c>
      <c r="B1083" s="300">
        <v>14</v>
      </c>
      <c r="C1083" s="299" t="s">
        <v>91</v>
      </c>
      <c r="D1083" s="299" t="s">
        <v>54</v>
      </c>
      <c r="E1083" s="301">
        <v>135.09090909090912</v>
      </c>
      <c r="F1083" s="299" t="s">
        <v>187</v>
      </c>
    </row>
    <row r="1084" spans="1:6" x14ac:dyDescent="0.3">
      <c r="A1084" s="299" t="s">
        <v>494</v>
      </c>
      <c r="B1084" s="300">
        <v>14</v>
      </c>
      <c r="C1084" s="299" t="s">
        <v>91</v>
      </c>
      <c r="D1084" s="299" t="s">
        <v>54</v>
      </c>
      <c r="E1084" s="301">
        <v>110.77272727272728</v>
      </c>
      <c r="F1084" s="299" t="s">
        <v>77</v>
      </c>
    </row>
    <row r="1085" spans="1:6" x14ac:dyDescent="0.3">
      <c r="A1085" s="299" t="s">
        <v>494</v>
      </c>
      <c r="B1085" s="300">
        <v>14</v>
      </c>
      <c r="C1085" s="299" t="s">
        <v>91</v>
      </c>
      <c r="D1085" s="299" t="s">
        <v>55</v>
      </c>
      <c r="E1085" s="301">
        <v>177.22727272727266</v>
      </c>
      <c r="F1085" s="299" t="s">
        <v>187</v>
      </c>
    </row>
    <row r="1086" spans="1:6" x14ac:dyDescent="0.3">
      <c r="A1086" s="299" t="s">
        <v>494</v>
      </c>
      <c r="B1086" s="300">
        <v>14</v>
      </c>
      <c r="C1086" s="299" t="s">
        <v>91</v>
      </c>
      <c r="D1086" s="299" t="s">
        <v>55</v>
      </c>
      <c r="E1086" s="301">
        <v>982.36363636363672</v>
      </c>
      <c r="F1086" s="299" t="s">
        <v>77</v>
      </c>
    </row>
    <row r="1087" spans="1:6" x14ac:dyDescent="0.3">
      <c r="A1087" s="299" t="s">
        <v>494</v>
      </c>
      <c r="B1087" s="300">
        <v>14</v>
      </c>
      <c r="C1087" s="299" t="s">
        <v>91</v>
      </c>
      <c r="D1087" s="299" t="s">
        <v>56</v>
      </c>
      <c r="E1087" s="301">
        <v>20.136363636363637</v>
      </c>
      <c r="F1087" s="299" t="s">
        <v>187</v>
      </c>
    </row>
    <row r="1088" spans="1:6" x14ac:dyDescent="0.3">
      <c r="A1088" s="299" t="s">
        <v>494</v>
      </c>
      <c r="B1088" s="300">
        <v>14</v>
      </c>
      <c r="C1088" s="299" t="s">
        <v>91</v>
      </c>
      <c r="D1088" s="299" t="s">
        <v>56</v>
      </c>
      <c r="E1088" s="301">
        <v>32.454545454545446</v>
      </c>
      <c r="F1088" s="299" t="s">
        <v>77</v>
      </c>
    </row>
    <row r="1089" spans="1:6" x14ac:dyDescent="0.3">
      <c r="A1089" s="299" t="s">
        <v>494</v>
      </c>
      <c r="B1089" s="300">
        <v>14</v>
      </c>
      <c r="C1089" s="299" t="s">
        <v>91</v>
      </c>
      <c r="D1089" s="299" t="s">
        <v>57</v>
      </c>
      <c r="E1089" s="301">
        <v>4.9999999999999991</v>
      </c>
      <c r="F1089" s="299" t="s">
        <v>187</v>
      </c>
    </row>
    <row r="1090" spans="1:6" x14ac:dyDescent="0.3">
      <c r="A1090" s="299" t="s">
        <v>494</v>
      </c>
      <c r="B1090" s="300">
        <v>14</v>
      </c>
      <c r="C1090" s="299" t="s">
        <v>91</v>
      </c>
      <c r="D1090" s="299" t="s">
        <v>57</v>
      </c>
      <c r="E1090" s="301">
        <v>5.4999999999999982</v>
      </c>
      <c r="F1090" s="299" t="s">
        <v>77</v>
      </c>
    </row>
    <row r="1091" spans="1:6" x14ac:dyDescent="0.3">
      <c r="A1091" s="299" t="s">
        <v>494</v>
      </c>
      <c r="B1091" s="300">
        <v>14</v>
      </c>
      <c r="C1091" s="299" t="s">
        <v>91</v>
      </c>
      <c r="D1091" s="299" t="s">
        <v>58</v>
      </c>
      <c r="E1091" s="301">
        <v>2.9999999999999982</v>
      </c>
      <c r="F1091" s="299" t="s">
        <v>187</v>
      </c>
    </row>
    <row r="1092" spans="1:6" x14ac:dyDescent="0.3">
      <c r="A1092" s="299" t="s">
        <v>494</v>
      </c>
      <c r="B1092" s="300">
        <v>14</v>
      </c>
      <c r="C1092" s="299" t="s">
        <v>91</v>
      </c>
      <c r="D1092" s="299" t="s">
        <v>58</v>
      </c>
      <c r="E1092" s="301">
        <v>13.000000000000007</v>
      </c>
      <c r="F1092" s="299" t="s">
        <v>77</v>
      </c>
    </row>
    <row r="1093" spans="1:6" x14ac:dyDescent="0.3">
      <c r="A1093" s="299" t="s">
        <v>494</v>
      </c>
      <c r="B1093" s="300">
        <v>14</v>
      </c>
      <c r="C1093" s="299" t="s">
        <v>91</v>
      </c>
      <c r="D1093" s="299" t="s">
        <v>59</v>
      </c>
      <c r="E1093" s="301">
        <v>37.954545454545446</v>
      </c>
      <c r="F1093" s="299" t="s">
        <v>187</v>
      </c>
    </row>
    <row r="1094" spans="1:6" x14ac:dyDescent="0.3">
      <c r="A1094" s="299" t="s">
        <v>494</v>
      </c>
      <c r="B1094" s="300">
        <v>14</v>
      </c>
      <c r="C1094" s="299" t="s">
        <v>91</v>
      </c>
      <c r="D1094" s="299" t="s">
        <v>59</v>
      </c>
      <c r="E1094" s="301">
        <v>141.40909090909088</v>
      </c>
      <c r="F1094" s="299" t="s">
        <v>77</v>
      </c>
    </row>
    <row r="1095" spans="1:6" x14ac:dyDescent="0.3">
      <c r="A1095" s="299" t="s">
        <v>494</v>
      </c>
      <c r="B1095" s="300">
        <v>14</v>
      </c>
      <c r="C1095" s="299" t="s">
        <v>91</v>
      </c>
      <c r="D1095" s="299" t="s">
        <v>60</v>
      </c>
      <c r="E1095" s="301">
        <v>33.13636363636364</v>
      </c>
      <c r="F1095" s="299" t="s">
        <v>187</v>
      </c>
    </row>
    <row r="1096" spans="1:6" x14ac:dyDescent="0.3">
      <c r="A1096" s="299" t="s">
        <v>494</v>
      </c>
      <c r="B1096" s="300">
        <v>14</v>
      </c>
      <c r="C1096" s="299" t="s">
        <v>91</v>
      </c>
      <c r="D1096" s="299" t="s">
        <v>60</v>
      </c>
      <c r="E1096" s="301">
        <v>219.86363636363635</v>
      </c>
      <c r="F1096" s="299" t="s">
        <v>77</v>
      </c>
    </row>
    <row r="1097" spans="1:6" x14ac:dyDescent="0.3">
      <c r="A1097" s="299" t="s">
        <v>494</v>
      </c>
      <c r="B1097" s="300">
        <v>14</v>
      </c>
      <c r="C1097" s="299" t="s">
        <v>91</v>
      </c>
      <c r="D1097" s="299" t="s">
        <v>61</v>
      </c>
      <c r="E1097" s="301">
        <v>64.500000000000014</v>
      </c>
      <c r="F1097" s="299" t="s">
        <v>77</v>
      </c>
    </row>
    <row r="1098" spans="1:6" x14ac:dyDescent="0.3">
      <c r="A1098" s="299" t="s">
        <v>494</v>
      </c>
      <c r="B1098" s="300">
        <v>14</v>
      </c>
      <c r="C1098" s="299" t="s">
        <v>91</v>
      </c>
      <c r="D1098" s="299" t="s">
        <v>62</v>
      </c>
      <c r="E1098" s="301">
        <v>41.63636363636364</v>
      </c>
      <c r="F1098" s="299" t="s">
        <v>187</v>
      </c>
    </row>
    <row r="1099" spans="1:6" x14ac:dyDescent="0.3">
      <c r="A1099" s="299" t="s">
        <v>494</v>
      </c>
      <c r="B1099" s="300">
        <v>14</v>
      </c>
      <c r="C1099" s="299" t="s">
        <v>91</v>
      </c>
      <c r="D1099" s="299" t="s">
        <v>62</v>
      </c>
      <c r="E1099" s="301">
        <v>237.68181818181822</v>
      </c>
      <c r="F1099" s="299" t="s">
        <v>77</v>
      </c>
    </row>
    <row r="1100" spans="1:6" x14ac:dyDescent="0.3">
      <c r="A1100" s="299" t="s">
        <v>494</v>
      </c>
      <c r="B1100" s="300">
        <v>14</v>
      </c>
      <c r="C1100" s="299" t="s">
        <v>91</v>
      </c>
      <c r="D1100" s="299" t="s">
        <v>63</v>
      </c>
      <c r="E1100" s="301">
        <v>12.090909090909085</v>
      </c>
      <c r="F1100" s="299" t="s">
        <v>187</v>
      </c>
    </row>
    <row r="1101" spans="1:6" x14ac:dyDescent="0.3">
      <c r="A1101" s="299" t="s">
        <v>494</v>
      </c>
      <c r="B1101" s="300">
        <v>14</v>
      </c>
      <c r="C1101" s="299" t="s">
        <v>91</v>
      </c>
      <c r="D1101" s="299" t="s">
        <v>63</v>
      </c>
      <c r="E1101" s="301">
        <v>494.63636363636414</v>
      </c>
      <c r="F1101" s="299" t="s">
        <v>77</v>
      </c>
    </row>
    <row r="1102" spans="1:6" x14ac:dyDescent="0.3">
      <c r="A1102" s="299" t="s">
        <v>494</v>
      </c>
      <c r="B1102" s="300">
        <v>14</v>
      </c>
      <c r="C1102" s="299" t="s">
        <v>91</v>
      </c>
      <c r="D1102" s="299" t="s">
        <v>64</v>
      </c>
      <c r="E1102" s="301">
        <v>14.000000000000004</v>
      </c>
      <c r="F1102" s="299" t="s">
        <v>187</v>
      </c>
    </row>
    <row r="1103" spans="1:6" x14ac:dyDescent="0.3">
      <c r="A1103" s="299" t="s">
        <v>494</v>
      </c>
      <c r="B1103" s="300">
        <v>14</v>
      </c>
      <c r="C1103" s="299" t="s">
        <v>91</v>
      </c>
      <c r="D1103" s="299" t="s">
        <v>64</v>
      </c>
      <c r="E1103" s="301">
        <v>75.136363636363626</v>
      </c>
      <c r="F1103" s="299" t="s">
        <v>77</v>
      </c>
    </row>
    <row r="1104" spans="1:6" x14ac:dyDescent="0.3">
      <c r="A1104" s="299" t="s">
        <v>494</v>
      </c>
      <c r="B1104" s="300">
        <v>14</v>
      </c>
      <c r="C1104" s="299" t="s">
        <v>91</v>
      </c>
      <c r="D1104" s="299" t="s">
        <v>65</v>
      </c>
      <c r="E1104" s="301">
        <v>146.72727272727278</v>
      </c>
      <c r="F1104" s="299" t="s">
        <v>187</v>
      </c>
    </row>
    <row r="1105" spans="1:6" x14ac:dyDescent="0.3">
      <c r="A1105" s="299" t="s">
        <v>494</v>
      </c>
      <c r="B1105" s="300">
        <v>14</v>
      </c>
      <c r="C1105" s="299" t="s">
        <v>91</v>
      </c>
      <c r="D1105" s="299" t="s">
        <v>65</v>
      </c>
      <c r="E1105" s="301">
        <v>131.77272727272728</v>
      </c>
      <c r="F1105" s="299" t="s">
        <v>77</v>
      </c>
    </row>
    <row r="1106" spans="1:6" x14ac:dyDescent="0.3">
      <c r="A1106" s="299" t="s">
        <v>494</v>
      </c>
      <c r="B1106" s="300">
        <v>14</v>
      </c>
      <c r="C1106" s="299" t="s">
        <v>91</v>
      </c>
      <c r="D1106" s="299" t="s">
        <v>67</v>
      </c>
      <c r="E1106" s="301">
        <v>4.9999999999999991</v>
      </c>
      <c r="F1106" s="299" t="s">
        <v>77</v>
      </c>
    </row>
    <row r="1107" spans="1:6" x14ac:dyDescent="0.3">
      <c r="A1107" s="299" t="s">
        <v>494</v>
      </c>
      <c r="B1107" s="300">
        <v>14</v>
      </c>
      <c r="C1107" s="299" t="s">
        <v>92</v>
      </c>
      <c r="D1107" s="299" t="s">
        <v>47</v>
      </c>
      <c r="E1107" s="301">
        <v>11.999999999999993</v>
      </c>
      <c r="F1107" s="299" t="s">
        <v>187</v>
      </c>
    </row>
    <row r="1108" spans="1:6" x14ac:dyDescent="0.3">
      <c r="A1108" s="299" t="s">
        <v>494</v>
      </c>
      <c r="B1108" s="300">
        <v>14</v>
      </c>
      <c r="C1108" s="299" t="s">
        <v>92</v>
      </c>
      <c r="D1108" s="299" t="s">
        <v>47</v>
      </c>
      <c r="E1108" s="301">
        <v>7.0000000000000018</v>
      </c>
      <c r="F1108" s="299" t="s">
        <v>188</v>
      </c>
    </row>
    <row r="1109" spans="1:6" x14ac:dyDescent="0.3">
      <c r="A1109" s="299" t="s">
        <v>494</v>
      </c>
      <c r="B1109" s="300">
        <v>14</v>
      </c>
      <c r="C1109" s="299" t="s">
        <v>92</v>
      </c>
      <c r="D1109" s="299" t="s">
        <v>47</v>
      </c>
      <c r="E1109" s="301">
        <v>40.681818181818173</v>
      </c>
      <c r="F1109" s="299" t="s">
        <v>77</v>
      </c>
    </row>
    <row r="1110" spans="1:6" x14ac:dyDescent="0.3">
      <c r="A1110" s="299" t="s">
        <v>494</v>
      </c>
      <c r="B1110" s="300">
        <v>14</v>
      </c>
      <c r="C1110" s="299" t="s">
        <v>92</v>
      </c>
      <c r="D1110" s="299" t="s">
        <v>49</v>
      </c>
      <c r="E1110" s="301">
        <v>14.727272727272727</v>
      </c>
      <c r="F1110" s="299" t="s">
        <v>187</v>
      </c>
    </row>
    <row r="1111" spans="1:6" x14ac:dyDescent="0.3">
      <c r="A1111" s="299" t="s">
        <v>494</v>
      </c>
      <c r="B1111" s="300">
        <v>14</v>
      </c>
      <c r="C1111" s="299" t="s">
        <v>92</v>
      </c>
      <c r="D1111" s="299" t="s">
        <v>49</v>
      </c>
      <c r="E1111" s="301">
        <v>237.13636363636365</v>
      </c>
      <c r="F1111" s="299" t="s">
        <v>77</v>
      </c>
    </row>
    <row r="1112" spans="1:6" x14ac:dyDescent="0.3">
      <c r="A1112" s="299" t="s">
        <v>494</v>
      </c>
      <c r="B1112" s="300">
        <v>14</v>
      </c>
      <c r="C1112" s="299" t="s">
        <v>92</v>
      </c>
      <c r="D1112" s="299" t="s">
        <v>50</v>
      </c>
      <c r="E1112" s="301">
        <v>6.8636363636363642</v>
      </c>
      <c r="F1112" s="299" t="s">
        <v>77</v>
      </c>
    </row>
    <row r="1113" spans="1:6" x14ac:dyDescent="0.3">
      <c r="A1113" s="299" t="s">
        <v>494</v>
      </c>
      <c r="B1113" s="300">
        <v>14</v>
      </c>
      <c r="C1113" s="299" t="s">
        <v>92</v>
      </c>
      <c r="D1113" s="299" t="s">
        <v>51</v>
      </c>
      <c r="E1113" s="301">
        <v>3.8181818181818161</v>
      </c>
      <c r="F1113" s="299" t="s">
        <v>77</v>
      </c>
    </row>
    <row r="1114" spans="1:6" x14ac:dyDescent="0.3">
      <c r="A1114" s="299" t="s">
        <v>494</v>
      </c>
      <c r="B1114" s="300">
        <v>14</v>
      </c>
      <c r="C1114" s="299" t="s">
        <v>92</v>
      </c>
      <c r="D1114" s="299" t="s">
        <v>52</v>
      </c>
      <c r="E1114" s="301">
        <v>32.318181818181813</v>
      </c>
      <c r="F1114" s="299" t="s">
        <v>187</v>
      </c>
    </row>
    <row r="1115" spans="1:6" x14ac:dyDescent="0.3">
      <c r="A1115" s="299" t="s">
        <v>494</v>
      </c>
      <c r="B1115" s="300">
        <v>14</v>
      </c>
      <c r="C1115" s="299" t="s">
        <v>92</v>
      </c>
      <c r="D1115" s="299" t="s">
        <v>52</v>
      </c>
      <c r="E1115" s="301">
        <v>86.590909090909079</v>
      </c>
      <c r="F1115" s="299" t="s">
        <v>77</v>
      </c>
    </row>
    <row r="1116" spans="1:6" x14ac:dyDescent="0.3">
      <c r="A1116" s="299" t="s">
        <v>494</v>
      </c>
      <c r="B1116" s="300">
        <v>14</v>
      </c>
      <c r="C1116" s="299" t="s">
        <v>92</v>
      </c>
      <c r="D1116" s="299" t="s">
        <v>53</v>
      </c>
      <c r="E1116" s="301">
        <v>98.409090909090892</v>
      </c>
      <c r="F1116" s="299" t="s">
        <v>187</v>
      </c>
    </row>
    <row r="1117" spans="1:6" x14ac:dyDescent="0.3">
      <c r="A1117" s="299" t="s">
        <v>494</v>
      </c>
      <c r="B1117" s="300">
        <v>14</v>
      </c>
      <c r="C1117" s="299" t="s">
        <v>92</v>
      </c>
      <c r="D1117" s="299" t="s">
        <v>53</v>
      </c>
      <c r="E1117" s="301">
        <v>178.81818181818181</v>
      </c>
      <c r="F1117" s="299" t="s">
        <v>77</v>
      </c>
    </row>
    <row r="1118" spans="1:6" x14ac:dyDescent="0.3">
      <c r="A1118" s="299" t="s">
        <v>494</v>
      </c>
      <c r="B1118" s="300">
        <v>14</v>
      </c>
      <c r="C1118" s="299" t="s">
        <v>92</v>
      </c>
      <c r="D1118" s="299" t="s">
        <v>54</v>
      </c>
      <c r="E1118" s="301">
        <v>21</v>
      </c>
      <c r="F1118" s="299" t="s">
        <v>187</v>
      </c>
    </row>
    <row r="1119" spans="1:6" x14ac:dyDescent="0.3">
      <c r="A1119" s="299" t="s">
        <v>494</v>
      </c>
      <c r="B1119" s="300">
        <v>14</v>
      </c>
      <c r="C1119" s="299" t="s">
        <v>92</v>
      </c>
      <c r="D1119" s="299" t="s">
        <v>54</v>
      </c>
      <c r="E1119" s="301">
        <v>124.50000000000004</v>
      </c>
      <c r="F1119" s="299" t="s">
        <v>77</v>
      </c>
    </row>
    <row r="1120" spans="1:6" x14ac:dyDescent="0.3">
      <c r="A1120" s="299" t="s">
        <v>494</v>
      </c>
      <c r="B1120" s="300">
        <v>14</v>
      </c>
      <c r="C1120" s="299" t="s">
        <v>92</v>
      </c>
      <c r="D1120" s="299" t="s">
        <v>55</v>
      </c>
      <c r="E1120" s="301">
        <v>75.772727272727252</v>
      </c>
      <c r="F1120" s="299" t="s">
        <v>187</v>
      </c>
    </row>
    <row r="1121" spans="1:6" x14ac:dyDescent="0.3">
      <c r="A1121" s="299" t="s">
        <v>494</v>
      </c>
      <c r="B1121" s="300">
        <v>14</v>
      </c>
      <c r="C1121" s="299" t="s">
        <v>92</v>
      </c>
      <c r="D1121" s="299" t="s">
        <v>55</v>
      </c>
      <c r="E1121" s="301">
        <v>246.18181818181819</v>
      </c>
      <c r="F1121" s="299" t="s">
        <v>77</v>
      </c>
    </row>
    <row r="1122" spans="1:6" x14ac:dyDescent="0.3">
      <c r="A1122" s="299" t="s">
        <v>494</v>
      </c>
      <c r="B1122" s="300">
        <v>14</v>
      </c>
      <c r="C1122" s="299" t="s">
        <v>92</v>
      </c>
      <c r="D1122" s="299" t="s">
        <v>56</v>
      </c>
      <c r="E1122" s="301">
        <v>7.0454545454545476</v>
      </c>
      <c r="F1122" s="299" t="s">
        <v>187</v>
      </c>
    </row>
    <row r="1123" spans="1:6" x14ac:dyDescent="0.3">
      <c r="A1123" s="299" t="s">
        <v>494</v>
      </c>
      <c r="B1123" s="300">
        <v>14</v>
      </c>
      <c r="C1123" s="299" t="s">
        <v>92</v>
      </c>
      <c r="D1123" s="299" t="s">
        <v>56</v>
      </c>
      <c r="E1123" s="301">
        <v>37.454545454545446</v>
      </c>
      <c r="F1123" s="299" t="s">
        <v>77</v>
      </c>
    </row>
    <row r="1124" spans="1:6" x14ac:dyDescent="0.3">
      <c r="A1124" s="299" t="s">
        <v>494</v>
      </c>
      <c r="B1124" s="300">
        <v>14</v>
      </c>
      <c r="C1124" s="299" t="s">
        <v>92</v>
      </c>
      <c r="D1124" s="299" t="s">
        <v>57</v>
      </c>
      <c r="E1124" s="301">
        <v>3.2272727272727262</v>
      </c>
      <c r="F1124" s="299" t="s">
        <v>187</v>
      </c>
    </row>
    <row r="1125" spans="1:6" x14ac:dyDescent="0.3">
      <c r="A1125" s="299" t="s">
        <v>494</v>
      </c>
      <c r="B1125" s="300">
        <v>14</v>
      </c>
      <c r="C1125" s="299" t="s">
        <v>92</v>
      </c>
      <c r="D1125" s="299" t="s">
        <v>57</v>
      </c>
      <c r="E1125" s="301">
        <v>4.9999999999999991</v>
      </c>
      <c r="F1125" s="299" t="s">
        <v>77</v>
      </c>
    </row>
    <row r="1126" spans="1:6" x14ac:dyDescent="0.3">
      <c r="A1126" s="299" t="s">
        <v>494</v>
      </c>
      <c r="B1126" s="300">
        <v>14</v>
      </c>
      <c r="C1126" s="299" t="s">
        <v>92</v>
      </c>
      <c r="D1126" s="299" t="s">
        <v>58</v>
      </c>
      <c r="E1126" s="301">
        <v>1.9999999999999993</v>
      </c>
      <c r="F1126" s="299" t="s">
        <v>187</v>
      </c>
    </row>
    <row r="1127" spans="1:6" x14ac:dyDescent="0.3">
      <c r="A1127" s="299" t="s">
        <v>494</v>
      </c>
      <c r="B1127" s="300">
        <v>14</v>
      </c>
      <c r="C1127" s="299" t="s">
        <v>92</v>
      </c>
      <c r="D1127" s="299" t="s">
        <v>58</v>
      </c>
      <c r="E1127" s="301">
        <v>2.9999999999999982</v>
      </c>
      <c r="F1127" s="299" t="s">
        <v>77</v>
      </c>
    </row>
    <row r="1128" spans="1:6" x14ac:dyDescent="0.3">
      <c r="A1128" s="299" t="s">
        <v>494</v>
      </c>
      <c r="B1128" s="300">
        <v>14</v>
      </c>
      <c r="C1128" s="299" t="s">
        <v>92</v>
      </c>
      <c r="D1128" s="299" t="s">
        <v>59</v>
      </c>
      <c r="E1128" s="301">
        <v>29.863636363636356</v>
      </c>
      <c r="F1128" s="299" t="s">
        <v>187</v>
      </c>
    </row>
    <row r="1129" spans="1:6" x14ac:dyDescent="0.3">
      <c r="A1129" s="299" t="s">
        <v>494</v>
      </c>
      <c r="B1129" s="300">
        <v>14</v>
      </c>
      <c r="C1129" s="299" t="s">
        <v>92</v>
      </c>
      <c r="D1129" s="299" t="s">
        <v>59</v>
      </c>
      <c r="E1129" s="301">
        <v>68.045454545454547</v>
      </c>
      <c r="F1129" s="299" t="s">
        <v>77</v>
      </c>
    </row>
    <row r="1130" spans="1:6" x14ac:dyDescent="0.3">
      <c r="A1130" s="299" t="s">
        <v>494</v>
      </c>
      <c r="B1130" s="300">
        <v>14</v>
      </c>
      <c r="C1130" s="299" t="s">
        <v>92</v>
      </c>
      <c r="D1130" s="299" t="s">
        <v>60</v>
      </c>
      <c r="E1130" s="301">
        <v>23.000000000000004</v>
      </c>
      <c r="F1130" s="299" t="s">
        <v>187</v>
      </c>
    </row>
    <row r="1131" spans="1:6" x14ac:dyDescent="0.3">
      <c r="A1131" s="299" t="s">
        <v>494</v>
      </c>
      <c r="B1131" s="300">
        <v>14</v>
      </c>
      <c r="C1131" s="299" t="s">
        <v>92</v>
      </c>
      <c r="D1131" s="299" t="s">
        <v>60</v>
      </c>
      <c r="E1131" s="301">
        <v>53.999999999999986</v>
      </c>
      <c r="F1131" s="299" t="s">
        <v>77</v>
      </c>
    </row>
    <row r="1132" spans="1:6" x14ac:dyDescent="0.3">
      <c r="A1132" s="299" t="s">
        <v>494</v>
      </c>
      <c r="B1132" s="300">
        <v>14</v>
      </c>
      <c r="C1132" s="299" t="s">
        <v>92</v>
      </c>
      <c r="D1132" s="299" t="s">
        <v>61</v>
      </c>
      <c r="E1132" s="301">
        <v>22.136363636363637</v>
      </c>
      <c r="F1132" s="299" t="s">
        <v>77</v>
      </c>
    </row>
    <row r="1133" spans="1:6" x14ac:dyDescent="0.3">
      <c r="A1133" s="299" t="s">
        <v>494</v>
      </c>
      <c r="B1133" s="300">
        <v>14</v>
      </c>
      <c r="C1133" s="299" t="s">
        <v>92</v>
      </c>
      <c r="D1133" s="299" t="s">
        <v>62</v>
      </c>
      <c r="E1133" s="301">
        <v>21</v>
      </c>
      <c r="F1133" s="299" t="s">
        <v>187</v>
      </c>
    </row>
    <row r="1134" spans="1:6" x14ac:dyDescent="0.3">
      <c r="A1134" s="299" t="s">
        <v>494</v>
      </c>
      <c r="B1134" s="300">
        <v>14</v>
      </c>
      <c r="C1134" s="299" t="s">
        <v>92</v>
      </c>
      <c r="D1134" s="299" t="s">
        <v>62</v>
      </c>
      <c r="E1134" s="301">
        <v>174.04545454545456</v>
      </c>
      <c r="F1134" s="299" t="s">
        <v>77</v>
      </c>
    </row>
    <row r="1135" spans="1:6" x14ac:dyDescent="0.3">
      <c r="A1135" s="299" t="s">
        <v>494</v>
      </c>
      <c r="B1135" s="300">
        <v>14</v>
      </c>
      <c r="C1135" s="299" t="s">
        <v>92</v>
      </c>
      <c r="D1135" s="299" t="s">
        <v>63</v>
      </c>
      <c r="E1135" s="301">
        <v>10.636363636363635</v>
      </c>
      <c r="F1135" s="299" t="s">
        <v>187</v>
      </c>
    </row>
    <row r="1136" spans="1:6" x14ac:dyDescent="0.3">
      <c r="A1136" s="299" t="s">
        <v>494</v>
      </c>
      <c r="B1136" s="300">
        <v>14</v>
      </c>
      <c r="C1136" s="299" t="s">
        <v>92</v>
      </c>
      <c r="D1136" s="299" t="s">
        <v>63</v>
      </c>
      <c r="E1136" s="301">
        <v>124.04545454545442</v>
      </c>
      <c r="F1136" s="299" t="s">
        <v>77</v>
      </c>
    </row>
    <row r="1137" spans="1:6" x14ac:dyDescent="0.3">
      <c r="A1137" s="299" t="s">
        <v>494</v>
      </c>
      <c r="B1137" s="300">
        <v>14</v>
      </c>
      <c r="C1137" s="299" t="s">
        <v>92</v>
      </c>
      <c r="D1137" s="299" t="s">
        <v>64</v>
      </c>
      <c r="E1137" s="301">
        <v>4.9999999999999991</v>
      </c>
      <c r="F1137" s="299" t="s">
        <v>187</v>
      </c>
    </row>
    <row r="1138" spans="1:6" x14ac:dyDescent="0.3">
      <c r="A1138" s="299" t="s">
        <v>494</v>
      </c>
      <c r="B1138" s="300">
        <v>14</v>
      </c>
      <c r="C1138" s="299" t="s">
        <v>92</v>
      </c>
      <c r="D1138" s="299" t="s">
        <v>64</v>
      </c>
      <c r="E1138" s="301">
        <v>35.54545454545454</v>
      </c>
      <c r="F1138" s="299" t="s">
        <v>77</v>
      </c>
    </row>
    <row r="1139" spans="1:6" x14ac:dyDescent="0.3">
      <c r="A1139" s="299" t="s">
        <v>494</v>
      </c>
      <c r="B1139" s="300">
        <v>14</v>
      </c>
      <c r="C1139" s="299" t="s">
        <v>92</v>
      </c>
      <c r="D1139" s="299" t="s">
        <v>65</v>
      </c>
      <c r="E1139" s="301">
        <v>17.999999999999996</v>
      </c>
      <c r="F1139" s="299" t="s">
        <v>187</v>
      </c>
    </row>
    <row r="1140" spans="1:6" x14ac:dyDescent="0.3">
      <c r="A1140" s="299" t="s">
        <v>494</v>
      </c>
      <c r="B1140" s="300">
        <v>14</v>
      </c>
      <c r="C1140" s="299" t="s">
        <v>92</v>
      </c>
      <c r="D1140" s="299" t="s">
        <v>65</v>
      </c>
      <c r="E1140" s="301">
        <v>26.318181818181813</v>
      </c>
      <c r="F1140" s="299" t="s">
        <v>77</v>
      </c>
    </row>
    <row r="1141" spans="1:6" x14ac:dyDescent="0.3">
      <c r="A1141" s="299" t="s">
        <v>494</v>
      </c>
      <c r="B1141" s="300">
        <v>14</v>
      </c>
      <c r="C1141" s="299" t="s">
        <v>92</v>
      </c>
      <c r="D1141" s="299" t="s">
        <v>67</v>
      </c>
      <c r="E1141" s="301">
        <v>0.99999999999999967</v>
      </c>
      <c r="F1141" s="299" t="s">
        <v>77</v>
      </c>
    </row>
    <row r="1142" spans="1:6" x14ac:dyDescent="0.3">
      <c r="A1142" s="299" t="s">
        <v>494</v>
      </c>
      <c r="B1142" s="300">
        <v>15</v>
      </c>
      <c r="C1142" s="299" t="s">
        <v>91</v>
      </c>
      <c r="D1142" s="299" t="s">
        <v>47</v>
      </c>
      <c r="E1142" s="301">
        <v>71.545454545454575</v>
      </c>
      <c r="F1142" s="299" t="s">
        <v>187</v>
      </c>
    </row>
    <row r="1143" spans="1:6" x14ac:dyDescent="0.3">
      <c r="A1143" s="299" t="s">
        <v>494</v>
      </c>
      <c r="B1143" s="300">
        <v>15</v>
      </c>
      <c r="C1143" s="299" t="s">
        <v>91</v>
      </c>
      <c r="D1143" s="299" t="s">
        <v>47</v>
      </c>
      <c r="E1143" s="301">
        <v>1.9999999999999993</v>
      </c>
      <c r="F1143" s="299" t="s">
        <v>81</v>
      </c>
    </row>
    <row r="1144" spans="1:6" x14ac:dyDescent="0.3">
      <c r="A1144" s="299" t="s">
        <v>494</v>
      </c>
      <c r="B1144" s="300">
        <v>15</v>
      </c>
      <c r="C1144" s="299" t="s">
        <v>91</v>
      </c>
      <c r="D1144" s="299" t="s">
        <v>47</v>
      </c>
      <c r="E1144" s="301">
        <v>331.81818181818176</v>
      </c>
      <c r="F1144" s="299" t="s">
        <v>80</v>
      </c>
    </row>
    <row r="1145" spans="1:6" x14ac:dyDescent="0.3">
      <c r="A1145" s="299" t="s">
        <v>494</v>
      </c>
      <c r="B1145" s="300">
        <v>15</v>
      </c>
      <c r="C1145" s="299" t="s">
        <v>91</v>
      </c>
      <c r="D1145" s="299" t="s">
        <v>47</v>
      </c>
      <c r="E1145" s="301">
        <v>5.9999999999999964</v>
      </c>
      <c r="F1145" s="299" t="s">
        <v>188</v>
      </c>
    </row>
    <row r="1146" spans="1:6" x14ac:dyDescent="0.3">
      <c r="A1146" s="299" t="s">
        <v>494</v>
      </c>
      <c r="B1146" s="300">
        <v>15</v>
      </c>
      <c r="C1146" s="299" t="s">
        <v>91</v>
      </c>
      <c r="D1146" s="299" t="s">
        <v>47</v>
      </c>
      <c r="E1146" s="301">
        <v>189.68181818181816</v>
      </c>
      <c r="F1146" s="299" t="s">
        <v>77</v>
      </c>
    </row>
    <row r="1147" spans="1:6" x14ac:dyDescent="0.3">
      <c r="A1147" s="299" t="s">
        <v>494</v>
      </c>
      <c r="B1147" s="300">
        <v>15</v>
      </c>
      <c r="C1147" s="299" t="s">
        <v>91</v>
      </c>
      <c r="D1147" s="299" t="s">
        <v>48</v>
      </c>
      <c r="E1147" s="301">
        <v>3.9999999999999987</v>
      </c>
      <c r="F1147" s="299" t="s">
        <v>77</v>
      </c>
    </row>
    <row r="1148" spans="1:6" x14ac:dyDescent="0.3">
      <c r="A1148" s="299" t="s">
        <v>494</v>
      </c>
      <c r="B1148" s="300">
        <v>15</v>
      </c>
      <c r="C1148" s="299" t="s">
        <v>91</v>
      </c>
      <c r="D1148" s="299" t="s">
        <v>49</v>
      </c>
      <c r="E1148" s="301">
        <v>32.409090909090907</v>
      </c>
      <c r="F1148" s="299" t="s">
        <v>187</v>
      </c>
    </row>
    <row r="1149" spans="1:6" x14ac:dyDescent="0.3">
      <c r="A1149" s="299" t="s">
        <v>494</v>
      </c>
      <c r="B1149" s="300">
        <v>15</v>
      </c>
      <c r="C1149" s="299" t="s">
        <v>91</v>
      </c>
      <c r="D1149" s="299" t="s">
        <v>49</v>
      </c>
      <c r="E1149" s="301">
        <v>0.99999999999999967</v>
      </c>
      <c r="F1149" s="299" t="s">
        <v>81</v>
      </c>
    </row>
    <row r="1150" spans="1:6" x14ac:dyDescent="0.3">
      <c r="A1150" s="299" t="s">
        <v>494</v>
      </c>
      <c r="B1150" s="300">
        <v>15</v>
      </c>
      <c r="C1150" s="299" t="s">
        <v>91</v>
      </c>
      <c r="D1150" s="299" t="s">
        <v>49</v>
      </c>
      <c r="E1150" s="301">
        <v>966.1363636363634</v>
      </c>
      <c r="F1150" s="299" t="s">
        <v>77</v>
      </c>
    </row>
    <row r="1151" spans="1:6" x14ac:dyDescent="0.3">
      <c r="A1151" s="299" t="s">
        <v>494</v>
      </c>
      <c r="B1151" s="300">
        <v>15</v>
      </c>
      <c r="C1151" s="299" t="s">
        <v>91</v>
      </c>
      <c r="D1151" s="299" t="s">
        <v>50</v>
      </c>
      <c r="E1151" s="301">
        <v>2.9999999999999982</v>
      </c>
      <c r="F1151" s="299" t="s">
        <v>77</v>
      </c>
    </row>
    <row r="1152" spans="1:6" x14ac:dyDescent="0.3">
      <c r="A1152" s="299" t="s">
        <v>494</v>
      </c>
      <c r="B1152" s="300">
        <v>15</v>
      </c>
      <c r="C1152" s="299" t="s">
        <v>91</v>
      </c>
      <c r="D1152" s="299" t="s">
        <v>51</v>
      </c>
      <c r="E1152" s="301">
        <v>24.727272727272727</v>
      </c>
      <c r="F1152" s="299" t="s">
        <v>77</v>
      </c>
    </row>
    <row r="1153" spans="1:6" x14ac:dyDescent="0.3">
      <c r="A1153" s="299" t="s">
        <v>494</v>
      </c>
      <c r="B1153" s="300">
        <v>15</v>
      </c>
      <c r="C1153" s="299" t="s">
        <v>91</v>
      </c>
      <c r="D1153" s="299" t="s">
        <v>52</v>
      </c>
      <c r="E1153" s="301">
        <v>264.59090909090907</v>
      </c>
      <c r="F1153" s="299" t="s">
        <v>187</v>
      </c>
    </row>
    <row r="1154" spans="1:6" x14ac:dyDescent="0.3">
      <c r="A1154" s="299" t="s">
        <v>494</v>
      </c>
      <c r="B1154" s="300">
        <v>15</v>
      </c>
      <c r="C1154" s="299" t="s">
        <v>91</v>
      </c>
      <c r="D1154" s="299" t="s">
        <v>52</v>
      </c>
      <c r="E1154" s="301">
        <v>1732.8636363636365</v>
      </c>
      <c r="F1154" s="299" t="s">
        <v>77</v>
      </c>
    </row>
    <row r="1155" spans="1:6" x14ac:dyDescent="0.3">
      <c r="A1155" s="299" t="s">
        <v>494</v>
      </c>
      <c r="B1155" s="300">
        <v>15</v>
      </c>
      <c r="C1155" s="299" t="s">
        <v>91</v>
      </c>
      <c r="D1155" s="299" t="s">
        <v>53</v>
      </c>
      <c r="E1155" s="301">
        <v>677.68181818181824</v>
      </c>
      <c r="F1155" s="299" t="s">
        <v>187</v>
      </c>
    </row>
    <row r="1156" spans="1:6" x14ac:dyDescent="0.3">
      <c r="A1156" s="299" t="s">
        <v>494</v>
      </c>
      <c r="B1156" s="300">
        <v>15</v>
      </c>
      <c r="C1156" s="299" t="s">
        <v>91</v>
      </c>
      <c r="D1156" s="299" t="s">
        <v>53</v>
      </c>
      <c r="E1156" s="301">
        <v>1.9545454545454539</v>
      </c>
      <c r="F1156" s="299" t="s">
        <v>80</v>
      </c>
    </row>
    <row r="1157" spans="1:6" x14ac:dyDescent="0.3">
      <c r="A1157" s="299" t="s">
        <v>494</v>
      </c>
      <c r="B1157" s="300">
        <v>15</v>
      </c>
      <c r="C1157" s="299" t="s">
        <v>91</v>
      </c>
      <c r="D1157" s="299" t="s">
        <v>53</v>
      </c>
      <c r="E1157" s="301">
        <v>1679.3636363636365</v>
      </c>
      <c r="F1157" s="299" t="s">
        <v>77</v>
      </c>
    </row>
    <row r="1158" spans="1:6" x14ac:dyDescent="0.3">
      <c r="A1158" s="299" t="s">
        <v>494</v>
      </c>
      <c r="B1158" s="300">
        <v>15</v>
      </c>
      <c r="C1158" s="299" t="s">
        <v>91</v>
      </c>
      <c r="D1158" s="299" t="s">
        <v>54</v>
      </c>
      <c r="E1158" s="301">
        <v>255.90909090909088</v>
      </c>
      <c r="F1158" s="299" t="s">
        <v>187</v>
      </c>
    </row>
    <row r="1159" spans="1:6" x14ac:dyDescent="0.3">
      <c r="A1159" s="299" t="s">
        <v>494</v>
      </c>
      <c r="B1159" s="300">
        <v>15</v>
      </c>
      <c r="C1159" s="299" t="s">
        <v>91</v>
      </c>
      <c r="D1159" s="299" t="s">
        <v>54</v>
      </c>
      <c r="E1159" s="301">
        <v>10.954545454545455</v>
      </c>
      <c r="F1159" s="299" t="s">
        <v>80</v>
      </c>
    </row>
    <row r="1160" spans="1:6" x14ac:dyDescent="0.3">
      <c r="A1160" s="299" t="s">
        <v>494</v>
      </c>
      <c r="B1160" s="300">
        <v>15</v>
      </c>
      <c r="C1160" s="299" t="s">
        <v>91</v>
      </c>
      <c r="D1160" s="299" t="s">
        <v>54</v>
      </c>
      <c r="E1160" s="301">
        <v>521.36363636363649</v>
      </c>
      <c r="F1160" s="299" t="s">
        <v>77</v>
      </c>
    </row>
    <row r="1161" spans="1:6" x14ac:dyDescent="0.3">
      <c r="A1161" s="299" t="s">
        <v>494</v>
      </c>
      <c r="B1161" s="300">
        <v>15</v>
      </c>
      <c r="C1161" s="299" t="s">
        <v>91</v>
      </c>
      <c r="D1161" s="299" t="s">
        <v>55</v>
      </c>
      <c r="E1161" s="301">
        <v>533.86363636363637</v>
      </c>
      <c r="F1161" s="299" t="s">
        <v>187</v>
      </c>
    </row>
    <row r="1162" spans="1:6" x14ac:dyDescent="0.3">
      <c r="A1162" s="299" t="s">
        <v>494</v>
      </c>
      <c r="B1162" s="300">
        <v>15</v>
      </c>
      <c r="C1162" s="299" t="s">
        <v>91</v>
      </c>
      <c r="D1162" s="299" t="s">
        <v>55</v>
      </c>
      <c r="E1162" s="301">
        <v>3316.0909090909095</v>
      </c>
      <c r="F1162" s="299" t="s">
        <v>77</v>
      </c>
    </row>
    <row r="1163" spans="1:6" x14ac:dyDescent="0.3">
      <c r="A1163" s="299" t="s">
        <v>494</v>
      </c>
      <c r="B1163" s="300">
        <v>15</v>
      </c>
      <c r="C1163" s="299" t="s">
        <v>91</v>
      </c>
      <c r="D1163" s="299" t="s">
        <v>56</v>
      </c>
      <c r="E1163" s="301">
        <v>63.272727272727288</v>
      </c>
      <c r="F1163" s="299" t="s">
        <v>187</v>
      </c>
    </row>
    <row r="1164" spans="1:6" x14ac:dyDescent="0.3">
      <c r="A1164" s="299" t="s">
        <v>494</v>
      </c>
      <c r="B1164" s="300">
        <v>15</v>
      </c>
      <c r="C1164" s="299" t="s">
        <v>91</v>
      </c>
      <c r="D1164" s="299" t="s">
        <v>56</v>
      </c>
      <c r="E1164" s="301">
        <v>257.0454545454545</v>
      </c>
      <c r="F1164" s="299" t="s">
        <v>77</v>
      </c>
    </row>
    <row r="1165" spans="1:6" x14ac:dyDescent="0.3">
      <c r="A1165" s="299" t="s">
        <v>494</v>
      </c>
      <c r="B1165" s="300">
        <v>15</v>
      </c>
      <c r="C1165" s="299" t="s">
        <v>91</v>
      </c>
      <c r="D1165" s="299" t="s">
        <v>57</v>
      </c>
      <c r="E1165" s="301">
        <v>19.04545454545454</v>
      </c>
      <c r="F1165" s="299" t="s">
        <v>187</v>
      </c>
    </row>
    <row r="1166" spans="1:6" x14ac:dyDescent="0.3">
      <c r="A1166" s="299" t="s">
        <v>494</v>
      </c>
      <c r="B1166" s="300">
        <v>15</v>
      </c>
      <c r="C1166" s="299" t="s">
        <v>91</v>
      </c>
      <c r="D1166" s="299" t="s">
        <v>57</v>
      </c>
      <c r="E1166" s="301">
        <v>21.136363636363637</v>
      </c>
      <c r="F1166" s="299" t="s">
        <v>77</v>
      </c>
    </row>
    <row r="1167" spans="1:6" x14ac:dyDescent="0.3">
      <c r="A1167" s="299" t="s">
        <v>494</v>
      </c>
      <c r="B1167" s="300">
        <v>15</v>
      </c>
      <c r="C1167" s="299" t="s">
        <v>91</v>
      </c>
      <c r="D1167" s="299" t="s">
        <v>58</v>
      </c>
      <c r="E1167" s="301">
        <v>8.2727272727272716</v>
      </c>
      <c r="F1167" s="299" t="s">
        <v>187</v>
      </c>
    </row>
    <row r="1168" spans="1:6" x14ac:dyDescent="0.3">
      <c r="A1168" s="299" t="s">
        <v>494</v>
      </c>
      <c r="B1168" s="300">
        <v>15</v>
      </c>
      <c r="C1168" s="299" t="s">
        <v>91</v>
      </c>
      <c r="D1168" s="299" t="s">
        <v>58</v>
      </c>
      <c r="E1168" s="301">
        <v>43.000000000000007</v>
      </c>
      <c r="F1168" s="299" t="s">
        <v>77</v>
      </c>
    </row>
    <row r="1169" spans="1:6" x14ac:dyDescent="0.3">
      <c r="A1169" s="299" t="s">
        <v>494</v>
      </c>
      <c r="B1169" s="300">
        <v>15</v>
      </c>
      <c r="C1169" s="299" t="s">
        <v>91</v>
      </c>
      <c r="D1169" s="299" t="s">
        <v>59</v>
      </c>
      <c r="E1169" s="301">
        <v>139.09090909090909</v>
      </c>
      <c r="F1169" s="299" t="s">
        <v>187</v>
      </c>
    </row>
    <row r="1170" spans="1:6" x14ac:dyDescent="0.3">
      <c r="A1170" s="299" t="s">
        <v>494</v>
      </c>
      <c r="B1170" s="300">
        <v>15</v>
      </c>
      <c r="C1170" s="299" t="s">
        <v>91</v>
      </c>
      <c r="D1170" s="299" t="s">
        <v>59</v>
      </c>
      <c r="E1170" s="301">
        <v>414.22727272727275</v>
      </c>
      <c r="F1170" s="299" t="s">
        <v>77</v>
      </c>
    </row>
    <row r="1171" spans="1:6" x14ac:dyDescent="0.3">
      <c r="A1171" s="299" t="s">
        <v>494</v>
      </c>
      <c r="B1171" s="300">
        <v>15</v>
      </c>
      <c r="C1171" s="299" t="s">
        <v>91</v>
      </c>
      <c r="D1171" s="299" t="s">
        <v>60</v>
      </c>
      <c r="E1171" s="301">
        <v>141.27272727272728</v>
      </c>
      <c r="F1171" s="299" t="s">
        <v>187</v>
      </c>
    </row>
    <row r="1172" spans="1:6" x14ac:dyDescent="0.3">
      <c r="A1172" s="299" t="s">
        <v>494</v>
      </c>
      <c r="B1172" s="300">
        <v>15</v>
      </c>
      <c r="C1172" s="299" t="s">
        <v>91</v>
      </c>
      <c r="D1172" s="299" t="s">
        <v>60</v>
      </c>
      <c r="E1172" s="301">
        <v>1.4545454545454541</v>
      </c>
      <c r="F1172" s="299" t="s">
        <v>80</v>
      </c>
    </row>
    <row r="1173" spans="1:6" x14ac:dyDescent="0.3">
      <c r="A1173" s="299" t="s">
        <v>494</v>
      </c>
      <c r="B1173" s="300">
        <v>15</v>
      </c>
      <c r="C1173" s="299" t="s">
        <v>91</v>
      </c>
      <c r="D1173" s="299" t="s">
        <v>60</v>
      </c>
      <c r="E1173" s="301">
        <v>1235.227272727273</v>
      </c>
      <c r="F1173" s="299" t="s">
        <v>77</v>
      </c>
    </row>
    <row r="1174" spans="1:6" x14ac:dyDescent="0.3">
      <c r="A1174" s="299" t="s">
        <v>494</v>
      </c>
      <c r="B1174" s="300">
        <v>15</v>
      </c>
      <c r="C1174" s="299" t="s">
        <v>91</v>
      </c>
      <c r="D1174" s="299" t="s">
        <v>61</v>
      </c>
      <c r="E1174" s="301">
        <v>122.04545454545456</v>
      </c>
      <c r="F1174" s="299" t="s">
        <v>77</v>
      </c>
    </row>
    <row r="1175" spans="1:6" x14ac:dyDescent="0.3">
      <c r="A1175" s="299" t="s">
        <v>494</v>
      </c>
      <c r="B1175" s="300">
        <v>15</v>
      </c>
      <c r="C1175" s="299" t="s">
        <v>91</v>
      </c>
      <c r="D1175" s="299" t="s">
        <v>62</v>
      </c>
      <c r="E1175" s="301">
        <v>144.27272727272728</v>
      </c>
      <c r="F1175" s="299" t="s">
        <v>187</v>
      </c>
    </row>
    <row r="1176" spans="1:6" x14ac:dyDescent="0.3">
      <c r="A1176" s="299" t="s">
        <v>494</v>
      </c>
      <c r="B1176" s="300">
        <v>15</v>
      </c>
      <c r="C1176" s="299" t="s">
        <v>91</v>
      </c>
      <c r="D1176" s="299" t="s">
        <v>62</v>
      </c>
      <c r="E1176" s="301">
        <v>392.36363636363637</v>
      </c>
      <c r="F1176" s="299" t="s">
        <v>77</v>
      </c>
    </row>
    <row r="1177" spans="1:6" x14ac:dyDescent="0.3">
      <c r="A1177" s="299" t="s">
        <v>494</v>
      </c>
      <c r="B1177" s="300">
        <v>15</v>
      </c>
      <c r="C1177" s="299" t="s">
        <v>91</v>
      </c>
      <c r="D1177" s="299" t="s">
        <v>63</v>
      </c>
      <c r="E1177" s="301">
        <v>39.000000000000007</v>
      </c>
      <c r="F1177" s="299" t="s">
        <v>187</v>
      </c>
    </row>
    <row r="1178" spans="1:6" x14ac:dyDescent="0.3">
      <c r="A1178" s="299" t="s">
        <v>494</v>
      </c>
      <c r="B1178" s="300">
        <v>15</v>
      </c>
      <c r="C1178" s="299" t="s">
        <v>91</v>
      </c>
      <c r="D1178" s="299" t="s">
        <v>63</v>
      </c>
      <c r="E1178" s="301">
        <v>983.00000000000023</v>
      </c>
      <c r="F1178" s="299" t="s">
        <v>77</v>
      </c>
    </row>
    <row r="1179" spans="1:6" x14ac:dyDescent="0.3">
      <c r="A1179" s="299" t="s">
        <v>494</v>
      </c>
      <c r="B1179" s="300">
        <v>15</v>
      </c>
      <c r="C1179" s="299" t="s">
        <v>91</v>
      </c>
      <c r="D1179" s="299" t="s">
        <v>64</v>
      </c>
      <c r="E1179" s="301">
        <v>27.409090909090899</v>
      </c>
      <c r="F1179" s="299" t="s">
        <v>187</v>
      </c>
    </row>
    <row r="1180" spans="1:6" x14ac:dyDescent="0.3">
      <c r="A1180" s="299" t="s">
        <v>494</v>
      </c>
      <c r="B1180" s="300">
        <v>15</v>
      </c>
      <c r="C1180" s="299" t="s">
        <v>91</v>
      </c>
      <c r="D1180" s="299" t="s">
        <v>64</v>
      </c>
      <c r="E1180" s="301">
        <v>0.99999999999999967</v>
      </c>
      <c r="F1180" s="299" t="s">
        <v>80</v>
      </c>
    </row>
    <row r="1181" spans="1:6" x14ac:dyDescent="0.3">
      <c r="A1181" s="299" t="s">
        <v>494</v>
      </c>
      <c r="B1181" s="300">
        <v>15</v>
      </c>
      <c r="C1181" s="299" t="s">
        <v>91</v>
      </c>
      <c r="D1181" s="299" t="s">
        <v>64</v>
      </c>
      <c r="E1181" s="301">
        <v>223.45454545454541</v>
      </c>
      <c r="F1181" s="299" t="s">
        <v>77</v>
      </c>
    </row>
    <row r="1182" spans="1:6" x14ac:dyDescent="0.3">
      <c r="A1182" s="299" t="s">
        <v>494</v>
      </c>
      <c r="B1182" s="300">
        <v>15</v>
      </c>
      <c r="C1182" s="299" t="s">
        <v>91</v>
      </c>
      <c r="D1182" s="299" t="s">
        <v>65</v>
      </c>
      <c r="E1182" s="301">
        <v>237.45454545454547</v>
      </c>
      <c r="F1182" s="299" t="s">
        <v>187</v>
      </c>
    </row>
    <row r="1183" spans="1:6" x14ac:dyDescent="0.3">
      <c r="A1183" s="299" t="s">
        <v>494</v>
      </c>
      <c r="B1183" s="300">
        <v>15</v>
      </c>
      <c r="C1183" s="299" t="s">
        <v>91</v>
      </c>
      <c r="D1183" s="299" t="s">
        <v>65</v>
      </c>
      <c r="E1183" s="301">
        <v>0.99999999999999967</v>
      </c>
      <c r="F1183" s="299" t="s">
        <v>80</v>
      </c>
    </row>
    <row r="1184" spans="1:6" x14ac:dyDescent="0.3">
      <c r="A1184" s="299" t="s">
        <v>494</v>
      </c>
      <c r="B1184" s="300">
        <v>15</v>
      </c>
      <c r="C1184" s="299" t="s">
        <v>91</v>
      </c>
      <c r="D1184" s="299" t="s">
        <v>65</v>
      </c>
      <c r="E1184" s="301">
        <v>338.59090909090918</v>
      </c>
      <c r="F1184" s="299" t="s">
        <v>77</v>
      </c>
    </row>
    <row r="1185" spans="1:6" x14ac:dyDescent="0.3">
      <c r="A1185" s="299" t="s">
        <v>494</v>
      </c>
      <c r="B1185" s="300">
        <v>15</v>
      </c>
      <c r="C1185" s="299" t="s">
        <v>91</v>
      </c>
      <c r="D1185" s="299" t="s">
        <v>67</v>
      </c>
      <c r="E1185" s="301">
        <v>3.0454545454545436</v>
      </c>
      <c r="F1185" s="299" t="s">
        <v>77</v>
      </c>
    </row>
    <row r="1186" spans="1:6" x14ac:dyDescent="0.3">
      <c r="A1186" s="299" t="s">
        <v>494</v>
      </c>
      <c r="B1186" s="300">
        <v>15</v>
      </c>
      <c r="C1186" s="299" t="s">
        <v>92</v>
      </c>
      <c r="D1186" s="299" t="s">
        <v>47</v>
      </c>
      <c r="E1186" s="301">
        <v>67.409090909090935</v>
      </c>
      <c r="F1186" s="299" t="s">
        <v>187</v>
      </c>
    </row>
    <row r="1187" spans="1:6" x14ac:dyDescent="0.3">
      <c r="A1187" s="299" t="s">
        <v>494</v>
      </c>
      <c r="B1187" s="300">
        <v>15</v>
      </c>
      <c r="C1187" s="299" t="s">
        <v>92</v>
      </c>
      <c r="D1187" s="299" t="s">
        <v>47</v>
      </c>
      <c r="E1187" s="301">
        <v>3.9999999999999987</v>
      </c>
      <c r="F1187" s="299" t="s">
        <v>81</v>
      </c>
    </row>
    <row r="1188" spans="1:6" x14ac:dyDescent="0.3">
      <c r="A1188" s="299" t="s">
        <v>494</v>
      </c>
      <c r="B1188" s="300">
        <v>15</v>
      </c>
      <c r="C1188" s="299" t="s">
        <v>92</v>
      </c>
      <c r="D1188" s="299" t="s">
        <v>47</v>
      </c>
      <c r="E1188" s="301">
        <v>44.863636363636374</v>
      </c>
      <c r="F1188" s="299" t="s">
        <v>80</v>
      </c>
    </row>
    <row r="1189" spans="1:6" x14ac:dyDescent="0.3">
      <c r="A1189" s="299" t="s">
        <v>494</v>
      </c>
      <c r="B1189" s="300">
        <v>15</v>
      </c>
      <c r="C1189" s="299" t="s">
        <v>92</v>
      </c>
      <c r="D1189" s="299" t="s">
        <v>47</v>
      </c>
      <c r="E1189" s="301">
        <v>8.9999999999999982</v>
      </c>
      <c r="F1189" s="299" t="s">
        <v>188</v>
      </c>
    </row>
    <row r="1190" spans="1:6" x14ac:dyDescent="0.3">
      <c r="A1190" s="299" t="s">
        <v>494</v>
      </c>
      <c r="B1190" s="300">
        <v>15</v>
      </c>
      <c r="C1190" s="299" t="s">
        <v>92</v>
      </c>
      <c r="D1190" s="299" t="s">
        <v>47</v>
      </c>
      <c r="E1190" s="301">
        <v>88.63636363636364</v>
      </c>
      <c r="F1190" s="299" t="s">
        <v>77</v>
      </c>
    </row>
    <row r="1191" spans="1:6" x14ac:dyDescent="0.3">
      <c r="A1191" s="299" t="s">
        <v>494</v>
      </c>
      <c r="B1191" s="300">
        <v>15</v>
      </c>
      <c r="C1191" s="299" t="s">
        <v>92</v>
      </c>
      <c r="D1191" s="299" t="s">
        <v>48</v>
      </c>
      <c r="E1191" s="301">
        <v>0.99999999999999967</v>
      </c>
      <c r="F1191" s="299" t="s">
        <v>77</v>
      </c>
    </row>
    <row r="1192" spans="1:6" x14ac:dyDescent="0.3">
      <c r="A1192" s="299" t="s">
        <v>494</v>
      </c>
      <c r="B1192" s="300">
        <v>15</v>
      </c>
      <c r="C1192" s="299" t="s">
        <v>92</v>
      </c>
      <c r="D1192" s="299" t="s">
        <v>49</v>
      </c>
      <c r="E1192" s="301">
        <v>39.500000000000007</v>
      </c>
      <c r="F1192" s="299" t="s">
        <v>187</v>
      </c>
    </row>
    <row r="1193" spans="1:6" x14ac:dyDescent="0.3">
      <c r="A1193" s="299" t="s">
        <v>494</v>
      </c>
      <c r="B1193" s="300">
        <v>15</v>
      </c>
      <c r="C1193" s="299" t="s">
        <v>92</v>
      </c>
      <c r="D1193" s="299" t="s">
        <v>49</v>
      </c>
      <c r="E1193" s="301">
        <v>520.9545454545455</v>
      </c>
      <c r="F1193" s="299" t="s">
        <v>77</v>
      </c>
    </row>
    <row r="1194" spans="1:6" x14ac:dyDescent="0.3">
      <c r="A1194" s="299" t="s">
        <v>494</v>
      </c>
      <c r="B1194" s="300">
        <v>15</v>
      </c>
      <c r="C1194" s="299" t="s">
        <v>92</v>
      </c>
      <c r="D1194" s="299" t="s">
        <v>50</v>
      </c>
      <c r="E1194" s="301">
        <v>1.9999999999999993</v>
      </c>
      <c r="F1194" s="299" t="s">
        <v>77</v>
      </c>
    </row>
    <row r="1195" spans="1:6" x14ac:dyDescent="0.3">
      <c r="A1195" s="299" t="s">
        <v>494</v>
      </c>
      <c r="B1195" s="300">
        <v>15</v>
      </c>
      <c r="C1195" s="299" t="s">
        <v>92</v>
      </c>
      <c r="D1195" s="299" t="s">
        <v>51</v>
      </c>
      <c r="E1195" s="301">
        <v>9.9999999999999982</v>
      </c>
      <c r="F1195" s="299" t="s">
        <v>77</v>
      </c>
    </row>
    <row r="1196" spans="1:6" x14ac:dyDescent="0.3">
      <c r="A1196" s="299" t="s">
        <v>494</v>
      </c>
      <c r="B1196" s="300">
        <v>15</v>
      </c>
      <c r="C1196" s="299" t="s">
        <v>92</v>
      </c>
      <c r="D1196" s="299" t="s">
        <v>52</v>
      </c>
      <c r="E1196" s="301">
        <v>141.36363636363635</v>
      </c>
      <c r="F1196" s="299" t="s">
        <v>187</v>
      </c>
    </row>
    <row r="1197" spans="1:6" x14ac:dyDescent="0.3">
      <c r="A1197" s="299" t="s">
        <v>494</v>
      </c>
      <c r="B1197" s="300">
        <v>15</v>
      </c>
      <c r="C1197" s="299" t="s">
        <v>92</v>
      </c>
      <c r="D1197" s="299" t="s">
        <v>52</v>
      </c>
      <c r="E1197" s="301">
        <v>730.90909090909088</v>
      </c>
      <c r="F1197" s="299" t="s">
        <v>77</v>
      </c>
    </row>
    <row r="1198" spans="1:6" x14ac:dyDescent="0.3">
      <c r="A1198" s="299" t="s">
        <v>494</v>
      </c>
      <c r="B1198" s="300">
        <v>15</v>
      </c>
      <c r="C1198" s="299" t="s">
        <v>92</v>
      </c>
      <c r="D1198" s="299" t="s">
        <v>53</v>
      </c>
      <c r="E1198" s="301">
        <v>178.18181818181819</v>
      </c>
      <c r="F1198" s="299" t="s">
        <v>187</v>
      </c>
    </row>
    <row r="1199" spans="1:6" x14ac:dyDescent="0.3">
      <c r="A1199" s="299" t="s">
        <v>494</v>
      </c>
      <c r="B1199" s="300">
        <v>15</v>
      </c>
      <c r="C1199" s="299" t="s">
        <v>92</v>
      </c>
      <c r="D1199" s="299" t="s">
        <v>53</v>
      </c>
      <c r="E1199" s="301">
        <v>475.81818181818187</v>
      </c>
      <c r="F1199" s="299" t="s">
        <v>77</v>
      </c>
    </row>
    <row r="1200" spans="1:6" x14ac:dyDescent="0.3">
      <c r="A1200" s="299" t="s">
        <v>494</v>
      </c>
      <c r="B1200" s="300">
        <v>15</v>
      </c>
      <c r="C1200" s="299" t="s">
        <v>92</v>
      </c>
      <c r="D1200" s="299" t="s">
        <v>54</v>
      </c>
      <c r="E1200" s="301">
        <v>84.22727272727272</v>
      </c>
      <c r="F1200" s="299" t="s">
        <v>187</v>
      </c>
    </row>
    <row r="1201" spans="1:6" x14ac:dyDescent="0.3">
      <c r="A1201" s="299" t="s">
        <v>494</v>
      </c>
      <c r="B1201" s="300">
        <v>15</v>
      </c>
      <c r="C1201" s="299" t="s">
        <v>92</v>
      </c>
      <c r="D1201" s="299" t="s">
        <v>54</v>
      </c>
      <c r="E1201" s="301">
        <v>3.2272727272727262</v>
      </c>
      <c r="F1201" s="299" t="s">
        <v>80</v>
      </c>
    </row>
    <row r="1202" spans="1:6" x14ac:dyDescent="0.3">
      <c r="A1202" s="299" t="s">
        <v>494</v>
      </c>
      <c r="B1202" s="300">
        <v>15</v>
      </c>
      <c r="C1202" s="299" t="s">
        <v>92</v>
      </c>
      <c r="D1202" s="299" t="s">
        <v>54</v>
      </c>
      <c r="E1202" s="301">
        <v>308.22727272727263</v>
      </c>
      <c r="F1202" s="299" t="s">
        <v>77</v>
      </c>
    </row>
    <row r="1203" spans="1:6" x14ac:dyDescent="0.3">
      <c r="A1203" s="299" t="s">
        <v>494</v>
      </c>
      <c r="B1203" s="300">
        <v>15</v>
      </c>
      <c r="C1203" s="299" t="s">
        <v>92</v>
      </c>
      <c r="D1203" s="299" t="s">
        <v>55</v>
      </c>
      <c r="E1203" s="301">
        <v>182.40909090909091</v>
      </c>
      <c r="F1203" s="299" t="s">
        <v>187</v>
      </c>
    </row>
    <row r="1204" spans="1:6" x14ac:dyDescent="0.3">
      <c r="A1204" s="299" t="s">
        <v>494</v>
      </c>
      <c r="B1204" s="300">
        <v>15</v>
      </c>
      <c r="C1204" s="299" t="s">
        <v>92</v>
      </c>
      <c r="D1204" s="299" t="s">
        <v>55</v>
      </c>
      <c r="E1204" s="301">
        <v>613.59090909090901</v>
      </c>
      <c r="F1204" s="299" t="s">
        <v>77</v>
      </c>
    </row>
    <row r="1205" spans="1:6" x14ac:dyDescent="0.3">
      <c r="A1205" s="299" t="s">
        <v>494</v>
      </c>
      <c r="B1205" s="300">
        <v>15</v>
      </c>
      <c r="C1205" s="299" t="s">
        <v>92</v>
      </c>
      <c r="D1205" s="299" t="s">
        <v>56</v>
      </c>
      <c r="E1205" s="301">
        <v>41.27272727272728</v>
      </c>
      <c r="F1205" s="299" t="s">
        <v>187</v>
      </c>
    </row>
    <row r="1206" spans="1:6" x14ac:dyDescent="0.3">
      <c r="A1206" s="299" t="s">
        <v>494</v>
      </c>
      <c r="B1206" s="300">
        <v>15</v>
      </c>
      <c r="C1206" s="299" t="s">
        <v>92</v>
      </c>
      <c r="D1206" s="299" t="s">
        <v>56</v>
      </c>
      <c r="E1206" s="301">
        <v>250.77272727272731</v>
      </c>
      <c r="F1206" s="299" t="s">
        <v>77</v>
      </c>
    </row>
    <row r="1207" spans="1:6" x14ac:dyDescent="0.3">
      <c r="A1207" s="299" t="s">
        <v>494</v>
      </c>
      <c r="B1207" s="300">
        <v>15</v>
      </c>
      <c r="C1207" s="299" t="s">
        <v>92</v>
      </c>
      <c r="D1207" s="299" t="s">
        <v>57</v>
      </c>
      <c r="E1207" s="301">
        <v>13.000000000000005</v>
      </c>
      <c r="F1207" s="299" t="s">
        <v>187</v>
      </c>
    </row>
    <row r="1208" spans="1:6" x14ac:dyDescent="0.3">
      <c r="A1208" s="299" t="s">
        <v>494</v>
      </c>
      <c r="B1208" s="300">
        <v>15</v>
      </c>
      <c r="C1208" s="299" t="s">
        <v>92</v>
      </c>
      <c r="D1208" s="299" t="s">
        <v>57</v>
      </c>
      <c r="E1208" s="301">
        <v>30.363636363636367</v>
      </c>
      <c r="F1208" s="299" t="s">
        <v>77</v>
      </c>
    </row>
    <row r="1209" spans="1:6" x14ac:dyDescent="0.3">
      <c r="A1209" s="299" t="s">
        <v>494</v>
      </c>
      <c r="B1209" s="300">
        <v>15</v>
      </c>
      <c r="C1209" s="299" t="s">
        <v>92</v>
      </c>
      <c r="D1209" s="299" t="s">
        <v>58</v>
      </c>
      <c r="E1209" s="301">
        <v>2.6818181818181803</v>
      </c>
      <c r="F1209" s="299" t="s">
        <v>187</v>
      </c>
    </row>
    <row r="1210" spans="1:6" x14ac:dyDescent="0.3">
      <c r="A1210" s="299" t="s">
        <v>494</v>
      </c>
      <c r="B1210" s="300">
        <v>15</v>
      </c>
      <c r="C1210" s="299" t="s">
        <v>92</v>
      </c>
      <c r="D1210" s="299" t="s">
        <v>58</v>
      </c>
      <c r="E1210" s="301">
        <v>13.227272727272734</v>
      </c>
      <c r="F1210" s="299" t="s">
        <v>77</v>
      </c>
    </row>
    <row r="1211" spans="1:6" x14ac:dyDescent="0.3">
      <c r="A1211" s="299" t="s">
        <v>494</v>
      </c>
      <c r="B1211" s="300">
        <v>15</v>
      </c>
      <c r="C1211" s="299" t="s">
        <v>92</v>
      </c>
      <c r="D1211" s="299" t="s">
        <v>59</v>
      </c>
      <c r="E1211" s="301">
        <v>91.590909090909093</v>
      </c>
      <c r="F1211" s="299" t="s">
        <v>187</v>
      </c>
    </row>
    <row r="1212" spans="1:6" x14ac:dyDescent="0.3">
      <c r="A1212" s="299" t="s">
        <v>494</v>
      </c>
      <c r="B1212" s="300">
        <v>15</v>
      </c>
      <c r="C1212" s="299" t="s">
        <v>92</v>
      </c>
      <c r="D1212" s="299" t="s">
        <v>59</v>
      </c>
      <c r="E1212" s="301">
        <v>252.77272727272731</v>
      </c>
      <c r="F1212" s="299" t="s">
        <v>77</v>
      </c>
    </row>
    <row r="1213" spans="1:6" x14ac:dyDescent="0.3">
      <c r="A1213" s="299" t="s">
        <v>494</v>
      </c>
      <c r="B1213" s="300">
        <v>15</v>
      </c>
      <c r="C1213" s="299" t="s">
        <v>92</v>
      </c>
      <c r="D1213" s="299" t="s">
        <v>60</v>
      </c>
      <c r="E1213" s="301">
        <v>64.863636363636346</v>
      </c>
      <c r="F1213" s="299" t="s">
        <v>187</v>
      </c>
    </row>
    <row r="1214" spans="1:6" x14ac:dyDescent="0.3">
      <c r="A1214" s="299" t="s">
        <v>494</v>
      </c>
      <c r="B1214" s="300">
        <v>15</v>
      </c>
      <c r="C1214" s="299" t="s">
        <v>92</v>
      </c>
      <c r="D1214" s="299" t="s">
        <v>60</v>
      </c>
      <c r="E1214" s="301">
        <v>324.31818181818176</v>
      </c>
      <c r="F1214" s="299" t="s">
        <v>77</v>
      </c>
    </row>
    <row r="1215" spans="1:6" x14ac:dyDescent="0.3">
      <c r="A1215" s="299" t="s">
        <v>494</v>
      </c>
      <c r="B1215" s="300">
        <v>15</v>
      </c>
      <c r="C1215" s="299" t="s">
        <v>92</v>
      </c>
      <c r="D1215" s="299" t="s">
        <v>61</v>
      </c>
      <c r="E1215" s="301">
        <v>41.954545454545446</v>
      </c>
      <c r="F1215" s="299" t="s">
        <v>77</v>
      </c>
    </row>
    <row r="1216" spans="1:6" x14ac:dyDescent="0.3">
      <c r="A1216" s="299" t="s">
        <v>494</v>
      </c>
      <c r="B1216" s="300">
        <v>15</v>
      </c>
      <c r="C1216" s="299" t="s">
        <v>92</v>
      </c>
      <c r="D1216" s="299" t="s">
        <v>62</v>
      </c>
      <c r="E1216" s="301">
        <v>71.409090909090921</v>
      </c>
      <c r="F1216" s="299" t="s">
        <v>187</v>
      </c>
    </row>
    <row r="1217" spans="1:6" x14ac:dyDescent="0.3">
      <c r="A1217" s="299" t="s">
        <v>494</v>
      </c>
      <c r="B1217" s="300">
        <v>15</v>
      </c>
      <c r="C1217" s="299" t="s">
        <v>92</v>
      </c>
      <c r="D1217" s="299" t="s">
        <v>62</v>
      </c>
      <c r="E1217" s="301">
        <v>275.18181818181824</v>
      </c>
      <c r="F1217" s="299" t="s">
        <v>77</v>
      </c>
    </row>
    <row r="1218" spans="1:6" x14ac:dyDescent="0.3">
      <c r="A1218" s="299" t="s">
        <v>494</v>
      </c>
      <c r="B1218" s="300">
        <v>15</v>
      </c>
      <c r="C1218" s="299" t="s">
        <v>92</v>
      </c>
      <c r="D1218" s="299" t="s">
        <v>63</v>
      </c>
      <c r="E1218" s="301">
        <v>28.999999999999986</v>
      </c>
      <c r="F1218" s="299" t="s">
        <v>187</v>
      </c>
    </row>
    <row r="1219" spans="1:6" x14ac:dyDescent="0.3">
      <c r="A1219" s="299" t="s">
        <v>494</v>
      </c>
      <c r="B1219" s="300">
        <v>15</v>
      </c>
      <c r="C1219" s="299" t="s">
        <v>92</v>
      </c>
      <c r="D1219" s="299" t="s">
        <v>63</v>
      </c>
      <c r="E1219" s="301">
        <v>224.27272727272748</v>
      </c>
      <c r="F1219" s="299" t="s">
        <v>77</v>
      </c>
    </row>
    <row r="1220" spans="1:6" x14ac:dyDescent="0.3">
      <c r="A1220" s="299" t="s">
        <v>494</v>
      </c>
      <c r="B1220" s="300">
        <v>15</v>
      </c>
      <c r="C1220" s="299" t="s">
        <v>92</v>
      </c>
      <c r="D1220" s="299" t="s">
        <v>64</v>
      </c>
      <c r="E1220" s="301">
        <v>39.31818181818182</v>
      </c>
      <c r="F1220" s="299" t="s">
        <v>187</v>
      </c>
    </row>
    <row r="1221" spans="1:6" x14ac:dyDescent="0.3">
      <c r="A1221" s="299" t="s">
        <v>494</v>
      </c>
      <c r="B1221" s="300">
        <v>15</v>
      </c>
      <c r="C1221" s="299" t="s">
        <v>92</v>
      </c>
      <c r="D1221" s="299" t="s">
        <v>64</v>
      </c>
      <c r="E1221" s="301">
        <v>111.18181818181816</v>
      </c>
      <c r="F1221" s="299" t="s">
        <v>77</v>
      </c>
    </row>
    <row r="1222" spans="1:6" x14ac:dyDescent="0.3">
      <c r="A1222" s="299" t="s">
        <v>494</v>
      </c>
      <c r="B1222" s="300">
        <v>15</v>
      </c>
      <c r="C1222" s="299" t="s">
        <v>92</v>
      </c>
      <c r="D1222" s="299" t="s">
        <v>65</v>
      </c>
      <c r="E1222" s="301">
        <v>52.999999999999986</v>
      </c>
      <c r="F1222" s="299" t="s">
        <v>187</v>
      </c>
    </row>
    <row r="1223" spans="1:6" x14ac:dyDescent="0.3">
      <c r="A1223" s="299" t="s">
        <v>494</v>
      </c>
      <c r="B1223" s="300">
        <v>15</v>
      </c>
      <c r="C1223" s="299" t="s">
        <v>92</v>
      </c>
      <c r="D1223" s="299" t="s">
        <v>65</v>
      </c>
      <c r="E1223" s="301">
        <v>49.86363636363636</v>
      </c>
      <c r="F1223" s="299" t="s">
        <v>77</v>
      </c>
    </row>
    <row r="1224" spans="1:6" x14ac:dyDescent="0.3">
      <c r="A1224" s="299" t="s">
        <v>494</v>
      </c>
      <c r="B1224" s="300">
        <v>15</v>
      </c>
      <c r="C1224" s="299" t="s">
        <v>92</v>
      </c>
      <c r="D1224" s="299" t="s">
        <v>67</v>
      </c>
      <c r="E1224" s="301">
        <v>8.9999999999999982</v>
      </c>
      <c r="F1224" s="299" t="s">
        <v>77</v>
      </c>
    </row>
    <row r="1225" spans="1:6" x14ac:dyDescent="0.3">
      <c r="A1225" s="299" t="s">
        <v>494</v>
      </c>
      <c r="B1225" s="300">
        <v>16</v>
      </c>
      <c r="C1225" s="299" t="s">
        <v>91</v>
      </c>
      <c r="D1225" s="299" t="s">
        <v>47</v>
      </c>
      <c r="E1225" s="301">
        <v>18.136363636363633</v>
      </c>
      <c r="F1225" s="299" t="s">
        <v>187</v>
      </c>
    </row>
    <row r="1226" spans="1:6" x14ac:dyDescent="0.3">
      <c r="A1226" s="299" t="s">
        <v>494</v>
      </c>
      <c r="B1226" s="300">
        <v>16</v>
      </c>
      <c r="C1226" s="299" t="s">
        <v>91</v>
      </c>
      <c r="D1226" s="299" t="s">
        <v>47</v>
      </c>
      <c r="E1226" s="301">
        <v>21.36363636363636</v>
      </c>
      <c r="F1226" s="299" t="s">
        <v>188</v>
      </c>
    </row>
    <row r="1227" spans="1:6" x14ac:dyDescent="0.3">
      <c r="A1227" s="299" t="s">
        <v>494</v>
      </c>
      <c r="B1227" s="300">
        <v>16</v>
      </c>
      <c r="C1227" s="299" t="s">
        <v>91</v>
      </c>
      <c r="D1227" s="299" t="s">
        <v>47</v>
      </c>
      <c r="E1227" s="301">
        <v>211.1363636363636</v>
      </c>
      <c r="F1227" s="299" t="s">
        <v>77</v>
      </c>
    </row>
    <row r="1228" spans="1:6" x14ac:dyDescent="0.3">
      <c r="A1228" s="299" t="s">
        <v>494</v>
      </c>
      <c r="B1228" s="300">
        <v>16</v>
      </c>
      <c r="C1228" s="299" t="s">
        <v>91</v>
      </c>
      <c r="D1228" s="299" t="s">
        <v>48</v>
      </c>
      <c r="E1228" s="301">
        <v>3.0454545454545441</v>
      </c>
      <c r="F1228" s="299" t="s">
        <v>77</v>
      </c>
    </row>
    <row r="1229" spans="1:6" x14ac:dyDescent="0.3">
      <c r="A1229" s="299" t="s">
        <v>494</v>
      </c>
      <c r="B1229" s="300">
        <v>16</v>
      </c>
      <c r="C1229" s="299" t="s">
        <v>91</v>
      </c>
      <c r="D1229" s="299" t="s">
        <v>49</v>
      </c>
      <c r="E1229" s="301">
        <v>11.772727272727268</v>
      </c>
      <c r="F1229" s="299" t="s">
        <v>187</v>
      </c>
    </row>
    <row r="1230" spans="1:6" x14ac:dyDescent="0.3">
      <c r="A1230" s="299" t="s">
        <v>494</v>
      </c>
      <c r="B1230" s="300">
        <v>16</v>
      </c>
      <c r="C1230" s="299" t="s">
        <v>91</v>
      </c>
      <c r="D1230" s="299" t="s">
        <v>49</v>
      </c>
      <c r="E1230" s="301">
        <v>1155.9545454545453</v>
      </c>
      <c r="F1230" s="299" t="s">
        <v>77</v>
      </c>
    </row>
    <row r="1231" spans="1:6" x14ac:dyDescent="0.3">
      <c r="A1231" s="299" t="s">
        <v>494</v>
      </c>
      <c r="B1231" s="300">
        <v>16</v>
      </c>
      <c r="C1231" s="299" t="s">
        <v>91</v>
      </c>
      <c r="D1231" s="299" t="s">
        <v>51</v>
      </c>
      <c r="E1231" s="301">
        <v>0.99999999999999967</v>
      </c>
      <c r="F1231" s="299" t="s">
        <v>187</v>
      </c>
    </row>
    <row r="1232" spans="1:6" x14ac:dyDescent="0.3">
      <c r="A1232" s="299" t="s">
        <v>494</v>
      </c>
      <c r="B1232" s="300">
        <v>16</v>
      </c>
      <c r="C1232" s="299" t="s">
        <v>91</v>
      </c>
      <c r="D1232" s="299" t="s">
        <v>51</v>
      </c>
      <c r="E1232" s="301">
        <v>14.454545454545455</v>
      </c>
      <c r="F1232" s="299" t="s">
        <v>77</v>
      </c>
    </row>
    <row r="1233" spans="1:6" x14ac:dyDescent="0.3">
      <c r="A1233" s="299" t="s">
        <v>494</v>
      </c>
      <c r="B1233" s="300">
        <v>16</v>
      </c>
      <c r="C1233" s="299" t="s">
        <v>91</v>
      </c>
      <c r="D1233" s="299" t="s">
        <v>52</v>
      </c>
      <c r="E1233" s="301">
        <v>58.954545454545432</v>
      </c>
      <c r="F1233" s="299" t="s">
        <v>187</v>
      </c>
    </row>
    <row r="1234" spans="1:6" x14ac:dyDescent="0.3">
      <c r="A1234" s="299" t="s">
        <v>494</v>
      </c>
      <c r="B1234" s="300">
        <v>16</v>
      </c>
      <c r="C1234" s="299" t="s">
        <v>91</v>
      </c>
      <c r="D1234" s="299" t="s">
        <v>52</v>
      </c>
      <c r="E1234" s="301">
        <v>618.5</v>
      </c>
      <c r="F1234" s="299" t="s">
        <v>77</v>
      </c>
    </row>
    <row r="1235" spans="1:6" x14ac:dyDescent="0.3">
      <c r="A1235" s="299" t="s">
        <v>494</v>
      </c>
      <c r="B1235" s="300">
        <v>16</v>
      </c>
      <c r="C1235" s="299" t="s">
        <v>91</v>
      </c>
      <c r="D1235" s="299" t="s">
        <v>53</v>
      </c>
      <c r="E1235" s="301">
        <v>252.3636363636364</v>
      </c>
      <c r="F1235" s="299" t="s">
        <v>187</v>
      </c>
    </row>
    <row r="1236" spans="1:6" x14ac:dyDescent="0.3">
      <c r="A1236" s="299" t="s">
        <v>494</v>
      </c>
      <c r="B1236" s="300">
        <v>16</v>
      </c>
      <c r="C1236" s="299" t="s">
        <v>91</v>
      </c>
      <c r="D1236" s="299" t="s">
        <v>53</v>
      </c>
      <c r="E1236" s="301">
        <v>609</v>
      </c>
      <c r="F1236" s="299" t="s">
        <v>77</v>
      </c>
    </row>
    <row r="1237" spans="1:6" x14ac:dyDescent="0.3">
      <c r="A1237" s="299" t="s">
        <v>494</v>
      </c>
      <c r="B1237" s="300">
        <v>16</v>
      </c>
      <c r="C1237" s="299" t="s">
        <v>91</v>
      </c>
      <c r="D1237" s="299" t="s">
        <v>54</v>
      </c>
      <c r="E1237" s="301">
        <v>20.181818181818176</v>
      </c>
      <c r="F1237" s="299" t="s">
        <v>187</v>
      </c>
    </row>
    <row r="1238" spans="1:6" x14ac:dyDescent="0.3">
      <c r="A1238" s="299" t="s">
        <v>494</v>
      </c>
      <c r="B1238" s="300">
        <v>16</v>
      </c>
      <c r="C1238" s="299" t="s">
        <v>91</v>
      </c>
      <c r="D1238" s="299" t="s">
        <v>54</v>
      </c>
      <c r="E1238" s="301">
        <v>374.59090909090912</v>
      </c>
      <c r="F1238" s="299" t="s">
        <v>77</v>
      </c>
    </row>
    <row r="1239" spans="1:6" x14ac:dyDescent="0.3">
      <c r="A1239" s="299" t="s">
        <v>494</v>
      </c>
      <c r="B1239" s="300">
        <v>16</v>
      </c>
      <c r="C1239" s="299" t="s">
        <v>91</v>
      </c>
      <c r="D1239" s="299" t="s">
        <v>55</v>
      </c>
      <c r="E1239" s="301">
        <v>131.59090909090909</v>
      </c>
      <c r="F1239" s="299" t="s">
        <v>187</v>
      </c>
    </row>
    <row r="1240" spans="1:6" x14ac:dyDescent="0.3">
      <c r="A1240" s="299" t="s">
        <v>494</v>
      </c>
      <c r="B1240" s="300">
        <v>16</v>
      </c>
      <c r="C1240" s="299" t="s">
        <v>91</v>
      </c>
      <c r="D1240" s="299" t="s">
        <v>55</v>
      </c>
      <c r="E1240" s="301">
        <v>635.95454545454538</v>
      </c>
      <c r="F1240" s="299" t="s">
        <v>77</v>
      </c>
    </row>
    <row r="1241" spans="1:6" x14ac:dyDescent="0.3">
      <c r="A1241" s="299" t="s">
        <v>494</v>
      </c>
      <c r="B1241" s="300">
        <v>16</v>
      </c>
      <c r="C1241" s="299" t="s">
        <v>91</v>
      </c>
      <c r="D1241" s="299" t="s">
        <v>56</v>
      </c>
      <c r="E1241" s="301">
        <v>7.0000000000000018</v>
      </c>
      <c r="F1241" s="299" t="s">
        <v>187</v>
      </c>
    </row>
    <row r="1242" spans="1:6" x14ac:dyDescent="0.3">
      <c r="A1242" s="299" t="s">
        <v>494</v>
      </c>
      <c r="B1242" s="300">
        <v>16</v>
      </c>
      <c r="C1242" s="299" t="s">
        <v>91</v>
      </c>
      <c r="D1242" s="299" t="s">
        <v>56</v>
      </c>
      <c r="E1242" s="301">
        <v>11.318181818181818</v>
      </c>
      <c r="F1242" s="299" t="s">
        <v>77</v>
      </c>
    </row>
    <row r="1243" spans="1:6" x14ac:dyDescent="0.3">
      <c r="A1243" s="299" t="s">
        <v>494</v>
      </c>
      <c r="B1243" s="300">
        <v>16</v>
      </c>
      <c r="C1243" s="299" t="s">
        <v>91</v>
      </c>
      <c r="D1243" s="299" t="s">
        <v>57</v>
      </c>
      <c r="E1243" s="301">
        <v>1.9999999999999993</v>
      </c>
      <c r="F1243" s="299" t="s">
        <v>187</v>
      </c>
    </row>
    <row r="1244" spans="1:6" x14ac:dyDescent="0.3">
      <c r="A1244" s="299" t="s">
        <v>494</v>
      </c>
      <c r="B1244" s="300">
        <v>16</v>
      </c>
      <c r="C1244" s="299" t="s">
        <v>91</v>
      </c>
      <c r="D1244" s="299" t="s">
        <v>57</v>
      </c>
      <c r="E1244" s="301">
        <v>0.99999999999999967</v>
      </c>
      <c r="F1244" s="299" t="s">
        <v>77</v>
      </c>
    </row>
    <row r="1245" spans="1:6" x14ac:dyDescent="0.3">
      <c r="A1245" s="299" t="s">
        <v>494</v>
      </c>
      <c r="B1245" s="300">
        <v>16</v>
      </c>
      <c r="C1245" s="299" t="s">
        <v>91</v>
      </c>
      <c r="D1245" s="299" t="s">
        <v>58</v>
      </c>
      <c r="E1245" s="301">
        <v>0.45454545454545464</v>
      </c>
      <c r="F1245" s="299" t="s">
        <v>187</v>
      </c>
    </row>
    <row r="1246" spans="1:6" x14ac:dyDescent="0.3">
      <c r="A1246" s="299" t="s">
        <v>494</v>
      </c>
      <c r="B1246" s="300">
        <v>16</v>
      </c>
      <c r="C1246" s="299" t="s">
        <v>91</v>
      </c>
      <c r="D1246" s="299" t="s">
        <v>58</v>
      </c>
      <c r="E1246" s="301">
        <v>10.545454545454545</v>
      </c>
      <c r="F1246" s="299" t="s">
        <v>77</v>
      </c>
    </row>
    <row r="1247" spans="1:6" x14ac:dyDescent="0.3">
      <c r="A1247" s="299" t="s">
        <v>494</v>
      </c>
      <c r="B1247" s="300">
        <v>16</v>
      </c>
      <c r="C1247" s="299" t="s">
        <v>91</v>
      </c>
      <c r="D1247" s="299" t="s">
        <v>59</v>
      </c>
      <c r="E1247" s="301">
        <v>11</v>
      </c>
      <c r="F1247" s="299" t="s">
        <v>187</v>
      </c>
    </row>
    <row r="1248" spans="1:6" x14ac:dyDescent="0.3">
      <c r="A1248" s="299" t="s">
        <v>494</v>
      </c>
      <c r="B1248" s="300">
        <v>16</v>
      </c>
      <c r="C1248" s="299" t="s">
        <v>91</v>
      </c>
      <c r="D1248" s="299" t="s">
        <v>59</v>
      </c>
      <c r="E1248" s="301">
        <v>28.45454545454545</v>
      </c>
      <c r="F1248" s="299" t="s">
        <v>77</v>
      </c>
    </row>
    <row r="1249" spans="1:6" x14ac:dyDescent="0.3">
      <c r="A1249" s="299" t="s">
        <v>494</v>
      </c>
      <c r="B1249" s="300">
        <v>16</v>
      </c>
      <c r="C1249" s="299" t="s">
        <v>91</v>
      </c>
      <c r="D1249" s="299" t="s">
        <v>60</v>
      </c>
      <c r="E1249" s="301">
        <v>14.000000000000004</v>
      </c>
      <c r="F1249" s="299" t="s">
        <v>187</v>
      </c>
    </row>
    <row r="1250" spans="1:6" x14ac:dyDescent="0.3">
      <c r="A1250" s="299" t="s">
        <v>494</v>
      </c>
      <c r="B1250" s="300">
        <v>16</v>
      </c>
      <c r="C1250" s="299" t="s">
        <v>91</v>
      </c>
      <c r="D1250" s="299" t="s">
        <v>60</v>
      </c>
      <c r="E1250" s="301">
        <v>542.9545454545455</v>
      </c>
      <c r="F1250" s="299" t="s">
        <v>77</v>
      </c>
    </row>
    <row r="1251" spans="1:6" x14ac:dyDescent="0.3">
      <c r="A1251" s="299" t="s">
        <v>494</v>
      </c>
      <c r="B1251" s="300">
        <v>16</v>
      </c>
      <c r="C1251" s="299" t="s">
        <v>91</v>
      </c>
      <c r="D1251" s="299" t="s">
        <v>61</v>
      </c>
      <c r="E1251" s="301">
        <v>84.045454545454561</v>
      </c>
      <c r="F1251" s="299" t="s">
        <v>77</v>
      </c>
    </row>
    <row r="1252" spans="1:6" x14ac:dyDescent="0.3">
      <c r="A1252" s="299" t="s">
        <v>494</v>
      </c>
      <c r="B1252" s="300">
        <v>16</v>
      </c>
      <c r="C1252" s="299" t="s">
        <v>91</v>
      </c>
      <c r="D1252" s="299" t="s">
        <v>62</v>
      </c>
      <c r="E1252" s="301">
        <v>9.6363636363636349</v>
      </c>
      <c r="F1252" s="299" t="s">
        <v>187</v>
      </c>
    </row>
    <row r="1253" spans="1:6" x14ac:dyDescent="0.3">
      <c r="A1253" s="299" t="s">
        <v>494</v>
      </c>
      <c r="B1253" s="300">
        <v>16</v>
      </c>
      <c r="C1253" s="299" t="s">
        <v>91</v>
      </c>
      <c r="D1253" s="299" t="s">
        <v>62</v>
      </c>
      <c r="E1253" s="301">
        <v>17.27272727272727</v>
      </c>
      <c r="F1253" s="299" t="s">
        <v>77</v>
      </c>
    </row>
    <row r="1254" spans="1:6" x14ac:dyDescent="0.3">
      <c r="A1254" s="299" t="s">
        <v>494</v>
      </c>
      <c r="B1254" s="300">
        <v>16</v>
      </c>
      <c r="C1254" s="299" t="s">
        <v>91</v>
      </c>
      <c r="D1254" s="299" t="s">
        <v>63</v>
      </c>
      <c r="E1254" s="301">
        <v>1.9999999999999993</v>
      </c>
      <c r="F1254" s="299" t="s">
        <v>187</v>
      </c>
    </row>
    <row r="1255" spans="1:6" x14ac:dyDescent="0.3">
      <c r="A1255" s="299" t="s">
        <v>494</v>
      </c>
      <c r="B1255" s="300">
        <v>16</v>
      </c>
      <c r="C1255" s="299" t="s">
        <v>91</v>
      </c>
      <c r="D1255" s="299" t="s">
        <v>63</v>
      </c>
      <c r="E1255" s="301">
        <v>149.0454545454545</v>
      </c>
      <c r="F1255" s="299" t="s">
        <v>77</v>
      </c>
    </row>
    <row r="1256" spans="1:6" x14ac:dyDescent="0.3">
      <c r="A1256" s="299" t="s">
        <v>494</v>
      </c>
      <c r="B1256" s="300">
        <v>16</v>
      </c>
      <c r="C1256" s="299" t="s">
        <v>91</v>
      </c>
      <c r="D1256" s="299" t="s">
        <v>64</v>
      </c>
      <c r="E1256" s="301">
        <v>2.9999999999999982</v>
      </c>
      <c r="F1256" s="299" t="s">
        <v>187</v>
      </c>
    </row>
    <row r="1257" spans="1:6" x14ac:dyDescent="0.3">
      <c r="A1257" s="299" t="s">
        <v>494</v>
      </c>
      <c r="B1257" s="300">
        <v>16</v>
      </c>
      <c r="C1257" s="299" t="s">
        <v>91</v>
      </c>
      <c r="D1257" s="299" t="s">
        <v>64</v>
      </c>
      <c r="E1257" s="301">
        <v>39.227272727272727</v>
      </c>
      <c r="F1257" s="299" t="s">
        <v>77</v>
      </c>
    </row>
    <row r="1258" spans="1:6" x14ac:dyDescent="0.3">
      <c r="A1258" s="299" t="s">
        <v>494</v>
      </c>
      <c r="B1258" s="300">
        <v>16</v>
      </c>
      <c r="C1258" s="299" t="s">
        <v>91</v>
      </c>
      <c r="D1258" s="299" t="s">
        <v>65</v>
      </c>
      <c r="E1258" s="301">
        <v>62.000000000000028</v>
      </c>
      <c r="F1258" s="299" t="s">
        <v>187</v>
      </c>
    </row>
    <row r="1259" spans="1:6" x14ac:dyDescent="0.3">
      <c r="A1259" s="299" t="s">
        <v>494</v>
      </c>
      <c r="B1259" s="300">
        <v>16</v>
      </c>
      <c r="C1259" s="299" t="s">
        <v>91</v>
      </c>
      <c r="D1259" s="299" t="s">
        <v>65</v>
      </c>
      <c r="E1259" s="301">
        <v>41.63636363636364</v>
      </c>
      <c r="F1259" s="299" t="s">
        <v>77</v>
      </c>
    </row>
    <row r="1260" spans="1:6" x14ac:dyDescent="0.3">
      <c r="A1260" s="299" t="s">
        <v>494</v>
      </c>
      <c r="B1260" s="300">
        <v>16</v>
      </c>
      <c r="C1260" s="299" t="s">
        <v>91</v>
      </c>
      <c r="D1260" s="299" t="s">
        <v>67</v>
      </c>
      <c r="E1260" s="301">
        <v>3.9999999999999987</v>
      </c>
      <c r="F1260" s="299" t="s">
        <v>77</v>
      </c>
    </row>
    <row r="1261" spans="1:6" x14ac:dyDescent="0.3">
      <c r="A1261" s="299" t="s">
        <v>494</v>
      </c>
      <c r="B1261" s="300">
        <v>16</v>
      </c>
      <c r="C1261" s="299" t="s">
        <v>92</v>
      </c>
      <c r="D1261" s="299" t="s">
        <v>47</v>
      </c>
      <c r="E1261" s="301">
        <v>13.090909090909099</v>
      </c>
      <c r="F1261" s="299" t="s">
        <v>187</v>
      </c>
    </row>
    <row r="1262" spans="1:6" x14ac:dyDescent="0.3">
      <c r="A1262" s="299" t="s">
        <v>494</v>
      </c>
      <c r="B1262" s="300">
        <v>16</v>
      </c>
      <c r="C1262" s="299" t="s">
        <v>92</v>
      </c>
      <c r="D1262" s="299" t="s">
        <v>47</v>
      </c>
      <c r="E1262" s="301">
        <v>23.545454545454536</v>
      </c>
      <c r="F1262" s="299" t="s">
        <v>188</v>
      </c>
    </row>
    <row r="1263" spans="1:6" x14ac:dyDescent="0.3">
      <c r="A1263" s="299" t="s">
        <v>494</v>
      </c>
      <c r="B1263" s="300">
        <v>16</v>
      </c>
      <c r="C1263" s="299" t="s">
        <v>92</v>
      </c>
      <c r="D1263" s="299" t="s">
        <v>47</v>
      </c>
      <c r="E1263" s="301">
        <v>89.318181818181827</v>
      </c>
      <c r="F1263" s="299" t="s">
        <v>77</v>
      </c>
    </row>
    <row r="1264" spans="1:6" x14ac:dyDescent="0.3">
      <c r="A1264" s="299" t="s">
        <v>494</v>
      </c>
      <c r="B1264" s="300">
        <v>16</v>
      </c>
      <c r="C1264" s="299" t="s">
        <v>92</v>
      </c>
      <c r="D1264" s="299" t="s">
        <v>48</v>
      </c>
      <c r="E1264" s="301">
        <v>11.636363636363633</v>
      </c>
      <c r="F1264" s="299" t="s">
        <v>77</v>
      </c>
    </row>
    <row r="1265" spans="1:6" x14ac:dyDescent="0.3">
      <c r="A1265" s="299" t="s">
        <v>494</v>
      </c>
      <c r="B1265" s="300">
        <v>16</v>
      </c>
      <c r="C1265" s="299" t="s">
        <v>92</v>
      </c>
      <c r="D1265" s="299" t="s">
        <v>49</v>
      </c>
      <c r="E1265" s="301">
        <v>15.999999999999995</v>
      </c>
      <c r="F1265" s="299" t="s">
        <v>187</v>
      </c>
    </row>
    <row r="1266" spans="1:6" x14ac:dyDescent="0.3">
      <c r="A1266" s="299" t="s">
        <v>494</v>
      </c>
      <c r="B1266" s="300">
        <v>16</v>
      </c>
      <c r="C1266" s="299" t="s">
        <v>92</v>
      </c>
      <c r="D1266" s="299" t="s">
        <v>49</v>
      </c>
      <c r="E1266" s="301">
        <v>1015.9999999999999</v>
      </c>
      <c r="F1266" s="299" t="s">
        <v>77</v>
      </c>
    </row>
    <row r="1267" spans="1:6" x14ac:dyDescent="0.3">
      <c r="A1267" s="299" t="s">
        <v>494</v>
      </c>
      <c r="B1267" s="300">
        <v>16</v>
      </c>
      <c r="C1267" s="299" t="s">
        <v>92</v>
      </c>
      <c r="D1267" s="299" t="s">
        <v>51</v>
      </c>
      <c r="E1267" s="301">
        <v>1.9999999999999993</v>
      </c>
      <c r="F1267" s="299" t="s">
        <v>187</v>
      </c>
    </row>
    <row r="1268" spans="1:6" x14ac:dyDescent="0.3">
      <c r="A1268" s="299" t="s">
        <v>494</v>
      </c>
      <c r="B1268" s="300">
        <v>16</v>
      </c>
      <c r="C1268" s="299" t="s">
        <v>92</v>
      </c>
      <c r="D1268" s="299" t="s">
        <v>51</v>
      </c>
      <c r="E1268" s="301">
        <v>22</v>
      </c>
      <c r="F1268" s="299" t="s">
        <v>77</v>
      </c>
    </row>
    <row r="1269" spans="1:6" x14ac:dyDescent="0.3">
      <c r="A1269" s="299" t="s">
        <v>494</v>
      </c>
      <c r="B1269" s="300">
        <v>16</v>
      </c>
      <c r="C1269" s="299" t="s">
        <v>92</v>
      </c>
      <c r="D1269" s="299" t="s">
        <v>52</v>
      </c>
      <c r="E1269" s="301">
        <v>127.72727272727269</v>
      </c>
      <c r="F1269" s="299" t="s">
        <v>187</v>
      </c>
    </row>
    <row r="1270" spans="1:6" x14ac:dyDescent="0.3">
      <c r="A1270" s="299" t="s">
        <v>494</v>
      </c>
      <c r="B1270" s="300">
        <v>16</v>
      </c>
      <c r="C1270" s="299" t="s">
        <v>92</v>
      </c>
      <c r="D1270" s="299" t="s">
        <v>52</v>
      </c>
      <c r="E1270" s="301">
        <v>289.68181818181819</v>
      </c>
      <c r="F1270" s="299" t="s">
        <v>77</v>
      </c>
    </row>
    <row r="1271" spans="1:6" x14ac:dyDescent="0.3">
      <c r="A1271" s="299" t="s">
        <v>494</v>
      </c>
      <c r="B1271" s="300">
        <v>16</v>
      </c>
      <c r="C1271" s="299" t="s">
        <v>92</v>
      </c>
      <c r="D1271" s="299" t="s">
        <v>53</v>
      </c>
      <c r="E1271" s="301">
        <v>82.999999999999972</v>
      </c>
      <c r="F1271" s="299" t="s">
        <v>187</v>
      </c>
    </row>
    <row r="1272" spans="1:6" x14ac:dyDescent="0.3">
      <c r="A1272" s="299" t="s">
        <v>494</v>
      </c>
      <c r="B1272" s="300">
        <v>16</v>
      </c>
      <c r="C1272" s="299" t="s">
        <v>92</v>
      </c>
      <c r="D1272" s="299" t="s">
        <v>53</v>
      </c>
      <c r="E1272" s="301">
        <v>539.72727272727275</v>
      </c>
      <c r="F1272" s="299" t="s">
        <v>77</v>
      </c>
    </row>
    <row r="1273" spans="1:6" x14ac:dyDescent="0.3">
      <c r="A1273" s="299" t="s">
        <v>494</v>
      </c>
      <c r="B1273" s="300">
        <v>16</v>
      </c>
      <c r="C1273" s="299" t="s">
        <v>92</v>
      </c>
      <c r="D1273" s="299" t="s">
        <v>54</v>
      </c>
      <c r="E1273" s="301">
        <v>87.090909090909079</v>
      </c>
      <c r="F1273" s="299" t="s">
        <v>187</v>
      </c>
    </row>
    <row r="1274" spans="1:6" x14ac:dyDescent="0.3">
      <c r="A1274" s="299" t="s">
        <v>494</v>
      </c>
      <c r="B1274" s="300">
        <v>16</v>
      </c>
      <c r="C1274" s="299" t="s">
        <v>92</v>
      </c>
      <c r="D1274" s="299" t="s">
        <v>54</v>
      </c>
      <c r="E1274" s="301">
        <v>850</v>
      </c>
      <c r="F1274" s="299" t="s">
        <v>77</v>
      </c>
    </row>
    <row r="1275" spans="1:6" x14ac:dyDescent="0.3">
      <c r="A1275" s="299" t="s">
        <v>494</v>
      </c>
      <c r="B1275" s="300">
        <v>16</v>
      </c>
      <c r="C1275" s="299" t="s">
        <v>92</v>
      </c>
      <c r="D1275" s="299" t="s">
        <v>55</v>
      </c>
      <c r="E1275" s="301">
        <v>110</v>
      </c>
      <c r="F1275" s="299" t="s">
        <v>187</v>
      </c>
    </row>
    <row r="1276" spans="1:6" x14ac:dyDescent="0.3">
      <c r="A1276" s="299" t="s">
        <v>494</v>
      </c>
      <c r="B1276" s="300">
        <v>16</v>
      </c>
      <c r="C1276" s="299" t="s">
        <v>92</v>
      </c>
      <c r="D1276" s="299" t="s">
        <v>55</v>
      </c>
      <c r="E1276" s="301">
        <v>420.09090909090912</v>
      </c>
      <c r="F1276" s="299" t="s">
        <v>77</v>
      </c>
    </row>
    <row r="1277" spans="1:6" x14ac:dyDescent="0.3">
      <c r="A1277" s="299" t="s">
        <v>494</v>
      </c>
      <c r="B1277" s="300">
        <v>16</v>
      </c>
      <c r="C1277" s="299" t="s">
        <v>92</v>
      </c>
      <c r="D1277" s="299" t="s">
        <v>56</v>
      </c>
      <c r="E1277" s="301">
        <v>2.9999999999999982</v>
      </c>
      <c r="F1277" s="299" t="s">
        <v>187</v>
      </c>
    </row>
    <row r="1278" spans="1:6" x14ac:dyDescent="0.3">
      <c r="A1278" s="299" t="s">
        <v>494</v>
      </c>
      <c r="B1278" s="300">
        <v>16</v>
      </c>
      <c r="C1278" s="299" t="s">
        <v>92</v>
      </c>
      <c r="D1278" s="299" t="s">
        <v>56</v>
      </c>
      <c r="E1278" s="301">
        <v>8.9999999999999982</v>
      </c>
      <c r="F1278" s="299" t="s">
        <v>77</v>
      </c>
    </row>
    <row r="1279" spans="1:6" x14ac:dyDescent="0.3">
      <c r="A1279" s="299" t="s">
        <v>494</v>
      </c>
      <c r="B1279" s="300">
        <v>16</v>
      </c>
      <c r="C1279" s="299" t="s">
        <v>92</v>
      </c>
      <c r="D1279" s="299" t="s">
        <v>57</v>
      </c>
      <c r="E1279" s="301">
        <v>4.9999999999999991</v>
      </c>
      <c r="F1279" s="299" t="s">
        <v>77</v>
      </c>
    </row>
    <row r="1280" spans="1:6" x14ac:dyDescent="0.3">
      <c r="A1280" s="299" t="s">
        <v>494</v>
      </c>
      <c r="B1280" s="300">
        <v>16</v>
      </c>
      <c r="C1280" s="299" t="s">
        <v>92</v>
      </c>
      <c r="D1280" s="299" t="s">
        <v>58</v>
      </c>
      <c r="E1280" s="301">
        <v>0.99999999999999967</v>
      </c>
      <c r="F1280" s="299" t="s">
        <v>187</v>
      </c>
    </row>
    <row r="1281" spans="1:6" x14ac:dyDescent="0.3">
      <c r="A1281" s="299" t="s">
        <v>494</v>
      </c>
      <c r="B1281" s="300">
        <v>16</v>
      </c>
      <c r="C1281" s="299" t="s">
        <v>92</v>
      </c>
      <c r="D1281" s="299" t="s">
        <v>58</v>
      </c>
      <c r="E1281" s="301">
        <v>2.8181818181818166</v>
      </c>
      <c r="F1281" s="299" t="s">
        <v>77</v>
      </c>
    </row>
    <row r="1282" spans="1:6" x14ac:dyDescent="0.3">
      <c r="A1282" s="299" t="s">
        <v>494</v>
      </c>
      <c r="B1282" s="300">
        <v>16</v>
      </c>
      <c r="C1282" s="299" t="s">
        <v>92</v>
      </c>
      <c r="D1282" s="299" t="s">
        <v>59</v>
      </c>
      <c r="E1282" s="301">
        <v>8.6363636363636349</v>
      </c>
      <c r="F1282" s="299" t="s">
        <v>187</v>
      </c>
    </row>
    <row r="1283" spans="1:6" x14ac:dyDescent="0.3">
      <c r="A1283" s="299" t="s">
        <v>494</v>
      </c>
      <c r="B1283" s="300">
        <v>16</v>
      </c>
      <c r="C1283" s="299" t="s">
        <v>92</v>
      </c>
      <c r="D1283" s="299" t="s">
        <v>59</v>
      </c>
      <c r="E1283" s="301">
        <v>20.36363636363636</v>
      </c>
      <c r="F1283" s="299" t="s">
        <v>77</v>
      </c>
    </row>
    <row r="1284" spans="1:6" x14ac:dyDescent="0.3">
      <c r="A1284" s="299" t="s">
        <v>494</v>
      </c>
      <c r="B1284" s="300">
        <v>16</v>
      </c>
      <c r="C1284" s="299" t="s">
        <v>92</v>
      </c>
      <c r="D1284" s="299" t="s">
        <v>60</v>
      </c>
      <c r="E1284" s="301">
        <v>11</v>
      </c>
      <c r="F1284" s="299" t="s">
        <v>187</v>
      </c>
    </row>
    <row r="1285" spans="1:6" x14ac:dyDescent="0.3">
      <c r="A1285" s="299" t="s">
        <v>494</v>
      </c>
      <c r="B1285" s="300">
        <v>16</v>
      </c>
      <c r="C1285" s="299" t="s">
        <v>92</v>
      </c>
      <c r="D1285" s="299" t="s">
        <v>60</v>
      </c>
      <c r="E1285" s="301">
        <v>215.31818181818181</v>
      </c>
      <c r="F1285" s="299" t="s">
        <v>77</v>
      </c>
    </row>
    <row r="1286" spans="1:6" x14ac:dyDescent="0.3">
      <c r="A1286" s="299" t="s">
        <v>494</v>
      </c>
      <c r="B1286" s="300">
        <v>16</v>
      </c>
      <c r="C1286" s="299" t="s">
        <v>92</v>
      </c>
      <c r="D1286" s="299" t="s">
        <v>61</v>
      </c>
      <c r="E1286" s="301">
        <v>86.727272727272734</v>
      </c>
      <c r="F1286" s="299" t="s">
        <v>77</v>
      </c>
    </row>
    <row r="1287" spans="1:6" x14ac:dyDescent="0.3">
      <c r="A1287" s="299" t="s">
        <v>494</v>
      </c>
      <c r="B1287" s="300">
        <v>16</v>
      </c>
      <c r="C1287" s="299" t="s">
        <v>92</v>
      </c>
      <c r="D1287" s="299" t="s">
        <v>62</v>
      </c>
      <c r="E1287" s="301">
        <v>8.9999999999999982</v>
      </c>
      <c r="F1287" s="299" t="s">
        <v>187</v>
      </c>
    </row>
    <row r="1288" spans="1:6" x14ac:dyDescent="0.3">
      <c r="A1288" s="299" t="s">
        <v>494</v>
      </c>
      <c r="B1288" s="300">
        <v>16</v>
      </c>
      <c r="C1288" s="299" t="s">
        <v>92</v>
      </c>
      <c r="D1288" s="299" t="s">
        <v>62</v>
      </c>
      <c r="E1288" s="301">
        <v>29.54545454545454</v>
      </c>
      <c r="F1288" s="299" t="s">
        <v>77</v>
      </c>
    </row>
    <row r="1289" spans="1:6" x14ac:dyDescent="0.3">
      <c r="A1289" s="299" t="s">
        <v>494</v>
      </c>
      <c r="B1289" s="300">
        <v>16</v>
      </c>
      <c r="C1289" s="299" t="s">
        <v>92</v>
      </c>
      <c r="D1289" s="299" t="s">
        <v>63</v>
      </c>
      <c r="E1289" s="301">
        <v>7.9999999999999973</v>
      </c>
      <c r="F1289" s="299" t="s">
        <v>187</v>
      </c>
    </row>
    <row r="1290" spans="1:6" x14ac:dyDescent="0.3">
      <c r="A1290" s="299" t="s">
        <v>494</v>
      </c>
      <c r="B1290" s="300">
        <v>16</v>
      </c>
      <c r="C1290" s="299" t="s">
        <v>92</v>
      </c>
      <c r="D1290" s="299" t="s">
        <v>63</v>
      </c>
      <c r="E1290" s="301">
        <v>147.04545454545456</v>
      </c>
      <c r="F1290" s="299" t="s">
        <v>77</v>
      </c>
    </row>
    <row r="1291" spans="1:6" x14ac:dyDescent="0.3">
      <c r="A1291" s="299" t="s">
        <v>494</v>
      </c>
      <c r="B1291" s="300">
        <v>16</v>
      </c>
      <c r="C1291" s="299" t="s">
        <v>92</v>
      </c>
      <c r="D1291" s="299" t="s">
        <v>64</v>
      </c>
      <c r="E1291" s="301">
        <v>2.9999999999999982</v>
      </c>
      <c r="F1291" s="299" t="s">
        <v>187</v>
      </c>
    </row>
    <row r="1292" spans="1:6" x14ac:dyDescent="0.3">
      <c r="A1292" s="299" t="s">
        <v>494</v>
      </c>
      <c r="B1292" s="300">
        <v>16</v>
      </c>
      <c r="C1292" s="299" t="s">
        <v>92</v>
      </c>
      <c r="D1292" s="299" t="s">
        <v>64</v>
      </c>
      <c r="E1292" s="301">
        <v>25.863636363636374</v>
      </c>
      <c r="F1292" s="299" t="s">
        <v>77</v>
      </c>
    </row>
    <row r="1293" spans="1:6" x14ac:dyDescent="0.3">
      <c r="A1293" s="299" t="s">
        <v>494</v>
      </c>
      <c r="B1293" s="300">
        <v>16</v>
      </c>
      <c r="C1293" s="299" t="s">
        <v>92</v>
      </c>
      <c r="D1293" s="299" t="s">
        <v>65</v>
      </c>
      <c r="E1293" s="301">
        <v>22</v>
      </c>
      <c r="F1293" s="299" t="s">
        <v>187</v>
      </c>
    </row>
    <row r="1294" spans="1:6" x14ac:dyDescent="0.3">
      <c r="A1294" s="299" t="s">
        <v>494</v>
      </c>
      <c r="B1294" s="300">
        <v>16</v>
      </c>
      <c r="C1294" s="299" t="s">
        <v>92</v>
      </c>
      <c r="D1294" s="299" t="s">
        <v>65</v>
      </c>
      <c r="E1294" s="301">
        <v>30.181818181818176</v>
      </c>
      <c r="F1294" s="299" t="s">
        <v>77</v>
      </c>
    </row>
    <row r="1295" spans="1:6" x14ac:dyDescent="0.3">
      <c r="A1295" s="299" t="s">
        <v>494</v>
      </c>
      <c r="B1295" s="300">
        <v>16</v>
      </c>
      <c r="C1295" s="299" t="s">
        <v>92</v>
      </c>
      <c r="D1295" s="299" t="s">
        <v>67</v>
      </c>
      <c r="E1295" s="301">
        <v>4.9999999999999991</v>
      </c>
      <c r="F1295" s="299" t="s">
        <v>77</v>
      </c>
    </row>
    <row r="1296" spans="1:6" x14ac:dyDescent="0.3">
      <c r="A1296" s="299" t="s">
        <v>494</v>
      </c>
      <c r="B1296" s="300">
        <v>17</v>
      </c>
      <c r="C1296" s="299" t="s">
        <v>91</v>
      </c>
      <c r="D1296" s="299" t="s">
        <v>47</v>
      </c>
      <c r="E1296" s="301">
        <v>180.77272727272725</v>
      </c>
      <c r="F1296" s="299" t="s">
        <v>187</v>
      </c>
    </row>
    <row r="1297" spans="1:6" x14ac:dyDescent="0.3">
      <c r="A1297" s="299" t="s">
        <v>494</v>
      </c>
      <c r="B1297" s="300">
        <v>17</v>
      </c>
      <c r="C1297" s="299" t="s">
        <v>91</v>
      </c>
      <c r="D1297" s="299" t="s">
        <v>47</v>
      </c>
      <c r="E1297" s="301">
        <v>55.272727272727266</v>
      </c>
      <c r="F1297" s="299" t="s">
        <v>80</v>
      </c>
    </row>
    <row r="1298" spans="1:6" x14ac:dyDescent="0.3">
      <c r="A1298" s="299" t="s">
        <v>494</v>
      </c>
      <c r="B1298" s="300">
        <v>17</v>
      </c>
      <c r="C1298" s="299" t="s">
        <v>91</v>
      </c>
      <c r="D1298" s="299" t="s">
        <v>47</v>
      </c>
      <c r="E1298" s="301">
        <v>4.9545454545454541</v>
      </c>
      <c r="F1298" s="299" t="s">
        <v>188</v>
      </c>
    </row>
    <row r="1299" spans="1:6" x14ac:dyDescent="0.3">
      <c r="A1299" s="299" t="s">
        <v>494</v>
      </c>
      <c r="B1299" s="300">
        <v>17</v>
      </c>
      <c r="C1299" s="299" t="s">
        <v>91</v>
      </c>
      <c r="D1299" s="299" t="s">
        <v>47</v>
      </c>
      <c r="E1299" s="301">
        <v>559.40909090909099</v>
      </c>
      <c r="F1299" s="299" t="s">
        <v>77</v>
      </c>
    </row>
    <row r="1300" spans="1:6" x14ac:dyDescent="0.3">
      <c r="A1300" s="299" t="s">
        <v>494</v>
      </c>
      <c r="B1300" s="300">
        <v>17</v>
      </c>
      <c r="C1300" s="299" t="s">
        <v>91</v>
      </c>
      <c r="D1300" s="299" t="s">
        <v>48</v>
      </c>
      <c r="E1300" s="301">
        <v>1.9999999999999993</v>
      </c>
      <c r="F1300" s="299" t="s">
        <v>187</v>
      </c>
    </row>
    <row r="1301" spans="1:6" x14ac:dyDescent="0.3">
      <c r="A1301" s="299" t="s">
        <v>494</v>
      </c>
      <c r="B1301" s="300">
        <v>17</v>
      </c>
      <c r="C1301" s="299" t="s">
        <v>91</v>
      </c>
      <c r="D1301" s="299" t="s">
        <v>48</v>
      </c>
      <c r="E1301" s="301">
        <v>15.999999999999995</v>
      </c>
      <c r="F1301" s="299" t="s">
        <v>77</v>
      </c>
    </row>
    <row r="1302" spans="1:6" x14ac:dyDescent="0.3">
      <c r="A1302" s="299" t="s">
        <v>494</v>
      </c>
      <c r="B1302" s="300">
        <v>17</v>
      </c>
      <c r="C1302" s="299" t="s">
        <v>91</v>
      </c>
      <c r="D1302" s="299" t="s">
        <v>49</v>
      </c>
      <c r="E1302" s="301">
        <v>141.54545454545456</v>
      </c>
      <c r="F1302" s="299" t="s">
        <v>187</v>
      </c>
    </row>
    <row r="1303" spans="1:6" x14ac:dyDescent="0.3">
      <c r="A1303" s="299" t="s">
        <v>494</v>
      </c>
      <c r="B1303" s="300">
        <v>17</v>
      </c>
      <c r="C1303" s="299" t="s">
        <v>91</v>
      </c>
      <c r="D1303" s="299" t="s">
        <v>49</v>
      </c>
      <c r="E1303" s="301">
        <v>9906.9090909090901</v>
      </c>
      <c r="F1303" s="299" t="s">
        <v>77</v>
      </c>
    </row>
    <row r="1304" spans="1:6" x14ac:dyDescent="0.3">
      <c r="A1304" s="299" t="s">
        <v>494</v>
      </c>
      <c r="B1304" s="300">
        <v>17</v>
      </c>
      <c r="C1304" s="299" t="s">
        <v>91</v>
      </c>
      <c r="D1304" s="299" t="s">
        <v>50</v>
      </c>
      <c r="E1304" s="301">
        <v>3.9999999999999987</v>
      </c>
      <c r="F1304" s="299" t="s">
        <v>77</v>
      </c>
    </row>
    <row r="1305" spans="1:6" x14ac:dyDescent="0.3">
      <c r="A1305" s="299" t="s">
        <v>494</v>
      </c>
      <c r="B1305" s="300">
        <v>17</v>
      </c>
      <c r="C1305" s="299" t="s">
        <v>91</v>
      </c>
      <c r="D1305" s="299" t="s">
        <v>51</v>
      </c>
      <c r="E1305" s="301">
        <v>4.9999999999999991</v>
      </c>
      <c r="F1305" s="299" t="s">
        <v>187</v>
      </c>
    </row>
    <row r="1306" spans="1:6" x14ac:dyDescent="0.3">
      <c r="A1306" s="299" t="s">
        <v>494</v>
      </c>
      <c r="B1306" s="300">
        <v>17</v>
      </c>
      <c r="C1306" s="299" t="s">
        <v>91</v>
      </c>
      <c r="D1306" s="299" t="s">
        <v>51</v>
      </c>
      <c r="E1306" s="301">
        <v>314.72727272727275</v>
      </c>
      <c r="F1306" s="299" t="s">
        <v>77</v>
      </c>
    </row>
    <row r="1307" spans="1:6" x14ac:dyDescent="0.3">
      <c r="A1307" s="299" t="s">
        <v>494</v>
      </c>
      <c r="B1307" s="300">
        <v>17</v>
      </c>
      <c r="C1307" s="299" t="s">
        <v>91</v>
      </c>
      <c r="D1307" s="299" t="s">
        <v>52</v>
      </c>
      <c r="E1307" s="301">
        <v>845.31818181818176</v>
      </c>
      <c r="F1307" s="299" t="s">
        <v>187</v>
      </c>
    </row>
    <row r="1308" spans="1:6" x14ac:dyDescent="0.3">
      <c r="A1308" s="299" t="s">
        <v>494</v>
      </c>
      <c r="B1308" s="300">
        <v>17</v>
      </c>
      <c r="C1308" s="299" t="s">
        <v>91</v>
      </c>
      <c r="D1308" s="299" t="s">
        <v>52</v>
      </c>
      <c r="E1308" s="301">
        <v>4892.6363636363631</v>
      </c>
      <c r="F1308" s="299" t="s">
        <v>77</v>
      </c>
    </row>
    <row r="1309" spans="1:6" x14ac:dyDescent="0.3">
      <c r="A1309" s="299" t="s">
        <v>494</v>
      </c>
      <c r="B1309" s="300">
        <v>17</v>
      </c>
      <c r="C1309" s="299" t="s">
        <v>91</v>
      </c>
      <c r="D1309" s="299" t="s">
        <v>53</v>
      </c>
      <c r="E1309" s="301">
        <v>1472.0909090909092</v>
      </c>
      <c r="F1309" s="299" t="s">
        <v>187</v>
      </c>
    </row>
    <row r="1310" spans="1:6" x14ac:dyDescent="0.3">
      <c r="A1310" s="299" t="s">
        <v>494</v>
      </c>
      <c r="B1310" s="300">
        <v>17</v>
      </c>
      <c r="C1310" s="299" t="s">
        <v>91</v>
      </c>
      <c r="D1310" s="299" t="s">
        <v>53</v>
      </c>
      <c r="E1310" s="301">
        <v>5414.0909090909108</v>
      </c>
      <c r="F1310" s="299" t="s">
        <v>77</v>
      </c>
    </row>
    <row r="1311" spans="1:6" x14ac:dyDescent="0.3">
      <c r="A1311" s="299" t="s">
        <v>494</v>
      </c>
      <c r="B1311" s="300">
        <v>17</v>
      </c>
      <c r="C1311" s="299" t="s">
        <v>91</v>
      </c>
      <c r="D1311" s="299" t="s">
        <v>54</v>
      </c>
      <c r="E1311" s="301">
        <v>354.5454545454545</v>
      </c>
      <c r="F1311" s="299" t="s">
        <v>187</v>
      </c>
    </row>
    <row r="1312" spans="1:6" x14ac:dyDescent="0.3">
      <c r="A1312" s="299" t="s">
        <v>494</v>
      </c>
      <c r="B1312" s="300">
        <v>17</v>
      </c>
      <c r="C1312" s="299" t="s">
        <v>91</v>
      </c>
      <c r="D1312" s="299" t="s">
        <v>54</v>
      </c>
      <c r="E1312" s="301">
        <v>3.9999999999999987</v>
      </c>
      <c r="F1312" s="299" t="s">
        <v>81</v>
      </c>
    </row>
    <row r="1313" spans="1:6" x14ac:dyDescent="0.3">
      <c r="A1313" s="299" t="s">
        <v>494</v>
      </c>
      <c r="B1313" s="300">
        <v>17</v>
      </c>
      <c r="C1313" s="299" t="s">
        <v>91</v>
      </c>
      <c r="D1313" s="299" t="s">
        <v>54</v>
      </c>
      <c r="E1313" s="301">
        <v>4.1363636363636349</v>
      </c>
      <c r="F1313" s="299" t="s">
        <v>80</v>
      </c>
    </row>
    <row r="1314" spans="1:6" x14ac:dyDescent="0.3">
      <c r="A1314" s="299" t="s">
        <v>494</v>
      </c>
      <c r="B1314" s="300">
        <v>17</v>
      </c>
      <c r="C1314" s="299" t="s">
        <v>91</v>
      </c>
      <c r="D1314" s="299" t="s">
        <v>54</v>
      </c>
      <c r="E1314" s="301">
        <v>1684.6818181818182</v>
      </c>
      <c r="F1314" s="299" t="s">
        <v>77</v>
      </c>
    </row>
    <row r="1315" spans="1:6" x14ac:dyDescent="0.3">
      <c r="A1315" s="299" t="s">
        <v>494</v>
      </c>
      <c r="B1315" s="300">
        <v>17</v>
      </c>
      <c r="C1315" s="299" t="s">
        <v>91</v>
      </c>
      <c r="D1315" s="299" t="s">
        <v>55</v>
      </c>
      <c r="E1315" s="301">
        <v>1086.272727272727</v>
      </c>
      <c r="F1315" s="299" t="s">
        <v>187</v>
      </c>
    </row>
    <row r="1316" spans="1:6" x14ac:dyDescent="0.3">
      <c r="A1316" s="299" t="s">
        <v>494</v>
      </c>
      <c r="B1316" s="300">
        <v>17</v>
      </c>
      <c r="C1316" s="299" t="s">
        <v>91</v>
      </c>
      <c r="D1316" s="299" t="s">
        <v>55</v>
      </c>
      <c r="E1316" s="301">
        <v>6951.2727272727279</v>
      </c>
      <c r="F1316" s="299" t="s">
        <v>77</v>
      </c>
    </row>
    <row r="1317" spans="1:6" x14ac:dyDescent="0.3">
      <c r="A1317" s="299" t="s">
        <v>494</v>
      </c>
      <c r="B1317" s="300">
        <v>17</v>
      </c>
      <c r="C1317" s="299" t="s">
        <v>91</v>
      </c>
      <c r="D1317" s="299" t="s">
        <v>56</v>
      </c>
      <c r="E1317" s="301">
        <v>121.36363636363637</v>
      </c>
      <c r="F1317" s="299" t="s">
        <v>187</v>
      </c>
    </row>
    <row r="1318" spans="1:6" x14ac:dyDescent="0.3">
      <c r="A1318" s="299" t="s">
        <v>494</v>
      </c>
      <c r="B1318" s="300">
        <v>17</v>
      </c>
      <c r="C1318" s="299" t="s">
        <v>91</v>
      </c>
      <c r="D1318" s="299" t="s">
        <v>56</v>
      </c>
      <c r="E1318" s="301">
        <v>160.31818181818181</v>
      </c>
      <c r="F1318" s="299" t="s">
        <v>77</v>
      </c>
    </row>
    <row r="1319" spans="1:6" x14ac:dyDescent="0.3">
      <c r="A1319" s="299" t="s">
        <v>494</v>
      </c>
      <c r="B1319" s="300">
        <v>17</v>
      </c>
      <c r="C1319" s="299" t="s">
        <v>91</v>
      </c>
      <c r="D1319" s="299" t="s">
        <v>57</v>
      </c>
      <c r="E1319" s="301">
        <v>23.77272727272727</v>
      </c>
      <c r="F1319" s="299" t="s">
        <v>187</v>
      </c>
    </row>
    <row r="1320" spans="1:6" x14ac:dyDescent="0.3">
      <c r="A1320" s="299" t="s">
        <v>494</v>
      </c>
      <c r="B1320" s="300">
        <v>17</v>
      </c>
      <c r="C1320" s="299" t="s">
        <v>91</v>
      </c>
      <c r="D1320" s="299" t="s">
        <v>57</v>
      </c>
      <c r="E1320" s="301">
        <v>59.863636363636346</v>
      </c>
      <c r="F1320" s="299" t="s">
        <v>77</v>
      </c>
    </row>
    <row r="1321" spans="1:6" x14ac:dyDescent="0.3">
      <c r="A1321" s="299" t="s">
        <v>494</v>
      </c>
      <c r="B1321" s="300">
        <v>17</v>
      </c>
      <c r="C1321" s="299" t="s">
        <v>91</v>
      </c>
      <c r="D1321" s="299" t="s">
        <v>58</v>
      </c>
      <c r="E1321" s="301">
        <v>66.090909090909093</v>
      </c>
      <c r="F1321" s="299" t="s">
        <v>187</v>
      </c>
    </row>
    <row r="1322" spans="1:6" x14ac:dyDescent="0.3">
      <c r="A1322" s="299" t="s">
        <v>494</v>
      </c>
      <c r="B1322" s="300">
        <v>17</v>
      </c>
      <c r="C1322" s="299" t="s">
        <v>91</v>
      </c>
      <c r="D1322" s="299" t="s">
        <v>58</v>
      </c>
      <c r="E1322" s="301">
        <v>229.1363636363636</v>
      </c>
      <c r="F1322" s="299" t="s">
        <v>77</v>
      </c>
    </row>
    <row r="1323" spans="1:6" x14ac:dyDescent="0.3">
      <c r="A1323" s="299" t="s">
        <v>494</v>
      </c>
      <c r="B1323" s="300">
        <v>17</v>
      </c>
      <c r="C1323" s="299" t="s">
        <v>91</v>
      </c>
      <c r="D1323" s="299" t="s">
        <v>59</v>
      </c>
      <c r="E1323" s="301">
        <v>183.5</v>
      </c>
      <c r="F1323" s="299" t="s">
        <v>187</v>
      </c>
    </row>
    <row r="1324" spans="1:6" x14ac:dyDescent="0.3">
      <c r="A1324" s="299" t="s">
        <v>494</v>
      </c>
      <c r="B1324" s="300">
        <v>17</v>
      </c>
      <c r="C1324" s="299" t="s">
        <v>91</v>
      </c>
      <c r="D1324" s="299" t="s">
        <v>59</v>
      </c>
      <c r="E1324" s="301">
        <v>471.36363636363637</v>
      </c>
      <c r="F1324" s="299" t="s">
        <v>77</v>
      </c>
    </row>
    <row r="1325" spans="1:6" x14ac:dyDescent="0.3">
      <c r="A1325" s="299" t="s">
        <v>494</v>
      </c>
      <c r="B1325" s="300">
        <v>17</v>
      </c>
      <c r="C1325" s="299" t="s">
        <v>91</v>
      </c>
      <c r="D1325" s="299" t="s">
        <v>60</v>
      </c>
      <c r="E1325" s="301">
        <v>292.5454545454545</v>
      </c>
      <c r="F1325" s="299" t="s">
        <v>187</v>
      </c>
    </row>
    <row r="1326" spans="1:6" x14ac:dyDescent="0.3">
      <c r="A1326" s="299" t="s">
        <v>494</v>
      </c>
      <c r="B1326" s="300">
        <v>17</v>
      </c>
      <c r="C1326" s="299" t="s">
        <v>91</v>
      </c>
      <c r="D1326" s="299" t="s">
        <v>60</v>
      </c>
      <c r="E1326" s="301">
        <v>5039.4545454545441</v>
      </c>
      <c r="F1326" s="299" t="s">
        <v>77</v>
      </c>
    </row>
    <row r="1327" spans="1:6" x14ac:dyDescent="0.3">
      <c r="A1327" s="299" t="s">
        <v>494</v>
      </c>
      <c r="B1327" s="300">
        <v>17</v>
      </c>
      <c r="C1327" s="299" t="s">
        <v>91</v>
      </c>
      <c r="D1327" s="299" t="s">
        <v>61</v>
      </c>
      <c r="E1327" s="301">
        <v>380.95454545454555</v>
      </c>
      <c r="F1327" s="299" t="s">
        <v>77</v>
      </c>
    </row>
    <row r="1328" spans="1:6" x14ac:dyDescent="0.3">
      <c r="A1328" s="299" t="s">
        <v>494</v>
      </c>
      <c r="B1328" s="300">
        <v>17</v>
      </c>
      <c r="C1328" s="299" t="s">
        <v>91</v>
      </c>
      <c r="D1328" s="299" t="s">
        <v>62</v>
      </c>
      <c r="E1328" s="301">
        <v>152.90909090909091</v>
      </c>
      <c r="F1328" s="299" t="s">
        <v>187</v>
      </c>
    </row>
    <row r="1329" spans="1:6" x14ac:dyDescent="0.3">
      <c r="A1329" s="299" t="s">
        <v>494</v>
      </c>
      <c r="B1329" s="300">
        <v>17</v>
      </c>
      <c r="C1329" s="299" t="s">
        <v>91</v>
      </c>
      <c r="D1329" s="299" t="s">
        <v>62</v>
      </c>
      <c r="E1329" s="301">
        <v>410.09090909090918</v>
      </c>
      <c r="F1329" s="299" t="s">
        <v>77</v>
      </c>
    </row>
    <row r="1330" spans="1:6" x14ac:dyDescent="0.3">
      <c r="A1330" s="299" t="s">
        <v>494</v>
      </c>
      <c r="B1330" s="300">
        <v>17</v>
      </c>
      <c r="C1330" s="299" t="s">
        <v>91</v>
      </c>
      <c r="D1330" s="299" t="s">
        <v>63</v>
      </c>
      <c r="E1330" s="301">
        <v>61.136363636363647</v>
      </c>
      <c r="F1330" s="299" t="s">
        <v>187</v>
      </c>
    </row>
    <row r="1331" spans="1:6" x14ac:dyDescent="0.3">
      <c r="A1331" s="299" t="s">
        <v>494</v>
      </c>
      <c r="B1331" s="300">
        <v>17</v>
      </c>
      <c r="C1331" s="299" t="s">
        <v>91</v>
      </c>
      <c r="D1331" s="299" t="s">
        <v>63</v>
      </c>
      <c r="E1331" s="301">
        <v>2205.4999999999995</v>
      </c>
      <c r="F1331" s="299" t="s">
        <v>77</v>
      </c>
    </row>
    <row r="1332" spans="1:6" x14ac:dyDescent="0.3">
      <c r="A1332" s="299" t="s">
        <v>494</v>
      </c>
      <c r="B1332" s="300">
        <v>17</v>
      </c>
      <c r="C1332" s="299" t="s">
        <v>91</v>
      </c>
      <c r="D1332" s="299" t="s">
        <v>64</v>
      </c>
      <c r="E1332" s="301">
        <v>71.22727272727272</v>
      </c>
      <c r="F1332" s="299" t="s">
        <v>187</v>
      </c>
    </row>
    <row r="1333" spans="1:6" x14ac:dyDescent="0.3">
      <c r="A1333" s="299" t="s">
        <v>494</v>
      </c>
      <c r="B1333" s="300">
        <v>17</v>
      </c>
      <c r="C1333" s="299" t="s">
        <v>91</v>
      </c>
      <c r="D1333" s="299" t="s">
        <v>64</v>
      </c>
      <c r="E1333" s="301">
        <v>7.4545454545454559</v>
      </c>
      <c r="F1333" s="299" t="s">
        <v>80</v>
      </c>
    </row>
    <row r="1334" spans="1:6" x14ac:dyDescent="0.3">
      <c r="A1334" s="299" t="s">
        <v>494</v>
      </c>
      <c r="B1334" s="300">
        <v>17</v>
      </c>
      <c r="C1334" s="299" t="s">
        <v>91</v>
      </c>
      <c r="D1334" s="299" t="s">
        <v>64</v>
      </c>
      <c r="E1334" s="301">
        <v>555.36363636363649</v>
      </c>
      <c r="F1334" s="299" t="s">
        <v>77</v>
      </c>
    </row>
    <row r="1335" spans="1:6" x14ac:dyDescent="0.3">
      <c r="A1335" s="299" t="s">
        <v>494</v>
      </c>
      <c r="B1335" s="300">
        <v>17</v>
      </c>
      <c r="C1335" s="299" t="s">
        <v>91</v>
      </c>
      <c r="D1335" s="299" t="s">
        <v>65</v>
      </c>
      <c r="E1335" s="301">
        <v>470.09090909090918</v>
      </c>
      <c r="F1335" s="299" t="s">
        <v>187</v>
      </c>
    </row>
    <row r="1336" spans="1:6" x14ac:dyDescent="0.3">
      <c r="A1336" s="299" t="s">
        <v>494</v>
      </c>
      <c r="B1336" s="300">
        <v>17</v>
      </c>
      <c r="C1336" s="299" t="s">
        <v>91</v>
      </c>
      <c r="D1336" s="299" t="s">
        <v>65</v>
      </c>
      <c r="E1336" s="301">
        <v>947.72727272727275</v>
      </c>
      <c r="F1336" s="299" t="s">
        <v>77</v>
      </c>
    </row>
    <row r="1337" spans="1:6" x14ac:dyDescent="0.3">
      <c r="A1337" s="299" t="s">
        <v>494</v>
      </c>
      <c r="B1337" s="300">
        <v>17</v>
      </c>
      <c r="C1337" s="299" t="s">
        <v>91</v>
      </c>
      <c r="D1337" s="299" t="s">
        <v>67</v>
      </c>
      <c r="E1337" s="301">
        <v>2.9999999999999982</v>
      </c>
      <c r="F1337" s="299" t="s">
        <v>187</v>
      </c>
    </row>
    <row r="1338" spans="1:6" x14ac:dyDescent="0.3">
      <c r="A1338" s="299" t="s">
        <v>494</v>
      </c>
      <c r="B1338" s="300">
        <v>17</v>
      </c>
      <c r="C1338" s="299" t="s">
        <v>91</v>
      </c>
      <c r="D1338" s="299" t="s">
        <v>67</v>
      </c>
      <c r="E1338" s="301">
        <v>38.681818181818187</v>
      </c>
      <c r="F1338" s="299" t="s">
        <v>77</v>
      </c>
    </row>
    <row r="1339" spans="1:6" x14ac:dyDescent="0.3">
      <c r="A1339" s="299" t="s">
        <v>494</v>
      </c>
      <c r="B1339" s="300">
        <v>17</v>
      </c>
      <c r="C1339" s="299" t="s">
        <v>91</v>
      </c>
      <c r="D1339" s="299" t="s">
        <v>66</v>
      </c>
      <c r="E1339" s="301">
        <v>0.99999999999999967</v>
      </c>
      <c r="F1339" s="299" t="s">
        <v>77</v>
      </c>
    </row>
    <row r="1340" spans="1:6" x14ac:dyDescent="0.3">
      <c r="A1340" s="299" t="s">
        <v>494</v>
      </c>
      <c r="B1340" s="300">
        <v>17</v>
      </c>
      <c r="C1340" s="299" t="s">
        <v>92</v>
      </c>
      <c r="D1340" s="299" t="s">
        <v>47</v>
      </c>
      <c r="E1340" s="301">
        <v>40.5</v>
      </c>
      <c r="F1340" s="299" t="s">
        <v>187</v>
      </c>
    </row>
    <row r="1341" spans="1:6" x14ac:dyDescent="0.3">
      <c r="A1341" s="299" t="s">
        <v>494</v>
      </c>
      <c r="B1341" s="300">
        <v>17</v>
      </c>
      <c r="C1341" s="299" t="s">
        <v>92</v>
      </c>
      <c r="D1341" s="299" t="s">
        <v>47</v>
      </c>
      <c r="E1341" s="301">
        <v>0.99999999999999967</v>
      </c>
      <c r="F1341" s="299" t="s">
        <v>81</v>
      </c>
    </row>
    <row r="1342" spans="1:6" x14ac:dyDescent="0.3">
      <c r="A1342" s="299" t="s">
        <v>494</v>
      </c>
      <c r="B1342" s="300">
        <v>17</v>
      </c>
      <c r="C1342" s="299" t="s">
        <v>92</v>
      </c>
      <c r="D1342" s="299" t="s">
        <v>47</v>
      </c>
      <c r="E1342" s="301">
        <v>2.772727272727272</v>
      </c>
      <c r="F1342" s="299" t="s">
        <v>80</v>
      </c>
    </row>
    <row r="1343" spans="1:6" x14ac:dyDescent="0.3">
      <c r="A1343" s="299" t="s">
        <v>494</v>
      </c>
      <c r="B1343" s="300">
        <v>17</v>
      </c>
      <c r="C1343" s="299" t="s">
        <v>92</v>
      </c>
      <c r="D1343" s="299" t="s">
        <v>47</v>
      </c>
      <c r="E1343" s="301">
        <v>11</v>
      </c>
      <c r="F1343" s="299" t="s">
        <v>188</v>
      </c>
    </row>
    <row r="1344" spans="1:6" x14ac:dyDescent="0.3">
      <c r="A1344" s="299" t="s">
        <v>494</v>
      </c>
      <c r="B1344" s="300">
        <v>17</v>
      </c>
      <c r="C1344" s="299" t="s">
        <v>92</v>
      </c>
      <c r="D1344" s="299" t="s">
        <v>47</v>
      </c>
      <c r="E1344" s="301">
        <v>119.31818181818178</v>
      </c>
      <c r="F1344" s="299" t="s">
        <v>77</v>
      </c>
    </row>
    <row r="1345" spans="1:6" x14ac:dyDescent="0.3">
      <c r="A1345" s="299" t="s">
        <v>494</v>
      </c>
      <c r="B1345" s="300">
        <v>17</v>
      </c>
      <c r="C1345" s="299" t="s">
        <v>92</v>
      </c>
      <c r="D1345" s="299" t="s">
        <v>48</v>
      </c>
      <c r="E1345" s="301">
        <v>11</v>
      </c>
      <c r="F1345" s="299" t="s">
        <v>77</v>
      </c>
    </row>
    <row r="1346" spans="1:6" x14ac:dyDescent="0.3">
      <c r="A1346" s="299" t="s">
        <v>494</v>
      </c>
      <c r="B1346" s="300">
        <v>17</v>
      </c>
      <c r="C1346" s="299" t="s">
        <v>92</v>
      </c>
      <c r="D1346" s="299" t="s">
        <v>49</v>
      </c>
      <c r="E1346" s="301">
        <v>184.1363636363636</v>
      </c>
      <c r="F1346" s="299" t="s">
        <v>187</v>
      </c>
    </row>
    <row r="1347" spans="1:6" x14ac:dyDescent="0.3">
      <c r="A1347" s="299" t="s">
        <v>494</v>
      </c>
      <c r="B1347" s="300">
        <v>17</v>
      </c>
      <c r="C1347" s="299" t="s">
        <v>92</v>
      </c>
      <c r="D1347" s="299" t="s">
        <v>49</v>
      </c>
      <c r="E1347" s="301">
        <v>2448.0000000000005</v>
      </c>
      <c r="F1347" s="299" t="s">
        <v>77</v>
      </c>
    </row>
    <row r="1348" spans="1:6" x14ac:dyDescent="0.3">
      <c r="A1348" s="299" t="s">
        <v>494</v>
      </c>
      <c r="B1348" s="300">
        <v>17</v>
      </c>
      <c r="C1348" s="299" t="s">
        <v>92</v>
      </c>
      <c r="D1348" s="299" t="s">
        <v>50</v>
      </c>
      <c r="E1348" s="301">
        <v>0.99999999999999967</v>
      </c>
      <c r="F1348" s="299" t="s">
        <v>187</v>
      </c>
    </row>
    <row r="1349" spans="1:6" x14ac:dyDescent="0.3">
      <c r="A1349" s="299" t="s">
        <v>494</v>
      </c>
      <c r="B1349" s="300">
        <v>17</v>
      </c>
      <c r="C1349" s="299" t="s">
        <v>92</v>
      </c>
      <c r="D1349" s="299" t="s">
        <v>50</v>
      </c>
      <c r="E1349" s="301">
        <v>11.999999999999993</v>
      </c>
      <c r="F1349" s="299" t="s">
        <v>77</v>
      </c>
    </row>
    <row r="1350" spans="1:6" x14ac:dyDescent="0.3">
      <c r="A1350" s="299" t="s">
        <v>494</v>
      </c>
      <c r="B1350" s="300">
        <v>17</v>
      </c>
      <c r="C1350" s="299" t="s">
        <v>92</v>
      </c>
      <c r="D1350" s="299" t="s">
        <v>51</v>
      </c>
      <c r="E1350" s="301">
        <v>1.9999999999999993</v>
      </c>
      <c r="F1350" s="299" t="s">
        <v>187</v>
      </c>
    </row>
    <row r="1351" spans="1:6" x14ac:dyDescent="0.3">
      <c r="A1351" s="299" t="s">
        <v>494</v>
      </c>
      <c r="B1351" s="300">
        <v>17</v>
      </c>
      <c r="C1351" s="299" t="s">
        <v>92</v>
      </c>
      <c r="D1351" s="299" t="s">
        <v>51</v>
      </c>
      <c r="E1351" s="301">
        <v>50.590909090909108</v>
      </c>
      <c r="F1351" s="299" t="s">
        <v>77</v>
      </c>
    </row>
    <row r="1352" spans="1:6" x14ac:dyDescent="0.3">
      <c r="A1352" s="299" t="s">
        <v>494</v>
      </c>
      <c r="B1352" s="300">
        <v>17</v>
      </c>
      <c r="C1352" s="299" t="s">
        <v>92</v>
      </c>
      <c r="D1352" s="299" t="s">
        <v>52</v>
      </c>
      <c r="E1352" s="301">
        <v>664.0454545454545</v>
      </c>
      <c r="F1352" s="299" t="s">
        <v>187</v>
      </c>
    </row>
    <row r="1353" spans="1:6" x14ac:dyDescent="0.3">
      <c r="A1353" s="299" t="s">
        <v>494</v>
      </c>
      <c r="B1353" s="300">
        <v>17</v>
      </c>
      <c r="C1353" s="299" t="s">
        <v>92</v>
      </c>
      <c r="D1353" s="299" t="s">
        <v>52</v>
      </c>
      <c r="E1353" s="301">
        <v>915.45454545454561</v>
      </c>
      <c r="F1353" s="299" t="s">
        <v>77</v>
      </c>
    </row>
    <row r="1354" spans="1:6" x14ac:dyDescent="0.3">
      <c r="A1354" s="299" t="s">
        <v>494</v>
      </c>
      <c r="B1354" s="300">
        <v>17</v>
      </c>
      <c r="C1354" s="299" t="s">
        <v>92</v>
      </c>
      <c r="D1354" s="299" t="s">
        <v>53</v>
      </c>
      <c r="E1354" s="301">
        <v>805.27272727272714</v>
      </c>
      <c r="F1354" s="299" t="s">
        <v>187</v>
      </c>
    </row>
    <row r="1355" spans="1:6" x14ac:dyDescent="0.3">
      <c r="A1355" s="299" t="s">
        <v>494</v>
      </c>
      <c r="B1355" s="300">
        <v>17</v>
      </c>
      <c r="C1355" s="299" t="s">
        <v>92</v>
      </c>
      <c r="D1355" s="299" t="s">
        <v>53</v>
      </c>
      <c r="E1355" s="301">
        <v>1787.3636363636365</v>
      </c>
      <c r="F1355" s="299" t="s">
        <v>77</v>
      </c>
    </row>
    <row r="1356" spans="1:6" x14ac:dyDescent="0.3">
      <c r="A1356" s="299" t="s">
        <v>494</v>
      </c>
      <c r="B1356" s="300">
        <v>17</v>
      </c>
      <c r="C1356" s="299" t="s">
        <v>92</v>
      </c>
      <c r="D1356" s="299" t="s">
        <v>54</v>
      </c>
      <c r="E1356" s="301">
        <v>543.86363636363637</v>
      </c>
      <c r="F1356" s="299" t="s">
        <v>187</v>
      </c>
    </row>
    <row r="1357" spans="1:6" x14ac:dyDescent="0.3">
      <c r="A1357" s="299" t="s">
        <v>494</v>
      </c>
      <c r="B1357" s="300">
        <v>17</v>
      </c>
      <c r="C1357" s="299" t="s">
        <v>92</v>
      </c>
      <c r="D1357" s="299" t="s">
        <v>54</v>
      </c>
      <c r="E1357" s="301">
        <v>5.2727272727272725</v>
      </c>
      <c r="F1357" s="299" t="s">
        <v>81</v>
      </c>
    </row>
    <row r="1358" spans="1:6" x14ac:dyDescent="0.3">
      <c r="A1358" s="299" t="s">
        <v>494</v>
      </c>
      <c r="B1358" s="300">
        <v>17</v>
      </c>
      <c r="C1358" s="299" t="s">
        <v>92</v>
      </c>
      <c r="D1358" s="299" t="s">
        <v>54</v>
      </c>
      <c r="E1358" s="301">
        <v>9.1818181818181799</v>
      </c>
      <c r="F1358" s="299" t="s">
        <v>80</v>
      </c>
    </row>
    <row r="1359" spans="1:6" x14ac:dyDescent="0.3">
      <c r="A1359" s="299" t="s">
        <v>494</v>
      </c>
      <c r="B1359" s="300">
        <v>17</v>
      </c>
      <c r="C1359" s="299" t="s">
        <v>92</v>
      </c>
      <c r="D1359" s="299" t="s">
        <v>54</v>
      </c>
      <c r="E1359" s="301">
        <v>1479.6363636363637</v>
      </c>
      <c r="F1359" s="299" t="s">
        <v>77</v>
      </c>
    </row>
    <row r="1360" spans="1:6" x14ac:dyDescent="0.3">
      <c r="A1360" s="299" t="s">
        <v>494</v>
      </c>
      <c r="B1360" s="300">
        <v>17</v>
      </c>
      <c r="C1360" s="299" t="s">
        <v>92</v>
      </c>
      <c r="D1360" s="299" t="s">
        <v>55</v>
      </c>
      <c r="E1360" s="301">
        <v>661.9545454545455</v>
      </c>
      <c r="F1360" s="299" t="s">
        <v>187</v>
      </c>
    </row>
    <row r="1361" spans="1:6" x14ac:dyDescent="0.3">
      <c r="A1361" s="299" t="s">
        <v>494</v>
      </c>
      <c r="B1361" s="300">
        <v>17</v>
      </c>
      <c r="C1361" s="299" t="s">
        <v>92</v>
      </c>
      <c r="D1361" s="299" t="s">
        <v>55</v>
      </c>
      <c r="E1361" s="301">
        <v>1678.2272727272723</v>
      </c>
      <c r="F1361" s="299" t="s">
        <v>77</v>
      </c>
    </row>
    <row r="1362" spans="1:6" x14ac:dyDescent="0.3">
      <c r="A1362" s="299" t="s">
        <v>494</v>
      </c>
      <c r="B1362" s="300">
        <v>17</v>
      </c>
      <c r="C1362" s="299" t="s">
        <v>92</v>
      </c>
      <c r="D1362" s="299" t="s">
        <v>56</v>
      </c>
      <c r="E1362" s="301">
        <v>116.63636363636363</v>
      </c>
      <c r="F1362" s="299" t="s">
        <v>187</v>
      </c>
    </row>
    <row r="1363" spans="1:6" x14ac:dyDescent="0.3">
      <c r="A1363" s="299" t="s">
        <v>494</v>
      </c>
      <c r="B1363" s="300">
        <v>17</v>
      </c>
      <c r="C1363" s="299" t="s">
        <v>92</v>
      </c>
      <c r="D1363" s="299" t="s">
        <v>56</v>
      </c>
      <c r="E1363" s="301">
        <v>111.27272727272729</v>
      </c>
      <c r="F1363" s="299" t="s">
        <v>77</v>
      </c>
    </row>
    <row r="1364" spans="1:6" x14ac:dyDescent="0.3">
      <c r="A1364" s="299" t="s">
        <v>494</v>
      </c>
      <c r="B1364" s="300">
        <v>17</v>
      </c>
      <c r="C1364" s="299" t="s">
        <v>92</v>
      </c>
      <c r="D1364" s="299" t="s">
        <v>57</v>
      </c>
      <c r="E1364" s="301">
        <v>31.409090909090907</v>
      </c>
      <c r="F1364" s="299" t="s">
        <v>187</v>
      </c>
    </row>
    <row r="1365" spans="1:6" x14ac:dyDescent="0.3">
      <c r="A1365" s="299" t="s">
        <v>494</v>
      </c>
      <c r="B1365" s="300">
        <v>17</v>
      </c>
      <c r="C1365" s="299" t="s">
        <v>92</v>
      </c>
      <c r="D1365" s="299" t="s">
        <v>57</v>
      </c>
      <c r="E1365" s="301">
        <v>53.999999999999986</v>
      </c>
      <c r="F1365" s="299" t="s">
        <v>77</v>
      </c>
    </row>
    <row r="1366" spans="1:6" x14ac:dyDescent="0.3">
      <c r="A1366" s="299" t="s">
        <v>494</v>
      </c>
      <c r="B1366" s="300">
        <v>17</v>
      </c>
      <c r="C1366" s="299" t="s">
        <v>92</v>
      </c>
      <c r="D1366" s="299" t="s">
        <v>58</v>
      </c>
      <c r="E1366" s="301">
        <v>166.54545454545453</v>
      </c>
      <c r="F1366" s="299" t="s">
        <v>187</v>
      </c>
    </row>
    <row r="1367" spans="1:6" x14ac:dyDescent="0.3">
      <c r="A1367" s="299" t="s">
        <v>494</v>
      </c>
      <c r="B1367" s="300">
        <v>17</v>
      </c>
      <c r="C1367" s="299" t="s">
        <v>92</v>
      </c>
      <c r="D1367" s="299" t="s">
        <v>58</v>
      </c>
      <c r="E1367" s="301">
        <v>165.81818181818184</v>
      </c>
      <c r="F1367" s="299" t="s">
        <v>77</v>
      </c>
    </row>
    <row r="1368" spans="1:6" x14ac:dyDescent="0.3">
      <c r="A1368" s="299" t="s">
        <v>494</v>
      </c>
      <c r="B1368" s="300">
        <v>17</v>
      </c>
      <c r="C1368" s="299" t="s">
        <v>92</v>
      </c>
      <c r="D1368" s="299" t="s">
        <v>59</v>
      </c>
      <c r="E1368" s="301">
        <v>280.22727272727275</v>
      </c>
      <c r="F1368" s="299" t="s">
        <v>187</v>
      </c>
    </row>
    <row r="1369" spans="1:6" x14ac:dyDescent="0.3">
      <c r="A1369" s="299" t="s">
        <v>494</v>
      </c>
      <c r="B1369" s="300">
        <v>17</v>
      </c>
      <c r="C1369" s="299" t="s">
        <v>92</v>
      </c>
      <c r="D1369" s="299" t="s">
        <v>59</v>
      </c>
      <c r="E1369" s="301">
        <v>312.50000000000006</v>
      </c>
      <c r="F1369" s="299" t="s">
        <v>77</v>
      </c>
    </row>
    <row r="1370" spans="1:6" x14ac:dyDescent="0.3">
      <c r="A1370" s="299" t="s">
        <v>494</v>
      </c>
      <c r="B1370" s="300">
        <v>17</v>
      </c>
      <c r="C1370" s="299" t="s">
        <v>92</v>
      </c>
      <c r="D1370" s="299" t="s">
        <v>60</v>
      </c>
      <c r="E1370" s="301">
        <v>323.27272727272725</v>
      </c>
      <c r="F1370" s="299" t="s">
        <v>187</v>
      </c>
    </row>
    <row r="1371" spans="1:6" x14ac:dyDescent="0.3">
      <c r="A1371" s="299" t="s">
        <v>494</v>
      </c>
      <c r="B1371" s="300">
        <v>17</v>
      </c>
      <c r="C1371" s="299" t="s">
        <v>92</v>
      </c>
      <c r="D1371" s="299" t="s">
        <v>60</v>
      </c>
      <c r="E1371" s="301">
        <v>806.09090909090912</v>
      </c>
      <c r="F1371" s="299" t="s">
        <v>77</v>
      </c>
    </row>
    <row r="1372" spans="1:6" x14ac:dyDescent="0.3">
      <c r="A1372" s="299" t="s">
        <v>494</v>
      </c>
      <c r="B1372" s="300">
        <v>17</v>
      </c>
      <c r="C1372" s="299" t="s">
        <v>92</v>
      </c>
      <c r="D1372" s="299" t="s">
        <v>61</v>
      </c>
      <c r="E1372" s="301">
        <v>0.99999999999999967</v>
      </c>
      <c r="F1372" s="299" t="s">
        <v>187</v>
      </c>
    </row>
    <row r="1373" spans="1:6" x14ac:dyDescent="0.3">
      <c r="A1373" s="299" t="s">
        <v>494</v>
      </c>
      <c r="B1373" s="300">
        <v>17</v>
      </c>
      <c r="C1373" s="299" t="s">
        <v>92</v>
      </c>
      <c r="D1373" s="299" t="s">
        <v>61</v>
      </c>
      <c r="E1373" s="301">
        <v>120.13636363636363</v>
      </c>
      <c r="F1373" s="299" t="s">
        <v>77</v>
      </c>
    </row>
    <row r="1374" spans="1:6" x14ac:dyDescent="0.3">
      <c r="A1374" s="299" t="s">
        <v>494</v>
      </c>
      <c r="B1374" s="300">
        <v>17</v>
      </c>
      <c r="C1374" s="299" t="s">
        <v>92</v>
      </c>
      <c r="D1374" s="299" t="s">
        <v>62</v>
      </c>
      <c r="E1374" s="301">
        <v>106.09090909090911</v>
      </c>
      <c r="F1374" s="299" t="s">
        <v>187</v>
      </c>
    </row>
    <row r="1375" spans="1:6" x14ac:dyDescent="0.3">
      <c r="A1375" s="299" t="s">
        <v>494</v>
      </c>
      <c r="B1375" s="300">
        <v>17</v>
      </c>
      <c r="C1375" s="299" t="s">
        <v>92</v>
      </c>
      <c r="D1375" s="299" t="s">
        <v>62</v>
      </c>
      <c r="E1375" s="301">
        <v>0.99999999999999967</v>
      </c>
      <c r="F1375" s="299" t="s">
        <v>81</v>
      </c>
    </row>
    <row r="1376" spans="1:6" x14ac:dyDescent="0.3">
      <c r="A1376" s="299" t="s">
        <v>494</v>
      </c>
      <c r="B1376" s="300">
        <v>17</v>
      </c>
      <c r="C1376" s="299" t="s">
        <v>92</v>
      </c>
      <c r="D1376" s="299" t="s">
        <v>62</v>
      </c>
      <c r="E1376" s="301">
        <v>316.81818181818181</v>
      </c>
      <c r="F1376" s="299" t="s">
        <v>77</v>
      </c>
    </row>
    <row r="1377" spans="1:6" x14ac:dyDescent="0.3">
      <c r="A1377" s="299" t="s">
        <v>494</v>
      </c>
      <c r="B1377" s="300">
        <v>17</v>
      </c>
      <c r="C1377" s="299" t="s">
        <v>92</v>
      </c>
      <c r="D1377" s="299" t="s">
        <v>63</v>
      </c>
      <c r="E1377" s="301">
        <v>116.13636363636358</v>
      </c>
      <c r="F1377" s="299" t="s">
        <v>187</v>
      </c>
    </row>
    <row r="1378" spans="1:6" x14ac:dyDescent="0.3">
      <c r="A1378" s="299" t="s">
        <v>494</v>
      </c>
      <c r="B1378" s="300">
        <v>17</v>
      </c>
      <c r="C1378" s="299" t="s">
        <v>92</v>
      </c>
      <c r="D1378" s="299" t="s">
        <v>63</v>
      </c>
      <c r="E1378" s="301">
        <v>587.0454545454545</v>
      </c>
      <c r="F1378" s="299" t="s">
        <v>77</v>
      </c>
    </row>
    <row r="1379" spans="1:6" x14ac:dyDescent="0.3">
      <c r="A1379" s="299" t="s">
        <v>494</v>
      </c>
      <c r="B1379" s="300">
        <v>17</v>
      </c>
      <c r="C1379" s="299" t="s">
        <v>92</v>
      </c>
      <c r="D1379" s="299" t="s">
        <v>64</v>
      </c>
      <c r="E1379" s="301">
        <v>101.18181818181822</v>
      </c>
      <c r="F1379" s="299" t="s">
        <v>187</v>
      </c>
    </row>
    <row r="1380" spans="1:6" x14ac:dyDescent="0.3">
      <c r="A1380" s="299" t="s">
        <v>494</v>
      </c>
      <c r="B1380" s="300">
        <v>17</v>
      </c>
      <c r="C1380" s="299" t="s">
        <v>92</v>
      </c>
      <c r="D1380" s="299" t="s">
        <v>64</v>
      </c>
      <c r="E1380" s="301">
        <v>5.9999999999999964</v>
      </c>
      <c r="F1380" s="299" t="s">
        <v>80</v>
      </c>
    </row>
    <row r="1381" spans="1:6" x14ac:dyDescent="0.3">
      <c r="A1381" s="299" t="s">
        <v>494</v>
      </c>
      <c r="B1381" s="300">
        <v>17</v>
      </c>
      <c r="C1381" s="299" t="s">
        <v>92</v>
      </c>
      <c r="D1381" s="299" t="s">
        <v>64</v>
      </c>
      <c r="E1381" s="301">
        <v>257.40909090909088</v>
      </c>
      <c r="F1381" s="299" t="s">
        <v>77</v>
      </c>
    </row>
    <row r="1382" spans="1:6" x14ac:dyDescent="0.3">
      <c r="A1382" s="299" t="s">
        <v>494</v>
      </c>
      <c r="B1382" s="300">
        <v>17</v>
      </c>
      <c r="C1382" s="299" t="s">
        <v>92</v>
      </c>
      <c r="D1382" s="299" t="s">
        <v>65</v>
      </c>
      <c r="E1382" s="301">
        <v>203.3636363636364</v>
      </c>
      <c r="F1382" s="299" t="s">
        <v>187</v>
      </c>
    </row>
    <row r="1383" spans="1:6" x14ac:dyDescent="0.3">
      <c r="A1383" s="299" t="s">
        <v>494</v>
      </c>
      <c r="B1383" s="300">
        <v>17</v>
      </c>
      <c r="C1383" s="299" t="s">
        <v>92</v>
      </c>
      <c r="D1383" s="299" t="s">
        <v>65</v>
      </c>
      <c r="E1383" s="301">
        <v>0.99999999999999967</v>
      </c>
      <c r="F1383" s="299" t="s">
        <v>80</v>
      </c>
    </row>
    <row r="1384" spans="1:6" x14ac:dyDescent="0.3">
      <c r="A1384" s="299" t="s">
        <v>494</v>
      </c>
      <c r="B1384" s="300">
        <v>17</v>
      </c>
      <c r="C1384" s="299" t="s">
        <v>92</v>
      </c>
      <c r="D1384" s="299" t="s">
        <v>65</v>
      </c>
      <c r="E1384" s="301">
        <v>160.59090909090909</v>
      </c>
      <c r="F1384" s="299" t="s">
        <v>77</v>
      </c>
    </row>
    <row r="1385" spans="1:6" x14ac:dyDescent="0.3">
      <c r="A1385" s="299" t="s">
        <v>494</v>
      </c>
      <c r="B1385" s="300">
        <v>17</v>
      </c>
      <c r="C1385" s="299" t="s">
        <v>92</v>
      </c>
      <c r="D1385" s="299" t="s">
        <v>67</v>
      </c>
      <c r="E1385" s="301">
        <v>1.9999999999999993</v>
      </c>
      <c r="F1385" s="299" t="s">
        <v>187</v>
      </c>
    </row>
    <row r="1386" spans="1:6" x14ac:dyDescent="0.3">
      <c r="A1386" s="299" t="s">
        <v>494</v>
      </c>
      <c r="B1386" s="300">
        <v>17</v>
      </c>
      <c r="C1386" s="299" t="s">
        <v>92</v>
      </c>
      <c r="D1386" s="299" t="s">
        <v>67</v>
      </c>
      <c r="E1386" s="301">
        <v>35.86363636363636</v>
      </c>
      <c r="F1386" s="299" t="s">
        <v>77</v>
      </c>
    </row>
    <row r="1387" spans="1:6" x14ac:dyDescent="0.3">
      <c r="A1387" s="299" t="s">
        <v>494</v>
      </c>
      <c r="B1387" s="300">
        <v>17</v>
      </c>
      <c r="C1387" s="299" t="s">
        <v>92</v>
      </c>
      <c r="D1387" s="299" t="s">
        <v>66</v>
      </c>
      <c r="E1387" s="301">
        <v>1.9999999999999993</v>
      </c>
      <c r="F1387" s="299" t="s">
        <v>187</v>
      </c>
    </row>
    <row r="1388" spans="1:6" x14ac:dyDescent="0.3">
      <c r="A1388" s="299" t="s">
        <v>494</v>
      </c>
      <c r="B1388" s="300">
        <v>17</v>
      </c>
      <c r="C1388" s="299" t="s">
        <v>92</v>
      </c>
      <c r="D1388" s="299" t="s">
        <v>66</v>
      </c>
      <c r="E1388" s="301">
        <v>0.99999999999999967</v>
      </c>
      <c r="F1388" s="299" t="s">
        <v>77</v>
      </c>
    </row>
    <row r="1389" spans="1:6" x14ac:dyDescent="0.3">
      <c r="A1389" s="299" t="s">
        <v>494</v>
      </c>
      <c r="B1389" s="300">
        <v>18</v>
      </c>
      <c r="C1389" s="299" t="s">
        <v>91</v>
      </c>
      <c r="D1389" s="299" t="s">
        <v>47</v>
      </c>
      <c r="E1389" s="301">
        <v>121.18181818181819</v>
      </c>
      <c r="F1389" s="299" t="s">
        <v>187</v>
      </c>
    </row>
    <row r="1390" spans="1:6" x14ac:dyDescent="0.3">
      <c r="A1390" s="299" t="s">
        <v>494</v>
      </c>
      <c r="B1390" s="300">
        <v>18</v>
      </c>
      <c r="C1390" s="299" t="s">
        <v>91</v>
      </c>
      <c r="D1390" s="299" t="s">
        <v>47</v>
      </c>
      <c r="E1390" s="301">
        <v>4.2272727272727257</v>
      </c>
      <c r="F1390" s="299" t="s">
        <v>80</v>
      </c>
    </row>
    <row r="1391" spans="1:6" x14ac:dyDescent="0.3">
      <c r="A1391" s="299" t="s">
        <v>494</v>
      </c>
      <c r="B1391" s="300">
        <v>18</v>
      </c>
      <c r="C1391" s="299" t="s">
        <v>91</v>
      </c>
      <c r="D1391" s="299" t="s">
        <v>47</v>
      </c>
      <c r="E1391" s="301">
        <v>193.63636363636363</v>
      </c>
      <c r="F1391" s="299" t="s">
        <v>188</v>
      </c>
    </row>
    <row r="1392" spans="1:6" x14ac:dyDescent="0.3">
      <c r="A1392" s="299" t="s">
        <v>494</v>
      </c>
      <c r="B1392" s="300">
        <v>18</v>
      </c>
      <c r="C1392" s="299" t="s">
        <v>91</v>
      </c>
      <c r="D1392" s="299" t="s">
        <v>47</v>
      </c>
      <c r="E1392" s="301">
        <v>31.95454545454546</v>
      </c>
      <c r="F1392" s="299" t="s">
        <v>77</v>
      </c>
    </row>
    <row r="1393" spans="1:6" x14ac:dyDescent="0.3">
      <c r="A1393" s="299" t="s">
        <v>494</v>
      </c>
      <c r="B1393" s="300">
        <v>18</v>
      </c>
      <c r="C1393" s="299" t="s">
        <v>91</v>
      </c>
      <c r="D1393" s="299" t="s">
        <v>48</v>
      </c>
      <c r="E1393" s="301">
        <v>0.99999999999999967</v>
      </c>
      <c r="F1393" s="299" t="s">
        <v>187</v>
      </c>
    </row>
    <row r="1394" spans="1:6" x14ac:dyDescent="0.3">
      <c r="A1394" s="299" t="s">
        <v>494</v>
      </c>
      <c r="B1394" s="300">
        <v>18</v>
      </c>
      <c r="C1394" s="299" t="s">
        <v>91</v>
      </c>
      <c r="D1394" s="299" t="s">
        <v>48</v>
      </c>
      <c r="E1394" s="301">
        <v>5.9999999999999964</v>
      </c>
      <c r="F1394" s="299" t="s">
        <v>77</v>
      </c>
    </row>
    <row r="1395" spans="1:6" x14ac:dyDescent="0.3">
      <c r="A1395" s="299" t="s">
        <v>494</v>
      </c>
      <c r="B1395" s="300">
        <v>18</v>
      </c>
      <c r="C1395" s="299" t="s">
        <v>91</v>
      </c>
      <c r="D1395" s="299" t="s">
        <v>49</v>
      </c>
      <c r="E1395" s="301">
        <v>78.681818181818201</v>
      </c>
      <c r="F1395" s="299" t="s">
        <v>187</v>
      </c>
    </row>
    <row r="1396" spans="1:6" x14ac:dyDescent="0.3">
      <c r="A1396" s="299" t="s">
        <v>494</v>
      </c>
      <c r="B1396" s="300">
        <v>18</v>
      </c>
      <c r="C1396" s="299" t="s">
        <v>91</v>
      </c>
      <c r="D1396" s="299" t="s">
        <v>49</v>
      </c>
      <c r="E1396" s="301">
        <v>532.9545454545455</v>
      </c>
      <c r="F1396" s="299" t="s">
        <v>77</v>
      </c>
    </row>
    <row r="1397" spans="1:6" x14ac:dyDescent="0.3">
      <c r="A1397" s="299" t="s">
        <v>494</v>
      </c>
      <c r="B1397" s="300">
        <v>18</v>
      </c>
      <c r="C1397" s="299" t="s">
        <v>91</v>
      </c>
      <c r="D1397" s="299" t="s">
        <v>50</v>
      </c>
      <c r="E1397" s="301">
        <v>6.7272727272727284</v>
      </c>
      <c r="F1397" s="299" t="s">
        <v>77</v>
      </c>
    </row>
    <row r="1398" spans="1:6" x14ac:dyDescent="0.3">
      <c r="A1398" s="299" t="s">
        <v>494</v>
      </c>
      <c r="B1398" s="300">
        <v>18</v>
      </c>
      <c r="C1398" s="299" t="s">
        <v>91</v>
      </c>
      <c r="D1398" s="299" t="s">
        <v>51</v>
      </c>
      <c r="E1398" s="301">
        <v>0.99999999999999967</v>
      </c>
      <c r="F1398" s="299" t="s">
        <v>187</v>
      </c>
    </row>
    <row r="1399" spans="1:6" x14ac:dyDescent="0.3">
      <c r="A1399" s="299" t="s">
        <v>494</v>
      </c>
      <c r="B1399" s="300">
        <v>18</v>
      </c>
      <c r="C1399" s="299" t="s">
        <v>91</v>
      </c>
      <c r="D1399" s="299" t="s">
        <v>51</v>
      </c>
      <c r="E1399" s="301">
        <v>27.090909090909093</v>
      </c>
      <c r="F1399" s="299" t="s">
        <v>77</v>
      </c>
    </row>
    <row r="1400" spans="1:6" x14ac:dyDescent="0.3">
      <c r="A1400" s="299" t="s">
        <v>494</v>
      </c>
      <c r="B1400" s="300">
        <v>18</v>
      </c>
      <c r="C1400" s="299" t="s">
        <v>91</v>
      </c>
      <c r="D1400" s="299" t="s">
        <v>52</v>
      </c>
      <c r="E1400" s="301">
        <v>216.13636363636363</v>
      </c>
      <c r="F1400" s="299" t="s">
        <v>187</v>
      </c>
    </row>
    <row r="1401" spans="1:6" x14ac:dyDescent="0.3">
      <c r="A1401" s="299" t="s">
        <v>494</v>
      </c>
      <c r="B1401" s="300">
        <v>18</v>
      </c>
      <c r="C1401" s="299" t="s">
        <v>91</v>
      </c>
      <c r="D1401" s="299" t="s">
        <v>52</v>
      </c>
      <c r="E1401" s="301">
        <v>870.90909090909076</v>
      </c>
      <c r="F1401" s="299" t="s">
        <v>77</v>
      </c>
    </row>
    <row r="1402" spans="1:6" x14ac:dyDescent="0.3">
      <c r="A1402" s="299" t="s">
        <v>494</v>
      </c>
      <c r="B1402" s="300">
        <v>18</v>
      </c>
      <c r="C1402" s="299" t="s">
        <v>91</v>
      </c>
      <c r="D1402" s="299" t="s">
        <v>53</v>
      </c>
      <c r="E1402" s="301">
        <v>1385.9090909090908</v>
      </c>
      <c r="F1402" s="299" t="s">
        <v>187</v>
      </c>
    </row>
    <row r="1403" spans="1:6" x14ac:dyDescent="0.3">
      <c r="A1403" s="299" t="s">
        <v>494</v>
      </c>
      <c r="B1403" s="300">
        <v>18</v>
      </c>
      <c r="C1403" s="299" t="s">
        <v>91</v>
      </c>
      <c r="D1403" s="299" t="s">
        <v>53</v>
      </c>
      <c r="E1403" s="301">
        <v>1427.5454545454547</v>
      </c>
      <c r="F1403" s="299" t="s">
        <v>77</v>
      </c>
    </row>
    <row r="1404" spans="1:6" x14ac:dyDescent="0.3">
      <c r="A1404" s="299" t="s">
        <v>494</v>
      </c>
      <c r="B1404" s="300">
        <v>18</v>
      </c>
      <c r="C1404" s="299" t="s">
        <v>91</v>
      </c>
      <c r="D1404" s="299" t="s">
        <v>54</v>
      </c>
      <c r="E1404" s="301">
        <v>189.68181818181816</v>
      </c>
      <c r="F1404" s="299" t="s">
        <v>187</v>
      </c>
    </row>
    <row r="1405" spans="1:6" x14ac:dyDescent="0.3">
      <c r="A1405" s="299" t="s">
        <v>494</v>
      </c>
      <c r="B1405" s="300">
        <v>18</v>
      </c>
      <c r="C1405" s="299" t="s">
        <v>91</v>
      </c>
      <c r="D1405" s="299" t="s">
        <v>54</v>
      </c>
      <c r="E1405" s="301">
        <v>0.99999999999999967</v>
      </c>
      <c r="F1405" s="299" t="s">
        <v>80</v>
      </c>
    </row>
    <row r="1406" spans="1:6" x14ac:dyDescent="0.3">
      <c r="A1406" s="299" t="s">
        <v>494</v>
      </c>
      <c r="B1406" s="300">
        <v>18</v>
      </c>
      <c r="C1406" s="299" t="s">
        <v>91</v>
      </c>
      <c r="D1406" s="299" t="s">
        <v>54</v>
      </c>
      <c r="E1406" s="301">
        <v>368.31818181818181</v>
      </c>
      <c r="F1406" s="299" t="s">
        <v>77</v>
      </c>
    </row>
    <row r="1407" spans="1:6" x14ac:dyDescent="0.3">
      <c r="A1407" s="299" t="s">
        <v>494</v>
      </c>
      <c r="B1407" s="300">
        <v>18</v>
      </c>
      <c r="C1407" s="299" t="s">
        <v>91</v>
      </c>
      <c r="D1407" s="299" t="s">
        <v>55</v>
      </c>
      <c r="E1407" s="301">
        <v>524.63636363636363</v>
      </c>
      <c r="F1407" s="299" t="s">
        <v>187</v>
      </c>
    </row>
    <row r="1408" spans="1:6" x14ac:dyDescent="0.3">
      <c r="A1408" s="299" t="s">
        <v>494</v>
      </c>
      <c r="B1408" s="300">
        <v>18</v>
      </c>
      <c r="C1408" s="299" t="s">
        <v>91</v>
      </c>
      <c r="D1408" s="299" t="s">
        <v>55</v>
      </c>
      <c r="E1408" s="301">
        <v>2640.4090909090905</v>
      </c>
      <c r="F1408" s="299" t="s">
        <v>77</v>
      </c>
    </row>
    <row r="1409" spans="1:6" x14ac:dyDescent="0.3">
      <c r="A1409" s="299" t="s">
        <v>494</v>
      </c>
      <c r="B1409" s="300">
        <v>18</v>
      </c>
      <c r="C1409" s="299" t="s">
        <v>91</v>
      </c>
      <c r="D1409" s="299" t="s">
        <v>56</v>
      </c>
      <c r="E1409" s="301">
        <v>113.09090909090915</v>
      </c>
      <c r="F1409" s="299" t="s">
        <v>187</v>
      </c>
    </row>
    <row r="1410" spans="1:6" x14ac:dyDescent="0.3">
      <c r="A1410" s="299" t="s">
        <v>494</v>
      </c>
      <c r="B1410" s="300">
        <v>18</v>
      </c>
      <c r="C1410" s="299" t="s">
        <v>91</v>
      </c>
      <c r="D1410" s="299" t="s">
        <v>56</v>
      </c>
      <c r="E1410" s="301">
        <v>449.22727272727263</v>
      </c>
      <c r="F1410" s="299" t="s">
        <v>77</v>
      </c>
    </row>
    <row r="1411" spans="1:6" x14ac:dyDescent="0.3">
      <c r="A1411" s="299" t="s">
        <v>494</v>
      </c>
      <c r="B1411" s="300">
        <v>18</v>
      </c>
      <c r="C1411" s="299" t="s">
        <v>91</v>
      </c>
      <c r="D1411" s="299" t="s">
        <v>57</v>
      </c>
      <c r="E1411" s="301">
        <v>23.999999999999986</v>
      </c>
      <c r="F1411" s="299" t="s">
        <v>187</v>
      </c>
    </row>
    <row r="1412" spans="1:6" x14ac:dyDescent="0.3">
      <c r="A1412" s="299" t="s">
        <v>494</v>
      </c>
      <c r="B1412" s="300">
        <v>18</v>
      </c>
      <c r="C1412" s="299" t="s">
        <v>91</v>
      </c>
      <c r="D1412" s="299" t="s">
        <v>57</v>
      </c>
      <c r="E1412" s="301">
        <v>13.545454545454547</v>
      </c>
      <c r="F1412" s="299" t="s">
        <v>77</v>
      </c>
    </row>
    <row r="1413" spans="1:6" x14ac:dyDescent="0.3">
      <c r="A1413" s="299" t="s">
        <v>494</v>
      </c>
      <c r="B1413" s="300">
        <v>18</v>
      </c>
      <c r="C1413" s="299" t="s">
        <v>91</v>
      </c>
      <c r="D1413" s="299" t="s">
        <v>58</v>
      </c>
      <c r="E1413" s="301">
        <v>41.636363636363647</v>
      </c>
      <c r="F1413" s="299" t="s">
        <v>187</v>
      </c>
    </row>
    <row r="1414" spans="1:6" x14ac:dyDescent="0.3">
      <c r="A1414" s="299" t="s">
        <v>494</v>
      </c>
      <c r="B1414" s="300">
        <v>18</v>
      </c>
      <c r="C1414" s="299" t="s">
        <v>91</v>
      </c>
      <c r="D1414" s="299" t="s">
        <v>58</v>
      </c>
      <c r="E1414" s="301">
        <v>34.909090909090907</v>
      </c>
      <c r="F1414" s="299" t="s">
        <v>77</v>
      </c>
    </row>
    <row r="1415" spans="1:6" x14ac:dyDescent="0.3">
      <c r="A1415" s="299" t="s">
        <v>494</v>
      </c>
      <c r="B1415" s="300">
        <v>18</v>
      </c>
      <c r="C1415" s="299" t="s">
        <v>91</v>
      </c>
      <c r="D1415" s="299" t="s">
        <v>59</v>
      </c>
      <c r="E1415" s="301">
        <v>231.27272727272731</v>
      </c>
      <c r="F1415" s="299" t="s">
        <v>187</v>
      </c>
    </row>
    <row r="1416" spans="1:6" x14ac:dyDescent="0.3">
      <c r="A1416" s="299" t="s">
        <v>494</v>
      </c>
      <c r="B1416" s="300">
        <v>18</v>
      </c>
      <c r="C1416" s="299" t="s">
        <v>91</v>
      </c>
      <c r="D1416" s="299" t="s">
        <v>59</v>
      </c>
      <c r="E1416" s="301">
        <v>283.36363636363643</v>
      </c>
      <c r="F1416" s="299" t="s">
        <v>77</v>
      </c>
    </row>
    <row r="1417" spans="1:6" x14ac:dyDescent="0.3">
      <c r="A1417" s="299" t="s">
        <v>494</v>
      </c>
      <c r="B1417" s="300">
        <v>18</v>
      </c>
      <c r="C1417" s="299" t="s">
        <v>91</v>
      </c>
      <c r="D1417" s="299" t="s">
        <v>60</v>
      </c>
      <c r="E1417" s="301">
        <v>184.04545454545459</v>
      </c>
      <c r="F1417" s="299" t="s">
        <v>187</v>
      </c>
    </row>
    <row r="1418" spans="1:6" x14ac:dyDescent="0.3">
      <c r="A1418" s="299" t="s">
        <v>494</v>
      </c>
      <c r="B1418" s="300">
        <v>18</v>
      </c>
      <c r="C1418" s="299" t="s">
        <v>91</v>
      </c>
      <c r="D1418" s="299" t="s">
        <v>60</v>
      </c>
      <c r="E1418" s="301">
        <v>1110.5454545454547</v>
      </c>
      <c r="F1418" s="299" t="s">
        <v>77</v>
      </c>
    </row>
    <row r="1419" spans="1:6" x14ac:dyDescent="0.3">
      <c r="A1419" s="299" t="s">
        <v>494</v>
      </c>
      <c r="B1419" s="300">
        <v>18</v>
      </c>
      <c r="C1419" s="299" t="s">
        <v>91</v>
      </c>
      <c r="D1419" s="299" t="s">
        <v>61</v>
      </c>
      <c r="E1419" s="301">
        <v>126.22727272727269</v>
      </c>
      <c r="F1419" s="299" t="s">
        <v>77</v>
      </c>
    </row>
    <row r="1420" spans="1:6" x14ac:dyDescent="0.3">
      <c r="A1420" s="299" t="s">
        <v>494</v>
      </c>
      <c r="B1420" s="300">
        <v>18</v>
      </c>
      <c r="C1420" s="299" t="s">
        <v>91</v>
      </c>
      <c r="D1420" s="299" t="s">
        <v>62</v>
      </c>
      <c r="E1420" s="301">
        <v>198.5454545454545</v>
      </c>
      <c r="F1420" s="299" t="s">
        <v>187</v>
      </c>
    </row>
    <row r="1421" spans="1:6" x14ac:dyDescent="0.3">
      <c r="A1421" s="299" t="s">
        <v>494</v>
      </c>
      <c r="B1421" s="300">
        <v>18</v>
      </c>
      <c r="C1421" s="299" t="s">
        <v>91</v>
      </c>
      <c r="D1421" s="299" t="s">
        <v>62</v>
      </c>
      <c r="E1421" s="301">
        <v>360.77272727272725</v>
      </c>
      <c r="F1421" s="299" t="s">
        <v>77</v>
      </c>
    </row>
    <row r="1422" spans="1:6" x14ac:dyDescent="0.3">
      <c r="A1422" s="299" t="s">
        <v>494</v>
      </c>
      <c r="B1422" s="300">
        <v>18</v>
      </c>
      <c r="C1422" s="299" t="s">
        <v>91</v>
      </c>
      <c r="D1422" s="299" t="s">
        <v>63</v>
      </c>
      <c r="E1422" s="301">
        <v>65.772727272727266</v>
      </c>
      <c r="F1422" s="299" t="s">
        <v>187</v>
      </c>
    </row>
    <row r="1423" spans="1:6" x14ac:dyDescent="0.3">
      <c r="A1423" s="299" t="s">
        <v>494</v>
      </c>
      <c r="B1423" s="300">
        <v>18</v>
      </c>
      <c r="C1423" s="299" t="s">
        <v>91</v>
      </c>
      <c r="D1423" s="299" t="s">
        <v>63</v>
      </c>
      <c r="E1423" s="301">
        <v>609.49999999999943</v>
      </c>
      <c r="F1423" s="299" t="s">
        <v>77</v>
      </c>
    </row>
    <row r="1424" spans="1:6" x14ac:dyDescent="0.3">
      <c r="A1424" s="299" t="s">
        <v>494</v>
      </c>
      <c r="B1424" s="300">
        <v>18</v>
      </c>
      <c r="C1424" s="299" t="s">
        <v>91</v>
      </c>
      <c r="D1424" s="299" t="s">
        <v>64</v>
      </c>
      <c r="E1424" s="301">
        <v>70.727272727272734</v>
      </c>
      <c r="F1424" s="299" t="s">
        <v>187</v>
      </c>
    </row>
    <row r="1425" spans="1:6" x14ac:dyDescent="0.3">
      <c r="A1425" s="299" t="s">
        <v>494</v>
      </c>
      <c r="B1425" s="300">
        <v>18</v>
      </c>
      <c r="C1425" s="299" t="s">
        <v>91</v>
      </c>
      <c r="D1425" s="299" t="s">
        <v>64</v>
      </c>
      <c r="E1425" s="301">
        <v>160.63636363636365</v>
      </c>
      <c r="F1425" s="299" t="s">
        <v>77</v>
      </c>
    </row>
    <row r="1426" spans="1:6" x14ac:dyDescent="0.3">
      <c r="A1426" s="299" t="s">
        <v>494</v>
      </c>
      <c r="B1426" s="300">
        <v>18</v>
      </c>
      <c r="C1426" s="299" t="s">
        <v>91</v>
      </c>
      <c r="D1426" s="299" t="s">
        <v>65</v>
      </c>
      <c r="E1426" s="301">
        <v>301.09090909090912</v>
      </c>
      <c r="F1426" s="299" t="s">
        <v>187</v>
      </c>
    </row>
    <row r="1427" spans="1:6" x14ac:dyDescent="0.3">
      <c r="A1427" s="299" t="s">
        <v>494</v>
      </c>
      <c r="B1427" s="300">
        <v>18</v>
      </c>
      <c r="C1427" s="299" t="s">
        <v>91</v>
      </c>
      <c r="D1427" s="299" t="s">
        <v>65</v>
      </c>
      <c r="E1427" s="301">
        <v>186.68181818181822</v>
      </c>
      <c r="F1427" s="299" t="s">
        <v>77</v>
      </c>
    </row>
    <row r="1428" spans="1:6" x14ac:dyDescent="0.3">
      <c r="A1428" s="299" t="s">
        <v>494</v>
      </c>
      <c r="B1428" s="300">
        <v>18</v>
      </c>
      <c r="C1428" s="299" t="s">
        <v>91</v>
      </c>
      <c r="D1428" s="299" t="s">
        <v>67</v>
      </c>
      <c r="E1428" s="301">
        <v>23.954545454545446</v>
      </c>
      <c r="F1428" s="299" t="s">
        <v>77</v>
      </c>
    </row>
    <row r="1429" spans="1:6" x14ac:dyDescent="0.3">
      <c r="A1429" s="299" t="s">
        <v>494</v>
      </c>
      <c r="B1429" s="300">
        <v>18</v>
      </c>
      <c r="C1429" s="299" t="s">
        <v>91</v>
      </c>
      <c r="D1429" s="299" t="s">
        <v>66</v>
      </c>
      <c r="E1429" s="301">
        <v>0.99999999999999967</v>
      </c>
      <c r="F1429" s="299" t="s">
        <v>187</v>
      </c>
    </row>
    <row r="1430" spans="1:6" x14ac:dyDescent="0.3">
      <c r="A1430" s="299" t="s">
        <v>494</v>
      </c>
      <c r="B1430" s="300">
        <v>18</v>
      </c>
      <c r="C1430" s="299" t="s">
        <v>92</v>
      </c>
      <c r="D1430" s="299" t="s">
        <v>47</v>
      </c>
      <c r="E1430" s="301">
        <v>41.81818181818182</v>
      </c>
      <c r="F1430" s="299" t="s">
        <v>187</v>
      </c>
    </row>
    <row r="1431" spans="1:6" x14ac:dyDescent="0.3">
      <c r="A1431" s="299" t="s">
        <v>494</v>
      </c>
      <c r="B1431" s="300">
        <v>18</v>
      </c>
      <c r="C1431" s="299" t="s">
        <v>92</v>
      </c>
      <c r="D1431" s="299" t="s">
        <v>47</v>
      </c>
      <c r="E1431" s="301">
        <v>148.81818181818181</v>
      </c>
      <c r="F1431" s="299" t="s">
        <v>188</v>
      </c>
    </row>
    <row r="1432" spans="1:6" x14ac:dyDescent="0.3">
      <c r="A1432" s="299" t="s">
        <v>494</v>
      </c>
      <c r="B1432" s="300">
        <v>18</v>
      </c>
      <c r="C1432" s="299" t="s">
        <v>92</v>
      </c>
      <c r="D1432" s="299" t="s">
        <v>47</v>
      </c>
      <c r="E1432" s="301">
        <v>18.999999999999996</v>
      </c>
      <c r="F1432" s="299" t="s">
        <v>77</v>
      </c>
    </row>
    <row r="1433" spans="1:6" x14ac:dyDescent="0.3">
      <c r="A1433" s="299" t="s">
        <v>494</v>
      </c>
      <c r="B1433" s="300">
        <v>18</v>
      </c>
      <c r="C1433" s="299" t="s">
        <v>92</v>
      </c>
      <c r="D1433" s="299" t="s">
        <v>48</v>
      </c>
      <c r="E1433" s="301">
        <v>0.99999999999999967</v>
      </c>
      <c r="F1433" s="299" t="s">
        <v>187</v>
      </c>
    </row>
    <row r="1434" spans="1:6" x14ac:dyDescent="0.3">
      <c r="A1434" s="299" t="s">
        <v>494</v>
      </c>
      <c r="B1434" s="300">
        <v>18</v>
      </c>
      <c r="C1434" s="299" t="s">
        <v>92</v>
      </c>
      <c r="D1434" s="299" t="s">
        <v>48</v>
      </c>
      <c r="E1434" s="301">
        <v>5.4090909090909092</v>
      </c>
      <c r="F1434" s="299" t="s">
        <v>77</v>
      </c>
    </row>
    <row r="1435" spans="1:6" x14ac:dyDescent="0.3">
      <c r="A1435" s="299" t="s">
        <v>494</v>
      </c>
      <c r="B1435" s="300">
        <v>18</v>
      </c>
      <c r="C1435" s="299" t="s">
        <v>92</v>
      </c>
      <c r="D1435" s="299" t="s">
        <v>49</v>
      </c>
      <c r="E1435" s="301">
        <v>65.72727272727272</v>
      </c>
      <c r="F1435" s="299" t="s">
        <v>187</v>
      </c>
    </row>
    <row r="1436" spans="1:6" x14ac:dyDescent="0.3">
      <c r="A1436" s="299" t="s">
        <v>494</v>
      </c>
      <c r="B1436" s="300">
        <v>18</v>
      </c>
      <c r="C1436" s="299" t="s">
        <v>92</v>
      </c>
      <c r="D1436" s="299" t="s">
        <v>49</v>
      </c>
      <c r="E1436" s="301">
        <v>189.63636363636365</v>
      </c>
      <c r="F1436" s="299" t="s">
        <v>77</v>
      </c>
    </row>
    <row r="1437" spans="1:6" x14ac:dyDescent="0.3">
      <c r="A1437" s="299" t="s">
        <v>494</v>
      </c>
      <c r="B1437" s="300">
        <v>18</v>
      </c>
      <c r="C1437" s="299" t="s">
        <v>92</v>
      </c>
      <c r="D1437" s="299" t="s">
        <v>50</v>
      </c>
      <c r="E1437" s="301">
        <v>5.4999999999999982</v>
      </c>
      <c r="F1437" s="299" t="s">
        <v>77</v>
      </c>
    </row>
    <row r="1438" spans="1:6" x14ac:dyDescent="0.3">
      <c r="A1438" s="299" t="s">
        <v>494</v>
      </c>
      <c r="B1438" s="300">
        <v>18</v>
      </c>
      <c r="C1438" s="299" t="s">
        <v>92</v>
      </c>
      <c r="D1438" s="299" t="s">
        <v>51</v>
      </c>
      <c r="E1438" s="301">
        <v>11.272727272727273</v>
      </c>
      <c r="F1438" s="299" t="s">
        <v>77</v>
      </c>
    </row>
    <row r="1439" spans="1:6" x14ac:dyDescent="0.3">
      <c r="A1439" s="299" t="s">
        <v>494</v>
      </c>
      <c r="B1439" s="300">
        <v>18</v>
      </c>
      <c r="C1439" s="299" t="s">
        <v>92</v>
      </c>
      <c r="D1439" s="299" t="s">
        <v>52</v>
      </c>
      <c r="E1439" s="301">
        <v>196.36363636363632</v>
      </c>
      <c r="F1439" s="299" t="s">
        <v>187</v>
      </c>
    </row>
    <row r="1440" spans="1:6" x14ac:dyDescent="0.3">
      <c r="A1440" s="299" t="s">
        <v>494</v>
      </c>
      <c r="B1440" s="300">
        <v>18</v>
      </c>
      <c r="C1440" s="299" t="s">
        <v>92</v>
      </c>
      <c r="D1440" s="299" t="s">
        <v>52</v>
      </c>
      <c r="E1440" s="301">
        <v>217.86363636363637</v>
      </c>
      <c r="F1440" s="299" t="s">
        <v>77</v>
      </c>
    </row>
    <row r="1441" spans="1:6" x14ac:dyDescent="0.3">
      <c r="A1441" s="299" t="s">
        <v>494</v>
      </c>
      <c r="B1441" s="300">
        <v>18</v>
      </c>
      <c r="C1441" s="299" t="s">
        <v>92</v>
      </c>
      <c r="D1441" s="299" t="s">
        <v>53</v>
      </c>
      <c r="E1441" s="301">
        <v>273.09090909090907</v>
      </c>
      <c r="F1441" s="299" t="s">
        <v>187</v>
      </c>
    </row>
    <row r="1442" spans="1:6" x14ac:dyDescent="0.3">
      <c r="A1442" s="299" t="s">
        <v>494</v>
      </c>
      <c r="B1442" s="300">
        <v>18</v>
      </c>
      <c r="C1442" s="299" t="s">
        <v>92</v>
      </c>
      <c r="D1442" s="299" t="s">
        <v>53</v>
      </c>
      <c r="E1442" s="301">
        <v>596.40909090909088</v>
      </c>
      <c r="F1442" s="299" t="s">
        <v>77</v>
      </c>
    </row>
    <row r="1443" spans="1:6" x14ac:dyDescent="0.3">
      <c r="A1443" s="299" t="s">
        <v>494</v>
      </c>
      <c r="B1443" s="300">
        <v>18</v>
      </c>
      <c r="C1443" s="299" t="s">
        <v>92</v>
      </c>
      <c r="D1443" s="299" t="s">
        <v>54</v>
      </c>
      <c r="E1443" s="301">
        <v>80.77272727272728</v>
      </c>
      <c r="F1443" s="299" t="s">
        <v>187</v>
      </c>
    </row>
    <row r="1444" spans="1:6" x14ac:dyDescent="0.3">
      <c r="A1444" s="299" t="s">
        <v>494</v>
      </c>
      <c r="B1444" s="300">
        <v>18</v>
      </c>
      <c r="C1444" s="299" t="s">
        <v>92</v>
      </c>
      <c r="D1444" s="299" t="s">
        <v>54</v>
      </c>
      <c r="E1444" s="301">
        <v>0.13636363636363635</v>
      </c>
      <c r="F1444" s="299" t="s">
        <v>81</v>
      </c>
    </row>
    <row r="1445" spans="1:6" x14ac:dyDescent="0.3">
      <c r="A1445" s="299" t="s">
        <v>494</v>
      </c>
      <c r="B1445" s="300">
        <v>18</v>
      </c>
      <c r="C1445" s="299" t="s">
        <v>92</v>
      </c>
      <c r="D1445" s="299" t="s">
        <v>54</v>
      </c>
      <c r="E1445" s="301">
        <v>1.9999999999999993</v>
      </c>
      <c r="F1445" s="299" t="s">
        <v>80</v>
      </c>
    </row>
    <row r="1446" spans="1:6" x14ac:dyDescent="0.3">
      <c r="A1446" s="299" t="s">
        <v>494</v>
      </c>
      <c r="B1446" s="300">
        <v>18</v>
      </c>
      <c r="C1446" s="299" t="s">
        <v>92</v>
      </c>
      <c r="D1446" s="299" t="s">
        <v>54</v>
      </c>
      <c r="E1446" s="301">
        <v>617.4545454545455</v>
      </c>
      <c r="F1446" s="299" t="s">
        <v>77</v>
      </c>
    </row>
    <row r="1447" spans="1:6" x14ac:dyDescent="0.3">
      <c r="A1447" s="299" t="s">
        <v>494</v>
      </c>
      <c r="B1447" s="300">
        <v>18</v>
      </c>
      <c r="C1447" s="299" t="s">
        <v>92</v>
      </c>
      <c r="D1447" s="299" t="s">
        <v>55</v>
      </c>
      <c r="E1447" s="301">
        <v>292.49999999999994</v>
      </c>
      <c r="F1447" s="299" t="s">
        <v>187</v>
      </c>
    </row>
    <row r="1448" spans="1:6" x14ac:dyDescent="0.3">
      <c r="A1448" s="299" t="s">
        <v>494</v>
      </c>
      <c r="B1448" s="300">
        <v>18</v>
      </c>
      <c r="C1448" s="299" t="s">
        <v>92</v>
      </c>
      <c r="D1448" s="299" t="s">
        <v>55</v>
      </c>
      <c r="E1448" s="301">
        <v>754.81818181818187</v>
      </c>
      <c r="F1448" s="299" t="s">
        <v>77</v>
      </c>
    </row>
    <row r="1449" spans="1:6" x14ac:dyDescent="0.3">
      <c r="A1449" s="299" t="s">
        <v>494</v>
      </c>
      <c r="B1449" s="300">
        <v>18</v>
      </c>
      <c r="C1449" s="299" t="s">
        <v>92</v>
      </c>
      <c r="D1449" s="299" t="s">
        <v>56</v>
      </c>
      <c r="E1449" s="301">
        <v>98.909090909090907</v>
      </c>
      <c r="F1449" s="299" t="s">
        <v>187</v>
      </c>
    </row>
    <row r="1450" spans="1:6" x14ac:dyDescent="0.3">
      <c r="A1450" s="299" t="s">
        <v>494</v>
      </c>
      <c r="B1450" s="300">
        <v>18</v>
      </c>
      <c r="C1450" s="299" t="s">
        <v>92</v>
      </c>
      <c r="D1450" s="299" t="s">
        <v>56</v>
      </c>
      <c r="E1450" s="301">
        <v>0.99999999999999967</v>
      </c>
      <c r="F1450" s="299" t="s">
        <v>188</v>
      </c>
    </row>
    <row r="1451" spans="1:6" x14ac:dyDescent="0.3">
      <c r="A1451" s="299" t="s">
        <v>494</v>
      </c>
      <c r="B1451" s="300">
        <v>18</v>
      </c>
      <c r="C1451" s="299" t="s">
        <v>92</v>
      </c>
      <c r="D1451" s="299" t="s">
        <v>56</v>
      </c>
      <c r="E1451" s="301">
        <v>578.40909090909099</v>
      </c>
      <c r="F1451" s="299" t="s">
        <v>77</v>
      </c>
    </row>
    <row r="1452" spans="1:6" x14ac:dyDescent="0.3">
      <c r="A1452" s="299" t="s">
        <v>494</v>
      </c>
      <c r="B1452" s="300">
        <v>18</v>
      </c>
      <c r="C1452" s="299" t="s">
        <v>92</v>
      </c>
      <c r="D1452" s="299" t="s">
        <v>57</v>
      </c>
      <c r="E1452" s="301">
        <v>14.999999999999998</v>
      </c>
      <c r="F1452" s="299" t="s">
        <v>187</v>
      </c>
    </row>
    <row r="1453" spans="1:6" x14ac:dyDescent="0.3">
      <c r="A1453" s="299" t="s">
        <v>494</v>
      </c>
      <c r="B1453" s="300">
        <v>18</v>
      </c>
      <c r="C1453" s="299" t="s">
        <v>92</v>
      </c>
      <c r="D1453" s="299" t="s">
        <v>57</v>
      </c>
      <c r="E1453" s="301">
        <v>11</v>
      </c>
      <c r="F1453" s="299" t="s">
        <v>77</v>
      </c>
    </row>
    <row r="1454" spans="1:6" x14ac:dyDescent="0.3">
      <c r="A1454" s="299" t="s">
        <v>494</v>
      </c>
      <c r="B1454" s="300">
        <v>18</v>
      </c>
      <c r="C1454" s="299" t="s">
        <v>92</v>
      </c>
      <c r="D1454" s="299" t="s">
        <v>58</v>
      </c>
      <c r="E1454" s="301">
        <v>37.27272727272728</v>
      </c>
      <c r="F1454" s="299" t="s">
        <v>187</v>
      </c>
    </row>
    <row r="1455" spans="1:6" x14ac:dyDescent="0.3">
      <c r="A1455" s="299" t="s">
        <v>494</v>
      </c>
      <c r="B1455" s="300">
        <v>18</v>
      </c>
      <c r="C1455" s="299" t="s">
        <v>92</v>
      </c>
      <c r="D1455" s="299" t="s">
        <v>58</v>
      </c>
      <c r="E1455" s="301">
        <v>20.81818181818182</v>
      </c>
      <c r="F1455" s="299" t="s">
        <v>77</v>
      </c>
    </row>
    <row r="1456" spans="1:6" x14ac:dyDescent="0.3">
      <c r="A1456" s="299" t="s">
        <v>494</v>
      </c>
      <c r="B1456" s="300">
        <v>18</v>
      </c>
      <c r="C1456" s="299" t="s">
        <v>92</v>
      </c>
      <c r="D1456" s="299" t="s">
        <v>59</v>
      </c>
      <c r="E1456" s="301">
        <v>217.00000000000003</v>
      </c>
      <c r="F1456" s="299" t="s">
        <v>187</v>
      </c>
    </row>
    <row r="1457" spans="1:6" x14ac:dyDescent="0.3">
      <c r="A1457" s="299" t="s">
        <v>494</v>
      </c>
      <c r="B1457" s="300">
        <v>18</v>
      </c>
      <c r="C1457" s="299" t="s">
        <v>92</v>
      </c>
      <c r="D1457" s="299" t="s">
        <v>59</v>
      </c>
      <c r="E1457" s="301">
        <v>0.99999999999999967</v>
      </c>
      <c r="F1457" s="299" t="s">
        <v>80</v>
      </c>
    </row>
    <row r="1458" spans="1:6" x14ac:dyDescent="0.3">
      <c r="A1458" s="299" t="s">
        <v>494</v>
      </c>
      <c r="B1458" s="300">
        <v>18</v>
      </c>
      <c r="C1458" s="299" t="s">
        <v>92</v>
      </c>
      <c r="D1458" s="299" t="s">
        <v>59</v>
      </c>
      <c r="E1458" s="301">
        <v>235.45454545454544</v>
      </c>
      <c r="F1458" s="299" t="s">
        <v>77</v>
      </c>
    </row>
    <row r="1459" spans="1:6" x14ac:dyDescent="0.3">
      <c r="A1459" s="299" t="s">
        <v>494</v>
      </c>
      <c r="B1459" s="300">
        <v>18</v>
      </c>
      <c r="C1459" s="299" t="s">
        <v>92</v>
      </c>
      <c r="D1459" s="299" t="s">
        <v>60</v>
      </c>
      <c r="E1459" s="301">
        <v>145.13636363636365</v>
      </c>
      <c r="F1459" s="299" t="s">
        <v>187</v>
      </c>
    </row>
    <row r="1460" spans="1:6" x14ac:dyDescent="0.3">
      <c r="A1460" s="299" t="s">
        <v>494</v>
      </c>
      <c r="B1460" s="300">
        <v>18</v>
      </c>
      <c r="C1460" s="299" t="s">
        <v>92</v>
      </c>
      <c r="D1460" s="299" t="s">
        <v>60</v>
      </c>
      <c r="E1460" s="301">
        <v>274.18181818181819</v>
      </c>
      <c r="F1460" s="299" t="s">
        <v>77</v>
      </c>
    </row>
    <row r="1461" spans="1:6" x14ac:dyDescent="0.3">
      <c r="A1461" s="299" t="s">
        <v>494</v>
      </c>
      <c r="B1461" s="300">
        <v>18</v>
      </c>
      <c r="C1461" s="299" t="s">
        <v>92</v>
      </c>
      <c r="D1461" s="299" t="s">
        <v>61</v>
      </c>
      <c r="E1461" s="301">
        <v>67.863636363636374</v>
      </c>
      <c r="F1461" s="299" t="s">
        <v>77</v>
      </c>
    </row>
    <row r="1462" spans="1:6" x14ac:dyDescent="0.3">
      <c r="A1462" s="299" t="s">
        <v>494</v>
      </c>
      <c r="B1462" s="300">
        <v>18</v>
      </c>
      <c r="C1462" s="299" t="s">
        <v>92</v>
      </c>
      <c r="D1462" s="299" t="s">
        <v>62</v>
      </c>
      <c r="E1462" s="301">
        <v>115.72727272727269</v>
      </c>
      <c r="F1462" s="299" t="s">
        <v>187</v>
      </c>
    </row>
    <row r="1463" spans="1:6" x14ac:dyDescent="0.3">
      <c r="A1463" s="299" t="s">
        <v>494</v>
      </c>
      <c r="B1463" s="300">
        <v>18</v>
      </c>
      <c r="C1463" s="299" t="s">
        <v>92</v>
      </c>
      <c r="D1463" s="299" t="s">
        <v>62</v>
      </c>
      <c r="E1463" s="301">
        <v>313.50000000000006</v>
      </c>
      <c r="F1463" s="299" t="s">
        <v>77</v>
      </c>
    </row>
    <row r="1464" spans="1:6" x14ac:dyDescent="0.3">
      <c r="A1464" s="299" t="s">
        <v>494</v>
      </c>
      <c r="B1464" s="300">
        <v>18</v>
      </c>
      <c r="C1464" s="299" t="s">
        <v>92</v>
      </c>
      <c r="D1464" s="299" t="s">
        <v>63</v>
      </c>
      <c r="E1464" s="301">
        <v>52.000000000000028</v>
      </c>
      <c r="F1464" s="299" t="s">
        <v>187</v>
      </c>
    </row>
    <row r="1465" spans="1:6" x14ac:dyDescent="0.3">
      <c r="A1465" s="299" t="s">
        <v>494</v>
      </c>
      <c r="B1465" s="300">
        <v>18</v>
      </c>
      <c r="C1465" s="299" t="s">
        <v>92</v>
      </c>
      <c r="D1465" s="299" t="s">
        <v>63</v>
      </c>
      <c r="E1465" s="301">
        <v>191.31818181818176</v>
      </c>
      <c r="F1465" s="299" t="s">
        <v>77</v>
      </c>
    </row>
    <row r="1466" spans="1:6" x14ac:dyDescent="0.3">
      <c r="A1466" s="299" t="s">
        <v>494</v>
      </c>
      <c r="B1466" s="300">
        <v>18</v>
      </c>
      <c r="C1466" s="299" t="s">
        <v>92</v>
      </c>
      <c r="D1466" s="299" t="s">
        <v>64</v>
      </c>
      <c r="E1466" s="301">
        <v>66.454545454545467</v>
      </c>
      <c r="F1466" s="299" t="s">
        <v>187</v>
      </c>
    </row>
    <row r="1467" spans="1:6" x14ac:dyDescent="0.3">
      <c r="A1467" s="299" t="s">
        <v>494</v>
      </c>
      <c r="B1467" s="300">
        <v>18</v>
      </c>
      <c r="C1467" s="299" t="s">
        <v>92</v>
      </c>
      <c r="D1467" s="299" t="s">
        <v>64</v>
      </c>
      <c r="E1467" s="301">
        <v>93.499999999999972</v>
      </c>
      <c r="F1467" s="299" t="s">
        <v>77</v>
      </c>
    </row>
    <row r="1468" spans="1:6" x14ac:dyDescent="0.3">
      <c r="A1468" s="299" t="s">
        <v>494</v>
      </c>
      <c r="B1468" s="300">
        <v>18</v>
      </c>
      <c r="C1468" s="299" t="s">
        <v>92</v>
      </c>
      <c r="D1468" s="299" t="s">
        <v>65</v>
      </c>
      <c r="E1468" s="301">
        <v>71.86363636363636</v>
      </c>
      <c r="F1468" s="299" t="s">
        <v>187</v>
      </c>
    </row>
    <row r="1469" spans="1:6" x14ac:dyDescent="0.3">
      <c r="A1469" s="299" t="s">
        <v>494</v>
      </c>
      <c r="B1469" s="300">
        <v>18</v>
      </c>
      <c r="C1469" s="299" t="s">
        <v>92</v>
      </c>
      <c r="D1469" s="299" t="s">
        <v>65</v>
      </c>
      <c r="E1469" s="301">
        <v>43.136363636363647</v>
      </c>
      <c r="F1469" s="299" t="s">
        <v>77</v>
      </c>
    </row>
    <row r="1470" spans="1:6" x14ac:dyDescent="0.3">
      <c r="A1470" s="299" t="s">
        <v>494</v>
      </c>
      <c r="B1470" s="300">
        <v>18</v>
      </c>
      <c r="C1470" s="299" t="s">
        <v>92</v>
      </c>
      <c r="D1470" s="299" t="s">
        <v>67</v>
      </c>
      <c r="E1470" s="301">
        <v>8.9999999999999982</v>
      </c>
      <c r="F1470" s="299" t="s">
        <v>77</v>
      </c>
    </row>
    <row r="1471" spans="1:6" x14ac:dyDescent="0.3">
      <c r="A1471" s="299" t="s">
        <v>494</v>
      </c>
      <c r="B1471" s="300">
        <v>19</v>
      </c>
      <c r="C1471" s="299" t="s">
        <v>91</v>
      </c>
      <c r="D1471" s="299" t="s">
        <v>47</v>
      </c>
      <c r="E1471" s="301">
        <v>8.9999999999999982</v>
      </c>
      <c r="F1471" s="299" t="s">
        <v>187</v>
      </c>
    </row>
    <row r="1472" spans="1:6" x14ac:dyDescent="0.3">
      <c r="A1472" s="299" t="s">
        <v>494</v>
      </c>
      <c r="B1472" s="300">
        <v>19</v>
      </c>
      <c r="C1472" s="299" t="s">
        <v>91</v>
      </c>
      <c r="D1472" s="299" t="s">
        <v>47</v>
      </c>
      <c r="E1472" s="301">
        <v>13.000000000000007</v>
      </c>
      <c r="F1472" s="299" t="s">
        <v>188</v>
      </c>
    </row>
    <row r="1473" spans="1:6" x14ac:dyDescent="0.3">
      <c r="A1473" s="299" t="s">
        <v>494</v>
      </c>
      <c r="B1473" s="300">
        <v>19</v>
      </c>
      <c r="C1473" s="299" t="s">
        <v>91</v>
      </c>
      <c r="D1473" s="299" t="s">
        <v>47</v>
      </c>
      <c r="E1473" s="301">
        <v>192.18181818181816</v>
      </c>
      <c r="F1473" s="299" t="s">
        <v>77</v>
      </c>
    </row>
    <row r="1474" spans="1:6" x14ac:dyDescent="0.3">
      <c r="A1474" s="299" t="s">
        <v>494</v>
      </c>
      <c r="B1474" s="300">
        <v>19</v>
      </c>
      <c r="C1474" s="299" t="s">
        <v>91</v>
      </c>
      <c r="D1474" s="299" t="s">
        <v>48</v>
      </c>
      <c r="E1474" s="301">
        <v>16.318181818181817</v>
      </c>
      <c r="F1474" s="299" t="s">
        <v>77</v>
      </c>
    </row>
    <row r="1475" spans="1:6" x14ac:dyDescent="0.3">
      <c r="A1475" s="299" t="s">
        <v>494</v>
      </c>
      <c r="B1475" s="300">
        <v>19</v>
      </c>
      <c r="C1475" s="299" t="s">
        <v>91</v>
      </c>
      <c r="D1475" s="299" t="s">
        <v>49</v>
      </c>
      <c r="E1475" s="301">
        <v>16.772727272727273</v>
      </c>
      <c r="F1475" s="299" t="s">
        <v>187</v>
      </c>
    </row>
    <row r="1476" spans="1:6" x14ac:dyDescent="0.3">
      <c r="A1476" s="299" t="s">
        <v>494</v>
      </c>
      <c r="B1476" s="300">
        <v>19</v>
      </c>
      <c r="C1476" s="299" t="s">
        <v>91</v>
      </c>
      <c r="D1476" s="299" t="s">
        <v>49</v>
      </c>
      <c r="E1476" s="301">
        <v>663.77272727272714</v>
      </c>
      <c r="F1476" s="299" t="s">
        <v>77</v>
      </c>
    </row>
    <row r="1477" spans="1:6" x14ac:dyDescent="0.3">
      <c r="A1477" s="299" t="s">
        <v>494</v>
      </c>
      <c r="B1477" s="300">
        <v>19</v>
      </c>
      <c r="C1477" s="299" t="s">
        <v>91</v>
      </c>
      <c r="D1477" s="299" t="s">
        <v>50</v>
      </c>
      <c r="E1477" s="301">
        <v>2.9999999999999982</v>
      </c>
      <c r="F1477" s="299" t="s">
        <v>77</v>
      </c>
    </row>
    <row r="1478" spans="1:6" x14ac:dyDescent="0.3">
      <c r="A1478" s="299" t="s">
        <v>494</v>
      </c>
      <c r="B1478" s="300">
        <v>19</v>
      </c>
      <c r="C1478" s="299" t="s">
        <v>91</v>
      </c>
      <c r="D1478" s="299" t="s">
        <v>51</v>
      </c>
      <c r="E1478" s="301">
        <v>43.590909090909093</v>
      </c>
      <c r="F1478" s="299" t="s">
        <v>77</v>
      </c>
    </row>
    <row r="1479" spans="1:6" x14ac:dyDescent="0.3">
      <c r="A1479" s="299" t="s">
        <v>494</v>
      </c>
      <c r="B1479" s="300">
        <v>19</v>
      </c>
      <c r="C1479" s="299" t="s">
        <v>91</v>
      </c>
      <c r="D1479" s="299" t="s">
        <v>52</v>
      </c>
      <c r="E1479" s="301">
        <v>121.50000000000001</v>
      </c>
      <c r="F1479" s="299" t="s">
        <v>187</v>
      </c>
    </row>
    <row r="1480" spans="1:6" x14ac:dyDescent="0.3">
      <c r="A1480" s="299" t="s">
        <v>494</v>
      </c>
      <c r="B1480" s="300">
        <v>19</v>
      </c>
      <c r="C1480" s="299" t="s">
        <v>91</v>
      </c>
      <c r="D1480" s="299" t="s">
        <v>52</v>
      </c>
      <c r="E1480" s="301">
        <v>693.09090909090901</v>
      </c>
      <c r="F1480" s="299" t="s">
        <v>77</v>
      </c>
    </row>
    <row r="1481" spans="1:6" x14ac:dyDescent="0.3">
      <c r="A1481" s="299" t="s">
        <v>494</v>
      </c>
      <c r="B1481" s="300">
        <v>19</v>
      </c>
      <c r="C1481" s="299" t="s">
        <v>91</v>
      </c>
      <c r="D1481" s="299" t="s">
        <v>53</v>
      </c>
      <c r="E1481" s="301">
        <v>368.68181818181819</v>
      </c>
      <c r="F1481" s="299" t="s">
        <v>187</v>
      </c>
    </row>
    <row r="1482" spans="1:6" x14ac:dyDescent="0.3">
      <c r="A1482" s="299" t="s">
        <v>494</v>
      </c>
      <c r="B1482" s="300">
        <v>19</v>
      </c>
      <c r="C1482" s="299" t="s">
        <v>91</v>
      </c>
      <c r="D1482" s="299" t="s">
        <v>53</v>
      </c>
      <c r="E1482" s="301">
        <v>764.77272727272714</v>
      </c>
      <c r="F1482" s="299" t="s">
        <v>77</v>
      </c>
    </row>
    <row r="1483" spans="1:6" x14ac:dyDescent="0.3">
      <c r="A1483" s="299" t="s">
        <v>494</v>
      </c>
      <c r="B1483" s="300">
        <v>19</v>
      </c>
      <c r="C1483" s="299" t="s">
        <v>91</v>
      </c>
      <c r="D1483" s="299" t="s">
        <v>54</v>
      </c>
      <c r="E1483" s="301">
        <v>70.454545454545453</v>
      </c>
      <c r="F1483" s="299" t="s">
        <v>187</v>
      </c>
    </row>
    <row r="1484" spans="1:6" x14ac:dyDescent="0.3">
      <c r="A1484" s="299" t="s">
        <v>494</v>
      </c>
      <c r="B1484" s="300">
        <v>19</v>
      </c>
      <c r="C1484" s="299" t="s">
        <v>91</v>
      </c>
      <c r="D1484" s="299" t="s">
        <v>54</v>
      </c>
      <c r="E1484" s="301">
        <v>976.86363636363626</v>
      </c>
      <c r="F1484" s="299" t="s">
        <v>77</v>
      </c>
    </row>
    <row r="1485" spans="1:6" x14ac:dyDescent="0.3">
      <c r="A1485" s="299" t="s">
        <v>494</v>
      </c>
      <c r="B1485" s="300">
        <v>19</v>
      </c>
      <c r="C1485" s="299" t="s">
        <v>91</v>
      </c>
      <c r="D1485" s="299" t="s">
        <v>55</v>
      </c>
      <c r="E1485" s="301">
        <v>156</v>
      </c>
      <c r="F1485" s="299" t="s">
        <v>187</v>
      </c>
    </row>
    <row r="1486" spans="1:6" x14ac:dyDescent="0.3">
      <c r="A1486" s="299" t="s">
        <v>494</v>
      </c>
      <c r="B1486" s="300">
        <v>19</v>
      </c>
      <c r="C1486" s="299" t="s">
        <v>91</v>
      </c>
      <c r="D1486" s="299" t="s">
        <v>55</v>
      </c>
      <c r="E1486" s="301">
        <v>831</v>
      </c>
      <c r="F1486" s="299" t="s">
        <v>77</v>
      </c>
    </row>
    <row r="1487" spans="1:6" x14ac:dyDescent="0.3">
      <c r="A1487" s="299" t="s">
        <v>494</v>
      </c>
      <c r="B1487" s="300">
        <v>19</v>
      </c>
      <c r="C1487" s="299" t="s">
        <v>91</v>
      </c>
      <c r="D1487" s="299" t="s">
        <v>56</v>
      </c>
      <c r="E1487" s="301">
        <v>22.772727272727277</v>
      </c>
      <c r="F1487" s="299" t="s">
        <v>187</v>
      </c>
    </row>
    <row r="1488" spans="1:6" x14ac:dyDescent="0.3">
      <c r="A1488" s="299" t="s">
        <v>494</v>
      </c>
      <c r="B1488" s="300">
        <v>19</v>
      </c>
      <c r="C1488" s="299" t="s">
        <v>91</v>
      </c>
      <c r="D1488" s="299" t="s">
        <v>56</v>
      </c>
      <c r="E1488" s="301">
        <v>54.000000000000014</v>
      </c>
      <c r="F1488" s="299" t="s">
        <v>77</v>
      </c>
    </row>
    <row r="1489" spans="1:6" x14ac:dyDescent="0.3">
      <c r="A1489" s="299" t="s">
        <v>494</v>
      </c>
      <c r="B1489" s="300">
        <v>19</v>
      </c>
      <c r="C1489" s="299" t="s">
        <v>91</v>
      </c>
      <c r="D1489" s="299" t="s">
        <v>57</v>
      </c>
      <c r="E1489" s="301">
        <v>6.5909090909090917</v>
      </c>
      <c r="F1489" s="299" t="s">
        <v>187</v>
      </c>
    </row>
    <row r="1490" spans="1:6" x14ac:dyDescent="0.3">
      <c r="A1490" s="299" t="s">
        <v>494</v>
      </c>
      <c r="B1490" s="300">
        <v>19</v>
      </c>
      <c r="C1490" s="299" t="s">
        <v>91</v>
      </c>
      <c r="D1490" s="299" t="s">
        <v>57</v>
      </c>
      <c r="E1490" s="301">
        <v>5.1363636363636349</v>
      </c>
      <c r="F1490" s="299" t="s">
        <v>77</v>
      </c>
    </row>
    <row r="1491" spans="1:6" x14ac:dyDescent="0.3">
      <c r="A1491" s="299" t="s">
        <v>494</v>
      </c>
      <c r="B1491" s="300">
        <v>19</v>
      </c>
      <c r="C1491" s="299" t="s">
        <v>91</v>
      </c>
      <c r="D1491" s="299" t="s">
        <v>58</v>
      </c>
      <c r="E1491" s="301">
        <v>3.9545454545454533</v>
      </c>
      <c r="F1491" s="299" t="s">
        <v>187</v>
      </c>
    </row>
    <row r="1492" spans="1:6" x14ac:dyDescent="0.3">
      <c r="A1492" s="299" t="s">
        <v>494</v>
      </c>
      <c r="B1492" s="300">
        <v>19</v>
      </c>
      <c r="C1492" s="299" t="s">
        <v>91</v>
      </c>
      <c r="D1492" s="299" t="s">
        <v>58</v>
      </c>
      <c r="E1492" s="301">
        <v>8.7272727272727231</v>
      </c>
      <c r="F1492" s="299" t="s">
        <v>77</v>
      </c>
    </row>
    <row r="1493" spans="1:6" x14ac:dyDescent="0.3">
      <c r="A1493" s="299" t="s">
        <v>494</v>
      </c>
      <c r="B1493" s="300">
        <v>19</v>
      </c>
      <c r="C1493" s="299" t="s">
        <v>91</v>
      </c>
      <c r="D1493" s="299" t="s">
        <v>59</v>
      </c>
      <c r="E1493" s="301">
        <v>30.40909090909091</v>
      </c>
      <c r="F1493" s="299" t="s">
        <v>187</v>
      </c>
    </row>
    <row r="1494" spans="1:6" x14ac:dyDescent="0.3">
      <c r="A1494" s="299" t="s">
        <v>494</v>
      </c>
      <c r="B1494" s="300">
        <v>19</v>
      </c>
      <c r="C1494" s="299" t="s">
        <v>91</v>
      </c>
      <c r="D1494" s="299" t="s">
        <v>59</v>
      </c>
      <c r="E1494" s="301">
        <v>52.5</v>
      </c>
      <c r="F1494" s="299" t="s">
        <v>77</v>
      </c>
    </row>
    <row r="1495" spans="1:6" x14ac:dyDescent="0.3">
      <c r="A1495" s="299" t="s">
        <v>494</v>
      </c>
      <c r="B1495" s="300">
        <v>19</v>
      </c>
      <c r="C1495" s="299" t="s">
        <v>91</v>
      </c>
      <c r="D1495" s="299" t="s">
        <v>60</v>
      </c>
      <c r="E1495" s="301">
        <v>42.5</v>
      </c>
      <c r="F1495" s="299" t="s">
        <v>187</v>
      </c>
    </row>
    <row r="1496" spans="1:6" x14ac:dyDescent="0.3">
      <c r="A1496" s="299" t="s">
        <v>494</v>
      </c>
      <c r="B1496" s="300">
        <v>19</v>
      </c>
      <c r="C1496" s="299" t="s">
        <v>91</v>
      </c>
      <c r="D1496" s="299" t="s">
        <v>60</v>
      </c>
      <c r="E1496" s="301">
        <v>2103.863636363636</v>
      </c>
      <c r="F1496" s="299" t="s">
        <v>77</v>
      </c>
    </row>
    <row r="1497" spans="1:6" x14ac:dyDescent="0.3">
      <c r="A1497" s="299" t="s">
        <v>494</v>
      </c>
      <c r="B1497" s="300">
        <v>19</v>
      </c>
      <c r="C1497" s="299" t="s">
        <v>91</v>
      </c>
      <c r="D1497" s="299" t="s">
        <v>61</v>
      </c>
      <c r="E1497" s="301">
        <v>35.772727272727273</v>
      </c>
      <c r="F1497" s="299" t="s">
        <v>77</v>
      </c>
    </row>
    <row r="1498" spans="1:6" x14ac:dyDescent="0.3">
      <c r="A1498" s="299" t="s">
        <v>494</v>
      </c>
      <c r="B1498" s="300">
        <v>19</v>
      </c>
      <c r="C1498" s="299" t="s">
        <v>91</v>
      </c>
      <c r="D1498" s="299" t="s">
        <v>62</v>
      </c>
      <c r="E1498" s="301">
        <v>20.499999999999993</v>
      </c>
      <c r="F1498" s="299" t="s">
        <v>187</v>
      </c>
    </row>
    <row r="1499" spans="1:6" x14ac:dyDescent="0.3">
      <c r="A1499" s="299" t="s">
        <v>494</v>
      </c>
      <c r="B1499" s="300">
        <v>19</v>
      </c>
      <c r="C1499" s="299" t="s">
        <v>91</v>
      </c>
      <c r="D1499" s="299" t="s">
        <v>62</v>
      </c>
      <c r="E1499" s="301">
        <v>59.227272727272727</v>
      </c>
      <c r="F1499" s="299" t="s">
        <v>77</v>
      </c>
    </row>
    <row r="1500" spans="1:6" x14ac:dyDescent="0.3">
      <c r="A1500" s="299" t="s">
        <v>494</v>
      </c>
      <c r="B1500" s="300">
        <v>19</v>
      </c>
      <c r="C1500" s="299" t="s">
        <v>91</v>
      </c>
      <c r="D1500" s="299" t="s">
        <v>63</v>
      </c>
      <c r="E1500" s="301">
        <v>7.0000000000000018</v>
      </c>
      <c r="F1500" s="299" t="s">
        <v>187</v>
      </c>
    </row>
    <row r="1501" spans="1:6" x14ac:dyDescent="0.3">
      <c r="A1501" s="299" t="s">
        <v>494</v>
      </c>
      <c r="B1501" s="300">
        <v>19</v>
      </c>
      <c r="C1501" s="299" t="s">
        <v>91</v>
      </c>
      <c r="D1501" s="299" t="s">
        <v>63</v>
      </c>
      <c r="E1501" s="301">
        <v>436.49999999999966</v>
      </c>
      <c r="F1501" s="299" t="s">
        <v>77</v>
      </c>
    </row>
    <row r="1502" spans="1:6" x14ac:dyDescent="0.3">
      <c r="A1502" s="299" t="s">
        <v>494</v>
      </c>
      <c r="B1502" s="300">
        <v>19</v>
      </c>
      <c r="C1502" s="299" t="s">
        <v>91</v>
      </c>
      <c r="D1502" s="299" t="s">
        <v>64</v>
      </c>
      <c r="E1502" s="301">
        <v>13.000000000000007</v>
      </c>
      <c r="F1502" s="299" t="s">
        <v>187</v>
      </c>
    </row>
    <row r="1503" spans="1:6" x14ac:dyDescent="0.3">
      <c r="A1503" s="299" t="s">
        <v>494</v>
      </c>
      <c r="B1503" s="300">
        <v>19</v>
      </c>
      <c r="C1503" s="299" t="s">
        <v>91</v>
      </c>
      <c r="D1503" s="299" t="s">
        <v>64</v>
      </c>
      <c r="E1503" s="301">
        <v>67.909090909090921</v>
      </c>
      <c r="F1503" s="299" t="s">
        <v>77</v>
      </c>
    </row>
    <row r="1504" spans="1:6" x14ac:dyDescent="0.3">
      <c r="A1504" s="299" t="s">
        <v>494</v>
      </c>
      <c r="B1504" s="300">
        <v>19</v>
      </c>
      <c r="C1504" s="299" t="s">
        <v>91</v>
      </c>
      <c r="D1504" s="299" t="s">
        <v>65</v>
      </c>
      <c r="E1504" s="301">
        <v>127.04545454545455</v>
      </c>
      <c r="F1504" s="299" t="s">
        <v>187</v>
      </c>
    </row>
    <row r="1505" spans="1:6" x14ac:dyDescent="0.3">
      <c r="A1505" s="299" t="s">
        <v>494</v>
      </c>
      <c r="B1505" s="300">
        <v>19</v>
      </c>
      <c r="C1505" s="299" t="s">
        <v>91</v>
      </c>
      <c r="D1505" s="299" t="s">
        <v>65</v>
      </c>
      <c r="E1505" s="301">
        <v>236.31818181818184</v>
      </c>
      <c r="F1505" s="299" t="s">
        <v>77</v>
      </c>
    </row>
    <row r="1506" spans="1:6" x14ac:dyDescent="0.3">
      <c r="A1506" s="299" t="s">
        <v>494</v>
      </c>
      <c r="B1506" s="300">
        <v>19</v>
      </c>
      <c r="C1506" s="299" t="s">
        <v>91</v>
      </c>
      <c r="D1506" s="299" t="s">
        <v>67</v>
      </c>
      <c r="E1506" s="301">
        <v>5.2272727272727266</v>
      </c>
      <c r="F1506" s="299" t="s">
        <v>77</v>
      </c>
    </row>
    <row r="1507" spans="1:6" x14ac:dyDescent="0.3">
      <c r="A1507" s="299" t="s">
        <v>494</v>
      </c>
      <c r="B1507" s="300">
        <v>19</v>
      </c>
      <c r="C1507" s="299" t="s">
        <v>92</v>
      </c>
      <c r="D1507" s="299" t="s">
        <v>47</v>
      </c>
      <c r="E1507" s="301">
        <v>18.999999999999996</v>
      </c>
      <c r="F1507" s="299" t="s">
        <v>187</v>
      </c>
    </row>
    <row r="1508" spans="1:6" x14ac:dyDescent="0.3">
      <c r="A1508" s="299" t="s">
        <v>494</v>
      </c>
      <c r="B1508" s="300">
        <v>19</v>
      </c>
      <c r="C1508" s="299" t="s">
        <v>92</v>
      </c>
      <c r="D1508" s="299" t="s">
        <v>47</v>
      </c>
      <c r="E1508" s="301">
        <v>5.9999999999999964</v>
      </c>
      <c r="F1508" s="299" t="s">
        <v>188</v>
      </c>
    </row>
    <row r="1509" spans="1:6" x14ac:dyDescent="0.3">
      <c r="A1509" s="299" t="s">
        <v>494</v>
      </c>
      <c r="B1509" s="300">
        <v>19</v>
      </c>
      <c r="C1509" s="299" t="s">
        <v>92</v>
      </c>
      <c r="D1509" s="299" t="s">
        <v>47</v>
      </c>
      <c r="E1509" s="301">
        <v>94.409090909090878</v>
      </c>
      <c r="F1509" s="299" t="s">
        <v>77</v>
      </c>
    </row>
    <row r="1510" spans="1:6" x14ac:dyDescent="0.3">
      <c r="A1510" s="299" t="s">
        <v>494</v>
      </c>
      <c r="B1510" s="300">
        <v>19</v>
      </c>
      <c r="C1510" s="299" t="s">
        <v>92</v>
      </c>
      <c r="D1510" s="299" t="s">
        <v>48</v>
      </c>
      <c r="E1510" s="301">
        <v>13.000000000000007</v>
      </c>
      <c r="F1510" s="299" t="s">
        <v>77</v>
      </c>
    </row>
    <row r="1511" spans="1:6" x14ac:dyDescent="0.3">
      <c r="A1511" s="299" t="s">
        <v>494</v>
      </c>
      <c r="B1511" s="300">
        <v>19</v>
      </c>
      <c r="C1511" s="299" t="s">
        <v>92</v>
      </c>
      <c r="D1511" s="299" t="s">
        <v>49</v>
      </c>
      <c r="E1511" s="301">
        <v>30.04545454545454</v>
      </c>
      <c r="F1511" s="299" t="s">
        <v>187</v>
      </c>
    </row>
    <row r="1512" spans="1:6" x14ac:dyDescent="0.3">
      <c r="A1512" s="299" t="s">
        <v>494</v>
      </c>
      <c r="B1512" s="300">
        <v>19</v>
      </c>
      <c r="C1512" s="299" t="s">
        <v>92</v>
      </c>
      <c r="D1512" s="299" t="s">
        <v>49</v>
      </c>
      <c r="E1512" s="301">
        <v>680.09090909090889</v>
      </c>
      <c r="F1512" s="299" t="s">
        <v>77</v>
      </c>
    </row>
    <row r="1513" spans="1:6" x14ac:dyDescent="0.3">
      <c r="A1513" s="299" t="s">
        <v>494</v>
      </c>
      <c r="B1513" s="300">
        <v>19</v>
      </c>
      <c r="C1513" s="299" t="s">
        <v>92</v>
      </c>
      <c r="D1513" s="299" t="s">
        <v>50</v>
      </c>
      <c r="E1513" s="301">
        <v>0.99999999999999967</v>
      </c>
      <c r="F1513" s="299" t="s">
        <v>187</v>
      </c>
    </row>
    <row r="1514" spans="1:6" x14ac:dyDescent="0.3">
      <c r="A1514" s="299" t="s">
        <v>494</v>
      </c>
      <c r="B1514" s="300">
        <v>19</v>
      </c>
      <c r="C1514" s="299" t="s">
        <v>92</v>
      </c>
      <c r="D1514" s="299" t="s">
        <v>50</v>
      </c>
      <c r="E1514" s="301">
        <v>4.3636363636363624</v>
      </c>
      <c r="F1514" s="299" t="s">
        <v>77</v>
      </c>
    </row>
    <row r="1515" spans="1:6" x14ac:dyDescent="0.3">
      <c r="A1515" s="299" t="s">
        <v>494</v>
      </c>
      <c r="B1515" s="300">
        <v>19</v>
      </c>
      <c r="C1515" s="299" t="s">
        <v>92</v>
      </c>
      <c r="D1515" s="299" t="s">
        <v>51</v>
      </c>
      <c r="E1515" s="301">
        <v>0.99999999999999967</v>
      </c>
      <c r="F1515" s="299" t="s">
        <v>187</v>
      </c>
    </row>
    <row r="1516" spans="1:6" x14ac:dyDescent="0.3">
      <c r="A1516" s="299" t="s">
        <v>494</v>
      </c>
      <c r="B1516" s="300">
        <v>19</v>
      </c>
      <c r="C1516" s="299" t="s">
        <v>92</v>
      </c>
      <c r="D1516" s="299" t="s">
        <v>51</v>
      </c>
      <c r="E1516" s="301">
        <v>57.954545454545425</v>
      </c>
      <c r="F1516" s="299" t="s">
        <v>77</v>
      </c>
    </row>
    <row r="1517" spans="1:6" x14ac:dyDescent="0.3">
      <c r="A1517" s="299" t="s">
        <v>494</v>
      </c>
      <c r="B1517" s="300">
        <v>19</v>
      </c>
      <c r="C1517" s="299" t="s">
        <v>92</v>
      </c>
      <c r="D1517" s="299" t="s">
        <v>52</v>
      </c>
      <c r="E1517" s="301">
        <v>545.22727272727275</v>
      </c>
      <c r="F1517" s="299" t="s">
        <v>187</v>
      </c>
    </row>
    <row r="1518" spans="1:6" x14ac:dyDescent="0.3">
      <c r="A1518" s="299" t="s">
        <v>494</v>
      </c>
      <c r="B1518" s="300">
        <v>19</v>
      </c>
      <c r="C1518" s="299" t="s">
        <v>92</v>
      </c>
      <c r="D1518" s="299" t="s">
        <v>52</v>
      </c>
      <c r="E1518" s="301">
        <v>708.27272727272737</v>
      </c>
      <c r="F1518" s="299" t="s">
        <v>77</v>
      </c>
    </row>
    <row r="1519" spans="1:6" x14ac:dyDescent="0.3">
      <c r="A1519" s="299" t="s">
        <v>494</v>
      </c>
      <c r="B1519" s="300">
        <v>19</v>
      </c>
      <c r="C1519" s="299" t="s">
        <v>92</v>
      </c>
      <c r="D1519" s="299" t="s">
        <v>53</v>
      </c>
      <c r="E1519" s="301">
        <v>143.49999999999997</v>
      </c>
      <c r="F1519" s="299" t="s">
        <v>187</v>
      </c>
    </row>
    <row r="1520" spans="1:6" x14ac:dyDescent="0.3">
      <c r="A1520" s="299" t="s">
        <v>494</v>
      </c>
      <c r="B1520" s="300">
        <v>19</v>
      </c>
      <c r="C1520" s="299" t="s">
        <v>92</v>
      </c>
      <c r="D1520" s="299" t="s">
        <v>53</v>
      </c>
      <c r="E1520" s="301">
        <v>585.95454545454538</v>
      </c>
      <c r="F1520" s="299" t="s">
        <v>77</v>
      </c>
    </row>
    <row r="1521" spans="1:6" x14ac:dyDescent="0.3">
      <c r="A1521" s="299" t="s">
        <v>494</v>
      </c>
      <c r="B1521" s="300">
        <v>19</v>
      </c>
      <c r="C1521" s="299" t="s">
        <v>92</v>
      </c>
      <c r="D1521" s="299" t="s">
        <v>54</v>
      </c>
      <c r="E1521" s="301">
        <v>137.18181818181822</v>
      </c>
      <c r="F1521" s="299" t="s">
        <v>187</v>
      </c>
    </row>
    <row r="1522" spans="1:6" x14ac:dyDescent="0.3">
      <c r="A1522" s="299" t="s">
        <v>494</v>
      </c>
      <c r="B1522" s="300">
        <v>19</v>
      </c>
      <c r="C1522" s="299" t="s">
        <v>92</v>
      </c>
      <c r="D1522" s="299" t="s">
        <v>54</v>
      </c>
      <c r="E1522" s="301">
        <v>1257.1818181818182</v>
      </c>
      <c r="F1522" s="299" t="s">
        <v>77</v>
      </c>
    </row>
    <row r="1523" spans="1:6" x14ac:dyDescent="0.3">
      <c r="A1523" s="299" t="s">
        <v>494</v>
      </c>
      <c r="B1523" s="300">
        <v>19</v>
      </c>
      <c r="C1523" s="299" t="s">
        <v>92</v>
      </c>
      <c r="D1523" s="299" t="s">
        <v>55</v>
      </c>
      <c r="E1523" s="301">
        <v>158.5</v>
      </c>
      <c r="F1523" s="299" t="s">
        <v>187</v>
      </c>
    </row>
    <row r="1524" spans="1:6" x14ac:dyDescent="0.3">
      <c r="A1524" s="299" t="s">
        <v>494</v>
      </c>
      <c r="B1524" s="300">
        <v>19</v>
      </c>
      <c r="C1524" s="299" t="s">
        <v>92</v>
      </c>
      <c r="D1524" s="299" t="s">
        <v>55</v>
      </c>
      <c r="E1524" s="301">
        <v>516.86363636363649</v>
      </c>
      <c r="F1524" s="299" t="s">
        <v>77</v>
      </c>
    </row>
    <row r="1525" spans="1:6" x14ac:dyDescent="0.3">
      <c r="A1525" s="299" t="s">
        <v>494</v>
      </c>
      <c r="B1525" s="300">
        <v>19</v>
      </c>
      <c r="C1525" s="299" t="s">
        <v>92</v>
      </c>
      <c r="D1525" s="299" t="s">
        <v>56</v>
      </c>
      <c r="E1525" s="301">
        <v>11.09090909090909</v>
      </c>
      <c r="F1525" s="299" t="s">
        <v>187</v>
      </c>
    </row>
    <row r="1526" spans="1:6" x14ac:dyDescent="0.3">
      <c r="A1526" s="299" t="s">
        <v>494</v>
      </c>
      <c r="B1526" s="300">
        <v>19</v>
      </c>
      <c r="C1526" s="299" t="s">
        <v>92</v>
      </c>
      <c r="D1526" s="299" t="s">
        <v>56</v>
      </c>
      <c r="E1526" s="301">
        <v>18.77272727272727</v>
      </c>
      <c r="F1526" s="299" t="s">
        <v>77</v>
      </c>
    </row>
    <row r="1527" spans="1:6" x14ac:dyDescent="0.3">
      <c r="A1527" s="299" t="s">
        <v>494</v>
      </c>
      <c r="B1527" s="300">
        <v>19</v>
      </c>
      <c r="C1527" s="299" t="s">
        <v>92</v>
      </c>
      <c r="D1527" s="299" t="s">
        <v>57</v>
      </c>
      <c r="E1527" s="301">
        <v>4.9999999999999991</v>
      </c>
      <c r="F1527" s="299" t="s">
        <v>187</v>
      </c>
    </row>
    <row r="1528" spans="1:6" x14ac:dyDescent="0.3">
      <c r="A1528" s="299" t="s">
        <v>494</v>
      </c>
      <c r="B1528" s="300">
        <v>19</v>
      </c>
      <c r="C1528" s="299" t="s">
        <v>92</v>
      </c>
      <c r="D1528" s="299" t="s">
        <v>57</v>
      </c>
      <c r="E1528" s="301">
        <v>2.9999999999999982</v>
      </c>
      <c r="F1528" s="299" t="s">
        <v>77</v>
      </c>
    </row>
    <row r="1529" spans="1:6" x14ac:dyDescent="0.3">
      <c r="A1529" s="299" t="s">
        <v>494</v>
      </c>
      <c r="B1529" s="300">
        <v>19</v>
      </c>
      <c r="C1529" s="299" t="s">
        <v>92</v>
      </c>
      <c r="D1529" s="299" t="s">
        <v>58</v>
      </c>
      <c r="E1529" s="301">
        <v>2.9999999999999982</v>
      </c>
      <c r="F1529" s="299" t="s">
        <v>187</v>
      </c>
    </row>
    <row r="1530" spans="1:6" x14ac:dyDescent="0.3">
      <c r="A1530" s="299" t="s">
        <v>494</v>
      </c>
      <c r="B1530" s="300">
        <v>19</v>
      </c>
      <c r="C1530" s="299" t="s">
        <v>92</v>
      </c>
      <c r="D1530" s="299" t="s">
        <v>58</v>
      </c>
      <c r="E1530" s="301">
        <v>9.7272727272727249</v>
      </c>
      <c r="F1530" s="299" t="s">
        <v>77</v>
      </c>
    </row>
    <row r="1531" spans="1:6" x14ac:dyDescent="0.3">
      <c r="A1531" s="299" t="s">
        <v>494</v>
      </c>
      <c r="B1531" s="300">
        <v>19</v>
      </c>
      <c r="C1531" s="299" t="s">
        <v>92</v>
      </c>
      <c r="D1531" s="299" t="s">
        <v>59</v>
      </c>
      <c r="E1531" s="301">
        <v>20.77272727272727</v>
      </c>
      <c r="F1531" s="299" t="s">
        <v>187</v>
      </c>
    </row>
    <row r="1532" spans="1:6" x14ac:dyDescent="0.3">
      <c r="A1532" s="299" t="s">
        <v>494</v>
      </c>
      <c r="B1532" s="300">
        <v>19</v>
      </c>
      <c r="C1532" s="299" t="s">
        <v>92</v>
      </c>
      <c r="D1532" s="299" t="s">
        <v>59</v>
      </c>
      <c r="E1532" s="301">
        <v>51.454545454545475</v>
      </c>
      <c r="F1532" s="299" t="s">
        <v>77</v>
      </c>
    </row>
    <row r="1533" spans="1:6" x14ac:dyDescent="0.3">
      <c r="A1533" s="299" t="s">
        <v>494</v>
      </c>
      <c r="B1533" s="300">
        <v>19</v>
      </c>
      <c r="C1533" s="299" t="s">
        <v>92</v>
      </c>
      <c r="D1533" s="299" t="s">
        <v>60</v>
      </c>
      <c r="E1533" s="301">
        <v>44.454545454545453</v>
      </c>
      <c r="F1533" s="299" t="s">
        <v>187</v>
      </c>
    </row>
    <row r="1534" spans="1:6" x14ac:dyDescent="0.3">
      <c r="A1534" s="299" t="s">
        <v>494</v>
      </c>
      <c r="B1534" s="300">
        <v>19</v>
      </c>
      <c r="C1534" s="299" t="s">
        <v>92</v>
      </c>
      <c r="D1534" s="299" t="s">
        <v>60</v>
      </c>
      <c r="E1534" s="301">
        <v>793.0454545454545</v>
      </c>
      <c r="F1534" s="299" t="s">
        <v>77</v>
      </c>
    </row>
    <row r="1535" spans="1:6" x14ac:dyDescent="0.3">
      <c r="A1535" s="299" t="s">
        <v>494</v>
      </c>
      <c r="B1535" s="300">
        <v>19</v>
      </c>
      <c r="C1535" s="299" t="s">
        <v>92</v>
      </c>
      <c r="D1535" s="299" t="s">
        <v>61</v>
      </c>
      <c r="E1535" s="301">
        <v>64.818181818181813</v>
      </c>
      <c r="F1535" s="299" t="s">
        <v>77</v>
      </c>
    </row>
    <row r="1536" spans="1:6" x14ac:dyDescent="0.3">
      <c r="A1536" s="299" t="s">
        <v>494</v>
      </c>
      <c r="B1536" s="300">
        <v>19</v>
      </c>
      <c r="C1536" s="299" t="s">
        <v>92</v>
      </c>
      <c r="D1536" s="299" t="s">
        <v>62</v>
      </c>
      <c r="E1536" s="301">
        <v>18.999999999999996</v>
      </c>
      <c r="F1536" s="299" t="s">
        <v>187</v>
      </c>
    </row>
    <row r="1537" spans="1:6" x14ac:dyDescent="0.3">
      <c r="A1537" s="299" t="s">
        <v>494</v>
      </c>
      <c r="B1537" s="300">
        <v>19</v>
      </c>
      <c r="C1537" s="299" t="s">
        <v>92</v>
      </c>
      <c r="D1537" s="299" t="s">
        <v>62</v>
      </c>
      <c r="E1537" s="301">
        <v>61.818181818181827</v>
      </c>
      <c r="F1537" s="299" t="s">
        <v>77</v>
      </c>
    </row>
    <row r="1538" spans="1:6" x14ac:dyDescent="0.3">
      <c r="A1538" s="299" t="s">
        <v>494</v>
      </c>
      <c r="B1538" s="300">
        <v>19</v>
      </c>
      <c r="C1538" s="299" t="s">
        <v>92</v>
      </c>
      <c r="D1538" s="299" t="s">
        <v>63</v>
      </c>
      <c r="E1538" s="301">
        <v>11</v>
      </c>
      <c r="F1538" s="299" t="s">
        <v>187</v>
      </c>
    </row>
    <row r="1539" spans="1:6" x14ac:dyDescent="0.3">
      <c r="A1539" s="299" t="s">
        <v>494</v>
      </c>
      <c r="B1539" s="300">
        <v>19</v>
      </c>
      <c r="C1539" s="299" t="s">
        <v>92</v>
      </c>
      <c r="D1539" s="299" t="s">
        <v>63</v>
      </c>
      <c r="E1539" s="301">
        <v>416.22727272727263</v>
      </c>
      <c r="F1539" s="299" t="s">
        <v>77</v>
      </c>
    </row>
    <row r="1540" spans="1:6" x14ac:dyDescent="0.3">
      <c r="A1540" s="299" t="s">
        <v>494</v>
      </c>
      <c r="B1540" s="300">
        <v>19</v>
      </c>
      <c r="C1540" s="299" t="s">
        <v>92</v>
      </c>
      <c r="D1540" s="299" t="s">
        <v>64</v>
      </c>
      <c r="E1540" s="301">
        <v>12.181818181818178</v>
      </c>
      <c r="F1540" s="299" t="s">
        <v>187</v>
      </c>
    </row>
    <row r="1541" spans="1:6" x14ac:dyDescent="0.3">
      <c r="A1541" s="299" t="s">
        <v>494</v>
      </c>
      <c r="B1541" s="300">
        <v>19</v>
      </c>
      <c r="C1541" s="299" t="s">
        <v>92</v>
      </c>
      <c r="D1541" s="299" t="s">
        <v>64</v>
      </c>
      <c r="E1541" s="301">
        <v>31.681818181818176</v>
      </c>
      <c r="F1541" s="299" t="s">
        <v>77</v>
      </c>
    </row>
    <row r="1542" spans="1:6" x14ac:dyDescent="0.3">
      <c r="A1542" s="299" t="s">
        <v>494</v>
      </c>
      <c r="B1542" s="300">
        <v>19</v>
      </c>
      <c r="C1542" s="299" t="s">
        <v>92</v>
      </c>
      <c r="D1542" s="299" t="s">
        <v>65</v>
      </c>
      <c r="E1542" s="301">
        <v>42.090909090909086</v>
      </c>
      <c r="F1542" s="299" t="s">
        <v>187</v>
      </c>
    </row>
    <row r="1543" spans="1:6" x14ac:dyDescent="0.3">
      <c r="A1543" s="299" t="s">
        <v>494</v>
      </c>
      <c r="B1543" s="300">
        <v>19</v>
      </c>
      <c r="C1543" s="299" t="s">
        <v>92</v>
      </c>
      <c r="D1543" s="299" t="s">
        <v>65</v>
      </c>
      <c r="E1543" s="301">
        <v>90.045454545454561</v>
      </c>
      <c r="F1543" s="299" t="s">
        <v>77</v>
      </c>
    </row>
    <row r="1544" spans="1:6" x14ac:dyDescent="0.3">
      <c r="A1544" s="299" t="s">
        <v>494</v>
      </c>
      <c r="B1544" s="300">
        <v>19</v>
      </c>
      <c r="C1544" s="299" t="s">
        <v>92</v>
      </c>
      <c r="D1544" s="299" t="s">
        <v>67</v>
      </c>
      <c r="E1544" s="301">
        <v>8.9999999999999982</v>
      </c>
      <c r="F1544" s="299" t="s">
        <v>77</v>
      </c>
    </row>
    <row r="1545" spans="1:6" x14ac:dyDescent="0.3">
      <c r="A1545" s="299" t="s">
        <v>494</v>
      </c>
      <c r="B1545" s="300">
        <v>20</v>
      </c>
      <c r="C1545" s="299" t="s">
        <v>91</v>
      </c>
      <c r="D1545" s="299" t="s">
        <v>47</v>
      </c>
      <c r="E1545" s="301">
        <v>11.999999999999993</v>
      </c>
      <c r="F1545" s="299" t="s">
        <v>187</v>
      </c>
    </row>
    <row r="1546" spans="1:6" x14ac:dyDescent="0.3">
      <c r="A1546" s="299" t="s">
        <v>494</v>
      </c>
      <c r="B1546" s="300">
        <v>20</v>
      </c>
      <c r="C1546" s="299" t="s">
        <v>91</v>
      </c>
      <c r="D1546" s="299" t="s">
        <v>47</v>
      </c>
      <c r="E1546" s="301">
        <v>0.99999999999999967</v>
      </c>
      <c r="F1546" s="299" t="s">
        <v>81</v>
      </c>
    </row>
    <row r="1547" spans="1:6" x14ac:dyDescent="0.3">
      <c r="A1547" s="299" t="s">
        <v>494</v>
      </c>
      <c r="B1547" s="300">
        <v>20</v>
      </c>
      <c r="C1547" s="299" t="s">
        <v>91</v>
      </c>
      <c r="D1547" s="299" t="s">
        <v>47</v>
      </c>
      <c r="E1547" s="301">
        <v>11.31818181818182</v>
      </c>
      <c r="F1547" s="299" t="s">
        <v>80</v>
      </c>
    </row>
    <row r="1548" spans="1:6" x14ac:dyDescent="0.3">
      <c r="A1548" s="299" t="s">
        <v>494</v>
      </c>
      <c r="B1548" s="300">
        <v>20</v>
      </c>
      <c r="C1548" s="299" t="s">
        <v>91</v>
      </c>
      <c r="D1548" s="299" t="s">
        <v>47</v>
      </c>
      <c r="E1548" s="301">
        <v>2.9999999999999982</v>
      </c>
      <c r="F1548" s="299" t="s">
        <v>188</v>
      </c>
    </row>
    <row r="1549" spans="1:6" x14ac:dyDescent="0.3">
      <c r="A1549" s="299" t="s">
        <v>494</v>
      </c>
      <c r="B1549" s="300">
        <v>20</v>
      </c>
      <c r="C1549" s="299" t="s">
        <v>91</v>
      </c>
      <c r="D1549" s="299" t="s">
        <v>47</v>
      </c>
      <c r="E1549" s="301">
        <v>62.045454545454575</v>
      </c>
      <c r="F1549" s="299" t="s">
        <v>77</v>
      </c>
    </row>
    <row r="1550" spans="1:6" x14ac:dyDescent="0.3">
      <c r="A1550" s="299" t="s">
        <v>494</v>
      </c>
      <c r="B1550" s="300">
        <v>20</v>
      </c>
      <c r="C1550" s="299" t="s">
        <v>91</v>
      </c>
      <c r="D1550" s="299" t="s">
        <v>48</v>
      </c>
      <c r="E1550" s="301">
        <v>1.9999999999999993</v>
      </c>
      <c r="F1550" s="299" t="s">
        <v>187</v>
      </c>
    </row>
    <row r="1551" spans="1:6" x14ac:dyDescent="0.3">
      <c r="A1551" s="299" t="s">
        <v>494</v>
      </c>
      <c r="B1551" s="300">
        <v>20</v>
      </c>
      <c r="C1551" s="299" t="s">
        <v>91</v>
      </c>
      <c r="D1551" s="299" t="s">
        <v>49</v>
      </c>
      <c r="E1551" s="301">
        <v>150.36363636363635</v>
      </c>
      <c r="F1551" s="299" t="s">
        <v>187</v>
      </c>
    </row>
    <row r="1552" spans="1:6" x14ac:dyDescent="0.3">
      <c r="A1552" s="299" t="s">
        <v>494</v>
      </c>
      <c r="B1552" s="300">
        <v>20</v>
      </c>
      <c r="C1552" s="299" t="s">
        <v>91</v>
      </c>
      <c r="D1552" s="299" t="s">
        <v>49</v>
      </c>
      <c r="E1552" s="301">
        <v>0.99999999999999967</v>
      </c>
      <c r="F1552" s="299" t="s">
        <v>81</v>
      </c>
    </row>
    <row r="1553" spans="1:6" x14ac:dyDescent="0.3">
      <c r="A1553" s="299" t="s">
        <v>494</v>
      </c>
      <c r="B1553" s="300">
        <v>20</v>
      </c>
      <c r="C1553" s="299" t="s">
        <v>91</v>
      </c>
      <c r="D1553" s="299" t="s">
        <v>49</v>
      </c>
      <c r="E1553" s="301">
        <v>2069.545454545455</v>
      </c>
      <c r="F1553" s="299" t="s">
        <v>77</v>
      </c>
    </row>
    <row r="1554" spans="1:6" x14ac:dyDescent="0.3">
      <c r="A1554" s="299" t="s">
        <v>494</v>
      </c>
      <c r="B1554" s="300">
        <v>20</v>
      </c>
      <c r="C1554" s="299" t="s">
        <v>91</v>
      </c>
      <c r="D1554" s="299" t="s">
        <v>50</v>
      </c>
      <c r="E1554" s="301">
        <v>4.9999999999999991</v>
      </c>
      <c r="F1554" s="299" t="s">
        <v>77</v>
      </c>
    </row>
    <row r="1555" spans="1:6" x14ac:dyDescent="0.3">
      <c r="A1555" s="299" t="s">
        <v>494</v>
      </c>
      <c r="B1555" s="300">
        <v>20</v>
      </c>
      <c r="C1555" s="299" t="s">
        <v>91</v>
      </c>
      <c r="D1555" s="299" t="s">
        <v>51</v>
      </c>
      <c r="E1555" s="301">
        <v>0.99999999999999967</v>
      </c>
      <c r="F1555" s="299" t="s">
        <v>187</v>
      </c>
    </row>
    <row r="1556" spans="1:6" x14ac:dyDescent="0.3">
      <c r="A1556" s="299" t="s">
        <v>494</v>
      </c>
      <c r="B1556" s="300">
        <v>20</v>
      </c>
      <c r="C1556" s="299" t="s">
        <v>91</v>
      </c>
      <c r="D1556" s="299" t="s">
        <v>51</v>
      </c>
      <c r="E1556" s="301">
        <v>83.954545454545453</v>
      </c>
      <c r="F1556" s="299" t="s">
        <v>77</v>
      </c>
    </row>
    <row r="1557" spans="1:6" x14ac:dyDescent="0.3">
      <c r="A1557" s="299" t="s">
        <v>494</v>
      </c>
      <c r="B1557" s="300">
        <v>20</v>
      </c>
      <c r="C1557" s="299" t="s">
        <v>91</v>
      </c>
      <c r="D1557" s="299" t="s">
        <v>52</v>
      </c>
      <c r="E1557" s="301">
        <v>625.45454545454538</v>
      </c>
      <c r="F1557" s="299" t="s">
        <v>187</v>
      </c>
    </row>
    <row r="1558" spans="1:6" x14ac:dyDescent="0.3">
      <c r="A1558" s="299" t="s">
        <v>494</v>
      </c>
      <c r="B1558" s="300">
        <v>20</v>
      </c>
      <c r="C1558" s="299" t="s">
        <v>91</v>
      </c>
      <c r="D1558" s="299" t="s">
        <v>52</v>
      </c>
      <c r="E1558" s="301">
        <v>1340.8636363636369</v>
      </c>
      <c r="F1558" s="299" t="s">
        <v>77</v>
      </c>
    </row>
    <row r="1559" spans="1:6" x14ac:dyDescent="0.3">
      <c r="A1559" s="299" t="s">
        <v>494</v>
      </c>
      <c r="B1559" s="300">
        <v>20</v>
      </c>
      <c r="C1559" s="299" t="s">
        <v>91</v>
      </c>
      <c r="D1559" s="299" t="s">
        <v>53</v>
      </c>
      <c r="E1559" s="301">
        <v>692.90909090909088</v>
      </c>
      <c r="F1559" s="299" t="s">
        <v>187</v>
      </c>
    </row>
    <row r="1560" spans="1:6" x14ac:dyDescent="0.3">
      <c r="A1560" s="299" t="s">
        <v>494</v>
      </c>
      <c r="B1560" s="300">
        <v>20</v>
      </c>
      <c r="C1560" s="299" t="s">
        <v>91</v>
      </c>
      <c r="D1560" s="299" t="s">
        <v>53</v>
      </c>
      <c r="E1560" s="301">
        <v>2269.5</v>
      </c>
      <c r="F1560" s="299" t="s">
        <v>77</v>
      </c>
    </row>
    <row r="1561" spans="1:6" x14ac:dyDescent="0.3">
      <c r="A1561" s="299" t="s">
        <v>494</v>
      </c>
      <c r="B1561" s="300">
        <v>20</v>
      </c>
      <c r="C1561" s="299" t="s">
        <v>91</v>
      </c>
      <c r="D1561" s="299" t="s">
        <v>54</v>
      </c>
      <c r="E1561" s="301">
        <v>226.09090909090909</v>
      </c>
      <c r="F1561" s="299" t="s">
        <v>187</v>
      </c>
    </row>
    <row r="1562" spans="1:6" x14ac:dyDescent="0.3">
      <c r="A1562" s="299" t="s">
        <v>494</v>
      </c>
      <c r="B1562" s="300">
        <v>20</v>
      </c>
      <c r="C1562" s="299" t="s">
        <v>91</v>
      </c>
      <c r="D1562" s="299" t="s">
        <v>54</v>
      </c>
      <c r="E1562" s="301">
        <v>0.99999999999999967</v>
      </c>
      <c r="F1562" s="299" t="s">
        <v>80</v>
      </c>
    </row>
    <row r="1563" spans="1:6" x14ac:dyDescent="0.3">
      <c r="A1563" s="299" t="s">
        <v>494</v>
      </c>
      <c r="B1563" s="300">
        <v>20</v>
      </c>
      <c r="C1563" s="299" t="s">
        <v>91</v>
      </c>
      <c r="D1563" s="299" t="s">
        <v>54</v>
      </c>
      <c r="E1563" s="301">
        <v>616.81818181818176</v>
      </c>
      <c r="F1563" s="299" t="s">
        <v>77</v>
      </c>
    </row>
    <row r="1564" spans="1:6" x14ac:dyDescent="0.3">
      <c r="A1564" s="299" t="s">
        <v>494</v>
      </c>
      <c r="B1564" s="300">
        <v>20</v>
      </c>
      <c r="C1564" s="299" t="s">
        <v>91</v>
      </c>
      <c r="D1564" s="299" t="s">
        <v>55</v>
      </c>
      <c r="E1564" s="301">
        <v>425.63636363636368</v>
      </c>
      <c r="F1564" s="299" t="s">
        <v>187</v>
      </c>
    </row>
    <row r="1565" spans="1:6" x14ac:dyDescent="0.3">
      <c r="A1565" s="299" t="s">
        <v>494</v>
      </c>
      <c r="B1565" s="300">
        <v>20</v>
      </c>
      <c r="C1565" s="299" t="s">
        <v>91</v>
      </c>
      <c r="D1565" s="299" t="s">
        <v>55</v>
      </c>
      <c r="E1565" s="301">
        <v>0.99999999999999967</v>
      </c>
      <c r="F1565" s="299" t="s">
        <v>80</v>
      </c>
    </row>
    <row r="1566" spans="1:6" x14ac:dyDescent="0.3">
      <c r="A1566" s="299" t="s">
        <v>494</v>
      </c>
      <c r="B1566" s="300">
        <v>20</v>
      </c>
      <c r="C1566" s="299" t="s">
        <v>91</v>
      </c>
      <c r="D1566" s="299" t="s">
        <v>55</v>
      </c>
      <c r="E1566" s="301">
        <v>4303.909090909091</v>
      </c>
      <c r="F1566" s="299" t="s">
        <v>77</v>
      </c>
    </row>
    <row r="1567" spans="1:6" x14ac:dyDescent="0.3">
      <c r="A1567" s="299" t="s">
        <v>494</v>
      </c>
      <c r="B1567" s="300">
        <v>20</v>
      </c>
      <c r="C1567" s="299" t="s">
        <v>91</v>
      </c>
      <c r="D1567" s="299" t="s">
        <v>56</v>
      </c>
      <c r="E1567" s="301">
        <v>31.45454545454546</v>
      </c>
      <c r="F1567" s="299" t="s">
        <v>187</v>
      </c>
    </row>
    <row r="1568" spans="1:6" x14ac:dyDescent="0.3">
      <c r="A1568" s="299" t="s">
        <v>494</v>
      </c>
      <c r="B1568" s="300">
        <v>20</v>
      </c>
      <c r="C1568" s="299" t="s">
        <v>91</v>
      </c>
      <c r="D1568" s="299" t="s">
        <v>56</v>
      </c>
      <c r="E1568" s="301">
        <v>117.59090909090905</v>
      </c>
      <c r="F1568" s="299" t="s">
        <v>77</v>
      </c>
    </row>
    <row r="1569" spans="1:6" x14ac:dyDescent="0.3">
      <c r="A1569" s="299" t="s">
        <v>494</v>
      </c>
      <c r="B1569" s="300">
        <v>20</v>
      </c>
      <c r="C1569" s="299" t="s">
        <v>91</v>
      </c>
      <c r="D1569" s="299" t="s">
        <v>57</v>
      </c>
      <c r="E1569" s="301">
        <v>10.363636363636362</v>
      </c>
      <c r="F1569" s="299" t="s">
        <v>187</v>
      </c>
    </row>
    <row r="1570" spans="1:6" x14ac:dyDescent="0.3">
      <c r="A1570" s="299" t="s">
        <v>494</v>
      </c>
      <c r="B1570" s="300">
        <v>20</v>
      </c>
      <c r="C1570" s="299" t="s">
        <v>91</v>
      </c>
      <c r="D1570" s="299" t="s">
        <v>57</v>
      </c>
      <c r="E1570" s="301">
        <v>12.954545454545462</v>
      </c>
      <c r="F1570" s="299" t="s">
        <v>77</v>
      </c>
    </row>
    <row r="1571" spans="1:6" x14ac:dyDescent="0.3">
      <c r="A1571" s="299" t="s">
        <v>494</v>
      </c>
      <c r="B1571" s="300">
        <v>20</v>
      </c>
      <c r="C1571" s="299" t="s">
        <v>91</v>
      </c>
      <c r="D1571" s="299" t="s">
        <v>58</v>
      </c>
      <c r="E1571" s="301">
        <v>13.272727272727279</v>
      </c>
      <c r="F1571" s="299" t="s">
        <v>187</v>
      </c>
    </row>
    <row r="1572" spans="1:6" x14ac:dyDescent="0.3">
      <c r="A1572" s="299" t="s">
        <v>494</v>
      </c>
      <c r="B1572" s="300">
        <v>20</v>
      </c>
      <c r="C1572" s="299" t="s">
        <v>91</v>
      </c>
      <c r="D1572" s="299" t="s">
        <v>58</v>
      </c>
      <c r="E1572" s="301">
        <v>26.363636363636363</v>
      </c>
      <c r="F1572" s="299" t="s">
        <v>77</v>
      </c>
    </row>
    <row r="1573" spans="1:6" x14ac:dyDescent="0.3">
      <c r="A1573" s="299" t="s">
        <v>494</v>
      </c>
      <c r="B1573" s="300">
        <v>20</v>
      </c>
      <c r="C1573" s="299" t="s">
        <v>91</v>
      </c>
      <c r="D1573" s="299" t="s">
        <v>59</v>
      </c>
      <c r="E1573" s="301">
        <v>82.454545454545439</v>
      </c>
      <c r="F1573" s="299" t="s">
        <v>187</v>
      </c>
    </row>
    <row r="1574" spans="1:6" x14ac:dyDescent="0.3">
      <c r="A1574" s="299" t="s">
        <v>494</v>
      </c>
      <c r="B1574" s="300">
        <v>20</v>
      </c>
      <c r="C1574" s="299" t="s">
        <v>91</v>
      </c>
      <c r="D1574" s="299" t="s">
        <v>59</v>
      </c>
      <c r="E1574" s="301">
        <v>533.18181818181824</v>
      </c>
      <c r="F1574" s="299" t="s">
        <v>77</v>
      </c>
    </row>
    <row r="1575" spans="1:6" x14ac:dyDescent="0.3">
      <c r="A1575" s="299" t="s">
        <v>494</v>
      </c>
      <c r="B1575" s="300">
        <v>20</v>
      </c>
      <c r="C1575" s="299" t="s">
        <v>91</v>
      </c>
      <c r="D1575" s="299" t="s">
        <v>60</v>
      </c>
      <c r="E1575" s="301">
        <v>91.909090909090921</v>
      </c>
      <c r="F1575" s="299" t="s">
        <v>187</v>
      </c>
    </row>
    <row r="1576" spans="1:6" x14ac:dyDescent="0.3">
      <c r="A1576" s="299" t="s">
        <v>494</v>
      </c>
      <c r="B1576" s="300">
        <v>20</v>
      </c>
      <c r="C1576" s="299" t="s">
        <v>91</v>
      </c>
      <c r="D1576" s="299" t="s">
        <v>60</v>
      </c>
      <c r="E1576" s="301">
        <v>0.40909090909090917</v>
      </c>
      <c r="F1576" s="299" t="s">
        <v>80</v>
      </c>
    </row>
    <row r="1577" spans="1:6" x14ac:dyDescent="0.3">
      <c r="A1577" s="299" t="s">
        <v>494</v>
      </c>
      <c r="B1577" s="300">
        <v>20</v>
      </c>
      <c r="C1577" s="299" t="s">
        <v>91</v>
      </c>
      <c r="D1577" s="299" t="s">
        <v>60</v>
      </c>
      <c r="E1577" s="301">
        <v>1736.8181818181818</v>
      </c>
      <c r="F1577" s="299" t="s">
        <v>77</v>
      </c>
    </row>
    <row r="1578" spans="1:6" x14ac:dyDescent="0.3">
      <c r="A1578" s="299" t="s">
        <v>494</v>
      </c>
      <c r="B1578" s="300">
        <v>20</v>
      </c>
      <c r="C1578" s="299" t="s">
        <v>91</v>
      </c>
      <c r="D1578" s="299" t="s">
        <v>61</v>
      </c>
      <c r="E1578" s="301">
        <v>99.72727272727272</v>
      </c>
      <c r="F1578" s="299" t="s">
        <v>77</v>
      </c>
    </row>
    <row r="1579" spans="1:6" x14ac:dyDescent="0.3">
      <c r="A1579" s="299" t="s">
        <v>494</v>
      </c>
      <c r="B1579" s="300">
        <v>20</v>
      </c>
      <c r="C1579" s="299" t="s">
        <v>91</v>
      </c>
      <c r="D1579" s="299" t="s">
        <v>62</v>
      </c>
      <c r="E1579" s="301">
        <v>102.00000000000006</v>
      </c>
      <c r="F1579" s="299" t="s">
        <v>187</v>
      </c>
    </row>
    <row r="1580" spans="1:6" x14ac:dyDescent="0.3">
      <c r="A1580" s="299" t="s">
        <v>494</v>
      </c>
      <c r="B1580" s="300">
        <v>20</v>
      </c>
      <c r="C1580" s="299" t="s">
        <v>91</v>
      </c>
      <c r="D1580" s="299" t="s">
        <v>62</v>
      </c>
      <c r="E1580" s="301">
        <v>394.36363636363643</v>
      </c>
      <c r="F1580" s="299" t="s">
        <v>77</v>
      </c>
    </row>
    <row r="1581" spans="1:6" x14ac:dyDescent="0.3">
      <c r="A1581" s="299" t="s">
        <v>494</v>
      </c>
      <c r="B1581" s="300">
        <v>20</v>
      </c>
      <c r="C1581" s="299" t="s">
        <v>91</v>
      </c>
      <c r="D1581" s="299" t="s">
        <v>63</v>
      </c>
      <c r="E1581" s="301">
        <v>29.363636363636353</v>
      </c>
      <c r="F1581" s="299" t="s">
        <v>187</v>
      </c>
    </row>
    <row r="1582" spans="1:6" x14ac:dyDescent="0.3">
      <c r="A1582" s="299" t="s">
        <v>494</v>
      </c>
      <c r="B1582" s="300">
        <v>20</v>
      </c>
      <c r="C1582" s="299" t="s">
        <v>91</v>
      </c>
      <c r="D1582" s="299" t="s">
        <v>63</v>
      </c>
      <c r="E1582" s="301">
        <v>1670.3636363636365</v>
      </c>
      <c r="F1582" s="299" t="s">
        <v>77</v>
      </c>
    </row>
    <row r="1583" spans="1:6" x14ac:dyDescent="0.3">
      <c r="A1583" s="299" t="s">
        <v>494</v>
      </c>
      <c r="B1583" s="300">
        <v>20</v>
      </c>
      <c r="C1583" s="299" t="s">
        <v>91</v>
      </c>
      <c r="D1583" s="299" t="s">
        <v>64</v>
      </c>
      <c r="E1583" s="301">
        <v>21.954545454545453</v>
      </c>
      <c r="F1583" s="299" t="s">
        <v>187</v>
      </c>
    </row>
    <row r="1584" spans="1:6" x14ac:dyDescent="0.3">
      <c r="A1584" s="299" t="s">
        <v>494</v>
      </c>
      <c r="B1584" s="300">
        <v>20</v>
      </c>
      <c r="C1584" s="299" t="s">
        <v>91</v>
      </c>
      <c r="D1584" s="299" t="s">
        <v>64</v>
      </c>
      <c r="E1584" s="301">
        <v>226.95454545454547</v>
      </c>
      <c r="F1584" s="299" t="s">
        <v>77</v>
      </c>
    </row>
    <row r="1585" spans="1:6" x14ac:dyDescent="0.3">
      <c r="A1585" s="299" t="s">
        <v>494</v>
      </c>
      <c r="B1585" s="300">
        <v>20</v>
      </c>
      <c r="C1585" s="299" t="s">
        <v>91</v>
      </c>
      <c r="D1585" s="299" t="s">
        <v>65</v>
      </c>
      <c r="E1585" s="301">
        <v>313.18181818181813</v>
      </c>
      <c r="F1585" s="299" t="s">
        <v>187</v>
      </c>
    </row>
    <row r="1586" spans="1:6" x14ac:dyDescent="0.3">
      <c r="A1586" s="299" t="s">
        <v>494</v>
      </c>
      <c r="B1586" s="300">
        <v>20</v>
      </c>
      <c r="C1586" s="299" t="s">
        <v>91</v>
      </c>
      <c r="D1586" s="299" t="s">
        <v>65</v>
      </c>
      <c r="E1586" s="301">
        <v>1.5909090909090904</v>
      </c>
      <c r="F1586" s="299" t="s">
        <v>80</v>
      </c>
    </row>
    <row r="1587" spans="1:6" x14ac:dyDescent="0.3">
      <c r="A1587" s="299" t="s">
        <v>494</v>
      </c>
      <c r="B1587" s="300">
        <v>20</v>
      </c>
      <c r="C1587" s="299" t="s">
        <v>91</v>
      </c>
      <c r="D1587" s="299" t="s">
        <v>65</v>
      </c>
      <c r="E1587" s="301">
        <v>405.63636363636374</v>
      </c>
      <c r="F1587" s="299" t="s">
        <v>77</v>
      </c>
    </row>
    <row r="1588" spans="1:6" x14ac:dyDescent="0.3">
      <c r="A1588" s="299" t="s">
        <v>494</v>
      </c>
      <c r="B1588" s="300">
        <v>20</v>
      </c>
      <c r="C1588" s="299" t="s">
        <v>91</v>
      </c>
      <c r="D1588" s="299" t="s">
        <v>67</v>
      </c>
      <c r="E1588" s="301">
        <v>11.454545454545457</v>
      </c>
      <c r="F1588" s="299" t="s">
        <v>77</v>
      </c>
    </row>
    <row r="1589" spans="1:6" x14ac:dyDescent="0.3">
      <c r="A1589" s="299" t="s">
        <v>494</v>
      </c>
      <c r="B1589" s="300">
        <v>20</v>
      </c>
      <c r="C1589" s="299" t="s">
        <v>91</v>
      </c>
      <c r="D1589" s="299" t="s">
        <v>66</v>
      </c>
      <c r="E1589" s="301">
        <v>0.99999999999999967</v>
      </c>
      <c r="F1589" s="299" t="s">
        <v>77</v>
      </c>
    </row>
    <row r="1590" spans="1:6" x14ac:dyDescent="0.3">
      <c r="A1590" s="299" t="s">
        <v>494</v>
      </c>
      <c r="B1590" s="300">
        <v>20</v>
      </c>
      <c r="C1590" s="299" t="s">
        <v>92</v>
      </c>
      <c r="D1590" s="299" t="s">
        <v>47</v>
      </c>
      <c r="E1590" s="301">
        <v>11</v>
      </c>
      <c r="F1590" s="299" t="s">
        <v>187</v>
      </c>
    </row>
    <row r="1591" spans="1:6" x14ac:dyDescent="0.3">
      <c r="A1591" s="299" t="s">
        <v>494</v>
      </c>
      <c r="B1591" s="300">
        <v>20</v>
      </c>
      <c r="C1591" s="299" t="s">
        <v>92</v>
      </c>
      <c r="D1591" s="299" t="s">
        <v>47</v>
      </c>
      <c r="E1591" s="301">
        <v>6.8636363636363651</v>
      </c>
      <c r="F1591" s="299" t="s">
        <v>80</v>
      </c>
    </row>
    <row r="1592" spans="1:6" x14ac:dyDescent="0.3">
      <c r="A1592" s="299" t="s">
        <v>494</v>
      </c>
      <c r="B1592" s="300">
        <v>20</v>
      </c>
      <c r="C1592" s="299" t="s">
        <v>92</v>
      </c>
      <c r="D1592" s="299" t="s">
        <v>47</v>
      </c>
      <c r="E1592" s="301">
        <v>4.9999999999999991</v>
      </c>
      <c r="F1592" s="299" t="s">
        <v>188</v>
      </c>
    </row>
    <row r="1593" spans="1:6" x14ac:dyDescent="0.3">
      <c r="A1593" s="299" t="s">
        <v>494</v>
      </c>
      <c r="B1593" s="300">
        <v>20</v>
      </c>
      <c r="C1593" s="299" t="s">
        <v>92</v>
      </c>
      <c r="D1593" s="299" t="s">
        <v>47</v>
      </c>
      <c r="E1593" s="301">
        <v>17.136363636363637</v>
      </c>
      <c r="F1593" s="299" t="s">
        <v>77</v>
      </c>
    </row>
    <row r="1594" spans="1:6" x14ac:dyDescent="0.3">
      <c r="A1594" s="299" t="s">
        <v>494</v>
      </c>
      <c r="B1594" s="300">
        <v>20</v>
      </c>
      <c r="C1594" s="299" t="s">
        <v>92</v>
      </c>
      <c r="D1594" s="299" t="s">
        <v>48</v>
      </c>
      <c r="E1594" s="301">
        <v>0.22727272727272729</v>
      </c>
      <c r="F1594" s="299" t="s">
        <v>187</v>
      </c>
    </row>
    <row r="1595" spans="1:6" x14ac:dyDescent="0.3">
      <c r="A1595" s="299" t="s">
        <v>494</v>
      </c>
      <c r="B1595" s="300">
        <v>20</v>
      </c>
      <c r="C1595" s="299" t="s">
        <v>92</v>
      </c>
      <c r="D1595" s="299" t="s">
        <v>49</v>
      </c>
      <c r="E1595" s="301">
        <v>138.1363636363636</v>
      </c>
      <c r="F1595" s="299" t="s">
        <v>187</v>
      </c>
    </row>
    <row r="1596" spans="1:6" x14ac:dyDescent="0.3">
      <c r="A1596" s="299" t="s">
        <v>494</v>
      </c>
      <c r="B1596" s="300">
        <v>20</v>
      </c>
      <c r="C1596" s="299" t="s">
        <v>92</v>
      </c>
      <c r="D1596" s="299" t="s">
        <v>49</v>
      </c>
      <c r="E1596" s="301">
        <v>950.18181818181824</v>
      </c>
      <c r="F1596" s="299" t="s">
        <v>77</v>
      </c>
    </row>
    <row r="1597" spans="1:6" x14ac:dyDescent="0.3">
      <c r="A1597" s="299" t="s">
        <v>494</v>
      </c>
      <c r="B1597" s="300">
        <v>20</v>
      </c>
      <c r="C1597" s="299" t="s">
        <v>92</v>
      </c>
      <c r="D1597" s="299" t="s">
        <v>50</v>
      </c>
      <c r="E1597" s="301">
        <v>0.99999999999999967</v>
      </c>
      <c r="F1597" s="299" t="s">
        <v>77</v>
      </c>
    </row>
    <row r="1598" spans="1:6" x14ac:dyDescent="0.3">
      <c r="A1598" s="299" t="s">
        <v>494</v>
      </c>
      <c r="B1598" s="300">
        <v>20</v>
      </c>
      <c r="C1598" s="299" t="s">
        <v>92</v>
      </c>
      <c r="D1598" s="299" t="s">
        <v>51</v>
      </c>
      <c r="E1598" s="301">
        <v>18.681818181818176</v>
      </c>
      <c r="F1598" s="299" t="s">
        <v>77</v>
      </c>
    </row>
    <row r="1599" spans="1:6" x14ac:dyDescent="0.3">
      <c r="A1599" s="299" t="s">
        <v>494</v>
      </c>
      <c r="B1599" s="300">
        <v>20</v>
      </c>
      <c r="C1599" s="299" t="s">
        <v>92</v>
      </c>
      <c r="D1599" s="299" t="s">
        <v>52</v>
      </c>
      <c r="E1599" s="301">
        <v>865.13636363636351</v>
      </c>
      <c r="F1599" s="299" t="s">
        <v>187</v>
      </c>
    </row>
    <row r="1600" spans="1:6" x14ac:dyDescent="0.3">
      <c r="A1600" s="299" t="s">
        <v>494</v>
      </c>
      <c r="B1600" s="300">
        <v>20</v>
      </c>
      <c r="C1600" s="299" t="s">
        <v>92</v>
      </c>
      <c r="D1600" s="299" t="s">
        <v>52</v>
      </c>
      <c r="E1600" s="301">
        <v>663.86363636363637</v>
      </c>
      <c r="F1600" s="299" t="s">
        <v>77</v>
      </c>
    </row>
    <row r="1601" spans="1:6" x14ac:dyDescent="0.3">
      <c r="A1601" s="299" t="s">
        <v>494</v>
      </c>
      <c r="B1601" s="300">
        <v>20</v>
      </c>
      <c r="C1601" s="299" t="s">
        <v>92</v>
      </c>
      <c r="D1601" s="299" t="s">
        <v>53</v>
      </c>
      <c r="E1601" s="301">
        <v>187.81818181818178</v>
      </c>
      <c r="F1601" s="299" t="s">
        <v>187</v>
      </c>
    </row>
    <row r="1602" spans="1:6" x14ac:dyDescent="0.3">
      <c r="A1602" s="299" t="s">
        <v>494</v>
      </c>
      <c r="B1602" s="300">
        <v>20</v>
      </c>
      <c r="C1602" s="299" t="s">
        <v>92</v>
      </c>
      <c r="D1602" s="299" t="s">
        <v>53</v>
      </c>
      <c r="E1602" s="301">
        <v>674.86363636363637</v>
      </c>
      <c r="F1602" s="299" t="s">
        <v>77</v>
      </c>
    </row>
    <row r="1603" spans="1:6" x14ac:dyDescent="0.3">
      <c r="A1603" s="299" t="s">
        <v>494</v>
      </c>
      <c r="B1603" s="300">
        <v>20</v>
      </c>
      <c r="C1603" s="299" t="s">
        <v>92</v>
      </c>
      <c r="D1603" s="299" t="s">
        <v>54</v>
      </c>
      <c r="E1603" s="301">
        <v>211.13636363636365</v>
      </c>
      <c r="F1603" s="299" t="s">
        <v>187</v>
      </c>
    </row>
    <row r="1604" spans="1:6" x14ac:dyDescent="0.3">
      <c r="A1604" s="299" t="s">
        <v>494</v>
      </c>
      <c r="B1604" s="300">
        <v>20</v>
      </c>
      <c r="C1604" s="299" t="s">
        <v>92</v>
      </c>
      <c r="D1604" s="299" t="s">
        <v>54</v>
      </c>
      <c r="E1604" s="301">
        <v>1204.818181818182</v>
      </c>
      <c r="F1604" s="299" t="s">
        <v>77</v>
      </c>
    </row>
    <row r="1605" spans="1:6" x14ac:dyDescent="0.3">
      <c r="A1605" s="299" t="s">
        <v>494</v>
      </c>
      <c r="B1605" s="300">
        <v>20</v>
      </c>
      <c r="C1605" s="299" t="s">
        <v>92</v>
      </c>
      <c r="D1605" s="299" t="s">
        <v>55</v>
      </c>
      <c r="E1605" s="301">
        <v>161.72727272727272</v>
      </c>
      <c r="F1605" s="299" t="s">
        <v>187</v>
      </c>
    </row>
    <row r="1606" spans="1:6" x14ac:dyDescent="0.3">
      <c r="A1606" s="299" t="s">
        <v>494</v>
      </c>
      <c r="B1606" s="300">
        <v>20</v>
      </c>
      <c r="C1606" s="299" t="s">
        <v>92</v>
      </c>
      <c r="D1606" s="299" t="s">
        <v>55</v>
      </c>
      <c r="E1606" s="301">
        <v>781.40909090909099</v>
      </c>
      <c r="F1606" s="299" t="s">
        <v>77</v>
      </c>
    </row>
    <row r="1607" spans="1:6" x14ac:dyDescent="0.3">
      <c r="A1607" s="299" t="s">
        <v>494</v>
      </c>
      <c r="B1607" s="300">
        <v>20</v>
      </c>
      <c r="C1607" s="299" t="s">
        <v>92</v>
      </c>
      <c r="D1607" s="299" t="s">
        <v>56</v>
      </c>
      <c r="E1607" s="301">
        <v>31.000000000000004</v>
      </c>
      <c r="F1607" s="299" t="s">
        <v>187</v>
      </c>
    </row>
    <row r="1608" spans="1:6" x14ac:dyDescent="0.3">
      <c r="A1608" s="299" t="s">
        <v>494</v>
      </c>
      <c r="B1608" s="300">
        <v>20</v>
      </c>
      <c r="C1608" s="299" t="s">
        <v>92</v>
      </c>
      <c r="D1608" s="299" t="s">
        <v>56</v>
      </c>
      <c r="E1608" s="301">
        <v>65.227272727272734</v>
      </c>
      <c r="F1608" s="299" t="s">
        <v>77</v>
      </c>
    </row>
    <row r="1609" spans="1:6" x14ac:dyDescent="0.3">
      <c r="A1609" s="299" t="s">
        <v>494</v>
      </c>
      <c r="B1609" s="300">
        <v>20</v>
      </c>
      <c r="C1609" s="299" t="s">
        <v>92</v>
      </c>
      <c r="D1609" s="299" t="s">
        <v>57</v>
      </c>
      <c r="E1609" s="301">
        <v>6.9545454545454559</v>
      </c>
      <c r="F1609" s="299" t="s">
        <v>187</v>
      </c>
    </row>
    <row r="1610" spans="1:6" x14ac:dyDescent="0.3">
      <c r="A1610" s="299" t="s">
        <v>494</v>
      </c>
      <c r="B1610" s="300">
        <v>20</v>
      </c>
      <c r="C1610" s="299" t="s">
        <v>92</v>
      </c>
      <c r="D1610" s="299" t="s">
        <v>57</v>
      </c>
      <c r="E1610" s="301">
        <v>16.363636363636367</v>
      </c>
      <c r="F1610" s="299" t="s">
        <v>77</v>
      </c>
    </row>
    <row r="1611" spans="1:6" x14ac:dyDescent="0.3">
      <c r="A1611" s="299" t="s">
        <v>494</v>
      </c>
      <c r="B1611" s="300">
        <v>20</v>
      </c>
      <c r="C1611" s="299" t="s">
        <v>92</v>
      </c>
      <c r="D1611" s="299" t="s">
        <v>58</v>
      </c>
      <c r="E1611" s="301">
        <v>11</v>
      </c>
      <c r="F1611" s="299" t="s">
        <v>187</v>
      </c>
    </row>
    <row r="1612" spans="1:6" x14ac:dyDescent="0.3">
      <c r="A1612" s="299" t="s">
        <v>494</v>
      </c>
      <c r="B1612" s="300">
        <v>20</v>
      </c>
      <c r="C1612" s="299" t="s">
        <v>92</v>
      </c>
      <c r="D1612" s="299" t="s">
        <v>58</v>
      </c>
      <c r="E1612" s="301">
        <v>5.9545454545454515</v>
      </c>
      <c r="F1612" s="299" t="s">
        <v>77</v>
      </c>
    </row>
    <row r="1613" spans="1:6" x14ac:dyDescent="0.3">
      <c r="A1613" s="299" t="s">
        <v>494</v>
      </c>
      <c r="B1613" s="300">
        <v>20</v>
      </c>
      <c r="C1613" s="299" t="s">
        <v>92</v>
      </c>
      <c r="D1613" s="299" t="s">
        <v>59</v>
      </c>
      <c r="E1613" s="301">
        <v>110.50000000000001</v>
      </c>
      <c r="F1613" s="299" t="s">
        <v>187</v>
      </c>
    </row>
    <row r="1614" spans="1:6" x14ac:dyDescent="0.3">
      <c r="A1614" s="299" t="s">
        <v>494</v>
      </c>
      <c r="B1614" s="300">
        <v>20</v>
      </c>
      <c r="C1614" s="299" t="s">
        <v>92</v>
      </c>
      <c r="D1614" s="299" t="s">
        <v>59</v>
      </c>
      <c r="E1614" s="301">
        <v>388.40909090909082</v>
      </c>
      <c r="F1614" s="299" t="s">
        <v>77</v>
      </c>
    </row>
    <row r="1615" spans="1:6" x14ac:dyDescent="0.3">
      <c r="A1615" s="299" t="s">
        <v>494</v>
      </c>
      <c r="B1615" s="300">
        <v>20</v>
      </c>
      <c r="C1615" s="299" t="s">
        <v>92</v>
      </c>
      <c r="D1615" s="299" t="s">
        <v>60</v>
      </c>
      <c r="E1615" s="301">
        <v>95.454545454545425</v>
      </c>
      <c r="F1615" s="299" t="s">
        <v>187</v>
      </c>
    </row>
    <row r="1616" spans="1:6" x14ac:dyDescent="0.3">
      <c r="A1616" s="299" t="s">
        <v>494</v>
      </c>
      <c r="B1616" s="300">
        <v>20</v>
      </c>
      <c r="C1616" s="299" t="s">
        <v>92</v>
      </c>
      <c r="D1616" s="299" t="s">
        <v>60</v>
      </c>
      <c r="E1616" s="301">
        <v>1.0454545454545452</v>
      </c>
      <c r="F1616" s="299" t="s">
        <v>80</v>
      </c>
    </row>
    <row r="1617" spans="1:6" x14ac:dyDescent="0.3">
      <c r="A1617" s="299" t="s">
        <v>494</v>
      </c>
      <c r="B1617" s="300">
        <v>20</v>
      </c>
      <c r="C1617" s="299" t="s">
        <v>92</v>
      </c>
      <c r="D1617" s="299" t="s">
        <v>60</v>
      </c>
      <c r="E1617" s="301">
        <v>381.04545454545456</v>
      </c>
      <c r="F1617" s="299" t="s">
        <v>77</v>
      </c>
    </row>
    <row r="1618" spans="1:6" x14ac:dyDescent="0.3">
      <c r="A1618" s="299" t="s">
        <v>494</v>
      </c>
      <c r="B1618" s="300">
        <v>20</v>
      </c>
      <c r="C1618" s="299" t="s">
        <v>92</v>
      </c>
      <c r="D1618" s="299" t="s">
        <v>61</v>
      </c>
      <c r="E1618" s="301">
        <v>0.95454545454545425</v>
      </c>
      <c r="F1618" s="299" t="s">
        <v>187</v>
      </c>
    </row>
    <row r="1619" spans="1:6" x14ac:dyDescent="0.3">
      <c r="A1619" s="299" t="s">
        <v>494</v>
      </c>
      <c r="B1619" s="300">
        <v>20</v>
      </c>
      <c r="C1619" s="299" t="s">
        <v>92</v>
      </c>
      <c r="D1619" s="299" t="s">
        <v>61</v>
      </c>
      <c r="E1619" s="301">
        <v>18.318181818181817</v>
      </c>
      <c r="F1619" s="299" t="s">
        <v>77</v>
      </c>
    </row>
    <row r="1620" spans="1:6" x14ac:dyDescent="0.3">
      <c r="A1620" s="299" t="s">
        <v>494</v>
      </c>
      <c r="B1620" s="300">
        <v>20</v>
      </c>
      <c r="C1620" s="299" t="s">
        <v>92</v>
      </c>
      <c r="D1620" s="299" t="s">
        <v>62</v>
      </c>
      <c r="E1620" s="301">
        <v>68.318181818181799</v>
      </c>
      <c r="F1620" s="299" t="s">
        <v>187</v>
      </c>
    </row>
    <row r="1621" spans="1:6" x14ac:dyDescent="0.3">
      <c r="A1621" s="299" t="s">
        <v>494</v>
      </c>
      <c r="B1621" s="300">
        <v>20</v>
      </c>
      <c r="C1621" s="299" t="s">
        <v>92</v>
      </c>
      <c r="D1621" s="299" t="s">
        <v>62</v>
      </c>
      <c r="E1621" s="301">
        <v>321.50000000000006</v>
      </c>
      <c r="F1621" s="299" t="s">
        <v>77</v>
      </c>
    </row>
    <row r="1622" spans="1:6" x14ac:dyDescent="0.3">
      <c r="A1622" s="299" t="s">
        <v>494</v>
      </c>
      <c r="B1622" s="300">
        <v>20</v>
      </c>
      <c r="C1622" s="299" t="s">
        <v>92</v>
      </c>
      <c r="D1622" s="299" t="s">
        <v>63</v>
      </c>
      <c r="E1622" s="301">
        <v>61.181818181818194</v>
      </c>
      <c r="F1622" s="299" t="s">
        <v>187</v>
      </c>
    </row>
    <row r="1623" spans="1:6" x14ac:dyDescent="0.3">
      <c r="A1623" s="299" t="s">
        <v>494</v>
      </c>
      <c r="B1623" s="300">
        <v>20</v>
      </c>
      <c r="C1623" s="299" t="s">
        <v>92</v>
      </c>
      <c r="D1623" s="299" t="s">
        <v>63</v>
      </c>
      <c r="E1623" s="301">
        <v>384.13636363636357</v>
      </c>
      <c r="F1623" s="299" t="s">
        <v>77</v>
      </c>
    </row>
    <row r="1624" spans="1:6" x14ac:dyDescent="0.3">
      <c r="A1624" s="299" t="s">
        <v>494</v>
      </c>
      <c r="B1624" s="300">
        <v>20</v>
      </c>
      <c r="C1624" s="299" t="s">
        <v>92</v>
      </c>
      <c r="D1624" s="299" t="s">
        <v>64</v>
      </c>
      <c r="E1624" s="301">
        <v>23.000000000000004</v>
      </c>
      <c r="F1624" s="299" t="s">
        <v>187</v>
      </c>
    </row>
    <row r="1625" spans="1:6" x14ac:dyDescent="0.3">
      <c r="A1625" s="299" t="s">
        <v>494</v>
      </c>
      <c r="B1625" s="300">
        <v>20</v>
      </c>
      <c r="C1625" s="299" t="s">
        <v>92</v>
      </c>
      <c r="D1625" s="299" t="s">
        <v>64</v>
      </c>
      <c r="E1625" s="301">
        <v>163.36363636363637</v>
      </c>
      <c r="F1625" s="299" t="s">
        <v>77</v>
      </c>
    </row>
    <row r="1626" spans="1:6" x14ac:dyDescent="0.3">
      <c r="A1626" s="299" t="s">
        <v>494</v>
      </c>
      <c r="B1626" s="300">
        <v>20</v>
      </c>
      <c r="C1626" s="299" t="s">
        <v>92</v>
      </c>
      <c r="D1626" s="299" t="s">
        <v>65</v>
      </c>
      <c r="E1626" s="301">
        <v>55.181818181818187</v>
      </c>
      <c r="F1626" s="299" t="s">
        <v>187</v>
      </c>
    </row>
    <row r="1627" spans="1:6" x14ac:dyDescent="0.3">
      <c r="A1627" s="299" t="s">
        <v>494</v>
      </c>
      <c r="B1627" s="300">
        <v>20</v>
      </c>
      <c r="C1627" s="299" t="s">
        <v>92</v>
      </c>
      <c r="D1627" s="299" t="s">
        <v>65</v>
      </c>
      <c r="E1627" s="301">
        <v>106.9545454545454</v>
      </c>
      <c r="F1627" s="299" t="s">
        <v>77</v>
      </c>
    </row>
    <row r="1628" spans="1:6" x14ac:dyDescent="0.3">
      <c r="A1628" s="299" t="s">
        <v>494</v>
      </c>
      <c r="B1628" s="300">
        <v>21</v>
      </c>
      <c r="C1628" s="299" t="s">
        <v>91</v>
      </c>
      <c r="D1628" s="299" t="s">
        <v>47</v>
      </c>
      <c r="E1628" s="301">
        <v>21.863636363636363</v>
      </c>
      <c r="F1628" s="299" t="s">
        <v>187</v>
      </c>
    </row>
    <row r="1629" spans="1:6" x14ac:dyDescent="0.3">
      <c r="A1629" s="299" t="s">
        <v>494</v>
      </c>
      <c r="B1629" s="300">
        <v>21</v>
      </c>
      <c r="C1629" s="299" t="s">
        <v>91</v>
      </c>
      <c r="D1629" s="299" t="s">
        <v>47</v>
      </c>
      <c r="E1629" s="301">
        <v>24.227272727272723</v>
      </c>
      <c r="F1629" s="299" t="s">
        <v>80</v>
      </c>
    </row>
    <row r="1630" spans="1:6" x14ac:dyDescent="0.3">
      <c r="A1630" s="299" t="s">
        <v>494</v>
      </c>
      <c r="B1630" s="300">
        <v>21</v>
      </c>
      <c r="C1630" s="299" t="s">
        <v>91</v>
      </c>
      <c r="D1630" s="299" t="s">
        <v>47</v>
      </c>
      <c r="E1630" s="301">
        <v>24.95454545454546</v>
      </c>
      <c r="F1630" s="299" t="s">
        <v>188</v>
      </c>
    </row>
    <row r="1631" spans="1:6" x14ac:dyDescent="0.3">
      <c r="A1631" s="299" t="s">
        <v>494</v>
      </c>
      <c r="B1631" s="300">
        <v>21</v>
      </c>
      <c r="C1631" s="299" t="s">
        <v>91</v>
      </c>
      <c r="D1631" s="299" t="s">
        <v>47</v>
      </c>
      <c r="E1631" s="301">
        <v>50.636363636363633</v>
      </c>
      <c r="F1631" s="299" t="s">
        <v>77</v>
      </c>
    </row>
    <row r="1632" spans="1:6" x14ac:dyDescent="0.3">
      <c r="A1632" s="299" t="s">
        <v>494</v>
      </c>
      <c r="B1632" s="300">
        <v>21</v>
      </c>
      <c r="C1632" s="299" t="s">
        <v>91</v>
      </c>
      <c r="D1632" s="299" t="s">
        <v>48</v>
      </c>
      <c r="E1632" s="301">
        <v>18.95454545454545</v>
      </c>
      <c r="F1632" s="299" t="s">
        <v>77</v>
      </c>
    </row>
    <row r="1633" spans="1:6" x14ac:dyDescent="0.3">
      <c r="A1633" s="299" t="s">
        <v>494</v>
      </c>
      <c r="B1633" s="300">
        <v>21</v>
      </c>
      <c r="C1633" s="299" t="s">
        <v>91</v>
      </c>
      <c r="D1633" s="299" t="s">
        <v>49</v>
      </c>
      <c r="E1633" s="301">
        <v>10.590909090909088</v>
      </c>
      <c r="F1633" s="299" t="s">
        <v>187</v>
      </c>
    </row>
    <row r="1634" spans="1:6" x14ac:dyDescent="0.3">
      <c r="A1634" s="299" t="s">
        <v>494</v>
      </c>
      <c r="B1634" s="300">
        <v>21</v>
      </c>
      <c r="C1634" s="299" t="s">
        <v>91</v>
      </c>
      <c r="D1634" s="299" t="s">
        <v>49</v>
      </c>
      <c r="E1634" s="301">
        <v>0.99999999999999967</v>
      </c>
      <c r="F1634" s="299" t="s">
        <v>81</v>
      </c>
    </row>
    <row r="1635" spans="1:6" x14ac:dyDescent="0.3">
      <c r="A1635" s="299" t="s">
        <v>494</v>
      </c>
      <c r="B1635" s="300">
        <v>21</v>
      </c>
      <c r="C1635" s="299" t="s">
        <v>91</v>
      </c>
      <c r="D1635" s="299" t="s">
        <v>49</v>
      </c>
      <c r="E1635" s="301">
        <v>188.36363636363635</v>
      </c>
      <c r="F1635" s="299" t="s">
        <v>77</v>
      </c>
    </row>
    <row r="1636" spans="1:6" x14ac:dyDescent="0.3">
      <c r="A1636" s="299" t="s">
        <v>494</v>
      </c>
      <c r="B1636" s="300">
        <v>21</v>
      </c>
      <c r="C1636" s="299" t="s">
        <v>91</v>
      </c>
      <c r="D1636" s="299" t="s">
        <v>50</v>
      </c>
      <c r="E1636" s="301">
        <v>1.9999999999999993</v>
      </c>
      <c r="F1636" s="299" t="s">
        <v>77</v>
      </c>
    </row>
    <row r="1637" spans="1:6" x14ac:dyDescent="0.3">
      <c r="A1637" s="299" t="s">
        <v>494</v>
      </c>
      <c r="B1637" s="300">
        <v>21</v>
      </c>
      <c r="C1637" s="299" t="s">
        <v>91</v>
      </c>
      <c r="D1637" s="299" t="s">
        <v>51</v>
      </c>
      <c r="E1637" s="301">
        <v>0.99999999999999967</v>
      </c>
      <c r="F1637" s="299" t="s">
        <v>187</v>
      </c>
    </row>
    <row r="1638" spans="1:6" x14ac:dyDescent="0.3">
      <c r="A1638" s="299" t="s">
        <v>494</v>
      </c>
      <c r="B1638" s="300">
        <v>21</v>
      </c>
      <c r="C1638" s="299" t="s">
        <v>91</v>
      </c>
      <c r="D1638" s="299" t="s">
        <v>51</v>
      </c>
      <c r="E1638" s="301">
        <v>5.9999999999999964</v>
      </c>
      <c r="F1638" s="299" t="s">
        <v>77</v>
      </c>
    </row>
    <row r="1639" spans="1:6" x14ac:dyDescent="0.3">
      <c r="A1639" s="299" t="s">
        <v>494</v>
      </c>
      <c r="B1639" s="300">
        <v>21</v>
      </c>
      <c r="C1639" s="299" t="s">
        <v>91</v>
      </c>
      <c r="D1639" s="299" t="s">
        <v>52</v>
      </c>
      <c r="E1639" s="301">
        <v>42.818181818181806</v>
      </c>
      <c r="F1639" s="299" t="s">
        <v>187</v>
      </c>
    </row>
    <row r="1640" spans="1:6" x14ac:dyDescent="0.3">
      <c r="A1640" s="299" t="s">
        <v>494</v>
      </c>
      <c r="B1640" s="300">
        <v>21</v>
      </c>
      <c r="C1640" s="299" t="s">
        <v>91</v>
      </c>
      <c r="D1640" s="299" t="s">
        <v>52</v>
      </c>
      <c r="E1640" s="301">
        <v>282.59090909090912</v>
      </c>
      <c r="F1640" s="299" t="s">
        <v>77</v>
      </c>
    </row>
    <row r="1641" spans="1:6" x14ac:dyDescent="0.3">
      <c r="A1641" s="299" t="s">
        <v>494</v>
      </c>
      <c r="B1641" s="300">
        <v>21</v>
      </c>
      <c r="C1641" s="299" t="s">
        <v>91</v>
      </c>
      <c r="D1641" s="299" t="s">
        <v>53</v>
      </c>
      <c r="E1641" s="301">
        <v>575.27272727272725</v>
      </c>
      <c r="F1641" s="299" t="s">
        <v>187</v>
      </c>
    </row>
    <row r="1642" spans="1:6" x14ac:dyDescent="0.3">
      <c r="A1642" s="299" t="s">
        <v>494</v>
      </c>
      <c r="B1642" s="300">
        <v>21</v>
      </c>
      <c r="C1642" s="299" t="s">
        <v>91</v>
      </c>
      <c r="D1642" s="299" t="s">
        <v>53</v>
      </c>
      <c r="E1642" s="301">
        <v>530.22727272727263</v>
      </c>
      <c r="F1642" s="299" t="s">
        <v>77</v>
      </c>
    </row>
    <row r="1643" spans="1:6" x14ac:dyDescent="0.3">
      <c r="A1643" s="299" t="s">
        <v>494</v>
      </c>
      <c r="B1643" s="300">
        <v>21</v>
      </c>
      <c r="C1643" s="299" t="s">
        <v>91</v>
      </c>
      <c r="D1643" s="299" t="s">
        <v>54</v>
      </c>
      <c r="E1643" s="301">
        <v>61</v>
      </c>
      <c r="F1643" s="299" t="s">
        <v>187</v>
      </c>
    </row>
    <row r="1644" spans="1:6" x14ac:dyDescent="0.3">
      <c r="A1644" s="299" t="s">
        <v>494</v>
      </c>
      <c r="B1644" s="300">
        <v>21</v>
      </c>
      <c r="C1644" s="299" t="s">
        <v>91</v>
      </c>
      <c r="D1644" s="299" t="s">
        <v>54</v>
      </c>
      <c r="E1644" s="301">
        <v>313.45454545454544</v>
      </c>
      <c r="F1644" s="299" t="s">
        <v>77</v>
      </c>
    </row>
    <row r="1645" spans="1:6" x14ac:dyDescent="0.3">
      <c r="A1645" s="299" t="s">
        <v>494</v>
      </c>
      <c r="B1645" s="300">
        <v>21</v>
      </c>
      <c r="C1645" s="299" t="s">
        <v>91</v>
      </c>
      <c r="D1645" s="299" t="s">
        <v>55</v>
      </c>
      <c r="E1645" s="301">
        <v>177.95454545454547</v>
      </c>
      <c r="F1645" s="299" t="s">
        <v>187</v>
      </c>
    </row>
    <row r="1646" spans="1:6" x14ac:dyDescent="0.3">
      <c r="A1646" s="299" t="s">
        <v>494</v>
      </c>
      <c r="B1646" s="300">
        <v>21</v>
      </c>
      <c r="C1646" s="299" t="s">
        <v>91</v>
      </c>
      <c r="D1646" s="299" t="s">
        <v>55</v>
      </c>
      <c r="E1646" s="301">
        <v>830.63636363636363</v>
      </c>
      <c r="F1646" s="299" t="s">
        <v>77</v>
      </c>
    </row>
    <row r="1647" spans="1:6" x14ac:dyDescent="0.3">
      <c r="A1647" s="299" t="s">
        <v>494</v>
      </c>
      <c r="B1647" s="300">
        <v>21</v>
      </c>
      <c r="C1647" s="299" t="s">
        <v>91</v>
      </c>
      <c r="D1647" s="299" t="s">
        <v>56</v>
      </c>
      <c r="E1647" s="301">
        <v>20.272727272727277</v>
      </c>
      <c r="F1647" s="299" t="s">
        <v>187</v>
      </c>
    </row>
    <row r="1648" spans="1:6" x14ac:dyDescent="0.3">
      <c r="A1648" s="299" t="s">
        <v>494</v>
      </c>
      <c r="B1648" s="300">
        <v>21</v>
      </c>
      <c r="C1648" s="299" t="s">
        <v>91</v>
      </c>
      <c r="D1648" s="299" t="s">
        <v>56</v>
      </c>
      <c r="E1648" s="301">
        <v>13.90909090909091</v>
      </c>
      <c r="F1648" s="299" t="s">
        <v>77</v>
      </c>
    </row>
    <row r="1649" spans="1:6" x14ac:dyDescent="0.3">
      <c r="A1649" s="299" t="s">
        <v>494</v>
      </c>
      <c r="B1649" s="300">
        <v>21</v>
      </c>
      <c r="C1649" s="299" t="s">
        <v>91</v>
      </c>
      <c r="D1649" s="299" t="s">
        <v>57</v>
      </c>
      <c r="E1649" s="301">
        <v>12.727272727272727</v>
      </c>
      <c r="F1649" s="299" t="s">
        <v>187</v>
      </c>
    </row>
    <row r="1650" spans="1:6" x14ac:dyDescent="0.3">
      <c r="A1650" s="299" t="s">
        <v>494</v>
      </c>
      <c r="B1650" s="300">
        <v>21</v>
      </c>
      <c r="C1650" s="299" t="s">
        <v>91</v>
      </c>
      <c r="D1650" s="299" t="s">
        <v>57</v>
      </c>
      <c r="E1650" s="301">
        <v>3.9999999999999987</v>
      </c>
      <c r="F1650" s="299" t="s">
        <v>77</v>
      </c>
    </row>
    <row r="1651" spans="1:6" x14ac:dyDescent="0.3">
      <c r="A1651" s="299" t="s">
        <v>494</v>
      </c>
      <c r="B1651" s="300">
        <v>21</v>
      </c>
      <c r="C1651" s="299" t="s">
        <v>91</v>
      </c>
      <c r="D1651" s="299" t="s">
        <v>58</v>
      </c>
      <c r="E1651" s="301">
        <v>8.0454545454545432</v>
      </c>
      <c r="F1651" s="299" t="s">
        <v>187</v>
      </c>
    </row>
    <row r="1652" spans="1:6" x14ac:dyDescent="0.3">
      <c r="A1652" s="299" t="s">
        <v>494</v>
      </c>
      <c r="B1652" s="300">
        <v>21</v>
      </c>
      <c r="C1652" s="299" t="s">
        <v>91</v>
      </c>
      <c r="D1652" s="299" t="s">
        <v>58</v>
      </c>
      <c r="E1652" s="301">
        <v>9.045454545454545</v>
      </c>
      <c r="F1652" s="299" t="s">
        <v>77</v>
      </c>
    </row>
    <row r="1653" spans="1:6" x14ac:dyDescent="0.3">
      <c r="A1653" s="299" t="s">
        <v>494</v>
      </c>
      <c r="B1653" s="300">
        <v>21</v>
      </c>
      <c r="C1653" s="299" t="s">
        <v>91</v>
      </c>
      <c r="D1653" s="299" t="s">
        <v>59</v>
      </c>
      <c r="E1653" s="301">
        <v>23.000000000000004</v>
      </c>
      <c r="F1653" s="299" t="s">
        <v>187</v>
      </c>
    </row>
    <row r="1654" spans="1:6" x14ac:dyDescent="0.3">
      <c r="A1654" s="299" t="s">
        <v>494</v>
      </c>
      <c r="B1654" s="300">
        <v>21</v>
      </c>
      <c r="C1654" s="299" t="s">
        <v>91</v>
      </c>
      <c r="D1654" s="299" t="s">
        <v>59</v>
      </c>
      <c r="E1654" s="301">
        <v>55.363636363636381</v>
      </c>
      <c r="F1654" s="299" t="s">
        <v>77</v>
      </c>
    </row>
    <row r="1655" spans="1:6" x14ac:dyDescent="0.3">
      <c r="A1655" s="299" t="s">
        <v>494</v>
      </c>
      <c r="B1655" s="300">
        <v>21</v>
      </c>
      <c r="C1655" s="299" t="s">
        <v>91</v>
      </c>
      <c r="D1655" s="299" t="s">
        <v>60</v>
      </c>
      <c r="E1655" s="301">
        <v>30.681818181818191</v>
      </c>
      <c r="F1655" s="299" t="s">
        <v>187</v>
      </c>
    </row>
    <row r="1656" spans="1:6" x14ac:dyDescent="0.3">
      <c r="A1656" s="299" t="s">
        <v>494</v>
      </c>
      <c r="B1656" s="300">
        <v>21</v>
      </c>
      <c r="C1656" s="299" t="s">
        <v>91</v>
      </c>
      <c r="D1656" s="299" t="s">
        <v>60</v>
      </c>
      <c r="E1656" s="301">
        <v>126.86363636363636</v>
      </c>
      <c r="F1656" s="299" t="s">
        <v>77</v>
      </c>
    </row>
    <row r="1657" spans="1:6" x14ac:dyDescent="0.3">
      <c r="A1657" s="299" t="s">
        <v>494</v>
      </c>
      <c r="B1657" s="300">
        <v>21</v>
      </c>
      <c r="C1657" s="299" t="s">
        <v>91</v>
      </c>
      <c r="D1657" s="299" t="s">
        <v>61</v>
      </c>
      <c r="E1657" s="301">
        <v>80.363636363636374</v>
      </c>
      <c r="F1657" s="299" t="s">
        <v>77</v>
      </c>
    </row>
    <row r="1658" spans="1:6" x14ac:dyDescent="0.3">
      <c r="A1658" s="299" t="s">
        <v>494</v>
      </c>
      <c r="B1658" s="300">
        <v>21</v>
      </c>
      <c r="C1658" s="299" t="s">
        <v>91</v>
      </c>
      <c r="D1658" s="299" t="s">
        <v>62</v>
      </c>
      <c r="E1658" s="301">
        <v>46.999999999999979</v>
      </c>
      <c r="F1658" s="299" t="s">
        <v>187</v>
      </c>
    </row>
    <row r="1659" spans="1:6" x14ac:dyDescent="0.3">
      <c r="A1659" s="299" t="s">
        <v>494</v>
      </c>
      <c r="B1659" s="300">
        <v>21</v>
      </c>
      <c r="C1659" s="299" t="s">
        <v>91</v>
      </c>
      <c r="D1659" s="299" t="s">
        <v>62</v>
      </c>
      <c r="E1659" s="301">
        <v>100.09090909090911</v>
      </c>
      <c r="F1659" s="299" t="s">
        <v>77</v>
      </c>
    </row>
    <row r="1660" spans="1:6" x14ac:dyDescent="0.3">
      <c r="A1660" s="299" t="s">
        <v>494</v>
      </c>
      <c r="B1660" s="300">
        <v>21</v>
      </c>
      <c r="C1660" s="299" t="s">
        <v>91</v>
      </c>
      <c r="D1660" s="299" t="s">
        <v>63</v>
      </c>
      <c r="E1660" s="301">
        <v>11</v>
      </c>
      <c r="F1660" s="299" t="s">
        <v>187</v>
      </c>
    </row>
    <row r="1661" spans="1:6" x14ac:dyDescent="0.3">
      <c r="A1661" s="299" t="s">
        <v>494</v>
      </c>
      <c r="B1661" s="300">
        <v>21</v>
      </c>
      <c r="C1661" s="299" t="s">
        <v>91</v>
      </c>
      <c r="D1661" s="299" t="s">
        <v>63</v>
      </c>
      <c r="E1661" s="301">
        <v>410.90909090909122</v>
      </c>
      <c r="F1661" s="299" t="s">
        <v>77</v>
      </c>
    </row>
    <row r="1662" spans="1:6" x14ac:dyDescent="0.3">
      <c r="A1662" s="299" t="s">
        <v>494</v>
      </c>
      <c r="B1662" s="300">
        <v>21</v>
      </c>
      <c r="C1662" s="299" t="s">
        <v>91</v>
      </c>
      <c r="D1662" s="299" t="s">
        <v>64</v>
      </c>
      <c r="E1662" s="301">
        <v>13.227272727272728</v>
      </c>
      <c r="F1662" s="299" t="s">
        <v>187</v>
      </c>
    </row>
    <row r="1663" spans="1:6" x14ac:dyDescent="0.3">
      <c r="A1663" s="299" t="s">
        <v>494</v>
      </c>
      <c r="B1663" s="300">
        <v>21</v>
      </c>
      <c r="C1663" s="299" t="s">
        <v>91</v>
      </c>
      <c r="D1663" s="299" t="s">
        <v>64</v>
      </c>
      <c r="E1663" s="301">
        <v>69.181818181818187</v>
      </c>
      <c r="F1663" s="299" t="s">
        <v>77</v>
      </c>
    </row>
    <row r="1664" spans="1:6" x14ac:dyDescent="0.3">
      <c r="A1664" s="299" t="s">
        <v>494</v>
      </c>
      <c r="B1664" s="300">
        <v>21</v>
      </c>
      <c r="C1664" s="299" t="s">
        <v>91</v>
      </c>
      <c r="D1664" s="299" t="s">
        <v>65</v>
      </c>
      <c r="E1664" s="301">
        <v>104.77272727272725</v>
      </c>
      <c r="F1664" s="299" t="s">
        <v>187</v>
      </c>
    </row>
    <row r="1665" spans="1:6" x14ac:dyDescent="0.3">
      <c r="A1665" s="299" t="s">
        <v>494</v>
      </c>
      <c r="B1665" s="300">
        <v>21</v>
      </c>
      <c r="C1665" s="299" t="s">
        <v>91</v>
      </c>
      <c r="D1665" s="299" t="s">
        <v>65</v>
      </c>
      <c r="E1665" s="301">
        <v>131.27272727272725</v>
      </c>
      <c r="F1665" s="299" t="s">
        <v>77</v>
      </c>
    </row>
    <row r="1666" spans="1:6" x14ac:dyDescent="0.3">
      <c r="A1666" s="299" t="s">
        <v>494</v>
      </c>
      <c r="B1666" s="300">
        <v>21</v>
      </c>
      <c r="C1666" s="299" t="s">
        <v>91</v>
      </c>
      <c r="D1666" s="299" t="s">
        <v>67</v>
      </c>
      <c r="E1666" s="301">
        <v>0.99999999999999967</v>
      </c>
      <c r="F1666" s="299" t="s">
        <v>77</v>
      </c>
    </row>
    <row r="1667" spans="1:6" x14ac:dyDescent="0.3">
      <c r="A1667" s="299" t="s">
        <v>494</v>
      </c>
      <c r="B1667" s="300">
        <v>21</v>
      </c>
      <c r="C1667" s="299" t="s">
        <v>92</v>
      </c>
      <c r="D1667" s="299" t="s">
        <v>47</v>
      </c>
      <c r="E1667" s="301">
        <v>58.772727272727252</v>
      </c>
      <c r="F1667" s="299" t="s">
        <v>187</v>
      </c>
    </row>
    <row r="1668" spans="1:6" x14ac:dyDescent="0.3">
      <c r="A1668" s="299" t="s">
        <v>494</v>
      </c>
      <c r="B1668" s="300">
        <v>21</v>
      </c>
      <c r="C1668" s="299" t="s">
        <v>92</v>
      </c>
      <c r="D1668" s="299" t="s">
        <v>47</v>
      </c>
      <c r="E1668" s="301">
        <v>7.0000000000000018</v>
      </c>
      <c r="F1668" s="299" t="s">
        <v>81</v>
      </c>
    </row>
    <row r="1669" spans="1:6" x14ac:dyDescent="0.3">
      <c r="A1669" s="299" t="s">
        <v>494</v>
      </c>
      <c r="B1669" s="300">
        <v>21</v>
      </c>
      <c r="C1669" s="299" t="s">
        <v>92</v>
      </c>
      <c r="D1669" s="299" t="s">
        <v>47</v>
      </c>
      <c r="E1669" s="301">
        <v>4.4999999999999982</v>
      </c>
      <c r="F1669" s="299" t="s">
        <v>80</v>
      </c>
    </row>
    <row r="1670" spans="1:6" x14ac:dyDescent="0.3">
      <c r="A1670" s="299" t="s">
        <v>494</v>
      </c>
      <c r="B1670" s="300">
        <v>21</v>
      </c>
      <c r="C1670" s="299" t="s">
        <v>92</v>
      </c>
      <c r="D1670" s="299" t="s">
        <v>47</v>
      </c>
      <c r="E1670" s="301">
        <v>38.36363636363636</v>
      </c>
      <c r="F1670" s="299" t="s">
        <v>188</v>
      </c>
    </row>
    <row r="1671" spans="1:6" x14ac:dyDescent="0.3">
      <c r="A1671" s="299" t="s">
        <v>494</v>
      </c>
      <c r="B1671" s="300">
        <v>21</v>
      </c>
      <c r="C1671" s="299" t="s">
        <v>92</v>
      </c>
      <c r="D1671" s="299" t="s">
        <v>47</v>
      </c>
      <c r="E1671" s="301">
        <v>31.909090909090903</v>
      </c>
      <c r="F1671" s="299" t="s">
        <v>77</v>
      </c>
    </row>
    <row r="1672" spans="1:6" x14ac:dyDescent="0.3">
      <c r="A1672" s="299" t="s">
        <v>494</v>
      </c>
      <c r="B1672" s="300">
        <v>21</v>
      </c>
      <c r="C1672" s="299" t="s">
        <v>92</v>
      </c>
      <c r="D1672" s="299" t="s">
        <v>48</v>
      </c>
      <c r="E1672" s="301">
        <v>19.818181818181809</v>
      </c>
      <c r="F1672" s="299" t="s">
        <v>77</v>
      </c>
    </row>
    <row r="1673" spans="1:6" x14ac:dyDescent="0.3">
      <c r="A1673" s="299" t="s">
        <v>494</v>
      </c>
      <c r="B1673" s="300">
        <v>21</v>
      </c>
      <c r="C1673" s="299" t="s">
        <v>92</v>
      </c>
      <c r="D1673" s="299" t="s">
        <v>49</v>
      </c>
      <c r="E1673" s="301">
        <v>26.999999999999993</v>
      </c>
      <c r="F1673" s="299" t="s">
        <v>187</v>
      </c>
    </row>
    <row r="1674" spans="1:6" x14ac:dyDescent="0.3">
      <c r="A1674" s="299" t="s">
        <v>494</v>
      </c>
      <c r="B1674" s="300">
        <v>21</v>
      </c>
      <c r="C1674" s="299" t="s">
        <v>92</v>
      </c>
      <c r="D1674" s="299" t="s">
        <v>49</v>
      </c>
      <c r="E1674" s="301">
        <v>171.13636363636365</v>
      </c>
      <c r="F1674" s="299" t="s">
        <v>77</v>
      </c>
    </row>
    <row r="1675" spans="1:6" x14ac:dyDescent="0.3">
      <c r="A1675" s="299" t="s">
        <v>494</v>
      </c>
      <c r="B1675" s="300">
        <v>21</v>
      </c>
      <c r="C1675" s="299" t="s">
        <v>92</v>
      </c>
      <c r="D1675" s="299" t="s">
        <v>50</v>
      </c>
      <c r="E1675" s="301">
        <v>0.95454545454545425</v>
      </c>
      <c r="F1675" s="299" t="s">
        <v>77</v>
      </c>
    </row>
    <row r="1676" spans="1:6" x14ac:dyDescent="0.3">
      <c r="A1676" s="299" t="s">
        <v>494</v>
      </c>
      <c r="B1676" s="300">
        <v>21</v>
      </c>
      <c r="C1676" s="299" t="s">
        <v>92</v>
      </c>
      <c r="D1676" s="299" t="s">
        <v>51</v>
      </c>
      <c r="E1676" s="301">
        <v>3.9999999999999987</v>
      </c>
      <c r="F1676" s="299" t="s">
        <v>77</v>
      </c>
    </row>
    <row r="1677" spans="1:6" x14ac:dyDescent="0.3">
      <c r="A1677" s="299" t="s">
        <v>494</v>
      </c>
      <c r="B1677" s="300">
        <v>21</v>
      </c>
      <c r="C1677" s="299" t="s">
        <v>92</v>
      </c>
      <c r="D1677" s="299" t="s">
        <v>52</v>
      </c>
      <c r="E1677" s="301">
        <v>87.181818181818173</v>
      </c>
      <c r="F1677" s="299" t="s">
        <v>187</v>
      </c>
    </row>
    <row r="1678" spans="1:6" x14ac:dyDescent="0.3">
      <c r="A1678" s="299" t="s">
        <v>494</v>
      </c>
      <c r="B1678" s="300">
        <v>21</v>
      </c>
      <c r="C1678" s="299" t="s">
        <v>92</v>
      </c>
      <c r="D1678" s="299" t="s">
        <v>52</v>
      </c>
      <c r="E1678" s="301">
        <v>222.90909090909093</v>
      </c>
      <c r="F1678" s="299" t="s">
        <v>77</v>
      </c>
    </row>
    <row r="1679" spans="1:6" x14ac:dyDescent="0.3">
      <c r="A1679" s="299" t="s">
        <v>494</v>
      </c>
      <c r="B1679" s="300">
        <v>21</v>
      </c>
      <c r="C1679" s="299" t="s">
        <v>92</v>
      </c>
      <c r="D1679" s="299" t="s">
        <v>53</v>
      </c>
      <c r="E1679" s="301">
        <v>216.86363636363637</v>
      </c>
      <c r="F1679" s="299" t="s">
        <v>187</v>
      </c>
    </row>
    <row r="1680" spans="1:6" x14ac:dyDescent="0.3">
      <c r="A1680" s="299" t="s">
        <v>494</v>
      </c>
      <c r="B1680" s="300">
        <v>21</v>
      </c>
      <c r="C1680" s="299" t="s">
        <v>92</v>
      </c>
      <c r="D1680" s="299" t="s">
        <v>53</v>
      </c>
      <c r="E1680" s="301">
        <v>349.27272727272737</v>
      </c>
      <c r="F1680" s="299" t="s">
        <v>77</v>
      </c>
    </row>
    <row r="1681" spans="1:6" x14ac:dyDescent="0.3">
      <c r="A1681" s="299" t="s">
        <v>494</v>
      </c>
      <c r="B1681" s="300">
        <v>21</v>
      </c>
      <c r="C1681" s="299" t="s">
        <v>92</v>
      </c>
      <c r="D1681" s="299" t="s">
        <v>54</v>
      </c>
      <c r="E1681" s="301">
        <v>28.363636363636363</v>
      </c>
      <c r="F1681" s="299" t="s">
        <v>187</v>
      </c>
    </row>
    <row r="1682" spans="1:6" x14ac:dyDescent="0.3">
      <c r="A1682" s="299" t="s">
        <v>494</v>
      </c>
      <c r="B1682" s="300">
        <v>21</v>
      </c>
      <c r="C1682" s="299" t="s">
        <v>92</v>
      </c>
      <c r="D1682" s="299" t="s">
        <v>54</v>
      </c>
      <c r="E1682" s="301">
        <v>7.0454545454545467</v>
      </c>
      <c r="F1682" s="299" t="s">
        <v>80</v>
      </c>
    </row>
    <row r="1683" spans="1:6" x14ac:dyDescent="0.3">
      <c r="A1683" s="299" t="s">
        <v>494</v>
      </c>
      <c r="B1683" s="300">
        <v>21</v>
      </c>
      <c r="C1683" s="299" t="s">
        <v>92</v>
      </c>
      <c r="D1683" s="299" t="s">
        <v>54</v>
      </c>
      <c r="E1683" s="301">
        <v>1143.9999999999998</v>
      </c>
      <c r="F1683" s="299" t="s">
        <v>77</v>
      </c>
    </row>
    <row r="1684" spans="1:6" x14ac:dyDescent="0.3">
      <c r="A1684" s="299" t="s">
        <v>494</v>
      </c>
      <c r="B1684" s="300">
        <v>21</v>
      </c>
      <c r="C1684" s="299" t="s">
        <v>92</v>
      </c>
      <c r="D1684" s="299" t="s">
        <v>55</v>
      </c>
      <c r="E1684" s="301">
        <v>156.27272727272728</v>
      </c>
      <c r="F1684" s="299" t="s">
        <v>187</v>
      </c>
    </row>
    <row r="1685" spans="1:6" x14ac:dyDescent="0.3">
      <c r="A1685" s="299" t="s">
        <v>494</v>
      </c>
      <c r="B1685" s="300">
        <v>21</v>
      </c>
      <c r="C1685" s="299" t="s">
        <v>92</v>
      </c>
      <c r="D1685" s="299" t="s">
        <v>55</v>
      </c>
      <c r="E1685" s="301">
        <v>520.40909090909099</v>
      </c>
      <c r="F1685" s="299" t="s">
        <v>77</v>
      </c>
    </row>
    <row r="1686" spans="1:6" x14ac:dyDescent="0.3">
      <c r="A1686" s="299" t="s">
        <v>494</v>
      </c>
      <c r="B1686" s="300">
        <v>21</v>
      </c>
      <c r="C1686" s="299" t="s">
        <v>92</v>
      </c>
      <c r="D1686" s="299" t="s">
        <v>56</v>
      </c>
      <c r="E1686" s="301">
        <v>16.590909090909086</v>
      </c>
      <c r="F1686" s="299" t="s">
        <v>187</v>
      </c>
    </row>
    <row r="1687" spans="1:6" x14ac:dyDescent="0.3">
      <c r="A1687" s="299" t="s">
        <v>494</v>
      </c>
      <c r="B1687" s="300">
        <v>21</v>
      </c>
      <c r="C1687" s="299" t="s">
        <v>92</v>
      </c>
      <c r="D1687" s="299" t="s">
        <v>56</v>
      </c>
      <c r="E1687" s="301">
        <v>11.590909090909086</v>
      </c>
      <c r="F1687" s="299" t="s">
        <v>77</v>
      </c>
    </row>
    <row r="1688" spans="1:6" x14ac:dyDescent="0.3">
      <c r="A1688" s="299" t="s">
        <v>494</v>
      </c>
      <c r="B1688" s="300">
        <v>21</v>
      </c>
      <c r="C1688" s="299" t="s">
        <v>92</v>
      </c>
      <c r="D1688" s="299" t="s">
        <v>57</v>
      </c>
      <c r="E1688" s="301">
        <v>4.9999999999999991</v>
      </c>
      <c r="F1688" s="299" t="s">
        <v>187</v>
      </c>
    </row>
    <row r="1689" spans="1:6" x14ac:dyDescent="0.3">
      <c r="A1689" s="299" t="s">
        <v>494</v>
      </c>
      <c r="B1689" s="300">
        <v>21</v>
      </c>
      <c r="C1689" s="299" t="s">
        <v>92</v>
      </c>
      <c r="D1689" s="299" t="s">
        <v>57</v>
      </c>
      <c r="E1689" s="301">
        <v>2.8181818181818166</v>
      </c>
      <c r="F1689" s="299" t="s">
        <v>77</v>
      </c>
    </row>
    <row r="1690" spans="1:6" x14ac:dyDescent="0.3">
      <c r="A1690" s="299" t="s">
        <v>494</v>
      </c>
      <c r="B1690" s="300">
        <v>21</v>
      </c>
      <c r="C1690" s="299" t="s">
        <v>92</v>
      </c>
      <c r="D1690" s="299" t="s">
        <v>58</v>
      </c>
      <c r="E1690" s="301">
        <v>15.999999999999995</v>
      </c>
      <c r="F1690" s="299" t="s">
        <v>187</v>
      </c>
    </row>
    <row r="1691" spans="1:6" x14ac:dyDescent="0.3">
      <c r="A1691" s="299" t="s">
        <v>494</v>
      </c>
      <c r="B1691" s="300">
        <v>21</v>
      </c>
      <c r="C1691" s="299" t="s">
        <v>92</v>
      </c>
      <c r="D1691" s="299" t="s">
        <v>58</v>
      </c>
      <c r="E1691" s="301">
        <v>8.9545454545454533</v>
      </c>
      <c r="F1691" s="299" t="s">
        <v>77</v>
      </c>
    </row>
    <row r="1692" spans="1:6" x14ac:dyDescent="0.3">
      <c r="A1692" s="299" t="s">
        <v>494</v>
      </c>
      <c r="B1692" s="300">
        <v>21</v>
      </c>
      <c r="C1692" s="299" t="s">
        <v>92</v>
      </c>
      <c r="D1692" s="299" t="s">
        <v>59</v>
      </c>
      <c r="E1692" s="301">
        <v>41.31818181818182</v>
      </c>
      <c r="F1692" s="299" t="s">
        <v>187</v>
      </c>
    </row>
    <row r="1693" spans="1:6" x14ac:dyDescent="0.3">
      <c r="A1693" s="299" t="s">
        <v>494</v>
      </c>
      <c r="B1693" s="300">
        <v>21</v>
      </c>
      <c r="C1693" s="299" t="s">
        <v>92</v>
      </c>
      <c r="D1693" s="299" t="s">
        <v>59</v>
      </c>
      <c r="E1693" s="301">
        <v>37.13636363636364</v>
      </c>
      <c r="F1693" s="299" t="s">
        <v>77</v>
      </c>
    </row>
    <row r="1694" spans="1:6" x14ac:dyDescent="0.3">
      <c r="A1694" s="299" t="s">
        <v>494</v>
      </c>
      <c r="B1694" s="300">
        <v>21</v>
      </c>
      <c r="C1694" s="299" t="s">
        <v>92</v>
      </c>
      <c r="D1694" s="299" t="s">
        <v>60</v>
      </c>
      <c r="E1694" s="301">
        <v>51.81818181818182</v>
      </c>
      <c r="F1694" s="299" t="s">
        <v>187</v>
      </c>
    </row>
    <row r="1695" spans="1:6" x14ac:dyDescent="0.3">
      <c r="A1695" s="299" t="s">
        <v>494</v>
      </c>
      <c r="B1695" s="300">
        <v>21</v>
      </c>
      <c r="C1695" s="299" t="s">
        <v>92</v>
      </c>
      <c r="D1695" s="299" t="s">
        <v>60</v>
      </c>
      <c r="E1695" s="301">
        <v>9.0909090909090912E-2</v>
      </c>
      <c r="F1695" s="299" t="s">
        <v>80</v>
      </c>
    </row>
    <row r="1696" spans="1:6" x14ac:dyDescent="0.3">
      <c r="A1696" s="299" t="s">
        <v>494</v>
      </c>
      <c r="B1696" s="300">
        <v>21</v>
      </c>
      <c r="C1696" s="299" t="s">
        <v>92</v>
      </c>
      <c r="D1696" s="299" t="s">
        <v>60</v>
      </c>
      <c r="E1696" s="301">
        <v>128.45454545454544</v>
      </c>
      <c r="F1696" s="299" t="s">
        <v>77</v>
      </c>
    </row>
    <row r="1697" spans="1:6" x14ac:dyDescent="0.3">
      <c r="A1697" s="299" t="s">
        <v>494</v>
      </c>
      <c r="B1697" s="300">
        <v>21</v>
      </c>
      <c r="C1697" s="299" t="s">
        <v>92</v>
      </c>
      <c r="D1697" s="299" t="s">
        <v>61</v>
      </c>
      <c r="E1697" s="301">
        <v>70.27272727272728</v>
      </c>
      <c r="F1697" s="299" t="s">
        <v>77</v>
      </c>
    </row>
    <row r="1698" spans="1:6" x14ac:dyDescent="0.3">
      <c r="A1698" s="299" t="s">
        <v>494</v>
      </c>
      <c r="B1698" s="300">
        <v>21</v>
      </c>
      <c r="C1698" s="299" t="s">
        <v>92</v>
      </c>
      <c r="D1698" s="299" t="s">
        <v>62</v>
      </c>
      <c r="E1698" s="301">
        <v>26.999999999999993</v>
      </c>
      <c r="F1698" s="299" t="s">
        <v>187</v>
      </c>
    </row>
    <row r="1699" spans="1:6" x14ac:dyDescent="0.3">
      <c r="A1699" s="299" t="s">
        <v>494</v>
      </c>
      <c r="B1699" s="300">
        <v>21</v>
      </c>
      <c r="C1699" s="299" t="s">
        <v>92</v>
      </c>
      <c r="D1699" s="299" t="s">
        <v>62</v>
      </c>
      <c r="E1699" s="301">
        <v>82.727272727272734</v>
      </c>
      <c r="F1699" s="299" t="s">
        <v>77</v>
      </c>
    </row>
    <row r="1700" spans="1:6" x14ac:dyDescent="0.3">
      <c r="A1700" s="299" t="s">
        <v>494</v>
      </c>
      <c r="B1700" s="300">
        <v>21</v>
      </c>
      <c r="C1700" s="299" t="s">
        <v>92</v>
      </c>
      <c r="D1700" s="299" t="s">
        <v>63</v>
      </c>
      <c r="E1700" s="301">
        <v>14.999999999999998</v>
      </c>
      <c r="F1700" s="299" t="s">
        <v>187</v>
      </c>
    </row>
    <row r="1701" spans="1:6" x14ac:dyDescent="0.3">
      <c r="A1701" s="299" t="s">
        <v>494</v>
      </c>
      <c r="B1701" s="300">
        <v>21</v>
      </c>
      <c r="C1701" s="299" t="s">
        <v>92</v>
      </c>
      <c r="D1701" s="299" t="s">
        <v>63</v>
      </c>
      <c r="E1701" s="301">
        <v>216.77272727272754</v>
      </c>
      <c r="F1701" s="299" t="s">
        <v>77</v>
      </c>
    </row>
    <row r="1702" spans="1:6" x14ac:dyDescent="0.3">
      <c r="A1702" s="299" t="s">
        <v>494</v>
      </c>
      <c r="B1702" s="300">
        <v>21</v>
      </c>
      <c r="C1702" s="299" t="s">
        <v>92</v>
      </c>
      <c r="D1702" s="299" t="s">
        <v>64</v>
      </c>
      <c r="E1702" s="301">
        <v>14.000000000000004</v>
      </c>
      <c r="F1702" s="299" t="s">
        <v>187</v>
      </c>
    </row>
    <row r="1703" spans="1:6" x14ac:dyDescent="0.3">
      <c r="A1703" s="299" t="s">
        <v>494</v>
      </c>
      <c r="B1703" s="300">
        <v>21</v>
      </c>
      <c r="C1703" s="299" t="s">
        <v>92</v>
      </c>
      <c r="D1703" s="299" t="s">
        <v>64</v>
      </c>
      <c r="E1703" s="301">
        <v>50.454545454545453</v>
      </c>
      <c r="F1703" s="299" t="s">
        <v>77</v>
      </c>
    </row>
    <row r="1704" spans="1:6" x14ac:dyDescent="0.3">
      <c r="A1704" s="299" t="s">
        <v>494</v>
      </c>
      <c r="B1704" s="300">
        <v>21</v>
      </c>
      <c r="C1704" s="299" t="s">
        <v>92</v>
      </c>
      <c r="D1704" s="299" t="s">
        <v>65</v>
      </c>
      <c r="E1704" s="301">
        <v>55</v>
      </c>
      <c r="F1704" s="299" t="s">
        <v>187</v>
      </c>
    </row>
    <row r="1705" spans="1:6" x14ac:dyDescent="0.3">
      <c r="A1705" s="299" t="s">
        <v>494</v>
      </c>
      <c r="B1705" s="300">
        <v>21</v>
      </c>
      <c r="C1705" s="299" t="s">
        <v>92</v>
      </c>
      <c r="D1705" s="299" t="s">
        <v>65</v>
      </c>
      <c r="E1705" s="301">
        <v>43.409090909090907</v>
      </c>
      <c r="F1705" s="299" t="s">
        <v>77</v>
      </c>
    </row>
    <row r="1706" spans="1:6" x14ac:dyDescent="0.3">
      <c r="A1706" s="299" t="s">
        <v>494</v>
      </c>
      <c r="B1706" s="300">
        <v>21</v>
      </c>
      <c r="C1706" s="299" t="s">
        <v>92</v>
      </c>
      <c r="D1706" s="299" t="s">
        <v>67</v>
      </c>
      <c r="E1706" s="301">
        <v>11.999999999999993</v>
      </c>
      <c r="F1706" s="299" t="s">
        <v>77</v>
      </c>
    </row>
    <row r="1707" spans="1:6" x14ac:dyDescent="0.3">
      <c r="A1707" s="299" t="s">
        <v>494</v>
      </c>
      <c r="B1707" s="300">
        <v>22</v>
      </c>
      <c r="C1707" s="299" t="s">
        <v>91</v>
      </c>
      <c r="D1707" s="299" t="s">
        <v>47</v>
      </c>
      <c r="E1707" s="301">
        <v>26.727272727272727</v>
      </c>
      <c r="F1707" s="299" t="s">
        <v>187</v>
      </c>
    </row>
    <row r="1708" spans="1:6" x14ac:dyDescent="0.3">
      <c r="A1708" s="299" t="s">
        <v>494</v>
      </c>
      <c r="B1708" s="300">
        <v>22</v>
      </c>
      <c r="C1708" s="299" t="s">
        <v>91</v>
      </c>
      <c r="D1708" s="299" t="s">
        <v>47</v>
      </c>
      <c r="E1708" s="301">
        <v>5.9999999999999964</v>
      </c>
      <c r="F1708" s="299" t="s">
        <v>188</v>
      </c>
    </row>
    <row r="1709" spans="1:6" x14ac:dyDescent="0.3">
      <c r="A1709" s="299" t="s">
        <v>494</v>
      </c>
      <c r="B1709" s="300">
        <v>22</v>
      </c>
      <c r="C1709" s="299" t="s">
        <v>91</v>
      </c>
      <c r="D1709" s="299" t="s">
        <v>47</v>
      </c>
      <c r="E1709" s="301">
        <v>780.90909090909111</v>
      </c>
      <c r="F1709" s="299" t="s">
        <v>77</v>
      </c>
    </row>
    <row r="1710" spans="1:6" x14ac:dyDescent="0.3">
      <c r="A1710" s="299" t="s">
        <v>494</v>
      </c>
      <c r="B1710" s="300">
        <v>22</v>
      </c>
      <c r="C1710" s="299" t="s">
        <v>91</v>
      </c>
      <c r="D1710" s="299" t="s">
        <v>48</v>
      </c>
      <c r="E1710" s="301">
        <v>0.99999999999999967</v>
      </c>
      <c r="F1710" s="299" t="s">
        <v>187</v>
      </c>
    </row>
    <row r="1711" spans="1:6" x14ac:dyDescent="0.3">
      <c r="A1711" s="299" t="s">
        <v>494</v>
      </c>
      <c r="B1711" s="300">
        <v>22</v>
      </c>
      <c r="C1711" s="299" t="s">
        <v>91</v>
      </c>
      <c r="D1711" s="299" t="s">
        <v>48</v>
      </c>
      <c r="E1711" s="301">
        <v>0.99999999999999967</v>
      </c>
      <c r="F1711" s="299" t="s">
        <v>77</v>
      </c>
    </row>
    <row r="1712" spans="1:6" x14ac:dyDescent="0.3">
      <c r="A1712" s="299" t="s">
        <v>494</v>
      </c>
      <c r="B1712" s="300">
        <v>22</v>
      </c>
      <c r="C1712" s="299" t="s">
        <v>91</v>
      </c>
      <c r="D1712" s="299" t="s">
        <v>49</v>
      </c>
      <c r="E1712" s="301">
        <v>39.454545454545453</v>
      </c>
      <c r="F1712" s="299" t="s">
        <v>187</v>
      </c>
    </row>
    <row r="1713" spans="1:6" x14ac:dyDescent="0.3">
      <c r="A1713" s="299" t="s">
        <v>494</v>
      </c>
      <c r="B1713" s="300">
        <v>22</v>
      </c>
      <c r="C1713" s="299" t="s">
        <v>91</v>
      </c>
      <c r="D1713" s="299" t="s">
        <v>49</v>
      </c>
      <c r="E1713" s="301">
        <v>2576.4999999999991</v>
      </c>
      <c r="F1713" s="299" t="s">
        <v>77</v>
      </c>
    </row>
    <row r="1714" spans="1:6" x14ac:dyDescent="0.3">
      <c r="A1714" s="299" t="s">
        <v>494</v>
      </c>
      <c r="B1714" s="300">
        <v>22</v>
      </c>
      <c r="C1714" s="299" t="s">
        <v>91</v>
      </c>
      <c r="D1714" s="299" t="s">
        <v>50</v>
      </c>
      <c r="E1714" s="301">
        <v>8.8181818181818166</v>
      </c>
      <c r="F1714" s="299" t="s">
        <v>77</v>
      </c>
    </row>
    <row r="1715" spans="1:6" x14ac:dyDescent="0.3">
      <c r="A1715" s="299" t="s">
        <v>494</v>
      </c>
      <c r="B1715" s="300">
        <v>22</v>
      </c>
      <c r="C1715" s="299" t="s">
        <v>91</v>
      </c>
      <c r="D1715" s="299" t="s">
        <v>51</v>
      </c>
      <c r="E1715" s="301">
        <v>41.136363636363633</v>
      </c>
      <c r="F1715" s="299" t="s">
        <v>77</v>
      </c>
    </row>
    <row r="1716" spans="1:6" x14ac:dyDescent="0.3">
      <c r="A1716" s="299" t="s">
        <v>494</v>
      </c>
      <c r="B1716" s="300">
        <v>22</v>
      </c>
      <c r="C1716" s="299" t="s">
        <v>91</v>
      </c>
      <c r="D1716" s="299" t="s">
        <v>52</v>
      </c>
      <c r="E1716" s="301">
        <v>84.772727272727252</v>
      </c>
      <c r="F1716" s="299" t="s">
        <v>187</v>
      </c>
    </row>
    <row r="1717" spans="1:6" x14ac:dyDescent="0.3">
      <c r="A1717" s="299" t="s">
        <v>494</v>
      </c>
      <c r="B1717" s="300">
        <v>22</v>
      </c>
      <c r="C1717" s="299" t="s">
        <v>91</v>
      </c>
      <c r="D1717" s="299" t="s">
        <v>52</v>
      </c>
      <c r="E1717" s="301">
        <v>862.77272727272714</v>
      </c>
      <c r="F1717" s="299" t="s">
        <v>77</v>
      </c>
    </row>
    <row r="1718" spans="1:6" x14ac:dyDescent="0.3">
      <c r="A1718" s="299" t="s">
        <v>494</v>
      </c>
      <c r="B1718" s="300">
        <v>22</v>
      </c>
      <c r="C1718" s="299" t="s">
        <v>91</v>
      </c>
      <c r="D1718" s="299" t="s">
        <v>53</v>
      </c>
      <c r="E1718" s="301">
        <v>208.90909090909096</v>
      </c>
      <c r="F1718" s="299" t="s">
        <v>187</v>
      </c>
    </row>
    <row r="1719" spans="1:6" x14ac:dyDescent="0.3">
      <c r="A1719" s="299" t="s">
        <v>494</v>
      </c>
      <c r="B1719" s="300">
        <v>22</v>
      </c>
      <c r="C1719" s="299" t="s">
        <v>91</v>
      </c>
      <c r="D1719" s="299" t="s">
        <v>53</v>
      </c>
      <c r="E1719" s="301">
        <v>797.72727272727286</v>
      </c>
      <c r="F1719" s="299" t="s">
        <v>77</v>
      </c>
    </row>
    <row r="1720" spans="1:6" x14ac:dyDescent="0.3">
      <c r="A1720" s="299" t="s">
        <v>494</v>
      </c>
      <c r="B1720" s="300">
        <v>22</v>
      </c>
      <c r="C1720" s="299" t="s">
        <v>91</v>
      </c>
      <c r="D1720" s="299" t="s">
        <v>54</v>
      </c>
      <c r="E1720" s="301">
        <v>31.818181818181817</v>
      </c>
      <c r="F1720" s="299" t="s">
        <v>187</v>
      </c>
    </row>
    <row r="1721" spans="1:6" x14ac:dyDescent="0.3">
      <c r="A1721" s="299" t="s">
        <v>494</v>
      </c>
      <c r="B1721" s="300">
        <v>22</v>
      </c>
      <c r="C1721" s="299" t="s">
        <v>91</v>
      </c>
      <c r="D1721" s="299" t="s">
        <v>54</v>
      </c>
      <c r="E1721" s="301">
        <v>257.27272727272725</v>
      </c>
      <c r="F1721" s="299" t="s">
        <v>77</v>
      </c>
    </row>
    <row r="1722" spans="1:6" x14ac:dyDescent="0.3">
      <c r="A1722" s="299" t="s">
        <v>494</v>
      </c>
      <c r="B1722" s="300">
        <v>22</v>
      </c>
      <c r="C1722" s="299" t="s">
        <v>91</v>
      </c>
      <c r="D1722" s="299" t="s">
        <v>55</v>
      </c>
      <c r="E1722" s="301">
        <v>212.77272727272731</v>
      </c>
      <c r="F1722" s="299" t="s">
        <v>187</v>
      </c>
    </row>
    <row r="1723" spans="1:6" x14ac:dyDescent="0.3">
      <c r="A1723" s="299" t="s">
        <v>494</v>
      </c>
      <c r="B1723" s="300">
        <v>22</v>
      </c>
      <c r="C1723" s="299" t="s">
        <v>91</v>
      </c>
      <c r="D1723" s="299" t="s">
        <v>55</v>
      </c>
      <c r="E1723" s="301">
        <v>1315.5454545454545</v>
      </c>
      <c r="F1723" s="299" t="s">
        <v>77</v>
      </c>
    </row>
    <row r="1724" spans="1:6" x14ac:dyDescent="0.3">
      <c r="A1724" s="299" t="s">
        <v>494</v>
      </c>
      <c r="B1724" s="300">
        <v>22</v>
      </c>
      <c r="C1724" s="299" t="s">
        <v>91</v>
      </c>
      <c r="D1724" s="299" t="s">
        <v>56</v>
      </c>
      <c r="E1724" s="301">
        <v>11</v>
      </c>
      <c r="F1724" s="299" t="s">
        <v>187</v>
      </c>
    </row>
    <row r="1725" spans="1:6" x14ac:dyDescent="0.3">
      <c r="A1725" s="299" t="s">
        <v>494</v>
      </c>
      <c r="B1725" s="300">
        <v>22</v>
      </c>
      <c r="C1725" s="299" t="s">
        <v>91</v>
      </c>
      <c r="D1725" s="299" t="s">
        <v>56</v>
      </c>
      <c r="E1725" s="301">
        <v>23.000000000000004</v>
      </c>
      <c r="F1725" s="299" t="s">
        <v>77</v>
      </c>
    </row>
    <row r="1726" spans="1:6" x14ac:dyDescent="0.3">
      <c r="A1726" s="299" t="s">
        <v>494</v>
      </c>
      <c r="B1726" s="300">
        <v>22</v>
      </c>
      <c r="C1726" s="299" t="s">
        <v>91</v>
      </c>
      <c r="D1726" s="299" t="s">
        <v>57</v>
      </c>
      <c r="E1726" s="301">
        <v>2.7272727272727257</v>
      </c>
      <c r="F1726" s="299" t="s">
        <v>187</v>
      </c>
    </row>
    <row r="1727" spans="1:6" x14ac:dyDescent="0.3">
      <c r="A1727" s="299" t="s">
        <v>494</v>
      </c>
      <c r="B1727" s="300">
        <v>22</v>
      </c>
      <c r="C1727" s="299" t="s">
        <v>91</v>
      </c>
      <c r="D1727" s="299" t="s">
        <v>57</v>
      </c>
      <c r="E1727" s="301">
        <v>4.8181818181818166</v>
      </c>
      <c r="F1727" s="299" t="s">
        <v>77</v>
      </c>
    </row>
    <row r="1728" spans="1:6" x14ac:dyDescent="0.3">
      <c r="A1728" s="299" t="s">
        <v>494</v>
      </c>
      <c r="B1728" s="300">
        <v>22</v>
      </c>
      <c r="C1728" s="299" t="s">
        <v>91</v>
      </c>
      <c r="D1728" s="299" t="s">
        <v>58</v>
      </c>
      <c r="E1728" s="301">
        <v>15.999999999999995</v>
      </c>
      <c r="F1728" s="299" t="s">
        <v>77</v>
      </c>
    </row>
    <row r="1729" spans="1:6" x14ac:dyDescent="0.3">
      <c r="A1729" s="299" t="s">
        <v>494</v>
      </c>
      <c r="B1729" s="300">
        <v>22</v>
      </c>
      <c r="C1729" s="299" t="s">
        <v>91</v>
      </c>
      <c r="D1729" s="299" t="s">
        <v>59</v>
      </c>
      <c r="E1729" s="301">
        <v>11</v>
      </c>
      <c r="F1729" s="299" t="s">
        <v>187</v>
      </c>
    </row>
    <row r="1730" spans="1:6" x14ac:dyDescent="0.3">
      <c r="A1730" s="299" t="s">
        <v>494</v>
      </c>
      <c r="B1730" s="300">
        <v>22</v>
      </c>
      <c r="C1730" s="299" t="s">
        <v>91</v>
      </c>
      <c r="D1730" s="299" t="s">
        <v>59</v>
      </c>
      <c r="E1730" s="301">
        <v>28.636363636363637</v>
      </c>
      <c r="F1730" s="299" t="s">
        <v>77</v>
      </c>
    </row>
    <row r="1731" spans="1:6" x14ac:dyDescent="0.3">
      <c r="A1731" s="299" t="s">
        <v>494</v>
      </c>
      <c r="B1731" s="300">
        <v>22</v>
      </c>
      <c r="C1731" s="299" t="s">
        <v>91</v>
      </c>
      <c r="D1731" s="299" t="s">
        <v>60</v>
      </c>
      <c r="E1731" s="301">
        <v>31.909090909090907</v>
      </c>
      <c r="F1731" s="299" t="s">
        <v>187</v>
      </c>
    </row>
    <row r="1732" spans="1:6" x14ac:dyDescent="0.3">
      <c r="A1732" s="299" t="s">
        <v>494</v>
      </c>
      <c r="B1732" s="300">
        <v>22</v>
      </c>
      <c r="C1732" s="299" t="s">
        <v>91</v>
      </c>
      <c r="D1732" s="299" t="s">
        <v>60</v>
      </c>
      <c r="E1732" s="301">
        <v>845.27272727272725</v>
      </c>
      <c r="F1732" s="299" t="s">
        <v>77</v>
      </c>
    </row>
    <row r="1733" spans="1:6" x14ac:dyDescent="0.3">
      <c r="A1733" s="299" t="s">
        <v>494</v>
      </c>
      <c r="B1733" s="300">
        <v>22</v>
      </c>
      <c r="C1733" s="299" t="s">
        <v>91</v>
      </c>
      <c r="D1733" s="299" t="s">
        <v>61</v>
      </c>
      <c r="E1733" s="301">
        <v>46.636363636363633</v>
      </c>
      <c r="F1733" s="299" t="s">
        <v>77</v>
      </c>
    </row>
    <row r="1734" spans="1:6" x14ac:dyDescent="0.3">
      <c r="A1734" s="299" t="s">
        <v>494</v>
      </c>
      <c r="B1734" s="300">
        <v>22</v>
      </c>
      <c r="C1734" s="299" t="s">
        <v>91</v>
      </c>
      <c r="D1734" s="299" t="s">
        <v>62</v>
      </c>
      <c r="E1734" s="301">
        <v>22.727272727272727</v>
      </c>
      <c r="F1734" s="299" t="s">
        <v>187</v>
      </c>
    </row>
    <row r="1735" spans="1:6" x14ac:dyDescent="0.3">
      <c r="A1735" s="299" t="s">
        <v>494</v>
      </c>
      <c r="B1735" s="300">
        <v>22</v>
      </c>
      <c r="C1735" s="299" t="s">
        <v>91</v>
      </c>
      <c r="D1735" s="299" t="s">
        <v>62</v>
      </c>
      <c r="E1735" s="301">
        <v>61.409090909090921</v>
      </c>
      <c r="F1735" s="299" t="s">
        <v>77</v>
      </c>
    </row>
    <row r="1736" spans="1:6" x14ac:dyDescent="0.3">
      <c r="A1736" s="299" t="s">
        <v>494</v>
      </c>
      <c r="B1736" s="300">
        <v>22</v>
      </c>
      <c r="C1736" s="299" t="s">
        <v>91</v>
      </c>
      <c r="D1736" s="299" t="s">
        <v>63</v>
      </c>
      <c r="E1736" s="301">
        <v>5.9999999999999964</v>
      </c>
      <c r="F1736" s="299" t="s">
        <v>187</v>
      </c>
    </row>
    <row r="1737" spans="1:6" x14ac:dyDescent="0.3">
      <c r="A1737" s="299" t="s">
        <v>494</v>
      </c>
      <c r="B1737" s="300">
        <v>22</v>
      </c>
      <c r="C1737" s="299" t="s">
        <v>91</v>
      </c>
      <c r="D1737" s="299" t="s">
        <v>63</v>
      </c>
      <c r="E1737" s="301">
        <v>440.09090909090918</v>
      </c>
      <c r="F1737" s="299" t="s">
        <v>77</v>
      </c>
    </row>
    <row r="1738" spans="1:6" x14ac:dyDescent="0.3">
      <c r="A1738" s="299" t="s">
        <v>494</v>
      </c>
      <c r="B1738" s="300">
        <v>22</v>
      </c>
      <c r="C1738" s="299" t="s">
        <v>91</v>
      </c>
      <c r="D1738" s="299" t="s">
        <v>64</v>
      </c>
      <c r="E1738" s="301">
        <v>13.000000000000007</v>
      </c>
      <c r="F1738" s="299" t="s">
        <v>187</v>
      </c>
    </row>
    <row r="1739" spans="1:6" x14ac:dyDescent="0.3">
      <c r="A1739" s="299" t="s">
        <v>494</v>
      </c>
      <c r="B1739" s="300">
        <v>22</v>
      </c>
      <c r="C1739" s="299" t="s">
        <v>91</v>
      </c>
      <c r="D1739" s="299" t="s">
        <v>64</v>
      </c>
      <c r="E1739" s="301">
        <v>78.13636363636364</v>
      </c>
      <c r="F1739" s="299" t="s">
        <v>77</v>
      </c>
    </row>
    <row r="1740" spans="1:6" x14ac:dyDescent="0.3">
      <c r="A1740" s="299" t="s">
        <v>494</v>
      </c>
      <c r="B1740" s="300">
        <v>22</v>
      </c>
      <c r="C1740" s="299" t="s">
        <v>91</v>
      </c>
      <c r="D1740" s="299" t="s">
        <v>65</v>
      </c>
      <c r="E1740" s="301">
        <v>92.5</v>
      </c>
      <c r="F1740" s="299" t="s">
        <v>187</v>
      </c>
    </row>
    <row r="1741" spans="1:6" x14ac:dyDescent="0.3">
      <c r="A1741" s="299" t="s">
        <v>494</v>
      </c>
      <c r="B1741" s="300">
        <v>22</v>
      </c>
      <c r="C1741" s="299" t="s">
        <v>91</v>
      </c>
      <c r="D1741" s="299" t="s">
        <v>65</v>
      </c>
      <c r="E1741" s="301">
        <v>104.54545454545459</v>
      </c>
      <c r="F1741" s="299" t="s">
        <v>77</v>
      </c>
    </row>
    <row r="1742" spans="1:6" x14ac:dyDescent="0.3">
      <c r="A1742" s="299" t="s">
        <v>494</v>
      </c>
      <c r="B1742" s="300">
        <v>22</v>
      </c>
      <c r="C1742" s="299" t="s">
        <v>91</v>
      </c>
      <c r="D1742" s="299" t="s">
        <v>67</v>
      </c>
      <c r="E1742" s="301">
        <v>2.9999999999999982</v>
      </c>
      <c r="F1742" s="299" t="s">
        <v>77</v>
      </c>
    </row>
    <row r="1743" spans="1:6" x14ac:dyDescent="0.3">
      <c r="A1743" s="299" t="s">
        <v>494</v>
      </c>
      <c r="B1743" s="300">
        <v>22</v>
      </c>
      <c r="C1743" s="299" t="s">
        <v>92</v>
      </c>
      <c r="D1743" s="299" t="s">
        <v>47</v>
      </c>
      <c r="E1743" s="301">
        <v>34.999999999999993</v>
      </c>
      <c r="F1743" s="299" t="s">
        <v>187</v>
      </c>
    </row>
    <row r="1744" spans="1:6" x14ac:dyDescent="0.3">
      <c r="A1744" s="299" t="s">
        <v>494</v>
      </c>
      <c r="B1744" s="300">
        <v>22</v>
      </c>
      <c r="C1744" s="299" t="s">
        <v>92</v>
      </c>
      <c r="D1744" s="299" t="s">
        <v>47</v>
      </c>
      <c r="E1744" s="301">
        <v>13.000000000000007</v>
      </c>
      <c r="F1744" s="299" t="s">
        <v>188</v>
      </c>
    </row>
    <row r="1745" spans="1:6" x14ac:dyDescent="0.3">
      <c r="A1745" s="299" t="s">
        <v>494</v>
      </c>
      <c r="B1745" s="300">
        <v>22</v>
      </c>
      <c r="C1745" s="299" t="s">
        <v>92</v>
      </c>
      <c r="D1745" s="299" t="s">
        <v>47</v>
      </c>
      <c r="E1745" s="301">
        <v>577.86363636363637</v>
      </c>
      <c r="F1745" s="299" t="s">
        <v>77</v>
      </c>
    </row>
    <row r="1746" spans="1:6" x14ac:dyDescent="0.3">
      <c r="A1746" s="299" t="s">
        <v>494</v>
      </c>
      <c r="B1746" s="300">
        <v>22</v>
      </c>
      <c r="C1746" s="299" t="s">
        <v>92</v>
      </c>
      <c r="D1746" s="299" t="s">
        <v>48</v>
      </c>
      <c r="E1746" s="301">
        <v>0.99999999999999967</v>
      </c>
      <c r="F1746" s="299" t="s">
        <v>187</v>
      </c>
    </row>
    <row r="1747" spans="1:6" x14ac:dyDescent="0.3">
      <c r="A1747" s="299" t="s">
        <v>494</v>
      </c>
      <c r="B1747" s="300">
        <v>22</v>
      </c>
      <c r="C1747" s="299" t="s">
        <v>92</v>
      </c>
      <c r="D1747" s="299" t="s">
        <v>48</v>
      </c>
      <c r="E1747" s="301">
        <v>5.9999999999999964</v>
      </c>
      <c r="F1747" s="299" t="s">
        <v>77</v>
      </c>
    </row>
    <row r="1748" spans="1:6" x14ac:dyDescent="0.3">
      <c r="A1748" s="299" t="s">
        <v>494</v>
      </c>
      <c r="B1748" s="300">
        <v>22</v>
      </c>
      <c r="C1748" s="299" t="s">
        <v>92</v>
      </c>
      <c r="D1748" s="299" t="s">
        <v>49</v>
      </c>
      <c r="E1748" s="301">
        <v>46.545454545454525</v>
      </c>
      <c r="F1748" s="299" t="s">
        <v>187</v>
      </c>
    </row>
    <row r="1749" spans="1:6" x14ac:dyDescent="0.3">
      <c r="A1749" s="299" t="s">
        <v>494</v>
      </c>
      <c r="B1749" s="300">
        <v>22</v>
      </c>
      <c r="C1749" s="299" t="s">
        <v>92</v>
      </c>
      <c r="D1749" s="299" t="s">
        <v>49</v>
      </c>
      <c r="E1749" s="301">
        <v>1010.0000000000001</v>
      </c>
      <c r="F1749" s="299" t="s">
        <v>77</v>
      </c>
    </row>
    <row r="1750" spans="1:6" x14ac:dyDescent="0.3">
      <c r="A1750" s="299" t="s">
        <v>494</v>
      </c>
      <c r="B1750" s="300">
        <v>22</v>
      </c>
      <c r="C1750" s="299" t="s">
        <v>92</v>
      </c>
      <c r="D1750" s="299" t="s">
        <v>50</v>
      </c>
      <c r="E1750" s="301">
        <v>4.3636363636363615</v>
      </c>
      <c r="F1750" s="299" t="s">
        <v>77</v>
      </c>
    </row>
    <row r="1751" spans="1:6" x14ac:dyDescent="0.3">
      <c r="A1751" s="299" t="s">
        <v>494</v>
      </c>
      <c r="B1751" s="300">
        <v>22</v>
      </c>
      <c r="C1751" s="299" t="s">
        <v>92</v>
      </c>
      <c r="D1751" s="299" t="s">
        <v>51</v>
      </c>
      <c r="E1751" s="301">
        <v>25.500000000000004</v>
      </c>
      <c r="F1751" s="299" t="s">
        <v>77</v>
      </c>
    </row>
    <row r="1752" spans="1:6" x14ac:dyDescent="0.3">
      <c r="A1752" s="299" t="s">
        <v>494</v>
      </c>
      <c r="B1752" s="300">
        <v>22</v>
      </c>
      <c r="C1752" s="299" t="s">
        <v>92</v>
      </c>
      <c r="D1752" s="299" t="s">
        <v>52</v>
      </c>
      <c r="E1752" s="301">
        <v>160.95454545454541</v>
      </c>
      <c r="F1752" s="299" t="s">
        <v>187</v>
      </c>
    </row>
    <row r="1753" spans="1:6" x14ac:dyDescent="0.3">
      <c r="A1753" s="299" t="s">
        <v>494</v>
      </c>
      <c r="B1753" s="300">
        <v>22</v>
      </c>
      <c r="C1753" s="299" t="s">
        <v>92</v>
      </c>
      <c r="D1753" s="299" t="s">
        <v>52</v>
      </c>
      <c r="E1753" s="301">
        <v>532.86363636363637</v>
      </c>
      <c r="F1753" s="299" t="s">
        <v>77</v>
      </c>
    </row>
    <row r="1754" spans="1:6" x14ac:dyDescent="0.3">
      <c r="A1754" s="299" t="s">
        <v>494</v>
      </c>
      <c r="B1754" s="300">
        <v>22</v>
      </c>
      <c r="C1754" s="299" t="s">
        <v>92</v>
      </c>
      <c r="D1754" s="299" t="s">
        <v>53</v>
      </c>
      <c r="E1754" s="301">
        <v>101.72727272727276</v>
      </c>
      <c r="F1754" s="299" t="s">
        <v>187</v>
      </c>
    </row>
    <row r="1755" spans="1:6" x14ac:dyDescent="0.3">
      <c r="A1755" s="299" t="s">
        <v>494</v>
      </c>
      <c r="B1755" s="300">
        <v>22</v>
      </c>
      <c r="C1755" s="299" t="s">
        <v>92</v>
      </c>
      <c r="D1755" s="299" t="s">
        <v>53</v>
      </c>
      <c r="E1755" s="301">
        <v>654.40909090909099</v>
      </c>
      <c r="F1755" s="299" t="s">
        <v>77</v>
      </c>
    </row>
    <row r="1756" spans="1:6" x14ac:dyDescent="0.3">
      <c r="A1756" s="299" t="s">
        <v>494</v>
      </c>
      <c r="B1756" s="300">
        <v>22</v>
      </c>
      <c r="C1756" s="299" t="s">
        <v>92</v>
      </c>
      <c r="D1756" s="299" t="s">
        <v>54</v>
      </c>
      <c r="E1756" s="301">
        <v>79.363636363636346</v>
      </c>
      <c r="F1756" s="299" t="s">
        <v>187</v>
      </c>
    </row>
    <row r="1757" spans="1:6" x14ac:dyDescent="0.3">
      <c r="A1757" s="299" t="s">
        <v>494</v>
      </c>
      <c r="B1757" s="300">
        <v>22</v>
      </c>
      <c r="C1757" s="299" t="s">
        <v>92</v>
      </c>
      <c r="D1757" s="299" t="s">
        <v>54</v>
      </c>
      <c r="E1757" s="301">
        <v>474.27272727272731</v>
      </c>
      <c r="F1757" s="299" t="s">
        <v>77</v>
      </c>
    </row>
    <row r="1758" spans="1:6" x14ac:dyDescent="0.3">
      <c r="A1758" s="299" t="s">
        <v>494</v>
      </c>
      <c r="B1758" s="300">
        <v>22</v>
      </c>
      <c r="C1758" s="299" t="s">
        <v>92</v>
      </c>
      <c r="D1758" s="299" t="s">
        <v>55</v>
      </c>
      <c r="E1758" s="301">
        <v>168.68181818181819</v>
      </c>
      <c r="F1758" s="299" t="s">
        <v>187</v>
      </c>
    </row>
    <row r="1759" spans="1:6" x14ac:dyDescent="0.3">
      <c r="A1759" s="299" t="s">
        <v>494</v>
      </c>
      <c r="B1759" s="300">
        <v>22</v>
      </c>
      <c r="C1759" s="299" t="s">
        <v>92</v>
      </c>
      <c r="D1759" s="299" t="s">
        <v>55</v>
      </c>
      <c r="E1759" s="301">
        <v>669.72727272727275</v>
      </c>
      <c r="F1759" s="299" t="s">
        <v>77</v>
      </c>
    </row>
    <row r="1760" spans="1:6" x14ac:dyDescent="0.3">
      <c r="A1760" s="299" t="s">
        <v>494</v>
      </c>
      <c r="B1760" s="300">
        <v>22</v>
      </c>
      <c r="C1760" s="299" t="s">
        <v>92</v>
      </c>
      <c r="D1760" s="299" t="s">
        <v>56</v>
      </c>
      <c r="E1760" s="301">
        <v>4.9999999999999991</v>
      </c>
      <c r="F1760" s="299" t="s">
        <v>187</v>
      </c>
    </row>
    <row r="1761" spans="1:6" x14ac:dyDescent="0.3">
      <c r="A1761" s="299" t="s">
        <v>494</v>
      </c>
      <c r="B1761" s="300">
        <v>22</v>
      </c>
      <c r="C1761" s="299" t="s">
        <v>92</v>
      </c>
      <c r="D1761" s="299" t="s">
        <v>56</v>
      </c>
      <c r="E1761" s="301">
        <v>16.818181818181817</v>
      </c>
      <c r="F1761" s="299" t="s">
        <v>77</v>
      </c>
    </row>
    <row r="1762" spans="1:6" x14ac:dyDescent="0.3">
      <c r="A1762" s="299" t="s">
        <v>494</v>
      </c>
      <c r="B1762" s="300">
        <v>22</v>
      </c>
      <c r="C1762" s="299" t="s">
        <v>92</v>
      </c>
      <c r="D1762" s="299" t="s">
        <v>57</v>
      </c>
      <c r="E1762" s="301">
        <v>2.9545454545454528</v>
      </c>
      <c r="F1762" s="299" t="s">
        <v>187</v>
      </c>
    </row>
    <row r="1763" spans="1:6" x14ac:dyDescent="0.3">
      <c r="A1763" s="299" t="s">
        <v>494</v>
      </c>
      <c r="B1763" s="300">
        <v>22</v>
      </c>
      <c r="C1763" s="299" t="s">
        <v>92</v>
      </c>
      <c r="D1763" s="299" t="s">
        <v>57</v>
      </c>
      <c r="E1763" s="301">
        <v>11</v>
      </c>
      <c r="F1763" s="299" t="s">
        <v>77</v>
      </c>
    </row>
    <row r="1764" spans="1:6" x14ac:dyDescent="0.3">
      <c r="A1764" s="299" t="s">
        <v>494</v>
      </c>
      <c r="B1764" s="300">
        <v>22</v>
      </c>
      <c r="C1764" s="299" t="s">
        <v>92</v>
      </c>
      <c r="D1764" s="299" t="s">
        <v>58</v>
      </c>
      <c r="E1764" s="301">
        <v>1.9999999999999993</v>
      </c>
      <c r="F1764" s="299" t="s">
        <v>187</v>
      </c>
    </row>
    <row r="1765" spans="1:6" x14ac:dyDescent="0.3">
      <c r="A1765" s="299" t="s">
        <v>494</v>
      </c>
      <c r="B1765" s="300">
        <v>22</v>
      </c>
      <c r="C1765" s="299" t="s">
        <v>92</v>
      </c>
      <c r="D1765" s="299" t="s">
        <v>58</v>
      </c>
      <c r="E1765" s="301">
        <v>11.999999999999993</v>
      </c>
      <c r="F1765" s="299" t="s">
        <v>77</v>
      </c>
    </row>
    <row r="1766" spans="1:6" x14ac:dyDescent="0.3">
      <c r="A1766" s="299" t="s">
        <v>494</v>
      </c>
      <c r="B1766" s="300">
        <v>22</v>
      </c>
      <c r="C1766" s="299" t="s">
        <v>92</v>
      </c>
      <c r="D1766" s="299" t="s">
        <v>59</v>
      </c>
      <c r="E1766" s="301">
        <v>33</v>
      </c>
      <c r="F1766" s="299" t="s">
        <v>187</v>
      </c>
    </row>
    <row r="1767" spans="1:6" x14ac:dyDescent="0.3">
      <c r="A1767" s="299" t="s">
        <v>494</v>
      </c>
      <c r="B1767" s="300">
        <v>22</v>
      </c>
      <c r="C1767" s="299" t="s">
        <v>92</v>
      </c>
      <c r="D1767" s="299" t="s">
        <v>59</v>
      </c>
      <c r="E1767" s="301">
        <v>55.22727272727272</v>
      </c>
      <c r="F1767" s="299" t="s">
        <v>77</v>
      </c>
    </row>
    <row r="1768" spans="1:6" x14ac:dyDescent="0.3">
      <c r="A1768" s="299" t="s">
        <v>494</v>
      </c>
      <c r="B1768" s="300">
        <v>22</v>
      </c>
      <c r="C1768" s="299" t="s">
        <v>92</v>
      </c>
      <c r="D1768" s="299" t="s">
        <v>60</v>
      </c>
      <c r="E1768" s="301">
        <v>50.545454545454561</v>
      </c>
      <c r="F1768" s="299" t="s">
        <v>187</v>
      </c>
    </row>
    <row r="1769" spans="1:6" x14ac:dyDescent="0.3">
      <c r="A1769" s="299" t="s">
        <v>494</v>
      </c>
      <c r="B1769" s="300">
        <v>22</v>
      </c>
      <c r="C1769" s="299" t="s">
        <v>92</v>
      </c>
      <c r="D1769" s="299" t="s">
        <v>60</v>
      </c>
      <c r="E1769" s="301">
        <v>366.36363636363637</v>
      </c>
      <c r="F1769" s="299" t="s">
        <v>77</v>
      </c>
    </row>
    <row r="1770" spans="1:6" x14ac:dyDescent="0.3">
      <c r="A1770" s="299" t="s">
        <v>494</v>
      </c>
      <c r="B1770" s="300">
        <v>22</v>
      </c>
      <c r="C1770" s="299" t="s">
        <v>92</v>
      </c>
      <c r="D1770" s="299" t="s">
        <v>61</v>
      </c>
      <c r="E1770" s="301">
        <v>0.99999999999999967</v>
      </c>
      <c r="F1770" s="299" t="s">
        <v>187</v>
      </c>
    </row>
    <row r="1771" spans="1:6" x14ac:dyDescent="0.3">
      <c r="A1771" s="299" t="s">
        <v>494</v>
      </c>
      <c r="B1771" s="300">
        <v>22</v>
      </c>
      <c r="C1771" s="299" t="s">
        <v>92</v>
      </c>
      <c r="D1771" s="299" t="s">
        <v>61</v>
      </c>
      <c r="E1771" s="301">
        <v>67.545454545454533</v>
      </c>
      <c r="F1771" s="299" t="s">
        <v>77</v>
      </c>
    </row>
    <row r="1772" spans="1:6" x14ac:dyDescent="0.3">
      <c r="A1772" s="299" t="s">
        <v>494</v>
      </c>
      <c r="B1772" s="300">
        <v>22</v>
      </c>
      <c r="C1772" s="299" t="s">
        <v>92</v>
      </c>
      <c r="D1772" s="299" t="s">
        <v>62</v>
      </c>
      <c r="E1772" s="301">
        <v>33.818181818181827</v>
      </c>
      <c r="F1772" s="299" t="s">
        <v>187</v>
      </c>
    </row>
    <row r="1773" spans="1:6" x14ac:dyDescent="0.3">
      <c r="A1773" s="299" t="s">
        <v>494</v>
      </c>
      <c r="B1773" s="300">
        <v>22</v>
      </c>
      <c r="C1773" s="299" t="s">
        <v>92</v>
      </c>
      <c r="D1773" s="299" t="s">
        <v>62</v>
      </c>
      <c r="E1773" s="301">
        <v>61.181818181818201</v>
      </c>
      <c r="F1773" s="299" t="s">
        <v>77</v>
      </c>
    </row>
    <row r="1774" spans="1:6" x14ac:dyDescent="0.3">
      <c r="A1774" s="299" t="s">
        <v>494</v>
      </c>
      <c r="B1774" s="300">
        <v>22</v>
      </c>
      <c r="C1774" s="299" t="s">
        <v>92</v>
      </c>
      <c r="D1774" s="299" t="s">
        <v>63</v>
      </c>
      <c r="E1774" s="301">
        <v>7.9999999999999973</v>
      </c>
      <c r="F1774" s="299" t="s">
        <v>187</v>
      </c>
    </row>
    <row r="1775" spans="1:6" x14ac:dyDescent="0.3">
      <c r="A1775" s="299" t="s">
        <v>494</v>
      </c>
      <c r="B1775" s="300">
        <v>22</v>
      </c>
      <c r="C1775" s="299" t="s">
        <v>92</v>
      </c>
      <c r="D1775" s="299" t="s">
        <v>63</v>
      </c>
      <c r="E1775" s="301">
        <v>266.18181818181824</v>
      </c>
      <c r="F1775" s="299" t="s">
        <v>77</v>
      </c>
    </row>
    <row r="1776" spans="1:6" x14ac:dyDescent="0.3">
      <c r="A1776" s="299" t="s">
        <v>494</v>
      </c>
      <c r="B1776" s="300">
        <v>22</v>
      </c>
      <c r="C1776" s="299" t="s">
        <v>92</v>
      </c>
      <c r="D1776" s="299" t="s">
        <v>64</v>
      </c>
      <c r="E1776" s="301">
        <v>9.9999999999999982</v>
      </c>
      <c r="F1776" s="299" t="s">
        <v>187</v>
      </c>
    </row>
    <row r="1777" spans="1:6" x14ac:dyDescent="0.3">
      <c r="A1777" s="299" t="s">
        <v>494</v>
      </c>
      <c r="B1777" s="300">
        <v>22</v>
      </c>
      <c r="C1777" s="299" t="s">
        <v>92</v>
      </c>
      <c r="D1777" s="299" t="s">
        <v>64</v>
      </c>
      <c r="E1777" s="301">
        <v>60.227272727272748</v>
      </c>
      <c r="F1777" s="299" t="s">
        <v>77</v>
      </c>
    </row>
    <row r="1778" spans="1:6" x14ac:dyDescent="0.3">
      <c r="A1778" s="299" t="s">
        <v>494</v>
      </c>
      <c r="B1778" s="300">
        <v>22</v>
      </c>
      <c r="C1778" s="299" t="s">
        <v>92</v>
      </c>
      <c r="D1778" s="299" t="s">
        <v>65</v>
      </c>
      <c r="E1778" s="301">
        <v>31.590909090909093</v>
      </c>
      <c r="F1778" s="299" t="s">
        <v>187</v>
      </c>
    </row>
    <row r="1779" spans="1:6" x14ac:dyDescent="0.3">
      <c r="A1779" s="299" t="s">
        <v>494</v>
      </c>
      <c r="B1779" s="300">
        <v>22</v>
      </c>
      <c r="C1779" s="299" t="s">
        <v>92</v>
      </c>
      <c r="D1779" s="299" t="s">
        <v>65</v>
      </c>
      <c r="E1779" s="301">
        <v>55.272727272727266</v>
      </c>
      <c r="F1779" s="299" t="s">
        <v>77</v>
      </c>
    </row>
    <row r="1780" spans="1:6" x14ac:dyDescent="0.3">
      <c r="A1780" s="299" t="s">
        <v>494</v>
      </c>
      <c r="B1780" s="300">
        <v>22</v>
      </c>
      <c r="C1780" s="299" t="s">
        <v>92</v>
      </c>
      <c r="D1780" s="299" t="s">
        <v>67</v>
      </c>
      <c r="E1780" s="301">
        <v>13.227272727272734</v>
      </c>
      <c r="F1780" s="299" t="s">
        <v>77</v>
      </c>
    </row>
    <row r="1781" spans="1:6" x14ac:dyDescent="0.3">
      <c r="A1781" s="299" t="s">
        <v>494</v>
      </c>
      <c r="B1781" s="300">
        <v>23</v>
      </c>
      <c r="C1781" s="299" t="s">
        <v>91</v>
      </c>
      <c r="D1781" s="299" t="s">
        <v>47</v>
      </c>
      <c r="E1781" s="301">
        <v>4.9090909090909083</v>
      </c>
      <c r="F1781" s="299" t="s">
        <v>187</v>
      </c>
    </row>
    <row r="1782" spans="1:6" x14ac:dyDescent="0.3">
      <c r="A1782" s="299" t="s">
        <v>494</v>
      </c>
      <c r="B1782" s="300">
        <v>23</v>
      </c>
      <c r="C1782" s="299" t="s">
        <v>91</v>
      </c>
      <c r="D1782" s="299" t="s">
        <v>47</v>
      </c>
      <c r="E1782" s="301">
        <v>4.9999999999999991</v>
      </c>
      <c r="F1782" s="299" t="s">
        <v>188</v>
      </c>
    </row>
    <row r="1783" spans="1:6" x14ac:dyDescent="0.3">
      <c r="A1783" s="299" t="s">
        <v>494</v>
      </c>
      <c r="B1783" s="300">
        <v>23</v>
      </c>
      <c r="C1783" s="299" t="s">
        <v>91</v>
      </c>
      <c r="D1783" s="299" t="s">
        <v>47</v>
      </c>
      <c r="E1783" s="301">
        <v>36.681818181818187</v>
      </c>
      <c r="F1783" s="299" t="s">
        <v>77</v>
      </c>
    </row>
    <row r="1784" spans="1:6" x14ac:dyDescent="0.3">
      <c r="A1784" s="299" t="s">
        <v>494</v>
      </c>
      <c r="B1784" s="300">
        <v>23</v>
      </c>
      <c r="C1784" s="299" t="s">
        <v>91</v>
      </c>
      <c r="D1784" s="299" t="s">
        <v>48</v>
      </c>
      <c r="E1784" s="301">
        <v>8.9999999999999982</v>
      </c>
      <c r="F1784" s="299" t="s">
        <v>77</v>
      </c>
    </row>
    <row r="1785" spans="1:6" x14ac:dyDescent="0.3">
      <c r="A1785" s="299" t="s">
        <v>494</v>
      </c>
      <c r="B1785" s="300">
        <v>23</v>
      </c>
      <c r="C1785" s="299" t="s">
        <v>91</v>
      </c>
      <c r="D1785" s="299" t="s">
        <v>49</v>
      </c>
      <c r="E1785" s="301">
        <v>8.1363636363636349</v>
      </c>
      <c r="F1785" s="299" t="s">
        <v>187</v>
      </c>
    </row>
    <row r="1786" spans="1:6" x14ac:dyDescent="0.3">
      <c r="A1786" s="299" t="s">
        <v>494</v>
      </c>
      <c r="B1786" s="300">
        <v>23</v>
      </c>
      <c r="C1786" s="299" t="s">
        <v>91</v>
      </c>
      <c r="D1786" s="299" t="s">
        <v>49</v>
      </c>
      <c r="E1786" s="301">
        <v>347.00000000000006</v>
      </c>
      <c r="F1786" s="299" t="s">
        <v>77</v>
      </c>
    </row>
    <row r="1787" spans="1:6" x14ac:dyDescent="0.3">
      <c r="A1787" s="299" t="s">
        <v>494</v>
      </c>
      <c r="B1787" s="300">
        <v>23</v>
      </c>
      <c r="C1787" s="299" t="s">
        <v>91</v>
      </c>
      <c r="D1787" s="299" t="s">
        <v>50</v>
      </c>
      <c r="E1787" s="301">
        <v>7.5909090909090908</v>
      </c>
      <c r="F1787" s="299" t="s">
        <v>77</v>
      </c>
    </row>
    <row r="1788" spans="1:6" x14ac:dyDescent="0.3">
      <c r="A1788" s="299" t="s">
        <v>494</v>
      </c>
      <c r="B1788" s="300">
        <v>23</v>
      </c>
      <c r="C1788" s="299" t="s">
        <v>91</v>
      </c>
      <c r="D1788" s="299" t="s">
        <v>51</v>
      </c>
      <c r="E1788" s="301">
        <v>8.9545454545454533</v>
      </c>
      <c r="F1788" s="299" t="s">
        <v>77</v>
      </c>
    </row>
    <row r="1789" spans="1:6" x14ac:dyDescent="0.3">
      <c r="A1789" s="299" t="s">
        <v>494</v>
      </c>
      <c r="B1789" s="300">
        <v>23</v>
      </c>
      <c r="C1789" s="299" t="s">
        <v>91</v>
      </c>
      <c r="D1789" s="299" t="s">
        <v>52</v>
      </c>
      <c r="E1789" s="301">
        <v>25.86363636363637</v>
      </c>
      <c r="F1789" s="299" t="s">
        <v>187</v>
      </c>
    </row>
    <row r="1790" spans="1:6" x14ac:dyDescent="0.3">
      <c r="A1790" s="299" t="s">
        <v>494</v>
      </c>
      <c r="B1790" s="300">
        <v>23</v>
      </c>
      <c r="C1790" s="299" t="s">
        <v>91</v>
      </c>
      <c r="D1790" s="299" t="s">
        <v>52</v>
      </c>
      <c r="E1790" s="301">
        <v>279.13636363636374</v>
      </c>
      <c r="F1790" s="299" t="s">
        <v>77</v>
      </c>
    </row>
    <row r="1791" spans="1:6" x14ac:dyDescent="0.3">
      <c r="A1791" s="299" t="s">
        <v>494</v>
      </c>
      <c r="B1791" s="300">
        <v>23</v>
      </c>
      <c r="C1791" s="299" t="s">
        <v>91</v>
      </c>
      <c r="D1791" s="299" t="s">
        <v>53</v>
      </c>
      <c r="E1791" s="301">
        <v>590.81818181818176</v>
      </c>
      <c r="F1791" s="299" t="s">
        <v>187</v>
      </c>
    </row>
    <row r="1792" spans="1:6" x14ac:dyDescent="0.3">
      <c r="A1792" s="299" t="s">
        <v>494</v>
      </c>
      <c r="B1792" s="300">
        <v>23</v>
      </c>
      <c r="C1792" s="299" t="s">
        <v>91</v>
      </c>
      <c r="D1792" s="299" t="s">
        <v>53</v>
      </c>
      <c r="E1792" s="301">
        <v>367.5454545454545</v>
      </c>
      <c r="F1792" s="299" t="s">
        <v>77</v>
      </c>
    </row>
    <row r="1793" spans="1:6" x14ac:dyDescent="0.3">
      <c r="A1793" s="299" t="s">
        <v>494</v>
      </c>
      <c r="B1793" s="300">
        <v>23</v>
      </c>
      <c r="C1793" s="299" t="s">
        <v>91</v>
      </c>
      <c r="D1793" s="299" t="s">
        <v>54</v>
      </c>
      <c r="E1793" s="301">
        <v>27.818181818181813</v>
      </c>
      <c r="F1793" s="299" t="s">
        <v>187</v>
      </c>
    </row>
    <row r="1794" spans="1:6" x14ac:dyDescent="0.3">
      <c r="A1794" s="299" t="s">
        <v>494</v>
      </c>
      <c r="B1794" s="300">
        <v>23</v>
      </c>
      <c r="C1794" s="299" t="s">
        <v>91</v>
      </c>
      <c r="D1794" s="299" t="s">
        <v>54</v>
      </c>
      <c r="E1794" s="301">
        <v>413.18181818181819</v>
      </c>
      <c r="F1794" s="299" t="s">
        <v>77</v>
      </c>
    </row>
    <row r="1795" spans="1:6" x14ac:dyDescent="0.3">
      <c r="A1795" s="299" t="s">
        <v>494</v>
      </c>
      <c r="B1795" s="300">
        <v>23</v>
      </c>
      <c r="C1795" s="299" t="s">
        <v>91</v>
      </c>
      <c r="D1795" s="299" t="s">
        <v>55</v>
      </c>
      <c r="E1795" s="301">
        <v>154.18181818181822</v>
      </c>
      <c r="F1795" s="299" t="s">
        <v>187</v>
      </c>
    </row>
    <row r="1796" spans="1:6" x14ac:dyDescent="0.3">
      <c r="A1796" s="299" t="s">
        <v>494</v>
      </c>
      <c r="B1796" s="300">
        <v>23</v>
      </c>
      <c r="C1796" s="299" t="s">
        <v>91</v>
      </c>
      <c r="D1796" s="299" t="s">
        <v>55</v>
      </c>
      <c r="E1796" s="301">
        <v>628.5</v>
      </c>
      <c r="F1796" s="299" t="s">
        <v>77</v>
      </c>
    </row>
    <row r="1797" spans="1:6" x14ac:dyDescent="0.3">
      <c r="A1797" s="299" t="s">
        <v>494</v>
      </c>
      <c r="B1797" s="300">
        <v>23</v>
      </c>
      <c r="C1797" s="299" t="s">
        <v>91</v>
      </c>
      <c r="D1797" s="299" t="s">
        <v>56</v>
      </c>
      <c r="E1797" s="301">
        <v>7.9999999999999973</v>
      </c>
      <c r="F1797" s="299" t="s">
        <v>187</v>
      </c>
    </row>
    <row r="1798" spans="1:6" x14ac:dyDescent="0.3">
      <c r="A1798" s="299" t="s">
        <v>494</v>
      </c>
      <c r="B1798" s="300">
        <v>23</v>
      </c>
      <c r="C1798" s="299" t="s">
        <v>91</v>
      </c>
      <c r="D1798" s="299" t="s">
        <v>56</v>
      </c>
      <c r="E1798" s="301">
        <v>21.363636363636363</v>
      </c>
      <c r="F1798" s="299" t="s">
        <v>77</v>
      </c>
    </row>
    <row r="1799" spans="1:6" x14ac:dyDescent="0.3">
      <c r="A1799" s="299" t="s">
        <v>494</v>
      </c>
      <c r="B1799" s="300">
        <v>23</v>
      </c>
      <c r="C1799" s="299" t="s">
        <v>91</v>
      </c>
      <c r="D1799" s="299" t="s">
        <v>57</v>
      </c>
      <c r="E1799" s="301">
        <v>7.7272727272727266</v>
      </c>
      <c r="F1799" s="299" t="s">
        <v>187</v>
      </c>
    </row>
    <row r="1800" spans="1:6" x14ac:dyDescent="0.3">
      <c r="A1800" s="299" t="s">
        <v>494</v>
      </c>
      <c r="B1800" s="300">
        <v>23</v>
      </c>
      <c r="C1800" s="299" t="s">
        <v>91</v>
      </c>
      <c r="D1800" s="299" t="s">
        <v>57</v>
      </c>
      <c r="E1800" s="301">
        <v>1.4999999999999998</v>
      </c>
      <c r="F1800" s="299" t="s">
        <v>77</v>
      </c>
    </row>
    <row r="1801" spans="1:6" x14ac:dyDescent="0.3">
      <c r="A1801" s="299" t="s">
        <v>494</v>
      </c>
      <c r="B1801" s="300">
        <v>23</v>
      </c>
      <c r="C1801" s="299" t="s">
        <v>91</v>
      </c>
      <c r="D1801" s="299" t="s">
        <v>58</v>
      </c>
      <c r="E1801" s="301">
        <v>2.9999999999999982</v>
      </c>
      <c r="F1801" s="299" t="s">
        <v>187</v>
      </c>
    </row>
    <row r="1802" spans="1:6" x14ac:dyDescent="0.3">
      <c r="A1802" s="299" t="s">
        <v>494</v>
      </c>
      <c r="B1802" s="300">
        <v>23</v>
      </c>
      <c r="C1802" s="299" t="s">
        <v>91</v>
      </c>
      <c r="D1802" s="299" t="s">
        <v>58</v>
      </c>
      <c r="E1802" s="301">
        <v>0.99999999999999967</v>
      </c>
      <c r="F1802" s="299" t="s">
        <v>77</v>
      </c>
    </row>
    <row r="1803" spans="1:6" x14ac:dyDescent="0.3">
      <c r="A1803" s="299" t="s">
        <v>494</v>
      </c>
      <c r="B1803" s="300">
        <v>23</v>
      </c>
      <c r="C1803" s="299" t="s">
        <v>91</v>
      </c>
      <c r="D1803" s="299" t="s">
        <v>59</v>
      </c>
      <c r="E1803" s="301">
        <v>19.59090909090909</v>
      </c>
      <c r="F1803" s="299" t="s">
        <v>187</v>
      </c>
    </row>
    <row r="1804" spans="1:6" x14ac:dyDescent="0.3">
      <c r="A1804" s="299" t="s">
        <v>494</v>
      </c>
      <c r="B1804" s="300">
        <v>23</v>
      </c>
      <c r="C1804" s="299" t="s">
        <v>91</v>
      </c>
      <c r="D1804" s="299" t="s">
        <v>59</v>
      </c>
      <c r="E1804" s="301">
        <v>66.045454545454547</v>
      </c>
      <c r="F1804" s="299" t="s">
        <v>77</v>
      </c>
    </row>
    <row r="1805" spans="1:6" x14ac:dyDescent="0.3">
      <c r="A1805" s="299" t="s">
        <v>494</v>
      </c>
      <c r="B1805" s="300">
        <v>23</v>
      </c>
      <c r="C1805" s="299" t="s">
        <v>91</v>
      </c>
      <c r="D1805" s="299" t="s">
        <v>60</v>
      </c>
      <c r="E1805" s="301">
        <v>35.863636363636367</v>
      </c>
      <c r="F1805" s="299" t="s">
        <v>187</v>
      </c>
    </row>
    <row r="1806" spans="1:6" x14ac:dyDescent="0.3">
      <c r="A1806" s="299" t="s">
        <v>494</v>
      </c>
      <c r="B1806" s="300">
        <v>23</v>
      </c>
      <c r="C1806" s="299" t="s">
        <v>91</v>
      </c>
      <c r="D1806" s="299" t="s">
        <v>60</v>
      </c>
      <c r="E1806" s="301">
        <v>68.363636363636374</v>
      </c>
      <c r="F1806" s="299" t="s">
        <v>77</v>
      </c>
    </row>
    <row r="1807" spans="1:6" x14ac:dyDescent="0.3">
      <c r="A1807" s="299" t="s">
        <v>494</v>
      </c>
      <c r="B1807" s="300">
        <v>23</v>
      </c>
      <c r="C1807" s="299" t="s">
        <v>91</v>
      </c>
      <c r="D1807" s="299" t="s">
        <v>61</v>
      </c>
      <c r="E1807" s="301">
        <v>47.909090909090899</v>
      </c>
      <c r="F1807" s="299" t="s">
        <v>77</v>
      </c>
    </row>
    <row r="1808" spans="1:6" x14ac:dyDescent="0.3">
      <c r="A1808" s="299" t="s">
        <v>494</v>
      </c>
      <c r="B1808" s="300">
        <v>23</v>
      </c>
      <c r="C1808" s="299" t="s">
        <v>91</v>
      </c>
      <c r="D1808" s="299" t="s">
        <v>62</v>
      </c>
      <c r="E1808" s="301">
        <v>38.272727272727266</v>
      </c>
      <c r="F1808" s="299" t="s">
        <v>187</v>
      </c>
    </row>
    <row r="1809" spans="1:6" x14ac:dyDescent="0.3">
      <c r="A1809" s="299" t="s">
        <v>494</v>
      </c>
      <c r="B1809" s="300">
        <v>23</v>
      </c>
      <c r="C1809" s="299" t="s">
        <v>91</v>
      </c>
      <c r="D1809" s="299" t="s">
        <v>62</v>
      </c>
      <c r="E1809" s="301">
        <v>138.86363636363632</v>
      </c>
      <c r="F1809" s="299" t="s">
        <v>77</v>
      </c>
    </row>
    <row r="1810" spans="1:6" x14ac:dyDescent="0.3">
      <c r="A1810" s="299" t="s">
        <v>494</v>
      </c>
      <c r="B1810" s="300">
        <v>23</v>
      </c>
      <c r="C1810" s="299" t="s">
        <v>91</v>
      </c>
      <c r="D1810" s="299" t="s">
        <v>63</v>
      </c>
      <c r="E1810" s="301">
        <v>8.3636363636363615</v>
      </c>
      <c r="F1810" s="299" t="s">
        <v>187</v>
      </c>
    </row>
    <row r="1811" spans="1:6" x14ac:dyDescent="0.3">
      <c r="A1811" s="299" t="s">
        <v>494</v>
      </c>
      <c r="B1811" s="300">
        <v>23</v>
      </c>
      <c r="C1811" s="299" t="s">
        <v>91</v>
      </c>
      <c r="D1811" s="299" t="s">
        <v>63</v>
      </c>
      <c r="E1811" s="301">
        <v>392.6363636363634</v>
      </c>
      <c r="F1811" s="299" t="s">
        <v>77</v>
      </c>
    </row>
    <row r="1812" spans="1:6" x14ac:dyDescent="0.3">
      <c r="A1812" s="299" t="s">
        <v>494</v>
      </c>
      <c r="B1812" s="300">
        <v>23</v>
      </c>
      <c r="C1812" s="299" t="s">
        <v>91</v>
      </c>
      <c r="D1812" s="299" t="s">
        <v>64</v>
      </c>
      <c r="E1812" s="301">
        <v>7.3181818181818192</v>
      </c>
      <c r="F1812" s="299" t="s">
        <v>187</v>
      </c>
    </row>
    <row r="1813" spans="1:6" x14ac:dyDescent="0.3">
      <c r="A1813" s="299" t="s">
        <v>494</v>
      </c>
      <c r="B1813" s="300">
        <v>23</v>
      </c>
      <c r="C1813" s="299" t="s">
        <v>91</v>
      </c>
      <c r="D1813" s="299" t="s">
        <v>64</v>
      </c>
      <c r="E1813" s="301">
        <v>45.954545454545439</v>
      </c>
      <c r="F1813" s="299" t="s">
        <v>77</v>
      </c>
    </row>
    <row r="1814" spans="1:6" x14ac:dyDescent="0.3">
      <c r="A1814" s="299" t="s">
        <v>494</v>
      </c>
      <c r="B1814" s="300">
        <v>23</v>
      </c>
      <c r="C1814" s="299" t="s">
        <v>91</v>
      </c>
      <c r="D1814" s="299" t="s">
        <v>65</v>
      </c>
      <c r="E1814" s="301">
        <v>92.863636363636402</v>
      </c>
      <c r="F1814" s="299" t="s">
        <v>187</v>
      </c>
    </row>
    <row r="1815" spans="1:6" x14ac:dyDescent="0.3">
      <c r="A1815" s="299" t="s">
        <v>494</v>
      </c>
      <c r="B1815" s="300">
        <v>23</v>
      </c>
      <c r="C1815" s="299" t="s">
        <v>91</v>
      </c>
      <c r="D1815" s="299" t="s">
        <v>65</v>
      </c>
      <c r="E1815" s="301">
        <v>38.272727272727266</v>
      </c>
      <c r="F1815" s="299" t="s">
        <v>77</v>
      </c>
    </row>
    <row r="1816" spans="1:6" x14ac:dyDescent="0.3">
      <c r="A1816" s="299" t="s">
        <v>494</v>
      </c>
      <c r="B1816" s="300">
        <v>23</v>
      </c>
      <c r="C1816" s="299" t="s">
        <v>91</v>
      </c>
      <c r="D1816" s="299" t="s">
        <v>67</v>
      </c>
      <c r="E1816" s="301">
        <v>1.9999999999999993</v>
      </c>
      <c r="F1816" s="299" t="s">
        <v>77</v>
      </c>
    </row>
    <row r="1817" spans="1:6" x14ac:dyDescent="0.3">
      <c r="A1817" s="299" t="s">
        <v>494</v>
      </c>
      <c r="B1817" s="300">
        <v>23</v>
      </c>
      <c r="C1817" s="299" t="s">
        <v>92</v>
      </c>
      <c r="D1817" s="299" t="s">
        <v>47</v>
      </c>
      <c r="E1817" s="301">
        <v>4.1363636363636349</v>
      </c>
      <c r="F1817" s="299" t="s">
        <v>187</v>
      </c>
    </row>
    <row r="1818" spans="1:6" x14ac:dyDescent="0.3">
      <c r="A1818" s="299" t="s">
        <v>494</v>
      </c>
      <c r="B1818" s="300">
        <v>23</v>
      </c>
      <c r="C1818" s="299" t="s">
        <v>92</v>
      </c>
      <c r="D1818" s="299" t="s">
        <v>47</v>
      </c>
      <c r="E1818" s="301">
        <v>5.9999999999999964</v>
      </c>
      <c r="F1818" s="299" t="s">
        <v>188</v>
      </c>
    </row>
    <row r="1819" spans="1:6" x14ac:dyDescent="0.3">
      <c r="A1819" s="299" t="s">
        <v>494</v>
      </c>
      <c r="B1819" s="300">
        <v>23</v>
      </c>
      <c r="C1819" s="299" t="s">
        <v>92</v>
      </c>
      <c r="D1819" s="299" t="s">
        <v>47</v>
      </c>
      <c r="E1819" s="301">
        <v>8.8636363636363615</v>
      </c>
      <c r="F1819" s="299" t="s">
        <v>77</v>
      </c>
    </row>
    <row r="1820" spans="1:6" x14ac:dyDescent="0.3">
      <c r="A1820" s="299" t="s">
        <v>494</v>
      </c>
      <c r="B1820" s="300">
        <v>23</v>
      </c>
      <c r="C1820" s="299" t="s">
        <v>92</v>
      </c>
      <c r="D1820" s="299" t="s">
        <v>48</v>
      </c>
      <c r="E1820" s="301">
        <v>2.9999999999999982</v>
      </c>
      <c r="F1820" s="299" t="s">
        <v>77</v>
      </c>
    </row>
    <row r="1821" spans="1:6" x14ac:dyDescent="0.3">
      <c r="A1821" s="299" t="s">
        <v>494</v>
      </c>
      <c r="B1821" s="300">
        <v>23</v>
      </c>
      <c r="C1821" s="299" t="s">
        <v>92</v>
      </c>
      <c r="D1821" s="299" t="s">
        <v>49</v>
      </c>
      <c r="E1821" s="301">
        <v>19.999999999999996</v>
      </c>
      <c r="F1821" s="299" t="s">
        <v>187</v>
      </c>
    </row>
    <row r="1822" spans="1:6" x14ac:dyDescent="0.3">
      <c r="A1822" s="299" t="s">
        <v>494</v>
      </c>
      <c r="B1822" s="300">
        <v>23</v>
      </c>
      <c r="C1822" s="299" t="s">
        <v>92</v>
      </c>
      <c r="D1822" s="299" t="s">
        <v>49</v>
      </c>
      <c r="E1822" s="301">
        <v>159.63636363636357</v>
      </c>
      <c r="F1822" s="299" t="s">
        <v>77</v>
      </c>
    </row>
    <row r="1823" spans="1:6" x14ac:dyDescent="0.3">
      <c r="A1823" s="299" t="s">
        <v>494</v>
      </c>
      <c r="B1823" s="300">
        <v>23</v>
      </c>
      <c r="C1823" s="299" t="s">
        <v>92</v>
      </c>
      <c r="D1823" s="299" t="s">
        <v>50</v>
      </c>
      <c r="E1823" s="301">
        <v>0.40909090909090917</v>
      </c>
      <c r="F1823" s="299" t="s">
        <v>77</v>
      </c>
    </row>
    <row r="1824" spans="1:6" x14ac:dyDescent="0.3">
      <c r="A1824" s="299" t="s">
        <v>494</v>
      </c>
      <c r="B1824" s="300">
        <v>23</v>
      </c>
      <c r="C1824" s="299" t="s">
        <v>92</v>
      </c>
      <c r="D1824" s="299" t="s">
        <v>51</v>
      </c>
      <c r="E1824" s="301">
        <v>1.9999999999999993</v>
      </c>
      <c r="F1824" s="299" t="s">
        <v>77</v>
      </c>
    </row>
    <row r="1825" spans="1:6" x14ac:dyDescent="0.3">
      <c r="A1825" s="299" t="s">
        <v>494</v>
      </c>
      <c r="B1825" s="300">
        <v>23</v>
      </c>
      <c r="C1825" s="299" t="s">
        <v>92</v>
      </c>
      <c r="D1825" s="299" t="s">
        <v>52</v>
      </c>
      <c r="E1825" s="301">
        <v>13.954545454545459</v>
      </c>
      <c r="F1825" s="299" t="s">
        <v>187</v>
      </c>
    </row>
    <row r="1826" spans="1:6" x14ac:dyDescent="0.3">
      <c r="A1826" s="299" t="s">
        <v>494</v>
      </c>
      <c r="B1826" s="300">
        <v>23</v>
      </c>
      <c r="C1826" s="299" t="s">
        <v>92</v>
      </c>
      <c r="D1826" s="299" t="s">
        <v>52</v>
      </c>
      <c r="E1826" s="301">
        <v>47.77272727272728</v>
      </c>
      <c r="F1826" s="299" t="s">
        <v>77</v>
      </c>
    </row>
    <row r="1827" spans="1:6" x14ac:dyDescent="0.3">
      <c r="A1827" s="299" t="s">
        <v>494</v>
      </c>
      <c r="B1827" s="300">
        <v>23</v>
      </c>
      <c r="C1827" s="299" t="s">
        <v>92</v>
      </c>
      <c r="D1827" s="299" t="s">
        <v>53</v>
      </c>
      <c r="E1827" s="301">
        <v>43.72727272727272</v>
      </c>
      <c r="F1827" s="299" t="s">
        <v>187</v>
      </c>
    </row>
    <row r="1828" spans="1:6" x14ac:dyDescent="0.3">
      <c r="A1828" s="299" t="s">
        <v>494</v>
      </c>
      <c r="B1828" s="300">
        <v>23</v>
      </c>
      <c r="C1828" s="299" t="s">
        <v>92</v>
      </c>
      <c r="D1828" s="299" t="s">
        <v>53</v>
      </c>
      <c r="E1828" s="301">
        <v>74.409090909090892</v>
      </c>
      <c r="F1828" s="299" t="s">
        <v>77</v>
      </c>
    </row>
    <row r="1829" spans="1:6" x14ac:dyDescent="0.3">
      <c r="A1829" s="299" t="s">
        <v>494</v>
      </c>
      <c r="B1829" s="300">
        <v>23</v>
      </c>
      <c r="C1829" s="299" t="s">
        <v>92</v>
      </c>
      <c r="D1829" s="299" t="s">
        <v>54</v>
      </c>
      <c r="E1829" s="301">
        <v>14.000000000000004</v>
      </c>
      <c r="F1829" s="299" t="s">
        <v>187</v>
      </c>
    </row>
    <row r="1830" spans="1:6" x14ac:dyDescent="0.3">
      <c r="A1830" s="299" t="s">
        <v>494</v>
      </c>
      <c r="B1830" s="300">
        <v>23</v>
      </c>
      <c r="C1830" s="299" t="s">
        <v>92</v>
      </c>
      <c r="D1830" s="299" t="s">
        <v>54</v>
      </c>
      <c r="E1830" s="301">
        <v>147.09090909090909</v>
      </c>
      <c r="F1830" s="299" t="s">
        <v>77</v>
      </c>
    </row>
    <row r="1831" spans="1:6" x14ac:dyDescent="0.3">
      <c r="A1831" s="299" t="s">
        <v>494</v>
      </c>
      <c r="B1831" s="300">
        <v>23</v>
      </c>
      <c r="C1831" s="299" t="s">
        <v>92</v>
      </c>
      <c r="D1831" s="299" t="s">
        <v>55</v>
      </c>
      <c r="E1831" s="301">
        <v>54.272727272727259</v>
      </c>
      <c r="F1831" s="299" t="s">
        <v>187</v>
      </c>
    </row>
    <row r="1832" spans="1:6" x14ac:dyDescent="0.3">
      <c r="A1832" s="299" t="s">
        <v>494</v>
      </c>
      <c r="B1832" s="300">
        <v>23</v>
      </c>
      <c r="C1832" s="299" t="s">
        <v>92</v>
      </c>
      <c r="D1832" s="299" t="s">
        <v>55</v>
      </c>
      <c r="E1832" s="301">
        <v>118.77272727272725</v>
      </c>
      <c r="F1832" s="299" t="s">
        <v>77</v>
      </c>
    </row>
    <row r="1833" spans="1:6" x14ac:dyDescent="0.3">
      <c r="A1833" s="299" t="s">
        <v>494</v>
      </c>
      <c r="B1833" s="300">
        <v>23</v>
      </c>
      <c r="C1833" s="299" t="s">
        <v>92</v>
      </c>
      <c r="D1833" s="299" t="s">
        <v>56</v>
      </c>
      <c r="E1833" s="301">
        <v>4.5454545454545456E-2</v>
      </c>
      <c r="F1833" s="299" t="s">
        <v>187</v>
      </c>
    </row>
    <row r="1834" spans="1:6" x14ac:dyDescent="0.3">
      <c r="A1834" s="299" t="s">
        <v>494</v>
      </c>
      <c r="B1834" s="300">
        <v>23</v>
      </c>
      <c r="C1834" s="299" t="s">
        <v>92</v>
      </c>
      <c r="D1834" s="299" t="s">
        <v>56</v>
      </c>
      <c r="E1834" s="301">
        <v>7.0000000000000018</v>
      </c>
      <c r="F1834" s="299" t="s">
        <v>77</v>
      </c>
    </row>
    <row r="1835" spans="1:6" x14ac:dyDescent="0.3">
      <c r="A1835" s="299" t="s">
        <v>494</v>
      </c>
      <c r="B1835" s="300">
        <v>23</v>
      </c>
      <c r="C1835" s="299" t="s">
        <v>92</v>
      </c>
      <c r="D1835" s="299" t="s">
        <v>57</v>
      </c>
      <c r="E1835" s="301">
        <v>1.9999999999999993</v>
      </c>
      <c r="F1835" s="299" t="s">
        <v>187</v>
      </c>
    </row>
    <row r="1836" spans="1:6" x14ac:dyDescent="0.3">
      <c r="A1836" s="299" t="s">
        <v>494</v>
      </c>
      <c r="B1836" s="300">
        <v>23</v>
      </c>
      <c r="C1836" s="299" t="s">
        <v>92</v>
      </c>
      <c r="D1836" s="299" t="s">
        <v>57</v>
      </c>
      <c r="E1836" s="301">
        <v>4.9999999999999991</v>
      </c>
      <c r="F1836" s="299" t="s">
        <v>77</v>
      </c>
    </row>
    <row r="1837" spans="1:6" x14ac:dyDescent="0.3">
      <c r="A1837" s="299" t="s">
        <v>494</v>
      </c>
      <c r="B1837" s="300">
        <v>23</v>
      </c>
      <c r="C1837" s="299" t="s">
        <v>92</v>
      </c>
      <c r="D1837" s="299" t="s">
        <v>58</v>
      </c>
      <c r="E1837" s="301">
        <v>5.9999999999999964</v>
      </c>
      <c r="F1837" s="299" t="s">
        <v>77</v>
      </c>
    </row>
    <row r="1838" spans="1:6" x14ac:dyDescent="0.3">
      <c r="A1838" s="299" t="s">
        <v>494</v>
      </c>
      <c r="B1838" s="300">
        <v>23</v>
      </c>
      <c r="C1838" s="299" t="s">
        <v>92</v>
      </c>
      <c r="D1838" s="299" t="s">
        <v>59</v>
      </c>
      <c r="E1838" s="301">
        <v>13.000000000000007</v>
      </c>
      <c r="F1838" s="299" t="s">
        <v>187</v>
      </c>
    </row>
    <row r="1839" spans="1:6" x14ac:dyDescent="0.3">
      <c r="A1839" s="299" t="s">
        <v>494</v>
      </c>
      <c r="B1839" s="300">
        <v>23</v>
      </c>
      <c r="C1839" s="299" t="s">
        <v>92</v>
      </c>
      <c r="D1839" s="299" t="s">
        <v>59</v>
      </c>
      <c r="E1839" s="301">
        <v>9.9999999999999982</v>
      </c>
      <c r="F1839" s="299" t="s">
        <v>77</v>
      </c>
    </row>
    <row r="1840" spans="1:6" x14ac:dyDescent="0.3">
      <c r="A1840" s="299" t="s">
        <v>494</v>
      </c>
      <c r="B1840" s="300">
        <v>23</v>
      </c>
      <c r="C1840" s="299" t="s">
        <v>92</v>
      </c>
      <c r="D1840" s="299" t="s">
        <v>60</v>
      </c>
      <c r="E1840" s="301">
        <v>7.0000000000000018</v>
      </c>
      <c r="F1840" s="299" t="s">
        <v>187</v>
      </c>
    </row>
    <row r="1841" spans="1:6" x14ac:dyDescent="0.3">
      <c r="A1841" s="299" t="s">
        <v>494</v>
      </c>
      <c r="B1841" s="300">
        <v>23</v>
      </c>
      <c r="C1841" s="299" t="s">
        <v>92</v>
      </c>
      <c r="D1841" s="299" t="s">
        <v>60</v>
      </c>
      <c r="E1841" s="301">
        <v>17.363636363636363</v>
      </c>
      <c r="F1841" s="299" t="s">
        <v>77</v>
      </c>
    </row>
    <row r="1842" spans="1:6" x14ac:dyDescent="0.3">
      <c r="A1842" s="299" t="s">
        <v>494</v>
      </c>
      <c r="B1842" s="300">
        <v>23</v>
      </c>
      <c r="C1842" s="299" t="s">
        <v>92</v>
      </c>
      <c r="D1842" s="299" t="s">
        <v>61</v>
      </c>
      <c r="E1842" s="301">
        <v>10.636363636363635</v>
      </c>
      <c r="F1842" s="299" t="s">
        <v>77</v>
      </c>
    </row>
    <row r="1843" spans="1:6" x14ac:dyDescent="0.3">
      <c r="A1843" s="299" t="s">
        <v>494</v>
      </c>
      <c r="B1843" s="300">
        <v>23</v>
      </c>
      <c r="C1843" s="299" t="s">
        <v>92</v>
      </c>
      <c r="D1843" s="299" t="s">
        <v>62</v>
      </c>
      <c r="E1843" s="301">
        <v>22</v>
      </c>
      <c r="F1843" s="299" t="s">
        <v>187</v>
      </c>
    </row>
    <row r="1844" spans="1:6" x14ac:dyDescent="0.3">
      <c r="A1844" s="299" t="s">
        <v>494</v>
      </c>
      <c r="B1844" s="300">
        <v>23</v>
      </c>
      <c r="C1844" s="299" t="s">
        <v>92</v>
      </c>
      <c r="D1844" s="299" t="s">
        <v>62</v>
      </c>
      <c r="E1844" s="301">
        <v>70.63636363636364</v>
      </c>
      <c r="F1844" s="299" t="s">
        <v>77</v>
      </c>
    </row>
    <row r="1845" spans="1:6" x14ac:dyDescent="0.3">
      <c r="A1845" s="299" t="s">
        <v>494</v>
      </c>
      <c r="B1845" s="300">
        <v>23</v>
      </c>
      <c r="C1845" s="299" t="s">
        <v>92</v>
      </c>
      <c r="D1845" s="299" t="s">
        <v>63</v>
      </c>
      <c r="E1845" s="301">
        <v>11</v>
      </c>
      <c r="F1845" s="299" t="s">
        <v>187</v>
      </c>
    </row>
    <row r="1846" spans="1:6" x14ac:dyDescent="0.3">
      <c r="A1846" s="299" t="s">
        <v>494</v>
      </c>
      <c r="B1846" s="300">
        <v>23</v>
      </c>
      <c r="C1846" s="299" t="s">
        <v>92</v>
      </c>
      <c r="D1846" s="299" t="s">
        <v>63</v>
      </c>
      <c r="E1846" s="301">
        <v>97.227272727272592</v>
      </c>
      <c r="F1846" s="299" t="s">
        <v>77</v>
      </c>
    </row>
    <row r="1847" spans="1:6" x14ac:dyDescent="0.3">
      <c r="A1847" s="299" t="s">
        <v>494</v>
      </c>
      <c r="B1847" s="300">
        <v>23</v>
      </c>
      <c r="C1847" s="299" t="s">
        <v>92</v>
      </c>
      <c r="D1847" s="299" t="s">
        <v>64</v>
      </c>
      <c r="E1847" s="301">
        <v>4.7272727272727266</v>
      </c>
      <c r="F1847" s="299" t="s">
        <v>187</v>
      </c>
    </row>
    <row r="1848" spans="1:6" x14ac:dyDescent="0.3">
      <c r="A1848" s="299" t="s">
        <v>494</v>
      </c>
      <c r="B1848" s="300">
        <v>23</v>
      </c>
      <c r="C1848" s="299" t="s">
        <v>92</v>
      </c>
      <c r="D1848" s="299" t="s">
        <v>64</v>
      </c>
      <c r="E1848" s="301">
        <v>16.954545454545453</v>
      </c>
      <c r="F1848" s="299" t="s">
        <v>77</v>
      </c>
    </row>
    <row r="1849" spans="1:6" x14ac:dyDescent="0.3">
      <c r="A1849" s="299" t="s">
        <v>494</v>
      </c>
      <c r="B1849" s="300">
        <v>23</v>
      </c>
      <c r="C1849" s="299" t="s">
        <v>92</v>
      </c>
      <c r="D1849" s="299" t="s">
        <v>65</v>
      </c>
      <c r="E1849" s="301">
        <v>13.000000000000007</v>
      </c>
      <c r="F1849" s="299" t="s">
        <v>187</v>
      </c>
    </row>
    <row r="1850" spans="1:6" x14ac:dyDescent="0.3">
      <c r="A1850" s="299" t="s">
        <v>494</v>
      </c>
      <c r="B1850" s="300">
        <v>23</v>
      </c>
      <c r="C1850" s="299" t="s">
        <v>92</v>
      </c>
      <c r="D1850" s="299" t="s">
        <v>65</v>
      </c>
      <c r="E1850" s="301">
        <v>5.9999999999999964</v>
      </c>
      <c r="F1850" s="299" t="s">
        <v>77</v>
      </c>
    </row>
    <row r="1851" spans="1:6" x14ac:dyDescent="0.3">
      <c r="A1851" s="299" t="s">
        <v>494</v>
      </c>
      <c r="B1851" s="300">
        <v>24</v>
      </c>
      <c r="C1851" s="299" t="s">
        <v>91</v>
      </c>
      <c r="D1851" s="299" t="s">
        <v>47</v>
      </c>
      <c r="E1851" s="301">
        <v>11</v>
      </c>
      <c r="F1851" s="299" t="s">
        <v>187</v>
      </c>
    </row>
    <row r="1852" spans="1:6" x14ac:dyDescent="0.3">
      <c r="A1852" s="299" t="s">
        <v>494</v>
      </c>
      <c r="B1852" s="300">
        <v>24</v>
      </c>
      <c r="C1852" s="299" t="s">
        <v>91</v>
      </c>
      <c r="D1852" s="299" t="s">
        <v>47</v>
      </c>
      <c r="E1852" s="301">
        <v>15.999999999999995</v>
      </c>
      <c r="F1852" s="299" t="s">
        <v>188</v>
      </c>
    </row>
    <row r="1853" spans="1:6" x14ac:dyDescent="0.3">
      <c r="A1853" s="299" t="s">
        <v>494</v>
      </c>
      <c r="B1853" s="300">
        <v>24</v>
      </c>
      <c r="C1853" s="299" t="s">
        <v>91</v>
      </c>
      <c r="D1853" s="299" t="s">
        <v>47</v>
      </c>
      <c r="E1853" s="301">
        <v>131.86363636363635</v>
      </c>
      <c r="F1853" s="299" t="s">
        <v>77</v>
      </c>
    </row>
    <row r="1854" spans="1:6" x14ac:dyDescent="0.3">
      <c r="A1854" s="299" t="s">
        <v>494</v>
      </c>
      <c r="B1854" s="300">
        <v>24</v>
      </c>
      <c r="C1854" s="299" t="s">
        <v>91</v>
      </c>
      <c r="D1854" s="299" t="s">
        <v>48</v>
      </c>
      <c r="E1854" s="301">
        <v>12.318181818181817</v>
      </c>
      <c r="F1854" s="299" t="s">
        <v>77</v>
      </c>
    </row>
    <row r="1855" spans="1:6" x14ac:dyDescent="0.3">
      <c r="A1855" s="299" t="s">
        <v>494</v>
      </c>
      <c r="B1855" s="300">
        <v>24</v>
      </c>
      <c r="C1855" s="299" t="s">
        <v>91</v>
      </c>
      <c r="D1855" s="299" t="s">
        <v>49</v>
      </c>
      <c r="E1855" s="301">
        <v>15.045454545454543</v>
      </c>
      <c r="F1855" s="299" t="s">
        <v>187</v>
      </c>
    </row>
    <row r="1856" spans="1:6" x14ac:dyDescent="0.3">
      <c r="A1856" s="299" t="s">
        <v>494</v>
      </c>
      <c r="B1856" s="300">
        <v>24</v>
      </c>
      <c r="C1856" s="299" t="s">
        <v>91</v>
      </c>
      <c r="D1856" s="299" t="s">
        <v>49</v>
      </c>
      <c r="E1856" s="301">
        <v>765.18181818181836</v>
      </c>
      <c r="F1856" s="299" t="s">
        <v>77</v>
      </c>
    </row>
    <row r="1857" spans="1:6" x14ac:dyDescent="0.3">
      <c r="A1857" s="299" t="s">
        <v>494</v>
      </c>
      <c r="B1857" s="300">
        <v>24</v>
      </c>
      <c r="C1857" s="299" t="s">
        <v>91</v>
      </c>
      <c r="D1857" s="299" t="s">
        <v>50</v>
      </c>
      <c r="E1857" s="301">
        <v>0.99999999999999967</v>
      </c>
      <c r="F1857" s="299" t="s">
        <v>77</v>
      </c>
    </row>
    <row r="1858" spans="1:6" x14ac:dyDescent="0.3">
      <c r="A1858" s="299" t="s">
        <v>494</v>
      </c>
      <c r="B1858" s="300">
        <v>24</v>
      </c>
      <c r="C1858" s="299" t="s">
        <v>91</v>
      </c>
      <c r="D1858" s="299" t="s">
        <v>51</v>
      </c>
      <c r="E1858" s="301">
        <v>17.000000000000004</v>
      </c>
      <c r="F1858" s="299" t="s">
        <v>77</v>
      </c>
    </row>
    <row r="1859" spans="1:6" x14ac:dyDescent="0.3">
      <c r="A1859" s="299" t="s">
        <v>494</v>
      </c>
      <c r="B1859" s="300">
        <v>24</v>
      </c>
      <c r="C1859" s="299" t="s">
        <v>91</v>
      </c>
      <c r="D1859" s="299" t="s">
        <v>52</v>
      </c>
      <c r="E1859" s="301">
        <v>122.63636363636367</v>
      </c>
      <c r="F1859" s="299" t="s">
        <v>187</v>
      </c>
    </row>
    <row r="1860" spans="1:6" x14ac:dyDescent="0.3">
      <c r="A1860" s="299" t="s">
        <v>494</v>
      </c>
      <c r="B1860" s="300">
        <v>24</v>
      </c>
      <c r="C1860" s="299" t="s">
        <v>91</v>
      </c>
      <c r="D1860" s="299" t="s">
        <v>52</v>
      </c>
      <c r="E1860" s="301">
        <v>536.68181818181836</v>
      </c>
      <c r="F1860" s="299" t="s">
        <v>77</v>
      </c>
    </row>
    <row r="1861" spans="1:6" x14ac:dyDescent="0.3">
      <c r="A1861" s="299" t="s">
        <v>494</v>
      </c>
      <c r="B1861" s="300">
        <v>24</v>
      </c>
      <c r="C1861" s="299" t="s">
        <v>91</v>
      </c>
      <c r="D1861" s="299" t="s">
        <v>53</v>
      </c>
      <c r="E1861" s="301">
        <v>276.77272727272725</v>
      </c>
      <c r="F1861" s="299" t="s">
        <v>187</v>
      </c>
    </row>
    <row r="1862" spans="1:6" x14ac:dyDescent="0.3">
      <c r="A1862" s="299" t="s">
        <v>494</v>
      </c>
      <c r="B1862" s="300">
        <v>24</v>
      </c>
      <c r="C1862" s="299" t="s">
        <v>91</v>
      </c>
      <c r="D1862" s="299" t="s">
        <v>53</v>
      </c>
      <c r="E1862" s="301">
        <v>562.5</v>
      </c>
      <c r="F1862" s="299" t="s">
        <v>77</v>
      </c>
    </row>
    <row r="1863" spans="1:6" x14ac:dyDescent="0.3">
      <c r="A1863" s="299" t="s">
        <v>494</v>
      </c>
      <c r="B1863" s="300">
        <v>24</v>
      </c>
      <c r="C1863" s="299" t="s">
        <v>91</v>
      </c>
      <c r="D1863" s="299" t="s">
        <v>54</v>
      </c>
      <c r="E1863" s="301">
        <v>61.590909090909108</v>
      </c>
      <c r="F1863" s="299" t="s">
        <v>187</v>
      </c>
    </row>
    <row r="1864" spans="1:6" x14ac:dyDescent="0.3">
      <c r="A1864" s="299" t="s">
        <v>494</v>
      </c>
      <c r="B1864" s="300">
        <v>24</v>
      </c>
      <c r="C1864" s="299" t="s">
        <v>91</v>
      </c>
      <c r="D1864" s="299" t="s">
        <v>54</v>
      </c>
      <c r="E1864" s="301">
        <v>176.36363636363635</v>
      </c>
      <c r="F1864" s="299" t="s">
        <v>77</v>
      </c>
    </row>
    <row r="1865" spans="1:6" x14ac:dyDescent="0.3">
      <c r="A1865" s="299" t="s">
        <v>494</v>
      </c>
      <c r="B1865" s="300">
        <v>24</v>
      </c>
      <c r="C1865" s="299" t="s">
        <v>91</v>
      </c>
      <c r="D1865" s="299" t="s">
        <v>55</v>
      </c>
      <c r="E1865" s="301">
        <v>175.59090909090915</v>
      </c>
      <c r="F1865" s="299" t="s">
        <v>187</v>
      </c>
    </row>
    <row r="1866" spans="1:6" x14ac:dyDescent="0.3">
      <c r="A1866" s="299" t="s">
        <v>494</v>
      </c>
      <c r="B1866" s="300">
        <v>24</v>
      </c>
      <c r="C1866" s="299" t="s">
        <v>91</v>
      </c>
      <c r="D1866" s="299" t="s">
        <v>55</v>
      </c>
      <c r="E1866" s="301">
        <v>1101.7272727272725</v>
      </c>
      <c r="F1866" s="299" t="s">
        <v>77</v>
      </c>
    </row>
    <row r="1867" spans="1:6" x14ac:dyDescent="0.3">
      <c r="A1867" s="299" t="s">
        <v>494</v>
      </c>
      <c r="B1867" s="300">
        <v>24</v>
      </c>
      <c r="C1867" s="299" t="s">
        <v>91</v>
      </c>
      <c r="D1867" s="299" t="s">
        <v>56</v>
      </c>
      <c r="E1867" s="301">
        <v>9.7272727272727266</v>
      </c>
      <c r="F1867" s="299" t="s">
        <v>187</v>
      </c>
    </row>
    <row r="1868" spans="1:6" x14ac:dyDescent="0.3">
      <c r="A1868" s="299" t="s">
        <v>494</v>
      </c>
      <c r="B1868" s="300">
        <v>24</v>
      </c>
      <c r="C1868" s="299" t="s">
        <v>91</v>
      </c>
      <c r="D1868" s="299" t="s">
        <v>56</v>
      </c>
      <c r="E1868" s="301">
        <v>34.409090909090914</v>
      </c>
      <c r="F1868" s="299" t="s">
        <v>77</v>
      </c>
    </row>
    <row r="1869" spans="1:6" x14ac:dyDescent="0.3">
      <c r="A1869" s="299" t="s">
        <v>494</v>
      </c>
      <c r="B1869" s="300">
        <v>24</v>
      </c>
      <c r="C1869" s="299" t="s">
        <v>91</v>
      </c>
      <c r="D1869" s="299" t="s">
        <v>57</v>
      </c>
      <c r="E1869" s="301">
        <v>8.9999999999999982</v>
      </c>
      <c r="F1869" s="299" t="s">
        <v>187</v>
      </c>
    </row>
    <row r="1870" spans="1:6" x14ac:dyDescent="0.3">
      <c r="A1870" s="299" t="s">
        <v>494</v>
      </c>
      <c r="B1870" s="300">
        <v>24</v>
      </c>
      <c r="C1870" s="299" t="s">
        <v>91</v>
      </c>
      <c r="D1870" s="299" t="s">
        <v>57</v>
      </c>
      <c r="E1870" s="301">
        <v>44.363636363636367</v>
      </c>
      <c r="F1870" s="299" t="s">
        <v>77</v>
      </c>
    </row>
    <row r="1871" spans="1:6" x14ac:dyDescent="0.3">
      <c r="A1871" s="299" t="s">
        <v>494</v>
      </c>
      <c r="B1871" s="300">
        <v>24</v>
      </c>
      <c r="C1871" s="299" t="s">
        <v>91</v>
      </c>
      <c r="D1871" s="299" t="s">
        <v>58</v>
      </c>
      <c r="E1871" s="301">
        <v>0.99999999999999967</v>
      </c>
      <c r="F1871" s="299" t="s">
        <v>187</v>
      </c>
    </row>
    <row r="1872" spans="1:6" x14ac:dyDescent="0.3">
      <c r="A1872" s="299" t="s">
        <v>494</v>
      </c>
      <c r="B1872" s="300">
        <v>24</v>
      </c>
      <c r="C1872" s="299" t="s">
        <v>91</v>
      </c>
      <c r="D1872" s="299" t="s">
        <v>58</v>
      </c>
      <c r="E1872" s="301">
        <v>10.727272727272728</v>
      </c>
      <c r="F1872" s="299" t="s">
        <v>77</v>
      </c>
    </row>
    <row r="1873" spans="1:6" x14ac:dyDescent="0.3">
      <c r="A1873" s="299" t="s">
        <v>494</v>
      </c>
      <c r="B1873" s="300">
        <v>24</v>
      </c>
      <c r="C1873" s="299" t="s">
        <v>91</v>
      </c>
      <c r="D1873" s="299" t="s">
        <v>59</v>
      </c>
      <c r="E1873" s="301">
        <v>13.000000000000007</v>
      </c>
      <c r="F1873" s="299" t="s">
        <v>187</v>
      </c>
    </row>
    <row r="1874" spans="1:6" x14ac:dyDescent="0.3">
      <c r="A1874" s="299" t="s">
        <v>494</v>
      </c>
      <c r="B1874" s="300">
        <v>24</v>
      </c>
      <c r="C1874" s="299" t="s">
        <v>91</v>
      </c>
      <c r="D1874" s="299" t="s">
        <v>59</v>
      </c>
      <c r="E1874" s="301">
        <v>45.181818181818159</v>
      </c>
      <c r="F1874" s="299" t="s">
        <v>77</v>
      </c>
    </row>
    <row r="1875" spans="1:6" x14ac:dyDescent="0.3">
      <c r="A1875" s="299" t="s">
        <v>494</v>
      </c>
      <c r="B1875" s="300">
        <v>24</v>
      </c>
      <c r="C1875" s="299" t="s">
        <v>91</v>
      </c>
      <c r="D1875" s="299" t="s">
        <v>60</v>
      </c>
      <c r="E1875" s="301">
        <v>32.54545454545454</v>
      </c>
      <c r="F1875" s="299" t="s">
        <v>187</v>
      </c>
    </row>
    <row r="1876" spans="1:6" x14ac:dyDescent="0.3">
      <c r="A1876" s="299" t="s">
        <v>494</v>
      </c>
      <c r="B1876" s="300">
        <v>24</v>
      </c>
      <c r="C1876" s="299" t="s">
        <v>91</v>
      </c>
      <c r="D1876" s="299" t="s">
        <v>60</v>
      </c>
      <c r="E1876" s="301">
        <v>420.31818181818181</v>
      </c>
      <c r="F1876" s="299" t="s">
        <v>77</v>
      </c>
    </row>
    <row r="1877" spans="1:6" x14ac:dyDescent="0.3">
      <c r="A1877" s="299" t="s">
        <v>494</v>
      </c>
      <c r="B1877" s="300">
        <v>24</v>
      </c>
      <c r="C1877" s="299" t="s">
        <v>91</v>
      </c>
      <c r="D1877" s="299" t="s">
        <v>61</v>
      </c>
      <c r="E1877" s="301">
        <v>83.13636363636364</v>
      </c>
      <c r="F1877" s="299" t="s">
        <v>77</v>
      </c>
    </row>
    <row r="1878" spans="1:6" x14ac:dyDescent="0.3">
      <c r="A1878" s="299" t="s">
        <v>494</v>
      </c>
      <c r="B1878" s="300">
        <v>24</v>
      </c>
      <c r="C1878" s="299" t="s">
        <v>91</v>
      </c>
      <c r="D1878" s="299" t="s">
        <v>62</v>
      </c>
      <c r="E1878" s="301">
        <v>23.454545454545453</v>
      </c>
      <c r="F1878" s="299" t="s">
        <v>187</v>
      </c>
    </row>
    <row r="1879" spans="1:6" x14ac:dyDescent="0.3">
      <c r="A1879" s="299" t="s">
        <v>494</v>
      </c>
      <c r="B1879" s="300">
        <v>24</v>
      </c>
      <c r="C1879" s="299" t="s">
        <v>91</v>
      </c>
      <c r="D1879" s="299" t="s">
        <v>62</v>
      </c>
      <c r="E1879" s="301">
        <v>68.136363636363612</v>
      </c>
      <c r="F1879" s="299" t="s">
        <v>77</v>
      </c>
    </row>
    <row r="1880" spans="1:6" x14ac:dyDescent="0.3">
      <c r="A1880" s="299" t="s">
        <v>494</v>
      </c>
      <c r="B1880" s="300">
        <v>24</v>
      </c>
      <c r="C1880" s="299" t="s">
        <v>91</v>
      </c>
      <c r="D1880" s="299" t="s">
        <v>63</v>
      </c>
      <c r="E1880" s="301">
        <v>12.77272727272727</v>
      </c>
      <c r="F1880" s="299" t="s">
        <v>187</v>
      </c>
    </row>
    <row r="1881" spans="1:6" x14ac:dyDescent="0.3">
      <c r="A1881" s="299" t="s">
        <v>494</v>
      </c>
      <c r="B1881" s="300">
        <v>24</v>
      </c>
      <c r="C1881" s="299" t="s">
        <v>91</v>
      </c>
      <c r="D1881" s="299" t="s">
        <v>63</v>
      </c>
      <c r="E1881" s="301">
        <v>646.27272727272714</v>
      </c>
      <c r="F1881" s="299" t="s">
        <v>77</v>
      </c>
    </row>
    <row r="1882" spans="1:6" x14ac:dyDescent="0.3">
      <c r="A1882" s="299" t="s">
        <v>494</v>
      </c>
      <c r="B1882" s="300">
        <v>24</v>
      </c>
      <c r="C1882" s="299" t="s">
        <v>91</v>
      </c>
      <c r="D1882" s="299" t="s">
        <v>64</v>
      </c>
      <c r="E1882" s="301">
        <v>5.9999999999999964</v>
      </c>
      <c r="F1882" s="299" t="s">
        <v>187</v>
      </c>
    </row>
    <row r="1883" spans="1:6" x14ac:dyDescent="0.3">
      <c r="A1883" s="299" t="s">
        <v>494</v>
      </c>
      <c r="B1883" s="300">
        <v>24</v>
      </c>
      <c r="C1883" s="299" t="s">
        <v>91</v>
      </c>
      <c r="D1883" s="299" t="s">
        <v>64</v>
      </c>
      <c r="E1883" s="301">
        <v>57.818181818181813</v>
      </c>
      <c r="F1883" s="299" t="s">
        <v>77</v>
      </c>
    </row>
    <row r="1884" spans="1:6" x14ac:dyDescent="0.3">
      <c r="A1884" s="299" t="s">
        <v>494</v>
      </c>
      <c r="B1884" s="300">
        <v>24</v>
      </c>
      <c r="C1884" s="299" t="s">
        <v>91</v>
      </c>
      <c r="D1884" s="299" t="s">
        <v>65</v>
      </c>
      <c r="E1884" s="301">
        <v>137.77272727272728</v>
      </c>
      <c r="F1884" s="299" t="s">
        <v>187</v>
      </c>
    </row>
    <row r="1885" spans="1:6" x14ac:dyDescent="0.3">
      <c r="A1885" s="299" t="s">
        <v>494</v>
      </c>
      <c r="B1885" s="300">
        <v>24</v>
      </c>
      <c r="C1885" s="299" t="s">
        <v>91</v>
      </c>
      <c r="D1885" s="299" t="s">
        <v>65</v>
      </c>
      <c r="E1885" s="301">
        <v>118.13636363636363</v>
      </c>
      <c r="F1885" s="299" t="s">
        <v>77</v>
      </c>
    </row>
    <row r="1886" spans="1:6" x14ac:dyDescent="0.3">
      <c r="A1886" s="299" t="s">
        <v>494</v>
      </c>
      <c r="B1886" s="300">
        <v>24</v>
      </c>
      <c r="C1886" s="299" t="s">
        <v>91</v>
      </c>
      <c r="D1886" s="299" t="s">
        <v>67</v>
      </c>
      <c r="E1886" s="301">
        <v>4.9999999999999991</v>
      </c>
      <c r="F1886" s="299" t="s">
        <v>77</v>
      </c>
    </row>
    <row r="1887" spans="1:6" x14ac:dyDescent="0.3">
      <c r="A1887" s="299" t="s">
        <v>494</v>
      </c>
      <c r="B1887" s="300">
        <v>24</v>
      </c>
      <c r="C1887" s="299" t="s">
        <v>92</v>
      </c>
      <c r="D1887" s="299" t="s">
        <v>47</v>
      </c>
      <c r="E1887" s="301">
        <v>12.181818181818178</v>
      </c>
      <c r="F1887" s="299" t="s">
        <v>187</v>
      </c>
    </row>
    <row r="1888" spans="1:6" x14ac:dyDescent="0.3">
      <c r="A1888" s="299" t="s">
        <v>494</v>
      </c>
      <c r="B1888" s="300">
        <v>24</v>
      </c>
      <c r="C1888" s="299" t="s">
        <v>92</v>
      </c>
      <c r="D1888" s="299" t="s">
        <v>47</v>
      </c>
      <c r="E1888" s="301">
        <v>17.000000000000004</v>
      </c>
      <c r="F1888" s="299" t="s">
        <v>188</v>
      </c>
    </row>
    <row r="1889" spans="1:6" x14ac:dyDescent="0.3">
      <c r="A1889" s="299" t="s">
        <v>494</v>
      </c>
      <c r="B1889" s="300">
        <v>24</v>
      </c>
      <c r="C1889" s="299" t="s">
        <v>92</v>
      </c>
      <c r="D1889" s="299" t="s">
        <v>47</v>
      </c>
      <c r="E1889" s="301">
        <v>43.000000000000007</v>
      </c>
      <c r="F1889" s="299" t="s">
        <v>77</v>
      </c>
    </row>
    <row r="1890" spans="1:6" x14ac:dyDescent="0.3">
      <c r="A1890" s="299" t="s">
        <v>494</v>
      </c>
      <c r="B1890" s="300">
        <v>24</v>
      </c>
      <c r="C1890" s="299" t="s">
        <v>92</v>
      </c>
      <c r="D1890" s="299" t="s">
        <v>48</v>
      </c>
      <c r="E1890" s="301">
        <v>4.9545454545454541</v>
      </c>
      <c r="F1890" s="299" t="s">
        <v>77</v>
      </c>
    </row>
    <row r="1891" spans="1:6" x14ac:dyDescent="0.3">
      <c r="A1891" s="299" t="s">
        <v>494</v>
      </c>
      <c r="B1891" s="300">
        <v>24</v>
      </c>
      <c r="C1891" s="299" t="s">
        <v>92</v>
      </c>
      <c r="D1891" s="299" t="s">
        <v>49</v>
      </c>
      <c r="E1891" s="301">
        <v>17.13636363636364</v>
      </c>
      <c r="F1891" s="299" t="s">
        <v>187</v>
      </c>
    </row>
    <row r="1892" spans="1:6" x14ac:dyDescent="0.3">
      <c r="A1892" s="299" t="s">
        <v>494</v>
      </c>
      <c r="B1892" s="300">
        <v>24</v>
      </c>
      <c r="C1892" s="299" t="s">
        <v>92</v>
      </c>
      <c r="D1892" s="299" t="s">
        <v>49</v>
      </c>
      <c r="E1892" s="301">
        <v>409</v>
      </c>
      <c r="F1892" s="299" t="s">
        <v>77</v>
      </c>
    </row>
    <row r="1893" spans="1:6" x14ac:dyDescent="0.3">
      <c r="A1893" s="299" t="s">
        <v>494</v>
      </c>
      <c r="B1893" s="300">
        <v>24</v>
      </c>
      <c r="C1893" s="299" t="s">
        <v>92</v>
      </c>
      <c r="D1893" s="299" t="s">
        <v>51</v>
      </c>
      <c r="E1893" s="301">
        <v>7.0000000000000018</v>
      </c>
      <c r="F1893" s="299" t="s">
        <v>77</v>
      </c>
    </row>
    <row r="1894" spans="1:6" x14ac:dyDescent="0.3">
      <c r="A1894" s="299" t="s">
        <v>494</v>
      </c>
      <c r="B1894" s="300">
        <v>24</v>
      </c>
      <c r="C1894" s="299" t="s">
        <v>92</v>
      </c>
      <c r="D1894" s="299" t="s">
        <v>52</v>
      </c>
      <c r="E1894" s="301">
        <v>162.5454545454545</v>
      </c>
      <c r="F1894" s="299" t="s">
        <v>187</v>
      </c>
    </row>
    <row r="1895" spans="1:6" x14ac:dyDescent="0.3">
      <c r="A1895" s="299" t="s">
        <v>494</v>
      </c>
      <c r="B1895" s="300">
        <v>24</v>
      </c>
      <c r="C1895" s="299" t="s">
        <v>92</v>
      </c>
      <c r="D1895" s="299" t="s">
        <v>52</v>
      </c>
      <c r="E1895" s="301">
        <v>230.77272727272725</v>
      </c>
      <c r="F1895" s="299" t="s">
        <v>77</v>
      </c>
    </row>
    <row r="1896" spans="1:6" x14ac:dyDescent="0.3">
      <c r="A1896" s="299" t="s">
        <v>494</v>
      </c>
      <c r="B1896" s="300">
        <v>24</v>
      </c>
      <c r="C1896" s="299" t="s">
        <v>92</v>
      </c>
      <c r="D1896" s="299" t="s">
        <v>53</v>
      </c>
      <c r="E1896" s="301">
        <v>93.454545454545467</v>
      </c>
      <c r="F1896" s="299" t="s">
        <v>187</v>
      </c>
    </row>
    <row r="1897" spans="1:6" x14ac:dyDescent="0.3">
      <c r="A1897" s="299" t="s">
        <v>494</v>
      </c>
      <c r="B1897" s="300">
        <v>24</v>
      </c>
      <c r="C1897" s="299" t="s">
        <v>92</v>
      </c>
      <c r="D1897" s="299" t="s">
        <v>53</v>
      </c>
      <c r="E1897" s="301">
        <v>271.09090909090912</v>
      </c>
      <c r="F1897" s="299" t="s">
        <v>77</v>
      </c>
    </row>
    <row r="1898" spans="1:6" x14ac:dyDescent="0.3">
      <c r="A1898" s="299" t="s">
        <v>494</v>
      </c>
      <c r="B1898" s="300">
        <v>24</v>
      </c>
      <c r="C1898" s="299" t="s">
        <v>92</v>
      </c>
      <c r="D1898" s="299" t="s">
        <v>54</v>
      </c>
      <c r="E1898" s="301">
        <v>21.68181818181818</v>
      </c>
      <c r="F1898" s="299" t="s">
        <v>187</v>
      </c>
    </row>
    <row r="1899" spans="1:6" x14ac:dyDescent="0.3">
      <c r="A1899" s="299" t="s">
        <v>494</v>
      </c>
      <c r="B1899" s="300">
        <v>24</v>
      </c>
      <c r="C1899" s="299" t="s">
        <v>92</v>
      </c>
      <c r="D1899" s="299" t="s">
        <v>54</v>
      </c>
      <c r="E1899" s="301">
        <v>309.09090909090907</v>
      </c>
      <c r="F1899" s="299" t="s">
        <v>77</v>
      </c>
    </row>
    <row r="1900" spans="1:6" x14ac:dyDescent="0.3">
      <c r="A1900" s="299" t="s">
        <v>494</v>
      </c>
      <c r="B1900" s="300">
        <v>24</v>
      </c>
      <c r="C1900" s="299" t="s">
        <v>92</v>
      </c>
      <c r="D1900" s="299" t="s">
        <v>55</v>
      </c>
      <c r="E1900" s="301">
        <v>130.31818181818181</v>
      </c>
      <c r="F1900" s="299" t="s">
        <v>187</v>
      </c>
    </row>
    <row r="1901" spans="1:6" x14ac:dyDescent="0.3">
      <c r="A1901" s="299" t="s">
        <v>494</v>
      </c>
      <c r="B1901" s="300">
        <v>24</v>
      </c>
      <c r="C1901" s="299" t="s">
        <v>92</v>
      </c>
      <c r="D1901" s="299" t="s">
        <v>55</v>
      </c>
      <c r="E1901" s="301">
        <v>286.63636363636363</v>
      </c>
      <c r="F1901" s="299" t="s">
        <v>77</v>
      </c>
    </row>
    <row r="1902" spans="1:6" x14ac:dyDescent="0.3">
      <c r="A1902" s="299" t="s">
        <v>494</v>
      </c>
      <c r="B1902" s="300">
        <v>24</v>
      </c>
      <c r="C1902" s="299" t="s">
        <v>92</v>
      </c>
      <c r="D1902" s="299" t="s">
        <v>56</v>
      </c>
      <c r="E1902" s="301">
        <v>13.000000000000007</v>
      </c>
      <c r="F1902" s="299" t="s">
        <v>187</v>
      </c>
    </row>
    <row r="1903" spans="1:6" x14ac:dyDescent="0.3">
      <c r="A1903" s="299" t="s">
        <v>494</v>
      </c>
      <c r="B1903" s="300">
        <v>24</v>
      </c>
      <c r="C1903" s="299" t="s">
        <v>92</v>
      </c>
      <c r="D1903" s="299" t="s">
        <v>56</v>
      </c>
      <c r="E1903" s="301">
        <v>22.36363636363636</v>
      </c>
      <c r="F1903" s="299" t="s">
        <v>77</v>
      </c>
    </row>
    <row r="1904" spans="1:6" x14ac:dyDescent="0.3">
      <c r="A1904" s="299" t="s">
        <v>494</v>
      </c>
      <c r="B1904" s="300">
        <v>24</v>
      </c>
      <c r="C1904" s="299" t="s">
        <v>92</v>
      </c>
      <c r="D1904" s="299" t="s">
        <v>57</v>
      </c>
      <c r="E1904" s="301">
        <v>1.9999999999999993</v>
      </c>
      <c r="F1904" s="299" t="s">
        <v>187</v>
      </c>
    </row>
    <row r="1905" spans="1:6" x14ac:dyDescent="0.3">
      <c r="A1905" s="299" t="s">
        <v>494</v>
      </c>
      <c r="B1905" s="300">
        <v>24</v>
      </c>
      <c r="C1905" s="299" t="s">
        <v>92</v>
      </c>
      <c r="D1905" s="299" t="s">
        <v>57</v>
      </c>
      <c r="E1905" s="301">
        <v>14.727272727272725</v>
      </c>
      <c r="F1905" s="299" t="s">
        <v>77</v>
      </c>
    </row>
    <row r="1906" spans="1:6" x14ac:dyDescent="0.3">
      <c r="A1906" s="299" t="s">
        <v>494</v>
      </c>
      <c r="B1906" s="300">
        <v>24</v>
      </c>
      <c r="C1906" s="299" t="s">
        <v>92</v>
      </c>
      <c r="D1906" s="299" t="s">
        <v>58</v>
      </c>
      <c r="E1906" s="301">
        <v>2.9999999999999982</v>
      </c>
      <c r="F1906" s="299" t="s">
        <v>77</v>
      </c>
    </row>
    <row r="1907" spans="1:6" x14ac:dyDescent="0.3">
      <c r="A1907" s="299" t="s">
        <v>494</v>
      </c>
      <c r="B1907" s="300">
        <v>24</v>
      </c>
      <c r="C1907" s="299" t="s">
        <v>92</v>
      </c>
      <c r="D1907" s="299" t="s">
        <v>59</v>
      </c>
      <c r="E1907" s="301">
        <v>23.227272727272727</v>
      </c>
      <c r="F1907" s="299" t="s">
        <v>187</v>
      </c>
    </row>
    <row r="1908" spans="1:6" x14ac:dyDescent="0.3">
      <c r="A1908" s="299" t="s">
        <v>494</v>
      </c>
      <c r="B1908" s="300">
        <v>24</v>
      </c>
      <c r="C1908" s="299" t="s">
        <v>92</v>
      </c>
      <c r="D1908" s="299" t="s">
        <v>59</v>
      </c>
      <c r="E1908" s="301">
        <v>40.090909090909101</v>
      </c>
      <c r="F1908" s="299" t="s">
        <v>77</v>
      </c>
    </row>
    <row r="1909" spans="1:6" x14ac:dyDescent="0.3">
      <c r="A1909" s="299" t="s">
        <v>494</v>
      </c>
      <c r="B1909" s="300">
        <v>24</v>
      </c>
      <c r="C1909" s="299" t="s">
        <v>92</v>
      </c>
      <c r="D1909" s="299" t="s">
        <v>60</v>
      </c>
      <c r="E1909" s="301">
        <v>12.818181818181822</v>
      </c>
      <c r="F1909" s="299" t="s">
        <v>187</v>
      </c>
    </row>
    <row r="1910" spans="1:6" x14ac:dyDescent="0.3">
      <c r="A1910" s="299" t="s">
        <v>494</v>
      </c>
      <c r="B1910" s="300">
        <v>24</v>
      </c>
      <c r="C1910" s="299" t="s">
        <v>92</v>
      </c>
      <c r="D1910" s="299" t="s">
        <v>60</v>
      </c>
      <c r="E1910" s="301">
        <v>137.72727272727272</v>
      </c>
      <c r="F1910" s="299" t="s">
        <v>77</v>
      </c>
    </row>
    <row r="1911" spans="1:6" x14ac:dyDescent="0.3">
      <c r="A1911" s="299" t="s">
        <v>494</v>
      </c>
      <c r="B1911" s="300">
        <v>24</v>
      </c>
      <c r="C1911" s="299" t="s">
        <v>92</v>
      </c>
      <c r="D1911" s="299" t="s">
        <v>61</v>
      </c>
      <c r="E1911" s="301">
        <v>0.99999999999999967</v>
      </c>
      <c r="F1911" s="299" t="s">
        <v>187</v>
      </c>
    </row>
    <row r="1912" spans="1:6" x14ac:dyDescent="0.3">
      <c r="A1912" s="299" t="s">
        <v>494</v>
      </c>
      <c r="B1912" s="300">
        <v>24</v>
      </c>
      <c r="C1912" s="299" t="s">
        <v>92</v>
      </c>
      <c r="D1912" s="299" t="s">
        <v>61</v>
      </c>
      <c r="E1912" s="301">
        <v>34.863636363636374</v>
      </c>
      <c r="F1912" s="299" t="s">
        <v>77</v>
      </c>
    </row>
    <row r="1913" spans="1:6" x14ac:dyDescent="0.3">
      <c r="A1913" s="299" t="s">
        <v>494</v>
      </c>
      <c r="B1913" s="300">
        <v>24</v>
      </c>
      <c r="C1913" s="299" t="s">
        <v>92</v>
      </c>
      <c r="D1913" s="299" t="s">
        <v>62</v>
      </c>
      <c r="E1913" s="301">
        <v>11</v>
      </c>
      <c r="F1913" s="299" t="s">
        <v>187</v>
      </c>
    </row>
    <row r="1914" spans="1:6" x14ac:dyDescent="0.3">
      <c r="A1914" s="299" t="s">
        <v>494</v>
      </c>
      <c r="B1914" s="300">
        <v>24</v>
      </c>
      <c r="C1914" s="299" t="s">
        <v>92</v>
      </c>
      <c r="D1914" s="299" t="s">
        <v>62</v>
      </c>
      <c r="E1914" s="301">
        <v>61.909090909090928</v>
      </c>
      <c r="F1914" s="299" t="s">
        <v>77</v>
      </c>
    </row>
    <row r="1915" spans="1:6" x14ac:dyDescent="0.3">
      <c r="A1915" s="299" t="s">
        <v>494</v>
      </c>
      <c r="B1915" s="300">
        <v>24</v>
      </c>
      <c r="C1915" s="299" t="s">
        <v>92</v>
      </c>
      <c r="D1915" s="299" t="s">
        <v>63</v>
      </c>
      <c r="E1915" s="301">
        <v>13.590909090909095</v>
      </c>
      <c r="F1915" s="299" t="s">
        <v>187</v>
      </c>
    </row>
    <row r="1916" spans="1:6" x14ac:dyDescent="0.3">
      <c r="A1916" s="299" t="s">
        <v>494</v>
      </c>
      <c r="B1916" s="300">
        <v>24</v>
      </c>
      <c r="C1916" s="299" t="s">
        <v>92</v>
      </c>
      <c r="D1916" s="299" t="s">
        <v>63</v>
      </c>
      <c r="E1916" s="301">
        <v>221.36363636363637</v>
      </c>
      <c r="F1916" s="299" t="s">
        <v>77</v>
      </c>
    </row>
    <row r="1917" spans="1:6" x14ac:dyDescent="0.3">
      <c r="A1917" s="299" t="s">
        <v>494</v>
      </c>
      <c r="B1917" s="300">
        <v>24</v>
      </c>
      <c r="C1917" s="299" t="s">
        <v>92</v>
      </c>
      <c r="D1917" s="299" t="s">
        <v>64</v>
      </c>
      <c r="E1917" s="301">
        <v>9.9999999999999982</v>
      </c>
      <c r="F1917" s="299" t="s">
        <v>187</v>
      </c>
    </row>
    <row r="1918" spans="1:6" x14ac:dyDescent="0.3">
      <c r="A1918" s="299" t="s">
        <v>494</v>
      </c>
      <c r="B1918" s="300">
        <v>24</v>
      </c>
      <c r="C1918" s="299" t="s">
        <v>92</v>
      </c>
      <c r="D1918" s="299" t="s">
        <v>64</v>
      </c>
      <c r="E1918" s="301">
        <v>34.63636363636364</v>
      </c>
      <c r="F1918" s="299" t="s">
        <v>77</v>
      </c>
    </row>
    <row r="1919" spans="1:6" x14ac:dyDescent="0.3">
      <c r="A1919" s="299" t="s">
        <v>494</v>
      </c>
      <c r="B1919" s="300">
        <v>24</v>
      </c>
      <c r="C1919" s="299" t="s">
        <v>92</v>
      </c>
      <c r="D1919" s="299" t="s">
        <v>65</v>
      </c>
      <c r="E1919" s="301">
        <v>29.999999999999996</v>
      </c>
      <c r="F1919" s="299" t="s">
        <v>187</v>
      </c>
    </row>
    <row r="1920" spans="1:6" x14ac:dyDescent="0.3">
      <c r="A1920" s="299" t="s">
        <v>494</v>
      </c>
      <c r="B1920" s="300">
        <v>24</v>
      </c>
      <c r="C1920" s="299" t="s">
        <v>92</v>
      </c>
      <c r="D1920" s="299" t="s">
        <v>65</v>
      </c>
      <c r="E1920" s="301">
        <v>46.272727272727273</v>
      </c>
      <c r="F1920" s="299" t="s">
        <v>77</v>
      </c>
    </row>
    <row r="1921" spans="1:6" x14ac:dyDescent="0.3">
      <c r="A1921" s="299" t="s">
        <v>494</v>
      </c>
      <c r="B1921" s="300">
        <v>24</v>
      </c>
      <c r="C1921" s="299" t="s">
        <v>92</v>
      </c>
      <c r="D1921" s="299" t="s">
        <v>67</v>
      </c>
      <c r="E1921" s="301">
        <v>4.9999999999999991</v>
      </c>
      <c r="F1921" s="299" t="s">
        <v>77</v>
      </c>
    </row>
    <row r="1922" spans="1:6" x14ac:dyDescent="0.3">
      <c r="A1922" s="299" t="s">
        <v>494</v>
      </c>
      <c r="B1922" s="300">
        <v>25</v>
      </c>
      <c r="C1922" s="299" t="s">
        <v>91</v>
      </c>
      <c r="D1922" s="299" t="s">
        <v>47</v>
      </c>
      <c r="E1922" s="301">
        <v>49.54545454545454</v>
      </c>
      <c r="F1922" s="299" t="s">
        <v>187</v>
      </c>
    </row>
    <row r="1923" spans="1:6" x14ac:dyDescent="0.3">
      <c r="A1923" s="299" t="s">
        <v>494</v>
      </c>
      <c r="B1923" s="300">
        <v>25</v>
      </c>
      <c r="C1923" s="299" t="s">
        <v>91</v>
      </c>
      <c r="D1923" s="299" t="s">
        <v>47</v>
      </c>
      <c r="E1923" s="301">
        <v>21.454545454545453</v>
      </c>
      <c r="F1923" s="299" t="s">
        <v>188</v>
      </c>
    </row>
    <row r="1924" spans="1:6" x14ac:dyDescent="0.3">
      <c r="A1924" s="299" t="s">
        <v>494</v>
      </c>
      <c r="B1924" s="300">
        <v>25</v>
      </c>
      <c r="C1924" s="299" t="s">
        <v>91</v>
      </c>
      <c r="D1924" s="299" t="s">
        <v>47</v>
      </c>
      <c r="E1924" s="301">
        <v>1163.2272727272727</v>
      </c>
      <c r="F1924" s="299" t="s">
        <v>77</v>
      </c>
    </row>
    <row r="1925" spans="1:6" x14ac:dyDescent="0.3">
      <c r="A1925" s="299" t="s">
        <v>494</v>
      </c>
      <c r="B1925" s="300">
        <v>25</v>
      </c>
      <c r="C1925" s="299" t="s">
        <v>91</v>
      </c>
      <c r="D1925" s="299" t="s">
        <v>48</v>
      </c>
      <c r="E1925" s="301">
        <v>26.181818181818191</v>
      </c>
      <c r="F1925" s="299" t="s">
        <v>77</v>
      </c>
    </row>
    <row r="1926" spans="1:6" x14ac:dyDescent="0.3">
      <c r="A1926" s="299" t="s">
        <v>494</v>
      </c>
      <c r="B1926" s="300">
        <v>25</v>
      </c>
      <c r="C1926" s="299" t="s">
        <v>91</v>
      </c>
      <c r="D1926" s="299" t="s">
        <v>49</v>
      </c>
      <c r="E1926" s="301">
        <v>48.772727272727259</v>
      </c>
      <c r="F1926" s="299" t="s">
        <v>187</v>
      </c>
    </row>
    <row r="1927" spans="1:6" x14ac:dyDescent="0.3">
      <c r="A1927" s="299" t="s">
        <v>494</v>
      </c>
      <c r="B1927" s="300">
        <v>25</v>
      </c>
      <c r="C1927" s="299" t="s">
        <v>91</v>
      </c>
      <c r="D1927" s="299" t="s">
        <v>49</v>
      </c>
      <c r="E1927" s="301">
        <v>4185.5</v>
      </c>
      <c r="F1927" s="299" t="s">
        <v>77</v>
      </c>
    </row>
    <row r="1928" spans="1:6" x14ac:dyDescent="0.3">
      <c r="A1928" s="299" t="s">
        <v>494</v>
      </c>
      <c r="B1928" s="300">
        <v>25</v>
      </c>
      <c r="C1928" s="299" t="s">
        <v>91</v>
      </c>
      <c r="D1928" s="299" t="s">
        <v>50</v>
      </c>
      <c r="E1928" s="301">
        <v>14.772727272727272</v>
      </c>
      <c r="F1928" s="299" t="s">
        <v>77</v>
      </c>
    </row>
    <row r="1929" spans="1:6" x14ac:dyDescent="0.3">
      <c r="A1929" s="299" t="s">
        <v>494</v>
      </c>
      <c r="B1929" s="300">
        <v>25</v>
      </c>
      <c r="C1929" s="299" t="s">
        <v>91</v>
      </c>
      <c r="D1929" s="299" t="s">
        <v>51</v>
      </c>
      <c r="E1929" s="301">
        <v>189.59090909090909</v>
      </c>
      <c r="F1929" s="299" t="s">
        <v>77</v>
      </c>
    </row>
    <row r="1930" spans="1:6" x14ac:dyDescent="0.3">
      <c r="A1930" s="299" t="s">
        <v>494</v>
      </c>
      <c r="B1930" s="300">
        <v>25</v>
      </c>
      <c r="C1930" s="299" t="s">
        <v>91</v>
      </c>
      <c r="D1930" s="299" t="s">
        <v>52</v>
      </c>
      <c r="E1930" s="301">
        <v>224.86363636363643</v>
      </c>
      <c r="F1930" s="299" t="s">
        <v>187</v>
      </c>
    </row>
    <row r="1931" spans="1:6" x14ac:dyDescent="0.3">
      <c r="A1931" s="299" t="s">
        <v>494</v>
      </c>
      <c r="B1931" s="300">
        <v>25</v>
      </c>
      <c r="C1931" s="299" t="s">
        <v>91</v>
      </c>
      <c r="D1931" s="299" t="s">
        <v>52</v>
      </c>
      <c r="E1931" s="301">
        <v>2311.5454545454545</v>
      </c>
      <c r="F1931" s="299" t="s">
        <v>77</v>
      </c>
    </row>
    <row r="1932" spans="1:6" x14ac:dyDescent="0.3">
      <c r="A1932" s="299" t="s">
        <v>494</v>
      </c>
      <c r="B1932" s="300">
        <v>25</v>
      </c>
      <c r="C1932" s="299" t="s">
        <v>91</v>
      </c>
      <c r="D1932" s="299" t="s">
        <v>53</v>
      </c>
      <c r="E1932" s="301">
        <v>589.99999999999989</v>
      </c>
      <c r="F1932" s="299" t="s">
        <v>187</v>
      </c>
    </row>
    <row r="1933" spans="1:6" x14ac:dyDescent="0.3">
      <c r="A1933" s="299" t="s">
        <v>494</v>
      </c>
      <c r="B1933" s="300">
        <v>25</v>
      </c>
      <c r="C1933" s="299" t="s">
        <v>91</v>
      </c>
      <c r="D1933" s="299" t="s">
        <v>53</v>
      </c>
      <c r="E1933" s="301">
        <v>2723.090909090909</v>
      </c>
      <c r="F1933" s="299" t="s">
        <v>77</v>
      </c>
    </row>
    <row r="1934" spans="1:6" x14ac:dyDescent="0.3">
      <c r="A1934" s="299" t="s">
        <v>494</v>
      </c>
      <c r="B1934" s="300">
        <v>25</v>
      </c>
      <c r="C1934" s="299" t="s">
        <v>91</v>
      </c>
      <c r="D1934" s="299" t="s">
        <v>54</v>
      </c>
      <c r="E1934" s="301">
        <v>179.90909090909093</v>
      </c>
      <c r="F1934" s="299" t="s">
        <v>187</v>
      </c>
    </row>
    <row r="1935" spans="1:6" x14ac:dyDescent="0.3">
      <c r="A1935" s="299" t="s">
        <v>494</v>
      </c>
      <c r="B1935" s="300">
        <v>25</v>
      </c>
      <c r="C1935" s="299" t="s">
        <v>91</v>
      </c>
      <c r="D1935" s="299" t="s">
        <v>54</v>
      </c>
      <c r="E1935" s="301">
        <v>1108.1363636363635</v>
      </c>
      <c r="F1935" s="299" t="s">
        <v>77</v>
      </c>
    </row>
    <row r="1936" spans="1:6" x14ac:dyDescent="0.3">
      <c r="A1936" s="299" t="s">
        <v>494</v>
      </c>
      <c r="B1936" s="300">
        <v>25</v>
      </c>
      <c r="C1936" s="299" t="s">
        <v>91</v>
      </c>
      <c r="D1936" s="299" t="s">
        <v>55</v>
      </c>
      <c r="E1936" s="301">
        <v>555.40909090909076</v>
      </c>
      <c r="F1936" s="299" t="s">
        <v>187</v>
      </c>
    </row>
    <row r="1937" spans="1:6" x14ac:dyDescent="0.3">
      <c r="A1937" s="299" t="s">
        <v>494</v>
      </c>
      <c r="B1937" s="300">
        <v>25</v>
      </c>
      <c r="C1937" s="299" t="s">
        <v>91</v>
      </c>
      <c r="D1937" s="299" t="s">
        <v>55</v>
      </c>
      <c r="E1937" s="301">
        <v>2246.8181818181815</v>
      </c>
      <c r="F1937" s="299" t="s">
        <v>77</v>
      </c>
    </row>
    <row r="1938" spans="1:6" x14ac:dyDescent="0.3">
      <c r="A1938" s="299" t="s">
        <v>494</v>
      </c>
      <c r="B1938" s="300">
        <v>25</v>
      </c>
      <c r="C1938" s="299" t="s">
        <v>91</v>
      </c>
      <c r="D1938" s="299" t="s">
        <v>56</v>
      </c>
      <c r="E1938" s="301">
        <v>33</v>
      </c>
      <c r="F1938" s="299" t="s">
        <v>187</v>
      </c>
    </row>
    <row r="1939" spans="1:6" x14ac:dyDescent="0.3">
      <c r="A1939" s="299" t="s">
        <v>494</v>
      </c>
      <c r="B1939" s="300">
        <v>25</v>
      </c>
      <c r="C1939" s="299" t="s">
        <v>91</v>
      </c>
      <c r="D1939" s="299" t="s">
        <v>56</v>
      </c>
      <c r="E1939" s="301">
        <v>94.272727272727266</v>
      </c>
      <c r="F1939" s="299" t="s">
        <v>77</v>
      </c>
    </row>
    <row r="1940" spans="1:6" x14ac:dyDescent="0.3">
      <c r="A1940" s="299" t="s">
        <v>494</v>
      </c>
      <c r="B1940" s="300">
        <v>25</v>
      </c>
      <c r="C1940" s="299" t="s">
        <v>91</v>
      </c>
      <c r="D1940" s="299" t="s">
        <v>57</v>
      </c>
      <c r="E1940" s="301">
        <v>6.7727272727272734</v>
      </c>
      <c r="F1940" s="299" t="s">
        <v>187</v>
      </c>
    </row>
    <row r="1941" spans="1:6" x14ac:dyDescent="0.3">
      <c r="A1941" s="299" t="s">
        <v>494</v>
      </c>
      <c r="B1941" s="300">
        <v>25</v>
      </c>
      <c r="C1941" s="299" t="s">
        <v>91</v>
      </c>
      <c r="D1941" s="299" t="s">
        <v>57</v>
      </c>
      <c r="E1941" s="301">
        <v>15.590909090909085</v>
      </c>
      <c r="F1941" s="299" t="s">
        <v>77</v>
      </c>
    </row>
    <row r="1942" spans="1:6" x14ac:dyDescent="0.3">
      <c r="A1942" s="299" t="s">
        <v>494</v>
      </c>
      <c r="B1942" s="300">
        <v>25</v>
      </c>
      <c r="C1942" s="299" t="s">
        <v>91</v>
      </c>
      <c r="D1942" s="299" t="s">
        <v>58</v>
      </c>
      <c r="E1942" s="301">
        <v>7.0000000000000018</v>
      </c>
      <c r="F1942" s="299" t="s">
        <v>187</v>
      </c>
    </row>
    <row r="1943" spans="1:6" x14ac:dyDescent="0.3">
      <c r="A1943" s="299" t="s">
        <v>494</v>
      </c>
      <c r="B1943" s="300">
        <v>25</v>
      </c>
      <c r="C1943" s="299" t="s">
        <v>91</v>
      </c>
      <c r="D1943" s="299" t="s">
        <v>58</v>
      </c>
      <c r="E1943" s="301">
        <v>37.045454545454547</v>
      </c>
      <c r="F1943" s="299" t="s">
        <v>77</v>
      </c>
    </row>
    <row r="1944" spans="1:6" x14ac:dyDescent="0.3">
      <c r="A1944" s="299" t="s">
        <v>494</v>
      </c>
      <c r="B1944" s="300">
        <v>25</v>
      </c>
      <c r="C1944" s="299" t="s">
        <v>91</v>
      </c>
      <c r="D1944" s="299" t="s">
        <v>59</v>
      </c>
      <c r="E1944" s="301">
        <v>30.136363636363633</v>
      </c>
      <c r="F1944" s="299" t="s">
        <v>187</v>
      </c>
    </row>
    <row r="1945" spans="1:6" x14ac:dyDescent="0.3">
      <c r="A1945" s="299" t="s">
        <v>494</v>
      </c>
      <c r="B1945" s="300">
        <v>25</v>
      </c>
      <c r="C1945" s="299" t="s">
        <v>91</v>
      </c>
      <c r="D1945" s="299" t="s">
        <v>59</v>
      </c>
      <c r="E1945" s="301">
        <v>300.68181818181813</v>
      </c>
      <c r="F1945" s="299" t="s">
        <v>77</v>
      </c>
    </row>
    <row r="1946" spans="1:6" x14ac:dyDescent="0.3">
      <c r="A1946" s="299" t="s">
        <v>494</v>
      </c>
      <c r="B1946" s="300">
        <v>25</v>
      </c>
      <c r="C1946" s="299" t="s">
        <v>91</v>
      </c>
      <c r="D1946" s="299" t="s">
        <v>60</v>
      </c>
      <c r="E1946" s="301">
        <v>55.090909090909093</v>
      </c>
      <c r="F1946" s="299" t="s">
        <v>187</v>
      </c>
    </row>
    <row r="1947" spans="1:6" x14ac:dyDescent="0.3">
      <c r="A1947" s="299" t="s">
        <v>494</v>
      </c>
      <c r="B1947" s="300">
        <v>25</v>
      </c>
      <c r="C1947" s="299" t="s">
        <v>91</v>
      </c>
      <c r="D1947" s="299" t="s">
        <v>60</v>
      </c>
      <c r="E1947" s="301">
        <v>2366.0454545454545</v>
      </c>
      <c r="F1947" s="299" t="s">
        <v>77</v>
      </c>
    </row>
    <row r="1948" spans="1:6" x14ac:dyDescent="0.3">
      <c r="A1948" s="299" t="s">
        <v>494</v>
      </c>
      <c r="B1948" s="300">
        <v>25</v>
      </c>
      <c r="C1948" s="299" t="s">
        <v>91</v>
      </c>
      <c r="D1948" s="299" t="s">
        <v>61</v>
      </c>
      <c r="E1948" s="301">
        <v>399.09090909090912</v>
      </c>
      <c r="F1948" s="299" t="s">
        <v>77</v>
      </c>
    </row>
    <row r="1949" spans="1:6" x14ac:dyDescent="0.3">
      <c r="A1949" s="299" t="s">
        <v>494</v>
      </c>
      <c r="B1949" s="300">
        <v>25</v>
      </c>
      <c r="C1949" s="299" t="s">
        <v>91</v>
      </c>
      <c r="D1949" s="299" t="s">
        <v>62</v>
      </c>
      <c r="E1949" s="301">
        <v>36.04545454545454</v>
      </c>
      <c r="F1949" s="299" t="s">
        <v>187</v>
      </c>
    </row>
    <row r="1950" spans="1:6" x14ac:dyDescent="0.3">
      <c r="A1950" s="299" t="s">
        <v>494</v>
      </c>
      <c r="B1950" s="300">
        <v>25</v>
      </c>
      <c r="C1950" s="299" t="s">
        <v>91</v>
      </c>
      <c r="D1950" s="299" t="s">
        <v>62</v>
      </c>
      <c r="E1950" s="301">
        <v>223.54545454545453</v>
      </c>
      <c r="F1950" s="299" t="s">
        <v>77</v>
      </c>
    </row>
    <row r="1951" spans="1:6" x14ac:dyDescent="0.3">
      <c r="A1951" s="299" t="s">
        <v>494</v>
      </c>
      <c r="B1951" s="300">
        <v>25</v>
      </c>
      <c r="C1951" s="299" t="s">
        <v>91</v>
      </c>
      <c r="D1951" s="299" t="s">
        <v>63</v>
      </c>
      <c r="E1951" s="301">
        <v>17.999999999999996</v>
      </c>
      <c r="F1951" s="299" t="s">
        <v>187</v>
      </c>
    </row>
    <row r="1952" spans="1:6" x14ac:dyDescent="0.3">
      <c r="A1952" s="299" t="s">
        <v>494</v>
      </c>
      <c r="B1952" s="300">
        <v>25</v>
      </c>
      <c r="C1952" s="299" t="s">
        <v>91</v>
      </c>
      <c r="D1952" s="299" t="s">
        <v>63</v>
      </c>
      <c r="E1952" s="301">
        <v>1144.3181818181815</v>
      </c>
      <c r="F1952" s="299" t="s">
        <v>77</v>
      </c>
    </row>
    <row r="1953" spans="1:6" x14ac:dyDescent="0.3">
      <c r="A1953" s="299" t="s">
        <v>494</v>
      </c>
      <c r="B1953" s="300">
        <v>25</v>
      </c>
      <c r="C1953" s="299" t="s">
        <v>91</v>
      </c>
      <c r="D1953" s="299" t="s">
        <v>64</v>
      </c>
      <c r="E1953" s="301">
        <v>17.999999999999996</v>
      </c>
      <c r="F1953" s="299" t="s">
        <v>187</v>
      </c>
    </row>
    <row r="1954" spans="1:6" x14ac:dyDescent="0.3">
      <c r="A1954" s="299" t="s">
        <v>494</v>
      </c>
      <c r="B1954" s="300">
        <v>25</v>
      </c>
      <c r="C1954" s="299" t="s">
        <v>91</v>
      </c>
      <c r="D1954" s="299" t="s">
        <v>64</v>
      </c>
      <c r="E1954" s="301">
        <v>171.04545454545456</v>
      </c>
      <c r="F1954" s="299" t="s">
        <v>77</v>
      </c>
    </row>
    <row r="1955" spans="1:6" x14ac:dyDescent="0.3">
      <c r="A1955" s="299" t="s">
        <v>494</v>
      </c>
      <c r="B1955" s="300">
        <v>25</v>
      </c>
      <c r="C1955" s="299" t="s">
        <v>91</v>
      </c>
      <c r="D1955" s="299" t="s">
        <v>65</v>
      </c>
      <c r="E1955" s="301">
        <v>194.18181818181816</v>
      </c>
      <c r="F1955" s="299" t="s">
        <v>187</v>
      </c>
    </row>
    <row r="1956" spans="1:6" x14ac:dyDescent="0.3">
      <c r="A1956" s="299" t="s">
        <v>494</v>
      </c>
      <c r="B1956" s="300">
        <v>25</v>
      </c>
      <c r="C1956" s="299" t="s">
        <v>91</v>
      </c>
      <c r="D1956" s="299" t="s">
        <v>65</v>
      </c>
      <c r="E1956" s="301">
        <v>220.81818181818178</v>
      </c>
      <c r="F1956" s="299" t="s">
        <v>77</v>
      </c>
    </row>
    <row r="1957" spans="1:6" x14ac:dyDescent="0.3">
      <c r="A1957" s="299" t="s">
        <v>494</v>
      </c>
      <c r="B1957" s="300">
        <v>25</v>
      </c>
      <c r="C1957" s="299" t="s">
        <v>91</v>
      </c>
      <c r="D1957" s="299" t="s">
        <v>67</v>
      </c>
      <c r="E1957" s="301">
        <v>3.9999999999999987</v>
      </c>
      <c r="F1957" s="299" t="s">
        <v>77</v>
      </c>
    </row>
    <row r="1958" spans="1:6" x14ac:dyDescent="0.3">
      <c r="A1958" s="299" t="s">
        <v>494</v>
      </c>
      <c r="B1958" s="300">
        <v>25</v>
      </c>
      <c r="C1958" s="299" t="s">
        <v>92</v>
      </c>
      <c r="D1958" s="299" t="s">
        <v>47</v>
      </c>
      <c r="E1958" s="301">
        <v>70.545454545454547</v>
      </c>
      <c r="F1958" s="299" t="s">
        <v>187</v>
      </c>
    </row>
    <row r="1959" spans="1:6" x14ac:dyDescent="0.3">
      <c r="A1959" s="299" t="s">
        <v>494</v>
      </c>
      <c r="B1959" s="300">
        <v>25</v>
      </c>
      <c r="C1959" s="299" t="s">
        <v>92</v>
      </c>
      <c r="D1959" s="299" t="s">
        <v>47</v>
      </c>
      <c r="E1959" s="301">
        <v>25.000000000000004</v>
      </c>
      <c r="F1959" s="299" t="s">
        <v>188</v>
      </c>
    </row>
    <row r="1960" spans="1:6" x14ac:dyDescent="0.3">
      <c r="A1960" s="299" t="s">
        <v>494</v>
      </c>
      <c r="B1960" s="300">
        <v>25</v>
      </c>
      <c r="C1960" s="299" t="s">
        <v>92</v>
      </c>
      <c r="D1960" s="299" t="s">
        <v>47</v>
      </c>
      <c r="E1960" s="301">
        <v>843.31818181818187</v>
      </c>
      <c r="F1960" s="299" t="s">
        <v>77</v>
      </c>
    </row>
    <row r="1961" spans="1:6" x14ac:dyDescent="0.3">
      <c r="A1961" s="299" t="s">
        <v>494</v>
      </c>
      <c r="B1961" s="300">
        <v>25</v>
      </c>
      <c r="C1961" s="299" t="s">
        <v>92</v>
      </c>
      <c r="D1961" s="299" t="s">
        <v>48</v>
      </c>
      <c r="E1961" s="301">
        <v>12.090909090909086</v>
      </c>
      <c r="F1961" s="299" t="s">
        <v>77</v>
      </c>
    </row>
    <row r="1962" spans="1:6" x14ac:dyDescent="0.3">
      <c r="A1962" s="299" t="s">
        <v>494</v>
      </c>
      <c r="B1962" s="300">
        <v>25</v>
      </c>
      <c r="C1962" s="299" t="s">
        <v>92</v>
      </c>
      <c r="D1962" s="299" t="s">
        <v>49</v>
      </c>
      <c r="E1962" s="301">
        <v>84.818181818181813</v>
      </c>
      <c r="F1962" s="299" t="s">
        <v>187</v>
      </c>
    </row>
    <row r="1963" spans="1:6" x14ac:dyDescent="0.3">
      <c r="A1963" s="299" t="s">
        <v>494</v>
      </c>
      <c r="B1963" s="300">
        <v>25</v>
      </c>
      <c r="C1963" s="299" t="s">
        <v>92</v>
      </c>
      <c r="D1963" s="299" t="s">
        <v>49</v>
      </c>
      <c r="E1963" s="301">
        <v>2260.6818181818185</v>
      </c>
      <c r="F1963" s="299" t="s">
        <v>77</v>
      </c>
    </row>
    <row r="1964" spans="1:6" x14ac:dyDescent="0.3">
      <c r="A1964" s="299" t="s">
        <v>494</v>
      </c>
      <c r="B1964" s="300">
        <v>25</v>
      </c>
      <c r="C1964" s="299" t="s">
        <v>92</v>
      </c>
      <c r="D1964" s="299" t="s">
        <v>50</v>
      </c>
      <c r="E1964" s="301">
        <v>0.99999999999999967</v>
      </c>
      <c r="F1964" s="299" t="s">
        <v>187</v>
      </c>
    </row>
    <row r="1965" spans="1:6" x14ac:dyDescent="0.3">
      <c r="A1965" s="299" t="s">
        <v>494</v>
      </c>
      <c r="B1965" s="300">
        <v>25</v>
      </c>
      <c r="C1965" s="299" t="s">
        <v>92</v>
      </c>
      <c r="D1965" s="299" t="s">
        <v>50</v>
      </c>
      <c r="E1965" s="301">
        <v>7.9999999999999973</v>
      </c>
      <c r="F1965" s="299" t="s">
        <v>77</v>
      </c>
    </row>
    <row r="1966" spans="1:6" x14ac:dyDescent="0.3">
      <c r="A1966" s="299" t="s">
        <v>494</v>
      </c>
      <c r="B1966" s="300">
        <v>25</v>
      </c>
      <c r="C1966" s="299" t="s">
        <v>92</v>
      </c>
      <c r="D1966" s="299" t="s">
        <v>51</v>
      </c>
      <c r="E1966" s="301">
        <v>0.99999999999999967</v>
      </c>
      <c r="F1966" s="299" t="s">
        <v>187</v>
      </c>
    </row>
    <row r="1967" spans="1:6" x14ac:dyDescent="0.3">
      <c r="A1967" s="299" t="s">
        <v>494</v>
      </c>
      <c r="B1967" s="300">
        <v>25</v>
      </c>
      <c r="C1967" s="299" t="s">
        <v>92</v>
      </c>
      <c r="D1967" s="299" t="s">
        <v>51</v>
      </c>
      <c r="E1967" s="301">
        <v>82.090909090909093</v>
      </c>
      <c r="F1967" s="299" t="s">
        <v>77</v>
      </c>
    </row>
    <row r="1968" spans="1:6" x14ac:dyDescent="0.3">
      <c r="A1968" s="299" t="s">
        <v>494</v>
      </c>
      <c r="B1968" s="300">
        <v>25</v>
      </c>
      <c r="C1968" s="299" t="s">
        <v>92</v>
      </c>
      <c r="D1968" s="299" t="s">
        <v>52</v>
      </c>
      <c r="E1968" s="301">
        <v>302.54545454545456</v>
      </c>
      <c r="F1968" s="299" t="s">
        <v>187</v>
      </c>
    </row>
    <row r="1969" spans="1:6" x14ac:dyDescent="0.3">
      <c r="A1969" s="299" t="s">
        <v>494</v>
      </c>
      <c r="B1969" s="300">
        <v>25</v>
      </c>
      <c r="C1969" s="299" t="s">
        <v>92</v>
      </c>
      <c r="D1969" s="299" t="s">
        <v>52</v>
      </c>
      <c r="E1969" s="301">
        <v>945.27272727272725</v>
      </c>
      <c r="F1969" s="299" t="s">
        <v>77</v>
      </c>
    </row>
    <row r="1970" spans="1:6" x14ac:dyDescent="0.3">
      <c r="A1970" s="299" t="s">
        <v>494</v>
      </c>
      <c r="B1970" s="300">
        <v>25</v>
      </c>
      <c r="C1970" s="299" t="s">
        <v>92</v>
      </c>
      <c r="D1970" s="299" t="s">
        <v>53</v>
      </c>
      <c r="E1970" s="301">
        <v>188.86363636363637</v>
      </c>
      <c r="F1970" s="299" t="s">
        <v>187</v>
      </c>
    </row>
    <row r="1971" spans="1:6" x14ac:dyDescent="0.3">
      <c r="A1971" s="299" t="s">
        <v>494</v>
      </c>
      <c r="B1971" s="300">
        <v>25</v>
      </c>
      <c r="C1971" s="299" t="s">
        <v>92</v>
      </c>
      <c r="D1971" s="299" t="s">
        <v>53</v>
      </c>
      <c r="E1971" s="301">
        <v>1879.5454545454543</v>
      </c>
      <c r="F1971" s="299" t="s">
        <v>77</v>
      </c>
    </row>
    <row r="1972" spans="1:6" x14ac:dyDescent="0.3">
      <c r="A1972" s="299" t="s">
        <v>494</v>
      </c>
      <c r="B1972" s="300">
        <v>25</v>
      </c>
      <c r="C1972" s="299" t="s">
        <v>92</v>
      </c>
      <c r="D1972" s="299" t="s">
        <v>54</v>
      </c>
      <c r="E1972" s="301">
        <v>354.45454545454544</v>
      </c>
      <c r="F1972" s="299" t="s">
        <v>187</v>
      </c>
    </row>
    <row r="1973" spans="1:6" x14ac:dyDescent="0.3">
      <c r="A1973" s="299" t="s">
        <v>494</v>
      </c>
      <c r="B1973" s="300">
        <v>25</v>
      </c>
      <c r="C1973" s="299" t="s">
        <v>92</v>
      </c>
      <c r="D1973" s="299" t="s">
        <v>54</v>
      </c>
      <c r="E1973" s="301">
        <v>2676.545454545454</v>
      </c>
      <c r="F1973" s="299" t="s">
        <v>77</v>
      </c>
    </row>
    <row r="1974" spans="1:6" x14ac:dyDescent="0.3">
      <c r="A1974" s="299" t="s">
        <v>494</v>
      </c>
      <c r="B1974" s="300">
        <v>25</v>
      </c>
      <c r="C1974" s="299" t="s">
        <v>92</v>
      </c>
      <c r="D1974" s="299" t="s">
        <v>55</v>
      </c>
      <c r="E1974" s="301">
        <v>255.31818181818173</v>
      </c>
      <c r="F1974" s="299" t="s">
        <v>187</v>
      </c>
    </row>
    <row r="1975" spans="1:6" x14ac:dyDescent="0.3">
      <c r="A1975" s="299" t="s">
        <v>494</v>
      </c>
      <c r="B1975" s="300">
        <v>25</v>
      </c>
      <c r="C1975" s="299" t="s">
        <v>92</v>
      </c>
      <c r="D1975" s="299" t="s">
        <v>55</v>
      </c>
      <c r="E1975" s="301">
        <v>0.99999999999999967</v>
      </c>
      <c r="F1975" s="299" t="s">
        <v>188</v>
      </c>
    </row>
    <row r="1976" spans="1:6" x14ac:dyDescent="0.3">
      <c r="A1976" s="299" t="s">
        <v>494</v>
      </c>
      <c r="B1976" s="300">
        <v>25</v>
      </c>
      <c r="C1976" s="299" t="s">
        <v>92</v>
      </c>
      <c r="D1976" s="299" t="s">
        <v>55</v>
      </c>
      <c r="E1976" s="301">
        <v>1291.5454545454543</v>
      </c>
      <c r="F1976" s="299" t="s">
        <v>77</v>
      </c>
    </row>
    <row r="1977" spans="1:6" x14ac:dyDescent="0.3">
      <c r="A1977" s="299" t="s">
        <v>494</v>
      </c>
      <c r="B1977" s="300">
        <v>25</v>
      </c>
      <c r="C1977" s="299" t="s">
        <v>92</v>
      </c>
      <c r="D1977" s="299" t="s">
        <v>56</v>
      </c>
      <c r="E1977" s="301">
        <v>17.954545454545453</v>
      </c>
      <c r="F1977" s="299" t="s">
        <v>187</v>
      </c>
    </row>
    <row r="1978" spans="1:6" x14ac:dyDescent="0.3">
      <c r="A1978" s="299" t="s">
        <v>494</v>
      </c>
      <c r="B1978" s="300">
        <v>25</v>
      </c>
      <c r="C1978" s="299" t="s">
        <v>92</v>
      </c>
      <c r="D1978" s="299" t="s">
        <v>56</v>
      </c>
      <c r="E1978" s="301">
        <v>90.318181818181856</v>
      </c>
      <c r="F1978" s="299" t="s">
        <v>77</v>
      </c>
    </row>
    <row r="1979" spans="1:6" x14ac:dyDescent="0.3">
      <c r="A1979" s="299" t="s">
        <v>494</v>
      </c>
      <c r="B1979" s="300">
        <v>25</v>
      </c>
      <c r="C1979" s="299" t="s">
        <v>92</v>
      </c>
      <c r="D1979" s="299" t="s">
        <v>57</v>
      </c>
      <c r="E1979" s="301">
        <v>1.9999999999999993</v>
      </c>
      <c r="F1979" s="299" t="s">
        <v>187</v>
      </c>
    </row>
    <row r="1980" spans="1:6" x14ac:dyDescent="0.3">
      <c r="A1980" s="299" t="s">
        <v>494</v>
      </c>
      <c r="B1980" s="300">
        <v>25</v>
      </c>
      <c r="C1980" s="299" t="s">
        <v>92</v>
      </c>
      <c r="D1980" s="299" t="s">
        <v>57</v>
      </c>
      <c r="E1980" s="301">
        <v>26.818181818181817</v>
      </c>
      <c r="F1980" s="299" t="s">
        <v>77</v>
      </c>
    </row>
    <row r="1981" spans="1:6" x14ac:dyDescent="0.3">
      <c r="A1981" s="299" t="s">
        <v>494</v>
      </c>
      <c r="B1981" s="300">
        <v>25</v>
      </c>
      <c r="C1981" s="299" t="s">
        <v>92</v>
      </c>
      <c r="D1981" s="299" t="s">
        <v>58</v>
      </c>
      <c r="E1981" s="301">
        <v>4.9999999999999991</v>
      </c>
      <c r="F1981" s="299" t="s">
        <v>187</v>
      </c>
    </row>
    <row r="1982" spans="1:6" x14ac:dyDescent="0.3">
      <c r="A1982" s="299" t="s">
        <v>494</v>
      </c>
      <c r="B1982" s="300">
        <v>25</v>
      </c>
      <c r="C1982" s="299" t="s">
        <v>92</v>
      </c>
      <c r="D1982" s="299" t="s">
        <v>58</v>
      </c>
      <c r="E1982" s="301">
        <v>24.272727272727263</v>
      </c>
      <c r="F1982" s="299" t="s">
        <v>77</v>
      </c>
    </row>
    <row r="1983" spans="1:6" x14ac:dyDescent="0.3">
      <c r="A1983" s="299" t="s">
        <v>494</v>
      </c>
      <c r="B1983" s="300">
        <v>25</v>
      </c>
      <c r="C1983" s="299" t="s">
        <v>92</v>
      </c>
      <c r="D1983" s="299" t="s">
        <v>59</v>
      </c>
      <c r="E1983" s="301">
        <v>36.18181818181818</v>
      </c>
      <c r="F1983" s="299" t="s">
        <v>187</v>
      </c>
    </row>
    <row r="1984" spans="1:6" x14ac:dyDescent="0.3">
      <c r="A1984" s="299" t="s">
        <v>494</v>
      </c>
      <c r="B1984" s="300">
        <v>25</v>
      </c>
      <c r="C1984" s="299" t="s">
        <v>92</v>
      </c>
      <c r="D1984" s="299" t="s">
        <v>59</v>
      </c>
      <c r="E1984" s="301">
        <v>192.22727272727266</v>
      </c>
      <c r="F1984" s="299" t="s">
        <v>77</v>
      </c>
    </row>
    <row r="1985" spans="1:6" x14ac:dyDescent="0.3">
      <c r="A1985" s="299" t="s">
        <v>494</v>
      </c>
      <c r="B1985" s="300">
        <v>25</v>
      </c>
      <c r="C1985" s="299" t="s">
        <v>92</v>
      </c>
      <c r="D1985" s="299" t="s">
        <v>60</v>
      </c>
      <c r="E1985" s="301">
        <v>96.31818181818177</v>
      </c>
      <c r="F1985" s="299" t="s">
        <v>187</v>
      </c>
    </row>
    <row r="1986" spans="1:6" x14ac:dyDescent="0.3">
      <c r="A1986" s="299" t="s">
        <v>494</v>
      </c>
      <c r="B1986" s="300">
        <v>25</v>
      </c>
      <c r="C1986" s="299" t="s">
        <v>92</v>
      </c>
      <c r="D1986" s="299" t="s">
        <v>60</v>
      </c>
      <c r="E1986" s="301">
        <v>872.72727272727275</v>
      </c>
      <c r="F1986" s="299" t="s">
        <v>77</v>
      </c>
    </row>
    <row r="1987" spans="1:6" x14ac:dyDescent="0.3">
      <c r="A1987" s="299" t="s">
        <v>494</v>
      </c>
      <c r="B1987" s="300">
        <v>25</v>
      </c>
      <c r="C1987" s="299" t="s">
        <v>92</v>
      </c>
      <c r="D1987" s="299" t="s">
        <v>61</v>
      </c>
      <c r="E1987" s="301">
        <v>0.99999999999999967</v>
      </c>
      <c r="F1987" s="299" t="s">
        <v>187</v>
      </c>
    </row>
    <row r="1988" spans="1:6" x14ac:dyDescent="0.3">
      <c r="A1988" s="299" t="s">
        <v>494</v>
      </c>
      <c r="B1988" s="300">
        <v>25</v>
      </c>
      <c r="C1988" s="299" t="s">
        <v>92</v>
      </c>
      <c r="D1988" s="299" t="s">
        <v>61</v>
      </c>
      <c r="E1988" s="301">
        <v>154.22727272727272</v>
      </c>
      <c r="F1988" s="299" t="s">
        <v>77</v>
      </c>
    </row>
    <row r="1989" spans="1:6" x14ac:dyDescent="0.3">
      <c r="A1989" s="299" t="s">
        <v>494</v>
      </c>
      <c r="B1989" s="300">
        <v>25</v>
      </c>
      <c r="C1989" s="299" t="s">
        <v>92</v>
      </c>
      <c r="D1989" s="299" t="s">
        <v>62</v>
      </c>
      <c r="E1989" s="301">
        <v>28.272727272727273</v>
      </c>
      <c r="F1989" s="299" t="s">
        <v>187</v>
      </c>
    </row>
    <row r="1990" spans="1:6" x14ac:dyDescent="0.3">
      <c r="A1990" s="299" t="s">
        <v>494</v>
      </c>
      <c r="B1990" s="300">
        <v>25</v>
      </c>
      <c r="C1990" s="299" t="s">
        <v>92</v>
      </c>
      <c r="D1990" s="299" t="s">
        <v>62</v>
      </c>
      <c r="E1990" s="301">
        <v>217.72727272727272</v>
      </c>
      <c r="F1990" s="299" t="s">
        <v>77</v>
      </c>
    </row>
    <row r="1991" spans="1:6" x14ac:dyDescent="0.3">
      <c r="A1991" s="299" t="s">
        <v>494</v>
      </c>
      <c r="B1991" s="300">
        <v>25</v>
      </c>
      <c r="C1991" s="299" t="s">
        <v>92</v>
      </c>
      <c r="D1991" s="299" t="s">
        <v>63</v>
      </c>
      <c r="E1991" s="301">
        <v>14.999999999999998</v>
      </c>
      <c r="F1991" s="299" t="s">
        <v>187</v>
      </c>
    </row>
    <row r="1992" spans="1:6" x14ac:dyDescent="0.3">
      <c r="A1992" s="299" t="s">
        <v>494</v>
      </c>
      <c r="B1992" s="300">
        <v>25</v>
      </c>
      <c r="C1992" s="299" t="s">
        <v>92</v>
      </c>
      <c r="D1992" s="299" t="s">
        <v>63</v>
      </c>
      <c r="E1992" s="301">
        <v>791.86363636363637</v>
      </c>
      <c r="F1992" s="299" t="s">
        <v>77</v>
      </c>
    </row>
    <row r="1993" spans="1:6" x14ac:dyDescent="0.3">
      <c r="A1993" s="299" t="s">
        <v>494</v>
      </c>
      <c r="B1993" s="300">
        <v>25</v>
      </c>
      <c r="C1993" s="299" t="s">
        <v>92</v>
      </c>
      <c r="D1993" s="299" t="s">
        <v>64</v>
      </c>
      <c r="E1993" s="301">
        <v>14.000000000000004</v>
      </c>
      <c r="F1993" s="299" t="s">
        <v>187</v>
      </c>
    </row>
    <row r="1994" spans="1:6" x14ac:dyDescent="0.3">
      <c r="A1994" s="299" t="s">
        <v>494</v>
      </c>
      <c r="B1994" s="300">
        <v>25</v>
      </c>
      <c r="C1994" s="299" t="s">
        <v>92</v>
      </c>
      <c r="D1994" s="299" t="s">
        <v>64</v>
      </c>
      <c r="E1994" s="301">
        <v>179.59090909090912</v>
      </c>
      <c r="F1994" s="299" t="s">
        <v>77</v>
      </c>
    </row>
    <row r="1995" spans="1:6" x14ac:dyDescent="0.3">
      <c r="A1995" s="299" t="s">
        <v>494</v>
      </c>
      <c r="B1995" s="300">
        <v>25</v>
      </c>
      <c r="C1995" s="299" t="s">
        <v>92</v>
      </c>
      <c r="D1995" s="299" t="s">
        <v>65</v>
      </c>
      <c r="E1995" s="301">
        <v>101.13636363636367</v>
      </c>
      <c r="F1995" s="299" t="s">
        <v>187</v>
      </c>
    </row>
    <row r="1996" spans="1:6" x14ac:dyDescent="0.3">
      <c r="A1996" s="299" t="s">
        <v>494</v>
      </c>
      <c r="B1996" s="300">
        <v>25</v>
      </c>
      <c r="C1996" s="299" t="s">
        <v>92</v>
      </c>
      <c r="D1996" s="299" t="s">
        <v>65</v>
      </c>
      <c r="E1996" s="301">
        <v>98.272727272727252</v>
      </c>
      <c r="F1996" s="299" t="s">
        <v>77</v>
      </c>
    </row>
    <row r="1997" spans="1:6" x14ac:dyDescent="0.3">
      <c r="A1997" s="299" t="s">
        <v>494</v>
      </c>
      <c r="B1997" s="300">
        <v>25</v>
      </c>
      <c r="C1997" s="299" t="s">
        <v>92</v>
      </c>
      <c r="D1997" s="299" t="s">
        <v>67</v>
      </c>
      <c r="E1997" s="301">
        <v>11.999999999999993</v>
      </c>
      <c r="F1997" s="299" t="s">
        <v>77</v>
      </c>
    </row>
    <row r="1998" spans="1:6" x14ac:dyDescent="0.3">
      <c r="A1998" s="299" t="s">
        <v>494</v>
      </c>
      <c r="B1998" s="300">
        <v>26</v>
      </c>
      <c r="C1998" s="299" t="s">
        <v>91</v>
      </c>
      <c r="D1998" s="299" t="s">
        <v>47</v>
      </c>
      <c r="E1998" s="301">
        <v>15.545454545454541</v>
      </c>
      <c r="F1998" s="299" t="s">
        <v>187</v>
      </c>
    </row>
    <row r="1999" spans="1:6" x14ac:dyDescent="0.3">
      <c r="A1999" s="299" t="s">
        <v>494</v>
      </c>
      <c r="B1999" s="300">
        <v>26</v>
      </c>
      <c r="C1999" s="299" t="s">
        <v>91</v>
      </c>
      <c r="D1999" s="299" t="s">
        <v>47</v>
      </c>
      <c r="E1999" s="301">
        <v>21.18181818181818</v>
      </c>
      <c r="F1999" s="299" t="s">
        <v>188</v>
      </c>
    </row>
    <row r="2000" spans="1:6" x14ac:dyDescent="0.3">
      <c r="A2000" s="299" t="s">
        <v>494</v>
      </c>
      <c r="B2000" s="300">
        <v>26</v>
      </c>
      <c r="C2000" s="299" t="s">
        <v>91</v>
      </c>
      <c r="D2000" s="299" t="s">
        <v>47</v>
      </c>
      <c r="E2000" s="301">
        <v>409.81818181818187</v>
      </c>
      <c r="F2000" s="299" t="s">
        <v>77</v>
      </c>
    </row>
    <row r="2001" spans="1:6" x14ac:dyDescent="0.3">
      <c r="A2001" s="299" t="s">
        <v>494</v>
      </c>
      <c r="B2001" s="300">
        <v>26</v>
      </c>
      <c r="C2001" s="299" t="s">
        <v>91</v>
      </c>
      <c r="D2001" s="299" t="s">
        <v>48</v>
      </c>
      <c r="E2001" s="301">
        <v>3.3636363636363624</v>
      </c>
      <c r="F2001" s="299" t="s">
        <v>77</v>
      </c>
    </row>
    <row r="2002" spans="1:6" x14ac:dyDescent="0.3">
      <c r="A2002" s="299" t="s">
        <v>494</v>
      </c>
      <c r="B2002" s="300">
        <v>26</v>
      </c>
      <c r="C2002" s="299" t="s">
        <v>91</v>
      </c>
      <c r="D2002" s="299" t="s">
        <v>49</v>
      </c>
      <c r="E2002" s="301">
        <v>63.227272727272705</v>
      </c>
      <c r="F2002" s="299" t="s">
        <v>187</v>
      </c>
    </row>
    <row r="2003" spans="1:6" x14ac:dyDescent="0.3">
      <c r="A2003" s="299" t="s">
        <v>494</v>
      </c>
      <c r="B2003" s="300">
        <v>26</v>
      </c>
      <c r="C2003" s="299" t="s">
        <v>91</v>
      </c>
      <c r="D2003" s="299" t="s">
        <v>49</v>
      </c>
      <c r="E2003" s="301">
        <v>2029.8636363636363</v>
      </c>
      <c r="F2003" s="299" t="s">
        <v>77</v>
      </c>
    </row>
    <row r="2004" spans="1:6" x14ac:dyDescent="0.3">
      <c r="A2004" s="299" t="s">
        <v>494</v>
      </c>
      <c r="B2004" s="300">
        <v>26</v>
      </c>
      <c r="C2004" s="299" t="s">
        <v>91</v>
      </c>
      <c r="D2004" s="299" t="s">
        <v>51</v>
      </c>
      <c r="E2004" s="301">
        <v>0.99999999999999967</v>
      </c>
      <c r="F2004" s="299" t="s">
        <v>187</v>
      </c>
    </row>
    <row r="2005" spans="1:6" x14ac:dyDescent="0.3">
      <c r="A2005" s="299" t="s">
        <v>494</v>
      </c>
      <c r="B2005" s="300">
        <v>26</v>
      </c>
      <c r="C2005" s="299" t="s">
        <v>91</v>
      </c>
      <c r="D2005" s="299" t="s">
        <v>51</v>
      </c>
      <c r="E2005" s="301">
        <v>77.045454545454547</v>
      </c>
      <c r="F2005" s="299" t="s">
        <v>77</v>
      </c>
    </row>
    <row r="2006" spans="1:6" x14ac:dyDescent="0.3">
      <c r="A2006" s="299" t="s">
        <v>494</v>
      </c>
      <c r="B2006" s="300">
        <v>26</v>
      </c>
      <c r="C2006" s="299" t="s">
        <v>91</v>
      </c>
      <c r="D2006" s="299" t="s">
        <v>52</v>
      </c>
      <c r="E2006" s="301">
        <v>163.13636363636365</v>
      </c>
      <c r="F2006" s="299" t="s">
        <v>187</v>
      </c>
    </row>
    <row r="2007" spans="1:6" x14ac:dyDescent="0.3">
      <c r="A2007" s="299" t="s">
        <v>494</v>
      </c>
      <c r="B2007" s="300">
        <v>26</v>
      </c>
      <c r="C2007" s="299" t="s">
        <v>91</v>
      </c>
      <c r="D2007" s="299" t="s">
        <v>52</v>
      </c>
      <c r="E2007" s="301">
        <v>912.40909090909076</v>
      </c>
      <c r="F2007" s="299" t="s">
        <v>77</v>
      </c>
    </row>
    <row r="2008" spans="1:6" x14ac:dyDescent="0.3">
      <c r="A2008" s="299" t="s">
        <v>494</v>
      </c>
      <c r="B2008" s="300">
        <v>26</v>
      </c>
      <c r="C2008" s="299" t="s">
        <v>91</v>
      </c>
      <c r="D2008" s="299" t="s">
        <v>53</v>
      </c>
      <c r="E2008" s="301">
        <v>409.59090909090907</v>
      </c>
      <c r="F2008" s="299" t="s">
        <v>187</v>
      </c>
    </row>
    <row r="2009" spans="1:6" x14ac:dyDescent="0.3">
      <c r="A2009" s="299" t="s">
        <v>494</v>
      </c>
      <c r="B2009" s="300">
        <v>26</v>
      </c>
      <c r="C2009" s="299" t="s">
        <v>91</v>
      </c>
      <c r="D2009" s="299" t="s">
        <v>53</v>
      </c>
      <c r="E2009" s="301">
        <v>957.31818181818187</v>
      </c>
      <c r="F2009" s="299" t="s">
        <v>77</v>
      </c>
    </row>
    <row r="2010" spans="1:6" x14ac:dyDescent="0.3">
      <c r="A2010" s="299" t="s">
        <v>494</v>
      </c>
      <c r="B2010" s="300">
        <v>26</v>
      </c>
      <c r="C2010" s="299" t="s">
        <v>91</v>
      </c>
      <c r="D2010" s="299" t="s">
        <v>54</v>
      </c>
      <c r="E2010" s="301">
        <v>69</v>
      </c>
      <c r="F2010" s="299" t="s">
        <v>187</v>
      </c>
    </row>
    <row r="2011" spans="1:6" x14ac:dyDescent="0.3">
      <c r="A2011" s="299" t="s">
        <v>494</v>
      </c>
      <c r="B2011" s="300">
        <v>26</v>
      </c>
      <c r="C2011" s="299" t="s">
        <v>91</v>
      </c>
      <c r="D2011" s="299" t="s">
        <v>54</v>
      </c>
      <c r="E2011" s="301">
        <v>288.59090909090912</v>
      </c>
      <c r="F2011" s="299" t="s">
        <v>77</v>
      </c>
    </row>
    <row r="2012" spans="1:6" x14ac:dyDescent="0.3">
      <c r="A2012" s="299" t="s">
        <v>494</v>
      </c>
      <c r="B2012" s="300">
        <v>26</v>
      </c>
      <c r="C2012" s="299" t="s">
        <v>91</v>
      </c>
      <c r="D2012" s="299" t="s">
        <v>55</v>
      </c>
      <c r="E2012" s="301">
        <v>205.77272727272728</v>
      </c>
      <c r="F2012" s="299" t="s">
        <v>187</v>
      </c>
    </row>
    <row r="2013" spans="1:6" x14ac:dyDescent="0.3">
      <c r="A2013" s="299" t="s">
        <v>494</v>
      </c>
      <c r="B2013" s="300">
        <v>26</v>
      </c>
      <c r="C2013" s="299" t="s">
        <v>91</v>
      </c>
      <c r="D2013" s="299" t="s">
        <v>55</v>
      </c>
      <c r="E2013" s="301">
        <v>1430.7727272727275</v>
      </c>
      <c r="F2013" s="299" t="s">
        <v>77</v>
      </c>
    </row>
    <row r="2014" spans="1:6" x14ac:dyDescent="0.3">
      <c r="A2014" s="299" t="s">
        <v>494</v>
      </c>
      <c r="B2014" s="300">
        <v>26</v>
      </c>
      <c r="C2014" s="299" t="s">
        <v>91</v>
      </c>
      <c r="D2014" s="299" t="s">
        <v>56</v>
      </c>
      <c r="E2014" s="301">
        <v>22.818181818181824</v>
      </c>
      <c r="F2014" s="299" t="s">
        <v>187</v>
      </c>
    </row>
    <row r="2015" spans="1:6" x14ac:dyDescent="0.3">
      <c r="A2015" s="299" t="s">
        <v>494</v>
      </c>
      <c r="B2015" s="300">
        <v>26</v>
      </c>
      <c r="C2015" s="299" t="s">
        <v>91</v>
      </c>
      <c r="D2015" s="299" t="s">
        <v>56</v>
      </c>
      <c r="E2015" s="301">
        <v>69.136363636363626</v>
      </c>
      <c r="F2015" s="299" t="s">
        <v>77</v>
      </c>
    </row>
    <row r="2016" spans="1:6" x14ac:dyDescent="0.3">
      <c r="A2016" s="299" t="s">
        <v>494</v>
      </c>
      <c r="B2016" s="300">
        <v>26</v>
      </c>
      <c r="C2016" s="299" t="s">
        <v>91</v>
      </c>
      <c r="D2016" s="299" t="s">
        <v>57</v>
      </c>
      <c r="E2016" s="301">
        <v>5.9999999999999964</v>
      </c>
      <c r="F2016" s="299" t="s">
        <v>187</v>
      </c>
    </row>
    <row r="2017" spans="1:6" x14ac:dyDescent="0.3">
      <c r="A2017" s="299" t="s">
        <v>494</v>
      </c>
      <c r="B2017" s="300">
        <v>26</v>
      </c>
      <c r="C2017" s="299" t="s">
        <v>91</v>
      </c>
      <c r="D2017" s="299" t="s">
        <v>57</v>
      </c>
      <c r="E2017" s="301">
        <v>8.5</v>
      </c>
      <c r="F2017" s="299" t="s">
        <v>77</v>
      </c>
    </row>
    <row r="2018" spans="1:6" x14ac:dyDescent="0.3">
      <c r="A2018" s="299" t="s">
        <v>494</v>
      </c>
      <c r="B2018" s="300">
        <v>26</v>
      </c>
      <c r="C2018" s="299" t="s">
        <v>91</v>
      </c>
      <c r="D2018" s="299" t="s">
        <v>58</v>
      </c>
      <c r="E2018" s="301">
        <v>10.90909090909091</v>
      </c>
      <c r="F2018" s="299" t="s">
        <v>77</v>
      </c>
    </row>
    <row r="2019" spans="1:6" x14ac:dyDescent="0.3">
      <c r="A2019" s="299" t="s">
        <v>494</v>
      </c>
      <c r="B2019" s="300">
        <v>26</v>
      </c>
      <c r="C2019" s="299" t="s">
        <v>91</v>
      </c>
      <c r="D2019" s="299" t="s">
        <v>59</v>
      </c>
      <c r="E2019" s="301">
        <v>25.000000000000004</v>
      </c>
      <c r="F2019" s="299" t="s">
        <v>187</v>
      </c>
    </row>
    <row r="2020" spans="1:6" x14ac:dyDescent="0.3">
      <c r="A2020" s="299" t="s">
        <v>494</v>
      </c>
      <c r="B2020" s="300">
        <v>26</v>
      </c>
      <c r="C2020" s="299" t="s">
        <v>91</v>
      </c>
      <c r="D2020" s="299" t="s">
        <v>59</v>
      </c>
      <c r="E2020" s="301">
        <v>52.590909090909079</v>
      </c>
      <c r="F2020" s="299" t="s">
        <v>77</v>
      </c>
    </row>
    <row r="2021" spans="1:6" x14ac:dyDescent="0.3">
      <c r="A2021" s="299" t="s">
        <v>494</v>
      </c>
      <c r="B2021" s="300">
        <v>26</v>
      </c>
      <c r="C2021" s="299" t="s">
        <v>91</v>
      </c>
      <c r="D2021" s="299" t="s">
        <v>60</v>
      </c>
      <c r="E2021" s="301">
        <v>42.409090909090899</v>
      </c>
      <c r="F2021" s="299" t="s">
        <v>187</v>
      </c>
    </row>
    <row r="2022" spans="1:6" x14ac:dyDescent="0.3">
      <c r="A2022" s="299" t="s">
        <v>494</v>
      </c>
      <c r="B2022" s="300">
        <v>26</v>
      </c>
      <c r="C2022" s="299" t="s">
        <v>91</v>
      </c>
      <c r="D2022" s="299" t="s">
        <v>60</v>
      </c>
      <c r="E2022" s="301">
        <v>822.77272727272725</v>
      </c>
      <c r="F2022" s="299" t="s">
        <v>77</v>
      </c>
    </row>
    <row r="2023" spans="1:6" x14ac:dyDescent="0.3">
      <c r="A2023" s="299" t="s">
        <v>494</v>
      </c>
      <c r="B2023" s="300">
        <v>26</v>
      </c>
      <c r="C2023" s="299" t="s">
        <v>91</v>
      </c>
      <c r="D2023" s="299" t="s">
        <v>61</v>
      </c>
      <c r="E2023" s="301">
        <v>46.772727272727266</v>
      </c>
      <c r="F2023" s="299" t="s">
        <v>77</v>
      </c>
    </row>
    <row r="2024" spans="1:6" x14ac:dyDescent="0.3">
      <c r="A2024" s="299" t="s">
        <v>494</v>
      </c>
      <c r="B2024" s="300">
        <v>26</v>
      </c>
      <c r="C2024" s="299" t="s">
        <v>91</v>
      </c>
      <c r="D2024" s="299" t="s">
        <v>62</v>
      </c>
      <c r="E2024" s="301">
        <v>57.681818181818173</v>
      </c>
      <c r="F2024" s="299" t="s">
        <v>187</v>
      </c>
    </row>
    <row r="2025" spans="1:6" x14ac:dyDescent="0.3">
      <c r="A2025" s="299" t="s">
        <v>494</v>
      </c>
      <c r="B2025" s="300">
        <v>26</v>
      </c>
      <c r="C2025" s="299" t="s">
        <v>91</v>
      </c>
      <c r="D2025" s="299" t="s">
        <v>62</v>
      </c>
      <c r="E2025" s="301">
        <v>216.40909090909091</v>
      </c>
      <c r="F2025" s="299" t="s">
        <v>77</v>
      </c>
    </row>
    <row r="2026" spans="1:6" x14ac:dyDescent="0.3">
      <c r="A2026" s="299" t="s">
        <v>494</v>
      </c>
      <c r="B2026" s="300">
        <v>26</v>
      </c>
      <c r="C2026" s="299" t="s">
        <v>91</v>
      </c>
      <c r="D2026" s="299" t="s">
        <v>63</v>
      </c>
      <c r="E2026" s="301">
        <v>7.7727272727272743</v>
      </c>
      <c r="F2026" s="299" t="s">
        <v>187</v>
      </c>
    </row>
    <row r="2027" spans="1:6" x14ac:dyDescent="0.3">
      <c r="A2027" s="299" t="s">
        <v>494</v>
      </c>
      <c r="B2027" s="300">
        <v>26</v>
      </c>
      <c r="C2027" s="299" t="s">
        <v>91</v>
      </c>
      <c r="D2027" s="299" t="s">
        <v>63</v>
      </c>
      <c r="E2027" s="301">
        <v>694.45454545454538</v>
      </c>
      <c r="F2027" s="299" t="s">
        <v>77</v>
      </c>
    </row>
    <row r="2028" spans="1:6" x14ac:dyDescent="0.3">
      <c r="A2028" s="299" t="s">
        <v>494</v>
      </c>
      <c r="B2028" s="300">
        <v>26</v>
      </c>
      <c r="C2028" s="299" t="s">
        <v>91</v>
      </c>
      <c r="D2028" s="299" t="s">
        <v>64</v>
      </c>
      <c r="E2028" s="301">
        <v>11.999999999999993</v>
      </c>
      <c r="F2028" s="299" t="s">
        <v>187</v>
      </c>
    </row>
    <row r="2029" spans="1:6" x14ac:dyDescent="0.3">
      <c r="A2029" s="299" t="s">
        <v>494</v>
      </c>
      <c r="B2029" s="300">
        <v>26</v>
      </c>
      <c r="C2029" s="299" t="s">
        <v>91</v>
      </c>
      <c r="D2029" s="299" t="s">
        <v>64</v>
      </c>
      <c r="E2029" s="301">
        <v>127.22727272727272</v>
      </c>
      <c r="F2029" s="299" t="s">
        <v>77</v>
      </c>
    </row>
    <row r="2030" spans="1:6" x14ac:dyDescent="0.3">
      <c r="A2030" s="299" t="s">
        <v>494</v>
      </c>
      <c r="B2030" s="300">
        <v>26</v>
      </c>
      <c r="C2030" s="299" t="s">
        <v>91</v>
      </c>
      <c r="D2030" s="299" t="s">
        <v>65</v>
      </c>
      <c r="E2030" s="301">
        <v>170.63636363636365</v>
      </c>
      <c r="F2030" s="299" t="s">
        <v>187</v>
      </c>
    </row>
    <row r="2031" spans="1:6" x14ac:dyDescent="0.3">
      <c r="A2031" s="299" t="s">
        <v>494</v>
      </c>
      <c r="B2031" s="300">
        <v>26</v>
      </c>
      <c r="C2031" s="299" t="s">
        <v>91</v>
      </c>
      <c r="D2031" s="299" t="s">
        <v>65</v>
      </c>
      <c r="E2031" s="301">
        <v>125.4545454545455</v>
      </c>
      <c r="F2031" s="299" t="s">
        <v>77</v>
      </c>
    </row>
    <row r="2032" spans="1:6" x14ac:dyDescent="0.3">
      <c r="A2032" s="299" t="s">
        <v>494</v>
      </c>
      <c r="B2032" s="300">
        <v>26</v>
      </c>
      <c r="C2032" s="299" t="s">
        <v>91</v>
      </c>
      <c r="D2032" s="299" t="s">
        <v>67</v>
      </c>
      <c r="E2032" s="301">
        <v>2.9999999999999982</v>
      </c>
      <c r="F2032" s="299" t="s">
        <v>77</v>
      </c>
    </row>
    <row r="2033" spans="1:6" x14ac:dyDescent="0.3">
      <c r="A2033" s="299" t="s">
        <v>494</v>
      </c>
      <c r="B2033" s="300">
        <v>26</v>
      </c>
      <c r="C2033" s="299" t="s">
        <v>92</v>
      </c>
      <c r="D2033" s="299" t="s">
        <v>47</v>
      </c>
      <c r="E2033" s="301">
        <v>31.000000000000014</v>
      </c>
      <c r="F2033" s="299" t="s">
        <v>187</v>
      </c>
    </row>
    <row r="2034" spans="1:6" x14ac:dyDescent="0.3">
      <c r="A2034" s="299" t="s">
        <v>494</v>
      </c>
      <c r="B2034" s="300">
        <v>26</v>
      </c>
      <c r="C2034" s="299" t="s">
        <v>92</v>
      </c>
      <c r="D2034" s="299" t="s">
        <v>47</v>
      </c>
      <c r="E2034" s="301">
        <v>15.999999999999995</v>
      </c>
      <c r="F2034" s="299" t="s">
        <v>188</v>
      </c>
    </row>
    <row r="2035" spans="1:6" x14ac:dyDescent="0.3">
      <c r="A2035" s="299" t="s">
        <v>494</v>
      </c>
      <c r="B2035" s="300">
        <v>26</v>
      </c>
      <c r="C2035" s="299" t="s">
        <v>92</v>
      </c>
      <c r="D2035" s="299" t="s">
        <v>47</v>
      </c>
      <c r="E2035" s="301">
        <v>129.27272727272728</v>
      </c>
      <c r="F2035" s="299" t="s">
        <v>77</v>
      </c>
    </row>
    <row r="2036" spans="1:6" x14ac:dyDescent="0.3">
      <c r="A2036" s="299" t="s">
        <v>494</v>
      </c>
      <c r="B2036" s="300">
        <v>26</v>
      </c>
      <c r="C2036" s="299" t="s">
        <v>92</v>
      </c>
      <c r="D2036" s="299" t="s">
        <v>48</v>
      </c>
      <c r="E2036" s="301">
        <v>0.99999999999999967</v>
      </c>
      <c r="F2036" s="299" t="s">
        <v>187</v>
      </c>
    </row>
    <row r="2037" spans="1:6" x14ac:dyDescent="0.3">
      <c r="A2037" s="299" t="s">
        <v>494</v>
      </c>
      <c r="B2037" s="300">
        <v>26</v>
      </c>
      <c r="C2037" s="299" t="s">
        <v>92</v>
      </c>
      <c r="D2037" s="299" t="s">
        <v>48</v>
      </c>
      <c r="E2037" s="301">
        <v>3.9999999999999987</v>
      </c>
      <c r="F2037" s="299" t="s">
        <v>77</v>
      </c>
    </row>
    <row r="2038" spans="1:6" x14ac:dyDescent="0.3">
      <c r="A2038" s="299" t="s">
        <v>494</v>
      </c>
      <c r="B2038" s="300">
        <v>26</v>
      </c>
      <c r="C2038" s="299" t="s">
        <v>92</v>
      </c>
      <c r="D2038" s="299" t="s">
        <v>49</v>
      </c>
      <c r="E2038" s="301">
        <v>31.818181818181817</v>
      </c>
      <c r="F2038" s="299" t="s">
        <v>187</v>
      </c>
    </row>
    <row r="2039" spans="1:6" x14ac:dyDescent="0.3">
      <c r="A2039" s="299" t="s">
        <v>494</v>
      </c>
      <c r="B2039" s="300">
        <v>26</v>
      </c>
      <c r="C2039" s="299" t="s">
        <v>92</v>
      </c>
      <c r="D2039" s="299" t="s">
        <v>49</v>
      </c>
      <c r="E2039" s="301">
        <v>969.5</v>
      </c>
      <c r="F2039" s="299" t="s">
        <v>77</v>
      </c>
    </row>
    <row r="2040" spans="1:6" x14ac:dyDescent="0.3">
      <c r="A2040" s="299" t="s">
        <v>494</v>
      </c>
      <c r="B2040" s="300">
        <v>26</v>
      </c>
      <c r="C2040" s="299" t="s">
        <v>92</v>
      </c>
      <c r="D2040" s="299" t="s">
        <v>50</v>
      </c>
      <c r="E2040" s="301">
        <v>4.9999999999999991</v>
      </c>
      <c r="F2040" s="299" t="s">
        <v>77</v>
      </c>
    </row>
    <row r="2041" spans="1:6" x14ac:dyDescent="0.3">
      <c r="A2041" s="299" t="s">
        <v>494</v>
      </c>
      <c r="B2041" s="300">
        <v>26</v>
      </c>
      <c r="C2041" s="299" t="s">
        <v>92</v>
      </c>
      <c r="D2041" s="299" t="s">
        <v>51</v>
      </c>
      <c r="E2041" s="301">
        <v>0.99999999999999967</v>
      </c>
      <c r="F2041" s="299" t="s">
        <v>187</v>
      </c>
    </row>
    <row r="2042" spans="1:6" x14ac:dyDescent="0.3">
      <c r="A2042" s="299" t="s">
        <v>494</v>
      </c>
      <c r="B2042" s="300">
        <v>26</v>
      </c>
      <c r="C2042" s="299" t="s">
        <v>92</v>
      </c>
      <c r="D2042" s="299" t="s">
        <v>51</v>
      </c>
      <c r="E2042" s="301">
        <v>45.31818181818182</v>
      </c>
      <c r="F2042" s="299" t="s">
        <v>77</v>
      </c>
    </row>
    <row r="2043" spans="1:6" x14ac:dyDescent="0.3">
      <c r="A2043" s="299" t="s">
        <v>494</v>
      </c>
      <c r="B2043" s="300">
        <v>26</v>
      </c>
      <c r="C2043" s="299" t="s">
        <v>92</v>
      </c>
      <c r="D2043" s="299" t="s">
        <v>52</v>
      </c>
      <c r="E2043" s="301">
        <v>379.95454545454555</v>
      </c>
      <c r="F2043" s="299" t="s">
        <v>187</v>
      </c>
    </row>
    <row r="2044" spans="1:6" x14ac:dyDescent="0.3">
      <c r="A2044" s="299" t="s">
        <v>494</v>
      </c>
      <c r="B2044" s="300">
        <v>26</v>
      </c>
      <c r="C2044" s="299" t="s">
        <v>92</v>
      </c>
      <c r="D2044" s="299" t="s">
        <v>52</v>
      </c>
      <c r="E2044" s="301">
        <v>587.5</v>
      </c>
      <c r="F2044" s="299" t="s">
        <v>77</v>
      </c>
    </row>
    <row r="2045" spans="1:6" x14ac:dyDescent="0.3">
      <c r="A2045" s="299" t="s">
        <v>494</v>
      </c>
      <c r="B2045" s="300">
        <v>26</v>
      </c>
      <c r="C2045" s="299" t="s">
        <v>92</v>
      </c>
      <c r="D2045" s="299" t="s">
        <v>53</v>
      </c>
      <c r="E2045" s="301">
        <v>155.59090909090912</v>
      </c>
      <c r="F2045" s="299" t="s">
        <v>187</v>
      </c>
    </row>
    <row r="2046" spans="1:6" x14ac:dyDescent="0.3">
      <c r="A2046" s="299" t="s">
        <v>494</v>
      </c>
      <c r="B2046" s="300">
        <v>26</v>
      </c>
      <c r="C2046" s="299" t="s">
        <v>92</v>
      </c>
      <c r="D2046" s="299" t="s">
        <v>53</v>
      </c>
      <c r="E2046" s="301">
        <v>593.68181818181824</v>
      </c>
      <c r="F2046" s="299" t="s">
        <v>77</v>
      </c>
    </row>
    <row r="2047" spans="1:6" x14ac:dyDescent="0.3">
      <c r="A2047" s="299" t="s">
        <v>494</v>
      </c>
      <c r="B2047" s="300">
        <v>26</v>
      </c>
      <c r="C2047" s="299" t="s">
        <v>92</v>
      </c>
      <c r="D2047" s="299" t="s">
        <v>54</v>
      </c>
      <c r="E2047" s="301">
        <v>136.90909090909088</v>
      </c>
      <c r="F2047" s="299" t="s">
        <v>187</v>
      </c>
    </row>
    <row r="2048" spans="1:6" x14ac:dyDescent="0.3">
      <c r="A2048" s="299" t="s">
        <v>494</v>
      </c>
      <c r="B2048" s="300">
        <v>26</v>
      </c>
      <c r="C2048" s="299" t="s">
        <v>92</v>
      </c>
      <c r="D2048" s="299" t="s">
        <v>54</v>
      </c>
      <c r="E2048" s="301">
        <v>607.4545454545455</v>
      </c>
      <c r="F2048" s="299" t="s">
        <v>77</v>
      </c>
    </row>
    <row r="2049" spans="1:6" x14ac:dyDescent="0.3">
      <c r="A2049" s="299" t="s">
        <v>494</v>
      </c>
      <c r="B2049" s="300">
        <v>26</v>
      </c>
      <c r="C2049" s="299" t="s">
        <v>92</v>
      </c>
      <c r="D2049" s="299" t="s">
        <v>55</v>
      </c>
      <c r="E2049" s="301">
        <v>218.63636363636363</v>
      </c>
      <c r="F2049" s="299" t="s">
        <v>187</v>
      </c>
    </row>
    <row r="2050" spans="1:6" x14ac:dyDescent="0.3">
      <c r="A2050" s="299" t="s">
        <v>494</v>
      </c>
      <c r="B2050" s="300">
        <v>26</v>
      </c>
      <c r="C2050" s="299" t="s">
        <v>92</v>
      </c>
      <c r="D2050" s="299" t="s">
        <v>55</v>
      </c>
      <c r="E2050" s="301">
        <v>786.90909090909088</v>
      </c>
      <c r="F2050" s="299" t="s">
        <v>77</v>
      </c>
    </row>
    <row r="2051" spans="1:6" x14ac:dyDescent="0.3">
      <c r="A2051" s="299" t="s">
        <v>494</v>
      </c>
      <c r="B2051" s="300">
        <v>26</v>
      </c>
      <c r="C2051" s="299" t="s">
        <v>92</v>
      </c>
      <c r="D2051" s="299" t="s">
        <v>56</v>
      </c>
      <c r="E2051" s="301">
        <v>7.9999999999999973</v>
      </c>
      <c r="F2051" s="299" t="s">
        <v>187</v>
      </c>
    </row>
    <row r="2052" spans="1:6" x14ac:dyDescent="0.3">
      <c r="A2052" s="299" t="s">
        <v>494</v>
      </c>
      <c r="B2052" s="300">
        <v>26</v>
      </c>
      <c r="C2052" s="299" t="s">
        <v>92</v>
      </c>
      <c r="D2052" s="299" t="s">
        <v>56</v>
      </c>
      <c r="E2052" s="301">
        <v>54.909090909090914</v>
      </c>
      <c r="F2052" s="299" t="s">
        <v>77</v>
      </c>
    </row>
    <row r="2053" spans="1:6" x14ac:dyDescent="0.3">
      <c r="A2053" s="299" t="s">
        <v>494</v>
      </c>
      <c r="B2053" s="300">
        <v>26</v>
      </c>
      <c r="C2053" s="299" t="s">
        <v>92</v>
      </c>
      <c r="D2053" s="299" t="s">
        <v>57</v>
      </c>
      <c r="E2053" s="301">
        <v>5.3181818181818175</v>
      </c>
      <c r="F2053" s="299" t="s">
        <v>187</v>
      </c>
    </row>
    <row r="2054" spans="1:6" x14ac:dyDescent="0.3">
      <c r="A2054" s="299" t="s">
        <v>494</v>
      </c>
      <c r="B2054" s="300">
        <v>26</v>
      </c>
      <c r="C2054" s="299" t="s">
        <v>92</v>
      </c>
      <c r="D2054" s="299" t="s">
        <v>57</v>
      </c>
      <c r="E2054" s="301">
        <v>8.8181818181818166</v>
      </c>
      <c r="F2054" s="299" t="s">
        <v>77</v>
      </c>
    </row>
    <row r="2055" spans="1:6" x14ac:dyDescent="0.3">
      <c r="A2055" s="299" t="s">
        <v>494</v>
      </c>
      <c r="B2055" s="300">
        <v>26</v>
      </c>
      <c r="C2055" s="299" t="s">
        <v>92</v>
      </c>
      <c r="D2055" s="299" t="s">
        <v>58</v>
      </c>
      <c r="E2055" s="301">
        <v>4.9090909090909083</v>
      </c>
      <c r="F2055" s="299" t="s">
        <v>187</v>
      </c>
    </row>
    <row r="2056" spans="1:6" x14ac:dyDescent="0.3">
      <c r="A2056" s="299" t="s">
        <v>494</v>
      </c>
      <c r="B2056" s="300">
        <v>26</v>
      </c>
      <c r="C2056" s="299" t="s">
        <v>92</v>
      </c>
      <c r="D2056" s="299" t="s">
        <v>58</v>
      </c>
      <c r="E2056" s="301">
        <v>16.818181818181824</v>
      </c>
      <c r="F2056" s="299" t="s">
        <v>77</v>
      </c>
    </row>
    <row r="2057" spans="1:6" x14ac:dyDescent="0.3">
      <c r="A2057" s="299" t="s">
        <v>494</v>
      </c>
      <c r="B2057" s="300">
        <v>26</v>
      </c>
      <c r="C2057" s="299" t="s">
        <v>92</v>
      </c>
      <c r="D2057" s="299" t="s">
        <v>59</v>
      </c>
      <c r="E2057" s="301">
        <v>14.999999999999998</v>
      </c>
      <c r="F2057" s="299" t="s">
        <v>187</v>
      </c>
    </row>
    <row r="2058" spans="1:6" x14ac:dyDescent="0.3">
      <c r="A2058" s="299" t="s">
        <v>494</v>
      </c>
      <c r="B2058" s="300">
        <v>26</v>
      </c>
      <c r="C2058" s="299" t="s">
        <v>92</v>
      </c>
      <c r="D2058" s="299" t="s">
        <v>59</v>
      </c>
      <c r="E2058" s="301">
        <v>77.5</v>
      </c>
      <c r="F2058" s="299" t="s">
        <v>77</v>
      </c>
    </row>
    <row r="2059" spans="1:6" x14ac:dyDescent="0.3">
      <c r="A2059" s="299" t="s">
        <v>494</v>
      </c>
      <c r="B2059" s="300">
        <v>26</v>
      </c>
      <c r="C2059" s="299" t="s">
        <v>92</v>
      </c>
      <c r="D2059" s="299" t="s">
        <v>60</v>
      </c>
      <c r="E2059" s="301">
        <v>42.590909090909079</v>
      </c>
      <c r="F2059" s="299" t="s">
        <v>187</v>
      </c>
    </row>
    <row r="2060" spans="1:6" x14ac:dyDescent="0.3">
      <c r="A2060" s="299" t="s">
        <v>494</v>
      </c>
      <c r="B2060" s="300">
        <v>26</v>
      </c>
      <c r="C2060" s="299" t="s">
        <v>92</v>
      </c>
      <c r="D2060" s="299" t="s">
        <v>60</v>
      </c>
      <c r="E2060" s="301">
        <v>460.18181818181824</v>
      </c>
      <c r="F2060" s="299" t="s">
        <v>77</v>
      </c>
    </row>
    <row r="2061" spans="1:6" x14ac:dyDescent="0.3">
      <c r="A2061" s="299" t="s">
        <v>494</v>
      </c>
      <c r="B2061" s="300">
        <v>26</v>
      </c>
      <c r="C2061" s="299" t="s">
        <v>92</v>
      </c>
      <c r="D2061" s="299" t="s">
        <v>61</v>
      </c>
      <c r="E2061" s="301">
        <v>26.72727272727273</v>
      </c>
      <c r="F2061" s="299" t="s">
        <v>77</v>
      </c>
    </row>
    <row r="2062" spans="1:6" x14ac:dyDescent="0.3">
      <c r="A2062" s="299" t="s">
        <v>494</v>
      </c>
      <c r="B2062" s="300">
        <v>26</v>
      </c>
      <c r="C2062" s="299" t="s">
        <v>92</v>
      </c>
      <c r="D2062" s="299" t="s">
        <v>62</v>
      </c>
      <c r="E2062" s="301">
        <v>26.999999999999993</v>
      </c>
      <c r="F2062" s="299" t="s">
        <v>187</v>
      </c>
    </row>
    <row r="2063" spans="1:6" x14ac:dyDescent="0.3">
      <c r="A2063" s="299" t="s">
        <v>494</v>
      </c>
      <c r="B2063" s="300">
        <v>26</v>
      </c>
      <c r="C2063" s="299" t="s">
        <v>92</v>
      </c>
      <c r="D2063" s="299" t="s">
        <v>62</v>
      </c>
      <c r="E2063" s="301">
        <v>136.40909090909093</v>
      </c>
      <c r="F2063" s="299" t="s">
        <v>77</v>
      </c>
    </row>
    <row r="2064" spans="1:6" x14ac:dyDescent="0.3">
      <c r="A2064" s="299" t="s">
        <v>494</v>
      </c>
      <c r="B2064" s="300">
        <v>26</v>
      </c>
      <c r="C2064" s="299" t="s">
        <v>92</v>
      </c>
      <c r="D2064" s="299" t="s">
        <v>63</v>
      </c>
      <c r="E2064" s="301">
        <v>7.0000000000000018</v>
      </c>
      <c r="F2064" s="299" t="s">
        <v>187</v>
      </c>
    </row>
    <row r="2065" spans="1:6" x14ac:dyDescent="0.3">
      <c r="A2065" s="299" t="s">
        <v>494</v>
      </c>
      <c r="B2065" s="300">
        <v>26</v>
      </c>
      <c r="C2065" s="299" t="s">
        <v>92</v>
      </c>
      <c r="D2065" s="299" t="s">
        <v>63</v>
      </c>
      <c r="E2065" s="301">
        <v>345.90909090909088</v>
      </c>
      <c r="F2065" s="299" t="s">
        <v>77</v>
      </c>
    </row>
    <row r="2066" spans="1:6" x14ac:dyDescent="0.3">
      <c r="A2066" s="299" t="s">
        <v>494</v>
      </c>
      <c r="B2066" s="300">
        <v>26</v>
      </c>
      <c r="C2066" s="299" t="s">
        <v>92</v>
      </c>
      <c r="D2066" s="299" t="s">
        <v>64</v>
      </c>
      <c r="E2066" s="301">
        <v>14.954545454545453</v>
      </c>
      <c r="F2066" s="299" t="s">
        <v>187</v>
      </c>
    </row>
    <row r="2067" spans="1:6" x14ac:dyDescent="0.3">
      <c r="A2067" s="299" t="s">
        <v>494</v>
      </c>
      <c r="B2067" s="300">
        <v>26</v>
      </c>
      <c r="C2067" s="299" t="s">
        <v>92</v>
      </c>
      <c r="D2067" s="299" t="s">
        <v>64</v>
      </c>
      <c r="E2067" s="301">
        <v>70.27272727272728</v>
      </c>
      <c r="F2067" s="299" t="s">
        <v>77</v>
      </c>
    </row>
    <row r="2068" spans="1:6" x14ac:dyDescent="0.3">
      <c r="A2068" s="299" t="s">
        <v>494</v>
      </c>
      <c r="B2068" s="300">
        <v>26</v>
      </c>
      <c r="C2068" s="299" t="s">
        <v>92</v>
      </c>
      <c r="D2068" s="299" t="s">
        <v>65</v>
      </c>
      <c r="E2068" s="301">
        <v>48.999999999999993</v>
      </c>
      <c r="F2068" s="299" t="s">
        <v>187</v>
      </c>
    </row>
    <row r="2069" spans="1:6" x14ac:dyDescent="0.3">
      <c r="A2069" s="299" t="s">
        <v>494</v>
      </c>
      <c r="B2069" s="300">
        <v>26</v>
      </c>
      <c r="C2069" s="299" t="s">
        <v>92</v>
      </c>
      <c r="D2069" s="299" t="s">
        <v>65</v>
      </c>
      <c r="E2069" s="301">
        <v>71.318181818181799</v>
      </c>
      <c r="F2069" s="299" t="s">
        <v>77</v>
      </c>
    </row>
    <row r="2070" spans="1:6" x14ac:dyDescent="0.3">
      <c r="A2070" s="299" t="s">
        <v>494</v>
      </c>
      <c r="B2070" s="300">
        <v>26</v>
      </c>
      <c r="C2070" s="299" t="s">
        <v>92</v>
      </c>
      <c r="D2070" s="299" t="s">
        <v>67</v>
      </c>
      <c r="E2070" s="301">
        <v>8.8636363636363633</v>
      </c>
      <c r="F2070" s="299" t="s">
        <v>77</v>
      </c>
    </row>
    <row r="2071" spans="1:6" x14ac:dyDescent="0.3">
      <c r="A2071" s="299" t="s">
        <v>494</v>
      </c>
      <c r="B2071" s="300">
        <v>27</v>
      </c>
      <c r="C2071" s="299" t="s">
        <v>91</v>
      </c>
      <c r="D2071" s="299" t="s">
        <v>47</v>
      </c>
      <c r="E2071" s="301">
        <v>39.090909090909093</v>
      </c>
      <c r="F2071" s="299" t="s">
        <v>187</v>
      </c>
    </row>
    <row r="2072" spans="1:6" x14ac:dyDescent="0.3">
      <c r="A2072" s="299" t="s">
        <v>494</v>
      </c>
      <c r="B2072" s="300">
        <v>27</v>
      </c>
      <c r="C2072" s="299" t="s">
        <v>91</v>
      </c>
      <c r="D2072" s="299" t="s">
        <v>47</v>
      </c>
      <c r="E2072" s="301">
        <v>481.68181818181813</v>
      </c>
      <c r="F2072" s="299" t="s">
        <v>80</v>
      </c>
    </row>
    <row r="2073" spans="1:6" x14ac:dyDescent="0.3">
      <c r="A2073" s="299" t="s">
        <v>494</v>
      </c>
      <c r="B2073" s="300">
        <v>27</v>
      </c>
      <c r="C2073" s="299" t="s">
        <v>91</v>
      </c>
      <c r="D2073" s="299" t="s">
        <v>47</v>
      </c>
      <c r="E2073" s="301">
        <v>15.999999999999995</v>
      </c>
      <c r="F2073" s="299" t="s">
        <v>188</v>
      </c>
    </row>
    <row r="2074" spans="1:6" x14ac:dyDescent="0.3">
      <c r="A2074" s="299" t="s">
        <v>494</v>
      </c>
      <c r="B2074" s="300">
        <v>27</v>
      </c>
      <c r="C2074" s="299" t="s">
        <v>91</v>
      </c>
      <c r="D2074" s="299" t="s">
        <v>47</v>
      </c>
      <c r="E2074" s="301">
        <v>140.40909090909091</v>
      </c>
      <c r="F2074" s="299" t="s">
        <v>77</v>
      </c>
    </row>
    <row r="2075" spans="1:6" x14ac:dyDescent="0.3">
      <c r="A2075" s="299" t="s">
        <v>494</v>
      </c>
      <c r="B2075" s="300">
        <v>27</v>
      </c>
      <c r="C2075" s="299" t="s">
        <v>91</v>
      </c>
      <c r="D2075" s="299" t="s">
        <v>48</v>
      </c>
      <c r="E2075" s="301">
        <v>13.000000000000007</v>
      </c>
      <c r="F2075" s="299" t="s">
        <v>77</v>
      </c>
    </row>
    <row r="2076" spans="1:6" x14ac:dyDescent="0.3">
      <c r="A2076" s="299" t="s">
        <v>494</v>
      </c>
      <c r="B2076" s="300">
        <v>27</v>
      </c>
      <c r="C2076" s="299" t="s">
        <v>91</v>
      </c>
      <c r="D2076" s="299" t="s">
        <v>49</v>
      </c>
      <c r="E2076" s="301">
        <v>22.31818181818182</v>
      </c>
      <c r="F2076" s="299" t="s">
        <v>187</v>
      </c>
    </row>
    <row r="2077" spans="1:6" x14ac:dyDescent="0.3">
      <c r="A2077" s="299" t="s">
        <v>494</v>
      </c>
      <c r="B2077" s="300">
        <v>27</v>
      </c>
      <c r="C2077" s="299" t="s">
        <v>91</v>
      </c>
      <c r="D2077" s="299" t="s">
        <v>49</v>
      </c>
      <c r="E2077" s="301">
        <v>431.63636363636357</v>
      </c>
      <c r="F2077" s="299" t="s">
        <v>77</v>
      </c>
    </row>
    <row r="2078" spans="1:6" x14ac:dyDescent="0.3">
      <c r="A2078" s="299" t="s">
        <v>494</v>
      </c>
      <c r="B2078" s="300">
        <v>27</v>
      </c>
      <c r="C2078" s="299" t="s">
        <v>91</v>
      </c>
      <c r="D2078" s="299" t="s">
        <v>51</v>
      </c>
      <c r="E2078" s="301">
        <v>6.1363636363636331</v>
      </c>
      <c r="F2078" s="299" t="s">
        <v>77</v>
      </c>
    </row>
    <row r="2079" spans="1:6" x14ac:dyDescent="0.3">
      <c r="A2079" s="299" t="s">
        <v>494</v>
      </c>
      <c r="B2079" s="300">
        <v>27</v>
      </c>
      <c r="C2079" s="299" t="s">
        <v>91</v>
      </c>
      <c r="D2079" s="299" t="s">
        <v>52</v>
      </c>
      <c r="E2079" s="301">
        <v>62.909090909090899</v>
      </c>
      <c r="F2079" s="299" t="s">
        <v>187</v>
      </c>
    </row>
    <row r="2080" spans="1:6" x14ac:dyDescent="0.3">
      <c r="A2080" s="299" t="s">
        <v>494</v>
      </c>
      <c r="B2080" s="300">
        <v>27</v>
      </c>
      <c r="C2080" s="299" t="s">
        <v>91</v>
      </c>
      <c r="D2080" s="299" t="s">
        <v>52</v>
      </c>
      <c r="E2080" s="301">
        <v>0.27272727272727276</v>
      </c>
      <c r="F2080" s="299" t="s">
        <v>80</v>
      </c>
    </row>
    <row r="2081" spans="1:6" x14ac:dyDescent="0.3">
      <c r="A2081" s="299" t="s">
        <v>494</v>
      </c>
      <c r="B2081" s="300">
        <v>27</v>
      </c>
      <c r="C2081" s="299" t="s">
        <v>91</v>
      </c>
      <c r="D2081" s="299" t="s">
        <v>52</v>
      </c>
      <c r="E2081" s="301">
        <v>393.5</v>
      </c>
      <c r="F2081" s="299" t="s">
        <v>77</v>
      </c>
    </row>
    <row r="2082" spans="1:6" x14ac:dyDescent="0.3">
      <c r="A2082" s="299" t="s">
        <v>494</v>
      </c>
      <c r="B2082" s="300">
        <v>27</v>
      </c>
      <c r="C2082" s="299" t="s">
        <v>91</v>
      </c>
      <c r="D2082" s="299" t="s">
        <v>53</v>
      </c>
      <c r="E2082" s="301">
        <v>197.13636363636368</v>
      </c>
      <c r="F2082" s="299" t="s">
        <v>187</v>
      </c>
    </row>
    <row r="2083" spans="1:6" x14ac:dyDescent="0.3">
      <c r="A2083" s="299" t="s">
        <v>494</v>
      </c>
      <c r="B2083" s="300">
        <v>27</v>
      </c>
      <c r="C2083" s="299" t="s">
        <v>91</v>
      </c>
      <c r="D2083" s="299" t="s">
        <v>53</v>
      </c>
      <c r="E2083" s="301">
        <v>538.09090909090924</v>
      </c>
      <c r="F2083" s="299" t="s">
        <v>77</v>
      </c>
    </row>
    <row r="2084" spans="1:6" x14ac:dyDescent="0.3">
      <c r="A2084" s="299" t="s">
        <v>494</v>
      </c>
      <c r="B2084" s="300">
        <v>27</v>
      </c>
      <c r="C2084" s="299" t="s">
        <v>91</v>
      </c>
      <c r="D2084" s="299" t="s">
        <v>54</v>
      </c>
      <c r="E2084" s="301">
        <v>41.000000000000007</v>
      </c>
      <c r="F2084" s="299" t="s">
        <v>187</v>
      </c>
    </row>
    <row r="2085" spans="1:6" x14ac:dyDescent="0.3">
      <c r="A2085" s="299" t="s">
        <v>494</v>
      </c>
      <c r="B2085" s="300">
        <v>27</v>
      </c>
      <c r="C2085" s="299" t="s">
        <v>91</v>
      </c>
      <c r="D2085" s="299" t="s">
        <v>54</v>
      </c>
      <c r="E2085" s="301">
        <v>195.77272727272728</v>
      </c>
      <c r="F2085" s="299" t="s">
        <v>77</v>
      </c>
    </row>
    <row r="2086" spans="1:6" x14ac:dyDescent="0.3">
      <c r="A2086" s="299" t="s">
        <v>494</v>
      </c>
      <c r="B2086" s="300">
        <v>27</v>
      </c>
      <c r="C2086" s="299" t="s">
        <v>91</v>
      </c>
      <c r="D2086" s="299" t="s">
        <v>55</v>
      </c>
      <c r="E2086" s="301">
        <v>138.27272727272725</v>
      </c>
      <c r="F2086" s="299" t="s">
        <v>187</v>
      </c>
    </row>
    <row r="2087" spans="1:6" x14ac:dyDescent="0.3">
      <c r="A2087" s="299" t="s">
        <v>494</v>
      </c>
      <c r="B2087" s="300">
        <v>27</v>
      </c>
      <c r="C2087" s="299" t="s">
        <v>91</v>
      </c>
      <c r="D2087" s="299" t="s">
        <v>55</v>
      </c>
      <c r="E2087" s="301">
        <v>1175.2727272727273</v>
      </c>
      <c r="F2087" s="299" t="s">
        <v>77</v>
      </c>
    </row>
    <row r="2088" spans="1:6" x14ac:dyDescent="0.3">
      <c r="A2088" s="299" t="s">
        <v>494</v>
      </c>
      <c r="B2088" s="300">
        <v>27</v>
      </c>
      <c r="C2088" s="299" t="s">
        <v>91</v>
      </c>
      <c r="D2088" s="299" t="s">
        <v>56</v>
      </c>
      <c r="E2088" s="301">
        <v>13.681818181818187</v>
      </c>
      <c r="F2088" s="299" t="s">
        <v>187</v>
      </c>
    </row>
    <row r="2089" spans="1:6" x14ac:dyDescent="0.3">
      <c r="A2089" s="299" t="s">
        <v>494</v>
      </c>
      <c r="B2089" s="300">
        <v>27</v>
      </c>
      <c r="C2089" s="299" t="s">
        <v>91</v>
      </c>
      <c r="D2089" s="299" t="s">
        <v>56</v>
      </c>
      <c r="E2089" s="301">
        <v>13.681818181818183</v>
      </c>
      <c r="F2089" s="299" t="s">
        <v>77</v>
      </c>
    </row>
    <row r="2090" spans="1:6" x14ac:dyDescent="0.3">
      <c r="A2090" s="299" t="s">
        <v>494</v>
      </c>
      <c r="B2090" s="300">
        <v>27</v>
      </c>
      <c r="C2090" s="299" t="s">
        <v>91</v>
      </c>
      <c r="D2090" s="299" t="s">
        <v>57</v>
      </c>
      <c r="E2090" s="301">
        <v>3.9999999999999987</v>
      </c>
      <c r="F2090" s="299" t="s">
        <v>187</v>
      </c>
    </row>
    <row r="2091" spans="1:6" x14ac:dyDescent="0.3">
      <c r="A2091" s="299" t="s">
        <v>494</v>
      </c>
      <c r="B2091" s="300">
        <v>27</v>
      </c>
      <c r="C2091" s="299" t="s">
        <v>91</v>
      </c>
      <c r="D2091" s="299" t="s">
        <v>57</v>
      </c>
      <c r="E2091" s="301">
        <v>2.4999999999999987</v>
      </c>
      <c r="F2091" s="299" t="s">
        <v>77</v>
      </c>
    </row>
    <row r="2092" spans="1:6" x14ac:dyDescent="0.3">
      <c r="A2092" s="299" t="s">
        <v>494</v>
      </c>
      <c r="B2092" s="300">
        <v>27</v>
      </c>
      <c r="C2092" s="299" t="s">
        <v>91</v>
      </c>
      <c r="D2092" s="299" t="s">
        <v>58</v>
      </c>
      <c r="E2092" s="301">
        <v>0.99999999999999967</v>
      </c>
      <c r="F2092" s="299" t="s">
        <v>187</v>
      </c>
    </row>
    <row r="2093" spans="1:6" x14ac:dyDescent="0.3">
      <c r="A2093" s="299" t="s">
        <v>494</v>
      </c>
      <c r="B2093" s="300">
        <v>27</v>
      </c>
      <c r="C2093" s="299" t="s">
        <v>91</v>
      </c>
      <c r="D2093" s="299" t="s">
        <v>58</v>
      </c>
      <c r="E2093" s="301">
        <v>2.6818181818181803</v>
      </c>
      <c r="F2093" s="299" t="s">
        <v>77</v>
      </c>
    </row>
    <row r="2094" spans="1:6" x14ac:dyDescent="0.3">
      <c r="A2094" s="299" t="s">
        <v>494</v>
      </c>
      <c r="B2094" s="300">
        <v>27</v>
      </c>
      <c r="C2094" s="299" t="s">
        <v>91</v>
      </c>
      <c r="D2094" s="299" t="s">
        <v>59</v>
      </c>
      <c r="E2094" s="301">
        <v>14.636363636363633</v>
      </c>
      <c r="F2094" s="299" t="s">
        <v>187</v>
      </c>
    </row>
    <row r="2095" spans="1:6" x14ac:dyDescent="0.3">
      <c r="A2095" s="299" t="s">
        <v>494</v>
      </c>
      <c r="B2095" s="300">
        <v>27</v>
      </c>
      <c r="C2095" s="299" t="s">
        <v>91</v>
      </c>
      <c r="D2095" s="299" t="s">
        <v>59</v>
      </c>
      <c r="E2095" s="301">
        <v>38.409090909090907</v>
      </c>
      <c r="F2095" s="299" t="s">
        <v>77</v>
      </c>
    </row>
    <row r="2096" spans="1:6" x14ac:dyDescent="0.3">
      <c r="A2096" s="299" t="s">
        <v>494</v>
      </c>
      <c r="B2096" s="300">
        <v>27</v>
      </c>
      <c r="C2096" s="299" t="s">
        <v>91</v>
      </c>
      <c r="D2096" s="299" t="s">
        <v>60</v>
      </c>
      <c r="E2096" s="301">
        <v>32.409090909090914</v>
      </c>
      <c r="F2096" s="299" t="s">
        <v>187</v>
      </c>
    </row>
    <row r="2097" spans="1:6" x14ac:dyDescent="0.3">
      <c r="A2097" s="299" t="s">
        <v>494</v>
      </c>
      <c r="B2097" s="300">
        <v>27</v>
      </c>
      <c r="C2097" s="299" t="s">
        <v>91</v>
      </c>
      <c r="D2097" s="299" t="s">
        <v>60</v>
      </c>
      <c r="E2097" s="301">
        <v>347.49999999999994</v>
      </c>
      <c r="F2097" s="299" t="s">
        <v>77</v>
      </c>
    </row>
    <row r="2098" spans="1:6" x14ac:dyDescent="0.3">
      <c r="A2098" s="299" t="s">
        <v>494</v>
      </c>
      <c r="B2098" s="300">
        <v>27</v>
      </c>
      <c r="C2098" s="299" t="s">
        <v>91</v>
      </c>
      <c r="D2098" s="299" t="s">
        <v>61</v>
      </c>
      <c r="E2098" s="301">
        <v>77.181818181818187</v>
      </c>
      <c r="F2098" s="299" t="s">
        <v>77</v>
      </c>
    </row>
    <row r="2099" spans="1:6" x14ac:dyDescent="0.3">
      <c r="A2099" s="299" t="s">
        <v>494</v>
      </c>
      <c r="B2099" s="300">
        <v>27</v>
      </c>
      <c r="C2099" s="299" t="s">
        <v>91</v>
      </c>
      <c r="D2099" s="299" t="s">
        <v>62</v>
      </c>
      <c r="E2099" s="301">
        <v>42.818181818181813</v>
      </c>
      <c r="F2099" s="299" t="s">
        <v>187</v>
      </c>
    </row>
    <row r="2100" spans="1:6" x14ac:dyDescent="0.3">
      <c r="A2100" s="299" t="s">
        <v>494</v>
      </c>
      <c r="B2100" s="300">
        <v>27</v>
      </c>
      <c r="C2100" s="299" t="s">
        <v>91</v>
      </c>
      <c r="D2100" s="299" t="s">
        <v>62</v>
      </c>
      <c r="E2100" s="301">
        <v>57.227272727272748</v>
      </c>
      <c r="F2100" s="299" t="s">
        <v>77</v>
      </c>
    </row>
    <row r="2101" spans="1:6" x14ac:dyDescent="0.3">
      <c r="A2101" s="299" t="s">
        <v>494</v>
      </c>
      <c r="B2101" s="300">
        <v>27</v>
      </c>
      <c r="C2101" s="299" t="s">
        <v>91</v>
      </c>
      <c r="D2101" s="299" t="s">
        <v>63</v>
      </c>
      <c r="E2101" s="301">
        <v>4.5454545454545432</v>
      </c>
      <c r="F2101" s="299" t="s">
        <v>187</v>
      </c>
    </row>
    <row r="2102" spans="1:6" x14ac:dyDescent="0.3">
      <c r="A2102" s="299" t="s">
        <v>494</v>
      </c>
      <c r="B2102" s="300">
        <v>27</v>
      </c>
      <c r="C2102" s="299" t="s">
        <v>91</v>
      </c>
      <c r="D2102" s="299" t="s">
        <v>63</v>
      </c>
      <c r="E2102" s="301">
        <v>404.50000000000023</v>
      </c>
      <c r="F2102" s="299" t="s">
        <v>77</v>
      </c>
    </row>
    <row r="2103" spans="1:6" x14ac:dyDescent="0.3">
      <c r="A2103" s="299" t="s">
        <v>494</v>
      </c>
      <c r="B2103" s="300">
        <v>27</v>
      </c>
      <c r="C2103" s="299" t="s">
        <v>91</v>
      </c>
      <c r="D2103" s="299" t="s">
        <v>64</v>
      </c>
      <c r="E2103" s="301">
        <v>2.9999999999999982</v>
      </c>
      <c r="F2103" s="299" t="s">
        <v>187</v>
      </c>
    </row>
    <row r="2104" spans="1:6" x14ac:dyDescent="0.3">
      <c r="A2104" s="299" t="s">
        <v>494</v>
      </c>
      <c r="B2104" s="300">
        <v>27</v>
      </c>
      <c r="C2104" s="299" t="s">
        <v>91</v>
      </c>
      <c r="D2104" s="299" t="s">
        <v>64</v>
      </c>
      <c r="E2104" s="301">
        <v>82.772727272727266</v>
      </c>
      <c r="F2104" s="299" t="s">
        <v>77</v>
      </c>
    </row>
    <row r="2105" spans="1:6" x14ac:dyDescent="0.3">
      <c r="A2105" s="299" t="s">
        <v>494</v>
      </c>
      <c r="B2105" s="300">
        <v>27</v>
      </c>
      <c r="C2105" s="299" t="s">
        <v>91</v>
      </c>
      <c r="D2105" s="299" t="s">
        <v>65</v>
      </c>
      <c r="E2105" s="301">
        <v>77.727272727272734</v>
      </c>
      <c r="F2105" s="299" t="s">
        <v>187</v>
      </c>
    </row>
    <row r="2106" spans="1:6" x14ac:dyDescent="0.3">
      <c r="A2106" s="299" t="s">
        <v>494</v>
      </c>
      <c r="B2106" s="300">
        <v>27</v>
      </c>
      <c r="C2106" s="299" t="s">
        <v>91</v>
      </c>
      <c r="D2106" s="299" t="s">
        <v>65</v>
      </c>
      <c r="E2106" s="301">
        <v>63.090909090909101</v>
      </c>
      <c r="F2106" s="299" t="s">
        <v>77</v>
      </c>
    </row>
    <row r="2107" spans="1:6" x14ac:dyDescent="0.3">
      <c r="A2107" s="299" t="s">
        <v>494</v>
      </c>
      <c r="B2107" s="300">
        <v>27</v>
      </c>
      <c r="C2107" s="299" t="s">
        <v>91</v>
      </c>
      <c r="D2107" s="299" t="s">
        <v>67</v>
      </c>
      <c r="E2107" s="301">
        <v>2.318181818181817</v>
      </c>
      <c r="F2107" s="299" t="s">
        <v>77</v>
      </c>
    </row>
    <row r="2108" spans="1:6" x14ac:dyDescent="0.3">
      <c r="A2108" s="299" t="s">
        <v>494</v>
      </c>
      <c r="B2108" s="300">
        <v>27</v>
      </c>
      <c r="C2108" s="299" t="s">
        <v>92</v>
      </c>
      <c r="D2108" s="299" t="s">
        <v>47</v>
      </c>
      <c r="E2108" s="301">
        <v>100.04545454545458</v>
      </c>
      <c r="F2108" s="299" t="s">
        <v>187</v>
      </c>
    </row>
    <row r="2109" spans="1:6" x14ac:dyDescent="0.3">
      <c r="A2109" s="299" t="s">
        <v>494</v>
      </c>
      <c r="B2109" s="300">
        <v>27</v>
      </c>
      <c r="C2109" s="299" t="s">
        <v>92</v>
      </c>
      <c r="D2109" s="299" t="s">
        <v>47</v>
      </c>
      <c r="E2109" s="301">
        <v>65.818181818181827</v>
      </c>
      <c r="F2109" s="299" t="s">
        <v>80</v>
      </c>
    </row>
    <row r="2110" spans="1:6" x14ac:dyDescent="0.3">
      <c r="A2110" s="299" t="s">
        <v>494</v>
      </c>
      <c r="B2110" s="300">
        <v>27</v>
      </c>
      <c r="C2110" s="299" t="s">
        <v>92</v>
      </c>
      <c r="D2110" s="299" t="s">
        <v>47</v>
      </c>
      <c r="E2110" s="301">
        <v>11.999999999999993</v>
      </c>
      <c r="F2110" s="299" t="s">
        <v>188</v>
      </c>
    </row>
    <row r="2111" spans="1:6" x14ac:dyDescent="0.3">
      <c r="A2111" s="299" t="s">
        <v>494</v>
      </c>
      <c r="B2111" s="300">
        <v>27</v>
      </c>
      <c r="C2111" s="299" t="s">
        <v>92</v>
      </c>
      <c r="D2111" s="299" t="s">
        <v>47</v>
      </c>
      <c r="E2111" s="301">
        <v>133.31818181818184</v>
      </c>
      <c r="F2111" s="299" t="s">
        <v>77</v>
      </c>
    </row>
    <row r="2112" spans="1:6" x14ac:dyDescent="0.3">
      <c r="A2112" s="299" t="s">
        <v>494</v>
      </c>
      <c r="B2112" s="300">
        <v>27</v>
      </c>
      <c r="C2112" s="299" t="s">
        <v>92</v>
      </c>
      <c r="D2112" s="299" t="s">
        <v>48</v>
      </c>
      <c r="E2112" s="301">
        <v>6.6363636363636385</v>
      </c>
      <c r="F2112" s="299" t="s">
        <v>77</v>
      </c>
    </row>
    <row r="2113" spans="1:6" x14ac:dyDescent="0.3">
      <c r="A2113" s="299" t="s">
        <v>494</v>
      </c>
      <c r="B2113" s="300">
        <v>27</v>
      </c>
      <c r="C2113" s="299" t="s">
        <v>92</v>
      </c>
      <c r="D2113" s="299" t="s">
        <v>49</v>
      </c>
      <c r="E2113" s="301">
        <v>4.9999999999999991</v>
      </c>
      <c r="F2113" s="299" t="s">
        <v>187</v>
      </c>
    </row>
    <row r="2114" spans="1:6" x14ac:dyDescent="0.3">
      <c r="A2114" s="299" t="s">
        <v>494</v>
      </c>
      <c r="B2114" s="300">
        <v>27</v>
      </c>
      <c r="C2114" s="299" t="s">
        <v>92</v>
      </c>
      <c r="D2114" s="299" t="s">
        <v>49</v>
      </c>
      <c r="E2114" s="301">
        <v>0.99999999999999967</v>
      </c>
      <c r="F2114" s="299" t="s">
        <v>188</v>
      </c>
    </row>
    <row r="2115" spans="1:6" x14ac:dyDescent="0.3">
      <c r="A2115" s="299" t="s">
        <v>494</v>
      </c>
      <c r="B2115" s="300">
        <v>27</v>
      </c>
      <c r="C2115" s="299" t="s">
        <v>92</v>
      </c>
      <c r="D2115" s="299" t="s">
        <v>49</v>
      </c>
      <c r="E2115" s="301">
        <v>165.63636363636363</v>
      </c>
      <c r="F2115" s="299" t="s">
        <v>77</v>
      </c>
    </row>
    <row r="2116" spans="1:6" x14ac:dyDescent="0.3">
      <c r="A2116" s="299" t="s">
        <v>494</v>
      </c>
      <c r="B2116" s="300">
        <v>27</v>
      </c>
      <c r="C2116" s="299" t="s">
        <v>92</v>
      </c>
      <c r="D2116" s="299" t="s">
        <v>50</v>
      </c>
      <c r="E2116" s="301">
        <v>0.99999999999999967</v>
      </c>
      <c r="F2116" s="299" t="s">
        <v>77</v>
      </c>
    </row>
    <row r="2117" spans="1:6" x14ac:dyDescent="0.3">
      <c r="A2117" s="299" t="s">
        <v>494</v>
      </c>
      <c r="B2117" s="300">
        <v>27</v>
      </c>
      <c r="C2117" s="299" t="s">
        <v>92</v>
      </c>
      <c r="D2117" s="299" t="s">
        <v>51</v>
      </c>
      <c r="E2117" s="301">
        <v>0.99999999999999967</v>
      </c>
      <c r="F2117" s="299" t="s">
        <v>187</v>
      </c>
    </row>
    <row r="2118" spans="1:6" x14ac:dyDescent="0.3">
      <c r="A2118" s="299" t="s">
        <v>494</v>
      </c>
      <c r="B2118" s="300">
        <v>27</v>
      </c>
      <c r="C2118" s="299" t="s">
        <v>92</v>
      </c>
      <c r="D2118" s="299" t="s">
        <v>51</v>
      </c>
      <c r="E2118" s="301">
        <v>4.9999999999999991</v>
      </c>
      <c r="F2118" s="299" t="s">
        <v>77</v>
      </c>
    </row>
    <row r="2119" spans="1:6" x14ac:dyDescent="0.3">
      <c r="A2119" s="299" t="s">
        <v>494</v>
      </c>
      <c r="B2119" s="300">
        <v>27</v>
      </c>
      <c r="C2119" s="299" t="s">
        <v>92</v>
      </c>
      <c r="D2119" s="299" t="s">
        <v>52</v>
      </c>
      <c r="E2119" s="301">
        <v>69.818181818181799</v>
      </c>
      <c r="F2119" s="299" t="s">
        <v>187</v>
      </c>
    </row>
    <row r="2120" spans="1:6" x14ac:dyDescent="0.3">
      <c r="A2120" s="299" t="s">
        <v>494</v>
      </c>
      <c r="B2120" s="300">
        <v>27</v>
      </c>
      <c r="C2120" s="299" t="s">
        <v>92</v>
      </c>
      <c r="D2120" s="299" t="s">
        <v>52</v>
      </c>
      <c r="E2120" s="301">
        <v>142.31818181818184</v>
      </c>
      <c r="F2120" s="299" t="s">
        <v>77</v>
      </c>
    </row>
    <row r="2121" spans="1:6" x14ac:dyDescent="0.3">
      <c r="A2121" s="299" t="s">
        <v>494</v>
      </c>
      <c r="B2121" s="300">
        <v>27</v>
      </c>
      <c r="C2121" s="299" t="s">
        <v>92</v>
      </c>
      <c r="D2121" s="299" t="s">
        <v>53</v>
      </c>
      <c r="E2121" s="301">
        <v>42.227272727272727</v>
      </c>
      <c r="F2121" s="299" t="s">
        <v>187</v>
      </c>
    </row>
    <row r="2122" spans="1:6" x14ac:dyDescent="0.3">
      <c r="A2122" s="299" t="s">
        <v>494</v>
      </c>
      <c r="B2122" s="300">
        <v>27</v>
      </c>
      <c r="C2122" s="299" t="s">
        <v>92</v>
      </c>
      <c r="D2122" s="299" t="s">
        <v>53</v>
      </c>
      <c r="E2122" s="301">
        <v>185.77272727272728</v>
      </c>
      <c r="F2122" s="299" t="s">
        <v>77</v>
      </c>
    </row>
    <row r="2123" spans="1:6" x14ac:dyDescent="0.3">
      <c r="A2123" s="299" t="s">
        <v>494</v>
      </c>
      <c r="B2123" s="300">
        <v>27</v>
      </c>
      <c r="C2123" s="299" t="s">
        <v>92</v>
      </c>
      <c r="D2123" s="299" t="s">
        <v>54</v>
      </c>
      <c r="E2123" s="301">
        <v>31.000000000000014</v>
      </c>
      <c r="F2123" s="299" t="s">
        <v>187</v>
      </c>
    </row>
    <row r="2124" spans="1:6" x14ac:dyDescent="0.3">
      <c r="A2124" s="299" t="s">
        <v>494</v>
      </c>
      <c r="B2124" s="300">
        <v>27</v>
      </c>
      <c r="C2124" s="299" t="s">
        <v>92</v>
      </c>
      <c r="D2124" s="299" t="s">
        <v>54</v>
      </c>
      <c r="E2124" s="301">
        <v>1.3181818181818177</v>
      </c>
      <c r="F2124" s="299" t="s">
        <v>80</v>
      </c>
    </row>
    <row r="2125" spans="1:6" x14ac:dyDescent="0.3">
      <c r="A2125" s="299" t="s">
        <v>494</v>
      </c>
      <c r="B2125" s="300">
        <v>27</v>
      </c>
      <c r="C2125" s="299" t="s">
        <v>92</v>
      </c>
      <c r="D2125" s="299" t="s">
        <v>54</v>
      </c>
      <c r="E2125" s="301">
        <v>292.77272727272725</v>
      </c>
      <c r="F2125" s="299" t="s">
        <v>77</v>
      </c>
    </row>
    <row r="2126" spans="1:6" x14ac:dyDescent="0.3">
      <c r="A2126" s="299" t="s">
        <v>494</v>
      </c>
      <c r="B2126" s="300">
        <v>27</v>
      </c>
      <c r="C2126" s="299" t="s">
        <v>92</v>
      </c>
      <c r="D2126" s="299" t="s">
        <v>55</v>
      </c>
      <c r="E2126" s="301">
        <v>70.77272727272728</v>
      </c>
      <c r="F2126" s="299" t="s">
        <v>187</v>
      </c>
    </row>
    <row r="2127" spans="1:6" x14ac:dyDescent="0.3">
      <c r="A2127" s="299" t="s">
        <v>494</v>
      </c>
      <c r="B2127" s="300">
        <v>27</v>
      </c>
      <c r="C2127" s="299" t="s">
        <v>92</v>
      </c>
      <c r="D2127" s="299" t="s">
        <v>55</v>
      </c>
      <c r="E2127" s="301">
        <v>257.68181818181819</v>
      </c>
      <c r="F2127" s="299" t="s">
        <v>77</v>
      </c>
    </row>
    <row r="2128" spans="1:6" x14ac:dyDescent="0.3">
      <c r="A2128" s="299" t="s">
        <v>494</v>
      </c>
      <c r="B2128" s="300">
        <v>27</v>
      </c>
      <c r="C2128" s="299" t="s">
        <v>92</v>
      </c>
      <c r="D2128" s="299" t="s">
        <v>56</v>
      </c>
      <c r="E2128" s="301">
        <v>1.9999999999999993</v>
      </c>
      <c r="F2128" s="299" t="s">
        <v>187</v>
      </c>
    </row>
    <row r="2129" spans="1:6" x14ac:dyDescent="0.3">
      <c r="A2129" s="299" t="s">
        <v>494</v>
      </c>
      <c r="B2129" s="300">
        <v>27</v>
      </c>
      <c r="C2129" s="299" t="s">
        <v>92</v>
      </c>
      <c r="D2129" s="299" t="s">
        <v>56</v>
      </c>
      <c r="E2129" s="301">
        <v>10.09090909090909</v>
      </c>
      <c r="F2129" s="299" t="s">
        <v>77</v>
      </c>
    </row>
    <row r="2130" spans="1:6" x14ac:dyDescent="0.3">
      <c r="A2130" s="299" t="s">
        <v>494</v>
      </c>
      <c r="B2130" s="300">
        <v>27</v>
      </c>
      <c r="C2130" s="299" t="s">
        <v>92</v>
      </c>
      <c r="D2130" s="299" t="s">
        <v>57</v>
      </c>
      <c r="E2130" s="301">
        <v>0.99999999999999967</v>
      </c>
      <c r="F2130" s="299" t="s">
        <v>187</v>
      </c>
    </row>
    <row r="2131" spans="1:6" x14ac:dyDescent="0.3">
      <c r="A2131" s="299" t="s">
        <v>494</v>
      </c>
      <c r="B2131" s="300">
        <v>27</v>
      </c>
      <c r="C2131" s="299" t="s">
        <v>92</v>
      </c>
      <c r="D2131" s="299" t="s">
        <v>57</v>
      </c>
      <c r="E2131" s="301">
        <v>3.9999999999999987</v>
      </c>
      <c r="F2131" s="299" t="s">
        <v>77</v>
      </c>
    </row>
    <row r="2132" spans="1:6" x14ac:dyDescent="0.3">
      <c r="A2132" s="299" t="s">
        <v>494</v>
      </c>
      <c r="B2132" s="300">
        <v>27</v>
      </c>
      <c r="C2132" s="299" t="s">
        <v>92</v>
      </c>
      <c r="D2132" s="299" t="s">
        <v>58</v>
      </c>
      <c r="E2132" s="301">
        <v>0.99999999999999967</v>
      </c>
      <c r="F2132" s="299" t="s">
        <v>187</v>
      </c>
    </row>
    <row r="2133" spans="1:6" x14ac:dyDescent="0.3">
      <c r="A2133" s="299" t="s">
        <v>494</v>
      </c>
      <c r="B2133" s="300">
        <v>27</v>
      </c>
      <c r="C2133" s="299" t="s">
        <v>92</v>
      </c>
      <c r="D2133" s="299" t="s">
        <v>59</v>
      </c>
      <c r="E2133" s="301">
        <v>18.409090909090907</v>
      </c>
      <c r="F2133" s="299" t="s">
        <v>187</v>
      </c>
    </row>
    <row r="2134" spans="1:6" x14ac:dyDescent="0.3">
      <c r="A2134" s="299" t="s">
        <v>494</v>
      </c>
      <c r="B2134" s="300">
        <v>27</v>
      </c>
      <c r="C2134" s="299" t="s">
        <v>92</v>
      </c>
      <c r="D2134" s="299" t="s">
        <v>59</v>
      </c>
      <c r="E2134" s="301">
        <v>14.272727272727275</v>
      </c>
      <c r="F2134" s="299" t="s">
        <v>77</v>
      </c>
    </row>
    <row r="2135" spans="1:6" x14ac:dyDescent="0.3">
      <c r="A2135" s="299" t="s">
        <v>494</v>
      </c>
      <c r="B2135" s="300">
        <v>27</v>
      </c>
      <c r="C2135" s="299" t="s">
        <v>92</v>
      </c>
      <c r="D2135" s="299" t="s">
        <v>60</v>
      </c>
      <c r="E2135" s="301">
        <v>19.136363636363633</v>
      </c>
      <c r="F2135" s="299" t="s">
        <v>187</v>
      </c>
    </row>
    <row r="2136" spans="1:6" x14ac:dyDescent="0.3">
      <c r="A2136" s="299" t="s">
        <v>494</v>
      </c>
      <c r="B2136" s="300">
        <v>27</v>
      </c>
      <c r="C2136" s="299" t="s">
        <v>92</v>
      </c>
      <c r="D2136" s="299" t="s">
        <v>60</v>
      </c>
      <c r="E2136" s="301">
        <v>83.772727272727295</v>
      </c>
      <c r="F2136" s="299" t="s">
        <v>77</v>
      </c>
    </row>
    <row r="2137" spans="1:6" x14ac:dyDescent="0.3">
      <c r="A2137" s="299" t="s">
        <v>494</v>
      </c>
      <c r="B2137" s="300">
        <v>27</v>
      </c>
      <c r="C2137" s="299" t="s">
        <v>92</v>
      </c>
      <c r="D2137" s="299" t="s">
        <v>61</v>
      </c>
      <c r="E2137" s="301">
        <v>0.99999999999999967</v>
      </c>
      <c r="F2137" s="299" t="s">
        <v>187</v>
      </c>
    </row>
    <row r="2138" spans="1:6" x14ac:dyDescent="0.3">
      <c r="A2138" s="299" t="s">
        <v>494</v>
      </c>
      <c r="B2138" s="300">
        <v>27</v>
      </c>
      <c r="C2138" s="299" t="s">
        <v>92</v>
      </c>
      <c r="D2138" s="299" t="s">
        <v>61</v>
      </c>
      <c r="E2138" s="301">
        <v>32.863636363636346</v>
      </c>
      <c r="F2138" s="299" t="s">
        <v>77</v>
      </c>
    </row>
    <row r="2139" spans="1:6" x14ac:dyDescent="0.3">
      <c r="A2139" s="299" t="s">
        <v>494</v>
      </c>
      <c r="B2139" s="300">
        <v>27</v>
      </c>
      <c r="C2139" s="299" t="s">
        <v>92</v>
      </c>
      <c r="D2139" s="299" t="s">
        <v>62</v>
      </c>
      <c r="E2139" s="301">
        <v>18.818181818181817</v>
      </c>
      <c r="F2139" s="299" t="s">
        <v>187</v>
      </c>
    </row>
    <row r="2140" spans="1:6" x14ac:dyDescent="0.3">
      <c r="A2140" s="299" t="s">
        <v>494</v>
      </c>
      <c r="B2140" s="300">
        <v>27</v>
      </c>
      <c r="C2140" s="299" t="s">
        <v>92</v>
      </c>
      <c r="D2140" s="299" t="s">
        <v>62</v>
      </c>
      <c r="E2140" s="301">
        <v>29.227272727272716</v>
      </c>
      <c r="F2140" s="299" t="s">
        <v>77</v>
      </c>
    </row>
    <row r="2141" spans="1:6" x14ac:dyDescent="0.3">
      <c r="A2141" s="299" t="s">
        <v>494</v>
      </c>
      <c r="B2141" s="300">
        <v>27</v>
      </c>
      <c r="C2141" s="299" t="s">
        <v>92</v>
      </c>
      <c r="D2141" s="299" t="s">
        <v>63</v>
      </c>
      <c r="E2141" s="301">
        <v>7.8636363636363615</v>
      </c>
      <c r="F2141" s="299" t="s">
        <v>187</v>
      </c>
    </row>
    <row r="2142" spans="1:6" x14ac:dyDescent="0.3">
      <c r="A2142" s="299" t="s">
        <v>494</v>
      </c>
      <c r="B2142" s="300">
        <v>27</v>
      </c>
      <c r="C2142" s="299" t="s">
        <v>92</v>
      </c>
      <c r="D2142" s="299" t="s">
        <v>63</v>
      </c>
      <c r="E2142" s="301">
        <v>120.36363636363633</v>
      </c>
      <c r="F2142" s="299" t="s">
        <v>77</v>
      </c>
    </row>
    <row r="2143" spans="1:6" x14ac:dyDescent="0.3">
      <c r="A2143" s="299" t="s">
        <v>494</v>
      </c>
      <c r="B2143" s="300">
        <v>27</v>
      </c>
      <c r="C2143" s="299" t="s">
        <v>92</v>
      </c>
      <c r="D2143" s="299" t="s">
        <v>64</v>
      </c>
      <c r="E2143" s="301">
        <v>16.772727272727277</v>
      </c>
      <c r="F2143" s="299" t="s">
        <v>187</v>
      </c>
    </row>
    <row r="2144" spans="1:6" x14ac:dyDescent="0.3">
      <c r="A2144" s="299" t="s">
        <v>494</v>
      </c>
      <c r="B2144" s="300">
        <v>27</v>
      </c>
      <c r="C2144" s="299" t="s">
        <v>92</v>
      </c>
      <c r="D2144" s="299" t="s">
        <v>64</v>
      </c>
      <c r="E2144" s="301">
        <v>34.545454545454533</v>
      </c>
      <c r="F2144" s="299" t="s">
        <v>77</v>
      </c>
    </row>
    <row r="2145" spans="1:6" x14ac:dyDescent="0.3">
      <c r="A2145" s="299" t="s">
        <v>494</v>
      </c>
      <c r="B2145" s="300">
        <v>27</v>
      </c>
      <c r="C2145" s="299" t="s">
        <v>92</v>
      </c>
      <c r="D2145" s="299" t="s">
        <v>65</v>
      </c>
      <c r="E2145" s="301">
        <v>13.000000000000007</v>
      </c>
      <c r="F2145" s="299" t="s">
        <v>187</v>
      </c>
    </row>
    <row r="2146" spans="1:6" x14ac:dyDescent="0.3">
      <c r="A2146" s="299" t="s">
        <v>494</v>
      </c>
      <c r="B2146" s="300">
        <v>27</v>
      </c>
      <c r="C2146" s="299" t="s">
        <v>92</v>
      </c>
      <c r="D2146" s="299" t="s">
        <v>65</v>
      </c>
      <c r="E2146" s="301">
        <v>10.227272727272727</v>
      </c>
      <c r="F2146" s="299" t="s">
        <v>77</v>
      </c>
    </row>
    <row r="2147" spans="1:6" x14ac:dyDescent="0.3">
      <c r="A2147" s="299" t="s">
        <v>494</v>
      </c>
      <c r="B2147" s="300">
        <v>27</v>
      </c>
      <c r="C2147" s="299" t="s">
        <v>92</v>
      </c>
      <c r="D2147" s="299" t="s">
        <v>67</v>
      </c>
      <c r="E2147" s="301">
        <v>0.99999999999999967</v>
      </c>
      <c r="F2147" s="299" t="s">
        <v>77</v>
      </c>
    </row>
    <row r="2148" spans="1:6" x14ac:dyDescent="0.3">
      <c r="A2148" s="299" t="s">
        <v>494</v>
      </c>
      <c r="B2148" s="300">
        <v>28</v>
      </c>
      <c r="C2148" s="299" t="s">
        <v>91</v>
      </c>
      <c r="D2148" s="299" t="s">
        <v>47</v>
      </c>
      <c r="E2148" s="301">
        <v>39.454545454545446</v>
      </c>
      <c r="F2148" s="299" t="s">
        <v>187</v>
      </c>
    </row>
    <row r="2149" spans="1:6" x14ac:dyDescent="0.3">
      <c r="A2149" s="299" t="s">
        <v>494</v>
      </c>
      <c r="B2149" s="300">
        <v>28</v>
      </c>
      <c r="C2149" s="299" t="s">
        <v>91</v>
      </c>
      <c r="D2149" s="299" t="s">
        <v>47</v>
      </c>
      <c r="E2149" s="301">
        <v>10.954545454545455</v>
      </c>
      <c r="F2149" s="299" t="s">
        <v>188</v>
      </c>
    </row>
    <row r="2150" spans="1:6" x14ac:dyDescent="0.3">
      <c r="A2150" s="299" t="s">
        <v>494</v>
      </c>
      <c r="B2150" s="300">
        <v>28</v>
      </c>
      <c r="C2150" s="299" t="s">
        <v>91</v>
      </c>
      <c r="D2150" s="299" t="s">
        <v>47</v>
      </c>
      <c r="E2150" s="301">
        <v>387.5</v>
      </c>
      <c r="F2150" s="299" t="s">
        <v>77</v>
      </c>
    </row>
    <row r="2151" spans="1:6" x14ac:dyDescent="0.3">
      <c r="A2151" s="299" t="s">
        <v>494</v>
      </c>
      <c r="B2151" s="300">
        <v>28</v>
      </c>
      <c r="C2151" s="299" t="s">
        <v>91</v>
      </c>
      <c r="D2151" s="299" t="s">
        <v>48</v>
      </c>
      <c r="E2151" s="301">
        <v>6.8181818181818201</v>
      </c>
      <c r="F2151" s="299" t="s">
        <v>187</v>
      </c>
    </row>
    <row r="2152" spans="1:6" x14ac:dyDescent="0.3">
      <c r="A2152" s="299" t="s">
        <v>494</v>
      </c>
      <c r="B2152" s="300">
        <v>28</v>
      </c>
      <c r="C2152" s="299" t="s">
        <v>91</v>
      </c>
      <c r="D2152" s="299" t="s">
        <v>48</v>
      </c>
      <c r="E2152" s="301">
        <v>1.3636363636363633</v>
      </c>
      <c r="F2152" s="299" t="s">
        <v>80</v>
      </c>
    </row>
    <row r="2153" spans="1:6" x14ac:dyDescent="0.3">
      <c r="A2153" s="299" t="s">
        <v>494</v>
      </c>
      <c r="B2153" s="300">
        <v>28</v>
      </c>
      <c r="C2153" s="299" t="s">
        <v>91</v>
      </c>
      <c r="D2153" s="299" t="s">
        <v>48</v>
      </c>
      <c r="E2153" s="301">
        <v>75.363636363636346</v>
      </c>
      <c r="F2153" s="299" t="s">
        <v>77</v>
      </c>
    </row>
    <row r="2154" spans="1:6" x14ac:dyDescent="0.3">
      <c r="A2154" s="299" t="s">
        <v>494</v>
      </c>
      <c r="B2154" s="300">
        <v>28</v>
      </c>
      <c r="C2154" s="299" t="s">
        <v>91</v>
      </c>
      <c r="D2154" s="299" t="s">
        <v>49</v>
      </c>
      <c r="E2154" s="301">
        <v>828.09090909090901</v>
      </c>
      <c r="F2154" s="299" t="s">
        <v>187</v>
      </c>
    </row>
    <row r="2155" spans="1:6" x14ac:dyDescent="0.3">
      <c r="A2155" s="299" t="s">
        <v>494</v>
      </c>
      <c r="B2155" s="300">
        <v>28</v>
      </c>
      <c r="C2155" s="299" t="s">
        <v>91</v>
      </c>
      <c r="D2155" s="299" t="s">
        <v>49</v>
      </c>
      <c r="E2155" s="301">
        <v>12512.40909090909</v>
      </c>
      <c r="F2155" s="299" t="s">
        <v>77</v>
      </c>
    </row>
    <row r="2156" spans="1:6" x14ac:dyDescent="0.3">
      <c r="A2156" s="299" t="s">
        <v>494</v>
      </c>
      <c r="B2156" s="300">
        <v>28</v>
      </c>
      <c r="C2156" s="299" t="s">
        <v>91</v>
      </c>
      <c r="D2156" s="299" t="s">
        <v>50</v>
      </c>
      <c r="E2156" s="301">
        <v>4.545454545454545</v>
      </c>
      <c r="F2156" s="299" t="s">
        <v>187</v>
      </c>
    </row>
    <row r="2157" spans="1:6" x14ac:dyDescent="0.3">
      <c r="A2157" s="299" t="s">
        <v>494</v>
      </c>
      <c r="B2157" s="300">
        <v>28</v>
      </c>
      <c r="C2157" s="299" t="s">
        <v>91</v>
      </c>
      <c r="D2157" s="299" t="s">
        <v>50</v>
      </c>
      <c r="E2157" s="301">
        <v>246.59090909090904</v>
      </c>
      <c r="F2157" s="299" t="s">
        <v>77</v>
      </c>
    </row>
    <row r="2158" spans="1:6" x14ac:dyDescent="0.3">
      <c r="A2158" s="299" t="s">
        <v>494</v>
      </c>
      <c r="B2158" s="300">
        <v>28</v>
      </c>
      <c r="C2158" s="299" t="s">
        <v>91</v>
      </c>
      <c r="D2158" s="299" t="s">
        <v>51</v>
      </c>
      <c r="E2158" s="301">
        <v>13.000000000000007</v>
      </c>
      <c r="F2158" s="299" t="s">
        <v>187</v>
      </c>
    </row>
    <row r="2159" spans="1:6" x14ac:dyDescent="0.3">
      <c r="A2159" s="299" t="s">
        <v>494</v>
      </c>
      <c r="B2159" s="300">
        <v>28</v>
      </c>
      <c r="C2159" s="299" t="s">
        <v>91</v>
      </c>
      <c r="D2159" s="299" t="s">
        <v>51</v>
      </c>
      <c r="E2159" s="301">
        <v>934.27272727272748</v>
      </c>
      <c r="F2159" s="299" t="s">
        <v>77</v>
      </c>
    </row>
    <row r="2160" spans="1:6" x14ac:dyDescent="0.3">
      <c r="A2160" s="299" t="s">
        <v>494</v>
      </c>
      <c r="B2160" s="300">
        <v>28</v>
      </c>
      <c r="C2160" s="299" t="s">
        <v>91</v>
      </c>
      <c r="D2160" s="299" t="s">
        <v>52</v>
      </c>
      <c r="E2160" s="301">
        <v>4604.8181818181811</v>
      </c>
      <c r="F2160" s="299" t="s">
        <v>187</v>
      </c>
    </row>
    <row r="2161" spans="1:6" x14ac:dyDescent="0.3">
      <c r="A2161" s="299" t="s">
        <v>494</v>
      </c>
      <c r="B2161" s="300">
        <v>28</v>
      </c>
      <c r="C2161" s="299" t="s">
        <v>91</v>
      </c>
      <c r="D2161" s="299" t="s">
        <v>52</v>
      </c>
      <c r="E2161" s="301">
        <v>34345.318181818177</v>
      </c>
      <c r="F2161" s="299" t="s">
        <v>77</v>
      </c>
    </row>
    <row r="2162" spans="1:6" x14ac:dyDescent="0.3">
      <c r="A2162" s="299" t="s">
        <v>494</v>
      </c>
      <c r="B2162" s="300">
        <v>28</v>
      </c>
      <c r="C2162" s="299" t="s">
        <v>91</v>
      </c>
      <c r="D2162" s="299" t="s">
        <v>53</v>
      </c>
      <c r="E2162" s="301">
        <v>14666.999999999998</v>
      </c>
      <c r="F2162" s="299" t="s">
        <v>187</v>
      </c>
    </row>
    <row r="2163" spans="1:6" x14ac:dyDescent="0.3">
      <c r="A2163" s="299" t="s">
        <v>494</v>
      </c>
      <c r="B2163" s="300">
        <v>28</v>
      </c>
      <c r="C2163" s="299" t="s">
        <v>91</v>
      </c>
      <c r="D2163" s="299" t="s">
        <v>53</v>
      </c>
      <c r="E2163" s="301">
        <v>44913.272727272735</v>
      </c>
      <c r="F2163" s="299" t="s">
        <v>77</v>
      </c>
    </row>
    <row r="2164" spans="1:6" x14ac:dyDescent="0.3">
      <c r="A2164" s="299" t="s">
        <v>494</v>
      </c>
      <c r="B2164" s="300">
        <v>28</v>
      </c>
      <c r="C2164" s="299" t="s">
        <v>91</v>
      </c>
      <c r="D2164" s="299" t="s">
        <v>54</v>
      </c>
      <c r="E2164" s="301">
        <v>5715.8636363636351</v>
      </c>
      <c r="F2164" s="299" t="s">
        <v>187</v>
      </c>
    </row>
    <row r="2165" spans="1:6" x14ac:dyDescent="0.3">
      <c r="A2165" s="299" t="s">
        <v>494</v>
      </c>
      <c r="B2165" s="300">
        <v>28</v>
      </c>
      <c r="C2165" s="299" t="s">
        <v>91</v>
      </c>
      <c r="D2165" s="299" t="s">
        <v>54</v>
      </c>
      <c r="E2165" s="301">
        <v>22.136363636363633</v>
      </c>
      <c r="F2165" s="299" t="s">
        <v>80</v>
      </c>
    </row>
    <row r="2166" spans="1:6" x14ac:dyDescent="0.3">
      <c r="A2166" s="299" t="s">
        <v>494</v>
      </c>
      <c r="B2166" s="300">
        <v>28</v>
      </c>
      <c r="C2166" s="299" t="s">
        <v>91</v>
      </c>
      <c r="D2166" s="299" t="s">
        <v>54</v>
      </c>
      <c r="E2166" s="301">
        <v>14691.31818181818</v>
      </c>
      <c r="F2166" s="299" t="s">
        <v>77</v>
      </c>
    </row>
    <row r="2167" spans="1:6" x14ac:dyDescent="0.3">
      <c r="A2167" s="299" t="s">
        <v>494</v>
      </c>
      <c r="B2167" s="300">
        <v>28</v>
      </c>
      <c r="C2167" s="299" t="s">
        <v>91</v>
      </c>
      <c r="D2167" s="299" t="s">
        <v>55</v>
      </c>
      <c r="E2167" s="301">
        <v>5377.1818181818189</v>
      </c>
      <c r="F2167" s="299" t="s">
        <v>187</v>
      </c>
    </row>
    <row r="2168" spans="1:6" x14ac:dyDescent="0.3">
      <c r="A2168" s="299" t="s">
        <v>494</v>
      </c>
      <c r="B2168" s="300">
        <v>28</v>
      </c>
      <c r="C2168" s="299" t="s">
        <v>91</v>
      </c>
      <c r="D2168" s="299" t="s">
        <v>55</v>
      </c>
      <c r="E2168" s="301">
        <v>56414.954545454551</v>
      </c>
      <c r="F2168" s="299" t="s">
        <v>77</v>
      </c>
    </row>
    <row r="2169" spans="1:6" x14ac:dyDescent="0.3">
      <c r="A2169" s="299" t="s">
        <v>494</v>
      </c>
      <c r="B2169" s="300">
        <v>28</v>
      </c>
      <c r="C2169" s="299" t="s">
        <v>91</v>
      </c>
      <c r="D2169" s="299" t="s">
        <v>56</v>
      </c>
      <c r="E2169" s="301">
        <v>1260.6818181818182</v>
      </c>
      <c r="F2169" s="299" t="s">
        <v>187</v>
      </c>
    </row>
    <row r="2170" spans="1:6" x14ac:dyDescent="0.3">
      <c r="A2170" s="299" t="s">
        <v>494</v>
      </c>
      <c r="B2170" s="300">
        <v>28</v>
      </c>
      <c r="C2170" s="299" t="s">
        <v>91</v>
      </c>
      <c r="D2170" s="299" t="s">
        <v>56</v>
      </c>
      <c r="E2170" s="301">
        <v>14504.772727272726</v>
      </c>
      <c r="F2170" s="299" t="s">
        <v>77</v>
      </c>
    </row>
    <row r="2171" spans="1:6" x14ac:dyDescent="0.3">
      <c r="A2171" s="299" t="s">
        <v>494</v>
      </c>
      <c r="B2171" s="300">
        <v>28</v>
      </c>
      <c r="C2171" s="299" t="s">
        <v>91</v>
      </c>
      <c r="D2171" s="299" t="s">
        <v>57</v>
      </c>
      <c r="E2171" s="301">
        <v>455.77272727272731</v>
      </c>
      <c r="F2171" s="299" t="s">
        <v>187</v>
      </c>
    </row>
    <row r="2172" spans="1:6" x14ac:dyDescent="0.3">
      <c r="A2172" s="299" t="s">
        <v>494</v>
      </c>
      <c r="B2172" s="300">
        <v>28</v>
      </c>
      <c r="C2172" s="299" t="s">
        <v>91</v>
      </c>
      <c r="D2172" s="299" t="s">
        <v>57</v>
      </c>
      <c r="E2172" s="301">
        <v>4001.8636363636365</v>
      </c>
      <c r="F2172" s="299" t="s">
        <v>77</v>
      </c>
    </row>
    <row r="2173" spans="1:6" x14ac:dyDescent="0.3">
      <c r="A2173" s="299" t="s">
        <v>494</v>
      </c>
      <c r="B2173" s="300">
        <v>28</v>
      </c>
      <c r="C2173" s="299" t="s">
        <v>91</v>
      </c>
      <c r="D2173" s="299" t="s">
        <v>58</v>
      </c>
      <c r="E2173" s="301">
        <v>460.00000000000011</v>
      </c>
      <c r="F2173" s="299" t="s">
        <v>187</v>
      </c>
    </row>
    <row r="2174" spans="1:6" x14ac:dyDescent="0.3">
      <c r="A2174" s="299" t="s">
        <v>494</v>
      </c>
      <c r="B2174" s="300">
        <v>28</v>
      </c>
      <c r="C2174" s="299" t="s">
        <v>91</v>
      </c>
      <c r="D2174" s="299" t="s">
        <v>58</v>
      </c>
      <c r="E2174" s="301">
        <v>2650.136363636364</v>
      </c>
      <c r="F2174" s="299" t="s">
        <v>77</v>
      </c>
    </row>
    <row r="2175" spans="1:6" x14ac:dyDescent="0.3">
      <c r="A2175" s="299" t="s">
        <v>494</v>
      </c>
      <c r="B2175" s="300">
        <v>28</v>
      </c>
      <c r="C2175" s="299" t="s">
        <v>91</v>
      </c>
      <c r="D2175" s="299" t="s">
        <v>59</v>
      </c>
      <c r="E2175" s="301">
        <v>2593.1363636363635</v>
      </c>
      <c r="F2175" s="299" t="s">
        <v>187</v>
      </c>
    </row>
    <row r="2176" spans="1:6" x14ac:dyDescent="0.3">
      <c r="A2176" s="299" t="s">
        <v>494</v>
      </c>
      <c r="B2176" s="300">
        <v>28</v>
      </c>
      <c r="C2176" s="299" t="s">
        <v>91</v>
      </c>
      <c r="D2176" s="299" t="s">
        <v>59</v>
      </c>
      <c r="E2176" s="301">
        <v>15740.454545454546</v>
      </c>
      <c r="F2176" s="299" t="s">
        <v>77</v>
      </c>
    </row>
    <row r="2177" spans="1:6" x14ac:dyDescent="0.3">
      <c r="A2177" s="299" t="s">
        <v>494</v>
      </c>
      <c r="B2177" s="300">
        <v>28</v>
      </c>
      <c r="C2177" s="299" t="s">
        <v>91</v>
      </c>
      <c r="D2177" s="299" t="s">
        <v>60</v>
      </c>
      <c r="E2177" s="301">
        <v>2284.636363636364</v>
      </c>
      <c r="F2177" s="299" t="s">
        <v>187</v>
      </c>
    </row>
    <row r="2178" spans="1:6" x14ac:dyDescent="0.3">
      <c r="A2178" s="299" t="s">
        <v>494</v>
      </c>
      <c r="B2178" s="300">
        <v>28</v>
      </c>
      <c r="C2178" s="299" t="s">
        <v>91</v>
      </c>
      <c r="D2178" s="299" t="s">
        <v>60</v>
      </c>
      <c r="E2178" s="301">
        <v>43051.36363636364</v>
      </c>
      <c r="F2178" s="299" t="s">
        <v>77</v>
      </c>
    </row>
    <row r="2179" spans="1:6" x14ac:dyDescent="0.3">
      <c r="A2179" s="299" t="s">
        <v>494</v>
      </c>
      <c r="B2179" s="300">
        <v>28</v>
      </c>
      <c r="C2179" s="299" t="s">
        <v>91</v>
      </c>
      <c r="D2179" s="299" t="s">
        <v>61</v>
      </c>
      <c r="E2179" s="301">
        <v>4.9999999999999991</v>
      </c>
      <c r="F2179" s="299" t="s">
        <v>187</v>
      </c>
    </row>
    <row r="2180" spans="1:6" x14ac:dyDescent="0.3">
      <c r="A2180" s="299" t="s">
        <v>494</v>
      </c>
      <c r="B2180" s="300">
        <v>28</v>
      </c>
      <c r="C2180" s="299" t="s">
        <v>91</v>
      </c>
      <c r="D2180" s="299" t="s">
        <v>61</v>
      </c>
      <c r="E2180" s="301">
        <v>1347.3636363636365</v>
      </c>
      <c r="F2180" s="299" t="s">
        <v>77</v>
      </c>
    </row>
    <row r="2181" spans="1:6" x14ac:dyDescent="0.3">
      <c r="A2181" s="299" t="s">
        <v>494</v>
      </c>
      <c r="B2181" s="300">
        <v>28</v>
      </c>
      <c r="C2181" s="299" t="s">
        <v>91</v>
      </c>
      <c r="D2181" s="299" t="s">
        <v>62</v>
      </c>
      <c r="E2181" s="301">
        <v>1509.0000000000002</v>
      </c>
      <c r="F2181" s="299" t="s">
        <v>187</v>
      </c>
    </row>
    <row r="2182" spans="1:6" x14ac:dyDescent="0.3">
      <c r="A2182" s="299" t="s">
        <v>494</v>
      </c>
      <c r="B2182" s="300">
        <v>28</v>
      </c>
      <c r="C2182" s="299" t="s">
        <v>91</v>
      </c>
      <c r="D2182" s="299" t="s">
        <v>62</v>
      </c>
      <c r="E2182" s="301">
        <v>9612.2727272727279</v>
      </c>
      <c r="F2182" s="299" t="s">
        <v>77</v>
      </c>
    </row>
    <row r="2183" spans="1:6" x14ac:dyDescent="0.3">
      <c r="A2183" s="299" t="s">
        <v>494</v>
      </c>
      <c r="B2183" s="300">
        <v>28</v>
      </c>
      <c r="C2183" s="299" t="s">
        <v>91</v>
      </c>
      <c r="D2183" s="299" t="s">
        <v>63</v>
      </c>
      <c r="E2183" s="301">
        <v>733.90909090909088</v>
      </c>
      <c r="F2183" s="299" t="s">
        <v>187</v>
      </c>
    </row>
    <row r="2184" spans="1:6" x14ac:dyDescent="0.3">
      <c r="A2184" s="299" t="s">
        <v>494</v>
      </c>
      <c r="B2184" s="300">
        <v>28</v>
      </c>
      <c r="C2184" s="299" t="s">
        <v>91</v>
      </c>
      <c r="D2184" s="299" t="s">
        <v>63</v>
      </c>
      <c r="E2184" s="301">
        <v>16990.18181818182</v>
      </c>
      <c r="F2184" s="299" t="s">
        <v>77</v>
      </c>
    </row>
    <row r="2185" spans="1:6" x14ac:dyDescent="0.3">
      <c r="A2185" s="299" t="s">
        <v>494</v>
      </c>
      <c r="B2185" s="300">
        <v>28</v>
      </c>
      <c r="C2185" s="299" t="s">
        <v>91</v>
      </c>
      <c r="D2185" s="299" t="s">
        <v>64</v>
      </c>
      <c r="E2185" s="301">
        <v>638.77272727272714</v>
      </c>
      <c r="F2185" s="299" t="s">
        <v>187</v>
      </c>
    </row>
    <row r="2186" spans="1:6" x14ac:dyDescent="0.3">
      <c r="A2186" s="299" t="s">
        <v>494</v>
      </c>
      <c r="B2186" s="300">
        <v>28</v>
      </c>
      <c r="C2186" s="299" t="s">
        <v>91</v>
      </c>
      <c r="D2186" s="299" t="s">
        <v>64</v>
      </c>
      <c r="E2186" s="301">
        <v>4403.363636363636</v>
      </c>
      <c r="F2186" s="299" t="s">
        <v>77</v>
      </c>
    </row>
    <row r="2187" spans="1:6" x14ac:dyDescent="0.3">
      <c r="A2187" s="299" t="s">
        <v>494</v>
      </c>
      <c r="B2187" s="300">
        <v>28</v>
      </c>
      <c r="C2187" s="299" t="s">
        <v>91</v>
      </c>
      <c r="D2187" s="299" t="s">
        <v>65</v>
      </c>
      <c r="E2187" s="301">
        <v>4576.0909090909099</v>
      </c>
      <c r="F2187" s="299" t="s">
        <v>187</v>
      </c>
    </row>
    <row r="2188" spans="1:6" x14ac:dyDescent="0.3">
      <c r="A2188" s="299" t="s">
        <v>494</v>
      </c>
      <c r="B2188" s="300">
        <v>28</v>
      </c>
      <c r="C2188" s="299" t="s">
        <v>91</v>
      </c>
      <c r="D2188" s="299" t="s">
        <v>65</v>
      </c>
      <c r="E2188" s="301">
        <v>8644.8636363636379</v>
      </c>
      <c r="F2188" s="299" t="s">
        <v>77</v>
      </c>
    </row>
    <row r="2189" spans="1:6" x14ac:dyDescent="0.3">
      <c r="A2189" s="299" t="s">
        <v>494</v>
      </c>
      <c r="B2189" s="300">
        <v>28</v>
      </c>
      <c r="C2189" s="299" t="s">
        <v>91</v>
      </c>
      <c r="D2189" s="299" t="s">
        <v>67</v>
      </c>
      <c r="E2189" s="301">
        <v>4.7272727272727257</v>
      </c>
      <c r="F2189" s="299" t="s">
        <v>187</v>
      </c>
    </row>
    <row r="2190" spans="1:6" x14ac:dyDescent="0.3">
      <c r="A2190" s="299" t="s">
        <v>494</v>
      </c>
      <c r="B2190" s="300">
        <v>28</v>
      </c>
      <c r="C2190" s="299" t="s">
        <v>91</v>
      </c>
      <c r="D2190" s="299" t="s">
        <v>67</v>
      </c>
      <c r="E2190" s="301">
        <v>842.77272727272737</v>
      </c>
      <c r="F2190" s="299" t="s">
        <v>77</v>
      </c>
    </row>
    <row r="2191" spans="1:6" x14ac:dyDescent="0.3">
      <c r="A2191" s="299" t="s">
        <v>494</v>
      </c>
      <c r="B2191" s="300">
        <v>28</v>
      </c>
      <c r="C2191" s="299" t="s">
        <v>91</v>
      </c>
      <c r="D2191" s="299" t="s">
        <v>66</v>
      </c>
      <c r="E2191" s="301">
        <v>1.9999999999999993</v>
      </c>
      <c r="F2191" s="299" t="s">
        <v>187</v>
      </c>
    </row>
    <row r="2192" spans="1:6" x14ac:dyDescent="0.3">
      <c r="A2192" s="299" t="s">
        <v>494</v>
      </c>
      <c r="B2192" s="300">
        <v>28</v>
      </c>
      <c r="C2192" s="299" t="s">
        <v>91</v>
      </c>
      <c r="D2192" s="299" t="s">
        <v>66</v>
      </c>
      <c r="E2192" s="301">
        <v>294.77272727272731</v>
      </c>
      <c r="F2192" s="299" t="s">
        <v>77</v>
      </c>
    </row>
    <row r="2193" spans="1:6" x14ac:dyDescent="0.3">
      <c r="A2193" s="299" t="s">
        <v>494</v>
      </c>
      <c r="B2193" s="300">
        <v>28</v>
      </c>
      <c r="C2193" s="299" t="s">
        <v>92</v>
      </c>
      <c r="D2193" s="299" t="s">
        <v>47</v>
      </c>
      <c r="E2193" s="301">
        <v>40.5</v>
      </c>
      <c r="F2193" s="299" t="s">
        <v>187</v>
      </c>
    </row>
    <row r="2194" spans="1:6" x14ac:dyDescent="0.3">
      <c r="A2194" s="299" t="s">
        <v>494</v>
      </c>
      <c r="B2194" s="300">
        <v>28</v>
      </c>
      <c r="C2194" s="299" t="s">
        <v>92</v>
      </c>
      <c r="D2194" s="299" t="s">
        <v>47</v>
      </c>
      <c r="E2194" s="301">
        <v>9.9999999999999982</v>
      </c>
      <c r="F2194" s="299" t="s">
        <v>188</v>
      </c>
    </row>
    <row r="2195" spans="1:6" x14ac:dyDescent="0.3">
      <c r="A2195" s="299" t="s">
        <v>494</v>
      </c>
      <c r="B2195" s="300">
        <v>28</v>
      </c>
      <c r="C2195" s="299" t="s">
        <v>92</v>
      </c>
      <c r="D2195" s="299" t="s">
        <v>47</v>
      </c>
      <c r="E2195" s="301">
        <v>124.22727272727276</v>
      </c>
      <c r="F2195" s="299" t="s">
        <v>77</v>
      </c>
    </row>
    <row r="2196" spans="1:6" x14ac:dyDescent="0.3">
      <c r="A2196" s="299" t="s">
        <v>494</v>
      </c>
      <c r="B2196" s="300">
        <v>28</v>
      </c>
      <c r="C2196" s="299" t="s">
        <v>92</v>
      </c>
      <c r="D2196" s="299" t="s">
        <v>48</v>
      </c>
      <c r="E2196" s="301">
        <v>7.0000000000000018</v>
      </c>
      <c r="F2196" s="299" t="s">
        <v>187</v>
      </c>
    </row>
    <row r="2197" spans="1:6" x14ac:dyDescent="0.3">
      <c r="A2197" s="299" t="s">
        <v>494</v>
      </c>
      <c r="B2197" s="300">
        <v>28</v>
      </c>
      <c r="C2197" s="299" t="s">
        <v>92</v>
      </c>
      <c r="D2197" s="299" t="s">
        <v>48</v>
      </c>
      <c r="E2197" s="301">
        <v>0.99999999999999967</v>
      </c>
      <c r="F2197" s="299" t="s">
        <v>80</v>
      </c>
    </row>
    <row r="2198" spans="1:6" x14ac:dyDescent="0.3">
      <c r="A2198" s="299" t="s">
        <v>494</v>
      </c>
      <c r="B2198" s="300">
        <v>28</v>
      </c>
      <c r="C2198" s="299" t="s">
        <v>92</v>
      </c>
      <c r="D2198" s="299" t="s">
        <v>48</v>
      </c>
      <c r="E2198" s="301">
        <v>110.81818181818183</v>
      </c>
      <c r="F2198" s="299" t="s">
        <v>77</v>
      </c>
    </row>
    <row r="2199" spans="1:6" x14ac:dyDescent="0.3">
      <c r="A2199" s="299" t="s">
        <v>494</v>
      </c>
      <c r="B2199" s="300">
        <v>28</v>
      </c>
      <c r="C2199" s="299" t="s">
        <v>92</v>
      </c>
      <c r="D2199" s="299" t="s">
        <v>49</v>
      </c>
      <c r="E2199" s="301">
        <v>685.45454545454538</v>
      </c>
      <c r="F2199" s="299" t="s">
        <v>187</v>
      </c>
    </row>
    <row r="2200" spans="1:6" x14ac:dyDescent="0.3">
      <c r="A2200" s="299" t="s">
        <v>494</v>
      </c>
      <c r="B2200" s="300">
        <v>28</v>
      </c>
      <c r="C2200" s="299" t="s">
        <v>92</v>
      </c>
      <c r="D2200" s="299" t="s">
        <v>49</v>
      </c>
      <c r="E2200" s="301">
        <v>8791.5454545454559</v>
      </c>
      <c r="F2200" s="299" t="s">
        <v>77</v>
      </c>
    </row>
    <row r="2201" spans="1:6" x14ac:dyDescent="0.3">
      <c r="A2201" s="299" t="s">
        <v>494</v>
      </c>
      <c r="B2201" s="300">
        <v>28</v>
      </c>
      <c r="C2201" s="299" t="s">
        <v>92</v>
      </c>
      <c r="D2201" s="299" t="s">
        <v>50</v>
      </c>
      <c r="E2201" s="301">
        <v>9.7272727272727231</v>
      </c>
      <c r="F2201" s="299" t="s">
        <v>187</v>
      </c>
    </row>
    <row r="2202" spans="1:6" x14ac:dyDescent="0.3">
      <c r="A2202" s="299" t="s">
        <v>494</v>
      </c>
      <c r="B2202" s="300">
        <v>28</v>
      </c>
      <c r="C2202" s="299" t="s">
        <v>92</v>
      </c>
      <c r="D2202" s="299" t="s">
        <v>50</v>
      </c>
      <c r="E2202" s="301">
        <v>296.86363636363632</v>
      </c>
      <c r="F2202" s="299" t="s">
        <v>77</v>
      </c>
    </row>
    <row r="2203" spans="1:6" x14ac:dyDescent="0.3">
      <c r="A2203" s="299" t="s">
        <v>494</v>
      </c>
      <c r="B2203" s="300">
        <v>28</v>
      </c>
      <c r="C2203" s="299" t="s">
        <v>92</v>
      </c>
      <c r="D2203" s="299" t="s">
        <v>51</v>
      </c>
      <c r="E2203" s="301">
        <v>14.000000000000004</v>
      </c>
      <c r="F2203" s="299" t="s">
        <v>187</v>
      </c>
    </row>
    <row r="2204" spans="1:6" x14ac:dyDescent="0.3">
      <c r="A2204" s="299" t="s">
        <v>494</v>
      </c>
      <c r="B2204" s="300">
        <v>28</v>
      </c>
      <c r="C2204" s="299" t="s">
        <v>92</v>
      </c>
      <c r="D2204" s="299" t="s">
        <v>51</v>
      </c>
      <c r="E2204" s="301">
        <v>547.22727272727263</v>
      </c>
      <c r="F2204" s="299" t="s">
        <v>77</v>
      </c>
    </row>
    <row r="2205" spans="1:6" x14ac:dyDescent="0.3">
      <c r="A2205" s="299" t="s">
        <v>494</v>
      </c>
      <c r="B2205" s="300">
        <v>28</v>
      </c>
      <c r="C2205" s="299" t="s">
        <v>92</v>
      </c>
      <c r="D2205" s="299" t="s">
        <v>52</v>
      </c>
      <c r="E2205" s="301">
        <v>7394.0000000000009</v>
      </c>
      <c r="F2205" s="299" t="s">
        <v>187</v>
      </c>
    </row>
    <row r="2206" spans="1:6" x14ac:dyDescent="0.3">
      <c r="A2206" s="299" t="s">
        <v>494</v>
      </c>
      <c r="B2206" s="300">
        <v>28</v>
      </c>
      <c r="C2206" s="299" t="s">
        <v>92</v>
      </c>
      <c r="D2206" s="299" t="s">
        <v>52</v>
      </c>
      <c r="E2206" s="301">
        <v>7.0000000000000018</v>
      </c>
      <c r="F2206" s="299" t="s">
        <v>80</v>
      </c>
    </row>
    <row r="2207" spans="1:6" x14ac:dyDescent="0.3">
      <c r="A2207" s="299" t="s">
        <v>494</v>
      </c>
      <c r="B2207" s="300">
        <v>28</v>
      </c>
      <c r="C2207" s="299" t="s">
        <v>92</v>
      </c>
      <c r="D2207" s="299" t="s">
        <v>52</v>
      </c>
      <c r="E2207" s="301">
        <v>14865.409090909092</v>
      </c>
      <c r="F2207" s="299" t="s">
        <v>77</v>
      </c>
    </row>
    <row r="2208" spans="1:6" x14ac:dyDescent="0.3">
      <c r="A2208" s="299" t="s">
        <v>494</v>
      </c>
      <c r="B2208" s="300">
        <v>28</v>
      </c>
      <c r="C2208" s="299" t="s">
        <v>92</v>
      </c>
      <c r="D2208" s="299" t="s">
        <v>53</v>
      </c>
      <c r="E2208" s="301">
        <v>3401.2272727272725</v>
      </c>
      <c r="F2208" s="299" t="s">
        <v>187</v>
      </c>
    </row>
    <row r="2209" spans="1:6" x14ac:dyDescent="0.3">
      <c r="A2209" s="299" t="s">
        <v>494</v>
      </c>
      <c r="B2209" s="300">
        <v>28</v>
      </c>
      <c r="C2209" s="299" t="s">
        <v>92</v>
      </c>
      <c r="D2209" s="299" t="s">
        <v>53</v>
      </c>
      <c r="E2209" s="301">
        <v>20600.318181818187</v>
      </c>
      <c r="F2209" s="299" t="s">
        <v>77</v>
      </c>
    </row>
    <row r="2210" spans="1:6" x14ac:dyDescent="0.3">
      <c r="A2210" s="299" t="s">
        <v>494</v>
      </c>
      <c r="B2210" s="300">
        <v>28</v>
      </c>
      <c r="C2210" s="299" t="s">
        <v>92</v>
      </c>
      <c r="D2210" s="299" t="s">
        <v>54</v>
      </c>
      <c r="E2210" s="301">
        <v>2301.8636363636365</v>
      </c>
      <c r="F2210" s="299" t="s">
        <v>187</v>
      </c>
    </row>
    <row r="2211" spans="1:6" x14ac:dyDescent="0.3">
      <c r="A2211" s="299" t="s">
        <v>494</v>
      </c>
      <c r="B2211" s="300">
        <v>28</v>
      </c>
      <c r="C2211" s="299" t="s">
        <v>92</v>
      </c>
      <c r="D2211" s="299" t="s">
        <v>54</v>
      </c>
      <c r="E2211" s="301">
        <v>30.045454545454543</v>
      </c>
      <c r="F2211" s="299" t="s">
        <v>80</v>
      </c>
    </row>
    <row r="2212" spans="1:6" x14ac:dyDescent="0.3">
      <c r="A2212" s="299" t="s">
        <v>494</v>
      </c>
      <c r="B2212" s="300">
        <v>28</v>
      </c>
      <c r="C2212" s="299" t="s">
        <v>92</v>
      </c>
      <c r="D2212" s="299" t="s">
        <v>54</v>
      </c>
      <c r="E2212" s="301">
        <v>8748.2727272727261</v>
      </c>
      <c r="F2212" s="299" t="s">
        <v>77</v>
      </c>
    </row>
    <row r="2213" spans="1:6" x14ac:dyDescent="0.3">
      <c r="A2213" s="299" t="s">
        <v>494</v>
      </c>
      <c r="B2213" s="300">
        <v>28</v>
      </c>
      <c r="C2213" s="299" t="s">
        <v>92</v>
      </c>
      <c r="D2213" s="299" t="s">
        <v>55</v>
      </c>
      <c r="E2213" s="301">
        <v>2368.4545454545455</v>
      </c>
      <c r="F2213" s="299" t="s">
        <v>187</v>
      </c>
    </row>
    <row r="2214" spans="1:6" x14ac:dyDescent="0.3">
      <c r="A2214" s="299" t="s">
        <v>494</v>
      </c>
      <c r="B2214" s="300">
        <v>28</v>
      </c>
      <c r="C2214" s="299" t="s">
        <v>92</v>
      </c>
      <c r="D2214" s="299" t="s">
        <v>55</v>
      </c>
      <c r="E2214" s="301">
        <v>14060.954545454544</v>
      </c>
      <c r="F2214" s="299" t="s">
        <v>77</v>
      </c>
    </row>
    <row r="2215" spans="1:6" x14ac:dyDescent="0.3">
      <c r="A2215" s="299" t="s">
        <v>494</v>
      </c>
      <c r="B2215" s="300">
        <v>28</v>
      </c>
      <c r="C2215" s="299" t="s">
        <v>92</v>
      </c>
      <c r="D2215" s="299" t="s">
        <v>56</v>
      </c>
      <c r="E2215" s="301">
        <v>1033.909090909091</v>
      </c>
      <c r="F2215" s="299" t="s">
        <v>187</v>
      </c>
    </row>
    <row r="2216" spans="1:6" x14ac:dyDescent="0.3">
      <c r="A2216" s="299" t="s">
        <v>494</v>
      </c>
      <c r="B2216" s="300">
        <v>28</v>
      </c>
      <c r="C2216" s="299" t="s">
        <v>92</v>
      </c>
      <c r="D2216" s="299" t="s">
        <v>56</v>
      </c>
      <c r="E2216" s="301">
        <v>14376.227272727272</v>
      </c>
      <c r="F2216" s="299" t="s">
        <v>77</v>
      </c>
    </row>
    <row r="2217" spans="1:6" x14ac:dyDescent="0.3">
      <c r="A2217" s="299" t="s">
        <v>494</v>
      </c>
      <c r="B2217" s="300">
        <v>28</v>
      </c>
      <c r="C2217" s="299" t="s">
        <v>92</v>
      </c>
      <c r="D2217" s="299" t="s">
        <v>57</v>
      </c>
      <c r="E2217" s="301">
        <v>261.54545454545456</v>
      </c>
      <c r="F2217" s="299" t="s">
        <v>187</v>
      </c>
    </row>
    <row r="2218" spans="1:6" x14ac:dyDescent="0.3">
      <c r="A2218" s="299" t="s">
        <v>494</v>
      </c>
      <c r="B2218" s="300">
        <v>28</v>
      </c>
      <c r="C2218" s="299" t="s">
        <v>92</v>
      </c>
      <c r="D2218" s="299" t="s">
        <v>57</v>
      </c>
      <c r="E2218" s="301">
        <v>5091.6363636363631</v>
      </c>
      <c r="F2218" s="299" t="s">
        <v>77</v>
      </c>
    </row>
    <row r="2219" spans="1:6" x14ac:dyDescent="0.3">
      <c r="A2219" s="299" t="s">
        <v>494</v>
      </c>
      <c r="B2219" s="300">
        <v>28</v>
      </c>
      <c r="C2219" s="299" t="s">
        <v>92</v>
      </c>
      <c r="D2219" s="299" t="s">
        <v>58</v>
      </c>
      <c r="E2219" s="301">
        <v>391.40909090909082</v>
      </c>
      <c r="F2219" s="299" t="s">
        <v>187</v>
      </c>
    </row>
    <row r="2220" spans="1:6" x14ac:dyDescent="0.3">
      <c r="A2220" s="299" t="s">
        <v>494</v>
      </c>
      <c r="B2220" s="300">
        <v>28</v>
      </c>
      <c r="C2220" s="299" t="s">
        <v>92</v>
      </c>
      <c r="D2220" s="299" t="s">
        <v>58</v>
      </c>
      <c r="E2220" s="301">
        <v>1464.3181818181818</v>
      </c>
      <c r="F2220" s="299" t="s">
        <v>77</v>
      </c>
    </row>
    <row r="2221" spans="1:6" x14ac:dyDescent="0.3">
      <c r="A2221" s="299" t="s">
        <v>494</v>
      </c>
      <c r="B2221" s="300">
        <v>28</v>
      </c>
      <c r="C2221" s="299" t="s">
        <v>92</v>
      </c>
      <c r="D2221" s="299" t="s">
        <v>59</v>
      </c>
      <c r="E2221" s="301">
        <v>2663.7272727272734</v>
      </c>
      <c r="F2221" s="299" t="s">
        <v>187</v>
      </c>
    </row>
    <row r="2222" spans="1:6" x14ac:dyDescent="0.3">
      <c r="A2222" s="299" t="s">
        <v>494</v>
      </c>
      <c r="B2222" s="300">
        <v>28</v>
      </c>
      <c r="C2222" s="299" t="s">
        <v>92</v>
      </c>
      <c r="D2222" s="299" t="s">
        <v>59</v>
      </c>
      <c r="E2222" s="301">
        <v>1.9999999999999993</v>
      </c>
      <c r="F2222" s="299" t="s">
        <v>80</v>
      </c>
    </row>
    <row r="2223" spans="1:6" x14ac:dyDescent="0.3">
      <c r="A2223" s="299" t="s">
        <v>494</v>
      </c>
      <c r="B2223" s="300">
        <v>28</v>
      </c>
      <c r="C2223" s="299" t="s">
        <v>92</v>
      </c>
      <c r="D2223" s="299" t="s">
        <v>59</v>
      </c>
      <c r="E2223" s="301">
        <v>13683.727272727274</v>
      </c>
      <c r="F2223" s="299" t="s">
        <v>77</v>
      </c>
    </row>
    <row r="2224" spans="1:6" x14ac:dyDescent="0.3">
      <c r="A2224" s="299" t="s">
        <v>494</v>
      </c>
      <c r="B2224" s="300">
        <v>28</v>
      </c>
      <c r="C2224" s="299" t="s">
        <v>92</v>
      </c>
      <c r="D2224" s="299" t="s">
        <v>60</v>
      </c>
      <c r="E2224" s="301">
        <v>1518.727272727273</v>
      </c>
      <c r="F2224" s="299" t="s">
        <v>187</v>
      </c>
    </row>
    <row r="2225" spans="1:6" x14ac:dyDescent="0.3">
      <c r="A2225" s="299" t="s">
        <v>494</v>
      </c>
      <c r="B2225" s="300">
        <v>28</v>
      </c>
      <c r="C2225" s="299" t="s">
        <v>92</v>
      </c>
      <c r="D2225" s="299" t="s">
        <v>60</v>
      </c>
      <c r="E2225" s="301">
        <v>18429.5</v>
      </c>
      <c r="F2225" s="299" t="s">
        <v>77</v>
      </c>
    </row>
    <row r="2226" spans="1:6" x14ac:dyDescent="0.3">
      <c r="A2226" s="299" t="s">
        <v>494</v>
      </c>
      <c r="B2226" s="300">
        <v>28</v>
      </c>
      <c r="C2226" s="299" t="s">
        <v>92</v>
      </c>
      <c r="D2226" s="299" t="s">
        <v>61</v>
      </c>
      <c r="E2226" s="301">
        <v>7.9999999999999973</v>
      </c>
      <c r="F2226" s="299" t="s">
        <v>187</v>
      </c>
    </row>
    <row r="2227" spans="1:6" x14ac:dyDescent="0.3">
      <c r="A2227" s="299" t="s">
        <v>494</v>
      </c>
      <c r="B2227" s="300">
        <v>28</v>
      </c>
      <c r="C2227" s="299" t="s">
        <v>92</v>
      </c>
      <c r="D2227" s="299" t="s">
        <v>61</v>
      </c>
      <c r="E2227" s="301">
        <v>737.63636363636374</v>
      </c>
      <c r="F2227" s="299" t="s">
        <v>77</v>
      </c>
    </row>
    <row r="2228" spans="1:6" x14ac:dyDescent="0.3">
      <c r="A2228" s="299" t="s">
        <v>494</v>
      </c>
      <c r="B2228" s="300">
        <v>28</v>
      </c>
      <c r="C2228" s="299" t="s">
        <v>92</v>
      </c>
      <c r="D2228" s="299" t="s">
        <v>62</v>
      </c>
      <c r="E2228" s="301">
        <v>981.81818181818176</v>
      </c>
      <c r="F2228" s="299" t="s">
        <v>187</v>
      </c>
    </row>
    <row r="2229" spans="1:6" x14ac:dyDescent="0.3">
      <c r="A2229" s="299" t="s">
        <v>494</v>
      </c>
      <c r="B2229" s="300">
        <v>28</v>
      </c>
      <c r="C2229" s="299" t="s">
        <v>92</v>
      </c>
      <c r="D2229" s="299" t="s">
        <v>62</v>
      </c>
      <c r="E2229" s="301">
        <v>6555.2272727272739</v>
      </c>
      <c r="F2229" s="299" t="s">
        <v>77</v>
      </c>
    </row>
    <row r="2230" spans="1:6" x14ac:dyDescent="0.3">
      <c r="A2230" s="299" t="s">
        <v>494</v>
      </c>
      <c r="B2230" s="300">
        <v>28</v>
      </c>
      <c r="C2230" s="299" t="s">
        <v>92</v>
      </c>
      <c r="D2230" s="299" t="s">
        <v>63</v>
      </c>
      <c r="E2230" s="301">
        <v>749.72727272727286</v>
      </c>
      <c r="F2230" s="299" t="s">
        <v>187</v>
      </c>
    </row>
    <row r="2231" spans="1:6" x14ac:dyDescent="0.3">
      <c r="A2231" s="299" t="s">
        <v>494</v>
      </c>
      <c r="B2231" s="300">
        <v>28</v>
      </c>
      <c r="C2231" s="299" t="s">
        <v>92</v>
      </c>
      <c r="D2231" s="299" t="s">
        <v>63</v>
      </c>
      <c r="E2231" s="301">
        <v>6700.409090909091</v>
      </c>
      <c r="F2231" s="299" t="s">
        <v>77</v>
      </c>
    </row>
    <row r="2232" spans="1:6" x14ac:dyDescent="0.3">
      <c r="A2232" s="299" t="s">
        <v>494</v>
      </c>
      <c r="B2232" s="300">
        <v>28</v>
      </c>
      <c r="C2232" s="299" t="s">
        <v>92</v>
      </c>
      <c r="D2232" s="299" t="s">
        <v>64</v>
      </c>
      <c r="E2232" s="301">
        <v>546.36363636363649</v>
      </c>
      <c r="F2232" s="299" t="s">
        <v>187</v>
      </c>
    </row>
    <row r="2233" spans="1:6" x14ac:dyDescent="0.3">
      <c r="A2233" s="299" t="s">
        <v>494</v>
      </c>
      <c r="B2233" s="300">
        <v>28</v>
      </c>
      <c r="C2233" s="299" t="s">
        <v>92</v>
      </c>
      <c r="D2233" s="299" t="s">
        <v>64</v>
      </c>
      <c r="E2233" s="301">
        <v>2257.909090909091</v>
      </c>
      <c r="F2233" s="299" t="s">
        <v>77</v>
      </c>
    </row>
    <row r="2234" spans="1:6" x14ac:dyDescent="0.3">
      <c r="A2234" s="299" t="s">
        <v>494</v>
      </c>
      <c r="B2234" s="300">
        <v>28</v>
      </c>
      <c r="C2234" s="299" t="s">
        <v>92</v>
      </c>
      <c r="D2234" s="299" t="s">
        <v>65</v>
      </c>
      <c r="E2234" s="301">
        <v>1325.9545454545457</v>
      </c>
      <c r="F2234" s="299" t="s">
        <v>187</v>
      </c>
    </row>
    <row r="2235" spans="1:6" x14ac:dyDescent="0.3">
      <c r="A2235" s="299" t="s">
        <v>494</v>
      </c>
      <c r="B2235" s="300">
        <v>28</v>
      </c>
      <c r="C2235" s="299" t="s">
        <v>92</v>
      </c>
      <c r="D2235" s="299" t="s">
        <v>65</v>
      </c>
      <c r="E2235" s="301">
        <v>3.9999999999999987</v>
      </c>
      <c r="F2235" s="299" t="s">
        <v>80</v>
      </c>
    </row>
    <row r="2236" spans="1:6" x14ac:dyDescent="0.3">
      <c r="A2236" s="299" t="s">
        <v>494</v>
      </c>
      <c r="B2236" s="300">
        <v>28</v>
      </c>
      <c r="C2236" s="299" t="s">
        <v>92</v>
      </c>
      <c r="D2236" s="299" t="s">
        <v>65</v>
      </c>
      <c r="E2236" s="301">
        <v>2592.454545454546</v>
      </c>
      <c r="F2236" s="299" t="s">
        <v>77</v>
      </c>
    </row>
    <row r="2237" spans="1:6" x14ac:dyDescent="0.3">
      <c r="A2237" s="299" t="s">
        <v>494</v>
      </c>
      <c r="B2237" s="300">
        <v>28</v>
      </c>
      <c r="C2237" s="299" t="s">
        <v>92</v>
      </c>
      <c r="D2237" s="299" t="s">
        <v>67</v>
      </c>
      <c r="E2237" s="301">
        <v>8.9545454545454533</v>
      </c>
      <c r="F2237" s="299" t="s">
        <v>187</v>
      </c>
    </row>
    <row r="2238" spans="1:6" x14ac:dyDescent="0.3">
      <c r="A2238" s="299" t="s">
        <v>494</v>
      </c>
      <c r="B2238" s="300">
        <v>28</v>
      </c>
      <c r="C2238" s="299" t="s">
        <v>92</v>
      </c>
      <c r="D2238" s="299" t="s">
        <v>67</v>
      </c>
      <c r="E2238" s="301">
        <v>672.4545454545455</v>
      </c>
      <c r="F2238" s="299" t="s">
        <v>77</v>
      </c>
    </row>
    <row r="2239" spans="1:6" x14ac:dyDescent="0.3">
      <c r="A2239" s="299" t="s">
        <v>494</v>
      </c>
      <c r="B2239" s="300">
        <v>28</v>
      </c>
      <c r="C2239" s="299" t="s">
        <v>92</v>
      </c>
      <c r="D2239" s="299" t="s">
        <v>66</v>
      </c>
      <c r="E2239" s="301">
        <v>3.9999999999999987</v>
      </c>
      <c r="F2239" s="299" t="s">
        <v>187</v>
      </c>
    </row>
    <row r="2240" spans="1:6" x14ac:dyDescent="0.3">
      <c r="A2240" s="299" t="s">
        <v>494</v>
      </c>
      <c r="B2240" s="300">
        <v>28</v>
      </c>
      <c r="C2240" s="299" t="s">
        <v>92</v>
      </c>
      <c r="D2240" s="299" t="s">
        <v>66</v>
      </c>
      <c r="E2240" s="301">
        <v>215.59090909090918</v>
      </c>
      <c r="F2240" s="299" t="s">
        <v>77</v>
      </c>
    </row>
    <row r="2241" spans="1:6" x14ac:dyDescent="0.3">
      <c r="A2241" s="299" t="s">
        <v>494</v>
      </c>
      <c r="B2241" s="300">
        <v>29</v>
      </c>
      <c r="C2241" s="299" t="s">
        <v>91</v>
      </c>
      <c r="D2241" s="299" t="s">
        <v>47</v>
      </c>
      <c r="E2241" s="301">
        <v>47.227272727272705</v>
      </c>
      <c r="F2241" s="299" t="s">
        <v>187</v>
      </c>
    </row>
    <row r="2242" spans="1:6" x14ac:dyDescent="0.3">
      <c r="A2242" s="299" t="s">
        <v>494</v>
      </c>
      <c r="B2242" s="300">
        <v>29</v>
      </c>
      <c r="C2242" s="299" t="s">
        <v>91</v>
      </c>
      <c r="D2242" s="299" t="s">
        <v>47</v>
      </c>
      <c r="E2242" s="301">
        <v>114.72727272727273</v>
      </c>
      <c r="F2242" s="299" t="s">
        <v>80</v>
      </c>
    </row>
    <row r="2243" spans="1:6" x14ac:dyDescent="0.3">
      <c r="A2243" s="299" t="s">
        <v>494</v>
      </c>
      <c r="B2243" s="300">
        <v>29</v>
      </c>
      <c r="C2243" s="299" t="s">
        <v>91</v>
      </c>
      <c r="D2243" s="299" t="s">
        <v>47</v>
      </c>
      <c r="E2243" s="301">
        <v>54.363636363636353</v>
      </c>
      <c r="F2243" s="299" t="s">
        <v>188</v>
      </c>
    </row>
    <row r="2244" spans="1:6" x14ac:dyDescent="0.3">
      <c r="A2244" s="299" t="s">
        <v>494</v>
      </c>
      <c r="B2244" s="300">
        <v>29</v>
      </c>
      <c r="C2244" s="299" t="s">
        <v>91</v>
      </c>
      <c r="D2244" s="299" t="s">
        <v>47</v>
      </c>
      <c r="E2244" s="301">
        <v>230.72727272727278</v>
      </c>
      <c r="F2244" s="299" t="s">
        <v>77</v>
      </c>
    </row>
    <row r="2245" spans="1:6" x14ac:dyDescent="0.3">
      <c r="A2245" s="299" t="s">
        <v>494</v>
      </c>
      <c r="B2245" s="300">
        <v>29</v>
      </c>
      <c r="C2245" s="299" t="s">
        <v>91</v>
      </c>
      <c r="D2245" s="299" t="s">
        <v>48</v>
      </c>
      <c r="E2245" s="301">
        <v>3.9999999999999987</v>
      </c>
      <c r="F2245" s="299" t="s">
        <v>187</v>
      </c>
    </row>
    <row r="2246" spans="1:6" x14ac:dyDescent="0.3">
      <c r="A2246" s="299" t="s">
        <v>494</v>
      </c>
      <c r="B2246" s="300">
        <v>29</v>
      </c>
      <c r="C2246" s="299" t="s">
        <v>91</v>
      </c>
      <c r="D2246" s="299" t="s">
        <v>48</v>
      </c>
      <c r="E2246" s="301">
        <v>5.9999999999999964</v>
      </c>
      <c r="F2246" s="299" t="s">
        <v>77</v>
      </c>
    </row>
    <row r="2247" spans="1:6" x14ac:dyDescent="0.3">
      <c r="A2247" s="299" t="s">
        <v>494</v>
      </c>
      <c r="B2247" s="300">
        <v>29</v>
      </c>
      <c r="C2247" s="299" t="s">
        <v>91</v>
      </c>
      <c r="D2247" s="299" t="s">
        <v>49</v>
      </c>
      <c r="E2247" s="301">
        <v>336.7272727272728</v>
      </c>
      <c r="F2247" s="299" t="s">
        <v>187</v>
      </c>
    </row>
    <row r="2248" spans="1:6" x14ac:dyDescent="0.3">
      <c r="A2248" s="299" t="s">
        <v>494</v>
      </c>
      <c r="B2248" s="300">
        <v>29</v>
      </c>
      <c r="C2248" s="299" t="s">
        <v>91</v>
      </c>
      <c r="D2248" s="299" t="s">
        <v>49</v>
      </c>
      <c r="E2248" s="301">
        <v>1175.818181818182</v>
      </c>
      <c r="F2248" s="299" t="s">
        <v>77</v>
      </c>
    </row>
    <row r="2249" spans="1:6" x14ac:dyDescent="0.3">
      <c r="A2249" s="299" t="s">
        <v>494</v>
      </c>
      <c r="B2249" s="300">
        <v>29</v>
      </c>
      <c r="C2249" s="299" t="s">
        <v>91</v>
      </c>
      <c r="D2249" s="299" t="s">
        <v>50</v>
      </c>
      <c r="E2249" s="301">
        <v>4.9999999999999991</v>
      </c>
      <c r="F2249" s="299" t="s">
        <v>187</v>
      </c>
    </row>
    <row r="2250" spans="1:6" x14ac:dyDescent="0.3">
      <c r="A2250" s="299" t="s">
        <v>494</v>
      </c>
      <c r="B2250" s="300">
        <v>29</v>
      </c>
      <c r="C2250" s="299" t="s">
        <v>91</v>
      </c>
      <c r="D2250" s="299" t="s">
        <v>50</v>
      </c>
      <c r="E2250" s="301">
        <v>25.590909090909104</v>
      </c>
      <c r="F2250" s="299" t="s">
        <v>77</v>
      </c>
    </row>
    <row r="2251" spans="1:6" x14ac:dyDescent="0.3">
      <c r="A2251" s="299" t="s">
        <v>494</v>
      </c>
      <c r="B2251" s="300">
        <v>29</v>
      </c>
      <c r="C2251" s="299" t="s">
        <v>91</v>
      </c>
      <c r="D2251" s="299" t="s">
        <v>51</v>
      </c>
      <c r="E2251" s="301">
        <v>5.9999999999999964</v>
      </c>
      <c r="F2251" s="299" t="s">
        <v>187</v>
      </c>
    </row>
    <row r="2252" spans="1:6" x14ac:dyDescent="0.3">
      <c r="A2252" s="299" t="s">
        <v>494</v>
      </c>
      <c r="B2252" s="300">
        <v>29</v>
      </c>
      <c r="C2252" s="299" t="s">
        <v>91</v>
      </c>
      <c r="D2252" s="299" t="s">
        <v>51</v>
      </c>
      <c r="E2252" s="301">
        <v>0.99999999999999967</v>
      </c>
      <c r="F2252" s="299" t="s">
        <v>80</v>
      </c>
    </row>
    <row r="2253" spans="1:6" x14ac:dyDescent="0.3">
      <c r="A2253" s="299" t="s">
        <v>494</v>
      </c>
      <c r="B2253" s="300">
        <v>29</v>
      </c>
      <c r="C2253" s="299" t="s">
        <v>91</v>
      </c>
      <c r="D2253" s="299" t="s">
        <v>51</v>
      </c>
      <c r="E2253" s="301">
        <v>46.272727272727273</v>
      </c>
      <c r="F2253" s="299" t="s">
        <v>77</v>
      </c>
    </row>
    <row r="2254" spans="1:6" x14ac:dyDescent="0.3">
      <c r="A2254" s="299" t="s">
        <v>494</v>
      </c>
      <c r="B2254" s="300">
        <v>29</v>
      </c>
      <c r="C2254" s="299" t="s">
        <v>91</v>
      </c>
      <c r="D2254" s="299" t="s">
        <v>52</v>
      </c>
      <c r="E2254" s="301">
        <v>2014.6363636363635</v>
      </c>
      <c r="F2254" s="299" t="s">
        <v>187</v>
      </c>
    </row>
    <row r="2255" spans="1:6" x14ac:dyDescent="0.3">
      <c r="A2255" s="299" t="s">
        <v>494</v>
      </c>
      <c r="B2255" s="300">
        <v>29</v>
      </c>
      <c r="C2255" s="299" t="s">
        <v>91</v>
      </c>
      <c r="D2255" s="299" t="s">
        <v>52</v>
      </c>
      <c r="E2255" s="301">
        <v>5296.863636363636</v>
      </c>
      <c r="F2255" s="299" t="s">
        <v>77</v>
      </c>
    </row>
    <row r="2256" spans="1:6" x14ac:dyDescent="0.3">
      <c r="A2256" s="299" t="s">
        <v>494</v>
      </c>
      <c r="B2256" s="300">
        <v>29</v>
      </c>
      <c r="C2256" s="299" t="s">
        <v>91</v>
      </c>
      <c r="D2256" s="299" t="s">
        <v>53</v>
      </c>
      <c r="E2256" s="301">
        <v>4098.681818181818</v>
      </c>
      <c r="F2256" s="299" t="s">
        <v>187</v>
      </c>
    </row>
    <row r="2257" spans="1:6" x14ac:dyDescent="0.3">
      <c r="A2257" s="299" t="s">
        <v>494</v>
      </c>
      <c r="B2257" s="300">
        <v>29</v>
      </c>
      <c r="C2257" s="299" t="s">
        <v>91</v>
      </c>
      <c r="D2257" s="299" t="s">
        <v>53</v>
      </c>
      <c r="E2257" s="301">
        <v>0.99999999999999967</v>
      </c>
      <c r="F2257" s="299" t="s">
        <v>188</v>
      </c>
    </row>
    <row r="2258" spans="1:6" x14ac:dyDescent="0.3">
      <c r="A2258" s="299" t="s">
        <v>494</v>
      </c>
      <c r="B2258" s="300">
        <v>29</v>
      </c>
      <c r="C2258" s="299" t="s">
        <v>91</v>
      </c>
      <c r="D2258" s="299" t="s">
        <v>53</v>
      </c>
      <c r="E2258" s="301">
        <v>5519.454545454546</v>
      </c>
      <c r="F2258" s="299" t="s">
        <v>77</v>
      </c>
    </row>
    <row r="2259" spans="1:6" x14ac:dyDescent="0.3">
      <c r="A2259" s="299" t="s">
        <v>494</v>
      </c>
      <c r="B2259" s="300">
        <v>29</v>
      </c>
      <c r="C2259" s="299" t="s">
        <v>91</v>
      </c>
      <c r="D2259" s="299" t="s">
        <v>54</v>
      </c>
      <c r="E2259" s="301">
        <v>769.90909090909099</v>
      </c>
      <c r="F2259" s="299" t="s">
        <v>187</v>
      </c>
    </row>
    <row r="2260" spans="1:6" x14ac:dyDescent="0.3">
      <c r="A2260" s="299" t="s">
        <v>494</v>
      </c>
      <c r="B2260" s="300">
        <v>29</v>
      </c>
      <c r="C2260" s="299" t="s">
        <v>91</v>
      </c>
      <c r="D2260" s="299" t="s">
        <v>54</v>
      </c>
      <c r="E2260" s="301">
        <v>4.9999999999999991</v>
      </c>
      <c r="F2260" s="299" t="s">
        <v>81</v>
      </c>
    </row>
    <row r="2261" spans="1:6" x14ac:dyDescent="0.3">
      <c r="A2261" s="299" t="s">
        <v>494</v>
      </c>
      <c r="B2261" s="300">
        <v>29</v>
      </c>
      <c r="C2261" s="299" t="s">
        <v>91</v>
      </c>
      <c r="D2261" s="299" t="s">
        <v>54</v>
      </c>
      <c r="E2261" s="301">
        <v>9.7272727272727249</v>
      </c>
      <c r="F2261" s="299" t="s">
        <v>80</v>
      </c>
    </row>
    <row r="2262" spans="1:6" x14ac:dyDescent="0.3">
      <c r="A2262" s="299" t="s">
        <v>494</v>
      </c>
      <c r="B2262" s="300">
        <v>29</v>
      </c>
      <c r="C2262" s="299" t="s">
        <v>91</v>
      </c>
      <c r="D2262" s="299" t="s">
        <v>54</v>
      </c>
      <c r="E2262" s="301">
        <v>1241.0454545454547</v>
      </c>
      <c r="F2262" s="299" t="s">
        <v>77</v>
      </c>
    </row>
    <row r="2263" spans="1:6" x14ac:dyDescent="0.3">
      <c r="A2263" s="299" t="s">
        <v>494</v>
      </c>
      <c r="B2263" s="300">
        <v>29</v>
      </c>
      <c r="C2263" s="299" t="s">
        <v>91</v>
      </c>
      <c r="D2263" s="299" t="s">
        <v>55</v>
      </c>
      <c r="E2263" s="301">
        <v>2433.090909090909</v>
      </c>
      <c r="F2263" s="299" t="s">
        <v>187</v>
      </c>
    </row>
    <row r="2264" spans="1:6" x14ac:dyDescent="0.3">
      <c r="A2264" s="299" t="s">
        <v>494</v>
      </c>
      <c r="B2264" s="300">
        <v>29</v>
      </c>
      <c r="C2264" s="299" t="s">
        <v>91</v>
      </c>
      <c r="D2264" s="299" t="s">
        <v>55</v>
      </c>
      <c r="E2264" s="301">
        <v>11870.409090909088</v>
      </c>
      <c r="F2264" s="299" t="s">
        <v>77</v>
      </c>
    </row>
    <row r="2265" spans="1:6" x14ac:dyDescent="0.3">
      <c r="A2265" s="299" t="s">
        <v>494</v>
      </c>
      <c r="B2265" s="300">
        <v>29</v>
      </c>
      <c r="C2265" s="299" t="s">
        <v>91</v>
      </c>
      <c r="D2265" s="299" t="s">
        <v>56</v>
      </c>
      <c r="E2265" s="301">
        <v>657.40909090909088</v>
      </c>
      <c r="F2265" s="299" t="s">
        <v>187</v>
      </c>
    </row>
    <row r="2266" spans="1:6" x14ac:dyDescent="0.3">
      <c r="A2266" s="299" t="s">
        <v>494</v>
      </c>
      <c r="B2266" s="300">
        <v>29</v>
      </c>
      <c r="C2266" s="299" t="s">
        <v>91</v>
      </c>
      <c r="D2266" s="299" t="s">
        <v>56</v>
      </c>
      <c r="E2266" s="301">
        <v>2356.7727272727275</v>
      </c>
      <c r="F2266" s="299" t="s">
        <v>77</v>
      </c>
    </row>
    <row r="2267" spans="1:6" x14ac:dyDescent="0.3">
      <c r="A2267" s="299" t="s">
        <v>494</v>
      </c>
      <c r="B2267" s="300">
        <v>29</v>
      </c>
      <c r="C2267" s="299" t="s">
        <v>91</v>
      </c>
      <c r="D2267" s="299" t="s">
        <v>57</v>
      </c>
      <c r="E2267" s="301">
        <v>203.09090909090904</v>
      </c>
      <c r="F2267" s="299" t="s">
        <v>187</v>
      </c>
    </row>
    <row r="2268" spans="1:6" x14ac:dyDescent="0.3">
      <c r="A2268" s="299" t="s">
        <v>494</v>
      </c>
      <c r="B2268" s="300">
        <v>29</v>
      </c>
      <c r="C2268" s="299" t="s">
        <v>91</v>
      </c>
      <c r="D2268" s="299" t="s">
        <v>57</v>
      </c>
      <c r="E2268" s="301">
        <v>250.63636363636365</v>
      </c>
      <c r="F2268" s="299" t="s">
        <v>77</v>
      </c>
    </row>
    <row r="2269" spans="1:6" x14ac:dyDescent="0.3">
      <c r="A2269" s="299" t="s">
        <v>494</v>
      </c>
      <c r="B2269" s="300">
        <v>29</v>
      </c>
      <c r="C2269" s="299" t="s">
        <v>91</v>
      </c>
      <c r="D2269" s="299" t="s">
        <v>58</v>
      </c>
      <c r="E2269" s="301">
        <v>960.81818181818176</v>
      </c>
      <c r="F2269" s="299" t="s">
        <v>187</v>
      </c>
    </row>
    <row r="2270" spans="1:6" x14ac:dyDescent="0.3">
      <c r="A2270" s="299" t="s">
        <v>494</v>
      </c>
      <c r="B2270" s="300">
        <v>29</v>
      </c>
      <c r="C2270" s="299" t="s">
        <v>91</v>
      </c>
      <c r="D2270" s="299" t="s">
        <v>58</v>
      </c>
      <c r="E2270" s="301">
        <v>867.13636363636374</v>
      </c>
      <c r="F2270" s="299" t="s">
        <v>77</v>
      </c>
    </row>
    <row r="2271" spans="1:6" x14ac:dyDescent="0.3">
      <c r="A2271" s="299" t="s">
        <v>494</v>
      </c>
      <c r="B2271" s="300">
        <v>29</v>
      </c>
      <c r="C2271" s="299" t="s">
        <v>91</v>
      </c>
      <c r="D2271" s="299" t="s">
        <v>59</v>
      </c>
      <c r="E2271" s="301">
        <v>1108.5</v>
      </c>
      <c r="F2271" s="299" t="s">
        <v>187</v>
      </c>
    </row>
    <row r="2272" spans="1:6" x14ac:dyDescent="0.3">
      <c r="A2272" s="299" t="s">
        <v>494</v>
      </c>
      <c r="B2272" s="300">
        <v>29</v>
      </c>
      <c r="C2272" s="299" t="s">
        <v>91</v>
      </c>
      <c r="D2272" s="299" t="s">
        <v>59</v>
      </c>
      <c r="E2272" s="301">
        <v>1137.8636363636365</v>
      </c>
      <c r="F2272" s="299" t="s">
        <v>77</v>
      </c>
    </row>
    <row r="2273" spans="1:6" x14ac:dyDescent="0.3">
      <c r="A2273" s="299" t="s">
        <v>494</v>
      </c>
      <c r="B2273" s="300">
        <v>29</v>
      </c>
      <c r="C2273" s="299" t="s">
        <v>91</v>
      </c>
      <c r="D2273" s="299" t="s">
        <v>60</v>
      </c>
      <c r="E2273" s="301">
        <v>1110.4090909090908</v>
      </c>
      <c r="F2273" s="299" t="s">
        <v>187</v>
      </c>
    </row>
    <row r="2274" spans="1:6" x14ac:dyDescent="0.3">
      <c r="A2274" s="299" t="s">
        <v>494</v>
      </c>
      <c r="B2274" s="300">
        <v>29</v>
      </c>
      <c r="C2274" s="299" t="s">
        <v>91</v>
      </c>
      <c r="D2274" s="299" t="s">
        <v>60</v>
      </c>
      <c r="E2274" s="301">
        <v>3353.590909090909</v>
      </c>
      <c r="F2274" s="299" t="s">
        <v>77</v>
      </c>
    </row>
    <row r="2275" spans="1:6" x14ac:dyDescent="0.3">
      <c r="A2275" s="299" t="s">
        <v>494</v>
      </c>
      <c r="B2275" s="300">
        <v>29</v>
      </c>
      <c r="C2275" s="299" t="s">
        <v>91</v>
      </c>
      <c r="D2275" s="299" t="s">
        <v>61</v>
      </c>
      <c r="E2275" s="301">
        <v>1.9999999999999993</v>
      </c>
      <c r="F2275" s="299" t="s">
        <v>187</v>
      </c>
    </row>
    <row r="2276" spans="1:6" x14ac:dyDescent="0.3">
      <c r="A2276" s="299" t="s">
        <v>494</v>
      </c>
      <c r="B2276" s="300">
        <v>29</v>
      </c>
      <c r="C2276" s="299" t="s">
        <v>91</v>
      </c>
      <c r="D2276" s="299" t="s">
        <v>61</v>
      </c>
      <c r="E2276" s="301">
        <v>119.27272727272727</v>
      </c>
      <c r="F2276" s="299" t="s">
        <v>77</v>
      </c>
    </row>
    <row r="2277" spans="1:6" x14ac:dyDescent="0.3">
      <c r="A2277" s="299" t="s">
        <v>494</v>
      </c>
      <c r="B2277" s="300">
        <v>29</v>
      </c>
      <c r="C2277" s="299" t="s">
        <v>91</v>
      </c>
      <c r="D2277" s="299" t="s">
        <v>62</v>
      </c>
      <c r="E2277" s="301">
        <v>544.68181818181824</v>
      </c>
      <c r="F2277" s="299" t="s">
        <v>187</v>
      </c>
    </row>
    <row r="2278" spans="1:6" x14ac:dyDescent="0.3">
      <c r="A2278" s="299" t="s">
        <v>494</v>
      </c>
      <c r="B2278" s="300">
        <v>29</v>
      </c>
      <c r="C2278" s="299" t="s">
        <v>91</v>
      </c>
      <c r="D2278" s="299" t="s">
        <v>62</v>
      </c>
      <c r="E2278" s="301">
        <v>1454.5000000000002</v>
      </c>
      <c r="F2278" s="299" t="s">
        <v>77</v>
      </c>
    </row>
    <row r="2279" spans="1:6" x14ac:dyDescent="0.3">
      <c r="A2279" s="299" t="s">
        <v>494</v>
      </c>
      <c r="B2279" s="300">
        <v>29</v>
      </c>
      <c r="C2279" s="299" t="s">
        <v>91</v>
      </c>
      <c r="D2279" s="299" t="s">
        <v>63</v>
      </c>
      <c r="E2279" s="301">
        <v>362</v>
      </c>
      <c r="F2279" s="299" t="s">
        <v>187</v>
      </c>
    </row>
    <row r="2280" spans="1:6" x14ac:dyDescent="0.3">
      <c r="A2280" s="299" t="s">
        <v>494</v>
      </c>
      <c r="B2280" s="300">
        <v>29</v>
      </c>
      <c r="C2280" s="299" t="s">
        <v>91</v>
      </c>
      <c r="D2280" s="299" t="s">
        <v>63</v>
      </c>
      <c r="E2280" s="301">
        <v>2010.772727272727</v>
      </c>
      <c r="F2280" s="299" t="s">
        <v>77</v>
      </c>
    </row>
    <row r="2281" spans="1:6" x14ac:dyDescent="0.3">
      <c r="A2281" s="299" t="s">
        <v>494</v>
      </c>
      <c r="B2281" s="300">
        <v>29</v>
      </c>
      <c r="C2281" s="299" t="s">
        <v>91</v>
      </c>
      <c r="D2281" s="299" t="s">
        <v>64</v>
      </c>
      <c r="E2281" s="301">
        <v>360.22727272727275</v>
      </c>
      <c r="F2281" s="299" t="s">
        <v>187</v>
      </c>
    </row>
    <row r="2282" spans="1:6" x14ac:dyDescent="0.3">
      <c r="A2282" s="299" t="s">
        <v>494</v>
      </c>
      <c r="B2282" s="300">
        <v>29</v>
      </c>
      <c r="C2282" s="299" t="s">
        <v>91</v>
      </c>
      <c r="D2282" s="299" t="s">
        <v>64</v>
      </c>
      <c r="E2282" s="301">
        <v>0.99999999999999967</v>
      </c>
      <c r="F2282" s="299" t="s">
        <v>80</v>
      </c>
    </row>
    <row r="2283" spans="1:6" x14ac:dyDescent="0.3">
      <c r="A2283" s="299" t="s">
        <v>494</v>
      </c>
      <c r="B2283" s="300">
        <v>29</v>
      </c>
      <c r="C2283" s="299" t="s">
        <v>91</v>
      </c>
      <c r="D2283" s="299" t="s">
        <v>64</v>
      </c>
      <c r="E2283" s="301">
        <v>786.59090909090912</v>
      </c>
      <c r="F2283" s="299" t="s">
        <v>77</v>
      </c>
    </row>
    <row r="2284" spans="1:6" x14ac:dyDescent="0.3">
      <c r="A2284" s="299" t="s">
        <v>494</v>
      </c>
      <c r="B2284" s="300">
        <v>29</v>
      </c>
      <c r="C2284" s="299" t="s">
        <v>91</v>
      </c>
      <c r="D2284" s="299" t="s">
        <v>65</v>
      </c>
      <c r="E2284" s="301">
        <v>1452.8636363636365</v>
      </c>
      <c r="F2284" s="299" t="s">
        <v>187</v>
      </c>
    </row>
    <row r="2285" spans="1:6" x14ac:dyDescent="0.3">
      <c r="A2285" s="299" t="s">
        <v>494</v>
      </c>
      <c r="B2285" s="300">
        <v>29</v>
      </c>
      <c r="C2285" s="299" t="s">
        <v>91</v>
      </c>
      <c r="D2285" s="299" t="s">
        <v>65</v>
      </c>
      <c r="E2285" s="301">
        <v>1306.0454545454543</v>
      </c>
      <c r="F2285" s="299" t="s">
        <v>77</v>
      </c>
    </row>
    <row r="2286" spans="1:6" x14ac:dyDescent="0.3">
      <c r="A2286" s="299" t="s">
        <v>494</v>
      </c>
      <c r="B2286" s="300">
        <v>29</v>
      </c>
      <c r="C2286" s="299" t="s">
        <v>91</v>
      </c>
      <c r="D2286" s="299" t="s">
        <v>67</v>
      </c>
      <c r="E2286" s="301">
        <v>2.9999999999999982</v>
      </c>
      <c r="F2286" s="299" t="s">
        <v>187</v>
      </c>
    </row>
    <row r="2287" spans="1:6" x14ac:dyDescent="0.3">
      <c r="A2287" s="299" t="s">
        <v>494</v>
      </c>
      <c r="B2287" s="300">
        <v>29</v>
      </c>
      <c r="C2287" s="299" t="s">
        <v>91</v>
      </c>
      <c r="D2287" s="299" t="s">
        <v>67</v>
      </c>
      <c r="E2287" s="301">
        <v>236.45454545454544</v>
      </c>
      <c r="F2287" s="299" t="s">
        <v>77</v>
      </c>
    </row>
    <row r="2288" spans="1:6" x14ac:dyDescent="0.3">
      <c r="A2288" s="299" t="s">
        <v>494</v>
      </c>
      <c r="B2288" s="300">
        <v>29</v>
      </c>
      <c r="C2288" s="299" t="s">
        <v>91</v>
      </c>
      <c r="D2288" s="299" t="s">
        <v>66</v>
      </c>
      <c r="E2288" s="301">
        <v>48.681818181818173</v>
      </c>
      <c r="F2288" s="299" t="s">
        <v>77</v>
      </c>
    </row>
    <row r="2289" spans="1:6" x14ac:dyDescent="0.3">
      <c r="A2289" s="299" t="s">
        <v>494</v>
      </c>
      <c r="B2289" s="300">
        <v>29</v>
      </c>
      <c r="C2289" s="299" t="s">
        <v>92</v>
      </c>
      <c r="D2289" s="299" t="s">
        <v>47</v>
      </c>
      <c r="E2289" s="301">
        <v>47.136363636363619</v>
      </c>
      <c r="F2289" s="299" t="s">
        <v>187</v>
      </c>
    </row>
    <row r="2290" spans="1:6" x14ac:dyDescent="0.3">
      <c r="A2290" s="299" t="s">
        <v>494</v>
      </c>
      <c r="B2290" s="300">
        <v>29</v>
      </c>
      <c r="C2290" s="299" t="s">
        <v>92</v>
      </c>
      <c r="D2290" s="299" t="s">
        <v>47</v>
      </c>
      <c r="E2290" s="301">
        <v>1.9545454545454539</v>
      </c>
      <c r="F2290" s="299" t="s">
        <v>80</v>
      </c>
    </row>
    <row r="2291" spans="1:6" x14ac:dyDescent="0.3">
      <c r="A2291" s="299" t="s">
        <v>494</v>
      </c>
      <c r="B2291" s="300">
        <v>29</v>
      </c>
      <c r="C2291" s="299" t="s">
        <v>92</v>
      </c>
      <c r="D2291" s="299" t="s">
        <v>47</v>
      </c>
      <c r="E2291" s="301">
        <v>26.999999999999993</v>
      </c>
      <c r="F2291" s="299" t="s">
        <v>188</v>
      </c>
    </row>
    <row r="2292" spans="1:6" x14ac:dyDescent="0.3">
      <c r="A2292" s="299" t="s">
        <v>494</v>
      </c>
      <c r="B2292" s="300">
        <v>29</v>
      </c>
      <c r="C2292" s="299" t="s">
        <v>92</v>
      </c>
      <c r="D2292" s="299" t="s">
        <v>47</v>
      </c>
      <c r="E2292" s="301">
        <v>53.45454545454546</v>
      </c>
      <c r="F2292" s="299" t="s">
        <v>77</v>
      </c>
    </row>
    <row r="2293" spans="1:6" x14ac:dyDescent="0.3">
      <c r="A2293" s="299" t="s">
        <v>494</v>
      </c>
      <c r="B2293" s="300">
        <v>29</v>
      </c>
      <c r="C2293" s="299" t="s">
        <v>92</v>
      </c>
      <c r="D2293" s="299" t="s">
        <v>48</v>
      </c>
      <c r="E2293" s="301">
        <v>0.99999999999999967</v>
      </c>
      <c r="F2293" s="299" t="s">
        <v>187</v>
      </c>
    </row>
    <row r="2294" spans="1:6" x14ac:dyDescent="0.3">
      <c r="A2294" s="299" t="s">
        <v>494</v>
      </c>
      <c r="B2294" s="300">
        <v>29</v>
      </c>
      <c r="C2294" s="299" t="s">
        <v>92</v>
      </c>
      <c r="D2294" s="299" t="s">
        <v>48</v>
      </c>
      <c r="E2294" s="301">
        <v>2.9999999999999982</v>
      </c>
      <c r="F2294" s="299" t="s">
        <v>77</v>
      </c>
    </row>
    <row r="2295" spans="1:6" x14ac:dyDescent="0.3">
      <c r="A2295" s="299" t="s">
        <v>494</v>
      </c>
      <c r="B2295" s="300">
        <v>29</v>
      </c>
      <c r="C2295" s="299" t="s">
        <v>92</v>
      </c>
      <c r="D2295" s="299" t="s">
        <v>49</v>
      </c>
      <c r="E2295" s="301">
        <v>317.5454545454545</v>
      </c>
      <c r="F2295" s="299" t="s">
        <v>187</v>
      </c>
    </row>
    <row r="2296" spans="1:6" x14ac:dyDescent="0.3">
      <c r="A2296" s="299" t="s">
        <v>494</v>
      </c>
      <c r="B2296" s="300">
        <v>29</v>
      </c>
      <c r="C2296" s="299" t="s">
        <v>92</v>
      </c>
      <c r="D2296" s="299" t="s">
        <v>49</v>
      </c>
      <c r="E2296" s="301">
        <v>630.22727272727275</v>
      </c>
      <c r="F2296" s="299" t="s">
        <v>77</v>
      </c>
    </row>
    <row r="2297" spans="1:6" x14ac:dyDescent="0.3">
      <c r="A2297" s="299" t="s">
        <v>494</v>
      </c>
      <c r="B2297" s="300">
        <v>29</v>
      </c>
      <c r="C2297" s="299" t="s">
        <v>92</v>
      </c>
      <c r="D2297" s="299" t="s">
        <v>50</v>
      </c>
      <c r="E2297" s="301">
        <v>7.0000000000000018</v>
      </c>
      <c r="F2297" s="299" t="s">
        <v>187</v>
      </c>
    </row>
    <row r="2298" spans="1:6" x14ac:dyDescent="0.3">
      <c r="A2298" s="299" t="s">
        <v>494</v>
      </c>
      <c r="B2298" s="300">
        <v>29</v>
      </c>
      <c r="C2298" s="299" t="s">
        <v>92</v>
      </c>
      <c r="D2298" s="299" t="s">
        <v>50</v>
      </c>
      <c r="E2298" s="301">
        <v>17.999999999999996</v>
      </c>
      <c r="F2298" s="299" t="s">
        <v>77</v>
      </c>
    </row>
    <row r="2299" spans="1:6" x14ac:dyDescent="0.3">
      <c r="A2299" s="299" t="s">
        <v>494</v>
      </c>
      <c r="B2299" s="300">
        <v>29</v>
      </c>
      <c r="C2299" s="299" t="s">
        <v>92</v>
      </c>
      <c r="D2299" s="299" t="s">
        <v>51</v>
      </c>
      <c r="E2299" s="301">
        <v>4.9999999999999991</v>
      </c>
      <c r="F2299" s="299" t="s">
        <v>187</v>
      </c>
    </row>
    <row r="2300" spans="1:6" x14ac:dyDescent="0.3">
      <c r="A2300" s="299" t="s">
        <v>494</v>
      </c>
      <c r="B2300" s="300">
        <v>29</v>
      </c>
      <c r="C2300" s="299" t="s">
        <v>92</v>
      </c>
      <c r="D2300" s="299" t="s">
        <v>51</v>
      </c>
      <c r="E2300" s="301">
        <v>27.77272727272728</v>
      </c>
      <c r="F2300" s="299" t="s">
        <v>77</v>
      </c>
    </row>
    <row r="2301" spans="1:6" x14ac:dyDescent="0.3">
      <c r="A2301" s="299" t="s">
        <v>494</v>
      </c>
      <c r="B2301" s="300">
        <v>29</v>
      </c>
      <c r="C2301" s="299" t="s">
        <v>92</v>
      </c>
      <c r="D2301" s="299" t="s">
        <v>52</v>
      </c>
      <c r="E2301" s="301">
        <v>1728.2272727272727</v>
      </c>
      <c r="F2301" s="299" t="s">
        <v>187</v>
      </c>
    </row>
    <row r="2302" spans="1:6" x14ac:dyDescent="0.3">
      <c r="A2302" s="299" t="s">
        <v>494</v>
      </c>
      <c r="B2302" s="300">
        <v>29</v>
      </c>
      <c r="C2302" s="299" t="s">
        <v>92</v>
      </c>
      <c r="D2302" s="299" t="s">
        <v>52</v>
      </c>
      <c r="E2302" s="301">
        <v>1381.8181818181818</v>
      </c>
      <c r="F2302" s="299" t="s">
        <v>77</v>
      </c>
    </row>
    <row r="2303" spans="1:6" x14ac:dyDescent="0.3">
      <c r="A2303" s="299" t="s">
        <v>494</v>
      </c>
      <c r="B2303" s="300">
        <v>29</v>
      </c>
      <c r="C2303" s="299" t="s">
        <v>92</v>
      </c>
      <c r="D2303" s="299" t="s">
        <v>53</v>
      </c>
      <c r="E2303" s="301">
        <v>2131.8636363636365</v>
      </c>
      <c r="F2303" s="299" t="s">
        <v>187</v>
      </c>
    </row>
    <row r="2304" spans="1:6" x14ac:dyDescent="0.3">
      <c r="A2304" s="299" t="s">
        <v>494</v>
      </c>
      <c r="B2304" s="300">
        <v>29</v>
      </c>
      <c r="C2304" s="299" t="s">
        <v>92</v>
      </c>
      <c r="D2304" s="299" t="s">
        <v>53</v>
      </c>
      <c r="E2304" s="301">
        <v>2943.8181818181811</v>
      </c>
      <c r="F2304" s="299" t="s">
        <v>77</v>
      </c>
    </row>
    <row r="2305" spans="1:6" x14ac:dyDescent="0.3">
      <c r="A2305" s="299" t="s">
        <v>494</v>
      </c>
      <c r="B2305" s="300">
        <v>29</v>
      </c>
      <c r="C2305" s="299" t="s">
        <v>92</v>
      </c>
      <c r="D2305" s="299" t="s">
        <v>54</v>
      </c>
      <c r="E2305" s="301">
        <v>341.22727272727263</v>
      </c>
      <c r="F2305" s="299" t="s">
        <v>187</v>
      </c>
    </row>
    <row r="2306" spans="1:6" x14ac:dyDescent="0.3">
      <c r="A2306" s="299" t="s">
        <v>494</v>
      </c>
      <c r="B2306" s="300">
        <v>29</v>
      </c>
      <c r="C2306" s="299" t="s">
        <v>92</v>
      </c>
      <c r="D2306" s="299" t="s">
        <v>54</v>
      </c>
      <c r="E2306" s="301">
        <v>1.9999999999999993</v>
      </c>
      <c r="F2306" s="299" t="s">
        <v>81</v>
      </c>
    </row>
    <row r="2307" spans="1:6" x14ac:dyDescent="0.3">
      <c r="A2307" s="299" t="s">
        <v>494</v>
      </c>
      <c r="B2307" s="300">
        <v>29</v>
      </c>
      <c r="C2307" s="299" t="s">
        <v>92</v>
      </c>
      <c r="D2307" s="299" t="s">
        <v>54</v>
      </c>
      <c r="E2307" s="301">
        <v>7.7272727272727257</v>
      </c>
      <c r="F2307" s="299" t="s">
        <v>80</v>
      </c>
    </row>
    <row r="2308" spans="1:6" x14ac:dyDescent="0.3">
      <c r="A2308" s="299" t="s">
        <v>494</v>
      </c>
      <c r="B2308" s="300">
        <v>29</v>
      </c>
      <c r="C2308" s="299" t="s">
        <v>92</v>
      </c>
      <c r="D2308" s="299" t="s">
        <v>54</v>
      </c>
      <c r="E2308" s="301">
        <v>768.50000000000011</v>
      </c>
      <c r="F2308" s="299" t="s">
        <v>77</v>
      </c>
    </row>
    <row r="2309" spans="1:6" x14ac:dyDescent="0.3">
      <c r="A2309" s="299" t="s">
        <v>494</v>
      </c>
      <c r="B2309" s="300">
        <v>29</v>
      </c>
      <c r="C2309" s="299" t="s">
        <v>92</v>
      </c>
      <c r="D2309" s="299" t="s">
        <v>55</v>
      </c>
      <c r="E2309" s="301">
        <v>2091.9545454545455</v>
      </c>
      <c r="F2309" s="299" t="s">
        <v>187</v>
      </c>
    </row>
    <row r="2310" spans="1:6" x14ac:dyDescent="0.3">
      <c r="A2310" s="299" t="s">
        <v>494</v>
      </c>
      <c r="B2310" s="300">
        <v>29</v>
      </c>
      <c r="C2310" s="299" t="s">
        <v>92</v>
      </c>
      <c r="D2310" s="299" t="s">
        <v>55</v>
      </c>
      <c r="E2310" s="301">
        <v>4620.9090909090919</v>
      </c>
      <c r="F2310" s="299" t="s">
        <v>77</v>
      </c>
    </row>
    <row r="2311" spans="1:6" x14ac:dyDescent="0.3">
      <c r="A2311" s="299" t="s">
        <v>494</v>
      </c>
      <c r="B2311" s="300">
        <v>29</v>
      </c>
      <c r="C2311" s="299" t="s">
        <v>92</v>
      </c>
      <c r="D2311" s="299" t="s">
        <v>56</v>
      </c>
      <c r="E2311" s="301">
        <v>761.04545454545439</v>
      </c>
      <c r="F2311" s="299" t="s">
        <v>187</v>
      </c>
    </row>
    <row r="2312" spans="1:6" x14ac:dyDescent="0.3">
      <c r="A2312" s="299" t="s">
        <v>494</v>
      </c>
      <c r="B2312" s="300">
        <v>29</v>
      </c>
      <c r="C2312" s="299" t="s">
        <v>92</v>
      </c>
      <c r="D2312" s="299" t="s">
        <v>56</v>
      </c>
      <c r="E2312" s="301">
        <v>2046.5000000000002</v>
      </c>
      <c r="F2312" s="299" t="s">
        <v>77</v>
      </c>
    </row>
    <row r="2313" spans="1:6" x14ac:dyDescent="0.3">
      <c r="A2313" s="299" t="s">
        <v>494</v>
      </c>
      <c r="B2313" s="300">
        <v>29</v>
      </c>
      <c r="C2313" s="299" t="s">
        <v>92</v>
      </c>
      <c r="D2313" s="299" t="s">
        <v>57</v>
      </c>
      <c r="E2313" s="301">
        <v>168.18181818181816</v>
      </c>
      <c r="F2313" s="299" t="s">
        <v>187</v>
      </c>
    </row>
    <row r="2314" spans="1:6" x14ac:dyDescent="0.3">
      <c r="A2314" s="299" t="s">
        <v>494</v>
      </c>
      <c r="B2314" s="300">
        <v>29</v>
      </c>
      <c r="C2314" s="299" t="s">
        <v>92</v>
      </c>
      <c r="D2314" s="299" t="s">
        <v>57</v>
      </c>
      <c r="E2314" s="301">
        <v>266.45454545454538</v>
      </c>
      <c r="F2314" s="299" t="s">
        <v>77</v>
      </c>
    </row>
    <row r="2315" spans="1:6" x14ac:dyDescent="0.3">
      <c r="A2315" s="299" t="s">
        <v>494</v>
      </c>
      <c r="B2315" s="300">
        <v>29</v>
      </c>
      <c r="C2315" s="299" t="s">
        <v>92</v>
      </c>
      <c r="D2315" s="299" t="s">
        <v>58</v>
      </c>
      <c r="E2315" s="301">
        <v>1493.3636363636363</v>
      </c>
      <c r="F2315" s="299" t="s">
        <v>187</v>
      </c>
    </row>
    <row r="2316" spans="1:6" x14ac:dyDescent="0.3">
      <c r="A2316" s="299" t="s">
        <v>494</v>
      </c>
      <c r="B2316" s="300">
        <v>29</v>
      </c>
      <c r="C2316" s="299" t="s">
        <v>92</v>
      </c>
      <c r="D2316" s="299" t="s">
        <v>58</v>
      </c>
      <c r="E2316" s="301">
        <v>637.49999999999977</v>
      </c>
      <c r="F2316" s="299" t="s">
        <v>77</v>
      </c>
    </row>
    <row r="2317" spans="1:6" x14ac:dyDescent="0.3">
      <c r="A2317" s="299" t="s">
        <v>494</v>
      </c>
      <c r="B2317" s="300">
        <v>29</v>
      </c>
      <c r="C2317" s="299" t="s">
        <v>92</v>
      </c>
      <c r="D2317" s="299" t="s">
        <v>59</v>
      </c>
      <c r="E2317" s="301">
        <v>1659.818181818182</v>
      </c>
      <c r="F2317" s="299" t="s">
        <v>187</v>
      </c>
    </row>
    <row r="2318" spans="1:6" x14ac:dyDescent="0.3">
      <c r="A2318" s="299" t="s">
        <v>494</v>
      </c>
      <c r="B2318" s="300">
        <v>29</v>
      </c>
      <c r="C2318" s="299" t="s">
        <v>92</v>
      </c>
      <c r="D2318" s="299" t="s">
        <v>59</v>
      </c>
      <c r="E2318" s="301">
        <v>1655.454545454546</v>
      </c>
      <c r="F2318" s="299" t="s">
        <v>77</v>
      </c>
    </row>
    <row r="2319" spans="1:6" x14ac:dyDescent="0.3">
      <c r="A2319" s="299" t="s">
        <v>494</v>
      </c>
      <c r="B2319" s="300">
        <v>29</v>
      </c>
      <c r="C2319" s="299" t="s">
        <v>92</v>
      </c>
      <c r="D2319" s="299" t="s">
        <v>60</v>
      </c>
      <c r="E2319" s="301">
        <v>1140.5909090909092</v>
      </c>
      <c r="F2319" s="299" t="s">
        <v>187</v>
      </c>
    </row>
    <row r="2320" spans="1:6" x14ac:dyDescent="0.3">
      <c r="A2320" s="299" t="s">
        <v>494</v>
      </c>
      <c r="B2320" s="300">
        <v>29</v>
      </c>
      <c r="C2320" s="299" t="s">
        <v>92</v>
      </c>
      <c r="D2320" s="299" t="s">
        <v>60</v>
      </c>
      <c r="E2320" s="301">
        <v>9.0909090909090912E-2</v>
      </c>
      <c r="F2320" s="299" t="s">
        <v>80</v>
      </c>
    </row>
    <row r="2321" spans="1:6" x14ac:dyDescent="0.3">
      <c r="A2321" s="299" t="s">
        <v>494</v>
      </c>
      <c r="B2321" s="300">
        <v>29</v>
      </c>
      <c r="C2321" s="299" t="s">
        <v>92</v>
      </c>
      <c r="D2321" s="299" t="s">
        <v>60</v>
      </c>
      <c r="E2321" s="301">
        <v>2745.1818181818185</v>
      </c>
      <c r="F2321" s="299" t="s">
        <v>77</v>
      </c>
    </row>
    <row r="2322" spans="1:6" x14ac:dyDescent="0.3">
      <c r="A2322" s="299" t="s">
        <v>494</v>
      </c>
      <c r="B2322" s="300">
        <v>29</v>
      </c>
      <c r="C2322" s="299" t="s">
        <v>92</v>
      </c>
      <c r="D2322" s="299" t="s">
        <v>61</v>
      </c>
      <c r="E2322" s="301">
        <v>5.9999999999999964</v>
      </c>
      <c r="F2322" s="299" t="s">
        <v>187</v>
      </c>
    </row>
    <row r="2323" spans="1:6" x14ac:dyDescent="0.3">
      <c r="A2323" s="299" t="s">
        <v>494</v>
      </c>
      <c r="B2323" s="300">
        <v>29</v>
      </c>
      <c r="C2323" s="299" t="s">
        <v>92</v>
      </c>
      <c r="D2323" s="299" t="s">
        <v>61</v>
      </c>
      <c r="E2323" s="301">
        <v>74.13636363636364</v>
      </c>
      <c r="F2323" s="299" t="s">
        <v>77</v>
      </c>
    </row>
    <row r="2324" spans="1:6" x14ac:dyDescent="0.3">
      <c r="A2324" s="299" t="s">
        <v>494</v>
      </c>
      <c r="B2324" s="300">
        <v>29</v>
      </c>
      <c r="C2324" s="299" t="s">
        <v>92</v>
      </c>
      <c r="D2324" s="299" t="s">
        <v>62</v>
      </c>
      <c r="E2324" s="301">
        <v>471.86363636363632</v>
      </c>
      <c r="F2324" s="299" t="s">
        <v>187</v>
      </c>
    </row>
    <row r="2325" spans="1:6" x14ac:dyDescent="0.3">
      <c r="A2325" s="299" t="s">
        <v>494</v>
      </c>
      <c r="B2325" s="300">
        <v>29</v>
      </c>
      <c r="C2325" s="299" t="s">
        <v>92</v>
      </c>
      <c r="D2325" s="299" t="s">
        <v>62</v>
      </c>
      <c r="E2325" s="301">
        <v>903.99999999999989</v>
      </c>
      <c r="F2325" s="299" t="s">
        <v>77</v>
      </c>
    </row>
    <row r="2326" spans="1:6" x14ac:dyDescent="0.3">
      <c r="A2326" s="299" t="s">
        <v>494</v>
      </c>
      <c r="B2326" s="300">
        <v>29</v>
      </c>
      <c r="C2326" s="299" t="s">
        <v>92</v>
      </c>
      <c r="D2326" s="299" t="s">
        <v>63</v>
      </c>
      <c r="E2326" s="301">
        <v>493.00000000000006</v>
      </c>
      <c r="F2326" s="299" t="s">
        <v>187</v>
      </c>
    </row>
    <row r="2327" spans="1:6" x14ac:dyDescent="0.3">
      <c r="A2327" s="299" t="s">
        <v>494</v>
      </c>
      <c r="B2327" s="300">
        <v>29</v>
      </c>
      <c r="C2327" s="299" t="s">
        <v>92</v>
      </c>
      <c r="D2327" s="299" t="s">
        <v>63</v>
      </c>
      <c r="E2327" s="301">
        <v>896.86363636363694</v>
      </c>
      <c r="F2327" s="299" t="s">
        <v>77</v>
      </c>
    </row>
    <row r="2328" spans="1:6" x14ac:dyDescent="0.3">
      <c r="A2328" s="299" t="s">
        <v>494</v>
      </c>
      <c r="B2328" s="300">
        <v>29</v>
      </c>
      <c r="C2328" s="299" t="s">
        <v>92</v>
      </c>
      <c r="D2328" s="299" t="s">
        <v>64</v>
      </c>
      <c r="E2328" s="301">
        <v>334.36363636363632</v>
      </c>
      <c r="F2328" s="299" t="s">
        <v>187</v>
      </c>
    </row>
    <row r="2329" spans="1:6" x14ac:dyDescent="0.3">
      <c r="A2329" s="299" t="s">
        <v>494</v>
      </c>
      <c r="B2329" s="300">
        <v>29</v>
      </c>
      <c r="C2329" s="299" t="s">
        <v>92</v>
      </c>
      <c r="D2329" s="299" t="s">
        <v>64</v>
      </c>
      <c r="E2329" s="301">
        <v>0.99999999999999967</v>
      </c>
      <c r="F2329" s="299" t="s">
        <v>80</v>
      </c>
    </row>
    <row r="2330" spans="1:6" x14ac:dyDescent="0.3">
      <c r="A2330" s="299" t="s">
        <v>494</v>
      </c>
      <c r="B2330" s="300">
        <v>29</v>
      </c>
      <c r="C2330" s="299" t="s">
        <v>92</v>
      </c>
      <c r="D2330" s="299" t="s">
        <v>64</v>
      </c>
      <c r="E2330" s="301">
        <v>387.63636363636357</v>
      </c>
      <c r="F2330" s="299" t="s">
        <v>77</v>
      </c>
    </row>
    <row r="2331" spans="1:6" x14ac:dyDescent="0.3">
      <c r="A2331" s="299" t="s">
        <v>494</v>
      </c>
      <c r="B2331" s="300">
        <v>29</v>
      </c>
      <c r="C2331" s="299" t="s">
        <v>92</v>
      </c>
      <c r="D2331" s="299" t="s">
        <v>65</v>
      </c>
      <c r="E2331" s="301">
        <v>823.40909090909099</v>
      </c>
      <c r="F2331" s="299" t="s">
        <v>187</v>
      </c>
    </row>
    <row r="2332" spans="1:6" x14ac:dyDescent="0.3">
      <c r="A2332" s="299" t="s">
        <v>494</v>
      </c>
      <c r="B2332" s="300">
        <v>29</v>
      </c>
      <c r="C2332" s="299" t="s">
        <v>92</v>
      </c>
      <c r="D2332" s="299" t="s">
        <v>65</v>
      </c>
      <c r="E2332" s="301">
        <v>638.99999999999989</v>
      </c>
      <c r="F2332" s="299" t="s">
        <v>77</v>
      </c>
    </row>
    <row r="2333" spans="1:6" x14ac:dyDescent="0.3">
      <c r="A2333" s="299" t="s">
        <v>494</v>
      </c>
      <c r="B2333" s="300">
        <v>29</v>
      </c>
      <c r="C2333" s="299" t="s">
        <v>92</v>
      </c>
      <c r="D2333" s="299" t="s">
        <v>67</v>
      </c>
      <c r="E2333" s="301">
        <v>1.9999999999999993</v>
      </c>
      <c r="F2333" s="299" t="s">
        <v>187</v>
      </c>
    </row>
    <row r="2334" spans="1:6" x14ac:dyDescent="0.3">
      <c r="A2334" s="299" t="s">
        <v>494</v>
      </c>
      <c r="B2334" s="300">
        <v>29</v>
      </c>
      <c r="C2334" s="299" t="s">
        <v>92</v>
      </c>
      <c r="D2334" s="299" t="s">
        <v>67</v>
      </c>
      <c r="E2334" s="301">
        <v>104.09090909090905</v>
      </c>
      <c r="F2334" s="299" t="s">
        <v>77</v>
      </c>
    </row>
    <row r="2335" spans="1:6" x14ac:dyDescent="0.3">
      <c r="A2335" s="299" t="s">
        <v>494</v>
      </c>
      <c r="B2335" s="300">
        <v>29</v>
      </c>
      <c r="C2335" s="299" t="s">
        <v>92</v>
      </c>
      <c r="D2335" s="299" t="s">
        <v>66</v>
      </c>
      <c r="E2335" s="301">
        <v>17.000000000000004</v>
      </c>
      <c r="F2335" s="299" t="s">
        <v>77</v>
      </c>
    </row>
    <row r="2336" spans="1:6" x14ac:dyDescent="0.3">
      <c r="A2336" s="299" t="s">
        <v>494</v>
      </c>
      <c r="B2336" s="300">
        <v>30</v>
      </c>
      <c r="C2336" s="299" t="s">
        <v>91</v>
      </c>
      <c r="D2336" s="299" t="s">
        <v>47</v>
      </c>
      <c r="E2336" s="301">
        <v>201.54545454545453</v>
      </c>
      <c r="F2336" s="299" t="s">
        <v>187</v>
      </c>
    </row>
    <row r="2337" spans="1:6" x14ac:dyDescent="0.3">
      <c r="A2337" s="299" t="s">
        <v>494</v>
      </c>
      <c r="B2337" s="300">
        <v>30</v>
      </c>
      <c r="C2337" s="299" t="s">
        <v>91</v>
      </c>
      <c r="D2337" s="299" t="s">
        <v>47</v>
      </c>
      <c r="E2337" s="301">
        <v>106.81818181818181</v>
      </c>
      <c r="F2337" s="299" t="s">
        <v>80</v>
      </c>
    </row>
    <row r="2338" spans="1:6" x14ac:dyDescent="0.3">
      <c r="A2338" s="299" t="s">
        <v>494</v>
      </c>
      <c r="B2338" s="300">
        <v>30</v>
      </c>
      <c r="C2338" s="299" t="s">
        <v>91</v>
      </c>
      <c r="D2338" s="299" t="s">
        <v>47</v>
      </c>
      <c r="E2338" s="301">
        <v>148.5</v>
      </c>
      <c r="F2338" s="299" t="s">
        <v>188</v>
      </c>
    </row>
    <row r="2339" spans="1:6" x14ac:dyDescent="0.3">
      <c r="A2339" s="299" t="s">
        <v>494</v>
      </c>
      <c r="B2339" s="300">
        <v>30</v>
      </c>
      <c r="C2339" s="299" t="s">
        <v>91</v>
      </c>
      <c r="D2339" s="299" t="s">
        <v>47</v>
      </c>
      <c r="E2339" s="301">
        <v>838.09090909090912</v>
      </c>
      <c r="F2339" s="299" t="s">
        <v>77</v>
      </c>
    </row>
    <row r="2340" spans="1:6" x14ac:dyDescent="0.3">
      <c r="A2340" s="299" t="s">
        <v>494</v>
      </c>
      <c r="B2340" s="300">
        <v>30</v>
      </c>
      <c r="C2340" s="299" t="s">
        <v>91</v>
      </c>
      <c r="D2340" s="299" t="s">
        <v>48</v>
      </c>
      <c r="E2340" s="301">
        <v>1.9999999999999993</v>
      </c>
      <c r="F2340" s="299" t="s">
        <v>187</v>
      </c>
    </row>
    <row r="2341" spans="1:6" x14ac:dyDescent="0.3">
      <c r="A2341" s="299" t="s">
        <v>494</v>
      </c>
      <c r="B2341" s="300">
        <v>30</v>
      </c>
      <c r="C2341" s="299" t="s">
        <v>91</v>
      </c>
      <c r="D2341" s="299" t="s">
        <v>48</v>
      </c>
      <c r="E2341" s="301">
        <v>15.95454545454545</v>
      </c>
      <c r="F2341" s="299" t="s">
        <v>77</v>
      </c>
    </row>
    <row r="2342" spans="1:6" x14ac:dyDescent="0.3">
      <c r="A2342" s="299" t="s">
        <v>494</v>
      </c>
      <c r="B2342" s="300">
        <v>30</v>
      </c>
      <c r="C2342" s="299" t="s">
        <v>91</v>
      </c>
      <c r="D2342" s="299" t="s">
        <v>49</v>
      </c>
      <c r="E2342" s="301">
        <v>208.63636363636365</v>
      </c>
      <c r="F2342" s="299" t="s">
        <v>187</v>
      </c>
    </row>
    <row r="2343" spans="1:6" x14ac:dyDescent="0.3">
      <c r="A2343" s="299" t="s">
        <v>494</v>
      </c>
      <c r="B2343" s="300">
        <v>30</v>
      </c>
      <c r="C2343" s="299" t="s">
        <v>91</v>
      </c>
      <c r="D2343" s="299" t="s">
        <v>49</v>
      </c>
      <c r="E2343" s="301">
        <v>0.31818181818181823</v>
      </c>
      <c r="F2343" s="299" t="s">
        <v>80</v>
      </c>
    </row>
    <row r="2344" spans="1:6" x14ac:dyDescent="0.3">
      <c r="A2344" s="299" t="s">
        <v>494</v>
      </c>
      <c r="B2344" s="300">
        <v>30</v>
      </c>
      <c r="C2344" s="299" t="s">
        <v>91</v>
      </c>
      <c r="D2344" s="299" t="s">
        <v>49</v>
      </c>
      <c r="E2344" s="301">
        <v>4945.136363636364</v>
      </c>
      <c r="F2344" s="299" t="s">
        <v>77</v>
      </c>
    </row>
    <row r="2345" spans="1:6" x14ac:dyDescent="0.3">
      <c r="A2345" s="299" t="s">
        <v>494</v>
      </c>
      <c r="B2345" s="300">
        <v>30</v>
      </c>
      <c r="C2345" s="299" t="s">
        <v>91</v>
      </c>
      <c r="D2345" s="299" t="s">
        <v>50</v>
      </c>
      <c r="E2345" s="301">
        <v>5.3181818181818166</v>
      </c>
      <c r="F2345" s="299" t="s">
        <v>77</v>
      </c>
    </row>
    <row r="2346" spans="1:6" x14ac:dyDescent="0.3">
      <c r="A2346" s="299" t="s">
        <v>494</v>
      </c>
      <c r="B2346" s="300">
        <v>30</v>
      </c>
      <c r="C2346" s="299" t="s">
        <v>91</v>
      </c>
      <c r="D2346" s="299" t="s">
        <v>51</v>
      </c>
      <c r="E2346" s="301">
        <v>2.9999999999999982</v>
      </c>
      <c r="F2346" s="299" t="s">
        <v>187</v>
      </c>
    </row>
    <row r="2347" spans="1:6" x14ac:dyDescent="0.3">
      <c r="A2347" s="299" t="s">
        <v>494</v>
      </c>
      <c r="B2347" s="300">
        <v>30</v>
      </c>
      <c r="C2347" s="299" t="s">
        <v>91</v>
      </c>
      <c r="D2347" s="299" t="s">
        <v>51</v>
      </c>
      <c r="E2347" s="301">
        <v>92.863636363636388</v>
      </c>
      <c r="F2347" s="299" t="s">
        <v>77</v>
      </c>
    </row>
    <row r="2348" spans="1:6" x14ac:dyDescent="0.3">
      <c r="A2348" s="299" t="s">
        <v>494</v>
      </c>
      <c r="B2348" s="300">
        <v>30</v>
      </c>
      <c r="C2348" s="299" t="s">
        <v>91</v>
      </c>
      <c r="D2348" s="299" t="s">
        <v>52</v>
      </c>
      <c r="E2348" s="301">
        <v>751.4545454545455</v>
      </c>
      <c r="F2348" s="299" t="s">
        <v>187</v>
      </c>
    </row>
    <row r="2349" spans="1:6" x14ac:dyDescent="0.3">
      <c r="A2349" s="299" t="s">
        <v>494</v>
      </c>
      <c r="B2349" s="300">
        <v>30</v>
      </c>
      <c r="C2349" s="299" t="s">
        <v>91</v>
      </c>
      <c r="D2349" s="299" t="s">
        <v>52</v>
      </c>
      <c r="E2349" s="301">
        <v>4258.909090909091</v>
      </c>
      <c r="F2349" s="299" t="s">
        <v>77</v>
      </c>
    </row>
    <row r="2350" spans="1:6" x14ac:dyDescent="0.3">
      <c r="A2350" s="299" t="s">
        <v>494</v>
      </c>
      <c r="B2350" s="300">
        <v>30</v>
      </c>
      <c r="C2350" s="299" t="s">
        <v>91</v>
      </c>
      <c r="D2350" s="299" t="s">
        <v>53</v>
      </c>
      <c r="E2350" s="301">
        <v>2946.5454545454545</v>
      </c>
      <c r="F2350" s="299" t="s">
        <v>187</v>
      </c>
    </row>
    <row r="2351" spans="1:6" x14ac:dyDescent="0.3">
      <c r="A2351" s="299" t="s">
        <v>494</v>
      </c>
      <c r="B2351" s="300">
        <v>30</v>
      </c>
      <c r="C2351" s="299" t="s">
        <v>91</v>
      </c>
      <c r="D2351" s="299" t="s">
        <v>53</v>
      </c>
      <c r="E2351" s="301">
        <v>0.99999999999999967</v>
      </c>
      <c r="F2351" s="299" t="s">
        <v>188</v>
      </c>
    </row>
    <row r="2352" spans="1:6" x14ac:dyDescent="0.3">
      <c r="A2352" s="299" t="s">
        <v>494</v>
      </c>
      <c r="B2352" s="300">
        <v>30</v>
      </c>
      <c r="C2352" s="299" t="s">
        <v>91</v>
      </c>
      <c r="D2352" s="299" t="s">
        <v>53</v>
      </c>
      <c r="E2352" s="301">
        <v>6075.0909090909081</v>
      </c>
      <c r="F2352" s="299" t="s">
        <v>77</v>
      </c>
    </row>
    <row r="2353" spans="1:6" x14ac:dyDescent="0.3">
      <c r="A2353" s="299" t="s">
        <v>494</v>
      </c>
      <c r="B2353" s="300">
        <v>30</v>
      </c>
      <c r="C2353" s="299" t="s">
        <v>91</v>
      </c>
      <c r="D2353" s="299" t="s">
        <v>54</v>
      </c>
      <c r="E2353" s="301">
        <v>389.81818181818176</v>
      </c>
      <c r="F2353" s="299" t="s">
        <v>187</v>
      </c>
    </row>
    <row r="2354" spans="1:6" x14ac:dyDescent="0.3">
      <c r="A2354" s="299" t="s">
        <v>494</v>
      </c>
      <c r="B2354" s="300">
        <v>30</v>
      </c>
      <c r="C2354" s="299" t="s">
        <v>91</v>
      </c>
      <c r="D2354" s="299" t="s">
        <v>54</v>
      </c>
      <c r="E2354" s="301">
        <v>3.9999999999999987</v>
      </c>
      <c r="F2354" s="299" t="s">
        <v>80</v>
      </c>
    </row>
    <row r="2355" spans="1:6" x14ac:dyDescent="0.3">
      <c r="A2355" s="299" t="s">
        <v>494</v>
      </c>
      <c r="B2355" s="300">
        <v>30</v>
      </c>
      <c r="C2355" s="299" t="s">
        <v>91</v>
      </c>
      <c r="D2355" s="299" t="s">
        <v>54</v>
      </c>
      <c r="E2355" s="301">
        <v>2608.818181818182</v>
      </c>
      <c r="F2355" s="299" t="s">
        <v>77</v>
      </c>
    </row>
    <row r="2356" spans="1:6" x14ac:dyDescent="0.3">
      <c r="A2356" s="299" t="s">
        <v>494</v>
      </c>
      <c r="B2356" s="300">
        <v>30</v>
      </c>
      <c r="C2356" s="299" t="s">
        <v>91</v>
      </c>
      <c r="D2356" s="299" t="s">
        <v>55</v>
      </c>
      <c r="E2356" s="301">
        <v>1209.5909090909088</v>
      </c>
      <c r="F2356" s="299" t="s">
        <v>187</v>
      </c>
    </row>
    <row r="2357" spans="1:6" x14ac:dyDescent="0.3">
      <c r="A2357" s="299" t="s">
        <v>494</v>
      </c>
      <c r="B2357" s="300">
        <v>30</v>
      </c>
      <c r="C2357" s="299" t="s">
        <v>91</v>
      </c>
      <c r="D2357" s="299" t="s">
        <v>55</v>
      </c>
      <c r="E2357" s="301">
        <v>5525.727272727273</v>
      </c>
      <c r="F2357" s="299" t="s">
        <v>77</v>
      </c>
    </row>
    <row r="2358" spans="1:6" x14ac:dyDescent="0.3">
      <c r="A2358" s="299" t="s">
        <v>494</v>
      </c>
      <c r="B2358" s="300">
        <v>30</v>
      </c>
      <c r="C2358" s="299" t="s">
        <v>91</v>
      </c>
      <c r="D2358" s="299" t="s">
        <v>56</v>
      </c>
      <c r="E2358" s="301">
        <v>110.81818181818183</v>
      </c>
      <c r="F2358" s="299" t="s">
        <v>187</v>
      </c>
    </row>
    <row r="2359" spans="1:6" x14ac:dyDescent="0.3">
      <c r="A2359" s="299" t="s">
        <v>494</v>
      </c>
      <c r="B2359" s="300">
        <v>30</v>
      </c>
      <c r="C2359" s="299" t="s">
        <v>91</v>
      </c>
      <c r="D2359" s="299" t="s">
        <v>56</v>
      </c>
      <c r="E2359" s="301">
        <v>330</v>
      </c>
      <c r="F2359" s="299" t="s">
        <v>77</v>
      </c>
    </row>
    <row r="2360" spans="1:6" x14ac:dyDescent="0.3">
      <c r="A2360" s="299" t="s">
        <v>494</v>
      </c>
      <c r="B2360" s="300">
        <v>30</v>
      </c>
      <c r="C2360" s="299" t="s">
        <v>91</v>
      </c>
      <c r="D2360" s="299" t="s">
        <v>57</v>
      </c>
      <c r="E2360" s="301">
        <v>45.500000000000014</v>
      </c>
      <c r="F2360" s="299" t="s">
        <v>187</v>
      </c>
    </row>
    <row r="2361" spans="1:6" x14ac:dyDescent="0.3">
      <c r="A2361" s="299" t="s">
        <v>494</v>
      </c>
      <c r="B2361" s="300">
        <v>30</v>
      </c>
      <c r="C2361" s="299" t="s">
        <v>91</v>
      </c>
      <c r="D2361" s="299" t="s">
        <v>57</v>
      </c>
      <c r="E2361" s="301">
        <v>69.818181818181799</v>
      </c>
      <c r="F2361" s="299" t="s">
        <v>77</v>
      </c>
    </row>
    <row r="2362" spans="1:6" x14ac:dyDescent="0.3">
      <c r="A2362" s="299" t="s">
        <v>494</v>
      </c>
      <c r="B2362" s="300">
        <v>30</v>
      </c>
      <c r="C2362" s="299" t="s">
        <v>91</v>
      </c>
      <c r="D2362" s="299" t="s">
        <v>58</v>
      </c>
      <c r="E2362" s="301">
        <v>106.09090909090907</v>
      </c>
      <c r="F2362" s="299" t="s">
        <v>187</v>
      </c>
    </row>
    <row r="2363" spans="1:6" x14ac:dyDescent="0.3">
      <c r="A2363" s="299" t="s">
        <v>494</v>
      </c>
      <c r="B2363" s="300">
        <v>30</v>
      </c>
      <c r="C2363" s="299" t="s">
        <v>91</v>
      </c>
      <c r="D2363" s="299" t="s">
        <v>58</v>
      </c>
      <c r="E2363" s="301">
        <v>136.40909090909091</v>
      </c>
      <c r="F2363" s="299" t="s">
        <v>77</v>
      </c>
    </row>
    <row r="2364" spans="1:6" x14ac:dyDescent="0.3">
      <c r="A2364" s="299" t="s">
        <v>494</v>
      </c>
      <c r="B2364" s="300">
        <v>30</v>
      </c>
      <c r="C2364" s="299" t="s">
        <v>91</v>
      </c>
      <c r="D2364" s="299" t="s">
        <v>59</v>
      </c>
      <c r="E2364" s="301">
        <v>173.45454545454544</v>
      </c>
      <c r="F2364" s="299" t="s">
        <v>187</v>
      </c>
    </row>
    <row r="2365" spans="1:6" x14ac:dyDescent="0.3">
      <c r="A2365" s="299" t="s">
        <v>494</v>
      </c>
      <c r="B2365" s="300">
        <v>30</v>
      </c>
      <c r="C2365" s="299" t="s">
        <v>91</v>
      </c>
      <c r="D2365" s="299" t="s">
        <v>59</v>
      </c>
      <c r="E2365" s="301">
        <v>440.13636363636368</v>
      </c>
      <c r="F2365" s="299" t="s">
        <v>77</v>
      </c>
    </row>
    <row r="2366" spans="1:6" x14ac:dyDescent="0.3">
      <c r="A2366" s="299" t="s">
        <v>494</v>
      </c>
      <c r="B2366" s="300">
        <v>30</v>
      </c>
      <c r="C2366" s="299" t="s">
        <v>91</v>
      </c>
      <c r="D2366" s="299" t="s">
        <v>60</v>
      </c>
      <c r="E2366" s="301">
        <v>361.36363636363649</v>
      </c>
      <c r="F2366" s="299" t="s">
        <v>187</v>
      </c>
    </row>
    <row r="2367" spans="1:6" x14ac:dyDescent="0.3">
      <c r="A2367" s="299" t="s">
        <v>494</v>
      </c>
      <c r="B2367" s="300">
        <v>30</v>
      </c>
      <c r="C2367" s="299" t="s">
        <v>91</v>
      </c>
      <c r="D2367" s="299" t="s">
        <v>60</v>
      </c>
      <c r="E2367" s="301">
        <v>2203.8636363636369</v>
      </c>
      <c r="F2367" s="299" t="s">
        <v>77</v>
      </c>
    </row>
    <row r="2368" spans="1:6" x14ac:dyDescent="0.3">
      <c r="A2368" s="299" t="s">
        <v>494</v>
      </c>
      <c r="B2368" s="300">
        <v>30</v>
      </c>
      <c r="C2368" s="299" t="s">
        <v>91</v>
      </c>
      <c r="D2368" s="299" t="s">
        <v>61</v>
      </c>
      <c r="E2368" s="301">
        <v>251.45454545454544</v>
      </c>
      <c r="F2368" s="299" t="s">
        <v>77</v>
      </c>
    </row>
    <row r="2369" spans="1:6" x14ac:dyDescent="0.3">
      <c r="A2369" s="299" t="s">
        <v>494</v>
      </c>
      <c r="B2369" s="300">
        <v>30</v>
      </c>
      <c r="C2369" s="299" t="s">
        <v>91</v>
      </c>
      <c r="D2369" s="299" t="s">
        <v>62</v>
      </c>
      <c r="E2369" s="301">
        <v>196.18181818181824</v>
      </c>
      <c r="F2369" s="299" t="s">
        <v>187</v>
      </c>
    </row>
    <row r="2370" spans="1:6" x14ac:dyDescent="0.3">
      <c r="A2370" s="299" t="s">
        <v>494</v>
      </c>
      <c r="B2370" s="300">
        <v>30</v>
      </c>
      <c r="C2370" s="299" t="s">
        <v>91</v>
      </c>
      <c r="D2370" s="299" t="s">
        <v>62</v>
      </c>
      <c r="E2370" s="301">
        <v>697.86363636363637</v>
      </c>
      <c r="F2370" s="299" t="s">
        <v>77</v>
      </c>
    </row>
    <row r="2371" spans="1:6" x14ac:dyDescent="0.3">
      <c r="A2371" s="299" t="s">
        <v>494</v>
      </c>
      <c r="B2371" s="300">
        <v>30</v>
      </c>
      <c r="C2371" s="299" t="s">
        <v>91</v>
      </c>
      <c r="D2371" s="299" t="s">
        <v>63</v>
      </c>
      <c r="E2371" s="301">
        <v>74.63636363636364</v>
      </c>
      <c r="F2371" s="299" t="s">
        <v>187</v>
      </c>
    </row>
    <row r="2372" spans="1:6" x14ac:dyDescent="0.3">
      <c r="A2372" s="299" t="s">
        <v>494</v>
      </c>
      <c r="B2372" s="300">
        <v>30</v>
      </c>
      <c r="C2372" s="299" t="s">
        <v>91</v>
      </c>
      <c r="D2372" s="299" t="s">
        <v>63</v>
      </c>
      <c r="E2372" s="301">
        <v>961.40909090909111</v>
      </c>
      <c r="F2372" s="299" t="s">
        <v>77</v>
      </c>
    </row>
    <row r="2373" spans="1:6" x14ac:dyDescent="0.3">
      <c r="A2373" s="299" t="s">
        <v>494</v>
      </c>
      <c r="B2373" s="300">
        <v>30</v>
      </c>
      <c r="C2373" s="299" t="s">
        <v>91</v>
      </c>
      <c r="D2373" s="299" t="s">
        <v>64</v>
      </c>
      <c r="E2373" s="301">
        <v>67.772727272727295</v>
      </c>
      <c r="F2373" s="299" t="s">
        <v>187</v>
      </c>
    </row>
    <row r="2374" spans="1:6" x14ac:dyDescent="0.3">
      <c r="A2374" s="299" t="s">
        <v>494</v>
      </c>
      <c r="B2374" s="300">
        <v>30</v>
      </c>
      <c r="C2374" s="299" t="s">
        <v>91</v>
      </c>
      <c r="D2374" s="299" t="s">
        <v>64</v>
      </c>
      <c r="E2374" s="301">
        <v>380.00000000000006</v>
      </c>
      <c r="F2374" s="299" t="s">
        <v>77</v>
      </c>
    </row>
    <row r="2375" spans="1:6" x14ac:dyDescent="0.3">
      <c r="A2375" s="299" t="s">
        <v>494</v>
      </c>
      <c r="B2375" s="300">
        <v>30</v>
      </c>
      <c r="C2375" s="299" t="s">
        <v>91</v>
      </c>
      <c r="D2375" s="299" t="s">
        <v>65</v>
      </c>
      <c r="E2375" s="301">
        <v>631.86363636363637</v>
      </c>
      <c r="F2375" s="299" t="s">
        <v>187</v>
      </c>
    </row>
    <row r="2376" spans="1:6" x14ac:dyDescent="0.3">
      <c r="A2376" s="299" t="s">
        <v>494</v>
      </c>
      <c r="B2376" s="300">
        <v>30</v>
      </c>
      <c r="C2376" s="299" t="s">
        <v>91</v>
      </c>
      <c r="D2376" s="299" t="s">
        <v>65</v>
      </c>
      <c r="E2376" s="301">
        <v>0.99999999999999967</v>
      </c>
      <c r="F2376" s="299" t="s">
        <v>80</v>
      </c>
    </row>
    <row r="2377" spans="1:6" x14ac:dyDescent="0.3">
      <c r="A2377" s="299" t="s">
        <v>494</v>
      </c>
      <c r="B2377" s="300">
        <v>30</v>
      </c>
      <c r="C2377" s="299" t="s">
        <v>91</v>
      </c>
      <c r="D2377" s="299" t="s">
        <v>65</v>
      </c>
      <c r="E2377" s="301">
        <v>470.59090909090918</v>
      </c>
      <c r="F2377" s="299" t="s">
        <v>77</v>
      </c>
    </row>
    <row r="2378" spans="1:6" x14ac:dyDescent="0.3">
      <c r="A2378" s="299" t="s">
        <v>494</v>
      </c>
      <c r="B2378" s="300">
        <v>30</v>
      </c>
      <c r="C2378" s="299" t="s">
        <v>91</v>
      </c>
      <c r="D2378" s="299" t="s">
        <v>67</v>
      </c>
      <c r="E2378" s="301">
        <v>1.9999999999999993</v>
      </c>
      <c r="F2378" s="299" t="s">
        <v>187</v>
      </c>
    </row>
    <row r="2379" spans="1:6" x14ac:dyDescent="0.3">
      <c r="A2379" s="299" t="s">
        <v>494</v>
      </c>
      <c r="B2379" s="300">
        <v>30</v>
      </c>
      <c r="C2379" s="299" t="s">
        <v>91</v>
      </c>
      <c r="D2379" s="299" t="s">
        <v>67</v>
      </c>
      <c r="E2379" s="301">
        <v>39.954545454545453</v>
      </c>
      <c r="F2379" s="299" t="s">
        <v>77</v>
      </c>
    </row>
    <row r="2380" spans="1:6" x14ac:dyDescent="0.3">
      <c r="A2380" s="299" t="s">
        <v>494</v>
      </c>
      <c r="B2380" s="300">
        <v>30</v>
      </c>
      <c r="C2380" s="299" t="s">
        <v>91</v>
      </c>
      <c r="D2380" s="299" t="s">
        <v>66</v>
      </c>
      <c r="E2380" s="301">
        <v>0.99999999999999967</v>
      </c>
      <c r="F2380" s="299" t="s">
        <v>187</v>
      </c>
    </row>
    <row r="2381" spans="1:6" x14ac:dyDescent="0.3">
      <c r="A2381" s="299" t="s">
        <v>494</v>
      </c>
      <c r="B2381" s="300">
        <v>30</v>
      </c>
      <c r="C2381" s="299" t="s">
        <v>91</v>
      </c>
      <c r="D2381" s="299" t="s">
        <v>66</v>
      </c>
      <c r="E2381" s="301">
        <v>3.9999999999999987</v>
      </c>
      <c r="F2381" s="299" t="s">
        <v>77</v>
      </c>
    </row>
    <row r="2382" spans="1:6" x14ac:dyDescent="0.3">
      <c r="A2382" s="299" t="s">
        <v>494</v>
      </c>
      <c r="B2382" s="300">
        <v>30</v>
      </c>
      <c r="C2382" s="299" t="s">
        <v>92</v>
      </c>
      <c r="D2382" s="299" t="s">
        <v>47</v>
      </c>
      <c r="E2382" s="301">
        <v>37.909090909090907</v>
      </c>
      <c r="F2382" s="299" t="s">
        <v>187</v>
      </c>
    </row>
    <row r="2383" spans="1:6" x14ac:dyDescent="0.3">
      <c r="A2383" s="299" t="s">
        <v>494</v>
      </c>
      <c r="B2383" s="300">
        <v>30</v>
      </c>
      <c r="C2383" s="299" t="s">
        <v>92</v>
      </c>
      <c r="D2383" s="299" t="s">
        <v>47</v>
      </c>
      <c r="E2383" s="301">
        <v>7.5909090909090908</v>
      </c>
      <c r="F2383" s="299" t="s">
        <v>80</v>
      </c>
    </row>
    <row r="2384" spans="1:6" x14ac:dyDescent="0.3">
      <c r="A2384" s="299" t="s">
        <v>494</v>
      </c>
      <c r="B2384" s="300">
        <v>30</v>
      </c>
      <c r="C2384" s="299" t="s">
        <v>92</v>
      </c>
      <c r="D2384" s="299" t="s">
        <v>47</v>
      </c>
      <c r="E2384" s="301">
        <v>17.000000000000004</v>
      </c>
      <c r="F2384" s="299" t="s">
        <v>188</v>
      </c>
    </row>
    <row r="2385" spans="1:6" x14ac:dyDescent="0.3">
      <c r="A2385" s="299" t="s">
        <v>494</v>
      </c>
      <c r="B2385" s="300">
        <v>30</v>
      </c>
      <c r="C2385" s="299" t="s">
        <v>92</v>
      </c>
      <c r="D2385" s="299" t="s">
        <v>47</v>
      </c>
      <c r="E2385" s="301">
        <v>144.13636363636363</v>
      </c>
      <c r="F2385" s="299" t="s">
        <v>77</v>
      </c>
    </row>
    <row r="2386" spans="1:6" x14ac:dyDescent="0.3">
      <c r="A2386" s="299" t="s">
        <v>494</v>
      </c>
      <c r="B2386" s="300">
        <v>30</v>
      </c>
      <c r="C2386" s="299" t="s">
        <v>92</v>
      </c>
      <c r="D2386" s="299" t="s">
        <v>48</v>
      </c>
      <c r="E2386" s="301">
        <v>5.9999999999999964</v>
      </c>
      <c r="F2386" s="299" t="s">
        <v>77</v>
      </c>
    </row>
    <row r="2387" spans="1:6" x14ac:dyDescent="0.3">
      <c r="A2387" s="299" t="s">
        <v>494</v>
      </c>
      <c r="B2387" s="300">
        <v>30</v>
      </c>
      <c r="C2387" s="299" t="s">
        <v>92</v>
      </c>
      <c r="D2387" s="299" t="s">
        <v>49</v>
      </c>
      <c r="E2387" s="301">
        <v>77</v>
      </c>
      <c r="F2387" s="299" t="s">
        <v>187</v>
      </c>
    </row>
    <row r="2388" spans="1:6" x14ac:dyDescent="0.3">
      <c r="A2388" s="299" t="s">
        <v>494</v>
      </c>
      <c r="B2388" s="300">
        <v>30</v>
      </c>
      <c r="C2388" s="299" t="s">
        <v>92</v>
      </c>
      <c r="D2388" s="299" t="s">
        <v>49</v>
      </c>
      <c r="E2388" s="301">
        <v>1213.590909090909</v>
      </c>
      <c r="F2388" s="299" t="s">
        <v>77</v>
      </c>
    </row>
    <row r="2389" spans="1:6" x14ac:dyDescent="0.3">
      <c r="A2389" s="299" t="s">
        <v>494</v>
      </c>
      <c r="B2389" s="300">
        <v>30</v>
      </c>
      <c r="C2389" s="299" t="s">
        <v>92</v>
      </c>
      <c r="D2389" s="299" t="s">
        <v>50</v>
      </c>
      <c r="E2389" s="301">
        <v>0.99999999999999967</v>
      </c>
      <c r="F2389" s="299" t="s">
        <v>187</v>
      </c>
    </row>
    <row r="2390" spans="1:6" x14ac:dyDescent="0.3">
      <c r="A2390" s="299" t="s">
        <v>494</v>
      </c>
      <c r="B2390" s="300">
        <v>30</v>
      </c>
      <c r="C2390" s="299" t="s">
        <v>92</v>
      </c>
      <c r="D2390" s="299" t="s">
        <v>50</v>
      </c>
      <c r="E2390" s="301">
        <v>4.9999999999999991</v>
      </c>
      <c r="F2390" s="299" t="s">
        <v>77</v>
      </c>
    </row>
    <row r="2391" spans="1:6" x14ac:dyDescent="0.3">
      <c r="A2391" s="299" t="s">
        <v>494</v>
      </c>
      <c r="B2391" s="300">
        <v>30</v>
      </c>
      <c r="C2391" s="299" t="s">
        <v>92</v>
      </c>
      <c r="D2391" s="299" t="s">
        <v>51</v>
      </c>
      <c r="E2391" s="301">
        <v>1.9999999999999993</v>
      </c>
      <c r="F2391" s="299" t="s">
        <v>187</v>
      </c>
    </row>
    <row r="2392" spans="1:6" x14ac:dyDescent="0.3">
      <c r="A2392" s="299" t="s">
        <v>494</v>
      </c>
      <c r="B2392" s="300">
        <v>30</v>
      </c>
      <c r="C2392" s="299" t="s">
        <v>92</v>
      </c>
      <c r="D2392" s="299" t="s">
        <v>51</v>
      </c>
      <c r="E2392" s="301">
        <v>15.272727272727268</v>
      </c>
      <c r="F2392" s="299" t="s">
        <v>77</v>
      </c>
    </row>
    <row r="2393" spans="1:6" x14ac:dyDescent="0.3">
      <c r="A2393" s="299" t="s">
        <v>494</v>
      </c>
      <c r="B2393" s="300">
        <v>30</v>
      </c>
      <c r="C2393" s="299" t="s">
        <v>92</v>
      </c>
      <c r="D2393" s="299" t="s">
        <v>52</v>
      </c>
      <c r="E2393" s="301">
        <v>320.54545454545456</v>
      </c>
      <c r="F2393" s="299" t="s">
        <v>187</v>
      </c>
    </row>
    <row r="2394" spans="1:6" x14ac:dyDescent="0.3">
      <c r="A2394" s="299" t="s">
        <v>494</v>
      </c>
      <c r="B2394" s="300">
        <v>30</v>
      </c>
      <c r="C2394" s="299" t="s">
        <v>92</v>
      </c>
      <c r="D2394" s="299" t="s">
        <v>52</v>
      </c>
      <c r="E2394" s="301">
        <v>0.99999999999999967</v>
      </c>
      <c r="F2394" s="299" t="s">
        <v>80</v>
      </c>
    </row>
    <row r="2395" spans="1:6" x14ac:dyDescent="0.3">
      <c r="A2395" s="299" t="s">
        <v>494</v>
      </c>
      <c r="B2395" s="300">
        <v>30</v>
      </c>
      <c r="C2395" s="299" t="s">
        <v>92</v>
      </c>
      <c r="D2395" s="299" t="s">
        <v>52</v>
      </c>
      <c r="E2395" s="301">
        <v>762.5454545454545</v>
      </c>
      <c r="F2395" s="299" t="s">
        <v>77</v>
      </c>
    </row>
    <row r="2396" spans="1:6" x14ac:dyDescent="0.3">
      <c r="A2396" s="299" t="s">
        <v>494</v>
      </c>
      <c r="B2396" s="300">
        <v>30</v>
      </c>
      <c r="C2396" s="299" t="s">
        <v>92</v>
      </c>
      <c r="D2396" s="299" t="s">
        <v>53</v>
      </c>
      <c r="E2396" s="301">
        <v>414.77272727272731</v>
      </c>
      <c r="F2396" s="299" t="s">
        <v>187</v>
      </c>
    </row>
    <row r="2397" spans="1:6" x14ac:dyDescent="0.3">
      <c r="A2397" s="299" t="s">
        <v>494</v>
      </c>
      <c r="B2397" s="300">
        <v>30</v>
      </c>
      <c r="C2397" s="299" t="s">
        <v>92</v>
      </c>
      <c r="D2397" s="299" t="s">
        <v>53</v>
      </c>
      <c r="E2397" s="301">
        <v>1376.727272727273</v>
      </c>
      <c r="F2397" s="299" t="s">
        <v>77</v>
      </c>
    </row>
    <row r="2398" spans="1:6" x14ac:dyDescent="0.3">
      <c r="A2398" s="299" t="s">
        <v>494</v>
      </c>
      <c r="B2398" s="300">
        <v>30</v>
      </c>
      <c r="C2398" s="299" t="s">
        <v>92</v>
      </c>
      <c r="D2398" s="299" t="s">
        <v>54</v>
      </c>
      <c r="E2398" s="301">
        <v>242.00000000000003</v>
      </c>
      <c r="F2398" s="299" t="s">
        <v>187</v>
      </c>
    </row>
    <row r="2399" spans="1:6" x14ac:dyDescent="0.3">
      <c r="A2399" s="299" t="s">
        <v>494</v>
      </c>
      <c r="B2399" s="300">
        <v>30</v>
      </c>
      <c r="C2399" s="299" t="s">
        <v>92</v>
      </c>
      <c r="D2399" s="299" t="s">
        <v>54</v>
      </c>
      <c r="E2399" s="301">
        <v>1.9999999999999993</v>
      </c>
      <c r="F2399" s="299" t="s">
        <v>80</v>
      </c>
    </row>
    <row r="2400" spans="1:6" x14ac:dyDescent="0.3">
      <c r="A2400" s="299" t="s">
        <v>494</v>
      </c>
      <c r="B2400" s="300">
        <v>30</v>
      </c>
      <c r="C2400" s="299" t="s">
        <v>92</v>
      </c>
      <c r="D2400" s="299" t="s">
        <v>54</v>
      </c>
      <c r="E2400" s="301">
        <v>2020.4090909090903</v>
      </c>
      <c r="F2400" s="299" t="s">
        <v>77</v>
      </c>
    </row>
    <row r="2401" spans="1:6" x14ac:dyDescent="0.3">
      <c r="A2401" s="299" t="s">
        <v>494</v>
      </c>
      <c r="B2401" s="300">
        <v>30</v>
      </c>
      <c r="C2401" s="299" t="s">
        <v>92</v>
      </c>
      <c r="D2401" s="299" t="s">
        <v>55</v>
      </c>
      <c r="E2401" s="301">
        <v>334.95454545454538</v>
      </c>
      <c r="F2401" s="299" t="s">
        <v>187</v>
      </c>
    </row>
    <row r="2402" spans="1:6" x14ac:dyDescent="0.3">
      <c r="A2402" s="299" t="s">
        <v>494</v>
      </c>
      <c r="B2402" s="300">
        <v>30</v>
      </c>
      <c r="C2402" s="299" t="s">
        <v>92</v>
      </c>
      <c r="D2402" s="299" t="s">
        <v>55</v>
      </c>
      <c r="E2402" s="301">
        <v>1300.4545454545455</v>
      </c>
      <c r="F2402" s="299" t="s">
        <v>77</v>
      </c>
    </row>
    <row r="2403" spans="1:6" x14ac:dyDescent="0.3">
      <c r="A2403" s="299" t="s">
        <v>494</v>
      </c>
      <c r="B2403" s="300">
        <v>30</v>
      </c>
      <c r="C2403" s="299" t="s">
        <v>92</v>
      </c>
      <c r="D2403" s="299" t="s">
        <v>56</v>
      </c>
      <c r="E2403" s="301">
        <v>72.272727272727266</v>
      </c>
      <c r="F2403" s="299" t="s">
        <v>187</v>
      </c>
    </row>
    <row r="2404" spans="1:6" x14ac:dyDescent="0.3">
      <c r="A2404" s="299" t="s">
        <v>494</v>
      </c>
      <c r="B2404" s="300">
        <v>30</v>
      </c>
      <c r="C2404" s="299" t="s">
        <v>92</v>
      </c>
      <c r="D2404" s="299" t="s">
        <v>56</v>
      </c>
      <c r="E2404" s="301">
        <v>154.36363636363637</v>
      </c>
      <c r="F2404" s="299" t="s">
        <v>77</v>
      </c>
    </row>
    <row r="2405" spans="1:6" x14ac:dyDescent="0.3">
      <c r="A2405" s="299" t="s">
        <v>494</v>
      </c>
      <c r="B2405" s="300">
        <v>30</v>
      </c>
      <c r="C2405" s="299" t="s">
        <v>92</v>
      </c>
      <c r="D2405" s="299" t="s">
        <v>57</v>
      </c>
      <c r="E2405" s="301">
        <v>12.090909090909093</v>
      </c>
      <c r="F2405" s="299" t="s">
        <v>187</v>
      </c>
    </row>
    <row r="2406" spans="1:6" x14ac:dyDescent="0.3">
      <c r="A2406" s="299" t="s">
        <v>494</v>
      </c>
      <c r="B2406" s="300">
        <v>30</v>
      </c>
      <c r="C2406" s="299" t="s">
        <v>92</v>
      </c>
      <c r="D2406" s="299" t="s">
        <v>57</v>
      </c>
      <c r="E2406" s="301">
        <v>41.090909090909093</v>
      </c>
      <c r="F2406" s="299" t="s">
        <v>77</v>
      </c>
    </row>
    <row r="2407" spans="1:6" x14ac:dyDescent="0.3">
      <c r="A2407" s="299" t="s">
        <v>494</v>
      </c>
      <c r="B2407" s="300">
        <v>30</v>
      </c>
      <c r="C2407" s="299" t="s">
        <v>92</v>
      </c>
      <c r="D2407" s="299" t="s">
        <v>58</v>
      </c>
      <c r="E2407" s="301">
        <v>98.136363636363612</v>
      </c>
      <c r="F2407" s="299" t="s">
        <v>187</v>
      </c>
    </row>
    <row r="2408" spans="1:6" x14ac:dyDescent="0.3">
      <c r="A2408" s="299" t="s">
        <v>494</v>
      </c>
      <c r="B2408" s="300">
        <v>30</v>
      </c>
      <c r="C2408" s="299" t="s">
        <v>92</v>
      </c>
      <c r="D2408" s="299" t="s">
        <v>58</v>
      </c>
      <c r="E2408" s="301">
        <v>76.409090909090878</v>
      </c>
      <c r="F2408" s="299" t="s">
        <v>77</v>
      </c>
    </row>
    <row r="2409" spans="1:6" x14ac:dyDescent="0.3">
      <c r="A2409" s="299" t="s">
        <v>494</v>
      </c>
      <c r="B2409" s="300">
        <v>30</v>
      </c>
      <c r="C2409" s="299" t="s">
        <v>92</v>
      </c>
      <c r="D2409" s="299" t="s">
        <v>59</v>
      </c>
      <c r="E2409" s="301">
        <v>138.04545454545448</v>
      </c>
      <c r="F2409" s="299" t="s">
        <v>187</v>
      </c>
    </row>
    <row r="2410" spans="1:6" x14ac:dyDescent="0.3">
      <c r="A2410" s="299" t="s">
        <v>494</v>
      </c>
      <c r="B2410" s="300">
        <v>30</v>
      </c>
      <c r="C2410" s="299" t="s">
        <v>92</v>
      </c>
      <c r="D2410" s="299" t="s">
        <v>59</v>
      </c>
      <c r="E2410" s="301">
        <v>202.18181818181813</v>
      </c>
      <c r="F2410" s="299" t="s">
        <v>77</v>
      </c>
    </row>
    <row r="2411" spans="1:6" x14ac:dyDescent="0.3">
      <c r="A2411" s="299" t="s">
        <v>494</v>
      </c>
      <c r="B2411" s="300">
        <v>30</v>
      </c>
      <c r="C2411" s="299" t="s">
        <v>92</v>
      </c>
      <c r="D2411" s="299" t="s">
        <v>60</v>
      </c>
      <c r="E2411" s="301">
        <v>157.13636363636365</v>
      </c>
      <c r="F2411" s="299" t="s">
        <v>187</v>
      </c>
    </row>
    <row r="2412" spans="1:6" x14ac:dyDescent="0.3">
      <c r="A2412" s="299" t="s">
        <v>494</v>
      </c>
      <c r="B2412" s="300">
        <v>30</v>
      </c>
      <c r="C2412" s="299" t="s">
        <v>92</v>
      </c>
      <c r="D2412" s="299" t="s">
        <v>60</v>
      </c>
      <c r="E2412" s="301">
        <v>390.36363636363637</v>
      </c>
      <c r="F2412" s="299" t="s">
        <v>77</v>
      </c>
    </row>
    <row r="2413" spans="1:6" x14ac:dyDescent="0.3">
      <c r="A2413" s="299" t="s">
        <v>494</v>
      </c>
      <c r="B2413" s="300">
        <v>30</v>
      </c>
      <c r="C2413" s="299" t="s">
        <v>92</v>
      </c>
      <c r="D2413" s="299" t="s">
        <v>61</v>
      </c>
      <c r="E2413" s="301">
        <v>0.99999999999999967</v>
      </c>
      <c r="F2413" s="299" t="s">
        <v>187</v>
      </c>
    </row>
    <row r="2414" spans="1:6" x14ac:dyDescent="0.3">
      <c r="A2414" s="299" t="s">
        <v>494</v>
      </c>
      <c r="B2414" s="300">
        <v>30</v>
      </c>
      <c r="C2414" s="299" t="s">
        <v>92</v>
      </c>
      <c r="D2414" s="299" t="s">
        <v>61</v>
      </c>
      <c r="E2414" s="301">
        <v>42.818181818181813</v>
      </c>
      <c r="F2414" s="299" t="s">
        <v>77</v>
      </c>
    </row>
    <row r="2415" spans="1:6" x14ac:dyDescent="0.3">
      <c r="A2415" s="299" t="s">
        <v>494</v>
      </c>
      <c r="B2415" s="300">
        <v>30</v>
      </c>
      <c r="C2415" s="299" t="s">
        <v>92</v>
      </c>
      <c r="D2415" s="299" t="s">
        <v>62</v>
      </c>
      <c r="E2415" s="301">
        <v>88.27272727272728</v>
      </c>
      <c r="F2415" s="299" t="s">
        <v>187</v>
      </c>
    </row>
    <row r="2416" spans="1:6" x14ac:dyDescent="0.3">
      <c r="A2416" s="299" t="s">
        <v>494</v>
      </c>
      <c r="B2416" s="300">
        <v>30</v>
      </c>
      <c r="C2416" s="299" t="s">
        <v>92</v>
      </c>
      <c r="D2416" s="299" t="s">
        <v>62</v>
      </c>
      <c r="E2416" s="301">
        <v>393.95454545454544</v>
      </c>
      <c r="F2416" s="299" t="s">
        <v>77</v>
      </c>
    </row>
    <row r="2417" spans="1:6" x14ac:dyDescent="0.3">
      <c r="A2417" s="299" t="s">
        <v>494</v>
      </c>
      <c r="B2417" s="300">
        <v>30</v>
      </c>
      <c r="C2417" s="299" t="s">
        <v>92</v>
      </c>
      <c r="D2417" s="299" t="s">
        <v>63</v>
      </c>
      <c r="E2417" s="301">
        <v>73.181818181818201</v>
      </c>
      <c r="F2417" s="299" t="s">
        <v>187</v>
      </c>
    </row>
    <row r="2418" spans="1:6" x14ac:dyDescent="0.3">
      <c r="A2418" s="299" t="s">
        <v>494</v>
      </c>
      <c r="B2418" s="300">
        <v>30</v>
      </c>
      <c r="C2418" s="299" t="s">
        <v>92</v>
      </c>
      <c r="D2418" s="299" t="s">
        <v>63</v>
      </c>
      <c r="E2418" s="301">
        <v>414.09090909090912</v>
      </c>
      <c r="F2418" s="299" t="s">
        <v>77</v>
      </c>
    </row>
    <row r="2419" spans="1:6" x14ac:dyDescent="0.3">
      <c r="A2419" s="299" t="s">
        <v>494</v>
      </c>
      <c r="B2419" s="300">
        <v>30</v>
      </c>
      <c r="C2419" s="299" t="s">
        <v>92</v>
      </c>
      <c r="D2419" s="299" t="s">
        <v>64</v>
      </c>
      <c r="E2419" s="301">
        <v>39.409090909090914</v>
      </c>
      <c r="F2419" s="299" t="s">
        <v>187</v>
      </c>
    </row>
    <row r="2420" spans="1:6" x14ac:dyDescent="0.3">
      <c r="A2420" s="299" t="s">
        <v>494</v>
      </c>
      <c r="B2420" s="300">
        <v>30</v>
      </c>
      <c r="C2420" s="299" t="s">
        <v>92</v>
      </c>
      <c r="D2420" s="299" t="s">
        <v>64</v>
      </c>
      <c r="E2420" s="301">
        <v>0.63636363636363635</v>
      </c>
      <c r="F2420" s="299" t="s">
        <v>80</v>
      </c>
    </row>
    <row r="2421" spans="1:6" x14ac:dyDescent="0.3">
      <c r="A2421" s="299" t="s">
        <v>494</v>
      </c>
      <c r="B2421" s="300">
        <v>30</v>
      </c>
      <c r="C2421" s="299" t="s">
        <v>92</v>
      </c>
      <c r="D2421" s="299" t="s">
        <v>64</v>
      </c>
      <c r="E2421" s="301">
        <v>174.36363636363629</v>
      </c>
      <c r="F2421" s="299" t="s">
        <v>77</v>
      </c>
    </row>
    <row r="2422" spans="1:6" x14ac:dyDescent="0.3">
      <c r="A2422" s="299" t="s">
        <v>494</v>
      </c>
      <c r="B2422" s="300">
        <v>30</v>
      </c>
      <c r="C2422" s="299" t="s">
        <v>92</v>
      </c>
      <c r="D2422" s="299" t="s">
        <v>65</v>
      </c>
      <c r="E2422" s="301">
        <v>143.04545454545456</v>
      </c>
      <c r="F2422" s="299" t="s">
        <v>187</v>
      </c>
    </row>
    <row r="2423" spans="1:6" x14ac:dyDescent="0.3">
      <c r="A2423" s="299" t="s">
        <v>494</v>
      </c>
      <c r="B2423" s="300">
        <v>30</v>
      </c>
      <c r="C2423" s="299" t="s">
        <v>92</v>
      </c>
      <c r="D2423" s="299" t="s">
        <v>65</v>
      </c>
      <c r="E2423" s="301">
        <v>106.49999999999997</v>
      </c>
      <c r="F2423" s="299" t="s">
        <v>77</v>
      </c>
    </row>
    <row r="2424" spans="1:6" x14ac:dyDescent="0.3">
      <c r="A2424" s="299" t="s">
        <v>494</v>
      </c>
      <c r="B2424" s="300">
        <v>30</v>
      </c>
      <c r="C2424" s="299" t="s">
        <v>92</v>
      </c>
      <c r="D2424" s="299" t="s">
        <v>67</v>
      </c>
      <c r="E2424" s="301">
        <v>17.454545454545457</v>
      </c>
      <c r="F2424" s="299" t="s">
        <v>77</v>
      </c>
    </row>
    <row r="2425" spans="1:6" x14ac:dyDescent="0.3">
      <c r="A2425" s="299" t="s">
        <v>494</v>
      </c>
      <c r="B2425" s="300">
        <v>31</v>
      </c>
      <c r="C2425" s="299" t="s">
        <v>91</v>
      </c>
      <c r="D2425" s="299" t="s">
        <v>47</v>
      </c>
      <c r="E2425" s="301">
        <v>78.590909090909108</v>
      </c>
      <c r="F2425" s="299" t="s">
        <v>187</v>
      </c>
    </row>
    <row r="2426" spans="1:6" x14ac:dyDescent="0.3">
      <c r="A2426" s="299" t="s">
        <v>494</v>
      </c>
      <c r="B2426" s="300">
        <v>31</v>
      </c>
      <c r="C2426" s="299" t="s">
        <v>91</v>
      </c>
      <c r="D2426" s="299" t="s">
        <v>47</v>
      </c>
      <c r="E2426" s="301">
        <v>26.636363636363633</v>
      </c>
      <c r="F2426" s="299" t="s">
        <v>188</v>
      </c>
    </row>
    <row r="2427" spans="1:6" x14ac:dyDescent="0.3">
      <c r="A2427" s="299" t="s">
        <v>494</v>
      </c>
      <c r="B2427" s="300">
        <v>31</v>
      </c>
      <c r="C2427" s="299" t="s">
        <v>91</v>
      </c>
      <c r="D2427" s="299" t="s">
        <v>47</v>
      </c>
      <c r="E2427" s="301">
        <v>345.00000000000006</v>
      </c>
      <c r="F2427" s="299" t="s">
        <v>77</v>
      </c>
    </row>
    <row r="2428" spans="1:6" x14ac:dyDescent="0.3">
      <c r="A2428" s="299" t="s">
        <v>494</v>
      </c>
      <c r="B2428" s="300">
        <v>31</v>
      </c>
      <c r="C2428" s="299" t="s">
        <v>91</v>
      </c>
      <c r="D2428" s="299" t="s">
        <v>48</v>
      </c>
      <c r="E2428" s="301">
        <v>3.863636363636362</v>
      </c>
      <c r="F2428" s="299" t="s">
        <v>77</v>
      </c>
    </row>
    <row r="2429" spans="1:6" x14ac:dyDescent="0.3">
      <c r="A2429" s="299" t="s">
        <v>494</v>
      </c>
      <c r="B2429" s="300">
        <v>31</v>
      </c>
      <c r="C2429" s="299" t="s">
        <v>91</v>
      </c>
      <c r="D2429" s="299" t="s">
        <v>49</v>
      </c>
      <c r="E2429" s="301">
        <v>34.36363636363636</v>
      </c>
      <c r="F2429" s="299" t="s">
        <v>187</v>
      </c>
    </row>
    <row r="2430" spans="1:6" x14ac:dyDescent="0.3">
      <c r="A2430" s="299" t="s">
        <v>494</v>
      </c>
      <c r="B2430" s="300">
        <v>31</v>
      </c>
      <c r="C2430" s="299" t="s">
        <v>91</v>
      </c>
      <c r="D2430" s="299" t="s">
        <v>49</v>
      </c>
      <c r="E2430" s="301">
        <v>3960.2272727272725</v>
      </c>
      <c r="F2430" s="299" t="s">
        <v>77</v>
      </c>
    </row>
    <row r="2431" spans="1:6" x14ac:dyDescent="0.3">
      <c r="A2431" s="299" t="s">
        <v>494</v>
      </c>
      <c r="B2431" s="300">
        <v>31</v>
      </c>
      <c r="C2431" s="299" t="s">
        <v>91</v>
      </c>
      <c r="D2431" s="299" t="s">
        <v>50</v>
      </c>
      <c r="E2431" s="301">
        <v>4.5909090909090899</v>
      </c>
      <c r="F2431" s="299" t="s">
        <v>77</v>
      </c>
    </row>
    <row r="2432" spans="1:6" x14ac:dyDescent="0.3">
      <c r="A2432" s="299" t="s">
        <v>494</v>
      </c>
      <c r="B2432" s="300">
        <v>31</v>
      </c>
      <c r="C2432" s="299" t="s">
        <v>91</v>
      </c>
      <c r="D2432" s="299" t="s">
        <v>51</v>
      </c>
      <c r="E2432" s="301">
        <v>112.45454545454548</v>
      </c>
      <c r="F2432" s="299" t="s">
        <v>77</v>
      </c>
    </row>
    <row r="2433" spans="1:6" x14ac:dyDescent="0.3">
      <c r="A2433" s="299" t="s">
        <v>494</v>
      </c>
      <c r="B2433" s="300">
        <v>31</v>
      </c>
      <c r="C2433" s="299" t="s">
        <v>91</v>
      </c>
      <c r="D2433" s="299" t="s">
        <v>52</v>
      </c>
      <c r="E2433" s="301">
        <v>877.59090909090912</v>
      </c>
      <c r="F2433" s="299" t="s">
        <v>187</v>
      </c>
    </row>
    <row r="2434" spans="1:6" x14ac:dyDescent="0.3">
      <c r="A2434" s="299" t="s">
        <v>494</v>
      </c>
      <c r="B2434" s="300">
        <v>31</v>
      </c>
      <c r="C2434" s="299" t="s">
        <v>91</v>
      </c>
      <c r="D2434" s="299" t="s">
        <v>52</v>
      </c>
      <c r="E2434" s="301">
        <v>1343.5909090909088</v>
      </c>
      <c r="F2434" s="299" t="s">
        <v>77</v>
      </c>
    </row>
    <row r="2435" spans="1:6" x14ac:dyDescent="0.3">
      <c r="A2435" s="299" t="s">
        <v>494</v>
      </c>
      <c r="B2435" s="300">
        <v>31</v>
      </c>
      <c r="C2435" s="299" t="s">
        <v>91</v>
      </c>
      <c r="D2435" s="299" t="s">
        <v>53</v>
      </c>
      <c r="E2435" s="301">
        <v>824.90909090909111</v>
      </c>
      <c r="F2435" s="299" t="s">
        <v>187</v>
      </c>
    </row>
    <row r="2436" spans="1:6" x14ac:dyDescent="0.3">
      <c r="A2436" s="299" t="s">
        <v>494</v>
      </c>
      <c r="B2436" s="300">
        <v>31</v>
      </c>
      <c r="C2436" s="299" t="s">
        <v>91</v>
      </c>
      <c r="D2436" s="299" t="s">
        <v>53</v>
      </c>
      <c r="E2436" s="301">
        <v>2142.0909090909095</v>
      </c>
      <c r="F2436" s="299" t="s">
        <v>77</v>
      </c>
    </row>
    <row r="2437" spans="1:6" x14ac:dyDescent="0.3">
      <c r="A2437" s="299" t="s">
        <v>494</v>
      </c>
      <c r="B2437" s="300">
        <v>31</v>
      </c>
      <c r="C2437" s="299" t="s">
        <v>91</v>
      </c>
      <c r="D2437" s="299" t="s">
        <v>54</v>
      </c>
      <c r="E2437" s="301">
        <v>314.5</v>
      </c>
      <c r="F2437" s="299" t="s">
        <v>187</v>
      </c>
    </row>
    <row r="2438" spans="1:6" x14ac:dyDescent="0.3">
      <c r="A2438" s="299" t="s">
        <v>494</v>
      </c>
      <c r="B2438" s="300">
        <v>31</v>
      </c>
      <c r="C2438" s="299" t="s">
        <v>91</v>
      </c>
      <c r="D2438" s="299" t="s">
        <v>54</v>
      </c>
      <c r="E2438" s="301">
        <v>539.5454545454545</v>
      </c>
      <c r="F2438" s="299" t="s">
        <v>77</v>
      </c>
    </row>
    <row r="2439" spans="1:6" x14ac:dyDescent="0.3">
      <c r="A2439" s="299" t="s">
        <v>494</v>
      </c>
      <c r="B2439" s="300">
        <v>31</v>
      </c>
      <c r="C2439" s="299" t="s">
        <v>91</v>
      </c>
      <c r="D2439" s="299" t="s">
        <v>55</v>
      </c>
      <c r="E2439" s="301">
        <v>621.18181818181802</v>
      </c>
      <c r="F2439" s="299" t="s">
        <v>187</v>
      </c>
    </row>
    <row r="2440" spans="1:6" x14ac:dyDescent="0.3">
      <c r="A2440" s="299" t="s">
        <v>494</v>
      </c>
      <c r="B2440" s="300">
        <v>31</v>
      </c>
      <c r="C2440" s="299" t="s">
        <v>91</v>
      </c>
      <c r="D2440" s="299" t="s">
        <v>55</v>
      </c>
      <c r="E2440" s="301">
        <v>2389.9999999999995</v>
      </c>
      <c r="F2440" s="299" t="s">
        <v>77</v>
      </c>
    </row>
    <row r="2441" spans="1:6" x14ac:dyDescent="0.3">
      <c r="A2441" s="299" t="s">
        <v>494</v>
      </c>
      <c r="B2441" s="300">
        <v>31</v>
      </c>
      <c r="C2441" s="299" t="s">
        <v>91</v>
      </c>
      <c r="D2441" s="299" t="s">
        <v>56</v>
      </c>
      <c r="E2441" s="301">
        <v>46.090909090909086</v>
      </c>
      <c r="F2441" s="299" t="s">
        <v>187</v>
      </c>
    </row>
    <row r="2442" spans="1:6" x14ac:dyDescent="0.3">
      <c r="A2442" s="299" t="s">
        <v>494</v>
      </c>
      <c r="B2442" s="300">
        <v>31</v>
      </c>
      <c r="C2442" s="299" t="s">
        <v>91</v>
      </c>
      <c r="D2442" s="299" t="s">
        <v>56</v>
      </c>
      <c r="E2442" s="301">
        <v>114.50000000000003</v>
      </c>
      <c r="F2442" s="299" t="s">
        <v>77</v>
      </c>
    </row>
    <row r="2443" spans="1:6" x14ac:dyDescent="0.3">
      <c r="A2443" s="299" t="s">
        <v>494</v>
      </c>
      <c r="B2443" s="300">
        <v>31</v>
      </c>
      <c r="C2443" s="299" t="s">
        <v>91</v>
      </c>
      <c r="D2443" s="299" t="s">
        <v>57</v>
      </c>
      <c r="E2443" s="301">
        <v>9.9999999999999982</v>
      </c>
      <c r="F2443" s="299" t="s">
        <v>187</v>
      </c>
    </row>
    <row r="2444" spans="1:6" x14ac:dyDescent="0.3">
      <c r="A2444" s="299" t="s">
        <v>494</v>
      </c>
      <c r="B2444" s="300">
        <v>31</v>
      </c>
      <c r="C2444" s="299" t="s">
        <v>91</v>
      </c>
      <c r="D2444" s="299" t="s">
        <v>57</v>
      </c>
      <c r="E2444" s="301">
        <v>26.68181818181818</v>
      </c>
      <c r="F2444" s="299" t="s">
        <v>77</v>
      </c>
    </row>
    <row r="2445" spans="1:6" x14ac:dyDescent="0.3">
      <c r="A2445" s="299" t="s">
        <v>494</v>
      </c>
      <c r="B2445" s="300">
        <v>31</v>
      </c>
      <c r="C2445" s="299" t="s">
        <v>91</v>
      </c>
      <c r="D2445" s="299" t="s">
        <v>58</v>
      </c>
      <c r="E2445" s="301">
        <v>4.9999999999999991</v>
      </c>
      <c r="F2445" s="299" t="s">
        <v>187</v>
      </c>
    </row>
    <row r="2446" spans="1:6" x14ac:dyDescent="0.3">
      <c r="A2446" s="299" t="s">
        <v>494</v>
      </c>
      <c r="B2446" s="300">
        <v>31</v>
      </c>
      <c r="C2446" s="299" t="s">
        <v>91</v>
      </c>
      <c r="D2446" s="299" t="s">
        <v>58</v>
      </c>
      <c r="E2446" s="301">
        <v>21.363636363636363</v>
      </c>
      <c r="F2446" s="299" t="s">
        <v>77</v>
      </c>
    </row>
    <row r="2447" spans="1:6" x14ac:dyDescent="0.3">
      <c r="A2447" s="299" t="s">
        <v>494</v>
      </c>
      <c r="B2447" s="300">
        <v>31</v>
      </c>
      <c r="C2447" s="299" t="s">
        <v>91</v>
      </c>
      <c r="D2447" s="299" t="s">
        <v>59</v>
      </c>
      <c r="E2447" s="301">
        <v>50.000000000000007</v>
      </c>
      <c r="F2447" s="299" t="s">
        <v>187</v>
      </c>
    </row>
    <row r="2448" spans="1:6" x14ac:dyDescent="0.3">
      <c r="A2448" s="299" t="s">
        <v>494</v>
      </c>
      <c r="B2448" s="300">
        <v>31</v>
      </c>
      <c r="C2448" s="299" t="s">
        <v>91</v>
      </c>
      <c r="D2448" s="299" t="s">
        <v>59</v>
      </c>
      <c r="E2448" s="301">
        <v>269.90909090909088</v>
      </c>
      <c r="F2448" s="299" t="s">
        <v>77</v>
      </c>
    </row>
    <row r="2449" spans="1:6" x14ac:dyDescent="0.3">
      <c r="A2449" s="299" t="s">
        <v>494</v>
      </c>
      <c r="B2449" s="300">
        <v>31</v>
      </c>
      <c r="C2449" s="299" t="s">
        <v>91</v>
      </c>
      <c r="D2449" s="299" t="s">
        <v>60</v>
      </c>
      <c r="E2449" s="301">
        <v>74.499999999999986</v>
      </c>
      <c r="F2449" s="299" t="s">
        <v>187</v>
      </c>
    </row>
    <row r="2450" spans="1:6" x14ac:dyDescent="0.3">
      <c r="A2450" s="299" t="s">
        <v>494</v>
      </c>
      <c r="B2450" s="300">
        <v>31</v>
      </c>
      <c r="C2450" s="299" t="s">
        <v>91</v>
      </c>
      <c r="D2450" s="299" t="s">
        <v>60</v>
      </c>
      <c r="E2450" s="301">
        <v>2441.681818181818</v>
      </c>
      <c r="F2450" s="299" t="s">
        <v>77</v>
      </c>
    </row>
    <row r="2451" spans="1:6" x14ac:dyDescent="0.3">
      <c r="A2451" s="299" t="s">
        <v>494</v>
      </c>
      <c r="B2451" s="300">
        <v>31</v>
      </c>
      <c r="C2451" s="299" t="s">
        <v>91</v>
      </c>
      <c r="D2451" s="299" t="s">
        <v>61</v>
      </c>
      <c r="E2451" s="301">
        <v>150.95454545454544</v>
      </c>
      <c r="F2451" s="299" t="s">
        <v>77</v>
      </c>
    </row>
    <row r="2452" spans="1:6" x14ac:dyDescent="0.3">
      <c r="A2452" s="299" t="s">
        <v>494</v>
      </c>
      <c r="B2452" s="300">
        <v>31</v>
      </c>
      <c r="C2452" s="299" t="s">
        <v>91</v>
      </c>
      <c r="D2452" s="299" t="s">
        <v>62</v>
      </c>
      <c r="E2452" s="301">
        <v>68.863636363636346</v>
      </c>
      <c r="F2452" s="299" t="s">
        <v>187</v>
      </c>
    </row>
    <row r="2453" spans="1:6" x14ac:dyDescent="0.3">
      <c r="A2453" s="299" t="s">
        <v>494</v>
      </c>
      <c r="B2453" s="300">
        <v>31</v>
      </c>
      <c r="C2453" s="299" t="s">
        <v>91</v>
      </c>
      <c r="D2453" s="299" t="s">
        <v>62</v>
      </c>
      <c r="E2453" s="301">
        <v>497.27272727272725</v>
      </c>
      <c r="F2453" s="299" t="s">
        <v>77</v>
      </c>
    </row>
    <row r="2454" spans="1:6" x14ac:dyDescent="0.3">
      <c r="A2454" s="299" t="s">
        <v>494</v>
      </c>
      <c r="B2454" s="300">
        <v>31</v>
      </c>
      <c r="C2454" s="299" t="s">
        <v>91</v>
      </c>
      <c r="D2454" s="299" t="s">
        <v>63</v>
      </c>
      <c r="E2454" s="301">
        <v>26.000000000000014</v>
      </c>
      <c r="F2454" s="299" t="s">
        <v>187</v>
      </c>
    </row>
    <row r="2455" spans="1:6" x14ac:dyDescent="0.3">
      <c r="A2455" s="299" t="s">
        <v>494</v>
      </c>
      <c r="B2455" s="300">
        <v>31</v>
      </c>
      <c r="C2455" s="299" t="s">
        <v>91</v>
      </c>
      <c r="D2455" s="299" t="s">
        <v>63</v>
      </c>
      <c r="E2455" s="301">
        <v>1101.3636363636365</v>
      </c>
      <c r="F2455" s="299" t="s">
        <v>77</v>
      </c>
    </row>
    <row r="2456" spans="1:6" x14ac:dyDescent="0.3">
      <c r="A2456" s="299" t="s">
        <v>494</v>
      </c>
      <c r="B2456" s="300">
        <v>31</v>
      </c>
      <c r="C2456" s="299" t="s">
        <v>91</v>
      </c>
      <c r="D2456" s="299" t="s">
        <v>64</v>
      </c>
      <c r="E2456" s="301">
        <v>30.363636363636367</v>
      </c>
      <c r="F2456" s="299" t="s">
        <v>187</v>
      </c>
    </row>
    <row r="2457" spans="1:6" x14ac:dyDescent="0.3">
      <c r="A2457" s="299" t="s">
        <v>494</v>
      </c>
      <c r="B2457" s="300">
        <v>31</v>
      </c>
      <c r="C2457" s="299" t="s">
        <v>91</v>
      </c>
      <c r="D2457" s="299" t="s">
        <v>64</v>
      </c>
      <c r="E2457" s="301">
        <v>270.31818181818176</v>
      </c>
      <c r="F2457" s="299" t="s">
        <v>77</v>
      </c>
    </row>
    <row r="2458" spans="1:6" x14ac:dyDescent="0.3">
      <c r="A2458" s="299" t="s">
        <v>494</v>
      </c>
      <c r="B2458" s="300">
        <v>31</v>
      </c>
      <c r="C2458" s="299" t="s">
        <v>91</v>
      </c>
      <c r="D2458" s="299" t="s">
        <v>65</v>
      </c>
      <c r="E2458" s="301">
        <v>293.50000000000006</v>
      </c>
      <c r="F2458" s="299" t="s">
        <v>187</v>
      </c>
    </row>
    <row r="2459" spans="1:6" x14ac:dyDescent="0.3">
      <c r="A2459" s="299" t="s">
        <v>494</v>
      </c>
      <c r="B2459" s="300">
        <v>31</v>
      </c>
      <c r="C2459" s="299" t="s">
        <v>91</v>
      </c>
      <c r="D2459" s="299" t="s">
        <v>65</v>
      </c>
      <c r="E2459" s="301">
        <v>426.86363636363637</v>
      </c>
      <c r="F2459" s="299" t="s">
        <v>77</v>
      </c>
    </row>
    <row r="2460" spans="1:6" x14ac:dyDescent="0.3">
      <c r="A2460" s="299" t="s">
        <v>494</v>
      </c>
      <c r="B2460" s="300">
        <v>31</v>
      </c>
      <c r="C2460" s="299" t="s">
        <v>91</v>
      </c>
      <c r="D2460" s="299" t="s">
        <v>67</v>
      </c>
      <c r="E2460" s="301">
        <v>9.1818181818181799</v>
      </c>
      <c r="F2460" s="299" t="s">
        <v>77</v>
      </c>
    </row>
    <row r="2461" spans="1:6" x14ac:dyDescent="0.3">
      <c r="A2461" s="299" t="s">
        <v>494</v>
      </c>
      <c r="B2461" s="300">
        <v>31</v>
      </c>
      <c r="C2461" s="299" t="s">
        <v>92</v>
      </c>
      <c r="D2461" s="299" t="s">
        <v>47</v>
      </c>
      <c r="E2461" s="301">
        <v>22</v>
      </c>
      <c r="F2461" s="299" t="s">
        <v>187</v>
      </c>
    </row>
    <row r="2462" spans="1:6" x14ac:dyDescent="0.3">
      <c r="A2462" s="299" t="s">
        <v>494</v>
      </c>
      <c r="B2462" s="300">
        <v>31</v>
      </c>
      <c r="C2462" s="299" t="s">
        <v>92</v>
      </c>
      <c r="D2462" s="299" t="s">
        <v>47</v>
      </c>
      <c r="E2462" s="301">
        <v>15.95454545454545</v>
      </c>
      <c r="F2462" s="299" t="s">
        <v>188</v>
      </c>
    </row>
    <row r="2463" spans="1:6" x14ac:dyDescent="0.3">
      <c r="A2463" s="299" t="s">
        <v>494</v>
      </c>
      <c r="B2463" s="300">
        <v>31</v>
      </c>
      <c r="C2463" s="299" t="s">
        <v>92</v>
      </c>
      <c r="D2463" s="299" t="s">
        <v>47</v>
      </c>
      <c r="E2463" s="301">
        <v>161.77272727272731</v>
      </c>
      <c r="F2463" s="299" t="s">
        <v>77</v>
      </c>
    </row>
    <row r="2464" spans="1:6" x14ac:dyDescent="0.3">
      <c r="A2464" s="299" t="s">
        <v>494</v>
      </c>
      <c r="B2464" s="300">
        <v>31</v>
      </c>
      <c r="C2464" s="299" t="s">
        <v>92</v>
      </c>
      <c r="D2464" s="299" t="s">
        <v>48</v>
      </c>
      <c r="E2464" s="301">
        <v>1.0454545454545452</v>
      </c>
      <c r="F2464" s="299" t="s">
        <v>187</v>
      </c>
    </row>
    <row r="2465" spans="1:6" x14ac:dyDescent="0.3">
      <c r="A2465" s="299" t="s">
        <v>494</v>
      </c>
      <c r="B2465" s="300">
        <v>31</v>
      </c>
      <c r="C2465" s="299" t="s">
        <v>92</v>
      </c>
      <c r="D2465" s="299" t="s">
        <v>48</v>
      </c>
      <c r="E2465" s="301">
        <v>0.99999999999999967</v>
      </c>
      <c r="F2465" s="299" t="s">
        <v>77</v>
      </c>
    </row>
    <row r="2466" spans="1:6" x14ac:dyDescent="0.3">
      <c r="A2466" s="299" t="s">
        <v>494</v>
      </c>
      <c r="B2466" s="300">
        <v>31</v>
      </c>
      <c r="C2466" s="299" t="s">
        <v>92</v>
      </c>
      <c r="D2466" s="299" t="s">
        <v>49</v>
      </c>
      <c r="E2466" s="301">
        <v>48.86363636363636</v>
      </c>
      <c r="F2466" s="299" t="s">
        <v>187</v>
      </c>
    </row>
    <row r="2467" spans="1:6" x14ac:dyDescent="0.3">
      <c r="A2467" s="299" t="s">
        <v>494</v>
      </c>
      <c r="B2467" s="300">
        <v>31</v>
      </c>
      <c r="C2467" s="299" t="s">
        <v>92</v>
      </c>
      <c r="D2467" s="299" t="s">
        <v>49</v>
      </c>
      <c r="E2467" s="301">
        <v>1933.1363636363637</v>
      </c>
      <c r="F2467" s="299" t="s">
        <v>77</v>
      </c>
    </row>
    <row r="2468" spans="1:6" x14ac:dyDescent="0.3">
      <c r="A2468" s="299" t="s">
        <v>494</v>
      </c>
      <c r="B2468" s="300">
        <v>31</v>
      </c>
      <c r="C2468" s="299" t="s">
        <v>92</v>
      </c>
      <c r="D2468" s="299" t="s">
        <v>50</v>
      </c>
      <c r="E2468" s="301">
        <v>0.99999999999999967</v>
      </c>
      <c r="F2468" s="299" t="s">
        <v>187</v>
      </c>
    </row>
    <row r="2469" spans="1:6" x14ac:dyDescent="0.3">
      <c r="A2469" s="299" t="s">
        <v>494</v>
      </c>
      <c r="B2469" s="300">
        <v>31</v>
      </c>
      <c r="C2469" s="299" t="s">
        <v>92</v>
      </c>
      <c r="D2469" s="299" t="s">
        <v>50</v>
      </c>
      <c r="E2469" s="301">
        <v>7.0000000000000018</v>
      </c>
      <c r="F2469" s="299" t="s">
        <v>77</v>
      </c>
    </row>
    <row r="2470" spans="1:6" x14ac:dyDescent="0.3">
      <c r="A2470" s="299" t="s">
        <v>494</v>
      </c>
      <c r="B2470" s="300">
        <v>31</v>
      </c>
      <c r="C2470" s="299" t="s">
        <v>92</v>
      </c>
      <c r="D2470" s="299" t="s">
        <v>51</v>
      </c>
      <c r="E2470" s="301">
        <v>5.9999999999999964</v>
      </c>
      <c r="F2470" s="299" t="s">
        <v>187</v>
      </c>
    </row>
    <row r="2471" spans="1:6" x14ac:dyDescent="0.3">
      <c r="A2471" s="299" t="s">
        <v>494</v>
      </c>
      <c r="B2471" s="300">
        <v>31</v>
      </c>
      <c r="C2471" s="299" t="s">
        <v>92</v>
      </c>
      <c r="D2471" s="299" t="s">
        <v>51</v>
      </c>
      <c r="E2471" s="301">
        <v>61.95454545454546</v>
      </c>
      <c r="F2471" s="299" t="s">
        <v>77</v>
      </c>
    </row>
    <row r="2472" spans="1:6" x14ac:dyDescent="0.3">
      <c r="A2472" s="299" t="s">
        <v>494</v>
      </c>
      <c r="B2472" s="300">
        <v>31</v>
      </c>
      <c r="C2472" s="299" t="s">
        <v>92</v>
      </c>
      <c r="D2472" s="299" t="s">
        <v>52</v>
      </c>
      <c r="E2472" s="301">
        <v>1067.0909090909092</v>
      </c>
      <c r="F2472" s="299" t="s">
        <v>187</v>
      </c>
    </row>
    <row r="2473" spans="1:6" x14ac:dyDescent="0.3">
      <c r="A2473" s="299" t="s">
        <v>494</v>
      </c>
      <c r="B2473" s="300">
        <v>31</v>
      </c>
      <c r="C2473" s="299" t="s">
        <v>92</v>
      </c>
      <c r="D2473" s="299" t="s">
        <v>52</v>
      </c>
      <c r="E2473" s="301">
        <v>802.81818181818176</v>
      </c>
      <c r="F2473" s="299" t="s">
        <v>77</v>
      </c>
    </row>
    <row r="2474" spans="1:6" x14ac:dyDescent="0.3">
      <c r="A2474" s="299" t="s">
        <v>494</v>
      </c>
      <c r="B2474" s="300">
        <v>31</v>
      </c>
      <c r="C2474" s="299" t="s">
        <v>92</v>
      </c>
      <c r="D2474" s="299" t="s">
        <v>53</v>
      </c>
      <c r="E2474" s="301">
        <v>231.27272727272728</v>
      </c>
      <c r="F2474" s="299" t="s">
        <v>187</v>
      </c>
    </row>
    <row r="2475" spans="1:6" x14ac:dyDescent="0.3">
      <c r="A2475" s="299" t="s">
        <v>494</v>
      </c>
      <c r="B2475" s="300">
        <v>31</v>
      </c>
      <c r="C2475" s="299" t="s">
        <v>92</v>
      </c>
      <c r="D2475" s="299" t="s">
        <v>53</v>
      </c>
      <c r="E2475" s="301">
        <v>1088.5454545454545</v>
      </c>
      <c r="F2475" s="299" t="s">
        <v>77</v>
      </c>
    </row>
    <row r="2476" spans="1:6" x14ac:dyDescent="0.3">
      <c r="A2476" s="299" t="s">
        <v>494</v>
      </c>
      <c r="B2476" s="300">
        <v>31</v>
      </c>
      <c r="C2476" s="299" t="s">
        <v>92</v>
      </c>
      <c r="D2476" s="299" t="s">
        <v>54</v>
      </c>
      <c r="E2476" s="301">
        <v>263.36363636363632</v>
      </c>
      <c r="F2476" s="299" t="s">
        <v>187</v>
      </c>
    </row>
    <row r="2477" spans="1:6" x14ac:dyDescent="0.3">
      <c r="A2477" s="299" t="s">
        <v>494</v>
      </c>
      <c r="B2477" s="300">
        <v>31</v>
      </c>
      <c r="C2477" s="299" t="s">
        <v>92</v>
      </c>
      <c r="D2477" s="299" t="s">
        <v>54</v>
      </c>
      <c r="E2477" s="301">
        <v>984.27272727272737</v>
      </c>
      <c r="F2477" s="299" t="s">
        <v>77</v>
      </c>
    </row>
    <row r="2478" spans="1:6" x14ac:dyDescent="0.3">
      <c r="A2478" s="299" t="s">
        <v>494</v>
      </c>
      <c r="B2478" s="300">
        <v>31</v>
      </c>
      <c r="C2478" s="299" t="s">
        <v>92</v>
      </c>
      <c r="D2478" s="299" t="s">
        <v>55</v>
      </c>
      <c r="E2478" s="301">
        <v>178.86363636363637</v>
      </c>
      <c r="F2478" s="299" t="s">
        <v>187</v>
      </c>
    </row>
    <row r="2479" spans="1:6" x14ac:dyDescent="0.3">
      <c r="A2479" s="299" t="s">
        <v>494</v>
      </c>
      <c r="B2479" s="300">
        <v>31</v>
      </c>
      <c r="C2479" s="299" t="s">
        <v>92</v>
      </c>
      <c r="D2479" s="299" t="s">
        <v>55</v>
      </c>
      <c r="E2479" s="301">
        <v>721.31818181818176</v>
      </c>
      <c r="F2479" s="299" t="s">
        <v>77</v>
      </c>
    </row>
    <row r="2480" spans="1:6" x14ac:dyDescent="0.3">
      <c r="A2480" s="299" t="s">
        <v>494</v>
      </c>
      <c r="B2480" s="300">
        <v>31</v>
      </c>
      <c r="C2480" s="299" t="s">
        <v>92</v>
      </c>
      <c r="D2480" s="299" t="s">
        <v>56</v>
      </c>
      <c r="E2480" s="301">
        <v>22</v>
      </c>
      <c r="F2480" s="299" t="s">
        <v>187</v>
      </c>
    </row>
    <row r="2481" spans="1:6" x14ac:dyDescent="0.3">
      <c r="A2481" s="299" t="s">
        <v>494</v>
      </c>
      <c r="B2481" s="300">
        <v>31</v>
      </c>
      <c r="C2481" s="299" t="s">
        <v>92</v>
      </c>
      <c r="D2481" s="299" t="s">
        <v>56</v>
      </c>
      <c r="E2481" s="301">
        <v>60.45454545454546</v>
      </c>
      <c r="F2481" s="299" t="s">
        <v>77</v>
      </c>
    </row>
    <row r="2482" spans="1:6" x14ac:dyDescent="0.3">
      <c r="A2482" s="299" t="s">
        <v>494</v>
      </c>
      <c r="B2482" s="300">
        <v>31</v>
      </c>
      <c r="C2482" s="299" t="s">
        <v>92</v>
      </c>
      <c r="D2482" s="299" t="s">
        <v>57</v>
      </c>
      <c r="E2482" s="301">
        <v>3.0454545454545441</v>
      </c>
      <c r="F2482" s="299" t="s">
        <v>187</v>
      </c>
    </row>
    <row r="2483" spans="1:6" x14ac:dyDescent="0.3">
      <c r="A2483" s="299" t="s">
        <v>494</v>
      </c>
      <c r="B2483" s="300">
        <v>31</v>
      </c>
      <c r="C2483" s="299" t="s">
        <v>92</v>
      </c>
      <c r="D2483" s="299" t="s">
        <v>57</v>
      </c>
      <c r="E2483" s="301">
        <v>20.954545454545453</v>
      </c>
      <c r="F2483" s="299" t="s">
        <v>77</v>
      </c>
    </row>
    <row r="2484" spans="1:6" x14ac:dyDescent="0.3">
      <c r="A2484" s="299" t="s">
        <v>494</v>
      </c>
      <c r="B2484" s="300">
        <v>31</v>
      </c>
      <c r="C2484" s="299" t="s">
        <v>92</v>
      </c>
      <c r="D2484" s="299" t="s">
        <v>58</v>
      </c>
      <c r="E2484" s="301">
        <v>4.9999999999999991</v>
      </c>
      <c r="F2484" s="299" t="s">
        <v>187</v>
      </c>
    </row>
    <row r="2485" spans="1:6" x14ac:dyDescent="0.3">
      <c r="A2485" s="299" t="s">
        <v>494</v>
      </c>
      <c r="B2485" s="300">
        <v>31</v>
      </c>
      <c r="C2485" s="299" t="s">
        <v>92</v>
      </c>
      <c r="D2485" s="299" t="s">
        <v>58</v>
      </c>
      <c r="E2485" s="301">
        <v>11</v>
      </c>
      <c r="F2485" s="299" t="s">
        <v>77</v>
      </c>
    </row>
    <row r="2486" spans="1:6" x14ac:dyDescent="0.3">
      <c r="A2486" s="299" t="s">
        <v>494</v>
      </c>
      <c r="B2486" s="300">
        <v>31</v>
      </c>
      <c r="C2486" s="299" t="s">
        <v>92</v>
      </c>
      <c r="D2486" s="299" t="s">
        <v>59</v>
      </c>
      <c r="E2486" s="301">
        <v>55.818181818181834</v>
      </c>
      <c r="F2486" s="299" t="s">
        <v>187</v>
      </c>
    </row>
    <row r="2487" spans="1:6" x14ac:dyDescent="0.3">
      <c r="A2487" s="299" t="s">
        <v>494</v>
      </c>
      <c r="B2487" s="300">
        <v>31</v>
      </c>
      <c r="C2487" s="299" t="s">
        <v>92</v>
      </c>
      <c r="D2487" s="299" t="s">
        <v>59</v>
      </c>
      <c r="E2487" s="301">
        <v>201.40909090909091</v>
      </c>
      <c r="F2487" s="299" t="s">
        <v>77</v>
      </c>
    </row>
    <row r="2488" spans="1:6" x14ac:dyDescent="0.3">
      <c r="A2488" s="299" t="s">
        <v>494</v>
      </c>
      <c r="B2488" s="300">
        <v>31</v>
      </c>
      <c r="C2488" s="299" t="s">
        <v>92</v>
      </c>
      <c r="D2488" s="299" t="s">
        <v>60</v>
      </c>
      <c r="E2488" s="301">
        <v>48.590909090909079</v>
      </c>
      <c r="F2488" s="299" t="s">
        <v>187</v>
      </c>
    </row>
    <row r="2489" spans="1:6" x14ac:dyDescent="0.3">
      <c r="A2489" s="299" t="s">
        <v>494</v>
      </c>
      <c r="B2489" s="300">
        <v>31</v>
      </c>
      <c r="C2489" s="299" t="s">
        <v>92</v>
      </c>
      <c r="D2489" s="299" t="s">
        <v>60</v>
      </c>
      <c r="E2489" s="301">
        <v>748.81818181818176</v>
      </c>
      <c r="F2489" s="299" t="s">
        <v>77</v>
      </c>
    </row>
    <row r="2490" spans="1:6" x14ac:dyDescent="0.3">
      <c r="A2490" s="299" t="s">
        <v>494</v>
      </c>
      <c r="B2490" s="300">
        <v>31</v>
      </c>
      <c r="C2490" s="299" t="s">
        <v>92</v>
      </c>
      <c r="D2490" s="299" t="s">
        <v>61</v>
      </c>
      <c r="E2490" s="301">
        <v>69.5</v>
      </c>
      <c r="F2490" s="299" t="s">
        <v>77</v>
      </c>
    </row>
    <row r="2491" spans="1:6" x14ac:dyDescent="0.3">
      <c r="A2491" s="299" t="s">
        <v>494</v>
      </c>
      <c r="B2491" s="300">
        <v>31</v>
      </c>
      <c r="C2491" s="299" t="s">
        <v>92</v>
      </c>
      <c r="D2491" s="299" t="s">
        <v>62</v>
      </c>
      <c r="E2491" s="301">
        <v>48.545454545454533</v>
      </c>
      <c r="F2491" s="299" t="s">
        <v>187</v>
      </c>
    </row>
    <row r="2492" spans="1:6" x14ac:dyDescent="0.3">
      <c r="A2492" s="299" t="s">
        <v>494</v>
      </c>
      <c r="B2492" s="300">
        <v>31</v>
      </c>
      <c r="C2492" s="299" t="s">
        <v>92</v>
      </c>
      <c r="D2492" s="299" t="s">
        <v>62</v>
      </c>
      <c r="E2492" s="301">
        <v>334.27272727272731</v>
      </c>
      <c r="F2492" s="299" t="s">
        <v>77</v>
      </c>
    </row>
    <row r="2493" spans="1:6" x14ac:dyDescent="0.3">
      <c r="A2493" s="299" t="s">
        <v>494</v>
      </c>
      <c r="B2493" s="300">
        <v>31</v>
      </c>
      <c r="C2493" s="299" t="s">
        <v>92</v>
      </c>
      <c r="D2493" s="299" t="s">
        <v>63</v>
      </c>
      <c r="E2493" s="301">
        <v>31.999999999999989</v>
      </c>
      <c r="F2493" s="299" t="s">
        <v>187</v>
      </c>
    </row>
    <row r="2494" spans="1:6" x14ac:dyDescent="0.3">
      <c r="A2494" s="299" t="s">
        <v>494</v>
      </c>
      <c r="B2494" s="300">
        <v>31</v>
      </c>
      <c r="C2494" s="299" t="s">
        <v>92</v>
      </c>
      <c r="D2494" s="299" t="s">
        <v>63</v>
      </c>
      <c r="E2494" s="301">
        <v>473.45454545454555</v>
      </c>
      <c r="F2494" s="299" t="s">
        <v>77</v>
      </c>
    </row>
    <row r="2495" spans="1:6" x14ac:dyDescent="0.3">
      <c r="A2495" s="299" t="s">
        <v>494</v>
      </c>
      <c r="B2495" s="300">
        <v>31</v>
      </c>
      <c r="C2495" s="299" t="s">
        <v>92</v>
      </c>
      <c r="D2495" s="299" t="s">
        <v>64</v>
      </c>
      <c r="E2495" s="301">
        <v>29.318181818181809</v>
      </c>
      <c r="F2495" s="299" t="s">
        <v>187</v>
      </c>
    </row>
    <row r="2496" spans="1:6" x14ac:dyDescent="0.3">
      <c r="A2496" s="299" t="s">
        <v>494</v>
      </c>
      <c r="B2496" s="300">
        <v>31</v>
      </c>
      <c r="C2496" s="299" t="s">
        <v>92</v>
      </c>
      <c r="D2496" s="299" t="s">
        <v>64</v>
      </c>
      <c r="E2496" s="301">
        <v>139.6363636363636</v>
      </c>
      <c r="F2496" s="299" t="s">
        <v>77</v>
      </c>
    </row>
    <row r="2497" spans="1:6" x14ac:dyDescent="0.3">
      <c r="A2497" s="299" t="s">
        <v>494</v>
      </c>
      <c r="B2497" s="300">
        <v>31</v>
      </c>
      <c r="C2497" s="299" t="s">
        <v>92</v>
      </c>
      <c r="D2497" s="299" t="s">
        <v>65</v>
      </c>
      <c r="E2497" s="301">
        <v>69.999999999999986</v>
      </c>
      <c r="F2497" s="299" t="s">
        <v>187</v>
      </c>
    </row>
    <row r="2498" spans="1:6" x14ac:dyDescent="0.3">
      <c r="A2498" s="299" t="s">
        <v>494</v>
      </c>
      <c r="B2498" s="300">
        <v>31</v>
      </c>
      <c r="C2498" s="299" t="s">
        <v>92</v>
      </c>
      <c r="D2498" s="299" t="s">
        <v>65</v>
      </c>
      <c r="E2498" s="301">
        <v>106.09090909090908</v>
      </c>
      <c r="F2498" s="299" t="s">
        <v>77</v>
      </c>
    </row>
    <row r="2499" spans="1:6" x14ac:dyDescent="0.3">
      <c r="A2499" s="299" t="s">
        <v>494</v>
      </c>
      <c r="B2499" s="300">
        <v>31</v>
      </c>
      <c r="C2499" s="299" t="s">
        <v>92</v>
      </c>
      <c r="D2499" s="299" t="s">
        <v>67</v>
      </c>
      <c r="E2499" s="301">
        <v>5.1363636363636358</v>
      </c>
      <c r="F2499" s="299" t="s">
        <v>77</v>
      </c>
    </row>
    <row r="2500" spans="1:6" x14ac:dyDescent="0.3">
      <c r="A2500" s="299" t="s">
        <v>494</v>
      </c>
      <c r="B2500" s="300">
        <v>32</v>
      </c>
      <c r="C2500" s="299" t="s">
        <v>91</v>
      </c>
      <c r="D2500" s="299" t="s">
        <v>47</v>
      </c>
      <c r="E2500" s="301">
        <v>28.681818181818169</v>
      </c>
      <c r="F2500" s="299" t="s">
        <v>187</v>
      </c>
    </row>
    <row r="2501" spans="1:6" x14ac:dyDescent="0.3">
      <c r="A2501" s="299" t="s">
        <v>494</v>
      </c>
      <c r="B2501" s="300">
        <v>32</v>
      </c>
      <c r="C2501" s="299" t="s">
        <v>91</v>
      </c>
      <c r="D2501" s="299" t="s">
        <v>47</v>
      </c>
      <c r="E2501" s="301">
        <v>2.9999999999999982</v>
      </c>
      <c r="F2501" s="299" t="s">
        <v>188</v>
      </c>
    </row>
    <row r="2502" spans="1:6" x14ac:dyDescent="0.3">
      <c r="A2502" s="299" t="s">
        <v>494</v>
      </c>
      <c r="B2502" s="300">
        <v>32</v>
      </c>
      <c r="C2502" s="299" t="s">
        <v>91</v>
      </c>
      <c r="D2502" s="299" t="s">
        <v>47</v>
      </c>
      <c r="E2502" s="301">
        <v>127.90909090909089</v>
      </c>
      <c r="F2502" s="299" t="s">
        <v>77</v>
      </c>
    </row>
    <row r="2503" spans="1:6" x14ac:dyDescent="0.3">
      <c r="A2503" s="299" t="s">
        <v>494</v>
      </c>
      <c r="B2503" s="300">
        <v>32</v>
      </c>
      <c r="C2503" s="299" t="s">
        <v>91</v>
      </c>
      <c r="D2503" s="299" t="s">
        <v>48</v>
      </c>
      <c r="E2503" s="301">
        <v>14.590909090909093</v>
      </c>
      <c r="F2503" s="299" t="s">
        <v>77</v>
      </c>
    </row>
    <row r="2504" spans="1:6" x14ac:dyDescent="0.3">
      <c r="A2504" s="299" t="s">
        <v>494</v>
      </c>
      <c r="B2504" s="300">
        <v>32</v>
      </c>
      <c r="C2504" s="299" t="s">
        <v>91</v>
      </c>
      <c r="D2504" s="299" t="s">
        <v>49</v>
      </c>
      <c r="E2504" s="301">
        <v>26.31818181818182</v>
      </c>
      <c r="F2504" s="299" t="s">
        <v>187</v>
      </c>
    </row>
    <row r="2505" spans="1:6" x14ac:dyDescent="0.3">
      <c r="A2505" s="299" t="s">
        <v>494</v>
      </c>
      <c r="B2505" s="300">
        <v>32</v>
      </c>
      <c r="C2505" s="299" t="s">
        <v>91</v>
      </c>
      <c r="D2505" s="299" t="s">
        <v>49</v>
      </c>
      <c r="E2505" s="301">
        <v>601</v>
      </c>
      <c r="F2505" s="299" t="s">
        <v>77</v>
      </c>
    </row>
    <row r="2506" spans="1:6" x14ac:dyDescent="0.3">
      <c r="A2506" s="299" t="s">
        <v>494</v>
      </c>
      <c r="B2506" s="300">
        <v>32</v>
      </c>
      <c r="C2506" s="299" t="s">
        <v>91</v>
      </c>
      <c r="D2506" s="299" t="s">
        <v>50</v>
      </c>
      <c r="E2506" s="301">
        <v>0.99999999999999967</v>
      </c>
      <c r="F2506" s="299" t="s">
        <v>77</v>
      </c>
    </row>
    <row r="2507" spans="1:6" x14ac:dyDescent="0.3">
      <c r="A2507" s="299" t="s">
        <v>494</v>
      </c>
      <c r="B2507" s="300">
        <v>32</v>
      </c>
      <c r="C2507" s="299" t="s">
        <v>91</v>
      </c>
      <c r="D2507" s="299" t="s">
        <v>51</v>
      </c>
      <c r="E2507" s="301">
        <v>1.4090909090909087</v>
      </c>
      <c r="F2507" s="299" t="s">
        <v>77</v>
      </c>
    </row>
    <row r="2508" spans="1:6" x14ac:dyDescent="0.3">
      <c r="A2508" s="299" t="s">
        <v>494</v>
      </c>
      <c r="B2508" s="300">
        <v>32</v>
      </c>
      <c r="C2508" s="299" t="s">
        <v>91</v>
      </c>
      <c r="D2508" s="299" t="s">
        <v>52</v>
      </c>
      <c r="E2508" s="301">
        <v>73.409090909090892</v>
      </c>
      <c r="F2508" s="299" t="s">
        <v>187</v>
      </c>
    </row>
    <row r="2509" spans="1:6" x14ac:dyDescent="0.3">
      <c r="A2509" s="299" t="s">
        <v>494</v>
      </c>
      <c r="B2509" s="300">
        <v>32</v>
      </c>
      <c r="C2509" s="299" t="s">
        <v>91</v>
      </c>
      <c r="D2509" s="299" t="s">
        <v>52</v>
      </c>
      <c r="E2509" s="301">
        <v>384.5</v>
      </c>
      <c r="F2509" s="299" t="s">
        <v>77</v>
      </c>
    </row>
    <row r="2510" spans="1:6" x14ac:dyDescent="0.3">
      <c r="A2510" s="299" t="s">
        <v>494</v>
      </c>
      <c r="B2510" s="300">
        <v>32</v>
      </c>
      <c r="C2510" s="299" t="s">
        <v>91</v>
      </c>
      <c r="D2510" s="299" t="s">
        <v>53</v>
      </c>
      <c r="E2510" s="301">
        <v>192.90909090909096</v>
      </c>
      <c r="F2510" s="299" t="s">
        <v>187</v>
      </c>
    </row>
    <row r="2511" spans="1:6" x14ac:dyDescent="0.3">
      <c r="A2511" s="299" t="s">
        <v>494</v>
      </c>
      <c r="B2511" s="300">
        <v>32</v>
      </c>
      <c r="C2511" s="299" t="s">
        <v>91</v>
      </c>
      <c r="D2511" s="299" t="s">
        <v>53</v>
      </c>
      <c r="E2511" s="301">
        <v>477.27272727272731</v>
      </c>
      <c r="F2511" s="299" t="s">
        <v>77</v>
      </c>
    </row>
    <row r="2512" spans="1:6" x14ac:dyDescent="0.3">
      <c r="A2512" s="299" t="s">
        <v>494</v>
      </c>
      <c r="B2512" s="300">
        <v>32</v>
      </c>
      <c r="C2512" s="299" t="s">
        <v>91</v>
      </c>
      <c r="D2512" s="299" t="s">
        <v>54</v>
      </c>
      <c r="E2512" s="301">
        <v>30.863636363636367</v>
      </c>
      <c r="F2512" s="299" t="s">
        <v>187</v>
      </c>
    </row>
    <row r="2513" spans="1:6" x14ac:dyDescent="0.3">
      <c r="A2513" s="299" t="s">
        <v>494</v>
      </c>
      <c r="B2513" s="300">
        <v>32</v>
      </c>
      <c r="C2513" s="299" t="s">
        <v>91</v>
      </c>
      <c r="D2513" s="299" t="s">
        <v>54</v>
      </c>
      <c r="E2513" s="301">
        <v>167.95454545454547</v>
      </c>
      <c r="F2513" s="299" t="s">
        <v>77</v>
      </c>
    </row>
    <row r="2514" spans="1:6" x14ac:dyDescent="0.3">
      <c r="A2514" s="299" t="s">
        <v>494</v>
      </c>
      <c r="B2514" s="300">
        <v>32</v>
      </c>
      <c r="C2514" s="299" t="s">
        <v>91</v>
      </c>
      <c r="D2514" s="299" t="s">
        <v>55</v>
      </c>
      <c r="E2514" s="301">
        <v>139.95454545454544</v>
      </c>
      <c r="F2514" s="299" t="s">
        <v>187</v>
      </c>
    </row>
    <row r="2515" spans="1:6" x14ac:dyDescent="0.3">
      <c r="A2515" s="299" t="s">
        <v>494</v>
      </c>
      <c r="B2515" s="300">
        <v>32</v>
      </c>
      <c r="C2515" s="299" t="s">
        <v>91</v>
      </c>
      <c r="D2515" s="299" t="s">
        <v>55</v>
      </c>
      <c r="E2515" s="301">
        <v>883.00000000000011</v>
      </c>
      <c r="F2515" s="299" t="s">
        <v>77</v>
      </c>
    </row>
    <row r="2516" spans="1:6" x14ac:dyDescent="0.3">
      <c r="A2516" s="299" t="s">
        <v>494</v>
      </c>
      <c r="B2516" s="300">
        <v>32</v>
      </c>
      <c r="C2516" s="299" t="s">
        <v>91</v>
      </c>
      <c r="D2516" s="299" t="s">
        <v>56</v>
      </c>
      <c r="E2516" s="301">
        <v>11.999999999999993</v>
      </c>
      <c r="F2516" s="299" t="s">
        <v>187</v>
      </c>
    </row>
    <row r="2517" spans="1:6" x14ac:dyDescent="0.3">
      <c r="A2517" s="299" t="s">
        <v>494</v>
      </c>
      <c r="B2517" s="300">
        <v>32</v>
      </c>
      <c r="C2517" s="299" t="s">
        <v>91</v>
      </c>
      <c r="D2517" s="299" t="s">
        <v>56</v>
      </c>
      <c r="E2517" s="301">
        <v>18.36363636363636</v>
      </c>
      <c r="F2517" s="299" t="s">
        <v>77</v>
      </c>
    </row>
    <row r="2518" spans="1:6" x14ac:dyDescent="0.3">
      <c r="A2518" s="299" t="s">
        <v>494</v>
      </c>
      <c r="B2518" s="300">
        <v>32</v>
      </c>
      <c r="C2518" s="299" t="s">
        <v>91</v>
      </c>
      <c r="D2518" s="299" t="s">
        <v>57</v>
      </c>
      <c r="E2518" s="301">
        <v>9.9999999999999982</v>
      </c>
      <c r="F2518" s="299" t="s">
        <v>187</v>
      </c>
    </row>
    <row r="2519" spans="1:6" x14ac:dyDescent="0.3">
      <c r="A2519" s="299" t="s">
        <v>494</v>
      </c>
      <c r="B2519" s="300">
        <v>32</v>
      </c>
      <c r="C2519" s="299" t="s">
        <v>91</v>
      </c>
      <c r="D2519" s="299" t="s">
        <v>57</v>
      </c>
      <c r="E2519" s="301">
        <v>4.0454545454545441</v>
      </c>
      <c r="F2519" s="299" t="s">
        <v>77</v>
      </c>
    </row>
    <row r="2520" spans="1:6" x14ac:dyDescent="0.3">
      <c r="A2520" s="299" t="s">
        <v>494</v>
      </c>
      <c r="B2520" s="300">
        <v>32</v>
      </c>
      <c r="C2520" s="299" t="s">
        <v>91</v>
      </c>
      <c r="D2520" s="299" t="s">
        <v>58</v>
      </c>
      <c r="E2520" s="301">
        <v>6.6363636363636349</v>
      </c>
      <c r="F2520" s="299" t="s">
        <v>77</v>
      </c>
    </row>
    <row r="2521" spans="1:6" x14ac:dyDescent="0.3">
      <c r="A2521" s="299" t="s">
        <v>494</v>
      </c>
      <c r="B2521" s="300">
        <v>32</v>
      </c>
      <c r="C2521" s="299" t="s">
        <v>91</v>
      </c>
      <c r="D2521" s="299" t="s">
        <v>59</v>
      </c>
      <c r="E2521" s="301">
        <v>19.409090909090907</v>
      </c>
      <c r="F2521" s="299" t="s">
        <v>187</v>
      </c>
    </row>
    <row r="2522" spans="1:6" x14ac:dyDescent="0.3">
      <c r="A2522" s="299" t="s">
        <v>494</v>
      </c>
      <c r="B2522" s="300">
        <v>32</v>
      </c>
      <c r="C2522" s="299" t="s">
        <v>91</v>
      </c>
      <c r="D2522" s="299" t="s">
        <v>59</v>
      </c>
      <c r="E2522" s="301">
        <v>29.909090909090907</v>
      </c>
      <c r="F2522" s="299" t="s">
        <v>77</v>
      </c>
    </row>
    <row r="2523" spans="1:6" x14ac:dyDescent="0.3">
      <c r="A2523" s="299" t="s">
        <v>494</v>
      </c>
      <c r="B2523" s="300">
        <v>32</v>
      </c>
      <c r="C2523" s="299" t="s">
        <v>91</v>
      </c>
      <c r="D2523" s="299" t="s">
        <v>60</v>
      </c>
      <c r="E2523" s="301">
        <v>38.95454545454546</v>
      </c>
      <c r="F2523" s="299" t="s">
        <v>187</v>
      </c>
    </row>
    <row r="2524" spans="1:6" x14ac:dyDescent="0.3">
      <c r="A2524" s="299" t="s">
        <v>494</v>
      </c>
      <c r="B2524" s="300">
        <v>32</v>
      </c>
      <c r="C2524" s="299" t="s">
        <v>91</v>
      </c>
      <c r="D2524" s="299" t="s">
        <v>60</v>
      </c>
      <c r="E2524" s="301">
        <v>213.81818181818181</v>
      </c>
      <c r="F2524" s="299" t="s">
        <v>77</v>
      </c>
    </row>
    <row r="2525" spans="1:6" x14ac:dyDescent="0.3">
      <c r="A2525" s="299" t="s">
        <v>494</v>
      </c>
      <c r="B2525" s="300">
        <v>32</v>
      </c>
      <c r="C2525" s="299" t="s">
        <v>91</v>
      </c>
      <c r="D2525" s="299" t="s">
        <v>61</v>
      </c>
      <c r="E2525" s="301">
        <v>29.136363636363633</v>
      </c>
      <c r="F2525" s="299" t="s">
        <v>77</v>
      </c>
    </row>
    <row r="2526" spans="1:6" x14ac:dyDescent="0.3">
      <c r="A2526" s="299" t="s">
        <v>494</v>
      </c>
      <c r="B2526" s="300">
        <v>32</v>
      </c>
      <c r="C2526" s="299" t="s">
        <v>91</v>
      </c>
      <c r="D2526" s="299" t="s">
        <v>62</v>
      </c>
      <c r="E2526" s="301">
        <v>17.999999999999996</v>
      </c>
      <c r="F2526" s="299" t="s">
        <v>187</v>
      </c>
    </row>
    <row r="2527" spans="1:6" x14ac:dyDescent="0.3">
      <c r="A2527" s="299" t="s">
        <v>494</v>
      </c>
      <c r="B2527" s="300">
        <v>32</v>
      </c>
      <c r="C2527" s="299" t="s">
        <v>91</v>
      </c>
      <c r="D2527" s="299" t="s">
        <v>62</v>
      </c>
      <c r="E2527" s="301">
        <v>65.363636363636374</v>
      </c>
      <c r="F2527" s="299" t="s">
        <v>77</v>
      </c>
    </row>
    <row r="2528" spans="1:6" x14ac:dyDescent="0.3">
      <c r="A2528" s="299" t="s">
        <v>494</v>
      </c>
      <c r="B2528" s="300">
        <v>32</v>
      </c>
      <c r="C2528" s="299" t="s">
        <v>91</v>
      </c>
      <c r="D2528" s="299" t="s">
        <v>63</v>
      </c>
      <c r="E2528" s="301">
        <v>14.000000000000004</v>
      </c>
      <c r="F2528" s="299" t="s">
        <v>187</v>
      </c>
    </row>
    <row r="2529" spans="1:6" x14ac:dyDescent="0.3">
      <c r="A2529" s="299" t="s">
        <v>494</v>
      </c>
      <c r="B2529" s="300">
        <v>32</v>
      </c>
      <c r="C2529" s="299" t="s">
        <v>91</v>
      </c>
      <c r="D2529" s="299" t="s">
        <v>63</v>
      </c>
      <c r="E2529" s="301">
        <v>360.86363636363632</v>
      </c>
      <c r="F2529" s="299" t="s">
        <v>77</v>
      </c>
    </row>
    <row r="2530" spans="1:6" x14ac:dyDescent="0.3">
      <c r="A2530" s="299" t="s">
        <v>494</v>
      </c>
      <c r="B2530" s="300">
        <v>32</v>
      </c>
      <c r="C2530" s="299" t="s">
        <v>91</v>
      </c>
      <c r="D2530" s="299" t="s">
        <v>64</v>
      </c>
      <c r="E2530" s="301">
        <v>7.9999999999999973</v>
      </c>
      <c r="F2530" s="299" t="s">
        <v>187</v>
      </c>
    </row>
    <row r="2531" spans="1:6" x14ac:dyDescent="0.3">
      <c r="A2531" s="299" t="s">
        <v>494</v>
      </c>
      <c r="B2531" s="300">
        <v>32</v>
      </c>
      <c r="C2531" s="299" t="s">
        <v>91</v>
      </c>
      <c r="D2531" s="299" t="s">
        <v>64</v>
      </c>
      <c r="E2531" s="301">
        <v>47.272727272727288</v>
      </c>
      <c r="F2531" s="299" t="s">
        <v>77</v>
      </c>
    </row>
    <row r="2532" spans="1:6" x14ac:dyDescent="0.3">
      <c r="A2532" s="299" t="s">
        <v>494</v>
      </c>
      <c r="B2532" s="300">
        <v>32</v>
      </c>
      <c r="C2532" s="299" t="s">
        <v>91</v>
      </c>
      <c r="D2532" s="299" t="s">
        <v>65</v>
      </c>
      <c r="E2532" s="301">
        <v>77.36363636363636</v>
      </c>
      <c r="F2532" s="299" t="s">
        <v>187</v>
      </c>
    </row>
    <row r="2533" spans="1:6" x14ac:dyDescent="0.3">
      <c r="A2533" s="299" t="s">
        <v>494</v>
      </c>
      <c r="B2533" s="300">
        <v>32</v>
      </c>
      <c r="C2533" s="299" t="s">
        <v>91</v>
      </c>
      <c r="D2533" s="299" t="s">
        <v>65</v>
      </c>
      <c r="E2533" s="301">
        <v>93.181818181818159</v>
      </c>
      <c r="F2533" s="299" t="s">
        <v>77</v>
      </c>
    </row>
    <row r="2534" spans="1:6" x14ac:dyDescent="0.3">
      <c r="A2534" s="299" t="s">
        <v>494</v>
      </c>
      <c r="B2534" s="300">
        <v>32</v>
      </c>
      <c r="C2534" s="299" t="s">
        <v>91</v>
      </c>
      <c r="D2534" s="299" t="s">
        <v>67</v>
      </c>
      <c r="E2534" s="301">
        <v>0.99999999999999967</v>
      </c>
      <c r="F2534" s="299" t="s">
        <v>77</v>
      </c>
    </row>
    <row r="2535" spans="1:6" x14ac:dyDescent="0.3">
      <c r="A2535" s="299" t="s">
        <v>494</v>
      </c>
      <c r="B2535" s="300">
        <v>32</v>
      </c>
      <c r="C2535" s="299" t="s">
        <v>92</v>
      </c>
      <c r="D2535" s="299" t="s">
        <v>47</v>
      </c>
      <c r="E2535" s="301">
        <v>24.590909090909093</v>
      </c>
      <c r="F2535" s="299" t="s">
        <v>187</v>
      </c>
    </row>
    <row r="2536" spans="1:6" x14ac:dyDescent="0.3">
      <c r="A2536" s="299" t="s">
        <v>494</v>
      </c>
      <c r="B2536" s="300">
        <v>32</v>
      </c>
      <c r="C2536" s="299" t="s">
        <v>92</v>
      </c>
      <c r="D2536" s="299" t="s">
        <v>47</v>
      </c>
      <c r="E2536" s="301">
        <v>14.000000000000004</v>
      </c>
      <c r="F2536" s="299" t="s">
        <v>188</v>
      </c>
    </row>
    <row r="2537" spans="1:6" x14ac:dyDescent="0.3">
      <c r="A2537" s="299" t="s">
        <v>494</v>
      </c>
      <c r="B2537" s="300">
        <v>32</v>
      </c>
      <c r="C2537" s="299" t="s">
        <v>92</v>
      </c>
      <c r="D2537" s="299" t="s">
        <v>47</v>
      </c>
      <c r="E2537" s="301">
        <v>90.77272727272728</v>
      </c>
      <c r="F2537" s="299" t="s">
        <v>77</v>
      </c>
    </row>
    <row r="2538" spans="1:6" x14ac:dyDescent="0.3">
      <c r="A2538" s="299" t="s">
        <v>494</v>
      </c>
      <c r="B2538" s="300">
        <v>32</v>
      </c>
      <c r="C2538" s="299" t="s">
        <v>92</v>
      </c>
      <c r="D2538" s="299" t="s">
        <v>48</v>
      </c>
      <c r="E2538" s="301">
        <v>36.227272727272727</v>
      </c>
      <c r="F2538" s="299" t="s">
        <v>77</v>
      </c>
    </row>
    <row r="2539" spans="1:6" x14ac:dyDescent="0.3">
      <c r="A2539" s="299" t="s">
        <v>494</v>
      </c>
      <c r="B2539" s="300">
        <v>32</v>
      </c>
      <c r="C2539" s="299" t="s">
        <v>92</v>
      </c>
      <c r="D2539" s="299" t="s">
        <v>49</v>
      </c>
      <c r="E2539" s="301">
        <v>22</v>
      </c>
      <c r="F2539" s="299" t="s">
        <v>187</v>
      </c>
    </row>
    <row r="2540" spans="1:6" x14ac:dyDescent="0.3">
      <c r="A2540" s="299" t="s">
        <v>494</v>
      </c>
      <c r="B2540" s="300">
        <v>32</v>
      </c>
      <c r="C2540" s="299" t="s">
        <v>92</v>
      </c>
      <c r="D2540" s="299" t="s">
        <v>49</v>
      </c>
      <c r="E2540" s="301">
        <v>0.99999999999999967</v>
      </c>
      <c r="F2540" s="299" t="s">
        <v>188</v>
      </c>
    </row>
    <row r="2541" spans="1:6" x14ac:dyDescent="0.3">
      <c r="A2541" s="299" t="s">
        <v>494</v>
      </c>
      <c r="B2541" s="300">
        <v>32</v>
      </c>
      <c r="C2541" s="299" t="s">
        <v>92</v>
      </c>
      <c r="D2541" s="299" t="s">
        <v>49</v>
      </c>
      <c r="E2541" s="301">
        <v>404.22727272727269</v>
      </c>
      <c r="F2541" s="299" t="s">
        <v>77</v>
      </c>
    </row>
    <row r="2542" spans="1:6" x14ac:dyDescent="0.3">
      <c r="A2542" s="299" t="s">
        <v>494</v>
      </c>
      <c r="B2542" s="300">
        <v>32</v>
      </c>
      <c r="C2542" s="299" t="s">
        <v>92</v>
      </c>
      <c r="D2542" s="299" t="s">
        <v>51</v>
      </c>
      <c r="E2542" s="301">
        <v>3.9999999999999987</v>
      </c>
      <c r="F2542" s="299" t="s">
        <v>77</v>
      </c>
    </row>
    <row r="2543" spans="1:6" x14ac:dyDescent="0.3">
      <c r="A2543" s="299" t="s">
        <v>494</v>
      </c>
      <c r="B2543" s="300">
        <v>32</v>
      </c>
      <c r="C2543" s="299" t="s">
        <v>92</v>
      </c>
      <c r="D2543" s="299" t="s">
        <v>52</v>
      </c>
      <c r="E2543" s="301">
        <v>88.77272727272728</v>
      </c>
      <c r="F2543" s="299" t="s">
        <v>187</v>
      </c>
    </row>
    <row r="2544" spans="1:6" x14ac:dyDescent="0.3">
      <c r="A2544" s="299" t="s">
        <v>494</v>
      </c>
      <c r="B2544" s="300">
        <v>32</v>
      </c>
      <c r="C2544" s="299" t="s">
        <v>92</v>
      </c>
      <c r="D2544" s="299" t="s">
        <v>52</v>
      </c>
      <c r="E2544" s="301">
        <v>191.77272727272731</v>
      </c>
      <c r="F2544" s="299" t="s">
        <v>77</v>
      </c>
    </row>
    <row r="2545" spans="1:6" x14ac:dyDescent="0.3">
      <c r="A2545" s="299" t="s">
        <v>494</v>
      </c>
      <c r="B2545" s="300">
        <v>32</v>
      </c>
      <c r="C2545" s="299" t="s">
        <v>92</v>
      </c>
      <c r="D2545" s="299" t="s">
        <v>53</v>
      </c>
      <c r="E2545" s="301">
        <v>75.954545454545439</v>
      </c>
      <c r="F2545" s="299" t="s">
        <v>187</v>
      </c>
    </row>
    <row r="2546" spans="1:6" x14ac:dyDescent="0.3">
      <c r="A2546" s="299" t="s">
        <v>494</v>
      </c>
      <c r="B2546" s="300">
        <v>32</v>
      </c>
      <c r="C2546" s="299" t="s">
        <v>92</v>
      </c>
      <c r="D2546" s="299" t="s">
        <v>53</v>
      </c>
      <c r="E2546" s="301">
        <v>278.13636363636368</v>
      </c>
      <c r="F2546" s="299" t="s">
        <v>77</v>
      </c>
    </row>
    <row r="2547" spans="1:6" x14ac:dyDescent="0.3">
      <c r="A2547" s="299" t="s">
        <v>494</v>
      </c>
      <c r="B2547" s="300">
        <v>32</v>
      </c>
      <c r="C2547" s="299" t="s">
        <v>92</v>
      </c>
      <c r="D2547" s="299" t="s">
        <v>54</v>
      </c>
      <c r="E2547" s="301">
        <v>16.90909090909091</v>
      </c>
      <c r="F2547" s="299" t="s">
        <v>187</v>
      </c>
    </row>
    <row r="2548" spans="1:6" x14ac:dyDescent="0.3">
      <c r="A2548" s="299" t="s">
        <v>494</v>
      </c>
      <c r="B2548" s="300">
        <v>32</v>
      </c>
      <c r="C2548" s="299" t="s">
        <v>92</v>
      </c>
      <c r="D2548" s="299" t="s">
        <v>54</v>
      </c>
      <c r="E2548" s="301">
        <v>428.72727272727269</v>
      </c>
      <c r="F2548" s="299" t="s">
        <v>77</v>
      </c>
    </row>
    <row r="2549" spans="1:6" x14ac:dyDescent="0.3">
      <c r="A2549" s="299" t="s">
        <v>494</v>
      </c>
      <c r="B2549" s="300">
        <v>32</v>
      </c>
      <c r="C2549" s="299" t="s">
        <v>92</v>
      </c>
      <c r="D2549" s="299" t="s">
        <v>55</v>
      </c>
      <c r="E2549" s="301">
        <v>90.000000000000028</v>
      </c>
      <c r="F2549" s="299" t="s">
        <v>187</v>
      </c>
    </row>
    <row r="2550" spans="1:6" x14ac:dyDescent="0.3">
      <c r="A2550" s="299" t="s">
        <v>494</v>
      </c>
      <c r="B2550" s="300">
        <v>32</v>
      </c>
      <c r="C2550" s="299" t="s">
        <v>92</v>
      </c>
      <c r="D2550" s="299" t="s">
        <v>55</v>
      </c>
      <c r="E2550" s="301">
        <v>256.36363636363637</v>
      </c>
      <c r="F2550" s="299" t="s">
        <v>77</v>
      </c>
    </row>
    <row r="2551" spans="1:6" x14ac:dyDescent="0.3">
      <c r="A2551" s="299" t="s">
        <v>494</v>
      </c>
      <c r="B2551" s="300">
        <v>32</v>
      </c>
      <c r="C2551" s="299" t="s">
        <v>92</v>
      </c>
      <c r="D2551" s="299" t="s">
        <v>56</v>
      </c>
      <c r="E2551" s="301">
        <v>3.9999999999999987</v>
      </c>
      <c r="F2551" s="299" t="s">
        <v>187</v>
      </c>
    </row>
    <row r="2552" spans="1:6" x14ac:dyDescent="0.3">
      <c r="A2552" s="299" t="s">
        <v>494</v>
      </c>
      <c r="B2552" s="300">
        <v>32</v>
      </c>
      <c r="C2552" s="299" t="s">
        <v>92</v>
      </c>
      <c r="D2552" s="299" t="s">
        <v>56</v>
      </c>
      <c r="E2552" s="301">
        <v>13.27272727272728</v>
      </c>
      <c r="F2552" s="299" t="s">
        <v>77</v>
      </c>
    </row>
    <row r="2553" spans="1:6" x14ac:dyDescent="0.3">
      <c r="A2553" s="299" t="s">
        <v>494</v>
      </c>
      <c r="B2553" s="300">
        <v>32</v>
      </c>
      <c r="C2553" s="299" t="s">
        <v>92</v>
      </c>
      <c r="D2553" s="299" t="s">
        <v>57</v>
      </c>
      <c r="E2553" s="301">
        <v>1.9999999999999993</v>
      </c>
      <c r="F2553" s="299" t="s">
        <v>187</v>
      </c>
    </row>
    <row r="2554" spans="1:6" x14ac:dyDescent="0.3">
      <c r="A2554" s="299" t="s">
        <v>494</v>
      </c>
      <c r="B2554" s="300">
        <v>32</v>
      </c>
      <c r="C2554" s="299" t="s">
        <v>92</v>
      </c>
      <c r="D2554" s="299" t="s">
        <v>57</v>
      </c>
      <c r="E2554" s="301">
        <v>4.9999999999999991</v>
      </c>
      <c r="F2554" s="299" t="s">
        <v>77</v>
      </c>
    </row>
    <row r="2555" spans="1:6" x14ac:dyDescent="0.3">
      <c r="A2555" s="299" t="s">
        <v>494</v>
      </c>
      <c r="B2555" s="300">
        <v>32</v>
      </c>
      <c r="C2555" s="299" t="s">
        <v>92</v>
      </c>
      <c r="D2555" s="299" t="s">
        <v>58</v>
      </c>
      <c r="E2555" s="301">
        <v>0.99999999999999967</v>
      </c>
      <c r="F2555" s="299" t="s">
        <v>187</v>
      </c>
    </row>
    <row r="2556" spans="1:6" x14ac:dyDescent="0.3">
      <c r="A2556" s="299" t="s">
        <v>494</v>
      </c>
      <c r="B2556" s="300">
        <v>32</v>
      </c>
      <c r="C2556" s="299" t="s">
        <v>92</v>
      </c>
      <c r="D2556" s="299" t="s">
        <v>58</v>
      </c>
      <c r="E2556" s="301">
        <v>1.9999999999999993</v>
      </c>
      <c r="F2556" s="299" t="s">
        <v>77</v>
      </c>
    </row>
    <row r="2557" spans="1:6" x14ac:dyDescent="0.3">
      <c r="A2557" s="299" t="s">
        <v>494</v>
      </c>
      <c r="B2557" s="300">
        <v>32</v>
      </c>
      <c r="C2557" s="299" t="s">
        <v>92</v>
      </c>
      <c r="D2557" s="299" t="s">
        <v>59</v>
      </c>
      <c r="E2557" s="301">
        <v>14.136363636363638</v>
      </c>
      <c r="F2557" s="299" t="s">
        <v>187</v>
      </c>
    </row>
    <row r="2558" spans="1:6" x14ac:dyDescent="0.3">
      <c r="A2558" s="299" t="s">
        <v>494</v>
      </c>
      <c r="B2558" s="300">
        <v>32</v>
      </c>
      <c r="C2558" s="299" t="s">
        <v>92</v>
      </c>
      <c r="D2558" s="299" t="s">
        <v>59</v>
      </c>
      <c r="E2558" s="301">
        <v>21.909090909090914</v>
      </c>
      <c r="F2558" s="299" t="s">
        <v>77</v>
      </c>
    </row>
    <row r="2559" spans="1:6" x14ac:dyDescent="0.3">
      <c r="A2559" s="299" t="s">
        <v>494</v>
      </c>
      <c r="B2559" s="300">
        <v>32</v>
      </c>
      <c r="C2559" s="299" t="s">
        <v>92</v>
      </c>
      <c r="D2559" s="299" t="s">
        <v>60</v>
      </c>
      <c r="E2559" s="301">
        <v>26.181818181818194</v>
      </c>
      <c r="F2559" s="299" t="s">
        <v>187</v>
      </c>
    </row>
    <row r="2560" spans="1:6" x14ac:dyDescent="0.3">
      <c r="A2560" s="299" t="s">
        <v>494</v>
      </c>
      <c r="B2560" s="300">
        <v>32</v>
      </c>
      <c r="C2560" s="299" t="s">
        <v>92</v>
      </c>
      <c r="D2560" s="299" t="s">
        <v>60</v>
      </c>
      <c r="E2560" s="301">
        <v>79.136363636363654</v>
      </c>
      <c r="F2560" s="299" t="s">
        <v>77</v>
      </c>
    </row>
    <row r="2561" spans="1:6" x14ac:dyDescent="0.3">
      <c r="A2561" s="299" t="s">
        <v>494</v>
      </c>
      <c r="B2561" s="300">
        <v>32</v>
      </c>
      <c r="C2561" s="299" t="s">
        <v>92</v>
      </c>
      <c r="D2561" s="299" t="s">
        <v>61</v>
      </c>
      <c r="E2561" s="301">
        <v>47.227272727272705</v>
      </c>
      <c r="F2561" s="299" t="s">
        <v>77</v>
      </c>
    </row>
    <row r="2562" spans="1:6" x14ac:dyDescent="0.3">
      <c r="A2562" s="299" t="s">
        <v>494</v>
      </c>
      <c r="B2562" s="300">
        <v>32</v>
      </c>
      <c r="C2562" s="299" t="s">
        <v>92</v>
      </c>
      <c r="D2562" s="299" t="s">
        <v>62</v>
      </c>
      <c r="E2562" s="301">
        <v>18.999999999999996</v>
      </c>
      <c r="F2562" s="299" t="s">
        <v>187</v>
      </c>
    </row>
    <row r="2563" spans="1:6" x14ac:dyDescent="0.3">
      <c r="A2563" s="299" t="s">
        <v>494</v>
      </c>
      <c r="B2563" s="300">
        <v>32</v>
      </c>
      <c r="C2563" s="299" t="s">
        <v>92</v>
      </c>
      <c r="D2563" s="299" t="s">
        <v>62</v>
      </c>
      <c r="E2563" s="301">
        <v>41.63636363636364</v>
      </c>
      <c r="F2563" s="299" t="s">
        <v>77</v>
      </c>
    </row>
    <row r="2564" spans="1:6" x14ac:dyDescent="0.3">
      <c r="A2564" s="299" t="s">
        <v>494</v>
      </c>
      <c r="B2564" s="300">
        <v>32</v>
      </c>
      <c r="C2564" s="299" t="s">
        <v>92</v>
      </c>
      <c r="D2564" s="299" t="s">
        <v>63</v>
      </c>
      <c r="E2564" s="301">
        <v>9.9999999999999982</v>
      </c>
      <c r="F2564" s="299" t="s">
        <v>187</v>
      </c>
    </row>
    <row r="2565" spans="1:6" x14ac:dyDescent="0.3">
      <c r="A2565" s="299" t="s">
        <v>494</v>
      </c>
      <c r="B2565" s="300">
        <v>32</v>
      </c>
      <c r="C2565" s="299" t="s">
        <v>92</v>
      </c>
      <c r="D2565" s="299" t="s">
        <v>63</v>
      </c>
      <c r="E2565" s="301">
        <v>221.1363636363636</v>
      </c>
      <c r="F2565" s="299" t="s">
        <v>77</v>
      </c>
    </row>
    <row r="2566" spans="1:6" x14ac:dyDescent="0.3">
      <c r="A2566" s="299" t="s">
        <v>494</v>
      </c>
      <c r="B2566" s="300">
        <v>32</v>
      </c>
      <c r="C2566" s="299" t="s">
        <v>92</v>
      </c>
      <c r="D2566" s="299" t="s">
        <v>64</v>
      </c>
      <c r="E2566" s="301">
        <v>9.6363636363636331</v>
      </c>
      <c r="F2566" s="299" t="s">
        <v>187</v>
      </c>
    </row>
    <row r="2567" spans="1:6" x14ac:dyDescent="0.3">
      <c r="A2567" s="299" t="s">
        <v>494</v>
      </c>
      <c r="B2567" s="300">
        <v>32</v>
      </c>
      <c r="C2567" s="299" t="s">
        <v>92</v>
      </c>
      <c r="D2567" s="299" t="s">
        <v>64</v>
      </c>
      <c r="E2567" s="301">
        <v>23.590909090909086</v>
      </c>
      <c r="F2567" s="299" t="s">
        <v>77</v>
      </c>
    </row>
    <row r="2568" spans="1:6" x14ac:dyDescent="0.3">
      <c r="A2568" s="299" t="s">
        <v>494</v>
      </c>
      <c r="B2568" s="300">
        <v>32</v>
      </c>
      <c r="C2568" s="299" t="s">
        <v>92</v>
      </c>
      <c r="D2568" s="299" t="s">
        <v>65</v>
      </c>
      <c r="E2568" s="301">
        <v>21.954545454545453</v>
      </c>
      <c r="F2568" s="299" t="s">
        <v>187</v>
      </c>
    </row>
    <row r="2569" spans="1:6" x14ac:dyDescent="0.3">
      <c r="A2569" s="299" t="s">
        <v>494</v>
      </c>
      <c r="B2569" s="300">
        <v>32</v>
      </c>
      <c r="C2569" s="299" t="s">
        <v>92</v>
      </c>
      <c r="D2569" s="299" t="s">
        <v>65</v>
      </c>
      <c r="E2569" s="301">
        <v>24.454545454545446</v>
      </c>
      <c r="F2569" s="299" t="s">
        <v>77</v>
      </c>
    </row>
    <row r="2570" spans="1:6" x14ac:dyDescent="0.3">
      <c r="A2570" s="299" t="s">
        <v>494</v>
      </c>
      <c r="B2570" s="300">
        <v>32</v>
      </c>
      <c r="C2570" s="299" t="s">
        <v>92</v>
      </c>
      <c r="D2570" s="299" t="s">
        <v>67</v>
      </c>
      <c r="E2570" s="301">
        <v>0.99999999999999967</v>
      </c>
      <c r="F2570" s="299" t="s">
        <v>77</v>
      </c>
    </row>
    <row r="2571" spans="1:6" x14ac:dyDescent="0.3">
      <c r="A2571" s="299" t="s">
        <v>494</v>
      </c>
      <c r="B2571" s="300">
        <v>33</v>
      </c>
      <c r="C2571" s="299" t="s">
        <v>91</v>
      </c>
      <c r="D2571" s="299" t="s">
        <v>47</v>
      </c>
      <c r="E2571" s="301">
        <v>21</v>
      </c>
      <c r="F2571" s="299" t="s">
        <v>187</v>
      </c>
    </row>
    <row r="2572" spans="1:6" x14ac:dyDescent="0.3">
      <c r="A2572" s="299" t="s">
        <v>494</v>
      </c>
      <c r="B2572" s="300">
        <v>33</v>
      </c>
      <c r="C2572" s="299" t="s">
        <v>91</v>
      </c>
      <c r="D2572" s="299" t="s">
        <v>47</v>
      </c>
      <c r="E2572" s="301">
        <v>0.99999999999999967</v>
      </c>
      <c r="F2572" s="299" t="s">
        <v>81</v>
      </c>
    </row>
    <row r="2573" spans="1:6" x14ac:dyDescent="0.3">
      <c r="A2573" s="299" t="s">
        <v>494</v>
      </c>
      <c r="B2573" s="300">
        <v>33</v>
      </c>
      <c r="C2573" s="299" t="s">
        <v>91</v>
      </c>
      <c r="D2573" s="299" t="s">
        <v>47</v>
      </c>
      <c r="E2573" s="301">
        <v>129.77272727272728</v>
      </c>
      <c r="F2573" s="299" t="s">
        <v>80</v>
      </c>
    </row>
    <row r="2574" spans="1:6" x14ac:dyDescent="0.3">
      <c r="A2574" s="299" t="s">
        <v>494</v>
      </c>
      <c r="B2574" s="300">
        <v>33</v>
      </c>
      <c r="C2574" s="299" t="s">
        <v>91</v>
      </c>
      <c r="D2574" s="299" t="s">
        <v>47</v>
      </c>
      <c r="E2574" s="301">
        <v>26.227272727272737</v>
      </c>
      <c r="F2574" s="299" t="s">
        <v>188</v>
      </c>
    </row>
    <row r="2575" spans="1:6" x14ac:dyDescent="0.3">
      <c r="A2575" s="299" t="s">
        <v>494</v>
      </c>
      <c r="B2575" s="300">
        <v>33</v>
      </c>
      <c r="C2575" s="299" t="s">
        <v>91</v>
      </c>
      <c r="D2575" s="299" t="s">
        <v>47</v>
      </c>
      <c r="E2575" s="301">
        <v>75.909090909090892</v>
      </c>
      <c r="F2575" s="299" t="s">
        <v>77</v>
      </c>
    </row>
    <row r="2576" spans="1:6" x14ac:dyDescent="0.3">
      <c r="A2576" s="299" t="s">
        <v>494</v>
      </c>
      <c r="B2576" s="300">
        <v>33</v>
      </c>
      <c r="C2576" s="299" t="s">
        <v>91</v>
      </c>
      <c r="D2576" s="299" t="s">
        <v>48</v>
      </c>
      <c r="E2576" s="301">
        <v>2.9999999999999982</v>
      </c>
      <c r="F2576" s="299" t="s">
        <v>76</v>
      </c>
    </row>
    <row r="2577" spans="1:6" x14ac:dyDescent="0.3">
      <c r="A2577" s="299" t="s">
        <v>494</v>
      </c>
      <c r="B2577" s="300">
        <v>33</v>
      </c>
      <c r="C2577" s="299" t="s">
        <v>91</v>
      </c>
      <c r="D2577" s="299" t="s">
        <v>48</v>
      </c>
      <c r="E2577" s="301">
        <v>2.9999999999999982</v>
      </c>
      <c r="F2577" s="299" t="s">
        <v>187</v>
      </c>
    </row>
    <row r="2578" spans="1:6" x14ac:dyDescent="0.3">
      <c r="A2578" s="299" t="s">
        <v>494</v>
      </c>
      <c r="B2578" s="300">
        <v>33</v>
      </c>
      <c r="C2578" s="299" t="s">
        <v>91</v>
      </c>
      <c r="D2578" s="299" t="s">
        <v>48</v>
      </c>
      <c r="E2578" s="301">
        <v>4.5909090909090899</v>
      </c>
      <c r="F2578" s="299" t="s">
        <v>77</v>
      </c>
    </row>
    <row r="2579" spans="1:6" x14ac:dyDescent="0.3">
      <c r="A2579" s="299" t="s">
        <v>494</v>
      </c>
      <c r="B2579" s="300">
        <v>33</v>
      </c>
      <c r="C2579" s="299" t="s">
        <v>91</v>
      </c>
      <c r="D2579" s="299" t="s">
        <v>49</v>
      </c>
      <c r="E2579" s="301">
        <v>49.409090909090907</v>
      </c>
      <c r="F2579" s="299" t="s">
        <v>187</v>
      </c>
    </row>
    <row r="2580" spans="1:6" x14ac:dyDescent="0.3">
      <c r="A2580" s="299" t="s">
        <v>494</v>
      </c>
      <c r="B2580" s="300">
        <v>33</v>
      </c>
      <c r="C2580" s="299" t="s">
        <v>91</v>
      </c>
      <c r="D2580" s="299" t="s">
        <v>49</v>
      </c>
      <c r="E2580" s="301">
        <v>626.86363636363626</v>
      </c>
      <c r="F2580" s="299" t="s">
        <v>77</v>
      </c>
    </row>
    <row r="2581" spans="1:6" x14ac:dyDescent="0.3">
      <c r="A2581" s="299" t="s">
        <v>494</v>
      </c>
      <c r="B2581" s="300">
        <v>33</v>
      </c>
      <c r="C2581" s="299" t="s">
        <v>91</v>
      </c>
      <c r="D2581" s="299" t="s">
        <v>50</v>
      </c>
      <c r="E2581" s="301">
        <v>1.9999999999999993</v>
      </c>
      <c r="F2581" s="299" t="s">
        <v>77</v>
      </c>
    </row>
    <row r="2582" spans="1:6" x14ac:dyDescent="0.3">
      <c r="A2582" s="299" t="s">
        <v>494</v>
      </c>
      <c r="B2582" s="300">
        <v>33</v>
      </c>
      <c r="C2582" s="299" t="s">
        <v>91</v>
      </c>
      <c r="D2582" s="299" t="s">
        <v>51</v>
      </c>
      <c r="E2582" s="301">
        <v>34.909090909090907</v>
      </c>
      <c r="F2582" s="299" t="s">
        <v>77</v>
      </c>
    </row>
    <row r="2583" spans="1:6" x14ac:dyDescent="0.3">
      <c r="A2583" s="299" t="s">
        <v>494</v>
      </c>
      <c r="B2583" s="300">
        <v>33</v>
      </c>
      <c r="C2583" s="299" t="s">
        <v>91</v>
      </c>
      <c r="D2583" s="299" t="s">
        <v>52</v>
      </c>
      <c r="E2583" s="301">
        <v>337.90909090909093</v>
      </c>
      <c r="F2583" s="299" t="s">
        <v>187</v>
      </c>
    </row>
    <row r="2584" spans="1:6" x14ac:dyDescent="0.3">
      <c r="A2584" s="299" t="s">
        <v>494</v>
      </c>
      <c r="B2584" s="300">
        <v>33</v>
      </c>
      <c r="C2584" s="299" t="s">
        <v>91</v>
      </c>
      <c r="D2584" s="299" t="s">
        <v>52</v>
      </c>
      <c r="E2584" s="301">
        <v>1214.3636363636363</v>
      </c>
      <c r="F2584" s="299" t="s">
        <v>77</v>
      </c>
    </row>
    <row r="2585" spans="1:6" x14ac:dyDescent="0.3">
      <c r="A2585" s="299" t="s">
        <v>494</v>
      </c>
      <c r="B2585" s="300">
        <v>33</v>
      </c>
      <c r="C2585" s="299" t="s">
        <v>91</v>
      </c>
      <c r="D2585" s="299" t="s">
        <v>53</v>
      </c>
      <c r="E2585" s="301">
        <v>710.13636363636363</v>
      </c>
      <c r="F2585" s="299" t="s">
        <v>187</v>
      </c>
    </row>
    <row r="2586" spans="1:6" x14ac:dyDescent="0.3">
      <c r="A2586" s="299" t="s">
        <v>494</v>
      </c>
      <c r="B2586" s="300">
        <v>33</v>
      </c>
      <c r="C2586" s="299" t="s">
        <v>91</v>
      </c>
      <c r="D2586" s="299" t="s">
        <v>53</v>
      </c>
      <c r="E2586" s="301">
        <v>1184.409090909091</v>
      </c>
      <c r="F2586" s="299" t="s">
        <v>77</v>
      </c>
    </row>
    <row r="2587" spans="1:6" x14ac:dyDescent="0.3">
      <c r="A2587" s="299" t="s">
        <v>494</v>
      </c>
      <c r="B2587" s="300">
        <v>33</v>
      </c>
      <c r="C2587" s="299" t="s">
        <v>91</v>
      </c>
      <c r="D2587" s="299" t="s">
        <v>54</v>
      </c>
      <c r="E2587" s="301">
        <v>219.77272727272722</v>
      </c>
      <c r="F2587" s="299" t="s">
        <v>187</v>
      </c>
    </row>
    <row r="2588" spans="1:6" x14ac:dyDescent="0.3">
      <c r="A2588" s="299" t="s">
        <v>494</v>
      </c>
      <c r="B2588" s="300">
        <v>33</v>
      </c>
      <c r="C2588" s="299" t="s">
        <v>91</v>
      </c>
      <c r="D2588" s="299" t="s">
        <v>54</v>
      </c>
      <c r="E2588" s="301">
        <v>0.99999999999999967</v>
      </c>
      <c r="F2588" s="299" t="s">
        <v>80</v>
      </c>
    </row>
    <row r="2589" spans="1:6" x14ac:dyDescent="0.3">
      <c r="A2589" s="299" t="s">
        <v>494</v>
      </c>
      <c r="B2589" s="300">
        <v>33</v>
      </c>
      <c r="C2589" s="299" t="s">
        <v>91</v>
      </c>
      <c r="D2589" s="299" t="s">
        <v>54</v>
      </c>
      <c r="E2589" s="301">
        <v>217.95454545454544</v>
      </c>
      <c r="F2589" s="299" t="s">
        <v>77</v>
      </c>
    </row>
    <row r="2590" spans="1:6" x14ac:dyDescent="0.3">
      <c r="A2590" s="299" t="s">
        <v>494</v>
      </c>
      <c r="B2590" s="300">
        <v>33</v>
      </c>
      <c r="C2590" s="299" t="s">
        <v>91</v>
      </c>
      <c r="D2590" s="299" t="s">
        <v>55</v>
      </c>
      <c r="E2590" s="301">
        <v>400.7272727272728</v>
      </c>
      <c r="F2590" s="299" t="s">
        <v>187</v>
      </c>
    </row>
    <row r="2591" spans="1:6" x14ac:dyDescent="0.3">
      <c r="A2591" s="299" t="s">
        <v>494</v>
      </c>
      <c r="B2591" s="300">
        <v>33</v>
      </c>
      <c r="C2591" s="299" t="s">
        <v>91</v>
      </c>
      <c r="D2591" s="299" t="s">
        <v>55</v>
      </c>
      <c r="E2591" s="301">
        <v>3058.318181818182</v>
      </c>
      <c r="F2591" s="299" t="s">
        <v>77</v>
      </c>
    </row>
    <row r="2592" spans="1:6" x14ac:dyDescent="0.3">
      <c r="A2592" s="299" t="s">
        <v>494</v>
      </c>
      <c r="B2592" s="300">
        <v>33</v>
      </c>
      <c r="C2592" s="299" t="s">
        <v>91</v>
      </c>
      <c r="D2592" s="299" t="s">
        <v>56</v>
      </c>
      <c r="E2592" s="301">
        <v>92.999999999999972</v>
      </c>
      <c r="F2592" s="299" t="s">
        <v>187</v>
      </c>
    </row>
    <row r="2593" spans="1:6" x14ac:dyDescent="0.3">
      <c r="A2593" s="299" t="s">
        <v>494</v>
      </c>
      <c r="B2593" s="300">
        <v>33</v>
      </c>
      <c r="C2593" s="299" t="s">
        <v>91</v>
      </c>
      <c r="D2593" s="299" t="s">
        <v>56</v>
      </c>
      <c r="E2593" s="301">
        <v>138.31818181818181</v>
      </c>
      <c r="F2593" s="299" t="s">
        <v>77</v>
      </c>
    </row>
    <row r="2594" spans="1:6" x14ac:dyDescent="0.3">
      <c r="A2594" s="299" t="s">
        <v>494</v>
      </c>
      <c r="B2594" s="300">
        <v>33</v>
      </c>
      <c r="C2594" s="299" t="s">
        <v>91</v>
      </c>
      <c r="D2594" s="299" t="s">
        <v>57</v>
      </c>
      <c r="E2594" s="301">
        <v>30.909090909090903</v>
      </c>
      <c r="F2594" s="299" t="s">
        <v>187</v>
      </c>
    </row>
    <row r="2595" spans="1:6" x14ac:dyDescent="0.3">
      <c r="A2595" s="299" t="s">
        <v>494</v>
      </c>
      <c r="B2595" s="300">
        <v>33</v>
      </c>
      <c r="C2595" s="299" t="s">
        <v>91</v>
      </c>
      <c r="D2595" s="299" t="s">
        <v>57</v>
      </c>
      <c r="E2595" s="301">
        <v>14.999999999999998</v>
      </c>
      <c r="F2595" s="299" t="s">
        <v>77</v>
      </c>
    </row>
    <row r="2596" spans="1:6" x14ac:dyDescent="0.3">
      <c r="A2596" s="299" t="s">
        <v>494</v>
      </c>
      <c r="B2596" s="300">
        <v>33</v>
      </c>
      <c r="C2596" s="299" t="s">
        <v>91</v>
      </c>
      <c r="D2596" s="299" t="s">
        <v>58</v>
      </c>
      <c r="E2596" s="301">
        <v>8.9090909090909083</v>
      </c>
      <c r="F2596" s="299" t="s">
        <v>187</v>
      </c>
    </row>
    <row r="2597" spans="1:6" x14ac:dyDescent="0.3">
      <c r="A2597" s="299" t="s">
        <v>494</v>
      </c>
      <c r="B2597" s="300">
        <v>33</v>
      </c>
      <c r="C2597" s="299" t="s">
        <v>91</v>
      </c>
      <c r="D2597" s="299" t="s">
        <v>58</v>
      </c>
      <c r="E2597" s="301">
        <v>17.272727272727277</v>
      </c>
      <c r="F2597" s="299" t="s">
        <v>77</v>
      </c>
    </row>
    <row r="2598" spans="1:6" x14ac:dyDescent="0.3">
      <c r="A2598" s="299" t="s">
        <v>494</v>
      </c>
      <c r="B2598" s="300">
        <v>33</v>
      </c>
      <c r="C2598" s="299" t="s">
        <v>91</v>
      </c>
      <c r="D2598" s="299" t="s">
        <v>59</v>
      </c>
      <c r="E2598" s="301">
        <v>107.77272727272724</v>
      </c>
      <c r="F2598" s="299" t="s">
        <v>187</v>
      </c>
    </row>
    <row r="2599" spans="1:6" x14ac:dyDescent="0.3">
      <c r="A2599" s="299" t="s">
        <v>494</v>
      </c>
      <c r="B2599" s="300">
        <v>33</v>
      </c>
      <c r="C2599" s="299" t="s">
        <v>91</v>
      </c>
      <c r="D2599" s="299" t="s">
        <v>59</v>
      </c>
      <c r="E2599" s="301">
        <v>207.90909090909091</v>
      </c>
      <c r="F2599" s="299" t="s">
        <v>77</v>
      </c>
    </row>
    <row r="2600" spans="1:6" x14ac:dyDescent="0.3">
      <c r="A2600" s="299" t="s">
        <v>494</v>
      </c>
      <c r="B2600" s="300">
        <v>33</v>
      </c>
      <c r="C2600" s="299" t="s">
        <v>91</v>
      </c>
      <c r="D2600" s="299" t="s">
        <v>60</v>
      </c>
      <c r="E2600" s="301">
        <v>147.45454545454544</v>
      </c>
      <c r="F2600" s="299" t="s">
        <v>187</v>
      </c>
    </row>
    <row r="2601" spans="1:6" x14ac:dyDescent="0.3">
      <c r="A2601" s="299" t="s">
        <v>494</v>
      </c>
      <c r="B2601" s="300">
        <v>33</v>
      </c>
      <c r="C2601" s="299" t="s">
        <v>91</v>
      </c>
      <c r="D2601" s="299" t="s">
        <v>60</v>
      </c>
      <c r="E2601" s="301">
        <v>864.86363636363603</v>
      </c>
      <c r="F2601" s="299" t="s">
        <v>77</v>
      </c>
    </row>
    <row r="2602" spans="1:6" x14ac:dyDescent="0.3">
      <c r="A2602" s="299" t="s">
        <v>494</v>
      </c>
      <c r="B2602" s="300">
        <v>33</v>
      </c>
      <c r="C2602" s="299" t="s">
        <v>91</v>
      </c>
      <c r="D2602" s="299" t="s">
        <v>61</v>
      </c>
      <c r="E2602" s="301">
        <v>111.86363636363636</v>
      </c>
      <c r="F2602" s="299" t="s">
        <v>77</v>
      </c>
    </row>
    <row r="2603" spans="1:6" x14ac:dyDescent="0.3">
      <c r="A2603" s="299" t="s">
        <v>494</v>
      </c>
      <c r="B2603" s="300">
        <v>33</v>
      </c>
      <c r="C2603" s="299" t="s">
        <v>91</v>
      </c>
      <c r="D2603" s="299" t="s">
        <v>62</v>
      </c>
      <c r="E2603" s="301">
        <v>131.77272727272728</v>
      </c>
      <c r="F2603" s="299" t="s">
        <v>187</v>
      </c>
    </row>
    <row r="2604" spans="1:6" x14ac:dyDescent="0.3">
      <c r="A2604" s="299" t="s">
        <v>494</v>
      </c>
      <c r="B2604" s="300">
        <v>33</v>
      </c>
      <c r="C2604" s="299" t="s">
        <v>91</v>
      </c>
      <c r="D2604" s="299" t="s">
        <v>62</v>
      </c>
      <c r="E2604" s="301">
        <v>323.72727272727269</v>
      </c>
      <c r="F2604" s="299" t="s">
        <v>77</v>
      </c>
    </row>
    <row r="2605" spans="1:6" x14ac:dyDescent="0.3">
      <c r="A2605" s="299" t="s">
        <v>494</v>
      </c>
      <c r="B2605" s="300">
        <v>33</v>
      </c>
      <c r="C2605" s="299" t="s">
        <v>91</v>
      </c>
      <c r="D2605" s="299" t="s">
        <v>63</v>
      </c>
      <c r="E2605" s="301">
        <v>25.590909090909097</v>
      </c>
      <c r="F2605" s="299" t="s">
        <v>187</v>
      </c>
    </row>
    <row r="2606" spans="1:6" x14ac:dyDescent="0.3">
      <c r="A2606" s="299" t="s">
        <v>494</v>
      </c>
      <c r="B2606" s="300">
        <v>33</v>
      </c>
      <c r="C2606" s="299" t="s">
        <v>91</v>
      </c>
      <c r="D2606" s="299" t="s">
        <v>63</v>
      </c>
      <c r="E2606" s="301">
        <v>966.5</v>
      </c>
      <c r="F2606" s="299" t="s">
        <v>77</v>
      </c>
    </row>
    <row r="2607" spans="1:6" x14ac:dyDescent="0.3">
      <c r="A2607" s="299" t="s">
        <v>494</v>
      </c>
      <c r="B2607" s="300">
        <v>33</v>
      </c>
      <c r="C2607" s="299" t="s">
        <v>91</v>
      </c>
      <c r="D2607" s="299" t="s">
        <v>64</v>
      </c>
      <c r="E2607" s="301">
        <v>27.590909090909097</v>
      </c>
      <c r="F2607" s="299" t="s">
        <v>187</v>
      </c>
    </row>
    <row r="2608" spans="1:6" x14ac:dyDescent="0.3">
      <c r="A2608" s="299" t="s">
        <v>494</v>
      </c>
      <c r="B2608" s="300">
        <v>33</v>
      </c>
      <c r="C2608" s="299" t="s">
        <v>91</v>
      </c>
      <c r="D2608" s="299" t="s">
        <v>64</v>
      </c>
      <c r="E2608" s="301">
        <v>219.22727272727278</v>
      </c>
      <c r="F2608" s="299" t="s">
        <v>77</v>
      </c>
    </row>
    <row r="2609" spans="1:6" x14ac:dyDescent="0.3">
      <c r="A2609" s="299" t="s">
        <v>494</v>
      </c>
      <c r="B2609" s="300">
        <v>33</v>
      </c>
      <c r="C2609" s="299" t="s">
        <v>91</v>
      </c>
      <c r="D2609" s="299" t="s">
        <v>65</v>
      </c>
      <c r="E2609" s="301">
        <v>219.5</v>
      </c>
      <c r="F2609" s="299" t="s">
        <v>187</v>
      </c>
    </row>
    <row r="2610" spans="1:6" x14ac:dyDescent="0.3">
      <c r="A2610" s="299" t="s">
        <v>494</v>
      </c>
      <c r="B2610" s="300">
        <v>33</v>
      </c>
      <c r="C2610" s="299" t="s">
        <v>91</v>
      </c>
      <c r="D2610" s="299" t="s">
        <v>65</v>
      </c>
      <c r="E2610" s="301">
        <v>261.04545454545462</v>
      </c>
      <c r="F2610" s="299" t="s">
        <v>77</v>
      </c>
    </row>
    <row r="2611" spans="1:6" x14ac:dyDescent="0.3">
      <c r="A2611" s="299" t="s">
        <v>494</v>
      </c>
      <c r="B2611" s="300">
        <v>33</v>
      </c>
      <c r="C2611" s="299" t="s">
        <v>91</v>
      </c>
      <c r="D2611" s="299" t="s">
        <v>67</v>
      </c>
      <c r="E2611" s="301">
        <v>29.909090909090903</v>
      </c>
      <c r="F2611" s="299" t="s">
        <v>77</v>
      </c>
    </row>
    <row r="2612" spans="1:6" x14ac:dyDescent="0.3">
      <c r="A2612" s="299" t="s">
        <v>494</v>
      </c>
      <c r="B2612" s="300">
        <v>33</v>
      </c>
      <c r="C2612" s="299" t="s">
        <v>92</v>
      </c>
      <c r="D2612" s="299" t="s">
        <v>47</v>
      </c>
      <c r="E2612" s="301">
        <v>19.999999999999996</v>
      </c>
      <c r="F2612" s="299" t="s">
        <v>187</v>
      </c>
    </row>
    <row r="2613" spans="1:6" x14ac:dyDescent="0.3">
      <c r="A2613" s="299" t="s">
        <v>494</v>
      </c>
      <c r="B2613" s="300">
        <v>33</v>
      </c>
      <c r="C2613" s="299" t="s">
        <v>92</v>
      </c>
      <c r="D2613" s="299" t="s">
        <v>47</v>
      </c>
      <c r="E2613" s="301">
        <v>0.99999999999999967</v>
      </c>
      <c r="F2613" s="299" t="s">
        <v>81</v>
      </c>
    </row>
    <row r="2614" spans="1:6" x14ac:dyDescent="0.3">
      <c r="A2614" s="299" t="s">
        <v>494</v>
      </c>
      <c r="B2614" s="300">
        <v>33</v>
      </c>
      <c r="C2614" s="299" t="s">
        <v>92</v>
      </c>
      <c r="D2614" s="299" t="s">
        <v>47</v>
      </c>
      <c r="E2614" s="301">
        <v>41.22727272727272</v>
      </c>
      <c r="F2614" s="299" t="s">
        <v>80</v>
      </c>
    </row>
    <row r="2615" spans="1:6" x14ac:dyDescent="0.3">
      <c r="A2615" s="299" t="s">
        <v>494</v>
      </c>
      <c r="B2615" s="300">
        <v>33</v>
      </c>
      <c r="C2615" s="299" t="s">
        <v>92</v>
      </c>
      <c r="D2615" s="299" t="s">
        <v>47</v>
      </c>
      <c r="E2615" s="301">
        <v>17.000000000000004</v>
      </c>
      <c r="F2615" s="299" t="s">
        <v>188</v>
      </c>
    </row>
    <row r="2616" spans="1:6" x14ac:dyDescent="0.3">
      <c r="A2616" s="299" t="s">
        <v>494</v>
      </c>
      <c r="B2616" s="300">
        <v>33</v>
      </c>
      <c r="C2616" s="299" t="s">
        <v>92</v>
      </c>
      <c r="D2616" s="299" t="s">
        <v>47</v>
      </c>
      <c r="E2616" s="301">
        <v>33.363636363636367</v>
      </c>
      <c r="F2616" s="299" t="s">
        <v>77</v>
      </c>
    </row>
    <row r="2617" spans="1:6" x14ac:dyDescent="0.3">
      <c r="A2617" s="299" t="s">
        <v>494</v>
      </c>
      <c r="B2617" s="300">
        <v>33</v>
      </c>
      <c r="C2617" s="299" t="s">
        <v>92</v>
      </c>
      <c r="D2617" s="299" t="s">
        <v>48</v>
      </c>
      <c r="E2617" s="301">
        <v>14.999999999999998</v>
      </c>
      <c r="F2617" s="299" t="s">
        <v>76</v>
      </c>
    </row>
    <row r="2618" spans="1:6" x14ac:dyDescent="0.3">
      <c r="A2618" s="299" t="s">
        <v>494</v>
      </c>
      <c r="B2618" s="300">
        <v>33</v>
      </c>
      <c r="C2618" s="299" t="s">
        <v>92</v>
      </c>
      <c r="D2618" s="299" t="s">
        <v>48</v>
      </c>
      <c r="E2618" s="301">
        <v>0.99999999999999967</v>
      </c>
      <c r="F2618" s="299" t="s">
        <v>187</v>
      </c>
    </row>
    <row r="2619" spans="1:6" x14ac:dyDescent="0.3">
      <c r="A2619" s="299" t="s">
        <v>494</v>
      </c>
      <c r="B2619" s="300">
        <v>33</v>
      </c>
      <c r="C2619" s="299" t="s">
        <v>92</v>
      </c>
      <c r="D2619" s="299" t="s">
        <v>48</v>
      </c>
      <c r="E2619" s="301">
        <v>9.9999999999999982</v>
      </c>
      <c r="F2619" s="299" t="s">
        <v>77</v>
      </c>
    </row>
    <row r="2620" spans="1:6" x14ac:dyDescent="0.3">
      <c r="A2620" s="299" t="s">
        <v>494</v>
      </c>
      <c r="B2620" s="300">
        <v>33</v>
      </c>
      <c r="C2620" s="299" t="s">
        <v>92</v>
      </c>
      <c r="D2620" s="299" t="s">
        <v>49</v>
      </c>
      <c r="E2620" s="301">
        <v>41.954545454545453</v>
      </c>
      <c r="F2620" s="299" t="s">
        <v>187</v>
      </c>
    </row>
    <row r="2621" spans="1:6" x14ac:dyDescent="0.3">
      <c r="A2621" s="299" t="s">
        <v>494</v>
      </c>
      <c r="B2621" s="300">
        <v>33</v>
      </c>
      <c r="C2621" s="299" t="s">
        <v>92</v>
      </c>
      <c r="D2621" s="299" t="s">
        <v>49</v>
      </c>
      <c r="E2621" s="301">
        <v>478.54545454545445</v>
      </c>
      <c r="F2621" s="299" t="s">
        <v>77</v>
      </c>
    </row>
    <row r="2622" spans="1:6" x14ac:dyDescent="0.3">
      <c r="A2622" s="299" t="s">
        <v>494</v>
      </c>
      <c r="B2622" s="300">
        <v>33</v>
      </c>
      <c r="C2622" s="299" t="s">
        <v>92</v>
      </c>
      <c r="D2622" s="299" t="s">
        <v>50</v>
      </c>
      <c r="E2622" s="301">
        <v>1.9999999999999993</v>
      </c>
      <c r="F2622" s="299" t="s">
        <v>77</v>
      </c>
    </row>
    <row r="2623" spans="1:6" x14ac:dyDescent="0.3">
      <c r="A2623" s="299" t="s">
        <v>494</v>
      </c>
      <c r="B2623" s="300">
        <v>33</v>
      </c>
      <c r="C2623" s="299" t="s">
        <v>92</v>
      </c>
      <c r="D2623" s="299" t="s">
        <v>51</v>
      </c>
      <c r="E2623" s="301">
        <v>20.590909090909093</v>
      </c>
      <c r="F2623" s="299" t="s">
        <v>77</v>
      </c>
    </row>
    <row r="2624" spans="1:6" x14ac:dyDescent="0.3">
      <c r="A2624" s="299" t="s">
        <v>494</v>
      </c>
      <c r="B2624" s="300">
        <v>33</v>
      </c>
      <c r="C2624" s="299" t="s">
        <v>92</v>
      </c>
      <c r="D2624" s="299" t="s">
        <v>52</v>
      </c>
      <c r="E2624" s="301">
        <v>336.40909090909093</v>
      </c>
      <c r="F2624" s="299" t="s">
        <v>187</v>
      </c>
    </row>
    <row r="2625" spans="1:6" x14ac:dyDescent="0.3">
      <c r="A2625" s="299" t="s">
        <v>494</v>
      </c>
      <c r="B2625" s="300">
        <v>33</v>
      </c>
      <c r="C2625" s="299" t="s">
        <v>92</v>
      </c>
      <c r="D2625" s="299" t="s">
        <v>52</v>
      </c>
      <c r="E2625" s="301">
        <v>493.86363636363626</v>
      </c>
      <c r="F2625" s="299" t="s">
        <v>77</v>
      </c>
    </row>
    <row r="2626" spans="1:6" x14ac:dyDescent="0.3">
      <c r="A2626" s="299" t="s">
        <v>494</v>
      </c>
      <c r="B2626" s="300">
        <v>33</v>
      </c>
      <c r="C2626" s="299" t="s">
        <v>92</v>
      </c>
      <c r="D2626" s="299" t="s">
        <v>53</v>
      </c>
      <c r="E2626" s="301">
        <v>153.09090909090909</v>
      </c>
      <c r="F2626" s="299" t="s">
        <v>187</v>
      </c>
    </row>
    <row r="2627" spans="1:6" x14ac:dyDescent="0.3">
      <c r="A2627" s="299" t="s">
        <v>494</v>
      </c>
      <c r="B2627" s="300">
        <v>33</v>
      </c>
      <c r="C2627" s="299" t="s">
        <v>92</v>
      </c>
      <c r="D2627" s="299" t="s">
        <v>53</v>
      </c>
      <c r="E2627" s="301">
        <v>506.95454545454538</v>
      </c>
      <c r="F2627" s="299" t="s">
        <v>77</v>
      </c>
    </row>
    <row r="2628" spans="1:6" x14ac:dyDescent="0.3">
      <c r="A2628" s="299" t="s">
        <v>494</v>
      </c>
      <c r="B2628" s="300">
        <v>33</v>
      </c>
      <c r="C2628" s="299" t="s">
        <v>92</v>
      </c>
      <c r="D2628" s="299" t="s">
        <v>54</v>
      </c>
      <c r="E2628" s="301">
        <v>65.318181818181813</v>
      </c>
      <c r="F2628" s="299" t="s">
        <v>187</v>
      </c>
    </row>
    <row r="2629" spans="1:6" x14ac:dyDescent="0.3">
      <c r="A2629" s="299" t="s">
        <v>494</v>
      </c>
      <c r="B2629" s="300">
        <v>33</v>
      </c>
      <c r="C2629" s="299" t="s">
        <v>92</v>
      </c>
      <c r="D2629" s="299" t="s">
        <v>54</v>
      </c>
      <c r="E2629" s="301">
        <v>0.99999999999999967</v>
      </c>
      <c r="F2629" s="299" t="s">
        <v>80</v>
      </c>
    </row>
    <row r="2630" spans="1:6" x14ac:dyDescent="0.3">
      <c r="A2630" s="299" t="s">
        <v>494</v>
      </c>
      <c r="B2630" s="300">
        <v>33</v>
      </c>
      <c r="C2630" s="299" t="s">
        <v>92</v>
      </c>
      <c r="D2630" s="299" t="s">
        <v>54</v>
      </c>
      <c r="E2630" s="301">
        <v>174.13636363636363</v>
      </c>
      <c r="F2630" s="299" t="s">
        <v>77</v>
      </c>
    </row>
    <row r="2631" spans="1:6" x14ac:dyDescent="0.3">
      <c r="A2631" s="299" t="s">
        <v>494</v>
      </c>
      <c r="B2631" s="300">
        <v>33</v>
      </c>
      <c r="C2631" s="299" t="s">
        <v>92</v>
      </c>
      <c r="D2631" s="299" t="s">
        <v>55</v>
      </c>
      <c r="E2631" s="301">
        <v>232.18181818181822</v>
      </c>
      <c r="F2631" s="299" t="s">
        <v>187</v>
      </c>
    </row>
    <row r="2632" spans="1:6" x14ac:dyDescent="0.3">
      <c r="A2632" s="299" t="s">
        <v>494</v>
      </c>
      <c r="B2632" s="300">
        <v>33</v>
      </c>
      <c r="C2632" s="299" t="s">
        <v>92</v>
      </c>
      <c r="D2632" s="299" t="s">
        <v>55</v>
      </c>
      <c r="E2632" s="301">
        <v>860.09090909090901</v>
      </c>
      <c r="F2632" s="299" t="s">
        <v>77</v>
      </c>
    </row>
    <row r="2633" spans="1:6" x14ac:dyDescent="0.3">
      <c r="A2633" s="299" t="s">
        <v>494</v>
      </c>
      <c r="B2633" s="300">
        <v>33</v>
      </c>
      <c r="C2633" s="299" t="s">
        <v>92</v>
      </c>
      <c r="D2633" s="299" t="s">
        <v>56</v>
      </c>
      <c r="E2633" s="301">
        <v>45.681818181818194</v>
      </c>
      <c r="F2633" s="299" t="s">
        <v>187</v>
      </c>
    </row>
    <row r="2634" spans="1:6" x14ac:dyDescent="0.3">
      <c r="A2634" s="299" t="s">
        <v>494</v>
      </c>
      <c r="B2634" s="300">
        <v>33</v>
      </c>
      <c r="C2634" s="299" t="s">
        <v>92</v>
      </c>
      <c r="D2634" s="299" t="s">
        <v>56</v>
      </c>
      <c r="E2634" s="301">
        <v>164.95454545454547</v>
      </c>
      <c r="F2634" s="299" t="s">
        <v>77</v>
      </c>
    </row>
    <row r="2635" spans="1:6" x14ac:dyDescent="0.3">
      <c r="A2635" s="299" t="s">
        <v>494</v>
      </c>
      <c r="B2635" s="300">
        <v>33</v>
      </c>
      <c r="C2635" s="299" t="s">
        <v>92</v>
      </c>
      <c r="D2635" s="299" t="s">
        <v>57</v>
      </c>
      <c r="E2635" s="301">
        <v>5.9999999999999964</v>
      </c>
      <c r="F2635" s="299" t="s">
        <v>187</v>
      </c>
    </row>
    <row r="2636" spans="1:6" x14ac:dyDescent="0.3">
      <c r="A2636" s="299" t="s">
        <v>494</v>
      </c>
      <c r="B2636" s="300">
        <v>33</v>
      </c>
      <c r="C2636" s="299" t="s">
        <v>92</v>
      </c>
      <c r="D2636" s="299" t="s">
        <v>57</v>
      </c>
      <c r="E2636" s="301">
        <v>5.9999999999999964</v>
      </c>
      <c r="F2636" s="299" t="s">
        <v>77</v>
      </c>
    </row>
    <row r="2637" spans="1:6" x14ac:dyDescent="0.3">
      <c r="A2637" s="299" t="s">
        <v>494</v>
      </c>
      <c r="B2637" s="300">
        <v>33</v>
      </c>
      <c r="C2637" s="299" t="s">
        <v>92</v>
      </c>
      <c r="D2637" s="299" t="s">
        <v>58</v>
      </c>
      <c r="E2637" s="301">
        <v>10.772727272727273</v>
      </c>
      <c r="F2637" s="299" t="s">
        <v>187</v>
      </c>
    </row>
    <row r="2638" spans="1:6" x14ac:dyDescent="0.3">
      <c r="A2638" s="299" t="s">
        <v>494</v>
      </c>
      <c r="B2638" s="300">
        <v>33</v>
      </c>
      <c r="C2638" s="299" t="s">
        <v>92</v>
      </c>
      <c r="D2638" s="299" t="s">
        <v>58</v>
      </c>
      <c r="E2638" s="301">
        <v>10.59090909090909</v>
      </c>
      <c r="F2638" s="299" t="s">
        <v>77</v>
      </c>
    </row>
    <row r="2639" spans="1:6" x14ac:dyDescent="0.3">
      <c r="A2639" s="299" t="s">
        <v>494</v>
      </c>
      <c r="B2639" s="300">
        <v>33</v>
      </c>
      <c r="C2639" s="299" t="s">
        <v>92</v>
      </c>
      <c r="D2639" s="299" t="s">
        <v>59</v>
      </c>
      <c r="E2639" s="301">
        <v>108.22727272727269</v>
      </c>
      <c r="F2639" s="299" t="s">
        <v>187</v>
      </c>
    </row>
    <row r="2640" spans="1:6" x14ac:dyDescent="0.3">
      <c r="A2640" s="299" t="s">
        <v>494</v>
      </c>
      <c r="B2640" s="300">
        <v>33</v>
      </c>
      <c r="C2640" s="299" t="s">
        <v>92</v>
      </c>
      <c r="D2640" s="299" t="s">
        <v>59</v>
      </c>
      <c r="E2640" s="301">
        <v>207.86363636363635</v>
      </c>
      <c r="F2640" s="299" t="s">
        <v>77</v>
      </c>
    </row>
    <row r="2641" spans="1:6" x14ac:dyDescent="0.3">
      <c r="A2641" s="299" t="s">
        <v>494</v>
      </c>
      <c r="B2641" s="300">
        <v>33</v>
      </c>
      <c r="C2641" s="299" t="s">
        <v>92</v>
      </c>
      <c r="D2641" s="299" t="s">
        <v>60</v>
      </c>
      <c r="E2641" s="301">
        <v>52.409090909090907</v>
      </c>
      <c r="F2641" s="299" t="s">
        <v>187</v>
      </c>
    </row>
    <row r="2642" spans="1:6" x14ac:dyDescent="0.3">
      <c r="A2642" s="299" t="s">
        <v>494</v>
      </c>
      <c r="B2642" s="300">
        <v>33</v>
      </c>
      <c r="C2642" s="299" t="s">
        <v>92</v>
      </c>
      <c r="D2642" s="299" t="s">
        <v>60</v>
      </c>
      <c r="E2642" s="301">
        <v>320.90909090909088</v>
      </c>
      <c r="F2642" s="299" t="s">
        <v>77</v>
      </c>
    </row>
    <row r="2643" spans="1:6" x14ac:dyDescent="0.3">
      <c r="A2643" s="299" t="s">
        <v>494</v>
      </c>
      <c r="B2643" s="300">
        <v>33</v>
      </c>
      <c r="C2643" s="299" t="s">
        <v>92</v>
      </c>
      <c r="D2643" s="299" t="s">
        <v>61</v>
      </c>
      <c r="E2643" s="301">
        <v>48.95454545454546</v>
      </c>
      <c r="F2643" s="299" t="s">
        <v>77</v>
      </c>
    </row>
    <row r="2644" spans="1:6" x14ac:dyDescent="0.3">
      <c r="A2644" s="299" t="s">
        <v>494</v>
      </c>
      <c r="B2644" s="300">
        <v>33</v>
      </c>
      <c r="C2644" s="299" t="s">
        <v>92</v>
      </c>
      <c r="D2644" s="299" t="s">
        <v>62</v>
      </c>
      <c r="E2644" s="301">
        <v>60.090909090909079</v>
      </c>
      <c r="F2644" s="299" t="s">
        <v>187</v>
      </c>
    </row>
    <row r="2645" spans="1:6" x14ac:dyDescent="0.3">
      <c r="A2645" s="299" t="s">
        <v>494</v>
      </c>
      <c r="B2645" s="300">
        <v>33</v>
      </c>
      <c r="C2645" s="299" t="s">
        <v>92</v>
      </c>
      <c r="D2645" s="299" t="s">
        <v>62</v>
      </c>
      <c r="E2645" s="301">
        <v>208.90909090909088</v>
      </c>
      <c r="F2645" s="299" t="s">
        <v>77</v>
      </c>
    </row>
    <row r="2646" spans="1:6" x14ac:dyDescent="0.3">
      <c r="A2646" s="299" t="s">
        <v>494</v>
      </c>
      <c r="B2646" s="300">
        <v>33</v>
      </c>
      <c r="C2646" s="299" t="s">
        <v>92</v>
      </c>
      <c r="D2646" s="299" t="s">
        <v>63</v>
      </c>
      <c r="E2646" s="301">
        <v>23.000000000000004</v>
      </c>
      <c r="F2646" s="299" t="s">
        <v>187</v>
      </c>
    </row>
    <row r="2647" spans="1:6" x14ac:dyDescent="0.3">
      <c r="A2647" s="299" t="s">
        <v>494</v>
      </c>
      <c r="B2647" s="300">
        <v>33</v>
      </c>
      <c r="C2647" s="299" t="s">
        <v>92</v>
      </c>
      <c r="D2647" s="299" t="s">
        <v>63</v>
      </c>
      <c r="E2647" s="301">
        <v>340.86363636363632</v>
      </c>
      <c r="F2647" s="299" t="s">
        <v>77</v>
      </c>
    </row>
    <row r="2648" spans="1:6" x14ac:dyDescent="0.3">
      <c r="A2648" s="299" t="s">
        <v>494</v>
      </c>
      <c r="B2648" s="300">
        <v>33</v>
      </c>
      <c r="C2648" s="299" t="s">
        <v>92</v>
      </c>
      <c r="D2648" s="299" t="s">
        <v>64</v>
      </c>
      <c r="E2648" s="301">
        <v>28.636363636363637</v>
      </c>
      <c r="F2648" s="299" t="s">
        <v>187</v>
      </c>
    </row>
    <row r="2649" spans="1:6" x14ac:dyDescent="0.3">
      <c r="A2649" s="299" t="s">
        <v>494</v>
      </c>
      <c r="B2649" s="300">
        <v>33</v>
      </c>
      <c r="C2649" s="299" t="s">
        <v>92</v>
      </c>
      <c r="D2649" s="299" t="s">
        <v>64</v>
      </c>
      <c r="E2649" s="301">
        <v>102.77272727272734</v>
      </c>
      <c r="F2649" s="299" t="s">
        <v>77</v>
      </c>
    </row>
    <row r="2650" spans="1:6" x14ac:dyDescent="0.3">
      <c r="A2650" s="299" t="s">
        <v>494</v>
      </c>
      <c r="B2650" s="300">
        <v>33</v>
      </c>
      <c r="C2650" s="299" t="s">
        <v>92</v>
      </c>
      <c r="D2650" s="299" t="s">
        <v>65</v>
      </c>
      <c r="E2650" s="301">
        <v>58.136363636363612</v>
      </c>
      <c r="F2650" s="299" t="s">
        <v>187</v>
      </c>
    </row>
    <row r="2651" spans="1:6" x14ac:dyDescent="0.3">
      <c r="A2651" s="299" t="s">
        <v>494</v>
      </c>
      <c r="B2651" s="300">
        <v>33</v>
      </c>
      <c r="C2651" s="299" t="s">
        <v>92</v>
      </c>
      <c r="D2651" s="299" t="s">
        <v>65</v>
      </c>
      <c r="E2651" s="301">
        <v>70.454545454545453</v>
      </c>
      <c r="F2651" s="299" t="s">
        <v>77</v>
      </c>
    </row>
    <row r="2652" spans="1:6" x14ac:dyDescent="0.3">
      <c r="A2652" s="299" t="s">
        <v>494</v>
      </c>
      <c r="B2652" s="300">
        <v>33</v>
      </c>
      <c r="C2652" s="299" t="s">
        <v>92</v>
      </c>
      <c r="D2652" s="299" t="s">
        <v>67</v>
      </c>
      <c r="E2652" s="301">
        <v>4.9999999999999991</v>
      </c>
      <c r="F2652" s="299" t="s">
        <v>77</v>
      </c>
    </row>
    <row r="2653" spans="1:6" x14ac:dyDescent="0.3">
      <c r="A2653" s="299" t="s">
        <v>494</v>
      </c>
      <c r="B2653" s="300">
        <v>34</v>
      </c>
      <c r="C2653" s="299" t="s">
        <v>91</v>
      </c>
      <c r="D2653" s="299" t="s">
        <v>47</v>
      </c>
      <c r="E2653" s="301">
        <v>4.9999999999999991</v>
      </c>
      <c r="F2653" s="299" t="s">
        <v>187</v>
      </c>
    </row>
    <row r="2654" spans="1:6" x14ac:dyDescent="0.3">
      <c r="A2654" s="299" t="s">
        <v>494</v>
      </c>
      <c r="B2654" s="300">
        <v>34</v>
      </c>
      <c r="C2654" s="299" t="s">
        <v>91</v>
      </c>
      <c r="D2654" s="299" t="s">
        <v>47</v>
      </c>
      <c r="E2654" s="301">
        <v>3.9999999999999987</v>
      </c>
      <c r="F2654" s="299" t="s">
        <v>188</v>
      </c>
    </row>
    <row r="2655" spans="1:6" x14ac:dyDescent="0.3">
      <c r="A2655" s="299" t="s">
        <v>494</v>
      </c>
      <c r="B2655" s="300">
        <v>34</v>
      </c>
      <c r="C2655" s="299" t="s">
        <v>91</v>
      </c>
      <c r="D2655" s="299" t="s">
        <v>47</v>
      </c>
      <c r="E2655" s="301">
        <v>76.909090909090907</v>
      </c>
      <c r="F2655" s="299" t="s">
        <v>77</v>
      </c>
    </row>
    <row r="2656" spans="1:6" x14ac:dyDescent="0.3">
      <c r="A2656" s="299" t="s">
        <v>494</v>
      </c>
      <c r="B2656" s="300">
        <v>34</v>
      </c>
      <c r="C2656" s="299" t="s">
        <v>91</v>
      </c>
      <c r="D2656" s="299" t="s">
        <v>49</v>
      </c>
      <c r="E2656" s="301">
        <v>7.9999999999999973</v>
      </c>
      <c r="F2656" s="299" t="s">
        <v>187</v>
      </c>
    </row>
    <row r="2657" spans="1:6" x14ac:dyDescent="0.3">
      <c r="A2657" s="299" t="s">
        <v>494</v>
      </c>
      <c r="B2657" s="300">
        <v>34</v>
      </c>
      <c r="C2657" s="299" t="s">
        <v>91</v>
      </c>
      <c r="D2657" s="299" t="s">
        <v>49</v>
      </c>
      <c r="E2657" s="301">
        <v>327.04545454545462</v>
      </c>
      <c r="F2657" s="299" t="s">
        <v>77</v>
      </c>
    </row>
    <row r="2658" spans="1:6" x14ac:dyDescent="0.3">
      <c r="A2658" s="299" t="s">
        <v>494</v>
      </c>
      <c r="B2658" s="300">
        <v>34</v>
      </c>
      <c r="C2658" s="299" t="s">
        <v>91</v>
      </c>
      <c r="D2658" s="299" t="s">
        <v>50</v>
      </c>
      <c r="E2658" s="301">
        <v>3.7272727272727262</v>
      </c>
      <c r="F2658" s="299" t="s">
        <v>77</v>
      </c>
    </row>
    <row r="2659" spans="1:6" x14ac:dyDescent="0.3">
      <c r="A2659" s="299" t="s">
        <v>494</v>
      </c>
      <c r="B2659" s="300">
        <v>34</v>
      </c>
      <c r="C2659" s="299" t="s">
        <v>91</v>
      </c>
      <c r="D2659" s="299" t="s">
        <v>51</v>
      </c>
      <c r="E2659" s="301">
        <v>5.6363636363636367</v>
      </c>
      <c r="F2659" s="299" t="s">
        <v>77</v>
      </c>
    </row>
    <row r="2660" spans="1:6" x14ac:dyDescent="0.3">
      <c r="A2660" s="299" t="s">
        <v>494</v>
      </c>
      <c r="B2660" s="300">
        <v>34</v>
      </c>
      <c r="C2660" s="299" t="s">
        <v>91</v>
      </c>
      <c r="D2660" s="299" t="s">
        <v>52</v>
      </c>
      <c r="E2660" s="301">
        <v>34.409090909090907</v>
      </c>
      <c r="F2660" s="299" t="s">
        <v>187</v>
      </c>
    </row>
    <row r="2661" spans="1:6" x14ac:dyDescent="0.3">
      <c r="A2661" s="299" t="s">
        <v>494</v>
      </c>
      <c r="B2661" s="300">
        <v>34</v>
      </c>
      <c r="C2661" s="299" t="s">
        <v>91</v>
      </c>
      <c r="D2661" s="299" t="s">
        <v>52</v>
      </c>
      <c r="E2661" s="301">
        <v>219.13636363636365</v>
      </c>
      <c r="F2661" s="299" t="s">
        <v>77</v>
      </c>
    </row>
    <row r="2662" spans="1:6" x14ac:dyDescent="0.3">
      <c r="A2662" s="299" t="s">
        <v>494</v>
      </c>
      <c r="B2662" s="300">
        <v>34</v>
      </c>
      <c r="C2662" s="299" t="s">
        <v>91</v>
      </c>
      <c r="D2662" s="299" t="s">
        <v>53</v>
      </c>
      <c r="E2662" s="301">
        <v>91.818181818181827</v>
      </c>
      <c r="F2662" s="299" t="s">
        <v>187</v>
      </c>
    </row>
    <row r="2663" spans="1:6" x14ac:dyDescent="0.3">
      <c r="A2663" s="299" t="s">
        <v>494</v>
      </c>
      <c r="B2663" s="300">
        <v>34</v>
      </c>
      <c r="C2663" s="299" t="s">
        <v>91</v>
      </c>
      <c r="D2663" s="299" t="s">
        <v>53</v>
      </c>
      <c r="E2663" s="301">
        <v>258.27272727272725</v>
      </c>
      <c r="F2663" s="299" t="s">
        <v>77</v>
      </c>
    </row>
    <row r="2664" spans="1:6" x14ac:dyDescent="0.3">
      <c r="A2664" s="299" t="s">
        <v>494</v>
      </c>
      <c r="B2664" s="300">
        <v>34</v>
      </c>
      <c r="C2664" s="299" t="s">
        <v>91</v>
      </c>
      <c r="D2664" s="299" t="s">
        <v>54</v>
      </c>
      <c r="E2664" s="301">
        <v>26.36363636363637</v>
      </c>
      <c r="F2664" s="299" t="s">
        <v>187</v>
      </c>
    </row>
    <row r="2665" spans="1:6" x14ac:dyDescent="0.3">
      <c r="A2665" s="299" t="s">
        <v>494</v>
      </c>
      <c r="B2665" s="300">
        <v>34</v>
      </c>
      <c r="C2665" s="299" t="s">
        <v>91</v>
      </c>
      <c r="D2665" s="299" t="s">
        <v>54</v>
      </c>
      <c r="E2665" s="301">
        <v>101.59090909090912</v>
      </c>
      <c r="F2665" s="299" t="s">
        <v>77</v>
      </c>
    </row>
    <row r="2666" spans="1:6" x14ac:dyDescent="0.3">
      <c r="A2666" s="299" t="s">
        <v>494</v>
      </c>
      <c r="B2666" s="300">
        <v>34</v>
      </c>
      <c r="C2666" s="299" t="s">
        <v>91</v>
      </c>
      <c r="D2666" s="299" t="s">
        <v>55</v>
      </c>
      <c r="E2666" s="301">
        <v>87.5</v>
      </c>
      <c r="F2666" s="299" t="s">
        <v>187</v>
      </c>
    </row>
    <row r="2667" spans="1:6" x14ac:dyDescent="0.3">
      <c r="A2667" s="299" t="s">
        <v>494</v>
      </c>
      <c r="B2667" s="300">
        <v>34</v>
      </c>
      <c r="C2667" s="299" t="s">
        <v>91</v>
      </c>
      <c r="D2667" s="299" t="s">
        <v>55</v>
      </c>
      <c r="E2667" s="301">
        <v>452.45454545454538</v>
      </c>
      <c r="F2667" s="299" t="s">
        <v>77</v>
      </c>
    </row>
    <row r="2668" spans="1:6" x14ac:dyDescent="0.3">
      <c r="A2668" s="299" t="s">
        <v>494</v>
      </c>
      <c r="B2668" s="300">
        <v>34</v>
      </c>
      <c r="C2668" s="299" t="s">
        <v>91</v>
      </c>
      <c r="D2668" s="299" t="s">
        <v>56</v>
      </c>
      <c r="E2668" s="301">
        <v>2.0454545454545445</v>
      </c>
      <c r="F2668" s="299" t="s">
        <v>187</v>
      </c>
    </row>
    <row r="2669" spans="1:6" x14ac:dyDescent="0.3">
      <c r="A2669" s="299" t="s">
        <v>494</v>
      </c>
      <c r="B2669" s="300">
        <v>34</v>
      </c>
      <c r="C2669" s="299" t="s">
        <v>91</v>
      </c>
      <c r="D2669" s="299" t="s">
        <v>56</v>
      </c>
      <c r="E2669" s="301">
        <v>7.2272727272727302</v>
      </c>
      <c r="F2669" s="299" t="s">
        <v>77</v>
      </c>
    </row>
    <row r="2670" spans="1:6" x14ac:dyDescent="0.3">
      <c r="A2670" s="299" t="s">
        <v>494</v>
      </c>
      <c r="B2670" s="300">
        <v>34</v>
      </c>
      <c r="C2670" s="299" t="s">
        <v>91</v>
      </c>
      <c r="D2670" s="299" t="s">
        <v>57</v>
      </c>
      <c r="E2670" s="301">
        <v>0.99999999999999967</v>
      </c>
      <c r="F2670" s="299" t="s">
        <v>187</v>
      </c>
    </row>
    <row r="2671" spans="1:6" x14ac:dyDescent="0.3">
      <c r="A2671" s="299" t="s">
        <v>494</v>
      </c>
      <c r="B2671" s="300">
        <v>34</v>
      </c>
      <c r="C2671" s="299" t="s">
        <v>91</v>
      </c>
      <c r="D2671" s="299" t="s">
        <v>57</v>
      </c>
      <c r="E2671" s="301">
        <v>1.9999999999999993</v>
      </c>
      <c r="F2671" s="299" t="s">
        <v>77</v>
      </c>
    </row>
    <row r="2672" spans="1:6" x14ac:dyDescent="0.3">
      <c r="A2672" s="299" t="s">
        <v>494</v>
      </c>
      <c r="B2672" s="300">
        <v>34</v>
      </c>
      <c r="C2672" s="299" t="s">
        <v>91</v>
      </c>
      <c r="D2672" s="299" t="s">
        <v>58</v>
      </c>
      <c r="E2672" s="301">
        <v>1.5909090909090906</v>
      </c>
      <c r="F2672" s="299" t="s">
        <v>77</v>
      </c>
    </row>
    <row r="2673" spans="1:6" x14ac:dyDescent="0.3">
      <c r="A2673" s="299" t="s">
        <v>494</v>
      </c>
      <c r="B2673" s="300">
        <v>34</v>
      </c>
      <c r="C2673" s="299" t="s">
        <v>91</v>
      </c>
      <c r="D2673" s="299" t="s">
        <v>59</v>
      </c>
      <c r="E2673" s="301">
        <v>7.1363636363636367</v>
      </c>
      <c r="F2673" s="299" t="s">
        <v>187</v>
      </c>
    </row>
    <row r="2674" spans="1:6" x14ac:dyDescent="0.3">
      <c r="A2674" s="299" t="s">
        <v>494</v>
      </c>
      <c r="B2674" s="300">
        <v>34</v>
      </c>
      <c r="C2674" s="299" t="s">
        <v>91</v>
      </c>
      <c r="D2674" s="299" t="s">
        <v>59</v>
      </c>
      <c r="E2674" s="301">
        <v>21.409090909090914</v>
      </c>
      <c r="F2674" s="299" t="s">
        <v>77</v>
      </c>
    </row>
    <row r="2675" spans="1:6" x14ac:dyDescent="0.3">
      <c r="A2675" s="299" t="s">
        <v>494</v>
      </c>
      <c r="B2675" s="300">
        <v>34</v>
      </c>
      <c r="C2675" s="299" t="s">
        <v>91</v>
      </c>
      <c r="D2675" s="299" t="s">
        <v>60</v>
      </c>
      <c r="E2675" s="301">
        <v>10.318181818181815</v>
      </c>
      <c r="F2675" s="299" t="s">
        <v>187</v>
      </c>
    </row>
    <row r="2676" spans="1:6" x14ac:dyDescent="0.3">
      <c r="A2676" s="299" t="s">
        <v>494</v>
      </c>
      <c r="B2676" s="300">
        <v>34</v>
      </c>
      <c r="C2676" s="299" t="s">
        <v>91</v>
      </c>
      <c r="D2676" s="299" t="s">
        <v>60</v>
      </c>
      <c r="E2676" s="301">
        <v>295.5</v>
      </c>
      <c r="F2676" s="299" t="s">
        <v>77</v>
      </c>
    </row>
    <row r="2677" spans="1:6" x14ac:dyDescent="0.3">
      <c r="A2677" s="299" t="s">
        <v>494</v>
      </c>
      <c r="B2677" s="300">
        <v>34</v>
      </c>
      <c r="C2677" s="299" t="s">
        <v>91</v>
      </c>
      <c r="D2677" s="299" t="s">
        <v>61</v>
      </c>
      <c r="E2677" s="301">
        <v>133.90909090909091</v>
      </c>
      <c r="F2677" s="299" t="s">
        <v>77</v>
      </c>
    </row>
    <row r="2678" spans="1:6" x14ac:dyDescent="0.3">
      <c r="A2678" s="299" t="s">
        <v>494</v>
      </c>
      <c r="B2678" s="300">
        <v>34</v>
      </c>
      <c r="C2678" s="299" t="s">
        <v>91</v>
      </c>
      <c r="D2678" s="299" t="s">
        <v>62</v>
      </c>
      <c r="E2678" s="301">
        <v>12.04545454545454</v>
      </c>
      <c r="F2678" s="299" t="s">
        <v>187</v>
      </c>
    </row>
    <row r="2679" spans="1:6" x14ac:dyDescent="0.3">
      <c r="A2679" s="299" t="s">
        <v>494</v>
      </c>
      <c r="B2679" s="300">
        <v>34</v>
      </c>
      <c r="C2679" s="299" t="s">
        <v>91</v>
      </c>
      <c r="D2679" s="299" t="s">
        <v>62</v>
      </c>
      <c r="E2679" s="301">
        <v>25.545454545454557</v>
      </c>
      <c r="F2679" s="299" t="s">
        <v>77</v>
      </c>
    </row>
    <row r="2680" spans="1:6" x14ac:dyDescent="0.3">
      <c r="A2680" s="299" t="s">
        <v>494</v>
      </c>
      <c r="B2680" s="300">
        <v>34</v>
      </c>
      <c r="C2680" s="299" t="s">
        <v>91</v>
      </c>
      <c r="D2680" s="299" t="s">
        <v>63</v>
      </c>
      <c r="E2680" s="301">
        <v>3.7727272727272716</v>
      </c>
      <c r="F2680" s="299" t="s">
        <v>187</v>
      </c>
    </row>
    <row r="2681" spans="1:6" x14ac:dyDescent="0.3">
      <c r="A2681" s="299" t="s">
        <v>494</v>
      </c>
      <c r="B2681" s="300">
        <v>34</v>
      </c>
      <c r="C2681" s="299" t="s">
        <v>91</v>
      </c>
      <c r="D2681" s="299" t="s">
        <v>63</v>
      </c>
      <c r="E2681" s="301">
        <v>340.95454545454555</v>
      </c>
      <c r="F2681" s="299" t="s">
        <v>77</v>
      </c>
    </row>
    <row r="2682" spans="1:6" x14ac:dyDescent="0.3">
      <c r="A2682" s="299" t="s">
        <v>494</v>
      </c>
      <c r="B2682" s="300">
        <v>34</v>
      </c>
      <c r="C2682" s="299" t="s">
        <v>91</v>
      </c>
      <c r="D2682" s="299" t="s">
        <v>64</v>
      </c>
      <c r="E2682" s="301">
        <v>0.99999999999999967</v>
      </c>
      <c r="F2682" s="299" t="s">
        <v>187</v>
      </c>
    </row>
    <row r="2683" spans="1:6" x14ac:dyDescent="0.3">
      <c r="A2683" s="299" t="s">
        <v>494</v>
      </c>
      <c r="B2683" s="300">
        <v>34</v>
      </c>
      <c r="C2683" s="299" t="s">
        <v>91</v>
      </c>
      <c r="D2683" s="299" t="s">
        <v>64</v>
      </c>
      <c r="E2683" s="301">
        <v>23.181818181818176</v>
      </c>
      <c r="F2683" s="299" t="s">
        <v>77</v>
      </c>
    </row>
    <row r="2684" spans="1:6" x14ac:dyDescent="0.3">
      <c r="A2684" s="299" t="s">
        <v>494</v>
      </c>
      <c r="B2684" s="300">
        <v>34</v>
      </c>
      <c r="C2684" s="299" t="s">
        <v>91</v>
      </c>
      <c r="D2684" s="299" t="s">
        <v>65</v>
      </c>
      <c r="E2684" s="301">
        <v>67.000000000000014</v>
      </c>
      <c r="F2684" s="299" t="s">
        <v>187</v>
      </c>
    </row>
    <row r="2685" spans="1:6" x14ac:dyDescent="0.3">
      <c r="A2685" s="299" t="s">
        <v>494</v>
      </c>
      <c r="B2685" s="300">
        <v>34</v>
      </c>
      <c r="C2685" s="299" t="s">
        <v>91</v>
      </c>
      <c r="D2685" s="299" t="s">
        <v>65</v>
      </c>
      <c r="E2685" s="301">
        <v>71.681818181818173</v>
      </c>
      <c r="F2685" s="299" t="s">
        <v>77</v>
      </c>
    </row>
    <row r="2686" spans="1:6" x14ac:dyDescent="0.3">
      <c r="A2686" s="299" t="s">
        <v>494</v>
      </c>
      <c r="B2686" s="300">
        <v>34</v>
      </c>
      <c r="C2686" s="299" t="s">
        <v>91</v>
      </c>
      <c r="D2686" s="299" t="s">
        <v>67</v>
      </c>
      <c r="E2686" s="301">
        <v>0.99999999999999967</v>
      </c>
      <c r="F2686" s="299" t="s">
        <v>187</v>
      </c>
    </row>
    <row r="2687" spans="1:6" x14ac:dyDescent="0.3">
      <c r="A2687" s="299" t="s">
        <v>494</v>
      </c>
      <c r="B2687" s="300">
        <v>34</v>
      </c>
      <c r="C2687" s="299" t="s">
        <v>92</v>
      </c>
      <c r="D2687" s="299" t="s">
        <v>47</v>
      </c>
      <c r="E2687" s="301">
        <v>7.9545454545454524</v>
      </c>
      <c r="F2687" s="299" t="s">
        <v>187</v>
      </c>
    </row>
    <row r="2688" spans="1:6" x14ac:dyDescent="0.3">
      <c r="A2688" s="299" t="s">
        <v>494</v>
      </c>
      <c r="B2688" s="300">
        <v>34</v>
      </c>
      <c r="C2688" s="299" t="s">
        <v>92</v>
      </c>
      <c r="D2688" s="299" t="s">
        <v>47</v>
      </c>
      <c r="E2688" s="301">
        <v>0.99999999999999967</v>
      </c>
      <c r="F2688" s="299" t="s">
        <v>188</v>
      </c>
    </row>
    <row r="2689" spans="1:6" x14ac:dyDescent="0.3">
      <c r="A2689" s="299" t="s">
        <v>494</v>
      </c>
      <c r="B2689" s="300">
        <v>34</v>
      </c>
      <c r="C2689" s="299" t="s">
        <v>92</v>
      </c>
      <c r="D2689" s="299" t="s">
        <v>47</v>
      </c>
      <c r="E2689" s="301">
        <v>56.454545454545432</v>
      </c>
      <c r="F2689" s="299" t="s">
        <v>77</v>
      </c>
    </row>
    <row r="2690" spans="1:6" x14ac:dyDescent="0.3">
      <c r="A2690" s="299" t="s">
        <v>494</v>
      </c>
      <c r="B2690" s="300">
        <v>34</v>
      </c>
      <c r="C2690" s="299" t="s">
        <v>92</v>
      </c>
      <c r="D2690" s="299" t="s">
        <v>49</v>
      </c>
      <c r="E2690" s="301">
        <v>14.000000000000004</v>
      </c>
      <c r="F2690" s="299" t="s">
        <v>187</v>
      </c>
    </row>
    <row r="2691" spans="1:6" x14ac:dyDescent="0.3">
      <c r="A2691" s="299" t="s">
        <v>494</v>
      </c>
      <c r="B2691" s="300">
        <v>34</v>
      </c>
      <c r="C2691" s="299" t="s">
        <v>92</v>
      </c>
      <c r="D2691" s="299" t="s">
        <v>49</v>
      </c>
      <c r="E2691" s="301">
        <v>162.6363636363636</v>
      </c>
      <c r="F2691" s="299" t="s">
        <v>77</v>
      </c>
    </row>
    <row r="2692" spans="1:6" x14ac:dyDescent="0.3">
      <c r="A2692" s="299" t="s">
        <v>494</v>
      </c>
      <c r="B2692" s="300">
        <v>34</v>
      </c>
      <c r="C2692" s="299" t="s">
        <v>92</v>
      </c>
      <c r="D2692" s="299" t="s">
        <v>50</v>
      </c>
      <c r="E2692" s="301">
        <v>0.99999999999999967</v>
      </c>
      <c r="F2692" s="299" t="s">
        <v>77</v>
      </c>
    </row>
    <row r="2693" spans="1:6" x14ac:dyDescent="0.3">
      <c r="A2693" s="299" t="s">
        <v>494</v>
      </c>
      <c r="B2693" s="300">
        <v>34</v>
      </c>
      <c r="C2693" s="299" t="s">
        <v>92</v>
      </c>
      <c r="D2693" s="299" t="s">
        <v>51</v>
      </c>
      <c r="E2693" s="301">
        <v>0.99999999999999967</v>
      </c>
      <c r="F2693" s="299" t="s">
        <v>77</v>
      </c>
    </row>
    <row r="2694" spans="1:6" x14ac:dyDescent="0.3">
      <c r="A2694" s="299" t="s">
        <v>494</v>
      </c>
      <c r="B2694" s="300">
        <v>34</v>
      </c>
      <c r="C2694" s="299" t="s">
        <v>92</v>
      </c>
      <c r="D2694" s="299" t="s">
        <v>52</v>
      </c>
      <c r="E2694" s="301">
        <v>32.000000000000007</v>
      </c>
      <c r="F2694" s="299" t="s">
        <v>187</v>
      </c>
    </row>
    <row r="2695" spans="1:6" x14ac:dyDescent="0.3">
      <c r="A2695" s="299" t="s">
        <v>494</v>
      </c>
      <c r="B2695" s="300">
        <v>34</v>
      </c>
      <c r="C2695" s="299" t="s">
        <v>92</v>
      </c>
      <c r="D2695" s="299" t="s">
        <v>52</v>
      </c>
      <c r="E2695" s="301">
        <v>45.63636363636364</v>
      </c>
      <c r="F2695" s="299" t="s">
        <v>77</v>
      </c>
    </row>
    <row r="2696" spans="1:6" x14ac:dyDescent="0.3">
      <c r="A2696" s="299" t="s">
        <v>494</v>
      </c>
      <c r="B2696" s="300">
        <v>34</v>
      </c>
      <c r="C2696" s="299" t="s">
        <v>92</v>
      </c>
      <c r="D2696" s="299" t="s">
        <v>53</v>
      </c>
      <c r="E2696" s="301">
        <v>17.727272727272727</v>
      </c>
      <c r="F2696" s="299" t="s">
        <v>187</v>
      </c>
    </row>
    <row r="2697" spans="1:6" x14ac:dyDescent="0.3">
      <c r="A2697" s="299" t="s">
        <v>494</v>
      </c>
      <c r="B2697" s="300">
        <v>34</v>
      </c>
      <c r="C2697" s="299" t="s">
        <v>92</v>
      </c>
      <c r="D2697" s="299" t="s">
        <v>53</v>
      </c>
      <c r="E2697" s="301">
        <v>97.499999999999986</v>
      </c>
      <c r="F2697" s="299" t="s">
        <v>77</v>
      </c>
    </row>
    <row r="2698" spans="1:6" x14ac:dyDescent="0.3">
      <c r="A2698" s="299" t="s">
        <v>494</v>
      </c>
      <c r="B2698" s="300">
        <v>34</v>
      </c>
      <c r="C2698" s="299" t="s">
        <v>92</v>
      </c>
      <c r="D2698" s="299" t="s">
        <v>54</v>
      </c>
      <c r="E2698" s="301">
        <v>27.545454545454547</v>
      </c>
      <c r="F2698" s="299" t="s">
        <v>187</v>
      </c>
    </row>
    <row r="2699" spans="1:6" x14ac:dyDescent="0.3">
      <c r="A2699" s="299" t="s">
        <v>494</v>
      </c>
      <c r="B2699" s="300">
        <v>34</v>
      </c>
      <c r="C2699" s="299" t="s">
        <v>92</v>
      </c>
      <c r="D2699" s="299" t="s">
        <v>54</v>
      </c>
      <c r="E2699" s="301">
        <v>318.13636363636368</v>
      </c>
      <c r="F2699" s="299" t="s">
        <v>77</v>
      </c>
    </row>
    <row r="2700" spans="1:6" x14ac:dyDescent="0.3">
      <c r="A2700" s="299" t="s">
        <v>494</v>
      </c>
      <c r="B2700" s="300">
        <v>34</v>
      </c>
      <c r="C2700" s="299" t="s">
        <v>92</v>
      </c>
      <c r="D2700" s="299" t="s">
        <v>55</v>
      </c>
      <c r="E2700" s="301">
        <v>28.954545454545443</v>
      </c>
      <c r="F2700" s="299" t="s">
        <v>187</v>
      </c>
    </row>
    <row r="2701" spans="1:6" x14ac:dyDescent="0.3">
      <c r="A2701" s="299" t="s">
        <v>494</v>
      </c>
      <c r="B2701" s="300">
        <v>34</v>
      </c>
      <c r="C2701" s="299" t="s">
        <v>92</v>
      </c>
      <c r="D2701" s="299" t="s">
        <v>55</v>
      </c>
      <c r="E2701" s="301">
        <v>122.90909090909093</v>
      </c>
      <c r="F2701" s="299" t="s">
        <v>77</v>
      </c>
    </row>
    <row r="2702" spans="1:6" x14ac:dyDescent="0.3">
      <c r="A2702" s="299" t="s">
        <v>494</v>
      </c>
      <c r="B2702" s="300">
        <v>34</v>
      </c>
      <c r="C2702" s="299" t="s">
        <v>92</v>
      </c>
      <c r="D2702" s="299" t="s">
        <v>56</v>
      </c>
      <c r="E2702" s="301">
        <v>0.99999999999999967</v>
      </c>
      <c r="F2702" s="299" t="s">
        <v>187</v>
      </c>
    </row>
    <row r="2703" spans="1:6" x14ac:dyDescent="0.3">
      <c r="A2703" s="299" t="s">
        <v>494</v>
      </c>
      <c r="B2703" s="300">
        <v>34</v>
      </c>
      <c r="C2703" s="299" t="s">
        <v>92</v>
      </c>
      <c r="D2703" s="299" t="s">
        <v>57</v>
      </c>
      <c r="E2703" s="301">
        <v>3.9999999999999987</v>
      </c>
      <c r="F2703" s="299" t="s">
        <v>187</v>
      </c>
    </row>
    <row r="2704" spans="1:6" x14ac:dyDescent="0.3">
      <c r="A2704" s="299" t="s">
        <v>494</v>
      </c>
      <c r="B2704" s="300">
        <v>34</v>
      </c>
      <c r="C2704" s="299" t="s">
        <v>92</v>
      </c>
      <c r="D2704" s="299" t="s">
        <v>57</v>
      </c>
      <c r="E2704" s="301">
        <v>5.9999999999999964</v>
      </c>
      <c r="F2704" s="299" t="s">
        <v>77</v>
      </c>
    </row>
    <row r="2705" spans="1:6" x14ac:dyDescent="0.3">
      <c r="A2705" s="299" t="s">
        <v>494</v>
      </c>
      <c r="B2705" s="300">
        <v>34</v>
      </c>
      <c r="C2705" s="299" t="s">
        <v>92</v>
      </c>
      <c r="D2705" s="299" t="s">
        <v>58</v>
      </c>
      <c r="E2705" s="301">
        <v>0.99999999999999967</v>
      </c>
      <c r="F2705" s="299" t="s">
        <v>77</v>
      </c>
    </row>
    <row r="2706" spans="1:6" x14ac:dyDescent="0.3">
      <c r="A2706" s="299" t="s">
        <v>494</v>
      </c>
      <c r="B2706" s="300">
        <v>34</v>
      </c>
      <c r="C2706" s="299" t="s">
        <v>92</v>
      </c>
      <c r="D2706" s="299" t="s">
        <v>59</v>
      </c>
      <c r="E2706" s="301">
        <v>5.9999999999999964</v>
      </c>
      <c r="F2706" s="299" t="s">
        <v>187</v>
      </c>
    </row>
    <row r="2707" spans="1:6" x14ac:dyDescent="0.3">
      <c r="A2707" s="299" t="s">
        <v>494</v>
      </c>
      <c r="B2707" s="300">
        <v>34</v>
      </c>
      <c r="C2707" s="299" t="s">
        <v>92</v>
      </c>
      <c r="D2707" s="299" t="s">
        <v>59</v>
      </c>
      <c r="E2707" s="301">
        <v>10.818181818181818</v>
      </c>
      <c r="F2707" s="299" t="s">
        <v>77</v>
      </c>
    </row>
    <row r="2708" spans="1:6" x14ac:dyDescent="0.3">
      <c r="A2708" s="299" t="s">
        <v>494</v>
      </c>
      <c r="B2708" s="300">
        <v>34</v>
      </c>
      <c r="C2708" s="299" t="s">
        <v>92</v>
      </c>
      <c r="D2708" s="299" t="s">
        <v>60</v>
      </c>
      <c r="E2708" s="301">
        <v>0.99999999999999967</v>
      </c>
      <c r="F2708" s="299" t="s">
        <v>187</v>
      </c>
    </row>
    <row r="2709" spans="1:6" x14ac:dyDescent="0.3">
      <c r="A2709" s="299" t="s">
        <v>494</v>
      </c>
      <c r="B2709" s="300">
        <v>34</v>
      </c>
      <c r="C2709" s="299" t="s">
        <v>92</v>
      </c>
      <c r="D2709" s="299" t="s">
        <v>60</v>
      </c>
      <c r="E2709" s="301">
        <v>112.77272727272724</v>
      </c>
      <c r="F2709" s="299" t="s">
        <v>77</v>
      </c>
    </row>
    <row r="2710" spans="1:6" x14ac:dyDescent="0.3">
      <c r="A2710" s="299" t="s">
        <v>494</v>
      </c>
      <c r="B2710" s="300">
        <v>34</v>
      </c>
      <c r="C2710" s="299" t="s">
        <v>92</v>
      </c>
      <c r="D2710" s="299" t="s">
        <v>61</v>
      </c>
      <c r="E2710" s="301">
        <v>23.272727272727263</v>
      </c>
      <c r="F2710" s="299" t="s">
        <v>77</v>
      </c>
    </row>
    <row r="2711" spans="1:6" x14ac:dyDescent="0.3">
      <c r="A2711" s="299" t="s">
        <v>494</v>
      </c>
      <c r="B2711" s="300">
        <v>34</v>
      </c>
      <c r="C2711" s="299" t="s">
        <v>92</v>
      </c>
      <c r="D2711" s="299" t="s">
        <v>62</v>
      </c>
      <c r="E2711" s="301">
        <v>4.9999999999999991</v>
      </c>
      <c r="F2711" s="299" t="s">
        <v>187</v>
      </c>
    </row>
    <row r="2712" spans="1:6" x14ac:dyDescent="0.3">
      <c r="A2712" s="299" t="s">
        <v>494</v>
      </c>
      <c r="B2712" s="300">
        <v>34</v>
      </c>
      <c r="C2712" s="299" t="s">
        <v>92</v>
      </c>
      <c r="D2712" s="299" t="s">
        <v>62</v>
      </c>
      <c r="E2712" s="301">
        <v>17.590909090909086</v>
      </c>
      <c r="F2712" s="299" t="s">
        <v>77</v>
      </c>
    </row>
    <row r="2713" spans="1:6" x14ac:dyDescent="0.3">
      <c r="A2713" s="299" t="s">
        <v>494</v>
      </c>
      <c r="B2713" s="300">
        <v>34</v>
      </c>
      <c r="C2713" s="299" t="s">
        <v>92</v>
      </c>
      <c r="D2713" s="299" t="s">
        <v>63</v>
      </c>
      <c r="E2713" s="301">
        <v>4.9999999999999991</v>
      </c>
      <c r="F2713" s="299" t="s">
        <v>187</v>
      </c>
    </row>
    <row r="2714" spans="1:6" x14ac:dyDescent="0.3">
      <c r="A2714" s="299" t="s">
        <v>494</v>
      </c>
      <c r="B2714" s="300">
        <v>34</v>
      </c>
      <c r="C2714" s="299" t="s">
        <v>92</v>
      </c>
      <c r="D2714" s="299" t="s">
        <v>63</v>
      </c>
      <c r="E2714" s="301">
        <v>79.636363636363626</v>
      </c>
      <c r="F2714" s="299" t="s">
        <v>77</v>
      </c>
    </row>
    <row r="2715" spans="1:6" x14ac:dyDescent="0.3">
      <c r="A2715" s="299" t="s">
        <v>494</v>
      </c>
      <c r="B2715" s="300">
        <v>34</v>
      </c>
      <c r="C2715" s="299" t="s">
        <v>92</v>
      </c>
      <c r="D2715" s="299" t="s">
        <v>64</v>
      </c>
      <c r="E2715" s="301">
        <v>1.9999999999999993</v>
      </c>
      <c r="F2715" s="299" t="s">
        <v>187</v>
      </c>
    </row>
    <row r="2716" spans="1:6" x14ac:dyDescent="0.3">
      <c r="A2716" s="299" t="s">
        <v>494</v>
      </c>
      <c r="B2716" s="300">
        <v>34</v>
      </c>
      <c r="C2716" s="299" t="s">
        <v>92</v>
      </c>
      <c r="D2716" s="299" t="s">
        <v>64</v>
      </c>
      <c r="E2716" s="301">
        <v>11.681818181818187</v>
      </c>
      <c r="F2716" s="299" t="s">
        <v>77</v>
      </c>
    </row>
    <row r="2717" spans="1:6" x14ac:dyDescent="0.3">
      <c r="A2717" s="299" t="s">
        <v>494</v>
      </c>
      <c r="B2717" s="300">
        <v>34</v>
      </c>
      <c r="C2717" s="299" t="s">
        <v>92</v>
      </c>
      <c r="D2717" s="299" t="s">
        <v>65</v>
      </c>
      <c r="E2717" s="301">
        <v>9.9999999999999982</v>
      </c>
      <c r="F2717" s="299" t="s">
        <v>187</v>
      </c>
    </row>
    <row r="2718" spans="1:6" x14ac:dyDescent="0.3">
      <c r="A2718" s="299" t="s">
        <v>494</v>
      </c>
      <c r="B2718" s="300">
        <v>34</v>
      </c>
      <c r="C2718" s="299" t="s">
        <v>92</v>
      </c>
      <c r="D2718" s="299" t="s">
        <v>65</v>
      </c>
      <c r="E2718" s="301">
        <v>17.000000000000004</v>
      </c>
      <c r="F2718" s="299" t="s">
        <v>77</v>
      </c>
    </row>
    <row r="2719" spans="1:6" x14ac:dyDescent="0.3">
      <c r="A2719" s="299" t="s">
        <v>494</v>
      </c>
      <c r="B2719" s="300">
        <v>34</v>
      </c>
      <c r="C2719" s="299" t="s">
        <v>92</v>
      </c>
      <c r="D2719" s="299" t="s">
        <v>67</v>
      </c>
      <c r="E2719" s="301">
        <v>2.9999999999999982</v>
      </c>
      <c r="F2719" s="299" t="s">
        <v>77</v>
      </c>
    </row>
    <row r="2720" spans="1:6" x14ac:dyDescent="0.3">
      <c r="A2720" s="299" t="s">
        <v>494</v>
      </c>
      <c r="B2720" s="300">
        <v>35</v>
      </c>
      <c r="C2720" s="299" t="s">
        <v>91</v>
      </c>
      <c r="D2720" s="299" t="s">
        <v>47</v>
      </c>
      <c r="E2720" s="301">
        <v>30.818181818181831</v>
      </c>
      <c r="F2720" s="299" t="s">
        <v>187</v>
      </c>
    </row>
    <row r="2721" spans="1:6" x14ac:dyDescent="0.3">
      <c r="A2721" s="299" t="s">
        <v>494</v>
      </c>
      <c r="B2721" s="300">
        <v>35</v>
      </c>
      <c r="C2721" s="299" t="s">
        <v>91</v>
      </c>
      <c r="D2721" s="299" t="s">
        <v>47</v>
      </c>
      <c r="E2721" s="301">
        <v>0.99999999999999967</v>
      </c>
      <c r="F2721" s="299" t="s">
        <v>81</v>
      </c>
    </row>
    <row r="2722" spans="1:6" x14ac:dyDescent="0.3">
      <c r="A2722" s="299" t="s">
        <v>494</v>
      </c>
      <c r="B2722" s="300">
        <v>35</v>
      </c>
      <c r="C2722" s="299" t="s">
        <v>91</v>
      </c>
      <c r="D2722" s="299" t="s">
        <v>47</v>
      </c>
      <c r="E2722" s="301">
        <v>22.09090909090909</v>
      </c>
      <c r="F2722" s="299" t="s">
        <v>80</v>
      </c>
    </row>
    <row r="2723" spans="1:6" x14ac:dyDescent="0.3">
      <c r="A2723" s="299" t="s">
        <v>494</v>
      </c>
      <c r="B2723" s="300">
        <v>35</v>
      </c>
      <c r="C2723" s="299" t="s">
        <v>91</v>
      </c>
      <c r="D2723" s="299" t="s">
        <v>47</v>
      </c>
      <c r="E2723" s="301">
        <v>19.727272727272723</v>
      </c>
      <c r="F2723" s="299" t="s">
        <v>188</v>
      </c>
    </row>
    <row r="2724" spans="1:6" x14ac:dyDescent="0.3">
      <c r="A2724" s="299" t="s">
        <v>494</v>
      </c>
      <c r="B2724" s="300">
        <v>35</v>
      </c>
      <c r="C2724" s="299" t="s">
        <v>91</v>
      </c>
      <c r="D2724" s="299" t="s">
        <v>47</v>
      </c>
      <c r="E2724" s="301">
        <v>51.68181818181818</v>
      </c>
      <c r="F2724" s="299" t="s">
        <v>77</v>
      </c>
    </row>
    <row r="2725" spans="1:6" x14ac:dyDescent="0.3">
      <c r="A2725" s="299" t="s">
        <v>494</v>
      </c>
      <c r="B2725" s="300">
        <v>35</v>
      </c>
      <c r="C2725" s="299" t="s">
        <v>91</v>
      </c>
      <c r="D2725" s="299" t="s">
        <v>48</v>
      </c>
      <c r="E2725" s="301">
        <v>5.9999999999999964</v>
      </c>
      <c r="F2725" s="299" t="s">
        <v>77</v>
      </c>
    </row>
    <row r="2726" spans="1:6" x14ac:dyDescent="0.3">
      <c r="A2726" s="299" t="s">
        <v>494</v>
      </c>
      <c r="B2726" s="300">
        <v>35</v>
      </c>
      <c r="C2726" s="299" t="s">
        <v>91</v>
      </c>
      <c r="D2726" s="299" t="s">
        <v>49</v>
      </c>
      <c r="E2726" s="301">
        <v>105.0454545454545</v>
      </c>
      <c r="F2726" s="299" t="s">
        <v>187</v>
      </c>
    </row>
    <row r="2727" spans="1:6" x14ac:dyDescent="0.3">
      <c r="A2727" s="299" t="s">
        <v>494</v>
      </c>
      <c r="B2727" s="300">
        <v>35</v>
      </c>
      <c r="C2727" s="299" t="s">
        <v>91</v>
      </c>
      <c r="D2727" s="299" t="s">
        <v>49</v>
      </c>
      <c r="E2727" s="301">
        <v>711.77272727272737</v>
      </c>
      <c r="F2727" s="299" t="s">
        <v>77</v>
      </c>
    </row>
    <row r="2728" spans="1:6" x14ac:dyDescent="0.3">
      <c r="A2728" s="299" t="s">
        <v>494</v>
      </c>
      <c r="B2728" s="300">
        <v>35</v>
      </c>
      <c r="C2728" s="299" t="s">
        <v>91</v>
      </c>
      <c r="D2728" s="299" t="s">
        <v>50</v>
      </c>
      <c r="E2728" s="301">
        <v>1.9999999999999993</v>
      </c>
      <c r="F2728" s="299" t="s">
        <v>187</v>
      </c>
    </row>
    <row r="2729" spans="1:6" x14ac:dyDescent="0.3">
      <c r="A2729" s="299" t="s">
        <v>494</v>
      </c>
      <c r="B2729" s="300">
        <v>35</v>
      </c>
      <c r="C2729" s="299" t="s">
        <v>91</v>
      </c>
      <c r="D2729" s="299" t="s">
        <v>50</v>
      </c>
      <c r="E2729" s="301">
        <v>9.5</v>
      </c>
      <c r="F2729" s="299" t="s">
        <v>77</v>
      </c>
    </row>
    <row r="2730" spans="1:6" x14ac:dyDescent="0.3">
      <c r="A2730" s="299" t="s">
        <v>494</v>
      </c>
      <c r="B2730" s="300">
        <v>35</v>
      </c>
      <c r="C2730" s="299" t="s">
        <v>91</v>
      </c>
      <c r="D2730" s="299" t="s">
        <v>51</v>
      </c>
      <c r="E2730" s="301">
        <v>53.999999999999986</v>
      </c>
      <c r="F2730" s="299" t="s">
        <v>77</v>
      </c>
    </row>
    <row r="2731" spans="1:6" x14ac:dyDescent="0.3">
      <c r="A2731" s="299" t="s">
        <v>494</v>
      </c>
      <c r="B2731" s="300">
        <v>35</v>
      </c>
      <c r="C2731" s="299" t="s">
        <v>91</v>
      </c>
      <c r="D2731" s="299" t="s">
        <v>52</v>
      </c>
      <c r="E2731" s="301">
        <v>601.27272727272725</v>
      </c>
      <c r="F2731" s="299" t="s">
        <v>187</v>
      </c>
    </row>
    <row r="2732" spans="1:6" x14ac:dyDescent="0.3">
      <c r="A2732" s="299" t="s">
        <v>494</v>
      </c>
      <c r="B2732" s="300">
        <v>35</v>
      </c>
      <c r="C2732" s="299" t="s">
        <v>91</v>
      </c>
      <c r="D2732" s="299" t="s">
        <v>52</v>
      </c>
      <c r="E2732" s="301">
        <v>0.40909090909090917</v>
      </c>
      <c r="F2732" s="299" t="s">
        <v>80</v>
      </c>
    </row>
    <row r="2733" spans="1:6" x14ac:dyDescent="0.3">
      <c r="A2733" s="299" t="s">
        <v>494</v>
      </c>
      <c r="B2733" s="300">
        <v>35</v>
      </c>
      <c r="C2733" s="299" t="s">
        <v>91</v>
      </c>
      <c r="D2733" s="299" t="s">
        <v>52</v>
      </c>
      <c r="E2733" s="301">
        <v>2202.5000000000005</v>
      </c>
      <c r="F2733" s="299" t="s">
        <v>77</v>
      </c>
    </row>
    <row r="2734" spans="1:6" x14ac:dyDescent="0.3">
      <c r="A2734" s="299" t="s">
        <v>494</v>
      </c>
      <c r="B2734" s="300">
        <v>35</v>
      </c>
      <c r="C2734" s="299" t="s">
        <v>91</v>
      </c>
      <c r="D2734" s="299" t="s">
        <v>53</v>
      </c>
      <c r="E2734" s="301">
        <v>1924.0000000000002</v>
      </c>
      <c r="F2734" s="299" t="s">
        <v>187</v>
      </c>
    </row>
    <row r="2735" spans="1:6" x14ac:dyDescent="0.3">
      <c r="A2735" s="299" t="s">
        <v>494</v>
      </c>
      <c r="B2735" s="300">
        <v>35</v>
      </c>
      <c r="C2735" s="299" t="s">
        <v>91</v>
      </c>
      <c r="D2735" s="299" t="s">
        <v>53</v>
      </c>
      <c r="E2735" s="301">
        <v>4381.727272727273</v>
      </c>
      <c r="F2735" s="299" t="s">
        <v>77</v>
      </c>
    </row>
    <row r="2736" spans="1:6" x14ac:dyDescent="0.3">
      <c r="A2736" s="299" t="s">
        <v>494</v>
      </c>
      <c r="B2736" s="300">
        <v>35</v>
      </c>
      <c r="C2736" s="299" t="s">
        <v>91</v>
      </c>
      <c r="D2736" s="299" t="s">
        <v>54</v>
      </c>
      <c r="E2736" s="301">
        <v>151.36363636363637</v>
      </c>
      <c r="F2736" s="299" t="s">
        <v>187</v>
      </c>
    </row>
    <row r="2737" spans="1:6" x14ac:dyDescent="0.3">
      <c r="A2737" s="299" t="s">
        <v>494</v>
      </c>
      <c r="B2737" s="300">
        <v>35</v>
      </c>
      <c r="C2737" s="299" t="s">
        <v>91</v>
      </c>
      <c r="D2737" s="299" t="s">
        <v>54</v>
      </c>
      <c r="E2737" s="301">
        <v>5.3636363636363624</v>
      </c>
      <c r="F2737" s="299" t="s">
        <v>81</v>
      </c>
    </row>
    <row r="2738" spans="1:6" x14ac:dyDescent="0.3">
      <c r="A2738" s="299" t="s">
        <v>494</v>
      </c>
      <c r="B2738" s="300">
        <v>35</v>
      </c>
      <c r="C2738" s="299" t="s">
        <v>91</v>
      </c>
      <c r="D2738" s="299" t="s">
        <v>54</v>
      </c>
      <c r="E2738" s="301">
        <v>125.81818181818183</v>
      </c>
      <c r="F2738" s="299" t="s">
        <v>80</v>
      </c>
    </row>
    <row r="2739" spans="1:6" x14ac:dyDescent="0.3">
      <c r="A2739" s="299" t="s">
        <v>494</v>
      </c>
      <c r="B2739" s="300">
        <v>35</v>
      </c>
      <c r="C2739" s="299" t="s">
        <v>91</v>
      </c>
      <c r="D2739" s="299" t="s">
        <v>54</v>
      </c>
      <c r="E2739" s="301">
        <v>791.90909090909099</v>
      </c>
      <c r="F2739" s="299" t="s">
        <v>77</v>
      </c>
    </row>
    <row r="2740" spans="1:6" x14ac:dyDescent="0.3">
      <c r="A2740" s="299" t="s">
        <v>494</v>
      </c>
      <c r="B2740" s="300">
        <v>35</v>
      </c>
      <c r="C2740" s="299" t="s">
        <v>91</v>
      </c>
      <c r="D2740" s="299" t="s">
        <v>55</v>
      </c>
      <c r="E2740" s="301">
        <v>1481.818181818182</v>
      </c>
      <c r="F2740" s="299" t="s">
        <v>187</v>
      </c>
    </row>
    <row r="2741" spans="1:6" x14ac:dyDescent="0.3">
      <c r="A2741" s="299" t="s">
        <v>494</v>
      </c>
      <c r="B2741" s="300">
        <v>35</v>
      </c>
      <c r="C2741" s="299" t="s">
        <v>91</v>
      </c>
      <c r="D2741" s="299" t="s">
        <v>55</v>
      </c>
      <c r="E2741" s="301">
        <v>14380.090909090912</v>
      </c>
      <c r="F2741" s="299" t="s">
        <v>77</v>
      </c>
    </row>
    <row r="2742" spans="1:6" x14ac:dyDescent="0.3">
      <c r="A2742" s="299" t="s">
        <v>494</v>
      </c>
      <c r="B2742" s="300">
        <v>35</v>
      </c>
      <c r="C2742" s="299" t="s">
        <v>91</v>
      </c>
      <c r="D2742" s="299" t="s">
        <v>56</v>
      </c>
      <c r="E2742" s="301">
        <v>104.90909090909086</v>
      </c>
      <c r="F2742" s="299" t="s">
        <v>187</v>
      </c>
    </row>
    <row r="2743" spans="1:6" x14ac:dyDescent="0.3">
      <c r="A2743" s="299" t="s">
        <v>494</v>
      </c>
      <c r="B2743" s="300">
        <v>35</v>
      </c>
      <c r="C2743" s="299" t="s">
        <v>91</v>
      </c>
      <c r="D2743" s="299" t="s">
        <v>56</v>
      </c>
      <c r="E2743" s="301">
        <v>186.9545454545455</v>
      </c>
      <c r="F2743" s="299" t="s">
        <v>77</v>
      </c>
    </row>
    <row r="2744" spans="1:6" x14ac:dyDescent="0.3">
      <c r="A2744" s="299" t="s">
        <v>494</v>
      </c>
      <c r="B2744" s="300">
        <v>35</v>
      </c>
      <c r="C2744" s="299" t="s">
        <v>91</v>
      </c>
      <c r="D2744" s="299" t="s">
        <v>57</v>
      </c>
      <c r="E2744" s="301">
        <v>45.818181818181834</v>
      </c>
      <c r="F2744" s="299" t="s">
        <v>187</v>
      </c>
    </row>
    <row r="2745" spans="1:6" x14ac:dyDescent="0.3">
      <c r="A2745" s="299" t="s">
        <v>494</v>
      </c>
      <c r="B2745" s="300">
        <v>35</v>
      </c>
      <c r="C2745" s="299" t="s">
        <v>91</v>
      </c>
      <c r="D2745" s="299" t="s">
        <v>57</v>
      </c>
      <c r="E2745" s="301">
        <v>39.227272727272727</v>
      </c>
      <c r="F2745" s="299" t="s">
        <v>77</v>
      </c>
    </row>
    <row r="2746" spans="1:6" x14ac:dyDescent="0.3">
      <c r="A2746" s="299" t="s">
        <v>494</v>
      </c>
      <c r="B2746" s="300">
        <v>35</v>
      </c>
      <c r="C2746" s="299" t="s">
        <v>91</v>
      </c>
      <c r="D2746" s="299" t="s">
        <v>58</v>
      </c>
      <c r="E2746" s="301">
        <v>128.49999999999997</v>
      </c>
      <c r="F2746" s="299" t="s">
        <v>187</v>
      </c>
    </row>
    <row r="2747" spans="1:6" x14ac:dyDescent="0.3">
      <c r="A2747" s="299" t="s">
        <v>494</v>
      </c>
      <c r="B2747" s="300">
        <v>35</v>
      </c>
      <c r="C2747" s="299" t="s">
        <v>91</v>
      </c>
      <c r="D2747" s="299" t="s">
        <v>58</v>
      </c>
      <c r="E2747" s="301">
        <v>215.40909090909091</v>
      </c>
      <c r="F2747" s="299" t="s">
        <v>77</v>
      </c>
    </row>
    <row r="2748" spans="1:6" x14ac:dyDescent="0.3">
      <c r="A2748" s="299" t="s">
        <v>494</v>
      </c>
      <c r="B2748" s="300">
        <v>35</v>
      </c>
      <c r="C2748" s="299" t="s">
        <v>91</v>
      </c>
      <c r="D2748" s="299" t="s">
        <v>59</v>
      </c>
      <c r="E2748" s="301">
        <v>277.2727272727272</v>
      </c>
      <c r="F2748" s="299" t="s">
        <v>187</v>
      </c>
    </row>
    <row r="2749" spans="1:6" x14ac:dyDescent="0.3">
      <c r="A2749" s="299" t="s">
        <v>494</v>
      </c>
      <c r="B2749" s="300">
        <v>35</v>
      </c>
      <c r="C2749" s="299" t="s">
        <v>91</v>
      </c>
      <c r="D2749" s="299" t="s">
        <v>59</v>
      </c>
      <c r="E2749" s="301">
        <v>363.27272727272725</v>
      </c>
      <c r="F2749" s="299" t="s">
        <v>77</v>
      </c>
    </row>
    <row r="2750" spans="1:6" x14ac:dyDescent="0.3">
      <c r="A2750" s="299" t="s">
        <v>494</v>
      </c>
      <c r="B2750" s="300">
        <v>35</v>
      </c>
      <c r="C2750" s="299" t="s">
        <v>91</v>
      </c>
      <c r="D2750" s="299" t="s">
        <v>60</v>
      </c>
      <c r="E2750" s="301">
        <v>465.13636363636363</v>
      </c>
      <c r="F2750" s="299" t="s">
        <v>187</v>
      </c>
    </row>
    <row r="2751" spans="1:6" x14ac:dyDescent="0.3">
      <c r="A2751" s="299" t="s">
        <v>494</v>
      </c>
      <c r="B2751" s="300">
        <v>35</v>
      </c>
      <c r="C2751" s="299" t="s">
        <v>91</v>
      </c>
      <c r="D2751" s="299" t="s">
        <v>60</v>
      </c>
      <c r="E2751" s="301">
        <v>2157.181818181818</v>
      </c>
      <c r="F2751" s="299" t="s">
        <v>77</v>
      </c>
    </row>
    <row r="2752" spans="1:6" x14ac:dyDescent="0.3">
      <c r="A2752" s="299" t="s">
        <v>494</v>
      </c>
      <c r="B2752" s="300">
        <v>35</v>
      </c>
      <c r="C2752" s="299" t="s">
        <v>91</v>
      </c>
      <c r="D2752" s="299" t="s">
        <v>61</v>
      </c>
      <c r="E2752" s="301">
        <v>256.68181818181824</v>
      </c>
      <c r="F2752" s="299" t="s">
        <v>77</v>
      </c>
    </row>
    <row r="2753" spans="1:6" x14ac:dyDescent="0.3">
      <c r="A2753" s="299" t="s">
        <v>494</v>
      </c>
      <c r="B2753" s="300">
        <v>35</v>
      </c>
      <c r="C2753" s="299" t="s">
        <v>91</v>
      </c>
      <c r="D2753" s="299" t="s">
        <v>62</v>
      </c>
      <c r="E2753" s="301">
        <v>175.77272727272728</v>
      </c>
      <c r="F2753" s="299" t="s">
        <v>187</v>
      </c>
    </row>
    <row r="2754" spans="1:6" x14ac:dyDescent="0.3">
      <c r="A2754" s="299" t="s">
        <v>494</v>
      </c>
      <c r="B2754" s="300">
        <v>35</v>
      </c>
      <c r="C2754" s="299" t="s">
        <v>91</v>
      </c>
      <c r="D2754" s="299" t="s">
        <v>62</v>
      </c>
      <c r="E2754" s="301">
        <v>565.40909090909088</v>
      </c>
      <c r="F2754" s="299" t="s">
        <v>77</v>
      </c>
    </row>
    <row r="2755" spans="1:6" x14ac:dyDescent="0.3">
      <c r="A2755" s="299" t="s">
        <v>494</v>
      </c>
      <c r="B2755" s="300">
        <v>35</v>
      </c>
      <c r="C2755" s="299" t="s">
        <v>91</v>
      </c>
      <c r="D2755" s="299" t="s">
        <v>63</v>
      </c>
      <c r="E2755" s="301">
        <v>130.95454545454544</v>
      </c>
      <c r="F2755" s="299" t="s">
        <v>187</v>
      </c>
    </row>
    <row r="2756" spans="1:6" x14ac:dyDescent="0.3">
      <c r="A2756" s="299" t="s">
        <v>494</v>
      </c>
      <c r="B2756" s="300">
        <v>35</v>
      </c>
      <c r="C2756" s="299" t="s">
        <v>91</v>
      </c>
      <c r="D2756" s="299" t="s">
        <v>63</v>
      </c>
      <c r="E2756" s="301">
        <v>0.81818181818181801</v>
      </c>
      <c r="F2756" s="299" t="s">
        <v>80</v>
      </c>
    </row>
    <row r="2757" spans="1:6" x14ac:dyDescent="0.3">
      <c r="A2757" s="299" t="s">
        <v>494</v>
      </c>
      <c r="B2757" s="300">
        <v>35</v>
      </c>
      <c r="C2757" s="299" t="s">
        <v>91</v>
      </c>
      <c r="D2757" s="299" t="s">
        <v>63</v>
      </c>
      <c r="E2757" s="301">
        <v>1131.4545454545455</v>
      </c>
      <c r="F2757" s="299" t="s">
        <v>77</v>
      </c>
    </row>
    <row r="2758" spans="1:6" x14ac:dyDescent="0.3">
      <c r="A2758" s="299" t="s">
        <v>494</v>
      </c>
      <c r="B2758" s="300">
        <v>35</v>
      </c>
      <c r="C2758" s="299" t="s">
        <v>91</v>
      </c>
      <c r="D2758" s="299" t="s">
        <v>64</v>
      </c>
      <c r="E2758" s="301">
        <v>182.59090909090912</v>
      </c>
      <c r="F2758" s="299" t="s">
        <v>187</v>
      </c>
    </row>
    <row r="2759" spans="1:6" x14ac:dyDescent="0.3">
      <c r="A2759" s="299" t="s">
        <v>494</v>
      </c>
      <c r="B2759" s="300">
        <v>35</v>
      </c>
      <c r="C2759" s="299" t="s">
        <v>91</v>
      </c>
      <c r="D2759" s="299" t="s">
        <v>64</v>
      </c>
      <c r="E2759" s="301">
        <v>7.7272727272727257</v>
      </c>
      <c r="F2759" s="299" t="s">
        <v>80</v>
      </c>
    </row>
    <row r="2760" spans="1:6" x14ac:dyDescent="0.3">
      <c r="A2760" s="299" t="s">
        <v>494</v>
      </c>
      <c r="B2760" s="300">
        <v>35</v>
      </c>
      <c r="C2760" s="299" t="s">
        <v>91</v>
      </c>
      <c r="D2760" s="299" t="s">
        <v>64</v>
      </c>
      <c r="E2760" s="301">
        <v>515.18181818181813</v>
      </c>
      <c r="F2760" s="299" t="s">
        <v>77</v>
      </c>
    </row>
    <row r="2761" spans="1:6" x14ac:dyDescent="0.3">
      <c r="A2761" s="299" t="s">
        <v>494</v>
      </c>
      <c r="B2761" s="300">
        <v>35</v>
      </c>
      <c r="C2761" s="299" t="s">
        <v>91</v>
      </c>
      <c r="D2761" s="299" t="s">
        <v>65</v>
      </c>
      <c r="E2761" s="301">
        <v>577.31818181818187</v>
      </c>
      <c r="F2761" s="299" t="s">
        <v>187</v>
      </c>
    </row>
    <row r="2762" spans="1:6" x14ac:dyDescent="0.3">
      <c r="A2762" s="299" t="s">
        <v>494</v>
      </c>
      <c r="B2762" s="300">
        <v>35</v>
      </c>
      <c r="C2762" s="299" t="s">
        <v>91</v>
      </c>
      <c r="D2762" s="299" t="s">
        <v>65</v>
      </c>
      <c r="E2762" s="301">
        <v>954.49999999999977</v>
      </c>
      <c r="F2762" s="299" t="s">
        <v>77</v>
      </c>
    </row>
    <row r="2763" spans="1:6" x14ac:dyDescent="0.3">
      <c r="A2763" s="299" t="s">
        <v>494</v>
      </c>
      <c r="B2763" s="300">
        <v>35</v>
      </c>
      <c r="C2763" s="299" t="s">
        <v>91</v>
      </c>
      <c r="D2763" s="299" t="s">
        <v>67</v>
      </c>
      <c r="E2763" s="301">
        <v>1.9999999999999993</v>
      </c>
      <c r="F2763" s="299" t="s">
        <v>187</v>
      </c>
    </row>
    <row r="2764" spans="1:6" x14ac:dyDescent="0.3">
      <c r="A2764" s="299" t="s">
        <v>494</v>
      </c>
      <c r="B2764" s="300">
        <v>35</v>
      </c>
      <c r="C2764" s="299" t="s">
        <v>91</v>
      </c>
      <c r="D2764" s="299" t="s">
        <v>67</v>
      </c>
      <c r="E2764" s="301">
        <v>43.090909090909086</v>
      </c>
      <c r="F2764" s="299" t="s">
        <v>77</v>
      </c>
    </row>
    <row r="2765" spans="1:6" x14ac:dyDescent="0.3">
      <c r="A2765" s="299" t="s">
        <v>494</v>
      </c>
      <c r="B2765" s="300">
        <v>35</v>
      </c>
      <c r="C2765" s="299" t="s">
        <v>91</v>
      </c>
      <c r="D2765" s="299" t="s">
        <v>66</v>
      </c>
      <c r="E2765" s="301">
        <v>11</v>
      </c>
      <c r="F2765" s="299" t="s">
        <v>77</v>
      </c>
    </row>
    <row r="2766" spans="1:6" x14ac:dyDescent="0.3">
      <c r="A2766" s="299" t="s">
        <v>494</v>
      </c>
      <c r="B2766" s="300">
        <v>35</v>
      </c>
      <c r="C2766" s="299" t="s">
        <v>92</v>
      </c>
      <c r="D2766" s="299" t="s">
        <v>47</v>
      </c>
      <c r="E2766" s="301">
        <v>34.227272727272741</v>
      </c>
      <c r="F2766" s="299" t="s">
        <v>187</v>
      </c>
    </row>
    <row r="2767" spans="1:6" x14ac:dyDescent="0.3">
      <c r="A2767" s="299" t="s">
        <v>494</v>
      </c>
      <c r="B2767" s="300">
        <v>35</v>
      </c>
      <c r="C2767" s="299" t="s">
        <v>92</v>
      </c>
      <c r="D2767" s="299" t="s">
        <v>47</v>
      </c>
      <c r="E2767" s="301">
        <v>0.99999999999999967</v>
      </c>
      <c r="F2767" s="299" t="s">
        <v>81</v>
      </c>
    </row>
    <row r="2768" spans="1:6" x14ac:dyDescent="0.3">
      <c r="A2768" s="299" t="s">
        <v>494</v>
      </c>
      <c r="B2768" s="300">
        <v>35</v>
      </c>
      <c r="C2768" s="299" t="s">
        <v>92</v>
      </c>
      <c r="D2768" s="299" t="s">
        <v>47</v>
      </c>
      <c r="E2768" s="301">
        <v>5.8636363636363633</v>
      </c>
      <c r="F2768" s="299" t="s">
        <v>80</v>
      </c>
    </row>
    <row r="2769" spans="1:6" x14ac:dyDescent="0.3">
      <c r="A2769" s="299" t="s">
        <v>494</v>
      </c>
      <c r="B2769" s="300">
        <v>35</v>
      </c>
      <c r="C2769" s="299" t="s">
        <v>92</v>
      </c>
      <c r="D2769" s="299" t="s">
        <v>47</v>
      </c>
      <c r="E2769" s="301">
        <v>25.000000000000004</v>
      </c>
      <c r="F2769" s="299" t="s">
        <v>188</v>
      </c>
    </row>
    <row r="2770" spans="1:6" x14ac:dyDescent="0.3">
      <c r="A2770" s="299" t="s">
        <v>494</v>
      </c>
      <c r="B2770" s="300">
        <v>35</v>
      </c>
      <c r="C2770" s="299" t="s">
        <v>92</v>
      </c>
      <c r="D2770" s="299" t="s">
        <v>47</v>
      </c>
      <c r="E2770" s="301">
        <v>15.272727272727268</v>
      </c>
      <c r="F2770" s="299" t="s">
        <v>77</v>
      </c>
    </row>
    <row r="2771" spans="1:6" x14ac:dyDescent="0.3">
      <c r="A2771" s="299" t="s">
        <v>494</v>
      </c>
      <c r="B2771" s="300">
        <v>35</v>
      </c>
      <c r="C2771" s="299" t="s">
        <v>92</v>
      </c>
      <c r="D2771" s="299" t="s">
        <v>48</v>
      </c>
      <c r="E2771" s="301">
        <v>1.9999999999999993</v>
      </c>
      <c r="F2771" s="299" t="s">
        <v>187</v>
      </c>
    </row>
    <row r="2772" spans="1:6" x14ac:dyDescent="0.3">
      <c r="A2772" s="299" t="s">
        <v>494</v>
      </c>
      <c r="B2772" s="300">
        <v>35</v>
      </c>
      <c r="C2772" s="299" t="s">
        <v>92</v>
      </c>
      <c r="D2772" s="299" t="s">
        <v>48</v>
      </c>
      <c r="E2772" s="301">
        <v>0.99999999999999967</v>
      </c>
      <c r="F2772" s="299" t="s">
        <v>77</v>
      </c>
    </row>
    <row r="2773" spans="1:6" x14ac:dyDescent="0.3">
      <c r="A2773" s="299" t="s">
        <v>494</v>
      </c>
      <c r="B2773" s="300">
        <v>35</v>
      </c>
      <c r="C2773" s="299" t="s">
        <v>92</v>
      </c>
      <c r="D2773" s="299" t="s">
        <v>49</v>
      </c>
      <c r="E2773" s="301">
        <v>227.68181818181827</v>
      </c>
      <c r="F2773" s="299" t="s">
        <v>187</v>
      </c>
    </row>
    <row r="2774" spans="1:6" x14ac:dyDescent="0.3">
      <c r="A2774" s="299" t="s">
        <v>494</v>
      </c>
      <c r="B2774" s="300">
        <v>35</v>
      </c>
      <c r="C2774" s="299" t="s">
        <v>92</v>
      </c>
      <c r="D2774" s="299" t="s">
        <v>49</v>
      </c>
      <c r="E2774" s="301">
        <v>1.9999999999999993</v>
      </c>
      <c r="F2774" s="299" t="s">
        <v>80</v>
      </c>
    </row>
    <row r="2775" spans="1:6" x14ac:dyDescent="0.3">
      <c r="A2775" s="299" t="s">
        <v>494</v>
      </c>
      <c r="B2775" s="300">
        <v>35</v>
      </c>
      <c r="C2775" s="299" t="s">
        <v>92</v>
      </c>
      <c r="D2775" s="299" t="s">
        <v>49</v>
      </c>
      <c r="E2775" s="301">
        <v>314.36363636363637</v>
      </c>
      <c r="F2775" s="299" t="s">
        <v>77</v>
      </c>
    </row>
    <row r="2776" spans="1:6" x14ac:dyDescent="0.3">
      <c r="A2776" s="299" t="s">
        <v>494</v>
      </c>
      <c r="B2776" s="300">
        <v>35</v>
      </c>
      <c r="C2776" s="299" t="s">
        <v>92</v>
      </c>
      <c r="D2776" s="299" t="s">
        <v>50</v>
      </c>
      <c r="E2776" s="301">
        <v>1.9999999999999993</v>
      </c>
      <c r="F2776" s="299" t="s">
        <v>187</v>
      </c>
    </row>
    <row r="2777" spans="1:6" x14ac:dyDescent="0.3">
      <c r="A2777" s="299" t="s">
        <v>494</v>
      </c>
      <c r="B2777" s="300">
        <v>35</v>
      </c>
      <c r="C2777" s="299" t="s">
        <v>92</v>
      </c>
      <c r="D2777" s="299" t="s">
        <v>50</v>
      </c>
      <c r="E2777" s="301">
        <v>7.3636363636363624</v>
      </c>
      <c r="F2777" s="299" t="s">
        <v>77</v>
      </c>
    </row>
    <row r="2778" spans="1:6" x14ac:dyDescent="0.3">
      <c r="A2778" s="299" t="s">
        <v>494</v>
      </c>
      <c r="B2778" s="300">
        <v>35</v>
      </c>
      <c r="C2778" s="299" t="s">
        <v>92</v>
      </c>
      <c r="D2778" s="299" t="s">
        <v>51</v>
      </c>
      <c r="E2778" s="301">
        <v>0.99999999999999967</v>
      </c>
      <c r="F2778" s="299" t="s">
        <v>187</v>
      </c>
    </row>
    <row r="2779" spans="1:6" x14ac:dyDescent="0.3">
      <c r="A2779" s="299" t="s">
        <v>494</v>
      </c>
      <c r="B2779" s="300">
        <v>35</v>
      </c>
      <c r="C2779" s="299" t="s">
        <v>92</v>
      </c>
      <c r="D2779" s="299" t="s">
        <v>51</v>
      </c>
      <c r="E2779" s="301">
        <v>15.636363636363631</v>
      </c>
      <c r="F2779" s="299" t="s">
        <v>77</v>
      </c>
    </row>
    <row r="2780" spans="1:6" x14ac:dyDescent="0.3">
      <c r="A2780" s="299" t="s">
        <v>494</v>
      </c>
      <c r="B2780" s="300">
        <v>35</v>
      </c>
      <c r="C2780" s="299" t="s">
        <v>92</v>
      </c>
      <c r="D2780" s="299" t="s">
        <v>52</v>
      </c>
      <c r="E2780" s="301">
        <v>830.27272727272702</v>
      </c>
      <c r="F2780" s="299" t="s">
        <v>187</v>
      </c>
    </row>
    <row r="2781" spans="1:6" x14ac:dyDescent="0.3">
      <c r="A2781" s="299" t="s">
        <v>494</v>
      </c>
      <c r="B2781" s="300">
        <v>35</v>
      </c>
      <c r="C2781" s="299" t="s">
        <v>92</v>
      </c>
      <c r="D2781" s="299" t="s">
        <v>52</v>
      </c>
      <c r="E2781" s="301">
        <v>1.0909090909090908</v>
      </c>
      <c r="F2781" s="299" t="s">
        <v>80</v>
      </c>
    </row>
    <row r="2782" spans="1:6" x14ac:dyDescent="0.3">
      <c r="A2782" s="299" t="s">
        <v>494</v>
      </c>
      <c r="B2782" s="300">
        <v>35</v>
      </c>
      <c r="C2782" s="299" t="s">
        <v>92</v>
      </c>
      <c r="D2782" s="299" t="s">
        <v>52</v>
      </c>
      <c r="E2782" s="301">
        <v>590.09090909090912</v>
      </c>
      <c r="F2782" s="299" t="s">
        <v>77</v>
      </c>
    </row>
    <row r="2783" spans="1:6" x14ac:dyDescent="0.3">
      <c r="A2783" s="299" t="s">
        <v>494</v>
      </c>
      <c r="B2783" s="300">
        <v>35</v>
      </c>
      <c r="C2783" s="299" t="s">
        <v>92</v>
      </c>
      <c r="D2783" s="299" t="s">
        <v>53</v>
      </c>
      <c r="E2783" s="301">
        <v>1287.7272727272727</v>
      </c>
      <c r="F2783" s="299" t="s">
        <v>187</v>
      </c>
    </row>
    <row r="2784" spans="1:6" x14ac:dyDescent="0.3">
      <c r="A2784" s="299" t="s">
        <v>494</v>
      </c>
      <c r="B2784" s="300">
        <v>35</v>
      </c>
      <c r="C2784" s="299" t="s">
        <v>92</v>
      </c>
      <c r="D2784" s="299" t="s">
        <v>53</v>
      </c>
      <c r="E2784" s="301">
        <v>1998.5909090909092</v>
      </c>
      <c r="F2784" s="299" t="s">
        <v>77</v>
      </c>
    </row>
    <row r="2785" spans="1:6" x14ac:dyDescent="0.3">
      <c r="A2785" s="299" t="s">
        <v>494</v>
      </c>
      <c r="B2785" s="300">
        <v>35</v>
      </c>
      <c r="C2785" s="299" t="s">
        <v>92</v>
      </c>
      <c r="D2785" s="299" t="s">
        <v>54</v>
      </c>
      <c r="E2785" s="301">
        <v>68.22727272727272</v>
      </c>
      <c r="F2785" s="299" t="s">
        <v>187</v>
      </c>
    </row>
    <row r="2786" spans="1:6" x14ac:dyDescent="0.3">
      <c r="A2786" s="299" t="s">
        <v>494</v>
      </c>
      <c r="B2786" s="300">
        <v>35</v>
      </c>
      <c r="C2786" s="299" t="s">
        <v>92</v>
      </c>
      <c r="D2786" s="299" t="s">
        <v>54</v>
      </c>
      <c r="E2786" s="301">
        <v>13.000000000000007</v>
      </c>
      <c r="F2786" s="299" t="s">
        <v>81</v>
      </c>
    </row>
    <row r="2787" spans="1:6" x14ac:dyDescent="0.3">
      <c r="A2787" s="299" t="s">
        <v>494</v>
      </c>
      <c r="B2787" s="300">
        <v>35</v>
      </c>
      <c r="C2787" s="299" t="s">
        <v>92</v>
      </c>
      <c r="D2787" s="299" t="s">
        <v>54</v>
      </c>
      <c r="E2787" s="301">
        <v>99.090909090909093</v>
      </c>
      <c r="F2787" s="299" t="s">
        <v>80</v>
      </c>
    </row>
    <row r="2788" spans="1:6" x14ac:dyDescent="0.3">
      <c r="A2788" s="299" t="s">
        <v>494</v>
      </c>
      <c r="B2788" s="300">
        <v>35</v>
      </c>
      <c r="C2788" s="299" t="s">
        <v>92</v>
      </c>
      <c r="D2788" s="299" t="s">
        <v>54</v>
      </c>
      <c r="E2788" s="301">
        <v>571.99999999999989</v>
      </c>
      <c r="F2788" s="299" t="s">
        <v>77</v>
      </c>
    </row>
    <row r="2789" spans="1:6" x14ac:dyDescent="0.3">
      <c r="A2789" s="299" t="s">
        <v>494</v>
      </c>
      <c r="B2789" s="300">
        <v>35</v>
      </c>
      <c r="C2789" s="299" t="s">
        <v>92</v>
      </c>
      <c r="D2789" s="299" t="s">
        <v>55</v>
      </c>
      <c r="E2789" s="301">
        <v>1693.6363636363637</v>
      </c>
      <c r="F2789" s="299" t="s">
        <v>187</v>
      </c>
    </row>
    <row r="2790" spans="1:6" x14ac:dyDescent="0.3">
      <c r="A2790" s="299" t="s">
        <v>494</v>
      </c>
      <c r="B2790" s="300">
        <v>35</v>
      </c>
      <c r="C2790" s="299" t="s">
        <v>92</v>
      </c>
      <c r="D2790" s="299" t="s">
        <v>55</v>
      </c>
      <c r="E2790" s="301">
        <v>7926.0909090909081</v>
      </c>
      <c r="F2790" s="299" t="s">
        <v>77</v>
      </c>
    </row>
    <row r="2791" spans="1:6" x14ac:dyDescent="0.3">
      <c r="A2791" s="299" t="s">
        <v>494</v>
      </c>
      <c r="B2791" s="300">
        <v>35</v>
      </c>
      <c r="C2791" s="299" t="s">
        <v>92</v>
      </c>
      <c r="D2791" s="299" t="s">
        <v>56</v>
      </c>
      <c r="E2791" s="301">
        <v>408.95454545454538</v>
      </c>
      <c r="F2791" s="299" t="s">
        <v>187</v>
      </c>
    </row>
    <row r="2792" spans="1:6" x14ac:dyDescent="0.3">
      <c r="A2792" s="299" t="s">
        <v>494</v>
      </c>
      <c r="B2792" s="300">
        <v>35</v>
      </c>
      <c r="C2792" s="299" t="s">
        <v>92</v>
      </c>
      <c r="D2792" s="299" t="s">
        <v>56</v>
      </c>
      <c r="E2792" s="301">
        <v>437.59090909090912</v>
      </c>
      <c r="F2792" s="299" t="s">
        <v>77</v>
      </c>
    </row>
    <row r="2793" spans="1:6" x14ac:dyDescent="0.3">
      <c r="A2793" s="299" t="s">
        <v>494</v>
      </c>
      <c r="B2793" s="300">
        <v>35</v>
      </c>
      <c r="C2793" s="299" t="s">
        <v>92</v>
      </c>
      <c r="D2793" s="299" t="s">
        <v>57</v>
      </c>
      <c r="E2793" s="301">
        <v>65.363636363636346</v>
      </c>
      <c r="F2793" s="299" t="s">
        <v>187</v>
      </c>
    </row>
    <row r="2794" spans="1:6" x14ac:dyDescent="0.3">
      <c r="A2794" s="299" t="s">
        <v>494</v>
      </c>
      <c r="B2794" s="300">
        <v>35</v>
      </c>
      <c r="C2794" s="299" t="s">
        <v>92</v>
      </c>
      <c r="D2794" s="299" t="s">
        <v>57</v>
      </c>
      <c r="E2794" s="301">
        <v>65.090909090909079</v>
      </c>
      <c r="F2794" s="299" t="s">
        <v>77</v>
      </c>
    </row>
    <row r="2795" spans="1:6" x14ac:dyDescent="0.3">
      <c r="A2795" s="299" t="s">
        <v>494</v>
      </c>
      <c r="B2795" s="300">
        <v>35</v>
      </c>
      <c r="C2795" s="299" t="s">
        <v>92</v>
      </c>
      <c r="D2795" s="299" t="s">
        <v>58</v>
      </c>
      <c r="E2795" s="301">
        <v>327.09090909090907</v>
      </c>
      <c r="F2795" s="299" t="s">
        <v>187</v>
      </c>
    </row>
    <row r="2796" spans="1:6" x14ac:dyDescent="0.3">
      <c r="A2796" s="299" t="s">
        <v>494</v>
      </c>
      <c r="B2796" s="300">
        <v>35</v>
      </c>
      <c r="C2796" s="299" t="s">
        <v>92</v>
      </c>
      <c r="D2796" s="299" t="s">
        <v>58</v>
      </c>
      <c r="E2796" s="301">
        <v>162.90909090909093</v>
      </c>
      <c r="F2796" s="299" t="s">
        <v>77</v>
      </c>
    </row>
    <row r="2797" spans="1:6" x14ac:dyDescent="0.3">
      <c r="A2797" s="299" t="s">
        <v>494</v>
      </c>
      <c r="B2797" s="300">
        <v>35</v>
      </c>
      <c r="C2797" s="299" t="s">
        <v>92</v>
      </c>
      <c r="D2797" s="299" t="s">
        <v>59</v>
      </c>
      <c r="E2797" s="301">
        <v>914.68181818181836</v>
      </c>
      <c r="F2797" s="299" t="s">
        <v>187</v>
      </c>
    </row>
    <row r="2798" spans="1:6" x14ac:dyDescent="0.3">
      <c r="A2798" s="299" t="s">
        <v>494</v>
      </c>
      <c r="B2798" s="300">
        <v>35</v>
      </c>
      <c r="C2798" s="299" t="s">
        <v>92</v>
      </c>
      <c r="D2798" s="299" t="s">
        <v>59</v>
      </c>
      <c r="E2798" s="301">
        <v>599.50000000000011</v>
      </c>
      <c r="F2798" s="299" t="s">
        <v>77</v>
      </c>
    </row>
    <row r="2799" spans="1:6" x14ac:dyDescent="0.3">
      <c r="A2799" s="299" t="s">
        <v>494</v>
      </c>
      <c r="B2799" s="300">
        <v>35</v>
      </c>
      <c r="C2799" s="299" t="s">
        <v>92</v>
      </c>
      <c r="D2799" s="299" t="s">
        <v>60</v>
      </c>
      <c r="E2799" s="301">
        <v>814.04545454545473</v>
      </c>
      <c r="F2799" s="299" t="s">
        <v>187</v>
      </c>
    </row>
    <row r="2800" spans="1:6" x14ac:dyDescent="0.3">
      <c r="A2800" s="299" t="s">
        <v>494</v>
      </c>
      <c r="B2800" s="300">
        <v>35</v>
      </c>
      <c r="C2800" s="299" t="s">
        <v>92</v>
      </c>
      <c r="D2800" s="299" t="s">
        <v>60</v>
      </c>
      <c r="E2800" s="301">
        <v>1625.7727272727275</v>
      </c>
      <c r="F2800" s="299" t="s">
        <v>77</v>
      </c>
    </row>
    <row r="2801" spans="1:6" x14ac:dyDescent="0.3">
      <c r="A2801" s="299" t="s">
        <v>494</v>
      </c>
      <c r="B2801" s="300">
        <v>35</v>
      </c>
      <c r="C2801" s="299" t="s">
        <v>92</v>
      </c>
      <c r="D2801" s="299" t="s">
        <v>61</v>
      </c>
      <c r="E2801" s="301">
        <v>7.9999999999999973</v>
      </c>
      <c r="F2801" s="299" t="s">
        <v>187</v>
      </c>
    </row>
    <row r="2802" spans="1:6" x14ac:dyDescent="0.3">
      <c r="A2802" s="299" t="s">
        <v>494</v>
      </c>
      <c r="B2802" s="300">
        <v>35</v>
      </c>
      <c r="C2802" s="299" t="s">
        <v>92</v>
      </c>
      <c r="D2802" s="299" t="s">
        <v>61</v>
      </c>
      <c r="E2802" s="301">
        <v>99.454545454545467</v>
      </c>
      <c r="F2802" s="299" t="s">
        <v>77</v>
      </c>
    </row>
    <row r="2803" spans="1:6" x14ac:dyDescent="0.3">
      <c r="A2803" s="299" t="s">
        <v>494</v>
      </c>
      <c r="B2803" s="300">
        <v>35</v>
      </c>
      <c r="C2803" s="299" t="s">
        <v>92</v>
      </c>
      <c r="D2803" s="299" t="s">
        <v>62</v>
      </c>
      <c r="E2803" s="301">
        <v>436.0454545454545</v>
      </c>
      <c r="F2803" s="299" t="s">
        <v>187</v>
      </c>
    </row>
    <row r="2804" spans="1:6" x14ac:dyDescent="0.3">
      <c r="A2804" s="299" t="s">
        <v>494</v>
      </c>
      <c r="B2804" s="300">
        <v>35</v>
      </c>
      <c r="C2804" s="299" t="s">
        <v>92</v>
      </c>
      <c r="D2804" s="299" t="s">
        <v>62</v>
      </c>
      <c r="E2804" s="301">
        <v>595.36363636363649</v>
      </c>
      <c r="F2804" s="299" t="s">
        <v>77</v>
      </c>
    </row>
    <row r="2805" spans="1:6" x14ac:dyDescent="0.3">
      <c r="A2805" s="299" t="s">
        <v>494</v>
      </c>
      <c r="B2805" s="300">
        <v>35</v>
      </c>
      <c r="C2805" s="299" t="s">
        <v>92</v>
      </c>
      <c r="D2805" s="299" t="s">
        <v>63</v>
      </c>
      <c r="E2805" s="301">
        <v>308.36363636363637</v>
      </c>
      <c r="F2805" s="299" t="s">
        <v>187</v>
      </c>
    </row>
    <row r="2806" spans="1:6" x14ac:dyDescent="0.3">
      <c r="A2806" s="299" t="s">
        <v>494</v>
      </c>
      <c r="B2806" s="300">
        <v>35</v>
      </c>
      <c r="C2806" s="299" t="s">
        <v>92</v>
      </c>
      <c r="D2806" s="299" t="s">
        <v>63</v>
      </c>
      <c r="E2806" s="301">
        <v>727.68181818181802</v>
      </c>
      <c r="F2806" s="299" t="s">
        <v>77</v>
      </c>
    </row>
    <row r="2807" spans="1:6" x14ac:dyDescent="0.3">
      <c r="A2807" s="299" t="s">
        <v>494</v>
      </c>
      <c r="B2807" s="300">
        <v>35</v>
      </c>
      <c r="C2807" s="299" t="s">
        <v>92</v>
      </c>
      <c r="D2807" s="299" t="s">
        <v>64</v>
      </c>
      <c r="E2807" s="301">
        <v>408.45454545454544</v>
      </c>
      <c r="F2807" s="299" t="s">
        <v>187</v>
      </c>
    </row>
    <row r="2808" spans="1:6" x14ac:dyDescent="0.3">
      <c r="A2808" s="299" t="s">
        <v>494</v>
      </c>
      <c r="B2808" s="300">
        <v>35</v>
      </c>
      <c r="C2808" s="299" t="s">
        <v>92</v>
      </c>
      <c r="D2808" s="299" t="s">
        <v>64</v>
      </c>
      <c r="E2808" s="301">
        <v>17.181818181818187</v>
      </c>
      <c r="F2808" s="299" t="s">
        <v>80</v>
      </c>
    </row>
    <row r="2809" spans="1:6" x14ac:dyDescent="0.3">
      <c r="A2809" s="299" t="s">
        <v>494</v>
      </c>
      <c r="B2809" s="300">
        <v>35</v>
      </c>
      <c r="C2809" s="299" t="s">
        <v>92</v>
      </c>
      <c r="D2809" s="299" t="s">
        <v>64</v>
      </c>
      <c r="E2809" s="301">
        <v>559.68181818181824</v>
      </c>
      <c r="F2809" s="299" t="s">
        <v>77</v>
      </c>
    </row>
    <row r="2810" spans="1:6" x14ac:dyDescent="0.3">
      <c r="A2810" s="299" t="s">
        <v>494</v>
      </c>
      <c r="B2810" s="300">
        <v>35</v>
      </c>
      <c r="C2810" s="299" t="s">
        <v>92</v>
      </c>
      <c r="D2810" s="299" t="s">
        <v>65</v>
      </c>
      <c r="E2810" s="301">
        <v>668.18181818181813</v>
      </c>
      <c r="F2810" s="299" t="s">
        <v>187</v>
      </c>
    </row>
    <row r="2811" spans="1:6" x14ac:dyDescent="0.3">
      <c r="A2811" s="299" t="s">
        <v>494</v>
      </c>
      <c r="B2811" s="300">
        <v>35</v>
      </c>
      <c r="C2811" s="299" t="s">
        <v>92</v>
      </c>
      <c r="D2811" s="299" t="s">
        <v>65</v>
      </c>
      <c r="E2811" s="301">
        <v>338.77272727272725</v>
      </c>
      <c r="F2811" s="299" t="s">
        <v>77</v>
      </c>
    </row>
    <row r="2812" spans="1:6" x14ac:dyDescent="0.3">
      <c r="A2812" s="299" t="s">
        <v>494</v>
      </c>
      <c r="B2812" s="300">
        <v>35</v>
      </c>
      <c r="C2812" s="299" t="s">
        <v>92</v>
      </c>
      <c r="D2812" s="299" t="s">
        <v>67</v>
      </c>
      <c r="E2812" s="301">
        <v>0.99999999999999967</v>
      </c>
      <c r="F2812" s="299" t="s">
        <v>187</v>
      </c>
    </row>
    <row r="2813" spans="1:6" x14ac:dyDescent="0.3">
      <c r="A2813" s="299" t="s">
        <v>494</v>
      </c>
      <c r="B2813" s="300">
        <v>35</v>
      </c>
      <c r="C2813" s="299" t="s">
        <v>92</v>
      </c>
      <c r="D2813" s="299" t="s">
        <v>67</v>
      </c>
      <c r="E2813" s="301">
        <v>21.363636363636363</v>
      </c>
      <c r="F2813" s="299" t="s">
        <v>77</v>
      </c>
    </row>
    <row r="2814" spans="1:6" x14ac:dyDescent="0.3">
      <c r="A2814" s="299" t="s">
        <v>494</v>
      </c>
      <c r="B2814" s="300">
        <v>35</v>
      </c>
      <c r="C2814" s="299" t="s">
        <v>92</v>
      </c>
      <c r="D2814" s="299" t="s">
        <v>66</v>
      </c>
      <c r="E2814" s="301">
        <v>2.9999999999999982</v>
      </c>
      <c r="F2814" s="299" t="s">
        <v>77</v>
      </c>
    </row>
    <row r="2815" spans="1:6" x14ac:dyDescent="0.3">
      <c r="A2815" s="299" t="s">
        <v>494</v>
      </c>
      <c r="B2815" s="300">
        <v>36</v>
      </c>
      <c r="C2815" s="299" t="s">
        <v>91</v>
      </c>
      <c r="D2815" s="299" t="s">
        <v>47</v>
      </c>
      <c r="E2815" s="301">
        <v>33.590909090909093</v>
      </c>
      <c r="F2815" s="299" t="s">
        <v>187</v>
      </c>
    </row>
    <row r="2816" spans="1:6" x14ac:dyDescent="0.3">
      <c r="A2816" s="299" t="s">
        <v>494</v>
      </c>
      <c r="B2816" s="300">
        <v>36</v>
      </c>
      <c r="C2816" s="299" t="s">
        <v>91</v>
      </c>
      <c r="D2816" s="299" t="s">
        <v>47</v>
      </c>
      <c r="E2816" s="301">
        <v>5.9999999999999964</v>
      </c>
      <c r="F2816" s="299" t="s">
        <v>81</v>
      </c>
    </row>
    <row r="2817" spans="1:6" x14ac:dyDescent="0.3">
      <c r="A2817" s="299" t="s">
        <v>494</v>
      </c>
      <c r="B2817" s="300">
        <v>36</v>
      </c>
      <c r="C2817" s="299" t="s">
        <v>91</v>
      </c>
      <c r="D2817" s="299" t="s">
        <v>47</v>
      </c>
      <c r="E2817" s="301">
        <v>411.40909090909088</v>
      </c>
      <c r="F2817" s="299" t="s">
        <v>80</v>
      </c>
    </row>
    <row r="2818" spans="1:6" x14ac:dyDescent="0.3">
      <c r="A2818" s="299" t="s">
        <v>494</v>
      </c>
      <c r="B2818" s="300">
        <v>36</v>
      </c>
      <c r="C2818" s="299" t="s">
        <v>91</v>
      </c>
      <c r="D2818" s="299" t="s">
        <v>47</v>
      </c>
      <c r="E2818" s="301">
        <v>3.4999999999999991</v>
      </c>
      <c r="F2818" s="299" t="s">
        <v>188</v>
      </c>
    </row>
    <row r="2819" spans="1:6" x14ac:dyDescent="0.3">
      <c r="A2819" s="299" t="s">
        <v>494</v>
      </c>
      <c r="B2819" s="300">
        <v>36</v>
      </c>
      <c r="C2819" s="299" t="s">
        <v>91</v>
      </c>
      <c r="D2819" s="299" t="s">
        <v>47</v>
      </c>
      <c r="E2819" s="301">
        <v>75.545454545454547</v>
      </c>
      <c r="F2819" s="299" t="s">
        <v>77</v>
      </c>
    </row>
    <row r="2820" spans="1:6" x14ac:dyDescent="0.3">
      <c r="A2820" s="299" t="s">
        <v>494</v>
      </c>
      <c r="B2820" s="300">
        <v>36</v>
      </c>
      <c r="C2820" s="299" t="s">
        <v>91</v>
      </c>
      <c r="D2820" s="299" t="s">
        <v>48</v>
      </c>
      <c r="E2820" s="301">
        <v>10.136363636363635</v>
      </c>
      <c r="F2820" s="299" t="s">
        <v>77</v>
      </c>
    </row>
    <row r="2821" spans="1:6" x14ac:dyDescent="0.3">
      <c r="A2821" s="299" t="s">
        <v>494</v>
      </c>
      <c r="B2821" s="300">
        <v>36</v>
      </c>
      <c r="C2821" s="299" t="s">
        <v>91</v>
      </c>
      <c r="D2821" s="299" t="s">
        <v>49</v>
      </c>
      <c r="E2821" s="301">
        <v>58.22727272727272</v>
      </c>
      <c r="F2821" s="299" t="s">
        <v>187</v>
      </c>
    </row>
    <row r="2822" spans="1:6" x14ac:dyDescent="0.3">
      <c r="A2822" s="299" t="s">
        <v>494</v>
      </c>
      <c r="B2822" s="300">
        <v>36</v>
      </c>
      <c r="C2822" s="299" t="s">
        <v>91</v>
      </c>
      <c r="D2822" s="299" t="s">
        <v>49</v>
      </c>
      <c r="E2822" s="301">
        <v>0.18181818181818182</v>
      </c>
      <c r="F2822" s="299" t="s">
        <v>80</v>
      </c>
    </row>
    <row r="2823" spans="1:6" x14ac:dyDescent="0.3">
      <c r="A2823" s="299" t="s">
        <v>494</v>
      </c>
      <c r="B2823" s="300">
        <v>36</v>
      </c>
      <c r="C2823" s="299" t="s">
        <v>91</v>
      </c>
      <c r="D2823" s="299" t="s">
        <v>49</v>
      </c>
      <c r="E2823" s="301">
        <v>1081.9545454545453</v>
      </c>
      <c r="F2823" s="299" t="s">
        <v>77</v>
      </c>
    </row>
    <row r="2824" spans="1:6" x14ac:dyDescent="0.3">
      <c r="A2824" s="299" t="s">
        <v>494</v>
      </c>
      <c r="B2824" s="300">
        <v>36</v>
      </c>
      <c r="C2824" s="299" t="s">
        <v>91</v>
      </c>
      <c r="D2824" s="299" t="s">
        <v>50</v>
      </c>
      <c r="E2824" s="301">
        <v>0.99999999999999967</v>
      </c>
      <c r="F2824" s="299" t="s">
        <v>77</v>
      </c>
    </row>
    <row r="2825" spans="1:6" x14ac:dyDescent="0.3">
      <c r="A2825" s="299" t="s">
        <v>494</v>
      </c>
      <c r="B2825" s="300">
        <v>36</v>
      </c>
      <c r="C2825" s="299" t="s">
        <v>91</v>
      </c>
      <c r="D2825" s="299" t="s">
        <v>51</v>
      </c>
      <c r="E2825" s="301">
        <v>30.318181818181824</v>
      </c>
      <c r="F2825" s="299" t="s">
        <v>77</v>
      </c>
    </row>
    <row r="2826" spans="1:6" x14ac:dyDescent="0.3">
      <c r="A2826" s="299" t="s">
        <v>494</v>
      </c>
      <c r="B2826" s="300">
        <v>36</v>
      </c>
      <c r="C2826" s="299" t="s">
        <v>91</v>
      </c>
      <c r="D2826" s="299" t="s">
        <v>52</v>
      </c>
      <c r="E2826" s="301">
        <v>171.27272727272728</v>
      </c>
      <c r="F2826" s="299" t="s">
        <v>187</v>
      </c>
    </row>
    <row r="2827" spans="1:6" x14ac:dyDescent="0.3">
      <c r="A2827" s="299" t="s">
        <v>494</v>
      </c>
      <c r="B2827" s="300">
        <v>36</v>
      </c>
      <c r="C2827" s="299" t="s">
        <v>91</v>
      </c>
      <c r="D2827" s="299" t="s">
        <v>52</v>
      </c>
      <c r="E2827" s="301">
        <v>0.99999999999999967</v>
      </c>
      <c r="F2827" s="299" t="s">
        <v>80</v>
      </c>
    </row>
    <row r="2828" spans="1:6" x14ac:dyDescent="0.3">
      <c r="A2828" s="299" t="s">
        <v>494</v>
      </c>
      <c r="B2828" s="300">
        <v>36</v>
      </c>
      <c r="C2828" s="299" t="s">
        <v>91</v>
      </c>
      <c r="D2828" s="299" t="s">
        <v>52</v>
      </c>
      <c r="E2828" s="301">
        <v>715.45454545454561</v>
      </c>
      <c r="F2828" s="299" t="s">
        <v>77</v>
      </c>
    </row>
    <row r="2829" spans="1:6" x14ac:dyDescent="0.3">
      <c r="A2829" s="299" t="s">
        <v>494</v>
      </c>
      <c r="B2829" s="300">
        <v>36</v>
      </c>
      <c r="C2829" s="299" t="s">
        <v>91</v>
      </c>
      <c r="D2829" s="299" t="s">
        <v>53</v>
      </c>
      <c r="E2829" s="301">
        <v>614.63636363636363</v>
      </c>
      <c r="F2829" s="299" t="s">
        <v>187</v>
      </c>
    </row>
    <row r="2830" spans="1:6" x14ac:dyDescent="0.3">
      <c r="A2830" s="299" t="s">
        <v>494</v>
      </c>
      <c r="B2830" s="300">
        <v>36</v>
      </c>
      <c r="C2830" s="299" t="s">
        <v>91</v>
      </c>
      <c r="D2830" s="299" t="s">
        <v>53</v>
      </c>
      <c r="E2830" s="301">
        <v>1193.409090909091</v>
      </c>
      <c r="F2830" s="299" t="s">
        <v>77</v>
      </c>
    </row>
    <row r="2831" spans="1:6" x14ac:dyDescent="0.3">
      <c r="A2831" s="299" t="s">
        <v>494</v>
      </c>
      <c r="B2831" s="300">
        <v>36</v>
      </c>
      <c r="C2831" s="299" t="s">
        <v>91</v>
      </c>
      <c r="D2831" s="299" t="s">
        <v>54</v>
      </c>
      <c r="E2831" s="301">
        <v>171.90909090909091</v>
      </c>
      <c r="F2831" s="299" t="s">
        <v>187</v>
      </c>
    </row>
    <row r="2832" spans="1:6" x14ac:dyDescent="0.3">
      <c r="A2832" s="299" t="s">
        <v>494</v>
      </c>
      <c r="B2832" s="300">
        <v>36</v>
      </c>
      <c r="C2832" s="299" t="s">
        <v>91</v>
      </c>
      <c r="D2832" s="299" t="s">
        <v>54</v>
      </c>
      <c r="E2832" s="301">
        <v>11.590909090909092</v>
      </c>
      <c r="F2832" s="299" t="s">
        <v>80</v>
      </c>
    </row>
    <row r="2833" spans="1:6" x14ac:dyDescent="0.3">
      <c r="A2833" s="299" t="s">
        <v>494</v>
      </c>
      <c r="B2833" s="300">
        <v>36</v>
      </c>
      <c r="C2833" s="299" t="s">
        <v>91</v>
      </c>
      <c r="D2833" s="299" t="s">
        <v>54</v>
      </c>
      <c r="E2833" s="301">
        <v>397.0454545454545</v>
      </c>
      <c r="F2833" s="299" t="s">
        <v>77</v>
      </c>
    </row>
    <row r="2834" spans="1:6" x14ac:dyDescent="0.3">
      <c r="A2834" s="299" t="s">
        <v>494</v>
      </c>
      <c r="B2834" s="300">
        <v>36</v>
      </c>
      <c r="C2834" s="299" t="s">
        <v>91</v>
      </c>
      <c r="D2834" s="299" t="s">
        <v>55</v>
      </c>
      <c r="E2834" s="301">
        <v>375.77272727272725</v>
      </c>
      <c r="F2834" s="299" t="s">
        <v>187</v>
      </c>
    </row>
    <row r="2835" spans="1:6" x14ac:dyDescent="0.3">
      <c r="A2835" s="299" t="s">
        <v>494</v>
      </c>
      <c r="B2835" s="300">
        <v>36</v>
      </c>
      <c r="C2835" s="299" t="s">
        <v>91</v>
      </c>
      <c r="D2835" s="299" t="s">
        <v>55</v>
      </c>
      <c r="E2835" s="301">
        <v>2172.681818181818</v>
      </c>
      <c r="F2835" s="299" t="s">
        <v>77</v>
      </c>
    </row>
    <row r="2836" spans="1:6" x14ac:dyDescent="0.3">
      <c r="A2836" s="299" t="s">
        <v>494</v>
      </c>
      <c r="B2836" s="300">
        <v>36</v>
      </c>
      <c r="C2836" s="299" t="s">
        <v>91</v>
      </c>
      <c r="D2836" s="299" t="s">
        <v>56</v>
      </c>
      <c r="E2836" s="301">
        <v>44.04545454545454</v>
      </c>
      <c r="F2836" s="299" t="s">
        <v>187</v>
      </c>
    </row>
    <row r="2837" spans="1:6" x14ac:dyDescent="0.3">
      <c r="A2837" s="299" t="s">
        <v>494</v>
      </c>
      <c r="B2837" s="300">
        <v>36</v>
      </c>
      <c r="C2837" s="299" t="s">
        <v>91</v>
      </c>
      <c r="D2837" s="299" t="s">
        <v>56</v>
      </c>
      <c r="E2837" s="301">
        <v>139.09090909090909</v>
      </c>
      <c r="F2837" s="299" t="s">
        <v>77</v>
      </c>
    </row>
    <row r="2838" spans="1:6" x14ac:dyDescent="0.3">
      <c r="A2838" s="299" t="s">
        <v>494</v>
      </c>
      <c r="B2838" s="300">
        <v>36</v>
      </c>
      <c r="C2838" s="299" t="s">
        <v>91</v>
      </c>
      <c r="D2838" s="299" t="s">
        <v>57</v>
      </c>
      <c r="E2838" s="301">
        <v>16.045454545454543</v>
      </c>
      <c r="F2838" s="299" t="s">
        <v>187</v>
      </c>
    </row>
    <row r="2839" spans="1:6" x14ac:dyDescent="0.3">
      <c r="A2839" s="299" t="s">
        <v>494</v>
      </c>
      <c r="B2839" s="300">
        <v>36</v>
      </c>
      <c r="C2839" s="299" t="s">
        <v>91</v>
      </c>
      <c r="D2839" s="299" t="s">
        <v>57</v>
      </c>
      <c r="E2839" s="301">
        <v>22.227272727272727</v>
      </c>
      <c r="F2839" s="299" t="s">
        <v>77</v>
      </c>
    </row>
    <row r="2840" spans="1:6" x14ac:dyDescent="0.3">
      <c r="A2840" s="299" t="s">
        <v>494</v>
      </c>
      <c r="B2840" s="300">
        <v>36</v>
      </c>
      <c r="C2840" s="299" t="s">
        <v>91</v>
      </c>
      <c r="D2840" s="299" t="s">
        <v>58</v>
      </c>
      <c r="E2840" s="301">
        <v>8.4999999999999982</v>
      </c>
      <c r="F2840" s="299" t="s">
        <v>187</v>
      </c>
    </row>
    <row r="2841" spans="1:6" x14ac:dyDescent="0.3">
      <c r="A2841" s="299" t="s">
        <v>494</v>
      </c>
      <c r="B2841" s="300">
        <v>36</v>
      </c>
      <c r="C2841" s="299" t="s">
        <v>91</v>
      </c>
      <c r="D2841" s="299" t="s">
        <v>58</v>
      </c>
      <c r="E2841" s="301">
        <v>17.22727272727273</v>
      </c>
      <c r="F2841" s="299" t="s">
        <v>77</v>
      </c>
    </row>
    <row r="2842" spans="1:6" x14ac:dyDescent="0.3">
      <c r="A2842" s="299" t="s">
        <v>494</v>
      </c>
      <c r="B2842" s="300">
        <v>36</v>
      </c>
      <c r="C2842" s="299" t="s">
        <v>91</v>
      </c>
      <c r="D2842" s="299" t="s">
        <v>59</v>
      </c>
      <c r="E2842" s="301">
        <v>80.36363636363636</v>
      </c>
      <c r="F2842" s="299" t="s">
        <v>187</v>
      </c>
    </row>
    <row r="2843" spans="1:6" x14ac:dyDescent="0.3">
      <c r="A2843" s="299" t="s">
        <v>494</v>
      </c>
      <c r="B2843" s="300">
        <v>36</v>
      </c>
      <c r="C2843" s="299" t="s">
        <v>91</v>
      </c>
      <c r="D2843" s="299" t="s">
        <v>59</v>
      </c>
      <c r="E2843" s="301">
        <v>208.40909090909093</v>
      </c>
      <c r="F2843" s="299" t="s">
        <v>77</v>
      </c>
    </row>
    <row r="2844" spans="1:6" x14ac:dyDescent="0.3">
      <c r="A2844" s="299" t="s">
        <v>494</v>
      </c>
      <c r="B2844" s="300">
        <v>36</v>
      </c>
      <c r="C2844" s="299" t="s">
        <v>91</v>
      </c>
      <c r="D2844" s="299" t="s">
        <v>60</v>
      </c>
      <c r="E2844" s="301">
        <v>79.545454545454561</v>
      </c>
      <c r="F2844" s="299" t="s">
        <v>187</v>
      </c>
    </row>
    <row r="2845" spans="1:6" x14ac:dyDescent="0.3">
      <c r="A2845" s="299" t="s">
        <v>494</v>
      </c>
      <c r="B2845" s="300">
        <v>36</v>
      </c>
      <c r="C2845" s="299" t="s">
        <v>91</v>
      </c>
      <c r="D2845" s="299" t="s">
        <v>60</v>
      </c>
      <c r="E2845" s="301">
        <v>1.7727272727272723</v>
      </c>
      <c r="F2845" s="299" t="s">
        <v>80</v>
      </c>
    </row>
    <row r="2846" spans="1:6" x14ac:dyDescent="0.3">
      <c r="A2846" s="299" t="s">
        <v>494</v>
      </c>
      <c r="B2846" s="300">
        <v>36</v>
      </c>
      <c r="C2846" s="299" t="s">
        <v>91</v>
      </c>
      <c r="D2846" s="299" t="s">
        <v>60</v>
      </c>
      <c r="E2846" s="301">
        <v>757.59090909090901</v>
      </c>
      <c r="F2846" s="299" t="s">
        <v>77</v>
      </c>
    </row>
    <row r="2847" spans="1:6" x14ac:dyDescent="0.3">
      <c r="A2847" s="299" t="s">
        <v>494</v>
      </c>
      <c r="B2847" s="300">
        <v>36</v>
      </c>
      <c r="C2847" s="299" t="s">
        <v>91</v>
      </c>
      <c r="D2847" s="299" t="s">
        <v>61</v>
      </c>
      <c r="E2847" s="301">
        <v>109.09090909090908</v>
      </c>
      <c r="F2847" s="299" t="s">
        <v>77</v>
      </c>
    </row>
    <row r="2848" spans="1:6" x14ac:dyDescent="0.3">
      <c r="A2848" s="299" t="s">
        <v>494</v>
      </c>
      <c r="B2848" s="300">
        <v>36</v>
      </c>
      <c r="C2848" s="299" t="s">
        <v>91</v>
      </c>
      <c r="D2848" s="299" t="s">
        <v>62</v>
      </c>
      <c r="E2848" s="301">
        <v>116.99999999999997</v>
      </c>
      <c r="F2848" s="299" t="s">
        <v>187</v>
      </c>
    </row>
    <row r="2849" spans="1:6" x14ac:dyDescent="0.3">
      <c r="A2849" s="299" t="s">
        <v>494</v>
      </c>
      <c r="B2849" s="300">
        <v>36</v>
      </c>
      <c r="C2849" s="299" t="s">
        <v>91</v>
      </c>
      <c r="D2849" s="299" t="s">
        <v>62</v>
      </c>
      <c r="E2849" s="301">
        <v>297.59090909090912</v>
      </c>
      <c r="F2849" s="299" t="s">
        <v>77</v>
      </c>
    </row>
    <row r="2850" spans="1:6" x14ac:dyDescent="0.3">
      <c r="A2850" s="299" t="s">
        <v>494</v>
      </c>
      <c r="B2850" s="300">
        <v>36</v>
      </c>
      <c r="C2850" s="299" t="s">
        <v>91</v>
      </c>
      <c r="D2850" s="299" t="s">
        <v>63</v>
      </c>
      <c r="E2850" s="301">
        <v>37.090909090909086</v>
      </c>
      <c r="F2850" s="299" t="s">
        <v>187</v>
      </c>
    </row>
    <row r="2851" spans="1:6" x14ac:dyDescent="0.3">
      <c r="A2851" s="299" t="s">
        <v>494</v>
      </c>
      <c r="B2851" s="300">
        <v>36</v>
      </c>
      <c r="C2851" s="299" t="s">
        <v>91</v>
      </c>
      <c r="D2851" s="299" t="s">
        <v>63</v>
      </c>
      <c r="E2851" s="301">
        <v>619.13636363636374</v>
      </c>
      <c r="F2851" s="299" t="s">
        <v>77</v>
      </c>
    </row>
    <row r="2852" spans="1:6" x14ac:dyDescent="0.3">
      <c r="A2852" s="299" t="s">
        <v>494</v>
      </c>
      <c r="B2852" s="300">
        <v>36</v>
      </c>
      <c r="C2852" s="299" t="s">
        <v>91</v>
      </c>
      <c r="D2852" s="299" t="s">
        <v>64</v>
      </c>
      <c r="E2852" s="301">
        <v>33.318181818181813</v>
      </c>
      <c r="F2852" s="299" t="s">
        <v>187</v>
      </c>
    </row>
    <row r="2853" spans="1:6" x14ac:dyDescent="0.3">
      <c r="A2853" s="299" t="s">
        <v>494</v>
      </c>
      <c r="B2853" s="300">
        <v>36</v>
      </c>
      <c r="C2853" s="299" t="s">
        <v>91</v>
      </c>
      <c r="D2853" s="299" t="s">
        <v>64</v>
      </c>
      <c r="E2853" s="301">
        <v>156.81818181818184</v>
      </c>
      <c r="F2853" s="299" t="s">
        <v>77</v>
      </c>
    </row>
    <row r="2854" spans="1:6" x14ac:dyDescent="0.3">
      <c r="A2854" s="299" t="s">
        <v>494</v>
      </c>
      <c r="B2854" s="300">
        <v>36</v>
      </c>
      <c r="C2854" s="299" t="s">
        <v>91</v>
      </c>
      <c r="D2854" s="299" t="s">
        <v>65</v>
      </c>
      <c r="E2854" s="301">
        <v>179.45454545454544</v>
      </c>
      <c r="F2854" s="299" t="s">
        <v>187</v>
      </c>
    </row>
    <row r="2855" spans="1:6" x14ac:dyDescent="0.3">
      <c r="A2855" s="299" t="s">
        <v>494</v>
      </c>
      <c r="B2855" s="300">
        <v>36</v>
      </c>
      <c r="C2855" s="299" t="s">
        <v>91</v>
      </c>
      <c r="D2855" s="299" t="s">
        <v>65</v>
      </c>
      <c r="E2855" s="301">
        <v>1.9999999999999993</v>
      </c>
      <c r="F2855" s="299" t="s">
        <v>80</v>
      </c>
    </row>
    <row r="2856" spans="1:6" x14ac:dyDescent="0.3">
      <c r="A2856" s="299" t="s">
        <v>494</v>
      </c>
      <c r="B2856" s="300">
        <v>36</v>
      </c>
      <c r="C2856" s="299" t="s">
        <v>91</v>
      </c>
      <c r="D2856" s="299" t="s">
        <v>65</v>
      </c>
      <c r="E2856" s="301">
        <v>229</v>
      </c>
      <c r="F2856" s="299" t="s">
        <v>77</v>
      </c>
    </row>
    <row r="2857" spans="1:6" x14ac:dyDescent="0.3">
      <c r="A2857" s="299" t="s">
        <v>494</v>
      </c>
      <c r="B2857" s="300">
        <v>36</v>
      </c>
      <c r="C2857" s="299" t="s">
        <v>91</v>
      </c>
      <c r="D2857" s="299" t="s">
        <v>67</v>
      </c>
      <c r="E2857" s="301">
        <v>3.9999999999999987</v>
      </c>
      <c r="F2857" s="299" t="s">
        <v>77</v>
      </c>
    </row>
    <row r="2858" spans="1:6" x14ac:dyDescent="0.3">
      <c r="A2858" s="299" t="s">
        <v>494</v>
      </c>
      <c r="B2858" s="300">
        <v>36</v>
      </c>
      <c r="C2858" s="299" t="s">
        <v>91</v>
      </c>
      <c r="D2858" s="299" t="s">
        <v>66</v>
      </c>
      <c r="E2858" s="301">
        <v>0.99999999999999967</v>
      </c>
      <c r="F2858" s="299" t="s">
        <v>77</v>
      </c>
    </row>
    <row r="2859" spans="1:6" x14ac:dyDescent="0.3">
      <c r="A2859" s="299" t="s">
        <v>494</v>
      </c>
      <c r="B2859" s="300">
        <v>36</v>
      </c>
      <c r="C2859" s="299" t="s">
        <v>92</v>
      </c>
      <c r="D2859" s="299" t="s">
        <v>47</v>
      </c>
      <c r="E2859" s="301">
        <v>25.909090909090921</v>
      </c>
      <c r="F2859" s="299" t="s">
        <v>187</v>
      </c>
    </row>
    <row r="2860" spans="1:6" x14ac:dyDescent="0.3">
      <c r="A2860" s="299" t="s">
        <v>494</v>
      </c>
      <c r="B2860" s="300">
        <v>36</v>
      </c>
      <c r="C2860" s="299" t="s">
        <v>92</v>
      </c>
      <c r="D2860" s="299" t="s">
        <v>47</v>
      </c>
      <c r="E2860" s="301">
        <v>11.045454545454545</v>
      </c>
      <c r="F2860" s="299" t="s">
        <v>81</v>
      </c>
    </row>
    <row r="2861" spans="1:6" x14ac:dyDescent="0.3">
      <c r="A2861" s="299" t="s">
        <v>494</v>
      </c>
      <c r="B2861" s="300">
        <v>36</v>
      </c>
      <c r="C2861" s="299" t="s">
        <v>92</v>
      </c>
      <c r="D2861" s="299" t="s">
        <v>47</v>
      </c>
      <c r="E2861" s="301">
        <v>56.590909090909093</v>
      </c>
      <c r="F2861" s="299" t="s">
        <v>80</v>
      </c>
    </row>
    <row r="2862" spans="1:6" x14ac:dyDescent="0.3">
      <c r="A2862" s="299" t="s">
        <v>494</v>
      </c>
      <c r="B2862" s="300">
        <v>36</v>
      </c>
      <c r="C2862" s="299" t="s">
        <v>92</v>
      </c>
      <c r="D2862" s="299" t="s">
        <v>47</v>
      </c>
      <c r="E2862" s="301">
        <v>4.9999999999999991</v>
      </c>
      <c r="F2862" s="299" t="s">
        <v>188</v>
      </c>
    </row>
    <row r="2863" spans="1:6" x14ac:dyDescent="0.3">
      <c r="A2863" s="299" t="s">
        <v>494</v>
      </c>
      <c r="B2863" s="300">
        <v>36</v>
      </c>
      <c r="C2863" s="299" t="s">
        <v>92</v>
      </c>
      <c r="D2863" s="299" t="s">
        <v>47</v>
      </c>
      <c r="E2863" s="301">
        <v>69.22727272727272</v>
      </c>
      <c r="F2863" s="299" t="s">
        <v>77</v>
      </c>
    </row>
    <row r="2864" spans="1:6" x14ac:dyDescent="0.3">
      <c r="A2864" s="299" t="s">
        <v>494</v>
      </c>
      <c r="B2864" s="300">
        <v>36</v>
      </c>
      <c r="C2864" s="299" t="s">
        <v>92</v>
      </c>
      <c r="D2864" s="299" t="s">
        <v>48</v>
      </c>
      <c r="E2864" s="301">
        <v>13.363636363636367</v>
      </c>
      <c r="F2864" s="299" t="s">
        <v>77</v>
      </c>
    </row>
    <row r="2865" spans="1:6" x14ac:dyDescent="0.3">
      <c r="A2865" s="299" t="s">
        <v>494</v>
      </c>
      <c r="B2865" s="300">
        <v>36</v>
      </c>
      <c r="C2865" s="299" t="s">
        <v>92</v>
      </c>
      <c r="D2865" s="299" t="s">
        <v>49</v>
      </c>
      <c r="E2865" s="301">
        <v>70.727272727272734</v>
      </c>
      <c r="F2865" s="299" t="s">
        <v>187</v>
      </c>
    </row>
    <row r="2866" spans="1:6" x14ac:dyDescent="0.3">
      <c r="A2866" s="299" t="s">
        <v>494</v>
      </c>
      <c r="B2866" s="300">
        <v>36</v>
      </c>
      <c r="C2866" s="299" t="s">
        <v>92</v>
      </c>
      <c r="D2866" s="299" t="s">
        <v>49</v>
      </c>
      <c r="E2866" s="301">
        <v>910.86363636363626</v>
      </c>
      <c r="F2866" s="299" t="s">
        <v>77</v>
      </c>
    </row>
    <row r="2867" spans="1:6" x14ac:dyDescent="0.3">
      <c r="A2867" s="299" t="s">
        <v>494</v>
      </c>
      <c r="B2867" s="300">
        <v>36</v>
      </c>
      <c r="C2867" s="299" t="s">
        <v>92</v>
      </c>
      <c r="D2867" s="299" t="s">
        <v>50</v>
      </c>
      <c r="E2867" s="301">
        <v>0.99999999999999967</v>
      </c>
      <c r="F2867" s="299" t="s">
        <v>187</v>
      </c>
    </row>
    <row r="2868" spans="1:6" x14ac:dyDescent="0.3">
      <c r="A2868" s="299" t="s">
        <v>494</v>
      </c>
      <c r="B2868" s="300">
        <v>36</v>
      </c>
      <c r="C2868" s="299" t="s">
        <v>92</v>
      </c>
      <c r="D2868" s="299" t="s">
        <v>50</v>
      </c>
      <c r="E2868" s="301">
        <v>1.9999999999999993</v>
      </c>
      <c r="F2868" s="299" t="s">
        <v>77</v>
      </c>
    </row>
    <row r="2869" spans="1:6" x14ac:dyDescent="0.3">
      <c r="A2869" s="299" t="s">
        <v>494</v>
      </c>
      <c r="B2869" s="300">
        <v>36</v>
      </c>
      <c r="C2869" s="299" t="s">
        <v>92</v>
      </c>
      <c r="D2869" s="299" t="s">
        <v>51</v>
      </c>
      <c r="E2869" s="301">
        <v>17.636363636363633</v>
      </c>
      <c r="F2869" s="299" t="s">
        <v>77</v>
      </c>
    </row>
    <row r="2870" spans="1:6" x14ac:dyDescent="0.3">
      <c r="A2870" s="299" t="s">
        <v>494</v>
      </c>
      <c r="B2870" s="300">
        <v>36</v>
      </c>
      <c r="C2870" s="299" t="s">
        <v>92</v>
      </c>
      <c r="D2870" s="299" t="s">
        <v>52</v>
      </c>
      <c r="E2870" s="301">
        <v>139.18181818181816</v>
      </c>
      <c r="F2870" s="299" t="s">
        <v>187</v>
      </c>
    </row>
    <row r="2871" spans="1:6" x14ac:dyDescent="0.3">
      <c r="A2871" s="299" t="s">
        <v>494</v>
      </c>
      <c r="B2871" s="300">
        <v>36</v>
      </c>
      <c r="C2871" s="299" t="s">
        <v>92</v>
      </c>
      <c r="D2871" s="299" t="s">
        <v>52</v>
      </c>
      <c r="E2871" s="301">
        <v>593.45454545454527</v>
      </c>
      <c r="F2871" s="299" t="s">
        <v>77</v>
      </c>
    </row>
    <row r="2872" spans="1:6" x14ac:dyDescent="0.3">
      <c r="A2872" s="299" t="s">
        <v>494</v>
      </c>
      <c r="B2872" s="300">
        <v>36</v>
      </c>
      <c r="C2872" s="299" t="s">
        <v>92</v>
      </c>
      <c r="D2872" s="299" t="s">
        <v>53</v>
      </c>
      <c r="E2872" s="301">
        <v>315.72727272727275</v>
      </c>
      <c r="F2872" s="299" t="s">
        <v>187</v>
      </c>
    </row>
    <row r="2873" spans="1:6" x14ac:dyDescent="0.3">
      <c r="A2873" s="299" t="s">
        <v>494</v>
      </c>
      <c r="B2873" s="300">
        <v>36</v>
      </c>
      <c r="C2873" s="299" t="s">
        <v>92</v>
      </c>
      <c r="D2873" s="299" t="s">
        <v>53</v>
      </c>
      <c r="E2873" s="301">
        <v>714.09090909090912</v>
      </c>
      <c r="F2873" s="299" t="s">
        <v>77</v>
      </c>
    </row>
    <row r="2874" spans="1:6" x14ac:dyDescent="0.3">
      <c r="A2874" s="299" t="s">
        <v>494</v>
      </c>
      <c r="B2874" s="300">
        <v>36</v>
      </c>
      <c r="C2874" s="299" t="s">
        <v>92</v>
      </c>
      <c r="D2874" s="299" t="s">
        <v>54</v>
      </c>
      <c r="E2874" s="301">
        <v>77.27272727272728</v>
      </c>
      <c r="F2874" s="299" t="s">
        <v>187</v>
      </c>
    </row>
    <row r="2875" spans="1:6" x14ac:dyDescent="0.3">
      <c r="A2875" s="299" t="s">
        <v>494</v>
      </c>
      <c r="B2875" s="300">
        <v>36</v>
      </c>
      <c r="C2875" s="299" t="s">
        <v>92</v>
      </c>
      <c r="D2875" s="299" t="s">
        <v>54</v>
      </c>
      <c r="E2875" s="301">
        <v>5.8181818181818175</v>
      </c>
      <c r="F2875" s="299" t="s">
        <v>80</v>
      </c>
    </row>
    <row r="2876" spans="1:6" x14ac:dyDescent="0.3">
      <c r="A2876" s="299" t="s">
        <v>494</v>
      </c>
      <c r="B2876" s="300">
        <v>36</v>
      </c>
      <c r="C2876" s="299" t="s">
        <v>92</v>
      </c>
      <c r="D2876" s="299" t="s">
        <v>54</v>
      </c>
      <c r="E2876" s="301">
        <v>877.31818181818164</v>
      </c>
      <c r="F2876" s="299" t="s">
        <v>77</v>
      </c>
    </row>
    <row r="2877" spans="1:6" x14ac:dyDescent="0.3">
      <c r="A2877" s="299" t="s">
        <v>494</v>
      </c>
      <c r="B2877" s="300">
        <v>36</v>
      </c>
      <c r="C2877" s="299" t="s">
        <v>92</v>
      </c>
      <c r="D2877" s="299" t="s">
        <v>55</v>
      </c>
      <c r="E2877" s="301">
        <v>170.86363636363637</v>
      </c>
      <c r="F2877" s="299" t="s">
        <v>187</v>
      </c>
    </row>
    <row r="2878" spans="1:6" x14ac:dyDescent="0.3">
      <c r="A2878" s="299" t="s">
        <v>494</v>
      </c>
      <c r="B2878" s="300">
        <v>36</v>
      </c>
      <c r="C2878" s="299" t="s">
        <v>92</v>
      </c>
      <c r="D2878" s="299" t="s">
        <v>55</v>
      </c>
      <c r="E2878" s="301">
        <v>537.04545454545462</v>
      </c>
      <c r="F2878" s="299" t="s">
        <v>77</v>
      </c>
    </row>
    <row r="2879" spans="1:6" x14ac:dyDescent="0.3">
      <c r="A2879" s="299" t="s">
        <v>494</v>
      </c>
      <c r="B2879" s="300">
        <v>36</v>
      </c>
      <c r="C2879" s="299" t="s">
        <v>92</v>
      </c>
      <c r="D2879" s="299" t="s">
        <v>56</v>
      </c>
      <c r="E2879" s="301">
        <v>31.136363636363637</v>
      </c>
      <c r="F2879" s="299" t="s">
        <v>187</v>
      </c>
    </row>
    <row r="2880" spans="1:6" x14ac:dyDescent="0.3">
      <c r="A2880" s="299" t="s">
        <v>494</v>
      </c>
      <c r="B2880" s="300">
        <v>36</v>
      </c>
      <c r="C2880" s="299" t="s">
        <v>92</v>
      </c>
      <c r="D2880" s="299" t="s">
        <v>56</v>
      </c>
      <c r="E2880" s="301">
        <v>123.04545454545458</v>
      </c>
      <c r="F2880" s="299" t="s">
        <v>77</v>
      </c>
    </row>
    <row r="2881" spans="1:6" x14ac:dyDescent="0.3">
      <c r="A2881" s="299" t="s">
        <v>494</v>
      </c>
      <c r="B2881" s="300">
        <v>36</v>
      </c>
      <c r="C2881" s="299" t="s">
        <v>92</v>
      </c>
      <c r="D2881" s="299" t="s">
        <v>57</v>
      </c>
      <c r="E2881" s="301">
        <v>7.8181818181818183</v>
      </c>
      <c r="F2881" s="299" t="s">
        <v>187</v>
      </c>
    </row>
    <row r="2882" spans="1:6" x14ac:dyDescent="0.3">
      <c r="A2882" s="299" t="s">
        <v>494</v>
      </c>
      <c r="B2882" s="300">
        <v>36</v>
      </c>
      <c r="C2882" s="299" t="s">
        <v>92</v>
      </c>
      <c r="D2882" s="299" t="s">
        <v>57</v>
      </c>
      <c r="E2882" s="301">
        <v>22.590909090909093</v>
      </c>
      <c r="F2882" s="299" t="s">
        <v>77</v>
      </c>
    </row>
    <row r="2883" spans="1:6" x14ac:dyDescent="0.3">
      <c r="A2883" s="299" t="s">
        <v>494</v>
      </c>
      <c r="B2883" s="300">
        <v>36</v>
      </c>
      <c r="C2883" s="299" t="s">
        <v>92</v>
      </c>
      <c r="D2883" s="299" t="s">
        <v>58</v>
      </c>
      <c r="E2883" s="301">
        <v>7.0000000000000018</v>
      </c>
      <c r="F2883" s="299" t="s">
        <v>187</v>
      </c>
    </row>
    <row r="2884" spans="1:6" x14ac:dyDescent="0.3">
      <c r="A2884" s="299" t="s">
        <v>494</v>
      </c>
      <c r="B2884" s="300">
        <v>36</v>
      </c>
      <c r="C2884" s="299" t="s">
        <v>92</v>
      </c>
      <c r="D2884" s="299" t="s">
        <v>58</v>
      </c>
      <c r="E2884" s="301">
        <v>6.636363636363634</v>
      </c>
      <c r="F2884" s="299" t="s">
        <v>77</v>
      </c>
    </row>
    <row r="2885" spans="1:6" x14ac:dyDescent="0.3">
      <c r="A2885" s="299" t="s">
        <v>494</v>
      </c>
      <c r="B2885" s="300">
        <v>36</v>
      </c>
      <c r="C2885" s="299" t="s">
        <v>92</v>
      </c>
      <c r="D2885" s="299" t="s">
        <v>59</v>
      </c>
      <c r="E2885" s="301">
        <v>116.49999999999999</v>
      </c>
      <c r="F2885" s="299" t="s">
        <v>187</v>
      </c>
    </row>
    <row r="2886" spans="1:6" x14ac:dyDescent="0.3">
      <c r="A2886" s="299" t="s">
        <v>494</v>
      </c>
      <c r="B2886" s="300">
        <v>36</v>
      </c>
      <c r="C2886" s="299" t="s">
        <v>92</v>
      </c>
      <c r="D2886" s="299" t="s">
        <v>59</v>
      </c>
      <c r="E2886" s="301">
        <v>0.99999999999999967</v>
      </c>
      <c r="F2886" s="299" t="s">
        <v>80</v>
      </c>
    </row>
    <row r="2887" spans="1:6" x14ac:dyDescent="0.3">
      <c r="A2887" s="299" t="s">
        <v>494</v>
      </c>
      <c r="B2887" s="300">
        <v>36</v>
      </c>
      <c r="C2887" s="299" t="s">
        <v>92</v>
      </c>
      <c r="D2887" s="299" t="s">
        <v>59</v>
      </c>
      <c r="E2887" s="301">
        <v>205.13636363636365</v>
      </c>
      <c r="F2887" s="299" t="s">
        <v>77</v>
      </c>
    </row>
    <row r="2888" spans="1:6" x14ac:dyDescent="0.3">
      <c r="A2888" s="299" t="s">
        <v>494</v>
      </c>
      <c r="B2888" s="300">
        <v>36</v>
      </c>
      <c r="C2888" s="299" t="s">
        <v>92</v>
      </c>
      <c r="D2888" s="299" t="s">
        <v>60</v>
      </c>
      <c r="E2888" s="301">
        <v>61.227272727272741</v>
      </c>
      <c r="F2888" s="299" t="s">
        <v>187</v>
      </c>
    </row>
    <row r="2889" spans="1:6" x14ac:dyDescent="0.3">
      <c r="A2889" s="299" t="s">
        <v>494</v>
      </c>
      <c r="B2889" s="300">
        <v>36</v>
      </c>
      <c r="C2889" s="299" t="s">
        <v>92</v>
      </c>
      <c r="D2889" s="299" t="s">
        <v>60</v>
      </c>
      <c r="E2889" s="301">
        <v>279.31818181818187</v>
      </c>
      <c r="F2889" s="299" t="s">
        <v>77</v>
      </c>
    </row>
    <row r="2890" spans="1:6" x14ac:dyDescent="0.3">
      <c r="A2890" s="299" t="s">
        <v>494</v>
      </c>
      <c r="B2890" s="300">
        <v>36</v>
      </c>
      <c r="C2890" s="299" t="s">
        <v>92</v>
      </c>
      <c r="D2890" s="299" t="s">
        <v>61</v>
      </c>
      <c r="E2890" s="301">
        <v>69.22727272727272</v>
      </c>
      <c r="F2890" s="299" t="s">
        <v>77</v>
      </c>
    </row>
    <row r="2891" spans="1:6" x14ac:dyDescent="0.3">
      <c r="A2891" s="299" t="s">
        <v>494</v>
      </c>
      <c r="B2891" s="300">
        <v>36</v>
      </c>
      <c r="C2891" s="299" t="s">
        <v>92</v>
      </c>
      <c r="D2891" s="299" t="s">
        <v>62</v>
      </c>
      <c r="E2891" s="301">
        <v>69.045454545454533</v>
      </c>
      <c r="F2891" s="299" t="s">
        <v>187</v>
      </c>
    </row>
    <row r="2892" spans="1:6" x14ac:dyDescent="0.3">
      <c r="A2892" s="299" t="s">
        <v>494</v>
      </c>
      <c r="B2892" s="300">
        <v>36</v>
      </c>
      <c r="C2892" s="299" t="s">
        <v>92</v>
      </c>
      <c r="D2892" s="299" t="s">
        <v>62</v>
      </c>
      <c r="E2892" s="301">
        <v>184.36363636363635</v>
      </c>
      <c r="F2892" s="299" t="s">
        <v>77</v>
      </c>
    </row>
    <row r="2893" spans="1:6" x14ac:dyDescent="0.3">
      <c r="A2893" s="299" t="s">
        <v>494</v>
      </c>
      <c r="B2893" s="300">
        <v>36</v>
      </c>
      <c r="C2893" s="299" t="s">
        <v>92</v>
      </c>
      <c r="D2893" s="299" t="s">
        <v>63</v>
      </c>
      <c r="E2893" s="301">
        <v>35.999999999999993</v>
      </c>
      <c r="F2893" s="299" t="s">
        <v>187</v>
      </c>
    </row>
    <row r="2894" spans="1:6" x14ac:dyDescent="0.3">
      <c r="A2894" s="299" t="s">
        <v>494</v>
      </c>
      <c r="B2894" s="300">
        <v>36</v>
      </c>
      <c r="C2894" s="299" t="s">
        <v>92</v>
      </c>
      <c r="D2894" s="299" t="s">
        <v>63</v>
      </c>
      <c r="E2894" s="301">
        <v>389.45454545454544</v>
      </c>
      <c r="F2894" s="299" t="s">
        <v>77</v>
      </c>
    </row>
    <row r="2895" spans="1:6" x14ac:dyDescent="0.3">
      <c r="A2895" s="299" t="s">
        <v>494</v>
      </c>
      <c r="B2895" s="300">
        <v>36</v>
      </c>
      <c r="C2895" s="299" t="s">
        <v>92</v>
      </c>
      <c r="D2895" s="299" t="s">
        <v>64</v>
      </c>
      <c r="E2895" s="301">
        <v>28.999999999999986</v>
      </c>
      <c r="F2895" s="299" t="s">
        <v>187</v>
      </c>
    </row>
    <row r="2896" spans="1:6" x14ac:dyDescent="0.3">
      <c r="A2896" s="299" t="s">
        <v>494</v>
      </c>
      <c r="B2896" s="300">
        <v>36</v>
      </c>
      <c r="C2896" s="299" t="s">
        <v>92</v>
      </c>
      <c r="D2896" s="299" t="s">
        <v>64</v>
      </c>
      <c r="E2896" s="301">
        <v>0.99999999999999967</v>
      </c>
      <c r="F2896" s="299" t="s">
        <v>80</v>
      </c>
    </row>
    <row r="2897" spans="1:6" x14ac:dyDescent="0.3">
      <c r="A2897" s="299" t="s">
        <v>494</v>
      </c>
      <c r="B2897" s="300">
        <v>36</v>
      </c>
      <c r="C2897" s="299" t="s">
        <v>92</v>
      </c>
      <c r="D2897" s="299" t="s">
        <v>64</v>
      </c>
      <c r="E2897" s="301">
        <v>70.909090909090921</v>
      </c>
      <c r="F2897" s="299" t="s">
        <v>77</v>
      </c>
    </row>
    <row r="2898" spans="1:6" x14ac:dyDescent="0.3">
      <c r="A2898" s="299" t="s">
        <v>494</v>
      </c>
      <c r="B2898" s="300">
        <v>36</v>
      </c>
      <c r="C2898" s="299" t="s">
        <v>92</v>
      </c>
      <c r="D2898" s="299" t="s">
        <v>65</v>
      </c>
      <c r="E2898" s="301">
        <v>61.045454545454554</v>
      </c>
      <c r="F2898" s="299" t="s">
        <v>187</v>
      </c>
    </row>
    <row r="2899" spans="1:6" x14ac:dyDescent="0.3">
      <c r="A2899" s="299" t="s">
        <v>494</v>
      </c>
      <c r="B2899" s="300">
        <v>36</v>
      </c>
      <c r="C2899" s="299" t="s">
        <v>92</v>
      </c>
      <c r="D2899" s="299" t="s">
        <v>65</v>
      </c>
      <c r="E2899" s="301">
        <v>68.818181818181813</v>
      </c>
      <c r="F2899" s="299" t="s">
        <v>77</v>
      </c>
    </row>
    <row r="2900" spans="1:6" x14ac:dyDescent="0.3">
      <c r="A2900" s="299" t="s">
        <v>494</v>
      </c>
      <c r="B2900" s="300">
        <v>36</v>
      </c>
      <c r="C2900" s="299" t="s">
        <v>92</v>
      </c>
      <c r="D2900" s="299" t="s">
        <v>66</v>
      </c>
      <c r="E2900" s="301">
        <v>4.9999999999999991</v>
      </c>
      <c r="F2900" s="299" t="s">
        <v>77</v>
      </c>
    </row>
    <row r="2901" spans="1:6" x14ac:dyDescent="0.3">
      <c r="A2901" s="299" t="s">
        <v>494</v>
      </c>
      <c r="B2901" s="300">
        <v>37</v>
      </c>
      <c r="C2901" s="299" t="s">
        <v>91</v>
      </c>
      <c r="D2901" s="299" t="s">
        <v>47</v>
      </c>
      <c r="E2901" s="301">
        <v>9.2727272727272698</v>
      </c>
      <c r="F2901" s="299" t="s">
        <v>187</v>
      </c>
    </row>
    <row r="2902" spans="1:6" x14ac:dyDescent="0.3">
      <c r="A2902" s="299" t="s">
        <v>494</v>
      </c>
      <c r="B2902" s="300">
        <v>37</v>
      </c>
      <c r="C2902" s="299" t="s">
        <v>91</v>
      </c>
      <c r="D2902" s="299" t="s">
        <v>47</v>
      </c>
      <c r="E2902" s="301">
        <v>3.9999999999999987</v>
      </c>
      <c r="F2902" s="299" t="s">
        <v>188</v>
      </c>
    </row>
    <row r="2903" spans="1:6" x14ac:dyDescent="0.3">
      <c r="A2903" s="299" t="s">
        <v>494</v>
      </c>
      <c r="B2903" s="300">
        <v>37</v>
      </c>
      <c r="C2903" s="299" t="s">
        <v>91</v>
      </c>
      <c r="D2903" s="299" t="s">
        <v>47</v>
      </c>
      <c r="E2903" s="301">
        <v>71.27272727272728</v>
      </c>
      <c r="F2903" s="299" t="s">
        <v>77</v>
      </c>
    </row>
    <row r="2904" spans="1:6" x14ac:dyDescent="0.3">
      <c r="A2904" s="299" t="s">
        <v>494</v>
      </c>
      <c r="B2904" s="300">
        <v>37</v>
      </c>
      <c r="C2904" s="299" t="s">
        <v>91</v>
      </c>
      <c r="D2904" s="299" t="s">
        <v>48</v>
      </c>
      <c r="E2904" s="301">
        <v>0.99999999999999967</v>
      </c>
      <c r="F2904" s="299" t="s">
        <v>187</v>
      </c>
    </row>
    <row r="2905" spans="1:6" x14ac:dyDescent="0.3">
      <c r="A2905" s="299" t="s">
        <v>494</v>
      </c>
      <c r="B2905" s="300">
        <v>37</v>
      </c>
      <c r="C2905" s="299" t="s">
        <v>91</v>
      </c>
      <c r="D2905" s="299" t="s">
        <v>48</v>
      </c>
      <c r="E2905" s="301">
        <v>10.818181818181818</v>
      </c>
      <c r="F2905" s="299" t="s">
        <v>77</v>
      </c>
    </row>
    <row r="2906" spans="1:6" x14ac:dyDescent="0.3">
      <c r="A2906" s="299" t="s">
        <v>494</v>
      </c>
      <c r="B2906" s="300">
        <v>37</v>
      </c>
      <c r="C2906" s="299" t="s">
        <v>91</v>
      </c>
      <c r="D2906" s="299" t="s">
        <v>49</v>
      </c>
      <c r="E2906" s="301">
        <v>14.999999999999998</v>
      </c>
      <c r="F2906" s="299" t="s">
        <v>187</v>
      </c>
    </row>
    <row r="2907" spans="1:6" x14ac:dyDescent="0.3">
      <c r="A2907" s="299" t="s">
        <v>494</v>
      </c>
      <c r="B2907" s="300">
        <v>37</v>
      </c>
      <c r="C2907" s="299" t="s">
        <v>91</v>
      </c>
      <c r="D2907" s="299" t="s">
        <v>49</v>
      </c>
      <c r="E2907" s="301">
        <v>457.31818181818187</v>
      </c>
      <c r="F2907" s="299" t="s">
        <v>77</v>
      </c>
    </row>
    <row r="2908" spans="1:6" x14ac:dyDescent="0.3">
      <c r="A2908" s="299" t="s">
        <v>494</v>
      </c>
      <c r="B2908" s="300">
        <v>37</v>
      </c>
      <c r="C2908" s="299" t="s">
        <v>91</v>
      </c>
      <c r="D2908" s="299" t="s">
        <v>50</v>
      </c>
      <c r="E2908" s="301">
        <v>1.9999999999999993</v>
      </c>
      <c r="F2908" s="299" t="s">
        <v>77</v>
      </c>
    </row>
    <row r="2909" spans="1:6" x14ac:dyDescent="0.3">
      <c r="A2909" s="299" t="s">
        <v>494</v>
      </c>
      <c r="B2909" s="300">
        <v>37</v>
      </c>
      <c r="C2909" s="299" t="s">
        <v>91</v>
      </c>
      <c r="D2909" s="299" t="s">
        <v>51</v>
      </c>
      <c r="E2909" s="301">
        <v>16.863636363636367</v>
      </c>
      <c r="F2909" s="299" t="s">
        <v>77</v>
      </c>
    </row>
    <row r="2910" spans="1:6" x14ac:dyDescent="0.3">
      <c r="A2910" s="299" t="s">
        <v>494</v>
      </c>
      <c r="B2910" s="300">
        <v>37</v>
      </c>
      <c r="C2910" s="299" t="s">
        <v>91</v>
      </c>
      <c r="D2910" s="299" t="s">
        <v>52</v>
      </c>
      <c r="E2910" s="301">
        <v>40.500000000000007</v>
      </c>
      <c r="F2910" s="299" t="s">
        <v>187</v>
      </c>
    </row>
    <row r="2911" spans="1:6" x14ac:dyDescent="0.3">
      <c r="A2911" s="299" t="s">
        <v>494</v>
      </c>
      <c r="B2911" s="300">
        <v>37</v>
      </c>
      <c r="C2911" s="299" t="s">
        <v>91</v>
      </c>
      <c r="D2911" s="299" t="s">
        <v>52</v>
      </c>
      <c r="E2911" s="301">
        <v>423.86363636363632</v>
      </c>
      <c r="F2911" s="299" t="s">
        <v>77</v>
      </c>
    </row>
    <row r="2912" spans="1:6" x14ac:dyDescent="0.3">
      <c r="A2912" s="299" t="s">
        <v>494</v>
      </c>
      <c r="B2912" s="300">
        <v>37</v>
      </c>
      <c r="C2912" s="299" t="s">
        <v>91</v>
      </c>
      <c r="D2912" s="299" t="s">
        <v>53</v>
      </c>
      <c r="E2912" s="301">
        <v>218.63636363636365</v>
      </c>
      <c r="F2912" s="299" t="s">
        <v>187</v>
      </c>
    </row>
    <row r="2913" spans="1:6" x14ac:dyDescent="0.3">
      <c r="A2913" s="299" t="s">
        <v>494</v>
      </c>
      <c r="B2913" s="300">
        <v>37</v>
      </c>
      <c r="C2913" s="299" t="s">
        <v>91</v>
      </c>
      <c r="D2913" s="299" t="s">
        <v>53</v>
      </c>
      <c r="E2913" s="301">
        <v>403.9545454545455</v>
      </c>
      <c r="F2913" s="299" t="s">
        <v>77</v>
      </c>
    </row>
    <row r="2914" spans="1:6" x14ac:dyDescent="0.3">
      <c r="A2914" s="299" t="s">
        <v>494</v>
      </c>
      <c r="B2914" s="300">
        <v>37</v>
      </c>
      <c r="C2914" s="299" t="s">
        <v>91</v>
      </c>
      <c r="D2914" s="299" t="s">
        <v>54</v>
      </c>
      <c r="E2914" s="301">
        <v>74.090909090909108</v>
      </c>
      <c r="F2914" s="299" t="s">
        <v>187</v>
      </c>
    </row>
    <row r="2915" spans="1:6" x14ac:dyDescent="0.3">
      <c r="A2915" s="299" t="s">
        <v>494</v>
      </c>
      <c r="B2915" s="300">
        <v>37</v>
      </c>
      <c r="C2915" s="299" t="s">
        <v>91</v>
      </c>
      <c r="D2915" s="299" t="s">
        <v>54</v>
      </c>
      <c r="E2915" s="301">
        <v>110.86363636363639</v>
      </c>
      <c r="F2915" s="299" t="s">
        <v>77</v>
      </c>
    </row>
    <row r="2916" spans="1:6" x14ac:dyDescent="0.3">
      <c r="A2916" s="299" t="s">
        <v>494</v>
      </c>
      <c r="B2916" s="300">
        <v>37</v>
      </c>
      <c r="C2916" s="299" t="s">
        <v>91</v>
      </c>
      <c r="D2916" s="299" t="s">
        <v>55</v>
      </c>
      <c r="E2916" s="301">
        <v>130.63636363636363</v>
      </c>
      <c r="F2916" s="299" t="s">
        <v>187</v>
      </c>
    </row>
    <row r="2917" spans="1:6" x14ac:dyDescent="0.3">
      <c r="A2917" s="299" t="s">
        <v>494</v>
      </c>
      <c r="B2917" s="300">
        <v>37</v>
      </c>
      <c r="C2917" s="299" t="s">
        <v>91</v>
      </c>
      <c r="D2917" s="299" t="s">
        <v>55</v>
      </c>
      <c r="E2917" s="301">
        <v>933.90909090909076</v>
      </c>
      <c r="F2917" s="299" t="s">
        <v>77</v>
      </c>
    </row>
    <row r="2918" spans="1:6" x14ac:dyDescent="0.3">
      <c r="A2918" s="299" t="s">
        <v>494</v>
      </c>
      <c r="B2918" s="300">
        <v>37</v>
      </c>
      <c r="C2918" s="299" t="s">
        <v>91</v>
      </c>
      <c r="D2918" s="299" t="s">
        <v>56</v>
      </c>
      <c r="E2918" s="301">
        <v>12.363636363636362</v>
      </c>
      <c r="F2918" s="299" t="s">
        <v>187</v>
      </c>
    </row>
    <row r="2919" spans="1:6" x14ac:dyDescent="0.3">
      <c r="A2919" s="299" t="s">
        <v>494</v>
      </c>
      <c r="B2919" s="300">
        <v>37</v>
      </c>
      <c r="C2919" s="299" t="s">
        <v>91</v>
      </c>
      <c r="D2919" s="299" t="s">
        <v>56</v>
      </c>
      <c r="E2919" s="301">
        <v>55.045454545454525</v>
      </c>
      <c r="F2919" s="299" t="s">
        <v>77</v>
      </c>
    </row>
    <row r="2920" spans="1:6" x14ac:dyDescent="0.3">
      <c r="A2920" s="299" t="s">
        <v>494</v>
      </c>
      <c r="B2920" s="300">
        <v>37</v>
      </c>
      <c r="C2920" s="299" t="s">
        <v>91</v>
      </c>
      <c r="D2920" s="299" t="s">
        <v>57</v>
      </c>
      <c r="E2920" s="301">
        <v>5.9999999999999964</v>
      </c>
      <c r="F2920" s="299" t="s">
        <v>187</v>
      </c>
    </row>
    <row r="2921" spans="1:6" x14ac:dyDescent="0.3">
      <c r="A2921" s="299" t="s">
        <v>494</v>
      </c>
      <c r="B2921" s="300">
        <v>37</v>
      </c>
      <c r="C2921" s="299" t="s">
        <v>91</v>
      </c>
      <c r="D2921" s="299" t="s">
        <v>57</v>
      </c>
      <c r="E2921" s="301">
        <v>0.99999999999999967</v>
      </c>
      <c r="F2921" s="299" t="s">
        <v>77</v>
      </c>
    </row>
    <row r="2922" spans="1:6" x14ac:dyDescent="0.3">
      <c r="A2922" s="299" t="s">
        <v>494</v>
      </c>
      <c r="B2922" s="300">
        <v>37</v>
      </c>
      <c r="C2922" s="299" t="s">
        <v>91</v>
      </c>
      <c r="D2922" s="299" t="s">
        <v>58</v>
      </c>
      <c r="E2922" s="301">
        <v>2.9545454545454528</v>
      </c>
      <c r="F2922" s="299" t="s">
        <v>187</v>
      </c>
    </row>
    <row r="2923" spans="1:6" x14ac:dyDescent="0.3">
      <c r="A2923" s="299" t="s">
        <v>494</v>
      </c>
      <c r="B2923" s="300">
        <v>37</v>
      </c>
      <c r="C2923" s="299" t="s">
        <v>91</v>
      </c>
      <c r="D2923" s="299" t="s">
        <v>58</v>
      </c>
      <c r="E2923" s="301">
        <v>8.9999999999999982</v>
      </c>
      <c r="F2923" s="299" t="s">
        <v>77</v>
      </c>
    </row>
    <row r="2924" spans="1:6" x14ac:dyDescent="0.3">
      <c r="A2924" s="299" t="s">
        <v>494</v>
      </c>
      <c r="B2924" s="300">
        <v>37</v>
      </c>
      <c r="C2924" s="299" t="s">
        <v>91</v>
      </c>
      <c r="D2924" s="299" t="s">
        <v>59</v>
      </c>
      <c r="E2924" s="301">
        <v>28.000000000000007</v>
      </c>
      <c r="F2924" s="299" t="s">
        <v>187</v>
      </c>
    </row>
    <row r="2925" spans="1:6" x14ac:dyDescent="0.3">
      <c r="A2925" s="299" t="s">
        <v>494</v>
      </c>
      <c r="B2925" s="300">
        <v>37</v>
      </c>
      <c r="C2925" s="299" t="s">
        <v>91</v>
      </c>
      <c r="D2925" s="299" t="s">
        <v>59</v>
      </c>
      <c r="E2925" s="301">
        <v>115.6363636363636</v>
      </c>
      <c r="F2925" s="299" t="s">
        <v>77</v>
      </c>
    </row>
    <row r="2926" spans="1:6" x14ac:dyDescent="0.3">
      <c r="A2926" s="299" t="s">
        <v>494</v>
      </c>
      <c r="B2926" s="300">
        <v>37</v>
      </c>
      <c r="C2926" s="299" t="s">
        <v>91</v>
      </c>
      <c r="D2926" s="299" t="s">
        <v>60</v>
      </c>
      <c r="E2926" s="301">
        <v>27.090909090909093</v>
      </c>
      <c r="F2926" s="299" t="s">
        <v>187</v>
      </c>
    </row>
    <row r="2927" spans="1:6" x14ac:dyDescent="0.3">
      <c r="A2927" s="299" t="s">
        <v>494</v>
      </c>
      <c r="B2927" s="300">
        <v>37</v>
      </c>
      <c r="C2927" s="299" t="s">
        <v>91</v>
      </c>
      <c r="D2927" s="299" t="s">
        <v>60</v>
      </c>
      <c r="E2927" s="301">
        <v>334.3181818181817</v>
      </c>
      <c r="F2927" s="299" t="s">
        <v>77</v>
      </c>
    </row>
    <row r="2928" spans="1:6" x14ac:dyDescent="0.3">
      <c r="A2928" s="299" t="s">
        <v>494</v>
      </c>
      <c r="B2928" s="300">
        <v>37</v>
      </c>
      <c r="C2928" s="299" t="s">
        <v>91</v>
      </c>
      <c r="D2928" s="299" t="s">
        <v>61</v>
      </c>
      <c r="E2928" s="301">
        <v>119.49999999999997</v>
      </c>
      <c r="F2928" s="299" t="s">
        <v>77</v>
      </c>
    </row>
    <row r="2929" spans="1:6" x14ac:dyDescent="0.3">
      <c r="A2929" s="299" t="s">
        <v>494</v>
      </c>
      <c r="B2929" s="300">
        <v>37</v>
      </c>
      <c r="C2929" s="299" t="s">
        <v>91</v>
      </c>
      <c r="D2929" s="299" t="s">
        <v>62</v>
      </c>
      <c r="E2929" s="301">
        <v>51.863636363636381</v>
      </c>
      <c r="F2929" s="299" t="s">
        <v>187</v>
      </c>
    </row>
    <row r="2930" spans="1:6" x14ac:dyDescent="0.3">
      <c r="A2930" s="299" t="s">
        <v>494</v>
      </c>
      <c r="B2930" s="300">
        <v>37</v>
      </c>
      <c r="C2930" s="299" t="s">
        <v>91</v>
      </c>
      <c r="D2930" s="299" t="s">
        <v>62</v>
      </c>
      <c r="E2930" s="301">
        <v>140.72727272727275</v>
      </c>
      <c r="F2930" s="299" t="s">
        <v>77</v>
      </c>
    </row>
    <row r="2931" spans="1:6" x14ac:dyDescent="0.3">
      <c r="A2931" s="299" t="s">
        <v>494</v>
      </c>
      <c r="B2931" s="300">
        <v>37</v>
      </c>
      <c r="C2931" s="299" t="s">
        <v>91</v>
      </c>
      <c r="D2931" s="299" t="s">
        <v>63</v>
      </c>
      <c r="E2931" s="301">
        <v>7.9999999999999973</v>
      </c>
      <c r="F2931" s="299" t="s">
        <v>187</v>
      </c>
    </row>
    <row r="2932" spans="1:6" x14ac:dyDescent="0.3">
      <c r="A2932" s="299" t="s">
        <v>494</v>
      </c>
      <c r="B2932" s="300">
        <v>37</v>
      </c>
      <c r="C2932" s="299" t="s">
        <v>91</v>
      </c>
      <c r="D2932" s="299" t="s">
        <v>63</v>
      </c>
      <c r="E2932" s="301">
        <v>486.5454545454545</v>
      </c>
      <c r="F2932" s="299" t="s">
        <v>77</v>
      </c>
    </row>
    <row r="2933" spans="1:6" x14ac:dyDescent="0.3">
      <c r="A2933" s="299" t="s">
        <v>494</v>
      </c>
      <c r="B2933" s="300">
        <v>37</v>
      </c>
      <c r="C2933" s="299" t="s">
        <v>91</v>
      </c>
      <c r="D2933" s="299" t="s">
        <v>64</v>
      </c>
      <c r="E2933" s="301">
        <v>11.181818181818182</v>
      </c>
      <c r="F2933" s="299" t="s">
        <v>187</v>
      </c>
    </row>
    <row r="2934" spans="1:6" x14ac:dyDescent="0.3">
      <c r="A2934" s="299" t="s">
        <v>494</v>
      </c>
      <c r="B2934" s="300">
        <v>37</v>
      </c>
      <c r="C2934" s="299" t="s">
        <v>91</v>
      </c>
      <c r="D2934" s="299" t="s">
        <v>64</v>
      </c>
      <c r="E2934" s="301">
        <v>89.090909090909108</v>
      </c>
      <c r="F2934" s="299" t="s">
        <v>77</v>
      </c>
    </row>
    <row r="2935" spans="1:6" x14ac:dyDescent="0.3">
      <c r="A2935" s="299" t="s">
        <v>494</v>
      </c>
      <c r="B2935" s="300">
        <v>37</v>
      </c>
      <c r="C2935" s="299" t="s">
        <v>91</v>
      </c>
      <c r="D2935" s="299" t="s">
        <v>65</v>
      </c>
      <c r="E2935" s="301">
        <v>84.36363636363636</v>
      </c>
      <c r="F2935" s="299" t="s">
        <v>187</v>
      </c>
    </row>
    <row r="2936" spans="1:6" x14ac:dyDescent="0.3">
      <c r="A2936" s="299" t="s">
        <v>494</v>
      </c>
      <c r="B2936" s="300">
        <v>37</v>
      </c>
      <c r="C2936" s="299" t="s">
        <v>91</v>
      </c>
      <c r="D2936" s="299" t="s">
        <v>65</v>
      </c>
      <c r="E2936" s="301">
        <v>80.22727272727272</v>
      </c>
      <c r="F2936" s="299" t="s">
        <v>77</v>
      </c>
    </row>
    <row r="2937" spans="1:6" x14ac:dyDescent="0.3">
      <c r="A2937" s="299" t="s">
        <v>494</v>
      </c>
      <c r="B2937" s="300">
        <v>37</v>
      </c>
      <c r="C2937" s="299" t="s">
        <v>91</v>
      </c>
      <c r="D2937" s="299" t="s">
        <v>67</v>
      </c>
      <c r="E2937" s="301">
        <v>3.5454545454545432</v>
      </c>
      <c r="F2937" s="299" t="s">
        <v>77</v>
      </c>
    </row>
    <row r="2938" spans="1:6" x14ac:dyDescent="0.3">
      <c r="A2938" s="299" t="s">
        <v>494</v>
      </c>
      <c r="B2938" s="300">
        <v>37</v>
      </c>
      <c r="C2938" s="299" t="s">
        <v>91</v>
      </c>
      <c r="D2938" s="299" t="s">
        <v>66</v>
      </c>
      <c r="E2938" s="301">
        <v>0.99999999999999967</v>
      </c>
      <c r="F2938" s="299" t="s">
        <v>187</v>
      </c>
    </row>
    <row r="2939" spans="1:6" x14ac:dyDescent="0.3">
      <c r="A2939" s="299" t="s">
        <v>494</v>
      </c>
      <c r="B2939" s="300">
        <v>37</v>
      </c>
      <c r="C2939" s="299" t="s">
        <v>92</v>
      </c>
      <c r="D2939" s="299" t="s">
        <v>47</v>
      </c>
      <c r="E2939" s="301">
        <v>20.909090909090907</v>
      </c>
      <c r="F2939" s="299" t="s">
        <v>187</v>
      </c>
    </row>
    <row r="2940" spans="1:6" x14ac:dyDescent="0.3">
      <c r="A2940" s="299" t="s">
        <v>494</v>
      </c>
      <c r="B2940" s="300">
        <v>37</v>
      </c>
      <c r="C2940" s="299" t="s">
        <v>92</v>
      </c>
      <c r="D2940" s="299" t="s">
        <v>47</v>
      </c>
      <c r="E2940" s="301">
        <v>4.9999999999999991</v>
      </c>
      <c r="F2940" s="299" t="s">
        <v>188</v>
      </c>
    </row>
    <row r="2941" spans="1:6" x14ac:dyDescent="0.3">
      <c r="A2941" s="299" t="s">
        <v>494</v>
      </c>
      <c r="B2941" s="300">
        <v>37</v>
      </c>
      <c r="C2941" s="299" t="s">
        <v>92</v>
      </c>
      <c r="D2941" s="299" t="s">
        <v>47</v>
      </c>
      <c r="E2941" s="301">
        <v>30.136363636363637</v>
      </c>
      <c r="F2941" s="299" t="s">
        <v>77</v>
      </c>
    </row>
    <row r="2942" spans="1:6" x14ac:dyDescent="0.3">
      <c r="A2942" s="299" t="s">
        <v>494</v>
      </c>
      <c r="B2942" s="300">
        <v>37</v>
      </c>
      <c r="C2942" s="299" t="s">
        <v>92</v>
      </c>
      <c r="D2942" s="299" t="s">
        <v>48</v>
      </c>
      <c r="E2942" s="301">
        <v>0.99999999999999967</v>
      </c>
      <c r="F2942" s="299" t="s">
        <v>187</v>
      </c>
    </row>
    <row r="2943" spans="1:6" x14ac:dyDescent="0.3">
      <c r="A2943" s="299" t="s">
        <v>494</v>
      </c>
      <c r="B2943" s="300">
        <v>37</v>
      </c>
      <c r="C2943" s="299" t="s">
        <v>92</v>
      </c>
      <c r="D2943" s="299" t="s">
        <v>48</v>
      </c>
      <c r="E2943" s="301">
        <v>3.9999999999999987</v>
      </c>
      <c r="F2943" s="299" t="s">
        <v>77</v>
      </c>
    </row>
    <row r="2944" spans="1:6" x14ac:dyDescent="0.3">
      <c r="A2944" s="299" t="s">
        <v>494</v>
      </c>
      <c r="B2944" s="300">
        <v>37</v>
      </c>
      <c r="C2944" s="299" t="s">
        <v>92</v>
      </c>
      <c r="D2944" s="299" t="s">
        <v>49</v>
      </c>
      <c r="E2944" s="301">
        <v>33</v>
      </c>
      <c r="F2944" s="299" t="s">
        <v>187</v>
      </c>
    </row>
    <row r="2945" spans="1:6" x14ac:dyDescent="0.3">
      <c r="A2945" s="299" t="s">
        <v>494</v>
      </c>
      <c r="B2945" s="300">
        <v>37</v>
      </c>
      <c r="C2945" s="299" t="s">
        <v>92</v>
      </c>
      <c r="D2945" s="299" t="s">
        <v>49</v>
      </c>
      <c r="E2945" s="301">
        <v>215.36363636363637</v>
      </c>
      <c r="F2945" s="299" t="s">
        <v>77</v>
      </c>
    </row>
    <row r="2946" spans="1:6" x14ac:dyDescent="0.3">
      <c r="A2946" s="299" t="s">
        <v>494</v>
      </c>
      <c r="B2946" s="300">
        <v>37</v>
      </c>
      <c r="C2946" s="299" t="s">
        <v>92</v>
      </c>
      <c r="D2946" s="299" t="s">
        <v>50</v>
      </c>
      <c r="E2946" s="301">
        <v>3.9999999999999987</v>
      </c>
      <c r="F2946" s="299" t="s">
        <v>77</v>
      </c>
    </row>
    <row r="2947" spans="1:6" x14ac:dyDescent="0.3">
      <c r="A2947" s="299" t="s">
        <v>494</v>
      </c>
      <c r="B2947" s="300">
        <v>37</v>
      </c>
      <c r="C2947" s="299" t="s">
        <v>92</v>
      </c>
      <c r="D2947" s="299" t="s">
        <v>51</v>
      </c>
      <c r="E2947" s="301">
        <v>7.9999999999999973</v>
      </c>
      <c r="F2947" s="299" t="s">
        <v>77</v>
      </c>
    </row>
    <row r="2948" spans="1:6" x14ac:dyDescent="0.3">
      <c r="A2948" s="299" t="s">
        <v>494</v>
      </c>
      <c r="B2948" s="300">
        <v>37</v>
      </c>
      <c r="C2948" s="299" t="s">
        <v>92</v>
      </c>
      <c r="D2948" s="299" t="s">
        <v>52</v>
      </c>
      <c r="E2948" s="301">
        <v>37.045454545454554</v>
      </c>
      <c r="F2948" s="299" t="s">
        <v>187</v>
      </c>
    </row>
    <row r="2949" spans="1:6" x14ac:dyDescent="0.3">
      <c r="A2949" s="299" t="s">
        <v>494</v>
      </c>
      <c r="B2949" s="300">
        <v>37</v>
      </c>
      <c r="C2949" s="299" t="s">
        <v>92</v>
      </c>
      <c r="D2949" s="299" t="s">
        <v>52</v>
      </c>
      <c r="E2949" s="301">
        <v>102.63636363636364</v>
      </c>
      <c r="F2949" s="299" t="s">
        <v>77</v>
      </c>
    </row>
    <row r="2950" spans="1:6" x14ac:dyDescent="0.3">
      <c r="A2950" s="299" t="s">
        <v>494</v>
      </c>
      <c r="B2950" s="300">
        <v>37</v>
      </c>
      <c r="C2950" s="299" t="s">
        <v>92</v>
      </c>
      <c r="D2950" s="299" t="s">
        <v>53</v>
      </c>
      <c r="E2950" s="301">
        <v>69.909090909090892</v>
      </c>
      <c r="F2950" s="299" t="s">
        <v>187</v>
      </c>
    </row>
    <row r="2951" spans="1:6" x14ac:dyDescent="0.3">
      <c r="A2951" s="299" t="s">
        <v>494</v>
      </c>
      <c r="B2951" s="300">
        <v>37</v>
      </c>
      <c r="C2951" s="299" t="s">
        <v>92</v>
      </c>
      <c r="D2951" s="299" t="s">
        <v>53</v>
      </c>
      <c r="E2951" s="301">
        <v>219.00000000000003</v>
      </c>
      <c r="F2951" s="299" t="s">
        <v>77</v>
      </c>
    </row>
    <row r="2952" spans="1:6" x14ac:dyDescent="0.3">
      <c r="A2952" s="299" t="s">
        <v>494</v>
      </c>
      <c r="B2952" s="300">
        <v>37</v>
      </c>
      <c r="C2952" s="299" t="s">
        <v>92</v>
      </c>
      <c r="D2952" s="299" t="s">
        <v>54</v>
      </c>
      <c r="E2952" s="301">
        <v>15.95454545454545</v>
      </c>
      <c r="F2952" s="299" t="s">
        <v>187</v>
      </c>
    </row>
    <row r="2953" spans="1:6" x14ac:dyDescent="0.3">
      <c r="A2953" s="299" t="s">
        <v>494</v>
      </c>
      <c r="B2953" s="300">
        <v>37</v>
      </c>
      <c r="C2953" s="299" t="s">
        <v>92</v>
      </c>
      <c r="D2953" s="299" t="s">
        <v>54</v>
      </c>
      <c r="E2953" s="301">
        <v>213.13636363636365</v>
      </c>
      <c r="F2953" s="299" t="s">
        <v>77</v>
      </c>
    </row>
    <row r="2954" spans="1:6" x14ac:dyDescent="0.3">
      <c r="A2954" s="299" t="s">
        <v>494</v>
      </c>
      <c r="B2954" s="300">
        <v>37</v>
      </c>
      <c r="C2954" s="299" t="s">
        <v>92</v>
      </c>
      <c r="D2954" s="299" t="s">
        <v>55</v>
      </c>
      <c r="E2954" s="301">
        <v>73.72727272727272</v>
      </c>
      <c r="F2954" s="299" t="s">
        <v>187</v>
      </c>
    </row>
    <row r="2955" spans="1:6" x14ac:dyDescent="0.3">
      <c r="A2955" s="299" t="s">
        <v>494</v>
      </c>
      <c r="B2955" s="300">
        <v>37</v>
      </c>
      <c r="C2955" s="299" t="s">
        <v>92</v>
      </c>
      <c r="D2955" s="299" t="s">
        <v>55</v>
      </c>
      <c r="E2955" s="301">
        <v>229.90909090909091</v>
      </c>
      <c r="F2955" s="299" t="s">
        <v>77</v>
      </c>
    </row>
    <row r="2956" spans="1:6" x14ac:dyDescent="0.3">
      <c r="A2956" s="299" t="s">
        <v>494</v>
      </c>
      <c r="B2956" s="300">
        <v>37</v>
      </c>
      <c r="C2956" s="299" t="s">
        <v>92</v>
      </c>
      <c r="D2956" s="299" t="s">
        <v>56</v>
      </c>
      <c r="E2956" s="301">
        <v>7.0000000000000018</v>
      </c>
      <c r="F2956" s="299" t="s">
        <v>187</v>
      </c>
    </row>
    <row r="2957" spans="1:6" x14ac:dyDescent="0.3">
      <c r="A2957" s="299" t="s">
        <v>494</v>
      </c>
      <c r="B2957" s="300">
        <v>37</v>
      </c>
      <c r="C2957" s="299" t="s">
        <v>92</v>
      </c>
      <c r="D2957" s="299" t="s">
        <v>56</v>
      </c>
      <c r="E2957" s="301">
        <v>38.363636363636367</v>
      </c>
      <c r="F2957" s="299" t="s">
        <v>77</v>
      </c>
    </row>
    <row r="2958" spans="1:6" x14ac:dyDescent="0.3">
      <c r="A2958" s="299" t="s">
        <v>494</v>
      </c>
      <c r="B2958" s="300">
        <v>37</v>
      </c>
      <c r="C2958" s="299" t="s">
        <v>92</v>
      </c>
      <c r="D2958" s="299" t="s">
        <v>57</v>
      </c>
      <c r="E2958" s="301">
        <v>2.9999999999999982</v>
      </c>
      <c r="F2958" s="299" t="s">
        <v>187</v>
      </c>
    </row>
    <row r="2959" spans="1:6" x14ac:dyDescent="0.3">
      <c r="A2959" s="299" t="s">
        <v>494</v>
      </c>
      <c r="B2959" s="300">
        <v>37</v>
      </c>
      <c r="C2959" s="299" t="s">
        <v>92</v>
      </c>
      <c r="D2959" s="299" t="s">
        <v>58</v>
      </c>
      <c r="E2959" s="301">
        <v>0.99999999999999967</v>
      </c>
      <c r="F2959" s="299" t="s">
        <v>187</v>
      </c>
    </row>
    <row r="2960" spans="1:6" x14ac:dyDescent="0.3">
      <c r="A2960" s="299" t="s">
        <v>494</v>
      </c>
      <c r="B2960" s="300">
        <v>37</v>
      </c>
      <c r="C2960" s="299" t="s">
        <v>92</v>
      </c>
      <c r="D2960" s="299" t="s">
        <v>58</v>
      </c>
      <c r="E2960" s="301">
        <v>2.3181818181818175</v>
      </c>
      <c r="F2960" s="299" t="s">
        <v>77</v>
      </c>
    </row>
    <row r="2961" spans="1:6" x14ac:dyDescent="0.3">
      <c r="A2961" s="299" t="s">
        <v>494</v>
      </c>
      <c r="B2961" s="300">
        <v>37</v>
      </c>
      <c r="C2961" s="299" t="s">
        <v>92</v>
      </c>
      <c r="D2961" s="299" t="s">
        <v>59</v>
      </c>
      <c r="E2961" s="301">
        <v>26.999999999999993</v>
      </c>
      <c r="F2961" s="299" t="s">
        <v>187</v>
      </c>
    </row>
    <row r="2962" spans="1:6" x14ac:dyDescent="0.3">
      <c r="A2962" s="299" t="s">
        <v>494</v>
      </c>
      <c r="B2962" s="300">
        <v>37</v>
      </c>
      <c r="C2962" s="299" t="s">
        <v>92</v>
      </c>
      <c r="D2962" s="299" t="s">
        <v>59</v>
      </c>
      <c r="E2962" s="301">
        <v>75.954545454545439</v>
      </c>
      <c r="F2962" s="299" t="s">
        <v>77</v>
      </c>
    </row>
    <row r="2963" spans="1:6" x14ac:dyDescent="0.3">
      <c r="A2963" s="299" t="s">
        <v>494</v>
      </c>
      <c r="B2963" s="300">
        <v>37</v>
      </c>
      <c r="C2963" s="299" t="s">
        <v>92</v>
      </c>
      <c r="D2963" s="299" t="s">
        <v>60</v>
      </c>
      <c r="E2963" s="301">
        <v>9.9999999999999982</v>
      </c>
      <c r="F2963" s="299" t="s">
        <v>187</v>
      </c>
    </row>
    <row r="2964" spans="1:6" x14ac:dyDescent="0.3">
      <c r="A2964" s="299" t="s">
        <v>494</v>
      </c>
      <c r="B2964" s="300">
        <v>37</v>
      </c>
      <c r="C2964" s="299" t="s">
        <v>92</v>
      </c>
      <c r="D2964" s="299" t="s">
        <v>60</v>
      </c>
      <c r="E2964" s="301">
        <v>109.18181818181822</v>
      </c>
      <c r="F2964" s="299" t="s">
        <v>77</v>
      </c>
    </row>
    <row r="2965" spans="1:6" x14ac:dyDescent="0.3">
      <c r="A2965" s="299" t="s">
        <v>494</v>
      </c>
      <c r="B2965" s="300">
        <v>37</v>
      </c>
      <c r="C2965" s="299" t="s">
        <v>92</v>
      </c>
      <c r="D2965" s="299" t="s">
        <v>61</v>
      </c>
      <c r="E2965" s="301">
        <v>74.909090909090892</v>
      </c>
      <c r="F2965" s="299" t="s">
        <v>77</v>
      </c>
    </row>
    <row r="2966" spans="1:6" x14ac:dyDescent="0.3">
      <c r="A2966" s="299" t="s">
        <v>494</v>
      </c>
      <c r="B2966" s="300">
        <v>37</v>
      </c>
      <c r="C2966" s="299" t="s">
        <v>92</v>
      </c>
      <c r="D2966" s="299" t="s">
        <v>62</v>
      </c>
      <c r="E2966" s="301">
        <v>19.999999999999996</v>
      </c>
      <c r="F2966" s="299" t="s">
        <v>187</v>
      </c>
    </row>
    <row r="2967" spans="1:6" x14ac:dyDescent="0.3">
      <c r="A2967" s="299" t="s">
        <v>494</v>
      </c>
      <c r="B2967" s="300">
        <v>37</v>
      </c>
      <c r="C2967" s="299" t="s">
        <v>92</v>
      </c>
      <c r="D2967" s="299" t="s">
        <v>62</v>
      </c>
      <c r="E2967" s="301">
        <v>113.63636363636367</v>
      </c>
      <c r="F2967" s="299" t="s">
        <v>77</v>
      </c>
    </row>
    <row r="2968" spans="1:6" x14ac:dyDescent="0.3">
      <c r="A2968" s="299" t="s">
        <v>494</v>
      </c>
      <c r="B2968" s="300">
        <v>37</v>
      </c>
      <c r="C2968" s="299" t="s">
        <v>92</v>
      </c>
      <c r="D2968" s="299" t="s">
        <v>63</v>
      </c>
      <c r="E2968" s="301">
        <v>7.0000000000000018</v>
      </c>
      <c r="F2968" s="299" t="s">
        <v>187</v>
      </c>
    </row>
    <row r="2969" spans="1:6" x14ac:dyDescent="0.3">
      <c r="A2969" s="299" t="s">
        <v>494</v>
      </c>
      <c r="B2969" s="300">
        <v>37</v>
      </c>
      <c r="C2969" s="299" t="s">
        <v>92</v>
      </c>
      <c r="D2969" s="299" t="s">
        <v>63</v>
      </c>
      <c r="E2969" s="301">
        <v>133.77272727272722</v>
      </c>
      <c r="F2969" s="299" t="s">
        <v>77</v>
      </c>
    </row>
    <row r="2970" spans="1:6" x14ac:dyDescent="0.3">
      <c r="A2970" s="299" t="s">
        <v>494</v>
      </c>
      <c r="B2970" s="300">
        <v>37</v>
      </c>
      <c r="C2970" s="299" t="s">
        <v>92</v>
      </c>
      <c r="D2970" s="299" t="s">
        <v>64</v>
      </c>
      <c r="E2970" s="301">
        <v>3.9999999999999987</v>
      </c>
      <c r="F2970" s="299" t="s">
        <v>187</v>
      </c>
    </row>
    <row r="2971" spans="1:6" x14ac:dyDescent="0.3">
      <c r="A2971" s="299" t="s">
        <v>494</v>
      </c>
      <c r="B2971" s="300">
        <v>37</v>
      </c>
      <c r="C2971" s="299" t="s">
        <v>92</v>
      </c>
      <c r="D2971" s="299" t="s">
        <v>64</v>
      </c>
      <c r="E2971" s="301">
        <v>34.590909090909079</v>
      </c>
      <c r="F2971" s="299" t="s">
        <v>77</v>
      </c>
    </row>
    <row r="2972" spans="1:6" x14ac:dyDescent="0.3">
      <c r="A2972" s="299" t="s">
        <v>494</v>
      </c>
      <c r="B2972" s="300">
        <v>37</v>
      </c>
      <c r="C2972" s="299" t="s">
        <v>92</v>
      </c>
      <c r="D2972" s="299" t="s">
        <v>65</v>
      </c>
      <c r="E2972" s="301">
        <v>17.000000000000004</v>
      </c>
      <c r="F2972" s="299" t="s">
        <v>187</v>
      </c>
    </row>
    <row r="2973" spans="1:6" x14ac:dyDescent="0.3">
      <c r="A2973" s="299" t="s">
        <v>494</v>
      </c>
      <c r="B2973" s="300">
        <v>37</v>
      </c>
      <c r="C2973" s="299" t="s">
        <v>92</v>
      </c>
      <c r="D2973" s="299" t="s">
        <v>65</v>
      </c>
      <c r="E2973" s="301">
        <v>23.000000000000004</v>
      </c>
      <c r="F2973" s="299" t="s">
        <v>77</v>
      </c>
    </row>
    <row r="2974" spans="1:6" x14ac:dyDescent="0.3">
      <c r="A2974" s="299" t="s">
        <v>494</v>
      </c>
      <c r="B2974" s="300">
        <v>37</v>
      </c>
      <c r="C2974" s="299" t="s">
        <v>92</v>
      </c>
      <c r="D2974" s="299" t="s">
        <v>67</v>
      </c>
      <c r="E2974" s="301">
        <v>1.9545454545454539</v>
      </c>
      <c r="F2974" s="299" t="s">
        <v>77</v>
      </c>
    </row>
    <row r="2975" spans="1:6" x14ac:dyDescent="0.3">
      <c r="A2975" s="299" t="s">
        <v>494</v>
      </c>
      <c r="B2975" s="300">
        <v>38</v>
      </c>
      <c r="C2975" s="299" t="s">
        <v>91</v>
      </c>
      <c r="D2975" s="299" t="s">
        <v>47</v>
      </c>
      <c r="E2975" s="301">
        <v>32.772727272727266</v>
      </c>
      <c r="F2975" s="299" t="s">
        <v>187</v>
      </c>
    </row>
    <row r="2976" spans="1:6" x14ac:dyDescent="0.3">
      <c r="A2976" s="299" t="s">
        <v>494</v>
      </c>
      <c r="B2976" s="300">
        <v>38</v>
      </c>
      <c r="C2976" s="299" t="s">
        <v>91</v>
      </c>
      <c r="D2976" s="299" t="s">
        <v>47</v>
      </c>
      <c r="E2976" s="301">
        <v>1.9999999999999993</v>
      </c>
      <c r="F2976" s="299" t="s">
        <v>81</v>
      </c>
    </row>
    <row r="2977" spans="1:6" x14ac:dyDescent="0.3">
      <c r="A2977" s="299" t="s">
        <v>494</v>
      </c>
      <c r="B2977" s="300">
        <v>38</v>
      </c>
      <c r="C2977" s="299" t="s">
        <v>91</v>
      </c>
      <c r="D2977" s="299" t="s">
        <v>47</v>
      </c>
      <c r="E2977" s="301">
        <v>14.681818181818182</v>
      </c>
      <c r="F2977" s="299" t="s">
        <v>80</v>
      </c>
    </row>
    <row r="2978" spans="1:6" x14ac:dyDescent="0.3">
      <c r="A2978" s="299" t="s">
        <v>494</v>
      </c>
      <c r="B2978" s="300">
        <v>38</v>
      </c>
      <c r="C2978" s="299" t="s">
        <v>91</v>
      </c>
      <c r="D2978" s="299" t="s">
        <v>47</v>
      </c>
      <c r="E2978" s="301">
        <v>26.27272727272728</v>
      </c>
      <c r="F2978" s="299" t="s">
        <v>188</v>
      </c>
    </row>
    <row r="2979" spans="1:6" x14ac:dyDescent="0.3">
      <c r="A2979" s="299" t="s">
        <v>494</v>
      </c>
      <c r="B2979" s="300">
        <v>38</v>
      </c>
      <c r="C2979" s="299" t="s">
        <v>91</v>
      </c>
      <c r="D2979" s="299" t="s">
        <v>47</v>
      </c>
      <c r="E2979" s="301">
        <v>118.63636363636361</v>
      </c>
      <c r="F2979" s="299" t="s">
        <v>77</v>
      </c>
    </row>
    <row r="2980" spans="1:6" x14ac:dyDescent="0.3">
      <c r="A2980" s="299" t="s">
        <v>494</v>
      </c>
      <c r="B2980" s="300">
        <v>38</v>
      </c>
      <c r="C2980" s="299" t="s">
        <v>91</v>
      </c>
      <c r="D2980" s="299" t="s">
        <v>48</v>
      </c>
      <c r="E2980" s="301">
        <v>0.99999999999999967</v>
      </c>
      <c r="F2980" s="299" t="s">
        <v>187</v>
      </c>
    </row>
    <row r="2981" spans="1:6" x14ac:dyDescent="0.3">
      <c r="A2981" s="299" t="s">
        <v>494</v>
      </c>
      <c r="B2981" s="300">
        <v>38</v>
      </c>
      <c r="C2981" s="299" t="s">
        <v>91</v>
      </c>
      <c r="D2981" s="299" t="s">
        <v>48</v>
      </c>
      <c r="E2981" s="301">
        <v>2.9090909090909078</v>
      </c>
      <c r="F2981" s="299" t="s">
        <v>77</v>
      </c>
    </row>
    <row r="2982" spans="1:6" x14ac:dyDescent="0.3">
      <c r="A2982" s="299" t="s">
        <v>494</v>
      </c>
      <c r="B2982" s="300">
        <v>38</v>
      </c>
      <c r="C2982" s="299" t="s">
        <v>91</v>
      </c>
      <c r="D2982" s="299" t="s">
        <v>49</v>
      </c>
      <c r="E2982" s="301">
        <v>137.36363636363643</v>
      </c>
      <c r="F2982" s="299" t="s">
        <v>187</v>
      </c>
    </row>
    <row r="2983" spans="1:6" x14ac:dyDescent="0.3">
      <c r="A2983" s="299" t="s">
        <v>494</v>
      </c>
      <c r="B2983" s="300">
        <v>38</v>
      </c>
      <c r="C2983" s="299" t="s">
        <v>91</v>
      </c>
      <c r="D2983" s="299" t="s">
        <v>49</v>
      </c>
      <c r="E2983" s="301">
        <v>547.45454545454538</v>
      </c>
      <c r="F2983" s="299" t="s">
        <v>77</v>
      </c>
    </row>
    <row r="2984" spans="1:6" x14ac:dyDescent="0.3">
      <c r="A2984" s="299" t="s">
        <v>494</v>
      </c>
      <c r="B2984" s="300">
        <v>38</v>
      </c>
      <c r="C2984" s="299" t="s">
        <v>91</v>
      </c>
      <c r="D2984" s="299" t="s">
        <v>50</v>
      </c>
      <c r="E2984" s="301">
        <v>4.6818181818181799</v>
      </c>
      <c r="F2984" s="299" t="s">
        <v>77</v>
      </c>
    </row>
    <row r="2985" spans="1:6" x14ac:dyDescent="0.3">
      <c r="A2985" s="299" t="s">
        <v>494</v>
      </c>
      <c r="B2985" s="300">
        <v>38</v>
      </c>
      <c r="C2985" s="299" t="s">
        <v>91</v>
      </c>
      <c r="D2985" s="299" t="s">
        <v>51</v>
      </c>
      <c r="E2985" s="301">
        <v>1.9999999999999993</v>
      </c>
      <c r="F2985" s="299" t="s">
        <v>187</v>
      </c>
    </row>
    <row r="2986" spans="1:6" x14ac:dyDescent="0.3">
      <c r="A2986" s="299" t="s">
        <v>494</v>
      </c>
      <c r="B2986" s="300">
        <v>38</v>
      </c>
      <c r="C2986" s="299" t="s">
        <v>91</v>
      </c>
      <c r="D2986" s="299" t="s">
        <v>51</v>
      </c>
      <c r="E2986" s="301">
        <v>64.181818181818173</v>
      </c>
      <c r="F2986" s="299" t="s">
        <v>77</v>
      </c>
    </row>
    <row r="2987" spans="1:6" x14ac:dyDescent="0.3">
      <c r="A2987" s="299" t="s">
        <v>494</v>
      </c>
      <c r="B2987" s="300">
        <v>38</v>
      </c>
      <c r="C2987" s="299" t="s">
        <v>91</v>
      </c>
      <c r="D2987" s="299" t="s">
        <v>52</v>
      </c>
      <c r="E2987" s="301">
        <v>613.72727272727286</v>
      </c>
      <c r="F2987" s="299" t="s">
        <v>187</v>
      </c>
    </row>
    <row r="2988" spans="1:6" x14ac:dyDescent="0.3">
      <c r="A2988" s="299" t="s">
        <v>494</v>
      </c>
      <c r="B2988" s="300">
        <v>38</v>
      </c>
      <c r="C2988" s="299" t="s">
        <v>91</v>
      </c>
      <c r="D2988" s="299" t="s">
        <v>52</v>
      </c>
      <c r="E2988" s="301">
        <v>1593.5000000000002</v>
      </c>
      <c r="F2988" s="299" t="s">
        <v>77</v>
      </c>
    </row>
    <row r="2989" spans="1:6" x14ac:dyDescent="0.3">
      <c r="A2989" s="299" t="s">
        <v>494</v>
      </c>
      <c r="B2989" s="300">
        <v>38</v>
      </c>
      <c r="C2989" s="299" t="s">
        <v>91</v>
      </c>
      <c r="D2989" s="299" t="s">
        <v>53</v>
      </c>
      <c r="E2989" s="301">
        <v>1469.2727272727273</v>
      </c>
      <c r="F2989" s="299" t="s">
        <v>187</v>
      </c>
    </row>
    <row r="2990" spans="1:6" x14ac:dyDescent="0.3">
      <c r="A2990" s="299" t="s">
        <v>494</v>
      </c>
      <c r="B2990" s="300">
        <v>38</v>
      </c>
      <c r="C2990" s="299" t="s">
        <v>91</v>
      </c>
      <c r="D2990" s="299" t="s">
        <v>53</v>
      </c>
      <c r="E2990" s="301">
        <v>0.99999999999999967</v>
      </c>
      <c r="F2990" s="299" t="s">
        <v>80</v>
      </c>
    </row>
    <row r="2991" spans="1:6" x14ac:dyDescent="0.3">
      <c r="A2991" s="299" t="s">
        <v>494</v>
      </c>
      <c r="B2991" s="300">
        <v>38</v>
      </c>
      <c r="C2991" s="299" t="s">
        <v>91</v>
      </c>
      <c r="D2991" s="299" t="s">
        <v>53</v>
      </c>
      <c r="E2991" s="301">
        <v>3673.3181818181815</v>
      </c>
      <c r="F2991" s="299" t="s">
        <v>77</v>
      </c>
    </row>
    <row r="2992" spans="1:6" x14ac:dyDescent="0.3">
      <c r="A2992" s="299" t="s">
        <v>494</v>
      </c>
      <c r="B2992" s="300">
        <v>38</v>
      </c>
      <c r="C2992" s="299" t="s">
        <v>91</v>
      </c>
      <c r="D2992" s="299" t="s">
        <v>54</v>
      </c>
      <c r="E2992" s="301">
        <v>233.54545454545456</v>
      </c>
      <c r="F2992" s="299" t="s">
        <v>187</v>
      </c>
    </row>
    <row r="2993" spans="1:6" x14ac:dyDescent="0.3">
      <c r="A2993" s="299" t="s">
        <v>494</v>
      </c>
      <c r="B2993" s="300">
        <v>38</v>
      </c>
      <c r="C2993" s="299" t="s">
        <v>91</v>
      </c>
      <c r="D2993" s="299" t="s">
        <v>54</v>
      </c>
      <c r="E2993" s="301">
        <v>11.999999999999993</v>
      </c>
      <c r="F2993" s="299" t="s">
        <v>81</v>
      </c>
    </row>
    <row r="2994" spans="1:6" x14ac:dyDescent="0.3">
      <c r="A2994" s="299" t="s">
        <v>494</v>
      </c>
      <c r="B2994" s="300">
        <v>38</v>
      </c>
      <c r="C2994" s="299" t="s">
        <v>91</v>
      </c>
      <c r="D2994" s="299" t="s">
        <v>54</v>
      </c>
      <c r="E2994" s="301">
        <v>42.54545454545454</v>
      </c>
      <c r="F2994" s="299" t="s">
        <v>80</v>
      </c>
    </row>
    <row r="2995" spans="1:6" x14ac:dyDescent="0.3">
      <c r="A2995" s="299" t="s">
        <v>494</v>
      </c>
      <c r="B2995" s="300">
        <v>38</v>
      </c>
      <c r="C2995" s="299" t="s">
        <v>91</v>
      </c>
      <c r="D2995" s="299" t="s">
        <v>54</v>
      </c>
      <c r="E2995" s="301">
        <v>606.36363636363626</v>
      </c>
      <c r="F2995" s="299" t="s">
        <v>77</v>
      </c>
    </row>
    <row r="2996" spans="1:6" x14ac:dyDescent="0.3">
      <c r="A2996" s="299" t="s">
        <v>494</v>
      </c>
      <c r="B2996" s="300">
        <v>38</v>
      </c>
      <c r="C2996" s="299" t="s">
        <v>91</v>
      </c>
      <c r="D2996" s="299" t="s">
        <v>55</v>
      </c>
      <c r="E2996" s="301">
        <v>1348.318181818182</v>
      </c>
      <c r="F2996" s="299" t="s">
        <v>187</v>
      </c>
    </row>
    <row r="2997" spans="1:6" x14ac:dyDescent="0.3">
      <c r="A2997" s="299" t="s">
        <v>494</v>
      </c>
      <c r="B2997" s="300">
        <v>38</v>
      </c>
      <c r="C2997" s="299" t="s">
        <v>91</v>
      </c>
      <c r="D2997" s="299" t="s">
        <v>55</v>
      </c>
      <c r="E2997" s="301">
        <v>10567.454545454546</v>
      </c>
      <c r="F2997" s="299" t="s">
        <v>77</v>
      </c>
    </row>
    <row r="2998" spans="1:6" x14ac:dyDescent="0.3">
      <c r="A2998" s="299" t="s">
        <v>494</v>
      </c>
      <c r="B2998" s="300">
        <v>38</v>
      </c>
      <c r="C2998" s="299" t="s">
        <v>91</v>
      </c>
      <c r="D2998" s="299" t="s">
        <v>56</v>
      </c>
      <c r="E2998" s="301">
        <v>177.31818181818178</v>
      </c>
      <c r="F2998" s="299" t="s">
        <v>187</v>
      </c>
    </row>
    <row r="2999" spans="1:6" x14ac:dyDescent="0.3">
      <c r="A2999" s="299" t="s">
        <v>494</v>
      </c>
      <c r="B2999" s="300">
        <v>38</v>
      </c>
      <c r="C2999" s="299" t="s">
        <v>91</v>
      </c>
      <c r="D2999" s="299" t="s">
        <v>56</v>
      </c>
      <c r="E2999" s="301">
        <v>277.77272727272725</v>
      </c>
      <c r="F2999" s="299" t="s">
        <v>77</v>
      </c>
    </row>
    <row r="3000" spans="1:6" x14ac:dyDescent="0.3">
      <c r="A3000" s="299" t="s">
        <v>494</v>
      </c>
      <c r="B3000" s="300">
        <v>38</v>
      </c>
      <c r="C3000" s="299" t="s">
        <v>91</v>
      </c>
      <c r="D3000" s="299" t="s">
        <v>57</v>
      </c>
      <c r="E3000" s="301">
        <v>62.772727272727309</v>
      </c>
      <c r="F3000" s="299" t="s">
        <v>187</v>
      </c>
    </row>
    <row r="3001" spans="1:6" x14ac:dyDescent="0.3">
      <c r="A3001" s="299" t="s">
        <v>494</v>
      </c>
      <c r="B3001" s="300">
        <v>38</v>
      </c>
      <c r="C3001" s="299" t="s">
        <v>91</v>
      </c>
      <c r="D3001" s="299" t="s">
        <v>57</v>
      </c>
      <c r="E3001" s="301">
        <v>46.772727272727273</v>
      </c>
      <c r="F3001" s="299" t="s">
        <v>77</v>
      </c>
    </row>
    <row r="3002" spans="1:6" x14ac:dyDescent="0.3">
      <c r="A3002" s="299" t="s">
        <v>494</v>
      </c>
      <c r="B3002" s="300">
        <v>38</v>
      </c>
      <c r="C3002" s="299" t="s">
        <v>91</v>
      </c>
      <c r="D3002" s="299" t="s">
        <v>58</v>
      </c>
      <c r="E3002" s="301">
        <v>235.54545454545453</v>
      </c>
      <c r="F3002" s="299" t="s">
        <v>187</v>
      </c>
    </row>
    <row r="3003" spans="1:6" x14ac:dyDescent="0.3">
      <c r="A3003" s="299" t="s">
        <v>494</v>
      </c>
      <c r="B3003" s="300">
        <v>38</v>
      </c>
      <c r="C3003" s="299" t="s">
        <v>91</v>
      </c>
      <c r="D3003" s="299" t="s">
        <v>58</v>
      </c>
      <c r="E3003" s="301">
        <v>242.99999999999994</v>
      </c>
      <c r="F3003" s="299" t="s">
        <v>77</v>
      </c>
    </row>
    <row r="3004" spans="1:6" x14ac:dyDescent="0.3">
      <c r="A3004" s="299" t="s">
        <v>494</v>
      </c>
      <c r="B3004" s="300">
        <v>38</v>
      </c>
      <c r="C3004" s="299" t="s">
        <v>91</v>
      </c>
      <c r="D3004" s="299" t="s">
        <v>59</v>
      </c>
      <c r="E3004" s="301">
        <v>302.40909090909088</v>
      </c>
      <c r="F3004" s="299" t="s">
        <v>187</v>
      </c>
    </row>
    <row r="3005" spans="1:6" x14ac:dyDescent="0.3">
      <c r="A3005" s="299" t="s">
        <v>494</v>
      </c>
      <c r="B3005" s="300">
        <v>38</v>
      </c>
      <c r="C3005" s="299" t="s">
        <v>91</v>
      </c>
      <c r="D3005" s="299" t="s">
        <v>59</v>
      </c>
      <c r="E3005" s="301">
        <v>331.77272727272725</v>
      </c>
      <c r="F3005" s="299" t="s">
        <v>77</v>
      </c>
    </row>
    <row r="3006" spans="1:6" x14ac:dyDescent="0.3">
      <c r="A3006" s="299" t="s">
        <v>494</v>
      </c>
      <c r="B3006" s="300">
        <v>38</v>
      </c>
      <c r="C3006" s="299" t="s">
        <v>91</v>
      </c>
      <c r="D3006" s="299" t="s">
        <v>60</v>
      </c>
      <c r="E3006" s="301">
        <v>472.81818181818176</v>
      </c>
      <c r="F3006" s="299" t="s">
        <v>187</v>
      </c>
    </row>
    <row r="3007" spans="1:6" x14ac:dyDescent="0.3">
      <c r="A3007" s="299" t="s">
        <v>494</v>
      </c>
      <c r="B3007" s="300">
        <v>38</v>
      </c>
      <c r="C3007" s="299" t="s">
        <v>91</v>
      </c>
      <c r="D3007" s="299" t="s">
        <v>60</v>
      </c>
      <c r="E3007" s="301">
        <v>2013.4090909090912</v>
      </c>
      <c r="F3007" s="299" t="s">
        <v>77</v>
      </c>
    </row>
    <row r="3008" spans="1:6" x14ac:dyDescent="0.3">
      <c r="A3008" s="299" t="s">
        <v>494</v>
      </c>
      <c r="B3008" s="300">
        <v>38</v>
      </c>
      <c r="C3008" s="299" t="s">
        <v>91</v>
      </c>
      <c r="D3008" s="299" t="s">
        <v>61</v>
      </c>
      <c r="E3008" s="301">
        <v>0.99999999999999967</v>
      </c>
      <c r="F3008" s="299" t="s">
        <v>187</v>
      </c>
    </row>
    <row r="3009" spans="1:6" x14ac:dyDescent="0.3">
      <c r="A3009" s="299" t="s">
        <v>494</v>
      </c>
      <c r="B3009" s="300">
        <v>38</v>
      </c>
      <c r="C3009" s="299" t="s">
        <v>91</v>
      </c>
      <c r="D3009" s="299" t="s">
        <v>61</v>
      </c>
      <c r="E3009" s="301">
        <v>299.0454545454545</v>
      </c>
      <c r="F3009" s="299" t="s">
        <v>77</v>
      </c>
    </row>
    <row r="3010" spans="1:6" x14ac:dyDescent="0.3">
      <c r="A3010" s="299" t="s">
        <v>494</v>
      </c>
      <c r="B3010" s="300">
        <v>38</v>
      </c>
      <c r="C3010" s="299" t="s">
        <v>91</v>
      </c>
      <c r="D3010" s="299" t="s">
        <v>62</v>
      </c>
      <c r="E3010" s="301">
        <v>210.0454545454545</v>
      </c>
      <c r="F3010" s="299" t="s">
        <v>187</v>
      </c>
    </row>
    <row r="3011" spans="1:6" x14ac:dyDescent="0.3">
      <c r="A3011" s="299" t="s">
        <v>494</v>
      </c>
      <c r="B3011" s="300">
        <v>38</v>
      </c>
      <c r="C3011" s="299" t="s">
        <v>91</v>
      </c>
      <c r="D3011" s="299" t="s">
        <v>62</v>
      </c>
      <c r="E3011" s="301">
        <v>398.31818181818181</v>
      </c>
      <c r="F3011" s="299" t="s">
        <v>77</v>
      </c>
    </row>
    <row r="3012" spans="1:6" x14ac:dyDescent="0.3">
      <c r="A3012" s="299" t="s">
        <v>494</v>
      </c>
      <c r="B3012" s="300">
        <v>38</v>
      </c>
      <c r="C3012" s="299" t="s">
        <v>91</v>
      </c>
      <c r="D3012" s="299" t="s">
        <v>63</v>
      </c>
      <c r="E3012" s="301">
        <v>108.59090909090907</v>
      </c>
      <c r="F3012" s="299" t="s">
        <v>187</v>
      </c>
    </row>
    <row r="3013" spans="1:6" x14ac:dyDescent="0.3">
      <c r="A3013" s="299" t="s">
        <v>494</v>
      </c>
      <c r="B3013" s="300">
        <v>38</v>
      </c>
      <c r="C3013" s="299" t="s">
        <v>91</v>
      </c>
      <c r="D3013" s="299" t="s">
        <v>63</v>
      </c>
      <c r="E3013" s="301">
        <v>1146.4545454545455</v>
      </c>
      <c r="F3013" s="299" t="s">
        <v>77</v>
      </c>
    </row>
    <row r="3014" spans="1:6" x14ac:dyDescent="0.3">
      <c r="A3014" s="299" t="s">
        <v>494</v>
      </c>
      <c r="B3014" s="300">
        <v>38</v>
      </c>
      <c r="C3014" s="299" t="s">
        <v>91</v>
      </c>
      <c r="D3014" s="299" t="s">
        <v>64</v>
      </c>
      <c r="E3014" s="301">
        <v>215.77272727272731</v>
      </c>
      <c r="F3014" s="299" t="s">
        <v>187</v>
      </c>
    </row>
    <row r="3015" spans="1:6" x14ac:dyDescent="0.3">
      <c r="A3015" s="299" t="s">
        <v>494</v>
      </c>
      <c r="B3015" s="300">
        <v>38</v>
      </c>
      <c r="C3015" s="299" t="s">
        <v>91</v>
      </c>
      <c r="D3015" s="299" t="s">
        <v>64</v>
      </c>
      <c r="E3015" s="301">
        <v>4.9999999999999991</v>
      </c>
      <c r="F3015" s="299" t="s">
        <v>80</v>
      </c>
    </row>
    <row r="3016" spans="1:6" x14ac:dyDescent="0.3">
      <c r="A3016" s="299" t="s">
        <v>494</v>
      </c>
      <c r="B3016" s="300">
        <v>38</v>
      </c>
      <c r="C3016" s="299" t="s">
        <v>91</v>
      </c>
      <c r="D3016" s="299" t="s">
        <v>64</v>
      </c>
      <c r="E3016" s="301">
        <v>573.36363636363649</v>
      </c>
      <c r="F3016" s="299" t="s">
        <v>77</v>
      </c>
    </row>
    <row r="3017" spans="1:6" x14ac:dyDescent="0.3">
      <c r="A3017" s="299" t="s">
        <v>494</v>
      </c>
      <c r="B3017" s="300">
        <v>38</v>
      </c>
      <c r="C3017" s="299" t="s">
        <v>91</v>
      </c>
      <c r="D3017" s="299" t="s">
        <v>65</v>
      </c>
      <c r="E3017" s="301">
        <v>644.59090909090912</v>
      </c>
      <c r="F3017" s="299" t="s">
        <v>187</v>
      </c>
    </row>
    <row r="3018" spans="1:6" x14ac:dyDescent="0.3">
      <c r="A3018" s="299" t="s">
        <v>494</v>
      </c>
      <c r="B3018" s="300">
        <v>38</v>
      </c>
      <c r="C3018" s="299" t="s">
        <v>91</v>
      </c>
      <c r="D3018" s="299" t="s">
        <v>65</v>
      </c>
      <c r="E3018" s="301">
        <v>0.99999999999999967</v>
      </c>
      <c r="F3018" s="299" t="s">
        <v>80</v>
      </c>
    </row>
    <row r="3019" spans="1:6" x14ac:dyDescent="0.3">
      <c r="A3019" s="299" t="s">
        <v>494</v>
      </c>
      <c r="B3019" s="300">
        <v>38</v>
      </c>
      <c r="C3019" s="299" t="s">
        <v>91</v>
      </c>
      <c r="D3019" s="299" t="s">
        <v>65</v>
      </c>
      <c r="E3019" s="301">
        <v>851.81818181818198</v>
      </c>
      <c r="F3019" s="299" t="s">
        <v>77</v>
      </c>
    </row>
    <row r="3020" spans="1:6" x14ac:dyDescent="0.3">
      <c r="A3020" s="299" t="s">
        <v>494</v>
      </c>
      <c r="B3020" s="300">
        <v>38</v>
      </c>
      <c r="C3020" s="299" t="s">
        <v>91</v>
      </c>
      <c r="D3020" s="299" t="s">
        <v>67</v>
      </c>
      <c r="E3020" s="301">
        <v>0.99999999999999967</v>
      </c>
      <c r="F3020" s="299" t="s">
        <v>187</v>
      </c>
    </row>
    <row r="3021" spans="1:6" x14ac:dyDescent="0.3">
      <c r="A3021" s="299" t="s">
        <v>494</v>
      </c>
      <c r="B3021" s="300">
        <v>38</v>
      </c>
      <c r="C3021" s="299" t="s">
        <v>91</v>
      </c>
      <c r="D3021" s="299" t="s">
        <v>67</v>
      </c>
      <c r="E3021" s="301">
        <v>52.409090909090899</v>
      </c>
      <c r="F3021" s="299" t="s">
        <v>77</v>
      </c>
    </row>
    <row r="3022" spans="1:6" x14ac:dyDescent="0.3">
      <c r="A3022" s="299" t="s">
        <v>494</v>
      </c>
      <c r="B3022" s="300">
        <v>38</v>
      </c>
      <c r="C3022" s="299" t="s">
        <v>92</v>
      </c>
      <c r="D3022" s="299" t="s">
        <v>47</v>
      </c>
      <c r="E3022" s="301">
        <v>54.27272727272728</v>
      </c>
      <c r="F3022" s="299" t="s">
        <v>187</v>
      </c>
    </row>
    <row r="3023" spans="1:6" x14ac:dyDescent="0.3">
      <c r="A3023" s="299" t="s">
        <v>494</v>
      </c>
      <c r="B3023" s="300">
        <v>38</v>
      </c>
      <c r="C3023" s="299" t="s">
        <v>92</v>
      </c>
      <c r="D3023" s="299" t="s">
        <v>47</v>
      </c>
      <c r="E3023" s="301">
        <v>1.9999999999999993</v>
      </c>
      <c r="F3023" s="299" t="s">
        <v>81</v>
      </c>
    </row>
    <row r="3024" spans="1:6" x14ac:dyDescent="0.3">
      <c r="A3024" s="299" t="s">
        <v>494</v>
      </c>
      <c r="B3024" s="300">
        <v>38</v>
      </c>
      <c r="C3024" s="299" t="s">
        <v>92</v>
      </c>
      <c r="D3024" s="299" t="s">
        <v>47</v>
      </c>
      <c r="E3024" s="301">
        <v>0.99999999999999967</v>
      </c>
      <c r="F3024" s="299" t="s">
        <v>80</v>
      </c>
    </row>
    <row r="3025" spans="1:6" x14ac:dyDescent="0.3">
      <c r="A3025" s="299" t="s">
        <v>494</v>
      </c>
      <c r="B3025" s="300">
        <v>38</v>
      </c>
      <c r="C3025" s="299" t="s">
        <v>92</v>
      </c>
      <c r="D3025" s="299" t="s">
        <v>47</v>
      </c>
      <c r="E3025" s="301">
        <v>51.954545454545482</v>
      </c>
      <c r="F3025" s="299" t="s">
        <v>188</v>
      </c>
    </row>
    <row r="3026" spans="1:6" x14ac:dyDescent="0.3">
      <c r="A3026" s="299" t="s">
        <v>494</v>
      </c>
      <c r="B3026" s="300">
        <v>38</v>
      </c>
      <c r="C3026" s="299" t="s">
        <v>92</v>
      </c>
      <c r="D3026" s="299" t="s">
        <v>47</v>
      </c>
      <c r="E3026" s="301">
        <v>36.727272727272727</v>
      </c>
      <c r="F3026" s="299" t="s">
        <v>77</v>
      </c>
    </row>
    <row r="3027" spans="1:6" x14ac:dyDescent="0.3">
      <c r="A3027" s="299" t="s">
        <v>494</v>
      </c>
      <c r="B3027" s="300">
        <v>38</v>
      </c>
      <c r="C3027" s="299" t="s">
        <v>92</v>
      </c>
      <c r="D3027" s="299" t="s">
        <v>48</v>
      </c>
      <c r="E3027" s="301">
        <v>3.9999999999999987</v>
      </c>
      <c r="F3027" s="299" t="s">
        <v>187</v>
      </c>
    </row>
    <row r="3028" spans="1:6" x14ac:dyDescent="0.3">
      <c r="A3028" s="299" t="s">
        <v>494</v>
      </c>
      <c r="B3028" s="300">
        <v>38</v>
      </c>
      <c r="C3028" s="299" t="s">
        <v>92</v>
      </c>
      <c r="D3028" s="299" t="s">
        <v>49</v>
      </c>
      <c r="E3028" s="301">
        <v>349.45454545454555</v>
      </c>
      <c r="F3028" s="299" t="s">
        <v>187</v>
      </c>
    </row>
    <row r="3029" spans="1:6" x14ac:dyDescent="0.3">
      <c r="A3029" s="299" t="s">
        <v>494</v>
      </c>
      <c r="B3029" s="300">
        <v>38</v>
      </c>
      <c r="C3029" s="299" t="s">
        <v>92</v>
      </c>
      <c r="D3029" s="299" t="s">
        <v>49</v>
      </c>
      <c r="E3029" s="301">
        <v>337.40909090909093</v>
      </c>
      <c r="F3029" s="299" t="s">
        <v>77</v>
      </c>
    </row>
    <row r="3030" spans="1:6" x14ac:dyDescent="0.3">
      <c r="A3030" s="299" t="s">
        <v>494</v>
      </c>
      <c r="B3030" s="300">
        <v>38</v>
      </c>
      <c r="C3030" s="299" t="s">
        <v>92</v>
      </c>
      <c r="D3030" s="299" t="s">
        <v>50</v>
      </c>
      <c r="E3030" s="301">
        <v>0.99999999999999967</v>
      </c>
      <c r="F3030" s="299" t="s">
        <v>187</v>
      </c>
    </row>
    <row r="3031" spans="1:6" x14ac:dyDescent="0.3">
      <c r="A3031" s="299" t="s">
        <v>494</v>
      </c>
      <c r="B3031" s="300">
        <v>38</v>
      </c>
      <c r="C3031" s="299" t="s">
        <v>92</v>
      </c>
      <c r="D3031" s="299" t="s">
        <v>50</v>
      </c>
      <c r="E3031" s="301">
        <v>5.5909090909090882</v>
      </c>
      <c r="F3031" s="299" t="s">
        <v>77</v>
      </c>
    </row>
    <row r="3032" spans="1:6" x14ac:dyDescent="0.3">
      <c r="A3032" s="299" t="s">
        <v>494</v>
      </c>
      <c r="B3032" s="300">
        <v>38</v>
      </c>
      <c r="C3032" s="299" t="s">
        <v>92</v>
      </c>
      <c r="D3032" s="299" t="s">
        <v>51</v>
      </c>
      <c r="E3032" s="301">
        <v>4.9999999999999991</v>
      </c>
      <c r="F3032" s="299" t="s">
        <v>187</v>
      </c>
    </row>
    <row r="3033" spans="1:6" x14ac:dyDescent="0.3">
      <c r="A3033" s="299" t="s">
        <v>494</v>
      </c>
      <c r="B3033" s="300">
        <v>38</v>
      </c>
      <c r="C3033" s="299" t="s">
        <v>92</v>
      </c>
      <c r="D3033" s="299" t="s">
        <v>51</v>
      </c>
      <c r="E3033" s="301">
        <v>25.727272727272727</v>
      </c>
      <c r="F3033" s="299" t="s">
        <v>77</v>
      </c>
    </row>
    <row r="3034" spans="1:6" x14ac:dyDescent="0.3">
      <c r="A3034" s="299" t="s">
        <v>494</v>
      </c>
      <c r="B3034" s="300">
        <v>38</v>
      </c>
      <c r="C3034" s="299" t="s">
        <v>92</v>
      </c>
      <c r="D3034" s="299" t="s">
        <v>52</v>
      </c>
      <c r="E3034" s="301">
        <v>1098</v>
      </c>
      <c r="F3034" s="299" t="s">
        <v>187</v>
      </c>
    </row>
    <row r="3035" spans="1:6" x14ac:dyDescent="0.3">
      <c r="A3035" s="299" t="s">
        <v>494</v>
      </c>
      <c r="B3035" s="300">
        <v>38</v>
      </c>
      <c r="C3035" s="299" t="s">
        <v>92</v>
      </c>
      <c r="D3035" s="299" t="s">
        <v>52</v>
      </c>
      <c r="E3035" s="301">
        <v>609.90909090909099</v>
      </c>
      <c r="F3035" s="299" t="s">
        <v>77</v>
      </c>
    </row>
    <row r="3036" spans="1:6" x14ac:dyDescent="0.3">
      <c r="A3036" s="299" t="s">
        <v>494</v>
      </c>
      <c r="B3036" s="300">
        <v>38</v>
      </c>
      <c r="C3036" s="299" t="s">
        <v>92</v>
      </c>
      <c r="D3036" s="299" t="s">
        <v>53</v>
      </c>
      <c r="E3036" s="301">
        <v>1600.4090909090908</v>
      </c>
      <c r="F3036" s="299" t="s">
        <v>187</v>
      </c>
    </row>
    <row r="3037" spans="1:6" x14ac:dyDescent="0.3">
      <c r="A3037" s="299" t="s">
        <v>494</v>
      </c>
      <c r="B3037" s="300">
        <v>38</v>
      </c>
      <c r="C3037" s="299" t="s">
        <v>92</v>
      </c>
      <c r="D3037" s="299" t="s">
        <v>53</v>
      </c>
      <c r="E3037" s="301">
        <v>2055.954545454545</v>
      </c>
      <c r="F3037" s="299" t="s">
        <v>77</v>
      </c>
    </row>
    <row r="3038" spans="1:6" x14ac:dyDescent="0.3">
      <c r="A3038" s="299" t="s">
        <v>494</v>
      </c>
      <c r="B3038" s="300">
        <v>38</v>
      </c>
      <c r="C3038" s="299" t="s">
        <v>92</v>
      </c>
      <c r="D3038" s="299" t="s">
        <v>54</v>
      </c>
      <c r="E3038" s="301">
        <v>133.3636363636364</v>
      </c>
      <c r="F3038" s="299" t="s">
        <v>187</v>
      </c>
    </row>
    <row r="3039" spans="1:6" x14ac:dyDescent="0.3">
      <c r="A3039" s="299" t="s">
        <v>494</v>
      </c>
      <c r="B3039" s="300">
        <v>38</v>
      </c>
      <c r="C3039" s="299" t="s">
        <v>92</v>
      </c>
      <c r="D3039" s="299" t="s">
        <v>54</v>
      </c>
      <c r="E3039" s="301">
        <v>23.999999999999986</v>
      </c>
      <c r="F3039" s="299" t="s">
        <v>81</v>
      </c>
    </row>
    <row r="3040" spans="1:6" x14ac:dyDescent="0.3">
      <c r="A3040" s="299" t="s">
        <v>494</v>
      </c>
      <c r="B3040" s="300">
        <v>38</v>
      </c>
      <c r="C3040" s="299" t="s">
        <v>92</v>
      </c>
      <c r="D3040" s="299" t="s">
        <v>54</v>
      </c>
      <c r="E3040" s="301">
        <v>131.59090909090909</v>
      </c>
      <c r="F3040" s="299" t="s">
        <v>80</v>
      </c>
    </row>
    <row r="3041" spans="1:6" x14ac:dyDescent="0.3">
      <c r="A3041" s="299" t="s">
        <v>494</v>
      </c>
      <c r="B3041" s="300">
        <v>38</v>
      </c>
      <c r="C3041" s="299" t="s">
        <v>92</v>
      </c>
      <c r="D3041" s="299" t="s">
        <v>54</v>
      </c>
      <c r="E3041" s="301">
        <v>521.13636363636351</v>
      </c>
      <c r="F3041" s="299" t="s">
        <v>77</v>
      </c>
    </row>
    <row r="3042" spans="1:6" x14ac:dyDescent="0.3">
      <c r="A3042" s="299" t="s">
        <v>494</v>
      </c>
      <c r="B3042" s="300">
        <v>38</v>
      </c>
      <c r="C3042" s="299" t="s">
        <v>92</v>
      </c>
      <c r="D3042" s="299" t="s">
        <v>55</v>
      </c>
      <c r="E3042" s="301">
        <v>1576.5909090909095</v>
      </c>
      <c r="F3042" s="299" t="s">
        <v>187</v>
      </c>
    </row>
    <row r="3043" spans="1:6" x14ac:dyDescent="0.3">
      <c r="A3043" s="299" t="s">
        <v>494</v>
      </c>
      <c r="B3043" s="300">
        <v>38</v>
      </c>
      <c r="C3043" s="299" t="s">
        <v>92</v>
      </c>
      <c r="D3043" s="299" t="s">
        <v>55</v>
      </c>
      <c r="E3043" s="301">
        <v>7175.1363636363649</v>
      </c>
      <c r="F3043" s="299" t="s">
        <v>77</v>
      </c>
    </row>
    <row r="3044" spans="1:6" x14ac:dyDescent="0.3">
      <c r="A3044" s="299" t="s">
        <v>494</v>
      </c>
      <c r="B3044" s="300">
        <v>38</v>
      </c>
      <c r="C3044" s="299" t="s">
        <v>92</v>
      </c>
      <c r="D3044" s="299" t="s">
        <v>56</v>
      </c>
      <c r="E3044" s="301">
        <v>517.36363636363637</v>
      </c>
      <c r="F3044" s="299" t="s">
        <v>187</v>
      </c>
    </row>
    <row r="3045" spans="1:6" x14ac:dyDescent="0.3">
      <c r="A3045" s="299" t="s">
        <v>494</v>
      </c>
      <c r="B3045" s="300">
        <v>38</v>
      </c>
      <c r="C3045" s="299" t="s">
        <v>92</v>
      </c>
      <c r="D3045" s="299" t="s">
        <v>56</v>
      </c>
      <c r="E3045" s="301">
        <v>730.77272727272725</v>
      </c>
      <c r="F3045" s="299" t="s">
        <v>77</v>
      </c>
    </row>
    <row r="3046" spans="1:6" x14ac:dyDescent="0.3">
      <c r="A3046" s="299" t="s">
        <v>494</v>
      </c>
      <c r="B3046" s="300">
        <v>38</v>
      </c>
      <c r="C3046" s="299" t="s">
        <v>92</v>
      </c>
      <c r="D3046" s="299" t="s">
        <v>57</v>
      </c>
      <c r="E3046" s="301">
        <v>83.227272727272705</v>
      </c>
      <c r="F3046" s="299" t="s">
        <v>187</v>
      </c>
    </row>
    <row r="3047" spans="1:6" x14ac:dyDescent="0.3">
      <c r="A3047" s="299" t="s">
        <v>494</v>
      </c>
      <c r="B3047" s="300">
        <v>38</v>
      </c>
      <c r="C3047" s="299" t="s">
        <v>92</v>
      </c>
      <c r="D3047" s="299" t="s">
        <v>57</v>
      </c>
      <c r="E3047" s="301">
        <v>66.500000000000014</v>
      </c>
      <c r="F3047" s="299" t="s">
        <v>77</v>
      </c>
    </row>
    <row r="3048" spans="1:6" x14ac:dyDescent="0.3">
      <c r="A3048" s="299" t="s">
        <v>494</v>
      </c>
      <c r="B3048" s="300">
        <v>38</v>
      </c>
      <c r="C3048" s="299" t="s">
        <v>92</v>
      </c>
      <c r="D3048" s="299" t="s">
        <v>58</v>
      </c>
      <c r="E3048" s="301">
        <v>562.68181818181824</v>
      </c>
      <c r="F3048" s="299" t="s">
        <v>187</v>
      </c>
    </row>
    <row r="3049" spans="1:6" x14ac:dyDescent="0.3">
      <c r="A3049" s="299" t="s">
        <v>494</v>
      </c>
      <c r="B3049" s="300">
        <v>38</v>
      </c>
      <c r="C3049" s="299" t="s">
        <v>92</v>
      </c>
      <c r="D3049" s="299" t="s">
        <v>58</v>
      </c>
      <c r="E3049" s="301">
        <v>265.49999999999994</v>
      </c>
      <c r="F3049" s="299" t="s">
        <v>77</v>
      </c>
    </row>
    <row r="3050" spans="1:6" x14ac:dyDescent="0.3">
      <c r="A3050" s="299" t="s">
        <v>494</v>
      </c>
      <c r="B3050" s="300">
        <v>38</v>
      </c>
      <c r="C3050" s="299" t="s">
        <v>92</v>
      </c>
      <c r="D3050" s="299" t="s">
        <v>59</v>
      </c>
      <c r="E3050" s="301">
        <v>864.22727272727275</v>
      </c>
      <c r="F3050" s="299" t="s">
        <v>187</v>
      </c>
    </row>
    <row r="3051" spans="1:6" x14ac:dyDescent="0.3">
      <c r="A3051" s="299" t="s">
        <v>494</v>
      </c>
      <c r="B3051" s="300">
        <v>38</v>
      </c>
      <c r="C3051" s="299" t="s">
        <v>92</v>
      </c>
      <c r="D3051" s="299" t="s">
        <v>59</v>
      </c>
      <c r="E3051" s="301">
        <v>518</v>
      </c>
      <c r="F3051" s="299" t="s">
        <v>77</v>
      </c>
    </row>
    <row r="3052" spans="1:6" x14ac:dyDescent="0.3">
      <c r="A3052" s="299" t="s">
        <v>494</v>
      </c>
      <c r="B3052" s="300">
        <v>38</v>
      </c>
      <c r="C3052" s="299" t="s">
        <v>92</v>
      </c>
      <c r="D3052" s="299" t="s">
        <v>60</v>
      </c>
      <c r="E3052" s="301">
        <v>922.68181818181824</v>
      </c>
      <c r="F3052" s="299" t="s">
        <v>187</v>
      </c>
    </row>
    <row r="3053" spans="1:6" x14ac:dyDescent="0.3">
      <c r="A3053" s="299" t="s">
        <v>494</v>
      </c>
      <c r="B3053" s="300">
        <v>38</v>
      </c>
      <c r="C3053" s="299" t="s">
        <v>92</v>
      </c>
      <c r="D3053" s="299" t="s">
        <v>60</v>
      </c>
      <c r="E3053" s="301">
        <v>1879.8636363636363</v>
      </c>
      <c r="F3053" s="299" t="s">
        <v>77</v>
      </c>
    </row>
    <row r="3054" spans="1:6" x14ac:dyDescent="0.3">
      <c r="A3054" s="299" t="s">
        <v>494</v>
      </c>
      <c r="B3054" s="300">
        <v>38</v>
      </c>
      <c r="C3054" s="299" t="s">
        <v>92</v>
      </c>
      <c r="D3054" s="299" t="s">
        <v>61</v>
      </c>
      <c r="E3054" s="301">
        <v>3.9999999999999987</v>
      </c>
      <c r="F3054" s="299" t="s">
        <v>187</v>
      </c>
    </row>
    <row r="3055" spans="1:6" x14ac:dyDescent="0.3">
      <c r="A3055" s="299" t="s">
        <v>494</v>
      </c>
      <c r="B3055" s="300">
        <v>38</v>
      </c>
      <c r="C3055" s="299" t="s">
        <v>92</v>
      </c>
      <c r="D3055" s="299" t="s">
        <v>61</v>
      </c>
      <c r="E3055" s="301">
        <v>160.04545454545453</v>
      </c>
      <c r="F3055" s="299" t="s">
        <v>77</v>
      </c>
    </row>
    <row r="3056" spans="1:6" x14ac:dyDescent="0.3">
      <c r="A3056" s="299" t="s">
        <v>494</v>
      </c>
      <c r="B3056" s="300">
        <v>38</v>
      </c>
      <c r="C3056" s="299" t="s">
        <v>92</v>
      </c>
      <c r="D3056" s="299" t="s">
        <v>62</v>
      </c>
      <c r="E3056" s="301">
        <v>406.4545454545455</v>
      </c>
      <c r="F3056" s="299" t="s">
        <v>187</v>
      </c>
    </row>
    <row r="3057" spans="1:6" x14ac:dyDescent="0.3">
      <c r="A3057" s="299" t="s">
        <v>494</v>
      </c>
      <c r="B3057" s="300">
        <v>38</v>
      </c>
      <c r="C3057" s="299" t="s">
        <v>92</v>
      </c>
      <c r="D3057" s="299" t="s">
        <v>62</v>
      </c>
      <c r="E3057" s="301">
        <v>532.04545454545439</v>
      </c>
      <c r="F3057" s="299" t="s">
        <v>77</v>
      </c>
    </row>
    <row r="3058" spans="1:6" x14ac:dyDescent="0.3">
      <c r="A3058" s="299" t="s">
        <v>494</v>
      </c>
      <c r="B3058" s="300">
        <v>38</v>
      </c>
      <c r="C3058" s="299" t="s">
        <v>92</v>
      </c>
      <c r="D3058" s="299" t="s">
        <v>63</v>
      </c>
      <c r="E3058" s="301">
        <v>393.95454545454538</v>
      </c>
      <c r="F3058" s="299" t="s">
        <v>187</v>
      </c>
    </row>
    <row r="3059" spans="1:6" x14ac:dyDescent="0.3">
      <c r="A3059" s="299" t="s">
        <v>494</v>
      </c>
      <c r="B3059" s="300">
        <v>38</v>
      </c>
      <c r="C3059" s="299" t="s">
        <v>92</v>
      </c>
      <c r="D3059" s="299" t="s">
        <v>63</v>
      </c>
      <c r="E3059" s="301">
        <v>735</v>
      </c>
      <c r="F3059" s="299" t="s">
        <v>77</v>
      </c>
    </row>
    <row r="3060" spans="1:6" x14ac:dyDescent="0.3">
      <c r="A3060" s="299" t="s">
        <v>494</v>
      </c>
      <c r="B3060" s="300">
        <v>38</v>
      </c>
      <c r="C3060" s="299" t="s">
        <v>92</v>
      </c>
      <c r="D3060" s="299" t="s">
        <v>64</v>
      </c>
      <c r="E3060" s="301">
        <v>321.86363636363632</v>
      </c>
      <c r="F3060" s="299" t="s">
        <v>187</v>
      </c>
    </row>
    <row r="3061" spans="1:6" x14ac:dyDescent="0.3">
      <c r="A3061" s="299" t="s">
        <v>494</v>
      </c>
      <c r="B3061" s="300">
        <v>38</v>
      </c>
      <c r="C3061" s="299" t="s">
        <v>92</v>
      </c>
      <c r="D3061" s="299" t="s">
        <v>64</v>
      </c>
      <c r="E3061" s="301">
        <v>18.999999999999996</v>
      </c>
      <c r="F3061" s="299" t="s">
        <v>80</v>
      </c>
    </row>
    <row r="3062" spans="1:6" x14ac:dyDescent="0.3">
      <c r="A3062" s="299" t="s">
        <v>494</v>
      </c>
      <c r="B3062" s="300">
        <v>38</v>
      </c>
      <c r="C3062" s="299" t="s">
        <v>92</v>
      </c>
      <c r="D3062" s="299" t="s">
        <v>64</v>
      </c>
      <c r="E3062" s="301">
        <v>433.9545454545455</v>
      </c>
      <c r="F3062" s="299" t="s">
        <v>77</v>
      </c>
    </row>
    <row r="3063" spans="1:6" x14ac:dyDescent="0.3">
      <c r="A3063" s="299" t="s">
        <v>494</v>
      </c>
      <c r="B3063" s="300">
        <v>38</v>
      </c>
      <c r="C3063" s="299" t="s">
        <v>92</v>
      </c>
      <c r="D3063" s="299" t="s">
        <v>65</v>
      </c>
      <c r="E3063" s="301">
        <v>808.86363636363649</v>
      </c>
      <c r="F3063" s="299" t="s">
        <v>187</v>
      </c>
    </row>
    <row r="3064" spans="1:6" x14ac:dyDescent="0.3">
      <c r="A3064" s="299" t="s">
        <v>494</v>
      </c>
      <c r="B3064" s="300">
        <v>38</v>
      </c>
      <c r="C3064" s="299" t="s">
        <v>92</v>
      </c>
      <c r="D3064" s="299" t="s">
        <v>65</v>
      </c>
      <c r="E3064" s="301">
        <v>481.04545454545456</v>
      </c>
      <c r="F3064" s="299" t="s">
        <v>77</v>
      </c>
    </row>
    <row r="3065" spans="1:6" x14ac:dyDescent="0.3">
      <c r="A3065" s="299" t="s">
        <v>494</v>
      </c>
      <c r="B3065" s="300">
        <v>38</v>
      </c>
      <c r="C3065" s="299" t="s">
        <v>92</v>
      </c>
      <c r="D3065" s="299" t="s">
        <v>67</v>
      </c>
      <c r="E3065" s="301">
        <v>2.9999999999999982</v>
      </c>
      <c r="F3065" s="299" t="s">
        <v>187</v>
      </c>
    </row>
    <row r="3066" spans="1:6" x14ac:dyDescent="0.3">
      <c r="A3066" s="299" t="s">
        <v>494</v>
      </c>
      <c r="B3066" s="300">
        <v>38</v>
      </c>
      <c r="C3066" s="299" t="s">
        <v>92</v>
      </c>
      <c r="D3066" s="299" t="s">
        <v>67</v>
      </c>
      <c r="E3066" s="301">
        <v>48.727272727272712</v>
      </c>
      <c r="F3066" s="299" t="s">
        <v>77</v>
      </c>
    </row>
    <row r="3067" spans="1:6" x14ac:dyDescent="0.3">
      <c r="A3067" s="299" t="s">
        <v>494</v>
      </c>
      <c r="B3067" s="300">
        <v>38</v>
      </c>
      <c r="C3067" s="299" t="s">
        <v>92</v>
      </c>
      <c r="D3067" s="299" t="s">
        <v>66</v>
      </c>
      <c r="E3067" s="301">
        <v>2.9545454545454528</v>
      </c>
      <c r="F3067" s="299" t="s">
        <v>77</v>
      </c>
    </row>
    <row r="3068" spans="1:6" x14ac:dyDescent="0.3">
      <c r="A3068" s="299" t="s">
        <v>494</v>
      </c>
      <c r="B3068" s="300">
        <v>39</v>
      </c>
      <c r="C3068" s="299" t="s">
        <v>91</v>
      </c>
      <c r="D3068" s="299" t="s">
        <v>47</v>
      </c>
      <c r="E3068" s="301">
        <v>7.0000000000000018</v>
      </c>
      <c r="F3068" s="299" t="s">
        <v>187</v>
      </c>
    </row>
    <row r="3069" spans="1:6" x14ac:dyDescent="0.3">
      <c r="A3069" s="299" t="s">
        <v>494</v>
      </c>
      <c r="B3069" s="300">
        <v>39</v>
      </c>
      <c r="C3069" s="299" t="s">
        <v>91</v>
      </c>
      <c r="D3069" s="299" t="s">
        <v>47</v>
      </c>
      <c r="E3069" s="301">
        <v>40.727272727272727</v>
      </c>
      <c r="F3069" s="299" t="s">
        <v>80</v>
      </c>
    </row>
    <row r="3070" spans="1:6" x14ac:dyDescent="0.3">
      <c r="A3070" s="299" t="s">
        <v>494</v>
      </c>
      <c r="B3070" s="300">
        <v>39</v>
      </c>
      <c r="C3070" s="299" t="s">
        <v>91</v>
      </c>
      <c r="D3070" s="299" t="s">
        <v>47</v>
      </c>
      <c r="E3070" s="301">
        <v>11</v>
      </c>
      <c r="F3070" s="299" t="s">
        <v>188</v>
      </c>
    </row>
    <row r="3071" spans="1:6" x14ac:dyDescent="0.3">
      <c r="A3071" s="299" t="s">
        <v>494</v>
      </c>
      <c r="B3071" s="300">
        <v>39</v>
      </c>
      <c r="C3071" s="299" t="s">
        <v>91</v>
      </c>
      <c r="D3071" s="299" t="s">
        <v>47</v>
      </c>
      <c r="E3071" s="301">
        <v>20.727272727272727</v>
      </c>
      <c r="F3071" s="299" t="s">
        <v>77</v>
      </c>
    </row>
    <row r="3072" spans="1:6" x14ac:dyDescent="0.3">
      <c r="A3072" s="299" t="s">
        <v>494</v>
      </c>
      <c r="B3072" s="300">
        <v>39</v>
      </c>
      <c r="C3072" s="299" t="s">
        <v>91</v>
      </c>
      <c r="D3072" s="299" t="s">
        <v>48</v>
      </c>
      <c r="E3072" s="301">
        <v>0.99999999999999967</v>
      </c>
      <c r="F3072" s="299" t="s">
        <v>187</v>
      </c>
    </row>
    <row r="3073" spans="1:6" x14ac:dyDescent="0.3">
      <c r="A3073" s="299" t="s">
        <v>494</v>
      </c>
      <c r="B3073" s="300">
        <v>39</v>
      </c>
      <c r="C3073" s="299" t="s">
        <v>91</v>
      </c>
      <c r="D3073" s="299" t="s">
        <v>48</v>
      </c>
      <c r="E3073" s="301">
        <v>0.99999999999999967</v>
      </c>
      <c r="F3073" s="299" t="s">
        <v>77</v>
      </c>
    </row>
    <row r="3074" spans="1:6" x14ac:dyDescent="0.3">
      <c r="A3074" s="299" t="s">
        <v>494</v>
      </c>
      <c r="B3074" s="300">
        <v>39</v>
      </c>
      <c r="C3074" s="299" t="s">
        <v>91</v>
      </c>
      <c r="D3074" s="299" t="s">
        <v>49</v>
      </c>
      <c r="E3074" s="301">
        <v>32.681818181818187</v>
      </c>
      <c r="F3074" s="299" t="s">
        <v>187</v>
      </c>
    </row>
    <row r="3075" spans="1:6" x14ac:dyDescent="0.3">
      <c r="A3075" s="299" t="s">
        <v>494</v>
      </c>
      <c r="B3075" s="300">
        <v>39</v>
      </c>
      <c r="C3075" s="299" t="s">
        <v>91</v>
      </c>
      <c r="D3075" s="299" t="s">
        <v>49</v>
      </c>
      <c r="E3075" s="301">
        <v>0.99999999999999967</v>
      </c>
      <c r="F3075" s="299" t="s">
        <v>81</v>
      </c>
    </row>
    <row r="3076" spans="1:6" x14ac:dyDescent="0.3">
      <c r="A3076" s="299" t="s">
        <v>494</v>
      </c>
      <c r="B3076" s="300">
        <v>39</v>
      </c>
      <c r="C3076" s="299" t="s">
        <v>91</v>
      </c>
      <c r="D3076" s="299" t="s">
        <v>49</v>
      </c>
      <c r="E3076" s="301">
        <v>693.09090909090901</v>
      </c>
      <c r="F3076" s="299" t="s">
        <v>77</v>
      </c>
    </row>
    <row r="3077" spans="1:6" x14ac:dyDescent="0.3">
      <c r="A3077" s="299" t="s">
        <v>494</v>
      </c>
      <c r="B3077" s="300">
        <v>39</v>
      </c>
      <c r="C3077" s="299" t="s">
        <v>91</v>
      </c>
      <c r="D3077" s="299" t="s">
        <v>50</v>
      </c>
      <c r="E3077" s="301">
        <v>6.5909090909090917</v>
      </c>
      <c r="F3077" s="299" t="s">
        <v>77</v>
      </c>
    </row>
    <row r="3078" spans="1:6" x14ac:dyDescent="0.3">
      <c r="A3078" s="299" t="s">
        <v>494</v>
      </c>
      <c r="B3078" s="300">
        <v>39</v>
      </c>
      <c r="C3078" s="299" t="s">
        <v>91</v>
      </c>
      <c r="D3078" s="299" t="s">
        <v>51</v>
      </c>
      <c r="E3078" s="301">
        <v>32.409090909090921</v>
      </c>
      <c r="F3078" s="299" t="s">
        <v>77</v>
      </c>
    </row>
    <row r="3079" spans="1:6" x14ac:dyDescent="0.3">
      <c r="A3079" s="299" t="s">
        <v>494</v>
      </c>
      <c r="B3079" s="300">
        <v>39</v>
      </c>
      <c r="C3079" s="299" t="s">
        <v>91</v>
      </c>
      <c r="D3079" s="299" t="s">
        <v>52</v>
      </c>
      <c r="E3079" s="301">
        <v>271.77272727272731</v>
      </c>
      <c r="F3079" s="299" t="s">
        <v>187</v>
      </c>
    </row>
    <row r="3080" spans="1:6" x14ac:dyDescent="0.3">
      <c r="A3080" s="299" t="s">
        <v>494</v>
      </c>
      <c r="B3080" s="300">
        <v>39</v>
      </c>
      <c r="C3080" s="299" t="s">
        <v>91</v>
      </c>
      <c r="D3080" s="299" t="s">
        <v>52</v>
      </c>
      <c r="E3080" s="301">
        <v>950.86363636363637</v>
      </c>
      <c r="F3080" s="299" t="s">
        <v>77</v>
      </c>
    </row>
    <row r="3081" spans="1:6" x14ac:dyDescent="0.3">
      <c r="A3081" s="299" t="s">
        <v>494</v>
      </c>
      <c r="B3081" s="300">
        <v>39</v>
      </c>
      <c r="C3081" s="299" t="s">
        <v>91</v>
      </c>
      <c r="D3081" s="299" t="s">
        <v>53</v>
      </c>
      <c r="E3081" s="301">
        <v>492.72727272727286</v>
      </c>
      <c r="F3081" s="299" t="s">
        <v>187</v>
      </c>
    </row>
    <row r="3082" spans="1:6" x14ac:dyDescent="0.3">
      <c r="A3082" s="299" t="s">
        <v>494</v>
      </c>
      <c r="B3082" s="300">
        <v>39</v>
      </c>
      <c r="C3082" s="299" t="s">
        <v>91</v>
      </c>
      <c r="D3082" s="299" t="s">
        <v>53</v>
      </c>
      <c r="E3082" s="301">
        <v>891.81818181818164</v>
      </c>
      <c r="F3082" s="299" t="s">
        <v>77</v>
      </c>
    </row>
    <row r="3083" spans="1:6" x14ac:dyDescent="0.3">
      <c r="A3083" s="299" t="s">
        <v>494</v>
      </c>
      <c r="B3083" s="300">
        <v>39</v>
      </c>
      <c r="C3083" s="299" t="s">
        <v>91</v>
      </c>
      <c r="D3083" s="299" t="s">
        <v>54</v>
      </c>
      <c r="E3083" s="301">
        <v>127.99999999999996</v>
      </c>
      <c r="F3083" s="299" t="s">
        <v>187</v>
      </c>
    </row>
    <row r="3084" spans="1:6" x14ac:dyDescent="0.3">
      <c r="A3084" s="299" t="s">
        <v>494</v>
      </c>
      <c r="B3084" s="300">
        <v>39</v>
      </c>
      <c r="C3084" s="299" t="s">
        <v>91</v>
      </c>
      <c r="D3084" s="299" t="s">
        <v>54</v>
      </c>
      <c r="E3084" s="301">
        <v>2.9999999999999982</v>
      </c>
      <c r="F3084" s="299" t="s">
        <v>80</v>
      </c>
    </row>
    <row r="3085" spans="1:6" x14ac:dyDescent="0.3">
      <c r="A3085" s="299" t="s">
        <v>494</v>
      </c>
      <c r="B3085" s="300">
        <v>39</v>
      </c>
      <c r="C3085" s="299" t="s">
        <v>91</v>
      </c>
      <c r="D3085" s="299" t="s">
        <v>54</v>
      </c>
      <c r="E3085" s="301">
        <v>474.09090909090907</v>
      </c>
      <c r="F3085" s="299" t="s">
        <v>77</v>
      </c>
    </row>
    <row r="3086" spans="1:6" x14ac:dyDescent="0.3">
      <c r="A3086" s="299" t="s">
        <v>494</v>
      </c>
      <c r="B3086" s="300">
        <v>39</v>
      </c>
      <c r="C3086" s="299" t="s">
        <v>91</v>
      </c>
      <c r="D3086" s="299" t="s">
        <v>55</v>
      </c>
      <c r="E3086" s="301">
        <v>300.72727272727275</v>
      </c>
      <c r="F3086" s="299" t="s">
        <v>187</v>
      </c>
    </row>
    <row r="3087" spans="1:6" x14ac:dyDescent="0.3">
      <c r="A3087" s="299" t="s">
        <v>494</v>
      </c>
      <c r="B3087" s="300">
        <v>39</v>
      </c>
      <c r="C3087" s="299" t="s">
        <v>91</v>
      </c>
      <c r="D3087" s="299" t="s">
        <v>55</v>
      </c>
      <c r="E3087" s="301">
        <v>2304.636363636364</v>
      </c>
      <c r="F3087" s="299" t="s">
        <v>77</v>
      </c>
    </row>
    <row r="3088" spans="1:6" x14ac:dyDescent="0.3">
      <c r="A3088" s="299" t="s">
        <v>494</v>
      </c>
      <c r="B3088" s="300">
        <v>39</v>
      </c>
      <c r="C3088" s="299" t="s">
        <v>91</v>
      </c>
      <c r="D3088" s="299" t="s">
        <v>56</v>
      </c>
      <c r="E3088" s="301">
        <v>50.954545454545489</v>
      </c>
      <c r="F3088" s="299" t="s">
        <v>187</v>
      </c>
    </row>
    <row r="3089" spans="1:6" x14ac:dyDescent="0.3">
      <c r="A3089" s="299" t="s">
        <v>494</v>
      </c>
      <c r="B3089" s="300">
        <v>39</v>
      </c>
      <c r="C3089" s="299" t="s">
        <v>91</v>
      </c>
      <c r="D3089" s="299" t="s">
        <v>56</v>
      </c>
      <c r="E3089" s="301">
        <v>132.9545454545455</v>
      </c>
      <c r="F3089" s="299" t="s">
        <v>77</v>
      </c>
    </row>
    <row r="3090" spans="1:6" x14ac:dyDescent="0.3">
      <c r="A3090" s="299" t="s">
        <v>494</v>
      </c>
      <c r="B3090" s="300">
        <v>39</v>
      </c>
      <c r="C3090" s="299" t="s">
        <v>91</v>
      </c>
      <c r="D3090" s="299" t="s">
        <v>57</v>
      </c>
      <c r="E3090" s="301">
        <v>9.3181818181818166</v>
      </c>
      <c r="F3090" s="299" t="s">
        <v>187</v>
      </c>
    </row>
    <row r="3091" spans="1:6" x14ac:dyDescent="0.3">
      <c r="A3091" s="299" t="s">
        <v>494</v>
      </c>
      <c r="B3091" s="300">
        <v>39</v>
      </c>
      <c r="C3091" s="299" t="s">
        <v>91</v>
      </c>
      <c r="D3091" s="299" t="s">
        <v>57</v>
      </c>
      <c r="E3091" s="301">
        <v>14.590909090909092</v>
      </c>
      <c r="F3091" s="299" t="s">
        <v>77</v>
      </c>
    </row>
    <row r="3092" spans="1:6" x14ac:dyDescent="0.3">
      <c r="A3092" s="299" t="s">
        <v>494</v>
      </c>
      <c r="B3092" s="300">
        <v>39</v>
      </c>
      <c r="C3092" s="299" t="s">
        <v>91</v>
      </c>
      <c r="D3092" s="299" t="s">
        <v>58</v>
      </c>
      <c r="E3092" s="301">
        <v>5.9999999999999964</v>
      </c>
      <c r="F3092" s="299" t="s">
        <v>187</v>
      </c>
    </row>
    <row r="3093" spans="1:6" x14ac:dyDescent="0.3">
      <c r="A3093" s="299" t="s">
        <v>494</v>
      </c>
      <c r="B3093" s="300">
        <v>39</v>
      </c>
      <c r="C3093" s="299" t="s">
        <v>91</v>
      </c>
      <c r="D3093" s="299" t="s">
        <v>58</v>
      </c>
      <c r="E3093" s="301">
        <v>22.72727272727273</v>
      </c>
      <c r="F3093" s="299" t="s">
        <v>77</v>
      </c>
    </row>
    <row r="3094" spans="1:6" x14ac:dyDescent="0.3">
      <c r="A3094" s="299" t="s">
        <v>494</v>
      </c>
      <c r="B3094" s="300">
        <v>39</v>
      </c>
      <c r="C3094" s="299" t="s">
        <v>91</v>
      </c>
      <c r="D3094" s="299" t="s">
        <v>59</v>
      </c>
      <c r="E3094" s="301">
        <v>81.954545454545482</v>
      </c>
      <c r="F3094" s="299" t="s">
        <v>187</v>
      </c>
    </row>
    <row r="3095" spans="1:6" x14ac:dyDescent="0.3">
      <c r="A3095" s="299" t="s">
        <v>494</v>
      </c>
      <c r="B3095" s="300">
        <v>39</v>
      </c>
      <c r="C3095" s="299" t="s">
        <v>91</v>
      </c>
      <c r="D3095" s="299" t="s">
        <v>59</v>
      </c>
      <c r="E3095" s="301">
        <v>299.18181818181813</v>
      </c>
      <c r="F3095" s="299" t="s">
        <v>77</v>
      </c>
    </row>
    <row r="3096" spans="1:6" x14ac:dyDescent="0.3">
      <c r="A3096" s="299" t="s">
        <v>494</v>
      </c>
      <c r="B3096" s="300">
        <v>39</v>
      </c>
      <c r="C3096" s="299" t="s">
        <v>91</v>
      </c>
      <c r="D3096" s="299" t="s">
        <v>60</v>
      </c>
      <c r="E3096" s="301">
        <v>57.81818181818182</v>
      </c>
      <c r="F3096" s="299" t="s">
        <v>187</v>
      </c>
    </row>
    <row r="3097" spans="1:6" x14ac:dyDescent="0.3">
      <c r="A3097" s="299" t="s">
        <v>494</v>
      </c>
      <c r="B3097" s="300">
        <v>39</v>
      </c>
      <c r="C3097" s="299" t="s">
        <v>91</v>
      </c>
      <c r="D3097" s="299" t="s">
        <v>60</v>
      </c>
      <c r="E3097" s="301">
        <v>0.45454545454545464</v>
      </c>
      <c r="F3097" s="299" t="s">
        <v>80</v>
      </c>
    </row>
    <row r="3098" spans="1:6" x14ac:dyDescent="0.3">
      <c r="A3098" s="299" t="s">
        <v>494</v>
      </c>
      <c r="B3098" s="300">
        <v>39</v>
      </c>
      <c r="C3098" s="299" t="s">
        <v>91</v>
      </c>
      <c r="D3098" s="299" t="s">
        <v>60</v>
      </c>
      <c r="E3098" s="301">
        <v>634.63636363636363</v>
      </c>
      <c r="F3098" s="299" t="s">
        <v>77</v>
      </c>
    </row>
    <row r="3099" spans="1:6" x14ac:dyDescent="0.3">
      <c r="A3099" s="299" t="s">
        <v>494</v>
      </c>
      <c r="B3099" s="300">
        <v>39</v>
      </c>
      <c r="C3099" s="299" t="s">
        <v>91</v>
      </c>
      <c r="D3099" s="299" t="s">
        <v>61</v>
      </c>
      <c r="E3099" s="301">
        <v>93.818181818181856</v>
      </c>
      <c r="F3099" s="299" t="s">
        <v>77</v>
      </c>
    </row>
    <row r="3100" spans="1:6" x14ac:dyDescent="0.3">
      <c r="A3100" s="299" t="s">
        <v>494</v>
      </c>
      <c r="B3100" s="300">
        <v>39</v>
      </c>
      <c r="C3100" s="299" t="s">
        <v>91</v>
      </c>
      <c r="D3100" s="299" t="s">
        <v>62</v>
      </c>
      <c r="E3100" s="301">
        <v>98.181818181818159</v>
      </c>
      <c r="F3100" s="299" t="s">
        <v>187</v>
      </c>
    </row>
    <row r="3101" spans="1:6" x14ac:dyDescent="0.3">
      <c r="A3101" s="299" t="s">
        <v>494</v>
      </c>
      <c r="B3101" s="300">
        <v>39</v>
      </c>
      <c r="C3101" s="299" t="s">
        <v>91</v>
      </c>
      <c r="D3101" s="299" t="s">
        <v>62</v>
      </c>
      <c r="E3101" s="301">
        <v>221.18181818181816</v>
      </c>
      <c r="F3101" s="299" t="s">
        <v>77</v>
      </c>
    </row>
    <row r="3102" spans="1:6" x14ac:dyDescent="0.3">
      <c r="A3102" s="299" t="s">
        <v>494</v>
      </c>
      <c r="B3102" s="300">
        <v>39</v>
      </c>
      <c r="C3102" s="299" t="s">
        <v>91</v>
      </c>
      <c r="D3102" s="299" t="s">
        <v>63</v>
      </c>
      <c r="E3102" s="301">
        <v>22</v>
      </c>
      <c r="F3102" s="299" t="s">
        <v>187</v>
      </c>
    </row>
    <row r="3103" spans="1:6" x14ac:dyDescent="0.3">
      <c r="A3103" s="299" t="s">
        <v>494</v>
      </c>
      <c r="B3103" s="300">
        <v>39</v>
      </c>
      <c r="C3103" s="299" t="s">
        <v>91</v>
      </c>
      <c r="D3103" s="299" t="s">
        <v>63</v>
      </c>
      <c r="E3103" s="301">
        <v>0.99999999999999967</v>
      </c>
      <c r="F3103" s="299" t="s">
        <v>80</v>
      </c>
    </row>
    <row r="3104" spans="1:6" x14ac:dyDescent="0.3">
      <c r="A3104" s="299" t="s">
        <v>494</v>
      </c>
      <c r="B3104" s="300">
        <v>39</v>
      </c>
      <c r="C3104" s="299" t="s">
        <v>91</v>
      </c>
      <c r="D3104" s="299" t="s">
        <v>63</v>
      </c>
      <c r="E3104" s="301">
        <v>666.45454545454561</v>
      </c>
      <c r="F3104" s="299" t="s">
        <v>77</v>
      </c>
    </row>
    <row r="3105" spans="1:6" x14ac:dyDescent="0.3">
      <c r="A3105" s="299" t="s">
        <v>494</v>
      </c>
      <c r="B3105" s="300">
        <v>39</v>
      </c>
      <c r="C3105" s="299" t="s">
        <v>91</v>
      </c>
      <c r="D3105" s="299" t="s">
        <v>64</v>
      </c>
      <c r="E3105" s="301">
        <v>21.13636363636363</v>
      </c>
      <c r="F3105" s="299" t="s">
        <v>187</v>
      </c>
    </row>
    <row r="3106" spans="1:6" x14ac:dyDescent="0.3">
      <c r="A3106" s="299" t="s">
        <v>494</v>
      </c>
      <c r="B3106" s="300">
        <v>39</v>
      </c>
      <c r="C3106" s="299" t="s">
        <v>91</v>
      </c>
      <c r="D3106" s="299" t="s">
        <v>64</v>
      </c>
      <c r="E3106" s="301">
        <v>102.0454545454546</v>
      </c>
      <c r="F3106" s="299" t="s">
        <v>77</v>
      </c>
    </row>
    <row r="3107" spans="1:6" x14ac:dyDescent="0.3">
      <c r="A3107" s="299" t="s">
        <v>494</v>
      </c>
      <c r="B3107" s="300">
        <v>39</v>
      </c>
      <c r="C3107" s="299" t="s">
        <v>91</v>
      </c>
      <c r="D3107" s="299" t="s">
        <v>65</v>
      </c>
      <c r="E3107" s="301">
        <v>202.22727272727275</v>
      </c>
      <c r="F3107" s="299" t="s">
        <v>187</v>
      </c>
    </row>
    <row r="3108" spans="1:6" x14ac:dyDescent="0.3">
      <c r="A3108" s="299" t="s">
        <v>494</v>
      </c>
      <c r="B3108" s="300">
        <v>39</v>
      </c>
      <c r="C3108" s="299" t="s">
        <v>91</v>
      </c>
      <c r="D3108" s="299" t="s">
        <v>65</v>
      </c>
      <c r="E3108" s="301">
        <v>234.36363636363637</v>
      </c>
      <c r="F3108" s="299" t="s">
        <v>77</v>
      </c>
    </row>
    <row r="3109" spans="1:6" x14ac:dyDescent="0.3">
      <c r="A3109" s="299" t="s">
        <v>494</v>
      </c>
      <c r="B3109" s="300">
        <v>39</v>
      </c>
      <c r="C3109" s="299" t="s">
        <v>91</v>
      </c>
      <c r="D3109" s="299" t="s">
        <v>67</v>
      </c>
      <c r="E3109" s="301">
        <v>7.9999999999999973</v>
      </c>
      <c r="F3109" s="299" t="s">
        <v>77</v>
      </c>
    </row>
    <row r="3110" spans="1:6" x14ac:dyDescent="0.3">
      <c r="A3110" s="299" t="s">
        <v>494</v>
      </c>
      <c r="B3110" s="300">
        <v>39</v>
      </c>
      <c r="C3110" s="299" t="s">
        <v>91</v>
      </c>
      <c r="D3110" s="299" t="s">
        <v>66</v>
      </c>
      <c r="E3110" s="301">
        <v>0.99999999999999967</v>
      </c>
      <c r="F3110" s="299" t="s">
        <v>187</v>
      </c>
    </row>
    <row r="3111" spans="1:6" x14ac:dyDescent="0.3">
      <c r="A3111" s="299" t="s">
        <v>494</v>
      </c>
      <c r="B3111" s="300">
        <v>39</v>
      </c>
      <c r="C3111" s="299" t="s">
        <v>92</v>
      </c>
      <c r="D3111" s="299" t="s">
        <v>47</v>
      </c>
      <c r="E3111" s="301">
        <v>5.9999999999999964</v>
      </c>
      <c r="F3111" s="299" t="s">
        <v>187</v>
      </c>
    </row>
    <row r="3112" spans="1:6" x14ac:dyDescent="0.3">
      <c r="A3112" s="299" t="s">
        <v>494</v>
      </c>
      <c r="B3112" s="300">
        <v>39</v>
      </c>
      <c r="C3112" s="299" t="s">
        <v>92</v>
      </c>
      <c r="D3112" s="299" t="s">
        <v>47</v>
      </c>
      <c r="E3112" s="301">
        <v>0.99999999999999967</v>
      </c>
      <c r="F3112" s="299" t="s">
        <v>81</v>
      </c>
    </row>
    <row r="3113" spans="1:6" x14ac:dyDescent="0.3">
      <c r="A3113" s="299" t="s">
        <v>494</v>
      </c>
      <c r="B3113" s="300">
        <v>39</v>
      </c>
      <c r="C3113" s="299" t="s">
        <v>92</v>
      </c>
      <c r="D3113" s="299" t="s">
        <v>47</v>
      </c>
      <c r="E3113" s="301">
        <v>13.04545454545455</v>
      </c>
      <c r="F3113" s="299" t="s">
        <v>80</v>
      </c>
    </row>
    <row r="3114" spans="1:6" x14ac:dyDescent="0.3">
      <c r="A3114" s="299" t="s">
        <v>494</v>
      </c>
      <c r="B3114" s="300">
        <v>39</v>
      </c>
      <c r="C3114" s="299" t="s">
        <v>92</v>
      </c>
      <c r="D3114" s="299" t="s">
        <v>47</v>
      </c>
      <c r="E3114" s="301">
        <v>11.999999999999993</v>
      </c>
      <c r="F3114" s="299" t="s">
        <v>188</v>
      </c>
    </row>
    <row r="3115" spans="1:6" x14ac:dyDescent="0.3">
      <c r="A3115" s="299" t="s">
        <v>494</v>
      </c>
      <c r="B3115" s="300">
        <v>39</v>
      </c>
      <c r="C3115" s="299" t="s">
        <v>92</v>
      </c>
      <c r="D3115" s="299" t="s">
        <v>47</v>
      </c>
      <c r="E3115" s="301">
        <v>14.909090909090915</v>
      </c>
      <c r="F3115" s="299" t="s">
        <v>77</v>
      </c>
    </row>
    <row r="3116" spans="1:6" x14ac:dyDescent="0.3">
      <c r="A3116" s="299" t="s">
        <v>494</v>
      </c>
      <c r="B3116" s="300">
        <v>39</v>
      </c>
      <c r="C3116" s="299" t="s">
        <v>92</v>
      </c>
      <c r="D3116" s="299" t="s">
        <v>48</v>
      </c>
      <c r="E3116" s="301">
        <v>1.9999999999999993</v>
      </c>
      <c r="F3116" s="299" t="s">
        <v>77</v>
      </c>
    </row>
    <row r="3117" spans="1:6" x14ac:dyDescent="0.3">
      <c r="A3117" s="299" t="s">
        <v>494</v>
      </c>
      <c r="B3117" s="300">
        <v>39</v>
      </c>
      <c r="C3117" s="299" t="s">
        <v>92</v>
      </c>
      <c r="D3117" s="299" t="s">
        <v>49</v>
      </c>
      <c r="E3117" s="301">
        <v>71.045454545454547</v>
      </c>
      <c r="F3117" s="299" t="s">
        <v>187</v>
      </c>
    </row>
    <row r="3118" spans="1:6" x14ac:dyDescent="0.3">
      <c r="A3118" s="299" t="s">
        <v>494</v>
      </c>
      <c r="B3118" s="300">
        <v>39</v>
      </c>
      <c r="C3118" s="299" t="s">
        <v>92</v>
      </c>
      <c r="D3118" s="299" t="s">
        <v>49</v>
      </c>
      <c r="E3118" s="301">
        <v>360.59090909090901</v>
      </c>
      <c r="F3118" s="299" t="s">
        <v>77</v>
      </c>
    </row>
    <row r="3119" spans="1:6" x14ac:dyDescent="0.3">
      <c r="A3119" s="299" t="s">
        <v>494</v>
      </c>
      <c r="B3119" s="300">
        <v>39</v>
      </c>
      <c r="C3119" s="299" t="s">
        <v>92</v>
      </c>
      <c r="D3119" s="299" t="s">
        <v>50</v>
      </c>
      <c r="E3119" s="301">
        <v>4.9999999999999991</v>
      </c>
      <c r="F3119" s="299" t="s">
        <v>77</v>
      </c>
    </row>
    <row r="3120" spans="1:6" x14ac:dyDescent="0.3">
      <c r="A3120" s="299" t="s">
        <v>494</v>
      </c>
      <c r="B3120" s="300">
        <v>39</v>
      </c>
      <c r="C3120" s="299" t="s">
        <v>92</v>
      </c>
      <c r="D3120" s="299" t="s">
        <v>51</v>
      </c>
      <c r="E3120" s="301">
        <v>0.99999999999999967</v>
      </c>
      <c r="F3120" s="299" t="s">
        <v>187</v>
      </c>
    </row>
    <row r="3121" spans="1:6" x14ac:dyDescent="0.3">
      <c r="A3121" s="299" t="s">
        <v>494</v>
      </c>
      <c r="B3121" s="300">
        <v>39</v>
      </c>
      <c r="C3121" s="299" t="s">
        <v>92</v>
      </c>
      <c r="D3121" s="299" t="s">
        <v>51</v>
      </c>
      <c r="E3121" s="301">
        <v>14.13636363636364</v>
      </c>
      <c r="F3121" s="299" t="s">
        <v>77</v>
      </c>
    </row>
    <row r="3122" spans="1:6" x14ac:dyDescent="0.3">
      <c r="A3122" s="299" t="s">
        <v>494</v>
      </c>
      <c r="B3122" s="300">
        <v>39</v>
      </c>
      <c r="C3122" s="299" t="s">
        <v>92</v>
      </c>
      <c r="D3122" s="299" t="s">
        <v>52</v>
      </c>
      <c r="E3122" s="301">
        <v>312.40909090909099</v>
      </c>
      <c r="F3122" s="299" t="s">
        <v>187</v>
      </c>
    </row>
    <row r="3123" spans="1:6" x14ac:dyDescent="0.3">
      <c r="A3123" s="299" t="s">
        <v>494</v>
      </c>
      <c r="B3123" s="300">
        <v>39</v>
      </c>
      <c r="C3123" s="299" t="s">
        <v>92</v>
      </c>
      <c r="D3123" s="299" t="s">
        <v>52</v>
      </c>
      <c r="E3123" s="301">
        <v>457</v>
      </c>
      <c r="F3123" s="299" t="s">
        <v>77</v>
      </c>
    </row>
    <row r="3124" spans="1:6" x14ac:dyDescent="0.3">
      <c r="A3124" s="299" t="s">
        <v>494</v>
      </c>
      <c r="B3124" s="300">
        <v>39</v>
      </c>
      <c r="C3124" s="299" t="s">
        <v>92</v>
      </c>
      <c r="D3124" s="299" t="s">
        <v>53</v>
      </c>
      <c r="E3124" s="301">
        <v>143.81818181818181</v>
      </c>
      <c r="F3124" s="299" t="s">
        <v>187</v>
      </c>
    </row>
    <row r="3125" spans="1:6" x14ac:dyDescent="0.3">
      <c r="A3125" s="299" t="s">
        <v>494</v>
      </c>
      <c r="B3125" s="300">
        <v>39</v>
      </c>
      <c r="C3125" s="299" t="s">
        <v>92</v>
      </c>
      <c r="D3125" s="299" t="s">
        <v>53</v>
      </c>
      <c r="E3125" s="301">
        <v>337.5</v>
      </c>
      <c r="F3125" s="299" t="s">
        <v>77</v>
      </c>
    </row>
    <row r="3126" spans="1:6" x14ac:dyDescent="0.3">
      <c r="A3126" s="299" t="s">
        <v>494</v>
      </c>
      <c r="B3126" s="300">
        <v>39</v>
      </c>
      <c r="C3126" s="299" t="s">
        <v>92</v>
      </c>
      <c r="D3126" s="299" t="s">
        <v>54</v>
      </c>
      <c r="E3126" s="301">
        <v>74.999999999999972</v>
      </c>
      <c r="F3126" s="299" t="s">
        <v>187</v>
      </c>
    </row>
    <row r="3127" spans="1:6" x14ac:dyDescent="0.3">
      <c r="A3127" s="299" t="s">
        <v>494</v>
      </c>
      <c r="B3127" s="300">
        <v>39</v>
      </c>
      <c r="C3127" s="299" t="s">
        <v>92</v>
      </c>
      <c r="D3127" s="299" t="s">
        <v>54</v>
      </c>
      <c r="E3127" s="301">
        <v>0.99999999999999967</v>
      </c>
      <c r="F3127" s="299" t="s">
        <v>81</v>
      </c>
    </row>
    <row r="3128" spans="1:6" x14ac:dyDescent="0.3">
      <c r="A3128" s="299" t="s">
        <v>494</v>
      </c>
      <c r="B3128" s="300">
        <v>39</v>
      </c>
      <c r="C3128" s="299" t="s">
        <v>92</v>
      </c>
      <c r="D3128" s="299" t="s">
        <v>54</v>
      </c>
      <c r="E3128" s="301">
        <v>1.9999999999999993</v>
      </c>
      <c r="F3128" s="299" t="s">
        <v>80</v>
      </c>
    </row>
    <row r="3129" spans="1:6" x14ac:dyDescent="0.3">
      <c r="A3129" s="299" t="s">
        <v>494</v>
      </c>
      <c r="B3129" s="300">
        <v>39</v>
      </c>
      <c r="C3129" s="299" t="s">
        <v>92</v>
      </c>
      <c r="D3129" s="299" t="s">
        <v>54</v>
      </c>
      <c r="E3129" s="301">
        <v>555.90909090909076</v>
      </c>
      <c r="F3129" s="299" t="s">
        <v>77</v>
      </c>
    </row>
    <row r="3130" spans="1:6" x14ac:dyDescent="0.3">
      <c r="A3130" s="299" t="s">
        <v>494</v>
      </c>
      <c r="B3130" s="300">
        <v>39</v>
      </c>
      <c r="C3130" s="299" t="s">
        <v>92</v>
      </c>
      <c r="D3130" s="299" t="s">
        <v>55</v>
      </c>
      <c r="E3130" s="301">
        <v>145.40909090909091</v>
      </c>
      <c r="F3130" s="299" t="s">
        <v>187</v>
      </c>
    </row>
    <row r="3131" spans="1:6" x14ac:dyDescent="0.3">
      <c r="A3131" s="299" t="s">
        <v>494</v>
      </c>
      <c r="B3131" s="300">
        <v>39</v>
      </c>
      <c r="C3131" s="299" t="s">
        <v>92</v>
      </c>
      <c r="D3131" s="299" t="s">
        <v>55</v>
      </c>
      <c r="E3131" s="301">
        <v>482.09090909090912</v>
      </c>
      <c r="F3131" s="299" t="s">
        <v>77</v>
      </c>
    </row>
    <row r="3132" spans="1:6" x14ac:dyDescent="0.3">
      <c r="A3132" s="299" t="s">
        <v>494</v>
      </c>
      <c r="B3132" s="300">
        <v>39</v>
      </c>
      <c r="C3132" s="299" t="s">
        <v>92</v>
      </c>
      <c r="D3132" s="299" t="s">
        <v>56</v>
      </c>
      <c r="E3132" s="301">
        <v>31.999999999999989</v>
      </c>
      <c r="F3132" s="299" t="s">
        <v>187</v>
      </c>
    </row>
    <row r="3133" spans="1:6" x14ac:dyDescent="0.3">
      <c r="A3133" s="299" t="s">
        <v>494</v>
      </c>
      <c r="B3133" s="300">
        <v>39</v>
      </c>
      <c r="C3133" s="299" t="s">
        <v>92</v>
      </c>
      <c r="D3133" s="299" t="s">
        <v>56</v>
      </c>
      <c r="E3133" s="301">
        <v>54</v>
      </c>
      <c r="F3133" s="299" t="s">
        <v>77</v>
      </c>
    </row>
    <row r="3134" spans="1:6" x14ac:dyDescent="0.3">
      <c r="A3134" s="299" t="s">
        <v>494</v>
      </c>
      <c r="B3134" s="300">
        <v>39</v>
      </c>
      <c r="C3134" s="299" t="s">
        <v>92</v>
      </c>
      <c r="D3134" s="299" t="s">
        <v>57</v>
      </c>
      <c r="E3134" s="301">
        <v>2.9545454545454528</v>
      </c>
      <c r="F3134" s="299" t="s">
        <v>187</v>
      </c>
    </row>
    <row r="3135" spans="1:6" x14ac:dyDescent="0.3">
      <c r="A3135" s="299" t="s">
        <v>494</v>
      </c>
      <c r="B3135" s="300">
        <v>39</v>
      </c>
      <c r="C3135" s="299" t="s">
        <v>92</v>
      </c>
      <c r="D3135" s="299" t="s">
        <v>57</v>
      </c>
      <c r="E3135" s="301">
        <v>13.590909090909099</v>
      </c>
      <c r="F3135" s="299" t="s">
        <v>77</v>
      </c>
    </row>
    <row r="3136" spans="1:6" x14ac:dyDescent="0.3">
      <c r="A3136" s="299" t="s">
        <v>494</v>
      </c>
      <c r="B3136" s="300">
        <v>39</v>
      </c>
      <c r="C3136" s="299" t="s">
        <v>92</v>
      </c>
      <c r="D3136" s="299" t="s">
        <v>58</v>
      </c>
      <c r="E3136" s="301">
        <v>4.9999999999999991</v>
      </c>
      <c r="F3136" s="299" t="s">
        <v>187</v>
      </c>
    </row>
    <row r="3137" spans="1:6" x14ac:dyDescent="0.3">
      <c r="A3137" s="299" t="s">
        <v>494</v>
      </c>
      <c r="B3137" s="300">
        <v>39</v>
      </c>
      <c r="C3137" s="299" t="s">
        <v>92</v>
      </c>
      <c r="D3137" s="299" t="s">
        <v>58</v>
      </c>
      <c r="E3137" s="301">
        <v>4.9999999999999991</v>
      </c>
      <c r="F3137" s="299" t="s">
        <v>77</v>
      </c>
    </row>
    <row r="3138" spans="1:6" x14ac:dyDescent="0.3">
      <c r="A3138" s="299" t="s">
        <v>494</v>
      </c>
      <c r="B3138" s="300">
        <v>39</v>
      </c>
      <c r="C3138" s="299" t="s">
        <v>92</v>
      </c>
      <c r="D3138" s="299" t="s">
        <v>59</v>
      </c>
      <c r="E3138" s="301">
        <v>80.681818181818187</v>
      </c>
      <c r="F3138" s="299" t="s">
        <v>187</v>
      </c>
    </row>
    <row r="3139" spans="1:6" x14ac:dyDescent="0.3">
      <c r="A3139" s="299" t="s">
        <v>494</v>
      </c>
      <c r="B3139" s="300">
        <v>39</v>
      </c>
      <c r="C3139" s="299" t="s">
        <v>92</v>
      </c>
      <c r="D3139" s="299" t="s">
        <v>59</v>
      </c>
      <c r="E3139" s="301">
        <v>126.45454545454538</v>
      </c>
      <c r="F3139" s="299" t="s">
        <v>77</v>
      </c>
    </row>
    <row r="3140" spans="1:6" x14ac:dyDescent="0.3">
      <c r="A3140" s="299" t="s">
        <v>494</v>
      </c>
      <c r="B3140" s="300">
        <v>39</v>
      </c>
      <c r="C3140" s="299" t="s">
        <v>92</v>
      </c>
      <c r="D3140" s="299" t="s">
        <v>60</v>
      </c>
      <c r="E3140" s="301">
        <v>48.727272727272712</v>
      </c>
      <c r="F3140" s="299" t="s">
        <v>187</v>
      </c>
    </row>
    <row r="3141" spans="1:6" x14ac:dyDescent="0.3">
      <c r="A3141" s="299" t="s">
        <v>494</v>
      </c>
      <c r="B3141" s="300">
        <v>39</v>
      </c>
      <c r="C3141" s="299" t="s">
        <v>92</v>
      </c>
      <c r="D3141" s="299" t="s">
        <v>60</v>
      </c>
      <c r="E3141" s="301"/>
      <c r="F3141" s="299" t="s">
        <v>80</v>
      </c>
    </row>
    <row r="3142" spans="1:6" x14ac:dyDescent="0.3">
      <c r="A3142" s="299" t="s">
        <v>494</v>
      </c>
      <c r="B3142" s="300">
        <v>39</v>
      </c>
      <c r="C3142" s="299" t="s">
        <v>92</v>
      </c>
      <c r="D3142" s="299" t="s">
        <v>60</v>
      </c>
      <c r="E3142" s="301">
        <v>189.81818181818181</v>
      </c>
      <c r="F3142" s="299" t="s">
        <v>77</v>
      </c>
    </row>
    <row r="3143" spans="1:6" x14ac:dyDescent="0.3">
      <c r="A3143" s="299" t="s">
        <v>494</v>
      </c>
      <c r="B3143" s="300">
        <v>39</v>
      </c>
      <c r="C3143" s="299" t="s">
        <v>92</v>
      </c>
      <c r="D3143" s="299" t="s">
        <v>61</v>
      </c>
      <c r="E3143" s="301">
        <v>32.636363636363647</v>
      </c>
      <c r="F3143" s="299" t="s">
        <v>77</v>
      </c>
    </row>
    <row r="3144" spans="1:6" x14ac:dyDescent="0.3">
      <c r="A3144" s="299" t="s">
        <v>494</v>
      </c>
      <c r="B3144" s="300">
        <v>39</v>
      </c>
      <c r="C3144" s="299" t="s">
        <v>92</v>
      </c>
      <c r="D3144" s="299" t="s">
        <v>62</v>
      </c>
      <c r="E3144" s="301">
        <v>54.363636363636353</v>
      </c>
      <c r="F3144" s="299" t="s">
        <v>187</v>
      </c>
    </row>
    <row r="3145" spans="1:6" x14ac:dyDescent="0.3">
      <c r="A3145" s="299" t="s">
        <v>494</v>
      </c>
      <c r="B3145" s="300">
        <v>39</v>
      </c>
      <c r="C3145" s="299" t="s">
        <v>92</v>
      </c>
      <c r="D3145" s="299" t="s">
        <v>62</v>
      </c>
      <c r="E3145" s="301">
        <v>169.81818181818178</v>
      </c>
      <c r="F3145" s="299" t="s">
        <v>77</v>
      </c>
    </row>
    <row r="3146" spans="1:6" x14ac:dyDescent="0.3">
      <c r="A3146" s="299" t="s">
        <v>494</v>
      </c>
      <c r="B3146" s="300">
        <v>39</v>
      </c>
      <c r="C3146" s="299" t="s">
        <v>92</v>
      </c>
      <c r="D3146" s="299" t="s">
        <v>63</v>
      </c>
      <c r="E3146" s="301">
        <v>28.954545454545443</v>
      </c>
      <c r="F3146" s="299" t="s">
        <v>187</v>
      </c>
    </row>
    <row r="3147" spans="1:6" x14ac:dyDescent="0.3">
      <c r="A3147" s="299" t="s">
        <v>494</v>
      </c>
      <c r="B3147" s="300">
        <v>39</v>
      </c>
      <c r="C3147" s="299" t="s">
        <v>92</v>
      </c>
      <c r="D3147" s="299" t="s">
        <v>63</v>
      </c>
      <c r="E3147" s="301">
        <v>195.81818181818181</v>
      </c>
      <c r="F3147" s="299" t="s">
        <v>77</v>
      </c>
    </row>
    <row r="3148" spans="1:6" x14ac:dyDescent="0.3">
      <c r="A3148" s="299" t="s">
        <v>494</v>
      </c>
      <c r="B3148" s="300">
        <v>39</v>
      </c>
      <c r="C3148" s="299" t="s">
        <v>92</v>
      </c>
      <c r="D3148" s="299" t="s">
        <v>64</v>
      </c>
      <c r="E3148" s="301">
        <v>23.000000000000004</v>
      </c>
      <c r="F3148" s="299" t="s">
        <v>187</v>
      </c>
    </row>
    <row r="3149" spans="1:6" x14ac:dyDescent="0.3">
      <c r="A3149" s="299" t="s">
        <v>494</v>
      </c>
      <c r="B3149" s="300">
        <v>39</v>
      </c>
      <c r="C3149" s="299" t="s">
        <v>92</v>
      </c>
      <c r="D3149" s="299" t="s">
        <v>64</v>
      </c>
      <c r="E3149" s="301">
        <v>42.636363636363647</v>
      </c>
      <c r="F3149" s="299" t="s">
        <v>77</v>
      </c>
    </row>
    <row r="3150" spans="1:6" x14ac:dyDescent="0.3">
      <c r="A3150" s="299" t="s">
        <v>494</v>
      </c>
      <c r="B3150" s="300">
        <v>39</v>
      </c>
      <c r="C3150" s="299" t="s">
        <v>92</v>
      </c>
      <c r="D3150" s="299" t="s">
        <v>65</v>
      </c>
      <c r="E3150" s="301">
        <v>56.636363636363654</v>
      </c>
      <c r="F3150" s="299" t="s">
        <v>187</v>
      </c>
    </row>
    <row r="3151" spans="1:6" x14ac:dyDescent="0.3">
      <c r="A3151" s="299" t="s">
        <v>494</v>
      </c>
      <c r="B3151" s="300">
        <v>39</v>
      </c>
      <c r="C3151" s="299" t="s">
        <v>92</v>
      </c>
      <c r="D3151" s="299" t="s">
        <v>65</v>
      </c>
      <c r="E3151" s="301">
        <v>65.590909090909093</v>
      </c>
      <c r="F3151" s="299" t="s">
        <v>77</v>
      </c>
    </row>
    <row r="3152" spans="1:6" x14ac:dyDescent="0.3">
      <c r="A3152" s="299" t="s">
        <v>494</v>
      </c>
      <c r="B3152" s="300">
        <v>39</v>
      </c>
      <c r="C3152" s="299" t="s">
        <v>92</v>
      </c>
      <c r="D3152" s="299" t="s">
        <v>67</v>
      </c>
      <c r="E3152" s="301">
        <v>4.9999999999999991</v>
      </c>
      <c r="F3152" s="299" t="s">
        <v>77</v>
      </c>
    </row>
    <row r="3153" spans="1:6" x14ac:dyDescent="0.3">
      <c r="A3153" s="299" t="s">
        <v>494</v>
      </c>
      <c r="B3153" s="300">
        <v>40</v>
      </c>
      <c r="C3153" s="299" t="s">
        <v>91</v>
      </c>
      <c r="D3153" s="299" t="s">
        <v>47</v>
      </c>
      <c r="E3153" s="301">
        <v>14.999999999999998</v>
      </c>
      <c r="F3153" s="299" t="s">
        <v>187</v>
      </c>
    </row>
    <row r="3154" spans="1:6" x14ac:dyDescent="0.3">
      <c r="A3154" s="299" t="s">
        <v>494</v>
      </c>
      <c r="B3154" s="300">
        <v>40</v>
      </c>
      <c r="C3154" s="299" t="s">
        <v>91</v>
      </c>
      <c r="D3154" s="299" t="s">
        <v>47</v>
      </c>
      <c r="E3154" s="301">
        <v>14.999999999999998</v>
      </c>
      <c r="F3154" s="299" t="s">
        <v>188</v>
      </c>
    </row>
    <row r="3155" spans="1:6" x14ac:dyDescent="0.3">
      <c r="A3155" s="299" t="s">
        <v>494</v>
      </c>
      <c r="B3155" s="300">
        <v>40</v>
      </c>
      <c r="C3155" s="299" t="s">
        <v>91</v>
      </c>
      <c r="D3155" s="299" t="s">
        <v>47</v>
      </c>
      <c r="E3155" s="301">
        <v>260.40909090909093</v>
      </c>
      <c r="F3155" s="299" t="s">
        <v>77</v>
      </c>
    </row>
    <row r="3156" spans="1:6" x14ac:dyDescent="0.3">
      <c r="A3156" s="299" t="s">
        <v>494</v>
      </c>
      <c r="B3156" s="300">
        <v>40</v>
      </c>
      <c r="C3156" s="299" t="s">
        <v>91</v>
      </c>
      <c r="D3156" s="299" t="s">
        <v>48</v>
      </c>
      <c r="E3156" s="301">
        <v>16.954545454545457</v>
      </c>
      <c r="F3156" s="299" t="s">
        <v>77</v>
      </c>
    </row>
    <row r="3157" spans="1:6" x14ac:dyDescent="0.3">
      <c r="A3157" s="299" t="s">
        <v>494</v>
      </c>
      <c r="B3157" s="300">
        <v>40</v>
      </c>
      <c r="C3157" s="299" t="s">
        <v>91</v>
      </c>
      <c r="D3157" s="299" t="s">
        <v>49</v>
      </c>
      <c r="E3157" s="301">
        <v>7.9999999999999973</v>
      </c>
      <c r="F3157" s="299" t="s">
        <v>187</v>
      </c>
    </row>
    <row r="3158" spans="1:6" x14ac:dyDescent="0.3">
      <c r="A3158" s="299" t="s">
        <v>494</v>
      </c>
      <c r="B3158" s="300">
        <v>40</v>
      </c>
      <c r="C3158" s="299" t="s">
        <v>91</v>
      </c>
      <c r="D3158" s="299" t="s">
        <v>49</v>
      </c>
      <c r="E3158" s="301">
        <v>560.86363636363637</v>
      </c>
      <c r="F3158" s="299" t="s">
        <v>77</v>
      </c>
    </row>
    <row r="3159" spans="1:6" x14ac:dyDescent="0.3">
      <c r="A3159" s="299" t="s">
        <v>494</v>
      </c>
      <c r="B3159" s="300">
        <v>40</v>
      </c>
      <c r="C3159" s="299" t="s">
        <v>91</v>
      </c>
      <c r="D3159" s="299" t="s">
        <v>50</v>
      </c>
      <c r="E3159" s="301"/>
      <c r="F3159" s="299" t="s">
        <v>77</v>
      </c>
    </row>
    <row r="3160" spans="1:6" x14ac:dyDescent="0.3">
      <c r="A3160" s="299" t="s">
        <v>494</v>
      </c>
      <c r="B3160" s="300">
        <v>40</v>
      </c>
      <c r="C3160" s="299" t="s">
        <v>91</v>
      </c>
      <c r="D3160" s="299" t="s">
        <v>51</v>
      </c>
      <c r="E3160" s="301">
        <v>28.363636363636353</v>
      </c>
      <c r="F3160" s="299" t="s">
        <v>77</v>
      </c>
    </row>
    <row r="3161" spans="1:6" x14ac:dyDescent="0.3">
      <c r="A3161" s="299" t="s">
        <v>494</v>
      </c>
      <c r="B3161" s="300">
        <v>40</v>
      </c>
      <c r="C3161" s="299" t="s">
        <v>91</v>
      </c>
      <c r="D3161" s="299" t="s">
        <v>52</v>
      </c>
      <c r="E3161" s="301">
        <v>80.681818181818187</v>
      </c>
      <c r="F3161" s="299" t="s">
        <v>187</v>
      </c>
    </row>
    <row r="3162" spans="1:6" x14ac:dyDescent="0.3">
      <c r="A3162" s="299" t="s">
        <v>494</v>
      </c>
      <c r="B3162" s="300">
        <v>40</v>
      </c>
      <c r="C3162" s="299" t="s">
        <v>91</v>
      </c>
      <c r="D3162" s="299" t="s">
        <v>52</v>
      </c>
      <c r="E3162" s="301">
        <v>376.40909090909088</v>
      </c>
      <c r="F3162" s="299" t="s">
        <v>77</v>
      </c>
    </row>
    <row r="3163" spans="1:6" x14ac:dyDescent="0.3">
      <c r="A3163" s="299" t="s">
        <v>494</v>
      </c>
      <c r="B3163" s="300">
        <v>40</v>
      </c>
      <c r="C3163" s="299" t="s">
        <v>91</v>
      </c>
      <c r="D3163" s="299" t="s">
        <v>53</v>
      </c>
      <c r="E3163" s="301">
        <v>141.31818181818178</v>
      </c>
      <c r="F3163" s="299" t="s">
        <v>187</v>
      </c>
    </row>
    <row r="3164" spans="1:6" x14ac:dyDescent="0.3">
      <c r="A3164" s="299" t="s">
        <v>494</v>
      </c>
      <c r="B3164" s="300">
        <v>40</v>
      </c>
      <c r="C3164" s="299" t="s">
        <v>91</v>
      </c>
      <c r="D3164" s="299" t="s">
        <v>53</v>
      </c>
      <c r="E3164" s="301">
        <v>490.90909090909099</v>
      </c>
      <c r="F3164" s="299" t="s">
        <v>77</v>
      </c>
    </row>
    <row r="3165" spans="1:6" x14ac:dyDescent="0.3">
      <c r="A3165" s="299" t="s">
        <v>494</v>
      </c>
      <c r="B3165" s="300">
        <v>40</v>
      </c>
      <c r="C3165" s="299" t="s">
        <v>91</v>
      </c>
      <c r="D3165" s="299" t="s">
        <v>54</v>
      </c>
      <c r="E3165" s="301">
        <v>21.909090909090907</v>
      </c>
      <c r="F3165" s="299" t="s">
        <v>187</v>
      </c>
    </row>
    <row r="3166" spans="1:6" x14ac:dyDescent="0.3">
      <c r="A3166" s="299" t="s">
        <v>494</v>
      </c>
      <c r="B3166" s="300">
        <v>40</v>
      </c>
      <c r="C3166" s="299" t="s">
        <v>91</v>
      </c>
      <c r="D3166" s="299" t="s">
        <v>54</v>
      </c>
      <c r="E3166" s="301">
        <v>87.181818181818173</v>
      </c>
      <c r="F3166" s="299" t="s">
        <v>77</v>
      </c>
    </row>
    <row r="3167" spans="1:6" x14ac:dyDescent="0.3">
      <c r="A3167" s="299" t="s">
        <v>494</v>
      </c>
      <c r="B3167" s="300">
        <v>40</v>
      </c>
      <c r="C3167" s="299" t="s">
        <v>91</v>
      </c>
      <c r="D3167" s="299" t="s">
        <v>55</v>
      </c>
      <c r="E3167" s="301">
        <v>73.409090909090921</v>
      </c>
      <c r="F3167" s="299" t="s">
        <v>187</v>
      </c>
    </row>
    <row r="3168" spans="1:6" x14ac:dyDescent="0.3">
      <c r="A3168" s="299" t="s">
        <v>494</v>
      </c>
      <c r="B3168" s="300">
        <v>40</v>
      </c>
      <c r="C3168" s="299" t="s">
        <v>91</v>
      </c>
      <c r="D3168" s="299" t="s">
        <v>55</v>
      </c>
      <c r="E3168" s="301">
        <v>753.4545454545455</v>
      </c>
      <c r="F3168" s="299" t="s">
        <v>77</v>
      </c>
    </row>
    <row r="3169" spans="1:6" x14ac:dyDescent="0.3">
      <c r="A3169" s="299" t="s">
        <v>494</v>
      </c>
      <c r="B3169" s="300">
        <v>40</v>
      </c>
      <c r="C3169" s="299" t="s">
        <v>91</v>
      </c>
      <c r="D3169" s="299" t="s">
        <v>56</v>
      </c>
      <c r="E3169" s="301">
        <v>5.2272727272727266</v>
      </c>
      <c r="F3169" s="299" t="s">
        <v>187</v>
      </c>
    </row>
    <row r="3170" spans="1:6" x14ac:dyDescent="0.3">
      <c r="A3170" s="299" t="s">
        <v>494</v>
      </c>
      <c r="B3170" s="300">
        <v>40</v>
      </c>
      <c r="C3170" s="299" t="s">
        <v>91</v>
      </c>
      <c r="D3170" s="299" t="s">
        <v>56</v>
      </c>
      <c r="E3170" s="301">
        <v>10.81818181818182</v>
      </c>
      <c r="F3170" s="299" t="s">
        <v>77</v>
      </c>
    </row>
    <row r="3171" spans="1:6" x14ac:dyDescent="0.3">
      <c r="A3171" s="299" t="s">
        <v>494</v>
      </c>
      <c r="B3171" s="300">
        <v>40</v>
      </c>
      <c r="C3171" s="299" t="s">
        <v>91</v>
      </c>
      <c r="D3171" s="299" t="s">
        <v>57</v>
      </c>
      <c r="E3171" s="301">
        <v>2.6363636363636349</v>
      </c>
      <c r="F3171" s="299" t="s">
        <v>187</v>
      </c>
    </row>
    <row r="3172" spans="1:6" x14ac:dyDescent="0.3">
      <c r="A3172" s="299" t="s">
        <v>494</v>
      </c>
      <c r="B3172" s="300">
        <v>40</v>
      </c>
      <c r="C3172" s="299" t="s">
        <v>91</v>
      </c>
      <c r="D3172" s="299" t="s">
        <v>57</v>
      </c>
      <c r="E3172" s="301">
        <v>3.9999999999999987</v>
      </c>
      <c r="F3172" s="299" t="s">
        <v>77</v>
      </c>
    </row>
    <row r="3173" spans="1:6" x14ac:dyDescent="0.3">
      <c r="A3173" s="299" t="s">
        <v>494</v>
      </c>
      <c r="B3173" s="300">
        <v>40</v>
      </c>
      <c r="C3173" s="299" t="s">
        <v>91</v>
      </c>
      <c r="D3173" s="299" t="s">
        <v>58</v>
      </c>
      <c r="E3173" s="301">
        <v>1.9999999999999993</v>
      </c>
      <c r="F3173" s="299" t="s">
        <v>187</v>
      </c>
    </row>
    <row r="3174" spans="1:6" x14ac:dyDescent="0.3">
      <c r="A3174" s="299" t="s">
        <v>494</v>
      </c>
      <c r="B3174" s="300">
        <v>40</v>
      </c>
      <c r="C3174" s="299" t="s">
        <v>91</v>
      </c>
      <c r="D3174" s="299" t="s">
        <v>58</v>
      </c>
      <c r="E3174" s="301">
        <v>4.8181818181818175</v>
      </c>
      <c r="F3174" s="299" t="s">
        <v>77</v>
      </c>
    </row>
    <row r="3175" spans="1:6" x14ac:dyDescent="0.3">
      <c r="A3175" s="299" t="s">
        <v>494</v>
      </c>
      <c r="B3175" s="300">
        <v>40</v>
      </c>
      <c r="C3175" s="299" t="s">
        <v>91</v>
      </c>
      <c r="D3175" s="299" t="s">
        <v>59</v>
      </c>
      <c r="E3175" s="301">
        <v>11.999999999999993</v>
      </c>
      <c r="F3175" s="299" t="s">
        <v>187</v>
      </c>
    </row>
    <row r="3176" spans="1:6" x14ac:dyDescent="0.3">
      <c r="A3176" s="299" t="s">
        <v>494</v>
      </c>
      <c r="B3176" s="300">
        <v>40</v>
      </c>
      <c r="C3176" s="299" t="s">
        <v>91</v>
      </c>
      <c r="D3176" s="299" t="s">
        <v>59</v>
      </c>
      <c r="E3176" s="301">
        <v>13.500000000000007</v>
      </c>
      <c r="F3176" s="299" t="s">
        <v>77</v>
      </c>
    </row>
    <row r="3177" spans="1:6" x14ac:dyDescent="0.3">
      <c r="A3177" s="299" t="s">
        <v>494</v>
      </c>
      <c r="B3177" s="300">
        <v>40</v>
      </c>
      <c r="C3177" s="299" t="s">
        <v>91</v>
      </c>
      <c r="D3177" s="299" t="s">
        <v>60</v>
      </c>
      <c r="E3177" s="301">
        <v>7.9999999999999973</v>
      </c>
      <c r="F3177" s="299" t="s">
        <v>187</v>
      </c>
    </row>
    <row r="3178" spans="1:6" x14ac:dyDescent="0.3">
      <c r="A3178" s="299" t="s">
        <v>494</v>
      </c>
      <c r="B3178" s="300">
        <v>40</v>
      </c>
      <c r="C3178" s="299" t="s">
        <v>91</v>
      </c>
      <c r="D3178" s="299" t="s">
        <v>60</v>
      </c>
      <c r="E3178" s="301">
        <v>381.86363636363643</v>
      </c>
      <c r="F3178" s="299" t="s">
        <v>77</v>
      </c>
    </row>
    <row r="3179" spans="1:6" x14ac:dyDescent="0.3">
      <c r="A3179" s="299" t="s">
        <v>494</v>
      </c>
      <c r="B3179" s="300">
        <v>40</v>
      </c>
      <c r="C3179" s="299" t="s">
        <v>91</v>
      </c>
      <c r="D3179" s="299" t="s">
        <v>61</v>
      </c>
      <c r="E3179" s="301">
        <v>53.818181818181813</v>
      </c>
      <c r="F3179" s="299" t="s">
        <v>77</v>
      </c>
    </row>
    <row r="3180" spans="1:6" x14ac:dyDescent="0.3">
      <c r="A3180" s="299" t="s">
        <v>494</v>
      </c>
      <c r="B3180" s="300">
        <v>40</v>
      </c>
      <c r="C3180" s="299" t="s">
        <v>91</v>
      </c>
      <c r="D3180" s="299" t="s">
        <v>62</v>
      </c>
      <c r="E3180" s="301">
        <v>13.000000000000007</v>
      </c>
      <c r="F3180" s="299" t="s">
        <v>187</v>
      </c>
    </row>
    <row r="3181" spans="1:6" x14ac:dyDescent="0.3">
      <c r="A3181" s="299" t="s">
        <v>494</v>
      </c>
      <c r="B3181" s="300">
        <v>40</v>
      </c>
      <c r="C3181" s="299" t="s">
        <v>91</v>
      </c>
      <c r="D3181" s="299" t="s">
        <v>62</v>
      </c>
      <c r="E3181" s="301">
        <v>54.818181818181827</v>
      </c>
      <c r="F3181" s="299" t="s">
        <v>77</v>
      </c>
    </row>
    <row r="3182" spans="1:6" x14ac:dyDescent="0.3">
      <c r="A3182" s="299" t="s">
        <v>494</v>
      </c>
      <c r="B3182" s="300">
        <v>40</v>
      </c>
      <c r="C3182" s="299" t="s">
        <v>91</v>
      </c>
      <c r="D3182" s="299" t="s">
        <v>63</v>
      </c>
      <c r="E3182" s="301">
        <v>8.9999999999999982</v>
      </c>
      <c r="F3182" s="299" t="s">
        <v>187</v>
      </c>
    </row>
    <row r="3183" spans="1:6" x14ac:dyDescent="0.3">
      <c r="A3183" s="299" t="s">
        <v>494</v>
      </c>
      <c r="B3183" s="300">
        <v>40</v>
      </c>
      <c r="C3183" s="299" t="s">
        <v>91</v>
      </c>
      <c r="D3183" s="299" t="s">
        <v>63</v>
      </c>
      <c r="E3183" s="301">
        <v>288.18181818181813</v>
      </c>
      <c r="F3183" s="299" t="s">
        <v>77</v>
      </c>
    </row>
    <row r="3184" spans="1:6" x14ac:dyDescent="0.3">
      <c r="A3184" s="299" t="s">
        <v>494</v>
      </c>
      <c r="B3184" s="300">
        <v>40</v>
      </c>
      <c r="C3184" s="299" t="s">
        <v>91</v>
      </c>
      <c r="D3184" s="299" t="s">
        <v>64</v>
      </c>
      <c r="E3184" s="301">
        <v>6.0454545454545423</v>
      </c>
      <c r="F3184" s="299" t="s">
        <v>187</v>
      </c>
    </row>
    <row r="3185" spans="1:6" x14ac:dyDescent="0.3">
      <c r="A3185" s="299" t="s">
        <v>494</v>
      </c>
      <c r="B3185" s="300">
        <v>40</v>
      </c>
      <c r="C3185" s="299" t="s">
        <v>91</v>
      </c>
      <c r="D3185" s="299" t="s">
        <v>64</v>
      </c>
      <c r="E3185" s="301">
        <v>40.909090909090907</v>
      </c>
      <c r="F3185" s="299" t="s">
        <v>77</v>
      </c>
    </row>
    <row r="3186" spans="1:6" x14ac:dyDescent="0.3">
      <c r="A3186" s="299" t="s">
        <v>494</v>
      </c>
      <c r="B3186" s="300">
        <v>40</v>
      </c>
      <c r="C3186" s="299" t="s">
        <v>91</v>
      </c>
      <c r="D3186" s="299" t="s">
        <v>65</v>
      </c>
      <c r="E3186" s="301">
        <v>52.136363636363654</v>
      </c>
      <c r="F3186" s="299" t="s">
        <v>187</v>
      </c>
    </row>
    <row r="3187" spans="1:6" x14ac:dyDescent="0.3">
      <c r="A3187" s="299" t="s">
        <v>494</v>
      </c>
      <c r="B3187" s="300">
        <v>40</v>
      </c>
      <c r="C3187" s="299" t="s">
        <v>91</v>
      </c>
      <c r="D3187" s="299" t="s">
        <v>65</v>
      </c>
      <c r="E3187" s="301">
        <v>74.772727272727252</v>
      </c>
      <c r="F3187" s="299" t="s">
        <v>77</v>
      </c>
    </row>
    <row r="3188" spans="1:6" x14ac:dyDescent="0.3">
      <c r="A3188" s="299" t="s">
        <v>494</v>
      </c>
      <c r="B3188" s="300">
        <v>40</v>
      </c>
      <c r="C3188" s="299" t="s">
        <v>91</v>
      </c>
      <c r="D3188" s="299" t="s">
        <v>67</v>
      </c>
      <c r="E3188" s="301">
        <v>1.9999999999999993</v>
      </c>
      <c r="F3188" s="299" t="s">
        <v>77</v>
      </c>
    </row>
    <row r="3189" spans="1:6" x14ac:dyDescent="0.3">
      <c r="A3189" s="299" t="s">
        <v>494</v>
      </c>
      <c r="B3189" s="300">
        <v>40</v>
      </c>
      <c r="C3189" s="299" t="s">
        <v>92</v>
      </c>
      <c r="D3189" s="299" t="s">
        <v>47</v>
      </c>
      <c r="E3189" s="301">
        <v>17.04545454545455</v>
      </c>
      <c r="F3189" s="299" t="s">
        <v>187</v>
      </c>
    </row>
    <row r="3190" spans="1:6" x14ac:dyDescent="0.3">
      <c r="A3190" s="299" t="s">
        <v>494</v>
      </c>
      <c r="B3190" s="300">
        <v>40</v>
      </c>
      <c r="C3190" s="299" t="s">
        <v>92</v>
      </c>
      <c r="D3190" s="299" t="s">
        <v>47</v>
      </c>
      <c r="E3190" s="301">
        <v>11</v>
      </c>
      <c r="F3190" s="299" t="s">
        <v>188</v>
      </c>
    </row>
    <row r="3191" spans="1:6" x14ac:dyDescent="0.3">
      <c r="A3191" s="299" t="s">
        <v>494</v>
      </c>
      <c r="B3191" s="300">
        <v>40</v>
      </c>
      <c r="C3191" s="299" t="s">
        <v>92</v>
      </c>
      <c r="D3191" s="299" t="s">
        <v>47</v>
      </c>
      <c r="E3191" s="301">
        <v>372.18181818181824</v>
      </c>
      <c r="F3191" s="299" t="s">
        <v>77</v>
      </c>
    </row>
    <row r="3192" spans="1:6" x14ac:dyDescent="0.3">
      <c r="A3192" s="299" t="s">
        <v>494</v>
      </c>
      <c r="B3192" s="300">
        <v>40</v>
      </c>
      <c r="C3192" s="299" t="s">
        <v>92</v>
      </c>
      <c r="D3192" s="299" t="s">
        <v>48</v>
      </c>
      <c r="E3192" s="301">
        <v>32.999999999999993</v>
      </c>
      <c r="F3192" s="299" t="s">
        <v>77</v>
      </c>
    </row>
    <row r="3193" spans="1:6" x14ac:dyDescent="0.3">
      <c r="A3193" s="299" t="s">
        <v>494</v>
      </c>
      <c r="B3193" s="300">
        <v>40</v>
      </c>
      <c r="C3193" s="299" t="s">
        <v>92</v>
      </c>
      <c r="D3193" s="299" t="s">
        <v>49</v>
      </c>
      <c r="E3193" s="301">
        <v>9.7272727272727266</v>
      </c>
      <c r="F3193" s="299" t="s">
        <v>187</v>
      </c>
    </row>
    <row r="3194" spans="1:6" x14ac:dyDescent="0.3">
      <c r="A3194" s="299" t="s">
        <v>494</v>
      </c>
      <c r="B3194" s="300">
        <v>40</v>
      </c>
      <c r="C3194" s="299" t="s">
        <v>92</v>
      </c>
      <c r="D3194" s="299" t="s">
        <v>49</v>
      </c>
      <c r="E3194" s="301">
        <v>531.68181818181824</v>
      </c>
      <c r="F3194" s="299" t="s">
        <v>77</v>
      </c>
    </row>
    <row r="3195" spans="1:6" x14ac:dyDescent="0.3">
      <c r="A3195" s="299" t="s">
        <v>494</v>
      </c>
      <c r="B3195" s="300">
        <v>40</v>
      </c>
      <c r="C3195" s="299" t="s">
        <v>92</v>
      </c>
      <c r="D3195" s="299" t="s">
        <v>50</v>
      </c>
      <c r="E3195" s="301">
        <v>0.99999999999999967</v>
      </c>
      <c r="F3195" s="299" t="s">
        <v>77</v>
      </c>
    </row>
    <row r="3196" spans="1:6" x14ac:dyDescent="0.3">
      <c r="A3196" s="299" t="s">
        <v>494</v>
      </c>
      <c r="B3196" s="300">
        <v>40</v>
      </c>
      <c r="C3196" s="299" t="s">
        <v>92</v>
      </c>
      <c r="D3196" s="299" t="s">
        <v>51</v>
      </c>
      <c r="E3196" s="301">
        <v>49.227272727272727</v>
      </c>
      <c r="F3196" s="299" t="s">
        <v>77</v>
      </c>
    </row>
    <row r="3197" spans="1:6" x14ac:dyDescent="0.3">
      <c r="A3197" s="299" t="s">
        <v>494</v>
      </c>
      <c r="B3197" s="300">
        <v>40</v>
      </c>
      <c r="C3197" s="299" t="s">
        <v>92</v>
      </c>
      <c r="D3197" s="299" t="s">
        <v>52</v>
      </c>
      <c r="E3197" s="301">
        <v>189.0454545454545</v>
      </c>
      <c r="F3197" s="299" t="s">
        <v>187</v>
      </c>
    </row>
    <row r="3198" spans="1:6" x14ac:dyDescent="0.3">
      <c r="A3198" s="299" t="s">
        <v>494</v>
      </c>
      <c r="B3198" s="300">
        <v>40</v>
      </c>
      <c r="C3198" s="299" t="s">
        <v>92</v>
      </c>
      <c r="D3198" s="299" t="s">
        <v>52</v>
      </c>
      <c r="E3198" s="301">
        <v>274.63636363636363</v>
      </c>
      <c r="F3198" s="299" t="s">
        <v>77</v>
      </c>
    </row>
    <row r="3199" spans="1:6" x14ac:dyDescent="0.3">
      <c r="A3199" s="299" t="s">
        <v>494</v>
      </c>
      <c r="B3199" s="300">
        <v>40</v>
      </c>
      <c r="C3199" s="299" t="s">
        <v>92</v>
      </c>
      <c r="D3199" s="299" t="s">
        <v>53</v>
      </c>
      <c r="E3199" s="301">
        <v>53.181818181818173</v>
      </c>
      <c r="F3199" s="299" t="s">
        <v>187</v>
      </c>
    </row>
    <row r="3200" spans="1:6" x14ac:dyDescent="0.3">
      <c r="A3200" s="299" t="s">
        <v>494</v>
      </c>
      <c r="B3200" s="300">
        <v>40</v>
      </c>
      <c r="C3200" s="299" t="s">
        <v>92</v>
      </c>
      <c r="D3200" s="299" t="s">
        <v>53</v>
      </c>
      <c r="E3200" s="301">
        <v>527.90909090909099</v>
      </c>
      <c r="F3200" s="299" t="s">
        <v>77</v>
      </c>
    </row>
    <row r="3201" spans="1:6" x14ac:dyDescent="0.3">
      <c r="A3201" s="299" t="s">
        <v>494</v>
      </c>
      <c r="B3201" s="300">
        <v>40</v>
      </c>
      <c r="C3201" s="299" t="s">
        <v>92</v>
      </c>
      <c r="D3201" s="299" t="s">
        <v>54</v>
      </c>
      <c r="E3201" s="301">
        <v>48.090909090909065</v>
      </c>
      <c r="F3201" s="299" t="s">
        <v>187</v>
      </c>
    </row>
    <row r="3202" spans="1:6" x14ac:dyDescent="0.3">
      <c r="A3202" s="299" t="s">
        <v>494</v>
      </c>
      <c r="B3202" s="300">
        <v>40</v>
      </c>
      <c r="C3202" s="299" t="s">
        <v>92</v>
      </c>
      <c r="D3202" s="299" t="s">
        <v>54</v>
      </c>
      <c r="E3202" s="301">
        <v>303.68181818181813</v>
      </c>
      <c r="F3202" s="299" t="s">
        <v>77</v>
      </c>
    </row>
    <row r="3203" spans="1:6" x14ac:dyDescent="0.3">
      <c r="A3203" s="299" t="s">
        <v>494</v>
      </c>
      <c r="B3203" s="300">
        <v>40</v>
      </c>
      <c r="C3203" s="299" t="s">
        <v>92</v>
      </c>
      <c r="D3203" s="299" t="s">
        <v>55</v>
      </c>
      <c r="E3203" s="301">
        <v>84.590909090909093</v>
      </c>
      <c r="F3203" s="299" t="s">
        <v>187</v>
      </c>
    </row>
    <row r="3204" spans="1:6" x14ac:dyDescent="0.3">
      <c r="A3204" s="299" t="s">
        <v>494</v>
      </c>
      <c r="B3204" s="300">
        <v>40</v>
      </c>
      <c r="C3204" s="299" t="s">
        <v>92</v>
      </c>
      <c r="D3204" s="299" t="s">
        <v>55</v>
      </c>
      <c r="E3204" s="301">
        <v>484.4545454545455</v>
      </c>
      <c r="F3204" s="299" t="s">
        <v>77</v>
      </c>
    </row>
    <row r="3205" spans="1:6" x14ac:dyDescent="0.3">
      <c r="A3205" s="299" t="s">
        <v>494</v>
      </c>
      <c r="B3205" s="300">
        <v>40</v>
      </c>
      <c r="C3205" s="299" t="s">
        <v>92</v>
      </c>
      <c r="D3205" s="299" t="s">
        <v>56</v>
      </c>
      <c r="E3205" s="301">
        <v>6.0909090909090882</v>
      </c>
      <c r="F3205" s="299" t="s">
        <v>187</v>
      </c>
    </row>
    <row r="3206" spans="1:6" x14ac:dyDescent="0.3">
      <c r="A3206" s="299" t="s">
        <v>494</v>
      </c>
      <c r="B3206" s="300">
        <v>40</v>
      </c>
      <c r="C3206" s="299" t="s">
        <v>92</v>
      </c>
      <c r="D3206" s="299" t="s">
        <v>56</v>
      </c>
      <c r="E3206" s="301">
        <v>7.0000000000000018</v>
      </c>
      <c r="F3206" s="299" t="s">
        <v>77</v>
      </c>
    </row>
    <row r="3207" spans="1:6" x14ac:dyDescent="0.3">
      <c r="A3207" s="299" t="s">
        <v>494</v>
      </c>
      <c r="B3207" s="300">
        <v>40</v>
      </c>
      <c r="C3207" s="299" t="s">
        <v>92</v>
      </c>
      <c r="D3207" s="299" t="s">
        <v>57</v>
      </c>
      <c r="E3207" s="301">
        <v>1.9999999999999993</v>
      </c>
      <c r="F3207" s="299" t="s">
        <v>187</v>
      </c>
    </row>
    <row r="3208" spans="1:6" x14ac:dyDescent="0.3">
      <c r="A3208" s="299" t="s">
        <v>494</v>
      </c>
      <c r="B3208" s="300">
        <v>40</v>
      </c>
      <c r="C3208" s="299" t="s">
        <v>92</v>
      </c>
      <c r="D3208" s="299" t="s">
        <v>57</v>
      </c>
      <c r="E3208" s="301">
        <v>2.9999999999999982</v>
      </c>
      <c r="F3208" s="299" t="s">
        <v>77</v>
      </c>
    </row>
    <row r="3209" spans="1:6" x14ac:dyDescent="0.3">
      <c r="A3209" s="299" t="s">
        <v>494</v>
      </c>
      <c r="B3209" s="300">
        <v>40</v>
      </c>
      <c r="C3209" s="299" t="s">
        <v>92</v>
      </c>
      <c r="D3209" s="299" t="s">
        <v>58</v>
      </c>
      <c r="E3209" s="301">
        <v>6.0454545454545423</v>
      </c>
      <c r="F3209" s="299" t="s">
        <v>77</v>
      </c>
    </row>
    <row r="3210" spans="1:6" x14ac:dyDescent="0.3">
      <c r="A3210" s="299" t="s">
        <v>494</v>
      </c>
      <c r="B3210" s="300">
        <v>40</v>
      </c>
      <c r="C3210" s="299" t="s">
        <v>92</v>
      </c>
      <c r="D3210" s="299" t="s">
        <v>59</v>
      </c>
      <c r="E3210" s="301">
        <v>12.500000000000002</v>
      </c>
      <c r="F3210" s="299" t="s">
        <v>187</v>
      </c>
    </row>
    <row r="3211" spans="1:6" x14ac:dyDescent="0.3">
      <c r="A3211" s="299" t="s">
        <v>494</v>
      </c>
      <c r="B3211" s="300">
        <v>40</v>
      </c>
      <c r="C3211" s="299" t="s">
        <v>92</v>
      </c>
      <c r="D3211" s="299" t="s">
        <v>59</v>
      </c>
      <c r="E3211" s="301">
        <v>25.000000000000004</v>
      </c>
      <c r="F3211" s="299" t="s">
        <v>77</v>
      </c>
    </row>
    <row r="3212" spans="1:6" x14ac:dyDescent="0.3">
      <c r="A3212" s="299" t="s">
        <v>494</v>
      </c>
      <c r="B3212" s="300">
        <v>40</v>
      </c>
      <c r="C3212" s="299" t="s">
        <v>92</v>
      </c>
      <c r="D3212" s="299" t="s">
        <v>60</v>
      </c>
      <c r="E3212" s="301">
        <v>15.999999999999995</v>
      </c>
      <c r="F3212" s="299" t="s">
        <v>187</v>
      </c>
    </row>
    <row r="3213" spans="1:6" x14ac:dyDescent="0.3">
      <c r="A3213" s="299" t="s">
        <v>494</v>
      </c>
      <c r="B3213" s="300">
        <v>40</v>
      </c>
      <c r="C3213" s="299" t="s">
        <v>92</v>
      </c>
      <c r="D3213" s="299" t="s">
        <v>60</v>
      </c>
      <c r="E3213" s="301">
        <v>313.72727272727275</v>
      </c>
      <c r="F3213" s="299" t="s">
        <v>77</v>
      </c>
    </row>
    <row r="3214" spans="1:6" x14ac:dyDescent="0.3">
      <c r="A3214" s="299" t="s">
        <v>494</v>
      </c>
      <c r="B3214" s="300">
        <v>40</v>
      </c>
      <c r="C3214" s="299" t="s">
        <v>92</v>
      </c>
      <c r="D3214" s="299" t="s">
        <v>61</v>
      </c>
      <c r="E3214" s="301">
        <v>55.45454545454546</v>
      </c>
      <c r="F3214" s="299" t="s">
        <v>77</v>
      </c>
    </row>
    <row r="3215" spans="1:6" x14ac:dyDescent="0.3">
      <c r="A3215" s="299" t="s">
        <v>494</v>
      </c>
      <c r="B3215" s="300">
        <v>40</v>
      </c>
      <c r="C3215" s="299" t="s">
        <v>92</v>
      </c>
      <c r="D3215" s="299" t="s">
        <v>62</v>
      </c>
      <c r="E3215" s="301">
        <v>11</v>
      </c>
      <c r="F3215" s="299" t="s">
        <v>187</v>
      </c>
    </row>
    <row r="3216" spans="1:6" x14ac:dyDescent="0.3">
      <c r="A3216" s="299" t="s">
        <v>494</v>
      </c>
      <c r="B3216" s="300">
        <v>40</v>
      </c>
      <c r="C3216" s="299" t="s">
        <v>92</v>
      </c>
      <c r="D3216" s="299" t="s">
        <v>62</v>
      </c>
      <c r="E3216" s="301">
        <v>64.090909090909093</v>
      </c>
      <c r="F3216" s="299" t="s">
        <v>77</v>
      </c>
    </row>
    <row r="3217" spans="1:6" x14ac:dyDescent="0.3">
      <c r="A3217" s="299" t="s">
        <v>494</v>
      </c>
      <c r="B3217" s="300">
        <v>40</v>
      </c>
      <c r="C3217" s="299" t="s">
        <v>92</v>
      </c>
      <c r="D3217" s="299" t="s">
        <v>63</v>
      </c>
      <c r="E3217" s="301">
        <v>8.9999999999999982</v>
      </c>
      <c r="F3217" s="299" t="s">
        <v>187</v>
      </c>
    </row>
    <row r="3218" spans="1:6" x14ac:dyDescent="0.3">
      <c r="A3218" s="299" t="s">
        <v>494</v>
      </c>
      <c r="B3218" s="300">
        <v>40</v>
      </c>
      <c r="C3218" s="299" t="s">
        <v>92</v>
      </c>
      <c r="D3218" s="299" t="s">
        <v>63</v>
      </c>
      <c r="E3218" s="301">
        <v>176.00000000000003</v>
      </c>
      <c r="F3218" s="299" t="s">
        <v>77</v>
      </c>
    </row>
    <row r="3219" spans="1:6" x14ac:dyDescent="0.3">
      <c r="A3219" s="299" t="s">
        <v>494</v>
      </c>
      <c r="B3219" s="300">
        <v>40</v>
      </c>
      <c r="C3219" s="299" t="s">
        <v>92</v>
      </c>
      <c r="D3219" s="299" t="s">
        <v>64</v>
      </c>
      <c r="E3219" s="301">
        <v>3.9999999999999987</v>
      </c>
      <c r="F3219" s="299" t="s">
        <v>187</v>
      </c>
    </row>
    <row r="3220" spans="1:6" x14ac:dyDescent="0.3">
      <c r="A3220" s="299" t="s">
        <v>494</v>
      </c>
      <c r="B3220" s="300">
        <v>40</v>
      </c>
      <c r="C3220" s="299" t="s">
        <v>92</v>
      </c>
      <c r="D3220" s="299" t="s">
        <v>64</v>
      </c>
      <c r="E3220" s="301">
        <v>26.545454545454543</v>
      </c>
      <c r="F3220" s="299" t="s">
        <v>77</v>
      </c>
    </row>
    <row r="3221" spans="1:6" x14ac:dyDescent="0.3">
      <c r="A3221" s="299" t="s">
        <v>494</v>
      </c>
      <c r="B3221" s="300">
        <v>40</v>
      </c>
      <c r="C3221" s="299" t="s">
        <v>92</v>
      </c>
      <c r="D3221" s="299" t="s">
        <v>65</v>
      </c>
      <c r="E3221" s="301">
        <v>14.999999999999998</v>
      </c>
      <c r="F3221" s="299" t="s">
        <v>187</v>
      </c>
    </row>
    <row r="3222" spans="1:6" x14ac:dyDescent="0.3">
      <c r="A3222" s="299" t="s">
        <v>494</v>
      </c>
      <c r="B3222" s="300">
        <v>40</v>
      </c>
      <c r="C3222" s="299" t="s">
        <v>92</v>
      </c>
      <c r="D3222" s="299" t="s">
        <v>65</v>
      </c>
      <c r="E3222" s="301">
        <v>43.090909090909079</v>
      </c>
      <c r="F3222" s="299" t="s">
        <v>77</v>
      </c>
    </row>
    <row r="3223" spans="1:6" x14ac:dyDescent="0.3">
      <c r="A3223" s="299" t="s">
        <v>494</v>
      </c>
      <c r="B3223" s="300">
        <v>40</v>
      </c>
      <c r="C3223" s="299" t="s">
        <v>92</v>
      </c>
      <c r="D3223" s="299" t="s">
        <v>67</v>
      </c>
      <c r="E3223" s="301">
        <v>3.9999999999999987</v>
      </c>
      <c r="F3223" s="299" t="s">
        <v>187</v>
      </c>
    </row>
    <row r="3224" spans="1:6" x14ac:dyDescent="0.3">
      <c r="A3224" s="299" t="s">
        <v>494</v>
      </c>
      <c r="B3224" s="300">
        <v>40</v>
      </c>
      <c r="C3224" s="299" t="s">
        <v>92</v>
      </c>
      <c r="D3224" s="299" t="s">
        <v>67</v>
      </c>
      <c r="E3224" s="301">
        <v>7.0000000000000018</v>
      </c>
      <c r="F3224" s="299" t="s">
        <v>77</v>
      </c>
    </row>
    <row r="3225" spans="1:6" x14ac:dyDescent="0.3">
      <c r="A3225" s="299" t="s">
        <v>494</v>
      </c>
      <c r="B3225" s="300">
        <v>41</v>
      </c>
      <c r="C3225" s="299" t="s">
        <v>91</v>
      </c>
      <c r="D3225" s="299" t="s">
        <v>47</v>
      </c>
      <c r="E3225" s="301">
        <v>44.36363636363636</v>
      </c>
      <c r="F3225" s="299" t="s">
        <v>187</v>
      </c>
    </row>
    <row r="3226" spans="1:6" x14ac:dyDescent="0.3">
      <c r="A3226" s="299" t="s">
        <v>494</v>
      </c>
      <c r="B3226" s="300">
        <v>41</v>
      </c>
      <c r="C3226" s="299" t="s">
        <v>91</v>
      </c>
      <c r="D3226" s="299" t="s">
        <v>47</v>
      </c>
      <c r="E3226" s="301">
        <v>4.9999999999999991</v>
      </c>
      <c r="F3226" s="299" t="s">
        <v>188</v>
      </c>
    </row>
    <row r="3227" spans="1:6" x14ac:dyDescent="0.3">
      <c r="A3227" s="299" t="s">
        <v>494</v>
      </c>
      <c r="B3227" s="300">
        <v>41</v>
      </c>
      <c r="C3227" s="299" t="s">
        <v>91</v>
      </c>
      <c r="D3227" s="299" t="s">
        <v>47</v>
      </c>
      <c r="E3227" s="301">
        <v>148.31818181818181</v>
      </c>
      <c r="F3227" s="299" t="s">
        <v>77</v>
      </c>
    </row>
    <row r="3228" spans="1:6" x14ac:dyDescent="0.3">
      <c r="A3228" s="299" t="s">
        <v>494</v>
      </c>
      <c r="B3228" s="300">
        <v>41</v>
      </c>
      <c r="C3228" s="299" t="s">
        <v>91</v>
      </c>
      <c r="D3228" s="299" t="s">
        <v>48</v>
      </c>
      <c r="E3228" s="301">
        <v>17.000000000000004</v>
      </c>
      <c r="F3228" s="299" t="s">
        <v>77</v>
      </c>
    </row>
    <row r="3229" spans="1:6" x14ac:dyDescent="0.3">
      <c r="A3229" s="299" t="s">
        <v>494</v>
      </c>
      <c r="B3229" s="300">
        <v>41</v>
      </c>
      <c r="C3229" s="299" t="s">
        <v>91</v>
      </c>
      <c r="D3229" s="299" t="s">
        <v>49</v>
      </c>
      <c r="E3229" s="301">
        <v>105.36363636363632</v>
      </c>
      <c r="F3229" s="299" t="s">
        <v>187</v>
      </c>
    </row>
    <row r="3230" spans="1:6" x14ac:dyDescent="0.3">
      <c r="A3230" s="299" t="s">
        <v>494</v>
      </c>
      <c r="B3230" s="300">
        <v>41</v>
      </c>
      <c r="C3230" s="299" t="s">
        <v>91</v>
      </c>
      <c r="D3230" s="299" t="s">
        <v>49</v>
      </c>
      <c r="E3230" s="301">
        <v>1237.181818181818</v>
      </c>
      <c r="F3230" s="299" t="s">
        <v>77</v>
      </c>
    </row>
    <row r="3231" spans="1:6" x14ac:dyDescent="0.3">
      <c r="A3231" s="299" t="s">
        <v>494</v>
      </c>
      <c r="B3231" s="300">
        <v>41</v>
      </c>
      <c r="C3231" s="299" t="s">
        <v>91</v>
      </c>
      <c r="D3231" s="299" t="s">
        <v>50</v>
      </c>
      <c r="E3231" s="301">
        <v>1.9999999999999993</v>
      </c>
      <c r="F3231" s="299" t="s">
        <v>187</v>
      </c>
    </row>
    <row r="3232" spans="1:6" x14ac:dyDescent="0.3">
      <c r="A3232" s="299" t="s">
        <v>494</v>
      </c>
      <c r="B3232" s="300">
        <v>41</v>
      </c>
      <c r="C3232" s="299" t="s">
        <v>91</v>
      </c>
      <c r="D3232" s="299" t="s">
        <v>50</v>
      </c>
      <c r="E3232" s="301">
        <v>18.590909090909083</v>
      </c>
      <c r="F3232" s="299" t="s">
        <v>77</v>
      </c>
    </row>
    <row r="3233" spans="1:6" x14ac:dyDescent="0.3">
      <c r="A3233" s="299" t="s">
        <v>494</v>
      </c>
      <c r="B3233" s="300">
        <v>41</v>
      </c>
      <c r="C3233" s="299" t="s">
        <v>91</v>
      </c>
      <c r="D3233" s="299" t="s">
        <v>51</v>
      </c>
      <c r="E3233" s="301">
        <v>56.181818181818166</v>
      </c>
      <c r="F3233" s="299" t="s">
        <v>77</v>
      </c>
    </row>
    <row r="3234" spans="1:6" x14ac:dyDescent="0.3">
      <c r="A3234" s="299" t="s">
        <v>494</v>
      </c>
      <c r="B3234" s="300">
        <v>41</v>
      </c>
      <c r="C3234" s="299" t="s">
        <v>91</v>
      </c>
      <c r="D3234" s="299" t="s">
        <v>52</v>
      </c>
      <c r="E3234" s="301">
        <v>186.09090909090909</v>
      </c>
      <c r="F3234" s="299" t="s">
        <v>187</v>
      </c>
    </row>
    <row r="3235" spans="1:6" x14ac:dyDescent="0.3">
      <c r="A3235" s="299" t="s">
        <v>494</v>
      </c>
      <c r="B3235" s="300">
        <v>41</v>
      </c>
      <c r="C3235" s="299" t="s">
        <v>91</v>
      </c>
      <c r="D3235" s="299" t="s">
        <v>52</v>
      </c>
      <c r="E3235" s="301">
        <v>1457.909090909091</v>
      </c>
      <c r="F3235" s="299" t="s">
        <v>77</v>
      </c>
    </row>
    <row r="3236" spans="1:6" x14ac:dyDescent="0.3">
      <c r="A3236" s="299" t="s">
        <v>494</v>
      </c>
      <c r="B3236" s="300">
        <v>41</v>
      </c>
      <c r="C3236" s="299" t="s">
        <v>91</v>
      </c>
      <c r="D3236" s="299" t="s">
        <v>53</v>
      </c>
      <c r="E3236" s="301">
        <v>2185.5909090909095</v>
      </c>
      <c r="F3236" s="299" t="s">
        <v>187</v>
      </c>
    </row>
    <row r="3237" spans="1:6" x14ac:dyDescent="0.3">
      <c r="A3237" s="299" t="s">
        <v>494</v>
      </c>
      <c r="B3237" s="300">
        <v>41</v>
      </c>
      <c r="C3237" s="299" t="s">
        <v>91</v>
      </c>
      <c r="D3237" s="299" t="s">
        <v>53</v>
      </c>
      <c r="E3237" s="301">
        <v>2863.9090909090914</v>
      </c>
      <c r="F3237" s="299" t="s">
        <v>77</v>
      </c>
    </row>
    <row r="3238" spans="1:6" x14ac:dyDescent="0.3">
      <c r="A3238" s="299" t="s">
        <v>494</v>
      </c>
      <c r="B3238" s="300">
        <v>41</v>
      </c>
      <c r="C3238" s="299" t="s">
        <v>91</v>
      </c>
      <c r="D3238" s="299" t="s">
        <v>54</v>
      </c>
      <c r="E3238" s="301">
        <v>445.04545454545462</v>
      </c>
      <c r="F3238" s="299" t="s">
        <v>187</v>
      </c>
    </row>
    <row r="3239" spans="1:6" x14ac:dyDescent="0.3">
      <c r="A3239" s="299" t="s">
        <v>494</v>
      </c>
      <c r="B3239" s="300">
        <v>41</v>
      </c>
      <c r="C3239" s="299" t="s">
        <v>91</v>
      </c>
      <c r="D3239" s="299" t="s">
        <v>54</v>
      </c>
      <c r="E3239" s="301">
        <v>0.99999999999999967</v>
      </c>
      <c r="F3239" s="299" t="s">
        <v>81</v>
      </c>
    </row>
    <row r="3240" spans="1:6" x14ac:dyDescent="0.3">
      <c r="A3240" s="299" t="s">
        <v>494</v>
      </c>
      <c r="B3240" s="300">
        <v>41</v>
      </c>
      <c r="C3240" s="299" t="s">
        <v>91</v>
      </c>
      <c r="D3240" s="299" t="s">
        <v>54</v>
      </c>
      <c r="E3240" s="301">
        <v>2.9999999999999982</v>
      </c>
      <c r="F3240" s="299" t="s">
        <v>80</v>
      </c>
    </row>
    <row r="3241" spans="1:6" x14ac:dyDescent="0.3">
      <c r="A3241" s="299" t="s">
        <v>494</v>
      </c>
      <c r="B3241" s="300">
        <v>41</v>
      </c>
      <c r="C3241" s="299" t="s">
        <v>91</v>
      </c>
      <c r="D3241" s="299" t="s">
        <v>54</v>
      </c>
      <c r="E3241" s="301">
        <v>951.63636363636385</v>
      </c>
      <c r="F3241" s="299" t="s">
        <v>77</v>
      </c>
    </row>
    <row r="3242" spans="1:6" x14ac:dyDescent="0.3">
      <c r="A3242" s="299" t="s">
        <v>494</v>
      </c>
      <c r="B3242" s="300">
        <v>41</v>
      </c>
      <c r="C3242" s="299" t="s">
        <v>91</v>
      </c>
      <c r="D3242" s="299" t="s">
        <v>55</v>
      </c>
      <c r="E3242" s="301">
        <v>635.86363636363626</v>
      </c>
      <c r="F3242" s="299" t="s">
        <v>187</v>
      </c>
    </row>
    <row r="3243" spans="1:6" x14ac:dyDescent="0.3">
      <c r="A3243" s="299" t="s">
        <v>494</v>
      </c>
      <c r="B3243" s="300">
        <v>41</v>
      </c>
      <c r="C3243" s="299" t="s">
        <v>91</v>
      </c>
      <c r="D3243" s="299" t="s">
        <v>55</v>
      </c>
      <c r="E3243" s="301">
        <v>4923.0454545454559</v>
      </c>
      <c r="F3243" s="299" t="s">
        <v>77</v>
      </c>
    </row>
    <row r="3244" spans="1:6" x14ac:dyDescent="0.3">
      <c r="A3244" s="299" t="s">
        <v>494</v>
      </c>
      <c r="B3244" s="300">
        <v>41</v>
      </c>
      <c r="C3244" s="299" t="s">
        <v>91</v>
      </c>
      <c r="D3244" s="299" t="s">
        <v>56</v>
      </c>
      <c r="E3244" s="301">
        <v>67.318181818181841</v>
      </c>
      <c r="F3244" s="299" t="s">
        <v>187</v>
      </c>
    </row>
    <row r="3245" spans="1:6" x14ac:dyDescent="0.3">
      <c r="A3245" s="299" t="s">
        <v>494</v>
      </c>
      <c r="B3245" s="300">
        <v>41</v>
      </c>
      <c r="C3245" s="299" t="s">
        <v>91</v>
      </c>
      <c r="D3245" s="299" t="s">
        <v>56</v>
      </c>
      <c r="E3245" s="301">
        <v>612.45454545454561</v>
      </c>
      <c r="F3245" s="299" t="s">
        <v>77</v>
      </c>
    </row>
    <row r="3246" spans="1:6" x14ac:dyDescent="0.3">
      <c r="A3246" s="299" t="s">
        <v>494</v>
      </c>
      <c r="B3246" s="300">
        <v>41</v>
      </c>
      <c r="C3246" s="299" t="s">
        <v>91</v>
      </c>
      <c r="D3246" s="299" t="s">
        <v>57</v>
      </c>
      <c r="E3246" s="301">
        <v>27.13636363636364</v>
      </c>
      <c r="F3246" s="299" t="s">
        <v>187</v>
      </c>
    </row>
    <row r="3247" spans="1:6" x14ac:dyDescent="0.3">
      <c r="A3247" s="299" t="s">
        <v>494</v>
      </c>
      <c r="B3247" s="300">
        <v>41</v>
      </c>
      <c r="C3247" s="299" t="s">
        <v>91</v>
      </c>
      <c r="D3247" s="299" t="s">
        <v>57</v>
      </c>
      <c r="E3247" s="301">
        <v>66.409090909090907</v>
      </c>
      <c r="F3247" s="299" t="s">
        <v>77</v>
      </c>
    </row>
    <row r="3248" spans="1:6" x14ac:dyDescent="0.3">
      <c r="A3248" s="299" t="s">
        <v>494</v>
      </c>
      <c r="B3248" s="300">
        <v>41</v>
      </c>
      <c r="C3248" s="299" t="s">
        <v>91</v>
      </c>
      <c r="D3248" s="299" t="s">
        <v>58</v>
      </c>
      <c r="E3248" s="301">
        <v>21.18181818181818</v>
      </c>
      <c r="F3248" s="299" t="s">
        <v>187</v>
      </c>
    </row>
    <row r="3249" spans="1:6" x14ac:dyDescent="0.3">
      <c r="A3249" s="299" t="s">
        <v>494</v>
      </c>
      <c r="B3249" s="300">
        <v>41</v>
      </c>
      <c r="C3249" s="299" t="s">
        <v>91</v>
      </c>
      <c r="D3249" s="299" t="s">
        <v>58</v>
      </c>
      <c r="E3249" s="301">
        <v>158.77272727272731</v>
      </c>
      <c r="F3249" s="299" t="s">
        <v>77</v>
      </c>
    </row>
    <row r="3250" spans="1:6" x14ac:dyDescent="0.3">
      <c r="A3250" s="299" t="s">
        <v>494</v>
      </c>
      <c r="B3250" s="300">
        <v>41</v>
      </c>
      <c r="C3250" s="299" t="s">
        <v>91</v>
      </c>
      <c r="D3250" s="299" t="s">
        <v>59</v>
      </c>
      <c r="E3250" s="301">
        <v>177.59090909090904</v>
      </c>
      <c r="F3250" s="299" t="s">
        <v>187</v>
      </c>
    </row>
    <row r="3251" spans="1:6" x14ac:dyDescent="0.3">
      <c r="A3251" s="299" t="s">
        <v>494</v>
      </c>
      <c r="B3251" s="300">
        <v>41</v>
      </c>
      <c r="C3251" s="299" t="s">
        <v>91</v>
      </c>
      <c r="D3251" s="299" t="s">
        <v>59</v>
      </c>
      <c r="E3251" s="301">
        <v>594.68181818181813</v>
      </c>
      <c r="F3251" s="299" t="s">
        <v>77</v>
      </c>
    </row>
    <row r="3252" spans="1:6" x14ac:dyDescent="0.3">
      <c r="A3252" s="299" t="s">
        <v>494</v>
      </c>
      <c r="B3252" s="300">
        <v>41</v>
      </c>
      <c r="C3252" s="299" t="s">
        <v>91</v>
      </c>
      <c r="D3252" s="299" t="s">
        <v>60</v>
      </c>
      <c r="E3252" s="301">
        <v>190.77272727272731</v>
      </c>
      <c r="F3252" s="299" t="s">
        <v>187</v>
      </c>
    </row>
    <row r="3253" spans="1:6" x14ac:dyDescent="0.3">
      <c r="A3253" s="299" t="s">
        <v>494</v>
      </c>
      <c r="B3253" s="300">
        <v>41</v>
      </c>
      <c r="C3253" s="299" t="s">
        <v>91</v>
      </c>
      <c r="D3253" s="299" t="s">
        <v>60</v>
      </c>
      <c r="E3253" s="301">
        <v>1786.7727272727268</v>
      </c>
      <c r="F3253" s="299" t="s">
        <v>77</v>
      </c>
    </row>
    <row r="3254" spans="1:6" x14ac:dyDescent="0.3">
      <c r="A3254" s="299" t="s">
        <v>494</v>
      </c>
      <c r="B3254" s="300">
        <v>41</v>
      </c>
      <c r="C3254" s="299" t="s">
        <v>91</v>
      </c>
      <c r="D3254" s="299" t="s">
        <v>61</v>
      </c>
      <c r="E3254" s="301">
        <v>0.99999999999999967</v>
      </c>
      <c r="F3254" s="299" t="s">
        <v>187</v>
      </c>
    </row>
    <row r="3255" spans="1:6" x14ac:dyDescent="0.3">
      <c r="A3255" s="299" t="s">
        <v>494</v>
      </c>
      <c r="B3255" s="300">
        <v>41</v>
      </c>
      <c r="C3255" s="299" t="s">
        <v>91</v>
      </c>
      <c r="D3255" s="299" t="s">
        <v>61</v>
      </c>
      <c r="E3255" s="301">
        <v>163.5</v>
      </c>
      <c r="F3255" s="299" t="s">
        <v>77</v>
      </c>
    </row>
    <row r="3256" spans="1:6" x14ac:dyDescent="0.3">
      <c r="A3256" s="299" t="s">
        <v>494</v>
      </c>
      <c r="B3256" s="300">
        <v>41</v>
      </c>
      <c r="C3256" s="299" t="s">
        <v>91</v>
      </c>
      <c r="D3256" s="299" t="s">
        <v>62</v>
      </c>
      <c r="E3256" s="301">
        <v>202.31818181818178</v>
      </c>
      <c r="F3256" s="299" t="s">
        <v>187</v>
      </c>
    </row>
    <row r="3257" spans="1:6" x14ac:dyDescent="0.3">
      <c r="A3257" s="299" t="s">
        <v>494</v>
      </c>
      <c r="B3257" s="300">
        <v>41</v>
      </c>
      <c r="C3257" s="299" t="s">
        <v>91</v>
      </c>
      <c r="D3257" s="299" t="s">
        <v>62</v>
      </c>
      <c r="E3257" s="301">
        <v>859.99999999999989</v>
      </c>
      <c r="F3257" s="299" t="s">
        <v>77</v>
      </c>
    </row>
    <row r="3258" spans="1:6" x14ac:dyDescent="0.3">
      <c r="A3258" s="299" t="s">
        <v>494</v>
      </c>
      <c r="B3258" s="300">
        <v>41</v>
      </c>
      <c r="C3258" s="299" t="s">
        <v>91</v>
      </c>
      <c r="D3258" s="299" t="s">
        <v>63</v>
      </c>
      <c r="E3258" s="301">
        <v>55.590909090909093</v>
      </c>
      <c r="F3258" s="299" t="s">
        <v>187</v>
      </c>
    </row>
    <row r="3259" spans="1:6" x14ac:dyDescent="0.3">
      <c r="A3259" s="299" t="s">
        <v>494</v>
      </c>
      <c r="B3259" s="300">
        <v>41</v>
      </c>
      <c r="C3259" s="299" t="s">
        <v>91</v>
      </c>
      <c r="D3259" s="299" t="s">
        <v>63</v>
      </c>
      <c r="E3259" s="301">
        <v>1276.7272727272723</v>
      </c>
      <c r="F3259" s="299" t="s">
        <v>77</v>
      </c>
    </row>
    <row r="3260" spans="1:6" x14ac:dyDescent="0.3">
      <c r="A3260" s="299" t="s">
        <v>494</v>
      </c>
      <c r="B3260" s="300">
        <v>41</v>
      </c>
      <c r="C3260" s="299" t="s">
        <v>91</v>
      </c>
      <c r="D3260" s="299" t="s">
        <v>64</v>
      </c>
      <c r="E3260" s="301">
        <v>55.818181818181834</v>
      </c>
      <c r="F3260" s="299" t="s">
        <v>187</v>
      </c>
    </row>
    <row r="3261" spans="1:6" x14ac:dyDescent="0.3">
      <c r="A3261" s="299" t="s">
        <v>494</v>
      </c>
      <c r="B3261" s="300">
        <v>41</v>
      </c>
      <c r="C3261" s="299" t="s">
        <v>91</v>
      </c>
      <c r="D3261" s="299" t="s">
        <v>64</v>
      </c>
      <c r="E3261" s="301">
        <v>0.99999999999999967</v>
      </c>
      <c r="F3261" s="299" t="s">
        <v>80</v>
      </c>
    </row>
    <row r="3262" spans="1:6" x14ac:dyDescent="0.3">
      <c r="A3262" s="299" t="s">
        <v>494</v>
      </c>
      <c r="B3262" s="300">
        <v>41</v>
      </c>
      <c r="C3262" s="299" t="s">
        <v>91</v>
      </c>
      <c r="D3262" s="299" t="s">
        <v>64</v>
      </c>
      <c r="E3262" s="301">
        <v>384.59090909090901</v>
      </c>
      <c r="F3262" s="299" t="s">
        <v>77</v>
      </c>
    </row>
    <row r="3263" spans="1:6" x14ac:dyDescent="0.3">
      <c r="A3263" s="299" t="s">
        <v>494</v>
      </c>
      <c r="B3263" s="300">
        <v>41</v>
      </c>
      <c r="C3263" s="299" t="s">
        <v>91</v>
      </c>
      <c r="D3263" s="299" t="s">
        <v>65</v>
      </c>
      <c r="E3263" s="301">
        <v>399.18181818181819</v>
      </c>
      <c r="F3263" s="299" t="s">
        <v>187</v>
      </c>
    </row>
    <row r="3264" spans="1:6" x14ac:dyDescent="0.3">
      <c r="A3264" s="299" t="s">
        <v>494</v>
      </c>
      <c r="B3264" s="300">
        <v>41</v>
      </c>
      <c r="C3264" s="299" t="s">
        <v>91</v>
      </c>
      <c r="D3264" s="299" t="s">
        <v>65</v>
      </c>
      <c r="E3264" s="301">
        <v>397.99999999999994</v>
      </c>
      <c r="F3264" s="299" t="s">
        <v>77</v>
      </c>
    </row>
    <row r="3265" spans="1:6" x14ac:dyDescent="0.3">
      <c r="A3265" s="299" t="s">
        <v>494</v>
      </c>
      <c r="B3265" s="300">
        <v>41</v>
      </c>
      <c r="C3265" s="299" t="s">
        <v>91</v>
      </c>
      <c r="D3265" s="299" t="s">
        <v>67</v>
      </c>
      <c r="E3265" s="301">
        <v>0.99999999999999967</v>
      </c>
      <c r="F3265" s="299" t="s">
        <v>187</v>
      </c>
    </row>
    <row r="3266" spans="1:6" x14ac:dyDescent="0.3">
      <c r="A3266" s="299" t="s">
        <v>494</v>
      </c>
      <c r="B3266" s="300">
        <v>41</v>
      </c>
      <c r="C3266" s="299" t="s">
        <v>91</v>
      </c>
      <c r="D3266" s="299" t="s">
        <v>67</v>
      </c>
      <c r="E3266" s="301">
        <v>17.863636363636367</v>
      </c>
      <c r="F3266" s="299" t="s">
        <v>77</v>
      </c>
    </row>
    <row r="3267" spans="1:6" x14ac:dyDescent="0.3">
      <c r="A3267" s="299" t="s">
        <v>494</v>
      </c>
      <c r="B3267" s="300">
        <v>41</v>
      </c>
      <c r="C3267" s="299" t="s">
        <v>91</v>
      </c>
      <c r="D3267" s="299" t="s">
        <v>66</v>
      </c>
      <c r="E3267" s="301">
        <v>1.9999999999999993</v>
      </c>
      <c r="F3267" s="299" t="s">
        <v>77</v>
      </c>
    </row>
    <row r="3268" spans="1:6" x14ac:dyDescent="0.3">
      <c r="A3268" s="299" t="s">
        <v>494</v>
      </c>
      <c r="B3268" s="300">
        <v>41</v>
      </c>
      <c r="C3268" s="299" t="s">
        <v>92</v>
      </c>
      <c r="D3268" s="299" t="s">
        <v>47</v>
      </c>
      <c r="E3268" s="301">
        <v>122.77272727272728</v>
      </c>
      <c r="F3268" s="299" t="s">
        <v>187</v>
      </c>
    </row>
    <row r="3269" spans="1:6" x14ac:dyDescent="0.3">
      <c r="A3269" s="299" t="s">
        <v>494</v>
      </c>
      <c r="B3269" s="300">
        <v>41</v>
      </c>
      <c r="C3269" s="299" t="s">
        <v>92</v>
      </c>
      <c r="D3269" s="299" t="s">
        <v>47</v>
      </c>
      <c r="E3269" s="301">
        <v>1.9999999999999993</v>
      </c>
      <c r="F3269" s="299" t="s">
        <v>81</v>
      </c>
    </row>
    <row r="3270" spans="1:6" x14ac:dyDescent="0.3">
      <c r="A3270" s="299" t="s">
        <v>494</v>
      </c>
      <c r="B3270" s="300">
        <v>41</v>
      </c>
      <c r="C3270" s="299" t="s">
        <v>92</v>
      </c>
      <c r="D3270" s="299" t="s">
        <v>47</v>
      </c>
      <c r="E3270" s="301">
        <v>11.590909090909088</v>
      </c>
      <c r="F3270" s="299" t="s">
        <v>188</v>
      </c>
    </row>
    <row r="3271" spans="1:6" x14ac:dyDescent="0.3">
      <c r="A3271" s="299" t="s">
        <v>494</v>
      </c>
      <c r="B3271" s="300">
        <v>41</v>
      </c>
      <c r="C3271" s="299" t="s">
        <v>92</v>
      </c>
      <c r="D3271" s="299" t="s">
        <v>47</v>
      </c>
      <c r="E3271" s="301">
        <v>86.13636363636364</v>
      </c>
      <c r="F3271" s="299" t="s">
        <v>77</v>
      </c>
    </row>
    <row r="3272" spans="1:6" x14ac:dyDescent="0.3">
      <c r="A3272" s="299" t="s">
        <v>494</v>
      </c>
      <c r="B3272" s="300">
        <v>41</v>
      </c>
      <c r="C3272" s="299" t="s">
        <v>92</v>
      </c>
      <c r="D3272" s="299" t="s">
        <v>48</v>
      </c>
      <c r="E3272" s="301">
        <v>0.99999999999999967</v>
      </c>
      <c r="F3272" s="299" t="s">
        <v>187</v>
      </c>
    </row>
    <row r="3273" spans="1:6" x14ac:dyDescent="0.3">
      <c r="A3273" s="299" t="s">
        <v>494</v>
      </c>
      <c r="B3273" s="300">
        <v>41</v>
      </c>
      <c r="C3273" s="299" t="s">
        <v>92</v>
      </c>
      <c r="D3273" s="299" t="s">
        <v>48</v>
      </c>
      <c r="E3273" s="301">
        <v>2.9999999999999982</v>
      </c>
      <c r="F3273" s="299" t="s">
        <v>77</v>
      </c>
    </row>
    <row r="3274" spans="1:6" x14ac:dyDescent="0.3">
      <c r="A3274" s="299" t="s">
        <v>494</v>
      </c>
      <c r="B3274" s="300">
        <v>41</v>
      </c>
      <c r="C3274" s="299" t="s">
        <v>92</v>
      </c>
      <c r="D3274" s="299" t="s">
        <v>49</v>
      </c>
      <c r="E3274" s="301">
        <v>52.590909090909086</v>
      </c>
      <c r="F3274" s="299" t="s">
        <v>187</v>
      </c>
    </row>
    <row r="3275" spans="1:6" x14ac:dyDescent="0.3">
      <c r="A3275" s="299" t="s">
        <v>494</v>
      </c>
      <c r="B3275" s="300">
        <v>41</v>
      </c>
      <c r="C3275" s="299" t="s">
        <v>92</v>
      </c>
      <c r="D3275" s="299" t="s">
        <v>49</v>
      </c>
      <c r="E3275" s="301">
        <v>526.86363636363649</v>
      </c>
      <c r="F3275" s="299" t="s">
        <v>77</v>
      </c>
    </row>
    <row r="3276" spans="1:6" x14ac:dyDescent="0.3">
      <c r="A3276" s="299" t="s">
        <v>494</v>
      </c>
      <c r="B3276" s="300">
        <v>41</v>
      </c>
      <c r="C3276" s="299" t="s">
        <v>92</v>
      </c>
      <c r="D3276" s="299" t="s">
        <v>50</v>
      </c>
      <c r="E3276" s="301">
        <v>7.9999999999999973</v>
      </c>
      <c r="F3276" s="299" t="s">
        <v>77</v>
      </c>
    </row>
    <row r="3277" spans="1:6" x14ac:dyDescent="0.3">
      <c r="A3277" s="299" t="s">
        <v>494</v>
      </c>
      <c r="B3277" s="300">
        <v>41</v>
      </c>
      <c r="C3277" s="299" t="s">
        <v>92</v>
      </c>
      <c r="D3277" s="299" t="s">
        <v>51</v>
      </c>
      <c r="E3277" s="301">
        <v>0.99999999999999967</v>
      </c>
      <c r="F3277" s="299" t="s">
        <v>187</v>
      </c>
    </row>
    <row r="3278" spans="1:6" x14ac:dyDescent="0.3">
      <c r="A3278" s="299" t="s">
        <v>494</v>
      </c>
      <c r="B3278" s="300">
        <v>41</v>
      </c>
      <c r="C3278" s="299" t="s">
        <v>92</v>
      </c>
      <c r="D3278" s="299" t="s">
        <v>51</v>
      </c>
      <c r="E3278" s="301">
        <v>27.636363636363633</v>
      </c>
      <c r="F3278" s="299" t="s">
        <v>77</v>
      </c>
    </row>
    <row r="3279" spans="1:6" x14ac:dyDescent="0.3">
      <c r="A3279" s="299" t="s">
        <v>494</v>
      </c>
      <c r="B3279" s="300">
        <v>41</v>
      </c>
      <c r="C3279" s="299" t="s">
        <v>92</v>
      </c>
      <c r="D3279" s="299" t="s">
        <v>52</v>
      </c>
      <c r="E3279" s="301">
        <v>91.18181818181823</v>
      </c>
      <c r="F3279" s="299" t="s">
        <v>187</v>
      </c>
    </row>
    <row r="3280" spans="1:6" x14ac:dyDescent="0.3">
      <c r="A3280" s="299" t="s">
        <v>494</v>
      </c>
      <c r="B3280" s="300">
        <v>41</v>
      </c>
      <c r="C3280" s="299" t="s">
        <v>92</v>
      </c>
      <c r="D3280" s="299" t="s">
        <v>52</v>
      </c>
      <c r="E3280" s="301">
        <v>361.13636363636363</v>
      </c>
      <c r="F3280" s="299" t="s">
        <v>77</v>
      </c>
    </row>
    <row r="3281" spans="1:6" x14ac:dyDescent="0.3">
      <c r="A3281" s="299" t="s">
        <v>494</v>
      </c>
      <c r="B3281" s="300">
        <v>41</v>
      </c>
      <c r="C3281" s="299" t="s">
        <v>92</v>
      </c>
      <c r="D3281" s="299" t="s">
        <v>53</v>
      </c>
      <c r="E3281" s="301">
        <v>339.59090909090924</v>
      </c>
      <c r="F3281" s="299" t="s">
        <v>187</v>
      </c>
    </row>
    <row r="3282" spans="1:6" x14ac:dyDescent="0.3">
      <c r="A3282" s="299" t="s">
        <v>494</v>
      </c>
      <c r="B3282" s="300">
        <v>41</v>
      </c>
      <c r="C3282" s="299" t="s">
        <v>92</v>
      </c>
      <c r="D3282" s="299" t="s">
        <v>53</v>
      </c>
      <c r="E3282" s="301">
        <v>751.90909090909088</v>
      </c>
      <c r="F3282" s="299" t="s">
        <v>77</v>
      </c>
    </row>
    <row r="3283" spans="1:6" x14ac:dyDescent="0.3">
      <c r="A3283" s="299" t="s">
        <v>494</v>
      </c>
      <c r="B3283" s="300">
        <v>41</v>
      </c>
      <c r="C3283" s="299" t="s">
        <v>92</v>
      </c>
      <c r="D3283" s="299" t="s">
        <v>54</v>
      </c>
      <c r="E3283" s="301">
        <v>60.409090909090921</v>
      </c>
      <c r="F3283" s="299" t="s">
        <v>187</v>
      </c>
    </row>
    <row r="3284" spans="1:6" x14ac:dyDescent="0.3">
      <c r="A3284" s="299" t="s">
        <v>494</v>
      </c>
      <c r="B3284" s="300">
        <v>41</v>
      </c>
      <c r="C3284" s="299" t="s">
        <v>92</v>
      </c>
      <c r="D3284" s="299" t="s">
        <v>54</v>
      </c>
      <c r="E3284" s="301">
        <v>0.27272727272727276</v>
      </c>
      <c r="F3284" s="299" t="s">
        <v>80</v>
      </c>
    </row>
    <row r="3285" spans="1:6" x14ac:dyDescent="0.3">
      <c r="A3285" s="299" t="s">
        <v>494</v>
      </c>
      <c r="B3285" s="300">
        <v>41</v>
      </c>
      <c r="C3285" s="299" t="s">
        <v>92</v>
      </c>
      <c r="D3285" s="299" t="s">
        <v>54</v>
      </c>
      <c r="E3285" s="301">
        <v>929.72727272727252</v>
      </c>
      <c r="F3285" s="299" t="s">
        <v>77</v>
      </c>
    </row>
    <row r="3286" spans="1:6" x14ac:dyDescent="0.3">
      <c r="A3286" s="299" t="s">
        <v>494</v>
      </c>
      <c r="B3286" s="300">
        <v>41</v>
      </c>
      <c r="C3286" s="299" t="s">
        <v>92</v>
      </c>
      <c r="D3286" s="299" t="s">
        <v>55</v>
      </c>
      <c r="E3286" s="301">
        <v>214.40909090909082</v>
      </c>
      <c r="F3286" s="299" t="s">
        <v>187</v>
      </c>
    </row>
    <row r="3287" spans="1:6" x14ac:dyDescent="0.3">
      <c r="A3287" s="299" t="s">
        <v>494</v>
      </c>
      <c r="B3287" s="300">
        <v>41</v>
      </c>
      <c r="C3287" s="299" t="s">
        <v>92</v>
      </c>
      <c r="D3287" s="299" t="s">
        <v>55</v>
      </c>
      <c r="E3287" s="301">
        <v>1036.590909090909</v>
      </c>
      <c r="F3287" s="299" t="s">
        <v>77</v>
      </c>
    </row>
    <row r="3288" spans="1:6" x14ac:dyDescent="0.3">
      <c r="A3288" s="299" t="s">
        <v>494</v>
      </c>
      <c r="B3288" s="300">
        <v>41</v>
      </c>
      <c r="C3288" s="299" t="s">
        <v>92</v>
      </c>
      <c r="D3288" s="299" t="s">
        <v>56</v>
      </c>
      <c r="E3288" s="301">
        <v>80.954545454545453</v>
      </c>
      <c r="F3288" s="299" t="s">
        <v>187</v>
      </c>
    </row>
    <row r="3289" spans="1:6" x14ac:dyDescent="0.3">
      <c r="A3289" s="299" t="s">
        <v>494</v>
      </c>
      <c r="B3289" s="300">
        <v>41</v>
      </c>
      <c r="C3289" s="299" t="s">
        <v>92</v>
      </c>
      <c r="D3289" s="299" t="s">
        <v>56</v>
      </c>
      <c r="E3289" s="301">
        <v>449.18181818181819</v>
      </c>
      <c r="F3289" s="299" t="s">
        <v>77</v>
      </c>
    </row>
    <row r="3290" spans="1:6" x14ac:dyDescent="0.3">
      <c r="A3290" s="299" t="s">
        <v>494</v>
      </c>
      <c r="B3290" s="300">
        <v>41</v>
      </c>
      <c r="C3290" s="299" t="s">
        <v>92</v>
      </c>
      <c r="D3290" s="299" t="s">
        <v>57</v>
      </c>
      <c r="E3290" s="301">
        <v>8.9999999999999982</v>
      </c>
      <c r="F3290" s="299" t="s">
        <v>187</v>
      </c>
    </row>
    <row r="3291" spans="1:6" x14ac:dyDescent="0.3">
      <c r="A3291" s="299" t="s">
        <v>494</v>
      </c>
      <c r="B3291" s="300">
        <v>41</v>
      </c>
      <c r="C3291" s="299" t="s">
        <v>92</v>
      </c>
      <c r="D3291" s="299" t="s">
        <v>57</v>
      </c>
      <c r="E3291" s="301">
        <v>49.04545454545454</v>
      </c>
      <c r="F3291" s="299" t="s">
        <v>77</v>
      </c>
    </row>
    <row r="3292" spans="1:6" x14ac:dyDescent="0.3">
      <c r="A3292" s="299" t="s">
        <v>494</v>
      </c>
      <c r="B3292" s="300">
        <v>41</v>
      </c>
      <c r="C3292" s="299" t="s">
        <v>92</v>
      </c>
      <c r="D3292" s="299" t="s">
        <v>58</v>
      </c>
      <c r="E3292" s="301">
        <v>23.499999999999989</v>
      </c>
      <c r="F3292" s="299" t="s">
        <v>187</v>
      </c>
    </row>
    <row r="3293" spans="1:6" x14ac:dyDescent="0.3">
      <c r="A3293" s="299" t="s">
        <v>494</v>
      </c>
      <c r="B3293" s="300">
        <v>41</v>
      </c>
      <c r="C3293" s="299" t="s">
        <v>92</v>
      </c>
      <c r="D3293" s="299" t="s">
        <v>58</v>
      </c>
      <c r="E3293" s="301">
        <v>54.272727272727266</v>
      </c>
      <c r="F3293" s="299" t="s">
        <v>77</v>
      </c>
    </row>
    <row r="3294" spans="1:6" x14ac:dyDescent="0.3">
      <c r="A3294" s="299" t="s">
        <v>494</v>
      </c>
      <c r="B3294" s="300">
        <v>41</v>
      </c>
      <c r="C3294" s="299" t="s">
        <v>92</v>
      </c>
      <c r="D3294" s="299" t="s">
        <v>59</v>
      </c>
      <c r="E3294" s="301">
        <v>230.31818181818187</v>
      </c>
      <c r="F3294" s="299" t="s">
        <v>187</v>
      </c>
    </row>
    <row r="3295" spans="1:6" x14ac:dyDescent="0.3">
      <c r="A3295" s="299" t="s">
        <v>494</v>
      </c>
      <c r="B3295" s="300">
        <v>41</v>
      </c>
      <c r="C3295" s="299" t="s">
        <v>92</v>
      </c>
      <c r="D3295" s="299" t="s">
        <v>59</v>
      </c>
      <c r="E3295" s="301">
        <v>464.22727272727275</v>
      </c>
      <c r="F3295" s="299" t="s">
        <v>77</v>
      </c>
    </row>
    <row r="3296" spans="1:6" x14ac:dyDescent="0.3">
      <c r="A3296" s="299" t="s">
        <v>494</v>
      </c>
      <c r="B3296" s="300">
        <v>41</v>
      </c>
      <c r="C3296" s="299" t="s">
        <v>92</v>
      </c>
      <c r="D3296" s="299" t="s">
        <v>60</v>
      </c>
      <c r="E3296" s="301">
        <v>110.72727272727275</v>
      </c>
      <c r="F3296" s="299" t="s">
        <v>187</v>
      </c>
    </row>
    <row r="3297" spans="1:6" x14ac:dyDescent="0.3">
      <c r="A3297" s="299" t="s">
        <v>494</v>
      </c>
      <c r="B3297" s="300">
        <v>41</v>
      </c>
      <c r="C3297" s="299" t="s">
        <v>92</v>
      </c>
      <c r="D3297" s="299" t="s">
        <v>60</v>
      </c>
      <c r="E3297" s="301">
        <v>613.5454545454545</v>
      </c>
      <c r="F3297" s="299" t="s">
        <v>77</v>
      </c>
    </row>
    <row r="3298" spans="1:6" x14ac:dyDescent="0.3">
      <c r="A3298" s="299" t="s">
        <v>494</v>
      </c>
      <c r="B3298" s="300">
        <v>41</v>
      </c>
      <c r="C3298" s="299" t="s">
        <v>92</v>
      </c>
      <c r="D3298" s="299" t="s">
        <v>61</v>
      </c>
      <c r="E3298" s="301">
        <v>87.818181818181827</v>
      </c>
      <c r="F3298" s="299" t="s">
        <v>77</v>
      </c>
    </row>
    <row r="3299" spans="1:6" x14ac:dyDescent="0.3">
      <c r="A3299" s="299" t="s">
        <v>494</v>
      </c>
      <c r="B3299" s="300">
        <v>41</v>
      </c>
      <c r="C3299" s="299" t="s">
        <v>92</v>
      </c>
      <c r="D3299" s="299" t="s">
        <v>62</v>
      </c>
      <c r="E3299" s="301">
        <v>115.72727272727271</v>
      </c>
      <c r="F3299" s="299" t="s">
        <v>187</v>
      </c>
    </row>
    <row r="3300" spans="1:6" x14ac:dyDescent="0.3">
      <c r="A3300" s="299" t="s">
        <v>494</v>
      </c>
      <c r="B3300" s="300">
        <v>41</v>
      </c>
      <c r="C3300" s="299" t="s">
        <v>92</v>
      </c>
      <c r="D3300" s="299" t="s">
        <v>62</v>
      </c>
      <c r="E3300" s="301">
        <v>677.31818181818176</v>
      </c>
      <c r="F3300" s="299" t="s">
        <v>77</v>
      </c>
    </row>
    <row r="3301" spans="1:6" x14ac:dyDescent="0.3">
      <c r="A3301" s="299" t="s">
        <v>494</v>
      </c>
      <c r="B3301" s="300">
        <v>41</v>
      </c>
      <c r="C3301" s="299" t="s">
        <v>92</v>
      </c>
      <c r="D3301" s="299" t="s">
        <v>63</v>
      </c>
      <c r="E3301" s="301">
        <v>58.727272727272705</v>
      </c>
      <c r="F3301" s="299" t="s">
        <v>187</v>
      </c>
    </row>
    <row r="3302" spans="1:6" x14ac:dyDescent="0.3">
      <c r="A3302" s="299" t="s">
        <v>494</v>
      </c>
      <c r="B3302" s="300">
        <v>41</v>
      </c>
      <c r="C3302" s="299" t="s">
        <v>92</v>
      </c>
      <c r="D3302" s="299" t="s">
        <v>63</v>
      </c>
      <c r="E3302" s="301">
        <v>262.40909090909093</v>
      </c>
      <c r="F3302" s="299" t="s">
        <v>77</v>
      </c>
    </row>
    <row r="3303" spans="1:6" x14ac:dyDescent="0.3">
      <c r="A3303" s="299" t="s">
        <v>494</v>
      </c>
      <c r="B3303" s="300">
        <v>41</v>
      </c>
      <c r="C3303" s="299" t="s">
        <v>92</v>
      </c>
      <c r="D3303" s="299" t="s">
        <v>64</v>
      </c>
      <c r="E3303" s="301">
        <v>58.181818181818166</v>
      </c>
      <c r="F3303" s="299" t="s">
        <v>187</v>
      </c>
    </row>
    <row r="3304" spans="1:6" x14ac:dyDescent="0.3">
      <c r="A3304" s="299" t="s">
        <v>494</v>
      </c>
      <c r="B3304" s="300">
        <v>41</v>
      </c>
      <c r="C3304" s="299" t="s">
        <v>92</v>
      </c>
      <c r="D3304" s="299" t="s">
        <v>64</v>
      </c>
      <c r="E3304" s="301">
        <v>0.63636363636363635</v>
      </c>
      <c r="F3304" s="299" t="s">
        <v>80</v>
      </c>
    </row>
    <row r="3305" spans="1:6" x14ac:dyDescent="0.3">
      <c r="A3305" s="299" t="s">
        <v>494</v>
      </c>
      <c r="B3305" s="300">
        <v>41</v>
      </c>
      <c r="C3305" s="299" t="s">
        <v>92</v>
      </c>
      <c r="D3305" s="299" t="s">
        <v>64</v>
      </c>
      <c r="E3305" s="301">
        <v>195.09090909090909</v>
      </c>
      <c r="F3305" s="299" t="s">
        <v>77</v>
      </c>
    </row>
    <row r="3306" spans="1:6" x14ac:dyDescent="0.3">
      <c r="A3306" s="299" t="s">
        <v>494</v>
      </c>
      <c r="B3306" s="300">
        <v>41</v>
      </c>
      <c r="C3306" s="299" t="s">
        <v>92</v>
      </c>
      <c r="D3306" s="299" t="s">
        <v>65</v>
      </c>
      <c r="E3306" s="301">
        <v>69.590909090909108</v>
      </c>
      <c r="F3306" s="299" t="s">
        <v>187</v>
      </c>
    </row>
    <row r="3307" spans="1:6" x14ac:dyDescent="0.3">
      <c r="A3307" s="299" t="s">
        <v>494</v>
      </c>
      <c r="B3307" s="300">
        <v>41</v>
      </c>
      <c r="C3307" s="299" t="s">
        <v>92</v>
      </c>
      <c r="D3307" s="299" t="s">
        <v>65</v>
      </c>
      <c r="E3307" s="301">
        <v>130.40909090909091</v>
      </c>
      <c r="F3307" s="299" t="s">
        <v>77</v>
      </c>
    </row>
    <row r="3308" spans="1:6" x14ac:dyDescent="0.3">
      <c r="A3308" s="299" t="s">
        <v>494</v>
      </c>
      <c r="B3308" s="300">
        <v>41</v>
      </c>
      <c r="C3308" s="299" t="s">
        <v>92</v>
      </c>
      <c r="D3308" s="299" t="s">
        <v>67</v>
      </c>
      <c r="E3308" s="301">
        <v>2.9999999999999982</v>
      </c>
      <c r="F3308" s="299" t="s">
        <v>77</v>
      </c>
    </row>
    <row r="3309" spans="1:6" x14ac:dyDescent="0.3">
      <c r="A3309" s="299" t="s">
        <v>494</v>
      </c>
      <c r="B3309" s="300">
        <v>41</v>
      </c>
      <c r="C3309" s="299" t="s">
        <v>92</v>
      </c>
      <c r="D3309" s="299" t="s">
        <v>66</v>
      </c>
      <c r="E3309" s="301">
        <v>0.99999999999999967</v>
      </c>
      <c r="F3309" s="299" t="s">
        <v>77</v>
      </c>
    </row>
    <row r="3310" spans="1:6" x14ac:dyDescent="0.3">
      <c r="A3310" s="299" t="s">
        <v>494</v>
      </c>
      <c r="B3310" s="300">
        <v>42</v>
      </c>
      <c r="C3310" s="299" t="s">
        <v>91</v>
      </c>
      <c r="D3310" s="299" t="s">
        <v>47</v>
      </c>
      <c r="E3310" s="301">
        <v>11.999999999999993</v>
      </c>
      <c r="F3310" s="299" t="s">
        <v>187</v>
      </c>
    </row>
    <row r="3311" spans="1:6" x14ac:dyDescent="0.3">
      <c r="A3311" s="299" t="s">
        <v>494</v>
      </c>
      <c r="B3311" s="300">
        <v>42</v>
      </c>
      <c r="C3311" s="299" t="s">
        <v>91</v>
      </c>
      <c r="D3311" s="299" t="s">
        <v>47</v>
      </c>
      <c r="E3311" s="301">
        <v>20.954545454545453</v>
      </c>
      <c r="F3311" s="299" t="s">
        <v>188</v>
      </c>
    </row>
    <row r="3312" spans="1:6" x14ac:dyDescent="0.3">
      <c r="A3312" s="299" t="s">
        <v>494</v>
      </c>
      <c r="B3312" s="300">
        <v>42</v>
      </c>
      <c r="C3312" s="299" t="s">
        <v>91</v>
      </c>
      <c r="D3312" s="299" t="s">
        <v>47</v>
      </c>
      <c r="E3312" s="301">
        <v>141.54545454545453</v>
      </c>
      <c r="F3312" s="299" t="s">
        <v>77</v>
      </c>
    </row>
    <row r="3313" spans="1:6" x14ac:dyDescent="0.3">
      <c r="A3313" s="299" t="s">
        <v>494</v>
      </c>
      <c r="B3313" s="300">
        <v>42</v>
      </c>
      <c r="C3313" s="299" t="s">
        <v>91</v>
      </c>
      <c r="D3313" s="299" t="s">
        <v>48</v>
      </c>
      <c r="E3313" s="301">
        <v>0.99999999999999967</v>
      </c>
      <c r="F3313" s="299" t="s">
        <v>187</v>
      </c>
    </row>
    <row r="3314" spans="1:6" x14ac:dyDescent="0.3">
      <c r="A3314" s="299" t="s">
        <v>494</v>
      </c>
      <c r="B3314" s="300">
        <v>42</v>
      </c>
      <c r="C3314" s="299" t="s">
        <v>91</v>
      </c>
      <c r="D3314" s="299" t="s">
        <v>48</v>
      </c>
      <c r="E3314" s="301">
        <v>11.999999999999993</v>
      </c>
      <c r="F3314" s="299" t="s">
        <v>77</v>
      </c>
    </row>
    <row r="3315" spans="1:6" x14ac:dyDescent="0.3">
      <c r="A3315" s="299" t="s">
        <v>494</v>
      </c>
      <c r="B3315" s="300">
        <v>42</v>
      </c>
      <c r="C3315" s="299" t="s">
        <v>91</v>
      </c>
      <c r="D3315" s="299" t="s">
        <v>49</v>
      </c>
      <c r="E3315" s="301">
        <v>8.0454545454545432</v>
      </c>
      <c r="F3315" s="299" t="s">
        <v>187</v>
      </c>
    </row>
    <row r="3316" spans="1:6" x14ac:dyDescent="0.3">
      <c r="A3316" s="299" t="s">
        <v>494</v>
      </c>
      <c r="B3316" s="300">
        <v>42</v>
      </c>
      <c r="C3316" s="299" t="s">
        <v>91</v>
      </c>
      <c r="D3316" s="299" t="s">
        <v>49</v>
      </c>
      <c r="E3316" s="301">
        <v>446.31818181818181</v>
      </c>
      <c r="F3316" s="299" t="s">
        <v>77</v>
      </c>
    </row>
    <row r="3317" spans="1:6" x14ac:dyDescent="0.3">
      <c r="A3317" s="299" t="s">
        <v>494</v>
      </c>
      <c r="B3317" s="300">
        <v>42</v>
      </c>
      <c r="C3317" s="299" t="s">
        <v>91</v>
      </c>
      <c r="D3317" s="299" t="s">
        <v>51</v>
      </c>
      <c r="E3317" s="301">
        <v>28.000000000000007</v>
      </c>
      <c r="F3317" s="299" t="s">
        <v>77</v>
      </c>
    </row>
    <row r="3318" spans="1:6" x14ac:dyDescent="0.3">
      <c r="A3318" s="299" t="s">
        <v>494</v>
      </c>
      <c r="B3318" s="300">
        <v>42</v>
      </c>
      <c r="C3318" s="299" t="s">
        <v>91</v>
      </c>
      <c r="D3318" s="299" t="s">
        <v>52</v>
      </c>
      <c r="E3318" s="301">
        <v>32.72727272727272</v>
      </c>
      <c r="F3318" s="299" t="s">
        <v>187</v>
      </c>
    </row>
    <row r="3319" spans="1:6" x14ac:dyDescent="0.3">
      <c r="A3319" s="299" t="s">
        <v>494</v>
      </c>
      <c r="B3319" s="300">
        <v>42</v>
      </c>
      <c r="C3319" s="299" t="s">
        <v>91</v>
      </c>
      <c r="D3319" s="299" t="s">
        <v>52</v>
      </c>
      <c r="E3319" s="301">
        <v>318.36363636363637</v>
      </c>
      <c r="F3319" s="299" t="s">
        <v>77</v>
      </c>
    </row>
    <row r="3320" spans="1:6" x14ac:dyDescent="0.3">
      <c r="A3320" s="299" t="s">
        <v>494</v>
      </c>
      <c r="B3320" s="300">
        <v>42</v>
      </c>
      <c r="C3320" s="299" t="s">
        <v>91</v>
      </c>
      <c r="D3320" s="299" t="s">
        <v>53</v>
      </c>
      <c r="E3320" s="301">
        <v>86.999999999999986</v>
      </c>
      <c r="F3320" s="299" t="s">
        <v>187</v>
      </c>
    </row>
    <row r="3321" spans="1:6" x14ac:dyDescent="0.3">
      <c r="A3321" s="299" t="s">
        <v>494</v>
      </c>
      <c r="B3321" s="300">
        <v>42</v>
      </c>
      <c r="C3321" s="299" t="s">
        <v>91</v>
      </c>
      <c r="D3321" s="299" t="s">
        <v>53</v>
      </c>
      <c r="E3321" s="301">
        <v>257.36363636363637</v>
      </c>
      <c r="F3321" s="299" t="s">
        <v>77</v>
      </c>
    </row>
    <row r="3322" spans="1:6" x14ac:dyDescent="0.3">
      <c r="A3322" s="299" t="s">
        <v>494</v>
      </c>
      <c r="B3322" s="300">
        <v>42</v>
      </c>
      <c r="C3322" s="299" t="s">
        <v>91</v>
      </c>
      <c r="D3322" s="299" t="s">
        <v>54</v>
      </c>
      <c r="E3322" s="301">
        <v>12.590909090909095</v>
      </c>
      <c r="F3322" s="299" t="s">
        <v>187</v>
      </c>
    </row>
    <row r="3323" spans="1:6" x14ac:dyDescent="0.3">
      <c r="A3323" s="299" t="s">
        <v>494</v>
      </c>
      <c r="B3323" s="300">
        <v>42</v>
      </c>
      <c r="C3323" s="299" t="s">
        <v>91</v>
      </c>
      <c r="D3323" s="299" t="s">
        <v>54</v>
      </c>
      <c r="E3323" s="301">
        <v>387.86363636363649</v>
      </c>
      <c r="F3323" s="299" t="s">
        <v>77</v>
      </c>
    </row>
    <row r="3324" spans="1:6" x14ac:dyDescent="0.3">
      <c r="A3324" s="299" t="s">
        <v>494</v>
      </c>
      <c r="B3324" s="300">
        <v>42</v>
      </c>
      <c r="C3324" s="299" t="s">
        <v>91</v>
      </c>
      <c r="D3324" s="299" t="s">
        <v>55</v>
      </c>
      <c r="E3324" s="301">
        <v>45.909090909090914</v>
      </c>
      <c r="F3324" s="299" t="s">
        <v>187</v>
      </c>
    </row>
    <row r="3325" spans="1:6" x14ac:dyDescent="0.3">
      <c r="A3325" s="299" t="s">
        <v>494</v>
      </c>
      <c r="B3325" s="300">
        <v>42</v>
      </c>
      <c r="C3325" s="299" t="s">
        <v>91</v>
      </c>
      <c r="D3325" s="299" t="s">
        <v>55</v>
      </c>
      <c r="E3325" s="301">
        <v>414</v>
      </c>
      <c r="F3325" s="299" t="s">
        <v>77</v>
      </c>
    </row>
    <row r="3326" spans="1:6" x14ac:dyDescent="0.3">
      <c r="A3326" s="299" t="s">
        <v>494</v>
      </c>
      <c r="B3326" s="300">
        <v>42</v>
      </c>
      <c r="C3326" s="299" t="s">
        <v>91</v>
      </c>
      <c r="D3326" s="299" t="s">
        <v>56</v>
      </c>
      <c r="E3326" s="301">
        <v>2.9090909090909074</v>
      </c>
      <c r="F3326" s="299" t="s">
        <v>187</v>
      </c>
    </row>
    <row r="3327" spans="1:6" x14ac:dyDescent="0.3">
      <c r="A3327" s="299" t="s">
        <v>494</v>
      </c>
      <c r="B3327" s="300">
        <v>42</v>
      </c>
      <c r="C3327" s="299" t="s">
        <v>91</v>
      </c>
      <c r="D3327" s="299" t="s">
        <v>56</v>
      </c>
      <c r="E3327" s="301">
        <v>2.9999999999999982</v>
      </c>
      <c r="F3327" s="299" t="s">
        <v>77</v>
      </c>
    </row>
    <row r="3328" spans="1:6" x14ac:dyDescent="0.3">
      <c r="A3328" s="299" t="s">
        <v>494</v>
      </c>
      <c r="B3328" s="300">
        <v>42</v>
      </c>
      <c r="C3328" s="299" t="s">
        <v>91</v>
      </c>
      <c r="D3328" s="299" t="s">
        <v>57</v>
      </c>
      <c r="E3328" s="301">
        <v>1.8636363636363629</v>
      </c>
      <c r="F3328" s="299" t="s">
        <v>187</v>
      </c>
    </row>
    <row r="3329" spans="1:6" x14ac:dyDescent="0.3">
      <c r="A3329" s="299" t="s">
        <v>494</v>
      </c>
      <c r="B3329" s="300">
        <v>42</v>
      </c>
      <c r="C3329" s="299" t="s">
        <v>91</v>
      </c>
      <c r="D3329" s="299" t="s">
        <v>57</v>
      </c>
      <c r="E3329" s="301">
        <v>1.9999999999999993</v>
      </c>
      <c r="F3329" s="299" t="s">
        <v>77</v>
      </c>
    </row>
    <row r="3330" spans="1:6" x14ac:dyDescent="0.3">
      <c r="A3330" s="299" t="s">
        <v>494</v>
      </c>
      <c r="B3330" s="300">
        <v>42</v>
      </c>
      <c r="C3330" s="299" t="s">
        <v>91</v>
      </c>
      <c r="D3330" s="299" t="s">
        <v>58</v>
      </c>
      <c r="E3330" s="301">
        <v>8.9090909090909083</v>
      </c>
      <c r="F3330" s="299" t="s">
        <v>77</v>
      </c>
    </row>
    <row r="3331" spans="1:6" x14ac:dyDescent="0.3">
      <c r="A3331" s="299" t="s">
        <v>494</v>
      </c>
      <c r="B3331" s="300">
        <v>42</v>
      </c>
      <c r="C3331" s="299" t="s">
        <v>91</v>
      </c>
      <c r="D3331" s="299" t="s">
        <v>59</v>
      </c>
      <c r="E3331" s="301">
        <v>2.9999999999999982</v>
      </c>
      <c r="F3331" s="299" t="s">
        <v>187</v>
      </c>
    </row>
    <row r="3332" spans="1:6" x14ac:dyDescent="0.3">
      <c r="A3332" s="299" t="s">
        <v>494</v>
      </c>
      <c r="B3332" s="300">
        <v>42</v>
      </c>
      <c r="C3332" s="299" t="s">
        <v>91</v>
      </c>
      <c r="D3332" s="299" t="s">
        <v>59</v>
      </c>
      <c r="E3332" s="301">
        <v>20.363636363636356</v>
      </c>
      <c r="F3332" s="299" t="s">
        <v>77</v>
      </c>
    </row>
    <row r="3333" spans="1:6" x14ac:dyDescent="0.3">
      <c r="A3333" s="299" t="s">
        <v>494</v>
      </c>
      <c r="B3333" s="300">
        <v>42</v>
      </c>
      <c r="C3333" s="299" t="s">
        <v>91</v>
      </c>
      <c r="D3333" s="299" t="s">
        <v>60</v>
      </c>
      <c r="E3333" s="301">
        <v>6.5909090909090917</v>
      </c>
      <c r="F3333" s="299" t="s">
        <v>187</v>
      </c>
    </row>
    <row r="3334" spans="1:6" x14ac:dyDescent="0.3">
      <c r="A3334" s="299" t="s">
        <v>494</v>
      </c>
      <c r="B3334" s="300">
        <v>42</v>
      </c>
      <c r="C3334" s="299" t="s">
        <v>91</v>
      </c>
      <c r="D3334" s="299" t="s">
        <v>60</v>
      </c>
      <c r="E3334" s="301">
        <v>303.77272727272731</v>
      </c>
      <c r="F3334" s="299" t="s">
        <v>77</v>
      </c>
    </row>
    <row r="3335" spans="1:6" x14ac:dyDescent="0.3">
      <c r="A3335" s="299" t="s">
        <v>494</v>
      </c>
      <c r="B3335" s="300">
        <v>42</v>
      </c>
      <c r="C3335" s="299" t="s">
        <v>91</v>
      </c>
      <c r="D3335" s="299" t="s">
        <v>61</v>
      </c>
      <c r="E3335" s="301">
        <v>68.636363636363626</v>
      </c>
      <c r="F3335" s="299" t="s">
        <v>77</v>
      </c>
    </row>
    <row r="3336" spans="1:6" x14ac:dyDescent="0.3">
      <c r="A3336" s="299" t="s">
        <v>494</v>
      </c>
      <c r="B3336" s="300">
        <v>42</v>
      </c>
      <c r="C3336" s="299" t="s">
        <v>91</v>
      </c>
      <c r="D3336" s="299" t="s">
        <v>62</v>
      </c>
      <c r="E3336" s="301">
        <v>3.9999999999999987</v>
      </c>
      <c r="F3336" s="299" t="s">
        <v>187</v>
      </c>
    </row>
    <row r="3337" spans="1:6" x14ac:dyDescent="0.3">
      <c r="A3337" s="299" t="s">
        <v>494</v>
      </c>
      <c r="B3337" s="300">
        <v>42</v>
      </c>
      <c r="C3337" s="299" t="s">
        <v>91</v>
      </c>
      <c r="D3337" s="299" t="s">
        <v>62</v>
      </c>
      <c r="E3337" s="301">
        <v>22.227272727272723</v>
      </c>
      <c r="F3337" s="299" t="s">
        <v>77</v>
      </c>
    </row>
    <row r="3338" spans="1:6" x14ac:dyDescent="0.3">
      <c r="A3338" s="299" t="s">
        <v>494</v>
      </c>
      <c r="B3338" s="300">
        <v>42</v>
      </c>
      <c r="C3338" s="299" t="s">
        <v>91</v>
      </c>
      <c r="D3338" s="299" t="s">
        <v>63</v>
      </c>
      <c r="E3338" s="301">
        <v>1.9999999999999993</v>
      </c>
      <c r="F3338" s="299" t="s">
        <v>187</v>
      </c>
    </row>
    <row r="3339" spans="1:6" x14ac:dyDescent="0.3">
      <c r="A3339" s="299" t="s">
        <v>494</v>
      </c>
      <c r="B3339" s="300">
        <v>42</v>
      </c>
      <c r="C3339" s="299" t="s">
        <v>91</v>
      </c>
      <c r="D3339" s="299" t="s">
        <v>63</v>
      </c>
      <c r="E3339" s="301">
        <v>261.68181818181819</v>
      </c>
      <c r="F3339" s="299" t="s">
        <v>77</v>
      </c>
    </row>
    <row r="3340" spans="1:6" x14ac:dyDescent="0.3">
      <c r="A3340" s="299" t="s">
        <v>494</v>
      </c>
      <c r="B3340" s="300">
        <v>42</v>
      </c>
      <c r="C3340" s="299" t="s">
        <v>91</v>
      </c>
      <c r="D3340" s="299" t="s">
        <v>64</v>
      </c>
      <c r="E3340" s="301">
        <v>0.99999999999999967</v>
      </c>
      <c r="F3340" s="299" t="s">
        <v>187</v>
      </c>
    </row>
    <row r="3341" spans="1:6" x14ac:dyDescent="0.3">
      <c r="A3341" s="299" t="s">
        <v>494</v>
      </c>
      <c r="B3341" s="300">
        <v>42</v>
      </c>
      <c r="C3341" s="299" t="s">
        <v>91</v>
      </c>
      <c r="D3341" s="299" t="s">
        <v>64</v>
      </c>
      <c r="E3341" s="301">
        <v>19.13636363636363</v>
      </c>
      <c r="F3341" s="299" t="s">
        <v>77</v>
      </c>
    </row>
    <row r="3342" spans="1:6" x14ac:dyDescent="0.3">
      <c r="A3342" s="299" t="s">
        <v>494</v>
      </c>
      <c r="B3342" s="300">
        <v>42</v>
      </c>
      <c r="C3342" s="299" t="s">
        <v>91</v>
      </c>
      <c r="D3342" s="299" t="s">
        <v>65</v>
      </c>
      <c r="E3342" s="301">
        <v>17.681818181818183</v>
      </c>
      <c r="F3342" s="299" t="s">
        <v>187</v>
      </c>
    </row>
    <row r="3343" spans="1:6" x14ac:dyDescent="0.3">
      <c r="A3343" s="299" t="s">
        <v>494</v>
      </c>
      <c r="B3343" s="300">
        <v>42</v>
      </c>
      <c r="C3343" s="299" t="s">
        <v>91</v>
      </c>
      <c r="D3343" s="299" t="s">
        <v>65</v>
      </c>
      <c r="E3343" s="301">
        <v>43.318181818181806</v>
      </c>
      <c r="F3343" s="299" t="s">
        <v>77</v>
      </c>
    </row>
    <row r="3344" spans="1:6" x14ac:dyDescent="0.3">
      <c r="A3344" s="299" t="s">
        <v>494</v>
      </c>
      <c r="B3344" s="300">
        <v>42</v>
      </c>
      <c r="C3344" s="299" t="s">
        <v>91</v>
      </c>
      <c r="D3344" s="299" t="s">
        <v>67</v>
      </c>
      <c r="E3344" s="301">
        <v>0.99999999999999967</v>
      </c>
      <c r="F3344" s="299" t="s">
        <v>77</v>
      </c>
    </row>
    <row r="3345" spans="1:6" x14ac:dyDescent="0.3">
      <c r="A3345" s="299" t="s">
        <v>494</v>
      </c>
      <c r="B3345" s="300">
        <v>42</v>
      </c>
      <c r="C3345" s="299" t="s">
        <v>92</v>
      </c>
      <c r="D3345" s="299" t="s">
        <v>47</v>
      </c>
      <c r="E3345" s="301">
        <v>13.000000000000007</v>
      </c>
      <c r="F3345" s="299" t="s">
        <v>187</v>
      </c>
    </row>
    <row r="3346" spans="1:6" x14ac:dyDescent="0.3">
      <c r="A3346" s="299" t="s">
        <v>494</v>
      </c>
      <c r="B3346" s="300">
        <v>42</v>
      </c>
      <c r="C3346" s="299" t="s">
        <v>92</v>
      </c>
      <c r="D3346" s="299" t="s">
        <v>47</v>
      </c>
      <c r="E3346" s="301">
        <v>14.954545454545453</v>
      </c>
      <c r="F3346" s="299" t="s">
        <v>188</v>
      </c>
    </row>
    <row r="3347" spans="1:6" x14ac:dyDescent="0.3">
      <c r="A3347" s="299" t="s">
        <v>494</v>
      </c>
      <c r="B3347" s="300">
        <v>42</v>
      </c>
      <c r="C3347" s="299" t="s">
        <v>92</v>
      </c>
      <c r="D3347" s="299" t="s">
        <v>47</v>
      </c>
      <c r="E3347" s="301">
        <v>74.045454545454575</v>
      </c>
      <c r="F3347" s="299" t="s">
        <v>77</v>
      </c>
    </row>
    <row r="3348" spans="1:6" x14ac:dyDescent="0.3">
      <c r="A3348" s="299" t="s">
        <v>494</v>
      </c>
      <c r="B3348" s="300">
        <v>42</v>
      </c>
      <c r="C3348" s="299" t="s">
        <v>92</v>
      </c>
      <c r="D3348" s="299" t="s">
        <v>49</v>
      </c>
      <c r="E3348" s="301">
        <v>4.9999999999999991</v>
      </c>
      <c r="F3348" s="299" t="s">
        <v>187</v>
      </c>
    </row>
    <row r="3349" spans="1:6" x14ac:dyDescent="0.3">
      <c r="A3349" s="299" t="s">
        <v>494</v>
      </c>
      <c r="B3349" s="300">
        <v>42</v>
      </c>
      <c r="C3349" s="299" t="s">
        <v>92</v>
      </c>
      <c r="D3349" s="299" t="s">
        <v>49</v>
      </c>
      <c r="E3349" s="301">
        <v>272.09090909090912</v>
      </c>
      <c r="F3349" s="299" t="s">
        <v>77</v>
      </c>
    </row>
    <row r="3350" spans="1:6" x14ac:dyDescent="0.3">
      <c r="A3350" s="299" t="s">
        <v>494</v>
      </c>
      <c r="B3350" s="300">
        <v>42</v>
      </c>
      <c r="C3350" s="299" t="s">
        <v>92</v>
      </c>
      <c r="D3350" s="299" t="s">
        <v>50</v>
      </c>
      <c r="E3350" s="301">
        <v>0.99999999999999967</v>
      </c>
      <c r="F3350" s="299" t="s">
        <v>77</v>
      </c>
    </row>
    <row r="3351" spans="1:6" x14ac:dyDescent="0.3">
      <c r="A3351" s="299" t="s">
        <v>494</v>
      </c>
      <c r="B3351" s="300">
        <v>42</v>
      </c>
      <c r="C3351" s="299" t="s">
        <v>92</v>
      </c>
      <c r="D3351" s="299" t="s">
        <v>51</v>
      </c>
      <c r="E3351" s="301">
        <v>3.9999999999999987</v>
      </c>
      <c r="F3351" s="299" t="s">
        <v>77</v>
      </c>
    </row>
    <row r="3352" spans="1:6" x14ac:dyDescent="0.3">
      <c r="A3352" s="299" t="s">
        <v>494</v>
      </c>
      <c r="B3352" s="300">
        <v>42</v>
      </c>
      <c r="C3352" s="299" t="s">
        <v>92</v>
      </c>
      <c r="D3352" s="299" t="s">
        <v>52</v>
      </c>
      <c r="E3352" s="301">
        <v>54.909090909090907</v>
      </c>
      <c r="F3352" s="299" t="s">
        <v>187</v>
      </c>
    </row>
    <row r="3353" spans="1:6" x14ac:dyDescent="0.3">
      <c r="A3353" s="299" t="s">
        <v>494</v>
      </c>
      <c r="B3353" s="300">
        <v>42</v>
      </c>
      <c r="C3353" s="299" t="s">
        <v>92</v>
      </c>
      <c r="D3353" s="299" t="s">
        <v>52</v>
      </c>
      <c r="E3353" s="301">
        <v>174.72727272727272</v>
      </c>
      <c r="F3353" s="299" t="s">
        <v>77</v>
      </c>
    </row>
    <row r="3354" spans="1:6" x14ac:dyDescent="0.3">
      <c r="A3354" s="299" t="s">
        <v>494</v>
      </c>
      <c r="B3354" s="300">
        <v>42</v>
      </c>
      <c r="C3354" s="299" t="s">
        <v>92</v>
      </c>
      <c r="D3354" s="299" t="s">
        <v>53</v>
      </c>
      <c r="E3354" s="301">
        <v>19.318181818181817</v>
      </c>
      <c r="F3354" s="299" t="s">
        <v>187</v>
      </c>
    </row>
    <row r="3355" spans="1:6" x14ac:dyDescent="0.3">
      <c r="A3355" s="299" t="s">
        <v>494</v>
      </c>
      <c r="B3355" s="300">
        <v>42</v>
      </c>
      <c r="C3355" s="299" t="s">
        <v>92</v>
      </c>
      <c r="D3355" s="299" t="s">
        <v>53</v>
      </c>
      <c r="E3355" s="301">
        <v>96.090909090909037</v>
      </c>
      <c r="F3355" s="299" t="s">
        <v>77</v>
      </c>
    </row>
    <row r="3356" spans="1:6" x14ac:dyDescent="0.3">
      <c r="A3356" s="299" t="s">
        <v>494</v>
      </c>
      <c r="B3356" s="300">
        <v>42</v>
      </c>
      <c r="C3356" s="299" t="s">
        <v>92</v>
      </c>
      <c r="D3356" s="299" t="s">
        <v>54</v>
      </c>
      <c r="E3356" s="301">
        <v>9.9999999999999982</v>
      </c>
      <c r="F3356" s="299" t="s">
        <v>187</v>
      </c>
    </row>
    <row r="3357" spans="1:6" x14ac:dyDescent="0.3">
      <c r="A3357" s="299" t="s">
        <v>494</v>
      </c>
      <c r="B3357" s="300">
        <v>42</v>
      </c>
      <c r="C3357" s="299" t="s">
        <v>92</v>
      </c>
      <c r="D3357" s="299" t="s">
        <v>54</v>
      </c>
      <c r="E3357" s="301">
        <v>338.54545454545462</v>
      </c>
      <c r="F3357" s="299" t="s">
        <v>77</v>
      </c>
    </row>
    <row r="3358" spans="1:6" x14ac:dyDescent="0.3">
      <c r="A3358" s="299" t="s">
        <v>494</v>
      </c>
      <c r="B3358" s="300">
        <v>42</v>
      </c>
      <c r="C3358" s="299" t="s">
        <v>92</v>
      </c>
      <c r="D3358" s="299" t="s">
        <v>55</v>
      </c>
      <c r="E3358" s="301">
        <v>39.545454545454554</v>
      </c>
      <c r="F3358" s="299" t="s">
        <v>187</v>
      </c>
    </row>
    <row r="3359" spans="1:6" x14ac:dyDescent="0.3">
      <c r="A3359" s="299" t="s">
        <v>494</v>
      </c>
      <c r="B3359" s="300">
        <v>42</v>
      </c>
      <c r="C3359" s="299" t="s">
        <v>92</v>
      </c>
      <c r="D3359" s="299" t="s">
        <v>55</v>
      </c>
      <c r="E3359" s="301">
        <v>161.22727272727272</v>
      </c>
      <c r="F3359" s="299" t="s">
        <v>77</v>
      </c>
    </row>
    <row r="3360" spans="1:6" x14ac:dyDescent="0.3">
      <c r="A3360" s="299" t="s">
        <v>494</v>
      </c>
      <c r="B3360" s="300">
        <v>42</v>
      </c>
      <c r="C3360" s="299" t="s">
        <v>92</v>
      </c>
      <c r="D3360" s="299" t="s">
        <v>56</v>
      </c>
      <c r="E3360" s="301">
        <v>3.9999999999999987</v>
      </c>
      <c r="F3360" s="299" t="s">
        <v>187</v>
      </c>
    </row>
    <row r="3361" spans="1:6" x14ac:dyDescent="0.3">
      <c r="A3361" s="299" t="s">
        <v>494</v>
      </c>
      <c r="B3361" s="300">
        <v>42</v>
      </c>
      <c r="C3361" s="299" t="s">
        <v>92</v>
      </c>
      <c r="D3361" s="299" t="s">
        <v>56</v>
      </c>
      <c r="E3361" s="301">
        <v>1.9999999999999993</v>
      </c>
      <c r="F3361" s="299" t="s">
        <v>77</v>
      </c>
    </row>
    <row r="3362" spans="1:6" x14ac:dyDescent="0.3">
      <c r="A3362" s="299" t="s">
        <v>494</v>
      </c>
      <c r="B3362" s="300">
        <v>42</v>
      </c>
      <c r="C3362" s="299" t="s">
        <v>92</v>
      </c>
      <c r="D3362" s="299" t="s">
        <v>57</v>
      </c>
      <c r="E3362" s="301">
        <v>0.99999999999999967</v>
      </c>
      <c r="F3362" s="299" t="s">
        <v>187</v>
      </c>
    </row>
    <row r="3363" spans="1:6" x14ac:dyDescent="0.3">
      <c r="A3363" s="299" t="s">
        <v>494</v>
      </c>
      <c r="B3363" s="300">
        <v>42</v>
      </c>
      <c r="C3363" s="299" t="s">
        <v>92</v>
      </c>
      <c r="D3363" s="299" t="s">
        <v>57</v>
      </c>
      <c r="E3363" s="301">
        <v>1.9999999999999993</v>
      </c>
      <c r="F3363" s="299" t="s">
        <v>77</v>
      </c>
    </row>
    <row r="3364" spans="1:6" x14ac:dyDescent="0.3">
      <c r="A3364" s="299" t="s">
        <v>494</v>
      </c>
      <c r="B3364" s="300">
        <v>42</v>
      </c>
      <c r="C3364" s="299" t="s">
        <v>92</v>
      </c>
      <c r="D3364" s="299" t="s">
        <v>58</v>
      </c>
      <c r="E3364" s="301">
        <v>2.9999999999999982</v>
      </c>
      <c r="F3364" s="299" t="s">
        <v>77</v>
      </c>
    </row>
    <row r="3365" spans="1:6" x14ac:dyDescent="0.3">
      <c r="A3365" s="299" t="s">
        <v>494</v>
      </c>
      <c r="B3365" s="300">
        <v>42</v>
      </c>
      <c r="C3365" s="299" t="s">
        <v>92</v>
      </c>
      <c r="D3365" s="299" t="s">
        <v>59</v>
      </c>
      <c r="E3365" s="301">
        <v>6.181818181818179</v>
      </c>
      <c r="F3365" s="299" t="s">
        <v>187</v>
      </c>
    </row>
    <row r="3366" spans="1:6" x14ac:dyDescent="0.3">
      <c r="A3366" s="299" t="s">
        <v>494</v>
      </c>
      <c r="B3366" s="300">
        <v>42</v>
      </c>
      <c r="C3366" s="299" t="s">
        <v>92</v>
      </c>
      <c r="D3366" s="299" t="s">
        <v>59</v>
      </c>
      <c r="E3366" s="301">
        <v>4.9999999999999991</v>
      </c>
      <c r="F3366" s="299" t="s">
        <v>77</v>
      </c>
    </row>
    <row r="3367" spans="1:6" x14ac:dyDescent="0.3">
      <c r="A3367" s="299" t="s">
        <v>494</v>
      </c>
      <c r="B3367" s="300">
        <v>42</v>
      </c>
      <c r="C3367" s="299" t="s">
        <v>92</v>
      </c>
      <c r="D3367" s="299" t="s">
        <v>60</v>
      </c>
      <c r="E3367" s="301">
        <v>5.681818181818179</v>
      </c>
      <c r="F3367" s="299" t="s">
        <v>187</v>
      </c>
    </row>
    <row r="3368" spans="1:6" x14ac:dyDescent="0.3">
      <c r="A3368" s="299" t="s">
        <v>494</v>
      </c>
      <c r="B3368" s="300">
        <v>42</v>
      </c>
      <c r="C3368" s="299" t="s">
        <v>92</v>
      </c>
      <c r="D3368" s="299" t="s">
        <v>60</v>
      </c>
      <c r="E3368" s="301">
        <v>115.40909090909088</v>
      </c>
      <c r="F3368" s="299" t="s">
        <v>77</v>
      </c>
    </row>
    <row r="3369" spans="1:6" x14ac:dyDescent="0.3">
      <c r="A3369" s="299" t="s">
        <v>494</v>
      </c>
      <c r="B3369" s="300">
        <v>42</v>
      </c>
      <c r="C3369" s="299" t="s">
        <v>92</v>
      </c>
      <c r="D3369" s="299" t="s">
        <v>61</v>
      </c>
      <c r="E3369" s="301">
        <v>11.863636363636362</v>
      </c>
      <c r="F3369" s="299" t="s">
        <v>77</v>
      </c>
    </row>
    <row r="3370" spans="1:6" x14ac:dyDescent="0.3">
      <c r="A3370" s="299" t="s">
        <v>494</v>
      </c>
      <c r="B3370" s="300">
        <v>42</v>
      </c>
      <c r="C3370" s="299" t="s">
        <v>92</v>
      </c>
      <c r="D3370" s="299" t="s">
        <v>62</v>
      </c>
      <c r="E3370" s="301">
        <v>3.9999999999999987</v>
      </c>
      <c r="F3370" s="299" t="s">
        <v>187</v>
      </c>
    </row>
    <row r="3371" spans="1:6" x14ac:dyDescent="0.3">
      <c r="A3371" s="299" t="s">
        <v>494</v>
      </c>
      <c r="B3371" s="300">
        <v>42</v>
      </c>
      <c r="C3371" s="299" t="s">
        <v>92</v>
      </c>
      <c r="D3371" s="299" t="s">
        <v>62</v>
      </c>
      <c r="E3371" s="301">
        <v>14.136363636363638</v>
      </c>
      <c r="F3371" s="299" t="s">
        <v>77</v>
      </c>
    </row>
    <row r="3372" spans="1:6" x14ac:dyDescent="0.3">
      <c r="A3372" s="299" t="s">
        <v>494</v>
      </c>
      <c r="B3372" s="300">
        <v>42</v>
      </c>
      <c r="C3372" s="299" t="s">
        <v>92</v>
      </c>
      <c r="D3372" s="299" t="s">
        <v>63</v>
      </c>
      <c r="E3372" s="301">
        <v>2.9999999999999982</v>
      </c>
      <c r="F3372" s="299" t="s">
        <v>187</v>
      </c>
    </row>
    <row r="3373" spans="1:6" x14ac:dyDescent="0.3">
      <c r="A3373" s="299" t="s">
        <v>494</v>
      </c>
      <c r="B3373" s="300">
        <v>42</v>
      </c>
      <c r="C3373" s="299" t="s">
        <v>92</v>
      </c>
      <c r="D3373" s="299" t="s">
        <v>63</v>
      </c>
      <c r="E3373" s="301">
        <v>122.04545454545452</v>
      </c>
      <c r="F3373" s="299" t="s">
        <v>77</v>
      </c>
    </row>
    <row r="3374" spans="1:6" x14ac:dyDescent="0.3">
      <c r="A3374" s="299" t="s">
        <v>494</v>
      </c>
      <c r="B3374" s="300">
        <v>42</v>
      </c>
      <c r="C3374" s="299" t="s">
        <v>92</v>
      </c>
      <c r="D3374" s="299" t="s">
        <v>64</v>
      </c>
      <c r="E3374" s="301">
        <v>0.99999999999999967</v>
      </c>
      <c r="F3374" s="299" t="s">
        <v>187</v>
      </c>
    </row>
    <row r="3375" spans="1:6" x14ac:dyDescent="0.3">
      <c r="A3375" s="299" t="s">
        <v>494</v>
      </c>
      <c r="B3375" s="300">
        <v>42</v>
      </c>
      <c r="C3375" s="299" t="s">
        <v>92</v>
      </c>
      <c r="D3375" s="299" t="s">
        <v>64</v>
      </c>
      <c r="E3375" s="301">
        <v>10.272727272727273</v>
      </c>
      <c r="F3375" s="299" t="s">
        <v>77</v>
      </c>
    </row>
    <row r="3376" spans="1:6" x14ac:dyDescent="0.3">
      <c r="A3376" s="299" t="s">
        <v>494</v>
      </c>
      <c r="B3376" s="300">
        <v>42</v>
      </c>
      <c r="C3376" s="299" t="s">
        <v>92</v>
      </c>
      <c r="D3376" s="299" t="s">
        <v>65</v>
      </c>
      <c r="E3376" s="301">
        <v>5.9999999999999964</v>
      </c>
      <c r="F3376" s="299" t="s">
        <v>187</v>
      </c>
    </row>
    <row r="3377" spans="1:6" x14ac:dyDescent="0.3">
      <c r="A3377" s="299" t="s">
        <v>494</v>
      </c>
      <c r="B3377" s="300">
        <v>42</v>
      </c>
      <c r="C3377" s="299" t="s">
        <v>92</v>
      </c>
      <c r="D3377" s="299" t="s">
        <v>65</v>
      </c>
      <c r="E3377" s="301">
        <v>15.86363636363636</v>
      </c>
      <c r="F3377" s="299" t="s">
        <v>77</v>
      </c>
    </row>
    <row r="3378" spans="1:6" x14ac:dyDescent="0.3">
      <c r="A3378" s="299" t="s">
        <v>494</v>
      </c>
      <c r="B3378" s="300">
        <v>43</v>
      </c>
      <c r="C3378" s="299" t="s">
        <v>91</v>
      </c>
      <c r="D3378" s="299" t="s">
        <v>47</v>
      </c>
      <c r="E3378" s="301">
        <v>70.5</v>
      </c>
      <c r="F3378" s="299" t="s">
        <v>187</v>
      </c>
    </row>
    <row r="3379" spans="1:6" x14ac:dyDescent="0.3">
      <c r="A3379" s="299" t="s">
        <v>494</v>
      </c>
      <c r="B3379" s="300">
        <v>43</v>
      </c>
      <c r="C3379" s="299" t="s">
        <v>91</v>
      </c>
      <c r="D3379" s="299" t="s">
        <v>47</v>
      </c>
      <c r="E3379" s="301">
        <v>2.9999999999999982</v>
      </c>
      <c r="F3379" s="299" t="s">
        <v>81</v>
      </c>
    </row>
    <row r="3380" spans="1:6" x14ac:dyDescent="0.3">
      <c r="A3380" s="299" t="s">
        <v>494</v>
      </c>
      <c r="B3380" s="300">
        <v>43</v>
      </c>
      <c r="C3380" s="299" t="s">
        <v>91</v>
      </c>
      <c r="D3380" s="299" t="s">
        <v>47</v>
      </c>
      <c r="E3380" s="301">
        <v>118.31818181818181</v>
      </c>
      <c r="F3380" s="299" t="s">
        <v>80</v>
      </c>
    </row>
    <row r="3381" spans="1:6" x14ac:dyDescent="0.3">
      <c r="A3381" s="299" t="s">
        <v>494</v>
      </c>
      <c r="B3381" s="300">
        <v>43</v>
      </c>
      <c r="C3381" s="299" t="s">
        <v>91</v>
      </c>
      <c r="D3381" s="299" t="s">
        <v>47</v>
      </c>
      <c r="E3381" s="301">
        <v>34.090909090909101</v>
      </c>
      <c r="F3381" s="299" t="s">
        <v>188</v>
      </c>
    </row>
    <row r="3382" spans="1:6" x14ac:dyDescent="0.3">
      <c r="A3382" s="299" t="s">
        <v>494</v>
      </c>
      <c r="B3382" s="300">
        <v>43</v>
      </c>
      <c r="C3382" s="299" t="s">
        <v>91</v>
      </c>
      <c r="D3382" s="299" t="s">
        <v>47</v>
      </c>
      <c r="E3382" s="301">
        <v>439.36363636363637</v>
      </c>
      <c r="F3382" s="299" t="s">
        <v>77</v>
      </c>
    </row>
    <row r="3383" spans="1:6" x14ac:dyDescent="0.3">
      <c r="A3383" s="299" t="s">
        <v>494</v>
      </c>
      <c r="B3383" s="300">
        <v>43</v>
      </c>
      <c r="C3383" s="299" t="s">
        <v>91</v>
      </c>
      <c r="D3383" s="299" t="s">
        <v>48</v>
      </c>
      <c r="E3383" s="301">
        <v>0.99999999999999967</v>
      </c>
      <c r="F3383" s="299" t="s">
        <v>187</v>
      </c>
    </row>
    <row r="3384" spans="1:6" x14ac:dyDescent="0.3">
      <c r="A3384" s="299" t="s">
        <v>494</v>
      </c>
      <c r="B3384" s="300">
        <v>43</v>
      </c>
      <c r="C3384" s="299" t="s">
        <v>91</v>
      </c>
      <c r="D3384" s="299" t="s">
        <v>48</v>
      </c>
      <c r="E3384" s="301">
        <v>4.9999999999999991</v>
      </c>
      <c r="F3384" s="299" t="s">
        <v>80</v>
      </c>
    </row>
    <row r="3385" spans="1:6" x14ac:dyDescent="0.3">
      <c r="A3385" s="299" t="s">
        <v>494</v>
      </c>
      <c r="B3385" s="300">
        <v>43</v>
      </c>
      <c r="C3385" s="299" t="s">
        <v>91</v>
      </c>
      <c r="D3385" s="299" t="s">
        <v>48</v>
      </c>
      <c r="E3385" s="301">
        <v>28.409090909090896</v>
      </c>
      <c r="F3385" s="299" t="s">
        <v>77</v>
      </c>
    </row>
    <row r="3386" spans="1:6" x14ac:dyDescent="0.3">
      <c r="A3386" s="299" t="s">
        <v>494</v>
      </c>
      <c r="B3386" s="300">
        <v>43</v>
      </c>
      <c r="C3386" s="299" t="s">
        <v>91</v>
      </c>
      <c r="D3386" s="299" t="s">
        <v>49</v>
      </c>
      <c r="E3386" s="301">
        <v>96.136363636363598</v>
      </c>
      <c r="F3386" s="299" t="s">
        <v>187</v>
      </c>
    </row>
    <row r="3387" spans="1:6" x14ac:dyDescent="0.3">
      <c r="A3387" s="299" t="s">
        <v>494</v>
      </c>
      <c r="B3387" s="300">
        <v>43</v>
      </c>
      <c r="C3387" s="299" t="s">
        <v>91</v>
      </c>
      <c r="D3387" s="299" t="s">
        <v>49</v>
      </c>
      <c r="E3387" s="301">
        <v>3242.2272727272725</v>
      </c>
      <c r="F3387" s="299" t="s">
        <v>77</v>
      </c>
    </row>
    <row r="3388" spans="1:6" x14ac:dyDescent="0.3">
      <c r="A3388" s="299" t="s">
        <v>494</v>
      </c>
      <c r="B3388" s="300">
        <v>43</v>
      </c>
      <c r="C3388" s="299" t="s">
        <v>91</v>
      </c>
      <c r="D3388" s="299" t="s">
        <v>50</v>
      </c>
      <c r="E3388" s="301">
        <v>3.9999999999999987</v>
      </c>
      <c r="F3388" s="299" t="s">
        <v>187</v>
      </c>
    </row>
    <row r="3389" spans="1:6" x14ac:dyDescent="0.3">
      <c r="A3389" s="299" t="s">
        <v>494</v>
      </c>
      <c r="B3389" s="300">
        <v>43</v>
      </c>
      <c r="C3389" s="299" t="s">
        <v>91</v>
      </c>
      <c r="D3389" s="299" t="s">
        <v>50</v>
      </c>
      <c r="E3389" s="301">
        <v>8.9999999999999982</v>
      </c>
      <c r="F3389" s="299" t="s">
        <v>77</v>
      </c>
    </row>
    <row r="3390" spans="1:6" x14ac:dyDescent="0.3">
      <c r="A3390" s="299" t="s">
        <v>494</v>
      </c>
      <c r="B3390" s="300">
        <v>43</v>
      </c>
      <c r="C3390" s="299" t="s">
        <v>91</v>
      </c>
      <c r="D3390" s="299" t="s">
        <v>51</v>
      </c>
      <c r="E3390" s="301">
        <v>1.9999999999999993</v>
      </c>
      <c r="F3390" s="299" t="s">
        <v>187</v>
      </c>
    </row>
    <row r="3391" spans="1:6" x14ac:dyDescent="0.3">
      <c r="A3391" s="299" t="s">
        <v>494</v>
      </c>
      <c r="B3391" s="300">
        <v>43</v>
      </c>
      <c r="C3391" s="299" t="s">
        <v>91</v>
      </c>
      <c r="D3391" s="299" t="s">
        <v>51</v>
      </c>
      <c r="E3391" s="301">
        <v>223</v>
      </c>
      <c r="F3391" s="299" t="s">
        <v>77</v>
      </c>
    </row>
    <row r="3392" spans="1:6" x14ac:dyDescent="0.3">
      <c r="A3392" s="299" t="s">
        <v>494</v>
      </c>
      <c r="B3392" s="300">
        <v>43</v>
      </c>
      <c r="C3392" s="299" t="s">
        <v>91</v>
      </c>
      <c r="D3392" s="299" t="s">
        <v>52</v>
      </c>
      <c r="E3392" s="301">
        <v>645.13636363636374</v>
      </c>
      <c r="F3392" s="299" t="s">
        <v>187</v>
      </c>
    </row>
    <row r="3393" spans="1:6" x14ac:dyDescent="0.3">
      <c r="A3393" s="299" t="s">
        <v>494</v>
      </c>
      <c r="B3393" s="300">
        <v>43</v>
      </c>
      <c r="C3393" s="299" t="s">
        <v>91</v>
      </c>
      <c r="D3393" s="299" t="s">
        <v>52</v>
      </c>
      <c r="E3393" s="301">
        <v>3102.9545454545455</v>
      </c>
      <c r="F3393" s="299" t="s">
        <v>77</v>
      </c>
    </row>
    <row r="3394" spans="1:6" x14ac:dyDescent="0.3">
      <c r="A3394" s="299" t="s">
        <v>494</v>
      </c>
      <c r="B3394" s="300">
        <v>43</v>
      </c>
      <c r="C3394" s="299" t="s">
        <v>91</v>
      </c>
      <c r="D3394" s="299" t="s">
        <v>53</v>
      </c>
      <c r="E3394" s="301">
        <v>1405</v>
      </c>
      <c r="F3394" s="299" t="s">
        <v>187</v>
      </c>
    </row>
    <row r="3395" spans="1:6" x14ac:dyDescent="0.3">
      <c r="A3395" s="299" t="s">
        <v>494</v>
      </c>
      <c r="B3395" s="300">
        <v>43</v>
      </c>
      <c r="C3395" s="299" t="s">
        <v>91</v>
      </c>
      <c r="D3395" s="299" t="s">
        <v>53</v>
      </c>
      <c r="E3395" s="301">
        <v>4131.909090909091</v>
      </c>
      <c r="F3395" s="299" t="s">
        <v>77</v>
      </c>
    </row>
    <row r="3396" spans="1:6" x14ac:dyDescent="0.3">
      <c r="A3396" s="299" t="s">
        <v>494</v>
      </c>
      <c r="B3396" s="300">
        <v>43</v>
      </c>
      <c r="C3396" s="299" t="s">
        <v>91</v>
      </c>
      <c r="D3396" s="299" t="s">
        <v>54</v>
      </c>
      <c r="E3396" s="301">
        <v>341.2272727272728</v>
      </c>
      <c r="F3396" s="299" t="s">
        <v>187</v>
      </c>
    </row>
    <row r="3397" spans="1:6" x14ac:dyDescent="0.3">
      <c r="A3397" s="299" t="s">
        <v>494</v>
      </c>
      <c r="B3397" s="300">
        <v>43</v>
      </c>
      <c r="C3397" s="299" t="s">
        <v>91</v>
      </c>
      <c r="D3397" s="299" t="s">
        <v>54</v>
      </c>
      <c r="E3397" s="301">
        <v>9.6363636363636331</v>
      </c>
      <c r="F3397" s="299" t="s">
        <v>80</v>
      </c>
    </row>
    <row r="3398" spans="1:6" x14ac:dyDescent="0.3">
      <c r="A3398" s="299" t="s">
        <v>494</v>
      </c>
      <c r="B3398" s="300">
        <v>43</v>
      </c>
      <c r="C3398" s="299" t="s">
        <v>91</v>
      </c>
      <c r="D3398" s="299" t="s">
        <v>54</v>
      </c>
      <c r="E3398" s="301">
        <v>1124.8181818181815</v>
      </c>
      <c r="F3398" s="299" t="s">
        <v>77</v>
      </c>
    </row>
    <row r="3399" spans="1:6" x14ac:dyDescent="0.3">
      <c r="A3399" s="299" t="s">
        <v>494</v>
      </c>
      <c r="B3399" s="300">
        <v>43</v>
      </c>
      <c r="C3399" s="299" t="s">
        <v>91</v>
      </c>
      <c r="D3399" s="299" t="s">
        <v>55</v>
      </c>
      <c r="E3399" s="301">
        <v>1290.409090909091</v>
      </c>
      <c r="F3399" s="299" t="s">
        <v>187</v>
      </c>
    </row>
    <row r="3400" spans="1:6" x14ac:dyDescent="0.3">
      <c r="A3400" s="299" t="s">
        <v>494</v>
      </c>
      <c r="B3400" s="300">
        <v>43</v>
      </c>
      <c r="C3400" s="299" t="s">
        <v>91</v>
      </c>
      <c r="D3400" s="299" t="s">
        <v>55</v>
      </c>
      <c r="E3400" s="301">
        <v>4395.4545454545469</v>
      </c>
      <c r="F3400" s="299" t="s">
        <v>77</v>
      </c>
    </row>
    <row r="3401" spans="1:6" x14ac:dyDescent="0.3">
      <c r="A3401" s="299" t="s">
        <v>494</v>
      </c>
      <c r="B3401" s="300">
        <v>43</v>
      </c>
      <c r="C3401" s="299" t="s">
        <v>91</v>
      </c>
      <c r="D3401" s="299" t="s">
        <v>56</v>
      </c>
      <c r="E3401" s="301">
        <v>116.54545454545453</v>
      </c>
      <c r="F3401" s="299" t="s">
        <v>187</v>
      </c>
    </row>
    <row r="3402" spans="1:6" x14ac:dyDescent="0.3">
      <c r="A3402" s="299" t="s">
        <v>494</v>
      </c>
      <c r="B3402" s="300">
        <v>43</v>
      </c>
      <c r="C3402" s="299" t="s">
        <v>91</v>
      </c>
      <c r="D3402" s="299" t="s">
        <v>56</v>
      </c>
      <c r="E3402" s="301">
        <v>353.40909090909088</v>
      </c>
      <c r="F3402" s="299" t="s">
        <v>77</v>
      </c>
    </row>
    <row r="3403" spans="1:6" x14ac:dyDescent="0.3">
      <c r="A3403" s="299" t="s">
        <v>494</v>
      </c>
      <c r="B3403" s="300">
        <v>43</v>
      </c>
      <c r="C3403" s="299" t="s">
        <v>91</v>
      </c>
      <c r="D3403" s="299" t="s">
        <v>57</v>
      </c>
      <c r="E3403" s="301">
        <v>29.045454545454536</v>
      </c>
      <c r="F3403" s="299" t="s">
        <v>187</v>
      </c>
    </row>
    <row r="3404" spans="1:6" x14ac:dyDescent="0.3">
      <c r="A3404" s="299" t="s">
        <v>494</v>
      </c>
      <c r="B3404" s="300">
        <v>43</v>
      </c>
      <c r="C3404" s="299" t="s">
        <v>91</v>
      </c>
      <c r="D3404" s="299" t="s">
        <v>57</v>
      </c>
      <c r="E3404" s="301">
        <v>21.818181818181809</v>
      </c>
      <c r="F3404" s="299" t="s">
        <v>77</v>
      </c>
    </row>
    <row r="3405" spans="1:6" x14ac:dyDescent="0.3">
      <c r="A3405" s="299" t="s">
        <v>494</v>
      </c>
      <c r="B3405" s="300">
        <v>43</v>
      </c>
      <c r="C3405" s="299" t="s">
        <v>91</v>
      </c>
      <c r="D3405" s="299" t="s">
        <v>58</v>
      </c>
      <c r="E3405" s="301">
        <v>49.727272727272734</v>
      </c>
      <c r="F3405" s="299" t="s">
        <v>187</v>
      </c>
    </row>
    <row r="3406" spans="1:6" x14ac:dyDescent="0.3">
      <c r="A3406" s="299" t="s">
        <v>494</v>
      </c>
      <c r="B3406" s="300">
        <v>43</v>
      </c>
      <c r="C3406" s="299" t="s">
        <v>91</v>
      </c>
      <c r="D3406" s="299" t="s">
        <v>58</v>
      </c>
      <c r="E3406" s="301">
        <v>90.272727272727266</v>
      </c>
      <c r="F3406" s="299" t="s">
        <v>77</v>
      </c>
    </row>
    <row r="3407" spans="1:6" x14ac:dyDescent="0.3">
      <c r="A3407" s="299" t="s">
        <v>494</v>
      </c>
      <c r="B3407" s="300">
        <v>43</v>
      </c>
      <c r="C3407" s="299" t="s">
        <v>91</v>
      </c>
      <c r="D3407" s="299" t="s">
        <v>59</v>
      </c>
      <c r="E3407" s="301">
        <v>151.18181818181819</v>
      </c>
      <c r="F3407" s="299" t="s">
        <v>187</v>
      </c>
    </row>
    <row r="3408" spans="1:6" x14ac:dyDescent="0.3">
      <c r="A3408" s="299" t="s">
        <v>494</v>
      </c>
      <c r="B3408" s="300">
        <v>43</v>
      </c>
      <c r="C3408" s="299" t="s">
        <v>91</v>
      </c>
      <c r="D3408" s="299" t="s">
        <v>59</v>
      </c>
      <c r="E3408" s="301">
        <v>572.04545454545439</v>
      </c>
      <c r="F3408" s="299" t="s">
        <v>77</v>
      </c>
    </row>
    <row r="3409" spans="1:6" x14ac:dyDescent="0.3">
      <c r="A3409" s="299" t="s">
        <v>494</v>
      </c>
      <c r="B3409" s="300">
        <v>43</v>
      </c>
      <c r="C3409" s="299" t="s">
        <v>91</v>
      </c>
      <c r="D3409" s="299" t="s">
        <v>60</v>
      </c>
      <c r="E3409" s="301">
        <v>221</v>
      </c>
      <c r="F3409" s="299" t="s">
        <v>187</v>
      </c>
    </row>
    <row r="3410" spans="1:6" x14ac:dyDescent="0.3">
      <c r="A3410" s="299" t="s">
        <v>494</v>
      </c>
      <c r="B3410" s="300">
        <v>43</v>
      </c>
      <c r="C3410" s="299" t="s">
        <v>91</v>
      </c>
      <c r="D3410" s="299" t="s">
        <v>60</v>
      </c>
      <c r="E3410" s="301">
        <v>3049.4999999999991</v>
      </c>
      <c r="F3410" s="299" t="s">
        <v>77</v>
      </c>
    </row>
    <row r="3411" spans="1:6" x14ac:dyDescent="0.3">
      <c r="A3411" s="299" t="s">
        <v>494</v>
      </c>
      <c r="B3411" s="300">
        <v>43</v>
      </c>
      <c r="C3411" s="299" t="s">
        <v>91</v>
      </c>
      <c r="D3411" s="299" t="s">
        <v>61</v>
      </c>
      <c r="E3411" s="301">
        <v>304.31818181818181</v>
      </c>
      <c r="F3411" s="299" t="s">
        <v>77</v>
      </c>
    </row>
    <row r="3412" spans="1:6" x14ac:dyDescent="0.3">
      <c r="A3412" s="299" t="s">
        <v>494</v>
      </c>
      <c r="B3412" s="300">
        <v>43</v>
      </c>
      <c r="C3412" s="299" t="s">
        <v>91</v>
      </c>
      <c r="D3412" s="299" t="s">
        <v>62</v>
      </c>
      <c r="E3412" s="301">
        <v>153.86363636363637</v>
      </c>
      <c r="F3412" s="299" t="s">
        <v>187</v>
      </c>
    </row>
    <row r="3413" spans="1:6" x14ac:dyDescent="0.3">
      <c r="A3413" s="299" t="s">
        <v>494</v>
      </c>
      <c r="B3413" s="300">
        <v>43</v>
      </c>
      <c r="C3413" s="299" t="s">
        <v>91</v>
      </c>
      <c r="D3413" s="299" t="s">
        <v>62</v>
      </c>
      <c r="E3413" s="301">
        <v>574.4545454545455</v>
      </c>
      <c r="F3413" s="299" t="s">
        <v>77</v>
      </c>
    </row>
    <row r="3414" spans="1:6" x14ac:dyDescent="0.3">
      <c r="A3414" s="299" t="s">
        <v>494</v>
      </c>
      <c r="B3414" s="300">
        <v>43</v>
      </c>
      <c r="C3414" s="299" t="s">
        <v>91</v>
      </c>
      <c r="D3414" s="299" t="s">
        <v>63</v>
      </c>
      <c r="E3414" s="301">
        <v>66</v>
      </c>
      <c r="F3414" s="299" t="s">
        <v>187</v>
      </c>
    </row>
    <row r="3415" spans="1:6" x14ac:dyDescent="0.3">
      <c r="A3415" s="299" t="s">
        <v>494</v>
      </c>
      <c r="B3415" s="300">
        <v>43</v>
      </c>
      <c r="C3415" s="299" t="s">
        <v>91</v>
      </c>
      <c r="D3415" s="299" t="s">
        <v>63</v>
      </c>
      <c r="E3415" s="301">
        <v>1848.4545454545453</v>
      </c>
      <c r="F3415" s="299" t="s">
        <v>77</v>
      </c>
    </row>
    <row r="3416" spans="1:6" x14ac:dyDescent="0.3">
      <c r="A3416" s="299" t="s">
        <v>494</v>
      </c>
      <c r="B3416" s="300">
        <v>43</v>
      </c>
      <c r="C3416" s="299" t="s">
        <v>91</v>
      </c>
      <c r="D3416" s="299" t="s">
        <v>64</v>
      </c>
      <c r="E3416" s="301">
        <v>50.863636363636381</v>
      </c>
      <c r="F3416" s="299" t="s">
        <v>187</v>
      </c>
    </row>
    <row r="3417" spans="1:6" x14ac:dyDescent="0.3">
      <c r="A3417" s="299" t="s">
        <v>494</v>
      </c>
      <c r="B3417" s="300">
        <v>43</v>
      </c>
      <c r="C3417" s="299" t="s">
        <v>91</v>
      </c>
      <c r="D3417" s="299" t="s">
        <v>64</v>
      </c>
      <c r="E3417" s="301">
        <v>7.545454545454545</v>
      </c>
      <c r="F3417" s="299" t="s">
        <v>80</v>
      </c>
    </row>
    <row r="3418" spans="1:6" x14ac:dyDescent="0.3">
      <c r="A3418" s="299" t="s">
        <v>494</v>
      </c>
      <c r="B3418" s="300">
        <v>43</v>
      </c>
      <c r="C3418" s="299" t="s">
        <v>91</v>
      </c>
      <c r="D3418" s="299" t="s">
        <v>64</v>
      </c>
      <c r="E3418" s="301">
        <v>318.27272727272737</v>
      </c>
      <c r="F3418" s="299" t="s">
        <v>77</v>
      </c>
    </row>
    <row r="3419" spans="1:6" x14ac:dyDescent="0.3">
      <c r="A3419" s="299" t="s">
        <v>494</v>
      </c>
      <c r="B3419" s="300">
        <v>43</v>
      </c>
      <c r="C3419" s="299" t="s">
        <v>91</v>
      </c>
      <c r="D3419" s="299" t="s">
        <v>65</v>
      </c>
      <c r="E3419" s="301">
        <v>430.99999999999994</v>
      </c>
      <c r="F3419" s="299" t="s">
        <v>187</v>
      </c>
    </row>
    <row r="3420" spans="1:6" x14ac:dyDescent="0.3">
      <c r="A3420" s="299" t="s">
        <v>494</v>
      </c>
      <c r="B3420" s="300">
        <v>43</v>
      </c>
      <c r="C3420" s="299" t="s">
        <v>91</v>
      </c>
      <c r="D3420" s="299" t="s">
        <v>65</v>
      </c>
      <c r="E3420" s="301">
        <v>8.9999999999999982</v>
      </c>
      <c r="F3420" s="299" t="s">
        <v>80</v>
      </c>
    </row>
    <row r="3421" spans="1:6" x14ac:dyDescent="0.3">
      <c r="A3421" s="299" t="s">
        <v>494</v>
      </c>
      <c r="B3421" s="300">
        <v>43</v>
      </c>
      <c r="C3421" s="299" t="s">
        <v>91</v>
      </c>
      <c r="D3421" s="299" t="s">
        <v>65</v>
      </c>
      <c r="E3421" s="301">
        <v>570.40909090909088</v>
      </c>
      <c r="F3421" s="299" t="s">
        <v>77</v>
      </c>
    </row>
    <row r="3422" spans="1:6" x14ac:dyDescent="0.3">
      <c r="A3422" s="299" t="s">
        <v>494</v>
      </c>
      <c r="B3422" s="300">
        <v>43</v>
      </c>
      <c r="C3422" s="299" t="s">
        <v>91</v>
      </c>
      <c r="D3422" s="299" t="s">
        <v>67</v>
      </c>
      <c r="E3422" s="301">
        <v>23.999999999999986</v>
      </c>
      <c r="F3422" s="299" t="s">
        <v>77</v>
      </c>
    </row>
    <row r="3423" spans="1:6" x14ac:dyDescent="0.3">
      <c r="A3423" s="299" t="s">
        <v>494</v>
      </c>
      <c r="B3423" s="300">
        <v>43</v>
      </c>
      <c r="C3423" s="299" t="s">
        <v>92</v>
      </c>
      <c r="D3423" s="299" t="s">
        <v>47</v>
      </c>
      <c r="E3423" s="301">
        <v>48.545454545454533</v>
      </c>
      <c r="F3423" s="299" t="s">
        <v>187</v>
      </c>
    </row>
    <row r="3424" spans="1:6" x14ac:dyDescent="0.3">
      <c r="A3424" s="299" t="s">
        <v>494</v>
      </c>
      <c r="B3424" s="300">
        <v>43</v>
      </c>
      <c r="C3424" s="299" t="s">
        <v>92</v>
      </c>
      <c r="D3424" s="299" t="s">
        <v>47</v>
      </c>
      <c r="E3424" s="301">
        <v>5.0909090909090899</v>
      </c>
      <c r="F3424" s="299" t="s">
        <v>81</v>
      </c>
    </row>
    <row r="3425" spans="1:6" x14ac:dyDescent="0.3">
      <c r="A3425" s="299" t="s">
        <v>494</v>
      </c>
      <c r="B3425" s="300">
        <v>43</v>
      </c>
      <c r="C3425" s="299" t="s">
        <v>92</v>
      </c>
      <c r="D3425" s="299" t="s">
        <v>47</v>
      </c>
      <c r="E3425" s="301">
        <v>19.136363636363633</v>
      </c>
      <c r="F3425" s="299" t="s">
        <v>80</v>
      </c>
    </row>
    <row r="3426" spans="1:6" x14ac:dyDescent="0.3">
      <c r="A3426" s="299" t="s">
        <v>494</v>
      </c>
      <c r="B3426" s="300">
        <v>43</v>
      </c>
      <c r="C3426" s="299" t="s">
        <v>92</v>
      </c>
      <c r="D3426" s="299" t="s">
        <v>47</v>
      </c>
      <c r="E3426" s="301">
        <v>47.227272727272712</v>
      </c>
      <c r="F3426" s="299" t="s">
        <v>188</v>
      </c>
    </row>
    <row r="3427" spans="1:6" x14ac:dyDescent="0.3">
      <c r="A3427" s="299" t="s">
        <v>494</v>
      </c>
      <c r="B3427" s="300">
        <v>43</v>
      </c>
      <c r="C3427" s="299" t="s">
        <v>92</v>
      </c>
      <c r="D3427" s="299" t="s">
        <v>47</v>
      </c>
      <c r="E3427" s="301">
        <v>208.63636363636368</v>
      </c>
      <c r="F3427" s="299" t="s">
        <v>77</v>
      </c>
    </row>
    <row r="3428" spans="1:6" x14ac:dyDescent="0.3">
      <c r="A3428" s="299" t="s">
        <v>494</v>
      </c>
      <c r="B3428" s="300">
        <v>43</v>
      </c>
      <c r="C3428" s="299" t="s">
        <v>92</v>
      </c>
      <c r="D3428" s="299" t="s">
        <v>48</v>
      </c>
      <c r="E3428" s="301">
        <v>1.9999999999999993</v>
      </c>
      <c r="F3428" s="299" t="s">
        <v>187</v>
      </c>
    </row>
    <row r="3429" spans="1:6" x14ac:dyDescent="0.3">
      <c r="A3429" s="299" t="s">
        <v>494</v>
      </c>
      <c r="B3429" s="300">
        <v>43</v>
      </c>
      <c r="C3429" s="299" t="s">
        <v>92</v>
      </c>
      <c r="D3429" s="299" t="s">
        <v>48</v>
      </c>
      <c r="E3429" s="301">
        <v>0.99999999999999967</v>
      </c>
      <c r="F3429" s="299" t="s">
        <v>80</v>
      </c>
    </row>
    <row r="3430" spans="1:6" x14ac:dyDescent="0.3">
      <c r="A3430" s="299" t="s">
        <v>494</v>
      </c>
      <c r="B3430" s="300">
        <v>43</v>
      </c>
      <c r="C3430" s="299" t="s">
        <v>92</v>
      </c>
      <c r="D3430" s="299" t="s">
        <v>48</v>
      </c>
      <c r="E3430" s="301">
        <v>28.954545454545446</v>
      </c>
      <c r="F3430" s="299" t="s">
        <v>77</v>
      </c>
    </row>
    <row r="3431" spans="1:6" x14ac:dyDescent="0.3">
      <c r="A3431" s="299" t="s">
        <v>494</v>
      </c>
      <c r="B3431" s="300">
        <v>43</v>
      </c>
      <c r="C3431" s="299" t="s">
        <v>92</v>
      </c>
      <c r="D3431" s="299" t="s">
        <v>49</v>
      </c>
      <c r="E3431" s="301">
        <v>128.45454545454541</v>
      </c>
      <c r="F3431" s="299" t="s">
        <v>187</v>
      </c>
    </row>
    <row r="3432" spans="1:6" x14ac:dyDescent="0.3">
      <c r="A3432" s="299" t="s">
        <v>494</v>
      </c>
      <c r="B3432" s="300">
        <v>43</v>
      </c>
      <c r="C3432" s="299" t="s">
        <v>92</v>
      </c>
      <c r="D3432" s="299" t="s">
        <v>49</v>
      </c>
      <c r="E3432" s="301">
        <v>2331.1363636363631</v>
      </c>
      <c r="F3432" s="299" t="s">
        <v>77</v>
      </c>
    </row>
    <row r="3433" spans="1:6" x14ac:dyDescent="0.3">
      <c r="A3433" s="299" t="s">
        <v>494</v>
      </c>
      <c r="B3433" s="300">
        <v>43</v>
      </c>
      <c r="C3433" s="299" t="s">
        <v>92</v>
      </c>
      <c r="D3433" s="299" t="s">
        <v>50</v>
      </c>
      <c r="E3433" s="301">
        <v>1.9999999999999993</v>
      </c>
      <c r="F3433" s="299" t="s">
        <v>187</v>
      </c>
    </row>
    <row r="3434" spans="1:6" x14ac:dyDescent="0.3">
      <c r="A3434" s="299" t="s">
        <v>494</v>
      </c>
      <c r="B3434" s="300">
        <v>43</v>
      </c>
      <c r="C3434" s="299" t="s">
        <v>92</v>
      </c>
      <c r="D3434" s="299" t="s">
        <v>50</v>
      </c>
      <c r="E3434" s="301">
        <v>3.9999999999999987</v>
      </c>
      <c r="F3434" s="299" t="s">
        <v>77</v>
      </c>
    </row>
    <row r="3435" spans="1:6" x14ac:dyDescent="0.3">
      <c r="A3435" s="299" t="s">
        <v>494</v>
      </c>
      <c r="B3435" s="300">
        <v>43</v>
      </c>
      <c r="C3435" s="299" t="s">
        <v>92</v>
      </c>
      <c r="D3435" s="299" t="s">
        <v>51</v>
      </c>
      <c r="E3435" s="301">
        <v>2.9999999999999982</v>
      </c>
      <c r="F3435" s="299" t="s">
        <v>187</v>
      </c>
    </row>
    <row r="3436" spans="1:6" x14ac:dyDescent="0.3">
      <c r="A3436" s="299" t="s">
        <v>494</v>
      </c>
      <c r="B3436" s="300">
        <v>43</v>
      </c>
      <c r="C3436" s="299" t="s">
        <v>92</v>
      </c>
      <c r="D3436" s="299" t="s">
        <v>51</v>
      </c>
      <c r="E3436" s="301">
        <v>80.181818181818187</v>
      </c>
      <c r="F3436" s="299" t="s">
        <v>77</v>
      </c>
    </row>
    <row r="3437" spans="1:6" x14ac:dyDescent="0.3">
      <c r="A3437" s="299" t="s">
        <v>494</v>
      </c>
      <c r="B3437" s="300">
        <v>43</v>
      </c>
      <c r="C3437" s="299" t="s">
        <v>92</v>
      </c>
      <c r="D3437" s="299" t="s">
        <v>52</v>
      </c>
      <c r="E3437" s="301">
        <v>602.09090909090912</v>
      </c>
      <c r="F3437" s="299" t="s">
        <v>187</v>
      </c>
    </row>
    <row r="3438" spans="1:6" x14ac:dyDescent="0.3">
      <c r="A3438" s="299" t="s">
        <v>494</v>
      </c>
      <c r="B3438" s="300">
        <v>43</v>
      </c>
      <c r="C3438" s="299" t="s">
        <v>92</v>
      </c>
      <c r="D3438" s="299" t="s">
        <v>52</v>
      </c>
      <c r="E3438" s="301">
        <v>1007.772727272727</v>
      </c>
      <c r="F3438" s="299" t="s">
        <v>77</v>
      </c>
    </row>
    <row r="3439" spans="1:6" x14ac:dyDescent="0.3">
      <c r="A3439" s="299" t="s">
        <v>494</v>
      </c>
      <c r="B3439" s="300">
        <v>43</v>
      </c>
      <c r="C3439" s="299" t="s">
        <v>92</v>
      </c>
      <c r="D3439" s="299" t="s">
        <v>53</v>
      </c>
      <c r="E3439" s="301">
        <v>442.90909090909076</v>
      </c>
      <c r="F3439" s="299" t="s">
        <v>187</v>
      </c>
    </row>
    <row r="3440" spans="1:6" x14ac:dyDescent="0.3">
      <c r="A3440" s="299" t="s">
        <v>494</v>
      </c>
      <c r="B3440" s="300">
        <v>43</v>
      </c>
      <c r="C3440" s="299" t="s">
        <v>92</v>
      </c>
      <c r="D3440" s="299" t="s">
        <v>53</v>
      </c>
      <c r="E3440" s="301">
        <v>1788.7727272727273</v>
      </c>
      <c r="F3440" s="299" t="s">
        <v>77</v>
      </c>
    </row>
    <row r="3441" spans="1:6" x14ac:dyDescent="0.3">
      <c r="A3441" s="299" t="s">
        <v>494</v>
      </c>
      <c r="B3441" s="300">
        <v>43</v>
      </c>
      <c r="C3441" s="299" t="s">
        <v>92</v>
      </c>
      <c r="D3441" s="299" t="s">
        <v>54</v>
      </c>
      <c r="E3441" s="301">
        <v>366.09090909090912</v>
      </c>
      <c r="F3441" s="299" t="s">
        <v>187</v>
      </c>
    </row>
    <row r="3442" spans="1:6" x14ac:dyDescent="0.3">
      <c r="A3442" s="299" t="s">
        <v>494</v>
      </c>
      <c r="B3442" s="300">
        <v>43</v>
      </c>
      <c r="C3442" s="299" t="s">
        <v>92</v>
      </c>
      <c r="D3442" s="299" t="s">
        <v>54</v>
      </c>
      <c r="E3442" s="301">
        <v>2.9999999999999982</v>
      </c>
      <c r="F3442" s="299" t="s">
        <v>81</v>
      </c>
    </row>
    <row r="3443" spans="1:6" x14ac:dyDescent="0.3">
      <c r="A3443" s="299" t="s">
        <v>494</v>
      </c>
      <c r="B3443" s="300">
        <v>43</v>
      </c>
      <c r="C3443" s="299" t="s">
        <v>92</v>
      </c>
      <c r="D3443" s="299" t="s">
        <v>54</v>
      </c>
      <c r="E3443" s="301">
        <v>10.045454545454545</v>
      </c>
      <c r="F3443" s="299" t="s">
        <v>80</v>
      </c>
    </row>
    <row r="3444" spans="1:6" x14ac:dyDescent="0.3">
      <c r="A3444" s="299" t="s">
        <v>494</v>
      </c>
      <c r="B3444" s="300">
        <v>43</v>
      </c>
      <c r="C3444" s="299" t="s">
        <v>92</v>
      </c>
      <c r="D3444" s="299" t="s">
        <v>54</v>
      </c>
      <c r="E3444" s="301">
        <v>1366.1363636363635</v>
      </c>
      <c r="F3444" s="299" t="s">
        <v>77</v>
      </c>
    </row>
    <row r="3445" spans="1:6" x14ac:dyDescent="0.3">
      <c r="A3445" s="299" t="s">
        <v>494</v>
      </c>
      <c r="B3445" s="300">
        <v>43</v>
      </c>
      <c r="C3445" s="299" t="s">
        <v>92</v>
      </c>
      <c r="D3445" s="299" t="s">
        <v>55</v>
      </c>
      <c r="E3445" s="301">
        <v>622.63636363636374</v>
      </c>
      <c r="F3445" s="299" t="s">
        <v>187</v>
      </c>
    </row>
    <row r="3446" spans="1:6" x14ac:dyDescent="0.3">
      <c r="A3446" s="299" t="s">
        <v>494</v>
      </c>
      <c r="B3446" s="300">
        <v>43</v>
      </c>
      <c r="C3446" s="299" t="s">
        <v>92</v>
      </c>
      <c r="D3446" s="299" t="s">
        <v>55</v>
      </c>
      <c r="E3446" s="301">
        <v>1655.9999999999995</v>
      </c>
      <c r="F3446" s="299" t="s">
        <v>77</v>
      </c>
    </row>
    <row r="3447" spans="1:6" x14ac:dyDescent="0.3">
      <c r="A3447" s="299" t="s">
        <v>494</v>
      </c>
      <c r="B3447" s="300">
        <v>43</v>
      </c>
      <c r="C3447" s="299" t="s">
        <v>92</v>
      </c>
      <c r="D3447" s="299" t="s">
        <v>56</v>
      </c>
      <c r="E3447" s="301">
        <v>90.136363636363669</v>
      </c>
      <c r="F3447" s="299" t="s">
        <v>187</v>
      </c>
    </row>
    <row r="3448" spans="1:6" x14ac:dyDescent="0.3">
      <c r="A3448" s="299" t="s">
        <v>494</v>
      </c>
      <c r="B3448" s="300">
        <v>43</v>
      </c>
      <c r="C3448" s="299" t="s">
        <v>92</v>
      </c>
      <c r="D3448" s="299" t="s">
        <v>56</v>
      </c>
      <c r="E3448" s="301">
        <v>98.454545454545439</v>
      </c>
      <c r="F3448" s="299" t="s">
        <v>77</v>
      </c>
    </row>
    <row r="3449" spans="1:6" x14ac:dyDescent="0.3">
      <c r="A3449" s="299" t="s">
        <v>494</v>
      </c>
      <c r="B3449" s="300">
        <v>43</v>
      </c>
      <c r="C3449" s="299" t="s">
        <v>92</v>
      </c>
      <c r="D3449" s="299" t="s">
        <v>57</v>
      </c>
      <c r="E3449" s="301">
        <v>23.454545454545457</v>
      </c>
      <c r="F3449" s="299" t="s">
        <v>187</v>
      </c>
    </row>
    <row r="3450" spans="1:6" x14ac:dyDescent="0.3">
      <c r="A3450" s="299" t="s">
        <v>494</v>
      </c>
      <c r="B3450" s="300">
        <v>43</v>
      </c>
      <c r="C3450" s="299" t="s">
        <v>92</v>
      </c>
      <c r="D3450" s="299" t="s">
        <v>57</v>
      </c>
      <c r="E3450" s="301">
        <v>28.954545454545443</v>
      </c>
      <c r="F3450" s="299" t="s">
        <v>77</v>
      </c>
    </row>
    <row r="3451" spans="1:6" x14ac:dyDescent="0.3">
      <c r="A3451" s="299" t="s">
        <v>494</v>
      </c>
      <c r="B3451" s="300">
        <v>43</v>
      </c>
      <c r="C3451" s="299" t="s">
        <v>92</v>
      </c>
      <c r="D3451" s="299" t="s">
        <v>58</v>
      </c>
      <c r="E3451" s="301">
        <v>71.000000000000014</v>
      </c>
      <c r="F3451" s="299" t="s">
        <v>187</v>
      </c>
    </row>
    <row r="3452" spans="1:6" x14ac:dyDescent="0.3">
      <c r="A3452" s="299" t="s">
        <v>494</v>
      </c>
      <c r="B3452" s="300">
        <v>43</v>
      </c>
      <c r="C3452" s="299" t="s">
        <v>92</v>
      </c>
      <c r="D3452" s="299" t="s">
        <v>58</v>
      </c>
      <c r="E3452" s="301">
        <v>85.590909090909093</v>
      </c>
      <c r="F3452" s="299" t="s">
        <v>77</v>
      </c>
    </row>
    <row r="3453" spans="1:6" x14ac:dyDescent="0.3">
      <c r="A3453" s="299" t="s">
        <v>494</v>
      </c>
      <c r="B3453" s="300">
        <v>43</v>
      </c>
      <c r="C3453" s="299" t="s">
        <v>92</v>
      </c>
      <c r="D3453" s="299" t="s">
        <v>59</v>
      </c>
      <c r="E3453" s="301">
        <v>193.9545454545455</v>
      </c>
      <c r="F3453" s="299" t="s">
        <v>187</v>
      </c>
    </row>
    <row r="3454" spans="1:6" x14ac:dyDescent="0.3">
      <c r="A3454" s="299" t="s">
        <v>494</v>
      </c>
      <c r="B3454" s="300">
        <v>43</v>
      </c>
      <c r="C3454" s="299" t="s">
        <v>92</v>
      </c>
      <c r="D3454" s="299" t="s">
        <v>59</v>
      </c>
      <c r="E3454" s="301">
        <v>483.36363636363626</v>
      </c>
      <c r="F3454" s="299" t="s">
        <v>77</v>
      </c>
    </row>
    <row r="3455" spans="1:6" x14ac:dyDescent="0.3">
      <c r="A3455" s="299" t="s">
        <v>494</v>
      </c>
      <c r="B3455" s="300">
        <v>43</v>
      </c>
      <c r="C3455" s="299" t="s">
        <v>92</v>
      </c>
      <c r="D3455" s="299" t="s">
        <v>60</v>
      </c>
      <c r="E3455" s="301">
        <v>196.77272727272728</v>
      </c>
      <c r="F3455" s="299" t="s">
        <v>187</v>
      </c>
    </row>
    <row r="3456" spans="1:6" x14ac:dyDescent="0.3">
      <c r="A3456" s="299" t="s">
        <v>494</v>
      </c>
      <c r="B3456" s="300">
        <v>43</v>
      </c>
      <c r="C3456" s="299" t="s">
        <v>92</v>
      </c>
      <c r="D3456" s="299" t="s">
        <v>60</v>
      </c>
      <c r="E3456" s="301">
        <v>1088.318181818182</v>
      </c>
      <c r="F3456" s="299" t="s">
        <v>77</v>
      </c>
    </row>
    <row r="3457" spans="1:6" x14ac:dyDescent="0.3">
      <c r="A3457" s="299" t="s">
        <v>494</v>
      </c>
      <c r="B3457" s="300">
        <v>43</v>
      </c>
      <c r="C3457" s="299" t="s">
        <v>92</v>
      </c>
      <c r="D3457" s="299" t="s">
        <v>61</v>
      </c>
      <c r="E3457" s="301">
        <v>0.99999999999999967</v>
      </c>
      <c r="F3457" s="299" t="s">
        <v>187</v>
      </c>
    </row>
    <row r="3458" spans="1:6" x14ac:dyDescent="0.3">
      <c r="A3458" s="299" t="s">
        <v>494</v>
      </c>
      <c r="B3458" s="300">
        <v>43</v>
      </c>
      <c r="C3458" s="299" t="s">
        <v>92</v>
      </c>
      <c r="D3458" s="299" t="s">
        <v>61</v>
      </c>
      <c r="E3458" s="301">
        <v>168.40909090909093</v>
      </c>
      <c r="F3458" s="299" t="s">
        <v>77</v>
      </c>
    </row>
    <row r="3459" spans="1:6" x14ac:dyDescent="0.3">
      <c r="A3459" s="299" t="s">
        <v>494</v>
      </c>
      <c r="B3459" s="300">
        <v>43</v>
      </c>
      <c r="C3459" s="299" t="s">
        <v>92</v>
      </c>
      <c r="D3459" s="299" t="s">
        <v>62</v>
      </c>
      <c r="E3459" s="301">
        <v>78.090909090909108</v>
      </c>
      <c r="F3459" s="299" t="s">
        <v>187</v>
      </c>
    </row>
    <row r="3460" spans="1:6" x14ac:dyDescent="0.3">
      <c r="A3460" s="299" t="s">
        <v>494</v>
      </c>
      <c r="B3460" s="300">
        <v>43</v>
      </c>
      <c r="C3460" s="299" t="s">
        <v>92</v>
      </c>
      <c r="D3460" s="299" t="s">
        <v>62</v>
      </c>
      <c r="E3460" s="301">
        <v>439.18181818181819</v>
      </c>
      <c r="F3460" s="299" t="s">
        <v>77</v>
      </c>
    </row>
    <row r="3461" spans="1:6" x14ac:dyDescent="0.3">
      <c r="A3461" s="299" t="s">
        <v>494</v>
      </c>
      <c r="B3461" s="300">
        <v>43</v>
      </c>
      <c r="C3461" s="299" t="s">
        <v>92</v>
      </c>
      <c r="D3461" s="299" t="s">
        <v>63</v>
      </c>
      <c r="E3461" s="301">
        <v>79.818181818181813</v>
      </c>
      <c r="F3461" s="299" t="s">
        <v>187</v>
      </c>
    </row>
    <row r="3462" spans="1:6" x14ac:dyDescent="0.3">
      <c r="A3462" s="299" t="s">
        <v>494</v>
      </c>
      <c r="B3462" s="300">
        <v>43</v>
      </c>
      <c r="C3462" s="299" t="s">
        <v>92</v>
      </c>
      <c r="D3462" s="299" t="s">
        <v>63</v>
      </c>
      <c r="E3462" s="301">
        <v>859.13636363636351</v>
      </c>
      <c r="F3462" s="299" t="s">
        <v>77</v>
      </c>
    </row>
    <row r="3463" spans="1:6" x14ac:dyDescent="0.3">
      <c r="A3463" s="299" t="s">
        <v>494</v>
      </c>
      <c r="B3463" s="300">
        <v>43</v>
      </c>
      <c r="C3463" s="299" t="s">
        <v>92</v>
      </c>
      <c r="D3463" s="299" t="s">
        <v>64</v>
      </c>
      <c r="E3463" s="301">
        <v>73.454545454545482</v>
      </c>
      <c r="F3463" s="299" t="s">
        <v>187</v>
      </c>
    </row>
    <row r="3464" spans="1:6" x14ac:dyDescent="0.3">
      <c r="A3464" s="299" t="s">
        <v>494</v>
      </c>
      <c r="B3464" s="300">
        <v>43</v>
      </c>
      <c r="C3464" s="299" t="s">
        <v>92</v>
      </c>
      <c r="D3464" s="299" t="s">
        <v>64</v>
      </c>
      <c r="E3464" s="301">
        <v>4.9999999999999991</v>
      </c>
      <c r="F3464" s="299" t="s">
        <v>80</v>
      </c>
    </row>
    <row r="3465" spans="1:6" x14ac:dyDescent="0.3">
      <c r="A3465" s="299" t="s">
        <v>494</v>
      </c>
      <c r="B3465" s="300">
        <v>43</v>
      </c>
      <c r="C3465" s="299" t="s">
        <v>92</v>
      </c>
      <c r="D3465" s="299" t="s">
        <v>64</v>
      </c>
      <c r="E3465" s="301">
        <v>210.09090909090912</v>
      </c>
      <c r="F3465" s="299" t="s">
        <v>77</v>
      </c>
    </row>
    <row r="3466" spans="1:6" x14ac:dyDescent="0.3">
      <c r="A3466" s="299" t="s">
        <v>494</v>
      </c>
      <c r="B3466" s="300">
        <v>43</v>
      </c>
      <c r="C3466" s="299" t="s">
        <v>92</v>
      </c>
      <c r="D3466" s="299" t="s">
        <v>65</v>
      </c>
      <c r="E3466" s="301">
        <v>168.04545454545459</v>
      </c>
      <c r="F3466" s="299" t="s">
        <v>187</v>
      </c>
    </row>
    <row r="3467" spans="1:6" x14ac:dyDescent="0.3">
      <c r="A3467" s="299" t="s">
        <v>494</v>
      </c>
      <c r="B3467" s="300">
        <v>43</v>
      </c>
      <c r="C3467" s="299" t="s">
        <v>92</v>
      </c>
      <c r="D3467" s="299" t="s">
        <v>65</v>
      </c>
      <c r="E3467" s="301">
        <v>227.36363636363635</v>
      </c>
      <c r="F3467" s="299" t="s">
        <v>77</v>
      </c>
    </row>
    <row r="3468" spans="1:6" x14ac:dyDescent="0.3">
      <c r="A3468" s="299" t="s">
        <v>494</v>
      </c>
      <c r="B3468" s="300">
        <v>43</v>
      </c>
      <c r="C3468" s="299" t="s">
        <v>92</v>
      </c>
      <c r="D3468" s="299" t="s">
        <v>67</v>
      </c>
      <c r="E3468" s="301">
        <v>46.999999999999979</v>
      </c>
      <c r="F3468" s="299" t="s">
        <v>77</v>
      </c>
    </row>
    <row r="3469" spans="1:6" x14ac:dyDescent="0.3">
      <c r="A3469" s="299" t="s">
        <v>494</v>
      </c>
      <c r="B3469" s="300">
        <v>44</v>
      </c>
      <c r="C3469" s="299" t="s">
        <v>91</v>
      </c>
      <c r="D3469" s="299" t="s">
        <v>47</v>
      </c>
      <c r="E3469" s="301">
        <v>21.863636363636363</v>
      </c>
      <c r="F3469" s="299" t="s">
        <v>187</v>
      </c>
    </row>
    <row r="3470" spans="1:6" x14ac:dyDescent="0.3">
      <c r="A3470" s="299" t="s">
        <v>494</v>
      </c>
      <c r="B3470" s="300">
        <v>44</v>
      </c>
      <c r="C3470" s="299" t="s">
        <v>91</v>
      </c>
      <c r="D3470" s="299" t="s">
        <v>47</v>
      </c>
      <c r="E3470" s="301">
        <v>9.9999999999999982</v>
      </c>
      <c r="F3470" s="299" t="s">
        <v>188</v>
      </c>
    </row>
    <row r="3471" spans="1:6" x14ac:dyDescent="0.3">
      <c r="A3471" s="299" t="s">
        <v>494</v>
      </c>
      <c r="B3471" s="300">
        <v>44</v>
      </c>
      <c r="C3471" s="299" t="s">
        <v>91</v>
      </c>
      <c r="D3471" s="299" t="s">
        <v>47</v>
      </c>
      <c r="E3471" s="301">
        <v>341.13636363636374</v>
      </c>
      <c r="F3471" s="299" t="s">
        <v>77</v>
      </c>
    </row>
    <row r="3472" spans="1:6" x14ac:dyDescent="0.3">
      <c r="A3472" s="299" t="s">
        <v>494</v>
      </c>
      <c r="B3472" s="300">
        <v>44</v>
      </c>
      <c r="C3472" s="299" t="s">
        <v>91</v>
      </c>
      <c r="D3472" s="299" t="s">
        <v>48</v>
      </c>
      <c r="E3472" s="301">
        <v>27.863636363636367</v>
      </c>
      <c r="F3472" s="299" t="s">
        <v>77</v>
      </c>
    </row>
    <row r="3473" spans="1:6" x14ac:dyDescent="0.3">
      <c r="A3473" s="299" t="s">
        <v>494</v>
      </c>
      <c r="B3473" s="300">
        <v>44</v>
      </c>
      <c r="C3473" s="299" t="s">
        <v>91</v>
      </c>
      <c r="D3473" s="299" t="s">
        <v>49</v>
      </c>
      <c r="E3473" s="301">
        <v>26.81818181818182</v>
      </c>
      <c r="F3473" s="299" t="s">
        <v>187</v>
      </c>
    </row>
    <row r="3474" spans="1:6" x14ac:dyDescent="0.3">
      <c r="A3474" s="299" t="s">
        <v>494</v>
      </c>
      <c r="B3474" s="300">
        <v>44</v>
      </c>
      <c r="C3474" s="299" t="s">
        <v>91</v>
      </c>
      <c r="D3474" s="299" t="s">
        <v>49</v>
      </c>
      <c r="E3474" s="301">
        <v>868.81818181818176</v>
      </c>
      <c r="F3474" s="299" t="s">
        <v>77</v>
      </c>
    </row>
    <row r="3475" spans="1:6" x14ac:dyDescent="0.3">
      <c r="A3475" s="299" t="s">
        <v>494</v>
      </c>
      <c r="B3475" s="300">
        <v>44</v>
      </c>
      <c r="C3475" s="299" t="s">
        <v>91</v>
      </c>
      <c r="D3475" s="299" t="s">
        <v>50</v>
      </c>
      <c r="E3475" s="301">
        <v>1.9999999999999993</v>
      </c>
      <c r="F3475" s="299" t="s">
        <v>77</v>
      </c>
    </row>
    <row r="3476" spans="1:6" x14ac:dyDescent="0.3">
      <c r="A3476" s="299" t="s">
        <v>494</v>
      </c>
      <c r="B3476" s="300">
        <v>44</v>
      </c>
      <c r="C3476" s="299" t="s">
        <v>91</v>
      </c>
      <c r="D3476" s="299" t="s">
        <v>51</v>
      </c>
      <c r="E3476" s="301">
        <v>0.99999999999999967</v>
      </c>
      <c r="F3476" s="299" t="s">
        <v>187</v>
      </c>
    </row>
    <row r="3477" spans="1:6" x14ac:dyDescent="0.3">
      <c r="A3477" s="299" t="s">
        <v>494</v>
      </c>
      <c r="B3477" s="300">
        <v>44</v>
      </c>
      <c r="C3477" s="299" t="s">
        <v>91</v>
      </c>
      <c r="D3477" s="299" t="s">
        <v>51</v>
      </c>
      <c r="E3477" s="301">
        <v>23.272727272727263</v>
      </c>
      <c r="F3477" s="299" t="s">
        <v>77</v>
      </c>
    </row>
    <row r="3478" spans="1:6" x14ac:dyDescent="0.3">
      <c r="A3478" s="299" t="s">
        <v>494</v>
      </c>
      <c r="B3478" s="300">
        <v>44</v>
      </c>
      <c r="C3478" s="299" t="s">
        <v>91</v>
      </c>
      <c r="D3478" s="299" t="s">
        <v>52</v>
      </c>
      <c r="E3478" s="301">
        <v>72.681818181818187</v>
      </c>
      <c r="F3478" s="299" t="s">
        <v>187</v>
      </c>
    </row>
    <row r="3479" spans="1:6" x14ac:dyDescent="0.3">
      <c r="A3479" s="299" t="s">
        <v>494</v>
      </c>
      <c r="B3479" s="300">
        <v>44</v>
      </c>
      <c r="C3479" s="299" t="s">
        <v>91</v>
      </c>
      <c r="D3479" s="299" t="s">
        <v>52</v>
      </c>
      <c r="E3479" s="301">
        <v>482.27272727272725</v>
      </c>
      <c r="F3479" s="299" t="s">
        <v>77</v>
      </c>
    </row>
    <row r="3480" spans="1:6" x14ac:dyDescent="0.3">
      <c r="A3480" s="299" t="s">
        <v>494</v>
      </c>
      <c r="B3480" s="300">
        <v>44</v>
      </c>
      <c r="C3480" s="299" t="s">
        <v>91</v>
      </c>
      <c r="D3480" s="299" t="s">
        <v>53</v>
      </c>
      <c r="E3480" s="301">
        <v>127.22727272727275</v>
      </c>
      <c r="F3480" s="299" t="s">
        <v>187</v>
      </c>
    </row>
    <row r="3481" spans="1:6" x14ac:dyDescent="0.3">
      <c r="A3481" s="299" t="s">
        <v>494</v>
      </c>
      <c r="B3481" s="300">
        <v>44</v>
      </c>
      <c r="C3481" s="299" t="s">
        <v>91</v>
      </c>
      <c r="D3481" s="299" t="s">
        <v>53</v>
      </c>
      <c r="E3481" s="301">
        <v>263.54545454545456</v>
      </c>
      <c r="F3481" s="299" t="s">
        <v>77</v>
      </c>
    </row>
    <row r="3482" spans="1:6" x14ac:dyDescent="0.3">
      <c r="A3482" s="299" t="s">
        <v>494</v>
      </c>
      <c r="B3482" s="300">
        <v>44</v>
      </c>
      <c r="C3482" s="299" t="s">
        <v>91</v>
      </c>
      <c r="D3482" s="299" t="s">
        <v>54</v>
      </c>
      <c r="E3482" s="301">
        <v>19.681818181818176</v>
      </c>
      <c r="F3482" s="299" t="s">
        <v>187</v>
      </c>
    </row>
    <row r="3483" spans="1:6" x14ac:dyDescent="0.3">
      <c r="A3483" s="299" t="s">
        <v>494</v>
      </c>
      <c r="B3483" s="300">
        <v>44</v>
      </c>
      <c r="C3483" s="299" t="s">
        <v>91</v>
      </c>
      <c r="D3483" s="299" t="s">
        <v>54</v>
      </c>
      <c r="E3483" s="301">
        <v>176.00000000000003</v>
      </c>
      <c r="F3483" s="299" t="s">
        <v>77</v>
      </c>
    </row>
    <row r="3484" spans="1:6" x14ac:dyDescent="0.3">
      <c r="A3484" s="299" t="s">
        <v>494</v>
      </c>
      <c r="B3484" s="300">
        <v>44</v>
      </c>
      <c r="C3484" s="299" t="s">
        <v>91</v>
      </c>
      <c r="D3484" s="299" t="s">
        <v>55</v>
      </c>
      <c r="E3484" s="301">
        <v>86.318181818181799</v>
      </c>
      <c r="F3484" s="299" t="s">
        <v>187</v>
      </c>
    </row>
    <row r="3485" spans="1:6" x14ac:dyDescent="0.3">
      <c r="A3485" s="299" t="s">
        <v>494</v>
      </c>
      <c r="B3485" s="300">
        <v>44</v>
      </c>
      <c r="C3485" s="299" t="s">
        <v>91</v>
      </c>
      <c r="D3485" s="299" t="s">
        <v>55</v>
      </c>
      <c r="E3485" s="301">
        <v>551.59090909090912</v>
      </c>
      <c r="F3485" s="299" t="s">
        <v>77</v>
      </c>
    </row>
    <row r="3486" spans="1:6" x14ac:dyDescent="0.3">
      <c r="A3486" s="299" t="s">
        <v>494</v>
      </c>
      <c r="B3486" s="300">
        <v>44</v>
      </c>
      <c r="C3486" s="299" t="s">
        <v>91</v>
      </c>
      <c r="D3486" s="299" t="s">
        <v>56</v>
      </c>
      <c r="E3486" s="301">
        <v>4.9999999999999991</v>
      </c>
      <c r="F3486" s="299" t="s">
        <v>187</v>
      </c>
    </row>
    <row r="3487" spans="1:6" x14ac:dyDescent="0.3">
      <c r="A3487" s="299" t="s">
        <v>494</v>
      </c>
      <c r="B3487" s="300">
        <v>44</v>
      </c>
      <c r="C3487" s="299" t="s">
        <v>91</v>
      </c>
      <c r="D3487" s="299" t="s">
        <v>56</v>
      </c>
      <c r="E3487" s="301">
        <v>2.9999999999999982</v>
      </c>
      <c r="F3487" s="299" t="s">
        <v>77</v>
      </c>
    </row>
    <row r="3488" spans="1:6" x14ac:dyDescent="0.3">
      <c r="A3488" s="299" t="s">
        <v>494</v>
      </c>
      <c r="B3488" s="300">
        <v>44</v>
      </c>
      <c r="C3488" s="299" t="s">
        <v>91</v>
      </c>
      <c r="D3488" s="299" t="s">
        <v>57</v>
      </c>
      <c r="E3488" s="301">
        <v>5.8181818181818148</v>
      </c>
      <c r="F3488" s="299" t="s">
        <v>187</v>
      </c>
    </row>
    <row r="3489" spans="1:6" x14ac:dyDescent="0.3">
      <c r="A3489" s="299" t="s">
        <v>494</v>
      </c>
      <c r="B3489" s="300">
        <v>44</v>
      </c>
      <c r="C3489" s="299" t="s">
        <v>91</v>
      </c>
      <c r="D3489" s="299" t="s">
        <v>57</v>
      </c>
      <c r="E3489" s="301">
        <v>1.7727272727272723</v>
      </c>
      <c r="F3489" s="299" t="s">
        <v>77</v>
      </c>
    </row>
    <row r="3490" spans="1:6" x14ac:dyDescent="0.3">
      <c r="A3490" s="299" t="s">
        <v>494</v>
      </c>
      <c r="B3490" s="300">
        <v>44</v>
      </c>
      <c r="C3490" s="299" t="s">
        <v>91</v>
      </c>
      <c r="D3490" s="299" t="s">
        <v>58</v>
      </c>
      <c r="E3490" s="301">
        <v>1.9999999999999993</v>
      </c>
      <c r="F3490" s="299" t="s">
        <v>77</v>
      </c>
    </row>
    <row r="3491" spans="1:6" x14ac:dyDescent="0.3">
      <c r="A3491" s="299" t="s">
        <v>494</v>
      </c>
      <c r="B3491" s="300">
        <v>44</v>
      </c>
      <c r="C3491" s="299" t="s">
        <v>91</v>
      </c>
      <c r="D3491" s="299" t="s">
        <v>59</v>
      </c>
      <c r="E3491" s="301">
        <v>9.8181818181818166</v>
      </c>
      <c r="F3491" s="299" t="s">
        <v>187</v>
      </c>
    </row>
    <row r="3492" spans="1:6" x14ac:dyDescent="0.3">
      <c r="A3492" s="299" t="s">
        <v>494</v>
      </c>
      <c r="B3492" s="300">
        <v>44</v>
      </c>
      <c r="C3492" s="299" t="s">
        <v>91</v>
      </c>
      <c r="D3492" s="299" t="s">
        <v>59</v>
      </c>
      <c r="E3492" s="301">
        <v>17.727272727272727</v>
      </c>
      <c r="F3492" s="299" t="s">
        <v>77</v>
      </c>
    </row>
    <row r="3493" spans="1:6" x14ac:dyDescent="0.3">
      <c r="A3493" s="299" t="s">
        <v>494</v>
      </c>
      <c r="B3493" s="300">
        <v>44</v>
      </c>
      <c r="C3493" s="299" t="s">
        <v>91</v>
      </c>
      <c r="D3493" s="299" t="s">
        <v>60</v>
      </c>
      <c r="E3493" s="301">
        <v>16.636363636363644</v>
      </c>
      <c r="F3493" s="299" t="s">
        <v>187</v>
      </c>
    </row>
    <row r="3494" spans="1:6" x14ac:dyDescent="0.3">
      <c r="A3494" s="299" t="s">
        <v>494</v>
      </c>
      <c r="B3494" s="300">
        <v>44</v>
      </c>
      <c r="C3494" s="299" t="s">
        <v>91</v>
      </c>
      <c r="D3494" s="299" t="s">
        <v>60</v>
      </c>
      <c r="E3494" s="301">
        <v>275.54545454545456</v>
      </c>
      <c r="F3494" s="299" t="s">
        <v>77</v>
      </c>
    </row>
    <row r="3495" spans="1:6" x14ac:dyDescent="0.3">
      <c r="A3495" s="299" t="s">
        <v>494</v>
      </c>
      <c r="B3495" s="300">
        <v>44</v>
      </c>
      <c r="C3495" s="299" t="s">
        <v>91</v>
      </c>
      <c r="D3495" s="299" t="s">
        <v>61</v>
      </c>
      <c r="E3495" s="301">
        <v>66.181818181818187</v>
      </c>
      <c r="F3495" s="299" t="s">
        <v>77</v>
      </c>
    </row>
    <row r="3496" spans="1:6" x14ac:dyDescent="0.3">
      <c r="A3496" s="299" t="s">
        <v>494</v>
      </c>
      <c r="B3496" s="300">
        <v>44</v>
      </c>
      <c r="C3496" s="299" t="s">
        <v>91</v>
      </c>
      <c r="D3496" s="299" t="s">
        <v>62</v>
      </c>
      <c r="E3496" s="301">
        <v>5.9999999999999964</v>
      </c>
      <c r="F3496" s="299" t="s">
        <v>187</v>
      </c>
    </row>
    <row r="3497" spans="1:6" x14ac:dyDescent="0.3">
      <c r="A3497" s="299" t="s">
        <v>494</v>
      </c>
      <c r="B3497" s="300">
        <v>44</v>
      </c>
      <c r="C3497" s="299" t="s">
        <v>91</v>
      </c>
      <c r="D3497" s="299" t="s">
        <v>62</v>
      </c>
      <c r="E3497" s="301">
        <v>21.499999999999996</v>
      </c>
      <c r="F3497" s="299" t="s">
        <v>77</v>
      </c>
    </row>
    <row r="3498" spans="1:6" x14ac:dyDescent="0.3">
      <c r="A3498" s="299" t="s">
        <v>494</v>
      </c>
      <c r="B3498" s="300">
        <v>44</v>
      </c>
      <c r="C3498" s="299" t="s">
        <v>91</v>
      </c>
      <c r="D3498" s="299" t="s">
        <v>63</v>
      </c>
      <c r="E3498" s="301">
        <v>1.9999999999999993</v>
      </c>
      <c r="F3498" s="299" t="s">
        <v>187</v>
      </c>
    </row>
    <row r="3499" spans="1:6" x14ac:dyDescent="0.3">
      <c r="A3499" s="299" t="s">
        <v>494</v>
      </c>
      <c r="B3499" s="300">
        <v>44</v>
      </c>
      <c r="C3499" s="299" t="s">
        <v>91</v>
      </c>
      <c r="D3499" s="299" t="s">
        <v>63</v>
      </c>
      <c r="E3499" s="301">
        <v>169.54545454545456</v>
      </c>
      <c r="F3499" s="299" t="s">
        <v>77</v>
      </c>
    </row>
    <row r="3500" spans="1:6" x14ac:dyDescent="0.3">
      <c r="A3500" s="299" t="s">
        <v>494</v>
      </c>
      <c r="B3500" s="300">
        <v>44</v>
      </c>
      <c r="C3500" s="299" t="s">
        <v>91</v>
      </c>
      <c r="D3500" s="299" t="s">
        <v>64</v>
      </c>
      <c r="E3500" s="301">
        <v>2.9999999999999982</v>
      </c>
      <c r="F3500" s="299" t="s">
        <v>187</v>
      </c>
    </row>
    <row r="3501" spans="1:6" x14ac:dyDescent="0.3">
      <c r="A3501" s="299" t="s">
        <v>494</v>
      </c>
      <c r="B3501" s="300">
        <v>44</v>
      </c>
      <c r="C3501" s="299" t="s">
        <v>91</v>
      </c>
      <c r="D3501" s="299" t="s">
        <v>64</v>
      </c>
      <c r="E3501" s="301">
        <v>28.36363636363636</v>
      </c>
      <c r="F3501" s="299" t="s">
        <v>77</v>
      </c>
    </row>
    <row r="3502" spans="1:6" x14ac:dyDescent="0.3">
      <c r="A3502" s="299" t="s">
        <v>494</v>
      </c>
      <c r="B3502" s="300">
        <v>44</v>
      </c>
      <c r="C3502" s="299" t="s">
        <v>91</v>
      </c>
      <c r="D3502" s="299" t="s">
        <v>65</v>
      </c>
      <c r="E3502" s="301">
        <v>31.000000000000014</v>
      </c>
      <c r="F3502" s="299" t="s">
        <v>187</v>
      </c>
    </row>
    <row r="3503" spans="1:6" x14ac:dyDescent="0.3">
      <c r="A3503" s="299" t="s">
        <v>494</v>
      </c>
      <c r="B3503" s="300">
        <v>44</v>
      </c>
      <c r="C3503" s="299" t="s">
        <v>91</v>
      </c>
      <c r="D3503" s="299" t="s">
        <v>65</v>
      </c>
      <c r="E3503" s="301">
        <v>40.045454545454547</v>
      </c>
      <c r="F3503" s="299" t="s">
        <v>77</v>
      </c>
    </row>
    <row r="3504" spans="1:6" x14ac:dyDescent="0.3">
      <c r="A3504" s="299" t="s">
        <v>494</v>
      </c>
      <c r="B3504" s="300">
        <v>44</v>
      </c>
      <c r="C3504" s="299" t="s">
        <v>91</v>
      </c>
      <c r="D3504" s="299" t="s">
        <v>67</v>
      </c>
      <c r="E3504" s="301">
        <v>0.81818181818181801</v>
      </c>
      <c r="F3504" s="299" t="s">
        <v>77</v>
      </c>
    </row>
    <row r="3505" spans="1:6" x14ac:dyDescent="0.3">
      <c r="A3505" s="299" t="s">
        <v>494</v>
      </c>
      <c r="B3505" s="300">
        <v>44</v>
      </c>
      <c r="C3505" s="299" t="s">
        <v>92</v>
      </c>
      <c r="D3505" s="299" t="s">
        <v>47</v>
      </c>
      <c r="E3505" s="301">
        <v>15.999999999999995</v>
      </c>
      <c r="F3505" s="299" t="s">
        <v>187</v>
      </c>
    </row>
    <row r="3506" spans="1:6" x14ac:dyDescent="0.3">
      <c r="A3506" s="299" t="s">
        <v>494</v>
      </c>
      <c r="B3506" s="300">
        <v>44</v>
      </c>
      <c r="C3506" s="299" t="s">
        <v>92</v>
      </c>
      <c r="D3506" s="299" t="s">
        <v>47</v>
      </c>
      <c r="E3506" s="301">
        <v>21.68181818181818</v>
      </c>
      <c r="F3506" s="299" t="s">
        <v>188</v>
      </c>
    </row>
    <row r="3507" spans="1:6" x14ac:dyDescent="0.3">
      <c r="A3507" s="299" t="s">
        <v>494</v>
      </c>
      <c r="B3507" s="300">
        <v>44</v>
      </c>
      <c r="C3507" s="299" t="s">
        <v>92</v>
      </c>
      <c r="D3507" s="299" t="s">
        <v>47</v>
      </c>
      <c r="E3507" s="301">
        <v>130.09090909090907</v>
      </c>
      <c r="F3507" s="299" t="s">
        <v>77</v>
      </c>
    </row>
    <row r="3508" spans="1:6" x14ac:dyDescent="0.3">
      <c r="A3508" s="299" t="s">
        <v>494</v>
      </c>
      <c r="B3508" s="300">
        <v>44</v>
      </c>
      <c r="C3508" s="299" t="s">
        <v>92</v>
      </c>
      <c r="D3508" s="299" t="s">
        <v>48</v>
      </c>
      <c r="E3508" s="301">
        <v>0.99999999999999967</v>
      </c>
      <c r="F3508" s="299" t="s">
        <v>187</v>
      </c>
    </row>
    <row r="3509" spans="1:6" x14ac:dyDescent="0.3">
      <c r="A3509" s="299" t="s">
        <v>494</v>
      </c>
      <c r="B3509" s="300">
        <v>44</v>
      </c>
      <c r="C3509" s="299" t="s">
        <v>92</v>
      </c>
      <c r="D3509" s="299" t="s">
        <v>48</v>
      </c>
      <c r="E3509" s="301">
        <v>21.363636363636367</v>
      </c>
      <c r="F3509" s="299" t="s">
        <v>77</v>
      </c>
    </row>
    <row r="3510" spans="1:6" x14ac:dyDescent="0.3">
      <c r="A3510" s="299" t="s">
        <v>494</v>
      </c>
      <c r="B3510" s="300">
        <v>44</v>
      </c>
      <c r="C3510" s="299" t="s">
        <v>92</v>
      </c>
      <c r="D3510" s="299" t="s">
        <v>49</v>
      </c>
      <c r="E3510" s="301">
        <v>29.999999999999996</v>
      </c>
      <c r="F3510" s="299" t="s">
        <v>187</v>
      </c>
    </row>
    <row r="3511" spans="1:6" x14ac:dyDescent="0.3">
      <c r="A3511" s="299" t="s">
        <v>494</v>
      </c>
      <c r="B3511" s="300">
        <v>44</v>
      </c>
      <c r="C3511" s="299" t="s">
        <v>92</v>
      </c>
      <c r="D3511" s="299" t="s">
        <v>49</v>
      </c>
      <c r="E3511" s="301">
        <v>588.95454545454538</v>
      </c>
      <c r="F3511" s="299" t="s">
        <v>77</v>
      </c>
    </row>
    <row r="3512" spans="1:6" x14ac:dyDescent="0.3">
      <c r="A3512" s="299" t="s">
        <v>494</v>
      </c>
      <c r="B3512" s="300">
        <v>44</v>
      </c>
      <c r="C3512" s="299" t="s">
        <v>92</v>
      </c>
      <c r="D3512" s="299" t="s">
        <v>51</v>
      </c>
      <c r="E3512" s="301">
        <v>9.9999999999999982</v>
      </c>
      <c r="F3512" s="299" t="s">
        <v>77</v>
      </c>
    </row>
    <row r="3513" spans="1:6" x14ac:dyDescent="0.3">
      <c r="A3513" s="299" t="s">
        <v>494</v>
      </c>
      <c r="B3513" s="300">
        <v>44</v>
      </c>
      <c r="C3513" s="299" t="s">
        <v>92</v>
      </c>
      <c r="D3513" s="299" t="s">
        <v>52</v>
      </c>
      <c r="E3513" s="301">
        <v>97.636363636363612</v>
      </c>
      <c r="F3513" s="299" t="s">
        <v>187</v>
      </c>
    </row>
    <row r="3514" spans="1:6" x14ac:dyDescent="0.3">
      <c r="A3514" s="299" t="s">
        <v>494</v>
      </c>
      <c r="B3514" s="300">
        <v>44</v>
      </c>
      <c r="C3514" s="299" t="s">
        <v>92</v>
      </c>
      <c r="D3514" s="299" t="s">
        <v>52</v>
      </c>
      <c r="E3514" s="301">
        <v>246.22727272727272</v>
      </c>
      <c r="F3514" s="299" t="s">
        <v>77</v>
      </c>
    </row>
    <row r="3515" spans="1:6" x14ac:dyDescent="0.3">
      <c r="A3515" s="299" t="s">
        <v>494</v>
      </c>
      <c r="B3515" s="300">
        <v>44</v>
      </c>
      <c r="C3515" s="299" t="s">
        <v>92</v>
      </c>
      <c r="D3515" s="299" t="s">
        <v>53</v>
      </c>
      <c r="E3515" s="301">
        <v>45.545454545454554</v>
      </c>
      <c r="F3515" s="299" t="s">
        <v>187</v>
      </c>
    </row>
    <row r="3516" spans="1:6" x14ac:dyDescent="0.3">
      <c r="A3516" s="299" t="s">
        <v>494</v>
      </c>
      <c r="B3516" s="300">
        <v>44</v>
      </c>
      <c r="C3516" s="299" t="s">
        <v>92</v>
      </c>
      <c r="D3516" s="299" t="s">
        <v>53</v>
      </c>
      <c r="E3516" s="301">
        <v>255.54545454545448</v>
      </c>
      <c r="F3516" s="299" t="s">
        <v>77</v>
      </c>
    </row>
    <row r="3517" spans="1:6" x14ac:dyDescent="0.3">
      <c r="A3517" s="299" t="s">
        <v>494</v>
      </c>
      <c r="B3517" s="300">
        <v>44</v>
      </c>
      <c r="C3517" s="299" t="s">
        <v>92</v>
      </c>
      <c r="D3517" s="299" t="s">
        <v>54</v>
      </c>
      <c r="E3517" s="301">
        <v>62.000000000000028</v>
      </c>
      <c r="F3517" s="299" t="s">
        <v>187</v>
      </c>
    </row>
    <row r="3518" spans="1:6" x14ac:dyDescent="0.3">
      <c r="A3518" s="299" t="s">
        <v>494</v>
      </c>
      <c r="B3518" s="300">
        <v>44</v>
      </c>
      <c r="C3518" s="299" t="s">
        <v>92</v>
      </c>
      <c r="D3518" s="299" t="s">
        <v>54</v>
      </c>
      <c r="E3518" s="301">
        <v>477.54545454545445</v>
      </c>
      <c r="F3518" s="299" t="s">
        <v>77</v>
      </c>
    </row>
    <row r="3519" spans="1:6" x14ac:dyDescent="0.3">
      <c r="A3519" s="299" t="s">
        <v>494</v>
      </c>
      <c r="B3519" s="300">
        <v>44</v>
      </c>
      <c r="C3519" s="299" t="s">
        <v>92</v>
      </c>
      <c r="D3519" s="299" t="s">
        <v>55</v>
      </c>
      <c r="E3519" s="301">
        <v>149.27272727272731</v>
      </c>
      <c r="F3519" s="299" t="s">
        <v>187</v>
      </c>
    </row>
    <row r="3520" spans="1:6" x14ac:dyDescent="0.3">
      <c r="A3520" s="299" t="s">
        <v>494</v>
      </c>
      <c r="B3520" s="300">
        <v>44</v>
      </c>
      <c r="C3520" s="299" t="s">
        <v>92</v>
      </c>
      <c r="D3520" s="299" t="s">
        <v>55</v>
      </c>
      <c r="E3520" s="301">
        <v>426.27272727272725</v>
      </c>
      <c r="F3520" s="299" t="s">
        <v>77</v>
      </c>
    </row>
    <row r="3521" spans="1:6" x14ac:dyDescent="0.3">
      <c r="A3521" s="299" t="s">
        <v>494</v>
      </c>
      <c r="B3521" s="300">
        <v>44</v>
      </c>
      <c r="C3521" s="299" t="s">
        <v>92</v>
      </c>
      <c r="D3521" s="299" t="s">
        <v>56</v>
      </c>
      <c r="E3521" s="301">
        <v>0.99999999999999967</v>
      </c>
      <c r="F3521" s="299" t="s">
        <v>187</v>
      </c>
    </row>
    <row r="3522" spans="1:6" x14ac:dyDescent="0.3">
      <c r="A3522" s="299" t="s">
        <v>494</v>
      </c>
      <c r="B3522" s="300">
        <v>44</v>
      </c>
      <c r="C3522" s="299" t="s">
        <v>92</v>
      </c>
      <c r="D3522" s="299" t="s">
        <v>56</v>
      </c>
      <c r="E3522" s="301">
        <v>6.2727272727272734</v>
      </c>
      <c r="F3522" s="299" t="s">
        <v>77</v>
      </c>
    </row>
    <row r="3523" spans="1:6" x14ac:dyDescent="0.3">
      <c r="A3523" s="299" t="s">
        <v>494</v>
      </c>
      <c r="B3523" s="300">
        <v>44</v>
      </c>
      <c r="C3523" s="299" t="s">
        <v>92</v>
      </c>
      <c r="D3523" s="299" t="s">
        <v>57</v>
      </c>
      <c r="E3523" s="301">
        <v>0.99999999999999967</v>
      </c>
      <c r="F3523" s="299" t="s">
        <v>187</v>
      </c>
    </row>
    <row r="3524" spans="1:6" x14ac:dyDescent="0.3">
      <c r="A3524" s="299" t="s">
        <v>494</v>
      </c>
      <c r="B3524" s="300">
        <v>44</v>
      </c>
      <c r="C3524" s="299" t="s">
        <v>92</v>
      </c>
      <c r="D3524" s="299" t="s">
        <v>57</v>
      </c>
      <c r="E3524" s="301">
        <v>7.4090909090909065</v>
      </c>
      <c r="F3524" s="299" t="s">
        <v>77</v>
      </c>
    </row>
    <row r="3525" spans="1:6" x14ac:dyDescent="0.3">
      <c r="A3525" s="299" t="s">
        <v>494</v>
      </c>
      <c r="B3525" s="300">
        <v>44</v>
      </c>
      <c r="C3525" s="299" t="s">
        <v>92</v>
      </c>
      <c r="D3525" s="299" t="s">
        <v>58</v>
      </c>
      <c r="E3525" s="301">
        <v>1.9999999999999993</v>
      </c>
      <c r="F3525" s="299" t="s">
        <v>187</v>
      </c>
    </row>
    <row r="3526" spans="1:6" x14ac:dyDescent="0.3">
      <c r="A3526" s="299" t="s">
        <v>494</v>
      </c>
      <c r="B3526" s="300">
        <v>44</v>
      </c>
      <c r="C3526" s="299" t="s">
        <v>92</v>
      </c>
      <c r="D3526" s="299" t="s">
        <v>58</v>
      </c>
      <c r="E3526" s="301">
        <v>1.9999999999999993</v>
      </c>
      <c r="F3526" s="299" t="s">
        <v>77</v>
      </c>
    </row>
    <row r="3527" spans="1:6" x14ac:dyDescent="0.3">
      <c r="A3527" s="299" t="s">
        <v>494</v>
      </c>
      <c r="B3527" s="300">
        <v>44</v>
      </c>
      <c r="C3527" s="299" t="s">
        <v>92</v>
      </c>
      <c r="D3527" s="299" t="s">
        <v>59</v>
      </c>
      <c r="E3527" s="301">
        <v>5.1363636363636358</v>
      </c>
      <c r="F3527" s="299" t="s">
        <v>187</v>
      </c>
    </row>
    <row r="3528" spans="1:6" x14ac:dyDescent="0.3">
      <c r="A3528" s="299" t="s">
        <v>494</v>
      </c>
      <c r="B3528" s="300">
        <v>44</v>
      </c>
      <c r="C3528" s="299" t="s">
        <v>92</v>
      </c>
      <c r="D3528" s="299" t="s">
        <v>59</v>
      </c>
      <c r="E3528" s="301">
        <v>18.999999999999996</v>
      </c>
      <c r="F3528" s="299" t="s">
        <v>77</v>
      </c>
    </row>
    <row r="3529" spans="1:6" x14ac:dyDescent="0.3">
      <c r="A3529" s="299" t="s">
        <v>494</v>
      </c>
      <c r="B3529" s="300">
        <v>44</v>
      </c>
      <c r="C3529" s="299" t="s">
        <v>92</v>
      </c>
      <c r="D3529" s="299" t="s">
        <v>60</v>
      </c>
      <c r="E3529" s="301">
        <v>21</v>
      </c>
      <c r="F3529" s="299" t="s">
        <v>187</v>
      </c>
    </row>
    <row r="3530" spans="1:6" x14ac:dyDescent="0.3">
      <c r="A3530" s="299" t="s">
        <v>494</v>
      </c>
      <c r="B3530" s="300">
        <v>44</v>
      </c>
      <c r="C3530" s="299" t="s">
        <v>92</v>
      </c>
      <c r="D3530" s="299" t="s">
        <v>60</v>
      </c>
      <c r="E3530" s="301">
        <v>170.40909090909093</v>
      </c>
      <c r="F3530" s="299" t="s">
        <v>77</v>
      </c>
    </row>
    <row r="3531" spans="1:6" x14ac:dyDescent="0.3">
      <c r="A3531" s="299" t="s">
        <v>494</v>
      </c>
      <c r="B3531" s="300">
        <v>44</v>
      </c>
      <c r="C3531" s="299" t="s">
        <v>92</v>
      </c>
      <c r="D3531" s="299" t="s">
        <v>61</v>
      </c>
      <c r="E3531" s="301">
        <v>58.363636363636346</v>
      </c>
      <c r="F3531" s="299" t="s">
        <v>77</v>
      </c>
    </row>
    <row r="3532" spans="1:6" x14ac:dyDescent="0.3">
      <c r="A3532" s="299" t="s">
        <v>494</v>
      </c>
      <c r="B3532" s="300">
        <v>44</v>
      </c>
      <c r="C3532" s="299" t="s">
        <v>92</v>
      </c>
      <c r="D3532" s="299" t="s">
        <v>62</v>
      </c>
      <c r="E3532" s="301">
        <v>6.2727272727272716</v>
      </c>
      <c r="F3532" s="299" t="s">
        <v>187</v>
      </c>
    </row>
    <row r="3533" spans="1:6" x14ac:dyDescent="0.3">
      <c r="A3533" s="299" t="s">
        <v>494</v>
      </c>
      <c r="B3533" s="300">
        <v>44</v>
      </c>
      <c r="C3533" s="299" t="s">
        <v>92</v>
      </c>
      <c r="D3533" s="299" t="s">
        <v>62</v>
      </c>
      <c r="E3533" s="301">
        <v>27.499999999999996</v>
      </c>
      <c r="F3533" s="299" t="s">
        <v>77</v>
      </c>
    </row>
    <row r="3534" spans="1:6" x14ac:dyDescent="0.3">
      <c r="A3534" s="299" t="s">
        <v>494</v>
      </c>
      <c r="B3534" s="300">
        <v>44</v>
      </c>
      <c r="C3534" s="299" t="s">
        <v>92</v>
      </c>
      <c r="D3534" s="299" t="s">
        <v>63</v>
      </c>
      <c r="E3534" s="301">
        <v>3.9999999999999987</v>
      </c>
      <c r="F3534" s="299" t="s">
        <v>187</v>
      </c>
    </row>
    <row r="3535" spans="1:6" x14ac:dyDescent="0.3">
      <c r="A3535" s="299" t="s">
        <v>494</v>
      </c>
      <c r="B3535" s="300">
        <v>44</v>
      </c>
      <c r="C3535" s="299" t="s">
        <v>92</v>
      </c>
      <c r="D3535" s="299" t="s">
        <v>63</v>
      </c>
      <c r="E3535" s="301">
        <v>151.04545454545462</v>
      </c>
      <c r="F3535" s="299" t="s">
        <v>77</v>
      </c>
    </row>
    <row r="3536" spans="1:6" x14ac:dyDescent="0.3">
      <c r="A3536" s="299" t="s">
        <v>494</v>
      </c>
      <c r="B3536" s="300">
        <v>44</v>
      </c>
      <c r="C3536" s="299" t="s">
        <v>92</v>
      </c>
      <c r="D3536" s="299" t="s">
        <v>64</v>
      </c>
      <c r="E3536" s="301">
        <v>6.1818181818181781</v>
      </c>
      <c r="F3536" s="299" t="s">
        <v>187</v>
      </c>
    </row>
    <row r="3537" spans="1:6" x14ac:dyDescent="0.3">
      <c r="A3537" s="299" t="s">
        <v>494</v>
      </c>
      <c r="B3537" s="300">
        <v>44</v>
      </c>
      <c r="C3537" s="299" t="s">
        <v>92</v>
      </c>
      <c r="D3537" s="299" t="s">
        <v>64</v>
      </c>
      <c r="E3537" s="301">
        <v>20</v>
      </c>
      <c r="F3537" s="299" t="s">
        <v>77</v>
      </c>
    </row>
    <row r="3538" spans="1:6" x14ac:dyDescent="0.3">
      <c r="A3538" s="299" t="s">
        <v>494</v>
      </c>
      <c r="B3538" s="300">
        <v>44</v>
      </c>
      <c r="C3538" s="299" t="s">
        <v>92</v>
      </c>
      <c r="D3538" s="299" t="s">
        <v>65</v>
      </c>
      <c r="E3538" s="301">
        <v>20.499999999999996</v>
      </c>
      <c r="F3538" s="299" t="s">
        <v>187</v>
      </c>
    </row>
    <row r="3539" spans="1:6" x14ac:dyDescent="0.3">
      <c r="A3539" s="299" t="s">
        <v>494</v>
      </c>
      <c r="B3539" s="300">
        <v>44</v>
      </c>
      <c r="C3539" s="299" t="s">
        <v>92</v>
      </c>
      <c r="D3539" s="299" t="s">
        <v>65</v>
      </c>
      <c r="E3539" s="301">
        <v>27.181818181818187</v>
      </c>
      <c r="F3539" s="299" t="s">
        <v>77</v>
      </c>
    </row>
    <row r="3540" spans="1:6" x14ac:dyDescent="0.3">
      <c r="A3540" s="299" t="s">
        <v>494</v>
      </c>
      <c r="B3540" s="300">
        <v>45</v>
      </c>
      <c r="C3540" s="299" t="s">
        <v>91</v>
      </c>
      <c r="D3540" s="299" t="s">
        <v>47</v>
      </c>
      <c r="E3540" s="301">
        <v>33.95454545454546</v>
      </c>
      <c r="F3540" s="299" t="s">
        <v>187</v>
      </c>
    </row>
    <row r="3541" spans="1:6" x14ac:dyDescent="0.3">
      <c r="A3541" s="299" t="s">
        <v>494</v>
      </c>
      <c r="B3541" s="300">
        <v>45</v>
      </c>
      <c r="C3541" s="299" t="s">
        <v>91</v>
      </c>
      <c r="D3541" s="299" t="s">
        <v>47</v>
      </c>
      <c r="E3541" s="301">
        <v>14.999999999999998</v>
      </c>
      <c r="F3541" s="299" t="s">
        <v>188</v>
      </c>
    </row>
    <row r="3542" spans="1:6" x14ac:dyDescent="0.3">
      <c r="A3542" s="299" t="s">
        <v>494</v>
      </c>
      <c r="B3542" s="300">
        <v>45</v>
      </c>
      <c r="C3542" s="299" t="s">
        <v>91</v>
      </c>
      <c r="D3542" s="299" t="s">
        <v>47</v>
      </c>
      <c r="E3542" s="301">
        <v>373.45454545454538</v>
      </c>
      <c r="F3542" s="299" t="s">
        <v>77</v>
      </c>
    </row>
    <row r="3543" spans="1:6" x14ac:dyDescent="0.3">
      <c r="A3543" s="299" t="s">
        <v>494</v>
      </c>
      <c r="B3543" s="300">
        <v>45</v>
      </c>
      <c r="C3543" s="299" t="s">
        <v>91</v>
      </c>
      <c r="D3543" s="299" t="s">
        <v>48</v>
      </c>
      <c r="E3543" s="301">
        <v>0.99999999999999967</v>
      </c>
      <c r="F3543" s="299" t="s">
        <v>187</v>
      </c>
    </row>
    <row r="3544" spans="1:6" x14ac:dyDescent="0.3">
      <c r="A3544" s="299" t="s">
        <v>494</v>
      </c>
      <c r="B3544" s="300">
        <v>45</v>
      </c>
      <c r="C3544" s="299" t="s">
        <v>91</v>
      </c>
      <c r="D3544" s="299" t="s">
        <v>48</v>
      </c>
      <c r="E3544" s="301">
        <v>15.68181818181818</v>
      </c>
      <c r="F3544" s="299" t="s">
        <v>77</v>
      </c>
    </row>
    <row r="3545" spans="1:6" x14ac:dyDescent="0.3">
      <c r="A3545" s="299" t="s">
        <v>494</v>
      </c>
      <c r="B3545" s="300">
        <v>45</v>
      </c>
      <c r="C3545" s="299" t="s">
        <v>91</v>
      </c>
      <c r="D3545" s="299" t="s">
        <v>49</v>
      </c>
      <c r="E3545" s="301">
        <v>74.772727272727266</v>
      </c>
      <c r="F3545" s="299" t="s">
        <v>187</v>
      </c>
    </row>
    <row r="3546" spans="1:6" x14ac:dyDescent="0.3">
      <c r="A3546" s="299" t="s">
        <v>494</v>
      </c>
      <c r="B3546" s="300">
        <v>45</v>
      </c>
      <c r="C3546" s="299" t="s">
        <v>91</v>
      </c>
      <c r="D3546" s="299" t="s">
        <v>49</v>
      </c>
      <c r="E3546" s="301">
        <v>1852.3636363636367</v>
      </c>
      <c r="F3546" s="299" t="s">
        <v>77</v>
      </c>
    </row>
    <row r="3547" spans="1:6" x14ac:dyDescent="0.3">
      <c r="A3547" s="299" t="s">
        <v>494</v>
      </c>
      <c r="B3547" s="300">
        <v>45</v>
      </c>
      <c r="C3547" s="299" t="s">
        <v>91</v>
      </c>
      <c r="D3547" s="299" t="s">
        <v>50</v>
      </c>
      <c r="E3547" s="301">
        <v>0.99999999999999967</v>
      </c>
      <c r="F3547" s="299" t="s">
        <v>187</v>
      </c>
    </row>
    <row r="3548" spans="1:6" x14ac:dyDescent="0.3">
      <c r="A3548" s="299" t="s">
        <v>494</v>
      </c>
      <c r="B3548" s="300">
        <v>45</v>
      </c>
      <c r="C3548" s="299" t="s">
        <v>91</v>
      </c>
      <c r="D3548" s="299" t="s">
        <v>50</v>
      </c>
      <c r="E3548" s="301">
        <v>7.5909090909090882</v>
      </c>
      <c r="F3548" s="299" t="s">
        <v>77</v>
      </c>
    </row>
    <row r="3549" spans="1:6" x14ac:dyDescent="0.3">
      <c r="A3549" s="299" t="s">
        <v>494</v>
      </c>
      <c r="B3549" s="300">
        <v>45</v>
      </c>
      <c r="C3549" s="299" t="s">
        <v>91</v>
      </c>
      <c r="D3549" s="299" t="s">
        <v>51</v>
      </c>
      <c r="E3549" s="301">
        <v>4.9999999999999991</v>
      </c>
      <c r="F3549" s="299" t="s">
        <v>187</v>
      </c>
    </row>
    <row r="3550" spans="1:6" x14ac:dyDescent="0.3">
      <c r="A3550" s="299" t="s">
        <v>494</v>
      </c>
      <c r="B3550" s="300">
        <v>45</v>
      </c>
      <c r="C3550" s="299" t="s">
        <v>91</v>
      </c>
      <c r="D3550" s="299" t="s">
        <v>51</v>
      </c>
      <c r="E3550" s="301">
        <v>57.636363636363612</v>
      </c>
      <c r="F3550" s="299" t="s">
        <v>77</v>
      </c>
    </row>
    <row r="3551" spans="1:6" x14ac:dyDescent="0.3">
      <c r="A3551" s="299" t="s">
        <v>494</v>
      </c>
      <c r="B3551" s="300">
        <v>45</v>
      </c>
      <c r="C3551" s="299" t="s">
        <v>91</v>
      </c>
      <c r="D3551" s="299" t="s">
        <v>52</v>
      </c>
      <c r="E3551" s="301">
        <v>448.40909090909082</v>
      </c>
      <c r="F3551" s="299" t="s">
        <v>187</v>
      </c>
    </row>
    <row r="3552" spans="1:6" x14ac:dyDescent="0.3">
      <c r="A3552" s="299" t="s">
        <v>494</v>
      </c>
      <c r="B3552" s="300">
        <v>45</v>
      </c>
      <c r="C3552" s="299" t="s">
        <v>91</v>
      </c>
      <c r="D3552" s="299" t="s">
        <v>52</v>
      </c>
      <c r="E3552" s="301">
        <v>0.99999999999999967</v>
      </c>
      <c r="F3552" s="299" t="s">
        <v>188</v>
      </c>
    </row>
    <row r="3553" spans="1:6" x14ac:dyDescent="0.3">
      <c r="A3553" s="299" t="s">
        <v>494</v>
      </c>
      <c r="B3553" s="300">
        <v>45</v>
      </c>
      <c r="C3553" s="299" t="s">
        <v>91</v>
      </c>
      <c r="D3553" s="299" t="s">
        <v>52</v>
      </c>
      <c r="E3553" s="301">
        <v>2096.954545454545</v>
      </c>
      <c r="F3553" s="299" t="s">
        <v>77</v>
      </c>
    </row>
    <row r="3554" spans="1:6" x14ac:dyDescent="0.3">
      <c r="A3554" s="299" t="s">
        <v>494</v>
      </c>
      <c r="B3554" s="300">
        <v>45</v>
      </c>
      <c r="C3554" s="299" t="s">
        <v>91</v>
      </c>
      <c r="D3554" s="299" t="s">
        <v>53</v>
      </c>
      <c r="E3554" s="301">
        <v>1258.227272727273</v>
      </c>
      <c r="F3554" s="299" t="s">
        <v>187</v>
      </c>
    </row>
    <row r="3555" spans="1:6" x14ac:dyDescent="0.3">
      <c r="A3555" s="299" t="s">
        <v>494</v>
      </c>
      <c r="B3555" s="300">
        <v>45</v>
      </c>
      <c r="C3555" s="299" t="s">
        <v>91</v>
      </c>
      <c r="D3555" s="299" t="s">
        <v>53</v>
      </c>
      <c r="E3555" s="301">
        <v>2428.5909090909099</v>
      </c>
      <c r="F3555" s="299" t="s">
        <v>77</v>
      </c>
    </row>
    <row r="3556" spans="1:6" x14ac:dyDescent="0.3">
      <c r="A3556" s="299" t="s">
        <v>494</v>
      </c>
      <c r="B3556" s="300">
        <v>45</v>
      </c>
      <c r="C3556" s="299" t="s">
        <v>91</v>
      </c>
      <c r="D3556" s="299" t="s">
        <v>54</v>
      </c>
      <c r="E3556" s="301">
        <v>196.90909090909091</v>
      </c>
      <c r="F3556" s="299" t="s">
        <v>187</v>
      </c>
    </row>
    <row r="3557" spans="1:6" x14ac:dyDescent="0.3">
      <c r="A3557" s="299" t="s">
        <v>494</v>
      </c>
      <c r="B3557" s="300">
        <v>45</v>
      </c>
      <c r="C3557" s="299" t="s">
        <v>91</v>
      </c>
      <c r="D3557" s="299" t="s">
        <v>54</v>
      </c>
      <c r="E3557" s="301">
        <v>915.36363636363649</v>
      </c>
      <c r="F3557" s="299" t="s">
        <v>77</v>
      </c>
    </row>
    <row r="3558" spans="1:6" x14ac:dyDescent="0.3">
      <c r="A3558" s="299" t="s">
        <v>494</v>
      </c>
      <c r="B3558" s="300">
        <v>45</v>
      </c>
      <c r="C3558" s="299" t="s">
        <v>91</v>
      </c>
      <c r="D3558" s="299" t="s">
        <v>55</v>
      </c>
      <c r="E3558" s="301">
        <v>358.36363636363637</v>
      </c>
      <c r="F3558" s="299" t="s">
        <v>187</v>
      </c>
    </row>
    <row r="3559" spans="1:6" x14ac:dyDescent="0.3">
      <c r="A3559" s="299" t="s">
        <v>494</v>
      </c>
      <c r="B3559" s="300">
        <v>45</v>
      </c>
      <c r="C3559" s="299" t="s">
        <v>91</v>
      </c>
      <c r="D3559" s="299" t="s">
        <v>55</v>
      </c>
      <c r="E3559" s="301">
        <v>1702.409090909091</v>
      </c>
      <c r="F3559" s="299" t="s">
        <v>77</v>
      </c>
    </row>
    <row r="3560" spans="1:6" x14ac:dyDescent="0.3">
      <c r="A3560" s="299" t="s">
        <v>494</v>
      </c>
      <c r="B3560" s="300">
        <v>45</v>
      </c>
      <c r="C3560" s="299" t="s">
        <v>91</v>
      </c>
      <c r="D3560" s="299" t="s">
        <v>56</v>
      </c>
      <c r="E3560" s="301">
        <v>44.045454545454547</v>
      </c>
      <c r="F3560" s="299" t="s">
        <v>187</v>
      </c>
    </row>
    <row r="3561" spans="1:6" x14ac:dyDescent="0.3">
      <c r="A3561" s="299" t="s">
        <v>494</v>
      </c>
      <c r="B3561" s="300">
        <v>45</v>
      </c>
      <c r="C3561" s="299" t="s">
        <v>91</v>
      </c>
      <c r="D3561" s="299" t="s">
        <v>56</v>
      </c>
      <c r="E3561" s="301">
        <v>62.681818181818208</v>
      </c>
      <c r="F3561" s="299" t="s">
        <v>77</v>
      </c>
    </row>
    <row r="3562" spans="1:6" x14ac:dyDescent="0.3">
      <c r="A3562" s="299" t="s">
        <v>494</v>
      </c>
      <c r="B3562" s="300">
        <v>45</v>
      </c>
      <c r="C3562" s="299" t="s">
        <v>91</v>
      </c>
      <c r="D3562" s="299" t="s">
        <v>57</v>
      </c>
      <c r="E3562" s="301">
        <v>15.772727272727268</v>
      </c>
      <c r="F3562" s="299" t="s">
        <v>187</v>
      </c>
    </row>
    <row r="3563" spans="1:6" x14ac:dyDescent="0.3">
      <c r="A3563" s="299" t="s">
        <v>494</v>
      </c>
      <c r="B3563" s="300">
        <v>45</v>
      </c>
      <c r="C3563" s="299" t="s">
        <v>91</v>
      </c>
      <c r="D3563" s="299" t="s">
        <v>57</v>
      </c>
      <c r="E3563" s="301">
        <v>10.090909090909088</v>
      </c>
      <c r="F3563" s="299" t="s">
        <v>77</v>
      </c>
    </row>
    <row r="3564" spans="1:6" x14ac:dyDescent="0.3">
      <c r="A3564" s="299" t="s">
        <v>494</v>
      </c>
      <c r="B3564" s="300">
        <v>45</v>
      </c>
      <c r="C3564" s="299" t="s">
        <v>91</v>
      </c>
      <c r="D3564" s="299" t="s">
        <v>58</v>
      </c>
      <c r="E3564" s="301">
        <v>5.9999999999999964</v>
      </c>
      <c r="F3564" s="299" t="s">
        <v>187</v>
      </c>
    </row>
    <row r="3565" spans="1:6" x14ac:dyDescent="0.3">
      <c r="A3565" s="299" t="s">
        <v>494</v>
      </c>
      <c r="B3565" s="300">
        <v>45</v>
      </c>
      <c r="C3565" s="299" t="s">
        <v>91</v>
      </c>
      <c r="D3565" s="299" t="s">
        <v>58</v>
      </c>
      <c r="E3565" s="301">
        <v>40.22727272727272</v>
      </c>
      <c r="F3565" s="299" t="s">
        <v>77</v>
      </c>
    </row>
    <row r="3566" spans="1:6" x14ac:dyDescent="0.3">
      <c r="A3566" s="299" t="s">
        <v>494</v>
      </c>
      <c r="B3566" s="300">
        <v>45</v>
      </c>
      <c r="C3566" s="299" t="s">
        <v>91</v>
      </c>
      <c r="D3566" s="299" t="s">
        <v>59</v>
      </c>
      <c r="E3566" s="301">
        <v>89.318181818181827</v>
      </c>
      <c r="F3566" s="299" t="s">
        <v>187</v>
      </c>
    </row>
    <row r="3567" spans="1:6" x14ac:dyDescent="0.3">
      <c r="A3567" s="299" t="s">
        <v>494</v>
      </c>
      <c r="B3567" s="300">
        <v>45</v>
      </c>
      <c r="C3567" s="299" t="s">
        <v>91</v>
      </c>
      <c r="D3567" s="299" t="s">
        <v>59</v>
      </c>
      <c r="E3567" s="301">
        <v>112.81818181818186</v>
      </c>
      <c r="F3567" s="299" t="s">
        <v>77</v>
      </c>
    </row>
    <row r="3568" spans="1:6" x14ac:dyDescent="0.3">
      <c r="A3568" s="299" t="s">
        <v>494</v>
      </c>
      <c r="B3568" s="300">
        <v>45</v>
      </c>
      <c r="C3568" s="299" t="s">
        <v>91</v>
      </c>
      <c r="D3568" s="299" t="s">
        <v>60</v>
      </c>
      <c r="E3568" s="301">
        <v>91.590909090909108</v>
      </c>
      <c r="F3568" s="299" t="s">
        <v>187</v>
      </c>
    </row>
    <row r="3569" spans="1:6" x14ac:dyDescent="0.3">
      <c r="A3569" s="299" t="s">
        <v>494</v>
      </c>
      <c r="B3569" s="300">
        <v>45</v>
      </c>
      <c r="C3569" s="299" t="s">
        <v>91</v>
      </c>
      <c r="D3569" s="299" t="s">
        <v>60</v>
      </c>
      <c r="E3569" s="301">
        <v>1198.772727272727</v>
      </c>
      <c r="F3569" s="299" t="s">
        <v>77</v>
      </c>
    </row>
    <row r="3570" spans="1:6" x14ac:dyDescent="0.3">
      <c r="A3570" s="299" t="s">
        <v>494</v>
      </c>
      <c r="B3570" s="300">
        <v>45</v>
      </c>
      <c r="C3570" s="299" t="s">
        <v>91</v>
      </c>
      <c r="D3570" s="299" t="s">
        <v>61</v>
      </c>
      <c r="E3570" s="301">
        <v>232.22727272727272</v>
      </c>
      <c r="F3570" s="299" t="s">
        <v>77</v>
      </c>
    </row>
    <row r="3571" spans="1:6" x14ac:dyDescent="0.3">
      <c r="A3571" s="299" t="s">
        <v>494</v>
      </c>
      <c r="B3571" s="300">
        <v>45</v>
      </c>
      <c r="C3571" s="299" t="s">
        <v>91</v>
      </c>
      <c r="D3571" s="299" t="s">
        <v>62</v>
      </c>
      <c r="E3571" s="301">
        <v>64.5</v>
      </c>
      <c r="F3571" s="299" t="s">
        <v>187</v>
      </c>
    </row>
    <row r="3572" spans="1:6" x14ac:dyDescent="0.3">
      <c r="A3572" s="299" t="s">
        <v>494</v>
      </c>
      <c r="B3572" s="300">
        <v>45</v>
      </c>
      <c r="C3572" s="299" t="s">
        <v>91</v>
      </c>
      <c r="D3572" s="299" t="s">
        <v>62</v>
      </c>
      <c r="E3572" s="301">
        <v>124.4545454545454</v>
      </c>
      <c r="F3572" s="299" t="s">
        <v>77</v>
      </c>
    </row>
    <row r="3573" spans="1:6" x14ac:dyDescent="0.3">
      <c r="A3573" s="299" t="s">
        <v>494</v>
      </c>
      <c r="B3573" s="300">
        <v>45</v>
      </c>
      <c r="C3573" s="299" t="s">
        <v>91</v>
      </c>
      <c r="D3573" s="299" t="s">
        <v>63</v>
      </c>
      <c r="E3573" s="301">
        <v>18.545454545454543</v>
      </c>
      <c r="F3573" s="299" t="s">
        <v>187</v>
      </c>
    </row>
    <row r="3574" spans="1:6" x14ac:dyDescent="0.3">
      <c r="A3574" s="299" t="s">
        <v>494</v>
      </c>
      <c r="B3574" s="300">
        <v>45</v>
      </c>
      <c r="C3574" s="299" t="s">
        <v>91</v>
      </c>
      <c r="D3574" s="299" t="s">
        <v>63</v>
      </c>
      <c r="E3574" s="301">
        <v>461.90909090909111</v>
      </c>
      <c r="F3574" s="299" t="s">
        <v>77</v>
      </c>
    </row>
    <row r="3575" spans="1:6" x14ac:dyDescent="0.3">
      <c r="A3575" s="299" t="s">
        <v>494</v>
      </c>
      <c r="B3575" s="300">
        <v>45</v>
      </c>
      <c r="C3575" s="299" t="s">
        <v>91</v>
      </c>
      <c r="D3575" s="299" t="s">
        <v>64</v>
      </c>
      <c r="E3575" s="301">
        <v>36.590909090909101</v>
      </c>
      <c r="F3575" s="299" t="s">
        <v>187</v>
      </c>
    </row>
    <row r="3576" spans="1:6" x14ac:dyDescent="0.3">
      <c r="A3576" s="299" t="s">
        <v>494</v>
      </c>
      <c r="B3576" s="300">
        <v>45</v>
      </c>
      <c r="C3576" s="299" t="s">
        <v>91</v>
      </c>
      <c r="D3576" s="299" t="s">
        <v>64</v>
      </c>
      <c r="E3576" s="301">
        <v>171.81818181818181</v>
      </c>
      <c r="F3576" s="299" t="s">
        <v>77</v>
      </c>
    </row>
    <row r="3577" spans="1:6" x14ac:dyDescent="0.3">
      <c r="A3577" s="299" t="s">
        <v>494</v>
      </c>
      <c r="B3577" s="300">
        <v>45</v>
      </c>
      <c r="C3577" s="299" t="s">
        <v>91</v>
      </c>
      <c r="D3577" s="299" t="s">
        <v>65</v>
      </c>
      <c r="E3577" s="301">
        <v>382.63636363636363</v>
      </c>
      <c r="F3577" s="299" t="s">
        <v>187</v>
      </c>
    </row>
    <row r="3578" spans="1:6" x14ac:dyDescent="0.3">
      <c r="A3578" s="299" t="s">
        <v>494</v>
      </c>
      <c r="B3578" s="300">
        <v>45</v>
      </c>
      <c r="C3578" s="299" t="s">
        <v>91</v>
      </c>
      <c r="D3578" s="299" t="s">
        <v>65</v>
      </c>
      <c r="E3578" s="301">
        <v>218.09090909090909</v>
      </c>
      <c r="F3578" s="299" t="s">
        <v>77</v>
      </c>
    </row>
    <row r="3579" spans="1:6" x14ac:dyDescent="0.3">
      <c r="A3579" s="299" t="s">
        <v>494</v>
      </c>
      <c r="B3579" s="300">
        <v>45</v>
      </c>
      <c r="C3579" s="299" t="s">
        <v>91</v>
      </c>
      <c r="D3579" s="299" t="s">
        <v>67</v>
      </c>
      <c r="E3579" s="301">
        <v>1.9999999999999993</v>
      </c>
      <c r="F3579" s="299" t="s">
        <v>77</v>
      </c>
    </row>
    <row r="3580" spans="1:6" x14ac:dyDescent="0.3">
      <c r="A3580" s="299" t="s">
        <v>494</v>
      </c>
      <c r="B3580" s="300">
        <v>45</v>
      </c>
      <c r="C3580" s="299" t="s">
        <v>92</v>
      </c>
      <c r="D3580" s="299" t="s">
        <v>47</v>
      </c>
      <c r="E3580" s="301">
        <v>43.86363636363636</v>
      </c>
      <c r="F3580" s="299" t="s">
        <v>187</v>
      </c>
    </row>
    <row r="3581" spans="1:6" x14ac:dyDescent="0.3">
      <c r="A3581" s="299" t="s">
        <v>494</v>
      </c>
      <c r="B3581" s="300">
        <v>45</v>
      </c>
      <c r="C3581" s="299" t="s">
        <v>92</v>
      </c>
      <c r="D3581" s="299" t="s">
        <v>47</v>
      </c>
      <c r="E3581" s="301">
        <v>17.000000000000004</v>
      </c>
      <c r="F3581" s="299" t="s">
        <v>188</v>
      </c>
    </row>
    <row r="3582" spans="1:6" x14ac:dyDescent="0.3">
      <c r="A3582" s="299" t="s">
        <v>494</v>
      </c>
      <c r="B3582" s="300">
        <v>45</v>
      </c>
      <c r="C3582" s="299" t="s">
        <v>92</v>
      </c>
      <c r="D3582" s="299" t="s">
        <v>47</v>
      </c>
      <c r="E3582" s="301">
        <v>341.04545454545456</v>
      </c>
      <c r="F3582" s="299" t="s">
        <v>77</v>
      </c>
    </row>
    <row r="3583" spans="1:6" x14ac:dyDescent="0.3">
      <c r="A3583" s="299" t="s">
        <v>494</v>
      </c>
      <c r="B3583" s="300">
        <v>45</v>
      </c>
      <c r="C3583" s="299" t="s">
        <v>92</v>
      </c>
      <c r="D3583" s="299" t="s">
        <v>48</v>
      </c>
      <c r="E3583" s="301">
        <v>23.090909090909083</v>
      </c>
      <c r="F3583" s="299" t="s">
        <v>77</v>
      </c>
    </row>
    <row r="3584" spans="1:6" x14ac:dyDescent="0.3">
      <c r="A3584" s="299" t="s">
        <v>494</v>
      </c>
      <c r="B3584" s="300">
        <v>45</v>
      </c>
      <c r="C3584" s="299" t="s">
        <v>92</v>
      </c>
      <c r="D3584" s="299" t="s">
        <v>49</v>
      </c>
      <c r="E3584" s="301">
        <v>64.136363636363626</v>
      </c>
      <c r="F3584" s="299" t="s">
        <v>187</v>
      </c>
    </row>
    <row r="3585" spans="1:6" x14ac:dyDescent="0.3">
      <c r="A3585" s="299" t="s">
        <v>494</v>
      </c>
      <c r="B3585" s="300">
        <v>45</v>
      </c>
      <c r="C3585" s="299" t="s">
        <v>92</v>
      </c>
      <c r="D3585" s="299" t="s">
        <v>49</v>
      </c>
      <c r="E3585" s="301">
        <v>1486.1818181818182</v>
      </c>
      <c r="F3585" s="299" t="s">
        <v>77</v>
      </c>
    </row>
    <row r="3586" spans="1:6" x14ac:dyDescent="0.3">
      <c r="A3586" s="299" t="s">
        <v>494</v>
      </c>
      <c r="B3586" s="300">
        <v>45</v>
      </c>
      <c r="C3586" s="299" t="s">
        <v>92</v>
      </c>
      <c r="D3586" s="299" t="s">
        <v>50</v>
      </c>
      <c r="E3586" s="301">
        <v>0.99999999999999967</v>
      </c>
      <c r="F3586" s="299" t="s">
        <v>187</v>
      </c>
    </row>
    <row r="3587" spans="1:6" x14ac:dyDescent="0.3">
      <c r="A3587" s="299" t="s">
        <v>494</v>
      </c>
      <c r="B3587" s="300">
        <v>45</v>
      </c>
      <c r="C3587" s="299" t="s">
        <v>92</v>
      </c>
      <c r="D3587" s="299" t="s">
        <v>50</v>
      </c>
      <c r="E3587" s="301">
        <v>2.9999999999999982</v>
      </c>
      <c r="F3587" s="299" t="s">
        <v>77</v>
      </c>
    </row>
    <row r="3588" spans="1:6" x14ac:dyDescent="0.3">
      <c r="A3588" s="299" t="s">
        <v>494</v>
      </c>
      <c r="B3588" s="300">
        <v>45</v>
      </c>
      <c r="C3588" s="299" t="s">
        <v>92</v>
      </c>
      <c r="D3588" s="299" t="s">
        <v>51</v>
      </c>
      <c r="E3588" s="301">
        <v>1.9999999999999993</v>
      </c>
      <c r="F3588" s="299" t="s">
        <v>187</v>
      </c>
    </row>
    <row r="3589" spans="1:6" x14ac:dyDescent="0.3">
      <c r="A3589" s="299" t="s">
        <v>494</v>
      </c>
      <c r="B3589" s="300">
        <v>45</v>
      </c>
      <c r="C3589" s="299" t="s">
        <v>92</v>
      </c>
      <c r="D3589" s="299" t="s">
        <v>51</v>
      </c>
      <c r="E3589" s="301">
        <v>37.31818181818182</v>
      </c>
      <c r="F3589" s="299" t="s">
        <v>77</v>
      </c>
    </row>
    <row r="3590" spans="1:6" x14ac:dyDescent="0.3">
      <c r="A3590" s="299" t="s">
        <v>494</v>
      </c>
      <c r="B3590" s="300">
        <v>45</v>
      </c>
      <c r="C3590" s="299" t="s">
        <v>92</v>
      </c>
      <c r="D3590" s="299" t="s">
        <v>52</v>
      </c>
      <c r="E3590" s="301">
        <v>602.5</v>
      </c>
      <c r="F3590" s="299" t="s">
        <v>187</v>
      </c>
    </row>
    <row r="3591" spans="1:6" x14ac:dyDescent="0.3">
      <c r="A3591" s="299" t="s">
        <v>494</v>
      </c>
      <c r="B3591" s="300">
        <v>45</v>
      </c>
      <c r="C3591" s="299" t="s">
        <v>92</v>
      </c>
      <c r="D3591" s="299" t="s">
        <v>52</v>
      </c>
      <c r="E3591" s="301">
        <v>1027.5454545454547</v>
      </c>
      <c r="F3591" s="299" t="s">
        <v>77</v>
      </c>
    </row>
    <row r="3592" spans="1:6" x14ac:dyDescent="0.3">
      <c r="A3592" s="299" t="s">
        <v>494</v>
      </c>
      <c r="B3592" s="300">
        <v>45</v>
      </c>
      <c r="C3592" s="299" t="s">
        <v>92</v>
      </c>
      <c r="D3592" s="299" t="s">
        <v>53</v>
      </c>
      <c r="E3592" s="301">
        <v>257.54545454545456</v>
      </c>
      <c r="F3592" s="299" t="s">
        <v>187</v>
      </c>
    </row>
    <row r="3593" spans="1:6" x14ac:dyDescent="0.3">
      <c r="A3593" s="299" t="s">
        <v>494</v>
      </c>
      <c r="B3593" s="300">
        <v>45</v>
      </c>
      <c r="C3593" s="299" t="s">
        <v>92</v>
      </c>
      <c r="D3593" s="299" t="s">
        <v>53</v>
      </c>
      <c r="E3593" s="301">
        <v>932.13636363636363</v>
      </c>
      <c r="F3593" s="299" t="s">
        <v>77</v>
      </c>
    </row>
    <row r="3594" spans="1:6" x14ac:dyDescent="0.3">
      <c r="A3594" s="299" t="s">
        <v>494</v>
      </c>
      <c r="B3594" s="300">
        <v>45</v>
      </c>
      <c r="C3594" s="299" t="s">
        <v>92</v>
      </c>
      <c r="D3594" s="299" t="s">
        <v>54</v>
      </c>
      <c r="E3594" s="301">
        <v>247.09090909090912</v>
      </c>
      <c r="F3594" s="299" t="s">
        <v>187</v>
      </c>
    </row>
    <row r="3595" spans="1:6" x14ac:dyDescent="0.3">
      <c r="A3595" s="299" t="s">
        <v>494</v>
      </c>
      <c r="B3595" s="300">
        <v>45</v>
      </c>
      <c r="C3595" s="299" t="s">
        <v>92</v>
      </c>
      <c r="D3595" s="299" t="s">
        <v>54</v>
      </c>
      <c r="E3595" s="301">
        <v>967.77272727272725</v>
      </c>
      <c r="F3595" s="299" t="s">
        <v>77</v>
      </c>
    </row>
    <row r="3596" spans="1:6" x14ac:dyDescent="0.3">
      <c r="A3596" s="299" t="s">
        <v>494</v>
      </c>
      <c r="B3596" s="300">
        <v>45</v>
      </c>
      <c r="C3596" s="299" t="s">
        <v>92</v>
      </c>
      <c r="D3596" s="299" t="s">
        <v>55</v>
      </c>
      <c r="E3596" s="301">
        <v>212.59090909090904</v>
      </c>
      <c r="F3596" s="299" t="s">
        <v>187</v>
      </c>
    </row>
    <row r="3597" spans="1:6" x14ac:dyDescent="0.3">
      <c r="A3597" s="299" t="s">
        <v>494</v>
      </c>
      <c r="B3597" s="300">
        <v>45</v>
      </c>
      <c r="C3597" s="299" t="s">
        <v>92</v>
      </c>
      <c r="D3597" s="299" t="s">
        <v>55</v>
      </c>
      <c r="E3597" s="301">
        <v>881.5</v>
      </c>
      <c r="F3597" s="299" t="s">
        <v>77</v>
      </c>
    </row>
    <row r="3598" spans="1:6" x14ac:dyDescent="0.3">
      <c r="A3598" s="299" t="s">
        <v>494</v>
      </c>
      <c r="B3598" s="300">
        <v>45</v>
      </c>
      <c r="C3598" s="299" t="s">
        <v>92</v>
      </c>
      <c r="D3598" s="299" t="s">
        <v>56</v>
      </c>
      <c r="E3598" s="301">
        <v>17.999999999999996</v>
      </c>
      <c r="F3598" s="299" t="s">
        <v>187</v>
      </c>
    </row>
    <row r="3599" spans="1:6" x14ac:dyDescent="0.3">
      <c r="A3599" s="299" t="s">
        <v>494</v>
      </c>
      <c r="B3599" s="300">
        <v>45</v>
      </c>
      <c r="C3599" s="299" t="s">
        <v>92</v>
      </c>
      <c r="D3599" s="299" t="s">
        <v>56</v>
      </c>
      <c r="E3599" s="301">
        <v>33.13636363636364</v>
      </c>
      <c r="F3599" s="299" t="s">
        <v>77</v>
      </c>
    </row>
    <row r="3600" spans="1:6" x14ac:dyDescent="0.3">
      <c r="A3600" s="299" t="s">
        <v>494</v>
      </c>
      <c r="B3600" s="300">
        <v>45</v>
      </c>
      <c r="C3600" s="299" t="s">
        <v>92</v>
      </c>
      <c r="D3600" s="299" t="s">
        <v>57</v>
      </c>
      <c r="E3600" s="301">
        <v>7.9545454545454524</v>
      </c>
      <c r="F3600" s="299" t="s">
        <v>187</v>
      </c>
    </row>
    <row r="3601" spans="1:6" x14ac:dyDescent="0.3">
      <c r="A3601" s="299" t="s">
        <v>494</v>
      </c>
      <c r="B3601" s="300">
        <v>45</v>
      </c>
      <c r="C3601" s="299" t="s">
        <v>92</v>
      </c>
      <c r="D3601" s="299" t="s">
        <v>57</v>
      </c>
      <c r="E3601" s="301">
        <v>11</v>
      </c>
      <c r="F3601" s="299" t="s">
        <v>77</v>
      </c>
    </row>
    <row r="3602" spans="1:6" x14ac:dyDescent="0.3">
      <c r="A3602" s="299" t="s">
        <v>494</v>
      </c>
      <c r="B3602" s="300">
        <v>45</v>
      </c>
      <c r="C3602" s="299" t="s">
        <v>92</v>
      </c>
      <c r="D3602" s="299" t="s">
        <v>58</v>
      </c>
      <c r="E3602" s="301">
        <v>9.9999999999999982</v>
      </c>
      <c r="F3602" s="299" t="s">
        <v>187</v>
      </c>
    </row>
    <row r="3603" spans="1:6" x14ac:dyDescent="0.3">
      <c r="A3603" s="299" t="s">
        <v>494</v>
      </c>
      <c r="B3603" s="300">
        <v>45</v>
      </c>
      <c r="C3603" s="299" t="s">
        <v>92</v>
      </c>
      <c r="D3603" s="299" t="s">
        <v>58</v>
      </c>
      <c r="E3603" s="301">
        <v>21.500000000000004</v>
      </c>
      <c r="F3603" s="299" t="s">
        <v>77</v>
      </c>
    </row>
    <row r="3604" spans="1:6" x14ac:dyDescent="0.3">
      <c r="A3604" s="299" t="s">
        <v>494</v>
      </c>
      <c r="B3604" s="300">
        <v>45</v>
      </c>
      <c r="C3604" s="299" t="s">
        <v>92</v>
      </c>
      <c r="D3604" s="299" t="s">
        <v>59</v>
      </c>
      <c r="E3604" s="301">
        <v>36.18181818181818</v>
      </c>
      <c r="F3604" s="299" t="s">
        <v>187</v>
      </c>
    </row>
    <row r="3605" spans="1:6" x14ac:dyDescent="0.3">
      <c r="A3605" s="299" t="s">
        <v>494</v>
      </c>
      <c r="B3605" s="300">
        <v>45</v>
      </c>
      <c r="C3605" s="299" t="s">
        <v>92</v>
      </c>
      <c r="D3605" s="299" t="s">
        <v>59</v>
      </c>
      <c r="E3605" s="301">
        <v>85.090909090909079</v>
      </c>
      <c r="F3605" s="299" t="s">
        <v>77</v>
      </c>
    </row>
    <row r="3606" spans="1:6" x14ac:dyDescent="0.3">
      <c r="A3606" s="299" t="s">
        <v>494</v>
      </c>
      <c r="B3606" s="300">
        <v>45</v>
      </c>
      <c r="C3606" s="299" t="s">
        <v>92</v>
      </c>
      <c r="D3606" s="299" t="s">
        <v>60</v>
      </c>
      <c r="E3606" s="301">
        <v>54.318181818181806</v>
      </c>
      <c r="F3606" s="299" t="s">
        <v>187</v>
      </c>
    </row>
    <row r="3607" spans="1:6" x14ac:dyDescent="0.3">
      <c r="A3607" s="299" t="s">
        <v>494</v>
      </c>
      <c r="B3607" s="300">
        <v>45</v>
      </c>
      <c r="C3607" s="299" t="s">
        <v>92</v>
      </c>
      <c r="D3607" s="299" t="s">
        <v>60</v>
      </c>
      <c r="E3607" s="301">
        <v>506.7727272727272</v>
      </c>
      <c r="F3607" s="299" t="s">
        <v>77</v>
      </c>
    </row>
    <row r="3608" spans="1:6" x14ac:dyDescent="0.3">
      <c r="A3608" s="299" t="s">
        <v>494</v>
      </c>
      <c r="B3608" s="300">
        <v>45</v>
      </c>
      <c r="C3608" s="299" t="s">
        <v>92</v>
      </c>
      <c r="D3608" s="299" t="s">
        <v>61</v>
      </c>
      <c r="E3608" s="301">
        <v>121</v>
      </c>
      <c r="F3608" s="299" t="s">
        <v>77</v>
      </c>
    </row>
    <row r="3609" spans="1:6" x14ac:dyDescent="0.3">
      <c r="A3609" s="299" t="s">
        <v>494</v>
      </c>
      <c r="B3609" s="300">
        <v>45</v>
      </c>
      <c r="C3609" s="299" t="s">
        <v>92</v>
      </c>
      <c r="D3609" s="299" t="s">
        <v>62</v>
      </c>
      <c r="E3609" s="301">
        <v>23.318181818181817</v>
      </c>
      <c r="F3609" s="299" t="s">
        <v>187</v>
      </c>
    </row>
    <row r="3610" spans="1:6" x14ac:dyDescent="0.3">
      <c r="A3610" s="299" t="s">
        <v>494</v>
      </c>
      <c r="B3610" s="300">
        <v>45</v>
      </c>
      <c r="C3610" s="299" t="s">
        <v>92</v>
      </c>
      <c r="D3610" s="299" t="s">
        <v>62</v>
      </c>
      <c r="E3610" s="301">
        <v>104.72727272727272</v>
      </c>
      <c r="F3610" s="299" t="s">
        <v>77</v>
      </c>
    </row>
    <row r="3611" spans="1:6" x14ac:dyDescent="0.3">
      <c r="A3611" s="299" t="s">
        <v>494</v>
      </c>
      <c r="B3611" s="300">
        <v>45</v>
      </c>
      <c r="C3611" s="299" t="s">
        <v>92</v>
      </c>
      <c r="D3611" s="299" t="s">
        <v>63</v>
      </c>
      <c r="E3611" s="301">
        <v>17.999999999999996</v>
      </c>
      <c r="F3611" s="299" t="s">
        <v>187</v>
      </c>
    </row>
    <row r="3612" spans="1:6" x14ac:dyDescent="0.3">
      <c r="A3612" s="299" t="s">
        <v>494</v>
      </c>
      <c r="B3612" s="300">
        <v>45</v>
      </c>
      <c r="C3612" s="299" t="s">
        <v>92</v>
      </c>
      <c r="D3612" s="299" t="s">
        <v>63</v>
      </c>
      <c r="E3612" s="301">
        <v>372.90909090909122</v>
      </c>
      <c r="F3612" s="299" t="s">
        <v>77</v>
      </c>
    </row>
    <row r="3613" spans="1:6" x14ac:dyDescent="0.3">
      <c r="A3613" s="299" t="s">
        <v>494</v>
      </c>
      <c r="B3613" s="300">
        <v>45</v>
      </c>
      <c r="C3613" s="299" t="s">
        <v>92</v>
      </c>
      <c r="D3613" s="299" t="s">
        <v>64</v>
      </c>
      <c r="E3613" s="301">
        <v>19.18181818181818</v>
      </c>
      <c r="F3613" s="299" t="s">
        <v>187</v>
      </c>
    </row>
    <row r="3614" spans="1:6" x14ac:dyDescent="0.3">
      <c r="A3614" s="299" t="s">
        <v>494</v>
      </c>
      <c r="B3614" s="300">
        <v>45</v>
      </c>
      <c r="C3614" s="299" t="s">
        <v>92</v>
      </c>
      <c r="D3614" s="299" t="s">
        <v>64</v>
      </c>
      <c r="E3614" s="301">
        <v>81.227272727272734</v>
      </c>
      <c r="F3614" s="299" t="s">
        <v>77</v>
      </c>
    </row>
    <row r="3615" spans="1:6" x14ac:dyDescent="0.3">
      <c r="A3615" s="299" t="s">
        <v>494</v>
      </c>
      <c r="B3615" s="300">
        <v>45</v>
      </c>
      <c r="C3615" s="299" t="s">
        <v>92</v>
      </c>
      <c r="D3615" s="299" t="s">
        <v>65</v>
      </c>
      <c r="E3615" s="301">
        <v>87.590909090909079</v>
      </c>
      <c r="F3615" s="299" t="s">
        <v>187</v>
      </c>
    </row>
    <row r="3616" spans="1:6" x14ac:dyDescent="0.3">
      <c r="A3616" s="299" t="s">
        <v>494</v>
      </c>
      <c r="B3616" s="300">
        <v>45</v>
      </c>
      <c r="C3616" s="299" t="s">
        <v>92</v>
      </c>
      <c r="D3616" s="299" t="s">
        <v>65</v>
      </c>
      <c r="E3616" s="301">
        <v>55.500000000000014</v>
      </c>
      <c r="F3616" s="299" t="s">
        <v>77</v>
      </c>
    </row>
    <row r="3617" spans="1:6" x14ac:dyDescent="0.3">
      <c r="A3617" s="299" t="s">
        <v>494</v>
      </c>
      <c r="B3617" s="300">
        <v>45</v>
      </c>
      <c r="C3617" s="299" t="s">
        <v>92</v>
      </c>
      <c r="D3617" s="299" t="s">
        <v>67</v>
      </c>
      <c r="E3617" s="301">
        <v>0.99999999999999967</v>
      </c>
      <c r="F3617" s="299" t="s">
        <v>187</v>
      </c>
    </row>
    <row r="3618" spans="1:6" x14ac:dyDescent="0.3">
      <c r="A3618" s="299" t="s">
        <v>494</v>
      </c>
      <c r="B3618" s="300">
        <v>45</v>
      </c>
      <c r="C3618" s="299" t="s">
        <v>92</v>
      </c>
      <c r="D3618" s="299" t="s">
        <v>67</v>
      </c>
      <c r="E3618" s="301">
        <v>5.9999999999999964</v>
      </c>
      <c r="F3618" s="299" t="s">
        <v>77</v>
      </c>
    </row>
    <row r="3619" spans="1:6" x14ac:dyDescent="0.3">
      <c r="A3619" s="299" t="s">
        <v>494</v>
      </c>
      <c r="B3619" s="300">
        <v>46</v>
      </c>
      <c r="C3619" s="299" t="s">
        <v>91</v>
      </c>
      <c r="D3619" s="299" t="s">
        <v>47</v>
      </c>
      <c r="E3619" s="301">
        <v>52.681818181818194</v>
      </c>
      <c r="F3619" s="299" t="s">
        <v>187</v>
      </c>
    </row>
    <row r="3620" spans="1:6" x14ac:dyDescent="0.3">
      <c r="A3620" s="299" t="s">
        <v>494</v>
      </c>
      <c r="B3620" s="300">
        <v>46</v>
      </c>
      <c r="C3620" s="299" t="s">
        <v>91</v>
      </c>
      <c r="D3620" s="299" t="s">
        <v>47</v>
      </c>
      <c r="E3620" s="301">
        <v>1.9999999999999993</v>
      </c>
      <c r="F3620" s="299" t="s">
        <v>81</v>
      </c>
    </row>
    <row r="3621" spans="1:6" x14ac:dyDescent="0.3">
      <c r="A3621" s="299" t="s">
        <v>494</v>
      </c>
      <c r="B3621" s="300">
        <v>46</v>
      </c>
      <c r="C3621" s="299" t="s">
        <v>91</v>
      </c>
      <c r="D3621" s="299" t="s">
        <v>47</v>
      </c>
      <c r="E3621" s="301">
        <v>19.818181818181817</v>
      </c>
      <c r="F3621" s="299" t="s">
        <v>80</v>
      </c>
    </row>
    <row r="3622" spans="1:6" x14ac:dyDescent="0.3">
      <c r="A3622" s="299" t="s">
        <v>494</v>
      </c>
      <c r="B3622" s="300">
        <v>46</v>
      </c>
      <c r="C3622" s="299" t="s">
        <v>91</v>
      </c>
      <c r="D3622" s="299" t="s">
        <v>47</v>
      </c>
      <c r="E3622" s="301">
        <v>34.45454545454546</v>
      </c>
      <c r="F3622" s="299" t="s">
        <v>188</v>
      </c>
    </row>
    <row r="3623" spans="1:6" x14ac:dyDescent="0.3">
      <c r="A3623" s="299" t="s">
        <v>494</v>
      </c>
      <c r="B3623" s="300">
        <v>46</v>
      </c>
      <c r="C3623" s="299" t="s">
        <v>91</v>
      </c>
      <c r="D3623" s="299" t="s">
        <v>47</v>
      </c>
      <c r="E3623" s="301">
        <v>347.54545454545456</v>
      </c>
      <c r="F3623" s="299" t="s">
        <v>77</v>
      </c>
    </row>
    <row r="3624" spans="1:6" x14ac:dyDescent="0.3">
      <c r="A3624" s="299" t="s">
        <v>494</v>
      </c>
      <c r="B3624" s="300">
        <v>46</v>
      </c>
      <c r="C3624" s="299" t="s">
        <v>91</v>
      </c>
      <c r="D3624" s="299" t="s">
        <v>48</v>
      </c>
      <c r="E3624" s="301">
        <v>0.99999999999999967</v>
      </c>
      <c r="F3624" s="299" t="s">
        <v>187</v>
      </c>
    </row>
    <row r="3625" spans="1:6" x14ac:dyDescent="0.3">
      <c r="A3625" s="299" t="s">
        <v>494</v>
      </c>
      <c r="B3625" s="300">
        <v>46</v>
      </c>
      <c r="C3625" s="299" t="s">
        <v>91</v>
      </c>
      <c r="D3625" s="299" t="s">
        <v>48</v>
      </c>
      <c r="E3625" s="301">
        <v>13.954545454545457</v>
      </c>
      <c r="F3625" s="299" t="s">
        <v>77</v>
      </c>
    </row>
    <row r="3626" spans="1:6" x14ac:dyDescent="0.3">
      <c r="A3626" s="299" t="s">
        <v>494</v>
      </c>
      <c r="B3626" s="300">
        <v>46</v>
      </c>
      <c r="C3626" s="299" t="s">
        <v>91</v>
      </c>
      <c r="D3626" s="299" t="s">
        <v>49</v>
      </c>
      <c r="E3626" s="301">
        <v>368.36363636363626</v>
      </c>
      <c r="F3626" s="299" t="s">
        <v>187</v>
      </c>
    </row>
    <row r="3627" spans="1:6" x14ac:dyDescent="0.3">
      <c r="A3627" s="299" t="s">
        <v>494</v>
      </c>
      <c r="B3627" s="300">
        <v>46</v>
      </c>
      <c r="C3627" s="299" t="s">
        <v>91</v>
      </c>
      <c r="D3627" s="299" t="s">
        <v>49</v>
      </c>
      <c r="E3627" s="301">
        <v>5999.6818181818171</v>
      </c>
      <c r="F3627" s="299" t="s">
        <v>77</v>
      </c>
    </row>
    <row r="3628" spans="1:6" x14ac:dyDescent="0.3">
      <c r="A3628" s="299" t="s">
        <v>494</v>
      </c>
      <c r="B3628" s="300">
        <v>46</v>
      </c>
      <c r="C3628" s="299" t="s">
        <v>91</v>
      </c>
      <c r="D3628" s="299" t="s">
        <v>50</v>
      </c>
      <c r="E3628" s="301">
        <v>4.9999999999999991</v>
      </c>
      <c r="F3628" s="299" t="s">
        <v>187</v>
      </c>
    </row>
    <row r="3629" spans="1:6" x14ac:dyDescent="0.3">
      <c r="A3629" s="299" t="s">
        <v>494</v>
      </c>
      <c r="B3629" s="300">
        <v>46</v>
      </c>
      <c r="C3629" s="299" t="s">
        <v>91</v>
      </c>
      <c r="D3629" s="299" t="s">
        <v>50</v>
      </c>
      <c r="E3629" s="301">
        <v>59.318181818181813</v>
      </c>
      <c r="F3629" s="299" t="s">
        <v>77</v>
      </c>
    </row>
    <row r="3630" spans="1:6" x14ac:dyDescent="0.3">
      <c r="A3630" s="299" t="s">
        <v>494</v>
      </c>
      <c r="B3630" s="300">
        <v>46</v>
      </c>
      <c r="C3630" s="299" t="s">
        <v>91</v>
      </c>
      <c r="D3630" s="299" t="s">
        <v>51</v>
      </c>
      <c r="E3630" s="301">
        <v>0.99999999999999967</v>
      </c>
      <c r="F3630" s="299" t="s">
        <v>187</v>
      </c>
    </row>
    <row r="3631" spans="1:6" x14ac:dyDescent="0.3">
      <c r="A3631" s="299" t="s">
        <v>494</v>
      </c>
      <c r="B3631" s="300">
        <v>46</v>
      </c>
      <c r="C3631" s="299" t="s">
        <v>91</v>
      </c>
      <c r="D3631" s="299" t="s">
        <v>51</v>
      </c>
      <c r="E3631" s="301">
        <v>345.86363636363632</v>
      </c>
      <c r="F3631" s="299" t="s">
        <v>77</v>
      </c>
    </row>
    <row r="3632" spans="1:6" x14ac:dyDescent="0.3">
      <c r="A3632" s="299" t="s">
        <v>494</v>
      </c>
      <c r="B3632" s="300">
        <v>46</v>
      </c>
      <c r="C3632" s="299" t="s">
        <v>91</v>
      </c>
      <c r="D3632" s="299" t="s">
        <v>52</v>
      </c>
      <c r="E3632" s="301">
        <v>1563.5454545454543</v>
      </c>
      <c r="F3632" s="299" t="s">
        <v>187</v>
      </c>
    </row>
    <row r="3633" spans="1:6" x14ac:dyDescent="0.3">
      <c r="A3633" s="299" t="s">
        <v>494</v>
      </c>
      <c r="B3633" s="300">
        <v>46</v>
      </c>
      <c r="C3633" s="299" t="s">
        <v>91</v>
      </c>
      <c r="D3633" s="299" t="s">
        <v>52</v>
      </c>
      <c r="E3633" s="301">
        <v>7016.954545454546</v>
      </c>
      <c r="F3633" s="299" t="s">
        <v>77</v>
      </c>
    </row>
    <row r="3634" spans="1:6" x14ac:dyDescent="0.3">
      <c r="A3634" s="299" t="s">
        <v>494</v>
      </c>
      <c r="B3634" s="300">
        <v>46</v>
      </c>
      <c r="C3634" s="299" t="s">
        <v>91</v>
      </c>
      <c r="D3634" s="299" t="s">
        <v>53</v>
      </c>
      <c r="E3634" s="301">
        <v>4236.772727272727</v>
      </c>
      <c r="F3634" s="299" t="s">
        <v>187</v>
      </c>
    </row>
    <row r="3635" spans="1:6" x14ac:dyDescent="0.3">
      <c r="A3635" s="299" t="s">
        <v>494</v>
      </c>
      <c r="B3635" s="300">
        <v>46</v>
      </c>
      <c r="C3635" s="299" t="s">
        <v>91</v>
      </c>
      <c r="D3635" s="299" t="s">
        <v>53</v>
      </c>
      <c r="E3635" s="301">
        <v>11542.454545454544</v>
      </c>
      <c r="F3635" s="299" t="s">
        <v>77</v>
      </c>
    </row>
    <row r="3636" spans="1:6" x14ac:dyDescent="0.3">
      <c r="A3636" s="299" t="s">
        <v>494</v>
      </c>
      <c r="B3636" s="300">
        <v>46</v>
      </c>
      <c r="C3636" s="299" t="s">
        <v>91</v>
      </c>
      <c r="D3636" s="299" t="s">
        <v>54</v>
      </c>
      <c r="E3636" s="301">
        <v>1217.4545454545455</v>
      </c>
      <c r="F3636" s="299" t="s">
        <v>187</v>
      </c>
    </row>
    <row r="3637" spans="1:6" x14ac:dyDescent="0.3">
      <c r="A3637" s="299" t="s">
        <v>494</v>
      </c>
      <c r="B3637" s="300">
        <v>46</v>
      </c>
      <c r="C3637" s="299" t="s">
        <v>91</v>
      </c>
      <c r="D3637" s="299" t="s">
        <v>54</v>
      </c>
      <c r="E3637" s="301">
        <v>0.99999999999999967</v>
      </c>
      <c r="F3637" s="299" t="s">
        <v>81</v>
      </c>
    </row>
    <row r="3638" spans="1:6" x14ac:dyDescent="0.3">
      <c r="A3638" s="299" t="s">
        <v>494</v>
      </c>
      <c r="B3638" s="300">
        <v>46</v>
      </c>
      <c r="C3638" s="299" t="s">
        <v>91</v>
      </c>
      <c r="D3638" s="299" t="s">
        <v>54</v>
      </c>
      <c r="E3638" s="301">
        <v>32.909090909090907</v>
      </c>
      <c r="F3638" s="299" t="s">
        <v>80</v>
      </c>
    </row>
    <row r="3639" spans="1:6" x14ac:dyDescent="0.3">
      <c r="A3639" s="299" t="s">
        <v>494</v>
      </c>
      <c r="B3639" s="300">
        <v>46</v>
      </c>
      <c r="C3639" s="299" t="s">
        <v>91</v>
      </c>
      <c r="D3639" s="299" t="s">
        <v>54</v>
      </c>
      <c r="E3639" s="301">
        <v>2710.5454545454536</v>
      </c>
      <c r="F3639" s="299" t="s">
        <v>77</v>
      </c>
    </row>
    <row r="3640" spans="1:6" x14ac:dyDescent="0.3">
      <c r="A3640" s="299" t="s">
        <v>494</v>
      </c>
      <c r="B3640" s="300">
        <v>46</v>
      </c>
      <c r="C3640" s="299" t="s">
        <v>91</v>
      </c>
      <c r="D3640" s="299" t="s">
        <v>55</v>
      </c>
      <c r="E3640" s="301">
        <v>4467.818181818182</v>
      </c>
      <c r="F3640" s="299" t="s">
        <v>187</v>
      </c>
    </row>
    <row r="3641" spans="1:6" x14ac:dyDescent="0.3">
      <c r="A3641" s="299" t="s">
        <v>494</v>
      </c>
      <c r="B3641" s="300">
        <v>46</v>
      </c>
      <c r="C3641" s="299" t="s">
        <v>91</v>
      </c>
      <c r="D3641" s="299" t="s">
        <v>55</v>
      </c>
      <c r="E3641" s="301">
        <v>0.99999999999999967</v>
      </c>
      <c r="F3641" s="299" t="s">
        <v>188</v>
      </c>
    </row>
    <row r="3642" spans="1:6" x14ac:dyDescent="0.3">
      <c r="A3642" s="299" t="s">
        <v>494</v>
      </c>
      <c r="B3642" s="300">
        <v>46</v>
      </c>
      <c r="C3642" s="299" t="s">
        <v>91</v>
      </c>
      <c r="D3642" s="299" t="s">
        <v>55</v>
      </c>
      <c r="E3642" s="301">
        <v>12693.272727272728</v>
      </c>
      <c r="F3642" s="299" t="s">
        <v>77</v>
      </c>
    </row>
    <row r="3643" spans="1:6" x14ac:dyDescent="0.3">
      <c r="A3643" s="299" t="s">
        <v>494</v>
      </c>
      <c r="B3643" s="300">
        <v>46</v>
      </c>
      <c r="C3643" s="299" t="s">
        <v>91</v>
      </c>
      <c r="D3643" s="299" t="s">
        <v>56</v>
      </c>
      <c r="E3643" s="301">
        <v>743.90909090909088</v>
      </c>
      <c r="F3643" s="299" t="s">
        <v>187</v>
      </c>
    </row>
    <row r="3644" spans="1:6" x14ac:dyDescent="0.3">
      <c r="A3644" s="299" t="s">
        <v>494</v>
      </c>
      <c r="B3644" s="300">
        <v>46</v>
      </c>
      <c r="C3644" s="299" t="s">
        <v>91</v>
      </c>
      <c r="D3644" s="299" t="s">
        <v>56</v>
      </c>
      <c r="E3644" s="301">
        <v>2199.5000000000005</v>
      </c>
      <c r="F3644" s="299" t="s">
        <v>77</v>
      </c>
    </row>
    <row r="3645" spans="1:6" x14ac:dyDescent="0.3">
      <c r="A3645" s="299" t="s">
        <v>494</v>
      </c>
      <c r="B3645" s="300">
        <v>46</v>
      </c>
      <c r="C3645" s="299" t="s">
        <v>91</v>
      </c>
      <c r="D3645" s="299" t="s">
        <v>57</v>
      </c>
      <c r="E3645" s="301">
        <v>143.18181818181819</v>
      </c>
      <c r="F3645" s="299" t="s">
        <v>187</v>
      </c>
    </row>
    <row r="3646" spans="1:6" x14ac:dyDescent="0.3">
      <c r="A3646" s="299" t="s">
        <v>494</v>
      </c>
      <c r="B3646" s="300">
        <v>46</v>
      </c>
      <c r="C3646" s="299" t="s">
        <v>91</v>
      </c>
      <c r="D3646" s="299" t="s">
        <v>57</v>
      </c>
      <c r="E3646" s="301">
        <v>178.22727272727272</v>
      </c>
      <c r="F3646" s="299" t="s">
        <v>77</v>
      </c>
    </row>
    <row r="3647" spans="1:6" x14ac:dyDescent="0.3">
      <c r="A3647" s="299" t="s">
        <v>494</v>
      </c>
      <c r="B3647" s="300">
        <v>46</v>
      </c>
      <c r="C3647" s="299" t="s">
        <v>91</v>
      </c>
      <c r="D3647" s="299" t="s">
        <v>58</v>
      </c>
      <c r="E3647" s="301">
        <v>174.22727272727272</v>
      </c>
      <c r="F3647" s="299" t="s">
        <v>187</v>
      </c>
    </row>
    <row r="3648" spans="1:6" x14ac:dyDescent="0.3">
      <c r="A3648" s="299" t="s">
        <v>494</v>
      </c>
      <c r="B3648" s="300">
        <v>46</v>
      </c>
      <c r="C3648" s="299" t="s">
        <v>91</v>
      </c>
      <c r="D3648" s="299" t="s">
        <v>58</v>
      </c>
      <c r="E3648" s="301">
        <v>441.18181818181819</v>
      </c>
      <c r="F3648" s="299" t="s">
        <v>77</v>
      </c>
    </row>
    <row r="3649" spans="1:6" x14ac:dyDescent="0.3">
      <c r="A3649" s="299" t="s">
        <v>494</v>
      </c>
      <c r="B3649" s="300">
        <v>46</v>
      </c>
      <c r="C3649" s="299" t="s">
        <v>91</v>
      </c>
      <c r="D3649" s="299" t="s">
        <v>59</v>
      </c>
      <c r="E3649" s="301">
        <v>819.59090909090901</v>
      </c>
      <c r="F3649" s="299" t="s">
        <v>187</v>
      </c>
    </row>
    <row r="3650" spans="1:6" x14ac:dyDescent="0.3">
      <c r="A3650" s="299" t="s">
        <v>494</v>
      </c>
      <c r="B3650" s="300">
        <v>46</v>
      </c>
      <c r="C3650" s="299" t="s">
        <v>91</v>
      </c>
      <c r="D3650" s="299" t="s">
        <v>59</v>
      </c>
      <c r="E3650" s="301">
        <v>1740.5000000000002</v>
      </c>
      <c r="F3650" s="299" t="s">
        <v>77</v>
      </c>
    </row>
    <row r="3651" spans="1:6" x14ac:dyDescent="0.3">
      <c r="A3651" s="299" t="s">
        <v>494</v>
      </c>
      <c r="B3651" s="300">
        <v>46</v>
      </c>
      <c r="C3651" s="299" t="s">
        <v>91</v>
      </c>
      <c r="D3651" s="299" t="s">
        <v>60</v>
      </c>
      <c r="E3651" s="301">
        <v>831</v>
      </c>
      <c r="F3651" s="299" t="s">
        <v>187</v>
      </c>
    </row>
    <row r="3652" spans="1:6" x14ac:dyDescent="0.3">
      <c r="A3652" s="299" t="s">
        <v>494</v>
      </c>
      <c r="B3652" s="300">
        <v>46</v>
      </c>
      <c r="C3652" s="299" t="s">
        <v>91</v>
      </c>
      <c r="D3652" s="299" t="s">
        <v>60</v>
      </c>
      <c r="E3652" s="301">
        <v>0.99999999999999967</v>
      </c>
      <c r="F3652" s="299" t="s">
        <v>80</v>
      </c>
    </row>
    <row r="3653" spans="1:6" x14ac:dyDescent="0.3">
      <c r="A3653" s="299" t="s">
        <v>494</v>
      </c>
      <c r="B3653" s="300">
        <v>46</v>
      </c>
      <c r="C3653" s="299" t="s">
        <v>91</v>
      </c>
      <c r="D3653" s="299" t="s">
        <v>60</v>
      </c>
      <c r="E3653" s="301">
        <v>7182.6363636363631</v>
      </c>
      <c r="F3653" s="299" t="s">
        <v>77</v>
      </c>
    </row>
    <row r="3654" spans="1:6" x14ac:dyDescent="0.3">
      <c r="A3654" s="299" t="s">
        <v>494</v>
      </c>
      <c r="B3654" s="300">
        <v>46</v>
      </c>
      <c r="C3654" s="299" t="s">
        <v>91</v>
      </c>
      <c r="D3654" s="299" t="s">
        <v>61</v>
      </c>
      <c r="E3654" s="301">
        <v>1.9999999999999993</v>
      </c>
      <c r="F3654" s="299" t="s">
        <v>187</v>
      </c>
    </row>
    <row r="3655" spans="1:6" x14ac:dyDescent="0.3">
      <c r="A3655" s="299" t="s">
        <v>494</v>
      </c>
      <c r="B3655" s="300">
        <v>46</v>
      </c>
      <c r="C3655" s="299" t="s">
        <v>91</v>
      </c>
      <c r="D3655" s="299" t="s">
        <v>61</v>
      </c>
      <c r="E3655" s="301">
        <v>343.40909090909093</v>
      </c>
      <c r="F3655" s="299" t="s">
        <v>77</v>
      </c>
    </row>
    <row r="3656" spans="1:6" x14ac:dyDescent="0.3">
      <c r="A3656" s="299" t="s">
        <v>494</v>
      </c>
      <c r="B3656" s="300">
        <v>46</v>
      </c>
      <c r="C3656" s="299" t="s">
        <v>91</v>
      </c>
      <c r="D3656" s="299" t="s">
        <v>62</v>
      </c>
      <c r="E3656" s="301">
        <v>542.81818181818176</v>
      </c>
      <c r="F3656" s="299" t="s">
        <v>187</v>
      </c>
    </row>
    <row r="3657" spans="1:6" x14ac:dyDescent="0.3">
      <c r="A3657" s="299" t="s">
        <v>494</v>
      </c>
      <c r="B3657" s="300">
        <v>46</v>
      </c>
      <c r="C3657" s="299" t="s">
        <v>91</v>
      </c>
      <c r="D3657" s="299" t="s">
        <v>62</v>
      </c>
      <c r="E3657" s="301">
        <v>2232.818181818182</v>
      </c>
      <c r="F3657" s="299" t="s">
        <v>77</v>
      </c>
    </row>
    <row r="3658" spans="1:6" x14ac:dyDescent="0.3">
      <c r="A3658" s="299" t="s">
        <v>494</v>
      </c>
      <c r="B3658" s="300">
        <v>46</v>
      </c>
      <c r="C3658" s="299" t="s">
        <v>91</v>
      </c>
      <c r="D3658" s="299" t="s">
        <v>63</v>
      </c>
      <c r="E3658" s="301">
        <v>197.9545454545455</v>
      </c>
      <c r="F3658" s="299" t="s">
        <v>187</v>
      </c>
    </row>
    <row r="3659" spans="1:6" x14ac:dyDescent="0.3">
      <c r="A3659" s="299" t="s">
        <v>494</v>
      </c>
      <c r="B3659" s="300">
        <v>46</v>
      </c>
      <c r="C3659" s="299" t="s">
        <v>91</v>
      </c>
      <c r="D3659" s="299" t="s">
        <v>63</v>
      </c>
      <c r="E3659" s="301">
        <v>2680.363636363636</v>
      </c>
      <c r="F3659" s="299" t="s">
        <v>77</v>
      </c>
    </row>
    <row r="3660" spans="1:6" x14ac:dyDescent="0.3">
      <c r="A3660" s="299" t="s">
        <v>494</v>
      </c>
      <c r="B3660" s="300">
        <v>46</v>
      </c>
      <c r="C3660" s="299" t="s">
        <v>91</v>
      </c>
      <c r="D3660" s="299" t="s">
        <v>64</v>
      </c>
      <c r="E3660" s="301">
        <v>171.22727272727278</v>
      </c>
      <c r="F3660" s="299" t="s">
        <v>187</v>
      </c>
    </row>
    <row r="3661" spans="1:6" x14ac:dyDescent="0.3">
      <c r="A3661" s="299" t="s">
        <v>494</v>
      </c>
      <c r="B3661" s="300">
        <v>46</v>
      </c>
      <c r="C3661" s="299" t="s">
        <v>91</v>
      </c>
      <c r="D3661" s="299" t="s">
        <v>64</v>
      </c>
      <c r="E3661" s="301">
        <v>1062.8636363636363</v>
      </c>
      <c r="F3661" s="299" t="s">
        <v>77</v>
      </c>
    </row>
    <row r="3662" spans="1:6" x14ac:dyDescent="0.3">
      <c r="A3662" s="299" t="s">
        <v>494</v>
      </c>
      <c r="B3662" s="300">
        <v>46</v>
      </c>
      <c r="C3662" s="299" t="s">
        <v>91</v>
      </c>
      <c r="D3662" s="299" t="s">
        <v>65</v>
      </c>
      <c r="E3662" s="301">
        <v>1466.9545454545457</v>
      </c>
      <c r="F3662" s="299" t="s">
        <v>187</v>
      </c>
    </row>
    <row r="3663" spans="1:6" x14ac:dyDescent="0.3">
      <c r="A3663" s="299" t="s">
        <v>494</v>
      </c>
      <c r="B3663" s="300">
        <v>46</v>
      </c>
      <c r="C3663" s="299" t="s">
        <v>91</v>
      </c>
      <c r="D3663" s="299" t="s">
        <v>65</v>
      </c>
      <c r="E3663" s="301">
        <v>0.99999999999999967</v>
      </c>
      <c r="F3663" s="299" t="s">
        <v>80</v>
      </c>
    </row>
    <row r="3664" spans="1:6" x14ac:dyDescent="0.3">
      <c r="A3664" s="299" t="s">
        <v>494</v>
      </c>
      <c r="B3664" s="300">
        <v>46</v>
      </c>
      <c r="C3664" s="299" t="s">
        <v>91</v>
      </c>
      <c r="D3664" s="299" t="s">
        <v>65</v>
      </c>
      <c r="E3664" s="301">
        <v>1797.6363636363637</v>
      </c>
      <c r="F3664" s="299" t="s">
        <v>77</v>
      </c>
    </row>
    <row r="3665" spans="1:6" x14ac:dyDescent="0.3">
      <c r="A3665" s="299" t="s">
        <v>494</v>
      </c>
      <c r="B3665" s="300">
        <v>46</v>
      </c>
      <c r="C3665" s="299" t="s">
        <v>91</v>
      </c>
      <c r="D3665" s="299" t="s">
        <v>67</v>
      </c>
      <c r="E3665" s="301">
        <v>0.99999999999999967</v>
      </c>
      <c r="F3665" s="299" t="s">
        <v>187</v>
      </c>
    </row>
    <row r="3666" spans="1:6" x14ac:dyDescent="0.3">
      <c r="A3666" s="299" t="s">
        <v>494</v>
      </c>
      <c r="B3666" s="300">
        <v>46</v>
      </c>
      <c r="C3666" s="299" t="s">
        <v>91</v>
      </c>
      <c r="D3666" s="299" t="s">
        <v>67</v>
      </c>
      <c r="E3666" s="301">
        <v>30.272727272727263</v>
      </c>
      <c r="F3666" s="299" t="s">
        <v>77</v>
      </c>
    </row>
    <row r="3667" spans="1:6" x14ac:dyDescent="0.3">
      <c r="A3667" s="299" t="s">
        <v>494</v>
      </c>
      <c r="B3667" s="300">
        <v>46</v>
      </c>
      <c r="C3667" s="299" t="s">
        <v>91</v>
      </c>
      <c r="D3667" s="299" t="s">
        <v>66</v>
      </c>
      <c r="E3667" s="301">
        <v>0.99999999999999967</v>
      </c>
      <c r="F3667" s="299" t="s">
        <v>187</v>
      </c>
    </row>
    <row r="3668" spans="1:6" x14ac:dyDescent="0.3">
      <c r="A3668" s="299" t="s">
        <v>494</v>
      </c>
      <c r="B3668" s="300">
        <v>46</v>
      </c>
      <c r="C3668" s="299" t="s">
        <v>91</v>
      </c>
      <c r="D3668" s="299" t="s">
        <v>66</v>
      </c>
      <c r="E3668" s="301">
        <v>11</v>
      </c>
      <c r="F3668" s="299" t="s">
        <v>77</v>
      </c>
    </row>
    <row r="3669" spans="1:6" x14ac:dyDescent="0.3">
      <c r="A3669" s="299" t="s">
        <v>494</v>
      </c>
      <c r="B3669" s="300">
        <v>46</v>
      </c>
      <c r="C3669" s="299" t="s">
        <v>92</v>
      </c>
      <c r="D3669" s="299" t="s">
        <v>47</v>
      </c>
      <c r="E3669" s="301">
        <v>76.409090909090892</v>
      </c>
      <c r="F3669" s="299" t="s">
        <v>187</v>
      </c>
    </row>
    <row r="3670" spans="1:6" x14ac:dyDescent="0.3">
      <c r="A3670" s="299" t="s">
        <v>494</v>
      </c>
      <c r="B3670" s="300">
        <v>46</v>
      </c>
      <c r="C3670" s="299" t="s">
        <v>92</v>
      </c>
      <c r="D3670" s="299" t="s">
        <v>47</v>
      </c>
      <c r="E3670" s="301">
        <v>3.9999999999999987</v>
      </c>
      <c r="F3670" s="299" t="s">
        <v>80</v>
      </c>
    </row>
    <row r="3671" spans="1:6" x14ac:dyDescent="0.3">
      <c r="A3671" s="299" t="s">
        <v>494</v>
      </c>
      <c r="B3671" s="300">
        <v>46</v>
      </c>
      <c r="C3671" s="299" t="s">
        <v>92</v>
      </c>
      <c r="D3671" s="299" t="s">
        <v>47</v>
      </c>
      <c r="E3671" s="301">
        <v>61.409090909090928</v>
      </c>
      <c r="F3671" s="299" t="s">
        <v>188</v>
      </c>
    </row>
    <row r="3672" spans="1:6" x14ac:dyDescent="0.3">
      <c r="A3672" s="299" t="s">
        <v>494</v>
      </c>
      <c r="B3672" s="300">
        <v>46</v>
      </c>
      <c r="C3672" s="299" t="s">
        <v>92</v>
      </c>
      <c r="D3672" s="299" t="s">
        <v>47</v>
      </c>
      <c r="E3672" s="301">
        <v>220.27272727272725</v>
      </c>
      <c r="F3672" s="299" t="s">
        <v>77</v>
      </c>
    </row>
    <row r="3673" spans="1:6" x14ac:dyDescent="0.3">
      <c r="A3673" s="299" t="s">
        <v>494</v>
      </c>
      <c r="B3673" s="300">
        <v>46</v>
      </c>
      <c r="C3673" s="299" t="s">
        <v>92</v>
      </c>
      <c r="D3673" s="299" t="s">
        <v>48</v>
      </c>
      <c r="E3673" s="301">
        <v>1.9999999999999993</v>
      </c>
      <c r="F3673" s="299" t="s">
        <v>187</v>
      </c>
    </row>
    <row r="3674" spans="1:6" x14ac:dyDescent="0.3">
      <c r="A3674" s="299" t="s">
        <v>494</v>
      </c>
      <c r="B3674" s="300">
        <v>46</v>
      </c>
      <c r="C3674" s="299" t="s">
        <v>92</v>
      </c>
      <c r="D3674" s="299" t="s">
        <v>48</v>
      </c>
      <c r="E3674" s="301">
        <v>29.363636363636346</v>
      </c>
      <c r="F3674" s="299" t="s">
        <v>77</v>
      </c>
    </row>
    <row r="3675" spans="1:6" x14ac:dyDescent="0.3">
      <c r="A3675" s="299" t="s">
        <v>494</v>
      </c>
      <c r="B3675" s="300">
        <v>46</v>
      </c>
      <c r="C3675" s="299" t="s">
        <v>92</v>
      </c>
      <c r="D3675" s="299" t="s">
        <v>49</v>
      </c>
      <c r="E3675" s="301">
        <v>409.36363636363643</v>
      </c>
      <c r="F3675" s="299" t="s">
        <v>187</v>
      </c>
    </row>
    <row r="3676" spans="1:6" x14ac:dyDescent="0.3">
      <c r="A3676" s="299" t="s">
        <v>494</v>
      </c>
      <c r="B3676" s="300">
        <v>46</v>
      </c>
      <c r="C3676" s="299" t="s">
        <v>92</v>
      </c>
      <c r="D3676" s="299" t="s">
        <v>49</v>
      </c>
      <c r="E3676" s="301">
        <v>4417.6363636363631</v>
      </c>
      <c r="F3676" s="299" t="s">
        <v>77</v>
      </c>
    </row>
    <row r="3677" spans="1:6" x14ac:dyDescent="0.3">
      <c r="A3677" s="299" t="s">
        <v>494</v>
      </c>
      <c r="B3677" s="300">
        <v>46</v>
      </c>
      <c r="C3677" s="299" t="s">
        <v>92</v>
      </c>
      <c r="D3677" s="299" t="s">
        <v>50</v>
      </c>
      <c r="E3677" s="301">
        <v>0.99999999999999967</v>
      </c>
      <c r="F3677" s="299" t="s">
        <v>187</v>
      </c>
    </row>
    <row r="3678" spans="1:6" x14ac:dyDescent="0.3">
      <c r="A3678" s="299" t="s">
        <v>494</v>
      </c>
      <c r="B3678" s="300">
        <v>46</v>
      </c>
      <c r="C3678" s="299" t="s">
        <v>92</v>
      </c>
      <c r="D3678" s="299" t="s">
        <v>50</v>
      </c>
      <c r="E3678" s="301">
        <v>48.909090909090907</v>
      </c>
      <c r="F3678" s="299" t="s">
        <v>77</v>
      </c>
    </row>
    <row r="3679" spans="1:6" x14ac:dyDescent="0.3">
      <c r="A3679" s="299" t="s">
        <v>494</v>
      </c>
      <c r="B3679" s="300">
        <v>46</v>
      </c>
      <c r="C3679" s="299" t="s">
        <v>92</v>
      </c>
      <c r="D3679" s="299" t="s">
        <v>51</v>
      </c>
      <c r="E3679" s="301">
        <v>4.9999999999999991</v>
      </c>
      <c r="F3679" s="299" t="s">
        <v>187</v>
      </c>
    </row>
    <row r="3680" spans="1:6" x14ac:dyDescent="0.3">
      <c r="A3680" s="299" t="s">
        <v>494</v>
      </c>
      <c r="B3680" s="300">
        <v>46</v>
      </c>
      <c r="C3680" s="299" t="s">
        <v>92</v>
      </c>
      <c r="D3680" s="299" t="s">
        <v>51</v>
      </c>
      <c r="E3680" s="301">
        <v>172.63636363636363</v>
      </c>
      <c r="F3680" s="299" t="s">
        <v>77</v>
      </c>
    </row>
    <row r="3681" spans="1:6" x14ac:dyDescent="0.3">
      <c r="A3681" s="299" t="s">
        <v>494</v>
      </c>
      <c r="B3681" s="300">
        <v>46</v>
      </c>
      <c r="C3681" s="299" t="s">
        <v>92</v>
      </c>
      <c r="D3681" s="299" t="s">
        <v>52</v>
      </c>
      <c r="E3681" s="301">
        <v>1402.6818181818182</v>
      </c>
      <c r="F3681" s="299" t="s">
        <v>187</v>
      </c>
    </row>
    <row r="3682" spans="1:6" x14ac:dyDescent="0.3">
      <c r="A3682" s="299" t="s">
        <v>494</v>
      </c>
      <c r="B3682" s="300">
        <v>46</v>
      </c>
      <c r="C3682" s="299" t="s">
        <v>92</v>
      </c>
      <c r="D3682" s="299" t="s">
        <v>52</v>
      </c>
      <c r="E3682" s="301">
        <v>2400.4090909090905</v>
      </c>
      <c r="F3682" s="299" t="s">
        <v>77</v>
      </c>
    </row>
    <row r="3683" spans="1:6" x14ac:dyDescent="0.3">
      <c r="A3683" s="299" t="s">
        <v>494</v>
      </c>
      <c r="B3683" s="300">
        <v>46</v>
      </c>
      <c r="C3683" s="299" t="s">
        <v>92</v>
      </c>
      <c r="D3683" s="299" t="s">
        <v>53</v>
      </c>
      <c r="E3683" s="301">
        <v>1973.6818181818185</v>
      </c>
      <c r="F3683" s="299" t="s">
        <v>187</v>
      </c>
    </row>
    <row r="3684" spans="1:6" x14ac:dyDescent="0.3">
      <c r="A3684" s="299" t="s">
        <v>494</v>
      </c>
      <c r="B3684" s="300">
        <v>46</v>
      </c>
      <c r="C3684" s="299" t="s">
        <v>92</v>
      </c>
      <c r="D3684" s="299" t="s">
        <v>53</v>
      </c>
      <c r="E3684" s="301">
        <v>7215.954545454545</v>
      </c>
      <c r="F3684" s="299" t="s">
        <v>77</v>
      </c>
    </row>
    <row r="3685" spans="1:6" x14ac:dyDescent="0.3">
      <c r="A3685" s="299" t="s">
        <v>494</v>
      </c>
      <c r="B3685" s="300">
        <v>46</v>
      </c>
      <c r="C3685" s="299" t="s">
        <v>92</v>
      </c>
      <c r="D3685" s="299" t="s">
        <v>54</v>
      </c>
      <c r="E3685" s="301">
        <v>1210.5454545454547</v>
      </c>
      <c r="F3685" s="299" t="s">
        <v>187</v>
      </c>
    </row>
    <row r="3686" spans="1:6" x14ac:dyDescent="0.3">
      <c r="A3686" s="299" t="s">
        <v>494</v>
      </c>
      <c r="B3686" s="300">
        <v>46</v>
      </c>
      <c r="C3686" s="299" t="s">
        <v>92</v>
      </c>
      <c r="D3686" s="299" t="s">
        <v>54</v>
      </c>
      <c r="E3686" s="301">
        <v>1.9999999999999993</v>
      </c>
      <c r="F3686" s="299" t="s">
        <v>81</v>
      </c>
    </row>
    <row r="3687" spans="1:6" x14ac:dyDescent="0.3">
      <c r="A3687" s="299" t="s">
        <v>494</v>
      </c>
      <c r="B3687" s="300">
        <v>46</v>
      </c>
      <c r="C3687" s="299" t="s">
        <v>92</v>
      </c>
      <c r="D3687" s="299" t="s">
        <v>54</v>
      </c>
      <c r="E3687" s="301">
        <v>29.772727272727273</v>
      </c>
      <c r="F3687" s="299" t="s">
        <v>80</v>
      </c>
    </row>
    <row r="3688" spans="1:6" x14ac:dyDescent="0.3">
      <c r="A3688" s="299" t="s">
        <v>494</v>
      </c>
      <c r="B3688" s="300">
        <v>46</v>
      </c>
      <c r="C3688" s="299" t="s">
        <v>92</v>
      </c>
      <c r="D3688" s="299" t="s">
        <v>54</v>
      </c>
      <c r="E3688" s="301">
        <v>4069.3181818181815</v>
      </c>
      <c r="F3688" s="299" t="s">
        <v>77</v>
      </c>
    </row>
    <row r="3689" spans="1:6" x14ac:dyDescent="0.3">
      <c r="A3689" s="299" t="s">
        <v>494</v>
      </c>
      <c r="B3689" s="300">
        <v>46</v>
      </c>
      <c r="C3689" s="299" t="s">
        <v>92</v>
      </c>
      <c r="D3689" s="299" t="s">
        <v>55</v>
      </c>
      <c r="E3689" s="301">
        <v>1514.0000000000002</v>
      </c>
      <c r="F3689" s="299" t="s">
        <v>187</v>
      </c>
    </row>
    <row r="3690" spans="1:6" x14ac:dyDescent="0.3">
      <c r="A3690" s="299" t="s">
        <v>494</v>
      </c>
      <c r="B3690" s="300">
        <v>46</v>
      </c>
      <c r="C3690" s="299" t="s">
        <v>92</v>
      </c>
      <c r="D3690" s="299" t="s">
        <v>55</v>
      </c>
      <c r="E3690" s="301">
        <v>5811.818181818182</v>
      </c>
      <c r="F3690" s="299" t="s">
        <v>77</v>
      </c>
    </row>
    <row r="3691" spans="1:6" x14ac:dyDescent="0.3">
      <c r="A3691" s="299" t="s">
        <v>494</v>
      </c>
      <c r="B3691" s="300">
        <v>46</v>
      </c>
      <c r="C3691" s="299" t="s">
        <v>92</v>
      </c>
      <c r="D3691" s="299" t="s">
        <v>56</v>
      </c>
      <c r="E3691" s="301">
        <v>676.86363636363637</v>
      </c>
      <c r="F3691" s="299" t="s">
        <v>187</v>
      </c>
    </row>
    <row r="3692" spans="1:6" x14ac:dyDescent="0.3">
      <c r="A3692" s="299" t="s">
        <v>494</v>
      </c>
      <c r="B3692" s="300">
        <v>46</v>
      </c>
      <c r="C3692" s="299" t="s">
        <v>92</v>
      </c>
      <c r="D3692" s="299" t="s">
        <v>56</v>
      </c>
      <c r="E3692" s="301">
        <v>1454.2272727272727</v>
      </c>
      <c r="F3692" s="299" t="s">
        <v>77</v>
      </c>
    </row>
    <row r="3693" spans="1:6" x14ac:dyDescent="0.3">
      <c r="A3693" s="299" t="s">
        <v>494</v>
      </c>
      <c r="B3693" s="300">
        <v>46</v>
      </c>
      <c r="C3693" s="299" t="s">
        <v>92</v>
      </c>
      <c r="D3693" s="299" t="s">
        <v>57</v>
      </c>
      <c r="E3693" s="301">
        <v>109.09090909090909</v>
      </c>
      <c r="F3693" s="299" t="s">
        <v>187</v>
      </c>
    </row>
    <row r="3694" spans="1:6" x14ac:dyDescent="0.3">
      <c r="A3694" s="299" t="s">
        <v>494</v>
      </c>
      <c r="B3694" s="300">
        <v>46</v>
      </c>
      <c r="C3694" s="299" t="s">
        <v>92</v>
      </c>
      <c r="D3694" s="299" t="s">
        <v>57</v>
      </c>
      <c r="E3694" s="301">
        <v>184.36363636363637</v>
      </c>
      <c r="F3694" s="299" t="s">
        <v>77</v>
      </c>
    </row>
    <row r="3695" spans="1:6" x14ac:dyDescent="0.3">
      <c r="A3695" s="299" t="s">
        <v>494</v>
      </c>
      <c r="B3695" s="300">
        <v>46</v>
      </c>
      <c r="C3695" s="299" t="s">
        <v>92</v>
      </c>
      <c r="D3695" s="299" t="s">
        <v>58</v>
      </c>
      <c r="E3695" s="301">
        <v>231.72727272727263</v>
      </c>
      <c r="F3695" s="299" t="s">
        <v>187</v>
      </c>
    </row>
    <row r="3696" spans="1:6" x14ac:dyDescent="0.3">
      <c r="A3696" s="299" t="s">
        <v>494</v>
      </c>
      <c r="B3696" s="300">
        <v>46</v>
      </c>
      <c r="C3696" s="299" t="s">
        <v>92</v>
      </c>
      <c r="D3696" s="299" t="s">
        <v>58</v>
      </c>
      <c r="E3696" s="301">
        <v>338</v>
      </c>
      <c r="F3696" s="299" t="s">
        <v>77</v>
      </c>
    </row>
    <row r="3697" spans="1:6" x14ac:dyDescent="0.3">
      <c r="A3697" s="299" t="s">
        <v>494</v>
      </c>
      <c r="B3697" s="300">
        <v>46</v>
      </c>
      <c r="C3697" s="299" t="s">
        <v>92</v>
      </c>
      <c r="D3697" s="299" t="s">
        <v>59</v>
      </c>
      <c r="E3697" s="301">
        <v>1223</v>
      </c>
      <c r="F3697" s="299" t="s">
        <v>187</v>
      </c>
    </row>
    <row r="3698" spans="1:6" x14ac:dyDescent="0.3">
      <c r="A3698" s="299" t="s">
        <v>494</v>
      </c>
      <c r="B3698" s="300">
        <v>46</v>
      </c>
      <c r="C3698" s="299" t="s">
        <v>92</v>
      </c>
      <c r="D3698" s="299" t="s">
        <v>59</v>
      </c>
      <c r="E3698" s="301">
        <v>1711.5000000000002</v>
      </c>
      <c r="F3698" s="299" t="s">
        <v>77</v>
      </c>
    </row>
    <row r="3699" spans="1:6" x14ac:dyDescent="0.3">
      <c r="A3699" s="299" t="s">
        <v>494</v>
      </c>
      <c r="B3699" s="300">
        <v>46</v>
      </c>
      <c r="C3699" s="299" t="s">
        <v>92</v>
      </c>
      <c r="D3699" s="299" t="s">
        <v>60</v>
      </c>
      <c r="E3699" s="301">
        <v>719.86363636363649</v>
      </c>
      <c r="F3699" s="299" t="s">
        <v>187</v>
      </c>
    </row>
    <row r="3700" spans="1:6" x14ac:dyDescent="0.3">
      <c r="A3700" s="299" t="s">
        <v>494</v>
      </c>
      <c r="B3700" s="300">
        <v>46</v>
      </c>
      <c r="C3700" s="299" t="s">
        <v>92</v>
      </c>
      <c r="D3700" s="299" t="s">
        <v>60</v>
      </c>
      <c r="E3700" s="301">
        <v>2.2727272727272716</v>
      </c>
      <c r="F3700" s="299" t="s">
        <v>80</v>
      </c>
    </row>
    <row r="3701" spans="1:6" x14ac:dyDescent="0.3">
      <c r="A3701" s="299" t="s">
        <v>494</v>
      </c>
      <c r="B3701" s="300">
        <v>46</v>
      </c>
      <c r="C3701" s="299" t="s">
        <v>92</v>
      </c>
      <c r="D3701" s="299" t="s">
        <v>60</v>
      </c>
      <c r="E3701" s="301">
        <v>3663.454545454545</v>
      </c>
      <c r="F3701" s="299" t="s">
        <v>77</v>
      </c>
    </row>
    <row r="3702" spans="1:6" x14ac:dyDescent="0.3">
      <c r="A3702" s="299" t="s">
        <v>494</v>
      </c>
      <c r="B3702" s="300">
        <v>46</v>
      </c>
      <c r="C3702" s="299" t="s">
        <v>92</v>
      </c>
      <c r="D3702" s="299" t="s">
        <v>61</v>
      </c>
      <c r="E3702" s="301">
        <v>2.9999999999999982</v>
      </c>
      <c r="F3702" s="299" t="s">
        <v>187</v>
      </c>
    </row>
    <row r="3703" spans="1:6" x14ac:dyDescent="0.3">
      <c r="A3703" s="299" t="s">
        <v>494</v>
      </c>
      <c r="B3703" s="300">
        <v>46</v>
      </c>
      <c r="C3703" s="299" t="s">
        <v>92</v>
      </c>
      <c r="D3703" s="299" t="s">
        <v>61</v>
      </c>
      <c r="E3703" s="301">
        <v>328.81818181818187</v>
      </c>
      <c r="F3703" s="299" t="s">
        <v>77</v>
      </c>
    </row>
    <row r="3704" spans="1:6" x14ac:dyDescent="0.3">
      <c r="A3704" s="299" t="s">
        <v>494</v>
      </c>
      <c r="B3704" s="300">
        <v>46</v>
      </c>
      <c r="C3704" s="299" t="s">
        <v>92</v>
      </c>
      <c r="D3704" s="299" t="s">
        <v>62</v>
      </c>
      <c r="E3704" s="301">
        <v>440.22727272727263</v>
      </c>
      <c r="F3704" s="299" t="s">
        <v>187</v>
      </c>
    </row>
    <row r="3705" spans="1:6" x14ac:dyDescent="0.3">
      <c r="A3705" s="299" t="s">
        <v>494</v>
      </c>
      <c r="B3705" s="300">
        <v>46</v>
      </c>
      <c r="C3705" s="299" t="s">
        <v>92</v>
      </c>
      <c r="D3705" s="299" t="s">
        <v>62</v>
      </c>
      <c r="E3705" s="301">
        <v>1889.818181818182</v>
      </c>
      <c r="F3705" s="299" t="s">
        <v>77</v>
      </c>
    </row>
    <row r="3706" spans="1:6" x14ac:dyDescent="0.3">
      <c r="A3706" s="299" t="s">
        <v>494</v>
      </c>
      <c r="B3706" s="300">
        <v>46</v>
      </c>
      <c r="C3706" s="299" t="s">
        <v>92</v>
      </c>
      <c r="D3706" s="299" t="s">
        <v>63</v>
      </c>
      <c r="E3706" s="301">
        <v>268.18181818181819</v>
      </c>
      <c r="F3706" s="299" t="s">
        <v>187</v>
      </c>
    </row>
    <row r="3707" spans="1:6" x14ac:dyDescent="0.3">
      <c r="A3707" s="299" t="s">
        <v>494</v>
      </c>
      <c r="B3707" s="300">
        <v>46</v>
      </c>
      <c r="C3707" s="299" t="s">
        <v>92</v>
      </c>
      <c r="D3707" s="299" t="s">
        <v>63</v>
      </c>
      <c r="E3707" s="301">
        <v>1695.7272727272732</v>
      </c>
      <c r="F3707" s="299" t="s">
        <v>77</v>
      </c>
    </row>
    <row r="3708" spans="1:6" x14ac:dyDescent="0.3">
      <c r="A3708" s="299" t="s">
        <v>494</v>
      </c>
      <c r="B3708" s="300">
        <v>46</v>
      </c>
      <c r="C3708" s="299" t="s">
        <v>92</v>
      </c>
      <c r="D3708" s="299" t="s">
        <v>64</v>
      </c>
      <c r="E3708" s="301">
        <v>225.9545454545455</v>
      </c>
      <c r="F3708" s="299" t="s">
        <v>187</v>
      </c>
    </row>
    <row r="3709" spans="1:6" x14ac:dyDescent="0.3">
      <c r="A3709" s="299" t="s">
        <v>494</v>
      </c>
      <c r="B3709" s="300">
        <v>46</v>
      </c>
      <c r="C3709" s="299" t="s">
        <v>92</v>
      </c>
      <c r="D3709" s="299" t="s">
        <v>64</v>
      </c>
      <c r="E3709" s="301">
        <v>809.04545454545439</v>
      </c>
      <c r="F3709" s="299" t="s">
        <v>77</v>
      </c>
    </row>
    <row r="3710" spans="1:6" x14ac:dyDescent="0.3">
      <c r="A3710" s="299" t="s">
        <v>494</v>
      </c>
      <c r="B3710" s="300">
        <v>46</v>
      </c>
      <c r="C3710" s="299" t="s">
        <v>92</v>
      </c>
      <c r="D3710" s="299" t="s">
        <v>65</v>
      </c>
      <c r="E3710" s="301">
        <v>558.68181818181813</v>
      </c>
      <c r="F3710" s="299" t="s">
        <v>187</v>
      </c>
    </row>
    <row r="3711" spans="1:6" x14ac:dyDescent="0.3">
      <c r="A3711" s="299" t="s">
        <v>494</v>
      </c>
      <c r="B3711" s="300">
        <v>46</v>
      </c>
      <c r="C3711" s="299" t="s">
        <v>92</v>
      </c>
      <c r="D3711" s="299" t="s">
        <v>65</v>
      </c>
      <c r="E3711" s="301">
        <v>664.68181818181813</v>
      </c>
      <c r="F3711" s="299" t="s">
        <v>77</v>
      </c>
    </row>
    <row r="3712" spans="1:6" x14ac:dyDescent="0.3">
      <c r="A3712" s="299" t="s">
        <v>494</v>
      </c>
      <c r="B3712" s="300">
        <v>46</v>
      </c>
      <c r="C3712" s="299" t="s">
        <v>92</v>
      </c>
      <c r="D3712" s="299" t="s">
        <v>67</v>
      </c>
      <c r="E3712" s="301">
        <v>0.99999999999999967</v>
      </c>
      <c r="F3712" s="299" t="s">
        <v>187</v>
      </c>
    </row>
    <row r="3713" spans="1:6" x14ac:dyDescent="0.3">
      <c r="A3713" s="299" t="s">
        <v>494</v>
      </c>
      <c r="B3713" s="300">
        <v>46</v>
      </c>
      <c r="C3713" s="299" t="s">
        <v>92</v>
      </c>
      <c r="D3713" s="299" t="s">
        <v>67</v>
      </c>
      <c r="E3713" s="301">
        <v>50.181818181818194</v>
      </c>
      <c r="F3713" s="299" t="s">
        <v>77</v>
      </c>
    </row>
    <row r="3714" spans="1:6" x14ac:dyDescent="0.3">
      <c r="A3714" s="299" t="s">
        <v>494</v>
      </c>
      <c r="B3714" s="300">
        <v>46</v>
      </c>
      <c r="C3714" s="299" t="s">
        <v>92</v>
      </c>
      <c r="D3714" s="299" t="s">
        <v>66</v>
      </c>
      <c r="E3714" s="301">
        <v>12.545454545454547</v>
      </c>
      <c r="F3714" s="299" t="s">
        <v>77</v>
      </c>
    </row>
    <row r="3715" spans="1:6" x14ac:dyDescent="0.3">
      <c r="A3715" s="299" t="s">
        <v>494</v>
      </c>
      <c r="B3715" s="300">
        <v>47</v>
      </c>
      <c r="C3715" s="299" t="s">
        <v>91</v>
      </c>
      <c r="D3715" s="299" t="s">
        <v>47</v>
      </c>
      <c r="E3715" s="301">
        <v>36.090909090909086</v>
      </c>
      <c r="F3715" s="299" t="s">
        <v>187</v>
      </c>
    </row>
    <row r="3716" spans="1:6" x14ac:dyDescent="0.3">
      <c r="A3716" s="299" t="s">
        <v>494</v>
      </c>
      <c r="B3716" s="300">
        <v>47</v>
      </c>
      <c r="C3716" s="299" t="s">
        <v>91</v>
      </c>
      <c r="D3716" s="299" t="s">
        <v>47</v>
      </c>
      <c r="E3716" s="301">
        <v>2.9999999999999982</v>
      </c>
      <c r="F3716" s="299" t="s">
        <v>188</v>
      </c>
    </row>
    <row r="3717" spans="1:6" x14ac:dyDescent="0.3">
      <c r="A3717" s="299" t="s">
        <v>494</v>
      </c>
      <c r="B3717" s="300">
        <v>47</v>
      </c>
      <c r="C3717" s="299" t="s">
        <v>91</v>
      </c>
      <c r="D3717" s="299" t="s">
        <v>47</v>
      </c>
      <c r="E3717" s="301">
        <v>511.9545454545455</v>
      </c>
      <c r="F3717" s="299" t="s">
        <v>77</v>
      </c>
    </row>
    <row r="3718" spans="1:6" x14ac:dyDescent="0.3">
      <c r="A3718" s="299" t="s">
        <v>494</v>
      </c>
      <c r="B3718" s="300">
        <v>47</v>
      </c>
      <c r="C3718" s="299" t="s">
        <v>91</v>
      </c>
      <c r="D3718" s="299" t="s">
        <v>48</v>
      </c>
      <c r="E3718" s="301">
        <v>1.9999999999999993</v>
      </c>
      <c r="F3718" s="299" t="s">
        <v>77</v>
      </c>
    </row>
    <row r="3719" spans="1:6" x14ac:dyDescent="0.3">
      <c r="A3719" s="299" t="s">
        <v>494</v>
      </c>
      <c r="B3719" s="300">
        <v>47</v>
      </c>
      <c r="C3719" s="299" t="s">
        <v>91</v>
      </c>
      <c r="D3719" s="299" t="s">
        <v>49</v>
      </c>
      <c r="E3719" s="301">
        <v>20.181818181818176</v>
      </c>
      <c r="F3719" s="299" t="s">
        <v>187</v>
      </c>
    </row>
    <row r="3720" spans="1:6" x14ac:dyDescent="0.3">
      <c r="A3720" s="299" t="s">
        <v>494</v>
      </c>
      <c r="B3720" s="300">
        <v>47</v>
      </c>
      <c r="C3720" s="299" t="s">
        <v>91</v>
      </c>
      <c r="D3720" s="299" t="s">
        <v>49</v>
      </c>
      <c r="E3720" s="301">
        <v>828.72727272727275</v>
      </c>
      <c r="F3720" s="299" t="s">
        <v>77</v>
      </c>
    </row>
    <row r="3721" spans="1:6" x14ac:dyDescent="0.3">
      <c r="A3721" s="299" t="s">
        <v>494</v>
      </c>
      <c r="B3721" s="300">
        <v>47</v>
      </c>
      <c r="C3721" s="299" t="s">
        <v>91</v>
      </c>
      <c r="D3721" s="299" t="s">
        <v>50</v>
      </c>
      <c r="E3721" s="301">
        <v>2.9999999999999982</v>
      </c>
      <c r="F3721" s="299" t="s">
        <v>77</v>
      </c>
    </row>
    <row r="3722" spans="1:6" x14ac:dyDescent="0.3">
      <c r="A3722" s="299" t="s">
        <v>494</v>
      </c>
      <c r="B3722" s="300">
        <v>47</v>
      </c>
      <c r="C3722" s="299" t="s">
        <v>91</v>
      </c>
      <c r="D3722" s="299" t="s">
        <v>51</v>
      </c>
      <c r="E3722" s="301">
        <v>19.636363636363633</v>
      </c>
      <c r="F3722" s="299" t="s">
        <v>77</v>
      </c>
    </row>
    <row r="3723" spans="1:6" x14ac:dyDescent="0.3">
      <c r="A3723" s="299" t="s">
        <v>494</v>
      </c>
      <c r="B3723" s="300">
        <v>47</v>
      </c>
      <c r="C3723" s="299" t="s">
        <v>91</v>
      </c>
      <c r="D3723" s="299" t="s">
        <v>52</v>
      </c>
      <c r="E3723" s="301">
        <v>141.49999999999997</v>
      </c>
      <c r="F3723" s="299" t="s">
        <v>187</v>
      </c>
    </row>
    <row r="3724" spans="1:6" x14ac:dyDescent="0.3">
      <c r="A3724" s="299" t="s">
        <v>494</v>
      </c>
      <c r="B3724" s="300">
        <v>47</v>
      </c>
      <c r="C3724" s="299" t="s">
        <v>91</v>
      </c>
      <c r="D3724" s="299" t="s">
        <v>52</v>
      </c>
      <c r="E3724" s="301">
        <v>853.22727272727286</v>
      </c>
      <c r="F3724" s="299" t="s">
        <v>77</v>
      </c>
    </row>
    <row r="3725" spans="1:6" x14ac:dyDescent="0.3">
      <c r="A3725" s="299" t="s">
        <v>494</v>
      </c>
      <c r="B3725" s="300">
        <v>47</v>
      </c>
      <c r="C3725" s="299" t="s">
        <v>91</v>
      </c>
      <c r="D3725" s="299" t="s">
        <v>53</v>
      </c>
      <c r="E3725" s="301">
        <v>345.59090909090912</v>
      </c>
      <c r="F3725" s="299" t="s">
        <v>187</v>
      </c>
    </row>
    <row r="3726" spans="1:6" x14ac:dyDescent="0.3">
      <c r="A3726" s="299" t="s">
        <v>494</v>
      </c>
      <c r="B3726" s="300">
        <v>47</v>
      </c>
      <c r="C3726" s="299" t="s">
        <v>91</v>
      </c>
      <c r="D3726" s="299" t="s">
        <v>53</v>
      </c>
      <c r="E3726" s="301">
        <v>806.40909090909088</v>
      </c>
      <c r="F3726" s="299" t="s">
        <v>77</v>
      </c>
    </row>
    <row r="3727" spans="1:6" x14ac:dyDescent="0.3">
      <c r="A3727" s="299" t="s">
        <v>494</v>
      </c>
      <c r="B3727" s="300">
        <v>47</v>
      </c>
      <c r="C3727" s="299" t="s">
        <v>91</v>
      </c>
      <c r="D3727" s="299" t="s">
        <v>54</v>
      </c>
      <c r="E3727" s="301">
        <v>251.27272727272725</v>
      </c>
      <c r="F3727" s="299" t="s">
        <v>187</v>
      </c>
    </row>
    <row r="3728" spans="1:6" x14ac:dyDescent="0.3">
      <c r="A3728" s="299" t="s">
        <v>494</v>
      </c>
      <c r="B3728" s="300">
        <v>47</v>
      </c>
      <c r="C3728" s="299" t="s">
        <v>91</v>
      </c>
      <c r="D3728" s="299" t="s">
        <v>54</v>
      </c>
      <c r="E3728" s="301">
        <v>351.5</v>
      </c>
      <c r="F3728" s="299" t="s">
        <v>77</v>
      </c>
    </row>
    <row r="3729" spans="1:6" x14ac:dyDescent="0.3">
      <c r="A3729" s="299" t="s">
        <v>494</v>
      </c>
      <c r="B3729" s="300">
        <v>47</v>
      </c>
      <c r="C3729" s="299" t="s">
        <v>91</v>
      </c>
      <c r="D3729" s="299" t="s">
        <v>55</v>
      </c>
      <c r="E3729" s="301">
        <v>167.27272727272731</v>
      </c>
      <c r="F3729" s="299" t="s">
        <v>187</v>
      </c>
    </row>
    <row r="3730" spans="1:6" x14ac:dyDescent="0.3">
      <c r="A3730" s="299" t="s">
        <v>494</v>
      </c>
      <c r="B3730" s="300">
        <v>47</v>
      </c>
      <c r="C3730" s="299" t="s">
        <v>91</v>
      </c>
      <c r="D3730" s="299" t="s">
        <v>55</v>
      </c>
      <c r="E3730" s="301">
        <v>1575.6363636363637</v>
      </c>
      <c r="F3730" s="299" t="s">
        <v>77</v>
      </c>
    </row>
    <row r="3731" spans="1:6" x14ac:dyDescent="0.3">
      <c r="A3731" s="299" t="s">
        <v>494</v>
      </c>
      <c r="B3731" s="300">
        <v>47</v>
      </c>
      <c r="C3731" s="299" t="s">
        <v>91</v>
      </c>
      <c r="D3731" s="299" t="s">
        <v>56</v>
      </c>
      <c r="E3731" s="301">
        <v>23.318181818181817</v>
      </c>
      <c r="F3731" s="299" t="s">
        <v>187</v>
      </c>
    </row>
    <row r="3732" spans="1:6" x14ac:dyDescent="0.3">
      <c r="A3732" s="299" t="s">
        <v>494</v>
      </c>
      <c r="B3732" s="300">
        <v>47</v>
      </c>
      <c r="C3732" s="299" t="s">
        <v>91</v>
      </c>
      <c r="D3732" s="299" t="s">
        <v>56</v>
      </c>
      <c r="E3732" s="301">
        <v>76.318181818181827</v>
      </c>
      <c r="F3732" s="299" t="s">
        <v>77</v>
      </c>
    </row>
    <row r="3733" spans="1:6" x14ac:dyDescent="0.3">
      <c r="A3733" s="299" t="s">
        <v>494</v>
      </c>
      <c r="B3733" s="300">
        <v>47</v>
      </c>
      <c r="C3733" s="299" t="s">
        <v>91</v>
      </c>
      <c r="D3733" s="299" t="s">
        <v>57</v>
      </c>
      <c r="E3733" s="301">
        <v>13.545454545454552</v>
      </c>
      <c r="F3733" s="299" t="s">
        <v>187</v>
      </c>
    </row>
    <row r="3734" spans="1:6" x14ac:dyDescent="0.3">
      <c r="A3734" s="299" t="s">
        <v>494</v>
      </c>
      <c r="B3734" s="300">
        <v>47</v>
      </c>
      <c r="C3734" s="299" t="s">
        <v>91</v>
      </c>
      <c r="D3734" s="299" t="s">
        <v>57</v>
      </c>
      <c r="E3734" s="301">
        <v>8.0454545454545432</v>
      </c>
      <c r="F3734" s="299" t="s">
        <v>77</v>
      </c>
    </row>
    <row r="3735" spans="1:6" x14ac:dyDescent="0.3">
      <c r="A3735" s="299" t="s">
        <v>494</v>
      </c>
      <c r="B3735" s="300">
        <v>47</v>
      </c>
      <c r="C3735" s="299" t="s">
        <v>91</v>
      </c>
      <c r="D3735" s="299" t="s">
        <v>58</v>
      </c>
      <c r="E3735" s="301">
        <v>0.99999999999999967</v>
      </c>
      <c r="F3735" s="299" t="s">
        <v>187</v>
      </c>
    </row>
    <row r="3736" spans="1:6" x14ac:dyDescent="0.3">
      <c r="A3736" s="299" t="s">
        <v>494</v>
      </c>
      <c r="B3736" s="300">
        <v>47</v>
      </c>
      <c r="C3736" s="299" t="s">
        <v>91</v>
      </c>
      <c r="D3736" s="299" t="s">
        <v>58</v>
      </c>
      <c r="E3736" s="301">
        <v>13.363636363636367</v>
      </c>
      <c r="F3736" s="299" t="s">
        <v>77</v>
      </c>
    </row>
    <row r="3737" spans="1:6" x14ac:dyDescent="0.3">
      <c r="A3737" s="299" t="s">
        <v>494</v>
      </c>
      <c r="B3737" s="300">
        <v>47</v>
      </c>
      <c r="C3737" s="299" t="s">
        <v>91</v>
      </c>
      <c r="D3737" s="299" t="s">
        <v>59</v>
      </c>
      <c r="E3737" s="301">
        <v>28.54545454545454</v>
      </c>
      <c r="F3737" s="299" t="s">
        <v>187</v>
      </c>
    </row>
    <row r="3738" spans="1:6" x14ac:dyDescent="0.3">
      <c r="A3738" s="299" t="s">
        <v>494</v>
      </c>
      <c r="B3738" s="300">
        <v>47</v>
      </c>
      <c r="C3738" s="299" t="s">
        <v>91</v>
      </c>
      <c r="D3738" s="299" t="s">
        <v>59</v>
      </c>
      <c r="E3738" s="301">
        <v>202.95454545454538</v>
      </c>
      <c r="F3738" s="299" t="s">
        <v>77</v>
      </c>
    </row>
    <row r="3739" spans="1:6" x14ac:dyDescent="0.3">
      <c r="A3739" s="299" t="s">
        <v>494</v>
      </c>
      <c r="B3739" s="300">
        <v>47</v>
      </c>
      <c r="C3739" s="299" t="s">
        <v>91</v>
      </c>
      <c r="D3739" s="299" t="s">
        <v>60</v>
      </c>
      <c r="E3739" s="301">
        <v>28.954545454545439</v>
      </c>
      <c r="F3739" s="299" t="s">
        <v>187</v>
      </c>
    </row>
    <row r="3740" spans="1:6" x14ac:dyDescent="0.3">
      <c r="A3740" s="299" t="s">
        <v>494</v>
      </c>
      <c r="B3740" s="300">
        <v>47</v>
      </c>
      <c r="C3740" s="299" t="s">
        <v>91</v>
      </c>
      <c r="D3740" s="299" t="s">
        <v>60</v>
      </c>
      <c r="E3740" s="301">
        <v>704.36363636363626</v>
      </c>
      <c r="F3740" s="299" t="s">
        <v>77</v>
      </c>
    </row>
    <row r="3741" spans="1:6" x14ac:dyDescent="0.3">
      <c r="A3741" s="299" t="s">
        <v>494</v>
      </c>
      <c r="B3741" s="300">
        <v>47</v>
      </c>
      <c r="C3741" s="299" t="s">
        <v>91</v>
      </c>
      <c r="D3741" s="299" t="s">
        <v>61</v>
      </c>
      <c r="E3741" s="301">
        <v>62.545454545454561</v>
      </c>
      <c r="F3741" s="299" t="s">
        <v>77</v>
      </c>
    </row>
    <row r="3742" spans="1:6" x14ac:dyDescent="0.3">
      <c r="A3742" s="299" t="s">
        <v>494</v>
      </c>
      <c r="B3742" s="300">
        <v>47</v>
      </c>
      <c r="C3742" s="299" t="s">
        <v>91</v>
      </c>
      <c r="D3742" s="299" t="s">
        <v>62</v>
      </c>
      <c r="E3742" s="301">
        <v>34.68181818181818</v>
      </c>
      <c r="F3742" s="299" t="s">
        <v>187</v>
      </c>
    </row>
    <row r="3743" spans="1:6" x14ac:dyDescent="0.3">
      <c r="A3743" s="299" t="s">
        <v>494</v>
      </c>
      <c r="B3743" s="300">
        <v>47</v>
      </c>
      <c r="C3743" s="299" t="s">
        <v>91</v>
      </c>
      <c r="D3743" s="299" t="s">
        <v>62</v>
      </c>
      <c r="E3743" s="301">
        <v>314.36363636363649</v>
      </c>
      <c r="F3743" s="299" t="s">
        <v>77</v>
      </c>
    </row>
    <row r="3744" spans="1:6" x14ac:dyDescent="0.3">
      <c r="A3744" s="299" t="s">
        <v>494</v>
      </c>
      <c r="B3744" s="300">
        <v>47</v>
      </c>
      <c r="C3744" s="299" t="s">
        <v>91</v>
      </c>
      <c r="D3744" s="299" t="s">
        <v>63</v>
      </c>
      <c r="E3744" s="301">
        <v>14.454545454545455</v>
      </c>
      <c r="F3744" s="299" t="s">
        <v>187</v>
      </c>
    </row>
    <row r="3745" spans="1:6" x14ac:dyDescent="0.3">
      <c r="A3745" s="299" t="s">
        <v>494</v>
      </c>
      <c r="B3745" s="300">
        <v>47</v>
      </c>
      <c r="C3745" s="299" t="s">
        <v>91</v>
      </c>
      <c r="D3745" s="299" t="s">
        <v>63</v>
      </c>
      <c r="E3745" s="301">
        <v>842.95454545454527</v>
      </c>
      <c r="F3745" s="299" t="s">
        <v>77</v>
      </c>
    </row>
    <row r="3746" spans="1:6" x14ac:dyDescent="0.3">
      <c r="A3746" s="299" t="s">
        <v>494</v>
      </c>
      <c r="B3746" s="300">
        <v>47</v>
      </c>
      <c r="C3746" s="299" t="s">
        <v>91</v>
      </c>
      <c r="D3746" s="299" t="s">
        <v>64</v>
      </c>
      <c r="E3746" s="301">
        <v>10.363636363636363</v>
      </c>
      <c r="F3746" s="299" t="s">
        <v>187</v>
      </c>
    </row>
    <row r="3747" spans="1:6" x14ac:dyDescent="0.3">
      <c r="A3747" s="299" t="s">
        <v>494</v>
      </c>
      <c r="B3747" s="300">
        <v>47</v>
      </c>
      <c r="C3747" s="299" t="s">
        <v>91</v>
      </c>
      <c r="D3747" s="299" t="s">
        <v>64</v>
      </c>
      <c r="E3747" s="301">
        <v>114.09090909090914</v>
      </c>
      <c r="F3747" s="299" t="s">
        <v>77</v>
      </c>
    </row>
    <row r="3748" spans="1:6" x14ac:dyDescent="0.3">
      <c r="A3748" s="299" t="s">
        <v>494</v>
      </c>
      <c r="B3748" s="300">
        <v>47</v>
      </c>
      <c r="C3748" s="299" t="s">
        <v>91</v>
      </c>
      <c r="D3748" s="299" t="s">
        <v>65</v>
      </c>
      <c r="E3748" s="301">
        <v>160.36363636363632</v>
      </c>
      <c r="F3748" s="299" t="s">
        <v>187</v>
      </c>
    </row>
    <row r="3749" spans="1:6" x14ac:dyDescent="0.3">
      <c r="A3749" s="299" t="s">
        <v>494</v>
      </c>
      <c r="B3749" s="300">
        <v>47</v>
      </c>
      <c r="C3749" s="299" t="s">
        <v>91</v>
      </c>
      <c r="D3749" s="299" t="s">
        <v>65</v>
      </c>
      <c r="E3749" s="301">
        <v>146.31818181818184</v>
      </c>
      <c r="F3749" s="299" t="s">
        <v>77</v>
      </c>
    </row>
    <row r="3750" spans="1:6" x14ac:dyDescent="0.3">
      <c r="A3750" s="299" t="s">
        <v>494</v>
      </c>
      <c r="B3750" s="300">
        <v>47</v>
      </c>
      <c r="C3750" s="299" t="s">
        <v>91</v>
      </c>
      <c r="D3750" s="299" t="s">
        <v>67</v>
      </c>
      <c r="E3750" s="301">
        <v>0.59090909090909094</v>
      </c>
      <c r="F3750" s="299" t="s">
        <v>77</v>
      </c>
    </row>
    <row r="3751" spans="1:6" x14ac:dyDescent="0.3">
      <c r="A3751" s="299" t="s">
        <v>494</v>
      </c>
      <c r="B3751" s="300">
        <v>47</v>
      </c>
      <c r="C3751" s="299" t="s">
        <v>92</v>
      </c>
      <c r="D3751" s="299" t="s">
        <v>47</v>
      </c>
      <c r="E3751" s="301">
        <v>87.681818181818173</v>
      </c>
      <c r="F3751" s="299" t="s">
        <v>187</v>
      </c>
    </row>
    <row r="3752" spans="1:6" x14ac:dyDescent="0.3">
      <c r="A3752" s="299" t="s">
        <v>494</v>
      </c>
      <c r="B3752" s="300">
        <v>47</v>
      </c>
      <c r="C3752" s="299" t="s">
        <v>92</v>
      </c>
      <c r="D3752" s="299" t="s">
        <v>47</v>
      </c>
      <c r="E3752" s="301">
        <v>4.9999999999999991</v>
      </c>
      <c r="F3752" s="299" t="s">
        <v>188</v>
      </c>
    </row>
    <row r="3753" spans="1:6" x14ac:dyDescent="0.3">
      <c r="A3753" s="299" t="s">
        <v>494</v>
      </c>
      <c r="B3753" s="300">
        <v>47</v>
      </c>
      <c r="C3753" s="299" t="s">
        <v>92</v>
      </c>
      <c r="D3753" s="299" t="s">
        <v>47</v>
      </c>
      <c r="E3753" s="301">
        <v>626.40909090909099</v>
      </c>
      <c r="F3753" s="299" t="s">
        <v>77</v>
      </c>
    </row>
    <row r="3754" spans="1:6" x14ac:dyDescent="0.3">
      <c r="A3754" s="299" t="s">
        <v>494</v>
      </c>
      <c r="B3754" s="300">
        <v>47</v>
      </c>
      <c r="C3754" s="299" t="s">
        <v>92</v>
      </c>
      <c r="D3754" s="299" t="s">
        <v>48</v>
      </c>
      <c r="E3754" s="301">
        <v>1.9999999999999993</v>
      </c>
      <c r="F3754" s="299" t="s">
        <v>77</v>
      </c>
    </row>
    <row r="3755" spans="1:6" x14ac:dyDescent="0.3">
      <c r="A3755" s="299" t="s">
        <v>494</v>
      </c>
      <c r="B3755" s="300">
        <v>47</v>
      </c>
      <c r="C3755" s="299" t="s">
        <v>92</v>
      </c>
      <c r="D3755" s="299" t="s">
        <v>49</v>
      </c>
      <c r="E3755" s="301">
        <v>34.227272727272727</v>
      </c>
      <c r="F3755" s="299" t="s">
        <v>187</v>
      </c>
    </row>
    <row r="3756" spans="1:6" x14ac:dyDescent="0.3">
      <c r="A3756" s="299" t="s">
        <v>494</v>
      </c>
      <c r="B3756" s="300">
        <v>47</v>
      </c>
      <c r="C3756" s="299" t="s">
        <v>92</v>
      </c>
      <c r="D3756" s="299" t="s">
        <v>49</v>
      </c>
      <c r="E3756" s="301">
        <v>675.13636363636363</v>
      </c>
      <c r="F3756" s="299" t="s">
        <v>77</v>
      </c>
    </row>
    <row r="3757" spans="1:6" x14ac:dyDescent="0.3">
      <c r="A3757" s="299" t="s">
        <v>494</v>
      </c>
      <c r="B3757" s="300">
        <v>47</v>
      </c>
      <c r="C3757" s="299" t="s">
        <v>92</v>
      </c>
      <c r="D3757" s="299" t="s">
        <v>50</v>
      </c>
      <c r="E3757" s="301">
        <v>0.99999999999999967</v>
      </c>
      <c r="F3757" s="299" t="s">
        <v>77</v>
      </c>
    </row>
    <row r="3758" spans="1:6" x14ac:dyDescent="0.3">
      <c r="A3758" s="299" t="s">
        <v>494</v>
      </c>
      <c r="B3758" s="300">
        <v>47</v>
      </c>
      <c r="C3758" s="299" t="s">
        <v>92</v>
      </c>
      <c r="D3758" s="299" t="s">
        <v>51</v>
      </c>
      <c r="E3758" s="301">
        <v>12.318181818181813</v>
      </c>
      <c r="F3758" s="299" t="s">
        <v>77</v>
      </c>
    </row>
    <row r="3759" spans="1:6" x14ac:dyDescent="0.3">
      <c r="A3759" s="299" t="s">
        <v>494</v>
      </c>
      <c r="B3759" s="300">
        <v>47</v>
      </c>
      <c r="C3759" s="299" t="s">
        <v>92</v>
      </c>
      <c r="D3759" s="299" t="s">
        <v>52</v>
      </c>
      <c r="E3759" s="301">
        <v>103.09090909090912</v>
      </c>
      <c r="F3759" s="299" t="s">
        <v>187</v>
      </c>
    </row>
    <row r="3760" spans="1:6" x14ac:dyDescent="0.3">
      <c r="A3760" s="299" t="s">
        <v>494</v>
      </c>
      <c r="B3760" s="300">
        <v>47</v>
      </c>
      <c r="C3760" s="299" t="s">
        <v>92</v>
      </c>
      <c r="D3760" s="299" t="s">
        <v>52</v>
      </c>
      <c r="E3760" s="301">
        <v>307.36363636363632</v>
      </c>
      <c r="F3760" s="299" t="s">
        <v>77</v>
      </c>
    </row>
    <row r="3761" spans="1:6" x14ac:dyDescent="0.3">
      <c r="A3761" s="299" t="s">
        <v>494</v>
      </c>
      <c r="B3761" s="300">
        <v>47</v>
      </c>
      <c r="C3761" s="299" t="s">
        <v>92</v>
      </c>
      <c r="D3761" s="299" t="s">
        <v>53</v>
      </c>
      <c r="E3761" s="301">
        <v>103.27272727272732</v>
      </c>
      <c r="F3761" s="299" t="s">
        <v>187</v>
      </c>
    </row>
    <row r="3762" spans="1:6" x14ac:dyDescent="0.3">
      <c r="A3762" s="299" t="s">
        <v>494</v>
      </c>
      <c r="B3762" s="300">
        <v>47</v>
      </c>
      <c r="C3762" s="299" t="s">
        <v>92</v>
      </c>
      <c r="D3762" s="299" t="s">
        <v>53</v>
      </c>
      <c r="E3762" s="301">
        <v>456.54545454545467</v>
      </c>
      <c r="F3762" s="299" t="s">
        <v>77</v>
      </c>
    </row>
    <row r="3763" spans="1:6" x14ac:dyDescent="0.3">
      <c r="A3763" s="299" t="s">
        <v>494</v>
      </c>
      <c r="B3763" s="300">
        <v>47</v>
      </c>
      <c r="C3763" s="299" t="s">
        <v>92</v>
      </c>
      <c r="D3763" s="299" t="s">
        <v>54</v>
      </c>
      <c r="E3763" s="301">
        <v>98.454545454545439</v>
      </c>
      <c r="F3763" s="299" t="s">
        <v>187</v>
      </c>
    </row>
    <row r="3764" spans="1:6" x14ac:dyDescent="0.3">
      <c r="A3764" s="299" t="s">
        <v>494</v>
      </c>
      <c r="B3764" s="300">
        <v>47</v>
      </c>
      <c r="C3764" s="299" t="s">
        <v>92</v>
      </c>
      <c r="D3764" s="299" t="s">
        <v>54</v>
      </c>
      <c r="E3764" s="301">
        <v>560.5454545454545</v>
      </c>
      <c r="F3764" s="299" t="s">
        <v>77</v>
      </c>
    </row>
    <row r="3765" spans="1:6" x14ac:dyDescent="0.3">
      <c r="A3765" s="299" t="s">
        <v>494</v>
      </c>
      <c r="B3765" s="300">
        <v>47</v>
      </c>
      <c r="C3765" s="299" t="s">
        <v>92</v>
      </c>
      <c r="D3765" s="299" t="s">
        <v>55</v>
      </c>
      <c r="E3765" s="301">
        <v>95.090909090909079</v>
      </c>
      <c r="F3765" s="299" t="s">
        <v>187</v>
      </c>
    </row>
    <row r="3766" spans="1:6" x14ac:dyDescent="0.3">
      <c r="A3766" s="299" t="s">
        <v>494</v>
      </c>
      <c r="B3766" s="300">
        <v>47</v>
      </c>
      <c r="C3766" s="299" t="s">
        <v>92</v>
      </c>
      <c r="D3766" s="299" t="s">
        <v>55</v>
      </c>
      <c r="E3766" s="301">
        <v>585.81818181818176</v>
      </c>
      <c r="F3766" s="299" t="s">
        <v>77</v>
      </c>
    </row>
    <row r="3767" spans="1:6" x14ac:dyDescent="0.3">
      <c r="A3767" s="299" t="s">
        <v>494</v>
      </c>
      <c r="B3767" s="300">
        <v>47</v>
      </c>
      <c r="C3767" s="299" t="s">
        <v>92</v>
      </c>
      <c r="D3767" s="299" t="s">
        <v>56</v>
      </c>
      <c r="E3767" s="301">
        <v>8.9999999999999982</v>
      </c>
      <c r="F3767" s="299" t="s">
        <v>187</v>
      </c>
    </row>
    <row r="3768" spans="1:6" x14ac:dyDescent="0.3">
      <c r="A3768" s="299" t="s">
        <v>494</v>
      </c>
      <c r="B3768" s="300">
        <v>47</v>
      </c>
      <c r="C3768" s="299" t="s">
        <v>92</v>
      </c>
      <c r="D3768" s="299" t="s">
        <v>56</v>
      </c>
      <c r="E3768" s="301">
        <v>56.95454545454546</v>
      </c>
      <c r="F3768" s="299" t="s">
        <v>77</v>
      </c>
    </row>
    <row r="3769" spans="1:6" x14ac:dyDescent="0.3">
      <c r="A3769" s="299" t="s">
        <v>494</v>
      </c>
      <c r="B3769" s="300">
        <v>47</v>
      </c>
      <c r="C3769" s="299" t="s">
        <v>92</v>
      </c>
      <c r="D3769" s="299" t="s">
        <v>57</v>
      </c>
      <c r="E3769" s="301">
        <v>2.9999999999999982</v>
      </c>
      <c r="F3769" s="299" t="s">
        <v>187</v>
      </c>
    </row>
    <row r="3770" spans="1:6" x14ac:dyDescent="0.3">
      <c r="A3770" s="299" t="s">
        <v>494</v>
      </c>
      <c r="B3770" s="300">
        <v>47</v>
      </c>
      <c r="C3770" s="299" t="s">
        <v>92</v>
      </c>
      <c r="D3770" s="299" t="s">
        <v>57</v>
      </c>
      <c r="E3770" s="301">
        <v>9.8181818181818166</v>
      </c>
      <c r="F3770" s="299" t="s">
        <v>77</v>
      </c>
    </row>
    <row r="3771" spans="1:6" x14ac:dyDescent="0.3">
      <c r="A3771" s="299" t="s">
        <v>494</v>
      </c>
      <c r="B3771" s="300">
        <v>47</v>
      </c>
      <c r="C3771" s="299" t="s">
        <v>92</v>
      </c>
      <c r="D3771" s="299" t="s">
        <v>58</v>
      </c>
      <c r="E3771" s="301">
        <v>2.9999999999999982</v>
      </c>
      <c r="F3771" s="299" t="s">
        <v>187</v>
      </c>
    </row>
    <row r="3772" spans="1:6" x14ac:dyDescent="0.3">
      <c r="A3772" s="299" t="s">
        <v>494</v>
      </c>
      <c r="B3772" s="300">
        <v>47</v>
      </c>
      <c r="C3772" s="299" t="s">
        <v>92</v>
      </c>
      <c r="D3772" s="299" t="s">
        <v>58</v>
      </c>
      <c r="E3772" s="301">
        <v>14.909090909090908</v>
      </c>
      <c r="F3772" s="299" t="s">
        <v>77</v>
      </c>
    </row>
    <row r="3773" spans="1:6" x14ac:dyDescent="0.3">
      <c r="A3773" s="299" t="s">
        <v>494</v>
      </c>
      <c r="B3773" s="300">
        <v>47</v>
      </c>
      <c r="C3773" s="299" t="s">
        <v>92</v>
      </c>
      <c r="D3773" s="299" t="s">
        <v>59</v>
      </c>
      <c r="E3773" s="301">
        <v>32.31818181818182</v>
      </c>
      <c r="F3773" s="299" t="s">
        <v>187</v>
      </c>
    </row>
    <row r="3774" spans="1:6" x14ac:dyDescent="0.3">
      <c r="A3774" s="299" t="s">
        <v>494</v>
      </c>
      <c r="B3774" s="300">
        <v>47</v>
      </c>
      <c r="C3774" s="299" t="s">
        <v>92</v>
      </c>
      <c r="D3774" s="299" t="s">
        <v>59</v>
      </c>
      <c r="E3774" s="301">
        <v>147.86363636363629</v>
      </c>
      <c r="F3774" s="299" t="s">
        <v>77</v>
      </c>
    </row>
    <row r="3775" spans="1:6" x14ac:dyDescent="0.3">
      <c r="A3775" s="299" t="s">
        <v>494</v>
      </c>
      <c r="B3775" s="300">
        <v>47</v>
      </c>
      <c r="C3775" s="299" t="s">
        <v>92</v>
      </c>
      <c r="D3775" s="299" t="s">
        <v>60</v>
      </c>
      <c r="E3775" s="301">
        <v>24.590909090909086</v>
      </c>
      <c r="F3775" s="299" t="s">
        <v>187</v>
      </c>
    </row>
    <row r="3776" spans="1:6" x14ac:dyDescent="0.3">
      <c r="A3776" s="299" t="s">
        <v>494</v>
      </c>
      <c r="B3776" s="300">
        <v>47</v>
      </c>
      <c r="C3776" s="299" t="s">
        <v>92</v>
      </c>
      <c r="D3776" s="299" t="s">
        <v>60</v>
      </c>
      <c r="E3776" s="301">
        <v>376.13636363636357</v>
      </c>
      <c r="F3776" s="299" t="s">
        <v>77</v>
      </c>
    </row>
    <row r="3777" spans="1:6" x14ac:dyDescent="0.3">
      <c r="A3777" s="299" t="s">
        <v>494</v>
      </c>
      <c r="B3777" s="300">
        <v>47</v>
      </c>
      <c r="C3777" s="299" t="s">
        <v>92</v>
      </c>
      <c r="D3777" s="299" t="s">
        <v>61</v>
      </c>
      <c r="E3777" s="301">
        <v>36.363636363636374</v>
      </c>
      <c r="F3777" s="299" t="s">
        <v>77</v>
      </c>
    </row>
    <row r="3778" spans="1:6" x14ac:dyDescent="0.3">
      <c r="A3778" s="299" t="s">
        <v>494</v>
      </c>
      <c r="B3778" s="300">
        <v>47</v>
      </c>
      <c r="C3778" s="299" t="s">
        <v>92</v>
      </c>
      <c r="D3778" s="299" t="s">
        <v>62</v>
      </c>
      <c r="E3778" s="301">
        <v>40.818181818181827</v>
      </c>
      <c r="F3778" s="299" t="s">
        <v>187</v>
      </c>
    </row>
    <row r="3779" spans="1:6" x14ac:dyDescent="0.3">
      <c r="A3779" s="299" t="s">
        <v>494</v>
      </c>
      <c r="B3779" s="300">
        <v>47</v>
      </c>
      <c r="C3779" s="299" t="s">
        <v>92</v>
      </c>
      <c r="D3779" s="299" t="s">
        <v>62</v>
      </c>
      <c r="E3779" s="301">
        <v>193.81818181818181</v>
      </c>
      <c r="F3779" s="299" t="s">
        <v>77</v>
      </c>
    </row>
    <row r="3780" spans="1:6" x14ac:dyDescent="0.3">
      <c r="A3780" s="299" t="s">
        <v>494</v>
      </c>
      <c r="B3780" s="300">
        <v>47</v>
      </c>
      <c r="C3780" s="299" t="s">
        <v>92</v>
      </c>
      <c r="D3780" s="299" t="s">
        <v>63</v>
      </c>
      <c r="E3780" s="301">
        <v>11.999999999999993</v>
      </c>
      <c r="F3780" s="299" t="s">
        <v>187</v>
      </c>
    </row>
    <row r="3781" spans="1:6" x14ac:dyDescent="0.3">
      <c r="A3781" s="299" t="s">
        <v>494</v>
      </c>
      <c r="B3781" s="300">
        <v>47</v>
      </c>
      <c r="C3781" s="299" t="s">
        <v>92</v>
      </c>
      <c r="D3781" s="299" t="s">
        <v>63</v>
      </c>
      <c r="E3781" s="301">
        <v>348.72727272727269</v>
      </c>
      <c r="F3781" s="299" t="s">
        <v>77</v>
      </c>
    </row>
    <row r="3782" spans="1:6" x14ac:dyDescent="0.3">
      <c r="A3782" s="299" t="s">
        <v>494</v>
      </c>
      <c r="B3782" s="300">
        <v>47</v>
      </c>
      <c r="C3782" s="299" t="s">
        <v>92</v>
      </c>
      <c r="D3782" s="299" t="s">
        <v>64</v>
      </c>
      <c r="E3782" s="301">
        <v>4.4999999999999982</v>
      </c>
      <c r="F3782" s="299" t="s">
        <v>187</v>
      </c>
    </row>
    <row r="3783" spans="1:6" x14ac:dyDescent="0.3">
      <c r="A3783" s="299" t="s">
        <v>494</v>
      </c>
      <c r="B3783" s="300">
        <v>47</v>
      </c>
      <c r="C3783" s="299" t="s">
        <v>92</v>
      </c>
      <c r="D3783" s="299" t="s">
        <v>64</v>
      </c>
      <c r="E3783" s="301">
        <v>81.409090909090949</v>
      </c>
      <c r="F3783" s="299" t="s">
        <v>77</v>
      </c>
    </row>
    <row r="3784" spans="1:6" x14ac:dyDescent="0.3">
      <c r="A3784" s="299" t="s">
        <v>494</v>
      </c>
      <c r="B3784" s="300">
        <v>47</v>
      </c>
      <c r="C3784" s="299" t="s">
        <v>92</v>
      </c>
      <c r="D3784" s="299" t="s">
        <v>65</v>
      </c>
      <c r="E3784" s="301">
        <v>41.681818181818201</v>
      </c>
      <c r="F3784" s="299" t="s">
        <v>187</v>
      </c>
    </row>
    <row r="3785" spans="1:6" x14ac:dyDescent="0.3">
      <c r="A3785" s="299" t="s">
        <v>494</v>
      </c>
      <c r="B3785" s="300">
        <v>47</v>
      </c>
      <c r="C3785" s="299" t="s">
        <v>92</v>
      </c>
      <c r="D3785" s="299" t="s">
        <v>65</v>
      </c>
      <c r="E3785" s="301">
        <v>57.409090909090935</v>
      </c>
      <c r="F3785" s="299" t="s">
        <v>77</v>
      </c>
    </row>
    <row r="3786" spans="1:6" x14ac:dyDescent="0.3">
      <c r="A3786" s="299" t="s">
        <v>494</v>
      </c>
      <c r="B3786" s="300">
        <v>47</v>
      </c>
      <c r="C3786" s="299" t="s">
        <v>92</v>
      </c>
      <c r="D3786" s="299" t="s">
        <v>67</v>
      </c>
      <c r="E3786" s="301">
        <v>3.9999999999999987</v>
      </c>
      <c r="F3786" s="299" t="s">
        <v>77</v>
      </c>
    </row>
    <row r="3787" spans="1:6" x14ac:dyDescent="0.3">
      <c r="A3787" s="299" t="s">
        <v>494</v>
      </c>
      <c r="B3787" s="300">
        <v>48</v>
      </c>
      <c r="C3787" s="299" t="s">
        <v>91</v>
      </c>
      <c r="D3787" s="299" t="s">
        <v>47</v>
      </c>
      <c r="E3787" s="301">
        <v>29.318181818181806</v>
      </c>
      <c r="F3787" s="299" t="s">
        <v>187</v>
      </c>
    </row>
    <row r="3788" spans="1:6" x14ac:dyDescent="0.3">
      <c r="A3788" s="299" t="s">
        <v>494</v>
      </c>
      <c r="B3788" s="300">
        <v>48</v>
      </c>
      <c r="C3788" s="299" t="s">
        <v>91</v>
      </c>
      <c r="D3788" s="299" t="s">
        <v>47</v>
      </c>
      <c r="E3788" s="301">
        <v>143.63636363636363</v>
      </c>
      <c r="F3788" s="299" t="s">
        <v>80</v>
      </c>
    </row>
    <row r="3789" spans="1:6" x14ac:dyDescent="0.3">
      <c r="A3789" s="299" t="s">
        <v>494</v>
      </c>
      <c r="B3789" s="300">
        <v>48</v>
      </c>
      <c r="C3789" s="299" t="s">
        <v>91</v>
      </c>
      <c r="D3789" s="299" t="s">
        <v>47</v>
      </c>
      <c r="E3789" s="301">
        <v>11.999999999999993</v>
      </c>
      <c r="F3789" s="299" t="s">
        <v>188</v>
      </c>
    </row>
    <row r="3790" spans="1:6" x14ac:dyDescent="0.3">
      <c r="A3790" s="299" t="s">
        <v>494</v>
      </c>
      <c r="B3790" s="300">
        <v>48</v>
      </c>
      <c r="C3790" s="299" t="s">
        <v>91</v>
      </c>
      <c r="D3790" s="299" t="s">
        <v>47</v>
      </c>
      <c r="E3790" s="301">
        <v>170.22727272727275</v>
      </c>
      <c r="F3790" s="299" t="s">
        <v>77</v>
      </c>
    </row>
    <row r="3791" spans="1:6" x14ac:dyDescent="0.3">
      <c r="A3791" s="299" t="s">
        <v>494</v>
      </c>
      <c r="B3791" s="300">
        <v>48</v>
      </c>
      <c r="C3791" s="299" t="s">
        <v>91</v>
      </c>
      <c r="D3791" s="299" t="s">
        <v>48</v>
      </c>
      <c r="E3791" s="301">
        <v>7.8181818181818157</v>
      </c>
      <c r="F3791" s="299" t="s">
        <v>77</v>
      </c>
    </row>
    <row r="3792" spans="1:6" x14ac:dyDescent="0.3">
      <c r="A3792" s="299" t="s">
        <v>494</v>
      </c>
      <c r="B3792" s="300">
        <v>48</v>
      </c>
      <c r="C3792" s="299" t="s">
        <v>91</v>
      </c>
      <c r="D3792" s="299" t="s">
        <v>49</v>
      </c>
      <c r="E3792" s="301">
        <v>116.5454545454545</v>
      </c>
      <c r="F3792" s="299" t="s">
        <v>187</v>
      </c>
    </row>
    <row r="3793" spans="1:6" x14ac:dyDescent="0.3">
      <c r="A3793" s="299" t="s">
        <v>494</v>
      </c>
      <c r="B3793" s="300">
        <v>48</v>
      </c>
      <c r="C3793" s="299" t="s">
        <v>91</v>
      </c>
      <c r="D3793" s="299" t="s">
        <v>49</v>
      </c>
      <c r="E3793" s="301">
        <v>0.99999999999999967</v>
      </c>
      <c r="F3793" s="299" t="s">
        <v>188</v>
      </c>
    </row>
    <row r="3794" spans="1:6" x14ac:dyDescent="0.3">
      <c r="A3794" s="299" t="s">
        <v>494</v>
      </c>
      <c r="B3794" s="300">
        <v>48</v>
      </c>
      <c r="C3794" s="299" t="s">
        <v>91</v>
      </c>
      <c r="D3794" s="299" t="s">
        <v>49</v>
      </c>
      <c r="E3794" s="301">
        <v>2386</v>
      </c>
      <c r="F3794" s="299" t="s">
        <v>77</v>
      </c>
    </row>
    <row r="3795" spans="1:6" x14ac:dyDescent="0.3">
      <c r="A3795" s="299" t="s">
        <v>494</v>
      </c>
      <c r="B3795" s="300">
        <v>48</v>
      </c>
      <c r="C3795" s="299" t="s">
        <v>91</v>
      </c>
      <c r="D3795" s="299" t="s">
        <v>50</v>
      </c>
      <c r="E3795" s="301">
        <v>3.9999999999999987</v>
      </c>
      <c r="F3795" s="299" t="s">
        <v>187</v>
      </c>
    </row>
    <row r="3796" spans="1:6" x14ac:dyDescent="0.3">
      <c r="A3796" s="299" t="s">
        <v>494</v>
      </c>
      <c r="B3796" s="300">
        <v>48</v>
      </c>
      <c r="C3796" s="299" t="s">
        <v>91</v>
      </c>
      <c r="D3796" s="299" t="s">
        <v>50</v>
      </c>
      <c r="E3796" s="301">
        <v>14.636363636363633</v>
      </c>
      <c r="F3796" s="299" t="s">
        <v>77</v>
      </c>
    </row>
    <row r="3797" spans="1:6" x14ac:dyDescent="0.3">
      <c r="A3797" s="299" t="s">
        <v>494</v>
      </c>
      <c r="B3797" s="300">
        <v>48</v>
      </c>
      <c r="C3797" s="299" t="s">
        <v>91</v>
      </c>
      <c r="D3797" s="299" t="s">
        <v>51</v>
      </c>
      <c r="E3797" s="301">
        <v>2.9999999999999982</v>
      </c>
      <c r="F3797" s="299" t="s">
        <v>187</v>
      </c>
    </row>
    <row r="3798" spans="1:6" x14ac:dyDescent="0.3">
      <c r="A3798" s="299" t="s">
        <v>494</v>
      </c>
      <c r="B3798" s="300">
        <v>48</v>
      </c>
      <c r="C3798" s="299" t="s">
        <v>91</v>
      </c>
      <c r="D3798" s="299" t="s">
        <v>51</v>
      </c>
      <c r="E3798" s="301">
        <v>61.863636363636374</v>
      </c>
      <c r="F3798" s="299" t="s">
        <v>77</v>
      </c>
    </row>
    <row r="3799" spans="1:6" x14ac:dyDescent="0.3">
      <c r="A3799" s="299" t="s">
        <v>494</v>
      </c>
      <c r="B3799" s="300">
        <v>48</v>
      </c>
      <c r="C3799" s="299" t="s">
        <v>91</v>
      </c>
      <c r="D3799" s="299" t="s">
        <v>52</v>
      </c>
      <c r="E3799" s="301">
        <v>1107.681818181818</v>
      </c>
      <c r="F3799" s="299" t="s">
        <v>187</v>
      </c>
    </row>
    <row r="3800" spans="1:6" x14ac:dyDescent="0.3">
      <c r="A3800" s="299" t="s">
        <v>494</v>
      </c>
      <c r="B3800" s="300">
        <v>48</v>
      </c>
      <c r="C3800" s="299" t="s">
        <v>91</v>
      </c>
      <c r="D3800" s="299" t="s">
        <v>52</v>
      </c>
      <c r="E3800" s="301">
        <v>2822.1363636363635</v>
      </c>
      <c r="F3800" s="299" t="s">
        <v>77</v>
      </c>
    </row>
    <row r="3801" spans="1:6" x14ac:dyDescent="0.3">
      <c r="A3801" s="299" t="s">
        <v>494</v>
      </c>
      <c r="B3801" s="300">
        <v>48</v>
      </c>
      <c r="C3801" s="299" t="s">
        <v>91</v>
      </c>
      <c r="D3801" s="299" t="s">
        <v>53</v>
      </c>
      <c r="E3801" s="301">
        <v>1691.0000000000009</v>
      </c>
      <c r="F3801" s="299" t="s">
        <v>187</v>
      </c>
    </row>
    <row r="3802" spans="1:6" x14ac:dyDescent="0.3">
      <c r="A3802" s="299" t="s">
        <v>494</v>
      </c>
      <c r="B3802" s="300">
        <v>48</v>
      </c>
      <c r="C3802" s="299" t="s">
        <v>91</v>
      </c>
      <c r="D3802" s="299" t="s">
        <v>53</v>
      </c>
      <c r="E3802" s="301">
        <v>3753.1363636363635</v>
      </c>
      <c r="F3802" s="299" t="s">
        <v>77</v>
      </c>
    </row>
    <row r="3803" spans="1:6" x14ac:dyDescent="0.3">
      <c r="A3803" s="299" t="s">
        <v>494</v>
      </c>
      <c r="B3803" s="300">
        <v>48</v>
      </c>
      <c r="C3803" s="299" t="s">
        <v>91</v>
      </c>
      <c r="D3803" s="299" t="s">
        <v>54</v>
      </c>
      <c r="E3803" s="301">
        <v>566.5</v>
      </c>
      <c r="F3803" s="299" t="s">
        <v>187</v>
      </c>
    </row>
    <row r="3804" spans="1:6" x14ac:dyDescent="0.3">
      <c r="A3804" s="299" t="s">
        <v>494</v>
      </c>
      <c r="B3804" s="300">
        <v>48</v>
      </c>
      <c r="C3804" s="299" t="s">
        <v>91</v>
      </c>
      <c r="D3804" s="299" t="s">
        <v>54</v>
      </c>
      <c r="E3804" s="301">
        <v>37.272727272727273</v>
      </c>
      <c r="F3804" s="299" t="s">
        <v>80</v>
      </c>
    </row>
    <row r="3805" spans="1:6" x14ac:dyDescent="0.3">
      <c r="A3805" s="299" t="s">
        <v>494</v>
      </c>
      <c r="B3805" s="300">
        <v>48</v>
      </c>
      <c r="C3805" s="299" t="s">
        <v>91</v>
      </c>
      <c r="D3805" s="299" t="s">
        <v>54</v>
      </c>
      <c r="E3805" s="301">
        <v>781.09090909090912</v>
      </c>
      <c r="F3805" s="299" t="s">
        <v>77</v>
      </c>
    </row>
    <row r="3806" spans="1:6" x14ac:dyDescent="0.3">
      <c r="A3806" s="299" t="s">
        <v>494</v>
      </c>
      <c r="B3806" s="300">
        <v>48</v>
      </c>
      <c r="C3806" s="299" t="s">
        <v>91</v>
      </c>
      <c r="D3806" s="299" t="s">
        <v>55</v>
      </c>
      <c r="E3806" s="301">
        <v>886.72727272727263</v>
      </c>
      <c r="F3806" s="299" t="s">
        <v>187</v>
      </c>
    </row>
    <row r="3807" spans="1:6" x14ac:dyDescent="0.3">
      <c r="A3807" s="299" t="s">
        <v>494</v>
      </c>
      <c r="B3807" s="300">
        <v>48</v>
      </c>
      <c r="C3807" s="299" t="s">
        <v>91</v>
      </c>
      <c r="D3807" s="299" t="s">
        <v>55</v>
      </c>
      <c r="E3807" s="301">
        <v>5508.954545454546</v>
      </c>
      <c r="F3807" s="299" t="s">
        <v>77</v>
      </c>
    </row>
    <row r="3808" spans="1:6" x14ac:dyDescent="0.3">
      <c r="A3808" s="299" t="s">
        <v>494</v>
      </c>
      <c r="B3808" s="300">
        <v>48</v>
      </c>
      <c r="C3808" s="299" t="s">
        <v>91</v>
      </c>
      <c r="D3808" s="299" t="s">
        <v>56</v>
      </c>
      <c r="E3808" s="301">
        <v>69.863636363636346</v>
      </c>
      <c r="F3808" s="299" t="s">
        <v>187</v>
      </c>
    </row>
    <row r="3809" spans="1:6" x14ac:dyDescent="0.3">
      <c r="A3809" s="299" t="s">
        <v>494</v>
      </c>
      <c r="B3809" s="300">
        <v>48</v>
      </c>
      <c r="C3809" s="299" t="s">
        <v>91</v>
      </c>
      <c r="D3809" s="299" t="s">
        <v>56</v>
      </c>
      <c r="E3809" s="301">
        <v>312.00000000000006</v>
      </c>
      <c r="F3809" s="299" t="s">
        <v>77</v>
      </c>
    </row>
    <row r="3810" spans="1:6" x14ac:dyDescent="0.3">
      <c r="A3810" s="299" t="s">
        <v>494</v>
      </c>
      <c r="B3810" s="300">
        <v>48</v>
      </c>
      <c r="C3810" s="299" t="s">
        <v>91</v>
      </c>
      <c r="D3810" s="299" t="s">
        <v>57</v>
      </c>
      <c r="E3810" s="301">
        <v>19.636363636363626</v>
      </c>
      <c r="F3810" s="299" t="s">
        <v>187</v>
      </c>
    </row>
    <row r="3811" spans="1:6" x14ac:dyDescent="0.3">
      <c r="A3811" s="299" t="s">
        <v>494</v>
      </c>
      <c r="B3811" s="300">
        <v>48</v>
      </c>
      <c r="C3811" s="299" t="s">
        <v>91</v>
      </c>
      <c r="D3811" s="299" t="s">
        <v>57</v>
      </c>
      <c r="E3811" s="301">
        <v>70</v>
      </c>
      <c r="F3811" s="299" t="s">
        <v>77</v>
      </c>
    </row>
    <row r="3812" spans="1:6" x14ac:dyDescent="0.3">
      <c r="A3812" s="299" t="s">
        <v>494</v>
      </c>
      <c r="B3812" s="300">
        <v>48</v>
      </c>
      <c r="C3812" s="299" t="s">
        <v>91</v>
      </c>
      <c r="D3812" s="299" t="s">
        <v>58</v>
      </c>
      <c r="E3812" s="301">
        <v>11</v>
      </c>
      <c r="F3812" s="299" t="s">
        <v>187</v>
      </c>
    </row>
    <row r="3813" spans="1:6" x14ac:dyDescent="0.3">
      <c r="A3813" s="299" t="s">
        <v>494</v>
      </c>
      <c r="B3813" s="300">
        <v>48</v>
      </c>
      <c r="C3813" s="299" t="s">
        <v>91</v>
      </c>
      <c r="D3813" s="299" t="s">
        <v>58</v>
      </c>
      <c r="E3813" s="301">
        <v>60.727272727272734</v>
      </c>
      <c r="F3813" s="299" t="s">
        <v>77</v>
      </c>
    </row>
    <row r="3814" spans="1:6" x14ac:dyDescent="0.3">
      <c r="A3814" s="299" t="s">
        <v>494</v>
      </c>
      <c r="B3814" s="300">
        <v>48</v>
      </c>
      <c r="C3814" s="299" t="s">
        <v>91</v>
      </c>
      <c r="D3814" s="299" t="s">
        <v>59</v>
      </c>
      <c r="E3814" s="301">
        <v>104.40909090909096</v>
      </c>
      <c r="F3814" s="299" t="s">
        <v>187</v>
      </c>
    </row>
    <row r="3815" spans="1:6" x14ac:dyDescent="0.3">
      <c r="A3815" s="299" t="s">
        <v>494</v>
      </c>
      <c r="B3815" s="300">
        <v>48</v>
      </c>
      <c r="C3815" s="299" t="s">
        <v>91</v>
      </c>
      <c r="D3815" s="299" t="s">
        <v>59</v>
      </c>
      <c r="E3815" s="301">
        <v>846.81818181818176</v>
      </c>
      <c r="F3815" s="299" t="s">
        <v>77</v>
      </c>
    </row>
    <row r="3816" spans="1:6" x14ac:dyDescent="0.3">
      <c r="A3816" s="299" t="s">
        <v>494</v>
      </c>
      <c r="B3816" s="300">
        <v>48</v>
      </c>
      <c r="C3816" s="299" t="s">
        <v>91</v>
      </c>
      <c r="D3816" s="299" t="s">
        <v>60</v>
      </c>
      <c r="E3816" s="301">
        <v>114.6818181818182</v>
      </c>
      <c r="F3816" s="299" t="s">
        <v>187</v>
      </c>
    </row>
    <row r="3817" spans="1:6" x14ac:dyDescent="0.3">
      <c r="A3817" s="299" t="s">
        <v>494</v>
      </c>
      <c r="B3817" s="300">
        <v>48</v>
      </c>
      <c r="C3817" s="299" t="s">
        <v>91</v>
      </c>
      <c r="D3817" s="299" t="s">
        <v>60</v>
      </c>
      <c r="E3817" s="301">
        <v>0.22727272727272727</v>
      </c>
      <c r="F3817" s="299" t="s">
        <v>80</v>
      </c>
    </row>
    <row r="3818" spans="1:6" x14ac:dyDescent="0.3">
      <c r="A3818" s="299" t="s">
        <v>494</v>
      </c>
      <c r="B3818" s="300">
        <v>48</v>
      </c>
      <c r="C3818" s="299" t="s">
        <v>91</v>
      </c>
      <c r="D3818" s="299" t="s">
        <v>60</v>
      </c>
      <c r="E3818" s="301">
        <v>2246.2272727272725</v>
      </c>
      <c r="F3818" s="299" t="s">
        <v>77</v>
      </c>
    </row>
    <row r="3819" spans="1:6" x14ac:dyDescent="0.3">
      <c r="A3819" s="299" t="s">
        <v>494</v>
      </c>
      <c r="B3819" s="300">
        <v>48</v>
      </c>
      <c r="C3819" s="299" t="s">
        <v>91</v>
      </c>
      <c r="D3819" s="299" t="s">
        <v>61</v>
      </c>
      <c r="E3819" s="301">
        <v>0.99999999999999967</v>
      </c>
      <c r="F3819" s="299" t="s">
        <v>187</v>
      </c>
    </row>
    <row r="3820" spans="1:6" x14ac:dyDescent="0.3">
      <c r="A3820" s="299" t="s">
        <v>494</v>
      </c>
      <c r="B3820" s="300">
        <v>48</v>
      </c>
      <c r="C3820" s="299" t="s">
        <v>91</v>
      </c>
      <c r="D3820" s="299" t="s">
        <v>61</v>
      </c>
      <c r="E3820" s="301">
        <v>80.863636363636346</v>
      </c>
      <c r="F3820" s="299" t="s">
        <v>77</v>
      </c>
    </row>
    <row r="3821" spans="1:6" x14ac:dyDescent="0.3">
      <c r="A3821" s="299" t="s">
        <v>494</v>
      </c>
      <c r="B3821" s="300">
        <v>48</v>
      </c>
      <c r="C3821" s="299" t="s">
        <v>91</v>
      </c>
      <c r="D3821" s="299" t="s">
        <v>62</v>
      </c>
      <c r="E3821" s="301">
        <v>137.72727272727269</v>
      </c>
      <c r="F3821" s="299" t="s">
        <v>187</v>
      </c>
    </row>
    <row r="3822" spans="1:6" x14ac:dyDescent="0.3">
      <c r="A3822" s="299" t="s">
        <v>494</v>
      </c>
      <c r="B3822" s="300">
        <v>48</v>
      </c>
      <c r="C3822" s="299" t="s">
        <v>91</v>
      </c>
      <c r="D3822" s="299" t="s">
        <v>62</v>
      </c>
      <c r="E3822" s="301">
        <v>657.18181818181824</v>
      </c>
      <c r="F3822" s="299" t="s">
        <v>77</v>
      </c>
    </row>
    <row r="3823" spans="1:6" x14ac:dyDescent="0.3">
      <c r="A3823" s="299" t="s">
        <v>494</v>
      </c>
      <c r="B3823" s="300">
        <v>48</v>
      </c>
      <c r="C3823" s="299" t="s">
        <v>91</v>
      </c>
      <c r="D3823" s="299" t="s">
        <v>63</v>
      </c>
      <c r="E3823" s="301">
        <v>48.636363636363619</v>
      </c>
      <c r="F3823" s="299" t="s">
        <v>187</v>
      </c>
    </row>
    <row r="3824" spans="1:6" x14ac:dyDescent="0.3">
      <c r="A3824" s="299" t="s">
        <v>494</v>
      </c>
      <c r="B3824" s="300">
        <v>48</v>
      </c>
      <c r="C3824" s="299" t="s">
        <v>91</v>
      </c>
      <c r="D3824" s="299" t="s">
        <v>63</v>
      </c>
      <c r="E3824" s="301">
        <v>1448.9090909090912</v>
      </c>
      <c r="F3824" s="299" t="s">
        <v>77</v>
      </c>
    </row>
    <row r="3825" spans="1:6" x14ac:dyDescent="0.3">
      <c r="A3825" s="299" t="s">
        <v>494</v>
      </c>
      <c r="B3825" s="300">
        <v>48</v>
      </c>
      <c r="C3825" s="299" t="s">
        <v>91</v>
      </c>
      <c r="D3825" s="299" t="s">
        <v>64</v>
      </c>
      <c r="E3825" s="301">
        <v>28.954545454545443</v>
      </c>
      <c r="F3825" s="299" t="s">
        <v>187</v>
      </c>
    </row>
    <row r="3826" spans="1:6" x14ac:dyDescent="0.3">
      <c r="A3826" s="299" t="s">
        <v>494</v>
      </c>
      <c r="B3826" s="300">
        <v>48</v>
      </c>
      <c r="C3826" s="299" t="s">
        <v>91</v>
      </c>
      <c r="D3826" s="299" t="s">
        <v>64</v>
      </c>
      <c r="E3826" s="301">
        <v>376.59090909090912</v>
      </c>
      <c r="F3826" s="299" t="s">
        <v>77</v>
      </c>
    </row>
    <row r="3827" spans="1:6" x14ac:dyDescent="0.3">
      <c r="A3827" s="299" t="s">
        <v>494</v>
      </c>
      <c r="B3827" s="300">
        <v>48</v>
      </c>
      <c r="C3827" s="299" t="s">
        <v>91</v>
      </c>
      <c r="D3827" s="299" t="s">
        <v>65</v>
      </c>
      <c r="E3827" s="301">
        <v>524.31818181818187</v>
      </c>
      <c r="F3827" s="299" t="s">
        <v>187</v>
      </c>
    </row>
    <row r="3828" spans="1:6" x14ac:dyDescent="0.3">
      <c r="A3828" s="299" t="s">
        <v>494</v>
      </c>
      <c r="B3828" s="300">
        <v>48</v>
      </c>
      <c r="C3828" s="299" t="s">
        <v>91</v>
      </c>
      <c r="D3828" s="299" t="s">
        <v>65</v>
      </c>
      <c r="E3828" s="301">
        <v>700.90909090909099</v>
      </c>
      <c r="F3828" s="299" t="s">
        <v>77</v>
      </c>
    </row>
    <row r="3829" spans="1:6" x14ac:dyDescent="0.3">
      <c r="A3829" s="299" t="s">
        <v>494</v>
      </c>
      <c r="B3829" s="300">
        <v>48</v>
      </c>
      <c r="C3829" s="299" t="s">
        <v>91</v>
      </c>
      <c r="D3829" s="299" t="s">
        <v>67</v>
      </c>
      <c r="E3829" s="301">
        <v>27.86363636363637</v>
      </c>
      <c r="F3829" s="299" t="s">
        <v>77</v>
      </c>
    </row>
    <row r="3830" spans="1:6" x14ac:dyDescent="0.3">
      <c r="A3830" s="299" t="s">
        <v>494</v>
      </c>
      <c r="B3830" s="300">
        <v>48</v>
      </c>
      <c r="C3830" s="299" t="s">
        <v>91</v>
      </c>
      <c r="D3830" s="299" t="s">
        <v>66</v>
      </c>
      <c r="E3830" s="301">
        <v>2.9999999999999982</v>
      </c>
      <c r="F3830" s="299" t="s">
        <v>77</v>
      </c>
    </row>
    <row r="3831" spans="1:6" x14ac:dyDescent="0.3">
      <c r="A3831" s="299" t="s">
        <v>494</v>
      </c>
      <c r="B3831" s="300">
        <v>48</v>
      </c>
      <c r="C3831" s="299" t="s">
        <v>92</v>
      </c>
      <c r="D3831" s="299" t="s">
        <v>47</v>
      </c>
      <c r="E3831" s="301">
        <v>57.090909090909079</v>
      </c>
      <c r="F3831" s="299" t="s">
        <v>187</v>
      </c>
    </row>
    <row r="3832" spans="1:6" x14ac:dyDescent="0.3">
      <c r="A3832" s="299" t="s">
        <v>494</v>
      </c>
      <c r="B3832" s="300">
        <v>48</v>
      </c>
      <c r="C3832" s="299" t="s">
        <v>92</v>
      </c>
      <c r="D3832" s="299" t="s">
        <v>47</v>
      </c>
      <c r="E3832" s="301">
        <v>28.95454545454545</v>
      </c>
      <c r="F3832" s="299" t="s">
        <v>80</v>
      </c>
    </row>
    <row r="3833" spans="1:6" x14ac:dyDescent="0.3">
      <c r="A3833" s="299" t="s">
        <v>494</v>
      </c>
      <c r="B3833" s="300">
        <v>48</v>
      </c>
      <c r="C3833" s="299" t="s">
        <v>92</v>
      </c>
      <c r="D3833" s="299" t="s">
        <v>47</v>
      </c>
      <c r="E3833" s="301">
        <v>5.9999999999999964</v>
      </c>
      <c r="F3833" s="299" t="s">
        <v>188</v>
      </c>
    </row>
    <row r="3834" spans="1:6" x14ac:dyDescent="0.3">
      <c r="A3834" s="299" t="s">
        <v>494</v>
      </c>
      <c r="B3834" s="300">
        <v>48</v>
      </c>
      <c r="C3834" s="299" t="s">
        <v>92</v>
      </c>
      <c r="D3834" s="299" t="s">
        <v>47</v>
      </c>
      <c r="E3834" s="301">
        <v>99.318181818181827</v>
      </c>
      <c r="F3834" s="299" t="s">
        <v>77</v>
      </c>
    </row>
    <row r="3835" spans="1:6" x14ac:dyDescent="0.3">
      <c r="A3835" s="299" t="s">
        <v>494</v>
      </c>
      <c r="B3835" s="300">
        <v>48</v>
      </c>
      <c r="C3835" s="299" t="s">
        <v>92</v>
      </c>
      <c r="D3835" s="299" t="s">
        <v>48</v>
      </c>
      <c r="E3835" s="301">
        <v>0.99999999999999967</v>
      </c>
      <c r="F3835" s="299" t="s">
        <v>77</v>
      </c>
    </row>
    <row r="3836" spans="1:6" x14ac:dyDescent="0.3">
      <c r="A3836" s="299" t="s">
        <v>494</v>
      </c>
      <c r="B3836" s="300">
        <v>48</v>
      </c>
      <c r="C3836" s="299" t="s">
        <v>92</v>
      </c>
      <c r="D3836" s="299" t="s">
        <v>49</v>
      </c>
      <c r="E3836" s="301">
        <v>81</v>
      </c>
      <c r="F3836" s="299" t="s">
        <v>187</v>
      </c>
    </row>
    <row r="3837" spans="1:6" x14ac:dyDescent="0.3">
      <c r="A3837" s="299" t="s">
        <v>494</v>
      </c>
      <c r="B3837" s="300">
        <v>48</v>
      </c>
      <c r="C3837" s="299" t="s">
        <v>92</v>
      </c>
      <c r="D3837" s="299" t="s">
        <v>49</v>
      </c>
      <c r="E3837" s="301">
        <v>0.99999999999999967</v>
      </c>
      <c r="F3837" s="299" t="s">
        <v>80</v>
      </c>
    </row>
    <row r="3838" spans="1:6" x14ac:dyDescent="0.3">
      <c r="A3838" s="299" t="s">
        <v>494</v>
      </c>
      <c r="B3838" s="300">
        <v>48</v>
      </c>
      <c r="C3838" s="299" t="s">
        <v>92</v>
      </c>
      <c r="D3838" s="299" t="s">
        <v>49</v>
      </c>
      <c r="E3838" s="301">
        <v>942.22727272727275</v>
      </c>
      <c r="F3838" s="299" t="s">
        <v>77</v>
      </c>
    </row>
    <row r="3839" spans="1:6" x14ac:dyDescent="0.3">
      <c r="A3839" s="299" t="s">
        <v>494</v>
      </c>
      <c r="B3839" s="300">
        <v>48</v>
      </c>
      <c r="C3839" s="299" t="s">
        <v>92</v>
      </c>
      <c r="D3839" s="299" t="s">
        <v>50</v>
      </c>
      <c r="E3839" s="301">
        <v>6.136363636363634</v>
      </c>
      <c r="F3839" s="299" t="s">
        <v>77</v>
      </c>
    </row>
    <row r="3840" spans="1:6" x14ac:dyDescent="0.3">
      <c r="A3840" s="299" t="s">
        <v>494</v>
      </c>
      <c r="B3840" s="300">
        <v>48</v>
      </c>
      <c r="C3840" s="299" t="s">
        <v>92</v>
      </c>
      <c r="D3840" s="299" t="s">
        <v>51</v>
      </c>
      <c r="E3840" s="301">
        <v>1.9999999999999993</v>
      </c>
      <c r="F3840" s="299" t="s">
        <v>187</v>
      </c>
    </row>
    <row r="3841" spans="1:6" x14ac:dyDescent="0.3">
      <c r="A3841" s="299" t="s">
        <v>494</v>
      </c>
      <c r="B3841" s="300">
        <v>48</v>
      </c>
      <c r="C3841" s="299" t="s">
        <v>92</v>
      </c>
      <c r="D3841" s="299" t="s">
        <v>51</v>
      </c>
      <c r="E3841" s="301">
        <v>31.181818181818198</v>
      </c>
      <c r="F3841" s="299" t="s">
        <v>77</v>
      </c>
    </row>
    <row r="3842" spans="1:6" x14ac:dyDescent="0.3">
      <c r="A3842" s="299" t="s">
        <v>494</v>
      </c>
      <c r="B3842" s="300">
        <v>48</v>
      </c>
      <c r="C3842" s="299" t="s">
        <v>92</v>
      </c>
      <c r="D3842" s="299" t="s">
        <v>52</v>
      </c>
      <c r="E3842" s="301">
        <v>1061.5454545454545</v>
      </c>
      <c r="F3842" s="299" t="s">
        <v>187</v>
      </c>
    </row>
    <row r="3843" spans="1:6" x14ac:dyDescent="0.3">
      <c r="A3843" s="299" t="s">
        <v>494</v>
      </c>
      <c r="B3843" s="300">
        <v>48</v>
      </c>
      <c r="C3843" s="299" t="s">
        <v>92</v>
      </c>
      <c r="D3843" s="299" t="s">
        <v>52</v>
      </c>
      <c r="E3843" s="301">
        <v>0.99999999999999967</v>
      </c>
      <c r="F3843" s="299" t="s">
        <v>80</v>
      </c>
    </row>
    <row r="3844" spans="1:6" x14ac:dyDescent="0.3">
      <c r="A3844" s="299" t="s">
        <v>494</v>
      </c>
      <c r="B3844" s="300">
        <v>48</v>
      </c>
      <c r="C3844" s="299" t="s">
        <v>92</v>
      </c>
      <c r="D3844" s="299" t="s">
        <v>52</v>
      </c>
      <c r="E3844" s="301">
        <v>932.49999999999989</v>
      </c>
      <c r="F3844" s="299" t="s">
        <v>77</v>
      </c>
    </row>
    <row r="3845" spans="1:6" x14ac:dyDescent="0.3">
      <c r="A3845" s="299" t="s">
        <v>494</v>
      </c>
      <c r="B3845" s="300">
        <v>48</v>
      </c>
      <c r="C3845" s="299" t="s">
        <v>92</v>
      </c>
      <c r="D3845" s="299" t="s">
        <v>53</v>
      </c>
      <c r="E3845" s="301">
        <v>268.36363636363632</v>
      </c>
      <c r="F3845" s="299" t="s">
        <v>187</v>
      </c>
    </row>
    <row r="3846" spans="1:6" x14ac:dyDescent="0.3">
      <c r="A3846" s="299" t="s">
        <v>494</v>
      </c>
      <c r="B3846" s="300">
        <v>48</v>
      </c>
      <c r="C3846" s="299" t="s">
        <v>92</v>
      </c>
      <c r="D3846" s="299" t="s">
        <v>53</v>
      </c>
      <c r="E3846" s="301">
        <v>661.31818181818176</v>
      </c>
      <c r="F3846" s="299" t="s">
        <v>77</v>
      </c>
    </row>
    <row r="3847" spans="1:6" x14ac:dyDescent="0.3">
      <c r="A3847" s="299" t="s">
        <v>494</v>
      </c>
      <c r="B3847" s="300">
        <v>48</v>
      </c>
      <c r="C3847" s="299" t="s">
        <v>92</v>
      </c>
      <c r="D3847" s="299" t="s">
        <v>54</v>
      </c>
      <c r="E3847" s="301">
        <v>69.136363636363612</v>
      </c>
      <c r="F3847" s="299" t="s">
        <v>187</v>
      </c>
    </row>
    <row r="3848" spans="1:6" x14ac:dyDescent="0.3">
      <c r="A3848" s="299" t="s">
        <v>494</v>
      </c>
      <c r="B3848" s="300">
        <v>48</v>
      </c>
      <c r="C3848" s="299" t="s">
        <v>92</v>
      </c>
      <c r="D3848" s="299" t="s">
        <v>54</v>
      </c>
      <c r="E3848" s="301">
        <v>12.363636363636363</v>
      </c>
      <c r="F3848" s="299" t="s">
        <v>80</v>
      </c>
    </row>
    <row r="3849" spans="1:6" x14ac:dyDescent="0.3">
      <c r="A3849" s="299" t="s">
        <v>494</v>
      </c>
      <c r="B3849" s="300">
        <v>48</v>
      </c>
      <c r="C3849" s="299" t="s">
        <v>92</v>
      </c>
      <c r="D3849" s="299" t="s">
        <v>54</v>
      </c>
      <c r="E3849" s="301">
        <v>312.4545454545455</v>
      </c>
      <c r="F3849" s="299" t="s">
        <v>77</v>
      </c>
    </row>
    <row r="3850" spans="1:6" x14ac:dyDescent="0.3">
      <c r="A3850" s="299" t="s">
        <v>494</v>
      </c>
      <c r="B3850" s="300">
        <v>48</v>
      </c>
      <c r="C3850" s="299" t="s">
        <v>92</v>
      </c>
      <c r="D3850" s="299" t="s">
        <v>55</v>
      </c>
      <c r="E3850" s="301">
        <v>229.72727272727275</v>
      </c>
      <c r="F3850" s="299" t="s">
        <v>187</v>
      </c>
    </row>
    <row r="3851" spans="1:6" x14ac:dyDescent="0.3">
      <c r="A3851" s="299" t="s">
        <v>494</v>
      </c>
      <c r="B3851" s="300">
        <v>48</v>
      </c>
      <c r="C3851" s="299" t="s">
        <v>92</v>
      </c>
      <c r="D3851" s="299" t="s">
        <v>55</v>
      </c>
      <c r="E3851" s="301">
        <v>795.5</v>
      </c>
      <c r="F3851" s="299" t="s">
        <v>77</v>
      </c>
    </row>
    <row r="3852" spans="1:6" x14ac:dyDescent="0.3">
      <c r="A3852" s="299" t="s">
        <v>494</v>
      </c>
      <c r="B3852" s="300">
        <v>48</v>
      </c>
      <c r="C3852" s="299" t="s">
        <v>92</v>
      </c>
      <c r="D3852" s="299" t="s">
        <v>56</v>
      </c>
      <c r="E3852" s="301">
        <v>40.954545454545439</v>
      </c>
      <c r="F3852" s="299" t="s">
        <v>187</v>
      </c>
    </row>
    <row r="3853" spans="1:6" x14ac:dyDescent="0.3">
      <c r="A3853" s="299" t="s">
        <v>494</v>
      </c>
      <c r="B3853" s="300">
        <v>48</v>
      </c>
      <c r="C3853" s="299" t="s">
        <v>92</v>
      </c>
      <c r="D3853" s="299" t="s">
        <v>56</v>
      </c>
      <c r="E3853" s="301">
        <v>191.18181818181824</v>
      </c>
      <c r="F3853" s="299" t="s">
        <v>77</v>
      </c>
    </row>
    <row r="3854" spans="1:6" x14ac:dyDescent="0.3">
      <c r="A3854" s="299" t="s">
        <v>494</v>
      </c>
      <c r="B3854" s="300">
        <v>48</v>
      </c>
      <c r="C3854" s="299" t="s">
        <v>92</v>
      </c>
      <c r="D3854" s="299" t="s">
        <v>57</v>
      </c>
      <c r="E3854" s="301">
        <v>7.9999999999999973</v>
      </c>
      <c r="F3854" s="299" t="s">
        <v>187</v>
      </c>
    </row>
    <row r="3855" spans="1:6" x14ac:dyDescent="0.3">
      <c r="A3855" s="299" t="s">
        <v>494</v>
      </c>
      <c r="B3855" s="300">
        <v>48</v>
      </c>
      <c r="C3855" s="299" t="s">
        <v>92</v>
      </c>
      <c r="D3855" s="299" t="s">
        <v>57</v>
      </c>
      <c r="E3855" s="301">
        <v>36.772727272727288</v>
      </c>
      <c r="F3855" s="299" t="s">
        <v>77</v>
      </c>
    </row>
    <row r="3856" spans="1:6" x14ac:dyDescent="0.3">
      <c r="A3856" s="299" t="s">
        <v>494</v>
      </c>
      <c r="B3856" s="300">
        <v>48</v>
      </c>
      <c r="C3856" s="299" t="s">
        <v>92</v>
      </c>
      <c r="D3856" s="299" t="s">
        <v>58</v>
      </c>
      <c r="E3856" s="301">
        <v>11</v>
      </c>
      <c r="F3856" s="299" t="s">
        <v>187</v>
      </c>
    </row>
    <row r="3857" spans="1:6" x14ac:dyDescent="0.3">
      <c r="A3857" s="299" t="s">
        <v>494</v>
      </c>
      <c r="B3857" s="300">
        <v>48</v>
      </c>
      <c r="C3857" s="299" t="s">
        <v>92</v>
      </c>
      <c r="D3857" s="299" t="s">
        <v>58</v>
      </c>
      <c r="E3857" s="301">
        <v>9.9999999999999982</v>
      </c>
      <c r="F3857" s="299" t="s">
        <v>77</v>
      </c>
    </row>
    <row r="3858" spans="1:6" x14ac:dyDescent="0.3">
      <c r="A3858" s="299" t="s">
        <v>494</v>
      </c>
      <c r="B3858" s="300">
        <v>48</v>
      </c>
      <c r="C3858" s="299" t="s">
        <v>92</v>
      </c>
      <c r="D3858" s="299" t="s">
        <v>59</v>
      </c>
      <c r="E3858" s="301">
        <v>118.22727272727269</v>
      </c>
      <c r="F3858" s="299" t="s">
        <v>187</v>
      </c>
    </row>
    <row r="3859" spans="1:6" x14ac:dyDescent="0.3">
      <c r="A3859" s="299" t="s">
        <v>494</v>
      </c>
      <c r="B3859" s="300">
        <v>48</v>
      </c>
      <c r="C3859" s="299" t="s">
        <v>92</v>
      </c>
      <c r="D3859" s="299" t="s">
        <v>59</v>
      </c>
      <c r="E3859" s="301">
        <v>523.90909090909088</v>
      </c>
      <c r="F3859" s="299" t="s">
        <v>77</v>
      </c>
    </row>
    <row r="3860" spans="1:6" x14ac:dyDescent="0.3">
      <c r="A3860" s="299" t="s">
        <v>494</v>
      </c>
      <c r="B3860" s="300">
        <v>48</v>
      </c>
      <c r="C3860" s="299" t="s">
        <v>92</v>
      </c>
      <c r="D3860" s="299" t="s">
        <v>60</v>
      </c>
      <c r="E3860" s="301">
        <v>60.681818181818187</v>
      </c>
      <c r="F3860" s="299" t="s">
        <v>187</v>
      </c>
    </row>
    <row r="3861" spans="1:6" x14ac:dyDescent="0.3">
      <c r="A3861" s="299" t="s">
        <v>494</v>
      </c>
      <c r="B3861" s="300">
        <v>48</v>
      </c>
      <c r="C3861" s="299" t="s">
        <v>92</v>
      </c>
      <c r="D3861" s="299" t="s">
        <v>60</v>
      </c>
      <c r="E3861" s="301">
        <v>504.68181818181819</v>
      </c>
      <c r="F3861" s="299" t="s">
        <v>77</v>
      </c>
    </row>
    <row r="3862" spans="1:6" x14ac:dyDescent="0.3">
      <c r="A3862" s="299" t="s">
        <v>494</v>
      </c>
      <c r="B3862" s="300">
        <v>48</v>
      </c>
      <c r="C3862" s="299" t="s">
        <v>92</v>
      </c>
      <c r="D3862" s="299" t="s">
        <v>61</v>
      </c>
      <c r="E3862" s="301">
        <v>0.99999999999999967</v>
      </c>
      <c r="F3862" s="299" t="s">
        <v>187</v>
      </c>
    </row>
    <row r="3863" spans="1:6" x14ac:dyDescent="0.3">
      <c r="A3863" s="299" t="s">
        <v>494</v>
      </c>
      <c r="B3863" s="300">
        <v>48</v>
      </c>
      <c r="C3863" s="299" t="s">
        <v>92</v>
      </c>
      <c r="D3863" s="299" t="s">
        <v>61</v>
      </c>
      <c r="E3863" s="301">
        <v>39.5</v>
      </c>
      <c r="F3863" s="299" t="s">
        <v>77</v>
      </c>
    </row>
    <row r="3864" spans="1:6" x14ac:dyDescent="0.3">
      <c r="A3864" s="299" t="s">
        <v>494</v>
      </c>
      <c r="B3864" s="300">
        <v>48</v>
      </c>
      <c r="C3864" s="299" t="s">
        <v>92</v>
      </c>
      <c r="D3864" s="299" t="s">
        <v>62</v>
      </c>
      <c r="E3864" s="301">
        <v>78.136363636363654</v>
      </c>
      <c r="F3864" s="299" t="s">
        <v>187</v>
      </c>
    </row>
    <row r="3865" spans="1:6" x14ac:dyDescent="0.3">
      <c r="A3865" s="299" t="s">
        <v>494</v>
      </c>
      <c r="B3865" s="300">
        <v>48</v>
      </c>
      <c r="C3865" s="299" t="s">
        <v>92</v>
      </c>
      <c r="D3865" s="299" t="s">
        <v>62</v>
      </c>
      <c r="E3865" s="301">
        <v>448.72727272727269</v>
      </c>
      <c r="F3865" s="299" t="s">
        <v>77</v>
      </c>
    </row>
    <row r="3866" spans="1:6" x14ac:dyDescent="0.3">
      <c r="A3866" s="299" t="s">
        <v>494</v>
      </c>
      <c r="B3866" s="300">
        <v>48</v>
      </c>
      <c r="C3866" s="299" t="s">
        <v>92</v>
      </c>
      <c r="D3866" s="299" t="s">
        <v>63</v>
      </c>
      <c r="E3866" s="301">
        <v>28.999999999999986</v>
      </c>
      <c r="F3866" s="299" t="s">
        <v>187</v>
      </c>
    </row>
    <row r="3867" spans="1:6" x14ac:dyDescent="0.3">
      <c r="A3867" s="299" t="s">
        <v>494</v>
      </c>
      <c r="B3867" s="300">
        <v>48</v>
      </c>
      <c r="C3867" s="299" t="s">
        <v>92</v>
      </c>
      <c r="D3867" s="299" t="s">
        <v>63</v>
      </c>
      <c r="E3867" s="301">
        <v>389.59090909090907</v>
      </c>
      <c r="F3867" s="299" t="s">
        <v>77</v>
      </c>
    </row>
    <row r="3868" spans="1:6" x14ac:dyDescent="0.3">
      <c r="A3868" s="299" t="s">
        <v>494</v>
      </c>
      <c r="B3868" s="300">
        <v>48</v>
      </c>
      <c r="C3868" s="299" t="s">
        <v>92</v>
      </c>
      <c r="D3868" s="299" t="s">
        <v>64</v>
      </c>
      <c r="E3868" s="301">
        <v>27.13636363636363</v>
      </c>
      <c r="F3868" s="299" t="s">
        <v>187</v>
      </c>
    </row>
    <row r="3869" spans="1:6" x14ac:dyDescent="0.3">
      <c r="A3869" s="299" t="s">
        <v>494</v>
      </c>
      <c r="B3869" s="300">
        <v>48</v>
      </c>
      <c r="C3869" s="299" t="s">
        <v>92</v>
      </c>
      <c r="D3869" s="299" t="s">
        <v>64</v>
      </c>
      <c r="E3869" s="301">
        <v>0.99999999999999967</v>
      </c>
      <c r="F3869" s="299" t="s">
        <v>80</v>
      </c>
    </row>
    <row r="3870" spans="1:6" x14ac:dyDescent="0.3">
      <c r="A3870" s="299" t="s">
        <v>494</v>
      </c>
      <c r="B3870" s="300">
        <v>48</v>
      </c>
      <c r="C3870" s="299" t="s">
        <v>92</v>
      </c>
      <c r="D3870" s="299" t="s">
        <v>64</v>
      </c>
      <c r="E3870" s="301">
        <v>135.40909090909096</v>
      </c>
      <c r="F3870" s="299" t="s">
        <v>77</v>
      </c>
    </row>
    <row r="3871" spans="1:6" x14ac:dyDescent="0.3">
      <c r="A3871" s="299" t="s">
        <v>494</v>
      </c>
      <c r="B3871" s="300">
        <v>48</v>
      </c>
      <c r="C3871" s="299" t="s">
        <v>92</v>
      </c>
      <c r="D3871" s="299" t="s">
        <v>65</v>
      </c>
      <c r="E3871" s="301">
        <v>63.000000000000036</v>
      </c>
      <c r="F3871" s="299" t="s">
        <v>187</v>
      </c>
    </row>
    <row r="3872" spans="1:6" x14ac:dyDescent="0.3">
      <c r="A3872" s="299" t="s">
        <v>494</v>
      </c>
      <c r="B3872" s="300">
        <v>48</v>
      </c>
      <c r="C3872" s="299" t="s">
        <v>92</v>
      </c>
      <c r="D3872" s="299" t="s">
        <v>65</v>
      </c>
      <c r="E3872" s="301">
        <v>114.90909090909093</v>
      </c>
      <c r="F3872" s="299" t="s">
        <v>77</v>
      </c>
    </row>
    <row r="3873" spans="1:6" x14ac:dyDescent="0.3">
      <c r="A3873" s="299" t="s">
        <v>494</v>
      </c>
      <c r="B3873" s="300">
        <v>48</v>
      </c>
      <c r="C3873" s="299" t="s">
        <v>92</v>
      </c>
      <c r="D3873" s="299" t="s">
        <v>67</v>
      </c>
      <c r="E3873" s="301">
        <v>0.99999999999999967</v>
      </c>
      <c r="F3873" s="299" t="s">
        <v>187</v>
      </c>
    </row>
    <row r="3874" spans="1:6" x14ac:dyDescent="0.3">
      <c r="A3874" s="299" t="s">
        <v>494</v>
      </c>
      <c r="B3874" s="300">
        <v>48</v>
      </c>
      <c r="C3874" s="299" t="s">
        <v>92</v>
      </c>
      <c r="D3874" s="299" t="s">
        <v>67</v>
      </c>
      <c r="E3874" s="301">
        <v>22</v>
      </c>
      <c r="F3874" s="299" t="s">
        <v>77</v>
      </c>
    </row>
    <row r="3875" spans="1:6" x14ac:dyDescent="0.3">
      <c r="A3875" s="299" t="s">
        <v>494</v>
      </c>
      <c r="B3875" s="300">
        <v>48</v>
      </c>
      <c r="C3875" s="299" t="s">
        <v>92</v>
      </c>
      <c r="D3875" s="299" t="s">
        <v>66</v>
      </c>
      <c r="E3875" s="301">
        <v>5.5909090909090899</v>
      </c>
      <c r="F3875" s="299" t="s">
        <v>77</v>
      </c>
    </row>
    <row r="3876" spans="1:6" x14ac:dyDescent="0.3">
      <c r="A3876" s="299" t="s">
        <v>494</v>
      </c>
      <c r="B3876" s="300">
        <v>49</v>
      </c>
      <c r="C3876" s="299" t="s">
        <v>91</v>
      </c>
      <c r="D3876" s="299" t="s">
        <v>47</v>
      </c>
      <c r="E3876" s="301">
        <v>13.000000000000007</v>
      </c>
      <c r="F3876" s="299" t="s">
        <v>187</v>
      </c>
    </row>
    <row r="3877" spans="1:6" x14ac:dyDescent="0.3">
      <c r="A3877" s="299" t="s">
        <v>494</v>
      </c>
      <c r="B3877" s="300">
        <v>49</v>
      </c>
      <c r="C3877" s="299" t="s">
        <v>91</v>
      </c>
      <c r="D3877" s="299" t="s">
        <v>47</v>
      </c>
      <c r="E3877" s="301">
        <v>3.9999999999999987</v>
      </c>
      <c r="F3877" s="299" t="s">
        <v>188</v>
      </c>
    </row>
    <row r="3878" spans="1:6" x14ac:dyDescent="0.3">
      <c r="A3878" s="299" t="s">
        <v>494</v>
      </c>
      <c r="B3878" s="300">
        <v>49</v>
      </c>
      <c r="C3878" s="299" t="s">
        <v>91</v>
      </c>
      <c r="D3878" s="299" t="s">
        <v>47</v>
      </c>
      <c r="E3878" s="301">
        <v>45.590909090909101</v>
      </c>
      <c r="F3878" s="299" t="s">
        <v>77</v>
      </c>
    </row>
    <row r="3879" spans="1:6" x14ac:dyDescent="0.3">
      <c r="A3879" s="299" t="s">
        <v>494</v>
      </c>
      <c r="B3879" s="300">
        <v>49</v>
      </c>
      <c r="C3879" s="299" t="s">
        <v>91</v>
      </c>
      <c r="D3879" s="299" t="s">
        <v>48</v>
      </c>
      <c r="E3879" s="301">
        <v>0.99999999999999967</v>
      </c>
      <c r="F3879" s="299" t="s">
        <v>77</v>
      </c>
    </row>
    <row r="3880" spans="1:6" x14ac:dyDescent="0.3">
      <c r="A3880" s="299" t="s">
        <v>494</v>
      </c>
      <c r="B3880" s="300">
        <v>49</v>
      </c>
      <c r="C3880" s="299" t="s">
        <v>91</v>
      </c>
      <c r="D3880" s="299" t="s">
        <v>49</v>
      </c>
      <c r="E3880" s="301">
        <v>4.1818181818181799</v>
      </c>
      <c r="F3880" s="299" t="s">
        <v>187</v>
      </c>
    </row>
    <row r="3881" spans="1:6" x14ac:dyDescent="0.3">
      <c r="A3881" s="299" t="s">
        <v>494</v>
      </c>
      <c r="B3881" s="300">
        <v>49</v>
      </c>
      <c r="C3881" s="299" t="s">
        <v>91</v>
      </c>
      <c r="D3881" s="299" t="s">
        <v>49</v>
      </c>
      <c r="E3881" s="301">
        <v>174.09090909090912</v>
      </c>
      <c r="F3881" s="299" t="s">
        <v>77</v>
      </c>
    </row>
    <row r="3882" spans="1:6" x14ac:dyDescent="0.3">
      <c r="A3882" s="299" t="s">
        <v>494</v>
      </c>
      <c r="B3882" s="300">
        <v>49</v>
      </c>
      <c r="C3882" s="299" t="s">
        <v>91</v>
      </c>
      <c r="D3882" s="299" t="s">
        <v>50</v>
      </c>
      <c r="E3882" s="301">
        <v>1.9999999999999993</v>
      </c>
      <c r="F3882" s="299" t="s">
        <v>77</v>
      </c>
    </row>
    <row r="3883" spans="1:6" x14ac:dyDescent="0.3">
      <c r="A3883" s="299" t="s">
        <v>494</v>
      </c>
      <c r="B3883" s="300">
        <v>49</v>
      </c>
      <c r="C3883" s="299" t="s">
        <v>91</v>
      </c>
      <c r="D3883" s="299" t="s">
        <v>51</v>
      </c>
      <c r="E3883" s="301">
        <v>10.227272727272725</v>
      </c>
      <c r="F3883" s="299" t="s">
        <v>77</v>
      </c>
    </row>
    <row r="3884" spans="1:6" x14ac:dyDescent="0.3">
      <c r="A3884" s="299" t="s">
        <v>494</v>
      </c>
      <c r="B3884" s="300">
        <v>49</v>
      </c>
      <c r="C3884" s="299" t="s">
        <v>91</v>
      </c>
      <c r="D3884" s="299" t="s">
        <v>52</v>
      </c>
      <c r="E3884" s="301">
        <v>17.999999999999996</v>
      </c>
      <c r="F3884" s="299" t="s">
        <v>187</v>
      </c>
    </row>
    <row r="3885" spans="1:6" x14ac:dyDescent="0.3">
      <c r="A3885" s="299" t="s">
        <v>494</v>
      </c>
      <c r="B3885" s="300">
        <v>49</v>
      </c>
      <c r="C3885" s="299" t="s">
        <v>91</v>
      </c>
      <c r="D3885" s="299" t="s">
        <v>52</v>
      </c>
      <c r="E3885" s="301">
        <v>175.81818181818184</v>
      </c>
      <c r="F3885" s="299" t="s">
        <v>77</v>
      </c>
    </row>
    <row r="3886" spans="1:6" x14ac:dyDescent="0.3">
      <c r="A3886" s="299" t="s">
        <v>494</v>
      </c>
      <c r="B3886" s="300">
        <v>49</v>
      </c>
      <c r="C3886" s="299" t="s">
        <v>91</v>
      </c>
      <c r="D3886" s="299" t="s">
        <v>53</v>
      </c>
      <c r="E3886" s="301">
        <v>100.04545454545456</v>
      </c>
      <c r="F3886" s="299" t="s">
        <v>187</v>
      </c>
    </row>
    <row r="3887" spans="1:6" x14ac:dyDescent="0.3">
      <c r="A3887" s="299" t="s">
        <v>494</v>
      </c>
      <c r="B3887" s="300">
        <v>49</v>
      </c>
      <c r="C3887" s="299" t="s">
        <v>91</v>
      </c>
      <c r="D3887" s="299" t="s">
        <v>53</v>
      </c>
      <c r="E3887" s="301">
        <v>130.68181818181816</v>
      </c>
      <c r="F3887" s="299" t="s">
        <v>77</v>
      </c>
    </row>
    <row r="3888" spans="1:6" x14ac:dyDescent="0.3">
      <c r="A3888" s="299" t="s">
        <v>494</v>
      </c>
      <c r="B3888" s="300">
        <v>49</v>
      </c>
      <c r="C3888" s="299" t="s">
        <v>91</v>
      </c>
      <c r="D3888" s="299" t="s">
        <v>54</v>
      </c>
      <c r="E3888" s="301">
        <v>19.68181818181818</v>
      </c>
      <c r="F3888" s="299" t="s">
        <v>187</v>
      </c>
    </row>
    <row r="3889" spans="1:6" x14ac:dyDescent="0.3">
      <c r="A3889" s="299" t="s">
        <v>494</v>
      </c>
      <c r="B3889" s="300">
        <v>49</v>
      </c>
      <c r="C3889" s="299" t="s">
        <v>91</v>
      </c>
      <c r="D3889" s="299" t="s">
        <v>54</v>
      </c>
      <c r="E3889" s="301">
        <v>31.590909090909086</v>
      </c>
      <c r="F3889" s="299" t="s">
        <v>77</v>
      </c>
    </row>
    <row r="3890" spans="1:6" x14ac:dyDescent="0.3">
      <c r="A3890" s="299" t="s">
        <v>494</v>
      </c>
      <c r="B3890" s="300">
        <v>49</v>
      </c>
      <c r="C3890" s="299" t="s">
        <v>91</v>
      </c>
      <c r="D3890" s="299" t="s">
        <v>55</v>
      </c>
      <c r="E3890" s="301">
        <v>49.63636363636364</v>
      </c>
      <c r="F3890" s="299" t="s">
        <v>187</v>
      </c>
    </row>
    <row r="3891" spans="1:6" x14ac:dyDescent="0.3">
      <c r="A3891" s="299" t="s">
        <v>494</v>
      </c>
      <c r="B3891" s="300">
        <v>49</v>
      </c>
      <c r="C3891" s="299" t="s">
        <v>91</v>
      </c>
      <c r="D3891" s="299" t="s">
        <v>55</v>
      </c>
      <c r="E3891" s="301">
        <v>282.31818181818181</v>
      </c>
      <c r="F3891" s="299" t="s">
        <v>77</v>
      </c>
    </row>
    <row r="3892" spans="1:6" x14ac:dyDescent="0.3">
      <c r="A3892" s="299" t="s">
        <v>494</v>
      </c>
      <c r="B3892" s="300">
        <v>49</v>
      </c>
      <c r="C3892" s="299" t="s">
        <v>91</v>
      </c>
      <c r="D3892" s="299" t="s">
        <v>56</v>
      </c>
      <c r="E3892" s="301">
        <v>1.9999999999999993</v>
      </c>
      <c r="F3892" s="299" t="s">
        <v>187</v>
      </c>
    </row>
    <row r="3893" spans="1:6" x14ac:dyDescent="0.3">
      <c r="A3893" s="299" t="s">
        <v>494</v>
      </c>
      <c r="B3893" s="300">
        <v>49</v>
      </c>
      <c r="C3893" s="299" t="s">
        <v>91</v>
      </c>
      <c r="D3893" s="299" t="s">
        <v>56</v>
      </c>
      <c r="E3893" s="301">
        <v>3.9999999999999987</v>
      </c>
      <c r="F3893" s="299" t="s">
        <v>77</v>
      </c>
    </row>
    <row r="3894" spans="1:6" x14ac:dyDescent="0.3">
      <c r="A3894" s="299" t="s">
        <v>494</v>
      </c>
      <c r="B3894" s="300">
        <v>49</v>
      </c>
      <c r="C3894" s="299" t="s">
        <v>91</v>
      </c>
      <c r="D3894" s="299" t="s">
        <v>57</v>
      </c>
      <c r="E3894" s="301">
        <v>1.9999999999999993</v>
      </c>
      <c r="F3894" s="299" t="s">
        <v>187</v>
      </c>
    </row>
    <row r="3895" spans="1:6" x14ac:dyDescent="0.3">
      <c r="A3895" s="299" t="s">
        <v>494</v>
      </c>
      <c r="B3895" s="300">
        <v>49</v>
      </c>
      <c r="C3895" s="299" t="s">
        <v>91</v>
      </c>
      <c r="D3895" s="299" t="s">
        <v>58</v>
      </c>
      <c r="E3895" s="301">
        <v>4.8636363636363624</v>
      </c>
      <c r="F3895" s="299" t="s">
        <v>77</v>
      </c>
    </row>
    <row r="3896" spans="1:6" x14ac:dyDescent="0.3">
      <c r="A3896" s="299" t="s">
        <v>494</v>
      </c>
      <c r="B3896" s="300">
        <v>49</v>
      </c>
      <c r="C3896" s="299" t="s">
        <v>91</v>
      </c>
      <c r="D3896" s="299" t="s">
        <v>59</v>
      </c>
      <c r="E3896" s="301">
        <v>4.9999999999999991</v>
      </c>
      <c r="F3896" s="299" t="s">
        <v>187</v>
      </c>
    </row>
    <row r="3897" spans="1:6" x14ac:dyDescent="0.3">
      <c r="A3897" s="299" t="s">
        <v>494</v>
      </c>
      <c r="B3897" s="300">
        <v>49</v>
      </c>
      <c r="C3897" s="299" t="s">
        <v>91</v>
      </c>
      <c r="D3897" s="299" t="s">
        <v>59</v>
      </c>
      <c r="E3897" s="301">
        <v>18.77272727272727</v>
      </c>
      <c r="F3897" s="299" t="s">
        <v>77</v>
      </c>
    </row>
    <row r="3898" spans="1:6" x14ac:dyDescent="0.3">
      <c r="A3898" s="299" t="s">
        <v>494</v>
      </c>
      <c r="B3898" s="300">
        <v>49</v>
      </c>
      <c r="C3898" s="299" t="s">
        <v>91</v>
      </c>
      <c r="D3898" s="299" t="s">
        <v>60</v>
      </c>
      <c r="E3898" s="301">
        <v>7.0000000000000018</v>
      </c>
      <c r="F3898" s="299" t="s">
        <v>187</v>
      </c>
    </row>
    <row r="3899" spans="1:6" x14ac:dyDescent="0.3">
      <c r="A3899" s="299" t="s">
        <v>494</v>
      </c>
      <c r="B3899" s="300">
        <v>49</v>
      </c>
      <c r="C3899" s="299" t="s">
        <v>91</v>
      </c>
      <c r="D3899" s="299" t="s">
        <v>60</v>
      </c>
      <c r="E3899" s="301">
        <v>120.86363636363637</v>
      </c>
      <c r="F3899" s="299" t="s">
        <v>77</v>
      </c>
    </row>
    <row r="3900" spans="1:6" x14ac:dyDescent="0.3">
      <c r="A3900" s="299" t="s">
        <v>494</v>
      </c>
      <c r="B3900" s="300">
        <v>49</v>
      </c>
      <c r="C3900" s="299" t="s">
        <v>91</v>
      </c>
      <c r="D3900" s="299" t="s">
        <v>61</v>
      </c>
      <c r="E3900" s="301">
        <v>7.4999999999999973</v>
      </c>
      <c r="F3900" s="299" t="s">
        <v>77</v>
      </c>
    </row>
    <row r="3901" spans="1:6" x14ac:dyDescent="0.3">
      <c r="A3901" s="299" t="s">
        <v>494</v>
      </c>
      <c r="B3901" s="300">
        <v>49</v>
      </c>
      <c r="C3901" s="299" t="s">
        <v>91</v>
      </c>
      <c r="D3901" s="299" t="s">
        <v>62</v>
      </c>
      <c r="E3901" s="301">
        <v>5.9999999999999964</v>
      </c>
      <c r="F3901" s="299" t="s">
        <v>187</v>
      </c>
    </row>
    <row r="3902" spans="1:6" x14ac:dyDescent="0.3">
      <c r="A3902" s="299" t="s">
        <v>494</v>
      </c>
      <c r="B3902" s="300">
        <v>49</v>
      </c>
      <c r="C3902" s="299" t="s">
        <v>91</v>
      </c>
      <c r="D3902" s="299" t="s">
        <v>62</v>
      </c>
      <c r="E3902" s="301">
        <v>32.22727272727272</v>
      </c>
      <c r="F3902" s="299" t="s">
        <v>77</v>
      </c>
    </row>
    <row r="3903" spans="1:6" x14ac:dyDescent="0.3">
      <c r="A3903" s="299" t="s">
        <v>494</v>
      </c>
      <c r="B3903" s="300">
        <v>49</v>
      </c>
      <c r="C3903" s="299" t="s">
        <v>91</v>
      </c>
      <c r="D3903" s="299" t="s">
        <v>63</v>
      </c>
      <c r="E3903" s="301">
        <v>3.9999999999999987</v>
      </c>
      <c r="F3903" s="299" t="s">
        <v>187</v>
      </c>
    </row>
    <row r="3904" spans="1:6" x14ac:dyDescent="0.3">
      <c r="A3904" s="299" t="s">
        <v>494</v>
      </c>
      <c r="B3904" s="300">
        <v>49</v>
      </c>
      <c r="C3904" s="299" t="s">
        <v>91</v>
      </c>
      <c r="D3904" s="299" t="s">
        <v>63</v>
      </c>
      <c r="E3904" s="301">
        <v>211.27272727272731</v>
      </c>
      <c r="F3904" s="299" t="s">
        <v>77</v>
      </c>
    </row>
    <row r="3905" spans="1:6" x14ac:dyDescent="0.3">
      <c r="A3905" s="299" t="s">
        <v>494</v>
      </c>
      <c r="B3905" s="300">
        <v>49</v>
      </c>
      <c r="C3905" s="299" t="s">
        <v>91</v>
      </c>
      <c r="D3905" s="299" t="s">
        <v>64</v>
      </c>
      <c r="E3905" s="301">
        <v>1.9999999999999993</v>
      </c>
      <c r="F3905" s="299" t="s">
        <v>187</v>
      </c>
    </row>
    <row r="3906" spans="1:6" x14ac:dyDescent="0.3">
      <c r="A3906" s="299" t="s">
        <v>494</v>
      </c>
      <c r="B3906" s="300">
        <v>49</v>
      </c>
      <c r="C3906" s="299" t="s">
        <v>91</v>
      </c>
      <c r="D3906" s="299" t="s">
        <v>64</v>
      </c>
      <c r="E3906" s="301">
        <v>18.77272727272727</v>
      </c>
      <c r="F3906" s="299" t="s">
        <v>77</v>
      </c>
    </row>
    <row r="3907" spans="1:6" x14ac:dyDescent="0.3">
      <c r="A3907" s="299" t="s">
        <v>494</v>
      </c>
      <c r="B3907" s="300">
        <v>49</v>
      </c>
      <c r="C3907" s="299" t="s">
        <v>91</v>
      </c>
      <c r="D3907" s="299" t="s">
        <v>65</v>
      </c>
      <c r="E3907" s="301">
        <v>26.68181818181818</v>
      </c>
      <c r="F3907" s="299" t="s">
        <v>187</v>
      </c>
    </row>
    <row r="3908" spans="1:6" x14ac:dyDescent="0.3">
      <c r="A3908" s="299" t="s">
        <v>494</v>
      </c>
      <c r="B3908" s="300">
        <v>49</v>
      </c>
      <c r="C3908" s="299" t="s">
        <v>91</v>
      </c>
      <c r="D3908" s="299" t="s">
        <v>65</v>
      </c>
      <c r="E3908" s="301">
        <v>34.363636363636367</v>
      </c>
      <c r="F3908" s="299" t="s">
        <v>77</v>
      </c>
    </row>
    <row r="3909" spans="1:6" x14ac:dyDescent="0.3">
      <c r="A3909" s="299" t="s">
        <v>494</v>
      </c>
      <c r="B3909" s="300">
        <v>49</v>
      </c>
      <c r="C3909" s="299" t="s">
        <v>91</v>
      </c>
      <c r="D3909" s="299" t="s">
        <v>67</v>
      </c>
      <c r="E3909" s="301">
        <v>11</v>
      </c>
      <c r="F3909" s="299" t="s">
        <v>77</v>
      </c>
    </row>
    <row r="3910" spans="1:6" x14ac:dyDescent="0.3">
      <c r="A3910" s="299" t="s">
        <v>494</v>
      </c>
      <c r="B3910" s="300">
        <v>49</v>
      </c>
      <c r="C3910" s="299" t="s">
        <v>92</v>
      </c>
      <c r="D3910" s="299" t="s">
        <v>47</v>
      </c>
      <c r="E3910" s="301">
        <v>27.45454545454546</v>
      </c>
      <c r="F3910" s="299" t="s">
        <v>187</v>
      </c>
    </row>
    <row r="3911" spans="1:6" x14ac:dyDescent="0.3">
      <c r="A3911" s="299" t="s">
        <v>494</v>
      </c>
      <c r="B3911" s="300">
        <v>49</v>
      </c>
      <c r="C3911" s="299" t="s">
        <v>92</v>
      </c>
      <c r="D3911" s="299" t="s">
        <v>47</v>
      </c>
      <c r="E3911" s="301">
        <v>13.000000000000007</v>
      </c>
      <c r="F3911" s="299" t="s">
        <v>188</v>
      </c>
    </row>
    <row r="3912" spans="1:6" x14ac:dyDescent="0.3">
      <c r="A3912" s="299" t="s">
        <v>494</v>
      </c>
      <c r="B3912" s="300">
        <v>49</v>
      </c>
      <c r="C3912" s="299" t="s">
        <v>92</v>
      </c>
      <c r="D3912" s="299" t="s">
        <v>47</v>
      </c>
      <c r="E3912" s="301">
        <v>44.227272727272734</v>
      </c>
      <c r="F3912" s="299" t="s">
        <v>77</v>
      </c>
    </row>
    <row r="3913" spans="1:6" x14ac:dyDescent="0.3">
      <c r="A3913" s="299" t="s">
        <v>494</v>
      </c>
      <c r="B3913" s="300">
        <v>49</v>
      </c>
      <c r="C3913" s="299" t="s">
        <v>92</v>
      </c>
      <c r="D3913" s="299" t="s">
        <v>48</v>
      </c>
      <c r="E3913" s="301">
        <v>1.9999999999999993</v>
      </c>
      <c r="F3913" s="299" t="s">
        <v>77</v>
      </c>
    </row>
    <row r="3914" spans="1:6" x14ac:dyDescent="0.3">
      <c r="A3914" s="299" t="s">
        <v>494</v>
      </c>
      <c r="B3914" s="300">
        <v>49</v>
      </c>
      <c r="C3914" s="299" t="s">
        <v>92</v>
      </c>
      <c r="D3914" s="299" t="s">
        <v>49</v>
      </c>
      <c r="E3914" s="301">
        <v>8.9999999999999982</v>
      </c>
      <c r="F3914" s="299" t="s">
        <v>187</v>
      </c>
    </row>
    <row r="3915" spans="1:6" x14ac:dyDescent="0.3">
      <c r="A3915" s="299" t="s">
        <v>494</v>
      </c>
      <c r="B3915" s="300">
        <v>49</v>
      </c>
      <c r="C3915" s="299" t="s">
        <v>92</v>
      </c>
      <c r="D3915" s="299" t="s">
        <v>49</v>
      </c>
      <c r="E3915" s="301">
        <v>142.81818181818181</v>
      </c>
      <c r="F3915" s="299" t="s">
        <v>77</v>
      </c>
    </row>
    <row r="3916" spans="1:6" x14ac:dyDescent="0.3">
      <c r="A3916" s="299" t="s">
        <v>494</v>
      </c>
      <c r="B3916" s="300">
        <v>49</v>
      </c>
      <c r="C3916" s="299" t="s">
        <v>92</v>
      </c>
      <c r="D3916" s="299" t="s">
        <v>50</v>
      </c>
      <c r="E3916" s="301">
        <v>0.99999999999999967</v>
      </c>
      <c r="F3916" s="299" t="s">
        <v>77</v>
      </c>
    </row>
    <row r="3917" spans="1:6" x14ac:dyDescent="0.3">
      <c r="A3917" s="299" t="s">
        <v>494</v>
      </c>
      <c r="B3917" s="300">
        <v>49</v>
      </c>
      <c r="C3917" s="299" t="s">
        <v>92</v>
      </c>
      <c r="D3917" s="299" t="s">
        <v>51</v>
      </c>
      <c r="E3917" s="301">
        <v>7.6363636363636376</v>
      </c>
      <c r="F3917" s="299" t="s">
        <v>77</v>
      </c>
    </row>
    <row r="3918" spans="1:6" x14ac:dyDescent="0.3">
      <c r="A3918" s="299" t="s">
        <v>494</v>
      </c>
      <c r="B3918" s="300">
        <v>49</v>
      </c>
      <c r="C3918" s="299" t="s">
        <v>92</v>
      </c>
      <c r="D3918" s="299" t="s">
        <v>52</v>
      </c>
      <c r="E3918" s="301">
        <v>34.863636363636353</v>
      </c>
      <c r="F3918" s="299" t="s">
        <v>187</v>
      </c>
    </row>
    <row r="3919" spans="1:6" x14ac:dyDescent="0.3">
      <c r="A3919" s="299" t="s">
        <v>494</v>
      </c>
      <c r="B3919" s="300">
        <v>49</v>
      </c>
      <c r="C3919" s="299" t="s">
        <v>92</v>
      </c>
      <c r="D3919" s="299" t="s">
        <v>52</v>
      </c>
      <c r="E3919" s="301">
        <v>85.22727272727272</v>
      </c>
      <c r="F3919" s="299" t="s">
        <v>77</v>
      </c>
    </row>
    <row r="3920" spans="1:6" x14ac:dyDescent="0.3">
      <c r="A3920" s="299" t="s">
        <v>494</v>
      </c>
      <c r="B3920" s="300">
        <v>49</v>
      </c>
      <c r="C3920" s="299" t="s">
        <v>92</v>
      </c>
      <c r="D3920" s="299" t="s">
        <v>53</v>
      </c>
      <c r="E3920" s="301">
        <v>45.045454545454561</v>
      </c>
      <c r="F3920" s="299" t="s">
        <v>187</v>
      </c>
    </row>
    <row r="3921" spans="1:6" x14ac:dyDescent="0.3">
      <c r="A3921" s="299" t="s">
        <v>494</v>
      </c>
      <c r="B3921" s="300">
        <v>49</v>
      </c>
      <c r="C3921" s="299" t="s">
        <v>92</v>
      </c>
      <c r="D3921" s="299" t="s">
        <v>53</v>
      </c>
      <c r="E3921" s="301">
        <v>115.45454545454551</v>
      </c>
      <c r="F3921" s="299" t="s">
        <v>77</v>
      </c>
    </row>
    <row r="3922" spans="1:6" x14ac:dyDescent="0.3">
      <c r="A3922" s="299" t="s">
        <v>494</v>
      </c>
      <c r="B3922" s="300">
        <v>49</v>
      </c>
      <c r="C3922" s="299" t="s">
        <v>92</v>
      </c>
      <c r="D3922" s="299" t="s">
        <v>54</v>
      </c>
      <c r="E3922" s="301">
        <v>8.9999999999999982</v>
      </c>
      <c r="F3922" s="299" t="s">
        <v>187</v>
      </c>
    </row>
    <row r="3923" spans="1:6" x14ac:dyDescent="0.3">
      <c r="A3923" s="299" t="s">
        <v>494</v>
      </c>
      <c r="B3923" s="300">
        <v>49</v>
      </c>
      <c r="C3923" s="299" t="s">
        <v>92</v>
      </c>
      <c r="D3923" s="299" t="s">
        <v>54</v>
      </c>
      <c r="E3923" s="301">
        <v>89.045454545454561</v>
      </c>
      <c r="F3923" s="299" t="s">
        <v>77</v>
      </c>
    </row>
    <row r="3924" spans="1:6" x14ac:dyDescent="0.3">
      <c r="A3924" s="299" t="s">
        <v>494</v>
      </c>
      <c r="B3924" s="300">
        <v>49</v>
      </c>
      <c r="C3924" s="299" t="s">
        <v>92</v>
      </c>
      <c r="D3924" s="299" t="s">
        <v>55</v>
      </c>
      <c r="E3924" s="301">
        <v>36.681818181818166</v>
      </c>
      <c r="F3924" s="299" t="s">
        <v>187</v>
      </c>
    </row>
    <row r="3925" spans="1:6" x14ac:dyDescent="0.3">
      <c r="A3925" s="299" t="s">
        <v>494</v>
      </c>
      <c r="B3925" s="300">
        <v>49</v>
      </c>
      <c r="C3925" s="299" t="s">
        <v>92</v>
      </c>
      <c r="D3925" s="299" t="s">
        <v>55</v>
      </c>
      <c r="E3925" s="301">
        <v>149.04545454545453</v>
      </c>
      <c r="F3925" s="299" t="s">
        <v>77</v>
      </c>
    </row>
    <row r="3926" spans="1:6" x14ac:dyDescent="0.3">
      <c r="A3926" s="299" t="s">
        <v>494</v>
      </c>
      <c r="B3926" s="300">
        <v>49</v>
      </c>
      <c r="C3926" s="299" t="s">
        <v>92</v>
      </c>
      <c r="D3926" s="299" t="s">
        <v>56</v>
      </c>
      <c r="E3926" s="301">
        <v>1.9999999999999993</v>
      </c>
      <c r="F3926" s="299" t="s">
        <v>187</v>
      </c>
    </row>
    <row r="3927" spans="1:6" x14ac:dyDescent="0.3">
      <c r="A3927" s="299" t="s">
        <v>494</v>
      </c>
      <c r="B3927" s="300">
        <v>49</v>
      </c>
      <c r="C3927" s="299" t="s">
        <v>92</v>
      </c>
      <c r="D3927" s="299" t="s">
        <v>56</v>
      </c>
      <c r="E3927" s="301">
        <v>0.99999999999999967</v>
      </c>
      <c r="F3927" s="299" t="s">
        <v>77</v>
      </c>
    </row>
    <row r="3928" spans="1:6" x14ac:dyDescent="0.3">
      <c r="A3928" s="299" t="s">
        <v>494</v>
      </c>
      <c r="B3928" s="300">
        <v>49</v>
      </c>
      <c r="C3928" s="299" t="s">
        <v>92</v>
      </c>
      <c r="D3928" s="299" t="s">
        <v>57</v>
      </c>
      <c r="E3928" s="301">
        <v>1.9999999999999993</v>
      </c>
      <c r="F3928" s="299" t="s">
        <v>187</v>
      </c>
    </row>
    <row r="3929" spans="1:6" x14ac:dyDescent="0.3">
      <c r="A3929" s="299" t="s">
        <v>494</v>
      </c>
      <c r="B3929" s="300">
        <v>49</v>
      </c>
      <c r="C3929" s="299" t="s">
        <v>92</v>
      </c>
      <c r="D3929" s="299" t="s">
        <v>57</v>
      </c>
      <c r="E3929" s="301">
        <v>2.9999999999999982</v>
      </c>
      <c r="F3929" s="299" t="s">
        <v>77</v>
      </c>
    </row>
    <row r="3930" spans="1:6" x14ac:dyDescent="0.3">
      <c r="A3930" s="299" t="s">
        <v>494</v>
      </c>
      <c r="B3930" s="300">
        <v>49</v>
      </c>
      <c r="C3930" s="299" t="s">
        <v>92</v>
      </c>
      <c r="D3930" s="299" t="s">
        <v>58</v>
      </c>
      <c r="E3930" s="301">
        <v>1.9999999999999993</v>
      </c>
      <c r="F3930" s="299" t="s">
        <v>77</v>
      </c>
    </row>
    <row r="3931" spans="1:6" x14ac:dyDescent="0.3">
      <c r="A3931" s="299" t="s">
        <v>494</v>
      </c>
      <c r="B3931" s="300">
        <v>49</v>
      </c>
      <c r="C3931" s="299" t="s">
        <v>92</v>
      </c>
      <c r="D3931" s="299" t="s">
        <v>59</v>
      </c>
      <c r="E3931" s="301">
        <v>4.1818181818181808</v>
      </c>
      <c r="F3931" s="299" t="s">
        <v>187</v>
      </c>
    </row>
    <row r="3932" spans="1:6" x14ac:dyDescent="0.3">
      <c r="A3932" s="299" t="s">
        <v>494</v>
      </c>
      <c r="B3932" s="300">
        <v>49</v>
      </c>
      <c r="C3932" s="299" t="s">
        <v>92</v>
      </c>
      <c r="D3932" s="299" t="s">
        <v>59</v>
      </c>
      <c r="E3932" s="301">
        <v>9.9999999999999982</v>
      </c>
      <c r="F3932" s="299" t="s">
        <v>77</v>
      </c>
    </row>
    <row r="3933" spans="1:6" x14ac:dyDescent="0.3">
      <c r="A3933" s="299" t="s">
        <v>494</v>
      </c>
      <c r="B3933" s="300">
        <v>49</v>
      </c>
      <c r="C3933" s="299" t="s">
        <v>92</v>
      </c>
      <c r="D3933" s="299" t="s">
        <v>60</v>
      </c>
      <c r="E3933" s="301">
        <v>6.4999999999999991</v>
      </c>
      <c r="F3933" s="299" t="s">
        <v>187</v>
      </c>
    </row>
    <row r="3934" spans="1:6" x14ac:dyDescent="0.3">
      <c r="A3934" s="299" t="s">
        <v>494</v>
      </c>
      <c r="B3934" s="300">
        <v>49</v>
      </c>
      <c r="C3934" s="299" t="s">
        <v>92</v>
      </c>
      <c r="D3934" s="299" t="s">
        <v>60</v>
      </c>
      <c r="E3934" s="301">
        <v>56.181818181818194</v>
      </c>
      <c r="F3934" s="299" t="s">
        <v>77</v>
      </c>
    </row>
    <row r="3935" spans="1:6" x14ac:dyDescent="0.3">
      <c r="A3935" s="299" t="s">
        <v>494</v>
      </c>
      <c r="B3935" s="300">
        <v>49</v>
      </c>
      <c r="C3935" s="299" t="s">
        <v>92</v>
      </c>
      <c r="D3935" s="299" t="s">
        <v>61</v>
      </c>
      <c r="E3935" s="301">
        <v>26.227272727272741</v>
      </c>
      <c r="F3935" s="299" t="s">
        <v>77</v>
      </c>
    </row>
    <row r="3936" spans="1:6" x14ac:dyDescent="0.3">
      <c r="A3936" s="299" t="s">
        <v>494</v>
      </c>
      <c r="B3936" s="300">
        <v>49</v>
      </c>
      <c r="C3936" s="299" t="s">
        <v>92</v>
      </c>
      <c r="D3936" s="299" t="s">
        <v>62</v>
      </c>
      <c r="E3936" s="301">
        <v>4.9999999999999991</v>
      </c>
      <c r="F3936" s="299" t="s">
        <v>187</v>
      </c>
    </row>
    <row r="3937" spans="1:6" x14ac:dyDescent="0.3">
      <c r="A3937" s="299" t="s">
        <v>494</v>
      </c>
      <c r="B3937" s="300">
        <v>49</v>
      </c>
      <c r="C3937" s="299" t="s">
        <v>92</v>
      </c>
      <c r="D3937" s="299" t="s">
        <v>62</v>
      </c>
      <c r="E3937" s="301">
        <v>17.000000000000004</v>
      </c>
      <c r="F3937" s="299" t="s">
        <v>77</v>
      </c>
    </row>
    <row r="3938" spans="1:6" x14ac:dyDescent="0.3">
      <c r="A3938" s="299" t="s">
        <v>494</v>
      </c>
      <c r="B3938" s="300">
        <v>49</v>
      </c>
      <c r="C3938" s="299" t="s">
        <v>92</v>
      </c>
      <c r="D3938" s="299" t="s">
        <v>63</v>
      </c>
      <c r="E3938" s="301">
        <v>0.99999999999999967</v>
      </c>
      <c r="F3938" s="299" t="s">
        <v>187</v>
      </c>
    </row>
    <row r="3939" spans="1:6" x14ac:dyDescent="0.3">
      <c r="A3939" s="299" t="s">
        <v>494</v>
      </c>
      <c r="B3939" s="300">
        <v>49</v>
      </c>
      <c r="C3939" s="299" t="s">
        <v>92</v>
      </c>
      <c r="D3939" s="299" t="s">
        <v>63</v>
      </c>
      <c r="E3939" s="301">
        <v>189.63636363636357</v>
      </c>
      <c r="F3939" s="299" t="s">
        <v>77</v>
      </c>
    </row>
    <row r="3940" spans="1:6" x14ac:dyDescent="0.3">
      <c r="A3940" s="299" t="s">
        <v>494</v>
      </c>
      <c r="B3940" s="300">
        <v>49</v>
      </c>
      <c r="C3940" s="299" t="s">
        <v>92</v>
      </c>
      <c r="D3940" s="299" t="s">
        <v>64</v>
      </c>
      <c r="E3940" s="301">
        <v>3.9999999999999987</v>
      </c>
      <c r="F3940" s="299" t="s">
        <v>187</v>
      </c>
    </row>
    <row r="3941" spans="1:6" x14ac:dyDescent="0.3">
      <c r="A3941" s="299" t="s">
        <v>494</v>
      </c>
      <c r="B3941" s="300">
        <v>49</v>
      </c>
      <c r="C3941" s="299" t="s">
        <v>92</v>
      </c>
      <c r="D3941" s="299" t="s">
        <v>64</v>
      </c>
      <c r="E3941" s="301">
        <v>11.772727272727273</v>
      </c>
      <c r="F3941" s="299" t="s">
        <v>77</v>
      </c>
    </row>
    <row r="3942" spans="1:6" x14ac:dyDescent="0.3">
      <c r="A3942" s="299" t="s">
        <v>494</v>
      </c>
      <c r="B3942" s="300">
        <v>49</v>
      </c>
      <c r="C3942" s="299" t="s">
        <v>92</v>
      </c>
      <c r="D3942" s="299" t="s">
        <v>65</v>
      </c>
      <c r="E3942" s="301">
        <v>7.454545454545455</v>
      </c>
      <c r="F3942" s="299" t="s">
        <v>187</v>
      </c>
    </row>
    <row r="3943" spans="1:6" x14ac:dyDescent="0.3">
      <c r="A3943" s="299" t="s">
        <v>494</v>
      </c>
      <c r="B3943" s="300">
        <v>49</v>
      </c>
      <c r="C3943" s="299" t="s">
        <v>92</v>
      </c>
      <c r="D3943" s="299" t="s">
        <v>65</v>
      </c>
      <c r="E3943" s="301">
        <v>7.8181818181818166</v>
      </c>
      <c r="F3943" s="299" t="s">
        <v>77</v>
      </c>
    </row>
    <row r="3944" spans="1:6" x14ac:dyDescent="0.3">
      <c r="A3944" s="299" t="s">
        <v>494</v>
      </c>
      <c r="B3944" s="300">
        <v>49</v>
      </c>
      <c r="C3944" s="299" t="s">
        <v>92</v>
      </c>
      <c r="D3944" s="299" t="s">
        <v>67</v>
      </c>
      <c r="E3944" s="301">
        <v>4.9999999999999991</v>
      </c>
      <c r="F3944" s="299" t="s">
        <v>77</v>
      </c>
    </row>
    <row r="3945" spans="1:6" x14ac:dyDescent="0.3">
      <c r="A3945" s="299" t="s">
        <v>494</v>
      </c>
      <c r="B3945" s="300">
        <v>50</v>
      </c>
      <c r="C3945" s="299" t="s">
        <v>91</v>
      </c>
      <c r="D3945" s="299" t="s">
        <v>47</v>
      </c>
      <c r="E3945" s="301">
        <v>26.954545454545446</v>
      </c>
      <c r="F3945" s="299" t="s">
        <v>187</v>
      </c>
    </row>
    <row r="3946" spans="1:6" x14ac:dyDescent="0.3">
      <c r="A3946" s="299" t="s">
        <v>494</v>
      </c>
      <c r="B3946" s="300">
        <v>50</v>
      </c>
      <c r="C3946" s="299" t="s">
        <v>91</v>
      </c>
      <c r="D3946" s="299" t="s">
        <v>47</v>
      </c>
      <c r="E3946" s="301">
        <v>14.999999999999998</v>
      </c>
      <c r="F3946" s="299" t="s">
        <v>188</v>
      </c>
    </row>
    <row r="3947" spans="1:6" x14ac:dyDescent="0.3">
      <c r="A3947" s="299" t="s">
        <v>494</v>
      </c>
      <c r="B3947" s="300">
        <v>50</v>
      </c>
      <c r="C3947" s="299" t="s">
        <v>91</v>
      </c>
      <c r="D3947" s="299" t="s">
        <v>47</v>
      </c>
      <c r="E3947" s="301">
        <v>584.95454545454561</v>
      </c>
      <c r="F3947" s="299" t="s">
        <v>77</v>
      </c>
    </row>
    <row r="3948" spans="1:6" x14ac:dyDescent="0.3">
      <c r="A3948" s="299" t="s">
        <v>494</v>
      </c>
      <c r="B3948" s="300">
        <v>50</v>
      </c>
      <c r="C3948" s="299" t="s">
        <v>91</v>
      </c>
      <c r="D3948" s="299" t="s">
        <v>48</v>
      </c>
      <c r="E3948" s="301">
        <v>1.9999999999999993</v>
      </c>
      <c r="F3948" s="299" t="s">
        <v>187</v>
      </c>
    </row>
    <row r="3949" spans="1:6" x14ac:dyDescent="0.3">
      <c r="A3949" s="299" t="s">
        <v>494</v>
      </c>
      <c r="B3949" s="300">
        <v>50</v>
      </c>
      <c r="C3949" s="299" t="s">
        <v>91</v>
      </c>
      <c r="D3949" s="299" t="s">
        <v>48</v>
      </c>
      <c r="E3949" s="301">
        <v>5.6363636363636367</v>
      </c>
      <c r="F3949" s="299" t="s">
        <v>77</v>
      </c>
    </row>
    <row r="3950" spans="1:6" x14ac:dyDescent="0.3">
      <c r="A3950" s="299" t="s">
        <v>494</v>
      </c>
      <c r="B3950" s="300">
        <v>50</v>
      </c>
      <c r="C3950" s="299" t="s">
        <v>91</v>
      </c>
      <c r="D3950" s="299" t="s">
        <v>49</v>
      </c>
      <c r="E3950" s="301">
        <v>106.04545454545449</v>
      </c>
      <c r="F3950" s="299" t="s">
        <v>187</v>
      </c>
    </row>
    <row r="3951" spans="1:6" x14ac:dyDescent="0.3">
      <c r="A3951" s="299" t="s">
        <v>494</v>
      </c>
      <c r="B3951" s="300">
        <v>50</v>
      </c>
      <c r="C3951" s="299" t="s">
        <v>91</v>
      </c>
      <c r="D3951" s="299" t="s">
        <v>49</v>
      </c>
      <c r="E3951" s="301">
        <v>5532.454545454545</v>
      </c>
      <c r="F3951" s="299" t="s">
        <v>77</v>
      </c>
    </row>
    <row r="3952" spans="1:6" x14ac:dyDescent="0.3">
      <c r="A3952" s="299" t="s">
        <v>494</v>
      </c>
      <c r="B3952" s="300">
        <v>50</v>
      </c>
      <c r="C3952" s="299" t="s">
        <v>91</v>
      </c>
      <c r="D3952" s="299" t="s">
        <v>50</v>
      </c>
      <c r="E3952" s="301">
        <v>1.9999999999999993</v>
      </c>
      <c r="F3952" s="299" t="s">
        <v>187</v>
      </c>
    </row>
    <row r="3953" spans="1:6" x14ac:dyDescent="0.3">
      <c r="A3953" s="299" t="s">
        <v>494</v>
      </c>
      <c r="B3953" s="300">
        <v>50</v>
      </c>
      <c r="C3953" s="299" t="s">
        <v>91</v>
      </c>
      <c r="D3953" s="299" t="s">
        <v>50</v>
      </c>
      <c r="E3953" s="301">
        <v>8.2272727272727249</v>
      </c>
      <c r="F3953" s="299" t="s">
        <v>77</v>
      </c>
    </row>
    <row r="3954" spans="1:6" x14ac:dyDescent="0.3">
      <c r="A3954" s="299" t="s">
        <v>494</v>
      </c>
      <c r="B3954" s="300">
        <v>50</v>
      </c>
      <c r="C3954" s="299" t="s">
        <v>91</v>
      </c>
      <c r="D3954" s="299" t="s">
        <v>51</v>
      </c>
      <c r="E3954" s="301">
        <v>0.99999999999999967</v>
      </c>
      <c r="F3954" s="299" t="s">
        <v>187</v>
      </c>
    </row>
    <row r="3955" spans="1:6" x14ac:dyDescent="0.3">
      <c r="A3955" s="299" t="s">
        <v>494</v>
      </c>
      <c r="B3955" s="300">
        <v>50</v>
      </c>
      <c r="C3955" s="299" t="s">
        <v>91</v>
      </c>
      <c r="D3955" s="299" t="s">
        <v>51</v>
      </c>
      <c r="E3955" s="301">
        <v>200.36363636363637</v>
      </c>
      <c r="F3955" s="299" t="s">
        <v>77</v>
      </c>
    </row>
    <row r="3956" spans="1:6" x14ac:dyDescent="0.3">
      <c r="A3956" s="299" t="s">
        <v>494</v>
      </c>
      <c r="B3956" s="300">
        <v>50</v>
      </c>
      <c r="C3956" s="299" t="s">
        <v>91</v>
      </c>
      <c r="D3956" s="299" t="s">
        <v>52</v>
      </c>
      <c r="E3956" s="301">
        <v>360.9545454545455</v>
      </c>
      <c r="F3956" s="299" t="s">
        <v>187</v>
      </c>
    </row>
    <row r="3957" spans="1:6" x14ac:dyDescent="0.3">
      <c r="A3957" s="299" t="s">
        <v>494</v>
      </c>
      <c r="B3957" s="300">
        <v>50</v>
      </c>
      <c r="C3957" s="299" t="s">
        <v>91</v>
      </c>
      <c r="D3957" s="299" t="s">
        <v>52</v>
      </c>
      <c r="E3957" s="301">
        <v>2710.2727272727275</v>
      </c>
      <c r="F3957" s="299" t="s">
        <v>77</v>
      </c>
    </row>
    <row r="3958" spans="1:6" x14ac:dyDescent="0.3">
      <c r="A3958" s="299" t="s">
        <v>494</v>
      </c>
      <c r="B3958" s="300">
        <v>50</v>
      </c>
      <c r="C3958" s="299" t="s">
        <v>91</v>
      </c>
      <c r="D3958" s="299" t="s">
        <v>53</v>
      </c>
      <c r="E3958" s="301">
        <v>1249.181818181818</v>
      </c>
      <c r="F3958" s="299" t="s">
        <v>187</v>
      </c>
    </row>
    <row r="3959" spans="1:6" x14ac:dyDescent="0.3">
      <c r="A3959" s="299" t="s">
        <v>494</v>
      </c>
      <c r="B3959" s="300">
        <v>50</v>
      </c>
      <c r="C3959" s="299" t="s">
        <v>91</v>
      </c>
      <c r="D3959" s="299" t="s">
        <v>53</v>
      </c>
      <c r="E3959" s="301">
        <v>3409.8636363636365</v>
      </c>
      <c r="F3959" s="299" t="s">
        <v>77</v>
      </c>
    </row>
    <row r="3960" spans="1:6" x14ac:dyDescent="0.3">
      <c r="A3960" s="299" t="s">
        <v>494</v>
      </c>
      <c r="B3960" s="300">
        <v>50</v>
      </c>
      <c r="C3960" s="299" t="s">
        <v>91</v>
      </c>
      <c r="D3960" s="299" t="s">
        <v>54</v>
      </c>
      <c r="E3960" s="301">
        <v>702.63636363636363</v>
      </c>
      <c r="F3960" s="299" t="s">
        <v>187</v>
      </c>
    </row>
    <row r="3961" spans="1:6" x14ac:dyDescent="0.3">
      <c r="A3961" s="299" t="s">
        <v>494</v>
      </c>
      <c r="B3961" s="300">
        <v>50</v>
      </c>
      <c r="C3961" s="299" t="s">
        <v>91</v>
      </c>
      <c r="D3961" s="299" t="s">
        <v>54</v>
      </c>
      <c r="E3961" s="301">
        <v>1910.2727272727268</v>
      </c>
      <c r="F3961" s="299" t="s">
        <v>77</v>
      </c>
    </row>
    <row r="3962" spans="1:6" x14ac:dyDescent="0.3">
      <c r="A3962" s="299" t="s">
        <v>494</v>
      </c>
      <c r="B3962" s="300">
        <v>50</v>
      </c>
      <c r="C3962" s="299" t="s">
        <v>91</v>
      </c>
      <c r="D3962" s="299" t="s">
        <v>55</v>
      </c>
      <c r="E3962" s="301">
        <v>1647.6818181818182</v>
      </c>
      <c r="F3962" s="299" t="s">
        <v>187</v>
      </c>
    </row>
    <row r="3963" spans="1:6" x14ac:dyDescent="0.3">
      <c r="A3963" s="299" t="s">
        <v>494</v>
      </c>
      <c r="B3963" s="300">
        <v>50</v>
      </c>
      <c r="C3963" s="299" t="s">
        <v>91</v>
      </c>
      <c r="D3963" s="299" t="s">
        <v>55</v>
      </c>
      <c r="E3963" s="301">
        <v>4091.5909090909086</v>
      </c>
      <c r="F3963" s="299" t="s">
        <v>77</v>
      </c>
    </row>
    <row r="3964" spans="1:6" x14ac:dyDescent="0.3">
      <c r="A3964" s="299" t="s">
        <v>494</v>
      </c>
      <c r="B3964" s="300">
        <v>50</v>
      </c>
      <c r="C3964" s="299" t="s">
        <v>91</v>
      </c>
      <c r="D3964" s="299" t="s">
        <v>56</v>
      </c>
      <c r="E3964" s="301">
        <v>68.045454545454547</v>
      </c>
      <c r="F3964" s="299" t="s">
        <v>187</v>
      </c>
    </row>
    <row r="3965" spans="1:6" x14ac:dyDescent="0.3">
      <c r="A3965" s="299" t="s">
        <v>494</v>
      </c>
      <c r="B3965" s="300">
        <v>50</v>
      </c>
      <c r="C3965" s="299" t="s">
        <v>91</v>
      </c>
      <c r="D3965" s="299" t="s">
        <v>56</v>
      </c>
      <c r="E3965" s="301">
        <v>354.45454545454544</v>
      </c>
      <c r="F3965" s="299" t="s">
        <v>77</v>
      </c>
    </row>
    <row r="3966" spans="1:6" x14ac:dyDescent="0.3">
      <c r="A3966" s="299" t="s">
        <v>494</v>
      </c>
      <c r="B3966" s="300">
        <v>50</v>
      </c>
      <c r="C3966" s="299" t="s">
        <v>91</v>
      </c>
      <c r="D3966" s="299" t="s">
        <v>57</v>
      </c>
      <c r="E3966" s="301">
        <v>37.954545454545446</v>
      </c>
      <c r="F3966" s="299" t="s">
        <v>187</v>
      </c>
    </row>
    <row r="3967" spans="1:6" x14ac:dyDescent="0.3">
      <c r="A3967" s="299" t="s">
        <v>494</v>
      </c>
      <c r="B3967" s="300">
        <v>50</v>
      </c>
      <c r="C3967" s="299" t="s">
        <v>91</v>
      </c>
      <c r="D3967" s="299" t="s">
        <v>57</v>
      </c>
      <c r="E3967" s="301">
        <v>47.409090909090907</v>
      </c>
      <c r="F3967" s="299" t="s">
        <v>77</v>
      </c>
    </row>
    <row r="3968" spans="1:6" x14ac:dyDescent="0.3">
      <c r="A3968" s="299" t="s">
        <v>494</v>
      </c>
      <c r="B3968" s="300">
        <v>50</v>
      </c>
      <c r="C3968" s="299" t="s">
        <v>91</v>
      </c>
      <c r="D3968" s="299" t="s">
        <v>58</v>
      </c>
      <c r="E3968" s="301">
        <v>4.7272727272727249</v>
      </c>
      <c r="F3968" s="299" t="s">
        <v>187</v>
      </c>
    </row>
    <row r="3969" spans="1:6" x14ac:dyDescent="0.3">
      <c r="A3969" s="299" t="s">
        <v>494</v>
      </c>
      <c r="B3969" s="300">
        <v>50</v>
      </c>
      <c r="C3969" s="299" t="s">
        <v>91</v>
      </c>
      <c r="D3969" s="299" t="s">
        <v>58</v>
      </c>
      <c r="E3969" s="301">
        <v>57.727272727272712</v>
      </c>
      <c r="F3969" s="299" t="s">
        <v>77</v>
      </c>
    </row>
    <row r="3970" spans="1:6" x14ac:dyDescent="0.3">
      <c r="A3970" s="299" t="s">
        <v>494</v>
      </c>
      <c r="B3970" s="300">
        <v>50</v>
      </c>
      <c r="C3970" s="299" t="s">
        <v>91</v>
      </c>
      <c r="D3970" s="299" t="s">
        <v>59</v>
      </c>
      <c r="E3970" s="301">
        <v>74.272727272727295</v>
      </c>
      <c r="F3970" s="299" t="s">
        <v>187</v>
      </c>
    </row>
    <row r="3971" spans="1:6" x14ac:dyDescent="0.3">
      <c r="A3971" s="299" t="s">
        <v>494</v>
      </c>
      <c r="B3971" s="300">
        <v>50</v>
      </c>
      <c r="C3971" s="299" t="s">
        <v>91</v>
      </c>
      <c r="D3971" s="299" t="s">
        <v>59</v>
      </c>
      <c r="E3971" s="301">
        <v>685.63636363636374</v>
      </c>
      <c r="F3971" s="299" t="s">
        <v>77</v>
      </c>
    </row>
    <row r="3972" spans="1:6" x14ac:dyDescent="0.3">
      <c r="A3972" s="299" t="s">
        <v>494</v>
      </c>
      <c r="B3972" s="300">
        <v>50</v>
      </c>
      <c r="C3972" s="299" t="s">
        <v>91</v>
      </c>
      <c r="D3972" s="299" t="s">
        <v>60</v>
      </c>
      <c r="E3972" s="301">
        <v>100.81818181818187</v>
      </c>
      <c r="F3972" s="299" t="s">
        <v>187</v>
      </c>
    </row>
    <row r="3973" spans="1:6" x14ac:dyDescent="0.3">
      <c r="A3973" s="299" t="s">
        <v>494</v>
      </c>
      <c r="B3973" s="300">
        <v>50</v>
      </c>
      <c r="C3973" s="299" t="s">
        <v>91</v>
      </c>
      <c r="D3973" s="299" t="s">
        <v>60</v>
      </c>
      <c r="E3973" s="301">
        <v>5294.772727272727</v>
      </c>
      <c r="F3973" s="299" t="s">
        <v>77</v>
      </c>
    </row>
    <row r="3974" spans="1:6" x14ac:dyDescent="0.3">
      <c r="A3974" s="299" t="s">
        <v>494</v>
      </c>
      <c r="B3974" s="300">
        <v>50</v>
      </c>
      <c r="C3974" s="299" t="s">
        <v>91</v>
      </c>
      <c r="D3974" s="299" t="s">
        <v>61</v>
      </c>
      <c r="E3974" s="301">
        <v>276.36363636363637</v>
      </c>
      <c r="F3974" s="299" t="s">
        <v>77</v>
      </c>
    </row>
    <row r="3975" spans="1:6" x14ac:dyDescent="0.3">
      <c r="A3975" s="299" t="s">
        <v>494</v>
      </c>
      <c r="B3975" s="300">
        <v>50</v>
      </c>
      <c r="C3975" s="299" t="s">
        <v>91</v>
      </c>
      <c r="D3975" s="299" t="s">
        <v>62</v>
      </c>
      <c r="E3975" s="301">
        <v>109.40909090909089</v>
      </c>
      <c r="F3975" s="299" t="s">
        <v>187</v>
      </c>
    </row>
    <row r="3976" spans="1:6" x14ac:dyDescent="0.3">
      <c r="A3976" s="299" t="s">
        <v>494</v>
      </c>
      <c r="B3976" s="300">
        <v>50</v>
      </c>
      <c r="C3976" s="299" t="s">
        <v>91</v>
      </c>
      <c r="D3976" s="299" t="s">
        <v>62</v>
      </c>
      <c r="E3976" s="301">
        <v>610.45454545454538</v>
      </c>
      <c r="F3976" s="299" t="s">
        <v>77</v>
      </c>
    </row>
    <row r="3977" spans="1:6" x14ac:dyDescent="0.3">
      <c r="A3977" s="299" t="s">
        <v>494</v>
      </c>
      <c r="B3977" s="300">
        <v>50</v>
      </c>
      <c r="C3977" s="299" t="s">
        <v>91</v>
      </c>
      <c r="D3977" s="299" t="s">
        <v>63</v>
      </c>
      <c r="E3977" s="301">
        <v>39.86363636363636</v>
      </c>
      <c r="F3977" s="299" t="s">
        <v>187</v>
      </c>
    </row>
    <row r="3978" spans="1:6" x14ac:dyDescent="0.3">
      <c r="A3978" s="299" t="s">
        <v>494</v>
      </c>
      <c r="B3978" s="300">
        <v>50</v>
      </c>
      <c r="C3978" s="299" t="s">
        <v>91</v>
      </c>
      <c r="D3978" s="299" t="s">
        <v>63</v>
      </c>
      <c r="E3978" s="301">
        <v>1689.2727272727273</v>
      </c>
      <c r="F3978" s="299" t="s">
        <v>77</v>
      </c>
    </row>
    <row r="3979" spans="1:6" x14ac:dyDescent="0.3">
      <c r="A3979" s="299" t="s">
        <v>494</v>
      </c>
      <c r="B3979" s="300">
        <v>50</v>
      </c>
      <c r="C3979" s="299" t="s">
        <v>91</v>
      </c>
      <c r="D3979" s="299" t="s">
        <v>64</v>
      </c>
      <c r="E3979" s="301">
        <v>39.818181818181806</v>
      </c>
      <c r="F3979" s="299" t="s">
        <v>187</v>
      </c>
    </row>
    <row r="3980" spans="1:6" x14ac:dyDescent="0.3">
      <c r="A3980" s="299" t="s">
        <v>494</v>
      </c>
      <c r="B3980" s="300">
        <v>50</v>
      </c>
      <c r="C3980" s="299" t="s">
        <v>91</v>
      </c>
      <c r="D3980" s="299" t="s">
        <v>64</v>
      </c>
      <c r="E3980" s="301">
        <v>370.45454545454538</v>
      </c>
      <c r="F3980" s="299" t="s">
        <v>77</v>
      </c>
    </row>
    <row r="3981" spans="1:6" x14ac:dyDescent="0.3">
      <c r="A3981" s="299" t="s">
        <v>494</v>
      </c>
      <c r="B3981" s="300">
        <v>50</v>
      </c>
      <c r="C3981" s="299" t="s">
        <v>91</v>
      </c>
      <c r="D3981" s="299" t="s">
        <v>65</v>
      </c>
      <c r="E3981" s="301">
        <v>442.2727272727272</v>
      </c>
      <c r="F3981" s="299" t="s">
        <v>187</v>
      </c>
    </row>
    <row r="3982" spans="1:6" x14ac:dyDescent="0.3">
      <c r="A3982" s="299" t="s">
        <v>494</v>
      </c>
      <c r="B3982" s="300">
        <v>50</v>
      </c>
      <c r="C3982" s="299" t="s">
        <v>91</v>
      </c>
      <c r="D3982" s="299" t="s">
        <v>65</v>
      </c>
      <c r="E3982" s="301">
        <v>690.5</v>
      </c>
      <c r="F3982" s="299" t="s">
        <v>77</v>
      </c>
    </row>
    <row r="3983" spans="1:6" x14ac:dyDescent="0.3">
      <c r="A3983" s="299" t="s">
        <v>494</v>
      </c>
      <c r="B3983" s="300">
        <v>50</v>
      </c>
      <c r="C3983" s="299" t="s">
        <v>91</v>
      </c>
      <c r="D3983" s="299" t="s">
        <v>67</v>
      </c>
      <c r="E3983" s="301">
        <v>51.454545454545475</v>
      </c>
      <c r="F3983" s="299" t="s">
        <v>77</v>
      </c>
    </row>
    <row r="3984" spans="1:6" x14ac:dyDescent="0.3">
      <c r="A3984" s="299" t="s">
        <v>494</v>
      </c>
      <c r="B3984" s="300">
        <v>50</v>
      </c>
      <c r="C3984" s="299" t="s">
        <v>92</v>
      </c>
      <c r="D3984" s="299" t="s">
        <v>47</v>
      </c>
      <c r="E3984" s="301">
        <v>35.318181818181806</v>
      </c>
      <c r="F3984" s="299" t="s">
        <v>187</v>
      </c>
    </row>
    <row r="3985" spans="1:6" x14ac:dyDescent="0.3">
      <c r="A3985" s="299" t="s">
        <v>494</v>
      </c>
      <c r="B3985" s="300">
        <v>50</v>
      </c>
      <c r="C3985" s="299" t="s">
        <v>92</v>
      </c>
      <c r="D3985" s="299" t="s">
        <v>47</v>
      </c>
      <c r="E3985" s="301">
        <v>17.999999999999996</v>
      </c>
      <c r="F3985" s="299" t="s">
        <v>188</v>
      </c>
    </row>
    <row r="3986" spans="1:6" x14ac:dyDescent="0.3">
      <c r="A3986" s="299" t="s">
        <v>494</v>
      </c>
      <c r="B3986" s="300">
        <v>50</v>
      </c>
      <c r="C3986" s="299" t="s">
        <v>92</v>
      </c>
      <c r="D3986" s="299" t="s">
        <v>47</v>
      </c>
      <c r="E3986" s="301">
        <v>651.9545454545455</v>
      </c>
      <c r="F3986" s="299" t="s">
        <v>77</v>
      </c>
    </row>
    <row r="3987" spans="1:6" x14ac:dyDescent="0.3">
      <c r="A3987" s="299" t="s">
        <v>494</v>
      </c>
      <c r="B3987" s="300">
        <v>50</v>
      </c>
      <c r="C3987" s="299" t="s">
        <v>92</v>
      </c>
      <c r="D3987" s="299" t="s">
        <v>48</v>
      </c>
      <c r="E3987" s="301">
        <v>10.954545454545451</v>
      </c>
      <c r="F3987" s="299" t="s">
        <v>77</v>
      </c>
    </row>
    <row r="3988" spans="1:6" x14ac:dyDescent="0.3">
      <c r="A3988" s="299" t="s">
        <v>494</v>
      </c>
      <c r="B3988" s="300">
        <v>50</v>
      </c>
      <c r="C3988" s="299" t="s">
        <v>92</v>
      </c>
      <c r="D3988" s="299" t="s">
        <v>49</v>
      </c>
      <c r="E3988" s="301">
        <v>123.09090909090914</v>
      </c>
      <c r="F3988" s="299" t="s">
        <v>187</v>
      </c>
    </row>
    <row r="3989" spans="1:6" x14ac:dyDescent="0.3">
      <c r="A3989" s="299" t="s">
        <v>494</v>
      </c>
      <c r="B3989" s="300">
        <v>50</v>
      </c>
      <c r="C3989" s="299" t="s">
        <v>92</v>
      </c>
      <c r="D3989" s="299" t="s">
        <v>49</v>
      </c>
      <c r="E3989" s="301">
        <v>3606.3636363636369</v>
      </c>
      <c r="F3989" s="299" t="s">
        <v>77</v>
      </c>
    </row>
    <row r="3990" spans="1:6" x14ac:dyDescent="0.3">
      <c r="A3990" s="299" t="s">
        <v>494</v>
      </c>
      <c r="B3990" s="300">
        <v>50</v>
      </c>
      <c r="C3990" s="299" t="s">
        <v>92</v>
      </c>
      <c r="D3990" s="299" t="s">
        <v>50</v>
      </c>
      <c r="E3990" s="301">
        <v>0.99999999999999967</v>
      </c>
      <c r="F3990" s="299" t="s">
        <v>187</v>
      </c>
    </row>
    <row r="3991" spans="1:6" x14ac:dyDescent="0.3">
      <c r="A3991" s="299" t="s">
        <v>494</v>
      </c>
      <c r="B3991" s="300">
        <v>50</v>
      </c>
      <c r="C3991" s="299" t="s">
        <v>92</v>
      </c>
      <c r="D3991" s="299" t="s">
        <v>50</v>
      </c>
      <c r="E3991" s="301">
        <v>14.000000000000004</v>
      </c>
      <c r="F3991" s="299" t="s">
        <v>77</v>
      </c>
    </row>
    <row r="3992" spans="1:6" x14ac:dyDescent="0.3">
      <c r="A3992" s="299" t="s">
        <v>494</v>
      </c>
      <c r="B3992" s="300">
        <v>50</v>
      </c>
      <c r="C3992" s="299" t="s">
        <v>92</v>
      </c>
      <c r="D3992" s="299" t="s">
        <v>51</v>
      </c>
      <c r="E3992" s="301">
        <v>2.9999999999999982</v>
      </c>
      <c r="F3992" s="299" t="s">
        <v>187</v>
      </c>
    </row>
    <row r="3993" spans="1:6" x14ac:dyDescent="0.3">
      <c r="A3993" s="299" t="s">
        <v>494</v>
      </c>
      <c r="B3993" s="300">
        <v>50</v>
      </c>
      <c r="C3993" s="299" t="s">
        <v>92</v>
      </c>
      <c r="D3993" s="299" t="s">
        <v>51</v>
      </c>
      <c r="E3993" s="301">
        <v>126.99999999999996</v>
      </c>
      <c r="F3993" s="299" t="s">
        <v>77</v>
      </c>
    </row>
    <row r="3994" spans="1:6" x14ac:dyDescent="0.3">
      <c r="A3994" s="299" t="s">
        <v>494</v>
      </c>
      <c r="B3994" s="300">
        <v>50</v>
      </c>
      <c r="C3994" s="299" t="s">
        <v>92</v>
      </c>
      <c r="D3994" s="299" t="s">
        <v>52</v>
      </c>
      <c r="E3994" s="301">
        <v>1135.0454545454547</v>
      </c>
      <c r="F3994" s="299" t="s">
        <v>187</v>
      </c>
    </row>
    <row r="3995" spans="1:6" x14ac:dyDescent="0.3">
      <c r="A3995" s="299" t="s">
        <v>494</v>
      </c>
      <c r="B3995" s="300">
        <v>50</v>
      </c>
      <c r="C3995" s="299" t="s">
        <v>92</v>
      </c>
      <c r="D3995" s="299" t="s">
        <v>52</v>
      </c>
      <c r="E3995" s="301">
        <v>2147.5</v>
      </c>
      <c r="F3995" s="299" t="s">
        <v>77</v>
      </c>
    </row>
    <row r="3996" spans="1:6" x14ac:dyDescent="0.3">
      <c r="A3996" s="299" t="s">
        <v>494</v>
      </c>
      <c r="B3996" s="300">
        <v>50</v>
      </c>
      <c r="C3996" s="299" t="s">
        <v>92</v>
      </c>
      <c r="D3996" s="299" t="s">
        <v>53</v>
      </c>
      <c r="E3996" s="301">
        <v>467.90909090909088</v>
      </c>
      <c r="F3996" s="299" t="s">
        <v>187</v>
      </c>
    </row>
    <row r="3997" spans="1:6" x14ac:dyDescent="0.3">
      <c r="A3997" s="299" t="s">
        <v>494</v>
      </c>
      <c r="B3997" s="300">
        <v>50</v>
      </c>
      <c r="C3997" s="299" t="s">
        <v>92</v>
      </c>
      <c r="D3997" s="299" t="s">
        <v>53</v>
      </c>
      <c r="E3997" s="301">
        <v>0.99999999999999967</v>
      </c>
      <c r="F3997" s="299" t="s">
        <v>188</v>
      </c>
    </row>
    <row r="3998" spans="1:6" x14ac:dyDescent="0.3">
      <c r="A3998" s="299" t="s">
        <v>494</v>
      </c>
      <c r="B3998" s="300">
        <v>50</v>
      </c>
      <c r="C3998" s="299" t="s">
        <v>92</v>
      </c>
      <c r="D3998" s="299" t="s">
        <v>53</v>
      </c>
      <c r="E3998" s="301">
        <v>2232</v>
      </c>
      <c r="F3998" s="299" t="s">
        <v>77</v>
      </c>
    </row>
    <row r="3999" spans="1:6" x14ac:dyDescent="0.3">
      <c r="A3999" s="299" t="s">
        <v>494</v>
      </c>
      <c r="B3999" s="300">
        <v>50</v>
      </c>
      <c r="C3999" s="299" t="s">
        <v>92</v>
      </c>
      <c r="D3999" s="299" t="s">
        <v>54</v>
      </c>
      <c r="E3999" s="301">
        <v>662.09090909090924</v>
      </c>
      <c r="F3999" s="299" t="s">
        <v>187</v>
      </c>
    </row>
    <row r="4000" spans="1:6" x14ac:dyDescent="0.3">
      <c r="A4000" s="299" t="s">
        <v>494</v>
      </c>
      <c r="B4000" s="300">
        <v>50</v>
      </c>
      <c r="C4000" s="299" t="s">
        <v>92</v>
      </c>
      <c r="D4000" s="299" t="s">
        <v>54</v>
      </c>
      <c r="E4000" s="301">
        <v>2784.7727272727275</v>
      </c>
      <c r="F4000" s="299" t="s">
        <v>77</v>
      </c>
    </row>
    <row r="4001" spans="1:6" x14ac:dyDescent="0.3">
      <c r="A4001" s="299" t="s">
        <v>494</v>
      </c>
      <c r="B4001" s="300">
        <v>50</v>
      </c>
      <c r="C4001" s="299" t="s">
        <v>92</v>
      </c>
      <c r="D4001" s="299" t="s">
        <v>55</v>
      </c>
      <c r="E4001" s="301">
        <v>507.81818181818176</v>
      </c>
      <c r="F4001" s="299" t="s">
        <v>187</v>
      </c>
    </row>
    <row r="4002" spans="1:6" x14ac:dyDescent="0.3">
      <c r="A4002" s="299" t="s">
        <v>494</v>
      </c>
      <c r="B4002" s="300">
        <v>50</v>
      </c>
      <c r="C4002" s="299" t="s">
        <v>92</v>
      </c>
      <c r="D4002" s="299" t="s">
        <v>55</v>
      </c>
      <c r="E4002" s="301">
        <v>2200.227272727273</v>
      </c>
      <c r="F4002" s="299" t="s">
        <v>77</v>
      </c>
    </row>
    <row r="4003" spans="1:6" x14ac:dyDescent="0.3">
      <c r="A4003" s="299" t="s">
        <v>494</v>
      </c>
      <c r="B4003" s="300">
        <v>50</v>
      </c>
      <c r="C4003" s="299" t="s">
        <v>92</v>
      </c>
      <c r="D4003" s="299" t="s">
        <v>56</v>
      </c>
      <c r="E4003" s="301">
        <v>36.909090909090921</v>
      </c>
      <c r="F4003" s="299" t="s">
        <v>187</v>
      </c>
    </row>
    <row r="4004" spans="1:6" x14ac:dyDescent="0.3">
      <c r="A4004" s="299" t="s">
        <v>494</v>
      </c>
      <c r="B4004" s="300">
        <v>50</v>
      </c>
      <c r="C4004" s="299" t="s">
        <v>92</v>
      </c>
      <c r="D4004" s="299" t="s">
        <v>56</v>
      </c>
      <c r="E4004" s="301">
        <v>229.77272727272725</v>
      </c>
      <c r="F4004" s="299" t="s">
        <v>77</v>
      </c>
    </row>
    <row r="4005" spans="1:6" x14ac:dyDescent="0.3">
      <c r="A4005" s="299" t="s">
        <v>494</v>
      </c>
      <c r="B4005" s="300">
        <v>50</v>
      </c>
      <c r="C4005" s="299" t="s">
        <v>92</v>
      </c>
      <c r="D4005" s="299" t="s">
        <v>57</v>
      </c>
      <c r="E4005" s="301">
        <v>16.454545454545453</v>
      </c>
      <c r="F4005" s="299" t="s">
        <v>187</v>
      </c>
    </row>
    <row r="4006" spans="1:6" x14ac:dyDescent="0.3">
      <c r="A4006" s="299" t="s">
        <v>494</v>
      </c>
      <c r="B4006" s="300">
        <v>50</v>
      </c>
      <c r="C4006" s="299" t="s">
        <v>92</v>
      </c>
      <c r="D4006" s="299" t="s">
        <v>57</v>
      </c>
      <c r="E4006" s="301">
        <v>41.454545454545453</v>
      </c>
      <c r="F4006" s="299" t="s">
        <v>77</v>
      </c>
    </row>
    <row r="4007" spans="1:6" x14ac:dyDescent="0.3">
      <c r="A4007" s="299" t="s">
        <v>494</v>
      </c>
      <c r="B4007" s="300">
        <v>50</v>
      </c>
      <c r="C4007" s="299" t="s">
        <v>92</v>
      </c>
      <c r="D4007" s="299" t="s">
        <v>58</v>
      </c>
      <c r="E4007" s="301">
        <v>17.999999999999996</v>
      </c>
      <c r="F4007" s="299" t="s">
        <v>187</v>
      </c>
    </row>
    <row r="4008" spans="1:6" x14ac:dyDescent="0.3">
      <c r="A4008" s="299" t="s">
        <v>494</v>
      </c>
      <c r="B4008" s="300">
        <v>50</v>
      </c>
      <c r="C4008" s="299" t="s">
        <v>92</v>
      </c>
      <c r="D4008" s="299" t="s">
        <v>58</v>
      </c>
      <c r="E4008" s="301">
        <v>58.863636363636324</v>
      </c>
      <c r="F4008" s="299" t="s">
        <v>77</v>
      </c>
    </row>
    <row r="4009" spans="1:6" x14ac:dyDescent="0.3">
      <c r="A4009" s="299" t="s">
        <v>494</v>
      </c>
      <c r="B4009" s="300">
        <v>50</v>
      </c>
      <c r="C4009" s="299" t="s">
        <v>92</v>
      </c>
      <c r="D4009" s="299" t="s">
        <v>59</v>
      </c>
      <c r="E4009" s="301">
        <v>104.54545454545452</v>
      </c>
      <c r="F4009" s="299" t="s">
        <v>187</v>
      </c>
    </row>
    <row r="4010" spans="1:6" x14ac:dyDescent="0.3">
      <c r="A4010" s="299" t="s">
        <v>494</v>
      </c>
      <c r="B4010" s="300">
        <v>50</v>
      </c>
      <c r="C4010" s="299" t="s">
        <v>92</v>
      </c>
      <c r="D4010" s="299" t="s">
        <v>59</v>
      </c>
      <c r="E4010" s="301">
        <v>393.36363636363637</v>
      </c>
      <c r="F4010" s="299" t="s">
        <v>77</v>
      </c>
    </row>
    <row r="4011" spans="1:6" x14ac:dyDescent="0.3">
      <c r="A4011" s="299" t="s">
        <v>494</v>
      </c>
      <c r="B4011" s="300">
        <v>50</v>
      </c>
      <c r="C4011" s="299" t="s">
        <v>92</v>
      </c>
      <c r="D4011" s="299" t="s">
        <v>60</v>
      </c>
      <c r="E4011" s="301">
        <v>98.318181818181813</v>
      </c>
      <c r="F4011" s="299" t="s">
        <v>187</v>
      </c>
    </row>
    <row r="4012" spans="1:6" x14ac:dyDescent="0.3">
      <c r="A4012" s="299" t="s">
        <v>494</v>
      </c>
      <c r="B4012" s="300">
        <v>50</v>
      </c>
      <c r="C4012" s="299" t="s">
        <v>92</v>
      </c>
      <c r="D4012" s="299" t="s">
        <v>60</v>
      </c>
      <c r="E4012" s="301">
        <v>2053.0909090909095</v>
      </c>
      <c r="F4012" s="299" t="s">
        <v>77</v>
      </c>
    </row>
    <row r="4013" spans="1:6" x14ac:dyDescent="0.3">
      <c r="A4013" s="299" t="s">
        <v>494</v>
      </c>
      <c r="B4013" s="300">
        <v>50</v>
      </c>
      <c r="C4013" s="299" t="s">
        <v>92</v>
      </c>
      <c r="D4013" s="299" t="s">
        <v>61</v>
      </c>
      <c r="E4013" s="301">
        <v>0.99999999999999967</v>
      </c>
      <c r="F4013" s="299" t="s">
        <v>187</v>
      </c>
    </row>
    <row r="4014" spans="1:6" x14ac:dyDescent="0.3">
      <c r="A4014" s="299" t="s">
        <v>494</v>
      </c>
      <c r="B4014" s="300">
        <v>50</v>
      </c>
      <c r="C4014" s="299" t="s">
        <v>92</v>
      </c>
      <c r="D4014" s="299" t="s">
        <v>61</v>
      </c>
      <c r="E4014" s="301">
        <v>195.18181818181819</v>
      </c>
      <c r="F4014" s="299" t="s">
        <v>77</v>
      </c>
    </row>
    <row r="4015" spans="1:6" x14ac:dyDescent="0.3">
      <c r="A4015" s="299" t="s">
        <v>494</v>
      </c>
      <c r="B4015" s="300">
        <v>50</v>
      </c>
      <c r="C4015" s="299" t="s">
        <v>92</v>
      </c>
      <c r="D4015" s="299" t="s">
        <v>62</v>
      </c>
      <c r="E4015" s="301">
        <v>68.000000000000014</v>
      </c>
      <c r="F4015" s="299" t="s">
        <v>187</v>
      </c>
    </row>
    <row r="4016" spans="1:6" x14ac:dyDescent="0.3">
      <c r="A4016" s="299" t="s">
        <v>494</v>
      </c>
      <c r="B4016" s="300">
        <v>50</v>
      </c>
      <c r="C4016" s="299" t="s">
        <v>92</v>
      </c>
      <c r="D4016" s="299" t="s">
        <v>62</v>
      </c>
      <c r="E4016" s="301">
        <v>563.09090909090901</v>
      </c>
      <c r="F4016" s="299" t="s">
        <v>77</v>
      </c>
    </row>
    <row r="4017" spans="1:6" x14ac:dyDescent="0.3">
      <c r="A4017" s="299" t="s">
        <v>494</v>
      </c>
      <c r="B4017" s="300">
        <v>50</v>
      </c>
      <c r="C4017" s="299" t="s">
        <v>92</v>
      </c>
      <c r="D4017" s="299" t="s">
        <v>63</v>
      </c>
      <c r="E4017" s="301">
        <v>33.909090909090921</v>
      </c>
      <c r="F4017" s="299" t="s">
        <v>187</v>
      </c>
    </row>
    <row r="4018" spans="1:6" x14ac:dyDescent="0.3">
      <c r="A4018" s="299" t="s">
        <v>494</v>
      </c>
      <c r="B4018" s="300">
        <v>50</v>
      </c>
      <c r="C4018" s="299" t="s">
        <v>92</v>
      </c>
      <c r="D4018" s="299" t="s">
        <v>63</v>
      </c>
      <c r="E4018" s="301">
        <v>1070.0909090909092</v>
      </c>
      <c r="F4018" s="299" t="s">
        <v>77</v>
      </c>
    </row>
    <row r="4019" spans="1:6" x14ac:dyDescent="0.3">
      <c r="A4019" s="299" t="s">
        <v>494</v>
      </c>
      <c r="B4019" s="300">
        <v>50</v>
      </c>
      <c r="C4019" s="299" t="s">
        <v>92</v>
      </c>
      <c r="D4019" s="299" t="s">
        <v>64</v>
      </c>
      <c r="E4019" s="301">
        <v>23.363636363636363</v>
      </c>
      <c r="F4019" s="299" t="s">
        <v>187</v>
      </c>
    </row>
    <row r="4020" spans="1:6" x14ac:dyDescent="0.3">
      <c r="A4020" s="299" t="s">
        <v>494</v>
      </c>
      <c r="B4020" s="300">
        <v>50</v>
      </c>
      <c r="C4020" s="299" t="s">
        <v>92</v>
      </c>
      <c r="D4020" s="299" t="s">
        <v>64</v>
      </c>
      <c r="E4020" s="301">
        <v>224.31818181818181</v>
      </c>
      <c r="F4020" s="299" t="s">
        <v>77</v>
      </c>
    </row>
    <row r="4021" spans="1:6" x14ac:dyDescent="0.3">
      <c r="A4021" s="299" t="s">
        <v>494</v>
      </c>
      <c r="B4021" s="300">
        <v>50</v>
      </c>
      <c r="C4021" s="299" t="s">
        <v>92</v>
      </c>
      <c r="D4021" s="299" t="s">
        <v>65</v>
      </c>
      <c r="E4021" s="301">
        <v>130.95454545454544</v>
      </c>
      <c r="F4021" s="299" t="s">
        <v>187</v>
      </c>
    </row>
    <row r="4022" spans="1:6" x14ac:dyDescent="0.3">
      <c r="A4022" s="299" t="s">
        <v>494</v>
      </c>
      <c r="B4022" s="300">
        <v>50</v>
      </c>
      <c r="C4022" s="299" t="s">
        <v>92</v>
      </c>
      <c r="D4022" s="299" t="s">
        <v>65</v>
      </c>
      <c r="E4022" s="301">
        <v>330.5</v>
      </c>
      <c r="F4022" s="299" t="s">
        <v>77</v>
      </c>
    </row>
    <row r="4023" spans="1:6" x14ac:dyDescent="0.3">
      <c r="A4023" s="299" t="s">
        <v>494</v>
      </c>
      <c r="B4023" s="300">
        <v>50</v>
      </c>
      <c r="C4023" s="299" t="s">
        <v>92</v>
      </c>
      <c r="D4023" s="299" t="s">
        <v>67</v>
      </c>
      <c r="E4023" s="301">
        <v>107.45454545454541</v>
      </c>
      <c r="F4023" s="299" t="s">
        <v>77</v>
      </c>
    </row>
    <row r="4024" spans="1:6" x14ac:dyDescent="0.3">
      <c r="A4024" s="299" t="s">
        <v>494</v>
      </c>
      <c r="B4024" s="300">
        <v>51</v>
      </c>
      <c r="C4024" s="299" t="s">
        <v>91</v>
      </c>
      <c r="D4024" s="299" t="s">
        <v>47</v>
      </c>
      <c r="E4024" s="301">
        <v>7.0000000000000018</v>
      </c>
      <c r="F4024" s="299" t="s">
        <v>80</v>
      </c>
    </row>
    <row r="4025" spans="1:6" x14ac:dyDescent="0.3">
      <c r="A4025" s="299" t="s">
        <v>494</v>
      </c>
      <c r="B4025" s="300">
        <v>51</v>
      </c>
      <c r="C4025" s="299" t="s">
        <v>91</v>
      </c>
      <c r="D4025" s="299" t="s">
        <v>48</v>
      </c>
      <c r="E4025" s="301">
        <v>0.99999999999999967</v>
      </c>
      <c r="F4025" s="299" t="s">
        <v>77</v>
      </c>
    </row>
    <row r="4026" spans="1:6" x14ac:dyDescent="0.3">
      <c r="A4026" s="299" t="s">
        <v>494</v>
      </c>
      <c r="B4026" s="300">
        <v>51</v>
      </c>
      <c r="C4026" s="299" t="s">
        <v>91</v>
      </c>
      <c r="D4026" s="299" t="s">
        <v>49</v>
      </c>
      <c r="E4026" s="301">
        <v>0.99999999999999967</v>
      </c>
      <c r="F4026" s="299" t="s">
        <v>187</v>
      </c>
    </row>
    <row r="4027" spans="1:6" x14ac:dyDescent="0.3">
      <c r="A4027" s="299" t="s">
        <v>494</v>
      </c>
      <c r="B4027" s="300">
        <v>51</v>
      </c>
      <c r="C4027" s="299" t="s">
        <v>91</v>
      </c>
      <c r="D4027" s="299" t="s">
        <v>49</v>
      </c>
      <c r="E4027" s="301">
        <v>44.63636363636364</v>
      </c>
      <c r="F4027" s="299" t="s">
        <v>77</v>
      </c>
    </row>
    <row r="4028" spans="1:6" x14ac:dyDescent="0.3">
      <c r="A4028" s="299" t="s">
        <v>494</v>
      </c>
      <c r="B4028" s="300">
        <v>51</v>
      </c>
      <c r="C4028" s="299" t="s">
        <v>91</v>
      </c>
      <c r="D4028" s="299" t="s">
        <v>51</v>
      </c>
      <c r="E4028" s="301">
        <v>1.9999999999999993</v>
      </c>
      <c r="F4028" s="299" t="s">
        <v>77</v>
      </c>
    </row>
    <row r="4029" spans="1:6" x14ac:dyDescent="0.3">
      <c r="A4029" s="299" t="s">
        <v>494</v>
      </c>
      <c r="B4029" s="300">
        <v>51</v>
      </c>
      <c r="C4029" s="299" t="s">
        <v>91</v>
      </c>
      <c r="D4029" s="299" t="s">
        <v>52</v>
      </c>
      <c r="E4029" s="301">
        <v>39.545454545454547</v>
      </c>
      <c r="F4029" s="299" t="s">
        <v>187</v>
      </c>
    </row>
    <row r="4030" spans="1:6" x14ac:dyDescent="0.3">
      <c r="A4030" s="299" t="s">
        <v>494</v>
      </c>
      <c r="B4030" s="300">
        <v>51</v>
      </c>
      <c r="C4030" s="299" t="s">
        <v>91</v>
      </c>
      <c r="D4030" s="299" t="s">
        <v>52</v>
      </c>
      <c r="E4030" s="301">
        <v>296.8181818181817</v>
      </c>
      <c r="F4030" s="299" t="s">
        <v>77</v>
      </c>
    </row>
    <row r="4031" spans="1:6" x14ac:dyDescent="0.3">
      <c r="A4031" s="299" t="s">
        <v>494</v>
      </c>
      <c r="B4031" s="300">
        <v>51</v>
      </c>
      <c r="C4031" s="299" t="s">
        <v>91</v>
      </c>
      <c r="D4031" s="299" t="s">
        <v>53</v>
      </c>
      <c r="E4031" s="301">
        <v>122.45454545454548</v>
      </c>
      <c r="F4031" s="299" t="s">
        <v>187</v>
      </c>
    </row>
    <row r="4032" spans="1:6" x14ac:dyDescent="0.3">
      <c r="A4032" s="299" t="s">
        <v>494</v>
      </c>
      <c r="B4032" s="300">
        <v>51</v>
      </c>
      <c r="C4032" s="299" t="s">
        <v>91</v>
      </c>
      <c r="D4032" s="299" t="s">
        <v>53</v>
      </c>
      <c r="E4032" s="301">
        <v>267.13636363636357</v>
      </c>
      <c r="F4032" s="299" t="s">
        <v>77</v>
      </c>
    </row>
    <row r="4033" spans="1:6" x14ac:dyDescent="0.3">
      <c r="A4033" s="299" t="s">
        <v>494</v>
      </c>
      <c r="B4033" s="300">
        <v>51</v>
      </c>
      <c r="C4033" s="299" t="s">
        <v>91</v>
      </c>
      <c r="D4033" s="299" t="s">
        <v>54</v>
      </c>
      <c r="E4033" s="301">
        <v>10.318181818181817</v>
      </c>
      <c r="F4033" s="299" t="s">
        <v>187</v>
      </c>
    </row>
    <row r="4034" spans="1:6" x14ac:dyDescent="0.3">
      <c r="A4034" s="299" t="s">
        <v>494</v>
      </c>
      <c r="B4034" s="300">
        <v>51</v>
      </c>
      <c r="C4034" s="299" t="s">
        <v>91</v>
      </c>
      <c r="D4034" s="299" t="s">
        <v>54</v>
      </c>
      <c r="E4034" s="301">
        <v>23.318181818181806</v>
      </c>
      <c r="F4034" s="299" t="s">
        <v>77</v>
      </c>
    </row>
    <row r="4035" spans="1:6" x14ac:dyDescent="0.3">
      <c r="A4035" s="299" t="s">
        <v>494</v>
      </c>
      <c r="B4035" s="300">
        <v>51</v>
      </c>
      <c r="C4035" s="299" t="s">
        <v>91</v>
      </c>
      <c r="D4035" s="299" t="s">
        <v>55</v>
      </c>
      <c r="E4035" s="301">
        <v>31.409090909090914</v>
      </c>
      <c r="F4035" s="299" t="s">
        <v>187</v>
      </c>
    </row>
    <row r="4036" spans="1:6" x14ac:dyDescent="0.3">
      <c r="A4036" s="299" t="s">
        <v>494</v>
      </c>
      <c r="B4036" s="300">
        <v>51</v>
      </c>
      <c r="C4036" s="299" t="s">
        <v>91</v>
      </c>
      <c r="D4036" s="299" t="s">
        <v>55</v>
      </c>
      <c r="E4036" s="301">
        <v>274.2272727272728</v>
      </c>
      <c r="F4036" s="299" t="s">
        <v>77</v>
      </c>
    </row>
    <row r="4037" spans="1:6" x14ac:dyDescent="0.3">
      <c r="A4037" s="299" t="s">
        <v>494</v>
      </c>
      <c r="B4037" s="300">
        <v>51</v>
      </c>
      <c r="C4037" s="299" t="s">
        <v>91</v>
      </c>
      <c r="D4037" s="299" t="s">
        <v>56</v>
      </c>
      <c r="E4037" s="301">
        <v>3.9999999999999987</v>
      </c>
      <c r="F4037" s="299" t="s">
        <v>187</v>
      </c>
    </row>
    <row r="4038" spans="1:6" x14ac:dyDescent="0.3">
      <c r="A4038" s="299" t="s">
        <v>494</v>
      </c>
      <c r="B4038" s="300">
        <v>51</v>
      </c>
      <c r="C4038" s="299" t="s">
        <v>91</v>
      </c>
      <c r="D4038" s="299" t="s">
        <v>56</v>
      </c>
      <c r="E4038" s="301">
        <v>3.9999999999999987</v>
      </c>
      <c r="F4038" s="299" t="s">
        <v>77</v>
      </c>
    </row>
    <row r="4039" spans="1:6" x14ac:dyDescent="0.3">
      <c r="A4039" s="299" t="s">
        <v>494</v>
      </c>
      <c r="B4039" s="300">
        <v>51</v>
      </c>
      <c r="C4039" s="299" t="s">
        <v>91</v>
      </c>
      <c r="D4039" s="299" t="s">
        <v>59</v>
      </c>
      <c r="E4039" s="301">
        <v>3.0909090909090891</v>
      </c>
      <c r="F4039" s="299" t="s">
        <v>187</v>
      </c>
    </row>
    <row r="4040" spans="1:6" x14ac:dyDescent="0.3">
      <c r="A4040" s="299" t="s">
        <v>494</v>
      </c>
      <c r="B4040" s="300">
        <v>51</v>
      </c>
      <c r="C4040" s="299" t="s">
        <v>91</v>
      </c>
      <c r="D4040" s="299" t="s">
        <v>59</v>
      </c>
      <c r="E4040" s="301">
        <v>5.9999999999999964</v>
      </c>
      <c r="F4040" s="299" t="s">
        <v>77</v>
      </c>
    </row>
    <row r="4041" spans="1:6" x14ac:dyDescent="0.3">
      <c r="A4041" s="299" t="s">
        <v>494</v>
      </c>
      <c r="B4041" s="300">
        <v>51</v>
      </c>
      <c r="C4041" s="299" t="s">
        <v>91</v>
      </c>
      <c r="D4041" s="299" t="s">
        <v>60</v>
      </c>
      <c r="E4041" s="301">
        <v>13.000000000000007</v>
      </c>
      <c r="F4041" s="299" t="s">
        <v>187</v>
      </c>
    </row>
    <row r="4042" spans="1:6" x14ac:dyDescent="0.3">
      <c r="A4042" s="299" t="s">
        <v>494</v>
      </c>
      <c r="B4042" s="300">
        <v>51</v>
      </c>
      <c r="C4042" s="299" t="s">
        <v>91</v>
      </c>
      <c r="D4042" s="299" t="s">
        <v>60</v>
      </c>
      <c r="E4042" s="301">
        <v>79.727272727272734</v>
      </c>
      <c r="F4042" s="299" t="s">
        <v>77</v>
      </c>
    </row>
    <row r="4043" spans="1:6" x14ac:dyDescent="0.3">
      <c r="A4043" s="299" t="s">
        <v>494</v>
      </c>
      <c r="B4043" s="300">
        <v>51</v>
      </c>
      <c r="C4043" s="299" t="s">
        <v>91</v>
      </c>
      <c r="D4043" s="299" t="s">
        <v>61</v>
      </c>
      <c r="E4043" s="301">
        <v>123.27272727272732</v>
      </c>
      <c r="F4043" s="299" t="s">
        <v>77</v>
      </c>
    </row>
    <row r="4044" spans="1:6" x14ac:dyDescent="0.3">
      <c r="A4044" s="299" t="s">
        <v>494</v>
      </c>
      <c r="B4044" s="300">
        <v>51</v>
      </c>
      <c r="C4044" s="299" t="s">
        <v>91</v>
      </c>
      <c r="D4044" s="299" t="s">
        <v>62</v>
      </c>
      <c r="E4044" s="301">
        <v>4.9999999999999991</v>
      </c>
      <c r="F4044" s="299" t="s">
        <v>187</v>
      </c>
    </row>
    <row r="4045" spans="1:6" x14ac:dyDescent="0.3">
      <c r="A4045" s="299" t="s">
        <v>494</v>
      </c>
      <c r="B4045" s="300">
        <v>51</v>
      </c>
      <c r="C4045" s="299" t="s">
        <v>91</v>
      </c>
      <c r="D4045" s="299" t="s">
        <v>62</v>
      </c>
      <c r="E4045" s="301">
        <v>36.45454545454546</v>
      </c>
      <c r="F4045" s="299" t="s">
        <v>77</v>
      </c>
    </row>
    <row r="4046" spans="1:6" x14ac:dyDescent="0.3">
      <c r="A4046" s="299" t="s">
        <v>494</v>
      </c>
      <c r="B4046" s="300">
        <v>51</v>
      </c>
      <c r="C4046" s="299" t="s">
        <v>91</v>
      </c>
      <c r="D4046" s="299" t="s">
        <v>63</v>
      </c>
      <c r="E4046" s="301">
        <v>1.9999999999999993</v>
      </c>
      <c r="F4046" s="299" t="s">
        <v>187</v>
      </c>
    </row>
    <row r="4047" spans="1:6" x14ac:dyDescent="0.3">
      <c r="A4047" s="299" t="s">
        <v>494</v>
      </c>
      <c r="B4047" s="300">
        <v>51</v>
      </c>
      <c r="C4047" s="299" t="s">
        <v>91</v>
      </c>
      <c r="D4047" s="299" t="s">
        <v>63</v>
      </c>
      <c r="E4047" s="301">
        <v>68.363636363636388</v>
      </c>
      <c r="F4047" s="299" t="s">
        <v>77</v>
      </c>
    </row>
    <row r="4048" spans="1:6" x14ac:dyDescent="0.3">
      <c r="A4048" s="299" t="s">
        <v>494</v>
      </c>
      <c r="B4048" s="300">
        <v>51</v>
      </c>
      <c r="C4048" s="299" t="s">
        <v>91</v>
      </c>
      <c r="D4048" s="299" t="s">
        <v>64</v>
      </c>
      <c r="E4048" s="301">
        <v>0.99999999999999967</v>
      </c>
      <c r="F4048" s="299" t="s">
        <v>187</v>
      </c>
    </row>
    <row r="4049" spans="1:6" x14ac:dyDescent="0.3">
      <c r="A4049" s="299" t="s">
        <v>494</v>
      </c>
      <c r="B4049" s="300">
        <v>51</v>
      </c>
      <c r="C4049" s="299" t="s">
        <v>91</v>
      </c>
      <c r="D4049" s="299" t="s">
        <v>64</v>
      </c>
      <c r="E4049" s="301">
        <v>60.090909090909108</v>
      </c>
      <c r="F4049" s="299" t="s">
        <v>77</v>
      </c>
    </row>
    <row r="4050" spans="1:6" x14ac:dyDescent="0.3">
      <c r="A4050" s="299" t="s">
        <v>494</v>
      </c>
      <c r="B4050" s="300">
        <v>51</v>
      </c>
      <c r="C4050" s="299" t="s">
        <v>91</v>
      </c>
      <c r="D4050" s="299" t="s">
        <v>65</v>
      </c>
      <c r="E4050" s="301">
        <v>26.363636363636363</v>
      </c>
      <c r="F4050" s="299" t="s">
        <v>187</v>
      </c>
    </row>
    <row r="4051" spans="1:6" x14ac:dyDescent="0.3">
      <c r="A4051" s="299" t="s">
        <v>494</v>
      </c>
      <c r="B4051" s="300">
        <v>51</v>
      </c>
      <c r="C4051" s="299" t="s">
        <v>91</v>
      </c>
      <c r="D4051" s="299" t="s">
        <v>65</v>
      </c>
      <c r="E4051" s="301">
        <v>64.681818181818173</v>
      </c>
      <c r="F4051" s="299" t="s">
        <v>77</v>
      </c>
    </row>
    <row r="4052" spans="1:6" x14ac:dyDescent="0.3">
      <c r="A4052" s="299" t="s">
        <v>494</v>
      </c>
      <c r="B4052" s="300">
        <v>51</v>
      </c>
      <c r="C4052" s="299" t="s">
        <v>91</v>
      </c>
      <c r="D4052" s="299" t="s">
        <v>67</v>
      </c>
      <c r="E4052" s="301">
        <v>0.99999999999999967</v>
      </c>
      <c r="F4052" s="299" t="s">
        <v>77</v>
      </c>
    </row>
    <row r="4053" spans="1:6" x14ac:dyDescent="0.3">
      <c r="A4053" s="299" t="s">
        <v>494</v>
      </c>
      <c r="B4053" s="300">
        <v>51</v>
      </c>
      <c r="C4053" s="299" t="s">
        <v>92</v>
      </c>
      <c r="D4053" s="299" t="s">
        <v>49</v>
      </c>
      <c r="E4053" s="301">
        <v>0.99999999999999967</v>
      </c>
      <c r="F4053" s="299" t="s">
        <v>187</v>
      </c>
    </row>
    <row r="4054" spans="1:6" x14ac:dyDescent="0.3">
      <c r="A4054" s="299" t="s">
        <v>494</v>
      </c>
      <c r="B4054" s="300">
        <v>51</v>
      </c>
      <c r="C4054" s="299" t="s">
        <v>92</v>
      </c>
      <c r="D4054" s="299" t="s">
        <v>49</v>
      </c>
      <c r="E4054" s="301">
        <v>1.9999999999999993</v>
      </c>
      <c r="F4054" s="299" t="s">
        <v>77</v>
      </c>
    </row>
    <row r="4055" spans="1:6" x14ac:dyDescent="0.3">
      <c r="A4055" s="299" t="s">
        <v>494</v>
      </c>
      <c r="B4055" s="300">
        <v>51</v>
      </c>
      <c r="C4055" s="299" t="s">
        <v>92</v>
      </c>
      <c r="D4055" s="299" t="s">
        <v>52</v>
      </c>
      <c r="E4055" s="301">
        <v>6.7272727272727266</v>
      </c>
      <c r="F4055" s="299" t="s">
        <v>77</v>
      </c>
    </row>
    <row r="4056" spans="1:6" x14ac:dyDescent="0.3">
      <c r="A4056" s="299" t="s">
        <v>494</v>
      </c>
      <c r="B4056" s="300">
        <v>51</v>
      </c>
      <c r="C4056" s="299" t="s">
        <v>92</v>
      </c>
      <c r="D4056" s="299" t="s">
        <v>53</v>
      </c>
      <c r="E4056" s="301">
        <v>7.0000000000000018</v>
      </c>
      <c r="F4056" s="299" t="s">
        <v>187</v>
      </c>
    </row>
    <row r="4057" spans="1:6" x14ac:dyDescent="0.3">
      <c r="A4057" s="299" t="s">
        <v>494</v>
      </c>
      <c r="B4057" s="300">
        <v>51</v>
      </c>
      <c r="C4057" s="299" t="s">
        <v>92</v>
      </c>
      <c r="D4057" s="299" t="s">
        <v>53</v>
      </c>
      <c r="E4057" s="301">
        <v>3.9999999999999987</v>
      </c>
      <c r="F4057" s="299" t="s">
        <v>77</v>
      </c>
    </row>
    <row r="4058" spans="1:6" x14ac:dyDescent="0.3">
      <c r="A4058" s="299" t="s">
        <v>494</v>
      </c>
      <c r="B4058" s="300">
        <v>51</v>
      </c>
      <c r="C4058" s="299" t="s">
        <v>92</v>
      </c>
      <c r="D4058" s="299" t="s">
        <v>54</v>
      </c>
      <c r="E4058" s="301">
        <v>0.99999999999999967</v>
      </c>
      <c r="F4058" s="299" t="s">
        <v>187</v>
      </c>
    </row>
    <row r="4059" spans="1:6" x14ac:dyDescent="0.3">
      <c r="A4059" s="299" t="s">
        <v>494</v>
      </c>
      <c r="B4059" s="300">
        <v>51</v>
      </c>
      <c r="C4059" s="299" t="s">
        <v>92</v>
      </c>
      <c r="D4059" s="299" t="s">
        <v>54</v>
      </c>
      <c r="E4059" s="301">
        <v>0.99999999999999967</v>
      </c>
      <c r="F4059" s="299" t="s">
        <v>77</v>
      </c>
    </row>
    <row r="4060" spans="1:6" x14ac:dyDescent="0.3">
      <c r="A4060" s="299" t="s">
        <v>494</v>
      </c>
      <c r="B4060" s="300">
        <v>51</v>
      </c>
      <c r="C4060" s="299" t="s">
        <v>92</v>
      </c>
      <c r="D4060" s="299" t="s">
        <v>55</v>
      </c>
      <c r="E4060" s="301">
        <v>2.9999999999999982</v>
      </c>
      <c r="F4060" s="299" t="s">
        <v>187</v>
      </c>
    </row>
    <row r="4061" spans="1:6" x14ac:dyDescent="0.3">
      <c r="A4061" s="299" t="s">
        <v>494</v>
      </c>
      <c r="B4061" s="300">
        <v>51</v>
      </c>
      <c r="C4061" s="299" t="s">
        <v>92</v>
      </c>
      <c r="D4061" s="299" t="s">
        <v>55</v>
      </c>
      <c r="E4061" s="301">
        <v>4.9999999999999991</v>
      </c>
      <c r="F4061" s="299" t="s">
        <v>77</v>
      </c>
    </row>
    <row r="4062" spans="1:6" x14ac:dyDescent="0.3">
      <c r="A4062" s="299" t="s">
        <v>494</v>
      </c>
      <c r="B4062" s="300">
        <v>51</v>
      </c>
      <c r="C4062" s="299" t="s">
        <v>92</v>
      </c>
      <c r="D4062" s="299" t="s">
        <v>56</v>
      </c>
      <c r="E4062" s="301">
        <v>1.9999999999999993</v>
      </c>
      <c r="F4062" s="299" t="s">
        <v>187</v>
      </c>
    </row>
    <row r="4063" spans="1:6" x14ac:dyDescent="0.3">
      <c r="A4063" s="299" t="s">
        <v>494</v>
      </c>
      <c r="B4063" s="300">
        <v>51</v>
      </c>
      <c r="C4063" s="299" t="s">
        <v>92</v>
      </c>
      <c r="D4063" s="299" t="s">
        <v>56</v>
      </c>
      <c r="E4063" s="301">
        <v>1.9999999999999993</v>
      </c>
      <c r="F4063" s="299" t="s">
        <v>77</v>
      </c>
    </row>
    <row r="4064" spans="1:6" x14ac:dyDescent="0.3">
      <c r="A4064" s="299" t="s">
        <v>494</v>
      </c>
      <c r="B4064" s="300">
        <v>51</v>
      </c>
      <c r="C4064" s="299" t="s">
        <v>92</v>
      </c>
      <c r="D4064" s="299" t="s">
        <v>59</v>
      </c>
      <c r="E4064" s="301">
        <v>0.99999999999999967</v>
      </c>
      <c r="F4064" s="299" t="s">
        <v>77</v>
      </c>
    </row>
    <row r="4065" spans="1:6" x14ac:dyDescent="0.3">
      <c r="A4065" s="299" t="s">
        <v>494</v>
      </c>
      <c r="B4065" s="300">
        <v>51</v>
      </c>
      <c r="C4065" s="299" t="s">
        <v>92</v>
      </c>
      <c r="D4065" s="299" t="s">
        <v>60</v>
      </c>
      <c r="E4065" s="301">
        <v>1.9999999999999993</v>
      </c>
      <c r="F4065" s="299" t="s">
        <v>187</v>
      </c>
    </row>
    <row r="4066" spans="1:6" x14ac:dyDescent="0.3">
      <c r="A4066" s="299" t="s">
        <v>494</v>
      </c>
      <c r="B4066" s="300">
        <v>51</v>
      </c>
      <c r="C4066" s="299" t="s">
        <v>92</v>
      </c>
      <c r="D4066" s="299" t="s">
        <v>60</v>
      </c>
      <c r="E4066" s="301">
        <v>0.99999999999999967</v>
      </c>
      <c r="F4066" s="299" t="s">
        <v>77</v>
      </c>
    </row>
    <row r="4067" spans="1:6" x14ac:dyDescent="0.3">
      <c r="A4067" s="299" t="s">
        <v>494</v>
      </c>
      <c r="B4067" s="300">
        <v>51</v>
      </c>
      <c r="C4067" s="299" t="s">
        <v>92</v>
      </c>
      <c r="D4067" s="299" t="s">
        <v>61</v>
      </c>
      <c r="E4067" s="301">
        <v>7.2272727272727275</v>
      </c>
      <c r="F4067" s="299" t="s">
        <v>77</v>
      </c>
    </row>
    <row r="4068" spans="1:6" x14ac:dyDescent="0.3">
      <c r="A4068" s="299" t="s">
        <v>494</v>
      </c>
      <c r="B4068" s="300">
        <v>51</v>
      </c>
      <c r="C4068" s="299" t="s">
        <v>92</v>
      </c>
      <c r="D4068" s="299" t="s">
        <v>62</v>
      </c>
      <c r="E4068" s="301">
        <v>3.9090909090909078</v>
      </c>
      <c r="F4068" s="299" t="s">
        <v>187</v>
      </c>
    </row>
    <row r="4069" spans="1:6" x14ac:dyDescent="0.3">
      <c r="A4069" s="299" t="s">
        <v>494</v>
      </c>
      <c r="B4069" s="300">
        <v>51</v>
      </c>
      <c r="C4069" s="299" t="s">
        <v>92</v>
      </c>
      <c r="D4069" s="299" t="s">
        <v>62</v>
      </c>
      <c r="E4069" s="301">
        <v>7.9999999999999973</v>
      </c>
      <c r="F4069" s="299" t="s">
        <v>77</v>
      </c>
    </row>
    <row r="4070" spans="1:6" x14ac:dyDescent="0.3">
      <c r="A4070" s="299" t="s">
        <v>494</v>
      </c>
      <c r="B4070" s="300">
        <v>51</v>
      </c>
      <c r="C4070" s="299" t="s">
        <v>92</v>
      </c>
      <c r="D4070" s="299" t="s">
        <v>63</v>
      </c>
      <c r="E4070" s="301">
        <v>12.681818181818176</v>
      </c>
      <c r="F4070" s="299" t="s">
        <v>77</v>
      </c>
    </row>
    <row r="4071" spans="1:6" x14ac:dyDescent="0.3">
      <c r="A4071" s="299" t="s">
        <v>494</v>
      </c>
      <c r="B4071" s="300">
        <v>51</v>
      </c>
      <c r="C4071" s="299" t="s">
        <v>92</v>
      </c>
      <c r="D4071" s="299" t="s">
        <v>64</v>
      </c>
      <c r="E4071" s="301">
        <v>19.999999999999996</v>
      </c>
      <c r="F4071" s="299" t="s">
        <v>77</v>
      </c>
    </row>
    <row r="4072" spans="1:6" x14ac:dyDescent="0.3">
      <c r="A4072" s="299" t="s">
        <v>494</v>
      </c>
      <c r="B4072" s="300">
        <v>51</v>
      </c>
      <c r="C4072" s="299" t="s">
        <v>92</v>
      </c>
      <c r="D4072" s="299" t="s">
        <v>65</v>
      </c>
      <c r="E4072" s="301">
        <v>0.99999999999999967</v>
      </c>
      <c r="F4072" s="299" t="s">
        <v>187</v>
      </c>
    </row>
    <row r="4073" spans="1:6" x14ac:dyDescent="0.3">
      <c r="A4073" s="299" t="s">
        <v>494</v>
      </c>
      <c r="B4073" s="300">
        <v>51</v>
      </c>
      <c r="C4073" s="299" t="s">
        <v>92</v>
      </c>
      <c r="D4073" s="299" t="s">
        <v>65</v>
      </c>
      <c r="E4073" s="301">
        <v>0.99999999999999967</v>
      </c>
      <c r="F4073" s="299" t="s">
        <v>77</v>
      </c>
    </row>
    <row r="4074" spans="1:6" x14ac:dyDescent="0.3">
      <c r="A4074" s="299" t="s">
        <v>494</v>
      </c>
      <c r="B4074" s="300">
        <v>52</v>
      </c>
      <c r="C4074" s="299" t="s">
        <v>91</v>
      </c>
      <c r="D4074" s="299" t="s">
        <v>49</v>
      </c>
      <c r="E4074" s="301">
        <v>49.545454545454533</v>
      </c>
      <c r="F4074" s="299" t="s">
        <v>187</v>
      </c>
    </row>
    <row r="4075" spans="1:6" x14ac:dyDescent="0.3">
      <c r="A4075" s="299" t="s">
        <v>494</v>
      </c>
      <c r="B4075" s="300">
        <v>52</v>
      </c>
      <c r="C4075" s="299" t="s">
        <v>91</v>
      </c>
      <c r="D4075" s="299" t="s">
        <v>49</v>
      </c>
      <c r="E4075" s="301">
        <v>109.86363636363636</v>
      </c>
      <c r="F4075" s="299" t="s">
        <v>77</v>
      </c>
    </row>
    <row r="4076" spans="1:6" x14ac:dyDescent="0.3">
      <c r="A4076" s="299" t="s">
        <v>494</v>
      </c>
      <c r="B4076" s="300">
        <v>52</v>
      </c>
      <c r="C4076" s="299" t="s">
        <v>91</v>
      </c>
      <c r="D4076" s="299" t="s">
        <v>51</v>
      </c>
      <c r="E4076" s="301">
        <v>43.590909090909093</v>
      </c>
      <c r="F4076" s="299" t="s">
        <v>77</v>
      </c>
    </row>
    <row r="4077" spans="1:6" x14ac:dyDescent="0.3">
      <c r="A4077" s="299" t="s">
        <v>494</v>
      </c>
      <c r="B4077" s="300">
        <v>52</v>
      </c>
      <c r="C4077" s="299" t="s">
        <v>91</v>
      </c>
      <c r="D4077" s="299" t="s">
        <v>52</v>
      </c>
      <c r="E4077" s="301">
        <v>112.27272727272732</v>
      </c>
      <c r="F4077" s="299" t="s">
        <v>187</v>
      </c>
    </row>
    <row r="4078" spans="1:6" x14ac:dyDescent="0.3">
      <c r="A4078" s="299" t="s">
        <v>494</v>
      </c>
      <c r="B4078" s="300">
        <v>52</v>
      </c>
      <c r="C4078" s="299" t="s">
        <v>91</v>
      </c>
      <c r="D4078" s="299" t="s">
        <v>52</v>
      </c>
      <c r="E4078" s="301">
        <v>523.09090909090912</v>
      </c>
      <c r="F4078" s="299" t="s">
        <v>77</v>
      </c>
    </row>
    <row r="4079" spans="1:6" x14ac:dyDescent="0.3">
      <c r="A4079" s="299" t="s">
        <v>494</v>
      </c>
      <c r="B4079" s="300">
        <v>52</v>
      </c>
      <c r="C4079" s="299" t="s">
        <v>91</v>
      </c>
      <c r="D4079" s="299" t="s">
        <v>53</v>
      </c>
      <c r="E4079" s="301">
        <v>410.81818181818176</v>
      </c>
      <c r="F4079" s="299" t="s">
        <v>187</v>
      </c>
    </row>
    <row r="4080" spans="1:6" x14ac:dyDescent="0.3">
      <c r="A4080" s="299" t="s">
        <v>494</v>
      </c>
      <c r="B4080" s="300">
        <v>52</v>
      </c>
      <c r="C4080" s="299" t="s">
        <v>91</v>
      </c>
      <c r="D4080" s="299" t="s">
        <v>53</v>
      </c>
      <c r="E4080" s="301">
        <v>379.77272727272731</v>
      </c>
      <c r="F4080" s="299" t="s">
        <v>77</v>
      </c>
    </row>
    <row r="4081" spans="1:6" x14ac:dyDescent="0.3">
      <c r="A4081" s="299" t="s">
        <v>494</v>
      </c>
      <c r="B4081" s="300">
        <v>52</v>
      </c>
      <c r="C4081" s="299" t="s">
        <v>91</v>
      </c>
      <c r="D4081" s="299" t="s">
        <v>54</v>
      </c>
      <c r="E4081" s="301">
        <v>20.59090909090909</v>
      </c>
      <c r="F4081" s="299" t="s">
        <v>187</v>
      </c>
    </row>
    <row r="4082" spans="1:6" x14ac:dyDescent="0.3">
      <c r="A4082" s="299" t="s">
        <v>494</v>
      </c>
      <c r="B4082" s="300">
        <v>52</v>
      </c>
      <c r="C4082" s="299" t="s">
        <v>91</v>
      </c>
      <c r="D4082" s="299" t="s">
        <v>54</v>
      </c>
      <c r="E4082" s="301">
        <v>29.090909090909079</v>
      </c>
      <c r="F4082" s="299" t="s">
        <v>77</v>
      </c>
    </row>
    <row r="4083" spans="1:6" x14ac:dyDescent="0.3">
      <c r="A4083" s="299" t="s">
        <v>494</v>
      </c>
      <c r="B4083" s="300">
        <v>52</v>
      </c>
      <c r="C4083" s="299" t="s">
        <v>91</v>
      </c>
      <c r="D4083" s="299" t="s">
        <v>55</v>
      </c>
      <c r="E4083" s="301">
        <v>48.590909090909072</v>
      </c>
      <c r="F4083" s="299" t="s">
        <v>187</v>
      </c>
    </row>
    <row r="4084" spans="1:6" x14ac:dyDescent="0.3">
      <c r="A4084" s="299" t="s">
        <v>494</v>
      </c>
      <c r="B4084" s="300">
        <v>52</v>
      </c>
      <c r="C4084" s="299" t="s">
        <v>91</v>
      </c>
      <c r="D4084" s="299" t="s">
        <v>55</v>
      </c>
      <c r="E4084" s="301">
        <v>550.59090909090901</v>
      </c>
      <c r="F4084" s="299" t="s">
        <v>77</v>
      </c>
    </row>
    <row r="4085" spans="1:6" x14ac:dyDescent="0.3">
      <c r="A4085" s="299" t="s">
        <v>494</v>
      </c>
      <c r="B4085" s="300">
        <v>52</v>
      </c>
      <c r="C4085" s="299" t="s">
        <v>91</v>
      </c>
      <c r="D4085" s="299" t="s">
        <v>56</v>
      </c>
      <c r="E4085" s="301">
        <v>4.9999999999999991</v>
      </c>
      <c r="F4085" s="299" t="s">
        <v>187</v>
      </c>
    </row>
    <row r="4086" spans="1:6" x14ac:dyDescent="0.3">
      <c r="A4086" s="299" t="s">
        <v>494</v>
      </c>
      <c r="B4086" s="300">
        <v>52</v>
      </c>
      <c r="C4086" s="299" t="s">
        <v>91</v>
      </c>
      <c r="D4086" s="299" t="s">
        <v>56</v>
      </c>
      <c r="E4086" s="301">
        <v>2.045454545454545</v>
      </c>
      <c r="F4086" s="299" t="s">
        <v>77</v>
      </c>
    </row>
    <row r="4087" spans="1:6" x14ac:dyDescent="0.3">
      <c r="A4087" s="299" t="s">
        <v>494</v>
      </c>
      <c r="B4087" s="300">
        <v>52</v>
      </c>
      <c r="C4087" s="299" t="s">
        <v>91</v>
      </c>
      <c r="D4087" s="299" t="s">
        <v>58</v>
      </c>
      <c r="E4087" s="301">
        <v>0.99999999999999967</v>
      </c>
      <c r="F4087" s="299" t="s">
        <v>187</v>
      </c>
    </row>
    <row r="4088" spans="1:6" x14ac:dyDescent="0.3">
      <c r="A4088" s="299" t="s">
        <v>494</v>
      </c>
      <c r="B4088" s="300">
        <v>52</v>
      </c>
      <c r="C4088" s="299" t="s">
        <v>91</v>
      </c>
      <c r="D4088" s="299" t="s">
        <v>58</v>
      </c>
      <c r="E4088" s="301">
        <v>3.0909090909090891</v>
      </c>
      <c r="F4088" s="299" t="s">
        <v>77</v>
      </c>
    </row>
    <row r="4089" spans="1:6" x14ac:dyDescent="0.3">
      <c r="A4089" s="299" t="s">
        <v>494</v>
      </c>
      <c r="B4089" s="300">
        <v>52</v>
      </c>
      <c r="C4089" s="299" t="s">
        <v>91</v>
      </c>
      <c r="D4089" s="299" t="s">
        <v>59</v>
      </c>
      <c r="E4089" s="301">
        <v>10.227272727272727</v>
      </c>
      <c r="F4089" s="299" t="s">
        <v>187</v>
      </c>
    </row>
    <row r="4090" spans="1:6" x14ac:dyDescent="0.3">
      <c r="A4090" s="299" t="s">
        <v>494</v>
      </c>
      <c r="B4090" s="300">
        <v>52</v>
      </c>
      <c r="C4090" s="299" t="s">
        <v>91</v>
      </c>
      <c r="D4090" s="299" t="s">
        <v>59</v>
      </c>
      <c r="E4090" s="301">
        <v>18.68181818181818</v>
      </c>
      <c r="F4090" s="299" t="s">
        <v>77</v>
      </c>
    </row>
    <row r="4091" spans="1:6" x14ac:dyDescent="0.3">
      <c r="A4091" s="299" t="s">
        <v>494</v>
      </c>
      <c r="B4091" s="300">
        <v>52</v>
      </c>
      <c r="C4091" s="299" t="s">
        <v>91</v>
      </c>
      <c r="D4091" s="299" t="s">
        <v>60</v>
      </c>
      <c r="E4091" s="301">
        <v>16.863636363636367</v>
      </c>
      <c r="F4091" s="299" t="s">
        <v>187</v>
      </c>
    </row>
    <row r="4092" spans="1:6" x14ac:dyDescent="0.3">
      <c r="A4092" s="299" t="s">
        <v>494</v>
      </c>
      <c r="B4092" s="300">
        <v>52</v>
      </c>
      <c r="C4092" s="299" t="s">
        <v>91</v>
      </c>
      <c r="D4092" s="299" t="s">
        <v>60</v>
      </c>
      <c r="E4092" s="301">
        <v>292</v>
      </c>
      <c r="F4092" s="299" t="s">
        <v>77</v>
      </c>
    </row>
    <row r="4093" spans="1:6" x14ac:dyDescent="0.3">
      <c r="A4093" s="299" t="s">
        <v>494</v>
      </c>
      <c r="B4093" s="300">
        <v>52</v>
      </c>
      <c r="C4093" s="299" t="s">
        <v>91</v>
      </c>
      <c r="D4093" s="299" t="s">
        <v>61</v>
      </c>
      <c r="E4093" s="301">
        <v>27.772727272727263</v>
      </c>
      <c r="F4093" s="299" t="s">
        <v>77</v>
      </c>
    </row>
    <row r="4094" spans="1:6" x14ac:dyDescent="0.3">
      <c r="A4094" s="299" t="s">
        <v>494</v>
      </c>
      <c r="B4094" s="300">
        <v>52</v>
      </c>
      <c r="C4094" s="299" t="s">
        <v>91</v>
      </c>
      <c r="D4094" s="299" t="s">
        <v>62</v>
      </c>
      <c r="E4094" s="301">
        <v>14.000000000000004</v>
      </c>
      <c r="F4094" s="299" t="s">
        <v>187</v>
      </c>
    </row>
    <row r="4095" spans="1:6" x14ac:dyDescent="0.3">
      <c r="A4095" s="299" t="s">
        <v>494</v>
      </c>
      <c r="B4095" s="300">
        <v>52</v>
      </c>
      <c r="C4095" s="299" t="s">
        <v>91</v>
      </c>
      <c r="D4095" s="299" t="s">
        <v>62</v>
      </c>
      <c r="E4095" s="301">
        <v>40.909090909090907</v>
      </c>
      <c r="F4095" s="299" t="s">
        <v>77</v>
      </c>
    </row>
    <row r="4096" spans="1:6" x14ac:dyDescent="0.3">
      <c r="A4096" s="299" t="s">
        <v>494</v>
      </c>
      <c r="B4096" s="300">
        <v>52</v>
      </c>
      <c r="C4096" s="299" t="s">
        <v>91</v>
      </c>
      <c r="D4096" s="299" t="s">
        <v>63</v>
      </c>
      <c r="E4096" s="301">
        <v>5.1363636363636358</v>
      </c>
      <c r="F4096" s="299" t="s">
        <v>187</v>
      </c>
    </row>
    <row r="4097" spans="1:6" x14ac:dyDescent="0.3">
      <c r="A4097" s="299" t="s">
        <v>494</v>
      </c>
      <c r="B4097" s="300">
        <v>52</v>
      </c>
      <c r="C4097" s="299" t="s">
        <v>91</v>
      </c>
      <c r="D4097" s="299" t="s">
        <v>63</v>
      </c>
      <c r="E4097" s="301">
        <v>151.54545454545459</v>
      </c>
      <c r="F4097" s="299" t="s">
        <v>77</v>
      </c>
    </row>
    <row r="4098" spans="1:6" x14ac:dyDescent="0.3">
      <c r="A4098" s="299" t="s">
        <v>494</v>
      </c>
      <c r="B4098" s="300">
        <v>52</v>
      </c>
      <c r="C4098" s="299" t="s">
        <v>91</v>
      </c>
      <c r="D4098" s="299" t="s">
        <v>64</v>
      </c>
      <c r="E4098" s="301">
        <v>2.4999999999999987</v>
      </c>
      <c r="F4098" s="299" t="s">
        <v>187</v>
      </c>
    </row>
    <row r="4099" spans="1:6" x14ac:dyDescent="0.3">
      <c r="A4099" s="299" t="s">
        <v>494</v>
      </c>
      <c r="B4099" s="300">
        <v>52</v>
      </c>
      <c r="C4099" s="299" t="s">
        <v>91</v>
      </c>
      <c r="D4099" s="299" t="s">
        <v>64</v>
      </c>
      <c r="E4099" s="301">
        <v>76</v>
      </c>
      <c r="F4099" s="299" t="s">
        <v>77</v>
      </c>
    </row>
    <row r="4100" spans="1:6" x14ac:dyDescent="0.3">
      <c r="A4100" s="299" t="s">
        <v>494</v>
      </c>
      <c r="B4100" s="300">
        <v>52</v>
      </c>
      <c r="C4100" s="299" t="s">
        <v>91</v>
      </c>
      <c r="D4100" s="299" t="s">
        <v>65</v>
      </c>
      <c r="E4100" s="301">
        <v>35.454545454545453</v>
      </c>
      <c r="F4100" s="299" t="s">
        <v>187</v>
      </c>
    </row>
    <row r="4101" spans="1:6" x14ac:dyDescent="0.3">
      <c r="A4101" s="299" t="s">
        <v>494</v>
      </c>
      <c r="B4101" s="300">
        <v>52</v>
      </c>
      <c r="C4101" s="299" t="s">
        <v>91</v>
      </c>
      <c r="D4101" s="299" t="s">
        <v>65</v>
      </c>
      <c r="E4101" s="301">
        <v>37.72727272727272</v>
      </c>
      <c r="F4101" s="299" t="s">
        <v>77</v>
      </c>
    </row>
    <row r="4102" spans="1:6" x14ac:dyDescent="0.3">
      <c r="A4102" s="299" t="s">
        <v>494</v>
      </c>
      <c r="B4102" s="300">
        <v>52</v>
      </c>
      <c r="C4102" s="299" t="s">
        <v>91</v>
      </c>
      <c r="D4102" s="299" t="s">
        <v>67</v>
      </c>
      <c r="E4102" s="301">
        <v>0.99999999999999967</v>
      </c>
      <c r="F4102" s="299" t="s">
        <v>187</v>
      </c>
    </row>
    <row r="4103" spans="1:6" x14ac:dyDescent="0.3">
      <c r="A4103" s="299" t="s">
        <v>494</v>
      </c>
      <c r="B4103" s="300">
        <v>52</v>
      </c>
      <c r="C4103" s="299" t="s">
        <v>92</v>
      </c>
      <c r="D4103" s="299" t="s">
        <v>49</v>
      </c>
      <c r="E4103" s="301">
        <v>1.9999999999999993</v>
      </c>
      <c r="F4103" s="299" t="s">
        <v>187</v>
      </c>
    </row>
    <row r="4104" spans="1:6" x14ac:dyDescent="0.3">
      <c r="A4104" s="299" t="s">
        <v>494</v>
      </c>
      <c r="B4104" s="300">
        <v>52</v>
      </c>
      <c r="C4104" s="299" t="s">
        <v>92</v>
      </c>
      <c r="D4104" s="299" t="s">
        <v>49</v>
      </c>
      <c r="E4104" s="301">
        <v>0.99999999999999967</v>
      </c>
      <c r="F4104" s="299" t="s">
        <v>77</v>
      </c>
    </row>
    <row r="4105" spans="1:6" x14ac:dyDescent="0.3">
      <c r="A4105" s="299" t="s">
        <v>494</v>
      </c>
      <c r="B4105" s="300">
        <v>52</v>
      </c>
      <c r="C4105" s="299" t="s">
        <v>92</v>
      </c>
      <c r="D4105" s="299" t="s">
        <v>52</v>
      </c>
      <c r="E4105" s="301">
        <v>1.9999999999999993</v>
      </c>
      <c r="F4105" s="299" t="s">
        <v>187</v>
      </c>
    </row>
    <row r="4106" spans="1:6" x14ac:dyDescent="0.3">
      <c r="A4106" s="299" t="s">
        <v>494</v>
      </c>
      <c r="B4106" s="300">
        <v>52</v>
      </c>
      <c r="C4106" s="299" t="s">
        <v>92</v>
      </c>
      <c r="D4106" s="299" t="s">
        <v>52</v>
      </c>
      <c r="E4106" s="301">
        <v>3.6818181818181803</v>
      </c>
      <c r="F4106" s="299" t="s">
        <v>77</v>
      </c>
    </row>
    <row r="4107" spans="1:6" x14ac:dyDescent="0.3">
      <c r="A4107" s="299" t="s">
        <v>494</v>
      </c>
      <c r="B4107" s="300">
        <v>52</v>
      </c>
      <c r="C4107" s="299" t="s">
        <v>92</v>
      </c>
      <c r="D4107" s="299" t="s">
        <v>53</v>
      </c>
      <c r="E4107" s="301">
        <v>28.272727272727273</v>
      </c>
      <c r="F4107" s="299" t="s">
        <v>187</v>
      </c>
    </row>
    <row r="4108" spans="1:6" x14ac:dyDescent="0.3">
      <c r="A4108" s="299" t="s">
        <v>494</v>
      </c>
      <c r="B4108" s="300">
        <v>52</v>
      </c>
      <c r="C4108" s="299" t="s">
        <v>92</v>
      </c>
      <c r="D4108" s="299" t="s">
        <v>53</v>
      </c>
      <c r="E4108" s="301">
        <v>3.9545454545454533</v>
      </c>
      <c r="F4108" s="299" t="s">
        <v>77</v>
      </c>
    </row>
    <row r="4109" spans="1:6" x14ac:dyDescent="0.3">
      <c r="A4109" s="299" t="s">
        <v>494</v>
      </c>
      <c r="B4109" s="300">
        <v>52</v>
      </c>
      <c r="C4109" s="299" t="s">
        <v>92</v>
      </c>
      <c r="D4109" s="299" t="s">
        <v>54</v>
      </c>
      <c r="E4109" s="301">
        <v>0.99999999999999967</v>
      </c>
      <c r="F4109" s="299" t="s">
        <v>187</v>
      </c>
    </row>
    <row r="4110" spans="1:6" x14ac:dyDescent="0.3">
      <c r="A4110" s="299" t="s">
        <v>494</v>
      </c>
      <c r="B4110" s="300">
        <v>52</v>
      </c>
      <c r="C4110" s="299" t="s">
        <v>92</v>
      </c>
      <c r="D4110" s="299" t="s">
        <v>54</v>
      </c>
      <c r="E4110" s="301">
        <v>1.5909090909090906</v>
      </c>
      <c r="F4110" s="299" t="s">
        <v>77</v>
      </c>
    </row>
    <row r="4111" spans="1:6" x14ac:dyDescent="0.3">
      <c r="A4111" s="299" t="s">
        <v>494</v>
      </c>
      <c r="B4111" s="300">
        <v>52</v>
      </c>
      <c r="C4111" s="299" t="s">
        <v>92</v>
      </c>
      <c r="D4111" s="299" t="s">
        <v>55</v>
      </c>
      <c r="E4111" s="301">
        <v>3.2727272727272716</v>
      </c>
      <c r="F4111" s="299" t="s">
        <v>187</v>
      </c>
    </row>
    <row r="4112" spans="1:6" x14ac:dyDescent="0.3">
      <c r="A4112" s="299" t="s">
        <v>494</v>
      </c>
      <c r="B4112" s="300">
        <v>52</v>
      </c>
      <c r="C4112" s="299" t="s">
        <v>92</v>
      </c>
      <c r="D4112" s="299" t="s">
        <v>55</v>
      </c>
      <c r="E4112" s="301">
        <v>6.0909090909090873</v>
      </c>
      <c r="F4112" s="299" t="s">
        <v>77</v>
      </c>
    </row>
    <row r="4113" spans="1:6" x14ac:dyDescent="0.3">
      <c r="A4113" s="299" t="s">
        <v>494</v>
      </c>
      <c r="B4113" s="300">
        <v>52</v>
      </c>
      <c r="C4113" s="299" t="s">
        <v>92</v>
      </c>
      <c r="D4113" s="299" t="s">
        <v>56</v>
      </c>
      <c r="E4113" s="301"/>
      <c r="F4113" s="299" t="s">
        <v>187</v>
      </c>
    </row>
    <row r="4114" spans="1:6" x14ac:dyDescent="0.3">
      <c r="A4114" s="299" t="s">
        <v>494</v>
      </c>
      <c r="B4114" s="300">
        <v>52</v>
      </c>
      <c r="C4114" s="299" t="s">
        <v>92</v>
      </c>
      <c r="D4114" s="299" t="s">
        <v>56</v>
      </c>
      <c r="E4114" s="301">
        <v>1.9999999999999993</v>
      </c>
      <c r="F4114" s="299" t="s">
        <v>77</v>
      </c>
    </row>
    <row r="4115" spans="1:6" x14ac:dyDescent="0.3">
      <c r="A4115" s="299" t="s">
        <v>494</v>
      </c>
      <c r="B4115" s="300">
        <v>52</v>
      </c>
      <c r="C4115" s="299" t="s">
        <v>92</v>
      </c>
      <c r="D4115" s="299" t="s">
        <v>57</v>
      </c>
      <c r="E4115" s="301">
        <v>0.99999999999999967</v>
      </c>
      <c r="F4115" s="299" t="s">
        <v>187</v>
      </c>
    </row>
    <row r="4116" spans="1:6" x14ac:dyDescent="0.3">
      <c r="A4116" s="299" t="s">
        <v>494</v>
      </c>
      <c r="B4116" s="300">
        <v>52</v>
      </c>
      <c r="C4116" s="299" t="s">
        <v>92</v>
      </c>
      <c r="D4116" s="299" t="s">
        <v>59</v>
      </c>
      <c r="E4116" s="301">
        <v>7.0000000000000018</v>
      </c>
      <c r="F4116" s="299" t="s">
        <v>187</v>
      </c>
    </row>
    <row r="4117" spans="1:6" x14ac:dyDescent="0.3">
      <c r="A4117" s="299" t="s">
        <v>494</v>
      </c>
      <c r="B4117" s="300">
        <v>52</v>
      </c>
      <c r="C4117" s="299" t="s">
        <v>92</v>
      </c>
      <c r="D4117" s="299" t="s">
        <v>59</v>
      </c>
      <c r="E4117" s="301">
        <v>4.5454545454545456E-2</v>
      </c>
      <c r="F4117" s="299" t="s">
        <v>77</v>
      </c>
    </row>
    <row r="4118" spans="1:6" x14ac:dyDescent="0.3">
      <c r="A4118" s="299" t="s">
        <v>494</v>
      </c>
      <c r="B4118" s="300">
        <v>52</v>
      </c>
      <c r="C4118" s="299" t="s">
        <v>92</v>
      </c>
      <c r="D4118" s="299" t="s">
        <v>60</v>
      </c>
      <c r="E4118" s="301">
        <v>1.9999999999999993</v>
      </c>
      <c r="F4118" s="299" t="s">
        <v>187</v>
      </c>
    </row>
    <row r="4119" spans="1:6" x14ac:dyDescent="0.3">
      <c r="A4119" s="299" t="s">
        <v>494</v>
      </c>
      <c r="B4119" s="300">
        <v>52</v>
      </c>
      <c r="C4119" s="299" t="s">
        <v>92</v>
      </c>
      <c r="D4119" s="299" t="s">
        <v>60</v>
      </c>
      <c r="E4119" s="301">
        <v>7.0000000000000018</v>
      </c>
      <c r="F4119" s="299" t="s">
        <v>77</v>
      </c>
    </row>
    <row r="4120" spans="1:6" x14ac:dyDescent="0.3">
      <c r="A4120" s="299" t="s">
        <v>494</v>
      </c>
      <c r="B4120" s="300">
        <v>52</v>
      </c>
      <c r="C4120" s="299" t="s">
        <v>92</v>
      </c>
      <c r="D4120" s="299" t="s">
        <v>61</v>
      </c>
      <c r="E4120" s="301">
        <v>4.3181818181818175</v>
      </c>
      <c r="F4120" s="299" t="s">
        <v>77</v>
      </c>
    </row>
    <row r="4121" spans="1:6" x14ac:dyDescent="0.3">
      <c r="A4121" s="299" t="s">
        <v>494</v>
      </c>
      <c r="B4121" s="300">
        <v>52</v>
      </c>
      <c r="C4121" s="299" t="s">
        <v>92</v>
      </c>
      <c r="D4121" s="299" t="s">
        <v>62</v>
      </c>
      <c r="E4121" s="301">
        <v>5.9999999999999964</v>
      </c>
      <c r="F4121" s="299" t="s">
        <v>187</v>
      </c>
    </row>
    <row r="4122" spans="1:6" x14ac:dyDescent="0.3">
      <c r="A4122" s="299" t="s">
        <v>494</v>
      </c>
      <c r="B4122" s="300">
        <v>52</v>
      </c>
      <c r="C4122" s="299" t="s">
        <v>92</v>
      </c>
      <c r="D4122" s="299" t="s">
        <v>62</v>
      </c>
      <c r="E4122" s="301">
        <v>7.5000000000000018</v>
      </c>
      <c r="F4122" s="299" t="s">
        <v>77</v>
      </c>
    </row>
    <row r="4123" spans="1:6" x14ac:dyDescent="0.3">
      <c r="A4123" s="299" t="s">
        <v>494</v>
      </c>
      <c r="B4123" s="300">
        <v>52</v>
      </c>
      <c r="C4123" s="299" t="s">
        <v>92</v>
      </c>
      <c r="D4123" s="299" t="s">
        <v>63</v>
      </c>
      <c r="E4123" s="301">
        <v>0.99999999999999967</v>
      </c>
      <c r="F4123" s="299" t="s">
        <v>187</v>
      </c>
    </row>
    <row r="4124" spans="1:6" x14ac:dyDescent="0.3">
      <c r="A4124" s="299" t="s">
        <v>494</v>
      </c>
      <c r="B4124" s="300">
        <v>52</v>
      </c>
      <c r="C4124" s="299" t="s">
        <v>92</v>
      </c>
      <c r="D4124" s="299" t="s">
        <v>63</v>
      </c>
      <c r="E4124" s="301">
        <v>14.000000000000007</v>
      </c>
      <c r="F4124" s="299" t="s">
        <v>77</v>
      </c>
    </row>
    <row r="4125" spans="1:6" x14ac:dyDescent="0.3">
      <c r="A4125" s="299" t="s">
        <v>494</v>
      </c>
      <c r="B4125" s="300">
        <v>52</v>
      </c>
      <c r="C4125" s="299" t="s">
        <v>92</v>
      </c>
      <c r="D4125" s="299" t="s">
        <v>64</v>
      </c>
      <c r="E4125" s="301">
        <v>18.818181818181809</v>
      </c>
      <c r="F4125" s="299" t="s">
        <v>77</v>
      </c>
    </row>
    <row r="4126" spans="1:6" x14ac:dyDescent="0.3">
      <c r="A4126" s="299" t="s">
        <v>494</v>
      </c>
      <c r="B4126" s="300">
        <v>52</v>
      </c>
      <c r="C4126" s="299" t="s">
        <v>92</v>
      </c>
      <c r="D4126" s="299" t="s">
        <v>65</v>
      </c>
      <c r="E4126" s="301">
        <v>0.99999999999999967</v>
      </c>
      <c r="F4126" s="299" t="s">
        <v>77</v>
      </c>
    </row>
    <row r="4127" spans="1:6" x14ac:dyDescent="0.3">
      <c r="A4127" s="299" t="s">
        <v>495</v>
      </c>
      <c r="B4127" s="300">
        <v>1</v>
      </c>
      <c r="C4127" s="299" t="s">
        <v>91</v>
      </c>
      <c r="D4127" s="299" t="s">
        <v>47</v>
      </c>
      <c r="E4127" s="301">
        <v>2.0000000000000009</v>
      </c>
      <c r="F4127" s="299" t="s">
        <v>187</v>
      </c>
    </row>
    <row r="4128" spans="1:6" x14ac:dyDescent="0.3">
      <c r="A4128" s="299" t="s">
        <v>495</v>
      </c>
      <c r="B4128" s="300">
        <v>1</v>
      </c>
      <c r="C4128" s="299" t="s">
        <v>91</v>
      </c>
      <c r="D4128" s="299" t="s">
        <v>47</v>
      </c>
      <c r="E4128" s="301">
        <v>6.9999999999999973</v>
      </c>
      <c r="F4128" s="299" t="s">
        <v>188</v>
      </c>
    </row>
    <row r="4129" spans="1:6" x14ac:dyDescent="0.3">
      <c r="A4129" s="299" t="s">
        <v>495</v>
      </c>
      <c r="B4129" s="300">
        <v>1</v>
      </c>
      <c r="C4129" s="299" t="s">
        <v>91</v>
      </c>
      <c r="D4129" s="299" t="s">
        <v>47</v>
      </c>
      <c r="E4129" s="301">
        <v>43.904761904761898</v>
      </c>
      <c r="F4129" s="299" t="s">
        <v>77</v>
      </c>
    </row>
    <row r="4130" spans="1:6" x14ac:dyDescent="0.3">
      <c r="A4130" s="299" t="s">
        <v>495</v>
      </c>
      <c r="B4130" s="300">
        <v>1</v>
      </c>
      <c r="C4130" s="299" t="s">
        <v>91</v>
      </c>
      <c r="D4130" s="299" t="s">
        <v>48</v>
      </c>
      <c r="E4130" s="301">
        <v>2.9999999999999991</v>
      </c>
      <c r="F4130" s="299" t="s">
        <v>77</v>
      </c>
    </row>
    <row r="4131" spans="1:6" x14ac:dyDescent="0.3">
      <c r="A4131" s="299" t="s">
        <v>495</v>
      </c>
      <c r="B4131" s="300">
        <v>1</v>
      </c>
      <c r="C4131" s="299" t="s">
        <v>91</v>
      </c>
      <c r="D4131" s="299" t="s">
        <v>49</v>
      </c>
      <c r="E4131" s="301">
        <v>59.809523809523796</v>
      </c>
      <c r="F4131" s="299" t="s">
        <v>187</v>
      </c>
    </row>
    <row r="4132" spans="1:6" x14ac:dyDescent="0.3">
      <c r="A4132" s="299" t="s">
        <v>495</v>
      </c>
      <c r="B4132" s="300">
        <v>1</v>
      </c>
      <c r="C4132" s="299" t="s">
        <v>91</v>
      </c>
      <c r="D4132" s="299" t="s">
        <v>49</v>
      </c>
      <c r="E4132" s="301">
        <v>1290.047619047619</v>
      </c>
      <c r="F4132" s="299" t="s">
        <v>77</v>
      </c>
    </row>
    <row r="4133" spans="1:6" x14ac:dyDescent="0.3">
      <c r="A4133" s="299" t="s">
        <v>495</v>
      </c>
      <c r="B4133" s="300">
        <v>1</v>
      </c>
      <c r="C4133" s="299" t="s">
        <v>91</v>
      </c>
      <c r="D4133" s="299" t="s">
        <v>51</v>
      </c>
      <c r="E4133" s="301">
        <v>1.0000000000000004</v>
      </c>
      <c r="F4133" s="299" t="s">
        <v>187</v>
      </c>
    </row>
    <row r="4134" spans="1:6" x14ac:dyDescent="0.3">
      <c r="A4134" s="299" t="s">
        <v>495</v>
      </c>
      <c r="B4134" s="300">
        <v>1</v>
      </c>
      <c r="C4134" s="299" t="s">
        <v>91</v>
      </c>
      <c r="D4134" s="299" t="s">
        <v>51</v>
      </c>
      <c r="E4134" s="301">
        <v>81.523809523809504</v>
      </c>
      <c r="F4134" s="299" t="s">
        <v>77</v>
      </c>
    </row>
    <row r="4135" spans="1:6" x14ac:dyDescent="0.3">
      <c r="A4135" s="299" t="s">
        <v>495</v>
      </c>
      <c r="B4135" s="300">
        <v>1</v>
      </c>
      <c r="C4135" s="299" t="s">
        <v>91</v>
      </c>
      <c r="D4135" s="299" t="s">
        <v>52</v>
      </c>
      <c r="E4135" s="301">
        <v>281.1904761904762</v>
      </c>
      <c r="F4135" s="299" t="s">
        <v>187</v>
      </c>
    </row>
    <row r="4136" spans="1:6" x14ac:dyDescent="0.3">
      <c r="A4136" s="299" t="s">
        <v>495</v>
      </c>
      <c r="B4136" s="300">
        <v>1</v>
      </c>
      <c r="C4136" s="299" t="s">
        <v>91</v>
      </c>
      <c r="D4136" s="299" t="s">
        <v>52</v>
      </c>
      <c r="E4136" s="301">
        <v>843.857142857143</v>
      </c>
      <c r="F4136" s="299" t="s">
        <v>77</v>
      </c>
    </row>
    <row r="4137" spans="1:6" x14ac:dyDescent="0.3">
      <c r="A4137" s="299" t="s">
        <v>495</v>
      </c>
      <c r="B4137" s="300">
        <v>1</v>
      </c>
      <c r="C4137" s="299" t="s">
        <v>91</v>
      </c>
      <c r="D4137" s="299" t="s">
        <v>53</v>
      </c>
      <c r="E4137" s="301">
        <v>335.09523809523813</v>
      </c>
      <c r="F4137" s="299" t="s">
        <v>187</v>
      </c>
    </row>
    <row r="4138" spans="1:6" x14ac:dyDescent="0.3">
      <c r="A4138" s="299" t="s">
        <v>495</v>
      </c>
      <c r="B4138" s="300">
        <v>1</v>
      </c>
      <c r="C4138" s="299" t="s">
        <v>91</v>
      </c>
      <c r="D4138" s="299" t="s">
        <v>53</v>
      </c>
      <c r="E4138" s="301">
        <v>1640.6190476190475</v>
      </c>
      <c r="F4138" s="299" t="s">
        <v>77</v>
      </c>
    </row>
    <row r="4139" spans="1:6" x14ac:dyDescent="0.3">
      <c r="A4139" s="299" t="s">
        <v>495</v>
      </c>
      <c r="B4139" s="300">
        <v>1</v>
      </c>
      <c r="C4139" s="299" t="s">
        <v>91</v>
      </c>
      <c r="D4139" s="299" t="s">
        <v>54</v>
      </c>
      <c r="E4139" s="301">
        <v>214.52380952380958</v>
      </c>
      <c r="F4139" s="299" t="s">
        <v>187</v>
      </c>
    </row>
    <row r="4140" spans="1:6" x14ac:dyDescent="0.3">
      <c r="A4140" s="299" t="s">
        <v>495</v>
      </c>
      <c r="B4140" s="300">
        <v>1</v>
      </c>
      <c r="C4140" s="299" t="s">
        <v>91</v>
      </c>
      <c r="D4140" s="299" t="s">
        <v>54</v>
      </c>
      <c r="E4140" s="301">
        <v>576.99999999999989</v>
      </c>
      <c r="F4140" s="299" t="s">
        <v>77</v>
      </c>
    </row>
    <row r="4141" spans="1:6" x14ac:dyDescent="0.3">
      <c r="A4141" s="299" t="s">
        <v>495</v>
      </c>
      <c r="B4141" s="300">
        <v>1</v>
      </c>
      <c r="C4141" s="299" t="s">
        <v>91</v>
      </c>
      <c r="D4141" s="299" t="s">
        <v>55</v>
      </c>
      <c r="E4141" s="301">
        <v>344.42857142857139</v>
      </c>
      <c r="F4141" s="299" t="s">
        <v>187</v>
      </c>
    </row>
    <row r="4142" spans="1:6" x14ac:dyDescent="0.3">
      <c r="A4142" s="299" t="s">
        <v>495</v>
      </c>
      <c r="B4142" s="300">
        <v>1</v>
      </c>
      <c r="C4142" s="299" t="s">
        <v>91</v>
      </c>
      <c r="D4142" s="299" t="s">
        <v>55</v>
      </c>
      <c r="E4142" s="301">
        <v>1620.7142857142856</v>
      </c>
      <c r="F4142" s="299" t="s">
        <v>77</v>
      </c>
    </row>
    <row r="4143" spans="1:6" x14ac:dyDescent="0.3">
      <c r="A4143" s="299" t="s">
        <v>495</v>
      </c>
      <c r="B4143" s="300">
        <v>1</v>
      </c>
      <c r="C4143" s="299" t="s">
        <v>91</v>
      </c>
      <c r="D4143" s="299" t="s">
        <v>56</v>
      </c>
      <c r="E4143" s="301">
        <v>15.95238095238096</v>
      </c>
      <c r="F4143" s="299" t="s">
        <v>187</v>
      </c>
    </row>
    <row r="4144" spans="1:6" x14ac:dyDescent="0.3">
      <c r="A4144" s="299" t="s">
        <v>495</v>
      </c>
      <c r="B4144" s="300">
        <v>1</v>
      </c>
      <c r="C4144" s="299" t="s">
        <v>91</v>
      </c>
      <c r="D4144" s="299" t="s">
        <v>56</v>
      </c>
      <c r="E4144" s="301">
        <v>50.095238095238102</v>
      </c>
      <c r="F4144" s="299" t="s">
        <v>77</v>
      </c>
    </row>
    <row r="4145" spans="1:6" x14ac:dyDescent="0.3">
      <c r="A4145" s="299" t="s">
        <v>495</v>
      </c>
      <c r="B4145" s="300">
        <v>1</v>
      </c>
      <c r="C4145" s="299" t="s">
        <v>91</v>
      </c>
      <c r="D4145" s="299" t="s">
        <v>57</v>
      </c>
      <c r="E4145" s="301">
        <v>8.4761904761904781</v>
      </c>
      <c r="F4145" s="299" t="s">
        <v>187</v>
      </c>
    </row>
    <row r="4146" spans="1:6" x14ac:dyDescent="0.3">
      <c r="A4146" s="299" t="s">
        <v>495</v>
      </c>
      <c r="B4146" s="300">
        <v>1</v>
      </c>
      <c r="C4146" s="299" t="s">
        <v>91</v>
      </c>
      <c r="D4146" s="299" t="s">
        <v>57</v>
      </c>
      <c r="E4146" s="301">
        <v>11.619047619047617</v>
      </c>
      <c r="F4146" s="299" t="s">
        <v>77</v>
      </c>
    </row>
    <row r="4147" spans="1:6" x14ac:dyDescent="0.3">
      <c r="A4147" s="299" t="s">
        <v>495</v>
      </c>
      <c r="B4147" s="300">
        <v>1</v>
      </c>
      <c r="C4147" s="299" t="s">
        <v>91</v>
      </c>
      <c r="D4147" s="299" t="s">
        <v>58</v>
      </c>
      <c r="E4147" s="301">
        <v>16.619047619047624</v>
      </c>
      <c r="F4147" s="299" t="s">
        <v>77</v>
      </c>
    </row>
    <row r="4148" spans="1:6" x14ac:dyDescent="0.3">
      <c r="A4148" s="299" t="s">
        <v>495</v>
      </c>
      <c r="B4148" s="300">
        <v>1</v>
      </c>
      <c r="C4148" s="299" t="s">
        <v>91</v>
      </c>
      <c r="D4148" s="299" t="s">
        <v>59</v>
      </c>
      <c r="E4148" s="301">
        <v>22.999999999999996</v>
      </c>
      <c r="F4148" s="299" t="s">
        <v>187</v>
      </c>
    </row>
    <row r="4149" spans="1:6" x14ac:dyDescent="0.3">
      <c r="A4149" s="299" t="s">
        <v>495</v>
      </c>
      <c r="B4149" s="300">
        <v>1</v>
      </c>
      <c r="C4149" s="299" t="s">
        <v>91</v>
      </c>
      <c r="D4149" s="299" t="s">
        <v>59</v>
      </c>
      <c r="E4149" s="301">
        <v>181.19047619047615</v>
      </c>
      <c r="F4149" s="299" t="s">
        <v>77</v>
      </c>
    </row>
    <row r="4150" spans="1:6" x14ac:dyDescent="0.3">
      <c r="A4150" s="299" t="s">
        <v>495</v>
      </c>
      <c r="B4150" s="300">
        <v>1</v>
      </c>
      <c r="C4150" s="299" t="s">
        <v>91</v>
      </c>
      <c r="D4150" s="299" t="s">
        <v>60</v>
      </c>
      <c r="E4150" s="301">
        <v>38.095238095238095</v>
      </c>
      <c r="F4150" s="299" t="s">
        <v>187</v>
      </c>
    </row>
    <row r="4151" spans="1:6" x14ac:dyDescent="0.3">
      <c r="A4151" s="299" t="s">
        <v>495</v>
      </c>
      <c r="B4151" s="300">
        <v>1</v>
      </c>
      <c r="C4151" s="299" t="s">
        <v>91</v>
      </c>
      <c r="D4151" s="299" t="s">
        <v>60</v>
      </c>
      <c r="E4151" s="301">
        <v>1557.4285714285711</v>
      </c>
      <c r="F4151" s="299" t="s">
        <v>77</v>
      </c>
    </row>
    <row r="4152" spans="1:6" x14ac:dyDescent="0.3">
      <c r="A4152" s="299" t="s">
        <v>495</v>
      </c>
      <c r="B4152" s="300">
        <v>1</v>
      </c>
      <c r="C4152" s="299" t="s">
        <v>91</v>
      </c>
      <c r="D4152" s="299" t="s">
        <v>61</v>
      </c>
      <c r="E4152" s="301">
        <v>1.0000000000000004</v>
      </c>
      <c r="F4152" s="299" t="s">
        <v>187</v>
      </c>
    </row>
    <row r="4153" spans="1:6" x14ac:dyDescent="0.3">
      <c r="A4153" s="299" t="s">
        <v>495</v>
      </c>
      <c r="B4153" s="300">
        <v>1</v>
      </c>
      <c r="C4153" s="299" t="s">
        <v>91</v>
      </c>
      <c r="D4153" s="299" t="s">
        <v>61</v>
      </c>
      <c r="E4153" s="301">
        <v>154.57142857142856</v>
      </c>
      <c r="F4153" s="299" t="s">
        <v>77</v>
      </c>
    </row>
    <row r="4154" spans="1:6" x14ac:dyDescent="0.3">
      <c r="A4154" s="299" t="s">
        <v>495</v>
      </c>
      <c r="B4154" s="300">
        <v>1</v>
      </c>
      <c r="C4154" s="299" t="s">
        <v>91</v>
      </c>
      <c r="D4154" s="299" t="s">
        <v>62</v>
      </c>
      <c r="E4154" s="301">
        <v>40.761904761904752</v>
      </c>
      <c r="F4154" s="299" t="s">
        <v>187</v>
      </c>
    </row>
    <row r="4155" spans="1:6" x14ac:dyDescent="0.3">
      <c r="A4155" s="299" t="s">
        <v>495</v>
      </c>
      <c r="B4155" s="300">
        <v>1</v>
      </c>
      <c r="C4155" s="299" t="s">
        <v>91</v>
      </c>
      <c r="D4155" s="299" t="s">
        <v>62</v>
      </c>
      <c r="E4155" s="301">
        <v>121.52380952380952</v>
      </c>
      <c r="F4155" s="299" t="s">
        <v>77</v>
      </c>
    </row>
    <row r="4156" spans="1:6" x14ac:dyDescent="0.3">
      <c r="A4156" s="299" t="s">
        <v>495</v>
      </c>
      <c r="B4156" s="300">
        <v>1</v>
      </c>
      <c r="C4156" s="299" t="s">
        <v>91</v>
      </c>
      <c r="D4156" s="299" t="s">
        <v>63</v>
      </c>
      <c r="E4156" s="301">
        <v>5</v>
      </c>
      <c r="F4156" s="299" t="s">
        <v>187</v>
      </c>
    </row>
    <row r="4157" spans="1:6" x14ac:dyDescent="0.3">
      <c r="A4157" s="299" t="s">
        <v>495</v>
      </c>
      <c r="B4157" s="300">
        <v>1</v>
      </c>
      <c r="C4157" s="299" t="s">
        <v>91</v>
      </c>
      <c r="D4157" s="299" t="s">
        <v>63</v>
      </c>
      <c r="E4157" s="301">
        <v>803.95238095238119</v>
      </c>
      <c r="F4157" s="299" t="s">
        <v>77</v>
      </c>
    </row>
    <row r="4158" spans="1:6" x14ac:dyDescent="0.3">
      <c r="A4158" s="299" t="s">
        <v>495</v>
      </c>
      <c r="B4158" s="300">
        <v>1</v>
      </c>
      <c r="C4158" s="299" t="s">
        <v>91</v>
      </c>
      <c r="D4158" s="299" t="s">
        <v>64</v>
      </c>
      <c r="E4158" s="301">
        <v>8.0000000000000036</v>
      </c>
      <c r="F4158" s="299" t="s">
        <v>187</v>
      </c>
    </row>
    <row r="4159" spans="1:6" x14ac:dyDescent="0.3">
      <c r="A4159" s="299" t="s">
        <v>495</v>
      </c>
      <c r="B4159" s="300">
        <v>1</v>
      </c>
      <c r="C4159" s="299" t="s">
        <v>91</v>
      </c>
      <c r="D4159" s="299" t="s">
        <v>64</v>
      </c>
      <c r="E4159" s="301">
        <v>168</v>
      </c>
      <c r="F4159" s="299" t="s">
        <v>77</v>
      </c>
    </row>
    <row r="4160" spans="1:6" x14ac:dyDescent="0.3">
      <c r="A4160" s="299" t="s">
        <v>495</v>
      </c>
      <c r="B4160" s="300">
        <v>1</v>
      </c>
      <c r="C4160" s="299" t="s">
        <v>91</v>
      </c>
      <c r="D4160" s="299" t="s">
        <v>65</v>
      </c>
      <c r="E4160" s="301">
        <v>162.19047619047618</v>
      </c>
      <c r="F4160" s="299" t="s">
        <v>187</v>
      </c>
    </row>
    <row r="4161" spans="1:6" x14ac:dyDescent="0.3">
      <c r="A4161" s="299" t="s">
        <v>495</v>
      </c>
      <c r="B4161" s="300">
        <v>1</v>
      </c>
      <c r="C4161" s="299" t="s">
        <v>91</v>
      </c>
      <c r="D4161" s="299" t="s">
        <v>65</v>
      </c>
      <c r="E4161" s="301">
        <v>238.38095238095235</v>
      </c>
      <c r="F4161" s="299" t="s">
        <v>77</v>
      </c>
    </row>
    <row r="4162" spans="1:6" x14ac:dyDescent="0.3">
      <c r="A4162" s="299" t="s">
        <v>495</v>
      </c>
      <c r="B4162" s="300">
        <v>1</v>
      </c>
      <c r="C4162" s="299" t="s">
        <v>92</v>
      </c>
      <c r="D4162" s="299" t="s">
        <v>47</v>
      </c>
      <c r="E4162" s="301">
        <v>8.0000000000000036</v>
      </c>
      <c r="F4162" s="299" t="s">
        <v>187</v>
      </c>
    </row>
    <row r="4163" spans="1:6" x14ac:dyDescent="0.3">
      <c r="A4163" s="299" t="s">
        <v>495</v>
      </c>
      <c r="B4163" s="300">
        <v>1</v>
      </c>
      <c r="C4163" s="299" t="s">
        <v>92</v>
      </c>
      <c r="D4163" s="299" t="s">
        <v>47</v>
      </c>
      <c r="E4163" s="301">
        <v>4.0000000000000018</v>
      </c>
      <c r="F4163" s="299" t="s">
        <v>188</v>
      </c>
    </row>
    <row r="4164" spans="1:6" x14ac:dyDescent="0.3">
      <c r="A4164" s="299" t="s">
        <v>495</v>
      </c>
      <c r="B4164" s="300">
        <v>1</v>
      </c>
      <c r="C4164" s="299" t="s">
        <v>92</v>
      </c>
      <c r="D4164" s="299" t="s">
        <v>47</v>
      </c>
      <c r="E4164" s="301">
        <v>14.904761904761898</v>
      </c>
      <c r="F4164" s="299" t="s">
        <v>77</v>
      </c>
    </row>
    <row r="4165" spans="1:6" x14ac:dyDescent="0.3">
      <c r="A4165" s="299" t="s">
        <v>495</v>
      </c>
      <c r="B4165" s="300">
        <v>1</v>
      </c>
      <c r="C4165" s="299" t="s">
        <v>92</v>
      </c>
      <c r="D4165" s="299" t="s">
        <v>48</v>
      </c>
      <c r="E4165" s="301">
        <v>2.9999999999999991</v>
      </c>
      <c r="F4165" s="299" t="s">
        <v>77</v>
      </c>
    </row>
    <row r="4166" spans="1:6" x14ac:dyDescent="0.3">
      <c r="A4166" s="299" t="s">
        <v>495</v>
      </c>
      <c r="B4166" s="300">
        <v>1</v>
      </c>
      <c r="C4166" s="299" t="s">
        <v>92</v>
      </c>
      <c r="D4166" s="299" t="s">
        <v>49</v>
      </c>
      <c r="E4166" s="301">
        <v>24.999999999999993</v>
      </c>
      <c r="F4166" s="299" t="s">
        <v>187</v>
      </c>
    </row>
    <row r="4167" spans="1:6" x14ac:dyDescent="0.3">
      <c r="A4167" s="299" t="s">
        <v>495</v>
      </c>
      <c r="B4167" s="300">
        <v>1</v>
      </c>
      <c r="C4167" s="299" t="s">
        <v>92</v>
      </c>
      <c r="D4167" s="299" t="s">
        <v>49</v>
      </c>
      <c r="E4167" s="301">
        <v>530.57142857142856</v>
      </c>
      <c r="F4167" s="299" t="s">
        <v>77</v>
      </c>
    </row>
    <row r="4168" spans="1:6" x14ac:dyDescent="0.3">
      <c r="A4168" s="299" t="s">
        <v>495</v>
      </c>
      <c r="B4168" s="300">
        <v>1</v>
      </c>
      <c r="C4168" s="299" t="s">
        <v>92</v>
      </c>
      <c r="D4168" s="299" t="s">
        <v>50</v>
      </c>
      <c r="E4168" s="301">
        <v>1.0000000000000004</v>
      </c>
      <c r="F4168" s="299" t="s">
        <v>77</v>
      </c>
    </row>
    <row r="4169" spans="1:6" x14ac:dyDescent="0.3">
      <c r="A4169" s="299" t="s">
        <v>495</v>
      </c>
      <c r="B4169" s="300">
        <v>1</v>
      </c>
      <c r="C4169" s="299" t="s">
        <v>92</v>
      </c>
      <c r="D4169" s="299" t="s">
        <v>51</v>
      </c>
      <c r="E4169" s="301">
        <v>24.999999999999993</v>
      </c>
      <c r="F4169" s="299" t="s">
        <v>77</v>
      </c>
    </row>
    <row r="4170" spans="1:6" x14ac:dyDescent="0.3">
      <c r="A4170" s="299" t="s">
        <v>495</v>
      </c>
      <c r="B4170" s="300">
        <v>1</v>
      </c>
      <c r="C4170" s="299" t="s">
        <v>92</v>
      </c>
      <c r="D4170" s="299" t="s">
        <v>52</v>
      </c>
      <c r="E4170" s="301">
        <v>242.66666666666671</v>
      </c>
      <c r="F4170" s="299" t="s">
        <v>187</v>
      </c>
    </row>
    <row r="4171" spans="1:6" x14ac:dyDescent="0.3">
      <c r="A4171" s="299" t="s">
        <v>495</v>
      </c>
      <c r="B4171" s="300">
        <v>1</v>
      </c>
      <c r="C4171" s="299" t="s">
        <v>92</v>
      </c>
      <c r="D4171" s="299" t="s">
        <v>52</v>
      </c>
      <c r="E4171" s="301">
        <v>415.95238095238108</v>
      </c>
      <c r="F4171" s="299" t="s">
        <v>77</v>
      </c>
    </row>
    <row r="4172" spans="1:6" x14ac:dyDescent="0.3">
      <c r="A4172" s="299" t="s">
        <v>495</v>
      </c>
      <c r="B4172" s="300">
        <v>1</v>
      </c>
      <c r="C4172" s="299" t="s">
        <v>92</v>
      </c>
      <c r="D4172" s="299" t="s">
        <v>53</v>
      </c>
      <c r="E4172" s="301">
        <v>49.571428571428562</v>
      </c>
      <c r="F4172" s="299" t="s">
        <v>187</v>
      </c>
    </row>
    <row r="4173" spans="1:6" x14ac:dyDescent="0.3">
      <c r="A4173" s="299" t="s">
        <v>495</v>
      </c>
      <c r="B4173" s="300">
        <v>1</v>
      </c>
      <c r="C4173" s="299" t="s">
        <v>92</v>
      </c>
      <c r="D4173" s="299" t="s">
        <v>53</v>
      </c>
      <c r="E4173" s="301">
        <v>284.47619047619054</v>
      </c>
      <c r="F4173" s="299" t="s">
        <v>77</v>
      </c>
    </row>
    <row r="4174" spans="1:6" x14ac:dyDescent="0.3">
      <c r="A4174" s="299" t="s">
        <v>495</v>
      </c>
      <c r="B4174" s="300">
        <v>1</v>
      </c>
      <c r="C4174" s="299" t="s">
        <v>92</v>
      </c>
      <c r="D4174" s="299" t="s">
        <v>54</v>
      </c>
      <c r="E4174" s="301">
        <v>35.476190476190482</v>
      </c>
      <c r="F4174" s="299" t="s">
        <v>187</v>
      </c>
    </row>
    <row r="4175" spans="1:6" x14ac:dyDescent="0.3">
      <c r="A4175" s="299" t="s">
        <v>495</v>
      </c>
      <c r="B4175" s="300">
        <v>1</v>
      </c>
      <c r="C4175" s="299" t="s">
        <v>92</v>
      </c>
      <c r="D4175" s="299" t="s">
        <v>54</v>
      </c>
      <c r="E4175" s="301">
        <v>385.99999999999989</v>
      </c>
      <c r="F4175" s="299" t="s">
        <v>77</v>
      </c>
    </row>
    <row r="4176" spans="1:6" x14ac:dyDescent="0.3">
      <c r="A4176" s="299" t="s">
        <v>495</v>
      </c>
      <c r="B4176" s="300">
        <v>1</v>
      </c>
      <c r="C4176" s="299" t="s">
        <v>92</v>
      </c>
      <c r="D4176" s="299" t="s">
        <v>55</v>
      </c>
      <c r="E4176" s="301">
        <v>66.857142857142847</v>
      </c>
      <c r="F4176" s="299" t="s">
        <v>187</v>
      </c>
    </row>
    <row r="4177" spans="1:6" x14ac:dyDescent="0.3">
      <c r="A4177" s="299" t="s">
        <v>495</v>
      </c>
      <c r="B4177" s="300">
        <v>1</v>
      </c>
      <c r="C4177" s="299" t="s">
        <v>92</v>
      </c>
      <c r="D4177" s="299" t="s">
        <v>55</v>
      </c>
      <c r="E4177" s="301">
        <v>226.57142857142856</v>
      </c>
      <c r="F4177" s="299" t="s">
        <v>77</v>
      </c>
    </row>
    <row r="4178" spans="1:6" x14ac:dyDescent="0.3">
      <c r="A4178" s="299" t="s">
        <v>495</v>
      </c>
      <c r="B4178" s="300">
        <v>1</v>
      </c>
      <c r="C4178" s="299" t="s">
        <v>92</v>
      </c>
      <c r="D4178" s="299" t="s">
        <v>56</v>
      </c>
      <c r="E4178" s="301">
        <v>8.0000000000000036</v>
      </c>
      <c r="F4178" s="299" t="s">
        <v>187</v>
      </c>
    </row>
    <row r="4179" spans="1:6" x14ac:dyDescent="0.3">
      <c r="A4179" s="299" t="s">
        <v>495</v>
      </c>
      <c r="B4179" s="300">
        <v>1</v>
      </c>
      <c r="C4179" s="299" t="s">
        <v>92</v>
      </c>
      <c r="D4179" s="299" t="s">
        <v>56</v>
      </c>
      <c r="E4179" s="301">
        <v>12.142857142857141</v>
      </c>
      <c r="F4179" s="299" t="s">
        <v>77</v>
      </c>
    </row>
    <row r="4180" spans="1:6" x14ac:dyDescent="0.3">
      <c r="A4180" s="299" t="s">
        <v>495</v>
      </c>
      <c r="B4180" s="300">
        <v>1</v>
      </c>
      <c r="C4180" s="299" t="s">
        <v>92</v>
      </c>
      <c r="D4180" s="299" t="s">
        <v>57</v>
      </c>
      <c r="E4180" s="301">
        <v>1.0000000000000004</v>
      </c>
      <c r="F4180" s="299" t="s">
        <v>187</v>
      </c>
    </row>
    <row r="4181" spans="1:6" x14ac:dyDescent="0.3">
      <c r="A4181" s="299" t="s">
        <v>495</v>
      </c>
      <c r="B4181" s="300">
        <v>1</v>
      </c>
      <c r="C4181" s="299" t="s">
        <v>92</v>
      </c>
      <c r="D4181" s="299" t="s">
        <v>57</v>
      </c>
      <c r="E4181" s="301">
        <v>2.0000000000000009</v>
      </c>
      <c r="F4181" s="299" t="s">
        <v>77</v>
      </c>
    </row>
    <row r="4182" spans="1:6" x14ac:dyDescent="0.3">
      <c r="A4182" s="299" t="s">
        <v>495</v>
      </c>
      <c r="B4182" s="300">
        <v>1</v>
      </c>
      <c r="C4182" s="299" t="s">
        <v>92</v>
      </c>
      <c r="D4182" s="299" t="s">
        <v>58</v>
      </c>
      <c r="E4182" s="301">
        <v>1.0000000000000004</v>
      </c>
      <c r="F4182" s="299" t="s">
        <v>187</v>
      </c>
    </row>
    <row r="4183" spans="1:6" x14ac:dyDescent="0.3">
      <c r="A4183" s="299" t="s">
        <v>495</v>
      </c>
      <c r="B4183" s="300">
        <v>1</v>
      </c>
      <c r="C4183" s="299" t="s">
        <v>92</v>
      </c>
      <c r="D4183" s="299" t="s">
        <v>58</v>
      </c>
      <c r="E4183" s="301">
        <v>5.8571428571428559</v>
      </c>
      <c r="F4183" s="299" t="s">
        <v>77</v>
      </c>
    </row>
    <row r="4184" spans="1:6" x14ac:dyDescent="0.3">
      <c r="A4184" s="299" t="s">
        <v>495</v>
      </c>
      <c r="B4184" s="300">
        <v>1</v>
      </c>
      <c r="C4184" s="299" t="s">
        <v>92</v>
      </c>
      <c r="D4184" s="299" t="s">
        <v>59</v>
      </c>
      <c r="E4184" s="301">
        <v>19.000000000000004</v>
      </c>
      <c r="F4184" s="299" t="s">
        <v>187</v>
      </c>
    </row>
    <row r="4185" spans="1:6" x14ac:dyDescent="0.3">
      <c r="A4185" s="299" t="s">
        <v>495</v>
      </c>
      <c r="B4185" s="300">
        <v>1</v>
      </c>
      <c r="C4185" s="299" t="s">
        <v>92</v>
      </c>
      <c r="D4185" s="299" t="s">
        <v>59</v>
      </c>
      <c r="E4185" s="301">
        <v>117.76190476190477</v>
      </c>
      <c r="F4185" s="299" t="s">
        <v>77</v>
      </c>
    </row>
    <row r="4186" spans="1:6" x14ac:dyDescent="0.3">
      <c r="A4186" s="299" t="s">
        <v>495</v>
      </c>
      <c r="B4186" s="300">
        <v>1</v>
      </c>
      <c r="C4186" s="299" t="s">
        <v>92</v>
      </c>
      <c r="D4186" s="299" t="s">
        <v>60</v>
      </c>
      <c r="E4186" s="301">
        <v>18.952380952380956</v>
      </c>
      <c r="F4186" s="299" t="s">
        <v>187</v>
      </c>
    </row>
    <row r="4187" spans="1:6" x14ac:dyDescent="0.3">
      <c r="A4187" s="299" t="s">
        <v>495</v>
      </c>
      <c r="B4187" s="300">
        <v>1</v>
      </c>
      <c r="C4187" s="299" t="s">
        <v>92</v>
      </c>
      <c r="D4187" s="299" t="s">
        <v>60</v>
      </c>
      <c r="E4187" s="301">
        <v>241.76190476190476</v>
      </c>
      <c r="F4187" s="299" t="s">
        <v>77</v>
      </c>
    </row>
    <row r="4188" spans="1:6" x14ac:dyDescent="0.3">
      <c r="A4188" s="299" t="s">
        <v>495</v>
      </c>
      <c r="B4188" s="300">
        <v>1</v>
      </c>
      <c r="C4188" s="299" t="s">
        <v>92</v>
      </c>
      <c r="D4188" s="299" t="s">
        <v>61</v>
      </c>
      <c r="E4188" s="301">
        <v>24.04761904761904</v>
      </c>
      <c r="F4188" s="299" t="s">
        <v>77</v>
      </c>
    </row>
    <row r="4189" spans="1:6" x14ac:dyDescent="0.3">
      <c r="A4189" s="299" t="s">
        <v>495</v>
      </c>
      <c r="B4189" s="300">
        <v>1</v>
      </c>
      <c r="C4189" s="299" t="s">
        <v>92</v>
      </c>
      <c r="D4189" s="299" t="s">
        <v>62</v>
      </c>
      <c r="E4189" s="301">
        <v>21</v>
      </c>
      <c r="F4189" s="299" t="s">
        <v>187</v>
      </c>
    </row>
    <row r="4190" spans="1:6" x14ac:dyDescent="0.3">
      <c r="A4190" s="299" t="s">
        <v>495</v>
      </c>
      <c r="B4190" s="300">
        <v>1</v>
      </c>
      <c r="C4190" s="299" t="s">
        <v>92</v>
      </c>
      <c r="D4190" s="299" t="s">
        <v>62</v>
      </c>
      <c r="E4190" s="301">
        <v>123.71428571428569</v>
      </c>
      <c r="F4190" s="299" t="s">
        <v>77</v>
      </c>
    </row>
    <row r="4191" spans="1:6" x14ac:dyDescent="0.3">
      <c r="A4191" s="299" t="s">
        <v>495</v>
      </c>
      <c r="B4191" s="300">
        <v>1</v>
      </c>
      <c r="C4191" s="299" t="s">
        <v>92</v>
      </c>
      <c r="D4191" s="299" t="s">
        <v>63</v>
      </c>
      <c r="E4191" s="301">
        <v>2.9999999999999991</v>
      </c>
      <c r="F4191" s="299" t="s">
        <v>187</v>
      </c>
    </row>
    <row r="4192" spans="1:6" x14ac:dyDescent="0.3">
      <c r="A4192" s="299" t="s">
        <v>495</v>
      </c>
      <c r="B4192" s="300">
        <v>1</v>
      </c>
      <c r="C4192" s="299" t="s">
        <v>92</v>
      </c>
      <c r="D4192" s="299" t="s">
        <v>63</v>
      </c>
      <c r="E4192" s="301">
        <v>138.42857142857153</v>
      </c>
      <c r="F4192" s="299" t="s">
        <v>77</v>
      </c>
    </row>
    <row r="4193" spans="1:6" x14ac:dyDescent="0.3">
      <c r="A4193" s="299" t="s">
        <v>495</v>
      </c>
      <c r="B4193" s="300">
        <v>1</v>
      </c>
      <c r="C4193" s="299" t="s">
        <v>92</v>
      </c>
      <c r="D4193" s="299" t="s">
        <v>64</v>
      </c>
      <c r="E4193" s="301">
        <v>4.0000000000000018</v>
      </c>
      <c r="F4193" s="299" t="s">
        <v>187</v>
      </c>
    </row>
    <row r="4194" spans="1:6" x14ac:dyDescent="0.3">
      <c r="A4194" s="299" t="s">
        <v>495</v>
      </c>
      <c r="B4194" s="300">
        <v>1</v>
      </c>
      <c r="C4194" s="299" t="s">
        <v>92</v>
      </c>
      <c r="D4194" s="299" t="s">
        <v>64</v>
      </c>
      <c r="E4194" s="301">
        <v>50.142857142857139</v>
      </c>
      <c r="F4194" s="299" t="s">
        <v>77</v>
      </c>
    </row>
    <row r="4195" spans="1:6" x14ac:dyDescent="0.3">
      <c r="A4195" s="299" t="s">
        <v>495</v>
      </c>
      <c r="B4195" s="300">
        <v>1</v>
      </c>
      <c r="C4195" s="299" t="s">
        <v>92</v>
      </c>
      <c r="D4195" s="299" t="s">
        <v>65</v>
      </c>
      <c r="E4195" s="301">
        <v>17.333333333333339</v>
      </c>
      <c r="F4195" s="299" t="s">
        <v>187</v>
      </c>
    </row>
    <row r="4196" spans="1:6" x14ac:dyDescent="0.3">
      <c r="A4196" s="299" t="s">
        <v>495</v>
      </c>
      <c r="B4196" s="300">
        <v>1</v>
      </c>
      <c r="C4196" s="299" t="s">
        <v>92</v>
      </c>
      <c r="D4196" s="299" t="s">
        <v>65</v>
      </c>
      <c r="E4196" s="301">
        <v>32.238095238095248</v>
      </c>
      <c r="F4196" s="299" t="s">
        <v>77</v>
      </c>
    </row>
    <row r="4197" spans="1:6" x14ac:dyDescent="0.3">
      <c r="A4197" s="299" t="s">
        <v>495</v>
      </c>
      <c r="B4197" s="300">
        <v>2</v>
      </c>
      <c r="C4197" s="299" t="s">
        <v>91</v>
      </c>
      <c r="D4197" s="299" t="s">
        <v>47</v>
      </c>
      <c r="E4197" s="301">
        <v>25.380952380952372</v>
      </c>
      <c r="F4197" s="299" t="s">
        <v>187</v>
      </c>
    </row>
    <row r="4198" spans="1:6" x14ac:dyDescent="0.3">
      <c r="A4198" s="299" t="s">
        <v>495</v>
      </c>
      <c r="B4198" s="300">
        <v>2</v>
      </c>
      <c r="C4198" s="299" t="s">
        <v>91</v>
      </c>
      <c r="D4198" s="299" t="s">
        <v>47</v>
      </c>
      <c r="E4198" s="301">
        <v>11</v>
      </c>
      <c r="F4198" s="299" t="s">
        <v>188</v>
      </c>
    </row>
    <row r="4199" spans="1:6" x14ac:dyDescent="0.3">
      <c r="A4199" s="299" t="s">
        <v>495</v>
      </c>
      <c r="B4199" s="300">
        <v>2</v>
      </c>
      <c r="C4199" s="299" t="s">
        <v>91</v>
      </c>
      <c r="D4199" s="299" t="s">
        <v>47</v>
      </c>
      <c r="E4199" s="301">
        <v>98.619047619047606</v>
      </c>
      <c r="F4199" s="299" t="s">
        <v>77</v>
      </c>
    </row>
    <row r="4200" spans="1:6" x14ac:dyDescent="0.3">
      <c r="A4200" s="299" t="s">
        <v>495</v>
      </c>
      <c r="B4200" s="300">
        <v>2</v>
      </c>
      <c r="C4200" s="299" t="s">
        <v>91</v>
      </c>
      <c r="D4200" s="299" t="s">
        <v>48</v>
      </c>
      <c r="E4200" s="301">
        <v>4.0000000000000018</v>
      </c>
      <c r="F4200" s="299" t="s">
        <v>77</v>
      </c>
    </row>
    <row r="4201" spans="1:6" x14ac:dyDescent="0.3">
      <c r="A4201" s="299" t="s">
        <v>495</v>
      </c>
      <c r="B4201" s="300">
        <v>2</v>
      </c>
      <c r="C4201" s="299" t="s">
        <v>91</v>
      </c>
      <c r="D4201" s="299" t="s">
        <v>49</v>
      </c>
      <c r="E4201" s="301">
        <v>25.190476190476183</v>
      </c>
      <c r="F4201" s="299" t="s">
        <v>187</v>
      </c>
    </row>
    <row r="4202" spans="1:6" x14ac:dyDescent="0.3">
      <c r="A4202" s="299" t="s">
        <v>495</v>
      </c>
      <c r="B4202" s="300">
        <v>2</v>
      </c>
      <c r="C4202" s="299" t="s">
        <v>91</v>
      </c>
      <c r="D4202" s="299" t="s">
        <v>49</v>
      </c>
      <c r="E4202" s="301">
        <v>816.857142857143</v>
      </c>
      <c r="F4202" s="299" t="s">
        <v>77</v>
      </c>
    </row>
    <row r="4203" spans="1:6" x14ac:dyDescent="0.3">
      <c r="A4203" s="299" t="s">
        <v>495</v>
      </c>
      <c r="B4203" s="300">
        <v>2</v>
      </c>
      <c r="C4203" s="299" t="s">
        <v>91</v>
      </c>
      <c r="D4203" s="299" t="s">
        <v>50</v>
      </c>
      <c r="E4203" s="301">
        <v>1.0000000000000004</v>
      </c>
      <c r="F4203" s="299" t="s">
        <v>187</v>
      </c>
    </row>
    <row r="4204" spans="1:6" x14ac:dyDescent="0.3">
      <c r="A4204" s="299" t="s">
        <v>495</v>
      </c>
      <c r="B4204" s="300">
        <v>2</v>
      </c>
      <c r="C4204" s="299" t="s">
        <v>91</v>
      </c>
      <c r="D4204" s="299" t="s">
        <v>50</v>
      </c>
      <c r="E4204" s="301">
        <v>5.6190476190476186</v>
      </c>
      <c r="F4204" s="299" t="s">
        <v>77</v>
      </c>
    </row>
    <row r="4205" spans="1:6" x14ac:dyDescent="0.3">
      <c r="A4205" s="299" t="s">
        <v>495</v>
      </c>
      <c r="B4205" s="300">
        <v>2</v>
      </c>
      <c r="C4205" s="299" t="s">
        <v>91</v>
      </c>
      <c r="D4205" s="299" t="s">
        <v>51</v>
      </c>
      <c r="E4205" s="301">
        <v>22</v>
      </c>
      <c r="F4205" s="299" t="s">
        <v>77</v>
      </c>
    </row>
    <row r="4206" spans="1:6" x14ac:dyDescent="0.3">
      <c r="A4206" s="299" t="s">
        <v>495</v>
      </c>
      <c r="B4206" s="300">
        <v>2</v>
      </c>
      <c r="C4206" s="299" t="s">
        <v>91</v>
      </c>
      <c r="D4206" s="299" t="s">
        <v>52</v>
      </c>
      <c r="E4206" s="301">
        <v>66.333333333333343</v>
      </c>
      <c r="F4206" s="299" t="s">
        <v>187</v>
      </c>
    </row>
    <row r="4207" spans="1:6" x14ac:dyDescent="0.3">
      <c r="A4207" s="299" t="s">
        <v>495</v>
      </c>
      <c r="B4207" s="300">
        <v>2</v>
      </c>
      <c r="C4207" s="299" t="s">
        <v>91</v>
      </c>
      <c r="D4207" s="299" t="s">
        <v>52</v>
      </c>
      <c r="E4207" s="301">
        <v>673.42857142857133</v>
      </c>
      <c r="F4207" s="299" t="s">
        <v>77</v>
      </c>
    </row>
    <row r="4208" spans="1:6" x14ac:dyDescent="0.3">
      <c r="A4208" s="299" t="s">
        <v>495</v>
      </c>
      <c r="B4208" s="300">
        <v>2</v>
      </c>
      <c r="C4208" s="299" t="s">
        <v>91</v>
      </c>
      <c r="D4208" s="299" t="s">
        <v>53</v>
      </c>
      <c r="E4208" s="301">
        <v>348.61904761904776</v>
      </c>
      <c r="F4208" s="299" t="s">
        <v>187</v>
      </c>
    </row>
    <row r="4209" spans="1:6" x14ac:dyDescent="0.3">
      <c r="A4209" s="299" t="s">
        <v>495</v>
      </c>
      <c r="B4209" s="300">
        <v>2</v>
      </c>
      <c r="C4209" s="299" t="s">
        <v>91</v>
      </c>
      <c r="D4209" s="299" t="s">
        <v>53</v>
      </c>
      <c r="E4209" s="301">
        <v>416.33333333333337</v>
      </c>
      <c r="F4209" s="299" t="s">
        <v>77</v>
      </c>
    </row>
    <row r="4210" spans="1:6" x14ac:dyDescent="0.3">
      <c r="A4210" s="299" t="s">
        <v>495</v>
      </c>
      <c r="B4210" s="300">
        <v>2</v>
      </c>
      <c r="C4210" s="299" t="s">
        <v>91</v>
      </c>
      <c r="D4210" s="299" t="s">
        <v>54</v>
      </c>
      <c r="E4210" s="301">
        <v>66.904761904761898</v>
      </c>
      <c r="F4210" s="299" t="s">
        <v>187</v>
      </c>
    </row>
    <row r="4211" spans="1:6" x14ac:dyDescent="0.3">
      <c r="A4211" s="299" t="s">
        <v>495</v>
      </c>
      <c r="B4211" s="300">
        <v>2</v>
      </c>
      <c r="C4211" s="299" t="s">
        <v>91</v>
      </c>
      <c r="D4211" s="299" t="s">
        <v>54</v>
      </c>
      <c r="E4211" s="301">
        <v>301.47619047619042</v>
      </c>
      <c r="F4211" s="299" t="s">
        <v>77</v>
      </c>
    </row>
    <row r="4212" spans="1:6" x14ac:dyDescent="0.3">
      <c r="A4212" s="299" t="s">
        <v>495</v>
      </c>
      <c r="B4212" s="300">
        <v>2</v>
      </c>
      <c r="C4212" s="299" t="s">
        <v>91</v>
      </c>
      <c r="D4212" s="299" t="s">
        <v>55</v>
      </c>
      <c r="E4212" s="301">
        <v>154.47619047619045</v>
      </c>
      <c r="F4212" s="299" t="s">
        <v>187</v>
      </c>
    </row>
    <row r="4213" spans="1:6" x14ac:dyDescent="0.3">
      <c r="A4213" s="299" t="s">
        <v>495</v>
      </c>
      <c r="B4213" s="300">
        <v>2</v>
      </c>
      <c r="C4213" s="299" t="s">
        <v>91</v>
      </c>
      <c r="D4213" s="299" t="s">
        <v>55</v>
      </c>
      <c r="E4213" s="301">
        <v>851.04761904761892</v>
      </c>
      <c r="F4213" s="299" t="s">
        <v>77</v>
      </c>
    </row>
    <row r="4214" spans="1:6" x14ac:dyDescent="0.3">
      <c r="A4214" s="299" t="s">
        <v>495</v>
      </c>
      <c r="B4214" s="300">
        <v>2</v>
      </c>
      <c r="C4214" s="299" t="s">
        <v>91</v>
      </c>
      <c r="D4214" s="299" t="s">
        <v>56</v>
      </c>
      <c r="E4214" s="301">
        <v>8.0000000000000036</v>
      </c>
      <c r="F4214" s="299" t="s">
        <v>187</v>
      </c>
    </row>
    <row r="4215" spans="1:6" x14ac:dyDescent="0.3">
      <c r="A4215" s="299" t="s">
        <v>495</v>
      </c>
      <c r="B4215" s="300">
        <v>2</v>
      </c>
      <c r="C4215" s="299" t="s">
        <v>91</v>
      </c>
      <c r="D4215" s="299" t="s">
        <v>56</v>
      </c>
      <c r="E4215" s="301">
        <v>30.523809523809515</v>
      </c>
      <c r="F4215" s="299" t="s">
        <v>77</v>
      </c>
    </row>
    <row r="4216" spans="1:6" x14ac:dyDescent="0.3">
      <c r="A4216" s="299" t="s">
        <v>495</v>
      </c>
      <c r="B4216" s="300">
        <v>2</v>
      </c>
      <c r="C4216" s="299" t="s">
        <v>91</v>
      </c>
      <c r="D4216" s="299" t="s">
        <v>57</v>
      </c>
      <c r="E4216" s="301">
        <v>1.5238095238095242</v>
      </c>
      <c r="F4216" s="299" t="s">
        <v>187</v>
      </c>
    </row>
    <row r="4217" spans="1:6" x14ac:dyDescent="0.3">
      <c r="A4217" s="299" t="s">
        <v>495</v>
      </c>
      <c r="B4217" s="300">
        <v>2</v>
      </c>
      <c r="C4217" s="299" t="s">
        <v>91</v>
      </c>
      <c r="D4217" s="299" t="s">
        <v>57</v>
      </c>
      <c r="E4217" s="301">
        <v>8.9523809523809543</v>
      </c>
      <c r="F4217" s="299" t="s">
        <v>77</v>
      </c>
    </row>
    <row r="4218" spans="1:6" x14ac:dyDescent="0.3">
      <c r="A4218" s="299" t="s">
        <v>495</v>
      </c>
      <c r="B4218" s="300">
        <v>2</v>
      </c>
      <c r="C4218" s="299" t="s">
        <v>91</v>
      </c>
      <c r="D4218" s="299" t="s">
        <v>58</v>
      </c>
      <c r="E4218" s="301">
        <v>1.0000000000000004</v>
      </c>
      <c r="F4218" s="299" t="s">
        <v>187</v>
      </c>
    </row>
    <row r="4219" spans="1:6" x14ac:dyDescent="0.3">
      <c r="A4219" s="299" t="s">
        <v>495</v>
      </c>
      <c r="B4219" s="300">
        <v>2</v>
      </c>
      <c r="C4219" s="299" t="s">
        <v>91</v>
      </c>
      <c r="D4219" s="299" t="s">
        <v>58</v>
      </c>
      <c r="E4219" s="301">
        <v>6.428571428571427</v>
      </c>
      <c r="F4219" s="299" t="s">
        <v>77</v>
      </c>
    </row>
    <row r="4220" spans="1:6" x14ac:dyDescent="0.3">
      <c r="A4220" s="299" t="s">
        <v>495</v>
      </c>
      <c r="B4220" s="300">
        <v>2</v>
      </c>
      <c r="C4220" s="299" t="s">
        <v>91</v>
      </c>
      <c r="D4220" s="299" t="s">
        <v>59</v>
      </c>
      <c r="E4220" s="301">
        <v>7.095238095238094</v>
      </c>
      <c r="F4220" s="299" t="s">
        <v>187</v>
      </c>
    </row>
    <row r="4221" spans="1:6" x14ac:dyDescent="0.3">
      <c r="A4221" s="299" t="s">
        <v>495</v>
      </c>
      <c r="B4221" s="300">
        <v>2</v>
      </c>
      <c r="C4221" s="299" t="s">
        <v>91</v>
      </c>
      <c r="D4221" s="299" t="s">
        <v>59</v>
      </c>
      <c r="E4221" s="301">
        <v>40.095238095238088</v>
      </c>
      <c r="F4221" s="299" t="s">
        <v>77</v>
      </c>
    </row>
    <row r="4222" spans="1:6" x14ac:dyDescent="0.3">
      <c r="A4222" s="299" t="s">
        <v>495</v>
      </c>
      <c r="B4222" s="300">
        <v>2</v>
      </c>
      <c r="C4222" s="299" t="s">
        <v>91</v>
      </c>
      <c r="D4222" s="299" t="s">
        <v>60</v>
      </c>
      <c r="E4222" s="301">
        <v>34.809523809523817</v>
      </c>
      <c r="F4222" s="299" t="s">
        <v>187</v>
      </c>
    </row>
    <row r="4223" spans="1:6" x14ac:dyDescent="0.3">
      <c r="A4223" s="299" t="s">
        <v>495</v>
      </c>
      <c r="B4223" s="300">
        <v>2</v>
      </c>
      <c r="C4223" s="299" t="s">
        <v>91</v>
      </c>
      <c r="D4223" s="299" t="s">
        <v>60</v>
      </c>
      <c r="E4223" s="301">
        <v>215.76190476190479</v>
      </c>
      <c r="F4223" s="299" t="s">
        <v>77</v>
      </c>
    </row>
    <row r="4224" spans="1:6" x14ac:dyDescent="0.3">
      <c r="A4224" s="299" t="s">
        <v>495</v>
      </c>
      <c r="B4224" s="300">
        <v>2</v>
      </c>
      <c r="C4224" s="299" t="s">
        <v>91</v>
      </c>
      <c r="D4224" s="299" t="s">
        <v>61</v>
      </c>
      <c r="E4224" s="301">
        <v>1.0000000000000004</v>
      </c>
      <c r="F4224" s="299" t="s">
        <v>187</v>
      </c>
    </row>
    <row r="4225" spans="1:6" x14ac:dyDescent="0.3">
      <c r="A4225" s="299" t="s">
        <v>495</v>
      </c>
      <c r="B4225" s="300">
        <v>2</v>
      </c>
      <c r="C4225" s="299" t="s">
        <v>91</v>
      </c>
      <c r="D4225" s="299" t="s">
        <v>61</v>
      </c>
      <c r="E4225" s="301">
        <v>74.714285714285722</v>
      </c>
      <c r="F4225" s="299" t="s">
        <v>77</v>
      </c>
    </row>
    <row r="4226" spans="1:6" x14ac:dyDescent="0.3">
      <c r="A4226" s="299" t="s">
        <v>495</v>
      </c>
      <c r="B4226" s="300">
        <v>2</v>
      </c>
      <c r="C4226" s="299" t="s">
        <v>91</v>
      </c>
      <c r="D4226" s="299" t="s">
        <v>62</v>
      </c>
      <c r="E4226" s="301">
        <v>28.999999999999989</v>
      </c>
      <c r="F4226" s="299" t="s">
        <v>187</v>
      </c>
    </row>
    <row r="4227" spans="1:6" x14ac:dyDescent="0.3">
      <c r="A4227" s="299" t="s">
        <v>495</v>
      </c>
      <c r="B4227" s="300">
        <v>2</v>
      </c>
      <c r="C4227" s="299" t="s">
        <v>91</v>
      </c>
      <c r="D4227" s="299" t="s">
        <v>62</v>
      </c>
      <c r="E4227" s="301">
        <v>69.285714285714292</v>
      </c>
      <c r="F4227" s="299" t="s">
        <v>77</v>
      </c>
    </row>
    <row r="4228" spans="1:6" x14ac:dyDescent="0.3">
      <c r="A4228" s="299" t="s">
        <v>495</v>
      </c>
      <c r="B4228" s="300">
        <v>2</v>
      </c>
      <c r="C4228" s="299" t="s">
        <v>91</v>
      </c>
      <c r="D4228" s="299" t="s">
        <v>63</v>
      </c>
      <c r="E4228" s="301">
        <v>6.9047619047619024</v>
      </c>
      <c r="F4228" s="299" t="s">
        <v>187</v>
      </c>
    </row>
    <row r="4229" spans="1:6" x14ac:dyDescent="0.3">
      <c r="A4229" s="299" t="s">
        <v>495</v>
      </c>
      <c r="B4229" s="300">
        <v>2</v>
      </c>
      <c r="C4229" s="299" t="s">
        <v>91</v>
      </c>
      <c r="D4229" s="299" t="s">
        <v>63</v>
      </c>
      <c r="E4229" s="301">
        <v>199.85714285714289</v>
      </c>
      <c r="F4229" s="299" t="s">
        <v>77</v>
      </c>
    </row>
    <row r="4230" spans="1:6" x14ac:dyDescent="0.3">
      <c r="A4230" s="299" t="s">
        <v>495</v>
      </c>
      <c r="B4230" s="300">
        <v>2</v>
      </c>
      <c r="C4230" s="299" t="s">
        <v>91</v>
      </c>
      <c r="D4230" s="299" t="s">
        <v>64</v>
      </c>
      <c r="E4230" s="301">
        <v>9.0000000000000018</v>
      </c>
      <c r="F4230" s="299" t="s">
        <v>187</v>
      </c>
    </row>
    <row r="4231" spans="1:6" x14ac:dyDescent="0.3">
      <c r="A4231" s="299" t="s">
        <v>495</v>
      </c>
      <c r="B4231" s="300">
        <v>2</v>
      </c>
      <c r="C4231" s="299" t="s">
        <v>91</v>
      </c>
      <c r="D4231" s="299" t="s">
        <v>64</v>
      </c>
      <c r="E4231" s="301">
        <v>62.380952380952387</v>
      </c>
      <c r="F4231" s="299" t="s">
        <v>77</v>
      </c>
    </row>
    <row r="4232" spans="1:6" x14ac:dyDescent="0.3">
      <c r="A4232" s="299" t="s">
        <v>495</v>
      </c>
      <c r="B4232" s="300">
        <v>2</v>
      </c>
      <c r="C4232" s="299" t="s">
        <v>91</v>
      </c>
      <c r="D4232" s="299" t="s">
        <v>65</v>
      </c>
      <c r="E4232" s="301">
        <v>66.238095238095255</v>
      </c>
      <c r="F4232" s="299" t="s">
        <v>187</v>
      </c>
    </row>
    <row r="4233" spans="1:6" x14ac:dyDescent="0.3">
      <c r="A4233" s="299" t="s">
        <v>495</v>
      </c>
      <c r="B4233" s="300">
        <v>2</v>
      </c>
      <c r="C4233" s="299" t="s">
        <v>91</v>
      </c>
      <c r="D4233" s="299" t="s">
        <v>65</v>
      </c>
      <c r="E4233" s="301">
        <v>99.666666666666657</v>
      </c>
      <c r="F4233" s="299" t="s">
        <v>77</v>
      </c>
    </row>
    <row r="4234" spans="1:6" x14ac:dyDescent="0.3">
      <c r="A4234" s="299" t="s">
        <v>495</v>
      </c>
      <c r="B4234" s="300">
        <v>2</v>
      </c>
      <c r="C4234" s="299" t="s">
        <v>91</v>
      </c>
      <c r="D4234" s="299" t="s">
        <v>67</v>
      </c>
      <c r="E4234" s="301">
        <v>2.0000000000000009</v>
      </c>
      <c r="F4234" s="299" t="s">
        <v>77</v>
      </c>
    </row>
    <row r="4235" spans="1:6" x14ac:dyDescent="0.3">
      <c r="A4235" s="299" t="s">
        <v>495</v>
      </c>
      <c r="B4235" s="300">
        <v>2</v>
      </c>
      <c r="C4235" s="299" t="s">
        <v>92</v>
      </c>
      <c r="D4235" s="299" t="s">
        <v>47</v>
      </c>
      <c r="E4235" s="301">
        <v>28.428571428571416</v>
      </c>
      <c r="F4235" s="299" t="s">
        <v>187</v>
      </c>
    </row>
    <row r="4236" spans="1:6" x14ac:dyDescent="0.3">
      <c r="A4236" s="299" t="s">
        <v>495</v>
      </c>
      <c r="B4236" s="300">
        <v>2</v>
      </c>
      <c r="C4236" s="299" t="s">
        <v>92</v>
      </c>
      <c r="D4236" s="299" t="s">
        <v>47</v>
      </c>
      <c r="E4236" s="301">
        <v>11</v>
      </c>
      <c r="F4236" s="299" t="s">
        <v>188</v>
      </c>
    </row>
    <row r="4237" spans="1:6" x14ac:dyDescent="0.3">
      <c r="A4237" s="299" t="s">
        <v>495</v>
      </c>
      <c r="B4237" s="300">
        <v>2</v>
      </c>
      <c r="C4237" s="299" t="s">
        <v>92</v>
      </c>
      <c r="D4237" s="299" t="s">
        <v>47</v>
      </c>
      <c r="E4237" s="301">
        <v>66.19047619047619</v>
      </c>
      <c r="F4237" s="299" t="s">
        <v>77</v>
      </c>
    </row>
    <row r="4238" spans="1:6" x14ac:dyDescent="0.3">
      <c r="A4238" s="299" t="s">
        <v>495</v>
      </c>
      <c r="B4238" s="300">
        <v>2</v>
      </c>
      <c r="C4238" s="299" t="s">
        <v>92</v>
      </c>
      <c r="D4238" s="299" t="s">
        <v>48</v>
      </c>
      <c r="E4238" s="301">
        <v>2.0000000000000009</v>
      </c>
      <c r="F4238" s="299" t="s">
        <v>77</v>
      </c>
    </row>
    <row r="4239" spans="1:6" x14ac:dyDescent="0.3">
      <c r="A4239" s="299" t="s">
        <v>495</v>
      </c>
      <c r="B4239" s="300">
        <v>2</v>
      </c>
      <c r="C4239" s="299" t="s">
        <v>92</v>
      </c>
      <c r="D4239" s="299" t="s">
        <v>49</v>
      </c>
      <c r="E4239" s="301">
        <v>8.0000000000000036</v>
      </c>
      <c r="F4239" s="299" t="s">
        <v>187</v>
      </c>
    </row>
    <row r="4240" spans="1:6" x14ac:dyDescent="0.3">
      <c r="A4240" s="299" t="s">
        <v>495</v>
      </c>
      <c r="B4240" s="300">
        <v>2</v>
      </c>
      <c r="C4240" s="299" t="s">
        <v>92</v>
      </c>
      <c r="D4240" s="299" t="s">
        <v>49</v>
      </c>
      <c r="E4240" s="301">
        <v>474.8095238095238</v>
      </c>
      <c r="F4240" s="299" t="s">
        <v>77</v>
      </c>
    </row>
    <row r="4241" spans="1:6" x14ac:dyDescent="0.3">
      <c r="A4241" s="299" t="s">
        <v>495</v>
      </c>
      <c r="B4241" s="300">
        <v>2</v>
      </c>
      <c r="C4241" s="299" t="s">
        <v>92</v>
      </c>
      <c r="D4241" s="299" t="s">
        <v>50</v>
      </c>
      <c r="E4241" s="301">
        <v>6.4761904761904736</v>
      </c>
      <c r="F4241" s="299" t="s">
        <v>77</v>
      </c>
    </row>
    <row r="4242" spans="1:6" x14ac:dyDescent="0.3">
      <c r="A4242" s="299" t="s">
        <v>495</v>
      </c>
      <c r="B4242" s="300">
        <v>2</v>
      </c>
      <c r="C4242" s="299" t="s">
        <v>92</v>
      </c>
      <c r="D4242" s="299" t="s">
        <v>51</v>
      </c>
      <c r="E4242" s="301">
        <v>1.0000000000000004</v>
      </c>
      <c r="F4242" s="299" t="s">
        <v>187</v>
      </c>
    </row>
    <row r="4243" spans="1:6" x14ac:dyDescent="0.3">
      <c r="A4243" s="299" t="s">
        <v>495</v>
      </c>
      <c r="B4243" s="300">
        <v>2</v>
      </c>
      <c r="C4243" s="299" t="s">
        <v>92</v>
      </c>
      <c r="D4243" s="299" t="s">
        <v>51</v>
      </c>
      <c r="E4243" s="301">
        <v>8.0952380952380985</v>
      </c>
      <c r="F4243" s="299" t="s">
        <v>77</v>
      </c>
    </row>
    <row r="4244" spans="1:6" x14ac:dyDescent="0.3">
      <c r="A4244" s="299" t="s">
        <v>495</v>
      </c>
      <c r="B4244" s="300">
        <v>2</v>
      </c>
      <c r="C4244" s="299" t="s">
        <v>92</v>
      </c>
      <c r="D4244" s="299" t="s">
        <v>52</v>
      </c>
      <c r="E4244" s="301">
        <v>113.23809523809523</v>
      </c>
      <c r="F4244" s="299" t="s">
        <v>187</v>
      </c>
    </row>
    <row r="4245" spans="1:6" x14ac:dyDescent="0.3">
      <c r="A4245" s="299" t="s">
        <v>495</v>
      </c>
      <c r="B4245" s="300">
        <v>2</v>
      </c>
      <c r="C4245" s="299" t="s">
        <v>92</v>
      </c>
      <c r="D4245" s="299" t="s">
        <v>52</v>
      </c>
      <c r="E4245" s="301">
        <v>302.85714285714289</v>
      </c>
      <c r="F4245" s="299" t="s">
        <v>77</v>
      </c>
    </row>
    <row r="4246" spans="1:6" x14ac:dyDescent="0.3">
      <c r="A4246" s="299" t="s">
        <v>495</v>
      </c>
      <c r="B4246" s="300">
        <v>2</v>
      </c>
      <c r="C4246" s="299" t="s">
        <v>92</v>
      </c>
      <c r="D4246" s="299" t="s">
        <v>53</v>
      </c>
      <c r="E4246" s="301">
        <v>80.857142857142847</v>
      </c>
      <c r="F4246" s="299" t="s">
        <v>187</v>
      </c>
    </row>
    <row r="4247" spans="1:6" x14ac:dyDescent="0.3">
      <c r="A4247" s="299" t="s">
        <v>495</v>
      </c>
      <c r="B4247" s="300">
        <v>2</v>
      </c>
      <c r="C4247" s="299" t="s">
        <v>92</v>
      </c>
      <c r="D4247" s="299" t="s">
        <v>53</v>
      </c>
      <c r="E4247" s="301">
        <v>197.66666666666669</v>
      </c>
      <c r="F4247" s="299" t="s">
        <v>77</v>
      </c>
    </row>
    <row r="4248" spans="1:6" x14ac:dyDescent="0.3">
      <c r="A4248" s="299" t="s">
        <v>495</v>
      </c>
      <c r="B4248" s="300">
        <v>2</v>
      </c>
      <c r="C4248" s="299" t="s">
        <v>92</v>
      </c>
      <c r="D4248" s="299" t="s">
        <v>54</v>
      </c>
      <c r="E4248" s="301">
        <v>72.000000000000014</v>
      </c>
      <c r="F4248" s="299" t="s">
        <v>187</v>
      </c>
    </row>
    <row r="4249" spans="1:6" x14ac:dyDescent="0.3">
      <c r="A4249" s="299" t="s">
        <v>495</v>
      </c>
      <c r="B4249" s="300">
        <v>2</v>
      </c>
      <c r="C4249" s="299" t="s">
        <v>92</v>
      </c>
      <c r="D4249" s="299" t="s">
        <v>54</v>
      </c>
      <c r="E4249" s="301">
        <v>724.19047619047626</v>
      </c>
      <c r="F4249" s="299" t="s">
        <v>77</v>
      </c>
    </row>
    <row r="4250" spans="1:6" x14ac:dyDescent="0.3">
      <c r="A4250" s="299" t="s">
        <v>495</v>
      </c>
      <c r="B4250" s="300">
        <v>2</v>
      </c>
      <c r="C4250" s="299" t="s">
        <v>92</v>
      </c>
      <c r="D4250" s="299" t="s">
        <v>55</v>
      </c>
      <c r="E4250" s="301">
        <v>102.28571428571428</v>
      </c>
      <c r="F4250" s="299" t="s">
        <v>187</v>
      </c>
    </row>
    <row r="4251" spans="1:6" x14ac:dyDescent="0.3">
      <c r="A4251" s="299" t="s">
        <v>495</v>
      </c>
      <c r="B4251" s="300">
        <v>2</v>
      </c>
      <c r="C4251" s="299" t="s">
        <v>92</v>
      </c>
      <c r="D4251" s="299" t="s">
        <v>55</v>
      </c>
      <c r="E4251" s="301">
        <v>330.61904761904754</v>
      </c>
      <c r="F4251" s="299" t="s">
        <v>77</v>
      </c>
    </row>
    <row r="4252" spans="1:6" x14ac:dyDescent="0.3">
      <c r="A4252" s="299" t="s">
        <v>495</v>
      </c>
      <c r="B4252" s="300">
        <v>2</v>
      </c>
      <c r="C4252" s="299" t="s">
        <v>92</v>
      </c>
      <c r="D4252" s="299" t="s">
        <v>56</v>
      </c>
      <c r="E4252" s="301">
        <v>8.0000000000000036</v>
      </c>
      <c r="F4252" s="299" t="s">
        <v>187</v>
      </c>
    </row>
    <row r="4253" spans="1:6" x14ac:dyDescent="0.3">
      <c r="A4253" s="299" t="s">
        <v>495</v>
      </c>
      <c r="B4253" s="300">
        <v>2</v>
      </c>
      <c r="C4253" s="299" t="s">
        <v>92</v>
      </c>
      <c r="D4253" s="299" t="s">
        <v>56</v>
      </c>
      <c r="E4253" s="301">
        <v>18.714285714285719</v>
      </c>
      <c r="F4253" s="299" t="s">
        <v>77</v>
      </c>
    </row>
    <row r="4254" spans="1:6" x14ac:dyDescent="0.3">
      <c r="A4254" s="299" t="s">
        <v>495</v>
      </c>
      <c r="B4254" s="300">
        <v>2</v>
      </c>
      <c r="C4254" s="299" t="s">
        <v>92</v>
      </c>
      <c r="D4254" s="299" t="s">
        <v>57</v>
      </c>
      <c r="E4254" s="301">
        <v>1.0000000000000004</v>
      </c>
      <c r="F4254" s="299" t="s">
        <v>187</v>
      </c>
    </row>
    <row r="4255" spans="1:6" x14ac:dyDescent="0.3">
      <c r="A4255" s="299" t="s">
        <v>495</v>
      </c>
      <c r="B4255" s="300">
        <v>2</v>
      </c>
      <c r="C4255" s="299" t="s">
        <v>92</v>
      </c>
      <c r="D4255" s="299" t="s">
        <v>57</v>
      </c>
      <c r="E4255" s="301">
        <v>1.0000000000000004</v>
      </c>
      <c r="F4255" s="299" t="s">
        <v>77</v>
      </c>
    </row>
    <row r="4256" spans="1:6" x14ac:dyDescent="0.3">
      <c r="A4256" s="299" t="s">
        <v>495</v>
      </c>
      <c r="B4256" s="300">
        <v>2</v>
      </c>
      <c r="C4256" s="299" t="s">
        <v>92</v>
      </c>
      <c r="D4256" s="299" t="s">
        <v>58</v>
      </c>
      <c r="E4256" s="301">
        <v>1.0000000000000004</v>
      </c>
      <c r="F4256" s="299" t="s">
        <v>187</v>
      </c>
    </row>
    <row r="4257" spans="1:6" x14ac:dyDescent="0.3">
      <c r="A4257" s="299" t="s">
        <v>495</v>
      </c>
      <c r="B4257" s="300">
        <v>2</v>
      </c>
      <c r="C4257" s="299" t="s">
        <v>92</v>
      </c>
      <c r="D4257" s="299" t="s">
        <v>58</v>
      </c>
      <c r="E4257" s="301">
        <v>5</v>
      </c>
      <c r="F4257" s="299" t="s">
        <v>77</v>
      </c>
    </row>
    <row r="4258" spans="1:6" x14ac:dyDescent="0.3">
      <c r="A4258" s="299" t="s">
        <v>495</v>
      </c>
      <c r="B4258" s="300">
        <v>2</v>
      </c>
      <c r="C4258" s="299" t="s">
        <v>92</v>
      </c>
      <c r="D4258" s="299" t="s">
        <v>59</v>
      </c>
      <c r="E4258" s="301">
        <v>6.9999999999999973</v>
      </c>
      <c r="F4258" s="299" t="s">
        <v>187</v>
      </c>
    </row>
    <row r="4259" spans="1:6" x14ac:dyDescent="0.3">
      <c r="A4259" s="299" t="s">
        <v>495</v>
      </c>
      <c r="B4259" s="300">
        <v>2</v>
      </c>
      <c r="C4259" s="299" t="s">
        <v>92</v>
      </c>
      <c r="D4259" s="299" t="s">
        <v>59</v>
      </c>
      <c r="E4259" s="301">
        <v>27.095238095238091</v>
      </c>
      <c r="F4259" s="299" t="s">
        <v>77</v>
      </c>
    </row>
    <row r="4260" spans="1:6" x14ac:dyDescent="0.3">
      <c r="A4260" s="299" t="s">
        <v>495</v>
      </c>
      <c r="B4260" s="300">
        <v>2</v>
      </c>
      <c r="C4260" s="299" t="s">
        <v>92</v>
      </c>
      <c r="D4260" s="299" t="s">
        <v>60</v>
      </c>
      <c r="E4260" s="301">
        <v>18.000000000000004</v>
      </c>
      <c r="F4260" s="299" t="s">
        <v>187</v>
      </c>
    </row>
    <row r="4261" spans="1:6" x14ac:dyDescent="0.3">
      <c r="A4261" s="299" t="s">
        <v>495</v>
      </c>
      <c r="B4261" s="300">
        <v>2</v>
      </c>
      <c r="C4261" s="299" t="s">
        <v>92</v>
      </c>
      <c r="D4261" s="299" t="s">
        <v>60</v>
      </c>
      <c r="E4261" s="301">
        <v>105.23809523809524</v>
      </c>
      <c r="F4261" s="299" t="s">
        <v>77</v>
      </c>
    </row>
    <row r="4262" spans="1:6" x14ac:dyDescent="0.3">
      <c r="A4262" s="299" t="s">
        <v>495</v>
      </c>
      <c r="B4262" s="300">
        <v>2</v>
      </c>
      <c r="C4262" s="299" t="s">
        <v>92</v>
      </c>
      <c r="D4262" s="299" t="s">
        <v>61</v>
      </c>
      <c r="E4262" s="301">
        <v>19.142857142857146</v>
      </c>
      <c r="F4262" s="299" t="s">
        <v>77</v>
      </c>
    </row>
    <row r="4263" spans="1:6" x14ac:dyDescent="0.3">
      <c r="A4263" s="299" t="s">
        <v>495</v>
      </c>
      <c r="B4263" s="300">
        <v>2</v>
      </c>
      <c r="C4263" s="299" t="s">
        <v>92</v>
      </c>
      <c r="D4263" s="299" t="s">
        <v>62</v>
      </c>
      <c r="E4263" s="301">
        <v>4.0000000000000018</v>
      </c>
      <c r="F4263" s="299" t="s">
        <v>187</v>
      </c>
    </row>
    <row r="4264" spans="1:6" x14ac:dyDescent="0.3">
      <c r="A4264" s="299" t="s">
        <v>495</v>
      </c>
      <c r="B4264" s="300">
        <v>2</v>
      </c>
      <c r="C4264" s="299" t="s">
        <v>92</v>
      </c>
      <c r="D4264" s="299" t="s">
        <v>62</v>
      </c>
      <c r="E4264" s="301">
        <v>59.952380952380935</v>
      </c>
      <c r="F4264" s="299" t="s">
        <v>77</v>
      </c>
    </row>
    <row r="4265" spans="1:6" x14ac:dyDescent="0.3">
      <c r="A4265" s="299" t="s">
        <v>495</v>
      </c>
      <c r="B4265" s="300">
        <v>2</v>
      </c>
      <c r="C4265" s="299" t="s">
        <v>92</v>
      </c>
      <c r="D4265" s="299" t="s">
        <v>63</v>
      </c>
      <c r="E4265" s="301">
        <v>8.0000000000000036</v>
      </c>
      <c r="F4265" s="299" t="s">
        <v>187</v>
      </c>
    </row>
    <row r="4266" spans="1:6" x14ac:dyDescent="0.3">
      <c r="A4266" s="299" t="s">
        <v>495</v>
      </c>
      <c r="B4266" s="300">
        <v>2</v>
      </c>
      <c r="C4266" s="299" t="s">
        <v>92</v>
      </c>
      <c r="D4266" s="299" t="s">
        <v>63</v>
      </c>
      <c r="E4266" s="301">
        <v>100.85714285714289</v>
      </c>
      <c r="F4266" s="299" t="s">
        <v>77</v>
      </c>
    </row>
    <row r="4267" spans="1:6" x14ac:dyDescent="0.3">
      <c r="A4267" s="299" t="s">
        <v>495</v>
      </c>
      <c r="B4267" s="300">
        <v>2</v>
      </c>
      <c r="C4267" s="299" t="s">
        <v>92</v>
      </c>
      <c r="D4267" s="299" t="s">
        <v>64</v>
      </c>
      <c r="E4267" s="301">
        <v>2.9999999999999991</v>
      </c>
      <c r="F4267" s="299" t="s">
        <v>187</v>
      </c>
    </row>
    <row r="4268" spans="1:6" x14ac:dyDescent="0.3">
      <c r="A4268" s="299" t="s">
        <v>495</v>
      </c>
      <c r="B4268" s="300">
        <v>2</v>
      </c>
      <c r="C4268" s="299" t="s">
        <v>92</v>
      </c>
      <c r="D4268" s="299" t="s">
        <v>64</v>
      </c>
      <c r="E4268" s="301">
        <v>25.619047619047613</v>
      </c>
      <c r="F4268" s="299" t="s">
        <v>77</v>
      </c>
    </row>
    <row r="4269" spans="1:6" x14ac:dyDescent="0.3">
      <c r="A4269" s="299" t="s">
        <v>495</v>
      </c>
      <c r="B4269" s="300">
        <v>2</v>
      </c>
      <c r="C4269" s="299" t="s">
        <v>92</v>
      </c>
      <c r="D4269" s="299" t="s">
        <v>65</v>
      </c>
      <c r="E4269" s="301">
        <v>22.999999999999996</v>
      </c>
      <c r="F4269" s="299" t="s">
        <v>187</v>
      </c>
    </row>
    <row r="4270" spans="1:6" x14ac:dyDescent="0.3">
      <c r="A4270" s="299" t="s">
        <v>495</v>
      </c>
      <c r="B4270" s="300">
        <v>2</v>
      </c>
      <c r="C4270" s="299" t="s">
        <v>92</v>
      </c>
      <c r="D4270" s="299" t="s">
        <v>65</v>
      </c>
      <c r="E4270" s="301">
        <v>26.380952380952376</v>
      </c>
      <c r="F4270" s="299" t="s">
        <v>77</v>
      </c>
    </row>
    <row r="4271" spans="1:6" x14ac:dyDescent="0.3">
      <c r="A4271" s="299" t="s">
        <v>495</v>
      </c>
      <c r="B4271" s="300">
        <v>2</v>
      </c>
      <c r="C4271" s="299" t="s">
        <v>92</v>
      </c>
      <c r="D4271" s="299" t="s">
        <v>67</v>
      </c>
      <c r="E4271" s="301">
        <v>2.0000000000000009</v>
      </c>
      <c r="F4271" s="299" t="s">
        <v>77</v>
      </c>
    </row>
    <row r="4272" spans="1:6" x14ac:dyDescent="0.3">
      <c r="A4272" s="299" t="s">
        <v>495</v>
      </c>
      <c r="B4272" s="300">
        <v>3</v>
      </c>
      <c r="C4272" s="299" t="s">
        <v>91</v>
      </c>
      <c r="D4272" s="299" t="s">
        <v>47</v>
      </c>
      <c r="E4272" s="301">
        <v>55.619047619047599</v>
      </c>
      <c r="F4272" s="299" t="s">
        <v>187</v>
      </c>
    </row>
    <row r="4273" spans="1:6" x14ac:dyDescent="0.3">
      <c r="A4273" s="299" t="s">
        <v>495</v>
      </c>
      <c r="B4273" s="300">
        <v>3</v>
      </c>
      <c r="C4273" s="299" t="s">
        <v>91</v>
      </c>
      <c r="D4273" s="299" t="s">
        <v>47</v>
      </c>
      <c r="E4273" s="301">
        <v>70.857142857142847</v>
      </c>
      <c r="F4273" s="299" t="s">
        <v>80</v>
      </c>
    </row>
    <row r="4274" spans="1:6" x14ac:dyDescent="0.3">
      <c r="A4274" s="299" t="s">
        <v>495</v>
      </c>
      <c r="B4274" s="300">
        <v>3</v>
      </c>
      <c r="C4274" s="299" t="s">
        <v>91</v>
      </c>
      <c r="D4274" s="299" t="s">
        <v>47</v>
      </c>
      <c r="E4274" s="301">
        <v>32.38095238095238</v>
      </c>
      <c r="F4274" s="299" t="s">
        <v>188</v>
      </c>
    </row>
    <row r="4275" spans="1:6" x14ac:dyDescent="0.3">
      <c r="A4275" s="299" t="s">
        <v>495</v>
      </c>
      <c r="B4275" s="300">
        <v>3</v>
      </c>
      <c r="C4275" s="299" t="s">
        <v>91</v>
      </c>
      <c r="D4275" s="299" t="s">
        <v>47</v>
      </c>
      <c r="E4275" s="301">
        <v>151.85714285714283</v>
      </c>
      <c r="F4275" s="299" t="s">
        <v>77</v>
      </c>
    </row>
    <row r="4276" spans="1:6" x14ac:dyDescent="0.3">
      <c r="A4276" s="299" t="s">
        <v>495</v>
      </c>
      <c r="B4276" s="300">
        <v>3</v>
      </c>
      <c r="C4276" s="299" t="s">
        <v>91</v>
      </c>
      <c r="D4276" s="299" t="s">
        <v>48</v>
      </c>
      <c r="E4276" s="301">
        <v>5.0476190476190483</v>
      </c>
      <c r="F4276" s="299" t="s">
        <v>187</v>
      </c>
    </row>
    <row r="4277" spans="1:6" x14ac:dyDescent="0.3">
      <c r="A4277" s="299" t="s">
        <v>495</v>
      </c>
      <c r="B4277" s="300">
        <v>3</v>
      </c>
      <c r="C4277" s="299" t="s">
        <v>91</v>
      </c>
      <c r="D4277" s="299" t="s">
        <v>48</v>
      </c>
      <c r="E4277" s="301">
        <v>4.5238095238095246</v>
      </c>
      <c r="F4277" s="299" t="s">
        <v>77</v>
      </c>
    </row>
    <row r="4278" spans="1:6" x14ac:dyDescent="0.3">
      <c r="A4278" s="299" t="s">
        <v>495</v>
      </c>
      <c r="B4278" s="300">
        <v>3</v>
      </c>
      <c r="C4278" s="299" t="s">
        <v>91</v>
      </c>
      <c r="D4278" s="299" t="s">
        <v>49</v>
      </c>
      <c r="E4278" s="301">
        <v>390.57142857142856</v>
      </c>
      <c r="F4278" s="299" t="s">
        <v>187</v>
      </c>
    </row>
    <row r="4279" spans="1:6" x14ac:dyDescent="0.3">
      <c r="A4279" s="299" t="s">
        <v>495</v>
      </c>
      <c r="B4279" s="300">
        <v>3</v>
      </c>
      <c r="C4279" s="299" t="s">
        <v>91</v>
      </c>
      <c r="D4279" s="299" t="s">
        <v>49</v>
      </c>
      <c r="E4279" s="301">
        <v>3707.4761904761904</v>
      </c>
      <c r="F4279" s="299" t="s">
        <v>77</v>
      </c>
    </row>
    <row r="4280" spans="1:6" x14ac:dyDescent="0.3">
      <c r="A4280" s="299" t="s">
        <v>495</v>
      </c>
      <c r="B4280" s="300">
        <v>3</v>
      </c>
      <c r="C4280" s="299" t="s">
        <v>91</v>
      </c>
      <c r="D4280" s="299" t="s">
        <v>50</v>
      </c>
      <c r="E4280" s="301">
        <v>5.9999999999999982</v>
      </c>
      <c r="F4280" s="299" t="s">
        <v>187</v>
      </c>
    </row>
    <row r="4281" spans="1:6" x14ac:dyDescent="0.3">
      <c r="A4281" s="299" t="s">
        <v>495</v>
      </c>
      <c r="B4281" s="300">
        <v>3</v>
      </c>
      <c r="C4281" s="299" t="s">
        <v>91</v>
      </c>
      <c r="D4281" s="299" t="s">
        <v>50</v>
      </c>
      <c r="E4281" s="301">
        <v>10.761904761904763</v>
      </c>
      <c r="F4281" s="299" t="s">
        <v>77</v>
      </c>
    </row>
    <row r="4282" spans="1:6" x14ac:dyDescent="0.3">
      <c r="A4282" s="299" t="s">
        <v>495</v>
      </c>
      <c r="B4282" s="300">
        <v>3</v>
      </c>
      <c r="C4282" s="299" t="s">
        <v>91</v>
      </c>
      <c r="D4282" s="299" t="s">
        <v>51</v>
      </c>
      <c r="E4282" s="301">
        <v>10</v>
      </c>
      <c r="F4282" s="299" t="s">
        <v>187</v>
      </c>
    </row>
    <row r="4283" spans="1:6" x14ac:dyDescent="0.3">
      <c r="A4283" s="299" t="s">
        <v>495</v>
      </c>
      <c r="B4283" s="300">
        <v>3</v>
      </c>
      <c r="C4283" s="299" t="s">
        <v>91</v>
      </c>
      <c r="D4283" s="299" t="s">
        <v>51</v>
      </c>
      <c r="E4283" s="301">
        <v>158.66666666666666</v>
      </c>
      <c r="F4283" s="299" t="s">
        <v>77</v>
      </c>
    </row>
    <row r="4284" spans="1:6" x14ac:dyDescent="0.3">
      <c r="A4284" s="299" t="s">
        <v>495</v>
      </c>
      <c r="B4284" s="300">
        <v>3</v>
      </c>
      <c r="C4284" s="299" t="s">
        <v>91</v>
      </c>
      <c r="D4284" s="299" t="s">
        <v>52</v>
      </c>
      <c r="E4284" s="301">
        <v>2445.2857142857138</v>
      </c>
      <c r="F4284" s="299" t="s">
        <v>187</v>
      </c>
    </row>
    <row r="4285" spans="1:6" x14ac:dyDescent="0.3">
      <c r="A4285" s="299" t="s">
        <v>495</v>
      </c>
      <c r="B4285" s="300">
        <v>3</v>
      </c>
      <c r="C4285" s="299" t="s">
        <v>91</v>
      </c>
      <c r="D4285" s="299" t="s">
        <v>52</v>
      </c>
      <c r="E4285" s="301">
        <v>6355.3809523809523</v>
      </c>
      <c r="F4285" s="299" t="s">
        <v>77</v>
      </c>
    </row>
    <row r="4286" spans="1:6" x14ac:dyDescent="0.3">
      <c r="A4286" s="299" t="s">
        <v>495</v>
      </c>
      <c r="B4286" s="300">
        <v>3</v>
      </c>
      <c r="C4286" s="299" t="s">
        <v>91</v>
      </c>
      <c r="D4286" s="299" t="s">
        <v>53</v>
      </c>
      <c r="E4286" s="301">
        <v>4432.5238095238092</v>
      </c>
      <c r="F4286" s="299" t="s">
        <v>187</v>
      </c>
    </row>
    <row r="4287" spans="1:6" x14ac:dyDescent="0.3">
      <c r="A4287" s="299" t="s">
        <v>495</v>
      </c>
      <c r="B4287" s="300">
        <v>3</v>
      </c>
      <c r="C4287" s="299" t="s">
        <v>91</v>
      </c>
      <c r="D4287" s="299" t="s">
        <v>53</v>
      </c>
      <c r="E4287" s="301">
        <v>8517.476190476189</v>
      </c>
      <c r="F4287" s="299" t="s">
        <v>77</v>
      </c>
    </row>
    <row r="4288" spans="1:6" x14ac:dyDescent="0.3">
      <c r="A4288" s="299" t="s">
        <v>495</v>
      </c>
      <c r="B4288" s="300">
        <v>3</v>
      </c>
      <c r="C4288" s="299" t="s">
        <v>91</v>
      </c>
      <c r="D4288" s="299" t="s">
        <v>54</v>
      </c>
      <c r="E4288" s="301">
        <v>692.19047619047615</v>
      </c>
      <c r="F4288" s="299" t="s">
        <v>187</v>
      </c>
    </row>
    <row r="4289" spans="1:6" x14ac:dyDescent="0.3">
      <c r="A4289" s="299" t="s">
        <v>495</v>
      </c>
      <c r="B4289" s="300">
        <v>3</v>
      </c>
      <c r="C4289" s="299" t="s">
        <v>91</v>
      </c>
      <c r="D4289" s="299" t="s">
        <v>54</v>
      </c>
      <c r="E4289" s="301">
        <v>1.0000000000000004</v>
      </c>
      <c r="F4289" s="299" t="s">
        <v>81</v>
      </c>
    </row>
    <row r="4290" spans="1:6" x14ac:dyDescent="0.3">
      <c r="A4290" s="299" t="s">
        <v>495</v>
      </c>
      <c r="B4290" s="300">
        <v>3</v>
      </c>
      <c r="C4290" s="299" t="s">
        <v>91</v>
      </c>
      <c r="D4290" s="299" t="s">
        <v>54</v>
      </c>
      <c r="E4290" s="301">
        <v>85.761904761904773</v>
      </c>
      <c r="F4290" s="299" t="s">
        <v>80</v>
      </c>
    </row>
    <row r="4291" spans="1:6" x14ac:dyDescent="0.3">
      <c r="A4291" s="299" t="s">
        <v>495</v>
      </c>
      <c r="B4291" s="300">
        <v>3</v>
      </c>
      <c r="C4291" s="299" t="s">
        <v>91</v>
      </c>
      <c r="D4291" s="299" t="s">
        <v>54</v>
      </c>
      <c r="E4291" s="301">
        <v>1809.8095238095236</v>
      </c>
      <c r="F4291" s="299" t="s">
        <v>77</v>
      </c>
    </row>
    <row r="4292" spans="1:6" x14ac:dyDescent="0.3">
      <c r="A4292" s="299" t="s">
        <v>495</v>
      </c>
      <c r="B4292" s="300">
        <v>3</v>
      </c>
      <c r="C4292" s="299" t="s">
        <v>91</v>
      </c>
      <c r="D4292" s="299" t="s">
        <v>55</v>
      </c>
      <c r="E4292" s="301">
        <v>3145.0476190476188</v>
      </c>
      <c r="F4292" s="299" t="s">
        <v>187</v>
      </c>
    </row>
    <row r="4293" spans="1:6" x14ac:dyDescent="0.3">
      <c r="A4293" s="299" t="s">
        <v>495</v>
      </c>
      <c r="B4293" s="300">
        <v>3</v>
      </c>
      <c r="C4293" s="299" t="s">
        <v>91</v>
      </c>
      <c r="D4293" s="299" t="s">
        <v>55</v>
      </c>
      <c r="E4293" s="301">
        <v>1.0000000000000004</v>
      </c>
      <c r="F4293" s="299" t="s">
        <v>80</v>
      </c>
    </row>
    <row r="4294" spans="1:6" x14ac:dyDescent="0.3">
      <c r="A4294" s="299" t="s">
        <v>495</v>
      </c>
      <c r="B4294" s="300">
        <v>3</v>
      </c>
      <c r="C4294" s="299" t="s">
        <v>91</v>
      </c>
      <c r="D4294" s="299" t="s">
        <v>55</v>
      </c>
      <c r="E4294" s="301">
        <v>14978.285714285716</v>
      </c>
      <c r="F4294" s="299" t="s">
        <v>77</v>
      </c>
    </row>
    <row r="4295" spans="1:6" x14ac:dyDescent="0.3">
      <c r="A4295" s="299" t="s">
        <v>495</v>
      </c>
      <c r="B4295" s="300">
        <v>3</v>
      </c>
      <c r="C4295" s="299" t="s">
        <v>91</v>
      </c>
      <c r="D4295" s="299" t="s">
        <v>56</v>
      </c>
      <c r="E4295" s="301">
        <v>705.80952380952397</v>
      </c>
      <c r="F4295" s="299" t="s">
        <v>187</v>
      </c>
    </row>
    <row r="4296" spans="1:6" x14ac:dyDescent="0.3">
      <c r="A4296" s="299" t="s">
        <v>495</v>
      </c>
      <c r="B4296" s="300">
        <v>3</v>
      </c>
      <c r="C4296" s="299" t="s">
        <v>91</v>
      </c>
      <c r="D4296" s="299" t="s">
        <v>56</v>
      </c>
      <c r="E4296" s="301">
        <v>720.42857142857133</v>
      </c>
      <c r="F4296" s="299" t="s">
        <v>77</v>
      </c>
    </row>
    <row r="4297" spans="1:6" x14ac:dyDescent="0.3">
      <c r="A4297" s="299" t="s">
        <v>495</v>
      </c>
      <c r="B4297" s="300">
        <v>3</v>
      </c>
      <c r="C4297" s="299" t="s">
        <v>91</v>
      </c>
      <c r="D4297" s="299" t="s">
        <v>57</v>
      </c>
      <c r="E4297" s="301">
        <v>181.8095238095238</v>
      </c>
      <c r="F4297" s="299" t="s">
        <v>187</v>
      </c>
    </row>
    <row r="4298" spans="1:6" x14ac:dyDescent="0.3">
      <c r="A4298" s="299" t="s">
        <v>495</v>
      </c>
      <c r="B4298" s="300">
        <v>3</v>
      </c>
      <c r="C4298" s="299" t="s">
        <v>91</v>
      </c>
      <c r="D4298" s="299" t="s">
        <v>57</v>
      </c>
      <c r="E4298" s="301">
        <v>269.71428571428572</v>
      </c>
      <c r="F4298" s="299" t="s">
        <v>77</v>
      </c>
    </row>
    <row r="4299" spans="1:6" x14ac:dyDescent="0.3">
      <c r="A4299" s="299" t="s">
        <v>495</v>
      </c>
      <c r="B4299" s="300">
        <v>3</v>
      </c>
      <c r="C4299" s="299" t="s">
        <v>91</v>
      </c>
      <c r="D4299" s="299" t="s">
        <v>58</v>
      </c>
      <c r="E4299" s="301">
        <v>740.90476190476193</v>
      </c>
      <c r="F4299" s="299" t="s">
        <v>187</v>
      </c>
    </row>
    <row r="4300" spans="1:6" x14ac:dyDescent="0.3">
      <c r="A4300" s="299" t="s">
        <v>495</v>
      </c>
      <c r="B4300" s="300">
        <v>3</v>
      </c>
      <c r="C4300" s="299" t="s">
        <v>91</v>
      </c>
      <c r="D4300" s="299" t="s">
        <v>58</v>
      </c>
      <c r="E4300" s="301">
        <v>792.4761904761906</v>
      </c>
      <c r="F4300" s="299" t="s">
        <v>77</v>
      </c>
    </row>
    <row r="4301" spans="1:6" x14ac:dyDescent="0.3">
      <c r="A4301" s="299" t="s">
        <v>495</v>
      </c>
      <c r="B4301" s="300">
        <v>3</v>
      </c>
      <c r="C4301" s="299" t="s">
        <v>91</v>
      </c>
      <c r="D4301" s="299" t="s">
        <v>59</v>
      </c>
      <c r="E4301" s="301">
        <v>855.28571428571422</v>
      </c>
      <c r="F4301" s="299" t="s">
        <v>187</v>
      </c>
    </row>
    <row r="4302" spans="1:6" x14ac:dyDescent="0.3">
      <c r="A4302" s="299" t="s">
        <v>495</v>
      </c>
      <c r="B4302" s="300">
        <v>3</v>
      </c>
      <c r="C4302" s="299" t="s">
        <v>91</v>
      </c>
      <c r="D4302" s="299" t="s">
        <v>59</v>
      </c>
      <c r="E4302" s="301">
        <v>828.99999999999977</v>
      </c>
      <c r="F4302" s="299" t="s">
        <v>77</v>
      </c>
    </row>
    <row r="4303" spans="1:6" x14ac:dyDescent="0.3">
      <c r="A4303" s="299" t="s">
        <v>495</v>
      </c>
      <c r="B4303" s="300">
        <v>3</v>
      </c>
      <c r="C4303" s="299" t="s">
        <v>91</v>
      </c>
      <c r="D4303" s="299" t="s">
        <v>60</v>
      </c>
      <c r="E4303" s="301">
        <v>1140.7619047619048</v>
      </c>
      <c r="F4303" s="299" t="s">
        <v>187</v>
      </c>
    </row>
    <row r="4304" spans="1:6" x14ac:dyDescent="0.3">
      <c r="A4304" s="299" t="s">
        <v>495</v>
      </c>
      <c r="B4304" s="300">
        <v>3</v>
      </c>
      <c r="C4304" s="299" t="s">
        <v>91</v>
      </c>
      <c r="D4304" s="299" t="s">
        <v>60</v>
      </c>
      <c r="E4304" s="301">
        <v>3083.1904761904761</v>
      </c>
      <c r="F4304" s="299" t="s">
        <v>77</v>
      </c>
    </row>
    <row r="4305" spans="1:6" x14ac:dyDescent="0.3">
      <c r="A4305" s="299" t="s">
        <v>495</v>
      </c>
      <c r="B4305" s="300">
        <v>3</v>
      </c>
      <c r="C4305" s="299" t="s">
        <v>91</v>
      </c>
      <c r="D4305" s="299" t="s">
        <v>61</v>
      </c>
      <c r="E4305" s="301">
        <v>1.0000000000000004</v>
      </c>
      <c r="F4305" s="299" t="s">
        <v>187</v>
      </c>
    </row>
    <row r="4306" spans="1:6" x14ac:dyDescent="0.3">
      <c r="A4306" s="299" t="s">
        <v>495</v>
      </c>
      <c r="B4306" s="300">
        <v>3</v>
      </c>
      <c r="C4306" s="299" t="s">
        <v>91</v>
      </c>
      <c r="D4306" s="299" t="s">
        <v>61</v>
      </c>
      <c r="E4306" s="301">
        <v>282.4285714285715</v>
      </c>
      <c r="F4306" s="299" t="s">
        <v>77</v>
      </c>
    </row>
    <row r="4307" spans="1:6" x14ac:dyDescent="0.3">
      <c r="A4307" s="299" t="s">
        <v>495</v>
      </c>
      <c r="B4307" s="300">
        <v>3</v>
      </c>
      <c r="C4307" s="299" t="s">
        <v>91</v>
      </c>
      <c r="D4307" s="299" t="s">
        <v>62</v>
      </c>
      <c r="E4307" s="301">
        <v>507.61904761904765</v>
      </c>
      <c r="F4307" s="299" t="s">
        <v>187</v>
      </c>
    </row>
    <row r="4308" spans="1:6" x14ac:dyDescent="0.3">
      <c r="A4308" s="299" t="s">
        <v>495</v>
      </c>
      <c r="B4308" s="300">
        <v>3</v>
      </c>
      <c r="C4308" s="299" t="s">
        <v>91</v>
      </c>
      <c r="D4308" s="299" t="s">
        <v>62</v>
      </c>
      <c r="E4308" s="301">
        <v>1319.4285714285716</v>
      </c>
      <c r="F4308" s="299" t="s">
        <v>77</v>
      </c>
    </row>
    <row r="4309" spans="1:6" x14ac:dyDescent="0.3">
      <c r="A4309" s="299" t="s">
        <v>495</v>
      </c>
      <c r="B4309" s="300">
        <v>3</v>
      </c>
      <c r="C4309" s="299" t="s">
        <v>91</v>
      </c>
      <c r="D4309" s="299" t="s">
        <v>63</v>
      </c>
      <c r="E4309" s="301">
        <v>274.85714285714283</v>
      </c>
      <c r="F4309" s="299" t="s">
        <v>187</v>
      </c>
    </row>
    <row r="4310" spans="1:6" x14ac:dyDescent="0.3">
      <c r="A4310" s="299" t="s">
        <v>495</v>
      </c>
      <c r="B4310" s="300">
        <v>3</v>
      </c>
      <c r="C4310" s="299" t="s">
        <v>91</v>
      </c>
      <c r="D4310" s="299" t="s">
        <v>63</v>
      </c>
      <c r="E4310" s="301">
        <v>2003.8571428571422</v>
      </c>
      <c r="F4310" s="299" t="s">
        <v>77</v>
      </c>
    </row>
    <row r="4311" spans="1:6" x14ac:dyDescent="0.3">
      <c r="A4311" s="299" t="s">
        <v>495</v>
      </c>
      <c r="B4311" s="300">
        <v>3</v>
      </c>
      <c r="C4311" s="299" t="s">
        <v>91</v>
      </c>
      <c r="D4311" s="299" t="s">
        <v>64</v>
      </c>
      <c r="E4311" s="301">
        <v>391.66666666666657</v>
      </c>
      <c r="F4311" s="299" t="s">
        <v>187</v>
      </c>
    </row>
    <row r="4312" spans="1:6" x14ac:dyDescent="0.3">
      <c r="A4312" s="299" t="s">
        <v>495</v>
      </c>
      <c r="B4312" s="300">
        <v>3</v>
      </c>
      <c r="C4312" s="299" t="s">
        <v>91</v>
      </c>
      <c r="D4312" s="299" t="s">
        <v>64</v>
      </c>
      <c r="E4312" s="301">
        <v>2.0000000000000009</v>
      </c>
      <c r="F4312" s="299" t="s">
        <v>80</v>
      </c>
    </row>
    <row r="4313" spans="1:6" x14ac:dyDescent="0.3">
      <c r="A4313" s="299" t="s">
        <v>495</v>
      </c>
      <c r="B4313" s="300">
        <v>3</v>
      </c>
      <c r="C4313" s="299" t="s">
        <v>91</v>
      </c>
      <c r="D4313" s="299" t="s">
        <v>64</v>
      </c>
      <c r="E4313" s="301">
        <v>732.80952380952374</v>
      </c>
      <c r="F4313" s="299" t="s">
        <v>77</v>
      </c>
    </row>
    <row r="4314" spans="1:6" x14ac:dyDescent="0.3">
      <c r="A4314" s="299" t="s">
        <v>495</v>
      </c>
      <c r="B4314" s="300">
        <v>3</v>
      </c>
      <c r="C4314" s="299" t="s">
        <v>91</v>
      </c>
      <c r="D4314" s="299" t="s">
        <v>65</v>
      </c>
      <c r="E4314" s="301">
        <v>1495.7142857142853</v>
      </c>
      <c r="F4314" s="299" t="s">
        <v>187</v>
      </c>
    </row>
    <row r="4315" spans="1:6" x14ac:dyDescent="0.3">
      <c r="A4315" s="299" t="s">
        <v>495</v>
      </c>
      <c r="B4315" s="300">
        <v>3</v>
      </c>
      <c r="C4315" s="299" t="s">
        <v>91</v>
      </c>
      <c r="D4315" s="299" t="s">
        <v>65</v>
      </c>
      <c r="E4315" s="301">
        <v>4.0000000000000018</v>
      </c>
      <c r="F4315" s="299" t="s">
        <v>80</v>
      </c>
    </row>
    <row r="4316" spans="1:6" x14ac:dyDescent="0.3">
      <c r="A4316" s="299" t="s">
        <v>495</v>
      </c>
      <c r="B4316" s="300">
        <v>3</v>
      </c>
      <c r="C4316" s="299" t="s">
        <v>91</v>
      </c>
      <c r="D4316" s="299" t="s">
        <v>65</v>
      </c>
      <c r="E4316" s="301">
        <v>1305.1904761904759</v>
      </c>
      <c r="F4316" s="299" t="s">
        <v>77</v>
      </c>
    </row>
    <row r="4317" spans="1:6" x14ac:dyDescent="0.3">
      <c r="A4317" s="299" t="s">
        <v>495</v>
      </c>
      <c r="B4317" s="300">
        <v>3</v>
      </c>
      <c r="C4317" s="299" t="s">
        <v>91</v>
      </c>
      <c r="D4317" s="299" t="s">
        <v>67</v>
      </c>
      <c r="E4317" s="301">
        <v>2.9999999999999991</v>
      </c>
      <c r="F4317" s="299" t="s">
        <v>187</v>
      </c>
    </row>
    <row r="4318" spans="1:6" x14ac:dyDescent="0.3">
      <c r="A4318" s="299" t="s">
        <v>495</v>
      </c>
      <c r="B4318" s="300">
        <v>3</v>
      </c>
      <c r="C4318" s="299" t="s">
        <v>91</v>
      </c>
      <c r="D4318" s="299" t="s">
        <v>67</v>
      </c>
      <c r="E4318" s="301">
        <v>96.666666666666657</v>
      </c>
      <c r="F4318" s="299" t="s">
        <v>77</v>
      </c>
    </row>
    <row r="4319" spans="1:6" x14ac:dyDescent="0.3">
      <c r="A4319" s="299" t="s">
        <v>495</v>
      </c>
      <c r="B4319" s="300">
        <v>3</v>
      </c>
      <c r="C4319" s="299" t="s">
        <v>91</v>
      </c>
      <c r="D4319" s="299" t="s">
        <v>66</v>
      </c>
      <c r="E4319" s="301">
        <v>11.999999999999996</v>
      </c>
      <c r="F4319" s="299" t="s">
        <v>77</v>
      </c>
    </row>
    <row r="4320" spans="1:6" x14ac:dyDescent="0.3">
      <c r="A4320" s="299" t="s">
        <v>495</v>
      </c>
      <c r="B4320" s="300">
        <v>3</v>
      </c>
      <c r="C4320" s="299" t="s">
        <v>92</v>
      </c>
      <c r="D4320" s="299" t="s">
        <v>47</v>
      </c>
      <c r="E4320" s="301">
        <v>37.428571428571438</v>
      </c>
      <c r="F4320" s="299" t="s">
        <v>187</v>
      </c>
    </row>
    <row r="4321" spans="1:6" x14ac:dyDescent="0.3">
      <c r="A4321" s="299" t="s">
        <v>495</v>
      </c>
      <c r="B4321" s="300">
        <v>3</v>
      </c>
      <c r="C4321" s="299" t="s">
        <v>92</v>
      </c>
      <c r="D4321" s="299" t="s">
        <v>47</v>
      </c>
      <c r="E4321" s="301">
        <v>2.0000000000000009</v>
      </c>
      <c r="F4321" s="299" t="s">
        <v>81</v>
      </c>
    </row>
    <row r="4322" spans="1:6" x14ac:dyDescent="0.3">
      <c r="A4322" s="299" t="s">
        <v>495</v>
      </c>
      <c r="B4322" s="300">
        <v>3</v>
      </c>
      <c r="C4322" s="299" t="s">
        <v>92</v>
      </c>
      <c r="D4322" s="299" t="s">
        <v>47</v>
      </c>
      <c r="E4322" s="301">
        <v>4.0476190476190492</v>
      </c>
      <c r="F4322" s="299" t="s">
        <v>80</v>
      </c>
    </row>
    <row r="4323" spans="1:6" x14ac:dyDescent="0.3">
      <c r="A4323" s="299" t="s">
        <v>495</v>
      </c>
      <c r="B4323" s="300">
        <v>3</v>
      </c>
      <c r="C4323" s="299" t="s">
        <v>92</v>
      </c>
      <c r="D4323" s="299" t="s">
        <v>47</v>
      </c>
      <c r="E4323" s="301">
        <v>43.285714285714292</v>
      </c>
      <c r="F4323" s="299" t="s">
        <v>188</v>
      </c>
    </row>
    <row r="4324" spans="1:6" x14ac:dyDescent="0.3">
      <c r="A4324" s="299" t="s">
        <v>495</v>
      </c>
      <c r="B4324" s="300">
        <v>3</v>
      </c>
      <c r="C4324" s="299" t="s">
        <v>92</v>
      </c>
      <c r="D4324" s="299" t="s">
        <v>47</v>
      </c>
      <c r="E4324" s="301">
        <v>25.380952380952372</v>
      </c>
      <c r="F4324" s="299" t="s">
        <v>77</v>
      </c>
    </row>
    <row r="4325" spans="1:6" x14ac:dyDescent="0.3">
      <c r="A4325" s="299" t="s">
        <v>495</v>
      </c>
      <c r="B4325" s="300">
        <v>3</v>
      </c>
      <c r="C4325" s="299" t="s">
        <v>92</v>
      </c>
      <c r="D4325" s="299" t="s">
        <v>48</v>
      </c>
      <c r="E4325" s="301">
        <v>1.0000000000000004</v>
      </c>
      <c r="F4325" s="299" t="s">
        <v>187</v>
      </c>
    </row>
    <row r="4326" spans="1:6" x14ac:dyDescent="0.3">
      <c r="A4326" s="299" t="s">
        <v>495</v>
      </c>
      <c r="B4326" s="300">
        <v>3</v>
      </c>
      <c r="C4326" s="299" t="s">
        <v>92</v>
      </c>
      <c r="D4326" s="299" t="s">
        <v>48</v>
      </c>
      <c r="E4326" s="301">
        <v>15.619047619047619</v>
      </c>
      <c r="F4326" s="299" t="s">
        <v>77</v>
      </c>
    </row>
    <row r="4327" spans="1:6" x14ac:dyDescent="0.3">
      <c r="A4327" s="299" t="s">
        <v>495</v>
      </c>
      <c r="B4327" s="300">
        <v>3</v>
      </c>
      <c r="C4327" s="299" t="s">
        <v>92</v>
      </c>
      <c r="D4327" s="299" t="s">
        <v>49</v>
      </c>
      <c r="E4327" s="301">
        <v>355.04761904761892</v>
      </c>
      <c r="F4327" s="299" t="s">
        <v>187</v>
      </c>
    </row>
    <row r="4328" spans="1:6" x14ac:dyDescent="0.3">
      <c r="A4328" s="299" t="s">
        <v>495</v>
      </c>
      <c r="B4328" s="300">
        <v>3</v>
      </c>
      <c r="C4328" s="299" t="s">
        <v>92</v>
      </c>
      <c r="D4328" s="299" t="s">
        <v>49</v>
      </c>
      <c r="E4328" s="301">
        <v>1616.8571428571429</v>
      </c>
      <c r="F4328" s="299" t="s">
        <v>77</v>
      </c>
    </row>
    <row r="4329" spans="1:6" x14ac:dyDescent="0.3">
      <c r="A4329" s="299" t="s">
        <v>495</v>
      </c>
      <c r="B4329" s="300">
        <v>3</v>
      </c>
      <c r="C4329" s="299" t="s">
        <v>92</v>
      </c>
      <c r="D4329" s="299" t="s">
        <v>50</v>
      </c>
      <c r="E4329" s="301">
        <v>5.9999999999999982</v>
      </c>
      <c r="F4329" s="299" t="s">
        <v>187</v>
      </c>
    </row>
    <row r="4330" spans="1:6" x14ac:dyDescent="0.3">
      <c r="A4330" s="299" t="s">
        <v>495</v>
      </c>
      <c r="B4330" s="300">
        <v>3</v>
      </c>
      <c r="C4330" s="299" t="s">
        <v>92</v>
      </c>
      <c r="D4330" s="299" t="s">
        <v>50</v>
      </c>
      <c r="E4330" s="301">
        <v>8.1428571428571406</v>
      </c>
      <c r="F4330" s="299" t="s">
        <v>77</v>
      </c>
    </row>
    <row r="4331" spans="1:6" x14ac:dyDescent="0.3">
      <c r="A4331" s="299" t="s">
        <v>495</v>
      </c>
      <c r="B4331" s="300">
        <v>3</v>
      </c>
      <c r="C4331" s="299" t="s">
        <v>92</v>
      </c>
      <c r="D4331" s="299" t="s">
        <v>51</v>
      </c>
      <c r="E4331" s="301">
        <v>4.0000000000000018</v>
      </c>
      <c r="F4331" s="299" t="s">
        <v>187</v>
      </c>
    </row>
    <row r="4332" spans="1:6" x14ac:dyDescent="0.3">
      <c r="A4332" s="299" t="s">
        <v>495</v>
      </c>
      <c r="B4332" s="300">
        <v>3</v>
      </c>
      <c r="C4332" s="299" t="s">
        <v>92</v>
      </c>
      <c r="D4332" s="299" t="s">
        <v>51</v>
      </c>
      <c r="E4332" s="301">
        <v>76.666666666666671</v>
      </c>
      <c r="F4332" s="299" t="s">
        <v>77</v>
      </c>
    </row>
    <row r="4333" spans="1:6" x14ac:dyDescent="0.3">
      <c r="A4333" s="299" t="s">
        <v>495</v>
      </c>
      <c r="B4333" s="300">
        <v>3</v>
      </c>
      <c r="C4333" s="299" t="s">
        <v>92</v>
      </c>
      <c r="D4333" s="299" t="s">
        <v>52</v>
      </c>
      <c r="E4333" s="301">
        <v>2280.3809523809527</v>
      </c>
      <c r="F4333" s="299" t="s">
        <v>187</v>
      </c>
    </row>
    <row r="4334" spans="1:6" x14ac:dyDescent="0.3">
      <c r="A4334" s="299" t="s">
        <v>495</v>
      </c>
      <c r="B4334" s="300">
        <v>3</v>
      </c>
      <c r="C4334" s="299" t="s">
        <v>92</v>
      </c>
      <c r="D4334" s="299" t="s">
        <v>52</v>
      </c>
      <c r="E4334" s="301">
        <v>1.0476190476190474</v>
      </c>
      <c r="F4334" s="299" t="s">
        <v>80</v>
      </c>
    </row>
    <row r="4335" spans="1:6" x14ac:dyDescent="0.3">
      <c r="A4335" s="299" t="s">
        <v>495</v>
      </c>
      <c r="B4335" s="300">
        <v>3</v>
      </c>
      <c r="C4335" s="299" t="s">
        <v>92</v>
      </c>
      <c r="D4335" s="299" t="s">
        <v>52</v>
      </c>
      <c r="E4335" s="301">
        <v>1.0000000000000004</v>
      </c>
      <c r="F4335" s="299" t="s">
        <v>188</v>
      </c>
    </row>
    <row r="4336" spans="1:6" x14ac:dyDescent="0.3">
      <c r="A4336" s="299" t="s">
        <v>495</v>
      </c>
      <c r="B4336" s="300">
        <v>3</v>
      </c>
      <c r="C4336" s="299" t="s">
        <v>92</v>
      </c>
      <c r="D4336" s="299" t="s">
        <v>52</v>
      </c>
      <c r="E4336" s="301">
        <v>2185.8571428571431</v>
      </c>
      <c r="F4336" s="299" t="s">
        <v>77</v>
      </c>
    </row>
    <row r="4337" spans="1:6" x14ac:dyDescent="0.3">
      <c r="A4337" s="299" t="s">
        <v>495</v>
      </c>
      <c r="B4337" s="300">
        <v>3</v>
      </c>
      <c r="C4337" s="299" t="s">
        <v>92</v>
      </c>
      <c r="D4337" s="299" t="s">
        <v>53</v>
      </c>
      <c r="E4337" s="301">
        <v>2208.5238095238096</v>
      </c>
      <c r="F4337" s="299" t="s">
        <v>187</v>
      </c>
    </row>
    <row r="4338" spans="1:6" x14ac:dyDescent="0.3">
      <c r="A4338" s="299" t="s">
        <v>495</v>
      </c>
      <c r="B4338" s="300">
        <v>3</v>
      </c>
      <c r="C4338" s="299" t="s">
        <v>92</v>
      </c>
      <c r="D4338" s="299" t="s">
        <v>53</v>
      </c>
      <c r="E4338" s="301">
        <v>1.0000000000000004</v>
      </c>
      <c r="F4338" s="299" t="s">
        <v>188</v>
      </c>
    </row>
    <row r="4339" spans="1:6" x14ac:dyDescent="0.3">
      <c r="A4339" s="299" t="s">
        <v>495</v>
      </c>
      <c r="B4339" s="300">
        <v>3</v>
      </c>
      <c r="C4339" s="299" t="s">
        <v>92</v>
      </c>
      <c r="D4339" s="299" t="s">
        <v>53</v>
      </c>
      <c r="E4339" s="301">
        <v>3923.9047619047615</v>
      </c>
      <c r="F4339" s="299" t="s">
        <v>77</v>
      </c>
    </row>
    <row r="4340" spans="1:6" x14ac:dyDescent="0.3">
      <c r="A4340" s="299" t="s">
        <v>495</v>
      </c>
      <c r="B4340" s="300">
        <v>3</v>
      </c>
      <c r="C4340" s="299" t="s">
        <v>92</v>
      </c>
      <c r="D4340" s="299" t="s">
        <v>54</v>
      </c>
      <c r="E4340" s="301">
        <v>365.1904761904762</v>
      </c>
      <c r="F4340" s="299" t="s">
        <v>187</v>
      </c>
    </row>
    <row r="4341" spans="1:6" x14ac:dyDescent="0.3">
      <c r="A4341" s="299" t="s">
        <v>495</v>
      </c>
      <c r="B4341" s="300">
        <v>3</v>
      </c>
      <c r="C4341" s="299" t="s">
        <v>92</v>
      </c>
      <c r="D4341" s="299" t="s">
        <v>54</v>
      </c>
      <c r="E4341" s="301">
        <v>6.0476190476190457</v>
      </c>
      <c r="F4341" s="299" t="s">
        <v>81</v>
      </c>
    </row>
    <row r="4342" spans="1:6" x14ac:dyDescent="0.3">
      <c r="A4342" s="299" t="s">
        <v>495</v>
      </c>
      <c r="B4342" s="300">
        <v>3</v>
      </c>
      <c r="C4342" s="299" t="s">
        <v>92</v>
      </c>
      <c r="D4342" s="299" t="s">
        <v>54</v>
      </c>
      <c r="E4342" s="301">
        <v>41.047619047619037</v>
      </c>
      <c r="F4342" s="299" t="s">
        <v>80</v>
      </c>
    </row>
    <row r="4343" spans="1:6" x14ac:dyDescent="0.3">
      <c r="A4343" s="299" t="s">
        <v>495</v>
      </c>
      <c r="B4343" s="300">
        <v>3</v>
      </c>
      <c r="C4343" s="299" t="s">
        <v>92</v>
      </c>
      <c r="D4343" s="299" t="s">
        <v>54</v>
      </c>
      <c r="E4343" s="301">
        <v>2451.6666666666674</v>
      </c>
      <c r="F4343" s="299" t="s">
        <v>77</v>
      </c>
    </row>
    <row r="4344" spans="1:6" x14ac:dyDescent="0.3">
      <c r="A4344" s="299" t="s">
        <v>495</v>
      </c>
      <c r="B4344" s="300">
        <v>3</v>
      </c>
      <c r="C4344" s="299" t="s">
        <v>92</v>
      </c>
      <c r="D4344" s="299" t="s">
        <v>55</v>
      </c>
      <c r="E4344" s="301">
        <v>2407.3809523809523</v>
      </c>
      <c r="F4344" s="299" t="s">
        <v>187</v>
      </c>
    </row>
    <row r="4345" spans="1:6" x14ac:dyDescent="0.3">
      <c r="A4345" s="299" t="s">
        <v>495</v>
      </c>
      <c r="B4345" s="300">
        <v>3</v>
      </c>
      <c r="C4345" s="299" t="s">
        <v>92</v>
      </c>
      <c r="D4345" s="299" t="s">
        <v>55</v>
      </c>
      <c r="E4345" s="301">
        <v>1.0000000000000004</v>
      </c>
      <c r="F4345" s="299" t="s">
        <v>80</v>
      </c>
    </row>
    <row r="4346" spans="1:6" x14ac:dyDescent="0.3">
      <c r="A4346" s="299" t="s">
        <v>495</v>
      </c>
      <c r="B4346" s="300">
        <v>3</v>
      </c>
      <c r="C4346" s="299" t="s">
        <v>92</v>
      </c>
      <c r="D4346" s="299" t="s">
        <v>55</v>
      </c>
      <c r="E4346" s="301">
        <v>6313.0476190476184</v>
      </c>
      <c r="F4346" s="299" t="s">
        <v>77</v>
      </c>
    </row>
    <row r="4347" spans="1:6" x14ac:dyDescent="0.3">
      <c r="A4347" s="299" t="s">
        <v>495</v>
      </c>
      <c r="B4347" s="300">
        <v>3</v>
      </c>
      <c r="C4347" s="299" t="s">
        <v>92</v>
      </c>
      <c r="D4347" s="299" t="s">
        <v>56</v>
      </c>
      <c r="E4347" s="301">
        <v>519.4761904761906</v>
      </c>
      <c r="F4347" s="299" t="s">
        <v>187</v>
      </c>
    </row>
    <row r="4348" spans="1:6" x14ac:dyDescent="0.3">
      <c r="A4348" s="299" t="s">
        <v>495</v>
      </c>
      <c r="B4348" s="300">
        <v>3</v>
      </c>
      <c r="C4348" s="299" t="s">
        <v>92</v>
      </c>
      <c r="D4348" s="299" t="s">
        <v>56</v>
      </c>
      <c r="E4348" s="301">
        <v>483.61904761904759</v>
      </c>
      <c r="F4348" s="299" t="s">
        <v>77</v>
      </c>
    </row>
    <row r="4349" spans="1:6" x14ac:dyDescent="0.3">
      <c r="A4349" s="299" t="s">
        <v>495</v>
      </c>
      <c r="B4349" s="300">
        <v>3</v>
      </c>
      <c r="C4349" s="299" t="s">
        <v>92</v>
      </c>
      <c r="D4349" s="299" t="s">
        <v>57</v>
      </c>
      <c r="E4349" s="301">
        <v>146.61904761904759</v>
      </c>
      <c r="F4349" s="299" t="s">
        <v>187</v>
      </c>
    </row>
    <row r="4350" spans="1:6" x14ac:dyDescent="0.3">
      <c r="A4350" s="299" t="s">
        <v>495</v>
      </c>
      <c r="B4350" s="300">
        <v>3</v>
      </c>
      <c r="C4350" s="299" t="s">
        <v>92</v>
      </c>
      <c r="D4350" s="299" t="s">
        <v>57</v>
      </c>
      <c r="E4350" s="301">
        <v>232.52380952380946</v>
      </c>
      <c r="F4350" s="299" t="s">
        <v>77</v>
      </c>
    </row>
    <row r="4351" spans="1:6" x14ac:dyDescent="0.3">
      <c r="A4351" s="299" t="s">
        <v>495</v>
      </c>
      <c r="B4351" s="300">
        <v>3</v>
      </c>
      <c r="C4351" s="299" t="s">
        <v>92</v>
      </c>
      <c r="D4351" s="299" t="s">
        <v>58</v>
      </c>
      <c r="E4351" s="301">
        <v>1093.0476190476188</v>
      </c>
      <c r="F4351" s="299" t="s">
        <v>187</v>
      </c>
    </row>
    <row r="4352" spans="1:6" x14ac:dyDescent="0.3">
      <c r="A4352" s="299" t="s">
        <v>495</v>
      </c>
      <c r="B4352" s="300">
        <v>3</v>
      </c>
      <c r="C4352" s="299" t="s">
        <v>92</v>
      </c>
      <c r="D4352" s="299" t="s">
        <v>58</v>
      </c>
      <c r="E4352" s="301">
        <v>757.5238095238094</v>
      </c>
      <c r="F4352" s="299" t="s">
        <v>77</v>
      </c>
    </row>
    <row r="4353" spans="1:6" x14ac:dyDescent="0.3">
      <c r="A4353" s="299" t="s">
        <v>495</v>
      </c>
      <c r="B4353" s="300">
        <v>3</v>
      </c>
      <c r="C4353" s="299" t="s">
        <v>92</v>
      </c>
      <c r="D4353" s="299" t="s">
        <v>59</v>
      </c>
      <c r="E4353" s="301">
        <v>1112.5238095238096</v>
      </c>
      <c r="F4353" s="299" t="s">
        <v>187</v>
      </c>
    </row>
    <row r="4354" spans="1:6" x14ac:dyDescent="0.3">
      <c r="A4354" s="299" t="s">
        <v>495</v>
      </c>
      <c r="B4354" s="300">
        <v>3</v>
      </c>
      <c r="C4354" s="299" t="s">
        <v>92</v>
      </c>
      <c r="D4354" s="299" t="s">
        <v>59</v>
      </c>
      <c r="E4354" s="301">
        <v>876.95238095238085</v>
      </c>
      <c r="F4354" s="299" t="s">
        <v>77</v>
      </c>
    </row>
    <row r="4355" spans="1:6" x14ac:dyDescent="0.3">
      <c r="A4355" s="299" t="s">
        <v>495</v>
      </c>
      <c r="B4355" s="300">
        <v>3</v>
      </c>
      <c r="C4355" s="299" t="s">
        <v>92</v>
      </c>
      <c r="D4355" s="299" t="s">
        <v>60</v>
      </c>
      <c r="E4355" s="301">
        <v>1216.6190476190475</v>
      </c>
      <c r="F4355" s="299" t="s">
        <v>187</v>
      </c>
    </row>
    <row r="4356" spans="1:6" x14ac:dyDescent="0.3">
      <c r="A4356" s="299" t="s">
        <v>495</v>
      </c>
      <c r="B4356" s="300">
        <v>3</v>
      </c>
      <c r="C4356" s="299" t="s">
        <v>92</v>
      </c>
      <c r="D4356" s="299" t="s">
        <v>60</v>
      </c>
      <c r="E4356" s="301">
        <v>1.0000000000000004</v>
      </c>
      <c r="F4356" s="299" t="s">
        <v>80</v>
      </c>
    </row>
    <row r="4357" spans="1:6" x14ac:dyDescent="0.3">
      <c r="A4357" s="299" t="s">
        <v>495</v>
      </c>
      <c r="B4357" s="300">
        <v>3</v>
      </c>
      <c r="C4357" s="299" t="s">
        <v>92</v>
      </c>
      <c r="D4357" s="299" t="s">
        <v>60</v>
      </c>
      <c r="E4357" s="301">
        <v>2115.0952380952385</v>
      </c>
      <c r="F4357" s="299" t="s">
        <v>77</v>
      </c>
    </row>
    <row r="4358" spans="1:6" x14ac:dyDescent="0.3">
      <c r="A4358" s="299" t="s">
        <v>495</v>
      </c>
      <c r="B4358" s="300">
        <v>3</v>
      </c>
      <c r="C4358" s="299" t="s">
        <v>92</v>
      </c>
      <c r="D4358" s="299" t="s">
        <v>61</v>
      </c>
      <c r="E4358" s="301">
        <v>6.9999999999999973</v>
      </c>
      <c r="F4358" s="299" t="s">
        <v>187</v>
      </c>
    </row>
    <row r="4359" spans="1:6" x14ac:dyDescent="0.3">
      <c r="A4359" s="299" t="s">
        <v>495</v>
      </c>
      <c r="B4359" s="300">
        <v>3</v>
      </c>
      <c r="C4359" s="299" t="s">
        <v>92</v>
      </c>
      <c r="D4359" s="299" t="s">
        <v>61</v>
      </c>
      <c r="E4359" s="301">
        <v>191.66666666666669</v>
      </c>
      <c r="F4359" s="299" t="s">
        <v>77</v>
      </c>
    </row>
    <row r="4360" spans="1:6" x14ac:dyDescent="0.3">
      <c r="A4360" s="299" t="s">
        <v>495</v>
      </c>
      <c r="B4360" s="300">
        <v>3</v>
      </c>
      <c r="C4360" s="299" t="s">
        <v>92</v>
      </c>
      <c r="D4360" s="299" t="s">
        <v>62</v>
      </c>
      <c r="E4360" s="301">
        <v>300.85714285714289</v>
      </c>
      <c r="F4360" s="299" t="s">
        <v>187</v>
      </c>
    </row>
    <row r="4361" spans="1:6" x14ac:dyDescent="0.3">
      <c r="A4361" s="299" t="s">
        <v>495</v>
      </c>
      <c r="B4361" s="300">
        <v>3</v>
      </c>
      <c r="C4361" s="299" t="s">
        <v>92</v>
      </c>
      <c r="D4361" s="299" t="s">
        <v>62</v>
      </c>
      <c r="E4361" s="301">
        <v>722.71428571428555</v>
      </c>
      <c r="F4361" s="299" t="s">
        <v>77</v>
      </c>
    </row>
    <row r="4362" spans="1:6" x14ac:dyDescent="0.3">
      <c r="A4362" s="299" t="s">
        <v>495</v>
      </c>
      <c r="B4362" s="300">
        <v>3</v>
      </c>
      <c r="C4362" s="299" t="s">
        <v>92</v>
      </c>
      <c r="D4362" s="299" t="s">
        <v>63</v>
      </c>
      <c r="E4362" s="301">
        <v>446.85714285714283</v>
      </c>
      <c r="F4362" s="299" t="s">
        <v>187</v>
      </c>
    </row>
    <row r="4363" spans="1:6" x14ac:dyDescent="0.3">
      <c r="A4363" s="299" t="s">
        <v>495</v>
      </c>
      <c r="B4363" s="300">
        <v>3</v>
      </c>
      <c r="C4363" s="299" t="s">
        <v>92</v>
      </c>
      <c r="D4363" s="299" t="s">
        <v>63</v>
      </c>
      <c r="E4363" s="301">
        <v>1357.1904761904766</v>
      </c>
      <c r="F4363" s="299" t="s">
        <v>77</v>
      </c>
    </row>
    <row r="4364" spans="1:6" x14ac:dyDescent="0.3">
      <c r="A4364" s="299" t="s">
        <v>495</v>
      </c>
      <c r="B4364" s="300">
        <v>3</v>
      </c>
      <c r="C4364" s="299" t="s">
        <v>92</v>
      </c>
      <c r="D4364" s="299" t="s">
        <v>64</v>
      </c>
      <c r="E4364" s="301">
        <v>252.38095238095244</v>
      </c>
      <c r="F4364" s="299" t="s">
        <v>187</v>
      </c>
    </row>
    <row r="4365" spans="1:6" x14ac:dyDescent="0.3">
      <c r="A4365" s="299" t="s">
        <v>495</v>
      </c>
      <c r="B4365" s="300">
        <v>3</v>
      </c>
      <c r="C4365" s="299" t="s">
        <v>92</v>
      </c>
      <c r="D4365" s="299" t="s">
        <v>64</v>
      </c>
      <c r="E4365" s="301">
        <v>525.80952380952374</v>
      </c>
      <c r="F4365" s="299" t="s">
        <v>77</v>
      </c>
    </row>
    <row r="4366" spans="1:6" x14ac:dyDescent="0.3">
      <c r="A4366" s="299" t="s">
        <v>495</v>
      </c>
      <c r="B4366" s="300">
        <v>3</v>
      </c>
      <c r="C4366" s="299" t="s">
        <v>92</v>
      </c>
      <c r="D4366" s="299" t="s">
        <v>65</v>
      </c>
      <c r="E4366" s="301">
        <v>837.95238095238096</v>
      </c>
      <c r="F4366" s="299" t="s">
        <v>187</v>
      </c>
    </row>
    <row r="4367" spans="1:6" x14ac:dyDescent="0.3">
      <c r="A4367" s="299" t="s">
        <v>495</v>
      </c>
      <c r="B4367" s="300">
        <v>3</v>
      </c>
      <c r="C4367" s="299" t="s">
        <v>92</v>
      </c>
      <c r="D4367" s="299" t="s">
        <v>65</v>
      </c>
      <c r="E4367" s="301">
        <v>446.66666666666669</v>
      </c>
      <c r="F4367" s="299" t="s">
        <v>77</v>
      </c>
    </row>
    <row r="4368" spans="1:6" x14ac:dyDescent="0.3">
      <c r="A4368" s="299" t="s">
        <v>495</v>
      </c>
      <c r="B4368" s="300">
        <v>3</v>
      </c>
      <c r="C4368" s="299" t="s">
        <v>92</v>
      </c>
      <c r="D4368" s="299" t="s">
        <v>67</v>
      </c>
      <c r="E4368" s="301">
        <v>2.0000000000000009</v>
      </c>
      <c r="F4368" s="299" t="s">
        <v>187</v>
      </c>
    </row>
    <row r="4369" spans="1:6" x14ac:dyDescent="0.3">
      <c r="A4369" s="299" t="s">
        <v>495</v>
      </c>
      <c r="B4369" s="300">
        <v>3</v>
      </c>
      <c r="C4369" s="299" t="s">
        <v>92</v>
      </c>
      <c r="D4369" s="299" t="s">
        <v>67</v>
      </c>
      <c r="E4369" s="301">
        <v>96.952380952380963</v>
      </c>
      <c r="F4369" s="299" t="s">
        <v>77</v>
      </c>
    </row>
    <row r="4370" spans="1:6" x14ac:dyDescent="0.3">
      <c r="A4370" s="299" t="s">
        <v>495</v>
      </c>
      <c r="B4370" s="300">
        <v>3</v>
      </c>
      <c r="C4370" s="299" t="s">
        <v>92</v>
      </c>
      <c r="D4370" s="299" t="s">
        <v>66</v>
      </c>
      <c r="E4370" s="301">
        <v>6.9523809523809499</v>
      </c>
      <c r="F4370" s="299" t="s">
        <v>77</v>
      </c>
    </row>
    <row r="4371" spans="1:6" x14ac:dyDescent="0.3">
      <c r="A4371" s="299" t="s">
        <v>495</v>
      </c>
      <c r="B4371" s="300">
        <v>4</v>
      </c>
      <c r="C4371" s="299" t="s">
        <v>91</v>
      </c>
      <c r="D4371" s="299" t="s">
        <v>47</v>
      </c>
      <c r="E4371" s="301">
        <v>291.42857142857139</v>
      </c>
      <c r="F4371" s="299" t="s">
        <v>187</v>
      </c>
    </row>
    <row r="4372" spans="1:6" x14ac:dyDescent="0.3">
      <c r="A4372" s="299" t="s">
        <v>495</v>
      </c>
      <c r="B4372" s="300">
        <v>4</v>
      </c>
      <c r="C4372" s="299" t="s">
        <v>91</v>
      </c>
      <c r="D4372" s="299" t="s">
        <v>47</v>
      </c>
      <c r="E4372" s="301">
        <v>77.523809523809518</v>
      </c>
      <c r="F4372" s="299" t="s">
        <v>80</v>
      </c>
    </row>
    <row r="4373" spans="1:6" x14ac:dyDescent="0.3">
      <c r="A4373" s="299" t="s">
        <v>495</v>
      </c>
      <c r="B4373" s="300">
        <v>4</v>
      </c>
      <c r="C4373" s="299" t="s">
        <v>91</v>
      </c>
      <c r="D4373" s="299" t="s">
        <v>47</v>
      </c>
      <c r="E4373" s="301">
        <v>604.09523809523819</v>
      </c>
      <c r="F4373" s="299" t="s">
        <v>188</v>
      </c>
    </row>
    <row r="4374" spans="1:6" x14ac:dyDescent="0.3">
      <c r="A4374" s="299" t="s">
        <v>495</v>
      </c>
      <c r="B4374" s="300">
        <v>4</v>
      </c>
      <c r="C4374" s="299" t="s">
        <v>91</v>
      </c>
      <c r="D4374" s="299" t="s">
        <v>47</v>
      </c>
      <c r="E4374" s="301">
        <v>177.66666666666666</v>
      </c>
      <c r="F4374" s="299" t="s">
        <v>77</v>
      </c>
    </row>
    <row r="4375" spans="1:6" x14ac:dyDescent="0.3">
      <c r="A4375" s="299" t="s">
        <v>495</v>
      </c>
      <c r="B4375" s="300">
        <v>4</v>
      </c>
      <c r="C4375" s="299" t="s">
        <v>91</v>
      </c>
      <c r="D4375" s="299" t="s">
        <v>48</v>
      </c>
      <c r="E4375" s="301">
        <v>1.0000000000000004</v>
      </c>
      <c r="F4375" s="299" t="s">
        <v>187</v>
      </c>
    </row>
    <row r="4376" spans="1:6" x14ac:dyDescent="0.3">
      <c r="A4376" s="299" t="s">
        <v>495</v>
      </c>
      <c r="B4376" s="300">
        <v>4</v>
      </c>
      <c r="C4376" s="299" t="s">
        <v>91</v>
      </c>
      <c r="D4376" s="299" t="s">
        <v>48</v>
      </c>
      <c r="E4376" s="301">
        <v>25.23809523809523</v>
      </c>
      <c r="F4376" s="299" t="s">
        <v>77</v>
      </c>
    </row>
    <row r="4377" spans="1:6" x14ac:dyDescent="0.3">
      <c r="A4377" s="299" t="s">
        <v>495</v>
      </c>
      <c r="B4377" s="300">
        <v>4</v>
      </c>
      <c r="C4377" s="299" t="s">
        <v>91</v>
      </c>
      <c r="D4377" s="299" t="s">
        <v>49</v>
      </c>
      <c r="E4377" s="301">
        <v>83.14285714285711</v>
      </c>
      <c r="F4377" s="299" t="s">
        <v>187</v>
      </c>
    </row>
    <row r="4378" spans="1:6" x14ac:dyDescent="0.3">
      <c r="A4378" s="299" t="s">
        <v>495</v>
      </c>
      <c r="B4378" s="300">
        <v>4</v>
      </c>
      <c r="C4378" s="299" t="s">
        <v>91</v>
      </c>
      <c r="D4378" s="299" t="s">
        <v>49</v>
      </c>
      <c r="E4378" s="301">
        <v>1.0000000000000004</v>
      </c>
      <c r="F4378" s="299" t="s">
        <v>81</v>
      </c>
    </row>
    <row r="4379" spans="1:6" x14ac:dyDescent="0.3">
      <c r="A4379" s="299" t="s">
        <v>495</v>
      </c>
      <c r="B4379" s="300">
        <v>4</v>
      </c>
      <c r="C4379" s="299" t="s">
        <v>91</v>
      </c>
      <c r="D4379" s="299" t="s">
        <v>49</v>
      </c>
      <c r="E4379" s="301">
        <v>844.90476190476204</v>
      </c>
      <c r="F4379" s="299" t="s">
        <v>77</v>
      </c>
    </row>
    <row r="4380" spans="1:6" x14ac:dyDescent="0.3">
      <c r="A4380" s="299" t="s">
        <v>495</v>
      </c>
      <c r="B4380" s="300">
        <v>4</v>
      </c>
      <c r="C4380" s="299" t="s">
        <v>91</v>
      </c>
      <c r="D4380" s="299" t="s">
        <v>50</v>
      </c>
      <c r="E4380" s="301">
        <v>8.0000000000000036</v>
      </c>
      <c r="F4380" s="299" t="s">
        <v>77</v>
      </c>
    </row>
    <row r="4381" spans="1:6" x14ac:dyDescent="0.3">
      <c r="A4381" s="299" t="s">
        <v>495</v>
      </c>
      <c r="B4381" s="300">
        <v>4</v>
      </c>
      <c r="C4381" s="299" t="s">
        <v>91</v>
      </c>
      <c r="D4381" s="299" t="s">
        <v>51</v>
      </c>
      <c r="E4381" s="301">
        <v>2.9999999999999991</v>
      </c>
      <c r="F4381" s="299" t="s">
        <v>187</v>
      </c>
    </row>
    <row r="4382" spans="1:6" x14ac:dyDescent="0.3">
      <c r="A4382" s="299" t="s">
        <v>495</v>
      </c>
      <c r="B4382" s="300">
        <v>4</v>
      </c>
      <c r="C4382" s="299" t="s">
        <v>91</v>
      </c>
      <c r="D4382" s="299" t="s">
        <v>51</v>
      </c>
      <c r="E4382" s="301">
        <v>46.952380952380963</v>
      </c>
      <c r="F4382" s="299" t="s">
        <v>77</v>
      </c>
    </row>
    <row r="4383" spans="1:6" x14ac:dyDescent="0.3">
      <c r="A4383" s="299" t="s">
        <v>495</v>
      </c>
      <c r="B4383" s="300">
        <v>4</v>
      </c>
      <c r="C4383" s="299" t="s">
        <v>91</v>
      </c>
      <c r="D4383" s="299" t="s">
        <v>52</v>
      </c>
      <c r="E4383" s="301">
        <v>400.52380952380952</v>
      </c>
      <c r="F4383" s="299" t="s">
        <v>187</v>
      </c>
    </row>
    <row r="4384" spans="1:6" x14ac:dyDescent="0.3">
      <c r="A4384" s="299" t="s">
        <v>495</v>
      </c>
      <c r="B4384" s="300">
        <v>4</v>
      </c>
      <c r="C4384" s="299" t="s">
        <v>91</v>
      </c>
      <c r="D4384" s="299" t="s">
        <v>52</v>
      </c>
      <c r="E4384" s="301">
        <v>1.0000000000000004</v>
      </c>
      <c r="F4384" s="299" t="s">
        <v>188</v>
      </c>
    </row>
    <row r="4385" spans="1:6" x14ac:dyDescent="0.3">
      <c r="A4385" s="299" t="s">
        <v>495</v>
      </c>
      <c r="B4385" s="300">
        <v>4</v>
      </c>
      <c r="C4385" s="299" t="s">
        <v>91</v>
      </c>
      <c r="D4385" s="299" t="s">
        <v>52</v>
      </c>
      <c r="E4385" s="301">
        <v>1683.4285714285716</v>
      </c>
      <c r="F4385" s="299" t="s">
        <v>77</v>
      </c>
    </row>
    <row r="4386" spans="1:6" x14ac:dyDescent="0.3">
      <c r="A4386" s="299" t="s">
        <v>495</v>
      </c>
      <c r="B4386" s="300">
        <v>4</v>
      </c>
      <c r="C4386" s="299" t="s">
        <v>91</v>
      </c>
      <c r="D4386" s="299" t="s">
        <v>53</v>
      </c>
      <c r="E4386" s="301">
        <v>1515.4285714285709</v>
      </c>
      <c r="F4386" s="299" t="s">
        <v>187</v>
      </c>
    </row>
    <row r="4387" spans="1:6" x14ac:dyDescent="0.3">
      <c r="A4387" s="299" t="s">
        <v>495</v>
      </c>
      <c r="B4387" s="300">
        <v>4</v>
      </c>
      <c r="C4387" s="299" t="s">
        <v>91</v>
      </c>
      <c r="D4387" s="299" t="s">
        <v>53</v>
      </c>
      <c r="E4387" s="301">
        <v>1.0000000000000004</v>
      </c>
      <c r="F4387" s="299" t="s">
        <v>188</v>
      </c>
    </row>
    <row r="4388" spans="1:6" x14ac:dyDescent="0.3">
      <c r="A4388" s="299" t="s">
        <v>495</v>
      </c>
      <c r="B4388" s="300">
        <v>4</v>
      </c>
      <c r="C4388" s="299" t="s">
        <v>91</v>
      </c>
      <c r="D4388" s="299" t="s">
        <v>53</v>
      </c>
      <c r="E4388" s="301">
        <v>8706.5238095238092</v>
      </c>
      <c r="F4388" s="299" t="s">
        <v>77</v>
      </c>
    </row>
    <row r="4389" spans="1:6" x14ac:dyDescent="0.3">
      <c r="A4389" s="299" t="s">
        <v>495</v>
      </c>
      <c r="B4389" s="300">
        <v>4</v>
      </c>
      <c r="C4389" s="299" t="s">
        <v>91</v>
      </c>
      <c r="D4389" s="299" t="s">
        <v>54</v>
      </c>
      <c r="E4389" s="301">
        <v>155.0952380952381</v>
      </c>
      <c r="F4389" s="299" t="s">
        <v>187</v>
      </c>
    </row>
    <row r="4390" spans="1:6" x14ac:dyDescent="0.3">
      <c r="A4390" s="299" t="s">
        <v>495</v>
      </c>
      <c r="B4390" s="300">
        <v>4</v>
      </c>
      <c r="C4390" s="299" t="s">
        <v>91</v>
      </c>
      <c r="D4390" s="299" t="s">
        <v>54</v>
      </c>
      <c r="E4390" s="301">
        <v>5.9999999999999982</v>
      </c>
      <c r="F4390" s="299" t="s">
        <v>80</v>
      </c>
    </row>
    <row r="4391" spans="1:6" x14ac:dyDescent="0.3">
      <c r="A4391" s="299" t="s">
        <v>495</v>
      </c>
      <c r="B4391" s="300">
        <v>4</v>
      </c>
      <c r="C4391" s="299" t="s">
        <v>91</v>
      </c>
      <c r="D4391" s="299" t="s">
        <v>54</v>
      </c>
      <c r="E4391" s="301">
        <v>2514.1428571428573</v>
      </c>
      <c r="F4391" s="299" t="s">
        <v>77</v>
      </c>
    </row>
    <row r="4392" spans="1:6" x14ac:dyDescent="0.3">
      <c r="A4392" s="299" t="s">
        <v>495</v>
      </c>
      <c r="B4392" s="300">
        <v>4</v>
      </c>
      <c r="C4392" s="299" t="s">
        <v>91</v>
      </c>
      <c r="D4392" s="299" t="s">
        <v>55</v>
      </c>
      <c r="E4392" s="301">
        <v>646.71428571428589</v>
      </c>
      <c r="F4392" s="299" t="s">
        <v>187</v>
      </c>
    </row>
    <row r="4393" spans="1:6" x14ac:dyDescent="0.3">
      <c r="A4393" s="299" t="s">
        <v>495</v>
      </c>
      <c r="B4393" s="300">
        <v>4</v>
      </c>
      <c r="C4393" s="299" t="s">
        <v>91</v>
      </c>
      <c r="D4393" s="299" t="s">
        <v>55</v>
      </c>
      <c r="E4393" s="301">
        <v>1.0000000000000004</v>
      </c>
      <c r="F4393" s="299" t="s">
        <v>188</v>
      </c>
    </row>
    <row r="4394" spans="1:6" x14ac:dyDescent="0.3">
      <c r="A4394" s="299" t="s">
        <v>495</v>
      </c>
      <c r="B4394" s="300">
        <v>4</v>
      </c>
      <c r="C4394" s="299" t="s">
        <v>91</v>
      </c>
      <c r="D4394" s="299" t="s">
        <v>55</v>
      </c>
      <c r="E4394" s="301">
        <v>2714.3333333333326</v>
      </c>
      <c r="F4394" s="299" t="s">
        <v>77</v>
      </c>
    </row>
    <row r="4395" spans="1:6" x14ac:dyDescent="0.3">
      <c r="A4395" s="299" t="s">
        <v>495</v>
      </c>
      <c r="B4395" s="300">
        <v>4</v>
      </c>
      <c r="C4395" s="299" t="s">
        <v>91</v>
      </c>
      <c r="D4395" s="299" t="s">
        <v>56</v>
      </c>
      <c r="E4395" s="301">
        <v>94.380952380952365</v>
      </c>
      <c r="F4395" s="299" t="s">
        <v>187</v>
      </c>
    </row>
    <row r="4396" spans="1:6" x14ac:dyDescent="0.3">
      <c r="A4396" s="299" t="s">
        <v>495</v>
      </c>
      <c r="B4396" s="300">
        <v>4</v>
      </c>
      <c r="C4396" s="299" t="s">
        <v>91</v>
      </c>
      <c r="D4396" s="299" t="s">
        <v>56</v>
      </c>
      <c r="E4396" s="301">
        <v>144.9047619047619</v>
      </c>
      <c r="F4396" s="299" t="s">
        <v>77</v>
      </c>
    </row>
    <row r="4397" spans="1:6" x14ac:dyDescent="0.3">
      <c r="A4397" s="299" t="s">
        <v>495</v>
      </c>
      <c r="B4397" s="300">
        <v>4</v>
      </c>
      <c r="C4397" s="299" t="s">
        <v>91</v>
      </c>
      <c r="D4397" s="299" t="s">
        <v>57</v>
      </c>
      <c r="E4397" s="301">
        <v>25.952380952380945</v>
      </c>
      <c r="F4397" s="299" t="s">
        <v>187</v>
      </c>
    </row>
    <row r="4398" spans="1:6" x14ac:dyDescent="0.3">
      <c r="A4398" s="299" t="s">
        <v>495</v>
      </c>
      <c r="B4398" s="300">
        <v>4</v>
      </c>
      <c r="C4398" s="299" t="s">
        <v>91</v>
      </c>
      <c r="D4398" s="299" t="s">
        <v>57</v>
      </c>
      <c r="E4398" s="301">
        <v>47.999999999999986</v>
      </c>
      <c r="F4398" s="299" t="s">
        <v>77</v>
      </c>
    </row>
    <row r="4399" spans="1:6" x14ac:dyDescent="0.3">
      <c r="A4399" s="299" t="s">
        <v>495</v>
      </c>
      <c r="B4399" s="300">
        <v>4</v>
      </c>
      <c r="C4399" s="299" t="s">
        <v>91</v>
      </c>
      <c r="D4399" s="299" t="s">
        <v>58</v>
      </c>
      <c r="E4399" s="301">
        <v>77</v>
      </c>
      <c r="F4399" s="299" t="s">
        <v>187</v>
      </c>
    </row>
    <row r="4400" spans="1:6" x14ac:dyDescent="0.3">
      <c r="A4400" s="299" t="s">
        <v>495</v>
      </c>
      <c r="B4400" s="300">
        <v>4</v>
      </c>
      <c r="C4400" s="299" t="s">
        <v>91</v>
      </c>
      <c r="D4400" s="299" t="s">
        <v>58</v>
      </c>
      <c r="E4400" s="301">
        <v>58.952380952380949</v>
      </c>
      <c r="F4400" s="299" t="s">
        <v>77</v>
      </c>
    </row>
    <row r="4401" spans="1:6" x14ac:dyDescent="0.3">
      <c r="A4401" s="299" t="s">
        <v>495</v>
      </c>
      <c r="B4401" s="300">
        <v>4</v>
      </c>
      <c r="C4401" s="299" t="s">
        <v>91</v>
      </c>
      <c r="D4401" s="299" t="s">
        <v>59</v>
      </c>
      <c r="E4401" s="301">
        <v>130.76190476190482</v>
      </c>
      <c r="F4401" s="299" t="s">
        <v>187</v>
      </c>
    </row>
    <row r="4402" spans="1:6" x14ac:dyDescent="0.3">
      <c r="A4402" s="299" t="s">
        <v>495</v>
      </c>
      <c r="B4402" s="300">
        <v>4</v>
      </c>
      <c r="C4402" s="299" t="s">
        <v>91</v>
      </c>
      <c r="D4402" s="299" t="s">
        <v>59</v>
      </c>
      <c r="E4402" s="301">
        <v>227.2380952380953</v>
      </c>
      <c r="F4402" s="299" t="s">
        <v>77</v>
      </c>
    </row>
    <row r="4403" spans="1:6" x14ac:dyDescent="0.3">
      <c r="A4403" s="299" t="s">
        <v>495</v>
      </c>
      <c r="B4403" s="300">
        <v>4</v>
      </c>
      <c r="C4403" s="299" t="s">
        <v>91</v>
      </c>
      <c r="D4403" s="299" t="s">
        <v>60</v>
      </c>
      <c r="E4403" s="301">
        <v>218.19047619047618</v>
      </c>
      <c r="F4403" s="299" t="s">
        <v>187</v>
      </c>
    </row>
    <row r="4404" spans="1:6" x14ac:dyDescent="0.3">
      <c r="A4404" s="299" t="s">
        <v>495</v>
      </c>
      <c r="B4404" s="300">
        <v>4</v>
      </c>
      <c r="C4404" s="299" t="s">
        <v>91</v>
      </c>
      <c r="D4404" s="299" t="s">
        <v>60</v>
      </c>
      <c r="E4404" s="301">
        <v>798.14285714285711</v>
      </c>
      <c r="F4404" s="299" t="s">
        <v>77</v>
      </c>
    </row>
    <row r="4405" spans="1:6" x14ac:dyDescent="0.3">
      <c r="A4405" s="299" t="s">
        <v>495</v>
      </c>
      <c r="B4405" s="300">
        <v>4</v>
      </c>
      <c r="C4405" s="299" t="s">
        <v>91</v>
      </c>
      <c r="D4405" s="299" t="s">
        <v>61</v>
      </c>
      <c r="E4405" s="301">
        <v>1.0000000000000004</v>
      </c>
      <c r="F4405" s="299" t="s">
        <v>187</v>
      </c>
    </row>
    <row r="4406" spans="1:6" x14ac:dyDescent="0.3">
      <c r="A4406" s="299" t="s">
        <v>495</v>
      </c>
      <c r="B4406" s="300">
        <v>4</v>
      </c>
      <c r="C4406" s="299" t="s">
        <v>91</v>
      </c>
      <c r="D4406" s="299" t="s">
        <v>61</v>
      </c>
      <c r="E4406" s="301">
        <v>72.571428571428569</v>
      </c>
      <c r="F4406" s="299" t="s">
        <v>77</v>
      </c>
    </row>
    <row r="4407" spans="1:6" x14ac:dyDescent="0.3">
      <c r="A4407" s="299" t="s">
        <v>495</v>
      </c>
      <c r="B4407" s="300">
        <v>4</v>
      </c>
      <c r="C4407" s="299" t="s">
        <v>91</v>
      </c>
      <c r="D4407" s="299" t="s">
        <v>62</v>
      </c>
      <c r="E4407" s="301">
        <v>139.0952380952381</v>
      </c>
      <c r="F4407" s="299" t="s">
        <v>187</v>
      </c>
    </row>
    <row r="4408" spans="1:6" x14ac:dyDescent="0.3">
      <c r="A4408" s="299" t="s">
        <v>495</v>
      </c>
      <c r="B4408" s="300">
        <v>4</v>
      </c>
      <c r="C4408" s="299" t="s">
        <v>91</v>
      </c>
      <c r="D4408" s="299" t="s">
        <v>62</v>
      </c>
      <c r="E4408" s="301">
        <v>283.1904761904762</v>
      </c>
      <c r="F4408" s="299" t="s">
        <v>77</v>
      </c>
    </row>
    <row r="4409" spans="1:6" x14ac:dyDescent="0.3">
      <c r="A4409" s="299" t="s">
        <v>495</v>
      </c>
      <c r="B4409" s="300">
        <v>4</v>
      </c>
      <c r="C4409" s="299" t="s">
        <v>91</v>
      </c>
      <c r="D4409" s="299" t="s">
        <v>63</v>
      </c>
      <c r="E4409" s="301">
        <v>43.19047619047619</v>
      </c>
      <c r="F4409" s="299" t="s">
        <v>187</v>
      </c>
    </row>
    <row r="4410" spans="1:6" x14ac:dyDescent="0.3">
      <c r="A4410" s="299" t="s">
        <v>495</v>
      </c>
      <c r="B4410" s="300">
        <v>4</v>
      </c>
      <c r="C4410" s="299" t="s">
        <v>91</v>
      </c>
      <c r="D4410" s="299" t="s">
        <v>63</v>
      </c>
      <c r="E4410" s="301">
        <v>793.9047619047617</v>
      </c>
      <c r="F4410" s="299" t="s">
        <v>77</v>
      </c>
    </row>
    <row r="4411" spans="1:6" x14ac:dyDescent="0.3">
      <c r="A4411" s="299" t="s">
        <v>495</v>
      </c>
      <c r="B4411" s="300">
        <v>4</v>
      </c>
      <c r="C4411" s="299" t="s">
        <v>91</v>
      </c>
      <c r="D4411" s="299" t="s">
        <v>64</v>
      </c>
      <c r="E4411" s="301">
        <v>50.428571428571416</v>
      </c>
      <c r="F4411" s="299" t="s">
        <v>187</v>
      </c>
    </row>
    <row r="4412" spans="1:6" x14ac:dyDescent="0.3">
      <c r="A4412" s="299" t="s">
        <v>495</v>
      </c>
      <c r="B4412" s="300">
        <v>4</v>
      </c>
      <c r="C4412" s="299" t="s">
        <v>91</v>
      </c>
      <c r="D4412" s="299" t="s">
        <v>64</v>
      </c>
      <c r="E4412" s="301">
        <v>204.71428571428567</v>
      </c>
      <c r="F4412" s="299" t="s">
        <v>77</v>
      </c>
    </row>
    <row r="4413" spans="1:6" x14ac:dyDescent="0.3">
      <c r="A4413" s="299" t="s">
        <v>495</v>
      </c>
      <c r="B4413" s="300">
        <v>4</v>
      </c>
      <c r="C4413" s="299" t="s">
        <v>91</v>
      </c>
      <c r="D4413" s="299" t="s">
        <v>65</v>
      </c>
      <c r="E4413" s="301">
        <v>439.99999999999994</v>
      </c>
      <c r="F4413" s="299" t="s">
        <v>187</v>
      </c>
    </row>
    <row r="4414" spans="1:6" x14ac:dyDescent="0.3">
      <c r="A4414" s="299" t="s">
        <v>495</v>
      </c>
      <c r="B4414" s="300">
        <v>4</v>
      </c>
      <c r="C4414" s="299" t="s">
        <v>91</v>
      </c>
      <c r="D4414" s="299" t="s">
        <v>65</v>
      </c>
      <c r="E4414" s="301">
        <v>292.04761904761909</v>
      </c>
      <c r="F4414" s="299" t="s">
        <v>77</v>
      </c>
    </row>
    <row r="4415" spans="1:6" x14ac:dyDescent="0.3">
      <c r="A4415" s="299" t="s">
        <v>495</v>
      </c>
      <c r="B4415" s="300">
        <v>4</v>
      </c>
      <c r="C4415" s="299" t="s">
        <v>91</v>
      </c>
      <c r="D4415" s="299" t="s">
        <v>67</v>
      </c>
      <c r="E4415" s="301">
        <v>2.9999999999999991</v>
      </c>
      <c r="F4415" s="299" t="s">
        <v>187</v>
      </c>
    </row>
    <row r="4416" spans="1:6" x14ac:dyDescent="0.3">
      <c r="A4416" s="299" t="s">
        <v>495</v>
      </c>
      <c r="B4416" s="300">
        <v>4</v>
      </c>
      <c r="C4416" s="299" t="s">
        <v>91</v>
      </c>
      <c r="D4416" s="299" t="s">
        <v>67</v>
      </c>
      <c r="E4416" s="301">
        <v>13.571428571428569</v>
      </c>
      <c r="F4416" s="299" t="s">
        <v>77</v>
      </c>
    </row>
    <row r="4417" spans="1:6" x14ac:dyDescent="0.3">
      <c r="A4417" s="299" t="s">
        <v>495</v>
      </c>
      <c r="B4417" s="300">
        <v>4</v>
      </c>
      <c r="C4417" s="299" t="s">
        <v>91</v>
      </c>
      <c r="D4417" s="299" t="s">
        <v>66</v>
      </c>
      <c r="E4417" s="301">
        <v>2.0000000000000009</v>
      </c>
      <c r="F4417" s="299" t="s">
        <v>187</v>
      </c>
    </row>
    <row r="4418" spans="1:6" x14ac:dyDescent="0.3">
      <c r="A4418" s="299" t="s">
        <v>495</v>
      </c>
      <c r="B4418" s="300">
        <v>4</v>
      </c>
      <c r="C4418" s="299" t="s">
        <v>91</v>
      </c>
      <c r="D4418" s="299" t="s">
        <v>66</v>
      </c>
      <c r="E4418" s="301">
        <v>2.9999999999999991</v>
      </c>
      <c r="F4418" s="299" t="s">
        <v>77</v>
      </c>
    </row>
    <row r="4419" spans="1:6" x14ac:dyDescent="0.3">
      <c r="A4419" s="299" t="s">
        <v>495</v>
      </c>
      <c r="B4419" s="300">
        <v>4</v>
      </c>
      <c r="C4419" s="299" t="s">
        <v>92</v>
      </c>
      <c r="D4419" s="299" t="s">
        <v>47</v>
      </c>
      <c r="E4419" s="301">
        <v>133.33333333333331</v>
      </c>
      <c r="F4419" s="299" t="s">
        <v>187</v>
      </c>
    </row>
    <row r="4420" spans="1:6" x14ac:dyDescent="0.3">
      <c r="A4420" s="299" t="s">
        <v>495</v>
      </c>
      <c r="B4420" s="300">
        <v>4</v>
      </c>
      <c r="C4420" s="299" t="s">
        <v>92</v>
      </c>
      <c r="D4420" s="299" t="s">
        <v>47</v>
      </c>
      <c r="E4420" s="301">
        <v>2.2857142857142865</v>
      </c>
      <c r="F4420" s="299" t="s">
        <v>80</v>
      </c>
    </row>
    <row r="4421" spans="1:6" x14ac:dyDescent="0.3">
      <c r="A4421" s="299" t="s">
        <v>495</v>
      </c>
      <c r="B4421" s="300">
        <v>4</v>
      </c>
      <c r="C4421" s="299" t="s">
        <v>92</v>
      </c>
      <c r="D4421" s="299" t="s">
        <v>47</v>
      </c>
      <c r="E4421" s="301">
        <v>144.61904761904762</v>
      </c>
      <c r="F4421" s="299" t="s">
        <v>188</v>
      </c>
    </row>
    <row r="4422" spans="1:6" x14ac:dyDescent="0.3">
      <c r="A4422" s="299" t="s">
        <v>495</v>
      </c>
      <c r="B4422" s="300">
        <v>4</v>
      </c>
      <c r="C4422" s="299" t="s">
        <v>92</v>
      </c>
      <c r="D4422" s="299" t="s">
        <v>47</v>
      </c>
      <c r="E4422" s="301">
        <v>139.9047619047619</v>
      </c>
      <c r="F4422" s="299" t="s">
        <v>77</v>
      </c>
    </row>
    <row r="4423" spans="1:6" x14ac:dyDescent="0.3">
      <c r="A4423" s="299" t="s">
        <v>495</v>
      </c>
      <c r="B4423" s="300">
        <v>4</v>
      </c>
      <c r="C4423" s="299" t="s">
        <v>92</v>
      </c>
      <c r="D4423" s="299" t="s">
        <v>48</v>
      </c>
      <c r="E4423" s="301">
        <v>1.0000000000000004</v>
      </c>
      <c r="F4423" s="299" t="s">
        <v>187</v>
      </c>
    </row>
    <row r="4424" spans="1:6" x14ac:dyDescent="0.3">
      <c r="A4424" s="299" t="s">
        <v>495</v>
      </c>
      <c r="B4424" s="300">
        <v>4</v>
      </c>
      <c r="C4424" s="299" t="s">
        <v>92</v>
      </c>
      <c r="D4424" s="299" t="s">
        <v>48</v>
      </c>
      <c r="E4424" s="301">
        <v>10</v>
      </c>
      <c r="F4424" s="299" t="s">
        <v>77</v>
      </c>
    </row>
    <row r="4425" spans="1:6" x14ac:dyDescent="0.3">
      <c r="A4425" s="299" t="s">
        <v>495</v>
      </c>
      <c r="B4425" s="300">
        <v>4</v>
      </c>
      <c r="C4425" s="299" t="s">
        <v>92</v>
      </c>
      <c r="D4425" s="299" t="s">
        <v>49</v>
      </c>
      <c r="E4425" s="301">
        <v>70.095238095238102</v>
      </c>
      <c r="F4425" s="299" t="s">
        <v>187</v>
      </c>
    </row>
    <row r="4426" spans="1:6" x14ac:dyDescent="0.3">
      <c r="A4426" s="299" t="s">
        <v>495</v>
      </c>
      <c r="B4426" s="300">
        <v>4</v>
      </c>
      <c r="C4426" s="299" t="s">
        <v>92</v>
      </c>
      <c r="D4426" s="299" t="s">
        <v>49</v>
      </c>
      <c r="E4426" s="301">
        <v>460.04761904761898</v>
      </c>
      <c r="F4426" s="299" t="s">
        <v>77</v>
      </c>
    </row>
    <row r="4427" spans="1:6" x14ac:dyDescent="0.3">
      <c r="A4427" s="299" t="s">
        <v>495</v>
      </c>
      <c r="B4427" s="300">
        <v>4</v>
      </c>
      <c r="C4427" s="299" t="s">
        <v>92</v>
      </c>
      <c r="D4427" s="299" t="s">
        <v>50</v>
      </c>
      <c r="E4427" s="301">
        <v>1.0000000000000004</v>
      </c>
      <c r="F4427" s="299" t="s">
        <v>187</v>
      </c>
    </row>
    <row r="4428" spans="1:6" x14ac:dyDescent="0.3">
      <c r="A4428" s="299" t="s">
        <v>495</v>
      </c>
      <c r="B4428" s="300">
        <v>4</v>
      </c>
      <c r="C4428" s="299" t="s">
        <v>92</v>
      </c>
      <c r="D4428" s="299" t="s">
        <v>50</v>
      </c>
      <c r="E4428" s="301">
        <v>2.9999999999999991</v>
      </c>
      <c r="F4428" s="299" t="s">
        <v>77</v>
      </c>
    </row>
    <row r="4429" spans="1:6" x14ac:dyDescent="0.3">
      <c r="A4429" s="299" t="s">
        <v>495</v>
      </c>
      <c r="B4429" s="300">
        <v>4</v>
      </c>
      <c r="C4429" s="299" t="s">
        <v>92</v>
      </c>
      <c r="D4429" s="299" t="s">
        <v>51</v>
      </c>
      <c r="E4429" s="301">
        <v>1.0000000000000004</v>
      </c>
      <c r="F4429" s="299" t="s">
        <v>187</v>
      </c>
    </row>
    <row r="4430" spans="1:6" x14ac:dyDescent="0.3">
      <c r="A4430" s="299" t="s">
        <v>495</v>
      </c>
      <c r="B4430" s="300">
        <v>4</v>
      </c>
      <c r="C4430" s="299" t="s">
        <v>92</v>
      </c>
      <c r="D4430" s="299" t="s">
        <v>51</v>
      </c>
      <c r="E4430" s="301">
        <v>31.809523809523817</v>
      </c>
      <c r="F4430" s="299" t="s">
        <v>77</v>
      </c>
    </row>
    <row r="4431" spans="1:6" x14ac:dyDescent="0.3">
      <c r="A4431" s="299" t="s">
        <v>495</v>
      </c>
      <c r="B4431" s="300">
        <v>4</v>
      </c>
      <c r="C4431" s="299" t="s">
        <v>92</v>
      </c>
      <c r="D4431" s="299" t="s">
        <v>52</v>
      </c>
      <c r="E4431" s="301">
        <v>516.52380952380952</v>
      </c>
      <c r="F4431" s="299" t="s">
        <v>187</v>
      </c>
    </row>
    <row r="4432" spans="1:6" x14ac:dyDescent="0.3">
      <c r="A4432" s="299" t="s">
        <v>495</v>
      </c>
      <c r="B4432" s="300">
        <v>4</v>
      </c>
      <c r="C4432" s="299" t="s">
        <v>92</v>
      </c>
      <c r="D4432" s="299" t="s">
        <v>52</v>
      </c>
      <c r="E4432" s="301">
        <v>1027.2380952380954</v>
      </c>
      <c r="F4432" s="299" t="s">
        <v>77</v>
      </c>
    </row>
    <row r="4433" spans="1:6" x14ac:dyDescent="0.3">
      <c r="A4433" s="299" t="s">
        <v>495</v>
      </c>
      <c r="B4433" s="300">
        <v>4</v>
      </c>
      <c r="C4433" s="299" t="s">
        <v>92</v>
      </c>
      <c r="D4433" s="299" t="s">
        <v>53</v>
      </c>
      <c r="E4433" s="301">
        <v>459.71428571428567</v>
      </c>
      <c r="F4433" s="299" t="s">
        <v>187</v>
      </c>
    </row>
    <row r="4434" spans="1:6" x14ac:dyDescent="0.3">
      <c r="A4434" s="299" t="s">
        <v>495</v>
      </c>
      <c r="B4434" s="300">
        <v>4</v>
      </c>
      <c r="C4434" s="299" t="s">
        <v>92</v>
      </c>
      <c r="D4434" s="299" t="s">
        <v>53</v>
      </c>
      <c r="E4434" s="301">
        <v>3539.9047619047615</v>
      </c>
      <c r="F4434" s="299" t="s">
        <v>77</v>
      </c>
    </row>
    <row r="4435" spans="1:6" x14ac:dyDescent="0.3">
      <c r="A4435" s="299" t="s">
        <v>495</v>
      </c>
      <c r="B4435" s="300">
        <v>4</v>
      </c>
      <c r="C4435" s="299" t="s">
        <v>92</v>
      </c>
      <c r="D4435" s="299" t="s">
        <v>54</v>
      </c>
      <c r="E4435" s="301">
        <v>144.14285714285717</v>
      </c>
      <c r="F4435" s="299" t="s">
        <v>187</v>
      </c>
    </row>
    <row r="4436" spans="1:6" x14ac:dyDescent="0.3">
      <c r="A4436" s="299" t="s">
        <v>495</v>
      </c>
      <c r="B4436" s="300">
        <v>4</v>
      </c>
      <c r="C4436" s="299" t="s">
        <v>92</v>
      </c>
      <c r="D4436" s="299" t="s">
        <v>54</v>
      </c>
      <c r="E4436" s="301">
        <v>1.0000000000000004</v>
      </c>
      <c r="F4436" s="299" t="s">
        <v>81</v>
      </c>
    </row>
    <row r="4437" spans="1:6" x14ac:dyDescent="0.3">
      <c r="A4437" s="299" t="s">
        <v>495</v>
      </c>
      <c r="B4437" s="300">
        <v>4</v>
      </c>
      <c r="C4437" s="299" t="s">
        <v>92</v>
      </c>
      <c r="D4437" s="299" t="s">
        <v>54</v>
      </c>
      <c r="E4437" s="301">
        <v>1.0000000000000004</v>
      </c>
      <c r="F4437" s="299" t="s">
        <v>80</v>
      </c>
    </row>
    <row r="4438" spans="1:6" x14ac:dyDescent="0.3">
      <c r="A4438" s="299" t="s">
        <v>495</v>
      </c>
      <c r="B4438" s="300">
        <v>4</v>
      </c>
      <c r="C4438" s="299" t="s">
        <v>92</v>
      </c>
      <c r="D4438" s="299" t="s">
        <v>54</v>
      </c>
      <c r="E4438" s="301">
        <v>1.0000000000000004</v>
      </c>
      <c r="F4438" s="299" t="s">
        <v>188</v>
      </c>
    </row>
    <row r="4439" spans="1:6" x14ac:dyDescent="0.3">
      <c r="A4439" s="299" t="s">
        <v>495</v>
      </c>
      <c r="B4439" s="300">
        <v>4</v>
      </c>
      <c r="C4439" s="299" t="s">
        <v>92</v>
      </c>
      <c r="D4439" s="299" t="s">
        <v>54</v>
      </c>
      <c r="E4439" s="301">
        <v>2725.095238095239</v>
      </c>
      <c r="F4439" s="299" t="s">
        <v>77</v>
      </c>
    </row>
    <row r="4440" spans="1:6" x14ac:dyDescent="0.3">
      <c r="A4440" s="299" t="s">
        <v>495</v>
      </c>
      <c r="B4440" s="300">
        <v>4</v>
      </c>
      <c r="C4440" s="299" t="s">
        <v>92</v>
      </c>
      <c r="D4440" s="299" t="s">
        <v>55</v>
      </c>
      <c r="E4440" s="301">
        <v>451.95238095238096</v>
      </c>
      <c r="F4440" s="299" t="s">
        <v>187</v>
      </c>
    </row>
    <row r="4441" spans="1:6" x14ac:dyDescent="0.3">
      <c r="A4441" s="299" t="s">
        <v>495</v>
      </c>
      <c r="B4441" s="300">
        <v>4</v>
      </c>
      <c r="C4441" s="299" t="s">
        <v>92</v>
      </c>
      <c r="D4441" s="299" t="s">
        <v>55</v>
      </c>
      <c r="E4441" s="301">
        <v>1404.8095238095239</v>
      </c>
      <c r="F4441" s="299" t="s">
        <v>77</v>
      </c>
    </row>
    <row r="4442" spans="1:6" x14ac:dyDescent="0.3">
      <c r="A4442" s="299" t="s">
        <v>495</v>
      </c>
      <c r="B4442" s="300">
        <v>4</v>
      </c>
      <c r="C4442" s="299" t="s">
        <v>92</v>
      </c>
      <c r="D4442" s="299" t="s">
        <v>56</v>
      </c>
      <c r="E4442" s="301">
        <v>68.285714285714292</v>
      </c>
      <c r="F4442" s="299" t="s">
        <v>187</v>
      </c>
    </row>
    <row r="4443" spans="1:6" x14ac:dyDescent="0.3">
      <c r="A4443" s="299" t="s">
        <v>495</v>
      </c>
      <c r="B4443" s="300">
        <v>4</v>
      </c>
      <c r="C4443" s="299" t="s">
        <v>92</v>
      </c>
      <c r="D4443" s="299" t="s">
        <v>56</v>
      </c>
      <c r="E4443" s="301">
        <v>83.999999999999986</v>
      </c>
      <c r="F4443" s="299" t="s">
        <v>77</v>
      </c>
    </row>
    <row r="4444" spans="1:6" x14ac:dyDescent="0.3">
      <c r="A4444" s="299" t="s">
        <v>495</v>
      </c>
      <c r="B4444" s="300">
        <v>4</v>
      </c>
      <c r="C4444" s="299" t="s">
        <v>92</v>
      </c>
      <c r="D4444" s="299" t="s">
        <v>57</v>
      </c>
      <c r="E4444" s="301">
        <v>14.857142857142851</v>
      </c>
      <c r="F4444" s="299" t="s">
        <v>187</v>
      </c>
    </row>
    <row r="4445" spans="1:6" x14ac:dyDescent="0.3">
      <c r="A4445" s="299" t="s">
        <v>495</v>
      </c>
      <c r="B4445" s="300">
        <v>4</v>
      </c>
      <c r="C4445" s="299" t="s">
        <v>92</v>
      </c>
      <c r="D4445" s="299" t="s">
        <v>57</v>
      </c>
      <c r="E4445" s="301">
        <v>26.285714285714274</v>
      </c>
      <c r="F4445" s="299" t="s">
        <v>77</v>
      </c>
    </row>
    <row r="4446" spans="1:6" x14ac:dyDescent="0.3">
      <c r="A4446" s="299" t="s">
        <v>495</v>
      </c>
      <c r="B4446" s="300">
        <v>4</v>
      </c>
      <c r="C4446" s="299" t="s">
        <v>92</v>
      </c>
      <c r="D4446" s="299" t="s">
        <v>58</v>
      </c>
      <c r="E4446" s="301">
        <v>56.857142857142854</v>
      </c>
      <c r="F4446" s="299" t="s">
        <v>187</v>
      </c>
    </row>
    <row r="4447" spans="1:6" x14ac:dyDescent="0.3">
      <c r="A4447" s="299" t="s">
        <v>495</v>
      </c>
      <c r="B4447" s="300">
        <v>4</v>
      </c>
      <c r="C4447" s="299" t="s">
        <v>92</v>
      </c>
      <c r="D4447" s="299" t="s">
        <v>58</v>
      </c>
      <c r="E4447" s="301">
        <v>48.476190476190474</v>
      </c>
      <c r="F4447" s="299" t="s">
        <v>77</v>
      </c>
    </row>
    <row r="4448" spans="1:6" x14ac:dyDescent="0.3">
      <c r="A4448" s="299" t="s">
        <v>495</v>
      </c>
      <c r="B4448" s="300">
        <v>4</v>
      </c>
      <c r="C4448" s="299" t="s">
        <v>92</v>
      </c>
      <c r="D4448" s="299" t="s">
        <v>59</v>
      </c>
      <c r="E4448" s="301">
        <v>136.85714285714283</v>
      </c>
      <c r="F4448" s="299" t="s">
        <v>187</v>
      </c>
    </row>
    <row r="4449" spans="1:6" x14ac:dyDescent="0.3">
      <c r="A4449" s="299" t="s">
        <v>495</v>
      </c>
      <c r="B4449" s="300">
        <v>4</v>
      </c>
      <c r="C4449" s="299" t="s">
        <v>92</v>
      </c>
      <c r="D4449" s="299" t="s">
        <v>59</v>
      </c>
      <c r="E4449" s="301">
        <v>185.09523809523813</v>
      </c>
      <c r="F4449" s="299" t="s">
        <v>77</v>
      </c>
    </row>
    <row r="4450" spans="1:6" x14ac:dyDescent="0.3">
      <c r="A4450" s="299" t="s">
        <v>495</v>
      </c>
      <c r="B4450" s="300">
        <v>4</v>
      </c>
      <c r="C4450" s="299" t="s">
        <v>92</v>
      </c>
      <c r="D4450" s="299" t="s">
        <v>60</v>
      </c>
      <c r="E4450" s="301">
        <v>146.85714285714286</v>
      </c>
      <c r="F4450" s="299" t="s">
        <v>187</v>
      </c>
    </row>
    <row r="4451" spans="1:6" x14ac:dyDescent="0.3">
      <c r="A4451" s="299" t="s">
        <v>495</v>
      </c>
      <c r="B4451" s="300">
        <v>4</v>
      </c>
      <c r="C4451" s="299" t="s">
        <v>92</v>
      </c>
      <c r="D4451" s="299" t="s">
        <v>60</v>
      </c>
      <c r="E4451" s="301">
        <v>338.04761904761909</v>
      </c>
      <c r="F4451" s="299" t="s">
        <v>77</v>
      </c>
    </row>
    <row r="4452" spans="1:6" x14ac:dyDescent="0.3">
      <c r="A4452" s="299" t="s">
        <v>495</v>
      </c>
      <c r="B4452" s="300">
        <v>4</v>
      </c>
      <c r="C4452" s="299" t="s">
        <v>92</v>
      </c>
      <c r="D4452" s="299" t="s">
        <v>61</v>
      </c>
      <c r="E4452" s="301">
        <v>43.809523809523817</v>
      </c>
      <c r="F4452" s="299" t="s">
        <v>77</v>
      </c>
    </row>
    <row r="4453" spans="1:6" x14ac:dyDescent="0.3">
      <c r="A4453" s="299" t="s">
        <v>495</v>
      </c>
      <c r="B4453" s="300">
        <v>4</v>
      </c>
      <c r="C4453" s="299" t="s">
        <v>92</v>
      </c>
      <c r="D4453" s="299" t="s">
        <v>62</v>
      </c>
      <c r="E4453" s="301">
        <v>94.809523809523796</v>
      </c>
      <c r="F4453" s="299" t="s">
        <v>187</v>
      </c>
    </row>
    <row r="4454" spans="1:6" x14ac:dyDescent="0.3">
      <c r="A4454" s="299" t="s">
        <v>495</v>
      </c>
      <c r="B4454" s="300">
        <v>4</v>
      </c>
      <c r="C4454" s="299" t="s">
        <v>92</v>
      </c>
      <c r="D4454" s="299" t="s">
        <v>62</v>
      </c>
      <c r="E4454" s="301">
        <v>208.28571428571428</v>
      </c>
      <c r="F4454" s="299" t="s">
        <v>77</v>
      </c>
    </row>
    <row r="4455" spans="1:6" x14ac:dyDescent="0.3">
      <c r="A4455" s="299" t="s">
        <v>495</v>
      </c>
      <c r="B4455" s="300">
        <v>4</v>
      </c>
      <c r="C4455" s="299" t="s">
        <v>92</v>
      </c>
      <c r="D4455" s="299" t="s">
        <v>63</v>
      </c>
      <c r="E4455" s="301">
        <v>36.285714285714292</v>
      </c>
      <c r="F4455" s="299" t="s">
        <v>187</v>
      </c>
    </row>
    <row r="4456" spans="1:6" x14ac:dyDescent="0.3">
      <c r="A4456" s="299" t="s">
        <v>495</v>
      </c>
      <c r="B4456" s="300">
        <v>4</v>
      </c>
      <c r="C4456" s="299" t="s">
        <v>92</v>
      </c>
      <c r="D4456" s="299" t="s">
        <v>63</v>
      </c>
      <c r="E4456" s="301">
        <v>375.33333333333326</v>
      </c>
      <c r="F4456" s="299" t="s">
        <v>77</v>
      </c>
    </row>
    <row r="4457" spans="1:6" x14ac:dyDescent="0.3">
      <c r="A4457" s="299" t="s">
        <v>495</v>
      </c>
      <c r="B4457" s="300">
        <v>4</v>
      </c>
      <c r="C4457" s="299" t="s">
        <v>92</v>
      </c>
      <c r="D4457" s="299" t="s">
        <v>64</v>
      </c>
      <c r="E4457" s="301">
        <v>49.190476190476204</v>
      </c>
      <c r="F4457" s="299" t="s">
        <v>187</v>
      </c>
    </row>
    <row r="4458" spans="1:6" x14ac:dyDescent="0.3">
      <c r="A4458" s="299" t="s">
        <v>495</v>
      </c>
      <c r="B4458" s="300">
        <v>4</v>
      </c>
      <c r="C4458" s="299" t="s">
        <v>92</v>
      </c>
      <c r="D4458" s="299" t="s">
        <v>64</v>
      </c>
      <c r="E4458" s="301">
        <v>165.14285714285717</v>
      </c>
      <c r="F4458" s="299" t="s">
        <v>77</v>
      </c>
    </row>
    <row r="4459" spans="1:6" x14ac:dyDescent="0.3">
      <c r="A4459" s="299" t="s">
        <v>495</v>
      </c>
      <c r="B4459" s="300">
        <v>4</v>
      </c>
      <c r="C4459" s="299" t="s">
        <v>92</v>
      </c>
      <c r="D4459" s="299" t="s">
        <v>65</v>
      </c>
      <c r="E4459" s="301">
        <v>151.8095238095238</v>
      </c>
      <c r="F4459" s="299" t="s">
        <v>187</v>
      </c>
    </row>
    <row r="4460" spans="1:6" x14ac:dyDescent="0.3">
      <c r="A4460" s="299" t="s">
        <v>495</v>
      </c>
      <c r="B4460" s="300">
        <v>4</v>
      </c>
      <c r="C4460" s="299" t="s">
        <v>92</v>
      </c>
      <c r="D4460" s="299" t="s">
        <v>65</v>
      </c>
      <c r="E4460" s="301">
        <v>78.238095238095227</v>
      </c>
      <c r="F4460" s="299" t="s">
        <v>77</v>
      </c>
    </row>
    <row r="4461" spans="1:6" x14ac:dyDescent="0.3">
      <c r="A4461" s="299" t="s">
        <v>495</v>
      </c>
      <c r="B4461" s="300">
        <v>4</v>
      </c>
      <c r="C4461" s="299" t="s">
        <v>92</v>
      </c>
      <c r="D4461" s="299" t="s">
        <v>67</v>
      </c>
      <c r="E4461" s="301">
        <v>1.0000000000000004</v>
      </c>
      <c r="F4461" s="299" t="s">
        <v>187</v>
      </c>
    </row>
    <row r="4462" spans="1:6" x14ac:dyDescent="0.3">
      <c r="A4462" s="299" t="s">
        <v>495</v>
      </c>
      <c r="B4462" s="300">
        <v>4</v>
      </c>
      <c r="C4462" s="299" t="s">
        <v>92</v>
      </c>
      <c r="D4462" s="299" t="s">
        <v>67</v>
      </c>
      <c r="E4462" s="301">
        <v>27.476190476190467</v>
      </c>
      <c r="F4462" s="299" t="s">
        <v>77</v>
      </c>
    </row>
    <row r="4463" spans="1:6" x14ac:dyDescent="0.3">
      <c r="A4463" s="299" t="s">
        <v>495</v>
      </c>
      <c r="B4463" s="300">
        <v>5</v>
      </c>
      <c r="C4463" s="299" t="s">
        <v>91</v>
      </c>
      <c r="D4463" s="299" t="s">
        <v>47</v>
      </c>
      <c r="E4463" s="301">
        <v>2.0000000000000009</v>
      </c>
      <c r="F4463" s="299" t="s">
        <v>187</v>
      </c>
    </row>
    <row r="4464" spans="1:6" x14ac:dyDescent="0.3">
      <c r="A4464" s="299" t="s">
        <v>495</v>
      </c>
      <c r="B4464" s="300">
        <v>5</v>
      </c>
      <c r="C4464" s="299" t="s">
        <v>91</v>
      </c>
      <c r="D4464" s="299" t="s">
        <v>47</v>
      </c>
      <c r="E4464" s="301">
        <v>5</v>
      </c>
      <c r="F4464" s="299" t="s">
        <v>188</v>
      </c>
    </row>
    <row r="4465" spans="1:6" x14ac:dyDescent="0.3">
      <c r="A4465" s="299" t="s">
        <v>495</v>
      </c>
      <c r="B4465" s="300">
        <v>5</v>
      </c>
      <c r="C4465" s="299" t="s">
        <v>91</v>
      </c>
      <c r="D4465" s="299" t="s">
        <v>47</v>
      </c>
      <c r="E4465" s="301">
        <v>83.904761904761898</v>
      </c>
      <c r="F4465" s="299" t="s">
        <v>77</v>
      </c>
    </row>
    <row r="4466" spans="1:6" x14ac:dyDescent="0.3">
      <c r="A4466" s="299" t="s">
        <v>495</v>
      </c>
      <c r="B4466" s="300">
        <v>5</v>
      </c>
      <c r="C4466" s="299" t="s">
        <v>91</v>
      </c>
      <c r="D4466" s="299" t="s">
        <v>48</v>
      </c>
      <c r="E4466" s="301">
        <v>7.7142857142857153</v>
      </c>
      <c r="F4466" s="299" t="s">
        <v>77</v>
      </c>
    </row>
    <row r="4467" spans="1:6" x14ac:dyDescent="0.3">
      <c r="A4467" s="299" t="s">
        <v>495</v>
      </c>
      <c r="B4467" s="300">
        <v>5</v>
      </c>
      <c r="C4467" s="299" t="s">
        <v>91</v>
      </c>
      <c r="D4467" s="299" t="s">
        <v>49</v>
      </c>
      <c r="E4467" s="301">
        <v>3.666666666666667</v>
      </c>
      <c r="F4467" s="299" t="s">
        <v>187</v>
      </c>
    </row>
    <row r="4468" spans="1:6" x14ac:dyDescent="0.3">
      <c r="A4468" s="299" t="s">
        <v>495</v>
      </c>
      <c r="B4468" s="300">
        <v>5</v>
      </c>
      <c r="C4468" s="299" t="s">
        <v>91</v>
      </c>
      <c r="D4468" s="299" t="s">
        <v>49</v>
      </c>
      <c r="E4468" s="301">
        <v>269.61904761904765</v>
      </c>
      <c r="F4468" s="299" t="s">
        <v>77</v>
      </c>
    </row>
    <row r="4469" spans="1:6" x14ac:dyDescent="0.3">
      <c r="A4469" s="299" t="s">
        <v>495</v>
      </c>
      <c r="B4469" s="300">
        <v>5</v>
      </c>
      <c r="C4469" s="299" t="s">
        <v>91</v>
      </c>
      <c r="D4469" s="299" t="s">
        <v>50</v>
      </c>
      <c r="E4469" s="301">
        <v>2.0000000000000009</v>
      </c>
      <c r="F4469" s="299" t="s">
        <v>77</v>
      </c>
    </row>
    <row r="4470" spans="1:6" x14ac:dyDescent="0.3">
      <c r="A4470" s="299" t="s">
        <v>495</v>
      </c>
      <c r="B4470" s="300">
        <v>5</v>
      </c>
      <c r="C4470" s="299" t="s">
        <v>91</v>
      </c>
      <c r="D4470" s="299" t="s">
        <v>51</v>
      </c>
      <c r="E4470" s="301">
        <v>5.9999999999999982</v>
      </c>
      <c r="F4470" s="299" t="s">
        <v>77</v>
      </c>
    </row>
    <row r="4471" spans="1:6" x14ac:dyDescent="0.3">
      <c r="A4471" s="299" t="s">
        <v>495</v>
      </c>
      <c r="B4471" s="300">
        <v>5</v>
      </c>
      <c r="C4471" s="299" t="s">
        <v>91</v>
      </c>
      <c r="D4471" s="299" t="s">
        <v>52</v>
      </c>
      <c r="E4471" s="301">
        <v>49.19047619047619</v>
      </c>
      <c r="F4471" s="299" t="s">
        <v>187</v>
      </c>
    </row>
    <row r="4472" spans="1:6" x14ac:dyDescent="0.3">
      <c r="A4472" s="299" t="s">
        <v>495</v>
      </c>
      <c r="B4472" s="300">
        <v>5</v>
      </c>
      <c r="C4472" s="299" t="s">
        <v>91</v>
      </c>
      <c r="D4472" s="299" t="s">
        <v>52</v>
      </c>
      <c r="E4472" s="301">
        <v>358.71428571428567</v>
      </c>
      <c r="F4472" s="299" t="s">
        <v>77</v>
      </c>
    </row>
    <row r="4473" spans="1:6" x14ac:dyDescent="0.3">
      <c r="A4473" s="299" t="s">
        <v>495</v>
      </c>
      <c r="B4473" s="300">
        <v>5</v>
      </c>
      <c r="C4473" s="299" t="s">
        <v>91</v>
      </c>
      <c r="D4473" s="299" t="s">
        <v>53</v>
      </c>
      <c r="E4473" s="301">
        <v>181.95238095238096</v>
      </c>
      <c r="F4473" s="299" t="s">
        <v>187</v>
      </c>
    </row>
    <row r="4474" spans="1:6" x14ac:dyDescent="0.3">
      <c r="A4474" s="299" t="s">
        <v>495</v>
      </c>
      <c r="B4474" s="300">
        <v>5</v>
      </c>
      <c r="C4474" s="299" t="s">
        <v>91</v>
      </c>
      <c r="D4474" s="299" t="s">
        <v>53</v>
      </c>
      <c r="E4474" s="301">
        <v>248.09523809523807</v>
      </c>
      <c r="F4474" s="299" t="s">
        <v>77</v>
      </c>
    </row>
    <row r="4475" spans="1:6" x14ac:dyDescent="0.3">
      <c r="A4475" s="299" t="s">
        <v>495</v>
      </c>
      <c r="B4475" s="300">
        <v>5</v>
      </c>
      <c r="C4475" s="299" t="s">
        <v>91</v>
      </c>
      <c r="D4475" s="299" t="s">
        <v>54</v>
      </c>
      <c r="E4475" s="301">
        <v>12.380952380952376</v>
      </c>
      <c r="F4475" s="299" t="s">
        <v>187</v>
      </c>
    </row>
    <row r="4476" spans="1:6" x14ac:dyDescent="0.3">
      <c r="A4476" s="299" t="s">
        <v>495</v>
      </c>
      <c r="B4476" s="300">
        <v>5</v>
      </c>
      <c r="C4476" s="299" t="s">
        <v>91</v>
      </c>
      <c r="D4476" s="299" t="s">
        <v>54</v>
      </c>
      <c r="E4476" s="301">
        <v>47.714285714285715</v>
      </c>
      <c r="F4476" s="299" t="s">
        <v>77</v>
      </c>
    </row>
    <row r="4477" spans="1:6" x14ac:dyDescent="0.3">
      <c r="A4477" s="299" t="s">
        <v>495</v>
      </c>
      <c r="B4477" s="300">
        <v>5</v>
      </c>
      <c r="C4477" s="299" t="s">
        <v>91</v>
      </c>
      <c r="D4477" s="299" t="s">
        <v>55</v>
      </c>
      <c r="E4477" s="301">
        <v>74.476190476190453</v>
      </c>
      <c r="F4477" s="299" t="s">
        <v>187</v>
      </c>
    </row>
    <row r="4478" spans="1:6" x14ac:dyDescent="0.3">
      <c r="A4478" s="299" t="s">
        <v>495</v>
      </c>
      <c r="B4478" s="300">
        <v>5</v>
      </c>
      <c r="C4478" s="299" t="s">
        <v>91</v>
      </c>
      <c r="D4478" s="299" t="s">
        <v>55</v>
      </c>
      <c r="E4478" s="301">
        <v>571.71428571428555</v>
      </c>
      <c r="F4478" s="299" t="s">
        <v>77</v>
      </c>
    </row>
    <row r="4479" spans="1:6" x14ac:dyDescent="0.3">
      <c r="A4479" s="299" t="s">
        <v>495</v>
      </c>
      <c r="B4479" s="300">
        <v>5</v>
      </c>
      <c r="C4479" s="299" t="s">
        <v>91</v>
      </c>
      <c r="D4479" s="299" t="s">
        <v>56</v>
      </c>
      <c r="E4479" s="301">
        <v>11</v>
      </c>
      <c r="F4479" s="299" t="s">
        <v>187</v>
      </c>
    </row>
    <row r="4480" spans="1:6" x14ac:dyDescent="0.3">
      <c r="A4480" s="299" t="s">
        <v>495</v>
      </c>
      <c r="B4480" s="300">
        <v>5</v>
      </c>
      <c r="C4480" s="299" t="s">
        <v>91</v>
      </c>
      <c r="D4480" s="299" t="s">
        <v>56</v>
      </c>
      <c r="E4480" s="301">
        <v>3.095238095238094</v>
      </c>
      <c r="F4480" s="299" t="s">
        <v>77</v>
      </c>
    </row>
    <row r="4481" spans="1:6" x14ac:dyDescent="0.3">
      <c r="A4481" s="299" t="s">
        <v>495</v>
      </c>
      <c r="B4481" s="300">
        <v>5</v>
      </c>
      <c r="C4481" s="299" t="s">
        <v>91</v>
      </c>
      <c r="D4481" s="299" t="s">
        <v>57</v>
      </c>
      <c r="E4481" s="301">
        <v>6.9523809523809508</v>
      </c>
      <c r="F4481" s="299" t="s">
        <v>187</v>
      </c>
    </row>
    <row r="4482" spans="1:6" x14ac:dyDescent="0.3">
      <c r="A4482" s="299" t="s">
        <v>495</v>
      </c>
      <c r="B4482" s="300">
        <v>5</v>
      </c>
      <c r="C4482" s="299" t="s">
        <v>91</v>
      </c>
      <c r="D4482" s="299" t="s">
        <v>57</v>
      </c>
      <c r="E4482" s="301">
        <v>2.1904761904761911</v>
      </c>
      <c r="F4482" s="299" t="s">
        <v>77</v>
      </c>
    </row>
    <row r="4483" spans="1:6" x14ac:dyDescent="0.3">
      <c r="A4483" s="299" t="s">
        <v>495</v>
      </c>
      <c r="B4483" s="300">
        <v>5</v>
      </c>
      <c r="C4483" s="299" t="s">
        <v>91</v>
      </c>
      <c r="D4483" s="299" t="s">
        <v>58</v>
      </c>
      <c r="E4483" s="301">
        <v>2.9999999999999991</v>
      </c>
      <c r="F4483" s="299" t="s">
        <v>187</v>
      </c>
    </row>
    <row r="4484" spans="1:6" x14ac:dyDescent="0.3">
      <c r="A4484" s="299" t="s">
        <v>495</v>
      </c>
      <c r="B4484" s="300">
        <v>5</v>
      </c>
      <c r="C4484" s="299" t="s">
        <v>91</v>
      </c>
      <c r="D4484" s="299" t="s">
        <v>58</v>
      </c>
      <c r="E4484" s="301">
        <v>2.0000000000000009</v>
      </c>
      <c r="F4484" s="299" t="s">
        <v>77</v>
      </c>
    </row>
    <row r="4485" spans="1:6" x14ac:dyDescent="0.3">
      <c r="A4485" s="299" t="s">
        <v>495</v>
      </c>
      <c r="B4485" s="300">
        <v>5</v>
      </c>
      <c r="C4485" s="299" t="s">
        <v>91</v>
      </c>
      <c r="D4485" s="299" t="s">
        <v>59</v>
      </c>
      <c r="E4485" s="301">
        <v>8.0000000000000036</v>
      </c>
      <c r="F4485" s="299" t="s">
        <v>187</v>
      </c>
    </row>
    <row r="4486" spans="1:6" x14ac:dyDescent="0.3">
      <c r="A4486" s="299" t="s">
        <v>495</v>
      </c>
      <c r="B4486" s="300">
        <v>5</v>
      </c>
      <c r="C4486" s="299" t="s">
        <v>91</v>
      </c>
      <c r="D4486" s="299" t="s">
        <v>59</v>
      </c>
      <c r="E4486" s="301">
        <v>16.952380952380953</v>
      </c>
      <c r="F4486" s="299" t="s">
        <v>77</v>
      </c>
    </row>
    <row r="4487" spans="1:6" x14ac:dyDescent="0.3">
      <c r="A4487" s="299" t="s">
        <v>495</v>
      </c>
      <c r="B4487" s="300">
        <v>5</v>
      </c>
      <c r="C4487" s="299" t="s">
        <v>91</v>
      </c>
      <c r="D4487" s="299" t="s">
        <v>60</v>
      </c>
      <c r="E4487" s="301">
        <v>10</v>
      </c>
      <c r="F4487" s="299" t="s">
        <v>187</v>
      </c>
    </row>
    <row r="4488" spans="1:6" x14ac:dyDescent="0.3">
      <c r="A4488" s="299" t="s">
        <v>495</v>
      </c>
      <c r="B4488" s="300">
        <v>5</v>
      </c>
      <c r="C4488" s="299" t="s">
        <v>91</v>
      </c>
      <c r="D4488" s="299" t="s">
        <v>60</v>
      </c>
      <c r="E4488" s="301">
        <v>129.66666666666669</v>
      </c>
      <c r="F4488" s="299" t="s">
        <v>77</v>
      </c>
    </row>
    <row r="4489" spans="1:6" x14ac:dyDescent="0.3">
      <c r="A4489" s="299" t="s">
        <v>495</v>
      </c>
      <c r="B4489" s="300">
        <v>5</v>
      </c>
      <c r="C4489" s="299" t="s">
        <v>91</v>
      </c>
      <c r="D4489" s="299" t="s">
        <v>61</v>
      </c>
      <c r="E4489" s="301">
        <v>28.8095238095238</v>
      </c>
      <c r="F4489" s="299" t="s">
        <v>77</v>
      </c>
    </row>
    <row r="4490" spans="1:6" x14ac:dyDescent="0.3">
      <c r="A4490" s="299" t="s">
        <v>495</v>
      </c>
      <c r="B4490" s="300">
        <v>5</v>
      </c>
      <c r="C4490" s="299" t="s">
        <v>91</v>
      </c>
      <c r="D4490" s="299" t="s">
        <v>62</v>
      </c>
      <c r="E4490" s="301">
        <v>11</v>
      </c>
      <c r="F4490" s="299" t="s">
        <v>187</v>
      </c>
    </row>
    <row r="4491" spans="1:6" x14ac:dyDescent="0.3">
      <c r="A4491" s="299" t="s">
        <v>495</v>
      </c>
      <c r="B4491" s="300">
        <v>5</v>
      </c>
      <c r="C4491" s="299" t="s">
        <v>91</v>
      </c>
      <c r="D4491" s="299" t="s">
        <v>62</v>
      </c>
      <c r="E4491" s="301">
        <v>23.666666666666661</v>
      </c>
      <c r="F4491" s="299" t="s">
        <v>77</v>
      </c>
    </row>
    <row r="4492" spans="1:6" x14ac:dyDescent="0.3">
      <c r="A4492" s="299" t="s">
        <v>495</v>
      </c>
      <c r="B4492" s="300">
        <v>5</v>
      </c>
      <c r="C4492" s="299" t="s">
        <v>91</v>
      </c>
      <c r="D4492" s="299" t="s">
        <v>63</v>
      </c>
      <c r="E4492" s="301">
        <v>3.8095238095238111</v>
      </c>
      <c r="F4492" s="299" t="s">
        <v>187</v>
      </c>
    </row>
    <row r="4493" spans="1:6" x14ac:dyDescent="0.3">
      <c r="A4493" s="299" t="s">
        <v>495</v>
      </c>
      <c r="B4493" s="300">
        <v>5</v>
      </c>
      <c r="C4493" s="299" t="s">
        <v>91</v>
      </c>
      <c r="D4493" s="299" t="s">
        <v>63</v>
      </c>
      <c r="E4493" s="301">
        <v>226.28571428571422</v>
      </c>
      <c r="F4493" s="299" t="s">
        <v>77</v>
      </c>
    </row>
    <row r="4494" spans="1:6" x14ac:dyDescent="0.3">
      <c r="A4494" s="299" t="s">
        <v>495</v>
      </c>
      <c r="B4494" s="300">
        <v>5</v>
      </c>
      <c r="C4494" s="299" t="s">
        <v>91</v>
      </c>
      <c r="D4494" s="299" t="s">
        <v>64</v>
      </c>
      <c r="E4494" s="301">
        <v>2.4285714285714288</v>
      </c>
      <c r="F4494" s="299" t="s">
        <v>187</v>
      </c>
    </row>
    <row r="4495" spans="1:6" x14ac:dyDescent="0.3">
      <c r="A4495" s="299" t="s">
        <v>495</v>
      </c>
      <c r="B4495" s="300">
        <v>5</v>
      </c>
      <c r="C4495" s="299" t="s">
        <v>91</v>
      </c>
      <c r="D4495" s="299" t="s">
        <v>64</v>
      </c>
      <c r="E4495" s="301">
        <v>35.904761904761912</v>
      </c>
      <c r="F4495" s="299" t="s">
        <v>77</v>
      </c>
    </row>
    <row r="4496" spans="1:6" x14ac:dyDescent="0.3">
      <c r="A4496" s="299" t="s">
        <v>495</v>
      </c>
      <c r="B4496" s="300">
        <v>5</v>
      </c>
      <c r="C4496" s="299" t="s">
        <v>91</v>
      </c>
      <c r="D4496" s="299" t="s">
        <v>65</v>
      </c>
      <c r="E4496" s="301">
        <v>48.380952380952387</v>
      </c>
      <c r="F4496" s="299" t="s">
        <v>187</v>
      </c>
    </row>
    <row r="4497" spans="1:6" x14ac:dyDescent="0.3">
      <c r="A4497" s="299" t="s">
        <v>495</v>
      </c>
      <c r="B4497" s="300">
        <v>5</v>
      </c>
      <c r="C4497" s="299" t="s">
        <v>91</v>
      </c>
      <c r="D4497" s="299" t="s">
        <v>65</v>
      </c>
      <c r="E4497" s="301">
        <v>52.61904761904762</v>
      </c>
      <c r="F4497" s="299" t="s">
        <v>77</v>
      </c>
    </row>
    <row r="4498" spans="1:6" x14ac:dyDescent="0.3">
      <c r="A4498" s="299" t="s">
        <v>495</v>
      </c>
      <c r="B4498" s="300">
        <v>5</v>
      </c>
      <c r="C4498" s="299" t="s">
        <v>91</v>
      </c>
      <c r="D4498" s="299" t="s">
        <v>67</v>
      </c>
      <c r="E4498" s="301">
        <v>2.9523809523809517</v>
      </c>
      <c r="F4498" s="299" t="s">
        <v>77</v>
      </c>
    </row>
    <row r="4499" spans="1:6" x14ac:dyDescent="0.3">
      <c r="A4499" s="299" t="s">
        <v>495</v>
      </c>
      <c r="B4499" s="300">
        <v>5</v>
      </c>
      <c r="C4499" s="299" t="s">
        <v>91</v>
      </c>
      <c r="D4499" s="299" t="s">
        <v>66</v>
      </c>
      <c r="E4499" s="301">
        <v>1.0000000000000004</v>
      </c>
      <c r="F4499" s="299" t="s">
        <v>187</v>
      </c>
    </row>
    <row r="4500" spans="1:6" x14ac:dyDescent="0.3">
      <c r="A4500" s="299" t="s">
        <v>495</v>
      </c>
      <c r="B4500" s="300">
        <v>5</v>
      </c>
      <c r="C4500" s="299" t="s">
        <v>92</v>
      </c>
      <c r="D4500" s="299" t="s">
        <v>47</v>
      </c>
      <c r="E4500" s="301">
        <v>5.9999999999999982</v>
      </c>
      <c r="F4500" s="299" t="s">
        <v>187</v>
      </c>
    </row>
    <row r="4501" spans="1:6" x14ac:dyDescent="0.3">
      <c r="A4501" s="299" t="s">
        <v>495</v>
      </c>
      <c r="B4501" s="300">
        <v>5</v>
      </c>
      <c r="C4501" s="299" t="s">
        <v>92</v>
      </c>
      <c r="D4501" s="299" t="s">
        <v>47</v>
      </c>
      <c r="E4501" s="301">
        <v>5</v>
      </c>
      <c r="F4501" s="299" t="s">
        <v>188</v>
      </c>
    </row>
    <row r="4502" spans="1:6" x14ac:dyDescent="0.3">
      <c r="A4502" s="299" t="s">
        <v>495</v>
      </c>
      <c r="B4502" s="300">
        <v>5</v>
      </c>
      <c r="C4502" s="299" t="s">
        <v>92</v>
      </c>
      <c r="D4502" s="299" t="s">
        <v>47</v>
      </c>
      <c r="E4502" s="301">
        <v>43.095238095238109</v>
      </c>
      <c r="F4502" s="299" t="s">
        <v>77</v>
      </c>
    </row>
    <row r="4503" spans="1:6" x14ac:dyDescent="0.3">
      <c r="A4503" s="299" t="s">
        <v>495</v>
      </c>
      <c r="B4503" s="300">
        <v>5</v>
      </c>
      <c r="C4503" s="299" t="s">
        <v>92</v>
      </c>
      <c r="D4503" s="299" t="s">
        <v>48</v>
      </c>
      <c r="E4503" s="301">
        <v>7.2857142857142847</v>
      </c>
      <c r="F4503" s="299" t="s">
        <v>77</v>
      </c>
    </row>
    <row r="4504" spans="1:6" x14ac:dyDescent="0.3">
      <c r="A4504" s="299" t="s">
        <v>495</v>
      </c>
      <c r="B4504" s="300">
        <v>5</v>
      </c>
      <c r="C4504" s="299" t="s">
        <v>92</v>
      </c>
      <c r="D4504" s="299" t="s">
        <v>49</v>
      </c>
      <c r="E4504" s="301">
        <v>11.999999999999996</v>
      </c>
      <c r="F4504" s="299" t="s">
        <v>187</v>
      </c>
    </row>
    <row r="4505" spans="1:6" x14ac:dyDescent="0.3">
      <c r="A4505" s="299" t="s">
        <v>495</v>
      </c>
      <c r="B4505" s="300">
        <v>5</v>
      </c>
      <c r="C4505" s="299" t="s">
        <v>92</v>
      </c>
      <c r="D4505" s="299" t="s">
        <v>49</v>
      </c>
      <c r="E4505" s="301">
        <v>121.33333333333333</v>
      </c>
      <c r="F4505" s="299" t="s">
        <v>77</v>
      </c>
    </row>
    <row r="4506" spans="1:6" x14ac:dyDescent="0.3">
      <c r="A4506" s="299" t="s">
        <v>495</v>
      </c>
      <c r="B4506" s="300">
        <v>5</v>
      </c>
      <c r="C4506" s="299" t="s">
        <v>92</v>
      </c>
      <c r="D4506" s="299" t="s">
        <v>50</v>
      </c>
      <c r="E4506" s="301">
        <v>2.0000000000000009</v>
      </c>
      <c r="F4506" s="299" t="s">
        <v>77</v>
      </c>
    </row>
    <row r="4507" spans="1:6" x14ac:dyDescent="0.3">
      <c r="A4507" s="299" t="s">
        <v>495</v>
      </c>
      <c r="B4507" s="300">
        <v>5</v>
      </c>
      <c r="C4507" s="299" t="s">
        <v>92</v>
      </c>
      <c r="D4507" s="299" t="s">
        <v>51</v>
      </c>
      <c r="E4507" s="301">
        <v>9.5238095238095233E-2</v>
      </c>
      <c r="F4507" s="299" t="s">
        <v>77</v>
      </c>
    </row>
    <row r="4508" spans="1:6" x14ac:dyDescent="0.3">
      <c r="A4508" s="299" t="s">
        <v>495</v>
      </c>
      <c r="B4508" s="300">
        <v>5</v>
      </c>
      <c r="C4508" s="299" t="s">
        <v>92</v>
      </c>
      <c r="D4508" s="299" t="s">
        <v>52</v>
      </c>
      <c r="E4508" s="301">
        <v>83.476190476190453</v>
      </c>
      <c r="F4508" s="299" t="s">
        <v>187</v>
      </c>
    </row>
    <row r="4509" spans="1:6" x14ac:dyDescent="0.3">
      <c r="A4509" s="299" t="s">
        <v>495</v>
      </c>
      <c r="B4509" s="300">
        <v>5</v>
      </c>
      <c r="C4509" s="299" t="s">
        <v>92</v>
      </c>
      <c r="D4509" s="299" t="s">
        <v>52</v>
      </c>
      <c r="E4509" s="301">
        <v>135.09523809523813</v>
      </c>
      <c r="F4509" s="299" t="s">
        <v>77</v>
      </c>
    </row>
    <row r="4510" spans="1:6" x14ac:dyDescent="0.3">
      <c r="A4510" s="299" t="s">
        <v>495</v>
      </c>
      <c r="B4510" s="300">
        <v>5</v>
      </c>
      <c r="C4510" s="299" t="s">
        <v>92</v>
      </c>
      <c r="D4510" s="299" t="s">
        <v>53</v>
      </c>
      <c r="E4510" s="301">
        <v>28.999999999999989</v>
      </c>
      <c r="F4510" s="299" t="s">
        <v>187</v>
      </c>
    </row>
    <row r="4511" spans="1:6" x14ac:dyDescent="0.3">
      <c r="A4511" s="299" t="s">
        <v>495</v>
      </c>
      <c r="B4511" s="300">
        <v>5</v>
      </c>
      <c r="C4511" s="299" t="s">
        <v>92</v>
      </c>
      <c r="D4511" s="299" t="s">
        <v>53</v>
      </c>
      <c r="E4511" s="301">
        <v>122.52380952380953</v>
      </c>
      <c r="F4511" s="299" t="s">
        <v>77</v>
      </c>
    </row>
    <row r="4512" spans="1:6" x14ac:dyDescent="0.3">
      <c r="A4512" s="299" t="s">
        <v>495</v>
      </c>
      <c r="B4512" s="300">
        <v>5</v>
      </c>
      <c r="C4512" s="299" t="s">
        <v>92</v>
      </c>
      <c r="D4512" s="299" t="s">
        <v>54</v>
      </c>
      <c r="E4512" s="301">
        <v>13.33333333333333</v>
      </c>
      <c r="F4512" s="299" t="s">
        <v>187</v>
      </c>
    </row>
    <row r="4513" spans="1:6" x14ac:dyDescent="0.3">
      <c r="A4513" s="299" t="s">
        <v>495</v>
      </c>
      <c r="B4513" s="300">
        <v>5</v>
      </c>
      <c r="C4513" s="299" t="s">
        <v>92</v>
      </c>
      <c r="D4513" s="299" t="s">
        <v>54</v>
      </c>
      <c r="E4513" s="301">
        <v>98.428571428571445</v>
      </c>
      <c r="F4513" s="299" t="s">
        <v>77</v>
      </c>
    </row>
    <row r="4514" spans="1:6" x14ac:dyDescent="0.3">
      <c r="A4514" s="299" t="s">
        <v>495</v>
      </c>
      <c r="B4514" s="300">
        <v>5</v>
      </c>
      <c r="C4514" s="299" t="s">
        <v>92</v>
      </c>
      <c r="D4514" s="299" t="s">
        <v>55</v>
      </c>
      <c r="E4514" s="301">
        <v>65.714285714285737</v>
      </c>
      <c r="F4514" s="299" t="s">
        <v>187</v>
      </c>
    </row>
    <row r="4515" spans="1:6" x14ac:dyDescent="0.3">
      <c r="A4515" s="299" t="s">
        <v>495</v>
      </c>
      <c r="B4515" s="300">
        <v>5</v>
      </c>
      <c r="C4515" s="299" t="s">
        <v>92</v>
      </c>
      <c r="D4515" s="299" t="s">
        <v>55</v>
      </c>
      <c r="E4515" s="301">
        <v>224.23809523809521</v>
      </c>
      <c r="F4515" s="299" t="s">
        <v>77</v>
      </c>
    </row>
    <row r="4516" spans="1:6" x14ac:dyDescent="0.3">
      <c r="A4516" s="299" t="s">
        <v>495</v>
      </c>
      <c r="B4516" s="300">
        <v>5</v>
      </c>
      <c r="C4516" s="299" t="s">
        <v>92</v>
      </c>
      <c r="D4516" s="299" t="s">
        <v>56</v>
      </c>
      <c r="E4516" s="301">
        <v>5</v>
      </c>
      <c r="F4516" s="299" t="s">
        <v>187</v>
      </c>
    </row>
    <row r="4517" spans="1:6" x14ac:dyDescent="0.3">
      <c r="A4517" s="299" t="s">
        <v>495</v>
      </c>
      <c r="B4517" s="300">
        <v>5</v>
      </c>
      <c r="C4517" s="299" t="s">
        <v>92</v>
      </c>
      <c r="D4517" s="299" t="s">
        <v>56</v>
      </c>
      <c r="E4517" s="301">
        <v>2.9999999999999991</v>
      </c>
      <c r="F4517" s="299" t="s">
        <v>77</v>
      </c>
    </row>
    <row r="4518" spans="1:6" x14ac:dyDescent="0.3">
      <c r="A4518" s="299" t="s">
        <v>495</v>
      </c>
      <c r="B4518" s="300">
        <v>5</v>
      </c>
      <c r="C4518" s="299" t="s">
        <v>92</v>
      </c>
      <c r="D4518" s="299" t="s">
        <v>57</v>
      </c>
      <c r="E4518" s="301">
        <v>0.19047619047619047</v>
      </c>
      <c r="F4518" s="299" t="s">
        <v>187</v>
      </c>
    </row>
    <row r="4519" spans="1:6" x14ac:dyDescent="0.3">
      <c r="A4519" s="299" t="s">
        <v>495</v>
      </c>
      <c r="B4519" s="300">
        <v>5</v>
      </c>
      <c r="C4519" s="299" t="s">
        <v>92</v>
      </c>
      <c r="D4519" s="299" t="s">
        <v>57</v>
      </c>
      <c r="E4519" s="301">
        <v>2.0000000000000009</v>
      </c>
      <c r="F4519" s="299" t="s">
        <v>77</v>
      </c>
    </row>
    <row r="4520" spans="1:6" x14ac:dyDescent="0.3">
      <c r="A4520" s="299" t="s">
        <v>495</v>
      </c>
      <c r="B4520" s="300">
        <v>5</v>
      </c>
      <c r="C4520" s="299" t="s">
        <v>92</v>
      </c>
      <c r="D4520" s="299" t="s">
        <v>58</v>
      </c>
      <c r="E4520" s="301">
        <v>2.0000000000000009</v>
      </c>
      <c r="F4520" s="299" t="s">
        <v>77</v>
      </c>
    </row>
    <row r="4521" spans="1:6" x14ac:dyDescent="0.3">
      <c r="A4521" s="299" t="s">
        <v>495</v>
      </c>
      <c r="B4521" s="300">
        <v>5</v>
      </c>
      <c r="C4521" s="299" t="s">
        <v>92</v>
      </c>
      <c r="D4521" s="299" t="s">
        <v>59</v>
      </c>
      <c r="E4521" s="301">
        <v>9.0000000000000018</v>
      </c>
      <c r="F4521" s="299" t="s">
        <v>187</v>
      </c>
    </row>
    <row r="4522" spans="1:6" x14ac:dyDescent="0.3">
      <c r="A4522" s="299" t="s">
        <v>495</v>
      </c>
      <c r="B4522" s="300">
        <v>5</v>
      </c>
      <c r="C4522" s="299" t="s">
        <v>92</v>
      </c>
      <c r="D4522" s="299" t="s">
        <v>59</v>
      </c>
      <c r="E4522" s="301">
        <v>12.999999999999995</v>
      </c>
      <c r="F4522" s="299" t="s">
        <v>77</v>
      </c>
    </row>
    <row r="4523" spans="1:6" x14ac:dyDescent="0.3">
      <c r="A4523" s="299" t="s">
        <v>495</v>
      </c>
      <c r="B4523" s="300">
        <v>5</v>
      </c>
      <c r="C4523" s="299" t="s">
        <v>92</v>
      </c>
      <c r="D4523" s="299" t="s">
        <v>60</v>
      </c>
      <c r="E4523" s="301">
        <v>12.809523809523805</v>
      </c>
      <c r="F4523" s="299" t="s">
        <v>187</v>
      </c>
    </row>
    <row r="4524" spans="1:6" x14ac:dyDescent="0.3">
      <c r="A4524" s="299" t="s">
        <v>495</v>
      </c>
      <c r="B4524" s="300">
        <v>5</v>
      </c>
      <c r="C4524" s="299" t="s">
        <v>92</v>
      </c>
      <c r="D4524" s="299" t="s">
        <v>60</v>
      </c>
      <c r="E4524" s="301">
        <v>44.571428571428569</v>
      </c>
      <c r="F4524" s="299" t="s">
        <v>77</v>
      </c>
    </row>
    <row r="4525" spans="1:6" x14ac:dyDescent="0.3">
      <c r="A4525" s="299" t="s">
        <v>495</v>
      </c>
      <c r="B4525" s="300">
        <v>5</v>
      </c>
      <c r="C4525" s="299" t="s">
        <v>92</v>
      </c>
      <c r="D4525" s="299" t="s">
        <v>61</v>
      </c>
      <c r="E4525" s="301">
        <v>34.380952380952387</v>
      </c>
      <c r="F4525" s="299" t="s">
        <v>77</v>
      </c>
    </row>
    <row r="4526" spans="1:6" x14ac:dyDescent="0.3">
      <c r="A4526" s="299" t="s">
        <v>495</v>
      </c>
      <c r="B4526" s="300">
        <v>5</v>
      </c>
      <c r="C4526" s="299" t="s">
        <v>92</v>
      </c>
      <c r="D4526" s="299" t="s">
        <v>62</v>
      </c>
      <c r="E4526" s="301">
        <v>5</v>
      </c>
      <c r="F4526" s="299" t="s">
        <v>187</v>
      </c>
    </row>
    <row r="4527" spans="1:6" x14ac:dyDescent="0.3">
      <c r="A4527" s="299" t="s">
        <v>495</v>
      </c>
      <c r="B4527" s="300">
        <v>5</v>
      </c>
      <c r="C4527" s="299" t="s">
        <v>92</v>
      </c>
      <c r="D4527" s="299" t="s">
        <v>62</v>
      </c>
      <c r="E4527" s="301">
        <v>34.523809523809533</v>
      </c>
      <c r="F4527" s="299" t="s">
        <v>77</v>
      </c>
    </row>
    <row r="4528" spans="1:6" x14ac:dyDescent="0.3">
      <c r="A4528" s="299" t="s">
        <v>495</v>
      </c>
      <c r="B4528" s="300">
        <v>5</v>
      </c>
      <c r="C4528" s="299" t="s">
        <v>92</v>
      </c>
      <c r="D4528" s="299" t="s">
        <v>63</v>
      </c>
      <c r="E4528" s="301">
        <v>4.0000000000000018</v>
      </c>
      <c r="F4528" s="299" t="s">
        <v>187</v>
      </c>
    </row>
    <row r="4529" spans="1:6" x14ac:dyDescent="0.3">
      <c r="A4529" s="299" t="s">
        <v>495</v>
      </c>
      <c r="B4529" s="300">
        <v>5</v>
      </c>
      <c r="C4529" s="299" t="s">
        <v>92</v>
      </c>
      <c r="D4529" s="299" t="s">
        <v>63</v>
      </c>
      <c r="E4529" s="301">
        <v>116.85714285714292</v>
      </c>
      <c r="F4529" s="299" t="s">
        <v>77</v>
      </c>
    </row>
    <row r="4530" spans="1:6" x14ac:dyDescent="0.3">
      <c r="A4530" s="299" t="s">
        <v>495</v>
      </c>
      <c r="B4530" s="300">
        <v>5</v>
      </c>
      <c r="C4530" s="299" t="s">
        <v>92</v>
      </c>
      <c r="D4530" s="299" t="s">
        <v>64</v>
      </c>
      <c r="E4530" s="301">
        <v>5.0476190476190483</v>
      </c>
      <c r="F4530" s="299" t="s">
        <v>187</v>
      </c>
    </row>
    <row r="4531" spans="1:6" x14ac:dyDescent="0.3">
      <c r="A4531" s="299" t="s">
        <v>495</v>
      </c>
      <c r="B4531" s="300">
        <v>5</v>
      </c>
      <c r="C4531" s="299" t="s">
        <v>92</v>
      </c>
      <c r="D4531" s="299" t="s">
        <v>64</v>
      </c>
      <c r="E4531" s="301">
        <v>14.666666666666661</v>
      </c>
      <c r="F4531" s="299" t="s">
        <v>77</v>
      </c>
    </row>
    <row r="4532" spans="1:6" x14ac:dyDescent="0.3">
      <c r="A4532" s="299" t="s">
        <v>495</v>
      </c>
      <c r="B4532" s="300">
        <v>5</v>
      </c>
      <c r="C4532" s="299" t="s">
        <v>92</v>
      </c>
      <c r="D4532" s="299" t="s">
        <v>65</v>
      </c>
      <c r="E4532" s="301">
        <v>25.999999999999989</v>
      </c>
      <c r="F4532" s="299" t="s">
        <v>187</v>
      </c>
    </row>
    <row r="4533" spans="1:6" x14ac:dyDescent="0.3">
      <c r="A4533" s="299" t="s">
        <v>495</v>
      </c>
      <c r="B4533" s="300">
        <v>5</v>
      </c>
      <c r="C4533" s="299" t="s">
        <v>92</v>
      </c>
      <c r="D4533" s="299" t="s">
        <v>65</v>
      </c>
      <c r="E4533" s="301">
        <v>14.999999999999993</v>
      </c>
      <c r="F4533" s="299" t="s">
        <v>77</v>
      </c>
    </row>
    <row r="4534" spans="1:6" x14ac:dyDescent="0.3">
      <c r="A4534" s="299" t="s">
        <v>495</v>
      </c>
      <c r="B4534" s="300">
        <v>5</v>
      </c>
      <c r="C4534" s="299" t="s">
        <v>92</v>
      </c>
      <c r="D4534" s="299" t="s">
        <v>67</v>
      </c>
      <c r="E4534" s="301">
        <v>5.9999999999999982</v>
      </c>
      <c r="F4534" s="299" t="s">
        <v>77</v>
      </c>
    </row>
    <row r="4535" spans="1:6" x14ac:dyDescent="0.3">
      <c r="A4535" s="299" t="s">
        <v>495</v>
      </c>
      <c r="B4535" s="300">
        <v>6</v>
      </c>
      <c r="C4535" s="299" t="s">
        <v>91</v>
      </c>
      <c r="D4535" s="299" t="s">
        <v>47</v>
      </c>
      <c r="E4535" s="301">
        <v>2.0000000000000009</v>
      </c>
      <c r="F4535" s="299" t="s">
        <v>187</v>
      </c>
    </row>
    <row r="4536" spans="1:6" x14ac:dyDescent="0.3">
      <c r="A4536" s="299" t="s">
        <v>495</v>
      </c>
      <c r="B4536" s="300">
        <v>6</v>
      </c>
      <c r="C4536" s="299" t="s">
        <v>91</v>
      </c>
      <c r="D4536" s="299" t="s">
        <v>47</v>
      </c>
      <c r="E4536" s="301">
        <v>1.0000000000000004</v>
      </c>
      <c r="F4536" s="299" t="s">
        <v>188</v>
      </c>
    </row>
    <row r="4537" spans="1:6" x14ac:dyDescent="0.3">
      <c r="A4537" s="299" t="s">
        <v>495</v>
      </c>
      <c r="B4537" s="300">
        <v>6</v>
      </c>
      <c r="C4537" s="299" t="s">
        <v>91</v>
      </c>
      <c r="D4537" s="299" t="s">
        <v>47</v>
      </c>
      <c r="E4537" s="301">
        <v>26.42857142857142</v>
      </c>
      <c r="F4537" s="299" t="s">
        <v>77</v>
      </c>
    </row>
    <row r="4538" spans="1:6" x14ac:dyDescent="0.3">
      <c r="A4538" s="299" t="s">
        <v>495</v>
      </c>
      <c r="B4538" s="300">
        <v>6</v>
      </c>
      <c r="C4538" s="299" t="s">
        <v>91</v>
      </c>
      <c r="D4538" s="299" t="s">
        <v>48</v>
      </c>
      <c r="E4538" s="301">
        <v>9.8571428571428577</v>
      </c>
      <c r="F4538" s="299" t="s">
        <v>77</v>
      </c>
    </row>
    <row r="4539" spans="1:6" x14ac:dyDescent="0.3">
      <c r="A4539" s="299" t="s">
        <v>495</v>
      </c>
      <c r="B4539" s="300">
        <v>6</v>
      </c>
      <c r="C4539" s="299" t="s">
        <v>91</v>
      </c>
      <c r="D4539" s="299" t="s">
        <v>49</v>
      </c>
      <c r="E4539" s="301">
        <v>21</v>
      </c>
      <c r="F4539" s="299" t="s">
        <v>187</v>
      </c>
    </row>
    <row r="4540" spans="1:6" x14ac:dyDescent="0.3">
      <c r="A4540" s="299" t="s">
        <v>495</v>
      </c>
      <c r="B4540" s="300">
        <v>6</v>
      </c>
      <c r="C4540" s="299" t="s">
        <v>91</v>
      </c>
      <c r="D4540" s="299" t="s">
        <v>49</v>
      </c>
      <c r="E4540" s="301">
        <v>191.38095238095238</v>
      </c>
      <c r="F4540" s="299" t="s">
        <v>77</v>
      </c>
    </row>
    <row r="4541" spans="1:6" x14ac:dyDescent="0.3">
      <c r="A4541" s="299" t="s">
        <v>495</v>
      </c>
      <c r="B4541" s="300">
        <v>6</v>
      </c>
      <c r="C4541" s="299" t="s">
        <v>91</v>
      </c>
      <c r="D4541" s="299" t="s">
        <v>50</v>
      </c>
      <c r="E4541" s="301">
        <v>1.0000000000000004</v>
      </c>
      <c r="F4541" s="299" t="s">
        <v>187</v>
      </c>
    </row>
    <row r="4542" spans="1:6" x14ac:dyDescent="0.3">
      <c r="A4542" s="299" t="s">
        <v>495</v>
      </c>
      <c r="B4542" s="300">
        <v>6</v>
      </c>
      <c r="C4542" s="299" t="s">
        <v>91</v>
      </c>
      <c r="D4542" s="299" t="s">
        <v>50</v>
      </c>
      <c r="E4542" s="301">
        <v>8.0000000000000036</v>
      </c>
      <c r="F4542" s="299" t="s">
        <v>77</v>
      </c>
    </row>
    <row r="4543" spans="1:6" x14ac:dyDescent="0.3">
      <c r="A4543" s="299" t="s">
        <v>495</v>
      </c>
      <c r="B4543" s="300">
        <v>6</v>
      </c>
      <c r="C4543" s="299" t="s">
        <v>91</v>
      </c>
      <c r="D4543" s="299" t="s">
        <v>51</v>
      </c>
      <c r="E4543" s="301">
        <v>11.095238095238095</v>
      </c>
      <c r="F4543" s="299" t="s">
        <v>77</v>
      </c>
    </row>
    <row r="4544" spans="1:6" x14ac:dyDescent="0.3">
      <c r="A4544" s="299" t="s">
        <v>495</v>
      </c>
      <c r="B4544" s="300">
        <v>6</v>
      </c>
      <c r="C4544" s="299" t="s">
        <v>91</v>
      </c>
      <c r="D4544" s="299" t="s">
        <v>52</v>
      </c>
      <c r="E4544" s="301">
        <v>34.761904761904773</v>
      </c>
      <c r="F4544" s="299" t="s">
        <v>187</v>
      </c>
    </row>
    <row r="4545" spans="1:6" x14ac:dyDescent="0.3">
      <c r="A4545" s="299" t="s">
        <v>495</v>
      </c>
      <c r="B4545" s="300">
        <v>6</v>
      </c>
      <c r="C4545" s="299" t="s">
        <v>91</v>
      </c>
      <c r="D4545" s="299" t="s">
        <v>52</v>
      </c>
      <c r="E4545" s="301">
        <v>332.66666666666663</v>
      </c>
      <c r="F4545" s="299" t="s">
        <v>77</v>
      </c>
    </row>
    <row r="4546" spans="1:6" x14ac:dyDescent="0.3">
      <c r="A4546" s="299" t="s">
        <v>495</v>
      </c>
      <c r="B4546" s="300">
        <v>6</v>
      </c>
      <c r="C4546" s="299" t="s">
        <v>91</v>
      </c>
      <c r="D4546" s="299" t="s">
        <v>53</v>
      </c>
      <c r="E4546" s="301">
        <v>537.7619047619047</v>
      </c>
      <c r="F4546" s="299" t="s">
        <v>187</v>
      </c>
    </row>
    <row r="4547" spans="1:6" x14ac:dyDescent="0.3">
      <c r="A4547" s="299" t="s">
        <v>495</v>
      </c>
      <c r="B4547" s="300">
        <v>6</v>
      </c>
      <c r="C4547" s="299" t="s">
        <v>91</v>
      </c>
      <c r="D4547" s="299" t="s">
        <v>53</v>
      </c>
      <c r="E4547" s="301">
        <v>380.04761904761904</v>
      </c>
      <c r="F4547" s="299" t="s">
        <v>77</v>
      </c>
    </row>
    <row r="4548" spans="1:6" x14ac:dyDescent="0.3">
      <c r="A4548" s="299" t="s">
        <v>495</v>
      </c>
      <c r="B4548" s="300">
        <v>6</v>
      </c>
      <c r="C4548" s="299" t="s">
        <v>91</v>
      </c>
      <c r="D4548" s="299" t="s">
        <v>54</v>
      </c>
      <c r="E4548" s="301">
        <v>32.904761904761905</v>
      </c>
      <c r="F4548" s="299" t="s">
        <v>187</v>
      </c>
    </row>
    <row r="4549" spans="1:6" x14ac:dyDescent="0.3">
      <c r="A4549" s="299" t="s">
        <v>495</v>
      </c>
      <c r="B4549" s="300">
        <v>6</v>
      </c>
      <c r="C4549" s="299" t="s">
        <v>91</v>
      </c>
      <c r="D4549" s="299" t="s">
        <v>54</v>
      </c>
      <c r="E4549" s="301">
        <v>115.04761904761904</v>
      </c>
      <c r="F4549" s="299" t="s">
        <v>77</v>
      </c>
    </row>
    <row r="4550" spans="1:6" x14ac:dyDescent="0.3">
      <c r="A4550" s="299" t="s">
        <v>495</v>
      </c>
      <c r="B4550" s="300">
        <v>6</v>
      </c>
      <c r="C4550" s="299" t="s">
        <v>91</v>
      </c>
      <c r="D4550" s="299" t="s">
        <v>55</v>
      </c>
      <c r="E4550" s="301">
        <v>225.9047619047619</v>
      </c>
      <c r="F4550" s="299" t="s">
        <v>187</v>
      </c>
    </row>
    <row r="4551" spans="1:6" x14ac:dyDescent="0.3">
      <c r="A4551" s="299" t="s">
        <v>495</v>
      </c>
      <c r="B4551" s="300">
        <v>6</v>
      </c>
      <c r="C4551" s="299" t="s">
        <v>91</v>
      </c>
      <c r="D4551" s="299" t="s">
        <v>55</v>
      </c>
      <c r="E4551" s="301">
        <v>773.47619047619037</v>
      </c>
      <c r="F4551" s="299" t="s">
        <v>77</v>
      </c>
    </row>
    <row r="4552" spans="1:6" x14ac:dyDescent="0.3">
      <c r="A4552" s="299" t="s">
        <v>495</v>
      </c>
      <c r="B4552" s="300">
        <v>6</v>
      </c>
      <c r="C4552" s="299" t="s">
        <v>91</v>
      </c>
      <c r="D4552" s="299" t="s">
        <v>56</v>
      </c>
      <c r="E4552" s="301">
        <v>11</v>
      </c>
      <c r="F4552" s="299" t="s">
        <v>187</v>
      </c>
    </row>
    <row r="4553" spans="1:6" x14ac:dyDescent="0.3">
      <c r="A4553" s="299" t="s">
        <v>495</v>
      </c>
      <c r="B4553" s="300">
        <v>6</v>
      </c>
      <c r="C4553" s="299" t="s">
        <v>91</v>
      </c>
      <c r="D4553" s="299" t="s">
        <v>56</v>
      </c>
      <c r="E4553" s="301">
        <v>23.761904761904756</v>
      </c>
      <c r="F4553" s="299" t="s">
        <v>77</v>
      </c>
    </row>
    <row r="4554" spans="1:6" x14ac:dyDescent="0.3">
      <c r="A4554" s="299" t="s">
        <v>495</v>
      </c>
      <c r="B4554" s="300">
        <v>6</v>
      </c>
      <c r="C4554" s="299" t="s">
        <v>91</v>
      </c>
      <c r="D4554" s="299" t="s">
        <v>57</v>
      </c>
      <c r="E4554" s="301">
        <v>5.9999999999999982</v>
      </c>
      <c r="F4554" s="299" t="s">
        <v>187</v>
      </c>
    </row>
    <row r="4555" spans="1:6" x14ac:dyDescent="0.3">
      <c r="A4555" s="299" t="s">
        <v>495</v>
      </c>
      <c r="B4555" s="300">
        <v>6</v>
      </c>
      <c r="C4555" s="299" t="s">
        <v>91</v>
      </c>
      <c r="D4555" s="299" t="s">
        <v>57</v>
      </c>
      <c r="E4555" s="301">
        <v>2.0000000000000009</v>
      </c>
      <c r="F4555" s="299" t="s">
        <v>77</v>
      </c>
    </row>
    <row r="4556" spans="1:6" x14ac:dyDescent="0.3">
      <c r="A4556" s="299" t="s">
        <v>495</v>
      </c>
      <c r="B4556" s="300">
        <v>6</v>
      </c>
      <c r="C4556" s="299" t="s">
        <v>91</v>
      </c>
      <c r="D4556" s="299" t="s">
        <v>58</v>
      </c>
      <c r="E4556" s="301">
        <v>2.0000000000000009</v>
      </c>
      <c r="F4556" s="299" t="s">
        <v>187</v>
      </c>
    </row>
    <row r="4557" spans="1:6" x14ac:dyDescent="0.3">
      <c r="A4557" s="299" t="s">
        <v>495</v>
      </c>
      <c r="B4557" s="300">
        <v>6</v>
      </c>
      <c r="C4557" s="299" t="s">
        <v>91</v>
      </c>
      <c r="D4557" s="299" t="s">
        <v>58</v>
      </c>
      <c r="E4557" s="301">
        <v>2.9999999999999991</v>
      </c>
      <c r="F4557" s="299" t="s">
        <v>77</v>
      </c>
    </row>
    <row r="4558" spans="1:6" x14ac:dyDescent="0.3">
      <c r="A4558" s="299" t="s">
        <v>495</v>
      </c>
      <c r="B4558" s="300">
        <v>6</v>
      </c>
      <c r="C4558" s="299" t="s">
        <v>91</v>
      </c>
      <c r="D4558" s="299" t="s">
        <v>59</v>
      </c>
      <c r="E4558" s="301">
        <v>21.619047619047617</v>
      </c>
      <c r="F4558" s="299" t="s">
        <v>187</v>
      </c>
    </row>
    <row r="4559" spans="1:6" x14ac:dyDescent="0.3">
      <c r="A4559" s="299" t="s">
        <v>495</v>
      </c>
      <c r="B4559" s="300">
        <v>6</v>
      </c>
      <c r="C4559" s="299" t="s">
        <v>91</v>
      </c>
      <c r="D4559" s="299" t="s">
        <v>59</v>
      </c>
      <c r="E4559" s="301">
        <v>58.238095238095227</v>
      </c>
      <c r="F4559" s="299" t="s">
        <v>77</v>
      </c>
    </row>
    <row r="4560" spans="1:6" x14ac:dyDescent="0.3">
      <c r="A4560" s="299" t="s">
        <v>495</v>
      </c>
      <c r="B4560" s="300">
        <v>6</v>
      </c>
      <c r="C4560" s="299" t="s">
        <v>91</v>
      </c>
      <c r="D4560" s="299" t="s">
        <v>60</v>
      </c>
      <c r="E4560" s="301">
        <v>37.190476190476204</v>
      </c>
      <c r="F4560" s="299" t="s">
        <v>187</v>
      </c>
    </row>
    <row r="4561" spans="1:6" x14ac:dyDescent="0.3">
      <c r="A4561" s="299" t="s">
        <v>495</v>
      </c>
      <c r="B4561" s="300">
        <v>6</v>
      </c>
      <c r="C4561" s="299" t="s">
        <v>91</v>
      </c>
      <c r="D4561" s="299" t="s">
        <v>60</v>
      </c>
      <c r="E4561" s="301">
        <v>147.14285714285717</v>
      </c>
      <c r="F4561" s="299" t="s">
        <v>77</v>
      </c>
    </row>
    <row r="4562" spans="1:6" x14ac:dyDescent="0.3">
      <c r="A4562" s="299" t="s">
        <v>495</v>
      </c>
      <c r="B4562" s="300">
        <v>6</v>
      </c>
      <c r="C4562" s="299" t="s">
        <v>91</v>
      </c>
      <c r="D4562" s="299" t="s">
        <v>61</v>
      </c>
      <c r="E4562" s="301">
        <v>76.714285714285722</v>
      </c>
      <c r="F4562" s="299" t="s">
        <v>77</v>
      </c>
    </row>
    <row r="4563" spans="1:6" x14ac:dyDescent="0.3">
      <c r="A4563" s="299" t="s">
        <v>495</v>
      </c>
      <c r="B4563" s="300">
        <v>6</v>
      </c>
      <c r="C4563" s="299" t="s">
        <v>91</v>
      </c>
      <c r="D4563" s="299" t="s">
        <v>62</v>
      </c>
      <c r="E4563" s="301">
        <v>40.999999999999986</v>
      </c>
      <c r="F4563" s="299" t="s">
        <v>187</v>
      </c>
    </row>
    <row r="4564" spans="1:6" x14ac:dyDescent="0.3">
      <c r="A4564" s="299" t="s">
        <v>495</v>
      </c>
      <c r="B4564" s="300">
        <v>6</v>
      </c>
      <c r="C4564" s="299" t="s">
        <v>91</v>
      </c>
      <c r="D4564" s="299" t="s">
        <v>62</v>
      </c>
      <c r="E4564" s="301">
        <v>69.476190476190482</v>
      </c>
      <c r="F4564" s="299" t="s">
        <v>77</v>
      </c>
    </row>
    <row r="4565" spans="1:6" x14ac:dyDescent="0.3">
      <c r="A4565" s="299" t="s">
        <v>495</v>
      </c>
      <c r="B4565" s="300">
        <v>6</v>
      </c>
      <c r="C4565" s="299" t="s">
        <v>91</v>
      </c>
      <c r="D4565" s="299" t="s">
        <v>63</v>
      </c>
      <c r="E4565" s="301">
        <v>17.476190476190482</v>
      </c>
      <c r="F4565" s="299" t="s">
        <v>187</v>
      </c>
    </row>
    <row r="4566" spans="1:6" x14ac:dyDescent="0.3">
      <c r="A4566" s="299" t="s">
        <v>495</v>
      </c>
      <c r="B4566" s="300">
        <v>6</v>
      </c>
      <c r="C4566" s="299" t="s">
        <v>91</v>
      </c>
      <c r="D4566" s="299" t="s">
        <v>63</v>
      </c>
      <c r="E4566" s="301">
        <v>747.57142857142833</v>
      </c>
      <c r="F4566" s="299" t="s">
        <v>77</v>
      </c>
    </row>
    <row r="4567" spans="1:6" x14ac:dyDescent="0.3">
      <c r="A4567" s="299" t="s">
        <v>495</v>
      </c>
      <c r="B4567" s="300">
        <v>6</v>
      </c>
      <c r="C4567" s="299" t="s">
        <v>91</v>
      </c>
      <c r="D4567" s="299" t="s">
        <v>64</v>
      </c>
      <c r="E4567" s="301">
        <v>12.619047619047613</v>
      </c>
      <c r="F4567" s="299" t="s">
        <v>187</v>
      </c>
    </row>
    <row r="4568" spans="1:6" x14ac:dyDescent="0.3">
      <c r="A4568" s="299" t="s">
        <v>495</v>
      </c>
      <c r="B4568" s="300">
        <v>6</v>
      </c>
      <c r="C4568" s="299" t="s">
        <v>91</v>
      </c>
      <c r="D4568" s="299" t="s">
        <v>64</v>
      </c>
      <c r="E4568" s="301">
        <v>63.19047619047619</v>
      </c>
      <c r="F4568" s="299" t="s">
        <v>77</v>
      </c>
    </row>
    <row r="4569" spans="1:6" x14ac:dyDescent="0.3">
      <c r="A4569" s="299" t="s">
        <v>495</v>
      </c>
      <c r="B4569" s="300">
        <v>6</v>
      </c>
      <c r="C4569" s="299" t="s">
        <v>91</v>
      </c>
      <c r="D4569" s="299" t="s">
        <v>65</v>
      </c>
      <c r="E4569" s="301">
        <v>112.66666666666664</v>
      </c>
      <c r="F4569" s="299" t="s">
        <v>187</v>
      </c>
    </row>
    <row r="4570" spans="1:6" x14ac:dyDescent="0.3">
      <c r="A4570" s="299" t="s">
        <v>495</v>
      </c>
      <c r="B4570" s="300">
        <v>6</v>
      </c>
      <c r="C4570" s="299" t="s">
        <v>91</v>
      </c>
      <c r="D4570" s="299" t="s">
        <v>65</v>
      </c>
      <c r="E4570" s="301">
        <v>57.238095238095241</v>
      </c>
      <c r="F4570" s="299" t="s">
        <v>77</v>
      </c>
    </row>
    <row r="4571" spans="1:6" x14ac:dyDescent="0.3">
      <c r="A4571" s="299" t="s">
        <v>495</v>
      </c>
      <c r="B4571" s="300">
        <v>6</v>
      </c>
      <c r="C4571" s="299" t="s">
        <v>91</v>
      </c>
      <c r="D4571" s="299" t="s">
        <v>67</v>
      </c>
      <c r="E4571" s="301">
        <v>1.0000000000000004</v>
      </c>
      <c r="F4571" s="299" t="s">
        <v>77</v>
      </c>
    </row>
    <row r="4572" spans="1:6" x14ac:dyDescent="0.3">
      <c r="A4572" s="299" t="s">
        <v>495</v>
      </c>
      <c r="B4572" s="300">
        <v>6</v>
      </c>
      <c r="C4572" s="299" t="s">
        <v>92</v>
      </c>
      <c r="D4572" s="299" t="s">
        <v>47</v>
      </c>
      <c r="E4572" s="301">
        <v>18.047619047619051</v>
      </c>
      <c r="F4572" s="299" t="s">
        <v>187</v>
      </c>
    </row>
    <row r="4573" spans="1:6" x14ac:dyDescent="0.3">
      <c r="A4573" s="299" t="s">
        <v>495</v>
      </c>
      <c r="B4573" s="300">
        <v>6</v>
      </c>
      <c r="C4573" s="299" t="s">
        <v>92</v>
      </c>
      <c r="D4573" s="299" t="s">
        <v>47</v>
      </c>
      <c r="E4573" s="301">
        <v>7.2857142857142838</v>
      </c>
      <c r="F4573" s="299" t="s">
        <v>188</v>
      </c>
    </row>
    <row r="4574" spans="1:6" x14ac:dyDescent="0.3">
      <c r="A4574" s="299" t="s">
        <v>495</v>
      </c>
      <c r="B4574" s="300">
        <v>6</v>
      </c>
      <c r="C4574" s="299" t="s">
        <v>92</v>
      </c>
      <c r="D4574" s="299" t="s">
        <v>47</v>
      </c>
      <c r="E4574" s="301">
        <v>61.238095238095255</v>
      </c>
      <c r="F4574" s="299" t="s">
        <v>77</v>
      </c>
    </row>
    <row r="4575" spans="1:6" x14ac:dyDescent="0.3">
      <c r="A4575" s="299" t="s">
        <v>495</v>
      </c>
      <c r="B4575" s="300">
        <v>6</v>
      </c>
      <c r="C4575" s="299" t="s">
        <v>92</v>
      </c>
      <c r="D4575" s="299" t="s">
        <v>48</v>
      </c>
      <c r="E4575" s="301">
        <v>5.9999999999999982</v>
      </c>
      <c r="F4575" s="299" t="s">
        <v>77</v>
      </c>
    </row>
    <row r="4576" spans="1:6" x14ac:dyDescent="0.3">
      <c r="A4576" s="299" t="s">
        <v>495</v>
      </c>
      <c r="B4576" s="300">
        <v>6</v>
      </c>
      <c r="C4576" s="299" t="s">
        <v>92</v>
      </c>
      <c r="D4576" s="299" t="s">
        <v>49</v>
      </c>
      <c r="E4576" s="301">
        <v>35.80952380952381</v>
      </c>
      <c r="F4576" s="299" t="s">
        <v>187</v>
      </c>
    </row>
    <row r="4577" spans="1:6" x14ac:dyDescent="0.3">
      <c r="A4577" s="299" t="s">
        <v>495</v>
      </c>
      <c r="B4577" s="300">
        <v>6</v>
      </c>
      <c r="C4577" s="299" t="s">
        <v>92</v>
      </c>
      <c r="D4577" s="299" t="s">
        <v>49</v>
      </c>
      <c r="E4577" s="301">
        <v>179.90476190476187</v>
      </c>
      <c r="F4577" s="299" t="s">
        <v>77</v>
      </c>
    </row>
    <row r="4578" spans="1:6" x14ac:dyDescent="0.3">
      <c r="A4578" s="299" t="s">
        <v>495</v>
      </c>
      <c r="B4578" s="300">
        <v>6</v>
      </c>
      <c r="C4578" s="299" t="s">
        <v>92</v>
      </c>
      <c r="D4578" s="299" t="s">
        <v>50</v>
      </c>
      <c r="E4578" s="301">
        <v>5</v>
      </c>
      <c r="F4578" s="299" t="s">
        <v>77</v>
      </c>
    </row>
    <row r="4579" spans="1:6" x14ac:dyDescent="0.3">
      <c r="A4579" s="299" t="s">
        <v>495</v>
      </c>
      <c r="B4579" s="300">
        <v>6</v>
      </c>
      <c r="C4579" s="299" t="s">
        <v>92</v>
      </c>
      <c r="D4579" s="299" t="s">
        <v>51</v>
      </c>
      <c r="E4579" s="301">
        <v>9.238095238095239</v>
      </c>
      <c r="F4579" s="299" t="s">
        <v>77</v>
      </c>
    </row>
    <row r="4580" spans="1:6" x14ac:dyDescent="0.3">
      <c r="A4580" s="299" t="s">
        <v>495</v>
      </c>
      <c r="B4580" s="300">
        <v>6</v>
      </c>
      <c r="C4580" s="299" t="s">
        <v>92</v>
      </c>
      <c r="D4580" s="299" t="s">
        <v>52</v>
      </c>
      <c r="E4580" s="301">
        <v>37.857142857142868</v>
      </c>
      <c r="F4580" s="299" t="s">
        <v>187</v>
      </c>
    </row>
    <row r="4581" spans="1:6" x14ac:dyDescent="0.3">
      <c r="A4581" s="299" t="s">
        <v>495</v>
      </c>
      <c r="B4581" s="300">
        <v>6</v>
      </c>
      <c r="C4581" s="299" t="s">
        <v>92</v>
      </c>
      <c r="D4581" s="299" t="s">
        <v>52</v>
      </c>
      <c r="E4581" s="301">
        <v>133.76190476190479</v>
      </c>
      <c r="F4581" s="299" t="s">
        <v>77</v>
      </c>
    </row>
    <row r="4582" spans="1:6" x14ac:dyDescent="0.3">
      <c r="A4582" s="299" t="s">
        <v>495</v>
      </c>
      <c r="B4582" s="300">
        <v>6</v>
      </c>
      <c r="C4582" s="299" t="s">
        <v>92</v>
      </c>
      <c r="D4582" s="299" t="s">
        <v>53</v>
      </c>
      <c r="E4582" s="301">
        <v>178.42857142857139</v>
      </c>
      <c r="F4582" s="299" t="s">
        <v>187</v>
      </c>
    </row>
    <row r="4583" spans="1:6" x14ac:dyDescent="0.3">
      <c r="A4583" s="299" t="s">
        <v>495</v>
      </c>
      <c r="B4583" s="300">
        <v>6</v>
      </c>
      <c r="C4583" s="299" t="s">
        <v>92</v>
      </c>
      <c r="D4583" s="299" t="s">
        <v>53</v>
      </c>
      <c r="E4583" s="301">
        <v>334.42857142857144</v>
      </c>
      <c r="F4583" s="299" t="s">
        <v>77</v>
      </c>
    </row>
    <row r="4584" spans="1:6" x14ac:dyDescent="0.3">
      <c r="A4584" s="299" t="s">
        <v>495</v>
      </c>
      <c r="B4584" s="300">
        <v>6</v>
      </c>
      <c r="C4584" s="299" t="s">
        <v>92</v>
      </c>
      <c r="D4584" s="299" t="s">
        <v>54</v>
      </c>
      <c r="E4584" s="301">
        <v>26.999999999999996</v>
      </c>
      <c r="F4584" s="299" t="s">
        <v>187</v>
      </c>
    </row>
    <row r="4585" spans="1:6" x14ac:dyDescent="0.3">
      <c r="A4585" s="299" t="s">
        <v>495</v>
      </c>
      <c r="B4585" s="300">
        <v>6</v>
      </c>
      <c r="C4585" s="299" t="s">
        <v>92</v>
      </c>
      <c r="D4585" s="299" t="s">
        <v>54</v>
      </c>
      <c r="E4585" s="301">
        <v>915.42857142857122</v>
      </c>
      <c r="F4585" s="299" t="s">
        <v>77</v>
      </c>
    </row>
    <row r="4586" spans="1:6" x14ac:dyDescent="0.3">
      <c r="A4586" s="299" t="s">
        <v>495</v>
      </c>
      <c r="B4586" s="300">
        <v>6</v>
      </c>
      <c r="C4586" s="299" t="s">
        <v>92</v>
      </c>
      <c r="D4586" s="299" t="s">
        <v>55</v>
      </c>
      <c r="E4586" s="301">
        <v>122.76190476190474</v>
      </c>
      <c r="F4586" s="299" t="s">
        <v>187</v>
      </c>
    </row>
    <row r="4587" spans="1:6" x14ac:dyDescent="0.3">
      <c r="A4587" s="299" t="s">
        <v>495</v>
      </c>
      <c r="B4587" s="300">
        <v>6</v>
      </c>
      <c r="C4587" s="299" t="s">
        <v>92</v>
      </c>
      <c r="D4587" s="299" t="s">
        <v>55</v>
      </c>
      <c r="E4587" s="301">
        <v>314.38095238095241</v>
      </c>
      <c r="F4587" s="299" t="s">
        <v>77</v>
      </c>
    </row>
    <row r="4588" spans="1:6" x14ac:dyDescent="0.3">
      <c r="A4588" s="299" t="s">
        <v>495</v>
      </c>
      <c r="B4588" s="300">
        <v>6</v>
      </c>
      <c r="C4588" s="299" t="s">
        <v>92</v>
      </c>
      <c r="D4588" s="299" t="s">
        <v>56</v>
      </c>
      <c r="E4588" s="301">
        <v>11.142857142857142</v>
      </c>
      <c r="F4588" s="299" t="s">
        <v>187</v>
      </c>
    </row>
    <row r="4589" spans="1:6" x14ac:dyDescent="0.3">
      <c r="A4589" s="299" t="s">
        <v>495</v>
      </c>
      <c r="B4589" s="300">
        <v>6</v>
      </c>
      <c r="C4589" s="299" t="s">
        <v>92</v>
      </c>
      <c r="D4589" s="299" t="s">
        <v>56</v>
      </c>
      <c r="E4589" s="301">
        <v>22.952380952380949</v>
      </c>
      <c r="F4589" s="299" t="s">
        <v>77</v>
      </c>
    </row>
    <row r="4590" spans="1:6" x14ac:dyDescent="0.3">
      <c r="A4590" s="299" t="s">
        <v>495</v>
      </c>
      <c r="B4590" s="300">
        <v>6</v>
      </c>
      <c r="C4590" s="299" t="s">
        <v>92</v>
      </c>
      <c r="D4590" s="299" t="s">
        <v>57</v>
      </c>
      <c r="E4590" s="301">
        <v>2.9999999999999991</v>
      </c>
      <c r="F4590" s="299" t="s">
        <v>187</v>
      </c>
    </row>
    <row r="4591" spans="1:6" x14ac:dyDescent="0.3">
      <c r="A4591" s="299" t="s">
        <v>495</v>
      </c>
      <c r="B4591" s="300">
        <v>6</v>
      </c>
      <c r="C4591" s="299" t="s">
        <v>92</v>
      </c>
      <c r="D4591" s="299" t="s">
        <v>57</v>
      </c>
      <c r="E4591" s="301">
        <v>8.5238095238095273</v>
      </c>
      <c r="F4591" s="299" t="s">
        <v>77</v>
      </c>
    </row>
    <row r="4592" spans="1:6" x14ac:dyDescent="0.3">
      <c r="A4592" s="299" t="s">
        <v>495</v>
      </c>
      <c r="B4592" s="300">
        <v>6</v>
      </c>
      <c r="C4592" s="299" t="s">
        <v>92</v>
      </c>
      <c r="D4592" s="299" t="s">
        <v>58</v>
      </c>
      <c r="E4592" s="301">
        <v>11</v>
      </c>
      <c r="F4592" s="299" t="s">
        <v>187</v>
      </c>
    </row>
    <row r="4593" spans="1:6" x14ac:dyDescent="0.3">
      <c r="A4593" s="299" t="s">
        <v>495</v>
      </c>
      <c r="B4593" s="300">
        <v>6</v>
      </c>
      <c r="C4593" s="299" t="s">
        <v>92</v>
      </c>
      <c r="D4593" s="299" t="s">
        <v>58</v>
      </c>
      <c r="E4593" s="301">
        <v>4.0000000000000018</v>
      </c>
      <c r="F4593" s="299" t="s">
        <v>77</v>
      </c>
    </row>
    <row r="4594" spans="1:6" x14ac:dyDescent="0.3">
      <c r="A4594" s="299" t="s">
        <v>495</v>
      </c>
      <c r="B4594" s="300">
        <v>6</v>
      </c>
      <c r="C4594" s="299" t="s">
        <v>92</v>
      </c>
      <c r="D4594" s="299" t="s">
        <v>59</v>
      </c>
      <c r="E4594" s="301">
        <v>38.047619047619058</v>
      </c>
      <c r="F4594" s="299" t="s">
        <v>187</v>
      </c>
    </row>
    <row r="4595" spans="1:6" x14ac:dyDescent="0.3">
      <c r="A4595" s="299" t="s">
        <v>495</v>
      </c>
      <c r="B4595" s="300">
        <v>6</v>
      </c>
      <c r="C4595" s="299" t="s">
        <v>92</v>
      </c>
      <c r="D4595" s="299" t="s">
        <v>59</v>
      </c>
      <c r="E4595" s="301">
        <v>62.523809523809518</v>
      </c>
      <c r="F4595" s="299" t="s">
        <v>77</v>
      </c>
    </row>
    <row r="4596" spans="1:6" x14ac:dyDescent="0.3">
      <c r="A4596" s="299" t="s">
        <v>495</v>
      </c>
      <c r="B4596" s="300">
        <v>6</v>
      </c>
      <c r="C4596" s="299" t="s">
        <v>92</v>
      </c>
      <c r="D4596" s="299" t="s">
        <v>60</v>
      </c>
      <c r="E4596" s="301">
        <v>33.476190476190489</v>
      </c>
      <c r="F4596" s="299" t="s">
        <v>187</v>
      </c>
    </row>
    <row r="4597" spans="1:6" x14ac:dyDescent="0.3">
      <c r="A4597" s="299" t="s">
        <v>495</v>
      </c>
      <c r="B4597" s="300">
        <v>6</v>
      </c>
      <c r="C4597" s="299" t="s">
        <v>92</v>
      </c>
      <c r="D4597" s="299" t="s">
        <v>60</v>
      </c>
      <c r="E4597" s="301">
        <v>78.809523809523796</v>
      </c>
      <c r="F4597" s="299" t="s">
        <v>77</v>
      </c>
    </row>
    <row r="4598" spans="1:6" x14ac:dyDescent="0.3">
      <c r="A4598" s="299" t="s">
        <v>495</v>
      </c>
      <c r="B4598" s="300">
        <v>6</v>
      </c>
      <c r="C4598" s="299" t="s">
        <v>92</v>
      </c>
      <c r="D4598" s="299" t="s">
        <v>61</v>
      </c>
      <c r="E4598" s="301">
        <v>82.333333333333314</v>
      </c>
      <c r="F4598" s="299" t="s">
        <v>77</v>
      </c>
    </row>
    <row r="4599" spans="1:6" x14ac:dyDescent="0.3">
      <c r="A4599" s="299" t="s">
        <v>495</v>
      </c>
      <c r="B4599" s="300">
        <v>6</v>
      </c>
      <c r="C4599" s="299" t="s">
        <v>92</v>
      </c>
      <c r="D4599" s="299" t="s">
        <v>62</v>
      </c>
      <c r="E4599" s="301">
        <v>21.571428571428569</v>
      </c>
      <c r="F4599" s="299" t="s">
        <v>187</v>
      </c>
    </row>
    <row r="4600" spans="1:6" x14ac:dyDescent="0.3">
      <c r="A4600" s="299" t="s">
        <v>495</v>
      </c>
      <c r="B4600" s="300">
        <v>6</v>
      </c>
      <c r="C4600" s="299" t="s">
        <v>92</v>
      </c>
      <c r="D4600" s="299" t="s">
        <v>62</v>
      </c>
      <c r="E4600" s="301">
        <v>75.857142857142861</v>
      </c>
      <c r="F4600" s="299" t="s">
        <v>77</v>
      </c>
    </row>
    <row r="4601" spans="1:6" x14ac:dyDescent="0.3">
      <c r="A4601" s="299" t="s">
        <v>495</v>
      </c>
      <c r="B4601" s="300">
        <v>6</v>
      </c>
      <c r="C4601" s="299" t="s">
        <v>92</v>
      </c>
      <c r="D4601" s="299" t="s">
        <v>63</v>
      </c>
      <c r="E4601" s="301">
        <v>19.000000000000004</v>
      </c>
      <c r="F4601" s="299" t="s">
        <v>187</v>
      </c>
    </row>
    <row r="4602" spans="1:6" x14ac:dyDescent="0.3">
      <c r="A4602" s="299" t="s">
        <v>495</v>
      </c>
      <c r="B4602" s="300">
        <v>6</v>
      </c>
      <c r="C4602" s="299" t="s">
        <v>92</v>
      </c>
      <c r="D4602" s="299" t="s">
        <v>63</v>
      </c>
      <c r="E4602" s="301">
        <v>160.09523809523813</v>
      </c>
      <c r="F4602" s="299" t="s">
        <v>77</v>
      </c>
    </row>
    <row r="4603" spans="1:6" x14ac:dyDescent="0.3">
      <c r="A4603" s="299" t="s">
        <v>495</v>
      </c>
      <c r="B4603" s="300">
        <v>6</v>
      </c>
      <c r="C4603" s="299" t="s">
        <v>92</v>
      </c>
      <c r="D4603" s="299" t="s">
        <v>64</v>
      </c>
      <c r="E4603" s="301">
        <v>14.476190476190471</v>
      </c>
      <c r="F4603" s="299" t="s">
        <v>187</v>
      </c>
    </row>
    <row r="4604" spans="1:6" x14ac:dyDescent="0.3">
      <c r="A4604" s="299" t="s">
        <v>495</v>
      </c>
      <c r="B4604" s="300">
        <v>6</v>
      </c>
      <c r="C4604" s="299" t="s">
        <v>92</v>
      </c>
      <c r="D4604" s="299" t="s">
        <v>64</v>
      </c>
      <c r="E4604" s="301">
        <v>29.333333333333325</v>
      </c>
      <c r="F4604" s="299" t="s">
        <v>77</v>
      </c>
    </row>
    <row r="4605" spans="1:6" x14ac:dyDescent="0.3">
      <c r="A4605" s="299" t="s">
        <v>495</v>
      </c>
      <c r="B4605" s="300">
        <v>6</v>
      </c>
      <c r="C4605" s="299" t="s">
        <v>92</v>
      </c>
      <c r="D4605" s="299" t="s">
        <v>65</v>
      </c>
      <c r="E4605" s="301">
        <v>36.095238095238102</v>
      </c>
      <c r="F4605" s="299" t="s">
        <v>187</v>
      </c>
    </row>
    <row r="4606" spans="1:6" x14ac:dyDescent="0.3">
      <c r="A4606" s="299" t="s">
        <v>495</v>
      </c>
      <c r="B4606" s="300">
        <v>6</v>
      </c>
      <c r="C4606" s="299" t="s">
        <v>92</v>
      </c>
      <c r="D4606" s="299" t="s">
        <v>65</v>
      </c>
      <c r="E4606" s="301">
        <v>26.714285714285708</v>
      </c>
      <c r="F4606" s="299" t="s">
        <v>77</v>
      </c>
    </row>
    <row r="4607" spans="1:6" x14ac:dyDescent="0.3">
      <c r="A4607" s="299" t="s">
        <v>495</v>
      </c>
      <c r="B4607" s="300">
        <v>6</v>
      </c>
      <c r="C4607" s="299" t="s">
        <v>92</v>
      </c>
      <c r="D4607" s="299" t="s">
        <v>67</v>
      </c>
      <c r="E4607" s="301">
        <v>2.0000000000000009</v>
      </c>
      <c r="F4607" s="299" t="s">
        <v>77</v>
      </c>
    </row>
    <row r="4608" spans="1:6" x14ac:dyDescent="0.3">
      <c r="A4608" s="299" t="s">
        <v>495</v>
      </c>
      <c r="B4608" s="300">
        <v>7</v>
      </c>
      <c r="C4608" s="299" t="s">
        <v>91</v>
      </c>
      <c r="D4608" s="299" t="s">
        <v>47</v>
      </c>
      <c r="E4608" s="301">
        <v>41.380952380952365</v>
      </c>
      <c r="F4608" s="299" t="s">
        <v>187</v>
      </c>
    </row>
    <row r="4609" spans="1:6" x14ac:dyDescent="0.3">
      <c r="A4609" s="299" t="s">
        <v>495</v>
      </c>
      <c r="B4609" s="300">
        <v>7</v>
      </c>
      <c r="C4609" s="299" t="s">
        <v>91</v>
      </c>
      <c r="D4609" s="299" t="s">
        <v>47</v>
      </c>
      <c r="E4609" s="301">
        <v>1.428571428571429</v>
      </c>
      <c r="F4609" s="299" t="s">
        <v>81</v>
      </c>
    </row>
    <row r="4610" spans="1:6" x14ac:dyDescent="0.3">
      <c r="A4610" s="299" t="s">
        <v>495</v>
      </c>
      <c r="B4610" s="300">
        <v>7</v>
      </c>
      <c r="C4610" s="299" t="s">
        <v>91</v>
      </c>
      <c r="D4610" s="299" t="s">
        <v>47</v>
      </c>
      <c r="E4610" s="301">
        <v>34.714285714285722</v>
      </c>
      <c r="F4610" s="299" t="s">
        <v>80</v>
      </c>
    </row>
    <row r="4611" spans="1:6" x14ac:dyDescent="0.3">
      <c r="A4611" s="299" t="s">
        <v>495</v>
      </c>
      <c r="B4611" s="300">
        <v>7</v>
      </c>
      <c r="C4611" s="299" t="s">
        <v>91</v>
      </c>
      <c r="D4611" s="299" t="s">
        <v>47</v>
      </c>
      <c r="E4611" s="301">
        <v>9.0000000000000018</v>
      </c>
      <c r="F4611" s="299" t="s">
        <v>188</v>
      </c>
    </row>
    <row r="4612" spans="1:6" x14ac:dyDescent="0.3">
      <c r="A4612" s="299" t="s">
        <v>495</v>
      </c>
      <c r="B4612" s="300">
        <v>7</v>
      </c>
      <c r="C4612" s="299" t="s">
        <v>91</v>
      </c>
      <c r="D4612" s="299" t="s">
        <v>47</v>
      </c>
      <c r="E4612" s="301">
        <v>161.99999999999997</v>
      </c>
      <c r="F4612" s="299" t="s">
        <v>77</v>
      </c>
    </row>
    <row r="4613" spans="1:6" x14ac:dyDescent="0.3">
      <c r="A4613" s="299" t="s">
        <v>495</v>
      </c>
      <c r="B4613" s="300">
        <v>7</v>
      </c>
      <c r="C4613" s="299" t="s">
        <v>91</v>
      </c>
      <c r="D4613" s="299" t="s">
        <v>48</v>
      </c>
      <c r="E4613" s="301">
        <v>2.0000000000000009</v>
      </c>
      <c r="F4613" s="299" t="s">
        <v>187</v>
      </c>
    </row>
    <row r="4614" spans="1:6" x14ac:dyDescent="0.3">
      <c r="A4614" s="299" t="s">
        <v>495</v>
      </c>
      <c r="B4614" s="300">
        <v>7</v>
      </c>
      <c r="C4614" s="299" t="s">
        <v>91</v>
      </c>
      <c r="D4614" s="299" t="s">
        <v>48</v>
      </c>
      <c r="E4614" s="301">
        <v>20.904761904761905</v>
      </c>
      <c r="F4614" s="299" t="s">
        <v>77</v>
      </c>
    </row>
    <row r="4615" spans="1:6" x14ac:dyDescent="0.3">
      <c r="A4615" s="299" t="s">
        <v>495</v>
      </c>
      <c r="B4615" s="300">
        <v>7</v>
      </c>
      <c r="C4615" s="299" t="s">
        <v>91</v>
      </c>
      <c r="D4615" s="299" t="s">
        <v>49</v>
      </c>
      <c r="E4615" s="301">
        <v>522.85714285714289</v>
      </c>
      <c r="F4615" s="299" t="s">
        <v>187</v>
      </c>
    </row>
    <row r="4616" spans="1:6" x14ac:dyDescent="0.3">
      <c r="A4616" s="299" t="s">
        <v>495</v>
      </c>
      <c r="B4616" s="300">
        <v>7</v>
      </c>
      <c r="C4616" s="299" t="s">
        <v>91</v>
      </c>
      <c r="D4616" s="299" t="s">
        <v>49</v>
      </c>
      <c r="E4616" s="301">
        <v>2009.5238095238099</v>
      </c>
      <c r="F4616" s="299" t="s">
        <v>77</v>
      </c>
    </row>
    <row r="4617" spans="1:6" x14ac:dyDescent="0.3">
      <c r="A4617" s="299" t="s">
        <v>495</v>
      </c>
      <c r="B4617" s="300">
        <v>7</v>
      </c>
      <c r="C4617" s="299" t="s">
        <v>91</v>
      </c>
      <c r="D4617" s="299" t="s">
        <v>50</v>
      </c>
      <c r="E4617" s="301">
        <v>2.9999999999999991</v>
      </c>
      <c r="F4617" s="299" t="s">
        <v>187</v>
      </c>
    </row>
    <row r="4618" spans="1:6" x14ac:dyDescent="0.3">
      <c r="A4618" s="299" t="s">
        <v>495</v>
      </c>
      <c r="B4618" s="300">
        <v>7</v>
      </c>
      <c r="C4618" s="299" t="s">
        <v>91</v>
      </c>
      <c r="D4618" s="299" t="s">
        <v>50</v>
      </c>
      <c r="E4618" s="301">
        <v>13.142857142857139</v>
      </c>
      <c r="F4618" s="299" t="s">
        <v>77</v>
      </c>
    </row>
    <row r="4619" spans="1:6" x14ac:dyDescent="0.3">
      <c r="A4619" s="299" t="s">
        <v>495</v>
      </c>
      <c r="B4619" s="300">
        <v>7</v>
      </c>
      <c r="C4619" s="299" t="s">
        <v>91</v>
      </c>
      <c r="D4619" s="299" t="s">
        <v>51</v>
      </c>
      <c r="E4619" s="301">
        <v>5.9999999999999982</v>
      </c>
      <c r="F4619" s="299" t="s">
        <v>187</v>
      </c>
    </row>
    <row r="4620" spans="1:6" x14ac:dyDescent="0.3">
      <c r="A4620" s="299" t="s">
        <v>495</v>
      </c>
      <c r="B4620" s="300">
        <v>7</v>
      </c>
      <c r="C4620" s="299" t="s">
        <v>91</v>
      </c>
      <c r="D4620" s="299" t="s">
        <v>51</v>
      </c>
      <c r="E4620" s="301">
        <v>286.71428571428572</v>
      </c>
      <c r="F4620" s="299" t="s">
        <v>77</v>
      </c>
    </row>
    <row r="4621" spans="1:6" x14ac:dyDescent="0.3">
      <c r="A4621" s="299" t="s">
        <v>495</v>
      </c>
      <c r="B4621" s="300">
        <v>7</v>
      </c>
      <c r="C4621" s="299" t="s">
        <v>91</v>
      </c>
      <c r="D4621" s="299" t="s">
        <v>52</v>
      </c>
      <c r="E4621" s="301">
        <v>2218.8571428571431</v>
      </c>
      <c r="F4621" s="299" t="s">
        <v>187</v>
      </c>
    </row>
    <row r="4622" spans="1:6" x14ac:dyDescent="0.3">
      <c r="A4622" s="299" t="s">
        <v>495</v>
      </c>
      <c r="B4622" s="300">
        <v>7</v>
      </c>
      <c r="C4622" s="299" t="s">
        <v>91</v>
      </c>
      <c r="D4622" s="299" t="s">
        <v>52</v>
      </c>
      <c r="E4622" s="301">
        <v>1.0000000000000004</v>
      </c>
      <c r="F4622" s="299" t="s">
        <v>81</v>
      </c>
    </row>
    <row r="4623" spans="1:6" x14ac:dyDescent="0.3">
      <c r="A4623" s="299" t="s">
        <v>495</v>
      </c>
      <c r="B4623" s="300">
        <v>7</v>
      </c>
      <c r="C4623" s="299" t="s">
        <v>91</v>
      </c>
      <c r="D4623" s="299" t="s">
        <v>52</v>
      </c>
      <c r="E4623" s="301">
        <v>13584.523809523813</v>
      </c>
      <c r="F4623" s="299" t="s">
        <v>77</v>
      </c>
    </row>
    <row r="4624" spans="1:6" x14ac:dyDescent="0.3">
      <c r="A4624" s="299" t="s">
        <v>495</v>
      </c>
      <c r="B4624" s="300">
        <v>7</v>
      </c>
      <c r="C4624" s="299" t="s">
        <v>91</v>
      </c>
      <c r="D4624" s="299" t="s">
        <v>53</v>
      </c>
      <c r="E4624" s="301">
        <v>1966.9047619047615</v>
      </c>
      <c r="F4624" s="299" t="s">
        <v>187</v>
      </c>
    </row>
    <row r="4625" spans="1:6" x14ac:dyDescent="0.3">
      <c r="A4625" s="299" t="s">
        <v>495</v>
      </c>
      <c r="B4625" s="300">
        <v>7</v>
      </c>
      <c r="C4625" s="299" t="s">
        <v>91</v>
      </c>
      <c r="D4625" s="299" t="s">
        <v>53</v>
      </c>
      <c r="E4625" s="301">
        <v>5251.476190476189</v>
      </c>
      <c r="F4625" s="299" t="s">
        <v>77</v>
      </c>
    </row>
    <row r="4626" spans="1:6" x14ac:dyDescent="0.3">
      <c r="A4626" s="299" t="s">
        <v>495</v>
      </c>
      <c r="B4626" s="300">
        <v>7</v>
      </c>
      <c r="C4626" s="299" t="s">
        <v>91</v>
      </c>
      <c r="D4626" s="299" t="s">
        <v>54</v>
      </c>
      <c r="E4626" s="301">
        <v>422.61904761904765</v>
      </c>
      <c r="F4626" s="299" t="s">
        <v>187</v>
      </c>
    </row>
    <row r="4627" spans="1:6" x14ac:dyDescent="0.3">
      <c r="A4627" s="299" t="s">
        <v>495</v>
      </c>
      <c r="B4627" s="300">
        <v>7</v>
      </c>
      <c r="C4627" s="299" t="s">
        <v>91</v>
      </c>
      <c r="D4627" s="299" t="s">
        <v>54</v>
      </c>
      <c r="E4627" s="301">
        <v>2.9999999999999991</v>
      </c>
      <c r="F4627" s="299" t="s">
        <v>81</v>
      </c>
    </row>
    <row r="4628" spans="1:6" x14ac:dyDescent="0.3">
      <c r="A4628" s="299" t="s">
        <v>495</v>
      </c>
      <c r="B4628" s="300">
        <v>7</v>
      </c>
      <c r="C4628" s="299" t="s">
        <v>91</v>
      </c>
      <c r="D4628" s="299" t="s">
        <v>54</v>
      </c>
      <c r="E4628" s="301">
        <v>32.238095238095241</v>
      </c>
      <c r="F4628" s="299" t="s">
        <v>80</v>
      </c>
    </row>
    <row r="4629" spans="1:6" x14ac:dyDescent="0.3">
      <c r="A4629" s="299" t="s">
        <v>495</v>
      </c>
      <c r="B4629" s="300">
        <v>7</v>
      </c>
      <c r="C4629" s="299" t="s">
        <v>91</v>
      </c>
      <c r="D4629" s="299" t="s">
        <v>54</v>
      </c>
      <c r="E4629" s="301">
        <v>879.90476190476181</v>
      </c>
      <c r="F4629" s="299" t="s">
        <v>77</v>
      </c>
    </row>
    <row r="4630" spans="1:6" x14ac:dyDescent="0.3">
      <c r="A4630" s="299" t="s">
        <v>495</v>
      </c>
      <c r="B4630" s="300">
        <v>7</v>
      </c>
      <c r="C4630" s="299" t="s">
        <v>91</v>
      </c>
      <c r="D4630" s="299" t="s">
        <v>55</v>
      </c>
      <c r="E4630" s="301">
        <v>1703</v>
      </c>
      <c r="F4630" s="299" t="s">
        <v>187</v>
      </c>
    </row>
    <row r="4631" spans="1:6" x14ac:dyDescent="0.3">
      <c r="A4631" s="299" t="s">
        <v>495</v>
      </c>
      <c r="B4631" s="300">
        <v>7</v>
      </c>
      <c r="C4631" s="299" t="s">
        <v>91</v>
      </c>
      <c r="D4631" s="299" t="s">
        <v>55</v>
      </c>
      <c r="E4631" s="301">
        <v>8425.8095238095248</v>
      </c>
      <c r="F4631" s="299" t="s">
        <v>77</v>
      </c>
    </row>
    <row r="4632" spans="1:6" x14ac:dyDescent="0.3">
      <c r="A4632" s="299" t="s">
        <v>495</v>
      </c>
      <c r="B4632" s="300">
        <v>7</v>
      </c>
      <c r="C4632" s="299" t="s">
        <v>91</v>
      </c>
      <c r="D4632" s="299" t="s">
        <v>56</v>
      </c>
      <c r="E4632" s="301">
        <v>232.66666666666666</v>
      </c>
      <c r="F4632" s="299" t="s">
        <v>187</v>
      </c>
    </row>
    <row r="4633" spans="1:6" x14ac:dyDescent="0.3">
      <c r="A4633" s="299" t="s">
        <v>495</v>
      </c>
      <c r="B4633" s="300">
        <v>7</v>
      </c>
      <c r="C4633" s="299" t="s">
        <v>91</v>
      </c>
      <c r="D4633" s="299" t="s">
        <v>56</v>
      </c>
      <c r="E4633" s="301">
        <v>364.33333333333326</v>
      </c>
      <c r="F4633" s="299" t="s">
        <v>77</v>
      </c>
    </row>
    <row r="4634" spans="1:6" x14ac:dyDescent="0.3">
      <c r="A4634" s="299" t="s">
        <v>495</v>
      </c>
      <c r="B4634" s="300">
        <v>7</v>
      </c>
      <c r="C4634" s="299" t="s">
        <v>91</v>
      </c>
      <c r="D4634" s="299" t="s">
        <v>57</v>
      </c>
      <c r="E4634" s="301">
        <v>53</v>
      </c>
      <c r="F4634" s="299" t="s">
        <v>187</v>
      </c>
    </row>
    <row r="4635" spans="1:6" x14ac:dyDescent="0.3">
      <c r="A4635" s="299" t="s">
        <v>495</v>
      </c>
      <c r="B4635" s="300">
        <v>7</v>
      </c>
      <c r="C4635" s="299" t="s">
        <v>91</v>
      </c>
      <c r="D4635" s="299" t="s">
        <v>57</v>
      </c>
      <c r="E4635" s="301">
        <v>99.428571428571431</v>
      </c>
      <c r="F4635" s="299" t="s">
        <v>77</v>
      </c>
    </row>
    <row r="4636" spans="1:6" x14ac:dyDescent="0.3">
      <c r="A4636" s="299" t="s">
        <v>495</v>
      </c>
      <c r="B4636" s="300">
        <v>7</v>
      </c>
      <c r="C4636" s="299" t="s">
        <v>91</v>
      </c>
      <c r="D4636" s="299" t="s">
        <v>58</v>
      </c>
      <c r="E4636" s="301">
        <v>211.90476190476195</v>
      </c>
      <c r="F4636" s="299" t="s">
        <v>187</v>
      </c>
    </row>
    <row r="4637" spans="1:6" x14ac:dyDescent="0.3">
      <c r="A4637" s="299" t="s">
        <v>495</v>
      </c>
      <c r="B4637" s="300">
        <v>7</v>
      </c>
      <c r="C4637" s="299" t="s">
        <v>91</v>
      </c>
      <c r="D4637" s="299" t="s">
        <v>58</v>
      </c>
      <c r="E4637" s="301">
        <v>438.76190476190476</v>
      </c>
      <c r="F4637" s="299" t="s">
        <v>77</v>
      </c>
    </row>
    <row r="4638" spans="1:6" x14ac:dyDescent="0.3">
      <c r="A4638" s="299" t="s">
        <v>495</v>
      </c>
      <c r="B4638" s="300">
        <v>7</v>
      </c>
      <c r="C4638" s="299" t="s">
        <v>91</v>
      </c>
      <c r="D4638" s="299" t="s">
        <v>59</v>
      </c>
      <c r="E4638" s="301">
        <v>507.76190476190465</v>
      </c>
      <c r="F4638" s="299" t="s">
        <v>187</v>
      </c>
    </row>
    <row r="4639" spans="1:6" x14ac:dyDescent="0.3">
      <c r="A4639" s="299" t="s">
        <v>495</v>
      </c>
      <c r="B4639" s="300">
        <v>7</v>
      </c>
      <c r="C4639" s="299" t="s">
        <v>91</v>
      </c>
      <c r="D4639" s="299" t="s">
        <v>59</v>
      </c>
      <c r="E4639" s="301">
        <v>717.61904761904759</v>
      </c>
      <c r="F4639" s="299" t="s">
        <v>77</v>
      </c>
    </row>
    <row r="4640" spans="1:6" x14ac:dyDescent="0.3">
      <c r="A4640" s="299" t="s">
        <v>495</v>
      </c>
      <c r="B4640" s="300">
        <v>7</v>
      </c>
      <c r="C4640" s="299" t="s">
        <v>91</v>
      </c>
      <c r="D4640" s="299" t="s">
        <v>60</v>
      </c>
      <c r="E4640" s="301">
        <v>819.28571428571445</v>
      </c>
      <c r="F4640" s="299" t="s">
        <v>187</v>
      </c>
    </row>
    <row r="4641" spans="1:6" x14ac:dyDescent="0.3">
      <c r="A4641" s="299" t="s">
        <v>495</v>
      </c>
      <c r="B4641" s="300">
        <v>7</v>
      </c>
      <c r="C4641" s="299" t="s">
        <v>91</v>
      </c>
      <c r="D4641" s="299" t="s">
        <v>60</v>
      </c>
      <c r="E4641" s="301">
        <v>3797.7142857142853</v>
      </c>
      <c r="F4641" s="299" t="s">
        <v>77</v>
      </c>
    </row>
    <row r="4642" spans="1:6" x14ac:dyDescent="0.3">
      <c r="A4642" s="299" t="s">
        <v>495</v>
      </c>
      <c r="B4642" s="300">
        <v>7</v>
      </c>
      <c r="C4642" s="299" t="s">
        <v>91</v>
      </c>
      <c r="D4642" s="299" t="s">
        <v>61</v>
      </c>
      <c r="E4642" s="301">
        <v>1.0000000000000004</v>
      </c>
      <c r="F4642" s="299" t="s">
        <v>187</v>
      </c>
    </row>
    <row r="4643" spans="1:6" x14ac:dyDescent="0.3">
      <c r="A4643" s="299" t="s">
        <v>495</v>
      </c>
      <c r="B4643" s="300">
        <v>7</v>
      </c>
      <c r="C4643" s="299" t="s">
        <v>91</v>
      </c>
      <c r="D4643" s="299" t="s">
        <v>61</v>
      </c>
      <c r="E4643" s="301">
        <v>229.33333333333331</v>
      </c>
      <c r="F4643" s="299" t="s">
        <v>77</v>
      </c>
    </row>
    <row r="4644" spans="1:6" x14ac:dyDescent="0.3">
      <c r="A4644" s="299" t="s">
        <v>495</v>
      </c>
      <c r="B4644" s="300">
        <v>7</v>
      </c>
      <c r="C4644" s="299" t="s">
        <v>91</v>
      </c>
      <c r="D4644" s="299" t="s">
        <v>62</v>
      </c>
      <c r="E4644" s="301">
        <v>225.95238095238096</v>
      </c>
      <c r="F4644" s="299" t="s">
        <v>187</v>
      </c>
    </row>
    <row r="4645" spans="1:6" x14ac:dyDescent="0.3">
      <c r="A4645" s="299" t="s">
        <v>495</v>
      </c>
      <c r="B4645" s="300">
        <v>7</v>
      </c>
      <c r="C4645" s="299" t="s">
        <v>91</v>
      </c>
      <c r="D4645" s="299" t="s">
        <v>62</v>
      </c>
      <c r="E4645" s="301">
        <v>937.76190476190482</v>
      </c>
      <c r="F4645" s="299" t="s">
        <v>77</v>
      </c>
    </row>
    <row r="4646" spans="1:6" x14ac:dyDescent="0.3">
      <c r="A4646" s="299" t="s">
        <v>495</v>
      </c>
      <c r="B4646" s="300">
        <v>7</v>
      </c>
      <c r="C4646" s="299" t="s">
        <v>91</v>
      </c>
      <c r="D4646" s="299" t="s">
        <v>63</v>
      </c>
      <c r="E4646" s="301">
        <v>148.71428571428575</v>
      </c>
      <c r="F4646" s="299" t="s">
        <v>187</v>
      </c>
    </row>
    <row r="4647" spans="1:6" x14ac:dyDescent="0.3">
      <c r="A4647" s="299" t="s">
        <v>495</v>
      </c>
      <c r="B4647" s="300">
        <v>7</v>
      </c>
      <c r="C4647" s="299" t="s">
        <v>91</v>
      </c>
      <c r="D4647" s="299" t="s">
        <v>63</v>
      </c>
      <c r="E4647" s="301">
        <v>1498.9047619047619</v>
      </c>
      <c r="F4647" s="299" t="s">
        <v>77</v>
      </c>
    </row>
    <row r="4648" spans="1:6" x14ac:dyDescent="0.3">
      <c r="A4648" s="299" t="s">
        <v>495</v>
      </c>
      <c r="B4648" s="300">
        <v>7</v>
      </c>
      <c r="C4648" s="299" t="s">
        <v>91</v>
      </c>
      <c r="D4648" s="299" t="s">
        <v>64</v>
      </c>
      <c r="E4648" s="301">
        <v>202.19047619047615</v>
      </c>
      <c r="F4648" s="299" t="s">
        <v>187</v>
      </c>
    </row>
    <row r="4649" spans="1:6" x14ac:dyDescent="0.3">
      <c r="A4649" s="299" t="s">
        <v>495</v>
      </c>
      <c r="B4649" s="300">
        <v>7</v>
      </c>
      <c r="C4649" s="299" t="s">
        <v>91</v>
      </c>
      <c r="D4649" s="299" t="s">
        <v>64</v>
      </c>
      <c r="E4649" s="301">
        <v>8.6190476190476222</v>
      </c>
      <c r="F4649" s="299" t="s">
        <v>80</v>
      </c>
    </row>
    <row r="4650" spans="1:6" x14ac:dyDescent="0.3">
      <c r="A4650" s="299" t="s">
        <v>495</v>
      </c>
      <c r="B4650" s="300">
        <v>7</v>
      </c>
      <c r="C4650" s="299" t="s">
        <v>91</v>
      </c>
      <c r="D4650" s="299" t="s">
        <v>64</v>
      </c>
      <c r="E4650" s="301">
        <v>697.14285714285711</v>
      </c>
      <c r="F4650" s="299" t="s">
        <v>77</v>
      </c>
    </row>
    <row r="4651" spans="1:6" x14ac:dyDescent="0.3">
      <c r="A4651" s="299" t="s">
        <v>495</v>
      </c>
      <c r="B4651" s="300">
        <v>7</v>
      </c>
      <c r="C4651" s="299" t="s">
        <v>91</v>
      </c>
      <c r="D4651" s="299" t="s">
        <v>65</v>
      </c>
      <c r="E4651" s="301">
        <v>863.28571428571422</v>
      </c>
      <c r="F4651" s="299" t="s">
        <v>187</v>
      </c>
    </row>
    <row r="4652" spans="1:6" x14ac:dyDescent="0.3">
      <c r="A4652" s="299" t="s">
        <v>495</v>
      </c>
      <c r="B4652" s="300">
        <v>7</v>
      </c>
      <c r="C4652" s="299" t="s">
        <v>91</v>
      </c>
      <c r="D4652" s="299" t="s">
        <v>65</v>
      </c>
      <c r="E4652" s="301">
        <v>2.0000000000000009</v>
      </c>
      <c r="F4652" s="299" t="s">
        <v>80</v>
      </c>
    </row>
    <row r="4653" spans="1:6" x14ac:dyDescent="0.3">
      <c r="A4653" s="299" t="s">
        <v>495</v>
      </c>
      <c r="B4653" s="300">
        <v>7</v>
      </c>
      <c r="C4653" s="299" t="s">
        <v>91</v>
      </c>
      <c r="D4653" s="299" t="s">
        <v>65</v>
      </c>
      <c r="E4653" s="301">
        <v>1110.6666666666667</v>
      </c>
      <c r="F4653" s="299" t="s">
        <v>77</v>
      </c>
    </row>
    <row r="4654" spans="1:6" x14ac:dyDescent="0.3">
      <c r="A4654" s="299" t="s">
        <v>495</v>
      </c>
      <c r="B4654" s="300">
        <v>7</v>
      </c>
      <c r="C4654" s="299" t="s">
        <v>91</v>
      </c>
      <c r="D4654" s="299" t="s">
        <v>67</v>
      </c>
      <c r="E4654" s="301">
        <v>2.9999999999999991</v>
      </c>
      <c r="F4654" s="299" t="s">
        <v>187</v>
      </c>
    </row>
    <row r="4655" spans="1:6" x14ac:dyDescent="0.3">
      <c r="A4655" s="299" t="s">
        <v>495</v>
      </c>
      <c r="B4655" s="300">
        <v>7</v>
      </c>
      <c r="C4655" s="299" t="s">
        <v>91</v>
      </c>
      <c r="D4655" s="299" t="s">
        <v>67</v>
      </c>
      <c r="E4655" s="301">
        <v>139.61904761904762</v>
      </c>
      <c r="F4655" s="299" t="s">
        <v>77</v>
      </c>
    </row>
    <row r="4656" spans="1:6" x14ac:dyDescent="0.3">
      <c r="A4656" s="299" t="s">
        <v>495</v>
      </c>
      <c r="B4656" s="300">
        <v>7</v>
      </c>
      <c r="C4656" s="299" t="s">
        <v>91</v>
      </c>
      <c r="D4656" s="299" t="s">
        <v>66</v>
      </c>
      <c r="E4656" s="301">
        <v>2.0000000000000009</v>
      </c>
      <c r="F4656" s="299" t="s">
        <v>187</v>
      </c>
    </row>
    <row r="4657" spans="1:6" x14ac:dyDescent="0.3">
      <c r="A4657" s="299" t="s">
        <v>495</v>
      </c>
      <c r="B4657" s="300">
        <v>7</v>
      </c>
      <c r="C4657" s="299" t="s">
        <v>91</v>
      </c>
      <c r="D4657" s="299" t="s">
        <v>66</v>
      </c>
      <c r="E4657" s="301">
        <v>8.0000000000000036</v>
      </c>
      <c r="F4657" s="299" t="s">
        <v>77</v>
      </c>
    </row>
    <row r="4658" spans="1:6" x14ac:dyDescent="0.3">
      <c r="A4658" s="299" t="s">
        <v>495</v>
      </c>
      <c r="B4658" s="300">
        <v>7</v>
      </c>
      <c r="C4658" s="299" t="s">
        <v>92</v>
      </c>
      <c r="D4658" s="299" t="s">
        <v>47</v>
      </c>
      <c r="E4658" s="301">
        <v>95.095238095238074</v>
      </c>
      <c r="F4658" s="299" t="s">
        <v>187</v>
      </c>
    </row>
    <row r="4659" spans="1:6" x14ac:dyDescent="0.3">
      <c r="A4659" s="299" t="s">
        <v>495</v>
      </c>
      <c r="B4659" s="300">
        <v>7</v>
      </c>
      <c r="C4659" s="299" t="s">
        <v>92</v>
      </c>
      <c r="D4659" s="299" t="s">
        <v>47</v>
      </c>
      <c r="E4659" s="301">
        <v>4.2857142857142874</v>
      </c>
      <c r="F4659" s="299" t="s">
        <v>81</v>
      </c>
    </row>
    <row r="4660" spans="1:6" x14ac:dyDescent="0.3">
      <c r="A4660" s="299" t="s">
        <v>495</v>
      </c>
      <c r="B4660" s="300">
        <v>7</v>
      </c>
      <c r="C4660" s="299" t="s">
        <v>92</v>
      </c>
      <c r="D4660" s="299" t="s">
        <v>47</v>
      </c>
      <c r="E4660" s="301">
        <v>1.1904761904761902</v>
      </c>
      <c r="F4660" s="299" t="s">
        <v>80</v>
      </c>
    </row>
    <row r="4661" spans="1:6" x14ac:dyDescent="0.3">
      <c r="A4661" s="299" t="s">
        <v>495</v>
      </c>
      <c r="B4661" s="300">
        <v>7</v>
      </c>
      <c r="C4661" s="299" t="s">
        <v>92</v>
      </c>
      <c r="D4661" s="299" t="s">
        <v>47</v>
      </c>
      <c r="E4661" s="301">
        <v>22.999999999999996</v>
      </c>
      <c r="F4661" s="299" t="s">
        <v>188</v>
      </c>
    </row>
    <row r="4662" spans="1:6" x14ac:dyDescent="0.3">
      <c r="A4662" s="299" t="s">
        <v>495</v>
      </c>
      <c r="B4662" s="300">
        <v>7</v>
      </c>
      <c r="C4662" s="299" t="s">
        <v>92</v>
      </c>
      <c r="D4662" s="299" t="s">
        <v>47</v>
      </c>
      <c r="E4662" s="301">
        <v>81.952380952380935</v>
      </c>
      <c r="F4662" s="299" t="s">
        <v>77</v>
      </c>
    </row>
    <row r="4663" spans="1:6" x14ac:dyDescent="0.3">
      <c r="A4663" s="299" t="s">
        <v>495</v>
      </c>
      <c r="B4663" s="300">
        <v>7</v>
      </c>
      <c r="C4663" s="299" t="s">
        <v>92</v>
      </c>
      <c r="D4663" s="299" t="s">
        <v>48</v>
      </c>
      <c r="E4663" s="301">
        <v>2.0000000000000009</v>
      </c>
      <c r="F4663" s="299" t="s">
        <v>187</v>
      </c>
    </row>
    <row r="4664" spans="1:6" x14ac:dyDescent="0.3">
      <c r="A4664" s="299" t="s">
        <v>495</v>
      </c>
      <c r="B4664" s="300">
        <v>7</v>
      </c>
      <c r="C4664" s="299" t="s">
        <v>92</v>
      </c>
      <c r="D4664" s="299" t="s">
        <v>48</v>
      </c>
      <c r="E4664" s="301">
        <v>4.0000000000000018</v>
      </c>
      <c r="F4664" s="299" t="s">
        <v>77</v>
      </c>
    </row>
    <row r="4665" spans="1:6" x14ac:dyDescent="0.3">
      <c r="A4665" s="299" t="s">
        <v>495</v>
      </c>
      <c r="B4665" s="300">
        <v>7</v>
      </c>
      <c r="C4665" s="299" t="s">
        <v>92</v>
      </c>
      <c r="D4665" s="299" t="s">
        <v>49</v>
      </c>
      <c r="E4665" s="301">
        <v>698.85714285714312</v>
      </c>
      <c r="F4665" s="299" t="s">
        <v>187</v>
      </c>
    </row>
    <row r="4666" spans="1:6" x14ac:dyDescent="0.3">
      <c r="A4666" s="299" t="s">
        <v>495</v>
      </c>
      <c r="B4666" s="300">
        <v>7</v>
      </c>
      <c r="C4666" s="299" t="s">
        <v>92</v>
      </c>
      <c r="D4666" s="299" t="s">
        <v>49</v>
      </c>
      <c r="E4666" s="301">
        <v>1039.7619047619048</v>
      </c>
      <c r="F4666" s="299" t="s">
        <v>77</v>
      </c>
    </row>
    <row r="4667" spans="1:6" x14ac:dyDescent="0.3">
      <c r="A4667" s="299" t="s">
        <v>495</v>
      </c>
      <c r="B4667" s="300">
        <v>7</v>
      </c>
      <c r="C4667" s="299" t="s">
        <v>92</v>
      </c>
      <c r="D4667" s="299" t="s">
        <v>50</v>
      </c>
      <c r="E4667" s="301">
        <v>8.0000000000000036</v>
      </c>
      <c r="F4667" s="299" t="s">
        <v>187</v>
      </c>
    </row>
    <row r="4668" spans="1:6" x14ac:dyDescent="0.3">
      <c r="A4668" s="299" t="s">
        <v>495</v>
      </c>
      <c r="B4668" s="300">
        <v>7</v>
      </c>
      <c r="C4668" s="299" t="s">
        <v>92</v>
      </c>
      <c r="D4668" s="299" t="s">
        <v>50</v>
      </c>
      <c r="E4668" s="301">
        <v>11</v>
      </c>
      <c r="F4668" s="299" t="s">
        <v>77</v>
      </c>
    </row>
    <row r="4669" spans="1:6" x14ac:dyDescent="0.3">
      <c r="A4669" s="299" t="s">
        <v>495</v>
      </c>
      <c r="B4669" s="300">
        <v>7</v>
      </c>
      <c r="C4669" s="299" t="s">
        <v>92</v>
      </c>
      <c r="D4669" s="299" t="s">
        <v>51</v>
      </c>
      <c r="E4669" s="301">
        <v>5</v>
      </c>
      <c r="F4669" s="299" t="s">
        <v>187</v>
      </c>
    </row>
    <row r="4670" spans="1:6" x14ac:dyDescent="0.3">
      <c r="A4670" s="299" t="s">
        <v>495</v>
      </c>
      <c r="B4670" s="300">
        <v>7</v>
      </c>
      <c r="C4670" s="299" t="s">
        <v>92</v>
      </c>
      <c r="D4670" s="299" t="s">
        <v>51</v>
      </c>
      <c r="E4670" s="301">
        <v>85.857142857142875</v>
      </c>
      <c r="F4670" s="299" t="s">
        <v>77</v>
      </c>
    </row>
    <row r="4671" spans="1:6" x14ac:dyDescent="0.3">
      <c r="A4671" s="299" t="s">
        <v>495</v>
      </c>
      <c r="B4671" s="300">
        <v>7</v>
      </c>
      <c r="C4671" s="299" t="s">
        <v>92</v>
      </c>
      <c r="D4671" s="299" t="s">
        <v>52</v>
      </c>
      <c r="E4671" s="301">
        <v>2712</v>
      </c>
      <c r="F4671" s="299" t="s">
        <v>187</v>
      </c>
    </row>
    <row r="4672" spans="1:6" x14ac:dyDescent="0.3">
      <c r="A4672" s="299" t="s">
        <v>495</v>
      </c>
      <c r="B4672" s="300">
        <v>7</v>
      </c>
      <c r="C4672" s="299" t="s">
        <v>92</v>
      </c>
      <c r="D4672" s="299" t="s">
        <v>52</v>
      </c>
      <c r="E4672" s="301">
        <v>1.0000000000000004</v>
      </c>
      <c r="F4672" s="299" t="s">
        <v>81</v>
      </c>
    </row>
    <row r="4673" spans="1:6" x14ac:dyDescent="0.3">
      <c r="A4673" s="299" t="s">
        <v>495</v>
      </c>
      <c r="B4673" s="300">
        <v>7</v>
      </c>
      <c r="C4673" s="299" t="s">
        <v>92</v>
      </c>
      <c r="D4673" s="299" t="s">
        <v>52</v>
      </c>
      <c r="E4673" s="301">
        <v>2.9999999999999991</v>
      </c>
      <c r="F4673" s="299" t="s">
        <v>80</v>
      </c>
    </row>
    <row r="4674" spans="1:6" x14ac:dyDescent="0.3">
      <c r="A4674" s="299" t="s">
        <v>495</v>
      </c>
      <c r="B4674" s="300">
        <v>7</v>
      </c>
      <c r="C4674" s="299" t="s">
        <v>92</v>
      </c>
      <c r="D4674" s="299" t="s">
        <v>52</v>
      </c>
      <c r="E4674" s="301">
        <v>3191.7142857142858</v>
      </c>
      <c r="F4674" s="299" t="s">
        <v>77</v>
      </c>
    </row>
    <row r="4675" spans="1:6" x14ac:dyDescent="0.3">
      <c r="A4675" s="299" t="s">
        <v>495</v>
      </c>
      <c r="B4675" s="300">
        <v>7</v>
      </c>
      <c r="C4675" s="299" t="s">
        <v>92</v>
      </c>
      <c r="D4675" s="299" t="s">
        <v>53</v>
      </c>
      <c r="E4675" s="301">
        <v>1921.0000000000002</v>
      </c>
      <c r="F4675" s="299" t="s">
        <v>187</v>
      </c>
    </row>
    <row r="4676" spans="1:6" x14ac:dyDescent="0.3">
      <c r="A4676" s="299" t="s">
        <v>495</v>
      </c>
      <c r="B4676" s="300">
        <v>7</v>
      </c>
      <c r="C4676" s="299" t="s">
        <v>92</v>
      </c>
      <c r="D4676" s="299" t="s">
        <v>53</v>
      </c>
      <c r="E4676" s="301">
        <v>3251.1428571428578</v>
      </c>
      <c r="F4676" s="299" t="s">
        <v>77</v>
      </c>
    </row>
    <row r="4677" spans="1:6" x14ac:dyDescent="0.3">
      <c r="A4677" s="299" t="s">
        <v>495</v>
      </c>
      <c r="B4677" s="300">
        <v>7</v>
      </c>
      <c r="C4677" s="299" t="s">
        <v>92</v>
      </c>
      <c r="D4677" s="299" t="s">
        <v>54</v>
      </c>
      <c r="E4677" s="301">
        <v>266.04761904761909</v>
      </c>
      <c r="F4677" s="299" t="s">
        <v>187</v>
      </c>
    </row>
    <row r="4678" spans="1:6" x14ac:dyDescent="0.3">
      <c r="A4678" s="299" t="s">
        <v>495</v>
      </c>
      <c r="B4678" s="300">
        <v>7</v>
      </c>
      <c r="C4678" s="299" t="s">
        <v>92</v>
      </c>
      <c r="D4678" s="299" t="s">
        <v>54</v>
      </c>
      <c r="E4678" s="301">
        <v>16.238095238095244</v>
      </c>
      <c r="F4678" s="299" t="s">
        <v>81</v>
      </c>
    </row>
    <row r="4679" spans="1:6" x14ac:dyDescent="0.3">
      <c r="A4679" s="299" t="s">
        <v>495</v>
      </c>
      <c r="B4679" s="300">
        <v>7</v>
      </c>
      <c r="C4679" s="299" t="s">
        <v>92</v>
      </c>
      <c r="D4679" s="299" t="s">
        <v>54</v>
      </c>
      <c r="E4679" s="301">
        <v>52.904761904761898</v>
      </c>
      <c r="F4679" s="299" t="s">
        <v>80</v>
      </c>
    </row>
    <row r="4680" spans="1:6" x14ac:dyDescent="0.3">
      <c r="A4680" s="299" t="s">
        <v>495</v>
      </c>
      <c r="B4680" s="300">
        <v>7</v>
      </c>
      <c r="C4680" s="299" t="s">
        <v>92</v>
      </c>
      <c r="D4680" s="299" t="s">
        <v>54</v>
      </c>
      <c r="E4680" s="301">
        <v>1286.2857142857147</v>
      </c>
      <c r="F4680" s="299" t="s">
        <v>77</v>
      </c>
    </row>
    <row r="4681" spans="1:6" x14ac:dyDescent="0.3">
      <c r="A4681" s="299" t="s">
        <v>495</v>
      </c>
      <c r="B4681" s="300">
        <v>7</v>
      </c>
      <c r="C4681" s="299" t="s">
        <v>92</v>
      </c>
      <c r="D4681" s="299" t="s">
        <v>55</v>
      </c>
      <c r="E4681" s="301">
        <v>2205.9047619047615</v>
      </c>
      <c r="F4681" s="299" t="s">
        <v>187</v>
      </c>
    </row>
    <row r="4682" spans="1:6" x14ac:dyDescent="0.3">
      <c r="A4682" s="299" t="s">
        <v>495</v>
      </c>
      <c r="B4682" s="300">
        <v>7</v>
      </c>
      <c r="C4682" s="299" t="s">
        <v>92</v>
      </c>
      <c r="D4682" s="299" t="s">
        <v>55</v>
      </c>
      <c r="E4682" s="301">
        <v>5650.5238095238101</v>
      </c>
      <c r="F4682" s="299" t="s">
        <v>77</v>
      </c>
    </row>
    <row r="4683" spans="1:6" x14ac:dyDescent="0.3">
      <c r="A4683" s="299" t="s">
        <v>495</v>
      </c>
      <c r="B4683" s="300">
        <v>7</v>
      </c>
      <c r="C4683" s="299" t="s">
        <v>92</v>
      </c>
      <c r="D4683" s="299" t="s">
        <v>56</v>
      </c>
      <c r="E4683" s="301">
        <v>482.99999999999994</v>
      </c>
      <c r="F4683" s="299" t="s">
        <v>187</v>
      </c>
    </row>
    <row r="4684" spans="1:6" x14ac:dyDescent="0.3">
      <c r="A4684" s="299" t="s">
        <v>495</v>
      </c>
      <c r="B4684" s="300">
        <v>7</v>
      </c>
      <c r="C4684" s="299" t="s">
        <v>92</v>
      </c>
      <c r="D4684" s="299" t="s">
        <v>56</v>
      </c>
      <c r="E4684" s="301">
        <v>515.04761904761904</v>
      </c>
      <c r="F4684" s="299" t="s">
        <v>77</v>
      </c>
    </row>
    <row r="4685" spans="1:6" x14ac:dyDescent="0.3">
      <c r="A4685" s="299" t="s">
        <v>495</v>
      </c>
      <c r="B4685" s="300">
        <v>7</v>
      </c>
      <c r="C4685" s="299" t="s">
        <v>92</v>
      </c>
      <c r="D4685" s="299" t="s">
        <v>57</v>
      </c>
      <c r="E4685" s="301">
        <v>108</v>
      </c>
      <c r="F4685" s="299" t="s">
        <v>187</v>
      </c>
    </row>
    <row r="4686" spans="1:6" x14ac:dyDescent="0.3">
      <c r="A4686" s="299" t="s">
        <v>495</v>
      </c>
      <c r="B4686" s="300">
        <v>7</v>
      </c>
      <c r="C4686" s="299" t="s">
        <v>92</v>
      </c>
      <c r="D4686" s="299" t="s">
        <v>57</v>
      </c>
      <c r="E4686" s="301">
        <v>188.57142857142858</v>
      </c>
      <c r="F4686" s="299" t="s">
        <v>77</v>
      </c>
    </row>
    <row r="4687" spans="1:6" x14ac:dyDescent="0.3">
      <c r="A4687" s="299" t="s">
        <v>495</v>
      </c>
      <c r="B4687" s="300">
        <v>7</v>
      </c>
      <c r="C4687" s="299" t="s">
        <v>92</v>
      </c>
      <c r="D4687" s="299" t="s">
        <v>58</v>
      </c>
      <c r="E4687" s="301">
        <v>730.71428571428567</v>
      </c>
      <c r="F4687" s="299" t="s">
        <v>187</v>
      </c>
    </row>
    <row r="4688" spans="1:6" x14ac:dyDescent="0.3">
      <c r="A4688" s="299" t="s">
        <v>495</v>
      </c>
      <c r="B4688" s="300">
        <v>7</v>
      </c>
      <c r="C4688" s="299" t="s">
        <v>92</v>
      </c>
      <c r="D4688" s="299" t="s">
        <v>58</v>
      </c>
      <c r="E4688" s="301">
        <v>732.90476190476193</v>
      </c>
      <c r="F4688" s="299" t="s">
        <v>77</v>
      </c>
    </row>
    <row r="4689" spans="1:6" x14ac:dyDescent="0.3">
      <c r="A4689" s="299" t="s">
        <v>495</v>
      </c>
      <c r="B4689" s="300">
        <v>7</v>
      </c>
      <c r="C4689" s="299" t="s">
        <v>92</v>
      </c>
      <c r="D4689" s="299" t="s">
        <v>59</v>
      </c>
      <c r="E4689" s="301">
        <v>1540.7619047619046</v>
      </c>
      <c r="F4689" s="299" t="s">
        <v>187</v>
      </c>
    </row>
    <row r="4690" spans="1:6" x14ac:dyDescent="0.3">
      <c r="A4690" s="299" t="s">
        <v>495</v>
      </c>
      <c r="B4690" s="300">
        <v>7</v>
      </c>
      <c r="C4690" s="299" t="s">
        <v>92</v>
      </c>
      <c r="D4690" s="299" t="s">
        <v>59</v>
      </c>
      <c r="E4690" s="301">
        <v>1349.6190476190477</v>
      </c>
      <c r="F4690" s="299" t="s">
        <v>77</v>
      </c>
    </row>
    <row r="4691" spans="1:6" x14ac:dyDescent="0.3">
      <c r="A4691" s="299" t="s">
        <v>495</v>
      </c>
      <c r="B4691" s="300">
        <v>7</v>
      </c>
      <c r="C4691" s="299" t="s">
        <v>92</v>
      </c>
      <c r="D4691" s="299" t="s">
        <v>60</v>
      </c>
      <c r="E4691" s="301">
        <v>1532.0952380952383</v>
      </c>
      <c r="F4691" s="299" t="s">
        <v>187</v>
      </c>
    </row>
    <row r="4692" spans="1:6" x14ac:dyDescent="0.3">
      <c r="A4692" s="299" t="s">
        <v>495</v>
      </c>
      <c r="B4692" s="300">
        <v>7</v>
      </c>
      <c r="C4692" s="299" t="s">
        <v>92</v>
      </c>
      <c r="D4692" s="299" t="s">
        <v>60</v>
      </c>
      <c r="E4692" s="301">
        <v>4.0000000000000018</v>
      </c>
      <c r="F4692" s="299" t="s">
        <v>80</v>
      </c>
    </row>
    <row r="4693" spans="1:6" x14ac:dyDescent="0.3">
      <c r="A4693" s="299" t="s">
        <v>495</v>
      </c>
      <c r="B4693" s="300">
        <v>7</v>
      </c>
      <c r="C4693" s="299" t="s">
        <v>92</v>
      </c>
      <c r="D4693" s="299" t="s">
        <v>60</v>
      </c>
      <c r="E4693" s="301">
        <v>0.38095238095238093</v>
      </c>
      <c r="F4693" s="299" t="s">
        <v>188</v>
      </c>
    </row>
    <row r="4694" spans="1:6" x14ac:dyDescent="0.3">
      <c r="A4694" s="299" t="s">
        <v>495</v>
      </c>
      <c r="B4694" s="300">
        <v>7</v>
      </c>
      <c r="C4694" s="299" t="s">
        <v>92</v>
      </c>
      <c r="D4694" s="299" t="s">
        <v>60</v>
      </c>
      <c r="E4694" s="301">
        <v>3210.8095238095229</v>
      </c>
      <c r="F4694" s="299" t="s">
        <v>77</v>
      </c>
    </row>
    <row r="4695" spans="1:6" x14ac:dyDescent="0.3">
      <c r="A4695" s="299" t="s">
        <v>495</v>
      </c>
      <c r="B4695" s="300">
        <v>7</v>
      </c>
      <c r="C4695" s="299" t="s">
        <v>92</v>
      </c>
      <c r="D4695" s="299" t="s">
        <v>61</v>
      </c>
      <c r="E4695" s="301">
        <v>2.9999999999999991</v>
      </c>
      <c r="F4695" s="299" t="s">
        <v>187</v>
      </c>
    </row>
    <row r="4696" spans="1:6" x14ac:dyDescent="0.3">
      <c r="A4696" s="299" t="s">
        <v>495</v>
      </c>
      <c r="B4696" s="300">
        <v>7</v>
      </c>
      <c r="C4696" s="299" t="s">
        <v>92</v>
      </c>
      <c r="D4696" s="299" t="s">
        <v>61</v>
      </c>
      <c r="E4696" s="301">
        <v>148.42857142857142</v>
      </c>
      <c r="F4696" s="299" t="s">
        <v>77</v>
      </c>
    </row>
    <row r="4697" spans="1:6" x14ac:dyDescent="0.3">
      <c r="A4697" s="299" t="s">
        <v>495</v>
      </c>
      <c r="B4697" s="300">
        <v>7</v>
      </c>
      <c r="C4697" s="299" t="s">
        <v>92</v>
      </c>
      <c r="D4697" s="299" t="s">
        <v>62</v>
      </c>
      <c r="E4697" s="301">
        <v>350.33333333333343</v>
      </c>
      <c r="F4697" s="299" t="s">
        <v>187</v>
      </c>
    </row>
    <row r="4698" spans="1:6" x14ac:dyDescent="0.3">
      <c r="A4698" s="299" t="s">
        <v>495</v>
      </c>
      <c r="B4698" s="300">
        <v>7</v>
      </c>
      <c r="C4698" s="299" t="s">
        <v>92</v>
      </c>
      <c r="D4698" s="299" t="s">
        <v>62</v>
      </c>
      <c r="E4698" s="301">
        <v>802.28571428571433</v>
      </c>
      <c r="F4698" s="299" t="s">
        <v>77</v>
      </c>
    </row>
    <row r="4699" spans="1:6" x14ac:dyDescent="0.3">
      <c r="A4699" s="299" t="s">
        <v>495</v>
      </c>
      <c r="B4699" s="300">
        <v>7</v>
      </c>
      <c r="C4699" s="299" t="s">
        <v>92</v>
      </c>
      <c r="D4699" s="299" t="s">
        <v>63</v>
      </c>
      <c r="E4699" s="301">
        <v>432.04761904761898</v>
      </c>
      <c r="F4699" s="299" t="s">
        <v>187</v>
      </c>
    </row>
    <row r="4700" spans="1:6" x14ac:dyDescent="0.3">
      <c r="A4700" s="299" t="s">
        <v>495</v>
      </c>
      <c r="B4700" s="300">
        <v>7</v>
      </c>
      <c r="C4700" s="299" t="s">
        <v>92</v>
      </c>
      <c r="D4700" s="299" t="s">
        <v>63</v>
      </c>
      <c r="E4700" s="301">
        <v>1177.3809523809525</v>
      </c>
      <c r="F4700" s="299" t="s">
        <v>77</v>
      </c>
    </row>
    <row r="4701" spans="1:6" x14ac:dyDescent="0.3">
      <c r="A4701" s="299" t="s">
        <v>495</v>
      </c>
      <c r="B4701" s="300">
        <v>7</v>
      </c>
      <c r="C4701" s="299" t="s">
        <v>92</v>
      </c>
      <c r="D4701" s="299" t="s">
        <v>64</v>
      </c>
      <c r="E4701" s="301">
        <v>450.04761904761892</v>
      </c>
      <c r="F4701" s="299" t="s">
        <v>187</v>
      </c>
    </row>
    <row r="4702" spans="1:6" x14ac:dyDescent="0.3">
      <c r="A4702" s="299" t="s">
        <v>495</v>
      </c>
      <c r="B4702" s="300">
        <v>7</v>
      </c>
      <c r="C4702" s="299" t="s">
        <v>92</v>
      </c>
      <c r="D4702" s="299" t="s">
        <v>64</v>
      </c>
      <c r="E4702" s="301">
        <v>5</v>
      </c>
      <c r="F4702" s="299" t="s">
        <v>80</v>
      </c>
    </row>
    <row r="4703" spans="1:6" x14ac:dyDescent="0.3">
      <c r="A4703" s="299" t="s">
        <v>495</v>
      </c>
      <c r="B4703" s="300">
        <v>7</v>
      </c>
      <c r="C4703" s="299" t="s">
        <v>92</v>
      </c>
      <c r="D4703" s="299" t="s">
        <v>64</v>
      </c>
      <c r="E4703" s="301">
        <v>644.2380952380953</v>
      </c>
      <c r="F4703" s="299" t="s">
        <v>77</v>
      </c>
    </row>
    <row r="4704" spans="1:6" x14ac:dyDescent="0.3">
      <c r="A4704" s="299" t="s">
        <v>495</v>
      </c>
      <c r="B4704" s="300">
        <v>7</v>
      </c>
      <c r="C4704" s="299" t="s">
        <v>92</v>
      </c>
      <c r="D4704" s="299" t="s">
        <v>65</v>
      </c>
      <c r="E4704" s="301">
        <v>896.14285714285722</v>
      </c>
      <c r="F4704" s="299" t="s">
        <v>187</v>
      </c>
    </row>
    <row r="4705" spans="1:6" x14ac:dyDescent="0.3">
      <c r="A4705" s="299" t="s">
        <v>495</v>
      </c>
      <c r="B4705" s="300">
        <v>7</v>
      </c>
      <c r="C4705" s="299" t="s">
        <v>92</v>
      </c>
      <c r="D4705" s="299" t="s">
        <v>65</v>
      </c>
      <c r="E4705" s="301">
        <v>450.95238095238091</v>
      </c>
      <c r="F4705" s="299" t="s">
        <v>77</v>
      </c>
    </row>
    <row r="4706" spans="1:6" x14ac:dyDescent="0.3">
      <c r="A4706" s="299" t="s">
        <v>495</v>
      </c>
      <c r="B4706" s="300">
        <v>7</v>
      </c>
      <c r="C4706" s="299" t="s">
        <v>92</v>
      </c>
      <c r="D4706" s="299" t="s">
        <v>67</v>
      </c>
      <c r="E4706" s="301">
        <v>109.85714285714288</v>
      </c>
      <c r="F4706" s="299" t="s">
        <v>77</v>
      </c>
    </row>
    <row r="4707" spans="1:6" x14ac:dyDescent="0.3">
      <c r="A4707" s="299" t="s">
        <v>495</v>
      </c>
      <c r="B4707" s="300">
        <v>7</v>
      </c>
      <c r="C4707" s="299" t="s">
        <v>92</v>
      </c>
      <c r="D4707" s="299" t="s">
        <v>66</v>
      </c>
      <c r="E4707" s="301">
        <v>2.0000000000000009</v>
      </c>
      <c r="F4707" s="299" t="s">
        <v>187</v>
      </c>
    </row>
    <row r="4708" spans="1:6" x14ac:dyDescent="0.3">
      <c r="A4708" s="299" t="s">
        <v>495</v>
      </c>
      <c r="B4708" s="300">
        <v>7</v>
      </c>
      <c r="C4708" s="299" t="s">
        <v>92</v>
      </c>
      <c r="D4708" s="299" t="s">
        <v>66</v>
      </c>
      <c r="E4708" s="301">
        <v>5.9999999999999982</v>
      </c>
      <c r="F4708" s="299" t="s">
        <v>77</v>
      </c>
    </row>
    <row r="4709" spans="1:6" x14ac:dyDescent="0.3">
      <c r="A4709" s="299" t="s">
        <v>495</v>
      </c>
      <c r="B4709" s="300">
        <v>8</v>
      </c>
      <c r="C4709" s="299" t="s">
        <v>189</v>
      </c>
      <c r="D4709" s="299" t="s">
        <v>53</v>
      </c>
      <c r="E4709" s="301">
        <v>1.0000000000000004</v>
      </c>
      <c r="F4709" s="299" t="s">
        <v>77</v>
      </c>
    </row>
    <row r="4710" spans="1:6" x14ac:dyDescent="0.3">
      <c r="A4710" s="299" t="s">
        <v>495</v>
      </c>
      <c r="B4710" s="300">
        <v>8</v>
      </c>
      <c r="C4710" s="299" t="s">
        <v>91</v>
      </c>
      <c r="D4710" s="299" t="s">
        <v>47</v>
      </c>
      <c r="E4710" s="301">
        <v>74.761904761904759</v>
      </c>
      <c r="F4710" s="299" t="s">
        <v>187</v>
      </c>
    </row>
    <row r="4711" spans="1:6" x14ac:dyDescent="0.3">
      <c r="A4711" s="299" t="s">
        <v>495</v>
      </c>
      <c r="B4711" s="300">
        <v>8</v>
      </c>
      <c r="C4711" s="299" t="s">
        <v>91</v>
      </c>
      <c r="D4711" s="299" t="s">
        <v>47</v>
      </c>
      <c r="E4711" s="301">
        <v>122.14285714285715</v>
      </c>
      <c r="F4711" s="299" t="s">
        <v>80</v>
      </c>
    </row>
    <row r="4712" spans="1:6" x14ac:dyDescent="0.3">
      <c r="A4712" s="299" t="s">
        <v>495</v>
      </c>
      <c r="B4712" s="300">
        <v>8</v>
      </c>
      <c r="C4712" s="299" t="s">
        <v>91</v>
      </c>
      <c r="D4712" s="299" t="s">
        <v>47</v>
      </c>
      <c r="E4712" s="301">
        <v>20</v>
      </c>
      <c r="F4712" s="299" t="s">
        <v>188</v>
      </c>
    </row>
    <row r="4713" spans="1:6" x14ac:dyDescent="0.3">
      <c r="A4713" s="299" t="s">
        <v>495</v>
      </c>
      <c r="B4713" s="300">
        <v>8</v>
      </c>
      <c r="C4713" s="299" t="s">
        <v>91</v>
      </c>
      <c r="D4713" s="299" t="s">
        <v>47</v>
      </c>
      <c r="E4713" s="301">
        <v>748.28571428571433</v>
      </c>
      <c r="F4713" s="299" t="s">
        <v>77</v>
      </c>
    </row>
    <row r="4714" spans="1:6" x14ac:dyDescent="0.3">
      <c r="A4714" s="299" t="s">
        <v>495</v>
      </c>
      <c r="B4714" s="300">
        <v>8</v>
      </c>
      <c r="C4714" s="299" t="s">
        <v>91</v>
      </c>
      <c r="D4714" s="299" t="s">
        <v>48</v>
      </c>
      <c r="E4714" s="301">
        <v>6.9999999999999973</v>
      </c>
      <c r="F4714" s="299" t="s">
        <v>187</v>
      </c>
    </row>
    <row r="4715" spans="1:6" x14ac:dyDescent="0.3">
      <c r="A4715" s="299" t="s">
        <v>495</v>
      </c>
      <c r="B4715" s="300">
        <v>8</v>
      </c>
      <c r="C4715" s="299" t="s">
        <v>91</v>
      </c>
      <c r="D4715" s="299" t="s">
        <v>48</v>
      </c>
      <c r="E4715" s="301">
        <v>47.095238095238102</v>
      </c>
      <c r="F4715" s="299" t="s">
        <v>77</v>
      </c>
    </row>
    <row r="4716" spans="1:6" x14ac:dyDescent="0.3">
      <c r="A4716" s="299" t="s">
        <v>495</v>
      </c>
      <c r="B4716" s="300">
        <v>8</v>
      </c>
      <c r="C4716" s="299" t="s">
        <v>91</v>
      </c>
      <c r="D4716" s="299" t="s">
        <v>49</v>
      </c>
      <c r="E4716" s="301">
        <v>1281.2380952380952</v>
      </c>
      <c r="F4716" s="299" t="s">
        <v>187</v>
      </c>
    </row>
    <row r="4717" spans="1:6" x14ac:dyDescent="0.3">
      <c r="A4717" s="299" t="s">
        <v>495</v>
      </c>
      <c r="B4717" s="300">
        <v>8</v>
      </c>
      <c r="C4717" s="299" t="s">
        <v>91</v>
      </c>
      <c r="D4717" s="299" t="s">
        <v>49</v>
      </c>
      <c r="E4717" s="301">
        <v>23728.476190476187</v>
      </c>
      <c r="F4717" s="299" t="s">
        <v>77</v>
      </c>
    </row>
    <row r="4718" spans="1:6" x14ac:dyDescent="0.3">
      <c r="A4718" s="299" t="s">
        <v>495</v>
      </c>
      <c r="B4718" s="300">
        <v>8</v>
      </c>
      <c r="C4718" s="299" t="s">
        <v>91</v>
      </c>
      <c r="D4718" s="299" t="s">
        <v>50</v>
      </c>
      <c r="E4718" s="301">
        <v>2.9999999999999991</v>
      </c>
      <c r="F4718" s="299" t="s">
        <v>187</v>
      </c>
    </row>
    <row r="4719" spans="1:6" x14ac:dyDescent="0.3">
      <c r="A4719" s="299" t="s">
        <v>495</v>
      </c>
      <c r="B4719" s="300">
        <v>8</v>
      </c>
      <c r="C4719" s="299" t="s">
        <v>91</v>
      </c>
      <c r="D4719" s="299" t="s">
        <v>50</v>
      </c>
      <c r="E4719" s="301">
        <v>90.714285714285708</v>
      </c>
      <c r="F4719" s="299" t="s">
        <v>77</v>
      </c>
    </row>
    <row r="4720" spans="1:6" x14ac:dyDescent="0.3">
      <c r="A4720" s="299" t="s">
        <v>495</v>
      </c>
      <c r="B4720" s="300">
        <v>8</v>
      </c>
      <c r="C4720" s="299" t="s">
        <v>91</v>
      </c>
      <c r="D4720" s="299" t="s">
        <v>51</v>
      </c>
      <c r="E4720" s="301">
        <v>16.95238095238096</v>
      </c>
      <c r="F4720" s="299" t="s">
        <v>187</v>
      </c>
    </row>
    <row r="4721" spans="1:6" x14ac:dyDescent="0.3">
      <c r="A4721" s="299" t="s">
        <v>495</v>
      </c>
      <c r="B4721" s="300">
        <v>8</v>
      </c>
      <c r="C4721" s="299" t="s">
        <v>91</v>
      </c>
      <c r="D4721" s="299" t="s">
        <v>51</v>
      </c>
      <c r="E4721" s="301">
        <v>1661.0476190476188</v>
      </c>
      <c r="F4721" s="299" t="s">
        <v>77</v>
      </c>
    </row>
    <row r="4722" spans="1:6" x14ac:dyDescent="0.3">
      <c r="A4722" s="299" t="s">
        <v>495</v>
      </c>
      <c r="B4722" s="300">
        <v>8</v>
      </c>
      <c r="C4722" s="299" t="s">
        <v>91</v>
      </c>
      <c r="D4722" s="299" t="s">
        <v>52</v>
      </c>
      <c r="E4722" s="301">
        <v>5280.6666666666661</v>
      </c>
      <c r="F4722" s="299" t="s">
        <v>187</v>
      </c>
    </row>
    <row r="4723" spans="1:6" x14ac:dyDescent="0.3">
      <c r="A4723" s="299" t="s">
        <v>495</v>
      </c>
      <c r="B4723" s="300">
        <v>8</v>
      </c>
      <c r="C4723" s="299" t="s">
        <v>91</v>
      </c>
      <c r="D4723" s="299" t="s">
        <v>52</v>
      </c>
      <c r="E4723" s="301">
        <v>29036.047619047618</v>
      </c>
      <c r="F4723" s="299" t="s">
        <v>77</v>
      </c>
    </row>
    <row r="4724" spans="1:6" x14ac:dyDescent="0.3">
      <c r="A4724" s="299" t="s">
        <v>495</v>
      </c>
      <c r="B4724" s="300">
        <v>8</v>
      </c>
      <c r="C4724" s="299" t="s">
        <v>91</v>
      </c>
      <c r="D4724" s="299" t="s">
        <v>53</v>
      </c>
      <c r="E4724" s="301">
        <v>11812.952380952383</v>
      </c>
      <c r="F4724" s="299" t="s">
        <v>187</v>
      </c>
    </row>
    <row r="4725" spans="1:6" x14ac:dyDescent="0.3">
      <c r="A4725" s="299" t="s">
        <v>495</v>
      </c>
      <c r="B4725" s="300">
        <v>8</v>
      </c>
      <c r="C4725" s="299" t="s">
        <v>91</v>
      </c>
      <c r="D4725" s="299" t="s">
        <v>53</v>
      </c>
      <c r="E4725" s="301">
        <v>44057.476190476198</v>
      </c>
      <c r="F4725" s="299" t="s">
        <v>77</v>
      </c>
    </row>
    <row r="4726" spans="1:6" x14ac:dyDescent="0.3">
      <c r="A4726" s="299" t="s">
        <v>495</v>
      </c>
      <c r="B4726" s="300">
        <v>8</v>
      </c>
      <c r="C4726" s="299" t="s">
        <v>91</v>
      </c>
      <c r="D4726" s="299" t="s">
        <v>54</v>
      </c>
      <c r="E4726" s="301">
        <v>5105.4285714285706</v>
      </c>
      <c r="F4726" s="299" t="s">
        <v>187</v>
      </c>
    </row>
    <row r="4727" spans="1:6" x14ac:dyDescent="0.3">
      <c r="A4727" s="299" t="s">
        <v>495</v>
      </c>
      <c r="B4727" s="300">
        <v>8</v>
      </c>
      <c r="C4727" s="299" t="s">
        <v>91</v>
      </c>
      <c r="D4727" s="299" t="s">
        <v>54</v>
      </c>
      <c r="E4727" s="301">
        <v>2.0000000000000009</v>
      </c>
      <c r="F4727" s="299" t="s">
        <v>81</v>
      </c>
    </row>
    <row r="4728" spans="1:6" x14ac:dyDescent="0.3">
      <c r="A4728" s="299" t="s">
        <v>495</v>
      </c>
      <c r="B4728" s="300">
        <v>8</v>
      </c>
      <c r="C4728" s="299" t="s">
        <v>91</v>
      </c>
      <c r="D4728" s="299" t="s">
        <v>54</v>
      </c>
      <c r="E4728" s="301">
        <v>36.333333333333343</v>
      </c>
      <c r="F4728" s="299" t="s">
        <v>80</v>
      </c>
    </row>
    <row r="4729" spans="1:6" x14ac:dyDescent="0.3">
      <c r="A4729" s="299" t="s">
        <v>495</v>
      </c>
      <c r="B4729" s="300">
        <v>8</v>
      </c>
      <c r="C4729" s="299" t="s">
        <v>91</v>
      </c>
      <c r="D4729" s="299" t="s">
        <v>54</v>
      </c>
      <c r="E4729" s="301">
        <v>10416.761904761905</v>
      </c>
      <c r="F4729" s="299" t="s">
        <v>77</v>
      </c>
    </row>
    <row r="4730" spans="1:6" x14ac:dyDescent="0.3">
      <c r="A4730" s="299" t="s">
        <v>495</v>
      </c>
      <c r="B4730" s="300">
        <v>8</v>
      </c>
      <c r="C4730" s="299" t="s">
        <v>91</v>
      </c>
      <c r="D4730" s="299" t="s">
        <v>55</v>
      </c>
      <c r="E4730" s="301">
        <v>12233.952380952382</v>
      </c>
      <c r="F4730" s="299" t="s">
        <v>187</v>
      </c>
    </row>
    <row r="4731" spans="1:6" x14ac:dyDescent="0.3">
      <c r="A4731" s="299" t="s">
        <v>495</v>
      </c>
      <c r="B4731" s="300">
        <v>8</v>
      </c>
      <c r="C4731" s="299" t="s">
        <v>91</v>
      </c>
      <c r="D4731" s="299" t="s">
        <v>55</v>
      </c>
      <c r="E4731" s="301">
        <v>45173.714285714283</v>
      </c>
      <c r="F4731" s="299" t="s">
        <v>77</v>
      </c>
    </row>
    <row r="4732" spans="1:6" x14ac:dyDescent="0.3">
      <c r="A4732" s="299" t="s">
        <v>495</v>
      </c>
      <c r="B4732" s="300">
        <v>8</v>
      </c>
      <c r="C4732" s="299" t="s">
        <v>91</v>
      </c>
      <c r="D4732" s="299" t="s">
        <v>56</v>
      </c>
      <c r="E4732" s="301">
        <v>1865.1904761904764</v>
      </c>
      <c r="F4732" s="299" t="s">
        <v>187</v>
      </c>
    </row>
    <row r="4733" spans="1:6" x14ac:dyDescent="0.3">
      <c r="A4733" s="299" t="s">
        <v>495</v>
      </c>
      <c r="B4733" s="300">
        <v>8</v>
      </c>
      <c r="C4733" s="299" t="s">
        <v>91</v>
      </c>
      <c r="D4733" s="299" t="s">
        <v>56</v>
      </c>
      <c r="E4733" s="301">
        <v>11282.714285714284</v>
      </c>
      <c r="F4733" s="299" t="s">
        <v>77</v>
      </c>
    </row>
    <row r="4734" spans="1:6" x14ac:dyDescent="0.3">
      <c r="A4734" s="299" t="s">
        <v>495</v>
      </c>
      <c r="B4734" s="300">
        <v>8</v>
      </c>
      <c r="C4734" s="299" t="s">
        <v>91</v>
      </c>
      <c r="D4734" s="299" t="s">
        <v>57</v>
      </c>
      <c r="E4734" s="301">
        <v>251.42857142857144</v>
      </c>
      <c r="F4734" s="299" t="s">
        <v>187</v>
      </c>
    </row>
    <row r="4735" spans="1:6" x14ac:dyDescent="0.3">
      <c r="A4735" s="299" t="s">
        <v>495</v>
      </c>
      <c r="B4735" s="300">
        <v>8</v>
      </c>
      <c r="C4735" s="299" t="s">
        <v>91</v>
      </c>
      <c r="D4735" s="299" t="s">
        <v>57</v>
      </c>
      <c r="E4735" s="301">
        <v>1769.3809523809525</v>
      </c>
      <c r="F4735" s="299" t="s">
        <v>77</v>
      </c>
    </row>
    <row r="4736" spans="1:6" x14ac:dyDescent="0.3">
      <c r="A4736" s="299" t="s">
        <v>495</v>
      </c>
      <c r="B4736" s="300">
        <v>8</v>
      </c>
      <c r="C4736" s="299" t="s">
        <v>91</v>
      </c>
      <c r="D4736" s="299" t="s">
        <v>58</v>
      </c>
      <c r="E4736" s="301">
        <v>369.33333333333331</v>
      </c>
      <c r="F4736" s="299" t="s">
        <v>187</v>
      </c>
    </row>
    <row r="4737" spans="1:6" x14ac:dyDescent="0.3">
      <c r="A4737" s="299" t="s">
        <v>495</v>
      </c>
      <c r="B4737" s="300">
        <v>8</v>
      </c>
      <c r="C4737" s="299" t="s">
        <v>91</v>
      </c>
      <c r="D4737" s="299" t="s">
        <v>58</v>
      </c>
      <c r="E4737" s="301">
        <v>1965.1904761904764</v>
      </c>
      <c r="F4737" s="299" t="s">
        <v>77</v>
      </c>
    </row>
    <row r="4738" spans="1:6" x14ac:dyDescent="0.3">
      <c r="A4738" s="299" t="s">
        <v>495</v>
      </c>
      <c r="B4738" s="300">
        <v>8</v>
      </c>
      <c r="C4738" s="299" t="s">
        <v>91</v>
      </c>
      <c r="D4738" s="299" t="s">
        <v>59</v>
      </c>
      <c r="E4738" s="301">
        <v>3213.4761904761908</v>
      </c>
      <c r="F4738" s="299" t="s">
        <v>187</v>
      </c>
    </row>
    <row r="4739" spans="1:6" x14ac:dyDescent="0.3">
      <c r="A4739" s="299" t="s">
        <v>495</v>
      </c>
      <c r="B4739" s="300">
        <v>8</v>
      </c>
      <c r="C4739" s="299" t="s">
        <v>91</v>
      </c>
      <c r="D4739" s="299" t="s">
        <v>59</v>
      </c>
      <c r="E4739" s="301">
        <v>13875.571428571428</v>
      </c>
      <c r="F4739" s="299" t="s">
        <v>77</v>
      </c>
    </row>
    <row r="4740" spans="1:6" x14ac:dyDescent="0.3">
      <c r="A4740" s="299" t="s">
        <v>495</v>
      </c>
      <c r="B4740" s="300">
        <v>8</v>
      </c>
      <c r="C4740" s="299" t="s">
        <v>91</v>
      </c>
      <c r="D4740" s="299" t="s">
        <v>60</v>
      </c>
      <c r="E4740" s="301">
        <v>2195.2857142857142</v>
      </c>
      <c r="F4740" s="299" t="s">
        <v>187</v>
      </c>
    </row>
    <row r="4741" spans="1:6" x14ac:dyDescent="0.3">
      <c r="A4741" s="299" t="s">
        <v>495</v>
      </c>
      <c r="B4741" s="300">
        <v>8</v>
      </c>
      <c r="C4741" s="299" t="s">
        <v>91</v>
      </c>
      <c r="D4741" s="299" t="s">
        <v>60</v>
      </c>
      <c r="E4741" s="301">
        <v>1.0000000000000004</v>
      </c>
      <c r="F4741" s="299" t="s">
        <v>80</v>
      </c>
    </row>
    <row r="4742" spans="1:6" x14ac:dyDescent="0.3">
      <c r="A4742" s="299" t="s">
        <v>495</v>
      </c>
      <c r="B4742" s="300">
        <v>8</v>
      </c>
      <c r="C4742" s="299" t="s">
        <v>91</v>
      </c>
      <c r="D4742" s="299" t="s">
        <v>60</v>
      </c>
      <c r="E4742" s="301">
        <v>1.0000000000000004</v>
      </c>
      <c r="F4742" s="299" t="s">
        <v>188</v>
      </c>
    </row>
    <row r="4743" spans="1:6" x14ac:dyDescent="0.3">
      <c r="A4743" s="299" t="s">
        <v>495</v>
      </c>
      <c r="B4743" s="300">
        <v>8</v>
      </c>
      <c r="C4743" s="299" t="s">
        <v>91</v>
      </c>
      <c r="D4743" s="299" t="s">
        <v>60</v>
      </c>
      <c r="E4743" s="301">
        <v>38881.666666666664</v>
      </c>
      <c r="F4743" s="299" t="s">
        <v>77</v>
      </c>
    </row>
    <row r="4744" spans="1:6" x14ac:dyDescent="0.3">
      <c r="A4744" s="299" t="s">
        <v>495</v>
      </c>
      <c r="B4744" s="300">
        <v>8</v>
      </c>
      <c r="C4744" s="299" t="s">
        <v>91</v>
      </c>
      <c r="D4744" s="299" t="s">
        <v>61</v>
      </c>
      <c r="E4744" s="301">
        <v>6.3809523809523796</v>
      </c>
      <c r="F4744" s="299" t="s">
        <v>187</v>
      </c>
    </row>
    <row r="4745" spans="1:6" x14ac:dyDescent="0.3">
      <c r="A4745" s="299" t="s">
        <v>495</v>
      </c>
      <c r="B4745" s="300">
        <v>8</v>
      </c>
      <c r="C4745" s="299" t="s">
        <v>91</v>
      </c>
      <c r="D4745" s="299" t="s">
        <v>61</v>
      </c>
      <c r="E4745" s="301">
        <v>1910.8095238095234</v>
      </c>
      <c r="F4745" s="299" t="s">
        <v>77</v>
      </c>
    </row>
    <row r="4746" spans="1:6" x14ac:dyDescent="0.3">
      <c r="A4746" s="299" t="s">
        <v>495</v>
      </c>
      <c r="B4746" s="300">
        <v>8</v>
      </c>
      <c r="C4746" s="299" t="s">
        <v>91</v>
      </c>
      <c r="D4746" s="299" t="s">
        <v>62</v>
      </c>
      <c r="E4746" s="301">
        <v>1441.7619047619048</v>
      </c>
      <c r="F4746" s="299" t="s">
        <v>187</v>
      </c>
    </row>
    <row r="4747" spans="1:6" x14ac:dyDescent="0.3">
      <c r="A4747" s="299" t="s">
        <v>495</v>
      </c>
      <c r="B4747" s="300">
        <v>8</v>
      </c>
      <c r="C4747" s="299" t="s">
        <v>91</v>
      </c>
      <c r="D4747" s="299" t="s">
        <v>62</v>
      </c>
      <c r="E4747" s="301">
        <v>7539.4285714285716</v>
      </c>
      <c r="F4747" s="299" t="s">
        <v>77</v>
      </c>
    </row>
    <row r="4748" spans="1:6" x14ac:dyDescent="0.3">
      <c r="A4748" s="299" t="s">
        <v>495</v>
      </c>
      <c r="B4748" s="300">
        <v>8</v>
      </c>
      <c r="C4748" s="299" t="s">
        <v>91</v>
      </c>
      <c r="D4748" s="299" t="s">
        <v>63</v>
      </c>
      <c r="E4748" s="301">
        <v>755.95238095238085</v>
      </c>
      <c r="F4748" s="299" t="s">
        <v>187</v>
      </c>
    </row>
    <row r="4749" spans="1:6" x14ac:dyDescent="0.3">
      <c r="A4749" s="299" t="s">
        <v>495</v>
      </c>
      <c r="B4749" s="300">
        <v>8</v>
      </c>
      <c r="C4749" s="299" t="s">
        <v>91</v>
      </c>
      <c r="D4749" s="299" t="s">
        <v>63</v>
      </c>
      <c r="E4749" s="301">
        <v>16905.761904761905</v>
      </c>
      <c r="F4749" s="299" t="s">
        <v>77</v>
      </c>
    </row>
    <row r="4750" spans="1:6" x14ac:dyDescent="0.3">
      <c r="A4750" s="299" t="s">
        <v>495</v>
      </c>
      <c r="B4750" s="300">
        <v>8</v>
      </c>
      <c r="C4750" s="299" t="s">
        <v>91</v>
      </c>
      <c r="D4750" s="299" t="s">
        <v>64</v>
      </c>
      <c r="E4750" s="301">
        <v>660.47619047619025</v>
      </c>
      <c r="F4750" s="299" t="s">
        <v>187</v>
      </c>
    </row>
    <row r="4751" spans="1:6" x14ac:dyDescent="0.3">
      <c r="A4751" s="299" t="s">
        <v>495</v>
      </c>
      <c r="B4751" s="300">
        <v>8</v>
      </c>
      <c r="C4751" s="299" t="s">
        <v>91</v>
      </c>
      <c r="D4751" s="299" t="s">
        <v>64</v>
      </c>
      <c r="E4751" s="301">
        <v>29.761904761904752</v>
      </c>
      <c r="F4751" s="299" t="s">
        <v>80</v>
      </c>
    </row>
    <row r="4752" spans="1:6" x14ac:dyDescent="0.3">
      <c r="A4752" s="299" t="s">
        <v>495</v>
      </c>
      <c r="B4752" s="300">
        <v>8</v>
      </c>
      <c r="C4752" s="299" t="s">
        <v>91</v>
      </c>
      <c r="D4752" s="299" t="s">
        <v>64</v>
      </c>
      <c r="E4752" s="301">
        <v>3653.0952380952376</v>
      </c>
      <c r="F4752" s="299" t="s">
        <v>77</v>
      </c>
    </row>
    <row r="4753" spans="1:6" x14ac:dyDescent="0.3">
      <c r="A4753" s="299" t="s">
        <v>495</v>
      </c>
      <c r="B4753" s="300">
        <v>8</v>
      </c>
      <c r="C4753" s="299" t="s">
        <v>91</v>
      </c>
      <c r="D4753" s="299" t="s">
        <v>65</v>
      </c>
      <c r="E4753" s="301">
        <v>4310</v>
      </c>
      <c r="F4753" s="299" t="s">
        <v>187</v>
      </c>
    </row>
    <row r="4754" spans="1:6" x14ac:dyDescent="0.3">
      <c r="A4754" s="299" t="s">
        <v>495</v>
      </c>
      <c r="B4754" s="300">
        <v>8</v>
      </c>
      <c r="C4754" s="299" t="s">
        <v>91</v>
      </c>
      <c r="D4754" s="299" t="s">
        <v>65</v>
      </c>
      <c r="E4754" s="301">
        <v>7342.9523809523807</v>
      </c>
      <c r="F4754" s="299" t="s">
        <v>77</v>
      </c>
    </row>
    <row r="4755" spans="1:6" x14ac:dyDescent="0.3">
      <c r="A4755" s="299" t="s">
        <v>495</v>
      </c>
      <c r="B4755" s="300">
        <v>8</v>
      </c>
      <c r="C4755" s="299" t="s">
        <v>91</v>
      </c>
      <c r="D4755" s="299" t="s">
        <v>67</v>
      </c>
      <c r="E4755" s="301">
        <v>4.0000000000000018</v>
      </c>
      <c r="F4755" s="299" t="s">
        <v>187</v>
      </c>
    </row>
    <row r="4756" spans="1:6" x14ac:dyDescent="0.3">
      <c r="A4756" s="299" t="s">
        <v>495</v>
      </c>
      <c r="B4756" s="300">
        <v>8</v>
      </c>
      <c r="C4756" s="299" t="s">
        <v>91</v>
      </c>
      <c r="D4756" s="299" t="s">
        <v>67</v>
      </c>
      <c r="E4756" s="301">
        <v>464.38095238095241</v>
      </c>
      <c r="F4756" s="299" t="s">
        <v>77</v>
      </c>
    </row>
    <row r="4757" spans="1:6" x14ac:dyDescent="0.3">
      <c r="A4757" s="299" t="s">
        <v>495</v>
      </c>
      <c r="B4757" s="300">
        <v>8</v>
      </c>
      <c r="C4757" s="299" t="s">
        <v>91</v>
      </c>
      <c r="D4757" s="299" t="s">
        <v>66</v>
      </c>
      <c r="E4757" s="301">
        <v>1.0000000000000004</v>
      </c>
      <c r="F4757" s="299" t="s">
        <v>187</v>
      </c>
    </row>
    <row r="4758" spans="1:6" x14ac:dyDescent="0.3">
      <c r="A4758" s="299" t="s">
        <v>495</v>
      </c>
      <c r="B4758" s="300">
        <v>8</v>
      </c>
      <c r="C4758" s="299" t="s">
        <v>91</v>
      </c>
      <c r="D4758" s="299" t="s">
        <v>66</v>
      </c>
      <c r="E4758" s="301">
        <v>82.619047619047592</v>
      </c>
      <c r="F4758" s="299" t="s">
        <v>77</v>
      </c>
    </row>
    <row r="4759" spans="1:6" x14ac:dyDescent="0.3">
      <c r="A4759" s="299" t="s">
        <v>495</v>
      </c>
      <c r="B4759" s="300">
        <v>8</v>
      </c>
      <c r="C4759" s="299" t="s">
        <v>92</v>
      </c>
      <c r="D4759" s="299" t="s">
        <v>47</v>
      </c>
      <c r="E4759" s="301">
        <v>57.190476190476183</v>
      </c>
      <c r="F4759" s="299" t="s">
        <v>187</v>
      </c>
    </row>
    <row r="4760" spans="1:6" x14ac:dyDescent="0.3">
      <c r="A4760" s="299" t="s">
        <v>495</v>
      </c>
      <c r="B4760" s="300">
        <v>8</v>
      </c>
      <c r="C4760" s="299" t="s">
        <v>92</v>
      </c>
      <c r="D4760" s="299" t="s">
        <v>47</v>
      </c>
      <c r="E4760" s="301">
        <v>9.0000000000000018</v>
      </c>
      <c r="F4760" s="299" t="s">
        <v>188</v>
      </c>
    </row>
    <row r="4761" spans="1:6" x14ac:dyDescent="0.3">
      <c r="A4761" s="299" t="s">
        <v>495</v>
      </c>
      <c r="B4761" s="300">
        <v>8</v>
      </c>
      <c r="C4761" s="299" t="s">
        <v>92</v>
      </c>
      <c r="D4761" s="299" t="s">
        <v>47</v>
      </c>
      <c r="E4761" s="301">
        <v>155.0952380952381</v>
      </c>
      <c r="F4761" s="299" t="s">
        <v>77</v>
      </c>
    </row>
    <row r="4762" spans="1:6" x14ac:dyDescent="0.3">
      <c r="A4762" s="299" t="s">
        <v>495</v>
      </c>
      <c r="B4762" s="300">
        <v>8</v>
      </c>
      <c r="C4762" s="299" t="s">
        <v>92</v>
      </c>
      <c r="D4762" s="299" t="s">
        <v>48</v>
      </c>
      <c r="E4762" s="301">
        <v>10</v>
      </c>
      <c r="F4762" s="299" t="s">
        <v>187</v>
      </c>
    </row>
    <row r="4763" spans="1:6" x14ac:dyDescent="0.3">
      <c r="A4763" s="299" t="s">
        <v>495</v>
      </c>
      <c r="B4763" s="300">
        <v>8</v>
      </c>
      <c r="C4763" s="299" t="s">
        <v>92</v>
      </c>
      <c r="D4763" s="299" t="s">
        <v>48</v>
      </c>
      <c r="E4763" s="301">
        <v>35.904761904761905</v>
      </c>
      <c r="F4763" s="299" t="s">
        <v>77</v>
      </c>
    </row>
    <row r="4764" spans="1:6" x14ac:dyDescent="0.3">
      <c r="A4764" s="299" t="s">
        <v>495</v>
      </c>
      <c r="B4764" s="300">
        <v>8</v>
      </c>
      <c r="C4764" s="299" t="s">
        <v>92</v>
      </c>
      <c r="D4764" s="299" t="s">
        <v>49</v>
      </c>
      <c r="E4764" s="301">
        <v>786.4761904761906</v>
      </c>
      <c r="F4764" s="299" t="s">
        <v>187</v>
      </c>
    </row>
    <row r="4765" spans="1:6" x14ac:dyDescent="0.3">
      <c r="A4765" s="299" t="s">
        <v>495</v>
      </c>
      <c r="B4765" s="300">
        <v>8</v>
      </c>
      <c r="C4765" s="299" t="s">
        <v>92</v>
      </c>
      <c r="D4765" s="299" t="s">
        <v>49</v>
      </c>
      <c r="E4765" s="301">
        <v>9268.8095238095229</v>
      </c>
      <c r="F4765" s="299" t="s">
        <v>77</v>
      </c>
    </row>
    <row r="4766" spans="1:6" x14ac:dyDescent="0.3">
      <c r="A4766" s="299" t="s">
        <v>495</v>
      </c>
      <c r="B4766" s="300">
        <v>8</v>
      </c>
      <c r="C4766" s="299" t="s">
        <v>92</v>
      </c>
      <c r="D4766" s="299" t="s">
        <v>50</v>
      </c>
      <c r="E4766" s="301">
        <v>7.6666666666666661</v>
      </c>
      <c r="F4766" s="299" t="s">
        <v>187</v>
      </c>
    </row>
    <row r="4767" spans="1:6" x14ac:dyDescent="0.3">
      <c r="A4767" s="299" t="s">
        <v>495</v>
      </c>
      <c r="B4767" s="300">
        <v>8</v>
      </c>
      <c r="C4767" s="299" t="s">
        <v>92</v>
      </c>
      <c r="D4767" s="299" t="s">
        <v>50</v>
      </c>
      <c r="E4767" s="301">
        <v>64.952380952380949</v>
      </c>
      <c r="F4767" s="299" t="s">
        <v>77</v>
      </c>
    </row>
    <row r="4768" spans="1:6" x14ac:dyDescent="0.3">
      <c r="A4768" s="299" t="s">
        <v>495</v>
      </c>
      <c r="B4768" s="300">
        <v>8</v>
      </c>
      <c r="C4768" s="299" t="s">
        <v>92</v>
      </c>
      <c r="D4768" s="299" t="s">
        <v>51</v>
      </c>
      <c r="E4768" s="301">
        <v>2.8571428571428563</v>
      </c>
      <c r="F4768" s="299" t="s">
        <v>187</v>
      </c>
    </row>
    <row r="4769" spans="1:6" x14ac:dyDescent="0.3">
      <c r="A4769" s="299" t="s">
        <v>495</v>
      </c>
      <c r="B4769" s="300">
        <v>8</v>
      </c>
      <c r="C4769" s="299" t="s">
        <v>92</v>
      </c>
      <c r="D4769" s="299" t="s">
        <v>51</v>
      </c>
      <c r="E4769" s="301">
        <v>236.28571428571428</v>
      </c>
      <c r="F4769" s="299" t="s">
        <v>77</v>
      </c>
    </row>
    <row r="4770" spans="1:6" x14ac:dyDescent="0.3">
      <c r="A4770" s="299" t="s">
        <v>495</v>
      </c>
      <c r="B4770" s="300">
        <v>8</v>
      </c>
      <c r="C4770" s="299" t="s">
        <v>92</v>
      </c>
      <c r="D4770" s="299" t="s">
        <v>52</v>
      </c>
      <c r="E4770" s="301">
        <v>1683.9047619047619</v>
      </c>
      <c r="F4770" s="299" t="s">
        <v>187</v>
      </c>
    </row>
    <row r="4771" spans="1:6" x14ac:dyDescent="0.3">
      <c r="A4771" s="299" t="s">
        <v>495</v>
      </c>
      <c r="B4771" s="300">
        <v>8</v>
      </c>
      <c r="C4771" s="299" t="s">
        <v>92</v>
      </c>
      <c r="D4771" s="299" t="s">
        <v>52</v>
      </c>
      <c r="E4771" s="301">
        <v>1.0000000000000004</v>
      </c>
      <c r="F4771" s="299" t="s">
        <v>80</v>
      </c>
    </row>
    <row r="4772" spans="1:6" x14ac:dyDescent="0.3">
      <c r="A4772" s="299" t="s">
        <v>495</v>
      </c>
      <c r="B4772" s="300">
        <v>8</v>
      </c>
      <c r="C4772" s="299" t="s">
        <v>92</v>
      </c>
      <c r="D4772" s="299" t="s">
        <v>52</v>
      </c>
      <c r="E4772" s="301">
        <v>3023.7142857142853</v>
      </c>
      <c r="F4772" s="299" t="s">
        <v>77</v>
      </c>
    </row>
    <row r="4773" spans="1:6" x14ac:dyDescent="0.3">
      <c r="A4773" s="299" t="s">
        <v>495</v>
      </c>
      <c r="B4773" s="300">
        <v>8</v>
      </c>
      <c r="C4773" s="299" t="s">
        <v>92</v>
      </c>
      <c r="D4773" s="299" t="s">
        <v>53</v>
      </c>
      <c r="E4773" s="301">
        <v>3393</v>
      </c>
      <c r="F4773" s="299" t="s">
        <v>187</v>
      </c>
    </row>
    <row r="4774" spans="1:6" x14ac:dyDescent="0.3">
      <c r="A4774" s="299" t="s">
        <v>495</v>
      </c>
      <c r="B4774" s="300">
        <v>8</v>
      </c>
      <c r="C4774" s="299" t="s">
        <v>92</v>
      </c>
      <c r="D4774" s="299" t="s">
        <v>53</v>
      </c>
      <c r="E4774" s="301">
        <v>17336.809523809527</v>
      </c>
      <c r="F4774" s="299" t="s">
        <v>77</v>
      </c>
    </row>
    <row r="4775" spans="1:6" x14ac:dyDescent="0.3">
      <c r="A4775" s="299" t="s">
        <v>495</v>
      </c>
      <c r="B4775" s="300">
        <v>8</v>
      </c>
      <c r="C4775" s="299" t="s">
        <v>92</v>
      </c>
      <c r="D4775" s="299" t="s">
        <v>54</v>
      </c>
      <c r="E4775" s="301">
        <v>1547.6190476190479</v>
      </c>
      <c r="F4775" s="299" t="s">
        <v>187</v>
      </c>
    </row>
    <row r="4776" spans="1:6" x14ac:dyDescent="0.3">
      <c r="A4776" s="299" t="s">
        <v>495</v>
      </c>
      <c r="B4776" s="300">
        <v>8</v>
      </c>
      <c r="C4776" s="299" t="s">
        <v>92</v>
      </c>
      <c r="D4776" s="299" t="s">
        <v>54</v>
      </c>
      <c r="E4776" s="301">
        <v>6.9999999999999973</v>
      </c>
      <c r="F4776" s="299" t="s">
        <v>81</v>
      </c>
    </row>
    <row r="4777" spans="1:6" x14ac:dyDescent="0.3">
      <c r="A4777" s="299" t="s">
        <v>495</v>
      </c>
      <c r="B4777" s="300">
        <v>8</v>
      </c>
      <c r="C4777" s="299" t="s">
        <v>92</v>
      </c>
      <c r="D4777" s="299" t="s">
        <v>54</v>
      </c>
      <c r="E4777" s="301">
        <v>41.714285714285708</v>
      </c>
      <c r="F4777" s="299" t="s">
        <v>80</v>
      </c>
    </row>
    <row r="4778" spans="1:6" x14ac:dyDescent="0.3">
      <c r="A4778" s="299" t="s">
        <v>495</v>
      </c>
      <c r="B4778" s="300">
        <v>8</v>
      </c>
      <c r="C4778" s="299" t="s">
        <v>92</v>
      </c>
      <c r="D4778" s="299" t="s">
        <v>54</v>
      </c>
      <c r="E4778" s="301">
        <v>5112.9999999999982</v>
      </c>
      <c r="F4778" s="299" t="s">
        <v>77</v>
      </c>
    </row>
    <row r="4779" spans="1:6" x14ac:dyDescent="0.3">
      <c r="A4779" s="299" t="s">
        <v>495</v>
      </c>
      <c r="B4779" s="300">
        <v>8</v>
      </c>
      <c r="C4779" s="299" t="s">
        <v>92</v>
      </c>
      <c r="D4779" s="299" t="s">
        <v>55</v>
      </c>
      <c r="E4779" s="301">
        <v>1782.0952380952385</v>
      </c>
      <c r="F4779" s="299" t="s">
        <v>187</v>
      </c>
    </row>
    <row r="4780" spans="1:6" x14ac:dyDescent="0.3">
      <c r="A4780" s="299" t="s">
        <v>495</v>
      </c>
      <c r="B4780" s="300">
        <v>8</v>
      </c>
      <c r="C4780" s="299" t="s">
        <v>92</v>
      </c>
      <c r="D4780" s="299" t="s">
        <v>55</v>
      </c>
      <c r="E4780" s="301">
        <v>10336.714285714286</v>
      </c>
      <c r="F4780" s="299" t="s">
        <v>77</v>
      </c>
    </row>
    <row r="4781" spans="1:6" x14ac:dyDescent="0.3">
      <c r="A4781" s="299" t="s">
        <v>495</v>
      </c>
      <c r="B4781" s="300">
        <v>8</v>
      </c>
      <c r="C4781" s="299" t="s">
        <v>92</v>
      </c>
      <c r="D4781" s="299" t="s">
        <v>56</v>
      </c>
      <c r="E4781" s="301">
        <v>1849.1904761904764</v>
      </c>
      <c r="F4781" s="299" t="s">
        <v>187</v>
      </c>
    </row>
    <row r="4782" spans="1:6" x14ac:dyDescent="0.3">
      <c r="A4782" s="299" t="s">
        <v>495</v>
      </c>
      <c r="B4782" s="300">
        <v>8</v>
      </c>
      <c r="C4782" s="299" t="s">
        <v>92</v>
      </c>
      <c r="D4782" s="299" t="s">
        <v>56</v>
      </c>
      <c r="E4782" s="301">
        <v>14958.619047619048</v>
      </c>
      <c r="F4782" s="299" t="s">
        <v>77</v>
      </c>
    </row>
    <row r="4783" spans="1:6" x14ac:dyDescent="0.3">
      <c r="A4783" s="299" t="s">
        <v>495</v>
      </c>
      <c r="B4783" s="300">
        <v>8</v>
      </c>
      <c r="C4783" s="299" t="s">
        <v>92</v>
      </c>
      <c r="D4783" s="299" t="s">
        <v>57</v>
      </c>
      <c r="E4783" s="301">
        <v>245.19047619047615</v>
      </c>
      <c r="F4783" s="299" t="s">
        <v>187</v>
      </c>
    </row>
    <row r="4784" spans="1:6" x14ac:dyDescent="0.3">
      <c r="A4784" s="299" t="s">
        <v>495</v>
      </c>
      <c r="B4784" s="300">
        <v>8</v>
      </c>
      <c r="C4784" s="299" t="s">
        <v>92</v>
      </c>
      <c r="D4784" s="299" t="s">
        <v>57</v>
      </c>
      <c r="E4784" s="301">
        <v>1672.0952380952376</v>
      </c>
      <c r="F4784" s="299" t="s">
        <v>77</v>
      </c>
    </row>
    <row r="4785" spans="1:6" x14ac:dyDescent="0.3">
      <c r="A4785" s="299" t="s">
        <v>495</v>
      </c>
      <c r="B4785" s="300">
        <v>8</v>
      </c>
      <c r="C4785" s="299" t="s">
        <v>92</v>
      </c>
      <c r="D4785" s="299" t="s">
        <v>58</v>
      </c>
      <c r="E4785" s="301">
        <v>378.47619047619048</v>
      </c>
      <c r="F4785" s="299" t="s">
        <v>187</v>
      </c>
    </row>
    <row r="4786" spans="1:6" x14ac:dyDescent="0.3">
      <c r="A4786" s="299" t="s">
        <v>495</v>
      </c>
      <c r="B4786" s="300">
        <v>8</v>
      </c>
      <c r="C4786" s="299" t="s">
        <v>92</v>
      </c>
      <c r="D4786" s="299" t="s">
        <v>58</v>
      </c>
      <c r="E4786" s="301">
        <v>767.47619047619082</v>
      </c>
      <c r="F4786" s="299" t="s">
        <v>77</v>
      </c>
    </row>
    <row r="4787" spans="1:6" x14ac:dyDescent="0.3">
      <c r="A4787" s="299" t="s">
        <v>495</v>
      </c>
      <c r="B4787" s="300">
        <v>8</v>
      </c>
      <c r="C4787" s="299" t="s">
        <v>92</v>
      </c>
      <c r="D4787" s="299" t="s">
        <v>59</v>
      </c>
      <c r="E4787" s="301">
        <v>4544.4285714285706</v>
      </c>
      <c r="F4787" s="299" t="s">
        <v>187</v>
      </c>
    </row>
    <row r="4788" spans="1:6" x14ac:dyDescent="0.3">
      <c r="A4788" s="299" t="s">
        <v>495</v>
      </c>
      <c r="B4788" s="300">
        <v>8</v>
      </c>
      <c r="C4788" s="299" t="s">
        <v>92</v>
      </c>
      <c r="D4788" s="299" t="s">
        <v>59</v>
      </c>
      <c r="E4788" s="301">
        <v>2.0000000000000009</v>
      </c>
      <c r="F4788" s="299" t="s">
        <v>80</v>
      </c>
    </row>
    <row r="4789" spans="1:6" x14ac:dyDescent="0.3">
      <c r="A4789" s="299" t="s">
        <v>495</v>
      </c>
      <c r="B4789" s="300">
        <v>8</v>
      </c>
      <c r="C4789" s="299" t="s">
        <v>92</v>
      </c>
      <c r="D4789" s="299" t="s">
        <v>59</v>
      </c>
      <c r="E4789" s="301">
        <v>17175.428571428572</v>
      </c>
      <c r="F4789" s="299" t="s">
        <v>77</v>
      </c>
    </row>
    <row r="4790" spans="1:6" x14ac:dyDescent="0.3">
      <c r="A4790" s="299" t="s">
        <v>495</v>
      </c>
      <c r="B4790" s="300">
        <v>8</v>
      </c>
      <c r="C4790" s="299" t="s">
        <v>92</v>
      </c>
      <c r="D4790" s="299" t="s">
        <v>60</v>
      </c>
      <c r="E4790" s="301">
        <v>1579.5714285714282</v>
      </c>
      <c r="F4790" s="299" t="s">
        <v>187</v>
      </c>
    </row>
    <row r="4791" spans="1:6" x14ac:dyDescent="0.3">
      <c r="A4791" s="299" t="s">
        <v>495</v>
      </c>
      <c r="B4791" s="300">
        <v>8</v>
      </c>
      <c r="C4791" s="299" t="s">
        <v>92</v>
      </c>
      <c r="D4791" s="299" t="s">
        <v>60</v>
      </c>
      <c r="E4791" s="301">
        <v>2.3333333333333335</v>
      </c>
      <c r="F4791" s="299" t="s">
        <v>80</v>
      </c>
    </row>
    <row r="4792" spans="1:6" x14ac:dyDescent="0.3">
      <c r="A4792" s="299" t="s">
        <v>495</v>
      </c>
      <c r="B4792" s="300">
        <v>8</v>
      </c>
      <c r="C4792" s="299" t="s">
        <v>92</v>
      </c>
      <c r="D4792" s="299" t="s">
        <v>60</v>
      </c>
      <c r="E4792" s="301">
        <v>15606.190476190475</v>
      </c>
      <c r="F4792" s="299" t="s">
        <v>77</v>
      </c>
    </row>
    <row r="4793" spans="1:6" x14ac:dyDescent="0.3">
      <c r="A4793" s="299" t="s">
        <v>495</v>
      </c>
      <c r="B4793" s="300">
        <v>8</v>
      </c>
      <c r="C4793" s="299" t="s">
        <v>92</v>
      </c>
      <c r="D4793" s="299" t="s">
        <v>61</v>
      </c>
      <c r="E4793" s="301">
        <v>12.952380952380947</v>
      </c>
      <c r="F4793" s="299" t="s">
        <v>187</v>
      </c>
    </row>
    <row r="4794" spans="1:6" x14ac:dyDescent="0.3">
      <c r="A4794" s="299" t="s">
        <v>495</v>
      </c>
      <c r="B4794" s="300">
        <v>8</v>
      </c>
      <c r="C4794" s="299" t="s">
        <v>92</v>
      </c>
      <c r="D4794" s="299" t="s">
        <v>61</v>
      </c>
      <c r="E4794" s="301">
        <v>466.52380952380946</v>
      </c>
      <c r="F4794" s="299" t="s">
        <v>77</v>
      </c>
    </row>
    <row r="4795" spans="1:6" x14ac:dyDescent="0.3">
      <c r="A4795" s="299" t="s">
        <v>495</v>
      </c>
      <c r="B4795" s="300">
        <v>8</v>
      </c>
      <c r="C4795" s="299" t="s">
        <v>92</v>
      </c>
      <c r="D4795" s="299" t="s">
        <v>62</v>
      </c>
      <c r="E4795" s="301">
        <v>1056.5238095238096</v>
      </c>
      <c r="F4795" s="299" t="s">
        <v>187</v>
      </c>
    </row>
    <row r="4796" spans="1:6" x14ac:dyDescent="0.3">
      <c r="A4796" s="299" t="s">
        <v>495</v>
      </c>
      <c r="B4796" s="300">
        <v>8</v>
      </c>
      <c r="C4796" s="299" t="s">
        <v>92</v>
      </c>
      <c r="D4796" s="299" t="s">
        <v>62</v>
      </c>
      <c r="E4796" s="301">
        <v>5939</v>
      </c>
      <c r="F4796" s="299" t="s">
        <v>77</v>
      </c>
    </row>
    <row r="4797" spans="1:6" x14ac:dyDescent="0.3">
      <c r="A4797" s="299" t="s">
        <v>495</v>
      </c>
      <c r="B4797" s="300">
        <v>8</v>
      </c>
      <c r="C4797" s="299" t="s">
        <v>92</v>
      </c>
      <c r="D4797" s="299" t="s">
        <v>63</v>
      </c>
      <c r="E4797" s="301">
        <v>908.04761904761904</v>
      </c>
      <c r="F4797" s="299" t="s">
        <v>187</v>
      </c>
    </row>
    <row r="4798" spans="1:6" x14ac:dyDescent="0.3">
      <c r="A4798" s="299" t="s">
        <v>495</v>
      </c>
      <c r="B4798" s="300">
        <v>8</v>
      </c>
      <c r="C4798" s="299" t="s">
        <v>92</v>
      </c>
      <c r="D4798" s="299" t="s">
        <v>63</v>
      </c>
      <c r="E4798" s="301">
        <v>5</v>
      </c>
      <c r="F4798" s="299" t="s">
        <v>80</v>
      </c>
    </row>
    <row r="4799" spans="1:6" x14ac:dyDescent="0.3">
      <c r="A4799" s="299" t="s">
        <v>495</v>
      </c>
      <c r="B4799" s="300">
        <v>8</v>
      </c>
      <c r="C4799" s="299" t="s">
        <v>92</v>
      </c>
      <c r="D4799" s="299" t="s">
        <v>63</v>
      </c>
      <c r="E4799" s="301">
        <v>4768.1904761904771</v>
      </c>
      <c r="F4799" s="299" t="s">
        <v>77</v>
      </c>
    </row>
    <row r="4800" spans="1:6" x14ac:dyDescent="0.3">
      <c r="A4800" s="299" t="s">
        <v>495</v>
      </c>
      <c r="B4800" s="300">
        <v>8</v>
      </c>
      <c r="C4800" s="299" t="s">
        <v>92</v>
      </c>
      <c r="D4800" s="299" t="s">
        <v>64</v>
      </c>
      <c r="E4800" s="301">
        <v>839.14285714285722</v>
      </c>
      <c r="F4800" s="299" t="s">
        <v>187</v>
      </c>
    </row>
    <row r="4801" spans="1:6" x14ac:dyDescent="0.3">
      <c r="A4801" s="299" t="s">
        <v>495</v>
      </c>
      <c r="B4801" s="300">
        <v>8</v>
      </c>
      <c r="C4801" s="299" t="s">
        <v>92</v>
      </c>
      <c r="D4801" s="299" t="s">
        <v>64</v>
      </c>
      <c r="E4801" s="301">
        <v>21.333333333333332</v>
      </c>
      <c r="F4801" s="299" t="s">
        <v>80</v>
      </c>
    </row>
    <row r="4802" spans="1:6" x14ac:dyDescent="0.3">
      <c r="A4802" s="299" t="s">
        <v>495</v>
      </c>
      <c r="B4802" s="300">
        <v>8</v>
      </c>
      <c r="C4802" s="299" t="s">
        <v>92</v>
      </c>
      <c r="D4802" s="299" t="s">
        <v>64</v>
      </c>
      <c r="E4802" s="301">
        <v>1880.4761904761899</v>
      </c>
      <c r="F4802" s="299" t="s">
        <v>77</v>
      </c>
    </row>
    <row r="4803" spans="1:6" x14ac:dyDescent="0.3">
      <c r="A4803" s="299" t="s">
        <v>495</v>
      </c>
      <c r="B4803" s="300">
        <v>8</v>
      </c>
      <c r="C4803" s="299" t="s">
        <v>92</v>
      </c>
      <c r="D4803" s="299" t="s">
        <v>65</v>
      </c>
      <c r="E4803" s="301">
        <v>1523.5238095238092</v>
      </c>
      <c r="F4803" s="299" t="s">
        <v>187</v>
      </c>
    </row>
    <row r="4804" spans="1:6" x14ac:dyDescent="0.3">
      <c r="A4804" s="299" t="s">
        <v>495</v>
      </c>
      <c r="B4804" s="300">
        <v>8</v>
      </c>
      <c r="C4804" s="299" t="s">
        <v>92</v>
      </c>
      <c r="D4804" s="299" t="s">
        <v>65</v>
      </c>
      <c r="E4804" s="301">
        <v>1551.0952380952378</v>
      </c>
      <c r="F4804" s="299" t="s">
        <v>77</v>
      </c>
    </row>
    <row r="4805" spans="1:6" x14ac:dyDescent="0.3">
      <c r="A4805" s="299" t="s">
        <v>495</v>
      </c>
      <c r="B4805" s="300">
        <v>8</v>
      </c>
      <c r="C4805" s="299" t="s">
        <v>92</v>
      </c>
      <c r="D4805" s="299" t="s">
        <v>67</v>
      </c>
      <c r="E4805" s="301">
        <v>2.0000000000000009</v>
      </c>
      <c r="F4805" s="299" t="s">
        <v>187</v>
      </c>
    </row>
    <row r="4806" spans="1:6" x14ac:dyDescent="0.3">
      <c r="A4806" s="299" t="s">
        <v>495</v>
      </c>
      <c r="B4806" s="300">
        <v>8</v>
      </c>
      <c r="C4806" s="299" t="s">
        <v>92</v>
      </c>
      <c r="D4806" s="299" t="s">
        <v>67</v>
      </c>
      <c r="E4806" s="301">
        <v>69.285714285714292</v>
      </c>
      <c r="F4806" s="299" t="s">
        <v>77</v>
      </c>
    </row>
    <row r="4807" spans="1:6" x14ac:dyDescent="0.3">
      <c r="A4807" s="299" t="s">
        <v>495</v>
      </c>
      <c r="B4807" s="300">
        <v>8</v>
      </c>
      <c r="C4807" s="299" t="s">
        <v>92</v>
      </c>
      <c r="D4807" s="299" t="s">
        <v>66</v>
      </c>
      <c r="E4807" s="301">
        <v>4.0000000000000018</v>
      </c>
      <c r="F4807" s="299" t="s">
        <v>187</v>
      </c>
    </row>
    <row r="4808" spans="1:6" x14ac:dyDescent="0.3">
      <c r="A4808" s="299" t="s">
        <v>495</v>
      </c>
      <c r="B4808" s="300">
        <v>8</v>
      </c>
      <c r="C4808" s="299" t="s">
        <v>92</v>
      </c>
      <c r="D4808" s="299" t="s">
        <v>66</v>
      </c>
      <c r="E4808" s="301">
        <v>101</v>
      </c>
      <c r="F4808" s="299" t="s">
        <v>77</v>
      </c>
    </row>
    <row r="4809" spans="1:6" x14ac:dyDescent="0.3">
      <c r="A4809" s="299" t="s">
        <v>495</v>
      </c>
      <c r="B4809" s="300">
        <v>9</v>
      </c>
      <c r="C4809" s="299" t="s">
        <v>91</v>
      </c>
      <c r="D4809" s="299" t="s">
        <v>47</v>
      </c>
      <c r="E4809" s="301">
        <v>19.047619047619051</v>
      </c>
      <c r="F4809" s="299" t="s">
        <v>187</v>
      </c>
    </row>
    <row r="4810" spans="1:6" x14ac:dyDescent="0.3">
      <c r="A4810" s="299" t="s">
        <v>495</v>
      </c>
      <c r="B4810" s="300">
        <v>9</v>
      </c>
      <c r="C4810" s="299" t="s">
        <v>91</v>
      </c>
      <c r="D4810" s="299" t="s">
        <v>47</v>
      </c>
      <c r="E4810" s="301">
        <v>5.8095238095238075</v>
      </c>
      <c r="F4810" s="299" t="s">
        <v>188</v>
      </c>
    </row>
    <row r="4811" spans="1:6" x14ac:dyDescent="0.3">
      <c r="A4811" s="299" t="s">
        <v>495</v>
      </c>
      <c r="B4811" s="300">
        <v>9</v>
      </c>
      <c r="C4811" s="299" t="s">
        <v>91</v>
      </c>
      <c r="D4811" s="299" t="s">
        <v>47</v>
      </c>
      <c r="E4811" s="301">
        <v>331.85714285714289</v>
      </c>
      <c r="F4811" s="299" t="s">
        <v>77</v>
      </c>
    </row>
    <row r="4812" spans="1:6" x14ac:dyDescent="0.3">
      <c r="A4812" s="299" t="s">
        <v>495</v>
      </c>
      <c r="B4812" s="300">
        <v>9</v>
      </c>
      <c r="C4812" s="299" t="s">
        <v>91</v>
      </c>
      <c r="D4812" s="299" t="s">
        <v>48</v>
      </c>
      <c r="E4812" s="301">
        <v>5</v>
      </c>
      <c r="F4812" s="299" t="s">
        <v>77</v>
      </c>
    </row>
    <row r="4813" spans="1:6" x14ac:dyDescent="0.3">
      <c r="A4813" s="299" t="s">
        <v>495</v>
      </c>
      <c r="B4813" s="300">
        <v>9</v>
      </c>
      <c r="C4813" s="299" t="s">
        <v>91</v>
      </c>
      <c r="D4813" s="299" t="s">
        <v>49</v>
      </c>
      <c r="E4813" s="301">
        <v>11</v>
      </c>
      <c r="F4813" s="299" t="s">
        <v>187</v>
      </c>
    </row>
    <row r="4814" spans="1:6" x14ac:dyDescent="0.3">
      <c r="A4814" s="299" t="s">
        <v>495</v>
      </c>
      <c r="B4814" s="300">
        <v>9</v>
      </c>
      <c r="C4814" s="299" t="s">
        <v>91</v>
      </c>
      <c r="D4814" s="299" t="s">
        <v>49</v>
      </c>
      <c r="E4814" s="301">
        <v>1040.5238095238094</v>
      </c>
      <c r="F4814" s="299" t="s">
        <v>77</v>
      </c>
    </row>
    <row r="4815" spans="1:6" x14ac:dyDescent="0.3">
      <c r="A4815" s="299" t="s">
        <v>495</v>
      </c>
      <c r="B4815" s="300">
        <v>9</v>
      </c>
      <c r="C4815" s="299" t="s">
        <v>91</v>
      </c>
      <c r="D4815" s="299" t="s">
        <v>50</v>
      </c>
      <c r="E4815" s="301">
        <v>1.0000000000000004</v>
      </c>
      <c r="F4815" s="299" t="s">
        <v>187</v>
      </c>
    </row>
    <row r="4816" spans="1:6" x14ac:dyDescent="0.3">
      <c r="A4816" s="299" t="s">
        <v>495</v>
      </c>
      <c r="B4816" s="300">
        <v>9</v>
      </c>
      <c r="C4816" s="299" t="s">
        <v>91</v>
      </c>
      <c r="D4816" s="299" t="s">
        <v>50</v>
      </c>
      <c r="E4816" s="301">
        <v>2.9999999999999991</v>
      </c>
      <c r="F4816" s="299" t="s">
        <v>77</v>
      </c>
    </row>
    <row r="4817" spans="1:6" x14ac:dyDescent="0.3">
      <c r="A4817" s="299" t="s">
        <v>495</v>
      </c>
      <c r="B4817" s="300">
        <v>9</v>
      </c>
      <c r="C4817" s="299" t="s">
        <v>91</v>
      </c>
      <c r="D4817" s="299" t="s">
        <v>51</v>
      </c>
      <c r="E4817" s="301">
        <v>36.619047619047628</v>
      </c>
      <c r="F4817" s="299" t="s">
        <v>77</v>
      </c>
    </row>
    <row r="4818" spans="1:6" x14ac:dyDescent="0.3">
      <c r="A4818" s="299" t="s">
        <v>495</v>
      </c>
      <c r="B4818" s="300">
        <v>9</v>
      </c>
      <c r="C4818" s="299" t="s">
        <v>91</v>
      </c>
      <c r="D4818" s="299" t="s">
        <v>52</v>
      </c>
      <c r="E4818" s="301">
        <v>121.85714285714285</v>
      </c>
      <c r="F4818" s="299" t="s">
        <v>187</v>
      </c>
    </row>
    <row r="4819" spans="1:6" x14ac:dyDescent="0.3">
      <c r="A4819" s="299" t="s">
        <v>495</v>
      </c>
      <c r="B4819" s="300">
        <v>9</v>
      </c>
      <c r="C4819" s="299" t="s">
        <v>91</v>
      </c>
      <c r="D4819" s="299" t="s">
        <v>52</v>
      </c>
      <c r="E4819" s="301">
        <v>695.66666666666663</v>
      </c>
      <c r="F4819" s="299" t="s">
        <v>77</v>
      </c>
    </row>
    <row r="4820" spans="1:6" x14ac:dyDescent="0.3">
      <c r="A4820" s="299" t="s">
        <v>495</v>
      </c>
      <c r="B4820" s="300">
        <v>9</v>
      </c>
      <c r="C4820" s="299" t="s">
        <v>91</v>
      </c>
      <c r="D4820" s="299" t="s">
        <v>53</v>
      </c>
      <c r="E4820" s="301">
        <v>220.61904761904756</v>
      </c>
      <c r="F4820" s="299" t="s">
        <v>187</v>
      </c>
    </row>
    <row r="4821" spans="1:6" x14ac:dyDescent="0.3">
      <c r="A4821" s="299" t="s">
        <v>495</v>
      </c>
      <c r="B4821" s="300">
        <v>9</v>
      </c>
      <c r="C4821" s="299" t="s">
        <v>91</v>
      </c>
      <c r="D4821" s="299" t="s">
        <v>53</v>
      </c>
      <c r="E4821" s="301">
        <v>719.57142857142844</v>
      </c>
      <c r="F4821" s="299" t="s">
        <v>77</v>
      </c>
    </row>
    <row r="4822" spans="1:6" x14ac:dyDescent="0.3">
      <c r="A4822" s="299" t="s">
        <v>495</v>
      </c>
      <c r="B4822" s="300">
        <v>9</v>
      </c>
      <c r="C4822" s="299" t="s">
        <v>91</v>
      </c>
      <c r="D4822" s="299" t="s">
        <v>54</v>
      </c>
      <c r="E4822" s="301">
        <v>99.523809523809504</v>
      </c>
      <c r="F4822" s="299" t="s">
        <v>187</v>
      </c>
    </row>
    <row r="4823" spans="1:6" x14ac:dyDescent="0.3">
      <c r="A4823" s="299" t="s">
        <v>495</v>
      </c>
      <c r="B4823" s="300">
        <v>9</v>
      </c>
      <c r="C4823" s="299" t="s">
        <v>91</v>
      </c>
      <c r="D4823" s="299" t="s">
        <v>54</v>
      </c>
      <c r="E4823" s="301">
        <v>297.42857142857139</v>
      </c>
      <c r="F4823" s="299" t="s">
        <v>77</v>
      </c>
    </row>
    <row r="4824" spans="1:6" x14ac:dyDescent="0.3">
      <c r="A4824" s="299" t="s">
        <v>495</v>
      </c>
      <c r="B4824" s="300">
        <v>9</v>
      </c>
      <c r="C4824" s="299" t="s">
        <v>91</v>
      </c>
      <c r="D4824" s="299" t="s">
        <v>55</v>
      </c>
      <c r="E4824" s="301">
        <v>171.71428571428572</v>
      </c>
      <c r="F4824" s="299" t="s">
        <v>187</v>
      </c>
    </row>
    <row r="4825" spans="1:6" x14ac:dyDescent="0.3">
      <c r="A4825" s="299" t="s">
        <v>495</v>
      </c>
      <c r="B4825" s="300">
        <v>9</v>
      </c>
      <c r="C4825" s="299" t="s">
        <v>91</v>
      </c>
      <c r="D4825" s="299" t="s">
        <v>55</v>
      </c>
      <c r="E4825" s="301">
        <v>1256.3333333333335</v>
      </c>
      <c r="F4825" s="299" t="s">
        <v>77</v>
      </c>
    </row>
    <row r="4826" spans="1:6" x14ac:dyDescent="0.3">
      <c r="A4826" s="299" t="s">
        <v>495</v>
      </c>
      <c r="B4826" s="300">
        <v>9</v>
      </c>
      <c r="C4826" s="299" t="s">
        <v>91</v>
      </c>
      <c r="D4826" s="299" t="s">
        <v>56</v>
      </c>
      <c r="E4826" s="301">
        <v>13.761904761904759</v>
      </c>
      <c r="F4826" s="299" t="s">
        <v>187</v>
      </c>
    </row>
    <row r="4827" spans="1:6" x14ac:dyDescent="0.3">
      <c r="A4827" s="299" t="s">
        <v>495</v>
      </c>
      <c r="B4827" s="300">
        <v>9</v>
      </c>
      <c r="C4827" s="299" t="s">
        <v>91</v>
      </c>
      <c r="D4827" s="299" t="s">
        <v>56</v>
      </c>
      <c r="E4827" s="301">
        <v>27.666666666666671</v>
      </c>
      <c r="F4827" s="299" t="s">
        <v>77</v>
      </c>
    </row>
    <row r="4828" spans="1:6" x14ac:dyDescent="0.3">
      <c r="A4828" s="299" t="s">
        <v>495</v>
      </c>
      <c r="B4828" s="300">
        <v>9</v>
      </c>
      <c r="C4828" s="299" t="s">
        <v>91</v>
      </c>
      <c r="D4828" s="299" t="s">
        <v>57</v>
      </c>
      <c r="E4828" s="301">
        <v>11.619047619047617</v>
      </c>
      <c r="F4828" s="299" t="s">
        <v>187</v>
      </c>
    </row>
    <row r="4829" spans="1:6" x14ac:dyDescent="0.3">
      <c r="A4829" s="299" t="s">
        <v>495</v>
      </c>
      <c r="B4829" s="300">
        <v>9</v>
      </c>
      <c r="C4829" s="299" t="s">
        <v>91</v>
      </c>
      <c r="D4829" s="299" t="s">
        <v>57</v>
      </c>
      <c r="E4829" s="301">
        <v>7.3809523809523796</v>
      </c>
      <c r="F4829" s="299" t="s">
        <v>77</v>
      </c>
    </row>
    <row r="4830" spans="1:6" x14ac:dyDescent="0.3">
      <c r="A4830" s="299" t="s">
        <v>495</v>
      </c>
      <c r="B4830" s="300">
        <v>9</v>
      </c>
      <c r="C4830" s="299" t="s">
        <v>91</v>
      </c>
      <c r="D4830" s="299" t="s">
        <v>58</v>
      </c>
      <c r="E4830" s="301">
        <v>8.0000000000000036</v>
      </c>
      <c r="F4830" s="299" t="s">
        <v>77</v>
      </c>
    </row>
    <row r="4831" spans="1:6" x14ac:dyDescent="0.3">
      <c r="A4831" s="299" t="s">
        <v>495</v>
      </c>
      <c r="B4831" s="300">
        <v>9</v>
      </c>
      <c r="C4831" s="299" t="s">
        <v>91</v>
      </c>
      <c r="D4831" s="299" t="s">
        <v>59</v>
      </c>
      <c r="E4831" s="301">
        <v>22.428571428571427</v>
      </c>
      <c r="F4831" s="299" t="s">
        <v>187</v>
      </c>
    </row>
    <row r="4832" spans="1:6" x14ac:dyDescent="0.3">
      <c r="A4832" s="299" t="s">
        <v>495</v>
      </c>
      <c r="B4832" s="300">
        <v>9</v>
      </c>
      <c r="C4832" s="299" t="s">
        <v>91</v>
      </c>
      <c r="D4832" s="299" t="s">
        <v>59</v>
      </c>
      <c r="E4832" s="301">
        <v>124.61904761904763</v>
      </c>
      <c r="F4832" s="299" t="s">
        <v>77</v>
      </c>
    </row>
    <row r="4833" spans="1:6" x14ac:dyDescent="0.3">
      <c r="A4833" s="299" t="s">
        <v>495</v>
      </c>
      <c r="B4833" s="300">
        <v>9</v>
      </c>
      <c r="C4833" s="299" t="s">
        <v>91</v>
      </c>
      <c r="D4833" s="299" t="s">
        <v>60</v>
      </c>
      <c r="E4833" s="301">
        <v>32.333333333333343</v>
      </c>
      <c r="F4833" s="299" t="s">
        <v>187</v>
      </c>
    </row>
    <row r="4834" spans="1:6" x14ac:dyDescent="0.3">
      <c r="A4834" s="299" t="s">
        <v>495</v>
      </c>
      <c r="B4834" s="300">
        <v>9</v>
      </c>
      <c r="C4834" s="299" t="s">
        <v>91</v>
      </c>
      <c r="D4834" s="299" t="s">
        <v>60</v>
      </c>
      <c r="E4834" s="301">
        <v>925.47619047619048</v>
      </c>
      <c r="F4834" s="299" t="s">
        <v>77</v>
      </c>
    </row>
    <row r="4835" spans="1:6" x14ac:dyDescent="0.3">
      <c r="A4835" s="299" t="s">
        <v>495</v>
      </c>
      <c r="B4835" s="300">
        <v>9</v>
      </c>
      <c r="C4835" s="299" t="s">
        <v>91</v>
      </c>
      <c r="D4835" s="299" t="s">
        <v>61</v>
      </c>
      <c r="E4835" s="301">
        <v>50.666666666666664</v>
      </c>
      <c r="F4835" s="299" t="s">
        <v>77</v>
      </c>
    </row>
    <row r="4836" spans="1:6" x14ac:dyDescent="0.3">
      <c r="A4836" s="299" t="s">
        <v>495</v>
      </c>
      <c r="B4836" s="300">
        <v>9</v>
      </c>
      <c r="C4836" s="299" t="s">
        <v>91</v>
      </c>
      <c r="D4836" s="299" t="s">
        <v>62</v>
      </c>
      <c r="E4836" s="301">
        <v>18.523809523809529</v>
      </c>
      <c r="F4836" s="299" t="s">
        <v>187</v>
      </c>
    </row>
    <row r="4837" spans="1:6" x14ac:dyDescent="0.3">
      <c r="A4837" s="299" t="s">
        <v>495</v>
      </c>
      <c r="B4837" s="300">
        <v>9</v>
      </c>
      <c r="C4837" s="299" t="s">
        <v>91</v>
      </c>
      <c r="D4837" s="299" t="s">
        <v>62</v>
      </c>
      <c r="E4837" s="301">
        <v>129.42857142857144</v>
      </c>
      <c r="F4837" s="299" t="s">
        <v>77</v>
      </c>
    </row>
    <row r="4838" spans="1:6" x14ac:dyDescent="0.3">
      <c r="A4838" s="299" t="s">
        <v>495</v>
      </c>
      <c r="B4838" s="300">
        <v>9</v>
      </c>
      <c r="C4838" s="299" t="s">
        <v>91</v>
      </c>
      <c r="D4838" s="299" t="s">
        <v>63</v>
      </c>
      <c r="E4838" s="301">
        <v>8.5714285714285747</v>
      </c>
      <c r="F4838" s="299" t="s">
        <v>187</v>
      </c>
    </row>
    <row r="4839" spans="1:6" x14ac:dyDescent="0.3">
      <c r="A4839" s="299" t="s">
        <v>495</v>
      </c>
      <c r="B4839" s="300">
        <v>9</v>
      </c>
      <c r="C4839" s="299" t="s">
        <v>91</v>
      </c>
      <c r="D4839" s="299" t="s">
        <v>63</v>
      </c>
      <c r="E4839" s="301">
        <v>690</v>
      </c>
      <c r="F4839" s="299" t="s">
        <v>77</v>
      </c>
    </row>
    <row r="4840" spans="1:6" x14ac:dyDescent="0.3">
      <c r="A4840" s="299" t="s">
        <v>495</v>
      </c>
      <c r="B4840" s="300">
        <v>9</v>
      </c>
      <c r="C4840" s="299" t="s">
        <v>91</v>
      </c>
      <c r="D4840" s="299" t="s">
        <v>64</v>
      </c>
      <c r="E4840" s="301">
        <v>6.9999999999999973</v>
      </c>
      <c r="F4840" s="299" t="s">
        <v>187</v>
      </c>
    </row>
    <row r="4841" spans="1:6" x14ac:dyDescent="0.3">
      <c r="A4841" s="299" t="s">
        <v>495</v>
      </c>
      <c r="B4841" s="300">
        <v>9</v>
      </c>
      <c r="C4841" s="299" t="s">
        <v>91</v>
      </c>
      <c r="D4841" s="299" t="s">
        <v>64</v>
      </c>
      <c r="E4841" s="301">
        <v>100.85714285714286</v>
      </c>
      <c r="F4841" s="299" t="s">
        <v>77</v>
      </c>
    </row>
    <row r="4842" spans="1:6" x14ac:dyDescent="0.3">
      <c r="A4842" s="299" t="s">
        <v>495</v>
      </c>
      <c r="B4842" s="300">
        <v>9</v>
      </c>
      <c r="C4842" s="299" t="s">
        <v>91</v>
      </c>
      <c r="D4842" s="299" t="s">
        <v>65</v>
      </c>
      <c r="E4842" s="301">
        <v>128.85714285714286</v>
      </c>
      <c r="F4842" s="299" t="s">
        <v>187</v>
      </c>
    </row>
    <row r="4843" spans="1:6" x14ac:dyDescent="0.3">
      <c r="A4843" s="299" t="s">
        <v>495</v>
      </c>
      <c r="B4843" s="300">
        <v>9</v>
      </c>
      <c r="C4843" s="299" t="s">
        <v>91</v>
      </c>
      <c r="D4843" s="299" t="s">
        <v>65</v>
      </c>
      <c r="E4843" s="301">
        <v>108.57142857142858</v>
      </c>
      <c r="F4843" s="299" t="s">
        <v>77</v>
      </c>
    </row>
    <row r="4844" spans="1:6" x14ac:dyDescent="0.3">
      <c r="A4844" s="299" t="s">
        <v>495</v>
      </c>
      <c r="B4844" s="300">
        <v>9</v>
      </c>
      <c r="C4844" s="299" t="s">
        <v>91</v>
      </c>
      <c r="D4844" s="299" t="s">
        <v>67</v>
      </c>
      <c r="E4844" s="301">
        <v>2.9999999999999991</v>
      </c>
      <c r="F4844" s="299" t="s">
        <v>77</v>
      </c>
    </row>
    <row r="4845" spans="1:6" x14ac:dyDescent="0.3">
      <c r="A4845" s="299" t="s">
        <v>495</v>
      </c>
      <c r="B4845" s="300">
        <v>9</v>
      </c>
      <c r="C4845" s="299" t="s">
        <v>92</v>
      </c>
      <c r="D4845" s="299" t="s">
        <v>47</v>
      </c>
      <c r="E4845" s="301">
        <v>62.476190476190467</v>
      </c>
      <c r="F4845" s="299" t="s">
        <v>187</v>
      </c>
    </row>
    <row r="4846" spans="1:6" x14ac:dyDescent="0.3">
      <c r="A4846" s="299" t="s">
        <v>495</v>
      </c>
      <c r="B4846" s="300">
        <v>9</v>
      </c>
      <c r="C4846" s="299" t="s">
        <v>92</v>
      </c>
      <c r="D4846" s="299" t="s">
        <v>47</v>
      </c>
      <c r="E4846" s="301">
        <v>13.571428571428566</v>
      </c>
      <c r="F4846" s="299" t="s">
        <v>188</v>
      </c>
    </row>
    <row r="4847" spans="1:6" x14ac:dyDescent="0.3">
      <c r="A4847" s="299" t="s">
        <v>495</v>
      </c>
      <c r="B4847" s="300">
        <v>9</v>
      </c>
      <c r="C4847" s="299" t="s">
        <v>92</v>
      </c>
      <c r="D4847" s="299" t="s">
        <v>47</v>
      </c>
      <c r="E4847" s="301">
        <v>484.38095238095229</v>
      </c>
      <c r="F4847" s="299" t="s">
        <v>77</v>
      </c>
    </row>
    <row r="4848" spans="1:6" x14ac:dyDescent="0.3">
      <c r="A4848" s="299" t="s">
        <v>495</v>
      </c>
      <c r="B4848" s="300">
        <v>9</v>
      </c>
      <c r="C4848" s="299" t="s">
        <v>92</v>
      </c>
      <c r="D4848" s="299" t="s">
        <v>48</v>
      </c>
      <c r="E4848" s="301">
        <v>15.619047619047622</v>
      </c>
      <c r="F4848" s="299" t="s">
        <v>77</v>
      </c>
    </row>
    <row r="4849" spans="1:6" x14ac:dyDescent="0.3">
      <c r="A4849" s="299" t="s">
        <v>495</v>
      </c>
      <c r="B4849" s="300">
        <v>9</v>
      </c>
      <c r="C4849" s="299" t="s">
        <v>92</v>
      </c>
      <c r="D4849" s="299" t="s">
        <v>49</v>
      </c>
      <c r="E4849" s="301">
        <v>31.476190476190467</v>
      </c>
      <c r="F4849" s="299" t="s">
        <v>187</v>
      </c>
    </row>
    <row r="4850" spans="1:6" x14ac:dyDescent="0.3">
      <c r="A4850" s="299" t="s">
        <v>495</v>
      </c>
      <c r="B4850" s="300">
        <v>9</v>
      </c>
      <c r="C4850" s="299" t="s">
        <v>92</v>
      </c>
      <c r="D4850" s="299" t="s">
        <v>49</v>
      </c>
      <c r="E4850" s="301">
        <v>920.14285714285722</v>
      </c>
      <c r="F4850" s="299" t="s">
        <v>77</v>
      </c>
    </row>
    <row r="4851" spans="1:6" x14ac:dyDescent="0.3">
      <c r="A4851" s="299" t="s">
        <v>495</v>
      </c>
      <c r="B4851" s="300">
        <v>9</v>
      </c>
      <c r="C4851" s="299" t="s">
        <v>92</v>
      </c>
      <c r="D4851" s="299" t="s">
        <v>50</v>
      </c>
      <c r="E4851" s="301">
        <v>2.0000000000000009</v>
      </c>
      <c r="F4851" s="299" t="s">
        <v>187</v>
      </c>
    </row>
    <row r="4852" spans="1:6" x14ac:dyDescent="0.3">
      <c r="A4852" s="299" t="s">
        <v>495</v>
      </c>
      <c r="B4852" s="300">
        <v>9</v>
      </c>
      <c r="C4852" s="299" t="s">
        <v>92</v>
      </c>
      <c r="D4852" s="299" t="s">
        <v>50</v>
      </c>
      <c r="E4852" s="301">
        <v>2.9999999999999991</v>
      </c>
      <c r="F4852" s="299" t="s">
        <v>77</v>
      </c>
    </row>
    <row r="4853" spans="1:6" x14ac:dyDescent="0.3">
      <c r="A4853" s="299" t="s">
        <v>495</v>
      </c>
      <c r="B4853" s="300">
        <v>9</v>
      </c>
      <c r="C4853" s="299" t="s">
        <v>92</v>
      </c>
      <c r="D4853" s="299" t="s">
        <v>51</v>
      </c>
      <c r="E4853" s="301">
        <v>42.047619047619037</v>
      </c>
      <c r="F4853" s="299" t="s">
        <v>77</v>
      </c>
    </row>
    <row r="4854" spans="1:6" x14ac:dyDescent="0.3">
      <c r="A4854" s="299" t="s">
        <v>495</v>
      </c>
      <c r="B4854" s="300">
        <v>9</v>
      </c>
      <c r="C4854" s="299" t="s">
        <v>92</v>
      </c>
      <c r="D4854" s="299" t="s">
        <v>52</v>
      </c>
      <c r="E4854" s="301">
        <v>375.8095238095238</v>
      </c>
      <c r="F4854" s="299" t="s">
        <v>187</v>
      </c>
    </row>
    <row r="4855" spans="1:6" x14ac:dyDescent="0.3">
      <c r="A4855" s="299" t="s">
        <v>495</v>
      </c>
      <c r="B4855" s="300">
        <v>9</v>
      </c>
      <c r="C4855" s="299" t="s">
        <v>92</v>
      </c>
      <c r="D4855" s="299" t="s">
        <v>52</v>
      </c>
      <c r="E4855" s="301">
        <v>646.85714285714289</v>
      </c>
      <c r="F4855" s="299" t="s">
        <v>77</v>
      </c>
    </row>
    <row r="4856" spans="1:6" x14ac:dyDescent="0.3">
      <c r="A4856" s="299" t="s">
        <v>495</v>
      </c>
      <c r="B4856" s="300">
        <v>9</v>
      </c>
      <c r="C4856" s="299" t="s">
        <v>92</v>
      </c>
      <c r="D4856" s="299" t="s">
        <v>53</v>
      </c>
      <c r="E4856" s="301">
        <v>123.85714285714285</v>
      </c>
      <c r="F4856" s="299" t="s">
        <v>187</v>
      </c>
    </row>
    <row r="4857" spans="1:6" x14ac:dyDescent="0.3">
      <c r="A4857" s="299" t="s">
        <v>495</v>
      </c>
      <c r="B4857" s="300">
        <v>9</v>
      </c>
      <c r="C4857" s="299" t="s">
        <v>92</v>
      </c>
      <c r="D4857" s="299" t="s">
        <v>53</v>
      </c>
      <c r="E4857" s="301">
        <v>502.61904761904765</v>
      </c>
      <c r="F4857" s="299" t="s">
        <v>77</v>
      </c>
    </row>
    <row r="4858" spans="1:6" x14ac:dyDescent="0.3">
      <c r="A4858" s="299" t="s">
        <v>495</v>
      </c>
      <c r="B4858" s="300">
        <v>9</v>
      </c>
      <c r="C4858" s="299" t="s">
        <v>92</v>
      </c>
      <c r="D4858" s="299" t="s">
        <v>54</v>
      </c>
      <c r="E4858" s="301">
        <v>142.8095238095238</v>
      </c>
      <c r="F4858" s="299" t="s">
        <v>187</v>
      </c>
    </row>
    <row r="4859" spans="1:6" x14ac:dyDescent="0.3">
      <c r="A4859" s="299" t="s">
        <v>495</v>
      </c>
      <c r="B4859" s="300">
        <v>9</v>
      </c>
      <c r="C4859" s="299" t="s">
        <v>92</v>
      </c>
      <c r="D4859" s="299" t="s">
        <v>54</v>
      </c>
      <c r="E4859" s="301">
        <v>891.33333333333326</v>
      </c>
      <c r="F4859" s="299" t="s">
        <v>77</v>
      </c>
    </row>
    <row r="4860" spans="1:6" x14ac:dyDescent="0.3">
      <c r="A4860" s="299" t="s">
        <v>495</v>
      </c>
      <c r="B4860" s="300">
        <v>9</v>
      </c>
      <c r="C4860" s="299" t="s">
        <v>92</v>
      </c>
      <c r="D4860" s="299" t="s">
        <v>55</v>
      </c>
      <c r="E4860" s="301">
        <v>184.90476190476193</v>
      </c>
      <c r="F4860" s="299" t="s">
        <v>187</v>
      </c>
    </row>
    <row r="4861" spans="1:6" x14ac:dyDescent="0.3">
      <c r="A4861" s="299" t="s">
        <v>495</v>
      </c>
      <c r="B4861" s="300">
        <v>9</v>
      </c>
      <c r="C4861" s="299" t="s">
        <v>92</v>
      </c>
      <c r="D4861" s="299" t="s">
        <v>55</v>
      </c>
      <c r="E4861" s="301">
        <v>825.42857142857133</v>
      </c>
      <c r="F4861" s="299" t="s">
        <v>77</v>
      </c>
    </row>
    <row r="4862" spans="1:6" x14ac:dyDescent="0.3">
      <c r="A4862" s="299" t="s">
        <v>495</v>
      </c>
      <c r="B4862" s="300">
        <v>9</v>
      </c>
      <c r="C4862" s="299" t="s">
        <v>92</v>
      </c>
      <c r="D4862" s="299" t="s">
        <v>56</v>
      </c>
      <c r="E4862" s="301">
        <v>2.9999999999999991</v>
      </c>
      <c r="F4862" s="299" t="s">
        <v>187</v>
      </c>
    </row>
    <row r="4863" spans="1:6" x14ac:dyDescent="0.3">
      <c r="A4863" s="299" t="s">
        <v>495</v>
      </c>
      <c r="B4863" s="300">
        <v>9</v>
      </c>
      <c r="C4863" s="299" t="s">
        <v>92</v>
      </c>
      <c r="D4863" s="299" t="s">
        <v>56</v>
      </c>
      <c r="E4863" s="301">
        <v>11.761904761904759</v>
      </c>
      <c r="F4863" s="299" t="s">
        <v>77</v>
      </c>
    </row>
    <row r="4864" spans="1:6" x14ac:dyDescent="0.3">
      <c r="A4864" s="299" t="s">
        <v>495</v>
      </c>
      <c r="B4864" s="300">
        <v>9</v>
      </c>
      <c r="C4864" s="299" t="s">
        <v>92</v>
      </c>
      <c r="D4864" s="299" t="s">
        <v>57</v>
      </c>
      <c r="E4864" s="301">
        <v>8.3809523809523832</v>
      </c>
      <c r="F4864" s="299" t="s">
        <v>187</v>
      </c>
    </row>
    <row r="4865" spans="1:6" x14ac:dyDescent="0.3">
      <c r="A4865" s="299" t="s">
        <v>495</v>
      </c>
      <c r="B4865" s="300">
        <v>9</v>
      </c>
      <c r="C4865" s="299" t="s">
        <v>92</v>
      </c>
      <c r="D4865" s="299" t="s">
        <v>57</v>
      </c>
      <c r="E4865" s="301">
        <v>9.4285714285714306</v>
      </c>
      <c r="F4865" s="299" t="s">
        <v>77</v>
      </c>
    </row>
    <row r="4866" spans="1:6" x14ac:dyDescent="0.3">
      <c r="A4866" s="299" t="s">
        <v>495</v>
      </c>
      <c r="B4866" s="300">
        <v>9</v>
      </c>
      <c r="C4866" s="299" t="s">
        <v>92</v>
      </c>
      <c r="D4866" s="299" t="s">
        <v>58</v>
      </c>
      <c r="E4866" s="301">
        <v>8.0000000000000036</v>
      </c>
      <c r="F4866" s="299" t="s">
        <v>77</v>
      </c>
    </row>
    <row r="4867" spans="1:6" x14ac:dyDescent="0.3">
      <c r="A4867" s="299" t="s">
        <v>495</v>
      </c>
      <c r="B4867" s="300">
        <v>9</v>
      </c>
      <c r="C4867" s="299" t="s">
        <v>92</v>
      </c>
      <c r="D4867" s="299" t="s">
        <v>59</v>
      </c>
      <c r="E4867" s="301">
        <v>17.000000000000007</v>
      </c>
      <c r="F4867" s="299" t="s">
        <v>187</v>
      </c>
    </row>
    <row r="4868" spans="1:6" x14ac:dyDescent="0.3">
      <c r="A4868" s="299" t="s">
        <v>495</v>
      </c>
      <c r="B4868" s="300">
        <v>9</v>
      </c>
      <c r="C4868" s="299" t="s">
        <v>92</v>
      </c>
      <c r="D4868" s="299" t="s">
        <v>59</v>
      </c>
      <c r="E4868" s="301">
        <v>75.619047619047606</v>
      </c>
      <c r="F4868" s="299" t="s">
        <v>77</v>
      </c>
    </row>
    <row r="4869" spans="1:6" x14ac:dyDescent="0.3">
      <c r="A4869" s="299" t="s">
        <v>495</v>
      </c>
      <c r="B4869" s="300">
        <v>9</v>
      </c>
      <c r="C4869" s="299" t="s">
        <v>92</v>
      </c>
      <c r="D4869" s="299" t="s">
        <v>60</v>
      </c>
      <c r="E4869" s="301">
        <v>34.000000000000014</v>
      </c>
      <c r="F4869" s="299" t="s">
        <v>187</v>
      </c>
    </row>
    <row r="4870" spans="1:6" x14ac:dyDescent="0.3">
      <c r="A4870" s="299" t="s">
        <v>495</v>
      </c>
      <c r="B4870" s="300">
        <v>9</v>
      </c>
      <c r="C4870" s="299" t="s">
        <v>92</v>
      </c>
      <c r="D4870" s="299" t="s">
        <v>60</v>
      </c>
      <c r="E4870" s="301">
        <v>653.99999999999977</v>
      </c>
      <c r="F4870" s="299" t="s">
        <v>77</v>
      </c>
    </row>
    <row r="4871" spans="1:6" x14ac:dyDescent="0.3">
      <c r="A4871" s="299" t="s">
        <v>495</v>
      </c>
      <c r="B4871" s="300">
        <v>9</v>
      </c>
      <c r="C4871" s="299" t="s">
        <v>92</v>
      </c>
      <c r="D4871" s="299" t="s">
        <v>61</v>
      </c>
      <c r="E4871" s="301">
        <v>33.952380952380963</v>
      </c>
      <c r="F4871" s="299" t="s">
        <v>77</v>
      </c>
    </row>
    <row r="4872" spans="1:6" x14ac:dyDescent="0.3">
      <c r="A4872" s="299" t="s">
        <v>495</v>
      </c>
      <c r="B4872" s="300">
        <v>9</v>
      </c>
      <c r="C4872" s="299" t="s">
        <v>92</v>
      </c>
      <c r="D4872" s="299" t="s">
        <v>62</v>
      </c>
      <c r="E4872" s="301">
        <v>16.857142857142865</v>
      </c>
      <c r="F4872" s="299" t="s">
        <v>187</v>
      </c>
    </row>
    <row r="4873" spans="1:6" x14ac:dyDescent="0.3">
      <c r="A4873" s="299" t="s">
        <v>495</v>
      </c>
      <c r="B4873" s="300">
        <v>9</v>
      </c>
      <c r="C4873" s="299" t="s">
        <v>92</v>
      </c>
      <c r="D4873" s="299" t="s">
        <v>62</v>
      </c>
      <c r="E4873" s="301">
        <v>135.1904761904762</v>
      </c>
      <c r="F4873" s="299" t="s">
        <v>77</v>
      </c>
    </row>
    <row r="4874" spans="1:6" x14ac:dyDescent="0.3">
      <c r="A4874" s="299" t="s">
        <v>495</v>
      </c>
      <c r="B4874" s="300">
        <v>9</v>
      </c>
      <c r="C4874" s="299" t="s">
        <v>92</v>
      </c>
      <c r="D4874" s="299" t="s">
        <v>63</v>
      </c>
      <c r="E4874" s="301">
        <v>10.047619047619047</v>
      </c>
      <c r="F4874" s="299" t="s">
        <v>187</v>
      </c>
    </row>
    <row r="4875" spans="1:6" x14ac:dyDescent="0.3">
      <c r="A4875" s="299" t="s">
        <v>495</v>
      </c>
      <c r="B4875" s="300">
        <v>9</v>
      </c>
      <c r="C4875" s="299" t="s">
        <v>92</v>
      </c>
      <c r="D4875" s="299" t="s">
        <v>63</v>
      </c>
      <c r="E4875" s="301">
        <v>425.80952380952374</v>
      </c>
      <c r="F4875" s="299" t="s">
        <v>77</v>
      </c>
    </row>
    <row r="4876" spans="1:6" x14ac:dyDescent="0.3">
      <c r="A4876" s="299" t="s">
        <v>495</v>
      </c>
      <c r="B4876" s="300">
        <v>9</v>
      </c>
      <c r="C4876" s="299" t="s">
        <v>92</v>
      </c>
      <c r="D4876" s="299" t="s">
        <v>64</v>
      </c>
      <c r="E4876" s="301">
        <v>4.0000000000000018</v>
      </c>
      <c r="F4876" s="299" t="s">
        <v>187</v>
      </c>
    </row>
    <row r="4877" spans="1:6" x14ac:dyDescent="0.3">
      <c r="A4877" s="299" t="s">
        <v>495</v>
      </c>
      <c r="B4877" s="300">
        <v>9</v>
      </c>
      <c r="C4877" s="299" t="s">
        <v>92</v>
      </c>
      <c r="D4877" s="299" t="s">
        <v>64</v>
      </c>
      <c r="E4877" s="301">
        <v>71.238095238095241</v>
      </c>
      <c r="F4877" s="299" t="s">
        <v>77</v>
      </c>
    </row>
    <row r="4878" spans="1:6" x14ac:dyDescent="0.3">
      <c r="A4878" s="299" t="s">
        <v>495</v>
      </c>
      <c r="B4878" s="300">
        <v>9</v>
      </c>
      <c r="C4878" s="299" t="s">
        <v>92</v>
      </c>
      <c r="D4878" s="299" t="s">
        <v>65</v>
      </c>
      <c r="E4878" s="301">
        <v>40.952380952380942</v>
      </c>
      <c r="F4878" s="299" t="s">
        <v>187</v>
      </c>
    </row>
    <row r="4879" spans="1:6" x14ac:dyDescent="0.3">
      <c r="A4879" s="299" t="s">
        <v>495</v>
      </c>
      <c r="B4879" s="300">
        <v>9</v>
      </c>
      <c r="C4879" s="299" t="s">
        <v>92</v>
      </c>
      <c r="D4879" s="299" t="s">
        <v>65</v>
      </c>
      <c r="E4879" s="301">
        <v>66.238095238095241</v>
      </c>
      <c r="F4879" s="299" t="s">
        <v>77</v>
      </c>
    </row>
    <row r="4880" spans="1:6" x14ac:dyDescent="0.3">
      <c r="A4880" s="299" t="s">
        <v>495</v>
      </c>
      <c r="B4880" s="300">
        <v>9</v>
      </c>
      <c r="C4880" s="299" t="s">
        <v>92</v>
      </c>
      <c r="D4880" s="299" t="s">
        <v>67</v>
      </c>
      <c r="E4880" s="301">
        <v>11</v>
      </c>
      <c r="F4880" s="299" t="s">
        <v>77</v>
      </c>
    </row>
    <row r="4881" spans="1:6" x14ac:dyDescent="0.3">
      <c r="A4881" s="299" t="s">
        <v>495</v>
      </c>
      <c r="B4881" s="300">
        <v>10</v>
      </c>
      <c r="C4881" s="299" t="s">
        <v>91</v>
      </c>
      <c r="D4881" s="299" t="s">
        <v>47</v>
      </c>
      <c r="E4881" s="301">
        <v>2.0000000000000009</v>
      </c>
      <c r="F4881" s="299" t="s">
        <v>187</v>
      </c>
    </row>
    <row r="4882" spans="1:6" x14ac:dyDescent="0.3">
      <c r="A4882" s="299" t="s">
        <v>495</v>
      </c>
      <c r="B4882" s="300">
        <v>10</v>
      </c>
      <c r="C4882" s="299" t="s">
        <v>91</v>
      </c>
      <c r="D4882" s="299" t="s">
        <v>47</v>
      </c>
      <c r="E4882" s="301">
        <v>6.9999999999999973</v>
      </c>
      <c r="F4882" s="299" t="s">
        <v>188</v>
      </c>
    </row>
    <row r="4883" spans="1:6" x14ac:dyDescent="0.3">
      <c r="A4883" s="299" t="s">
        <v>495</v>
      </c>
      <c r="B4883" s="300">
        <v>10</v>
      </c>
      <c r="C4883" s="299" t="s">
        <v>91</v>
      </c>
      <c r="D4883" s="299" t="s">
        <v>47</v>
      </c>
      <c r="E4883" s="301">
        <v>27.714285714285705</v>
      </c>
      <c r="F4883" s="299" t="s">
        <v>77</v>
      </c>
    </row>
    <row r="4884" spans="1:6" x14ac:dyDescent="0.3">
      <c r="A4884" s="299" t="s">
        <v>495</v>
      </c>
      <c r="B4884" s="300">
        <v>10</v>
      </c>
      <c r="C4884" s="299" t="s">
        <v>91</v>
      </c>
      <c r="D4884" s="299" t="s">
        <v>49</v>
      </c>
      <c r="E4884" s="301">
        <v>8.0000000000000036</v>
      </c>
      <c r="F4884" s="299" t="s">
        <v>187</v>
      </c>
    </row>
    <row r="4885" spans="1:6" x14ac:dyDescent="0.3">
      <c r="A4885" s="299" t="s">
        <v>495</v>
      </c>
      <c r="B4885" s="300">
        <v>10</v>
      </c>
      <c r="C4885" s="299" t="s">
        <v>91</v>
      </c>
      <c r="D4885" s="299" t="s">
        <v>49</v>
      </c>
      <c r="E4885" s="301">
        <v>230.57142857142858</v>
      </c>
      <c r="F4885" s="299" t="s">
        <v>77</v>
      </c>
    </row>
    <row r="4886" spans="1:6" x14ac:dyDescent="0.3">
      <c r="A4886" s="299" t="s">
        <v>495</v>
      </c>
      <c r="B4886" s="300">
        <v>10</v>
      </c>
      <c r="C4886" s="299" t="s">
        <v>91</v>
      </c>
      <c r="D4886" s="299" t="s">
        <v>50</v>
      </c>
      <c r="E4886" s="301">
        <v>2.9999999999999991</v>
      </c>
      <c r="F4886" s="299" t="s">
        <v>77</v>
      </c>
    </row>
    <row r="4887" spans="1:6" x14ac:dyDescent="0.3">
      <c r="A4887" s="299" t="s">
        <v>495</v>
      </c>
      <c r="B4887" s="300">
        <v>10</v>
      </c>
      <c r="C4887" s="299" t="s">
        <v>91</v>
      </c>
      <c r="D4887" s="299" t="s">
        <v>51</v>
      </c>
      <c r="E4887" s="301">
        <v>0.71428571428571441</v>
      </c>
      <c r="F4887" s="299" t="s">
        <v>187</v>
      </c>
    </row>
    <row r="4888" spans="1:6" x14ac:dyDescent="0.3">
      <c r="A4888" s="299" t="s">
        <v>495</v>
      </c>
      <c r="B4888" s="300">
        <v>10</v>
      </c>
      <c r="C4888" s="299" t="s">
        <v>91</v>
      </c>
      <c r="D4888" s="299" t="s">
        <v>51</v>
      </c>
      <c r="E4888" s="301">
        <v>17.476190476190482</v>
      </c>
      <c r="F4888" s="299" t="s">
        <v>77</v>
      </c>
    </row>
    <row r="4889" spans="1:6" x14ac:dyDescent="0.3">
      <c r="A4889" s="299" t="s">
        <v>495</v>
      </c>
      <c r="B4889" s="300">
        <v>10</v>
      </c>
      <c r="C4889" s="299" t="s">
        <v>91</v>
      </c>
      <c r="D4889" s="299" t="s">
        <v>52</v>
      </c>
      <c r="E4889" s="301">
        <v>38.999999999999993</v>
      </c>
      <c r="F4889" s="299" t="s">
        <v>187</v>
      </c>
    </row>
    <row r="4890" spans="1:6" x14ac:dyDescent="0.3">
      <c r="A4890" s="299" t="s">
        <v>495</v>
      </c>
      <c r="B4890" s="300">
        <v>10</v>
      </c>
      <c r="C4890" s="299" t="s">
        <v>91</v>
      </c>
      <c r="D4890" s="299" t="s">
        <v>52</v>
      </c>
      <c r="E4890" s="301">
        <v>347.19047619047615</v>
      </c>
      <c r="F4890" s="299" t="s">
        <v>77</v>
      </c>
    </row>
    <row r="4891" spans="1:6" x14ac:dyDescent="0.3">
      <c r="A4891" s="299" t="s">
        <v>495</v>
      </c>
      <c r="B4891" s="300">
        <v>10</v>
      </c>
      <c r="C4891" s="299" t="s">
        <v>91</v>
      </c>
      <c r="D4891" s="299" t="s">
        <v>53</v>
      </c>
      <c r="E4891" s="301">
        <v>332.09523809523802</v>
      </c>
      <c r="F4891" s="299" t="s">
        <v>187</v>
      </c>
    </row>
    <row r="4892" spans="1:6" x14ac:dyDescent="0.3">
      <c r="A4892" s="299" t="s">
        <v>495</v>
      </c>
      <c r="B4892" s="300">
        <v>10</v>
      </c>
      <c r="C4892" s="299" t="s">
        <v>91</v>
      </c>
      <c r="D4892" s="299" t="s">
        <v>53</v>
      </c>
      <c r="E4892" s="301">
        <v>239.71428571428567</v>
      </c>
      <c r="F4892" s="299" t="s">
        <v>77</v>
      </c>
    </row>
    <row r="4893" spans="1:6" x14ac:dyDescent="0.3">
      <c r="A4893" s="299" t="s">
        <v>495</v>
      </c>
      <c r="B4893" s="300">
        <v>10</v>
      </c>
      <c r="C4893" s="299" t="s">
        <v>91</v>
      </c>
      <c r="D4893" s="299" t="s">
        <v>54</v>
      </c>
      <c r="E4893" s="301">
        <v>38</v>
      </c>
      <c r="F4893" s="299" t="s">
        <v>187</v>
      </c>
    </row>
    <row r="4894" spans="1:6" x14ac:dyDescent="0.3">
      <c r="A4894" s="299" t="s">
        <v>495</v>
      </c>
      <c r="B4894" s="300">
        <v>10</v>
      </c>
      <c r="C4894" s="299" t="s">
        <v>91</v>
      </c>
      <c r="D4894" s="299" t="s">
        <v>54</v>
      </c>
      <c r="E4894" s="301">
        <v>48.999999999999993</v>
      </c>
      <c r="F4894" s="299" t="s">
        <v>77</v>
      </c>
    </row>
    <row r="4895" spans="1:6" x14ac:dyDescent="0.3">
      <c r="A4895" s="299" t="s">
        <v>495</v>
      </c>
      <c r="B4895" s="300">
        <v>10</v>
      </c>
      <c r="C4895" s="299" t="s">
        <v>91</v>
      </c>
      <c r="D4895" s="299" t="s">
        <v>55</v>
      </c>
      <c r="E4895" s="301">
        <v>160.80952380952377</v>
      </c>
      <c r="F4895" s="299" t="s">
        <v>187</v>
      </c>
    </row>
    <row r="4896" spans="1:6" x14ac:dyDescent="0.3">
      <c r="A4896" s="299" t="s">
        <v>495</v>
      </c>
      <c r="B4896" s="300">
        <v>10</v>
      </c>
      <c r="C4896" s="299" t="s">
        <v>91</v>
      </c>
      <c r="D4896" s="299" t="s">
        <v>55</v>
      </c>
      <c r="E4896" s="301">
        <v>517.61904761904759</v>
      </c>
      <c r="F4896" s="299" t="s">
        <v>77</v>
      </c>
    </row>
    <row r="4897" spans="1:6" x14ac:dyDescent="0.3">
      <c r="A4897" s="299" t="s">
        <v>495</v>
      </c>
      <c r="B4897" s="300">
        <v>10</v>
      </c>
      <c r="C4897" s="299" t="s">
        <v>91</v>
      </c>
      <c r="D4897" s="299" t="s">
        <v>56</v>
      </c>
      <c r="E4897" s="301">
        <v>11.333333333333332</v>
      </c>
      <c r="F4897" s="299" t="s">
        <v>187</v>
      </c>
    </row>
    <row r="4898" spans="1:6" x14ac:dyDescent="0.3">
      <c r="A4898" s="299" t="s">
        <v>495</v>
      </c>
      <c r="B4898" s="300">
        <v>10</v>
      </c>
      <c r="C4898" s="299" t="s">
        <v>91</v>
      </c>
      <c r="D4898" s="299" t="s">
        <v>56</v>
      </c>
      <c r="E4898" s="301">
        <v>16.000000000000007</v>
      </c>
      <c r="F4898" s="299" t="s">
        <v>77</v>
      </c>
    </row>
    <row r="4899" spans="1:6" x14ac:dyDescent="0.3">
      <c r="A4899" s="299" t="s">
        <v>495</v>
      </c>
      <c r="B4899" s="300">
        <v>10</v>
      </c>
      <c r="C4899" s="299" t="s">
        <v>91</v>
      </c>
      <c r="D4899" s="299" t="s">
        <v>57</v>
      </c>
      <c r="E4899" s="301">
        <v>8.4285714285714306</v>
      </c>
      <c r="F4899" s="299" t="s">
        <v>187</v>
      </c>
    </row>
    <row r="4900" spans="1:6" x14ac:dyDescent="0.3">
      <c r="A4900" s="299" t="s">
        <v>495</v>
      </c>
      <c r="B4900" s="300">
        <v>10</v>
      </c>
      <c r="C4900" s="299" t="s">
        <v>91</v>
      </c>
      <c r="D4900" s="299" t="s">
        <v>57</v>
      </c>
      <c r="E4900" s="301">
        <v>1.4285714285714286</v>
      </c>
      <c r="F4900" s="299" t="s">
        <v>77</v>
      </c>
    </row>
    <row r="4901" spans="1:6" x14ac:dyDescent="0.3">
      <c r="A4901" s="299" t="s">
        <v>495</v>
      </c>
      <c r="B4901" s="300">
        <v>10</v>
      </c>
      <c r="C4901" s="299" t="s">
        <v>91</v>
      </c>
      <c r="D4901" s="299" t="s">
        <v>58</v>
      </c>
      <c r="E4901" s="301">
        <v>4.0000000000000018</v>
      </c>
      <c r="F4901" s="299" t="s">
        <v>187</v>
      </c>
    </row>
    <row r="4902" spans="1:6" x14ac:dyDescent="0.3">
      <c r="A4902" s="299" t="s">
        <v>495</v>
      </c>
      <c r="B4902" s="300">
        <v>10</v>
      </c>
      <c r="C4902" s="299" t="s">
        <v>91</v>
      </c>
      <c r="D4902" s="299" t="s">
        <v>58</v>
      </c>
      <c r="E4902" s="301">
        <v>2.1904761904761902</v>
      </c>
      <c r="F4902" s="299" t="s">
        <v>77</v>
      </c>
    </row>
    <row r="4903" spans="1:6" x14ac:dyDescent="0.3">
      <c r="A4903" s="299" t="s">
        <v>495</v>
      </c>
      <c r="B4903" s="300">
        <v>10</v>
      </c>
      <c r="C4903" s="299" t="s">
        <v>91</v>
      </c>
      <c r="D4903" s="299" t="s">
        <v>59</v>
      </c>
      <c r="E4903" s="301">
        <v>17.809523809523814</v>
      </c>
      <c r="F4903" s="299" t="s">
        <v>187</v>
      </c>
    </row>
    <row r="4904" spans="1:6" x14ac:dyDescent="0.3">
      <c r="A4904" s="299" t="s">
        <v>495</v>
      </c>
      <c r="B4904" s="300">
        <v>10</v>
      </c>
      <c r="C4904" s="299" t="s">
        <v>91</v>
      </c>
      <c r="D4904" s="299" t="s">
        <v>59</v>
      </c>
      <c r="E4904" s="301">
        <v>34.142857142857153</v>
      </c>
      <c r="F4904" s="299" t="s">
        <v>77</v>
      </c>
    </row>
    <row r="4905" spans="1:6" x14ac:dyDescent="0.3">
      <c r="A4905" s="299" t="s">
        <v>495</v>
      </c>
      <c r="B4905" s="300">
        <v>10</v>
      </c>
      <c r="C4905" s="299" t="s">
        <v>91</v>
      </c>
      <c r="D4905" s="299" t="s">
        <v>60</v>
      </c>
      <c r="E4905" s="301">
        <v>14.999999999999993</v>
      </c>
      <c r="F4905" s="299" t="s">
        <v>187</v>
      </c>
    </row>
    <row r="4906" spans="1:6" x14ac:dyDescent="0.3">
      <c r="A4906" s="299" t="s">
        <v>495</v>
      </c>
      <c r="B4906" s="300">
        <v>10</v>
      </c>
      <c r="C4906" s="299" t="s">
        <v>91</v>
      </c>
      <c r="D4906" s="299" t="s">
        <v>60</v>
      </c>
      <c r="E4906" s="301">
        <v>83.952380952380949</v>
      </c>
      <c r="F4906" s="299" t="s">
        <v>77</v>
      </c>
    </row>
    <row r="4907" spans="1:6" x14ac:dyDescent="0.3">
      <c r="A4907" s="299" t="s">
        <v>495</v>
      </c>
      <c r="B4907" s="300">
        <v>10</v>
      </c>
      <c r="C4907" s="299" t="s">
        <v>91</v>
      </c>
      <c r="D4907" s="299" t="s">
        <v>61</v>
      </c>
      <c r="E4907" s="301">
        <v>65.476190476190482</v>
      </c>
      <c r="F4907" s="299" t="s">
        <v>77</v>
      </c>
    </row>
    <row r="4908" spans="1:6" x14ac:dyDescent="0.3">
      <c r="A4908" s="299" t="s">
        <v>495</v>
      </c>
      <c r="B4908" s="300">
        <v>10</v>
      </c>
      <c r="C4908" s="299" t="s">
        <v>91</v>
      </c>
      <c r="D4908" s="299" t="s">
        <v>62</v>
      </c>
      <c r="E4908" s="301">
        <v>33.000000000000014</v>
      </c>
      <c r="F4908" s="299" t="s">
        <v>187</v>
      </c>
    </row>
    <row r="4909" spans="1:6" x14ac:dyDescent="0.3">
      <c r="A4909" s="299" t="s">
        <v>495</v>
      </c>
      <c r="B4909" s="300">
        <v>10</v>
      </c>
      <c r="C4909" s="299" t="s">
        <v>91</v>
      </c>
      <c r="D4909" s="299" t="s">
        <v>62</v>
      </c>
      <c r="E4909" s="301">
        <v>72.000000000000014</v>
      </c>
      <c r="F4909" s="299" t="s">
        <v>77</v>
      </c>
    </row>
    <row r="4910" spans="1:6" x14ac:dyDescent="0.3">
      <c r="A4910" s="299" t="s">
        <v>495</v>
      </c>
      <c r="B4910" s="300">
        <v>10</v>
      </c>
      <c r="C4910" s="299" t="s">
        <v>91</v>
      </c>
      <c r="D4910" s="299" t="s">
        <v>63</v>
      </c>
      <c r="E4910" s="301">
        <v>5</v>
      </c>
      <c r="F4910" s="299" t="s">
        <v>187</v>
      </c>
    </row>
    <row r="4911" spans="1:6" x14ac:dyDescent="0.3">
      <c r="A4911" s="299" t="s">
        <v>495</v>
      </c>
      <c r="B4911" s="300">
        <v>10</v>
      </c>
      <c r="C4911" s="299" t="s">
        <v>91</v>
      </c>
      <c r="D4911" s="299" t="s">
        <v>63</v>
      </c>
      <c r="E4911" s="301">
        <v>494.0952380952383</v>
      </c>
      <c r="F4911" s="299" t="s">
        <v>77</v>
      </c>
    </row>
    <row r="4912" spans="1:6" x14ac:dyDescent="0.3">
      <c r="A4912" s="299" t="s">
        <v>495</v>
      </c>
      <c r="B4912" s="300">
        <v>10</v>
      </c>
      <c r="C4912" s="299" t="s">
        <v>91</v>
      </c>
      <c r="D4912" s="299" t="s">
        <v>64</v>
      </c>
      <c r="E4912" s="301">
        <v>8.571428571428573</v>
      </c>
      <c r="F4912" s="299" t="s">
        <v>187</v>
      </c>
    </row>
    <row r="4913" spans="1:6" x14ac:dyDescent="0.3">
      <c r="A4913" s="299" t="s">
        <v>495</v>
      </c>
      <c r="B4913" s="300">
        <v>10</v>
      </c>
      <c r="C4913" s="299" t="s">
        <v>91</v>
      </c>
      <c r="D4913" s="299" t="s">
        <v>64</v>
      </c>
      <c r="E4913" s="301">
        <v>64.761904761904759</v>
      </c>
      <c r="F4913" s="299" t="s">
        <v>77</v>
      </c>
    </row>
    <row r="4914" spans="1:6" x14ac:dyDescent="0.3">
      <c r="A4914" s="299" t="s">
        <v>495</v>
      </c>
      <c r="B4914" s="300">
        <v>10</v>
      </c>
      <c r="C4914" s="299" t="s">
        <v>91</v>
      </c>
      <c r="D4914" s="299" t="s">
        <v>65</v>
      </c>
      <c r="E4914" s="301">
        <v>96.952380952380963</v>
      </c>
      <c r="F4914" s="299" t="s">
        <v>187</v>
      </c>
    </row>
    <row r="4915" spans="1:6" x14ac:dyDescent="0.3">
      <c r="A4915" s="299" t="s">
        <v>495</v>
      </c>
      <c r="B4915" s="300">
        <v>10</v>
      </c>
      <c r="C4915" s="299" t="s">
        <v>91</v>
      </c>
      <c r="D4915" s="299" t="s">
        <v>65</v>
      </c>
      <c r="E4915" s="301">
        <v>73.571428571428584</v>
      </c>
      <c r="F4915" s="299" t="s">
        <v>77</v>
      </c>
    </row>
    <row r="4916" spans="1:6" x14ac:dyDescent="0.3">
      <c r="A4916" s="299" t="s">
        <v>495</v>
      </c>
      <c r="B4916" s="300">
        <v>10</v>
      </c>
      <c r="C4916" s="299" t="s">
        <v>91</v>
      </c>
      <c r="D4916" s="299" t="s">
        <v>67</v>
      </c>
      <c r="E4916" s="301">
        <v>2.0000000000000009</v>
      </c>
      <c r="F4916" s="299" t="s">
        <v>77</v>
      </c>
    </row>
    <row r="4917" spans="1:6" x14ac:dyDescent="0.3">
      <c r="A4917" s="299" t="s">
        <v>495</v>
      </c>
      <c r="B4917" s="300">
        <v>10</v>
      </c>
      <c r="C4917" s="299" t="s">
        <v>92</v>
      </c>
      <c r="D4917" s="299" t="s">
        <v>47</v>
      </c>
      <c r="E4917" s="301">
        <v>14.952380952380945</v>
      </c>
      <c r="F4917" s="299" t="s">
        <v>187</v>
      </c>
    </row>
    <row r="4918" spans="1:6" x14ac:dyDescent="0.3">
      <c r="A4918" s="299" t="s">
        <v>495</v>
      </c>
      <c r="B4918" s="300">
        <v>10</v>
      </c>
      <c r="C4918" s="299" t="s">
        <v>92</v>
      </c>
      <c r="D4918" s="299" t="s">
        <v>47</v>
      </c>
      <c r="E4918" s="301">
        <v>11</v>
      </c>
      <c r="F4918" s="299" t="s">
        <v>188</v>
      </c>
    </row>
    <row r="4919" spans="1:6" x14ac:dyDescent="0.3">
      <c r="A4919" s="299" t="s">
        <v>495</v>
      </c>
      <c r="B4919" s="300">
        <v>10</v>
      </c>
      <c r="C4919" s="299" t="s">
        <v>92</v>
      </c>
      <c r="D4919" s="299" t="s">
        <v>47</v>
      </c>
      <c r="E4919" s="301">
        <v>8.0000000000000036</v>
      </c>
      <c r="F4919" s="299" t="s">
        <v>77</v>
      </c>
    </row>
    <row r="4920" spans="1:6" x14ac:dyDescent="0.3">
      <c r="A4920" s="299" t="s">
        <v>495</v>
      </c>
      <c r="B4920" s="300">
        <v>10</v>
      </c>
      <c r="C4920" s="299" t="s">
        <v>92</v>
      </c>
      <c r="D4920" s="299" t="s">
        <v>48</v>
      </c>
      <c r="E4920" s="301">
        <v>5</v>
      </c>
      <c r="F4920" s="299" t="s">
        <v>77</v>
      </c>
    </row>
    <row r="4921" spans="1:6" x14ac:dyDescent="0.3">
      <c r="A4921" s="299" t="s">
        <v>495</v>
      </c>
      <c r="B4921" s="300">
        <v>10</v>
      </c>
      <c r="C4921" s="299" t="s">
        <v>92</v>
      </c>
      <c r="D4921" s="299" t="s">
        <v>49</v>
      </c>
      <c r="E4921" s="301">
        <v>18.000000000000004</v>
      </c>
      <c r="F4921" s="299" t="s">
        <v>187</v>
      </c>
    </row>
    <row r="4922" spans="1:6" x14ac:dyDescent="0.3">
      <c r="A4922" s="299" t="s">
        <v>495</v>
      </c>
      <c r="B4922" s="300">
        <v>10</v>
      </c>
      <c r="C4922" s="299" t="s">
        <v>92</v>
      </c>
      <c r="D4922" s="299" t="s">
        <v>49</v>
      </c>
      <c r="E4922" s="301">
        <v>82.714285714285708</v>
      </c>
      <c r="F4922" s="299" t="s">
        <v>77</v>
      </c>
    </row>
    <row r="4923" spans="1:6" x14ac:dyDescent="0.3">
      <c r="A4923" s="299" t="s">
        <v>495</v>
      </c>
      <c r="B4923" s="300">
        <v>10</v>
      </c>
      <c r="C4923" s="299" t="s">
        <v>92</v>
      </c>
      <c r="D4923" s="299" t="s">
        <v>50</v>
      </c>
      <c r="E4923" s="301">
        <v>1.0000000000000004</v>
      </c>
      <c r="F4923" s="299" t="s">
        <v>77</v>
      </c>
    </row>
    <row r="4924" spans="1:6" x14ac:dyDescent="0.3">
      <c r="A4924" s="299" t="s">
        <v>495</v>
      </c>
      <c r="B4924" s="300">
        <v>10</v>
      </c>
      <c r="C4924" s="299" t="s">
        <v>92</v>
      </c>
      <c r="D4924" s="299" t="s">
        <v>51</v>
      </c>
      <c r="E4924" s="301">
        <v>3.7142857142857153</v>
      </c>
      <c r="F4924" s="299" t="s">
        <v>77</v>
      </c>
    </row>
    <row r="4925" spans="1:6" x14ac:dyDescent="0.3">
      <c r="A4925" s="299" t="s">
        <v>495</v>
      </c>
      <c r="B4925" s="300">
        <v>10</v>
      </c>
      <c r="C4925" s="299" t="s">
        <v>92</v>
      </c>
      <c r="D4925" s="299" t="s">
        <v>52</v>
      </c>
      <c r="E4925" s="301">
        <v>32.000000000000014</v>
      </c>
      <c r="F4925" s="299" t="s">
        <v>187</v>
      </c>
    </row>
    <row r="4926" spans="1:6" x14ac:dyDescent="0.3">
      <c r="A4926" s="299" t="s">
        <v>495</v>
      </c>
      <c r="B4926" s="300">
        <v>10</v>
      </c>
      <c r="C4926" s="299" t="s">
        <v>92</v>
      </c>
      <c r="D4926" s="299" t="s">
        <v>52</v>
      </c>
      <c r="E4926" s="301">
        <v>81.619047619047635</v>
      </c>
      <c r="F4926" s="299" t="s">
        <v>77</v>
      </c>
    </row>
    <row r="4927" spans="1:6" x14ac:dyDescent="0.3">
      <c r="A4927" s="299" t="s">
        <v>495</v>
      </c>
      <c r="B4927" s="300">
        <v>10</v>
      </c>
      <c r="C4927" s="299" t="s">
        <v>92</v>
      </c>
      <c r="D4927" s="299" t="s">
        <v>53</v>
      </c>
      <c r="E4927" s="301">
        <v>73.333333333333343</v>
      </c>
      <c r="F4927" s="299" t="s">
        <v>187</v>
      </c>
    </row>
    <row r="4928" spans="1:6" x14ac:dyDescent="0.3">
      <c r="A4928" s="299" t="s">
        <v>495</v>
      </c>
      <c r="B4928" s="300">
        <v>10</v>
      </c>
      <c r="C4928" s="299" t="s">
        <v>92</v>
      </c>
      <c r="D4928" s="299" t="s">
        <v>53</v>
      </c>
      <c r="E4928" s="301">
        <v>96.238095238095255</v>
      </c>
      <c r="F4928" s="299" t="s">
        <v>77</v>
      </c>
    </row>
    <row r="4929" spans="1:6" x14ac:dyDescent="0.3">
      <c r="A4929" s="299" t="s">
        <v>495</v>
      </c>
      <c r="B4929" s="300">
        <v>10</v>
      </c>
      <c r="C4929" s="299" t="s">
        <v>92</v>
      </c>
      <c r="D4929" s="299" t="s">
        <v>54</v>
      </c>
      <c r="E4929" s="301">
        <v>13.09523809523809</v>
      </c>
      <c r="F4929" s="299" t="s">
        <v>187</v>
      </c>
    </row>
    <row r="4930" spans="1:6" x14ac:dyDescent="0.3">
      <c r="A4930" s="299" t="s">
        <v>495</v>
      </c>
      <c r="B4930" s="300">
        <v>10</v>
      </c>
      <c r="C4930" s="299" t="s">
        <v>92</v>
      </c>
      <c r="D4930" s="299" t="s">
        <v>54</v>
      </c>
      <c r="E4930" s="301">
        <v>133.9047619047619</v>
      </c>
      <c r="F4930" s="299" t="s">
        <v>77</v>
      </c>
    </row>
    <row r="4931" spans="1:6" x14ac:dyDescent="0.3">
      <c r="A4931" s="299" t="s">
        <v>495</v>
      </c>
      <c r="B4931" s="300">
        <v>10</v>
      </c>
      <c r="C4931" s="299" t="s">
        <v>92</v>
      </c>
      <c r="D4931" s="299" t="s">
        <v>55</v>
      </c>
      <c r="E4931" s="301">
        <v>92.428571428571445</v>
      </c>
      <c r="F4931" s="299" t="s">
        <v>187</v>
      </c>
    </row>
    <row r="4932" spans="1:6" x14ac:dyDescent="0.3">
      <c r="A4932" s="299" t="s">
        <v>495</v>
      </c>
      <c r="B4932" s="300">
        <v>10</v>
      </c>
      <c r="C4932" s="299" t="s">
        <v>92</v>
      </c>
      <c r="D4932" s="299" t="s">
        <v>55</v>
      </c>
      <c r="E4932" s="301">
        <v>195.38095238095238</v>
      </c>
      <c r="F4932" s="299" t="s">
        <v>77</v>
      </c>
    </row>
    <row r="4933" spans="1:6" x14ac:dyDescent="0.3">
      <c r="A4933" s="299" t="s">
        <v>495</v>
      </c>
      <c r="B4933" s="300">
        <v>10</v>
      </c>
      <c r="C4933" s="299" t="s">
        <v>92</v>
      </c>
      <c r="D4933" s="299" t="s">
        <v>56</v>
      </c>
      <c r="E4933" s="301">
        <v>1.0000000000000004</v>
      </c>
      <c r="F4933" s="299" t="s">
        <v>187</v>
      </c>
    </row>
    <row r="4934" spans="1:6" x14ac:dyDescent="0.3">
      <c r="A4934" s="299" t="s">
        <v>495</v>
      </c>
      <c r="B4934" s="300">
        <v>10</v>
      </c>
      <c r="C4934" s="299" t="s">
        <v>92</v>
      </c>
      <c r="D4934" s="299" t="s">
        <v>56</v>
      </c>
      <c r="E4934" s="301">
        <v>9.0000000000000018</v>
      </c>
      <c r="F4934" s="299" t="s">
        <v>77</v>
      </c>
    </row>
    <row r="4935" spans="1:6" x14ac:dyDescent="0.3">
      <c r="A4935" s="299" t="s">
        <v>495</v>
      </c>
      <c r="B4935" s="300">
        <v>10</v>
      </c>
      <c r="C4935" s="299" t="s">
        <v>92</v>
      </c>
      <c r="D4935" s="299" t="s">
        <v>57</v>
      </c>
      <c r="E4935" s="301">
        <v>1.0000000000000004</v>
      </c>
      <c r="F4935" s="299" t="s">
        <v>187</v>
      </c>
    </row>
    <row r="4936" spans="1:6" x14ac:dyDescent="0.3">
      <c r="A4936" s="299" t="s">
        <v>495</v>
      </c>
      <c r="B4936" s="300">
        <v>10</v>
      </c>
      <c r="C4936" s="299" t="s">
        <v>92</v>
      </c>
      <c r="D4936" s="299" t="s">
        <v>57</v>
      </c>
      <c r="E4936" s="301">
        <v>2.0000000000000009</v>
      </c>
      <c r="F4936" s="299" t="s">
        <v>77</v>
      </c>
    </row>
    <row r="4937" spans="1:6" x14ac:dyDescent="0.3">
      <c r="A4937" s="299" t="s">
        <v>495</v>
      </c>
      <c r="B4937" s="300">
        <v>10</v>
      </c>
      <c r="C4937" s="299" t="s">
        <v>92</v>
      </c>
      <c r="D4937" s="299" t="s">
        <v>58</v>
      </c>
      <c r="E4937" s="301">
        <v>2.0000000000000009</v>
      </c>
      <c r="F4937" s="299" t="s">
        <v>187</v>
      </c>
    </row>
    <row r="4938" spans="1:6" x14ac:dyDescent="0.3">
      <c r="A4938" s="299" t="s">
        <v>495</v>
      </c>
      <c r="B4938" s="300">
        <v>10</v>
      </c>
      <c r="C4938" s="299" t="s">
        <v>92</v>
      </c>
      <c r="D4938" s="299" t="s">
        <v>58</v>
      </c>
      <c r="E4938" s="301">
        <v>1.0000000000000004</v>
      </c>
      <c r="F4938" s="299" t="s">
        <v>77</v>
      </c>
    </row>
    <row r="4939" spans="1:6" x14ac:dyDescent="0.3">
      <c r="A4939" s="299" t="s">
        <v>495</v>
      </c>
      <c r="B4939" s="300">
        <v>10</v>
      </c>
      <c r="C4939" s="299" t="s">
        <v>92</v>
      </c>
      <c r="D4939" s="299" t="s">
        <v>59</v>
      </c>
      <c r="E4939" s="301">
        <v>18.000000000000004</v>
      </c>
      <c r="F4939" s="299" t="s">
        <v>187</v>
      </c>
    </row>
    <row r="4940" spans="1:6" x14ac:dyDescent="0.3">
      <c r="A4940" s="299" t="s">
        <v>495</v>
      </c>
      <c r="B4940" s="300">
        <v>10</v>
      </c>
      <c r="C4940" s="299" t="s">
        <v>92</v>
      </c>
      <c r="D4940" s="299" t="s">
        <v>59</v>
      </c>
      <c r="E4940" s="301">
        <v>20</v>
      </c>
      <c r="F4940" s="299" t="s">
        <v>77</v>
      </c>
    </row>
    <row r="4941" spans="1:6" x14ac:dyDescent="0.3">
      <c r="A4941" s="299" t="s">
        <v>495</v>
      </c>
      <c r="B4941" s="300">
        <v>10</v>
      </c>
      <c r="C4941" s="299" t="s">
        <v>92</v>
      </c>
      <c r="D4941" s="299" t="s">
        <v>60</v>
      </c>
      <c r="E4941" s="301">
        <v>5.9047619047619033</v>
      </c>
      <c r="F4941" s="299" t="s">
        <v>187</v>
      </c>
    </row>
    <row r="4942" spans="1:6" x14ac:dyDescent="0.3">
      <c r="A4942" s="299" t="s">
        <v>495</v>
      </c>
      <c r="B4942" s="300">
        <v>10</v>
      </c>
      <c r="C4942" s="299" t="s">
        <v>92</v>
      </c>
      <c r="D4942" s="299" t="s">
        <v>60</v>
      </c>
      <c r="E4942" s="301">
        <v>26.952380952380949</v>
      </c>
      <c r="F4942" s="299" t="s">
        <v>77</v>
      </c>
    </row>
    <row r="4943" spans="1:6" x14ac:dyDescent="0.3">
      <c r="A4943" s="299" t="s">
        <v>495</v>
      </c>
      <c r="B4943" s="300">
        <v>10</v>
      </c>
      <c r="C4943" s="299" t="s">
        <v>92</v>
      </c>
      <c r="D4943" s="299" t="s">
        <v>61</v>
      </c>
      <c r="E4943" s="301">
        <v>31.095238095238095</v>
      </c>
      <c r="F4943" s="299" t="s">
        <v>77</v>
      </c>
    </row>
    <row r="4944" spans="1:6" x14ac:dyDescent="0.3">
      <c r="A4944" s="299" t="s">
        <v>495</v>
      </c>
      <c r="B4944" s="300">
        <v>10</v>
      </c>
      <c r="C4944" s="299" t="s">
        <v>92</v>
      </c>
      <c r="D4944" s="299" t="s">
        <v>62</v>
      </c>
      <c r="E4944" s="301">
        <v>16.571428571428577</v>
      </c>
      <c r="F4944" s="299" t="s">
        <v>187</v>
      </c>
    </row>
    <row r="4945" spans="1:6" x14ac:dyDescent="0.3">
      <c r="A4945" s="299" t="s">
        <v>495</v>
      </c>
      <c r="B4945" s="300">
        <v>10</v>
      </c>
      <c r="C4945" s="299" t="s">
        <v>92</v>
      </c>
      <c r="D4945" s="299" t="s">
        <v>62</v>
      </c>
      <c r="E4945" s="301">
        <v>59.285714285714285</v>
      </c>
      <c r="F4945" s="299" t="s">
        <v>77</v>
      </c>
    </row>
    <row r="4946" spans="1:6" x14ac:dyDescent="0.3">
      <c r="A4946" s="299" t="s">
        <v>495</v>
      </c>
      <c r="B4946" s="300">
        <v>10</v>
      </c>
      <c r="C4946" s="299" t="s">
        <v>92</v>
      </c>
      <c r="D4946" s="299" t="s">
        <v>63</v>
      </c>
      <c r="E4946" s="301">
        <v>9.0000000000000018</v>
      </c>
      <c r="F4946" s="299" t="s">
        <v>187</v>
      </c>
    </row>
    <row r="4947" spans="1:6" x14ac:dyDescent="0.3">
      <c r="A4947" s="299" t="s">
        <v>495</v>
      </c>
      <c r="B4947" s="300">
        <v>10</v>
      </c>
      <c r="C4947" s="299" t="s">
        <v>92</v>
      </c>
      <c r="D4947" s="299" t="s">
        <v>63</v>
      </c>
      <c r="E4947" s="301">
        <v>147.66666666666666</v>
      </c>
      <c r="F4947" s="299" t="s">
        <v>77</v>
      </c>
    </row>
    <row r="4948" spans="1:6" x14ac:dyDescent="0.3">
      <c r="A4948" s="299" t="s">
        <v>495</v>
      </c>
      <c r="B4948" s="300">
        <v>10</v>
      </c>
      <c r="C4948" s="299" t="s">
        <v>92</v>
      </c>
      <c r="D4948" s="299" t="s">
        <v>64</v>
      </c>
      <c r="E4948" s="301">
        <v>10.761904761904761</v>
      </c>
      <c r="F4948" s="299" t="s">
        <v>187</v>
      </c>
    </row>
    <row r="4949" spans="1:6" x14ac:dyDescent="0.3">
      <c r="A4949" s="299" t="s">
        <v>495</v>
      </c>
      <c r="B4949" s="300">
        <v>10</v>
      </c>
      <c r="C4949" s="299" t="s">
        <v>92</v>
      </c>
      <c r="D4949" s="299" t="s">
        <v>64</v>
      </c>
      <c r="E4949" s="301">
        <v>18.380952380952387</v>
      </c>
      <c r="F4949" s="299" t="s">
        <v>77</v>
      </c>
    </row>
    <row r="4950" spans="1:6" x14ac:dyDescent="0.3">
      <c r="A4950" s="299" t="s">
        <v>495</v>
      </c>
      <c r="B4950" s="300">
        <v>10</v>
      </c>
      <c r="C4950" s="299" t="s">
        <v>92</v>
      </c>
      <c r="D4950" s="299" t="s">
        <v>65</v>
      </c>
      <c r="E4950" s="301">
        <v>10</v>
      </c>
      <c r="F4950" s="299" t="s">
        <v>187</v>
      </c>
    </row>
    <row r="4951" spans="1:6" x14ac:dyDescent="0.3">
      <c r="A4951" s="299" t="s">
        <v>495</v>
      </c>
      <c r="B4951" s="300">
        <v>10</v>
      </c>
      <c r="C4951" s="299" t="s">
        <v>92</v>
      </c>
      <c r="D4951" s="299" t="s">
        <v>65</v>
      </c>
      <c r="E4951" s="301">
        <v>23.714285714285708</v>
      </c>
      <c r="F4951" s="299" t="s">
        <v>77</v>
      </c>
    </row>
    <row r="4952" spans="1:6" x14ac:dyDescent="0.3">
      <c r="A4952" s="299" t="s">
        <v>495</v>
      </c>
      <c r="B4952" s="300">
        <v>10</v>
      </c>
      <c r="C4952" s="299" t="s">
        <v>92</v>
      </c>
      <c r="D4952" s="299" t="s">
        <v>67</v>
      </c>
      <c r="E4952" s="301">
        <v>2.0000000000000009</v>
      </c>
      <c r="F4952" s="299" t="s">
        <v>77</v>
      </c>
    </row>
    <row r="4953" spans="1:6" x14ac:dyDescent="0.3">
      <c r="A4953" s="299" t="s">
        <v>495</v>
      </c>
      <c r="B4953" s="300">
        <v>11</v>
      </c>
      <c r="C4953" s="299" t="s">
        <v>189</v>
      </c>
      <c r="D4953" s="299" t="s">
        <v>63</v>
      </c>
      <c r="E4953" s="301"/>
      <c r="F4953" s="299" t="s">
        <v>80</v>
      </c>
    </row>
    <row r="4954" spans="1:6" x14ac:dyDescent="0.3">
      <c r="A4954" s="299" t="s">
        <v>495</v>
      </c>
      <c r="B4954" s="300">
        <v>11</v>
      </c>
      <c r="C4954" s="299" t="s">
        <v>91</v>
      </c>
      <c r="D4954" s="299" t="s">
        <v>47</v>
      </c>
      <c r="E4954" s="301">
        <v>12.9047619047619</v>
      </c>
      <c r="F4954" s="299" t="s">
        <v>187</v>
      </c>
    </row>
    <row r="4955" spans="1:6" x14ac:dyDescent="0.3">
      <c r="A4955" s="299" t="s">
        <v>495</v>
      </c>
      <c r="B4955" s="300">
        <v>11</v>
      </c>
      <c r="C4955" s="299" t="s">
        <v>91</v>
      </c>
      <c r="D4955" s="299" t="s">
        <v>47</v>
      </c>
      <c r="E4955" s="301">
        <v>1.0000000000000004</v>
      </c>
      <c r="F4955" s="299" t="s">
        <v>81</v>
      </c>
    </row>
    <row r="4956" spans="1:6" x14ac:dyDescent="0.3">
      <c r="A4956" s="299" t="s">
        <v>495</v>
      </c>
      <c r="B4956" s="300">
        <v>11</v>
      </c>
      <c r="C4956" s="299" t="s">
        <v>91</v>
      </c>
      <c r="D4956" s="299" t="s">
        <v>47</v>
      </c>
      <c r="E4956" s="301">
        <v>41.285714285714278</v>
      </c>
      <c r="F4956" s="299" t="s">
        <v>80</v>
      </c>
    </row>
    <row r="4957" spans="1:6" x14ac:dyDescent="0.3">
      <c r="A4957" s="299" t="s">
        <v>495</v>
      </c>
      <c r="B4957" s="300">
        <v>11</v>
      </c>
      <c r="C4957" s="299" t="s">
        <v>91</v>
      </c>
      <c r="D4957" s="299" t="s">
        <v>47</v>
      </c>
      <c r="E4957" s="301">
        <v>5</v>
      </c>
      <c r="F4957" s="299" t="s">
        <v>188</v>
      </c>
    </row>
    <row r="4958" spans="1:6" x14ac:dyDescent="0.3">
      <c r="A4958" s="299" t="s">
        <v>495</v>
      </c>
      <c r="B4958" s="300">
        <v>11</v>
      </c>
      <c r="C4958" s="299" t="s">
        <v>91</v>
      </c>
      <c r="D4958" s="299" t="s">
        <v>47</v>
      </c>
      <c r="E4958" s="301">
        <v>24.666666666666661</v>
      </c>
      <c r="F4958" s="299" t="s">
        <v>77</v>
      </c>
    </row>
    <row r="4959" spans="1:6" x14ac:dyDescent="0.3">
      <c r="A4959" s="299" t="s">
        <v>495</v>
      </c>
      <c r="B4959" s="300">
        <v>11</v>
      </c>
      <c r="C4959" s="299" t="s">
        <v>91</v>
      </c>
      <c r="D4959" s="299" t="s">
        <v>48</v>
      </c>
      <c r="E4959" s="301">
        <v>1.0000000000000004</v>
      </c>
      <c r="F4959" s="299" t="s">
        <v>187</v>
      </c>
    </row>
    <row r="4960" spans="1:6" x14ac:dyDescent="0.3">
      <c r="A4960" s="299" t="s">
        <v>495</v>
      </c>
      <c r="B4960" s="300">
        <v>11</v>
      </c>
      <c r="C4960" s="299" t="s">
        <v>91</v>
      </c>
      <c r="D4960" s="299" t="s">
        <v>49</v>
      </c>
      <c r="E4960" s="301">
        <v>89.333333333333343</v>
      </c>
      <c r="F4960" s="299" t="s">
        <v>187</v>
      </c>
    </row>
    <row r="4961" spans="1:6" x14ac:dyDescent="0.3">
      <c r="A4961" s="299" t="s">
        <v>495</v>
      </c>
      <c r="B4961" s="300">
        <v>11</v>
      </c>
      <c r="C4961" s="299" t="s">
        <v>91</v>
      </c>
      <c r="D4961" s="299" t="s">
        <v>49</v>
      </c>
      <c r="E4961" s="301">
        <v>1.0000000000000004</v>
      </c>
      <c r="F4961" s="299" t="s">
        <v>80</v>
      </c>
    </row>
    <row r="4962" spans="1:6" x14ac:dyDescent="0.3">
      <c r="A4962" s="299" t="s">
        <v>495</v>
      </c>
      <c r="B4962" s="300">
        <v>11</v>
      </c>
      <c r="C4962" s="299" t="s">
        <v>91</v>
      </c>
      <c r="D4962" s="299" t="s">
        <v>49</v>
      </c>
      <c r="E4962" s="301">
        <v>460.04761904761915</v>
      </c>
      <c r="F4962" s="299" t="s">
        <v>77</v>
      </c>
    </row>
    <row r="4963" spans="1:6" x14ac:dyDescent="0.3">
      <c r="A4963" s="299" t="s">
        <v>495</v>
      </c>
      <c r="B4963" s="300">
        <v>11</v>
      </c>
      <c r="C4963" s="299" t="s">
        <v>91</v>
      </c>
      <c r="D4963" s="299" t="s">
        <v>50</v>
      </c>
      <c r="E4963" s="301">
        <v>14.999999999999998</v>
      </c>
      <c r="F4963" s="299" t="s">
        <v>77</v>
      </c>
    </row>
    <row r="4964" spans="1:6" x14ac:dyDescent="0.3">
      <c r="A4964" s="299" t="s">
        <v>495</v>
      </c>
      <c r="B4964" s="300">
        <v>11</v>
      </c>
      <c r="C4964" s="299" t="s">
        <v>91</v>
      </c>
      <c r="D4964" s="299" t="s">
        <v>51</v>
      </c>
      <c r="E4964" s="301">
        <v>12.809523809523805</v>
      </c>
      <c r="F4964" s="299" t="s">
        <v>77</v>
      </c>
    </row>
    <row r="4965" spans="1:6" x14ac:dyDescent="0.3">
      <c r="A4965" s="299" t="s">
        <v>495</v>
      </c>
      <c r="B4965" s="300">
        <v>11</v>
      </c>
      <c r="C4965" s="299" t="s">
        <v>91</v>
      </c>
      <c r="D4965" s="299" t="s">
        <v>52</v>
      </c>
      <c r="E4965" s="301">
        <v>187.85714285714283</v>
      </c>
      <c r="F4965" s="299" t="s">
        <v>187</v>
      </c>
    </row>
    <row r="4966" spans="1:6" x14ac:dyDescent="0.3">
      <c r="A4966" s="299" t="s">
        <v>495</v>
      </c>
      <c r="B4966" s="300">
        <v>11</v>
      </c>
      <c r="C4966" s="299" t="s">
        <v>91</v>
      </c>
      <c r="D4966" s="299" t="s">
        <v>52</v>
      </c>
      <c r="E4966" s="301">
        <v>559.80952380952374</v>
      </c>
      <c r="F4966" s="299" t="s">
        <v>77</v>
      </c>
    </row>
    <row r="4967" spans="1:6" x14ac:dyDescent="0.3">
      <c r="A4967" s="299" t="s">
        <v>495</v>
      </c>
      <c r="B4967" s="300">
        <v>11</v>
      </c>
      <c r="C4967" s="299" t="s">
        <v>91</v>
      </c>
      <c r="D4967" s="299" t="s">
        <v>53</v>
      </c>
      <c r="E4967" s="301">
        <v>1502.380952380953</v>
      </c>
      <c r="F4967" s="299" t="s">
        <v>187</v>
      </c>
    </row>
    <row r="4968" spans="1:6" x14ac:dyDescent="0.3">
      <c r="A4968" s="299" t="s">
        <v>495</v>
      </c>
      <c r="B4968" s="300">
        <v>11</v>
      </c>
      <c r="C4968" s="299" t="s">
        <v>91</v>
      </c>
      <c r="D4968" s="299" t="s">
        <v>53</v>
      </c>
      <c r="E4968" s="301">
        <v>957.61904761904771</v>
      </c>
      <c r="F4968" s="299" t="s">
        <v>77</v>
      </c>
    </row>
    <row r="4969" spans="1:6" x14ac:dyDescent="0.3">
      <c r="A4969" s="299" t="s">
        <v>495</v>
      </c>
      <c r="B4969" s="300">
        <v>11</v>
      </c>
      <c r="C4969" s="299" t="s">
        <v>91</v>
      </c>
      <c r="D4969" s="299" t="s">
        <v>54</v>
      </c>
      <c r="E4969" s="301">
        <v>136.28571428571431</v>
      </c>
      <c r="F4969" s="299" t="s">
        <v>187</v>
      </c>
    </row>
    <row r="4970" spans="1:6" x14ac:dyDescent="0.3">
      <c r="A4970" s="299" t="s">
        <v>495</v>
      </c>
      <c r="B4970" s="300">
        <v>11</v>
      </c>
      <c r="C4970" s="299" t="s">
        <v>91</v>
      </c>
      <c r="D4970" s="299" t="s">
        <v>54</v>
      </c>
      <c r="E4970" s="301">
        <v>6.9999999999999973</v>
      </c>
      <c r="F4970" s="299" t="s">
        <v>80</v>
      </c>
    </row>
    <row r="4971" spans="1:6" x14ac:dyDescent="0.3">
      <c r="A4971" s="299" t="s">
        <v>495</v>
      </c>
      <c r="B4971" s="300">
        <v>11</v>
      </c>
      <c r="C4971" s="299" t="s">
        <v>91</v>
      </c>
      <c r="D4971" s="299" t="s">
        <v>54</v>
      </c>
      <c r="E4971" s="301">
        <v>269.90476190476193</v>
      </c>
      <c r="F4971" s="299" t="s">
        <v>77</v>
      </c>
    </row>
    <row r="4972" spans="1:6" x14ac:dyDescent="0.3">
      <c r="A4972" s="299" t="s">
        <v>495</v>
      </c>
      <c r="B4972" s="300">
        <v>11</v>
      </c>
      <c r="C4972" s="299" t="s">
        <v>91</v>
      </c>
      <c r="D4972" s="299" t="s">
        <v>55</v>
      </c>
      <c r="E4972" s="301">
        <v>562.2380952380953</v>
      </c>
      <c r="F4972" s="299" t="s">
        <v>187</v>
      </c>
    </row>
    <row r="4973" spans="1:6" x14ac:dyDescent="0.3">
      <c r="A4973" s="299" t="s">
        <v>495</v>
      </c>
      <c r="B4973" s="300">
        <v>11</v>
      </c>
      <c r="C4973" s="299" t="s">
        <v>91</v>
      </c>
      <c r="D4973" s="299" t="s">
        <v>55</v>
      </c>
      <c r="E4973" s="301">
        <v>2291.2857142857147</v>
      </c>
      <c r="F4973" s="299" t="s">
        <v>77</v>
      </c>
    </row>
    <row r="4974" spans="1:6" x14ac:dyDescent="0.3">
      <c r="A4974" s="299" t="s">
        <v>495</v>
      </c>
      <c r="B4974" s="300">
        <v>11</v>
      </c>
      <c r="C4974" s="299" t="s">
        <v>91</v>
      </c>
      <c r="D4974" s="299" t="s">
        <v>56</v>
      </c>
      <c r="E4974" s="301">
        <v>90.85714285714289</v>
      </c>
      <c r="F4974" s="299" t="s">
        <v>187</v>
      </c>
    </row>
    <row r="4975" spans="1:6" x14ac:dyDescent="0.3">
      <c r="A4975" s="299" t="s">
        <v>495</v>
      </c>
      <c r="B4975" s="300">
        <v>11</v>
      </c>
      <c r="C4975" s="299" t="s">
        <v>91</v>
      </c>
      <c r="D4975" s="299" t="s">
        <v>56</v>
      </c>
      <c r="E4975" s="301">
        <v>82.14285714285711</v>
      </c>
      <c r="F4975" s="299" t="s">
        <v>77</v>
      </c>
    </row>
    <row r="4976" spans="1:6" x14ac:dyDescent="0.3">
      <c r="A4976" s="299" t="s">
        <v>495</v>
      </c>
      <c r="B4976" s="300">
        <v>11</v>
      </c>
      <c r="C4976" s="299" t="s">
        <v>91</v>
      </c>
      <c r="D4976" s="299" t="s">
        <v>57</v>
      </c>
      <c r="E4976" s="301">
        <v>22.523809523809522</v>
      </c>
      <c r="F4976" s="299" t="s">
        <v>187</v>
      </c>
    </row>
    <row r="4977" spans="1:6" x14ac:dyDescent="0.3">
      <c r="A4977" s="299" t="s">
        <v>495</v>
      </c>
      <c r="B4977" s="300">
        <v>11</v>
      </c>
      <c r="C4977" s="299" t="s">
        <v>91</v>
      </c>
      <c r="D4977" s="299" t="s">
        <v>57</v>
      </c>
      <c r="E4977" s="301">
        <v>14.809523809523803</v>
      </c>
      <c r="F4977" s="299" t="s">
        <v>77</v>
      </c>
    </row>
    <row r="4978" spans="1:6" x14ac:dyDescent="0.3">
      <c r="A4978" s="299" t="s">
        <v>495</v>
      </c>
      <c r="B4978" s="300">
        <v>11</v>
      </c>
      <c r="C4978" s="299" t="s">
        <v>91</v>
      </c>
      <c r="D4978" s="299" t="s">
        <v>58</v>
      </c>
      <c r="E4978" s="301">
        <v>59.047619047619037</v>
      </c>
      <c r="F4978" s="299" t="s">
        <v>187</v>
      </c>
    </row>
    <row r="4979" spans="1:6" x14ac:dyDescent="0.3">
      <c r="A4979" s="299" t="s">
        <v>495</v>
      </c>
      <c r="B4979" s="300">
        <v>11</v>
      </c>
      <c r="C4979" s="299" t="s">
        <v>91</v>
      </c>
      <c r="D4979" s="299" t="s">
        <v>58</v>
      </c>
      <c r="E4979" s="301">
        <v>60.857142857142847</v>
      </c>
      <c r="F4979" s="299" t="s">
        <v>77</v>
      </c>
    </row>
    <row r="4980" spans="1:6" x14ac:dyDescent="0.3">
      <c r="A4980" s="299" t="s">
        <v>495</v>
      </c>
      <c r="B4980" s="300">
        <v>11</v>
      </c>
      <c r="C4980" s="299" t="s">
        <v>91</v>
      </c>
      <c r="D4980" s="299" t="s">
        <v>59</v>
      </c>
      <c r="E4980" s="301">
        <v>166.42857142857142</v>
      </c>
      <c r="F4980" s="299" t="s">
        <v>187</v>
      </c>
    </row>
    <row r="4981" spans="1:6" x14ac:dyDescent="0.3">
      <c r="A4981" s="299" t="s">
        <v>495</v>
      </c>
      <c r="B4981" s="300">
        <v>11</v>
      </c>
      <c r="C4981" s="299" t="s">
        <v>91</v>
      </c>
      <c r="D4981" s="299" t="s">
        <v>59</v>
      </c>
      <c r="E4981" s="301">
        <v>152.66666666666666</v>
      </c>
      <c r="F4981" s="299" t="s">
        <v>77</v>
      </c>
    </row>
    <row r="4982" spans="1:6" x14ac:dyDescent="0.3">
      <c r="A4982" s="299" t="s">
        <v>495</v>
      </c>
      <c r="B4982" s="300">
        <v>11</v>
      </c>
      <c r="C4982" s="299" t="s">
        <v>91</v>
      </c>
      <c r="D4982" s="299" t="s">
        <v>60</v>
      </c>
      <c r="E4982" s="301">
        <v>154.09523809523807</v>
      </c>
      <c r="F4982" s="299" t="s">
        <v>187</v>
      </c>
    </row>
    <row r="4983" spans="1:6" x14ac:dyDescent="0.3">
      <c r="A4983" s="299" t="s">
        <v>495</v>
      </c>
      <c r="B4983" s="300">
        <v>11</v>
      </c>
      <c r="C4983" s="299" t="s">
        <v>91</v>
      </c>
      <c r="D4983" s="299" t="s">
        <v>60</v>
      </c>
      <c r="E4983" s="301">
        <v>321.71428571428572</v>
      </c>
      <c r="F4983" s="299" t="s">
        <v>77</v>
      </c>
    </row>
    <row r="4984" spans="1:6" x14ac:dyDescent="0.3">
      <c r="A4984" s="299" t="s">
        <v>495</v>
      </c>
      <c r="B4984" s="300">
        <v>11</v>
      </c>
      <c r="C4984" s="299" t="s">
        <v>91</v>
      </c>
      <c r="D4984" s="299" t="s">
        <v>61</v>
      </c>
      <c r="E4984" s="301">
        <v>1.0000000000000004</v>
      </c>
      <c r="F4984" s="299" t="s">
        <v>187</v>
      </c>
    </row>
    <row r="4985" spans="1:6" x14ac:dyDescent="0.3">
      <c r="A4985" s="299" t="s">
        <v>495</v>
      </c>
      <c r="B4985" s="300">
        <v>11</v>
      </c>
      <c r="C4985" s="299" t="s">
        <v>91</v>
      </c>
      <c r="D4985" s="299" t="s">
        <v>61</v>
      </c>
      <c r="E4985" s="301">
        <v>126.52380952380955</v>
      </c>
      <c r="F4985" s="299" t="s">
        <v>77</v>
      </c>
    </row>
    <row r="4986" spans="1:6" x14ac:dyDescent="0.3">
      <c r="A4986" s="299" t="s">
        <v>495</v>
      </c>
      <c r="B4986" s="300">
        <v>11</v>
      </c>
      <c r="C4986" s="299" t="s">
        <v>91</v>
      </c>
      <c r="D4986" s="299" t="s">
        <v>62</v>
      </c>
      <c r="E4986" s="301">
        <v>186.42857142857142</v>
      </c>
      <c r="F4986" s="299" t="s">
        <v>187</v>
      </c>
    </row>
    <row r="4987" spans="1:6" x14ac:dyDescent="0.3">
      <c r="A4987" s="299" t="s">
        <v>495</v>
      </c>
      <c r="B4987" s="300">
        <v>11</v>
      </c>
      <c r="C4987" s="299" t="s">
        <v>91</v>
      </c>
      <c r="D4987" s="299" t="s">
        <v>62</v>
      </c>
      <c r="E4987" s="301">
        <v>483.95238095238091</v>
      </c>
      <c r="F4987" s="299" t="s">
        <v>77</v>
      </c>
    </row>
    <row r="4988" spans="1:6" x14ac:dyDescent="0.3">
      <c r="A4988" s="299" t="s">
        <v>495</v>
      </c>
      <c r="B4988" s="300">
        <v>11</v>
      </c>
      <c r="C4988" s="299" t="s">
        <v>91</v>
      </c>
      <c r="D4988" s="299" t="s">
        <v>63</v>
      </c>
      <c r="E4988" s="301">
        <v>54.52380952380954</v>
      </c>
      <c r="F4988" s="299" t="s">
        <v>187</v>
      </c>
    </row>
    <row r="4989" spans="1:6" x14ac:dyDescent="0.3">
      <c r="A4989" s="299" t="s">
        <v>495</v>
      </c>
      <c r="B4989" s="300">
        <v>11</v>
      </c>
      <c r="C4989" s="299" t="s">
        <v>91</v>
      </c>
      <c r="D4989" s="299" t="s">
        <v>63</v>
      </c>
      <c r="E4989" s="301">
        <v>588.33333333333337</v>
      </c>
      <c r="F4989" s="299" t="s">
        <v>77</v>
      </c>
    </row>
    <row r="4990" spans="1:6" x14ac:dyDescent="0.3">
      <c r="A4990" s="299" t="s">
        <v>495</v>
      </c>
      <c r="B4990" s="300">
        <v>11</v>
      </c>
      <c r="C4990" s="299" t="s">
        <v>91</v>
      </c>
      <c r="D4990" s="299" t="s">
        <v>64</v>
      </c>
      <c r="E4990" s="301">
        <v>48.666666666666679</v>
      </c>
      <c r="F4990" s="299" t="s">
        <v>187</v>
      </c>
    </row>
    <row r="4991" spans="1:6" x14ac:dyDescent="0.3">
      <c r="A4991" s="299" t="s">
        <v>495</v>
      </c>
      <c r="B4991" s="300">
        <v>11</v>
      </c>
      <c r="C4991" s="299" t="s">
        <v>91</v>
      </c>
      <c r="D4991" s="299" t="s">
        <v>64</v>
      </c>
      <c r="E4991" s="301">
        <v>151.66666666666671</v>
      </c>
      <c r="F4991" s="299" t="s">
        <v>77</v>
      </c>
    </row>
    <row r="4992" spans="1:6" x14ac:dyDescent="0.3">
      <c r="A4992" s="299" t="s">
        <v>495</v>
      </c>
      <c r="B4992" s="300">
        <v>11</v>
      </c>
      <c r="C4992" s="299" t="s">
        <v>91</v>
      </c>
      <c r="D4992" s="299" t="s">
        <v>65</v>
      </c>
      <c r="E4992" s="301">
        <v>285.23809523809518</v>
      </c>
      <c r="F4992" s="299" t="s">
        <v>187</v>
      </c>
    </row>
    <row r="4993" spans="1:6" x14ac:dyDescent="0.3">
      <c r="A4993" s="299" t="s">
        <v>495</v>
      </c>
      <c r="B4993" s="300">
        <v>11</v>
      </c>
      <c r="C4993" s="299" t="s">
        <v>91</v>
      </c>
      <c r="D4993" s="299" t="s">
        <v>65</v>
      </c>
      <c r="E4993" s="301">
        <v>237.52380952380952</v>
      </c>
      <c r="F4993" s="299" t="s">
        <v>77</v>
      </c>
    </row>
    <row r="4994" spans="1:6" x14ac:dyDescent="0.3">
      <c r="A4994" s="299" t="s">
        <v>495</v>
      </c>
      <c r="B4994" s="300">
        <v>11</v>
      </c>
      <c r="C4994" s="299" t="s">
        <v>91</v>
      </c>
      <c r="D4994" s="299" t="s">
        <v>67</v>
      </c>
      <c r="E4994" s="301">
        <v>12.809523809523805</v>
      </c>
      <c r="F4994" s="299" t="s">
        <v>77</v>
      </c>
    </row>
    <row r="4995" spans="1:6" x14ac:dyDescent="0.3">
      <c r="A4995" s="299" t="s">
        <v>495</v>
      </c>
      <c r="B4995" s="300">
        <v>11</v>
      </c>
      <c r="C4995" s="299" t="s">
        <v>91</v>
      </c>
      <c r="D4995" s="299" t="s">
        <v>66</v>
      </c>
      <c r="E4995" s="301">
        <v>11.999999999999996</v>
      </c>
      <c r="F4995" s="299" t="s">
        <v>77</v>
      </c>
    </row>
    <row r="4996" spans="1:6" x14ac:dyDescent="0.3">
      <c r="A4996" s="299" t="s">
        <v>495</v>
      </c>
      <c r="B4996" s="300">
        <v>11</v>
      </c>
      <c r="C4996" s="299" t="s">
        <v>92</v>
      </c>
      <c r="D4996" s="299" t="s">
        <v>47</v>
      </c>
      <c r="E4996" s="301">
        <v>19.000000000000004</v>
      </c>
      <c r="F4996" s="299" t="s">
        <v>187</v>
      </c>
    </row>
    <row r="4997" spans="1:6" x14ac:dyDescent="0.3">
      <c r="A4997" s="299" t="s">
        <v>495</v>
      </c>
      <c r="B4997" s="300">
        <v>11</v>
      </c>
      <c r="C4997" s="299" t="s">
        <v>92</v>
      </c>
      <c r="D4997" s="299" t="s">
        <v>47</v>
      </c>
      <c r="E4997" s="301">
        <v>1.0000000000000004</v>
      </c>
      <c r="F4997" s="299" t="s">
        <v>80</v>
      </c>
    </row>
    <row r="4998" spans="1:6" x14ac:dyDescent="0.3">
      <c r="A4998" s="299" t="s">
        <v>495</v>
      </c>
      <c r="B4998" s="300">
        <v>11</v>
      </c>
      <c r="C4998" s="299" t="s">
        <v>92</v>
      </c>
      <c r="D4998" s="299" t="s">
        <v>47</v>
      </c>
      <c r="E4998" s="301">
        <v>4.0000000000000018</v>
      </c>
      <c r="F4998" s="299" t="s">
        <v>188</v>
      </c>
    </row>
    <row r="4999" spans="1:6" x14ac:dyDescent="0.3">
      <c r="A4999" s="299" t="s">
        <v>495</v>
      </c>
      <c r="B4999" s="300">
        <v>11</v>
      </c>
      <c r="C4999" s="299" t="s">
        <v>92</v>
      </c>
      <c r="D4999" s="299" t="s">
        <v>47</v>
      </c>
      <c r="E4999" s="301">
        <v>9.0000000000000018</v>
      </c>
      <c r="F4999" s="299" t="s">
        <v>77</v>
      </c>
    </row>
    <row r="5000" spans="1:6" x14ac:dyDescent="0.3">
      <c r="A5000" s="299" t="s">
        <v>495</v>
      </c>
      <c r="B5000" s="300">
        <v>11</v>
      </c>
      <c r="C5000" s="299" t="s">
        <v>92</v>
      </c>
      <c r="D5000" s="299" t="s">
        <v>49</v>
      </c>
      <c r="E5000" s="301">
        <v>46.761904761904766</v>
      </c>
      <c r="F5000" s="299" t="s">
        <v>187</v>
      </c>
    </row>
    <row r="5001" spans="1:6" x14ac:dyDescent="0.3">
      <c r="A5001" s="299" t="s">
        <v>495</v>
      </c>
      <c r="B5001" s="300">
        <v>11</v>
      </c>
      <c r="C5001" s="299" t="s">
        <v>92</v>
      </c>
      <c r="D5001" s="299" t="s">
        <v>49</v>
      </c>
      <c r="E5001" s="301">
        <v>2.0000000000000009</v>
      </c>
      <c r="F5001" s="299" t="s">
        <v>80</v>
      </c>
    </row>
    <row r="5002" spans="1:6" x14ac:dyDescent="0.3">
      <c r="A5002" s="299" t="s">
        <v>495</v>
      </c>
      <c r="B5002" s="300">
        <v>11</v>
      </c>
      <c r="C5002" s="299" t="s">
        <v>92</v>
      </c>
      <c r="D5002" s="299" t="s">
        <v>49</v>
      </c>
      <c r="E5002" s="301">
        <v>160.42857142857142</v>
      </c>
      <c r="F5002" s="299" t="s">
        <v>77</v>
      </c>
    </row>
    <row r="5003" spans="1:6" x14ac:dyDescent="0.3">
      <c r="A5003" s="299" t="s">
        <v>495</v>
      </c>
      <c r="B5003" s="300">
        <v>11</v>
      </c>
      <c r="C5003" s="299" t="s">
        <v>92</v>
      </c>
      <c r="D5003" s="299" t="s">
        <v>50</v>
      </c>
      <c r="E5003" s="301">
        <v>3.3809523809523805</v>
      </c>
      <c r="F5003" s="299" t="s">
        <v>187</v>
      </c>
    </row>
    <row r="5004" spans="1:6" x14ac:dyDescent="0.3">
      <c r="A5004" s="299" t="s">
        <v>495</v>
      </c>
      <c r="B5004" s="300">
        <v>11</v>
      </c>
      <c r="C5004" s="299" t="s">
        <v>92</v>
      </c>
      <c r="D5004" s="299" t="s">
        <v>50</v>
      </c>
      <c r="E5004" s="301">
        <v>3.9047619047619051</v>
      </c>
      <c r="F5004" s="299" t="s">
        <v>77</v>
      </c>
    </row>
    <row r="5005" spans="1:6" x14ac:dyDescent="0.3">
      <c r="A5005" s="299" t="s">
        <v>495</v>
      </c>
      <c r="B5005" s="300">
        <v>11</v>
      </c>
      <c r="C5005" s="299" t="s">
        <v>92</v>
      </c>
      <c r="D5005" s="299" t="s">
        <v>51</v>
      </c>
      <c r="E5005" s="301">
        <v>2.0000000000000009</v>
      </c>
      <c r="F5005" s="299" t="s">
        <v>187</v>
      </c>
    </row>
    <row r="5006" spans="1:6" x14ac:dyDescent="0.3">
      <c r="A5006" s="299" t="s">
        <v>495</v>
      </c>
      <c r="B5006" s="300">
        <v>11</v>
      </c>
      <c r="C5006" s="299" t="s">
        <v>92</v>
      </c>
      <c r="D5006" s="299" t="s">
        <v>51</v>
      </c>
      <c r="E5006" s="301">
        <v>8.7619047619047645</v>
      </c>
      <c r="F5006" s="299" t="s">
        <v>77</v>
      </c>
    </row>
    <row r="5007" spans="1:6" x14ac:dyDescent="0.3">
      <c r="A5007" s="299" t="s">
        <v>495</v>
      </c>
      <c r="B5007" s="300">
        <v>11</v>
      </c>
      <c r="C5007" s="299" t="s">
        <v>92</v>
      </c>
      <c r="D5007" s="299" t="s">
        <v>52</v>
      </c>
      <c r="E5007" s="301">
        <v>111.4761904761905</v>
      </c>
      <c r="F5007" s="299" t="s">
        <v>187</v>
      </c>
    </row>
    <row r="5008" spans="1:6" x14ac:dyDescent="0.3">
      <c r="A5008" s="299" t="s">
        <v>495</v>
      </c>
      <c r="B5008" s="300">
        <v>11</v>
      </c>
      <c r="C5008" s="299" t="s">
        <v>92</v>
      </c>
      <c r="D5008" s="299" t="s">
        <v>52</v>
      </c>
      <c r="E5008" s="301">
        <v>132.80952380952382</v>
      </c>
      <c r="F5008" s="299" t="s">
        <v>77</v>
      </c>
    </row>
    <row r="5009" spans="1:6" x14ac:dyDescent="0.3">
      <c r="A5009" s="299" t="s">
        <v>495</v>
      </c>
      <c r="B5009" s="300">
        <v>11</v>
      </c>
      <c r="C5009" s="299" t="s">
        <v>92</v>
      </c>
      <c r="D5009" s="299" t="s">
        <v>53</v>
      </c>
      <c r="E5009" s="301">
        <v>278.80952380952385</v>
      </c>
      <c r="F5009" s="299" t="s">
        <v>187</v>
      </c>
    </row>
    <row r="5010" spans="1:6" x14ac:dyDescent="0.3">
      <c r="A5010" s="299" t="s">
        <v>495</v>
      </c>
      <c r="B5010" s="300">
        <v>11</v>
      </c>
      <c r="C5010" s="299" t="s">
        <v>92</v>
      </c>
      <c r="D5010" s="299" t="s">
        <v>53</v>
      </c>
      <c r="E5010" s="301">
        <v>262.09523809523813</v>
      </c>
      <c r="F5010" s="299" t="s">
        <v>77</v>
      </c>
    </row>
    <row r="5011" spans="1:6" x14ac:dyDescent="0.3">
      <c r="A5011" s="299" t="s">
        <v>495</v>
      </c>
      <c r="B5011" s="300">
        <v>11</v>
      </c>
      <c r="C5011" s="299" t="s">
        <v>92</v>
      </c>
      <c r="D5011" s="299" t="s">
        <v>54</v>
      </c>
      <c r="E5011" s="301">
        <v>27.380952380952376</v>
      </c>
      <c r="F5011" s="299" t="s">
        <v>187</v>
      </c>
    </row>
    <row r="5012" spans="1:6" x14ac:dyDescent="0.3">
      <c r="A5012" s="299" t="s">
        <v>495</v>
      </c>
      <c r="B5012" s="300">
        <v>11</v>
      </c>
      <c r="C5012" s="299" t="s">
        <v>92</v>
      </c>
      <c r="D5012" s="299" t="s">
        <v>54</v>
      </c>
      <c r="E5012" s="301">
        <v>2.0000000000000009</v>
      </c>
      <c r="F5012" s="299" t="s">
        <v>81</v>
      </c>
    </row>
    <row r="5013" spans="1:6" x14ac:dyDescent="0.3">
      <c r="A5013" s="299" t="s">
        <v>495</v>
      </c>
      <c r="B5013" s="300">
        <v>11</v>
      </c>
      <c r="C5013" s="299" t="s">
        <v>92</v>
      </c>
      <c r="D5013" s="299" t="s">
        <v>54</v>
      </c>
      <c r="E5013" s="301">
        <v>7.6666666666666661</v>
      </c>
      <c r="F5013" s="299" t="s">
        <v>80</v>
      </c>
    </row>
    <row r="5014" spans="1:6" x14ac:dyDescent="0.3">
      <c r="A5014" s="299" t="s">
        <v>495</v>
      </c>
      <c r="B5014" s="300">
        <v>11</v>
      </c>
      <c r="C5014" s="299" t="s">
        <v>92</v>
      </c>
      <c r="D5014" s="299" t="s">
        <v>54</v>
      </c>
      <c r="E5014" s="301">
        <v>173.33333333333331</v>
      </c>
      <c r="F5014" s="299" t="s">
        <v>77</v>
      </c>
    </row>
    <row r="5015" spans="1:6" x14ac:dyDescent="0.3">
      <c r="A5015" s="299" t="s">
        <v>495</v>
      </c>
      <c r="B5015" s="300">
        <v>11</v>
      </c>
      <c r="C5015" s="299" t="s">
        <v>92</v>
      </c>
      <c r="D5015" s="299" t="s">
        <v>55</v>
      </c>
      <c r="E5015" s="301">
        <v>291.71428571428572</v>
      </c>
      <c r="F5015" s="299" t="s">
        <v>187</v>
      </c>
    </row>
    <row r="5016" spans="1:6" x14ac:dyDescent="0.3">
      <c r="A5016" s="299" t="s">
        <v>495</v>
      </c>
      <c r="B5016" s="300">
        <v>11</v>
      </c>
      <c r="C5016" s="299" t="s">
        <v>92</v>
      </c>
      <c r="D5016" s="299" t="s">
        <v>55</v>
      </c>
      <c r="E5016" s="301">
        <v>581.99999999999989</v>
      </c>
      <c r="F5016" s="299" t="s">
        <v>77</v>
      </c>
    </row>
    <row r="5017" spans="1:6" x14ac:dyDescent="0.3">
      <c r="A5017" s="299" t="s">
        <v>495</v>
      </c>
      <c r="B5017" s="300">
        <v>11</v>
      </c>
      <c r="C5017" s="299" t="s">
        <v>92</v>
      </c>
      <c r="D5017" s="299" t="s">
        <v>56</v>
      </c>
      <c r="E5017" s="301">
        <v>88.857142857142861</v>
      </c>
      <c r="F5017" s="299" t="s">
        <v>187</v>
      </c>
    </row>
    <row r="5018" spans="1:6" x14ac:dyDescent="0.3">
      <c r="A5018" s="299" t="s">
        <v>495</v>
      </c>
      <c r="B5018" s="300">
        <v>11</v>
      </c>
      <c r="C5018" s="299" t="s">
        <v>92</v>
      </c>
      <c r="D5018" s="299" t="s">
        <v>56</v>
      </c>
      <c r="E5018" s="301">
        <v>62.523809523809518</v>
      </c>
      <c r="F5018" s="299" t="s">
        <v>77</v>
      </c>
    </row>
    <row r="5019" spans="1:6" x14ac:dyDescent="0.3">
      <c r="A5019" s="299" t="s">
        <v>495</v>
      </c>
      <c r="B5019" s="300">
        <v>11</v>
      </c>
      <c r="C5019" s="299" t="s">
        <v>92</v>
      </c>
      <c r="D5019" s="299" t="s">
        <v>57</v>
      </c>
      <c r="E5019" s="301">
        <v>14.999999999999993</v>
      </c>
      <c r="F5019" s="299" t="s">
        <v>187</v>
      </c>
    </row>
    <row r="5020" spans="1:6" x14ac:dyDescent="0.3">
      <c r="A5020" s="299" t="s">
        <v>495</v>
      </c>
      <c r="B5020" s="300">
        <v>11</v>
      </c>
      <c r="C5020" s="299" t="s">
        <v>92</v>
      </c>
      <c r="D5020" s="299" t="s">
        <v>57</v>
      </c>
      <c r="E5020" s="301">
        <v>13.999999999999995</v>
      </c>
      <c r="F5020" s="299" t="s">
        <v>77</v>
      </c>
    </row>
    <row r="5021" spans="1:6" x14ac:dyDescent="0.3">
      <c r="A5021" s="299" t="s">
        <v>495</v>
      </c>
      <c r="B5021" s="300">
        <v>11</v>
      </c>
      <c r="C5021" s="299" t="s">
        <v>92</v>
      </c>
      <c r="D5021" s="299" t="s">
        <v>58</v>
      </c>
      <c r="E5021" s="301">
        <v>61.285714285714292</v>
      </c>
      <c r="F5021" s="299" t="s">
        <v>187</v>
      </c>
    </row>
    <row r="5022" spans="1:6" x14ac:dyDescent="0.3">
      <c r="A5022" s="299" t="s">
        <v>495</v>
      </c>
      <c r="B5022" s="300">
        <v>11</v>
      </c>
      <c r="C5022" s="299" t="s">
        <v>92</v>
      </c>
      <c r="D5022" s="299" t="s">
        <v>58</v>
      </c>
      <c r="E5022" s="301">
        <v>33.238095238095248</v>
      </c>
      <c r="F5022" s="299" t="s">
        <v>77</v>
      </c>
    </row>
    <row r="5023" spans="1:6" x14ac:dyDescent="0.3">
      <c r="A5023" s="299" t="s">
        <v>495</v>
      </c>
      <c r="B5023" s="300">
        <v>11</v>
      </c>
      <c r="C5023" s="299" t="s">
        <v>92</v>
      </c>
      <c r="D5023" s="299" t="s">
        <v>59</v>
      </c>
      <c r="E5023" s="301">
        <v>224.95238095238091</v>
      </c>
      <c r="F5023" s="299" t="s">
        <v>187</v>
      </c>
    </row>
    <row r="5024" spans="1:6" x14ac:dyDescent="0.3">
      <c r="A5024" s="299" t="s">
        <v>495</v>
      </c>
      <c r="B5024" s="300">
        <v>11</v>
      </c>
      <c r="C5024" s="299" t="s">
        <v>92</v>
      </c>
      <c r="D5024" s="299" t="s">
        <v>59</v>
      </c>
      <c r="E5024" s="301">
        <v>88.19047619047619</v>
      </c>
      <c r="F5024" s="299" t="s">
        <v>77</v>
      </c>
    </row>
    <row r="5025" spans="1:6" x14ac:dyDescent="0.3">
      <c r="A5025" s="299" t="s">
        <v>495</v>
      </c>
      <c r="B5025" s="300">
        <v>11</v>
      </c>
      <c r="C5025" s="299" t="s">
        <v>92</v>
      </c>
      <c r="D5025" s="299" t="s">
        <v>60</v>
      </c>
      <c r="E5025" s="301">
        <v>114.38095238095241</v>
      </c>
      <c r="F5025" s="299" t="s">
        <v>187</v>
      </c>
    </row>
    <row r="5026" spans="1:6" x14ac:dyDescent="0.3">
      <c r="A5026" s="299" t="s">
        <v>495</v>
      </c>
      <c r="B5026" s="300">
        <v>11</v>
      </c>
      <c r="C5026" s="299" t="s">
        <v>92</v>
      </c>
      <c r="D5026" s="299" t="s">
        <v>60</v>
      </c>
      <c r="E5026" s="301">
        <v>4.0000000000000018</v>
      </c>
      <c r="F5026" s="299" t="s">
        <v>80</v>
      </c>
    </row>
    <row r="5027" spans="1:6" x14ac:dyDescent="0.3">
      <c r="A5027" s="299" t="s">
        <v>495</v>
      </c>
      <c r="B5027" s="300">
        <v>11</v>
      </c>
      <c r="C5027" s="299" t="s">
        <v>92</v>
      </c>
      <c r="D5027" s="299" t="s">
        <v>60</v>
      </c>
      <c r="E5027" s="301">
        <v>120.57142857142857</v>
      </c>
      <c r="F5027" s="299" t="s">
        <v>77</v>
      </c>
    </row>
    <row r="5028" spans="1:6" x14ac:dyDescent="0.3">
      <c r="A5028" s="299" t="s">
        <v>495</v>
      </c>
      <c r="B5028" s="300">
        <v>11</v>
      </c>
      <c r="C5028" s="299" t="s">
        <v>92</v>
      </c>
      <c r="D5028" s="299" t="s">
        <v>61</v>
      </c>
      <c r="E5028" s="301">
        <v>33.380952380952387</v>
      </c>
      <c r="F5028" s="299" t="s">
        <v>77</v>
      </c>
    </row>
    <row r="5029" spans="1:6" x14ac:dyDescent="0.3">
      <c r="A5029" s="299" t="s">
        <v>495</v>
      </c>
      <c r="B5029" s="300">
        <v>11</v>
      </c>
      <c r="C5029" s="299" t="s">
        <v>92</v>
      </c>
      <c r="D5029" s="299" t="s">
        <v>62</v>
      </c>
      <c r="E5029" s="301">
        <v>119.57142857142856</v>
      </c>
      <c r="F5029" s="299" t="s">
        <v>187</v>
      </c>
    </row>
    <row r="5030" spans="1:6" x14ac:dyDescent="0.3">
      <c r="A5030" s="299" t="s">
        <v>495</v>
      </c>
      <c r="B5030" s="300">
        <v>11</v>
      </c>
      <c r="C5030" s="299" t="s">
        <v>92</v>
      </c>
      <c r="D5030" s="299" t="s">
        <v>62</v>
      </c>
      <c r="E5030" s="301">
        <v>274.95238095238096</v>
      </c>
      <c r="F5030" s="299" t="s">
        <v>77</v>
      </c>
    </row>
    <row r="5031" spans="1:6" x14ac:dyDescent="0.3">
      <c r="A5031" s="299" t="s">
        <v>495</v>
      </c>
      <c r="B5031" s="300">
        <v>11</v>
      </c>
      <c r="C5031" s="299" t="s">
        <v>92</v>
      </c>
      <c r="D5031" s="299" t="s">
        <v>63</v>
      </c>
      <c r="E5031" s="301">
        <v>67.666666666666671</v>
      </c>
      <c r="F5031" s="299" t="s">
        <v>187</v>
      </c>
    </row>
    <row r="5032" spans="1:6" x14ac:dyDescent="0.3">
      <c r="A5032" s="299" t="s">
        <v>495</v>
      </c>
      <c r="B5032" s="300">
        <v>11</v>
      </c>
      <c r="C5032" s="299" t="s">
        <v>92</v>
      </c>
      <c r="D5032" s="299" t="s">
        <v>63</v>
      </c>
      <c r="E5032" s="301">
        <v>159.80952380952382</v>
      </c>
      <c r="F5032" s="299" t="s">
        <v>77</v>
      </c>
    </row>
    <row r="5033" spans="1:6" x14ac:dyDescent="0.3">
      <c r="A5033" s="299" t="s">
        <v>495</v>
      </c>
      <c r="B5033" s="300">
        <v>11</v>
      </c>
      <c r="C5033" s="299" t="s">
        <v>92</v>
      </c>
      <c r="D5033" s="299" t="s">
        <v>64</v>
      </c>
      <c r="E5033" s="301">
        <v>71.19047619047619</v>
      </c>
      <c r="F5033" s="299" t="s">
        <v>187</v>
      </c>
    </row>
    <row r="5034" spans="1:6" x14ac:dyDescent="0.3">
      <c r="A5034" s="299" t="s">
        <v>495</v>
      </c>
      <c r="B5034" s="300">
        <v>11</v>
      </c>
      <c r="C5034" s="299" t="s">
        <v>92</v>
      </c>
      <c r="D5034" s="299" t="s">
        <v>64</v>
      </c>
      <c r="E5034" s="301">
        <v>71.380952380952365</v>
      </c>
      <c r="F5034" s="299" t="s">
        <v>77</v>
      </c>
    </row>
    <row r="5035" spans="1:6" x14ac:dyDescent="0.3">
      <c r="A5035" s="299" t="s">
        <v>495</v>
      </c>
      <c r="B5035" s="300">
        <v>11</v>
      </c>
      <c r="C5035" s="299" t="s">
        <v>92</v>
      </c>
      <c r="D5035" s="299" t="s">
        <v>65</v>
      </c>
      <c r="E5035" s="301">
        <v>77.714285714285708</v>
      </c>
      <c r="F5035" s="299" t="s">
        <v>187</v>
      </c>
    </row>
    <row r="5036" spans="1:6" x14ac:dyDescent="0.3">
      <c r="A5036" s="299" t="s">
        <v>495</v>
      </c>
      <c r="B5036" s="300">
        <v>11</v>
      </c>
      <c r="C5036" s="299" t="s">
        <v>92</v>
      </c>
      <c r="D5036" s="299" t="s">
        <v>65</v>
      </c>
      <c r="E5036" s="301">
        <v>50.904761904761912</v>
      </c>
      <c r="F5036" s="299" t="s">
        <v>77</v>
      </c>
    </row>
    <row r="5037" spans="1:6" x14ac:dyDescent="0.3">
      <c r="A5037" s="299" t="s">
        <v>495</v>
      </c>
      <c r="B5037" s="300">
        <v>11</v>
      </c>
      <c r="C5037" s="299" t="s">
        <v>92</v>
      </c>
      <c r="D5037" s="299" t="s">
        <v>67</v>
      </c>
      <c r="E5037" s="301">
        <v>5</v>
      </c>
      <c r="F5037" s="299" t="s">
        <v>77</v>
      </c>
    </row>
    <row r="5038" spans="1:6" x14ac:dyDescent="0.3">
      <c r="A5038" s="299" t="s">
        <v>495</v>
      </c>
      <c r="B5038" s="300">
        <v>11</v>
      </c>
      <c r="C5038" s="299" t="s">
        <v>92</v>
      </c>
      <c r="D5038" s="299" t="s">
        <v>66</v>
      </c>
      <c r="E5038" s="301">
        <v>1.0000000000000004</v>
      </c>
      <c r="F5038" s="299" t="s">
        <v>77</v>
      </c>
    </row>
    <row r="5039" spans="1:6" x14ac:dyDescent="0.3">
      <c r="A5039" s="299" t="s">
        <v>495</v>
      </c>
      <c r="B5039" s="300">
        <v>12</v>
      </c>
      <c r="C5039" s="299" t="s">
        <v>91</v>
      </c>
      <c r="D5039" s="299" t="s">
        <v>47</v>
      </c>
      <c r="E5039" s="301">
        <v>20</v>
      </c>
      <c r="F5039" s="299" t="s">
        <v>187</v>
      </c>
    </row>
    <row r="5040" spans="1:6" x14ac:dyDescent="0.3">
      <c r="A5040" s="299" t="s">
        <v>495</v>
      </c>
      <c r="B5040" s="300">
        <v>12</v>
      </c>
      <c r="C5040" s="299" t="s">
        <v>91</v>
      </c>
      <c r="D5040" s="299" t="s">
        <v>47</v>
      </c>
      <c r="E5040" s="301">
        <v>2.0000000000000009</v>
      </c>
      <c r="F5040" s="299" t="s">
        <v>81</v>
      </c>
    </row>
    <row r="5041" spans="1:6" x14ac:dyDescent="0.3">
      <c r="A5041" s="299" t="s">
        <v>495</v>
      </c>
      <c r="B5041" s="300">
        <v>12</v>
      </c>
      <c r="C5041" s="299" t="s">
        <v>91</v>
      </c>
      <c r="D5041" s="299" t="s">
        <v>47</v>
      </c>
      <c r="E5041" s="301">
        <v>116.09523809523807</v>
      </c>
      <c r="F5041" s="299" t="s">
        <v>80</v>
      </c>
    </row>
    <row r="5042" spans="1:6" x14ac:dyDescent="0.3">
      <c r="A5042" s="299" t="s">
        <v>495</v>
      </c>
      <c r="B5042" s="300">
        <v>12</v>
      </c>
      <c r="C5042" s="299" t="s">
        <v>91</v>
      </c>
      <c r="D5042" s="299" t="s">
        <v>47</v>
      </c>
      <c r="E5042" s="301">
        <v>12.761904761904757</v>
      </c>
      <c r="F5042" s="299" t="s">
        <v>188</v>
      </c>
    </row>
    <row r="5043" spans="1:6" x14ac:dyDescent="0.3">
      <c r="A5043" s="299" t="s">
        <v>495</v>
      </c>
      <c r="B5043" s="300">
        <v>12</v>
      </c>
      <c r="C5043" s="299" t="s">
        <v>91</v>
      </c>
      <c r="D5043" s="299" t="s">
        <v>47</v>
      </c>
      <c r="E5043" s="301">
        <v>166.66666666666666</v>
      </c>
      <c r="F5043" s="299" t="s">
        <v>77</v>
      </c>
    </row>
    <row r="5044" spans="1:6" x14ac:dyDescent="0.3">
      <c r="A5044" s="299" t="s">
        <v>495</v>
      </c>
      <c r="B5044" s="300">
        <v>12</v>
      </c>
      <c r="C5044" s="299" t="s">
        <v>91</v>
      </c>
      <c r="D5044" s="299" t="s">
        <v>48</v>
      </c>
      <c r="E5044" s="301">
        <v>5</v>
      </c>
      <c r="F5044" s="299" t="s">
        <v>77</v>
      </c>
    </row>
    <row r="5045" spans="1:6" x14ac:dyDescent="0.3">
      <c r="A5045" s="299" t="s">
        <v>495</v>
      </c>
      <c r="B5045" s="300">
        <v>12</v>
      </c>
      <c r="C5045" s="299" t="s">
        <v>91</v>
      </c>
      <c r="D5045" s="299" t="s">
        <v>49</v>
      </c>
      <c r="E5045" s="301">
        <v>54.95238095238097</v>
      </c>
      <c r="F5045" s="299" t="s">
        <v>187</v>
      </c>
    </row>
    <row r="5046" spans="1:6" x14ac:dyDescent="0.3">
      <c r="A5046" s="299" t="s">
        <v>495</v>
      </c>
      <c r="B5046" s="300">
        <v>12</v>
      </c>
      <c r="C5046" s="299" t="s">
        <v>91</v>
      </c>
      <c r="D5046" s="299" t="s">
        <v>49</v>
      </c>
      <c r="E5046" s="301">
        <v>1755.4761904761904</v>
      </c>
      <c r="F5046" s="299" t="s">
        <v>77</v>
      </c>
    </row>
    <row r="5047" spans="1:6" x14ac:dyDescent="0.3">
      <c r="A5047" s="299" t="s">
        <v>495</v>
      </c>
      <c r="B5047" s="300">
        <v>12</v>
      </c>
      <c r="C5047" s="299" t="s">
        <v>91</v>
      </c>
      <c r="D5047" s="299" t="s">
        <v>50</v>
      </c>
      <c r="E5047" s="301">
        <v>4.0000000000000018</v>
      </c>
      <c r="F5047" s="299" t="s">
        <v>77</v>
      </c>
    </row>
    <row r="5048" spans="1:6" x14ac:dyDescent="0.3">
      <c r="A5048" s="299" t="s">
        <v>495</v>
      </c>
      <c r="B5048" s="300">
        <v>12</v>
      </c>
      <c r="C5048" s="299" t="s">
        <v>91</v>
      </c>
      <c r="D5048" s="299" t="s">
        <v>51</v>
      </c>
      <c r="E5048" s="301">
        <v>142.42857142857142</v>
      </c>
      <c r="F5048" s="299" t="s">
        <v>77</v>
      </c>
    </row>
    <row r="5049" spans="1:6" x14ac:dyDescent="0.3">
      <c r="A5049" s="299" t="s">
        <v>495</v>
      </c>
      <c r="B5049" s="300">
        <v>12</v>
      </c>
      <c r="C5049" s="299" t="s">
        <v>91</v>
      </c>
      <c r="D5049" s="299" t="s">
        <v>52</v>
      </c>
      <c r="E5049" s="301">
        <v>220.33333333333331</v>
      </c>
      <c r="F5049" s="299" t="s">
        <v>187</v>
      </c>
    </row>
    <row r="5050" spans="1:6" x14ac:dyDescent="0.3">
      <c r="A5050" s="299" t="s">
        <v>495</v>
      </c>
      <c r="B5050" s="300">
        <v>12</v>
      </c>
      <c r="C5050" s="299" t="s">
        <v>91</v>
      </c>
      <c r="D5050" s="299" t="s">
        <v>52</v>
      </c>
      <c r="E5050" s="301">
        <v>1786.3333333333333</v>
      </c>
      <c r="F5050" s="299" t="s">
        <v>77</v>
      </c>
    </row>
    <row r="5051" spans="1:6" x14ac:dyDescent="0.3">
      <c r="A5051" s="299" t="s">
        <v>495</v>
      </c>
      <c r="B5051" s="300">
        <v>12</v>
      </c>
      <c r="C5051" s="299" t="s">
        <v>91</v>
      </c>
      <c r="D5051" s="299" t="s">
        <v>53</v>
      </c>
      <c r="E5051" s="301">
        <v>1007.6190476190476</v>
      </c>
      <c r="F5051" s="299" t="s">
        <v>187</v>
      </c>
    </row>
    <row r="5052" spans="1:6" x14ac:dyDescent="0.3">
      <c r="A5052" s="299" t="s">
        <v>495</v>
      </c>
      <c r="B5052" s="300">
        <v>12</v>
      </c>
      <c r="C5052" s="299" t="s">
        <v>91</v>
      </c>
      <c r="D5052" s="299" t="s">
        <v>53</v>
      </c>
      <c r="E5052" s="301">
        <v>1.0000000000000004</v>
      </c>
      <c r="F5052" s="299" t="s">
        <v>188</v>
      </c>
    </row>
    <row r="5053" spans="1:6" x14ac:dyDescent="0.3">
      <c r="A5053" s="299" t="s">
        <v>495</v>
      </c>
      <c r="B5053" s="300">
        <v>12</v>
      </c>
      <c r="C5053" s="299" t="s">
        <v>91</v>
      </c>
      <c r="D5053" s="299" t="s">
        <v>53</v>
      </c>
      <c r="E5053" s="301">
        <v>2345.8571428571431</v>
      </c>
      <c r="F5053" s="299" t="s">
        <v>77</v>
      </c>
    </row>
    <row r="5054" spans="1:6" x14ac:dyDescent="0.3">
      <c r="A5054" s="299" t="s">
        <v>495</v>
      </c>
      <c r="B5054" s="300">
        <v>12</v>
      </c>
      <c r="C5054" s="299" t="s">
        <v>91</v>
      </c>
      <c r="D5054" s="299" t="s">
        <v>54</v>
      </c>
      <c r="E5054" s="301">
        <v>161.14285714285714</v>
      </c>
      <c r="F5054" s="299" t="s">
        <v>187</v>
      </c>
    </row>
    <row r="5055" spans="1:6" x14ac:dyDescent="0.3">
      <c r="A5055" s="299" t="s">
        <v>495</v>
      </c>
      <c r="B5055" s="300">
        <v>12</v>
      </c>
      <c r="C5055" s="299" t="s">
        <v>91</v>
      </c>
      <c r="D5055" s="299" t="s">
        <v>54</v>
      </c>
      <c r="E5055" s="301">
        <v>1.0000000000000004</v>
      </c>
      <c r="F5055" s="299" t="s">
        <v>81</v>
      </c>
    </row>
    <row r="5056" spans="1:6" x14ac:dyDescent="0.3">
      <c r="A5056" s="299" t="s">
        <v>495</v>
      </c>
      <c r="B5056" s="300">
        <v>12</v>
      </c>
      <c r="C5056" s="299" t="s">
        <v>91</v>
      </c>
      <c r="D5056" s="299" t="s">
        <v>54</v>
      </c>
      <c r="E5056" s="301">
        <v>5.4285714285714279</v>
      </c>
      <c r="F5056" s="299" t="s">
        <v>80</v>
      </c>
    </row>
    <row r="5057" spans="1:6" x14ac:dyDescent="0.3">
      <c r="A5057" s="299" t="s">
        <v>495</v>
      </c>
      <c r="B5057" s="300">
        <v>12</v>
      </c>
      <c r="C5057" s="299" t="s">
        <v>91</v>
      </c>
      <c r="D5057" s="299" t="s">
        <v>54</v>
      </c>
      <c r="E5057" s="301">
        <v>755.00000000000011</v>
      </c>
      <c r="F5057" s="299" t="s">
        <v>77</v>
      </c>
    </row>
    <row r="5058" spans="1:6" x14ac:dyDescent="0.3">
      <c r="A5058" s="299" t="s">
        <v>495</v>
      </c>
      <c r="B5058" s="300">
        <v>12</v>
      </c>
      <c r="C5058" s="299" t="s">
        <v>91</v>
      </c>
      <c r="D5058" s="299" t="s">
        <v>55</v>
      </c>
      <c r="E5058" s="301">
        <v>535.76190476190482</v>
      </c>
      <c r="F5058" s="299" t="s">
        <v>187</v>
      </c>
    </row>
    <row r="5059" spans="1:6" x14ac:dyDescent="0.3">
      <c r="A5059" s="299" t="s">
        <v>495</v>
      </c>
      <c r="B5059" s="300">
        <v>12</v>
      </c>
      <c r="C5059" s="299" t="s">
        <v>91</v>
      </c>
      <c r="D5059" s="299" t="s">
        <v>55</v>
      </c>
      <c r="E5059" s="301">
        <v>2412.3333333333335</v>
      </c>
      <c r="F5059" s="299" t="s">
        <v>77</v>
      </c>
    </row>
    <row r="5060" spans="1:6" x14ac:dyDescent="0.3">
      <c r="A5060" s="299" t="s">
        <v>495</v>
      </c>
      <c r="B5060" s="300">
        <v>12</v>
      </c>
      <c r="C5060" s="299" t="s">
        <v>91</v>
      </c>
      <c r="D5060" s="299" t="s">
        <v>56</v>
      </c>
      <c r="E5060" s="301">
        <v>82.38095238095238</v>
      </c>
      <c r="F5060" s="299" t="s">
        <v>187</v>
      </c>
    </row>
    <row r="5061" spans="1:6" x14ac:dyDescent="0.3">
      <c r="A5061" s="299" t="s">
        <v>495</v>
      </c>
      <c r="B5061" s="300">
        <v>12</v>
      </c>
      <c r="C5061" s="299" t="s">
        <v>91</v>
      </c>
      <c r="D5061" s="299" t="s">
        <v>56</v>
      </c>
      <c r="E5061" s="301">
        <v>122.00000000000003</v>
      </c>
      <c r="F5061" s="299" t="s">
        <v>77</v>
      </c>
    </row>
    <row r="5062" spans="1:6" x14ac:dyDescent="0.3">
      <c r="A5062" s="299" t="s">
        <v>495</v>
      </c>
      <c r="B5062" s="300">
        <v>12</v>
      </c>
      <c r="C5062" s="299" t="s">
        <v>91</v>
      </c>
      <c r="D5062" s="299" t="s">
        <v>57</v>
      </c>
      <c r="E5062" s="301">
        <v>14.285714285714281</v>
      </c>
      <c r="F5062" s="299" t="s">
        <v>187</v>
      </c>
    </row>
    <row r="5063" spans="1:6" x14ac:dyDescent="0.3">
      <c r="A5063" s="299" t="s">
        <v>495</v>
      </c>
      <c r="B5063" s="300">
        <v>12</v>
      </c>
      <c r="C5063" s="299" t="s">
        <v>91</v>
      </c>
      <c r="D5063" s="299" t="s">
        <v>57</v>
      </c>
      <c r="E5063" s="301">
        <v>23.999999999999993</v>
      </c>
      <c r="F5063" s="299" t="s">
        <v>77</v>
      </c>
    </row>
    <row r="5064" spans="1:6" x14ac:dyDescent="0.3">
      <c r="A5064" s="299" t="s">
        <v>495</v>
      </c>
      <c r="B5064" s="300">
        <v>12</v>
      </c>
      <c r="C5064" s="299" t="s">
        <v>91</v>
      </c>
      <c r="D5064" s="299" t="s">
        <v>58</v>
      </c>
      <c r="E5064" s="301">
        <v>22.952380952380949</v>
      </c>
      <c r="F5064" s="299" t="s">
        <v>187</v>
      </c>
    </row>
    <row r="5065" spans="1:6" x14ac:dyDescent="0.3">
      <c r="A5065" s="299" t="s">
        <v>495</v>
      </c>
      <c r="B5065" s="300">
        <v>12</v>
      </c>
      <c r="C5065" s="299" t="s">
        <v>91</v>
      </c>
      <c r="D5065" s="299" t="s">
        <v>58</v>
      </c>
      <c r="E5065" s="301">
        <v>57.333333333333329</v>
      </c>
      <c r="F5065" s="299" t="s">
        <v>77</v>
      </c>
    </row>
    <row r="5066" spans="1:6" x14ac:dyDescent="0.3">
      <c r="A5066" s="299" t="s">
        <v>495</v>
      </c>
      <c r="B5066" s="300">
        <v>12</v>
      </c>
      <c r="C5066" s="299" t="s">
        <v>91</v>
      </c>
      <c r="D5066" s="299" t="s">
        <v>59</v>
      </c>
      <c r="E5066" s="301">
        <v>71.952380952380935</v>
      </c>
      <c r="F5066" s="299" t="s">
        <v>187</v>
      </c>
    </row>
    <row r="5067" spans="1:6" x14ac:dyDescent="0.3">
      <c r="A5067" s="299" t="s">
        <v>495</v>
      </c>
      <c r="B5067" s="300">
        <v>12</v>
      </c>
      <c r="C5067" s="299" t="s">
        <v>91</v>
      </c>
      <c r="D5067" s="299" t="s">
        <v>59</v>
      </c>
      <c r="E5067" s="301">
        <v>154.0952380952381</v>
      </c>
      <c r="F5067" s="299" t="s">
        <v>77</v>
      </c>
    </row>
    <row r="5068" spans="1:6" x14ac:dyDescent="0.3">
      <c r="A5068" s="299" t="s">
        <v>495</v>
      </c>
      <c r="B5068" s="300">
        <v>12</v>
      </c>
      <c r="C5068" s="299" t="s">
        <v>91</v>
      </c>
      <c r="D5068" s="299" t="s">
        <v>60</v>
      </c>
      <c r="E5068" s="301">
        <v>84.142857142857153</v>
      </c>
      <c r="F5068" s="299" t="s">
        <v>187</v>
      </c>
    </row>
    <row r="5069" spans="1:6" x14ac:dyDescent="0.3">
      <c r="A5069" s="299" t="s">
        <v>495</v>
      </c>
      <c r="B5069" s="300">
        <v>12</v>
      </c>
      <c r="C5069" s="299" t="s">
        <v>91</v>
      </c>
      <c r="D5069" s="299" t="s">
        <v>60</v>
      </c>
      <c r="E5069" s="301">
        <v>1081.6190476190475</v>
      </c>
      <c r="F5069" s="299" t="s">
        <v>77</v>
      </c>
    </row>
    <row r="5070" spans="1:6" x14ac:dyDescent="0.3">
      <c r="A5070" s="299" t="s">
        <v>495</v>
      </c>
      <c r="B5070" s="300">
        <v>12</v>
      </c>
      <c r="C5070" s="299" t="s">
        <v>91</v>
      </c>
      <c r="D5070" s="299" t="s">
        <v>61</v>
      </c>
      <c r="E5070" s="301">
        <v>1.0000000000000004</v>
      </c>
      <c r="F5070" s="299" t="s">
        <v>187</v>
      </c>
    </row>
    <row r="5071" spans="1:6" x14ac:dyDescent="0.3">
      <c r="A5071" s="299" t="s">
        <v>495</v>
      </c>
      <c r="B5071" s="300">
        <v>12</v>
      </c>
      <c r="C5071" s="299" t="s">
        <v>91</v>
      </c>
      <c r="D5071" s="299" t="s">
        <v>61</v>
      </c>
      <c r="E5071" s="301">
        <v>249.28571428571433</v>
      </c>
      <c r="F5071" s="299" t="s">
        <v>77</v>
      </c>
    </row>
    <row r="5072" spans="1:6" x14ac:dyDescent="0.3">
      <c r="A5072" s="299" t="s">
        <v>495</v>
      </c>
      <c r="B5072" s="300">
        <v>12</v>
      </c>
      <c r="C5072" s="299" t="s">
        <v>91</v>
      </c>
      <c r="D5072" s="299" t="s">
        <v>62</v>
      </c>
      <c r="E5072" s="301">
        <v>60.619047619047606</v>
      </c>
      <c r="F5072" s="299" t="s">
        <v>187</v>
      </c>
    </row>
    <row r="5073" spans="1:6" x14ac:dyDescent="0.3">
      <c r="A5073" s="299" t="s">
        <v>495</v>
      </c>
      <c r="B5073" s="300">
        <v>12</v>
      </c>
      <c r="C5073" s="299" t="s">
        <v>91</v>
      </c>
      <c r="D5073" s="299" t="s">
        <v>62</v>
      </c>
      <c r="E5073" s="301">
        <v>301.85714285714283</v>
      </c>
      <c r="F5073" s="299" t="s">
        <v>77</v>
      </c>
    </row>
    <row r="5074" spans="1:6" x14ac:dyDescent="0.3">
      <c r="A5074" s="299" t="s">
        <v>495</v>
      </c>
      <c r="B5074" s="300">
        <v>12</v>
      </c>
      <c r="C5074" s="299" t="s">
        <v>91</v>
      </c>
      <c r="D5074" s="299" t="s">
        <v>63</v>
      </c>
      <c r="E5074" s="301">
        <v>27.999999999999989</v>
      </c>
      <c r="F5074" s="299" t="s">
        <v>187</v>
      </c>
    </row>
    <row r="5075" spans="1:6" x14ac:dyDescent="0.3">
      <c r="A5075" s="299" t="s">
        <v>495</v>
      </c>
      <c r="B5075" s="300">
        <v>12</v>
      </c>
      <c r="C5075" s="299" t="s">
        <v>91</v>
      </c>
      <c r="D5075" s="299" t="s">
        <v>63</v>
      </c>
      <c r="E5075" s="301">
        <v>523.38095238095241</v>
      </c>
      <c r="F5075" s="299" t="s">
        <v>77</v>
      </c>
    </row>
    <row r="5076" spans="1:6" x14ac:dyDescent="0.3">
      <c r="A5076" s="299" t="s">
        <v>495</v>
      </c>
      <c r="B5076" s="300">
        <v>12</v>
      </c>
      <c r="C5076" s="299" t="s">
        <v>91</v>
      </c>
      <c r="D5076" s="299" t="s">
        <v>64</v>
      </c>
      <c r="E5076" s="301">
        <v>15.142857142857146</v>
      </c>
      <c r="F5076" s="299" t="s">
        <v>187</v>
      </c>
    </row>
    <row r="5077" spans="1:6" x14ac:dyDescent="0.3">
      <c r="A5077" s="299" t="s">
        <v>495</v>
      </c>
      <c r="B5077" s="300">
        <v>12</v>
      </c>
      <c r="C5077" s="299" t="s">
        <v>91</v>
      </c>
      <c r="D5077" s="299" t="s">
        <v>64</v>
      </c>
      <c r="E5077" s="301">
        <v>243.80952380952382</v>
      </c>
      <c r="F5077" s="299" t="s">
        <v>77</v>
      </c>
    </row>
    <row r="5078" spans="1:6" x14ac:dyDescent="0.3">
      <c r="A5078" s="299" t="s">
        <v>495</v>
      </c>
      <c r="B5078" s="300">
        <v>12</v>
      </c>
      <c r="C5078" s="299" t="s">
        <v>91</v>
      </c>
      <c r="D5078" s="299" t="s">
        <v>65</v>
      </c>
      <c r="E5078" s="301">
        <v>229.9047619047619</v>
      </c>
      <c r="F5078" s="299" t="s">
        <v>187</v>
      </c>
    </row>
    <row r="5079" spans="1:6" x14ac:dyDescent="0.3">
      <c r="A5079" s="299" t="s">
        <v>495</v>
      </c>
      <c r="B5079" s="300">
        <v>12</v>
      </c>
      <c r="C5079" s="299" t="s">
        <v>91</v>
      </c>
      <c r="D5079" s="299" t="s">
        <v>65</v>
      </c>
      <c r="E5079" s="301">
        <v>267.71428571428572</v>
      </c>
      <c r="F5079" s="299" t="s">
        <v>77</v>
      </c>
    </row>
    <row r="5080" spans="1:6" x14ac:dyDescent="0.3">
      <c r="A5080" s="299" t="s">
        <v>495</v>
      </c>
      <c r="B5080" s="300">
        <v>12</v>
      </c>
      <c r="C5080" s="299" t="s">
        <v>91</v>
      </c>
      <c r="D5080" s="299" t="s">
        <v>67</v>
      </c>
      <c r="E5080" s="301">
        <v>17.238095238095244</v>
      </c>
      <c r="F5080" s="299" t="s">
        <v>77</v>
      </c>
    </row>
    <row r="5081" spans="1:6" x14ac:dyDescent="0.3">
      <c r="A5081" s="299" t="s">
        <v>495</v>
      </c>
      <c r="B5081" s="300">
        <v>12</v>
      </c>
      <c r="C5081" s="299" t="s">
        <v>92</v>
      </c>
      <c r="D5081" s="299" t="s">
        <v>47</v>
      </c>
      <c r="E5081" s="301">
        <v>34.190476190476197</v>
      </c>
      <c r="F5081" s="299" t="s">
        <v>187</v>
      </c>
    </row>
    <row r="5082" spans="1:6" x14ac:dyDescent="0.3">
      <c r="A5082" s="299" t="s">
        <v>495</v>
      </c>
      <c r="B5082" s="300">
        <v>12</v>
      </c>
      <c r="C5082" s="299" t="s">
        <v>92</v>
      </c>
      <c r="D5082" s="299" t="s">
        <v>47</v>
      </c>
      <c r="E5082" s="301">
        <v>1.0000000000000004</v>
      </c>
      <c r="F5082" s="299" t="s">
        <v>81</v>
      </c>
    </row>
    <row r="5083" spans="1:6" x14ac:dyDescent="0.3">
      <c r="A5083" s="299" t="s">
        <v>495</v>
      </c>
      <c r="B5083" s="300">
        <v>12</v>
      </c>
      <c r="C5083" s="299" t="s">
        <v>92</v>
      </c>
      <c r="D5083" s="299" t="s">
        <v>47</v>
      </c>
      <c r="E5083" s="301">
        <v>6.6666666666666652</v>
      </c>
      <c r="F5083" s="299" t="s">
        <v>80</v>
      </c>
    </row>
    <row r="5084" spans="1:6" x14ac:dyDescent="0.3">
      <c r="A5084" s="299" t="s">
        <v>495</v>
      </c>
      <c r="B5084" s="300">
        <v>12</v>
      </c>
      <c r="C5084" s="299" t="s">
        <v>92</v>
      </c>
      <c r="D5084" s="299" t="s">
        <v>47</v>
      </c>
      <c r="E5084" s="301">
        <v>31.523809523809533</v>
      </c>
      <c r="F5084" s="299" t="s">
        <v>188</v>
      </c>
    </row>
    <row r="5085" spans="1:6" x14ac:dyDescent="0.3">
      <c r="A5085" s="299" t="s">
        <v>495</v>
      </c>
      <c r="B5085" s="300">
        <v>12</v>
      </c>
      <c r="C5085" s="299" t="s">
        <v>92</v>
      </c>
      <c r="D5085" s="299" t="s">
        <v>47</v>
      </c>
      <c r="E5085" s="301">
        <v>142.61904761904759</v>
      </c>
      <c r="F5085" s="299" t="s">
        <v>77</v>
      </c>
    </row>
    <row r="5086" spans="1:6" x14ac:dyDescent="0.3">
      <c r="A5086" s="299" t="s">
        <v>495</v>
      </c>
      <c r="B5086" s="300">
        <v>12</v>
      </c>
      <c r="C5086" s="299" t="s">
        <v>92</v>
      </c>
      <c r="D5086" s="299" t="s">
        <v>48</v>
      </c>
      <c r="E5086" s="301">
        <v>11</v>
      </c>
      <c r="F5086" s="299" t="s">
        <v>77</v>
      </c>
    </row>
    <row r="5087" spans="1:6" x14ac:dyDescent="0.3">
      <c r="A5087" s="299" t="s">
        <v>495</v>
      </c>
      <c r="B5087" s="300">
        <v>12</v>
      </c>
      <c r="C5087" s="299" t="s">
        <v>92</v>
      </c>
      <c r="D5087" s="299" t="s">
        <v>49</v>
      </c>
      <c r="E5087" s="301">
        <v>115.95238095238092</v>
      </c>
      <c r="F5087" s="299" t="s">
        <v>187</v>
      </c>
    </row>
    <row r="5088" spans="1:6" x14ac:dyDescent="0.3">
      <c r="A5088" s="299" t="s">
        <v>495</v>
      </c>
      <c r="B5088" s="300">
        <v>12</v>
      </c>
      <c r="C5088" s="299" t="s">
        <v>92</v>
      </c>
      <c r="D5088" s="299" t="s">
        <v>49</v>
      </c>
      <c r="E5088" s="301">
        <v>2870.4285714285706</v>
      </c>
      <c r="F5088" s="299" t="s">
        <v>77</v>
      </c>
    </row>
    <row r="5089" spans="1:6" x14ac:dyDescent="0.3">
      <c r="A5089" s="299" t="s">
        <v>495</v>
      </c>
      <c r="B5089" s="300">
        <v>12</v>
      </c>
      <c r="C5089" s="299" t="s">
        <v>92</v>
      </c>
      <c r="D5089" s="299" t="s">
        <v>50</v>
      </c>
      <c r="E5089" s="301">
        <v>1.0000000000000004</v>
      </c>
      <c r="F5089" s="299" t="s">
        <v>187</v>
      </c>
    </row>
    <row r="5090" spans="1:6" x14ac:dyDescent="0.3">
      <c r="A5090" s="299" t="s">
        <v>495</v>
      </c>
      <c r="B5090" s="300">
        <v>12</v>
      </c>
      <c r="C5090" s="299" t="s">
        <v>92</v>
      </c>
      <c r="D5090" s="299" t="s">
        <v>50</v>
      </c>
      <c r="E5090" s="301">
        <v>16.285714285714292</v>
      </c>
      <c r="F5090" s="299" t="s">
        <v>77</v>
      </c>
    </row>
    <row r="5091" spans="1:6" x14ac:dyDescent="0.3">
      <c r="A5091" s="299" t="s">
        <v>495</v>
      </c>
      <c r="B5091" s="300">
        <v>12</v>
      </c>
      <c r="C5091" s="299" t="s">
        <v>92</v>
      </c>
      <c r="D5091" s="299" t="s">
        <v>51</v>
      </c>
      <c r="E5091" s="301">
        <v>4.0000000000000018</v>
      </c>
      <c r="F5091" s="299" t="s">
        <v>187</v>
      </c>
    </row>
    <row r="5092" spans="1:6" x14ac:dyDescent="0.3">
      <c r="A5092" s="299" t="s">
        <v>495</v>
      </c>
      <c r="B5092" s="300">
        <v>12</v>
      </c>
      <c r="C5092" s="299" t="s">
        <v>92</v>
      </c>
      <c r="D5092" s="299" t="s">
        <v>51</v>
      </c>
      <c r="E5092" s="301">
        <v>176.47619047619045</v>
      </c>
      <c r="F5092" s="299" t="s">
        <v>77</v>
      </c>
    </row>
    <row r="5093" spans="1:6" x14ac:dyDescent="0.3">
      <c r="A5093" s="299" t="s">
        <v>495</v>
      </c>
      <c r="B5093" s="300">
        <v>12</v>
      </c>
      <c r="C5093" s="299" t="s">
        <v>92</v>
      </c>
      <c r="D5093" s="299" t="s">
        <v>52</v>
      </c>
      <c r="E5093" s="301">
        <v>727.66666666666652</v>
      </c>
      <c r="F5093" s="299" t="s">
        <v>187</v>
      </c>
    </row>
    <row r="5094" spans="1:6" x14ac:dyDescent="0.3">
      <c r="A5094" s="299" t="s">
        <v>495</v>
      </c>
      <c r="B5094" s="300">
        <v>12</v>
      </c>
      <c r="C5094" s="299" t="s">
        <v>92</v>
      </c>
      <c r="D5094" s="299" t="s">
        <v>52</v>
      </c>
      <c r="E5094" s="301">
        <v>1873.714285714286</v>
      </c>
      <c r="F5094" s="299" t="s">
        <v>77</v>
      </c>
    </row>
    <row r="5095" spans="1:6" x14ac:dyDescent="0.3">
      <c r="A5095" s="299" t="s">
        <v>495</v>
      </c>
      <c r="B5095" s="300">
        <v>12</v>
      </c>
      <c r="C5095" s="299" t="s">
        <v>92</v>
      </c>
      <c r="D5095" s="299" t="s">
        <v>53</v>
      </c>
      <c r="E5095" s="301">
        <v>587.33333333333326</v>
      </c>
      <c r="F5095" s="299" t="s">
        <v>187</v>
      </c>
    </row>
    <row r="5096" spans="1:6" x14ac:dyDescent="0.3">
      <c r="A5096" s="299" t="s">
        <v>495</v>
      </c>
      <c r="B5096" s="300">
        <v>12</v>
      </c>
      <c r="C5096" s="299" t="s">
        <v>92</v>
      </c>
      <c r="D5096" s="299" t="s">
        <v>53</v>
      </c>
      <c r="E5096" s="301">
        <v>2.0000000000000009</v>
      </c>
      <c r="F5096" s="299" t="s">
        <v>80</v>
      </c>
    </row>
    <row r="5097" spans="1:6" x14ac:dyDescent="0.3">
      <c r="A5097" s="299" t="s">
        <v>495</v>
      </c>
      <c r="B5097" s="300">
        <v>12</v>
      </c>
      <c r="C5097" s="299" t="s">
        <v>92</v>
      </c>
      <c r="D5097" s="299" t="s">
        <v>53</v>
      </c>
      <c r="E5097" s="301">
        <v>2424.9523809523807</v>
      </c>
      <c r="F5097" s="299" t="s">
        <v>77</v>
      </c>
    </row>
    <row r="5098" spans="1:6" x14ac:dyDescent="0.3">
      <c r="A5098" s="299" t="s">
        <v>495</v>
      </c>
      <c r="B5098" s="300">
        <v>12</v>
      </c>
      <c r="C5098" s="299" t="s">
        <v>92</v>
      </c>
      <c r="D5098" s="299" t="s">
        <v>54</v>
      </c>
      <c r="E5098" s="301">
        <v>708.71428571428578</v>
      </c>
      <c r="F5098" s="299" t="s">
        <v>187</v>
      </c>
    </row>
    <row r="5099" spans="1:6" x14ac:dyDescent="0.3">
      <c r="A5099" s="299" t="s">
        <v>495</v>
      </c>
      <c r="B5099" s="300">
        <v>12</v>
      </c>
      <c r="C5099" s="299" t="s">
        <v>92</v>
      </c>
      <c r="D5099" s="299" t="s">
        <v>54</v>
      </c>
      <c r="E5099" s="301">
        <v>2.9999999999999991</v>
      </c>
      <c r="F5099" s="299" t="s">
        <v>80</v>
      </c>
    </row>
    <row r="5100" spans="1:6" x14ac:dyDescent="0.3">
      <c r="A5100" s="299" t="s">
        <v>495</v>
      </c>
      <c r="B5100" s="300">
        <v>12</v>
      </c>
      <c r="C5100" s="299" t="s">
        <v>92</v>
      </c>
      <c r="D5100" s="299" t="s">
        <v>54</v>
      </c>
      <c r="E5100" s="301">
        <v>1520.666666666667</v>
      </c>
      <c r="F5100" s="299" t="s">
        <v>77</v>
      </c>
    </row>
    <row r="5101" spans="1:6" x14ac:dyDescent="0.3">
      <c r="A5101" s="299" t="s">
        <v>495</v>
      </c>
      <c r="B5101" s="300">
        <v>12</v>
      </c>
      <c r="C5101" s="299" t="s">
        <v>92</v>
      </c>
      <c r="D5101" s="299" t="s">
        <v>55</v>
      </c>
      <c r="E5101" s="301">
        <v>733.76190476190447</v>
      </c>
      <c r="F5101" s="299" t="s">
        <v>187</v>
      </c>
    </row>
    <row r="5102" spans="1:6" x14ac:dyDescent="0.3">
      <c r="A5102" s="299" t="s">
        <v>495</v>
      </c>
      <c r="B5102" s="300">
        <v>12</v>
      </c>
      <c r="C5102" s="299" t="s">
        <v>92</v>
      </c>
      <c r="D5102" s="299" t="s">
        <v>55</v>
      </c>
      <c r="E5102" s="301">
        <v>2474.9047619047624</v>
      </c>
      <c r="F5102" s="299" t="s">
        <v>77</v>
      </c>
    </row>
    <row r="5103" spans="1:6" x14ac:dyDescent="0.3">
      <c r="A5103" s="299" t="s">
        <v>495</v>
      </c>
      <c r="B5103" s="300">
        <v>12</v>
      </c>
      <c r="C5103" s="299" t="s">
        <v>92</v>
      </c>
      <c r="D5103" s="299" t="s">
        <v>56</v>
      </c>
      <c r="E5103" s="301">
        <v>47.238095238095234</v>
      </c>
      <c r="F5103" s="299" t="s">
        <v>187</v>
      </c>
    </row>
    <row r="5104" spans="1:6" x14ac:dyDescent="0.3">
      <c r="A5104" s="299" t="s">
        <v>495</v>
      </c>
      <c r="B5104" s="300">
        <v>12</v>
      </c>
      <c r="C5104" s="299" t="s">
        <v>92</v>
      </c>
      <c r="D5104" s="299" t="s">
        <v>56</v>
      </c>
      <c r="E5104" s="301">
        <v>111.00000000000003</v>
      </c>
      <c r="F5104" s="299" t="s">
        <v>77</v>
      </c>
    </row>
    <row r="5105" spans="1:6" x14ac:dyDescent="0.3">
      <c r="A5105" s="299" t="s">
        <v>495</v>
      </c>
      <c r="B5105" s="300">
        <v>12</v>
      </c>
      <c r="C5105" s="299" t="s">
        <v>92</v>
      </c>
      <c r="D5105" s="299" t="s">
        <v>57</v>
      </c>
      <c r="E5105" s="301">
        <v>13.047619047619042</v>
      </c>
      <c r="F5105" s="299" t="s">
        <v>187</v>
      </c>
    </row>
    <row r="5106" spans="1:6" x14ac:dyDescent="0.3">
      <c r="A5106" s="299" t="s">
        <v>495</v>
      </c>
      <c r="B5106" s="300">
        <v>12</v>
      </c>
      <c r="C5106" s="299" t="s">
        <v>92</v>
      </c>
      <c r="D5106" s="299" t="s">
        <v>57</v>
      </c>
      <c r="E5106" s="301">
        <v>70.714285714285722</v>
      </c>
      <c r="F5106" s="299" t="s">
        <v>77</v>
      </c>
    </row>
    <row r="5107" spans="1:6" x14ac:dyDescent="0.3">
      <c r="A5107" s="299" t="s">
        <v>495</v>
      </c>
      <c r="B5107" s="300">
        <v>12</v>
      </c>
      <c r="C5107" s="299" t="s">
        <v>92</v>
      </c>
      <c r="D5107" s="299" t="s">
        <v>58</v>
      </c>
      <c r="E5107" s="301">
        <v>48.857142857142861</v>
      </c>
      <c r="F5107" s="299" t="s">
        <v>187</v>
      </c>
    </row>
    <row r="5108" spans="1:6" x14ac:dyDescent="0.3">
      <c r="A5108" s="299" t="s">
        <v>495</v>
      </c>
      <c r="B5108" s="300">
        <v>12</v>
      </c>
      <c r="C5108" s="299" t="s">
        <v>92</v>
      </c>
      <c r="D5108" s="299" t="s">
        <v>58</v>
      </c>
      <c r="E5108" s="301">
        <v>90.571428571428584</v>
      </c>
      <c r="F5108" s="299" t="s">
        <v>77</v>
      </c>
    </row>
    <row r="5109" spans="1:6" x14ac:dyDescent="0.3">
      <c r="A5109" s="299" t="s">
        <v>495</v>
      </c>
      <c r="B5109" s="300">
        <v>12</v>
      </c>
      <c r="C5109" s="299" t="s">
        <v>92</v>
      </c>
      <c r="D5109" s="299" t="s">
        <v>59</v>
      </c>
      <c r="E5109" s="301">
        <v>112.23809523809526</v>
      </c>
      <c r="F5109" s="299" t="s">
        <v>187</v>
      </c>
    </row>
    <row r="5110" spans="1:6" x14ac:dyDescent="0.3">
      <c r="A5110" s="299" t="s">
        <v>495</v>
      </c>
      <c r="B5110" s="300">
        <v>12</v>
      </c>
      <c r="C5110" s="299" t="s">
        <v>92</v>
      </c>
      <c r="D5110" s="299" t="s">
        <v>59</v>
      </c>
      <c r="E5110" s="301">
        <v>269.85714285714289</v>
      </c>
      <c r="F5110" s="299" t="s">
        <v>77</v>
      </c>
    </row>
    <row r="5111" spans="1:6" x14ac:dyDescent="0.3">
      <c r="A5111" s="299" t="s">
        <v>495</v>
      </c>
      <c r="B5111" s="300">
        <v>12</v>
      </c>
      <c r="C5111" s="299" t="s">
        <v>92</v>
      </c>
      <c r="D5111" s="299" t="s">
        <v>60</v>
      </c>
      <c r="E5111" s="301">
        <v>160.52380952380952</v>
      </c>
      <c r="F5111" s="299" t="s">
        <v>187</v>
      </c>
    </row>
    <row r="5112" spans="1:6" x14ac:dyDescent="0.3">
      <c r="A5112" s="299" t="s">
        <v>495</v>
      </c>
      <c r="B5112" s="300">
        <v>12</v>
      </c>
      <c r="C5112" s="299" t="s">
        <v>92</v>
      </c>
      <c r="D5112" s="299" t="s">
        <v>60</v>
      </c>
      <c r="E5112" s="301">
        <v>1289.3809523809525</v>
      </c>
      <c r="F5112" s="299" t="s">
        <v>77</v>
      </c>
    </row>
    <row r="5113" spans="1:6" x14ac:dyDescent="0.3">
      <c r="A5113" s="299" t="s">
        <v>495</v>
      </c>
      <c r="B5113" s="300">
        <v>12</v>
      </c>
      <c r="C5113" s="299" t="s">
        <v>92</v>
      </c>
      <c r="D5113" s="299" t="s">
        <v>61</v>
      </c>
      <c r="E5113" s="301">
        <v>233.19047619047618</v>
      </c>
      <c r="F5113" s="299" t="s">
        <v>77</v>
      </c>
    </row>
    <row r="5114" spans="1:6" x14ac:dyDescent="0.3">
      <c r="A5114" s="299" t="s">
        <v>495</v>
      </c>
      <c r="B5114" s="300">
        <v>12</v>
      </c>
      <c r="C5114" s="299" t="s">
        <v>92</v>
      </c>
      <c r="D5114" s="299" t="s">
        <v>62</v>
      </c>
      <c r="E5114" s="301">
        <v>63.809523809523839</v>
      </c>
      <c r="F5114" s="299" t="s">
        <v>187</v>
      </c>
    </row>
    <row r="5115" spans="1:6" x14ac:dyDescent="0.3">
      <c r="A5115" s="299" t="s">
        <v>495</v>
      </c>
      <c r="B5115" s="300">
        <v>12</v>
      </c>
      <c r="C5115" s="299" t="s">
        <v>92</v>
      </c>
      <c r="D5115" s="299" t="s">
        <v>62</v>
      </c>
      <c r="E5115" s="301">
        <v>340.19047619047615</v>
      </c>
      <c r="F5115" s="299" t="s">
        <v>77</v>
      </c>
    </row>
    <row r="5116" spans="1:6" x14ac:dyDescent="0.3">
      <c r="A5116" s="299" t="s">
        <v>495</v>
      </c>
      <c r="B5116" s="300">
        <v>12</v>
      </c>
      <c r="C5116" s="299" t="s">
        <v>92</v>
      </c>
      <c r="D5116" s="299" t="s">
        <v>63</v>
      </c>
      <c r="E5116" s="301">
        <v>47.904761904761891</v>
      </c>
      <c r="F5116" s="299" t="s">
        <v>187</v>
      </c>
    </row>
    <row r="5117" spans="1:6" x14ac:dyDescent="0.3">
      <c r="A5117" s="299" t="s">
        <v>495</v>
      </c>
      <c r="B5117" s="300">
        <v>12</v>
      </c>
      <c r="C5117" s="299" t="s">
        <v>92</v>
      </c>
      <c r="D5117" s="299" t="s">
        <v>63</v>
      </c>
      <c r="E5117" s="301">
        <v>750.76190476190504</v>
      </c>
      <c r="F5117" s="299" t="s">
        <v>77</v>
      </c>
    </row>
    <row r="5118" spans="1:6" x14ac:dyDescent="0.3">
      <c r="A5118" s="299" t="s">
        <v>495</v>
      </c>
      <c r="B5118" s="300">
        <v>12</v>
      </c>
      <c r="C5118" s="299" t="s">
        <v>92</v>
      </c>
      <c r="D5118" s="299" t="s">
        <v>64</v>
      </c>
      <c r="E5118" s="301">
        <v>35.952380952380956</v>
      </c>
      <c r="F5118" s="299" t="s">
        <v>187</v>
      </c>
    </row>
    <row r="5119" spans="1:6" x14ac:dyDescent="0.3">
      <c r="A5119" s="299" t="s">
        <v>495</v>
      </c>
      <c r="B5119" s="300">
        <v>12</v>
      </c>
      <c r="C5119" s="299" t="s">
        <v>92</v>
      </c>
      <c r="D5119" s="299" t="s">
        <v>64</v>
      </c>
      <c r="E5119" s="301">
        <v>267.47619047619048</v>
      </c>
      <c r="F5119" s="299" t="s">
        <v>77</v>
      </c>
    </row>
    <row r="5120" spans="1:6" x14ac:dyDescent="0.3">
      <c r="A5120" s="299" t="s">
        <v>495</v>
      </c>
      <c r="B5120" s="300">
        <v>12</v>
      </c>
      <c r="C5120" s="299" t="s">
        <v>92</v>
      </c>
      <c r="D5120" s="299" t="s">
        <v>65</v>
      </c>
      <c r="E5120" s="301">
        <v>159.38095238095244</v>
      </c>
      <c r="F5120" s="299" t="s">
        <v>187</v>
      </c>
    </row>
    <row r="5121" spans="1:6" x14ac:dyDescent="0.3">
      <c r="A5121" s="299" t="s">
        <v>495</v>
      </c>
      <c r="B5121" s="300">
        <v>12</v>
      </c>
      <c r="C5121" s="299" t="s">
        <v>92</v>
      </c>
      <c r="D5121" s="299" t="s">
        <v>65</v>
      </c>
      <c r="E5121" s="301">
        <v>283.71428571428578</v>
      </c>
      <c r="F5121" s="299" t="s">
        <v>77</v>
      </c>
    </row>
    <row r="5122" spans="1:6" x14ac:dyDescent="0.3">
      <c r="A5122" s="299" t="s">
        <v>495</v>
      </c>
      <c r="B5122" s="300">
        <v>12</v>
      </c>
      <c r="C5122" s="299" t="s">
        <v>92</v>
      </c>
      <c r="D5122" s="299" t="s">
        <v>67</v>
      </c>
      <c r="E5122" s="301">
        <v>103.23809523809524</v>
      </c>
      <c r="F5122" s="299" t="s">
        <v>77</v>
      </c>
    </row>
    <row r="5123" spans="1:6" x14ac:dyDescent="0.3">
      <c r="A5123" s="299" t="s">
        <v>495</v>
      </c>
      <c r="B5123" s="300">
        <v>13</v>
      </c>
      <c r="C5123" s="299" t="s">
        <v>91</v>
      </c>
      <c r="D5123" s="299" t="s">
        <v>47</v>
      </c>
      <c r="E5123" s="301">
        <v>43.000000000000014</v>
      </c>
      <c r="F5123" s="299" t="s">
        <v>187</v>
      </c>
    </row>
    <row r="5124" spans="1:6" x14ac:dyDescent="0.3">
      <c r="A5124" s="299" t="s">
        <v>495</v>
      </c>
      <c r="B5124" s="300">
        <v>13</v>
      </c>
      <c r="C5124" s="299" t="s">
        <v>91</v>
      </c>
      <c r="D5124" s="299" t="s">
        <v>47</v>
      </c>
      <c r="E5124" s="301">
        <v>2.9999999999999991</v>
      </c>
      <c r="F5124" s="299" t="s">
        <v>188</v>
      </c>
    </row>
    <row r="5125" spans="1:6" x14ac:dyDescent="0.3">
      <c r="A5125" s="299" t="s">
        <v>495</v>
      </c>
      <c r="B5125" s="300">
        <v>13</v>
      </c>
      <c r="C5125" s="299" t="s">
        <v>91</v>
      </c>
      <c r="D5125" s="299" t="s">
        <v>47</v>
      </c>
      <c r="E5125" s="301">
        <v>70</v>
      </c>
      <c r="F5125" s="299" t="s">
        <v>77</v>
      </c>
    </row>
    <row r="5126" spans="1:6" x14ac:dyDescent="0.3">
      <c r="A5126" s="299" t="s">
        <v>495</v>
      </c>
      <c r="B5126" s="300">
        <v>13</v>
      </c>
      <c r="C5126" s="299" t="s">
        <v>91</v>
      </c>
      <c r="D5126" s="299" t="s">
        <v>48</v>
      </c>
      <c r="E5126" s="301">
        <v>2.9999999999999991</v>
      </c>
      <c r="F5126" s="299" t="s">
        <v>77</v>
      </c>
    </row>
    <row r="5127" spans="1:6" x14ac:dyDescent="0.3">
      <c r="A5127" s="299" t="s">
        <v>495</v>
      </c>
      <c r="B5127" s="300">
        <v>13</v>
      </c>
      <c r="C5127" s="299" t="s">
        <v>91</v>
      </c>
      <c r="D5127" s="299" t="s">
        <v>49</v>
      </c>
      <c r="E5127" s="301">
        <v>13.999999999999995</v>
      </c>
      <c r="F5127" s="299" t="s">
        <v>187</v>
      </c>
    </row>
    <row r="5128" spans="1:6" x14ac:dyDescent="0.3">
      <c r="A5128" s="299" t="s">
        <v>495</v>
      </c>
      <c r="B5128" s="300">
        <v>13</v>
      </c>
      <c r="C5128" s="299" t="s">
        <v>91</v>
      </c>
      <c r="D5128" s="299" t="s">
        <v>49</v>
      </c>
      <c r="E5128" s="301">
        <v>468.2380952380953</v>
      </c>
      <c r="F5128" s="299" t="s">
        <v>77</v>
      </c>
    </row>
    <row r="5129" spans="1:6" x14ac:dyDescent="0.3">
      <c r="A5129" s="299" t="s">
        <v>495</v>
      </c>
      <c r="B5129" s="300">
        <v>13</v>
      </c>
      <c r="C5129" s="299" t="s">
        <v>91</v>
      </c>
      <c r="D5129" s="299" t="s">
        <v>50</v>
      </c>
      <c r="E5129" s="301">
        <v>1.0000000000000004</v>
      </c>
      <c r="F5129" s="299" t="s">
        <v>187</v>
      </c>
    </row>
    <row r="5130" spans="1:6" x14ac:dyDescent="0.3">
      <c r="A5130" s="299" t="s">
        <v>495</v>
      </c>
      <c r="B5130" s="300">
        <v>13</v>
      </c>
      <c r="C5130" s="299" t="s">
        <v>91</v>
      </c>
      <c r="D5130" s="299" t="s">
        <v>50</v>
      </c>
      <c r="E5130" s="301">
        <v>5</v>
      </c>
      <c r="F5130" s="299" t="s">
        <v>77</v>
      </c>
    </row>
    <row r="5131" spans="1:6" x14ac:dyDescent="0.3">
      <c r="A5131" s="299" t="s">
        <v>495</v>
      </c>
      <c r="B5131" s="300">
        <v>13</v>
      </c>
      <c r="C5131" s="299" t="s">
        <v>91</v>
      </c>
      <c r="D5131" s="299" t="s">
        <v>51</v>
      </c>
      <c r="E5131" s="301">
        <v>1.0000000000000004</v>
      </c>
      <c r="F5131" s="299" t="s">
        <v>187</v>
      </c>
    </row>
    <row r="5132" spans="1:6" x14ac:dyDescent="0.3">
      <c r="A5132" s="299" t="s">
        <v>495</v>
      </c>
      <c r="B5132" s="300">
        <v>13</v>
      </c>
      <c r="C5132" s="299" t="s">
        <v>91</v>
      </c>
      <c r="D5132" s="299" t="s">
        <v>51</v>
      </c>
      <c r="E5132" s="301">
        <v>12.190476190476186</v>
      </c>
      <c r="F5132" s="299" t="s">
        <v>77</v>
      </c>
    </row>
    <row r="5133" spans="1:6" x14ac:dyDescent="0.3">
      <c r="A5133" s="299" t="s">
        <v>495</v>
      </c>
      <c r="B5133" s="300">
        <v>13</v>
      </c>
      <c r="C5133" s="299" t="s">
        <v>91</v>
      </c>
      <c r="D5133" s="299" t="s">
        <v>52</v>
      </c>
      <c r="E5133" s="301">
        <v>54.857142857142854</v>
      </c>
      <c r="F5133" s="299" t="s">
        <v>187</v>
      </c>
    </row>
    <row r="5134" spans="1:6" x14ac:dyDescent="0.3">
      <c r="A5134" s="299" t="s">
        <v>495</v>
      </c>
      <c r="B5134" s="300">
        <v>13</v>
      </c>
      <c r="C5134" s="299" t="s">
        <v>91</v>
      </c>
      <c r="D5134" s="299" t="s">
        <v>52</v>
      </c>
      <c r="E5134" s="301">
        <v>991.09523809523819</v>
      </c>
      <c r="F5134" s="299" t="s">
        <v>77</v>
      </c>
    </row>
    <row r="5135" spans="1:6" x14ac:dyDescent="0.3">
      <c r="A5135" s="299" t="s">
        <v>495</v>
      </c>
      <c r="B5135" s="300">
        <v>13</v>
      </c>
      <c r="C5135" s="299" t="s">
        <v>91</v>
      </c>
      <c r="D5135" s="299" t="s">
        <v>53</v>
      </c>
      <c r="E5135" s="301">
        <v>506.1904761904762</v>
      </c>
      <c r="F5135" s="299" t="s">
        <v>187</v>
      </c>
    </row>
    <row r="5136" spans="1:6" x14ac:dyDescent="0.3">
      <c r="A5136" s="299" t="s">
        <v>495</v>
      </c>
      <c r="B5136" s="300">
        <v>13</v>
      </c>
      <c r="C5136" s="299" t="s">
        <v>91</v>
      </c>
      <c r="D5136" s="299" t="s">
        <v>53</v>
      </c>
      <c r="E5136" s="301">
        <v>424.99999999999994</v>
      </c>
      <c r="F5136" s="299" t="s">
        <v>77</v>
      </c>
    </row>
    <row r="5137" spans="1:6" x14ac:dyDescent="0.3">
      <c r="A5137" s="299" t="s">
        <v>495</v>
      </c>
      <c r="B5137" s="300">
        <v>13</v>
      </c>
      <c r="C5137" s="299" t="s">
        <v>91</v>
      </c>
      <c r="D5137" s="299" t="s">
        <v>54</v>
      </c>
      <c r="E5137" s="301">
        <v>74</v>
      </c>
      <c r="F5137" s="299" t="s">
        <v>187</v>
      </c>
    </row>
    <row r="5138" spans="1:6" x14ac:dyDescent="0.3">
      <c r="A5138" s="299" t="s">
        <v>495</v>
      </c>
      <c r="B5138" s="300">
        <v>13</v>
      </c>
      <c r="C5138" s="299" t="s">
        <v>91</v>
      </c>
      <c r="D5138" s="299" t="s">
        <v>54</v>
      </c>
      <c r="E5138" s="301">
        <v>102.04761904761905</v>
      </c>
      <c r="F5138" s="299" t="s">
        <v>77</v>
      </c>
    </row>
    <row r="5139" spans="1:6" x14ac:dyDescent="0.3">
      <c r="A5139" s="299" t="s">
        <v>495</v>
      </c>
      <c r="B5139" s="300">
        <v>13</v>
      </c>
      <c r="C5139" s="299" t="s">
        <v>91</v>
      </c>
      <c r="D5139" s="299" t="s">
        <v>55</v>
      </c>
      <c r="E5139" s="301">
        <v>185.47619047619051</v>
      </c>
      <c r="F5139" s="299" t="s">
        <v>187</v>
      </c>
    </row>
    <row r="5140" spans="1:6" x14ac:dyDescent="0.3">
      <c r="A5140" s="299" t="s">
        <v>495</v>
      </c>
      <c r="B5140" s="300">
        <v>13</v>
      </c>
      <c r="C5140" s="299" t="s">
        <v>91</v>
      </c>
      <c r="D5140" s="299" t="s">
        <v>55</v>
      </c>
      <c r="E5140" s="301">
        <v>742.90476190476193</v>
      </c>
      <c r="F5140" s="299" t="s">
        <v>77</v>
      </c>
    </row>
    <row r="5141" spans="1:6" x14ac:dyDescent="0.3">
      <c r="A5141" s="299" t="s">
        <v>495</v>
      </c>
      <c r="B5141" s="300">
        <v>13</v>
      </c>
      <c r="C5141" s="299" t="s">
        <v>91</v>
      </c>
      <c r="D5141" s="299" t="s">
        <v>56</v>
      </c>
      <c r="E5141" s="301">
        <v>14.999999999999993</v>
      </c>
      <c r="F5141" s="299" t="s">
        <v>187</v>
      </c>
    </row>
    <row r="5142" spans="1:6" x14ac:dyDescent="0.3">
      <c r="A5142" s="299" t="s">
        <v>495</v>
      </c>
      <c r="B5142" s="300">
        <v>13</v>
      </c>
      <c r="C5142" s="299" t="s">
        <v>91</v>
      </c>
      <c r="D5142" s="299" t="s">
        <v>56</v>
      </c>
      <c r="E5142" s="301">
        <v>39.285714285714278</v>
      </c>
      <c r="F5142" s="299" t="s">
        <v>77</v>
      </c>
    </row>
    <row r="5143" spans="1:6" x14ac:dyDescent="0.3">
      <c r="A5143" s="299" t="s">
        <v>495</v>
      </c>
      <c r="B5143" s="300">
        <v>13</v>
      </c>
      <c r="C5143" s="299" t="s">
        <v>91</v>
      </c>
      <c r="D5143" s="299" t="s">
        <v>57</v>
      </c>
      <c r="E5143" s="301">
        <v>5</v>
      </c>
      <c r="F5143" s="299" t="s">
        <v>187</v>
      </c>
    </row>
    <row r="5144" spans="1:6" x14ac:dyDescent="0.3">
      <c r="A5144" s="299" t="s">
        <v>495</v>
      </c>
      <c r="B5144" s="300">
        <v>13</v>
      </c>
      <c r="C5144" s="299" t="s">
        <v>91</v>
      </c>
      <c r="D5144" s="299" t="s">
        <v>57</v>
      </c>
      <c r="E5144" s="301">
        <v>6.6190476190476168</v>
      </c>
      <c r="F5144" s="299" t="s">
        <v>77</v>
      </c>
    </row>
    <row r="5145" spans="1:6" x14ac:dyDescent="0.3">
      <c r="A5145" s="299" t="s">
        <v>495</v>
      </c>
      <c r="B5145" s="300">
        <v>13</v>
      </c>
      <c r="C5145" s="299" t="s">
        <v>91</v>
      </c>
      <c r="D5145" s="299" t="s">
        <v>58</v>
      </c>
      <c r="E5145" s="301">
        <v>2.9999999999999991</v>
      </c>
      <c r="F5145" s="299" t="s">
        <v>77</v>
      </c>
    </row>
    <row r="5146" spans="1:6" x14ac:dyDescent="0.3">
      <c r="A5146" s="299" t="s">
        <v>495</v>
      </c>
      <c r="B5146" s="300">
        <v>13</v>
      </c>
      <c r="C5146" s="299" t="s">
        <v>91</v>
      </c>
      <c r="D5146" s="299" t="s">
        <v>59</v>
      </c>
      <c r="E5146" s="301">
        <v>21</v>
      </c>
      <c r="F5146" s="299" t="s">
        <v>187</v>
      </c>
    </row>
    <row r="5147" spans="1:6" x14ac:dyDescent="0.3">
      <c r="A5147" s="299" t="s">
        <v>495</v>
      </c>
      <c r="B5147" s="300">
        <v>13</v>
      </c>
      <c r="C5147" s="299" t="s">
        <v>91</v>
      </c>
      <c r="D5147" s="299" t="s">
        <v>59</v>
      </c>
      <c r="E5147" s="301">
        <v>45.142857142857146</v>
      </c>
      <c r="F5147" s="299" t="s">
        <v>77</v>
      </c>
    </row>
    <row r="5148" spans="1:6" x14ac:dyDescent="0.3">
      <c r="A5148" s="299" t="s">
        <v>495</v>
      </c>
      <c r="B5148" s="300">
        <v>13</v>
      </c>
      <c r="C5148" s="299" t="s">
        <v>91</v>
      </c>
      <c r="D5148" s="299" t="s">
        <v>60</v>
      </c>
      <c r="E5148" s="301">
        <v>22.809523809523807</v>
      </c>
      <c r="F5148" s="299" t="s">
        <v>187</v>
      </c>
    </row>
    <row r="5149" spans="1:6" x14ac:dyDescent="0.3">
      <c r="A5149" s="299" t="s">
        <v>495</v>
      </c>
      <c r="B5149" s="300">
        <v>13</v>
      </c>
      <c r="C5149" s="299" t="s">
        <v>91</v>
      </c>
      <c r="D5149" s="299" t="s">
        <v>60</v>
      </c>
      <c r="E5149" s="301">
        <v>164.61904761904759</v>
      </c>
      <c r="F5149" s="299" t="s">
        <v>77</v>
      </c>
    </row>
    <row r="5150" spans="1:6" x14ac:dyDescent="0.3">
      <c r="A5150" s="299" t="s">
        <v>495</v>
      </c>
      <c r="B5150" s="300">
        <v>13</v>
      </c>
      <c r="C5150" s="299" t="s">
        <v>91</v>
      </c>
      <c r="D5150" s="299" t="s">
        <v>61</v>
      </c>
      <c r="E5150" s="301">
        <v>66.523809523809533</v>
      </c>
      <c r="F5150" s="299" t="s">
        <v>77</v>
      </c>
    </row>
    <row r="5151" spans="1:6" x14ac:dyDescent="0.3">
      <c r="A5151" s="299" t="s">
        <v>495</v>
      </c>
      <c r="B5151" s="300">
        <v>13</v>
      </c>
      <c r="C5151" s="299" t="s">
        <v>91</v>
      </c>
      <c r="D5151" s="299" t="s">
        <v>62</v>
      </c>
      <c r="E5151" s="301">
        <v>32.000000000000014</v>
      </c>
      <c r="F5151" s="299" t="s">
        <v>187</v>
      </c>
    </row>
    <row r="5152" spans="1:6" x14ac:dyDescent="0.3">
      <c r="A5152" s="299" t="s">
        <v>495</v>
      </c>
      <c r="B5152" s="300">
        <v>13</v>
      </c>
      <c r="C5152" s="299" t="s">
        <v>91</v>
      </c>
      <c r="D5152" s="299" t="s">
        <v>62</v>
      </c>
      <c r="E5152" s="301">
        <v>82.809523809523796</v>
      </c>
      <c r="F5152" s="299" t="s">
        <v>77</v>
      </c>
    </row>
    <row r="5153" spans="1:6" x14ac:dyDescent="0.3">
      <c r="A5153" s="299" t="s">
        <v>495</v>
      </c>
      <c r="B5153" s="300">
        <v>13</v>
      </c>
      <c r="C5153" s="299" t="s">
        <v>91</v>
      </c>
      <c r="D5153" s="299" t="s">
        <v>63</v>
      </c>
      <c r="E5153" s="301">
        <v>17.000000000000007</v>
      </c>
      <c r="F5153" s="299" t="s">
        <v>187</v>
      </c>
    </row>
    <row r="5154" spans="1:6" x14ac:dyDescent="0.3">
      <c r="A5154" s="299" t="s">
        <v>495</v>
      </c>
      <c r="B5154" s="300">
        <v>13</v>
      </c>
      <c r="C5154" s="299" t="s">
        <v>91</v>
      </c>
      <c r="D5154" s="299" t="s">
        <v>63</v>
      </c>
      <c r="E5154" s="301">
        <v>252.28571428571416</v>
      </c>
      <c r="F5154" s="299" t="s">
        <v>77</v>
      </c>
    </row>
    <row r="5155" spans="1:6" x14ac:dyDescent="0.3">
      <c r="A5155" s="299" t="s">
        <v>495</v>
      </c>
      <c r="B5155" s="300">
        <v>13</v>
      </c>
      <c r="C5155" s="299" t="s">
        <v>91</v>
      </c>
      <c r="D5155" s="299" t="s">
        <v>64</v>
      </c>
      <c r="E5155" s="301">
        <v>11.761904761904759</v>
      </c>
      <c r="F5155" s="299" t="s">
        <v>187</v>
      </c>
    </row>
    <row r="5156" spans="1:6" x14ac:dyDescent="0.3">
      <c r="A5156" s="299" t="s">
        <v>495</v>
      </c>
      <c r="B5156" s="300">
        <v>13</v>
      </c>
      <c r="C5156" s="299" t="s">
        <v>91</v>
      </c>
      <c r="D5156" s="299" t="s">
        <v>64</v>
      </c>
      <c r="E5156" s="301">
        <v>67.523809523809533</v>
      </c>
      <c r="F5156" s="299" t="s">
        <v>77</v>
      </c>
    </row>
    <row r="5157" spans="1:6" x14ac:dyDescent="0.3">
      <c r="A5157" s="299" t="s">
        <v>495</v>
      </c>
      <c r="B5157" s="300">
        <v>13</v>
      </c>
      <c r="C5157" s="299" t="s">
        <v>91</v>
      </c>
      <c r="D5157" s="299" t="s">
        <v>65</v>
      </c>
      <c r="E5157" s="301">
        <v>112.38095238095235</v>
      </c>
      <c r="F5157" s="299" t="s">
        <v>187</v>
      </c>
    </row>
    <row r="5158" spans="1:6" x14ac:dyDescent="0.3">
      <c r="A5158" s="299" t="s">
        <v>495</v>
      </c>
      <c r="B5158" s="300">
        <v>13</v>
      </c>
      <c r="C5158" s="299" t="s">
        <v>91</v>
      </c>
      <c r="D5158" s="299" t="s">
        <v>65</v>
      </c>
      <c r="E5158" s="301">
        <v>48.571428571428569</v>
      </c>
      <c r="F5158" s="299" t="s">
        <v>77</v>
      </c>
    </row>
    <row r="5159" spans="1:6" x14ac:dyDescent="0.3">
      <c r="A5159" s="299" t="s">
        <v>495</v>
      </c>
      <c r="B5159" s="300">
        <v>13</v>
      </c>
      <c r="C5159" s="299" t="s">
        <v>91</v>
      </c>
      <c r="D5159" s="299" t="s">
        <v>67</v>
      </c>
      <c r="E5159" s="301">
        <v>2.0000000000000009</v>
      </c>
      <c r="F5159" s="299" t="s">
        <v>77</v>
      </c>
    </row>
    <row r="5160" spans="1:6" x14ac:dyDescent="0.3">
      <c r="A5160" s="299" t="s">
        <v>495</v>
      </c>
      <c r="B5160" s="300">
        <v>13</v>
      </c>
      <c r="C5160" s="299" t="s">
        <v>92</v>
      </c>
      <c r="D5160" s="299" t="s">
        <v>47</v>
      </c>
      <c r="E5160" s="301">
        <v>41.714285714285722</v>
      </c>
      <c r="F5160" s="299" t="s">
        <v>187</v>
      </c>
    </row>
    <row r="5161" spans="1:6" x14ac:dyDescent="0.3">
      <c r="A5161" s="299" t="s">
        <v>495</v>
      </c>
      <c r="B5161" s="300">
        <v>13</v>
      </c>
      <c r="C5161" s="299" t="s">
        <v>92</v>
      </c>
      <c r="D5161" s="299" t="s">
        <v>47</v>
      </c>
      <c r="E5161" s="301">
        <v>14.999999999999993</v>
      </c>
      <c r="F5161" s="299" t="s">
        <v>188</v>
      </c>
    </row>
    <row r="5162" spans="1:6" x14ac:dyDescent="0.3">
      <c r="A5162" s="299" t="s">
        <v>495</v>
      </c>
      <c r="B5162" s="300">
        <v>13</v>
      </c>
      <c r="C5162" s="299" t="s">
        <v>92</v>
      </c>
      <c r="D5162" s="299" t="s">
        <v>47</v>
      </c>
      <c r="E5162" s="301">
        <v>53.190476190476197</v>
      </c>
      <c r="F5162" s="299" t="s">
        <v>77</v>
      </c>
    </row>
    <row r="5163" spans="1:6" x14ac:dyDescent="0.3">
      <c r="A5163" s="299" t="s">
        <v>495</v>
      </c>
      <c r="B5163" s="300">
        <v>13</v>
      </c>
      <c r="C5163" s="299" t="s">
        <v>92</v>
      </c>
      <c r="D5163" s="299" t="s">
        <v>48</v>
      </c>
      <c r="E5163" s="301">
        <v>4.9523809523809526</v>
      </c>
      <c r="F5163" s="299" t="s">
        <v>77</v>
      </c>
    </row>
    <row r="5164" spans="1:6" x14ac:dyDescent="0.3">
      <c r="A5164" s="299" t="s">
        <v>495</v>
      </c>
      <c r="B5164" s="300">
        <v>13</v>
      </c>
      <c r="C5164" s="299" t="s">
        <v>92</v>
      </c>
      <c r="D5164" s="299" t="s">
        <v>49</v>
      </c>
      <c r="E5164" s="301">
        <v>31.857142857142868</v>
      </c>
      <c r="F5164" s="299" t="s">
        <v>187</v>
      </c>
    </row>
    <row r="5165" spans="1:6" x14ac:dyDescent="0.3">
      <c r="A5165" s="299" t="s">
        <v>495</v>
      </c>
      <c r="B5165" s="300">
        <v>13</v>
      </c>
      <c r="C5165" s="299" t="s">
        <v>92</v>
      </c>
      <c r="D5165" s="299" t="s">
        <v>49</v>
      </c>
      <c r="E5165" s="301">
        <v>621.90476190476181</v>
      </c>
      <c r="F5165" s="299" t="s">
        <v>77</v>
      </c>
    </row>
    <row r="5166" spans="1:6" x14ac:dyDescent="0.3">
      <c r="A5166" s="299" t="s">
        <v>495</v>
      </c>
      <c r="B5166" s="300">
        <v>13</v>
      </c>
      <c r="C5166" s="299" t="s">
        <v>92</v>
      </c>
      <c r="D5166" s="299" t="s">
        <v>50</v>
      </c>
      <c r="E5166" s="301">
        <v>1.0000000000000004</v>
      </c>
      <c r="F5166" s="299" t="s">
        <v>187</v>
      </c>
    </row>
    <row r="5167" spans="1:6" x14ac:dyDescent="0.3">
      <c r="A5167" s="299" t="s">
        <v>495</v>
      </c>
      <c r="B5167" s="300">
        <v>13</v>
      </c>
      <c r="C5167" s="299" t="s">
        <v>92</v>
      </c>
      <c r="D5167" s="299" t="s">
        <v>50</v>
      </c>
      <c r="E5167" s="301">
        <v>2.9999999999999991</v>
      </c>
      <c r="F5167" s="299" t="s">
        <v>77</v>
      </c>
    </row>
    <row r="5168" spans="1:6" x14ac:dyDescent="0.3">
      <c r="A5168" s="299" t="s">
        <v>495</v>
      </c>
      <c r="B5168" s="300">
        <v>13</v>
      </c>
      <c r="C5168" s="299" t="s">
        <v>92</v>
      </c>
      <c r="D5168" s="299" t="s">
        <v>51</v>
      </c>
      <c r="E5168" s="301">
        <v>4.0000000000000018</v>
      </c>
      <c r="F5168" s="299" t="s">
        <v>77</v>
      </c>
    </row>
    <row r="5169" spans="1:6" x14ac:dyDescent="0.3">
      <c r="A5169" s="299" t="s">
        <v>495</v>
      </c>
      <c r="B5169" s="300">
        <v>13</v>
      </c>
      <c r="C5169" s="299" t="s">
        <v>92</v>
      </c>
      <c r="D5169" s="299" t="s">
        <v>52</v>
      </c>
      <c r="E5169" s="301">
        <v>130.23809523809527</v>
      </c>
      <c r="F5169" s="299" t="s">
        <v>187</v>
      </c>
    </row>
    <row r="5170" spans="1:6" x14ac:dyDescent="0.3">
      <c r="A5170" s="299" t="s">
        <v>495</v>
      </c>
      <c r="B5170" s="300">
        <v>13</v>
      </c>
      <c r="C5170" s="299" t="s">
        <v>92</v>
      </c>
      <c r="D5170" s="299" t="s">
        <v>52</v>
      </c>
      <c r="E5170" s="301">
        <v>601.85714285714289</v>
      </c>
      <c r="F5170" s="299" t="s">
        <v>77</v>
      </c>
    </row>
    <row r="5171" spans="1:6" x14ac:dyDescent="0.3">
      <c r="A5171" s="299" t="s">
        <v>495</v>
      </c>
      <c r="B5171" s="300">
        <v>13</v>
      </c>
      <c r="C5171" s="299" t="s">
        <v>92</v>
      </c>
      <c r="D5171" s="299" t="s">
        <v>53</v>
      </c>
      <c r="E5171" s="301">
        <v>103.95238095238092</v>
      </c>
      <c r="F5171" s="299" t="s">
        <v>187</v>
      </c>
    </row>
    <row r="5172" spans="1:6" x14ac:dyDescent="0.3">
      <c r="A5172" s="299" t="s">
        <v>495</v>
      </c>
      <c r="B5172" s="300">
        <v>13</v>
      </c>
      <c r="C5172" s="299" t="s">
        <v>92</v>
      </c>
      <c r="D5172" s="299" t="s">
        <v>53</v>
      </c>
      <c r="E5172" s="301">
        <v>378.1904761904762</v>
      </c>
      <c r="F5172" s="299" t="s">
        <v>77</v>
      </c>
    </row>
    <row r="5173" spans="1:6" x14ac:dyDescent="0.3">
      <c r="A5173" s="299" t="s">
        <v>495</v>
      </c>
      <c r="B5173" s="300">
        <v>13</v>
      </c>
      <c r="C5173" s="299" t="s">
        <v>92</v>
      </c>
      <c r="D5173" s="299" t="s">
        <v>54</v>
      </c>
      <c r="E5173" s="301">
        <v>63.904761904761941</v>
      </c>
      <c r="F5173" s="299" t="s">
        <v>187</v>
      </c>
    </row>
    <row r="5174" spans="1:6" x14ac:dyDescent="0.3">
      <c r="A5174" s="299" t="s">
        <v>495</v>
      </c>
      <c r="B5174" s="300">
        <v>13</v>
      </c>
      <c r="C5174" s="299" t="s">
        <v>92</v>
      </c>
      <c r="D5174" s="299" t="s">
        <v>54</v>
      </c>
      <c r="E5174" s="301">
        <v>443.38095238095241</v>
      </c>
      <c r="F5174" s="299" t="s">
        <v>77</v>
      </c>
    </row>
    <row r="5175" spans="1:6" x14ac:dyDescent="0.3">
      <c r="A5175" s="299" t="s">
        <v>495</v>
      </c>
      <c r="B5175" s="300">
        <v>13</v>
      </c>
      <c r="C5175" s="299" t="s">
        <v>92</v>
      </c>
      <c r="D5175" s="299" t="s">
        <v>55</v>
      </c>
      <c r="E5175" s="301">
        <v>148.47619047619048</v>
      </c>
      <c r="F5175" s="299" t="s">
        <v>187</v>
      </c>
    </row>
    <row r="5176" spans="1:6" x14ac:dyDescent="0.3">
      <c r="A5176" s="299" t="s">
        <v>495</v>
      </c>
      <c r="B5176" s="300">
        <v>13</v>
      </c>
      <c r="C5176" s="299" t="s">
        <v>92</v>
      </c>
      <c r="D5176" s="299" t="s">
        <v>55</v>
      </c>
      <c r="E5176" s="301">
        <v>472.47619047619048</v>
      </c>
      <c r="F5176" s="299" t="s">
        <v>77</v>
      </c>
    </row>
    <row r="5177" spans="1:6" x14ac:dyDescent="0.3">
      <c r="A5177" s="299" t="s">
        <v>495</v>
      </c>
      <c r="B5177" s="300">
        <v>13</v>
      </c>
      <c r="C5177" s="299" t="s">
        <v>92</v>
      </c>
      <c r="D5177" s="299" t="s">
        <v>56</v>
      </c>
      <c r="E5177" s="301">
        <v>5.9999999999999982</v>
      </c>
      <c r="F5177" s="299" t="s">
        <v>187</v>
      </c>
    </row>
    <row r="5178" spans="1:6" x14ac:dyDescent="0.3">
      <c r="A5178" s="299" t="s">
        <v>495</v>
      </c>
      <c r="B5178" s="300">
        <v>13</v>
      </c>
      <c r="C5178" s="299" t="s">
        <v>92</v>
      </c>
      <c r="D5178" s="299" t="s">
        <v>56</v>
      </c>
      <c r="E5178" s="301">
        <v>30.285714285714278</v>
      </c>
      <c r="F5178" s="299" t="s">
        <v>77</v>
      </c>
    </row>
    <row r="5179" spans="1:6" x14ac:dyDescent="0.3">
      <c r="A5179" s="299" t="s">
        <v>495</v>
      </c>
      <c r="B5179" s="300">
        <v>13</v>
      </c>
      <c r="C5179" s="299" t="s">
        <v>92</v>
      </c>
      <c r="D5179" s="299" t="s">
        <v>57</v>
      </c>
      <c r="E5179" s="301">
        <v>5.4761904761904754</v>
      </c>
      <c r="F5179" s="299" t="s">
        <v>187</v>
      </c>
    </row>
    <row r="5180" spans="1:6" x14ac:dyDescent="0.3">
      <c r="A5180" s="299" t="s">
        <v>495</v>
      </c>
      <c r="B5180" s="300">
        <v>13</v>
      </c>
      <c r="C5180" s="299" t="s">
        <v>92</v>
      </c>
      <c r="D5180" s="299" t="s">
        <v>57</v>
      </c>
      <c r="E5180" s="301">
        <v>6.5714285714285694</v>
      </c>
      <c r="F5180" s="299" t="s">
        <v>77</v>
      </c>
    </row>
    <row r="5181" spans="1:6" x14ac:dyDescent="0.3">
      <c r="A5181" s="299" t="s">
        <v>495</v>
      </c>
      <c r="B5181" s="300">
        <v>13</v>
      </c>
      <c r="C5181" s="299" t="s">
        <v>92</v>
      </c>
      <c r="D5181" s="299" t="s">
        <v>58</v>
      </c>
      <c r="E5181" s="301">
        <v>5.2380952380952381</v>
      </c>
      <c r="F5181" s="299" t="s">
        <v>77</v>
      </c>
    </row>
    <row r="5182" spans="1:6" x14ac:dyDescent="0.3">
      <c r="A5182" s="299" t="s">
        <v>495</v>
      </c>
      <c r="B5182" s="300">
        <v>13</v>
      </c>
      <c r="C5182" s="299" t="s">
        <v>92</v>
      </c>
      <c r="D5182" s="299" t="s">
        <v>59</v>
      </c>
      <c r="E5182" s="301">
        <v>13.666666666666663</v>
      </c>
      <c r="F5182" s="299" t="s">
        <v>187</v>
      </c>
    </row>
    <row r="5183" spans="1:6" x14ac:dyDescent="0.3">
      <c r="A5183" s="299" t="s">
        <v>495</v>
      </c>
      <c r="B5183" s="300">
        <v>13</v>
      </c>
      <c r="C5183" s="299" t="s">
        <v>92</v>
      </c>
      <c r="D5183" s="299" t="s">
        <v>59</v>
      </c>
      <c r="E5183" s="301">
        <v>44.095238095238088</v>
      </c>
      <c r="F5183" s="299" t="s">
        <v>77</v>
      </c>
    </row>
    <row r="5184" spans="1:6" x14ac:dyDescent="0.3">
      <c r="A5184" s="299" t="s">
        <v>495</v>
      </c>
      <c r="B5184" s="300">
        <v>13</v>
      </c>
      <c r="C5184" s="299" t="s">
        <v>92</v>
      </c>
      <c r="D5184" s="299" t="s">
        <v>60</v>
      </c>
      <c r="E5184" s="301">
        <v>11.095238095238095</v>
      </c>
      <c r="F5184" s="299" t="s">
        <v>187</v>
      </c>
    </row>
    <row r="5185" spans="1:6" x14ac:dyDescent="0.3">
      <c r="A5185" s="299" t="s">
        <v>495</v>
      </c>
      <c r="B5185" s="300">
        <v>13</v>
      </c>
      <c r="C5185" s="299" t="s">
        <v>92</v>
      </c>
      <c r="D5185" s="299" t="s">
        <v>60</v>
      </c>
      <c r="E5185" s="301">
        <v>130.85714285714286</v>
      </c>
      <c r="F5185" s="299" t="s">
        <v>77</v>
      </c>
    </row>
    <row r="5186" spans="1:6" x14ac:dyDescent="0.3">
      <c r="A5186" s="299" t="s">
        <v>495</v>
      </c>
      <c r="B5186" s="300">
        <v>13</v>
      </c>
      <c r="C5186" s="299" t="s">
        <v>92</v>
      </c>
      <c r="D5186" s="299" t="s">
        <v>61</v>
      </c>
      <c r="E5186" s="301">
        <v>64.428571428571431</v>
      </c>
      <c r="F5186" s="299" t="s">
        <v>77</v>
      </c>
    </row>
    <row r="5187" spans="1:6" x14ac:dyDescent="0.3">
      <c r="A5187" s="299" t="s">
        <v>495</v>
      </c>
      <c r="B5187" s="300">
        <v>13</v>
      </c>
      <c r="C5187" s="299" t="s">
        <v>92</v>
      </c>
      <c r="D5187" s="299" t="s">
        <v>62</v>
      </c>
      <c r="E5187" s="301">
        <v>17.000000000000007</v>
      </c>
      <c r="F5187" s="299" t="s">
        <v>187</v>
      </c>
    </row>
    <row r="5188" spans="1:6" x14ac:dyDescent="0.3">
      <c r="A5188" s="299" t="s">
        <v>495</v>
      </c>
      <c r="B5188" s="300">
        <v>13</v>
      </c>
      <c r="C5188" s="299" t="s">
        <v>92</v>
      </c>
      <c r="D5188" s="299" t="s">
        <v>62</v>
      </c>
      <c r="E5188" s="301">
        <v>76.190476190476204</v>
      </c>
      <c r="F5188" s="299" t="s">
        <v>77</v>
      </c>
    </row>
    <row r="5189" spans="1:6" x14ac:dyDescent="0.3">
      <c r="A5189" s="299" t="s">
        <v>495</v>
      </c>
      <c r="B5189" s="300">
        <v>13</v>
      </c>
      <c r="C5189" s="299" t="s">
        <v>92</v>
      </c>
      <c r="D5189" s="299" t="s">
        <v>63</v>
      </c>
      <c r="E5189" s="301">
        <v>12.523809523809518</v>
      </c>
      <c r="F5189" s="299" t="s">
        <v>187</v>
      </c>
    </row>
    <row r="5190" spans="1:6" x14ac:dyDescent="0.3">
      <c r="A5190" s="299" t="s">
        <v>495</v>
      </c>
      <c r="B5190" s="300">
        <v>13</v>
      </c>
      <c r="C5190" s="299" t="s">
        <v>92</v>
      </c>
      <c r="D5190" s="299" t="s">
        <v>63</v>
      </c>
      <c r="E5190" s="301">
        <v>192.95238095238093</v>
      </c>
      <c r="F5190" s="299" t="s">
        <v>77</v>
      </c>
    </row>
    <row r="5191" spans="1:6" x14ac:dyDescent="0.3">
      <c r="A5191" s="299" t="s">
        <v>495</v>
      </c>
      <c r="B5191" s="300">
        <v>13</v>
      </c>
      <c r="C5191" s="299" t="s">
        <v>92</v>
      </c>
      <c r="D5191" s="299" t="s">
        <v>64</v>
      </c>
      <c r="E5191" s="301">
        <v>8.0000000000000036</v>
      </c>
      <c r="F5191" s="299" t="s">
        <v>187</v>
      </c>
    </row>
    <row r="5192" spans="1:6" x14ac:dyDescent="0.3">
      <c r="A5192" s="299" t="s">
        <v>495</v>
      </c>
      <c r="B5192" s="300">
        <v>13</v>
      </c>
      <c r="C5192" s="299" t="s">
        <v>92</v>
      </c>
      <c r="D5192" s="299" t="s">
        <v>64</v>
      </c>
      <c r="E5192" s="301">
        <v>40.809523809523803</v>
      </c>
      <c r="F5192" s="299" t="s">
        <v>77</v>
      </c>
    </row>
    <row r="5193" spans="1:6" x14ac:dyDescent="0.3">
      <c r="A5193" s="299" t="s">
        <v>495</v>
      </c>
      <c r="B5193" s="300">
        <v>13</v>
      </c>
      <c r="C5193" s="299" t="s">
        <v>92</v>
      </c>
      <c r="D5193" s="299" t="s">
        <v>65</v>
      </c>
      <c r="E5193" s="301">
        <v>33.380952380952394</v>
      </c>
      <c r="F5193" s="299" t="s">
        <v>187</v>
      </c>
    </row>
    <row r="5194" spans="1:6" x14ac:dyDescent="0.3">
      <c r="A5194" s="299" t="s">
        <v>495</v>
      </c>
      <c r="B5194" s="300">
        <v>13</v>
      </c>
      <c r="C5194" s="299" t="s">
        <v>92</v>
      </c>
      <c r="D5194" s="299" t="s">
        <v>65</v>
      </c>
      <c r="E5194" s="301">
        <v>27.380952380952372</v>
      </c>
      <c r="F5194" s="299" t="s">
        <v>77</v>
      </c>
    </row>
    <row r="5195" spans="1:6" x14ac:dyDescent="0.3">
      <c r="A5195" s="299" t="s">
        <v>495</v>
      </c>
      <c r="B5195" s="300">
        <v>13</v>
      </c>
      <c r="C5195" s="299" t="s">
        <v>92</v>
      </c>
      <c r="D5195" s="299" t="s">
        <v>67</v>
      </c>
      <c r="E5195" s="301">
        <v>5.2857142857142856</v>
      </c>
      <c r="F5195" s="299" t="s">
        <v>77</v>
      </c>
    </row>
    <row r="5196" spans="1:6" x14ac:dyDescent="0.3">
      <c r="A5196" s="299" t="s">
        <v>495</v>
      </c>
      <c r="B5196" s="300">
        <v>14</v>
      </c>
      <c r="C5196" s="299" t="s">
        <v>91</v>
      </c>
      <c r="D5196" s="299" t="s">
        <v>47</v>
      </c>
      <c r="E5196" s="301">
        <v>7.1428571428571406</v>
      </c>
      <c r="F5196" s="299" t="s">
        <v>187</v>
      </c>
    </row>
    <row r="5197" spans="1:6" x14ac:dyDescent="0.3">
      <c r="A5197" s="299" t="s">
        <v>495</v>
      </c>
      <c r="B5197" s="300">
        <v>14</v>
      </c>
      <c r="C5197" s="299" t="s">
        <v>91</v>
      </c>
      <c r="D5197" s="299" t="s">
        <v>47</v>
      </c>
      <c r="E5197" s="301">
        <v>4.0000000000000018</v>
      </c>
      <c r="F5197" s="299" t="s">
        <v>188</v>
      </c>
    </row>
    <row r="5198" spans="1:6" x14ac:dyDescent="0.3">
      <c r="A5198" s="299" t="s">
        <v>495</v>
      </c>
      <c r="B5198" s="300">
        <v>14</v>
      </c>
      <c r="C5198" s="299" t="s">
        <v>91</v>
      </c>
      <c r="D5198" s="299" t="s">
        <v>47</v>
      </c>
      <c r="E5198" s="301">
        <v>55.952380952380963</v>
      </c>
      <c r="F5198" s="299" t="s">
        <v>77</v>
      </c>
    </row>
    <row r="5199" spans="1:6" x14ac:dyDescent="0.3">
      <c r="A5199" s="299" t="s">
        <v>495</v>
      </c>
      <c r="B5199" s="300">
        <v>14</v>
      </c>
      <c r="C5199" s="299" t="s">
        <v>91</v>
      </c>
      <c r="D5199" s="299" t="s">
        <v>48</v>
      </c>
      <c r="E5199" s="301">
        <v>0.71428571428571441</v>
      </c>
      <c r="F5199" s="299" t="s">
        <v>77</v>
      </c>
    </row>
    <row r="5200" spans="1:6" x14ac:dyDescent="0.3">
      <c r="A5200" s="299" t="s">
        <v>495</v>
      </c>
      <c r="B5200" s="300">
        <v>14</v>
      </c>
      <c r="C5200" s="299" t="s">
        <v>91</v>
      </c>
      <c r="D5200" s="299" t="s">
        <v>49</v>
      </c>
      <c r="E5200" s="301">
        <v>23.857142857142851</v>
      </c>
      <c r="F5200" s="299" t="s">
        <v>187</v>
      </c>
    </row>
    <row r="5201" spans="1:6" x14ac:dyDescent="0.3">
      <c r="A5201" s="299" t="s">
        <v>495</v>
      </c>
      <c r="B5201" s="300">
        <v>14</v>
      </c>
      <c r="C5201" s="299" t="s">
        <v>91</v>
      </c>
      <c r="D5201" s="299" t="s">
        <v>49</v>
      </c>
      <c r="E5201" s="301">
        <v>455.04761904761898</v>
      </c>
      <c r="F5201" s="299" t="s">
        <v>77</v>
      </c>
    </row>
    <row r="5202" spans="1:6" x14ac:dyDescent="0.3">
      <c r="A5202" s="299" t="s">
        <v>495</v>
      </c>
      <c r="B5202" s="300">
        <v>14</v>
      </c>
      <c r="C5202" s="299" t="s">
        <v>91</v>
      </c>
      <c r="D5202" s="299" t="s">
        <v>50</v>
      </c>
      <c r="E5202" s="301">
        <v>4.7142857142857144</v>
      </c>
      <c r="F5202" s="299" t="s">
        <v>77</v>
      </c>
    </row>
    <row r="5203" spans="1:6" x14ac:dyDescent="0.3">
      <c r="A5203" s="299" t="s">
        <v>495</v>
      </c>
      <c r="B5203" s="300">
        <v>14</v>
      </c>
      <c r="C5203" s="299" t="s">
        <v>91</v>
      </c>
      <c r="D5203" s="299" t="s">
        <v>51</v>
      </c>
      <c r="E5203" s="301">
        <v>5.9999999999999982</v>
      </c>
      <c r="F5203" s="299" t="s">
        <v>77</v>
      </c>
    </row>
    <row r="5204" spans="1:6" x14ac:dyDescent="0.3">
      <c r="A5204" s="299" t="s">
        <v>495</v>
      </c>
      <c r="B5204" s="300">
        <v>14</v>
      </c>
      <c r="C5204" s="299" t="s">
        <v>91</v>
      </c>
      <c r="D5204" s="299" t="s">
        <v>52</v>
      </c>
      <c r="E5204" s="301">
        <v>28.23809523809523</v>
      </c>
      <c r="F5204" s="299" t="s">
        <v>187</v>
      </c>
    </row>
    <row r="5205" spans="1:6" x14ac:dyDescent="0.3">
      <c r="A5205" s="299" t="s">
        <v>495</v>
      </c>
      <c r="B5205" s="300">
        <v>14</v>
      </c>
      <c r="C5205" s="299" t="s">
        <v>91</v>
      </c>
      <c r="D5205" s="299" t="s">
        <v>52</v>
      </c>
      <c r="E5205" s="301">
        <v>389.04761904761904</v>
      </c>
      <c r="F5205" s="299" t="s">
        <v>77</v>
      </c>
    </row>
    <row r="5206" spans="1:6" x14ac:dyDescent="0.3">
      <c r="A5206" s="299" t="s">
        <v>495</v>
      </c>
      <c r="B5206" s="300">
        <v>14</v>
      </c>
      <c r="C5206" s="299" t="s">
        <v>91</v>
      </c>
      <c r="D5206" s="299" t="s">
        <v>53</v>
      </c>
      <c r="E5206" s="301">
        <v>499.52380952380952</v>
      </c>
      <c r="F5206" s="299" t="s">
        <v>187</v>
      </c>
    </row>
    <row r="5207" spans="1:6" x14ac:dyDescent="0.3">
      <c r="A5207" s="299" t="s">
        <v>495</v>
      </c>
      <c r="B5207" s="300">
        <v>14</v>
      </c>
      <c r="C5207" s="299" t="s">
        <v>91</v>
      </c>
      <c r="D5207" s="299" t="s">
        <v>53</v>
      </c>
      <c r="E5207" s="301">
        <v>457.80952380952391</v>
      </c>
      <c r="F5207" s="299" t="s">
        <v>77</v>
      </c>
    </row>
    <row r="5208" spans="1:6" x14ac:dyDescent="0.3">
      <c r="A5208" s="299" t="s">
        <v>495</v>
      </c>
      <c r="B5208" s="300">
        <v>14</v>
      </c>
      <c r="C5208" s="299" t="s">
        <v>91</v>
      </c>
      <c r="D5208" s="299" t="s">
        <v>54</v>
      </c>
      <c r="E5208" s="301">
        <v>144.52380952380952</v>
      </c>
      <c r="F5208" s="299" t="s">
        <v>187</v>
      </c>
    </row>
    <row r="5209" spans="1:6" x14ac:dyDescent="0.3">
      <c r="A5209" s="299" t="s">
        <v>495</v>
      </c>
      <c r="B5209" s="300">
        <v>14</v>
      </c>
      <c r="C5209" s="299" t="s">
        <v>91</v>
      </c>
      <c r="D5209" s="299" t="s">
        <v>54</v>
      </c>
      <c r="E5209" s="301">
        <v>109.42857142857144</v>
      </c>
      <c r="F5209" s="299" t="s">
        <v>77</v>
      </c>
    </row>
    <row r="5210" spans="1:6" x14ac:dyDescent="0.3">
      <c r="A5210" s="299" t="s">
        <v>495</v>
      </c>
      <c r="B5210" s="300">
        <v>14</v>
      </c>
      <c r="C5210" s="299" t="s">
        <v>91</v>
      </c>
      <c r="D5210" s="299" t="s">
        <v>55</v>
      </c>
      <c r="E5210" s="301">
        <v>176.85714285714286</v>
      </c>
      <c r="F5210" s="299" t="s">
        <v>187</v>
      </c>
    </row>
    <row r="5211" spans="1:6" x14ac:dyDescent="0.3">
      <c r="A5211" s="299" t="s">
        <v>495</v>
      </c>
      <c r="B5211" s="300">
        <v>14</v>
      </c>
      <c r="C5211" s="299" t="s">
        <v>91</v>
      </c>
      <c r="D5211" s="299" t="s">
        <v>55</v>
      </c>
      <c r="E5211" s="301">
        <v>1003.6190476190477</v>
      </c>
      <c r="F5211" s="299" t="s">
        <v>77</v>
      </c>
    </row>
    <row r="5212" spans="1:6" x14ac:dyDescent="0.3">
      <c r="A5212" s="299" t="s">
        <v>495</v>
      </c>
      <c r="B5212" s="300">
        <v>14</v>
      </c>
      <c r="C5212" s="299" t="s">
        <v>91</v>
      </c>
      <c r="D5212" s="299" t="s">
        <v>56</v>
      </c>
      <c r="E5212" s="301">
        <v>20.952380952380953</v>
      </c>
      <c r="F5212" s="299" t="s">
        <v>187</v>
      </c>
    </row>
    <row r="5213" spans="1:6" x14ac:dyDescent="0.3">
      <c r="A5213" s="299" t="s">
        <v>495</v>
      </c>
      <c r="B5213" s="300">
        <v>14</v>
      </c>
      <c r="C5213" s="299" t="s">
        <v>91</v>
      </c>
      <c r="D5213" s="299" t="s">
        <v>56</v>
      </c>
      <c r="E5213" s="301">
        <v>32.714285714285722</v>
      </c>
      <c r="F5213" s="299" t="s">
        <v>77</v>
      </c>
    </row>
    <row r="5214" spans="1:6" x14ac:dyDescent="0.3">
      <c r="A5214" s="299" t="s">
        <v>495</v>
      </c>
      <c r="B5214" s="300">
        <v>14</v>
      </c>
      <c r="C5214" s="299" t="s">
        <v>91</v>
      </c>
      <c r="D5214" s="299" t="s">
        <v>57</v>
      </c>
      <c r="E5214" s="301">
        <v>5</v>
      </c>
      <c r="F5214" s="299" t="s">
        <v>187</v>
      </c>
    </row>
    <row r="5215" spans="1:6" x14ac:dyDescent="0.3">
      <c r="A5215" s="299" t="s">
        <v>495</v>
      </c>
      <c r="B5215" s="300">
        <v>14</v>
      </c>
      <c r="C5215" s="299" t="s">
        <v>91</v>
      </c>
      <c r="D5215" s="299" t="s">
        <v>57</v>
      </c>
      <c r="E5215" s="301">
        <v>5.9999999999999982</v>
      </c>
      <c r="F5215" s="299" t="s">
        <v>77</v>
      </c>
    </row>
    <row r="5216" spans="1:6" x14ac:dyDescent="0.3">
      <c r="A5216" s="299" t="s">
        <v>495</v>
      </c>
      <c r="B5216" s="300">
        <v>14</v>
      </c>
      <c r="C5216" s="299" t="s">
        <v>91</v>
      </c>
      <c r="D5216" s="299" t="s">
        <v>58</v>
      </c>
      <c r="E5216" s="301">
        <v>2.9999999999999991</v>
      </c>
      <c r="F5216" s="299" t="s">
        <v>187</v>
      </c>
    </row>
    <row r="5217" spans="1:6" x14ac:dyDescent="0.3">
      <c r="A5217" s="299" t="s">
        <v>495</v>
      </c>
      <c r="B5217" s="300">
        <v>14</v>
      </c>
      <c r="C5217" s="299" t="s">
        <v>91</v>
      </c>
      <c r="D5217" s="299" t="s">
        <v>58</v>
      </c>
      <c r="E5217" s="301">
        <v>12.952380952380947</v>
      </c>
      <c r="F5217" s="299" t="s">
        <v>77</v>
      </c>
    </row>
    <row r="5218" spans="1:6" x14ac:dyDescent="0.3">
      <c r="A5218" s="299" t="s">
        <v>495</v>
      </c>
      <c r="B5218" s="300">
        <v>14</v>
      </c>
      <c r="C5218" s="299" t="s">
        <v>91</v>
      </c>
      <c r="D5218" s="299" t="s">
        <v>59</v>
      </c>
      <c r="E5218" s="301">
        <v>38.095238095238095</v>
      </c>
      <c r="F5218" s="299" t="s">
        <v>187</v>
      </c>
    </row>
    <row r="5219" spans="1:6" x14ac:dyDescent="0.3">
      <c r="A5219" s="299" t="s">
        <v>495</v>
      </c>
      <c r="B5219" s="300">
        <v>14</v>
      </c>
      <c r="C5219" s="299" t="s">
        <v>91</v>
      </c>
      <c r="D5219" s="299" t="s">
        <v>59</v>
      </c>
      <c r="E5219" s="301">
        <v>145.04761904761904</v>
      </c>
      <c r="F5219" s="299" t="s">
        <v>77</v>
      </c>
    </row>
    <row r="5220" spans="1:6" x14ac:dyDescent="0.3">
      <c r="A5220" s="299" t="s">
        <v>495</v>
      </c>
      <c r="B5220" s="300">
        <v>14</v>
      </c>
      <c r="C5220" s="299" t="s">
        <v>91</v>
      </c>
      <c r="D5220" s="299" t="s">
        <v>60</v>
      </c>
      <c r="E5220" s="301">
        <v>37.047619047619058</v>
      </c>
      <c r="F5220" s="299" t="s">
        <v>187</v>
      </c>
    </row>
    <row r="5221" spans="1:6" x14ac:dyDescent="0.3">
      <c r="A5221" s="299" t="s">
        <v>495</v>
      </c>
      <c r="B5221" s="300">
        <v>14</v>
      </c>
      <c r="C5221" s="299" t="s">
        <v>91</v>
      </c>
      <c r="D5221" s="299" t="s">
        <v>60</v>
      </c>
      <c r="E5221" s="301">
        <v>216.8095238095238</v>
      </c>
      <c r="F5221" s="299" t="s">
        <v>77</v>
      </c>
    </row>
    <row r="5222" spans="1:6" x14ac:dyDescent="0.3">
      <c r="A5222" s="299" t="s">
        <v>495</v>
      </c>
      <c r="B5222" s="300">
        <v>14</v>
      </c>
      <c r="C5222" s="299" t="s">
        <v>91</v>
      </c>
      <c r="D5222" s="299" t="s">
        <v>61</v>
      </c>
      <c r="E5222" s="301">
        <v>67.380952380952394</v>
      </c>
      <c r="F5222" s="299" t="s">
        <v>77</v>
      </c>
    </row>
    <row r="5223" spans="1:6" x14ac:dyDescent="0.3">
      <c r="A5223" s="299" t="s">
        <v>495</v>
      </c>
      <c r="B5223" s="300">
        <v>14</v>
      </c>
      <c r="C5223" s="299" t="s">
        <v>91</v>
      </c>
      <c r="D5223" s="299" t="s">
        <v>62</v>
      </c>
      <c r="E5223" s="301">
        <v>40.904761904761891</v>
      </c>
      <c r="F5223" s="299" t="s">
        <v>187</v>
      </c>
    </row>
    <row r="5224" spans="1:6" x14ac:dyDescent="0.3">
      <c r="A5224" s="299" t="s">
        <v>495</v>
      </c>
      <c r="B5224" s="300">
        <v>14</v>
      </c>
      <c r="C5224" s="299" t="s">
        <v>91</v>
      </c>
      <c r="D5224" s="299" t="s">
        <v>62</v>
      </c>
      <c r="E5224" s="301">
        <v>246.76190476190476</v>
      </c>
      <c r="F5224" s="299" t="s">
        <v>77</v>
      </c>
    </row>
    <row r="5225" spans="1:6" x14ac:dyDescent="0.3">
      <c r="A5225" s="299" t="s">
        <v>495</v>
      </c>
      <c r="B5225" s="300">
        <v>14</v>
      </c>
      <c r="C5225" s="299" t="s">
        <v>91</v>
      </c>
      <c r="D5225" s="299" t="s">
        <v>63</v>
      </c>
      <c r="E5225" s="301">
        <v>12.999999999999995</v>
      </c>
      <c r="F5225" s="299" t="s">
        <v>187</v>
      </c>
    </row>
    <row r="5226" spans="1:6" x14ac:dyDescent="0.3">
      <c r="A5226" s="299" t="s">
        <v>495</v>
      </c>
      <c r="B5226" s="300">
        <v>14</v>
      </c>
      <c r="C5226" s="299" t="s">
        <v>91</v>
      </c>
      <c r="D5226" s="299" t="s">
        <v>63</v>
      </c>
      <c r="E5226" s="301">
        <v>486.71428571428578</v>
      </c>
      <c r="F5226" s="299" t="s">
        <v>77</v>
      </c>
    </row>
    <row r="5227" spans="1:6" x14ac:dyDescent="0.3">
      <c r="A5227" s="299" t="s">
        <v>495</v>
      </c>
      <c r="B5227" s="300">
        <v>14</v>
      </c>
      <c r="C5227" s="299" t="s">
        <v>91</v>
      </c>
      <c r="D5227" s="299" t="s">
        <v>64</v>
      </c>
      <c r="E5227" s="301">
        <v>13.999999999999995</v>
      </c>
      <c r="F5227" s="299" t="s">
        <v>187</v>
      </c>
    </row>
    <row r="5228" spans="1:6" x14ac:dyDescent="0.3">
      <c r="A5228" s="299" t="s">
        <v>495</v>
      </c>
      <c r="B5228" s="300">
        <v>14</v>
      </c>
      <c r="C5228" s="299" t="s">
        <v>91</v>
      </c>
      <c r="D5228" s="299" t="s">
        <v>64</v>
      </c>
      <c r="E5228" s="301">
        <v>71.047619047619051</v>
      </c>
      <c r="F5228" s="299" t="s">
        <v>77</v>
      </c>
    </row>
    <row r="5229" spans="1:6" x14ac:dyDescent="0.3">
      <c r="A5229" s="299" t="s">
        <v>495</v>
      </c>
      <c r="B5229" s="300">
        <v>14</v>
      </c>
      <c r="C5229" s="299" t="s">
        <v>91</v>
      </c>
      <c r="D5229" s="299" t="s">
        <v>65</v>
      </c>
      <c r="E5229" s="301">
        <v>149.19047619047618</v>
      </c>
      <c r="F5229" s="299" t="s">
        <v>187</v>
      </c>
    </row>
    <row r="5230" spans="1:6" x14ac:dyDescent="0.3">
      <c r="A5230" s="299" t="s">
        <v>495</v>
      </c>
      <c r="B5230" s="300">
        <v>14</v>
      </c>
      <c r="C5230" s="299" t="s">
        <v>91</v>
      </c>
      <c r="D5230" s="299" t="s">
        <v>65</v>
      </c>
      <c r="E5230" s="301">
        <v>135.04761904761904</v>
      </c>
      <c r="F5230" s="299" t="s">
        <v>77</v>
      </c>
    </row>
    <row r="5231" spans="1:6" x14ac:dyDescent="0.3">
      <c r="A5231" s="299" t="s">
        <v>495</v>
      </c>
      <c r="B5231" s="300">
        <v>14</v>
      </c>
      <c r="C5231" s="299" t="s">
        <v>91</v>
      </c>
      <c r="D5231" s="299" t="s">
        <v>67</v>
      </c>
      <c r="E5231" s="301">
        <v>5</v>
      </c>
      <c r="F5231" s="299" t="s">
        <v>77</v>
      </c>
    </row>
    <row r="5232" spans="1:6" x14ac:dyDescent="0.3">
      <c r="A5232" s="299" t="s">
        <v>495</v>
      </c>
      <c r="B5232" s="300">
        <v>14</v>
      </c>
      <c r="C5232" s="299" t="s">
        <v>92</v>
      </c>
      <c r="D5232" s="299" t="s">
        <v>47</v>
      </c>
      <c r="E5232" s="301">
        <v>12.857142857142852</v>
      </c>
      <c r="F5232" s="299" t="s">
        <v>187</v>
      </c>
    </row>
    <row r="5233" spans="1:6" x14ac:dyDescent="0.3">
      <c r="A5233" s="299" t="s">
        <v>495</v>
      </c>
      <c r="B5233" s="300">
        <v>14</v>
      </c>
      <c r="C5233" s="299" t="s">
        <v>92</v>
      </c>
      <c r="D5233" s="299" t="s">
        <v>47</v>
      </c>
      <c r="E5233" s="301">
        <v>6.9999999999999973</v>
      </c>
      <c r="F5233" s="299" t="s">
        <v>188</v>
      </c>
    </row>
    <row r="5234" spans="1:6" x14ac:dyDescent="0.3">
      <c r="A5234" s="299" t="s">
        <v>495</v>
      </c>
      <c r="B5234" s="300">
        <v>14</v>
      </c>
      <c r="C5234" s="299" t="s">
        <v>92</v>
      </c>
      <c r="D5234" s="299" t="s">
        <v>47</v>
      </c>
      <c r="E5234" s="301">
        <v>22.904761904761909</v>
      </c>
      <c r="F5234" s="299" t="s">
        <v>77</v>
      </c>
    </row>
    <row r="5235" spans="1:6" x14ac:dyDescent="0.3">
      <c r="A5235" s="299" t="s">
        <v>495</v>
      </c>
      <c r="B5235" s="300">
        <v>14</v>
      </c>
      <c r="C5235" s="299" t="s">
        <v>92</v>
      </c>
      <c r="D5235" s="299" t="s">
        <v>49</v>
      </c>
      <c r="E5235" s="301">
        <v>18.571428571428573</v>
      </c>
      <c r="F5235" s="299" t="s">
        <v>187</v>
      </c>
    </row>
    <row r="5236" spans="1:6" x14ac:dyDescent="0.3">
      <c r="A5236" s="299" t="s">
        <v>495</v>
      </c>
      <c r="B5236" s="300">
        <v>14</v>
      </c>
      <c r="C5236" s="299" t="s">
        <v>92</v>
      </c>
      <c r="D5236" s="299" t="s">
        <v>49</v>
      </c>
      <c r="E5236" s="301">
        <v>239.90476190476198</v>
      </c>
      <c r="F5236" s="299" t="s">
        <v>77</v>
      </c>
    </row>
    <row r="5237" spans="1:6" x14ac:dyDescent="0.3">
      <c r="A5237" s="299" t="s">
        <v>495</v>
      </c>
      <c r="B5237" s="300">
        <v>14</v>
      </c>
      <c r="C5237" s="299" t="s">
        <v>92</v>
      </c>
      <c r="D5237" s="299" t="s">
        <v>50</v>
      </c>
      <c r="E5237" s="301">
        <v>7.4761904761904763</v>
      </c>
      <c r="F5237" s="299" t="s">
        <v>77</v>
      </c>
    </row>
    <row r="5238" spans="1:6" x14ac:dyDescent="0.3">
      <c r="A5238" s="299" t="s">
        <v>495</v>
      </c>
      <c r="B5238" s="300">
        <v>14</v>
      </c>
      <c r="C5238" s="299" t="s">
        <v>92</v>
      </c>
      <c r="D5238" s="299" t="s">
        <v>51</v>
      </c>
      <c r="E5238" s="301">
        <v>4.9523809523809526</v>
      </c>
      <c r="F5238" s="299" t="s">
        <v>77</v>
      </c>
    </row>
    <row r="5239" spans="1:6" x14ac:dyDescent="0.3">
      <c r="A5239" s="299" t="s">
        <v>495</v>
      </c>
      <c r="B5239" s="300">
        <v>14</v>
      </c>
      <c r="C5239" s="299" t="s">
        <v>92</v>
      </c>
      <c r="D5239" s="299" t="s">
        <v>52</v>
      </c>
      <c r="E5239" s="301">
        <v>32.476190476190489</v>
      </c>
      <c r="F5239" s="299" t="s">
        <v>187</v>
      </c>
    </row>
    <row r="5240" spans="1:6" x14ac:dyDescent="0.3">
      <c r="A5240" s="299" t="s">
        <v>495</v>
      </c>
      <c r="B5240" s="300">
        <v>14</v>
      </c>
      <c r="C5240" s="299" t="s">
        <v>92</v>
      </c>
      <c r="D5240" s="299" t="s">
        <v>52</v>
      </c>
      <c r="E5240" s="301">
        <v>88.809523809523796</v>
      </c>
      <c r="F5240" s="299" t="s">
        <v>77</v>
      </c>
    </row>
    <row r="5241" spans="1:6" x14ac:dyDescent="0.3">
      <c r="A5241" s="299" t="s">
        <v>495</v>
      </c>
      <c r="B5241" s="300">
        <v>14</v>
      </c>
      <c r="C5241" s="299" t="s">
        <v>92</v>
      </c>
      <c r="D5241" s="299" t="s">
        <v>53</v>
      </c>
      <c r="E5241" s="301">
        <v>98.61904761904762</v>
      </c>
      <c r="F5241" s="299" t="s">
        <v>187</v>
      </c>
    </row>
    <row r="5242" spans="1:6" x14ac:dyDescent="0.3">
      <c r="A5242" s="299" t="s">
        <v>495</v>
      </c>
      <c r="B5242" s="300">
        <v>14</v>
      </c>
      <c r="C5242" s="299" t="s">
        <v>92</v>
      </c>
      <c r="D5242" s="299" t="s">
        <v>53</v>
      </c>
      <c r="E5242" s="301">
        <v>170.23809523809521</v>
      </c>
      <c r="F5242" s="299" t="s">
        <v>77</v>
      </c>
    </row>
    <row r="5243" spans="1:6" x14ac:dyDescent="0.3">
      <c r="A5243" s="299" t="s">
        <v>495</v>
      </c>
      <c r="B5243" s="300">
        <v>14</v>
      </c>
      <c r="C5243" s="299" t="s">
        <v>92</v>
      </c>
      <c r="D5243" s="299" t="s">
        <v>54</v>
      </c>
      <c r="E5243" s="301">
        <v>21</v>
      </c>
      <c r="F5243" s="299" t="s">
        <v>187</v>
      </c>
    </row>
    <row r="5244" spans="1:6" x14ac:dyDescent="0.3">
      <c r="A5244" s="299" t="s">
        <v>495</v>
      </c>
      <c r="B5244" s="300">
        <v>14</v>
      </c>
      <c r="C5244" s="299" t="s">
        <v>92</v>
      </c>
      <c r="D5244" s="299" t="s">
        <v>54</v>
      </c>
      <c r="E5244" s="301">
        <v>128.1904761904762</v>
      </c>
      <c r="F5244" s="299" t="s">
        <v>77</v>
      </c>
    </row>
    <row r="5245" spans="1:6" x14ac:dyDescent="0.3">
      <c r="A5245" s="299" t="s">
        <v>495</v>
      </c>
      <c r="B5245" s="300">
        <v>14</v>
      </c>
      <c r="C5245" s="299" t="s">
        <v>92</v>
      </c>
      <c r="D5245" s="299" t="s">
        <v>55</v>
      </c>
      <c r="E5245" s="301">
        <v>75.095238095238088</v>
      </c>
      <c r="F5245" s="299" t="s">
        <v>187</v>
      </c>
    </row>
    <row r="5246" spans="1:6" x14ac:dyDescent="0.3">
      <c r="A5246" s="299" t="s">
        <v>495</v>
      </c>
      <c r="B5246" s="300">
        <v>14</v>
      </c>
      <c r="C5246" s="299" t="s">
        <v>92</v>
      </c>
      <c r="D5246" s="299" t="s">
        <v>55</v>
      </c>
      <c r="E5246" s="301">
        <v>265.38095238095241</v>
      </c>
      <c r="F5246" s="299" t="s">
        <v>77</v>
      </c>
    </row>
    <row r="5247" spans="1:6" x14ac:dyDescent="0.3">
      <c r="A5247" s="299" t="s">
        <v>495</v>
      </c>
      <c r="B5247" s="300">
        <v>14</v>
      </c>
      <c r="C5247" s="299" t="s">
        <v>92</v>
      </c>
      <c r="D5247" s="299" t="s">
        <v>56</v>
      </c>
      <c r="E5247" s="301">
        <v>7.7142857142857171</v>
      </c>
      <c r="F5247" s="299" t="s">
        <v>187</v>
      </c>
    </row>
    <row r="5248" spans="1:6" x14ac:dyDescent="0.3">
      <c r="A5248" s="299" t="s">
        <v>495</v>
      </c>
      <c r="B5248" s="300">
        <v>14</v>
      </c>
      <c r="C5248" s="299" t="s">
        <v>92</v>
      </c>
      <c r="D5248" s="299" t="s">
        <v>56</v>
      </c>
      <c r="E5248" s="301">
        <v>36.285714285714292</v>
      </c>
      <c r="F5248" s="299" t="s">
        <v>77</v>
      </c>
    </row>
    <row r="5249" spans="1:6" x14ac:dyDescent="0.3">
      <c r="A5249" s="299" t="s">
        <v>495</v>
      </c>
      <c r="B5249" s="300">
        <v>14</v>
      </c>
      <c r="C5249" s="299" t="s">
        <v>92</v>
      </c>
      <c r="D5249" s="299" t="s">
        <v>57</v>
      </c>
      <c r="E5249" s="301">
        <v>2.9999999999999991</v>
      </c>
      <c r="F5249" s="299" t="s">
        <v>187</v>
      </c>
    </row>
    <row r="5250" spans="1:6" x14ac:dyDescent="0.3">
      <c r="A5250" s="299" t="s">
        <v>495</v>
      </c>
      <c r="B5250" s="300">
        <v>14</v>
      </c>
      <c r="C5250" s="299" t="s">
        <v>92</v>
      </c>
      <c r="D5250" s="299" t="s">
        <v>57</v>
      </c>
      <c r="E5250" s="301">
        <v>5</v>
      </c>
      <c r="F5250" s="299" t="s">
        <v>77</v>
      </c>
    </row>
    <row r="5251" spans="1:6" x14ac:dyDescent="0.3">
      <c r="A5251" s="299" t="s">
        <v>495</v>
      </c>
      <c r="B5251" s="300">
        <v>14</v>
      </c>
      <c r="C5251" s="299" t="s">
        <v>92</v>
      </c>
      <c r="D5251" s="299" t="s">
        <v>58</v>
      </c>
      <c r="E5251" s="301">
        <v>2.0000000000000009</v>
      </c>
      <c r="F5251" s="299" t="s">
        <v>187</v>
      </c>
    </row>
    <row r="5252" spans="1:6" x14ac:dyDescent="0.3">
      <c r="A5252" s="299" t="s">
        <v>495</v>
      </c>
      <c r="B5252" s="300">
        <v>14</v>
      </c>
      <c r="C5252" s="299" t="s">
        <v>92</v>
      </c>
      <c r="D5252" s="299" t="s">
        <v>58</v>
      </c>
      <c r="E5252" s="301">
        <v>3.1428571428571423</v>
      </c>
      <c r="F5252" s="299" t="s">
        <v>77</v>
      </c>
    </row>
    <row r="5253" spans="1:6" x14ac:dyDescent="0.3">
      <c r="A5253" s="299" t="s">
        <v>495</v>
      </c>
      <c r="B5253" s="300">
        <v>14</v>
      </c>
      <c r="C5253" s="299" t="s">
        <v>92</v>
      </c>
      <c r="D5253" s="299" t="s">
        <v>59</v>
      </c>
      <c r="E5253" s="301">
        <v>29.095238095238084</v>
      </c>
      <c r="F5253" s="299" t="s">
        <v>187</v>
      </c>
    </row>
    <row r="5254" spans="1:6" x14ac:dyDescent="0.3">
      <c r="A5254" s="299" t="s">
        <v>495</v>
      </c>
      <c r="B5254" s="300">
        <v>14</v>
      </c>
      <c r="C5254" s="299" t="s">
        <v>92</v>
      </c>
      <c r="D5254" s="299" t="s">
        <v>59</v>
      </c>
      <c r="E5254" s="301">
        <v>67.571428571428584</v>
      </c>
      <c r="F5254" s="299" t="s">
        <v>77</v>
      </c>
    </row>
    <row r="5255" spans="1:6" x14ac:dyDescent="0.3">
      <c r="A5255" s="299" t="s">
        <v>495</v>
      </c>
      <c r="B5255" s="300">
        <v>14</v>
      </c>
      <c r="C5255" s="299" t="s">
        <v>92</v>
      </c>
      <c r="D5255" s="299" t="s">
        <v>60</v>
      </c>
      <c r="E5255" s="301">
        <v>22.999999999999996</v>
      </c>
      <c r="F5255" s="299" t="s">
        <v>187</v>
      </c>
    </row>
    <row r="5256" spans="1:6" x14ac:dyDescent="0.3">
      <c r="A5256" s="299" t="s">
        <v>495</v>
      </c>
      <c r="B5256" s="300">
        <v>14</v>
      </c>
      <c r="C5256" s="299" t="s">
        <v>92</v>
      </c>
      <c r="D5256" s="299" t="s">
        <v>60</v>
      </c>
      <c r="E5256" s="301">
        <v>53.142857142857146</v>
      </c>
      <c r="F5256" s="299" t="s">
        <v>77</v>
      </c>
    </row>
    <row r="5257" spans="1:6" x14ac:dyDescent="0.3">
      <c r="A5257" s="299" t="s">
        <v>495</v>
      </c>
      <c r="B5257" s="300">
        <v>14</v>
      </c>
      <c r="C5257" s="299" t="s">
        <v>92</v>
      </c>
      <c r="D5257" s="299" t="s">
        <v>61</v>
      </c>
      <c r="E5257" s="301">
        <v>22.619047619047617</v>
      </c>
      <c r="F5257" s="299" t="s">
        <v>77</v>
      </c>
    </row>
    <row r="5258" spans="1:6" x14ac:dyDescent="0.3">
      <c r="A5258" s="299" t="s">
        <v>495</v>
      </c>
      <c r="B5258" s="300">
        <v>14</v>
      </c>
      <c r="C5258" s="299" t="s">
        <v>92</v>
      </c>
      <c r="D5258" s="299" t="s">
        <v>62</v>
      </c>
      <c r="E5258" s="301">
        <v>21.952380952380949</v>
      </c>
      <c r="F5258" s="299" t="s">
        <v>187</v>
      </c>
    </row>
    <row r="5259" spans="1:6" x14ac:dyDescent="0.3">
      <c r="A5259" s="299" t="s">
        <v>495</v>
      </c>
      <c r="B5259" s="300">
        <v>14</v>
      </c>
      <c r="C5259" s="299" t="s">
        <v>92</v>
      </c>
      <c r="D5259" s="299" t="s">
        <v>62</v>
      </c>
      <c r="E5259" s="301">
        <v>180.71428571428569</v>
      </c>
      <c r="F5259" s="299" t="s">
        <v>77</v>
      </c>
    </row>
    <row r="5260" spans="1:6" x14ac:dyDescent="0.3">
      <c r="A5260" s="299" t="s">
        <v>495</v>
      </c>
      <c r="B5260" s="300">
        <v>14</v>
      </c>
      <c r="C5260" s="299" t="s">
        <v>92</v>
      </c>
      <c r="D5260" s="299" t="s">
        <v>63</v>
      </c>
      <c r="E5260" s="301">
        <v>9.0000000000000018</v>
      </c>
      <c r="F5260" s="299" t="s">
        <v>187</v>
      </c>
    </row>
    <row r="5261" spans="1:6" x14ac:dyDescent="0.3">
      <c r="A5261" s="299" t="s">
        <v>495</v>
      </c>
      <c r="B5261" s="300">
        <v>14</v>
      </c>
      <c r="C5261" s="299" t="s">
        <v>92</v>
      </c>
      <c r="D5261" s="299" t="s">
        <v>63</v>
      </c>
      <c r="E5261" s="301">
        <v>123.33333333333334</v>
      </c>
      <c r="F5261" s="299" t="s">
        <v>77</v>
      </c>
    </row>
    <row r="5262" spans="1:6" x14ac:dyDescent="0.3">
      <c r="A5262" s="299" t="s">
        <v>495</v>
      </c>
      <c r="B5262" s="300">
        <v>14</v>
      </c>
      <c r="C5262" s="299" t="s">
        <v>92</v>
      </c>
      <c r="D5262" s="299" t="s">
        <v>64</v>
      </c>
      <c r="E5262" s="301">
        <v>5</v>
      </c>
      <c r="F5262" s="299" t="s">
        <v>187</v>
      </c>
    </row>
    <row r="5263" spans="1:6" x14ac:dyDescent="0.3">
      <c r="A5263" s="299" t="s">
        <v>495</v>
      </c>
      <c r="B5263" s="300">
        <v>14</v>
      </c>
      <c r="C5263" s="299" t="s">
        <v>92</v>
      </c>
      <c r="D5263" s="299" t="s">
        <v>64</v>
      </c>
      <c r="E5263" s="301">
        <v>35.000000000000007</v>
      </c>
      <c r="F5263" s="299" t="s">
        <v>77</v>
      </c>
    </row>
    <row r="5264" spans="1:6" x14ac:dyDescent="0.3">
      <c r="A5264" s="299" t="s">
        <v>495</v>
      </c>
      <c r="B5264" s="300">
        <v>14</v>
      </c>
      <c r="C5264" s="299" t="s">
        <v>92</v>
      </c>
      <c r="D5264" s="299" t="s">
        <v>65</v>
      </c>
      <c r="E5264" s="301">
        <v>18.000000000000004</v>
      </c>
      <c r="F5264" s="299" t="s">
        <v>187</v>
      </c>
    </row>
    <row r="5265" spans="1:6" x14ac:dyDescent="0.3">
      <c r="A5265" s="299" t="s">
        <v>495</v>
      </c>
      <c r="B5265" s="300">
        <v>14</v>
      </c>
      <c r="C5265" s="299" t="s">
        <v>92</v>
      </c>
      <c r="D5265" s="299" t="s">
        <v>65</v>
      </c>
      <c r="E5265" s="301">
        <v>28.380952380952372</v>
      </c>
      <c r="F5265" s="299" t="s">
        <v>77</v>
      </c>
    </row>
    <row r="5266" spans="1:6" x14ac:dyDescent="0.3">
      <c r="A5266" s="299" t="s">
        <v>495</v>
      </c>
      <c r="B5266" s="300">
        <v>14</v>
      </c>
      <c r="C5266" s="299" t="s">
        <v>92</v>
      </c>
      <c r="D5266" s="299" t="s">
        <v>67</v>
      </c>
      <c r="E5266" s="301">
        <v>1.0000000000000004</v>
      </c>
      <c r="F5266" s="299" t="s">
        <v>77</v>
      </c>
    </row>
    <row r="5267" spans="1:6" x14ac:dyDescent="0.3">
      <c r="A5267" s="299" t="s">
        <v>495</v>
      </c>
      <c r="B5267" s="300">
        <v>15</v>
      </c>
      <c r="C5267" s="299" t="s">
        <v>91</v>
      </c>
      <c r="D5267" s="299" t="s">
        <v>47</v>
      </c>
      <c r="E5267" s="301">
        <v>72.19047619047619</v>
      </c>
      <c r="F5267" s="299" t="s">
        <v>187</v>
      </c>
    </row>
    <row r="5268" spans="1:6" x14ac:dyDescent="0.3">
      <c r="A5268" s="299" t="s">
        <v>495</v>
      </c>
      <c r="B5268" s="300">
        <v>15</v>
      </c>
      <c r="C5268" s="299" t="s">
        <v>91</v>
      </c>
      <c r="D5268" s="299" t="s">
        <v>47</v>
      </c>
      <c r="E5268" s="301">
        <v>2.0000000000000009</v>
      </c>
      <c r="F5268" s="299" t="s">
        <v>81</v>
      </c>
    </row>
    <row r="5269" spans="1:6" x14ac:dyDescent="0.3">
      <c r="A5269" s="299" t="s">
        <v>495</v>
      </c>
      <c r="B5269" s="300">
        <v>15</v>
      </c>
      <c r="C5269" s="299" t="s">
        <v>91</v>
      </c>
      <c r="D5269" s="299" t="s">
        <v>47</v>
      </c>
      <c r="E5269" s="301">
        <v>344.90476190476193</v>
      </c>
      <c r="F5269" s="299" t="s">
        <v>80</v>
      </c>
    </row>
    <row r="5270" spans="1:6" x14ac:dyDescent="0.3">
      <c r="A5270" s="299" t="s">
        <v>495</v>
      </c>
      <c r="B5270" s="300">
        <v>15</v>
      </c>
      <c r="C5270" s="299" t="s">
        <v>91</v>
      </c>
      <c r="D5270" s="299" t="s">
        <v>47</v>
      </c>
      <c r="E5270" s="301">
        <v>5.9999999999999982</v>
      </c>
      <c r="F5270" s="299" t="s">
        <v>188</v>
      </c>
    </row>
    <row r="5271" spans="1:6" x14ac:dyDescent="0.3">
      <c r="A5271" s="299" t="s">
        <v>495</v>
      </c>
      <c r="B5271" s="300">
        <v>15</v>
      </c>
      <c r="C5271" s="299" t="s">
        <v>91</v>
      </c>
      <c r="D5271" s="299" t="s">
        <v>47</v>
      </c>
      <c r="E5271" s="301">
        <v>191.38095238095235</v>
      </c>
      <c r="F5271" s="299" t="s">
        <v>77</v>
      </c>
    </row>
    <row r="5272" spans="1:6" x14ac:dyDescent="0.3">
      <c r="A5272" s="299" t="s">
        <v>495</v>
      </c>
      <c r="B5272" s="300">
        <v>15</v>
      </c>
      <c r="C5272" s="299" t="s">
        <v>91</v>
      </c>
      <c r="D5272" s="299" t="s">
        <v>48</v>
      </c>
      <c r="E5272" s="301">
        <v>4.0000000000000018</v>
      </c>
      <c r="F5272" s="299" t="s">
        <v>77</v>
      </c>
    </row>
    <row r="5273" spans="1:6" x14ac:dyDescent="0.3">
      <c r="A5273" s="299" t="s">
        <v>495</v>
      </c>
      <c r="B5273" s="300">
        <v>15</v>
      </c>
      <c r="C5273" s="299" t="s">
        <v>91</v>
      </c>
      <c r="D5273" s="299" t="s">
        <v>49</v>
      </c>
      <c r="E5273" s="301">
        <v>34.238095238095248</v>
      </c>
      <c r="F5273" s="299" t="s">
        <v>187</v>
      </c>
    </row>
    <row r="5274" spans="1:6" x14ac:dyDescent="0.3">
      <c r="A5274" s="299" t="s">
        <v>495</v>
      </c>
      <c r="B5274" s="300">
        <v>15</v>
      </c>
      <c r="C5274" s="299" t="s">
        <v>91</v>
      </c>
      <c r="D5274" s="299" t="s">
        <v>49</v>
      </c>
      <c r="E5274" s="301">
        <v>1.0000000000000004</v>
      </c>
      <c r="F5274" s="299" t="s">
        <v>81</v>
      </c>
    </row>
    <row r="5275" spans="1:6" x14ac:dyDescent="0.3">
      <c r="A5275" s="299" t="s">
        <v>495</v>
      </c>
      <c r="B5275" s="300">
        <v>15</v>
      </c>
      <c r="C5275" s="299" t="s">
        <v>91</v>
      </c>
      <c r="D5275" s="299" t="s">
        <v>49</v>
      </c>
      <c r="E5275" s="301">
        <v>993.76190476190459</v>
      </c>
      <c r="F5275" s="299" t="s">
        <v>77</v>
      </c>
    </row>
    <row r="5276" spans="1:6" x14ac:dyDescent="0.3">
      <c r="A5276" s="299" t="s">
        <v>495</v>
      </c>
      <c r="B5276" s="300">
        <v>15</v>
      </c>
      <c r="C5276" s="299" t="s">
        <v>91</v>
      </c>
      <c r="D5276" s="299" t="s">
        <v>50</v>
      </c>
      <c r="E5276" s="301">
        <v>2.9999999999999991</v>
      </c>
      <c r="F5276" s="299" t="s">
        <v>77</v>
      </c>
    </row>
    <row r="5277" spans="1:6" x14ac:dyDescent="0.3">
      <c r="A5277" s="299" t="s">
        <v>495</v>
      </c>
      <c r="B5277" s="300">
        <v>15</v>
      </c>
      <c r="C5277" s="299" t="s">
        <v>91</v>
      </c>
      <c r="D5277" s="299" t="s">
        <v>51</v>
      </c>
      <c r="E5277" s="301">
        <v>24.238095238095234</v>
      </c>
      <c r="F5277" s="299" t="s">
        <v>77</v>
      </c>
    </row>
    <row r="5278" spans="1:6" x14ac:dyDescent="0.3">
      <c r="A5278" s="299" t="s">
        <v>495</v>
      </c>
      <c r="B5278" s="300">
        <v>15</v>
      </c>
      <c r="C5278" s="299" t="s">
        <v>91</v>
      </c>
      <c r="D5278" s="299" t="s">
        <v>52</v>
      </c>
      <c r="E5278" s="301">
        <v>265.38095238095241</v>
      </c>
      <c r="F5278" s="299" t="s">
        <v>187</v>
      </c>
    </row>
    <row r="5279" spans="1:6" x14ac:dyDescent="0.3">
      <c r="A5279" s="299" t="s">
        <v>495</v>
      </c>
      <c r="B5279" s="300">
        <v>15</v>
      </c>
      <c r="C5279" s="299" t="s">
        <v>91</v>
      </c>
      <c r="D5279" s="299" t="s">
        <v>52</v>
      </c>
      <c r="E5279" s="301">
        <v>1827.0476190476188</v>
      </c>
      <c r="F5279" s="299" t="s">
        <v>77</v>
      </c>
    </row>
    <row r="5280" spans="1:6" x14ac:dyDescent="0.3">
      <c r="A5280" s="299" t="s">
        <v>495</v>
      </c>
      <c r="B5280" s="300">
        <v>15</v>
      </c>
      <c r="C5280" s="299" t="s">
        <v>91</v>
      </c>
      <c r="D5280" s="299" t="s">
        <v>53</v>
      </c>
      <c r="E5280" s="301">
        <v>682.23809523809507</v>
      </c>
      <c r="F5280" s="299" t="s">
        <v>187</v>
      </c>
    </row>
    <row r="5281" spans="1:6" x14ac:dyDescent="0.3">
      <c r="A5281" s="299" t="s">
        <v>495</v>
      </c>
      <c r="B5281" s="300">
        <v>15</v>
      </c>
      <c r="C5281" s="299" t="s">
        <v>91</v>
      </c>
      <c r="D5281" s="299" t="s">
        <v>53</v>
      </c>
      <c r="E5281" s="301">
        <v>2.0000000000000009</v>
      </c>
      <c r="F5281" s="299" t="s">
        <v>80</v>
      </c>
    </row>
    <row r="5282" spans="1:6" x14ac:dyDescent="0.3">
      <c r="A5282" s="299" t="s">
        <v>495</v>
      </c>
      <c r="B5282" s="300">
        <v>15</v>
      </c>
      <c r="C5282" s="299" t="s">
        <v>91</v>
      </c>
      <c r="D5282" s="299" t="s">
        <v>53</v>
      </c>
      <c r="E5282" s="301">
        <v>1677.333333333333</v>
      </c>
      <c r="F5282" s="299" t="s">
        <v>77</v>
      </c>
    </row>
    <row r="5283" spans="1:6" x14ac:dyDescent="0.3">
      <c r="A5283" s="299" t="s">
        <v>495</v>
      </c>
      <c r="B5283" s="300">
        <v>15</v>
      </c>
      <c r="C5283" s="299" t="s">
        <v>91</v>
      </c>
      <c r="D5283" s="299" t="s">
        <v>54</v>
      </c>
      <c r="E5283" s="301">
        <v>262.1904761904762</v>
      </c>
      <c r="F5283" s="299" t="s">
        <v>187</v>
      </c>
    </row>
    <row r="5284" spans="1:6" x14ac:dyDescent="0.3">
      <c r="A5284" s="299" t="s">
        <v>495</v>
      </c>
      <c r="B5284" s="300">
        <v>15</v>
      </c>
      <c r="C5284" s="299" t="s">
        <v>91</v>
      </c>
      <c r="D5284" s="299" t="s">
        <v>54</v>
      </c>
      <c r="E5284" s="301">
        <v>10.809523809523808</v>
      </c>
      <c r="F5284" s="299" t="s">
        <v>80</v>
      </c>
    </row>
    <row r="5285" spans="1:6" x14ac:dyDescent="0.3">
      <c r="A5285" s="299" t="s">
        <v>495</v>
      </c>
      <c r="B5285" s="300">
        <v>15</v>
      </c>
      <c r="C5285" s="299" t="s">
        <v>91</v>
      </c>
      <c r="D5285" s="299" t="s">
        <v>54</v>
      </c>
      <c r="E5285" s="301">
        <v>523.85714285714278</v>
      </c>
      <c r="F5285" s="299" t="s">
        <v>77</v>
      </c>
    </row>
    <row r="5286" spans="1:6" x14ac:dyDescent="0.3">
      <c r="A5286" s="299" t="s">
        <v>495</v>
      </c>
      <c r="B5286" s="300">
        <v>15</v>
      </c>
      <c r="C5286" s="299" t="s">
        <v>91</v>
      </c>
      <c r="D5286" s="299" t="s">
        <v>55</v>
      </c>
      <c r="E5286" s="301">
        <v>542.19047619047615</v>
      </c>
      <c r="F5286" s="299" t="s">
        <v>187</v>
      </c>
    </row>
    <row r="5287" spans="1:6" x14ac:dyDescent="0.3">
      <c r="A5287" s="299" t="s">
        <v>495</v>
      </c>
      <c r="B5287" s="300">
        <v>15</v>
      </c>
      <c r="C5287" s="299" t="s">
        <v>91</v>
      </c>
      <c r="D5287" s="299" t="s">
        <v>55</v>
      </c>
      <c r="E5287" s="301">
        <v>3392.571428571428</v>
      </c>
      <c r="F5287" s="299" t="s">
        <v>77</v>
      </c>
    </row>
    <row r="5288" spans="1:6" x14ac:dyDescent="0.3">
      <c r="A5288" s="299" t="s">
        <v>495</v>
      </c>
      <c r="B5288" s="300">
        <v>15</v>
      </c>
      <c r="C5288" s="299" t="s">
        <v>91</v>
      </c>
      <c r="D5288" s="299" t="s">
        <v>56</v>
      </c>
      <c r="E5288" s="301">
        <v>66.523809523809533</v>
      </c>
      <c r="F5288" s="299" t="s">
        <v>187</v>
      </c>
    </row>
    <row r="5289" spans="1:6" x14ac:dyDescent="0.3">
      <c r="A5289" s="299" t="s">
        <v>495</v>
      </c>
      <c r="B5289" s="300">
        <v>15</v>
      </c>
      <c r="C5289" s="299" t="s">
        <v>91</v>
      </c>
      <c r="D5289" s="299" t="s">
        <v>56</v>
      </c>
      <c r="E5289" s="301">
        <v>258.33333333333331</v>
      </c>
      <c r="F5289" s="299" t="s">
        <v>77</v>
      </c>
    </row>
    <row r="5290" spans="1:6" x14ac:dyDescent="0.3">
      <c r="A5290" s="299" t="s">
        <v>495</v>
      </c>
      <c r="B5290" s="300">
        <v>15</v>
      </c>
      <c r="C5290" s="299" t="s">
        <v>91</v>
      </c>
      <c r="D5290" s="299" t="s">
        <v>57</v>
      </c>
      <c r="E5290" s="301">
        <v>20.333333333333332</v>
      </c>
      <c r="F5290" s="299" t="s">
        <v>187</v>
      </c>
    </row>
    <row r="5291" spans="1:6" x14ac:dyDescent="0.3">
      <c r="A5291" s="299" t="s">
        <v>495</v>
      </c>
      <c r="B5291" s="300">
        <v>15</v>
      </c>
      <c r="C5291" s="299" t="s">
        <v>91</v>
      </c>
      <c r="D5291" s="299" t="s">
        <v>57</v>
      </c>
      <c r="E5291" s="301">
        <v>20.80952380952381</v>
      </c>
      <c r="F5291" s="299" t="s">
        <v>77</v>
      </c>
    </row>
    <row r="5292" spans="1:6" x14ac:dyDescent="0.3">
      <c r="A5292" s="299" t="s">
        <v>495</v>
      </c>
      <c r="B5292" s="300">
        <v>15</v>
      </c>
      <c r="C5292" s="299" t="s">
        <v>91</v>
      </c>
      <c r="D5292" s="299" t="s">
        <v>58</v>
      </c>
      <c r="E5292" s="301">
        <v>7.2380952380952364</v>
      </c>
      <c r="F5292" s="299" t="s">
        <v>187</v>
      </c>
    </row>
    <row r="5293" spans="1:6" x14ac:dyDescent="0.3">
      <c r="A5293" s="299" t="s">
        <v>495</v>
      </c>
      <c r="B5293" s="300">
        <v>15</v>
      </c>
      <c r="C5293" s="299" t="s">
        <v>91</v>
      </c>
      <c r="D5293" s="299" t="s">
        <v>58</v>
      </c>
      <c r="E5293" s="301">
        <v>50.666666666666657</v>
      </c>
      <c r="F5293" s="299" t="s">
        <v>77</v>
      </c>
    </row>
    <row r="5294" spans="1:6" x14ac:dyDescent="0.3">
      <c r="A5294" s="299" t="s">
        <v>495</v>
      </c>
      <c r="B5294" s="300">
        <v>15</v>
      </c>
      <c r="C5294" s="299" t="s">
        <v>91</v>
      </c>
      <c r="D5294" s="299" t="s">
        <v>59</v>
      </c>
      <c r="E5294" s="301">
        <v>141.95238095238091</v>
      </c>
      <c r="F5294" s="299" t="s">
        <v>187</v>
      </c>
    </row>
    <row r="5295" spans="1:6" x14ac:dyDescent="0.3">
      <c r="A5295" s="299" t="s">
        <v>495</v>
      </c>
      <c r="B5295" s="300">
        <v>15</v>
      </c>
      <c r="C5295" s="299" t="s">
        <v>91</v>
      </c>
      <c r="D5295" s="299" t="s">
        <v>59</v>
      </c>
      <c r="E5295" s="301">
        <v>438.33333333333331</v>
      </c>
      <c r="F5295" s="299" t="s">
        <v>77</v>
      </c>
    </row>
    <row r="5296" spans="1:6" x14ac:dyDescent="0.3">
      <c r="A5296" s="299" t="s">
        <v>495</v>
      </c>
      <c r="B5296" s="300">
        <v>15</v>
      </c>
      <c r="C5296" s="299" t="s">
        <v>91</v>
      </c>
      <c r="D5296" s="299" t="s">
        <v>60</v>
      </c>
      <c r="E5296" s="301">
        <v>151.66666666666669</v>
      </c>
      <c r="F5296" s="299" t="s">
        <v>187</v>
      </c>
    </row>
    <row r="5297" spans="1:6" x14ac:dyDescent="0.3">
      <c r="A5297" s="299" t="s">
        <v>495</v>
      </c>
      <c r="B5297" s="300">
        <v>15</v>
      </c>
      <c r="C5297" s="299" t="s">
        <v>91</v>
      </c>
      <c r="D5297" s="299" t="s">
        <v>60</v>
      </c>
      <c r="E5297" s="301">
        <v>1.3809523809523812</v>
      </c>
      <c r="F5297" s="299" t="s">
        <v>80</v>
      </c>
    </row>
    <row r="5298" spans="1:6" x14ac:dyDescent="0.3">
      <c r="A5298" s="299" t="s">
        <v>495</v>
      </c>
      <c r="B5298" s="300">
        <v>15</v>
      </c>
      <c r="C5298" s="299" t="s">
        <v>91</v>
      </c>
      <c r="D5298" s="299" t="s">
        <v>60</v>
      </c>
      <c r="E5298" s="301">
        <v>1260.6190476190475</v>
      </c>
      <c r="F5298" s="299" t="s">
        <v>77</v>
      </c>
    </row>
    <row r="5299" spans="1:6" x14ac:dyDescent="0.3">
      <c r="A5299" s="299" t="s">
        <v>495</v>
      </c>
      <c r="B5299" s="300">
        <v>15</v>
      </c>
      <c r="C5299" s="299" t="s">
        <v>91</v>
      </c>
      <c r="D5299" s="299" t="s">
        <v>61</v>
      </c>
      <c r="E5299" s="301">
        <v>121.04761904761902</v>
      </c>
      <c r="F5299" s="299" t="s">
        <v>77</v>
      </c>
    </row>
    <row r="5300" spans="1:6" x14ac:dyDescent="0.3">
      <c r="A5300" s="299" t="s">
        <v>495</v>
      </c>
      <c r="B5300" s="300">
        <v>15</v>
      </c>
      <c r="C5300" s="299" t="s">
        <v>91</v>
      </c>
      <c r="D5300" s="299" t="s">
        <v>62</v>
      </c>
      <c r="E5300" s="301">
        <v>142.90476190476187</v>
      </c>
      <c r="F5300" s="299" t="s">
        <v>187</v>
      </c>
    </row>
    <row r="5301" spans="1:6" x14ac:dyDescent="0.3">
      <c r="A5301" s="299" t="s">
        <v>495</v>
      </c>
      <c r="B5301" s="300">
        <v>15</v>
      </c>
      <c r="C5301" s="299" t="s">
        <v>91</v>
      </c>
      <c r="D5301" s="299" t="s">
        <v>62</v>
      </c>
      <c r="E5301" s="301">
        <v>404</v>
      </c>
      <c r="F5301" s="299" t="s">
        <v>77</v>
      </c>
    </row>
    <row r="5302" spans="1:6" x14ac:dyDescent="0.3">
      <c r="A5302" s="299" t="s">
        <v>495</v>
      </c>
      <c r="B5302" s="300">
        <v>15</v>
      </c>
      <c r="C5302" s="299" t="s">
        <v>91</v>
      </c>
      <c r="D5302" s="299" t="s">
        <v>63</v>
      </c>
      <c r="E5302" s="301">
        <v>39.238095238095234</v>
      </c>
      <c r="F5302" s="299" t="s">
        <v>187</v>
      </c>
    </row>
    <row r="5303" spans="1:6" x14ac:dyDescent="0.3">
      <c r="A5303" s="299" t="s">
        <v>495</v>
      </c>
      <c r="B5303" s="300">
        <v>15</v>
      </c>
      <c r="C5303" s="299" t="s">
        <v>91</v>
      </c>
      <c r="D5303" s="299" t="s">
        <v>63</v>
      </c>
      <c r="E5303" s="301">
        <v>969.9523809523813</v>
      </c>
      <c r="F5303" s="299" t="s">
        <v>77</v>
      </c>
    </row>
    <row r="5304" spans="1:6" x14ac:dyDescent="0.3">
      <c r="A5304" s="299" t="s">
        <v>495</v>
      </c>
      <c r="B5304" s="300">
        <v>15</v>
      </c>
      <c r="C5304" s="299" t="s">
        <v>91</v>
      </c>
      <c r="D5304" s="299" t="s">
        <v>64</v>
      </c>
      <c r="E5304" s="301">
        <v>29.857142857142843</v>
      </c>
      <c r="F5304" s="299" t="s">
        <v>187</v>
      </c>
    </row>
    <row r="5305" spans="1:6" x14ac:dyDescent="0.3">
      <c r="A5305" s="299" t="s">
        <v>495</v>
      </c>
      <c r="B5305" s="300">
        <v>15</v>
      </c>
      <c r="C5305" s="299" t="s">
        <v>91</v>
      </c>
      <c r="D5305" s="299" t="s">
        <v>64</v>
      </c>
      <c r="E5305" s="301">
        <v>1.0000000000000004</v>
      </c>
      <c r="F5305" s="299" t="s">
        <v>80</v>
      </c>
    </row>
    <row r="5306" spans="1:6" x14ac:dyDescent="0.3">
      <c r="A5306" s="299" t="s">
        <v>495</v>
      </c>
      <c r="B5306" s="300">
        <v>15</v>
      </c>
      <c r="C5306" s="299" t="s">
        <v>91</v>
      </c>
      <c r="D5306" s="299" t="s">
        <v>64</v>
      </c>
      <c r="E5306" s="301">
        <v>221.23809523809521</v>
      </c>
      <c r="F5306" s="299" t="s">
        <v>77</v>
      </c>
    </row>
    <row r="5307" spans="1:6" x14ac:dyDescent="0.3">
      <c r="A5307" s="299" t="s">
        <v>495</v>
      </c>
      <c r="B5307" s="300">
        <v>15</v>
      </c>
      <c r="C5307" s="299" t="s">
        <v>91</v>
      </c>
      <c r="D5307" s="299" t="s">
        <v>65</v>
      </c>
      <c r="E5307" s="301">
        <v>248.00000000000003</v>
      </c>
      <c r="F5307" s="299" t="s">
        <v>187</v>
      </c>
    </row>
    <row r="5308" spans="1:6" x14ac:dyDescent="0.3">
      <c r="A5308" s="299" t="s">
        <v>495</v>
      </c>
      <c r="B5308" s="300">
        <v>15</v>
      </c>
      <c r="C5308" s="299" t="s">
        <v>91</v>
      </c>
      <c r="D5308" s="299" t="s">
        <v>65</v>
      </c>
      <c r="E5308" s="301">
        <v>1.0000000000000004</v>
      </c>
      <c r="F5308" s="299" t="s">
        <v>80</v>
      </c>
    </row>
    <row r="5309" spans="1:6" x14ac:dyDescent="0.3">
      <c r="A5309" s="299" t="s">
        <v>495</v>
      </c>
      <c r="B5309" s="300">
        <v>15</v>
      </c>
      <c r="C5309" s="299" t="s">
        <v>91</v>
      </c>
      <c r="D5309" s="299" t="s">
        <v>65</v>
      </c>
      <c r="E5309" s="301">
        <v>340.85714285714289</v>
      </c>
      <c r="F5309" s="299" t="s">
        <v>77</v>
      </c>
    </row>
    <row r="5310" spans="1:6" x14ac:dyDescent="0.3">
      <c r="A5310" s="299" t="s">
        <v>495</v>
      </c>
      <c r="B5310" s="300">
        <v>15</v>
      </c>
      <c r="C5310" s="299" t="s">
        <v>91</v>
      </c>
      <c r="D5310" s="299" t="s">
        <v>67</v>
      </c>
      <c r="E5310" s="301">
        <v>4.0000000000000018</v>
      </c>
      <c r="F5310" s="299" t="s">
        <v>77</v>
      </c>
    </row>
    <row r="5311" spans="1:6" x14ac:dyDescent="0.3">
      <c r="A5311" s="299" t="s">
        <v>495</v>
      </c>
      <c r="B5311" s="300">
        <v>15</v>
      </c>
      <c r="C5311" s="299" t="s">
        <v>92</v>
      </c>
      <c r="D5311" s="299" t="s">
        <v>47</v>
      </c>
      <c r="E5311" s="301">
        <v>67.476190476190482</v>
      </c>
      <c r="F5311" s="299" t="s">
        <v>187</v>
      </c>
    </row>
    <row r="5312" spans="1:6" x14ac:dyDescent="0.3">
      <c r="A5312" s="299" t="s">
        <v>495</v>
      </c>
      <c r="B5312" s="300">
        <v>15</v>
      </c>
      <c r="C5312" s="299" t="s">
        <v>92</v>
      </c>
      <c r="D5312" s="299" t="s">
        <v>47</v>
      </c>
      <c r="E5312" s="301">
        <v>3.904761904761906</v>
      </c>
      <c r="F5312" s="299" t="s">
        <v>81</v>
      </c>
    </row>
    <row r="5313" spans="1:6" x14ac:dyDescent="0.3">
      <c r="A5313" s="299" t="s">
        <v>495</v>
      </c>
      <c r="B5313" s="300">
        <v>15</v>
      </c>
      <c r="C5313" s="299" t="s">
        <v>92</v>
      </c>
      <c r="D5313" s="299" t="s">
        <v>47</v>
      </c>
      <c r="E5313" s="301">
        <v>41.428571428571431</v>
      </c>
      <c r="F5313" s="299" t="s">
        <v>80</v>
      </c>
    </row>
    <row r="5314" spans="1:6" x14ac:dyDescent="0.3">
      <c r="A5314" s="299" t="s">
        <v>495</v>
      </c>
      <c r="B5314" s="300">
        <v>15</v>
      </c>
      <c r="C5314" s="299" t="s">
        <v>92</v>
      </c>
      <c r="D5314" s="299" t="s">
        <v>47</v>
      </c>
      <c r="E5314" s="301">
        <v>9.0000000000000018</v>
      </c>
      <c r="F5314" s="299" t="s">
        <v>188</v>
      </c>
    </row>
    <row r="5315" spans="1:6" x14ac:dyDescent="0.3">
      <c r="A5315" s="299" t="s">
        <v>495</v>
      </c>
      <c r="B5315" s="300">
        <v>15</v>
      </c>
      <c r="C5315" s="299" t="s">
        <v>92</v>
      </c>
      <c r="D5315" s="299" t="s">
        <v>47</v>
      </c>
      <c r="E5315" s="301">
        <v>88.095238095238102</v>
      </c>
      <c r="F5315" s="299" t="s">
        <v>77</v>
      </c>
    </row>
    <row r="5316" spans="1:6" x14ac:dyDescent="0.3">
      <c r="A5316" s="299" t="s">
        <v>495</v>
      </c>
      <c r="B5316" s="300">
        <v>15</v>
      </c>
      <c r="C5316" s="299" t="s">
        <v>92</v>
      </c>
      <c r="D5316" s="299" t="s">
        <v>48</v>
      </c>
      <c r="E5316" s="301">
        <v>1.0000000000000004</v>
      </c>
      <c r="F5316" s="299" t="s">
        <v>77</v>
      </c>
    </row>
    <row r="5317" spans="1:6" x14ac:dyDescent="0.3">
      <c r="A5317" s="299" t="s">
        <v>495</v>
      </c>
      <c r="B5317" s="300">
        <v>15</v>
      </c>
      <c r="C5317" s="299" t="s">
        <v>92</v>
      </c>
      <c r="D5317" s="299" t="s">
        <v>49</v>
      </c>
      <c r="E5317" s="301">
        <v>40.761904761904745</v>
      </c>
      <c r="F5317" s="299" t="s">
        <v>187</v>
      </c>
    </row>
    <row r="5318" spans="1:6" x14ac:dyDescent="0.3">
      <c r="A5318" s="299" t="s">
        <v>495</v>
      </c>
      <c r="B5318" s="300">
        <v>15</v>
      </c>
      <c r="C5318" s="299" t="s">
        <v>92</v>
      </c>
      <c r="D5318" s="299" t="s">
        <v>49</v>
      </c>
      <c r="E5318" s="301">
        <v>541.57142857142878</v>
      </c>
      <c r="F5318" s="299" t="s">
        <v>77</v>
      </c>
    </row>
    <row r="5319" spans="1:6" x14ac:dyDescent="0.3">
      <c r="A5319" s="299" t="s">
        <v>495</v>
      </c>
      <c r="B5319" s="300">
        <v>15</v>
      </c>
      <c r="C5319" s="299" t="s">
        <v>92</v>
      </c>
      <c r="D5319" s="299" t="s">
        <v>50</v>
      </c>
      <c r="E5319" s="301">
        <v>2.0000000000000009</v>
      </c>
      <c r="F5319" s="299" t="s">
        <v>77</v>
      </c>
    </row>
    <row r="5320" spans="1:6" x14ac:dyDescent="0.3">
      <c r="A5320" s="299" t="s">
        <v>495</v>
      </c>
      <c r="B5320" s="300">
        <v>15</v>
      </c>
      <c r="C5320" s="299" t="s">
        <v>92</v>
      </c>
      <c r="D5320" s="299" t="s">
        <v>51</v>
      </c>
      <c r="E5320" s="301">
        <v>10</v>
      </c>
      <c r="F5320" s="299" t="s">
        <v>77</v>
      </c>
    </row>
    <row r="5321" spans="1:6" x14ac:dyDescent="0.3">
      <c r="A5321" s="299" t="s">
        <v>495</v>
      </c>
      <c r="B5321" s="300">
        <v>15</v>
      </c>
      <c r="C5321" s="299" t="s">
        <v>92</v>
      </c>
      <c r="D5321" s="299" t="s">
        <v>52</v>
      </c>
      <c r="E5321" s="301">
        <v>143.57142857142856</v>
      </c>
      <c r="F5321" s="299" t="s">
        <v>187</v>
      </c>
    </row>
    <row r="5322" spans="1:6" x14ac:dyDescent="0.3">
      <c r="A5322" s="299" t="s">
        <v>495</v>
      </c>
      <c r="B5322" s="300">
        <v>15</v>
      </c>
      <c r="C5322" s="299" t="s">
        <v>92</v>
      </c>
      <c r="D5322" s="299" t="s">
        <v>52</v>
      </c>
      <c r="E5322" s="301">
        <v>738.85714285714289</v>
      </c>
      <c r="F5322" s="299" t="s">
        <v>77</v>
      </c>
    </row>
    <row r="5323" spans="1:6" x14ac:dyDescent="0.3">
      <c r="A5323" s="299" t="s">
        <v>495</v>
      </c>
      <c r="B5323" s="300">
        <v>15</v>
      </c>
      <c r="C5323" s="299" t="s">
        <v>92</v>
      </c>
      <c r="D5323" s="299" t="s">
        <v>53</v>
      </c>
      <c r="E5323" s="301">
        <v>179.14285714285711</v>
      </c>
      <c r="F5323" s="299" t="s">
        <v>187</v>
      </c>
    </row>
    <row r="5324" spans="1:6" x14ac:dyDescent="0.3">
      <c r="A5324" s="299" t="s">
        <v>495</v>
      </c>
      <c r="B5324" s="300">
        <v>15</v>
      </c>
      <c r="C5324" s="299" t="s">
        <v>92</v>
      </c>
      <c r="D5324" s="299" t="s">
        <v>53</v>
      </c>
      <c r="E5324" s="301">
        <v>479.38095238095235</v>
      </c>
      <c r="F5324" s="299" t="s">
        <v>77</v>
      </c>
    </row>
    <row r="5325" spans="1:6" x14ac:dyDescent="0.3">
      <c r="A5325" s="299" t="s">
        <v>495</v>
      </c>
      <c r="B5325" s="300">
        <v>15</v>
      </c>
      <c r="C5325" s="299" t="s">
        <v>92</v>
      </c>
      <c r="D5325" s="299" t="s">
        <v>54</v>
      </c>
      <c r="E5325" s="301">
        <v>85.904761904761926</v>
      </c>
      <c r="F5325" s="299" t="s">
        <v>187</v>
      </c>
    </row>
    <row r="5326" spans="1:6" x14ac:dyDescent="0.3">
      <c r="A5326" s="299" t="s">
        <v>495</v>
      </c>
      <c r="B5326" s="300">
        <v>15</v>
      </c>
      <c r="C5326" s="299" t="s">
        <v>92</v>
      </c>
      <c r="D5326" s="299" t="s">
        <v>54</v>
      </c>
      <c r="E5326" s="301">
        <v>2.9999999999999991</v>
      </c>
      <c r="F5326" s="299" t="s">
        <v>80</v>
      </c>
    </row>
    <row r="5327" spans="1:6" x14ac:dyDescent="0.3">
      <c r="A5327" s="299" t="s">
        <v>495</v>
      </c>
      <c r="B5327" s="300">
        <v>15</v>
      </c>
      <c r="C5327" s="299" t="s">
        <v>92</v>
      </c>
      <c r="D5327" s="299" t="s">
        <v>54</v>
      </c>
      <c r="E5327" s="301">
        <v>306.71428571428572</v>
      </c>
      <c r="F5327" s="299" t="s">
        <v>77</v>
      </c>
    </row>
    <row r="5328" spans="1:6" x14ac:dyDescent="0.3">
      <c r="A5328" s="299" t="s">
        <v>495</v>
      </c>
      <c r="B5328" s="300">
        <v>15</v>
      </c>
      <c r="C5328" s="299" t="s">
        <v>92</v>
      </c>
      <c r="D5328" s="299" t="s">
        <v>55</v>
      </c>
      <c r="E5328" s="301">
        <v>181.85714285714289</v>
      </c>
      <c r="F5328" s="299" t="s">
        <v>187</v>
      </c>
    </row>
    <row r="5329" spans="1:6" x14ac:dyDescent="0.3">
      <c r="A5329" s="299" t="s">
        <v>495</v>
      </c>
      <c r="B5329" s="300">
        <v>15</v>
      </c>
      <c r="C5329" s="299" t="s">
        <v>92</v>
      </c>
      <c r="D5329" s="299" t="s">
        <v>55</v>
      </c>
      <c r="E5329" s="301">
        <v>612.80952380952385</v>
      </c>
      <c r="F5329" s="299" t="s">
        <v>77</v>
      </c>
    </row>
    <row r="5330" spans="1:6" x14ac:dyDescent="0.3">
      <c r="A5330" s="299" t="s">
        <v>495</v>
      </c>
      <c r="B5330" s="300">
        <v>15</v>
      </c>
      <c r="C5330" s="299" t="s">
        <v>92</v>
      </c>
      <c r="D5330" s="299" t="s">
        <v>56</v>
      </c>
      <c r="E5330" s="301">
        <v>44.428571428571431</v>
      </c>
      <c r="F5330" s="299" t="s">
        <v>187</v>
      </c>
    </row>
    <row r="5331" spans="1:6" x14ac:dyDescent="0.3">
      <c r="A5331" s="299" t="s">
        <v>495</v>
      </c>
      <c r="B5331" s="300">
        <v>15</v>
      </c>
      <c r="C5331" s="299" t="s">
        <v>92</v>
      </c>
      <c r="D5331" s="299" t="s">
        <v>56</v>
      </c>
      <c r="E5331" s="301">
        <v>253.04761904761904</v>
      </c>
      <c r="F5331" s="299" t="s">
        <v>77</v>
      </c>
    </row>
    <row r="5332" spans="1:6" x14ac:dyDescent="0.3">
      <c r="A5332" s="299" t="s">
        <v>495</v>
      </c>
      <c r="B5332" s="300">
        <v>15</v>
      </c>
      <c r="C5332" s="299" t="s">
        <v>92</v>
      </c>
      <c r="D5332" s="299" t="s">
        <v>57</v>
      </c>
      <c r="E5332" s="301">
        <v>13.761904761904757</v>
      </c>
      <c r="F5332" s="299" t="s">
        <v>187</v>
      </c>
    </row>
    <row r="5333" spans="1:6" x14ac:dyDescent="0.3">
      <c r="A5333" s="299" t="s">
        <v>495</v>
      </c>
      <c r="B5333" s="300">
        <v>15</v>
      </c>
      <c r="C5333" s="299" t="s">
        <v>92</v>
      </c>
      <c r="D5333" s="299" t="s">
        <v>57</v>
      </c>
      <c r="E5333" s="301">
        <v>31.666666666666675</v>
      </c>
      <c r="F5333" s="299" t="s">
        <v>77</v>
      </c>
    </row>
    <row r="5334" spans="1:6" x14ac:dyDescent="0.3">
      <c r="A5334" s="299" t="s">
        <v>495</v>
      </c>
      <c r="B5334" s="300">
        <v>15</v>
      </c>
      <c r="C5334" s="299" t="s">
        <v>92</v>
      </c>
      <c r="D5334" s="299" t="s">
        <v>58</v>
      </c>
      <c r="E5334" s="301">
        <v>2.9999999999999991</v>
      </c>
      <c r="F5334" s="299" t="s">
        <v>187</v>
      </c>
    </row>
    <row r="5335" spans="1:6" x14ac:dyDescent="0.3">
      <c r="A5335" s="299" t="s">
        <v>495</v>
      </c>
      <c r="B5335" s="300">
        <v>15</v>
      </c>
      <c r="C5335" s="299" t="s">
        <v>92</v>
      </c>
      <c r="D5335" s="299" t="s">
        <v>58</v>
      </c>
      <c r="E5335" s="301">
        <v>12.999999999999995</v>
      </c>
      <c r="F5335" s="299" t="s">
        <v>77</v>
      </c>
    </row>
    <row r="5336" spans="1:6" x14ac:dyDescent="0.3">
      <c r="A5336" s="299" t="s">
        <v>495</v>
      </c>
      <c r="B5336" s="300">
        <v>15</v>
      </c>
      <c r="C5336" s="299" t="s">
        <v>92</v>
      </c>
      <c r="D5336" s="299" t="s">
        <v>59</v>
      </c>
      <c r="E5336" s="301">
        <v>92.666666666666686</v>
      </c>
      <c r="F5336" s="299" t="s">
        <v>187</v>
      </c>
    </row>
    <row r="5337" spans="1:6" x14ac:dyDescent="0.3">
      <c r="A5337" s="299" t="s">
        <v>495</v>
      </c>
      <c r="B5337" s="300">
        <v>15</v>
      </c>
      <c r="C5337" s="299" t="s">
        <v>92</v>
      </c>
      <c r="D5337" s="299" t="s">
        <v>59</v>
      </c>
      <c r="E5337" s="301">
        <v>258.38095238095235</v>
      </c>
      <c r="F5337" s="299" t="s">
        <v>77</v>
      </c>
    </row>
    <row r="5338" spans="1:6" x14ac:dyDescent="0.3">
      <c r="A5338" s="299" t="s">
        <v>495</v>
      </c>
      <c r="B5338" s="300">
        <v>15</v>
      </c>
      <c r="C5338" s="299" t="s">
        <v>92</v>
      </c>
      <c r="D5338" s="299" t="s">
        <v>60</v>
      </c>
      <c r="E5338" s="301">
        <v>64.80952380952381</v>
      </c>
      <c r="F5338" s="299" t="s">
        <v>187</v>
      </c>
    </row>
    <row r="5339" spans="1:6" x14ac:dyDescent="0.3">
      <c r="A5339" s="299" t="s">
        <v>495</v>
      </c>
      <c r="B5339" s="300">
        <v>15</v>
      </c>
      <c r="C5339" s="299" t="s">
        <v>92</v>
      </c>
      <c r="D5339" s="299" t="s">
        <v>60</v>
      </c>
      <c r="E5339" s="301">
        <v>324.09523809523802</v>
      </c>
      <c r="F5339" s="299" t="s">
        <v>77</v>
      </c>
    </row>
    <row r="5340" spans="1:6" x14ac:dyDescent="0.3">
      <c r="A5340" s="299" t="s">
        <v>495</v>
      </c>
      <c r="B5340" s="300">
        <v>15</v>
      </c>
      <c r="C5340" s="299" t="s">
        <v>92</v>
      </c>
      <c r="D5340" s="299" t="s">
        <v>61</v>
      </c>
      <c r="E5340" s="301">
        <v>43.714285714285722</v>
      </c>
      <c r="F5340" s="299" t="s">
        <v>77</v>
      </c>
    </row>
    <row r="5341" spans="1:6" x14ac:dyDescent="0.3">
      <c r="A5341" s="299" t="s">
        <v>495</v>
      </c>
      <c r="B5341" s="300">
        <v>15</v>
      </c>
      <c r="C5341" s="299" t="s">
        <v>92</v>
      </c>
      <c r="D5341" s="299" t="s">
        <v>62</v>
      </c>
      <c r="E5341" s="301">
        <v>74.142857142857153</v>
      </c>
      <c r="F5341" s="299" t="s">
        <v>187</v>
      </c>
    </row>
    <row r="5342" spans="1:6" x14ac:dyDescent="0.3">
      <c r="A5342" s="299" t="s">
        <v>495</v>
      </c>
      <c r="B5342" s="300">
        <v>15</v>
      </c>
      <c r="C5342" s="299" t="s">
        <v>92</v>
      </c>
      <c r="D5342" s="299" t="s">
        <v>62</v>
      </c>
      <c r="E5342" s="301">
        <v>286.09523809523807</v>
      </c>
      <c r="F5342" s="299" t="s">
        <v>77</v>
      </c>
    </row>
    <row r="5343" spans="1:6" x14ac:dyDescent="0.3">
      <c r="A5343" s="299" t="s">
        <v>495</v>
      </c>
      <c r="B5343" s="300">
        <v>15</v>
      </c>
      <c r="C5343" s="299" t="s">
        <v>92</v>
      </c>
      <c r="D5343" s="299" t="s">
        <v>63</v>
      </c>
      <c r="E5343" s="301">
        <v>29.999999999999986</v>
      </c>
      <c r="F5343" s="299" t="s">
        <v>187</v>
      </c>
    </row>
    <row r="5344" spans="1:6" x14ac:dyDescent="0.3">
      <c r="A5344" s="299" t="s">
        <v>495</v>
      </c>
      <c r="B5344" s="300">
        <v>15</v>
      </c>
      <c r="C5344" s="299" t="s">
        <v>92</v>
      </c>
      <c r="D5344" s="299" t="s">
        <v>63</v>
      </c>
      <c r="E5344" s="301">
        <v>229.80952380952382</v>
      </c>
      <c r="F5344" s="299" t="s">
        <v>77</v>
      </c>
    </row>
    <row r="5345" spans="1:6" x14ac:dyDescent="0.3">
      <c r="A5345" s="299" t="s">
        <v>495</v>
      </c>
      <c r="B5345" s="300">
        <v>15</v>
      </c>
      <c r="C5345" s="299" t="s">
        <v>92</v>
      </c>
      <c r="D5345" s="299" t="s">
        <v>64</v>
      </c>
      <c r="E5345" s="301">
        <v>41.047619047619037</v>
      </c>
      <c r="F5345" s="299" t="s">
        <v>187</v>
      </c>
    </row>
    <row r="5346" spans="1:6" x14ac:dyDescent="0.3">
      <c r="A5346" s="299" t="s">
        <v>495</v>
      </c>
      <c r="B5346" s="300">
        <v>15</v>
      </c>
      <c r="C5346" s="299" t="s">
        <v>92</v>
      </c>
      <c r="D5346" s="299" t="s">
        <v>64</v>
      </c>
      <c r="E5346" s="301">
        <v>111.71428571428572</v>
      </c>
      <c r="F5346" s="299" t="s">
        <v>77</v>
      </c>
    </row>
    <row r="5347" spans="1:6" x14ac:dyDescent="0.3">
      <c r="A5347" s="299" t="s">
        <v>495</v>
      </c>
      <c r="B5347" s="300">
        <v>15</v>
      </c>
      <c r="C5347" s="299" t="s">
        <v>92</v>
      </c>
      <c r="D5347" s="299" t="s">
        <v>65</v>
      </c>
      <c r="E5347" s="301">
        <v>53.523809523809518</v>
      </c>
      <c r="F5347" s="299" t="s">
        <v>187</v>
      </c>
    </row>
    <row r="5348" spans="1:6" x14ac:dyDescent="0.3">
      <c r="A5348" s="299" t="s">
        <v>495</v>
      </c>
      <c r="B5348" s="300">
        <v>15</v>
      </c>
      <c r="C5348" s="299" t="s">
        <v>92</v>
      </c>
      <c r="D5348" s="299" t="s">
        <v>65</v>
      </c>
      <c r="E5348" s="301">
        <v>52.714285714285701</v>
      </c>
      <c r="F5348" s="299" t="s">
        <v>77</v>
      </c>
    </row>
    <row r="5349" spans="1:6" x14ac:dyDescent="0.3">
      <c r="A5349" s="299" t="s">
        <v>495</v>
      </c>
      <c r="B5349" s="300">
        <v>15</v>
      </c>
      <c r="C5349" s="299" t="s">
        <v>92</v>
      </c>
      <c r="D5349" s="299" t="s">
        <v>67</v>
      </c>
      <c r="E5349" s="301">
        <v>9.0000000000000018</v>
      </c>
      <c r="F5349" s="299" t="s">
        <v>77</v>
      </c>
    </row>
    <row r="5350" spans="1:6" x14ac:dyDescent="0.3">
      <c r="A5350" s="299" t="s">
        <v>495</v>
      </c>
      <c r="B5350" s="300">
        <v>16</v>
      </c>
      <c r="C5350" s="299" t="s">
        <v>91</v>
      </c>
      <c r="D5350" s="299" t="s">
        <v>47</v>
      </c>
      <c r="E5350" s="301">
        <v>18.238095238095244</v>
      </c>
      <c r="F5350" s="299" t="s">
        <v>187</v>
      </c>
    </row>
    <row r="5351" spans="1:6" x14ac:dyDescent="0.3">
      <c r="A5351" s="299" t="s">
        <v>495</v>
      </c>
      <c r="B5351" s="300">
        <v>16</v>
      </c>
      <c r="C5351" s="299" t="s">
        <v>91</v>
      </c>
      <c r="D5351" s="299" t="s">
        <v>47</v>
      </c>
      <c r="E5351" s="301">
        <v>21.571428571428573</v>
      </c>
      <c r="F5351" s="299" t="s">
        <v>188</v>
      </c>
    </row>
    <row r="5352" spans="1:6" x14ac:dyDescent="0.3">
      <c r="A5352" s="299" t="s">
        <v>495</v>
      </c>
      <c r="B5352" s="300">
        <v>16</v>
      </c>
      <c r="C5352" s="299" t="s">
        <v>91</v>
      </c>
      <c r="D5352" s="299" t="s">
        <v>47</v>
      </c>
      <c r="E5352" s="301">
        <v>226.66666666666663</v>
      </c>
      <c r="F5352" s="299" t="s">
        <v>77</v>
      </c>
    </row>
    <row r="5353" spans="1:6" x14ac:dyDescent="0.3">
      <c r="A5353" s="299" t="s">
        <v>495</v>
      </c>
      <c r="B5353" s="300">
        <v>16</v>
      </c>
      <c r="C5353" s="299" t="s">
        <v>91</v>
      </c>
      <c r="D5353" s="299" t="s">
        <v>48</v>
      </c>
      <c r="E5353" s="301">
        <v>2.9999999999999991</v>
      </c>
      <c r="F5353" s="299" t="s">
        <v>77</v>
      </c>
    </row>
    <row r="5354" spans="1:6" x14ac:dyDescent="0.3">
      <c r="A5354" s="299" t="s">
        <v>495</v>
      </c>
      <c r="B5354" s="300">
        <v>16</v>
      </c>
      <c r="C5354" s="299" t="s">
        <v>91</v>
      </c>
      <c r="D5354" s="299" t="s">
        <v>49</v>
      </c>
      <c r="E5354" s="301">
        <v>12.952380952380947</v>
      </c>
      <c r="F5354" s="299" t="s">
        <v>187</v>
      </c>
    </row>
    <row r="5355" spans="1:6" x14ac:dyDescent="0.3">
      <c r="A5355" s="299" t="s">
        <v>495</v>
      </c>
      <c r="B5355" s="300">
        <v>16</v>
      </c>
      <c r="C5355" s="299" t="s">
        <v>91</v>
      </c>
      <c r="D5355" s="299" t="s">
        <v>49</v>
      </c>
      <c r="E5355" s="301">
        <v>1169.5238095238096</v>
      </c>
      <c r="F5355" s="299" t="s">
        <v>77</v>
      </c>
    </row>
    <row r="5356" spans="1:6" x14ac:dyDescent="0.3">
      <c r="A5356" s="299" t="s">
        <v>495</v>
      </c>
      <c r="B5356" s="300">
        <v>16</v>
      </c>
      <c r="C5356" s="299" t="s">
        <v>91</v>
      </c>
      <c r="D5356" s="299" t="s">
        <v>51</v>
      </c>
      <c r="E5356" s="301">
        <v>1.0000000000000004</v>
      </c>
      <c r="F5356" s="299" t="s">
        <v>187</v>
      </c>
    </row>
    <row r="5357" spans="1:6" x14ac:dyDescent="0.3">
      <c r="A5357" s="299" t="s">
        <v>495</v>
      </c>
      <c r="B5357" s="300">
        <v>16</v>
      </c>
      <c r="C5357" s="299" t="s">
        <v>91</v>
      </c>
      <c r="D5357" s="299" t="s">
        <v>51</v>
      </c>
      <c r="E5357" s="301">
        <v>15.571428571428569</v>
      </c>
      <c r="F5357" s="299" t="s">
        <v>77</v>
      </c>
    </row>
    <row r="5358" spans="1:6" x14ac:dyDescent="0.3">
      <c r="A5358" s="299" t="s">
        <v>495</v>
      </c>
      <c r="B5358" s="300">
        <v>16</v>
      </c>
      <c r="C5358" s="299" t="s">
        <v>91</v>
      </c>
      <c r="D5358" s="299" t="s">
        <v>52</v>
      </c>
      <c r="E5358" s="301">
        <v>58.999999999999993</v>
      </c>
      <c r="F5358" s="299" t="s">
        <v>187</v>
      </c>
    </row>
    <row r="5359" spans="1:6" x14ac:dyDescent="0.3">
      <c r="A5359" s="299" t="s">
        <v>495</v>
      </c>
      <c r="B5359" s="300">
        <v>16</v>
      </c>
      <c r="C5359" s="299" t="s">
        <v>91</v>
      </c>
      <c r="D5359" s="299" t="s">
        <v>52</v>
      </c>
      <c r="E5359" s="301">
        <v>652.5238095238094</v>
      </c>
      <c r="F5359" s="299" t="s">
        <v>77</v>
      </c>
    </row>
    <row r="5360" spans="1:6" x14ac:dyDescent="0.3">
      <c r="A5360" s="299" t="s">
        <v>495</v>
      </c>
      <c r="B5360" s="300">
        <v>16</v>
      </c>
      <c r="C5360" s="299" t="s">
        <v>91</v>
      </c>
      <c r="D5360" s="299" t="s">
        <v>53</v>
      </c>
      <c r="E5360" s="301">
        <v>252.19047619047612</v>
      </c>
      <c r="F5360" s="299" t="s">
        <v>187</v>
      </c>
    </row>
    <row r="5361" spans="1:6" x14ac:dyDescent="0.3">
      <c r="A5361" s="299" t="s">
        <v>495</v>
      </c>
      <c r="B5361" s="300">
        <v>16</v>
      </c>
      <c r="C5361" s="299" t="s">
        <v>91</v>
      </c>
      <c r="D5361" s="299" t="s">
        <v>53</v>
      </c>
      <c r="E5361" s="301">
        <v>607</v>
      </c>
      <c r="F5361" s="299" t="s">
        <v>77</v>
      </c>
    </row>
    <row r="5362" spans="1:6" x14ac:dyDescent="0.3">
      <c r="A5362" s="299" t="s">
        <v>495</v>
      </c>
      <c r="B5362" s="300">
        <v>16</v>
      </c>
      <c r="C5362" s="299" t="s">
        <v>91</v>
      </c>
      <c r="D5362" s="299" t="s">
        <v>54</v>
      </c>
      <c r="E5362" s="301">
        <v>23.095238095238088</v>
      </c>
      <c r="F5362" s="299" t="s">
        <v>187</v>
      </c>
    </row>
    <row r="5363" spans="1:6" x14ac:dyDescent="0.3">
      <c r="A5363" s="299" t="s">
        <v>495</v>
      </c>
      <c r="B5363" s="300">
        <v>16</v>
      </c>
      <c r="C5363" s="299" t="s">
        <v>91</v>
      </c>
      <c r="D5363" s="299" t="s">
        <v>54</v>
      </c>
      <c r="E5363" s="301">
        <v>372.14285714285711</v>
      </c>
      <c r="F5363" s="299" t="s">
        <v>77</v>
      </c>
    </row>
    <row r="5364" spans="1:6" x14ac:dyDescent="0.3">
      <c r="A5364" s="299" t="s">
        <v>495</v>
      </c>
      <c r="B5364" s="300">
        <v>16</v>
      </c>
      <c r="C5364" s="299" t="s">
        <v>91</v>
      </c>
      <c r="D5364" s="299" t="s">
        <v>55</v>
      </c>
      <c r="E5364" s="301">
        <v>124.99999999999999</v>
      </c>
      <c r="F5364" s="299" t="s">
        <v>187</v>
      </c>
    </row>
    <row r="5365" spans="1:6" x14ac:dyDescent="0.3">
      <c r="A5365" s="299" t="s">
        <v>495</v>
      </c>
      <c r="B5365" s="300">
        <v>16</v>
      </c>
      <c r="C5365" s="299" t="s">
        <v>91</v>
      </c>
      <c r="D5365" s="299" t="s">
        <v>55</v>
      </c>
      <c r="E5365" s="301">
        <v>650.80952380952385</v>
      </c>
      <c r="F5365" s="299" t="s">
        <v>77</v>
      </c>
    </row>
    <row r="5366" spans="1:6" x14ac:dyDescent="0.3">
      <c r="A5366" s="299" t="s">
        <v>495</v>
      </c>
      <c r="B5366" s="300">
        <v>16</v>
      </c>
      <c r="C5366" s="299" t="s">
        <v>91</v>
      </c>
      <c r="D5366" s="299" t="s">
        <v>56</v>
      </c>
      <c r="E5366" s="301">
        <v>7.7619047619047645</v>
      </c>
      <c r="F5366" s="299" t="s">
        <v>187</v>
      </c>
    </row>
    <row r="5367" spans="1:6" x14ac:dyDescent="0.3">
      <c r="A5367" s="299" t="s">
        <v>495</v>
      </c>
      <c r="B5367" s="300">
        <v>16</v>
      </c>
      <c r="C5367" s="299" t="s">
        <v>91</v>
      </c>
      <c r="D5367" s="299" t="s">
        <v>56</v>
      </c>
      <c r="E5367" s="301">
        <v>14.476190476190471</v>
      </c>
      <c r="F5367" s="299" t="s">
        <v>77</v>
      </c>
    </row>
    <row r="5368" spans="1:6" x14ac:dyDescent="0.3">
      <c r="A5368" s="299" t="s">
        <v>495</v>
      </c>
      <c r="B5368" s="300">
        <v>16</v>
      </c>
      <c r="C5368" s="299" t="s">
        <v>91</v>
      </c>
      <c r="D5368" s="299" t="s">
        <v>57</v>
      </c>
      <c r="E5368" s="301">
        <v>2.0000000000000009</v>
      </c>
      <c r="F5368" s="299" t="s">
        <v>187</v>
      </c>
    </row>
    <row r="5369" spans="1:6" x14ac:dyDescent="0.3">
      <c r="A5369" s="299" t="s">
        <v>495</v>
      </c>
      <c r="B5369" s="300">
        <v>16</v>
      </c>
      <c r="C5369" s="299" t="s">
        <v>91</v>
      </c>
      <c r="D5369" s="299" t="s">
        <v>57</v>
      </c>
      <c r="E5369" s="301">
        <v>1.0000000000000004</v>
      </c>
      <c r="F5369" s="299" t="s">
        <v>77</v>
      </c>
    </row>
    <row r="5370" spans="1:6" x14ac:dyDescent="0.3">
      <c r="A5370" s="299" t="s">
        <v>495</v>
      </c>
      <c r="B5370" s="300">
        <v>16</v>
      </c>
      <c r="C5370" s="299" t="s">
        <v>91</v>
      </c>
      <c r="D5370" s="299" t="s">
        <v>58</v>
      </c>
      <c r="E5370" s="301">
        <v>1.0000000000000004</v>
      </c>
      <c r="F5370" s="299" t="s">
        <v>187</v>
      </c>
    </row>
    <row r="5371" spans="1:6" x14ac:dyDescent="0.3">
      <c r="A5371" s="299" t="s">
        <v>495</v>
      </c>
      <c r="B5371" s="300">
        <v>16</v>
      </c>
      <c r="C5371" s="299" t="s">
        <v>91</v>
      </c>
      <c r="D5371" s="299" t="s">
        <v>58</v>
      </c>
      <c r="E5371" s="301">
        <v>10.095238095238097</v>
      </c>
      <c r="F5371" s="299" t="s">
        <v>77</v>
      </c>
    </row>
    <row r="5372" spans="1:6" x14ac:dyDescent="0.3">
      <c r="A5372" s="299" t="s">
        <v>495</v>
      </c>
      <c r="B5372" s="300">
        <v>16</v>
      </c>
      <c r="C5372" s="299" t="s">
        <v>91</v>
      </c>
      <c r="D5372" s="299" t="s">
        <v>59</v>
      </c>
      <c r="E5372" s="301">
        <v>11.619047619047617</v>
      </c>
      <c r="F5372" s="299" t="s">
        <v>187</v>
      </c>
    </row>
    <row r="5373" spans="1:6" x14ac:dyDescent="0.3">
      <c r="A5373" s="299" t="s">
        <v>495</v>
      </c>
      <c r="B5373" s="300">
        <v>16</v>
      </c>
      <c r="C5373" s="299" t="s">
        <v>91</v>
      </c>
      <c r="D5373" s="299" t="s">
        <v>59</v>
      </c>
      <c r="E5373" s="301">
        <v>27.380952380952376</v>
      </c>
      <c r="F5373" s="299" t="s">
        <v>77</v>
      </c>
    </row>
    <row r="5374" spans="1:6" x14ac:dyDescent="0.3">
      <c r="A5374" s="299" t="s">
        <v>495</v>
      </c>
      <c r="B5374" s="300">
        <v>16</v>
      </c>
      <c r="C5374" s="299" t="s">
        <v>91</v>
      </c>
      <c r="D5374" s="299" t="s">
        <v>60</v>
      </c>
      <c r="E5374" s="301">
        <v>13.142857142857141</v>
      </c>
      <c r="F5374" s="299" t="s">
        <v>187</v>
      </c>
    </row>
    <row r="5375" spans="1:6" x14ac:dyDescent="0.3">
      <c r="A5375" s="299" t="s">
        <v>495</v>
      </c>
      <c r="B5375" s="300">
        <v>16</v>
      </c>
      <c r="C5375" s="299" t="s">
        <v>91</v>
      </c>
      <c r="D5375" s="299" t="s">
        <v>60</v>
      </c>
      <c r="E5375" s="301">
        <v>527.33333333333337</v>
      </c>
      <c r="F5375" s="299" t="s">
        <v>77</v>
      </c>
    </row>
    <row r="5376" spans="1:6" x14ac:dyDescent="0.3">
      <c r="A5376" s="299" t="s">
        <v>495</v>
      </c>
      <c r="B5376" s="300">
        <v>16</v>
      </c>
      <c r="C5376" s="299" t="s">
        <v>91</v>
      </c>
      <c r="D5376" s="299" t="s">
        <v>61</v>
      </c>
      <c r="E5376" s="301">
        <v>84.238095238095241</v>
      </c>
      <c r="F5376" s="299" t="s">
        <v>77</v>
      </c>
    </row>
    <row r="5377" spans="1:6" x14ac:dyDescent="0.3">
      <c r="A5377" s="299" t="s">
        <v>495</v>
      </c>
      <c r="B5377" s="300">
        <v>16</v>
      </c>
      <c r="C5377" s="299" t="s">
        <v>91</v>
      </c>
      <c r="D5377" s="299" t="s">
        <v>62</v>
      </c>
      <c r="E5377" s="301">
        <v>9.0000000000000018</v>
      </c>
      <c r="F5377" s="299" t="s">
        <v>187</v>
      </c>
    </row>
    <row r="5378" spans="1:6" x14ac:dyDescent="0.3">
      <c r="A5378" s="299" t="s">
        <v>495</v>
      </c>
      <c r="B5378" s="300">
        <v>16</v>
      </c>
      <c r="C5378" s="299" t="s">
        <v>91</v>
      </c>
      <c r="D5378" s="299" t="s">
        <v>62</v>
      </c>
      <c r="E5378" s="301">
        <v>20.523809523809526</v>
      </c>
      <c r="F5378" s="299" t="s">
        <v>77</v>
      </c>
    </row>
    <row r="5379" spans="1:6" x14ac:dyDescent="0.3">
      <c r="A5379" s="299" t="s">
        <v>495</v>
      </c>
      <c r="B5379" s="300">
        <v>16</v>
      </c>
      <c r="C5379" s="299" t="s">
        <v>91</v>
      </c>
      <c r="D5379" s="299" t="s">
        <v>63</v>
      </c>
      <c r="E5379" s="301">
        <v>2.8571428571428563</v>
      </c>
      <c r="F5379" s="299" t="s">
        <v>187</v>
      </c>
    </row>
    <row r="5380" spans="1:6" x14ac:dyDescent="0.3">
      <c r="A5380" s="299" t="s">
        <v>495</v>
      </c>
      <c r="B5380" s="300">
        <v>16</v>
      </c>
      <c r="C5380" s="299" t="s">
        <v>91</v>
      </c>
      <c r="D5380" s="299" t="s">
        <v>63</v>
      </c>
      <c r="E5380" s="301">
        <v>142.52380952380952</v>
      </c>
      <c r="F5380" s="299" t="s">
        <v>77</v>
      </c>
    </row>
    <row r="5381" spans="1:6" x14ac:dyDescent="0.3">
      <c r="A5381" s="299" t="s">
        <v>495</v>
      </c>
      <c r="B5381" s="300">
        <v>16</v>
      </c>
      <c r="C5381" s="299" t="s">
        <v>91</v>
      </c>
      <c r="D5381" s="299" t="s">
        <v>64</v>
      </c>
      <c r="E5381" s="301">
        <v>2.9999999999999991</v>
      </c>
      <c r="F5381" s="299" t="s">
        <v>187</v>
      </c>
    </row>
    <row r="5382" spans="1:6" x14ac:dyDescent="0.3">
      <c r="A5382" s="299" t="s">
        <v>495</v>
      </c>
      <c r="B5382" s="300">
        <v>16</v>
      </c>
      <c r="C5382" s="299" t="s">
        <v>91</v>
      </c>
      <c r="D5382" s="299" t="s">
        <v>64</v>
      </c>
      <c r="E5382" s="301">
        <v>40.380952380952372</v>
      </c>
      <c r="F5382" s="299" t="s">
        <v>77</v>
      </c>
    </row>
    <row r="5383" spans="1:6" x14ac:dyDescent="0.3">
      <c r="A5383" s="299" t="s">
        <v>495</v>
      </c>
      <c r="B5383" s="300">
        <v>16</v>
      </c>
      <c r="C5383" s="299" t="s">
        <v>91</v>
      </c>
      <c r="D5383" s="299" t="s">
        <v>65</v>
      </c>
      <c r="E5383" s="301">
        <v>63.476190476190496</v>
      </c>
      <c r="F5383" s="299" t="s">
        <v>187</v>
      </c>
    </row>
    <row r="5384" spans="1:6" x14ac:dyDescent="0.3">
      <c r="A5384" s="299" t="s">
        <v>495</v>
      </c>
      <c r="B5384" s="300">
        <v>16</v>
      </c>
      <c r="C5384" s="299" t="s">
        <v>91</v>
      </c>
      <c r="D5384" s="299" t="s">
        <v>65</v>
      </c>
      <c r="E5384" s="301">
        <v>43.666666666666671</v>
      </c>
      <c r="F5384" s="299" t="s">
        <v>77</v>
      </c>
    </row>
    <row r="5385" spans="1:6" x14ac:dyDescent="0.3">
      <c r="A5385" s="299" t="s">
        <v>495</v>
      </c>
      <c r="B5385" s="300">
        <v>16</v>
      </c>
      <c r="C5385" s="299" t="s">
        <v>91</v>
      </c>
      <c r="D5385" s="299" t="s">
        <v>67</v>
      </c>
      <c r="E5385" s="301">
        <v>4.0000000000000018</v>
      </c>
      <c r="F5385" s="299" t="s">
        <v>77</v>
      </c>
    </row>
    <row r="5386" spans="1:6" x14ac:dyDescent="0.3">
      <c r="A5386" s="299" t="s">
        <v>495</v>
      </c>
      <c r="B5386" s="300">
        <v>16</v>
      </c>
      <c r="C5386" s="299" t="s">
        <v>92</v>
      </c>
      <c r="D5386" s="299" t="s">
        <v>47</v>
      </c>
      <c r="E5386" s="301">
        <v>12.999999999999995</v>
      </c>
      <c r="F5386" s="299" t="s">
        <v>187</v>
      </c>
    </row>
    <row r="5387" spans="1:6" x14ac:dyDescent="0.3">
      <c r="A5387" s="299" t="s">
        <v>495</v>
      </c>
      <c r="B5387" s="300">
        <v>16</v>
      </c>
      <c r="C5387" s="299" t="s">
        <v>92</v>
      </c>
      <c r="D5387" s="299" t="s">
        <v>47</v>
      </c>
      <c r="E5387" s="301">
        <v>23.999999999999993</v>
      </c>
      <c r="F5387" s="299" t="s">
        <v>188</v>
      </c>
    </row>
    <row r="5388" spans="1:6" x14ac:dyDescent="0.3">
      <c r="A5388" s="299" t="s">
        <v>495</v>
      </c>
      <c r="B5388" s="300">
        <v>16</v>
      </c>
      <c r="C5388" s="299" t="s">
        <v>92</v>
      </c>
      <c r="D5388" s="299" t="s">
        <v>47</v>
      </c>
      <c r="E5388" s="301">
        <v>88.142857142857167</v>
      </c>
      <c r="F5388" s="299" t="s">
        <v>77</v>
      </c>
    </row>
    <row r="5389" spans="1:6" x14ac:dyDescent="0.3">
      <c r="A5389" s="299" t="s">
        <v>495</v>
      </c>
      <c r="B5389" s="300">
        <v>16</v>
      </c>
      <c r="C5389" s="299" t="s">
        <v>92</v>
      </c>
      <c r="D5389" s="299" t="s">
        <v>48</v>
      </c>
      <c r="E5389" s="301">
        <v>11</v>
      </c>
      <c r="F5389" s="299" t="s">
        <v>77</v>
      </c>
    </row>
    <row r="5390" spans="1:6" x14ac:dyDescent="0.3">
      <c r="A5390" s="299" t="s">
        <v>495</v>
      </c>
      <c r="B5390" s="300">
        <v>16</v>
      </c>
      <c r="C5390" s="299" t="s">
        <v>92</v>
      </c>
      <c r="D5390" s="299" t="s">
        <v>49</v>
      </c>
      <c r="E5390" s="301">
        <v>17.333333333333339</v>
      </c>
      <c r="F5390" s="299" t="s">
        <v>187</v>
      </c>
    </row>
    <row r="5391" spans="1:6" x14ac:dyDescent="0.3">
      <c r="A5391" s="299" t="s">
        <v>495</v>
      </c>
      <c r="B5391" s="300">
        <v>16</v>
      </c>
      <c r="C5391" s="299" t="s">
        <v>92</v>
      </c>
      <c r="D5391" s="299" t="s">
        <v>49</v>
      </c>
      <c r="E5391" s="301">
        <v>1005.1428571428573</v>
      </c>
      <c r="F5391" s="299" t="s">
        <v>77</v>
      </c>
    </row>
    <row r="5392" spans="1:6" x14ac:dyDescent="0.3">
      <c r="A5392" s="299" t="s">
        <v>495</v>
      </c>
      <c r="B5392" s="300">
        <v>16</v>
      </c>
      <c r="C5392" s="299" t="s">
        <v>92</v>
      </c>
      <c r="D5392" s="299" t="s">
        <v>51</v>
      </c>
      <c r="E5392" s="301">
        <v>2.0000000000000009</v>
      </c>
      <c r="F5392" s="299" t="s">
        <v>187</v>
      </c>
    </row>
    <row r="5393" spans="1:6" x14ac:dyDescent="0.3">
      <c r="A5393" s="299" t="s">
        <v>495</v>
      </c>
      <c r="B5393" s="300">
        <v>16</v>
      </c>
      <c r="C5393" s="299" t="s">
        <v>92</v>
      </c>
      <c r="D5393" s="299" t="s">
        <v>51</v>
      </c>
      <c r="E5393" s="301">
        <v>21.523809523809522</v>
      </c>
      <c r="F5393" s="299" t="s">
        <v>77</v>
      </c>
    </row>
    <row r="5394" spans="1:6" x14ac:dyDescent="0.3">
      <c r="A5394" s="299" t="s">
        <v>495</v>
      </c>
      <c r="B5394" s="300">
        <v>16</v>
      </c>
      <c r="C5394" s="299" t="s">
        <v>92</v>
      </c>
      <c r="D5394" s="299" t="s">
        <v>52</v>
      </c>
      <c r="E5394" s="301">
        <v>126.52380952380955</v>
      </c>
      <c r="F5394" s="299" t="s">
        <v>187</v>
      </c>
    </row>
    <row r="5395" spans="1:6" x14ac:dyDescent="0.3">
      <c r="A5395" s="299" t="s">
        <v>495</v>
      </c>
      <c r="B5395" s="300">
        <v>16</v>
      </c>
      <c r="C5395" s="299" t="s">
        <v>92</v>
      </c>
      <c r="D5395" s="299" t="s">
        <v>52</v>
      </c>
      <c r="E5395" s="301">
        <v>309.90476190476193</v>
      </c>
      <c r="F5395" s="299" t="s">
        <v>77</v>
      </c>
    </row>
    <row r="5396" spans="1:6" x14ac:dyDescent="0.3">
      <c r="A5396" s="299" t="s">
        <v>495</v>
      </c>
      <c r="B5396" s="300">
        <v>16</v>
      </c>
      <c r="C5396" s="299" t="s">
        <v>92</v>
      </c>
      <c r="D5396" s="299" t="s">
        <v>53</v>
      </c>
      <c r="E5396" s="301">
        <v>83.904761904761898</v>
      </c>
      <c r="F5396" s="299" t="s">
        <v>187</v>
      </c>
    </row>
    <row r="5397" spans="1:6" x14ac:dyDescent="0.3">
      <c r="A5397" s="299" t="s">
        <v>495</v>
      </c>
      <c r="B5397" s="300">
        <v>16</v>
      </c>
      <c r="C5397" s="299" t="s">
        <v>92</v>
      </c>
      <c r="D5397" s="299" t="s">
        <v>53</v>
      </c>
      <c r="E5397" s="301">
        <v>532.71428571428567</v>
      </c>
      <c r="F5397" s="299" t="s">
        <v>77</v>
      </c>
    </row>
    <row r="5398" spans="1:6" x14ac:dyDescent="0.3">
      <c r="A5398" s="299" t="s">
        <v>495</v>
      </c>
      <c r="B5398" s="300">
        <v>16</v>
      </c>
      <c r="C5398" s="299" t="s">
        <v>92</v>
      </c>
      <c r="D5398" s="299" t="s">
        <v>54</v>
      </c>
      <c r="E5398" s="301">
        <v>89.523809523809561</v>
      </c>
      <c r="F5398" s="299" t="s">
        <v>187</v>
      </c>
    </row>
    <row r="5399" spans="1:6" x14ac:dyDescent="0.3">
      <c r="A5399" s="299" t="s">
        <v>495</v>
      </c>
      <c r="B5399" s="300">
        <v>16</v>
      </c>
      <c r="C5399" s="299" t="s">
        <v>92</v>
      </c>
      <c r="D5399" s="299" t="s">
        <v>54</v>
      </c>
      <c r="E5399" s="301">
        <v>852.42857142857156</v>
      </c>
      <c r="F5399" s="299" t="s">
        <v>77</v>
      </c>
    </row>
    <row r="5400" spans="1:6" x14ac:dyDescent="0.3">
      <c r="A5400" s="299" t="s">
        <v>495</v>
      </c>
      <c r="B5400" s="300">
        <v>16</v>
      </c>
      <c r="C5400" s="299" t="s">
        <v>92</v>
      </c>
      <c r="D5400" s="299" t="s">
        <v>55</v>
      </c>
      <c r="E5400" s="301">
        <v>110.71428571428574</v>
      </c>
      <c r="F5400" s="299" t="s">
        <v>187</v>
      </c>
    </row>
    <row r="5401" spans="1:6" x14ac:dyDescent="0.3">
      <c r="A5401" s="299" t="s">
        <v>495</v>
      </c>
      <c r="B5401" s="300">
        <v>16</v>
      </c>
      <c r="C5401" s="299" t="s">
        <v>92</v>
      </c>
      <c r="D5401" s="299" t="s">
        <v>55</v>
      </c>
      <c r="E5401" s="301">
        <v>416.14285714285711</v>
      </c>
      <c r="F5401" s="299" t="s">
        <v>77</v>
      </c>
    </row>
    <row r="5402" spans="1:6" x14ac:dyDescent="0.3">
      <c r="A5402" s="299" t="s">
        <v>495</v>
      </c>
      <c r="B5402" s="300">
        <v>16</v>
      </c>
      <c r="C5402" s="299" t="s">
        <v>92</v>
      </c>
      <c r="D5402" s="299" t="s">
        <v>56</v>
      </c>
      <c r="E5402" s="301">
        <v>5.9999999999999982</v>
      </c>
      <c r="F5402" s="299" t="s">
        <v>187</v>
      </c>
    </row>
    <row r="5403" spans="1:6" x14ac:dyDescent="0.3">
      <c r="A5403" s="299" t="s">
        <v>495</v>
      </c>
      <c r="B5403" s="300">
        <v>16</v>
      </c>
      <c r="C5403" s="299" t="s">
        <v>92</v>
      </c>
      <c r="D5403" s="299" t="s">
        <v>56</v>
      </c>
      <c r="E5403" s="301">
        <v>9.5714285714285712</v>
      </c>
      <c r="F5403" s="299" t="s">
        <v>77</v>
      </c>
    </row>
    <row r="5404" spans="1:6" x14ac:dyDescent="0.3">
      <c r="A5404" s="299" t="s">
        <v>495</v>
      </c>
      <c r="B5404" s="300">
        <v>16</v>
      </c>
      <c r="C5404" s="299" t="s">
        <v>92</v>
      </c>
      <c r="D5404" s="299" t="s">
        <v>57</v>
      </c>
      <c r="E5404" s="301">
        <v>5</v>
      </c>
      <c r="F5404" s="299" t="s">
        <v>77</v>
      </c>
    </row>
    <row r="5405" spans="1:6" x14ac:dyDescent="0.3">
      <c r="A5405" s="299" t="s">
        <v>495</v>
      </c>
      <c r="B5405" s="300">
        <v>16</v>
      </c>
      <c r="C5405" s="299" t="s">
        <v>92</v>
      </c>
      <c r="D5405" s="299" t="s">
        <v>58</v>
      </c>
      <c r="E5405" s="301">
        <v>1.0476190476190481</v>
      </c>
      <c r="F5405" s="299" t="s">
        <v>187</v>
      </c>
    </row>
    <row r="5406" spans="1:6" x14ac:dyDescent="0.3">
      <c r="A5406" s="299" t="s">
        <v>495</v>
      </c>
      <c r="B5406" s="300">
        <v>16</v>
      </c>
      <c r="C5406" s="299" t="s">
        <v>92</v>
      </c>
      <c r="D5406" s="299" t="s">
        <v>58</v>
      </c>
      <c r="E5406" s="301">
        <v>3.6190476190476195</v>
      </c>
      <c r="F5406" s="299" t="s">
        <v>77</v>
      </c>
    </row>
    <row r="5407" spans="1:6" x14ac:dyDescent="0.3">
      <c r="A5407" s="299" t="s">
        <v>495</v>
      </c>
      <c r="B5407" s="300">
        <v>16</v>
      </c>
      <c r="C5407" s="299" t="s">
        <v>92</v>
      </c>
      <c r="D5407" s="299" t="s">
        <v>59</v>
      </c>
      <c r="E5407" s="301">
        <v>9.9523809523809526</v>
      </c>
      <c r="F5407" s="299" t="s">
        <v>187</v>
      </c>
    </row>
    <row r="5408" spans="1:6" x14ac:dyDescent="0.3">
      <c r="A5408" s="299" t="s">
        <v>495</v>
      </c>
      <c r="B5408" s="300">
        <v>16</v>
      </c>
      <c r="C5408" s="299" t="s">
        <v>92</v>
      </c>
      <c r="D5408" s="299" t="s">
        <v>59</v>
      </c>
      <c r="E5408" s="301">
        <v>19.047619047619051</v>
      </c>
      <c r="F5408" s="299" t="s">
        <v>77</v>
      </c>
    </row>
    <row r="5409" spans="1:6" x14ac:dyDescent="0.3">
      <c r="A5409" s="299" t="s">
        <v>495</v>
      </c>
      <c r="B5409" s="300">
        <v>16</v>
      </c>
      <c r="C5409" s="299" t="s">
        <v>92</v>
      </c>
      <c r="D5409" s="299" t="s">
        <v>60</v>
      </c>
      <c r="E5409" s="301">
        <v>11.999999999999996</v>
      </c>
      <c r="F5409" s="299" t="s">
        <v>187</v>
      </c>
    </row>
    <row r="5410" spans="1:6" x14ac:dyDescent="0.3">
      <c r="A5410" s="299" t="s">
        <v>495</v>
      </c>
      <c r="B5410" s="300">
        <v>16</v>
      </c>
      <c r="C5410" s="299" t="s">
        <v>92</v>
      </c>
      <c r="D5410" s="299" t="s">
        <v>60</v>
      </c>
      <c r="E5410" s="301">
        <v>208.57142857142856</v>
      </c>
      <c r="F5410" s="299" t="s">
        <v>77</v>
      </c>
    </row>
    <row r="5411" spans="1:6" x14ac:dyDescent="0.3">
      <c r="A5411" s="299" t="s">
        <v>495</v>
      </c>
      <c r="B5411" s="300">
        <v>16</v>
      </c>
      <c r="C5411" s="299" t="s">
        <v>92</v>
      </c>
      <c r="D5411" s="299" t="s">
        <v>61</v>
      </c>
      <c r="E5411" s="301">
        <v>86.285714285714292</v>
      </c>
      <c r="F5411" s="299" t="s">
        <v>77</v>
      </c>
    </row>
    <row r="5412" spans="1:6" x14ac:dyDescent="0.3">
      <c r="A5412" s="299" t="s">
        <v>495</v>
      </c>
      <c r="B5412" s="300">
        <v>16</v>
      </c>
      <c r="C5412" s="299" t="s">
        <v>92</v>
      </c>
      <c r="D5412" s="299" t="s">
        <v>62</v>
      </c>
      <c r="E5412" s="301">
        <v>9.0000000000000018</v>
      </c>
      <c r="F5412" s="299" t="s">
        <v>187</v>
      </c>
    </row>
    <row r="5413" spans="1:6" x14ac:dyDescent="0.3">
      <c r="A5413" s="299" t="s">
        <v>495</v>
      </c>
      <c r="B5413" s="300">
        <v>16</v>
      </c>
      <c r="C5413" s="299" t="s">
        <v>92</v>
      </c>
      <c r="D5413" s="299" t="s">
        <v>62</v>
      </c>
      <c r="E5413" s="301">
        <v>30.666666666666657</v>
      </c>
      <c r="F5413" s="299" t="s">
        <v>77</v>
      </c>
    </row>
    <row r="5414" spans="1:6" x14ac:dyDescent="0.3">
      <c r="A5414" s="299" t="s">
        <v>495</v>
      </c>
      <c r="B5414" s="300">
        <v>16</v>
      </c>
      <c r="C5414" s="299" t="s">
        <v>92</v>
      </c>
      <c r="D5414" s="299" t="s">
        <v>63</v>
      </c>
      <c r="E5414" s="301">
        <v>8.0000000000000036</v>
      </c>
      <c r="F5414" s="299" t="s">
        <v>187</v>
      </c>
    </row>
    <row r="5415" spans="1:6" x14ac:dyDescent="0.3">
      <c r="A5415" s="299" t="s">
        <v>495</v>
      </c>
      <c r="B5415" s="300">
        <v>16</v>
      </c>
      <c r="C5415" s="299" t="s">
        <v>92</v>
      </c>
      <c r="D5415" s="299" t="s">
        <v>63</v>
      </c>
      <c r="E5415" s="301">
        <v>145.71428571428569</v>
      </c>
      <c r="F5415" s="299" t="s">
        <v>77</v>
      </c>
    </row>
    <row r="5416" spans="1:6" x14ac:dyDescent="0.3">
      <c r="A5416" s="299" t="s">
        <v>495</v>
      </c>
      <c r="B5416" s="300">
        <v>16</v>
      </c>
      <c r="C5416" s="299" t="s">
        <v>92</v>
      </c>
      <c r="D5416" s="299" t="s">
        <v>64</v>
      </c>
      <c r="E5416" s="301">
        <v>2.9999999999999991</v>
      </c>
      <c r="F5416" s="299" t="s">
        <v>187</v>
      </c>
    </row>
    <row r="5417" spans="1:6" x14ac:dyDescent="0.3">
      <c r="A5417" s="299" t="s">
        <v>495</v>
      </c>
      <c r="B5417" s="300">
        <v>16</v>
      </c>
      <c r="C5417" s="299" t="s">
        <v>92</v>
      </c>
      <c r="D5417" s="299" t="s">
        <v>64</v>
      </c>
      <c r="E5417" s="301">
        <v>26.809523809523807</v>
      </c>
      <c r="F5417" s="299" t="s">
        <v>77</v>
      </c>
    </row>
    <row r="5418" spans="1:6" x14ac:dyDescent="0.3">
      <c r="A5418" s="299" t="s">
        <v>495</v>
      </c>
      <c r="B5418" s="300">
        <v>16</v>
      </c>
      <c r="C5418" s="299" t="s">
        <v>92</v>
      </c>
      <c r="D5418" s="299" t="s">
        <v>65</v>
      </c>
      <c r="E5418" s="301">
        <v>22</v>
      </c>
      <c r="F5418" s="299" t="s">
        <v>187</v>
      </c>
    </row>
    <row r="5419" spans="1:6" x14ac:dyDescent="0.3">
      <c r="A5419" s="299" t="s">
        <v>495</v>
      </c>
      <c r="B5419" s="300">
        <v>16</v>
      </c>
      <c r="C5419" s="299" t="s">
        <v>92</v>
      </c>
      <c r="D5419" s="299" t="s">
        <v>65</v>
      </c>
      <c r="E5419" s="301">
        <v>28.999999999999989</v>
      </c>
      <c r="F5419" s="299" t="s">
        <v>77</v>
      </c>
    </row>
    <row r="5420" spans="1:6" x14ac:dyDescent="0.3">
      <c r="A5420" s="299" t="s">
        <v>495</v>
      </c>
      <c r="B5420" s="300">
        <v>16</v>
      </c>
      <c r="C5420" s="299" t="s">
        <v>92</v>
      </c>
      <c r="D5420" s="299" t="s">
        <v>67</v>
      </c>
      <c r="E5420" s="301">
        <v>5</v>
      </c>
      <c r="F5420" s="299" t="s">
        <v>77</v>
      </c>
    </row>
    <row r="5421" spans="1:6" x14ac:dyDescent="0.3">
      <c r="A5421" s="299" t="s">
        <v>495</v>
      </c>
      <c r="B5421" s="300">
        <v>17</v>
      </c>
      <c r="C5421" s="299" t="s">
        <v>91</v>
      </c>
      <c r="D5421" s="299" t="s">
        <v>47</v>
      </c>
      <c r="E5421" s="301">
        <v>190.00000000000006</v>
      </c>
      <c r="F5421" s="299" t="s">
        <v>187</v>
      </c>
    </row>
    <row r="5422" spans="1:6" x14ac:dyDescent="0.3">
      <c r="A5422" s="299" t="s">
        <v>495</v>
      </c>
      <c r="B5422" s="300">
        <v>17</v>
      </c>
      <c r="C5422" s="299" t="s">
        <v>91</v>
      </c>
      <c r="D5422" s="299" t="s">
        <v>47</v>
      </c>
      <c r="E5422" s="301">
        <v>74.19047619047619</v>
      </c>
      <c r="F5422" s="299" t="s">
        <v>80</v>
      </c>
    </row>
    <row r="5423" spans="1:6" x14ac:dyDescent="0.3">
      <c r="A5423" s="299" t="s">
        <v>495</v>
      </c>
      <c r="B5423" s="300">
        <v>17</v>
      </c>
      <c r="C5423" s="299" t="s">
        <v>91</v>
      </c>
      <c r="D5423" s="299" t="s">
        <v>47</v>
      </c>
      <c r="E5423" s="301">
        <v>4.8095238095238102</v>
      </c>
      <c r="F5423" s="299" t="s">
        <v>188</v>
      </c>
    </row>
    <row r="5424" spans="1:6" x14ac:dyDescent="0.3">
      <c r="A5424" s="299" t="s">
        <v>495</v>
      </c>
      <c r="B5424" s="300">
        <v>17</v>
      </c>
      <c r="C5424" s="299" t="s">
        <v>91</v>
      </c>
      <c r="D5424" s="299" t="s">
        <v>47</v>
      </c>
      <c r="E5424" s="301">
        <v>567.42857142857133</v>
      </c>
      <c r="F5424" s="299" t="s">
        <v>77</v>
      </c>
    </row>
    <row r="5425" spans="1:6" x14ac:dyDescent="0.3">
      <c r="A5425" s="299" t="s">
        <v>495</v>
      </c>
      <c r="B5425" s="300">
        <v>17</v>
      </c>
      <c r="C5425" s="299" t="s">
        <v>91</v>
      </c>
      <c r="D5425" s="299" t="s">
        <v>48</v>
      </c>
      <c r="E5425" s="301">
        <v>2.0000000000000009</v>
      </c>
      <c r="F5425" s="299" t="s">
        <v>187</v>
      </c>
    </row>
    <row r="5426" spans="1:6" x14ac:dyDescent="0.3">
      <c r="A5426" s="299" t="s">
        <v>495</v>
      </c>
      <c r="B5426" s="300">
        <v>17</v>
      </c>
      <c r="C5426" s="299" t="s">
        <v>91</v>
      </c>
      <c r="D5426" s="299" t="s">
        <v>48</v>
      </c>
      <c r="E5426" s="301">
        <v>16.190476190476197</v>
      </c>
      <c r="F5426" s="299" t="s">
        <v>77</v>
      </c>
    </row>
    <row r="5427" spans="1:6" x14ac:dyDescent="0.3">
      <c r="A5427" s="299" t="s">
        <v>495</v>
      </c>
      <c r="B5427" s="300">
        <v>17</v>
      </c>
      <c r="C5427" s="299" t="s">
        <v>91</v>
      </c>
      <c r="D5427" s="299" t="s">
        <v>49</v>
      </c>
      <c r="E5427" s="301">
        <v>141.57142857142856</v>
      </c>
      <c r="F5427" s="299" t="s">
        <v>187</v>
      </c>
    </row>
    <row r="5428" spans="1:6" x14ac:dyDescent="0.3">
      <c r="A5428" s="299" t="s">
        <v>495</v>
      </c>
      <c r="B5428" s="300">
        <v>17</v>
      </c>
      <c r="C5428" s="299" t="s">
        <v>91</v>
      </c>
      <c r="D5428" s="299" t="s">
        <v>49</v>
      </c>
      <c r="E5428" s="301">
        <v>9928.6190476190477</v>
      </c>
      <c r="F5428" s="299" t="s">
        <v>77</v>
      </c>
    </row>
    <row r="5429" spans="1:6" x14ac:dyDescent="0.3">
      <c r="A5429" s="299" t="s">
        <v>495</v>
      </c>
      <c r="B5429" s="300">
        <v>17</v>
      </c>
      <c r="C5429" s="299" t="s">
        <v>91</v>
      </c>
      <c r="D5429" s="299" t="s">
        <v>50</v>
      </c>
      <c r="E5429" s="301">
        <v>4.0000000000000018</v>
      </c>
      <c r="F5429" s="299" t="s">
        <v>77</v>
      </c>
    </row>
    <row r="5430" spans="1:6" x14ac:dyDescent="0.3">
      <c r="A5430" s="299" t="s">
        <v>495</v>
      </c>
      <c r="B5430" s="300">
        <v>17</v>
      </c>
      <c r="C5430" s="299" t="s">
        <v>91</v>
      </c>
      <c r="D5430" s="299" t="s">
        <v>51</v>
      </c>
      <c r="E5430" s="301">
        <v>5</v>
      </c>
      <c r="F5430" s="299" t="s">
        <v>187</v>
      </c>
    </row>
    <row r="5431" spans="1:6" x14ac:dyDescent="0.3">
      <c r="A5431" s="299" t="s">
        <v>495</v>
      </c>
      <c r="B5431" s="300">
        <v>17</v>
      </c>
      <c r="C5431" s="299" t="s">
        <v>91</v>
      </c>
      <c r="D5431" s="299" t="s">
        <v>51</v>
      </c>
      <c r="E5431" s="301">
        <v>310.90476190476193</v>
      </c>
      <c r="F5431" s="299" t="s">
        <v>77</v>
      </c>
    </row>
    <row r="5432" spans="1:6" x14ac:dyDescent="0.3">
      <c r="A5432" s="299" t="s">
        <v>495</v>
      </c>
      <c r="B5432" s="300">
        <v>17</v>
      </c>
      <c r="C5432" s="299" t="s">
        <v>91</v>
      </c>
      <c r="D5432" s="299" t="s">
        <v>52</v>
      </c>
      <c r="E5432" s="301">
        <v>857.38095238095264</v>
      </c>
      <c r="F5432" s="299" t="s">
        <v>187</v>
      </c>
    </row>
    <row r="5433" spans="1:6" x14ac:dyDescent="0.3">
      <c r="A5433" s="299" t="s">
        <v>495</v>
      </c>
      <c r="B5433" s="300">
        <v>17</v>
      </c>
      <c r="C5433" s="299" t="s">
        <v>91</v>
      </c>
      <c r="D5433" s="299" t="s">
        <v>52</v>
      </c>
      <c r="E5433" s="301">
        <v>4997.0000000000009</v>
      </c>
      <c r="F5433" s="299" t="s">
        <v>77</v>
      </c>
    </row>
    <row r="5434" spans="1:6" x14ac:dyDescent="0.3">
      <c r="A5434" s="299" t="s">
        <v>495</v>
      </c>
      <c r="B5434" s="300">
        <v>17</v>
      </c>
      <c r="C5434" s="299" t="s">
        <v>91</v>
      </c>
      <c r="D5434" s="299" t="s">
        <v>53</v>
      </c>
      <c r="E5434" s="301">
        <v>1468.4761904761904</v>
      </c>
      <c r="F5434" s="299" t="s">
        <v>187</v>
      </c>
    </row>
    <row r="5435" spans="1:6" x14ac:dyDescent="0.3">
      <c r="A5435" s="299" t="s">
        <v>495</v>
      </c>
      <c r="B5435" s="300">
        <v>17</v>
      </c>
      <c r="C5435" s="299" t="s">
        <v>91</v>
      </c>
      <c r="D5435" s="299" t="s">
        <v>53</v>
      </c>
      <c r="E5435" s="301">
        <v>5442.4761904761917</v>
      </c>
      <c r="F5435" s="299" t="s">
        <v>77</v>
      </c>
    </row>
    <row r="5436" spans="1:6" x14ac:dyDescent="0.3">
      <c r="A5436" s="299" t="s">
        <v>495</v>
      </c>
      <c r="B5436" s="300">
        <v>17</v>
      </c>
      <c r="C5436" s="299" t="s">
        <v>91</v>
      </c>
      <c r="D5436" s="299" t="s">
        <v>54</v>
      </c>
      <c r="E5436" s="301">
        <v>358.14285714285711</v>
      </c>
      <c r="F5436" s="299" t="s">
        <v>187</v>
      </c>
    </row>
    <row r="5437" spans="1:6" x14ac:dyDescent="0.3">
      <c r="A5437" s="299" t="s">
        <v>495</v>
      </c>
      <c r="B5437" s="300">
        <v>17</v>
      </c>
      <c r="C5437" s="299" t="s">
        <v>91</v>
      </c>
      <c r="D5437" s="299" t="s">
        <v>54</v>
      </c>
      <c r="E5437" s="301">
        <v>4.0000000000000018</v>
      </c>
      <c r="F5437" s="299" t="s">
        <v>81</v>
      </c>
    </row>
    <row r="5438" spans="1:6" x14ac:dyDescent="0.3">
      <c r="A5438" s="299" t="s">
        <v>495</v>
      </c>
      <c r="B5438" s="300">
        <v>17</v>
      </c>
      <c r="C5438" s="299" t="s">
        <v>91</v>
      </c>
      <c r="D5438" s="299" t="s">
        <v>54</v>
      </c>
      <c r="E5438" s="301">
        <v>5.761904761904761</v>
      </c>
      <c r="F5438" s="299" t="s">
        <v>80</v>
      </c>
    </row>
    <row r="5439" spans="1:6" x14ac:dyDescent="0.3">
      <c r="A5439" s="299" t="s">
        <v>495</v>
      </c>
      <c r="B5439" s="300">
        <v>17</v>
      </c>
      <c r="C5439" s="299" t="s">
        <v>91</v>
      </c>
      <c r="D5439" s="299" t="s">
        <v>54</v>
      </c>
      <c r="E5439" s="301">
        <v>1723.2380952380954</v>
      </c>
      <c r="F5439" s="299" t="s">
        <v>77</v>
      </c>
    </row>
    <row r="5440" spans="1:6" x14ac:dyDescent="0.3">
      <c r="A5440" s="299" t="s">
        <v>495</v>
      </c>
      <c r="B5440" s="300">
        <v>17</v>
      </c>
      <c r="C5440" s="299" t="s">
        <v>91</v>
      </c>
      <c r="D5440" s="299" t="s">
        <v>55</v>
      </c>
      <c r="E5440" s="301">
        <v>1096.9047619047619</v>
      </c>
      <c r="F5440" s="299" t="s">
        <v>187</v>
      </c>
    </row>
    <row r="5441" spans="1:6" x14ac:dyDescent="0.3">
      <c r="A5441" s="299" t="s">
        <v>495</v>
      </c>
      <c r="B5441" s="300">
        <v>17</v>
      </c>
      <c r="C5441" s="299" t="s">
        <v>91</v>
      </c>
      <c r="D5441" s="299" t="s">
        <v>55</v>
      </c>
      <c r="E5441" s="301">
        <v>7377.8571428571431</v>
      </c>
      <c r="F5441" s="299" t="s">
        <v>77</v>
      </c>
    </row>
    <row r="5442" spans="1:6" x14ac:dyDescent="0.3">
      <c r="A5442" s="299" t="s">
        <v>495</v>
      </c>
      <c r="B5442" s="300">
        <v>17</v>
      </c>
      <c r="C5442" s="299" t="s">
        <v>91</v>
      </c>
      <c r="D5442" s="299" t="s">
        <v>56</v>
      </c>
      <c r="E5442" s="301">
        <v>128.00000000000003</v>
      </c>
      <c r="F5442" s="299" t="s">
        <v>187</v>
      </c>
    </row>
    <row r="5443" spans="1:6" x14ac:dyDescent="0.3">
      <c r="A5443" s="299" t="s">
        <v>495</v>
      </c>
      <c r="B5443" s="300">
        <v>17</v>
      </c>
      <c r="C5443" s="299" t="s">
        <v>91</v>
      </c>
      <c r="D5443" s="299" t="s">
        <v>56</v>
      </c>
      <c r="E5443" s="301">
        <v>164.76190476190476</v>
      </c>
      <c r="F5443" s="299" t="s">
        <v>77</v>
      </c>
    </row>
    <row r="5444" spans="1:6" x14ac:dyDescent="0.3">
      <c r="A5444" s="299" t="s">
        <v>495</v>
      </c>
      <c r="B5444" s="300">
        <v>17</v>
      </c>
      <c r="C5444" s="299" t="s">
        <v>91</v>
      </c>
      <c r="D5444" s="299" t="s">
        <v>57</v>
      </c>
      <c r="E5444" s="301">
        <v>22.619047619047617</v>
      </c>
      <c r="F5444" s="299" t="s">
        <v>187</v>
      </c>
    </row>
    <row r="5445" spans="1:6" x14ac:dyDescent="0.3">
      <c r="A5445" s="299" t="s">
        <v>495</v>
      </c>
      <c r="B5445" s="300">
        <v>17</v>
      </c>
      <c r="C5445" s="299" t="s">
        <v>91</v>
      </c>
      <c r="D5445" s="299" t="s">
        <v>57</v>
      </c>
      <c r="E5445" s="301">
        <v>57.333333333333343</v>
      </c>
      <c r="F5445" s="299" t="s">
        <v>77</v>
      </c>
    </row>
    <row r="5446" spans="1:6" x14ac:dyDescent="0.3">
      <c r="A5446" s="299" t="s">
        <v>495</v>
      </c>
      <c r="B5446" s="300">
        <v>17</v>
      </c>
      <c r="C5446" s="299" t="s">
        <v>91</v>
      </c>
      <c r="D5446" s="299" t="s">
        <v>58</v>
      </c>
      <c r="E5446" s="301">
        <v>70.285714285714292</v>
      </c>
      <c r="F5446" s="299" t="s">
        <v>187</v>
      </c>
    </row>
    <row r="5447" spans="1:6" x14ac:dyDescent="0.3">
      <c r="A5447" s="299" t="s">
        <v>495</v>
      </c>
      <c r="B5447" s="300">
        <v>17</v>
      </c>
      <c r="C5447" s="299" t="s">
        <v>91</v>
      </c>
      <c r="D5447" s="299" t="s">
        <v>58</v>
      </c>
      <c r="E5447" s="301">
        <v>226.52380952380955</v>
      </c>
      <c r="F5447" s="299" t="s">
        <v>77</v>
      </c>
    </row>
    <row r="5448" spans="1:6" x14ac:dyDescent="0.3">
      <c r="A5448" s="299" t="s">
        <v>495</v>
      </c>
      <c r="B5448" s="300">
        <v>17</v>
      </c>
      <c r="C5448" s="299" t="s">
        <v>91</v>
      </c>
      <c r="D5448" s="299" t="s">
        <v>59</v>
      </c>
      <c r="E5448" s="301">
        <v>188.04761904761907</v>
      </c>
      <c r="F5448" s="299" t="s">
        <v>187</v>
      </c>
    </row>
    <row r="5449" spans="1:6" x14ac:dyDescent="0.3">
      <c r="A5449" s="299" t="s">
        <v>495</v>
      </c>
      <c r="B5449" s="300">
        <v>17</v>
      </c>
      <c r="C5449" s="299" t="s">
        <v>91</v>
      </c>
      <c r="D5449" s="299" t="s">
        <v>59</v>
      </c>
      <c r="E5449" s="301">
        <v>475.52380952380958</v>
      </c>
      <c r="F5449" s="299" t="s">
        <v>77</v>
      </c>
    </row>
    <row r="5450" spans="1:6" x14ac:dyDescent="0.3">
      <c r="A5450" s="299" t="s">
        <v>495</v>
      </c>
      <c r="B5450" s="300">
        <v>17</v>
      </c>
      <c r="C5450" s="299" t="s">
        <v>91</v>
      </c>
      <c r="D5450" s="299" t="s">
        <v>60</v>
      </c>
      <c r="E5450" s="301">
        <v>298.85714285714278</v>
      </c>
      <c r="F5450" s="299" t="s">
        <v>187</v>
      </c>
    </row>
    <row r="5451" spans="1:6" x14ac:dyDescent="0.3">
      <c r="A5451" s="299" t="s">
        <v>495</v>
      </c>
      <c r="B5451" s="300">
        <v>17</v>
      </c>
      <c r="C5451" s="299" t="s">
        <v>91</v>
      </c>
      <c r="D5451" s="299" t="s">
        <v>60</v>
      </c>
      <c r="E5451" s="301">
        <v>5202.6190476190477</v>
      </c>
      <c r="F5451" s="299" t="s">
        <v>77</v>
      </c>
    </row>
    <row r="5452" spans="1:6" x14ac:dyDescent="0.3">
      <c r="A5452" s="299" t="s">
        <v>495</v>
      </c>
      <c r="B5452" s="300">
        <v>17</v>
      </c>
      <c r="C5452" s="299" t="s">
        <v>91</v>
      </c>
      <c r="D5452" s="299" t="s">
        <v>61</v>
      </c>
      <c r="E5452" s="301">
        <v>386.33333333333337</v>
      </c>
      <c r="F5452" s="299" t="s">
        <v>77</v>
      </c>
    </row>
    <row r="5453" spans="1:6" x14ac:dyDescent="0.3">
      <c r="A5453" s="299" t="s">
        <v>495</v>
      </c>
      <c r="B5453" s="300">
        <v>17</v>
      </c>
      <c r="C5453" s="299" t="s">
        <v>91</v>
      </c>
      <c r="D5453" s="299" t="s">
        <v>62</v>
      </c>
      <c r="E5453" s="301">
        <v>152.80952380952382</v>
      </c>
      <c r="F5453" s="299" t="s">
        <v>187</v>
      </c>
    </row>
    <row r="5454" spans="1:6" x14ac:dyDescent="0.3">
      <c r="A5454" s="299" t="s">
        <v>495</v>
      </c>
      <c r="B5454" s="300">
        <v>17</v>
      </c>
      <c r="C5454" s="299" t="s">
        <v>91</v>
      </c>
      <c r="D5454" s="299" t="s">
        <v>62</v>
      </c>
      <c r="E5454" s="301">
        <v>418.04761904761898</v>
      </c>
      <c r="F5454" s="299" t="s">
        <v>77</v>
      </c>
    </row>
    <row r="5455" spans="1:6" x14ac:dyDescent="0.3">
      <c r="A5455" s="299" t="s">
        <v>495</v>
      </c>
      <c r="B5455" s="300">
        <v>17</v>
      </c>
      <c r="C5455" s="299" t="s">
        <v>91</v>
      </c>
      <c r="D5455" s="299" t="s">
        <v>63</v>
      </c>
      <c r="E5455" s="301">
        <v>62.761904761904759</v>
      </c>
      <c r="F5455" s="299" t="s">
        <v>187</v>
      </c>
    </row>
    <row r="5456" spans="1:6" x14ac:dyDescent="0.3">
      <c r="A5456" s="299" t="s">
        <v>495</v>
      </c>
      <c r="B5456" s="300">
        <v>17</v>
      </c>
      <c r="C5456" s="299" t="s">
        <v>91</v>
      </c>
      <c r="D5456" s="299" t="s">
        <v>63</v>
      </c>
      <c r="E5456" s="301">
        <v>2212.4285714285702</v>
      </c>
      <c r="F5456" s="299" t="s">
        <v>77</v>
      </c>
    </row>
    <row r="5457" spans="1:6" x14ac:dyDescent="0.3">
      <c r="A5457" s="299" t="s">
        <v>495</v>
      </c>
      <c r="B5457" s="300">
        <v>17</v>
      </c>
      <c r="C5457" s="299" t="s">
        <v>91</v>
      </c>
      <c r="D5457" s="299" t="s">
        <v>64</v>
      </c>
      <c r="E5457" s="301">
        <v>70.714285714285708</v>
      </c>
      <c r="F5457" s="299" t="s">
        <v>187</v>
      </c>
    </row>
    <row r="5458" spans="1:6" x14ac:dyDescent="0.3">
      <c r="A5458" s="299" t="s">
        <v>495</v>
      </c>
      <c r="B5458" s="300">
        <v>17</v>
      </c>
      <c r="C5458" s="299" t="s">
        <v>91</v>
      </c>
      <c r="D5458" s="299" t="s">
        <v>64</v>
      </c>
      <c r="E5458" s="301">
        <v>8.6666666666666696</v>
      </c>
      <c r="F5458" s="299" t="s">
        <v>80</v>
      </c>
    </row>
    <row r="5459" spans="1:6" x14ac:dyDescent="0.3">
      <c r="A5459" s="299" t="s">
        <v>495</v>
      </c>
      <c r="B5459" s="300">
        <v>17</v>
      </c>
      <c r="C5459" s="299" t="s">
        <v>91</v>
      </c>
      <c r="D5459" s="299" t="s">
        <v>64</v>
      </c>
      <c r="E5459" s="301">
        <v>549.71428571428567</v>
      </c>
      <c r="F5459" s="299" t="s">
        <v>77</v>
      </c>
    </row>
    <row r="5460" spans="1:6" x14ac:dyDescent="0.3">
      <c r="A5460" s="299" t="s">
        <v>495</v>
      </c>
      <c r="B5460" s="300">
        <v>17</v>
      </c>
      <c r="C5460" s="299" t="s">
        <v>91</v>
      </c>
      <c r="D5460" s="299" t="s">
        <v>65</v>
      </c>
      <c r="E5460" s="301">
        <v>476.90476190476181</v>
      </c>
      <c r="F5460" s="299" t="s">
        <v>187</v>
      </c>
    </row>
    <row r="5461" spans="1:6" x14ac:dyDescent="0.3">
      <c r="A5461" s="299" t="s">
        <v>495</v>
      </c>
      <c r="B5461" s="300">
        <v>17</v>
      </c>
      <c r="C5461" s="299" t="s">
        <v>91</v>
      </c>
      <c r="D5461" s="299" t="s">
        <v>65</v>
      </c>
      <c r="E5461" s="301">
        <v>940.38095238095218</v>
      </c>
      <c r="F5461" s="299" t="s">
        <v>77</v>
      </c>
    </row>
    <row r="5462" spans="1:6" x14ac:dyDescent="0.3">
      <c r="A5462" s="299" t="s">
        <v>495</v>
      </c>
      <c r="B5462" s="300">
        <v>17</v>
      </c>
      <c r="C5462" s="299" t="s">
        <v>91</v>
      </c>
      <c r="D5462" s="299" t="s">
        <v>67</v>
      </c>
      <c r="E5462" s="301">
        <v>2.9999999999999991</v>
      </c>
      <c r="F5462" s="299" t="s">
        <v>187</v>
      </c>
    </row>
    <row r="5463" spans="1:6" x14ac:dyDescent="0.3">
      <c r="A5463" s="299" t="s">
        <v>495</v>
      </c>
      <c r="B5463" s="300">
        <v>17</v>
      </c>
      <c r="C5463" s="299" t="s">
        <v>91</v>
      </c>
      <c r="D5463" s="299" t="s">
        <v>67</v>
      </c>
      <c r="E5463" s="301">
        <v>40.285714285714285</v>
      </c>
      <c r="F5463" s="299" t="s">
        <v>77</v>
      </c>
    </row>
    <row r="5464" spans="1:6" x14ac:dyDescent="0.3">
      <c r="A5464" s="299" t="s">
        <v>495</v>
      </c>
      <c r="B5464" s="300">
        <v>17</v>
      </c>
      <c r="C5464" s="299" t="s">
        <v>91</v>
      </c>
      <c r="D5464" s="299" t="s">
        <v>66</v>
      </c>
      <c r="E5464" s="301">
        <v>1.0000000000000004</v>
      </c>
      <c r="F5464" s="299" t="s">
        <v>77</v>
      </c>
    </row>
    <row r="5465" spans="1:6" x14ac:dyDescent="0.3">
      <c r="A5465" s="299" t="s">
        <v>495</v>
      </c>
      <c r="B5465" s="300">
        <v>17</v>
      </c>
      <c r="C5465" s="299" t="s">
        <v>92</v>
      </c>
      <c r="D5465" s="299" t="s">
        <v>47</v>
      </c>
      <c r="E5465" s="301">
        <v>41.904761904761905</v>
      </c>
      <c r="F5465" s="299" t="s">
        <v>187</v>
      </c>
    </row>
    <row r="5466" spans="1:6" x14ac:dyDescent="0.3">
      <c r="A5466" s="299" t="s">
        <v>495</v>
      </c>
      <c r="B5466" s="300">
        <v>17</v>
      </c>
      <c r="C5466" s="299" t="s">
        <v>92</v>
      </c>
      <c r="D5466" s="299" t="s">
        <v>47</v>
      </c>
      <c r="E5466" s="301">
        <v>1.0000000000000004</v>
      </c>
      <c r="F5466" s="299" t="s">
        <v>81</v>
      </c>
    </row>
    <row r="5467" spans="1:6" x14ac:dyDescent="0.3">
      <c r="A5467" s="299" t="s">
        <v>495</v>
      </c>
      <c r="B5467" s="300">
        <v>17</v>
      </c>
      <c r="C5467" s="299" t="s">
        <v>92</v>
      </c>
      <c r="D5467" s="299" t="s">
        <v>47</v>
      </c>
      <c r="E5467" s="301">
        <v>2.0000000000000009</v>
      </c>
      <c r="F5467" s="299" t="s">
        <v>80</v>
      </c>
    </row>
    <row r="5468" spans="1:6" x14ac:dyDescent="0.3">
      <c r="A5468" s="299" t="s">
        <v>495</v>
      </c>
      <c r="B5468" s="300">
        <v>17</v>
      </c>
      <c r="C5468" s="299" t="s">
        <v>92</v>
      </c>
      <c r="D5468" s="299" t="s">
        <v>47</v>
      </c>
      <c r="E5468" s="301">
        <v>11</v>
      </c>
      <c r="F5468" s="299" t="s">
        <v>188</v>
      </c>
    </row>
    <row r="5469" spans="1:6" x14ac:dyDescent="0.3">
      <c r="A5469" s="299" t="s">
        <v>495</v>
      </c>
      <c r="B5469" s="300">
        <v>17</v>
      </c>
      <c r="C5469" s="299" t="s">
        <v>92</v>
      </c>
      <c r="D5469" s="299" t="s">
        <v>47</v>
      </c>
      <c r="E5469" s="301">
        <v>120.33333333333331</v>
      </c>
      <c r="F5469" s="299" t="s">
        <v>77</v>
      </c>
    </row>
    <row r="5470" spans="1:6" x14ac:dyDescent="0.3">
      <c r="A5470" s="299" t="s">
        <v>495</v>
      </c>
      <c r="B5470" s="300">
        <v>17</v>
      </c>
      <c r="C5470" s="299" t="s">
        <v>92</v>
      </c>
      <c r="D5470" s="299" t="s">
        <v>48</v>
      </c>
      <c r="E5470" s="301">
        <v>11</v>
      </c>
      <c r="F5470" s="299" t="s">
        <v>77</v>
      </c>
    </row>
    <row r="5471" spans="1:6" x14ac:dyDescent="0.3">
      <c r="A5471" s="299" t="s">
        <v>495</v>
      </c>
      <c r="B5471" s="300">
        <v>17</v>
      </c>
      <c r="C5471" s="299" t="s">
        <v>92</v>
      </c>
      <c r="D5471" s="299" t="s">
        <v>49</v>
      </c>
      <c r="E5471" s="301">
        <v>186.95238095238088</v>
      </c>
      <c r="F5471" s="299" t="s">
        <v>187</v>
      </c>
    </row>
    <row r="5472" spans="1:6" x14ac:dyDescent="0.3">
      <c r="A5472" s="299" t="s">
        <v>495</v>
      </c>
      <c r="B5472" s="300">
        <v>17</v>
      </c>
      <c r="C5472" s="299" t="s">
        <v>92</v>
      </c>
      <c r="D5472" s="299" t="s">
        <v>49</v>
      </c>
      <c r="E5472" s="301">
        <v>2450.2380952380959</v>
      </c>
      <c r="F5472" s="299" t="s">
        <v>77</v>
      </c>
    </row>
    <row r="5473" spans="1:6" x14ac:dyDescent="0.3">
      <c r="A5473" s="299" t="s">
        <v>495</v>
      </c>
      <c r="B5473" s="300">
        <v>17</v>
      </c>
      <c r="C5473" s="299" t="s">
        <v>92</v>
      </c>
      <c r="D5473" s="299" t="s">
        <v>50</v>
      </c>
      <c r="E5473" s="301">
        <v>1.0000000000000004</v>
      </c>
      <c r="F5473" s="299" t="s">
        <v>187</v>
      </c>
    </row>
    <row r="5474" spans="1:6" x14ac:dyDescent="0.3">
      <c r="A5474" s="299" t="s">
        <v>495</v>
      </c>
      <c r="B5474" s="300">
        <v>17</v>
      </c>
      <c r="C5474" s="299" t="s">
        <v>92</v>
      </c>
      <c r="D5474" s="299" t="s">
        <v>50</v>
      </c>
      <c r="E5474" s="301">
        <v>11.999999999999996</v>
      </c>
      <c r="F5474" s="299" t="s">
        <v>77</v>
      </c>
    </row>
    <row r="5475" spans="1:6" x14ac:dyDescent="0.3">
      <c r="A5475" s="299" t="s">
        <v>495</v>
      </c>
      <c r="B5475" s="300">
        <v>17</v>
      </c>
      <c r="C5475" s="299" t="s">
        <v>92</v>
      </c>
      <c r="D5475" s="299" t="s">
        <v>51</v>
      </c>
      <c r="E5475" s="301">
        <v>2.0000000000000009</v>
      </c>
      <c r="F5475" s="299" t="s">
        <v>187</v>
      </c>
    </row>
    <row r="5476" spans="1:6" x14ac:dyDescent="0.3">
      <c r="A5476" s="299" t="s">
        <v>495</v>
      </c>
      <c r="B5476" s="300">
        <v>17</v>
      </c>
      <c r="C5476" s="299" t="s">
        <v>92</v>
      </c>
      <c r="D5476" s="299" t="s">
        <v>51</v>
      </c>
      <c r="E5476" s="301">
        <v>51.19047619047619</v>
      </c>
      <c r="F5476" s="299" t="s">
        <v>77</v>
      </c>
    </row>
    <row r="5477" spans="1:6" x14ac:dyDescent="0.3">
      <c r="A5477" s="299" t="s">
        <v>495</v>
      </c>
      <c r="B5477" s="300">
        <v>17</v>
      </c>
      <c r="C5477" s="299" t="s">
        <v>92</v>
      </c>
      <c r="D5477" s="299" t="s">
        <v>52</v>
      </c>
      <c r="E5477" s="301">
        <v>665.142857142857</v>
      </c>
      <c r="F5477" s="299" t="s">
        <v>187</v>
      </c>
    </row>
    <row r="5478" spans="1:6" x14ac:dyDescent="0.3">
      <c r="A5478" s="299" t="s">
        <v>495</v>
      </c>
      <c r="B5478" s="300">
        <v>17</v>
      </c>
      <c r="C5478" s="299" t="s">
        <v>92</v>
      </c>
      <c r="D5478" s="299" t="s">
        <v>52</v>
      </c>
      <c r="E5478" s="301">
        <v>927.09523809523819</v>
      </c>
      <c r="F5478" s="299" t="s">
        <v>77</v>
      </c>
    </row>
    <row r="5479" spans="1:6" x14ac:dyDescent="0.3">
      <c r="A5479" s="299" t="s">
        <v>495</v>
      </c>
      <c r="B5479" s="300">
        <v>17</v>
      </c>
      <c r="C5479" s="299" t="s">
        <v>92</v>
      </c>
      <c r="D5479" s="299" t="s">
        <v>53</v>
      </c>
      <c r="E5479" s="301">
        <v>805.0952380952383</v>
      </c>
      <c r="F5479" s="299" t="s">
        <v>187</v>
      </c>
    </row>
    <row r="5480" spans="1:6" x14ac:dyDescent="0.3">
      <c r="A5480" s="299" t="s">
        <v>495</v>
      </c>
      <c r="B5480" s="300">
        <v>17</v>
      </c>
      <c r="C5480" s="299" t="s">
        <v>92</v>
      </c>
      <c r="D5480" s="299" t="s">
        <v>53</v>
      </c>
      <c r="E5480" s="301">
        <v>1801.9523809523805</v>
      </c>
      <c r="F5480" s="299" t="s">
        <v>77</v>
      </c>
    </row>
    <row r="5481" spans="1:6" x14ac:dyDescent="0.3">
      <c r="A5481" s="299" t="s">
        <v>495</v>
      </c>
      <c r="B5481" s="300">
        <v>17</v>
      </c>
      <c r="C5481" s="299" t="s">
        <v>92</v>
      </c>
      <c r="D5481" s="299" t="s">
        <v>54</v>
      </c>
      <c r="E5481" s="301">
        <v>566.66666666666652</v>
      </c>
      <c r="F5481" s="299" t="s">
        <v>187</v>
      </c>
    </row>
    <row r="5482" spans="1:6" x14ac:dyDescent="0.3">
      <c r="A5482" s="299" t="s">
        <v>495</v>
      </c>
      <c r="B5482" s="300">
        <v>17</v>
      </c>
      <c r="C5482" s="299" t="s">
        <v>92</v>
      </c>
      <c r="D5482" s="299" t="s">
        <v>54</v>
      </c>
      <c r="E5482" s="301">
        <v>5</v>
      </c>
      <c r="F5482" s="299" t="s">
        <v>81</v>
      </c>
    </row>
    <row r="5483" spans="1:6" x14ac:dyDescent="0.3">
      <c r="A5483" s="299" t="s">
        <v>495</v>
      </c>
      <c r="B5483" s="300">
        <v>17</v>
      </c>
      <c r="C5483" s="299" t="s">
        <v>92</v>
      </c>
      <c r="D5483" s="299" t="s">
        <v>54</v>
      </c>
      <c r="E5483" s="301">
        <v>9.4761904761904781</v>
      </c>
      <c r="F5483" s="299" t="s">
        <v>80</v>
      </c>
    </row>
    <row r="5484" spans="1:6" x14ac:dyDescent="0.3">
      <c r="A5484" s="299" t="s">
        <v>495</v>
      </c>
      <c r="B5484" s="300">
        <v>17</v>
      </c>
      <c r="C5484" s="299" t="s">
        <v>92</v>
      </c>
      <c r="D5484" s="299" t="s">
        <v>54</v>
      </c>
      <c r="E5484" s="301">
        <v>1512.333333333333</v>
      </c>
      <c r="F5484" s="299" t="s">
        <v>77</v>
      </c>
    </row>
    <row r="5485" spans="1:6" x14ac:dyDescent="0.3">
      <c r="A5485" s="299" t="s">
        <v>495</v>
      </c>
      <c r="B5485" s="300">
        <v>17</v>
      </c>
      <c r="C5485" s="299" t="s">
        <v>92</v>
      </c>
      <c r="D5485" s="299" t="s">
        <v>55</v>
      </c>
      <c r="E5485" s="301">
        <v>679.85714285714278</v>
      </c>
      <c r="F5485" s="299" t="s">
        <v>187</v>
      </c>
    </row>
    <row r="5486" spans="1:6" x14ac:dyDescent="0.3">
      <c r="A5486" s="299" t="s">
        <v>495</v>
      </c>
      <c r="B5486" s="300">
        <v>17</v>
      </c>
      <c r="C5486" s="299" t="s">
        <v>92</v>
      </c>
      <c r="D5486" s="299" t="s">
        <v>55</v>
      </c>
      <c r="E5486" s="301">
        <v>1810.1428571428576</v>
      </c>
      <c r="F5486" s="299" t="s">
        <v>77</v>
      </c>
    </row>
    <row r="5487" spans="1:6" x14ac:dyDescent="0.3">
      <c r="A5487" s="299" t="s">
        <v>495</v>
      </c>
      <c r="B5487" s="300">
        <v>17</v>
      </c>
      <c r="C5487" s="299" t="s">
        <v>92</v>
      </c>
      <c r="D5487" s="299" t="s">
        <v>56</v>
      </c>
      <c r="E5487" s="301">
        <v>116.23809523809521</v>
      </c>
      <c r="F5487" s="299" t="s">
        <v>187</v>
      </c>
    </row>
    <row r="5488" spans="1:6" x14ac:dyDescent="0.3">
      <c r="A5488" s="299" t="s">
        <v>495</v>
      </c>
      <c r="B5488" s="300">
        <v>17</v>
      </c>
      <c r="C5488" s="299" t="s">
        <v>92</v>
      </c>
      <c r="D5488" s="299" t="s">
        <v>56</v>
      </c>
      <c r="E5488" s="301">
        <v>113.38095238095238</v>
      </c>
      <c r="F5488" s="299" t="s">
        <v>77</v>
      </c>
    </row>
    <row r="5489" spans="1:6" x14ac:dyDescent="0.3">
      <c r="A5489" s="299" t="s">
        <v>495</v>
      </c>
      <c r="B5489" s="300">
        <v>17</v>
      </c>
      <c r="C5489" s="299" t="s">
        <v>92</v>
      </c>
      <c r="D5489" s="299" t="s">
        <v>57</v>
      </c>
      <c r="E5489" s="301">
        <v>30.714285714285701</v>
      </c>
      <c r="F5489" s="299" t="s">
        <v>187</v>
      </c>
    </row>
    <row r="5490" spans="1:6" x14ac:dyDescent="0.3">
      <c r="A5490" s="299" t="s">
        <v>495</v>
      </c>
      <c r="B5490" s="300">
        <v>17</v>
      </c>
      <c r="C5490" s="299" t="s">
        <v>92</v>
      </c>
      <c r="D5490" s="299" t="s">
        <v>57</v>
      </c>
      <c r="E5490" s="301">
        <v>56.476190476190467</v>
      </c>
      <c r="F5490" s="299" t="s">
        <v>77</v>
      </c>
    </row>
    <row r="5491" spans="1:6" x14ac:dyDescent="0.3">
      <c r="A5491" s="299" t="s">
        <v>495</v>
      </c>
      <c r="B5491" s="300">
        <v>17</v>
      </c>
      <c r="C5491" s="299" t="s">
        <v>92</v>
      </c>
      <c r="D5491" s="299" t="s">
        <v>58</v>
      </c>
      <c r="E5491" s="301">
        <v>170.99999999999997</v>
      </c>
      <c r="F5491" s="299" t="s">
        <v>187</v>
      </c>
    </row>
    <row r="5492" spans="1:6" x14ac:dyDescent="0.3">
      <c r="A5492" s="299" t="s">
        <v>495</v>
      </c>
      <c r="B5492" s="300">
        <v>17</v>
      </c>
      <c r="C5492" s="299" t="s">
        <v>92</v>
      </c>
      <c r="D5492" s="299" t="s">
        <v>58</v>
      </c>
      <c r="E5492" s="301">
        <v>169.09523809523805</v>
      </c>
      <c r="F5492" s="299" t="s">
        <v>77</v>
      </c>
    </row>
    <row r="5493" spans="1:6" x14ac:dyDescent="0.3">
      <c r="A5493" s="299" t="s">
        <v>495</v>
      </c>
      <c r="B5493" s="300">
        <v>17</v>
      </c>
      <c r="C5493" s="299" t="s">
        <v>92</v>
      </c>
      <c r="D5493" s="299" t="s">
        <v>59</v>
      </c>
      <c r="E5493" s="301">
        <v>281.33333333333337</v>
      </c>
      <c r="F5493" s="299" t="s">
        <v>187</v>
      </c>
    </row>
    <row r="5494" spans="1:6" x14ac:dyDescent="0.3">
      <c r="A5494" s="299" t="s">
        <v>495</v>
      </c>
      <c r="B5494" s="300">
        <v>17</v>
      </c>
      <c r="C5494" s="299" t="s">
        <v>92</v>
      </c>
      <c r="D5494" s="299" t="s">
        <v>59</v>
      </c>
      <c r="E5494" s="301">
        <v>315.09523809523807</v>
      </c>
      <c r="F5494" s="299" t="s">
        <v>77</v>
      </c>
    </row>
    <row r="5495" spans="1:6" x14ac:dyDescent="0.3">
      <c r="A5495" s="299" t="s">
        <v>495</v>
      </c>
      <c r="B5495" s="300">
        <v>17</v>
      </c>
      <c r="C5495" s="299" t="s">
        <v>92</v>
      </c>
      <c r="D5495" s="299" t="s">
        <v>60</v>
      </c>
      <c r="E5495" s="301">
        <v>326.42857142857139</v>
      </c>
      <c r="F5495" s="299" t="s">
        <v>187</v>
      </c>
    </row>
    <row r="5496" spans="1:6" x14ac:dyDescent="0.3">
      <c r="A5496" s="299" t="s">
        <v>495</v>
      </c>
      <c r="B5496" s="300">
        <v>17</v>
      </c>
      <c r="C5496" s="299" t="s">
        <v>92</v>
      </c>
      <c r="D5496" s="299" t="s">
        <v>60</v>
      </c>
      <c r="E5496" s="301">
        <v>841.80952380952385</v>
      </c>
      <c r="F5496" s="299" t="s">
        <v>77</v>
      </c>
    </row>
    <row r="5497" spans="1:6" x14ac:dyDescent="0.3">
      <c r="A5497" s="299" t="s">
        <v>495</v>
      </c>
      <c r="B5497" s="300">
        <v>17</v>
      </c>
      <c r="C5497" s="299" t="s">
        <v>92</v>
      </c>
      <c r="D5497" s="299" t="s">
        <v>61</v>
      </c>
      <c r="E5497" s="301">
        <v>1.0000000000000004</v>
      </c>
      <c r="F5497" s="299" t="s">
        <v>187</v>
      </c>
    </row>
    <row r="5498" spans="1:6" x14ac:dyDescent="0.3">
      <c r="A5498" s="299" t="s">
        <v>495</v>
      </c>
      <c r="B5498" s="300">
        <v>17</v>
      </c>
      <c r="C5498" s="299" t="s">
        <v>92</v>
      </c>
      <c r="D5498" s="299" t="s">
        <v>61</v>
      </c>
      <c r="E5498" s="301">
        <v>120.61904761904762</v>
      </c>
      <c r="F5498" s="299" t="s">
        <v>77</v>
      </c>
    </row>
    <row r="5499" spans="1:6" x14ac:dyDescent="0.3">
      <c r="A5499" s="299" t="s">
        <v>495</v>
      </c>
      <c r="B5499" s="300">
        <v>17</v>
      </c>
      <c r="C5499" s="299" t="s">
        <v>92</v>
      </c>
      <c r="D5499" s="299" t="s">
        <v>62</v>
      </c>
      <c r="E5499" s="301">
        <v>112.23809523809524</v>
      </c>
      <c r="F5499" s="299" t="s">
        <v>187</v>
      </c>
    </row>
    <row r="5500" spans="1:6" x14ac:dyDescent="0.3">
      <c r="A5500" s="299" t="s">
        <v>495</v>
      </c>
      <c r="B5500" s="300">
        <v>17</v>
      </c>
      <c r="C5500" s="299" t="s">
        <v>92</v>
      </c>
      <c r="D5500" s="299" t="s">
        <v>62</v>
      </c>
      <c r="E5500" s="301">
        <v>1.0000000000000004</v>
      </c>
      <c r="F5500" s="299" t="s">
        <v>81</v>
      </c>
    </row>
    <row r="5501" spans="1:6" x14ac:dyDescent="0.3">
      <c r="A5501" s="299" t="s">
        <v>495</v>
      </c>
      <c r="B5501" s="300">
        <v>17</v>
      </c>
      <c r="C5501" s="299" t="s">
        <v>92</v>
      </c>
      <c r="D5501" s="299" t="s">
        <v>62</v>
      </c>
      <c r="E5501" s="301">
        <v>326.80952380952385</v>
      </c>
      <c r="F5501" s="299" t="s">
        <v>77</v>
      </c>
    </row>
    <row r="5502" spans="1:6" x14ac:dyDescent="0.3">
      <c r="A5502" s="299" t="s">
        <v>495</v>
      </c>
      <c r="B5502" s="300">
        <v>17</v>
      </c>
      <c r="C5502" s="299" t="s">
        <v>92</v>
      </c>
      <c r="D5502" s="299" t="s">
        <v>63</v>
      </c>
      <c r="E5502" s="301">
        <v>116.76190476190472</v>
      </c>
      <c r="F5502" s="299" t="s">
        <v>187</v>
      </c>
    </row>
    <row r="5503" spans="1:6" x14ac:dyDescent="0.3">
      <c r="A5503" s="299" t="s">
        <v>495</v>
      </c>
      <c r="B5503" s="300">
        <v>17</v>
      </c>
      <c r="C5503" s="299" t="s">
        <v>92</v>
      </c>
      <c r="D5503" s="299" t="s">
        <v>63</v>
      </c>
      <c r="E5503" s="301">
        <v>583.4761904761906</v>
      </c>
      <c r="F5503" s="299" t="s">
        <v>77</v>
      </c>
    </row>
    <row r="5504" spans="1:6" x14ac:dyDescent="0.3">
      <c r="A5504" s="299" t="s">
        <v>495</v>
      </c>
      <c r="B5504" s="300">
        <v>17</v>
      </c>
      <c r="C5504" s="299" t="s">
        <v>92</v>
      </c>
      <c r="D5504" s="299" t="s">
        <v>64</v>
      </c>
      <c r="E5504" s="301">
        <v>103.14285714285715</v>
      </c>
      <c r="F5504" s="299" t="s">
        <v>187</v>
      </c>
    </row>
    <row r="5505" spans="1:6" x14ac:dyDescent="0.3">
      <c r="A5505" s="299" t="s">
        <v>495</v>
      </c>
      <c r="B5505" s="300">
        <v>17</v>
      </c>
      <c r="C5505" s="299" t="s">
        <v>92</v>
      </c>
      <c r="D5505" s="299" t="s">
        <v>64</v>
      </c>
      <c r="E5505" s="301">
        <v>6.2380952380952364</v>
      </c>
      <c r="F5505" s="299" t="s">
        <v>80</v>
      </c>
    </row>
    <row r="5506" spans="1:6" x14ac:dyDescent="0.3">
      <c r="A5506" s="299" t="s">
        <v>495</v>
      </c>
      <c r="B5506" s="300">
        <v>17</v>
      </c>
      <c r="C5506" s="299" t="s">
        <v>92</v>
      </c>
      <c r="D5506" s="299" t="s">
        <v>64</v>
      </c>
      <c r="E5506" s="301">
        <v>262.90476190476187</v>
      </c>
      <c r="F5506" s="299" t="s">
        <v>77</v>
      </c>
    </row>
    <row r="5507" spans="1:6" x14ac:dyDescent="0.3">
      <c r="A5507" s="299" t="s">
        <v>495</v>
      </c>
      <c r="B5507" s="300">
        <v>17</v>
      </c>
      <c r="C5507" s="299" t="s">
        <v>92</v>
      </c>
      <c r="D5507" s="299" t="s">
        <v>65</v>
      </c>
      <c r="E5507" s="301">
        <v>208.28571428571428</v>
      </c>
      <c r="F5507" s="299" t="s">
        <v>187</v>
      </c>
    </row>
    <row r="5508" spans="1:6" x14ac:dyDescent="0.3">
      <c r="A5508" s="299" t="s">
        <v>495</v>
      </c>
      <c r="B5508" s="300">
        <v>17</v>
      </c>
      <c r="C5508" s="299" t="s">
        <v>92</v>
      </c>
      <c r="D5508" s="299" t="s">
        <v>65</v>
      </c>
      <c r="E5508" s="301">
        <v>1.0000000000000004</v>
      </c>
      <c r="F5508" s="299" t="s">
        <v>80</v>
      </c>
    </row>
    <row r="5509" spans="1:6" x14ac:dyDescent="0.3">
      <c r="A5509" s="299" t="s">
        <v>495</v>
      </c>
      <c r="B5509" s="300">
        <v>17</v>
      </c>
      <c r="C5509" s="299" t="s">
        <v>92</v>
      </c>
      <c r="D5509" s="299" t="s">
        <v>65</v>
      </c>
      <c r="E5509" s="301">
        <v>164.33333333333331</v>
      </c>
      <c r="F5509" s="299" t="s">
        <v>77</v>
      </c>
    </row>
    <row r="5510" spans="1:6" x14ac:dyDescent="0.3">
      <c r="A5510" s="299" t="s">
        <v>495</v>
      </c>
      <c r="B5510" s="300">
        <v>17</v>
      </c>
      <c r="C5510" s="299" t="s">
        <v>92</v>
      </c>
      <c r="D5510" s="299" t="s">
        <v>67</v>
      </c>
      <c r="E5510" s="301">
        <v>2.0000000000000009</v>
      </c>
      <c r="F5510" s="299" t="s">
        <v>187</v>
      </c>
    </row>
    <row r="5511" spans="1:6" x14ac:dyDescent="0.3">
      <c r="A5511" s="299" t="s">
        <v>495</v>
      </c>
      <c r="B5511" s="300">
        <v>17</v>
      </c>
      <c r="C5511" s="299" t="s">
        <v>92</v>
      </c>
      <c r="D5511" s="299" t="s">
        <v>67</v>
      </c>
      <c r="E5511" s="301">
        <v>35.000000000000007</v>
      </c>
      <c r="F5511" s="299" t="s">
        <v>77</v>
      </c>
    </row>
    <row r="5512" spans="1:6" x14ac:dyDescent="0.3">
      <c r="A5512" s="299" t="s">
        <v>495</v>
      </c>
      <c r="B5512" s="300">
        <v>17</v>
      </c>
      <c r="C5512" s="299" t="s">
        <v>92</v>
      </c>
      <c r="D5512" s="299" t="s">
        <v>66</v>
      </c>
      <c r="E5512" s="301">
        <v>2.0000000000000009</v>
      </c>
      <c r="F5512" s="299" t="s">
        <v>187</v>
      </c>
    </row>
    <row r="5513" spans="1:6" x14ac:dyDescent="0.3">
      <c r="A5513" s="299" t="s">
        <v>495</v>
      </c>
      <c r="B5513" s="300">
        <v>17</v>
      </c>
      <c r="C5513" s="299" t="s">
        <v>92</v>
      </c>
      <c r="D5513" s="299" t="s">
        <v>66</v>
      </c>
      <c r="E5513" s="301">
        <v>1.0000000000000004</v>
      </c>
      <c r="F5513" s="299" t="s">
        <v>77</v>
      </c>
    </row>
    <row r="5514" spans="1:6" x14ac:dyDescent="0.3">
      <c r="A5514" s="299" t="s">
        <v>495</v>
      </c>
      <c r="B5514" s="300">
        <v>18</v>
      </c>
      <c r="C5514" s="299" t="s">
        <v>91</v>
      </c>
      <c r="D5514" s="299" t="s">
        <v>47</v>
      </c>
      <c r="E5514" s="301">
        <v>121.95238095238095</v>
      </c>
      <c r="F5514" s="299" t="s">
        <v>187</v>
      </c>
    </row>
    <row r="5515" spans="1:6" x14ac:dyDescent="0.3">
      <c r="A5515" s="299" t="s">
        <v>495</v>
      </c>
      <c r="B5515" s="300">
        <v>18</v>
      </c>
      <c r="C5515" s="299" t="s">
        <v>91</v>
      </c>
      <c r="D5515" s="299" t="s">
        <v>47</v>
      </c>
      <c r="E5515" s="301">
        <v>3.5238095238095237</v>
      </c>
      <c r="F5515" s="299" t="s">
        <v>80</v>
      </c>
    </row>
    <row r="5516" spans="1:6" x14ac:dyDescent="0.3">
      <c r="A5516" s="299" t="s">
        <v>495</v>
      </c>
      <c r="B5516" s="300">
        <v>18</v>
      </c>
      <c r="C5516" s="299" t="s">
        <v>91</v>
      </c>
      <c r="D5516" s="299" t="s">
        <v>47</v>
      </c>
      <c r="E5516" s="301">
        <v>192</v>
      </c>
      <c r="F5516" s="299" t="s">
        <v>188</v>
      </c>
    </row>
    <row r="5517" spans="1:6" x14ac:dyDescent="0.3">
      <c r="A5517" s="299" t="s">
        <v>495</v>
      </c>
      <c r="B5517" s="300">
        <v>18</v>
      </c>
      <c r="C5517" s="299" t="s">
        <v>91</v>
      </c>
      <c r="D5517" s="299" t="s">
        <v>47</v>
      </c>
      <c r="E5517" s="301">
        <v>37.142857142857153</v>
      </c>
      <c r="F5517" s="299" t="s">
        <v>77</v>
      </c>
    </row>
    <row r="5518" spans="1:6" x14ac:dyDescent="0.3">
      <c r="A5518" s="299" t="s">
        <v>495</v>
      </c>
      <c r="B5518" s="300">
        <v>18</v>
      </c>
      <c r="C5518" s="299" t="s">
        <v>91</v>
      </c>
      <c r="D5518" s="299" t="s">
        <v>48</v>
      </c>
      <c r="E5518" s="301">
        <v>1.0000000000000004</v>
      </c>
      <c r="F5518" s="299" t="s">
        <v>187</v>
      </c>
    </row>
    <row r="5519" spans="1:6" x14ac:dyDescent="0.3">
      <c r="A5519" s="299" t="s">
        <v>495</v>
      </c>
      <c r="B5519" s="300">
        <v>18</v>
      </c>
      <c r="C5519" s="299" t="s">
        <v>91</v>
      </c>
      <c r="D5519" s="299" t="s">
        <v>48</v>
      </c>
      <c r="E5519" s="301">
        <v>5.9999999999999982</v>
      </c>
      <c r="F5519" s="299" t="s">
        <v>77</v>
      </c>
    </row>
    <row r="5520" spans="1:6" x14ac:dyDescent="0.3">
      <c r="A5520" s="299" t="s">
        <v>495</v>
      </c>
      <c r="B5520" s="300">
        <v>18</v>
      </c>
      <c r="C5520" s="299" t="s">
        <v>91</v>
      </c>
      <c r="D5520" s="299" t="s">
        <v>49</v>
      </c>
      <c r="E5520" s="301">
        <v>76.142857142857153</v>
      </c>
      <c r="F5520" s="299" t="s">
        <v>187</v>
      </c>
    </row>
    <row r="5521" spans="1:6" x14ac:dyDescent="0.3">
      <c r="A5521" s="299" t="s">
        <v>495</v>
      </c>
      <c r="B5521" s="300">
        <v>18</v>
      </c>
      <c r="C5521" s="299" t="s">
        <v>91</v>
      </c>
      <c r="D5521" s="299" t="s">
        <v>49</v>
      </c>
      <c r="E5521" s="301">
        <v>549.09523809523807</v>
      </c>
      <c r="F5521" s="299" t="s">
        <v>77</v>
      </c>
    </row>
    <row r="5522" spans="1:6" x14ac:dyDescent="0.3">
      <c r="A5522" s="299" t="s">
        <v>495</v>
      </c>
      <c r="B5522" s="300">
        <v>18</v>
      </c>
      <c r="C5522" s="299" t="s">
        <v>91</v>
      </c>
      <c r="D5522" s="299" t="s">
        <v>50</v>
      </c>
      <c r="E5522" s="301">
        <v>5.9999999999999982</v>
      </c>
      <c r="F5522" s="299" t="s">
        <v>77</v>
      </c>
    </row>
    <row r="5523" spans="1:6" x14ac:dyDescent="0.3">
      <c r="A5523" s="299" t="s">
        <v>495</v>
      </c>
      <c r="B5523" s="300">
        <v>18</v>
      </c>
      <c r="C5523" s="299" t="s">
        <v>91</v>
      </c>
      <c r="D5523" s="299" t="s">
        <v>51</v>
      </c>
      <c r="E5523" s="301">
        <v>1.0000000000000004</v>
      </c>
      <c r="F5523" s="299" t="s">
        <v>187</v>
      </c>
    </row>
    <row r="5524" spans="1:6" x14ac:dyDescent="0.3">
      <c r="A5524" s="299" t="s">
        <v>495</v>
      </c>
      <c r="B5524" s="300">
        <v>18</v>
      </c>
      <c r="C5524" s="299" t="s">
        <v>91</v>
      </c>
      <c r="D5524" s="299" t="s">
        <v>51</v>
      </c>
      <c r="E5524" s="301">
        <v>29.619047619047617</v>
      </c>
      <c r="F5524" s="299" t="s">
        <v>77</v>
      </c>
    </row>
    <row r="5525" spans="1:6" x14ac:dyDescent="0.3">
      <c r="A5525" s="299" t="s">
        <v>495</v>
      </c>
      <c r="B5525" s="300">
        <v>18</v>
      </c>
      <c r="C5525" s="299" t="s">
        <v>91</v>
      </c>
      <c r="D5525" s="299" t="s">
        <v>52</v>
      </c>
      <c r="E5525" s="301">
        <v>222.57142857142856</v>
      </c>
      <c r="F5525" s="299" t="s">
        <v>187</v>
      </c>
    </row>
    <row r="5526" spans="1:6" x14ac:dyDescent="0.3">
      <c r="A5526" s="299" t="s">
        <v>495</v>
      </c>
      <c r="B5526" s="300">
        <v>18</v>
      </c>
      <c r="C5526" s="299" t="s">
        <v>91</v>
      </c>
      <c r="D5526" s="299" t="s">
        <v>52</v>
      </c>
      <c r="E5526" s="301">
        <v>938.66666666666663</v>
      </c>
      <c r="F5526" s="299" t="s">
        <v>77</v>
      </c>
    </row>
    <row r="5527" spans="1:6" x14ac:dyDescent="0.3">
      <c r="A5527" s="299" t="s">
        <v>495</v>
      </c>
      <c r="B5527" s="300">
        <v>18</v>
      </c>
      <c r="C5527" s="299" t="s">
        <v>91</v>
      </c>
      <c r="D5527" s="299" t="s">
        <v>53</v>
      </c>
      <c r="E5527" s="301">
        <v>1382.0952380952385</v>
      </c>
      <c r="F5527" s="299" t="s">
        <v>187</v>
      </c>
    </row>
    <row r="5528" spans="1:6" x14ac:dyDescent="0.3">
      <c r="A5528" s="299" t="s">
        <v>495</v>
      </c>
      <c r="B5528" s="300">
        <v>18</v>
      </c>
      <c r="C5528" s="299" t="s">
        <v>91</v>
      </c>
      <c r="D5528" s="299" t="s">
        <v>53</v>
      </c>
      <c r="E5528" s="301">
        <v>1437.2380952380952</v>
      </c>
      <c r="F5528" s="299" t="s">
        <v>77</v>
      </c>
    </row>
    <row r="5529" spans="1:6" x14ac:dyDescent="0.3">
      <c r="A5529" s="299" t="s">
        <v>495</v>
      </c>
      <c r="B5529" s="300">
        <v>18</v>
      </c>
      <c r="C5529" s="299" t="s">
        <v>91</v>
      </c>
      <c r="D5529" s="299" t="s">
        <v>54</v>
      </c>
      <c r="E5529" s="301">
        <v>211.66666666666669</v>
      </c>
      <c r="F5529" s="299" t="s">
        <v>187</v>
      </c>
    </row>
    <row r="5530" spans="1:6" x14ac:dyDescent="0.3">
      <c r="A5530" s="299" t="s">
        <v>495</v>
      </c>
      <c r="B5530" s="300">
        <v>18</v>
      </c>
      <c r="C5530" s="299" t="s">
        <v>91</v>
      </c>
      <c r="D5530" s="299" t="s">
        <v>54</v>
      </c>
      <c r="E5530" s="301">
        <v>1.0000000000000004</v>
      </c>
      <c r="F5530" s="299" t="s">
        <v>80</v>
      </c>
    </row>
    <row r="5531" spans="1:6" x14ac:dyDescent="0.3">
      <c r="A5531" s="299" t="s">
        <v>495</v>
      </c>
      <c r="B5531" s="300">
        <v>18</v>
      </c>
      <c r="C5531" s="299" t="s">
        <v>91</v>
      </c>
      <c r="D5531" s="299" t="s">
        <v>54</v>
      </c>
      <c r="E5531" s="301">
        <v>391.71428571428567</v>
      </c>
      <c r="F5531" s="299" t="s">
        <v>77</v>
      </c>
    </row>
    <row r="5532" spans="1:6" x14ac:dyDescent="0.3">
      <c r="A5532" s="299" t="s">
        <v>495</v>
      </c>
      <c r="B5532" s="300">
        <v>18</v>
      </c>
      <c r="C5532" s="299" t="s">
        <v>91</v>
      </c>
      <c r="D5532" s="299" t="s">
        <v>55</v>
      </c>
      <c r="E5532" s="301">
        <v>527.80952380952374</v>
      </c>
      <c r="F5532" s="299" t="s">
        <v>187</v>
      </c>
    </row>
    <row r="5533" spans="1:6" x14ac:dyDescent="0.3">
      <c r="A5533" s="299" t="s">
        <v>495</v>
      </c>
      <c r="B5533" s="300">
        <v>18</v>
      </c>
      <c r="C5533" s="299" t="s">
        <v>91</v>
      </c>
      <c r="D5533" s="299" t="s">
        <v>55</v>
      </c>
      <c r="E5533" s="301">
        <v>2734.2380952380959</v>
      </c>
      <c r="F5533" s="299" t="s">
        <v>77</v>
      </c>
    </row>
    <row r="5534" spans="1:6" x14ac:dyDescent="0.3">
      <c r="A5534" s="299" t="s">
        <v>495</v>
      </c>
      <c r="B5534" s="300">
        <v>18</v>
      </c>
      <c r="C5534" s="299" t="s">
        <v>91</v>
      </c>
      <c r="D5534" s="299" t="s">
        <v>56</v>
      </c>
      <c r="E5534" s="301">
        <v>115.04761904761907</v>
      </c>
      <c r="F5534" s="299" t="s">
        <v>187</v>
      </c>
    </row>
    <row r="5535" spans="1:6" x14ac:dyDescent="0.3">
      <c r="A5535" s="299" t="s">
        <v>495</v>
      </c>
      <c r="B5535" s="300">
        <v>18</v>
      </c>
      <c r="C5535" s="299" t="s">
        <v>91</v>
      </c>
      <c r="D5535" s="299" t="s">
        <v>56</v>
      </c>
      <c r="E5535" s="301">
        <v>455.90476190476181</v>
      </c>
      <c r="F5535" s="299" t="s">
        <v>77</v>
      </c>
    </row>
    <row r="5536" spans="1:6" x14ac:dyDescent="0.3">
      <c r="A5536" s="299" t="s">
        <v>495</v>
      </c>
      <c r="B5536" s="300">
        <v>18</v>
      </c>
      <c r="C5536" s="299" t="s">
        <v>91</v>
      </c>
      <c r="D5536" s="299" t="s">
        <v>57</v>
      </c>
      <c r="E5536" s="301">
        <v>23.571428571428566</v>
      </c>
      <c r="F5536" s="299" t="s">
        <v>187</v>
      </c>
    </row>
    <row r="5537" spans="1:6" x14ac:dyDescent="0.3">
      <c r="A5537" s="299" t="s">
        <v>495</v>
      </c>
      <c r="B5537" s="300">
        <v>18</v>
      </c>
      <c r="C5537" s="299" t="s">
        <v>91</v>
      </c>
      <c r="D5537" s="299" t="s">
        <v>57</v>
      </c>
      <c r="E5537" s="301">
        <v>14.09523809523809</v>
      </c>
      <c r="F5537" s="299" t="s">
        <v>77</v>
      </c>
    </row>
    <row r="5538" spans="1:6" x14ac:dyDescent="0.3">
      <c r="A5538" s="299" t="s">
        <v>495</v>
      </c>
      <c r="B5538" s="300">
        <v>18</v>
      </c>
      <c r="C5538" s="299" t="s">
        <v>91</v>
      </c>
      <c r="D5538" s="299" t="s">
        <v>58</v>
      </c>
      <c r="E5538" s="301">
        <v>42.80952380952381</v>
      </c>
      <c r="F5538" s="299" t="s">
        <v>187</v>
      </c>
    </row>
    <row r="5539" spans="1:6" x14ac:dyDescent="0.3">
      <c r="A5539" s="299" t="s">
        <v>495</v>
      </c>
      <c r="B5539" s="300">
        <v>18</v>
      </c>
      <c r="C5539" s="299" t="s">
        <v>91</v>
      </c>
      <c r="D5539" s="299" t="s">
        <v>58</v>
      </c>
      <c r="E5539" s="301">
        <v>33.666666666666671</v>
      </c>
      <c r="F5539" s="299" t="s">
        <v>77</v>
      </c>
    </row>
    <row r="5540" spans="1:6" x14ac:dyDescent="0.3">
      <c r="A5540" s="299" t="s">
        <v>495</v>
      </c>
      <c r="B5540" s="300">
        <v>18</v>
      </c>
      <c r="C5540" s="299" t="s">
        <v>91</v>
      </c>
      <c r="D5540" s="299" t="s">
        <v>59</v>
      </c>
      <c r="E5540" s="301">
        <v>232.23809523809527</v>
      </c>
      <c r="F5540" s="299" t="s">
        <v>187</v>
      </c>
    </row>
    <row r="5541" spans="1:6" x14ac:dyDescent="0.3">
      <c r="A5541" s="299" t="s">
        <v>495</v>
      </c>
      <c r="B5541" s="300">
        <v>18</v>
      </c>
      <c r="C5541" s="299" t="s">
        <v>91</v>
      </c>
      <c r="D5541" s="299" t="s">
        <v>59</v>
      </c>
      <c r="E5541" s="301">
        <v>277</v>
      </c>
      <c r="F5541" s="299" t="s">
        <v>77</v>
      </c>
    </row>
    <row r="5542" spans="1:6" x14ac:dyDescent="0.3">
      <c r="A5542" s="299" t="s">
        <v>495</v>
      </c>
      <c r="B5542" s="300">
        <v>18</v>
      </c>
      <c r="C5542" s="299" t="s">
        <v>91</v>
      </c>
      <c r="D5542" s="299" t="s">
        <v>60</v>
      </c>
      <c r="E5542" s="301">
        <v>188</v>
      </c>
      <c r="F5542" s="299" t="s">
        <v>187</v>
      </c>
    </row>
    <row r="5543" spans="1:6" x14ac:dyDescent="0.3">
      <c r="A5543" s="299" t="s">
        <v>495</v>
      </c>
      <c r="B5543" s="300">
        <v>18</v>
      </c>
      <c r="C5543" s="299" t="s">
        <v>91</v>
      </c>
      <c r="D5543" s="299" t="s">
        <v>60</v>
      </c>
      <c r="E5543" s="301">
        <v>1181.952380952381</v>
      </c>
      <c r="F5543" s="299" t="s">
        <v>77</v>
      </c>
    </row>
    <row r="5544" spans="1:6" x14ac:dyDescent="0.3">
      <c r="A5544" s="299" t="s">
        <v>495</v>
      </c>
      <c r="B5544" s="300">
        <v>18</v>
      </c>
      <c r="C5544" s="299" t="s">
        <v>91</v>
      </c>
      <c r="D5544" s="299" t="s">
        <v>61</v>
      </c>
      <c r="E5544" s="301">
        <v>128.04761904761907</v>
      </c>
      <c r="F5544" s="299" t="s">
        <v>77</v>
      </c>
    </row>
    <row r="5545" spans="1:6" x14ac:dyDescent="0.3">
      <c r="A5545" s="299" t="s">
        <v>495</v>
      </c>
      <c r="B5545" s="300">
        <v>18</v>
      </c>
      <c r="C5545" s="299" t="s">
        <v>91</v>
      </c>
      <c r="D5545" s="299" t="s">
        <v>62</v>
      </c>
      <c r="E5545" s="301">
        <v>202</v>
      </c>
      <c r="F5545" s="299" t="s">
        <v>187</v>
      </c>
    </row>
    <row r="5546" spans="1:6" x14ac:dyDescent="0.3">
      <c r="A5546" s="299" t="s">
        <v>495</v>
      </c>
      <c r="B5546" s="300">
        <v>18</v>
      </c>
      <c r="C5546" s="299" t="s">
        <v>91</v>
      </c>
      <c r="D5546" s="299" t="s">
        <v>62</v>
      </c>
      <c r="E5546" s="301">
        <v>371.28571428571428</v>
      </c>
      <c r="F5546" s="299" t="s">
        <v>77</v>
      </c>
    </row>
    <row r="5547" spans="1:6" x14ac:dyDescent="0.3">
      <c r="A5547" s="299" t="s">
        <v>495</v>
      </c>
      <c r="B5547" s="300">
        <v>18</v>
      </c>
      <c r="C5547" s="299" t="s">
        <v>91</v>
      </c>
      <c r="D5547" s="299" t="s">
        <v>63</v>
      </c>
      <c r="E5547" s="301">
        <v>65.714285714285722</v>
      </c>
      <c r="F5547" s="299" t="s">
        <v>187</v>
      </c>
    </row>
    <row r="5548" spans="1:6" x14ac:dyDescent="0.3">
      <c r="A5548" s="299" t="s">
        <v>495</v>
      </c>
      <c r="B5548" s="300">
        <v>18</v>
      </c>
      <c r="C5548" s="299" t="s">
        <v>91</v>
      </c>
      <c r="D5548" s="299" t="s">
        <v>63</v>
      </c>
      <c r="E5548" s="301">
        <v>610</v>
      </c>
      <c r="F5548" s="299" t="s">
        <v>77</v>
      </c>
    </row>
    <row r="5549" spans="1:6" x14ac:dyDescent="0.3">
      <c r="A5549" s="299" t="s">
        <v>495</v>
      </c>
      <c r="B5549" s="300">
        <v>18</v>
      </c>
      <c r="C5549" s="299" t="s">
        <v>91</v>
      </c>
      <c r="D5549" s="299" t="s">
        <v>64</v>
      </c>
      <c r="E5549" s="301">
        <v>70.142857142857153</v>
      </c>
      <c r="F5549" s="299" t="s">
        <v>187</v>
      </c>
    </row>
    <row r="5550" spans="1:6" x14ac:dyDescent="0.3">
      <c r="A5550" s="299" t="s">
        <v>495</v>
      </c>
      <c r="B5550" s="300">
        <v>18</v>
      </c>
      <c r="C5550" s="299" t="s">
        <v>91</v>
      </c>
      <c r="D5550" s="299" t="s">
        <v>64</v>
      </c>
      <c r="E5550" s="301">
        <v>167.66666666666666</v>
      </c>
      <c r="F5550" s="299" t="s">
        <v>77</v>
      </c>
    </row>
    <row r="5551" spans="1:6" x14ac:dyDescent="0.3">
      <c r="A5551" s="299" t="s">
        <v>495</v>
      </c>
      <c r="B5551" s="300">
        <v>18</v>
      </c>
      <c r="C5551" s="299" t="s">
        <v>91</v>
      </c>
      <c r="D5551" s="299" t="s">
        <v>65</v>
      </c>
      <c r="E5551" s="301">
        <v>297.33333333333337</v>
      </c>
      <c r="F5551" s="299" t="s">
        <v>187</v>
      </c>
    </row>
    <row r="5552" spans="1:6" x14ac:dyDescent="0.3">
      <c r="A5552" s="299" t="s">
        <v>495</v>
      </c>
      <c r="B5552" s="300">
        <v>18</v>
      </c>
      <c r="C5552" s="299" t="s">
        <v>91</v>
      </c>
      <c r="D5552" s="299" t="s">
        <v>65</v>
      </c>
      <c r="E5552" s="301">
        <v>195.85714285714283</v>
      </c>
      <c r="F5552" s="299" t="s">
        <v>77</v>
      </c>
    </row>
    <row r="5553" spans="1:6" x14ac:dyDescent="0.3">
      <c r="A5553" s="299" t="s">
        <v>495</v>
      </c>
      <c r="B5553" s="300">
        <v>18</v>
      </c>
      <c r="C5553" s="299" t="s">
        <v>91</v>
      </c>
      <c r="D5553" s="299" t="s">
        <v>67</v>
      </c>
      <c r="E5553" s="301">
        <v>23.523809523809518</v>
      </c>
      <c r="F5553" s="299" t="s">
        <v>77</v>
      </c>
    </row>
    <row r="5554" spans="1:6" x14ac:dyDescent="0.3">
      <c r="A5554" s="299" t="s">
        <v>495</v>
      </c>
      <c r="B5554" s="300">
        <v>18</v>
      </c>
      <c r="C5554" s="299" t="s">
        <v>91</v>
      </c>
      <c r="D5554" s="299" t="s">
        <v>66</v>
      </c>
      <c r="E5554" s="301">
        <v>1.0000000000000004</v>
      </c>
      <c r="F5554" s="299" t="s">
        <v>187</v>
      </c>
    </row>
    <row r="5555" spans="1:6" x14ac:dyDescent="0.3">
      <c r="A5555" s="299" t="s">
        <v>495</v>
      </c>
      <c r="B5555" s="300">
        <v>18</v>
      </c>
      <c r="C5555" s="299" t="s">
        <v>92</v>
      </c>
      <c r="D5555" s="299" t="s">
        <v>47</v>
      </c>
      <c r="E5555" s="301">
        <v>41.428571428571416</v>
      </c>
      <c r="F5555" s="299" t="s">
        <v>187</v>
      </c>
    </row>
    <row r="5556" spans="1:6" x14ac:dyDescent="0.3">
      <c r="A5556" s="299" t="s">
        <v>495</v>
      </c>
      <c r="B5556" s="300">
        <v>18</v>
      </c>
      <c r="C5556" s="299" t="s">
        <v>92</v>
      </c>
      <c r="D5556" s="299" t="s">
        <v>47</v>
      </c>
      <c r="E5556" s="301">
        <v>149.28571428571428</v>
      </c>
      <c r="F5556" s="299" t="s">
        <v>188</v>
      </c>
    </row>
    <row r="5557" spans="1:6" x14ac:dyDescent="0.3">
      <c r="A5557" s="299" t="s">
        <v>495</v>
      </c>
      <c r="B5557" s="300">
        <v>18</v>
      </c>
      <c r="C5557" s="299" t="s">
        <v>92</v>
      </c>
      <c r="D5557" s="299" t="s">
        <v>47</v>
      </c>
      <c r="E5557" s="301">
        <v>24.714285714285705</v>
      </c>
      <c r="F5557" s="299" t="s">
        <v>77</v>
      </c>
    </row>
    <row r="5558" spans="1:6" x14ac:dyDescent="0.3">
      <c r="A5558" s="299" t="s">
        <v>495</v>
      </c>
      <c r="B5558" s="300">
        <v>18</v>
      </c>
      <c r="C5558" s="299" t="s">
        <v>92</v>
      </c>
      <c r="D5558" s="299" t="s">
        <v>48</v>
      </c>
      <c r="E5558" s="301">
        <v>1.0000000000000004</v>
      </c>
      <c r="F5558" s="299" t="s">
        <v>187</v>
      </c>
    </row>
    <row r="5559" spans="1:6" x14ac:dyDescent="0.3">
      <c r="A5559" s="299" t="s">
        <v>495</v>
      </c>
      <c r="B5559" s="300">
        <v>18</v>
      </c>
      <c r="C5559" s="299" t="s">
        <v>92</v>
      </c>
      <c r="D5559" s="299" t="s">
        <v>48</v>
      </c>
      <c r="E5559" s="301">
        <v>5</v>
      </c>
      <c r="F5559" s="299" t="s">
        <v>77</v>
      </c>
    </row>
    <row r="5560" spans="1:6" x14ac:dyDescent="0.3">
      <c r="A5560" s="299" t="s">
        <v>495</v>
      </c>
      <c r="B5560" s="300">
        <v>18</v>
      </c>
      <c r="C5560" s="299" t="s">
        <v>92</v>
      </c>
      <c r="D5560" s="299" t="s">
        <v>49</v>
      </c>
      <c r="E5560" s="301">
        <v>68.714285714285708</v>
      </c>
      <c r="F5560" s="299" t="s">
        <v>187</v>
      </c>
    </row>
    <row r="5561" spans="1:6" x14ac:dyDescent="0.3">
      <c r="A5561" s="299" t="s">
        <v>495</v>
      </c>
      <c r="B5561" s="300">
        <v>18</v>
      </c>
      <c r="C5561" s="299" t="s">
        <v>92</v>
      </c>
      <c r="D5561" s="299" t="s">
        <v>49</v>
      </c>
      <c r="E5561" s="301">
        <v>196.28571428571422</v>
      </c>
      <c r="F5561" s="299" t="s">
        <v>77</v>
      </c>
    </row>
    <row r="5562" spans="1:6" x14ac:dyDescent="0.3">
      <c r="A5562" s="299" t="s">
        <v>495</v>
      </c>
      <c r="B5562" s="300">
        <v>18</v>
      </c>
      <c r="C5562" s="299" t="s">
        <v>92</v>
      </c>
      <c r="D5562" s="299" t="s">
        <v>50</v>
      </c>
      <c r="E5562" s="301">
        <v>5.2380952380952381</v>
      </c>
      <c r="F5562" s="299" t="s">
        <v>77</v>
      </c>
    </row>
    <row r="5563" spans="1:6" x14ac:dyDescent="0.3">
      <c r="A5563" s="299" t="s">
        <v>495</v>
      </c>
      <c r="B5563" s="300">
        <v>18</v>
      </c>
      <c r="C5563" s="299" t="s">
        <v>92</v>
      </c>
      <c r="D5563" s="299" t="s">
        <v>51</v>
      </c>
      <c r="E5563" s="301">
        <v>9.9047619047619051</v>
      </c>
      <c r="F5563" s="299" t="s">
        <v>77</v>
      </c>
    </row>
    <row r="5564" spans="1:6" x14ac:dyDescent="0.3">
      <c r="A5564" s="299" t="s">
        <v>495</v>
      </c>
      <c r="B5564" s="300">
        <v>18</v>
      </c>
      <c r="C5564" s="299" t="s">
        <v>92</v>
      </c>
      <c r="D5564" s="299" t="s">
        <v>52</v>
      </c>
      <c r="E5564" s="301">
        <v>201.47619047619051</v>
      </c>
      <c r="F5564" s="299" t="s">
        <v>187</v>
      </c>
    </row>
    <row r="5565" spans="1:6" x14ac:dyDescent="0.3">
      <c r="A5565" s="299" t="s">
        <v>495</v>
      </c>
      <c r="B5565" s="300">
        <v>18</v>
      </c>
      <c r="C5565" s="299" t="s">
        <v>92</v>
      </c>
      <c r="D5565" s="299" t="s">
        <v>52</v>
      </c>
      <c r="E5565" s="301">
        <v>252.23809523809527</v>
      </c>
      <c r="F5565" s="299" t="s">
        <v>77</v>
      </c>
    </row>
    <row r="5566" spans="1:6" x14ac:dyDescent="0.3">
      <c r="A5566" s="299" t="s">
        <v>495</v>
      </c>
      <c r="B5566" s="300">
        <v>18</v>
      </c>
      <c r="C5566" s="299" t="s">
        <v>92</v>
      </c>
      <c r="D5566" s="299" t="s">
        <v>53</v>
      </c>
      <c r="E5566" s="301">
        <v>272.90476190476198</v>
      </c>
      <c r="F5566" s="299" t="s">
        <v>187</v>
      </c>
    </row>
    <row r="5567" spans="1:6" x14ac:dyDescent="0.3">
      <c r="A5567" s="299" t="s">
        <v>495</v>
      </c>
      <c r="B5567" s="300">
        <v>18</v>
      </c>
      <c r="C5567" s="299" t="s">
        <v>92</v>
      </c>
      <c r="D5567" s="299" t="s">
        <v>53</v>
      </c>
      <c r="E5567" s="301">
        <v>585.28571428571433</v>
      </c>
      <c r="F5567" s="299" t="s">
        <v>77</v>
      </c>
    </row>
    <row r="5568" spans="1:6" x14ac:dyDescent="0.3">
      <c r="A5568" s="299" t="s">
        <v>495</v>
      </c>
      <c r="B5568" s="300">
        <v>18</v>
      </c>
      <c r="C5568" s="299" t="s">
        <v>92</v>
      </c>
      <c r="D5568" s="299" t="s">
        <v>54</v>
      </c>
      <c r="E5568" s="301">
        <v>81.142857142857125</v>
      </c>
      <c r="F5568" s="299" t="s">
        <v>187</v>
      </c>
    </row>
    <row r="5569" spans="1:6" x14ac:dyDescent="0.3">
      <c r="A5569" s="299" t="s">
        <v>495</v>
      </c>
      <c r="B5569" s="300">
        <v>18</v>
      </c>
      <c r="C5569" s="299" t="s">
        <v>92</v>
      </c>
      <c r="D5569" s="299" t="s">
        <v>54</v>
      </c>
      <c r="E5569" s="301">
        <v>4.7619047619047616E-2</v>
      </c>
      <c r="F5569" s="299" t="s">
        <v>81</v>
      </c>
    </row>
    <row r="5570" spans="1:6" x14ac:dyDescent="0.3">
      <c r="A5570" s="299" t="s">
        <v>495</v>
      </c>
      <c r="B5570" s="300">
        <v>18</v>
      </c>
      <c r="C5570" s="299" t="s">
        <v>92</v>
      </c>
      <c r="D5570" s="299" t="s">
        <v>54</v>
      </c>
      <c r="E5570" s="301">
        <v>2.0000000000000009</v>
      </c>
      <c r="F5570" s="299" t="s">
        <v>80</v>
      </c>
    </row>
    <row r="5571" spans="1:6" x14ac:dyDescent="0.3">
      <c r="A5571" s="299" t="s">
        <v>495</v>
      </c>
      <c r="B5571" s="300">
        <v>18</v>
      </c>
      <c r="C5571" s="299" t="s">
        <v>92</v>
      </c>
      <c r="D5571" s="299" t="s">
        <v>54</v>
      </c>
      <c r="E5571" s="301">
        <v>637.04761904761915</v>
      </c>
      <c r="F5571" s="299" t="s">
        <v>77</v>
      </c>
    </row>
    <row r="5572" spans="1:6" x14ac:dyDescent="0.3">
      <c r="A5572" s="299" t="s">
        <v>495</v>
      </c>
      <c r="B5572" s="300">
        <v>18</v>
      </c>
      <c r="C5572" s="299" t="s">
        <v>92</v>
      </c>
      <c r="D5572" s="299" t="s">
        <v>55</v>
      </c>
      <c r="E5572" s="301">
        <v>286.28571428571428</v>
      </c>
      <c r="F5572" s="299" t="s">
        <v>187</v>
      </c>
    </row>
    <row r="5573" spans="1:6" x14ac:dyDescent="0.3">
      <c r="A5573" s="299" t="s">
        <v>495</v>
      </c>
      <c r="B5573" s="300">
        <v>18</v>
      </c>
      <c r="C5573" s="299" t="s">
        <v>92</v>
      </c>
      <c r="D5573" s="299" t="s">
        <v>55</v>
      </c>
      <c r="E5573" s="301">
        <v>781.42857142857133</v>
      </c>
      <c r="F5573" s="299" t="s">
        <v>77</v>
      </c>
    </row>
    <row r="5574" spans="1:6" x14ac:dyDescent="0.3">
      <c r="A5574" s="299" t="s">
        <v>495</v>
      </c>
      <c r="B5574" s="300">
        <v>18</v>
      </c>
      <c r="C5574" s="299" t="s">
        <v>92</v>
      </c>
      <c r="D5574" s="299" t="s">
        <v>56</v>
      </c>
      <c r="E5574" s="301">
        <v>97.428571428571445</v>
      </c>
      <c r="F5574" s="299" t="s">
        <v>187</v>
      </c>
    </row>
    <row r="5575" spans="1:6" x14ac:dyDescent="0.3">
      <c r="A5575" s="299" t="s">
        <v>495</v>
      </c>
      <c r="B5575" s="300">
        <v>18</v>
      </c>
      <c r="C5575" s="299" t="s">
        <v>92</v>
      </c>
      <c r="D5575" s="299" t="s">
        <v>56</v>
      </c>
      <c r="E5575" s="301">
        <v>1.0000000000000004</v>
      </c>
      <c r="F5575" s="299" t="s">
        <v>188</v>
      </c>
    </row>
    <row r="5576" spans="1:6" x14ac:dyDescent="0.3">
      <c r="A5576" s="299" t="s">
        <v>495</v>
      </c>
      <c r="B5576" s="300">
        <v>18</v>
      </c>
      <c r="C5576" s="299" t="s">
        <v>92</v>
      </c>
      <c r="D5576" s="299" t="s">
        <v>56</v>
      </c>
      <c r="E5576" s="301">
        <v>585.19047619047615</v>
      </c>
      <c r="F5576" s="299" t="s">
        <v>77</v>
      </c>
    </row>
    <row r="5577" spans="1:6" x14ac:dyDescent="0.3">
      <c r="A5577" s="299" t="s">
        <v>495</v>
      </c>
      <c r="B5577" s="300">
        <v>18</v>
      </c>
      <c r="C5577" s="299" t="s">
        <v>92</v>
      </c>
      <c r="D5577" s="299" t="s">
        <v>57</v>
      </c>
      <c r="E5577" s="301">
        <v>14.999999999999993</v>
      </c>
      <c r="F5577" s="299" t="s">
        <v>187</v>
      </c>
    </row>
    <row r="5578" spans="1:6" x14ac:dyDescent="0.3">
      <c r="A5578" s="299" t="s">
        <v>495</v>
      </c>
      <c r="B5578" s="300">
        <v>18</v>
      </c>
      <c r="C5578" s="299" t="s">
        <v>92</v>
      </c>
      <c r="D5578" s="299" t="s">
        <v>57</v>
      </c>
      <c r="E5578" s="301">
        <v>11.761904761904759</v>
      </c>
      <c r="F5578" s="299" t="s">
        <v>77</v>
      </c>
    </row>
    <row r="5579" spans="1:6" x14ac:dyDescent="0.3">
      <c r="A5579" s="299" t="s">
        <v>495</v>
      </c>
      <c r="B5579" s="300">
        <v>18</v>
      </c>
      <c r="C5579" s="299" t="s">
        <v>92</v>
      </c>
      <c r="D5579" s="299" t="s">
        <v>58</v>
      </c>
      <c r="E5579" s="301">
        <v>39.428571428571431</v>
      </c>
      <c r="F5579" s="299" t="s">
        <v>187</v>
      </c>
    </row>
    <row r="5580" spans="1:6" x14ac:dyDescent="0.3">
      <c r="A5580" s="299" t="s">
        <v>495</v>
      </c>
      <c r="B5580" s="300">
        <v>18</v>
      </c>
      <c r="C5580" s="299" t="s">
        <v>92</v>
      </c>
      <c r="D5580" s="299" t="s">
        <v>58</v>
      </c>
      <c r="E5580" s="301">
        <v>19.761904761904763</v>
      </c>
      <c r="F5580" s="299" t="s">
        <v>77</v>
      </c>
    </row>
    <row r="5581" spans="1:6" x14ac:dyDescent="0.3">
      <c r="A5581" s="299" t="s">
        <v>495</v>
      </c>
      <c r="B5581" s="300">
        <v>18</v>
      </c>
      <c r="C5581" s="299" t="s">
        <v>92</v>
      </c>
      <c r="D5581" s="299" t="s">
        <v>59</v>
      </c>
      <c r="E5581" s="301">
        <v>220.14285714285714</v>
      </c>
      <c r="F5581" s="299" t="s">
        <v>187</v>
      </c>
    </row>
    <row r="5582" spans="1:6" x14ac:dyDescent="0.3">
      <c r="A5582" s="299" t="s">
        <v>495</v>
      </c>
      <c r="B5582" s="300">
        <v>18</v>
      </c>
      <c r="C5582" s="299" t="s">
        <v>92</v>
      </c>
      <c r="D5582" s="299" t="s">
        <v>59</v>
      </c>
      <c r="E5582" s="301">
        <v>1.0000000000000004</v>
      </c>
      <c r="F5582" s="299" t="s">
        <v>80</v>
      </c>
    </row>
    <row r="5583" spans="1:6" x14ac:dyDescent="0.3">
      <c r="A5583" s="299" t="s">
        <v>495</v>
      </c>
      <c r="B5583" s="300">
        <v>18</v>
      </c>
      <c r="C5583" s="299" t="s">
        <v>92</v>
      </c>
      <c r="D5583" s="299" t="s">
        <v>59</v>
      </c>
      <c r="E5583" s="301">
        <v>243.04761904761907</v>
      </c>
      <c r="F5583" s="299" t="s">
        <v>77</v>
      </c>
    </row>
    <row r="5584" spans="1:6" x14ac:dyDescent="0.3">
      <c r="A5584" s="299" t="s">
        <v>495</v>
      </c>
      <c r="B5584" s="300">
        <v>18</v>
      </c>
      <c r="C5584" s="299" t="s">
        <v>92</v>
      </c>
      <c r="D5584" s="299" t="s">
        <v>60</v>
      </c>
      <c r="E5584" s="301">
        <v>144.9047619047619</v>
      </c>
      <c r="F5584" s="299" t="s">
        <v>187</v>
      </c>
    </row>
    <row r="5585" spans="1:6" x14ac:dyDescent="0.3">
      <c r="A5585" s="299" t="s">
        <v>495</v>
      </c>
      <c r="B5585" s="300">
        <v>18</v>
      </c>
      <c r="C5585" s="299" t="s">
        <v>92</v>
      </c>
      <c r="D5585" s="299" t="s">
        <v>60</v>
      </c>
      <c r="E5585" s="301">
        <v>285.38095238095229</v>
      </c>
      <c r="F5585" s="299" t="s">
        <v>77</v>
      </c>
    </row>
    <row r="5586" spans="1:6" x14ac:dyDescent="0.3">
      <c r="A5586" s="299" t="s">
        <v>495</v>
      </c>
      <c r="B5586" s="300">
        <v>18</v>
      </c>
      <c r="C5586" s="299" t="s">
        <v>92</v>
      </c>
      <c r="D5586" s="299" t="s">
        <v>61</v>
      </c>
      <c r="E5586" s="301">
        <v>66.142857142857153</v>
      </c>
      <c r="F5586" s="299" t="s">
        <v>77</v>
      </c>
    </row>
    <row r="5587" spans="1:6" x14ac:dyDescent="0.3">
      <c r="A5587" s="299" t="s">
        <v>495</v>
      </c>
      <c r="B5587" s="300">
        <v>18</v>
      </c>
      <c r="C5587" s="299" t="s">
        <v>92</v>
      </c>
      <c r="D5587" s="299" t="s">
        <v>62</v>
      </c>
      <c r="E5587" s="301">
        <v>118.33333333333333</v>
      </c>
      <c r="F5587" s="299" t="s">
        <v>187</v>
      </c>
    </row>
    <row r="5588" spans="1:6" x14ac:dyDescent="0.3">
      <c r="A5588" s="299" t="s">
        <v>495</v>
      </c>
      <c r="B5588" s="300">
        <v>18</v>
      </c>
      <c r="C5588" s="299" t="s">
        <v>92</v>
      </c>
      <c r="D5588" s="299" t="s">
        <v>62</v>
      </c>
      <c r="E5588" s="301">
        <v>318.85714285714295</v>
      </c>
      <c r="F5588" s="299" t="s">
        <v>77</v>
      </c>
    </row>
    <row r="5589" spans="1:6" x14ac:dyDescent="0.3">
      <c r="A5589" s="299" t="s">
        <v>495</v>
      </c>
      <c r="B5589" s="300">
        <v>18</v>
      </c>
      <c r="C5589" s="299" t="s">
        <v>92</v>
      </c>
      <c r="D5589" s="299" t="s">
        <v>63</v>
      </c>
      <c r="E5589" s="301">
        <v>55.619047619047606</v>
      </c>
      <c r="F5589" s="299" t="s">
        <v>187</v>
      </c>
    </row>
    <row r="5590" spans="1:6" x14ac:dyDescent="0.3">
      <c r="A5590" s="299" t="s">
        <v>495</v>
      </c>
      <c r="B5590" s="300">
        <v>18</v>
      </c>
      <c r="C5590" s="299" t="s">
        <v>92</v>
      </c>
      <c r="D5590" s="299" t="s">
        <v>63</v>
      </c>
      <c r="E5590" s="301">
        <v>195.00000000000006</v>
      </c>
      <c r="F5590" s="299" t="s">
        <v>77</v>
      </c>
    </row>
    <row r="5591" spans="1:6" x14ac:dyDescent="0.3">
      <c r="A5591" s="299" t="s">
        <v>495</v>
      </c>
      <c r="B5591" s="300">
        <v>18</v>
      </c>
      <c r="C5591" s="299" t="s">
        <v>92</v>
      </c>
      <c r="D5591" s="299" t="s">
        <v>64</v>
      </c>
      <c r="E5591" s="301">
        <v>66.238095238095255</v>
      </c>
      <c r="F5591" s="299" t="s">
        <v>187</v>
      </c>
    </row>
    <row r="5592" spans="1:6" x14ac:dyDescent="0.3">
      <c r="A5592" s="299" t="s">
        <v>495</v>
      </c>
      <c r="B5592" s="300">
        <v>18</v>
      </c>
      <c r="C5592" s="299" t="s">
        <v>92</v>
      </c>
      <c r="D5592" s="299" t="s">
        <v>64</v>
      </c>
      <c r="E5592" s="301">
        <v>98.476190476190467</v>
      </c>
      <c r="F5592" s="299" t="s">
        <v>77</v>
      </c>
    </row>
    <row r="5593" spans="1:6" x14ac:dyDescent="0.3">
      <c r="A5593" s="299" t="s">
        <v>495</v>
      </c>
      <c r="B5593" s="300">
        <v>18</v>
      </c>
      <c r="C5593" s="299" t="s">
        <v>92</v>
      </c>
      <c r="D5593" s="299" t="s">
        <v>65</v>
      </c>
      <c r="E5593" s="301">
        <v>75.476190476190453</v>
      </c>
      <c r="F5593" s="299" t="s">
        <v>187</v>
      </c>
    </row>
    <row r="5594" spans="1:6" x14ac:dyDescent="0.3">
      <c r="A5594" s="299" t="s">
        <v>495</v>
      </c>
      <c r="B5594" s="300">
        <v>18</v>
      </c>
      <c r="C5594" s="299" t="s">
        <v>92</v>
      </c>
      <c r="D5594" s="299" t="s">
        <v>65</v>
      </c>
      <c r="E5594" s="301">
        <v>44.809523809523803</v>
      </c>
      <c r="F5594" s="299" t="s">
        <v>77</v>
      </c>
    </row>
    <row r="5595" spans="1:6" x14ac:dyDescent="0.3">
      <c r="A5595" s="299" t="s">
        <v>495</v>
      </c>
      <c r="B5595" s="300">
        <v>18</v>
      </c>
      <c r="C5595" s="299" t="s">
        <v>92</v>
      </c>
      <c r="D5595" s="299" t="s">
        <v>67</v>
      </c>
      <c r="E5595" s="301">
        <v>9.0000000000000018</v>
      </c>
      <c r="F5595" s="299" t="s">
        <v>77</v>
      </c>
    </row>
    <row r="5596" spans="1:6" x14ac:dyDescent="0.3">
      <c r="A5596" s="299" t="s">
        <v>495</v>
      </c>
      <c r="B5596" s="300">
        <v>19</v>
      </c>
      <c r="C5596" s="299" t="s">
        <v>91</v>
      </c>
      <c r="D5596" s="299" t="s">
        <v>47</v>
      </c>
      <c r="E5596" s="301">
        <v>9.0000000000000018</v>
      </c>
      <c r="F5596" s="299" t="s">
        <v>187</v>
      </c>
    </row>
    <row r="5597" spans="1:6" x14ac:dyDescent="0.3">
      <c r="A5597" s="299" t="s">
        <v>495</v>
      </c>
      <c r="B5597" s="300">
        <v>19</v>
      </c>
      <c r="C5597" s="299" t="s">
        <v>91</v>
      </c>
      <c r="D5597" s="299" t="s">
        <v>47</v>
      </c>
      <c r="E5597" s="301">
        <v>12.238095238095234</v>
      </c>
      <c r="F5597" s="299" t="s">
        <v>188</v>
      </c>
    </row>
    <row r="5598" spans="1:6" x14ac:dyDescent="0.3">
      <c r="A5598" s="299" t="s">
        <v>495</v>
      </c>
      <c r="B5598" s="300">
        <v>19</v>
      </c>
      <c r="C5598" s="299" t="s">
        <v>91</v>
      </c>
      <c r="D5598" s="299" t="s">
        <v>47</v>
      </c>
      <c r="E5598" s="301">
        <v>193.19047619047618</v>
      </c>
      <c r="F5598" s="299" t="s">
        <v>77</v>
      </c>
    </row>
    <row r="5599" spans="1:6" x14ac:dyDescent="0.3">
      <c r="A5599" s="299" t="s">
        <v>495</v>
      </c>
      <c r="B5599" s="300">
        <v>19</v>
      </c>
      <c r="C5599" s="299" t="s">
        <v>91</v>
      </c>
      <c r="D5599" s="299" t="s">
        <v>48</v>
      </c>
      <c r="E5599" s="301">
        <v>16.000000000000007</v>
      </c>
      <c r="F5599" s="299" t="s">
        <v>77</v>
      </c>
    </row>
    <row r="5600" spans="1:6" x14ac:dyDescent="0.3">
      <c r="A5600" s="299" t="s">
        <v>495</v>
      </c>
      <c r="B5600" s="300">
        <v>19</v>
      </c>
      <c r="C5600" s="299" t="s">
        <v>91</v>
      </c>
      <c r="D5600" s="299" t="s">
        <v>49</v>
      </c>
      <c r="E5600" s="301">
        <v>18.428571428571431</v>
      </c>
      <c r="F5600" s="299" t="s">
        <v>187</v>
      </c>
    </row>
    <row r="5601" spans="1:6" x14ac:dyDescent="0.3">
      <c r="A5601" s="299" t="s">
        <v>495</v>
      </c>
      <c r="B5601" s="300">
        <v>19</v>
      </c>
      <c r="C5601" s="299" t="s">
        <v>91</v>
      </c>
      <c r="D5601" s="299" t="s">
        <v>49</v>
      </c>
      <c r="E5601" s="301">
        <v>719.71428571428578</v>
      </c>
      <c r="F5601" s="299" t="s">
        <v>77</v>
      </c>
    </row>
    <row r="5602" spans="1:6" x14ac:dyDescent="0.3">
      <c r="A5602" s="299" t="s">
        <v>495</v>
      </c>
      <c r="B5602" s="300">
        <v>19</v>
      </c>
      <c r="C5602" s="299" t="s">
        <v>91</v>
      </c>
      <c r="D5602" s="299" t="s">
        <v>50</v>
      </c>
      <c r="E5602" s="301">
        <v>2.9999999999999991</v>
      </c>
      <c r="F5602" s="299" t="s">
        <v>77</v>
      </c>
    </row>
    <row r="5603" spans="1:6" x14ac:dyDescent="0.3">
      <c r="A5603" s="299" t="s">
        <v>495</v>
      </c>
      <c r="B5603" s="300">
        <v>19</v>
      </c>
      <c r="C5603" s="299" t="s">
        <v>91</v>
      </c>
      <c r="D5603" s="299" t="s">
        <v>51</v>
      </c>
      <c r="E5603" s="301">
        <v>44.666666666666679</v>
      </c>
      <c r="F5603" s="299" t="s">
        <v>77</v>
      </c>
    </row>
    <row r="5604" spans="1:6" x14ac:dyDescent="0.3">
      <c r="A5604" s="299" t="s">
        <v>495</v>
      </c>
      <c r="B5604" s="300">
        <v>19</v>
      </c>
      <c r="C5604" s="299" t="s">
        <v>91</v>
      </c>
      <c r="D5604" s="299" t="s">
        <v>52</v>
      </c>
      <c r="E5604" s="301">
        <v>127.95238095238098</v>
      </c>
      <c r="F5604" s="299" t="s">
        <v>187</v>
      </c>
    </row>
    <row r="5605" spans="1:6" x14ac:dyDescent="0.3">
      <c r="A5605" s="299" t="s">
        <v>495</v>
      </c>
      <c r="B5605" s="300">
        <v>19</v>
      </c>
      <c r="C5605" s="299" t="s">
        <v>91</v>
      </c>
      <c r="D5605" s="299" t="s">
        <v>52</v>
      </c>
      <c r="E5605" s="301">
        <v>728.42857142857144</v>
      </c>
      <c r="F5605" s="299" t="s">
        <v>77</v>
      </c>
    </row>
    <row r="5606" spans="1:6" x14ac:dyDescent="0.3">
      <c r="A5606" s="299" t="s">
        <v>495</v>
      </c>
      <c r="B5606" s="300">
        <v>19</v>
      </c>
      <c r="C5606" s="299" t="s">
        <v>91</v>
      </c>
      <c r="D5606" s="299" t="s">
        <v>53</v>
      </c>
      <c r="E5606" s="301">
        <v>368.80952380952385</v>
      </c>
      <c r="F5606" s="299" t="s">
        <v>187</v>
      </c>
    </row>
    <row r="5607" spans="1:6" x14ac:dyDescent="0.3">
      <c r="A5607" s="299" t="s">
        <v>495</v>
      </c>
      <c r="B5607" s="300">
        <v>19</v>
      </c>
      <c r="C5607" s="299" t="s">
        <v>91</v>
      </c>
      <c r="D5607" s="299" t="s">
        <v>53</v>
      </c>
      <c r="E5607" s="301">
        <v>759.47619047619048</v>
      </c>
      <c r="F5607" s="299" t="s">
        <v>77</v>
      </c>
    </row>
    <row r="5608" spans="1:6" x14ac:dyDescent="0.3">
      <c r="A5608" s="299" t="s">
        <v>495</v>
      </c>
      <c r="B5608" s="300">
        <v>19</v>
      </c>
      <c r="C5608" s="299" t="s">
        <v>91</v>
      </c>
      <c r="D5608" s="299" t="s">
        <v>54</v>
      </c>
      <c r="E5608" s="301">
        <v>72.19047619047619</v>
      </c>
      <c r="F5608" s="299" t="s">
        <v>187</v>
      </c>
    </row>
    <row r="5609" spans="1:6" x14ac:dyDescent="0.3">
      <c r="A5609" s="299" t="s">
        <v>495</v>
      </c>
      <c r="B5609" s="300">
        <v>19</v>
      </c>
      <c r="C5609" s="299" t="s">
        <v>91</v>
      </c>
      <c r="D5609" s="299" t="s">
        <v>54</v>
      </c>
      <c r="E5609" s="301">
        <v>886.52380952380952</v>
      </c>
      <c r="F5609" s="299" t="s">
        <v>77</v>
      </c>
    </row>
    <row r="5610" spans="1:6" x14ac:dyDescent="0.3">
      <c r="A5610" s="299" t="s">
        <v>495</v>
      </c>
      <c r="B5610" s="300">
        <v>19</v>
      </c>
      <c r="C5610" s="299" t="s">
        <v>91</v>
      </c>
      <c r="D5610" s="299" t="s">
        <v>55</v>
      </c>
      <c r="E5610" s="301">
        <v>153.95238095238096</v>
      </c>
      <c r="F5610" s="299" t="s">
        <v>187</v>
      </c>
    </row>
    <row r="5611" spans="1:6" x14ac:dyDescent="0.3">
      <c r="A5611" s="299" t="s">
        <v>495</v>
      </c>
      <c r="B5611" s="300">
        <v>19</v>
      </c>
      <c r="C5611" s="299" t="s">
        <v>91</v>
      </c>
      <c r="D5611" s="299" t="s">
        <v>55</v>
      </c>
      <c r="E5611" s="301">
        <v>849.7619047619047</v>
      </c>
      <c r="F5611" s="299" t="s">
        <v>77</v>
      </c>
    </row>
    <row r="5612" spans="1:6" x14ac:dyDescent="0.3">
      <c r="A5612" s="299" t="s">
        <v>495</v>
      </c>
      <c r="B5612" s="300">
        <v>19</v>
      </c>
      <c r="C5612" s="299" t="s">
        <v>91</v>
      </c>
      <c r="D5612" s="299" t="s">
        <v>56</v>
      </c>
      <c r="E5612" s="301">
        <v>23.428571428571427</v>
      </c>
      <c r="F5612" s="299" t="s">
        <v>187</v>
      </c>
    </row>
    <row r="5613" spans="1:6" x14ac:dyDescent="0.3">
      <c r="A5613" s="299" t="s">
        <v>495</v>
      </c>
      <c r="B5613" s="300">
        <v>19</v>
      </c>
      <c r="C5613" s="299" t="s">
        <v>91</v>
      </c>
      <c r="D5613" s="299" t="s">
        <v>56</v>
      </c>
      <c r="E5613" s="301">
        <v>55.904761904761898</v>
      </c>
      <c r="F5613" s="299" t="s">
        <v>77</v>
      </c>
    </row>
    <row r="5614" spans="1:6" x14ac:dyDescent="0.3">
      <c r="A5614" s="299" t="s">
        <v>495</v>
      </c>
      <c r="B5614" s="300">
        <v>19</v>
      </c>
      <c r="C5614" s="299" t="s">
        <v>91</v>
      </c>
      <c r="D5614" s="299" t="s">
        <v>57</v>
      </c>
      <c r="E5614" s="301">
        <v>5.3809523809523805</v>
      </c>
      <c r="F5614" s="299" t="s">
        <v>187</v>
      </c>
    </row>
    <row r="5615" spans="1:6" x14ac:dyDescent="0.3">
      <c r="A5615" s="299" t="s">
        <v>495</v>
      </c>
      <c r="B5615" s="300">
        <v>19</v>
      </c>
      <c r="C5615" s="299" t="s">
        <v>91</v>
      </c>
      <c r="D5615" s="299" t="s">
        <v>57</v>
      </c>
      <c r="E5615" s="301">
        <v>5.4285714285714279</v>
      </c>
      <c r="F5615" s="299" t="s">
        <v>77</v>
      </c>
    </row>
    <row r="5616" spans="1:6" x14ac:dyDescent="0.3">
      <c r="A5616" s="299" t="s">
        <v>495</v>
      </c>
      <c r="B5616" s="300">
        <v>19</v>
      </c>
      <c r="C5616" s="299" t="s">
        <v>91</v>
      </c>
      <c r="D5616" s="299" t="s">
        <v>58</v>
      </c>
      <c r="E5616" s="301">
        <v>2.9999999999999991</v>
      </c>
      <c r="F5616" s="299" t="s">
        <v>187</v>
      </c>
    </row>
    <row r="5617" spans="1:6" x14ac:dyDescent="0.3">
      <c r="A5617" s="299" t="s">
        <v>495</v>
      </c>
      <c r="B5617" s="300">
        <v>19</v>
      </c>
      <c r="C5617" s="299" t="s">
        <v>91</v>
      </c>
      <c r="D5617" s="299" t="s">
        <v>58</v>
      </c>
      <c r="E5617" s="301">
        <v>8.6190476190476222</v>
      </c>
      <c r="F5617" s="299" t="s">
        <v>77</v>
      </c>
    </row>
    <row r="5618" spans="1:6" x14ac:dyDescent="0.3">
      <c r="A5618" s="299" t="s">
        <v>495</v>
      </c>
      <c r="B5618" s="300">
        <v>19</v>
      </c>
      <c r="C5618" s="299" t="s">
        <v>91</v>
      </c>
      <c r="D5618" s="299" t="s">
        <v>59</v>
      </c>
      <c r="E5618" s="301">
        <v>32.666666666666679</v>
      </c>
      <c r="F5618" s="299" t="s">
        <v>187</v>
      </c>
    </row>
    <row r="5619" spans="1:6" x14ac:dyDescent="0.3">
      <c r="A5619" s="299" t="s">
        <v>495</v>
      </c>
      <c r="B5619" s="300">
        <v>19</v>
      </c>
      <c r="C5619" s="299" t="s">
        <v>91</v>
      </c>
      <c r="D5619" s="299" t="s">
        <v>59</v>
      </c>
      <c r="E5619" s="301">
        <v>52.238095238095234</v>
      </c>
      <c r="F5619" s="299" t="s">
        <v>77</v>
      </c>
    </row>
    <row r="5620" spans="1:6" x14ac:dyDescent="0.3">
      <c r="A5620" s="299" t="s">
        <v>495</v>
      </c>
      <c r="B5620" s="300">
        <v>19</v>
      </c>
      <c r="C5620" s="299" t="s">
        <v>91</v>
      </c>
      <c r="D5620" s="299" t="s">
        <v>60</v>
      </c>
      <c r="E5620" s="301">
        <v>43.095238095238102</v>
      </c>
      <c r="F5620" s="299" t="s">
        <v>187</v>
      </c>
    </row>
    <row r="5621" spans="1:6" x14ac:dyDescent="0.3">
      <c r="A5621" s="299" t="s">
        <v>495</v>
      </c>
      <c r="B5621" s="300">
        <v>19</v>
      </c>
      <c r="C5621" s="299" t="s">
        <v>91</v>
      </c>
      <c r="D5621" s="299" t="s">
        <v>60</v>
      </c>
      <c r="E5621" s="301">
        <v>1746.9523809523807</v>
      </c>
      <c r="F5621" s="299" t="s">
        <v>77</v>
      </c>
    </row>
    <row r="5622" spans="1:6" x14ac:dyDescent="0.3">
      <c r="A5622" s="299" t="s">
        <v>495</v>
      </c>
      <c r="B5622" s="300">
        <v>19</v>
      </c>
      <c r="C5622" s="299" t="s">
        <v>91</v>
      </c>
      <c r="D5622" s="299" t="s">
        <v>61</v>
      </c>
      <c r="E5622" s="301">
        <v>37.80952380952381</v>
      </c>
      <c r="F5622" s="299" t="s">
        <v>77</v>
      </c>
    </row>
    <row r="5623" spans="1:6" x14ac:dyDescent="0.3">
      <c r="A5623" s="299" t="s">
        <v>495</v>
      </c>
      <c r="B5623" s="300">
        <v>19</v>
      </c>
      <c r="C5623" s="299" t="s">
        <v>91</v>
      </c>
      <c r="D5623" s="299" t="s">
        <v>62</v>
      </c>
      <c r="E5623" s="301">
        <v>21.142857142857142</v>
      </c>
      <c r="F5623" s="299" t="s">
        <v>187</v>
      </c>
    </row>
    <row r="5624" spans="1:6" x14ac:dyDescent="0.3">
      <c r="A5624" s="299" t="s">
        <v>495</v>
      </c>
      <c r="B5624" s="300">
        <v>19</v>
      </c>
      <c r="C5624" s="299" t="s">
        <v>91</v>
      </c>
      <c r="D5624" s="299" t="s">
        <v>62</v>
      </c>
      <c r="E5624" s="301">
        <v>60.333333333333314</v>
      </c>
      <c r="F5624" s="299" t="s">
        <v>77</v>
      </c>
    </row>
    <row r="5625" spans="1:6" x14ac:dyDescent="0.3">
      <c r="A5625" s="299" t="s">
        <v>495</v>
      </c>
      <c r="B5625" s="300">
        <v>19</v>
      </c>
      <c r="C5625" s="299" t="s">
        <v>91</v>
      </c>
      <c r="D5625" s="299" t="s">
        <v>63</v>
      </c>
      <c r="E5625" s="301">
        <v>6.9999999999999973</v>
      </c>
      <c r="F5625" s="299" t="s">
        <v>187</v>
      </c>
    </row>
    <row r="5626" spans="1:6" x14ac:dyDescent="0.3">
      <c r="A5626" s="299" t="s">
        <v>495</v>
      </c>
      <c r="B5626" s="300">
        <v>19</v>
      </c>
      <c r="C5626" s="299" t="s">
        <v>91</v>
      </c>
      <c r="D5626" s="299" t="s">
        <v>63</v>
      </c>
      <c r="E5626" s="301">
        <v>436.90476190476198</v>
      </c>
      <c r="F5626" s="299" t="s">
        <v>77</v>
      </c>
    </row>
    <row r="5627" spans="1:6" x14ac:dyDescent="0.3">
      <c r="A5627" s="299" t="s">
        <v>495</v>
      </c>
      <c r="B5627" s="300">
        <v>19</v>
      </c>
      <c r="C5627" s="299" t="s">
        <v>91</v>
      </c>
      <c r="D5627" s="299" t="s">
        <v>64</v>
      </c>
      <c r="E5627" s="301">
        <v>13.999999999999995</v>
      </c>
      <c r="F5627" s="299" t="s">
        <v>187</v>
      </c>
    </row>
    <row r="5628" spans="1:6" x14ac:dyDescent="0.3">
      <c r="A5628" s="299" t="s">
        <v>495</v>
      </c>
      <c r="B5628" s="300">
        <v>19</v>
      </c>
      <c r="C5628" s="299" t="s">
        <v>91</v>
      </c>
      <c r="D5628" s="299" t="s">
        <v>64</v>
      </c>
      <c r="E5628" s="301">
        <v>72.523809523809518</v>
      </c>
      <c r="F5628" s="299" t="s">
        <v>77</v>
      </c>
    </row>
    <row r="5629" spans="1:6" x14ac:dyDescent="0.3">
      <c r="A5629" s="299" t="s">
        <v>495</v>
      </c>
      <c r="B5629" s="300">
        <v>19</v>
      </c>
      <c r="C5629" s="299" t="s">
        <v>91</v>
      </c>
      <c r="D5629" s="299" t="s">
        <v>65</v>
      </c>
      <c r="E5629" s="301">
        <v>131.66666666666666</v>
      </c>
      <c r="F5629" s="299" t="s">
        <v>187</v>
      </c>
    </row>
    <row r="5630" spans="1:6" x14ac:dyDescent="0.3">
      <c r="A5630" s="299" t="s">
        <v>495</v>
      </c>
      <c r="B5630" s="300">
        <v>19</v>
      </c>
      <c r="C5630" s="299" t="s">
        <v>91</v>
      </c>
      <c r="D5630" s="299" t="s">
        <v>65</v>
      </c>
      <c r="E5630" s="301">
        <v>239.85714285714283</v>
      </c>
      <c r="F5630" s="299" t="s">
        <v>77</v>
      </c>
    </row>
    <row r="5631" spans="1:6" x14ac:dyDescent="0.3">
      <c r="A5631" s="299" t="s">
        <v>495</v>
      </c>
      <c r="B5631" s="300">
        <v>19</v>
      </c>
      <c r="C5631" s="299" t="s">
        <v>91</v>
      </c>
      <c r="D5631" s="299" t="s">
        <v>67</v>
      </c>
      <c r="E5631" s="301">
        <v>5</v>
      </c>
      <c r="F5631" s="299" t="s">
        <v>77</v>
      </c>
    </row>
    <row r="5632" spans="1:6" x14ac:dyDescent="0.3">
      <c r="A5632" s="299" t="s">
        <v>495</v>
      </c>
      <c r="B5632" s="300">
        <v>19</v>
      </c>
      <c r="C5632" s="299" t="s">
        <v>92</v>
      </c>
      <c r="D5632" s="299" t="s">
        <v>47</v>
      </c>
      <c r="E5632" s="301">
        <v>18.571428571428577</v>
      </c>
      <c r="F5632" s="299" t="s">
        <v>187</v>
      </c>
    </row>
    <row r="5633" spans="1:6" x14ac:dyDescent="0.3">
      <c r="A5633" s="299" t="s">
        <v>495</v>
      </c>
      <c r="B5633" s="300">
        <v>19</v>
      </c>
      <c r="C5633" s="299" t="s">
        <v>92</v>
      </c>
      <c r="D5633" s="299" t="s">
        <v>47</v>
      </c>
      <c r="E5633" s="301">
        <v>5.9999999999999982</v>
      </c>
      <c r="F5633" s="299" t="s">
        <v>188</v>
      </c>
    </row>
    <row r="5634" spans="1:6" x14ac:dyDescent="0.3">
      <c r="A5634" s="299" t="s">
        <v>495</v>
      </c>
      <c r="B5634" s="300">
        <v>19</v>
      </c>
      <c r="C5634" s="299" t="s">
        <v>92</v>
      </c>
      <c r="D5634" s="299" t="s">
        <v>47</v>
      </c>
      <c r="E5634" s="301">
        <v>93.809523809523824</v>
      </c>
      <c r="F5634" s="299" t="s">
        <v>77</v>
      </c>
    </row>
    <row r="5635" spans="1:6" x14ac:dyDescent="0.3">
      <c r="A5635" s="299" t="s">
        <v>495</v>
      </c>
      <c r="B5635" s="300">
        <v>19</v>
      </c>
      <c r="C5635" s="299" t="s">
        <v>92</v>
      </c>
      <c r="D5635" s="299" t="s">
        <v>48</v>
      </c>
      <c r="E5635" s="301">
        <v>12.999999999999995</v>
      </c>
      <c r="F5635" s="299" t="s">
        <v>77</v>
      </c>
    </row>
    <row r="5636" spans="1:6" x14ac:dyDescent="0.3">
      <c r="A5636" s="299" t="s">
        <v>495</v>
      </c>
      <c r="B5636" s="300">
        <v>19</v>
      </c>
      <c r="C5636" s="299" t="s">
        <v>92</v>
      </c>
      <c r="D5636" s="299" t="s">
        <v>49</v>
      </c>
      <c r="E5636" s="301">
        <v>31.428571428571434</v>
      </c>
      <c r="F5636" s="299" t="s">
        <v>187</v>
      </c>
    </row>
    <row r="5637" spans="1:6" x14ac:dyDescent="0.3">
      <c r="A5637" s="299" t="s">
        <v>495</v>
      </c>
      <c r="B5637" s="300">
        <v>19</v>
      </c>
      <c r="C5637" s="299" t="s">
        <v>92</v>
      </c>
      <c r="D5637" s="299" t="s">
        <v>49</v>
      </c>
      <c r="E5637" s="301">
        <v>698.90476190476215</v>
      </c>
      <c r="F5637" s="299" t="s">
        <v>77</v>
      </c>
    </row>
    <row r="5638" spans="1:6" x14ac:dyDescent="0.3">
      <c r="A5638" s="299" t="s">
        <v>495</v>
      </c>
      <c r="B5638" s="300">
        <v>19</v>
      </c>
      <c r="C5638" s="299" t="s">
        <v>92</v>
      </c>
      <c r="D5638" s="299" t="s">
        <v>50</v>
      </c>
      <c r="E5638" s="301">
        <v>1.0000000000000004</v>
      </c>
      <c r="F5638" s="299" t="s">
        <v>187</v>
      </c>
    </row>
    <row r="5639" spans="1:6" x14ac:dyDescent="0.3">
      <c r="A5639" s="299" t="s">
        <v>495</v>
      </c>
      <c r="B5639" s="300">
        <v>19</v>
      </c>
      <c r="C5639" s="299" t="s">
        <v>92</v>
      </c>
      <c r="D5639" s="299" t="s">
        <v>50</v>
      </c>
      <c r="E5639" s="301">
        <v>5</v>
      </c>
      <c r="F5639" s="299" t="s">
        <v>77</v>
      </c>
    </row>
    <row r="5640" spans="1:6" x14ac:dyDescent="0.3">
      <c r="A5640" s="299" t="s">
        <v>495</v>
      </c>
      <c r="B5640" s="300">
        <v>19</v>
      </c>
      <c r="C5640" s="299" t="s">
        <v>92</v>
      </c>
      <c r="D5640" s="299" t="s">
        <v>51</v>
      </c>
      <c r="E5640" s="301">
        <v>1.0000000000000004</v>
      </c>
      <c r="F5640" s="299" t="s">
        <v>187</v>
      </c>
    </row>
    <row r="5641" spans="1:6" x14ac:dyDescent="0.3">
      <c r="A5641" s="299" t="s">
        <v>495</v>
      </c>
      <c r="B5641" s="300">
        <v>19</v>
      </c>
      <c r="C5641" s="299" t="s">
        <v>92</v>
      </c>
      <c r="D5641" s="299" t="s">
        <v>51</v>
      </c>
      <c r="E5641" s="301">
        <v>59.571428571428569</v>
      </c>
      <c r="F5641" s="299" t="s">
        <v>77</v>
      </c>
    </row>
    <row r="5642" spans="1:6" x14ac:dyDescent="0.3">
      <c r="A5642" s="299" t="s">
        <v>495</v>
      </c>
      <c r="B5642" s="300">
        <v>19</v>
      </c>
      <c r="C5642" s="299" t="s">
        <v>92</v>
      </c>
      <c r="D5642" s="299" t="s">
        <v>52</v>
      </c>
      <c r="E5642" s="301">
        <v>550.95238095238096</v>
      </c>
      <c r="F5642" s="299" t="s">
        <v>187</v>
      </c>
    </row>
    <row r="5643" spans="1:6" x14ac:dyDescent="0.3">
      <c r="A5643" s="299" t="s">
        <v>495</v>
      </c>
      <c r="B5643" s="300">
        <v>19</v>
      </c>
      <c r="C5643" s="299" t="s">
        <v>92</v>
      </c>
      <c r="D5643" s="299" t="s">
        <v>52</v>
      </c>
      <c r="E5643" s="301">
        <v>727.71428571428567</v>
      </c>
      <c r="F5643" s="299" t="s">
        <v>77</v>
      </c>
    </row>
    <row r="5644" spans="1:6" x14ac:dyDescent="0.3">
      <c r="A5644" s="299" t="s">
        <v>495</v>
      </c>
      <c r="B5644" s="300">
        <v>19</v>
      </c>
      <c r="C5644" s="299" t="s">
        <v>92</v>
      </c>
      <c r="D5644" s="299" t="s">
        <v>53</v>
      </c>
      <c r="E5644" s="301">
        <v>144.28571428571431</v>
      </c>
      <c r="F5644" s="299" t="s">
        <v>187</v>
      </c>
    </row>
    <row r="5645" spans="1:6" x14ac:dyDescent="0.3">
      <c r="A5645" s="299" t="s">
        <v>495</v>
      </c>
      <c r="B5645" s="300">
        <v>19</v>
      </c>
      <c r="C5645" s="299" t="s">
        <v>92</v>
      </c>
      <c r="D5645" s="299" t="s">
        <v>53</v>
      </c>
      <c r="E5645" s="301">
        <v>582.04761904761904</v>
      </c>
      <c r="F5645" s="299" t="s">
        <v>77</v>
      </c>
    </row>
    <row r="5646" spans="1:6" x14ac:dyDescent="0.3">
      <c r="A5646" s="299" t="s">
        <v>495</v>
      </c>
      <c r="B5646" s="300">
        <v>19</v>
      </c>
      <c r="C5646" s="299" t="s">
        <v>92</v>
      </c>
      <c r="D5646" s="299" t="s">
        <v>54</v>
      </c>
      <c r="E5646" s="301">
        <v>135.71428571428572</v>
      </c>
      <c r="F5646" s="299" t="s">
        <v>187</v>
      </c>
    </row>
    <row r="5647" spans="1:6" x14ac:dyDescent="0.3">
      <c r="A5647" s="299" t="s">
        <v>495</v>
      </c>
      <c r="B5647" s="300">
        <v>19</v>
      </c>
      <c r="C5647" s="299" t="s">
        <v>92</v>
      </c>
      <c r="D5647" s="299" t="s">
        <v>54</v>
      </c>
      <c r="E5647" s="301">
        <v>1223.4285714285713</v>
      </c>
      <c r="F5647" s="299" t="s">
        <v>77</v>
      </c>
    </row>
    <row r="5648" spans="1:6" x14ac:dyDescent="0.3">
      <c r="A5648" s="299" t="s">
        <v>495</v>
      </c>
      <c r="B5648" s="300">
        <v>19</v>
      </c>
      <c r="C5648" s="299" t="s">
        <v>92</v>
      </c>
      <c r="D5648" s="299" t="s">
        <v>55</v>
      </c>
      <c r="E5648" s="301">
        <v>159.28571428571428</v>
      </c>
      <c r="F5648" s="299" t="s">
        <v>187</v>
      </c>
    </row>
    <row r="5649" spans="1:6" x14ac:dyDescent="0.3">
      <c r="A5649" s="299" t="s">
        <v>495</v>
      </c>
      <c r="B5649" s="300">
        <v>19</v>
      </c>
      <c r="C5649" s="299" t="s">
        <v>92</v>
      </c>
      <c r="D5649" s="299" t="s">
        <v>55</v>
      </c>
      <c r="E5649" s="301">
        <v>522.66666666666652</v>
      </c>
      <c r="F5649" s="299" t="s">
        <v>77</v>
      </c>
    </row>
    <row r="5650" spans="1:6" x14ac:dyDescent="0.3">
      <c r="A5650" s="299" t="s">
        <v>495</v>
      </c>
      <c r="B5650" s="300">
        <v>19</v>
      </c>
      <c r="C5650" s="299" t="s">
        <v>92</v>
      </c>
      <c r="D5650" s="299" t="s">
        <v>56</v>
      </c>
      <c r="E5650" s="301">
        <v>11.333333333333332</v>
      </c>
      <c r="F5650" s="299" t="s">
        <v>187</v>
      </c>
    </row>
    <row r="5651" spans="1:6" x14ac:dyDescent="0.3">
      <c r="A5651" s="299" t="s">
        <v>495</v>
      </c>
      <c r="B5651" s="300">
        <v>19</v>
      </c>
      <c r="C5651" s="299" t="s">
        <v>92</v>
      </c>
      <c r="D5651" s="299" t="s">
        <v>56</v>
      </c>
      <c r="E5651" s="301">
        <v>19.333333333333336</v>
      </c>
      <c r="F5651" s="299" t="s">
        <v>77</v>
      </c>
    </row>
    <row r="5652" spans="1:6" x14ac:dyDescent="0.3">
      <c r="A5652" s="299" t="s">
        <v>495</v>
      </c>
      <c r="B5652" s="300">
        <v>19</v>
      </c>
      <c r="C5652" s="299" t="s">
        <v>92</v>
      </c>
      <c r="D5652" s="299" t="s">
        <v>57</v>
      </c>
      <c r="E5652" s="301">
        <v>5</v>
      </c>
      <c r="F5652" s="299" t="s">
        <v>187</v>
      </c>
    </row>
    <row r="5653" spans="1:6" x14ac:dyDescent="0.3">
      <c r="A5653" s="299" t="s">
        <v>495</v>
      </c>
      <c r="B5653" s="300">
        <v>19</v>
      </c>
      <c r="C5653" s="299" t="s">
        <v>92</v>
      </c>
      <c r="D5653" s="299" t="s">
        <v>57</v>
      </c>
      <c r="E5653" s="301">
        <v>5</v>
      </c>
      <c r="F5653" s="299" t="s">
        <v>77</v>
      </c>
    </row>
    <row r="5654" spans="1:6" x14ac:dyDescent="0.3">
      <c r="A5654" s="299" t="s">
        <v>495</v>
      </c>
      <c r="B5654" s="300">
        <v>19</v>
      </c>
      <c r="C5654" s="299" t="s">
        <v>92</v>
      </c>
      <c r="D5654" s="299" t="s">
        <v>58</v>
      </c>
      <c r="E5654" s="301">
        <v>2.9999999999999991</v>
      </c>
      <c r="F5654" s="299" t="s">
        <v>187</v>
      </c>
    </row>
    <row r="5655" spans="1:6" x14ac:dyDescent="0.3">
      <c r="A5655" s="299" t="s">
        <v>495</v>
      </c>
      <c r="B5655" s="300">
        <v>19</v>
      </c>
      <c r="C5655" s="299" t="s">
        <v>92</v>
      </c>
      <c r="D5655" s="299" t="s">
        <v>58</v>
      </c>
      <c r="E5655" s="301">
        <v>9.9047619047619051</v>
      </c>
      <c r="F5655" s="299" t="s">
        <v>77</v>
      </c>
    </row>
    <row r="5656" spans="1:6" x14ac:dyDescent="0.3">
      <c r="A5656" s="299" t="s">
        <v>495</v>
      </c>
      <c r="B5656" s="300">
        <v>19</v>
      </c>
      <c r="C5656" s="299" t="s">
        <v>92</v>
      </c>
      <c r="D5656" s="299" t="s">
        <v>59</v>
      </c>
      <c r="E5656" s="301">
        <v>20.80952380952381</v>
      </c>
      <c r="F5656" s="299" t="s">
        <v>187</v>
      </c>
    </row>
    <row r="5657" spans="1:6" x14ac:dyDescent="0.3">
      <c r="A5657" s="299" t="s">
        <v>495</v>
      </c>
      <c r="B5657" s="300">
        <v>19</v>
      </c>
      <c r="C5657" s="299" t="s">
        <v>92</v>
      </c>
      <c r="D5657" s="299" t="s">
        <v>59</v>
      </c>
      <c r="E5657" s="301">
        <v>49.190476190476197</v>
      </c>
      <c r="F5657" s="299" t="s">
        <v>77</v>
      </c>
    </row>
    <row r="5658" spans="1:6" x14ac:dyDescent="0.3">
      <c r="A5658" s="299" t="s">
        <v>495</v>
      </c>
      <c r="B5658" s="300">
        <v>19</v>
      </c>
      <c r="C5658" s="299" t="s">
        <v>92</v>
      </c>
      <c r="D5658" s="299" t="s">
        <v>60</v>
      </c>
      <c r="E5658" s="301">
        <v>43.619047619047635</v>
      </c>
      <c r="F5658" s="299" t="s">
        <v>187</v>
      </c>
    </row>
    <row r="5659" spans="1:6" x14ac:dyDescent="0.3">
      <c r="A5659" s="299" t="s">
        <v>495</v>
      </c>
      <c r="B5659" s="300">
        <v>19</v>
      </c>
      <c r="C5659" s="299" t="s">
        <v>92</v>
      </c>
      <c r="D5659" s="299" t="s">
        <v>60</v>
      </c>
      <c r="E5659" s="301">
        <v>704.38095238095252</v>
      </c>
      <c r="F5659" s="299" t="s">
        <v>77</v>
      </c>
    </row>
    <row r="5660" spans="1:6" x14ac:dyDescent="0.3">
      <c r="A5660" s="299" t="s">
        <v>495</v>
      </c>
      <c r="B5660" s="300">
        <v>19</v>
      </c>
      <c r="C5660" s="299" t="s">
        <v>92</v>
      </c>
      <c r="D5660" s="299" t="s">
        <v>61</v>
      </c>
      <c r="E5660" s="301">
        <v>63.85714285714289</v>
      </c>
      <c r="F5660" s="299" t="s">
        <v>77</v>
      </c>
    </row>
    <row r="5661" spans="1:6" x14ac:dyDescent="0.3">
      <c r="A5661" s="299" t="s">
        <v>495</v>
      </c>
      <c r="B5661" s="300">
        <v>19</v>
      </c>
      <c r="C5661" s="299" t="s">
        <v>92</v>
      </c>
      <c r="D5661" s="299" t="s">
        <v>62</v>
      </c>
      <c r="E5661" s="301">
        <v>19.000000000000004</v>
      </c>
      <c r="F5661" s="299" t="s">
        <v>187</v>
      </c>
    </row>
    <row r="5662" spans="1:6" x14ac:dyDescent="0.3">
      <c r="A5662" s="299" t="s">
        <v>495</v>
      </c>
      <c r="B5662" s="300">
        <v>19</v>
      </c>
      <c r="C5662" s="299" t="s">
        <v>92</v>
      </c>
      <c r="D5662" s="299" t="s">
        <v>62</v>
      </c>
      <c r="E5662" s="301">
        <v>65.095238095238116</v>
      </c>
      <c r="F5662" s="299" t="s">
        <v>77</v>
      </c>
    </row>
    <row r="5663" spans="1:6" x14ac:dyDescent="0.3">
      <c r="A5663" s="299" t="s">
        <v>495</v>
      </c>
      <c r="B5663" s="300">
        <v>19</v>
      </c>
      <c r="C5663" s="299" t="s">
        <v>92</v>
      </c>
      <c r="D5663" s="299" t="s">
        <v>63</v>
      </c>
      <c r="E5663" s="301">
        <v>11</v>
      </c>
      <c r="F5663" s="299" t="s">
        <v>187</v>
      </c>
    </row>
    <row r="5664" spans="1:6" x14ac:dyDescent="0.3">
      <c r="A5664" s="299" t="s">
        <v>495</v>
      </c>
      <c r="B5664" s="300">
        <v>19</v>
      </c>
      <c r="C5664" s="299" t="s">
        <v>92</v>
      </c>
      <c r="D5664" s="299" t="s">
        <v>63</v>
      </c>
      <c r="E5664" s="301">
        <v>416.61904761904748</v>
      </c>
      <c r="F5664" s="299" t="s">
        <v>77</v>
      </c>
    </row>
    <row r="5665" spans="1:6" x14ac:dyDescent="0.3">
      <c r="A5665" s="299" t="s">
        <v>495</v>
      </c>
      <c r="B5665" s="300">
        <v>19</v>
      </c>
      <c r="C5665" s="299" t="s">
        <v>92</v>
      </c>
      <c r="D5665" s="299" t="s">
        <v>64</v>
      </c>
      <c r="E5665" s="301">
        <v>11.999999999999996</v>
      </c>
      <c r="F5665" s="299" t="s">
        <v>187</v>
      </c>
    </row>
    <row r="5666" spans="1:6" x14ac:dyDescent="0.3">
      <c r="A5666" s="299" t="s">
        <v>495</v>
      </c>
      <c r="B5666" s="300">
        <v>19</v>
      </c>
      <c r="C5666" s="299" t="s">
        <v>92</v>
      </c>
      <c r="D5666" s="299" t="s">
        <v>64</v>
      </c>
      <c r="E5666" s="301">
        <v>31.904761904761905</v>
      </c>
      <c r="F5666" s="299" t="s">
        <v>77</v>
      </c>
    </row>
    <row r="5667" spans="1:6" x14ac:dyDescent="0.3">
      <c r="A5667" s="299" t="s">
        <v>495</v>
      </c>
      <c r="B5667" s="300">
        <v>19</v>
      </c>
      <c r="C5667" s="299" t="s">
        <v>92</v>
      </c>
      <c r="D5667" s="299" t="s">
        <v>65</v>
      </c>
      <c r="E5667" s="301">
        <v>42</v>
      </c>
      <c r="F5667" s="299" t="s">
        <v>187</v>
      </c>
    </row>
    <row r="5668" spans="1:6" x14ac:dyDescent="0.3">
      <c r="A5668" s="299" t="s">
        <v>495</v>
      </c>
      <c r="B5668" s="300">
        <v>19</v>
      </c>
      <c r="C5668" s="299" t="s">
        <v>92</v>
      </c>
      <c r="D5668" s="299" t="s">
        <v>65</v>
      </c>
      <c r="E5668" s="301">
        <v>84.904761904761926</v>
      </c>
      <c r="F5668" s="299" t="s">
        <v>77</v>
      </c>
    </row>
    <row r="5669" spans="1:6" x14ac:dyDescent="0.3">
      <c r="A5669" s="299" t="s">
        <v>495</v>
      </c>
      <c r="B5669" s="300">
        <v>19</v>
      </c>
      <c r="C5669" s="299" t="s">
        <v>92</v>
      </c>
      <c r="D5669" s="299" t="s">
        <v>67</v>
      </c>
      <c r="E5669" s="301">
        <v>10</v>
      </c>
      <c r="F5669" s="299" t="s">
        <v>77</v>
      </c>
    </row>
    <row r="5670" spans="1:6" x14ac:dyDescent="0.3">
      <c r="A5670" s="299" t="s">
        <v>495</v>
      </c>
      <c r="B5670" s="300">
        <v>20</v>
      </c>
      <c r="C5670" s="299" t="s">
        <v>91</v>
      </c>
      <c r="D5670" s="299" t="s">
        <v>47</v>
      </c>
      <c r="E5670" s="301">
        <v>12.714285714285708</v>
      </c>
      <c r="F5670" s="299" t="s">
        <v>187</v>
      </c>
    </row>
    <row r="5671" spans="1:6" x14ac:dyDescent="0.3">
      <c r="A5671" s="299" t="s">
        <v>495</v>
      </c>
      <c r="B5671" s="300">
        <v>20</v>
      </c>
      <c r="C5671" s="299" t="s">
        <v>91</v>
      </c>
      <c r="D5671" s="299" t="s">
        <v>47</v>
      </c>
      <c r="E5671" s="301">
        <v>1.0000000000000004</v>
      </c>
      <c r="F5671" s="299" t="s">
        <v>81</v>
      </c>
    </row>
    <row r="5672" spans="1:6" x14ac:dyDescent="0.3">
      <c r="A5672" s="299" t="s">
        <v>495</v>
      </c>
      <c r="B5672" s="300">
        <v>20</v>
      </c>
      <c r="C5672" s="299" t="s">
        <v>91</v>
      </c>
      <c r="D5672" s="299" t="s">
        <v>47</v>
      </c>
      <c r="E5672" s="301">
        <v>56.285714285714278</v>
      </c>
      <c r="F5672" s="299" t="s">
        <v>80</v>
      </c>
    </row>
    <row r="5673" spans="1:6" x14ac:dyDescent="0.3">
      <c r="A5673" s="299" t="s">
        <v>495</v>
      </c>
      <c r="B5673" s="300">
        <v>20</v>
      </c>
      <c r="C5673" s="299" t="s">
        <v>91</v>
      </c>
      <c r="D5673" s="299" t="s">
        <v>47</v>
      </c>
      <c r="E5673" s="301">
        <v>2.9999999999999991</v>
      </c>
      <c r="F5673" s="299" t="s">
        <v>188</v>
      </c>
    </row>
    <row r="5674" spans="1:6" x14ac:dyDescent="0.3">
      <c r="A5674" s="299" t="s">
        <v>495</v>
      </c>
      <c r="B5674" s="300">
        <v>20</v>
      </c>
      <c r="C5674" s="299" t="s">
        <v>91</v>
      </c>
      <c r="D5674" s="299" t="s">
        <v>47</v>
      </c>
      <c r="E5674" s="301">
        <v>69.142857142857139</v>
      </c>
      <c r="F5674" s="299" t="s">
        <v>77</v>
      </c>
    </row>
    <row r="5675" spans="1:6" x14ac:dyDescent="0.3">
      <c r="A5675" s="299" t="s">
        <v>495</v>
      </c>
      <c r="B5675" s="300">
        <v>20</v>
      </c>
      <c r="C5675" s="299" t="s">
        <v>91</v>
      </c>
      <c r="D5675" s="299" t="s">
        <v>48</v>
      </c>
      <c r="E5675" s="301">
        <v>1.8571428571428577</v>
      </c>
      <c r="F5675" s="299" t="s">
        <v>187</v>
      </c>
    </row>
    <row r="5676" spans="1:6" x14ac:dyDescent="0.3">
      <c r="A5676" s="299" t="s">
        <v>495</v>
      </c>
      <c r="B5676" s="300">
        <v>20</v>
      </c>
      <c r="C5676" s="299" t="s">
        <v>91</v>
      </c>
      <c r="D5676" s="299" t="s">
        <v>49</v>
      </c>
      <c r="E5676" s="301">
        <v>159.09523809523813</v>
      </c>
      <c r="F5676" s="299" t="s">
        <v>187</v>
      </c>
    </row>
    <row r="5677" spans="1:6" x14ac:dyDescent="0.3">
      <c r="A5677" s="299" t="s">
        <v>495</v>
      </c>
      <c r="B5677" s="300">
        <v>20</v>
      </c>
      <c r="C5677" s="299" t="s">
        <v>91</v>
      </c>
      <c r="D5677" s="299" t="s">
        <v>49</v>
      </c>
      <c r="E5677" s="301">
        <v>1.0000000000000004</v>
      </c>
      <c r="F5677" s="299" t="s">
        <v>81</v>
      </c>
    </row>
    <row r="5678" spans="1:6" x14ac:dyDescent="0.3">
      <c r="A5678" s="299" t="s">
        <v>495</v>
      </c>
      <c r="B5678" s="300">
        <v>20</v>
      </c>
      <c r="C5678" s="299" t="s">
        <v>91</v>
      </c>
      <c r="D5678" s="299" t="s">
        <v>49</v>
      </c>
      <c r="E5678" s="301">
        <v>2083.333333333333</v>
      </c>
      <c r="F5678" s="299" t="s">
        <v>77</v>
      </c>
    </row>
    <row r="5679" spans="1:6" x14ac:dyDescent="0.3">
      <c r="A5679" s="299" t="s">
        <v>495</v>
      </c>
      <c r="B5679" s="300">
        <v>20</v>
      </c>
      <c r="C5679" s="299" t="s">
        <v>91</v>
      </c>
      <c r="D5679" s="299" t="s">
        <v>50</v>
      </c>
      <c r="E5679" s="301">
        <v>4.7619047619047628</v>
      </c>
      <c r="F5679" s="299" t="s">
        <v>77</v>
      </c>
    </row>
    <row r="5680" spans="1:6" x14ac:dyDescent="0.3">
      <c r="A5680" s="299" t="s">
        <v>495</v>
      </c>
      <c r="B5680" s="300">
        <v>20</v>
      </c>
      <c r="C5680" s="299" t="s">
        <v>91</v>
      </c>
      <c r="D5680" s="299" t="s">
        <v>51</v>
      </c>
      <c r="E5680" s="301">
        <v>1.0000000000000004</v>
      </c>
      <c r="F5680" s="299" t="s">
        <v>187</v>
      </c>
    </row>
    <row r="5681" spans="1:6" x14ac:dyDescent="0.3">
      <c r="A5681" s="299" t="s">
        <v>495</v>
      </c>
      <c r="B5681" s="300">
        <v>20</v>
      </c>
      <c r="C5681" s="299" t="s">
        <v>91</v>
      </c>
      <c r="D5681" s="299" t="s">
        <v>51</v>
      </c>
      <c r="E5681" s="301">
        <v>82.476190476190467</v>
      </c>
      <c r="F5681" s="299" t="s">
        <v>77</v>
      </c>
    </row>
    <row r="5682" spans="1:6" x14ac:dyDescent="0.3">
      <c r="A5682" s="299" t="s">
        <v>495</v>
      </c>
      <c r="B5682" s="300">
        <v>20</v>
      </c>
      <c r="C5682" s="299" t="s">
        <v>91</v>
      </c>
      <c r="D5682" s="299" t="s">
        <v>52</v>
      </c>
      <c r="E5682" s="301">
        <v>624.71428571428578</v>
      </c>
      <c r="F5682" s="299" t="s">
        <v>187</v>
      </c>
    </row>
    <row r="5683" spans="1:6" x14ac:dyDescent="0.3">
      <c r="A5683" s="299" t="s">
        <v>495</v>
      </c>
      <c r="B5683" s="300">
        <v>20</v>
      </c>
      <c r="C5683" s="299" t="s">
        <v>91</v>
      </c>
      <c r="D5683" s="299" t="s">
        <v>52</v>
      </c>
      <c r="E5683" s="301">
        <v>1350.9999999999998</v>
      </c>
      <c r="F5683" s="299" t="s">
        <v>77</v>
      </c>
    </row>
    <row r="5684" spans="1:6" x14ac:dyDescent="0.3">
      <c r="A5684" s="299" t="s">
        <v>495</v>
      </c>
      <c r="B5684" s="300">
        <v>20</v>
      </c>
      <c r="C5684" s="299" t="s">
        <v>91</v>
      </c>
      <c r="D5684" s="299" t="s">
        <v>53</v>
      </c>
      <c r="E5684" s="301">
        <v>690.57142857142856</v>
      </c>
      <c r="F5684" s="299" t="s">
        <v>187</v>
      </c>
    </row>
    <row r="5685" spans="1:6" x14ac:dyDescent="0.3">
      <c r="A5685" s="299" t="s">
        <v>495</v>
      </c>
      <c r="B5685" s="300">
        <v>20</v>
      </c>
      <c r="C5685" s="299" t="s">
        <v>91</v>
      </c>
      <c r="D5685" s="299" t="s">
        <v>53</v>
      </c>
      <c r="E5685" s="301">
        <v>2260.3809523809527</v>
      </c>
      <c r="F5685" s="299" t="s">
        <v>77</v>
      </c>
    </row>
    <row r="5686" spans="1:6" x14ac:dyDescent="0.3">
      <c r="A5686" s="299" t="s">
        <v>495</v>
      </c>
      <c r="B5686" s="300">
        <v>20</v>
      </c>
      <c r="C5686" s="299" t="s">
        <v>91</v>
      </c>
      <c r="D5686" s="299" t="s">
        <v>54</v>
      </c>
      <c r="E5686" s="301">
        <v>233.61904761904765</v>
      </c>
      <c r="F5686" s="299" t="s">
        <v>187</v>
      </c>
    </row>
    <row r="5687" spans="1:6" x14ac:dyDescent="0.3">
      <c r="A5687" s="299" t="s">
        <v>495</v>
      </c>
      <c r="B5687" s="300">
        <v>20</v>
      </c>
      <c r="C5687" s="299" t="s">
        <v>91</v>
      </c>
      <c r="D5687" s="299" t="s">
        <v>54</v>
      </c>
      <c r="E5687" s="301">
        <v>1.0000000000000004</v>
      </c>
      <c r="F5687" s="299" t="s">
        <v>80</v>
      </c>
    </row>
    <row r="5688" spans="1:6" x14ac:dyDescent="0.3">
      <c r="A5688" s="299" t="s">
        <v>495</v>
      </c>
      <c r="B5688" s="300">
        <v>20</v>
      </c>
      <c r="C5688" s="299" t="s">
        <v>91</v>
      </c>
      <c r="D5688" s="299" t="s">
        <v>54</v>
      </c>
      <c r="E5688" s="301">
        <v>645.38095238095241</v>
      </c>
      <c r="F5688" s="299" t="s">
        <v>77</v>
      </c>
    </row>
    <row r="5689" spans="1:6" x14ac:dyDescent="0.3">
      <c r="A5689" s="299" t="s">
        <v>495</v>
      </c>
      <c r="B5689" s="300">
        <v>20</v>
      </c>
      <c r="C5689" s="299" t="s">
        <v>91</v>
      </c>
      <c r="D5689" s="299" t="s">
        <v>55</v>
      </c>
      <c r="E5689" s="301">
        <v>429.23809523809524</v>
      </c>
      <c r="F5689" s="299" t="s">
        <v>187</v>
      </c>
    </row>
    <row r="5690" spans="1:6" x14ac:dyDescent="0.3">
      <c r="A5690" s="299" t="s">
        <v>495</v>
      </c>
      <c r="B5690" s="300">
        <v>20</v>
      </c>
      <c r="C5690" s="299" t="s">
        <v>91</v>
      </c>
      <c r="D5690" s="299" t="s">
        <v>55</v>
      </c>
      <c r="E5690" s="301">
        <v>1.0000000000000004</v>
      </c>
      <c r="F5690" s="299" t="s">
        <v>80</v>
      </c>
    </row>
    <row r="5691" spans="1:6" x14ac:dyDescent="0.3">
      <c r="A5691" s="299" t="s">
        <v>495</v>
      </c>
      <c r="B5691" s="300">
        <v>20</v>
      </c>
      <c r="C5691" s="299" t="s">
        <v>91</v>
      </c>
      <c r="D5691" s="299" t="s">
        <v>55</v>
      </c>
      <c r="E5691" s="301">
        <v>4352.9047619047615</v>
      </c>
      <c r="F5691" s="299" t="s">
        <v>77</v>
      </c>
    </row>
    <row r="5692" spans="1:6" x14ac:dyDescent="0.3">
      <c r="A5692" s="299" t="s">
        <v>495</v>
      </c>
      <c r="B5692" s="300">
        <v>20</v>
      </c>
      <c r="C5692" s="299" t="s">
        <v>91</v>
      </c>
      <c r="D5692" s="299" t="s">
        <v>56</v>
      </c>
      <c r="E5692" s="301">
        <v>35.523809523809533</v>
      </c>
      <c r="F5692" s="299" t="s">
        <v>187</v>
      </c>
    </row>
    <row r="5693" spans="1:6" x14ac:dyDescent="0.3">
      <c r="A5693" s="299" t="s">
        <v>495</v>
      </c>
      <c r="B5693" s="300">
        <v>20</v>
      </c>
      <c r="C5693" s="299" t="s">
        <v>91</v>
      </c>
      <c r="D5693" s="299" t="s">
        <v>56</v>
      </c>
      <c r="E5693" s="301">
        <v>121.52380952380952</v>
      </c>
      <c r="F5693" s="299" t="s">
        <v>77</v>
      </c>
    </row>
    <row r="5694" spans="1:6" x14ac:dyDescent="0.3">
      <c r="A5694" s="299" t="s">
        <v>495</v>
      </c>
      <c r="B5694" s="300">
        <v>20</v>
      </c>
      <c r="C5694" s="299" t="s">
        <v>91</v>
      </c>
      <c r="D5694" s="299" t="s">
        <v>57</v>
      </c>
      <c r="E5694" s="301">
        <v>8.5714285714285712</v>
      </c>
      <c r="F5694" s="299" t="s">
        <v>187</v>
      </c>
    </row>
    <row r="5695" spans="1:6" x14ac:dyDescent="0.3">
      <c r="A5695" s="299" t="s">
        <v>495</v>
      </c>
      <c r="B5695" s="300">
        <v>20</v>
      </c>
      <c r="C5695" s="299" t="s">
        <v>91</v>
      </c>
      <c r="D5695" s="299" t="s">
        <v>57</v>
      </c>
      <c r="E5695" s="301">
        <v>13.619047619047617</v>
      </c>
      <c r="F5695" s="299" t="s">
        <v>77</v>
      </c>
    </row>
    <row r="5696" spans="1:6" x14ac:dyDescent="0.3">
      <c r="A5696" s="299" t="s">
        <v>495</v>
      </c>
      <c r="B5696" s="300">
        <v>20</v>
      </c>
      <c r="C5696" s="299" t="s">
        <v>91</v>
      </c>
      <c r="D5696" s="299" t="s">
        <v>58</v>
      </c>
      <c r="E5696" s="301">
        <v>13.095238095238091</v>
      </c>
      <c r="F5696" s="299" t="s">
        <v>187</v>
      </c>
    </row>
    <row r="5697" spans="1:6" x14ac:dyDescent="0.3">
      <c r="A5697" s="299" t="s">
        <v>495</v>
      </c>
      <c r="B5697" s="300">
        <v>20</v>
      </c>
      <c r="C5697" s="299" t="s">
        <v>91</v>
      </c>
      <c r="D5697" s="299" t="s">
        <v>58</v>
      </c>
      <c r="E5697" s="301">
        <v>25.61904761904761</v>
      </c>
      <c r="F5697" s="299" t="s">
        <v>77</v>
      </c>
    </row>
    <row r="5698" spans="1:6" x14ac:dyDescent="0.3">
      <c r="A5698" s="299" t="s">
        <v>495</v>
      </c>
      <c r="B5698" s="300">
        <v>20</v>
      </c>
      <c r="C5698" s="299" t="s">
        <v>91</v>
      </c>
      <c r="D5698" s="299" t="s">
        <v>59</v>
      </c>
      <c r="E5698" s="301">
        <v>89.09523809523813</v>
      </c>
      <c r="F5698" s="299" t="s">
        <v>187</v>
      </c>
    </row>
    <row r="5699" spans="1:6" x14ac:dyDescent="0.3">
      <c r="A5699" s="299" t="s">
        <v>495</v>
      </c>
      <c r="B5699" s="300">
        <v>20</v>
      </c>
      <c r="C5699" s="299" t="s">
        <v>91</v>
      </c>
      <c r="D5699" s="299" t="s">
        <v>59</v>
      </c>
      <c r="E5699" s="301">
        <v>537.90476190476181</v>
      </c>
      <c r="F5699" s="299" t="s">
        <v>77</v>
      </c>
    </row>
    <row r="5700" spans="1:6" x14ac:dyDescent="0.3">
      <c r="A5700" s="299" t="s">
        <v>495</v>
      </c>
      <c r="B5700" s="300">
        <v>20</v>
      </c>
      <c r="C5700" s="299" t="s">
        <v>91</v>
      </c>
      <c r="D5700" s="299" t="s">
        <v>60</v>
      </c>
      <c r="E5700" s="301">
        <v>98.285714285714292</v>
      </c>
      <c r="F5700" s="299" t="s">
        <v>187</v>
      </c>
    </row>
    <row r="5701" spans="1:6" x14ac:dyDescent="0.3">
      <c r="A5701" s="299" t="s">
        <v>495</v>
      </c>
      <c r="B5701" s="300">
        <v>20</v>
      </c>
      <c r="C5701" s="299" t="s">
        <v>91</v>
      </c>
      <c r="D5701" s="299" t="s">
        <v>60</v>
      </c>
      <c r="E5701" s="301">
        <v>1824.1428571428573</v>
      </c>
      <c r="F5701" s="299" t="s">
        <v>77</v>
      </c>
    </row>
    <row r="5702" spans="1:6" x14ac:dyDescent="0.3">
      <c r="A5702" s="299" t="s">
        <v>495</v>
      </c>
      <c r="B5702" s="300">
        <v>20</v>
      </c>
      <c r="C5702" s="299" t="s">
        <v>91</v>
      </c>
      <c r="D5702" s="299" t="s">
        <v>61</v>
      </c>
      <c r="E5702" s="301">
        <v>101.95238095238095</v>
      </c>
      <c r="F5702" s="299" t="s">
        <v>77</v>
      </c>
    </row>
    <row r="5703" spans="1:6" x14ac:dyDescent="0.3">
      <c r="A5703" s="299" t="s">
        <v>495</v>
      </c>
      <c r="B5703" s="300">
        <v>20</v>
      </c>
      <c r="C5703" s="299" t="s">
        <v>91</v>
      </c>
      <c r="D5703" s="299" t="s">
        <v>62</v>
      </c>
      <c r="E5703" s="301">
        <v>103.95238095238095</v>
      </c>
      <c r="F5703" s="299" t="s">
        <v>187</v>
      </c>
    </row>
    <row r="5704" spans="1:6" x14ac:dyDescent="0.3">
      <c r="A5704" s="299" t="s">
        <v>495</v>
      </c>
      <c r="B5704" s="300">
        <v>20</v>
      </c>
      <c r="C5704" s="299" t="s">
        <v>91</v>
      </c>
      <c r="D5704" s="299" t="s">
        <v>62</v>
      </c>
      <c r="E5704" s="301">
        <v>407.85714285714278</v>
      </c>
      <c r="F5704" s="299" t="s">
        <v>77</v>
      </c>
    </row>
    <row r="5705" spans="1:6" x14ac:dyDescent="0.3">
      <c r="A5705" s="299" t="s">
        <v>495</v>
      </c>
      <c r="B5705" s="300">
        <v>20</v>
      </c>
      <c r="C5705" s="299" t="s">
        <v>91</v>
      </c>
      <c r="D5705" s="299" t="s">
        <v>63</v>
      </c>
      <c r="E5705" s="301">
        <v>30.238095238095227</v>
      </c>
      <c r="F5705" s="299" t="s">
        <v>187</v>
      </c>
    </row>
    <row r="5706" spans="1:6" x14ac:dyDescent="0.3">
      <c r="A5706" s="299" t="s">
        <v>495</v>
      </c>
      <c r="B5706" s="300">
        <v>20</v>
      </c>
      <c r="C5706" s="299" t="s">
        <v>91</v>
      </c>
      <c r="D5706" s="299" t="s">
        <v>63</v>
      </c>
      <c r="E5706" s="301">
        <v>1644.9047619047624</v>
      </c>
      <c r="F5706" s="299" t="s">
        <v>77</v>
      </c>
    </row>
    <row r="5707" spans="1:6" x14ac:dyDescent="0.3">
      <c r="A5707" s="299" t="s">
        <v>495</v>
      </c>
      <c r="B5707" s="300">
        <v>20</v>
      </c>
      <c r="C5707" s="299" t="s">
        <v>91</v>
      </c>
      <c r="D5707" s="299" t="s">
        <v>64</v>
      </c>
      <c r="E5707" s="301">
        <v>21.38095238095238</v>
      </c>
      <c r="F5707" s="299" t="s">
        <v>187</v>
      </c>
    </row>
    <row r="5708" spans="1:6" x14ac:dyDescent="0.3">
      <c r="A5708" s="299" t="s">
        <v>495</v>
      </c>
      <c r="B5708" s="300">
        <v>20</v>
      </c>
      <c r="C5708" s="299" t="s">
        <v>91</v>
      </c>
      <c r="D5708" s="299" t="s">
        <v>64</v>
      </c>
      <c r="E5708" s="301">
        <v>228.38095238095238</v>
      </c>
      <c r="F5708" s="299" t="s">
        <v>77</v>
      </c>
    </row>
    <row r="5709" spans="1:6" x14ac:dyDescent="0.3">
      <c r="A5709" s="299" t="s">
        <v>495</v>
      </c>
      <c r="B5709" s="300">
        <v>20</v>
      </c>
      <c r="C5709" s="299" t="s">
        <v>91</v>
      </c>
      <c r="D5709" s="299" t="s">
        <v>65</v>
      </c>
      <c r="E5709" s="301">
        <v>311.61904761904754</v>
      </c>
      <c r="F5709" s="299" t="s">
        <v>187</v>
      </c>
    </row>
    <row r="5710" spans="1:6" x14ac:dyDescent="0.3">
      <c r="A5710" s="299" t="s">
        <v>495</v>
      </c>
      <c r="B5710" s="300">
        <v>20</v>
      </c>
      <c r="C5710" s="299" t="s">
        <v>91</v>
      </c>
      <c r="D5710" s="299" t="s">
        <v>65</v>
      </c>
      <c r="E5710" s="301">
        <v>1.0000000000000004</v>
      </c>
      <c r="F5710" s="299" t="s">
        <v>80</v>
      </c>
    </row>
    <row r="5711" spans="1:6" x14ac:dyDescent="0.3">
      <c r="A5711" s="299" t="s">
        <v>495</v>
      </c>
      <c r="B5711" s="300">
        <v>20</v>
      </c>
      <c r="C5711" s="299" t="s">
        <v>91</v>
      </c>
      <c r="D5711" s="299" t="s">
        <v>65</v>
      </c>
      <c r="E5711" s="301">
        <v>409.52380952380952</v>
      </c>
      <c r="F5711" s="299" t="s">
        <v>77</v>
      </c>
    </row>
    <row r="5712" spans="1:6" x14ac:dyDescent="0.3">
      <c r="A5712" s="299" t="s">
        <v>495</v>
      </c>
      <c r="B5712" s="300">
        <v>20</v>
      </c>
      <c r="C5712" s="299" t="s">
        <v>91</v>
      </c>
      <c r="D5712" s="299" t="s">
        <v>67</v>
      </c>
      <c r="E5712" s="301">
        <v>10.952380952380953</v>
      </c>
      <c r="F5712" s="299" t="s">
        <v>77</v>
      </c>
    </row>
    <row r="5713" spans="1:6" x14ac:dyDescent="0.3">
      <c r="A5713" s="299" t="s">
        <v>495</v>
      </c>
      <c r="B5713" s="300">
        <v>20</v>
      </c>
      <c r="C5713" s="299" t="s">
        <v>91</v>
      </c>
      <c r="D5713" s="299" t="s">
        <v>66</v>
      </c>
      <c r="E5713" s="301">
        <v>1.0000000000000004</v>
      </c>
      <c r="F5713" s="299" t="s">
        <v>77</v>
      </c>
    </row>
    <row r="5714" spans="1:6" x14ac:dyDescent="0.3">
      <c r="A5714" s="299" t="s">
        <v>495</v>
      </c>
      <c r="B5714" s="300">
        <v>20</v>
      </c>
      <c r="C5714" s="299" t="s">
        <v>92</v>
      </c>
      <c r="D5714" s="299" t="s">
        <v>47</v>
      </c>
      <c r="E5714" s="301">
        <v>10.619047619047619</v>
      </c>
      <c r="F5714" s="299" t="s">
        <v>187</v>
      </c>
    </row>
    <row r="5715" spans="1:6" x14ac:dyDescent="0.3">
      <c r="A5715" s="299" t="s">
        <v>495</v>
      </c>
      <c r="B5715" s="300">
        <v>20</v>
      </c>
      <c r="C5715" s="299" t="s">
        <v>92</v>
      </c>
      <c r="D5715" s="299" t="s">
        <v>47</v>
      </c>
      <c r="E5715" s="301">
        <v>11.571428571428573</v>
      </c>
      <c r="F5715" s="299" t="s">
        <v>80</v>
      </c>
    </row>
    <row r="5716" spans="1:6" x14ac:dyDescent="0.3">
      <c r="A5716" s="299" t="s">
        <v>495</v>
      </c>
      <c r="B5716" s="300">
        <v>20</v>
      </c>
      <c r="C5716" s="299" t="s">
        <v>92</v>
      </c>
      <c r="D5716" s="299" t="s">
        <v>47</v>
      </c>
      <c r="E5716" s="301">
        <v>5</v>
      </c>
      <c r="F5716" s="299" t="s">
        <v>188</v>
      </c>
    </row>
    <row r="5717" spans="1:6" x14ac:dyDescent="0.3">
      <c r="A5717" s="299" t="s">
        <v>495</v>
      </c>
      <c r="B5717" s="300">
        <v>20</v>
      </c>
      <c r="C5717" s="299" t="s">
        <v>92</v>
      </c>
      <c r="D5717" s="299" t="s">
        <v>47</v>
      </c>
      <c r="E5717" s="301">
        <v>22.285714285714285</v>
      </c>
      <c r="F5717" s="299" t="s">
        <v>77</v>
      </c>
    </row>
    <row r="5718" spans="1:6" x14ac:dyDescent="0.3">
      <c r="A5718" s="299" t="s">
        <v>495</v>
      </c>
      <c r="B5718" s="300">
        <v>20</v>
      </c>
      <c r="C5718" s="299" t="s">
        <v>92</v>
      </c>
      <c r="D5718" s="299" t="s">
        <v>49</v>
      </c>
      <c r="E5718" s="301">
        <v>139.42857142857142</v>
      </c>
      <c r="F5718" s="299" t="s">
        <v>187</v>
      </c>
    </row>
    <row r="5719" spans="1:6" x14ac:dyDescent="0.3">
      <c r="A5719" s="299" t="s">
        <v>495</v>
      </c>
      <c r="B5719" s="300">
        <v>20</v>
      </c>
      <c r="C5719" s="299" t="s">
        <v>92</v>
      </c>
      <c r="D5719" s="299" t="s">
        <v>49</v>
      </c>
      <c r="E5719" s="301">
        <v>951.23809523809541</v>
      </c>
      <c r="F5719" s="299" t="s">
        <v>77</v>
      </c>
    </row>
    <row r="5720" spans="1:6" x14ac:dyDescent="0.3">
      <c r="A5720" s="299" t="s">
        <v>495</v>
      </c>
      <c r="B5720" s="300">
        <v>20</v>
      </c>
      <c r="C5720" s="299" t="s">
        <v>92</v>
      </c>
      <c r="D5720" s="299" t="s">
        <v>50</v>
      </c>
      <c r="E5720" s="301">
        <v>1.0000000000000004</v>
      </c>
      <c r="F5720" s="299" t="s">
        <v>77</v>
      </c>
    </row>
    <row r="5721" spans="1:6" x14ac:dyDescent="0.3">
      <c r="A5721" s="299" t="s">
        <v>495</v>
      </c>
      <c r="B5721" s="300">
        <v>20</v>
      </c>
      <c r="C5721" s="299" t="s">
        <v>92</v>
      </c>
      <c r="D5721" s="299" t="s">
        <v>51</v>
      </c>
      <c r="E5721" s="301">
        <v>18.761904761904766</v>
      </c>
      <c r="F5721" s="299" t="s">
        <v>77</v>
      </c>
    </row>
    <row r="5722" spans="1:6" x14ac:dyDescent="0.3">
      <c r="A5722" s="299" t="s">
        <v>495</v>
      </c>
      <c r="B5722" s="300">
        <v>20</v>
      </c>
      <c r="C5722" s="299" t="s">
        <v>92</v>
      </c>
      <c r="D5722" s="299" t="s">
        <v>52</v>
      </c>
      <c r="E5722" s="301">
        <v>882.71428571428589</v>
      </c>
      <c r="F5722" s="299" t="s">
        <v>187</v>
      </c>
    </row>
    <row r="5723" spans="1:6" x14ac:dyDescent="0.3">
      <c r="A5723" s="299" t="s">
        <v>495</v>
      </c>
      <c r="B5723" s="300">
        <v>20</v>
      </c>
      <c r="C5723" s="299" t="s">
        <v>92</v>
      </c>
      <c r="D5723" s="299" t="s">
        <v>52</v>
      </c>
      <c r="E5723" s="301">
        <v>665.85714285714278</v>
      </c>
      <c r="F5723" s="299" t="s">
        <v>77</v>
      </c>
    </row>
    <row r="5724" spans="1:6" x14ac:dyDescent="0.3">
      <c r="A5724" s="299" t="s">
        <v>495</v>
      </c>
      <c r="B5724" s="300">
        <v>20</v>
      </c>
      <c r="C5724" s="299" t="s">
        <v>92</v>
      </c>
      <c r="D5724" s="299" t="s">
        <v>53</v>
      </c>
      <c r="E5724" s="301">
        <v>184.61904761904765</v>
      </c>
      <c r="F5724" s="299" t="s">
        <v>187</v>
      </c>
    </row>
    <row r="5725" spans="1:6" x14ac:dyDescent="0.3">
      <c r="A5725" s="299" t="s">
        <v>495</v>
      </c>
      <c r="B5725" s="300">
        <v>20</v>
      </c>
      <c r="C5725" s="299" t="s">
        <v>92</v>
      </c>
      <c r="D5725" s="299" t="s">
        <v>53</v>
      </c>
      <c r="E5725" s="301">
        <v>675.61904761904771</v>
      </c>
      <c r="F5725" s="299" t="s">
        <v>77</v>
      </c>
    </row>
    <row r="5726" spans="1:6" x14ac:dyDescent="0.3">
      <c r="A5726" s="299" t="s">
        <v>495</v>
      </c>
      <c r="B5726" s="300">
        <v>20</v>
      </c>
      <c r="C5726" s="299" t="s">
        <v>92</v>
      </c>
      <c r="D5726" s="299" t="s">
        <v>54</v>
      </c>
      <c r="E5726" s="301">
        <v>209.09523809523813</v>
      </c>
      <c r="F5726" s="299" t="s">
        <v>187</v>
      </c>
    </row>
    <row r="5727" spans="1:6" x14ac:dyDescent="0.3">
      <c r="A5727" s="299" t="s">
        <v>495</v>
      </c>
      <c r="B5727" s="300">
        <v>20</v>
      </c>
      <c r="C5727" s="299" t="s">
        <v>92</v>
      </c>
      <c r="D5727" s="299" t="s">
        <v>54</v>
      </c>
      <c r="E5727" s="301">
        <v>1242.3809523809523</v>
      </c>
      <c r="F5727" s="299" t="s">
        <v>77</v>
      </c>
    </row>
    <row r="5728" spans="1:6" x14ac:dyDescent="0.3">
      <c r="A5728" s="299" t="s">
        <v>495</v>
      </c>
      <c r="B5728" s="300">
        <v>20</v>
      </c>
      <c r="C5728" s="299" t="s">
        <v>92</v>
      </c>
      <c r="D5728" s="299" t="s">
        <v>55</v>
      </c>
      <c r="E5728" s="301">
        <v>159.04761904761909</v>
      </c>
      <c r="F5728" s="299" t="s">
        <v>187</v>
      </c>
    </row>
    <row r="5729" spans="1:6" x14ac:dyDescent="0.3">
      <c r="A5729" s="299" t="s">
        <v>495</v>
      </c>
      <c r="B5729" s="300">
        <v>20</v>
      </c>
      <c r="C5729" s="299" t="s">
        <v>92</v>
      </c>
      <c r="D5729" s="299" t="s">
        <v>55</v>
      </c>
      <c r="E5729" s="301">
        <v>794.95238095238096</v>
      </c>
      <c r="F5729" s="299" t="s">
        <v>77</v>
      </c>
    </row>
    <row r="5730" spans="1:6" x14ac:dyDescent="0.3">
      <c r="A5730" s="299" t="s">
        <v>495</v>
      </c>
      <c r="B5730" s="300">
        <v>20</v>
      </c>
      <c r="C5730" s="299" t="s">
        <v>92</v>
      </c>
      <c r="D5730" s="299" t="s">
        <v>56</v>
      </c>
      <c r="E5730" s="301">
        <v>32.000000000000014</v>
      </c>
      <c r="F5730" s="299" t="s">
        <v>187</v>
      </c>
    </row>
    <row r="5731" spans="1:6" x14ac:dyDescent="0.3">
      <c r="A5731" s="299" t="s">
        <v>495</v>
      </c>
      <c r="B5731" s="300">
        <v>20</v>
      </c>
      <c r="C5731" s="299" t="s">
        <v>92</v>
      </c>
      <c r="D5731" s="299" t="s">
        <v>56</v>
      </c>
      <c r="E5731" s="301">
        <v>71.190476190476176</v>
      </c>
      <c r="F5731" s="299" t="s">
        <v>77</v>
      </c>
    </row>
    <row r="5732" spans="1:6" x14ac:dyDescent="0.3">
      <c r="A5732" s="299" t="s">
        <v>495</v>
      </c>
      <c r="B5732" s="300">
        <v>20</v>
      </c>
      <c r="C5732" s="299" t="s">
        <v>92</v>
      </c>
      <c r="D5732" s="299" t="s">
        <v>57</v>
      </c>
      <c r="E5732" s="301">
        <v>5.9999999999999982</v>
      </c>
      <c r="F5732" s="299" t="s">
        <v>187</v>
      </c>
    </row>
    <row r="5733" spans="1:6" x14ac:dyDescent="0.3">
      <c r="A5733" s="299" t="s">
        <v>495</v>
      </c>
      <c r="B5733" s="300">
        <v>20</v>
      </c>
      <c r="C5733" s="299" t="s">
        <v>92</v>
      </c>
      <c r="D5733" s="299" t="s">
        <v>57</v>
      </c>
      <c r="E5733" s="301">
        <v>17.000000000000007</v>
      </c>
      <c r="F5733" s="299" t="s">
        <v>77</v>
      </c>
    </row>
    <row r="5734" spans="1:6" x14ac:dyDescent="0.3">
      <c r="A5734" s="299" t="s">
        <v>495</v>
      </c>
      <c r="B5734" s="300">
        <v>20</v>
      </c>
      <c r="C5734" s="299" t="s">
        <v>92</v>
      </c>
      <c r="D5734" s="299" t="s">
        <v>58</v>
      </c>
      <c r="E5734" s="301">
        <v>11</v>
      </c>
      <c r="F5734" s="299" t="s">
        <v>187</v>
      </c>
    </row>
    <row r="5735" spans="1:6" x14ac:dyDescent="0.3">
      <c r="A5735" s="299" t="s">
        <v>495</v>
      </c>
      <c r="B5735" s="300">
        <v>20</v>
      </c>
      <c r="C5735" s="299" t="s">
        <v>92</v>
      </c>
      <c r="D5735" s="299" t="s">
        <v>58</v>
      </c>
      <c r="E5735" s="301">
        <v>5.9047619047619033</v>
      </c>
      <c r="F5735" s="299" t="s">
        <v>77</v>
      </c>
    </row>
    <row r="5736" spans="1:6" x14ac:dyDescent="0.3">
      <c r="A5736" s="299" t="s">
        <v>495</v>
      </c>
      <c r="B5736" s="300">
        <v>20</v>
      </c>
      <c r="C5736" s="299" t="s">
        <v>92</v>
      </c>
      <c r="D5736" s="299" t="s">
        <v>59</v>
      </c>
      <c r="E5736" s="301">
        <v>112.66666666666663</v>
      </c>
      <c r="F5736" s="299" t="s">
        <v>187</v>
      </c>
    </row>
    <row r="5737" spans="1:6" x14ac:dyDescent="0.3">
      <c r="A5737" s="299" t="s">
        <v>495</v>
      </c>
      <c r="B5737" s="300">
        <v>20</v>
      </c>
      <c r="C5737" s="299" t="s">
        <v>92</v>
      </c>
      <c r="D5737" s="299" t="s">
        <v>59</v>
      </c>
      <c r="E5737" s="301">
        <v>392.52380952380952</v>
      </c>
      <c r="F5737" s="299" t="s">
        <v>77</v>
      </c>
    </row>
    <row r="5738" spans="1:6" x14ac:dyDescent="0.3">
      <c r="A5738" s="299" t="s">
        <v>495</v>
      </c>
      <c r="B5738" s="300">
        <v>20</v>
      </c>
      <c r="C5738" s="299" t="s">
        <v>92</v>
      </c>
      <c r="D5738" s="299" t="s">
        <v>60</v>
      </c>
      <c r="E5738" s="301">
        <v>97.904761904761912</v>
      </c>
      <c r="F5738" s="299" t="s">
        <v>187</v>
      </c>
    </row>
    <row r="5739" spans="1:6" x14ac:dyDescent="0.3">
      <c r="A5739" s="299" t="s">
        <v>495</v>
      </c>
      <c r="B5739" s="300">
        <v>20</v>
      </c>
      <c r="C5739" s="299" t="s">
        <v>92</v>
      </c>
      <c r="D5739" s="299" t="s">
        <v>60</v>
      </c>
      <c r="E5739" s="301">
        <v>1.0952380952380956</v>
      </c>
      <c r="F5739" s="299" t="s">
        <v>80</v>
      </c>
    </row>
    <row r="5740" spans="1:6" x14ac:dyDescent="0.3">
      <c r="A5740" s="299" t="s">
        <v>495</v>
      </c>
      <c r="B5740" s="300">
        <v>20</v>
      </c>
      <c r="C5740" s="299" t="s">
        <v>92</v>
      </c>
      <c r="D5740" s="299" t="s">
        <v>60</v>
      </c>
      <c r="E5740" s="301">
        <v>388.66666666666669</v>
      </c>
      <c r="F5740" s="299" t="s">
        <v>77</v>
      </c>
    </row>
    <row r="5741" spans="1:6" x14ac:dyDescent="0.3">
      <c r="A5741" s="299" t="s">
        <v>495</v>
      </c>
      <c r="B5741" s="300">
        <v>20</v>
      </c>
      <c r="C5741" s="299" t="s">
        <v>92</v>
      </c>
      <c r="D5741" s="299" t="s">
        <v>61</v>
      </c>
      <c r="E5741" s="301">
        <v>1.0000000000000004</v>
      </c>
      <c r="F5741" s="299" t="s">
        <v>187</v>
      </c>
    </row>
    <row r="5742" spans="1:6" x14ac:dyDescent="0.3">
      <c r="A5742" s="299" t="s">
        <v>495</v>
      </c>
      <c r="B5742" s="300">
        <v>20</v>
      </c>
      <c r="C5742" s="299" t="s">
        <v>92</v>
      </c>
      <c r="D5742" s="299" t="s">
        <v>61</v>
      </c>
      <c r="E5742" s="301">
        <v>18.142857142857146</v>
      </c>
      <c r="F5742" s="299" t="s">
        <v>77</v>
      </c>
    </row>
    <row r="5743" spans="1:6" x14ac:dyDescent="0.3">
      <c r="A5743" s="299" t="s">
        <v>495</v>
      </c>
      <c r="B5743" s="300">
        <v>20</v>
      </c>
      <c r="C5743" s="299" t="s">
        <v>92</v>
      </c>
      <c r="D5743" s="299" t="s">
        <v>62</v>
      </c>
      <c r="E5743" s="301">
        <v>70.761904761904745</v>
      </c>
      <c r="F5743" s="299" t="s">
        <v>187</v>
      </c>
    </row>
    <row r="5744" spans="1:6" x14ac:dyDescent="0.3">
      <c r="A5744" s="299" t="s">
        <v>495</v>
      </c>
      <c r="B5744" s="300">
        <v>20</v>
      </c>
      <c r="C5744" s="299" t="s">
        <v>92</v>
      </c>
      <c r="D5744" s="299" t="s">
        <v>62</v>
      </c>
      <c r="E5744" s="301">
        <v>332.90476190476181</v>
      </c>
      <c r="F5744" s="299" t="s">
        <v>77</v>
      </c>
    </row>
    <row r="5745" spans="1:6" x14ac:dyDescent="0.3">
      <c r="A5745" s="299" t="s">
        <v>495</v>
      </c>
      <c r="B5745" s="300">
        <v>20</v>
      </c>
      <c r="C5745" s="299" t="s">
        <v>92</v>
      </c>
      <c r="D5745" s="299" t="s">
        <v>63</v>
      </c>
      <c r="E5745" s="301">
        <v>63</v>
      </c>
      <c r="F5745" s="299" t="s">
        <v>187</v>
      </c>
    </row>
    <row r="5746" spans="1:6" x14ac:dyDescent="0.3">
      <c r="A5746" s="299" t="s">
        <v>495</v>
      </c>
      <c r="B5746" s="300">
        <v>20</v>
      </c>
      <c r="C5746" s="299" t="s">
        <v>92</v>
      </c>
      <c r="D5746" s="299" t="s">
        <v>63</v>
      </c>
      <c r="E5746" s="301">
        <v>384.90476190476187</v>
      </c>
      <c r="F5746" s="299" t="s">
        <v>77</v>
      </c>
    </row>
    <row r="5747" spans="1:6" x14ac:dyDescent="0.3">
      <c r="A5747" s="299" t="s">
        <v>495</v>
      </c>
      <c r="B5747" s="300">
        <v>20</v>
      </c>
      <c r="C5747" s="299" t="s">
        <v>92</v>
      </c>
      <c r="D5747" s="299" t="s">
        <v>64</v>
      </c>
      <c r="E5747" s="301">
        <v>22.523809523809522</v>
      </c>
      <c r="F5747" s="299" t="s">
        <v>187</v>
      </c>
    </row>
    <row r="5748" spans="1:6" x14ac:dyDescent="0.3">
      <c r="A5748" s="299" t="s">
        <v>495</v>
      </c>
      <c r="B5748" s="300">
        <v>20</v>
      </c>
      <c r="C5748" s="299" t="s">
        <v>92</v>
      </c>
      <c r="D5748" s="299" t="s">
        <v>64</v>
      </c>
      <c r="E5748" s="301">
        <v>164.71428571428572</v>
      </c>
      <c r="F5748" s="299" t="s">
        <v>77</v>
      </c>
    </row>
    <row r="5749" spans="1:6" x14ac:dyDescent="0.3">
      <c r="A5749" s="299" t="s">
        <v>495</v>
      </c>
      <c r="B5749" s="300">
        <v>20</v>
      </c>
      <c r="C5749" s="299" t="s">
        <v>92</v>
      </c>
      <c r="D5749" s="299" t="s">
        <v>65</v>
      </c>
      <c r="E5749" s="301">
        <v>58.142857142857139</v>
      </c>
      <c r="F5749" s="299" t="s">
        <v>187</v>
      </c>
    </row>
    <row r="5750" spans="1:6" x14ac:dyDescent="0.3">
      <c r="A5750" s="299" t="s">
        <v>495</v>
      </c>
      <c r="B5750" s="300">
        <v>20</v>
      </c>
      <c r="C5750" s="299" t="s">
        <v>92</v>
      </c>
      <c r="D5750" s="299" t="s">
        <v>65</v>
      </c>
      <c r="E5750" s="301">
        <v>109</v>
      </c>
      <c r="F5750" s="299" t="s">
        <v>77</v>
      </c>
    </row>
    <row r="5751" spans="1:6" x14ac:dyDescent="0.3">
      <c r="A5751" s="299" t="s">
        <v>495</v>
      </c>
      <c r="B5751" s="300">
        <v>21</v>
      </c>
      <c r="C5751" s="299" t="s">
        <v>91</v>
      </c>
      <c r="D5751" s="299" t="s">
        <v>47</v>
      </c>
      <c r="E5751" s="301">
        <v>22.666666666666664</v>
      </c>
      <c r="F5751" s="299" t="s">
        <v>187</v>
      </c>
    </row>
    <row r="5752" spans="1:6" x14ac:dyDescent="0.3">
      <c r="A5752" s="299" t="s">
        <v>495</v>
      </c>
      <c r="B5752" s="300">
        <v>21</v>
      </c>
      <c r="C5752" s="299" t="s">
        <v>91</v>
      </c>
      <c r="D5752" s="299" t="s">
        <v>47</v>
      </c>
      <c r="E5752" s="301">
        <v>46.619047619047613</v>
      </c>
      <c r="F5752" s="299" t="s">
        <v>80</v>
      </c>
    </row>
    <row r="5753" spans="1:6" x14ac:dyDescent="0.3">
      <c r="A5753" s="299" t="s">
        <v>495</v>
      </c>
      <c r="B5753" s="300">
        <v>21</v>
      </c>
      <c r="C5753" s="299" t="s">
        <v>91</v>
      </c>
      <c r="D5753" s="299" t="s">
        <v>47</v>
      </c>
      <c r="E5753" s="301">
        <v>22.571428571428569</v>
      </c>
      <c r="F5753" s="299" t="s">
        <v>188</v>
      </c>
    </row>
    <row r="5754" spans="1:6" x14ac:dyDescent="0.3">
      <c r="A5754" s="299" t="s">
        <v>495</v>
      </c>
      <c r="B5754" s="300">
        <v>21</v>
      </c>
      <c r="C5754" s="299" t="s">
        <v>91</v>
      </c>
      <c r="D5754" s="299" t="s">
        <v>47</v>
      </c>
      <c r="E5754" s="301">
        <v>53.285714285714292</v>
      </c>
      <c r="F5754" s="299" t="s">
        <v>77</v>
      </c>
    </row>
    <row r="5755" spans="1:6" x14ac:dyDescent="0.3">
      <c r="A5755" s="299" t="s">
        <v>495</v>
      </c>
      <c r="B5755" s="300">
        <v>21</v>
      </c>
      <c r="C5755" s="299" t="s">
        <v>91</v>
      </c>
      <c r="D5755" s="299" t="s">
        <v>48</v>
      </c>
      <c r="E5755" s="301">
        <v>18.000000000000004</v>
      </c>
      <c r="F5755" s="299" t="s">
        <v>77</v>
      </c>
    </row>
    <row r="5756" spans="1:6" x14ac:dyDescent="0.3">
      <c r="A5756" s="299" t="s">
        <v>495</v>
      </c>
      <c r="B5756" s="300">
        <v>21</v>
      </c>
      <c r="C5756" s="299" t="s">
        <v>91</v>
      </c>
      <c r="D5756" s="299" t="s">
        <v>49</v>
      </c>
      <c r="E5756" s="301">
        <v>10.666666666666666</v>
      </c>
      <c r="F5756" s="299" t="s">
        <v>187</v>
      </c>
    </row>
    <row r="5757" spans="1:6" x14ac:dyDescent="0.3">
      <c r="A5757" s="299" t="s">
        <v>495</v>
      </c>
      <c r="B5757" s="300">
        <v>21</v>
      </c>
      <c r="C5757" s="299" t="s">
        <v>91</v>
      </c>
      <c r="D5757" s="299" t="s">
        <v>49</v>
      </c>
      <c r="E5757" s="301">
        <v>1.0000000000000004</v>
      </c>
      <c r="F5757" s="299" t="s">
        <v>81</v>
      </c>
    </row>
    <row r="5758" spans="1:6" x14ac:dyDescent="0.3">
      <c r="A5758" s="299" t="s">
        <v>495</v>
      </c>
      <c r="B5758" s="300">
        <v>21</v>
      </c>
      <c r="C5758" s="299" t="s">
        <v>91</v>
      </c>
      <c r="D5758" s="299" t="s">
        <v>49</v>
      </c>
      <c r="E5758" s="301">
        <v>196.57142857142856</v>
      </c>
      <c r="F5758" s="299" t="s">
        <v>77</v>
      </c>
    </row>
    <row r="5759" spans="1:6" x14ac:dyDescent="0.3">
      <c r="A5759" s="299" t="s">
        <v>495</v>
      </c>
      <c r="B5759" s="300">
        <v>21</v>
      </c>
      <c r="C5759" s="299" t="s">
        <v>91</v>
      </c>
      <c r="D5759" s="299" t="s">
        <v>50</v>
      </c>
      <c r="E5759" s="301">
        <v>2.4761904761904758</v>
      </c>
      <c r="F5759" s="299" t="s">
        <v>77</v>
      </c>
    </row>
    <row r="5760" spans="1:6" x14ac:dyDescent="0.3">
      <c r="A5760" s="299" t="s">
        <v>495</v>
      </c>
      <c r="B5760" s="300">
        <v>21</v>
      </c>
      <c r="C5760" s="299" t="s">
        <v>91</v>
      </c>
      <c r="D5760" s="299" t="s">
        <v>51</v>
      </c>
      <c r="E5760" s="301">
        <v>1.0000000000000004</v>
      </c>
      <c r="F5760" s="299" t="s">
        <v>187</v>
      </c>
    </row>
    <row r="5761" spans="1:6" x14ac:dyDescent="0.3">
      <c r="A5761" s="299" t="s">
        <v>495</v>
      </c>
      <c r="B5761" s="300">
        <v>21</v>
      </c>
      <c r="C5761" s="299" t="s">
        <v>91</v>
      </c>
      <c r="D5761" s="299" t="s">
        <v>51</v>
      </c>
      <c r="E5761" s="301">
        <v>5.9047619047619033</v>
      </c>
      <c r="F5761" s="299" t="s">
        <v>77</v>
      </c>
    </row>
    <row r="5762" spans="1:6" x14ac:dyDescent="0.3">
      <c r="A5762" s="299" t="s">
        <v>495</v>
      </c>
      <c r="B5762" s="300">
        <v>21</v>
      </c>
      <c r="C5762" s="299" t="s">
        <v>91</v>
      </c>
      <c r="D5762" s="299" t="s">
        <v>52</v>
      </c>
      <c r="E5762" s="301">
        <v>43.904761904761898</v>
      </c>
      <c r="F5762" s="299" t="s">
        <v>187</v>
      </c>
    </row>
    <row r="5763" spans="1:6" x14ac:dyDescent="0.3">
      <c r="A5763" s="299" t="s">
        <v>495</v>
      </c>
      <c r="B5763" s="300">
        <v>21</v>
      </c>
      <c r="C5763" s="299" t="s">
        <v>91</v>
      </c>
      <c r="D5763" s="299" t="s">
        <v>52</v>
      </c>
      <c r="E5763" s="301">
        <v>291.2380952380953</v>
      </c>
      <c r="F5763" s="299" t="s">
        <v>77</v>
      </c>
    </row>
    <row r="5764" spans="1:6" x14ac:dyDescent="0.3">
      <c r="A5764" s="299" t="s">
        <v>495</v>
      </c>
      <c r="B5764" s="300">
        <v>21</v>
      </c>
      <c r="C5764" s="299" t="s">
        <v>91</v>
      </c>
      <c r="D5764" s="299" t="s">
        <v>53</v>
      </c>
      <c r="E5764" s="301">
        <v>588.80952380952363</v>
      </c>
      <c r="F5764" s="299" t="s">
        <v>187</v>
      </c>
    </row>
    <row r="5765" spans="1:6" x14ac:dyDescent="0.3">
      <c r="A5765" s="299" t="s">
        <v>495</v>
      </c>
      <c r="B5765" s="300">
        <v>21</v>
      </c>
      <c r="C5765" s="299" t="s">
        <v>91</v>
      </c>
      <c r="D5765" s="299" t="s">
        <v>53</v>
      </c>
      <c r="E5765" s="301">
        <v>524.95238095238096</v>
      </c>
      <c r="F5765" s="299" t="s">
        <v>77</v>
      </c>
    </row>
    <row r="5766" spans="1:6" x14ac:dyDescent="0.3">
      <c r="A5766" s="299" t="s">
        <v>495</v>
      </c>
      <c r="B5766" s="300">
        <v>21</v>
      </c>
      <c r="C5766" s="299" t="s">
        <v>91</v>
      </c>
      <c r="D5766" s="299" t="s">
        <v>54</v>
      </c>
      <c r="E5766" s="301">
        <v>67.809523809523796</v>
      </c>
      <c r="F5766" s="299" t="s">
        <v>187</v>
      </c>
    </row>
    <row r="5767" spans="1:6" x14ac:dyDescent="0.3">
      <c r="A5767" s="299" t="s">
        <v>495</v>
      </c>
      <c r="B5767" s="300">
        <v>21</v>
      </c>
      <c r="C5767" s="299" t="s">
        <v>91</v>
      </c>
      <c r="D5767" s="299" t="s">
        <v>54</v>
      </c>
      <c r="E5767" s="301">
        <v>323.90476190476198</v>
      </c>
      <c r="F5767" s="299" t="s">
        <v>77</v>
      </c>
    </row>
    <row r="5768" spans="1:6" x14ac:dyDescent="0.3">
      <c r="A5768" s="299" t="s">
        <v>495</v>
      </c>
      <c r="B5768" s="300">
        <v>21</v>
      </c>
      <c r="C5768" s="299" t="s">
        <v>91</v>
      </c>
      <c r="D5768" s="299" t="s">
        <v>55</v>
      </c>
      <c r="E5768" s="301">
        <v>178.28571428571428</v>
      </c>
      <c r="F5768" s="299" t="s">
        <v>187</v>
      </c>
    </row>
    <row r="5769" spans="1:6" x14ac:dyDescent="0.3">
      <c r="A5769" s="299" t="s">
        <v>495</v>
      </c>
      <c r="B5769" s="300">
        <v>21</v>
      </c>
      <c r="C5769" s="299" t="s">
        <v>91</v>
      </c>
      <c r="D5769" s="299" t="s">
        <v>55</v>
      </c>
      <c r="E5769" s="301">
        <v>870.57142857142867</v>
      </c>
      <c r="F5769" s="299" t="s">
        <v>77</v>
      </c>
    </row>
    <row r="5770" spans="1:6" x14ac:dyDescent="0.3">
      <c r="A5770" s="299" t="s">
        <v>495</v>
      </c>
      <c r="B5770" s="300">
        <v>21</v>
      </c>
      <c r="C5770" s="299" t="s">
        <v>91</v>
      </c>
      <c r="D5770" s="299" t="s">
        <v>56</v>
      </c>
      <c r="E5770" s="301">
        <v>20.238095238095237</v>
      </c>
      <c r="F5770" s="299" t="s">
        <v>187</v>
      </c>
    </row>
    <row r="5771" spans="1:6" x14ac:dyDescent="0.3">
      <c r="A5771" s="299" t="s">
        <v>495</v>
      </c>
      <c r="B5771" s="300">
        <v>21</v>
      </c>
      <c r="C5771" s="299" t="s">
        <v>91</v>
      </c>
      <c r="D5771" s="299" t="s">
        <v>56</v>
      </c>
      <c r="E5771" s="301">
        <v>13.238095238095235</v>
      </c>
      <c r="F5771" s="299" t="s">
        <v>77</v>
      </c>
    </row>
    <row r="5772" spans="1:6" x14ac:dyDescent="0.3">
      <c r="A5772" s="299" t="s">
        <v>495</v>
      </c>
      <c r="B5772" s="300">
        <v>21</v>
      </c>
      <c r="C5772" s="299" t="s">
        <v>91</v>
      </c>
      <c r="D5772" s="299" t="s">
        <v>57</v>
      </c>
      <c r="E5772" s="301">
        <v>11.999999999999996</v>
      </c>
      <c r="F5772" s="299" t="s">
        <v>187</v>
      </c>
    </row>
    <row r="5773" spans="1:6" x14ac:dyDescent="0.3">
      <c r="A5773" s="299" t="s">
        <v>495</v>
      </c>
      <c r="B5773" s="300">
        <v>21</v>
      </c>
      <c r="C5773" s="299" t="s">
        <v>91</v>
      </c>
      <c r="D5773" s="299" t="s">
        <v>57</v>
      </c>
      <c r="E5773" s="301">
        <v>4</v>
      </c>
      <c r="F5773" s="299" t="s">
        <v>77</v>
      </c>
    </row>
    <row r="5774" spans="1:6" x14ac:dyDescent="0.3">
      <c r="A5774" s="299" t="s">
        <v>495</v>
      </c>
      <c r="B5774" s="300">
        <v>21</v>
      </c>
      <c r="C5774" s="299" t="s">
        <v>91</v>
      </c>
      <c r="D5774" s="299" t="s">
        <v>58</v>
      </c>
      <c r="E5774" s="301">
        <v>6.9999999999999973</v>
      </c>
      <c r="F5774" s="299" t="s">
        <v>187</v>
      </c>
    </row>
    <row r="5775" spans="1:6" x14ac:dyDescent="0.3">
      <c r="A5775" s="299" t="s">
        <v>495</v>
      </c>
      <c r="B5775" s="300">
        <v>21</v>
      </c>
      <c r="C5775" s="299" t="s">
        <v>91</v>
      </c>
      <c r="D5775" s="299" t="s">
        <v>58</v>
      </c>
      <c r="E5775" s="301">
        <v>8.4761904761904781</v>
      </c>
      <c r="F5775" s="299" t="s">
        <v>77</v>
      </c>
    </row>
    <row r="5776" spans="1:6" x14ac:dyDescent="0.3">
      <c r="A5776" s="299" t="s">
        <v>495</v>
      </c>
      <c r="B5776" s="300">
        <v>21</v>
      </c>
      <c r="C5776" s="299" t="s">
        <v>91</v>
      </c>
      <c r="D5776" s="299" t="s">
        <v>59</v>
      </c>
      <c r="E5776" s="301">
        <v>24.666666666666661</v>
      </c>
      <c r="F5776" s="299" t="s">
        <v>187</v>
      </c>
    </row>
    <row r="5777" spans="1:6" x14ac:dyDescent="0.3">
      <c r="A5777" s="299" t="s">
        <v>495</v>
      </c>
      <c r="B5777" s="300">
        <v>21</v>
      </c>
      <c r="C5777" s="299" t="s">
        <v>91</v>
      </c>
      <c r="D5777" s="299" t="s">
        <v>59</v>
      </c>
      <c r="E5777" s="301">
        <v>59.761904761904759</v>
      </c>
      <c r="F5777" s="299" t="s">
        <v>77</v>
      </c>
    </row>
    <row r="5778" spans="1:6" x14ac:dyDescent="0.3">
      <c r="A5778" s="299" t="s">
        <v>495</v>
      </c>
      <c r="B5778" s="300">
        <v>21</v>
      </c>
      <c r="C5778" s="299" t="s">
        <v>91</v>
      </c>
      <c r="D5778" s="299" t="s">
        <v>60</v>
      </c>
      <c r="E5778" s="301">
        <v>32.666666666666679</v>
      </c>
      <c r="F5778" s="299" t="s">
        <v>187</v>
      </c>
    </row>
    <row r="5779" spans="1:6" x14ac:dyDescent="0.3">
      <c r="A5779" s="299" t="s">
        <v>495</v>
      </c>
      <c r="B5779" s="300">
        <v>21</v>
      </c>
      <c r="C5779" s="299" t="s">
        <v>91</v>
      </c>
      <c r="D5779" s="299" t="s">
        <v>60</v>
      </c>
      <c r="E5779" s="301">
        <v>126.38095238095238</v>
      </c>
      <c r="F5779" s="299" t="s">
        <v>77</v>
      </c>
    </row>
    <row r="5780" spans="1:6" x14ac:dyDescent="0.3">
      <c r="A5780" s="299" t="s">
        <v>495</v>
      </c>
      <c r="B5780" s="300">
        <v>21</v>
      </c>
      <c r="C5780" s="299" t="s">
        <v>91</v>
      </c>
      <c r="D5780" s="299" t="s">
        <v>61</v>
      </c>
      <c r="E5780" s="301">
        <v>79.999999999999972</v>
      </c>
      <c r="F5780" s="299" t="s">
        <v>77</v>
      </c>
    </row>
    <row r="5781" spans="1:6" x14ac:dyDescent="0.3">
      <c r="A5781" s="299" t="s">
        <v>495</v>
      </c>
      <c r="B5781" s="300">
        <v>21</v>
      </c>
      <c r="C5781" s="299" t="s">
        <v>91</v>
      </c>
      <c r="D5781" s="299" t="s">
        <v>62</v>
      </c>
      <c r="E5781" s="301">
        <v>47.000000000000007</v>
      </c>
      <c r="F5781" s="299" t="s">
        <v>187</v>
      </c>
    </row>
    <row r="5782" spans="1:6" x14ac:dyDescent="0.3">
      <c r="A5782" s="299" t="s">
        <v>495</v>
      </c>
      <c r="B5782" s="300">
        <v>21</v>
      </c>
      <c r="C5782" s="299" t="s">
        <v>91</v>
      </c>
      <c r="D5782" s="299" t="s">
        <v>62</v>
      </c>
      <c r="E5782" s="301">
        <v>101.14285714285712</v>
      </c>
      <c r="F5782" s="299" t="s">
        <v>77</v>
      </c>
    </row>
    <row r="5783" spans="1:6" x14ac:dyDescent="0.3">
      <c r="A5783" s="299" t="s">
        <v>495</v>
      </c>
      <c r="B5783" s="300">
        <v>21</v>
      </c>
      <c r="C5783" s="299" t="s">
        <v>91</v>
      </c>
      <c r="D5783" s="299" t="s">
        <v>63</v>
      </c>
      <c r="E5783" s="301">
        <v>11.999999999999996</v>
      </c>
      <c r="F5783" s="299" t="s">
        <v>187</v>
      </c>
    </row>
    <row r="5784" spans="1:6" x14ac:dyDescent="0.3">
      <c r="A5784" s="299" t="s">
        <v>495</v>
      </c>
      <c r="B5784" s="300">
        <v>21</v>
      </c>
      <c r="C5784" s="299" t="s">
        <v>91</v>
      </c>
      <c r="D5784" s="299" t="s">
        <v>63</v>
      </c>
      <c r="E5784" s="301">
        <v>413</v>
      </c>
      <c r="F5784" s="299" t="s">
        <v>77</v>
      </c>
    </row>
    <row r="5785" spans="1:6" x14ac:dyDescent="0.3">
      <c r="A5785" s="299" t="s">
        <v>495</v>
      </c>
      <c r="B5785" s="300">
        <v>21</v>
      </c>
      <c r="C5785" s="299" t="s">
        <v>91</v>
      </c>
      <c r="D5785" s="299" t="s">
        <v>64</v>
      </c>
      <c r="E5785" s="301">
        <v>14.095238095238091</v>
      </c>
      <c r="F5785" s="299" t="s">
        <v>187</v>
      </c>
    </row>
    <row r="5786" spans="1:6" x14ac:dyDescent="0.3">
      <c r="A5786" s="299" t="s">
        <v>495</v>
      </c>
      <c r="B5786" s="300">
        <v>21</v>
      </c>
      <c r="C5786" s="299" t="s">
        <v>91</v>
      </c>
      <c r="D5786" s="299" t="s">
        <v>64</v>
      </c>
      <c r="E5786" s="301">
        <v>66.142857142857167</v>
      </c>
      <c r="F5786" s="299" t="s">
        <v>77</v>
      </c>
    </row>
    <row r="5787" spans="1:6" x14ac:dyDescent="0.3">
      <c r="A5787" s="299" t="s">
        <v>495</v>
      </c>
      <c r="B5787" s="300">
        <v>21</v>
      </c>
      <c r="C5787" s="299" t="s">
        <v>91</v>
      </c>
      <c r="D5787" s="299" t="s">
        <v>65</v>
      </c>
      <c r="E5787" s="301">
        <v>105.95238095238098</v>
      </c>
      <c r="F5787" s="299" t="s">
        <v>187</v>
      </c>
    </row>
    <row r="5788" spans="1:6" x14ac:dyDescent="0.3">
      <c r="A5788" s="299" t="s">
        <v>495</v>
      </c>
      <c r="B5788" s="300">
        <v>21</v>
      </c>
      <c r="C5788" s="299" t="s">
        <v>91</v>
      </c>
      <c r="D5788" s="299" t="s">
        <v>65</v>
      </c>
      <c r="E5788" s="301">
        <v>132.66666666666671</v>
      </c>
      <c r="F5788" s="299" t="s">
        <v>77</v>
      </c>
    </row>
    <row r="5789" spans="1:6" x14ac:dyDescent="0.3">
      <c r="A5789" s="299" t="s">
        <v>495</v>
      </c>
      <c r="B5789" s="300">
        <v>21</v>
      </c>
      <c r="C5789" s="299" t="s">
        <v>91</v>
      </c>
      <c r="D5789" s="299" t="s">
        <v>67</v>
      </c>
      <c r="E5789" s="301">
        <v>1.0000000000000004</v>
      </c>
      <c r="F5789" s="299" t="s">
        <v>77</v>
      </c>
    </row>
    <row r="5790" spans="1:6" x14ac:dyDescent="0.3">
      <c r="A5790" s="299" t="s">
        <v>495</v>
      </c>
      <c r="B5790" s="300">
        <v>21</v>
      </c>
      <c r="C5790" s="299" t="s">
        <v>92</v>
      </c>
      <c r="D5790" s="299" t="s">
        <v>47</v>
      </c>
      <c r="E5790" s="301">
        <v>58.142857142857132</v>
      </c>
      <c r="F5790" s="299" t="s">
        <v>187</v>
      </c>
    </row>
    <row r="5791" spans="1:6" x14ac:dyDescent="0.3">
      <c r="A5791" s="299" t="s">
        <v>495</v>
      </c>
      <c r="B5791" s="300">
        <v>21</v>
      </c>
      <c r="C5791" s="299" t="s">
        <v>92</v>
      </c>
      <c r="D5791" s="299" t="s">
        <v>47</v>
      </c>
      <c r="E5791" s="301">
        <v>6.9999999999999973</v>
      </c>
      <c r="F5791" s="299" t="s">
        <v>81</v>
      </c>
    </row>
    <row r="5792" spans="1:6" x14ac:dyDescent="0.3">
      <c r="A5792" s="299" t="s">
        <v>495</v>
      </c>
      <c r="B5792" s="300">
        <v>21</v>
      </c>
      <c r="C5792" s="299" t="s">
        <v>92</v>
      </c>
      <c r="D5792" s="299" t="s">
        <v>47</v>
      </c>
      <c r="E5792" s="301">
        <v>6.3333333333333313</v>
      </c>
      <c r="F5792" s="299" t="s">
        <v>80</v>
      </c>
    </row>
    <row r="5793" spans="1:6" x14ac:dyDescent="0.3">
      <c r="A5793" s="299" t="s">
        <v>495</v>
      </c>
      <c r="B5793" s="300">
        <v>21</v>
      </c>
      <c r="C5793" s="299" t="s">
        <v>92</v>
      </c>
      <c r="D5793" s="299" t="s">
        <v>47</v>
      </c>
      <c r="E5793" s="301">
        <v>38.761904761904766</v>
      </c>
      <c r="F5793" s="299" t="s">
        <v>188</v>
      </c>
    </row>
    <row r="5794" spans="1:6" x14ac:dyDescent="0.3">
      <c r="A5794" s="299" t="s">
        <v>495</v>
      </c>
      <c r="B5794" s="300">
        <v>21</v>
      </c>
      <c r="C5794" s="299" t="s">
        <v>92</v>
      </c>
      <c r="D5794" s="299" t="s">
        <v>47</v>
      </c>
      <c r="E5794" s="301">
        <v>56.142857142857132</v>
      </c>
      <c r="F5794" s="299" t="s">
        <v>77</v>
      </c>
    </row>
    <row r="5795" spans="1:6" x14ac:dyDescent="0.3">
      <c r="A5795" s="299" t="s">
        <v>495</v>
      </c>
      <c r="B5795" s="300">
        <v>21</v>
      </c>
      <c r="C5795" s="299" t="s">
        <v>92</v>
      </c>
      <c r="D5795" s="299" t="s">
        <v>48</v>
      </c>
      <c r="E5795" s="301">
        <v>19.428571428571431</v>
      </c>
      <c r="F5795" s="299" t="s">
        <v>77</v>
      </c>
    </row>
    <row r="5796" spans="1:6" x14ac:dyDescent="0.3">
      <c r="A5796" s="299" t="s">
        <v>495</v>
      </c>
      <c r="B5796" s="300">
        <v>21</v>
      </c>
      <c r="C5796" s="299" t="s">
        <v>92</v>
      </c>
      <c r="D5796" s="299" t="s">
        <v>49</v>
      </c>
      <c r="E5796" s="301">
        <v>26.952380952380949</v>
      </c>
      <c r="F5796" s="299" t="s">
        <v>187</v>
      </c>
    </row>
    <row r="5797" spans="1:6" x14ac:dyDescent="0.3">
      <c r="A5797" s="299" t="s">
        <v>495</v>
      </c>
      <c r="B5797" s="300">
        <v>21</v>
      </c>
      <c r="C5797" s="299" t="s">
        <v>92</v>
      </c>
      <c r="D5797" s="299" t="s">
        <v>49</v>
      </c>
      <c r="E5797" s="301">
        <v>176.47619047619048</v>
      </c>
      <c r="F5797" s="299" t="s">
        <v>77</v>
      </c>
    </row>
    <row r="5798" spans="1:6" x14ac:dyDescent="0.3">
      <c r="A5798" s="299" t="s">
        <v>495</v>
      </c>
      <c r="B5798" s="300">
        <v>21</v>
      </c>
      <c r="C5798" s="299" t="s">
        <v>92</v>
      </c>
      <c r="D5798" s="299" t="s">
        <v>50</v>
      </c>
      <c r="E5798" s="301">
        <v>0.95238095238095277</v>
      </c>
      <c r="F5798" s="299" t="s">
        <v>77</v>
      </c>
    </row>
    <row r="5799" spans="1:6" x14ac:dyDescent="0.3">
      <c r="A5799" s="299" t="s">
        <v>495</v>
      </c>
      <c r="B5799" s="300">
        <v>21</v>
      </c>
      <c r="C5799" s="299" t="s">
        <v>92</v>
      </c>
      <c r="D5799" s="299" t="s">
        <v>51</v>
      </c>
      <c r="E5799" s="301">
        <v>3.904761904761906</v>
      </c>
      <c r="F5799" s="299" t="s">
        <v>77</v>
      </c>
    </row>
    <row r="5800" spans="1:6" x14ac:dyDescent="0.3">
      <c r="A5800" s="299" t="s">
        <v>495</v>
      </c>
      <c r="B5800" s="300">
        <v>21</v>
      </c>
      <c r="C5800" s="299" t="s">
        <v>92</v>
      </c>
      <c r="D5800" s="299" t="s">
        <v>52</v>
      </c>
      <c r="E5800" s="301">
        <v>89.047619047619065</v>
      </c>
      <c r="F5800" s="299" t="s">
        <v>187</v>
      </c>
    </row>
    <row r="5801" spans="1:6" x14ac:dyDescent="0.3">
      <c r="A5801" s="299" t="s">
        <v>495</v>
      </c>
      <c r="B5801" s="300">
        <v>21</v>
      </c>
      <c r="C5801" s="299" t="s">
        <v>92</v>
      </c>
      <c r="D5801" s="299" t="s">
        <v>52</v>
      </c>
      <c r="E5801" s="301">
        <v>236.28571428571431</v>
      </c>
      <c r="F5801" s="299" t="s">
        <v>77</v>
      </c>
    </row>
    <row r="5802" spans="1:6" x14ac:dyDescent="0.3">
      <c r="A5802" s="299" t="s">
        <v>495</v>
      </c>
      <c r="B5802" s="300">
        <v>21</v>
      </c>
      <c r="C5802" s="299" t="s">
        <v>92</v>
      </c>
      <c r="D5802" s="299" t="s">
        <v>53</v>
      </c>
      <c r="E5802" s="301">
        <v>217.14285714285717</v>
      </c>
      <c r="F5802" s="299" t="s">
        <v>187</v>
      </c>
    </row>
    <row r="5803" spans="1:6" x14ac:dyDescent="0.3">
      <c r="A5803" s="299" t="s">
        <v>495</v>
      </c>
      <c r="B5803" s="300">
        <v>21</v>
      </c>
      <c r="C5803" s="299" t="s">
        <v>92</v>
      </c>
      <c r="D5803" s="299" t="s">
        <v>53</v>
      </c>
      <c r="E5803" s="301">
        <v>352.90476190476198</v>
      </c>
      <c r="F5803" s="299" t="s">
        <v>77</v>
      </c>
    </row>
    <row r="5804" spans="1:6" x14ac:dyDescent="0.3">
      <c r="A5804" s="299" t="s">
        <v>495</v>
      </c>
      <c r="B5804" s="300">
        <v>21</v>
      </c>
      <c r="C5804" s="299" t="s">
        <v>92</v>
      </c>
      <c r="D5804" s="299" t="s">
        <v>54</v>
      </c>
      <c r="E5804" s="301">
        <v>31.333333333333336</v>
      </c>
      <c r="F5804" s="299" t="s">
        <v>187</v>
      </c>
    </row>
    <row r="5805" spans="1:6" x14ac:dyDescent="0.3">
      <c r="A5805" s="299" t="s">
        <v>495</v>
      </c>
      <c r="B5805" s="300">
        <v>21</v>
      </c>
      <c r="C5805" s="299" t="s">
        <v>92</v>
      </c>
      <c r="D5805" s="299" t="s">
        <v>54</v>
      </c>
      <c r="E5805" s="301">
        <v>7.1904761904761898</v>
      </c>
      <c r="F5805" s="299" t="s">
        <v>80</v>
      </c>
    </row>
    <row r="5806" spans="1:6" x14ac:dyDescent="0.3">
      <c r="A5806" s="299" t="s">
        <v>495</v>
      </c>
      <c r="B5806" s="300">
        <v>21</v>
      </c>
      <c r="C5806" s="299" t="s">
        <v>92</v>
      </c>
      <c r="D5806" s="299" t="s">
        <v>54</v>
      </c>
      <c r="E5806" s="301">
        <v>1176.4761904761901</v>
      </c>
      <c r="F5806" s="299" t="s">
        <v>77</v>
      </c>
    </row>
    <row r="5807" spans="1:6" x14ac:dyDescent="0.3">
      <c r="A5807" s="299" t="s">
        <v>495</v>
      </c>
      <c r="B5807" s="300">
        <v>21</v>
      </c>
      <c r="C5807" s="299" t="s">
        <v>92</v>
      </c>
      <c r="D5807" s="299" t="s">
        <v>55</v>
      </c>
      <c r="E5807" s="301">
        <v>157.04761904761904</v>
      </c>
      <c r="F5807" s="299" t="s">
        <v>187</v>
      </c>
    </row>
    <row r="5808" spans="1:6" x14ac:dyDescent="0.3">
      <c r="A5808" s="299" t="s">
        <v>495</v>
      </c>
      <c r="B5808" s="300">
        <v>21</v>
      </c>
      <c r="C5808" s="299" t="s">
        <v>92</v>
      </c>
      <c r="D5808" s="299" t="s">
        <v>55</v>
      </c>
      <c r="E5808" s="301">
        <v>584.80952380952374</v>
      </c>
      <c r="F5808" s="299" t="s">
        <v>77</v>
      </c>
    </row>
    <row r="5809" spans="1:6" x14ac:dyDescent="0.3">
      <c r="A5809" s="299" t="s">
        <v>495</v>
      </c>
      <c r="B5809" s="300">
        <v>21</v>
      </c>
      <c r="C5809" s="299" t="s">
        <v>92</v>
      </c>
      <c r="D5809" s="299" t="s">
        <v>56</v>
      </c>
      <c r="E5809" s="301">
        <v>18.000000000000004</v>
      </c>
      <c r="F5809" s="299" t="s">
        <v>187</v>
      </c>
    </row>
    <row r="5810" spans="1:6" x14ac:dyDescent="0.3">
      <c r="A5810" s="299" t="s">
        <v>495</v>
      </c>
      <c r="B5810" s="300">
        <v>21</v>
      </c>
      <c r="C5810" s="299" t="s">
        <v>92</v>
      </c>
      <c r="D5810" s="299" t="s">
        <v>56</v>
      </c>
      <c r="E5810" s="301">
        <v>11</v>
      </c>
      <c r="F5810" s="299" t="s">
        <v>77</v>
      </c>
    </row>
    <row r="5811" spans="1:6" x14ac:dyDescent="0.3">
      <c r="A5811" s="299" t="s">
        <v>495</v>
      </c>
      <c r="B5811" s="300">
        <v>21</v>
      </c>
      <c r="C5811" s="299" t="s">
        <v>92</v>
      </c>
      <c r="D5811" s="299" t="s">
        <v>57</v>
      </c>
      <c r="E5811" s="301">
        <v>5.5238095238095228</v>
      </c>
      <c r="F5811" s="299" t="s">
        <v>187</v>
      </c>
    </row>
    <row r="5812" spans="1:6" x14ac:dyDescent="0.3">
      <c r="A5812" s="299" t="s">
        <v>495</v>
      </c>
      <c r="B5812" s="300">
        <v>21</v>
      </c>
      <c r="C5812" s="299" t="s">
        <v>92</v>
      </c>
      <c r="D5812" s="299" t="s">
        <v>57</v>
      </c>
      <c r="E5812" s="301">
        <v>3.6190476190476195</v>
      </c>
      <c r="F5812" s="299" t="s">
        <v>77</v>
      </c>
    </row>
    <row r="5813" spans="1:6" x14ac:dyDescent="0.3">
      <c r="A5813" s="299" t="s">
        <v>495</v>
      </c>
      <c r="B5813" s="300">
        <v>21</v>
      </c>
      <c r="C5813" s="299" t="s">
        <v>92</v>
      </c>
      <c r="D5813" s="299" t="s">
        <v>58</v>
      </c>
      <c r="E5813" s="301">
        <v>16.000000000000007</v>
      </c>
      <c r="F5813" s="299" t="s">
        <v>187</v>
      </c>
    </row>
    <row r="5814" spans="1:6" x14ac:dyDescent="0.3">
      <c r="A5814" s="299" t="s">
        <v>495</v>
      </c>
      <c r="B5814" s="300">
        <v>21</v>
      </c>
      <c r="C5814" s="299" t="s">
        <v>92</v>
      </c>
      <c r="D5814" s="299" t="s">
        <v>58</v>
      </c>
      <c r="E5814" s="301">
        <v>9.0000000000000018</v>
      </c>
      <c r="F5814" s="299" t="s">
        <v>77</v>
      </c>
    </row>
    <row r="5815" spans="1:6" x14ac:dyDescent="0.3">
      <c r="A5815" s="299" t="s">
        <v>495</v>
      </c>
      <c r="B5815" s="300">
        <v>21</v>
      </c>
      <c r="C5815" s="299" t="s">
        <v>92</v>
      </c>
      <c r="D5815" s="299" t="s">
        <v>59</v>
      </c>
      <c r="E5815" s="301">
        <v>41.857142857142854</v>
      </c>
      <c r="F5815" s="299" t="s">
        <v>187</v>
      </c>
    </row>
    <row r="5816" spans="1:6" x14ac:dyDescent="0.3">
      <c r="A5816" s="299" t="s">
        <v>495</v>
      </c>
      <c r="B5816" s="300">
        <v>21</v>
      </c>
      <c r="C5816" s="299" t="s">
        <v>92</v>
      </c>
      <c r="D5816" s="299" t="s">
        <v>59</v>
      </c>
      <c r="E5816" s="301">
        <v>35.238095238095248</v>
      </c>
      <c r="F5816" s="299" t="s">
        <v>77</v>
      </c>
    </row>
    <row r="5817" spans="1:6" x14ac:dyDescent="0.3">
      <c r="A5817" s="299" t="s">
        <v>495</v>
      </c>
      <c r="B5817" s="300">
        <v>21</v>
      </c>
      <c r="C5817" s="299" t="s">
        <v>92</v>
      </c>
      <c r="D5817" s="299" t="s">
        <v>60</v>
      </c>
      <c r="E5817" s="301">
        <v>53.952380952380942</v>
      </c>
      <c r="F5817" s="299" t="s">
        <v>187</v>
      </c>
    </row>
    <row r="5818" spans="1:6" x14ac:dyDescent="0.3">
      <c r="A5818" s="299" t="s">
        <v>495</v>
      </c>
      <c r="B5818" s="300">
        <v>21</v>
      </c>
      <c r="C5818" s="299" t="s">
        <v>92</v>
      </c>
      <c r="D5818" s="299" t="s">
        <v>60</v>
      </c>
      <c r="E5818" s="301">
        <v>136</v>
      </c>
      <c r="F5818" s="299" t="s">
        <v>77</v>
      </c>
    </row>
    <row r="5819" spans="1:6" x14ac:dyDescent="0.3">
      <c r="A5819" s="299" t="s">
        <v>495</v>
      </c>
      <c r="B5819" s="300">
        <v>21</v>
      </c>
      <c r="C5819" s="299" t="s">
        <v>92</v>
      </c>
      <c r="D5819" s="299" t="s">
        <v>61</v>
      </c>
      <c r="E5819" s="301">
        <v>69.666666666666657</v>
      </c>
      <c r="F5819" s="299" t="s">
        <v>77</v>
      </c>
    </row>
    <row r="5820" spans="1:6" x14ac:dyDescent="0.3">
      <c r="A5820" s="299" t="s">
        <v>495</v>
      </c>
      <c r="B5820" s="300">
        <v>21</v>
      </c>
      <c r="C5820" s="299" t="s">
        <v>92</v>
      </c>
      <c r="D5820" s="299" t="s">
        <v>62</v>
      </c>
      <c r="E5820" s="301">
        <v>26.999999999999996</v>
      </c>
      <c r="F5820" s="299" t="s">
        <v>187</v>
      </c>
    </row>
    <row r="5821" spans="1:6" x14ac:dyDescent="0.3">
      <c r="A5821" s="299" t="s">
        <v>495</v>
      </c>
      <c r="B5821" s="300">
        <v>21</v>
      </c>
      <c r="C5821" s="299" t="s">
        <v>92</v>
      </c>
      <c r="D5821" s="299" t="s">
        <v>62</v>
      </c>
      <c r="E5821" s="301">
        <v>83.333333333333314</v>
      </c>
      <c r="F5821" s="299" t="s">
        <v>77</v>
      </c>
    </row>
    <row r="5822" spans="1:6" x14ac:dyDescent="0.3">
      <c r="A5822" s="299" t="s">
        <v>495</v>
      </c>
      <c r="B5822" s="300">
        <v>21</v>
      </c>
      <c r="C5822" s="299" t="s">
        <v>92</v>
      </c>
      <c r="D5822" s="299" t="s">
        <v>63</v>
      </c>
      <c r="E5822" s="301">
        <v>15.619047619047615</v>
      </c>
      <c r="F5822" s="299" t="s">
        <v>187</v>
      </c>
    </row>
    <row r="5823" spans="1:6" x14ac:dyDescent="0.3">
      <c r="A5823" s="299" t="s">
        <v>495</v>
      </c>
      <c r="B5823" s="300">
        <v>21</v>
      </c>
      <c r="C5823" s="299" t="s">
        <v>92</v>
      </c>
      <c r="D5823" s="299" t="s">
        <v>63</v>
      </c>
      <c r="E5823" s="301">
        <v>220.61904761904765</v>
      </c>
      <c r="F5823" s="299" t="s">
        <v>77</v>
      </c>
    </row>
    <row r="5824" spans="1:6" x14ac:dyDescent="0.3">
      <c r="A5824" s="299" t="s">
        <v>495</v>
      </c>
      <c r="B5824" s="300">
        <v>21</v>
      </c>
      <c r="C5824" s="299" t="s">
        <v>92</v>
      </c>
      <c r="D5824" s="299" t="s">
        <v>64</v>
      </c>
      <c r="E5824" s="301">
        <v>14.380952380952376</v>
      </c>
      <c r="F5824" s="299" t="s">
        <v>187</v>
      </c>
    </row>
    <row r="5825" spans="1:6" x14ac:dyDescent="0.3">
      <c r="A5825" s="299" t="s">
        <v>495</v>
      </c>
      <c r="B5825" s="300">
        <v>21</v>
      </c>
      <c r="C5825" s="299" t="s">
        <v>92</v>
      </c>
      <c r="D5825" s="299" t="s">
        <v>64</v>
      </c>
      <c r="E5825" s="301">
        <v>50.047619047619037</v>
      </c>
      <c r="F5825" s="299" t="s">
        <v>77</v>
      </c>
    </row>
    <row r="5826" spans="1:6" x14ac:dyDescent="0.3">
      <c r="A5826" s="299" t="s">
        <v>495</v>
      </c>
      <c r="B5826" s="300">
        <v>21</v>
      </c>
      <c r="C5826" s="299" t="s">
        <v>92</v>
      </c>
      <c r="D5826" s="299" t="s">
        <v>65</v>
      </c>
      <c r="E5826" s="301">
        <v>55.761904761904766</v>
      </c>
      <c r="F5826" s="299" t="s">
        <v>187</v>
      </c>
    </row>
    <row r="5827" spans="1:6" x14ac:dyDescent="0.3">
      <c r="A5827" s="299" t="s">
        <v>495</v>
      </c>
      <c r="B5827" s="300">
        <v>21</v>
      </c>
      <c r="C5827" s="299" t="s">
        <v>92</v>
      </c>
      <c r="D5827" s="299" t="s">
        <v>65</v>
      </c>
      <c r="E5827" s="301">
        <v>48.380952380952372</v>
      </c>
      <c r="F5827" s="299" t="s">
        <v>77</v>
      </c>
    </row>
    <row r="5828" spans="1:6" x14ac:dyDescent="0.3">
      <c r="A5828" s="299" t="s">
        <v>495</v>
      </c>
      <c r="B5828" s="300">
        <v>21</v>
      </c>
      <c r="C5828" s="299" t="s">
        <v>92</v>
      </c>
      <c r="D5828" s="299" t="s">
        <v>67</v>
      </c>
      <c r="E5828" s="301">
        <v>11.999999999999996</v>
      </c>
      <c r="F5828" s="299" t="s">
        <v>77</v>
      </c>
    </row>
    <row r="5829" spans="1:6" x14ac:dyDescent="0.3">
      <c r="A5829" s="299" t="s">
        <v>495</v>
      </c>
      <c r="B5829" s="300">
        <v>22</v>
      </c>
      <c r="C5829" s="299" t="s">
        <v>91</v>
      </c>
      <c r="D5829" s="299" t="s">
        <v>47</v>
      </c>
      <c r="E5829" s="301">
        <v>28.380952380952372</v>
      </c>
      <c r="F5829" s="299" t="s">
        <v>187</v>
      </c>
    </row>
    <row r="5830" spans="1:6" x14ac:dyDescent="0.3">
      <c r="A5830" s="299" t="s">
        <v>495</v>
      </c>
      <c r="B5830" s="300">
        <v>22</v>
      </c>
      <c r="C5830" s="299" t="s">
        <v>91</v>
      </c>
      <c r="D5830" s="299" t="s">
        <v>47</v>
      </c>
      <c r="E5830" s="301">
        <v>5.9999999999999982</v>
      </c>
      <c r="F5830" s="299" t="s">
        <v>188</v>
      </c>
    </row>
    <row r="5831" spans="1:6" x14ac:dyDescent="0.3">
      <c r="A5831" s="299" t="s">
        <v>495</v>
      </c>
      <c r="B5831" s="300">
        <v>22</v>
      </c>
      <c r="C5831" s="299" t="s">
        <v>91</v>
      </c>
      <c r="D5831" s="299" t="s">
        <v>47</v>
      </c>
      <c r="E5831" s="301">
        <v>786.38095238095241</v>
      </c>
      <c r="F5831" s="299" t="s">
        <v>77</v>
      </c>
    </row>
    <row r="5832" spans="1:6" x14ac:dyDescent="0.3">
      <c r="A5832" s="299" t="s">
        <v>495</v>
      </c>
      <c r="B5832" s="300">
        <v>22</v>
      </c>
      <c r="C5832" s="299" t="s">
        <v>91</v>
      </c>
      <c r="D5832" s="299" t="s">
        <v>48</v>
      </c>
      <c r="E5832" s="301">
        <v>1.0000000000000004</v>
      </c>
      <c r="F5832" s="299" t="s">
        <v>187</v>
      </c>
    </row>
    <row r="5833" spans="1:6" x14ac:dyDescent="0.3">
      <c r="A5833" s="299" t="s">
        <v>495</v>
      </c>
      <c r="B5833" s="300">
        <v>22</v>
      </c>
      <c r="C5833" s="299" t="s">
        <v>91</v>
      </c>
      <c r="D5833" s="299" t="s">
        <v>48</v>
      </c>
      <c r="E5833" s="301">
        <v>1.0952380952380958</v>
      </c>
      <c r="F5833" s="299" t="s">
        <v>77</v>
      </c>
    </row>
    <row r="5834" spans="1:6" x14ac:dyDescent="0.3">
      <c r="A5834" s="299" t="s">
        <v>495</v>
      </c>
      <c r="B5834" s="300">
        <v>22</v>
      </c>
      <c r="C5834" s="299" t="s">
        <v>91</v>
      </c>
      <c r="D5834" s="299" t="s">
        <v>49</v>
      </c>
      <c r="E5834" s="301">
        <v>39.904761904761905</v>
      </c>
      <c r="F5834" s="299" t="s">
        <v>187</v>
      </c>
    </row>
    <row r="5835" spans="1:6" x14ac:dyDescent="0.3">
      <c r="A5835" s="299" t="s">
        <v>495</v>
      </c>
      <c r="B5835" s="300">
        <v>22</v>
      </c>
      <c r="C5835" s="299" t="s">
        <v>91</v>
      </c>
      <c r="D5835" s="299" t="s">
        <v>49</v>
      </c>
      <c r="E5835" s="301">
        <v>2625.6190476190473</v>
      </c>
      <c r="F5835" s="299" t="s">
        <v>77</v>
      </c>
    </row>
    <row r="5836" spans="1:6" x14ac:dyDescent="0.3">
      <c r="A5836" s="299" t="s">
        <v>495</v>
      </c>
      <c r="B5836" s="300">
        <v>22</v>
      </c>
      <c r="C5836" s="299" t="s">
        <v>91</v>
      </c>
      <c r="D5836" s="299" t="s">
        <v>50</v>
      </c>
      <c r="E5836" s="301">
        <v>9.1428571428571459</v>
      </c>
      <c r="F5836" s="299" t="s">
        <v>77</v>
      </c>
    </row>
    <row r="5837" spans="1:6" x14ac:dyDescent="0.3">
      <c r="A5837" s="299" t="s">
        <v>495</v>
      </c>
      <c r="B5837" s="300">
        <v>22</v>
      </c>
      <c r="C5837" s="299" t="s">
        <v>91</v>
      </c>
      <c r="D5837" s="299" t="s">
        <v>51</v>
      </c>
      <c r="E5837" s="301">
        <v>42.333333333333336</v>
      </c>
      <c r="F5837" s="299" t="s">
        <v>77</v>
      </c>
    </row>
    <row r="5838" spans="1:6" x14ac:dyDescent="0.3">
      <c r="A5838" s="299" t="s">
        <v>495</v>
      </c>
      <c r="B5838" s="300">
        <v>22</v>
      </c>
      <c r="C5838" s="299" t="s">
        <v>91</v>
      </c>
      <c r="D5838" s="299" t="s">
        <v>52</v>
      </c>
      <c r="E5838" s="301">
        <v>88.380952380952394</v>
      </c>
      <c r="F5838" s="299" t="s">
        <v>187</v>
      </c>
    </row>
    <row r="5839" spans="1:6" x14ac:dyDescent="0.3">
      <c r="A5839" s="299" t="s">
        <v>495</v>
      </c>
      <c r="B5839" s="300">
        <v>22</v>
      </c>
      <c r="C5839" s="299" t="s">
        <v>91</v>
      </c>
      <c r="D5839" s="299" t="s">
        <v>52</v>
      </c>
      <c r="E5839" s="301">
        <v>903.61904761904748</v>
      </c>
      <c r="F5839" s="299" t="s">
        <v>77</v>
      </c>
    </row>
    <row r="5840" spans="1:6" x14ac:dyDescent="0.3">
      <c r="A5840" s="299" t="s">
        <v>495</v>
      </c>
      <c r="B5840" s="300">
        <v>22</v>
      </c>
      <c r="C5840" s="299" t="s">
        <v>91</v>
      </c>
      <c r="D5840" s="299" t="s">
        <v>53</v>
      </c>
      <c r="E5840" s="301">
        <v>217.23809523809524</v>
      </c>
      <c r="F5840" s="299" t="s">
        <v>187</v>
      </c>
    </row>
    <row r="5841" spans="1:6" x14ac:dyDescent="0.3">
      <c r="A5841" s="299" t="s">
        <v>495</v>
      </c>
      <c r="B5841" s="300">
        <v>22</v>
      </c>
      <c r="C5841" s="299" t="s">
        <v>91</v>
      </c>
      <c r="D5841" s="299" t="s">
        <v>53</v>
      </c>
      <c r="E5841" s="301">
        <v>804.42857142857156</v>
      </c>
      <c r="F5841" s="299" t="s">
        <v>77</v>
      </c>
    </row>
    <row r="5842" spans="1:6" x14ac:dyDescent="0.3">
      <c r="A5842" s="299" t="s">
        <v>495</v>
      </c>
      <c r="B5842" s="300">
        <v>22</v>
      </c>
      <c r="C5842" s="299" t="s">
        <v>91</v>
      </c>
      <c r="D5842" s="299" t="s">
        <v>54</v>
      </c>
      <c r="E5842" s="301">
        <v>35.142857142857153</v>
      </c>
      <c r="F5842" s="299" t="s">
        <v>187</v>
      </c>
    </row>
    <row r="5843" spans="1:6" x14ac:dyDescent="0.3">
      <c r="A5843" s="299" t="s">
        <v>495</v>
      </c>
      <c r="B5843" s="300">
        <v>22</v>
      </c>
      <c r="C5843" s="299" t="s">
        <v>91</v>
      </c>
      <c r="D5843" s="299" t="s">
        <v>54</v>
      </c>
      <c r="E5843" s="301">
        <v>260.1904761904762</v>
      </c>
      <c r="F5843" s="299" t="s">
        <v>77</v>
      </c>
    </row>
    <row r="5844" spans="1:6" x14ac:dyDescent="0.3">
      <c r="A5844" s="299" t="s">
        <v>495</v>
      </c>
      <c r="B5844" s="300">
        <v>22</v>
      </c>
      <c r="C5844" s="299" t="s">
        <v>91</v>
      </c>
      <c r="D5844" s="299" t="s">
        <v>55</v>
      </c>
      <c r="E5844" s="301">
        <v>215.95238095238093</v>
      </c>
      <c r="F5844" s="299" t="s">
        <v>187</v>
      </c>
    </row>
    <row r="5845" spans="1:6" x14ac:dyDescent="0.3">
      <c r="A5845" s="299" t="s">
        <v>495</v>
      </c>
      <c r="B5845" s="300">
        <v>22</v>
      </c>
      <c r="C5845" s="299" t="s">
        <v>91</v>
      </c>
      <c r="D5845" s="299" t="s">
        <v>55</v>
      </c>
      <c r="E5845" s="301">
        <v>1345</v>
      </c>
      <c r="F5845" s="299" t="s">
        <v>77</v>
      </c>
    </row>
    <row r="5846" spans="1:6" x14ac:dyDescent="0.3">
      <c r="A5846" s="299" t="s">
        <v>495</v>
      </c>
      <c r="B5846" s="300">
        <v>22</v>
      </c>
      <c r="C5846" s="299" t="s">
        <v>91</v>
      </c>
      <c r="D5846" s="299" t="s">
        <v>56</v>
      </c>
      <c r="E5846" s="301">
        <v>11.952380952380949</v>
      </c>
      <c r="F5846" s="299" t="s">
        <v>187</v>
      </c>
    </row>
    <row r="5847" spans="1:6" x14ac:dyDescent="0.3">
      <c r="A5847" s="299" t="s">
        <v>495</v>
      </c>
      <c r="B5847" s="300">
        <v>22</v>
      </c>
      <c r="C5847" s="299" t="s">
        <v>91</v>
      </c>
      <c r="D5847" s="299" t="s">
        <v>56</v>
      </c>
      <c r="E5847" s="301">
        <v>22.999999999999996</v>
      </c>
      <c r="F5847" s="299" t="s">
        <v>77</v>
      </c>
    </row>
    <row r="5848" spans="1:6" x14ac:dyDescent="0.3">
      <c r="A5848" s="299" t="s">
        <v>495</v>
      </c>
      <c r="B5848" s="300">
        <v>22</v>
      </c>
      <c r="C5848" s="299" t="s">
        <v>91</v>
      </c>
      <c r="D5848" s="299" t="s">
        <v>57</v>
      </c>
      <c r="E5848" s="301">
        <v>2.0000000000000009</v>
      </c>
      <c r="F5848" s="299" t="s">
        <v>187</v>
      </c>
    </row>
    <row r="5849" spans="1:6" x14ac:dyDescent="0.3">
      <c r="A5849" s="299" t="s">
        <v>495</v>
      </c>
      <c r="B5849" s="300">
        <v>22</v>
      </c>
      <c r="C5849" s="299" t="s">
        <v>91</v>
      </c>
      <c r="D5849" s="299" t="s">
        <v>57</v>
      </c>
      <c r="E5849" s="301">
        <v>5.6190476190476177</v>
      </c>
      <c r="F5849" s="299" t="s">
        <v>77</v>
      </c>
    </row>
    <row r="5850" spans="1:6" x14ac:dyDescent="0.3">
      <c r="A5850" s="299" t="s">
        <v>495</v>
      </c>
      <c r="B5850" s="300">
        <v>22</v>
      </c>
      <c r="C5850" s="299" t="s">
        <v>91</v>
      </c>
      <c r="D5850" s="299" t="s">
        <v>58</v>
      </c>
      <c r="E5850" s="301">
        <v>15.571428571428578</v>
      </c>
      <c r="F5850" s="299" t="s">
        <v>77</v>
      </c>
    </row>
    <row r="5851" spans="1:6" x14ac:dyDescent="0.3">
      <c r="A5851" s="299" t="s">
        <v>495</v>
      </c>
      <c r="B5851" s="300">
        <v>22</v>
      </c>
      <c r="C5851" s="299" t="s">
        <v>91</v>
      </c>
      <c r="D5851" s="299" t="s">
        <v>59</v>
      </c>
      <c r="E5851" s="301">
        <v>11</v>
      </c>
      <c r="F5851" s="299" t="s">
        <v>187</v>
      </c>
    </row>
    <row r="5852" spans="1:6" x14ac:dyDescent="0.3">
      <c r="A5852" s="299" t="s">
        <v>495</v>
      </c>
      <c r="B5852" s="300">
        <v>22</v>
      </c>
      <c r="C5852" s="299" t="s">
        <v>91</v>
      </c>
      <c r="D5852" s="299" t="s">
        <v>59</v>
      </c>
      <c r="E5852" s="301">
        <v>30.761904761904749</v>
      </c>
      <c r="F5852" s="299" t="s">
        <v>77</v>
      </c>
    </row>
    <row r="5853" spans="1:6" x14ac:dyDescent="0.3">
      <c r="A5853" s="299" t="s">
        <v>495</v>
      </c>
      <c r="B5853" s="300">
        <v>22</v>
      </c>
      <c r="C5853" s="299" t="s">
        <v>91</v>
      </c>
      <c r="D5853" s="299" t="s">
        <v>60</v>
      </c>
      <c r="E5853" s="301">
        <v>33.142857142857153</v>
      </c>
      <c r="F5853" s="299" t="s">
        <v>187</v>
      </c>
    </row>
    <row r="5854" spans="1:6" x14ac:dyDescent="0.3">
      <c r="A5854" s="299" t="s">
        <v>495</v>
      </c>
      <c r="B5854" s="300">
        <v>22</v>
      </c>
      <c r="C5854" s="299" t="s">
        <v>91</v>
      </c>
      <c r="D5854" s="299" t="s">
        <v>60</v>
      </c>
      <c r="E5854" s="301">
        <v>837.19047619047615</v>
      </c>
      <c r="F5854" s="299" t="s">
        <v>77</v>
      </c>
    </row>
    <row r="5855" spans="1:6" x14ac:dyDescent="0.3">
      <c r="A5855" s="299" t="s">
        <v>495</v>
      </c>
      <c r="B5855" s="300">
        <v>22</v>
      </c>
      <c r="C5855" s="299" t="s">
        <v>91</v>
      </c>
      <c r="D5855" s="299" t="s">
        <v>61</v>
      </c>
      <c r="E5855" s="301">
        <v>48.428571428571423</v>
      </c>
      <c r="F5855" s="299" t="s">
        <v>77</v>
      </c>
    </row>
    <row r="5856" spans="1:6" x14ac:dyDescent="0.3">
      <c r="A5856" s="299" t="s">
        <v>495</v>
      </c>
      <c r="B5856" s="300">
        <v>22</v>
      </c>
      <c r="C5856" s="299" t="s">
        <v>91</v>
      </c>
      <c r="D5856" s="299" t="s">
        <v>62</v>
      </c>
      <c r="E5856" s="301">
        <v>22.999999999999996</v>
      </c>
      <c r="F5856" s="299" t="s">
        <v>187</v>
      </c>
    </row>
    <row r="5857" spans="1:6" x14ac:dyDescent="0.3">
      <c r="A5857" s="299" t="s">
        <v>495</v>
      </c>
      <c r="B5857" s="300">
        <v>22</v>
      </c>
      <c r="C5857" s="299" t="s">
        <v>91</v>
      </c>
      <c r="D5857" s="299" t="s">
        <v>62</v>
      </c>
      <c r="E5857" s="301">
        <v>62.952380952380935</v>
      </c>
      <c r="F5857" s="299" t="s">
        <v>77</v>
      </c>
    </row>
    <row r="5858" spans="1:6" x14ac:dyDescent="0.3">
      <c r="A5858" s="299" t="s">
        <v>495</v>
      </c>
      <c r="B5858" s="300">
        <v>22</v>
      </c>
      <c r="C5858" s="299" t="s">
        <v>91</v>
      </c>
      <c r="D5858" s="299" t="s">
        <v>63</v>
      </c>
      <c r="E5858" s="301">
        <v>6.9047619047619024</v>
      </c>
      <c r="F5858" s="299" t="s">
        <v>187</v>
      </c>
    </row>
    <row r="5859" spans="1:6" x14ac:dyDescent="0.3">
      <c r="A5859" s="299" t="s">
        <v>495</v>
      </c>
      <c r="B5859" s="300">
        <v>22</v>
      </c>
      <c r="C5859" s="299" t="s">
        <v>91</v>
      </c>
      <c r="D5859" s="299" t="s">
        <v>63</v>
      </c>
      <c r="E5859" s="301">
        <v>432.09523809523807</v>
      </c>
      <c r="F5859" s="299" t="s">
        <v>77</v>
      </c>
    </row>
    <row r="5860" spans="1:6" x14ac:dyDescent="0.3">
      <c r="A5860" s="299" t="s">
        <v>495</v>
      </c>
      <c r="B5860" s="300">
        <v>22</v>
      </c>
      <c r="C5860" s="299" t="s">
        <v>91</v>
      </c>
      <c r="D5860" s="299" t="s">
        <v>64</v>
      </c>
      <c r="E5860" s="301">
        <v>12.52380952380952</v>
      </c>
      <c r="F5860" s="299" t="s">
        <v>187</v>
      </c>
    </row>
    <row r="5861" spans="1:6" x14ac:dyDescent="0.3">
      <c r="A5861" s="299" t="s">
        <v>495</v>
      </c>
      <c r="B5861" s="300">
        <v>22</v>
      </c>
      <c r="C5861" s="299" t="s">
        <v>91</v>
      </c>
      <c r="D5861" s="299" t="s">
        <v>64</v>
      </c>
      <c r="E5861" s="301">
        <v>78.380952380952365</v>
      </c>
      <c r="F5861" s="299" t="s">
        <v>77</v>
      </c>
    </row>
    <row r="5862" spans="1:6" x14ac:dyDescent="0.3">
      <c r="A5862" s="299" t="s">
        <v>495</v>
      </c>
      <c r="B5862" s="300">
        <v>22</v>
      </c>
      <c r="C5862" s="299" t="s">
        <v>91</v>
      </c>
      <c r="D5862" s="299" t="s">
        <v>65</v>
      </c>
      <c r="E5862" s="301">
        <v>90.38095238095238</v>
      </c>
      <c r="F5862" s="299" t="s">
        <v>187</v>
      </c>
    </row>
    <row r="5863" spans="1:6" x14ac:dyDescent="0.3">
      <c r="A5863" s="299" t="s">
        <v>495</v>
      </c>
      <c r="B5863" s="300">
        <v>22</v>
      </c>
      <c r="C5863" s="299" t="s">
        <v>91</v>
      </c>
      <c r="D5863" s="299" t="s">
        <v>65</v>
      </c>
      <c r="E5863" s="301">
        <v>102.95238095238099</v>
      </c>
      <c r="F5863" s="299" t="s">
        <v>77</v>
      </c>
    </row>
    <row r="5864" spans="1:6" x14ac:dyDescent="0.3">
      <c r="A5864" s="299" t="s">
        <v>495</v>
      </c>
      <c r="B5864" s="300">
        <v>22</v>
      </c>
      <c r="C5864" s="299" t="s">
        <v>91</v>
      </c>
      <c r="D5864" s="299" t="s">
        <v>67</v>
      </c>
      <c r="E5864" s="301">
        <v>2.9999999999999991</v>
      </c>
      <c r="F5864" s="299" t="s">
        <v>77</v>
      </c>
    </row>
    <row r="5865" spans="1:6" x14ac:dyDescent="0.3">
      <c r="A5865" s="299" t="s">
        <v>495</v>
      </c>
      <c r="B5865" s="300">
        <v>22</v>
      </c>
      <c r="C5865" s="299" t="s">
        <v>92</v>
      </c>
      <c r="D5865" s="299" t="s">
        <v>47</v>
      </c>
      <c r="E5865" s="301">
        <v>35.761904761904766</v>
      </c>
      <c r="F5865" s="299" t="s">
        <v>187</v>
      </c>
    </row>
    <row r="5866" spans="1:6" x14ac:dyDescent="0.3">
      <c r="A5866" s="299" t="s">
        <v>495</v>
      </c>
      <c r="B5866" s="300">
        <v>22</v>
      </c>
      <c r="C5866" s="299" t="s">
        <v>92</v>
      </c>
      <c r="D5866" s="299" t="s">
        <v>47</v>
      </c>
      <c r="E5866" s="301">
        <v>12.999999999999995</v>
      </c>
      <c r="F5866" s="299" t="s">
        <v>188</v>
      </c>
    </row>
    <row r="5867" spans="1:6" x14ac:dyDescent="0.3">
      <c r="A5867" s="299" t="s">
        <v>495</v>
      </c>
      <c r="B5867" s="300">
        <v>22</v>
      </c>
      <c r="C5867" s="299" t="s">
        <v>92</v>
      </c>
      <c r="D5867" s="299" t="s">
        <v>47</v>
      </c>
      <c r="E5867" s="301">
        <v>589.09523809523796</v>
      </c>
      <c r="F5867" s="299" t="s">
        <v>77</v>
      </c>
    </row>
    <row r="5868" spans="1:6" x14ac:dyDescent="0.3">
      <c r="A5868" s="299" t="s">
        <v>495</v>
      </c>
      <c r="B5868" s="300">
        <v>22</v>
      </c>
      <c r="C5868" s="299" t="s">
        <v>92</v>
      </c>
      <c r="D5868" s="299" t="s">
        <v>48</v>
      </c>
      <c r="E5868" s="301">
        <v>1.0000000000000004</v>
      </c>
      <c r="F5868" s="299" t="s">
        <v>187</v>
      </c>
    </row>
    <row r="5869" spans="1:6" x14ac:dyDescent="0.3">
      <c r="A5869" s="299" t="s">
        <v>495</v>
      </c>
      <c r="B5869" s="300">
        <v>22</v>
      </c>
      <c r="C5869" s="299" t="s">
        <v>92</v>
      </c>
      <c r="D5869" s="299" t="s">
        <v>48</v>
      </c>
      <c r="E5869" s="301">
        <v>5.9999999999999982</v>
      </c>
      <c r="F5869" s="299" t="s">
        <v>77</v>
      </c>
    </row>
    <row r="5870" spans="1:6" x14ac:dyDescent="0.3">
      <c r="A5870" s="299" t="s">
        <v>495</v>
      </c>
      <c r="B5870" s="300">
        <v>22</v>
      </c>
      <c r="C5870" s="299" t="s">
        <v>92</v>
      </c>
      <c r="D5870" s="299" t="s">
        <v>49</v>
      </c>
      <c r="E5870" s="301">
        <v>47.238095238095234</v>
      </c>
      <c r="F5870" s="299" t="s">
        <v>187</v>
      </c>
    </row>
    <row r="5871" spans="1:6" x14ac:dyDescent="0.3">
      <c r="A5871" s="299" t="s">
        <v>495</v>
      </c>
      <c r="B5871" s="300">
        <v>22</v>
      </c>
      <c r="C5871" s="299" t="s">
        <v>92</v>
      </c>
      <c r="D5871" s="299" t="s">
        <v>49</v>
      </c>
      <c r="E5871" s="301">
        <v>1019.6190476190474</v>
      </c>
      <c r="F5871" s="299" t="s">
        <v>77</v>
      </c>
    </row>
    <row r="5872" spans="1:6" x14ac:dyDescent="0.3">
      <c r="A5872" s="299" t="s">
        <v>495</v>
      </c>
      <c r="B5872" s="300">
        <v>22</v>
      </c>
      <c r="C5872" s="299" t="s">
        <v>92</v>
      </c>
      <c r="D5872" s="299" t="s">
        <v>50</v>
      </c>
      <c r="E5872" s="301">
        <v>4.0000000000000018</v>
      </c>
      <c r="F5872" s="299" t="s">
        <v>77</v>
      </c>
    </row>
    <row r="5873" spans="1:6" x14ac:dyDescent="0.3">
      <c r="A5873" s="299" t="s">
        <v>495</v>
      </c>
      <c r="B5873" s="300">
        <v>22</v>
      </c>
      <c r="C5873" s="299" t="s">
        <v>92</v>
      </c>
      <c r="D5873" s="299" t="s">
        <v>51</v>
      </c>
      <c r="E5873" s="301">
        <v>24.999999999999993</v>
      </c>
      <c r="F5873" s="299" t="s">
        <v>77</v>
      </c>
    </row>
    <row r="5874" spans="1:6" x14ac:dyDescent="0.3">
      <c r="A5874" s="299" t="s">
        <v>495</v>
      </c>
      <c r="B5874" s="300">
        <v>22</v>
      </c>
      <c r="C5874" s="299" t="s">
        <v>92</v>
      </c>
      <c r="D5874" s="299" t="s">
        <v>52</v>
      </c>
      <c r="E5874" s="301">
        <v>166.04761904761904</v>
      </c>
      <c r="F5874" s="299" t="s">
        <v>187</v>
      </c>
    </row>
    <row r="5875" spans="1:6" x14ac:dyDescent="0.3">
      <c r="A5875" s="299" t="s">
        <v>495</v>
      </c>
      <c r="B5875" s="300">
        <v>22</v>
      </c>
      <c r="C5875" s="299" t="s">
        <v>92</v>
      </c>
      <c r="D5875" s="299" t="s">
        <v>52</v>
      </c>
      <c r="E5875" s="301">
        <v>538.61904761904748</v>
      </c>
      <c r="F5875" s="299" t="s">
        <v>77</v>
      </c>
    </row>
    <row r="5876" spans="1:6" x14ac:dyDescent="0.3">
      <c r="A5876" s="299" t="s">
        <v>495</v>
      </c>
      <c r="B5876" s="300">
        <v>22</v>
      </c>
      <c r="C5876" s="299" t="s">
        <v>92</v>
      </c>
      <c r="D5876" s="299" t="s">
        <v>53</v>
      </c>
      <c r="E5876" s="301">
        <v>104.3333333333333</v>
      </c>
      <c r="F5876" s="299" t="s">
        <v>187</v>
      </c>
    </row>
    <row r="5877" spans="1:6" x14ac:dyDescent="0.3">
      <c r="A5877" s="299" t="s">
        <v>495</v>
      </c>
      <c r="B5877" s="300">
        <v>22</v>
      </c>
      <c r="C5877" s="299" t="s">
        <v>92</v>
      </c>
      <c r="D5877" s="299" t="s">
        <v>53</v>
      </c>
      <c r="E5877" s="301">
        <v>678.09523809523796</v>
      </c>
      <c r="F5877" s="299" t="s">
        <v>77</v>
      </c>
    </row>
    <row r="5878" spans="1:6" x14ac:dyDescent="0.3">
      <c r="A5878" s="299" t="s">
        <v>495</v>
      </c>
      <c r="B5878" s="300">
        <v>22</v>
      </c>
      <c r="C5878" s="299" t="s">
        <v>92</v>
      </c>
      <c r="D5878" s="299" t="s">
        <v>54</v>
      </c>
      <c r="E5878" s="301">
        <v>79</v>
      </c>
      <c r="F5878" s="299" t="s">
        <v>187</v>
      </c>
    </row>
    <row r="5879" spans="1:6" x14ac:dyDescent="0.3">
      <c r="A5879" s="299" t="s">
        <v>495</v>
      </c>
      <c r="B5879" s="300">
        <v>22</v>
      </c>
      <c r="C5879" s="299" t="s">
        <v>92</v>
      </c>
      <c r="D5879" s="299" t="s">
        <v>54</v>
      </c>
      <c r="E5879" s="301">
        <v>462.99999999999994</v>
      </c>
      <c r="F5879" s="299" t="s">
        <v>77</v>
      </c>
    </row>
    <row r="5880" spans="1:6" x14ac:dyDescent="0.3">
      <c r="A5880" s="299" t="s">
        <v>495</v>
      </c>
      <c r="B5880" s="300">
        <v>22</v>
      </c>
      <c r="C5880" s="299" t="s">
        <v>92</v>
      </c>
      <c r="D5880" s="299" t="s">
        <v>55</v>
      </c>
      <c r="E5880" s="301">
        <v>167.42857142857144</v>
      </c>
      <c r="F5880" s="299" t="s">
        <v>187</v>
      </c>
    </row>
    <row r="5881" spans="1:6" x14ac:dyDescent="0.3">
      <c r="A5881" s="299" t="s">
        <v>495</v>
      </c>
      <c r="B5881" s="300">
        <v>22</v>
      </c>
      <c r="C5881" s="299" t="s">
        <v>92</v>
      </c>
      <c r="D5881" s="299" t="s">
        <v>55</v>
      </c>
      <c r="E5881" s="301">
        <v>675.76190476190482</v>
      </c>
      <c r="F5881" s="299" t="s">
        <v>77</v>
      </c>
    </row>
    <row r="5882" spans="1:6" x14ac:dyDescent="0.3">
      <c r="A5882" s="299" t="s">
        <v>495</v>
      </c>
      <c r="B5882" s="300">
        <v>22</v>
      </c>
      <c r="C5882" s="299" t="s">
        <v>92</v>
      </c>
      <c r="D5882" s="299" t="s">
        <v>56</v>
      </c>
      <c r="E5882" s="301">
        <v>5</v>
      </c>
      <c r="F5882" s="299" t="s">
        <v>187</v>
      </c>
    </row>
    <row r="5883" spans="1:6" x14ac:dyDescent="0.3">
      <c r="A5883" s="299" t="s">
        <v>495</v>
      </c>
      <c r="B5883" s="300">
        <v>22</v>
      </c>
      <c r="C5883" s="299" t="s">
        <v>92</v>
      </c>
      <c r="D5883" s="299" t="s">
        <v>56</v>
      </c>
      <c r="E5883" s="301">
        <v>16.000000000000007</v>
      </c>
      <c r="F5883" s="299" t="s">
        <v>77</v>
      </c>
    </row>
    <row r="5884" spans="1:6" x14ac:dyDescent="0.3">
      <c r="A5884" s="299" t="s">
        <v>495</v>
      </c>
      <c r="B5884" s="300">
        <v>22</v>
      </c>
      <c r="C5884" s="299" t="s">
        <v>92</v>
      </c>
      <c r="D5884" s="299" t="s">
        <v>57</v>
      </c>
      <c r="E5884" s="301">
        <v>2.9999999999999991</v>
      </c>
      <c r="F5884" s="299" t="s">
        <v>187</v>
      </c>
    </row>
    <row r="5885" spans="1:6" x14ac:dyDescent="0.3">
      <c r="A5885" s="299" t="s">
        <v>495</v>
      </c>
      <c r="B5885" s="300">
        <v>22</v>
      </c>
      <c r="C5885" s="299" t="s">
        <v>92</v>
      </c>
      <c r="D5885" s="299" t="s">
        <v>57</v>
      </c>
      <c r="E5885" s="301">
        <v>11</v>
      </c>
      <c r="F5885" s="299" t="s">
        <v>77</v>
      </c>
    </row>
    <row r="5886" spans="1:6" x14ac:dyDescent="0.3">
      <c r="A5886" s="299" t="s">
        <v>495</v>
      </c>
      <c r="B5886" s="300">
        <v>22</v>
      </c>
      <c r="C5886" s="299" t="s">
        <v>92</v>
      </c>
      <c r="D5886" s="299" t="s">
        <v>58</v>
      </c>
      <c r="E5886" s="301">
        <v>2.0000000000000009</v>
      </c>
      <c r="F5886" s="299" t="s">
        <v>187</v>
      </c>
    </row>
    <row r="5887" spans="1:6" x14ac:dyDescent="0.3">
      <c r="A5887" s="299" t="s">
        <v>495</v>
      </c>
      <c r="B5887" s="300">
        <v>22</v>
      </c>
      <c r="C5887" s="299" t="s">
        <v>92</v>
      </c>
      <c r="D5887" s="299" t="s">
        <v>58</v>
      </c>
      <c r="E5887" s="301">
        <v>11.999999999999996</v>
      </c>
      <c r="F5887" s="299" t="s">
        <v>77</v>
      </c>
    </row>
    <row r="5888" spans="1:6" x14ac:dyDescent="0.3">
      <c r="A5888" s="299" t="s">
        <v>495</v>
      </c>
      <c r="B5888" s="300">
        <v>22</v>
      </c>
      <c r="C5888" s="299" t="s">
        <v>92</v>
      </c>
      <c r="D5888" s="299" t="s">
        <v>59</v>
      </c>
      <c r="E5888" s="301">
        <v>32.809523809523817</v>
      </c>
      <c r="F5888" s="299" t="s">
        <v>187</v>
      </c>
    </row>
    <row r="5889" spans="1:6" x14ac:dyDescent="0.3">
      <c r="A5889" s="299" t="s">
        <v>495</v>
      </c>
      <c r="B5889" s="300">
        <v>22</v>
      </c>
      <c r="C5889" s="299" t="s">
        <v>92</v>
      </c>
      <c r="D5889" s="299" t="s">
        <v>59</v>
      </c>
      <c r="E5889" s="301">
        <v>57.476190476190453</v>
      </c>
      <c r="F5889" s="299" t="s">
        <v>77</v>
      </c>
    </row>
    <row r="5890" spans="1:6" x14ac:dyDescent="0.3">
      <c r="A5890" s="299" t="s">
        <v>495</v>
      </c>
      <c r="B5890" s="300">
        <v>22</v>
      </c>
      <c r="C5890" s="299" t="s">
        <v>92</v>
      </c>
      <c r="D5890" s="299" t="s">
        <v>60</v>
      </c>
      <c r="E5890" s="301">
        <v>50.61904761904762</v>
      </c>
      <c r="F5890" s="299" t="s">
        <v>187</v>
      </c>
    </row>
    <row r="5891" spans="1:6" x14ac:dyDescent="0.3">
      <c r="A5891" s="299" t="s">
        <v>495</v>
      </c>
      <c r="B5891" s="300">
        <v>22</v>
      </c>
      <c r="C5891" s="299" t="s">
        <v>92</v>
      </c>
      <c r="D5891" s="299" t="s">
        <v>60</v>
      </c>
      <c r="E5891" s="301">
        <v>368.76190476190476</v>
      </c>
      <c r="F5891" s="299" t="s">
        <v>77</v>
      </c>
    </row>
    <row r="5892" spans="1:6" x14ac:dyDescent="0.3">
      <c r="A5892" s="299" t="s">
        <v>495</v>
      </c>
      <c r="B5892" s="300">
        <v>22</v>
      </c>
      <c r="C5892" s="299" t="s">
        <v>92</v>
      </c>
      <c r="D5892" s="299" t="s">
        <v>61</v>
      </c>
      <c r="E5892" s="301">
        <v>1.0000000000000004</v>
      </c>
      <c r="F5892" s="299" t="s">
        <v>187</v>
      </c>
    </row>
    <row r="5893" spans="1:6" x14ac:dyDescent="0.3">
      <c r="A5893" s="299" t="s">
        <v>495</v>
      </c>
      <c r="B5893" s="300">
        <v>22</v>
      </c>
      <c r="C5893" s="299" t="s">
        <v>92</v>
      </c>
      <c r="D5893" s="299" t="s">
        <v>61</v>
      </c>
      <c r="E5893" s="301">
        <v>62.142857142857139</v>
      </c>
      <c r="F5893" s="299" t="s">
        <v>77</v>
      </c>
    </row>
    <row r="5894" spans="1:6" x14ac:dyDescent="0.3">
      <c r="A5894" s="299" t="s">
        <v>495</v>
      </c>
      <c r="B5894" s="300">
        <v>22</v>
      </c>
      <c r="C5894" s="299" t="s">
        <v>92</v>
      </c>
      <c r="D5894" s="299" t="s">
        <v>62</v>
      </c>
      <c r="E5894" s="301">
        <v>34.761904761904766</v>
      </c>
      <c r="F5894" s="299" t="s">
        <v>187</v>
      </c>
    </row>
    <row r="5895" spans="1:6" x14ac:dyDescent="0.3">
      <c r="A5895" s="299" t="s">
        <v>495</v>
      </c>
      <c r="B5895" s="300">
        <v>22</v>
      </c>
      <c r="C5895" s="299" t="s">
        <v>92</v>
      </c>
      <c r="D5895" s="299" t="s">
        <v>62</v>
      </c>
      <c r="E5895" s="301">
        <v>61.857142857142847</v>
      </c>
      <c r="F5895" s="299" t="s">
        <v>77</v>
      </c>
    </row>
    <row r="5896" spans="1:6" x14ac:dyDescent="0.3">
      <c r="A5896" s="299" t="s">
        <v>495</v>
      </c>
      <c r="B5896" s="300">
        <v>22</v>
      </c>
      <c r="C5896" s="299" t="s">
        <v>92</v>
      </c>
      <c r="D5896" s="299" t="s">
        <v>63</v>
      </c>
      <c r="E5896" s="301">
        <v>8.0000000000000036</v>
      </c>
      <c r="F5896" s="299" t="s">
        <v>187</v>
      </c>
    </row>
    <row r="5897" spans="1:6" x14ac:dyDescent="0.3">
      <c r="A5897" s="299" t="s">
        <v>495</v>
      </c>
      <c r="B5897" s="300">
        <v>22</v>
      </c>
      <c r="C5897" s="299" t="s">
        <v>92</v>
      </c>
      <c r="D5897" s="299" t="s">
        <v>63</v>
      </c>
      <c r="E5897" s="301">
        <v>258.33333333333326</v>
      </c>
      <c r="F5897" s="299" t="s">
        <v>77</v>
      </c>
    </row>
    <row r="5898" spans="1:6" x14ac:dyDescent="0.3">
      <c r="A5898" s="299" t="s">
        <v>495</v>
      </c>
      <c r="B5898" s="300">
        <v>22</v>
      </c>
      <c r="C5898" s="299" t="s">
        <v>92</v>
      </c>
      <c r="D5898" s="299" t="s">
        <v>64</v>
      </c>
      <c r="E5898" s="301">
        <v>10</v>
      </c>
      <c r="F5898" s="299" t="s">
        <v>187</v>
      </c>
    </row>
    <row r="5899" spans="1:6" x14ac:dyDescent="0.3">
      <c r="A5899" s="299" t="s">
        <v>495</v>
      </c>
      <c r="B5899" s="300">
        <v>22</v>
      </c>
      <c r="C5899" s="299" t="s">
        <v>92</v>
      </c>
      <c r="D5899" s="299" t="s">
        <v>64</v>
      </c>
      <c r="E5899" s="301">
        <v>63.238095238095269</v>
      </c>
      <c r="F5899" s="299" t="s">
        <v>77</v>
      </c>
    </row>
    <row r="5900" spans="1:6" x14ac:dyDescent="0.3">
      <c r="A5900" s="299" t="s">
        <v>495</v>
      </c>
      <c r="B5900" s="300">
        <v>22</v>
      </c>
      <c r="C5900" s="299" t="s">
        <v>92</v>
      </c>
      <c r="D5900" s="299" t="s">
        <v>65</v>
      </c>
      <c r="E5900" s="301">
        <v>32.000000000000014</v>
      </c>
      <c r="F5900" s="299" t="s">
        <v>187</v>
      </c>
    </row>
    <row r="5901" spans="1:6" x14ac:dyDescent="0.3">
      <c r="A5901" s="299" t="s">
        <v>495</v>
      </c>
      <c r="B5901" s="300">
        <v>22</v>
      </c>
      <c r="C5901" s="299" t="s">
        <v>92</v>
      </c>
      <c r="D5901" s="299" t="s">
        <v>65</v>
      </c>
      <c r="E5901" s="301">
        <v>52.714285714285715</v>
      </c>
      <c r="F5901" s="299" t="s">
        <v>77</v>
      </c>
    </row>
    <row r="5902" spans="1:6" x14ac:dyDescent="0.3">
      <c r="A5902" s="299" t="s">
        <v>495</v>
      </c>
      <c r="B5902" s="300">
        <v>22</v>
      </c>
      <c r="C5902" s="299" t="s">
        <v>92</v>
      </c>
      <c r="D5902" s="299" t="s">
        <v>67</v>
      </c>
      <c r="E5902" s="301">
        <v>12.999999999999995</v>
      </c>
      <c r="F5902" s="299" t="s">
        <v>77</v>
      </c>
    </row>
    <row r="5903" spans="1:6" x14ac:dyDescent="0.3">
      <c r="A5903" s="299" t="s">
        <v>495</v>
      </c>
      <c r="B5903" s="300">
        <v>23</v>
      </c>
      <c r="C5903" s="299" t="s">
        <v>91</v>
      </c>
      <c r="D5903" s="299" t="s">
        <v>47</v>
      </c>
      <c r="E5903" s="301">
        <v>5</v>
      </c>
      <c r="F5903" s="299" t="s">
        <v>187</v>
      </c>
    </row>
    <row r="5904" spans="1:6" x14ac:dyDescent="0.3">
      <c r="A5904" s="299" t="s">
        <v>495</v>
      </c>
      <c r="B5904" s="300">
        <v>23</v>
      </c>
      <c r="C5904" s="299" t="s">
        <v>91</v>
      </c>
      <c r="D5904" s="299" t="s">
        <v>47</v>
      </c>
      <c r="E5904" s="301">
        <v>5</v>
      </c>
      <c r="F5904" s="299" t="s">
        <v>188</v>
      </c>
    </row>
    <row r="5905" spans="1:6" x14ac:dyDescent="0.3">
      <c r="A5905" s="299" t="s">
        <v>495</v>
      </c>
      <c r="B5905" s="300">
        <v>23</v>
      </c>
      <c r="C5905" s="299" t="s">
        <v>91</v>
      </c>
      <c r="D5905" s="299" t="s">
        <v>47</v>
      </c>
      <c r="E5905" s="301">
        <v>20.333333333333339</v>
      </c>
      <c r="F5905" s="299" t="s">
        <v>77</v>
      </c>
    </row>
    <row r="5906" spans="1:6" x14ac:dyDescent="0.3">
      <c r="A5906" s="299" t="s">
        <v>495</v>
      </c>
      <c r="B5906" s="300">
        <v>23</v>
      </c>
      <c r="C5906" s="299" t="s">
        <v>91</v>
      </c>
      <c r="D5906" s="299" t="s">
        <v>48</v>
      </c>
      <c r="E5906" s="301">
        <v>9.0000000000000018</v>
      </c>
      <c r="F5906" s="299" t="s">
        <v>77</v>
      </c>
    </row>
    <row r="5907" spans="1:6" x14ac:dyDescent="0.3">
      <c r="A5907" s="299" t="s">
        <v>495</v>
      </c>
      <c r="B5907" s="300">
        <v>23</v>
      </c>
      <c r="C5907" s="299" t="s">
        <v>91</v>
      </c>
      <c r="D5907" s="299" t="s">
        <v>49</v>
      </c>
      <c r="E5907" s="301">
        <v>10.095238095238095</v>
      </c>
      <c r="F5907" s="299" t="s">
        <v>187</v>
      </c>
    </row>
    <row r="5908" spans="1:6" x14ac:dyDescent="0.3">
      <c r="A5908" s="299" t="s">
        <v>495</v>
      </c>
      <c r="B5908" s="300">
        <v>23</v>
      </c>
      <c r="C5908" s="299" t="s">
        <v>91</v>
      </c>
      <c r="D5908" s="299" t="s">
        <v>49</v>
      </c>
      <c r="E5908" s="301">
        <v>359.95238095238096</v>
      </c>
      <c r="F5908" s="299" t="s">
        <v>77</v>
      </c>
    </row>
    <row r="5909" spans="1:6" x14ac:dyDescent="0.3">
      <c r="A5909" s="299" t="s">
        <v>495</v>
      </c>
      <c r="B5909" s="300">
        <v>23</v>
      </c>
      <c r="C5909" s="299" t="s">
        <v>91</v>
      </c>
      <c r="D5909" s="299" t="s">
        <v>50</v>
      </c>
      <c r="E5909" s="301">
        <v>9.0000000000000018</v>
      </c>
      <c r="F5909" s="299" t="s">
        <v>77</v>
      </c>
    </row>
    <row r="5910" spans="1:6" x14ac:dyDescent="0.3">
      <c r="A5910" s="299" t="s">
        <v>495</v>
      </c>
      <c r="B5910" s="300">
        <v>23</v>
      </c>
      <c r="C5910" s="299" t="s">
        <v>91</v>
      </c>
      <c r="D5910" s="299" t="s">
        <v>51</v>
      </c>
      <c r="E5910" s="301">
        <v>10.142857142857144</v>
      </c>
      <c r="F5910" s="299" t="s">
        <v>77</v>
      </c>
    </row>
    <row r="5911" spans="1:6" x14ac:dyDescent="0.3">
      <c r="A5911" s="299" t="s">
        <v>495</v>
      </c>
      <c r="B5911" s="300">
        <v>23</v>
      </c>
      <c r="C5911" s="299" t="s">
        <v>91</v>
      </c>
      <c r="D5911" s="299" t="s">
        <v>52</v>
      </c>
      <c r="E5911" s="301">
        <v>27.904761904761894</v>
      </c>
      <c r="F5911" s="299" t="s">
        <v>187</v>
      </c>
    </row>
    <row r="5912" spans="1:6" x14ac:dyDescent="0.3">
      <c r="A5912" s="299" t="s">
        <v>495</v>
      </c>
      <c r="B5912" s="300">
        <v>23</v>
      </c>
      <c r="C5912" s="299" t="s">
        <v>91</v>
      </c>
      <c r="D5912" s="299" t="s">
        <v>52</v>
      </c>
      <c r="E5912" s="301">
        <v>309.38095238095241</v>
      </c>
      <c r="F5912" s="299" t="s">
        <v>77</v>
      </c>
    </row>
    <row r="5913" spans="1:6" x14ac:dyDescent="0.3">
      <c r="A5913" s="299" t="s">
        <v>495</v>
      </c>
      <c r="B5913" s="300">
        <v>23</v>
      </c>
      <c r="C5913" s="299" t="s">
        <v>91</v>
      </c>
      <c r="D5913" s="299" t="s">
        <v>53</v>
      </c>
      <c r="E5913" s="301">
        <v>593.90476190476204</v>
      </c>
      <c r="F5913" s="299" t="s">
        <v>187</v>
      </c>
    </row>
    <row r="5914" spans="1:6" x14ac:dyDescent="0.3">
      <c r="A5914" s="299" t="s">
        <v>495</v>
      </c>
      <c r="B5914" s="300">
        <v>23</v>
      </c>
      <c r="C5914" s="299" t="s">
        <v>91</v>
      </c>
      <c r="D5914" s="299" t="s">
        <v>53</v>
      </c>
      <c r="E5914" s="301">
        <v>380.80952380952397</v>
      </c>
      <c r="F5914" s="299" t="s">
        <v>77</v>
      </c>
    </row>
    <row r="5915" spans="1:6" x14ac:dyDescent="0.3">
      <c r="A5915" s="299" t="s">
        <v>495</v>
      </c>
      <c r="B5915" s="300">
        <v>23</v>
      </c>
      <c r="C5915" s="299" t="s">
        <v>91</v>
      </c>
      <c r="D5915" s="299" t="s">
        <v>54</v>
      </c>
      <c r="E5915" s="301">
        <v>31.523809523809533</v>
      </c>
      <c r="F5915" s="299" t="s">
        <v>187</v>
      </c>
    </row>
    <row r="5916" spans="1:6" x14ac:dyDescent="0.3">
      <c r="A5916" s="299" t="s">
        <v>495</v>
      </c>
      <c r="B5916" s="300">
        <v>23</v>
      </c>
      <c r="C5916" s="299" t="s">
        <v>91</v>
      </c>
      <c r="D5916" s="299" t="s">
        <v>54</v>
      </c>
      <c r="E5916" s="301">
        <v>418.47619047619048</v>
      </c>
      <c r="F5916" s="299" t="s">
        <v>77</v>
      </c>
    </row>
    <row r="5917" spans="1:6" x14ac:dyDescent="0.3">
      <c r="A5917" s="299" t="s">
        <v>495</v>
      </c>
      <c r="B5917" s="300">
        <v>23</v>
      </c>
      <c r="C5917" s="299" t="s">
        <v>91</v>
      </c>
      <c r="D5917" s="299" t="s">
        <v>55</v>
      </c>
      <c r="E5917" s="301">
        <v>155.38095238095238</v>
      </c>
      <c r="F5917" s="299" t="s">
        <v>187</v>
      </c>
    </row>
    <row r="5918" spans="1:6" x14ac:dyDescent="0.3">
      <c r="A5918" s="299" t="s">
        <v>495</v>
      </c>
      <c r="B5918" s="300">
        <v>23</v>
      </c>
      <c r="C5918" s="299" t="s">
        <v>91</v>
      </c>
      <c r="D5918" s="299" t="s">
        <v>55</v>
      </c>
      <c r="E5918" s="301">
        <v>635.90476190476204</v>
      </c>
      <c r="F5918" s="299" t="s">
        <v>77</v>
      </c>
    </row>
    <row r="5919" spans="1:6" x14ac:dyDescent="0.3">
      <c r="A5919" s="299" t="s">
        <v>495</v>
      </c>
      <c r="B5919" s="300">
        <v>23</v>
      </c>
      <c r="C5919" s="299" t="s">
        <v>91</v>
      </c>
      <c r="D5919" s="299" t="s">
        <v>56</v>
      </c>
      <c r="E5919" s="301">
        <v>6.3333333333333321</v>
      </c>
      <c r="F5919" s="299" t="s">
        <v>187</v>
      </c>
    </row>
    <row r="5920" spans="1:6" x14ac:dyDescent="0.3">
      <c r="A5920" s="299" t="s">
        <v>495</v>
      </c>
      <c r="B5920" s="300">
        <v>23</v>
      </c>
      <c r="C5920" s="299" t="s">
        <v>91</v>
      </c>
      <c r="D5920" s="299" t="s">
        <v>56</v>
      </c>
      <c r="E5920" s="301">
        <v>21.285714285714285</v>
      </c>
      <c r="F5920" s="299" t="s">
        <v>77</v>
      </c>
    </row>
    <row r="5921" spans="1:6" x14ac:dyDescent="0.3">
      <c r="A5921" s="299" t="s">
        <v>495</v>
      </c>
      <c r="B5921" s="300">
        <v>23</v>
      </c>
      <c r="C5921" s="299" t="s">
        <v>91</v>
      </c>
      <c r="D5921" s="299" t="s">
        <v>57</v>
      </c>
      <c r="E5921" s="301">
        <v>7.2380952380952372</v>
      </c>
      <c r="F5921" s="299" t="s">
        <v>187</v>
      </c>
    </row>
    <row r="5922" spans="1:6" x14ac:dyDescent="0.3">
      <c r="A5922" s="299" t="s">
        <v>495</v>
      </c>
      <c r="B5922" s="300">
        <v>23</v>
      </c>
      <c r="C5922" s="299" t="s">
        <v>91</v>
      </c>
      <c r="D5922" s="299" t="s">
        <v>57</v>
      </c>
      <c r="E5922" s="301">
        <v>2.9047619047619038</v>
      </c>
      <c r="F5922" s="299" t="s">
        <v>77</v>
      </c>
    </row>
    <row r="5923" spans="1:6" x14ac:dyDescent="0.3">
      <c r="A5923" s="299" t="s">
        <v>495</v>
      </c>
      <c r="B5923" s="300">
        <v>23</v>
      </c>
      <c r="C5923" s="299" t="s">
        <v>91</v>
      </c>
      <c r="D5923" s="299" t="s">
        <v>58</v>
      </c>
      <c r="E5923" s="301">
        <v>2.9999999999999991</v>
      </c>
      <c r="F5923" s="299" t="s">
        <v>187</v>
      </c>
    </row>
    <row r="5924" spans="1:6" x14ac:dyDescent="0.3">
      <c r="A5924" s="299" t="s">
        <v>495</v>
      </c>
      <c r="B5924" s="300">
        <v>23</v>
      </c>
      <c r="C5924" s="299" t="s">
        <v>91</v>
      </c>
      <c r="D5924" s="299" t="s">
        <v>58</v>
      </c>
      <c r="E5924" s="301">
        <v>2.1428571428571428</v>
      </c>
      <c r="F5924" s="299" t="s">
        <v>77</v>
      </c>
    </row>
    <row r="5925" spans="1:6" x14ac:dyDescent="0.3">
      <c r="A5925" s="299" t="s">
        <v>495</v>
      </c>
      <c r="B5925" s="300">
        <v>23</v>
      </c>
      <c r="C5925" s="299" t="s">
        <v>91</v>
      </c>
      <c r="D5925" s="299" t="s">
        <v>59</v>
      </c>
      <c r="E5925" s="301">
        <v>19.000000000000004</v>
      </c>
      <c r="F5925" s="299" t="s">
        <v>187</v>
      </c>
    </row>
    <row r="5926" spans="1:6" x14ac:dyDescent="0.3">
      <c r="A5926" s="299" t="s">
        <v>495</v>
      </c>
      <c r="B5926" s="300">
        <v>23</v>
      </c>
      <c r="C5926" s="299" t="s">
        <v>91</v>
      </c>
      <c r="D5926" s="299" t="s">
        <v>59</v>
      </c>
      <c r="E5926" s="301">
        <v>65.238095238095269</v>
      </c>
      <c r="F5926" s="299" t="s">
        <v>77</v>
      </c>
    </row>
    <row r="5927" spans="1:6" x14ac:dyDescent="0.3">
      <c r="A5927" s="299" t="s">
        <v>495</v>
      </c>
      <c r="B5927" s="300">
        <v>23</v>
      </c>
      <c r="C5927" s="299" t="s">
        <v>91</v>
      </c>
      <c r="D5927" s="299" t="s">
        <v>60</v>
      </c>
      <c r="E5927" s="301">
        <v>38.190476190476197</v>
      </c>
      <c r="F5927" s="299" t="s">
        <v>187</v>
      </c>
    </row>
    <row r="5928" spans="1:6" x14ac:dyDescent="0.3">
      <c r="A5928" s="299" t="s">
        <v>495</v>
      </c>
      <c r="B5928" s="300">
        <v>23</v>
      </c>
      <c r="C5928" s="299" t="s">
        <v>91</v>
      </c>
      <c r="D5928" s="299" t="s">
        <v>60</v>
      </c>
      <c r="E5928" s="301">
        <v>70.19047619047619</v>
      </c>
      <c r="F5928" s="299" t="s">
        <v>77</v>
      </c>
    </row>
    <row r="5929" spans="1:6" x14ac:dyDescent="0.3">
      <c r="A5929" s="299" t="s">
        <v>495</v>
      </c>
      <c r="B5929" s="300">
        <v>23</v>
      </c>
      <c r="C5929" s="299" t="s">
        <v>91</v>
      </c>
      <c r="D5929" s="299" t="s">
        <v>61</v>
      </c>
      <c r="E5929" s="301">
        <v>52.761904761904759</v>
      </c>
      <c r="F5929" s="299" t="s">
        <v>77</v>
      </c>
    </row>
    <row r="5930" spans="1:6" x14ac:dyDescent="0.3">
      <c r="A5930" s="299" t="s">
        <v>495</v>
      </c>
      <c r="B5930" s="300">
        <v>23</v>
      </c>
      <c r="C5930" s="299" t="s">
        <v>91</v>
      </c>
      <c r="D5930" s="299" t="s">
        <v>62</v>
      </c>
      <c r="E5930" s="301">
        <v>40.428571428571416</v>
      </c>
      <c r="F5930" s="299" t="s">
        <v>187</v>
      </c>
    </row>
    <row r="5931" spans="1:6" x14ac:dyDescent="0.3">
      <c r="A5931" s="299" t="s">
        <v>495</v>
      </c>
      <c r="B5931" s="300">
        <v>23</v>
      </c>
      <c r="C5931" s="299" t="s">
        <v>91</v>
      </c>
      <c r="D5931" s="299" t="s">
        <v>62</v>
      </c>
      <c r="E5931" s="301">
        <v>139.71428571428572</v>
      </c>
      <c r="F5931" s="299" t="s">
        <v>77</v>
      </c>
    </row>
    <row r="5932" spans="1:6" x14ac:dyDescent="0.3">
      <c r="A5932" s="299" t="s">
        <v>495</v>
      </c>
      <c r="B5932" s="300">
        <v>23</v>
      </c>
      <c r="C5932" s="299" t="s">
        <v>91</v>
      </c>
      <c r="D5932" s="299" t="s">
        <v>63</v>
      </c>
      <c r="E5932" s="301">
        <v>6.9999999999999973</v>
      </c>
      <c r="F5932" s="299" t="s">
        <v>187</v>
      </c>
    </row>
    <row r="5933" spans="1:6" x14ac:dyDescent="0.3">
      <c r="A5933" s="299" t="s">
        <v>495</v>
      </c>
      <c r="B5933" s="300">
        <v>23</v>
      </c>
      <c r="C5933" s="299" t="s">
        <v>91</v>
      </c>
      <c r="D5933" s="299" t="s">
        <v>63</v>
      </c>
      <c r="E5933" s="301">
        <v>409.23809523809524</v>
      </c>
      <c r="F5933" s="299" t="s">
        <v>77</v>
      </c>
    </row>
    <row r="5934" spans="1:6" x14ac:dyDescent="0.3">
      <c r="A5934" s="299" t="s">
        <v>495</v>
      </c>
      <c r="B5934" s="300">
        <v>23</v>
      </c>
      <c r="C5934" s="299" t="s">
        <v>91</v>
      </c>
      <c r="D5934" s="299" t="s">
        <v>64</v>
      </c>
      <c r="E5934" s="301">
        <v>8.0000000000000036</v>
      </c>
      <c r="F5934" s="299" t="s">
        <v>187</v>
      </c>
    </row>
    <row r="5935" spans="1:6" x14ac:dyDescent="0.3">
      <c r="A5935" s="299" t="s">
        <v>495</v>
      </c>
      <c r="B5935" s="300">
        <v>23</v>
      </c>
      <c r="C5935" s="299" t="s">
        <v>91</v>
      </c>
      <c r="D5935" s="299" t="s">
        <v>64</v>
      </c>
      <c r="E5935" s="301">
        <v>48.809523809523803</v>
      </c>
      <c r="F5935" s="299" t="s">
        <v>77</v>
      </c>
    </row>
    <row r="5936" spans="1:6" x14ac:dyDescent="0.3">
      <c r="A5936" s="299" t="s">
        <v>495</v>
      </c>
      <c r="B5936" s="300">
        <v>23</v>
      </c>
      <c r="C5936" s="299" t="s">
        <v>91</v>
      </c>
      <c r="D5936" s="299" t="s">
        <v>65</v>
      </c>
      <c r="E5936" s="301">
        <v>93.333333333333357</v>
      </c>
      <c r="F5936" s="299" t="s">
        <v>187</v>
      </c>
    </row>
    <row r="5937" spans="1:6" x14ac:dyDescent="0.3">
      <c r="A5937" s="299" t="s">
        <v>495</v>
      </c>
      <c r="B5937" s="300">
        <v>23</v>
      </c>
      <c r="C5937" s="299" t="s">
        <v>91</v>
      </c>
      <c r="D5937" s="299" t="s">
        <v>65</v>
      </c>
      <c r="E5937" s="301">
        <v>36.761904761904759</v>
      </c>
      <c r="F5937" s="299" t="s">
        <v>77</v>
      </c>
    </row>
    <row r="5938" spans="1:6" x14ac:dyDescent="0.3">
      <c r="A5938" s="299" t="s">
        <v>495</v>
      </c>
      <c r="B5938" s="300">
        <v>23</v>
      </c>
      <c r="C5938" s="299" t="s">
        <v>91</v>
      </c>
      <c r="D5938" s="299" t="s">
        <v>67</v>
      </c>
      <c r="E5938" s="301">
        <v>2.0000000000000009</v>
      </c>
      <c r="F5938" s="299" t="s">
        <v>77</v>
      </c>
    </row>
    <row r="5939" spans="1:6" x14ac:dyDescent="0.3">
      <c r="A5939" s="299" t="s">
        <v>495</v>
      </c>
      <c r="B5939" s="300">
        <v>23</v>
      </c>
      <c r="C5939" s="299" t="s">
        <v>92</v>
      </c>
      <c r="D5939" s="299" t="s">
        <v>47</v>
      </c>
      <c r="E5939" s="301">
        <v>2.9999999999999991</v>
      </c>
      <c r="F5939" s="299" t="s">
        <v>187</v>
      </c>
    </row>
    <row r="5940" spans="1:6" x14ac:dyDescent="0.3">
      <c r="A5940" s="299" t="s">
        <v>495</v>
      </c>
      <c r="B5940" s="300">
        <v>23</v>
      </c>
      <c r="C5940" s="299" t="s">
        <v>92</v>
      </c>
      <c r="D5940" s="299" t="s">
        <v>47</v>
      </c>
      <c r="E5940" s="301">
        <v>5.9999999999999982</v>
      </c>
      <c r="F5940" s="299" t="s">
        <v>188</v>
      </c>
    </row>
    <row r="5941" spans="1:6" x14ac:dyDescent="0.3">
      <c r="A5941" s="299" t="s">
        <v>495</v>
      </c>
      <c r="B5941" s="300">
        <v>23</v>
      </c>
      <c r="C5941" s="299" t="s">
        <v>92</v>
      </c>
      <c r="D5941" s="299" t="s">
        <v>47</v>
      </c>
      <c r="E5941" s="301">
        <v>6.857142857142855</v>
      </c>
      <c r="F5941" s="299" t="s">
        <v>77</v>
      </c>
    </row>
    <row r="5942" spans="1:6" x14ac:dyDescent="0.3">
      <c r="A5942" s="299" t="s">
        <v>495</v>
      </c>
      <c r="B5942" s="300">
        <v>23</v>
      </c>
      <c r="C5942" s="299" t="s">
        <v>92</v>
      </c>
      <c r="D5942" s="299" t="s">
        <v>48</v>
      </c>
      <c r="E5942" s="301">
        <v>2.9999999999999991</v>
      </c>
      <c r="F5942" s="299" t="s">
        <v>77</v>
      </c>
    </row>
    <row r="5943" spans="1:6" x14ac:dyDescent="0.3">
      <c r="A5943" s="299" t="s">
        <v>495</v>
      </c>
      <c r="B5943" s="300">
        <v>23</v>
      </c>
      <c r="C5943" s="299" t="s">
        <v>92</v>
      </c>
      <c r="D5943" s="299" t="s">
        <v>49</v>
      </c>
      <c r="E5943" s="301">
        <v>20.666666666666664</v>
      </c>
      <c r="F5943" s="299" t="s">
        <v>187</v>
      </c>
    </row>
    <row r="5944" spans="1:6" x14ac:dyDescent="0.3">
      <c r="A5944" s="299" t="s">
        <v>495</v>
      </c>
      <c r="B5944" s="300">
        <v>23</v>
      </c>
      <c r="C5944" s="299" t="s">
        <v>92</v>
      </c>
      <c r="D5944" s="299" t="s">
        <v>49</v>
      </c>
      <c r="E5944" s="301">
        <v>162.0952380952381</v>
      </c>
      <c r="F5944" s="299" t="s">
        <v>77</v>
      </c>
    </row>
    <row r="5945" spans="1:6" x14ac:dyDescent="0.3">
      <c r="A5945" s="299" t="s">
        <v>495</v>
      </c>
      <c r="B5945" s="300">
        <v>23</v>
      </c>
      <c r="C5945" s="299" t="s">
        <v>92</v>
      </c>
      <c r="D5945" s="299" t="s">
        <v>51</v>
      </c>
      <c r="E5945" s="301">
        <v>2.0000000000000009</v>
      </c>
      <c r="F5945" s="299" t="s">
        <v>77</v>
      </c>
    </row>
    <row r="5946" spans="1:6" x14ac:dyDescent="0.3">
      <c r="A5946" s="299" t="s">
        <v>495</v>
      </c>
      <c r="B5946" s="300">
        <v>23</v>
      </c>
      <c r="C5946" s="299" t="s">
        <v>92</v>
      </c>
      <c r="D5946" s="299" t="s">
        <v>52</v>
      </c>
      <c r="E5946" s="301">
        <v>13.190476190476186</v>
      </c>
      <c r="F5946" s="299" t="s">
        <v>187</v>
      </c>
    </row>
    <row r="5947" spans="1:6" x14ac:dyDescent="0.3">
      <c r="A5947" s="299" t="s">
        <v>495</v>
      </c>
      <c r="B5947" s="300">
        <v>23</v>
      </c>
      <c r="C5947" s="299" t="s">
        <v>92</v>
      </c>
      <c r="D5947" s="299" t="s">
        <v>52</v>
      </c>
      <c r="E5947" s="301">
        <v>54.666666666666671</v>
      </c>
      <c r="F5947" s="299" t="s">
        <v>77</v>
      </c>
    </row>
    <row r="5948" spans="1:6" x14ac:dyDescent="0.3">
      <c r="A5948" s="299" t="s">
        <v>495</v>
      </c>
      <c r="B5948" s="300">
        <v>23</v>
      </c>
      <c r="C5948" s="299" t="s">
        <v>92</v>
      </c>
      <c r="D5948" s="299" t="s">
        <v>53</v>
      </c>
      <c r="E5948" s="301">
        <v>45.095238095238102</v>
      </c>
      <c r="F5948" s="299" t="s">
        <v>187</v>
      </c>
    </row>
    <row r="5949" spans="1:6" x14ac:dyDescent="0.3">
      <c r="A5949" s="299" t="s">
        <v>495</v>
      </c>
      <c r="B5949" s="300">
        <v>23</v>
      </c>
      <c r="C5949" s="299" t="s">
        <v>92</v>
      </c>
      <c r="D5949" s="299" t="s">
        <v>53</v>
      </c>
      <c r="E5949" s="301">
        <v>76.952380952380949</v>
      </c>
      <c r="F5949" s="299" t="s">
        <v>77</v>
      </c>
    </row>
    <row r="5950" spans="1:6" x14ac:dyDescent="0.3">
      <c r="A5950" s="299" t="s">
        <v>495</v>
      </c>
      <c r="B5950" s="300">
        <v>23</v>
      </c>
      <c r="C5950" s="299" t="s">
        <v>92</v>
      </c>
      <c r="D5950" s="299" t="s">
        <v>54</v>
      </c>
      <c r="E5950" s="301">
        <v>13.999999999999995</v>
      </c>
      <c r="F5950" s="299" t="s">
        <v>187</v>
      </c>
    </row>
    <row r="5951" spans="1:6" x14ac:dyDescent="0.3">
      <c r="A5951" s="299" t="s">
        <v>495</v>
      </c>
      <c r="B5951" s="300">
        <v>23</v>
      </c>
      <c r="C5951" s="299" t="s">
        <v>92</v>
      </c>
      <c r="D5951" s="299" t="s">
        <v>54</v>
      </c>
      <c r="E5951" s="301">
        <v>163.1904761904762</v>
      </c>
      <c r="F5951" s="299" t="s">
        <v>77</v>
      </c>
    </row>
    <row r="5952" spans="1:6" x14ac:dyDescent="0.3">
      <c r="A5952" s="299" t="s">
        <v>495</v>
      </c>
      <c r="B5952" s="300">
        <v>23</v>
      </c>
      <c r="C5952" s="299" t="s">
        <v>92</v>
      </c>
      <c r="D5952" s="299" t="s">
        <v>55</v>
      </c>
      <c r="E5952" s="301">
        <v>52.571428571428562</v>
      </c>
      <c r="F5952" s="299" t="s">
        <v>187</v>
      </c>
    </row>
    <row r="5953" spans="1:6" x14ac:dyDescent="0.3">
      <c r="A5953" s="299" t="s">
        <v>495</v>
      </c>
      <c r="B5953" s="300">
        <v>23</v>
      </c>
      <c r="C5953" s="299" t="s">
        <v>92</v>
      </c>
      <c r="D5953" s="299" t="s">
        <v>55</v>
      </c>
      <c r="E5953" s="301">
        <v>116.90476190476187</v>
      </c>
      <c r="F5953" s="299" t="s">
        <v>77</v>
      </c>
    </row>
    <row r="5954" spans="1:6" x14ac:dyDescent="0.3">
      <c r="A5954" s="299" t="s">
        <v>495</v>
      </c>
      <c r="B5954" s="300">
        <v>23</v>
      </c>
      <c r="C5954" s="299" t="s">
        <v>92</v>
      </c>
      <c r="D5954" s="299" t="s">
        <v>56</v>
      </c>
      <c r="E5954" s="301">
        <v>6.9999999999999973</v>
      </c>
      <c r="F5954" s="299" t="s">
        <v>77</v>
      </c>
    </row>
    <row r="5955" spans="1:6" x14ac:dyDescent="0.3">
      <c r="A5955" s="299" t="s">
        <v>495</v>
      </c>
      <c r="B5955" s="300">
        <v>23</v>
      </c>
      <c r="C5955" s="299" t="s">
        <v>92</v>
      </c>
      <c r="D5955" s="299" t="s">
        <v>57</v>
      </c>
      <c r="E5955" s="301">
        <v>2.0000000000000009</v>
      </c>
      <c r="F5955" s="299" t="s">
        <v>187</v>
      </c>
    </row>
    <row r="5956" spans="1:6" x14ac:dyDescent="0.3">
      <c r="A5956" s="299" t="s">
        <v>495</v>
      </c>
      <c r="B5956" s="300">
        <v>23</v>
      </c>
      <c r="C5956" s="299" t="s">
        <v>92</v>
      </c>
      <c r="D5956" s="299" t="s">
        <v>57</v>
      </c>
      <c r="E5956" s="301">
        <v>5.1904761904761907</v>
      </c>
      <c r="F5956" s="299" t="s">
        <v>77</v>
      </c>
    </row>
    <row r="5957" spans="1:6" x14ac:dyDescent="0.3">
      <c r="A5957" s="299" t="s">
        <v>495</v>
      </c>
      <c r="B5957" s="300">
        <v>23</v>
      </c>
      <c r="C5957" s="299" t="s">
        <v>92</v>
      </c>
      <c r="D5957" s="299" t="s">
        <v>58</v>
      </c>
      <c r="E5957" s="301">
        <v>5.9999999999999982</v>
      </c>
      <c r="F5957" s="299" t="s">
        <v>77</v>
      </c>
    </row>
    <row r="5958" spans="1:6" x14ac:dyDescent="0.3">
      <c r="A5958" s="299" t="s">
        <v>495</v>
      </c>
      <c r="B5958" s="300">
        <v>23</v>
      </c>
      <c r="C5958" s="299" t="s">
        <v>92</v>
      </c>
      <c r="D5958" s="299" t="s">
        <v>59</v>
      </c>
      <c r="E5958" s="301">
        <v>13.571428571428566</v>
      </c>
      <c r="F5958" s="299" t="s">
        <v>187</v>
      </c>
    </row>
    <row r="5959" spans="1:6" x14ac:dyDescent="0.3">
      <c r="A5959" s="299" t="s">
        <v>495</v>
      </c>
      <c r="B5959" s="300">
        <v>23</v>
      </c>
      <c r="C5959" s="299" t="s">
        <v>92</v>
      </c>
      <c r="D5959" s="299" t="s">
        <v>59</v>
      </c>
      <c r="E5959" s="301">
        <v>9.9047619047619051</v>
      </c>
      <c r="F5959" s="299" t="s">
        <v>77</v>
      </c>
    </row>
    <row r="5960" spans="1:6" x14ac:dyDescent="0.3">
      <c r="A5960" s="299" t="s">
        <v>495</v>
      </c>
      <c r="B5960" s="300">
        <v>23</v>
      </c>
      <c r="C5960" s="299" t="s">
        <v>92</v>
      </c>
      <c r="D5960" s="299" t="s">
        <v>60</v>
      </c>
      <c r="E5960" s="301">
        <v>6.9999999999999973</v>
      </c>
      <c r="F5960" s="299" t="s">
        <v>187</v>
      </c>
    </row>
    <row r="5961" spans="1:6" x14ac:dyDescent="0.3">
      <c r="A5961" s="299" t="s">
        <v>495</v>
      </c>
      <c r="B5961" s="300">
        <v>23</v>
      </c>
      <c r="C5961" s="299" t="s">
        <v>92</v>
      </c>
      <c r="D5961" s="299" t="s">
        <v>60</v>
      </c>
      <c r="E5961" s="301">
        <v>16.476190476190474</v>
      </c>
      <c r="F5961" s="299" t="s">
        <v>77</v>
      </c>
    </row>
    <row r="5962" spans="1:6" x14ac:dyDescent="0.3">
      <c r="A5962" s="299" t="s">
        <v>495</v>
      </c>
      <c r="B5962" s="300">
        <v>23</v>
      </c>
      <c r="C5962" s="299" t="s">
        <v>92</v>
      </c>
      <c r="D5962" s="299" t="s">
        <v>61</v>
      </c>
      <c r="E5962" s="301">
        <v>11.238095238095235</v>
      </c>
      <c r="F5962" s="299" t="s">
        <v>77</v>
      </c>
    </row>
    <row r="5963" spans="1:6" x14ac:dyDescent="0.3">
      <c r="A5963" s="299" t="s">
        <v>495</v>
      </c>
      <c r="B5963" s="300">
        <v>23</v>
      </c>
      <c r="C5963" s="299" t="s">
        <v>92</v>
      </c>
      <c r="D5963" s="299" t="s">
        <v>62</v>
      </c>
      <c r="E5963" s="301">
        <v>22.857142857142854</v>
      </c>
      <c r="F5963" s="299" t="s">
        <v>187</v>
      </c>
    </row>
    <row r="5964" spans="1:6" x14ac:dyDescent="0.3">
      <c r="A5964" s="299" t="s">
        <v>495</v>
      </c>
      <c r="B5964" s="300">
        <v>23</v>
      </c>
      <c r="C5964" s="299" t="s">
        <v>92</v>
      </c>
      <c r="D5964" s="299" t="s">
        <v>62</v>
      </c>
      <c r="E5964" s="301">
        <v>72.047619047619051</v>
      </c>
      <c r="F5964" s="299" t="s">
        <v>77</v>
      </c>
    </row>
    <row r="5965" spans="1:6" x14ac:dyDescent="0.3">
      <c r="A5965" s="299" t="s">
        <v>495</v>
      </c>
      <c r="B5965" s="300">
        <v>23</v>
      </c>
      <c r="C5965" s="299" t="s">
        <v>92</v>
      </c>
      <c r="D5965" s="299" t="s">
        <v>63</v>
      </c>
      <c r="E5965" s="301">
        <v>10</v>
      </c>
      <c r="F5965" s="299" t="s">
        <v>187</v>
      </c>
    </row>
    <row r="5966" spans="1:6" x14ac:dyDescent="0.3">
      <c r="A5966" s="299" t="s">
        <v>495</v>
      </c>
      <c r="B5966" s="300">
        <v>23</v>
      </c>
      <c r="C5966" s="299" t="s">
        <v>92</v>
      </c>
      <c r="D5966" s="299" t="s">
        <v>63</v>
      </c>
      <c r="E5966" s="301">
        <v>99.476190476190453</v>
      </c>
      <c r="F5966" s="299" t="s">
        <v>77</v>
      </c>
    </row>
    <row r="5967" spans="1:6" x14ac:dyDescent="0.3">
      <c r="A5967" s="299" t="s">
        <v>495</v>
      </c>
      <c r="B5967" s="300">
        <v>23</v>
      </c>
      <c r="C5967" s="299" t="s">
        <v>92</v>
      </c>
      <c r="D5967" s="299" t="s">
        <v>64</v>
      </c>
      <c r="E5967" s="301">
        <v>4.0952380952380967</v>
      </c>
      <c r="F5967" s="299" t="s">
        <v>187</v>
      </c>
    </row>
    <row r="5968" spans="1:6" x14ac:dyDescent="0.3">
      <c r="A5968" s="299" t="s">
        <v>495</v>
      </c>
      <c r="B5968" s="300">
        <v>23</v>
      </c>
      <c r="C5968" s="299" t="s">
        <v>92</v>
      </c>
      <c r="D5968" s="299" t="s">
        <v>64</v>
      </c>
      <c r="E5968" s="301">
        <v>17.809523809523814</v>
      </c>
      <c r="F5968" s="299" t="s">
        <v>77</v>
      </c>
    </row>
    <row r="5969" spans="1:6" x14ac:dyDescent="0.3">
      <c r="A5969" s="299" t="s">
        <v>495</v>
      </c>
      <c r="B5969" s="300">
        <v>23</v>
      </c>
      <c r="C5969" s="299" t="s">
        <v>92</v>
      </c>
      <c r="D5969" s="299" t="s">
        <v>65</v>
      </c>
      <c r="E5969" s="301">
        <v>12.999999999999995</v>
      </c>
      <c r="F5969" s="299" t="s">
        <v>187</v>
      </c>
    </row>
    <row r="5970" spans="1:6" x14ac:dyDescent="0.3">
      <c r="A5970" s="299" t="s">
        <v>495</v>
      </c>
      <c r="B5970" s="300">
        <v>23</v>
      </c>
      <c r="C5970" s="299" t="s">
        <v>92</v>
      </c>
      <c r="D5970" s="299" t="s">
        <v>65</v>
      </c>
      <c r="E5970" s="301">
        <v>5.9999999999999982</v>
      </c>
      <c r="F5970" s="299" t="s">
        <v>77</v>
      </c>
    </row>
    <row r="5971" spans="1:6" x14ac:dyDescent="0.3">
      <c r="A5971" s="299" t="s">
        <v>495</v>
      </c>
      <c r="B5971" s="300">
        <v>24</v>
      </c>
      <c r="C5971" s="299" t="s">
        <v>91</v>
      </c>
      <c r="D5971" s="299" t="s">
        <v>47</v>
      </c>
      <c r="E5971" s="301">
        <v>11</v>
      </c>
      <c r="F5971" s="299" t="s">
        <v>187</v>
      </c>
    </row>
    <row r="5972" spans="1:6" x14ac:dyDescent="0.3">
      <c r="A5972" s="299" t="s">
        <v>495</v>
      </c>
      <c r="B5972" s="300">
        <v>24</v>
      </c>
      <c r="C5972" s="299" t="s">
        <v>91</v>
      </c>
      <c r="D5972" s="299" t="s">
        <v>47</v>
      </c>
      <c r="E5972" s="301">
        <v>16.000000000000007</v>
      </c>
      <c r="F5972" s="299" t="s">
        <v>188</v>
      </c>
    </row>
    <row r="5973" spans="1:6" x14ac:dyDescent="0.3">
      <c r="A5973" s="299" t="s">
        <v>495</v>
      </c>
      <c r="B5973" s="300">
        <v>24</v>
      </c>
      <c r="C5973" s="299" t="s">
        <v>91</v>
      </c>
      <c r="D5973" s="299" t="s">
        <v>47</v>
      </c>
      <c r="E5973" s="301">
        <v>145.8095238095238</v>
      </c>
      <c r="F5973" s="299" t="s">
        <v>77</v>
      </c>
    </row>
    <row r="5974" spans="1:6" x14ac:dyDescent="0.3">
      <c r="A5974" s="299" t="s">
        <v>495</v>
      </c>
      <c r="B5974" s="300">
        <v>24</v>
      </c>
      <c r="C5974" s="299" t="s">
        <v>91</v>
      </c>
      <c r="D5974" s="299" t="s">
        <v>48</v>
      </c>
      <c r="E5974" s="301">
        <v>14.190476190476184</v>
      </c>
      <c r="F5974" s="299" t="s">
        <v>77</v>
      </c>
    </row>
    <row r="5975" spans="1:6" x14ac:dyDescent="0.3">
      <c r="A5975" s="299" t="s">
        <v>495</v>
      </c>
      <c r="B5975" s="300">
        <v>24</v>
      </c>
      <c r="C5975" s="299" t="s">
        <v>91</v>
      </c>
      <c r="D5975" s="299" t="s">
        <v>49</v>
      </c>
      <c r="E5975" s="301">
        <v>15.285714285714279</v>
      </c>
      <c r="F5975" s="299" t="s">
        <v>187</v>
      </c>
    </row>
    <row r="5976" spans="1:6" x14ac:dyDescent="0.3">
      <c r="A5976" s="299" t="s">
        <v>495</v>
      </c>
      <c r="B5976" s="300">
        <v>24</v>
      </c>
      <c r="C5976" s="299" t="s">
        <v>91</v>
      </c>
      <c r="D5976" s="299" t="s">
        <v>49</v>
      </c>
      <c r="E5976" s="301">
        <v>800.66666666666686</v>
      </c>
      <c r="F5976" s="299" t="s">
        <v>77</v>
      </c>
    </row>
    <row r="5977" spans="1:6" x14ac:dyDescent="0.3">
      <c r="A5977" s="299" t="s">
        <v>495</v>
      </c>
      <c r="B5977" s="300">
        <v>24</v>
      </c>
      <c r="C5977" s="299" t="s">
        <v>91</v>
      </c>
      <c r="D5977" s="299" t="s">
        <v>50</v>
      </c>
      <c r="E5977" s="301">
        <v>1.0000000000000004</v>
      </c>
      <c r="F5977" s="299" t="s">
        <v>77</v>
      </c>
    </row>
    <row r="5978" spans="1:6" x14ac:dyDescent="0.3">
      <c r="A5978" s="299" t="s">
        <v>495</v>
      </c>
      <c r="B5978" s="300">
        <v>24</v>
      </c>
      <c r="C5978" s="299" t="s">
        <v>91</v>
      </c>
      <c r="D5978" s="299" t="s">
        <v>51</v>
      </c>
      <c r="E5978" s="301">
        <v>17.333333333333339</v>
      </c>
      <c r="F5978" s="299" t="s">
        <v>77</v>
      </c>
    </row>
    <row r="5979" spans="1:6" x14ac:dyDescent="0.3">
      <c r="A5979" s="299" t="s">
        <v>495</v>
      </c>
      <c r="B5979" s="300">
        <v>24</v>
      </c>
      <c r="C5979" s="299" t="s">
        <v>91</v>
      </c>
      <c r="D5979" s="299" t="s">
        <v>52</v>
      </c>
      <c r="E5979" s="301">
        <v>125.23809523809521</v>
      </c>
      <c r="F5979" s="299" t="s">
        <v>187</v>
      </c>
    </row>
    <row r="5980" spans="1:6" x14ac:dyDescent="0.3">
      <c r="A5980" s="299" t="s">
        <v>495</v>
      </c>
      <c r="B5980" s="300">
        <v>24</v>
      </c>
      <c r="C5980" s="299" t="s">
        <v>91</v>
      </c>
      <c r="D5980" s="299" t="s">
        <v>52</v>
      </c>
      <c r="E5980" s="301">
        <v>560.85714285714289</v>
      </c>
      <c r="F5980" s="299" t="s">
        <v>77</v>
      </c>
    </row>
    <row r="5981" spans="1:6" x14ac:dyDescent="0.3">
      <c r="A5981" s="299" t="s">
        <v>495</v>
      </c>
      <c r="B5981" s="300">
        <v>24</v>
      </c>
      <c r="C5981" s="299" t="s">
        <v>91</v>
      </c>
      <c r="D5981" s="299" t="s">
        <v>53</v>
      </c>
      <c r="E5981" s="301">
        <v>283.1904761904762</v>
      </c>
      <c r="F5981" s="299" t="s">
        <v>187</v>
      </c>
    </row>
    <row r="5982" spans="1:6" x14ac:dyDescent="0.3">
      <c r="A5982" s="299" t="s">
        <v>495</v>
      </c>
      <c r="B5982" s="300">
        <v>24</v>
      </c>
      <c r="C5982" s="299" t="s">
        <v>91</v>
      </c>
      <c r="D5982" s="299" t="s">
        <v>53</v>
      </c>
      <c r="E5982" s="301">
        <v>564.5238095238094</v>
      </c>
      <c r="F5982" s="299" t="s">
        <v>77</v>
      </c>
    </row>
    <row r="5983" spans="1:6" x14ac:dyDescent="0.3">
      <c r="A5983" s="299" t="s">
        <v>495</v>
      </c>
      <c r="B5983" s="300">
        <v>24</v>
      </c>
      <c r="C5983" s="299" t="s">
        <v>91</v>
      </c>
      <c r="D5983" s="299" t="s">
        <v>54</v>
      </c>
      <c r="E5983" s="301">
        <v>62.238095238095248</v>
      </c>
      <c r="F5983" s="299" t="s">
        <v>187</v>
      </c>
    </row>
    <row r="5984" spans="1:6" x14ac:dyDescent="0.3">
      <c r="A5984" s="299" t="s">
        <v>495</v>
      </c>
      <c r="B5984" s="300">
        <v>24</v>
      </c>
      <c r="C5984" s="299" t="s">
        <v>91</v>
      </c>
      <c r="D5984" s="299" t="s">
        <v>54</v>
      </c>
      <c r="E5984" s="301">
        <v>177.71428571428572</v>
      </c>
      <c r="F5984" s="299" t="s">
        <v>77</v>
      </c>
    </row>
    <row r="5985" spans="1:6" x14ac:dyDescent="0.3">
      <c r="A5985" s="299" t="s">
        <v>495</v>
      </c>
      <c r="B5985" s="300">
        <v>24</v>
      </c>
      <c r="C5985" s="299" t="s">
        <v>91</v>
      </c>
      <c r="D5985" s="299" t="s">
        <v>55</v>
      </c>
      <c r="E5985" s="301">
        <v>176.09523809523807</v>
      </c>
      <c r="F5985" s="299" t="s">
        <v>187</v>
      </c>
    </row>
    <row r="5986" spans="1:6" x14ac:dyDescent="0.3">
      <c r="A5986" s="299" t="s">
        <v>495</v>
      </c>
      <c r="B5986" s="300">
        <v>24</v>
      </c>
      <c r="C5986" s="299" t="s">
        <v>91</v>
      </c>
      <c r="D5986" s="299" t="s">
        <v>55</v>
      </c>
      <c r="E5986" s="301">
        <v>1121.7142857142858</v>
      </c>
      <c r="F5986" s="299" t="s">
        <v>77</v>
      </c>
    </row>
    <row r="5987" spans="1:6" x14ac:dyDescent="0.3">
      <c r="A5987" s="299" t="s">
        <v>495</v>
      </c>
      <c r="B5987" s="300">
        <v>24</v>
      </c>
      <c r="C5987" s="299" t="s">
        <v>91</v>
      </c>
      <c r="D5987" s="299" t="s">
        <v>56</v>
      </c>
      <c r="E5987" s="301">
        <v>11.333333333333332</v>
      </c>
      <c r="F5987" s="299" t="s">
        <v>187</v>
      </c>
    </row>
    <row r="5988" spans="1:6" x14ac:dyDescent="0.3">
      <c r="A5988" s="299" t="s">
        <v>495</v>
      </c>
      <c r="B5988" s="300">
        <v>24</v>
      </c>
      <c r="C5988" s="299" t="s">
        <v>91</v>
      </c>
      <c r="D5988" s="299" t="s">
        <v>56</v>
      </c>
      <c r="E5988" s="301">
        <v>32.142857142857153</v>
      </c>
      <c r="F5988" s="299" t="s">
        <v>77</v>
      </c>
    </row>
    <row r="5989" spans="1:6" x14ac:dyDescent="0.3">
      <c r="A5989" s="299" t="s">
        <v>495</v>
      </c>
      <c r="B5989" s="300">
        <v>24</v>
      </c>
      <c r="C5989" s="299" t="s">
        <v>91</v>
      </c>
      <c r="D5989" s="299" t="s">
        <v>57</v>
      </c>
      <c r="E5989" s="301">
        <v>9.0000000000000018</v>
      </c>
      <c r="F5989" s="299" t="s">
        <v>187</v>
      </c>
    </row>
    <row r="5990" spans="1:6" x14ac:dyDescent="0.3">
      <c r="A5990" s="299" t="s">
        <v>495</v>
      </c>
      <c r="B5990" s="300">
        <v>24</v>
      </c>
      <c r="C5990" s="299" t="s">
        <v>91</v>
      </c>
      <c r="D5990" s="299" t="s">
        <v>57</v>
      </c>
      <c r="E5990" s="301">
        <v>45.047619047619051</v>
      </c>
      <c r="F5990" s="299" t="s">
        <v>77</v>
      </c>
    </row>
    <row r="5991" spans="1:6" x14ac:dyDescent="0.3">
      <c r="A5991" s="299" t="s">
        <v>495</v>
      </c>
      <c r="B5991" s="300">
        <v>24</v>
      </c>
      <c r="C5991" s="299" t="s">
        <v>91</v>
      </c>
      <c r="D5991" s="299" t="s">
        <v>58</v>
      </c>
      <c r="E5991" s="301">
        <v>1.0000000000000004</v>
      </c>
      <c r="F5991" s="299" t="s">
        <v>187</v>
      </c>
    </row>
    <row r="5992" spans="1:6" x14ac:dyDescent="0.3">
      <c r="A5992" s="299" t="s">
        <v>495</v>
      </c>
      <c r="B5992" s="300">
        <v>24</v>
      </c>
      <c r="C5992" s="299" t="s">
        <v>91</v>
      </c>
      <c r="D5992" s="299" t="s">
        <v>58</v>
      </c>
      <c r="E5992" s="301">
        <v>8.6666666666666696</v>
      </c>
      <c r="F5992" s="299" t="s">
        <v>77</v>
      </c>
    </row>
    <row r="5993" spans="1:6" x14ac:dyDescent="0.3">
      <c r="A5993" s="299" t="s">
        <v>495</v>
      </c>
      <c r="B5993" s="300">
        <v>24</v>
      </c>
      <c r="C5993" s="299" t="s">
        <v>91</v>
      </c>
      <c r="D5993" s="299" t="s">
        <v>59</v>
      </c>
      <c r="E5993" s="301">
        <v>14.095238095238093</v>
      </c>
      <c r="F5993" s="299" t="s">
        <v>187</v>
      </c>
    </row>
    <row r="5994" spans="1:6" x14ac:dyDescent="0.3">
      <c r="A5994" s="299" t="s">
        <v>495</v>
      </c>
      <c r="B5994" s="300">
        <v>24</v>
      </c>
      <c r="C5994" s="299" t="s">
        <v>91</v>
      </c>
      <c r="D5994" s="299" t="s">
        <v>59</v>
      </c>
      <c r="E5994" s="301">
        <v>49.571428571428569</v>
      </c>
      <c r="F5994" s="299" t="s">
        <v>77</v>
      </c>
    </row>
    <row r="5995" spans="1:6" x14ac:dyDescent="0.3">
      <c r="A5995" s="299" t="s">
        <v>495</v>
      </c>
      <c r="B5995" s="300">
        <v>24</v>
      </c>
      <c r="C5995" s="299" t="s">
        <v>91</v>
      </c>
      <c r="D5995" s="299" t="s">
        <v>60</v>
      </c>
      <c r="E5995" s="301">
        <v>33.666666666666679</v>
      </c>
      <c r="F5995" s="299" t="s">
        <v>187</v>
      </c>
    </row>
    <row r="5996" spans="1:6" x14ac:dyDescent="0.3">
      <c r="A5996" s="299" t="s">
        <v>495</v>
      </c>
      <c r="B5996" s="300">
        <v>24</v>
      </c>
      <c r="C5996" s="299" t="s">
        <v>91</v>
      </c>
      <c r="D5996" s="299" t="s">
        <v>60</v>
      </c>
      <c r="E5996" s="301">
        <v>423.61904761904771</v>
      </c>
      <c r="F5996" s="299" t="s">
        <v>77</v>
      </c>
    </row>
    <row r="5997" spans="1:6" x14ac:dyDescent="0.3">
      <c r="A5997" s="299" t="s">
        <v>495</v>
      </c>
      <c r="B5997" s="300">
        <v>24</v>
      </c>
      <c r="C5997" s="299" t="s">
        <v>91</v>
      </c>
      <c r="D5997" s="299" t="s">
        <v>61</v>
      </c>
      <c r="E5997" s="301">
        <v>89.476190476190482</v>
      </c>
      <c r="F5997" s="299" t="s">
        <v>77</v>
      </c>
    </row>
    <row r="5998" spans="1:6" x14ac:dyDescent="0.3">
      <c r="A5998" s="299" t="s">
        <v>495</v>
      </c>
      <c r="B5998" s="300">
        <v>24</v>
      </c>
      <c r="C5998" s="299" t="s">
        <v>91</v>
      </c>
      <c r="D5998" s="299" t="s">
        <v>62</v>
      </c>
      <c r="E5998" s="301">
        <v>23.999999999999993</v>
      </c>
      <c r="F5998" s="299" t="s">
        <v>187</v>
      </c>
    </row>
    <row r="5999" spans="1:6" x14ac:dyDescent="0.3">
      <c r="A5999" s="299" t="s">
        <v>495</v>
      </c>
      <c r="B5999" s="300">
        <v>24</v>
      </c>
      <c r="C5999" s="299" t="s">
        <v>91</v>
      </c>
      <c r="D5999" s="299" t="s">
        <v>62</v>
      </c>
      <c r="E5999" s="301">
        <v>72.333333333333329</v>
      </c>
      <c r="F5999" s="299" t="s">
        <v>77</v>
      </c>
    </row>
    <row r="6000" spans="1:6" x14ac:dyDescent="0.3">
      <c r="A6000" s="299" t="s">
        <v>495</v>
      </c>
      <c r="B6000" s="300">
        <v>24</v>
      </c>
      <c r="C6000" s="299" t="s">
        <v>91</v>
      </c>
      <c r="D6000" s="299" t="s">
        <v>63</v>
      </c>
      <c r="E6000" s="301">
        <v>11.999999999999996</v>
      </c>
      <c r="F6000" s="299" t="s">
        <v>187</v>
      </c>
    </row>
    <row r="6001" spans="1:6" x14ac:dyDescent="0.3">
      <c r="A6001" s="299" t="s">
        <v>495</v>
      </c>
      <c r="B6001" s="300">
        <v>24</v>
      </c>
      <c r="C6001" s="299" t="s">
        <v>91</v>
      </c>
      <c r="D6001" s="299" t="s">
        <v>63</v>
      </c>
      <c r="E6001" s="301">
        <v>648.47619047619025</v>
      </c>
      <c r="F6001" s="299" t="s">
        <v>77</v>
      </c>
    </row>
    <row r="6002" spans="1:6" x14ac:dyDescent="0.3">
      <c r="A6002" s="299" t="s">
        <v>495</v>
      </c>
      <c r="B6002" s="300">
        <v>24</v>
      </c>
      <c r="C6002" s="299" t="s">
        <v>91</v>
      </c>
      <c r="D6002" s="299" t="s">
        <v>64</v>
      </c>
      <c r="E6002" s="301">
        <v>5.9999999999999982</v>
      </c>
      <c r="F6002" s="299" t="s">
        <v>187</v>
      </c>
    </row>
    <row r="6003" spans="1:6" x14ac:dyDescent="0.3">
      <c r="A6003" s="299" t="s">
        <v>495</v>
      </c>
      <c r="B6003" s="300">
        <v>24</v>
      </c>
      <c r="C6003" s="299" t="s">
        <v>91</v>
      </c>
      <c r="D6003" s="299" t="s">
        <v>64</v>
      </c>
      <c r="E6003" s="301">
        <v>61.238095238095241</v>
      </c>
      <c r="F6003" s="299" t="s">
        <v>77</v>
      </c>
    </row>
    <row r="6004" spans="1:6" x14ac:dyDescent="0.3">
      <c r="A6004" s="299" t="s">
        <v>495</v>
      </c>
      <c r="B6004" s="300">
        <v>24</v>
      </c>
      <c r="C6004" s="299" t="s">
        <v>91</v>
      </c>
      <c r="D6004" s="299" t="s">
        <v>65</v>
      </c>
      <c r="E6004" s="301">
        <v>141.52380952380949</v>
      </c>
      <c r="F6004" s="299" t="s">
        <v>187</v>
      </c>
    </row>
    <row r="6005" spans="1:6" x14ac:dyDescent="0.3">
      <c r="A6005" s="299" t="s">
        <v>495</v>
      </c>
      <c r="B6005" s="300">
        <v>24</v>
      </c>
      <c r="C6005" s="299" t="s">
        <v>91</v>
      </c>
      <c r="D6005" s="299" t="s">
        <v>65</v>
      </c>
      <c r="E6005" s="301">
        <v>122.09523809523809</v>
      </c>
      <c r="F6005" s="299" t="s">
        <v>77</v>
      </c>
    </row>
    <row r="6006" spans="1:6" x14ac:dyDescent="0.3">
      <c r="A6006" s="299" t="s">
        <v>495</v>
      </c>
      <c r="B6006" s="300">
        <v>24</v>
      </c>
      <c r="C6006" s="299" t="s">
        <v>91</v>
      </c>
      <c r="D6006" s="299" t="s">
        <v>67</v>
      </c>
      <c r="E6006" s="301">
        <v>5</v>
      </c>
      <c r="F6006" s="299" t="s">
        <v>77</v>
      </c>
    </row>
    <row r="6007" spans="1:6" x14ac:dyDescent="0.3">
      <c r="A6007" s="299" t="s">
        <v>495</v>
      </c>
      <c r="B6007" s="300">
        <v>24</v>
      </c>
      <c r="C6007" s="299" t="s">
        <v>92</v>
      </c>
      <c r="D6007" s="299" t="s">
        <v>47</v>
      </c>
      <c r="E6007" s="301">
        <v>13.714285714285712</v>
      </c>
      <c r="F6007" s="299" t="s">
        <v>187</v>
      </c>
    </row>
    <row r="6008" spans="1:6" x14ac:dyDescent="0.3">
      <c r="A6008" s="299" t="s">
        <v>495</v>
      </c>
      <c r="B6008" s="300">
        <v>24</v>
      </c>
      <c r="C6008" s="299" t="s">
        <v>92</v>
      </c>
      <c r="D6008" s="299" t="s">
        <v>47</v>
      </c>
      <c r="E6008" s="301">
        <v>17.000000000000007</v>
      </c>
      <c r="F6008" s="299" t="s">
        <v>188</v>
      </c>
    </row>
    <row r="6009" spans="1:6" x14ac:dyDescent="0.3">
      <c r="A6009" s="299" t="s">
        <v>495</v>
      </c>
      <c r="B6009" s="300">
        <v>24</v>
      </c>
      <c r="C6009" s="299" t="s">
        <v>92</v>
      </c>
      <c r="D6009" s="299" t="s">
        <v>47</v>
      </c>
      <c r="E6009" s="301">
        <v>52.095238095238088</v>
      </c>
      <c r="F6009" s="299" t="s">
        <v>77</v>
      </c>
    </row>
    <row r="6010" spans="1:6" x14ac:dyDescent="0.3">
      <c r="A6010" s="299" t="s">
        <v>495</v>
      </c>
      <c r="B6010" s="300">
        <v>24</v>
      </c>
      <c r="C6010" s="299" t="s">
        <v>92</v>
      </c>
      <c r="D6010" s="299" t="s">
        <v>48</v>
      </c>
      <c r="E6010" s="301">
        <v>3.6190476190476182</v>
      </c>
      <c r="F6010" s="299" t="s">
        <v>77</v>
      </c>
    </row>
    <row r="6011" spans="1:6" x14ac:dyDescent="0.3">
      <c r="A6011" s="299" t="s">
        <v>495</v>
      </c>
      <c r="B6011" s="300">
        <v>24</v>
      </c>
      <c r="C6011" s="299" t="s">
        <v>92</v>
      </c>
      <c r="D6011" s="299" t="s">
        <v>49</v>
      </c>
      <c r="E6011" s="301">
        <v>17.857142857142861</v>
      </c>
      <c r="F6011" s="299" t="s">
        <v>187</v>
      </c>
    </row>
    <row r="6012" spans="1:6" x14ac:dyDescent="0.3">
      <c r="A6012" s="299" t="s">
        <v>495</v>
      </c>
      <c r="B6012" s="300">
        <v>24</v>
      </c>
      <c r="C6012" s="299" t="s">
        <v>92</v>
      </c>
      <c r="D6012" s="299" t="s">
        <v>49</v>
      </c>
      <c r="E6012" s="301">
        <v>416.85714285714283</v>
      </c>
      <c r="F6012" s="299" t="s">
        <v>77</v>
      </c>
    </row>
    <row r="6013" spans="1:6" x14ac:dyDescent="0.3">
      <c r="A6013" s="299" t="s">
        <v>495</v>
      </c>
      <c r="B6013" s="300">
        <v>24</v>
      </c>
      <c r="C6013" s="299" t="s">
        <v>92</v>
      </c>
      <c r="D6013" s="299" t="s">
        <v>51</v>
      </c>
      <c r="E6013" s="301">
        <v>6.9999999999999973</v>
      </c>
      <c r="F6013" s="299" t="s">
        <v>77</v>
      </c>
    </row>
    <row r="6014" spans="1:6" x14ac:dyDescent="0.3">
      <c r="A6014" s="299" t="s">
        <v>495</v>
      </c>
      <c r="B6014" s="300">
        <v>24</v>
      </c>
      <c r="C6014" s="299" t="s">
        <v>92</v>
      </c>
      <c r="D6014" s="299" t="s">
        <v>52</v>
      </c>
      <c r="E6014" s="301">
        <v>162.80952380952377</v>
      </c>
      <c r="F6014" s="299" t="s">
        <v>187</v>
      </c>
    </row>
    <row r="6015" spans="1:6" x14ac:dyDescent="0.3">
      <c r="A6015" s="299" t="s">
        <v>495</v>
      </c>
      <c r="B6015" s="300">
        <v>24</v>
      </c>
      <c r="C6015" s="299" t="s">
        <v>92</v>
      </c>
      <c r="D6015" s="299" t="s">
        <v>52</v>
      </c>
      <c r="E6015" s="301">
        <v>243.1428571428572</v>
      </c>
      <c r="F6015" s="299" t="s">
        <v>77</v>
      </c>
    </row>
    <row r="6016" spans="1:6" x14ac:dyDescent="0.3">
      <c r="A6016" s="299" t="s">
        <v>495</v>
      </c>
      <c r="B6016" s="300">
        <v>24</v>
      </c>
      <c r="C6016" s="299" t="s">
        <v>92</v>
      </c>
      <c r="D6016" s="299" t="s">
        <v>53</v>
      </c>
      <c r="E6016" s="301">
        <v>92.85714285714289</v>
      </c>
      <c r="F6016" s="299" t="s">
        <v>187</v>
      </c>
    </row>
    <row r="6017" spans="1:6" x14ac:dyDescent="0.3">
      <c r="A6017" s="299" t="s">
        <v>495</v>
      </c>
      <c r="B6017" s="300">
        <v>24</v>
      </c>
      <c r="C6017" s="299" t="s">
        <v>92</v>
      </c>
      <c r="D6017" s="299" t="s">
        <v>53</v>
      </c>
      <c r="E6017" s="301">
        <v>272.71428571428572</v>
      </c>
      <c r="F6017" s="299" t="s">
        <v>77</v>
      </c>
    </row>
    <row r="6018" spans="1:6" x14ac:dyDescent="0.3">
      <c r="A6018" s="299" t="s">
        <v>495</v>
      </c>
      <c r="B6018" s="300">
        <v>24</v>
      </c>
      <c r="C6018" s="299" t="s">
        <v>92</v>
      </c>
      <c r="D6018" s="299" t="s">
        <v>54</v>
      </c>
      <c r="E6018" s="301">
        <v>21.285714285714285</v>
      </c>
      <c r="F6018" s="299" t="s">
        <v>187</v>
      </c>
    </row>
    <row r="6019" spans="1:6" x14ac:dyDescent="0.3">
      <c r="A6019" s="299" t="s">
        <v>495</v>
      </c>
      <c r="B6019" s="300">
        <v>24</v>
      </c>
      <c r="C6019" s="299" t="s">
        <v>92</v>
      </c>
      <c r="D6019" s="299" t="s">
        <v>54</v>
      </c>
      <c r="E6019" s="301">
        <v>312.61904761904765</v>
      </c>
      <c r="F6019" s="299" t="s">
        <v>77</v>
      </c>
    </row>
    <row r="6020" spans="1:6" x14ac:dyDescent="0.3">
      <c r="A6020" s="299" t="s">
        <v>495</v>
      </c>
      <c r="B6020" s="300">
        <v>24</v>
      </c>
      <c r="C6020" s="299" t="s">
        <v>92</v>
      </c>
      <c r="D6020" s="299" t="s">
        <v>55</v>
      </c>
      <c r="E6020" s="301">
        <v>131.76190476190479</v>
      </c>
      <c r="F6020" s="299" t="s">
        <v>187</v>
      </c>
    </row>
    <row r="6021" spans="1:6" x14ac:dyDescent="0.3">
      <c r="A6021" s="299" t="s">
        <v>495</v>
      </c>
      <c r="B6021" s="300">
        <v>24</v>
      </c>
      <c r="C6021" s="299" t="s">
        <v>92</v>
      </c>
      <c r="D6021" s="299" t="s">
        <v>55</v>
      </c>
      <c r="E6021" s="301">
        <v>288.66666666666669</v>
      </c>
      <c r="F6021" s="299" t="s">
        <v>77</v>
      </c>
    </row>
    <row r="6022" spans="1:6" x14ac:dyDescent="0.3">
      <c r="A6022" s="299" t="s">
        <v>495</v>
      </c>
      <c r="B6022" s="300">
        <v>24</v>
      </c>
      <c r="C6022" s="299" t="s">
        <v>92</v>
      </c>
      <c r="D6022" s="299" t="s">
        <v>56</v>
      </c>
      <c r="E6022" s="301">
        <v>12.999999999999995</v>
      </c>
      <c r="F6022" s="299" t="s">
        <v>187</v>
      </c>
    </row>
    <row r="6023" spans="1:6" x14ac:dyDescent="0.3">
      <c r="A6023" s="299" t="s">
        <v>495</v>
      </c>
      <c r="B6023" s="300">
        <v>24</v>
      </c>
      <c r="C6023" s="299" t="s">
        <v>92</v>
      </c>
      <c r="D6023" s="299" t="s">
        <v>56</v>
      </c>
      <c r="E6023" s="301">
        <v>23.238095238095234</v>
      </c>
      <c r="F6023" s="299" t="s">
        <v>77</v>
      </c>
    </row>
    <row r="6024" spans="1:6" x14ac:dyDescent="0.3">
      <c r="A6024" s="299" t="s">
        <v>495</v>
      </c>
      <c r="B6024" s="300">
        <v>24</v>
      </c>
      <c r="C6024" s="299" t="s">
        <v>92</v>
      </c>
      <c r="D6024" s="299" t="s">
        <v>57</v>
      </c>
      <c r="E6024" s="301">
        <v>2.0000000000000009</v>
      </c>
      <c r="F6024" s="299" t="s">
        <v>187</v>
      </c>
    </row>
    <row r="6025" spans="1:6" x14ac:dyDescent="0.3">
      <c r="A6025" s="299" t="s">
        <v>495</v>
      </c>
      <c r="B6025" s="300">
        <v>24</v>
      </c>
      <c r="C6025" s="299" t="s">
        <v>92</v>
      </c>
      <c r="D6025" s="299" t="s">
        <v>57</v>
      </c>
      <c r="E6025" s="301">
        <v>13.333333333333329</v>
      </c>
      <c r="F6025" s="299" t="s">
        <v>77</v>
      </c>
    </row>
    <row r="6026" spans="1:6" x14ac:dyDescent="0.3">
      <c r="A6026" s="299" t="s">
        <v>495</v>
      </c>
      <c r="B6026" s="300">
        <v>24</v>
      </c>
      <c r="C6026" s="299" t="s">
        <v>92</v>
      </c>
      <c r="D6026" s="299" t="s">
        <v>58</v>
      </c>
      <c r="E6026" s="301">
        <v>2.9999999999999991</v>
      </c>
      <c r="F6026" s="299" t="s">
        <v>77</v>
      </c>
    </row>
    <row r="6027" spans="1:6" x14ac:dyDescent="0.3">
      <c r="A6027" s="299" t="s">
        <v>495</v>
      </c>
      <c r="B6027" s="300">
        <v>24</v>
      </c>
      <c r="C6027" s="299" t="s">
        <v>92</v>
      </c>
      <c r="D6027" s="299" t="s">
        <v>59</v>
      </c>
      <c r="E6027" s="301">
        <v>22.761904761904759</v>
      </c>
      <c r="F6027" s="299" t="s">
        <v>187</v>
      </c>
    </row>
    <row r="6028" spans="1:6" x14ac:dyDescent="0.3">
      <c r="A6028" s="299" t="s">
        <v>495</v>
      </c>
      <c r="B6028" s="300">
        <v>24</v>
      </c>
      <c r="C6028" s="299" t="s">
        <v>92</v>
      </c>
      <c r="D6028" s="299" t="s">
        <v>59</v>
      </c>
      <c r="E6028" s="301">
        <v>41.095238095238081</v>
      </c>
      <c r="F6028" s="299" t="s">
        <v>77</v>
      </c>
    </row>
    <row r="6029" spans="1:6" x14ac:dyDescent="0.3">
      <c r="A6029" s="299" t="s">
        <v>495</v>
      </c>
      <c r="B6029" s="300">
        <v>24</v>
      </c>
      <c r="C6029" s="299" t="s">
        <v>92</v>
      </c>
      <c r="D6029" s="299" t="s">
        <v>60</v>
      </c>
      <c r="E6029" s="301">
        <v>12.333333333333329</v>
      </c>
      <c r="F6029" s="299" t="s">
        <v>187</v>
      </c>
    </row>
    <row r="6030" spans="1:6" x14ac:dyDescent="0.3">
      <c r="A6030" s="299" t="s">
        <v>495</v>
      </c>
      <c r="B6030" s="300">
        <v>24</v>
      </c>
      <c r="C6030" s="299" t="s">
        <v>92</v>
      </c>
      <c r="D6030" s="299" t="s">
        <v>60</v>
      </c>
      <c r="E6030" s="301">
        <v>137</v>
      </c>
      <c r="F6030" s="299" t="s">
        <v>77</v>
      </c>
    </row>
    <row r="6031" spans="1:6" x14ac:dyDescent="0.3">
      <c r="A6031" s="299" t="s">
        <v>495</v>
      </c>
      <c r="B6031" s="300">
        <v>24</v>
      </c>
      <c r="C6031" s="299" t="s">
        <v>92</v>
      </c>
      <c r="D6031" s="299" t="s">
        <v>61</v>
      </c>
      <c r="E6031" s="301">
        <v>1.0000000000000004</v>
      </c>
      <c r="F6031" s="299" t="s">
        <v>187</v>
      </c>
    </row>
    <row r="6032" spans="1:6" x14ac:dyDescent="0.3">
      <c r="A6032" s="299" t="s">
        <v>495</v>
      </c>
      <c r="B6032" s="300">
        <v>24</v>
      </c>
      <c r="C6032" s="299" t="s">
        <v>92</v>
      </c>
      <c r="D6032" s="299" t="s">
        <v>61</v>
      </c>
      <c r="E6032" s="301">
        <v>33.619047619047628</v>
      </c>
      <c r="F6032" s="299" t="s">
        <v>77</v>
      </c>
    </row>
    <row r="6033" spans="1:6" x14ac:dyDescent="0.3">
      <c r="A6033" s="299" t="s">
        <v>495</v>
      </c>
      <c r="B6033" s="300">
        <v>24</v>
      </c>
      <c r="C6033" s="299" t="s">
        <v>92</v>
      </c>
      <c r="D6033" s="299" t="s">
        <v>62</v>
      </c>
      <c r="E6033" s="301">
        <v>11</v>
      </c>
      <c r="F6033" s="299" t="s">
        <v>187</v>
      </c>
    </row>
    <row r="6034" spans="1:6" x14ac:dyDescent="0.3">
      <c r="A6034" s="299" t="s">
        <v>495</v>
      </c>
      <c r="B6034" s="300">
        <v>24</v>
      </c>
      <c r="C6034" s="299" t="s">
        <v>92</v>
      </c>
      <c r="D6034" s="299" t="s">
        <v>62</v>
      </c>
      <c r="E6034" s="301">
        <v>62.38095238095238</v>
      </c>
      <c r="F6034" s="299" t="s">
        <v>77</v>
      </c>
    </row>
    <row r="6035" spans="1:6" x14ac:dyDescent="0.3">
      <c r="A6035" s="299" t="s">
        <v>495</v>
      </c>
      <c r="B6035" s="300">
        <v>24</v>
      </c>
      <c r="C6035" s="299" t="s">
        <v>92</v>
      </c>
      <c r="D6035" s="299" t="s">
        <v>63</v>
      </c>
      <c r="E6035" s="301">
        <v>12.999999999999995</v>
      </c>
      <c r="F6035" s="299" t="s">
        <v>187</v>
      </c>
    </row>
    <row r="6036" spans="1:6" x14ac:dyDescent="0.3">
      <c r="A6036" s="299" t="s">
        <v>495</v>
      </c>
      <c r="B6036" s="300">
        <v>24</v>
      </c>
      <c r="C6036" s="299" t="s">
        <v>92</v>
      </c>
      <c r="D6036" s="299" t="s">
        <v>63</v>
      </c>
      <c r="E6036" s="301">
        <v>229.4761904761906</v>
      </c>
      <c r="F6036" s="299" t="s">
        <v>77</v>
      </c>
    </row>
    <row r="6037" spans="1:6" x14ac:dyDescent="0.3">
      <c r="A6037" s="299" t="s">
        <v>495</v>
      </c>
      <c r="B6037" s="300">
        <v>24</v>
      </c>
      <c r="C6037" s="299" t="s">
        <v>92</v>
      </c>
      <c r="D6037" s="299" t="s">
        <v>64</v>
      </c>
      <c r="E6037" s="301">
        <v>10</v>
      </c>
      <c r="F6037" s="299" t="s">
        <v>187</v>
      </c>
    </row>
    <row r="6038" spans="1:6" x14ac:dyDescent="0.3">
      <c r="A6038" s="299" t="s">
        <v>495</v>
      </c>
      <c r="B6038" s="300">
        <v>24</v>
      </c>
      <c r="C6038" s="299" t="s">
        <v>92</v>
      </c>
      <c r="D6038" s="299" t="s">
        <v>64</v>
      </c>
      <c r="E6038" s="301">
        <v>35.571428571428577</v>
      </c>
      <c r="F6038" s="299" t="s">
        <v>77</v>
      </c>
    </row>
    <row r="6039" spans="1:6" x14ac:dyDescent="0.3">
      <c r="A6039" s="299" t="s">
        <v>495</v>
      </c>
      <c r="B6039" s="300">
        <v>24</v>
      </c>
      <c r="C6039" s="299" t="s">
        <v>92</v>
      </c>
      <c r="D6039" s="299" t="s">
        <v>65</v>
      </c>
      <c r="E6039" s="301">
        <v>28.999999999999989</v>
      </c>
      <c r="F6039" s="299" t="s">
        <v>187</v>
      </c>
    </row>
    <row r="6040" spans="1:6" x14ac:dyDescent="0.3">
      <c r="A6040" s="299" t="s">
        <v>495</v>
      </c>
      <c r="B6040" s="300">
        <v>24</v>
      </c>
      <c r="C6040" s="299" t="s">
        <v>92</v>
      </c>
      <c r="D6040" s="299" t="s">
        <v>65</v>
      </c>
      <c r="E6040" s="301">
        <v>48.904761904761912</v>
      </c>
      <c r="F6040" s="299" t="s">
        <v>77</v>
      </c>
    </row>
    <row r="6041" spans="1:6" x14ac:dyDescent="0.3">
      <c r="A6041" s="299" t="s">
        <v>495</v>
      </c>
      <c r="B6041" s="300">
        <v>24</v>
      </c>
      <c r="C6041" s="299" t="s">
        <v>92</v>
      </c>
      <c r="D6041" s="299" t="s">
        <v>67</v>
      </c>
      <c r="E6041" s="301">
        <v>5</v>
      </c>
      <c r="F6041" s="299" t="s">
        <v>77</v>
      </c>
    </row>
    <row r="6042" spans="1:6" x14ac:dyDescent="0.3">
      <c r="A6042" s="299" t="s">
        <v>495</v>
      </c>
      <c r="B6042" s="300">
        <v>25</v>
      </c>
      <c r="C6042" s="299" t="s">
        <v>91</v>
      </c>
      <c r="D6042" s="299" t="s">
        <v>47</v>
      </c>
      <c r="E6042" s="301">
        <v>48.952380952380963</v>
      </c>
      <c r="F6042" s="299" t="s">
        <v>187</v>
      </c>
    </row>
    <row r="6043" spans="1:6" x14ac:dyDescent="0.3">
      <c r="A6043" s="299" t="s">
        <v>495</v>
      </c>
      <c r="B6043" s="300">
        <v>25</v>
      </c>
      <c r="C6043" s="299" t="s">
        <v>91</v>
      </c>
      <c r="D6043" s="299" t="s">
        <v>47</v>
      </c>
      <c r="E6043" s="301">
        <v>21.904761904761902</v>
      </c>
      <c r="F6043" s="299" t="s">
        <v>188</v>
      </c>
    </row>
    <row r="6044" spans="1:6" x14ac:dyDescent="0.3">
      <c r="A6044" s="299" t="s">
        <v>495</v>
      </c>
      <c r="B6044" s="300">
        <v>25</v>
      </c>
      <c r="C6044" s="299" t="s">
        <v>91</v>
      </c>
      <c r="D6044" s="299" t="s">
        <v>47</v>
      </c>
      <c r="E6044" s="301">
        <v>1210.4285714285716</v>
      </c>
      <c r="F6044" s="299" t="s">
        <v>77</v>
      </c>
    </row>
    <row r="6045" spans="1:6" x14ac:dyDescent="0.3">
      <c r="A6045" s="299" t="s">
        <v>495</v>
      </c>
      <c r="B6045" s="300">
        <v>25</v>
      </c>
      <c r="C6045" s="299" t="s">
        <v>91</v>
      </c>
      <c r="D6045" s="299" t="s">
        <v>48</v>
      </c>
      <c r="E6045" s="301">
        <v>29.80952380952381</v>
      </c>
      <c r="F6045" s="299" t="s">
        <v>77</v>
      </c>
    </row>
    <row r="6046" spans="1:6" x14ac:dyDescent="0.3">
      <c r="A6046" s="299" t="s">
        <v>495</v>
      </c>
      <c r="B6046" s="300">
        <v>25</v>
      </c>
      <c r="C6046" s="299" t="s">
        <v>91</v>
      </c>
      <c r="D6046" s="299" t="s">
        <v>49</v>
      </c>
      <c r="E6046" s="301">
        <v>48.38095238095238</v>
      </c>
      <c r="F6046" s="299" t="s">
        <v>187</v>
      </c>
    </row>
    <row r="6047" spans="1:6" x14ac:dyDescent="0.3">
      <c r="A6047" s="299" t="s">
        <v>495</v>
      </c>
      <c r="B6047" s="300">
        <v>25</v>
      </c>
      <c r="C6047" s="299" t="s">
        <v>91</v>
      </c>
      <c r="D6047" s="299" t="s">
        <v>49</v>
      </c>
      <c r="E6047" s="301">
        <v>4216.0952380952385</v>
      </c>
      <c r="F6047" s="299" t="s">
        <v>77</v>
      </c>
    </row>
    <row r="6048" spans="1:6" x14ac:dyDescent="0.3">
      <c r="A6048" s="299" t="s">
        <v>495</v>
      </c>
      <c r="B6048" s="300">
        <v>25</v>
      </c>
      <c r="C6048" s="299" t="s">
        <v>91</v>
      </c>
      <c r="D6048" s="299" t="s">
        <v>50</v>
      </c>
      <c r="E6048" s="301">
        <v>14.809523809523803</v>
      </c>
      <c r="F6048" s="299" t="s">
        <v>77</v>
      </c>
    </row>
    <row r="6049" spans="1:6" x14ac:dyDescent="0.3">
      <c r="A6049" s="299" t="s">
        <v>495</v>
      </c>
      <c r="B6049" s="300">
        <v>25</v>
      </c>
      <c r="C6049" s="299" t="s">
        <v>91</v>
      </c>
      <c r="D6049" s="299" t="s">
        <v>51</v>
      </c>
      <c r="E6049" s="301">
        <v>192.04761904761901</v>
      </c>
      <c r="F6049" s="299" t="s">
        <v>77</v>
      </c>
    </row>
    <row r="6050" spans="1:6" x14ac:dyDescent="0.3">
      <c r="A6050" s="299" t="s">
        <v>495</v>
      </c>
      <c r="B6050" s="300">
        <v>25</v>
      </c>
      <c r="C6050" s="299" t="s">
        <v>91</v>
      </c>
      <c r="D6050" s="299" t="s">
        <v>52</v>
      </c>
      <c r="E6050" s="301">
        <v>225.28571428571433</v>
      </c>
      <c r="F6050" s="299" t="s">
        <v>187</v>
      </c>
    </row>
    <row r="6051" spans="1:6" x14ac:dyDescent="0.3">
      <c r="A6051" s="299" t="s">
        <v>495</v>
      </c>
      <c r="B6051" s="300">
        <v>25</v>
      </c>
      <c r="C6051" s="299" t="s">
        <v>91</v>
      </c>
      <c r="D6051" s="299" t="s">
        <v>52</v>
      </c>
      <c r="E6051" s="301">
        <v>2369.9523809523812</v>
      </c>
      <c r="F6051" s="299" t="s">
        <v>77</v>
      </c>
    </row>
    <row r="6052" spans="1:6" x14ac:dyDescent="0.3">
      <c r="A6052" s="299" t="s">
        <v>495</v>
      </c>
      <c r="B6052" s="300">
        <v>25</v>
      </c>
      <c r="C6052" s="299" t="s">
        <v>91</v>
      </c>
      <c r="D6052" s="299" t="s">
        <v>53</v>
      </c>
      <c r="E6052" s="301">
        <v>591.19047619047615</v>
      </c>
      <c r="F6052" s="299" t="s">
        <v>187</v>
      </c>
    </row>
    <row r="6053" spans="1:6" x14ac:dyDescent="0.3">
      <c r="A6053" s="299" t="s">
        <v>495</v>
      </c>
      <c r="B6053" s="300">
        <v>25</v>
      </c>
      <c r="C6053" s="299" t="s">
        <v>91</v>
      </c>
      <c r="D6053" s="299" t="s">
        <v>53</v>
      </c>
      <c r="E6053" s="301">
        <v>2663.3809523809523</v>
      </c>
      <c r="F6053" s="299" t="s">
        <v>77</v>
      </c>
    </row>
    <row r="6054" spans="1:6" x14ac:dyDescent="0.3">
      <c r="A6054" s="299" t="s">
        <v>495</v>
      </c>
      <c r="B6054" s="300">
        <v>25</v>
      </c>
      <c r="C6054" s="299" t="s">
        <v>91</v>
      </c>
      <c r="D6054" s="299" t="s">
        <v>54</v>
      </c>
      <c r="E6054" s="301">
        <v>177.71428571428569</v>
      </c>
      <c r="F6054" s="299" t="s">
        <v>187</v>
      </c>
    </row>
    <row r="6055" spans="1:6" x14ac:dyDescent="0.3">
      <c r="A6055" s="299" t="s">
        <v>495</v>
      </c>
      <c r="B6055" s="300">
        <v>25</v>
      </c>
      <c r="C6055" s="299" t="s">
        <v>91</v>
      </c>
      <c r="D6055" s="299" t="s">
        <v>54</v>
      </c>
      <c r="E6055" s="301">
        <v>1163.4761904761904</v>
      </c>
      <c r="F6055" s="299" t="s">
        <v>77</v>
      </c>
    </row>
    <row r="6056" spans="1:6" x14ac:dyDescent="0.3">
      <c r="A6056" s="299" t="s">
        <v>495</v>
      </c>
      <c r="B6056" s="300">
        <v>25</v>
      </c>
      <c r="C6056" s="299" t="s">
        <v>91</v>
      </c>
      <c r="D6056" s="299" t="s">
        <v>55</v>
      </c>
      <c r="E6056" s="301">
        <v>548.61904761904748</v>
      </c>
      <c r="F6056" s="299" t="s">
        <v>187</v>
      </c>
    </row>
    <row r="6057" spans="1:6" x14ac:dyDescent="0.3">
      <c r="A6057" s="299" t="s">
        <v>495</v>
      </c>
      <c r="B6057" s="300">
        <v>25</v>
      </c>
      <c r="C6057" s="299" t="s">
        <v>91</v>
      </c>
      <c r="D6057" s="299" t="s">
        <v>55</v>
      </c>
      <c r="E6057" s="301">
        <v>2304.0952380952381</v>
      </c>
      <c r="F6057" s="299" t="s">
        <v>77</v>
      </c>
    </row>
    <row r="6058" spans="1:6" x14ac:dyDescent="0.3">
      <c r="A6058" s="299" t="s">
        <v>495</v>
      </c>
      <c r="B6058" s="300">
        <v>25</v>
      </c>
      <c r="C6058" s="299" t="s">
        <v>91</v>
      </c>
      <c r="D6058" s="299" t="s">
        <v>56</v>
      </c>
      <c r="E6058" s="301">
        <v>32.142857142857153</v>
      </c>
      <c r="F6058" s="299" t="s">
        <v>187</v>
      </c>
    </row>
    <row r="6059" spans="1:6" x14ac:dyDescent="0.3">
      <c r="A6059" s="299" t="s">
        <v>495</v>
      </c>
      <c r="B6059" s="300">
        <v>25</v>
      </c>
      <c r="C6059" s="299" t="s">
        <v>91</v>
      </c>
      <c r="D6059" s="299" t="s">
        <v>56</v>
      </c>
      <c r="E6059" s="301">
        <v>89.666666666666671</v>
      </c>
      <c r="F6059" s="299" t="s">
        <v>77</v>
      </c>
    </row>
    <row r="6060" spans="1:6" x14ac:dyDescent="0.3">
      <c r="A6060" s="299" t="s">
        <v>495</v>
      </c>
      <c r="B6060" s="300">
        <v>25</v>
      </c>
      <c r="C6060" s="299" t="s">
        <v>91</v>
      </c>
      <c r="D6060" s="299" t="s">
        <v>57</v>
      </c>
      <c r="E6060" s="301">
        <v>6.2380952380952372</v>
      </c>
      <c r="F6060" s="299" t="s">
        <v>187</v>
      </c>
    </row>
    <row r="6061" spans="1:6" x14ac:dyDescent="0.3">
      <c r="A6061" s="299" t="s">
        <v>495</v>
      </c>
      <c r="B6061" s="300">
        <v>25</v>
      </c>
      <c r="C6061" s="299" t="s">
        <v>91</v>
      </c>
      <c r="D6061" s="299" t="s">
        <v>57</v>
      </c>
      <c r="E6061" s="301">
        <v>16.809523809523814</v>
      </c>
      <c r="F6061" s="299" t="s">
        <v>77</v>
      </c>
    </row>
    <row r="6062" spans="1:6" x14ac:dyDescent="0.3">
      <c r="A6062" s="299" t="s">
        <v>495</v>
      </c>
      <c r="B6062" s="300">
        <v>25</v>
      </c>
      <c r="C6062" s="299" t="s">
        <v>91</v>
      </c>
      <c r="D6062" s="299" t="s">
        <v>58</v>
      </c>
      <c r="E6062" s="301">
        <v>6.9999999999999973</v>
      </c>
      <c r="F6062" s="299" t="s">
        <v>187</v>
      </c>
    </row>
    <row r="6063" spans="1:6" x14ac:dyDescent="0.3">
      <c r="A6063" s="299" t="s">
        <v>495</v>
      </c>
      <c r="B6063" s="300">
        <v>25</v>
      </c>
      <c r="C6063" s="299" t="s">
        <v>91</v>
      </c>
      <c r="D6063" s="299" t="s">
        <v>58</v>
      </c>
      <c r="E6063" s="301">
        <v>35.666666666666671</v>
      </c>
      <c r="F6063" s="299" t="s">
        <v>77</v>
      </c>
    </row>
    <row r="6064" spans="1:6" x14ac:dyDescent="0.3">
      <c r="A6064" s="299" t="s">
        <v>495</v>
      </c>
      <c r="B6064" s="300">
        <v>25</v>
      </c>
      <c r="C6064" s="299" t="s">
        <v>91</v>
      </c>
      <c r="D6064" s="299" t="s">
        <v>59</v>
      </c>
      <c r="E6064" s="301">
        <v>31.476190476190482</v>
      </c>
      <c r="F6064" s="299" t="s">
        <v>187</v>
      </c>
    </row>
    <row r="6065" spans="1:6" x14ac:dyDescent="0.3">
      <c r="A6065" s="299" t="s">
        <v>495</v>
      </c>
      <c r="B6065" s="300">
        <v>25</v>
      </c>
      <c r="C6065" s="299" t="s">
        <v>91</v>
      </c>
      <c r="D6065" s="299" t="s">
        <v>59</v>
      </c>
      <c r="E6065" s="301">
        <v>296.52380952380958</v>
      </c>
      <c r="F6065" s="299" t="s">
        <v>77</v>
      </c>
    </row>
    <row r="6066" spans="1:6" x14ac:dyDescent="0.3">
      <c r="A6066" s="299" t="s">
        <v>495</v>
      </c>
      <c r="B6066" s="300">
        <v>25</v>
      </c>
      <c r="C6066" s="299" t="s">
        <v>91</v>
      </c>
      <c r="D6066" s="299" t="s">
        <v>60</v>
      </c>
      <c r="E6066" s="301">
        <v>53.142857142857153</v>
      </c>
      <c r="F6066" s="299" t="s">
        <v>187</v>
      </c>
    </row>
    <row r="6067" spans="1:6" x14ac:dyDescent="0.3">
      <c r="A6067" s="299" t="s">
        <v>495</v>
      </c>
      <c r="B6067" s="300">
        <v>25</v>
      </c>
      <c r="C6067" s="299" t="s">
        <v>91</v>
      </c>
      <c r="D6067" s="299" t="s">
        <v>60</v>
      </c>
      <c r="E6067" s="301">
        <v>2412.9047619047619</v>
      </c>
      <c r="F6067" s="299" t="s">
        <v>77</v>
      </c>
    </row>
    <row r="6068" spans="1:6" x14ac:dyDescent="0.3">
      <c r="A6068" s="299" t="s">
        <v>495</v>
      </c>
      <c r="B6068" s="300">
        <v>25</v>
      </c>
      <c r="C6068" s="299" t="s">
        <v>91</v>
      </c>
      <c r="D6068" s="299" t="s">
        <v>61</v>
      </c>
      <c r="E6068" s="301">
        <v>387.47619047619048</v>
      </c>
      <c r="F6068" s="299" t="s">
        <v>77</v>
      </c>
    </row>
    <row r="6069" spans="1:6" x14ac:dyDescent="0.3">
      <c r="A6069" s="299" t="s">
        <v>495</v>
      </c>
      <c r="B6069" s="300">
        <v>25</v>
      </c>
      <c r="C6069" s="299" t="s">
        <v>91</v>
      </c>
      <c r="D6069" s="299" t="s">
        <v>62</v>
      </c>
      <c r="E6069" s="301">
        <v>36.000000000000007</v>
      </c>
      <c r="F6069" s="299" t="s">
        <v>187</v>
      </c>
    </row>
    <row r="6070" spans="1:6" x14ac:dyDescent="0.3">
      <c r="A6070" s="299" t="s">
        <v>495</v>
      </c>
      <c r="B6070" s="300">
        <v>25</v>
      </c>
      <c r="C6070" s="299" t="s">
        <v>91</v>
      </c>
      <c r="D6070" s="299" t="s">
        <v>62</v>
      </c>
      <c r="E6070" s="301">
        <v>228.28571428571433</v>
      </c>
      <c r="F6070" s="299" t="s">
        <v>77</v>
      </c>
    </row>
    <row r="6071" spans="1:6" x14ac:dyDescent="0.3">
      <c r="A6071" s="299" t="s">
        <v>495</v>
      </c>
      <c r="B6071" s="300">
        <v>25</v>
      </c>
      <c r="C6071" s="299" t="s">
        <v>91</v>
      </c>
      <c r="D6071" s="299" t="s">
        <v>63</v>
      </c>
      <c r="E6071" s="301">
        <v>19.000000000000004</v>
      </c>
      <c r="F6071" s="299" t="s">
        <v>187</v>
      </c>
    </row>
    <row r="6072" spans="1:6" x14ac:dyDescent="0.3">
      <c r="A6072" s="299" t="s">
        <v>495</v>
      </c>
      <c r="B6072" s="300">
        <v>25</v>
      </c>
      <c r="C6072" s="299" t="s">
        <v>91</v>
      </c>
      <c r="D6072" s="299" t="s">
        <v>63</v>
      </c>
      <c r="E6072" s="301">
        <v>1162.4761904761906</v>
      </c>
      <c r="F6072" s="299" t="s">
        <v>77</v>
      </c>
    </row>
    <row r="6073" spans="1:6" x14ac:dyDescent="0.3">
      <c r="A6073" s="299" t="s">
        <v>495</v>
      </c>
      <c r="B6073" s="300">
        <v>25</v>
      </c>
      <c r="C6073" s="299" t="s">
        <v>91</v>
      </c>
      <c r="D6073" s="299" t="s">
        <v>64</v>
      </c>
      <c r="E6073" s="301">
        <v>18.571428571428577</v>
      </c>
      <c r="F6073" s="299" t="s">
        <v>187</v>
      </c>
    </row>
    <row r="6074" spans="1:6" x14ac:dyDescent="0.3">
      <c r="A6074" s="299" t="s">
        <v>495</v>
      </c>
      <c r="B6074" s="300">
        <v>25</v>
      </c>
      <c r="C6074" s="299" t="s">
        <v>91</v>
      </c>
      <c r="D6074" s="299" t="s">
        <v>64</v>
      </c>
      <c r="E6074" s="301">
        <v>178.85714285714283</v>
      </c>
      <c r="F6074" s="299" t="s">
        <v>77</v>
      </c>
    </row>
    <row r="6075" spans="1:6" x14ac:dyDescent="0.3">
      <c r="A6075" s="299" t="s">
        <v>495</v>
      </c>
      <c r="B6075" s="300">
        <v>25</v>
      </c>
      <c r="C6075" s="299" t="s">
        <v>91</v>
      </c>
      <c r="D6075" s="299" t="s">
        <v>65</v>
      </c>
      <c r="E6075" s="301">
        <v>194.85714285714283</v>
      </c>
      <c r="F6075" s="299" t="s">
        <v>187</v>
      </c>
    </row>
    <row r="6076" spans="1:6" x14ac:dyDescent="0.3">
      <c r="A6076" s="299" t="s">
        <v>495</v>
      </c>
      <c r="B6076" s="300">
        <v>25</v>
      </c>
      <c r="C6076" s="299" t="s">
        <v>91</v>
      </c>
      <c r="D6076" s="299" t="s">
        <v>65</v>
      </c>
      <c r="E6076" s="301">
        <v>222.38095238095235</v>
      </c>
      <c r="F6076" s="299" t="s">
        <v>77</v>
      </c>
    </row>
    <row r="6077" spans="1:6" x14ac:dyDescent="0.3">
      <c r="A6077" s="299" t="s">
        <v>495</v>
      </c>
      <c r="B6077" s="300">
        <v>25</v>
      </c>
      <c r="C6077" s="299" t="s">
        <v>91</v>
      </c>
      <c r="D6077" s="299" t="s">
        <v>67</v>
      </c>
      <c r="E6077" s="301">
        <v>5.2380952380952372</v>
      </c>
      <c r="F6077" s="299" t="s">
        <v>77</v>
      </c>
    </row>
    <row r="6078" spans="1:6" x14ac:dyDescent="0.3">
      <c r="A6078" s="299" t="s">
        <v>495</v>
      </c>
      <c r="B6078" s="300">
        <v>25</v>
      </c>
      <c r="C6078" s="299" t="s">
        <v>92</v>
      </c>
      <c r="D6078" s="299" t="s">
        <v>47</v>
      </c>
      <c r="E6078" s="301">
        <v>72.142857142857125</v>
      </c>
      <c r="F6078" s="299" t="s">
        <v>187</v>
      </c>
    </row>
    <row r="6079" spans="1:6" x14ac:dyDescent="0.3">
      <c r="A6079" s="299" t="s">
        <v>495</v>
      </c>
      <c r="B6079" s="300">
        <v>25</v>
      </c>
      <c r="C6079" s="299" t="s">
        <v>92</v>
      </c>
      <c r="D6079" s="299" t="s">
        <v>47</v>
      </c>
      <c r="E6079" s="301">
        <v>24.285714285714278</v>
      </c>
      <c r="F6079" s="299" t="s">
        <v>188</v>
      </c>
    </row>
    <row r="6080" spans="1:6" x14ac:dyDescent="0.3">
      <c r="A6080" s="299" t="s">
        <v>495</v>
      </c>
      <c r="B6080" s="300">
        <v>25</v>
      </c>
      <c r="C6080" s="299" t="s">
        <v>92</v>
      </c>
      <c r="D6080" s="299" t="s">
        <v>47</v>
      </c>
      <c r="E6080" s="301">
        <v>862.66666666666674</v>
      </c>
      <c r="F6080" s="299" t="s">
        <v>77</v>
      </c>
    </row>
    <row r="6081" spans="1:6" x14ac:dyDescent="0.3">
      <c r="A6081" s="299" t="s">
        <v>495</v>
      </c>
      <c r="B6081" s="300">
        <v>25</v>
      </c>
      <c r="C6081" s="299" t="s">
        <v>92</v>
      </c>
      <c r="D6081" s="299" t="s">
        <v>48</v>
      </c>
      <c r="E6081" s="301">
        <v>11.999999999999996</v>
      </c>
      <c r="F6081" s="299" t="s">
        <v>77</v>
      </c>
    </row>
    <row r="6082" spans="1:6" x14ac:dyDescent="0.3">
      <c r="A6082" s="299" t="s">
        <v>495</v>
      </c>
      <c r="B6082" s="300">
        <v>25</v>
      </c>
      <c r="C6082" s="299" t="s">
        <v>92</v>
      </c>
      <c r="D6082" s="299" t="s">
        <v>49</v>
      </c>
      <c r="E6082" s="301">
        <v>86.000000000000028</v>
      </c>
      <c r="F6082" s="299" t="s">
        <v>187</v>
      </c>
    </row>
    <row r="6083" spans="1:6" x14ac:dyDescent="0.3">
      <c r="A6083" s="299" t="s">
        <v>495</v>
      </c>
      <c r="B6083" s="300">
        <v>25</v>
      </c>
      <c r="C6083" s="299" t="s">
        <v>92</v>
      </c>
      <c r="D6083" s="299" t="s">
        <v>49</v>
      </c>
      <c r="E6083" s="301">
        <v>2266.5238095238096</v>
      </c>
      <c r="F6083" s="299" t="s">
        <v>77</v>
      </c>
    </row>
    <row r="6084" spans="1:6" x14ac:dyDescent="0.3">
      <c r="A6084" s="299" t="s">
        <v>495</v>
      </c>
      <c r="B6084" s="300">
        <v>25</v>
      </c>
      <c r="C6084" s="299" t="s">
        <v>92</v>
      </c>
      <c r="D6084" s="299" t="s">
        <v>50</v>
      </c>
      <c r="E6084" s="301">
        <v>1.0000000000000004</v>
      </c>
      <c r="F6084" s="299" t="s">
        <v>187</v>
      </c>
    </row>
    <row r="6085" spans="1:6" x14ac:dyDescent="0.3">
      <c r="A6085" s="299" t="s">
        <v>495</v>
      </c>
      <c r="B6085" s="300">
        <v>25</v>
      </c>
      <c r="C6085" s="299" t="s">
        <v>92</v>
      </c>
      <c r="D6085" s="299" t="s">
        <v>50</v>
      </c>
      <c r="E6085" s="301">
        <v>8.0000000000000036</v>
      </c>
      <c r="F6085" s="299" t="s">
        <v>77</v>
      </c>
    </row>
    <row r="6086" spans="1:6" x14ac:dyDescent="0.3">
      <c r="A6086" s="299" t="s">
        <v>495</v>
      </c>
      <c r="B6086" s="300">
        <v>25</v>
      </c>
      <c r="C6086" s="299" t="s">
        <v>92</v>
      </c>
      <c r="D6086" s="299" t="s">
        <v>51</v>
      </c>
      <c r="E6086" s="301">
        <v>1.0000000000000004</v>
      </c>
      <c r="F6086" s="299" t="s">
        <v>187</v>
      </c>
    </row>
    <row r="6087" spans="1:6" x14ac:dyDescent="0.3">
      <c r="A6087" s="299" t="s">
        <v>495</v>
      </c>
      <c r="B6087" s="300">
        <v>25</v>
      </c>
      <c r="C6087" s="299" t="s">
        <v>92</v>
      </c>
      <c r="D6087" s="299" t="s">
        <v>51</v>
      </c>
      <c r="E6087" s="301">
        <v>81.714285714285708</v>
      </c>
      <c r="F6087" s="299" t="s">
        <v>77</v>
      </c>
    </row>
    <row r="6088" spans="1:6" x14ac:dyDescent="0.3">
      <c r="A6088" s="299" t="s">
        <v>495</v>
      </c>
      <c r="B6088" s="300">
        <v>25</v>
      </c>
      <c r="C6088" s="299" t="s">
        <v>92</v>
      </c>
      <c r="D6088" s="299" t="s">
        <v>52</v>
      </c>
      <c r="E6088" s="301">
        <v>302.57142857142861</v>
      </c>
      <c r="F6088" s="299" t="s">
        <v>187</v>
      </c>
    </row>
    <row r="6089" spans="1:6" x14ac:dyDescent="0.3">
      <c r="A6089" s="299" t="s">
        <v>495</v>
      </c>
      <c r="B6089" s="300">
        <v>25</v>
      </c>
      <c r="C6089" s="299" t="s">
        <v>92</v>
      </c>
      <c r="D6089" s="299" t="s">
        <v>52</v>
      </c>
      <c r="E6089" s="301">
        <v>956.90476190476181</v>
      </c>
      <c r="F6089" s="299" t="s">
        <v>77</v>
      </c>
    </row>
    <row r="6090" spans="1:6" x14ac:dyDescent="0.3">
      <c r="A6090" s="299" t="s">
        <v>495</v>
      </c>
      <c r="B6090" s="300">
        <v>25</v>
      </c>
      <c r="C6090" s="299" t="s">
        <v>92</v>
      </c>
      <c r="D6090" s="299" t="s">
        <v>53</v>
      </c>
      <c r="E6090" s="301">
        <v>191.33333333333343</v>
      </c>
      <c r="F6090" s="299" t="s">
        <v>187</v>
      </c>
    </row>
    <row r="6091" spans="1:6" x14ac:dyDescent="0.3">
      <c r="A6091" s="299" t="s">
        <v>495</v>
      </c>
      <c r="B6091" s="300">
        <v>25</v>
      </c>
      <c r="C6091" s="299" t="s">
        <v>92</v>
      </c>
      <c r="D6091" s="299" t="s">
        <v>53</v>
      </c>
      <c r="E6091" s="301">
        <v>1854.8571428571427</v>
      </c>
      <c r="F6091" s="299" t="s">
        <v>77</v>
      </c>
    </row>
    <row r="6092" spans="1:6" x14ac:dyDescent="0.3">
      <c r="A6092" s="299" t="s">
        <v>495</v>
      </c>
      <c r="B6092" s="300">
        <v>25</v>
      </c>
      <c r="C6092" s="299" t="s">
        <v>92</v>
      </c>
      <c r="D6092" s="299" t="s">
        <v>54</v>
      </c>
      <c r="E6092" s="301">
        <v>360.8095238095238</v>
      </c>
      <c r="F6092" s="299" t="s">
        <v>187</v>
      </c>
    </row>
    <row r="6093" spans="1:6" x14ac:dyDescent="0.3">
      <c r="A6093" s="299" t="s">
        <v>495</v>
      </c>
      <c r="B6093" s="300">
        <v>25</v>
      </c>
      <c r="C6093" s="299" t="s">
        <v>92</v>
      </c>
      <c r="D6093" s="299" t="s">
        <v>54</v>
      </c>
      <c r="E6093" s="301">
        <v>2746.8571428571431</v>
      </c>
      <c r="F6093" s="299" t="s">
        <v>77</v>
      </c>
    </row>
    <row r="6094" spans="1:6" x14ac:dyDescent="0.3">
      <c r="A6094" s="299" t="s">
        <v>495</v>
      </c>
      <c r="B6094" s="300">
        <v>25</v>
      </c>
      <c r="C6094" s="299" t="s">
        <v>92</v>
      </c>
      <c r="D6094" s="299" t="s">
        <v>55</v>
      </c>
      <c r="E6094" s="301">
        <v>256.95238095238096</v>
      </c>
      <c r="F6094" s="299" t="s">
        <v>187</v>
      </c>
    </row>
    <row r="6095" spans="1:6" x14ac:dyDescent="0.3">
      <c r="A6095" s="299" t="s">
        <v>495</v>
      </c>
      <c r="B6095" s="300">
        <v>25</v>
      </c>
      <c r="C6095" s="299" t="s">
        <v>92</v>
      </c>
      <c r="D6095" s="299" t="s">
        <v>55</v>
      </c>
      <c r="E6095" s="301">
        <v>1.0000000000000004</v>
      </c>
      <c r="F6095" s="299" t="s">
        <v>188</v>
      </c>
    </row>
    <row r="6096" spans="1:6" x14ac:dyDescent="0.3">
      <c r="A6096" s="299" t="s">
        <v>495</v>
      </c>
      <c r="B6096" s="300">
        <v>25</v>
      </c>
      <c r="C6096" s="299" t="s">
        <v>92</v>
      </c>
      <c r="D6096" s="299" t="s">
        <v>55</v>
      </c>
      <c r="E6096" s="301">
        <v>1315.4761904761906</v>
      </c>
      <c r="F6096" s="299" t="s">
        <v>77</v>
      </c>
    </row>
    <row r="6097" spans="1:6" x14ac:dyDescent="0.3">
      <c r="A6097" s="299" t="s">
        <v>495</v>
      </c>
      <c r="B6097" s="300">
        <v>25</v>
      </c>
      <c r="C6097" s="299" t="s">
        <v>92</v>
      </c>
      <c r="D6097" s="299" t="s">
        <v>56</v>
      </c>
      <c r="E6097" s="301">
        <v>16.904761904761909</v>
      </c>
      <c r="F6097" s="299" t="s">
        <v>187</v>
      </c>
    </row>
    <row r="6098" spans="1:6" x14ac:dyDescent="0.3">
      <c r="A6098" s="299" t="s">
        <v>495</v>
      </c>
      <c r="B6098" s="300">
        <v>25</v>
      </c>
      <c r="C6098" s="299" t="s">
        <v>92</v>
      </c>
      <c r="D6098" s="299" t="s">
        <v>56</v>
      </c>
      <c r="E6098" s="301">
        <v>87.285714285714292</v>
      </c>
      <c r="F6098" s="299" t="s">
        <v>77</v>
      </c>
    </row>
    <row r="6099" spans="1:6" x14ac:dyDescent="0.3">
      <c r="A6099" s="299" t="s">
        <v>495</v>
      </c>
      <c r="B6099" s="300">
        <v>25</v>
      </c>
      <c r="C6099" s="299" t="s">
        <v>92</v>
      </c>
      <c r="D6099" s="299" t="s">
        <v>57</v>
      </c>
      <c r="E6099" s="301">
        <v>2.0000000000000009</v>
      </c>
      <c r="F6099" s="299" t="s">
        <v>187</v>
      </c>
    </row>
    <row r="6100" spans="1:6" x14ac:dyDescent="0.3">
      <c r="A6100" s="299" t="s">
        <v>495</v>
      </c>
      <c r="B6100" s="300">
        <v>25</v>
      </c>
      <c r="C6100" s="299" t="s">
        <v>92</v>
      </c>
      <c r="D6100" s="299" t="s">
        <v>57</v>
      </c>
      <c r="E6100" s="301">
        <v>25.999999999999989</v>
      </c>
      <c r="F6100" s="299" t="s">
        <v>77</v>
      </c>
    </row>
    <row r="6101" spans="1:6" x14ac:dyDescent="0.3">
      <c r="A6101" s="299" t="s">
        <v>495</v>
      </c>
      <c r="B6101" s="300">
        <v>25</v>
      </c>
      <c r="C6101" s="299" t="s">
        <v>92</v>
      </c>
      <c r="D6101" s="299" t="s">
        <v>58</v>
      </c>
      <c r="E6101" s="301">
        <v>5</v>
      </c>
      <c r="F6101" s="299" t="s">
        <v>187</v>
      </c>
    </row>
    <row r="6102" spans="1:6" x14ac:dyDescent="0.3">
      <c r="A6102" s="299" t="s">
        <v>495</v>
      </c>
      <c r="B6102" s="300">
        <v>25</v>
      </c>
      <c r="C6102" s="299" t="s">
        <v>92</v>
      </c>
      <c r="D6102" s="299" t="s">
        <v>58</v>
      </c>
      <c r="E6102" s="301">
        <v>25.285714285714278</v>
      </c>
      <c r="F6102" s="299" t="s">
        <v>77</v>
      </c>
    </row>
    <row r="6103" spans="1:6" x14ac:dyDescent="0.3">
      <c r="A6103" s="299" t="s">
        <v>495</v>
      </c>
      <c r="B6103" s="300">
        <v>25</v>
      </c>
      <c r="C6103" s="299" t="s">
        <v>92</v>
      </c>
      <c r="D6103" s="299" t="s">
        <v>59</v>
      </c>
      <c r="E6103" s="301">
        <v>35.095238095238102</v>
      </c>
      <c r="F6103" s="299" t="s">
        <v>187</v>
      </c>
    </row>
    <row r="6104" spans="1:6" x14ac:dyDescent="0.3">
      <c r="A6104" s="299" t="s">
        <v>495</v>
      </c>
      <c r="B6104" s="300">
        <v>25</v>
      </c>
      <c r="C6104" s="299" t="s">
        <v>92</v>
      </c>
      <c r="D6104" s="299" t="s">
        <v>59</v>
      </c>
      <c r="E6104" s="301">
        <v>190.66666666666666</v>
      </c>
      <c r="F6104" s="299" t="s">
        <v>77</v>
      </c>
    </row>
    <row r="6105" spans="1:6" x14ac:dyDescent="0.3">
      <c r="A6105" s="299" t="s">
        <v>495</v>
      </c>
      <c r="B6105" s="300">
        <v>25</v>
      </c>
      <c r="C6105" s="299" t="s">
        <v>92</v>
      </c>
      <c r="D6105" s="299" t="s">
        <v>60</v>
      </c>
      <c r="E6105" s="301">
        <v>94.952380952380977</v>
      </c>
      <c r="F6105" s="299" t="s">
        <v>187</v>
      </c>
    </row>
    <row r="6106" spans="1:6" x14ac:dyDescent="0.3">
      <c r="A6106" s="299" t="s">
        <v>495</v>
      </c>
      <c r="B6106" s="300">
        <v>25</v>
      </c>
      <c r="C6106" s="299" t="s">
        <v>92</v>
      </c>
      <c r="D6106" s="299" t="s">
        <v>60</v>
      </c>
      <c r="E6106" s="301">
        <v>886.5238095238094</v>
      </c>
      <c r="F6106" s="299" t="s">
        <v>77</v>
      </c>
    </row>
    <row r="6107" spans="1:6" x14ac:dyDescent="0.3">
      <c r="A6107" s="299" t="s">
        <v>495</v>
      </c>
      <c r="B6107" s="300">
        <v>25</v>
      </c>
      <c r="C6107" s="299" t="s">
        <v>92</v>
      </c>
      <c r="D6107" s="299" t="s">
        <v>61</v>
      </c>
      <c r="E6107" s="301">
        <v>1.0000000000000004</v>
      </c>
      <c r="F6107" s="299" t="s">
        <v>187</v>
      </c>
    </row>
    <row r="6108" spans="1:6" x14ac:dyDescent="0.3">
      <c r="A6108" s="299" t="s">
        <v>495</v>
      </c>
      <c r="B6108" s="300">
        <v>25</v>
      </c>
      <c r="C6108" s="299" t="s">
        <v>92</v>
      </c>
      <c r="D6108" s="299" t="s">
        <v>61</v>
      </c>
      <c r="E6108" s="301">
        <v>150.76190476190473</v>
      </c>
      <c r="F6108" s="299" t="s">
        <v>77</v>
      </c>
    </row>
    <row r="6109" spans="1:6" x14ac:dyDescent="0.3">
      <c r="A6109" s="299" t="s">
        <v>495</v>
      </c>
      <c r="B6109" s="300">
        <v>25</v>
      </c>
      <c r="C6109" s="299" t="s">
        <v>92</v>
      </c>
      <c r="D6109" s="299" t="s">
        <v>62</v>
      </c>
      <c r="E6109" s="301">
        <v>28.333333333333325</v>
      </c>
      <c r="F6109" s="299" t="s">
        <v>187</v>
      </c>
    </row>
    <row r="6110" spans="1:6" x14ac:dyDescent="0.3">
      <c r="A6110" s="299" t="s">
        <v>495</v>
      </c>
      <c r="B6110" s="300">
        <v>25</v>
      </c>
      <c r="C6110" s="299" t="s">
        <v>92</v>
      </c>
      <c r="D6110" s="299" t="s">
        <v>62</v>
      </c>
      <c r="E6110" s="301">
        <v>224.33333333333334</v>
      </c>
      <c r="F6110" s="299" t="s">
        <v>77</v>
      </c>
    </row>
    <row r="6111" spans="1:6" x14ac:dyDescent="0.3">
      <c r="A6111" s="299" t="s">
        <v>495</v>
      </c>
      <c r="B6111" s="300">
        <v>25</v>
      </c>
      <c r="C6111" s="299" t="s">
        <v>92</v>
      </c>
      <c r="D6111" s="299" t="s">
        <v>63</v>
      </c>
      <c r="E6111" s="301">
        <v>14.999999999999993</v>
      </c>
      <c r="F6111" s="299" t="s">
        <v>187</v>
      </c>
    </row>
    <row r="6112" spans="1:6" x14ac:dyDescent="0.3">
      <c r="A6112" s="299" t="s">
        <v>495</v>
      </c>
      <c r="B6112" s="300">
        <v>25</v>
      </c>
      <c r="C6112" s="299" t="s">
        <v>92</v>
      </c>
      <c r="D6112" s="299" t="s">
        <v>63</v>
      </c>
      <c r="E6112" s="301">
        <v>792.4761904761906</v>
      </c>
      <c r="F6112" s="299" t="s">
        <v>77</v>
      </c>
    </row>
    <row r="6113" spans="1:6" x14ac:dyDescent="0.3">
      <c r="A6113" s="299" t="s">
        <v>495</v>
      </c>
      <c r="B6113" s="300">
        <v>25</v>
      </c>
      <c r="C6113" s="299" t="s">
        <v>92</v>
      </c>
      <c r="D6113" s="299" t="s">
        <v>64</v>
      </c>
      <c r="E6113" s="301">
        <v>13.999999999999995</v>
      </c>
      <c r="F6113" s="299" t="s">
        <v>187</v>
      </c>
    </row>
    <row r="6114" spans="1:6" x14ac:dyDescent="0.3">
      <c r="A6114" s="299" t="s">
        <v>495</v>
      </c>
      <c r="B6114" s="300">
        <v>25</v>
      </c>
      <c r="C6114" s="299" t="s">
        <v>92</v>
      </c>
      <c r="D6114" s="299" t="s">
        <v>64</v>
      </c>
      <c r="E6114" s="301">
        <v>181.66666666666671</v>
      </c>
      <c r="F6114" s="299" t="s">
        <v>77</v>
      </c>
    </row>
    <row r="6115" spans="1:6" x14ac:dyDescent="0.3">
      <c r="A6115" s="299" t="s">
        <v>495</v>
      </c>
      <c r="B6115" s="300">
        <v>25</v>
      </c>
      <c r="C6115" s="299" t="s">
        <v>92</v>
      </c>
      <c r="D6115" s="299" t="s">
        <v>65</v>
      </c>
      <c r="E6115" s="301">
        <v>99.428571428571374</v>
      </c>
      <c r="F6115" s="299" t="s">
        <v>187</v>
      </c>
    </row>
    <row r="6116" spans="1:6" x14ac:dyDescent="0.3">
      <c r="A6116" s="299" t="s">
        <v>495</v>
      </c>
      <c r="B6116" s="300">
        <v>25</v>
      </c>
      <c r="C6116" s="299" t="s">
        <v>92</v>
      </c>
      <c r="D6116" s="299" t="s">
        <v>65</v>
      </c>
      <c r="E6116" s="301">
        <v>98.857142857142819</v>
      </c>
      <c r="F6116" s="299" t="s">
        <v>77</v>
      </c>
    </row>
    <row r="6117" spans="1:6" x14ac:dyDescent="0.3">
      <c r="A6117" s="299" t="s">
        <v>495</v>
      </c>
      <c r="B6117" s="300">
        <v>25</v>
      </c>
      <c r="C6117" s="299" t="s">
        <v>92</v>
      </c>
      <c r="D6117" s="299" t="s">
        <v>67</v>
      </c>
      <c r="E6117" s="301">
        <v>11.142857142857142</v>
      </c>
      <c r="F6117" s="299" t="s">
        <v>77</v>
      </c>
    </row>
    <row r="6118" spans="1:6" x14ac:dyDescent="0.3">
      <c r="A6118" s="299" t="s">
        <v>495</v>
      </c>
      <c r="B6118" s="300">
        <v>26</v>
      </c>
      <c r="C6118" s="299" t="s">
        <v>91</v>
      </c>
      <c r="D6118" s="299" t="s">
        <v>47</v>
      </c>
      <c r="E6118" s="301">
        <v>16.000000000000007</v>
      </c>
      <c r="F6118" s="299" t="s">
        <v>187</v>
      </c>
    </row>
    <row r="6119" spans="1:6" x14ac:dyDescent="0.3">
      <c r="A6119" s="299" t="s">
        <v>495</v>
      </c>
      <c r="B6119" s="300">
        <v>26</v>
      </c>
      <c r="C6119" s="299" t="s">
        <v>91</v>
      </c>
      <c r="D6119" s="299" t="s">
        <v>47</v>
      </c>
      <c r="E6119" s="301">
        <v>21</v>
      </c>
      <c r="F6119" s="299" t="s">
        <v>188</v>
      </c>
    </row>
    <row r="6120" spans="1:6" x14ac:dyDescent="0.3">
      <c r="A6120" s="299" t="s">
        <v>495</v>
      </c>
      <c r="B6120" s="300">
        <v>26</v>
      </c>
      <c r="C6120" s="299" t="s">
        <v>91</v>
      </c>
      <c r="D6120" s="299" t="s">
        <v>47</v>
      </c>
      <c r="E6120" s="301">
        <v>399.66666666666657</v>
      </c>
      <c r="F6120" s="299" t="s">
        <v>77</v>
      </c>
    </row>
    <row r="6121" spans="1:6" x14ac:dyDescent="0.3">
      <c r="A6121" s="299" t="s">
        <v>495</v>
      </c>
      <c r="B6121" s="300">
        <v>26</v>
      </c>
      <c r="C6121" s="299" t="s">
        <v>91</v>
      </c>
      <c r="D6121" s="299" t="s">
        <v>48</v>
      </c>
      <c r="E6121" s="301">
        <v>4.0000000000000018</v>
      </c>
      <c r="F6121" s="299" t="s">
        <v>77</v>
      </c>
    </row>
    <row r="6122" spans="1:6" x14ac:dyDescent="0.3">
      <c r="A6122" s="299" t="s">
        <v>495</v>
      </c>
      <c r="B6122" s="300">
        <v>26</v>
      </c>
      <c r="C6122" s="299" t="s">
        <v>91</v>
      </c>
      <c r="D6122" s="299" t="s">
        <v>49</v>
      </c>
      <c r="E6122" s="301">
        <v>58.761904761904738</v>
      </c>
      <c r="F6122" s="299" t="s">
        <v>187</v>
      </c>
    </row>
    <row r="6123" spans="1:6" x14ac:dyDescent="0.3">
      <c r="A6123" s="299" t="s">
        <v>495</v>
      </c>
      <c r="B6123" s="300">
        <v>26</v>
      </c>
      <c r="C6123" s="299" t="s">
        <v>91</v>
      </c>
      <c r="D6123" s="299" t="s">
        <v>49</v>
      </c>
      <c r="E6123" s="301">
        <v>2024</v>
      </c>
      <c r="F6123" s="299" t="s">
        <v>77</v>
      </c>
    </row>
    <row r="6124" spans="1:6" x14ac:dyDescent="0.3">
      <c r="A6124" s="299" t="s">
        <v>495</v>
      </c>
      <c r="B6124" s="300">
        <v>26</v>
      </c>
      <c r="C6124" s="299" t="s">
        <v>91</v>
      </c>
      <c r="D6124" s="299" t="s">
        <v>50</v>
      </c>
      <c r="E6124" s="301">
        <v>0.38095238095238093</v>
      </c>
      <c r="F6124" s="299" t="s">
        <v>77</v>
      </c>
    </row>
    <row r="6125" spans="1:6" x14ac:dyDescent="0.3">
      <c r="A6125" s="299" t="s">
        <v>495</v>
      </c>
      <c r="B6125" s="300">
        <v>26</v>
      </c>
      <c r="C6125" s="299" t="s">
        <v>91</v>
      </c>
      <c r="D6125" s="299" t="s">
        <v>51</v>
      </c>
      <c r="E6125" s="301">
        <v>1.0000000000000004</v>
      </c>
      <c r="F6125" s="299" t="s">
        <v>187</v>
      </c>
    </row>
    <row r="6126" spans="1:6" x14ac:dyDescent="0.3">
      <c r="A6126" s="299" t="s">
        <v>495</v>
      </c>
      <c r="B6126" s="300">
        <v>26</v>
      </c>
      <c r="C6126" s="299" t="s">
        <v>91</v>
      </c>
      <c r="D6126" s="299" t="s">
        <v>51</v>
      </c>
      <c r="E6126" s="301">
        <v>75.857142857142861</v>
      </c>
      <c r="F6126" s="299" t="s">
        <v>77</v>
      </c>
    </row>
    <row r="6127" spans="1:6" x14ac:dyDescent="0.3">
      <c r="A6127" s="299" t="s">
        <v>495</v>
      </c>
      <c r="B6127" s="300">
        <v>26</v>
      </c>
      <c r="C6127" s="299" t="s">
        <v>91</v>
      </c>
      <c r="D6127" s="299" t="s">
        <v>52</v>
      </c>
      <c r="E6127" s="301">
        <v>164.52380952380955</v>
      </c>
      <c r="F6127" s="299" t="s">
        <v>187</v>
      </c>
    </row>
    <row r="6128" spans="1:6" x14ac:dyDescent="0.3">
      <c r="A6128" s="299" t="s">
        <v>495</v>
      </c>
      <c r="B6128" s="300">
        <v>26</v>
      </c>
      <c r="C6128" s="299" t="s">
        <v>91</v>
      </c>
      <c r="D6128" s="299" t="s">
        <v>52</v>
      </c>
      <c r="E6128" s="301">
        <v>931.52380952380975</v>
      </c>
      <c r="F6128" s="299" t="s">
        <v>77</v>
      </c>
    </row>
    <row r="6129" spans="1:6" x14ac:dyDescent="0.3">
      <c r="A6129" s="299" t="s">
        <v>495</v>
      </c>
      <c r="B6129" s="300">
        <v>26</v>
      </c>
      <c r="C6129" s="299" t="s">
        <v>91</v>
      </c>
      <c r="D6129" s="299" t="s">
        <v>53</v>
      </c>
      <c r="E6129" s="301">
        <v>415.00000000000006</v>
      </c>
      <c r="F6129" s="299" t="s">
        <v>187</v>
      </c>
    </row>
    <row r="6130" spans="1:6" x14ac:dyDescent="0.3">
      <c r="A6130" s="299" t="s">
        <v>495</v>
      </c>
      <c r="B6130" s="300">
        <v>26</v>
      </c>
      <c r="C6130" s="299" t="s">
        <v>91</v>
      </c>
      <c r="D6130" s="299" t="s">
        <v>53</v>
      </c>
      <c r="E6130" s="301">
        <v>967.7619047619047</v>
      </c>
      <c r="F6130" s="299" t="s">
        <v>77</v>
      </c>
    </row>
    <row r="6131" spans="1:6" x14ac:dyDescent="0.3">
      <c r="A6131" s="299" t="s">
        <v>495</v>
      </c>
      <c r="B6131" s="300">
        <v>26</v>
      </c>
      <c r="C6131" s="299" t="s">
        <v>91</v>
      </c>
      <c r="D6131" s="299" t="s">
        <v>54</v>
      </c>
      <c r="E6131" s="301">
        <v>71.238095238095227</v>
      </c>
      <c r="F6131" s="299" t="s">
        <v>187</v>
      </c>
    </row>
    <row r="6132" spans="1:6" x14ac:dyDescent="0.3">
      <c r="A6132" s="299" t="s">
        <v>495</v>
      </c>
      <c r="B6132" s="300">
        <v>26</v>
      </c>
      <c r="C6132" s="299" t="s">
        <v>91</v>
      </c>
      <c r="D6132" s="299" t="s">
        <v>54</v>
      </c>
      <c r="E6132" s="301">
        <v>293.38095238095246</v>
      </c>
      <c r="F6132" s="299" t="s">
        <v>77</v>
      </c>
    </row>
    <row r="6133" spans="1:6" x14ac:dyDescent="0.3">
      <c r="A6133" s="299" t="s">
        <v>495</v>
      </c>
      <c r="B6133" s="300">
        <v>26</v>
      </c>
      <c r="C6133" s="299" t="s">
        <v>91</v>
      </c>
      <c r="D6133" s="299" t="s">
        <v>55</v>
      </c>
      <c r="E6133" s="301">
        <v>205.61904761904762</v>
      </c>
      <c r="F6133" s="299" t="s">
        <v>187</v>
      </c>
    </row>
    <row r="6134" spans="1:6" x14ac:dyDescent="0.3">
      <c r="A6134" s="299" t="s">
        <v>495</v>
      </c>
      <c r="B6134" s="300">
        <v>26</v>
      </c>
      <c r="C6134" s="299" t="s">
        <v>91</v>
      </c>
      <c r="D6134" s="299" t="s">
        <v>55</v>
      </c>
      <c r="E6134" s="301">
        <v>1464.8571428571427</v>
      </c>
      <c r="F6134" s="299" t="s">
        <v>77</v>
      </c>
    </row>
    <row r="6135" spans="1:6" x14ac:dyDescent="0.3">
      <c r="A6135" s="299" t="s">
        <v>495</v>
      </c>
      <c r="B6135" s="300">
        <v>26</v>
      </c>
      <c r="C6135" s="299" t="s">
        <v>91</v>
      </c>
      <c r="D6135" s="299" t="s">
        <v>56</v>
      </c>
      <c r="E6135" s="301">
        <v>22.999999999999996</v>
      </c>
      <c r="F6135" s="299" t="s">
        <v>187</v>
      </c>
    </row>
    <row r="6136" spans="1:6" x14ac:dyDescent="0.3">
      <c r="A6136" s="299" t="s">
        <v>495</v>
      </c>
      <c r="B6136" s="300">
        <v>26</v>
      </c>
      <c r="C6136" s="299" t="s">
        <v>91</v>
      </c>
      <c r="D6136" s="299" t="s">
        <v>56</v>
      </c>
      <c r="E6136" s="301">
        <v>74</v>
      </c>
      <c r="F6136" s="299" t="s">
        <v>77</v>
      </c>
    </row>
    <row r="6137" spans="1:6" x14ac:dyDescent="0.3">
      <c r="A6137" s="299" t="s">
        <v>495</v>
      </c>
      <c r="B6137" s="300">
        <v>26</v>
      </c>
      <c r="C6137" s="299" t="s">
        <v>91</v>
      </c>
      <c r="D6137" s="299" t="s">
        <v>57</v>
      </c>
      <c r="E6137" s="301">
        <v>5.9523809523809508</v>
      </c>
      <c r="F6137" s="299" t="s">
        <v>187</v>
      </c>
    </row>
    <row r="6138" spans="1:6" x14ac:dyDescent="0.3">
      <c r="A6138" s="299" t="s">
        <v>495</v>
      </c>
      <c r="B6138" s="300">
        <v>26</v>
      </c>
      <c r="C6138" s="299" t="s">
        <v>91</v>
      </c>
      <c r="D6138" s="299" t="s">
        <v>57</v>
      </c>
      <c r="E6138" s="301">
        <v>9.0000000000000018</v>
      </c>
      <c r="F6138" s="299" t="s">
        <v>77</v>
      </c>
    </row>
    <row r="6139" spans="1:6" x14ac:dyDescent="0.3">
      <c r="A6139" s="299" t="s">
        <v>495</v>
      </c>
      <c r="B6139" s="300">
        <v>26</v>
      </c>
      <c r="C6139" s="299" t="s">
        <v>91</v>
      </c>
      <c r="D6139" s="299" t="s">
        <v>58</v>
      </c>
      <c r="E6139" s="301">
        <v>11.38095238095238</v>
      </c>
      <c r="F6139" s="299" t="s">
        <v>77</v>
      </c>
    </row>
    <row r="6140" spans="1:6" x14ac:dyDescent="0.3">
      <c r="A6140" s="299" t="s">
        <v>495</v>
      </c>
      <c r="B6140" s="300">
        <v>26</v>
      </c>
      <c r="C6140" s="299" t="s">
        <v>91</v>
      </c>
      <c r="D6140" s="299" t="s">
        <v>59</v>
      </c>
      <c r="E6140" s="301">
        <v>22.999999999999996</v>
      </c>
      <c r="F6140" s="299" t="s">
        <v>187</v>
      </c>
    </row>
    <row r="6141" spans="1:6" x14ac:dyDescent="0.3">
      <c r="A6141" s="299" t="s">
        <v>495</v>
      </c>
      <c r="B6141" s="300">
        <v>26</v>
      </c>
      <c r="C6141" s="299" t="s">
        <v>91</v>
      </c>
      <c r="D6141" s="299" t="s">
        <v>59</v>
      </c>
      <c r="E6141" s="301">
        <v>50.38095238095238</v>
      </c>
      <c r="F6141" s="299" t="s">
        <v>77</v>
      </c>
    </row>
    <row r="6142" spans="1:6" x14ac:dyDescent="0.3">
      <c r="A6142" s="299" t="s">
        <v>495</v>
      </c>
      <c r="B6142" s="300">
        <v>26</v>
      </c>
      <c r="C6142" s="299" t="s">
        <v>91</v>
      </c>
      <c r="D6142" s="299" t="s">
        <v>60</v>
      </c>
      <c r="E6142" s="301">
        <v>42.333333333333329</v>
      </c>
      <c r="F6142" s="299" t="s">
        <v>187</v>
      </c>
    </row>
    <row r="6143" spans="1:6" x14ac:dyDescent="0.3">
      <c r="A6143" s="299" t="s">
        <v>495</v>
      </c>
      <c r="B6143" s="300">
        <v>26</v>
      </c>
      <c r="C6143" s="299" t="s">
        <v>91</v>
      </c>
      <c r="D6143" s="299" t="s">
        <v>60</v>
      </c>
      <c r="E6143" s="301">
        <v>853.57142857142867</v>
      </c>
      <c r="F6143" s="299" t="s">
        <v>77</v>
      </c>
    </row>
    <row r="6144" spans="1:6" x14ac:dyDescent="0.3">
      <c r="A6144" s="299" t="s">
        <v>495</v>
      </c>
      <c r="B6144" s="300">
        <v>26</v>
      </c>
      <c r="C6144" s="299" t="s">
        <v>91</v>
      </c>
      <c r="D6144" s="299" t="s">
        <v>61</v>
      </c>
      <c r="E6144" s="301">
        <v>42.952380952380949</v>
      </c>
      <c r="F6144" s="299" t="s">
        <v>77</v>
      </c>
    </row>
    <row r="6145" spans="1:6" x14ac:dyDescent="0.3">
      <c r="A6145" s="299" t="s">
        <v>495</v>
      </c>
      <c r="B6145" s="300">
        <v>26</v>
      </c>
      <c r="C6145" s="299" t="s">
        <v>91</v>
      </c>
      <c r="D6145" s="299" t="s">
        <v>62</v>
      </c>
      <c r="E6145" s="301">
        <v>55.999999999999979</v>
      </c>
      <c r="F6145" s="299" t="s">
        <v>187</v>
      </c>
    </row>
    <row r="6146" spans="1:6" x14ac:dyDescent="0.3">
      <c r="A6146" s="299" t="s">
        <v>495</v>
      </c>
      <c r="B6146" s="300">
        <v>26</v>
      </c>
      <c r="C6146" s="299" t="s">
        <v>91</v>
      </c>
      <c r="D6146" s="299" t="s">
        <v>62</v>
      </c>
      <c r="E6146" s="301">
        <v>220.52380952380949</v>
      </c>
      <c r="F6146" s="299" t="s">
        <v>77</v>
      </c>
    </row>
    <row r="6147" spans="1:6" x14ac:dyDescent="0.3">
      <c r="A6147" s="299" t="s">
        <v>495</v>
      </c>
      <c r="B6147" s="300">
        <v>26</v>
      </c>
      <c r="C6147" s="299" t="s">
        <v>91</v>
      </c>
      <c r="D6147" s="299" t="s">
        <v>63</v>
      </c>
      <c r="E6147" s="301">
        <v>8.238095238095239</v>
      </c>
      <c r="F6147" s="299" t="s">
        <v>187</v>
      </c>
    </row>
    <row r="6148" spans="1:6" x14ac:dyDescent="0.3">
      <c r="A6148" s="299" t="s">
        <v>495</v>
      </c>
      <c r="B6148" s="300">
        <v>26</v>
      </c>
      <c r="C6148" s="299" t="s">
        <v>91</v>
      </c>
      <c r="D6148" s="299" t="s">
        <v>63</v>
      </c>
      <c r="E6148" s="301">
        <v>701</v>
      </c>
      <c r="F6148" s="299" t="s">
        <v>77</v>
      </c>
    </row>
    <row r="6149" spans="1:6" x14ac:dyDescent="0.3">
      <c r="A6149" s="299" t="s">
        <v>495</v>
      </c>
      <c r="B6149" s="300">
        <v>26</v>
      </c>
      <c r="C6149" s="299" t="s">
        <v>91</v>
      </c>
      <c r="D6149" s="299" t="s">
        <v>64</v>
      </c>
      <c r="E6149" s="301">
        <v>12.857142857142852</v>
      </c>
      <c r="F6149" s="299" t="s">
        <v>187</v>
      </c>
    </row>
    <row r="6150" spans="1:6" x14ac:dyDescent="0.3">
      <c r="A6150" s="299" t="s">
        <v>495</v>
      </c>
      <c r="B6150" s="300">
        <v>26</v>
      </c>
      <c r="C6150" s="299" t="s">
        <v>91</v>
      </c>
      <c r="D6150" s="299" t="s">
        <v>64</v>
      </c>
      <c r="E6150" s="301">
        <v>134.80952380952385</v>
      </c>
      <c r="F6150" s="299" t="s">
        <v>77</v>
      </c>
    </row>
    <row r="6151" spans="1:6" x14ac:dyDescent="0.3">
      <c r="A6151" s="299" t="s">
        <v>495</v>
      </c>
      <c r="B6151" s="300">
        <v>26</v>
      </c>
      <c r="C6151" s="299" t="s">
        <v>91</v>
      </c>
      <c r="D6151" s="299" t="s">
        <v>65</v>
      </c>
      <c r="E6151" s="301">
        <v>173.52380952380952</v>
      </c>
      <c r="F6151" s="299" t="s">
        <v>187</v>
      </c>
    </row>
    <row r="6152" spans="1:6" x14ac:dyDescent="0.3">
      <c r="A6152" s="299" t="s">
        <v>495</v>
      </c>
      <c r="B6152" s="300">
        <v>26</v>
      </c>
      <c r="C6152" s="299" t="s">
        <v>91</v>
      </c>
      <c r="D6152" s="299" t="s">
        <v>65</v>
      </c>
      <c r="E6152" s="301">
        <v>129.66666666666669</v>
      </c>
      <c r="F6152" s="299" t="s">
        <v>77</v>
      </c>
    </row>
    <row r="6153" spans="1:6" x14ac:dyDescent="0.3">
      <c r="A6153" s="299" t="s">
        <v>495</v>
      </c>
      <c r="B6153" s="300">
        <v>26</v>
      </c>
      <c r="C6153" s="299" t="s">
        <v>91</v>
      </c>
      <c r="D6153" s="299" t="s">
        <v>67</v>
      </c>
      <c r="E6153" s="301">
        <v>2.9523809523809512</v>
      </c>
      <c r="F6153" s="299" t="s">
        <v>77</v>
      </c>
    </row>
    <row r="6154" spans="1:6" x14ac:dyDescent="0.3">
      <c r="A6154" s="299" t="s">
        <v>495</v>
      </c>
      <c r="B6154" s="300">
        <v>26</v>
      </c>
      <c r="C6154" s="299" t="s">
        <v>92</v>
      </c>
      <c r="D6154" s="299" t="s">
        <v>47</v>
      </c>
      <c r="E6154" s="301">
        <v>30.904761904761894</v>
      </c>
      <c r="F6154" s="299" t="s">
        <v>187</v>
      </c>
    </row>
    <row r="6155" spans="1:6" x14ac:dyDescent="0.3">
      <c r="A6155" s="299" t="s">
        <v>495</v>
      </c>
      <c r="B6155" s="300">
        <v>26</v>
      </c>
      <c r="C6155" s="299" t="s">
        <v>92</v>
      </c>
      <c r="D6155" s="299" t="s">
        <v>47</v>
      </c>
      <c r="E6155" s="301">
        <v>15.90476190476191</v>
      </c>
      <c r="F6155" s="299" t="s">
        <v>188</v>
      </c>
    </row>
    <row r="6156" spans="1:6" x14ac:dyDescent="0.3">
      <c r="A6156" s="299" t="s">
        <v>495</v>
      </c>
      <c r="B6156" s="300">
        <v>26</v>
      </c>
      <c r="C6156" s="299" t="s">
        <v>92</v>
      </c>
      <c r="D6156" s="299" t="s">
        <v>47</v>
      </c>
      <c r="E6156" s="301">
        <v>138.95238095238091</v>
      </c>
      <c r="F6156" s="299" t="s">
        <v>77</v>
      </c>
    </row>
    <row r="6157" spans="1:6" x14ac:dyDescent="0.3">
      <c r="A6157" s="299" t="s">
        <v>495</v>
      </c>
      <c r="B6157" s="300">
        <v>26</v>
      </c>
      <c r="C6157" s="299" t="s">
        <v>92</v>
      </c>
      <c r="D6157" s="299" t="s">
        <v>48</v>
      </c>
      <c r="E6157" s="301">
        <v>1.0000000000000004</v>
      </c>
      <c r="F6157" s="299" t="s">
        <v>187</v>
      </c>
    </row>
    <row r="6158" spans="1:6" x14ac:dyDescent="0.3">
      <c r="A6158" s="299" t="s">
        <v>495</v>
      </c>
      <c r="B6158" s="300">
        <v>26</v>
      </c>
      <c r="C6158" s="299" t="s">
        <v>92</v>
      </c>
      <c r="D6158" s="299" t="s">
        <v>48</v>
      </c>
      <c r="E6158" s="301">
        <v>4.0000000000000018</v>
      </c>
      <c r="F6158" s="299" t="s">
        <v>77</v>
      </c>
    </row>
    <row r="6159" spans="1:6" x14ac:dyDescent="0.3">
      <c r="A6159" s="299" t="s">
        <v>495</v>
      </c>
      <c r="B6159" s="300">
        <v>26</v>
      </c>
      <c r="C6159" s="299" t="s">
        <v>92</v>
      </c>
      <c r="D6159" s="299" t="s">
        <v>49</v>
      </c>
      <c r="E6159" s="301">
        <v>30.999999999999986</v>
      </c>
      <c r="F6159" s="299" t="s">
        <v>187</v>
      </c>
    </row>
    <row r="6160" spans="1:6" x14ac:dyDescent="0.3">
      <c r="A6160" s="299" t="s">
        <v>495</v>
      </c>
      <c r="B6160" s="300">
        <v>26</v>
      </c>
      <c r="C6160" s="299" t="s">
        <v>92</v>
      </c>
      <c r="D6160" s="299" t="s">
        <v>49</v>
      </c>
      <c r="E6160" s="301">
        <v>969.42857142857144</v>
      </c>
      <c r="F6160" s="299" t="s">
        <v>77</v>
      </c>
    </row>
    <row r="6161" spans="1:6" x14ac:dyDescent="0.3">
      <c r="A6161" s="299" t="s">
        <v>495</v>
      </c>
      <c r="B6161" s="300">
        <v>26</v>
      </c>
      <c r="C6161" s="299" t="s">
        <v>92</v>
      </c>
      <c r="D6161" s="299" t="s">
        <v>50</v>
      </c>
      <c r="E6161" s="301">
        <v>4.0000000000000018</v>
      </c>
      <c r="F6161" s="299" t="s">
        <v>77</v>
      </c>
    </row>
    <row r="6162" spans="1:6" x14ac:dyDescent="0.3">
      <c r="A6162" s="299" t="s">
        <v>495</v>
      </c>
      <c r="B6162" s="300">
        <v>26</v>
      </c>
      <c r="C6162" s="299" t="s">
        <v>92</v>
      </c>
      <c r="D6162" s="299" t="s">
        <v>51</v>
      </c>
      <c r="E6162" s="301">
        <v>1.0000000000000004</v>
      </c>
      <c r="F6162" s="299" t="s">
        <v>187</v>
      </c>
    </row>
    <row r="6163" spans="1:6" x14ac:dyDescent="0.3">
      <c r="A6163" s="299" t="s">
        <v>495</v>
      </c>
      <c r="B6163" s="300">
        <v>26</v>
      </c>
      <c r="C6163" s="299" t="s">
        <v>92</v>
      </c>
      <c r="D6163" s="299" t="s">
        <v>51</v>
      </c>
      <c r="E6163" s="301">
        <v>44.857142857142861</v>
      </c>
      <c r="F6163" s="299" t="s">
        <v>77</v>
      </c>
    </row>
    <row r="6164" spans="1:6" x14ac:dyDescent="0.3">
      <c r="A6164" s="299" t="s">
        <v>495</v>
      </c>
      <c r="B6164" s="300">
        <v>26</v>
      </c>
      <c r="C6164" s="299" t="s">
        <v>92</v>
      </c>
      <c r="D6164" s="299" t="s">
        <v>52</v>
      </c>
      <c r="E6164" s="301">
        <v>385.04761904761898</v>
      </c>
      <c r="F6164" s="299" t="s">
        <v>187</v>
      </c>
    </row>
    <row r="6165" spans="1:6" x14ac:dyDescent="0.3">
      <c r="A6165" s="299" t="s">
        <v>495</v>
      </c>
      <c r="B6165" s="300">
        <v>26</v>
      </c>
      <c r="C6165" s="299" t="s">
        <v>92</v>
      </c>
      <c r="D6165" s="299" t="s">
        <v>52</v>
      </c>
      <c r="E6165" s="301">
        <v>602.19047619047615</v>
      </c>
      <c r="F6165" s="299" t="s">
        <v>77</v>
      </c>
    </row>
    <row r="6166" spans="1:6" x14ac:dyDescent="0.3">
      <c r="A6166" s="299" t="s">
        <v>495</v>
      </c>
      <c r="B6166" s="300">
        <v>26</v>
      </c>
      <c r="C6166" s="299" t="s">
        <v>92</v>
      </c>
      <c r="D6166" s="299" t="s">
        <v>53</v>
      </c>
      <c r="E6166" s="301">
        <v>156.42857142857144</v>
      </c>
      <c r="F6166" s="299" t="s">
        <v>187</v>
      </c>
    </row>
    <row r="6167" spans="1:6" x14ac:dyDescent="0.3">
      <c r="A6167" s="299" t="s">
        <v>495</v>
      </c>
      <c r="B6167" s="300">
        <v>26</v>
      </c>
      <c r="C6167" s="299" t="s">
        <v>92</v>
      </c>
      <c r="D6167" s="299" t="s">
        <v>53</v>
      </c>
      <c r="E6167" s="301">
        <v>594.23809523809518</v>
      </c>
      <c r="F6167" s="299" t="s">
        <v>77</v>
      </c>
    </row>
    <row r="6168" spans="1:6" x14ac:dyDescent="0.3">
      <c r="A6168" s="299" t="s">
        <v>495</v>
      </c>
      <c r="B6168" s="300">
        <v>26</v>
      </c>
      <c r="C6168" s="299" t="s">
        <v>92</v>
      </c>
      <c r="D6168" s="299" t="s">
        <v>54</v>
      </c>
      <c r="E6168" s="301">
        <v>137.19047619047618</v>
      </c>
      <c r="F6168" s="299" t="s">
        <v>187</v>
      </c>
    </row>
    <row r="6169" spans="1:6" x14ac:dyDescent="0.3">
      <c r="A6169" s="299" t="s">
        <v>495</v>
      </c>
      <c r="B6169" s="300">
        <v>26</v>
      </c>
      <c r="C6169" s="299" t="s">
        <v>92</v>
      </c>
      <c r="D6169" s="299" t="s">
        <v>54</v>
      </c>
      <c r="E6169" s="301">
        <v>613.57142857142856</v>
      </c>
      <c r="F6169" s="299" t="s">
        <v>77</v>
      </c>
    </row>
    <row r="6170" spans="1:6" x14ac:dyDescent="0.3">
      <c r="A6170" s="299" t="s">
        <v>495</v>
      </c>
      <c r="B6170" s="300">
        <v>26</v>
      </c>
      <c r="C6170" s="299" t="s">
        <v>92</v>
      </c>
      <c r="D6170" s="299" t="s">
        <v>55</v>
      </c>
      <c r="E6170" s="301">
        <v>219.42857142857147</v>
      </c>
      <c r="F6170" s="299" t="s">
        <v>187</v>
      </c>
    </row>
    <row r="6171" spans="1:6" x14ac:dyDescent="0.3">
      <c r="A6171" s="299" t="s">
        <v>495</v>
      </c>
      <c r="B6171" s="300">
        <v>26</v>
      </c>
      <c r="C6171" s="299" t="s">
        <v>92</v>
      </c>
      <c r="D6171" s="299" t="s">
        <v>55</v>
      </c>
      <c r="E6171" s="301">
        <v>785.14285714285734</v>
      </c>
      <c r="F6171" s="299" t="s">
        <v>77</v>
      </c>
    </row>
    <row r="6172" spans="1:6" x14ac:dyDescent="0.3">
      <c r="A6172" s="299" t="s">
        <v>495</v>
      </c>
      <c r="B6172" s="300">
        <v>26</v>
      </c>
      <c r="C6172" s="299" t="s">
        <v>92</v>
      </c>
      <c r="D6172" s="299" t="s">
        <v>56</v>
      </c>
      <c r="E6172" s="301">
        <v>8.0000000000000036</v>
      </c>
      <c r="F6172" s="299" t="s">
        <v>187</v>
      </c>
    </row>
    <row r="6173" spans="1:6" x14ac:dyDescent="0.3">
      <c r="A6173" s="299" t="s">
        <v>495</v>
      </c>
      <c r="B6173" s="300">
        <v>26</v>
      </c>
      <c r="C6173" s="299" t="s">
        <v>92</v>
      </c>
      <c r="D6173" s="299" t="s">
        <v>56</v>
      </c>
      <c r="E6173" s="301">
        <v>56.238095238095227</v>
      </c>
      <c r="F6173" s="299" t="s">
        <v>77</v>
      </c>
    </row>
    <row r="6174" spans="1:6" x14ac:dyDescent="0.3">
      <c r="A6174" s="299" t="s">
        <v>495</v>
      </c>
      <c r="B6174" s="300">
        <v>26</v>
      </c>
      <c r="C6174" s="299" t="s">
        <v>92</v>
      </c>
      <c r="D6174" s="299" t="s">
        <v>57</v>
      </c>
      <c r="E6174" s="301">
        <v>5.9999999999999982</v>
      </c>
      <c r="F6174" s="299" t="s">
        <v>187</v>
      </c>
    </row>
    <row r="6175" spans="1:6" x14ac:dyDescent="0.3">
      <c r="A6175" s="299" t="s">
        <v>495</v>
      </c>
      <c r="B6175" s="300">
        <v>26</v>
      </c>
      <c r="C6175" s="299" t="s">
        <v>92</v>
      </c>
      <c r="D6175" s="299" t="s">
        <v>57</v>
      </c>
      <c r="E6175" s="301">
        <v>9.0000000000000018</v>
      </c>
      <c r="F6175" s="299" t="s">
        <v>77</v>
      </c>
    </row>
    <row r="6176" spans="1:6" x14ac:dyDescent="0.3">
      <c r="A6176" s="299" t="s">
        <v>495</v>
      </c>
      <c r="B6176" s="300">
        <v>26</v>
      </c>
      <c r="C6176" s="299" t="s">
        <v>92</v>
      </c>
      <c r="D6176" s="299" t="s">
        <v>58</v>
      </c>
      <c r="E6176" s="301">
        <v>5</v>
      </c>
      <c r="F6176" s="299" t="s">
        <v>187</v>
      </c>
    </row>
    <row r="6177" spans="1:6" x14ac:dyDescent="0.3">
      <c r="A6177" s="299" t="s">
        <v>495</v>
      </c>
      <c r="B6177" s="300">
        <v>26</v>
      </c>
      <c r="C6177" s="299" t="s">
        <v>92</v>
      </c>
      <c r="D6177" s="299" t="s">
        <v>58</v>
      </c>
      <c r="E6177" s="301">
        <v>17.666666666666671</v>
      </c>
      <c r="F6177" s="299" t="s">
        <v>77</v>
      </c>
    </row>
    <row r="6178" spans="1:6" x14ac:dyDescent="0.3">
      <c r="A6178" s="299" t="s">
        <v>495</v>
      </c>
      <c r="B6178" s="300">
        <v>26</v>
      </c>
      <c r="C6178" s="299" t="s">
        <v>92</v>
      </c>
      <c r="D6178" s="299" t="s">
        <v>59</v>
      </c>
      <c r="E6178" s="301">
        <v>14.999999999999993</v>
      </c>
      <c r="F6178" s="299" t="s">
        <v>187</v>
      </c>
    </row>
    <row r="6179" spans="1:6" x14ac:dyDescent="0.3">
      <c r="A6179" s="299" t="s">
        <v>495</v>
      </c>
      <c r="B6179" s="300">
        <v>26</v>
      </c>
      <c r="C6179" s="299" t="s">
        <v>92</v>
      </c>
      <c r="D6179" s="299" t="s">
        <v>59</v>
      </c>
      <c r="E6179" s="301">
        <v>77.19047619047619</v>
      </c>
      <c r="F6179" s="299" t="s">
        <v>77</v>
      </c>
    </row>
    <row r="6180" spans="1:6" x14ac:dyDescent="0.3">
      <c r="A6180" s="299" t="s">
        <v>495</v>
      </c>
      <c r="B6180" s="300">
        <v>26</v>
      </c>
      <c r="C6180" s="299" t="s">
        <v>92</v>
      </c>
      <c r="D6180" s="299" t="s">
        <v>60</v>
      </c>
      <c r="E6180" s="301">
        <v>40.047619047619051</v>
      </c>
      <c r="F6180" s="299" t="s">
        <v>187</v>
      </c>
    </row>
    <row r="6181" spans="1:6" x14ac:dyDescent="0.3">
      <c r="A6181" s="299" t="s">
        <v>495</v>
      </c>
      <c r="B6181" s="300">
        <v>26</v>
      </c>
      <c r="C6181" s="299" t="s">
        <v>92</v>
      </c>
      <c r="D6181" s="299" t="s">
        <v>60</v>
      </c>
      <c r="E6181" s="301">
        <v>463.95238095238091</v>
      </c>
      <c r="F6181" s="299" t="s">
        <v>77</v>
      </c>
    </row>
    <row r="6182" spans="1:6" x14ac:dyDescent="0.3">
      <c r="A6182" s="299" t="s">
        <v>495</v>
      </c>
      <c r="B6182" s="300">
        <v>26</v>
      </c>
      <c r="C6182" s="299" t="s">
        <v>92</v>
      </c>
      <c r="D6182" s="299" t="s">
        <v>61</v>
      </c>
      <c r="E6182" s="301">
        <v>26.380952380952372</v>
      </c>
      <c r="F6182" s="299" t="s">
        <v>77</v>
      </c>
    </row>
    <row r="6183" spans="1:6" x14ac:dyDescent="0.3">
      <c r="A6183" s="299" t="s">
        <v>495</v>
      </c>
      <c r="B6183" s="300">
        <v>26</v>
      </c>
      <c r="C6183" s="299" t="s">
        <v>92</v>
      </c>
      <c r="D6183" s="299" t="s">
        <v>62</v>
      </c>
      <c r="E6183" s="301">
        <v>26.999999999999996</v>
      </c>
      <c r="F6183" s="299" t="s">
        <v>187</v>
      </c>
    </row>
    <row r="6184" spans="1:6" x14ac:dyDescent="0.3">
      <c r="A6184" s="299" t="s">
        <v>495</v>
      </c>
      <c r="B6184" s="300">
        <v>26</v>
      </c>
      <c r="C6184" s="299" t="s">
        <v>92</v>
      </c>
      <c r="D6184" s="299" t="s">
        <v>62</v>
      </c>
      <c r="E6184" s="301">
        <v>148.61904761904759</v>
      </c>
      <c r="F6184" s="299" t="s">
        <v>77</v>
      </c>
    </row>
    <row r="6185" spans="1:6" x14ac:dyDescent="0.3">
      <c r="A6185" s="299" t="s">
        <v>495</v>
      </c>
      <c r="B6185" s="300">
        <v>26</v>
      </c>
      <c r="C6185" s="299" t="s">
        <v>92</v>
      </c>
      <c r="D6185" s="299" t="s">
        <v>63</v>
      </c>
      <c r="E6185" s="301">
        <v>6.9999999999999973</v>
      </c>
      <c r="F6185" s="299" t="s">
        <v>187</v>
      </c>
    </row>
    <row r="6186" spans="1:6" x14ac:dyDescent="0.3">
      <c r="A6186" s="299" t="s">
        <v>495</v>
      </c>
      <c r="B6186" s="300">
        <v>26</v>
      </c>
      <c r="C6186" s="299" t="s">
        <v>92</v>
      </c>
      <c r="D6186" s="299" t="s">
        <v>63</v>
      </c>
      <c r="E6186" s="301">
        <v>341.47619047619054</v>
      </c>
      <c r="F6186" s="299" t="s">
        <v>77</v>
      </c>
    </row>
    <row r="6187" spans="1:6" x14ac:dyDescent="0.3">
      <c r="A6187" s="299" t="s">
        <v>495</v>
      </c>
      <c r="B6187" s="300">
        <v>26</v>
      </c>
      <c r="C6187" s="299" t="s">
        <v>92</v>
      </c>
      <c r="D6187" s="299" t="s">
        <v>64</v>
      </c>
      <c r="E6187" s="301">
        <v>13.999999999999995</v>
      </c>
      <c r="F6187" s="299" t="s">
        <v>187</v>
      </c>
    </row>
    <row r="6188" spans="1:6" x14ac:dyDescent="0.3">
      <c r="A6188" s="299" t="s">
        <v>495</v>
      </c>
      <c r="B6188" s="300">
        <v>26</v>
      </c>
      <c r="C6188" s="299" t="s">
        <v>92</v>
      </c>
      <c r="D6188" s="299" t="s">
        <v>64</v>
      </c>
      <c r="E6188" s="301">
        <v>72.238095238095255</v>
      </c>
      <c r="F6188" s="299" t="s">
        <v>77</v>
      </c>
    </row>
    <row r="6189" spans="1:6" x14ac:dyDescent="0.3">
      <c r="A6189" s="299" t="s">
        <v>495</v>
      </c>
      <c r="B6189" s="300">
        <v>26</v>
      </c>
      <c r="C6189" s="299" t="s">
        <v>92</v>
      </c>
      <c r="D6189" s="299" t="s">
        <v>65</v>
      </c>
      <c r="E6189" s="301">
        <v>50.952380952380956</v>
      </c>
      <c r="F6189" s="299" t="s">
        <v>187</v>
      </c>
    </row>
    <row r="6190" spans="1:6" x14ac:dyDescent="0.3">
      <c r="A6190" s="299" t="s">
        <v>495</v>
      </c>
      <c r="B6190" s="300">
        <v>26</v>
      </c>
      <c r="C6190" s="299" t="s">
        <v>92</v>
      </c>
      <c r="D6190" s="299" t="s">
        <v>65</v>
      </c>
      <c r="E6190" s="301">
        <v>72.000000000000014</v>
      </c>
      <c r="F6190" s="299" t="s">
        <v>77</v>
      </c>
    </row>
    <row r="6191" spans="1:6" x14ac:dyDescent="0.3">
      <c r="A6191" s="299" t="s">
        <v>495</v>
      </c>
      <c r="B6191" s="300">
        <v>26</v>
      </c>
      <c r="C6191" s="299" t="s">
        <v>92</v>
      </c>
      <c r="D6191" s="299" t="s">
        <v>67</v>
      </c>
      <c r="E6191" s="301">
        <v>9.0000000000000018</v>
      </c>
      <c r="F6191" s="299" t="s">
        <v>77</v>
      </c>
    </row>
    <row r="6192" spans="1:6" x14ac:dyDescent="0.3">
      <c r="A6192" s="299" t="s">
        <v>495</v>
      </c>
      <c r="B6192" s="300">
        <v>27</v>
      </c>
      <c r="C6192" s="299" t="s">
        <v>91</v>
      </c>
      <c r="D6192" s="299" t="s">
        <v>47</v>
      </c>
      <c r="E6192" s="301">
        <v>40.523809523809511</v>
      </c>
      <c r="F6192" s="299" t="s">
        <v>187</v>
      </c>
    </row>
    <row r="6193" spans="1:6" x14ac:dyDescent="0.3">
      <c r="A6193" s="299" t="s">
        <v>495</v>
      </c>
      <c r="B6193" s="300">
        <v>27</v>
      </c>
      <c r="C6193" s="299" t="s">
        <v>91</v>
      </c>
      <c r="D6193" s="299" t="s">
        <v>47</v>
      </c>
      <c r="E6193" s="301">
        <v>472.38095238095229</v>
      </c>
      <c r="F6193" s="299" t="s">
        <v>80</v>
      </c>
    </row>
    <row r="6194" spans="1:6" x14ac:dyDescent="0.3">
      <c r="A6194" s="299" t="s">
        <v>495</v>
      </c>
      <c r="B6194" s="300">
        <v>27</v>
      </c>
      <c r="C6194" s="299" t="s">
        <v>91</v>
      </c>
      <c r="D6194" s="299" t="s">
        <v>47</v>
      </c>
      <c r="E6194" s="301">
        <v>15.761904761904766</v>
      </c>
      <c r="F6194" s="299" t="s">
        <v>188</v>
      </c>
    </row>
    <row r="6195" spans="1:6" x14ac:dyDescent="0.3">
      <c r="A6195" s="299" t="s">
        <v>495</v>
      </c>
      <c r="B6195" s="300">
        <v>27</v>
      </c>
      <c r="C6195" s="299" t="s">
        <v>91</v>
      </c>
      <c r="D6195" s="299" t="s">
        <v>47</v>
      </c>
      <c r="E6195" s="301">
        <v>148.8095238095238</v>
      </c>
      <c r="F6195" s="299" t="s">
        <v>77</v>
      </c>
    </row>
    <row r="6196" spans="1:6" x14ac:dyDescent="0.3">
      <c r="A6196" s="299" t="s">
        <v>495</v>
      </c>
      <c r="B6196" s="300">
        <v>27</v>
      </c>
      <c r="C6196" s="299" t="s">
        <v>91</v>
      </c>
      <c r="D6196" s="299" t="s">
        <v>48</v>
      </c>
      <c r="E6196" s="301">
        <v>13.190476190476186</v>
      </c>
      <c r="F6196" s="299" t="s">
        <v>77</v>
      </c>
    </row>
    <row r="6197" spans="1:6" x14ac:dyDescent="0.3">
      <c r="A6197" s="299" t="s">
        <v>495</v>
      </c>
      <c r="B6197" s="300">
        <v>27</v>
      </c>
      <c r="C6197" s="299" t="s">
        <v>91</v>
      </c>
      <c r="D6197" s="299" t="s">
        <v>49</v>
      </c>
      <c r="E6197" s="301">
        <v>25.61904761904761</v>
      </c>
      <c r="F6197" s="299" t="s">
        <v>187</v>
      </c>
    </row>
    <row r="6198" spans="1:6" x14ac:dyDescent="0.3">
      <c r="A6198" s="299" t="s">
        <v>495</v>
      </c>
      <c r="B6198" s="300">
        <v>27</v>
      </c>
      <c r="C6198" s="299" t="s">
        <v>91</v>
      </c>
      <c r="D6198" s="299" t="s">
        <v>49</v>
      </c>
      <c r="E6198" s="301">
        <v>431.71428571428567</v>
      </c>
      <c r="F6198" s="299" t="s">
        <v>77</v>
      </c>
    </row>
    <row r="6199" spans="1:6" x14ac:dyDescent="0.3">
      <c r="A6199" s="299" t="s">
        <v>495</v>
      </c>
      <c r="B6199" s="300">
        <v>27</v>
      </c>
      <c r="C6199" s="299" t="s">
        <v>91</v>
      </c>
      <c r="D6199" s="299" t="s">
        <v>51</v>
      </c>
      <c r="E6199" s="301">
        <v>5.9999999999999982</v>
      </c>
      <c r="F6199" s="299" t="s">
        <v>77</v>
      </c>
    </row>
    <row r="6200" spans="1:6" x14ac:dyDescent="0.3">
      <c r="A6200" s="299" t="s">
        <v>495</v>
      </c>
      <c r="B6200" s="300">
        <v>27</v>
      </c>
      <c r="C6200" s="299" t="s">
        <v>91</v>
      </c>
      <c r="D6200" s="299" t="s">
        <v>52</v>
      </c>
      <c r="E6200" s="301">
        <v>66.190476190476218</v>
      </c>
      <c r="F6200" s="299" t="s">
        <v>187</v>
      </c>
    </row>
    <row r="6201" spans="1:6" x14ac:dyDescent="0.3">
      <c r="A6201" s="299" t="s">
        <v>495</v>
      </c>
      <c r="B6201" s="300">
        <v>27</v>
      </c>
      <c r="C6201" s="299" t="s">
        <v>91</v>
      </c>
      <c r="D6201" s="299" t="s">
        <v>52</v>
      </c>
      <c r="E6201" s="301">
        <v>1.0000000000000004</v>
      </c>
      <c r="F6201" s="299" t="s">
        <v>80</v>
      </c>
    </row>
    <row r="6202" spans="1:6" x14ac:dyDescent="0.3">
      <c r="A6202" s="299" t="s">
        <v>495</v>
      </c>
      <c r="B6202" s="300">
        <v>27</v>
      </c>
      <c r="C6202" s="299" t="s">
        <v>91</v>
      </c>
      <c r="D6202" s="299" t="s">
        <v>52</v>
      </c>
      <c r="E6202" s="301">
        <v>413.19047619047615</v>
      </c>
      <c r="F6202" s="299" t="s">
        <v>77</v>
      </c>
    </row>
    <row r="6203" spans="1:6" x14ac:dyDescent="0.3">
      <c r="A6203" s="299" t="s">
        <v>495</v>
      </c>
      <c r="B6203" s="300">
        <v>27</v>
      </c>
      <c r="C6203" s="299" t="s">
        <v>91</v>
      </c>
      <c r="D6203" s="299" t="s">
        <v>53</v>
      </c>
      <c r="E6203" s="301">
        <v>205.09523809523807</v>
      </c>
      <c r="F6203" s="299" t="s">
        <v>187</v>
      </c>
    </row>
    <row r="6204" spans="1:6" x14ac:dyDescent="0.3">
      <c r="A6204" s="299" t="s">
        <v>495</v>
      </c>
      <c r="B6204" s="300">
        <v>27</v>
      </c>
      <c r="C6204" s="299" t="s">
        <v>91</v>
      </c>
      <c r="D6204" s="299" t="s">
        <v>53</v>
      </c>
      <c r="E6204" s="301">
        <v>549.28571428571433</v>
      </c>
      <c r="F6204" s="299" t="s">
        <v>77</v>
      </c>
    </row>
    <row r="6205" spans="1:6" x14ac:dyDescent="0.3">
      <c r="A6205" s="299" t="s">
        <v>495</v>
      </c>
      <c r="B6205" s="300">
        <v>27</v>
      </c>
      <c r="C6205" s="299" t="s">
        <v>91</v>
      </c>
      <c r="D6205" s="299" t="s">
        <v>54</v>
      </c>
      <c r="E6205" s="301">
        <v>38.380952380952387</v>
      </c>
      <c r="F6205" s="299" t="s">
        <v>187</v>
      </c>
    </row>
    <row r="6206" spans="1:6" x14ac:dyDescent="0.3">
      <c r="A6206" s="299" t="s">
        <v>495</v>
      </c>
      <c r="B6206" s="300">
        <v>27</v>
      </c>
      <c r="C6206" s="299" t="s">
        <v>91</v>
      </c>
      <c r="D6206" s="299" t="s">
        <v>54</v>
      </c>
      <c r="E6206" s="301">
        <v>207.80952380952385</v>
      </c>
      <c r="F6206" s="299" t="s">
        <v>77</v>
      </c>
    </row>
    <row r="6207" spans="1:6" x14ac:dyDescent="0.3">
      <c r="A6207" s="299" t="s">
        <v>495</v>
      </c>
      <c r="B6207" s="300">
        <v>27</v>
      </c>
      <c r="C6207" s="299" t="s">
        <v>91</v>
      </c>
      <c r="D6207" s="299" t="s">
        <v>55</v>
      </c>
      <c r="E6207" s="301">
        <v>141.61904761904759</v>
      </c>
      <c r="F6207" s="299" t="s">
        <v>187</v>
      </c>
    </row>
    <row r="6208" spans="1:6" x14ac:dyDescent="0.3">
      <c r="A6208" s="299" t="s">
        <v>495</v>
      </c>
      <c r="B6208" s="300">
        <v>27</v>
      </c>
      <c r="C6208" s="299" t="s">
        <v>91</v>
      </c>
      <c r="D6208" s="299" t="s">
        <v>55</v>
      </c>
      <c r="E6208" s="301">
        <v>1194.4761904761904</v>
      </c>
      <c r="F6208" s="299" t="s">
        <v>77</v>
      </c>
    </row>
    <row r="6209" spans="1:6" x14ac:dyDescent="0.3">
      <c r="A6209" s="299" t="s">
        <v>495</v>
      </c>
      <c r="B6209" s="300">
        <v>27</v>
      </c>
      <c r="C6209" s="299" t="s">
        <v>91</v>
      </c>
      <c r="D6209" s="299" t="s">
        <v>56</v>
      </c>
      <c r="E6209" s="301">
        <v>13.999999999999995</v>
      </c>
      <c r="F6209" s="299" t="s">
        <v>187</v>
      </c>
    </row>
    <row r="6210" spans="1:6" x14ac:dyDescent="0.3">
      <c r="A6210" s="299" t="s">
        <v>495</v>
      </c>
      <c r="B6210" s="300">
        <v>27</v>
      </c>
      <c r="C6210" s="299" t="s">
        <v>91</v>
      </c>
      <c r="D6210" s="299" t="s">
        <v>56</v>
      </c>
      <c r="E6210" s="301">
        <v>14.047619047619042</v>
      </c>
      <c r="F6210" s="299" t="s">
        <v>77</v>
      </c>
    </row>
    <row r="6211" spans="1:6" x14ac:dyDescent="0.3">
      <c r="A6211" s="299" t="s">
        <v>495</v>
      </c>
      <c r="B6211" s="300">
        <v>27</v>
      </c>
      <c r="C6211" s="299" t="s">
        <v>91</v>
      </c>
      <c r="D6211" s="299" t="s">
        <v>57</v>
      </c>
      <c r="E6211" s="301">
        <v>4.0000000000000018</v>
      </c>
      <c r="F6211" s="299" t="s">
        <v>187</v>
      </c>
    </row>
    <row r="6212" spans="1:6" x14ac:dyDescent="0.3">
      <c r="A6212" s="299" t="s">
        <v>495</v>
      </c>
      <c r="B6212" s="300">
        <v>27</v>
      </c>
      <c r="C6212" s="299" t="s">
        <v>91</v>
      </c>
      <c r="D6212" s="299" t="s">
        <v>57</v>
      </c>
      <c r="E6212" s="301">
        <v>4.4761904761904763</v>
      </c>
      <c r="F6212" s="299" t="s">
        <v>77</v>
      </c>
    </row>
    <row r="6213" spans="1:6" x14ac:dyDescent="0.3">
      <c r="A6213" s="299" t="s">
        <v>495</v>
      </c>
      <c r="B6213" s="300">
        <v>27</v>
      </c>
      <c r="C6213" s="299" t="s">
        <v>91</v>
      </c>
      <c r="D6213" s="299" t="s">
        <v>58</v>
      </c>
      <c r="E6213" s="301">
        <v>1.1428571428571432</v>
      </c>
      <c r="F6213" s="299" t="s">
        <v>187</v>
      </c>
    </row>
    <row r="6214" spans="1:6" x14ac:dyDescent="0.3">
      <c r="A6214" s="299" t="s">
        <v>495</v>
      </c>
      <c r="B6214" s="300">
        <v>27</v>
      </c>
      <c r="C6214" s="299" t="s">
        <v>91</v>
      </c>
      <c r="D6214" s="299" t="s">
        <v>58</v>
      </c>
      <c r="E6214" s="301">
        <v>2.0000000000000009</v>
      </c>
      <c r="F6214" s="299" t="s">
        <v>77</v>
      </c>
    </row>
    <row r="6215" spans="1:6" x14ac:dyDescent="0.3">
      <c r="A6215" s="299" t="s">
        <v>495</v>
      </c>
      <c r="B6215" s="300">
        <v>27</v>
      </c>
      <c r="C6215" s="299" t="s">
        <v>91</v>
      </c>
      <c r="D6215" s="299" t="s">
        <v>59</v>
      </c>
      <c r="E6215" s="301">
        <v>16.904761904761909</v>
      </c>
      <c r="F6215" s="299" t="s">
        <v>187</v>
      </c>
    </row>
    <row r="6216" spans="1:6" x14ac:dyDescent="0.3">
      <c r="A6216" s="299" t="s">
        <v>495</v>
      </c>
      <c r="B6216" s="300">
        <v>27</v>
      </c>
      <c r="C6216" s="299" t="s">
        <v>91</v>
      </c>
      <c r="D6216" s="299" t="s">
        <v>59</v>
      </c>
      <c r="E6216" s="301">
        <v>42.714285714285722</v>
      </c>
      <c r="F6216" s="299" t="s">
        <v>77</v>
      </c>
    </row>
    <row r="6217" spans="1:6" x14ac:dyDescent="0.3">
      <c r="A6217" s="299" t="s">
        <v>495</v>
      </c>
      <c r="B6217" s="300">
        <v>27</v>
      </c>
      <c r="C6217" s="299" t="s">
        <v>91</v>
      </c>
      <c r="D6217" s="299" t="s">
        <v>60</v>
      </c>
      <c r="E6217" s="301">
        <v>38.714285714285708</v>
      </c>
      <c r="F6217" s="299" t="s">
        <v>187</v>
      </c>
    </row>
    <row r="6218" spans="1:6" x14ac:dyDescent="0.3">
      <c r="A6218" s="299" t="s">
        <v>495</v>
      </c>
      <c r="B6218" s="300">
        <v>27</v>
      </c>
      <c r="C6218" s="299" t="s">
        <v>91</v>
      </c>
      <c r="D6218" s="299" t="s">
        <v>60</v>
      </c>
      <c r="E6218" s="301">
        <v>354.42857142857139</v>
      </c>
      <c r="F6218" s="299" t="s">
        <v>77</v>
      </c>
    </row>
    <row r="6219" spans="1:6" x14ac:dyDescent="0.3">
      <c r="A6219" s="299" t="s">
        <v>495</v>
      </c>
      <c r="B6219" s="300">
        <v>27</v>
      </c>
      <c r="C6219" s="299" t="s">
        <v>91</v>
      </c>
      <c r="D6219" s="299" t="s">
        <v>61</v>
      </c>
      <c r="E6219" s="301">
        <v>78.190476190476218</v>
      </c>
      <c r="F6219" s="299" t="s">
        <v>77</v>
      </c>
    </row>
    <row r="6220" spans="1:6" x14ac:dyDescent="0.3">
      <c r="A6220" s="299" t="s">
        <v>495</v>
      </c>
      <c r="B6220" s="300">
        <v>27</v>
      </c>
      <c r="C6220" s="299" t="s">
        <v>91</v>
      </c>
      <c r="D6220" s="299" t="s">
        <v>62</v>
      </c>
      <c r="E6220" s="301">
        <v>42.333333333333329</v>
      </c>
      <c r="F6220" s="299" t="s">
        <v>187</v>
      </c>
    </row>
    <row r="6221" spans="1:6" x14ac:dyDescent="0.3">
      <c r="A6221" s="299" t="s">
        <v>495</v>
      </c>
      <c r="B6221" s="300">
        <v>27</v>
      </c>
      <c r="C6221" s="299" t="s">
        <v>91</v>
      </c>
      <c r="D6221" s="299" t="s">
        <v>62</v>
      </c>
      <c r="E6221" s="301">
        <v>56.238095238095227</v>
      </c>
      <c r="F6221" s="299" t="s">
        <v>77</v>
      </c>
    </row>
    <row r="6222" spans="1:6" x14ac:dyDescent="0.3">
      <c r="A6222" s="299" t="s">
        <v>495</v>
      </c>
      <c r="B6222" s="300">
        <v>27</v>
      </c>
      <c r="C6222" s="299" t="s">
        <v>91</v>
      </c>
      <c r="D6222" s="299" t="s">
        <v>63</v>
      </c>
      <c r="E6222" s="301">
        <v>4.0000000000000018</v>
      </c>
      <c r="F6222" s="299" t="s">
        <v>187</v>
      </c>
    </row>
    <row r="6223" spans="1:6" x14ac:dyDescent="0.3">
      <c r="A6223" s="299" t="s">
        <v>495</v>
      </c>
      <c r="B6223" s="300">
        <v>27</v>
      </c>
      <c r="C6223" s="299" t="s">
        <v>91</v>
      </c>
      <c r="D6223" s="299" t="s">
        <v>63</v>
      </c>
      <c r="E6223" s="301">
        <v>405.33333333333331</v>
      </c>
      <c r="F6223" s="299" t="s">
        <v>77</v>
      </c>
    </row>
    <row r="6224" spans="1:6" x14ac:dyDescent="0.3">
      <c r="A6224" s="299" t="s">
        <v>495</v>
      </c>
      <c r="B6224" s="300">
        <v>27</v>
      </c>
      <c r="C6224" s="299" t="s">
        <v>91</v>
      </c>
      <c r="D6224" s="299" t="s">
        <v>64</v>
      </c>
      <c r="E6224" s="301">
        <v>3.666666666666667</v>
      </c>
      <c r="F6224" s="299" t="s">
        <v>187</v>
      </c>
    </row>
    <row r="6225" spans="1:6" x14ac:dyDescent="0.3">
      <c r="A6225" s="299" t="s">
        <v>495</v>
      </c>
      <c r="B6225" s="300">
        <v>27</v>
      </c>
      <c r="C6225" s="299" t="s">
        <v>91</v>
      </c>
      <c r="D6225" s="299" t="s">
        <v>64</v>
      </c>
      <c r="E6225" s="301">
        <v>87.000000000000014</v>
      </c>
      <c r="F6225" s="299" t="s">
        <v>77</v>
      </c>
    </row>
    <row r="6226" spans="1:6" x14ac:dyDescent="0.3">
      <c r="A6226" s="299" t="s">
        <v>495</v>
      </c>
      <c r="B6226" s="300">
        <v>27</v>
      </c>
      <c r="C6226" s="299" t="s">
        <v>91</v>
      </c>
      <c r="D6226" s="299" t="s">
        <v>65</v>
      </c>
      <c r="E6226" s="301">
        <v>80.285714285714278</v>
      </c>
      <c r="F6226" s="299" t="s">
        <v>187</v>
      </c>
    </row>
    <row r="6227" spans="1:6" x14ac:dyDescent="0.3">
      <c r="A6227" s="299" t="s">
        <v>495</v>
      </c>
      <c r="B6227" s="300">
        <v>27</v>
      </c>
      <c r="C6227" s="299" t="s">
        <v>91</v>
      </c>
      <c r="D6227" s="299" t="s">
        <v>65</v>
      </c>
      <c r="E6227" s="301">
        <v>68.904761904761912</v>
      </c>
      <c r="F6227" s="299" t="s">
        <v>77</v>
      </c>
    </row>
    <row r="6228" spans="1:6" x14ac:dyDescent="0.3">
      <c r="A6228" s="299" t="s">
        <v>495</v>
      </c>
      <c r="B6228" s="300">
        <v>27</v>
      </c>
      <c r="C6228" s="299" t="s">
        <v>91</v>
      </c>
      <c r="D6228" s="299" t="s">
        <v>67</v>
      </c>
      <c r="E6228" s="301">
        <v>2.9999999999999991</v>
      </c>
      <c r="F6228" s="299" t="s">
        <v>77</v>
      </c>
    </row>
    <row r="6229" spans="1:6" x14ac:dyDescent="0.3">
      <c r="A6229" s="299" t="s">
        <v>495</v>
      </c>
      <c r="B6229" s="300">
        <v>27</v>
      </c>
      <c r="C6229" s="299" t="s">
        <v>92</v>
      </c>
      <c r="D6229" s="299" t="s">
        <v>47</v>
      </c>
      <c r="E6229" s="301">
        <v>104.23809523809524</v>
      </c>
      <c r="F6229" s="299" t="s">
        <v>187</v>
      </c>
    </row>
    <row r="6230" spans="1:6" x14ac:dyDescent="0.3">
      <c r="A6230" s="299" t="s">
        <v>495</v>
      </c>
      <c r="B6230" s="300">
        <v>27</v>
      </c>
      <c r="C6230" s="299" t="s">
        <v>92</v>
      </c>
      <c r="D6230" s="299" t="s">
        <v>47</v>
      </c>
      <c r="E6230" s="301">
        <v>69.523809523809518</v>
      </c>
      <c r="F6230" s="299" t="s">
        <v>80</v>
      </c>
    </row>
    <row r="6231" spans="1:6" x14ac:dyDescent="0.3">
      <c r="A6231" s="299" t="s">
        <v>495</v>
      </c>
      <c r="B6231" s="300">
        <v>27</v>
      </c>
      <c r="C6231" s="299" t="s">
        <v>92</v>
      </c>
      <c r="D6231" s="299" t="s">
        <v>47</v>
      </c>
      <c r="E6231" s="301">
        <v>11.999999999999996</v>
      </c>
      <c r="F6231" s="299" t="s">
        <v>188</v>
      </c>
    </row>
    <row r="6232" spans="1:6" x14ac:dyDescent="0.3">
      <c r="A6232" s="299" t="s">
        <v>495</v>
      </c>
      <c r="B6232" s="300">
        <v>27</v>
      </c>
      <c r="C6232" s="299" t="s">
        <v>92</v>
      </c>
      <c r="D6232" s="299" t="s">
        <v>47</v>
      </c>
      <c r="E6232" s="301">
        <v>149.09523809523807</v>
      </c>
      <c r="F6232" s="299" t="s">
        <v>77</v>
      </c>
    </row>
    <row r="6233" spans="1:6" x14ac:dyDescent="0.3">
      <c r="A6233" s="299" t="s">
        <v>495</v>
      </c>
      <c r="B6233" s="300">
        <v>27</v>
      </c>
      <c r="C6233" s="299" t="s">
        <v>92</v>
      </c>
      <c r="D6233" s="299" t="s">
        <v>48</v>
      </c>
      <c r="E6233" s="301">
        <v>4.6190476190476204</v>
      </c>
      <c r="F6233" s="299" t="s">
        <v>77</v>
      </c>
    </row>
    <row r="6234" spans="1:6" x14ac:dyDescent="0.3">
      <c r="A6234" s="299" t="s">
        <v>495</v>
      </c>
      <c r="B6234" s="300">
        <v>27</v>
      </c>
      <c r="C6234" s="299" t="s">
        <v>92</v>
      </c>
      <c r="D6234" s="299" t="s">
        <v>49</v>
      </c>
      <c r="E6234" s="301">
        <v>5</v>
      </c>
      <c r="F6234" s="299" t="s">
        <v>187</v>
      </c>
    </row>
    <row r="6235" spans="1:6" x14ac:dyDescent="0.3">
      <c r="A6235" s="299" t="s">
        <v>495</v>
      </c>
      <c r="B6235" s="300">
        <v>27</v>
      </c>
      <c r="C6235" s="299" t="s">
        <v>92</v>
      </c>
      <c r="D6235" s="299" t="s">
        <v>49</v>
      </c>
      <c r="E6235" s="301">
        <v>1.0000000000000004</v>
      </c>
      <c r="F6235" s="299" t="s">
        <v>188</v>
      </c>
    </row>
    <row r="6236" spans="1:6" x14ac:dyDescent="0.3">
      <c r="A6236" s="299" t="s">
        <v>495</v>
      </c>
      <c r="B6236" s="300">
        <v>27</v>
      </c>
      <c r="C6236" s="299" t="s">
        <v>92</v>
      </c>
      <c r="D6236" s="299" t="s">
        <v>49</v>
      </c>
      <c r="E6236" s="301">
        <v>162.47619047619042</v>
      </c>
      <c r="F6236" s="299" t="s">
        <v>77</v>
      </c>
    </row>
    <row r="6237" spans="1:6" x14ac:dyDescent="0.3">
      <c r="A6237" s="299" t="s">
        <v>495</v>
      </c>
      <c r="B6237" s="300">
        <v>27</v>
      </c>
      <c r="C6237" s="299" t="s">
        <v>92</v>
      </c>
      <c r="D6237" s="299" t="s">
        <v>50</v>
      </c>
      <c r="E6237" s="301">
        <v>1.0000000000000004</v>
      </c>
      <c r="F6237" s="299" t="s">
        <v>77</v>
      </c>
    </row>
    <row r="6238" spans="1:6" x14ac:dyDescent="0.3">
      <c r="A6238" s="299" t="s">
        <v>495</v>
      </c>
      <c r="B6238" s="300">
        <v>27</v>
      </c>
      <c r="C6238" s="299" t="s">
        <v>92</v>
      </c>
      <c r="D6238" s="299" t="s">
        <v>51</v>
      </c>
      <c r="E6238" s="301">
        <v>1.0000000000000004</v>
      </c>
      <c r="F6238" s="299" t="s">
        <v>187</v>
      </c>
    </row>
    <row r="6239" spans="1:6" x14ac:dyDescent="0.3">
      <c r="A6239" s="299" t="s">
        <v>495</v>
      </c>
      <c r="B6239" s="300">
        <v>27</v>
      </c>
      <c r="C6239" s="299" t="s">
        <v>92</v>
      </c>
      <c r="D6239" s="299" t="s">
        <v>51</v>
      </c>
      <c r="E6239" s="301">
        <v>5</v>
      </c>
      <c r="F6239" s="299" t="s">
        <v>77</v>
      </c>
    </row>
    <row r="6240" spans="1:6" x14ac:dyDescent="0.3">
      <c r="A6240" s="299" t="s">
        <v>495</v>
      </c>
      <c r="B6240" s="300">
        <v>27</v>
      </c>
      <c r="C6240" s="299" t="s">
        <v>92</v>
      </c>
      <c r="D6240" s="299" t="s">
        <v>52</v>
      </c>
      <c r="E6240" s="301">
        <v>71.428571428571431</v>
      </c>
      <c r="F6240" s="299" t="s">
        <v>187</v>
      </c>
    </row>
    <row r="6241" spans="1:6" x14ac:dyDescent="0.3">
      <c r="A6241" s="299" t="s">
        <v>495</v>
      </c>
      <c r="B6241" s="300">
        <v>27</v>
      </c>
      <c r="C6241" s="299" t="s">
        <v>92</v>
      </c>
      <c r="D6241" s="299" t="s">
        <v>52</v>
      </c>
      <c r="E6241" s="301">
        <v>140.85714285714283</v>
      </c>
      <c r="F6241" s="299" t="s">
        <v>77</v>
      </c>
    </row>
    <row r="6242" spans="1:6" x14ac:dyDescent="0.3">
      <c r="A6242" s="299" t="s">
        <v>495</v>
      </c>
      <c r="B6242" s="300">
        <v>27</v>
      </c>
      <c r="C6242" s="299" t="s">
        <v>92</v>
      </c>
      <c r="D6242" s="299" t="s">
        <v>53</v>
      </c>
      <c r="E6242" s="301">
        <v>43.000000000000014</v>
      </c>
      <c r="F6242" s="299" t="s">
        <v>187</v>
      </c>
    </row>
    <row r="6243" spans="1:6" x14ac:dyDescent="0.3">
      <c r="A6243" s="299" t="s">
        <v>495</v>
      </c>
      <c r="B6243" s="300">
        <v>27</v>
      </c>
      <c r="C6243" s="299" t="s">
        <v>92</v>
      </c>
      <c r="D6243" s="299" t="s">
        <v>53</v>
      </c>
      <c r="E6243" s="301">
        <v>184.28571428571431</v>
      </c>
      <c r="F6243" s="299" t="s">
        <v>77</v>
      </c>
    </row>
    <row r="6244" spans="1:6" x14ac:dyDescent="0.3">
      <c r="A6244" s="299" t="s">
        <v>495</v>
      </c>
      <c r="B6244" s="300">
        <v>27</v>
      </c>
      <c r="C6244" s="299" t="s">
        <v>92</v>
      </c>
      <c r="D6244" s="299" t="s">
        <v>54</v>
      </c>
      <c r="E6244" s="301">
        <v>28.666666666666657</v>
      </c>
      <c r="F6244" s="299" t="s">
        <v>187</v>
      </c>
    </row>
    <row r="6245" spans="1:6" x14ac:dyDescent="0.3">
      <c r="A6245" s="299" t="s">
        <v>495</v>
      </c>
      <c r="B6245" s="300">
        <v>27</v>
      </c>
      <c r="C6245" s="299" t="s">
        <v>92</v>
      </c>
      <c r="D6245" s="299" t="s">
        <v>54</v>
      </c>
      <c r="E6245" s="301">
        <v>1.1428571428571435</v>
      </c>
      <c r="F6245" s="299" t="s">
        <v>80</v>
      </c>
    </row>
    <row r="6246" spans="1:6" x14ac:dyDescent="0.3">
      <c r="A6246" s="299" t="s">
        <v>495</v>
      </c>
      <c r="B6246" s="300">
        <v>27</v>
      </c>
      <c r="C6246" s="299" t="s">
        <v>92</v>
      </c>
      <c r="D6246" s="299" t="s">
        <v>54</v>
      </c>
      <c r="E6246" s="301">
        <v>312.7619047619047</v>
      </c>
      <c r="F6246" s="299" t="s">
        <v>77</v>
      </c>
    </row>
    <row r="6247" spans="1:6" x14ac:dyDescent="0.3">
      <c r="A6247" s="299" t="s">
        <v>495</v>
      </c>
      <c r="B6247" s="300">
        <v>27</v>
      </c>
      <c r="C6247" s="299" t="s">
        <v>92</v>
      </c>
      <c r="D6247" s="299" t="s">
        <v>55</v>
      </c>
      <c r="E6247" s="301">
        <v>71.952380952380963</v>
      </c>
      <c r="F6247" s="299" t="s">
        <v>187</v>
      </c>
    </row>
    <row r="6248" spans="1:6" x14ac:dyDescent="0.3">
      <c r="A6248" s="299" t="s">
        <v>495</v>
      </c>
      <c r="B6248" s="300">
        <v>27</v>
      </c>
      <c r="C6248" s="299" t="s">
        <v>92</v>
      </c>
      <c r="D6248" s="299" t="s">
        <v>55</v>
      </c>
      <c r="E6248" s="301">
        <v>270.00000000000006</v>
      </c>
      <c r="F6248" s="299" t="s">
        <v>77</v>
      </c>
    </row>
    <row r="6249" spans="1:6" x14ac:dyDescent="0.3">
      <c r="A6249" s="299" t="s">
        <v>495</v>
      </c>
      <c r="B6249" s="300">
        <v>27</v>
      </c>
      <c r="C6249" s="299" t="s">
        <v>92</v>
      </c>
      <c r="D6249" s="299" t="s">
        <v>56</v>
      </c>
      <c r="E6249" s="301">
        <v>2.0000000000000009</v>
      </c>
      <c r="F6249" s="299" t="s">
        <v>187</v>
      </c>
    </row>
    <row r="6250" spans="1:6" x14ac:dyDescent="0.3">
      <c r="A6250" s="299" t="s">
        <v>495</v>
      </c>
      <c r="B6250" s="300">
        <v>27</v>
      </c>
      <c r="C6250" s="299" t="s">
        <v>92</v>
      </c>
      <c r="D6250" s="299" t="s">
        <v>56</v>
      </c>
      <c r="E6250" s="301">
        <v>11.999999999999996</v>
      </c>
      <c r="F6250" s="299" t="s">
        <v>77</v>
      </c>
    </row>
    <row r="6251" spans="1:6" x14ac:dyDescent="0.3">
      <c r="A6251" s="299" t="s">
        <v>495</v>
      </c>
      <c r="B6251" s="300">
        <v>27</v>
      </c>
      <c r="C6251" s="299" t="s">
        <v>92</v>
      </c>
      <c r="D6251" s="299" t="s">
        <v>57</v>
      </c>
      <c r="E6251" s="301">
        <v>1.0000000000000004</v>
      </c>
      <c r="F6251" s="299" t="s">
        <v>187</v>
      </c>
    </row>
    <row r="6252" spans="1:6" x14ac:dyDescent="0.3">
      <c r="A6252" s="299" t="s">
        <v>495</v>
      </c>
      <c r="B6252" s="300">
        <v>27</v>
      </c>
      <c r="C6252" s="299" t="s">
        <v>92</v>
      </c>
      <c r="D6252" s="299" t="s">
        <v>57</v>
      </c>
      <c r="E6252" s="301">
        <v>4.4285714285714288</v>
      </c>
      <c r="F6252" s="299" t="s">
        <v>77</v>
      </c>
    </row>
    <row r="6253" spans="1:6" x14ac:dyDescent="0.3">
      <c r="A6253" s="299" t="s">
        <v>495</v>
      </c>
      <c r="B6253" s="300">
        <v>27</v>
      </c>
      <c r="C6253" s="299" t="s">
        <v>92</v>
      </c>
      <c r="D6253" s="299" t="s">
        <v>58</v>
      </c>
      <c r="E6253" s="301">
        <v>1.0000000000000004</v>
      </c>
      <c r="F6253" s="299" t="s">
        <v>187</v>
      </c>
    </row>
    <row r="6254" spans="1:6" x14ac:dyDescent="0.3">
      <c r="A6254" s="299" t="s">
        <v>495</v>
      </c>
      <c r="B6254" s="300">
        <v>27</v>
      </c>
      <c r="C6254" s="299" t="s">
        <v>92</v>
      </c>
      <c r="D6254" s="299" t="s">
        <v>59</v>
      </c>
      <c r="E6254" s="301">
        <v>18.761904761904766</v>
      </c>
      <c r="F6254" s="299" t="s">
        <v>187</v>
      </c>
    </row>
    <row r="6255" spans="1:6" x14ac:dyDescent="0.3">
      <c r="A6255" s="299" t="s">
        <v>495</v>
      </c>
      <c r="B6255" s="300">
        <v>27</v>
      </c>
      <c r="C6255" s="299" t="s">
        <v>92</v>
      </c>
      <c r="D6255" s="299" t="s">
        <v>59</v>
      </c>
      <c r="E6255" s="301">
        <v>15.047619047619042</v>
      </c>
      <c r="F6255" s="299" t="s">
        <v>77</v>
      </c>
    </row>
    <row r="6256" spans="1:6" x14ac:dyDescent="0.3">
      <c r="A6256" s="299" t="s">
        <v>495</v>
      </c>
      <c r="B6256" s="300">
        <v>27</v>
      </c>
      <c r="C6256" s="299" t="s">
        <v>92</v>
      </c>
      <c r="D6256" s="299" t="s">
        <v>60</v>
      </c>
      <c r="E6256" s="301">
        <v>18.952380952380956</v>
      </c>
      <c r="F6256" s="299" t="s">
        <v>187</v>
      </c>
    </row>
    <row r="6257" spans="1:6" x14ac:dyDescent="0.3">
      <c r="A6257" s="299" t="s">
        <v>495</v>
      </c>
      <c r="B6257" s="300">
        <v>27</v>
      </c>
      <c r="C6257" s="299" t="s">
        <v>92</v>
      </c>
      <c r="D6257" s="299" t="s">
        <v>60</v>
      </c>
      <c r="E6257" s="301">
        <v>85.000000000000014</v>
      </c>
      <c r="F6257" s="299" t="s">
        <v>77</v>
      </c>
    </row>
    <row r="6258" spans="1:6" x14ac:dyDescent="0.3">
      <c r="A6258" s="299" t="s">
        <v>495</v>
      </c>
      <c r="B6258" s="300">
        <v>27</v>
      </c>
      <c r="C6258" s="299" t="s">
        <v>92</v>
      </c>
      <c r="D6258" s="299" t="s">
        <v>61</v>
      </c>
      <c r="E6258" s="301">
        <v>1.0000000000000004</v>
      </c>
      <c r="F6258" s="299" t="s">
        <v>187</v>
      </c>
    </row>
    <row r="6259" spans="1:6" x14ac:dyDescent="0.3">
      <c r="A6259" s="299" t="s">
        <v>495</v>
      </c>
      <c r="B6259" s="300">
        <v>27</v>
      </c>
      <c r="C6259" s="299" t="s">
        <v>92</v>
      </c>
      <c r="D6259" s="299" t="s">
        <v>61</v>
      </c>
      <c r="E6259" s="301">
        <v>32.285714285714292</v>
      </c>
      <c r="F6259" s="299" t="s">
        <v>77</v>
      </c>
    </row>
    <row r="6260" spans="1:6" x14ac:dyDescent="0.3">
      <c r="A6260" s="299" t="s">
        <v>495</v>
      </c>
      <c r="B6260" s="300">
        <v>27</v>
      </c>
      <c r="C6260" s="299" t="s">
        <v>92</v>
      </c>
      <c r="D6260" s="299" t="s">
        <v>62</v>
      </c>
      <c r="E6260" s="301">
        <v>19.000000000000004</v>
      </c>
      <c r="F6260" s="299" t="s">
        <v>187</v>
      </c>
    </row>
    <row r="6261" spans="1:6" x14ac:dyDescent="0.3">
      <c r="A6261" s="299" t="s">
        <v>495</v>
      </c>
      <c r="B6261" s="300">
        <v>27</v>
      </c>
      <c r="C6261" s="299" t="s">
        <v>92</v>
      </c>
      <c r="D6261" s="299" t="s">
        <v>62</v>
      </c>
      <c r="E6261" s="301">
        <v>30.904761904761891</v>
      </c>
      <c r="F6261" s="299" t="s">
        <v>77</v>
      </c>
    </row>
    <row r="6262" spans="1:6" x14ac:dyDescent="0.3">
      <c r="A6262" s="299" t="s">
        <v>495</v>
      </c>
      <c r="B6262" s="300">
        <v>27</v>
      </c>
      <c r="C6262" s="299" t="s">
        <v>92</v>
      </c>
      <c r="D6262" s="299" t="s">
        <v>63</v>
      </c>
      <c r="E6262" s="301">
        <v>8.0000000000000036</v>
      </c>
      <c r="F6262" s="299" t="s">
        <v>187</v>
      </c>
    </row>
    <row r="6263" spans="1:6" x14ac:dyDescent="0.3">
      <c r="A6263" s="299" t="s">
        <v>495</v>
      </c>
      <c r="B6263" s="300">
        <v>27</v>
      </c>
      <c r="C6263" s="299" t="s">
        <v>92</v>
      </c>
      <c r="D6263" s="299" t="s">
        <v>63</v>
      </c>
      <c r="E6263" s="301">
        <v>122.42857142857144</v>
      </c>
      <c r="F6263" s="299" t="s">
        <v>77</v>
      </c>
    </row>
    <row r="6264" spans="1:6" x14ac:dyDescent="0.3">
      <c r="A6264" s="299" t="s">
        <v>495</v>
      </c>
      <c r="B6264" s="300">
        <v>27</v>
      </c>
      <c r="C6264" s="299" t="s">
        <v>92</v>
      </c>
      <c r="D6264" s="299" t="s">
        <v>64</v>
      </c>
      <c r="E6264" s="301">
        <v>18.952380952380953</v>
      </c>
      <c r="F6264" s="299" t="s">
        <v>187</v>
      </c>
    </row>
    <row r="6265" spans="1:6" x14ac:dyDescent="0.3">
      <c r="A6265" s="299" t="s">
        <v>495</v>
      </c>
      <c r="B6265" s="300">
        <v>27</v>
      </c>
      <c r="C6265" s="299" t="s">
        <v>92</v>
      </c>
      <c r="D6265" s="299" t="s">
        <v>64</v>
      </c>
      <c r="E6265" s="301">
        <v>35.571428571428584</v>
      </c>
      <c r="F6265" s="299" t="s">
        <v>77</v>
      </c>
    </row>
    <row r="6266" spans="1:6" x14ac:dyDescent="0.3">
      <c r="A6266" s="299" t="s">
        <v>495</v>
      </c>
      <c r="B6266" s="300">
        <v>27</v>
      </c>
      <c r="C6266" s="299" t="s">
        <v>92</v>
      </c>
      <c r="D6266" s="299" t="s">
        <v>65</v>
      </c>
      <c r="E6266" s="301">
        <v>12.809523809523805</v>
      </c>
      <c r="F6266" s="299" t="s">
        <v>187</v>
      </c>
    </row>
    <row r="6267" spans="1:6" x14ac:dyDescent="0.3">
      <c r="A6267" s="299" t="s">
        <v>495</v>
      </c>
      <c r="B6267" s="300">
        <v>27</v>
      </c>
      <c r="C6267" s="299" t="s">
        <v>92</v>
      </c>
      <c r="D6267" s="299" t="s">
        <v>65</v>
      </c>
      <c r="E6267" s="301">
        <v>11.71428571428571</v>
      </c>
      <c r="F6267" s="299" t="s">
        <v>77</v>
      </c>
    </row>
    <row r="6268" spans="1:6" x14ac:dyDescent="0.3">
      <c r="A6268" s="299" t="s">
        <v>495</v>
      </c>
      <c r="B6268" s="300">
        <v>27</v>
      </c>
      <c r="C6268" s="299" t="s">
        <v>92</v>
      </c>
      <c r="D6268" s="299" t="s">
        <v>67</v>
      </c>
      <c r="E6268" s="301">
        <v>1.0000000000000004</v>
      </c>
      <c r="F6268" s="299" t="s">
        <v>77</v>
      </c>
    </row>
    <row r="6269" spans="1:6" x14ac:dyDescent="0.3">
      <c r="A6269" s="299" t="s">
        <v>495</v>
      </c>
      <c r="B6269" s="300">
        <v>28</v>
      </c>
      <c r="C6269" s="299" t="s">
        <v>91</v>
      </c>
      <c r="D6269" s="299" t="s">
        <v>47</v>
      </c>
      <c r="E6269" s="301">
        <v>39.61904761904762</v>
      </c>
      <c r="F6269" s="299" t="s">
        <v>187</v>
      </c>
    </row>
    <row r="6270" spans="1:6" x14ac:dyDescent="0.3">
      <c r="A6270" s="299" t="s">
        <v>495</v>
      </c>
      <c r="B6270" s="300">
        <v>28</v>
      </c>
      <c r="C6270" s="299" t="s">
        <v>91</v>
      </c>
      <c r="D6270" s="299" t="s">
        <v>47</v>
      </c>
      <c r="E6270" s="301">
        <v>9.0476190476190492</v>
      </c>
      <c r="F6270" s="299" t="s">
        <v>188</v>
      </c>
    </row>
    <row r="6271" spans="1:6" x14ac:dyDescent="0.3">
      <c r="A6271" s="299" t="s">
        <v>495</v>
      </c>
      <c r="B6271" s="300">
        <v>28</v>
      </c>
      <c r="C6271" s="299" t="s">
        <v>91</v>
      </c>
      <c r="D6271" s="299" t="s">
        <v>47</v>
      </c>
      <c r="E6271" s="301">
        <v>395.61904761904754</v>
      </c>
      <c r="F6271" s="299" t="s">
        <v>77</v>
      </c>
    </row>
    <row r="6272" spans="1:6" x14ac:dyDescent="0.3">
      <c r="A6272" s="299" t="s">
        <v>495</v>
      </c>
      <c r="B6272" s="300">
        <v>28</v>
      </c>
      <c r="C6272" s="299" t="s">
        <v>91</v>
      </c>
      <c r="D6272" s="299" t="s">
        <v>48</v>
      </c>
      <c r="E6272" s="301">
        <v>6.9999999999999973</v>
      </c>
      <c r="F6272" s="299" t="s">
        <v>187</v>
      </c>
    </row>
    <row r="6273" spans="1:6" x14ac:dyDescent="0.3">
      <c r="A6273" s="299" t="s">
        <v>495</v>
      </c>
      <c r="B6273" s="300">
        <v>28</v>
      </c>
      <c r="C6273" s="299" t="s">
        <v>91</v>
      </c>
      <c r="D6273" s="299" t="s">
        <v>48</v>
      </c>
      <c r="E6273" s="301">
        <v>2.6666666666666661</v>
      </c>
      <c r="F6273" s="299" t="s">
        <v>80</v>
      </c>
    </row>
    <row r="6274" spans="1:6" x14ac:dyDescent="0.3">
      <c r="A6274" s="299" t="s">
        <v>495</v>
      </c>
      <c r="B6274" s="300">
        <v>28</v>
      </c>
      <c r="C6274" s="299" t="s">
        <v>91</v>
      </c>
      <c r="D6274" s="299" t="s">
        <v>48</v>
      </c>
      <c r="E6274" s="301">
        <v>75.761904761904759</v>
      </c>
      <c r="F6274" s="299" t="s">
        <v>77</v>
      </c>
    </row>
    <row r="6275" spans="1:6" x14ac:dyDescent="0.3">
      <c r="A6275" s="299" t="s">
        <v>495</v>
      </c>
      <c r="B6275" s="300">
        <v>28</v>
      </c>
      <c r="C6275" s="299" t="s">
        <v>91</v>
      </c>
      <c r="D6275" s="299" t="s">
        <v>49</v>
      </c>
      <c r="E6275" s="301">
        <v>844.28571428571445</v>
      </c>
      <c r="F6275" s="299" t="s">
        <v>187</v>
      </c>
    </row>
    <row r="6276" spans="1:6" x14ac:dyDescent="0.3">
      <c r="A6276" s="299" t="s">
        <v>495</v>
      </c>
      <c r="B6276" s="300">
        <v>28</v>
      </c>
      <c r="C6276" s="299" t="s">
        <v>91</v>
      </c>
      <c r="D6276" s="299" t="s">
        <v>49</v>
      </c>
      <c r="E6276" s="301">
        <v>12764.333333333334</v>
      </c>
      <c r="F6276" s="299" t="s">
        <v>77</v>
      </c>
    </row>
    <row r="6277" spans="1:6" x14ac:dyDescent="0.3">
      <c r="A6277" s="299" t="s">
        <v>495</v>
      </c>
      <c r="B6277" s="300">
        <v>28</v>
      </c>
      <c r="C6277" s="299" t="s">
        <v>91</v>
      </c>
      <c r="D6277" s="299" t="s">
        <v>50</v>
      </c>
      <c r="E6277" s="301">
        <v>4.8095238095238102</v>
      </c>
      <c r="F6277" s="299" t="s">
        <v>187</v>
      </c>
    </row>
    <row r="6278" spans="1:6" x14ac:dyDescent="0.3">
      <c r="A6278" s="299" t="s">
        <v>495</v>
      </c>
      <c r="B6278" s="300">
        <v>28</v>
      </c>
      <c r="C6278" s="299" t="s">
        <v>91</v>
      </c>
      <c r="D6278" s="299" t="s">
        <v>50</v>
      </c>
      <c r="E6278" s="301">
        <v>250.19047619047618</v>
      </c>
      <c r="F6278" s="299" t="s">
        <v>77</v>
      </c>
    </row>
    <row r="6279" spans="1:6" x14ac:dyDescent="0.3">
      <c r="A6279" s="299" t="s">
        <v>495</v>
      </c>
      <c r="B6279" s="300">
        <v>28</v>
      </c>
      <c r="C6279" s="299" t="s">
        <v>91</v>
      </c>
      <c r="D6279" s="299" t="s">
        <v>51</v>
      </c>
      <c r="E6279" s="301">
        <v>12.999999999999995</v>
      </c>
      <c r="F6279" s="299" t="s">
        <v>187</v>
      </c>
    </row>
    <row r="6280" spans="1:6" x14ac:dyDescent="0.3">
      <c r="A6280" s="299" t="s">
        <v>495</v>
      </c>
      <c r="B6280" s="300">
        <v>28</v>
      </c>
      <c r="C6280" s="299" t="s">
        <v>91</v>
      </c>
      <c r="D6280" s="299" t="s">
        <v>51</v>
      </c>
      <c r="E6280" s="301">
        <v>926.90476190476193</v>
      </c>
      <c r="F6280" s="299" t="s">
        <v>77</v>
      </c>
    </row>
    <row r="6281" spans="1:6" x14ac:dyDescent="0.3">
      <c r="A6281" s="299" t="s">
        <v>495</v>
      </c>
      <c r="B6281" s="300">
        <v>28</v>
      </c>
      <c r="C6281" s="299" t="s">
        <v>91</v>
      </c>
      <c r="D6281" s="299" t="s">
        <v>52</v>
      </c>
      <c r="E6281" s="301">
        <v>4688.666666666667</v>
      </c>
      <c r="F6281" s="299" t="s">
        <v>187</v>
      </c>
    </row>
    <row r="6282" spans="1:6" x14ac:dyDescent="0.3">
      <c r="A6282" s="299" t="s">
        <v>495</v>
      </c>
      <c r="B6282" s="300">
        <v>28</v>
      </c>
      <c r="C6282" s="299" t="s">
        <v>91</v>
      </c>
      <c r="D6282" s="299" t="s">
        <v>52</v>
      </c>
      <c r="E6282" s="301">
        <v>1.0000000000000004</v>
      </c>
      <c r="F6282" s="299" t="s">
        <v>80</v>
      </c>
    </row>
    <row r="6283" spans="1:6" x14ac:dyDescent="0.3">
      <c r="A6283" s="299" t="s">
        <v>495</v>
      </c>
      <c r="B6283" s="300">
        <v>28</v>
      </c>
      <c r="C6283" s="299" t="s">
        <v>91</v>
      </c>
      <c r="D6283" s="299" t="s">
        <v>52</v>
      </c>
      <c r="E6283" s="301">
        <v>35538.714285714283</v>
      </c>
      <c r="F6283" s="299" t="s">
        <v>77</v>
      </c>
    </row>
    <row r="6284" spans="1:6" x14ac:dyDescent="0.3">
      <c r="A6284" s="299" t="s">
        <v>495</v>
      </c>
      <c r="B6284" s="300">
        <v>28</v>
      </c>
      <c r="C6284" s="299" t="s">
        <v>91</v>
      </c>
      <c r="D6284" s="299" t="s">
        <v>53</v>
      </c>
      <c r="E6284" s="301">
        <v>14719.809523809521</v>
      </c>
      <c r="F6284" s="299" t="s">
        <v>187</v>
      </c>
    </row>
    <row r="6285" spans="1:6" x14ac:dyDescent="0.3">
      <c r="A6285" s="299" t="s">
        <v>495</v>
      </c>
      <c r="B6285" s="300">
        <v>28</v>
      </c>
      <c r="C6285" s="299" t="s">
        <v>91</v>
      </c>
      <c r="D6285" s="299" t="s">
        <v>53</v>
      </c>
      <c r="E6285" s="301">
        <v>44958.904761904756</v>
      </c>
      <c r="F6285" s="299" t="s">
        <v>77</v>
      </c>
    </row>
    <row r="6286" spans="1:6" x14ac:dyDescent="0.3">
      <c r="A6286" s="299" t="s">
        <v>495</v>
      </c>
      <c r="B6286" s="300">
        <v>28</v>
      </c>
      <c r="C6286" s="299" t="s">
        <v>91</v>
      </c>
      <c r="D6286" s="299" t="s">
        <v>54</v>
      </c>
      <c r="E6286" s="301">
        <v>5762.4761904761908</v>
      </c>
      <c r="F6286" s="299" t="s">
        <v>187</v>
      </c>
    </row>
    <row r="6287" spans="1:6" x14ac:dyDescent="0.3">
      <c r="A6287" s="299" t="s">
        <v>495</v>
      </c>
      <c r="B6287" s="300">
        <v>28</v>
      </c>
      <c r="C6287" s="299" t="s">
        <v>91</v>
      </c>
      <c r="D6287" s="299" t="s">
        <v>54</v>
      </c>
      <c r="E6287" s="301">
        <v>21.428571428571427</v>
      </c>
      <c r="F6287" s="299" t="s">
        <v>80</v>
      </c>
    </row>
    <row r="6288" spans="1:6" x14ac:dyDescent="0.3">
      <c r="A6288" s="299" t="s">
        <v>495</v>
      </c>
      <c r="B6288" s="300">
        <v>28</v>
      </c>
      <c r="C6288" s="299" t="s">
        <v>91</v>
      </c>
      <c r="D6288" s="299" t="s">
        <v>54</v>
      </c>
      <c r="E6288" s="301">
        <v>14986</v>
      </c>
      <c r="F6288" s="299" t="s">
        <v>77</v>
      </c>
    </row>
    <row r="6289" spans="1:6" x14ac:dyDescent="0.3">
      <c r="A6289" s="299" t="s">
        <v>495</v>
      </c>
      <c r="B6289" s="300">
        <v>28</v>
      </c>
      <c r="C6289" s="299" t="s">
        <v>91</v>
      </c>
      <c r="D6289" s="299" t="s">
        <v>55</v>
      </c>
      <c r="E6289" s="301">
        <v>5382.2857142857138</v>
      </c>
      <c r="F6289" s="299" t="s">
        <v>187</v>
      </c>
    </row>
    <row r="6290" spans="1:6" x14ac:dyDescent="0.3">
      <c r="A6290" s="299" t="s">
        <v>495</v>
      </c>
      <c r="B6290" s="300">
        <v>28</v>
      </c>
      <c r="C6290" s="299" t="s">
        <v>91</v>
      </c>
      <c r="D6290" s="299" t="s">
        <v>55</v>
      </c>
      <c r="E6290" s="301">
        <v>57317.857142857138</v>
      </c>
      <c r="F6290" s="299" t="s">
        <v>77</v>
      </c>
    </row>
    <row r="6291" spans="1:6" x14ac:dyDescent="0.3">
      <c r="A6291" s="299" t="s">
        <v>495</v>
      </c>
      <c r="B6291" s="300">
        <v>28</v>
      </c>
      <c r="C6291" s="299" t="s">
        <v>91</v>
      </c>
      <c r="D6291" s="299" t="s">
        <v>56</v>
      </c>
      <c r="E6291" s="301">
        <v>1323.8571428571429</v>
      </c>
      <c r="F6291" s="299" t="s">
        <v>187</v>
      </c>
    </row>
    <row r="6292" spans="1:6" x14ac:dyDescent="0.3">
      <c r="A6292" s="299" t="s">
        <v>495</v>
      </c>
      <c r="B6292" s="300">
        <v>28</v>
      </c>
      <c r="C6292" s="299" t="s">
        <v>91</v>
      </c>
      <c r="D6292" s="299" t="s">
        <v>56</v>
      </c>
      <c r="E6292" s="301">
        <v>14604.38095238095</v>
      </c>
      <c r="F6292" s="299" t="s">
        <v>77</v>
      </c>
    </row>
    <row r="6293" spans="1:6" x14ac:dyDescent="0.3">
      <c r="A6293" s="299" t="s">
        <v>495</v>
      </c>
      <c r="B6293" s="300">
        <v>28</v>
      </c>
      <c r="C6293" s="299" t="s">
        <v>91</v>
      </c>
      <c r="D6293" s="299" t="s">
        <v>57</v>
      </c>
      <c r="E6293" s="301">
        <v>454.61904761904771</v>
      </c>
      <c r="F6293" s="299" t="s">
        <v>187</v>
      </c>
    </row>
    <row r="6294" spans="1:6" x14ac:dyDescent="0.3">
      <c r="A6294" s="299" t="s">
        <v>495</v>
      </c>
      <c r="B6294" s="300">
        <v>28</v>
      </c>
      <c r="C6294" s="299" t="s">
        <v>91</v>
      </c>
      <c r="D6294" s="299" t="s">
        <v>57</v>
      </c>
      <c r="E6294" s="301">
        <v>4031.3333333333335</v>
      </c>
      <c r="F6294" s="299" t="s">
        <v>77</v>
      </c>
    </row>
    <row r="6295" spans="1:6" x14ac:dyDescent="0.3">
      <c r="A6295" s="299" t="s">
        <v>495</v>
      </c>
      <c r="B6295" s="300">
        <v>28</v>
      </c>
      <c r="C6295" s="299" t="s">
        <v>91</v>
      </c>
      <c r="D6295" s="299" t="s">
        <v>58</v>
      </c>
      <c r="E6295" s="301">
        <v>468.61904761904759</v>
      </c>
      <c r="F6295" s="299" t="s">
        <v>187</v>
      </c>
    </row>
    <row r="6296" spans="1:6" x14ac:dyDescent="0.3">
      <c r="A6296" s="299" t="s">
        <v>495</v>
      </c>
      <c r="B6296" s="300">
        <v>28</v>
      </c>
      <c r="C6296" s="299" t="s">
        <v>91</v>
      </c>
      <c r="D6296" s="299" t="s">
        <v>58</v>
      </c>
      <c r="E6296" s="301">
        <v>2703.8095238095239</v>
      </c>
      <c r="F6296" s="299" t="s">
        <v>77</v>
      </c>
    </row>
    <row r="6297" spans="1:6" x14ac:dyDescent="0.3">
      <c r="A6297" s="299" t="s">
        <v>495</v>
      </c>
      <c r="B6297" s="300">
        <v>28</v>
      </c>
      <c r="C6297" s="299" t="s">
        <v>91</v>
      </c>
      <c r="D6297" s="299" t="s">
        <v>59</v>
      </c>
      <c r="E6297" s="301">
        <v>2656.7142857142858</v>
      </c>
      <c r="F6297" s="299" t="s">
        <v>187</v>
      </c>
    </row>
    <row r="6298" spans="1:6" x14ac:dyDescent="0.3">
      <c r="A6298" s="299" t="s">
        <v>495</v>
      </c>
      <c r="B6298" s="300">
        <v>28</v>
      </c>
      <c r="C6298" s="299" t="s">
        <v>91</v>
      </c>
      <c r="D6298" s="299" t="s">
        <v>59</v>
      </c>
      <c r="E6298" s="301">
        <v>15589.04761904762</v>
      </c>
      <c r="F6298" s="299" t="s">
        <v>77</v>
      </c>
    </row>
    <row r="6299" spans="1:6" x14ac:dyDescent="0.3">
      <c r="A6299" s="299" t="s">
        <v>495</v>
      </c>
      <c r="B6299" s="300">
        <v>28</v>
      </c>
      <c r="C6299" s="299" t="s">
        <v>91</v>
      </c>
      <c r="D6299" s="299" t="s">
        <v>60</v>
      </c>
      <c r="E6299" s="301">
        <v>2323.6190476190473</v>
      </c>
      <c r="F6299" s="299" t="s">
        <v>187</v>
      </c>
    </row>
    <row r="6300" spans="1:6" x14ac:dyDescent="0.3">
      <c r="A6300" s="299" t="s">
        <v>495</v>
      </c>
      <c r="B6300" s="300">
        <v>28</v>
      </c>
      <c r="C6300" s="299" t="s">
        <v>91</v>
      </c>
      <c r="D6300" s="299" t="s">
        <v>60</v>
      </c>
      <c r="E6300" s="301">
        <v>41963.523809523809</v>
      </c>
      <c r="F6300" s="299" t="s">
        <v>77</v>
      </c>
    </row>
    <row r="6301" spans="1:6" x14ac:dyDescent="0.3">
      <c r="A6301" s="299" t="s">
        <v>495</v>
      </c>
      <c r="B6301" s="300">
        <v>28</v>
      </c>
      <c r="C6301" s="299" t="s">
        <v>91</v>
      </c>
      <c r="D6301" s="299" t="s">
        <v>61</v>
      </c>
      <c r="E6301" s="301">
        <v>5</v>
      </c>
      <c r="F6301" s="299" t="s">
        <v>187</v>
      </c>
    </row>
    <row r="6302" spans="1:6" x14ac:dyDescent="0.3">
      <c r="A6302" s="299" t="s">
        <v>495</v>
      </c>
      <c r="B6302" s="300">
        <v>28</v>
      </c>
      <c r="C6302" s="299" t="s">
        <v>91</v>
      </c>
      <c r="D6302" s="299" t="s">
        <v>61</v>
      </c>
      <c r="E6302" s="301">
        <v>1373.9523809523812</v>
      </c>
      <c r="F6302" s="299" t="s">
        <v>77</v>
      </c>
    </row>
    <row r="6303" spans="1:6" x14ac:dyDescent="0.3">
      <c r="A6303" s="299" t="s">
        <v>495</v>
      </c>
      <c r="B6303" s="300">
        <v>28</v>
      </c>
      <c r="C6303" s="299" t="s">
        <v>91</v>
      </c>
      <c r="D6303" s="299" t="s">
        <v>62</v>
      </c>
      <c r="E6303" s="301">
        <v>1540.9523809523814</v>
      </c>
      <c r="F6303" s="299" t="s">
        <v>187</v>
      </c>
    </row>
    <row r="6304" spans="1:6" x14ac:dyDescent="0.3">
      <c r="A6304" s="299" t="s">
        <v>495</v>
      </c>
      <c r="B6304" s="300">
        <v>28</v>
      </c>
      <c r="C6304" s="299" t="s">
        <v>91</v>
      </c>
      <c r="D6304" s="299" t="s">
        <v>62</v>
      </c>
      <c r="E6304" s="301">
        <v>9885.2380952380972</v>
      </c>
      <c r="F6304" s="299" t="s">
        <v>77</v>
      </c>
    </row>
    <row r="6305" spans="1:6" x14ac:dyDescent="0.3">
      <c r="A6305" s="299" t="s">
        <v>495</v>
      </c>
      <c r="B6305" s="300">
        <v>28</v>
      </c>
      <c r="C6305" s="299" t="s">
        <v>91</v>
      </c>
      <c r="D6305" s="299" t="s">
        <v>63</v>
      </c>
      <c r="E6305" s="301">
        <v>731.76190476190482</v>
      </c>
      <c r="F6305" s="299" t="s">
        <v>187</v>
      </c>
    </row>
    <row r="6306" spans="1:6" x14ac:dyDescent="0.3">
      <c r="A6306" s="299" t="s">
        <v>495</v>
      </c>
      <c r="B6306" s="300">
        <v>28</v>
      </c>
      <c r="C6306" s="299" t="s">
        <v>91</v>
      </c>
      <c r="D6306" s="299" t="s">
        <v>63</v>
      </c>
      <c r="E6306" s="301">
        <v>17162.38095238095</v>
      </c>
      <c r="F6306" s="299" t="s">
        <v>77</v>
      </c>
    </row>
    <row r="6307" spans="1:6" x14ac:dyDescent="0.3">
      <c r="A6307" s="299" t="s">
        <v>495</v>
      </c>
      <c r="B6307" s="300">
        <v>28</v>
      </c>
      <c r="C6307" s="299" t="s">
        <v>91</v>
      </c>
      <c r="D6307" s="299" t="s">
        <v>64</v>
      </c>
      <c r="E6307" s="301">
        <v>641.28571428571433</v>
      </c>
      <c r="F6307" s="299" t="s">
        <v>187</v>
      </c>
    </row>
    <row r="6308" spans="1:6" x14ac:dyDescent="0.3">
      <c r="A6308" s="299" t="s">
        <v>495</v>
      </c>
      <c r="B6308" s="300">
        <v>28</v>
      </c>
      <c r="C6308" s="299" t="s">
        <v>91</v>
      </c>
      <c r="D6308" s="299" t="s">
        <v>64</v>
      </c>
      <c r="E6308" s="301">
        <v>4387.333333333333</v>
      </c>
      <c r="F6308" s="299" t="s">
        <v>77</v>
      </c>
    </row>
    <row r="6309" spans="1:6" x14ac:dyDescent="0.3">
      <c r="A6309" s="299" t="s">
        <v>495</v>
      </c>
      <c r="B6309" s="300">
        <v>28</v>
      </c>
      <c r="C6309" s="299" t="s">
        <v>91</v>
      </c>
      <c r="D6309" s="299" t="s">
        <v>65</v>
      </c>
      <c r="E6309" s="301">
        <v>4596.8095238095229</v>
      </c>
      <c r="F6309" s="299" t="s">
        <v>187</v>
      </c>
    </row>
    <row r="6310" spans="1:6" x14ac:dyDescent="0.3">
      <c r="A6310" s="299" t="s">
        <v>495</v>
      </c>
      <c r="B6310" s="300">
        <v>28</v>
      </c>
      <c r="C6310" s="299" t="s">
        <v>91</v>
      </c>
      <c r="D6310" s="299" t="s">
        <v>65</v>
      </c>
      <c r="E6310" s="301">
        <v>8606.2857142857138</v>
      </c>
      <c r="F6310" s="299" t="s">
        <v>77</v>
      </c>
    </row>
    <row r="6311" spans="1:6" x14ac:dyDescent="0.3">
      <c r="A6311" s="299" t="s">
        <v>495</v>
      </c>
      <c r="B6311" s="300">
        <v>28</v>
      </c>
      <c r="C6311" s="299" t="s">
        <v>91</v>
      </c>
      <c r="D6311" s="299" t="s">
        <v>67</v>
      </c>
      <c r="E6311" s="301">
        <v>4.8095238095238102</v>
      </c>
      <c r="F6311" s="299" t="s">
        <v>187</v>
      </c>
    </row>
    <row r="6312" spans="1:6" x14ac:dyDescent="0.3">
      <c r="A6312" s="299" t="s">
        <v>495</v>
      </c>
      <c r="B6312" s="300">
        <v>28</v>
      </c>
      <c r="C6312" s="299" t="s">
        <v>91</v>
      </c>
      <c r="D6312" s="299" t="s">
        <v>67</v>
      </c>
      <c r="E6312" s="301">
        <v>830.0952380952383</v>
      </c>
      <c r="F6312" s="299" t="s">
        <v>77</v>
      </c>
    </row>
    <row r="6313" spans="1:6" x14ac:dyDescent="0.3">
      <c r="A6313" s="299" t="s">
        <v>495</v>
      </c>
      <c r="B6313" s="300">
        <v>28</v>
      </c>
      <c r="C6313" s="299" t="s">
        <v>91</v>
      </c>
      <c r="D6313" s="299" t="s">
        <v>66</v>
      </c>
      <c r="E6313" s="301">
        <v>1.5714285714285718</v>
      </c>
      <c r="F6313" s="299" t="s">
        <v>187</v>
      </c>
    </row>
    <row r="6314" spans="1:6" x14ac:dyDescent="0.3">
      <c r="A6314" s="299" t="s">
        <v>495</v>
      </c>
      <c r="B6314" s="300">
        <v>28</v>
      </c>
      <c r="C6314" s="299" t="s">
        <v>91</v>
      </c>
      <c r="D6314" s="299" t="s">
        <v>66</v>
      </c>
      <c r="E6314" s="301">
        <v>294.04761904761904</v>
      </c>
      <c r="F6314" s="299" t="s">
        <v>77</v>
      </c>
    </row>
    <row r="6315" spans="1:6" x14ac:dyDescent="0.3">
      <c r="A6315" s="299" t="s">
        <v>495</v>
      </c>
      <c r="B6315" s="300">
        <v>28</v>
      </c>
      <c r="C6315" s="299" t="s">
        <v>92</v>
      </c>
      <c r="D6315" s="299" t="s">
        <v>47</v>
      </c>
      <c r="E6315" s="301">
        <v>40.999999999999986</v>
      </c>
      <c r="F6315" s="299" t="s">
        <v>187</v>
      </c>
    </row>
    <row r="6316" spans="1:6" x14ac:dyDescent="0.3">
      <c r="A6316" s="299" t="s">
        <v>495</v>
      </c>
      <c r="B6316" s="300">
        <v>28</v>
      </c>
      <c r="C6316" s="299" t="s">
        <v>92</v>
      </c>
      <c r="D6316" s="299" t="s">
        <v>47</v>
      </c>
      <c r="E6316" s="301">
        <v>10</v>
      </c>
      <c r="F6316" s="299" t="s">
        <v>188</v>
      </c>
    </row>
    <row r="6317" spans="1:6" x14ac:dyDescent="0.3">
      <c r="A6317" s="299" t="s">
        <v>495</v>
      </c>
      <c r="B6317" s="300">
        <v>28</v>
      </c>
      <c r="C6317" s="299" t="s">
        <v>92</v>
      </c>
      <c r="D6317" s="299" t="s">
        <v>47</v>
      </c>
      <c r="E6317" s="301">
        <v>121.1428571428571</v>
      </c>
      <c r="F6317" s="299" t="s">
        <v>77</v>
      </c>
    </row>
    <row r="6318" spans="1:6" x14ac:dyDescent="0.3">
      <c r="A6318" s="299" t="s">
        <v>495</v>
      </c>
      <c r="B6318" s="300">
        <v>28</v>
      </c>
      <c r="C6318" s="299" t="s">
        <v>92</v>
      </c>
      <c r="D6318" s="299" t="s">
        <v>48</v>
      </c>
      <c r="E6318" s="301">
        <v>6.9523809523809499</v>
      </c>
      <c r="F6318" s="299" t="s">
        <v>187</v>
      </c>
    </row>
    <row r="6319" spans="1:6" x14ac:dyDescent="0.3">
      <c r="A6319" s="299" t="s">
        <v>495</v>
      </c>
      <c r="B6319" s="300">
        <v>28</v>
      </c>
      <c r="C6319" s="299" t="s">
        <v>92</v>
      </c>
      <c r="D6319" s="299" t="s">
        <v>48</v>
      </c>
      <c r="E6319" s="301">
        <v>1.0000000000000004</v>
      </c>
      <c r="F6319" s="299" t="s">
        <v>80</v>
      </c>
    </row>
    <row r="6320" spans="1:6" x14ac:dyDescent="0.3">
      <c r="A6320" s="299" t="s">
        <v>495</v>
      </c>
      <c r="B6320" s="300">
        <v>28</v>
      </c>
      <c r="C6320" s="299" t="s">
        <v>92</v>
      </c>
      <c r="D6320" s="299" t="s">
        <v>48</v>
      </c>
      <c r="E6320" s="301">
        <v>116.4285714285714</v>
      </c>
      <c r="F6320" s="299" t="s">
        <v>77</v>
      </c>
    </row>
    <row r="6321" spans="1:6" x14ac:dyDescent="0.3">
      <c r="A6321" s="299" t="s">
        <v>495</v>
      </c>
      <c r="B6321" s="300">
        <v>28</v>
      </c>
      <c r="C6321" s="299" t="s">
        <v>92</v>
      </c>
      <c r="D6321" s="299" t="s">
        <v>49</v>
      </c>
      <c r="E6321" s="301">
        <v>692.66666666666663</v>
      </c>
      <c r="F6321" s="299" t="s">
        <v>187</v>
      </c>
    </row>
    <row r="6322" spans="1:6" x14ac:dyDescent="0.3">
      <c r="A6322" s="299" t="s">
        <v>495</v>
      </c>
      <c r="B6322" s="300">
        <v>28</v>
      </c>
      <c r="C6322" s="299" t="s">
        <v>92</v>
      </c>
      <c r="D6322" s="299" t="s">
        <v>49</v>
      </c>
      <c r="E6322" s="301">
        <v>8868.3809523809523</v>
      </c>
      <c r="F6322" s="299" t="s">
        <v>77</v>
      </c>
    </row>
    <row r="6323" spans="1:6" x14ac:dyDescent="0.3">
      <c r="A6323" s="299" t="s">
        <v>495</v>
      </c>
      <c r="B6323" s="300">
        <v>28</v>
      </c>
      <c r="C6323" s="299" t="s">
        <v>92</v>
      </c>
      <c r="D6323" s="299" t="s">
        <v>50</v>
      </c>
      <c r="E6323" s="301">
        <v>10</v>
      </c>
      <c r="F6323" s="299" t="s">
        <v>187</v>
      </c>
    </row>
    <row r="6324" spans="1:6" x14ac:dyDescent="0.3">
      <c r="A6324" s="299" t="s">
        <v>495</v>
      </c>
      <c r="B6324" s="300">
        <v>28</v>
      </c>
      <c r="C6324" s="299" t="s">
        <v>92</v>
      </c>
      <c r="D6324" s="299" t="s">
        <v>50</v>
      </c>
      <c r="E6324" s="301">
        <v>305.14285714285711</v>
      </c>
      <c r="F6324" s="299" t="s">
        <v>77</v>
      </c>
    </row>
    <row r="6325" spans="1:6" x14ac:dyDescent="0.3">
      <c r="A6325" s="299" t="s">
        <v>495</v>
      </c>
      <c r="B6325" s="300">
        <v>28</v>
      </c>
      <c r="C6325" s="299" t="s">
        <v>92</v>
      </c>
      <c r="D6325" s="299" t="s">
        <v>51</v>
      </c>
      <c r="E6325" s="301">
        <v>14.904761904761898</v>
      </c>
      <c r="F6325" s="299" t="s">
        <v>187</v>
      </c>
    </row>
    <row r="6326" spans="1:6" x14ac:dyDescent="0.3">
      <c r="A6326" s="299" t="s">
        <v>495</v>
      </c>
      <c r="B6326" s="300">
        <v>28</v>
      </c>
      <c r="C6326" s="299" t="s">
        <v>92</v>
      </c>
      <c r="D6326" s="299" t="s">
        <v>51</v>
      </c>
      <c r="E6326" s="301">
        <v>540.09523809523807</v>
      </c>
      <c r="F6326" s="299" t="s">
        <v>77</v>
      </c>
    </row>
    <row r="6327" spans="1:6" x14ac:dyDescent="0.3">
      <c r="A6327" s="299" t="s">
        <v>495</v>
      </c>
      <c r="B6327" s="300">
        <v>28</v>
      </c>
      <c r="C6327" s="299" t="s">
        <v>92</v>
      </c>
      <c r="D6327" s="299" t="s">
        <v>52</v>
      </c>
      <c r="E6327" s="301">
        <v>7456.5238095238101</v>
      </c>
      <c r="F6327" s="299" t="s">
        <v>187</v>
      </c>
    </row>
    <row r="6328" spans="1:6" x14ac:dyDescent="0.3">
      <c r="A6328" s="299" t="s">
        <v>495</v>
      </c>
      <c r="B6328" s="300">
        <v>28</v>
      </c>
      <c r="C6328" s="299" t="s">
        <v>92</v>
      </c>
      <c r="D6328" s="299" t="s">
        <v>52</v>
      </c>
      <c r="E6328" s="301">
        <v>6.9999999999999973</v>
      </c>
      <c r="F6328" s="299" t="s">
        <v>80</v>
      </c>
    </row>
    <row r="6329" spans="1:6" x14ac:dyDescent="0.3">
      <c r="A6329" s="299" t="s">
        <v>495</v>
      </c>
      <c r="B6329" s="300">
        <v>28</v>
      </c>
      <c r="C6329" s="299" t="s">
        <v>92</v>
      </c>
      <c r="D6329" s="299" t="s">
        <v>52</v>
      </c>
      <c r="E6329" s="301">
        <v>15269.952380952382</v>
      </c>
      <c r="F6329" s="299" t="s">
        <v>77</v>
      </c>
    </row>
    <row r="6330" spans="1:6" x14ac:dyDescent="0.3">
      <c r="A6330" s="299" t="s">
        <v>495</v>
      </c>
      <c r="B6330" s="300">
        <v>28</v>
      </c>
      <c r="C6330" s="299" t="s">
        <v>92</v>
      </c>
      <c r="D6330" s="299" t="s">
        <v>53</v>
      </c>
      <c r="E6330" s="301">
        <v>3412.8095238095234</v>
      </c>
      <c r="F6330" s="299" t="s">
        <v>187</v>
      </c>
    </row>
    <row r="6331" spans="1:6" x14ac:dyDescent="0.3">
      <c r="A6331" s="299" t="s">
        <v>495</v>
      </c>
      <c r="B6331" s="300">
        <v>28</v>
      </c>
      <c r="C6331" s="299" t="s">
        <v>92</v>
      </c>
      <c r="D6331" s="299" t="s">
        <v>53</v>
      </c>
      <c r="E6331" s="301">
        <v>20625.285714285717</v>
      </c>
      <c r="F6331" s="299" t="s">
        <v>77</v>
      </c>
    </row>
    <row r="6332" spans="1:6" x14ac:dyDescent="0.3">
      <c r="A6332" s="299" t="s">
        <v>495</v>
      </c>
      <c r="B6332" s="300">
        <v>28</v>
      </c>
      <c r="C6332" s="299" t="s">
        <v>92</v>
      </c>
      <c r="D6332" s="299" t="s">
        <v>54</v>
      </c>
      <c r="E6332" s="301">
        <v>2302.9523809523807</v>
      </c>
      <c r="F6332" s="299" t="s">
        <v>187</v>
      </c>
    </row>
    <row r="6333" spans="1:6" x14ac:dyDescent="0.3">
      <c r="A6333" s="299" t="s">
        <v>495</v>
      </c>
      <c r="B6333" s="300">
        <v>28</v>
      </c>
      <c r="C6333" s="299" t="s">
        <v>92</v>
      </c>
      <c r="D6333" s="299" t="s">
        <v>54</v>
      </c>
      <c r="E6333" s="301">
        <v>29.952380952380945</v>
      </c>
      <c r="F6333" s="299" t="s">
        <v>80</v>
      </c>
    </row>
    <row r="6334" spans="1:6" x14ac:dyDescent="0.3">
      <c r="A6334" s="299" t="s">
        <v>495</v>
      </c>
      <c r="B6334" s="300">
        <v>28</v>
      </c>
      <c r="C6334" s="299" t="s">
        <v>92</v>
      </c>
      <c r="D6334" s="299" t="s">
        <v>54</v>
      </c>
      <c r="E6334" s="301">
        <v>8798.1428571428551</v>
      </c>
      <c r="F6334" s="299" t="s">
        <v>77</v>
      </c>
    </row>
    <row r="6335" spans="1:6" x14ac:dyDescent="0.3">
      <c r="A6335" s="299" t="s">
        <v>495</v>
      </c>
      <c r="B6335" s="300">
        <v>28</v>
      </c>
      <c r="C6335" s="299" t="s">
        <v>92</v>
      </c>
      <c r="D6335" s="299" t="s">
        <v>55</v>
      </c>
      <c r="E6335" s="301">
        <v>2375.6190476190468</v>
      </c>
      <c r="F6335" s="299" t="s">
        <v>187</v>
      </c>
    </row>
    <row r="6336" spans="1:6" x14ac:dyDescent="0.3">
      <c r="A6336" s="299" t="s">
        <v>495</v>
      </c>
      <c r="B6336" s="300">
        <v>28</v>
      </c>
      <c r="C6336" s="299" t="s">
        <v>92</v>
      </c>
      <c r="D6336" s="299" t="s">
        <v>55</v>
      </c>
      <c r="E6336" s="301">
        <v>14190.285714285714</v>
      </c>
      <c r="F6336" s="299" t="s">
        <v>77</v>
      </c>
    </row>
    <row r="6337" spans="1:6" x14ac:dyDescent="0.3">
      <c r="A6337" s="299" t="s">
        <v>495</v>
      </c>
      <c r="B6337" s="300">
        <v>28</v>
      </c>
      <c r="C6337" s="299" t="s">
        <v>92</v>
      </c>
      <c r="D6337" s="299" t="s">
        <v>56</v>
      </c>
      <c r="E6337" s="301">
        <v>1042.8095238095241</v>
      </c>
      <c r="F6337" s="299" t="s">
        <v>187</v>
      </c>
    </row>
    <row r="6338" spans="1:6" x14ac:dyDescent="0.3">
      <c r="A6338" s="299" t="s">
        <v>495</v>
      </c>
      <c r="B6338" s="300">
        <v>28</v>
      </c>
      <c r="C6338" s="299" t="s">
        <v>92</v>
      </c>
      <c r="D6338" s="299" t="s">
        <v>56</v>
      </c>
      <c r="E6338" s="301">
        <v>14578.285714285717</v>
      </c>
      <c r="F6338" s="299" t="s">
        <v>77</v>
      </c>
    </row>
    <row r="6339" spans="1:6" x14ac:dyDescent="0.3">
      <c r="A6339" s="299" t="s">
        <v>495</v>
      </c>
      <c r="B6339" s="300">
        <v>28</v>
      </c>
      <c r="C6339" s="299" t="s">
        <v>92</v>
      </c>
      <c r="D6339" s="299" t="s">
        <v>57</v>
      </c>
      <c r="E6339" s="301">
        <v>258.23809523809524</v>
      </c>
      <c r="F6339" s="299" t="s">
        <v>187</v>
      </c>
    </row>
    <row r="6340" spans="1:6" x14ac:dyDescent="0.3">
      <c r="A6340" s="299" t="s">
        <v>495</v>
      </c>
      <c r="B6340" s="300">
        <v>28</v>
      </c>
      <c r="C6340" s="299" t="s">
        <v>92</v>
      </c>
      <c r="D6340" s="299" t="s">
        <v>57</v>
      </c>
      <c r="E6340" s="301">
        <v>5153.5714285714294</v>
      </c>
      <c r="F6340" s="299" t="s">
        <v>77</v>
      </c>
    </row>
    <row r="6341" spans="1:6" x14ac:dyDescent="0.3">
      <c r="A6341" s="299" t="s">
        <v>495</v>
      </c>
      <c r="B6341" s="300">
        <v>28</v>
      </c>
      <c r="C6341" s="299" t="s">
        <v>92</v>
      </c>
      <c r="D6341" s="299" t="s">
        <v>58</v>
      </c>
      <c r="E6341" s="301">
        <v>390.19047619047615</v>
      </c>
      <c r="F6341" s="299" t="s">
        <v>187</v>
      </c>
    </row>
    <row r="6342" spans="1:6" x14ac:dyDescent="0.3">
      <c r="A6342" s="299" t="s">
        <v>495</v>
      </c>
      <c r="B6342" s="300">
        <v>28</v>
      </c>
      <c r="C6342" s="299" t="s">
        <v>92</v>
      </c>
      <c r="D6342" s="299" t="s">
        <v>58</v>
      </c>
      <c r="E6342" s="301">
        <v>1479.9999999999998</v>
      </c>
      <c r="F6342" s="299" t="s">
        <v>77</v>
      </c>
    </row>
    <row r="6343" spans="1:6" x14ac:dyDescent="0.3">
      <c r="A6343" s="299" t="s">
        <v>495</v>
      </c>
      <c r="B6343" s="300">
        <v>28</v>
      </c>
      <c r="C6343" s="299" t="s">
        <v>92</v>
      </c>
      <c r="D6343" s="299" t="s">
        <v>59</v>
      </c>
      <c r="E6343" s="301">
        <v>2698.9523809523812</v>
      </c>
      <c r="F6343" s="299" t="s">
        <v>187</v>
      </c>
    </row>
    <row r="6344" spans="1:6" x14ac:dyDescent="0.3">
      <c r="A6344" s="299" t="s">
        <v>495</v>
      </c>
      <c r="B6344" s="300">
        <v>28</v>
      </c>
      <c r="C6344" s="299" t="s">
        <v>92</v>
      </c>
      <c r="D6344" s="299" t="s">
        <v>59</v>
      </c>
      <c r="E6344" s="301">
        <v>2.0000000000000009</v>
      </c>
      <c r="F6344" s="299" t="s">
        <v>80</v>
      </c>
    </row>
    <row r="6345" spans="1:6" x14ac:dyDescent="0.3">
      <c r="A6345" s="299" t="s">
        <v>495</v>
      </c>
      <c r="B6345" s="300">
        <v>28</v>
      </c>
      <c r="C6345" s="299" t="s">
        <v>92</v>
      </c>
      <c r="D6345" s="299" t="s">
        <v>59</v>
      </c>
      <c r="E6345" s="301">
        <v>13808.761904761905</v>
      </c>
      <c r="F6345" s="299" t="s">
        <v>77</v>
      </c>
    </row>
    <row r="6346" spans="1:6" x14ac:dyDescent="0.3">
      <c r="A6346" s="299" t="s">
        <v>495</v>
      </c>
      <c r="B6346" s="300">
        <v>28</v>
      </c>
      <c r="C6346" s="299" t="s">
        <v>92</v>
      </c>
      <c r="D6346" s="299" t="s">
        <v>60</v>
      </c>
      <c r="E6346" s="301">
        <v>1530.3809523809525</v>
      </c>
      <c r="F6346" s="299" t="s">
        <v>187</v>
      </c>
    </row>
    <row r="6347" spans="1:6" x14ac:dyDescent="0.3">
      <c r="A6347" s="299" t="s">
        <v>495</v>
      </c>
      <c r="B6347" s="300">
        <v>28</v>
      </c>
      <c r="C6347" s="299" t="s">
        <v>92</v>
      </c>
      <c r="D6347" s="299" t="s">
        <v>60</v>
      </c>
      <c r="E6347" s="301">
        <v>18241.428571428572</v>
      </c>
      <c r="F6347" s="299" t="s">
        <v>77</v>
      </c>
    </row>
    <row r="6348" spans="1:6" x14ac:dyDescent="0.3">
      <c r="A6348" s="299" t="s">
        <v>495</v>
      </c>
      <c r="B6348" s="300">
        <v>28</v>
      </c>
      <c r="C6348" s="299" t="s">
        <v>92</v>
      </c>
      <c r="D6348" s="299" t="s">
        <v>61</v>
      </c>
      <c r="E6348" s="301">
        <v>8.0000000000000036</v>
      </c>
      <c r="F6348" s="299" t="s">
        <v>187</v>
      </c>
    </row>
    <row r="6349" spans="1:6" x14ac:dyDescent="0.3">
      <c r="A6349" s="299" t="s">
        <v>495</v>
      </c>
      <c r="B6349" s="300">
        <v>28</v>
      </c>
      <c r="C6349" s="299" t="s">
        <v>92</v>
      </c>
      <c r="D6349" s="299" t="s">
        <v>61</v>
      </c>
      <c r="E6349" s="301">
        <v>743.61904761904782</v>
      </c>
      <c r="F6349" s="299" t="s">
        <v>77</v>
      </c>
    </row>
    <row r="6350" spans="1:6" x14ac:dyDescent="0.3">
      <c r="A6350" s="299" t="s">
        <v>495</v>
      </c>
      <c r="B6350" s="300">
        <v>28</v>
      </c>
      <c r="C6350" s="299" t="s">
        <v>92</v>
      </c>
      <c r="D6350" s="299" t="s">
        <v>62</v>
      </c>
      <c r="E6350" s="301">
        <v>998.42857142857144</v>
      </c>
      <c r="F6350" s="299" t="s">
        <v>187</v>
      </c>
    </row>
    <row r="6351" spans="1:6" x14ac:dyDescent="0.3">
      <c r="A6351" s="299" t="s">
        <v>495</v>
      </c>
      <c r="B6351" s="300">
        <v>28</v>
      </c>
      <c r="C6351" s="299" t="s">
        <v>92</v>
      </c>
      <c r="D6351" s="299" t="s">
        <v>62</v>
      </c>
      <c r="E6351" s="301">
        <v>6699.0476190476202</v>
      </c>
      <c r="F6351" s="299" t="s">
        <v>77</v>
      </c>
    </row>
    <row r="6352" spans="1:6" x14ac:dyDescent="0.3">
      <c r="A6352" s="299" t="s">
        <v>495</v>
      </c>
      <c r="B6352" s="300">
        <v>28</v>
      </c>
      <c r="C6352" s="299" t="s">
        <v>92</v>
      </c>
      <c r="D6352" s="299" t="s">
        <v>63</v>
      </c>
      <c r="E6352" s="301">
        <v>762.28571428571445</v>
      </c>
      <c r="F6352" s="299" t="s">
        <v>187</v>
      </c>
    </row>
    <row r="6353" spans="1:6" x14ac:dyDescent="0.3">
      <c r="A6353" s="299" t="s">
        <v>495</v>
      </c>
      <c r="B6353" s="300">
        <v>28</v>
      </c>
      <c r="C6353" s="299" t="s">
        <v>92</v>
      </c>
      <c r="D6353" s="299" t="s">
        <v>63</v>
      </c>
      <c r="E6353" s="301">
        <v>6697.7142857142853</v>
      </c>
      <c r="F6353" s="299" t="s">
        <v>77</v>
      </c>
    </row>
    <row r="6354" spans="1:6" x14ac:dyDescent="0.3">
      <c r="A6354" s="299" t="s">
        <v>495</v>
      </c>
      <c r="B6354" s="300">
        <v>28</v>
      </c>
      <c r="C6354" s="299" t="s">
        <v>92</v>
      </c>
      <c r="D6354" s="299" t="s">
        <v>64</v>
      </c>
      <c r="E6354" s="301">
        <v>551.52380952380952</v>
      </c>
      <c r="F6354" s="299" t="s">
        <v>187</v>
      </c>
    </row>
    <row r="6355" spans="1:6" x14ac:dyDescent="0.3">
      <c r="A6355" s="299" t="s">
        <v>495</v>
      </c>
      <c r="B6355" s="300">
        <v>28</v>
      </c>
      <c r="C6355" s="299" t="s">
        <v>92</v>
      </c>
      <c r="D6355" s="299" t="s">
        <v>64</v>
      </c>
      <c r="E6355" s="301">
        <v>2250.1428571428569</v>
      </c>
      <c r="F6355" s="299" t="s">
        <v>77</v>
      </c>
    </row>
    <row r="6356" spans="1:6" x14ac:dyDescent="0.3">
      <c r="A6356" s="299" t="s">
        <v>495</v>
      </c>
      <c r="B6356" s="300">
        <v>28</v>
      </c>
      <c r="C6356" s="299" t="s">
        <v>92</v>
      </c>
      <c r="D6356" s="299" t="s">
        <v>65</v>
      </c>
      <c r="E6356" s="301">
        <v>1342.7142857142856</v>
      </c>
      <c r="F6356" s="299" t="s">
        <v>187</v>
      </c>
    </row>
    <row r="6357" spans="1:6" x14ac:dyDescent="0.3">
      <c r="A6357" s="299" t="s">
        <v>495</v>
      </c>
      <c r="B6357" s="300">
        <v>28</v>
      </c>
      <c r="C6357" s="299" t="s">
        <v>92</v>
      </c>
      <c r="D6357" s="299" t="s">
        <v>65</v>
      </c>
      <c r="E6357" s="301">
        <v>4.0000000000000018</v>
      </c>
      <c r="F6357" s="299" t="s">
        <v>80</v>
      </c>
    </row>
    <row r="6358" spans="1:6" x14ac:dyDescent="0.3">
      <c r="A6358" s="299" t="s">
        <v>495</v>
      </c>
      <c r="B6358" s="300">
        <v>28</v>
      </c>
      <c r="C6358" s="299" t="s">
        <v>92</v>
      </c>
      <c r="D6358" s="299" t="s">
        <v>65</v>
      </c>
      <c r="E6358" s="301">
        <v>2587.8095238095239</v>
      </c>
      <c r="F6358" s="299" t="s">
        <v>77</v>
      </c>
    </row>
    <row r="6359" spans="1:6" x14ac:dyDescent="0.3">
      <c r="A6359" s="299" t="s">
        <v>495</v>
      </c>
      <c r="B6359" s="300">
        <v>28</v>
      </c>
      <c r="C6359" s="299" t="s">
        <v>92</v>
      </c>
      <c r="D6359" s="299" t="s">
        <v>67</v>
      </c>
      <c r="E6359" s="301">
        <v>8.0000000000000036</v>
      </c>
      <c r="F6359" s="299" t="s">
        <v>187</v>
      </c>
    </row>
    <row r="6360" spans="1:6" x14ac:dyDescent="0.3">
      <c r="A6360" s="299" t="s">
        <v>495</v>
      </c>
      <c r="B6360" s="300">
        <v>28</v>
      </c>
      <c r="C6360" s="299" t="s">
        <v>92</v>
      </c>
      <c r="D6360" s="299" t="s">
        <v>67</v>
      </c>
      <c r="E6360" s="301">
        <v>674.14285714285688</v>
      </c>
      <c r="F6360" s="299" t="s">
        <v>77</v>
      </c>
    </row>
    <row r="6361" spans="1:6" x14ac:dyDescent="0.3">
      <c r="A6361" s="299" t="s">
        <v>495</v>
      </c>
      <c r="B6361" s="300">
        <v>28</v>
      </c>
      <c r="C6361" s="299" t="s">
        <v>92</v>
      </c>
      <c r="D6361" s="299" t="s">
        <v>66</v>
      </c>
      <c r="E6361" s="301">
        <v>5</v>
      </c>
      <c r="F6361" s="299" t="s">
        <v>187</v>
      </c>
    </row>
    <row r="6362" spans="1:6" x14ac:dyDescent="0.3">
      <c r="A6362" s="299" t="s">
        <v>495</v>
      </c>
      <c r="B6362" s="300">
        <v>28</v>
      </c>
      <c r="C6362" s="299" t="s">
        <v>92</v>
      </c>
      <c r="D6362" s="299" t="s">
        <v>66</v>
      </c>
      <c r="E6362" s="301">
        <v>216.80952380952382</v>
      </c>
      <c r="F6362" s="299" t="s">
        <v>77</v>
      </c>
    </row>
    <row r="6363" spans="1:6" x14ac:dyDescent="0.3">
      <c r="A6363" s="299" t="s">
        <v>495</v>
      </c>
      <c r="B6363" s="300">
        <v>29</v>
      </c>
      <c r="C6363" s="299" t="s">
        <v>91</v>
      </c>
      <c r="D6363" s="299" t="s">
        <v>47</v>
      </c>
      <c r="E6363" s="301">
        <v>48.476190476190467</v>
      </c>
      <c r="F6363" s="299" t="s">
        <v>187</v>
      </c>
    </row>
    <row r="6364" spans="1:6" x14ac:dyDescent="0.3">
      <c r="A6364" s="299" t="s">
        <v>495</v>
      </c>
      <c r="B6364" s="300">
        <v>29</v>
      </c>
      <c r="C6364" s="299" t="s">
        <v>91</v>
      </c>
      <c r="D6364" s="299" t="s">
        <v>47</v>
      </c>
      <c r="E6364" s="301">
        <v>107.76190476190477</v>
      </c>
      <c r="F6364" s="299" t="s">
        <v>80</v>
      </c>
    </row>
    <row r="6365" spans="1:6" x14ac:dyDescent="0.3">
      <c r="A6365" s="299" t="s">
        <v>495</v>
      </c>
      <c r="B6365" s="300">
        <v>29</v>
      </c>
      <c r="C6365" s="299" t="s">
        <v>91</v>
      </c>
      <c r="D6365" s="299" t="s">
        <v>47</v>
      </c>
      <c r="E6365" s="301">
        <v>54.52380952380954</v>
      </c>
      <c r="F6365" s="299" t="s">
        <v>188</v>
      </c>
    </row>
    <row r="6366" spans="1:6" x14ac:dyDescent="0.3">
      <c r="A6366" s="299" t="s">
        <v>495</v>
      </c>
      <c r="B6366" s="300">
        <v>29</v>
      </c>
      <c r="C6366" s="299" t="s">
        <v>91</v>
      </c>
      <c r="D6366" s="299" t="s">
        <v>47</v>
      </c>
      <c r="E6366" s="301">
        <v>232.95238095238096</v>
      </c>
      <c r="F6366" s="299" t="s">
        <v>77</v>
      </c>
    </row>
    <row r="6367" spans="1:6" x14ac:dyDescent="0.3">
      <c r="A6367" s="299" t="s">
        <v>495</v>
      </c>
      <c r="B6367" s="300">
        <v>29</v>
      </c>
      <c r="C6367" s="299" t="s">
        <v>91</v>
      </c>
      <c r="D6367" s="299" t="s">
        <v>48</v>
      </c>
      <c r="E6367" s="301">
        <v>4.0000000000000018</v>
      </c>
      <c r="F6367" s="299" t="s">
        <v>187</v>
      </c>
    </row>
    <row r="6368" spans="1:6" x14ac:dyDescent="0.3">
      <c r="A6368" s="299" t="s">
        <v>495</v>
      </c>
      <c r="B6368" s="300">
        <v>29</v>
      </c>
      <c r="C6368" s="299" t="s">
        <v>91</v>
      </c>
      <c r="D6368" s="299" t="s">
        <v>48</v>
      </c>
      <c r="E6368" s="301">
        <v>5.9999999999999982</v>
      </c>
      <c r="F6368" s="299" t="s">
        <v>77</v>
      </c>
    </row>
    <row r="6369" spans="1:6" x14ac:dyDescent="0.3">
      <c r="A6369" s="299" t="s">
        <v>495</v>
      </c>
      <c r="B6369" s="300">
        <v>29</v>
      </c>
      <c r="C6369" s="299" t="s">
        <v>91</v>
      </c>
      <c r="D6369" s="299" t="s">
        <v>49</v>
      </c>
      <c r="E6369" s="301">
        <v>334.42857142857144</v>
      </c>
      <c r="F6369" s="299" t="s">
        <v>187</v>
      </c>
    </row>
    <row r="6370" spans="1:6" x14ac:dyDescent="0.3">
      <c r="A6370" s="299" t="s">
        <v>495</v>
      </c>
      <c r="B6370" s="300">
        <v>29</v>
      </c>
      <c r="C6370" s="299" t="s">
        <v>91</v>
      </c>
      <c r="D6370" s="299" t="s">
        <v>49</v>
      </c>
      <c r="E6370" s="301">
        <v>1231.6190476190477</v>
      </c>
      <c r="F6370" s="299" t="s">
        <v>77</v>
      </c>
    </row>
    <row r="6371" spans="1:6" x14ac:dyDescent="0.3">
      <c r="A6371" s="299" t="s">
        <v>495</v>
      </c>
      <c r="B6371" s="300">
        <v>29</v>
      </c>
      <c r="C6371" s="299" t="s">
        <v>91</v>
      </c>
      <c r="D6371" s="299" t="s">
        <v>50</v>
      </c>
      <c r="E6371" s="301">
        <v>5</v>
      </c>
      <c r="F6371" s="299" t="s">
        <v>187</v>
      </c>
    </row>
    <row r="6372" spans="1:6" x14ac:dyDescent="0.3">
      <c r="A6372" s="299" t="s">
        <v>495</v>
      </c>
      <c r="B6372" s="300">
        <v>29</v>
      </c>
      <c r="C6372" s="299" t="s">
        <v>91</v>
      </c>
      <c r="D6372" s="299" t="s">
        <v>50</v>
      </c>
      <c r="E6372" s="301">
        <v>26.571428571428559</v>
      </c>
      <c r="F6372" s="299" t="s">
        <v>77</v>
      </c>
    </row>
    <row r="6373" spans="1:6" x14ac:dyDescent="0.3">
      <c r="A6373" s="299" t="s">
        <v>495</v>
      </c>
      <c r="B6373" s="300">
        <v>29</v>
      </c>
      <c r="C6373" s="299" t="s">
        <v>91</v>
      </c>
      <c r="D6373" s="299" t="s">
        <v>51</v>
      </c>
      <c r="E6373" s="301">
        <v>5.1904761904761907</v>
      </c>
      <c r="F6373" s="299" t="s">
        <v>187</v>
      </c>
    </row>
    <row r="6374" spans="1:6" x14ac:dyDescent="0.3">
      <c r="A6374" s="299" t="s">
        <v>495</v>
      </c>
      <c r="B6374" s="300">
        <v>29</v>
      </c>
      <c r="C6374" s="299" t="s">
        <v>91</v>
      </c>
      <c r="D6374" s="299" t="s">
        <v>51</v>
      </c>
      <c r="E6374" s="301">
        <v>1.0000000000000004</v>
      </c>
      <c r="F6374" s="299" t="s">
        <v>80</v>
      </c>
    </row>
    <row r="6375" spans="1:6" x14ac:dyDescent="0.3">
      <c r="A6375" s="299" t="s">
        <v>495</v>
      </c>
      <c r="B6375" s="300">
        <v>29</v>
      </c>
      <c r="C6375" s="299" t="s">
        <v>91</v>
      </c>
      <c r="D6375" s="299" t="s">
        <v>51</v>
      </c>
      <c r="E6375" s="301">
        <v>43.857142857142854</v>
      </c>
      <c r="F6375" s="299" t="s">
        <v>77</v>
      </c>
    </row>
    <row r="6376" spans="1:6" x14ac:dyDescent="0.3">
      <c r="A6376" s="299" t="s">
        <v>495</v>
      </c>
      <c r="B6376" s="300">
        <v>29</v>
      </c>
      <c r="C6376" s="299" t="s">
        <v>91</v>
      </c>
      <c r="D6376" s="299" t="s">
        <v>52</v>
      </c>
      <c r="E6376" s="301">
        <v>2042.2380952380954</v>
      </c>
      <c r="F6376" s="299" t="s">
        <v>187</v>
      </c>
    </row>
    <row r="6377" spans="1:6" x14ac:dyDescent="0.3">
      <c r="A6377" s="299" t="s">
        <v>495</v>
      </c>
      <c r="B6377" s="300">
        <v>29</v>
      </c>
      <c r="C6377" s="299" t="s">
        <v>91</v>
      </c>
      <c r="D6377" s="299" t="s">
        <v>52</v>
      </c>
      <c r="E6377" s="301">
        <v>5608.9523809523807</v>
      </c>
      <c r="F6377" s="299" t="s">
        <v>77</v>
      </c>
    </row>
    <row r="6378" spans="1:6" x14ac:dyDescent="0.3">
      <c r="A6378" s="299" t="s">
        <v>495</v>
      </c>
      <c r="B6378" s="300">
        <v>29</v>
      </c>
      <c r="C6378" s="299" t="s">
        <v>91</v>
      </c>
      <c r="D6378" s="299" t="s">
        <v>53</v>
      </c>
      <c r="E6378" s="301">
        <v>4105.8571428571431</v>
      </c>
      <c r="F6378" s="299" t="s">
        <v>187</v>
      </c>
    </row>
    <row r="6379" spans="1:6" x14ac:dyDescent="0.3">
      <c r="A6379" s="299" t="s">
        <v>495</v>
      </c>
      <c r="B6379" s="300">
        <v>29</v>
      </c>
      <c r="C6379" s="299" t="s">
        <v>91</v>
      </c>
      <c r="D6379" s="299" t="s">
        <v>53</v>
      </c>
      <c r="E6379" s="301">
        <v>1.0000000000000004</v>
      </c>
      <c r="F6379" s="299" t="s">
        <v>188</v>
      </c>
    </row>
    <row r="6380" spans="1:6" x14ac:dyDescent="0.3">
      <c r="A6380" s="299" t="s">
        <v>495</v>
      </c>
      <c r="B6380" s="300">
        <v>29</v>
      </c>
      <c r="C6380" s="299" t="s">
        <v>91</v>
      </c>
      <c r="D6380" s="299" t="s">
        <v>53</v>
      </c>
      <c r="E6380" s="301">
        <v>5540.5714285714284</v>
      </c>
      <c r="F6380" s="299" t="s">
        <v>77</v>
      </c>
    </row>
    <row r="6381" spans="1:6" x14ac:dyDescent="0.3">
      <c r="A6381" s="299" t="s">
        <v>495</v>
      </c>
      <c r="B6381" s="300">
        <v>29</v>
      </c>
      <c r="C6381" s="299" t="s">
        <v>91</v>
      </c>
      <c r="D6381" s="299" t="s">
        <v>54</v>
      </c>
      <c r="E6381" s="301">
        <v>811.76190476190482</v>
      </c>
      <c r="F6381" s="299" t="s">
        <v>187</v>
      </c>
    </row>
    <row r="6382" spans="1:6" x14ac:dyDescent="0.3">
      <c r="A6382" s="299" t="s">
        <v>495</v>
      </c>
      <c r="B6382" s="300">
        <v>29</v>
      </c>
      <c r="C6382" s="299" t="s">
        <v>91</v>
      </c>
      <c r="D6382" s="299" t="s">
        <v>54</v>
      </c>
      <c r="E6382" s="301">
        <v>5</v>
      </c>
      <c r="F6382" s="299" t="s">
        <v>81</v>
      </c>
    </row>
    <row r="6383" spans="1:6" x14ac:dyDescent="0.3">
      <c r="A6383" s="299" t="s">
        <v>495</v>
      </c>
      <c r="B6383" s="300">
        <v>29</v>
      </c>
      <c r="C6383" s="299" t="s">
        <v>91</v>
      </c>
      <c r="D6383" s="299" t="s">
        <v>54</v>
      </c>
      <c r="E6383" s="301">
        <v>11.095238095238095</v>
      </c>
      <c r="F6383" s="299" t="s">
        <v>80</v>
      </c>
    </row>
    <row r="6384" spans="1:6" x14ac:dyDescent="0.3">
      <c r="A6384" s="299" t="s">
        <v>495</v>
      </c>
      <c r="B6384" s="300">
        <v>29</v>
      </c>
      <c r="C6384" s="299" t="s">
        <v>91</v>
      </c>
      <c r="D6384" s="299" t="s">
        <v>54</v>
      </c>
      <c r="E6384" s="301">
        <v>1261.714285714286</v>
      </c>
      <c r="F6384" s="299" t="s">
        <v>77</v>
      </c>
    </row>
    <row r="6385" spans="1:6" x14ac:dyDescent="0.3">
      <c r="A6385" s="299" t="s">
        <v>495</v>
      </c>
      <c r="B6385" s="300">
        <v>29</v>
      </c>
      <c r="C6385" s="299" t="s">
        <v>91</v>
      </c>
      <c r="D6385" s="299" t="s">
        <v>55</v>
      </c>
      <c r="E6385" s="301">
        <v>2438.1428571428569</v>
      </c>
      <c r="F6385" s="299" t="s">
        <v>187</v>
      </c>
    </row>
    <row r="6386" spans="1:6" x14ac:dyDescent="0.3">
      <c r="A6386" s="299" t="s">
        <v>495</v>
      </c>
      <c r="B6386" s="300">
        <v>29</v>
      </c>
      <c r="C6386" s="299" t="s">
        <v>91</v>
      </c>
      <c r="D6386" s="299" t="s">
        <v>55</v>
      </c>
      <c r="E6386" s="301">
        <v>12230.857142857145</v>
      </c>
      <c r="F6386" s="299" t="s">
        <v>77</v>
      </c>
    </row>
    <row r="6387" spans="1:6" x14ac:dyDescent="0.3">
      <c r="A6387" s="299" t="s">
        <v>495</v>
      </c>
      <c r="B6387" s="300">
        <v>29</v>
      </c>
      <c r="C6387" s="299" t="s">
        <v>91</v>
      </c>
      <c r="D6387" s="299" t="s">
        <v>56</v>
      </c>
      <c r="E6387" s="301">
        <v>674.33333333333326</v>
      </c>
      <c r="F6387" s="299" t="s">
        <v>187</v>
      </c>
    </row>
    <row r="6388" spans="1:6" x14ac:dyDescent="0.3">
      <c r="A6388" s="299" t="s">
        <v>495</v>
      </c>
      <c r="B6388" s="300">
        <v>29</v>
      </c>
      <c r="C6388" s="299" t="s">
        <v>91</v>
      </c>
      <c r="D6388" s="299" t="s">
        <v>56</v>
      </c>
      <c r="E6388" s="301">
        <v>2381.7619047619055</v>
      </c>
      <c r="F6388" s="299" t="s">
        <v>77</v>
      </c>
    </row>
    <row r="6389" spans="1:6" x14ac:dyDescent="0.3">
      <c r="A6389" s="299" t="s">
        <v>495</v>
      </c>
      <c r="B6389" s="300">
        <v>29</v>
      </c>
      <c r="C6389" s="299" t="s">
        <v>91</v>
      </c>
      <c r="D6389" s="299" t="s">
        <v>57</v>
      </c>
      <c r="E6389" s="301">
        <v>201.95238095238091</v>
      </c>
      <c r="F6389" s="299" t="s">
        <v>187</v>
      </c>
    </row>
    <row r="6390" spans="1:6" x14ac:dyDescent="0.3">
      <c r="A6390" s="299" t="s">
        <v>495</v>
      </c>
      <c r="B6390" s="300">
        <v>29</v>
      </c>
      <c r="C6390" s="299" t="s">
        <v>91</v>
      </c>
      <c r="D6390" s="299" t="s">
        <v>57</v>
      </c>
      <c r="E6390" s="301">
        <v>250.76190476190473</v>
      </c>
      <c r="F6390" s="299" t="s">
        <v>77</v>
      </c>
    </row>
    <row r="6391" spans="1:6" x14ac:dyDescent="0.3">
      <c r="A6391" s="299" t="s">
        <v>495</v>
      </c>
      <c r="B6391" s="300">
        <v>29</v>
      </c>
      <c r="C6391" s="299" t="s">
        <v>91</v>
      </c>
      <c r="D6391" s="299" t="s">
        <v>58</v>
      </c>
      <c r="E6391" s="301">
        <v>962.66666666666652</v>
      </c>
      <c r="F6391" s="299" t="s">
        <v>187</v>
      </c>
    </row>
    <row r="6392" spans="1:6" x14ac:dyDescent="0.3">
      <c r="A6392" s="299" t="s">
        <v>495</v>
      </c>
      <c r="B6392" s="300">
        <v>29</v>
      </c>
      <c r="C6392" s="299" t="s">
        <v>91</v>
      </c>
      <c r="D6392" s="299" t="s">
        <v>58</v>
      </c>
      <c r="E6392" s="301">
        <v>888.28571428571422</v>
      </c>
      <c r="F6392" s="299" t="s">
        <v>77</v>
      </c>
    </row>
    <row r="6393" spans="1:6" x14ac:dyDescent="0.3">
      <c r="A6393" s="299" t="s">
        <v>495</v>
      </c>
      <c r="B6393" s="300">
        <v>29</v>
      </c>
      <c r="C6393" s="299" t="s">
        <v>91</v>
      </c>
      <c r="D6393" s="299" t="s">
        <v>59</v>
      </c>
      <c r="E6393" s="301">
        <v>1141.047619047619</v>
      </c>
      <c r="F6393" s="299" t="s">
        <v>187</v>
      </c>
    </row>
    <row r="6394" spans="1:6" x14ac:dyDescent="0.3">
      <c r="A6394" s="299" t="s">
        <v>495</v>
      </c>
      <c r="B6394" s="300">
        <v>29</v>
      </c>
      <c r="C6394" s="299" t="s">
        <v>91</v>
      </c>
      <c r="D6394" s="299" t="s">
        <v>59</v>
      </c>
      <c r="E6394" s="301">
        <v>1120.2857142857142</v>
      </c>
      <c r="F6394" s="299" t="s">
        <v>77</v>
      </c>
    </row>
    <row r="6395" spans="1:6" x14ac:dyDescent="0.3">
      <c r="A6395" s="299" t="s">
        <v>495</v>
      </c>
      <c r="B6395" s="300">
        <v>29</v>
      </c>
      <c r="C6395" s="299" t="s">
        <v>91</v>
      </c>
      <c r="D6395" s="299" t="s">
        <v>60</v>
      </c>
      <c r="E6395" s="301">
        <v>1119.9047619047619</v>
      </c>
      <c r="F6395" s="299" t="s">
        <v>187</v>
      </c>
    </row>
    <row r="6396" spans="1:6" x14ac:dyDescent="0.3">
      <c r="A6396" s="299" t="s">
        <v>495</v>
      </c>
      <c r="B6396" s="300">
        <v>29</v>
      </c>
      <c r="C6396" s="299" t="s">
        <v>91</v>
      </c>
      <c r="D6396" s="299" t="s">
        <v>60</v>
      </c>
      <c r="E6396" s="301">
        <v>3447.3809523809518</v>
      </c>
      <c r="F6396" s="299" t="s">
        <v>77</v>
      </c>
    </row>
    <row r="6397" spans="1:6" x14ac:dyDescent="0.3">
      <c r="A6397" s="299" t="s">
        <v>495</v>
      </c>
      <c r="B6397" s="300">
        <v>29</v>
      </c>
      <c r="C6397" s="299" t="s">
        <v>91</v>
      </c>
      <c r="D6397" s="299" t="s">
        <v>61</v>
      </c>
      <c r="E6397" s="301">
        <v>2.0000000000000009</v>
      </c>
      <c r="F6397" s="299" t="s">
        <v>187</v>
      </c>
    </row>
    <row r="6398" spans="1:6" x14ac:dyDescent="0.3">
      <c r="A6398" s="299" t="s">
        <v>495</v>
      </c>
      <c r="B6398" s="300">
        <v>29</v>
      </c>
      <c r="C6398" s="299" t="s">
        <v>91</v>
      </c>
      <c r="D6398" s="299" t="s">
        <v>61</v>
      </c>
      <c r="E6398" s="301">
        <v>118.61904761904762</v>
      </c>
      <c r="F6398" s="299" t="s">
        <v>77</v>
      </c>
    </row>
    <row r="6399" spans="1:6" x14ac:dyDescent="0.3">
      <c r="A6399" s="299" t="s">
        <v>495</v>
      </c>
      <c r="B6399" s="300">
        <v>29</v>
      </c>
      <c r="C6399" s="299" t="s">
        <v>91</v>
      </c>
      <c r="D6399" s="299" t="s">
        <v>62</v>
      </c>
      <c r="E6399" s="301">
        <v>553.28571428571433</v>
      </c>
      <c r="F6399" s="299" t="s">
        <v>187</v>
      </c>
    </row>
    <row r="6400" spans="1:6" x14ac:dyDescent="0.3">
      <c r="A6400" s="299" t="s">
        <v>495</v>
      </c>
      <c r="B6400" s="300">
        <v>29</v>
      </c>
      <c r="C6400" s="299" t="s">
        <v>91</v>
      </c>
      <c r="D6400" s="299" t="s">
        <v>62</v>
      </c>
      <c r="E6400" s="301">
        <v>1481.3809523809525</v>
      </c>
      <c r="F6400" s="299" t="s">
        <v>77</v>
      </c>
    </row>
    <row r="6401" spans="1:6" x14ac:dyDescent="0.3">
      <c r="A6401" s="299" t="s">
        <v>495</v>
      </c>
      <c r="B6401" s="300">
        <v>29</v>
      </c>
      <c r="C6401" s="299" t="s">
        <v>91</v>
      </c>
      <c r="D6401" s="299" t="s">
        <v>63</v>
      </c>
      <c r="E6401" s="301">
        <v>365.80952380952374</v>
      </c>
      <c r="F6401" s="299" t="s">
        <v>187</v>
      </c>
    </row>
    <row r="6402" spans="1:6" x14ac:dyDescent="0.3">
      <c r="A6402" s="299" t="s">
        <v>495</v>
      </c>
      <c r="B6402" s="300">
        <v>29</v>
      </c>
      <c r="C6402" s="299" t="s">
        <v>91</v>
      </c>
      <c r="D6402" s="299" t="s">
        <v>63</v>
      </c>
      <c r="E6402" s="301">
        <v>1993.4285714285713</v>
      </c>
      <c r="F6402" s="299" t="s">
        <v>77</v>
      </c>
    </row>
    <row r="6403" spans="1:6" x14ac:dyDescent="0.3">
      <c r="A6403" s="299" t="s">
        <v>495</v>
      </c>
      <c r="B6403" s="300">
        <v>29</v>
      </c>
      <c r="C6403" s="299" t="s">
        <v>91</v>
      </c>
      <c r="D6403" s="299" t="s">
        <v>64</v>
      </c>
      <c r="E6403" s="301">
        <v>362.95238095238102</v>
      </c>
      <c r="F6403" s="299" t="s">
        <v>187</v>
      </c>
    </row>
    <row r="6404" spans="1:6" x14ac:dyDescent="0.3">
      <c r="A6404" s="299" t="s">
        <v>495</v>
      </c>
      <c r="B6404" s="300">
        <v>29</v>
      </c>
      <c r="C6404" s="299" t="s">
        <v>91</v>
      </c>
      <c r="D6404" s="299" t="s">
        <v>64</v>
      </c>
      <c r="E6404" s="301">
        <v>1.0000000000000004</v>
      </c>
      <c r="F6404" s="299" t="s">
        <v>80</v>
      </c>
    </row>
    <row r="6405" spans="1:6" x14ac:dyDescent="0.3">
      <c r="A6405" s="299" t="s">
        <v>495</v>
      </c>
      <c r="B6405" s="300">
        <v>29</v>
      </c>
      <c r="C6405" s="299" t="s">
        <v>91</v>
      </c>
      <c r="D6405" s="299" t="s">
        <v>64</v>
      </c>
      <c r="E6405" s="301">
        <v>793.90476190476193</v>
      </c>
      <c r="F6405" s="299" t="s">
        <v>77</v>
      </c>
    </row>
    <row r="6406" spans="1:6" x14ac:dyDescent="0.3">
      <c r="A6406" s="299" t="s">
        <v>495</v>
      </c>
      <c r="B6406" s="300">
        <v>29</v>
      </c>
      <c r="C6406" s="299" t="s">
        <v>91</v>
      </c>
      <c r="D6406" s="299" t="s">
        <v>65</v>
      </c>
      <c r="E6406" s="301">
        <v>1471.952380952381</v>
      </c>
      <c r="F6406" s="299" t="s">
        <v>187</v>
      </c>
    </row>
    <row r="6407" spans="1:6" x14ac:dyDescent="0.3">
      <c r="A6407" s="299" t="s">
        <v>495</v>
      </c>
      <c r="B6407" s="300">
        <v>29</v>
      </c>
      <c r="C6407" s="299" t="s">
        <v>91</v>
      </c>
      <c r="D6407" s="299" t="s">
        <v>65</v>
      </c>
      <c r="E6407" s="301">
        <v>1315.3809523809523</v>
      </c>
      <c r="F6407" s="299" t="s">
        <v>77</v>
      </c>
    </row>
    <row r="6408" spans="1:6" x14ac:dyDescent="0.3">
      <c r="A6408" s="299" t="s">
        <v>495</v>
      </c>
      <c r="B6408" s="300">
        <v>29</v>
      </c>
      <c r="C6408" s="299" t="s">
        <v>91</v>
      </c>
      <c r="D6408" s="299" t="s">
        <v>67</v>
      </c>
      <c r="E6408" s="301">
        <v>2.9999999999999991</v>
      </c>
      <c r="F6408" s="299" t="s">
        <v>187</v>
      </c>
    </row>
    <row r="6409" spans="1:6" x14ac:dyDescent="0.3">
      <c r="A6409" s="299" t="s">
        <v>495</v>
      </c>
      <c r="B6409" s="300">
        <v>29</v>
      </c>
      <c r="C6409" s="299" t="s">
        <v>91</v>
      </c>
      <c r="D6409" s="299" t="s">
        <v>67</v>
      </c>
      <c r="E6409" s="301">
        <v>234.95238095238096</v>
      </c>
      <c r="F6409" s="299" t="s">
        <v>77</v>
      </c>
    </row>
    <row r="6410" spans="1:6" x14ac:dyDescent="0.3">
      <c r="A6410" s="299" t="s">
        <v>495</v>
      </c>
      <c r="B6410" s="300">
        <v>29</v>
      </c>
      <c r="C6410" s="299" t="s">
        <v>91</v>
      </c>
      <c r="D6410" s="299" t="s">
        <v>66</v>
      </c>
      <c r="E6410" s="301">
        <v>47.857142857142847</v>
      </c>
      <c r="F6410" s="299" t="s">
        <v>77</v>
      </c>
    </row>
    <row r="6411" spans="1:6" x14ac:dyDescent="0.3">
      <c r="A6411" s="299" t="s">
        <v>495</v>
      </c>
      <c r="B6411" s="300">
        <v>29</v>
      </c>
      <c r="C6411" s="299" t="s">
        <v>92</v>
      </c>
      <c r="D6411" s="299" t="s">
        <v>47</v>
      </c>
      <c r="E6411" s="301">
        <v>47.142857142857146</v>
      </c>
      <c r="F6411" s="299" t="s">
        <v>187</v>
      </c>
    </row>
    <row r="6412" spans="1:6" x14ac:dyDescent="0.3">
      <c r="A6412" s="299" t="s">
        <v>495</v>
      </c>
      <c r="B6412" s="300">
        <v>29</v>
      </c>
      <c r="C6412" s="299" t="s">
        <v>92</v>
      </c>
      <c r="D6412" s="299" t="s">
        <v>47</v>
      </c>
      <c r="E6412" s="301">
        <v>3.5238095238095237</v>
      </c>
      <c r="F6412" s="299" t="s">
        <v>80</v>
      </c>
    </row>
    <row r="6413" spans="1:6" x14ac:dyDescent="0.3">
      <c r="A6413" s="299" t="s">
        <v>495</v>
      </c>
      <c r="B6413" s="300">
        <v>29</v>
      </c>
      <c r="C6413" s="299" t="s">
        <v>92</v>
      </c>
      <c r="D6413" s="299" t="s">
        <v>47</v>
      </c>
      <c r="E6413" s="301">
        <v>27.999999999999989</v>
      </c>
      <c r="F6413" s="299" t="s">
        <v>188</v>
      </c>
    </row>
    <row r="6414" spans="1:6" x14ac:dyDescent="0.3">
      <c r="A6414" s="299" t="s">
        <v>495</v>
      </c>
      <c r="B6414" s="300">
        <v>29</v>
      </c>
      <c r="C6414" s="299" t="s">
        <v>92</v>
      </c>
      <c r="D6414" s="299" t="s">
        <v>47</v>
      </c>
      <c r="E6414" s="301">
        <v>58.666666666666664</v>
      </c>
      <c r="F6414" s="299" t="s">
        <v>77</v>
      </c>
    </row>
    <row r="6415" spans="1:6" x14ac:dyDescent="0.3">
      <c r="A6415" s="299" t="s">
        <v>495</v>
      </c>
      <c r="B6415" s="300">
        <v>29</v>
      </c>
      <c r="C6415" s="299" t="s">
        <v>92</v>
      </c>
      <c r="D6415" s="299" t="s">
        <v>48</v>
      </c>
      <c r="E6415" s="301">
        <v>1.0000000000000004</v>
      </c>
      <c r="F6415" s="299" t="s">
        <v>187</v>
      </c>
    </row>
    <row r="6416" spans="1:6" x14ac:dyDescent="0.3">
      <c r="A6416" s="299" t="s">
        <v>495</v>
      </c>
      <c r="B6416" s="300">
        <v>29</v>
      </c>
      <c r="C6416" s="299" t="s">
        <v>92</v>
      </c>
      <c r="D6416" s="299" t="s">
        <v>48</v>
      </c>
      <c r="E6416" s="301">
        <v>2.6190476190476191</v>
      </c>
      <c r="F6416" s="299" t="s">
        <v>77</v>
      </c>
    </row>
    <row r="6417" spans="1:6" x14ac:dyDescent="0.3">
      <c r="A6417" s="299" t="s">
        <v>495</v>
      </c>
      <c r="B6417" s="300">
        <v>29</v>
      </c>
      <c r="C6417" s="299" t="s">
        <v>92</v>
      </c>
      <c r="D6417" s="299" t="s">
        <v>49</v>
      </c>
      <c r="E6417" s="301">
        <v>318.61904761904759</v>
      </c>
      <c r="F6417" s="299" t="s">
        <v>187</v>
      </c>
    </row>
    <row r="6418" spans="1:6" x14ac:dyDescent="0.3">
      <c r="A6418" s="299" t="s">
        <v>495</v>
      </c>
      <c r="B6418" s="300">
        <v>29</v>
      </c>
      <c r="C6418" s="299" t="s">
        <v>92</v>
      </c>
      <c r="D6418" s="299" t="s">
        <v>49</v>
      </c>
      <c r="E6418" s="301">
        <v>625.14285714285711</v>
      </c>
      <c r="F6418" s="299" t="s">
        <v>77</v>
      </c>
    </row>
    <row r="6419" spans="1:6" x14ac:dyDescent="0.3">
      <c r="A6419" s="299" t="s">
        <v>495</v>
      </c>
      <c r="B6419" s="300">
        <v>29</v>
      </c>
      <c r="C6419" s="299" t="s">
        <v>92</v>
      </c>
      <c r="D6419" s="299" t="s">
        <v>50</v>
      </c>
      <c r="E6419" s="301">
        <v>6.6190476190476186</v>
      </c>
      <c r="F6419" s="299" t="s">
        <v>187</v>
      </c>
    </row>
    <row r="6420" spans="1:6" x14ac:dyDescent="0.3">
      <c r="A6420" s="299" t="s">
        <v>495</v>
      </c>
      <c r="B6420" s="300">
        <v>29</v>
      </c>
      <c r="C6420" s="299" t="s">
        <v>92</v>
      </c>
      <c r="D6420" s="299" t="s">
        <v>50</v>
      </c>
      <c r="E6420" s="301">
        <v>20.999999999999996</v>
      </c>
      <c r="F6420" s="299" t="s">
        <v>77</v>
      </c>
    </row>
    <row r="6421" spans="1:6" x14ac:dyDescent="0.3">
      <c r="A6421" s="299" t="s">
        <v>495</v>
      </c>
      <c r="B6421" s="300">
        <v>29</v>
      </c>
      <c r="C6421" s="299" t="s">
        <v>92</v>
      </c>
      <c r="D6421" s="299" t="s">
        <v>51</v>
      </c>
      <c r="E6421" s="301">
        <v>5</v>
      </c>
      <c r="F6421" s="299" t="s">
        <v>187</v>
      </c>
    </row>
    <row r="6422" spans="1:6" x14ac:dyDescent="0.3">
      <c r="A6422" s="299" t="s">
        <v>495</v>
      </c>
      <c r="B6422" s="300">
        <v>29</v>
      </c>
      <c r="C6422" s="299" t="s">
        <v>92</v>
      </c>
      <c r="D6422" s="299" t="s">
        <v>51</v>
      </c>
      <c r="E6422" s="301">
        <v>25.761904761904752</v>
      </c>
      <c r="F6422" s="299" t="s">
        <v>77</v>
      </c>
    </row>
    <row r="6423" spans="1:6" x14ac:dyDescent="0.3">
      <c r="A6423" s="299" t="s">
        <v>495</v>
      </c>
      <c r="B6423" s="300">
        <v>29</v>
      </c>
      <c r="C6423" s="299" t="s">
        <v>92</v>
      </c>
      <c r="D6423" s="299" t="s">
        <v>52</v>
      </c>
      <c r="E6423" s="301">
        <v>1752.0952380952383</v>
      </c>
      <c r="F6423" s="299" t="s">
        <v>187</v>
      </c>
    </row>
    <row r="6424" spans="1:6" x14ac:dyDescent="0.3">
      <c r="A6424" s="299" t="s">
        <v>495</v>
      </c>
      <c r="B6424" s="300">
        <v>29</v>
      </c>
      <c r="C6424" s="299" t="s">
        <v>92</v>
      </c>
      <c r="D6424" s="299" t="s">
        <v>52</v>
      </c>
      <c r="E6424" s="301">
        <v>1421.2380952380954</v>
      </c>
      <c r="F6424" s="299" t="s">
        <v>77</v>
      </c>
    </row>
    <row r="6425" spans="1:6" x14ac:dyDescent="0.3">
      <c r="A6425" s="299" t="s">
        <v>495</v>
      </c>
      <c r="B6425" s="300">
        <v>29</v>
      </c>
      <c r="C6425" s="299" t="s">
        <v>92</v>
      </c>
      <c r="D6425" s="299" t="s">
        <v>53</v>
      </c>
      <c r="E6425" s="301">
        <v>2146.0952380952381</v>
      </c>
      <c r="F6425" s="299" t="s">
        <v>187</v>
      </c>
    </row>
    <row r="6426" spans="1:6" x14ac:dyDescent="0.3">
      <c r="A6426" s="299" t="s">
        <v>495</v>
      </c>
      <c r="B6426" s="300">
        <v>29</v>
      </c>
      <c r="C6426" s="299" t="s">
        <v>92</v>
      </c>
      <c r="D6426" s="299" t="s">
        <v>53</v>
      </c>
      <c r="E6426" s="301">
        <v>2962.5714285714284</v>
      </c>
      <c r="F6426" s="299" t="s">
        <v>77</v>
      </c>
    </row>
    <row r="6427" spans="1:6" x14ac:dyDescent="0.3">
      <c r="A6427" s="299" t="s">
        <v>495</v>
      </c>
      <c r="B6427" s="300">
        <v>29</v>
      </c>
      <c r="C6427" s="299" t="s">
        <v>92</v>
      </c>
      <c r="D6427" s="299" t="s">
        <v>54</v>
      </c>
      <c r="E6427" s="301">
        <v>349.85714285714272</v>
      </c>
      <c r="F6427" s="299" t="s">
        <v>187</v>
      </c>
    </row>
    <row r="6428" spans="1:6" x14ac:dyDescent="0.3">
      <c r="A6428" s="299" t="s">
        <v>495</v>
      </c>
      <c r="B6428" s="300">
        <v>29</v>
      </c>
      <c r="C6428" s="299" t="s">
        <v>92</v>
      </c>
      <c r="D6428" s="299" t="s">
        <v>54</v>
      </c>
      <c r="E6428" s="301">
        <v>2.0000000000000009</v>
      </c>
      <c r="F6428" s="299" t="s">
        <v>81</v>
      </c>
    </row>
    <row r="6429" spans="1:6" x14ac:dyDescent="0.3">
      <c r="A6429" s="299" t="s">
        <v>495</v>
      </c>
      <c r="B6429" s="300">
        <v>29</v>
      </c>
      <c r="C6429" s="299" t="s">
        <v>92</v>
      </c>
      <c r="D6429" s="299" t="s">
        <v>54</v>
      </c>
      <c r="E6429" s="301">
        <v>9.4761904761904781</v>
      </c>
      <c r="F6429" s="299" t="s">
        <v>80</v>
      </c>
    </row>
    <row r="6430" spans="1:6" x14ac:dyDescent="0.3">
      <c r="A6430" s="299" t="s">
        <v>495</v>
      </c>
      <c r="B6430" s="300">
        <v>29</v>
      </c>
      <c r="C6430" s="299" t="s">
        <v>92</v>
      </c>
      <c r="D6430" s="299" t="s">
        <v>54</v>
      </c>
      <c r="E6430" s="301">
        <v>796.95238095238096</v>
      </c>
      <c r="F6430" s="299" t="s">
        <v>77</v>
      </c>
    </row>
    <row r="6431" spans="1:6" x14ac:dyDescent="0.3">
      <c r="A6431" s="299" t="s">
        <v>495</v>
      </c>
      <c r="B6431" s="300">
        <v>29</v>
      </c>
      <c r="C6431" s="299" t="s">
        <v>92</v>
      </c>
      <c r="D6431" s="299" t="s">
        <v>55</v>
      </c>
      <c r="E6431" s="301">
        <v>2103.8571428571427</v>
      </c>
      <c r="F6431" s="299" t="s">
        <v>187</v>
      </c>
    </row>
    <row r="6432" spans="1:6" x14ac:dyDescent="0.3">
      <c r="A6432" s="299" t="s">
        <v>495</v>
      </c>
      <c r="B6432" s="300">
        <v>29</v>
      </c>
      <c r="C6432" s="299" t="s">
        <v>92</v>
      </c>
      <c r="D6432" s="299" t="s">
        <v>55</v>
      </c>
      <c r="E6432" s="301">
        <v>4841.6666666666661</v>
      </c>
      <c r="F6432" s="299" t="s">
        <v>77</v>
      </c>
    </row>
    <row r="6433" spans="1:6" x14ac:dyDescent="0.3">
      <c r="A6433" s="299" t="s">
        <v>495</v>
      </c>
      <c r="B6433" s="300">
        <v>29</v>
      </c>
      <c r="C6433" s="299" t="s">
        <v>92</v>
      </c>
      <c r="D6433" s="299" t="s">
        <v>56</v>
      </c>
      <c r="E6433" s="301">
        <v>780.85714285714312</v>
      </c>
      <c r="F6433" s="299" t="s">
        <v>187</v>
      </c>
    </row>
    <row r="6434" spans="1:6" x14ac:dyDescent="0.3">
      <c r="A6434" s="299" t="s">
        <v>495</v>
      </c>
      <c r="B6434" s="300">
        <v>29</v>
      </c>
      <c r="C6434" s="299" t="s">
        <v>92</v>
      </c>
      <c r="D6434" s="299" t="s">
        <v>56</v>
      </c>
      <c r="E6434" s="301">
        <v>2074.9523809523807</v>
      </c>
      <c r="F6434" s="299" t="s">
        <v>77</v>
      </c>
    </row>
    <row r="6435" spans="1:6" x14ac:dyDescent="0.3">
      <c r="A6435" s="299" t="s">
        <v>495</v>
      </c>
      <c r="B6435" s="300">
        <v>29</v>
      </c>
      <c r="C6435" s="299" t="s">
        <v>92</v>
      </c>
      <c r="D6435" s="299" t="s">
        <v>57</v>
      </c>
      <c r="E6435" s="301">
        <v>164.23809523809518</v>
      </c>
      <c r="F6435" s="299" t="s">
        <v>187</v>
      </c>
    </row>
    <row r="6436" spans="1:6" x14ac:dyDescent="0.3">
      <c r="A6436" s="299" t="s">
        <v>495</v>
      </c>
      <c r="B6436" s="300">
        <v>29</v>
      </c>
      <c r="C6436" s="299" t="s">
        <v>92</v>
      </c>
      <c r="D6436" s="299" t="s">
        <v>57</v>
      </c>
      <c r="E6436" s="301">
        <v>273.8095238095238</v>
      </c>
      <c r="F6436" s="299" t="s">
        <v>77</v>
      </c>
    </row>
    <row r="6437" spans="1:6" x14ac:dyDescent="0.3">
      <c r="A6437" s="299" t="s">
        <v>495</v>
      </c>
      <c r="B6437" s="300">
        <v>29</v>
      </c>
      <c r="C6437" s="299" t="s">
        <v>92</v>
      </c>
      <c r="D6437" s="299" t="s">
        <v>58</v>
      </c>
      <c r="E6437" s="301">
        <v>1514.5238095238092</v>
      </c>
      <c r="F6437" s="299" t="s">
        <v>187</v>
      </c>
    </row>
    <row r="6438" spans="1:6" x14ac:dyDescent="0.3">
      <c r="A6438" s="299" t="s">
        <v>495</v>
      </c>
      <c r="B6438" s="300">
        <v>29</v>
      </c>
      <c r="C6438" s="299" t="s">
        <v>92</v>
      </c>
      <c r="D6438" s="299" t="s">
        <v>58</v>
      </c>
      <c r="E6438" s="301">
        <v>660</v>
      </c>
      <c r="F6438" s="299" t="s">
        <v>77</v>
      </c>
    </row>
    <row r="6439" spans="1:6" x14ac:dyDescent="0.3">
      <c r="A6439" s="299" t="s">
        <v>495</v>
      </c>
      <c r="B6439" s="300">
        <v>29</v>
      </c>
      <c r="C6439" s="299" t="s">
        <v>92</v>
      </c>
      <c r="D6439" s="299" t="s">
        <v>59</v>
      </c>
      <c r="E6439" s="301">
        <v>1704.3333333333335</v>
      </c>
      <c r="F6439" s="299" t="s">
        <v>187</v>
      </c>
    </row>
    <row r="6440" spans="1:6" x14ac:dyDescent="0.3">
      <c r="A6440" s="299" t="s">
        <v>495</v>
      </c>
      <c r="B6440" s="300">
        <v>29</v>
      </c>
      <c r="C6440" s="299" t="s">
        <v>92</v>
      </c>
      <c r="D6440" s="299" t="s">
        <v>59</v>
      </c>
      <c r="E6440" s="301">
        <v>1661.0476190476195</v>
      </c>
      <c r="F6440" s="299" t="s">
        <v>77</v>
      </c>
    </row>
    <row r="6441" spans="1:6" x14ac:dyDescent="0.3">
      <c r="A6441" s="299" t="s">
        <v>495</v>
      </c>
      <c r="B6441" s="300">
        <v>29</v>
      </c>
      <c r="C6441" s="299" t="s">
        <v>92</v>
      </c>
      <c r="D6441" s="299" t="s">
        <v>60</v>
      </c>
      <c r="E6441" s="301">
        <v>1166.2380952380952</v>
      </c>
      <c r="F6441" s="299" t="s">
        <v>187</v>
      </c>
    </row>
    <row r="6442" spans="1:6" x14ac:dyDescent="0.3">
      <c r="A6442" s="299" t="s">
        <v>495</v>
      </c>
      <c r="B6442" s="300">
        <v>29</v>
      </c>
      <c r="C6442" s="299" t="s">
        <v>92</v>
      </c>
      <c r="D6442" s="299" t="s">
        <v>60</v>
      </c>
      <c r="E6442" s="301">
        <v>4.7619047619047616E-2</v>
      </c>
      <c r="F6442" s="299" t="s">
        <v>80</v>
      </c>
    </row>
    <row r="6443" spans="1:6" x14ac:dyDescent="0.3">
      <c r="A6443" s="299" t="s">
        <v>495</v>
      </c>
      <c r="B6443" s="300">
        <v>29</v>
      </c>
      <c r="C6443" s="299" t="s">
        <v>92</v>
      </c>
      <c r="D6443" s="299" t="s">
        <v>60</v>
      </c>
      <c r="E6443" s="301">
        <v>2745.761904761905</v>
      </c>
      <c r="F6443" s="299" t="s">
        <v>77</v>
      </c>
    </row>
    <row r="6444" spans="1:6" x14ac:dyDescent="0.3">
      <c r="A6444" s="299" t="s">
        <v>495</v>
      </c>
      <c r="B6444" s="300">
        <v>29</v>
      </c>
      <c r="C6444" s="299" t="s">
        <v>92</v>
      </c>
      <c r="D6444" s="299" t="s">
        <v>61</v>
      </c>
      <c r="E6444" s="301">
        <v>5.9999999999999982</v>
      </c>
      <c r="F6444" s="299" t="s">
        <v>187</v>
      </c>
    </row>
    <row r="6445" spans="1:6" x14ac:dyDescent="0.3">
      <c r="A6445" s="299" t="s">
        <v>495</v>
      </c>
      <c r="B6445" s="300">
        <v>29</v>
      </c>
      <c r="C6445" s="299" t="s">
        <v>92</v>
      </c>
      <c r="D6445" s="299" t="s">
        <v>61</v>
      </c>
      <c r="E6445" s="301">
        <v>77.285714285714263</v>
      </c>
      <c r="F6445" s="299" t="s">
        <v>77</v>
      </c>
    </row>
    <row r="6446" spans="1:6" x14ac:dyDescent="0.3">
      <c r="A6446" s="299" t="s">
        <v>495</v>
      </c>
      <c r="B6446" s="300">
        <v>29</v>
      </c>
      <c r="C6446" s="299" t="s">
        <v>92</v>
      </c>
      <c r="D6446" s="299" t="s">
        <v>62</v>
      </c>
      <c r="E6446" s="301">
        <v>480.33333333333326</v>
      </c>
      <c r="F6446" s="299" t="s">
        <v>187</v>
      </c>
    </row>
    <row r="6447" spans="1:6" x14ac:dyDescent="0.3">
      <c r="A6447" s="299" t="s">
        <v>495</v>
      </c>
      <c r="B6447" s="300">
        <v>29</v>
      </c>
      <c r="C6447" s="299" t="s">
        <v>92</v>
      </c>
      <c r="D6447" s="299" t="s">
        <v>62</v>
      </c>
      <c r="E6447" s="301">
        <v>913</v>
      </c>
      <c r="F6447" s="299" t="s">
        <v>77</v>
      </c>
    </row>
    <row r="6448" spans="1:6" x14ac:dyDescent="0.3">
      <c r="A6448" s="299" t="s">
        <v>495</v>
      </c>
      <c r="B6448" s="300">
        <v>29</v>
      </c>
      <c r="C6448" s="299" t="s">
        <v>92</v>
      </c>
      <c r="D6448" s="299" t="s">
        <v>63</v>
      </c>
      <c r="E6448" s="301">
        <v>499.04761904761898</v>
      </c>
      <c r="F6448" s="299" t="s">
        <v>187</v>
      </c>
    </row>
    <row r="6449" spans="1:6" x14ac:dyDescent="0.3">
      <c r="A6449" s="299" t="s">
        <v>495</v>
      </c>
      <c r="B6449" s="300">
        <v>29</v>
      </c>
      <c r="C6449" s="299" t="s">
        <v>92</v>
      </c>
      <c r="D6449" s="299" t="s">
        <v>63</v>
      </c>
      <c r="E6449" s="301">
        <v>889.4761904761906</v>
      </c>
      <c r="F6449" s="299" t="s">
        <v>77</v>
      </c>
    </row>
    <row r="6450" spans="1:6" x14ac:dyDescent="0.3">
      <c r="A6450" s="299" t="s">
        <v>495</v>
      </c>
      <c r="B6450" s="300">
        <v>29</v>
      </c>
      <c r="C6450" s="299" t="s">
        <v>92</v>
      </c>
      <c r="D6450" s="299" t="s">
        <v>64</v>
      </c>
      <c r="E6450" s="301">
        <v>337.95238095238096</v>
      </c>
      <c r="F6450" s="299" t="s">
        <v>187</v>
      </c>
    </row>
    <row r="6451" spans="1:6" x14ac:dyDescent="0.3">
      <c r="A6451" s="299" t="s">
        <v>495</v>
      </c>
      <c r="B6451" s="300">
        <v>29</v>
      </c>
      <c r="C6451" s="299" t="s">
        <v>92</v>
      </c>
      <c r="D6451" s="299" t="s">
        <v>64</v>
      </c>
      <c r="E6451" s="301">
        <v>1.0000000000000004</v>
      </c>
      <c r="F6451" s="299" t="s">
        <v>80</v>
      </c>
    </row>
    <row r="6452" spans="1:6" x14ac:dyDescent="0.3">
      <c r="A6452" s="299" t="s">
        <v>495</v>
      </c>
      <c r="B6452" s="300">
        <v>29</v>
      </c>
      <c r="C6452" s="299" t="s">
        <v>92</v>
      </c>
      <c r="D6452" s="299" t="s">
        <v>64</v>
      </c>
      <c r="E6452" s="301">
        <v>398.57142857142867</v>
      </c>
      <c r="F6452" s="299" t="s">
        <v>77</v>
      </c>
    </row>
    <row r="6453" spans="1:6" x14ac:dyDescent="0.3">
      <c r="A6453" s="299" t="s">
        <v>495</v>
      </c>
      <c r="B6453" s="300">
        <v>29</v>
      </c>
      <c r="C6453" s="299" t="s">
        <v>92</v>
      </c>
      <c r="D6453" s="299" t="s">
        <v>65</v>
      </c>
      <c r="E6453" s="301">
        <v>838.66666666666674</v>
      </c>
      <c r="F6453" s="299" t="s">
        <v>187</v>
      </c>
    </row>
    <row r="6454" spans="1:6" x14ac:dyDescent="0.3">
      <c r="A6454" s="299" t="s">
        <v>495</v>
      </c>
      <c r="B6454" s="300">
        <v>29</v>
      </c>
      <c r="C6454" s="299" t="s">
        <v>92</v>
      </c>
      <c r="D6454" s="299" t="s">
        <v>65</v>
      </c>
      <c r="E6454" s="301">
        <v>650.52380952380952</v>
      </c>
      <c r="F6454" s="299" t="s">
        <v>77</v>
      </c>
    </row>
    <row r="6455" spans="1:6" x14ac:dyDescent="0.3">
      <c r="A6455" s="299" t="s">
        <v>495</v>
      </c>
      <c r="B6455" s="300">
        <v>29</v>
      </c>
      <c r="C6455" s="299" t="s">
        <v>92</v>
      </c>
      <c r="D6455" s="299" t="s">
        <v>67</v>
      </c>
      <c r="E6455" s="301">
        <v>2.0000000000000009</v>
      </c>
      <c r="F6455" s="299" t="s">
        <v>187</v>
      </c>
    </row>
    <row r="6456" spans="1:6" x14ac:dyDescent="0.3">
      <c r="A6456" s="299" t="s">
        <v>495</v>
      </c>
      <c r="B6456" s="300">
        <v>29</v>
      </c>
      <c r="C6456" s="299" t="s">
        <v>92</v>
      </c>
      <c r="D6456" s="299" t="s">
        <v>67</v>
      </c>
      <c r="E6456" s="301">
        <v>105.57142857142858</v>
      </c>
      <c r="F6456" s="299" t="s">
        <v>77</v>
      </c>
    </row>
    <row r="6457" spans="1:6" x14ac:dyDescent="0.3">
      <c r="A6457" s="299" t="s">
        <v>495</v>
      </c>
      <c r="B6457" s="300">
        <v>29</v>
      </c>
      <c r="C6457" s="299" t="s">
        <v>92</v>
      </c>
      <c r="D6457" s="299" t="s">
        <v>66</v>
      </c>
      <c r="E6457" s="301">
        <v>17.000000000000007</v>
      </c>
      <c r="F6457" s="299" t="s">
        <v>77</v>
      </c>
    </row>
    <row r="6458" spans="1:6" x14ac:dyDescent="0.3">
      <c r="A6458" s="299" t="s">
        <v>495</v>
      </c>
      <c r="B6458" s="300">
        <v>30</v>
      </c>
      <c r="C6458" s="299" t="s">
        <v>91</v>
      </c>
      <c r="D6458" s="299" t="s">
        <v>47</v>
      </c>
      <c r="E6458" s="301">
        <v>202.0952380952381</v>
      </c>
      <c r="F6458" s="299" t="s">
        <v>187</v>
      </c>
    </row>
    <row r="6459" spans="1:6" x14ac:dyDescent="0.3">
      <c r="A6459" s="299" t="s">
        <v>495</v>
      </c>
      <c r="B6459" s="300">
        <v>30</v>
      </c>
      <c r="C6459" s="299" t="s">
        <v>91</v>
      </c>
      <c r="D6459" s="299" t="s">
        <v>47</v>
      </c>
      <c r="E6459" s="301">
        <v>108.85714285714285</v>
      </c>
      <c r="F6459" s="299" t="s">
        <v>80</v>
      </c>
    </row>
    <row r="6460" spans="1:6" x14ac:dyDescent="0.3">
      <c r="A6460" s="299" t="s">
        <v>495</v>
      </c>
      <c r="B6460" s="300">
        <v>30</v>
      </c>
      <c r="C6460" s="299" t="s">
        <v>91</v>
      </c>
      <c r="D6460" s="299" t="s">
        <v>47</v>
      </c>
      <c r="E6460" s="301">
        <v>148.09523809523807</v>
      </c>
      <c r="F6460" s="299" t="s">
        <v>188</v>
      </c>
    </row>
    <row r="6461" spans="1:6" x14ac:dyDescent="0.3">
      <c r="A6461" s="299" t="s">
        <v>495</v>
      </c>
      <c r="B6461" s="300">
        <v>30</v>
      </c>
      <c r="C6461" s="299" t="s">
        <v>91</v>
      </c>
      <c r="D6461" s="299" t="s">
        <v>47</v>
      </c>
      <c r="E6461" s="301">
        <v>831.90476190476204</v>
      </c>
      <c r="F6461" s="299" t="s">
        <v>77</v>
      </c>
    </row>
    <row r="6462" spans="1:6" x14ac:dyDescent="0.3">
      <c r="A6462" s="299" t="s">
        <v>495</v>
      </c>
      <c r="B6462" s="300">
        <v>30</v>
      </c>
      <c r="C6462" s="299" t="s">
        <v>91</v>
      </c>
      <c r="D6462" s="299" t="s">
        <v>48</v>
      </c>
      <c r="E6462" s="301">
        <v>2.0000000000000009</v>
      </c>
      <c r="F6462" s="299" t="s">
        <v>187</v>
      </c>
    </row>
    <row r="6463" spans="1:6" x14ac:dyDescent="0.3">
      <c r="A6463" s="299" t="s">
        <v>495</v>
      </c>
      <c r="B6463" s="300">
        <v>30</v>
      </c>
      <c r="C6463" s="299" t="s">
        <v>91</v>
      </c>
      <c r="D6463" s="299" t="s">
        <v>48</v>
      </c>
      <c r="E6463" s="301">
        <v>14.857142857142851</v>
      </c>
      <c r="F6463" s="299" t="s">
        <v>77</v>
      </c>
    </row>
    <row r="6464" spans="1:6" x14ac:dyDescent="0.3">
      <c r="A6464" s="299" t="s">
        <v>495</v>
      </c>
      <c r="B6464" s="300">
        <v>30</v>
      </c>
      <c r="C6464" s="299" t="s">
        <v>91</v>
      </c>
      <c r="D6464" s="299" t="s">
        <v>49</v>
      </c>
      <c r="E6464" s="301">
        <v>219.90476190476193</v>
      </c>
      <c r="F6464" s="299" t="s">
        <v>187</v>
      </c>
    </row>
    <row r="6465" spans="1:6" x14ac:dyDescent="0.3">
      <c r="A6465" s="299" t="s">
        <v>495</v>
      </c>
      <c r="B6465" s="300">
        <v>30</v>
      </c>
      <c r="C6465" s="299" t="s">
        <v>91</v>
      </c>
      <c r="D6465" s="299" t="s">
        <v>49</v>
      </c>
      <c r="E6465" s="301">
        <v>5089.3333333333339</v>
      </c>
      <c r="F6465" s="299" t="s">
        <v>77</v>
      </c>
    </row>
    <row r="6466" spans="1:6" x14ac:dyDescent="0.3">
      <c r="A6466" s="299" t="s">
        <v>495</v>
      </c>
      <c r="B6466" s="300">
        <v>30</v>
      </c>
      <c r="C6466" s="299" t="s">
        <v>91</v>
      </c>
      <c r="D6466" s="299" t="s">
        <v>50</v>
      </c>
      <c r="E6466" s="301">
        <v>5.9999999999999982</v>
      </c>
      <c r="F6466" s="299" t="s">
        <v>77</v>
      </c>
    </row>
    <row r="6467" spans="1:6" x14ac:dyDescent="0.3">
      <c r="A6467" s="299" t="s">
        <v>495</v>
      </c>
      <c r="B6467" s="300">
        <v>30</v>
      </c>
      <c r="C6467" s="299" t="s">
        <v>91</v>
      </c>
      <c r="D6467" s="299" t="s">
        <v>51</v>
      </c>
      <c r="E6467" s="301">
        <v>2.9523809523809512</v>
      </c>
      <c r="F6467" s="299" t="s">
        <v>187</v>
      </c>
    </row>
    <row r="6468" spans="1:6" x14ac:dyDescent="0.3">
      <c r="A6468" s="299" t="s">
        <v>495</v>
      </c>
      <c r="B6468" s="300">
        <v>30</v>
      </c>
      <c r="C6468" s="299" t="s">
        <v>91</v>
      </c>
      <c r="D6468" s="299" t="s">
        <v>51</v>
      </c>
      <c r="E6468" s="301">
        <v>98.761904761904759</v>
      </c>
      <c r="F6468" s="299" t="s">
        <v>77</v>
      </c>
    </row>
    <row r="6469" spans="1:6" x14ac:dyDescent="0.3">
      <c r="A6469" s="299" t="s">
        <v>495</v>
      </c>
      <c r="B6469" s="300">
        <v>30</v>
      </c>
      <c r="C6469" s="299" t="s">
        <v>91</v>
      </c>
      <c r="D6469" s="299" t="s">
        <v>52</v>
      </c>
      <c r="E6469" s="301">
        <v>755.33333333333326</v>
      </c>
      <c r="F6469" s="299" t="s">
        <v>187</v>
      </c>
    </row>
    <row r="6470" spans="1:6" x14ac:dyDescent="0.3">
      <c r="A6470" s="299" t="s">
        <v>495</v>
      </c>
      <c r="B6470" s="300">
        <v>30</v>
      </c>
      <c r="C6470" s="299" t="s">
        <v>91</v>
      </c>
      <c r="D6470" s="299" t="s">
        <v>52</v>
      </c>
      <c r="E6470" s="301">
        <v>4422.2380952380954</v>
      </c>
      <c r="F6470" s="299" t="s">
        <v>77</v>
      </c>
    </row>
    <row r="6471" spans="1:6" x14ac:dyDescent="0.3">
      <c r="A6471" s="299" t="s">
        <v>495</v>
      </c>
      <c r="B6471" s="300">
        <v>30</v>
      </c>
      <c r="C6471" s="299" t="s">
        <v>91</v>
      </c>
      <c r="D6471" s="299" t="s">
        <v>53</v>
      </c>
      <c r="E6471" s="301">
        <v>2974.0476190476193</v>
      </c>
      <c r="F6471" s="299" t="s">
        <v>187</v>
      </c>
    </row>
    <row r="6472" spans="1:6" x14ac:dyDescent="0.3">
      <c r="A6472" s="299" t="s">
        <v>495</v>
      </c>
      <c r="B6472" s="300">
        <v>30</v>
      </c>
      <c r="C6472" s="299" t="s">
        <v>91</v>
      </c>
      <c r="D6472" s="299" t="s">
        <v>53</v>
      </c>
      <c r="E6472" s="301">
        <v>1.0000000000000004</v>
      </c>
      <c r="F6472" s="299" t="s">
        <v>188</v>
      </c>
    </row>
    <row r="6473" spans="1:6" x14ac:dyDescent="0.3">
      <c r="A6473" s="299" t="s">
        <v>495</v>
      </c>
      <c r="B6473" s="300">
        <v>30</v>
      </c>
      <c r="C6473" s="299" t="s">
        <v>91</v>
      </c>
      <c r="D6473" s="299" t="s">
        <v>53</v>
      </c>
      <c r="E6473" s="301">
        <v>6194.666666666667</v>
      </c>
      <c r="F6473" s="299" t="s">
        <v>77</v>
      </c>
    </row>
    <row r="6474" spans="1:6" x14ac:dyDescent="0.3">
      <c r="A6474" s="299" t="s">
        <v>495</v>
      </c>
      <c r="B6474" s="300">
        <v>30</v>
      </c>
      <c r="C6474" s="299" t="s">
        <v>91</v>
      </c>
      <c r="D6474" s="299" t="s">
        <v>54</v>
      </c>
      <c r="E6474" s="301">
        <v>403.71428571428572</v>
      </c>
      <c r="F6474" s="299" t="s">
        <v>187</v>
      </c>
    </row>
    <row r="6475" spans="1:6" x14ac:dyDescent="0.3">
      <c r="A6475" s="299" t="s">
        <v>495</v>
      </c>
      <c r="B6475" s="300">
        <v>30</v>
      </c>
      <c r="C6475" s="299" t="s">
        <v>91</v>
      </c>
      <c r="D6475" s="299" t="s">
        <v>54</v>
      </c>
      <c r="E6475" s="301">
        <v>4.1428571428571441</v>
      </c>
      <c r="F6475" s="299" t="s">
        <v>80</v>
      </c>
    </row>
    <row r="6476" spans="1:6" x14ac:dyDescent="0.3">
      <c r="A6476" s="299" t="s">
        <v>495</v>
      </c>
      <c r="B6476" s="300">
        <v>30</v>
      </c>
      <c r="C6476" s="299" t="s">
        <v>91</v>
      </c>
      <c r="D6476" s="299" t="s">
        <v>54</v>
      </c>
      <c r="E6476" s="301">
        <v>2554.8571428571427</v>
      </c>
      <c r="F6476" s="299" t="s">
        <v>77</v>
      </c>
    </row>
    <row r="6477" spans="1:6" x14ac:dyDescent="0.3">
      <c r="A6477" s="299" t="s">
        <v>495</v>
      </c>
      <c r="B6477" s="300">
        <v>30</v>
      </c>
      <c r="C6477" s="299" t="s">
        <v>91</v>
      </c>
      <c r="D6477" s="299" t="s">
        <v>55</v>
      </c>
      <c r="E6477" s="301">
        <v>1213.4285714285718</v>
      </c>
      <c r="F6477" s="299" t="s">
        <v>187</v>
      </c>
    </row>
    <row r="6478" spans="1:6" x14ac:dyDescent="0.3">
      <c r="A6478" s="299" t="s">
        <v>495</v>
      </c>
      <c r="B6478" s="300">
        <v>30</v>
      </c>
      <c r="C6478" s="299" t="s">
        <v>91</v>
      </c>
      <c r="D6478" s="299" t="s">
        <v>55</v>
      </c>
      <c r="E6478" s="301">
        <v>5618.9999999999991</v>
      </c>
      <c r="F6478" s="299" t="s">
        <v>77</v>
      </c>
    </row>
    <row r="6479" spans="1:6" x14ac:dyDescent="0.3">
      <c r="A6479" s="299" t="s">
        <v>495</v>
      </c>
      <c r="B6479" s="300">
        <v>30</v>
      </c>
      <c r="C6479" s="299" t="s">
        <v>91</v>
      </c>
      <c r="D6479" s="299" t="s">
        <v>56</v>
      </c>
      <c r="E6479" s="301">
        <v>112.95238095238095</v>
      </c>
      <c r="F6479" s="299" t="s">
        <v>187</v>
      </c>
    </row>
    <row r="6480" spans="1:6" x14ac:dyDescent="0.3">
      <c r="A6480" s="299" t="s">
        <v>495</v>
      </c>
      <c r="B6480" s="300">
        <v>30</v>
      </c>
      <c r="C6480" s="299" t="s">
        <v>91</v>
      </c>
      <c r="D6480" s="299" t="s">
        <v>56</v>
      </c>
      <c r="E6480" s="301">
        <v>334.95238095238096</v>
      </c>
      <c r="F6480" s="299" t="s">
        <v>77</v>
      </c>
    </row>
    <row r="6481" spans="1:6" x14ac:dyDescent="0.3">
      <c r="A6481" s="299" t="s">
        <v>495</v>
      </c>
      <c r="B6481" s="300">
        <v>30</v>
      </c>
      <c r="C6481" s="299" t="s">
        <v>91</v>
      </c>
      <c r="D6481" s="299" t="s">
        <v>57</v>
      </c>
      <c r="E6481" s="301">
        <v>42.19047619047619</v>
      </c>
      <c r="F6481" s="299" t="s">
        <v>187</v>
      </c>
    </row>
    <row r="6482" spans="1:6" x14ac:dyDescent="0.3">
      <c r="A6482" s="299" t="s">
        <v>495</v>
      </c>
      <c r="B6482" s="300">
        <v>30</v>
      </c>
      <c r="C6482" s="299" t="s">
        <v>91</v>
      </c>
      <c r="D6482" s="299" t="s">
        <v>57</v>
      </c>
      <c r="E6482" s="301">
        <v>69.380952380952394</v>
      </c>
      <c r="F6482" s="299" t="s">
        <v>77</v>
      </c>
    </row>
    <row r="6483" spans="1:6" x14ac:dyDescent="0.3">
      <c r="A6483" s="299" t="s">
        <v>495</v>
      </c>
      <c r="B6483" s="300">
        <v>30</v>
      </c>
      <c r="C6483" s="299" t="s">
        <v>91</v>
      </c>
      <c r="D6483" s="299" t="s">
        <v>58</v>
      </c>
      <c r="E6483" s="301">
        <v>108.09523809523809</v>
      </c>
      <c r="F6483" s="299" t="s">
        <v>187</v>
      </c>
    </row>
    <row r="6484" spans="1:6" x14ac:dyDescent="0.3">
      <c r="A6484" s="299" t="s">
        <v>495</v>
      </c>
      <c r="B6484" s="300">
        <v>30</v>
      </c>
      <c r="C6484" s="299" t="s">
        <v>91</v>
      </c>
      <c r="D6484" s="299" t="s">
        <v>58</v>
      </c>
      <c r="E6484" s="301">
        <v>137.85714285714286</v>
      </c>
      <c r="F6484" s="299" t="s">
        <v>77</v>
      </c>
    </row>
    <row r="6485" spans="1:6" x14ac:dyDescent="0.3">
      <c r="A6485" s="299" t="s">
        <v>495</v>
      </c>
      <c r="B6485" s="300">
        <v>30</v>
      </c>
      <c r="C6485" s="299" t="s">
        <v>91</v>
      </c>
      <c r="D6485" s="299" t="s">
        <v>59</v>
      </c>
      <c r="E6485" s="301">
        <v>173.85714285714286</v>
      </c>
      <c r="F6485" s="299" t="s">
        <v>187</v>
      </c>
    </row>
    <row r="6486" spans="1:6" x14ac:dyDescent="0.3">
      <c r="A6486" s="299" t="s">
        <v>495</v>
      </c>
      <c r="B6486" s="300">
        <v>30</v>
      </c>
      <c r="C6486" s="299" t="s">
        <v>91</v>
      </c>
      <c r="D6486" s="299" t="s">
        <v>59</v>
      </c>
      <c r="E6486" s="301">
        <v>460.90476190476187</v>
      </c>
      <c r="F6486" s="299" t="s">
        <v>77</v>
      </c>
    </row>
    <row r="6487" spans="1:6" x14ac:dyDescent="0.3">
      <c r="A6487" s="299" t="s">
        <v>495</v>
      </c>
      <c r="B6487" s="300">
        <v>30</v>
      </c>
      <c r="C6487" s="299" t="s">
        <v>91</v>
      </c>
      <c r="D6487" s="299" t="s">
        <v>60</v>
      </c>
      <c r="E6487" s="301">
        <v>370.57142857142856</v>
      </c>
      <c r="F6487" s="299" t="s">
        <v>187</v>
      </c>
    </row>
    <row r="6488" spans="1:6" x14ac:dyDescent="0.3">
      <c r="A6488" s="299" t="s">
        <v>495</v>
      </c>
      <c r="B6488" s="300">
        <v>30</v>
      </c>
      <c r="C6488" s="299" t="s">
        <v>91</v>
      </c>
      <c r="D6488" s="299" t="s">
        <v>60</v>
      </c>
      <c r="E6488" s="301">
        <v>2164.0952380952381</v>
      </c>
      <c r="F6488" s="299" t="s">
        <v>77</v>
      </c>
    </row>
    <row r="6489" spans="1:6" x14ac:dyDescent="0.3">
      <c r="A6489" s="299" t="s">
        <v>495</v>
      </c>
      <c r="B6489" s="300">
        <v>30</v>
      </c>
      <c r="C6489" s="299" t="s">
        <v>91</v>
      </c>
      <c r="D6489" s="299" t="s">
        <v>61</v>
      </c>
      <c r="E6489" s="301">
        <v>228.38095238095235</v>
      </c>
      <c r="F6489" s="299" t="s">
        <v>77</v>
      </c>
    </row>
    <row r="6490" spans="1:6" x14ac:dyDescent="0.3">
      <c r="A6490" s="299" t="s">
        <v>495</v>
      </c>
      <c r="B6490" s="300">
        <v>30</v>
      </c>
      <c r="C6490" s="299" t="s">
        <v>91</v>
      </c>
      <c r="D6490" s="299" t="s">
        <v>62</v>
      </c>
      <c r="E6490" s="301">
        <v>195.90476190476193</v>
      </c>
      <c r="F6490" s="299" t="s">
        <v>187</v>
      </c>
    </row>
    <row r="6491" spans="1:6" x14ac:dyDescent="0.3">
      <c r="A6491" s="299" t="s">
        <v>495</v>
      </c>
      <c r="B6491" s="300">
        <v>30</v>
      </c>
      <c r="C6491" s="299" t="s">
        <v>91</v>
      </c>
      <c r="D6491" s="299" t="s">
        <v>62</v>
      </c>
      <c r="E6491" s="301">
        <v>706.33333333333314</v>
      </c>
      <c r="F6491" s="299" t="s">
        <v>77</v>
      </c>
    </row>
    <row r="6492" spans="1:6" x14ac:dyDescent="0.3">
      <c r="A6492" s="299" t="s">
        <v>495</v>
      </c>
      <c r="B6492" s="300">
        <v>30</v>
      </c>
      <c r="C6492" s="299" t="s">
        <v>91</v>
      </c>
      <c r="D6492" s="299" t="s">
        <v>63</v>
      </c>
      <c r="E6492" s="301">
        <v>74.38095238095238</v>
      </c>
      <c r="F6492" s="299" t="s">
        <v>187</v>
      </c>
    </row>
    <row r="6493" spans="1:6" x14ac:dyDescent="0.3">
      <c r="A6493" s="299" t="s">
        <v>495</v>
      </c>
      <c r="B6493" s="300">
        <v>30</v>
      </c>
      <c r="C6493" s="299" t="s">
        <v>91</v>
      </c>
      <c r="D6493" s="299" t="s">
        <v>63</v>
      </c>
      <c r="E6493" s="301">
        <v>978.95238095238108</v>
      </c>
      <c r="F6493" s="299" t="s">
        <v>77</v>
      </c>
    </row>
    <row r="6494" spans="1:6" x14ac:dyDescent="0.3">
      <c r="A6494" s="299" t="s">
        <v>495</v>
      </c>
      <c r="B6494" s="300">
        <v>30</v>
      </c>
      <c r="C6494" s="299" t="s">
        <v>91</v>
      </c>
      <c r="D6494" s="299" t="s">
        <v>64</v>
      </c>
      <c r="E6494" s="301">
        <v>67.952380952380977</v>
      </c>
      <c r="F6494" s="299" t="s">
        <v>187</v>
      </c>
    </row>
    <row r="6495" spans="1:6" x14ac:dyDescent="0.3">
      <c r="A6495" s="299" t="s">
        <v>495</v>
      </c>
      <c r="B6495" s="300">
        <v>30</v>
      </c>
      <c r="C6495" s="299" t="s">
        <v>91</v>
      </c>
      <c r="D6495" s="299" t="s">
        <v>64</v>
      </c>
      <c r="E6495" s="301">
        <v>380.47619047619048</v>
      </c>
      <c r="F6495" s="299" t="s">
        <v>77</v>
      </c>
    </row>
    <row r="6496" spans="1:6" x14ac:dyDescent="0.3">
      <c r="A6496" s="299" t="s">
        <v>495</v>
      </c>
      <c r="B6496" s="300">
        <v>30</v>
      </c>
      <c r="C6496" s="299" t="s">
        <v>91</v>
      </c>
      <c r="D6496" s="299" t="s">
        <v>65</v>
      </c>
      <c r="E6496" s="301">
        <v>634.99999999999989</v>
      </c>
      <c r="F6496" s="299" t="s">
        <v>187</v>
      </c>
    </row>
    <row r="6497" spans="1:6" x14ac:dyDescent="0.3">
      <c r="A6497" s="299" t="s">
        <v>495</v>
      </c>
      <c r="B6497" s="300">
        <v>30</v>
      </c>
      <c r="C6497" s="299" t="s">
        <v>91</v>
      </c>
      <c r="D6497" s="299" t="s">
        <v>65</v>
      </c>
      <c r="E6497" s="301">
        <v>1.0000000000000004</v>
      </c>
      <c r="F6497" s="299" t="s">
        <v>80</v>
      </c>
    </row>
    <row r="6498" spans="1:6" x14ac:dyDescent="0.3">
      <c r="A6498" s="299" t="s">
        <v>495</v>
      </c>
      <c r="B6498" s="300">
        <v>30</v>
      </c>
      <c r="C6498" s="299" t="s">
        <v>91</v>
      </c>
      <c r="D6498" s="299" t="s">
        <v>65</v>
      </c>
      <c r="E6498" s="301">
        <v>464.38095238095246</v>
      </c>
      <c r="F6498" s="299" t="s">
        <v>77</v>
      </c>
    </row>
    <row r="6499" spans="1:6" x14ac:dyDescent="0.3">
      <c r="A6499" s="299" t="s">
        <v>495</v>
      </c>
      <c r="B6499" s="300">
        <v>30</v>
      </c>
      <c r="C6499" s="299" t="s">
        <v>91</v>
      </c>
      <c r="D6499" s="299" t="s">
        <v>67</v>
      </c>
      <c r="E6499" s="301">
        <v>2.8095238095238089</v>
      </c>
      <c r="F6499" s="299" t="s">
        <v>187</v>
      </c>
    </row>
    <row r="6500" spans="1:6" x14ac:dyDescent="0.3">
      <c r="A6500" s="299" t="s">
        <v>495</v>
      </c>
      <c r="B6500" s="300">
        <v>30</v>
      </c>
      <c r="C6500" s="299" t="s">
        <v>91</v>
      </c>
      <c r="D6500" s="299" t="s">
        <v>67</v>
      </c>
      <c r="E6500" s="301">
        <v>40.952380952380935</v>
      </c>
      <c r="F6500" s="299" t="s">
        <v>77</v>
      </c>
    </row>
    <row r="6501" spans="1:6" x14ac:dyDescent="0.3">
      <c r="A6501" s="299" t="s">
        <v>495</v>
      </c>
      <c r="B6501" s="300">
        <v>30</v>
      </c>
      <c r="C6501" s="299" t="s">
        <v>91</v>
      </c>
      <c r="D6501" s="299" t="s">
        <v>66</v>
      </c>
      <c r="E6501" s="301">
        <v>1.0000000000000004</v>
      </c>
      <c r="F6501" s="299" t="s">
        <v>187</v>
      </c>
    </row>
    <row r="6502" spans="1:6" x14ac:dyDescent="0.3">
      <c r="A6502" s="299" t="s">
        <v>495</v>
      </c>
      <c r="B6502" s="300">
        <v>30</v>
      </c>
      <c r="C6502" s="299" t="s">
        <v>91</v>
      </c>
      <c r="D6502" s="299" t="s">
        <v>66</v>
      </c>
      <c r="E6502" s="301">
        <v>4.0000000000000018</v>
      </c>
      <c r="F6502" s="299" t="s">
        <v>77</v>
      </c>
    </row>
    <row r="6503" spans="1:6" x14ac:dyDescent="0.3">
      <c r="A6503" s="299" t="s">
        <v>495</v>
      </c>
      <c r="B6503" s="300">
        <v>30</v>
      </c>
      <c r="C6503" s="299" t="s">
        <v>92</v>
      </c>
      <c r="D6503" s="299" t="s">
        <v>47</v>
      </c>
      <c r="E6503" s="301">
        <v>37.428571428571438</v>
      </c>
      <c r="F6503" s="299" t="s">
        <v>187</v>
      </c>
    </row>
    <row r="6504" spans="1:6" x14ac:dyDescent="0.3">
      <c r="A6504" s="299" t="s">
        <v>495</v>
      </c>
      <c r="B6504" s="300">
        <v>30</v>
      </c>
      <c r="C6504" s="299" t="s">
        <v>92</v>
      </c>
      <c r="D6504" s="299" t="s">
        <v>47</v>
      </c>
      <c r="E6504" s="301">
        <v>7.3333333333333321</v>
      </c>
      <c r="F6504" s="299" t="s">
        <v>80</v>
      </c>
    </row>
    <row r="6505" spans="1:6" x14ac:dyDescent="0.3">
      <c r="A6505" s="299" t="s">
        <v>495</v>
      </c>
      <c r="B6505" s="300">
        <v>30</v>
      </c>
      <c r="C6505" s="299" t="s">
        <v>92</v>
      </c>
      <c r="D6505" s="299" t="s">
        <v>47</v>
      </c>
      <c r="E6505" s="301">
        <v>17.380952380952387</v>
      </c>
      <c r="F6505" s="299" t="s">
        <v>188</v>
      </c>
    </row>
    <row r="6506" spans="1:6" x14ac:dyDescent="0.3">
      <c r="A6506" s="299" t="s">
        <v>495</v>
      </c>
      <c r="B6506" s="300">
        <v>30</v>
      </c>
      <c r="C6506" s="299" t="s">
        <v>92</v>
      </c>
      <c r="D6506" s="299" t="s">
        <v>47</v>
      </c>
      <c r="E6506" s="301">
        <v>150.38095238095241</v>
      </c>
      <c r="F6506" s="299" t="s">
        <v>77</v>
      </c>
    </row>
    <row r="6507" spans="1:6" x14ac:dyDescent="0.3">
      <c r="A6507" s="299" t="s">
        <v>495</v>
      </c>
      <c r="B6507" s="300">
        <v>30</v>
      </c>
      <c r="C6507" s="299" t="s">
        <v>92</v>
      </c>
      <c r="D6507" s="299" t="s">
        <v>48</v>
      </c>
      <c r="E6507" s="301">
        <v>5.9999999999999982</v>
      </c>
      <c r="F6507" s="299" t="s">
        <v>77</v>
      </c>
    </row>
    <row r="6508" spans="1:6" x14ac:dyDescent="0.3">
      <c r="A6508" s="299" t="s">
        <v>495</v>
      </c>
      <c r="B6508" s="300">
        <v>30</v>
      </c>
      <c r="C6508" s="299" t="s">
        <v>92</v>
      </c>
      <c r="D6508" s="299" t="s">
        <v>49</v>
      </c>
      <c r="E6508" s="301">
        <v>77.571428571428569</v>
      </c>
      <c r="F6508" s="299" t="s">
        <v>187</v>
      </c>
    </row>
    <row r="6509" spans="1:6" x14ac:dyDescent="0.3">
      <c r="A6509" s="299" t="s">
        <v>495</v>
      </c>
      <c r="B6509" s="300">
        <v>30</v>
      </c>
      <c r="C6509" s="299" t="s">
        <v>92</v>
      </c>
      <c r="D6509" s="299" t="s">
        <v>49</v>
      </c>
      <c r="E6509" s="301">
        <v>1233.9047619047622</v>
      </c>
      <c r="F6509" s="299" t="s">
        <v>77</v>
      </c>
    </row>
    <row r="6510" spans="1:6" x14ac:dyDescent="0.3">
      <c r="A6510" s="299" t="s">
        <v>495</v>
      </c>
      <c r="B6510" s="300">
        <v>30</v>
      </c>
      <c r="C6510" s="299" t="s">
        <v>92</v>
      </c>
      <c r="D6510" s="299" t="s">
        <v>50</v>
      </c>
      <c r="E6510" s="301">
        <v>1.0000000000000004</v>
      </c>
      <c r="F6510" s="299" t="s">
        <v>187</v>
      </c>
    </row>
    <row r="6511" spans="1:6" x14ac:dyDescent="0.3">
      <c r="A6511" s="299" t="s">
        <v>495</v>
      </c>
      <c r="B6511" s="300">
        <v>30</v>
      </c>
      <c r="C6511" s="299" t="s">
        <v>92</v>
      </c>
      <c r="D6511" s="299" t="s">
        <v>50</v>
      </c>
      <c r="E6511" s="301">
        <v>5</v>
      </c>
      <c r="F6511" s="299" t="s">
        <v>77</v>
      </c>
    </row>
    <row r="6512" spans="1:6" x14ac:dyDescent="0.3">
      <c r="A6512" s="299" t="s">
        <v>495</v>
      </c>
      <c r="B6512" s="300">
        <v>30</v>
      </c>
      <c r="C6512" s="299" t="s">
        <v>92</v>
      </c>
      <c r="D6512" s="299" t="s">
        <v>51</v>
      </c>
      <c r="E6512" s="301">
        <v>1.952380952380953</v>
      </c>
      <c r="F6512" s="299" t="s">
        <v>187</v>
      </c>
    </row>
    <row r="6513" spans="1:6" x14ac:dyDescent="0.3">
      <c r="A6513" s="299" t="s">
        <v>495</v>
      </c>
      <c r="B6513" s="300">
        <v>30</v>
      </c>
      <c r="C6513" s="299" t="s">
        <v>92</v>
      </c>
      <c r="D6513" s="299" t="s">
        <v>51</v>
      </c>
      <c r="E6513" s="301">
        <v>16.000000000000007</v>
      </c>
      <c r="F6513" s="299" t="s">
        <v>77</v>
      </c>
    </row>
    <row r="6514" spans="1:6" x14ac:dyDescent="0.3">
      <c r="A6514" s="299" t="s">
        <v>495</v>
      </c>
      <c r="B6514" s="300">
        <v>30</v>
      </c>
      <c r="C6514" s="299" t="s">
        <v>92</v>
      </c>
      <c r="D6514" s="299" t="s">
        <v>52</v>
      </c>
      <c r="E6514" s="301">
        <v>325.5714285714285</v>
      </c>
      <c r="F6514" s="299" t="s">
        <v>187</v>
      </c>
    </row>
    <row r="6515" spans="1:6" x14ac:dyDescent="0.3">
      <c r="A6515" s="299" t="s">
        <v>495</v>
      </c>
      <c r="B6515" s="300">
        <v>30</v>
      </c>
      <c r="C6515" s="299" t="s">
        <v>92</v>
      </c>
      <c r="D6515" s="299" t="s">
        <v>52</v>
      </c>
      <c r="E6515" s="301">
        <v>1.0000000000000004</v>
      </c>
      <c r="F6515" s="299" t="s">
        <v>80</v>
      </c>
    </row>
    <row r="6516" spans="1:6" x14ac:dyDescent="0.3">
      <c r="A6516" s="299" t="s">
        <v>495</v>
      </c>
      <c r="B6516" s="300">
        <v>30</v>
      </c>
      <c r="C6516" s="299" t="s">
        <v>92</v>
      </c>
      <c r="D6516" s="299" t="s">
        <v>52</v>
      </c>
      <c r="E6516" s="301">
        <v>784.95238095238096</v>
      </c>
      <c r="F6516" s="299" t="s">
        <v>77</v>
      </c>
    </row>
    <row r="6517" spans="1:6" x14ac:dyDescent="0.3">
      <c r="A6517" s="299" t="s">
        <v>495</v>
      </c>
      <c r="B6517" s="300">
        <v>30</v>
      </c>
      <c r="C6517" s="299" t="s">
        <v>92</v>
      </c>
      <c r="D6517" s="299" t="s">
        <v>53</v>
      </c>
      <c r="E6517" s="301">
        <v>421.09523809523819</v>
      </c>
      <c r="F6517" s="299" t="s">
        <v>187</v>
      </c>
    </row>
    <row r="6518" spans="1:6" x14ac:dyDescent="0.3">
      <c r="A6518" s="299" t="s">
        <v>495</v>
      </c>
      <c r="B6518" s="300">
        <v>30</v>
      </c>
      <c r="C6518" s="299" t="s">
        <v>92</v>
      </c>
      <c r="D6518" s="299" t="s">
        <v>53</v>
      </c>
      <c r="E6518" s="301">
        <v>1438.4761904761906</v>
      </c>
      <c r="F6518" s="299" t="s">
        <v>77</v>
      </c>
    </row>
    <row r="6519" spans="1:6" x14ac:dyDescent="0.3">
      <c r="A6519" s="299" t="s">
        <v>495</v>
      </c>
      <c r="B6519" s="300">
        <v>30</v>
      </c>
      <c r="C6519" s="299" t="s">
        <v>92</v>
      </c>
      <c r="D6519" s="299" t="s">
        <v>54</v>
      </c>
      <c r="E6519" s="301">
        <v>246.61904761904762</v>
      </c>
      <c r="F6519" s="299" t="s">
        <v>187</v>
      </c>
    </row>
    <row r="6520" spans="1:6" x14ac:dyDescent="0.3">
      <c r="A6520" s="299" t="s">
        <v>495</v>
      </c>
      <c r="B6520" s="300">
        <v>30</v>
      </c>
      <c r="C6520" s="299" t="s">
        <v>92</v>
      </c>
      <c r="D6520" s="299" t="s">
        <v>54</v>
      </c>
      <c r="E6520" s="301">
        <v>3.0476190476190479</v>
      </c>
      <c r="F6520" s="299" t="s">
        <v>80</v>
      </c>
    </row>
    <row r="6521" spans="1:6" x14ac:dyDescent="0.3">
      <c r="A6521" s="299" t="s">
        <v>495</v>
      </c>
      <c r="B6521" s="300">
        <v>30</v>
      </c>
      <c r="C6521" s="299" t="s">
        <v>92</v>
      </c>
      <c r="D6521" s="299" t="s">
        <v>54</v>
      </c>
      <c r="E6521" s="301">
        <v>2062.4285714285716</v>
      </c>
      <c r="F6521" s="299" t="s">
        <v>77</v>
      </c>
    </row>
    <row r="6522" spans="1:6" x14ac:dyDescent="0.3">
      <c r="A6522" s="299" t="s">
        <v>495</v>
      </c>
      <c r="B6522" s="300">
        <v>30</v>
      </c>
      <c r="C6522" s="299" t="s">
        <v>92</v>
      </c>
      <c r="D6522" s="299" t="s">
        <v>55</v>
      </c>
      <c r="E6522" s="301">
        <v>338.14285714285722</v>
      </c>
      <c r="F6522" s="299" t="s">
        <v>187</v>
      </c>
    </row>
    <row r="6523" spans="1:6" x14ac:dyDescent="0.3">
      <c r="A6523" s="299" t="s">
        <v>495</v>
      </c>
      <c r="B6523" s="300">
        <v>30</v>
      </c>
      <c r="C6523" s="299" t="s">
        <v>92</v>
      </c>
      <c r="D6523" s="299" t="s">
        <v>55</v>
      </c>
      <c r="E6523" s="301">
        <v>1328.9523809523807</v>
      </c>
      <c r="F6523" s="299" t="s">
        <v>77</v>
      </c>
    </row>
    <row r="6524" spans="1:6" x14ac:dyDescent="0.3">
      <c r="A6524" s="299" t="s">
        <v>495</v>
      </c>
      <c r="B6524" s="300">
        <v>30</v>
      </c>
      <c r="C6524" s="299" t="s">
        <v>92</v>
      </c>
      <c r="D6524" s="299" t="s">
        <v>56</v>
      </c>
      <c r="E6524" s="301">
        <v>71.523809523809518</v>
      </c>
      <c r="F6524" s="299" t="s">
        <v>187</v>
      </c>
    </row>
    <row r="6525" spans="1:6" x14ac:dyDescent="0.3">
      <c r="A6525" s="299" t="s">
        <v>495</v>
      </c>
      <c r="B6525" s="300">
        <v>30</v>
      </c>
      <c r="C6525" s="299" t="s">
        <v>92</v>
      </c>
      <c r="D6525" s="299" t="s">
        <v>56</v>
      </c>
      <c r="E6525" s="301">
        <v>159.8095238095238</v>
      </c>
      <c r="F6525" s="299" t="s">
        <v>77</v>
      </c>
    </row>
    <row r="6526" spans="1:6" x14ac:dyDescent="0.3">
      <c r="A6526" s="299" t="s">
        <v>495</v>
      </c>
      <c r="B6526" s="300">
        <v>30</v>
      </c>
      <c r="C6526" s="299" t="s">
        <v>92</v>
      </c>
      <c r="D6526" s="299" t="s">
        <v>57</v>
      </c>
      <c r="E6526" s="301">
        <v>13.619047619047615</v>
      </c>
      <c r="F6526" s="299" t="s">
        <v>187</v>
      </c>
    </row>
    <row r="6527" spans="1:6" x14ac:dyDescent="0.3">
      <c r="A6527" s="299" t="s">
        <v>495</v>
      </c>
      <c r="B6527" s="300">
        <v>30</v>
      </c>
      <c r="C6527" s="299" t="s">
        <v>92</v>
      </c>
      <c r="D6527" s="299" t="s">
        <v>57</v>
      </c>
      <c r="E6527" s="301">
        <v>39.80952380952381</v>
      </c>
      <c r="F6527" s="299" t="s">
        <v>77</v>
      </c>
    </row>
    <row r="6528" spans="1:6" x14ac:dyDescent="0.3">
      <c r="A6528" s="299" t="s">
        <v>495</v>
      </c>
      <c r="B6528" s="300">
        <v>30</v>
      </c>
      <c r="C6528" s="299" t="s">
        <v>92</v>
      </c>
      <c r="D6528" s="299" t="s">
        <v>58</v>
      </c>
      <c r="E6528" s="301">
        <v>100.71428571428572</v>
      </c>
      <c r="F6528" s="299" t="s">
        <v>187</v>
      </c>
    </row>
    <row r="6529" spans="1:6" x14ac:dyDescent="0.3">
      <c r="A6529" s="299" t="s">
        <v>495</v>
      </c>
      <c r="B6529" s="300">
        <v>30</v>
      </c>
      <c r="C6529" s="299" t="s">
        <v>92</v>
      </c>
      <c r="D6529" s="299" t="s">
        <v>58</v>
      </c>
      <c r="E6529" s="301">
        <v>82.571428571428584</v>
      </c>
      <c r="F6529" s="299" t="s">
        <v>77</v>
      </c>
    </row>
    <row r="6530" spans="1:6" x14ac:dyDescent="0.3">
      <c r="A6530" s="299" t="s">
        <v>495</v>
      </c>
      <c r="B6530" s="300">
        <v>30</v>
      </c>
      <c r="C6530" s="299" t="s">
        <v>92</v>
      </c>
      <c r="D6530" s="299" t="s">
        <v>59</v>
      </c>
      <c r="E6530" s="301">
        <v>142.47619047619045</v>
      </c>
      <c r="F6530" s="299" t="s">
        <v>187</v>
      </c>
    </row>
    <row r="6531" spans="1:6" x14ac:dyDescent="0.3">
      <c r="A6531" s="299" t="s">
        <v>495</v>
      </c>
      <c r="B6531" s="300">
        <v>30</v>
      </c>
      <c r="C6531" s="299" t="s">
        <v>92</v>
      </c>
      <c r="D6531" s="299" t="s">
        <v>59</v>
      </c>
      <c r="E6531" s="301">
        <v>205.52380952380952</v>
      </c>
      <c r="F6531" s="299" t="s">
        <v>77</v>
      </c>
    </row>
    <row r="6532" spans="1:6" x14ac:dyDescent="0.3">
      <c r="A6532" s="299" t="s">
        <v>495</v>
      </c>
      <c r="B6532" s="300">
        <v>30</v>
      </c>
      <c r="C6532" s="299" t="s">
        <v>92</v>
      </c>
      <c r="D6532" s="299" t="s">
        <v>60</v>
      </c>
      <c r="E6532" s="301">
        <v>162.19047619047615</v>
      </c>
      <c r="F6532" s="299" t="s">
        <v>187</v>
      </c>
    </row>
    <row r="6533" spans="1:6" x14ac:dyDescent="0.3">
      <c r="A6533" s="299" t="s">
        <v>495</v>
      </c>
      <c r="B6533" s="300">
        <v>30</v>
      </c>
      <c r="C6533" s="299" t="s">
        <v>92</v>
      </c>
      <c r="D6533" s="299" t="s">
        <v>60</v>
      </c>
      <c r="E6533" s="301">
        <v>399.09523809523807</v>
      </c>
      <c r="F6533" s="299" t="s">
        <v>77</v>
      </c>
    </row>
    <row r="6534" spans="1:6" x14ac:dyDescent="0.3">
      <c r="A6534" s="299" t="s">
        <v>495</v>
      </c>
      <c r="B6534" s="300">
        <v>30</v>
      </c>
      <c r="C6534" s="299" t="s">
        <v>92</v>
      </c>
      <c r="D6534" s="299" t="s">
        <v>61</v>
      </c>
      <c r="E6534" s="301">
        <v>1.0000000000000004</v>
      </c>
      <c r="F6534" s="299" t="s">
        <v>187</v>
      </c>
    </row>
    <row r="6535" spans="1:6" x14ac:dyDescent="0.3">
      <c r="A6535" s="299" t="s">
        <v>495</v>
      </c>
      <c r="B6535" s="300">
        <v>30</v>
      </c>
      <c r="C6535" s="299" t="s">
        <v>92</v>
      </c>
      <c r="D6535" s="299" t="s">
        <v>61</v>
      </c>
      <c r="E6535" s="301">
        <v>46.19047619047619</v>
      </c>
      <c r="F6535" s="299" t="s">
        <v>77</v>
      </c>
    </row>
    <row r="6536" spans="1:6" x14ac:dyDescent="0.3">
      <c r="A6536" s="299" t="s">
        <v>495</v>
      </c>
      <c r="B6536" s="300">
        <v>30</v>
      </c>
      <c r="C6536" s="299" t="s">
        <v>92</v>
      </c>
      <c r="D6536" s="299" t="s">
        <v>62</v>
      </c>
      <c r="E6536" s="301">
        <v>92.80952380952381</v>
      </c>
      <c r="F6536" s="299" t="s">
        <v>187</v>
      </c>
    </row>
    <row r="6537" spans="1:6" x14ac:dyDescent="0.3">
      <c r="A6537" s="299" t="s">
        <v>495</v>
      </c>
      <c r="B6537" s="300">
        <v>30</v>
      </c>
      <c r="C6537" s="299" t="s">
        <v>92</v>
      </c>
      <c r="D6537" s="299" t="s">
        <v>62</v>
      </c>
      <c r="E6537" s="301">
        <v>397.42857142857144</v>
      </c>
      <c r="F6537" s="299" t="s">
        <v>77</v>
      </c>
    </row>
    <row r="6538" spans="1:6" x14ac:dyDescent="0.3">
      <c r="A6538" s="299" t="s">
        <v>495</v>
      </c>
      <c r="B6538" s="300">
        <v>30</v>
      </c>
      <c r="C6538" s="299" t="s">
        <v>92</v>
      </c>
      <c r="D6538" s="299" t="s">
        <v>63</v>
      </c>
      <c r="E6538" s="301">
        <v>75.476190476190482</v>
      </c>
      <c r="F6538" s="299" t="s">
        <v>187</v>
      </c>
    </row>
    <row r="6539" spans="1:6" x14ac:dyDescent="0.3">
      <c r="A6539" s="299" t="s">
        <v>495</v>
      </c>
      <c r="B6539" s="300">
        <v>30</v>
      </c>
      <c r="C6539" s="299" t="s">
        <v>92</v>
      </c>
      <c r="D6539" s="299" t="s">
        <v>63</v>
      </c>
      <c r="E6539" s="301">
        <v>418.61904761904759</v>
      </c>
      <c r="F6539" s="299" t="s">
        <v>77</v>
      </c>
    </row>
    <row r="6540" spans="1:6" x14ac:dyDescent="0.3">
      <c r="A6540" s="299" t="s">
        <v>495</v>
      </c>
      <c r="B6540" s="300">
        <v>30</v>
      </c>
      <c r="C6540" s="299" t="s">
        <v>92</v>
      </c>
      <c r="D6540" s="299" t="s">
        <v>64</v>
      </c>
      <c r="E6540" s="301">
        <v>39.38095238095238</v>
      </c>
      <c r="F6540" s="299" t="s">
        <v>187</v>
      </c>
    </row>
    <row r="6541" spans="1:6" x14ac:dyDescent="0.3">
      <c r="A6541" s="299" t="s">
        <v>495</v>
      </c>
      <c r="B6541" s="300">
        <v>30</v>
      </c>
      <c r="C6541" s="299" t="s">
        <v>92</v>
      </c>
      <c r="D6541" s="299" t="s">
        <v>64</v>
      </c>
      <c r="E6541" s="301">
        <v>1.0000000000000004</v>
      </c>
      <c r="F6541" s="299" t="s">
        <v>80</v>
      </c>
    </row>
    <row r="6542" spans="1:6" x14ac:dyDescent="0.3">
      <c r="A6542" s="299" t="s">
        <v>495</v>
      </c>
      <c r="B6542" s="300">
        <v>30</v>
      </c>
      <c r="C6542" s="299" t="s">
        <v>92</v>
      </c>
      <c r="D6542" s="299" t="s">
        <v>64</v>
      </c>
      <c r="E6542" s="301">
        <v>177.04761904761904</v>
      </c>
      <c r="F6542" s="299" t="s">
        <v>77</v>
      </c>
    </row>
    <row r="6543" spans="1:6" x14ac:dyDescent="0.3">
      <c r="A6543" s="299" t="s">
        <v>495</v>
      </c>
      <c r="B6543" s="300">
        <v>30</v>
      </c>
      <c r="C6543" s="299" t="s">
        <v>92</v>
      </c>
      <c r="D6543" s="299" t="s">
        <v>65</v>
      </c>
      <c r="E6543" s="301">
        <v>143.66666666666666</v>
      </c>
      <c r="F6543" s="299" t="s">
        <v>187</v>
      </c>
    </row>
    <row r="6544" spans="1:6" x14ac:dyDescent="0.3">
      <c r="A6544" s="299" t="s">
        <v>495</v>
      </c>
      <c r="B6544" s="300">
        <v>30</v>
      </c>
      <c r="C6544" s="299" t="s">
        <v>92</v>
      </c>
      <c r="D6544" s="299" t="s">
        <v>65</v>
      </c>
      <c r="E6544" s="301">
        <v>105.57142857142856</v>
      </c>
      <c r="F6544" s="299" t="s">
        <v>77</v>
      </c>
    </row>
    <row r="6545" spans="1:6" x14ac:dyDescent="0.3">
      <c r="A6545" s="299" t="s">
        <v>495</v>
      </c>
      <c r="B6545" s="300">
        <v>30</v>
      </c>
      <c r="C6545" s="299" t="s">
        <v>92</v>
      </c>
      <c r="D6545" s="299" t="s">
        <v>67</v>
      </c>
      <c r="E6545" s="301">
        <v>16.285714285714292</v>
      </c>
      <c r="F6545" s="299" t="s">
        <v>77</v>
      </c>
    </row>
    <row r="6546" spans="1:6" x14ac:dyDescent="0.3">
      <c r="A6546" s="299" t="s">
        <v>495</v>
      </c>
      <c r="B6546" s="300">
        <v>31</v>
      </c>
      <c r="C6546" s="299" t="s">
        <v>91</v>
      </c>
      <c r="D6546" s="299" t="s">
        <v>47</v>
      </c>
      <c r="E6546" s="301">
        <v>79.142857142857139</v>
      </c>
      <c r="F6546" s="299" t="s">
        <v>187</v>
      </c>
    </row>
    <row r="6547" spans="1:6" x14ac:dyDescent="0.3">
      <c r="A6547" s="299" t="s">
        <v>495</v>
      </c>
      <c r="B6547" s="300">
        <v>31</v>
      </c>
      <c r="C6547" s="299" t="s">
        <v>91</v>
      </c>
      <c r="D6547" s="299" t="s">
        <v>47</v>
      </c>
      <c r="E6547" s="301">
        <v>26.476190476190474</v>
      </c>
      <c r="F6547" s="299" t="s">
        <v>188</v>
      </c>
    </row>
    <row r="6548" spans="1:6" x14ac:dyDescent="0.3">
      <c r="A6548" s="299" t="s">
        <v>495</v>
      </c>
      <c r="B6548" s="300">
        <v>31</v>
      </c>
      <c r="C6548" s="299" t="s">
        <v>91</v>
      </c>
      <c r="D6548" s="299" t="s">
        <v>47</v>
      </c>
      <c r="E6548" s="301">
        <v>394.80952380952374</v>
      </c>
      <c r="F6548" s="299" t="s">
        <v>77</v>
      </c>
    </row>
    <row r="6549" spans="1:6" x14ac:dyDescent="0.3">
      <c r="A6549" s="299" t="s">
        <v>495</v>
      </c>
      <c r="B6549" s="300">
        <v>31</v>
      </c>
      <c r="C6549" s="299" t="s">
        <v>91</v>
      </c>
      <c r="D6549" s="299" t="s">
        <v>48</v>
      </c>
      <c r="E6549" s="301">
        <v>5.2380952380952381</v>
      </c>
      <c r="F6549" s="299" t="s">
        <v>77</v>
      </c>
    </row>
    <row r="6550" spans="1:6" x14ac:dyDescent="0.3">
      <c r="A6550" s="299" t="s">
        <v>495</v>
      </c>
      <c r="B6550" s="300">
        <v>31</v>
      </c>
      <c r="C6550" s="299" t="s">
        <v>91</v>
      </c>
      <c r="D6550" s="299" t="s">
        <v>49</v>
      </c>
      <c r="E6550" s="301">
        <v>35.285714285714292</v>
      </c>
      <c r="F6550" s="299" t="s">
        <v>187</v>
      </c>
    </row>
    <row r="6551" spans="1:6" x14ac:dyDescent="0.3">
      <c r="A6551" s="299" t="s">
        <v>495</v>
      </c>
      <c r="B6551" s="300">
        <v>31</v>
      </c>
      <c r="C6551" s="299" t="s">
        <v>91</v>
      </c>
      <c r="D6551" s="299" t="s">
        <v>49</v>
      </c>
      <c r="E6551" s="301">
        <v>4057.9523809523807</v>
      </c>
      <c r="F6551" s="299" t="s">
        <v>77</v>
      </c>
    </row>
    <row r="6552" spans="1:6" x14ac:dyDescent="0.3">
      <c r="A6552" s="299" t="s">
        <v>495</v>
      </c>
      <c r="B6552" s="300">
        <v>31</v>
      </c>
      <c r="C6552" s="299" t="s">
        <v>91</v>
      </c>
      <c r="D6552" s="299" t="s">
        <v>50</v>
      </c>
      <c r="E6552" s="301">
        <v>4.2857142857142865</v>
      </c>
      <c r="F6552" s="299" t="s">
        <v>77</v>
      </c>
    </row>
    <row r="6553" spans="1:6" x14ac:dyDescent="0.3">
      <c r="A6553" s="299" t="s">
        <v>495</v>
      </c>
      <c r="B6553" s="300">
        <v>31</v>
      </c>
      <c r="C6553" s="299" t="s">
        <v>91</v>
      </c>
      <c r="D6553" s="299" t="s">
        <v>51</v>
      </c>
      <c r="E6553" s="301">
        <v>114.04761904761905</v>
      </c>
      <c r="F6553" s="299" t="s">
        <v>77</v>
      </c>
    </row>
    <row r="6554" spans="1:6" x14ac:dyDescent="0.3">
      <c r="A6554" s="299" t="s">
        <v>495</v>
      </c>
      <c r="B6554" s="300">
        <v>31</v>
      </c>
      <c r="C6554" s="299" t="s">
        <v>91</v>
      </c>
      <c r="D6554" s="299" t="s">
        <v>52</v>
      </c>
      <c r="E6554" s="301">
        <v>902.61904761904771</v>
      </c>
      <c r="F6554" s="299" t="s">
        <v>187</v>
      </c>
    </row>
    <row r="6555" spans="1:6" x14ac:dyDescent="0.3">
      <c r="A6555" s="299" t="s">
        <v>495</v>
      </c>
      <c r="B6555" s="300">
        <v>31</v>
      </c>
      <c r="C6555" s="299" t="s">
        <v>91</v>
      </c>
      <c r="D6555" s="299" t="s">
        <v>52</v>
      </c>
      <c r="E6555" s="301">
        <v>1381.4761904761906</v>
      </c>
      <c r="F6555" s="299" t="s">
        <v>77</v>
      </c>
    </row>
    <row r="6556" spans="1:6" x14ac:dyDescent="0.3">
      <c r="A6556" s="299" t="s">
        <v>495</v>
      </c>
      <c r="B6556" s="300">
        <v>31</v>
      </c>
      <c r="C6556" s="299" t="s">
        <v>91</v>
      </c>
      <c r="D6556" s="299" t="s">
        <v>53</v>
      </c>
      <c r="E6556" s="301">
        <v>820.7619047619047</v>
      </c>
      <c r="F6556" s="299" t="s">
        <v>187</v>
      </c>
    </row>
    <row r="6557" spans="1:6" x14ac:dyDescent="0.3">
      <c r="A6557" s="299" t="s">
        <v>495</v>
      </c>
      <c r="B6557" s="300">
        <v>31</v>
      </c>
      <c r="C6557" s="299" t="s">
        <v>91</v>
      </c>
      <c r="D6557" s="299" t="s">
        <v>53</v>
      </c>
      <c r="E6557" s="301">
        <v>2169.1904761904761</v>
      </c>
      <c r="F6557" s="299" t="s">
        <v>77</v>
      </c>
    </row>
    <row r="6558" spans="1:6" x14ac:dyDescent="0.3">
      <c r="A6558" s="299" t="s">
        <v>495</v>
      </c>
      <c r="B6558" s="300">
        <v>31</v>
      </c>
      <c r="C6558" s="299" t="s">
        <v>91</v>
      </c>
      <c r="D6558" s="299" t="s">
        <v>54</v>
      </c>
      <c r="E6558" s="301">
        <v>324.47619047619054</v>
      </c>
      <c r="F6558" s="299" t="s">
        <v>187</v>
      </c>
    </row>
    <row r="6559" spans="1:6" x14ac:dyDescent="0.3">
      <c r="A6559" s="299" t="s">
        <v>495</v>
      </c>
      <c r="B6559" s="300">
        <v>31</v>
      </c>
      <c r="C6559" s="299" t="s">
        <v>91</v>
      </c>
      <c r="D6559" s="299" t="s">
        <v>54</v>
      </c>
      <c r="E6559" s="301">
        <v>544.19047619047626</v>
      </c>
      <c r="F6559" s="299" t="s">
        <v>77</v>
      </c>
    </row>
    <row r="6560" spans="1:6" x14ac:dyDescent="0.3">
      <c r="A6560" s="299" t="s">
        <v>495</v>
      </c>
      <c r="B6560" s="300">
        <v>31</v>
      </c>
      <c r="C6560" s="299" t="s">
        <v>91</v>
      </c>
      <c r="D6560" s="299" t="s">
        <v>55</v>
      </c>
      <c r="E6560" s="301">
        <v>625.33333333333348</v>
      </c>
      <c r="F6560" s="299" t="s">
        <v>187</v>
      </c>
    </row>
    <row r="6561" spans="1:6" x14ac:dyDescent="0.3">
      <c r="A6561" s="299" t="s">
        <v>495</v>
      </c>
      <c r="B6561" s="300">
        <v>31</v>
      </c>
      <c r="C6561" s="299" t="s">
        <v>91</v>
      </c>
      <c r="D6561" s="299" t="s">
        <v>55</v>
      </c>
      <c r="E6561" s="301">
        <v>2399.2857142857147</v>
      </c>
      <c r="F6561" s="299" t="s">
        <v>77</v>
      </c>
    </row>
    <row r="6562" spans="1:6" x14ac:dyDescent="0.3">
      <c r="A6562" s="299" t="s">
        <v>495</v>
      </c>
      <c r="B6562" s="300">
        <v>31</v>
      </c>
      <c r="C6562" s="299" t="s">
        <v>91</v>
      </c>
      <c r="D6562" s="299" t="s">
        <v>56</v>
      </c>
      <c r="E6562" s="301">
        <v>47.571428571428555</v>
      </c>
      <c r="F6562" s="299" t="s">
        <v>187</v>
      </c>
    </row>
    <row r="6563" spans="1:6" x14ac:dyDescent="0.3">
      <c r="A6563" s="299" t="s">
        <v>495</v>
      </c>
      <c r="B6563" s="300">
        <v>31</v>
      </c>
      <c r="C6563" s="299" t="s">
        <v>91</v>
      </c>
      <c r="D6563" s="299" t="s">
        <v>56</v>
      </c>
      <c r="E6563" s="301">
        <v>116.09523809523809</v>
      </c>
      <c r="F6563" s="299" t="s">
        <v>77</v>
      </c>
    </row>
    <row r="6564" spans="1:6" x14ac:dyDescent="0.3">
      <c r="A6564" s="299" t="s">
        <v>495</v>
      </c>
      <c r="B6564" s="300">
        <v>31</v>
      </c>
      <c r="C6564" s="299" t="s">
        <v>91</v>
      </c>
      <c r="D6564" s="299" t="s">
        <v>57</v>
      </c>
      <c r="E6564" s="301">
        <v>10.523809523809524</v>
      </c>
      <c r="F6564" s="299" t="s">
        <v>187</v>
      </c>
    </row>
    <row r="6565" spans="1:6" x14ac:dyDescent="0.3">
      <c r="A6565" s="299" t="s">
        <v>495</v>
      </c>
      <c r="B6565" s="300">
        <v>31</v>
      </c>
      <c r="C6565" s="299" t="s">
        <v>91</v>
      </c>
      <c r="D6565" s="299" t="s">
        <v>57</v>
      </c>
      <c r="E6565" s="301">
        <v>26.761904761904756</v>
      </c>
      <c r="F6565" s="299" t="s">
        <v>77</v>
      </c>
    </row>
    <row r="6566" spans="1:6" x14ac:dyDescent="0.3">
      <c r="A6566" s="299" t="s">
        <v>495</v>
      </c>
      <c r="B6566" s="300">
        <v>31</v>
      </c>
      <c r="C6566" s="299" t="s">
        <v>91</v>
      </c>
      <c r="D6566" s="299" t="s">
        <v>58</v>
      </c>
      <c r="E6566" s="301">
        <v>5</v>
      </c>
      <c r="F6566" s="299" t="s">
        <v>187</v>
      </c>
    </row>
    <row r="6567" spans="1:6" x14ac:dyDescent="0.3">
      <c r="A6567" s="299" t="s">
        <v>495</v>
      </c>
      <c r="B6567" s="300">
        <v>31</v>
      </c>
      <c r="C6567" s="299" t="s">
        <v>91</v>
      </c>
      <c r="D6567" s="299" t="s">
        <v>58</v>
      </c>
      <c r="E6567" s="301">
        <v>21.952380952380953</v>
      </c>
      <c r="F6567" s="299" t="s">
        <v>77</v>
      </c>
    </row>
    <row r="6568" spans="1:6" x14ac:dyDescent="0.3">
      <c r="A6568" s="299" t="s">
        <v>495</v>
      </c>
      <c r="B6568" s="300">
        <v>31</v>
      </c>
      <c r="C6568" s="299" t="s">
        <v>91</v>
      </c>
      <c r="D6568" s="299" t="s">
        <v>59</v>
      </c>
      <c r="E6568" s="301">
        <v>50.666666666666671</v>
      </c>
      <c r="F6568" s="299" t="s">
        <v>187</v>
      </c>
    </row>
    <row r="6569" spans="1:6" x14ac:dyDescent="0.3">
      <c r="A6569" s="299" t="s">
        <v>495</v>
      </c>
      <c r="B6569" s="300">
        <v>31</v>
      </c>
      <c r="C6569" s="299" t="s">
        <v>91</v>
      </c>
      <c r="D6569" s="299" t="s">
        <v>59</v>
      </c>
      <c r="E6569" s="301">
        <v>277.09523809523807</v>
      </c>
      <c r="F6569" s="299" t="s">
        <v>77</v>
      </c>
    </row>
    <row r="6570" spans="1:6" x14ac:dyDescent="0.3">
      <c r="A6570" s="299" t="s">
        <v>495</v>
      </c>
      <c r="B6570" s="300">
        <v>31</v>
      </c>
      <c r="C6570" s="299" t="s">
        <v>91</v>
      </c>
      <c r="D6570" s="299" t="s">
        <v>60</v>
      </c>
      <c r="E6570" s="301">
        <v>71.38095238095238</v>
      </c>
      <c r="F6570" s="299" t="s">
        <v>187</v>
      </c>
    </row>
    <row r="6571" spans="1:6" x14ac:dyDescent="0.3">
      <c r="A6571" s="299" t="s">
        <v>495</v>
      </c>
      <c r="B6571" s="300">
        <v>31</v>
      </c>
      <c r="C6571" s="299" t="s">
        <v>91</v>
      </c>
      <c r="D6571" s="299" t="s">
        <v>60</v>
      </c>
      <c r="E6571" s="301">
        <v>2508.5238095238092</v>
      </c>
      <c r="F6571" s="299" t="s">
        <v>77</v>
      </c>
    </row>
    <row r="6572" spans="1:6" x14ac:dyDescent="0.3">
      <c r="A6572" s="299" t="s">
        <v>495</v>
      </c>
      <c r="B6572" s="300">
        <v>31</v>
      </c>
      <c r="C6572" s="299" t="s">
        <v>91</v>
      </c>
      <c r="D6572" s="299" t="s">
        <v>61</v>
      </c>
      <c r="E6572" s="301">
        <v>158.14285714285717</v>
      </c>
      <c r="F6572" s="299" t="s">
        <v>77</v>
      </c>
    </row>
    <row r="6573" spans="1:6" x14ac:dyDescent="0.3">
      <c r="A6573" s="299" t="s">
        <v>495</v>
      </c>
      <c r="B6573" s="300">
        <v>31</v>
      </c>
      <c r="C6573" s="299" t="s">
        <v>91</v>
      </c>
      <c r="D6573" s="299" t="s">
        <v>62</v>
      </c>
      <c r="E6573" s="301">
        <v>68</v>
      </c>
      <c r="F6573" s="299" t="s">
        <v>187</v>
      </c>
    </row>
    <row r="6574" spans="1:6" x14ac:dyDescent="0.3">
      <c r="A6574" s="299" t="s">
        <v>495</v>
      </c>
      <c r="B6574" s="300">
        <v>31</v>
      </c>
      <c r="C6574" s="299" t="s">
        <v>91</v>
      </c>
      <c r="D6574" s="299" t="s">
        <v>62</v>
      </c>
      <c r="E6574" s="301">
        <v>506.57142857142856</v>
      </c>
      <c r="F6574" s="299" t="s">
        <v>77</v>
      </c>
    </row>
    <row r="6575" spans="1:6" x14ac:dyDescent="0.3">
      <c r="A6575" s="299" t="s">
        <v>495</v>
      </c>
      <c r="B6575" s="300">
        <v>31</v>
      </c>
      <c r="C6575" s="299" t="s">
        <v>91</v>
      </c>
      <c r="D6575" s="299" t="s">
        <v>63</v>
      </c>
      <c r="E6575" s="301">
        <v>26.999999999999996</v>
      </c>
      <c r="F6575" s="299" t="s">
        <v>187</v>
      </c>
    </row>
    <row r="6576" spans="1:6" x14ac:dyDescent="0.3">
      <c r="A6576" s="299" t="s">
        <v>495</v>
      </c>
      <c r="B6576" s="300">
        <v>31</v>
      </c>
      <c r="C6576" s="299" t="s">
        <v>91</v>
      </c>
      <c r="D6576" s="299" t="s">
        <v>63</v>
      </c>
      <c r="E6576" s="301">
        <v>1069.8095238095241</v>
      </c>
      <c r="F6576" s="299" t="s">
        <v>77</v>
      </c>
    </row>
    <row r="6577" spans="1:6" x14ac:dyDescent="0.3">
      <c r="A6577" s="299" t="s">
        <v>495</v>
      </c>
      <c r="B6577" s="300">
        <v>31</v>
      </c>
      <c r="C6577" s="299" t="s">
        <v>91</v>
      </c>
      <c r="D6577" s="299" t="s">
        <v>64</v>
      </c>
      <c r="E6577" s="301">
        <v>30.761904761904749</v>
      </c>
      <c r="F6577" s="299" t="s">
        <v>187</v>
      </c>
    </row>
    <row r="6578" spans="1:6" x14ac:dyDescent="0.3">
      <c r="A6578" s="299" t="s">
        <v>495</v>
      </c>
      <c r="B6578" s="300">
        <v>31</v>
      </c>
      <c r="C6578" s="299" t="s">
        <v>91</v>
      </c>
      <c r="D6578" s="299" t="s">
        <v>64</v>
      </c>
      <c r="E6578" s="301">
        <v>249.38095238095241</v>
      </c>
      <c r="F6578" s="299" t="s">
        <v>77</v>
      </c>
    </row>
    <row r="6579" spans="1:6" x14ac:dyDescent="0.3">
      <c r="A6579" s="299" t="s">
        <v>495</v>
      </c>
      <c r="B6579" s="300">
        <v>31</v>
      </c>
      <c r="C6579" s="299" t="s">
        <v>91</v>
      </c>
      <c r="D6579" s="299" t="s">
        <v>65</v>
      </c>
      <c r="E6579" s="301">
        <v>296.47619047619048</v>
      </c>
      <c r="F6579" s="299" t="s">
        <v>187</v>
      </c>
    </row>
    <row r="6580" spans="1:6" x14ac:dyDescent="0.3">
      <c r="A6580" s="299" t="s">
        <v>495</v>
      </c>
      <c r="B6580" s="300">
        <v>31</v>
      </c>
      <c r="C6580" s="299" t="s">
        <v>91</v>
      </c>
      <c r="D6580" s="299" t="s">
        <v>65</v>
      </c>
      <c r="E6580" s="301">
        <v>432.28571428571416</v>
      </c>
      <c r="F6580" s="299" t="s">
        <v>77</v>
      </c>
    </row>
    <row r="6581" spans="1:6" x14ac:dyDescent="0.3">
      <c r="A6581" s="299" t="s">
        <v>495</v>
      </c>
      <c r="B6581" s="300">
        <v>31</v>
      </c>
      <c r="C6581" s="299" t="s">
        <v>91</v>
      </c>
      <c r="D6581" s="299" t="s">
        <v>67</v>
      </c>
      <c r="E6581" s="301">
        <v>9.0000000000000018</v>
      </c>
      <c r="F6581" s="299" t="s">
        <v>77</v>
      </c>
    </row>
    <row r="6582" spans="1:6" x14ac:dyDescent="0.3">
      <c r="A6582" s="299" t="s">
        <v>495</v>
      </c>
      <c r="B6582" s="300">
        <v>31</v>
      </c>
      <c r="C6582" s="299" t="s">
        <v>92</v>
      </c>
      <c r="D6582" s="299" t="s">
        <v>47</v>
      </c>
      <c r="E6582" s="301">
        <v>22.047619047619047</v>
      </c>
      <c r="F6582" s="299" t="s">
        <v>187</v>
      </c>
    </row>
    <row r="6583" spans="1:6" x14ac:dyDescent="0.3">
      <c r="A6583" s="299" t="s">
        <v>495</v>
      </c>
      <c r="B6583" s="300">
        <v>31</v>
      </c>
      <c r="C6583" s="299" t="s">
        <v>92</v>
      </c>
      <c r="D6583" s="299" t="s">
        <v>47</v>
      </c>
      <c r="E6583" s="301">
        <v>14.999999999999993</v>
      </c>
      <c r="F6583" s="299" t="s">
        <v>188</v>
      </c>
    </row>
    <row r="6584" spans="1:6" x14ac:dyDescent="0.3">
      <c r="A6584" s="299" t="s">
        <v>495</v>
      </c>
      <c r="B6584" s="300">
        <v>31</v>
      </c>
      <c r="C6584" s="299" t="s">
        <v>92</v>
      </c>
      <c r="D6584" s="299" t="s">
        <v>47</v>
      </c>
      <c r="E6584" s="301">
        <v>160.47619047619045</v>
      </c>
      <c r="F6584" s="299" t="s">
        <v>77</v>
      </c>
    </row>
    <row r="6585" spans="1:6" x14ac:dyDescent="0.3">
      <c r="A6585" s="299" t="s">
        <v>495</v>
      </c>
      <c r="B6585" s="300">
        <v>31</v>
      </c>
      <c r="C6585" s="299" t="s">
        <v>92</v>
      </c>
      <c r="D6585" s="299" t="s">
        <v>48</v>
      </c>
      <c r="E6585" s="301">
        <v>1.0000000000000004</v>
      </c>
      <c r="F6585" s="299" t="s">
        <v>187</v>
      </c>
    </row>
    <row r="6586" spans="1:6" x14ac:dyDescent="0.3">
      <c r="A6586" s="299" t="s">
        <v>495</v>
      </c>
      <c r="B6586" s="300">
        <v>31</v>
      </c>
      <c r="C6586" s="299" t="s">
        <v>92</v>
      </c>
      <c r="D6586" s="299" t="s">
        <v>48</v>
      </c>
      <c r="E6586" s="301">
        <v>1.3333333333333333</v>
      </c>
      <c r="F6586" s="299" t="s">
        <v>77</v>
      </c>
    </row>
    <row r="6587" spans="1:6" x14ac:dyDescent="0.3">
      <c r="A6587" s="299" t="s">
        <v>495</v>
      </c>
      <c r="B6587" s="300">
        <v>31</v>
      </c>
      <c r="C6587" s="299" t="s">
        <v>92</v>
      </c>
      <c r="D6587" s="299" t="s">
        <v>49</v>
      </c>
      <c r="E6587" s="301">
        <v>50.476190476190482</v>
      </c>
      <c r="F6587" s="299" t="s">
        <v>187</v>
      </c>
    </row>
    <row r="6588" spans="1:6" x14ac:dyDescent="0.3">
      <c r="A6588" s="299" t="s">
        <v>495</v>
      </c>
      <c r="B6588" s="300">
        <v>31</v>
      </c>
      <c r="C6588" s="299" t="s">
        <v>92</v>
      </c>
      <c r="D6588" s="299" t="s">
        <v>49</v>
      </c>
      <c r="E6588" s="301">
        <v>1951.952380952381</v>
      </c>
      <c r="F6588" s="299" t="s">
        <v>77</v>
      </c>
    </row>
    <row r="6589" spans="1:6" x14ac:dyDescent="0.3">
      <c r="A6589" s="299" t="s">
        <v>495</v>
      </c>
      <c r="B6589" s="300">
        <v>31</v>
      </c>
      <c r="C6589" s="299" t="s">
        <v>92</v>
      </c>
      <c r="D6589" s="299" t="s">
        <v>50</v>
      </c>
      <c r="E6589" s="301">
        <v>1.0000000000000004</v>
      </c>
      <c r="F6589" s="299" t="s">
        <v>187</v>
      </c>
    </row>
    <row r="6590" spans="1:6" x14ac:dyDescent="0.3">
      <c r="A6590" s="299" t="s">
        <v>495</v>
      </c>
      <c r="B6590" s="300">
        <v>31</v>
      </c>
      <c r="C6590" s="299" t="s">
        <v>92</v>
      </c>
      <c r="D6590" s="299" t="s">
        <v>50</v>
      </c>
      <c r="E6590" s="301">
        <v>6.9999999999999973</v>
      </c>
      <c r="F6590" s="299" t="s">
        <v>77</v>
      </c>
    </row>
    <row r="6591" spans="1:6" x14ac:dyDescent="0.3">
      <c r="A6591" s="299" t="s">
        <v>495</v>
      </c>
      <c r="B6591" s="300">
        <v>31</v>
      </c>
      <c r="C6591" s="299" t="s">
        <v>92</v>
      </c>
      <c r="D6591" s="299" t="s">
        <v>51</v>
      </c>
      <c r="E6591" s="301">
        <v>5.9999999999999982</v>
      </c>
      <c r="F6591" s="299" t="s">
        <v>187</v>
      </c>
    </row>
    <row r="6592" spans="1:6" x14ac:dyDescent="0.3">
      <c r="A6592" s="299" t="s">
        <v>495</v>
      </c>
      <c r="B6592" s="300">
        <v>31</v>
      </c>
      <c r="C6592" s="299" t="s">
        <v>92</v>
      </c>
      <c r="D6592" s="299" t="s">
        <v>51</v>
      </c>
      <c r="E6592" s="301">
        <v>62.190476190476204</v>
      </c>
      <c r="F6592" s="299" t="s">
        <v>77</v>
      </c>
    </row>
    <row r="6593" spans="1:6" x14ac:dyDescent="0.3">
      <c r="A6593" s="299" t="s">
        <v>495</v>
      </c>
      <c r="B6593" s="300">
        <v>31</v>
      </c>
      <c r="C6593" s="299" t="s">
        <v>92</v>
      </c>
      <c r="D6593" s="299" t="s">
        <v>52</v>
      </c>
      <c r="E6593" s="301">
        <v>1083.0476190476193</v>
      </c>
      <c r="F6593" s="299" t="s">
        <v>187</v>
      </c>
    </row>
    <row r="6594" spans="1:6" x14ac:dyDescent="0.3">
      <c r="A6594" s="299" t="s">
        <v>495</v>
      </c>
      <c r="B6594" s="300">
        <v>31</v>
      </c>
      <c r="C6594" s="299" t="s">
        <v>92</v>
      </c>
      <c r="D6594" s="299" t="s">
        <v>52</v>
      </c>
      <c r="E6594" s="301">
        <v>824.142857142857</v>
      </c>
      <c r="F6594" s="299" t="s">
        <v>77</v>
      </c>
    </row>
    <row r="6595" spans="1:6" x14ac:dyDescent="0.3">
      <c r="A6595" s="299" t="s">
        <v>495</v>
      </c>
      <c r="B6595" s="300">
        <v>31</v>
      </c>
      <c r="C6595" s="299" t="s">
        <v>92</v>
      </c>
      <c r="D6595" s="299" t="s">
        <v>53</v>
      </c>
      <c r="E6595" s="301">
        <v>228.71428571428575</v>
      </c>
      <c r="F6595" s="299" t="s">
        <v>187</v>
      </c>
    </row>
    <row r="6596" spans="1:6" x14ac:dyDescent="0.3">
      <c r="A6596" s="299" t="s">
        <v>495</v>
      </c>
      <c r="B6596" s="300">
        <v>31</v>
      </c>
      <c r="C6596" s="299" t="s">
        <v>92</v>
      </c>
      <c r="D6596" s="299" t="s">
        <v>53</v>
      </c>
      <c r="E6596" s="301">
        <v>1094.0000000000002</v>
      </c>
      <c r="F6596" s="299" t="s">
        <v>77</v>
      </c>
    </row>
    <row r="6597" spans="1:6" x14ac:dyDescent="0.3">
      <c r="A6597" s="299" t="s">
        <v>495</v>
      </c>
      <c r="B6597" s="300">
        <v>31</v>
      </c>
      <c r="C6597" s="299" t="s">
        <v>92</v>
      </c>
      <c r="D6597" s="299" t="s">
        <v>54</v>
      </c>
      <c r="E6597" s="301">
        <v>276.14285714285717</v>
      </c>
      <c r="F6597" s="299" t="s">
        <v>187</v>
      </c>
    </row>
    <row r="6598" spans="1:6" x14ac:dyDescent="0.3">
      <c r="A6598" s="299" t="s">
        <v>495</v>
      </c>
      <c r="B6598" s="300">
        <v>31</v>
      </c>
      <c r="C6598" s="299" t="s">
        <v>92</v>
      </c>
      <c r="D6598" s="299" t="s">
        <v>54</v>
      </c>
      <c r="E6598" s="301">
        <v>999.52380952380918</v>
      </c>
      <c r="F6598" s="299" t="s">
        <v>77</v>
      </c>
    </row>
    <row r="6599" spans="1:6" x14ac:dyDescent="0.3">
      <c r="A6599" s="299" t="s">
        <v>495</v>
      </c>
      <c r="B6599" s="300">
        <v>31</v>
      </c>
      <c r="C6599" s="299" t="s">
        <v>92</v>
      </c>
      <c r="D6599" s="299" t="s">
        <v>55</v>
      </c>
      <c r="E6599" s="301">
        <v>175.19047619047618</v>
      </c>
      <c r="F6599" s="299" t="s">
        <v>187</v>
      </c>
    </row>
    <row r="6600" spans="1:6" x14ac:dyDescent="0.3">
      <c r="A6600" s="299" t="s">
        <v>495</v>
      </c>
      <c r="B6600" s="300">
        <v>31</v>
      </c>
      <c r="C6600" s="299" t="s">
        <v>92</v>
      </c>
      <c r="D6600" s="299" t="s">
        <v>55</v>
      </c>
      <c r="E6600" s="301">
        <v>716.0952380952383</v>
      </c>
      <c r="F6600" s="299" t="s">
        <v>77</v>
      </c>
    </row>
    <row r="6601" spans="1:6" x14ac:dyDescent="0.3">
      <c r="A6601" s="299" t="s">
        <v>495</v>
      </c>
      <c r="B6601" s="300">
        <v>31</v>
      </c>
      <c r="C6601" s="299" t="s">
        <v>92</v>
      </c>
      <c r="D6601" s="299" t="s">
        <v>56</v>
      </c>
      <c r="E6601" s="301">
        <v>22.714285714285712</v>
      </c>
      <c r="F6601" s="299" t="s">
        <v>187</v>
      </c>
    </row>
    <row r="6602" spans="1:6" x14ac:dyDescent="0.3">
      <c r="A6602" s="299" t="s">
        <v>495</v>
      </c>
      <c r="B6602" s="300">
        <v>31</v>
      </c>
      <c r="C6602" s="299" t="s">
        <v>92</v>
      </c>
      <c r="D6602" s="299" t="s">
        <v>56</v>
      </c>
      <c r="E6602" s="301">
        <v>62.476190476190467</v>
      </c>
      <c r="F6602" s="299" t="s">
        <v>77</v>
      </c>
    </row>
    <row r="6603" spans="1:6" x14ac:dyDescent="0.3">
      <c r="A6603" s="299" t="s">
        <v>495</v>
      </c>
      <c r="B6603" s="300">
        <v>31</v>
      </c>
      <c r="C6603" s="299" t="s">
        <v>92</v>
      </c>
      <c r="D6603" s="299" t="s">
        <v>57</v>
      </c>
      <c r="E6603" s="301">
        <v>2.9999999999999991</v>
      </c>
      <c r="F6603" s="299" t="s">
        <v>187</v>
      </c>
    </row>
    <row r="6604" spans="1:6" x14ac:dyDescent="0.3">
      <c r="A6604" s="299" t="s">
        <v>495</v>
      </c>
      <c r="B6604" s="300">
        <v>31</v>
      </c>
      <c r="C6604" s="299" t="s">
        <v>92</v>
      </c>
      <c r="D6604" s="299" t="s">
        <v>57</v>
      </c>
      <c r="E6604" s="301">
        <v>21.19047619047619</v>
      </c>
      <c r="F6604" s="299" t="s">
        <v>77</v>
      </c>
    </row>
    <row r="6605" spans="1:6" x14ac:dyDescent="0.3">
      <c r="A6605" s="299" t="s">
        <v>495</v>
      </c>
      <c r="B6605" s="300">
        <v>31</v>
      </c>
      <c r="C6605" s="299" t="s">
        <v>92</v>
      </c>
      <c r="D6605" s="299" t="s">
        <v>58</v>
      </c>
      <c r="E6605" s="301">
        <v>5</v>
      </c>
      <c r="F6605" s="299" t="s">
        <v>187</v>
      </c>
    </row>
    <row r="6606" spans="1:6" x14ac:dyDescent="0.3">
      <c r="A6606" s="299" t="s">
        <v>495</v>
      </c>
      <c r="B6606" s="300">
        <v>31</v>
      </c>
      <c r="C6606" s="299" t="s">
        <v>92</v>
      </c>
      <c r="D6606" s="299" t="s">
        <v>58</v>
      </c>
      <c r="E6606" s="301">
        <v>11.999999999999996</v>
      </c>
      <c r="F6606" s="299" t="s">
        <v>77</v>
      </c>
    </row>
    <row r="6607" spans="1:6" x14ac:dyDescent="0.3">
      <c r="A6607" s="299" t="s">
        <v>495</v>
      </c>
      <c r="B6607" s="300">
        <v>31</v>
      </c>
      <c r="C6607" s="299" t="s">
        <v>92</v>
      </c>
      <c r="D6607" s="299" t="s">
        <v>59</v>
      </c>
      <c r="E6607" s="301">
        <v>55.714285714285715</v>
      </c>
      <c r="F6607" s="299" t="s">
        <v>187</v>
      </c>
    </row>
    <row r="6608" spans="1:6" x14ac:dyDescent="0.3">
      <c r="A6608" s="299" t="s">
        <v>495</v>
      </c>
      <c r="B6608" s="300">
        <v>31</v>
      </c>
      <c r="C6608" s="299" t="s">
        <v>92</v>
      </c>
      <c r="D6608" s="299" t="s">
        <v>59</v>
      </c>
      <c r="E6608" s="301">
        <v>203.19047619047612</v>
      </c>
      <c r="F6608" s="299" t="s">
        <v>77</v>
      </c>
    </row>
    <row r="6609" spans="1:6" x14ac:dyDescent="0.3">
      <c r="A6609" s="299" t="s">
        <v>495</v>
      </c>
      <c r="B6609" s="300">
        <v>31</v>
      </c>
      <c r="C6609" s="299" t="s">
        <v>92</v>
      </c>
      <c r="D6609" s="299" t="s">
        <v>60</v>
      </c>
      <c r="E6609" s="301">
        <v>49.809523809523817</v>
      </c>
      <c r="F6609" s="299" t="s">
        <v>187</v>
      </c>
    </row>
    <row r="6610" spans="1:6" x14ac:dyDescent="0.3">
      <c r="A6610" s="299" t="s">
        <v>495</v>
      </c>
      <c r="B6610" s="300">
        <v>31</v>
      </c>
      <c r="C6610" s="299" t="s">
        <v>92</v>
      </c>
      <c r="D6610" s="299" t="s">
        <v>60</v>
      </c>
      <c r="E6610" s="301">
        <v>774.95238095238096</v>
      </c>
      <c r="F6610" s="299" t="s">
        <v>77</v>
      </c>
    </row>
    <row r="6611" spans="1:6" x14ac:dyDescent="0.3">
      <c r="A6611" s="299" t="s">
        <v>495</v>
      </c>
      <c r="B6611" s="300">
        <v>31</v>
      </c>
      <c r="C6611" s="299" t="s">
        <v>92</v>
      </c>
      <c r="D6611" s="299" t="s">
        <v>61</v>
      </c>
      <c r="E6611" s="301">
        <v>71.380952380952365</v>
      </c>
      <c r="F6611" s="299" t="s">
        <v>77</v>
      </c>
    </row>
    <row r="6612" spans="1:6" x14ac:dyDescent="0.3">
      <c r="A6612" s="299" t="s">
        <v>495</v>
      </c>
      <c r="B6612" s="300">
        <v>31</v>
      </c>
      <c r="C6612" s="299" t="s">
        <v>92</v>
      </c>
      <c r="D6612" s="299" t="s">
        <v>62</v>
      </c>
      <c r="E6612" s="301">
        <v>47.952380952380935</v>
      </c>
      <c r="F6612" s="299" t="s">
        <v>187</v>
      </c>
    </row>
    <row r="6613" spans="1:6" x14ac:dyDescent="0.3">
      <c r="A6613" s="299" t="s">
        <v>495</v>
      </c>
      <c r="B6613" s="300">
        <v>31</v>
      </c>
      <c r="C6613" s="299" t="s">
        <v>92</v>
      </c>
      <c r="D6613" s="299" t="s">
        <v>62</v>
      </c>
      <c r="E6613" s="301">
        <v>341</v>
      </c>
      <c r="F6613" s="299" t="s">
        <v>77</v>
      </c>
    </row>
    <row r="6614" spans="1:6" x14ac:dyDescent="0.3">
      <c r="A6614" s="299" t="s">
        <v>495</v>
      </c>
      <c r="B6614" s="300">
        <v>31</v>
      </c>
      <c r="C6614" s="299" t="s">
        <v>92</v>
      </c>
      <c r="D6614" s="299" t="s">
        <v>63</v>
      </c>
      <c r="E6614" s="301">
        <v>32.000000000000014</v>
      </c>
      <c r="F6614" s="299" t="s">
        <v>187</v>
      </c>
    </row>
    <row r="6615" spans="1:6" x14ac:dyDescent="0.3">
      <c r="A6615" s="299" t="s">
        <v>495</v>
      </c>
      <c r="B6615" s="300">
        <v>31</v>
      </c>
      <c r="C6615" s="299" t="s">
        <v>92</v>
      </c>
      <c r="D6615" s="299" t="s">
        <v>63</v>
      </c>
      <c r="E6615" s="301">
        <v>475.1904761904762</v>
      </c>
      <c r="F6615" s="299" t="s">
        <v>77</v>
      </c>
    </row>
    <row r="6616" spans="1:6" x14ac:dyDescent="0.3">
      <c r="A6616" s="299" t="s">
        <v>495</v>
      </c>
      <c r="B6616" s="300">
        <v>31</v>
      </c>
      <c r="C6616" s="299" t="s">
        <v>92</v>
      </c>
      <c r="D6616" s="299" t="s">
        <v>64</v>
      </c>
      <c r="E6616" s="301">
        <v>28.999999999999989</v>
      </c>
      <c r="F6616" s="299" t="s">
        <v>187</v>
      </c>
    </row>
    <row r="6617" spans="1:6" x14ac:dyDescent="0.3">
      <c r="A6617" s="299" t="s">
        <v>495</v>
      </c>
      <c r="B6617" s="300">
        <v>31</v>
      </c>
      <c r="C6617" s="299" t="s">
        <v>92</v>
      </c>
      <c r="D6617" s="299" t="s">
        <v>64</v>
      </c>
      <c r="E6617" s="301">
        <v>141.57142857142856</v>
      </c>
      <c r="F6617" s="299" t="s">
        <v>77</v>
      </c>
    </row>
    <row r="6618" spans="1:6" x14ac:dyDescent="0.3">
      <c r="A6618" s="299" t="s">
        <v>495</v>
      </c>
      <c r="B6618" s="300">
        <v>31</v>
      </c>
      <c r="C6618" s="299" t="s">
        <v>92</v>
      </c>
      <c r="D6618" s="299" t="s">
        <v>65</v>
      </c>
      <c r="E6618" s="301">
        <v>69.571428571428569</v>
      </c>
      <c r="F6618" s="299" t="s">
        <v>187</v>
      </c>
    </row>
    <row r="6619" spans="1:6" x14ac:dyDescent="0.3">
      <c r="A6619" s="299" t="s">
        <v>495</v>
      </c>
      <c r="B6619" s="300">
        <v>31</v>
      </c>
      <c r="C6619" s="299" t="s">
        <v>92</v>
      </c>
      <c r="D6619" s="299" t="s">
        <v>65</v>
      </c>
      <c r="E6619" s="301">
        <v>107.80952380952381</v>
      </c>
      <c r="F6619" s="299" t="s">
        <v>77</v>
      </c>
    </row>
    <row r="6620" spans="1:6" x14ac:dyDescent="0.3">
      <c r="A6620" s="299" t="s">
        <v>495</v>
      </c>
      <c r="B6620" s="300">
        <v>31</v>
      </c>
      <c r="C6620" s="299" t="s">
        <v>92</v>
      </c>
      <c r="D6620" s="299" t="s">
        <v>67</v>
      </c>
      <c r="E6620" s="301">
        <v>5</v>
      </c>
      <c r="F6620" s="299" t="s">
        <v>77</v>
      </c>
    </row>
    <row r="6621" spans="1:6" x14ac:dyDescent="0.3">
      <c r="A6621" s="299" t="s">
        <v>495</v>
      </c>
      <c r="B6621" s="300">
        <v>32</v>
      </c>
      <c r="C6621" s="299" t="s">
        <v>91</v>
      </c>
      <c r="D6621" s="299" t="s">
        <v>47</v>
      </c>
      <c r="E6621" s="301">
        <v>28.999999999999989</v>
      </c>
      <c r="F6621" s="299" t="s">
        <v>187</v>
      </c>
    </row>
    <row r="6622" spans="1:6" x14ac:dyDescent="0.3">
      <c r="A6622" s="299" t="s">
        <v>495</v>
      </c>
      <c r="B6622" s="300">
        <v>32</v>
      </c>
      <c r="C6622" s="299" t="s">
        <v>91</v>
      </c>
      <c r="D6622" s="299" t="s">
        <v>47</v>
      </c>
      <c r="E6622" s="301">
        <v>2.9999999999999991</v>
      </c>
      <c r="F6622" s="299" t="s">
        <v>188</v>
      </c>
    </row>
    <row r="6623" spans="1:6" x14ac:dyDescent="0.3">
      <c r="A6623" s="299" t="s">
        <v>495</v>
      </c>
      <c r="B6623" s="300">
        <v>32</v>
      </c>
      <c r="C6623" s="299" t="s">
        <v>91</v>
      </c>
      <c r="D6623" s="299" t="s">
        <v>47</v>
      </c>
      <c r="E6623" s="301">
        <v>132.61904761904765</v>
      </c>
      <c r="F6623" s="299" t="s">
        <v>77</v>
      </c>
    </row>
    <row r="6624" spans="1:6" x14ac:dyDescent="0.3">
      <c r="A6624" s="299" t="s">
        <v>495</v>
      </c>
      <c r="B6624" s="300">
        <v>32</v>
      </c>
      <c r="C6624" s="299" t="s">
        <v>91</v>
      </c>
      <c r="D6624" s="299" t="s">
        <v>48</v>
      </c>
      <c r="E6624" s="301">
        <v>14.666666666666659</v>
      </c>
      <c r="F6624" s="299" t="s">
        <v>77</v>
      </c>
    </row>
    <row r="6625" spans="1:6" x14ac:dyDescent="0.3">
      <c r="A6625" s="299" t="s">
        <v>495</v>
      </c>
      <c r="B6625" s="300">
        <v>32</v>
      </c>
      <c r="C6625" s="299" t="s">
        <v>91</v>
      </c>
      <c r="D6625" s="299" t="s">
        <v>49</v>
      </c>
      <c r="E6625" s="301">
        <v>25.999999999999989</v>
      </c>
      <c r="F6625" s="299" t="s">
        <v>187</v>
      </c>
    </row>
    <row r="6626" spans="1:6" x14ac:dyDescent="0.3">
      <c r="A6626" s="299" t="s">
        <v>495</v>
      </c>
      <c r="B6626" s="300">
        <v>32</v>
      </c>
      <c r="C6626" s="299" t="s">
        <v>91</v>
      </c>
      <c r="D6626" s="299" t="s">
        <v>49</v>
      </c>
      <c r="E6626" s="301">
        <v>624.857142857143</v>
      </c>
      <c r="F6626" s="299" t="s">
        <v>77</v>
      </c>
    </row>
    <row r="6627" spans="1:6" x14ac:dyDescent="0.3">
      <c r="A6627" s="299" t="s">
        <v>495</v>
      </c>
      <c r="B6627" s="300">
        <v>32</v>
      </c>
      <c r="C6627" s="299" t="s">
        <v>91</v>
      </c>
      <c r="D6627" s="299" t="s">
        <v>50</v>
      </c>
      <c r="E6627" s="301">
        <v>1.0000000000000004</v>
      </c>
      <c r="F6627" s="299" t="s">
        <v>77</v>
      </c>
    </row>
    <row r="6628" spans="1:6" x14ac:dyDescent="0.3">
      <c r="A6628" s="299" t="s">
        <v>495</v>
      </c>
      <c r="B6628" s="300">
        <v>32</v>
      </c>
      <c r="C6628" s="299" t="s">
        <v>91</v>
      </c>
      <c r="D6628" s="299" t="s">
        <v>51</v>
      </c>
      <c r="E6628" s="301">
        <v>0.95238095238095277</v>
      </c>
      <c r="F6628" s="299" t="s">
        <v>77</v>
      </c>
    </row>
    <row r="6629" spans="1:6" x14ac:dyDescent="0.3">
      <c r="A6629" s="299" t="s">
        <v>495</v>
      </c>
      <c r="B6629" s="300">
        <v>32</v>
      </c>
      <c r="C6629" s="299" t="s">
        <v>91</v>
      </c>
      <c r="D6629" s="299" t="s">
        <v>52</v>
      </c>
      <c r="E6629" s="301">
        <v>78.666666666666657</v>
      </c>
      <c r="F6629" s="299" t="s">
        <v>187</v>
      </c>
    </row>
    <row r="6630" spans="1:6" x14ac:dyDescent="0.3">
      <c r="A6630" s="299" t="s">
        <v>495</v>
      </c>
      <c r="B6630" s="300">
        <v>32</v>
      </c>
      <c r="C6630" s="299" t="s">
        <v>91</v>
      </c>
      <c r="D6630" s="299" t="s">
        <v>52</v>
      </c>
      <c r="E6630" s="301">
        <v>377.95238095238096</v>
      </c>
      <c r="F6630" s="299" t="s">
        <v>77</v>
      </c>
    </row>
    <row r="6631" spans="1:6" x14ac:dyDescent="0.3">
      <c r="A6631" s="299" t="s">
        <v>495</v>
      </c>
      <c r="B6631" s="300">
        <v>32</v>
      </c>
      <c r="C6631" s="299" t="s">
        <v>91</v>
      </c>
      <c r="D6631" s="299" t="s">
        <v>53</v>
      </c>
      <c r="E6631" s="301">
        <v>195.80952380952385</v>
      </c>
      <c r="F6631" s="299" t="s">
        <v>187</v>
      </c>
    </row>
    <row r="6632" spans="1:6" x14ac:dyDescent="0.3">
      <c r="A6632" s="299" t="s">
        <v>495</v>
      </c>
      <c r="B6632" s="300">
        <v>32</v>
      </c>
      <c r="C6632" s="299" t="s">
        <v>91</v>
      </c>
      <c r="D6632" s="299" t="s">
        <v>53</v>
      </c>
      <c r="E6632" s="301">
        <v>477.14285714285717</v>
      </c>
      <c r="F6632" s="299" t="s">
        <v>77</v>
      </c>
    </row>
    <row r="6633" spans="1:6" x14ac:dyDescent="0.3">
      <c r="A6633" s="299" t="s">
        <v>495</v>
      </c>
      <c r="B6633" s="300">
        <v>32</v>
      </c>
      <c r="C6633" s="299" t="s">
        <v>91</v>
      </c>
      <c r="D6633" s="299" t="s">
        <v>54</v>
      </c>
      <c r="E6633" s="301">
        <v>29.952380952380949</v>
      </c>
      <c r="F6633" s="299" t="s">
        <v>187</v>
      </c>
    </row>
    <row r="6634" spans="1:6" x14ac:dyDescent="0.3">
      <c r="A6634" s="299" t="s">
        <v>495</v>
      </c>
      <c r="B6634" s="300">
        <v>32</v>
      </c>
      <c r="C6634" s="299" t="s">
        <v>91</v>
      </c>
      <c r="D6634" s="299" t="s">
        <v>54</v>
      </c>
      <c r="E6634" s="301">
        <v>170.9047619047619</v>
      </c>
      <c r="F6634" s="299" t="s">
        <v>77</v>
      </c>
    </row>
    <row r="6635" spans="1:6" x14ac:dyDescent="0.3">
      <c r="A6635" s="299" t="s">
        <v>495</v>
      </c>
      <c r="B6635" s="300">
        <v>32</v>
      </c>
      <c r="C6635" s="299" t="s">
        <v>91</v>
      </c>
      <c r="D6635" s="299" t="s">
        <v>55</v>
      </c>
      <c r="E6635" s="301">
        <v>142.95238095238093</v>
      </c>
      <c r="F6635" s="299" t="s">
        <v>187</v>
      </c>
    </row>
    <row r="6636" spans="1:6" x14ac:dyDescent="0.3">
      <c r="A6636" s="299" t="s">
        <v>495</v>
      </c>
      <c r="B6636" s="300">
        <v>32</v>
      </c>
      <c r="C6636" s="299" t="s">
        <v>91</v>
      </c>
      <c r="D6636" s="299" t="s">
        <v>55</v>
      </c>
      <c r="E6636" s="301">
        <v>898.52380952380918</v>
      </c>
      <c r="F6636" s="299" t="s">
        <v>77</v>
      </c>
    </row>
    <row r="6637" spans="1:6" x14ac:dyDescent="0.3">
      <c r="A6637" s="299" t="s">
        <v>495</v>
      </c>
      <c r="B6637" s="300">
        <v>32</v>
      </c>
      <c r="C6637" s="299" t="s">
        <v>91</v>
      </c>
      <c r="D6637" s="299" t="s">
        <v>56</v>
      </c>
      <c r="E6637" s="301">
        <v>12.428571428571423</v>
      </c>
      <c r="F6637" s="299" t="s">
        <v>187</v>
      </c>
    </row>
    <row r="6638" spans="1:6" x14ac:dyDescent="0.3">
      <c r="A6638" s="299" t="s">
        <v>495</v>
      </c>
      <c r="B6638" s="300">
        <v>32</v>
      </c>
      <c r="C6638" s="299" t="s">
        <v>91</v>
      </c>
      <c r="D6638" s="299" t="s">
        <v>56</v>
      </c>
      <c r="E6638" s="301">
        <v>14.857142857142854</v>
      </c>
      <c r="F6638" s="299" t="s">
        <v>77</v>
      </c>
    </row>
    <row r="6639" spans="1:6" x14ac:dyDescent="0.3">
      <c r="A6639" s="299" t="s">
        <v>495</v>
      </c>
      <c r="B6639" s="300">
        <v>32</v>
      </c>
      <c r="C6639" s="299" t="s">
        <v>91</v>
      </c>
      <c r="D6639" s="299" t="s">
        <v>57</v>
      </c>
      <c r="E6639" s="301">
        <v>10</v>
      </c>
      <c r="F6639" s="299" t="s">
        <v>187</v>
      </c>
    </row>
    <row r="6640" spans="1:6" x14ac:dyDescent="0.3">
      <c r="A6640" s="299" t="s">
        <v>495</v>
      </c>
      <c r="B6640" s="300">
        <v>32</v>
      </c>
      <c r="C6640" s="299" t="s">
        <v>91</v>
      </c>
      <c r="D6640" s="299" t="s">
        <v>57</v>
      </c>
      <c r="E6640" s="301">
        <v>2.6190476190476191</v>
      </c>
      <c r="F6640" s="299" t="s">
        <v>77</v>
      </c>
    </row>
    <row r="6641" spans="1:6" x14ac:dyDescent="0.3">
      <c r="A6641" s="299" t="s">
        <v>495</v>
      </c>
      <c r="B6641" s="300">
        <v>32</v>
      </c>
      <c r="C6641" s="299" t="s">
        <v>91</v>
      </c>
      <c r="D6641" s="299" t="s">
        <v>58</v>
      </c>
      <c r="E6641" s="301">
        <v>5.9999999999999982</v>
      </c>
      <c r="F6641" s="299" t="s">
        <v>77</v>
      </c>
    </row>
    <row r="6642" spans="1:6" x14ac:dyDescent="0.3">
      <c r="A6642" s="299" t="s">
        <v>495</v>
      </c>
      <c r="B6642" s="300">
        <v>32</v>
      </c>
      <c r="C6642" s="299" t="s">
        <v>91</v>
      </c>
      <c r="D6642" s="299" t="s">
        <v>59</v>
      </c>
      <c r="E6642" s="301">
        <v>20.095238095238095</v>
      </c>
      <c r="F6642" s="299" t="s">
        <v>187</v>
      </c>
    </row>
    <row r="6643" spans="1:6" x14ac:dyDescent="0.3">
      <c r="A6643" s="299" t="s">
        <v>495</v>
      </c>
      <c r="B6643" s="300">
        <v>32</v>
      </c>
      <c r="C6643" s="299" t="s">
        <v>91</v>
      </c>
      <c r="D6643" s="299" t="s">
        <v>59</v>
      </c>
      <c r="E6643" s="301">
        <v>28.190476190476183</v>
      </c>
      <c r="F6643" s="299" t="s">
        <v>77</v>
      </c>
    </row>
    <row r="6644" spans="1:6" x14ac:dyDescent="0.3">
      <c r="A6644" s="299" t="s">
        <v>495</v>
      </c>
      <c r="B6644" s="300">
        <v>32</v>
      </c>
      <c r="C6644" s="299" t="s">
        <v>91</v>
      </c>
      <c r="D6644" s="299" t="s">
        <v>60</v>
      </c>
      <c r="E6644" s="301">
        <v>39.666666666666657</v>
      </c>
      <c r="F6644" s="299" t="s">
        <v>187</v>
      </c>
    </row>
    <row r="6645" spans="1:6" x14ac:dyDescent="0.3">
      <c r="A6645" s="299" t="s">
        <v>495</v>
      </c>
      <c r="B6645" s="300">
        <v>32</v>
      </c>
      <c r="C6645" s="299" t="s">
        <v>91</v>
      </c>
      <c r="D6645" s="299" t="s">
        <v>60</v>
      </c>
      <c r="E6645" s="301">
        <v>225.76190476190476</v>
      </c>
      <c r="F6645" s="299" t="s">
        <v>77</v>
      </c>
    </row>
    <row r="6646" spans="1:6" x14ac:dyDescent="0.3">
      <c r="A6646" s="299" t="s">
        <v>495</v>
      </c>
      <c r="B6646" s="300">
        <v>32</v>
      </c>
      <c r="C6646" s="299" t="s">
        <v>91</v>
      </c>
      <c r="D6646" s="299" t="s">
        <v>61</v>
      </c>
      <c r="E6646" s="301">
        <v>25.761904761904756</v>
      </c>
      <c r="F6646" s="299" t="s">
        <v>77</v>
      </c>
    </row>
    <row r="6647" spans="1:6" x14ac:dyDescent="0.3">
      <c r="A6647" s="299" t="s">
        <v>495</v>
      </c>
      <c r="B6647" s="300">
        <v>32</v>
      </c>
      <c r="C6647" s="299" t="s">
        <v>91</v>
      </c>
      <c r="D6647" s="299" t="s">
        <v>62</v>
      </c>
      <c r="E6647" s="301">
        <v>18.285714285714288</v>
      </c>
      <c r="F6647" s="299" t="s">
        <v>187</v>
      </c>
    </row>
    <row r="6648" spans="1:6" x14ac:dyDescent="0.3">
      <c r="A6648" s="299" t="s">
        <v>495</v>
      </c>
      <c r="B6648" s="300">
        <v>32</v>
      </c>
      <c r="C6648" s="299" t="s">
        <v>91</v>
      </c>
      <c r="D6648" s="299" t="s">
        <v>62</v>
      </c>
      <c r="E6648" s="301">
        <v>66.952380952380963</v>
      </c>
      <c r="F6648" s="299" t="s">
        <v>77</v>
      </c>
    </row>
    <row r="6649" spans="1:6" x14ac:dyDescent="0.3">
      <c r="A6649" s="299" t="s">
        <v>495</v>
      </c>
      <c r="B6649" s="300">
        <v>32</v>
      </c>
      <c r="C6649" s="299" t="s">
        <v>91</v>
      </c>
      <c r="D6649" s="299" t="s">
        <v>63</v>
      </c>
      <c r="E6649" s="301">
        <v>14.571428571428566</v>
      </c>
      <c r="F6649" s="299" t="s">
        <v>187</v>
      </c>
    </row>
    <row r="6650" spans="1:6" x14ac:dyDescent="0.3">
      <c r="A6650" s="299" t="s">
        <v>495</v>
      </c>
      <c r="B6650" s="300">
        <v>32</v>
      </c>
      <c r="C6650" s="299" t="s">
        <v>91</v>
      </c>
      <c r="D6650" s="299" t="s">
        <v>63</v>
      </c>
      <c r="E6650" s="301">
        <v>371.99999999999994</v>
      </c>
      <c r="F6650" s="299" t="s">
        <v>77</v>
      </c>
    </row>
    <row r="6651" spans="1:6" x14ac:dyDescent="0.3">
      <c r="A6651" s="299" t="s">
        <v>495</v>
      </c>
      <c r="B6651" s="300">
        <v>32</v>
      </c>
      <c r="C6651" s="299" t="s">
        <v>91</v>
      </c>
      <c r="D6651" s="299" t="s">
        <v>64</v>
      </c>
      <c r="E6651" s="301">
        <v>8.0000000000000036</v>
      </c>
      <c r="F6651" s="299" t="s">
        <v>187</v>
      </c>
    </row>
    <row r="6652" spans="1:6" x14ac:dyDescent="0.3">
      <c r="A6652" s="299" t="s">
        <v>495</v>
      </c>
      <c r="B6652" s="300">
        <v>32</v>
      </c>
      <c r="C6652" s="299" t="s">
        <v>91</v>
      </c>
      <c r="D6652" s="299" t="s">
        <v>64</v>
      </c>
      <c r="E6652" s="301">
        <v>46.571428571428569</v>
      </c>
      <c r="F6652" s="299" t="s">
        <v>77</v>
      </c>
    </row>
    <row r="6653" spans="1:6" x14ac:dyDescent="0.3">
      <c r="A6653" s="299" t="s">
        <v>495</v>
      </c>
      <c r="B6653" s="300">
        <v>32</v>
      </c>
      <c r="C6653" s="299" t="s">
        <v>91</v>
      </c>
      <c r="D6653" s="299" t="s">
        <v>65</v>
      </c>
      <c r="E6653" s="301">
        <v>79.476190476190467</v>
      </c>
      <c r="F6653" s="299" t="s">
        <v>187</v>
      </c>
    </row>
    <row r="6654" spans="1:6" x14ac:dyDescent="0.3">
      <c r="A6654" s="299" t="s">
        <v>495</v>
      </c>
      <c r="B6654" s="300">
        <v>32</v>
      </c>
      <c r="C6654" s="299" t="s">
        <v>91</v>
      </c>
      <c r="D6654" s="299" t="s">
        <v>65</v>
      </c>
      <c r="E6654" s="301">
        <v>91.857142857142861</v>
      </c>
      <c r="F6654" s="299" t="s">
        <v>77</v>
      </c>
    </row>
    <row r="6655" spans="1:6" x14ac:dyDescent="0.3">
      <c r="A6655" s="299" t="s">
        <v>495</v>
      </c>
      <c r="B6655" s="300">
        <v>32</v>
      </c>
      <c r="C6655" s="299" t="s">
        <v>91</v>
      </c>
      <c r="D6655" s="299" t="s">
        <v>67</v>
      </c>
      <c r="E6655" s="301">
        <v>1.0000000000000004</v>
      </c>
      <c r="F6655" s="299" t="s">
        <v>77</v>
      </c>
    </row>
    <row r="6656" spans="1:6" x14ac:dyDescent="0.3">
      <c r="A6656" s="299" t="s">
        <v>495</v>
      </c>
      <c r="B6656" s="300">
        <v>32</v>
      </c>
      <c r="C6656" s="299" t="s">
        <v>92</v>
      </c>
      <c r="D6656" s="299" t="s">
        <v>47</v>
      </c>
      <c r="E6656" s="301">
        <v>24.999999999999993</v>
      </c>
      <c r="F6656" s="299" t="s">
        <v>187</v>
      </c>
    </row>
    <row r="6657" spans="1:6" x14ac:dyDescent="0.3">
      <c r="A6657" s="299" t="s">
        <v>495</v>
      </c>
      <c r="B6657" s="300">
        <v>32</v>
      </c>
      <c r="C6657" s="299" t="s">
        <v>92</v>
      </c>
      <c r="D6657" s="299" t="s">
        <v>47</v>
      </c>
      <c r="E6657" s="301">
        <v>13.476190476190473</v>
      </c>
      <c r="F6657" s="299" t="s">
        <v>188</v>
      </c>
    </row>
    <row r="6658" spans="1:6" x14ac:dyDescent="0.3">
      <c r="A6658" s="299" t="s">
        <v>495</v>
      </c>
      <c r="B6658" s="300">
        <v>32</v>
      </c>
      <c r="C6658" s="299" t="s">
        <v>92</v>
      </c>
      <c r="D6658" s="299" t="s">
        <v>47</v>
      </c>
      <c r="E6658" s="301">
        <v>93.380952380952394</v>
      </c>
      <c r="F6658" s="299" t="s">
        <v>77</v>
      </c>
    </row>
    <row r="6659" spans="1:6" x14ac:dyDescent="0.3">
      <c r="A6659" s="299" t="s">
        <v>495</v>
      </c>
      <c r="B6659" s="300">
        <v>32</v>
      </c>
      <c r="C6659" s="299" t="s">
        <v>92</v>
      </c>
      <c r="D6659" s="299" t="s">
        <v>48</v>
      </c>
      <c r="E6659" s="301">
        <v>35.190476190476197</v>
      </c>
      <c r="F6659" s="299" t="s">
        <v>77</v>
      </c>
    </row>
    <row r="6660" spans="1:6" x14ac:dyDescent="0.3">
      <c r="A6660" s="299" t="s">
        <v>495</v>
      </c>
      <c r="B6660" s="300">
        <v>32</v>
      </c>
      <c r="C6660" s="299" t="s">
        <v>92</v>
      </c>
      <c r="D6660" s="299" t="s">
        <v>49</v>
      </c>
      <c r="E6660" s="301">
        <v>21.428571428571427</v>
      </c>
      <c r="F6660" s="299" t="s">
        <v>187</v>
      </c>
    </row>
    <row r="6661" spans="1:6" x14ac:dyDescent="0.3">
      <c r="A6661" s="299" t="s">
        <v>495</v>
      </c>
      <c r="B6661" s="300">
        <v>32</v>
      </c>
      <c r="C6661" s="299" t="s">
        <v>92</v>
      </c>
      <c r="D6661" s="299" t="s">
        <v>49</v>
      </c>
      <c r="E6661" s="301">
        <v>1.0000000000000004</v>
      </c>
      <c r="F6661" s="299" t="s">
        <v>188</v>
      </c>
    </row>
    <row r="6662" spans="1:6" x14ac:dyDescent="0.3">
      <c r="A6662" s="299" t="s">
        <v>495</v>
      </c>
      <c r="B6662" s="300">
        <v>32</v>
      </c>
      <c r="C6662" s="299" t="s">
        <v>92</v>
      </c>
      <c r="D6662" s="299" t="s">
        <v>49</v>
      </c>
      <c r="E6662" s="301">
        <v>402.33333333333337</v>
      </c>
      <c r="F6662" s="299" t="s">
        <v>77</v>
      </c>
    </row>
    <row r="6663" spans="1:6" x14ac:dyDescent="0.3">
      <c r="A6663" s="299" t="s">
        <v>495</v>
      </c>
      <c r="B6663" s="300">
        <v>32</v>
      </c>
      <c r="C6663" s="299" t="s">
        <v>92</v>
      </c>
      <c r="D6663" s="299" t="s">
        <v>51</v>
      </c>
      <c r="E6663" s="301">
        <v>4.9047619047619051</v>
      </c>
      <c r="F6663" s="299" t="s">
        <v>77</v>
      </c>
    </row>
    <row r="6664" spans="1:6" x14ac:dyDescent="0.3">
      <c r="A6664" s="299" t="s">
        <v>495</v>
      </c>
      <c r="B6664" s="300">
        <v>32</v>
      </c>
      <c r="C6664" s="299" t="s">
        <v>92</v>
      </c>
      <c r="D6664" s="299" t="s">
        <v>52</v>
      </c>
      <c r="E6664" s="301">
        <v>88.761904761904773</v>
      </c>
      <c r="F6664" s="299" t="s">
        <v>187</v>
      </c>
    </row>
    <row r="6665" spans="1:6" x14ac:dyDescent="0.3">
      <c r="A6665" s="299" t="s">
        <v>495</v>
      </c>
      <c r="B6665" s="300">
        <v>32</v>
      </c>
      <c r="C6665" s="299" t="s">
        <v>92</v>
      </c>
      <c r="D6665" s="299" t="s">
        <v>52</v>
      </c>
      <c r="E6665" s="301">
        <v>192.76190476190476</v>
      </c>
      <c r="F6665" s="299" t="s">
        <v>77</v>
      </c>
    </row>
    <row r="6666" spans="1:6" x14ac:dyDescent="0.3">
      <c r="A6666" s="299" t="s">
        <v>495</v>
      </c>
      <c r="B6666" s="300">
        <v>32</v>
      </c>
      <c r="C6666" s="299" t="s">
        <v>92</v>
      </c>
      <c r="D6666" s="299" t="s">
        <v>53</v>
      </c>
      <c r="E6666" s="301">
        <v>78.095238095238074</v>
      </c>
      <c r="F6666" s="299" t="s">
        <v>187</v>
      </c>
    </row>
    <row r="6667" spans="1:6" x14ac:dyDescent="0.3">
      <c r="A6667" s="299" t="s">
        <v>495</v>
      </c>
      <c r="B6667" s="300">
        <v>32</v>
      </c>
      <c r="C6667" s="299" t="s">
        <v>92</v>
      </c>
      <c r="D6667" s="299" t="s">
        <v>53</v>
      </c>
      <c r="E6667" s="301">
        <v>274.57142857142856</v>
      </c>
      <c r="F6667" s="299" t="s">
        <v>77</v>
      </c>
    </row>
    <row r="6668" spans="1:6" x14ac:dyDescent="0.3">
      <c r="A6668" s="299" t="s">
        <v>495</v>
      </c>
      <c r="B6668" s="300">
        <v>32</v>
      </c>
      <c r="C6668" s="299" t="s">
        <v>92</v>
      </c>
      <c r="D6668" s="299" t="s">
        <v>54</v>
      </c>
      <c r="E6668" s="301">
        <v>17.000000000000007</v>
      </c>
      <c r="F6668" s="299" t="s">
        <v>187</v>
      </c>
    </row>
    <row r="6669" spans="1:6" x14ac:dyDescent="0.3">
      <c r="A6669" s="299" t="s">
        <v>495</v>
      </c>
      <c r="B6669" s="300">
        <v>32</v>
      </c>
      <c r="C6669" s="299" t="s">
        <v>92</v>
      </c>
      <c r="D6669" s="299" t="s">
        <v>54</v>
      </c>
      <c r="E6669" s="301">
        <v>430.14285714285711</v>
      </c>
      <c r="F6669" s="299" t="s">
        <v>77</v>
      </c>
    </row>
    <row r="6670" spans="1:6" x14ac:dyDescent="0.3">
      <c r="A6670" s="299" t="s">
        <v>495</v>
      </c>
      <c r="B6670" s="300">
        <v>32</v>
      </c>
      <c r="C6670" s="299" t="s">
        <v>92</v>
      </c>
      <c r="D6670" s="299" t="s">
        <v>55</v>
      </c>
      <c r="E6670" s="301">
        <v>87.714285714285722</v>
      </c>
      <c r="F6670" s="299" t="s">
        <v>187</v>
      </c>
    </row>
    <row r="6671" spans="1:6" x14ac:dyDescent="0.3">
      <c r="A6671" s="299" t="s">
        <v>495</v>
      </c>
      <c r="B6671" s="300">
        <v>32</v>
      </c>
      <c r="C6671" s="299" t="s">
        <v>92</v>
      </c>
      <c r="D6671" s="299" t="s">
        <v>55</v>
      </c>
      <c r="E6671" s="301">
        <v>268.76190476190476</v>
      </c>
      <c r="F6671" s="299" t="s">
        <v>77</v>
      </c>
    </row>
    <row r="6672" spans="1:6" x14ac:dyDescent="0.3">
      <c r="A6672" s="299" t="s">
        <v>495</v>
      </c>
      <c r="B6672" s="300">
        <v>32</v>
      </c>
      <c r="C6672" s="299" t="s">
        <v>92</v>
      </c>
      <c r="D6672" s="299" t="s">
        <v>56</v>
      </c>
      <c r="E6672" s="301">
        <v>4.0000000000000018</v>
      </c>
      <c r="F6672" s="299" t="s">
        <v>187</v>
      </c>
    </row>
    <row r="6673" spans="1:6" x14ac:dyDescent="0.3">
      <c r="A6673" s="299" t="s">
        <v>495</v>
      </c>
      <c r="B6673" s="300">
        <v>32</v>
      </c>
      <c r="C6673" s="299" t="s">
        <v>92</v>
      </c>
      <c r="D6673" s="299" t="s">
        <v>56</v>
      </c>
      <c r="E6673" s="301">
        <v>13.142857142857139</v>
      </c>
      <c r="F6673" s="299" t="s">
        <v>77</v>
      </c>
    </row>
    <row r="6674" spans="1:6" x14ac:dyDescent="0.3">
      <c r="A6674" s="299" t="s">
        <v>495</v>
      </c>
      <c r="B6674" s="300">
        <v>32</v>
      </c>
      <c r="C6674" s="299" t="s">
        <v>92</v>
      </c>
      <c r="D6674" s="299" t="s">
        <v>57</v>
      </c>
      <c r="E6674" s="301">
        <v>2.9999999999999991</v>
      </c>
      <c r="F6674" s="299" t="s">
        <v>187</v>
      </c>
    </row>
    <row r="6675" spans="1:6" x14ac:dyDescent="0.3">
      <c r="A6675" s="299" t="s">
        <v>495</v>
      </c>
      <c r="B6675" s="300">
        <v>32</v>
      </c>
      <c r="C6675" s="299" t="s">
        <v>92</v>
      </c>
      <c r="D6675" s="299" t="s">
        <v>57</v>
      </c>
      <c r="E6675" s="301">
        <v>4.3809523809523832</v>
      </c>
      <c r="F6675" s="299" t="s">
        <v>77</v>
      </c>
    </row>
    <row r="6676" spans="1:6" x14ac:dyDescent="0.3">
      <c r="A6676" s="299" t="s">
        <v>495</v>
      </c>
      <c r="B6676" s="300">
        <v>32</v>
      </c>
      <c r="C6676" s="299" t="s">
        <v>92</v>
      </c>
      <c r="D6676" s="299" t="s">
        <v>58</v>
      </c>
      <c r="E6676" s="301">
        <v>1.0000000000000004</v>
      </c>
      <c r="F6676" s="299" t="s">
        <v>187</v>
      </c>
    </row>
    <row r="6677" spans="1:6" x14ac:dyDescent="0.3">
      <c r="A6677" s="299" t="s">
        <v>495</v>
      </c>
      <c r="B6677" s="300">
        <v>32</v>
      </c>
      <c r="C6677" s="299" t="s">
        <v>92</v>
      </c>
      <c r="D6677" s="299" t="s">
        <v>58</v>
      </c>
      <c r="E6677" s="301">
        <v>2.0000000000000009</v>
      </c>
      <c r="F6677" s="299" t="s">
        <v>77</v>
      </c>
    </row>
    <row r="6678" spans="1:6" x14ac:dyDescent="0.3">
      <c r="A6678" s="299" t="s">
        <v>495</v>
      </c>
      <c r="B6678" s="300">
        <v>32</v>
      </c>
      <c r="C6678" s="299" t="s">
        <v>92</v>
      </c>
      <c r="D6678" s="299" t="s">
        <v>59</v>
      </c>
      <c r="E6678" s="301">
        <v>14.999999999999993</v>
      </c>
      <c r="F6678" s="299" t="s">
        <v>187</v>
      </c>
    </row>
    <row r="6679" spans="1:6" x14ac:dyDescent="0.3">
      <c r="A6679" s="299" t="s">
        <v>495</v>
      </c>
      <c r="B6679" s="300">
        <v>32</v>
      </c>
      <c r="C6679" s="299" t="s">
        <v>92</v>
      </c>
      <c r="D6679" s="299" t="s">
        <v>59</v>
      </c>
      <c r="E6679" s="301">
        <v>21.952380952380953</v>
      </c>
      <c r="F6679" s="299" t="s">
        <v>77</v>
      </c>
    </row>
    <row r="6680" spans="1:6" x14ac:dyDescent="0.3">
      <c r="A6680" s="299" t="s">
        <v>495</v>
      </c>
      <c r="B6680" s="300">
        <v>32</v>
      </c>
      <c r="C6680" s="299" t="s">
        <v>92</v>
      </c>
      <c r="D6680" s="299" t="s">
        <v>60</v>
      </c>
      <c r="E6680" s="301">
        <v>28.857142857142861</v>
      </c>
      <c r="F6680" s="299" t="s">
        <v>187</v>
      </c>
    </row>
    <row r="6681" spans="1:6" x14ac:dyDescent="0.3">
      <c r="A6681" s="299" t="s">
        <v>495</v>
      </c>
      <c r="B6681" s="300">
        <v>32</v>
      </c>
      <c r="C6681" s="299" t="s">
        <v>92</v>
      </c>
      <c r="D6681" s="299" t="s">
        <v>60</v>
      </c>
      <c r="E6681" s="301">
        <v>80.761904761904773</v>
      </c>
      <c r="F6681" s="299" t="s">
        <v>77</v>
      </c>
    </row>
    <row r="6682" spans="1:6" x14ac:dyDescent="0.3">
      <c r="A6682" s="299" t="s">
        <v>495</v>
      </c>
      <c r="B6682" s="300">
        <v>32</v>
      </c>
      <c r="C6682" s="299" t="s">
        <v>92</v>
      </c>
      <c r="D6682" s="299" t="s">
        <v>61</v>
      </c>
      <c r="E6682" s="301">
        <v>40.333333333333321</v>
      </c>
      <c r="F6682" s="299" t="s">
        <v>77</v>
      </c>
    </row>
    <row r="6683" spans="1:6" x14ac:dyDescent="0.3">
      <c r="A6683" s="299" t="s">
        <v>495</v>
      </c>
      <c r="B6683" s="300">
        <v>32</v>
      </c>
      <c r="C6683" s="299" t="s">
        <v>92</v>
      </c>
      <c r="D6683" s="299" t="s">
        <v>62</v>
      </c>
      <c r="E6683" s="301">
        <v>19.000000000000004</v>
      </c>
      <c r="F6683" s="299" t="s">
        <v>187</v>
      </c>
    </row>
    <row r="6684" spans="1:6" x14ac:dyDescent="0.3">
      <c r="A6684" s="299" t="s">
        <v>495</v>
      </c>
      <c r="B6684" s="300">
        <v>32</v>
      </c>
      <c r="C6684" s="299" t="s">
        <v>92</v>
      </c>
      <c r="D6684" s="299" t="s">
        <v>62</v>
      </c>
      <c r="E6684" s="301">
        <v>40.809523809523803</v>
      </c>
      <c r="F6684" s="299" t="s">
        <v>77</v>
      </c>
    </row>
    <row r="6685" spans="1:6" x14ac:dyDescent="0.3">
      <c r="A6685" s="299" t="s">
        <v>495</v>
      </c>
      <c r="B6685" s="300">
        <v>32</v>
      </c>
      <c r="C6685" s="299" t="s">
        <v>92</v>
      </c>
      <c r="D6685" s="299" t="s">
        <v>63</v>
      </c>
      <c r="E6685" s="301">
        <v>10</v>
      </c>
      <c r="F6685" s="299" t="s">
        <v>187</v>
      </c>
    </row>
    <row r="6686" spans="1:6" x14ac:dyDescent="0.3">
      <c r="A6686" s="299" t="s">
        <v>495</v>
      </c>
      <c r="B6686" s="300">
        <v>32</v>
      </c>
      <c r="C6686" s="299" t="s">
        <v>92</v>
      </c>
      <c r="D6686" s="299" t="s">
        <v>63</v>
      </c>
      <c r="E6686" s="301">
        <v>217.14285714285717</v>
      </c>
      <c r="F6686" s="299" t="s">
        <v>77</v>
      </c>
    </row>
    <row r="6687" spans="1:6" x14ac:dyDescent="0.3">
      <c r="A6687" s="299" t="s">
        <v>495</v>
      </c>
      <c r="B6687" s="300">
        <v>32</v>
      </c>
      <c r="C6687" s="299" t="s">
        <v>92</v>
      </c>
      <c r="D6687" s="299" t="s">
        <v>64</v>
      </c>
      <c r="E6687" s="301">
        <v>9.571428571428573</v>
      </c>
      <c r="F6687" s="299" t="s">
        <v>187</v>
      </c>
    </row>
    <row r="6688" spans="1:6" x14ac:dyDescent="0.3">
      <c r="A6688" s="299" t="s">
        <v>495</v>
      </c>
      <c r="B6688" s="300">
        <v>32</v>
      </c>
      <c r="C6688" s="299" t="s">
        <v>92</v>
      </c>
      <c r="D6688" s="299" t="s">
        <v>64</v>
      </c>
      <c r="E6688" s="301">
        <v>24.476190476190471</v>
      </c>
      <c r="F6688" s="299" t="s">
        <v>77</v>
      </c>
    </row>
    <row r="6689" spans="1:6" x14ac:dyDescent="0.3">
      <c r="A6689" s="299" t="s">
        <v>495</v>
      </c>
      <c r="B6689" s="300">
        <v>32</v>
      </c>
      <c r="C6689" s="299" t="s">
        <v>92</v>
      </c>
      <c r="D6689" s="299" t="s">
        <v>65</v>
      </c>
      <c r="E6689" s="301">
        <v>21</v>
      </c>
      <c r="F6689" s="299" t="s">
        <v>187</v>
      </c>
    </row>
    <row r="6690" spans="1:6" x14ac:dyDescent="0.3">
      <c r="A6690" s="299" t="s">
        <v>495</v>
      </c>
      <c r="B6690" s="300">
        <v>32</v>
      </c>
      <c r="C6690" s="299" t="s">
        <v>92</v>
      </c>
      <c r="D6690" s="299" t="s">
        <v>65</v>
      </c>
      <c r="E6690" s="301">
        <v>23.190476190476186</v>
      </c>
      <c r="F6690" s="299" t="s">
        <v>77</v>
      </c>
    </row>
    <row r="6691" spans="1:6" x14ac:dyDescent="0.3">
      <c r="A6691" s="299" t="s">
        <v>495</v>
      </c>
      <c r="B6691" s="300">
        <v>32</v>
      </c>
      <c r="C6691" s="299" t="s">
        <v>92</v>
      </c>
      <c r="D6691" s="299" t="s">
        <v>67</v>
      </c>
      <c r="E6691" s="301">
        <v>1.0000000000000004</v>
      </c>
      <c r="F6691" s="299" t="s">
        <v>77</v>
      </c>
    </row>
    <row r="6692" spans="1:6" x14ac:dyDescent="0.3">
      <c r="A6692" s="299" t="s">
        <v>495</v>
      </c>
      <c r="B6692" s="300">
        <v>33</v>
      </c>
      <c r="C6692" s="299" t="s">
        <v>91</v>
      </c>
      <c r="D6692" s="299" t="s">
        <v>47</v>
      </c>
      <c r="E6692" s="301">
        <v>19.190476190476193</v>
      </c>
      <c r="F6692" s="299" t="s">
        <v>187</v>
      </c>
    </row>
    <row r="6693" spans="1:6" x14ac:dyDescent="0.3">
      <c r="A6693" s="299" t="s">
        <v>495</v>
      </c>
      <c r="B6693" s="300">
        <v>33</v>
      </c>
      <c r="C6693" s="299" t="s">
        <v>91</v>
      </c>
      <c r="D6693" s="299" t="s">
        <v>47</v>
      </c>
      <c r="E6693" s="301">
        <v>1.0000000000000004</v>
      </c>
      <c r="F6693" s="299" t="s">
        <v>81</v>
      </c>
    </row>
    <row r="6694" spans="1:6" x14ac:dyDescent="0.3">
      <c r="A6694" s="299" t="s">
        <v>495</v>
      </c>
      <c r="B6694" s="300">
        <v>33</v>
      </c>
      <c r="C6694" s="299" t="s">
        <v>91</v>
      </c>
      <c r="D6694" s="299" t="s">
        <v>47</v>
      </c>
      <c r="E6694" s="301">
        <v>127.09523809523809</v>
      </c>
      <c r="F6694" s="299" t="s">
        <v>80</v>
      </c>
    </row>
    <row r="6695" spans="1:6" x14ac:dyDescent="0.3">
      <c r="A6695" s="299" t="s">
        <v>495</v>
      </c>
      <c r="B6695" s="300">
        <v>33</v>
      </c>
      <c r="C6695" s="299" t="s">
        <v>91</v>
      </c>
      <c r="D6695" s="299" t="s">
        <v>47</v>
      </c>
      <c r="E6695" s="301">
        <v>25.999999999999989</v>
      </c>
      <c r="F6695" s="299" t="s">
        <v>188</v>
      </c>
    </row>
    <row r="6696" spans="1:6" x14ac:dyDescent="0.3">
      <c r="A6696" s="299" t="s">
        <v>495</v>
      </c>
      <c r="B6696" s="300">
        <v>33</v>
      </c>
      <c r="C6696" s="299" t="s">
        <v>91</v>
      </c>
      <c r="D6696" s="299" t="s">
        <v>47</v>
      </c>
      <c r="E6696" s="301">
        <v>79.238095238095227</v>
      </c>
      <c r="F6696" s="299" t="s">
        <v>77</v>
      </c>
    </row>
    <row r="6697" spans="1:6" x14ac:dyDescent="0.3">
      <c r="A6697" s="299" t="s">
        <v>495</v>
      </c>
      <c r="B6697" s="300">
        <v>33</v>
      </c>
      <c r="C6697" s="299" t="s">
        <v>91</v>
      </c>
      <c r="D6697" s="299" t="s">
        <v>48</v>
      </c>
      <c r="E6697" s="301">
        <v>3.8571428571428577</v>
      </c>
      <c r="F6697" s="299" t="s">
        <v>76</v>
      </c>
    </row>
    <row r="6698" spans="1:6" x14ac:dyDescent="0.3">
      <c r="A6698" s="299" t="s">
        <v>495</v>
      </c>
      <c r="B6698" s="300">
        <v>33</v>
      </c>
      <c r="C6698" s="299" t="s">
        <v>91</v>
      </c>
      <c r="D6698" s="299" t="s">
        <v>48</v>
      </c>
      <c r="E6698" s="301">
        <v>2.9047619047619038</v>
      </c>
      <c r="F6698" s="299" t="s">
        <v>187</v>
      </c>
    </row>
    <row r="6699" spans="1:6" x14ac:dyDescent="0.3">
      <c r="A6699" s="299" t="s">
        <v>495</v>
      </c>
      <c r="B6699" s="300">
        <v>33</v>
      </c>
      <c r="C6699" s="299" t="s">
        <v>91</v>
      </c>
      <c r="D6699" s="299" t="s">
        <v>48</v>
      </c>
      <c r="E6699" s="301">
        <v>5</v>
      </c>
      <c r="F6699" s="299" t="s">
        <v>77</v>
      </c>
    </row>
    <row r="6700" spans="1:6" x14ac:dyDescent="0.3">
      <c r="A6700" s="299" t="s">
        <v>495</v>
      </c>
      <c r="B6700" s="300">
        <v>33</v>
      </c>
      <c r="C6700" s="299" t="s">
        <v>91</v>
      </c>
      <c r="D6700" s="299" t="s">
        <v>49</v>
      </c>
      <c r="E6700" s="301">
        <v>51.428571428571423</v>
      </c>
      <c r="F6700" s="299" t="s">
        <v>187</v>
      </c>
    </row>
    <row r="6701" spans="1:6" x14ac:dyDescent="0.3">
      <c r="A6701" s="299" t="s">
        <v>495</v>
      </c>
      <c r="B6701" s="300">
        <v>33</v>
      </c>
      <c r="C6701" s="299" t="s">
        <v>91</v>
      </c>
      <c r="D6701" s="299" t="s">
        <v>49</v>
      </c>
      <c r="E6701" s="301">
        <v>656.66666666666663</v>
      </c>
      <c r="F6701" s="299" t="s">
        <v>77</v>
      </c>
    </row>
    <row r="6702" spans="1:6" x14ac:dyDescent="0.3">
      <c r="A6702" s="299" t="s">
        <v>495</v>
      </c>
      <c r="B6702" s="300">
        <v>33</v>
      </c>
      <c r="C6702" s="299" t="s">
        <v>91</v>
      </c>
      <c r="D6702" s="299" t="s">
        <v>50</v>
      </c>
      <c r="E6702" s="301">
        <v>2.7142857142857135</v>
      </c>
      <c r="F6702" s="299" t="s">
        <v>77</v>
      </c>
    </row>
    <row r="6703" spans="1:6" x14ac:dyDescent="0.3">
      <c r="A6703" s="299" t="s">
        <v>495</v>
      </c>
      <c r="B6703" s="300">
        <v>33</v>
      </c>
      <c r="C6703" s="299" t="s">
        <v>91</v>
      </c>
      <c r="D6703" s="299" t="s">
        <v>51</v>
      </c>
      <c r="E6703" s="301">
        <v>37.761904761904759</v>
      </c>
      <c r="F6703" s="299" t="s">
        <v>77</v>
      </c>
    </row>
    <row r="6704" spans="1:6" x14ac:dyDescent="0.3">
      <c r="A6704" s="299" t="s">
        <v>495</v>
      </c>
      <c r="B6704" s="300">
        <v>33</v>
      </c>
      <c r="C6704" s="299" t="s">
        <v>91</v>
      </c>
      <c r="D6704" s="299" t="s">
        <v>52</v>
      </c>
      <c r="E6704" s="301">
        <v>338.09523809523802</v>
      </c>
      <c r="F6704" s="299" t="s">
        <v>187</v>
      </c>
    </row>
    <row r="6705" spans="1:6" x14ac:dyDescent="0.3">
      <c r="A6705" s="299" t="s">
        <v>495</v>
      </c>
      <c r="B6705" s="300">
        <v>33</v>
      </c>
      <c r="C6705" s="299" t="s">
        <v>91</v>
      </c>
      <c r="D6705" s="299" t="s">
        <v>52</v>
      </c>
      <c r="E6705" s="301">
        <v>1290.0476190476193</v>
      </c>
      <c r="F6705" s="299" t="s">
        <v>77</v>
      </c>
    </row>
    <row r="6706" spans="1:6" x14ac:dyDescent="0.3">
      <c r="A6706" s="299" t="s">
        <v>495</v>
      </c>
      <c r="B6706" s="300">
        <v>33</v>
      </c>
      <c r="C6706" s="299" t="s">
        <v>91</v>
      </c>
      <c r="D6706" s="299" t="s">
        <v>53</v>
      </c>
      <c r="E6706" s="301">
        <v>704.71428571428567</v>
      </c>
      <c r="F6706" s="299" t="s">
        <v>187</v>
      </c>
    </row>
    <row r="6707" spans="1:6" x14ac:dyDescent="0.3">
      <c r="A6707" s="299" t="s">
        <v>495</v>
      </c>
      <c r="B6707" s="300">
        <v>33</v>
      </c>
      <c r="C6707" s="299" t="s">
        <v>91</v>
      </c>
      <c r="D6707" s="299" t="s">
        <v>53</v>
      </c>
      <c r="E6707" s="301">
        <v>1200.5714285714284</v>
      </c>
      <c r="F6707" s="299" t="s">
        <v>77</v>
      </c>
    </row>
    <row r="6708" spans="1:6" x14ac:dyDescent="0.3">
      <c r="A6708" s="299" t="s">
        <v>495</v>
      </c>
      <c r="B6708" s="300">
        <v>33</v>
      </c>
      <c r="C6708" s="299" t="s">
        <v>91</v>
      </c>
      <c r="D6708" s="299" t="s">
        <v>54</v>
      </c>
      <c r="E6708" s="301">
        <v>227.47619047619048</v>
      </c>
      <c r="F6708" s="299" t="s">
        <v>187</v>
      </c>
    </row>
    <row r="6709" spans="1:6" x14ac:dyDescent="0.3">
      <c r="A6709" s="299" t="s">
        <v>495</v>
      </c>
      <c r="B6709" s="300">
        <v>33</v>
      </c>
      <c r="C6709" s="299" t="s">
        <v>91</v>
      </c>
      <c r="D6709" s="299" t="s">
        <v>54</v>
      </c>
      <c r="E6709" s="301">
        <v>1.0000000000000004</v>
      </c>
      <c r="F6709" s="299" t="s">
        <v>80</v>
      </c>
    </row>
    <row r="6710" spans="1:6" x14ac:dyDescent="0.3">
      <c r="A6710" s="299" t="s">
        <v>495</v>
      </c>
      <c r="B6710" s="300">
        <v>33</v>
      </c>
      <c r="C6710" s="299" t="s">
        <v>91</v>
      </c>
      <c r="D6710" s="299" t="s">
        <v>54</v>
      </c>
      <c r="E6710" s="301">
        <v>230.76190476190476</v>
      </c>
      <c r="F6710" s="299" t="s">
        <v>77</v>
      </c>
    </row>
    <row r="6711" spans="1:6" x14ac:dyDescent="0.3">
      <c r="A6711" s="299" t="s">
        <v>495</v>
      </c>
      <c r="B6711" s="300">
        <v>33</v>
      </c>
      <c r="C6711" s="299" t="s">
        <v>91</v>
      </c>
      <c r="D6711" s="299" t="s">
        <v>55</v>
      </c>
      <c r="E6711" s="301">
        <v>408.09523809523807</v>
      </c>
      <c r="F6711" s="299" t="s">
        <v>187</v>
      </c>
    </row>
    <row r="6712" spans="1:6" x14ac:dyDescent="0.3">
      <c r="A6712" s="299" t="s">
        <v>495</v>
      </c>
      <c r="B6712" s="300">
        <v>33</v>
      </c>
      <c r="C6712" s="299" t="s">
        <v>91</v>
      </c>
      <c r="D6712" s="299" t="s">
        <v>55</v>
      </c>
      <c r="E6712" s="301">
        <v>3128.5714285714289</v>
      </c>
      <c r="F6712" s="299" t="s">
        <v>77</v>
      </c>
    </row>
    <row r="6713" spans="1:6" x14ac:dyDescent="0.3">
      <c r="A6713" s="299" t="s">
        <v>495</v>
      </c>
      <c r="B6713" s="300">
        <v>33</v>
      </c>
      <c r="C6713" s="299" t="s">
        <v>91</v>
      </c>
      <c r="D6713" s="299" t="s">
        <v>56</v>
      </c>
      <c r="E6713" s="301">
        <v>105.04761904761907</v>
      </c>
      <c r="F6713" s="299" t="s">
        <v>187</v>
      </c>
    </row>
    <row r="6714" spans="1:6" x14ac:dyDescent="0.3">
      <c r="A6714" s="299" t="s">
        <v>495</v>
      </c>
      <c r="B6714" s="300">
        <v>33</v>
      </c>
      <c r="C6714" s="299" t="s">
        <v>91</v>
      </c>
      <c r="D6714" s="299" t="s">
        <v>56</v>
      </c>
      <c r="E6714" s="301">
        <v>134.71428571428572</v>
      </c>
      <c r="F6714" s="299" t="s">
        <v>77</v>
      </c>
    </row>
    <row r="6715" spans="1:6" x14ac:dyDescent="0.3">
      <c r="A6715" s="299" t="s">
        <v>495</v>
      </c>
      <c r="B6715" s="300">
        <v>33</v>
      </c>
      <c r="C6715" s="299" t="s">
        <v>91</v>
      </c>
      <c r="D6715" s="299" t="s">
        <v>57</v>
      </c>
      <c r="E6715" s="301">
        <v>29.142857142857132</v>
      </c>
      <c r="F6715" s="299" t="s">
        <v>187</v>
      </c>
    </row>
    <row r="6716" spans="1:6" x14ac:dyDescent="0.3">
      <c r="A6716" s="299" t="s">
        <v>495</v>
      </c>
      <c r="B6716" s="300">
        <v>33</v>
      </c>
      <c r="C6716" s="299" t="s">
        <v>91</v>
      </c>
      <c r="D6716" s="299" t="s">
        <v>57</v>
      </c>
      <c r="E6716" s="301">
        <v>16.809523809523817</v>
      </c>
      <c r="F6716" s="299" t="s">
        <v>77</v>
      </c>
    </row>
    <row r="6717" spans="1:6" x14ac:dyDescent="0.3">
      <c r="A6717" s="299" t="s">
        <v>495</v>
      </c>
      <c r="B6717" s="300">
        <v>33</v>
      </c>
      <c r="C6717" s="299" t="s">
        <v>91</v>
      </c>
      <c r="D6717" s="299" t="s">
        <v>58</v>
      </c>
      <c r="E6717" s="301">
        <v>10.047619047619047</v>
      </c>
      <c r="F6717" s="299" t="s">
        <v>187</v>
      </c>
    </row>
    <row r="6718" spans="1:6" x14ac:dyDescent="0.3">
      <c r="A6718" s="299" t="s">
        <v>495</v>
      </c>
      <c r="B6718" s="300">
        <v>33</v>
      </c>
      <c r="C6718" s="299" t="s">
        <v>91</v>
      </c>
      <c r="D6718" s="299" t="s">
        <v>58</v>
      </c>
      <c r="E6718" s="301">
        <v>18.571428571428573</v>
      </c>
      <c r="F6718" s="299" t="s">
        <v>77</v>
      </c>
    </row>
    <row r="6719" spans="1:6" x14ac:dyDescent="0.3">
      <c r="A6719" s="299" t="s">
        <v>495</v>
      </c>
      <c r="B6719" s="300">
        <v>33</v>
      </c>
      <c r="C6719" s="299" t="s">
        <v>91</v>
      </c>
      <c r="D6719" s="299" t="s">
        <v>59</v>
      </c>
      <c r="E6719" s="301">
        <v>115.76190476190474</v>
      </c>
      <c r="F6719" s="299" t="s">
        <v>187</v>
      </c>
    </row>
    <row r="6720" spans="1:6" x14ac:dyDescent="0.3">
      <c r="A6720" s="299" t="s">
        <v>495</v>
      </c>
      <c r="B6720" s="300">
        <v>33</v>
      </c>
      <c r="C6720" s="299" t="s">
        <v>91</v>
      </c>
      <c r="D6720" s="299" t="s">
        <v>59</v>
      </c>
      <c r="E6720" s="301">
        <v>203.42857142857144</v>
      </c>
      <c r="F6720" s="299" t="s">
        <v>77</v>
      </c>
    </row>
    <row r="6721" spans="1:6" x14ac:dyDescent="0.3">
      <c r="A6721" s="299" t="s">
        <v>495</v>
      </c>
      <c r="B6721" s="300">
        <v>33</v>
      </c>
      <c r="C6721" s="299" t="s">
        <v>91</v>
      </c>
      <c r="D6721" s="299" t="s">
        <v>60</v>
      </c>
      <c r="E6721" s="301">
        <v>158.66666666666666</v>
      </c>
      <c r="F6721" s="299" t="s">
        <v>187</v>
      </c>
    </row>
    <row r="6722" spans="1:6" x14ac:dyDescent="0.3">
      <c r="A6722" s="299" t="s">
        <v>495</v>
      </c>
      <c r="B6722" s="300">
        <v>33</v>
      </c>
      <c r="C6722" s="299" t="s">
        <v>91</v>
      </c>
      <c r="D6722" s="299" t="s">
        <v>60</v>
      </c>
      <c r="E6722" s="301">
        <v>868.61904761904782</v>
      </c>
      <c r="F6722" s="299" t="s">
        <v>77</v>
      </c>
    </row>
    <row r="6723" spans="1:6" x14ac:dyDescent="0.3">
      <c r="A6723" s="299" t="s">
        <v>495</v>
      </c>
      <c r="B6723" s="300">
        <v>33</v>
      </c>
      <c r="C6723" s="299" t="s">
        <v>91</v>
      </c>
      <c r="D6723" s="299" t="s">
        <v>61</v>
      </c>
      <c r="E6723" s="301">
        <v>111.52380952380955</v>
      </c>
      <c r="F6723" s="299" t="s">
        <v>77</v>
      </c>
    </row>
    <row r="6724" spans="1:6" x14ac:dyDescent="0.3">
      <c r="A6724" s="299" t="s">
        <v>495</v>
      </c>
      <c r="B6724" s="300">
        <v>33</v>
      </c>
      <c r="C6724" s="299" t="s">
        <v>91</v>
      </c>
      <c r="D6724" s="299" t="s">
        <v>62</v>
      </c>
      <c r="E6724" s="301">
        <v>133.47619047619045</v>
      </c>
      <c r="F6724" s="299" t="s">
        <v>187</v>
      </c>
    </row>
    <row r="6725" spans="1:6" x14ac:dyDescent="0.3">
      <c r="A6725" s="299" t="s">
        <v>495</v>
      </c>
      <c r="B6725" s="300">
        <v>33</v>
      </c>
      <c r="C6725" s="299" t="s">
        <v>91</v>
      </c>
      <c r="D6725" s="299" t="s">
        <v>62</v>
      </c>
      <c r="E6725" s="301">
        <v>333.71428571428578</v>
      </c>
      <c r="F6725" s="299" t="s">
        <v>77</v>
      </c>
    </row>
    <row r="6726" spans="1:6" x14ac:dyDescent="0.3">
      <c r="A6726" s="299" t="s">
        <v>495</v>
      </c>
      <c r="B6726" s="300">
        <v>33</v>
      </c>
      <c r="C6726" s="299" t="s">
        <v>91</v>
      </c>
      <c r="D6726" s="299" t="s">
        <v>63</v>
      </c>
      <c r="E6726" s="301">
        <v>27.619047619047613</v>
      </c>
      <c r="F6726" s="299" t="s">
        <v>187</v>
      </c>
    </row>
    <row r="6727" spans="1:6" x14ac:dyDescent="0.3">
      <c r="A6727" s="299" t="s">
        <v>495</v>
      </c>
      <c r="B6727" s="300">
        <v>33</v>
      </c>
      <c r="C6727" s="299" t="s">
        <v>91</v>
      </c>
      <c r="D6727" s="299" t="s">
        <v>63</v>
      </c>
      <c r="E6727" s="301">
        <v>974.38095238095207</v>
      </c>
      <c r="F6727" s="299" t="s">
        <v>77</v>
      </c>
    </row>
    <row r="6728" spans="1:6" x14ac:dyDescent="0.3">
      <c r="A6728" s="299" t="s">
        <v>495</v>
      </c>
      <c r="B6728" s="300">
        <v>33</v>
      </c>
      <c r="C6728" s="299" t="s">
        <v>91</v>
      </c>
      <c r="D6728" s="299" t="s">
        <v>64</v>
      </c>
      <c r="E6728" s="301">
        <v>27.095238095238091</v>
      </c>
      <c r="F6728" s="299" t="s">
        <v>187</v>
      </c>
    </row>
    <row r="6729" spans="1:6" x14ac:dyDescent="0.3">
      <c r="A6729" s="299" t="s">
        <v>495</v>
      </c>
      <c r="B6729" s="300">
        <v>33</v>
      </c>
      <c r="C6729" s="299" t="s">
        <v>91</v>
      </c>
      <c r="D6729" s="299" t="s">
        <v>64</v>
      </c>
      <c r="E6729" s="301">
        <v>220.66666666666663</v>
      </c>
      <c r="F6729" s="299" t="s">
        <v>77</v>
      </c>
    </row>
    <row r="6730" spans="1:6" x14ac:dyDescent="0.3">
      <c r="A6730" s="299" t="s">
        <v>495</v>
      </c>
      <c r="B6730" s="300">
        <v>33</v>
      </c>
      <c r="C6730" s="299" t="s">
        <v>91</v>
      </c>
      <c r="D6730" s="299" t="s">
        <v>65</v>
      </c>
      <c r="E6730" s="301">
        <v>213.71428571428572</v>
      </c>
      <c r="F6730" s="299" t="s">
        <v>187</v>
      </c>
    </row>
    <row r="6731" spans="1:6" x14ac:dyDescent="0.3">
      <c r="A6731" s="299" t="s">
        <v>495</v>
      </c>
      <c r="B6731" s="300">
        <v>33</v>
      </c>
      <c r="C6731" s="299" t="s">
        <v>91</v>
      </c>
      <c r="D6731" s="299" t="s">
        <v>65</v>
      </c>
      <c r="E6731" s="301">
        <v>253.09523809523807</v>
      </c>
      <c r="F6731" s="299" t="s">
        <v>77</v>
      </c>
    </row>
    <row r="6732" spans="1:6" x14ac:dyDescent="0.3">
      <c r="A6732" s="299" t="s">
        <v>495</v>
      </c>
      <c r="B6732" s="300">
        <v>33</v>
      </c>
      <c r="C6732" s="299" t="s">
        <v>91</v>
      </c>
      <c r="D6732" s="299" t="s">
        <v>67</v>
      </c>
      <c r="E6732" s="301">
        <v>29.952380952380942</v>
      </c>
      <c r="F6732" s="299" t="s">
        <v>77</v>
      </c>
    </row>
    <row r="6733" spans="1:6" x14ac:dyDescent="0.3">
      <c r="A6733" s="299" t="s">
        <v>495</v>
      </c>
      <c r="B6733" s="300">
        <v>33</v>
      </c>
      <c r="C6733" s="299" t="s">
        <v>92</v>
      </c>
      <c r="D6733" s="299" t="s">
        <v>47</v>
      </c>
      <c r="E6733" s="301">
        <v>20.761904761904763</v>
      </c>
      <c r="F6733" s="299" t="s">
        <v>187</v>
      </c>
    </row>
    <row r="6734" spans="1:6" x14ac:dyDescent="0.3">
      <c r="A6734" s="299" t="s">
        <v>495</v>
      </c>
      <c r="B6734" s="300">
        <v>33</v>
      </c>
      <c r="C6734" s="299" t="s">
        <v>92</v>
      </c>
      <c r="D6734" s="299" t="s">
        <v>47</v>
      </c>
      <c r="E6734" s="301">
        <v>1.0000000000000004</v>
      </c>
      <c r="F6734" s="299" t="s">
        <v>81</v>
      </c>
    </row>
    <row r="6735" spans="1:6" x14ac:dyDescent="0.3">
      <c r="A6735" s="299" t="s">
        <v>495</v>
      </c>
      <c r="B6735" s="300">
        <v>33</v>
      </c>
      <c r="C6735" s="299" t="s">
        <v>92</v>
      </c>
      <c r="D6735" s="299" t="s">
        <v>47</v>
      </c>
      <c r="E6735" s="301">
        <v>39.80952380952381</v>
      </c>
      <c r="F6735" s="299" t="s">
        <v>80</v>
      </c>
    </row>
    <row r="6736" spans="1:6" x14ac:dyDescent="0.3">
      <c r="A6736" s="299" t="s">
        <v>495</v>
      </c>
      <c r="B6736" s="300">
        <v>33</v>
      </c>
      <c r="C6736" s="299" t="s">
        <v>92</v>
      </c>
      <c r="D6736" s="299" t="s">
        <v>47</v>
      </c>
      <c r="E6736" s="301">
        <v>16.285714285714292</v>
      </c>
      <c r="F6736" s="299" t="s">
        <v>188</v>
      </c>
    </row>
    <row r="6737" spans="1:6" x14ac:dyDescent="0.3">
      <c r="A6737" s="299" t="s">
        <v>495</v>
      </c>
      <c r="B6737" s="300">
        <v>33</v>
      </c>
      <c r="C6737" s="299" t="s">
        <v>92</v>
      </c>
      <c r="D6737" s="299" t="s">
        <v>47</v>
      </c>
      <c r="E6737" s="301">
        <v>34.714285714285722</v>
      </c>
      <c r="F6737" s="299" t="s">
        <v>77</v>
      </c>
    </row>
    <row r="6738" spans="1:6" x14ac:dyDescent="0.3">
      <c r="A6738" s="299" t="s">
        <v>495</v>
      </c>
      <c r="B6738" s="300">
        <v>33</v>
      </c>
      <c r="C6738" s="299" t="s">
        <v>92</v>
      </c>
      <c r="D6738" s="299" t="s">
        <v>48</v>
      </c>
      <c r="E6738" s="301">
        <v>14.380952380952376</v>
      </c>
      <c r="F6738" s="299" t="s">
        <v>76</v>
      </c>
    </row>
    <row r="6739" spans="1:6" x14ac:dyDescent="0.3">
      <c r="A6739" s="299" t="s">
        <v>495</v>
      </c>
      <c r="B6739" s="300">
        <v>33</v>
      </c>
      <c r="C6739" s="299" t="s">
        <v>92</v>
      </c>
      <c r="D6739" s="299" t="s">
        <v>48</v>
      </c>
      <c r="E6739" s="301">
        <v>1.0000000000000004</v>
      </c>
      <c r="F6739" s="299" t="s">
        <v>187</v>
      </c>
    </row>
    <row r="6740" spans="1:6" x14ac:dyDescent="0.3">
      <c r="A6740" s="299" t="s">
        <v>495</v>
      </c>
      <c r="B6740" s="300">
        <v>33</v>
      </c>
      <c r="C6740" s="299" t="s">
        <v>92</v>
      </c>
      <c r="D6740" s="299" t="s">
        <v>48</v>
      </c>
      <c r="E6740" s="301">
        <v>10</v>
      </c>
      <c r="F6740" s="299" t="s">
        <v>77</v>
      </c>
    </row>
    <row r="6741" spans="1:6" x14ac:dyDescent="0.3">
      <c r="A6741" s="299" t="s">
        <v>495</v>
      </c>
      <c r="B6741" s="300">
        <v>33</v>
      </c>
      <c r="C6741" s="299" t="s">
        <v>92</v>
      </c>
      <c r="D6741" s="299" t="s">
        <v>49</v>
      </c>
      <c r="E6741" s="301">
        <v>40.999999999999986</v>
      </c>
      <c r="F6741" s="299" t="s">
        <v>187</v>
      </c>
    </row>
    <row r="6742" spans="1:6" x14ac:dyDescent="0.3">
      <c r="A6742" s="299" t="s">
        <v>495</v>
      </c>
      <c r="B6742" s="300">
        <v>33</v>
      </c>
      <c r="C6742" s="299" t="s">
        <v>92</v>
      </c>
      <c r="D6742" s="299" t="s">
        <v>49</v>
      </c>
      <c r="E6742" s="301">
        <v>487.61904761904759</v>
      </c>
      <c r="F6742" s="299" t="s">
        <v>77</v>
      </c>
    </row>
    <row r="6743" spans="1:6" x14ac:dyDescent="0.3">
      <c r="A6743" s="299" t="s">
        <v>495</v>
      </c>
      <c r="B6743" s="300">
        <v>33</v>
      </c>
      <c r="C6743" s="299" t="s">
        <v>92</v>
      </c>
      <c r="D6743" s="299" t="s">
        <v>50</v>
      </c>
      <c r="E6743" s="301">
        <v>2.0000000000000009</v>
      </c>
      <c r="F6743" s="299" t="s">
        <v>77</v>
      </c>
    </row>
    <row r="6744" spans="1:6" x14ac:dyDescent="0.3">
      <c r="A6744" s="299" t="s">
        <v>495</v>
      </c>
      <c r="B6744" s="300">
        <v>33</v>
      </c>
      <c r="C6744" s="299" t="s">
        <v>92</v>
      </c>
      <c r="D6744" s="299" t="s">
        <v>51</v>
      </c>
      <c r="E6744" s="301">
        <v>20.523809523809526</v>
      </c>
      <c r="F6744" s="299" t="s">
        <v>77</v>
      </c>
    </row>
    <row r="6745" spans="1:6" x14ac:dyDescent="0.3">
      <c r="A6745" s="299" t="s">
        <v>495</v>
      </c>
      <c r="B6745" s="300">
        <v>33</v>
      </c>
      <c r="C6745" s="299" t="s">
        <v>92</v>
      </c>
      <c r="D6745" s="299" t="s">
        <v>52</v>
      </c>
      <c r="E6745" s="301">
        <v>339.47619047619054</v>
      </c>
      <c r="F6745" s="299" t="s">
        <v>187</v>
      </c>
    </row>
    <row r="6746" spans="1:6" x14ac:dyDescent="0.3">
      <c r="A6746" s="299" t="s">
        <v>495</v>
      </c>
      <c r="B6746" s="300">
        <v>33</v>
      </c>
      <c r="C6746" s="299" t="s">
        <v>92</v>
      </c>
      <c r="D6746" s="299" t="s">
        <v>52</v>
      </c>
      <c r="E6746" s="301">
        <v>519.47619047619048</v>
      </c>
      <c r="F6746" s="299" t="s">
        <v>77</v>
      </c>
    </row>
    <row r="6747" spans="1:6" x14ac:dyDescent="0.3">
      <c r="A6747" s="299" t="s">
        <v>495</v>
      </c>
      <c r="B6747" s="300">
        <v>33</v>
      </c>
      <c r="C6747" s="299" t="s">
        <v>92</v>
      </c>
      <c r="D6747" s="299" t="s">
        <v>53</v>
      </c>
      <c r="E6747" s="301">
        <v>149.95238095238099</v>
      </c>
      <c r="F6747" s="299" t="s">
        <v>187</v>
      </c>
    </row>
    <row r="6748" spans="1:6" x14ac:dyDescent="0.3">
      <c r="A6748" s="299" t="s">
        <v>495</v>
      </c>
      <c r="B6748" s="300">
        <v>33</v>
      </c>
      <c r="C6748" s="299" t="s">
        <v>92</v>
      </c>
      <c r="D6748" s="299" t="s">
        <v>53</v>
      </c>
      <c r="E6748" s="301">
        <v>510.04761904761904</v>
      </c>
      <c r="F6748" s="299" t="s">
        <v>77</v>
      </c>
    </row>
    <row r="6749" spans="1:6" x14ac:dyDescent="0.3">
      <c r="A6749" s="299" t="s">
        <v>495</v>
      </c>
      <c r="B6749" s="300">
        <v>33</v>
      </c>
      <c r="C6749" s="299" t="s">
        <v>92</v>
      </c>
      <c r="D6749" s="299" t="s">
        <v>54</v>
      </c>
      <c r="E6749" s="301">
        <v>63.095238095238102</v>
      </c>
      <c r="F6749" s="299" t="s">
        <v>187</v>
      </c>
    </row>
    <row r="6750" spans="1:6" x14ac:dyDescent="0.3">
      <c r="A6750" s="299" t="s">
        <v>495</v>
      </c>
      <c r="B6750" s="300">
        <v>33</v>
      </c>
      <c r="C6750" s="299" t="s">
        <v>92</v>
      </c>
      <c r="D6750" s="299" t="s">
        <v>54</v>
      </c>
      <c r="E6750" s="301">
        <v>1.0000000000000004</v>
      </c>
      <c r="F6750" s="299" t="s">
        <v>80</v>
      </c>
    </row>
    <row r="6751" spans="1:6" x14ac:dyDescent="0.3">
      <c r="A6751" s="299" t="s">
        <v>495</v>
      </c>
      <c r="B6751" s="300">
        <v>33</v>
      </c>
      <c r="C6751" s="299" t="s">
        <v>92</v>
      </c>
      <c r="D6751" s="299" t="s">
        <v>54</v>
      </c>
      <c r="E6751" s="301">
        <v>177.1904761904762</v>
      </c>
      <c r="F6751" s="299" t="s">
        <v>77</v>
      </c>
    </row>
    <row r="6752" spans="1:6" x14ac:dyDescent="0.3">
      <c r="A6752" s="299" t="s">
        <v>495</v>
      </c>
      <c r="B6752" s="300">
        <v>33</v>
      </c>
      <c r="C6752" s="299" t="s">
        <v>92</v>
      </c>
      <c r="D6752" s="299" t="s">
        <v>55</v>
      </c>
      <c r="E6752" s="301">
        <v>236.14285714285717</v>
      </c>
      <c r="F6752" s="299" t="s">
        <v>187</v>
      </c>
    </row>
    <row r="6753" spans="1:6" x14ac:dyDescent="0.3">
      <c r="A6753" s="299" t="s">
        <v>495</v>
      </c>
      <c r="B6753" s="300">
        <v>33</v>
      </c>
      <c r="C6753" s="299" t="s">
        <v>92</v>
      </c>
      <c r="D6753" s="299" t="s">
        <v>55</v>
      </c>
      <c r="E6753" s="301">
        <v>861.99999999999989</v>
      </c>
      <c r="F6753" s="299" t="s">
        <v>77</v>
      </c>
    </row>
    <row r="6754" spans="1:6" x14ac:dyDescent="0.3">
      <c r="A6754" s="299" t="s">
        <v>495</v>
      </c>
      <c r="B6754" s="300">
        <v>33</v>
      </c>
      <c r="C6754" s="299" t="s">
        <v>92</v>
      </c>
      <c r="D6754" s="299" t="s">
        <v>56</v>
      </c>
      <c r="E6754" s="301">
        <v>45.714285714285715</v>
      </c>
      <c r="F6754" s="299" t="s">
        <v>187</v>
      </c>
    </row>
    <row r="6755" spans="1:6" x14ac:dyDescent="0.3">
      <c r="A6755" s="299" t="s">
        <v>495</v>
      </c>
      <c r="B6755" s="300">
        <v>33</v>
      </c>
      <c r="C6755" s="299" t="s">
        <v>92</v>
      </c>
      <c r="D6755" s="299" t="s">
        <v>56</v>
      </c>
      <c r="E6755" s="301">
        <v>159.9047619047619</v>
      </c>
      <c r="F6755" s="299" t="s">
        <v>77</v>
      </c>
    </row>
    <row r="6756" spans="1:6" x14ac:dyDescent="0.3">
      <c r="A6756" s="299" t="s">
        <v>495</v>
      </c>
      <c r="B6756" s="300">
        <v>33</v>
      </c>
      <c r="C6756" s="299" t="s">
        <v>92</v>
      </c>
      <c r="D6756" s="299" t="s">
        <v>57</v>
      </c>
      <c r="E6756" s="301">
        <v>5.9999999999999982</v>
      </c>
      <c r="F6756" s="299" t="s">
        <v>187</v>
      </c>
    </row>
    <row r="6757" spans="1:6" x14ac:dyDescent="0.3">
      <c r="A6757" s="299" t="s">
        <v>495</v>
      </c>
      <c r="B6757" s="300">
        <v>33</v>
      </c>
      <c r="C6757" s="299" t="s">
        <v>92</v>
      </c>
      <c r="D6757" s="299" t="s">
        <v>57</v>
      </c>
      <c r="E6757" s="301">
        <v>7.5714285714285747</v>
      </c>
      <c r="F6757" s="299" t="s">
        <v>77</v>
      </c>
    </row>
    <row r="6758" spans="1:6" x14ac:dyDescent="0.3">
      <c r="A6758" s="299" t="s">
        <v>495</v>
      </c>
      <c r="B6758" s="300">
        <v>33</v>
      </c>
      <c r="C6758" s="299" t="s">
        <v>92</v>
      </c>
      <c r="D6758" s="299" t="s">
        <v>58</v>
      </c>
      <c r="E6758" s="301">
        <v>11.476190476190474</v>
      </c>
      <c r="F6758" s="299" t="s">
        <v>187</v>
      </c>
    </row>
    <row r="6759" spans="1:6" x14ac:dyDescent="0.3">
      <c r="A6759" s="299" t="s">
        <v>495</v>
      </c>
      <c r="B6759" s="300">
        <v>33</v>
      </c>
      <c r="C6759" s="299" t="s">
        <v>92</v>
      </c>
      <c r="D6759" s="299" t="s">
        <v>58</v>
      </c>
      <c r="E6759" s="301">
        <v>11.999999999999996</v>
      </c>
      <c r="F6759" s="299" t="s">
        <v>77</v>
      </c>
    </row>
    <row r="6760" spans="1:6" x14ac:dyDescent="0.3">
      <c r="A6760" s="299" t="s">
        <v>495</v>
      </c>
      <c r="B6760" s="300">
        <v>33</v>
      </c>
      <c r="C6760" s="299" t="s">
        <v>92</v>
      </c>
      <c r="D6760" s="299" t="s">
        <v>59</v>
      </c>
      <c r="E6760" s="301">
        <v>109.04761904761907</v>
      </c>
      <c r="F6760" s="299" t="s">
        <v>187</v>
      </c>
    </row>
    <row r="6761" spans="1:6" x14ac:dyDescent="0.3">
      <c r="A6761" s="299" t="s">
        <v>495</v>
      </c>
      <c r="B6761" s="300">
        <v>33</v>
      </c>
      <c r="C6761" s="299" t="s">
        <v>92</v>
      </c>
      <c r="D6761" s="299" t="s">
        <v>59</v>
      </c>
      <c r="E6761" s="301">
        <v>211.19047619047615</v>
      </c>
      <c r="F6761" s="299" t="s">
        <v>77</v>
      </c>
    </row>
    <row r="6762" spans="1:6" x14ac:dyDescent="0.3">
      <c r="A6762" s="299" t="s">
        <v>495</v>
      </c>
      <c r="B6762" s="300">
        <v>33</v>
      </c>
      <c r="C6762" s="299" t="s">
        <v>92</v>
      </c>
      <c r="D6762" s="299" t="s">
        <v>60</v>
      </c>
      <c r="E6762" s="301">
        <v>55.238095238095255</v>
      </c>
      <c r="F6762" s="299" t="s">
        <v>187</v>
      </c>
    </row>
    <row r="6763" spans="1:6" x14ac:dyDescent="0.3">
      <c r="A6763" s="299" t="s">
        <v>495</v>
      </c>
      <c r="B6763" s="300">
        <v>33</v>
      </c>
      <c r="C6763" s="299" t="s">
        <v>92</v>
      </c>
      <c r="D6763" s="299" t="s">
        <v>60</v>
      </c>
      <c r="E6763" s="301">
        <v>332.66666666666663</v>
      </c>
      <c r="F6763" s="299" t="s">
        <v>77</v>
      </c>
    </row>
    <row r="6764" spans="1:6" x14ac:dyDescent="0.3">
      <c r="A6764" s="299" t="s">
        <v>495</v>
      </c>
      <c r="B6764" s="300">
        <v>33</v>
      </c>
      <c r="C6764" s="299" t="s">
        <v>92</v>
      </c>
      <c r="D6764" s="299" t="s">
        <v>61</v>
      </c>
      <c r="E6764" s="301">
        <v>50.714285714285701</v>
      </c>
      <c r="F6764" s="299" t="s">
        <v>77</v>
      </c>
    </row>
    <row r="6765" spans="1:6" x14ac:dyDescent="0.3">
      <c r="A6765" s="299" t="s">
        <v>495</v>
      </c>
      <c r="B6765" s="300">
        <v>33</v>
      </c>
      <c r="C6765" s="299" t="s">
        <v>92</v>
      </c>
      <c r="D6765" s="299" t="s">
        <v>62</v>
      </c>
      <c r="E6765" s="301">
        <v>60.952380952380949</v>
      </c>
      <c r="F6765" s="299" t="s">
        <v>187</v>
      </c>
    </row>
    <row r="6766" spans="1:6" x14ac:dyDescent="0.3">
      <c r="A6766" s="299" t="s">
        <v>495</v>
      </c>
      <c r="B6766" s="300">
        <v>33</v>
      </c>
      <c r="C6766" s="299" t="s">
        <v>92</v>
      </c>
      <c r="D6766" s="299" t="s">
        <v>62</v>
      </c>
      <c r="E6766" s="301">
        <v>212.14285714285711</v>
      </c>
      <c r="F6766" s="299" t="s">
        <v>77</v>
      </c>
    </row>
    <row r="6767" spans="1:6" x14ac:dyDescent="0.3">
      <c r="A6767" s="299" t="s">
        <v>495</v>
      </c>
      <c r="B6767" s="300">
        <v>33</v>
      </c>
      <c r="C6767" s="299" t="s">
        <v>92</v>
      </c>
      <c r="D6767" s="299" t="s">
        <v>63</v>
      </c>
      <c r="E6767" s="301">
        <v>24.142857142857135</v>
      </c>
      <c r="F6767" s="299" t="s">
        <v>187</v>
      </c>
    </row>
    <row r="6768" spans="1:6" x14ac:dyDescent="0.3">
      <c r="A6768" s="299" t="s">
        <v>495</v>
      </c>
      <c r="B6768" s="300">
        <v>33</v>
      </c>
      <c r="C6768" s="299" t="s">
        <v>92</v>
      </c>
      <c r="D6768" s="299" t="s">
        <v>63</v>
      </c>
      <c r="E6768" s="301">
        <v>341.57142857142861</v>
      </c>
      <c r="F6768" s="299" t="s">
        <v>77</v>
      </c>
    </row>
    <row r="6769" spans="1:6" x14ac:dyDescent="0.3">
      <c r="A6769" s="299" t="s">
        <v>495</v>
      </c>
      <c r="B6769" s="300">
        <v>33</v>
      </c>
      <c r="C6769" s="299" t="s">
        <v>92</v>
      </c>
      <c r="D6769" s="299" t="s">
        <v>64</v>
      </c>
      <c r="E6769" s="301">
        <v>28.190476190476179</v>
      </c>
      <c r="F6769" s="299" t="s">
        <v>187</v>
      </c>
    </row>
    <row r="6770" spans="1:6" x14ac:dyDescent="0.3">
      <c r="A6770" s="299" t="s">
        <v>495</v>
      </c>
      <c r="B6770" s="300">
        <v>33</v>
      </c>
      <c r="C6770" s="299" t="s">
        <v>92</v>
      </c>
      <c r="D6770" s="299" t="s">
        <v>64</v>
      </c>
      <c r="E6770" s="301">
        <v>103.99999999999997</v>
      </c>
      <c r="F6770" s="299" t="s">
        <v>77</v>
      </c>
    </row>
    <row r="6771" spans="1:6" x14ac:dyDescent="0.3">
      <c r="A6771" s="299" t="s">
        <v>495</v>
      </c>
      <c r="B6771" s="300">
        <v>33</v>
      </c>
      <c r="C6771" s="299" t="s">
        <v>92</v>
      </c>
      <c r="D6771" s="299" t="s">
        <v>65</v>
      </c>
      <c r="E6771" s="301">
        <v>57.999999999999979</v>
      </c>
      <c r="F6771" s="299" t="s">
        <v>187</v>
      </c>
    </row>
    <row r="6772" spans="1:6" x14ac:dyDescent="0.3">
      <c r="A6772" s="299" t="s">
        <v>495</v>
      </c>
      <c r="B6772" s="300">
        <v>33</v>
      </c>
      <c r="C6772" s="299" t="s">
        <v>92</v>
      </c>
      <c r="D6772" s="299" t="s">
        <v>65</v>
      </c>
      <c r="E6772" s="301">
        <v>71.714285714285722</v>
      </c>
      <c r="F6772" s="299" t="s">
        <v>77</v>
      </c>
    </row>
    <row r="6773" spans="1:6" x14ac:dyDescent="0.3">
      <c r="A6773" s="299" t="s">
        <v>495</v>
      </c>
      <c r="B6773" s="300">
        <v>33</v>
      </c>
      <c r="C6773" s="299" t="s">
        <v>92</v>
      </c>
      <c r="D6773" s="299" t="s">
        <v>67</v>
      </c>
      <c r="E6773" s="301">
        <v>4.7619047619047628</v>
      </c>
      <c r="F6773" s="299" t="s">
        <v>77</v>
      </c>
    </row>
    <row r="6774" spans="1:6" x14ac:dyDescent="0.3">
      <c r="A6774" s="299" t="s">
        <v>495</v>
      </c>
      <c r="B6774" s="300">
        <v>34</v>
      </c>
      <c r="C6774" s="299" t="s">
        <v>91</v>
      </c>
      <c r="D6774" s="299" t="s">
        <v>47</v>
      </c>
      <c r="E6774" s="301">
        <v>5</v>
      </c>
      <c r="F6774" s="299" t="s">
        <v>187</v>
      </c>
    </row>
    <row r="6775" spans="1:6" x14ac:dyDescent="0.3">
      <c r="A6775" s="299" t="s">
        <v>495</v>
      </c>
      <c r="B6775" s="300">
        <v>34</v>
      </c>
      <c r="C6775" s="299" t="s">
        <v>91</v>
      </c>
      <c r="D6775" s="299" t="s">
        <v>47</v>
      </c>
      <c r="E6775" s="301">
        <v>4.0000000000000018</v>
      </c>
      <c r="F6775" s="299" t="s">
        <v>188</v>
      </c>
    </row>
    <row r="6776" spans="1:6" x14ac:dyDescent="0.3">
      <c r="A6776" s="299" t="s">
        <v>495</v>
      </c>
      <c r="B6776" s="300">
        <v>34</v>
      </c>
      <c r="C6776" s="299" t="s">
        <v>91</v>
      </c>
      <c r="D6776" s="299" t="s">
        <v>47</v>
      </c>
      <c r="E6776" s="301">
        <v>79.714285714285708</v>
      </c>
      <c r="F6776" s="299" t="s">
        <v>77</v>
      </c>
    </row>
    <row r="6777" spans="1:6" x14ac:dyDescent="0.3">
      <c r="A6777" s="299" t="s">
        <v>495</v>
      </c>
      <c r="B6777" s="300">
        <v>34</v>
      </c>
      <c r="C6777" s="299" t="s">
        <v>91</v>
      </c>
      <c r="D6777" s="299" t="s">
        <v>49</v>
      </c>
      <c r="E6777" s="301">
        <v>8.0000000000000036</v>
      </c>
      <c r="F6777" s="299" t="s">
        <v>187</v>
      </c>
    </row>
    <row r="6778" spans="1:6" x14ac:dyDescent="0.3">
      <c r="A6778" s="299" t="s">
        <v>495</v>
      </c>
      <c r="B6778" s="300">
        <v>34</v>
      </c>
      <c r="C6778" s="299" t="s">
        <v>91</v>
      </c>
      <c r="D6778" s="299" t="s">
        <v>49</v>
      </c>
      <c r="E6778" s="301">
        <v>337.47619047619048</v>
      </c>
      <c r="F6778" s="299" t="s">
        <v>77</v>
      </c>
    </row>
    <row r="6779" spans="1:6" x14ac:dyDescent="0.3">
      <c r="A6779" s="299" t="s">
        <v>495</v>
      </c>
      <c r="B6779" s="300">
        <v>34</v>
      </c>
      <c r="C6779" s="299" t="s">
        <v>91</v>
      </c>
      <c r="D6779" s="299" t="s">
        <v>50</v>
      </c>
      <c r="E6779" s="301">
        <v>4.0000000000000018</v>
      </c>
      <c r="F6779" s="299" t="s">
        <v>77</v>
      </c>
    </row>
    <row r="6780" spans="1:6" x14ac:dyDescent="0.3">
      <c r="A6780" s="299" t="s">
        <v>495</v>
      </c>
      <c r="B6780" s="300">
        <v>34</v>
      </c>
      <c r="C6780" s="299" t="s">
        <v>91</v>
      </c>
      <c r="D6780" s="299" t="s">
        <v>51</v>
      </c>
      <c r="E6780" s="301">
        <v>2.0000000000000009</v>
      </c>
      <c r="F6780" s="299" t="s">
        <v>77</v>
      </c>
    </row>
    <row r="6781" spans="1:6" x14ac:dyDescent="0.3">
      <c r="A6781" s="299" t="s">
        <v>495</v>
      </c>
      <c r="B6781" s="300">
        <v>34</v>
      </c>
      <c r="C6781" s="299" t="s">
        <v>91</v>
      </c>
      <c r="D6781" s="299" t="s">
        <v>52</v>
      </c>
      <c r="E6781" s="301">
        <v>34.619047619047628</v>
      </c>
      <c r="F6781" s="299" t="s">
        <v>187</v>
      </c>
    </row>
    <row r="6782" spans="1:6" x14ac:dyDescent="0.3">
      <c r="A6782" s="299" t="s">
        <v>495</v>
      </c>
      <c r="B6782" s="300">
        <v>34</v>
      </c>
      <c r="C6782" s="299" t="s">
        <v>91</v>
      </c>
      <c r="D6782" s="299" t="s">
        <v>52</v>
      </c>
      <c r="E6782" s="301">
        <v>227.99999999999997</v>
      </c>
      <c r="F6782" s="299" t="s">
        <v>77</v>
      </c>
    </row>
    <row r="6783" spans="1:6" x14ac:dyDescent="0.3">
      <c r="A6783" s="299" t="s">
        <v>495</v>
      </c>
      <c r="B6783" s="300">
        <v>34</v>
      </c>
      <c r="C6783" s="299" t="s">
        <v>91</v>
      </c>
      <c r="D6783" s="299" t="s">
        <v>53</v>
      </c>
      <c r="E6783" s="301">
        <v>91.904761904761898</v>
      </c>
      <c r="F6783" s="299" t="s">
        <v>187</v>
      </c>
    </row>
    <row r="6784" spans="1:6" x14ac:dyDescent="0.3">
      <c r="A6784" s="299" t="s">
        <v>495</v>
      </c>
      <c r="B6784" s="300">
        <v>34</v>
      </c>
      <c r="C6784" s="299" t="s">
        <v>91</v>
      </c>
      <c r="D6784" s="299" t="s">
        <v>53</v>
      </c>
      <c r="E6784" s="301">
        <v>269.23809523809524</v>
      </c>
      <c r="F6784" s="299" t="s">
        <v>77</v>
      </c>
    </row>
    <row r="6785" spans="1:6" x14ac:dyDescent="0.3">
      <c r="A6785" s="299" t="s">
        <v>495</v>
      </c>
      <c r="B6785" s="300">
        <v>34</v>
      </c>
      <c r="C6785" s="299" t="s">
        <v>91</v>
      </c>
      <c r="D6785" s="299" t="s">
        <v>54</v>
      </c>
      <c r="E6785" s="301">
        <v>32.380952380952394</v>
      </c>
      <c r="F6785" s="299" t="s">
        <v>187</v>
      </c>
    </row>
    <row r="6786" spans="1:6" x14ac:dyDescent="0.3">
      <c r="A6786" s="299" t="s">
        <v>495</v>
      </c>
      <c r="B6786" s="300">
        <v>34</v>
      </c>
      <c r="C6786" s="299" t="s">
        <v>91</v>
      </c>
      <c r="D6786" s="299" t="s">
        <v>54</v>
      </c>
      <c r="E6786" s="301">
        <v>107.04761904761907</v>
      </c>
      <c r="F6786" s="299" t="s">
        <v>77</v>
      </c>
    </row>
    <row r="6787" spans="1:6" x14ac:dyDescent="0.3">
      <c r="A6787" s="299" t="s">
        <v>495</v>
      </c>
      <c r="B6787" s="300">
        <v>34</v>
      </c>
      <c r="C6787" s="299" t="s">
        <v>91</v>
      </c>
      <c r="D6787" s="299" t="s">
        <v>55</v>
      </c>
      <c r="E6787" s="301">
        <v>87.952380952380949</v>
      </c>
      <c r="F6787" s="299" t="s">
        <v>187</v>
      </c>
    </row>
    <row r="6788" spans="1:6" x14ac:dyDescent="0.3">
      <c r="A6788" s="299" t="s">
        <v>495</v>
      </c>
      <c r="B6788" s="300">
        <v>34</v>
      </c>
      <c r="C6788" s="299" t="s">
        <v>91</v>
      </c>
      <c r="D6788" s="299" t="s">
        <v>55</v>
      </c>
      <c r="E6788" s="301">
        <v>471.14285714285722</v>
      </c>
      <c r="F6788" s="299" t="s">
        <v>77</v>
      </c>
    </row>
    <row r="6789" spans="1:6" x14ac:dyDescent="0.3">
      <c r="A6789" s="299" t="s">
        <v>495</v>
      </c>
      <c r="B6789" s="300">
        <v>34</v>
      </c>
      <c r="C6789" s="299" t="s">
        <v>91</v>
      </c>
      <c r="D6789" s="299" t="s">
        <v>56</v>
      </c>
      <c r="E6789" s="301">
        <v>2.714285714285714</v>
      </c>
      <c r="F6789" s="299" t="s">
        <v>187</v>
      </c>
    </row>
    <row r="6790" spans="1:6" x14ac:dyDescent="0.3">
      <c r="A6790" s="299" t="s">
        <v>495</v>
      </c>
      <c r="B6790" s="300">
        <v>34</v>
      </c>
      <c r="C6790" s="299" t="s">
        <v>91</v>
      </c>
      <c r="D6790" s="299" t="s">
        <v>56</v>
      </c>
      <c r="E6790" s="301">
        <v>6.857142857142855</v>
      </c>
      <c r="F6790" s="299" t="s">
        <v>77</v>
      </c>
    </row>
    <row r="6791" spans="1:6" x14ac:dyDescent="0.3">
      <c r="A6791" s="299" t="s">
        <v>495</v>
      </c>
      <c r="B6791" s="300">
        <v>34</v>
      </c>
      <c r="C6791" s="299" t="s">
        <v>91</v>
      </c>
      <c r="D6791" s="299" t="s">
        <v>57</v>
      </c>
      <c r="E6791" s="301">
        <v>1.0000000000000004</v>
      </c>
      <c r="F6791" s="299" t="s">
        <v>187</v>
      </c>
    </row>
    <row r="6792" spans="1:6" x14ac:dyDescent="0.3">
      <c r="A6792" s="299" t="s">
        <v>495</v>
      </c>
      <c r="B6792" s="300">
        <v>34</v>
      </c>
      <c r="C6792" s="299" t="s">
        <v>91</v>
      </c>
      <c r="D6792" s="299" t="s">
        <v>57</v>
      </c>
      <c r="E6792" s="301">
        <v>2.0000000000000009</v>
      </c>
      <c r="F6792" s="299" t="s">
        <v>77</v>
      </c>
    </row>
    <row r="6793" spans="1:6" x14ac:dyDescent="0.3">
      <c r="A6793" s="299" t="s">
        <v>495</v>
      </c>
      <c r="B6793" s="300">
        <v>34</v>
      </c>
      <c r="C6793" s="299" t="s">
        <v>91</v>
      </c>
      <c r="D6793" s="299" t="s">
        <v>58</v>
      </c>
      <c r="E6793" s="301">
        <v>1.0000000000000004</v>
      </c>
      <c r="F6793" s="299" t="s">
        <v>77</v>
      </c>
    </row>
    <row r="6794" spans="1:6" x14ac:dyDescent="0.3">
      <c r="A6794" s="299" t="s">
        <v>495</v>
      </c>
      <c r="B6794" s="300">
        <v>34</v>
      </c>
      <c r="C6794" s="299" t="s">
        <v>91</v>
      </c>
      <c r="D6794" s="299" t="s">
        <v>59</v>
      </c>
      <c r="E6794" s="301">
        <v>8.8571428571428594</v>
      </c>
      <c r="F6794" s="299" t="s">
        <v>187</v>
      </c>
    </row>
    <row r="6795" spans="1:6" x14ac:dyDescent="0.3">
      <c r="A6795" s="299" t="s">
        <v>495</v>
      </c>
      <c r="B6795" s="300">
        <v>34</v>
      </c>
      <c r="C6795" s="299" t="s">
        <v>91</v>
      </c>
      <c r="D6795" s="299" t="s">
        <v>59</v>
      </c>
      <c r="E6795" s="301">
        <v>22.857142857142854</v>
      </c>
      <c r="F6795" s="299" t="s">
        <v>77</v>
      </c>
    </row>
    <row r="6796" spans="1:6" x14ac:dyDescent="0.3">
      <c r="A6796" s="299" t="s">
        <v>495</v>
      </c>
      <c r="B6796" s="300">
        <v>34</v>
      </c>
      <c r="C6796" s="299" t="s">
        <v>91</v>
      </c>
      <c r="D6796" s="299" t="s">
        <v>60</v>
      </c>
      <c r="E6796" s="301">
        <v>11</v>
      </c>
      <c r="F6796" s="299" t="s">
        <v>187</v>
      </c>
    </row>
    <row r="6797" spans="1:6" x14ac:dyDescent="0.3">
      <c r="A6797" s="299" t="s">
        <v>495</v>
      </c>
      <c r="B6797" s="300">
        <v>34</v>
      </c>
      <c r="C6797" s="299" t="s">
        <v>91</v>
      </c>
      <c r="D6797" s="299" t="s">
        <v>60</v>
      </c>
      <c r="E6797" s="301">
        <v>296.90476190476181</v>
      </c>
      <c r="F6797" s="299" t="s">
        <v>77</v>
      </c>
    </row>
    <row r="6798" spans="1:6" x14ac:dyDescent="0.3">
      <c r="A6798" s="299" t="s">
        <v>495</v>
      </c>
      <c r="B6798" s="300">
        <v>34</v>
      </c>
      <c r="C6798" s="299" t="s">
        <v>91</v>
      </c>
      <c r="D6798" s="299" t="s">
        <v>61</v>
      </c>
      <c r="E6798" s="301">
        <v>136.71428571428567</v>
      </c>
      <c r="F6798" s="299" t="s">
        <v>77</v>
      </c>
    </row>
    <row r="6799" spans="1:6" x14ac:dyDescent="0.3">
      <c r="A6799" s="299" t="s">
        <v>495</v>
      </c>
      <c r="B6799" s="300">
        <v>34</v>
      </c>
      <c r="C6799" s="299" t="s">
        <v>91</v>
      </c>
      <c r="D6799" s="299" t="s">
        <v>62</v>
      </c>
      <c r="E6799" s="301">
        <v>13.999999999999995</v>
      </c>
      <c r="F6799" s="299" t="s">
        <v>187</v>
      </c>
    </row>
    <row r="6800" spans="1:6" x14ac:dyDescent="0.3">
      <c r="A6800" s="299" t="s">
        <v>495</v>
      </c>
      <c r="B6800" s="300">
        <v>34</v>
      </c>
      <c r="C6800" s="299" t="s">
        <v>91</v>
      </c>
      <c r="D6800" s="299" t="s">
        <v>62</v>
      </c>
      <c r="E6800" s="301">
        <v>26.714285714285712</v>
      </c>
      <c r="F6800" s="299" t="s">
        <v>77</v>
      </c>
    </row>
    <row r="6801" spans="1:6" x14ac:dyDescent="0.3">
      <c r="A6801" s="299" t="s">
        <v>495</v>
      </c>
      <c r="B6801" s="300">
        <v>34</v>
      </c>
      <c r="C6801" s="299" t="s">
        <v>91</v>
      </c>
      <c r="D6801" s="299" t="s">
        <v>63</v>
      </c>
      <c r="E6801" s="301">
        <v>3.5238095238095237</v>
      </c>
      <c r="F6801" s="299" t="s">
        <v>187</v>
      </c>
    </row>
    <row r="6802" spans="1:6" x14ac:dyDescent="0.3">
      <c r="A6802" s="299" t="s">
        <v>495</v>
      </c>
      <c r="B6802" s="300">
        <v>34</v>
      </c>
      <c r="C6802" s="299" t="s">
        <v>91</v>
      </c>
      <c r="D6802" s="299" t="s">
        <v>63</v>
      </c>
      <c r="E6802" s="301">
        <v>351.33333333333331</v>
      </c>
      <c r="F6802" s="299" t="s">
        <v>77</v>
      </c>
    </row>
    <row r="6803" spans="1:6" x14ac:dyDescent="0.3">
      <c r="A6803" s="299" t="s">
        <v>495</v>
      </c>
      <c r="B6803" s="300">
        <v>34</v>
      </c>
      <c r="C6803" s="299" t="s">
        <v>91</v>
      </c>
      <c r="D6803" s="299" t="s">
        <v>64</v>
      </c>
      <c r="E6803" s="301">
        <v>1.0000000000000004</v>
      </c>
      <c r="F6803" s="299" t="s">
        <v>187</v>
      </c>
    </row>
    <row r="6804" spans="1:6" x14ac:dyDescent="0.3">
      <c r="A6804" s="299" t="s">
        <v>495</v>
      </c>
      <c r="B6804" s="300">
        <v>34</v>
      </c>
      <c r="C6804" s="299" t="s">
        <v>91</v>
      </c>
      <c r="D6804" s="299" t="s">
        <v>64</v>
      </c>
      <c r="E6804" s="301">
        <v>22.952380952380949</v>
      </c>
      <c r="F6804" s="299" t="s">
        <v>77</v>
      </c>
    </row>
    <row r="6805" spans="1:6" x14ac:dyDescent="0.3">
      <c r="A6805" s="299" t="s">
        <v>495</v>
      </c>
      <c r="B6805" s="300">
        <v>34</v>
      </c>
      <c r="C6805" s="299" t="s">
        <v>91</v>
      </c>
      <c r="D6805" s="299" t="s">
        <v>65</v>
      </c>
      <c r="E6805" s="301">
        <v>67.857142857142875</v>
      </c>
      <c r="F6805" s="299" t="s">
        <v>187</v>
      </c>
    </row>
    <row r="6806" spans="1:6" x14ac:dyDescent="0.3">
      <c r="A6806" s="299" t="s">
        <v>495</v>
      </c>
      <c r="B6806" s="300">
        <v>34</v>
      </c>
      <c r="C6806" s="299" t="s">
        <v>91</v>
      </c>
      <c r="D6806" s="299" t="s">
        <v>65</v>
      </c>
      <c r="E6806" s="301">
        <v>71.333333333333329</v>
      </c>
      <c r="F6806" s="299" t="s">
        <v>77</v>
      </c>
    </row>
    <row r="6807" spans="1:6" x14ac:dyDescent="0.3">
      <c r="A6807" s="299" t="s">
        <v>495</v>
      </c>
      <c r="B6807" s="300">
        <v>34</v>
      </c>
      <c r="C6807" s="299" t="s">
        <v>91</v>
      </c>
      <c r="D6807" s="299" t="s">
        <v>67</v>
      </c>
      <c r="E6807" s="301">
        <v>1.0000000000000004</v>
      </c>
      <c r="F6807" s="299" t="s">
        <v>187</v>
      </c>
    </row>
    <row r="6808" spans="1:6" x14ac:dyDescent="0.3">
      <c r="A6808" s="299" t="s">
        <v>495</v>
      </c>
      <c r="B6808" s="300">
        <v>34</v>
      </c>
      <c r="C6808" s="299" t="s">
        <v>92</v>
      </c>
      <c r="D6808" s="299" t="s">
        <v>47</v>
      </c>
      <c r="E6808" s="301">
        <v>9.9523809523809526</v>
      </c>
      <c r="F6808" s="299" t="s">
        <v>187</v>
      </c>
    </row>
    <row r="6809" spans="1:6" x14ac:dyDescent="0.3">
      <c r="A6809" s="299" t="s">
        <v>495</v>
      </c>
      <c r="B6809" s="300">
        <v>34</v>
      </c>
      <c r="C6809" s="299" t="s">
        <v>92</v>
      </c>
      <c r="D6809" s="299" t="s">
        <v>47</v>
      </c>
      <c r="E6809" s="301">
        <v>1.0000000000000004</v>
      </c>
      <c r="F6809" s="299" t="s">
        <v>188</v>
      </c>
    </row>
    <row r="6810" spans="1:6" x14ac:dyDescent="0.3">
      <c r="A6810" s="299" t="s">
        <v>495</v>
      </c>
      <c r="B6810" s="300">
        <v>34</v>
      </c>
      <c r="C6810" s="299" t="s">
        <v>92</v>
      </c>
      <c r="D6810" s="299" t="s">
        <v>47</v>
      </c>
      <c r="E6810" s="301">
        <v>51.952380952380935</v>
      </c>
      <c r="F6810" s="299" t="s">
        <v>77</v>
      </c>
    </row>
    <row r="6811" spans="1:6" x14ac:dyDescent="0.3">
      <c r="A6811" s="299" t="s">
        <v>495</v>
      </c>
      <c r="B6811" s="300">
        <v>34</v>
      </c>
      <c r="C6811" s="299" t="s">
        <v>92</v>
      </c>
      <c r="D6811" s="299" t="s">
        <v>49</v>
      </c>
      <c r="E6811" s="301">
        <v>14.380952380952376</v>
      </c>
      <c r="F6811" s="299" t="s">
        <v>187</v>
      </c>
    </row>
    <row r="6812" spans="1:6" x14ac:dyDescent="0.3">
      <c r="A6812" s="299" t="s">
        <v>495</v>
      </c>
      <c r="B6812" s="300">
        <v>34</v>
      </c>
      <c r="C6812" s="299" t="s">
        <v>92</v>
      </c>
      <c r="D6812" s="299" t="s">
        <v>49</v>
      </c>
      <c r="E6812" s="301">
        <v>159.1904761904762</v>
      </c>
      <c r="F6812" s="299" t="s">
        <v>77</v>
      </c>
    </row>
    <row r="6813" spans="1:6" x14ac:dyDescent="0.3">
      <c r="A6813" s="299" t="s">
        <v>495</v>
      </c>
      <c r="B6813" s="300">
        <v>34</v>
      </c>
      <c r="C6813" s="299" t="s">
        <v>92</v>
      </c>
      <c r="D6813" s="299" t="s">
        <v>50</v>
      </c>
      <c r="E6813" s="301">
        <v>1.0000000000000004</v>
      </c>
      <c r="F6813" s="299" t="s">
        <v>77</v>
      </c>
    </row>
    <row r="6814" spans="1:6" x14ac:dyDescent="0.3">
      <c r="A6814" s="299" t="s">
        <v>495</v>
      </c>
      <c r="B6814" s="300">
        <v>34</v>
      </c>
      <c r="C6814" s="299" t="s">
        <v>92</v>
      </c>
      <c r="D6814" s="299" t="s">
        <v>51</v>
      </c>
      <c r="E6814" s="301">
        <v>1.0000000000000004</v>
      </c>
      <c r="F6814" s="299" t="s">
        <v>77</v>
      </c>
    </row>
    <row r="6815" spans="1:6" x14ac:dyDescent="0.3">
      <c r="A6815" s="299" t="s">
        <v>495</v>
      </c>
      <c r="B6815" s="300">
        <v>34</v>
      </c>
      <c r="C6815" s="299" t="s">
        <v>92</v>
      </c>
      <c r="D6815" s="299" t="s">
        <v>52</v>
      </c>
      <c r="E6815" s="301">
        <v>34.523809523809533</v>
      </c>
      <c r="F6815" s="299" t="s">
        <v>187</v>
      </c>
    </row>
    <row r="6816" spans="1:6" x14ac:dyDescent="0.3">
      <c r="A6816" s="299" t="s">
        <v>495</v>
      </c>
      <c r="B6816" s="300">
        <v>34</v>
      </c>
      <c r="C6816" s="299" t="s">
        <v>92</v>
      </c>
      <c r="D6816" s="299" t="s">
        <v>52</v>
      </c>
      <c r="E6816" s="301">
        <v>51.666666666666671</v>
      </c>
      <c r="F6816" s="299" t="s">
        <v>77</v>
      </c>
    </row>
    <row r="6817" spans="1:6" x14ac:dyDescent="0.3">
      <c r="A6817" s="299" t="s">
        <v>495</v>
      </c>
      <c r="B6817" s="300">
        <v>34</v>
      </c>
      <c r="C6817" s="299" t="s">
        <v>92</v>
      </c>
      <c r="D6817" s="299" t="s">
        <v>53</v>
      </c>
      <c r="E6817" s="301">
        <v>18.000000000000004</v>
      </c>
      <c r="F6817" s="299" t="s">
        <v>187</v>
      </c>
    </row>
    <row r="6818" spans="1:6" x14ac:dyDescent="0.3">
      <c r="A6818" s="299" t="s">
        <v>495</v>
      </c>
      <c r="B6818" s="300">
        <v>34</v>
      </c>
      <c r="C6818" s="299" t="s">
        <v>92</v>
      </c>
      <c r="D6818" s="299" t="s">
        <v>53</v>
      </c>
      <c r="E6818" s="301">
        <v>98.952380952380921</v>
      </c>
      <c r="F6818" s="299" t="s">
        <v>77</v>
      </c>
    </row>
    <row r="6819" spans="1:6" x14ac:dyDescent="0.3">
      <c r="A6819" s="299" t="s">
        <v>495</v>
      </c>
      <c r="B6819" s="300">
        <v>34</v>
      </c>
      <c r="C6819" s="299" t="s">
        <v>92</v>
      </c>
      <c r="D6819" s="299" t="s">
        <v>54</v>
      </c>
      <c r="E6819" s="301">
        <v>28.285714285714278</v>
      </c>
      <c r="F6819" s="299" t="s">
        <v>187</v>
      </c>
    </row>
    <row r="6820" spans="1:6" x14ac:dyDescent="0.3">
      <c r="A6820" s="299" t="s">
        <v>495</v>
      </c>
      <c r="B6820" s="300">
        <v>34</v>
      </c>
      <c r="C6820" s="299" t="s">
        <v>92</v>
      </c>
      <c r="D6820" s="299" t="s">
        <v>54</v>
      </c>
      <c r="E6820" s="301">
        <v>323.5714285714285</v>
      </c>
      <c r="F6820" s="299" t="s">
        <v>77</v>
      </c>
    </row>
    <row r="6821" spans="1:6" x14ac:dyDescent="0.3">
      <c r="A6821" s="299" t="s">
        <v>495</v>
      </c>
      <c r="B6821" s="300">
        <v>34</v>
      </c>
      <c r="C6821" s="299" t="s">
        <v>92</v>
      </c>
      <c r="D6821" s="299" t="s">
        <v>55</v>
      </c>
      <c r="E6821" s="301">
        <v>27.999999999999989</v>
      </c>
      <c r="F6821" s="299" t="s">
        <v>187</v>
      </c>
    </row>
    <row r="6822" spans="1:6" x14ac:dyDescent="0.3">
      <c r="A6822" s="299" t="s">
        <v>495</v>
      </c>
      <c r="B6822" s="300">
        <v>34</v>
      </c>
      <c r="C6822" s="299" t="s">
        <v>92</v>
      </c>
      <c r="D6822" s="299" t="s">
        <v>55</v>
      </c>
      <c r="E6822" s="301">
        <v>125.33333333333331</v>
      </c>
      <c r="F6822" s="299" t="s">
        <v>77</v>
      </c>
    </row>
    <row r="6823" spans="1:6" x14ac:dyDescent="0.3">
      <c r="A6823" s="299" t="s">
        <v>495</v>
      </c>
      <c r="B6823" s="300">
        <v>34</v>
      </c>
      <c r="C6823" s="299" t="s">
        <v>92</v>
      </c>
      <c r="D6823" s="299" t="s">
        <v>56</v>
      </c>
      <c r="E6823" s="301">
        <v>1.0000000000000004</v>
      </c>
      <c r="F6823" s="299" t="s">
        <v>187</v>
      </c>
    </row>
    <row r="6824" spans="1:6" x14ac:dyDescent="0.3">
      <c r="A6824" s="299" t="s">
        <v>495</v>
      </c>
      <c r="B6824" s="300">
        <v>34</v>
      </c>
      <c r="C6824" s="299" t="s">
        <v>92</v>
      </c>
      <c r="D6824" s="299" t="s">
        <v>57</v>
      </c>
      <c r="E6824" s="301">
        <v>4.0000000000000018</v>
      </c>
      <c r="F6824" s="299" t="s">
        <v>187</v>
      </c>
    </row>
    <row r="6825" spans="1:6" x14ac:dyDescent="0.3">
      <c r="A6825" s="299" t="s">
        <v>495</v>
      </c>
      <c r="B6825" s="300">
        <v>34</v>
      </c>
      <c r="C6825" s="299" t="s">
        <v>92</v>
      </c>
      <c r="D6825" s="299" t="s">
        <v>57</v>
      </c>
      <c r="E6825" s="301">
        <v>6.4285714285714262</v>
      </c>
      <c r="F6825" s="299" t="s">
        <v>77</v>
      </c>
    </row>
    <row r="6826" spans="1:6" x14ac:dyDescent="0.3">
      <c r="A6826" s="299" t="s">
        <v>495</v>
      </c>
      <c r="B6826" s="300">
        <v>34</v>
      </c>
      <c r="C6826" s="299" t="s">
        <v>92</v>
      </c>
      <c r="D6826" s="299" t="s">
        <v>58</v>
      </c>
      <c r="E6826" s="301">
        <v>1.0000000000000004</v>
      </c>
      <c r="F6826" s="299" t="s">
        <v>77</v>
      </c>
    </row>
    <row r="6827" spans="1:6" x14ac:dyDescent="0.3">
      <c r="A6827" s="299" t="s">
        <v>495</v>
      </c>
      <c r="B6827" s="300">
        <v>34</v>
      </c>
      <c r="C6827" s="299" t="s">
        <v>92</v>
      </c>
      <c r="D6827" s="299" t="s">
        <v>59</v>
      </c>
      <c r="E6827" s="301">
        <v>5.9999999999999982</v>
      </c>
      <c r="F6827" s="299" t="s">
        <v>187</v>
      </c>
    </row>
    <row r="6828" spans="1:6" x14ac:dyDescent="0.3">
      <c r="A6828" s="299" t="s">
        <v>495</v>
      </c>
      <c r="B6828" s="300">
        <v>34</v>
      </c>
      <c r="C6828" s="299" t="s">
        <v>92</v>
      </c>
      <c r="D6828" s="299" t="s">
        <v>59</v>
      </c>
      <c r="E6828" s="301">
        <v>11.19047619047619</v>
      </c>
      <c r="F6828" s="299" t="s">
        <v>77</v>
      </c>
    </row>
    <row r="6829" spans="1:6" x14ac:dyDescent="0.3">
      <c r="A6829" s="299" t="s">
        <v>495</v>
      </c>
      <c r="B6829" s="300">
        <v>34</v>
      </c>
      <c r="C6829" s="299" t="s">
        <v>92</v>
      </c>
      <c r="D6829" s="299" t="s">
        <v>60</v>
      </c>
      <c r="E6829" s="301">
        <v>1.0000000000000004</v>
      </c>
      <c r="F6829" s="299" t="s">
        <v>187</v>
      </c>
    </row>
    <row r="6830" spans="1:6" x14ac:dyDescent="0.3">
      <c r="A6830" s="299" t="s">
        <v>495</v>
      </c>
      <c r="B6830" s="300">
        <v>34</v>
      </c>
      <c r="C6830" s="299" t="s">
        <v>92</v>
      </c>
      <c r="D6830" s="299" t="s">
        <v>60</v>
      </c>
      <c r="E6830" s="301">
        <v>115.33333333333331</v>
      </c>
      <c r="F6830" s="299" t="s">
        <v>77</v>
      </c>
    </row>
    <row r="6831" spans="1:6" x14ac:dyDescent="0.3">
      <c r="A6831" s="299" t="s">
        <v>495</v>
      </c>
      <c r="B6831" s="300">
        <v>34</v>
      </c>
      <c r="C6831" s="299" t="s">
        <v>92</v>
      </c>
      <c r="D6831" s="299" t="s">
        <v>61</v>
      </c>
      <c r="E6831" s="301">
        <v>24.523809523809515</v>
      </c>
      <c r="F6831" s="299" t="s">
        <v>77</v>
      </c>
    </row>
    <row r="6832" spans="1:6" x14ac:dyDescent="0.3">
      <c r="A6832" s="299" t="s">
        <v>495</v>
      </c>
      <c r="B6832" s="300">
        <v>34</v>
      </c>
      <c r="C6832" s="299" t="s">
        <v>92</v>
      </c>
      <c r="D6832" s="299" t="s">
        <v>62</v>
      </c>
      <c r="E6832" s="301">
        <v>5</v>
      </c>
      <c r="F6832" s="299" t="s">
        <v>187</v>
      </c>
    </row>
    <row r="6833" spans="1:6" x14ac:dyDescent="0.3">
      <c r="A6833" s="299" t="s">
        <v>495</v>
      </c>
      <c r="B6833" s="300">
        <v>34</v>
      </c>
      <c r="C6833" s="299" t="s">
        <v>92</v>
      </c>
      <c r="D6833" s="299" t="s">
        <v>62</v>
      </c>
      <c r="E6833" s="301">
        <v>17.714285714285719</v>
      </c>
      <c r="F6833" s="299" t="s">
        <v>77</v>
      </c>
    </row>
    <row r="6834" spans="1:6" x14ac:dyDescent="0.3">
      <c r="A6834" s="299" t="s">
        <v>495</v>
      </c>
      <c r="B6834" s="300">
        <v>34</v>
      </c>
      <c r="C6834" s="299" t="s">
        <v>92</v>
      </c>
      <c r="D6834" s="299" t="s">
        <v>63</v>
      </c>
      <c r="E6834" s="301">
        <v>5</v>
      </c>
      <c r="F6834" s="299" t="s">
        <v>187</v>
      </c>
    </row>
    <row r="6835" spans="1:6" x14ac:dyDescent="0.3">
      <c r="A6835" s="299" t="s">
        <v>495</v>
      </c>
      <c r="B6835" s="300">
        <v>34</v>
      </c>
      <c r="C6835" s="299" t="s">
        <v>92</v>
      </c>
      <c r="D6835" s="299" t="s">
        <v>63</v>
      </c>
      <c r="E6835" s="301">
        <v>78.190476190476119</v>
      </c>
      <c r="F6835" s="299" t="s">
        <v>77</v>
      </c>
    </row>
    <row r="6836" spans="1:6" x14ac:dyDescent="0.3">
      <c r="A6836" s="299" t="s">
        <v>495</v>
      </c>
      <c r="B6836" s="300">
        <v>34</v>
      </c>
      <c r="C6836" s="299" t="s">
        <v>92</v>
      </c>
      <c r="D6836" s="299" t="s">
        <v>64</v>
      </c>
      <c r="E6836" s="301">
        <v>2.9999999999999991</v>
      </c>
      <c r="F6836" s="299" t="s">
        <v>187</v>
      </c>
    </row>
    <row r="6837" spans="1:6" x14ac:dyDescent="0.3">
      <c r="A6837" s="299" t="s">
        <v>495</v>
      </c>
      <c r="B6837" s="300">
        <v>34</v>
      </c>
      <c r="C6837" s="299" t="s">
        <v>92</v>
      </c>
      <c r="D6837" s="299" t="s">
        <v>64</v>
      </c>
      <c r="E6837" s="301">
        <v>12.809523809523805</v>
      </c>
      <c r="F6837" s="299" t="s">
        <v>77</v>
      </c>
    </row>
    <row r="6838" spans="1:6" x14ac:dyDescent="0.3">
      <c r="A6838" s="299" t="s">
        <v>495</v>
      </c>
      <c r="B6838" s="300">
        <v>34</v>
      </c>
      <c r="C6838" s="299" t="s">
        <v>92</v>
      </c>
      <c r="D6838" s="299" t="s">
        <v>65</v>
      </c>
      <c r="E6838" s="301">
        <v>10</v>
      </c>
      <c r="F6838" s="299" t="s">
        <v>187</v>
      </c>
    </row>
    <row r="6839" spans="1:6" x14ac:dyDescent="0.3">
      <c r="A6839" s="299" t="s">
        <v>495</v>
      </c>
      <c r="B6839" s="300">
        <v>34</v>
      </c>
      <c r="C6839" s="299" t="s">
        <v>92</v>
      </c>
      <c r="D6839" s="299" t="s">
        <v>65</v>
      </c>
      <c r="E6839" s="301">
        <v>18.047619047619051</v>
      </c>
      <c r="F6839" s="299" t="s">
        <v>77</v>
      </c>
    </row>
    <row r="6840" spans="1:6" x14ac:dyDescent="0.3">
      <c r="A6840" s="299" t="s">
        <v>495</v>
      </c>
      <c r="B6840" s="300">
        <v>34</v>
      </c>
      <c r="C6840" s="299" t="s">
        <v>92</v>
      </c>
      <c r="D6840" s="299" t="s">
        <v>67</v>
      </c>
      <c r="E6840" s="301">
        <v>2.9999999999999991</v>
      </c>
      <c r="F6840" s="299" t="s">
        <v>77</v>
      </c>
    </row>
    <row r="6841" spans="1:6" x14ac:dyDescent="0.3">
      <c r="A6841" s="299" t="s">
        <v>495</v>
      </c>
      <c r="B6841" s="300">
        <v>35</v>
      </c>
      <c r="C6841" s="299" t="s">
        <v>91</v>
      </c>
      <c r="D6841" s="299" t="s">
        <v>47</v>
      </c>
      <c r="E6841" s="301">
        <v>32.428571428571438</v>
      </c>
      <c r="F6841" s="299" t="s">
        <v>187</v>
      </c>
    </row>
    <row r="6842" spans="1:6" x14ac:dyDescent="0.3">
      <c r="A6842" s="299" t="s">
        <v>495</v>
      </c>
      <c r="B6842" s="300">
        <v>35</v>
      </c>
      <c r="C6842" s="299" t="s">
        <v>91</v>
      </c>
      <c r="D6842" s="299" t="s">
        <v>47</v>
      </c>
      <c r="E6842" s="301">
        <v>1.0000000000000004</v>
      </c>
      <c r="F6842" s="299" t="s">
        <v>81</v>
      </c>
    </row>
    <row r="6843" spans="1:6" x14ac:dyDescent="0.3">
      <c r="A6843" s="299" t="s">
        <v>495</v>
      </c>
      <c r="B6843" s="300">
        <v>35</v>
      </c>
      <c r="C6843" s="299" t="s">
        <v>91</v>
      </c>
      <c r="D6843" s="299" t="s">
        <v>47</v>
      </c>
      <c r="E6843" s="301">
        <v>27.04761904761904</v>
      </c>
      <c r="F6843" s="299" t="s">
        <v>80</v>
      </c>
    </row>
    <row r="6844" spans="1:6" x14ac:dyDescent="0.3">
      <c r="A6844" s="299" t="s">
        <v>495</v>
      </c>
      <c r="B6844" s="300">
        <v>35</v>
      </c>
      <c r="C6844" s="299" t="s">
        <v>91</v>
      </c>
      <c r="D6844" s="299" t="s">
        <v>47</v>
      </c>
      <c r="E6844" s="301">
        <v>20</v>
      </c>
      <c r="F6844" s="299" t="s">
        <v>188</v>
      </c>
    </row>
    <row r="6845" spans="1:6" x14ac:dyDescent="0.3">
      <c r="A6845" s="299" t="s">
        <v>495</v>
      </c>
      <c r="B6845" s="300">
        <v>35</v>
      </c>
      <c r="C6845" s="299" t="s">
        <v>91</v>
      </c>
      <c r="D6845" s="299" t="s">
        <v>47</v>
      </c>
      <c r="E6845" s="301">
        <v>52.238095238095234</v>
      </c>
      <c r="F6845" s="299" t="s">
        <v>77</v>
      </c>
    </row>
    <row r="6846" spans="1:6" x14ac:dyDescent="0.3">
      <c r="A6846" s="299" t="s">
        <v>495</v>
      </c>
      <c r="B6846" s="300">
        <v>35</v>
      </c>
      <c r="C6846" s="299" t="s">
        <v>91</v>
      </c>
      <c r="D6846" s="299" t="s">
        <v>48</v>
      </c>
      <c r="E6846" s="301">
        <v>5.9999999999999982</v>
      </c>
      <c r="F6846" s="299" t="s">
        <v>77</v>
      </c>
    </row>
    <row r="6847" spans="1:6" x14ac:dyDescent="0.3">
      <c r="A6847" s="299" t="s">
        <v>495</v>
      </c>
      <c r="B6847" s="300">
        <v>35</v>
      </c>
      <c r="C6847" s="299" t="s">
        <v>91</v>
      </c>
      <c r="D6847" s="299" t="s">
        <v>49</v>
      </c>
      <c r="E6847" s="301">
        <v>109.23809523809524</v>
      </c>
      <c r="F6847" s="299" t="s">
        <v>187</v>
      </c>
    </row>
    <row r="6848" spans="1:6" x14ac:dyDescent="0.3">
      <c r="A6848" s="299" t="s">
        <v>495</v>
      </c>
      <c r="B6848" s="300">
        <v>35</v>
      </c>
      <c r="C6848" s="299" t="s">
        <v>91</v>
      </c>
      <c r="D6848" s="299" t="s">
        <v>49</v>
      </c>
      <c r="E6848" s="301">
        <v>732.47619047619048</v>
      </c>
      <c r="F6848" s="299" t="s">
        <v>77</v>
      </c>
    </row>
    <row r="6849" spans="1:6" x14ac:dyDescent="0.3">
      <c r="A6849" s="299" t="s">
        <v>495</v>
      </c>
      <c r="B6849" s="300">
        <v>35</v>
      </c>
      <c r="C6849" s="299" t="s">
        <v>91</v>
      </c>
      <c r="D6849" s="299" t="s">
        <v>50</v>
      </c>
      <c r="E6849" s="301">
        <v>2.0476190476190483</v>
      </c>
      <c r="F6849" s="299" t="s">
        <v>187</v>
      </c>
    </row>
    <row r="6850" spans="1:6" x14ac:dyDescent="0.3">
      <c r="A6850" s="299" t="s">
        <v>495</v>
      </c>
      <c r="B6850" s="300">
        <v>35</v>
      </c>
      <c r="C6850" s="299" t="s">
        <v>91</v>
      </c>
      <c r="D6850" s="299" t="s">
        <v>50</v>
      </c>
      <c r="E6850" s="301">
        <v>12.095238095238091</v>
      </c>
      <c r="F6850" s="299" t="s">
        <v>77</v>
      </c>
    </row>
    <row r="6851" spans="1:6" x14ac:dyDescent="0.3">
      <c r="A6851" s="299" t="s">
        <v>495</v>
      </c>
      <c r="B6851" s="300">
        <v>35</v>
      </c>
      <c r="C6851" s="299" t="s">
        <v>91</v>
      </c>
      <c r="D6851" s="299" t="s">
        <v>51</v>
      </c>
      <c r="E6851" s="301">
        <v>53.571428571428562</v>
      </c>
      <c r="F6851" s="299" t="s">
        <v>77</v>
      </c>
    </row>
    <row r="6852" spans="1:6" x14ac:dyDescent="0.3">
      <c r="A6852" s="299" t="s">
        <v>495</v>
      </c>
      <c r="B6852" s="300">
        <v>35</v>
      </c>
      <c r="C6852" s="299" t="s">
        <v>91</v>
      </c>
      <c r="D6852" s="299" t="s">
        <v>52</v>
      </c>
      <c r="E6852" s="301">
        <v>615.76190476190482</v>
      </c>
      <c r="F6852" s="299" t="s">
        <v>187</v>
      </c>
    </row>
    <row r="6853" spans="1:6" x14ac:dyDescent="0.3">
      <c r="A6853" s="299" t="s">
        <v>495</v>
      </c>
      <c r="B6853" s="300">
        <v>35</v>
      </c>
      <c r="C6853" s="299" t="s">
        <v>91</v>
      </c>
      <c r="D6853" s="299" t="s">
        <v>52</v>
      </c>
      <c r="E6853" s="301">
        <v>0.47619047619047616</v>
      </c>
      <c r="F6853" s="299" t="s">
        <v>80</v>
      </c>
    </row>
    <row r="6854" spans="1:6" x14ac:dyDescent="0.3">
      <c r="A6854" s="299" t="s">
        <v>495</v>
      </c>
      <c r="B6854" s="300">
        <v>35</v>
      </c>
      <c r="C6854" s="299" t="s">
        <v>91</v>
      </c>
      <c r="D6854" s="299" t="s">
        <v>52</v>
      </c>
      <c r="E6854" s="301">
        <v>2268.2380952380954</v>
      </c>
      <c r="F6854" s="299" t="s">
        <v>77</v>
      </c>
    </row>
    <row r="6855" spans="1:6" x14ac:dyDescent="0.3">
      <c r="A6855" s="299" t="s">
        <v>495</v>
      </c>
      <c r="B6855" s="300">
        <v>35</v>
      </c>
      <c r="C6855" s="299" t="s">
        <v>91</v>
      </c>
      <c r="D6855" s="299" t="s">
        <v>53</v>
      </c>
      <c r="E6855" s="301">
        <v>1918.6190476190477</v>
      </c>
      <c r="F6855" s="299" t="s">
        <v>187</v>
      </c>
    </row>
    <row r="6856" spans="1:6" x14ac:dyDescent="0.3">
      <c r="A6856" s="299" t="s">
        <v>495</v>
      </c>
      <c r="B6856" s="300">
        <v>35</v>
      </c>
      <c r="C6856" s="299" t="s">
        <v>91</v>
      </c>
      <c r="D6856" s="299" t="s">
        <v>53</v>
      </c>
      <c r="E6856" s="301">
        <v>4412.9047619047615</v>
      </c>
      <c r="F6856" s="299" t="s">
        <v>77</v>
      </c>
    </row>
    <row r="6857" spans="1:6" x14ac:dyDescent="0.3">
      <c r="A6857" s="299" t="s">
        <v>495</v>
      </c>
      <c r="B6857" s="300">
        <v>35</v>
      </c>
      <c r="C6857" s="299" t="s">
        <v>91</v>
      </c>
      <c r="D6857" s="299" t="s">
        <v>54</v>
      </c>
      <c r="E6857" s="301">
        <v>161.76190476190479</v>
      </c>
      <c r="F6857" s="299" t="s">
        <v>187</v>
      </c>
    </row>
    <row r="6858" spans="1:6" x14ac:dyDescent="0.3">
      <c r="A6858" s="299" t="s">
        <v>495</v>
      </c>
      <c r="B6858" s="300">
        <v>35</v>
      </c>
      <c r="C6858" s="299" t="s">
        <v>91</v>
      </c>
      <c r="D6858" s="299" t="s">
        <v>54</v>
      </c>
      <c r="E6858" s="301">
        <v>5.9999999999999982</v>
      </c>
      <c r="F6858" s="299" t="s">
        <v>81</v>
      </c>
    </row>
    <row r="6859" spans="1:6" x14ac:dyDescent="0.3">
      <c r="A6859" s="299" t="s">
        <v>495</v>
      </c>
      <c r="B6859" s="300">
        <v>35</v>
      </c>
      <c r="C6859" s="299" t="s">
        <v>91</v>
      </c>
      <c r="D6859" s="299" t="s">
        <v>54</v>
      </c>
      <c r="E6859" s="301">
        <v>130.76190476190476</v>
      </c>
      <c r="F6859" s="299" t="s">
        <v>80</v>
      </c>
    </row>
    <row r="6860" spans="1:6" x14ac:dyDescent="0.3">
      <c r="A6860" s="299" t="s">
        <v>495</v>
      </c>
      <c r="B6860" s="300">
        <v>35</v>
      </c>
      <c r="C6860" s="299" t="s">
        <v>91</v>
      </c>
      <c r="D6860" s="299" t="s">
        <v>54</v>
      </c>
      <c r="E6860" s="301">
        <v>801.33333333333337</v>
      </c>
      <c r="F6860" s="299" t="s">
        <v>77</v>
      </c>
    </row>
    <row r="6861" spans="1:6" x14ac:dyDescent="0.3">
      <c r="A6861" s="299" t="s">
        <v>495</v>
      </c>
      <c r="B6861" s="300">
        <v>35</v>
      </c>
      <c r="C6861" s="299" t="s">
        <v>91</v>
      </c>
      <c r="D6861" s="299" t="s">
        <v>55</v>
      </c>
      <c r="E6861" s="301">
        <v>1479.9047619047617</v>
      </c>
      <c r="F6861" s="299" t="s">
        <v>187</v>
      </c>
    </row>
    <row r="6862" spans="1:6" x14ac:dyDescent="0.3">
      <c r="A6862" s="299" t="s">
        <v>495</v>
      </c>
      <c r="B6862" s="300">
        <v>35</v>
      </c>
      <c r="C6862" s="299" t="s">
        <v>91</v>
      </c>
      <c r="D6862" s="299" t="s">
        <v>55</v>
      </c>
      <c r="E6862" s="301">
        <v>14638.142857142853</v>
      </c>
      <c r="F6862" s="299" t="s">
        <v>77</v>
      </c>
    </row>
    <row r="6863" spans="1:6" x14ac:dyDescent="0.3">
      <c r="A6863" s="299" t="s">
        <v>495</v>
      </c>
      <c r="B6863" s="300">
        <v>35</v>
      </c>
      <c r="C6863" s="299" t="s">
        <v>91</v>
      </c>
      <c r="D6863" s="299" t="s">
        <v>56</v>
      </c>
      <c r="E6863" s="301">
        <v>105.28571428571429</v>
      </c>
      <c r="F6863" s="299" t="s">
        <v>187</v>
      </c>
    </row>
    <row r="6864" spans="1:6" x14ac:dyDescent="0.3">
      <c r="A6864" s="299" t="s">
        <v>495</v>
      </c>
      <c r="B6864" s="300">
        <v>35</v>
      </c>
      <c r="C6864" s="299" t="s">
        <v>91</v>
      </c>
      <c r="D6864" s="299" t="s">
        <v>56</v>
      </c>
      <c r="E6864" s="301">
        <v>194.90476190476195</v>
      </c>
      <c r="F6864" s="299" t="s">
        <v>77</v>
      </c>
    </row>
    <row r="6865" spans="1:6" x14ac:dyDescent="0.3">
      <c r="A6865" s="299" t="s">
        <v>495</v>
      </c>
      <c r="B6865" s="300">
        <v>35</v>
      </c>
      <c r="C6865" s="299" t="s">
        <v>91</v>
      </c>
      <c r="D6865" s="299" t="s">
        <v>57</v>
      </c>
      <c r="E6865" s="301">
        <v>49.000000000000014</v>
      </c>
      <c r="F6865" s="299" t="s">
        <v>187</v>
      </c>
    </row>
    <row r="6866" spans="1:6" x14ac:dyDescent="0.3">
      <c r="A6866" s="299" t="s">
        <v>495</v>
      </c>
      <c r="B6866" s="300">
        <v>35</v>
      </c>
      <c r="C6866" s="299" t="s">
        <v>91</v>
      </c>
      <c r="D6866" s="299" t="s">
        <v>57</v>
      </c>
      <c r="E6866" s="301">
        <v>37.571428571428569</v>
      </c>
      <c r="F6866" s="299" t="s">
        <v>77</v>
      </c>
    </row>
    <row r="6867" spans="1:6" x14ac:dyDescent="0.3">
      <c r="A6867" s="299" t="s">
        <v>495</v>
      </c>
      <c r="B6867" s="300">
        <v>35</v>
      </c>
      <c r="C6867" s="299" t="s">
        <v>91</v>
      </c>
      <c r="D6867" s="299" t="s">
        <v>58</v>
      </c>
      <c r="E6867" s="301">
        <v>126.85714285714288</v>
      </c>
      <c r="F6867" s="299" t="s">
        <v>187</v>
      </c>
    </row>
    <row r="6868" spans="1:6" x14ac:dyDescent="0.3">
      <c r="A6868" s="299" t="s">
        <v>495</v>
      </c>
      <c r="B6868" s="300">
        <v>35</v>
      </c>
      <c r="C6868" s="299" t="s">
        <v>91</v>
      </c>
      <c r="D6868" s="299" t="s">
        <v>58</v>
      </c>
      <c r="E6868" s="301">
        <v>223.23809523809524</v>
      </c>
      <c r="F6868" s="299" t="s">
        <v>77</v>
      </c>
    </row>
    <row r="6869" spans="1:6" x14ac:dyDescent="0.3">
      <c r="A6869" s="299" t="s">
        <v>495</v>
      </c>
      <c r="B6869" s="300">
        <v>35</v>
      </c>
      <c r="C6869" s="299" t="s">
        <v>91</v>
      </c>
      <c r="D6869" s="299" t="s">
        <v>59</v>
      </c>
      <c r="E6869" s="301">
        <v>275.57142857142856</v>
      </c>
      <c r="F6869" s="299" t="s">
        <v>187</v>
      </c>
    </row>
    <row r="6870" spans="1:6" x14ac:dyDescent="0.3">
      <c r="A6870" s="299" t="s">
        <v>495</v>
      </c>
      <c r="B6870" s="300">
        <v>35</v>
      </c>
      <c r="C6870" s="299" t="s">
        <v>91</v>
      </c>
      <c r="D6870" s="299" t="s">
        <v>59</v>
      </c>
      <c r="E6870" s="301">
        <v>353.57142857142856</v>
      </c>
      <c r="F6870" s="299" t="s">
        <v>77</v>
      </c>
    </row>
    <row r="6871" spans="1:6" x14ac:dyDescent="0.3">
      <c r="A6871" s="299" t="s">
        <v>495</v>
      </c>
      <c r="B6871" s="300">
        <v>35</v>
      </c>
      <c r="C6871" s="299" t="s">
        <v>91</v>
      </c>
      <c r="D6871" s="299" t="s">
        <v>60</v>
      </c>
      <c r="E6871" s="301">
        <v>462</v>
      </c>
      <c r="F6871" s="299" t="s">
        <v>187</v>
      </c>
    </row>
    <row r="6872" spans="1:6" x14ac:dyDescent="0.3">
      <c r="A6872" s="299" t="s">
        <v>495</v>
      </c>
      <c r="B6872" s="300">
        <v>35</v>
      </c>
      <c r="C6872" s="299" t="s">
        <v>91</v>
      </c>
      <c r="D6872" s="299" t="s">
        <v>60</v>
      </c>
      <c r="E6872" s="301">
        <v>2211.666666666667</v>
      </c>
      <c r="F6872" s="299" t="s">
        <v>77</v>
      </c>
    </row>
    <row r="6873" spans="1:6" x14ac:dyDescent="0.3">
      <c r="A6873" s="299" t="s">
        <v>495</v>
      </c>
      <c r="B6873" s="300">
        <v>35</v>
      </c>
      <c r="C6873" s="299" t="s">
        <v>91</v>
      </c>
      <c r="D6873" s="299" t="s">
        <v>61</v>
      </c>
      <c r="E6873" s="301">
        <v>264.47619047619048</v>
      </c>
      <c r="F6873" s="299" t="s">
        <v>77</v>
      </c>
    </row>
    <row r="6874" spans="1:6" x14ac:dyDescent="0.3">
      <c r="A6874" s="299" t="s">
        <v>495</v>
      </c>
      <c r="B6874" s="300">
        <v>35</v>
      </c>
      <c r="C6874" s="299" t="s">
        <v>91</v>
      </c>
      <c r="D6874" s="299" t="s">
        <v>62</v>
      </c>
      <c r="E6874" s="301">
        <v>177.61904761904759</v>
      </c>
      <c r="F6874" s="299" t="s">
        <v>187</v>
      </c>
    </row>
    <row r="6875" spans="1:6" x14ac:dyDescent="0.3">
      <c r="A6875" s="299" t="s">
        <v>495</v>
      </c>
      <c r="B6875" s="300">
        <v>35</v>
      </c>
      <c r="C6875" s="299" t="s">
        <v>91</v>
      </c>
      <c r="D6875" s="299" t="s">
        <v>62</v>
      </c>
      <c r="E6875" s="301">
        <v>570.71428571428567</v>
      </c>
      <c r="F6875" s="299" t="s">
        <v>77</v>
      </c>
    </row>
    <row r="6876" spans="1:6" x14ac:dyDescent="0.3">
      <c r="A6876" s="299" t="s">
        <v>495</v>
      </c>
      <c r="B6876" s="300">
        <v>35</v>
      </c>
      <c r="C6876" s="299" t="s">
        <v>91</v>
      </c>
      <c r="D6876" s="299" t="s">
        <v>63</v>
      </c>
      <c r="E6876" s="301">
        <v>129.33333333333331</v>
      </c>
      <c r="F6876" s="299" t="s">
        <v>187</v>
      </c>
    </row>
    <row r="6877" spans="1:6" x14ac:dyDescent="0.3">
      <c r="A6877" s="299" t="s">
        <v>495</v>
      </c>
      <c r="B6877" s="300">
        <v>35</v>
      </c>
      <c r="C6877" s="299" t="s">
        <v>91</v>
      </c>
      <c r="D6877" s="299" t="s">
        <v>63</v>
      </c>
      <c r="E6877" s="301">
        <v>0.9047619047619051</v>
      </c>
      <c r="F6877" s="299" t="s">
        <v>80</v>
      </c>
    </row>
    <row r="6878" spans="1:6" x14ac:dyDescent="0.3">
      <c r="A6878" s="299" t="s">
        <v>495</v>
      </c>
      <c r="B6878" s="300">
        <v>35</v>
      </c>
      <c r="C6878" s="299" t="s">
        <v>91</v>
      </c>
      <c r="D6878" s="299" t="s">
        <v>63</v>
      </c>
      <c r="E6878" s="301">
        <v>1119.8095238095239</v>
      </c>
      <c r="F6878" s="299" t="s">
        <v>77</v>
      </c>
    </row>
    <row r="6879" spans="1:6" x14ac:dyDescent="0.3">
      <c r="A6879" s="299" t="s">
        <v>495</v>
      </c>
      <c r="B6879" s="300">
        <v>35</v>
      </c>
      <c r="C6879" s="299" t="s">
        <v>91</v>
      </c>
      <c r="D6879" s="299" t="s">
        <v>64</v>
      </c>
      <c r="E6879" s="301">
        <v>184.14285714285717</v>
      </c>
      <c r="F6879" s="299" t="s">
        <v>187</v>
      </c>
    </row>
    <row r="6880" spans="1:6" x14ac:dyDescent="0.3">
      <c r="A6880" s="299" t="s">
        <v>495</v>
      </c>
      <c r="B6880" s="300">
        <v>35</v>
      </c>
      <c r="C6880" s="299" t="s">
        <v>91</v>
      </c>
      <c r="D6880" s="299" t="s">
        <v>64</v>
      </c>
      <c r="E6880" s="301">
        <v>6.9523809523809508</v>
      </c>
      <c r="F6880" s="299" t="s">
        <v>80</v>
      </c>
    </row>
    <row r="6881" spans="1:6" x14ac:dyDescent="0.3">
      <c r="A6881" s="299" t="s">
        <v>495</v>
      </c>
      <c r="B6881" s="300">
        <v>35</v>
      </c>
      <c r="C6881" s="299" t="s">
        <v>91</v>
      </c>
      <c r="D6881" s="299" t="s">
        <v>64</v>
      </c>
      <c r="E6881" s="301">
        <v>543.61904761904759</v>
      </c>
      <c r="F6881" s="299" t="s">
        <v>77</v>
      </c>
    </row>
    <row r="6882" spans="1:6" x14ac:dyDescent="0.3">
      <c r="A6882" s="299" t="s">
        <v>495</v>
      </c>
      <c r="B6882" s="300">
        <v>35</v>
      </c>
      <c r="C6882" s="299" t="s">
        <v>91</v>
      </c>
      <c r="D6882" s="299" t="s">
        <v>65</v>
      </c>
      <c r="E6882" s="301">
        <v>583.28571428571422</v>
      </c>
      <c r="F6882" s="299" t="s">
        <v>187</v>
      </c>
    </row>
    <row r="6883" spans="1:6" x14ac:dyDescent="0.3">
      <c r="A6883" s="299" t="s">
        <v>495</v>
      </c>
      <c r="B6883" s="300">
        <v>35</v>
      </c>
      <c r="C6883" s="299" t="s">
        <v>91</v>
      </c>
      <c r="D6883" s="299" t="s">
        <v>65</v>
      </c>
      <c r="E6883" s="301">
        <v>964.99999999999989</v>
      </c>
      <c r="F6883" s="299" t="s">
        <v>77</v>
      </c>
    </row>
    <row r="6884" spans="1:6" x14ac:dyDescent="0.3">
      <c r="A6884" s="299" t="s">
        <v>495</v>
      </c>
      <c r="B6884" s="300">
        <v>35</v>
      </c>
      <c r="C6884" s="299" t="s">
        <v>91</v>
      </c>
      <c r="D6884" s="299" t="s">
        <v>67</v>
      </c>
      <c r="E6884" s="301">
        <v>2.0000000000000009</v>
      </c>
      <c r="F6884" s="299" t="s">
        <v>187</v>
      </c>
    </row>
    <row r="6885" spans="1:6" x14ac:dyDescent="0.3">
      <c r="A6885" s="299" t="s">
        <v>495</v>
      </c>
      <c r="B6885" s="300">
        <v>35</v>
      </c>
      <c r="C6885" s="299" t="s">
        <v>91</v>
      </c>
      <c r="D6885" s="299" t="s">
        <v>67</v>
      </c>
      <c r="E6885" s="301">
        <v>42.047619047619065</v>
      </c>
      <c r="F6885" s="299" t="s">
        <v>77</v>
      </c>
    </row>
    <row r="6886" spans="1:6" x14ac:dyDescent="0.3">
      <c r="A6886" s="299" t="s">
        <v>495</v>
      </c>
      <c r="B6886" s="300">
        <v>35</v>
      </c>
      <c r="C6886" s="299" t="s">
        <v>91</v>
      </c>
      <c r="D6886" s="299" t="s">
        <v>66</v>
      </c>
      <c r="E6886" s="301">
        <v>10.571428571428571</v>
      </c>
      <c r="F6886" s="299" t="s">
        <v>77</v>
      </c>
    </row>
    <row r="6887" spans="1:6" x14ac:dyDescent="0.3">
      <c r="A6887" s="299" t="s">
        <v>495</v>
      </c>
      <c r="B6887" s="300">
        <v>35</v>
      </c>
      <c r="C6887" s="299" t="s">
        <v>92</v>
      </c>
      <c r="D6887" s="299" t="s">
        <v>47</v>
      </c>
      <c r="E6887" s="301">
        <v>35.000000000000007</v>
      </c>
      <c r="F6887" s="299" t="s">
        <v>187</v>
      </c>
    </row>
    <row r="6888" spans="1:6" x14ac:dyDescent="0.3">
      <c r="A6888" s="299" t="s">
        <v>495</v>
      </c>
      <c r="B6888" s="300">
        <v>35</v>
      </c>
      <c r="C6888" s="299" t="s">
        <v>92</v>
      </c>
      <c r="D6888" s="299" t="s">
        <v>47</v>
      </c>
      <c r="E6888" s="301">
        <v>1.0000000000000004</v>
      </c>
      <c r="F6888" s="299" t="s">
        <v>81</v>
      </c>
    </row>
    <row r="6889" spans="1:6" x14ac:dyDescent="0.3">
      <c r="A6889" s="299" t="s">
        <v>495</v>
      </c>
      <c r="B6889" s="300">
        <v>35</v>
      </c>
      <c r="C6889" s="299" t="s">
        <v>92</v>
      </c>
      <c r="D6889" s="299" t="s">
        <v>47</v>
      </c>
      <c r="E6889" s="301">
        <v>4.0952380952380967</v>
      </c>
      <c r="F6889" s="299" t="s">
        <v>80</v>
      </c>
    </row>
    <row r="6890" spans="1:6" x14ac:dyDescent="0.3">
      <c r="A6890" s="299" t="s">
        <v>495</v>
      </c>
      <c r="B6890" s="300">
        <v>35</v>
      </c>
      <c r="C6890" s="299" t="s">
        <v>92</v>
      </c>
      <c r="D6890" s="299" t="s">
        <v>47</v>
      </c>
      <c r="E6890" s="301">
        <v>24.999999999999993</v>
      </c>
      <c r="F6890" s="299" t="s">
        <v>188</v>
      </c>
    </row>
    <row r="6891" spans="1:6" x14ac:dyDescent="0.3">
      <c r="A6891" s="299" t="s">
        <v>495</v>
      </c>
      <c r="B6891" s="300">
        <v>35</v>
      </c>
      <c r="C6891" s="299" t="s">
        <v>92</v>
      </c>
      <c r="D6891" s="299" t="s">
        <v>47</v>
      </c>
      <c r="E6891" s="301">
        <v>16.95238095238096</v>
      </c>
      <c r="F6891" s="299" t="s">
        <v>77</v>
      </c>
    </row>
    <row r="6892" spans="1:6" x14ac:dyDescent="0.3">
      <c r="A6892" s="299" t="s">
        <v>495</v>
      </c>
      <c r="B6892" s="300">
        <v>35</v>
      </c>
      <c r="C6892" s="299" t="s">
        <v>92</v>
      </c>
      <c r="D6892" s="299" t="s">
        <v>48</v>
      </c>
      <c r="E6892" s="301">
        <v>2.0000000000000009</v>
      </c>
      <c r="F6892" s="299" t="s">
        <v>187</v>
      </c>
    </row>
    <row r="6893" spans="1:6" x14ac:dyDescent="0.3">
      <c r="A6893" s="299" t="s">
        <v>495</v>
      </c>
      <c r="B6893" s="300">
        <v>35</v>
      </c>
      <c r="C6893" s="299" t="s">
        <v>92</v>
      </c>
      <c r="D6893" s="299" t="s">
        <v>48</v>
      </c>
      <c r="E6893" s="301">
        <v>1.0000000000000004</v>
      </c>
      <c r="F6893" s="299" t="s">
        <v>77</v>
      </c>
    </row>
    <row r="6894" spans="1:6" x14ac:dyDescent="0.3">
      <c r="A6894" s="299" t="s">
        <v>495</v>
      </c>
      <c r="B6894" s="300">
        <v>35</v>
      </c>
      <c r="C6894" s="299" t="s">
        <v>92</v>
      </c>
      <c r="D6894" s="299" t="s">
        <v>49</v>
      </c>
      <c r="E6894" s="301">
        <v>233.61904761904759</v>
      </c>
      <c r="F6894" s="299" t="s">
        <v>187</v>
      </c>
    </row>
    <row r="6895" spans="1:6" x14ac:dyDescent="0.3">
      <c r="A6895" s="299" t="s">
        <v>495</v>
      </c>
      <c r="B6895" s="300">
        <v>35</v>
      </c>
      <c r="C6895" s="299" t="s">
        <v>92</v>
      </c>
      <c r="D6895" s="299" t="s">
        <v>49</v>
      </c>
      <c r="E6895" s="301">
        <v>2.7619047619047614</v>
      </c>
      <c r="F6895" s="299" t="s">
        <v>80</v>
      </c>
    </row>
    <row r="6896" spans="1:6" x14ac:dyDescent="0.3">
      <c r="A6896" s="299" t="s">
        <v>495</v>
      </c>
      <c r="B6896" s="300">
        <v>35</v>
      </c>
      <c r="C6896" s="299" t="s">
        <v>92</v>
      </c>
      <c r="D6896" s="299" t="s">
        <v>49</v>
      </c>
      <c r="E6896" s="301">
        <v>345.33333333333331</v>
      </c>
      <c r="F6896" s="299" t="s">
        <v>77</v>
      </c>
    </row>
    <row r="6897" spans="1:6" x14ac:dyDescent="0.3">
      <c r="A6897" s="299" t="s">
        <v>495</v>
      </c>
      <c r="B6897" s="300">
        <v>35</v>
      </c>
      <c r="C6897" s="299" t="s">
        <v>92</v>
      </c>
      <c r="D6897" s="299" t="s">
        <v>50</v>
      </c>
      <c r="E6897" s="301">
        <v>2.0000000000000009</v>
      </c>
      <c r="F6897" s="299" t="s">
        <v>187</v>
      </c>
    </row>
    <row r="6898" spans="1:6" x14ac:dyDescent="0.3">
      <c r="A6898" s="299" t="s">
        <v>495</v>
      </c>
      <c r="B6898" s="300">
        <v>35</v>
      </c>
      <c r="C6898" s="299" t="s">
        <v>92</v>
      </c>
      <c r="D6898" s="299" t="s">
        <v>50</v>
      </c>
      <c r="E6898" s="301">
        <v>7.9047619047619069</v>
      </c>
      <c r="F6898" s="299" t="s">
        <v>77</v>
      </c>
    </row>
    <row r="6899" spans="1:6" x14ac:dyDescent="0.3">
      <c r="A6899" s="299" t="s">
        <v>495</v>
      </c>
      <c r="B6899" s="300">
        <v>35</v>
      </c>
      <c r="C6899" s="299" t="s">
        <v>92</v>
      </c>
      <c r="D6899" s="299" t="s">
        <v>51</v>
      </c>
      <c r="E6899" s="301">
        <v>1.0000000000000004</v>
      </c>
      <c r="F6899" s="299" t="s">
        <v>187</v>
      </c>
    </row>
    <row r="6900" spans="1:6" x14ac:dyDescent="0.3">
      <c r="A6900" s="299" t="s">
        <v>495</v>
      </c>
      <c r="B6900" s="300">
        <v>35</v>
      </c>
      <c r="C6900" s="299" t="s">
        <v>92</v>
      </c>
      <c r="D6900" s="299" t="s">
        <v>51</v>
      </c>
      <c r="E6900" s="301">
        <v>15.238095238095241</v>
      </c>
      <c r="F6900" s="299" t="s">
        <v>77</v>
      </c>
    </row>
    <row r="6901" spans="1:6" x14ac:dyDescent="0.3">
      <c r="A6901" s="299" t="s">
        <v>495</v>
      </c>
      <c r="B6901" s="300">
        <v>35</v>
      </c>
      <c r="C6901" s="299" t="s">
        <v>92</v>
      </c>
      <c r="D6901" s="299" t="s">
        <v>52</v>
      </c>
      <c r="E6901" s="301">
        <v>843.61904761904748</v>
      </c>
      <c r="F6901" s="299" t="s">
        <v>187</v>
      </c>
    </row>
    <row r="6902" spans="1:6" x14ac:dyDescent="0.3">
      <c r="A6902" s="299" t="s">
        <v>495</v>
      </c>
      <c r="B6902" s="300">
        <v>35</v>
      </c>
      <c r="C6902" s="299" t="s">
        <v>92</v>
      </c>
      <c r="D6902" s="299" t="s">
        <v>52</v>
      </c>
      <c r="E6902" s="301">
        <v>1.3333333333333333</v>
      </c>
      <c r="F6902" s="299" t="s">
        <v>80</v>
      </c>
    </row>
    <row r="6903" spans="1:6" x14ac:dyDescent="0.3">
      <c r="A6903" s="299" t="s">
        <v>495</v>
      </c>
      <c r="B6903" s="300">
        <v>35</v>
      </c>
      <c r="C6903" s="299" t="s">
        <v>92</v>
      </c>
      <c r="D6903" s="299" t="s">
        <v>52</v>
      </c>
      <c r="E6903" s="301">
        <v>608.66666666666663</v>
      </c>
      <c r="F6903" s="299" t="s">
        <v>77</v>
      </c>
    </row>
    <row r="6904" spans="1:6" x14ac:dyDescent="0.3">
      <c r="A6904" s="299" t="s">
        <v>495</v>
      </c>
      <c r="B6904" s="300">
        <v>35</v>
      </c>
      <c r="C6904" s="299" t="s">
        <v>92</v>
      </c>
      <c r="D6904" s="299" t="s">
        <v>53</v>
      </c>
      <c r="E6904" s="301">
        <v>1294.1428571428573</v>
      </c>
      <c r="F6904" s="299" t="s">
        <v>187</v>
      </c>
    </row>
    <row r="6905" spans="1:6" x14ac:dyDescent="0.3">
      <c r="A6905" s="299" t="s">
        <v>495</v>
      </c>
      <c r="B6905" s="300">
        <v>35</v>
      </c>
      <c r="C6905" s="299" t="s">
        <v>92</v>
      </c>
      <c r="D6905" s="299" t="s">
        <v>53</v>
      </c>
      <c r="E6905" s="301">
        <v>1997.0952380952378</v>
      </c>
      <c r="F6905" s="299" t="s">
        <v>77</v>
      </c>
    </row>
    <row r="6906" spans="1:6" x14ac:dyDescent="0.3">
      <c r="A6906" s="299" t="s">
        <v>495</v>
      </c>
      <c r="B6906" s="300">
        <v>35</v>
      </c>
      <c r="C6906" s="299" t="s">
        <v>92</v>
      </c>
      <c r="D6906" s="299" t="s">
        <v>54</v>
      </c>
      <c r="E6906" s="301">
        <v>71.476190476190467</v>
      </c>
      <c r="F6906" s="299" t="s">
        <v>187</v>
      </c>
    </row>
    <row r="6907" spans="1:6" x14ac:dyDescent="0.3">
      <c r="A6907" s="299" t="s">
        <v>495</v>
      </c>
      <c r="B6907" s="300">
        <v>35</v>
      </c>
      <c r="C6907" s="299" t="s">
        <v>92</v>
      </c>
      <c r="D6907" s="299" t="s">
        <v>54</v>
      </c>
      <c r="E6907" s="301">
        <v>12.999999999999995</v>
      </c>
      <c r="F6907" s="299" t="s">
        <v>81</v>
      </c>
    </row>
    <row r="6908" spans="1:6" x14ac:dyDescent="0.3">
      <c r="A6908" s="299" t="s">
        <v>495</v>
      </c>
      <c r="B6908" s="300">
        <v>35</v>
      </c>
      <c r="C6908" s="299" t="s">
        <v>92</v>
      </c>
      <c r="D6908" s="299" t="s">
        <v>54</v>
      </c>
      <c r="E6908" s="301">
        <v>101.38095238095237</v>
      </c>
      <c r="F6908" s="299" t="s">
        <v>80</v>
      </c>
    </row>
    <row r="6909" spans="1:6" x14ac:dyDescent="0.3">
      <c r="A6909" s="299" t="s">
        <v>495</v>
      </c>
      <c r="B6909" s="300">
        <v>35</v>
      </c>
      <c r="C6909" s="299" t="s">
        <v>92</v>
      </c>
      <c r="D6909" s="299" t="s">
        <v>54</v>
      </c>
      <c r="E6909" s="301">
        <v>583.66666666666652</v>
      </c>
      <c r="F6909" s="299" t="s">
        <v>77</v>
      </c>
    </row>
    <row r="6910" spans="1:6" x14ac:dyDescent="0.3">
      <c r="A6910" s="299" t="s">
        <v>495</v>
      </c>
      <c r="B6910" s="300">
        <v>35</v>
      </c>
      <c r="C6910" s="299" t="s">
        <v>92</v>
      </c>
      <c r="D6910" s="299" t="s">
        <v>55</v>
      </c>
      <c r="E6910" s="301">
        <v>1700.6190476190475</v>
      </c>
      <c r="F6910" s="299" t="s">
        <v>187</v>
      </c>
    </row>
    <row r="6911" spans="1:6" x14ac:dyDescent="0.3">
      <c r="A6911" s="299" t="s">
        <v>495</v>
      </c>
      <c r="B6911" s="300">
        <v>35</v>
      </c>
      <c r="C6911" s="299" t="s">
        <v>92</v>
      </c>
      <c r="D6911" s="299" t="s">
        <v>55</v>
      </c>
      <c r="E6911" s="301">
        <v>7963.7619047619055</v>
      </c>
      <c r="F6911" s="299" t="s">
        <v>77</v>
      </c>
    </row>
    <row r="6912" spans="1:6" x14ac:dyDescent="0.3">
      <c r="A6912" s="299" t="s">
        <v>495</v>
      </c>
      <c r="B6912" s="300">
        <v>35</v>
      </c>
      <c r="C6912" s="299" t="s">
        <v>92</v>
      </c>
      <c r="D6912" s="299" t="s">
        <v>56</v>
      </c>
      <c r="E6912" s="301">
        <v>418.61904761904759</v>
      </c>
      <c r="F6912" s="299" t="s">
        <v>187</v>
      </c>
    </row>
    <row r="6913" spans="1:6" x14ac:dyDescent="0.3">
      <c r="A6913" s="299" t="s">
        <v>495</v>
      </c>
      <c r="B6913" s="300">
        <v>35</v>
      </c>
      <c r="C6913" s="299" t="s">
        <v>92</v>
      </c>
      <c r="D6913" s="299" t="s">
        <v>56</v>
      </c>
      <c r="E6913" s="301">
        <v>444.71428571428572</v>
      </c>
      <c r="F6913" s="299" t="s">
        <v>77</v>
      </c>
    </row>
    <row r="6914" spans="1:6" x14ac:dyDescent="0.3">
      <c r="A6914" s="299" t="s">
        <v>495</v>
      </c>
      <c r="B6914" s="300">
        <v>35</v>
      </c>
      <c r="C6914" s="299" t="s">
        <v>92</v>
      </c>
      <c r="D6914" s="299" t="s">
        <v>57</v>
      </c>
      <c r="E6914" s="301">
        <v>64.190476190476204</v>
      </c>
      <c r="F6914" s="299" t="s">
        <v>187</v>
      </c>
    </row>
    <row r="6915" spans="1:6" x14ac:dyDescent="0.3">
      <c r="A6915" s="299" t="s">
        <v>495</v>
      </c>
      <c r="B6915" s="300">
        <v>35</v>
      </c>
      <c r="C6915" s="299" t="s">
        <v>92</v>
      </c>
      <c r="D6915" s="299" t="s">
        <v>57</v>
      </c>
      <c r="E6915" s="301">
        <v>65.904761904761926</v>
      </c>
      <c r="F6915" s="299" t="s">
        <v>77</v>
      </c>
    </row>
    <row r="6916" spans="1:6" x14ac:dyDescent="0.3">
      <c r="A6916" s="299" t="s">
        <v>495</v>
      </c>
      <c r="B6916" s="300">
        <v>35</v>
      </c>
      <c r="C6916" s="299" t="s">
        <v>92</v>
      </c>
      <c r="D6916" s="299" t="s">
        <v>58</v>
      </c>
      <c r="E6916" s="301">
        <v>329.1904761904762</v>
      </c>
      <c r="F6916" s="299" t="s">
        <v>187</v>
      </c>
    </row>
    <row r="6917" spans="1:6" x14ac:dyDescent="0.3">
      <c r="A6917" s="299" t="s">
        <v>495</v>
      </c>
      <c r="B6917" s="300">
        <v>35</v>
      </c>
      <c r="C6917" s="299" t="s">
        <v>92</v>
      </c>
      <c r="D6917" s="299" t="s">
        <v>58</v>
      </c>
      <c r="E6917" s="301">
        <v>167.61904761904759</v>
      </c>
      <c r="F6917" s="299" t="s">
        <v>77</v>
      </c>
    </row>
    <row r="6918" spans="1:6" x14ac:dyDescent="0.3">
      <c r="A6918" s="299" t="s">
        <v>495</v>
      </c>
      <c r="B6918" s="300">
        <v>35</v>
      </c>
      <c r="C6918" s="299" t="s">
        <v>92</v>
      </c>
      <c r="D6918" s="299" t="s">
        <v>59</v>
      </c>
      <c r="E6918" s="301">
        <v>926.42857142857144</v>
      </c>
      <c r="F6918" s="299" t="s">
        <v>187</v>
      </c>
    </row>
    <row r="6919" spans="1:6" x14ac:dyDescent="0.3">
      <c r="A6919" s="299" t="s">
        <v>495</v>
      </c>
      <c r="B6919" s="300">
        <v>35</v>
      </c>
      <c r="C6919" s="299" t="s">
        <v>92</v>
      </c>
      <c r="D6919" s="299" t="s">
        <v>59</v>
      </c>
      <c r="E6919" s="301">
        <v>604.90476190476193</v>
      </c>
      <c r="F6919" s="299" t="s">
        <v>77</v>
      </c>
    </row>
    <row r="6920" spans="1:6" x14ac:dyDescent="0.3">
      <c r="A6920" s="299" t="s">
        <v>495</v>
      </c>
      <c r="B6920" s="300">
        <v>35</v>
      </c>
      <c r="C6920" s="299" t="s">
        <v>92</v>
      </c>
      <c r="D6920" s="299" t="s">
        <v>60</v>
      </c>
      <c r="E6920" s="301">
        <v>820.61904761904771</v>
      </c>
      <c r="F6920" s="299" t="s">
        <v>187</v>
      </c>
    </row>
    <row r="6921" spans="1:6" x14ac:dyDescent="0.3">
      <c r="A6921" s="299" t="s">
        <v>495</v>
      </c>
      <c r="B6921" s="300">
        <v>35</v>
      </c>
      <c r="C6921" s="299" t="s">
        <v>92</v>
      </c>
      <c r="D6921" s="299" t="s">
        <v>60</v>
      </c>
      <c r="E6921" s="301">
        <v>1613.8571428571431</v>
      </c>
      <c r="F6921" s="299" t="s">
        <v>77</v>
      </c>
    </row>
    <row r="6922" spans="1:6" x14ac:dyDescent="0.3">
      <c r="A6922" s="299" t="s">
        <v>495</v>
      </c>
      <c r="B6922" s="300">
        <v>35</v>
      </c>
      <c r="C6922" s="299" t="s">
        <v>92</v>
      </c>
      <c r="D6922" s="299" t="s">
        <v>61</v>
      </c>
      <c r="E6922" s="301">
        <v>8.0000000000000036</v>
      </c>
      <c r="F6922" s="299" t="s">
        <v>187</v>
      </c>
    </row>
    <row r="6923" spans="1:6" x14ac:dyDescent="0.3">
      <c r="A6923" s="299" t="s">
        <v>495</v>
      </c>
      <c r="B6923" s="300">
        <v>35</v>
      </c>
      <c r="C6923" s="299" t="s">
        <v>92</v>
      </c>
      <c r="D6923" s="299" t="s">
        <v>61</v>
      </c>
      <c r="E6923" s="301">
        <v>100.38095238095238</v>
      </c>
      <c r="F6923" s="299" t="s">
        <v>77</v>
      </c>
    </row>
    <row r="6924" spans="1:6" x14ac:dyDescent="0.3">
      <c r="A6924" s="299" t="s">
        <v>495</v>
      </c>
      <c r="B6924" s="300">
        <v>35</v>
      </c>
      <c r="C6924" s="299" t="s">
        <v>92</v>
      </c>
      <c r="D6924" s="299" t="s">
        <v>62</v>
      </c>
      <c r="E6924" s="301">
        <v>451.38095238095229</v>
      </c>
      <c r="F6924" s="299" t="s">
        <v>187</v>
      </c>
    </row>
    <row r="6925" spans="1:6" x14ac:dyDescent="0.3">
      <c r="A6925" s="299" t="s">
        <v>495</v>
      </c>
      <c r="B6925" s="300">
        <v>35</v>
      </c>
      <c r="C6925" s="299" t="s">
        <v>92</v>
      </c>
      <c r="D6925" s="299" t="s">
        <v>62</v>
      </c>
      <c r="E6925" s="301">
        <v>604.33333333333337</v>
      </c>
      <c r="F6925" s="299" t="s">
        <v>77</v>
      </c>
    </row>
    <row r="6926" spans="1:6" x14ac:dyDescent="0.3">
      <c r="A6926" s="299" t="s">
        <v>495</v>
      </c>
      <c r="B6926" s="300">
        <v>35</v>
      </c>
      <c r="C6926" s="299" t="s">
        <v>92</v>
      </c>
      <c r="D6926" s="299" t="s">
        <v>63</v>
      </c>
      <c r="E6926" s="301">
        <v>311.28571428571422</v>
      </c>
      <c r="F6926" s="299" t="s">
        <v>187</v>
      </c>
    </row>
    <row r="6927" spans="1:6" x14ac:dyDescent="0.3">
      <c r="A6927" s="299" t="s">
        <v>495</v>
      </c>
      <c r="B6927" s="300">
        <v>35</v>
      </c>
      <c r="C6927" s="299" t="s">
        <v>92</v>
      </c>
      <c r="D6927" s="299" t="s">
        <v>63</v>
      </c>
      <c r="E6927" s="301">
        <v>729.09523809523796</v>
      </c>
      <c r="F6927" s="299" t="s">
        <v>77</v>
      </c>
    </row>
    <row r="6928" spans="1:6" x14ac:dyDescent="0.3">
      <c r="A6928" s="299" t="s">
        <v>495</v>
      </c>
      <c r="B6928" s="300">
        <v>35</v>
      </c>
      <c r="C6928" s="299" t="s">
        <v>92</v>
      </c>
      <c r="D6928" s="299" t="s">
        <v>64</v>
      </c>
      <c r="E6928" s="301">
        <v>412.23809523809518</v>
      </c>
      <c r="F6928" s="299" t="s">
        <v>187</v>
      </c>
    </row>
    <row r="6929" spans="1:6" x14ac:dyDescent="0.3">
      <c r="A6929" s="299" t="s">
        <v>495</v>
      </c>
      <c r="B6929" s="300">
        <v>35</v>
      </c>
      <c r="C6929" s="299" t="s">
        <v>92</v>
      </c>
      <c r="D6929" s="299" t="s">
        <v>64</v>
      </c>
      <c r="E6929" s="301">
        <v>17.809523809523814</v>
      </c>
      <c r="F6929" s="299" t="s">
        <v>80</v>
      </c>
    </row>
    <row r="6930" spans="1:6" x14ac:dyDescent="0.3">
      <c r="A6930" s="299" t="s">
        <v>495</v>
      </c>
      <c r="B6930" s="300">
        <v>35</v>
      </c>
      <c r="C6930" s="299" t="s">
        <v>92</v>
      </c>
      <c r="D6930" s="299" t="s">
        <v>64</v>
      </c>
      <c r="E6930" s="301">
        <v>568.14285714285711</v>
      </c>
      <c r="F6930" s="299" t="s">
        <v>77</v>
      </c>
    </row>
    <row r="6931" spans="1:6" x14ac:dyDescent="0.3">
      <c r="A6931" s="299" t="s">
        <v>495</v>
      </c>
      <c r="B6931" s="300">
        <v>35</v>
      </c>
      <c r="C6931" s="299" t="s">
        <v>92</v>
      </c>
      <c r="D6931" s="299" t="s">
        <v>65</v>
      </c>
      <c r="E6931" s="301">
        <v>669.42857142857144</v>
      </c>
      <c r="F6931" s="299" t="s">
        <v>187</v>
      </c>
    </row>
    <row r="6932" spans="1:6" x14ac:dyDescent="0.3">
      <c r="A6932" s="299" t="s">
        <v>495</v>
      </c>
      <c r="B6932" s="300">
        <v>35</v>
      </c>
      <c r="C6932" s="299" t="s">
        <v>92</v>
      </c>
      <c r="D6932" s="299" t="s">
        <v>65</v>
      </c>
      <c r="E6932" s="301">
        <v>346.14285714285722</v>
      </c>
      <c r="F6932" s="299" t="s">
        <v>77</v>
      </c>
    </row>
    <row r="6933" spans="1:6" x14ac:dyDescent="0.3">
      <c r="A6933" s="299" t="s">
        <v>495</v>
      </c>
      <c r="B6933" s="300">
        <v>35</v>
      </c>
      <c r="C6933" s="299" t="s">
        <v>92</v>
      </c>
      <c r="D6933" s="299" t="s">
        <v>67</v>
      </c>
      <c r="E6933" s="301">
        <v>1.0000000000000004</v>
      </c>
      <c r="F6933" s="299" t="s">
        <v>187</v>
      </c>
    </row>
    <row r="6934" spans="1:6" x14ac:dyDescent="0.3">
      <c r="A6934" s="299" t="s">
        <v>495</v>
      </c>
      <c r="B6934" s="300">
        <v>35</v>
      </c>
      <c r="C6934" s="299" t="s">
        <v>92</v>
      </c>
      <c r="D6934" s="299" t="s">
        <v>67</v>
      </c>
      <c r="E6934" s="301">
        <v>17.333333333333339</v>
      </c>
      <c r="F6934" s="299" t="s">
        <v>77</v>
      </c>
    </row>
    <row r="6935" spans="1:6" x14ac:dyDescent="0.3">
      <c r="A6935" s="299" t="s">
        <v>495</v>
      </c>
      <c r="B6935" s="300">
        <v>35</v>
      </c>
      <c r="C6935" s="299" t="s">
        <v>92</v>
      </c>
      <c r="D6935" s="299" t="s">
        <v>66</v>
      </c>
      <c r="E6935" s="301">
        <v>2.9999999999999991</v>
      </c>
      <c r="F6935" s="299" t="s">
        <v>77</v>
      </c>
    </row>
    <row r="6936" spans="1:6" x14ac:dyDescent="0.3">
      <c r="A6936" s="299" t="s">
        <v>495</v>
      </c>
      <c r="B6936" s="300">
        <v>36</v>
      </c>
      <c r="C6936" s="299" t="s">
        <v>91</v>
      </c>
      <c r="D6936" s="299" t="s">
        <v>47</v>
      </c>
      <c r="E6936" s="301">
        <v>31.42857142857142</v>
      </c>
      <c r="F6936" s="299" t="s">
        <v>187</v>
      </c>
    </row>
    <row r="6937" spans="1:6" x14ac:dyDescent="0.3">
      <c r="A6937" s="299" t="s">
        <v>495</v>
      </c>
      <c r="B6937" s="300">
        <v>36</v>
      </c>
      <c r="C6937" s="299" t="s">
        <v>91</v>
      </c>
      <c r="D6937" s="299" t="s">
        <v>47</v>
      </c>
      <c r="E6937" s="301">
        <v>5.9999999999999982</v>
      </c>
      <c r="F6937" s="299" t="s">
        <v>81</v>
      </c>
    </row>
    <row r="6938" spans="1:6" x14ac:dyDescent="0.3">
      <c r="A6938" s="299" t="s">
        <v>495</v>
      </c>
      <c r="B6938" s="300">
        <v>36</v>
      </c>
      <c r="C6938" s="299" t="s">
        <v>91</v>
      </c>
      <c r="D6938" s="299" t="s">
        <v>47</v>
      </c>
      <c r="E6938" s="301">
        <v>409.99999999999989</v>
      </c>
      <c r="F6938" s="299" t="s">
        <v>80</v>
      </c>
    </row>
    <row r="6939" spans="1:6" x14ac:dyDescent="0.3">
      <c r="A6939" s="299" t="s">
        <v>495</v>
      </c>
      <c r="B6939" s="300">
        <v>36</v>
      </c>
      <c r="C6939" s="299" t="s">
        <v>91</v>
      </c>
      <c r="D6939" s="299" t="s">
        <v>47</v>
      </c>
      <c r="E6939" s="301">
        <v>2.9999999999999991</v>
      </c>
      <c r="F6939" s="299" t="s">
        <v>188</v>
      </c>
    </row>
    <row r="6940" spans="1:6" x14ac:dyDescent="0.3">
      <c r="A6940" s="299" t="s">
        <v>495</v>
      </c>
      <c r="B6940" s="300">
        <v>36</v>
      </c>
      <c r="C6940" s="299" t="s">
        <v>91</v>
      </c>
      <c r="D6940" s="299" t="s">
        <v>47</v>
      </c>
      <c r="E6940" s="301">
        <v>77.666666666666671</v>
      </c>
      <c r="F6940" s="299" t="s">
        <v>77</v>
      </c>
    </row>
    <row r="6941" spans="1:6" x14ac:dyDescent="0.3">
      <c r="A6941" s="299" t="s">
        <v>495</v>
      </c>
      <c r="B6941" s="300">
        <v>36</v>
      </c>
      <c r="C6941" s="299" t="s">
        <v>91</v>
      </c>
      <c r="D6941" s="299" t="s">
        <v>48</v>
      </c>
      <c r="E6941" s="301">
        <v>10.904761904761903</v>
      </c>
      <c r="F6941" s="299" t="s">
        <v>77</v>
      </c>
    </row>
    <row r="6942" spans="1:6" x14ac:dyDescent="0.3">
      <c r="A6942" s="299" t="s">
        <v>495</v>
      </c>
      <c r="B6942" s="300">
        <v>36</v>
      </c>
      <c r="C6942" s="299" t="s">
        <v>91</v>
      </c>
      <c r="D6942" s="299" t="s">
        <v>49</v>
      </c>
      <c r="E6942" s="301">
        <v>60.047619047619044</v>
      </c>
      <c r="F6942" s="299" t="s">
        <v>187</v>
      </c>
    </row>
    <row r="6943" spans="1:6" x14ac:dyDescent="0.3">
      <c r="A6943" s="299" t="s">
        <v>495</v>
      </c>
      <c r="B6943" s="300">
        <v>36</v>
      </c>
      <c r="C6943" s="299" t="s">
        <v>91</v>
      </c>
      <c r="D6943" s="299" t="s">
        <v>49</v>
      </c>
      <c r="E6943" s="301">
        <v>0.23809523809523808</v>
      </c>
      <c r="F6943" s="299" t="s">
        <v>80</v>
      </c>
    </row>
    <row r="6944" spans="1:6" x14ac:dyDescent="0.3">
      <c r="A6944" s="299" t="s">
        <v>495</v>
      </c>
      <c r="B6944" s="300">
        <v>36</v>
      </c>
      <c r="C6944" s="299" t="s">
        <v>91</v>
      </c>
      <c r="D6944" s="299" t="s">
        <v>49</v>
      </c>
      <c r="E6944" s="301">
        <v>1107.5238095238096</v>
      </c>
      <c r="F6944" s="299" t="s">
        <v>77</v>
      </c>
    </row>
    <row r="6945" spans="1:6" x14ac:dyDescent="0.3">
      <c r="A6945" s="299" t="s">
        <v>495</v>
      </c>
      <c r="B6945" s="300">
        <v>36</v>
      </c>
      <c r="C6945" s="299" t="s">
        <v>91</v>
      </c>
      <c r="D6945" s="299" t="s">
        <v>50</v>
      </c>
      <c r="E6945" s="301">
        <v>1.0000000000000004</v>
      </c>
      <c r="F6945" s="299" t="s">
        <v>77</v>
      </c>
    </row>
    <row r="6946" spans="1:6" x14ac:dyDescent="0.3">
      <c r="A6946" s="299" t="s">
        <v>495</v>
      </c>
      <c r="B6946" s="300">
        <v>36</v>
      </c>
      <c r="C6946" s="299" t="s">
        <v>91</v>
      </c>
      <c r="D6946" s="299" t="s">
        <v>51</v>
      </c>
      <c r="E6946" s="301">
        <v>32.000000000000014</v>
      </c>
      <c r="F6946" s="299" t="s">
        <v>77</v>
      </c>
    </row>
    <row r="6947" spans="1:6" x14ac:dyDescent="0.3">
      <c r="A6947" s="299" t="s">
        <v>495</v>
      </c>
      <c r="B6947" s="300">
        <v>36</v>
      </c>
      <c r="C6947" s="299" t="s">
        <v>91</v>
      </c>
      <c r="D6947" s="299" t="s">
        <v>52</v>
      </c>
      <c r="E6947" s="301">
        <v>172.1904761904762</v>
      </c>
      <c r="F6947" s="299" t="s">
        <v>187</v>
      </c>
    </row>
    <row r="6948" spans="1:6" x14ac:dyDescent="0.3">
      <c r="A6948" s="299" t="s">
        <v>495</v>
      </c>
      <c r="B6948" s="300">
        <v>36</v>
      </c>
      <c r="C6948" s="299" t="s">
        <v>91</v>
      </c>
      <c r="D6948" s="299" t="s">
        <v>52</v>
      </c>
      <c r="E6948" s="301">
        <v>1.0000000000000004</v>
      </c>
      <c r="F6948" s="299" t="s">
        <v>80</v>
      </c>
    </row>
    <row r="6949" spans="1:6" x14ac:dyDescent="0.3">
      <c r="A6949" s="299" t="s">
        <v>495</v>
      </c>
      <c r="B6949" s="300">
        <v>36</v>
      </c>
      <c r="C6949" s="299" t="s">
        <v>91</v>
      </c>
      <c r="D6949" s="299" t="s">
        <v>52</v>
      </c>
      <c r="E6949" s="301">
        <v>753.38095238095241</v>
      </c>
      <c r="F6949" s="299" t="s">
        <v>77</v>
      </c>
    </row>
    <row r="6950" spans="1:6" x14ac:dyDescent="0.3">
      <c r="A6950" s="299" t="s">
        <v>495</v>
      </c>
      <c r="B6950" s="300">
        <v>36</v>
      </c>
      <c r="C6950" s="299" t="s">
        <v>91</v>
      </c>
      <c r="D6950" s="299" t="s">
        <v>53</v>
      </c>
      <c r="E6950" s="301">
        <v>615.66666666666674</v>
      </c>
      <c r="F6950" s="299" t="s">
        <v>187</v>
      </c>
    </row>
    <row r="6951" spans="1:6" x14ac:dyDescent="0.3">
      <c r="A6951" s="299" t="s">
        <v>495</v>
      </c>
      <c r="B6951" s="300">
        <v>36</v>
      </c>
      <c r="C6951" s="299" t="s">
        <v>91</v>
      </c>
      <c r="D6951" s="299" t="s">
        <v>53</v>
      </c>
      <c r="E6951" s="301">
        <v>1167.3809523809523</v>
      </c>
      <c r="F6951" s="299" t="s">
        <v>77</v>
      </c>
    </row>
    <row r="6952" spans="1:6" x14ac:dyDescent="0.3">
      <c r="A6952" s="299" t="s">
        <v>495</v>
      </c>
      <c r="B6952" s="300">
        <v>36</v>
      </c>
      <c r="C6952" s="299" t="s">
        <v>91</v>
      </c>
      <c r="D6952" s="299" t="s">
        <v>54</v>
      </c>
      <c r="E6952" s="301">
        <v>178.99999999999997</v>
      </c>
      <c r="F6952" s="299" t="s">
        <v>187</v>
      </c>
    </row>
    <row r="6953" spans="1:6" x14ac:dyDescent="0.3">
      <c r="A6953" s="299" t="s">
        <v>495</v>
      </c>
      <c r="B6953" s="300">
        <v>36</v>
      </c>
      <c r="C6953" s="299" t="s">
        <v>91</v>
      </c>
      <c r="D6953" s="299" t="s">
        <v>54</v>
      </c>
      <c r="E6953" s="301">
        <v>10.999999999999998</v>
      </c>
      <c r="F6953" s="299" t="s">
        <v>80</v>
      </c>
    </row>
    <row r="6954" spans="1:6" x14ac:dyDescent="0.3">
      <c r="A6954" s="299" t="s">
        <v>495</v>
      </c>
      <c r="B6954" s="300">
        <v>36</v>
      </c>
      <c r="C6954" s="299" t="s">
        <v>91</v>
      </c>
      <c r="D6954" s="299" t="s">
        <v>54</v>
      </c>
      <c r="E6954" s="301">
        <v>401.23809523809524</v>
      </c>
      <c r="F6954" s="299" t="s">
        <v>77</v>
      </c>
    </row>
    <row r="6955" spans="1:6" x14ac:dyDescent="0.3">
      <c r="A6955" s="299" t="s">
        <v>495</v>
      </c>
      <c r="B6955" s="300">
        <v>36</v>
      </c>
      <c r="C6955" s="299" t="s">
        <v>91</v>
      </c>
      <c r="D6955" s="299" t="s">
        <v>55</v>
      </c>
      <c r="E6955" s="301">
        <v>379.71428571428567</v>
      </c>
      <c r="F6955" s="299" t="s">
        <v>187</v>
      </c>
    </row>
    <row r="6956" spans="1:6" x14ac:dyDescent="0.3">
      <c r="A6956" s="299" t="s">
        <v>495</v>
      </c>
      <c r="B6956" s="300">
        <v>36</v>
      </c>
      <c r="C6956" s="299" t="s">
        <v>91</v>
      </c>
      <c r="D6956" s="299" t="s">
        <v>55</v>
      </c>
      <c r="E6956" s="301">
        <v>2161.9523809523807</v>
      </c>
      <c r="F6956" s="299" t="s">
        <v>77</v>
      </c>
    </row>
    <row r="6957" spans="1:6" x14ac:dyDescent="0.3">
      <c r="A6957" s="299" t="s">
        <v>495</v>
      </c>
      <c r="B6957" s="300">
        <v>36</v>
      </c>
      <c r="C6957" s="299" t="s">
        <v>91</v>
      </c>
      <c r="D6957" s="299" t="s">
        <v>56</v>
      </c>
      <c r="E6957" s="301">
        <v>49.571428571428555</v>
      </c>
      <c r="F6957" s="299" t="s">
        <v>187</v>
      </c>
    </row>
    <row r="6958" spans="1:6" x14ac:dyDescent="0.3">
      <c r="A6958" s="299" t="s">
        <v>495</v>
      </c>
      <c r="B6958" s="300">
        <v>36</v>
      </c>
      <c r="C6958" s="299" t="s">
        <v>91</v>
      </c>
      <c r="D6958" s="299" t="s">
        <v>56</v>
      </c>
      <c r="E6958" s="301">
        <v>137.52380952380949</v>
      </c>
      <c r="F6958" s="299" t="s">
        <v>77</v>
      </c>
    </row>
    <row r="6959" spans="1:6" x14ac:dyDescent="0.3">
      <c r="A6959" s="299" t="s">
        <v>495</v>
      </c>
      <c r="B6959" s="300">
        <v>36</v>
      </c>
      <c r="C6959" s="299" t="s">
        <v>91</v>
      </c>
      <c r="D6959" s="299" t="s">
        <v>57</v>
      </c>
      <c r="E6959" s="301">
        <v>18.761904761904766</v>
      </c>
      <c r="F6959" s="299" t="s">
        <v>187</v>
      </c>
    </row>
    <row r="6960" spans="1:6" x14ac:dyDescent="0.3">
      <c r="A6960" s="299" t="s">
        <v>495</v>
      </c>
      <c r="B6960" s="300">
        <v>36</v>
      </c>
      <c r="C6960" s="299" t="s">
        <v>91</v>
      </c>
      <c r="D6960" s="299" t="s">
        <v>57</v>
      </c>
      <c r="E6960" s="301">
        <v>22.095238095238095</v>
      </c>
      <c r="F6960" s="299" t="s">
        <v>77</v>
      </c>
    </row>
    <row r="6961" spans="1:6" x14ac:dyDescent="0.3">
      <c r="A6961" s="299" t="s">
        <v>495</v>
      </c>
      <c r="B6961" s="300">
        <v>36</v>
      </c>
      <c r="C6961" s="299" t="s">
        <v>91</v>
      </c>
      <c r="D6961" s="299" t="s">
        <v>58</v>
      </c>
      <c r="E6961" s="301">
        <v>8.5238095238095273</v>
      </c>
      <c r="F6961" s="299" t="s">
        <v>187</v>
      </c>
    </row>
    <row r="6962" spans="1:6" x14ac:dyDescent="0.3">
      <c r="A6962" s="299" t="s">
        <v>495</v>
      </c>
      <c r="B6962" s="300">
        <v>36</v>
      </c>
      <c r="C6962" s="299" t="s">
        <v>91</v>
      </c>
      <c r="D6962" s="299" t="s">
        <v>58</v>
      </c>
      <c r="E6962" s="301">
        <v>17.571428571428577</v>
      </c>
      <c r="F6962" s="299" t="s">
        <v>77</v>
      </c>
    </row>
    <row r="6963" spans="1:6" x14ac:dyDescent="0.3">
      <c r="A6963" s="299" t="s">
        <v>495</v>
      </c>
      <c r="B6963" s="300">
        <v>36</v>
      </c>
      <c r="C6963" s="299" t="s">
        <v>91</v>
      </c>
      <c r="D6963" s="299" t="s">
        <v>59</v>
      </c>
      <c r="E6963" s="301">
        <v>82.904761904761898</v>
      </c>
      <c r="F6963" s="299" t="s">
        <v>187</v>
      </c>
    </row>
    <row r="6964" spans="1:6" x14ac:dyDescent="0.3">
      <c r="A6964" s="299" t="s">
        <v>495</v>
      </c>
      <c r="B6964" s="300">
        <v>36</v>
      </c>
      <c r="C6964" s="299" t="s">
        <v>91</v>
      </c>
      <c r="D6964" s="299" t="s">
        <v>59</v>
      </c>
      <c r="E6964" s="301">
        <v>212.66666666666669</v>
      </c>
      <c r="F6964" s="299" t="s">
        <v>77</v>
      </c>
    </row>
    <row r="6965" spans="1:6" x14ac:dyDescent="0.3">
      <c r="A6965" s="299" t="s">
        <v>495</v>
      </c>
      <c r="B6965" s="300">
        <v>36</v>
      </c>
      <c r="C6965" s="299" t="s">
        <v>91</v>
      </c>
      <c r="D6965" s="299" t="s">
        <v>60</v>
      </c>
      <c r="E6965" s="301">
        <v>83.428571428571416</v>
      </c>
      <c r="F6965" s="299" t="s">
        <v>187</v>
      </c>
    </row>
    <row r="6966" spans="1:6" x14ac:dyDescent="0.3">
      <c r="A6966" s="299" t="s">
        <v>495</v>
      </c>
      <c r="B6966" s="300">
        <v>36</v>
      </c>
      <c r="C6966" s="299" t="s">
        <v>91</v>
      </c>
      <c r="D6966" s="299" t="s">
        <v>60</v>
      </c>
      <c r="E6966" s="301">
        <v>1.1904761904761909</v>
      </c>
      <c r="F6966" s="299" t="s">
        <v>80</v>
      </c>
    </row>
    <row r="6967" spans="1:6" x14ac:dyDescent="0.3">
      <c r="A6967" s="299" t="s">
        <v>495</v>
      </c>
      <c r="B6967" s="300">
        <v>36</v>
      </c>
      <c r="C6967" s="299" t="s">
        <v>91</v>
      </c>
      <c r="D6967" s="299" t="s">
        <v>60</v>
      </c>
      <c r="E6967" s="301">
        <v>782.09523809523796</v>
      </c>
      <c r="F6967" s="299" t="s">
        <v>77</v>
      </c>
    </row>
    <row r="6968" spans="1:6" x14ac:dyDescent="0.3">
      <c r="A6968" s="299" t="s">
        <v>495</v>
      </c>
      <c r="B6968" s="300">
        <v>36</v>
      </c>
      <c r="C6968" s="299" t="s">
        <v>91</v>
      </c>
      <c r="D6968" s="299" t="s">
        <v>61</v>
      </c>
      <c r="E6968" s="301">
        <v>111.85714285714285</v>
      </c>
      <c r="F6968" s="299" t="s">
        <v>77</v>
      </c>
    </row>
    <row r="6969" spans="1:6" x14ac:dyDescent="0.3">
      <c r="A6969" s="299" t="s">
        <v>495</v>
      </c>
      <c r="B6969" s="300">
        <v>36</v>
      </c>
      <c r="C6969" s="299" t="s">
        <v>91</v>
      </c>
      <c r="D6969" s="299" t="s">
        <v>62</v>
      </c>
      <c r="E6969" s="301">
        <v>118.85714285714286</v>
      </c>
      <c r="F6969" s="299" t="s">
        <v>187</v>
      </c>
    </row>
    <row r="6970" spans="1:6" x14ac:dyDescent="0.3">
      <c r="A6970" s="299" t="s">
        <v>495</v>
      </c>
      <c r="B6970" s="300">
        <v>36</v>
      </c>
      <c r="C6970" s="299" t="s">
        <v>91</v>
      </c>
      <c r="D6970" s="299" t="s">
        <v>62</v>
      </c>
      <c r="E6970" s="301">
        <v>305.95238095238096</v>
      </c>
      <c r="F6970" s="299" t="s">
        <v>77</v>
      </c>
    </row>
    <row r="6971" spans="1:6" x14ac:dyDescent="0.3">
      <c r="A6971" s="299" t="s">
        <v>495</v>
      </c>
      <c r="B6971" s="300">
        <v>36</v>
      </c>
      <c r="C6971" s="299" t="s">
        <v>91</v>
      </c>
      <c r="D6971" s="299" t="s">
        <v>63</v>
      </c>
      <c r="E6971" s="301">
        <v>38.333333333333329</v>
      </c>
      <c r="F6971" s="299" t="s">
        <v>187</v>
      </c>
    </row>
    <row r="6972" spans="1:6" x14ac:dyDescent="0.3">
      <c r="A6972" s="299" t="s">
        <v>495</v>
      </c>
      <c r="B6972" s="300">
        <v>36</v>
      </c>
      <c r="C6972" s="299" t="s">
        <v>91</v>
      </c>
      <c r="D6972" s="299" t="s">
        <v>63</v>
      </c>
      <c r="E6972" s="301">
        <v>616.61904761904771</v>
      </c>
      <c r="F6972" s="299" t="s">
        <v>77</v>
      </c>
    </row>
    <row r="6973" spans="1:6" x14ac:dyDescent="0.3">
      <c r="A6973" s="299" t="s">
        <v>495</v>
      </c>
      <c r="B6973" s="300">
        <v>36</v>
      </c>
      <c r="C6973" s="299" t="s">
        <v>91</v>
      </c>
      <c r="D6973" s="299" t="s">
        <v>64</v>
      </c>
      <c r="E6973" s="301">
        <v>31.904761904761912</v>
      </c>
      <c r="F6973" s="299" t="s">
        <v>187</v>
      </c>
    </row>
    <row r="6974" spans="1:6" x14ac:dyDescent="0.3">
      <c r="A6974" s="299" t="s">
        <v>495</v>
      </c>
      <c r="B6974" s="300">
        <v>36</v>
      </c>
      <c r="C6974" s="299" t="s">
        <v>91</v>
      </c>
      <c r="D6974" s="299" t="s">
        <v>64</v>
      </c>
      <c r="E6974" s="301">
        <v>158.9047619047619</v>
      </c>
      <c r="F6974" s="299" t="s">
        <v>77</v>
      </c>
    </row>
    <row r="6975" spans="1:6" x14ac:dyDescent="0.3">
      <c r="A6975" s="299" t="s">
        <v>495</v>
      </c>
      <c r="B6975" s="300">
        <v>36</v>
      </c>
      <c r="C6975" s="299" t="s">
        <v>91</v>
      </c>
      <c r="D6975" s="299" t="s">
        <v>65</v>
      </c>
      <c r="E6975" s="301">
        <v>186.90476190476193</v>
      </c>
      <c r="F6975" s="299" t="s">
        <v>187</v>
      </c>
    </row>
    <row r="6976" spans="1:6" x14ac:dyDescent="0.3">
      <c r="A6976" s="299" t="s">
        <v>495</v>
      </c>
      <c r="B6976" s="300">
        <v>36</v>
      </c>
      <c r="C6976" s="299" t="s">
        <v>91</v>
      </c>
      <c r="D6976" s="299" t="s">
        <v>65</v>
      </c>
      <c r="E6976" s="301">
        <v>1.666666666666667</v>
      </c>
      <c r="F6976" s="299" t="s">
        <v>80</v>
      </c>
    </row>
    <row r="6977" spans="1:6" x14ac:dyDescent="0.3">
      <c r="A6977" s="299" t="s">
        <v>495</v>
      </c>
      <c r="B6977" s="300">
        <v>36</v>
      </c>
      <c r="C6977" s="299" t="s">
        <v>91</v>
      </c>
      <c r="D6977" s="299" t="s">
        <v>65</v>
      </c>
      <c r="E6977" s="301">
        <v>227.7619047619047</v>
      </c>
      <c r="F6977" s="299" t="s">
        <v>77</v>
      </c>
    </row>
    <row r="6978" spans="1:6" x14ac:dyDescent="0.3">
      <c r="A6978" s="299" t="s">
        <v>495</v>
      </c>
      <c r="B6978" s="300">
        <v>36</v>
      </c>
      <c r="C6978" s="299" t="s">
        <v>91</v>
      </c>
      <c r="D6978" s="299" t="s">
        <v>67</v>
      </c>
      <c r="E6978" s="301">
        <v>5.9047619047619024</v>
      </c>
      <c r="F6978" s="299" t="s">
        <v>77</v>
      </c>
    </row>
    <row r="6979" spans="1:6" x14ac:dyDescent="0.3">
      <c r="A6979" s="299" t="s">
        <v>495</v>
      </c>
      <c r="B6979" s="300">
        <v>36</v>
      </c>
      <c r="C6979" s="299" t="s">
        <v>91</v>
      </c>
      <c r="D6979" s="299" t="s">
        <v>66</v>
      </c>
      <c r="E6979" s="301">
        <v>1.0000000000000004</v>
      </c>
      <c r="F6979" s="299" t="s">
        <v>77</v>
      </c>
    </row>
    <row r="6980" spans="1:6" x14ac:dyDescent="0.3">
      <c r="A6980" s="299" t="s">
        <v>495</v>
      </c>
      <c r="B6980" s="300">
        <v>36</v>
      </c>
      <c r="C6980" s="299" t="s">
        <v>92</v>
      </c>
      <c r="D6980" s="299" t="s">
        <v>47</v>
      </c>
      <c r="E6980" s="301">
        <v>26.666666666666661</v>
      </c>
      <c r="F6980" s="299" t="s">
        <v>187</v>
      </c>
    </row>
    <row r="6981" spans="1:6" x14ac:dyDescent="0.3">
      <c r="A6981" s="299" t="s">
        <v>495</v>
      </c>
      <c r="B6981" s="300">
        <v>36</v>
      </c>
      <c r="C6981" s="299" t="s">
        <v>92</v>
      </c>
      <c r="D6981" s="299" t="s">
        <v>47</v>
      </c>
      <c r="E6981" s="301">
        <v>11</v>
      </c>
      <c r="F6981" s="299" t="s">
        <v>81</v>
      </c>
    </row>
    <row r="6982" spans="1:6" x14ac:dyDescent="0.3">
      <c r="A6982" s="299" t="s">
        <v>495</v>
      </c>
      <c r="B6982" s="300">
        <v>36</v>
      </c>
      <c r="C6982" s="299" t="s">
        <v>92</v>
      </c>
      <c r="D6982" s="299" t="s">
        <v>47</v>
      </c>
      <c r="E6982" s="301">
        <v>56.047619047619037</v>
      </c>
      <c r="F6982" s="299" t="s">
        <v>80</v>
      </c>
    </row>
    <row r="6983" spans="1:6" x14ac:dyDescent="0.3">
      <c r="A6983" s="299" t="s">
        <v>495</v>
      </c>
      <c r="B6983" s="300">
        <v>36</v>
      </c>
      <c r="C6983" s="299" t="s">
        <v>92</v>
      </c>
      <c r="D6983" s="299" t="s">
        <v>47</v>
      </c>
      <c r="E6983" s="301">
        <v>5</v>
      </c>
      <c r="F6983" s="299" t="s">
        <v>188</v>
      </c>
    </row>
    <row r="6984" spans="1:6" x14ac:dyDescent="0.3">
      <c r="A6984" s="299" t="s">
        <v>495</v>
      </c>
      <c r="B6984" s="300">
        <v>36</v>
      </c>
      <c r="C6984" s="299" t="s">
        <v>92</v>
      </c>
      <c r="D6984" s="299" t="s">
        <v>47</v>
      </c>
      <c r="E6984" s="301">
        <v>71.285714285714292</v>
      </c>
      <c r="F6984" s="299" t="s">
        <v>77</v>
      </c>
    </row>
    <row r="6985" spans="1:6" x14ac:dyDescent="0.3">
      <c r="A6985" s="299" t="s">
        <v>495</v>
      </c>
      <c r="B6985" s="300">
        <v>36</v>
      </c>
      <c r="C6985" s="299" t="s">
        <v>92</v>
      </c>
      <c r="D6985" s="299" t="s">
        <v>48</v>
      </c>
      <c r="E6985" s="301">
        <v>14.428571428571422</v>
      </c>
      <c r="F6985" s="299" t="s">
        <v>77</v>
      </c>
    </row>
    <row r="6986" spans="1:6" x14ac:dyDescent="0.3">
      <c r="A6986" s="299" t="s">
        <v>495</v>
      </c>
      <c r="B6986" s="300">
        <v>36</v>
      </c>
      <c r="C6986" s="299" t="s">
        <v>92</v>
      </c>
      <c r="D6986" s="299" t="s">
        <v>49</v>
      </c>
      <c r="E6986" s="301">
        <v>71.095238095238074</v>
      </c>
      <c r="F6986" s="299" t="s">
        <v>187</v>
      </c>
    </row>
    <row r="6987" spans="1:6" x14ac:dyDescent="0.3">
      <c r="A6987" s="299" t="s">
        <v>495</v>
      </c>
      <c r="B6987" s="300">
        <v>36</v>
      </c>
      <c r="C6987" s="299" t="s">
        <v>92</v>
      </c>
      <c r="D6987" s="299" t="s">
        <v>49</v>
      </c>
      <c r="E6987" s="301">
        <v>924.85714285714289</v>
      </c>
      <c r="F6987" s="299" t="s">
        <v>77</v>
      </c>
    </row>
    <row r="6988" spans="1:6" x14ac:dyDescent="0.3">
      <c r="A6988" s="299" t="s">
        <v>495</v>
      </c>
      <c r="B6988" s="300">
        <v>36</v>
      </c>
      <c r="C6988" s="299" t="s">
        <v>92</v>
      </c>
      <c r="D6988" s="299" t="s">
        <v>50</v>
      </c>
      <c r="E6988" s="301">
        <v>1.0000000000000004</v>
      </c>
      <c r="F6988" s="299" t="s">
        <v>187</v>
      </c>
    </row>
    <row r="6989" spans="1:6" x14ac:dyDescent="0.3">
      <c r="A6989" s="299" t="s">
        <v>495</v>
      </c>
      <c r="B6989" s="300">
        <v>36</v>
      </c>
      <c r="C6989" s="299" t="s">
        <v>92</v>
      </c>
      <c r="D6989" s="299" t="s">
        <v>50</v>
      </c>
      <c r="E6989" s="301">
        <v>2.0000000000000009</v>
      </c>
      <c r="F6989" s="299" t="s">
        <v>77</v>
      </c>
    </row>
    <row r="6990" spans="1:6" x14ac:dyDescent="0.3">
      <c r="A6990" s="299" t="s">
        <v>495</v>
      </c>
      <c r="B6990" s="300">
        <v>36</v>
      </c>
      <c r="C6990" s="299" t="s">
        <v>92</v>
      </c>
      <c r="D6990" s="299" t="s">
        <v>51</v>
      </c>
      <c r="E6990" s="301">
        <v>16.523809523809529</v>
      </c>
      <c r="F6990" s="299" t="s">
        <v>77</v>
      </c>
    </row>
    <row r="6991" spans="1:6" x14ac:dyDescent="0.3">
      <c r="A6991" s="299" t="s">
        <v>495</v>
      </c>
      <c r="B6991" s="300">
        <v>36</v>
      </c>
      <c r="C6991" s="299" t="s">
        <v>92</v>
      </c>
      <c r="D6991" s="299" t="s">
        <v>52</v>
      </c>
      <c r="E6991" s="301">
        <v>140.14285714285714</v>
      </c>
      <c r="F6991" s="299" t="s">
        <v>187</v>
      </c>
    </row>
    <row r="6992" spans="1:6" x14ac:dyDescent="0.3">
      <c r="A6992" s="299" t="s">
        <v>495</v>
      </c>
      <c r="B6992" s="300">
        <v>36</v>
      </c>
      <c r="C6992" s="299" t="s">
        <v>92</v>
      </c>
      <c r="D6992" s="299" t="s">
        <v>52</v>
      </c>
      <c r="E6992" s="301">
        <v>596.42857142857133</v>
      </c>
      <c r="F6992" s="299" t="s">
        <v>77</v>
      </c>
    </row>
    <row r="6993" spans="1:6" x14ac:dyDescent="0.3">
      <c r="A6993" s="299" t="s">
        <v>495</v>
      </c>
      <c r="B6993" s="300">
        <v>36</v>
      </c>
      <c r="C6993" s="299" t="s">
        <v>92</v>
      </c>
      <c r="D6993" s="299" t="s">
        <v>53</v>
      </c>
      <c r="E6993" s="301">
        <v>321.61904761904771</v>
      </c>
      <c r="F6993" s="299" t="s">
        <v>187</v>
      </c>
    </row>
    <row r="6994" spans="1:6" x14ac:dyDescent="0.3">
      <c r="A6994" s="299" t="s">
        <v>495</v>
      </c>
      <c r="B6994" s="300">
        <v>36</v>
      </c>
      <c r="C6994" s="299" t="s">
        <v>92</v>
      </c>
      <c r="D6994" s="299" t="s">
        <v>53</v>
      </c>
      <c r="E6994" s="301">
        <v>709.09523809523785</v>
      </c>
      <c r="F6994" s="299" t="s">
        <v>77</v>
      </c>
    </row>
    <row r="6995" spans="1:6" x14ac:dyDescent="0.3">
      <c r="A6995" s="299" t="s">
        <v>495</v>
      </c>
      <c r="B6995" s="300">
        <v>36</v>
      </c>
      <c r="C6995" s="299" t="s">
        <v>92</v>
      </c>
      <c r="D6995" s="299" t="s">
        <v>54</v>
      </c>
      <c r="E6995" s="301">
        <v>77.142857142857139</v>
      </c>
      <c r="F6995" s="299" t="s">
        <v>187</v>
      </c>
    </row>
    <row r="6996" spans="1:6" x14ac:dyDescent="0.3">
      <c r="A6996" s="299" t="s">
        <v>495</v>
      </c>
      <c r="B6996" s="300">
        <v>36</v>
      </c>
      <c r="C6996" s="299" t="s">
        <v>92</v>
      </c>
      <c r="D6996" s="299" t="s">
        <v>54</v>
      </c>
      <c r="E6996" s="301">
        <v>5.0952380952380958</v>
      </c>
      <c r="F6996" s="299" t="s">
        <v>80</v>
      </c>
    </row>
    <row r="6997" spans="1:6" x14ac:dyDescent="0.3">
      <c r="A6997" s="299" t="s">
        <v>495</v>
      </c>
      <c r="B6997" s="300">
        <v>36</v>
      </c>
      <c r="C6997" s="299" t="s">
        <v>92</v>
      </c>
      <c r="D6997" s="299" t="s">
        <v>54</v>
      </c>
      <c r="E6997" s="301">
        <v>876.19047619047592</v>
      </c>
      <c r="F6997" s="299" t="s">
        <v>77</v>
      </c>
    </row>
    <row r="6998" spans="1:6" x14ac:dyDescent="0.3">
      <c r="A6998" s="299" t="s">
        <v>495</v>
      </c>
      <c r="B6998" s="300">
        <v>36</v>
      </c>
      <c r="C6998" s="299" t="s">
        <v>92</v>
      </c>
      <c r="D6998" s="299" t="s">
        <v>55</v>
      </c>
      <c r="E6998" s="301">
        <v>167.52380952380952</v>
      </c>
      <c r="F6998" s="299" t="s">
        <v>187</v>
      </c>
    </row>
    <row r="6999" spans="1:6" x14ac:dyDescent="0.3">
      <c r="A6999" s="299" t="s">
        <v>495</v>
      </c>
      <c r="B6999" s="300">
        <v>36</v>
      </c>
      <c r="C6999" s="299" t="s">
        <v>92</v>
      </c>
      <c r="D6999" s="299" t="s">
        <v>55</v>
      </c>
      <c r="E6999" s="301">
        <v>526.47619047619048</v>
      </c>
      <c r="F6999" s="299" t="s">
        <v>77</v>
      </c>
    </row>
    <row r="7000" spans="1:6" x14ac:dyDescent="0.3">
      <c r="A7000" s="299" t="s">
        <v>495</v>
      </c>
      <c r="B7000" s="300">
        <v>36</v>
      </c>
      <c r="C7000" s="299" t="s">
        <v>92</v>
      </c>
      <c r="D7000" s="299" t="s">
        <v>56</v>
      </c>
      <c r="E7000" s="301">
        <v>32.190476190476204</v>
      </c>
      <c r="F7000" s="299" t="s">
        <v>187</v>
      </c>
    </row>
    <row r="7001" spans="1:6" x14ac:dyDescent="0.3">
      <c r="A7001" s="299" t="s">
        <v>495</v>
      </c>
      <c r="B7001" s="300">
        <v>36</v>
      </c>
      <c r="C7001" s="299" t="s">
        <v>92</v>
      </c>
      <c r="D7001" s="299" t="s">
        <v>56</v>
      </c>
      <c r="E7001" s="301">
        <v>122.61904761904765</v>
      </c>
      <c r="F7001" s="299" t="s">
        <v>77</v>
      </c>
    </row>
    <row r="7002" spans="1:6" x14ac:dyDescent="0.3">
      <c r="A7002" s="299" t="s">
        <v>495</v>
      </c>
      <c r="B7002" s="300">
        <v>36</v>
      </c>
      <c r="C7002" s="299" t="s">
        <v>92</v>
      </c>
      <c r="D7002" s="299" t="s">
        <v>57</v>
      </c>
      <c r="E7002" s="301">
        <v>6.9999999999999973</v>
      </c>
      <c r="F7002" s="299" t="s">
        <v>187</v>
      </c>
    </row>
    <row r="7003" spans="1:6" x14ac:dyDescent="0.3">
      <c r="A7003" s="299" t="s">
        <v>495</v>
      </c>
      <c r="B7003" s="300">
        <v>36</v>
      </c>
      <c r="C7003" s="299" t="s">
        <v>92</v>
      </c>
      <c r="D7003" s="299" t="s">
        <v>57</v>
      </c>
      <c r="E7003" s="301">
        <v>23.333333333333329</v>
      </c>
      <c r="F7003" s="299" t="s">
        <v>77</v>
      </c>
    </row>
    <row r="7004" spans="1:6" x14ac:dyDescent="0.3">
      <c r="A7004" s="299" t="s">
        <v>495</v>
      </c>
      <c r="B7004" s="300">
        <v>36</v>
      </c>
      <c r="C7004" s="299" t="s">
        <v>92</v>
      </c>
      <c r="D7004" s="299" t="s">
        <v>58</v>
      </c>
      <c r="E7004" s="301">
        <v>7.0476190476190448</v>
      </c>
      <c r="F7004" s="299" t="s">
        <v>187</v>
      </c>
    </row>
    <row r="7005" spans="1:6" x14ac:dyDescent="0.3">
      <c r="A7005" s="299" t="s">
        <v>495</v>
      </c>
      <c r="B7005" s="300">
        <v>36</v>
      </c>
      <c r="C7005" s="299" t="s">
        <v>92</v>
      </c>
      <c r="D7005" s="299" t="s">
        <v>58</v>
      </c>
      <c r="E7005" s="301">
        <v>5.9999999999999982</v>
      </c>
      <c r="F7005" s="299" t="s">
        <v>77</v>
      </c>
    </row>
    <row r="7006" spans="1:6" x14ac:dyDescent="0.3">
      <c r="A7006" s="299" t="s">
        <v>495</v>
      </c>
      <c r="B7006" s="300">
        <v>36</v>
      </c>
      <c r="C7006" s="299" t="s">
        <v>92</v>
      </c>
      <c r="D7006" s="299" t="s">
        <v>59</v>
      </c>
      <c r="E7006" s="301">
        <v>115.47619047619052</v>
      </c>
      <c r="F7006" s="299" t="s">
        <v>187</v>
      </c>
    </row>
    <row r="7007" spans="1:6" x14ac:dyDescent="0.3">
      <c r="A7007" s="299" t="s">
        <v>495</v>
      </c>
      <c r="B7007" s="300">
        <v>36</v>
      </c>
      <c r="C7007" s="299" t="s">
        <v>92</v>
      </c>
      <c r="D7007" s="299" t="s">
        <v>59</v>
      </c>
      <c r="E7007" s="301">
        <v>1.0000000000000004</v>
      </c>
      <c r="F7007" s="299" t="s">
        <v>80</v>
      </c>
    </row>
    <row r="7008" spans="1:6" x14ac:dyDescent="0.3">
      <c r="A7008" s="299" t="s">
        <v>495</v>
      </c>
      <c r="B7008" s="300">
        <v>36</v>
      </c>
      <c r="C7008" s="299" t="s">
        <v>92</v>
      </c>
      <c r="D7008" s="299" t="s">
        <v>59</v>
      </c>
      <c r="E7008" s="301">
        <v>209.14285714285711</v>
      </c>
      <c r="F7008" s="299" t="s">
        <v>77</v>
      </c>
    </row>
    <row r="7009" spans="1:6" x14ac:dyDescent="0.3">
      <c r="A7009" s="299" t="s">
        <v>495</v>
      </c>
      <c r="B7009" s="300">
        <v>36</v>
      </c>
      <c r="C7009" s="299" t="s">
        <v>92</v>
      </c>
      <c r="D7009" s="299" t="s">
        <v>60</v>
      </c>
      <c r="E7009" s="301">
        <v>59.714285714285687</v>
      </c>
      <c r="F7009" s="299" t="s">
        <v>187</v>
      </c>
    </row>
    <row r="7010" spans="1:6" x14ac:dyDescent="0.3">
      <c r="A7010" s="299" t="s">
        <v>495</v>
      </c>
      <c r="B7010" s="300">
        <v>36</v>
      </c>
      <c r="C7010" s="299" t="s">
        <v>92</v>
      </c>
      <c r="D7010" s="299" t="s">
        <v>60</v>
      </c>
      <c r="E7010" s="301">
        <v>287.90476190476187</v>
      </c>
      <c r="F7010" s="299" t="s">
        <v>77</v>
      </c>
    </row>
    <row r="7011" spans="1:6" x14ac:dyDescent="0.3">
      <c r="A7011" s="299" t="s">
        <v>495</v>
      </c>
      <c r="B7011" s="300">
        <v>36</v>
      </c>
      <c r="C7011" s="299" t="s">
        <v>92</v>
      </c>
      <c r="D7011" s="299" t="s">
        <v>61</v>
      </c>
      <c r="E7011" s="301">
        <v>72.428571428571416</v>
      </c>
      <c r="F7011" s="299" t="s">
        <v>77</v>
      </c>
    </row>
    <row r="7012" spans="1:6" x14ac:dyDescent="0.3">
      <c r="A7012" s="299" t="s">
        <v>495</v>
      </c>
      <c r="B7012" s="300">
        <v>36</v>
      </c>
      <c r="C7012" s="299" t="s">
        <v>92</v>
      </c>
      <c r="D7012" s="299" t="s">
        <v>62</v>
      </c>
      <c r="E7012" s="301">
        <v>68.666666666666671</v>
      </c>
      <c r="F7012" s="299" t="s">
        <v>187</v>
      </c>
    </row>
    <row r="7013" spans="1:6" x14ac:dyDescent="0.3">
      <c r="A7013" s="299" t="s">
        <v>495</v>
      </c>
      <c r="B7013" s="300">
        <v>36</v>
      </c>
      <c r="C7013" s="299" t="s">
        <v>92</v>
      </c>
      <c r="D7013" s="299" t="s">
        <v>62</v>
      </c>
      <c r="E7013" s="301">
        <v>184.19047619047618</v>
      </c>
      <c r="F7013" s="299" t="s">
        <v>77</v>
      </c>
    </row>
    <row r="7014" spans="1:6" x14ac:dyDescent="0.3">
      <c r="A7014" s="299" t="s">
        <v>495</v>
      </c>
      <c r="B7014" s="300">
        <v>36</v>
      </c>
      <c r="C7014" s="299" t="s">
        <v>92</v>
      </c>
      <c r="D7014" s="299" t="s">
        <v>63</v>
      </c>
      <c r="E7014" s="301">
        <v>36.000000000000007</v>
      </c>
      <c r="F7014" s="299" t="s">
        <v>187</v>
      </c>
    </row>
    <row r="7015" spans="1:6" x14ac:dyDescent="0.3">
      <c r="A7015" s="299" t="s">
        <v>495</v>
      </c>
      <c r="B7015" s="300">
        <v>36</v>
      </c>
      <c r="C7015" s="299" t="s">
        <v>92</v>
      </c>
      <c r="D7015" s="299" t="s">
        <v>63</v>
      </c>
      <c r="E7015" s="301">
        <v>391.47619047619042</v>
      </c>
      <c r="F7015" s="299" t="s">
        <v>77</v>
      </c>
    </row>
    <row r="7016" spans="1:6" x14ac:dyDescent="0.3">
      <c r="A7016" s="299" t="s">
        <v>495</v>
      </c>
      <c r="B7016" s="300">
        <v>36</v>
      </c>
      <c r="C7016" s="299" t="s">
        <v>92</v>
      </c>
      <c r="D7016" s="299" t="s">
        <v>64</v>
      </c>
      <c r="E7016" s="301">
        <v>28.999999999999989</v>
      </c>
      <c r="F7016" s="299" t="s">
        <v>187</v>
      </c>
    </row>
    <row r="7017" spans="1:6" x14ac:dyDescent="0.3">
      <c r="A7017" s="299" t="s">
        <v>495</v>
      </c>
      <c r="B7017" s="300">
        <v>36</v>
      </c>
      <c r="C7017" s="299" t="s">
        <v>92</v>
      </c>
      <c r="D7017" s="299" t="s">
        <v>64</v>
      </c>
      <c r="E7017" s="301">
        <v>1.0000000000000004</v>
      </c>
      <c r="F7017" s="299" t="s">
        <v>80</v>
      </c>
    </row>
    <row r="7018" spans="1:6" x14ac:dyDescent="0.3">
      <c r="A7018" s="299" t="s">
        <v>495</v>
      </c>
      <c r="B7018" s="300">
        <v>36</v>
      </c>
      <c r="C7018" s="299" t="s">
        <v>92</v>
      </c>
      <c r="D7018" s="299" t="s">
        <v>64</v>
      </c>
      <c r="E7018" s="301">
        <v>76.19047619047619</v>
      </c>
      <c r="F7018" s="299" t="s">
        <v>77</v>
      </c>
    </row>
    <row r="7019" spans="1:6" x14ac:dyDescent="0.3">
      <c r="A7019" s="299" t="s">
        <v>495</v>
      </c>
      <c r="B7019" s="300">
        <v>36</v>
      </c>
      <c r="C7019" s="299" t="s">
        <v>92</v>
      </c>
      <c r="D7019" s="299" t="s">
        <v>65</v>
      </c>
      <c r="E7019" s="301">
        <v>60.095238095238074</v>
      </c>
      <c r="F7019" s="299" t="s">
        <v>187</v>
      </c>
    </row>
    <row r="7020" spans="1:6" x14ac:dyDescent="0.3">
      <c r="A7020" s="299" t="s">
        <v>495</v>
      </c>
      <c r="B7020" s="300">
        <v>36</v>
      </c>
      <c r="C7020" s="299" t="s">
        <v>92</v>
      </c>
      <c r="D7020" s="299" t="s">
        <v>65</v>
      </c>
      <c r="E7020" s="301">
        <v>71.952380952380949</v>
      </c>
      <c r="F7020" s="299" t="s">
        <v>77</v>
      </c>
    </row>
    <row r="7021" spans="1:6" x14ac:dyDescent="0.3">
      <c r="A7021" s="299" t="s">
        <v>495</v>
      </c>
      <c r="B7021" s="300">
        <v>36</v>
      </c>
      <c r="C7021" s="299" t="s">
        <v>92</v>
      </c>
      <c r="D7021" s="299" t="s">
        <v>66</v>
      </c>
      <c r="E7021" s="301">
        <v>5</v>
      </c>
      <c r="F7021" s="299" t="s">
        <v>77</v>
      </c>
    </row>
    <row r="7022" spans="1:6" x14ac:dyDescent="0.3">
      <c r="A7022" s="299" t="s">
        <v>495</v>
      </c>
      <c r="B7022" s="300">
        <v>37</v>
      </c>
      <c r="C7022" s="299" t="s">
        <v>91</v>
      </c>
      <c r="D7022" s="299" t="s">
        <v>47</v>
      </c>
      <c r="E7022" s="301">
        <v>10.238095238095237</v>
      </c>
      <c r="F7022" s="299" t="s">
        <v>187</v>
      </c>
    </row>
    <row r="7023" spans="1:6" x14ac:dyDescent="0.3">
      <c r="A7023" s="299" t="s">
        <v>495</v>
      </c>
      <c r="B7023" s="300">
        <v>37</v>
      </c>
      <c r="C7023" s="299" t="s">
        <v>91</v>
      </c>
      <c r="D7023" s="299" t="s">
        <v>47</v>
      </c>
      <c r="E7023" s="301">
        <v>4.0000000000000018</v>
      </c>
      <c r="F7023" s="299" t="s">
        <v>188</v>
      </c>
    </row>
    <row r="7024" spans="1:6" x14ac:dyDescent="0.3">
      <c r="A7024" s="299" t="s">
        <v>495</v>
      </c>
      <c r="B7024" s="300">
        <v>37</v>
      </c>
      <c r="C7024" s="299" t="s">
        <v>91</v>
      </c>
      <c r="D7024" s="299" t="s">
        <v>47</v>
      </c>
      <c r="E7024" s="301">
        <v>70.38095238095238</v>
      </c>
      <c r="F7024" s="299" t="s">
        <v>77</v>
      </c>
    </row>
    <row r="7025" spans="1:6" x14ac:dyDescent="0.3">
      <c r="A7025" s="299" t="s">
        <v>495</v>
      </c>
      <c r="B7025" s="300">
        <v>37</v>
      </c>
      <c r="C7025" s="299" t="s">
        <v>91</v>
      </c>
      <c r="D7025" s="299" t="s">
        <v>48</v>
      </c>
      <c r="E7025" s="301">
        <v>1.0000000000000004</v>
      </c>
      <c r="F7025" s="299" t="s">
        <v>187</v>
      </c>
    </row>
    <row r="7026" spans="1:6" x14ac:dyDescent="0.3">
      <c r="A7026" s="299" t="s">
        <v>495</v>
      </c>
      <c r="B7026" s="300">
        <v>37</v>
      </c>
      <c r="C7026" s="299" t="s">
        <v>91</v>
      </c>
      <c r="D7026" s="299" t="s">
        <v>48</v>
      </c>
      <c r="E7026" s="301">
        <v>9.9047619047619069</v>
      </c>
      <c r="F7026" s="299" t="s">
        <v>77</v>
      </c>
    </row>
    <row r="7027" spans="1:6" x14ac:dyDescent="0.3">
      <c r="A7027" s="299" t="s">
        <v>495</v>
      </c>
      <c r="B7027" s="300">
        <v>37</v>
      </c>
      <c r="C7027" s="299" t="s">
        <v>91</v>
      </c>
      <c r="D7027" s="299" t="s">
        <v>49</v>
      </c>
      <c r="E7027" s="301">
        <v>14.047619047619042</v>
      </c>
      <c r="F7027" s="299" t="s">
        <v>187</v>
      </c>
    </row>
    <row r="7028" spans="1:6" x14ac:dyDescent="0.3">
      <c r="A7028" s="299" t="s">
        <v>495</v>
      </c>
      <c r="B7028" s="300">
        <v>37</v>
      </c>
      <c r="C7028" s="299" t="s">
        <v>91</v>
      </c>
      <c r="D7028" s="299" t="s">
        <v>49</v>
      </c>
      <c r="E7028" s="301">
        <v>466.90476190476187</v>
      </c>
      <c r="F7028" s="299" t="s">
        <v>77</v>
      </c>
    </row>
    <row r="7029" spans="1:6" x14ac:dyDescent="0.3">
      <c r="A7029" s="299" t="s">
        <v>495</v>
      </c>
      <c r="B7029" s="300">
        <v>37</v>
      </c>
      <c r="C7029" s="299" t="s">
        <v>91</v>
      </c>
      <c r="D7029" s="299" t="s">
        <v>50</v>
      </c>
      <c r="E7029" s="301">
        <v>2.0000000000000009</v>
      </c>
      <c r="F7029" s="299" t="s">
        <v>77</v>
      </c>
    </row>
    <row r="7030" spans="1:6" x14ac:dyDescent="0.3">
      <c r="A7030" s="299" t="s">
        <v>495</v>
      </c>
      <c r="B7030" s="300">
        <v>37</v>
      </c>
      <c r="C7030" s="299" t="s">
        <v>91</v>
      </c>
      <c r="D7030" s="299" t="s">
        <v>51</v>
      </c>
      <c r="E7030" s="301">
        <v>17.857142857142861</v>
      </c>
      <c r="F7030" s="299" t="s">
        <v>77</v>
      </c>
    </row>
    <row r="7031" spans="1:6" x14ac:dyDescent="0.3">
      <c r="A7031" s="299" t="s">
        <v>495</v>
      </c>
      <c r="B7031" s="300">
        <v>37</v>
      </c>
      <c r="C7031" s="299" t="s">
        <v>91</v>
      </c>
      <c r="D7031" s="299" t="s">
        <v>52</v>
      </c>
      <c r="E7031" s="301">
        <v>38.714285714285722</v>
      </c>
      <c r="F7031" s="299" t="s">
        <v>187</v>
      </c>
    </row>
    <row r="7032" spans="1:6" x14ac:dyDescent="0.3">
      <c r="A7032" s="299" t="s">
        <v>495</v>
      </c>
      <c r="B7032" s="300">
        <v>37</v>
      </c>
      <c r="C7032" s="299" t="s">
        <v>91</v>
      </c>
      <c r="D7032" s="299" t="s">
        <v>52</v>
      </c>
      <c r="E7032" s="301">
        <v>453.52380952380952</v>
      </c>
      <c r="F7032" s="299" t="s">
        <v>77</v>
      </c>
    </row>
    <row r="7033" spans="1:6" x14ac:dyDescent="0.3">
      <c r="A7033" s="299" t="s">
        <v>495</v>
      </c>
      <c r="B7033" s="300">
        <v>37</v>
      </c>
      <c r="C7033" s="299" t="s">
        <v>91</v>
      </c>
      <c r="D7033" s="299" t="s">
        <v>53</v>
      </c>
      <c r="E7033" s="301">
        <v>222.09523809523813</v>
      </c>
      <c r="F7033" s="299" t="s">
        <v>187</v>
      </c>
    </row>
    <row r="7034" spans="1:6" x14ac:dyDescent="0.3">
      <c r="A7034" s="299" t="s">
        <v>495</v>
      </c>
      <c r="B7034" s="300">
        <v>37</v>
      </c>
      <c r="C7034" s="299" t="s">
        <v>91</v>
      </c>
      <c r="D7034" s="299" t="s">
        <v>53</v>
      </c>
      <c r="E7034" s="301">
        <v>400.52380952380958</v>
      </c>
      <c r="F7034" s="299" t="s">
        <v>77</v>
      </c>
    </row>
    <row r="7035" spans="1:6" x14ac:dyDescent="0.3">
      <c r="A7035" s="299" t="s">
        <v>495</v>
      </c>
      <c r="B7035" s="300">
        <v>37</v>
      </c>
      <c r="C7035" s="299" t="s">
        <v>91</v>
      </c>
      <c r="D7035" s="299" t="s">
        <v>54</v>
      </c>
      <c r="E7035" s="301">
        <v>77.238095238095227</v>
      </c>
      <c r="F7035" s="299" t="s">
        <v>187</v>
      </c>
    </row>
    <row r="7036" spans="1:6" x14ac:dyDescent="0.3">
      <c r="A7036" s="299" t="s">
        <v>495</v>
      </c>
      <c r="B7036" s="300">
        <v>37</v>
      </c>
      <c r="C7036" s="299" t="s">
        <v>91</v>
      </c>
      <c r="D7036" s="299" t="s">
        <v>54</v>
      </c>
      <c r="E7036" s="301">
        <v>115.42857142857143</v>
      </c>
      <c r="F7036" s="299" t="s">
        <v>77</v>
      </c>
    </row>
    <row r="7037" spans="1:6" x14ac:dyDescent="0.3">
      <c r="A7037" s="299" t="s">
        <v>495</v>
      </c>
      <c r="B7037" s="300">
        <v>37</v>
      </c>
      <c r="C7037" s="299" t="s">
        <v>91</v>
      </c>
      <c r="D7037" s="299" t="s">
        <v>55</v>
      </c>
      <c r="E7037" s="301">
        <v>128.85714285714286</v>
      </c>
      <c r="F7037" s="299" t="s">
        <v>187</v>
      </c>
    </row>
    <row r="7038" spans="1:6" x14ac:dyDescent="0.3">
      <c r="A7038" s="299" t="s">
        <v>495</v>
      </c>
      <c r="B7038" s="300">
        <v>37</v>
      </c>
      <c r="C7038" s="299" t="s">
        <v>91</v>
      </c>
      <c r="D7038" s="299" t="s">
        <v>55</v>
      </c>
      <c r="E7038" s="301">
        <v>961.76190476190504</v>
      </c>
      <c r="F7038" s="299" t="s">
        <v>77</v>
      </c>
    </row>
    <row r="7039" spans="1:6" x14ac:dyDescent="0.3">
      <c r="A7039" s="299" t="s">
        <v>495</v>
      </c>
      <c r="B7039" s="300">
        <v>37</v>
      </c>
      <c r="C7039" s="299" t="s">
        <v>91</v>
      </c>
      <c r="D7039" s="299" t="s">
        <v>56</v>
      </c>
      <c r="E7039" s="301">
        <v>12.142857142857139</v>
      </c>
      <c r="F7039" s="299" t="s">
        <v>187</v>
      </c>
    </row>
    <row r="7040" spans="1:6" x14ac:dyDescent="0.3">
      <c r="A7040" s="299" t="s">
        <v>495</v>
      </c>
      <c r="B7040" s="300">
        <v>37</v>
      </c>
      <c r="C7040" s="299" t="s">
        <v>91</v>
      </c>
      <c r="D7040" s="299" t="s">
        <v>56</v>
      </c>
      <c r="E7040" s="301">
        <v>58.428571428571438</v>
      </c>
      <c r="F7040" s="299" t="s">
        <v>77</v>
      </c>
    </row>
    <row r="7041" spans="1:6" x14ac:dyDescent="0.3">
      <c r="A7041" s="299" t="s">
        <v>495</v>
      </c>
      <c r="B7041" s="300">
        <v>37</v>
      </c>
      <c r="C7041" s="299" t="s">
        <v>91</v>
      </c>
      <c r="D7041" s="299" t="s">
        <v>57</v>
      </c>
      <c r="E7041" s="301">
        <v>5.9999999999999982</v>
      </c>
      <c r="F7041" s="299" t="s">
        <v>187</v>
      </c>
    </row>
    <row r="7042" spans="1:6" x14ac:dyDescent="0.3">
      <c r="A7042" s="299" t="s">
        <v>495</v>
      </c>
      <c r="B7042" s="300">
        <v>37</v>
      </c>
      <c r="C7042" s="299" t="s">
        <v>91</v>
      </c>
      <c r="D7042" s="299" t="s">
        <v>57</v>
      </c>
      <c r="E7042" s="301">
        <v>1.0000000000000004</v>
      </c>
      <c r="F7042" s="299" t="s">
        <v>77</v>
      </c>
    </row>
    <row r="7043" spans="1:6" x14ac:dyDescent="0.3">
      <c r="A7043" s="299" t="s">
        <v>495</v>
      </c>
      <c r="B7043" s="300">
        <v>37</v>
      </c>
      <c r="C7043" s="299" t="s">
        <v>91</v>
      </c>
      <c r="D7043" s="299" t="s">
        <v>58</v>
      </c>
      <c r="E7043" s="301">
        <v>2.3809523809523814</v>
      </c>
      <c r="F7043" s="299" t="s">
        <v>187</v>
      </c>
    </row>
    <row r="7044" spans="1:6" x14ac:dyDescent="0.3">
      <c r="A7044" s="299" t="s">
        <v>495</v>
      </c>
      <c r="B7044" s="300">
        <v>37</v>
      </c>
      <c r="C7044" s="299" t="s">
        <v>91</v>
      </c>
      <c r="D7044" s="299" t="s">
        <v>58</v>
      </c>
      <c r="E7044" s="301">
        <v>8.1428571428571459</v>
      </c>
      <c r="F7044" s="299" t="s">
        <v>77</v>
      </c>
    </row>
    <row r="7045" spans="1:6" x14ac:dyDescent="0.3">
      <c r="A7045" s="299" t="s">
        <v>495</v>
      </c>
      <c r="B7045" s="300">
        <v>37</v>
      </c>
      <c r="C7045" s="299" t="s">
        <v>91</v>
      </c>
      <c r="D7045" s="299" t="s">
        <v>59</v>
      </c>
      <c r="E7045" s="301">
        <v>29.190476190476179</v>
      </c>
      <c r="F7045" s="299" t="s">
        <v>187</v>
      </c>
    </row>
    <row r="7046" spans="1:6" x14ac:dyDescent="0.3">
      <c r="A7046" s="299" t="s">
        <v>495</v>
      </c>
      <c r="B7046" s="300">
        <v>37</v>
      </c>
      <c r="C7046" s="299" t="s">
        <v>91</v>
      </c>
      <c r="D7046" s="299" t="s">
        <v>59</v>
      </c>
      <c r="E7046" s="301">
        <v>130.38095238095238</v>
      </c>
      <c r="F7046" s="299" t="s">
        <v>77</v>
      </c>
    </row>
    <row r="7047" spans="1:6" x14ac:dyDescent="0.3">
      <c r="A7047" s="299" t="s">
        <v>495</v>
      </c>
      <c r="B7047" s="300">
        <v>37</v>
      </c>
      <c r="C7047" s="299" t="s">
        <v>91</v>
      </c>
      <c r="D7047" s="299" t="s">
        <v>60</v>
      </c>
      <c r="E7047" s="301">
        <v>25.999999999999989</v>
      </c>
      <c r="F7047" s="299" t="s">
        <v>187</v>
      </c>
    </row>
    <row r="7048" spans="1:6" x14ac:dyDescent="0.3">
      <c r="A7048" s="299" t="s">
        <v>495</v>
      </c>
      <c r="B7048" s="300">
        <v>37</v>
      </c>
      <c r="C7048" s="299" t="s">
        <v>91</v>
      </c>
      <c r="D7048" s="299" t="s">
        <v>60</v>
      </c>
      <c r="E7048" s="301">
        <v>362.14285714285711</v>
      </c>
      <c r="F7048" s="299" t="s">
        <v>77</v>
      </c>
    </row>
    <row r="7049" spans="1:6" x14ac:dyDescent="0.3">
      <c r="A7049" s="299" t="s">
        <v>495</v>
      </c>
      <c r="B7049" s="300">
        <v>37</v>
      </c>
      <c r="C7049" s="299" t="s">
        <v>91</v>
      </c>
      <c r="D7049" s="299" t="s">
        <v>61</v>
      </c>
      <c r="E7049" s="301">
        <v>119.28571428571426</v>
      </c>
      <c r="F7049" s="299" t="s">
        <v>77</v>
      </c>
    </row>
    <row r="7050" spans="1:6" x14ac:dyDescent="0.3">
      <c r="A7050" s="299" t="s">
        <v>495</v>
      </c>
      <c r="B7050" s="300">
        <v>37</v>
      </c>
      <c r="C7050" s="299" t="s">
        <v>91</v>
      </c>
      <c r="D7050" s="299" t="s">
        <v>62</v>
      </c>
      <c r="E7050" s="301">
        <v>53.285714285714285</v>
      </c>
      <c r="F7050" s="299" t="s">
        <v>187</v>
      </c>
    </row>
    <row r="7051" spans="1:6" x14ac:dyDescent="0.3">
      <c r="A7051" s="299" t="s">
        <v>495</v>
      </c>
      <c r="B7051" s="300">
        <v>37</v>
      </c>
      <c r="C7051" s="299" t="s">
        <v>91</v>
      </c>
      <c r="D7051" s="299" t="s">
        <v>62</v>
      </c>
      <c r="E7051" s="301">
        <v>143.99999999999997</v>
      </c>
      <c r="F7051" s="299" t="s">
        <v>77</v>
      </c>
    </row>
    <row r="7052" spans="1:6" x14ac:dyDescent="0.3">
      <c r="A7052" s="299" t="s">
        <v>495</v>
      </c>
      <c r="B7052" s="300">
        <v>37</v>
      </c>
      <c r="C7052" s="299" t="s">
        <v>91</v>
      </c>
      <c r="D7052" s="299" t="s">
        <v>63</v>
      </c>
      <c r="E7052" s="301">
        <v>8.0000000000000036</v>
      </c>
      <c r="F7052" s="299" t="s">
        <v>187</v>
      </c>
    </row>
    <row r="7053" spans="1:6" x14ac:dyDescent="0.3">
      <c r="A7053" s="299" t="s">
        <v>495</v>
      </c>
      <c r="B7053" s="300">
        <v>37</v>
      </c>
      <c r="C7053" s="299" t="s">
        <v>91</v>
      </c>
      <c r="D7053" s="299" t="s">
        <v>63</v>
      </c>
      <c r="E7053" s="301">
        <v>498.57142857142799</v>
      </c>
      <c r="F7053" s="299" t="s">
        <v>77</v>
      </c>
    </row>
    <row r="7054" spans="1:6" x14ac:dyDescent="0.3">
      <c r="A7054" s="299" t="s">
        <v>495</v>
      </c>
      <c r="B7054" s="300">
        <v>37</v>
      </c>
      <c r="C7054" s="299" t="s">
        <v>91</v>
      </c>
      <c r="D7054" s="299" t="s">
        <v>64</v>
      </c>
      <c r="E7054" s="301">
        <v>11</v>
      </c>
      <c r="F7054" s="299" t="s">
        <v>187</v>
      </c>
    </row>
    <row r="7055" spans="1:6" x14ac:dyDescent="0.3">
      <c r="A7055" s="299" t="s">
        <v>495</v>
      </c>
      <c r="B7055" s="300">
        <v>37</v>
      </c>
      <c r="C7055" s="299" t="s">
        <v>91</v>
      </c>
      <c r="D7055" s="299" t="s">
        <v>64</v>
      </c>
      <c r="E7055" s="301">
        <v>96.000000000000014</v>
      </c>
      <c r="F7055" s="299" t="s">
        <v>77</v>
      </c>
    </row>
    <row r="7056" spans="1:6" x14ac:dyDescent="0.3">
      <c r="A7056" s="299" t="s">
        <v>495</v>
      </c>
      <c r="B7056" s="300">
        <v>37</v>
      </c>
      <c r="C7056" s="299" t="s">
        <v>91</v>
      </c>
      <c r="D7056" s="299" t="s">
        <v>65</v>
      </c>
      <c r="E7056" s="301">
        <v>87.666666666666671</v>
      </c>
      <c r="F7056" s="299" t="s">
        <v>187</v>
      </c>
    </row>
    <row r="7057" spans="1:6" x14ac:dyDescent="0.3">
      <c r="A7057" s="299" t="s">
        <v>495</v>
      </c>
      <c r="B7057" s="300">
        <v>37</v>
      </c>
      <c r="C7057" s="299" t="s">
        <v>91</v>
      </c>
      <c r="D7057" s="299" t="s">
        <v>65</v>
      </c>
      <c r="E7057" s="301">
        <v>76.857142857142861</v>
      </c>
      <c r="F7057" s="299" t="s">
        <v>77</v>
      </c>
    </row>
    <row r="7058" spans="1:6" x14ac:dyDescent="0.3">
      <c r="A7058" s="299" t="s">
        <v>495</v>
      </c>
      <c r="B7058" s="300">
        <v>37</v>
      </c>
      <c r="C7058" s="299" t="s">
        <v>91</v>
      </c>
      <c r="D7058" s="299" t="s">
        <v>67</v>
      </c>
      <c r="E7058" s="301">
        <v>4.0000000000000018</v>
      </c>
      <c r="F7058" s="299" t="s">
        <v>77</v>
      </c>
    </row>
    <row r="7059" spans="1:6" x14ac:dyDescent="0.3">
      <c r="A7059" s="299" t="s">
        <v>495</v>
      </c>
      <c r="B7059" s="300">
        <v>37</v>
      </c>
      <c r="C7059" s="299" t="s">
        <v>91</v>
      </c>
      <c r="D7059" s="299" t="s">
        <v>66</v>
      </c>
      <c r="E7059" s="301">
        <v>1.0000000000000004</v>
      </c>
      <c r="F7059" s="299" t="s">
        <v>187</v>
      </c>
    </row>
    <row r="7060" spans="1:6" x14ac:dyDescent="0.3">
      <c r="A7060" s="299" t="s">
        <v>495</v>
      </c>
      <c r="B7060" s="300">
        <v>37</v>
      </c>
      <c r="C7060" s="299" t="s">
        <v>92</v>
      </c>
      <c r="D7060" s="299" t="s">
        <v>47</v>
      </c>
      <c r="E7060" s="301">
        <v>19.000000000000004</v>
      </c>
      <c r="F7060" s="299" t="s">
        <v>187</v>
      </c>
    </row>
    <row r="7061" spans="1:6" x14ac:dyDescent="0.3">
      <c r="A7061" s="299" t="s">
        <v>495</v>
      </c>
      <c r="B7061" s="300">
        <v>37</v>
      </c>
      <c r="C7061" s="299" t="s">
        <v>92</v>
      </c>
      <c r="D7061" s="299" t="s">
        <v>47</v>
      </c>
      <c r="E7061" s="301">
        <v>5.9523809523809508</v>
      </c>
      <c r="F7061" s="299" t="s">
        <v>188</v>
      </c>
    </row>
    <row r="7062" spans="1:6" x14ac:dyDescent="0.3">
      <c r="A7062" s="299" t="s">
        <v>495</v>
      </c>
      <c r="B7062" s="300">
        <v>37</v>
      </c>
      <c r="C7062" s="299" t="s">
        <v>92</v>
      </c>
      <c r="D7062" s="299" t="s">
        <v>47</v>
      </c>
      <c r="E7062" s="301">
        <v>29.42857142857142</v>
      </c>
      <c r="F7062" s="299" t="s">
        <v>77</v>
      </c>
    </row>
    <row r="7063" spans="1:6" x14ac:dyDescent="0.3">
      <c r="A7063" s="299" t="s">
        <v>495</v>
      </c>
      <c r="B7063" s="300">
        <v>37</v>
      </c>
      <c r="C7063" s="299" t="s">
        <v>92</v>
      </c>
      <c r="D7063" s="299" t="s">
        <v>48</v>
      </c>
      <c r="E7063" s="301">
        <v>1.0000000000000004</v>
      </c>
      <c r="F7063" s="299" t="s">
        <v>187</v>
      </c>
    </row>
    <row r="7064" spans="1:6" x14ac:dyDescent="0.3">
      <c r="A7064" s="299" t="s">
        <v>495</v>
      </c>
      <c r="B7064" s="300">
        <v>37</v>
      </c>
      <c r="C7064" s="299" t="s">
        <v>92</v>
      </c>
      <c r="D7064" s="299" t="s">
        <v>48</v>
      </c>
      <c r="E7064" s="301">
        <v>5</v>
      </c>
      <c r="F7064" s="299" t="s">
        <v>77</v>
      </c>
    </row>
    <row r="7065" spans="1:6" x14ac:dyDescent="0.3">
      <c r="A7065" s="299" t="s">
        <v>495</v>
      </c>
      <c r="B7065" s="300">
        <v>37</v>
      </c>
      <c r="C7065" s="299" t="s">
        <v>92</v>
      </c>
      <c r="D7065" s="299" t="s">
        <v>49</v>
      </c>
      <c r="E7065" s="301">
        <v>33.000000000000014</v>
      </c>
      <c r="F7065" s="299" t="s">
        <v>187</v>
      </c>
    </row>
    <row r="7066" spans="1:6" x14ac:dyDescent="0.3">
      <c r="A7066" s="299" t="s">
        <v>495</v>
      </c>
      <c r="B7066" s="300">
        <v>37</v>
      </c>
      <c r="C7066" s="299" t="s">
        <v>92</v>
      </c>
      <c r="D7066" s="299" t="s">
        <v>49</v>
      </c>
      <c r="E7066" s="301">
        <v>215.47619047619045</v>
      </c>
      <c r="F7066" s="299" t="s">
        <v>77</v>
      </c>
    </row>
    <row r="7067" spans="1:6" x14ac:dyDescent="0.3">
      <c r="A7067" s="299" t="s">
        <v>495</v>
      </c>
      <c r="B7067" s="300">
        <v>37</v>
      </c>
      <c r="C7067" s="299" t="s">
        <v>92</v>
      </c>
      <c r="D7067" s="299" t="s">
        <v>50</v>
      </c>
      <c r="E7067" s="301">
        <v>3.3333333333333326</v>
      </c>
      <c r="F7067" s="299" t="s">
        <v>77</v>
      </c>
    </row>
    <row r="7068" spans="1:6" x14ac:dyDescent="0.3">
      <c r="A7068" s="299" t="s">
        <v>495</v>
      </c>
      <c r="B7068" s="300">
        <v>37</v>
      </c>
      <c r="C7068" s="299" t="s">
        <v>92</v>
      </c>
      <c r="D7068" s="299" t="s">
        <v>51</v>
      </c>
      <c r="E7068" s="301">
        <v>8.0000000000000036</v>
      </c>
      <c r="F7068" s="299" t="s">
        <v>77</v>
      </c>
    </row>
    <row r="7069" spans="1:6" x14ac:dyDescent="0.3">
      <c r="A7069" s="299" t="s">
        <v>495</v>
      </c>
      <c r="B7069" s="300">
        <v>37</v>
      </c>
      <c r="C7069" s="299" t="s">
        <v>92</v>
      </c>
      <c r="D7069" s="299" t="s">
        <v>52</v>
      </c>
      <c r="E7069" s="301">
        <v>34.523809523809533</v>
      </c>
      <c r="F7069" s="299" t="s">
        <v>187</v>
      </c>
    </row>
    <row r="7070" spans="1:6" x14ac:dyDescent="0.3">
      <c r="A7070" s="299" t="s">
        <v>495</v>
      </c>
      <c r="B7070" s="300">
        <v>37</v>
      </c>
      <c r="C7070" s="299" t="s">
        <v>92</v>
      </c>
      <c r="D7070" s="299" t="s">
        <v>52</v>
      </c>
      <c r="E7070" s="301">
        <v>108.90476190476194</v>
      </c>
      <c r="F7070" s="299" t="s">
        <v>77</v>
      </c>
    </row>
    <row r="7071" spans="1:6" x14ac:dyDescent="0.3">
      <c r="A7071" s="299" t="s">
        <v>495</v>
      </c>
      <c r="B7071" s="300">
        <v>37</v>
      </c>
      <c r="C7071" s="299" t="s">
        <v>92</v>
      </c>
      <c r="D7071" s="299" t="s">
        <v>53</v>
      </c>
      <c r="E7071" s="301">
        <v>70.333333333333314</v>
      </c>
      <c r="F7071" s="299" t="s">
        <v>187</v>
      </c>
    </row>
    <row r="7072" spans="1:6" x14ac:dyDescent="0.3">
      <c r="A7072" s="299" t="s">
        <v>495</v>
      </c>
      <c r="B7072" s="300">
        <v>37</v>
      </c>
      <c r="C7072" s="299" t="s">
        <v>92</v>
      </c>
      <c r="D7072" s="299" t="s">
        <v>53</v>
      </c>
      <c r="E7072" s="301">
        <v>218.95238095238093</v>
      </c>
      <c r="F7072" s="299" t="s">
        <v>77</v>
      </c>
    </row>
    <row r="7073" spans="1:6" x14ac:dyDescent="0.3">
      <c r="A7073" s="299" t="s">
        <v>495</v>
      </c>
      <c r="B7073" s="300">
        <v>37</v>
      </c>
      <c r="C7073" s="299" t="s">
        <v>92</v>
      </c>
      <c r="D7073" s="299" t="s">
        <v>54</v>
      </c>
      <c r="E7073" s="301">
        <v>16.000000000000007</v>
      </c>
      <c r="F7073" s="299" t="s">
        <v>187</v>
      </c>
    </row>
    <row r="7074" spans="1:6" x14ac:dyDescent="0.3">
      <c r="A7074" s="299" t="s">
        <v>495</v>
      </c>
      <c r="B7074" s="300">
        <v>37</v>
      </c>
      <c r="C7074" s="299" t="s">
        <v>92</v>
      </c>
      <c r="D7074" s="299" t="s">
        <v>54</v>
      </c>
      <c r="E7074" s="301">
        <v>212.19047619047615</v>
      </c>
      <c r="F7074" s="299" t="s">
        <v>77</v>
      </c>
    </row>
    <row r="7075" spans="1:6" x14ac:dyDescent="0.3">
      <c r="A7075" s="299" t="s">
        <v>495</v>
      </c>
      <c r="B7075" s="300">
        <v>37</v>
      </c>
      <c r="C7075" s="299" t="s">
        <v>92</v>
      </c>
      <c r="D7075" s="299" t="s">
        <v>55</v>
      </c>
      <c r="E7075" s="301">
        <v>73.142857142857153</v>
      </c>
      <c r="F7075" s="299" t="s">
        <v>187</v>
      </c>
    </row>
    <row r="7076" spans="1:6" x14ac:dyDescent="0.3">
      <c r="A7076" s="299" t="s">
        <v>495</v>
      </c>
      <c r="B7076" s="300">
        <v>37</v>
      </c>
      <c r="C7076" s="299" t="s">
        <v>92</v>
      </c>
      <c r="D7076" s="299" t="s">
        <v>55</v>
      </c>
      <c r="E7076" s="301">
        <v>225.71428571428567</v>
      </c>
      <c r="F7076" s="299" t="s">
        <v>77</v>
      </c>
    </row>
    <row r="7077" spans="1:6" x14ac:dyDescent="0.3">
      <c r="A7077" s="299" t="s">
        <v>495</v>
      </c>
      <c r="B7077" s="300">
        <v>37</v>
      </c>
      <c r="C7077" s="299" t="s">
        <v>92</v>
      </c>
      <c r="D7077" s="299" t="s">
        <v>56</v>
      </c>
      <c r="E7077" s="301">
        <v>7.0476190476190448</v>
      </c>
      <c r="F7077" s="299" t="s">
        <v>187</v>
      </c>
    </row>
    <row r="7078" spans="1:6" x14ac:dyDescent="0.3">
      <c r="A7078" s="299" t="s">
        <v>495</v>
      </c>
      <c r="B7078" s="300">
        <v>37</v>
      </c>
      <c r="C7078" s="299" t="s">
        <v>92</v>
      </c>
      <c r="D7078" s="299" t="s">
        <v>56</v>
      </c>
      <c r="E7078" s="301">
        <v>41.619047619047635</v>
      </c>
      <c r="F7078" s="299" t="s">
        <v>77</v>
      </c>
    </row>
    <row r="7079" spans="1:6" x14ac:dyDescent="0.3">
      <c r="A7079" s="299" t="s">
        <v>495</v>
      </c>
      <c r="B7079" s="300">
        <v>37</v>
      </c>
      <c r="C7079" s="299" t="s">
        <v>92</v>
      </c>
      <c r="D7079" s="299" t="s">
        <v>57</v>
      </c>
      <c r="E7079" s="301">
        <v>2.0000000000000009</v>
      </c>
      <c r="F7079" s="299" t="s">
        <v>187</v>
      </c>
    </row>
    <row r="7080" spans="1:6" x14ac:dyDescent="0.3">
      <c r="A7080" s="299" t="s">
        <v>495</v>
      </c>
      <c r="B7080" s="300">
        <v>37</v>
      </c>
      <c r="C7080" s="299" t="s">
        <v>92</v>
      </c>
      <c r="D7080" s="299" t="s">
        <v>58</v>
      </c>
      <c r="E7080" s="301">
        <v>1.0000000000000004</v>
      </c>
      <c r="F7080" s="299" t="s">
        <v>187</v>
      </c>
    </row>
    <row r="7081" spans="1:6" x14ac:dyDescent="0.3">
      <c r="A7081" s="299" t="s">
        <v>495</v>
      </c>
      <c r="B7081" s="300">
        <v>37</v>
      </c>
      <c r="C7081" s="299" t="s">
        <v>92</v>
      </c>
      <c r="D7081" s="299" t="s">
        <v>58</v>
      </c>
      <c r="E7081" s="301">
        <v>2.9999999999999991</v>
      </c>
      <c r="F7081" s="299" t="s">
        <v>77</v>
      </c>
    </row>
    <row r="7082" spans="1:6" x14ac:dyDescent="0.3">
      <c r="A7082" s="299" t="s">
        <v>495</v>
      </c>
      <c r="B7082" s="300">
        <v>37</v>
      </c>
      <c r="C7082" s="299" t="s">
        <v>92</v>
      </c>
      <c r="D7082" s="299" t="s">
        <v>59</v>
      </c>
      <c r="E7082" s="301">
        <v>26.571428571428562</v>
      </c>
      <c r="F7082" s="299" t="s">
        <v>187</v>
      </c>
    </row>
    <row r="7083" spans="1:6" x14ac:dyDescent="0.3">
      <c r="A7083" s="299" t="s">
        <v>495</v>
      </c>
      <c r="B7083" s="300">
        <v>37</v>
      </c>
      <c r="C7083" s="299" t="s">
        <v>92</v>
      </c>
      <c r="D7083" s="299" t="s">
        <v>59</v>
      </c>
      <c r="E7083" s="301">
        <v>75.80952380952381</v>
      </c>
      <c r="F7083" s="299" t="s">
        <v>77</v>
      </c>
    </row>
    <row r="7084" spans="1:6" x14ac:dyDescent="0.3">
      <c r="A7084" s="299" t="s">
        <v>495</v>
      </c>
      <c r="B7084" s="300">
        <v>37</v>
      </c>
      <c r="C7084" s="299" t="s">
        <v>92</v>
      </c>
      <c r="D7084" s="299" t="s">
        <v>60</v>
      </c>
      <c r="E7084" s="301">
        <v>9.7142857142857153</v>
      </c>
      <c r="F7084" s="299" t="s">
        <v>187</v>
      </c>
    </row>
    <row r="7085" spans="1:6" x14ac:dyDescent="0.3">
      <c r="A7085" s="299" t="s">
        <v>495</v>
      </c>
      <c r="B7085" s="300">
        <v>37</v>
      </c>
      <c r="C7085" s="299" t="s">
        <v>92</v>
      </c>
      <c r="D7085" s="299" t="s">
        <v>60</v>
      </c>
      <c r="E7085" s="301">
        <v>114.33333333333336</v>
      </c>
      <c r="F7085" s="299" t="s">
        <v>77</v>
      </c>
    </row>
    <row r="7086" spans="1:6" x14ac:dyDescent="0.3">
      <c r="A7086" s="299" t="s">
        <v>495</v>
      </c>
      <c r="B7086" s="300">
        <v>37</v>
      </c>
      <c r="C7086" s="299" t="s">
        <v>92</v>
      </c>
      <c r="D7086" s="299" t="s">
        <v>61</v>
      </c>
      <c r="E7086" s="301">
        <v>70.380952380952394</v>
      </c>
      <c r="F7086" s="299" t="s">
        <v>77</v>
      </c>
    </row>
    <row r="7087" spans="1:6" x14ac:dyDescent="0.3">
      <c r="A7087" s="299" t="s">
        <v>495</v>
      </c>
      <c r="B7087" s="300">
        <v>37</v>
      </c>
      <c r="C7087" s="299" t="s">
        <v>92</v>
      </c>
      <c r="D7087" s="299" t="s">
        <v>62</v>
      </c>
      <c r="E7087" s="301">
        <v>20</v>
      </c>
      <c r="F7087" s="299" t="s">
        <v>187</v>
      </c>
    </row>
    <row r="7088" spans="1:6" x14ac:dyDescent="0.3">
      <c r="A7088" s="299" t="s">
        <v>495</v>
      </c>
      <c r="B7088" s="300">
        <v>37</v>
      </c>
      <c r="C7088" s="299" t="s">
        <v>92</v>
      </c>
      <c r="D7088" s="299" t="s">
        <v>62</v>
      </c>
      <c r="E7088" s="301">
        <v>117.09523809523813</v>
      </c>
      <c r="F7088" s="299" t="s">
        <v>77</v>
      </c>
    </row>
    <row r="7089" spans="1:6" x14ac:dyDescent="0.3">
      <c r="A7089" s="299" t="s">
        <v>495</v>
      </c>
      <c r="B7089" s="300">
        <v>37</v>
      </c>
      <c r="C7089" s="299" t="s">
        <v>92</v>
      </c>
      <c r="D7089" s="299" t="s">
        <v>63</v>
      </c>
      <c r="E7089" s="301">
        <v>6.9999999999999973</v>
      </c>
      <c r="F7089" s="299" t="s">
        <v>187</v>
      </c>
    </row>
    <row r="7090" spans="1:6" x14ac:dyDescent="0.3">
      <c r="A7090" s="299" t="s">
        <v>495</v>
      </c>
      <c r="B7090" s="300">
        <v>37</v>
      </c>
      <c r="C7090" s="299" t="s">
        <v>92</v>
      </c>
      <c r="D7090" s="299" t="s">
        <v>63</v>
      </c>
      <c r="E7090" s="301">
        <v>136.04761904761889</v>
      </c>
      <c r="F7090" s="299" t="s">
        <v>77</v>
      </c>
    </row>
    <row r="7091" spans="1:6" x14ac:dyDescent="0.3">
      <c r="A7091" s="299" t="s">
        <v>495</v>
      </c>
      <c r="B7091" s="300">
        <v>37</v>
      </c>
      <c r="C7091" s="299" t="s">
        <v>92</v>
      </c>
      <c r="D7091" s="299" t="s">
        <v>64</v>
      </c>
      <c r="E7091" s="301">
        <v>4.0000000000000018</v>
      </c>
      <c r="F7091" s="299" t="s">
        <v>187</v>
      </c>
    </row>
    <row r="7092" spans="1:6" x14ac:dyDescent="0.3">
      <c r="A7092" s="299" t="s">
        <v>495</v>
      </c>
      <c r="B7092" s="300">
        <v>37</v>
      </c>
      <c r="C7092" s="299" t="s">
        <v>92</v>
      </c>
      <c r="D7092" s="299" t="s">
        <v>64</v>
      </c>
      <c r="E7092" s="301">
        <v>35.904761904761905</v>
      </c>
      <c r="F7092" s="299" t="s">
        <v>77</v>
      </c>
    </row>
    <row r="7093" spans="1:6" x14ac:dyDescent="0.3">
      <c r="A7093" s="299" t="s">
        <v>495</v>
      </c>
      <c r="B7093" s="300">
        <v>37</v>
      </c>
      <c r="C7093" s="299" t="s">
        <v>92</v>
      </c>
      <c r="D7093" s="299" t="s">
        <v>65</v>
      </c>
      <c r="E7093" s="301">
        <v>17.000000000000007</v>
      </c>
      <c r="F7093" s="299" t="s">
        <v>187</v>
      </c>
    </row>
    <row r="7094" spans="1:6" x14ac:dyDescent="0.3">
      <c r="A7094" s="299" t="s">
        <v>495</v>
      </c>
      <c r="B7094" s="300">
        <v>37</v>
      </c>
      <c r="C7094" s="299" t="s">
        <v>92</v>
      </c>
      <c r="D7094" s="299" t="s">
        <v>65</v>
      </c>
      <c r="E7094" s="301">
        <v>22.952380952380949</v>
      </c>
      <c r="F7094" s="299" t="s">
        <v>77</v>
      </c>
    </row>
    <row r="7095" spans="1:6" x14ac:dyDescent="0.3">
      <c r="A7095" s="299" t="s">
        <v>495</v>
      </c>
      <c r="B7095" s="300">
        <v>37</v>
      </c>
      <c r="C7095" s="299" t="s">
        <v>92</v>
      </c>
      <c r="D7095" s="299" t="s">
        <v>67</v>
      </c>
      <c r="E7095" s="301">
        <v>1.0000000000000004</v>
      </c>
      <c r="F7095" s="299" t="s">
        <v>77</v>
      </c>
    </row>
    <row r="7096" spans="1:6" x14ac:dyDescent="0.3">
      <c r="A7096" s="299" t="s">
        <v>495</v>
      </c>
      <c r="B7096" s="300">
        <v>38</v>
      </c>
      <c r="C7096" s="299" t="s">
        <v>91</v>
      </c>
      <c r="D7096" s="299" t="s">
        <v>47</v>
      </c>
      <c r="E7096" s="301">
        <v>31.333333333333329</v>
      </c>
      <c r="F7096" s="299" t="s">
        <v>187</v>
      </c>
    </row>
    <row r="7097" spans="1:6" x14ac:dyDescent="0.3">
      <c r="A7097" s="299" t="s">
        <v>495</v>
      </c>
      <c r="B7097" s="300">
        <v>38</v>
      </c>
      <c r="C7097" s="299" t="s">
        <v>91</v>
      </c>
      <c r="D7097" s="299" t="s">
        <v>47</v>
      </c>
      <c r="E7097" s="301">
        <v>2.0000000000000009</v>
      </c>
      <c r="F7097" s="299" t="s">
        <v>81</v>
      </c>
    </row>
    <row r="7098" spans="1:6" x14ac:dyDescent="0.3">
      <c r="A7098" s="299" t="s">
        <v>495</v>
      </c>
      <c r="B7098" s="300">
        <v>38</v>
      </c>
      <c r="C7098" s="299" t="s">
        <v>91</v>
      </c>
      <c r="D7098" s="299" t="s">
        <v>47</v>
      </c>
      <c r="E7098" s="301">
        <v>20.047619047619047</v>
      </c>
      <c r="F7098" s="299" t="s">
        <v>80</v>
      </c>
    </row>
    <row r="7099" spans="1:6" x14ac:dyDescent="0.3">
      <c r="A7099" s="299" t="s">
        <v>495</v>
      </c>
      <c r="B7099" s="300">
        <v>38</v>
      </c>
      <c r="C7099" s="299" t="s">
        <v>91</v>
      </c>
      <c r="D7099" s="299" t="s">
        <v>47</v>
      </c>
      <c r="E7099" s="301">
        <v>25.04761904761904</v>
      </c>
      <c r="F7099" s="299" t="s">
        <v>188</v>
      </c>
    </row>
    <row r="7100" spans="1:6" x14ac:dyDescent="0.3">
      <c r="A7100" s="299" t="s">
        <v>495</v>
      </c>
      <c r="B7100" s="300">
        <v>38</v>
      </c>
      <c r="C7100" s="299" t="s">
        <v>91</v>
      </c>
      <c r="D7100" s="299" t="s">
        <v>47</v>
      </c>
      <c r="E7100" s="301">
        <v>120.61904761904759</v>
      </c>
      <c r="F7100" s="299" t="s">
        <v>77</v>
      </c>
    </row>
    <row r="7101" spans="1:6" x14ac:dyDescent="0.3">
      <c r="A7101" s="299" t="s">
        <v>495</v>
      </c>
      <c r="B7101" s="300">
        <v>38</v>
      </c>
      <c r="C7101" s="299" t="s">
        <v>91</v>
      </c>
      <c r="D7101" s="299" t="s">
        <v>48</v>
      </c>
      <c r="E7101" s="301">
        <v>1.0000000000000004</v>
      </c>
      <c r="F7101" s="299" t="s">
        <v>187</v>
      </c>
    </row>
    <row r="7102" spans="1:6" x14ac:dyDescent="0.3">
      <c r="A7102" s="299" t="s">
        <v>495</v>
      </c>
      <c r="B7102" s="300">
        <v>38</v>
      </c>
      <c r="C7102" s="299" t="s">
        <v>91</v>
      </c>
      <c r="D7102" s="299" t="s">
        <v>48</v>
      </c>
      <c r="E7102" s="301">
        <v>5.0476190476190474</v>
      </c>
      <c r="F7102" s="299" t="s">
        <v>77</v>
      </c>
    </row>
    <row r="7103" spans="1:6" x14ac:dyDescent="0.3">
      <c r="A7103" s="299" t="s">
        <v>495</v>
      </c>
      <c r="B7103" s="300">
        <v>38</v>
      </c>
      <c r="C7103" s="299" t="s">
        <v>91</v>
      </c>
      <c r="D7103" s="299" t="s">
        <v>49</v>
      </c>
      <c r="E7103" s="301">
        <v>138.23809523809527</v>
      </c>
      <c r="F7103" s="299" t="s">
        <v>187</v>
      </c>
    </row>
    <row r="7104" spans="1:6" x14ac:dyDescent="0.3">
      <c r="A7104" s="299" t="s">
        <v>495</v>
      </c>
      <c r="B7104" s="300">
        <v>38</v>
      </c>
      <c r="C7104" s="299" t="s">
        <v>91</v>
      </c>
      <c r="D7104" s="299" t="s">
        <v>49</v>
      </c>
      <c r="E7104" s="301">
        <v>558.90476190476193</v>
      </c>
      <c r="F7104" s="299" t="s">
        <v>77</v>
      </c>
    </row>
    <row r="7105" spans="1:6" x14ac:dyDescent="0.3">
      <c r="A7105" s="299" t="s">
        <v>495</v>
      </c>
      <c r="B7105" s="300">
        <v>38</v>
      </c>
      <c r="C7105" s="299" t="s">
        <v>91</v>
      </c>
      <c r="D7105" s="299" t="s">
        <v>50</v>
      </c>
      <c r="E7105" s="301">
        <v>4.8571428571428577</v>
      </c>
      <c r="F7105" s="299" t="s">
        <v>77</v>
      </c>
    </row>
    <row r="7106" spans="1:6" x14ac:dyDescent="0.3">
      <c r="A7106" s="299" t="s">
        <v>495</v>
      </c>
      <c r="B7106" s="300">
        <v>38</v>
      </c>
      <c r="C7106" s="299" t="s">
        <v>91</v>
      </c>
      <c r="D7106" s="299" t="s">
        <v>51</v>
      </c>
      <c r="E7106" s="301">
        <v>2.0000000000000009</v>
      </c>
      <c r="F7106" s="299" t="s">
        <v>187</v>
      </c>
    </row>
    <row r="7107" spans="1:6" x14ac:dyDescent="0.3">
      <c r="A7107" s="299" t="s">
        <v>495</v>
      </c>
      <c r="B7107" s="300">
        <v>38</v>
      </c>
      <c r="C7107" s="299" t="s">
        <v>91</v>
      </c>
      <c r="D7107" s="299" t="s">
        <v>51</v>
      </c>
      <c r="E7107" s="301">
        <v>63.619047619047628</v>
      </c>
      <c r="F7107" s="299" t="s">
        <v>77</v>
      </c>
    </row>
    <row r="7108" spans="1:6" x14ac:dyDescent="0.3">
      <c r="A7108" s="299" t="s">
        <v>495</v>
      </c>
      <c r="B7108" s="300">
        <v>38</v>
      </c>
      <c r="C7108" s="299" t="s">
        <v>91</v>
      </c>
      <c r="D7108" s="299" t="s">
        <v>52</v>
      </c>
      <c r="E7108" s="301">
        <v>611.04761904761915</v>
      </c>
      <c r="F7108" s="299" t="s">
        <v>187</v>
      </c>
    </row>
    <row r="7109" spans="1:6" x14ac:dyDescent="0.3">
      <c r="A7109" s="299" t="s">
        <v>495</v>
      </c>
      <c r="B7109" s="300">
        <v>38</v>
      </c>
      <c r="C7109" s="299" t="s">
        <v>91</v>
      </c>
      <c r="D7109" s="299" t="s">
        <v>52</v>
      </c>
      <c r="E7109" s="301">
        <v>1628.3809523809523</v>
      </c>
      <c r="F7109" s="299" t="s">
        <v>77</v>
      </c>
    </row>
    <row r="7110" spans="1:6" x14ac:dyDescent="0.3">
      <c r="A7110" s="299" t="s">
        <v>495</v>
      </c>
      <c r="B7110" s="300">
        <v>38</v>
      </c>
      <c r="C7110" s="299" t="s">
        <v>91</v>
      </c>
      <c r="D7110" s="299" t="s">
        <v>53</v>
      </c>
      <c r="E7110" s="301">
        <v>1461.7619047619048</v>
      </c>
      <c r="F7110" s="299" t="s">
        <v>187</v>
      </c>
    </row>
    <row r="7111" spans="1:6" x14ac:dyDescent="0.3">
      <c r="A7111" s="299" t="s">
        <v>495</v>
      </c>
      <c r="B7111" s="300">
        <v>38</v>
      </c>
      <c r="C7111" s="299" t="s">
        <v>91</v>
      </c>
      <c r="D7111" s="299" t="s">
        <v>53</v>
      </c>
      <c r="E7111" s="301">
        <v>1.0000000000000004</v>
      </c>
      <c r="F7111" s="299" t="s">
        <v>80</v>
      </c>
    </row>
    <row r="7112" spans="1:6" x14ac:dyDescent="0.3">
      <c r="A7112" s="299" t="s">
        <v>495</v>
      </c>
      <c r="B7112" s="300">
        <v>38</v>
      </c>
      <c r="C7112" s="299" t="s">
        <v>91</v>
      </c>
      <c r="D7112" s="299" t="s">
        <v>53</v>
      </c>
      <c r="E7112" s="301">
        <v>3660.0476190476193</v>
      </c>
      <c r="F7112" s="299" t="s">
        <v>77</v>
      </c>
    </row>
    <row r="7113" spans="1:6" x14ac:dyDescent="0.3">
      <c r="A7113" s="299" t="s">
        <v>495</v>
      </c>
      <c r="B7113" s="300">
        <v>38</v>
      </c>
      <c r="C7113" s="299" t="s">
        <v>91</v>
      </c>
      <c r="D7113" s="299" t="s">
        <v>54</v>
      </c>
      <c r="E7113" s="301">
        <v>245.00000000000006</v>
      </c>
      <c r="F7113" s="299" t="s">
        <v>187</v>
      </c>
    </row>
    <row r="7114" spans="1:6" x14ac:dyDescent="0.3">
      <c r="A7114" s="299" t="s">
        <v>495</v>
      </c>
      <c r="B7114" s="300">
        <v>38</v>
      </c>
      <c r="C7114" s="299" t="s">
        <v>91</v>
      </c>
      <c r="D7114" s="299" t="s">
        <v>54</v>
      </c>
      <c r="E7114" s="301">
        <v>11.999999999999996</v>
      </c>
      <c r="F7114" s="299" t="s">
        <v>81</v>
      </c>
    </row>
    <row r="7115" spans="1:6" x14ac:dyDescent="0.3">
      <c r="A7115" s="299" t="s">
        <v>495</v>
      </c>
      <c r="B7115" s="300">
        <v>38</v>
      </c>
      <c r="C7115" s="299" t="s">
        <v>91</v>
      </c>
      <c r="D7115" s="299" t="s">
        <v>54</v>
      </c>
      <c r="E7115" s="301">
        <v>39.999999999999986</v>
      </c>
      <c r="F7115" s="299" t="s">
        <v>80</v>
      </c>
    </row>
    <row r="7116" spans="1:6" x14ac:dyDescent="0.3">
      <c r="A7116" s="299" t="s">
        <v>495</v>
      </c>
      <c r="B7116" s="300">
        <v>38</v>
      </c>
      <c r="C7116" s="299" t="s">
        <v>91</v>
      </c>
      <c r="D7116" s="299" t="s">
        <v>54</v>
      </c>
      <c r="E7116" s="301">
        <v>601.57142857142867</v>
      </c>
      <c r="F7116" s="299" t="s">
        <v>77</v>
      </c>
    </row>
    <row r="7117" spans="1:6" x14ac:dyDescent="0.3">
      <c r="A7117" s="299" t="s">
        <v>495</v>
      </c>
      <c r="B7117" s="300">
        <v>38</v>
      </c>
      <c r="C7117" s="299" t="s">
        <v>91</v>
      </c>
      <c r="D7117" s="299" t="s">
        <v>55</v>
      </c>
      <c r="E7117" s="301">
        <v>1340.0000000000002</v>
      </c>
      <c r="F7117" s="299" t="s">
        <v>187</v>
      </c>
    </row>
    <row r="7118" spans="1:6" x14ac:dyDescent="0.3">
      <c r="A7118" s="299" t="s">
        <v>495</v>
      </c>
      <c r="B7118" s="300">
        <v>38</v>
      </c>
      <c r="C7118" s="299" t="s">
        <v>91</v>
      </c>
      <c r="D7118" s="299" t="s">
        <v>55</v>
      </c>
      <c r="E7118" s="301">
        <v>10692.047619047618</v>
      </c>
      <c r="F7118" s="299" t="s">
        <v>77</v>
      </c>
    </row>
    <row r="7119" spans="1:6" x14ac:dyDescent="0.3">
      <c r="A7119" s="299" t="s">
        <v>495</v>
      </c>
      <c r="B7119" s="300">
        <v>38</v>
      </c>
      <c r="C7119" s="299" t="s">
        <v>91</v>
      </c>
      <c r="D7119" s="299" t="s">
        <v>56</v>
      </c>
      <c r="E7119" s="301">
        <v>183.38095238095238</v>
      </c>
      <c r="F7119" s="299" t="s">
        <v>187</v>
      </c>
    </row>
    <row r="7120" spans="1:6" x14ac:dyDescent="0.3">
      <c r="A7120" s="299" t="s">
        <v>495</v>
      </c>
      <c r="B7120" s="300">
        <v>38</v>
      </c>
      <c r="C7120" s="299" t="s">
        <v>91</v>
      </c>
      <c r="D7120" s="299" t="s">
        <v>56</v>
      </c>
      <c r="E7120" s="301">
        <v>285.71428571428572</v>
      </c>
      <c r="F7120" s="299" t="s">
        <v>77</v>
      </c>
    </row>
    <row r="7121" spans="1:6" x14ac:dyDescent="0.3">
      <c r="A7121" s="299" t="s">
        <v>495</v>
      </c>
      <c r="B7121" s="300">
        <v>38</v>
      </c>
      <c r="C7121" s="299" t="s">
        <v>91</v>
      </c>
      <c r="D7121" s="299" t="s">
        <v>57</v>
      </c>
      <c r="E7121" s="301">
        <v>64.190476190476204</v>
      </c>
      <c r="F7121" s="299" t="s">
        <v>187</v>
      </c>
    </row>
    <row r="7122" spans="1:6" x14ac:dyDescent="0.3">
      <c r="A7122" s="299" t="s">
        <v>495</v>
      </c>
      <c r="B7122" s="300">
        <v>38</v>
      </c>
      <c r="C7122" s="299" t="s">
        <v>91</v>
      </c>
      <c r="D7122" s="299" t="s">
        <v>57</v>
      </c>
      <c r="E7122" s="301">
        <v>47.571428571428562</v>
      </c>
      <c r="F7122" s="299" t="s">
        <v>77</v>
      </c>
    </row>
    <row r="7123" spans="1:6" x14ac:dyDescent="0.3">
      <c r="A7123" s="299" t="s">
        <v>495</v>
      </c>
      <c r="B7123" s="300">
        <v>38</v>
      </c>
      <c r="C7123" s="299" t="s">
        <v>91</v>
      </c>
      <c r="D7123" s="299" t="s">
        <v>58</v>
      </c>
      <c r="E7123" s="301">
        <v>229.80952380952382</v>
      </c>
      <c r="F7123" s="299" t="s">
        <v>187</v>
      </c>
    </row>
    <row r="7124" spans="1:6" x14ac:dyDescent="0.3">
      <c r="A7124" s="299" t="s">
        <v>495</v>
      </c>
      <c r="B7124" s="300">
        <v>38</v>
      </c>
      <c r="C7124" s="299" t="s">
        <v>91</v>
      </c>
      <c r="D7124" s="299" t="s">
        <v>58</v>
      </c>
      <c r="E7124" s="301">
        <v>248.28571428571436</v>
      </c>
      <c r="F7124" s="299" t="s">
        <v>77</v>
      </c>
    </row>
    <row r="7125" spans="1:6" x14ac:dyDescent="0.3">
      <c r="A7125" s="299" t="s">
        <v>495</v>
      </c>
      <c r="B7125" s="300">
        <v>38</v>
      </c>
      <c r="C7125" s="299" t="s">
        <v>91</v>
      </c>
      <c r="D7125" s="299" t="s">
        <v>59</v>
      </c>
      <c r="E7125" s="301">
        <v>310.19047619047609</v>
      </c>
      <c r="F7125" s="299" t="s">
        <v>187</v>
      </c>
    </row>
    <row r="7126" spans="1:6" x14ac:dyDescent="0.3">
      <c r="A7126" s="299" t="s">
        <v>495</v>
      </c>
      <c r="B7126" s="300">
        <v>38</v>
      </c>
      <c r="C7126" s="299" t="s">
        <v>91</v>
      </c>
      <c r="D7126" s="299" t="s">
        <v>59</v>
      </c>
      <c r="E7126" s="301">
        <v>321.47619047619048</v>
      </c>
      <c r="F7126" s="299" t="s">
        <v>77</v>
      </c>
    </row>
    <row r="7127" spans="1:6" x14ac:dyDescent="0.3">
      <c r="A7127" s="299" t="s">
        <v>495</v>
      </c>
      <c r="B7127" s="300">
        <v>38</v>
      </c>
      <c r="C7127" s="299" t="s">
        <v>91</v>
      </c>
      <c r="D7127" s="299" t="s">
        <v>60</v>
      </c>
      <c r="E7127" s="301">
        <v>478.95238095238091</v>
      </c>
      <c r="F7127" s="299" t="s">
        <v>187</v>
      </c>
    </row>
    <row r="7128" spans="1:6" x14ac:dyDescent="0.3">
      <c r="A7128" s="299" t="s">
        <v>495</v>
      </c>
      <c r="B7128" s="300">
        <v>38</v>
      </c>
      <c r="C7128" s="299" t="s">
        <v>91</v>
      </c>
      <c r="D7128" s="299" t="s">
        <v>60</v>
      </c>
      <c r="E7128" s="301">
        <v>2070.7619047619046</v>
      </c>
      <c r="F7128" s="299" t="s">
        <v>77</v>
      </c>
    </row>
    <row r="7129" spans="1:6" x14ac:dyDescent="0.3">
      <c r="A7129" s="299" t="s">
        <v>495</v>
      </c>
      <c r="B7129" s="300">
        <v>38</v>
      </c>
      <c r="C7129" s="299" t="s">
        <v>91</v>
      </c>
      <c r="D7129" s="299" t="s">
        <v>61</v>
      </c>
      <c r="E7129" s="301">
        <v>1.0000000000000004</v>
      </c>
      <c r="F7129" s="299" t="s">
        <v>187</v>
      </c>
    </row>
    <row r="7130" spans="1:6" x14ac:dyDescent="0.3">
      <c r="A7130" s="299" t="s">
        <v>495</v>
      </c>
      <c r="B7130" s="300">
        <v>38</v>
      </c>
      <c r="C7130" s="299" t="s">
        <v>91</v>
      </c>
      <c r="D7130" s="299" t="s">
        <v>61</v>
      </c>
      <c r="E7130" s="301">
        <v>270.38095238095235</v>
      </c>
      <c r="F7130" s="299" t="s">
        <v>77</v>
      </c>
    </row>
    <row r="7131" spans="1:6" x14ac:dyDescent="0.3">
      <c r="A7131" s="299" t="s">
        <v>495</v>
      </c>
      <c r="B7131" s="300">
        <v>38</v>
      </c>
      <c r="C7131" s="299" t="s">
        <v>91</v>
      </c>
      <c r="D7131" s="299" t="s">
        <v>62</v>
      </c>
      <c r="E7131" s="301">
        <v>206.57142857142861</v>
      </c>
      <c r="F7131" s="299" t="s">
        <v>187</v>
      </c>
    </row>
    <row r="7132" spans="1:6" x14ac:dyDescent="0.3">
      <c r="A7132" s="299" t="s">
        <v>495</v>
      </c>
      <c r="B7132" s="300">
        <v>38</v>
      </c>
      <c r="C7132" s="299" t="s">
        <v>91</v>
      </c>
      <c r="D7132" s="299" t="s">
        <v>62</v>
      </c>
      <c r="E7132" s="301">
        <v>405.19047619047603</v>
      </c>
      <c r="F7132" s="299" t="s">
        <v>77</v>
      </c>
    </row>
    <row r="7133" spans="1:6" x14ac:dyDescent="0.3">
      <c r="A7133" s="299" t="s">
        <v>495</v>
      </c>
      <c r="B7133" s="300">
        <v>38</v>
      </c>
      <c r="C7133" s="299" t="s">
        <v>91</v>
      </c>
      <c r="D7133" s="299" t="s">
        <v>63</v>
      </c>
      <c r="E7133" s="301">
        <v>108.00000000000001</v>
      </c>
      <c r="F7133" s="299" t="s">
        <v>187</v>
      </c>
    </row>
    <row r="7134" spans="1:6" x14ac:dyDescent="0.3">
      <c r="A7134" s="299" t="s">
        <v>495</v>
      </c>
      <c r="B7134" s="300">
        <v>38</v>
      </c>
      <c r="C7134" s="299" t="s">
        <v>91</v>
      </c>
      <c r="D7134" s="299" t="s">
        <v>63</v>
      </c>
      <c r="E7134" s="301">
        <v>1140.9999999999998</v>
      </c>
      <c r="F7134" s="299" t="s">
        <v>77</v>
      </c>
    </row>
    <row r="7135" spans="1:6" x14ac:dyDescent="0.3">
      <c r="A7135" s="299" t="s">
        <v>495</v>
      </c>
      <c r="B7135" s="300">
        <v>38</v>
      </c>
      <c r="C7135" s="299" t="s">
        <v>91</v>
      </c>
      <c r="D7135" s="299" t="s">
        <v>64</v>
      </c>
      <c r="E7135" s="301">
        <v>218</v>
      </c>
      <c r="F7135" s="299" t="s">
        <v>187</v>
      </c>
    </row>
    <row r="7136" spans="1:6" x14ac:dyDescent="0.3">
      <c r="A7136" s="299" t="s">
        <v>495</v>
      </c>
      <c r="B7136" s="300">
        <v>38</v>
      </c>
      <c r="C7136" s="299" t="s">
        <v>91</v>
      </c>
      <c r="D7136" s="299" t="s">
        <v>64</v>
      </c>
      <c r="E7136" s="301">
        <v>4.9047619047619051</v>
      </c>
      <c r="F7136" s="299" t="s">
        <v>80</v>
      </c>
    </row>
    <row r="7137" spans="1:6" x14ac:dyDescent="0.3">
      <c r="A7137" s="299" t="s">
        <v>495</v>
      </c>
      <c r="B7137" s="300">
        <v>38</v>
      </c>
      <c r="C7137" s="299" t="s">
        <v>91</v>
      </c>
      <c r="D7137" s="299" t="s">
        <v>64</v>
      </c>
      <c r="E7137" s="301">
        <v>570.42857142857144</v>
      </c>
      <c r="F7137" s="299" t="s">
        <v>77</v>
      </c>
    </row>
    <row r="7138" spans="1:6" x14ac:dyDescent="0.3">
      <c r="A7138" s="299" t="s">
        <v>495</v>
      </c>
      <c r="B7138" s="300">
        <v>38</v>
      </c>
      <c r="C7138" s="299" t="s">
        <v>91</v>
      </c>
      <c r="D7138" s="299" t="s">
        <v>65</v>
      </c>
      <c r="E7138" s="301">
        <v>645.38095238095241</v>
      </c>
      <c r="F7138" s="299" t="s">
        <v>187</v>
      </c>
    </row>
    <row r="7139" spans="1:6" x14ac:dyDescent="0.3">
      <c r="A7139" s="299" t="s">
        <v>495</v>
      </c>
      <c r="B7139" s="300">
        <v>38</v>
      </c>
      <c r="C7139" s="299" t="s">
        <v>91</v>
      </c>
      <c r="D7139" s="299" t="s">
        <v>65</v>
      </c>
      <c r="E7139" s="301">
        <v>1.0000000000000004</v>
      </c>
      <c r="F7139" s="299" t="s">
        <v>80</v>
      </c>
    </row>
    <row r="7140" spans="1:6" x14ac:dyDescent="0.3">
      <c r="A7140" s="299" t="s">
        <v>495</v>
      </c>
      <c r="B7140" s="300">
        <v>38</v>
      </c>
      <c r="C7140" s="299" t="s">
        <v>91</v>
      </c>
      <c r="D7140" s="299" t="s">
        <v>65</v>
      </c>
      <c r="E7140" s="301">
        <v>853.38095238095241</v>
      </c>
      <c r="F7140" s="299" t="s">
        <v>77</v>
      </c>
    </row>
    <row r="7141" spans="1:6" x14ac:dyDescent="0.3">
      <c r="A7141" s="299" t="s">
        <v>495</v>
      </c>
      <c r="B7141" s="300">
        <v>38</v>
      </c>
      <c r="C7141" s="299" t="s">
        <v>91</v>
      </c>
      <c r="D7141" s="299" t="s">
        <v>67</v>
      </c>
      <c r="E7141" s="301">
        <v>1.8095238095238098</v>
      </c>
      <c r="F7141" s="299" t="s">
        <v>187</v>
      </c>
    </row>
    <row r="7142" spans="1:6" x14ac:dyDescent="0.3">
      <c r="A7142" s="299" t="s">
        <v>495</v>
      </c>
      <c r="B7142" s="300">
        <v>38</v>
      </c>
      <c r="C7142" s="299" t="s">
        <v>91</v>
      </c>
      <c r="D7142" s="299" t="s">
        <v>67</v>
      </c>
      <c r="E7142" s="301">
        <v>51.04761904761903</v>
      </c>
      <c r="F7142" s="299" t="s">
        <v>77</v>
      </c>
    </row>
    <row r="7143" spans="1:6" x14ac:dyDescent="0.3">
      <c r="A7143" s="299" t="s">
        <v>495</v>
      </c>
      <c r="B7143" s="300">
        <v>38</v>
      </c>
      <c r="C7143" s="299" t="s">
        <v>92</v>
      </c>
      <c r="D7143" s="299" t="s">
        <v>47</v>
      </c>
      <c r="E7143" s="301">
        <v>57.095238095238109</v>
      </c>
      <c r="F7143" s="299" t="s">
        <v>187</v>
      </c>
    </row>
    <row r="7144" spans="1:6" x14ac:dyDescent="0.3">
      <c r="A7144" s="299" t="s">
        <v>495</v>
      </c>
      <c r="B7144" s="300">
        <v>38</v>
      </c>
      <c r="C7144" s="299" t="s">
        <v>92</v>
      </c>
      <c r="D7144" s="299" t="s">
        <v>47</v>
      </c>
      <c r="E7144" s="301">
        <v>2.0000000000000009</v>
      </c>
      <c r="F7144" s="299" t="s">
        <v>81</v>
      </c>
    </row>
    <row r="7145" spans="1:6" x14ac:dyDescent="0.3">
      <c r="A7145" s="299" t="s">
        <v>495</v>
      </c>
      <c r="B7145" s="300">
        <v>38</v>
      </c>
      <c r="C7145" s="299" t="s">
        <v>92</v>
      </c>
      <c r="D7145" s="299" t="s">
        <v>47</v>
      </c>
      <c r="E7145" s="301">
        <v>1.0000000000000004</v>
      </c>
      <c r="F7145" s="299" t="s">
        <v>80</v>
      </c>
    </row>
    <row r="7146" spans="1:6" x14ac:dyDescent="0.3">
      <c r="A7146" s="299" t="s">
        <v>495</v>
      </c>
      <c r="B7146" s="300">
        <v>38</v>
      </c>
      <c r="C7146" s="299" t="s">
        <v>92</v>
      </c>
      <c r="D7146" s="299" t="s">
        <v>47</v>
      </c>
      <c r="E7146" s="301">
        <v>51.000000000000007</v>
      </c>
      <c r="F7146" s="299" t="s">
        <v>188</v>
      </c>
    </row>
    <row r="7147" spans="1:6" x14ac:dyDescent="0.3">
      <c r="A7147" s="299" t="s">
        <v>495</v>
      </c>
      <c r="B7147" s="300">
        <v>38</v>
      </c>
      <c r="C7147" s="299" t="s">
        <v>92</v>
      </c>
      <c r="D7147" s="299" t="s">
        <v>47</v>
      </c>
      <c r="E7147" s="301">
        <v>37.761904761904759</v>
      </c>
      <c r="F7147" s="299" t="s">
        <v>77</v>
      </c>
    </row>
    <row r="7148" spans="1:6" x14ac:dyDescent="0.3">
      <c r="A7148" s="299" t="s">
        <v>495</v>
      </c>
      <c r="B7148" s="300">
        <v>38</v>
      </c>
      <c r="C7148" s="299" t="s">
        <v>92</v>
      </c>
      <c r="D7148" s="299" t="s">
        <v>48</v>
      </c>
      <c r="E7148" s="301">
        <v>4.0000000000000018</v>
      </c>
      <c r="F7148" s="299" t="s">
        <v>187</v>
      </c>
    </row>
    <row r="7149" spans="1:6" x14ac:dyDescent="0.3">
      <c r="A7149" s="299" t="s">
        <v>495</v>
      </c>
      <c r="B7149" s="300">
        <v>38</v>
      </c>
      <c r="C7149" s="299" t="s">
        <v>92</v>
      </c>
      <c r="D7149" s="299" t="s">
        <v>49</v>
      </c>
      <c r="E7149" s="301">
        <v>352.23809523809524</v>
      </c>
      <c r="F7149" s="299" t="s">
        <v>187</v>
      </c>
    </row>
    <row r="7150" spans="1:6" x14ac:dyDescent="0.3">
      <c r="A7150" s="299" t="s">
        <v>495</v>
      </c>
      <c r="B7150" s="300">
        <v>38</v>
      </c>
      <c r="C7150" s="299" t="s">
        <v>92</v>
      </c>
      <c r="D7150" s="299" t="s">
        <v>49</v>
      </c>
      <c r="E7150" s="301">
        <v>338.14285714285717</v>
      </c>
      <c r="F7150" s="299" t="s">
        <v>77</v>
      </c>
    </row>
    <row r="7151" spans="1:6" x14ac:dyDescent="0.3">
      <c r="A7151" s="299" t="s">
        <v>495</v>
      </c>
      <c r="B7151" s="300">
        <v>38</v>
      </c>
      <c r="C7151" s="299" t="s">
        <v>92</v>
      </c>
      <c r="D7151" s="299" t="s">
        <v>50</v>
      </c>
      <c r="E7151" s="301">
        <v>1.0000000000000004</v>
      </c>
      <c r="F7151" s="299" t="s">
        <v>187</v>
      </c>
    </row>
    <row r="7152" spans="1:6" x14ac:dyDescent="0.3">
      <c r="A7152" s="299" t="s">
        <v>495</v>
      </c>
      <c r="B7152" s="300">
        <v>38</v>
      </c>
      <c r="C7152" s="299" t="s">
        <v>92</v>
      </c>
      <c r="D7152" s="299" t="s">
        <v>50</v>
      </c>
      <c r="E7152" s="301">
        <v>5.0952380952380958</v>
      </c>
      <c r="F7152" s="299" t="s">
        <v>77</v>
      </c>
    </row>
    <row r="7153" spans="1:6" x14ac:dyDescent="0.3">
      <c r="A7153" s="299" t="s">
        <v>495</v>
      </c>
      <c r="B7153" s="300">
        <v>38</v>
      </c>
      <c r="C7153" s="299" t="s">
        <v>92</v>
      </c>
      <c r="D7153" s="299" t="s">
        <v>51</v>
      </c>
      <c r="E7153" s="301">
        <v>5</v>
      </c>
      <c r="F7153" s="299" t="s">
        <v>187</v>
      </c>
    </row>
    <row r="7154" spans="1:6" x14ac:dyDescent="0.3">
      <c r="A7154" s="299" t="s">
        <v>495</v>
      </c>
      <c r="B7154" s="300">
        <v>38</v>
      </c>
      <c r="C7154" s="299" t="s">
        <v>92</v>
      </c>
      <c r="D7154" s="299" t="s">
        <v>51</v>
      </c>
      <c r="E7154" s="301">
        <v>27.333333333333329</v>
      </c>
      <c r="F7154" s="299" t="s">
        <v>77</v>
      </c>
    </row>
    <row r="7155" spans="1:6" x14ac:dyDescent="0.3">
      <c r="A7155" s="299" t="s">
        <v>495</v>
      </c>
      <c r="B7155" s="300">
        <v>38</v>
      </c>
      <c r="C7155" s="299" t="s">
        <v>92</v>
      </c>
      <c r="D7155" s="299" t="s">
        <v>52</v>
      </c>
      <c r="E7155" s="301">
        <v>1112.8095238095239</v>
      </c>
      <c r="F7155" s="299" t="s">
        <v>187</v>
      </c>
    </row>
    <row r="7156" spans="1:6" x14ac:dyDescent="0.3">
      <c r="A7156" s="299" t="s">
        <v>495</v>
      </c>
      <c r="B7156" s="300">
        <v>38</v>
      </c>
      <c r="C7156" s="299" t="s">
        <v>92</v>
      </c>
      <c r="D7156" s="299" t="s">
        <v>52</v>
      </c>
      <c r="E7156" s="301">
        <v>617.57142857142867</v>
      </c>
      <c r="F7156" s="299" t="s">
        <v>77</v>
      </c>
    </row>
    <row r="7157" spans="1:6" x14ac:dyDescent="0.3">
      <c r="A7157" s="299" t="s">
        <v>495</v>
      </c>
      <c r="B7157" s="300">
        <v>38</v>
      </c>
      <c r="C7157" s="299" t="s">
        <v>92</v>
      </c>
      <c r="D7157" s="299" t="s">
        <v>53</v>
      </c>
      <c r="E7157" s="301">
        <v>1595.7619047619048</v>
      </c>
      <c r="F7157" s="299" t="s">
        <v>187</v>
      </c>
    </row>
    <row r="7158" spans="1:6" x14ac:dyDescent="0.3">
      <c r="A7158" s="299" t="s">
        <v>495</v>
      </c>
      <c r="B7158" s="300">
        <v>38</v>
      </c>
      <c r="C7158" s="299" t="s">
        <v>92</v>
      </c>
      <c r="D7158" s="299" t="s">
        <v>53</v>
      </c>
      <c r="E7158" s="301">
        <v>2072.5238095238101</v>
      </c>
      <c r="F7158" s="299" t="s">
        <v>77</v>
      </c>
    </row>
    <row r="7159" spans="1:6" x14ac:dyDescent="0.3">
      <c r="A7159" s="299" t="s">
        <v>495</v>
      </c>
      <c r="B7159" s="300">
        <v>38</v>
      </c>
      <c r="C7159" s="299" t="s">
        <v>92</v>
      </c>
      <c r="D7159" s="299" t="s">
        <v>54</v>
      </c>
      <c r="E7159" s="301">
        <v>140.23809523809521</v>
      </c>
      <c r="F7159" s="299" t="s">
        <v>187</v>
      </c>
    </row>
    <row r="7160" spans="1:6" x14ac:dyDescent="0.3">
      <c r="A7160" s="299" t="s">
        <v>495</v>
      </c>
      <c r="B7160" s="300">
        <v>38</v>
      </c>
      <c r="C7160" s="299" t="s">
        <v>92</v>
      </c>
      <c r="D7160" s="299" t="s">
        <v>54</v>
      </c>
      <c r="E7160" s="301">
        <v>23.999999999999993</v>
      </c>
      <c r="F7160" s="299" t="s">
        <v>81</v>
      </c>
    </row>
    <row r="7161" spans="1:6" x14ac:dyDescent="0.3">
      <c r="A7161" s="299" t="s">
        <v>495</v>
      </c>
      <c r="B7161" s="300">
        <v>38</v>
      </c>
      <c r="C7161" s="299" t="s">
        <v>92</v>
      </c>
      <c r="D7161" s="299" t="s">
        <v>54</v>
      </c>
      <c r="E7161" s="301">
        <v>127.85714285714285</v>
      </c>
      <c r="F7161" s="299" t="s">
        <v>80</v>
      </c>
    </row>
    <row r="7162" spans="1:6" x14ac:dyDescent="0.3">
      <c r="A7162" s="299" t="s">
        <v>495</v>
      </c>
      <c r="B7162" s="300">
        <v>38</v>
      </c>
      <c r="C7162" s="299" t="s">
        <v>92</v>
      </c>
      <c r="D7162" s="299" t="s">
        <v>54</v>
      </c>
      <c r="E7162" s="301">
        <v>529.38095238095229</v>
      </c>
      <c r="F7162" s="299" t="s">
        <v>77</v>
      </c>
    </row>
    <row r="7163" spans="1:6" x14ac:dyDescent="0.3">
      <c r="A7163" s="299" t="s">
        <v>495</v>
      </c>
      <c r="B7163" s="300">
        <v>38</v>
      </c>
      <c r="C7163" s="299" t="s">
        <v>92</v>
      </c>
      <c r="D7163" s="299" t="s">
        <v>55</v>
      </c>
      <c r="E7163" s="301">
        <v>1580.4761904761901</v>
      </c>
      <c r="F7163" s="299" t="s">
        <v>187</v>
      </c>
    </row>
    <row r="7164" spans="1:6" x14ac:dyDescent="0.3">
      <c r="A7164" s="299" t="s">
        <v>495</v>
      </c>
      <c r="B7164" s="300">
        <v>38</v>
      </c>
      <c r="C7164" s="299" t="s">
        <v>92</v>
      </c>
      <c r="D7164" s="299" t="s">
        <v>55</v>
      </c>
      <c r="E7164" s="301">
        <v>7272.4761904761917</v>
      </c>
      <c r="F7164" s="299" t="s">
        <v>77</v>
      </c>
    </row>
    <row r="7165" spans="1:6" x14ac:dyDescent="0.3">
      <c r="A7165" s="299" t="s">
        <v>495</v>
      </c>
      <c r="B7165" s="300">
        <v>38</v>
      </c>
      <c r="C7165" s="299" t="s">
        <v>92</v>
      </c>
      <c r="D7165" s="299" t="s">
        <v>56</v>
      </c>
      <c r="E7165" s="301">
        <v>526.85714285714278</v>
      </c>
      <c r="F7165" s="299" t="s">
        <v>187</v>
      </c>
    </row>
    <row r="7166" spans="1:6" x14ac:dyDescent="0.3">
      <c r="A7166" s="299" t="s">
        <v>495</v>
      </c>
      <c r="B7166" s="300">
        <v>38</v>
      </c>
      <c r="C7166" s="299" t="s">
        <v>92</v>
      </c>
      <c r="D7166" s="299" t="s">
        <v>56</v>
      </c>
      <c r="E7166" s="301">
        <v>741.61904761904771</v>
      </c>
      <c r="F7166" s="299" t="s">
        <v>77</v>
      </c>
    </row>
    <row r="7167" spans="1:6" x14ac:dyDescent="0.3">
      <c r="A7167" s="299" t="s">
        <v>495</v>
      </c>
      <c r="B7167" s="300">
        <v>38</v>
      </c>
      <c r="C7167" s="299" t="s">
        <v>92</v>
      </c>
      <c r="D7167" s="299" t="s">
        <v>57</v>
      </c>
      <c r="E7167" s="301">
        <v>85.809523809523839</v>
      </c>
      <c r="F7167" s="299" t="s">
        <v>187</v>
      </c>
    </row>
    <row r="7168" spans="1:6" x14ac:dyDescent="0.3">
      <c r="A7168" s="299" t="s">
        <v>495</v>
      </c>
      <c r="B7168" s="300">
        <v>38</v>
      </c>
      <c r="C7168" s="299" t="s">
        <v>92</v>
      </c>
      <c r="D7168" s="299" t="s">
        <v>57</v>
      </c>
      <c r="E7168" s="301">
        <v>66.809523809523796</v>
      </c>
      <c r="F7168" s="299" t="s">
        <v>77</v>
      </c>
    </row>
    <row r="7169" spans="1:6" x14ac:dyDescent="0.3">
      <c r="A7169" s="299" t="s">
        <v>495</v>
      </c>
      <c r="B7169" s="300">
        <v>38</v>
      </c>
      <c r="C7169" s="299" t="s">
        <v>92</v>
      </c>
      <c r="D7169" s="299" t="s">
        <v>58</v>
      </c>
      <c r="E7169" s="301">
        <v>564.28571428571433</v>
      </c>
      <c r="F7169" s="299" t="s">
        <v>187</v>
      </c>
    </row>
    <row r="7170" spans="1:6" x14ac:dyDescent="0.3">
      <c r="A7170" s="299" t="s">
        <v>495</v>
      </c>
      <c r="B7170" s="300">
        <v>38</v>
      </c>
      <c r="C7170" s="299" t="s">
        <v>92</v>
      </c>
      <c r="D7170" s="299" t="s">
        <v>58</v>
      </c>
      <c r="E7170" s="301">
        <v>269.42857142857139</v>
      </c>
      <c r="F7170" s="299" t="s">
        <v>77</v>
      </c>
    </row>
    <row r="7171" spans="1:6" x14ac:dyDescent="0.3">
      <c r="A7171" s="299" t="s">
        <v>495</v>
      </c>
      <c r="B7171" s="300">
        <v>38</v>
      </c>
      <c r="C7171" s="299" t="s">
        <v>92</v>
      </c>
      <c r="D7171" s="299" t="s">
        <v>59</v>
      </c>
      <c r="E7171" s="301">
        <v>896.19047619047626</v>
      </c>
      <c r="F7171" s="299" t="s">
        <v>187</v>
      </c>
    </row>
    <row r="7172" spans="1:6" x14ac:dyDescent="0.3">
      <c r="A7172" s="299" t="s">
        <v>495</v>
      </c>
      <c r="B7172" s="300">
        <v>38</v>
      </c>
      <c r="C7172" s="299" t="s">
        <v>92</v>
      </c>
      <c r="D7172" s="299" t="s">
        <v>59</v>
      </c>
      <c r="E7172" s="301">
        <v>514.14285714285711</v>
      </c>
      <c r="F7172" s="299" t="s">
        <v>77</v>
      </c>
    </row>
    <row r="7173" spans="1:6" x14ac:dyDescent="0.3">
      <c r="A7173" s="299" t="s">
        <v>495</v>
      </c>
      <c r="B7173" s="300">
        <v>38</v>
      </c>
      <c r="C7173" s="299" t="s">
        <v>92</v>
      </c>
      <c r="D7173" s="299" t="s">
        <v>60</v>
      </c>
      <c r="E7173" s="301">
        <v>925.42857142857133</v>
      </c>
      <c r="F7173" s="299" t="s">
        <v>187</v>
      </c>
    </row>
    <row r="7174" spans="1:6" x14ac:dyDescent="0.3">
      <c r="A7174" s="299" t="s">
        <v>495</v>
      </c>
      <c r="B7174" s="300">
        <v>38</v>
      </c>
      <c r="C7174" s="299" t="s">
        <v>92</v>
      </c>
      <c r="D7174" s="299" t="s">
        <v>60</v>
      </c>
      <c r="E7174" s="301">
        <v>1888.3809523809523</v>
      </c>
      <c r="F7174" s="299" t="s">
        <v>77</v>
      </c>
    </row>
    <row r="7175" spans="1:6" x14ac:dyDescent="0.3">
      <c r="A7175" s="299" t="s">
        <v>495</v>
      </c>
      <c r="B7175" s="300">
        <v>38</v>
      </c>
      <c r="C7175" s="299" t="s">
        <v>92</v>
      </c>
      <c r="D7175" s="299" t="s">
        <v>61</v>
      </c>
      <c r="E7175" s="301">
        <v>4.0000000000000018</v>
      </c>
      <c r="F7175" s="299" t="s">
        <v>187</v>
      </c>
    </row>
    <row r="7176" spans="1:6" x14ac:dyDescent="0.3">
      <c r="A7176" s="299" t="s">
        <v>495</v>
      </c>
      <c r="B7176" s="300">
        <v>38</v>
      </c>
      <c r="C7176" s="299" t="s">
        <v>92</v>
      </c>
      <c r="D7176" s="299" t="s">
        <v>61</v>
      </c>
      <c r="E7176" s="301">
        <v>157.95238095238096</v>
      </c>
      <c r="F7176" s="299" t="s">
        <v>77</v>
      </c>
    </row>
    <row r="7177" spans="1:6" x14ac:dyDescent="0.3">
      <c r="A7177" s="299" t="s">
        <v>495</v>
      </c>
      <c r="B7177" s="300">
        <v>38</v>
      </c>
      <c r="C7177" s="299" t="s">
        <v>92</v>
      </c>
      <c r="D7177" s="299" t="s">
        <v>62</v>
      </c>
      <c r="E7177" s="301">
        <v>413.61904761904776</v>
      </c>
      <c r="F7177" s="299" t="s">
        <v>187</v>
      </c>
    </row>
    <row r="7178" spans="1:6" x14ac:dyDescent="0.3">
      <c r="A7178" s="299" t="s">
        <v>495</v>
      </c>
      <c r="B7178" s="300">
        <v>38</v>
      </c>
      <c r="C7178" s="299" t="s">
        <v>92</v>
      </c>
      <c r="D7178" s="299" t="s">
        <v>62</v>
      </c>
      <c r="E7178" s="301">
        <v>552.23809523809518</v>
      </c>
      <c r="F7178" s="299" t="s">
        <v>77</v>
      </c>
    </row>
    <row r="7179" spans="1:6" x14ac:dyDescent="0.3">
      <c r="A7179" s="299" t="s">
        <v>495</v>
      </c>
      <c r="B7179" s="300">
        <v>38</v>
      </c>
      <c r="C7179" s="299" t="s">
        <v>92</v>
      </c>
      <c r="D7179" s="299" t="s">
        <v>63</v>
      </c>
      <c r="E7179" s="301">
        <v>402.47619047619048</v>
      </c>
      <c r="F7179" s="299" t="s">
        <v>187</v>
      </c>
    </row>
    <row r="7180" spans="1:6" x14ac:dyDescent="0.3">
      <c r="A7180" s="299" t="s">
        <v>495</v>
      </c>
      <c r="B7180" s="300">
        <v>38</v>
      </c>
      <c r="C7180" s="299" t="s">
        <v>92</v>
      </c>
      <c r="D7180" s="299" t="s">
        <v>63</v>
      </c>
      <c r="E7180" s="301">
        <v>736.90476190476204</v>
      </c>
      <c r="F7180" s="299" t="s">
        <v>77</v>
      </c>
    </row>
    <row r="7181" spans="1:6" x14ac:dyDescent="0.3">
      <c r="A7181" s="299" t="s">
        <v>495</v>
      </c>
      <c r="B7181" s="300">
        <v>38</v>
      </c>
      <c r="C7181" s="299" t="s">
        <v>92</v>
      </c>
      <c r="D7181" s="299" t="s">
        <v>64</v>
      </c>
      <c r="E7181" s="301">
        <v>330.76190476190476</v>
      </c>
      <c r="F7181" s="299" t="s">
        <v>187</v>
      </c>
    </row>
    <row r="7182" spans="1:6" x14ac:dyDescent="0.3">
      <c r="A7182" s="299" t="s">
        <v>495</v>
      </c>
      <c r="B7182" s="300">
        <v>38</v>
      </c>
      <c r="C7182" s="299" t="s">
        <v>92</v>
      </c>
      <c r="D7182" s="299" t="s">
        <v>64</v>
      </c>
      <c r="E7182" s="301">
        <v>19.285714285714288</v>
      </c>
      <c r="F7182" s="299" t="s">
        <v>80</v>
      </c>
    </row>
    <row r="7183" spans="1:6" x14ac:dyDescent="0.3">
      <c r="A7183" s="299" t="s">
        <v>495</v>
      </c>
      <c r="B7183" s="300">
        <v>38</v>
      </c>
      <c r="C7183" s="299" t="s">
        <v>92</v>
      </c>
      <c r="D7183" s="299" t="s">
        <v>64</v>
      </c>
      <c r="E7183" s="301">
        <v>438.99999999999994</v>
      </c>
      <c r="F7183" s="299" t="s">
        <v>77</v>
      </c>
    </row>
    <row r="7184" spans="1:6" x14ac:dyDescent="0.3">
      <c r="A7184" s="299" t="s">
        <v>495</v>
      </c>
      <c r="B7184" s="300">
        <v>38</v>
      </c>
      <c r="C7184" s="299" t="s">
        <v>92</v>
      </c>
      <c r="D7184" s="299" t="s">
        <v>65</v>
      </c>
      <c r="E7184" s="301">
        <v>817.47619047619025</v>
      </c>
      <c r="F7184" s="299" t="s">
        <v>187</v>
      </c>
    </row>
    <row r="7185" spans="1:6" x14ac:dyDescent="0.3">
      <c r="A7185" s="299" t="s">
        <v>495</v>
      </c>
      <c r="B7185" s="300">
        <v>38</v>
      </c>
      <c r="C7185" s="299" t="s">
        <v>92</v>
      </c>
      <c r="D7185" s="299" t="s">
        <v>65</v>
      </c>
      <c r="E7185" s="301">
        <v>477.52380952380963</v>
      </c>
      <c r="F7185" s="299" t="s">
        <v>77</v>
      </c>
    </row>
    <row r="7186" spans="1:6" x14ac:dyDescent="0.3">
      <c r="A7186" s="299" t="s">
        <v>495</v>
      </c>
      <c r="B7186" s="300">
        <v>38</v>
      </c>
      <c r="C7186" s="299" t="s">
        <v>92</v>
      </c>
      <c r="D7186" s="299" t="s">
        <v>67</v>
      </c>
      <c r="E7186" s="301">
        <v>2.9999999999999991</v>
      </c>
      <c r="F7186" s="299" t="s">
        <v>187</v>
      </c>
    </row>
    <row r="7187" spans="1:6" x14ac:dyDescent="0.3">
      <c r="A7187" s="299" t="s">
        <v>495</v>
      </c>
      <c r="B7187" s="300">
        <v>38</v>
      </c>
      <c r="C7187" s="299" t="s">
        <v>92</v>
      </c>
      <c r="D7187" s="299" t="s">
        <v>67</v>
      </c>
      <c r="E7187" s="301">
        <v>50.999999999999979</v>
      </c>
      <c r="F7187" s="299" t="s">
        <v>77</v>
      </c>
    </row>
    <row r="7188" spans="1:6" x14ac:dyDescent="0.3">
      <c r="A7188" s="299" t="s">
        <v>495</v>
      </c>
      <c r="B7188" s="300">
        <v>38</v>
      </c>
      <c r="C7188" s="299" t="s">
        <v>92</v>
      </c>
      <c r="D7188" s="299" t="s">
        <v>66</v>
      </c>
      <c r="E7188" s="301">
        <v>2.9999999999999991</v>
      </c>
      <c r="F7188" s="299" t="s">
        <v>77</v>
      </c>
    </row>
    <row r="7189" spans="1:6" x14ac:dyDescent="0.3">
      <c r="A7189" s="299" t="s">
        <v>495</v>
      </c>
      <c r="B7189" s="300">
        <v>39</v>
      </c>
      <c r="C7189" s="299" t="s">
        <v>91</v>
      </c>
      <c r="D7189" s="299" t="s">
        <v>47</v>
      </c>
      <c r="E7189" s="301">
        <v>6.0476190476190457</v>
      </c>
      <c r="F7189" s="299" t="s">
        <v>187</v>
      </c>
    </row>
    <row r="7190" spans="1:6" x14ac:dyDescent="0.3">
      <c r="A7190" s="299" t="s">
        <v>495</v>
      </c>
      <c r="B7190" s="300">
        <v>39</v>
      </c>
      <c r="C7190" s="299" t="s">
        <v>91</v>
      </c>
      <c r="D7190" s="299" t="s">
        <v>47</v>
      </c>
      <c r="E7190" s="301">
        <v>53.761904761904745</v>
      </c>
      <c r="F7190" s="299" t="s">
        <v>80</v>
      </c>
    </row>
    <row r="7191" spans="1:6" x14ac:dyDescent="0.3">
      <c r="A7191" s="299" t="s">
        <v>495</v>
      </c>
      <c r="B7191" s="300">
        <v>39</v>
      </c>
      <c r="C7191" s="299" t="s">
        <v>91</v>
      </c>
      <c r="D7191" s="299" t="s">
        <v>47</v>
      </c>
      <c r="E7191" s="301">
        <v>11</v>
      </c>
      <c r="F7191" s="299" t="s">
        <v>188</v>
      </c>
    </row>
    <row r="7192" spans="1:6" x14ac:dyDescent="0.3">
      <c r="A7192" s="299" t="s">
        <v>495</v>
      </c>
      <c r="B7192" s="300">
        <v>39</v>
      </c>
      <c r="C7192" s="299" t="s">
        <v>91</v>
      </c>
      <c r="D7192" s="299" t="s">
        <v>47</v>
      </c>
      <c r="E7192" s="301">
        <v>26.047619047619044</v>
      </c>
      <c r="F7192" s="299" t="s">
        <v>77</v>
      </c>
    </row>
    <row r="7193" spans="1:6" x14ac:dyDescent="0.3">
      <c r="A7193" s="299" t="s">
        <v>495</v>
      </c>
      <c r="B7193" s="300">
        <v>39</v>
      </c>
      <c r="C7193" s="299" t="s">
        <v>91</v>
      </c>
      <c r="D7193" s="299" t="s">
        <v>48</v>
      </c>
      <c r="E7193" s="301">
        <v>1.0000000000000004</v>
      </c>
      <c r="F7193" s="299" t="s">
        <v>187</v>
      </c>
    </row>
    <row r="7194" spans="1:6" x14ac:dyDescent="0.3">
      <c r="A7194" s="299" t="s">
        <v>495</v>
      </c>
      <c r="B7194" s="300">
        <v>39</v>
      </c>
      <c r="C7194" s="299" t="s">
        <v>91</v>
      </c>
      <c r="D7194" s="299" t="s">
        <v>48</v>
      </c>
      <c r="E7194" s="301">
        <v>1.0000000000000004</v>
      </c>
      <c r="F7194" s="299" t="s">
        <v>77</v>
      </c>
    </row>
    <row r="7195" spans="1:6" x14ac:dyDescent="0.3">
      <c r="A7195" s="299" t="s">
        <v>495</v>
      </c>
      <c r="B7195" s="300">
        <v>39</v>
      </c>
      <c r="C7195" s="299" t="s">
        <v>91</v>
      </c>
      <c r="D7195" s="299" t="s">
        <v>49</v>
      </c>
      <c r="E7195" s="301">
        <v>35.476190476190482</v>
      </c>
      <c r="F7195" s="299" t="s">
        <v>187</v>
      </c>
    </row>
    <row r="7196" spans="1:6" x14ac:dyDescent="0.3">
      <c r="A7196" s="299" t="s">
        <v>495</v>
      </c>
      <c r="B7196" s="300">
        <v>39</v>
      </c>
      <c r="C7196" s="299" t="s">
        <v>91</v>
      </c>
      <c r="D7196" s="299" t="s">
        <v>49</v>
      </c>
      <c r="E7196" s="301">
        <v>1.0000000000000004</v>
      </c>
      <c r="F7196" s="299" t="s">
        <v>81</v>
      </c>
    </row>
    <row r="7197" spans="1:6" x14ac:dyDescent="0.3">
      <c r="A7197" s="299" t="s">
        <v>495</v>
      </c>
      <c r="B7197" s="300">
        <v>39</v>
      </c>
      <c r="C7197" s="299" t="s">
        <v>91</v>
      </c>
      <c r="D7197" s="299" t="s">
        <v>49</v>
      </c>
      <c r="E7197" s="301">
        <v>708.9047619047617</v>
      </c>
      <c r="F7197" s="299" t="s">
        <v>77</v>
      </c>
    </row>
    <row r="7198" spans="1:6" x14ac:dyDescent="0.3">
      <c r="A7198" s="299" t="s">
        <v>495</v>
      </c>
      <c r="B7198" s="300">
        <v>39</v>
      </c>
      <c r="C7198" s="299" t="s">
        <v>91</v>
      </c>
      <c r="D7198" s="299" t="s">
        <v>50</v>
      </c>
      <c r="E7198" s="301">
        <v>6.5714285714285694</v>
      </c>
      <c r="F7198" s="299" t="s">
        <v>77</v>
      </c>
    </row>
    <row r="7199" spans="1:6" x14ac:dyDescent="0.3">
      <c r="A7199" s="299" t="s">
        <v>495</v>
      </c>
      <c r="B7199" s="300">
        <v>39</v>
      </c>
      <c r="C7199" s="299" t="s">
        <v>91</v>
      </c>
      <c r="D7199" s="299" t="s">
        <v>51</v>
      </c>
      <c r="E7199" s="301">
        <v>33.761904761904773</v>
      </c>
      <c r="F7199" s="299" t="s">
        <v>77</v>
      </c>
    </row>
    <row r="7200" spans="1:6" x14ac:dyDescent="0.3">
      <c r="A7200" s="299" t="s">
        <v>495</v>
      </c>
      <c r="B7200" s="300">
        <v>39</v>
      </c>
      <c r="C7200" s="299" t="s">
        <v>91</v>
      </c>
      <c r="D7200" s="299" t="s">
        <v>52</v>
      </c>
      <c r="E7200" s="301">
        <v>278.66666666666669</v>
      </c>
      <c r="F7200" s="299" t="s">
        <v>187</v>
      </c>
    </row>
    <row r="7201" spans="1:6" x14ac:dyDescent="0.3">
      <c r="A7201" s="299" t="s">
        <v>495</v>
      </c>
      <c r="B7201" s="300">
        <v>39</v>
      </c>
      <c r="C7201" s="299" t="s">
        <v>91</v>
      </c>
      <c r="D7201" s="299" t="s">
        <v>52</v>
      </c>
      <c r="E7201" s="301">
        <v>1002.6190476190478</v>
      </c>
      <c r="F7201" s="299" t="s">
        <v>77</v>
      </c>
    </row>
    <row r="7202" spans="1:6" x14ac:dyDescent="0.3">
      <c r="A7202" s="299" t="s">
        <v>495</v>
      </c>
      <c r="B7202" s="300">
        <v>39</v>
      </c>
      <c r="C7202" s="299" t="s">
        <v>91</v>
      </c>
      <c r="D7202" s="299" t="s">
        <v>53</v>
      </c>
      <c r="E7202" s="301">
        <v>490.33333333333337</v>
      </c>
      <c r="F7202" s="299" t="s">
        <v>187</v>
      </c>
    </row>
    <row r="7203" spans="1:6" x14ac:dyDescent="0.3">
      <c r="A7203" s="299" t="s">
        <v>495</v>
      </c>
      <c r="B7203" s="300">
        <v>39</v>
      </c>
      <c r="C7203" s="299" t="s">
        <v>91</v>
      </c>
      <c r="D7203" s="299" t="s">
        <v>53</v>
      </c>
      <c r="E7203" s="301">
        <v>911.28571428571422</v>
      </c>
      <c r="F7203" s="299" t="s">
        <v>77</v>
      </c>
    </row>
    <row r="7204" spans="1:6" x14ac:dyDescent="0.3">
      <c r="A7204" s="299" t="s">
        <v>495</v>
      </c>
      <c r="B7204" s="300">
        <v>39</v>
      </c>
      <c r="C7204" s="299" t="s">
        <v>91</v>
      </c>
      <c r="D7204" s="299" t="s">
        <v>54</v>
      </c>
      <c r="E7204" s="301">
        <v>135.0952380952381</v>
      </c>
      <c r="F7204" s="299" t="s">
        <v>187</v>
      </c>
    </row>
    <row r="7205" spans="1:6" x14ac:dyDescent="0.3">
      <c r="A7205" s="299" t="s">
        <v>495</v>
      </c>
      <c r="B7205" s="300">
        <v>39</v>
      </c>
      <c r="C7205" s="299" t="s">
        <v>91</v>
      </c>
      <c r="D7205" s="299" t="s">
        <v>54</v>
      </c>
      <c r="E7205" s="301">
        <v>2.9999999999999991</v>
      </c>
      <c r="F7205" s="299" t="s">
        <v>80</v>
      </c>
    </row>
    <row r="7206" spans="1:6" x14ac:dyDescent="0.3">
      <c r="A7206" s="299" t="s">
        <v>495</v>
      </c>
      <c r="B7206" s="300">
        <v>39</v>
      </c>
      <c r="C7206" s="299" t="s">
        <v>91</v>
      </c>
      <c r="D7206" s="299" t="s">
        <v>54</v>
      </c>
      <c r="E7206" s="301">
        <v>474.90476190476181</v>
      </c>
      <c r="F7206" s="299" t="s">
        <v>77</v>
      </c>
    </row>
    <row r="7207" spans="1:6" x14ac:dyDescent="0.3">
      <c r="A7207" s="299" t="s">
        <v>495</v>
      </c>
      <c r="B7207" s="300">
        <v>39</v>
      </c>
      <c r="C7207" s="299" t="s">
        <v>91</v>
      </c>
      <c r="D7207" s="299" t="s">
        <v>55</v>
      </c>
      <c r="E7207" s="301">
        <v>301.23809523809518</v>
      </c>
      <c r="F7207" s="299" t="s">
        <v>187</v>
      </c>
    </row>
    <row r="7208" spans="1:6" x14ac:dyDescent="0.3">
      <c r="A7208" s="299" t="s">
        <v>495</v>
      </c>
      <c r="B7208" s="300">
        <v>39</v>
      </c>
      <c r="C7208" s="299" t="s">
        <v>91</v>
      </c>
      <c r="D7208" s="299" t="s">
        <v>55</v>
      </c>
      <c r="E7208" s="301">
        <v>2383.6190476190477</v>
      </c>
      <c r="F7208" s="299" t="s">
        <v>77</v>
      </c>
    </row>
    <row r="7209" spans="1:6" x14ac:dyDescent="0.3">
      <c r="A7209" s="299" t="s">
        <v>495</v>
      </c>
      <c r="B7209" s="300">
        <v>39</v>
      </c>
      <c r="C7209" s="299" t="s">
        <v>91</v>
      </c>
      <c r="D7209" s="299" t="s">
        <v>56</v>
      </c>
      <c r="E7209" s="301">
        <v>49.904761904761898</v>
      </c>
      <c r="F7209" s="299" t="s">
        <v>187</v>
      </c>
    </row>
    <row r="7210" spans="1:6" x14ac:dyDescent="0.3">
      <c r="A7210" s="299" t="s">
        <v>495</v>
      </c>
      <c r="B7210" s="300">
        <v>39</v>
      </c>
      <c r="C7210" s="299" t="s">
        <v>91</v>
      </c>
      <c r="D7210" s="299" t="s">
        <v>56</v>
      </c>
      <c r="E7210" s="301">
        <v>135.66666666666671</v>
      </c>
      <c r="F7210" s="299" t="s">
        <v>77</v>
      </c>
    </row>
    <row r="7211" spans="1:6" x14ac:dyDescent="0.3">
      <c r="A7211" s="299" t="s">
        <v>495</v>
      </c>
      <c r="B7211" s="300">
        <v>39</v>
      </c>
      <c r="C7211" s="299" t="s">
        <v>91</v>
      </c>
      <c r="D7211" s="299" t="s">
        <v>57</v>
      </c>
      <c r="E7211" s="301">
        <v>9.0000000000000018</v>
      </c>
      <c r="F7211" s="299" t="s">
        <v>187</v>
      </c>
    </row>
    <row r="7212" spans="1:6" x14ac:dyDescent="0.3">
      <c r="A7212" s="299" t="s">
        <v>495</v>
      </c>
      <c r="B7212" s="300">
        <v>39</v>
      </c>
      <c r="C7212" s="299" t="s">
        <v>91</v>
      </c>
      <c r="D7212" s="299" t="s">
        <v>57</v>
      </c>
      <c r="E7212" s="301">
        <v>14.666666666666659</v>
      </c>
      <c r="F7212" s="299" t="s">
        <v>77</v>
      </c>
    </row>
    <row r="7213" spans="1:6" x14ac:dyDescent="0.3">
      <c r="A7213" s="299" t="s">
        <v>495</v>
      </c>
      <c r="B7213" s="300">
        <v>39</v>
      </c>
      <c r="C7213" s="299" t="s">
        <v>91</v>
      </c>
      <c r="D7213" s="299" t="s">
        <v>58</v>
      </c>
      <c r="E7213" s="301">
        <v>5.9999999999999982</v>
      </c>
      <c r="F7213" s="299" t="s">
        <v>187</v>
      </c>
    </row>
    <row r="7214" spans="1:6" x14ac:dyDescent="0.3">
      <c r="A7214" s="299" t="s">
        <v>495</v>
      </c>
      <c r="B7214" s="300">
        <v>39</v>
      </c>
      <c r="C7214" s="299" t="s">
        <v>91</v>
      </c>
      <c r="D7214" s="299" t="s">
        <v>58</v>
      </c>
      <c r="E7214" s="301">
        <v>25.190476190476183</v>
      </c>
      <c r="F7214" s="299" t="s">
        <v>77</v>
      </c>
    </row>
    <row r="7215" spans="1:6" x14ac:dyDescent="0.3">
      <c r="A7215" s="299" t="s">
        <v>495</v>
      </c>
      <c r="B7215" s="300">
        <v>39</v>
      </c>
      <c r="C7215" s="299" t="s">
        <v>91</v>
      </c>
      <c r="D7215" s="299" t="s">
        <v>59</v>
      </c>
      <c r="E7215" s="301">
        <v>82.380952380952351</v>
      </c>
      <c r="F7215" s="299" t="s">
        <v>187</v>
      </c>
    </row>
    <row r="7216" spans="1:6" x14ac:dyDescent="0.3">
      <c r="A7216" s="299" t="s">
        <v>495</v>
      </c>
      <c r="B7216" s="300">
        <v>39</v>
      </c>
      <c r="C7216" s="299" t="s">
        <v>91</v>
      </c>
      <c r="D7216" s="299" t="s">
        <v>59</v>
      </c>
      <c r="E7216" s="301">
        <v>305.76190476190482</v>
      </c>
      <c r="F7216" s="299" t="s">
        <v>77</v>
      </c>
    </row>
    <row r="7217" spans="1:6" x14ac:dyDescent="0.3">
      <c r="A7217" s="299" t="s">
        <v>495</v>
      </c>
      <c r="B7217" s="300">
        <v>39</v>
      </c>
      <c r="C7217" s="299" t="s">
        <v>91</v>
      </c>
      <c r="D7217" s="299" t="s">
        <v>60</v>
      </c>
      <c r="E7217" s="301">
        <v>58.38095238095238</v>
      </c>
      <c r="F7217" s="299" t="s">
        <v>187</v>
      </c>
    </row>
    <row r="7218" spans="1:6" x14ac:dyDescent="0.3">
      <c r="A7218" s="299" t="s">
        <v>495</v>
      </c>
      <c r="B7218" s="300">
        <v>39</v>
      </c>
      <c r="C7218" s="299" t="s">
        <v>91</v>
      </c>
      <c r="D7218" s="299" t="s">
        <v>60</v>
      </c>
      <c r="E7218" s="301">
        <v>0.61904761904761907</v>
      </c>
      <c r="F7218" s="299" t="s">
        <v>80</v>
      </c>
    </row>
    <row r="7219" spans="1:6" x14ac:dyDescent="0.3">
      <c r="A7219" s="299" t="s">
        <v>495</v>
      </c>
      <c r="B7219" s="300">
        <v>39</v>
      </c>
      <c r="C7219" s="299" t="s">
        <v>91</v>
      </c>
      <c r="D7219" s="299" t="s">
        <v>60</v>
      </c>
      <c r="E7219" s="301">
        <v>673.09523809523807</v>
      </c>
      <c r="F7219" s="299" t="s">
        <v>77</v>
      </c>
    </row>
    <row r="7220" spans="1:6" x14ac:dyDescent="0.3">
      <c r="A7220" s="299" t="s">
        <v>495</v>
      </c>
      <c r="B7220" s="300">
        <v>39</v>
      </c>
      <c r="C7220" s="299" t="s">
        <v>91</v>
      </c>
      <c r="D7220" s="299" t="s">
        <v>61</v>
      </c>
      <c r="E7220" s="301">
        <v>85.047619047619023</v>
      </c>
      <c r="F7220" s="299" t="s">
        <v>77</v>
      </c>
    </row>
    <row r="7221" spans="1:6" x14ac:dyDescent="0.3">
      <c r="A7221" s="299" t="s">
        <v>495</v>
      </c>
      <c r="B7221" s="300">
        <v>39</v>
      </c>
      <c r="C7221" s="299" t="s">
        <v>91</v>
      </c>
      <c r="D7221" s="299" t="s">
        <v>62</v>
      </c>
      <c r="E7221" s="301">
        <v>97.809523809523824</v>
      </c>
      <c r="F7221" s="299" t="s">
        <v>187</v>
      </c>
    </row>
    <row r="7222" spans="1:6" x14ac:dyDescent="0.3">
      <c r="A7222" s="299" t="s">
        <v>495</v>
      </c>
      <c r="B7222" s="300">
        <v>39</v>
      </c>
      <c r="C7222" s="299" t="s">
        <v>91</v>
      </c>
      <c r="D7222" s="299" t="s">
        <v>62</v>
      </c>
      <c r="E7222" s="301">
        <v>229.9047619047619</v>
      </c>
      <c r="F7222" s="299" t="s">
        <v>77</v>
      </c>
    </row>
    <row r="7223" spans="1:6" x14ac:dyDescent="0.3">
      <c r="A7223" s="299" t="s">
        <v>495</v>
      </c>
      <c r="B7223" s="300">
        <v>39</v>
      </c>
      <c r="C7223" s="299" t="s">
        <v>91</v>
      </c>
      <c r="D7223" s="299" t="s">
        <v>63</v>
      </c>
      <c r="E7223" s="301">
        <v>21.285714285714285</v>
      </c>
      <c r="F7223" s="299" t="s">
        <v>187</v>
      </c>
    </row>
    <row r="7224" spans="1:6" x14ac:dyDescent="0.3">
      <c r="A7224" s="299" t="s">
        <v>495</v>
      </c>
      <c r="B7224" s="300">
        <v>39</v>
      </c>
      <c r="C7224" s="299" t="s">
        <v>91</v>
      </c>
      <c r="D7224" s="299" t="s">
        <v>63</v>
      </c>
      <c r="E7224" s="301">
        <v>1.0000000000000004</v>
      </c>
      <c r="F7224" s="299" t="s">
        <v>80</v>
      </c>
    </row>
    <row r="7225" spans="1:6" x14ac:dyDescent="0.3">
      <c r="A7225" s="299" t="s">
        <v>495</v>
      </c>
      <c r="B7225" s="300">
        <v>39</v>
      </c>
      <c r="C7225" s="299" t="s">
        <v>91</v>
      </c>
      <c r="D7225" s="299" t="s">
        <v>63</v>
      </c>
      <c r="E7225" s="301">
        <v>673.42857142857144</v>
      </c>
      <c r="F7225" s="299" t="s">
        <v>77</v>
      </c>
    </row>
    <row r="7226" spans="1:6" x14ac:dyDescent="0.3">
      <c r="A7226" s="299" t="s">
        <v>495</v>
      </c>
      <c r="B7226" s="300">
        <v>39</v>
      </c>
      <c r="C7226" s="299" t="s">
        <v>91</v>
      </c>
      <c r="D7226" s="299" t="s">
        <v>64</v>
      </c>
      <c r="E7226" s="301">
        <v>20</v>
      </c>
      <c r="F7226" s="299" t="s">
        <v>187</v>
      </c>
    </row>
    <row r="7227" spans="1:6" x14ac:dyDescent="0.3">
      <c r="A7227" s="299" t="s">
        <v>495</v>
      </c>
      <c r="B7227" s="300">
        <v>39</v>
      </c>
      <c r="C7227" s="299" t="s">
        <v>91</v>
      </c>
      <c r="D7227" s="299" t="s">
        <v>64</v>
      </c>
      <c r="E7227" s="301">
        <v>103.1904761904762</v>
      </c>
      <c r="F7227" s="299" t="s">
        <v>77</v>
      </c>
    </row>
    <row r="7228" spans="1:6" x14ac:dyDescent="0.3">
      <c r="A7228" s="299" t="s">
        <v>495</v>
      </c>
      <c r="B7228" s="300">
        <v>39</v>
      </c>
      <c r="C7228" s="299" t="s">
        <v>91</v>
      </c>
      <c r="D7228" s="299" t="s">
        <v>65</v>
      </c>
      <c r="E7228" s="301">
        <v>198.71428571428569</v>
      </c>
      <c r="F7228" s="299" t="s">
        <v>187</v>
      </c>
    </row>
    <row r="7229" spans="1:6" x14ac:dyDescent="0.3">
      <c r="A7229" s="299" t="s">
        <v>495</v>
      </c>
      <c r="B7229" s="300">
        <v>39</v>
      </c>
      <c r="C7229" s="299" t="s">
        <v>91</v>
      </c>
      <c r="D7229" s="299" t="s">
        <v>65</v>
      </c>
      <c r="E7229" s="301">
        <v>230.1904761904762</v>
      </c>
      <c r="F7229" s="299" t="s">
        <v>77</v>
      </c>
    </row>
    <row r="7230" spans="1:6" x14ac:dyDescent="0.3">
      <c r="A7230" s="299" t="s">
        <v>495</v>
      </c>
      <c r="B7230" s="300">
        <v>39</v>
      </c>
      <c r="C7230" s="299" t="s">
        <v>91</v>
      </c>
      <c r="D7230" s="299" t="s">
        <v>67</v>
      </c>
      <c r="E7230" s="301">
        <v>8.0000000000000036</v>
      </c>
      <c r="F7230" s="299" t="s">
        <v>77</v>
      </c>
    </row>
    <row r="7231" spans="1:6" x14ac:dyDescent="0.3">
      <c r="A7231" s="299" t="s">
        <v>495</v>
      </c>
      <c r="B7231" s="300">
        <v>39</v>
      </c>
      <c r="C7231" s="299" t="s">
        <v>91</v>
      </c>
      <c r="D7231" s="299" t="s">
        <v>66</v>
      </c>
      <c r="E7231" s="301">
        <v>1.0000000000000004</v>
      </c>
      <c r="F7231" s="299" t="s">
        <v>187</v>
      </c>
    </row>
    <row r="7232" spans="1:6" x14ac:dyDescent="0.3">
      <c r="A7232" s="299" t="s">
        <v>495</v>
      </c>
      <c r="B7232" s="300">
        <v>39</v>
      </c>
      <c r="C7232" s="299" t="s">
        <v>92</v>
      </c>
      <c r="D7232" s="299" t="s">
        <v>47</v>
      </c>
      <c r="E7232" s="301">
        <v>5.9999999999999982</v>
      </c>
      <c r="F7232" s="299" t="s">
        <v>187</v>
      </c>
    </row>
    <row r="7233" spans="1:6" x14ac:dyDescent="0.3">
      <c r="A7233" s="299" t="s">
        <v>495</v>
      </c>
      <c r="B7233" s="300">
        <v>39</v>
      </c>
      <c r="C7233" s="299" t="s">
        <v>92</v>
      </c>
      <c r="D7233" s="299" t="s">
        <v>47</v>
      </c>
      <c r="E7233" s="301">
        <v>1.0000000000000004</v>
      </c>
      <c r="F7233" s="299" t="s">
        <v>81</v>
      </c>
    </row>
    <row r="7234" spans="1:6" x14ac:dyDescent="0.3">
      <c r="A7234" s="299" t="s">
        <v>495</v>
      </c>
      <c r="B7234" s="300">
        <v>39</v>
      </c>
      <c r="C7234" s="299" t="s">
        <v>92</v>
      </c>
      <c r="D7234" s="299" t="s">
        <v>47</v>
      </c>
      <c r="E7234" s="301">
        <v>14.09523809523809</v>
      </c>
      <c r="F7234" s="299" t="s">
        <v>80</v>
      </c>
    </row>
    <row r="7235" spans="1:6" x14ac:dyDescent="0.3">
      <c r="A7235" s="299" t="s">
        <v>495</v>
      </c>
      <c r="B7235" s="300">
        <v>39</v>
      </c>
      <c r="C7235" s="299" t="s">
        <v>92</v>
      </c>
      <c r="D7235" s="299" t="s">
        <v>47</v>
      </c>
      <c r="E7235" s="301">
        <v>11.952380952380949</v>
      </c>
      <c r="F7235" s="299" t="s">
        <v>188</v>
      </c>
    </row>
    <row r="7236" spans="1:6" x14ac:dyDescent="0.3">
      <c r="A7236" s="299" t="s">
        <v>495</v>
      </c>
      <c r="B7236" s="300">
        <v>39</v>
      </c>
      <c r="C7236" s="299" t="s">
        <v>92</v>
      </c>
      <c r="D7236" s="299" t="s">
        <v>47</v>
      </c>
      <c r="E7236" s="301">
        <v>16.761904761904766</v>
      </c>
      <c r="F7236" s="299" t="s">
        <v>77</v>
      </c>
    </row>
    <row r="7237" spans="1:6" x14ac:dyDescent="0.3">
      <c r="A7237" s="299" t="s">
        <v>495</v>
      </c>
      <c r="B7237" s="300">
        <v>39</v>
      </c>
      <c r="C7237" s="299" t="s">
        <v>92</v>
      </c>
      <c r="D7237" s="299" t="s">
        <v>48</v>
      </c>
      <c r="E7237" s="301">
        <v>2.0000000000000009</v>
      </c>
      <c r="F7237" s="299" t="s">
        <v>77</v>
      </c>
    </row>
    <row r="7238" spans="1:6" x14ac:dyDescent="0.3">
      <c r="A7238" s="299" t="s">
        <v>495</v>
      </c>
      <c r="B7238" s="300">
        <v>39</v>
      </c>
      <c r="C7238" s="299" t="s">
        <v>92</v>
      </c>
      <c r="D7238" s="299" t="s">
        <v>49</v>
      </c>
      <c r="E7238" s="301">
        <v>70.857142857142833</v>
      </c>
      <c r="F7238" s="299" t="s">
        <v>187</v>
      </c>
    </row>
    <row r="7239" spans="1:6" x14ac:dyDescent="0.3">
      <c r="A7239" s="299" t="s">
        <v>495</v>
      </c>
      <c r="B7239" s="300">
        <v>39</v>
      </c>
      <c r="C7239" s="299" t="s">
        <v>92</v>
      </c>
      <c r="D7239" s="299" t="s">
        <v>49</v>
      </c>
      <c r="E7239" s="301">
        <v>349.85714285714278</v>
      </c>
      <c r="F7239" s="299" t="s">
        <v>77</v>
      </c>
    </row>
    <row r="7240" spans="1:6" x14ac:dyDescent="0.3">
      <c r="A7240" s="299" t="s">
        <v>495</v>
      </c>
      <c r="B7240" s="300">
        <v>39</v>
      </c>
      <c r="C7240" s="299" t="s">
        <v>92</v>
      </c>
      <c r="D7240" s="299" t="s">
        <v>50</v>
      </c>
      <c r="E7240" s="301">
        <v>5.4285714285714279</v>
      </c>
      <c r="F7240" s="299" t="s">
        <v>77</v>
      </c>
    </row>
    <row r="7241" spans="1:6" x14ac:dyDescent="0.3">
      <c r="A7241" s="299" t="s">
        <v>495</v>
      </c>
      <c r="B7241" s="300">
        <v>39</v>
      </c>
      <c r="C7241" s="299" t="s">
        <v>92</v>
      </c>
      <c r="D7241" s="299" t="s">
        <v>51</v>
      </c>
      <c r="E7241" s="301">
        <v>1.0000000000000004</v>
      </c>
      <c r="F7241" s="299" t="s">
        <v>187</v>
      </c>
    </row>
    <row r="7242" spans="1:6" x14ac:dyDescent="0.3">
      <c r="A7242" s="299" t="s">
        <v>495</v>
      </c>
      <c r="B7242" s="300">
        <v>39</v>
      </c>
      <c r="C7242" s="299" t="s">
        <v>92</v>
      </c>
      <c r="D7242" s="299" t="s">
        <v>51</v>
      </c>
      <c r="E7242" s="301">
        <v>13.9047619047619</v>
      </c>
      <c r="F7242" s="299" t="s">
        <v>77</v>
      </c>
    </row>
    <row r="7243" spans="1:6" x14ac:dyDescent="0.3">
      <c r="A7243" s="299" t="s">
        <v>495</v>
      </c>
      <c r="B7243" s="300">
        <v>39</v>
      </c>
      <c r="C7243" s="299" t="s">
        <v>92</v>
      </c>
      <c r="D7243" s="299" t="s">
        <v>52</v>
      </c>
      <c r="E7243" s="301">
        <v>313.76190476190482</v>
      </c>
      <c r="F7243" s="299" t="s">
        <v>187</v>
      </c>
    </row>
    <row r="7244" spans="1:6" x14ac:dyDescent="0.3">
      <c r="A7244" s="299" t="s">
        <v>495</v>
      </c>
      <c r="B7244" s="300">
        <v>39</v>
      </c>
      <c r="C7244" s="299" t="s">
        <v>92</v>
      </c>
      <c r="D7244" s="299" t="s">
        <v>52</v>
      </c>
      <c r="E7244" s="301">
        <v>465.38095238095224</v>
      </c>
      <c r="F7244" s="299" t="s">
        <v>77</v>
      </c>
    </row>
    <row r="7245" spans="1:6" x14ac:dyDescent="0.3">
      <c r="A7245" s="299" t="s">
        <v>495</v>
      </c>
      <c r="B7245" s="300">
        <v>39</v>
      </c>
      <c r="C7245" s="299" t="s">
        <v>92</v>
      </c>
      <c r="D7245" s="299" t="s">
        <v>53</v>
      </c>
      <c r="E7245" s="301">
        <v>146.38095238095235</v>
      </c>
      <c r="F7245" s="299" t="s">
        <v>187</v>
      </c>
    </row>
    <row r="7246" spans="1:6" x14ac:dyDescent="0.3">
      <c r="A7246" s="299" t="s">
        <v>495</v>
      </c>
      <c r="B7246" s="300">
        <v>39</v>
      </c>
      <c r="C7246" s="299" t="s">
        <v>92</v>
      </c>
      <c r="D7246" s="299" t="s">
        <v>53</v>
      </c>
      <c r="E7246" s="301">
        <v>343.71428571428578</v>
      </c>
      <c r="F7246" s="299" t="s">
        <v>77</v>
      </c>
    </row>
    <row r="7247" spans="1:6" x14ac:dyDescent="0.3">
      <c r="A7247" s="299" t="s">
        <v>495</v>
      </c>
      <c r="B7247" s="300">
        <v>39</v>
      </c>
      <c r="C7247" s="299" t="s">
        <v>92</v>
      </c>
      <c r="D7247" s="299" t="s">
        <v>54</v>
      </c>
      <c r="E7247" s="301">
        <v>74.142857142857153</v>
      </c>
      <c r="F7247" s="299" t="s">
        <v>187</v>
      </c>
    </row>
    <row r="7248" spans="1:6" x14ac:dyDescent="0.3">
      <c r="A7248" s="299" t="s">
        <v>495</v>
      </c>
      <c r="B7248" s="300">
        <v>39</v>
      </c>
      <c r="C7248" s="299" t="s">
        <v>92</v>
      </c>
      <c r="D7248" s="299" t="s">
        <v>54</v>
      </c>
      <c r="E7248" s="301">
        <v>1.0000000000000004</v>
      </c>
      <c r="F7248" s="299" t="s">
        <v>81</v>
      </c>
    </row>
    <row r="7249" spans="1:6" x14ac:dyDescent="0.3">
      <c r="A7249" s="299" t="s">
        <v>495</v>
      </c>
      <c r="B7249" s="300">
        <v>39</v>
      </c>
      <c r="C7249" s="299" t="s">
        <v>92</v>
      </c>
      <c r="D7249" s="299" t="s">
        <v>54</v>
      </c>
      <c r="E7249" s="301">
        <v>2.0000000000000009</v>
      </c>
      <c r="F7249" s="299" t="s">
        <v>80</v>
      </c>
    </row>
    <row r="7250" spans="1:6" x14ac:dyDescent="0.3">
      <c r="A7250" s="299" t="s">
        <v>495</v>
      </c>
      <c r="B7250" s="300">
        <v>39</v>
      </c>
      <c r="C7250" s="299" t="s">
        <v>92</v>
      </c>
      <c r="D7250" s="299" t="s">
        <v>54</v>
      </c>
      <c r="E7250" s="301">
        <v>568.42857142857133</v>
      </c>
      <c r="F7250" s="299" t="s">
        <v>77</v>
      </c>
    </row>
    <row r="7251" spans="1:6" x14ac:dyDescent="0.3">
      <c r="A7251" s="299" t="s">
        <v>495</v>
      </c>
      <c r="B7251" s="300">
        <v>39</v>
      </c>
      <c r="C7251" s="299" t="s">
        <v>92</v>
      </c>
      <c r="D7251" s="299" t="s">
        <v>55</v>
      </c>
      <c r="E7251" s="301">
        <v>146.95238095238093</v>
      </c>
      <c r="F7251" s="299" t="s">
        <v>187</v>
      </c>
    </row>
    <row r="7252" spans="1:6" x14ac:dyDescent="0.3">
      <c r="A7252" s="299" t="s">
        <v>495</v>
      </c>
      <c r="B7252" s="300">
        <v>39</v>
      </c>
      <c r="C7252" s="299" t="s">
        <v>92</v>
      </c>
      <c r="D7252" s="299" t="s">
        <v>55</v>
      </c>
      <c r="E7252" s="301">
        <v>484.28571428571422</v>
      </c>
      <c r="F7252" s="299" t="s">
        <v>77</v>
      </c>
    </row>
    <row r="7253" spans="1:6" x14ac:dyDescent="0.3">
      <c r="A7253" s="299" t="s">
        <v>495</v>
      </c>
      <c r="B7253" s="300">
        <v>39</v>
      </c>
      <c r="C7253" s="299" t="s">
        <v>92</v>
      </c>
      <c r="D7253" s="299" t="s">
        <v>56</v>
      </c>
      <c r="E7253" s="301">
        <v>32.000000000000014</v>
      </c>
      <c r="F7253" s="299" t="s">
        <v>187</v>
      </c>
    </row>
    <row r="7254" spans="1:6" x14ac:dyDescent="0.3">
      <c r="A7254" s="299" t="s">
        <v>495</v>
      </c>
      <c r="B7254" s="300">
        <v>39</v>
      </c>
      <c r="C7254" s="299" t="s">
        <v>92</v>
      </c>
      <c r="D7254" s="299" t="s">
        <v>56</v>
      </c>
      <c r="E7254" s="301">
        <v>54.095238095238109</v>
      </c>
      <c r="F7254" s="299" t="s">
        <v>77</v>
      </c>
    </row>
    <row r="7255" spans="1:6" x14ac:dyDescent="0.3">
      <c r="A7255" s="299" t="s">
        <v>495</v>
      </c>
      <c r="B7255" s="300">
        <v>39</v>
      </c>
      <c r="C7255" s="299" t="s">
        <v>92</v>
      </c>
      <c r="D7255" s="299" t="s">
        <v>57</v>
      </c>
      <c r="E7255" s="301">
        <v>2.0000000000000009</v>
      </c>
      <c r="F7255" s="299" t="s">
        <v>187</v>
      </c>
    </row>
    <row r="7256" spans="1:6" x14ac:dyDescent="0.3">
      <c r="A7256" s="299" t="s">
        <v>495</v>
      </c>
      <c r="B7256" s="300">
        <v>39</v>
      </c>
      <c r="C7256" s="299" t="s">
        <v>92</v>
      </c>
      <c r="D7256" s="299" t="s">
        <v>57</v>
      </c>
      <c r="E7256" s="301">
        <v>13.571428571428568</v>
      </c>
      <c r="F7256" s="299" t="s">
        <v>77</v>
      </c>
    </row>
    <row r="7257" spans="1:6" x14ac:dyDescent="0.3">
      <c r="A7257" s="299" t="s">
        <v>495</v>
      </c>
      <c r="B7257" s="300">
        <v>39</v>
      </c>
      <c r="C7257" s="299" t="s">
        <v>92</v>
      </c>
      <c r="D7257" s="299" t="s">
        <v>58</v>
      </c>
      <c r="E7257" s="301">
        <v>5</v>
      </c>
      <c r="F7257" s="299" t="s">
        <v>187</v>
      </c>
    </row>
    <row r="7258" spans="1:6" x14ac:dyDescent="0.3">
      <c r="A7258" s="299" t="s">
        <v>495</v>
      </c>
      <c r="B7258" s="300">
        <v>39</v>
      </c>
      <c r="C7258" s="299" t="s">
        <v>92</v>
      </c>
      <c r="D7258" s="299" t="s">
        <v>58</v>
      </c>
      <c r="E7258" s="301">
        <v>5.0476190476190474</v>
      </c>
      <c r="F7258" s="299" t="s">
        <v>77</v>
      </c>
    </row>
    <row r="7259" spans="1:6" x14ac:dyDescent="0.3">
      <c r="A7259" s="299" t="s">
        <v>495</v>
      </c>
      <c r="B7259" s="300">
        <v>39</v>
      </c>
      <c r="C7259" s="299" t="s">
        <v>92</v>
      </c>
      <c r="D7259" s="299" t="s">
        <v>59</v>
      </c>
      <c r="E7259" s="301">
        <v>80.428571428571431</v>
      </c>
      <c r="F7259" s="299" t="s">
        <v>187</v>
      </c>
    </row>
    <row r="7260" spans="1:6" x14ac:dyDescent="0.3">
      <c r="A7260" s="299" t="s">
        <v>495</v>
      </c>
      <c r="B7260" s="300">
        <v>39</v>
      </c>
      <c r="C7260" s="299" t="s">
        <v>92</v>
      </c>
      <c r="D7260" s="299" t="s">
        <v>59</v>
      </c>
      <c r="E7260" s="301">
        <v>124.04761904761907</v>
      </c>
      <c r="F7260" s="299" t="s">
        <v>77</v>
      </c>
    </row>
    <row r="7261" spans="1:6" x14ac:dyDescent="0.3">
      <c r="A7261" s="299" t="s">
        <v>495</v>
      </c>
      <c r="B7261" s="300">
        <v>39</v>
      </c>
      <c r="C7261" s="299" t="s">
        <v>92</v>
      </c>
      <c r="D7261" s="299" t="s">
        <v>60</v>
      </c>
      <c r="E7261" s="301">
        <v>48.476190476190474</v>
      </c>
      <c r="F7261" s="299" t="s">
        <v>187</v>
      </c>
    </row>
    <row r="7262" spans="1:6" x14ac:dyDescent="0.3">
      <c r="A7262" s="299" t="s">
        <v>495</v>
      </c>
      <c r="B7262" s="300">
        <v>39</v>
      </c>
      <c r="C7262" s="299" t="s">
        <v>92</v>
      </c>
      <c r="D7262" s="299" t="s">
        <v>60</v>
      </c>
      <c r="E7262" s="301">
        <v>4.7619047619047616E-2</v>
      </c>
      <c r="F7262" s="299" t="s">
        <v>80</v>
      </c>
    </row>
    <row r="7263" spans="1:6" x14ac:dyDescent="0.3">
      <c r="A7263" s="299" t="s">
        <v>495</v>
      </c>
      <c r="B7263" s="300">
        <v>39</v>
      </c>
      <c r="C7263" s="299" t="s">
        <v>92</v>
      </c>
      <c r="D7263" s="299" t="s">
        <v>60</v>
      </c>
      <c r="E7263" s="301">
        <v>186.95238095238096</v>
      </c>
      <c r="F7263" s="299" t="s">
        <v>77</v>
      </c>
    </row>
    <row r="7264" spans="1:6" x14ac:dyDescent="0.3">
      <c r="A7264" s="299" t="s">
        <v>495</v>
      </c>
      <c r="B7264" s="300">
        <v>39</v>
      </c>
      <c r="C7264" s="299" t="s">
        <v>92</v>
      </c>
      <c r="D7264" s="299" t="s">
        <v>61</v>
      </c>
      <c r="E7264" s="301">
        <v>30.999999999999986</v>
      </c>
      <c r="F7264" s="299" t="s">
        <v>77</v>
      </c>
    </row>
    <row r="7265" spans="1:6" x14ac:dyDescent="0.3">
      <c r="A7265" s="299" t="s">
        <v>495</v>
      </c>
      <c r="B7265" s="300">
        <v>39</v>
      </c>
      <c r="C7265" s="299" t="s">
        <v>92</v>
      </c>
      <c r="D7265" s="299" t="s">
        <v>62</v>
      </c>
      <c r="E7265" s="301">
        <v>55.761904761904759</v>
      </c>
      <c r="F7265" s="299" t="s">
        <v>187</v>
      </c>
    </row>
    <row r="7266" spans="1:6" x14ac:dyDescent="0.3">
      <c r="A7266" s="299" t="s">
        <v>495</v>
      </c>
      <c r="B7266" s="300">
        <v>39</v>
      </c>
      <c r="C7266" s="299" t="s">
        <v>92</v>
      </c>
      <c r="D7266" s="299" t="s">
        <v>62</v>
      </c>
      <c r="E7266" s="301">
        <v>172.80952380952382</v>
      </c>
      <c r="F7266" s="299" t="s">
        <v>77</v>
      </c>
    </row>
    <row r="7267" spans="1:6" x14ac:dyDescent="0.3">
      <c r="A7267" s="299" t="s">
        <v>495</v>
      </c>
      <c r="B7267" s="300">
        <v>39</v>
      </c>
      <c r="C7267" s="299" t="s">
        <v>92</v>
      </c>
      <c r="D7267" s="299" t="s">
        <v>63</v>
      </c>
      <c r="E7267" s="301">
        <v>27.999999999999989</v>
      </c>
      <c r="F7267" s="299" t="s">
        <v>187</v>
      </c>
    </row>
    <row r="7268" spans="1:6" x14ac:dyDescent="0.3">
      <c r="A7268" s="299" t="s">
        <v>495</v>
      </c>
      <c r="B7268" s="300">
        <v>39</v>
      </c>
      <c r="C7268" s="299" t="s">
        <v>92</v>
      </c>
      <c r="D7268" s="299" t="s">
        <v>63</v>
      </c>
      <c r="E7268" s="301">
        <v>189.85714285714283</v>
      </c>
      <c r="F7268" s="299" t="s">
        <v>77</v>
      </c>
    </row>
    <row r="7269" spans="1:6" x14ac:dyDescent="0.3">
      <c r="A7269" s="299" t="s">
        <v>495</v>
      </c>
      <c r="B7269" s="300">
        <v>39</v>
      </c>
      <c r="C7269" s="299" t="s">
        <v>92</v>
      </c>
      <c r="D7269" s="299" t="s">
        <v>64</v>
      </c>
      <c r="E7269" s="301">
        <v>24.23809523809523</v>
      </c>
      <c r="F7269" s="299" t="s">
        <v>187</v>
      </c>
    </row>
    <row r="7270" spans="1:6" x14ac:dyDescent="0.3">
      <c r="A7270" s="299" t="s">
        <v>495</v>
      </c>
      <c r="B7270" s="300">
        <v>39</v>
      </c>
      <c r="C7270" s="299" t="s">
        <v>92</v>
      </c>
      <c r="D7270" s="299" t="s">
        <v>64</v>
      </c>
      <c r="E7270" s="301">
        <v>44.80952380952381</v>
      </c>
      <c r="F7270" s="299" t="s">
        <v>77</v>
      </c>
    </row>
    <row r="7271" spans="1:6" x14ac:dyDescent="0.3">
      <c r="A7271" s="299" t="s">
        <v>495</v>
      </c>
      <c r="B7271" s="300">
        <v>39</v>
      </c>
      <c r="C7271" s="299" t="s">
        <v>92</v>
      </c>
      <c r="D7271" s="299" t="s">
        <v>65</v>
      </c>
      <c r="E7271" s="301">
        <v>56.571428571428562</v>
      </c>
      <c r="F7271" s="299" t="s">
        <v>187</v>
      </c>
    </row>
    <row r="7272" spans="1:6" x14ac:dyDescent="0.3">
      <c r="A7272" s="299" t="s">
        <v>495</v>
      </c>
      <c r="B7272" s="300">
        <v>39</v>
      </c>
      <c r="C7272" s="299" t="s">
        <v>92</v>
      </c>
      <c r="D7272" s="299" t="s">
        <v>65</v>
      </c>
      <c r="E7272" s="301">
        <v>60.809523809523789</v>
      </c>
      <c r="F7272" s="299" t="s">
        <v>77</v>
      </c>
    </row>
    <row r="7273" spans="1:6" x14ac:dyDescent="0.3">
      <c r="A7273" s="299" t="s">
        <v>495</v>
      </c>
      <c r="B7273" s="300">
        <v>39</v>
      </c>
      <c r="C7273" s="299" t="s">
        <v>92</v>
      </c>
      <c r="D7273" s="299" t="s">
        <v>67</v>
      </c>
      <c r="E7273" s="301">
        <v>5</v>
      </c>
      <c r="F7273" s="299" t="s">
        <v>77</v>
      </c>
    </row>
    <row r="7274" spans="1:6" x14ac:dyDescent="0.3">
      <c r="A7274" s="299" t="s">
        <v>495</v>
      </c>
      <c r="B7274" s="300">
        <v>40</v>
      </c>
      <c r="C7274" s="299" t="s">
        <v>91</v>
      </c>
      <c r="D7274" s="299" t="s">
        <v>47</v>
      </c>
      <c r="E7274" s="301">
        <v>14.523809523809518</v>
      </c>
      <c r="F7274" s="299" t="s">
        <v>187</v>
      </c>
    </row>
    <row r="7275" spans="1:6" x14ac:dyDescent="0.3">
      <c r="A7275" s="299" t="s">
        <v>495</v>
      </c>
      <c r="B7275" s="300">
        <v>40</v>
      </c>
      <c r="C7275" s="299" t="s">
        <v>91</v>
      </c>
      <c r="D7275" s="299" t="s">
        <v>47</v>
      </c>
      <c r="E7275" s="301">
        <v>16.523809523809529</v>
      </c>
      <c r="F7275" s="299" t="s">
        <v>188</v>
      </c>
    </row>
    <row r="7276" spans="1:6" x14ac:dyDescent="0.3">
      <c r="A7276" s="299" t="s">
        <v>495</v>
      </c>
      <c r="B7276" s="300">
        <v>40</v>
      </c>
      <c r="C7276" s="299" t="s">
        <v>91</v>
      </c>
      <c r="D7276" s="299" t="s">
        <v>47</v>
      </c>
      <c r="E7276" s="301">
        <v>267.57142857142856</v>
      </c>
      <c r="F7276" s="299" t="s">
        <v>77</v>
      </c>
    </row>
    <row r="7277" spans="1:6" x14ac:dyDescent="0.3">
      <c r="A7277" s="299" t="s">
        <v>495</v>
      </c>
      <c r="B7277" s="300">
        <v>40</v>
      </c>
      <c r="C7277" s="299" t="s">
        <v>91</v>
      </c>
      <c r="D7277" s="299" t="s">
        <v>48</v>
      </c>
      <c r="E7277" s="301">
        <v>16.523809523809533</v>
      </c>
      <c r="F7277" s="299" t="s">
        <v>77</v>
      </c>
    </row>
    <row r="7278" spans="1:6" x14ac:dyDescent="0.3">
      <c r="A7278" s="299" t="s">
        <v>495</v>
      </c>
      <c r="B7278" s="300">
        <v>40</v>
      </c>
      <c r="C7278" s="299" t="s">
        <v>91</v>
      </c>
      <c r="D7278" s="299" t="s">
        <v>49</v>
      </c>
      <c r="E7278" s="301">
        <v>8.0000000000000036</v>
      </c>
      <c r="F7278" s="299" t="s">
        <v>187</v>
      </c>
    </row>
    <row r="7279" spans="1:6" x14ac:dyDescent="0.3">
      <c r="A7279" s="299" t="s">
        <v>495</v>
      </c>
      <c r="B7279" s="300">
        <v>40</v>
      </c>
      <c r="C7279" s="299" t="s">
        <v>91</v>
      </c>
      <c r="D7279" s="299" t="s">
        <v>49</v>
      </c>
      <c r="E7279" s="301">
        <v>568.7619047619047</v>
      </c>
      <c r="F7279" s="299" t="s">
        <v>77</v>
      </c>
    </row>
    <row r="7280" spans="1:6" x14ac:dyDescent="0.3">
      <c r="A7280" s="299" t="s">
        <v>495</v>
      </c>
      <c r="B7280" s="300">
        <v>40</v>
      </c>
      <c r="C7280" s="299" t="s">
        <v>91</v>
      </c>
      <c r="D7280" s="299" t="s">
        <v>51</v>
      </c>
      <c r="E7280" s="301">
        <v>28.952380952380942</v>
      </c>
      <c r="F7280" s="299" t="s">
        <v>77</v>
      </c>
    </row>
    <row r="7281" spans="1:6" x14ac:dyDescent="0.3">
      <c r="A7281" s="299" t="s">
        <v>495</v>
      </c>
      <c r="B7281" s="300">
        <v>40</v>
      </c>
      <c r="C7281" s="299" t="s">
        <v>91</v>
      </c>
      <c r="D7281" s="299" t="s">
        <v>52</v>
      </c>
      <c r="E7281" s="301">
        <v>82.80952380952381</v>
      </c>
      <c r="F7281" s="299" t="s">
        <v>187</v>
      </c>
    </row>
    <row r="7282" spans="1:6" x14ac:dyDescent="0.3">
      <c r="A7282" s="299" t="s">
        <v>495</v>
      </c>
      <c r="B7282" s="300">
        <v>40</v>
      </c>
      <c r="C7282" s="299" t="s">
        <v>91</v>
      </c>
      <c r="D7282" s="299" t="s">
        <v>52</v>
      </c>
      <c r="E7282" s="301">
        <v>395.71428571428572</v>
      </c>
      <c r="F7282" s="299" t="s">
        <v>77</v>
      </c>
    </row>
    <row r="7283" spans="1:6" x14ac:dyDescent="0.3">
      <c r="A7283" s="299" t="s">
        <v>495</v>
      </c>
      <c r="B7283" s="300">
        <v>40</v>
      </c>
      <c r="C7283" s="299" t="s">
        <v>91</v>
      </c>
      <c r="D7283" s="299" t="s">
        <v>53</v>
      </c>
      <c r="E7283" s="301">
        <v>139.71428571428569</v>
      </c>
      <c r="F7283" s="299" t="s">
        <v>187</v>
      </c>
    </row>
    <row r="7284" spans="1:6" x14ac:dyDescent="0.3">
      <c r="A7284" s="299" t="s">
        <v>495</v>
      </c>
      <c r="B7284" s="300">
        <v>40</v>
      </c>
      <c r="C7284" s="299" t="s">
        <v>91</v>
      </c>
      <c r="D7284" s="299" t="s">
        <v>53</v>
      </c>
      <c r="E7284" s="301">
        <v>498.47619047619042</v>
      </c>
      <c r="F7284" s="299" t="s">
        <v>77</v>
      </c>
    </row>
    <row r="7285" spans="1:6" x14ac:dyDescent="0.3">
      <c r="A7285" s="299" t="s">
        <v>495</v>
      </c>
      <c r="B7285" s="300">
        <v>40</v>
      </c>
      <c r="C7285" s="299" t="s">
        <v>91</v>
      </c>
      <c r="D7285" s="299" t="s">
        <v>54</v>
      </c>
      <c r="E7285" s="301">
        <v>22.666666666666664</v>
      </c>
      <c r="F7285" s="299" t="s">
        <v>187</v>
      </c>
    </row>
    <row r="7286" spans="1:6" x14ac:dyDescent="0.3">
      <c r="A7286" s="299" t="s">
        <v>495</v>
      </c>
      <c r="B7286" s="300">
        <v>40</v>
      </c>
      <c r="C7286" s="299" t="s">
        <v>91</v>
      </c>
      <c r="D7286" s="299" t="s">
        <v>54</v>
      </c>
      <c r="E7286" s="301">
        <v>89.857142857142875</v>
      </c>
      <c r="F7286" s="299" t="s">
        <v>77</v>
      </c>
    </row>
    <row r="7287" spans="1:6" x14ac:dyDescent="0.3">
      <c r="A7287" s="299" t="s">
        <v>495</v>
      </c>
      <c r="B7287" s="300">
        <v>40</v>
      </c>
      <c r="C7287" s="299" t="s">
        <v>91</v>
      </c>
      <c r="D7287" s="299" t="s">
        <v>55</v>
      </c>
      <c r="E7287" s="301">
        <v>73.952380952380935</v>
      </c>
      <c r="F7287" s="299" t="s">
        <v>187</v>
      </c>
    </row>
    <row r="7288" spans="1:6" x14ac:dyDescent="0.3">
      <c r="A7288" s="299" t="s">
        <v>495</v>
      </c>
      <c r="B7288" s="300">
        <v>40</v>
      </c>
      <c r="C7288" s="299" t="s">
        <v>91</v>
      </c>
      <c r="D7288" s="299" t="s">
        <v>55</v>
      </c>
      <c r="E7288" s="301">
        <v>757.80952380952374</v>
      </c>
      <c r="F7288" s="299" t="s">
        <v>77</v>
      </c>
    </row>
    <row r="7289" spans="1:6" x14ac:dyDescent="0.3">
      <c r="A7289" s="299" t="s">
        <v>495</v>
      </c>
      <c r="B7289" s="300">
        <v>40</v>
      </c>
      <c r="C7289" s="299" t="s">
        <v>91</v>
      </c>
      <c r="D7289" s="299" t="s">
        <v>56</v>
      </c>
      <c r="E7289" s="301">
        <v>5</v>
      </c>
      <c r="F7289" s="299" t="s">
        <v>187</v>
      </c>
    </row>
    <row r="7290" spans="1:6" x14ac:dyDescent="0.3">
      <c r="A7290" s="299" t="s">
        <v>495</v>
      </c>
      <c r="B7290" s="300">
        <v>40</v>
      </c>
      <c r="C7290" s="299" t="s">
        <v>91</v>
      </c>
      <c r="D7290" s="299" t="s">
        <v>56</v>
      </c>
      <c r="E7290" s="301">
        <v>10.428571428571429</v>
      </c>
      <c r="F7290" s="299" t="s">
        <v>77</v>
      </c>
    </row>
    <row r="7291" spans="1:6" x14ac:dyDescent="0.3">
      <c r="A7291" s="299" t="s">
        <v>495</v>
      </c>
      <c r="B7291" s="300">
        <v>40</v>
      </c>
      <c r="C7291" s="299" t="s">
        <v>91</v>
      </c>
      <c r="D7291" s="299" t="s">
        <v>57</v>
      </c>
      <c r="E7291" s="301">
        <v>1.8095238095238102</v>
      </c>
      <c r="F7291" s="299" t="s">
        <v>187</v>
      </c>
    </row>
    <row r="7292" spans="1:6" x14ac:dyDescent="0.3">
      <c r="A7292" s="299" t="s">
        <v>495</v>
      </c>
      <c r="B7292" s="300">
        <v>40</v>
      </c>
      <c r="C7292" s="299" t="s">
        <v>91</v>
      </c>
      <c r="D7292" s="299" t="s">
        <v>57</v>
      </c>
      <c r="E7292" s="301">
        <v>4.2380952380952399</v>
      </c>
      <c r="F7292" s="299" t="s">
        <v>77</v>
      </c>
    </row>
    <row r="7293" spans="1:6" x14ac:dyDescent="0.3">
      <c r="A7293" s="299" t="s">
        <v>495</v>
      </c>
      <c r="B7293" s="300">
        <v>40</v>
      </c>
      <c r="C7293" s="299" t="s">
        <v>91</v>
      </c>
      <c r="D7293" s="299" t="s">
        <v>58</v>
      </c>
      <c r="E7293" s="301">
        <v>2.0000000000000009</v>
      </c>
      <c r="F7293" s="299" t="s">
        <v>187</v>
      </c>
    </row>
    <row r="7294" spans="1:6" x14ac:dyDescent="0.3">
      <c r="A7294" s="299" t="s">
        <v>495</v>
      </c>
      <c r="B7294" s="300">
        <v>40</v>
      </c>
      <c r="C7294" s="299" t="s">
        <v>91</v>
      </c>
      <c r="D7294" s="299" t="s">
        <v>58</v>
      </c>
      <c r="E7294" s="301">
        <v>5</v>
      </c>
      <c r="F7294" s="299" t="s">
        <v>77</v>
      </c>
    </row>
    <row r="7295" spans="1:6" x14ac:dyDescent="0.3">
      <c r="A7295" s="299" t="s">
        <v>495</v>
      </c>
      <c r="B7295" s="300">
        <v>40</v>
      </c>
      <c r="C7295" s="299" t="s">
        <v>91</v>
      </c>
      <c r="D7295" s="299" t="s">
        <v>59</v>
      </c>
      <c r="E7295" s="301">
        <v>12.761904761904756</v>
      </c>
      <c r="F7295" s="299" t="s">
        <v>187</v>
      </c>
    </row>
    <row r="7296" spans="1:6" x14ac:dyDescent="0.3">
      <c r="A7296" s="299" t="s">
        <v>495</v>
      </c>
      <c r="B7296" s="300">
        <v>40</v>
      </c>
      <c r="C7296" s="299" t="s">
        <v>91</v>
      </c>
      <c r="D7296" s="299" t="s">
        <v>59</v>
      </c>
      <c r="E7296" s="301">
        <v>11.857142857142854</v>
      </c>
      <c r="F7296" s="299" t="s">
        <v>77</v>
      </c>
    </row>
    <row r="7297" spans="1:6" x14ac:dyDescent="0.3">
      <c r="A7297" s="299" t="s">
        <v>495</v>
      </c>
      <c r="B7297" s="300">
        <v>40</v>
      </c>
      <c r="C7297" s="299" t="s">
        <v>91</v>
      </c>
      <c r="D7297" s="299" t="s">
        <v>60</v>
      </c>
      <c r="E7297" s="301">
        <v>8.0000000000000036</v>
      </c>
      <c r="F7297" s="299" t="s">
        <v>187</v>
      </c>
    </row>
    <row r="7298" spans="1:6" x14ac:dyDescent="0.3">
      <c r="A7298" s="299" t="s">
        <v>495</v>
      </c>
      <c r="B7298" s="300">
        <v>40</v>
      </c>
      <c r="C7298" s="299" t="s">
        <v>91</v>
      </c>
      <c r="D7298" s="299" t="s">
        <v>60</v>
      </c>
      <c r="E7298" s="301">
        <v>404.52380952380958</v>
      </c>
      <c r="F7298" s="299" t="s">
        <v>77</v>
      </c>
    </row>
    <row r="7299" spans="1:6" x14ac:dyDescent="0.3">
      <c r="A7299" s="299" t="s">
        <v>495</v>
      </c>
      <c r="B7299" s="300">
        <v>40</v>
      </c>
      <c r="C7299" s="299" t="s">
        <v>91</v>
      </c>
      <c r="D7299" s="299" t="s">
        <v>61</v>
      </c>
      <c r="E7299" s="301">
        <v>54.095238095238102</v>
      </c>
      <c r="F7299" s="299" t="s">
        <v>77</v>
      </c>
    </row>
    <row r="7300" spans="1:6" x14ac:dyDescent="0.3">
      <c r="A7300" s="299" t="s">
        <v>495</v>
      </c>
      <c r="B7300" s="300">
        <v>40</v>
      </c>
      <c r="C7300" s="299" t="s">
        <v>91</v>
      </c>
      <c r="D7300" s="299" t="s">
        <v>62</v>
      </c>
      <c r="E7300" s="301">
        <v>12.428571428571425</v>
      </c>
      <c r="F7300" s="299" t="s">
        <v>187</v>
      </c>
    </row>
    <row r="7301" spans="1:6" x14ac:dyDescent="0.3">
      <c r="A7301" s="299" t="s">
        <v>495</v>
      </c>
      <c r="B7301" s="300">
        <v>40</v>
      </c>
      <c r="C7301" s="299" t="s">
        <v>91</v>
      </c>
      <c r="D7301" s="299" t="s">
        <v>62</v>
      </c>
      <c r="E7301" s="301">
        <v>57.666666666666657</v>
      </c>
      <c r="F7301" s="299" t="s">
        <v>77</v>
      </c>
    </row>
    <row r="7302" spans="1:6" x14ac:dyDescent="0.3">
      <c r="A7302" s="299" t="s">
        <v>495</v>
      </c>
      <c r="B7302" s="300">
        <v>40</v>
      </c>
      <c r="C7302" s="299" t="s">
        <v>91</v>
      </c>
      <c r="D7302" s="299" t="s">
        <v>63</v>
      </c>
      <c r="E7302" s="301">
        <v>9.0000000000000018</v>
      </c>
      <c r="F7302" s="299" t="s">
        <v>187</v>
      </c>
    </row>
    <row r="7303" spans="1:6" x14ac:dyDescent="0.3">
      <c r="A7303" s="299" t="s">
        <v>495</v>
      </c>
      <c r="B7303" s="300">
        <v>40</v>
      </c>
      <c r="C7303" s="299" t="s">
        <v>91</v>
      </c>
      <c r="D7303" s="299" t="s">
        <v>63</v>
      </c>
      <c r="E7303" s="301">
        <v>292.80952380952414</v>
      </c>
      <c r="F7303" s="299" t="s">
        <v>77</v>
      </c>
    </row>
    <row r="7304" spans="1:6" x14ac:dyDescent="0.3">
      <c r="A7304" s="299" t="s">
        <v>495</v>
      </c>
      <c r="B7304" s="300">
        <v>40</v>
      </c>
      <c r="C7304" s="299" t="s">
        <v>91</v>
      </c>
      <c r="D7304" s="299" t="s">
        <v>64</v>
      </c>
      <c r="E7304" s="301">
        <v>6.9999999999999973</v>
      </c>
      <c r="F7304" s="299" t="s">
        <v>187</v>
      </c>
    </row>
    <row r="7305" spans="1:6" x14ac:dyDescent="0.3">
      <c r="A7305" s="299" t="s">
        <v>495</v>
      </c>
      <c r="B7305" s="300">
        <v>40</v>
      </c>
      <c r="C7305" s="299" t="s">
        <v>91</v>
      </c>
      <c r="D7305" s="299" t="s">
        <v>64</v>
      </c>
      <c r="E7305" s="301">
        <v>44.571428571428569</v>
      </c>
      <c r="F7305" s="299" t="s">
        <v>77</v>
      </c>
    </row>
    <row r="7306" spans="1:6" x14ac:dyDescent="0.3">
      <c r="A7306" s="299" t="s">
        <v>495</v>
      </c>
      <c r="B7306" s="300">
        <v>40</v>
      </c>
      <c r="C7306" s="299" t="s">
        <v>91</v>
      </c>
      <c r="D7306" s="299" t="s">
        <v>65</v>
      </c>
      <c r="E7306" s="301">
        <v>52.428571428571423</v>
      </c>
      <c r="F7306" s="299" t="s">
        <v>187</v>
      </c>
    </row>
    <row r="7307" spans="1:6" x14ac:dyDescent="0.3">
      <c r="A7307" s="299" t="s">
        <v>495</v>
      </c>
      <c r="B7307" s="300">
        <v>40</v>
      </c>
      <c r="C7307" s="299" t="s">
        <v>91</v>
      </c>
      <c r="D7307" s="299" t="s">
        <v>65</v>
      </c>
      <c r="E7307" s="301">
        <v>75.428571428571416</v>
      </c>
      <c r="F7307" s="299" t="s">
        <v>77</v>
      </c>
    </row>
    <row r="7308" spans="1:6" x14ac:dyDescent="0.3">
      <c r="A7308" s="299" t="s">
        <v>495</v>
      </c>
      <c r="B7308" s="300">
        <v>40</v>
      </c>
      <c r="C7308" s="299" t="s">
        <v>91</v>
      </c>
      <c r="D7308" s="299" t="s">
        <v>67</v>
      </c>
      <c r="E7308" s="301">
        <v>2.4285714285714284</v>
      </c>
      <c r="F7308" s="299" t="s">
        <v>77</v>
      </c>
    </row>
    <row r="7309" spans="1:6" x14ac:dyDescent="0.3">
      <c r="A7309" s="299" t="s">
        <v>495</v>
      </c>
      <c r="B7309" s="300">
        <v>40</v>
      </c>
      <c r="C7309" s="299" t="s">
        <v>92</v>
      </c>
      <c r="D7309" s="299" t="s">
        <v>47</v>
      </c>
      <c r="E7309" s="301">
        <v>19.714285714285715</v>
      </c>
      <c r="F7309" s="299" t="s">
        <v>187</v>
      </c>
    </row>
    <row r="7310" spans="1:6" x14ac:dyDescent="0.3">
      <c r="A7310" s="299" t="s">
        <v>495</v>
      </c>
      <c r="B7310" s="300">
        <v>40</v>
      </c>
      <c r="C7310" s="299" t="s">
        <v>92</v>
      </c>
      <c r="D7310" s="299" t="s">
        <v>47</v>
      </c>
      <c r="E7310" s="301">
        <v>10.476190476190476</v>
      </c>
      <c r="F7310" s="299" t="s">
        <v>188</v>
      </c>
    </row>
    <row r="7311" spans="1:6" x14ac:dyDescent="0.3">
      <c r="A7311" s="299" t="s">
        <v>495</v>
      </c>
      <c r="B7311" s="300">
        <v>40</v>
      </c>
      <c r="C7311" s="299" t="s">
        <v>92</v>
      </c>
      <c r="D7311" s="299" t="s">
        <v>47</v>
      </c>
      <c r="E7311" s="301">
        <v>374.38095238095246</v>
      </c>
      <c r="F7311" s="299" t="s">
        <v>77</v>
      </c>
    </row>
    <row r="7312" spans="1:6" x14ac:dyDescent="0.3">
      <c r="A7312" s="299" t="s">
        <v>495</v>
      </c>
      <c r="B7312" s="300">
        <v>40</v>
      </c>
      <c r="C7312" s="299" t="s">
        <v>92</v>
      </c>
      <c r="D7312" s="299" t="s">
        <v>48</v>
      </c>
      <c r="E7312" s="301">
        <v>31.476190476190464</v>
      </c>
      <c r="F7312" s="299" t="s">
        <v>77</v>
      </c>
    </row>
    <row r="7313" spans="1:6" x14ac:dyDescent="0.3">
      <c r="A7313" s="299" t="s">
        <v>495</v>
      </c>
      <c r="B7313" s="300">
        <v>40</v>
      </c>
      <c r="C7313" s="299" t="s">
        <v>92</v>
      </c>
      <c r="D7313" s="299" t="s">
        <v>49</v>
      </c>
      <c r="E7313" s="301">
        <v>10</v>
      </c>
      <c r="F7313" s="299" t="s">
        <v>187</v>
      </c>
    </row>
    <row r="7314" spans="1:6" x14ac:dyDescent="0.3">
      <c r="A7314" s="299" t="s">
        <v>495</v>
      </c>
      <c r="B7314" s="300">
        <v>40</v>
      </c>
      <c r="C7314" s="299" t="s">
        <v>92</v>
      </c>
      <c r="D7314" s="299" t="s">
        <v>49</v>
      </c>
      <c r="E7314" s="301">
        <v>530.5238095238094</v>
      </c>
      <c r="F7314" s="299" t="s">
        <v>77</v>
      </c>
    </row>
    <row r="7315" spans="1:6" x14ac:dyDescent="0.3">
      <c r="A7315" s="299" t="s">
        <v>495</v>
      </c>
      <c r="B7315" s="300">
        <v>40</v>
      </c>
      <c r="C7315" s="299" t="s">
        <v>92</v>
      </c>
      <c r="D7315" s="299" t="s">
        <v>50</v>
      </c>
      <c r="E7315" s="301">
        <v>1.0000000000000004</v>
      </c>
      <c r="F7315" s="299" t="s">
        <v>77</v>
      </c>
    </row>
    <row r="7316" spans="1:6" x14ac:dyDescent="0.3">
      <c r="A7316" s="299" t="s">
        <v>495</v>
      </c>
      <c r="B7316" s="300">
        <v>40</v>
      </c>
      <c r="C7316" s="299" t="s">
        <v>92</v>
      </c>
      <c r="D7316" s="299" t="s">
        <v>51</v>
      </c>
      <c r="E7316" s="301">
        <v>49.285714285714299</v>
      </c>
      <c r="F7316" s="299" t="s">
        <v>77</v>
      </c>
    </row>
    <row r="7317" spans="1:6" x14ac:dyDescent="0.3">
      <c r="A7317" s="299" t="s">
        <v>495</v>
      </c>
      <c r="B7317" s="300">
        <v>40</v>
      </c>
      <c r="C7317" s="299" t="s">
        <v>92</v>
      </c>
      <c r="D7317" s="299" t="s">
        <v>52</v>
      </c>
      <c r="E7317" s="301">
        <v>196.09523809523813</v>
      </c>
      <c r="F7317" s="299" t="s">
        <v>187</v>
      </c>
    </row>
    <row r="7318" spans="1:6" x14ac:dyDescent="0.3">
      <c r="A7318" s="299" t="s">
        <v>495</v>
      </c>
      <c r="B7318" s="300">
        <v>40</v>
      </c>
      <c r="C7318" s="299" t="s">
        <v>92</v>
      </c>
      <c r="D7318" s="299" t="s">
        <v>52</v>
      </c>
      <c r="E7318" s="301">
        <v>283.38095238095241</v>
      </c>
      <c r="F7318" s="299" t="s">
        <v>77</v>
      </c>
    </row>
    <row r="7319" spans="1:6" x14ac:dyDescent="0.3">
      <c r="A7319" s="299" t="s">
        <v>495</v>
      </c>
      <c r="B7319" s="300">
        <v>40</v>
      </c>
      <c r="C7319" s="299" t="s">
        <v>92</v>
      </c>
      <c r="D7319" s="299" t="s">
        <v>53</v>
      </c>
      <c r="E7319" s="301">
        <v>54.428571428571431</v>
      </c>
      <c r="F7319" s="299" t="s">
        <v>187</v>
      </c>
    </row>
    <row r="7320" spans="1:6" x14ac:dyDescent="0.3">
      <c r="A7320" s="299" t="s">
        <v>495</v>
      </c>
      <c r="B7320" s="300">
        <v>40</v>
      </c>
      <c r="C7320" s="299" t="s">
        <v>92</v>
      </c>
      <c r="D7320" s="299" t="s">
        <v>53</v>
      </c>
      <c r="E7320" s="301">
        <v>525.76190476190482</v>
      </c>
      <c r="F7320" s="299" t="s">
        <v>77</v>
      </c>
    </row>
    <row r="7321" spans="1:6" x14ac:dyDescent="0.3">
      <c r="A7321" s="299" t="s">
        <v>495</v>
      </c>
      <c r="B7321" s="300">
        <v>40</v>
      </c>
      <c r="C7321" s="299" t="s">
        <v>92</v>
      </c>
      <c r="D7321" s="299" t="s">
        <v>54</v>
      </c>
      <c r="E7321" s="301">
        <v>47.904761904761891</v>
      </c>
      <c r="F7321" s="299" t="s">
        <v>187</v>
      </c>
    </row>
    <row r="7322" spans="1:6" x14ac:dyDescent="0.3">
      <c r="A7322" s="299" t="s">
        <v>495</v>
      </c>
      <c r="B7322" s="300">
        <v>40</v>
      </c>
      <c r="C7322" s="299" t="s">
        <v>92</v>
      </c>
      <c r="D7322" s="299" t="s">
        <v>54</v>
      </c>
      <c r="E7322" s="301">
        <v>306.04761904761904</v>
      </c>
      <c r="F7322" s="299" t="s">
        <v>77</v>
      </c>
    </row>
    <row r="7323" spans="1:6" x14ac:dyDescent="0.3">
      <c r="A7323" s="299" t="s">
        <v>495</v>
      </c>
      <c r="B7323" s="300">
        <v>40</v>
      </c>
      <c r="C7323" s="299" t="s">
        <v>92</v>
      </c>
      <c r="D7323" s="299" t="s">
        <v>55</v>
      </c>
      <c r="E7323" s="301">
        <v>84.809523809523824</v>
      </c>
      <c r="F7323" s="299" t="s">
        <v>187</v>
      </c>
    </row>
    <row r="7324" spans="1:6" x14ac:dyDescent="0.3">
      <c r="A7324" s="299" t="s">
        <v>495</v>
      </c>
      <c r="B7324" s="300">
        <v>40</v>
      </c>
      <c r="C7324" s="299" t="s">
        <v>92</v>
      </c>
      <c r="D7324" s="299" t="s">
        <v>55</v>
      </c>
      <c r="E7324" s="301">
        <v>494.47619047619042</v>
      </c>
      <c r="F7324" s="299" t="s">
        <v>77</v>
      </c>
    </row>
    <row r="7325" spans="1:6" x14ac:dyDescent="0.3">
      <c r="A7325" s="299" t="s">
        <v>495</v>
      </c>
      <c r="B7325" s="300">
        <v>40</v>
      </c>
      <c r="C7325" s="299" t="s">
        <v>92</v>
      </c>
      <c r="D7325" s="299" t="s">
        <v>56</v>
      </c>
      <c r="E7325" s="301">
        <v>7.9523809523809561</v>
      </c>
      <c r="F7325" s="299" t="s">
        <v>187</v>
      </c>
    </row>
    <row r="7326" spans="1:6" x14ac:dyDescent="0.3">
      <c r="A7326" s="299" t="s">
        <v>495</v>
      </c>
      <c r="B7326" s="300">
        <v>40</v>
      </c>
      <c r="C7326" s="299" t="s">
        <v>92</v>
      </c>
      <c r="D7326" s="299" t="s">
        <v>56</v>
      </c>
      <c r="E7326" s="301">
        <v>6.0476190476190457</v>
      </c>
      <c r="F7326" s="299" t="s">
        <v>77</v>
      </c>
    </row>
    <row r="7327" spans="1:6" x14ac:dyDescent="0.3">
      <c r="A7327" s="299" t="s">
        <v>495</v>
      </c>
      <c r="B7327" s="300">
        <v>40</v>
      </c>
      <c r="C7327" s="299" t="s">
        <v>92</v>
      </c>
      <c r="D7327" s="299" t="s">
        <v>57</v>
      </c>
      <c r="E7327" s="301">
        <v>2.0000000000000009</v>
      </c>
      <c r="F7327" s="299" t="s">
        <v>187</v>
      </c>
    </row>
    <row r="7328" spans="1:6" x14ac:dyDescent="0.3">
      <c r="A7328" s="299" t="s">
        <v>495</v>
      </c>
      <c r="B7328" s="300">
        <v>40</v>
      </c>
      <c r="C7328" s="299" t="s">
        <v>92</v>
      </c>
      <c r="D7328" s="299" t="s">
        <v>57</v>
      </c>
      <c r="E7328" s="301">
        <v>2.9999999999999991</v>
      </c>
      <c r="F7328" s="299" t="s">
        <v>77</v>
      </c>
    </row>
    <row r="7329" spans="1:6" x14ac:dyDescent="0.3">
      <c r="A7329" s="299" t="s">
        <v>495</v>
      </c>
      <c r="B7329" s="300">
        <v>40</v>
      </c>
      <c r="C7329" s="299" t="s">
        <v>92</v>
      </c>
      <c r="D7329" s="299" t="s">
        <v>58</v>
      </c>
      <c r="E7329" s="301">
        <v>4.1904761904761916</v>
      </c>
      <c r="F7329" s="299" t="s">
        <v>77</v>
      </c>
    </row>
    <row r="7330" spans="1:6" x14ac:dyDescent="0.3">
      <c r="A7330" s="299" t="s">
        <v>495</v>
      </c>
      <c r="B7330" s="300">
        <v>40</v>
      </c>
      <c r="C7330" s="299" t="s">
        <v>92</v>
      </c>
      <c r="D7330" s="299" t="s">
        <v>59</v>
      </c>
      <c r="E7330" s="301">
        <v>11</v>
      </c>
      <c r="F7330" s="299" t="s">
        <v>187</v>
      </c>
    </row>
    <row r="7331" spans="1:6" x14ac:dyDescent="0.3">
      <c r="A7331" s="299" t="s">
        <v>495</v>
      </c>
      <c r="B7331" s="300">
        <v>40</v>
      </c>
      <c r="C7331" s="299" t="s">
        <v>92</v>
      </c>
      <c r="D7331" s="299" t="s">
        <v>59</v>
      </c>
      <c r="E7331" s="301">
        <v>27.761904761904756</v>
      </c>
      <c r="F7331" s="299" t="s">
        <v>77</v>
      </c>
    </row>
    <row r="7332" spans="1:6" x14ac:dyDescent="0.3">
      <c r="A7332" s="299" t="s">
        <v>495</v>
      </c>
      <c r="B7332" s="300">
        <v>40</v>
      </c>
      <c r="C7332" s="299" t="s">
        <v>92</v>
      </c>
      <c r="D7332" s="299" t="s">
        <v>60</v>
      </c>
      <c r="E7332" s="301">
        <v>16.000000000000007</v>
      </c>
      <c r="F7332" s="299" t="s">
        <v>187</v>
      </c>
    </row>
    <row r="7333" spans="1:6" x14ac:dyDescent="0.3">
      <c r="A7333" s="299" t="s">
        <v>495</v>
      </c>
      <c r="B7333" s="300">
        <v>40</v>
      </c>
      <c r="C7333" s="299" t="s">
        <v>92</v>
      </c>
      <c r="D7333" s="299" t="s">
        <v>60</v>
      </c>
      <c r="E7333" s="301">
        <v>313.33333333333337</v>
      </c>
      <c r="F7333" s="299" t="s">
        <v>77</v>
      </c>
    </row>
    <row r="7334" spans="1:6" x14ac:dyDescent="0.3">
      <c r="A7334" s="299" t="s">
        <v>495</v>
      </c>
      <c r="B7334" s="300">
        <v>40</v>
      </c>
      <c r="C7334" s="299" t="s">
        <v>92</v>
      </c>
      <c r="D7334" s="299" t="s">
        <v>61</v>
      </c>
      <c r="E7334" s="301">
        <v>55.238095238095248</v>
      </c>
      <c r="F7334" s="299" t="s">
        <v>77</v>
      </c>
    </row>
    <row r="7335" spans="1:6" x14ac:dyDescent="0.3">
      <c r="A7335" s="299" t="s">
        <v>495</v>
      </c>
      <c r="B7335" s="300">
        <v>40</v>
      </c>
      <c r="C7335" s="299" t="s">
        <v>92</v>
      </c>
      <c r="D7335" s="299" t="s">
        <v>62</v>
      </c>
      <c r="E7335" s="301">
        <v>11</v>
      </c>
      <c r="F7335" s="299" t="s">
        <v>187</v>
      </c>
    </row>
    <row r="7336" spans="1:6" x14ac:dyDescent="0.3">
      <c r="A7336" s="299" t="s">
        <v>495</v>
      </c>
      <c r="B7336" s="300">
        <v>40</v>
      </c>
      <c r="C7336" s="299" t="s">
        <v>92</v>
      </c>
      <c r="D7336" s="299" t="s">
        <v>62</v>
      </c>
      <c r="E7336" s="301">
        <v>64.904761904761912</v>
      </c>
      <c r="F7336" s="299" t="s">
        <v>77</v>
      </c>
    </row>
    <row r="7337" spans="1:6" x14ac:dyDescent="0.3">
      <c r="A7337" s="299" t="s">
        <v>495</v>
      </c>
      <c r="B7337" s="300">
        <v>40</v>
      </c>
      <c r="C7337" s="299" t="s">
        <v>92</v>
      </c>
      <c r="D7337" s="299" t="s">
        <v>63</v>
      </c>
      <c r="E7337" s="301">
        <v>9.0000000000000018</v>
      </c>
      <c r="F7337" s="299" t="s">
        <v>187</v>
      </c>
    </row>
    <row r="7338" spans="1:6" x14ac:dyDescent="0.3">
      <c r="A7338" s="299" t="s">
        <v>495</v>
      </c>
      <c r="B7338" s="300">
        <v>40</v>
      </c>
      <c r="C7338" s="299" t="s">
        <v>92</v>
      </c>
      <c r="D7338" s="299" t="s">
        <v>63</v>
      </c>
      <c r="E7338" s="301">
        <v>174.23809523809541</v>
      </c>
      <c r="F7338" s="299" t="s">
        <v>77</v>
      </c>
    </row>
    <row r="7339" spans="1:6" x14ac:dyDescent="0.3">
      <c r="A7339" s="299" t="s">
        <v>495</v>
      </c>
      <c r="B7339" s="300">
        <v>40</v>
      </c>
      <c r="C7339" s="299" t="s">
        <v>92</v>
      </c>
      <c r="D7339" s="299" t="s">
        <v>64</v>
      </c>
      <c r="E7339" s="301">
        <v>4.8571428571428577</v>
      </c>
      <c r="F7339" s="299" t="s">
        <v>187</v>
      </c>
    </row>
    <row r="7340" spans="1:6" x14ac:dyDescent="0.3">
      <c r="A7340" s="299" t="s">
        <v>495</v>
      </c>
      <c r="B7340" s="300">
        <v>40</v>
      </c>
      <c r="C7340" s="299" t="s">
        <v>92</v>
      </c>
      <c r="D7340" s="299" t="s">
        <v>64</v>
      </c>
      <c r="E7340" s="301">
        <v>27.714285714285708</v>
      </c>
      <c r="F7340" s="299" t="s">
        <v>77</v>
      </c>
    </row>
    <row r="7341" spans="1:6" x14ac:dyDescent="0.3">
      <c r="A7341" s="299" t="s">
        <v>495</v>
      </c>
      <c r="B7341" s="300">
        <v>40</v>
      </c>
      <c r="C7341" s="299" t="s">
        <v>92</v>
      </c>
      <c r="D7341" s="299" t="s">
        <v>65</v>
      </c>
      <c r="E7341" s="301">
        <v>16.666666666666671</v>
      </c>
      <c r="F7341" s="299" t="s">
        <v>187</v>
      </c>
    </row>
    <row r="7342" spans="1:6" x14ac:dyDescent="0.3">
      <c r="A7342" s="299" t="s">
        <v>495</v>
      </c>
      <c r="B7342" s="300">
        <v>40</v>
      </c>
      <c r="C7342" s="299" t="s">
        <v>92</v>
      </c>
      <c r="D7342" s="299" t="s">
        <v>65</v>
      </c>
      <c r="E7342" s="301">
        <v>41.333333333333321</v>
      </c>
      <c r="F7342" s="299" t="s">
        <v>77</v>
      </c>
    </row>
    <row r="7343" spans="1:6" x14ac:dyDescent="0.3">
      <c r="A7343" s="299" t="s">
        <v>495</v>
      </c>
      <c r="B7343" s="300">
        <v>40</v>
      </c>
      <c r="C7343" s="299" t="s">
        <v>92</v>
      </c>
      <c r="D7343" s="299" t="s">
        <v>67</v>
      </c>
      <c r="E7343" s="301">
        <v>4.0000000000000018</v>
      </c>
      <c r="F7343" s="299" t="s">
        <v>187</v>
      </c>
    </row>
    <row r="7344" spans="1:6" x14ac:dyDescent="0.3">
      <c r="A7344" s="299" t="s">
        <v>495</v>
      </c>
      <c r="B7344" s="300">
        <v>40</v>
      </c>
      <c r="C7344" s="299" t="s">
        <v>92</v>
      </c>
      <c r="D7344" s="299" t="s">
        <v>67</v>
      </c>
      <c r="E7344" s="301">
        <v>6.9999999999999973</v>
      </c>
      <c r="F7344" s="299" t="s">
        <v>77</v>
      </c>
    </row>
    <row r="7345" spans="1:6" x14ac:dyDescent="0.3">
      <c r="A7345" s="299" t="s">
        <v>495</v>
      </c>
      <c r="B7345" s="300">
        <v>41</v>
      </c>
      <c r="C7345" s="299" t="s">
        <v>91</v>
      </c>
      <c r="D7345" s="299" t="s">
        <v>47</v>
      </c>
      <c r="E7345" s="301">
        <v>42.142857142857139</v>
      </c>
      <c r="F7345" s="299" t="s">
        <v>187</v>
      </c>
    </row>
    <row r="7346" spans="1:6" x14ac:dyDescent="0.3">
      <c r="A7346" s="299" t="s">
        <v>495</v>
      </c>
      <c r="B7346" s="300">
        <v>41</v>
      </c>
      <c r="C7346" s="299" t="s">
        <v>91</v>
      </c>
      <c r="D7346" s="299" t="s">
        <v>47</v>
      </c>
      <c r="E7346" s="301">
        <v>5</v>
      </c>
      <c r="F7346" s="299" t="s">
        <v>188</v>
      </c>
    </row>
    <row r="7347" spans="1:6" x14ac:dyDescent="0.3">
      <c r="A7347" s="299" t="s">
        <v>495</v>
      </c>
      <c r="B7347" s="300">
        <v>41</v>
      </c>
      <c r="C7347" s="299" t="s">
        <v>91</v>
      </c>
      <c r="D7347" s="299" t="s">
        <v>47</v>
      </c>
      <c r="E7347" s="301">
        <v>216.95238095238096</v>
      </c>
      <c r="F7347" s="299" t="s">
        <v>77</v>
      </c>
    </row>
    <row r="7348" spans="1:6" x14ac:dyDescent="0.3">
      <c r="A7348" s="299" t="s">
        <v>495</v>
      </c>
      <c r="B7348" s="300">
        <v>41</v>
      </c>
      <c r="C7348" s="299" t="s">
        <v>91</v>
      </c>
      <c r="D7348" s="299" t="s">
        <v>48</v>
      </c>
      <c r="E7348" s="301">
        <v>15.619047619047612</v>
      </c>
      <c r="F7348" s="299" t="s">
        <v>77</v>
      </c>
    </row>
    <row r="7349" spans="1:6" x14ac:dyDescent="0.3">
      <c r="A7349" s="299" t="s">
        <v>495</v>
      </c>
      <c r="B7349" s="300">
        <v>41</v>
      </c>
      <c r="C7349" s="299" t="s">
        <v>91</v>
      </c>
      <c r="D7349" s="299" t="s">
        <v>49</v>
      </c>
      <c r="E7349" s="301">
        <v>108.95238095238095</v>
      </c>
      <c r="F7349" s="299" t="s">
        <v>187</v>
      </c>
    </row>
    <row r="7350" spans="1:6" x14ac:dyDescent="0.3">
      <c r="A7350" s="299" t="s">
        <v>495</v>
      </c>
      <c r="B7350" s="300">
        <v>41</v>
      </c>
      <c r="C7350" s="299" t="s">
        <v>91</v>
      </c>
      <c r="D7350" s="299" t="s">
        <v>49</v>
      </c>
      <c r="E7350" s="301">
        <v>1313</v>
      </c>
      <c r="F7350" s="299" t="s">
        <v>77</v>
      </c>
    </row>
    <row r="7351" spans="1:6" x14ac:dyDescent="0.3">
      <c r="A7351" s="299" t="s">
        <v>495</v>
      </c>
      <c r="B7351" s="300">
        <v>41</v>
      </c>
      <c r="C7351" s="299" t="s">
        <v>91</v>
      </c>
      <c r="D7351" s="299" t="s">
        <v>50</v>
      </c>
      <c r="E7351" s="301">
        <v>2.0000000000000009</v>
      </c>
      <c r="F7351" s="299" t="s">
        <v>187</v>
      </c>
    </row>
    <row r="7352" spans="1:6" x14ac:dyDescent="0.3">
      <c r="A7352" s="299" t="s">
        <v>495</v>
      </c>
      <c r="B7352" s="300">
        <v>41</v>
      </c>
      <c r="C7352" s="299" t="s">
        <v>91</v>
      </c>
      <c r="D7352" s="299" t="s">
        <v>50</v>
      </c>
      <c r="E7352" s="301">
        <v>17.380952380952387</v>
      </c>
      <c r="F7352" s="299" t="s">
        <v>77</v>
      </c>
    </row>
    <row r="7353" spans="1:6" x14ac:dyDescent="0.3">
      <c r="A7353" s="299" t="s">
        <v>495</v>
      </c>
      <c r="B7353" s="300">
        <v>41</v>
      </c>
      <c r="C7353" s="299" t="s">
        <v>91</v>
      </c>
      <c r="D7353" s="299" t="s">
        <v>51</v>
      </c>
      <c r="E7353" s="301">
        <v>58.999999999999986</v>
      </c>
      <c r="F7353" s="299" t="s">
        <v>77</v>
      </c>
    </row>
    <row r="7354" spans="1:6" x14ac:dyDescent="0.3">
      <c r="A7354" s="299" t="s">
        <v>495</v>
      </c>
      <c r="B7354" s="300">
        <v>41</v>
      </c>
      <c r="C7354" s="299" t="s">
        <v>91</v>
      </c>
      <c r="D7354" s="299" t="s">
        <v>52</v>
      </c>
      <c r="E7354" s="301">
        <v>189.47619047619045</v>
      </c>
      <c r="F7354" s="299" t="s">
        <v>187</v>
      </c>
    </row>
    <row r="7355" spans="1:6" x14ac:dyDescent="0.3">
      <c r="A7355" s="299" t="s">
        <v>495</v>
      </c>
      <c r="B7355" s="300">
        <v>41</v>
      </c>
      <c r="C7355" s="299" t="s">
        <v>91</v>
      </c>
      <c r="D7355" s="299" t="s">
        <v>52</v>
      </c>
      <c r="E7355" s="301">
        <v>1603.7142857142858</v>
      </c>
      <c r="F7355" s="299" t="s">
        <v>77</v>
      </c>
    </row>
    <row r="7356" spans="1:6" x14ac:dyDescent="0.3">
      <c r="A7356" s="299" t="s">
        <v>495</v>
      </c>
      <c r="B7356" s="300">
        <v>41</v>
      </c>
      <c r="C7356" s="299" t="s">
        <v>91</v>
      </c>
      <c r="D7356" s="299" t="s">
        <v>53</v>
      </c>
      <c r="E7356" s="301">
        <v>2190.2380952380954</v>
      </c>
      <c r="F7356" s="299" t="s">
        <v>187</v>
      </c>
    </row>
    <row r="7357" spans="1:6" x14ac:dyDescent="0.3">
      <c r="A7357" s="299" t="s">
        <v>495</v>
      </c>
      <c r="B7357" s="300">
        <v>41</v>
      </c>
      <c r="C7357" s="299" t="s">
        <v>91</v>
      </c>
      <c r="D7357" s="299" t="s">
        <v>53</v>
      </c>
      <c r="E7357" s="301">
        <v>2874.9999999999995</v>
      </c>
      <c r="F7357" s="299" t="s">
        <v>77</v>
      </c>
    </row>
    <row r="7358" spans="1:6" x14ac:dyDescent="0.3">
      <c r="A7358" s="299" t="s">
        <v>495</v>
      </c>
      <c r="B7358" s="300">
        <v>41</v>
      </c>
      <c r="C7358" s="299" t="s">
        <v>91</v>
      </c>
      <c r="D7358" s="299" t="s">
        <v>54</v>
      </c>
      <c r="E7358" s="301">
        <v>470.04761904761892</v>
      </c>
      <c r="F7358" s="299" t="s">
        <v>187</v>
      </c>
    </row>
    <row r="7359" spans="1:6" x14ac:dyDescent="0.3">
      <c r="A7359" s="299" t="s">
        <v>495</v>
      </c>
      <c r="B7359" s="300">
        <v>41</v>
      </c>
      <c r="C7359" s="299" t="s">
        <v>91</v>
      </c>
      <c r="D7359" s="299" t="s">
        <v>54</v>
      </c>
      <c r="E7359" s="301">
        <v>1.0000000000000004</v>
      </c>
      <c r="F7359" s="299" t="s">
        <v>81</v>
      </c>
    </row>
    <row r="7360" spans="1:6" x14ac:dyDescent="0.3">
      <c r="A7360" s="299" t="s">
        <v>495</v>
      </c>
      <c r="B7360" s="300">
        <v>41</v>
      </c>
      <c r="C7360" s="299" t="s">
        <v>91</v>
      </c>
      <c r="D7360" s="299" t="s">
        <v>54</v>
      </c>
      <c r="E7360" s="301">
        <v>2.9999999999999991</v>
      </c>
      <c r="F7360" s="299" t="s">
        <v>80</v>
      </c>
    </row>
    <row r="7361" spans="1:6" x14ac:dyDescent="0.3">
      <c r="A7361" s="299" t="s">
        <v>495</v>
      </c>
      <c r="B7361" s="300">
        <v>41</v>
      </c>
      <c r="C7361" s="299" t="s">
        <v>91</v>
      </c>
      <c r="D7361" s="299" t="s">
        <v>54</v>
      </c>
      <c r="E7361" s="301">
        <v>950.76190476190447</v>
      </c>
      <c r="F7361" s="299" t="s">
        <v>77</v>
      </c>
    </row>
    <row r="7362" spans="1:6" x14ac:dyDescent="0.3">
      <c r="A7362" s="299" t="s">
        <v>495</v>
      </c>
      <c r="B7362" s="300">
        <v>41</v>
      </c>
      <c r="C7362" s="299" t="s">
        <v>91</v>
      </c>
      <c r="D7362" s="299" t="s">
        <v>55</v>
      </c>
      <c r="E7362" s="301">
        <v>647.09523809523807</v>
      </c>
      <c r="F7362" s="299" t="s">
        <v>187</v>
      </c>
    </row>
    <row r="7363" spans="1:6" x14ac:dyDescent="0.3">
      <c r="A7363" s="299" t="s">
        <v>495</v>
      </c>
      <c r="B7363" s="300">
        <v>41</v>
      </c>
      <c r="C7363" s="299" t="s">
        <v>91</v>
      </c>
      <c r="D7363" s="299" t="s">
        <v>55</v>
      </c>
      <c r="E7363" s="301">
        <v>5095.0952380952376</v>
      </c>
      <c r="F7363" s="299" t="s">
        <v>77</v>
      </c>
    </row>
    <row r="7364" spans="1:6" x14ac:dyDescent="0.3">
      <c r="A7364" s="299" t="s">
        <v>495</v>
      </c>
      <c r="B7364" s="300">
        <v>41</v>
      </c>
      <c r="C7364" s="299" t="s">
        <v>91</v>
      </c>
      <c r="D7364" s="299" t="s">
        <v>56</v>
      </c>
      <c r="E7364" s="301">
        <v>71.857142857142875</v>
      </c>
      <c r="F7364" s="299" t="s">
        <v>187</v>
      </c>
    </row>
    <row r="7365" spans="1:6" x14ac:dyDescent="0.3">
      <c r="A7365" s="299" t="s">
        <v>495</v>
      </c>
      <c r="B7365" s="300">
        <v>41</v>
      </c>
      <c r="C7365" s="299" t="s">
        <v>91</v>
      </c>
      <c r="D7365" s="299" t="s">
        <v>56</v>
      </c>
      <c r="E7365" s="301">
        <v>621.71428571428567</v>
      </c>
      <c r="F7365" s="299" t="s">
        <v>77</v>
      </c>
    </row>
    <row r="7366" spans="1:6" x14ac:dyDescent="0.3">
      <c r="A7366" s="299" t="s">
        <v>495</v>
      </c>
      <c r="B7366" s="300">
        <v>41</v>
      </c>
      <c r="C7366" s="299" t="s">
        <v>91</v>
      </c>
      <c r="D7366" s="299" t="s">
        <v>57</v>
      </c>
      <c r="E7366" s="301">
        <v>29.095238095238084</v>
      </c>
      <c r="F7366" s="299" t="s">
        <v>187</v>
      </c>
    </row>
    <row r="7367" spans="1:6" x14ac:dyDescent="0.3">
      <c r="A7367" s="299" t="s">
        <v>495</v>
      </c>
      <c r="B7367" s="300">
        <v>41</v>
      </c>
      <c r="C7367" s="299" t="s">
        <v>91</v>
      </c>
      <c r="D7367" s="299" t="s">
        <v>57</v>
      </c>
      <c r="E7367" s="301">
        <v>68.38095238095238</v>
      </c>
      <c r="F7367" s="299" t="s">
        <v>77</v>
      </c>
    </row>
    <row r="7368" spans="1:6" x14ac:dyDescent="0.3">
      <c r="A7368" s="299" t="s">
        <v>495</v>
      </c>
      <c r="B7368" s="300">
        <v>41</v>
      </c>
      <c r="C7368" s="299" t="s">
        <v>91</v>
      </c>
      <c r="D7368" s="299" t="s">
        <v>58</v>
      </c>
      <c r="E7368" s="301">
        <v>21.571428571428569</v>
      </c>
      <c r="F7368" s="299" t="s">
        <v>187</v>
      </c>
    </row>
    <row r="7369" spans="1:6" x14ac:dyDescent="0.3">
      <c r="A7369" s="299" t="s">
        <v>495</v>
      </c>
      <c r="B7369" s="300">
        <v>41</v>
      </c>
      <c r="C7369" s="299" t="s">
        <v>91</v>
      </c>
      <c r="D7369" s="299" t="s">
        <v>58</v>
      </c>
      <c r="E7369" s="301">
        <v>173.8095238095238</v>
      </c>
      <c r="F7369" s="299" t="s">
        <v>77</v>
      </c>
    </row>
    <row r="7370" spans="1:6" x14ac:dyDescent="0.3">
      <c r="A7370" s="299" t="s">
        <v>495</v>
      </c>
      <c r="B7370" s="300">
        <v>41</v>
      </c>
      <c r="C7370" s="299" t="s">
        <v>91</v>
      </c>
      <c r="D7370" s="299" t="s">
        <v>59</v>
      </c>
      <c r="E7370" s="301">
        <v>180.38095238095238</v>
      </c>
      <c r="F7370" s="299" t="s">
        <v>187</v>
      </c>
    </row>
    <row r="7371" spans="1:6" x14ac:dyDescent="0.3">
      <c r="A7371" s="299" t="s">
        <v>495</v>
      </c>
      <c r="B7371" s="300">
        <v>41</v>
      </c>
      <c r="C7371" s="299" t="s">
        <v>91</v>
      </c>
      <c r="D7371" s="299" t="s">
        <v>59</v>
      </c>
      <c r="E7371" s="301">
        <v>597.95238095238108</v>
      </c>
      <c r="F7371" s="299" t="s">
        <v>77</v>
      </c>
    </row>
    <row r="7372" spans="1:6" x14ac:dyDescent="0.3">
      <c r="A7372" s="299" t="s">
        <v>495</v>
      </c>
      <c r="B7372" s="300">
        <v>41</v>
      </c>
      <c r="C7372" s="299" t="s">
        <v>91</v>
      </c>
      <c r="D7372" s="299" t="s">
        <v>60</v>
      </c>
      <c r="E7372" s="301">
        <v>192.66666666666666</v>
      </c>
      <c r="F7372" s="299" t="s">
        <v>187</v>
      </c>
    </row>
    <row r="7373" spans="1:6" x14ac:dyDescent="0.3">
      <c r="A7373" s="299" t="s">
        <v>495</v>
      </c>
      <c r="B7373" s="300">
        <v>41</v>
      </c>
      <c r="C7373" s="299" t="s">
        <v>91</v>
      </c>
      <c r="D7373" s="299" t="s">
        <v>60</v>
      </c>
      <c r="E7373" s="301">
        <v>1789.3809523809523</v>
      </c>
      <c r="F7373" s="299" t="s">
        <v>77</v>
      </c>
    </row>
    <row r="7374" spans="1:6" x14ac:dyDescent="0.3">
      <c r="A7374" s="299" t="s">
        <v>495</v>
      </c>
      <c r="B7374" s="300">
        <v>41</v>
      </c>
      <c r="C7374" s="299" t="s">
        <v>91</v>
      </c>
      <c r="D7374" s="299" t="s">
        <v>61</v>
      </c>
      <c r="E7374" s="301">
        <v>1.0000000000000004</v>
      </c>
      <c r="F7374" s="299" t="s">
        <v>187</v>
      </c>
    </row>
    <row r="7375" spans="1:6" x14ac:dyDescent="0.3">
      <c r="A7375" s="299" t="s">
        <v>495</v>
      </c>
      <c r="B7375" s="300">
        <v>41</v>
      </c>
      <c r="C7375" s="299" t="s">
        <v>91</v>
      </c>
      <c r="D7375" s="299" t="s">
        <v>61</v>
      </c>
      <c r="E7375" s="301">
        <v>162.14285714285714</v>
      </c>
      <c r="F7375" s="299" t="s">
        <v>77</v>
      </c>
    </row>
    <row r="7376" spans="1:6" x14ac:dyDescent="0.3">
      <c r="A7376" s="299" t="s">
        <v>495</v>
      </c>
      <c r="B7376" s="300">
        <v>41</v>
      </c>
      <c r="C7376" s="299" t="s">
        <v>91</v>
      </c>
      <c r="D7376" s="299" t="s">
        <v>62</v>
      </c>
      <c r="E7376" s="301">
        <v>208.61904761904759</v>
      </c>
      <c r="F7376" s="299" t="s">
        <v>187</v>
      </c>
    </row>
    <row r="7377" spans="1:6" x14ac:dyDescent="0.3">
      <c r="A7377" s="299" t="s">
        <v>495</v>
      </c>
      <c r="B7377" s="300">
        <v>41</v>
      </c>
      <c r="C7377" s="299" t="s">
        <v>91</v>
      </c>
      <c r="D7377" s="299" t="s">
        <v>62</v>
      </c>
      <c r="E7377" s="301">
        <v>882.33333333333337</v>
      </c>
      <c r="F7377" s="299" t="s">
        <v>77</v>
      </c>
    </row>
    <row r="7378" spans="1:6" x14ac:dyDescent="0.3">
      <c r="A7378" s="299" t="s">
        <v>495</v>
      </c>
      <c r="B7378" s="300">
        <v>41</v>
      </c>
      <c r="C7378" s="299" t="s">
        <v>91</v>
      </c>
      <c r="D7378" s="299" t="s">
        <v>63</v>
      </c>
      <c r="E7378" s="301">
        <v>57.904761904761884</v>
      </c>
      <c r="F7378" s="299" t="s">
        <v>187</v>
      </c>
    </row>
    <row r="7379" spans="1:6" x14ac:dyDescent="0.3">
      <c r="A7379" s="299" t="s">
        <v>495</v>
      </c>
      <c r="B7379" s="300">
        <v>41</v>
      </c>
      <c r="C7379" s="299" t="s">
        <v>91</v>
      </c>
      <c r="D7379" s="299" t="s">
        <v>63</v>
      </c>
      <c r="E7379" s="301">
        <v>1263.0952380952381</v>
      </c>
      <c r="F7379" s="299" t="s">
        <v>77</v>
      </c>
    </row>
    <row r="7380" spans="1:6" x14ac:dyDescent="0.3">
      <c r="A7380" s="299" t="s">
        <v>495</v>
      </c>
      <c r="B7380" s="300">
        <v>41</v>
      </c>
      <c r="C7380" s="299" t="s">
        <v>91</v>
      </c>
      <c r="D7380" s="299" t="s">
        <v>64</v>
      </c>
      <c r="E7380" s="301">
        <v>55.714285714285708</v>
      </c>
      <c r="F7380" s="299" t="s">
        <v>187</v>
      </c>
    </row>
    <row r="7381" spans="1:6" x14ac:dyDescent="0.3">
      <c r="A7381" s="299" t="s">
        <v>495</v>
      </c>
      <c r="B7381" s="300">
        <v>41</v>
      </c>
      <c r="C7381" s="299" t="s">
        <v>91</v>
      </c>
      <c r="D7381" s="299" t="s">
        <v>64</v>
      </c>
      <c r="E7381" s="301">
        <v>1.3333333333333337</v>
      </c>
      <c r="F7381" s="299" t="s">
        <v>80</v>
      </c>
    </row>
    <row r="7382" spans="1:6" x14ac:dyDescent="0.3">
      <c r="A7382" s="299" t="s">
        <v>495</v>
      </c>
      <c r="B7382" s="300">
        <v>41</v>
      </c>
      <c r="C7382" s="299" t="s">
        <v>91</v>
      </c>
      <c r="D7382" s="299" t="s">
        <v>64</v>
      </c>
      <c r="E7382" s="301">
        <v>379.04761904761904</v>
      </c>
      <c r="F7382" s="299" t="s">
        <v>77</v>
      </c>
    </row>
    <row r="7383" spans="1:6" x14ac:dyDescent="0.3">
      <c r="A7383" s="299" t="s">
        <v>495</v>
      </c>
      <c r="B7383" s="300">
        <v>41</v>
      </c>
      <c r="C7383" s="299" t="s">
        <v>91</v>
      </c>
      <c r="D7383" s="299" t="s">
        <v>65</v>
      </c>
      <c r="E7383" s="301">
        <v>400.28571428571422</v>
      </c>
      <c r="F7383" s="299" t="s">
        <v>187</v>
      </c>
    </row>
    <row r="7384" spans="1:6" x14ac:dyDescent="0.3">
      <c r="A7384" s="299" t="s">
        <v>495</v>
      </c>
      <c r="B7384" s="300">
        <v>41</v>
      </c>
      <c r="C7384" s="299" t="s">
        <v>91</v>
      </c>
      <c r="D7384" s="299" t="s">
        <v>65</v>
      </c>
      <c r="E7384" s="301">
        <v>395.90476190476193</v>
      </c>
      <c r="F7384" s="299" t="s">
        <v>77</v>
      </c>
    </row>
    <row r="7385" spans="1:6" x14ac:dyDescent="0.3">
      <c r="A7385" s="299" t="s">
        <v>495</v>
      </c>
      <c r="B7385" s="300">
        <v>41</v>
      </c>
      <c r="C7385" s="299" t="s">
        <v>91</v>
      </c>
      <c r="D7385" s="299" t="s">
        <v>67</v>
      </c>
      <c r="E7385" s="301">
        <v>1.0000000000000004</v>
      </c>
      <c r="F7385" s="299" t="s">
        <v>187</v>
      </c>
    </row>
    <row r="7386" spans="1:6" x14ac:dyDescent="0.3">
      <c r="A7386" s="299" t="s">
        <v>495</v>
      </c>
      <c r="B7386" s="300">
        <v>41</v>
      </c>
      <c r="C7386" s="299" t="s">
        <v>91</v>
      </c>
      <c r="D7386" s="299" t="s">
        <v>67</v>
      </c>
      <c r="E7386" s="301">
        <v>18.61904761904762</v>
      </c>
      <c r="F7386" s="299" t="s">
        <v>77</v>
      </c>
    </row>
    <row r="7387" spans="1:6" x14ac:dyDescent="0.3">
      <c r="A7387" s="299" t="s">
        <v>495</v>
      </c>
      <c r="B7387" s="300">
        <v>41</v>
      </c>
      <c r="C7387" s="299" t="s">
        <v>91</v>
      </c>
      <c r="D7387" s="299" t="s">
        <v>66</v>
      </c>
      <c r="E7387" s="301">
        <v>2.0000000000000009</v>
      </c>
      <c r="F7387" s="299" t="s">
        <v>77</v>
      </c>
    </row>
    <row r="7388" spans="1:6" x14ac:dyDescent="0.3">
      <c r="A7388" s="299" t="s">
        <v>495</v>
      </c>
      <c r="B7388" s="300">
        <v>41</v>
      </c>
      <c r="C7388" s="299" t="s">
        <v>92</v>
      </c>
      <c r="D7388" s="299" t="s">
        <v>47</v>
      </c>
      <c r="E7388" s="301">
        <v>123.04761904761905</v>
      </c>
      <c r="F7388" s="299" t="s">
        <v>187</v>
      </c>
    </row>
    <row r="7389" spans="1:6" x14ac:dyDescent="0.3">
      <c r="A7389" s="299" t="s">
        <v>495</v>
      </c>
      <c r="B7389" s="300">
        <v>41</v>
      </c>
      <c r="C7389" s="299" t="s">
        <v>92</v>
      </c>
      <c r="D7389" s="299" t="s">
        <v>47</v>
      </c>
      <c r="E7389" s="301">
        <v>2.0000000000000009</v>
      </c>
      <c r="F7389" s="299" t="s">
        <v>81</v>
      </c>
    </row>
    <row r="7390" spans="1:6" x14ac:dyDescent="0.3">
      <c r="A7390" s="299" t="s">
        <v>495</v>
      </c>
      <c r="B7390" s="300">
        <v>41</v>
      </c>
      <c r="C7390" s="299" t="s">
        <v>92</v>
      </c>
      <c r="D7390" s="299" t="s">
        <v>47</v>
      </c>
      <c r="E7390" s="301">
        <v>11</v>
      </c>
      <c r="F7390" s="299" t="s">
        <v>188</v>
      </c>
    </row>
    <row r="7391" spans="1:6" x14ac:dyDescent="0.3">
      <c r="A7391" s="299" t="s">
        <v>495</v>
      </c>
      <c r="B7391" s="300">
        <v>41</v>
      </c>
      <c r="C7391" s="299" t="s">
        <v>92</v>
      </c>
      <c r="D7391" s="299" t="s">
        <v>47</v>
      </c>
      <c r="E7391" s="301">
        <v>91.19047619047619</v>
      </c>
      <c r="F7391" s="299" t="s">
        <v>77</v>
      </c>
    </row>
    <row r="7392" spans="1:6" x14ac:dyDescent="0.3">
      <c r="A7392" s="299" t="s">
        <v>495</v>
      </c>
      <c r="B7392" s="300">
        <v>41</v>
      </c>
      <c r="C7392" s="299" t="s">
        <v>92</v>
      </c>
      <c r="D7392" s="299" t="s">
        <v>48</v>
      </c>
      <c r="E7392" s="301">
        <v>1.0000000000000004</v>
      </c>
      <c r="F7392" s="299" t="s">
        <v>187</v>
      </c>
    </row>
    <row r="7393" spans="1:6" x14ac:dyDescent="0.3">
      <c r="A7393" s="299" t="s">
        <v>495</v>
      </c>
      <c r="B7393" s="300">
        <v>41</v>
      </c>
      <c r="C7393" s="299" t="s">
        <v>92</v>
      </c>
      <c r="D7393" s="299" t="s">
        <v>48</v>
      </c>
      <c r="E7393" s="301">
        <v>2.9999999999999991</v>
      </c>
      <c r="F7393" s="299" t="s">
        <v>77</v>
      </c>
    </row>
    <row r="7394" spans="1:6" x14ac:dyDescent="0.3">
      <c r="A7394" s="299" t="s">
        <v>495</v>
      </c>
      <c r="B7394" s="300">
        <v>41</v>
      </c>
      <c r="C7394" s="299" t="s">
        <v>92</v>
      </c>
      <c r="D7394" s="299" t="s">
        <v>49</v>
      </c>
      <c r="E7394" s="301">
        <v>54.904761904761919</v>
      </c>
      <c r="F7394" s="299" t="s">
        <v>187</v>
      </c>
    </row>
    <row r="7395" spans="1:6" x14ac:dyDescent="0.3">
      <c r="A7395" s="299" t="s">
        <v>495</v>
      </c>
      <c r="B7395" s="300">
        <v>41</v>
      </c>
      <c r="C7395" s="299" t="s">
        <v>92</v>
      </c>
      <c r="D7395" s="299" t="s">
        <v>49</v>
      </c>
      <c r="E7395" s="301">
        <v>540</v>
      </c>
      <c r="F7395" s="299" t="s">
        <v>77</v>
      </c>
    </row>
    <row r="7396" spans="1:6" x14ac:dyDescent="0.3">
      <c r="A7396" s="299" t="s">
        <v>495</v>
      </c>
      <c r="B7396" s="300">
        <v>41</v>
      </c>
      <c r="C7396" s="299" t="s">
        <v>92</v>
      </c>
      <c r="D7396" s="299" t="s">
        <v>50</v>
      </c>
      <c r="E7396" s="301">
        <v>8.0000000000000036</v>
      </c>
      <c r="F7396" s="299" t="s">
        <v>77</v>
      </c>
    </row>
    <row r="7397" spans="1:6" x14ac:dyDescent="0.3">
      <c r="A7397" s="299" t="s">
        <v>495</v>
      </c>
      <c r="B7397" s="300">
        <v>41</v>
      </c>
      <c r="C7397" s="299" t="s">
        <v>92</v>
      </c>
      <c r="D7397" s="299" t="s">
        <v>51</v>
      </c>
      <c r="E7397" s="301">
        <v>1.0000000000000004</v>
      </c>
      <c r="F7397" s="299" t="s">
        <v>187</v>
      </c>
    </row>
    <row r="7398" spans="1:6" x14ac:dyDescent="0.3">
      <c r="A7398" s="299" t="s">
        <v>495</v>
      </c>
      <c r="B7398" s="300">
        <v>41</v>
      </c>
      <c r="C7398" s="299" t="s">
        <v>92</v>
      </c>
      <c r="D7398" s="299" t="s">
        <v>51</v>
      </c>
      <c r="E7398" s="301">
        <v>26.809523809523807</v>
      </c>
      <c r="F7398" s="299" t="s">
        <v>77</v>
      </c>
    </row>
    <row r="7399" spans="1:6" x14ac:dyDescent="0.3">
      <c r="A7399" s="299" t="s">
        <v>495</v>
      </c>
      <c r="B7399" s="300">
        <v>41</v>
      </c>
      <c r="C7399" s="299" t="s">
        <v>92</v>
      </c>
      <c r="D7399" s="299" t="s">
        <v>52</v>
      </c>
      <c r="E7399" s="301">
        <v>93.714285714285722</v>
      </c>
      <c r="F7399" s="299" t="s">
        <v>187</v>
      </c>
    </row>
    <row r="7400" spans="1:6" x14ac:dyDescent="0.3">
      <c r="A7400" s="299" t="s">
        <v>495</v>
      </c>
      <c r="B7400" s="300">
        <v>41</v>
      </c>
      <c r="C7400" s="299" t="s">
        <v>92</v>
      </c>
      <c r="D7400" s="299" t="s">
        <v>52</v>
      </c>
      <c r="E7400" s="301">
        <v>397.95238095238096</v>
      </c>
      <c r="F7400" s="299" t="s">
        <v>77</v>
      </c>
    </row>
    <row r="7401" spans="1:6" x14ac:dyDescent="0.3">
      <c r="A7401" s="299" t="s">
        <v>495</v>
      </c>
      <c r="B7401" s="300">
        <v>41</v>
      </c>
      <c r="C7401" s="299" t="s">
        <v>92</v>
      </c>
      <c r="D7401" s="299" t="s">
        <v>53</v>
      </c>
      <c r="E7401" s="301">
        <v>343.14285714285722</v>
      </c>
      <c r="F7401" s="299" t="s">
        <v>187</v>
      </c>
    </row>
    <row r="7402" spans="1:6" x14ac:dyDescent="0.3">
      <c r="A7402" s="299" t="s">
        <v>495</v>
      </c>
      <c r="B7402" s="300">
        <v>41</v>
      </c>
      <c r="C7402" s="299" t="s">
        <v>92</v>
      </c>
      <c r="D7402" s="299" t="s">
        <v>53</v>
      </c>
      <c r="E7402" s="301">
        <v>749.57142857142867</v>
      </c>
      <c r="F7402" s="299" t="s">
        <v>77</v>
      </c>
    </row>
    <row r="7403" spans="1:6" x14ac:dyDescent="0.3">
      <c r="A7403" s="299" t="s">
        <v>495</v>
      </c>
      <c r="B7403" s="300">
        <v>41</v>
      </c>
      <c r="C7403" s="299" t="s">
        <v>92</v>
      </c>
      <c r="D7403" s="299" t="s">
        <v>54</v>
      </c>
      <c r="E7403" s="301">
        <v>64.095238095238102</v>
      </c>
      <c r="F7403" s="299" t="s">
        <v>187</v>
      </c>
    </row>
    <row r="7404" spans="1:6" x14ac:dyDescent="0.3">
      <c r="A7404" s="299" t="s">
        <v>495</v>
      </c>
      <c r="B7404" s="300">
        <v>41</v>
      </c>
      <c r="C7404" s="299" t="s">
        <v>92</v>
      </c>
      <c r="D7404" s="299" t="s">
        <v>54</v>
      </c>
      <c r="E7404" s="301">
        <v>954.9047619047617</v>
      </c>
      <c r="F7404" s="299" t="s">
        <v>77</v>
      </c>
    </row>
    <row r="7405" spans="1:6" x14ac:dyDescent="0.3">
      <c r="A7405" s="299" t="s">
        <v>495</v>
      </c>
      <c r="B7405" s="300">
        <v>41</v>
      </c>
      <c r="C7405" s="299" t="s">
        <v>92</v>
      </c>
      <c r="D7405" s="299" t="s">
        <v>55</v>
      </c>
      <c r="E7405" s="301">
        <v>218.57142857142856</v>
      </c>
      <c r="F7405" s="299" t="s">
        <v>187</v>
      </c>
    </row>
    <row r="7406" spans="1:6" x14ac:dyDescent="0.3">
      <c r="A7406" s="299" t="s">
        <v>495</v>
      </c>
      <c r="B7406" s="300">
        <v>41</v>
      </c>
      <c r="C7406" s="299" t="s">
        <v>92</v>
      </c>
      <c r="D7406" s="299" t="s">
        <v>55</v>
      </c>
      <c r="E7406" s="301">
        <v>1054.3333333333335</v>
      </c>
      <c r="F7406" s="299" t="s">
        <v>77</v>
      </c>
    </row>
    <row r="7407" spans="1:6" x14ac:dyDescent="0.3">
      <c r="A7407" s="299" t="s">
        <v>495</v>
      </c>
      <c r="B7407" s="300">
        <v>41</v>
      </c>
      <c r="C7407" s="299" t="s">
        <v>92</v>
      </c>
      <c r="D7407" s="299" t="s">
        <v>56</v>
      </c>
      <c r="E7407" s="301">
        <v>79.809523809523796</v>
      </c>
      <c r="F7407" s="299" t="s">
        <v>187</v>
      </c>
    </row>
    <row r="7408" spans="1:6" x14ac:dyDescent="0.3">
      <c r="A7408" s="299" t="s">
        <v>495</v>
      </c>
      <c r="B7408" s="300">
        <v>41</v>
      </c>
      <c r="C7408" s="299" t="s">
        <v>92</v>
      </c>
      <c r="D7408" s="299" t="s">
        <v>56</v>
      </c>
      <c r="E7408" s="301">
        <v>441.95238095238096</v>
      </c>
      <c r="F7408" s="299" t="s">
        <v>77</v>
      </c>
    </row>
    <row r="7409" spans="1:6" x14ac:dyDescent="0.3">
      <c r="A7409" s="299" t="s">
        <v>495</v>
      </c>
      <c r="B7409" s="300">
        <v>41</v>
      </c>
      <c r="C7409" s="299" t="s">
        <v>92</v>
      </c>
      <c r="D7409" s="299" t="s">
        <v>57</v>
      </c>
      <c r="E7409" s="301">
        <v>9.0000000000000018</v>
      </c>
      <c r="F7409" s="299" t="s">
        <v>187</v>
      </c>
    </row>
    <row r="7410" spans="1:6" x14ac:dyDescent="0.3">
      <c r="A7410" s="299" t="s">
        <v>495</v>
      </c>
      <c r="B7410" s="300">
        <v>41</v>
      </c>
      <c r="C7410" s="299" t="s">
        <v>92</v>
      </c>
      <c r="D7410" s="299" t="s">
        <v>57</v>
      </c>
      <c r="E7410" s="301">
        <v>49.095238095238109</v>
      </c>
      <c r="F7410" s="299" t="s">
        <v>77</v>
      </c>
    </row>
    <row r="7411" spans="1:6" x14ac:dyDescent="0.3">
      <c r="A7411" s="299" t="s">
        <v>495</v>
      </c>
      <c r="B7411" s="300">
        <v>41</v>
      </c>
      <c r="C7411" s="299" t="s">
        <v>92</v>
      </c>
      <c r="D7411" s="299" t="s">
        <v>58</v>
      </c>
      <c r="E7411" s="301">
        <v>23.999999999999993</v>
      </c>
      <c r="F7411" s="299" t="s">
        <v>187</v>
      </c>
    </row>
    <row r="7412" spans="1:6" x14ac:dyDescent="0.3">
      <c r="A7412" s="299" t="s">
        <v>495</v>
      </c>
      <c r="B7412" s="300">
        <v>41</v>
      </c>
      <c r="C7412" s="299" t="s">
        <v>92</v>
      </c>
      <c r="D7412" s="299" t="s">
        <v>58</v>
      </c>
      <c r="E7412" s="301">
        <v>56.619047619047628</v>
      </c>
      <c r="F7412" s="299" t="s">
        <v>77</v>
      </c>
    </row>
    <row r="7413" spans="1:6" x14ac:dyDescent="0.3">
      <c r="A7413" s="299" t="s">
        <v>495</v>
      </c>
      <c r="B7413" s="300">
        <v>41</v>
      </c>
      <c r="C7413" s="299" t="s">
        <v>92</v>
      </c>
      <c r="D7413" s="299" t="s">
        <v>59</v>
      </c>
      <c r="E7413" s="301">
        <v>233.80952380952385</v>
      </c>
      <c r="F7413" s="299" t="s">
        <v>187</v>
      </c>
    </row>
    <row r="7414" spans="1:6" x14ac:dyDescent="0.3">
      <c r="A7414" s="299" t="s">
        <v>495</v>
      </c>
      <c r="B7414" s="300">
        <v>41</v>
      </c>
      <c r="C7414" s="299" t="s">
        <v>92</v>
      </c>
      <c r="D7414" s="299" t="s">
        <v>59</v>
      </c>
      <c r="E7414" s="301">
        <v>472.33333333333337</v>
      </c>
      <c r="F7414" s="299" t="s">
        <v>77</v>
      </c>
    </row>
    <row r="7415" spans="1:6" x14ac:dyDescent="0.3">
      <c r="A7415" s="299" t="s">
        <v>495</v>
      </c>
      <c r="B7415" s="300">
        <v>41</v>
      </c>
      <c r="C7415" s="299" t="s">
        <v>92</v>
      </c>
      <c r="D7415" s="299" t="s">
        <v>60</v>
      </c>
      <c r="E7415" s="301">
        <v>111.90476190476194</v>
      </c>
      <c r="F7415" s="299" t="s">
        <v>187</v>
      </c>
    </row>
    <row r="7416" spans="1:6" x14ac:dyDescent="0.3">
      <c r="A7416" s="299" t="s">
        <v>495</v>
      </c>
      <c r="B7416" s="300">
        <v>41</v>
      </c>
      <c r="C7416" s="299" t="s">
        <v>92</v>
      </c>
      <c r="D7416" s="299" t="s">
        <v>60</v>
      </c>
      <c r="E7416" s="301">
        <v>614.99999999999989</v>
      </c>
      <c r="F7416" s="299" t="s">
        <v>77</v>
      </c>
    </row>
    <row r="7417" spans="1:6" x14ac:dyDescent="0.3">
      <c r="A7417" s="299" t="s">
        <v>495</v>
      </c>
      <c r="B7417" s="300">
        <v>41</v>
      </c>
      <c r="C7417" s="299" t="s">
        <v>92</v>
      </c>
      <c r="D7417" s="299" t="s">
        <v>61</v>
      </c>
      <c r="E7417" s="301">
        <v>87.952380952380963</v>
      </c>
      <c r="F7417" s="299" t="s">
        <v>77</v>
      </c>
    </row>
    <row r="7418" spans="1:6" x14ac:dyDescent="0.3">
      <c r="A7418" s="299" t="s">
        <v>495</v>
      </c>
      <c r="B7418" s="300">
        <v>41</v>
      </c>
      <c r="C7418" s="299" t="s">
        <v>92</v>
      </c>
      <c r="D7418" s="299" t="s">
        <v>62</v>
      </c>
      <c r="E7418" s="301">
        <v>117.28571428571432</v>
      </c>
      <c r="F7418" s="299" t="s">
        <v>187</v>
      </c>
    </row>
    <row r="7419" spans="1:6" x14ac:dyDescent="0.3">
      <c r="A7419" s="299" t="s">
        <v>495</v>
      </c>
      <c r="B7419" s="300">
        <v>41</v>
      </c>
      <c r="C7419" s="299" t="s">
        <v>92</v>
      </c>
      <c r="D7419" s="299" t="s">
        <v>62</v>
      </c>
      <c r="E7419" s="301">
        <v>693.19047619047603</v>
      </c>
      <c r="F7419" s="299" t="s">
        <v>77</v>
      </c>
    </row>
    <row r="7420" spans="1:6" x14ac:dyDescent="0.3">
      <c r="A7420" s="299" t="s">
        <v>495</v>
      </c>
      <c r="B7420" s="300">
        <v>41</v>
      </c>
      <c r="C7420" s="299" t="s">
        <v>92</v>
      </c>
      <c r="D7420" s="299" t="s">
        <v>63</v>
      </c>
      <c r="E7420" s="301">
        <v>58.952380952380956</v>
      </c>
      <c r="F7420" s="299" t="s">
        <v>187</v>
      </c>
    </row>
    <row r="7421" spans="1:6" x14ac:dyDescent="0.3">
      <c r="A7421" s="299" t="s">
        <v>495</v>
      </c>
      <c r="B7421" s="300">
        <v>41</v>
      </c>
      <c r="C7421" s="299" t="s">
        <v>92</v>
      </c>
      <c r="D7421" s="299" t="s">
        <v>63</v>
      </c>
      <c r="E7421" s="301">
        <v>256.52380952380952</v>
      </c>
      <c r="F7421" s="299" t="s">
        <v>77</v>
      </c>
    </row>
    <row r="7422" spans="1:6" x14ac:dyDescent="0.3">
      <c r="A7422" s="299" t="s">
        <v>495</v>
      </c>
      <c r="B7422" s="300">
        <v>41</v>
      </c>
      <c r="C7422" s="299" t="s">
        <v>92</v>
      </c>
      <c r="D7422" s="299" t="s">
        <v>64</v>
      </c>
      <c r="E7422" s="301">
        <v>56.904761904761912</v>
      </c>
      <c r="F7422" s="299" t="s">
        <v>187</v>
      </c>
    </row>
    <row r="7423" spans="1:6" x14ac:dyDescent="0.3">
      <c r="A7423" s="299" t="s">
        <v>495</v>
      </c>
      <c r="B7423" s="300">
        <v>41</v>
      </c>
      <c r="C7423" s="299" t="s">
        <v>92</v>
      </c>
      <c r="D7423" s="299" t="s">
        <v>64</v>
      </c>
      <c r="E7423" s="301">
        <v>199.04761904761909</v>
      </c>
      <c r="F7423" s="299" t="s">
        <v>77</v>
      </c>
    </row>
    <row r="7424" spans="1:6" x14ac:dyDescent="0.3">
      <c r="A7424" s="299" t="s">
        <v>495</v>
      </c>
      <c r="B7424" s="300">
        <v>41</v>
      </c>
      <c r="C7424" s="299" t="s">
        <v>92</v>
      </c>
      <c r="D7424" s="299" t="s">
        <v>65</v>
      </c>
      <c r="E7424" s="301">
        <v>71.61904761904762</v>
      </c>
      <c r="F7424" s="299" t="s">
        <v>187</v>
      </c>
    </row>
    <row r="7425" spans="1:6" x14ac:dyDescent="0.3">
      <c r="A7425" s="299" t="s">
        <v>495</v>
      </c>
      <c r="B7425" s="300">
        <v>41</v>
      </c>
      <c r="C7425" s="299" t="s">
        <v>92</v>
      </c>
      <c r="D7425" s="299" t="s">
        <v>65</v>
      </c>
      <c r="E7425" s="301">
        <v>129.47619047619048</v>
      </c>
      <c r="F7425" s="299" t="s">
        <v>77</v>
      </c>
    </row>
    <row r="7426" spans="1:6" x14ac:dyDescent="0.3">
      <c r="A7426" s="299" t="s">
        <v>495</v>
      </c>
      <c r="B7426" s="300">
        <v>41</v>
      </c>
      <c r="C7426" s="299" t="s">
        <v>92</v>
      </c>
      <c r="D7426" s="299" t="s">
        <v>67</v>
      </c>
      <c r="E7426" s="301">
        <v>2.9999999999999991</v>
      </c>
      <c r="F7426" s="299" t="s">
        <v>77</v>
      </c>
    </row>
    <row r="7427" spans="1:6" x14ac:dyDescent="0.3">
      <c r="A7427" s="299" t="s">
        <v>495</v>
      </c>
      <c r="B7427" s="300">
        <v>41</v>
      </c>
      <c r="C7427" s="299" t="s">
        <v>92</v>
      </c>
      <c r="D7427" s="299" t="s">
        <v>66</v>
      </c>
      <c r="E7427" s="301">
        <v>1.0000000000000004</v>
      </c>
      <c r="F7427" s="299" t="s">
        <v>77</v>
      </c>
    </row>
    <row r="7428" spans="1:6" x14ac:dyDescent="0.3">
      <c r="A7428" s="299" t="s">
        <v>495</v>
      </c>
      <c r="B7428" s="300">
        <v>42</v>
      </c>
      <c r="C7428" s="299" t="s">
        <v>91</v>
      </c>
      <c r="D7428" s="299" t="s">
        <v>47</v>
      </c>
      <c r="E7428" s="301">
        <v>11.999999999999996</v>
      </c>
      <c r="F7428" s="299" t="s">
        <v>187</v>
      </c>
    </row>
    <row r="7429" spans="1:6" x14ac:dyDescent="0.3">
      <c r="A7429" s="299" t="s">
        <v>495</v>
      </c>
      <c r="B7429" s="300">
        <v>42</v>
      </c>
      <c r="C7429" s="299" t="s">
        <v>91</v>
      </c>
      <c r="D7429" s="299" t="s">
        <v>47</v>
      </c>
      <c r="E7429" s="301">
        <v>21.19047619047619</v>
      </c>
      <c r="F7429" s="299" t="s">
        <v>188</v>
      </c>
    </row>
    <row r="7430" spans="1:6" x14ac:dyDescent="0.3">
      <c r="A7430" s="299" t="s">
        <v>495</v>
      </c>
      <c r="B7430" s="300">
        <v>42</v>
      </c>
      <c r="C7430" s="299" t="s">
        <v>91</v>
      </c>
      <c r="D7430" s="299" t="s">
        <v>47</v>
      </c>
      <c r="E7430" s="301">
        <v>143.52380952380952</v>
      </c>
      <c r="F7430" s="299" t="s">
        <v>77</v>
      </c>
    </row>
    <row r="7431" spans="1:6" x14ac:dyDescent="0.3">
      <c r="A7431" s="299" t="s">
        <v>495</v>
      </c>
      <c r="B7431" s="300">
        <v>42</v>
      </c>
      <c r="C7431" s="299" t="s">
        <v>91</v>
      </c>
      <c r="D7431" s="299" t="s">
        <v>48</v>
      </c>
      <c r="E7431" s="301">
        <v>1.0000000000000004</v>
      </c>
      <c r="F7431" s="299" t="s">
        <v>187</v>
      </c>
    </row>
    <row r="7432" spans="1:6" x14ac:dyDescent="0.3">
      <c r="A7432" s="299" t="s">
        <v>495</v>
      </c>
      <c r="B7432" s="300">
        <v>42</v>
      </c>
      <c r="C7432" s="299" t="s">
        <v>91</v>
      </c>
      <c r="D7432" s="299" t="s">
        <v>48</v>
      </c>
      <c r="E7432" s="301">
        <v>11.999999999999996</v>
      </c>
      <c r="F7432" s="299" t="s">
        <v>77</v>
      </c>
    </row>
    <row r="7433" spans="1:6" x14ac:dyDescent="0.3">
      <c r="A7433" s="299" t="s">
        <v>495</v>
      </c>
      <c r="B7433" s="300">
        <v>42</v>
      </c>
      <c r="C7433" s="299" t="s">
        <v>91</v>
      </c>
      <c r="D7433" s="299" t="s">
        <v>49</v>
      </c>
      <c r="E7433" s="301">
        <v>8.0000000000000036</v>
      </c>
      <c r="F7433" s="299" t="s">
        <v>187</v>
      </c>
    </row>
    <row r="7434" spans="1:6" x14ac:dyDescent="0.3">
      <c r="A7434" s="299" t="s">
        <v>495</v>
      </c>
      <c r="B7434" s="300">
        <v>42</v>
      </c>
      <c r="C7434" s="299" t="s">
        <v>91</v>
      </c>
      <c r="D7434" s="299" t="s">
        <v>49</v>
      </c>
      <c r="E7434" s="301">
        <v>451.38095238095252</v>
      </c>
      <c r="F7434" s="299" t="s">
        <v>77</v>
      </c>
    </row>
    <row r="7435" spans="1:6" x14ac:dyDescent="0.3">
      <c r="A7435" s="299" t="s">
        <v>495</v>
      </c>
      <c r="B7435" s="300">
        <v>42</v>
      </c>
      <c r="C7435" s="299" t="s">
        <v>91</v>
      </c>
      <c r="D7435" s="299" t="s">
        <v>51</v>
      </c>
      <c r="E7435" s="301">
        <v>28.476190476190467</v>
      </c>
      <c r="F7435" s="299" t="s">
        <v>77</v>
      </c>
    </row>
    <row r="7436" spans="1:6" x14ac:dyDescent="0.3">
      <c r="A7436" s="299" t="s">
        <v>495</v>
      </c>
      <c r="B7436" s="300">
        <v>42</v>
      </c>
      <c r="C7436" s="299" t="s">
        <v>91</v>
      </c>
      <c r="D7436" s="299" t="s">
        <v>52</v>
      </c>
      <c r="E7436" s="301">
        <v>33.380952380952387</v>
      </c>
      <c r="F7436" s="299" t="s">
        <v>187</v>
      </c>
    </row>
    <row r="7437" spans="1:6" x14ac:dyDescent="0.3">
      <c r="A7437" s="299" t="s">
        <v>495</v>
      </c>
      <c r="B7437" s="300">
        <v>42</v>
      </c>
      <c r="C7437" s="299" t="s">
        <v>91</v>
      </c>
      <c r="D7437" s="299" t="s">
        <v>52</v>
      </c>
      <c r="E7437" s="301">
        <v>321.14285714285722</v>
      </c>
      <c r="F7437" s="299" t="s">
        <v>77</v>
      </c>
    </row>
    <row r="7438" spans="1:6" x14ac:dyDescent="0.3">
      <c r="A7438" s="299" t="s">
        <v>495</v>
      </c>
      <c r="B7438" s="300">
        <v>42</v>
      </c>
      <c r="C7438" s="299" t="s">
        <v>91</v>
      </c>
      <c r="D7438" s="299" t="s">
        <v>53</v>
      </c>
      <c r="E7438" s="301">
        <v>87.238095238095241</v>
      </c>
      <c r="F7438" s="299" t="s">
        <v>187</v>
      </c>
    </row>
    <row r="7439" spans="1:6" x14ac:dyDescent="0.3">
      <c r="A7439" s="299" t="s">
        <v>495</v>
      </c>
      <c r="B7439" s="300">
        <v>42</v>
      </c>
      <c r="C7439" s="299" t="s">
        <v>91</v>
      </c>
      <c r="D7439" s="299" t="s">
        <v>53</v>
      </c>
      <c r="E7439" s="301">
        <v>252.52380952380949</v>
      </c>
      <c r="F7439" s="299" t="s">
        <v>77</v>
      </c>
    </row>
    <row r="7440" spans="1:6" x14ac:dyDescent="0.3">
      <c r="A7440" s="299" t="s">
        <v>495</v>
      </c>
      <c r="B7440" s="300">
        <v>42</v>
      </c>
      <c r="C7440" s="299" t="s">
        <v>91</v>
      </c>
      <c r="D7440" s="299" t="s">
        <v>54</v>
      </c>
      <c r="E7440" s="301">
        <v>11.095238095238093</v>
      </c>
      <c r="F7440" s="299" t="s">
        <v>187</v>
      </c>
    </row>
    <row r="7441" spans="1:6" x14ac:dyDescent="0.3">
      <c r="A7441" s="299" t="s">
        <v>495</v>
      </c>
      <c r="B7441" s="300">
        <v>42</v>
      </c>
      <c r="C7441" s="299" t="s">
        <v>91</v>
      </c>
      <c r="D7441" s="299" t="s">
        <v>54</v>
      </c>
      <c r="E7441" s="301">
        <v>384.95238095238096</v>
      </c>
      <c r="F7441" s="299" t="s">
        <v>77</v>
      </c>
    </row>
    <row r="7442" spans="1:6" x14ac:dyDescent="0.3">
      <c r="A7442" s="299" t="s">
        <v>495</v>
      </c>
      <c r="B7442" s="300">
        <v>42</v>
      </c>
      <c r="C7442" s="299" t="s">
        <v>91</v>
      </c>
      <c r="D7442" s="299" t="s">
        <v>55</v>
      </c>
      <c r="E7442" s="301">
        <v>44.333333333333336</v>
      </c>
      <c r="F7442" s="299" t="s">
        <v>187</v>
      </c>
    </row>
    <row r="7443" spans="1:6" x14ac:dyDescent="0.3">
      <c r="A7443" s="299" t="s">
        <v>495</v>
      </c>
      <c r="B7443" s="300">
        <v>42</v>
      </c>
      <c r="C7443" s="299" t="s">
        <v>91</v>
      </c>
      <c r="D7443" s="299" t="s">
        <v>55</v>
      </c>
      <c r="E7443" s="301">
        <v>423.61904761904759</v>
      </c>
      <c r="F7443" s="299" t="s">
        <v>77</v>
      </c>
    </row>
    <row r="7444" spans="1:6" x14ac:dyDescent="0.3">
      <c r="A7444" s="299" t="s">
        <v>495</v>
      </c>
      <c r="B7444" s="300">
        <v>42</v>
      </c>
      <c r="C7444" s="299" t="s">
        <v>91</v>
      </c>
      <c r="D7444" s="299" t="s">
        <v>56</v>
      </c>
      <c r="E7444" s="301">
        <v>3.5714285714285712</v>
      </c>
      <c r="F7444" s="299" t="s">
        <v>187</v>
      </c>
    </row>
    <row r="7445" spans="1:6" x14ac:dyDescent="0.3">
      <c r="A7445" s="299" t="s">
        <v>495</v>
      </c>
      <c r="B7445" s="300">
        <v>42</v>
      </c>
      <c r="C7445" s="299" t="s">
        <v>91</v>
      </c>
      <c r="D7445" s="299" t="s">
        <v>56</v>
      </c>
      <c r="E7445" s="301">
        <v>3.904761904761906</v>
      </c>
      <c r="F7445" s="299" t="s">
        <v>77</v>
      </c>
    </row>
    <row r="7446" spans="1:6" x14ac:dyDescent="0.3">
      <c r="A7446" s="299" t="s">
        <v>495</v>
      </c>
      <c r="B7446" s="300">
        <v>42</v>
      </c>
      <c r="C7446" s="299" t="s">
        <v>91</v>
      </c>
      <c r="D7446" s="299" t="s">
        <v>57</v>
      </c>
      <c r="E7446" s="301">
        <v>1.0000000000000004</v>
      </c>
      <c r="F7446" s="299" t="s">
        <v>187</v>
      </c>
    </row>
    <row r="7447" spans="1:6" x14ac:dyDescent="0.3">
      <c r="A7447" s="299" t="s">
        <v>495</v>
      </c>
      <c r="B7447" s="300">
        <v>42</v>
      </c>
      <c r="C7447" s="299" t="s">
        <v>91</v>
      </c>
      <c r="D7447" s="299" t="s">
        <v>57</v>
      </c>
      <c r="E7447" s="301">
        <v>2.0000000000000009</v>
      </c>
      <c r="F7447" s="299" t="s">
        <v>77</v>
      </c>
    </row>
    <row r="7448" spans="1:6" x14ac:dyDescent="0.3">
      <c r="A7448" s="299" t="s">
        <v>495</v>
      </c>
      <c r="B7448" s="300">
        <v>42</v>
      </c>
      <c r="C7448" s="299" t="s">
        <v>91</v>
      </c>
      <c r="D7448" s="299" t="s">
        <v>58</v>
      </c>
      <c r="E7448" s="301">
        <v>9.0000000000000018</v>
      </c>
      <c r="F7448" s="299" t="s">
        <v>77</v>
      </c>
    </row>
    <row r="7449" spans="1:6" x14ac:dyDescent="0.3">
      <c r="A7449" s="299" t="s">
        <v>495</v>
      </c>
      <c r="B7449" s="300">
        <v>42</v>
      </c>
      <c r="C7449" s="299" t="s">
        <v>91</v>
      </c>
      <c r="D7449" s="299" t="s">
        <v>59</v>
      </c>
      <c r="E7449" s="301">
        <v>2.9999999999999991</v>
      </c>
      <c r="F7449" s="299" t="s">
        <v>187</v>
      </c>
    </row>
    <row r="7450" spans="1:6" x14ac:dyDescent="0.3">
      <c r="A7450" s="299" t="s">
        <v>495</v>
      </c>
      <c r="B7450" s="300">
        <v>42</v>
      </c>
      <c r="C7450" s="299" t="s">
        <v>91</v>
      </c>
      <c r="D7450" s="299" t="s">
        <v>59</v>
      </c>
      <c r="E7450" s="301">
        <v>22.142857142857142</v>
      </c>
      <c r="F7450" s="299" t="s">
        <v>77</v>
      </c>
    </row>
    <row r="7451" spans="1:6" x14ac:dyDescent="0.3">
      <c r="A7451" s="299" t="s">
        <v>495</v>
      </c>
      <c r="B7451" s="300">
        <v>42</v>
      </c>
      <c r="C7451" s="299" t="s">
        <v>91</v>
      </c>
      <c r="D7451" s="299" t="s">
        <v>60</v>
      </c>
      <c r="E7451" s="301">
        <v>6.4761904761904754</v>
      </c>
      <c r="F7451" s="299" t="s">
        <v>187</v>
      </c>
    </row>
    <row r="7452" spans="1:6" x14ac:dyDescent="0.3">
      <c r="A7452" s="299" t="s">
        <v>495</v>
      </c>
      <c r="B7452" s="300">
        <v>42</v>
      </c>
      <c r="C7452" s="299" t="s">
        <v>91</v>
      </c>
      <c r="D7452" s="299" t="s">
        <v>60</v>
      </c>
      <c r="E7452" s="301">
        <v>311.95238095238091</v>
      </c>
      <c r="F7452" s="299" t="s">
        <v>77</v>
      </c>
    </row>
    <row r="7453" spans="1:6" x14ac:dyDescent="0.3">
      <c r="A7453" s="299" t="s">
        <v>495</v>
      </c>
      <c r="B7453" s="300">
        <v>42</v>
      </c>
      <c r="C7453" s="299" t="s">
        <v>91</v>
      </c>
      <c r="D7453" s="299" t="s">
        <v>61</v>
      </c>
      <c r="E7453" s="301">
        <v>71.857142857142861</v>
      </c>
      <c r="F7453" s="299" t="s">
        <v>77</v>
      </c>
    </row>
    <row r="7454" spans="1:6" x14ac:dyDescent="0.3">
      <c r="A7454" s="299" t="s">
        <v>495</v>
      </c>
      <c r="B7454" s="300">
        <v>42</v>
      </c>
      <c r="C7454" s="299" t="s">
        <v>91</v>
      </c>
      <c r="D7454" s="299" t="s">
        <v>62</v>
      </c>
      <c r="E7454" s="301">
        <v>4.0000000000000018</v>
      </c>
      <c r="F7454" s="299" t="s">
        <v>187</v>
      </c>
    </row>
    <row r="7455" spans="1:6" x14ac:dyDescent="0.3">
      <c r="A7455" s="299" t="s">
        <v>495</v>
      </c>
      <c r="B7455" s="300">
        <v>42</v>
      </c>
      <c r="C7455" s="299" t="s">
        <v>91</v>
      </c>
      <c r="D7455" s="299" t="s">
        <v>62</v>
      </c>
      <c r="E7455" s="301">
        <v>23.142857142857139</v>
      </c>
      <c r="F7455" s="299" t="s">
        <v>77</v>
      </c>
    </row>
    <row r="7456" spans="1:6" x14ac:dyDescent="0.3">
      <c r="A7456" s="299" t="s">
        <v>495</v>
      </c>
      <c r="B7456" s="300">
        <v>42</v>
      </c>
      <c r="C7456" s="299" t="s">
        <v>91</v>
      </c>
      <c r="D7456" s="299" t="s">
        <v>63</v>
      </c>
      <c r="E7456" s="301">
        <v>1.952380952380953</v>
      </c>
      <c r="F7456" s="299" t="s">
        <v>187</v>
      </c>
    </row>
    <row r="7457" spans="1:6" x14ac:dyDescent="0.3">
      <c r="A7457" s="299" t="s">
        <v>495</v>
      </c>
      <c r="B7457" s="300">
        <v>42</v>
      </c>
      <c r="C7457" s="299" t="s">
        <v>91</v>
      </c>
      <c r="D7457" s="299" t="s">
        <v>63</v>
      </c>
      <c r="E7457" s="301">
        <v>263.85714285714312</v>
      </c>
      <c r="F7457" s="299" t="s">
        <v>77</v>
      </c>
    </row>
    <row r="7458" spans="1:6" x14ac:dyDescent="0.3">
      <c r="A7458" s="299" t="s">
        <v>495</v>
      </c>
      <c r="B7458" s="300">
        <v>42</v>
      </c>
      <c r="C7458" s="299" t="s">
        <v>91</v>
      </c>
      <c r="D7458" s="299" t="s">
        <v>64</v>
      </c>
      <c r="E7458" s="301">
        <v>2.0000000000000009</v>
      </c>
      <c r="F7458" s="299" t="s">
        <v>187</v>
      </c>
    </row>
    <row r="7459" spans="1:6" x14ac:dyDescent="0.3">
      <c r="A7459" s="299" t="s">
        <v>495</v>
      </c>
      <c r="B7459" s="300">
        <v>42</v>
      </c>
      <c r="C7459" s="299" t="s">
        <v>91</v>
      </c>
      <c r="D7459" s="299" t="s">
        <v>64</v>
      </c>
      <c r="E7459" s="301">
        <v>17.142857142857149</v>
      </c>
      <c r="F7459" s="299" t="s">
        <v>77</v>
      </c>
    </row>
    <row r="7460" spans="1:6" x14ac:dyDescent="0.3">
      <c r="A7460" s="299" t="s">
        <v>495</v>
      </c>
      <c r="B7460" s="300">
        <v>42</v>
      </c>
      <c r="C7460" s="299" t="s">
        <v>91</v>
      </c>
      <c r="D7460" s="299" t="s">
        <v>65</v>
      </c>
      <c r="E7460" s="301">
        <v>17.000000000000007</v>
      </c>
      <c r="F7460" s="299" t="s">
        <v>187</v>
      </c>
    </row>
    <row r="7461" spans="1:6" x14ac:dyDescent="0.3">
      <c r="A7461" s="299" t="s">
        <v>495</v>
      </c>
      <c r="B7461" s="300">
        <v>42</v>
      </c>
      <c r="C7461" s="299" t="s">
        <v>91</v>
      </c>
      <c r="D7461" s="299" t="s">
        <v>65</v>
      </c>
      <c r="E7461" s="301">
        <v>40.809523809523796</v>
      </c>
      <c r="F7461" s="299" t="s">
        <v>77</v>
      </c>
    </row>
    <row r="7462" spans="1:6" x14ac:dyDescent="0.3">
      <c r="A7462" s="299" t="s">
        <v>495</v>
      </c>
      <c r="B7462" s="300">
        <v>42</v>
      </c>
      <c r="C7462" s="299" t="s">
        <v>91</v>
      </c>
      <c r="D7462" s="299" t="s">
        <v>67</v>
      </c>
      <c r="E7462" s="301">
        <v>1.0000000000000004</v>
      </c>
      <c r="F7462" s="299" t="s">
        <v>77</v>
      </c>
    </row>
    <row r="7463" spans="1:6" x14ac:dyDescent="0.3">
      <c r="A7463" s="299" t="s">
        <v>495</v>
      </c>
      <c r="B7463" s="300">
        <v>42</v>
      </c>
      <c r="C7463" s="299" t="s">
        <v>92</v>
      </c>
      <c r="D7463" s="299" t="s">
        <v>47</v>
      </c>
      <c r="E7463" s="301">
        <v>12.999999999999995</v>
      </c>
      <c r="F7463" s="299" t="s">
        <v>187</v>
      </c>
    </row>
    <row r="7464" spans="1:6" x14ac:dyDescent="0.3">
      <c r="A7464" s="299" t="s">
        <v>495</v>
      </c>
      <c r="B7464" s="300">
        <v>42</v>
      </c>
      <c r="C7464" s="299" t="s">
        <v>92</v>
      </c>
      <c r="D7464" s="299" t="s">
        <v>47</v>
      </c>
      <c r="E7464" s="301">
        <v>13.999999999999995</v>
      </c>
      <c r="F7464" s="299" t="s">
        <v>188</v>
      </c>
    </row>
    <row r="7465" spans="1:6" x14ac:dyDescent="0.3">
      <c r="A7465" s="299" t="s">
        <v>495</v>
      </c>
      <c r="B7465" s="300">
        <v>42</v>
      </c>
      <c r="C7465" s="299" t="s">
        <v>92</v>
      </c>
      <c r="D7465" s="299" t="s">
        <v>47</v>
      </c>
      <c r="E7465" s="301">
        <v>77.857142857142847</v>
      </c>
      <c r="F7465" s="299" t="s">
        <v>77</v>
      </c>
    </row>
    <row r="7466" spans="1:6" x14ac:dyDescent="0.3">
      <c r="A7466" s="299" t="s">
        <v>495</v>
      </c>
      <c r="B7466" s="300">
        <v>42</v>
      </c>
      <c r="C7466" s="299" t="s">
        <v>92</v>
      </c>
      <c r="D7466" s="299" t="s">
        <v>49</v>
      </c>
      <c r="E7466" s="301">
        <v>5</v>
      </c>
      <c r="F7466" s="299" t="s">
        <v>187</v>
      </c>
    </row>
    <row r="7467" spans="1:6" x14ac:dyDescent="0.3">
      <c r="A7467" s="299" t="s">
        <v>495</v>
      </c>
      <c r="B7467" s="300">
        <v>42</v>
      </c>
      <c r="C7467" s="299" t="s">
        <v>92</v>
      </c>
      <c r="D7467" s="299" t="s">
        <v>49</v>
      </c>
      <c r="E7467" s="301">
        <v>269</v>
      </c>
      <c r="F7467" s="299" t="s">
        <v>77</v>
      </c>
    </row>
    <row r="7468" spans="1:6" x14ac:dyDescent="0.3">
      <c r="A7468" s="299" t="s">
        <v>495</v>
      </c>
      <c r="B7468" s="300">
        <v>42</v>
      </c>
      <c r="C7468" s="299" t="s">
        <v>92</v>
      </c>
      <c r="D7468" s="299" t="s">
        <v>50</v>
      </c>
      <c r="E7468" s="301">
        <v>1.0000000000000004</v>
      </c>
      <c r="F7468" s="299" t="s">
        <v>77</v>
      </c>
    </row>
    <row r="7469" spans="1:6" x14ac:dyDescent="0.3">
      <c r="A7469" s="299" t="s">
        <v>495</v>
      </c>
      <c r="B7469" s="300">
        <v>42</v>
      </c>
      <c r="C7469" s="299" t="s">
        <v>92</v>
      </c>
      <c r="D7469" s="299" t="s">
        <v>51</v>
      </c>
      <c r="E7469" s="301">
        <v>4.0000000000000018</v>
      </c>
      <c r="F7469" s="299" t="s">
        <v>77</v>
      </c>
    </row>
    <row r="7470" spans="1:6" x14ac:dyDescent="0.3">
      <c r="A7470" s="299" t="s">
        <v>495</v>
      </c>
      <c r="B7470" s="300">
        <v>42</v>
      </c>
      <c r="C7470" s="299" t="s">
        <v>92</v>
      </c>
      <c r="D7470" s="299" t="s">
        <v>52</v>
      </c>
      <c r="E7470" s="301">
        <v>54.523809523809533</v>
      </c>
      <c r="F7470" s="299" t="s">
        <v>187</v>
      </c>
    </row>
    <row r="7471" spans="1:6" x14ac:dyDescent="0.3">
      <c r="A7471" s="299" t="s">
        <v>495</v>
      </c>
      <c r="B7471" s="300">
        <v>42</v>
      </c>
      <c r="C7471" s="299" t="s">
        <v>92</v>
      </c>
      <c r="D7471" s="299" t="s">
        <v>52</v>
      </c>
      <c r="E7471" s="301">
        <v>186.09523809523813</v>
      </c>
      <c r="F7471" s="299" t="s">
        <v>77</v>
      </c>
    </row>
    <row r="7472" spans="1:6" x14ac:dyDescent="0.3">
      <c r="A7472" s="299" t="s">
        <v>495</v>
      </c>
      <c r="B7472" s="300">
        <v>42</v>
      </c>
      <c r="C7472" s="299" t="s">
        <v>92</v>
      </c>
      <c r="D7472" s="299" t="s">
        <v>53</v>
      </c>
      <c r="E7472" s="301">
        <v>19.000000000000004</v>
      </c>
      <c r="F7472" s="299" t="s">
        <v>187</v>
      </c>
    </row>
    <row r="7473" spans="1:6" x14ac:dyDescent="0.3">
      <c r="A7473" s="299" t="s">
        <v>495</v>
      </c>
      <c r="B7473" s="300">
        <v>42</v>
      </c>
      <c r="C7473" s="299" t="s">
        <v>92</v>
      </c>
      <c r="D7473" s="299" t="s">
        <v>53</v>
      </c>
      <c r="E7473" s="301">
        <v>93.714285714285722</v>
      </c>
      <c r="F7473" s="299" t="s">
        <v>77</v>
      </c>
    </row>
    <row r="7474" spans="1:6" x14ac:dyDescent="0.3">
      <c r="A7474" s="299" t="s">
        <v>495</v>
      </c>
      <c r="B7474" s="300">
        <v>42</v>
      </c>
      <c r="C7474" s="299" t="s">
        <v>92</v>
      </c>
      <c r="D7474" s="299" t="s">
        <v>54</v>
      </c>
      <c r="E7474" s="301">
        <v>10</v>
      </c>
      <c r="F7474" s="299" t="s">
        <v>187</v>
      </c>
    </row>
    <row r="7475" spans="1:6" x14ac:dyDescent="0.3">
      <c r="A7475" s="299" t="s">
        <v>495</v>
      </c>
      <c r="B7475" s="300">
        <v>42</v>
      </c>
      <c r="C7475" s="299" t="s">
        <v>92</v>
      </c>
      <c r="D7475" s="299" t="s">
        <v>54</v>
      </c>
      <c r="E7475" s="301">
        <v>342.28571428571439</v>
      </c>
      <c r="F7475" s="299" t="s">
        <v>77</v>
      </c>
    </row>
    <row r="7476" spans="1:6" x14ac:dyDescent="0.3">
      <c r="A7476" s="299" t="s">
        <v>495</v>
      </c>
      <c r="B7476" s="300">
        <v>42</v>
      </c>
      <c r="C7476" s="299" t="s">
        <v>92</v>
      </c>
      <c r="D7476" s="299" t="s">
        <v>55</v>
      </c>
      <c r="E7476" s="301">
        <v>39.238095238095241</v>
      </c>
      <c r="F7476" s="299" t="s">
        <v>187</v>
      </c>
    </row>
    <row r="7477" spans="1:6" x14ac:dyDescent="0.3">
      <c r="A7477" s="299" t="s">
        <v>495</v>
      </c>
      <c r="B7477" s="300">
        <v>42</v>
      </c>
      <c r="C7477" s="299" t="s">
        <v>92</v>
      </c>
      <c r="D7477" s="299" t="s">
        <v>55</v>
      </c>
      <c r="E7477" s="301">
        <v>170.80952380952377</v>
      </c>
      <c r="F7477" s="299" t="s">
        <v>77</v>
      </c>
    </row>
    <row r="7478" spans="1:6" x14ac:dyDescent="0.3">
      <c r="A7478" s="299" t="s">
        <v>495</v>
      </c>
      <c r="B7478" s="300">
        <v>42</v>
      </c>
      <c r="C7478" s="299" t="s">
        <v>92</v>
      </c>
      <c r="D7478" s="299" t="s">
        <v>56</v>
      </c>
      <c r="E7478" s="301">
        <v>4.0000000000000018</v>
      </c>
      <c r="F7478" s="299" t="s">
        <v>187</v>
      </c>
    </row>
    <row r="7479" spans="1:6" x14ac:dyDescent="0.3">
      <c r="A7479" s="299" t="s">
        <v>495</v>
      </c>
      <c r="B7479" s="300">
        <v>42</v>
      </c>
      <c r="C7479" s="299" t="s">
        <v>92</v>
      </c>
      <c r="D7479" s="299" t="s">
        <v>56</v>
      </c>
      <c r="E7479" s="301">
        <v>2.0000000000000009</v>
      </c>
      <c r="F7479" s="299" t="s">
        <v>77</v>
      </c>
    </row>
    <row r="7480" spans="1:6" x14ac:dyDescent="0.3">
      <c r="A7480" s="299" t="s">
        <v>495</v>
      </c>
      <c r="B7480" s="300">
        <v>42</v>
      </c>
      <c r="C7480" s="299" t="s">
        <v>92</v>
      </c>
      <c r="D7480" s="299" t="s">
        <v>57</v>
      </c>
      <c r="E7480" s="301">
        <v>1.0000000000000004</v>
      </c>
      <c r="F7480" s="299" t="s">
        <v>187</v>
      </c>
    </row>
    <row r="7481" spans="1:6" x14ac:dyDescent="0.3">
      <c r="A7481" s="299" t="s">
        <v>495</v>
      </c>
      <c r="B7481" s="300">
        <v>42</v>
      </c>
      <c r="C7481" s="299" t="s">
        <v>92</v>
      </c>
      <c r="D7481" s="299" t="s">
        <v>57</v>
      </c>
      <c r="E7481" s="301">
        <v>2.0000000000000009</v>
      </c>
      <c r="F7481" s="299" t="s">
        <v>77</v>
      </c>
    </row>
    <row r="7482" spans="1:6" x14ac:dyDescent="0.3">
      <c r="A7482" s="299" t="s">
        <v>495</v>
      </c>
      <c r="B7482" s="300">
        <v>42</v>
      </c>
      <c r="C7482" s="299" t="s">
        <v>92</v>
      </c>
      <c r="D7482" s="299" t="s">
        <v>58</v>
      </c>
      <c r="E7482" s="301">
        <v>2.9999999999999991</v>
      </c>
      <c r="F7482" s="299" t="s">
        <v>77</v>
      </c>
    </row>
    <row r="7483" spans="1:6" x14ac:dyDescent="0.3">
      <c r="A7483" s="299" t="s">
        <v>495</v>
      </c>
      <c r="B7483" s="300">
        <v>42</v>
      </c>
      <c r="C7483" s="299" t="s">
        <v>92</v>
      </c>
      <c r="D7483" s="299" t="s">
        <v>59</v>
      </c>
      <c r="E7483" s="301">
        <v>5.9999999999999982</v>
      </c>
      <c r="F7483" s="299" t="s">
        <v>187</v>
      </c>
    </row>
    <row r="7484" spans="1:6" x14ac:dyDescent="0.3">
      <c r="A7484" s="299" t="s">
        <v>495</v>
      </c>
      <c r="B7484" s="300">
        <v>42</v>
      </c>
      <c r="C7484" s="299" t="s">
        <v>92</v>
      </c>
      <c r="D7484" s="299" t="s">
        <v>59</v>
      </c>
      <c r="E7484" s="301">
        <v>5</v>
      </c>
      <c r="F7484" s="299" t="s">
        <v>77</v>
      </c>
    </row>
    <row r="7485" spans="1:6" x14ac:dyDescent="0.3">
      <c r="A7485" s="299" t="s">
        <v>495</v>
      </c>
      <c r="B7485" s="300">
        <v>42</v>
      </c>
      <c r="C7485" s="299" t="s">
        <v>92</v>
      </c>
      <c r="D7485" s="299" t="s">
        <v>60</v>
      </c>
      <c r="E7485" s="301">
        <v>5.9999999999999982</v>
      </c>
      <c r="F7485" s="299" t="s">
        <v>187</v>
      </c>
    </row>
    <row r="7486" spans="1:6" x14ac:dyDescent="0.3">
      <c r="A7486" s="299" t="s">
        <v>495</v>
      </c>
      <c r="B7486" s="300">
        <v>42</v>
      </c>
      <c r="C7486" s="299" t="s">
        <v>92</v>
      </c>
      <c r="D7486" s="299" t="s">
        <v>60</v>
      </c>
      <c r="E7486" s="301">
        <v>113.33333333333331</v>
      </c>
      <c r="F7486" s="299" t="s">
        <v>77</v>
      </c>
    </row>
    <row r="7487" spans="1:6" x14ac:dyDescent="0.3">
      <c r="A7487" s="299" t="s">
        <v>495</v>
      </c>
      <c r="B7487" s="300">
        <v>42</v>
      </c>
      <c r="C7487" s="299" t="s">
        <v>92</v>
      </c>
      <c r="D7487" s="299" t="s">
        <v>61</v>
      </c>
      <c r="E7487" s="301">
        <v>11.761904761904757</v>
      </c>
      <c r="F7487" s="299" t="s">
        <v>77</v>
      </c>
    </row>
    <row r="7488" spans="1:6" x14ac:dyDescent="0.3">
      <c r="A7488" s="299" t="s">
        <v>495</v>
      </c>
      <c r="B7488" s="300">
        <v>42</v>
      </c>
      <c r="C7488" s="299" t="s">
        <v>92</v>
      </c>
      <c r="D7488" s="299" t="s">
        <v>62</v>
      </c>
      <c r="E7488" s="301">
        <v>3.9523809523809534</v>
      </c>
      <c r="F7488" s="299" t="s">
        <v>187</v>
      </c>
    </row>
    <row r="7489" spans="1:6" x14ac:dyDescent="0.3">
      <c r="A7489" s="299" t="s">
        <v>495</v>
      </c>
      <c r="B7489" s="300">
        <v>42</v>
      </c>
      <c r="C7489" s="299" t="s">
        <v>92</v>
      </c>
      <c r="D7489" s="299" t="s">
        <v>62</v>
      </c>
      <c r="E7489" s="301">
        <v>15.095238095238091</v>
      </c>
      <c r="F7489" s="299" t="s">
        <v>77</v>
      </c>
    </row>
    <row r="7490" spans="1:6" x14ac:dyDescent="0.3">
      <c r="A7490" s="299" t="s">
        <v>495</v>
      </c>
      <c r="B7490" s="300">
        <v>42</v>
      </c>
      <c r="C7490" s="299" t="s">
        <v>92</v>
      </c>
      <c r="D7490" s="299" t="s">
        <v>63</v>
      </c>
      <c r="E7490" s="301">
        <v>2.9999999999999991</v>
      </c>
      <c r="F7490" s="299" t="s">
        <v>187</v>
      </c>
    </row>
    <row r="7491" spans="1:6" x14ac:dyDescent="0.3">
      <c r="A7491" s="299" t="s">
        <v>495</v>
      </c>
      <c r="B7491" s="300">
        <v>42</v>
      </c>
      <c r="C7491" s="299" t="s">
        <v>92</v>
      </c>
      <c r="D7491" s="299" t="s">
        <v>63</v>
      </c>
      <c r="E7491" s="301">
        <v>115.95238095238086</v>
      </c>
      <c r="F7491" s="299" t="s">
        <v>77</v>
      </c>
    </row>
    <row r="7492" spans="1:6" x14ac:dyDescent="0.3">
      <c r="A7492" s="299" t="s">
        <v>495</v>
      </c>
      <c r="B7492" s="300">
        <v>42</v>
      </c>
      <c r="C7492" s="299" t="s">
        <v>92</v>
      </c>
      <c r="D7492" s="299" t="s">
        <v>64</v>
      </c>
      <c r="E7492" s="301">
        <v>1.0000000000000004</v>
      </c>
      <c r="F7492" s="299" t="s">
        <v>187</v>
      </c>
    </row>
    <row r="7493" spans="1:6" x14ac:dyDescent="0.3">
      <c r="A7493" s="299" t="s">
        <v>495</v>
      </c>
      <c r="B7493" s="300">
        <v>42</v>
      </c>
      <c r="C7493" s="299" t="s">
        <v>92</v>
      </c>
      <c r="D7493" s="299" t="s">
        <v>64</v>
      </c>
      <c r="E7493" s="301">
        <v>11</v>
      </c>
      <c r="F7493" s="299" t="s">
        <v>77</v>
      </c>
    </row>
    <row r="7494" spans="1:6" x14ac:dyDescent="0.3">
      <c r="A7494" s="299" t="s">
        <v>495</v>
      </c>
      <c r="B7494" s="300">
        <v>42</v>
      </c>
      <c r="C7494" s="299" t="s">
        <v>92</v>
      </c>
      <c r="D7494" s="299" t="s">
        <v>65</v>
      </c>
      <c r="E7494" s="301">
        <v>6.857142857142855</v>
      </c>
      <c r="F7494" s="299" t="s">
        <v>187</v>
      </c>
    </row>
    <row r="7495" spans="1:6" x14ac:dyDescent="0.3">
      <c r="A7495" s="299" t="s">
        <v>495</v>
      </c>
      <c r="B7495" s="300">
        <v>42</v>
      </c>
      <c r="C7495" s="299" t="s">
        <v>92</v>
      </c>
      <c r="D7495" s="299" t="s">
        <v>65</v>
      </c>
      <c r="E7495" s="301">
        <v>14.809523809523803</v>
      </c>
      <c r="F7495" s="299" t="s">
        <v>77</v>
      </c>
    </row>
    <row r="7496" spans="1:6" x14ac:dyDescent="0.3">
      <c r="A7496" s="299" t="s">
        <v>495</v>
      </c>
      <c r="B7496" s="300">
        <v>43</v>
      </c>
      <c r="C7496" s="299" t="s">
        <v>91</v>
      </c>
      <c r="D7496" s="299" t="s">
        <v>47</v>
      </c>
      <c r="E7496" s="301">
        <v>72.999999999999986</v>
      </c>
      <c r="F7496" s="299" t="s">
        <v>187</v>
      </c>
    </row>
    <row r="7497" spans="1:6" x14ac:dyDescent="0.3">
      <c r="A7497" s="299" t="s">
        <v>495</v>
      </c>
      <c r="B7497" s="300">
        <v>43</v>
      </c>
      <c r="C7497" s="299" t="s">
        <v>91</v>
      </c>
      <c r="D7497" s="299" t="s">
        <v>47</v>
      </c>
      <c r="E7497" s="301">
        <v>2.9999999999999991</v>
      </c>
      <c r="F7497" s="299" t="s">
        <v>81</v>
      </c>
    </row>
    <row r="7498" spans="1:6" x14ac:dyDescent="0.3">
      <c r="A7498" s="299" t="s">
        <v>495</v>
      </c>
      <c r="B7498" s="300">
        <v>43</v>
      </c>
      <c r="C7498" s="299" t="s">
        <v>91</v>
      </c>
      <c r="D7498" s="299" t="s">
        <v>47</v>
      </c>
      <c r="E7498" s="301">
        <v>148.95238095238096</v>
      </c>
      <c r="F7498" s="299" t="s">
        <v>80</v>
      </c>
    </row>
    <row r="7499" spans="1:6" x14ac:dyDescent="0.3">
      <c r="A7499" s="299" t="s">
        <v>495</v>
      </c>
      <c r="B7499" s="300">
        <v>43</v>
      </c>
      <c r="C7499" s="299" t="s">
        <v>91</v>
      </c>
      <c r="D7499" s="299" t="s">
        <v>47</v>
      </c>
      <c r="E7499" s="301">
        <v>33.809523809523824</v>
      </c>
      <c r="F7499" s="299" t="s">
        <v>188</v>
      </c>
    </row>
    <row r="7500" spans="1:6" x14ac:dyDescent="0.3">
      <c r="A7500" s="299" t="s">
        <v>495</v>
      </c>
      <c r="B7500" s="300">
        <v>43</v>
      </c>
      <c r="C7500" s="299" t="s">
        <v>91</v>
      </c>
      <c r="D7500" s="299" t="s">
        <v>47</v>
      </c>
      <c r="E7500" s="301">
        <v>423.61904761904771</v>
      </c>
      <c r="F7500" s="299" t="s">
        <v>77</v>
      </c>
    </row>
    <row r="7501" spans="1:6" x14ac:dyDescent="0.3">
      <c r="A7501" s="299" t="s">
        <v>495</v>
      </c>
      <c r="B7501" s="300">
        <v>43</v>
      </c>
      <c r="C7501" s="299" t="s">
        <v>91</v>
      </c>
      <c r="D7501" s="299" t="s">
        <v>48</v>
      </c>
      <c r="E7501" s="301">
        <v>1.0000000000000004</v>
      </c>
      <c r="F7501" s="299" t="s">
        <v>187</v>
      </c>
    </row>
    <row r="7502" spans="1:6" x14ac:dyDescent="0.3">
      <c r="A7502" s="299" t="s">
        <v>495</v>
      </c>
      <c r="B7502" s="300">
        <v>43</v>
      </c>
      <c r="C7502" s="299" t="s">
        <v>91</v>
      </c>
      <c r="D7502" s="299" t="s">
        <v>48</v>
      </c>
      <c r="E7502" s="301">
        <v>5.6190476190476186</v>
      </c>
      <c r="F7502" s="299" t="s">
        <v>80</v>
      </c>
    </row>
    <row r="7503" spans="1:6" x14ac:dyDescent="0.3">
      <c r="A7503" s="299" t="s">
        <v>495</v>
      </c>
      <c r="B7503" s="300">
        <v>43</v>
      </c>
      <c r="C7503" s="299" t="s">
        <v>91</v>
      </c>
      <c r="D7503" s="299" t="s">
        <v>48</v>
      </c>
      <c r="E7503" s="301">
        <v>28.8095238095238</v>
      </c>
      <c r="F7503" s="299" t="s">
        <v>77</v>
      </c>
    </row>
    <row r="7504" spans="1:6" x14ac:dyDescent="0.3">
      <c r="A7504" s="299" t="s">
        <v>495</v>
      </c>
      <c r="B7504" s="300">
        <v>43</v>
      </c>
      <c r="C7504" s="299" t="s">
        <v>91</v>
      </c>
      <c r="D7504" s="299" t="s">
        <v>49</v>
      </c>
      <c r="E7504" s="301">
        <v>97.428571428571445</v>
      </c>
      <c r="F7504" s="299" t="s">
        <v>187</v>
      </c>
    </row>
    <row r="7505" spans="1:6" x14ac:dyDescent="0.3">
      <c r="A7505" s="299" t="s">
        <v>495</v>
      </c>
      <c r="B7505" s="300">
        <v>43</v>
      </c>
      <c r="C7505" s="299" t="s">
        <v>91</v>
      </c>
      <c r="D7505" s="299" t="s">
        <v>49</v>
      </c>
      <c r="E7505" s="301">
        <v>3291.6190476190473</v>
      </c>
      <c r="F7505" s="299" t="s">
        <v>77</v>
      </c>
    </row>
    <row r="7506" spans="1:6" x14ac:dyDescent="0.3">
      <c r="A7506" s="299" t="s">
        <v>495</v>
      </c>
      <c r="B7506" s="300">
        <v>43</v>
      </c>
      <c r="C7506" s="299" t="s">
        <v>91</v>
      </c>
      <c r="D7506" s="299" t="s">
        <v>50</v>
      </c>
      <c r="E7506" s="301">
        <v>4.0000000000000018</v>
      </c>
      <c r="F7506" s="299" t="s">
        <v>187</v>
      </c>
    </row>
    <row r="7507" spans="1:6" x14ac:dyDescent="0.3">
      <c r="A7507" s="299" t="s">
        <v>495</v>
      </c>
      <c r="B7507" s="300">
        <v>43</v>
      </c>
      <c r="C7507" s="299" t="s">
        <v>91</v>
      </c>
      <c r="D7507" s="299" t="s">
        <v>50</v>
      </c>
      <c r="E7507" s="301">
        <v>8.3333333333333375</v>
      </c>
      <c r="F7507" s="299" t="s">
        <v>77</v>
      </c>
    </row>
    <row r="7508" spans="1:6" x14ac:dyDescent="0.3">
      <c r="A7508" s="299" t="s">
        <v>495</v>
      </c>
      <c r="B7508" s="300">
        <v>43</v>
      </c>
      <c r="C7508" s="299" t="s">
        <v>91</v>
      </c>
      <c r="D7508" s="299" t="s">
        <v>51</v>
      </c>
      <c r="E7508" s="301">
        <v>2.0000000000000009</v>
      </c>
      <c r="F7508" s="299" t="s">
        <v>187</v>
      </c>
    </row>
    <row r="7509" spans="1:6" x14ac:dyDescent="0.3">
      <c r="A7509" s="299" t="s">
        <v>495</v>
      </c>
      <c r="B7509" s="300">
        <v>43</v>
      </c>
      <c r="C7509" s="299" t="s">
        <v>91</v>
      </c>
      <c r="D7509" s="299" t="s">
        <v>51</v>
      </c>
      <c r="E7509" s="301">
        <v>232.8095238095238</v>
      </c>
      <c r="F7509" s="299" t="s">
        <v>77</v>
      </c>
    </row>
    <row r="7510" spans="1:6" x14ac:dyDescent="0.3">
      <c r="A7510" s="299" t="s">
        <v>495</v>
      </c>
      <c r="B7510" s="300">
        <v>43</v>
      </c>
      <c r="C7510" s="299" t="s">
        <v>91</v>
      </c>
      <c r="D7510" s="299" t="s">
        <v>52</v>
      </c>
      <c r="E7510" s="301">
        <v>656.38095238095241</v>
      </c>
      <c r="F7510" s="299" t="s">
        <v>187</v>
      </c>
    </row>
    <row r="7511" spans="1:6" x14ac:dyDescent="0.3">
      <c r="A7511" s="299" t="s">
        <v>495</v>
      </c>
      <c r="B7511" s="300">
        <v>43</v>
      </c>
      <c r="C7511" s="299" t="s">
        <v>91</v>
      </c>
      <c r="D7511" s="299" t="s">
        <v>52</v>
      </c>
      <c r="E7511" s="301">
        <v>3202.1904761904757</v>
      </c>
      <c r="F7511" s="299" t="s">
        <v>77</v>
      </c>
    </row>
    <row r="7512" spans="1:6" x14ac:dyDescent="0.3">
      <c r="A7512" s="299" t="s">
        <v>495</v>
      </c>
      <c r="B7512" s="300">
        <v>43</v>
      </c>
      <c r="C7512" s="299" t="s">
        <v>91</v>
      </c>
      <c r="D7512" s="299" t="s">
        <v>53</v>
      </c>
      <c r="E7512" s="301">
        <v>1408.3333333333333</v>
      </c>
      <c r="F7512" s="299" t="s">
        <v>187</v>
      </c>
    </row>
    <row r="7513" spans="1:6" x14ac:dyDescent="0.3">
      <c r="A7513" s="299" t="s">
        <v>495</v>
      </c>
      <c r="B7513" s="300">
        <v>43</v>
      </c>
      <c r="C7513" s="299" t="s">
        <v>91</v>
      </c>
      <c r="D7513" s="299" t="s">
        <v>53</v>
      </c>
      <c r="E7513" s="301">
        <v>4023.3333333333335</v>
      </c>
      <c r="F7513" s="299" t="s">
        <v>77</v>
      </c>
    </row>
    <row r="7514" spans="1:6" x14ac:dyDescent="0.3">
      <c r="A7514" s="299" t="s">
        <v>495</v>
      </c>
      <c r="B7514" s="300">
        <v>43</v>
      </c>
      <c r="C7514" s="299" t="s">
        <v>91</v>
      </c>
      <c r="D7514" s="299" t="s">
        <v>54</v>
      </c>
      <c r="E7514" s="301">
        <v>355.04761904761904</v>
      </c>
      <c r="F7514" s="299" t="s">
        <v>187</v>
      </c>
    </row>
    <row r="7515" spans="1:6" x14ac:dyDescent="0.3">
      <c r="A7515" s="299" t="s">
        <v>495</v>
      </c>
      <c r="B7515" s="300">
        <v>43</v>
      </c>
      <c r="C7515" s="299" t="s">
        <v>91</v>
      </c>
      <c r="D7515" s="299" t="s">
        <v>54</v>
      </c>
      <c r="E7515" s="301">
        <v>10.428571428571429</v>
      </c>
      <c r="F7515" s="299" t="s">
        <v>80</v>
      </c>
    </row>
    <row r="7516" spans="1:6" x14ac:dyDescent="0.3">
      <c r="A7516" s="299" t="s">
        <v>495</v>
      </c>
      <c r="B7516" s="300">
        <v>43</v>
      </c>
      <c r="C7516" s="299" t="s">
        <v>91</v>
      </c>
      <c r="D7516" s="299" t="s">
        <v>54</v>
      </c>
      <c r="E7516" s="301">
        <v>1125.238095238095</v>
      </c>
      <c r="F7516" s="299" t="s">
        <v>77</v>
      </c>
    </row>
    <row r="7517" spans="1:6" x14ac:dyDescent="0.3">
      <c r="A7517" s="299" t="s">
        <v>495</v>
      </c>
      <c r="B7517" s="300">
        <v>43</v>
      </c>
      <c r="C7517" s="299" t="s">
        <v>91</v>
      </c>
      <c r="D7517" s="299" t="s">
        <v>55</v>
      </c>
      <c r="E7517" s="301">
        <v>1300.8571428571427</v>
      </c>
      <c r="F7517" s="299" t="s">
        <v>187</v>
      </c>
    </row>
    <row r="7518" spans="1:6" x14ac:dyDescent="0.3">
      <c r="A7518" s="299" t="s">
        <v>495</v>
      </c>
      <c r="B7518" s="300">
        <v>43</v>
      </c>
      <c r="C7518" s="299" t="s">
        <v>91</v>
      </c>
      <c r="D7518" s="299" t="s">
        <v>55</v>
      </c>
      <c r="E7518" s="301">
        <v>4630.6190476190477</v>
      </c>
      <c r="F7518" s="299" t="s">
        <v>77</v>
      </c>
    </row>
    <row r="7519" spans="1:6" x14ac:dyDescent="0.3">
      <c r="A7519" s="299" t="s">
        <v>495</v>
      </c>
      <c r="B7519" s="300">
        <v>43</v>
      </c>
      <c r="C7519" s="299" t="s">
        <v>91</v>
      </c>
      <c r="D7519" s="299" t="s">
        <v>56</v>
      </c>
      <c r="E7519" s="301">
        <v>123.57142857142856</v>
      </c>
      <c r="F7519" s="299" t="s">
        <v>187</v>
      </c>
    </row>
    <row r="7520" spans="1:6" x14ac:dyDescent="0.3">
      <c r="A7520" s="299" t="s">
        <v>495</v>
      </c>
      <c r="B7520" s="300">
        <v>43</v>
      </c>
      <c r="C7520" s="299" t="s">
        <v>91</v>
      </c>
      <c r="D7520" s="299" t="s">
        <v>56</v>
      </c>
      <c r="E7520" s="301">
        <v>348.04761904761909</v>
      </c>
      <c r="F7520" s="299" t="s">
        <v>77</v>
      </c>
    </row>
    <row r="7521" spans="1:6" x14ac:dyDescent="0.3">
      <c r="A7521" s="299" t="s">
        <v>495</v>
      </c>
      <c r="B7521" s="300">
        <v>43</v>
      </c>
      <c r="C7521" s="299" t="s">
        <v>91</v>
      </c>
      <c r="D7521" s="299" t="s">
        <v>57</v>
      </c>
      <c r="E7521" s="301">
        <v>31.047619047619037</v>
      </c>
      <c r="F7521" s="299" t="s">
        <v>187</v>
      </c>
    </row>
    <row r="7522" spans="1:6" x14ac:dyDescent="0.3">
      <c r="A7522" s="299" t="s">
        <v>495</v>
      </c>
      <c r="B7522" s="300">
        <v>43</v>
      </c>
      <c r="C7522" s="299" t="s">
        <v>91</v>
      </c>
      <c r="D7522" s="299" t="s">
        <v>57</v>
      </c>
      <c r="E7522" s="301">
        <v>23.999999999999989</v>
      </c>
      <c r="F7522" s="299" t="s">
        <v>77</v>
      </c>
    </row>
    <row r="7523" spans="1:6" x14ac:dyDescent="0.3">
      <c r="A7523" s="299" t="s">
        <v>495</v>
      </c>
      <c r="B7523" s="300">
        <v>43</v>
      </c>
      <c r="C7523" s="299" t="s">
        <v>91</v>
      </c>
      <c r="D7523" s="299" t="s">
        <v>58</v>
      </c>
      <c r="E7523" s="301">
        <v>47.428571428571438</v>
      </c>
      <c r="F7523" s="299" t="s">
        <v>187</v>
      </c>
    </row>
    <row r="7524" spans="1:6" x14ac:dyDescent="0.3">
      <c r="A7524" s="299" t="s">
        <v>495</v>
      </c>
      <c r="B7524" s="300">
        <v>43</v>
      </c>
      <c r="C7524" s="299" t="s">
        <v>91</v>
      </c>
      <c r="D7524" s="299" t="s">
        <v>58</v>
      </c>
      <c r="E7524" s="301">
        <v>90.571428571428598</v>
      </c>
      <c r="F7524" s="299" t="s">
        <v>77</v>
      </c>
    </row>
    <row r="7525" spans="1:6" x14ac:dyDescent="0.3">
      <c r="A7525" s="299" t="s">
        <v>495</v>
      </c>
      <c r="B7525" s="300">
        <v>43</v>
      </c>
      <c r="C7525" s="299" t="s">
        <v>91</v>
      </c>
      <c r="D7525" s="299" t="s">
        <v>59</v>
      </c>
      <c r="E7525" s="301">
        <v>160.95238095238093</v>
      </c>
      <c r="F7525" s="299" t="s">
        <v>187</v>
      </c>
    </row>
    <row r="7526" spans="1:6" x14ac:dyDescent="0.3">
      <c r="A7526" s="299" t="s">
        <v>495</v>
      </c>
      <c r="B7526" s="300">
        <v>43</v>
      </c>
      <c r="C7526" s="299" t="s">
        <v>91</v>
      </c>
      <c r="D7526" s="299" t="s">
        <v>59</v>
      </c>
      <c r="E7526" s="301">
        <v>566.47619047619048</v>
      </c>
      <c r="F7526" s="299" t="s">
        <v>77</v>
      </c>
    </row>
    <row r="7527" spans="1:6" x14ac:dyDescent="0.3">
      <c r="A7527" s="299" t="s">
        <v>495</v>
      </c>
      <c r="B7527" s="300">
        <v>43</v>
      </c>
      <c r="C7527" s="299" t="s">
        <v>91</v>
      </c>
      <c r="D7527" s="299" t="s">
        <v>60</v>
      </c>
      <c r="E7527" s="301">
        <v>224.95238095238096</v>
      </c>
      <c r="F7527" s="299" t="s">
        <v>187</v>
      </c>
    </row>
    <row r="7528" spans="1:6" x14ac:dyDescent="0.3">
      <c r="A7528" s="299" t="s">
        <v>495</v>
      </c>
      <c r="B7528" s="300">
        <v>43</v>
      </c>
      <c r="C7528" s="299" t="s">
        <v>91</v>
      </c>
      <c r="D7528" s="299" t="s">
        <v>60</v>
      </c>
      <c r="E7528" s="301">
        <v>2.4761904761904758</v>
      </c>
      <c r="F7528" s="299" t="s">
        <v>80</v>
      </c>
    </row>
    <row r="7529" spans="1:6" x14ac:dyDescent="0.3">
      <c r="A7529" s="299" t="s">
        <v>495</v>
      </c>
      <c r="B7529" s="300">
        <v>43</v>
      </c>
      <c r="C7529" s="299" t="s">
        <v>91</v>
      </c>
      <c r="D7529" s="299" t="s">
        <v>60</v>
      </c>
      <c r="E7529" s="301">
        <v>3128.1428571428564</v>
      </c>
      <c r="F7529" s="299" t="s">
        <v>77</v>
      </c>
    </row>
    <row r="7530" spans="1:6" x14ac:dyDescent="0.3">
      <c r="A7530" s="299" t="s">
        <v>495</v>
      </c>
      <c r="B7530" s="300">
        <v>43</v>
      </c>
      <c r="C7530" s="299" t="s">
        <v>91</v>
      </c>
      <c r="D7530" s="299" t="s">
        <v>61</v>
      </c>
      <c r="E7530" s="301">
        <v>296.23809523809524</v>
      </c>
      <c r="F7530" s="299" t="s">
        <v>77</v>
      </c>
    </row>
    <row r="7531" spans="1:6" x14ac:dyDescent="0.3">
      <c r="A7531" s="299" t="s">
        <v>495</v>
      </c>
      <c r="B7531" s="300">
        <v>43</v>
      </c>
      <c r="C7531" s="299" t="s">
        <v>91</v>
      </c>
      <c r="D7531" s="299" t="s">
        <v>62</v>
      </c>
      <c r="E7531" s="301">
        <v>160.42857142857142</v>
      </c>
      <c r="F7531" s="299" t="s">
        <v>187</v>
      </c>
    </row>
    <row r="7532" spans="1:6" x14ac:dyDescent="0.3">
      <c r="A7532" s="299" t="s">
        <v>495</v>
      </c>
      <c r="B7532" s="300">
        <v>43</v>
      </c>
      <c r="C7532" s="299" t="s">
        <v>91</v>
      </c>
      <c r="D7532" s="299" t="s">
        <v>62</v>
      </c>
      <c r="E7532" s="301">
        <v>591.61904761904771</v>
      </c>
      <c r="F7532" s="299" t="s">
        <v>77</v>
      </c>
    </row>
    <row r="7533" spans="1:6" x14ac:dyDescent="0.3">
      <c r="A7533" s="299" t="s">
        <v>495</v>
      </c>
      <c r="B7533" s="300">
        <v>43</v>
      </c>
      <c r="C7533" s="299" t="s">
        <v>91</v>
      </c>
      <c r="D7533" s="299" t="s">
        <v>63</v>
      </c>
      <c r="E7533" s="301">
        <v>69.428571428571416</v>
      </c>
      <c r="F7533" s="299" t="s">
        <v>187</v>
      </c>
    </row>
    <row r="7534" spans="1:6" x14ac:dyDescent="0.3">
      <c r="A7534" s="299" t="s">
        <v>495</v>
      </c>
      <c r="B7534" s="300">
        <v>43</v>
      </c>
      <c r="C7534" s="299" t="s">
        <v>91</v>
      </c>
      <c r="D7534" s="299" t="s">
        <v>63</v>
      </c>
      <c r="E7534" s="301">
        <v>1827.3809523809521</v>
      </c>
      <c r="F7534" s="299" t="s">
        <v>77</v>
      </c>
    </row>
    <row r="7535" spans="1:6" x14ac:dyDescent="0.3">
      <c r="A7535" s="299" t="s">
        <v>495</v>
      </c>
      <c r="B7535" s="300">
        <v>43</v>
      </c>
      <c r="C7535" s="299" t="s">
        <v>91</v>
      </c>
      <c r="D7535" s="299" t="s">
        <v>64</v>
      </c>
      <c r="E7535" s="301">
        <v>51.238095238095248</v>
      </c>
      <c r="F7535" s="299" t="s">
        <v>187</v>
      </c>
    </row>
    <row r="7536" spans="1:6" x14ac:dyDescent="0.3">
      <c r="A7536" s="299" t="s">
        <v>495</v>
      </c>
      <c r="B7536" s="300">
        <v>43</v>
      </c>
      <c r="C7536" s="299" t="s">
        <v>91</v>
      </c>
      <c r="D7536" s="299" t="s">
        <v>64</v>
      </c>
      <c r="E7536" s="301">
        <v>6.9999999999999973</v>
      </c>
      <c r="F7536" s="299" t="s">
        <v>80</v>
      </c>
    </row>
    <row r="7537" spans="1:6" x14ac:dyDescent="0.3">
      <c r="A7537" s="299" t="s">
        <v>495</v>
      </c>
      <c r="B7537" s="300">
        <v>43</v>
      </c>
      <c r="C7537" s="299" t="s">
        <v>91</v>
      </c>
      <c r="D7537" s="299" t="s">
        <v>64</v>
      </c>
      <c r="E7537" s="301">
        <v>335.04761904761909</v>
      </c>
      <c r="F7537" s="299" t="s">
        <v>77</v>
      </c>
    </row>
    <row r="7538" spans="1:6" x14ac:dyDescent="0.3">
      <c r="A7538" s="299" t="s">
        <v>495</v>
      </c>
      <c r="B7538" s="300">
        <v>43</v>
      </c>
      <c r="C7538" s="299" t="s">
        <v>91</v>
      </c>
      <c r="D7538" s="299" t="s">
        <v>65</v>
      </c>
      <c r="E7538" s="301">
        <v>435.47619047619042</v>
      </c>
      <c r="F7538" s="299" t="s">
        <v>187</v>
      </c>
    </row>
    <row r="7539" spans="1:6" x14ac:dyDescent="0.3">
      <c r="A7539" s="299" t="s">
        <v>495</v>
      </c>
      <c r="B7539" s="300">
        <v>43</v>
      </c>
      <c r="C7539" s="299" t="s">
        <v>91</v>
      </c>
      <c r="D7539" s="299" t="s">
        <v>65</v>
      </c>
      <c r="E7539" s="301">
        <v>8.9047619047619069</v>
      </c>
      <c r="F7539" s="299" t="s">
        <v>80</v>
      </c>
    </row>
    <row r="7540" spans="1:6" x14ac:dyDescent="0.3">
      <c r="A7540" s="299" t="s">
        <v>495</v>
      </c>
      <c r="B7540" s="300">
        <v>43</v>
      </c>
      <c r="C7540" s="299" t="s">
        <v>91</v>
      </c>
      <c r="D7540" s="299" t="s">
        <v>65</v>
      </c>
      <c r="E7540" s="301">
        <v>568.28571428571433</v>
      </c>
      <c r="F7540" s="299" t="s">
        <v>77</v>
      </c>
    </row>
    <row r="7541" spans="1:6" x14ac:dyDescent="0.3">
      <c r="A7541" s="299" t="s">
        <v>495</v>
      </c>
      <c r="B7541" s="300">
        <v>43</v>
      </c>
      <c r="C7541" s="299" t="s">
        <v>91</v>
      </c>
      <c r="D7541" s="299" t="s">
        <v>67</v>
      </c>
      <c r="E7541" s="301">
        <v>23.999999999999993</v>
      </c>
      <c r="F7541" s="299" t="s">
        <v>77</v>
      </c>
    </row>
    <row r="7542" spans="1:6" x14ac:dyDescent="0.3">
      <c r="A7542" s="299" t="s">
        <v>495</v>
      </c>
      <c r="B7542" s="300">
        <v>43</v>
      </c>
      <c r="C7542" s="299" t="s">
        <v>92</v>
      </c>
      <c r="D7542" s="299" t="s">
        <v>47</v>
      </c>
      <c r="E7542" s="301">
        <v>49.380952380952365</v>
      </c>
      <c r="F7542" s="299" t="s">
        <v>187</v>
      </c>
    </row>
    <row r="7543" spans="1:6" x14ac:dyDescent="0.3">
      <c r="A7543" s="299" t="s">
        <v>495</v>
      </c>
      <c r="B7543" s="300">
        <v>43</v>
      </c>
      <c r="C7543" s="299" t="s">
        <v>92</v>
      </c>
      <c r="D7543" s="299" t="s">
        <v>47</v>
      </c>
      <c r="E7543" s="301">
        <v>5</v>
      </c>
      <c r="F7543" s="299" t="s">
        <v>81</v>
      </c>
    </row>
    <row r="7544" spans="1:6" x14ac:dyDescent="0.3">
      <c r="A7544" s="299" t="s">
        <v>495</v>
      </c>
      <c r="B7544" s="300">
        <v>43</v>
      </c>
      <c r="C7544" s="299" t="s">
        <v>92</v>
      </c>
      <c r="D7544" s="299" t="s">
        <v>47</v>
      </c>
      <c r="E7544" s="301">
        <v>22.476190476190474</v>
      </c>
      <c r="F7544" s="299" t="s">
        <v>80</v>
      </c>
    </row>
    <row r="7545" spans="1:6" x14ac:dyDescent="0.3">
      <c r="A7545" s="299" t="s">
        <v>495</v>
      </c>
      <c r="B7545" s="300">
        <v>43</v>
      </c>
      <c r="C7545" s="299" t="s">
        <v>92</v>
      </c>
      <c r="D7545" s="299" t="s">
        <v>47</v>
      </c>
      <c r="E7545" s="301">
        <v>45.999999999999993</v>
      </c>
      <c r="F7545" s="299" t="s">
        <v>188</v>
      </c>
    </row>
    <row r="7546" spans="1:6" x14ac:dyDescent="0.3">
      <c r="A7546" s="299" t="s">
        <v>495</v>
      </c>
      <c r="B7546" s="300">
        <v>43</v>
      </c>
      <c r="C7546" s="299" t="s">
        <v>92</v>
      </c>
      <c r="D7546" s="299" t="s">
        <v>47</v>
      </c>
      <c r="E7546" s="301">
        <v>212.61904761904768</v>
      </c>
      <c r="F7546" s="299" t="s">
        <v>77</v>
      </c>
    </row>
    <row r="7547" spans="1:6" x14ac:dyDescent="0.3">
      <c r="A7547" s="299" t="s">
        <v>495</v>
      </c>
      <c r="B7547" s="300">
        <v>43</v>
      </c>
      <c r="C7547" s="299" t="s">
        <v>92</v>
      </c>
      <c r="D7547" s="299" t="s">
        <v>48</v>
      </c>
      <c r="E7547" s="301">
        <v>2.0000000000000009</v>
      </c>
      <c r="F7547" s="299" t="s">
        <v>187</v>
      </c>
    </row>
    <row r="7548" spans="1:6" x14ac:dyDescent="0.3">
      <c r="A7548" s="299" t="s">
        <v>495</v>
      </c>
      <c r="B7548" s="300">
        <v>43</v>
      </c>
      <c r="C7548" s="299" t="s">
        <v>92</v>
      </c>
      <c r="D7548" s="299" t="s">
        <v>48</v>
      </c>
      <c r="E7548" s="301">
        <v>1.0000000000000004</v>
      </c>
      <c r="F7548" s="299" t="s">
        <v>80</v>
      </c>
    </row>
    <row r="7549" spans="1:6" x14ac:dyDescent="0.3">
      <c r="A7549" s="299" t="s">
        <v>495</v>
      </c>
      <c r="B7549" s="300">
        <v>43</v>
      </c>
      <c r="C7549" s="299" t="s">
        <v>92</v>
      </c>
      <c r="D7549" s="299" t="s">
        <v>48</v>
      </c>
      <c r="E7549" s="301">
        <v>30.761904761904745</v>
      </c>
      <c r="F7549" s="299" t="s">
        <v>77</v>
      </c>
    </row>
    <row r="7550" spans="1:6" x14ac:dyDescent="0.3">
      <c r="A7550" s="299" t="s">
        <v>495</v>
      </c>
      <c r="B7550" s="300">
        <v>43</v>
      </c>
      <c r="C7550" s="299" t="s">
        <v>92</v>
      </c>
      <c r="D7550" s="299" t="s">
        <v>49</v>
      </c>
      <c r="E7550" s="301">
        <v>127.47619047619051</v>
      </c>
      <c r="F7550" s="299" t="s">
        <v>187</v>
      </c>
    </row>
    <row r="7551" spans="1:6" x14ac:dyDescent="0.3">
      <c r="A7551" s="299" t="s">
        <v>495</v>
      </c>
      <c r="B7551" s="300">
        <v>43</v>
      </c>
      <c r="C7551" s="299" t="s">
        <v>92</v>
      </c>
      <c r="D7551" s="299" t="s">
        <v>49</v>
      </c>
      <c r="E7551" s="301">
        <v>2357.5238095238096</v>
      </c>
      <c r="F7551" s="299" t="s">
        <v>77</v>
      </c>
    </row>
    <row r="7552" spans="1:6" x14ac:dyDescent="0.3">
      <c r="A7552" s="299" t="s">
        <v>495</v>
      </c>
      <c r="B7552" s="300">
        <v>43</v>
      </c>
      <c r="C7552" s="299" t="s">
        <v>92</v>
      </c>
      <c r="D7552" s="299" t="s">
        <v>50</v>
      </c>
      <c r="E7552" s="301">
        <v>2.0000000000000009</v>
      </c>
      <c r="F7552" s="299" t="s">
        <v>187</v>
      </c>
    </row>
    <row r="7553" spans="1:6" x14ac:dyDescent="0.3">
      <c r="A7553" s="299" t="s">
        <v>495</v>
      </c>
      <c r="B7553" s="300">
        <v>43</v>
      </c>
      <c r="C7553" s="299" t="s">
        <v>92</v>
      </c>
      <c r="D7553" s="299" t="s">
        <v>50</v>
      </c>
      <c r="E7553" s="301">
        <v>4.0000000000000018</v>
      </c>
      <c r="F7553" s="299" t="s">
        <v>77</v>
      </c>
    </row>
    <row r="7554" spans="1:6" x14ac:dyDescent="0.3">
      <c r="A7554" s="299" t="s">
        <v>495</v>
      </c>
      <c r="B7554" s="300">
        <v>43</v>
      </c>
      <c r="C7554" s="299" t="s">
        <v>92</v>
      </c>
      <c r="D7554" s="299" t="s">
        <v>51</v>
      </c>
      <c r="E7554" s="301">
        <v>2.9999999999999991</v>
      </c>
      <c r="F7554" s="299" t="s">
        <v>187</v>
      </c>
    </row>
    <row r="7555" spans="1:6" x14ac:dyDescent="0.3">
      <c r="A7555" s="299" t="s">
        <v>495</v>
      </c>
      <c r="B7555" s="300">
        <v>43</v>
      </c>
      <c r="C7555" s="299" t="s">
        <v>92</v>
      </c>
      <c r="D7555" s="299" t="s">
        <v>51</v>
      </c>
      <c r="E7555" s="301">
        <v>80.952380952380935</v>
      </c>
      <c r="F7555" s="299" t="s">
        <v>77</v>
      </c>
    </row>
    <row r="7556" spans="1:6" x14ac:dyDescent="0.3">
      <c r="A7556" s="299" t="s">
        <v>495</v>
      </c>
      <c r="B7556" s="300">
        <v>43</v>
      </c>
      <c r="C7556" s="299" t="s">
        <v>92</v>
      </c>
      <c r="D7556" s="299" t="s">
        <v>52</v>
      </c>
      <c r="E7556" s="301">
        <v>606.04761904761904</v>
      </c>
      <c r="F7556" s="299" t="s">
        <v>187</v>
      </c>
    </row>
    <row r="7557" spans="1:6" x14ac:dyDescent="0.3">
      <c r="A7557" s="299" t="s">
        <v>495</v>
      </c>
      <c r="B7557" s="300">
        <v>43</v>
      </c>
      <c r="C7557" s="299" t="s">
        <v>92</v>
      </c>
      <c r="D7557" s="299" t="s">
        <v>52</v>
      </c>
      <c r="E7557" s="301">
        <v>1017.3809523809523</v>
      </c>
      <c r="F7557" s="299" t="s">
        <v>77</v>
      </c>
    </row>
    <row r="7558" spans="1:6" x14ac:dyDescent="0.3">
      <c r="A7558" s="299" t="s">
        <v>495</v>
      </c>
      <c r="B7558" s="300">
        <v>43</v>
      </c>
      <c r="C7558" s="299" t="s">
        <v>92</v>
      </c>
      <c r="D7558" s="299" t="s">
        <v>53</v>
      </c>
      <c r="E7558" s="301">
        <v>444.71428571428572</v>
      </c>
      <c r="F7558" s="299" t="s">
        <v>187</v>
      </c>
    </row>
    <row r="7559" spans="1:6" x14ac:dyDescent="0.3">
      <c r="A7559" s="299" t="s">
        <v>495</v>
      </c>
      <c r="B7559" s="300">
        <v>43</v>
      </c>
      <c r="C7559" s="299" t="s">
        <v>92</v>
      </c>
      <c r="D7559" s="299" t="s">
        <v>53</v>
      </c>
      <c r="E7559" s="301">
        <v>1753.3809523809523</v>
      </c>
      <c r="F7559" s="299" t="s">
        <v>77</v>
      </c>
    </row>
    <row r="7560" spans="1:6" x14ac:dyDescent="0.3">
      <c r="A7560" s="299" t="s">
        <v>495</v>
      </c>
      <c r="B7560" s="300">
        <v>43</v>
      </c>
      <c r="C7560" s="299" t="s">
        <v>92</v>
      </c>
      <c r="D7560" s="299" t="s">
        <v>54</v>
      </c>
      <c r="E7560" s="301">
        <v>366.00000000000011</v>
      </c>
      <c r="F7560" s="299" t="s">
        <v>187</v>
      </c>
    </row>
    <row r="7561" spans="1:6" x14ac:dyDescent="0.3">
      <c r="A7561" s="299" t="s">
        <v>495</v>
      </c>
      <c r="B7561" s="300">
        <v>43</v>
      </c>
      <c r="C7561" s="299" t="s">
        <v>92</v>
      </c>
      <c r="D7561" s="299" t="s">
        <v>54</v>
      </c>
      <c r="E7561" s="301">
        <v>2.9999999999999991</v>
      </c>
      <c r="F7561" s="299" t="s">
        <v>81</v>
      </c>
    </row>
    <row r="7562" spans="1:6" x14ac:dyDescent="0.3">
      <c r="A7562" s="299" t="s">
        <v>495</v>
      </c>
      <c r="B7562" s="300">
        <v>43</v>
      </c>
      <c r="C7562" s="299" t="s">
        <v>92</v>
      </c>
      <c r="D7562" s="299" t="s">
        <v>54</v>
      </c>
      <c r="E7562" s="301">
        <v>9.0000000000000018</v>
      </c>
      <c r="F7562" s="299" t="s">
        <v>80</v>
      </c>
    </row>
    <row r="7563" spans="1:6" x14ac:dyDescent="0.3">
      <c r="A7563" s="299" t="s">
        <v>495</v>
      </c>
      <c r="B7563" s="300">
        <v>43</v>
      </c>
      <c r="C7563" s="299" t="s">
        <v>92</v>
      </c>
      <c r="D7563" s="299" t="s">
        <v>54</v>
      </c>
      <c r="E7563" s="301">
        <v>1380.4285714285713</v>
      </c>
      <c r="F7563" s="299" t="s">
        <v>77</v>
      </c>
    </row>
    <row r="7564" spans="1:6" x14ac:dyDescent="0.3">
      <c r="A7564" s="299" t="s">
        <v>495</v>
      </c>
      <c r="B7564" s="300">
        <v>43</v>
      </c>
      <c r="C7564" s="299" t="s">
        <v>92</v>
      </c>
      <c r="D7564" s="299" t="s">
        <v>55</v>
      </c>
      <c r="E7564" s="301">
        <v>627.04761904761904</v>
      </c>
      <c r="F7564" s="299" t="s">
        <v>187</v>
      </c>
    </row>
    <row r="7565" spans="1:6" x14ac:dyDescent="0.3">
      <c r="A7565" s="299" t="s">
        <v>495</v>
      </c>
      <c r="B7565" s="300">
        <v>43</v>
      </c>
      <c r="C7565" s="299" t="s">
        <v>92</v>
      </c>
      <c r="D7565" s="299" t="s">
        <v>55</v>
      </c>
      <c r="E7565" s="301">
        <v>1788.8571428571429</v>
      </c>
      <c r="F7565" s="299" t="s">
        <v>77</v>
      </c>
    </row>
    <row r="7566" spans="1:6" x14ac:dyDescent="0.3">
      <c r="A7566" s="299" t="s">
        <v>495</v>
      </c>
      <c r="B7566" s="300">
        <v>43</v>
      </c>
      <c r="C7566" s="299" t="s">
        <v>92</v>
      </c>
      <c r="D7566" s="299" t="s">
        <v>56</v>
      </c>
      <c r="E7566" s="301">
        <v>93.142857142857153</v>
      </c>
      <c r="F7566" s="299" t="s">
        <v>187</v>
      </c>
    </row>
    <row r="7567" spans="1:6" x14ac:dyDescent="0.3">
      <c r="A7567" s="299" t="s">
        <v>495</v>
      </c>
      <c r="B7567" s="300">
        <v>43</v>
      </c>
      <c r="C7567" s="299" t="s">
        <v>92</v>
      </c>
      <c r="D7567" s="299" t="s">
        <v>56</v>
      </c>
      <c r="E7567" s="301">
        <v>102.80952380952377</v>
      </c>
      <c r="F7567" s="299" t="s">
        <v>77</v>
      </c>
    </row>
    <row r="7568" spans="1:6" x14ac:dyDescent="0.3">
      <c r="A7568" s="299" t="s">
        <v>495</v>
      </c>
      <c r="B7568" s="300">
        <v>43</v>
      </c>
      <c r="C7568" s="299" t="s">
        <v>92</v>
      </c>
      <c r="D7568" s="299" t="s">
        <v>57</v>
      </c>
      <c r="E7568" s="301">
        <v>23.523809523809518</v>
      </c>
      <c r="F7568" s="299" t="s">
        <v>187</v>
      </c>
    </row>
    <row r="7569" spans="1:6" x14ac:dyDescent="0.3">
      <c r="A7569" s="299" t="s">
        <v>495</v>
      </c>
      <c r="B7569" s="300">
        <v>43</v>
      </c>
      <c r="C7569" s="299" t="s">
        <v>92</v>
      </c>
      <c r="D7569" s="299" t="s">
        <v>57</v>
      </c>
      <c r="E7569" s="301">
        <v>28.095238095238088</v>
      </c>
      <c r="F7569" s="299" t="s">
        <v>77</v>
      </c>
    </row>
    <row r="7570" spans="1:6" x14ac:dyDescent="0.3">
      <c r="A7570" s="299" t="s">
        <v>495</v>
      </c>
      <c r="B7570" s="300">
        <v>43</v>
      </c>
      <c r="C7570" s="299" t="s">
        <v>92</v>
      </c>
      <c r="D7570" s="299" t="s">
        <v>58</v>
      </c>
      <c r="E7570" s="301">
        <v>70.999999999999986</v>
      </c>
      <c r="F7570" s="299" t="s">
        <v>187</v>
      </c>
    </row>
    <row r="7571" spans="1:6" x14ac:dyDescent="0.3">
      <c r="A7571" s="299" t="s">
        <v>495</v>
      </c>
      <c r="B7571" s="300">
        <v>43</v>
      </c>
      <c r="C7571" s="299" t="s">
        <v>92</v>
      </c>
      <c r="D7571" s="299" t="s">
        <v>58</v>
      </c>
      <c r="E7571" s="301">
        <v>90.571428571428584</v>
      </c>
      <c r="F7571" s="299" t="s">
        <v>77</v>
      </c>
    </row>
    <row r="7572" spans="1:6" x14ac:dyDescent="0.3">
      <c r="A7572" s="299" t="s">
        <v>495</v>
      </c>
      <c r="B7572" s="300">
        <v>43</v>
      </c>
      <c r="C7572" s="299" t="s">
        <v>92</v>
      </c>
      <c r="D7572" s="299" t="s">
        <v>59</v>
      </c>
      <c r="E7572" s="301">
        <v>194.14285714285714</v>
      </c>
      <c r="F7572" s="299" t="s">
        <v>187</v>
      </c>
    </row>
    <row r="7573" spans="1:6" x14ac:dyDescent="0.3">
      <c r="A7573" s="299" t="s">
        <v>495</v>
      </c>
      <c r="B7573" s="300">
        <v>43</v>
      </c>
      <c r="C7573" s="299" t="s">
        <v>92</v>
      </c>
      <c r="D7573" s="299" t="s">
        <v>59</v>
      </c>
      <c r="E7573" s="301">
        <v>499.66666666666663</v>
      </c>
      <c r="F7573" s="299" t="s">
        <v>77</v>
      </c>
    </row>
    <row r="7574" spans="1:6" x14ac:dyDescent="0.3">
      <c r="A7574" s="299" t="s">
        <v>495</v>
      </c>
      <c r="B7574" s="300">
        <v>43</v>
      </c>
      <c r="C7574" s="299" t="s">
        <v>92</v>
      </c>
      <c r="D7574" s="299" t="s">
        <v>60</v>
      </c>
      <c r="E7574" s="301">
        <v>197.80952380952385</v>
      </c>
      <c r="F7574" s="299" t="s">
        <v>187</v>
      </c>
    </row>
    <row r="7575" spans="1:6" x14ac:dyDescent="0.3">
      <c r="A7575" s="299" t="s">
        <v>495</v>
      </c>
      <c r="B7575" s="300">
        <v>43</v>
      </c>
      <c r="C7575" s="299" t="s">
        <v>92</v>
      </c>
      <c r="D7575" s="299" t="s">
        <v>60</v>
      </c>
      <c r="E7575" s="301">
        <v>1105.9047619047619</v>
      </c>
      <c r="F7575" s="299" t="s">
        <v>77</v>
      </c>
    </row>
    <row r="7576" spans="1:6" x14ac:dyDescent="0.3">
      <c r="A7576" s="299" t="s">
        <v>495</v>
      </c>
      <c r="B7576" s="300">
        <v>43</v>
      </c>
      <c r="C7576" s="299" t="s">
        <v>92</v>
      </c>
      <c r="D7576" s="299" t="s">
        <v>61</v>
      </c>
      <c r="E7576" s="301">
        <v>1.0000000000000004</v>
      </c>
      <c r="F7576" s="299" t="s">
        <v>187</v>
      </c>
    </row>
    <row r="7577" spans="1:6" x14ac:dyDescent="0.3">
      <c r="A7577" s="299" t="s">
        <v>495</v>
      </c>
      <c r="B7577" s="300">
        <v>43</v>
      </c>
      <c r="C7577" s="299" t="s">
        <v>92</v>
      </c>
      <c r="D7577" s="299" t="s">
        <v>61</v>
      </c>
      <c r="E7577" s="301">
        <v>175.52380952380952</v>
      </c>
      <c r="F7577" s="299" t="s">
        <v>77</v>
      </c>
    </row>
    <row r="7578" spans="1:6" x14ac:dyDescent="0.3">
      <c r="A7578" s="299" t="s">
        <v>495</v>
      </c>
      <c r="B7578" s="300">
        <v>43</v>
      </c>
      <c r="C7578" s="299" t="s">
        <v>92</v>
      </c>
      <c r="D7578" s="299" t="s">
        <v>62</v>
      </c>
      <c r="E7578" s="301">
        <v>81.904761904761884</v>
      </c>
      <c r="F7578" s="299" t="s">
        <v>187</v>
      </c>
    </row>
    <row r="7579" spans="1:6" x14ac:dyDescent="0.3">
      <c r="A7579" s="299" t="s">
        <v>495</v>
      </c>
      <c r="B7579" s="300">
        <v>43</v>
      </c>
      <c r="C7579" s="299" t="s">
        <v>92</v>
      </c>
      <c r="D7579" s="299" t="s">
        <v>62</v>
      </c>
      <c r="E7579" s="301">
        <v>445.95238095238102</v>
      </c>
      <c r="F7579" s="299" t="s">
        <v>77</v>
      </c>
    </row>
    <row r="7580" spans="1:6" x14ac:dyDescent="0.3">
      <c r="A7580" s="299" t="s">
        <v>495</v>
      </c>
      <c r="B7580" s="300">
        <v>43</v>
      </c>
      <c r="C7580" s="299" t="s">
        <v>92</v>
      </c>
      <c r="D7580" s="299" t="s">
        <v>63</v>
      </c>
      <c r="E7580" s="301">
        <v>81.190476190476161</v>
      </c>
      <c r="F7580" s="299" t="s">
        <v>187</v>
      </c>
    </row>
    <row r="7581" spans="1:6" x14ac:dyDescent="0.3">
      <c r="A7581" s="299" t="s">
        <v>495</v>
      </c>
      <c r="B7581" s="300">
        <v>43</v>
      </c>
      <c r="C7581" s="299" t="s">
        <v>92</v>
      </c>
      <c r="D7581" s="299" t="s">
        <v>63</v>
      </c>
      <c r="E7581" s="301">
        <v>857.71428571428555</v>
      </c>
      <c r="F7581" s="299" t="s">
        <v>77</v>
      </c>
    </row>
    <row r="7582" spans="1:6" x14ac:dyDescent="0.3">
      <c r="A7582" s="299" t="s">
        <v>495</v>
      </c>
      <c r="B7582" s="300">
        <v>43</v>
      </c>
      <c r="C7582" s="299" t="s">
        <v>92</v>
      </c>
      <c r="D7582" s="299" t="s">
        <v>64</v>
      </c>
      <c r="E7582" s="301">
        <v>73.142857142857139</v>
      </c>
      <c r="F7582" s="299" t="s">
        <v>187</v>
      </c>
    </row>
    <row r="7583" spans="1:6" x14ac:dyDescent="0.3">
      <c r="A7583" s="299" t="s">
        <v>495</v>
      </c>
      <c r="B7583" s="300">
        <v>43</v>
      </c>
      <c r="C7583" s="299" t="s">
        <v>92</v>
      </c>
      <c r="D7583" s="299" t="s">
        <v>64</v>
      </c>
      <c r="E7583" s="301">
        <v>5</v>
      </c>
      <c r="F7583" s="299" t="s">
        <v>80</v>
      </c>
    </row>
    <row r="7584" spans="1:6" x14ac:dyDescent="0.3">
      <c r="A7584" s="299" t="s">
        <v>495</v>
      </c>
      <c r="B7584" s="300">
        <v>43</v>
      </c>
      <c r="C7584" s="299" t="s">
        <v>92</v>
      </c>
      <c r="D7584" s="299" t="s">
        <v>64</v>
      </c>
      <c r="E7584" s="301">
        <v>218.0952380952381</v>
      </c>
      <c r="F7584" s="299" t="s">
        <v>77</v>
      </c>
    </row>
    <row r="7585" spans="1:6" x14ac:dyDescent="0.3">
      <c r="A7585" s="299" t="s">
        <v>495</v>
      </c>
      <c r="B7585" s="300">
        <v>43</v>
      </c>
      <c r="C7585" s="299" t="s">
        <v>92</v>
      </c>
      <c r="D7585" s="299" t="s">
        <v>65</v>
      </c>
      <c r="E7585" s="301">
        <v>167.57142857142856</v>
      </c>
      <c r="F7585" s="299" t="s">
        <v>187</v>
      </c>
    </row>
    <row r="7586" spans="1:6" x14ac:dyDescent="0.3">
      <c r="A7586" s="299" t="s">
        <v>495</v>
      </c>
      <c r="B7586" s="300">
        <v>43</v>
      </c>
      <c r="C7586" s="299" t="s">
        <v>92</v>
      </c>
      <c r="D7586" s="299" t="s">
        <v>65</v>
      </c>
      <c r="E7586" s="301">
        <v>225.00000000000003</v>
      </c>
      <c r="F7586" s="299" t="s">
        <v>77</v>
      </c>
    </row>
    <row r="7587" spans="1:6" x14ac:dyDescent="0.3">
      <c r="A7587" s="299" t="s">
        <v>495</v>
      </c>
      <c r="B7587" s="300">
        <v>43</v>
      </c>
      <c r="C7587" s="299" t="s">
        <v>92</v>
      </c>
      <c r="D7587" s="299" t="s">
        <v>67</v>
      </c>
      <c r="E7587" s="301">
        <v>48.190476190476176</v>
      </c>
      <c r="F7587" s="299" t="s">
        <v>77</v>
      </c>
    </row>
    <row r="7588" spans="1:6" x14ac:dyDescent="0.3">
      <c r="A7588" s="299" t="s">
        <v>495</v>
      </c>
      <c r="B7588" s="300">
        <v>44</v>
      </c>
      <c r="C7588" s="299" t="s">
        <v>91</v>
      </c>
      <c r="D7588" s="299" t="s">
        <v>47</v>
      </c>
      <c r="E7588" s="301">
        <v>21.904761904761905</v>
      </c>
      <c r="F7588" s="299" t="s">
        <v>187</v>
      </c>
    </row>
    <row r="7589" spans="1:6" x14ac:dyDescent="0.3">
      <c r="A7589" s="299" t="s">
        <v>495</v>
      </c>
      <c r="B7589" s="300">
        <v>44</v>
      </c>
      <c r="C7589" s="299" t="s">
        <v>91</v>
      </c>
      <c r="D7589" s="299" t="s">
        <v>47</v>
      </c>
      <c r="E7589" s="301">
        <v>10.428571428571429</v>
      </c>
      <c r="F7589" s="299" t="s">
        <v>188</v>
      </c>
    </row>
    <row r="7590" spans="1:6" x14ac:dyDescent="0.3">
      <c r="A7590" s="299" t="s">
        <v>495</v>
      </c>
      <c r="B7590" s="300">
        <v>44</v>
      </c>
      <c r="C7590" s="299" t="s">
        <v>91</v>
      </c>
      <c r="D7590" s="299" t="s">
        <v>47</v>
      </c>
      <c r="E7590" s="301">
        <v>408.04761904761898</v>
      </c>
      <c r="F7590" s="299" t="s">
        <v>77</v>
      </c>
    </row>
    <row r="7591" spans="1:6" x14ac:dyDescent="0.3">
      <c r="A7591" s="299" t="s">
        <v>495</v>
      </c>
      <c r="B7591" s="300">
        <v>44</v>
      </c>
      <c r="C7591" s="299" t="s">
        <v>91</v>
      </c>
      <c r="D7591" s="299" t="s">
        <v>48</v>
      </c>
      <c r="E7591" s="301">
        <v>28.571428571428562</v>
      </c>
      <c r="F7591" s="299" t="s">
        <v>77</v>
      </c>
    </row>
    <row r="7592" spans="1:6" x14ac:dyDescent="0.3">
      <c r="A7592" s="299" t="s">
        <v>495</v>
      </c>
      <c r="B7592" s="300">
        <v>44</v>
      </c>
      <c r="C7592" s="299" t="s">
        <v>91</v>
      </c>
      <c r="D7592" s="299" t="s">
        <v>49</v>
      </c>
      <c r="E7592" s="301">
        <v>25.8095238095238</v>
      </c>
      <c r="F7592" s="299" t="s">
        <v>187</v>
      </c>
    </row>
    <row r="7593" spans="1:6" x14ac:dyDescent="0.3">
      <c r="A7593" s="299" t="s">
        <v>495</v>
      </c>
      <c r="B7593" s="300">
        <v>44</v>
      </c>
      <c r="C7593" s="299" t="s">
        <v>91</v>
      </c>
      <c r="D7593" s="299" t="s">
        <v>49</v>
      </c>
      <c r="E7593" s="301">
        <v>873.33333333333326</v>
      </c>
      <c r="F7593" s="299" t="s">
        <v>77</v>
      </c>
    </row>
    <row r="7594" spans="1:6" x14ac:dyDescent="0.3">
      <c r="A7594" s="299" t="s">
        <v>495</v>
      </c>
      <c r="B7594" s="300">
        <v>44</v>
      </c>
      <c r="C7594" s="299" t="s">
        <v>91</v>
      </c>
      <c r="D7594" s="299" t="s">
        <v>50</v>
      </c>
      <c r="E7594" s="301">
        <v>2.0000000000000009</v>
      </c>
      <c r="F7594" s="299" t="s">
        <v>77</v>
      </c>
    </row>
    <row r="7595" spans="1:6" x14ac:dyDescent="0.3">
      <c r="A7595" s="299" t="s">
        <v>495</v>
      </c>
      <c r="B7595" s="300">
        <v>44</v>
      </c>
      <c r="C7595" s="299" t="s">
        <v>91</v>
      </c>
      <c r="D7595" s="299" t="s">
        <v>51</v>
      </c>
      <c r="E7595" s="301">
        <v>1.0000000000000004</v>
      </c>
      <c r="F7595" s="299" t="s">
        <v>187</v>
      </c>
    </row>
    <row r="7596" spans="1:6" x14ac:dyDescent="0.3">
      <c r="A7596" s="299" t="s">
        <v>495</v>
      </c>
      <c r="B7596" s="300">
        <v>44</v>
      </c>
      <c r="C7596" s="299" t="s">
        <v>91</v>
      </c>
      <c r="D7596" s="299" t="s">
        <v>51</v>
      </c>
      <c r="E7596" s="301">
        <v>24.666666666666657</v>
      </c>
      <c r="F7596" s="299" t="s">
        <v>77</v>
      </c>
    </row>
    <row r="7597" spans="1:6" x14ac:dyDescent="0.3">
      <c r="A7597" s="299" t="s">
        <v>495</v>
      </c>
      <c r="B7597" s="300">
        <v>44</v>
      </c>
      <c r="C7597" s="299" t="s">
        <v>91</v>
      </c>
      <c r="D7597" s="299" t="s">
        <v>52</v>
      </c>
      <c r="E7597" s="301">
        <v>74</v>
      </c>
      <c r="F7597" s="299" t="s">
        <v>187</v>
      </c>
    </row>
    <row r="7598" spans="1:6" x14ac:dyDescent="0.3">
      <c r="A7598" s="299" t="s">
        <v>495</v>
      </c>
      <c r="B7598" s="300">
        <v>44</v>
      </c>
      <c r="C7598" s="299" t="s">
        <v>91</v>
      </c>
      <c r="D7598" s="299" t="s">
        <v>52</v>
      </c>
      <c r="E7598" s="301">
        <v>500.90476190476193</v>
      </c>
      <c r="F7598" s="299" t="s">
        <v>77</v>
      </c>
    </row>
    <row r="7599" spans="1:6" x14ac:dyDescent="0.3">
      <c r="A7599" s="299" t="s">
        <v>495</v>
      </c>
      <c r="B7599" s="300">
        <v>44</v>
      </c>
      <c r="C7599" s="299" t="s">
        <v>91</v>
      </c>
      <c r="D7599" s="299" t="s">
        <v>53</v>
      </c>
      <c r="E7599" s="301">
        <v>124.66666666666663</v>
      </c>
      <c r="F7599" s="299" t="s">
        <v>187</v>
      </c>
    </row>
    <row r="7600" spans="1:6" x14ac:dyDescent="0.3">
      <c r="A7600" s="299" t="s">
        <v>495</v>
      </c>
      <c r="B7600" s="300">
        <v>44</v>
      </c>
      <c r="C7600" s="299" t="s">
        <v>91</v>
      </c>
      <c r="D7600" s="299" t="s">
        <v>53</v>
      </c>
      <c r="E7600" s="301">
        <v>265.85714285714283</v>
      </c>
      <c r="F7600" s="299" t="s">
        <v>77</v>
      </c>
    </row>
    <row r="7601" spans="1:6" x14ac:dyDescent="0.3">
      <c r="A7601" s="299" t="s">
        <v>495</v>
      </c>
      <c r="B7601" s="300">
        <v>44</v>
      </c>
      <c r="C7601" s="299" t="s">
        <v>91</v>
      </c>
      <c r="D7601" s="299" t="s">
        <v>54</v>
      </c>
      <c r="E7601" s="301">
        <v>20.666666666666668</v>
      </c>
      <c r="F7601" s="299" t="s">
        <v>187</v>
      </c>
    </row>
    <row r="7602" spans="1:6" x14ac:dyDescent="0.3">
      <c r="A7602" s="299" t="s">
        <v>495</v>
      </c>
      <c r="B7602" s="300">
        <v>44</v>
      </c>
      <c r="C7602" s="299" t="s">
        <v>91</v>
      </c>
      <c r="D7602" s="299" t="s">
        <v>54</v>
      </c>
      <c r="E7602" s="301">
        <v>175.9047619047619</v>
      </c>
      <c r="F7602" s="299" t="s">
        <v>77</v>
      </c>
    </row>
    <row r="7603" spans="1:6" x14ac:dyDescent="0.3">
      <c r="A7603" s="299" t="s">
        <v>495</v>
      </c>
      <c r="B7603" s="300">
        <v>44</v>
      </c>
      <c r="C7603" s="299" t="s">
        <v>91</v>
      </c>
      <c r="D7603" s="299" t="s">
        <v>55</v>
      </c>
      <c r="E7603" s="301">
        <v>85.190476190476204</v>
      </c>
      <c r="F7603" s="299" t="s">
        <v>187</v>
      </c>
    </row>
    <row r="7604" spans="1:6" x14ac:dyDescent="0.3">
      <c r="A7604" s="299" t="s">
        <v>495</v>
      </c>
      <c r="B7604" s="300">
        <v>44</v>
      </c>
      <c r="C7604" s="299" t="s">
        <v>91</v>
      </c>
      <c r="D7604" s="299" t="s">
        <v>55</v>
      </c>
      <c r="E7604" s="301">
        <v>575.80952380952385</v>
      </c>
      <c r="F7604" s="299" t="s">
        <v>77</v>
      </c>
    </row>
    <row r="7605" spans="1:6" x14ac:dyDescent="0.3">
      <c r="A7605" s="299" t="s">
        <v>495</v>
      </c>
      <c r="B7605" s="300">
        <v>44</v>
      </c>
      <c r="C7605" s="299" t="s">
        <v>91</v>
      </c>
      <c r="D7605" s="299" t="s">
        <v>56</v>
      </c>
      <c r="E7605" s="301">
        <v>5.5238095238095228</v>
      </c>
      <c r="F7605" s="299" t="s">
        <v>187</v>
      </c>
    </row>
    <row r="7606" spans="1:6" x14ac:dyDescent="0.3">
      <c r="A7606" s="299" t="s">
        <v>495</v>
      </c>
      <c r="B7606" s="300">
        <v>44</v>
      </c>
      <c r="C7606" s="299" t="s">
        <v>91</v>
      </c>
      <c r="D7606" s="299" t="s">
        <v>56</v>
      </c>
      <c r="E7606" s="301">
        <v>2.9999999999999991</v>
      </c>
      <c r="F7606" s="299" t="s">
        <v>77</v>
      </c>
    </row>
    <row r="7607" spans="1:6" x14ac:dyDescent="0.3">
      <c r="A7607" s="299" t="s">
        <v>495</v>
      </c>
      <c r="B7607" s="300">
        <v>44</v>
      </c>
      <c r="C7607" s="299" t="s">
        <v>91</v>
      </c>
      <c r="D7607" s="299" t="s">
        <v>57</v>
      </c>
      <c r="E7607" s="301">
        <v>5.9047619047619033</v>
      </c>
      <c r="F7607" s="299" t="s">
        <v>187</v>
      </c>
    </row>
    <row r="7608" spans="1:6" x14ac:dyDescent="0.3">
      <c r="A7608" s="299" t="s">
        <v>495</v>
      </c>
      <c r="B7608" s="300">
        <v>44</v>
      </c>
      <c r="C7608" s="299" t="s">
        <v>91</v>
      </c>
      <c r="D7608" s="299" t="s">
        <v>57</v>
      </c>
      <c r="E7608" s="301">
        <v>2.9523809523809517</v>
      </c>
      <c r="F7608" s="299" t="s">
        <v>77</v>
      </c>
    </row>
    <row r="7609" spans="1:6" x14ac:dyDescent="0.3">
      <c r="A7609" s="299" t="s">
        <v>495</v>
      </c>
      <c r="B7609" s="300">
        <v>44</v>
      </c>
      <c r="C7609" s="299" t="s">
        <v>91</v>
      </c>
      <c r="D7609" s="299" t="s">
        <v>58</v>
      </c>
      <c r="E7609" s="301">
        <v>2.0000000000000009</v>
      </c>
      <c r="F7609" s="299" t="s">
        <v>77</v>
      </c>
    </row>
    <row r="7610" spans="1:6" x14ac:dyDescent="0.3">
      <c r="A7610" s="299" t="s">
        <v>495</v>
      </c>
      <c r="B7610" s="300">
        <v>44</v>
      </c>
      <c r="C7610" s="299" t="s">
        <v>91</v>
      </c>
      <c r="D7610" s="299" t="s">
        <v>59</v>
      </c>
      <c r="E7610" s="301">
        <v>10.714285714285714</v>
      </c>
      <c r="F7610" s="299" t="s">
        <v>187</v>
      </c>
    </row>
    <row r="7611" spans="1:6" x14ac:dyDescent="0.3">
      <c r="A7611" s="299" t="s">
        <v>495</v>
      </c>
      <c r="B7611" s="300">
        <v>44</v>
      </c>
      <c r="C7611" s="299" t="s">
        <v>91</v>
      </c>
      <c r="D7611" s="299" t="s">
        <v>59</v>
      </c>
      <c r="E7611" s="301">
        <v>16.619047619047628</v>
      </c>
      <c r="F7611" s="299" t="s">
        <v>77</v>
      </c>
    </row>
    <row r="7612" spans="1:6" x14ac:dyDescent="0.3">
      <c r="A7612" s="299" t="s">
        <v>495</v>
      </c>
      <c r="B7612" s="300">
        <v>44</v>
      </c>
      <c r="C7612" s="299" t="s">
        <v>91</v>
      </c>
      <c r="D7612" s="299" t="s">
        <v>60</v>
      </c>
      <c r="E7612" s="301">
        <v>17.619047619047624</v>
      </c>
      <c r="F7612" s="299" t="s">
        <v>187</v>
      </c>
    </row>
    <row r="7613" spans="1:6" x14ac:dyDescent="0.3">
      <c r="A7613" s="299" t="s">
        <v>495</v>
      </c>
      <c r="B7613" s="300">
        <v>44</v>
      </c>
      <c r="C7613" s="299" t="s">
        <v>91</v>
      </c>
      <c r="D7613" s="299" t="s">
        <v>60</v>
      </c>
      <c r="E7613" s="301">
        <v>288.38095238095241</v>
      </c>
      <c r="F7613" s="299" t="s">
        <v>77</v>
      </c>
    </row>
    <row r="7614" spans="1:6" x14ac:dyDescent="0.3">
      <c r="A7614" s="299" t="s">
        <v>495</v>
      </c>
      <c r="B7614" s="300">
        <v>44</v>
      </c>
      <c r="C7614" s="299" t="s">
        <v>91</v>
      </c>
      <c r="D7614" s="299" t="s">
        <v>61</v>
      </c>
      <c r="E7614" s="301">
        <v>60.523809523809511</v>
      </c>
      <c r="F7614" s="299" t="s">
        <v>77</v>
      </c>
    </row>
    <row r="7615" spans="1:6" x14ac:dyDescent="0.3">
      <c r="A7615" s="299" t="s">
        <v>495</v>
      </c>
      <c r="B7615" s="300">
        <v>44</v>
      </c>
      <c r="C7615" s="299" t="s">
        <v>91</v>
      </c>
      <c r="D7615" s="299" t="s">
        <v>62</v>
      </c>
      <c r="E7615" s="301">
        <v>5.9999999999999982</v>
      </c>
      <c r="F7615" s="299" t="s">
        <v>187</v>
      </c>
    </row>
    <row r="7616" spans="1:6" x14ac:dyDescent="0.3">
      <c r="A7616" s="299" t="s">
        <v>495</v>
      </c>
      <c r="B7616" s="300">
        <v>44</v>
      </c>
      <c r="C7616" s="299" t="s">
        <v>91</v>
      </c>
      <c r="D7616" s="299" t="s">
        <v>62</v>
      </c>
      <c r="E7616" s="301">
        <v>21.857142857142854</v>
      </c>
      <c r="F7616" s="299" t="s">
        <v>77</v>
      </c>
    </row>
    <row r="7617" spans="1:6" x14ac:dyDescent="0.3">
      <c r="A7617" s="299" t="s">
        <v>495</v>
      </c>
      <c r="B7617" s="300">
        <v>44</v>
      </c>
      <c r="C7617" s="299" t="s">
        <v>91</v>
      </c>
      <c r="D7617" s="299" t="s">
        <v>63</v>
      </c>
      <c r="E7617" s="301">
        <v>2.0000000000000009</v>
      </c>
      <c r="F7617" s="299" t="s">
        <v>187</v>
      </c>
    </row>
    <row r="7618" spans="1:6" x14ac:dyDescent="0.3">
      <c r="A7618" s="299" t="s">
        <v>495</v>
      </c>
      <c r="B7618" s="300">
        <v>44</v>
      </c>
      <c r="C7618" s="299" t="s">
        <v>91</v>
      </c>
      <c r="D7618" s="299" t="s">
        <v>63</v>
      </c>
      <c r="E7618" s="301">
        <v>170.1904761904762</v>
      </c>
      <c r="F7618" s="299" t="s">
        <v>77</v>
      </c>
    </row>
    <row r="7619" spans="1:6" x14ac:dyDescent="0.3">
      <c r="A7619" s="299" t="s">
        <v>495</v>
      </c>
      <c r="B7619" s="300">
        <v>44</v>
      </c>
      <c r="C7619" s="299" t="s">
        <v>91</v>
      </c>
      <c r="D7619" s="299" t="s">
        <v>64</v>
      </c>
      <c r="E7619" s="301">
        <v>2.9999999999999991</v>
      </c>
      <c r="F7619" s="299" t="s">
        <v>187</v>
      </c>
    </row>
    <row r="7620" spans="1:6" x14ac:dyDescent="0.3">
      <c r="A7620" s="299" t="s">
        <v>495</v>
      </c>
      <c r="B7620" s="300">
        <v>44</v>
      </c>
      <c r="C7620" s="299" t="s">
        <v>91</v>
      </c>
      <c r="D7620" s="299" t="s">
        <v>64</v>
      </c>
      <c r="E7620" s="301">
        <v>29.285714285714274</v>
      </c>
      <c r="F7620" s="299" t="s">
        <v>77</v>
      </c>
    </row>
    <row r="7621" spans="1:6" x14ac:dyDescent="0.3">
      <c r="A7621" s="299" t="s">
        <v>495</v>
      </c>
      <c r="B7621" s="300">
        <v>44</v>
      </c>
      <c r="C7621" s="299" t="s">
        <v>91</v>
      </c>
      <c r="D7621" s="299" t="s">
        <v>65</v>
      </c>
      <c r="E7621" s="301">
        <v>30.999999999999986</v>
      </c>
      <c r="F7621" s="299" t="s">
        <v>187</v>
      </c>
    </row>
    <row r="7622" spans="1:6" x14ac:dyDescent="0.3">
      <c r="A7622" s="299" t="s">
        <v>495</v>
      </c>
      <c r="B7622" s="300">
        <v>44</v>
      </c>
      <c r="C7622" s="299" t="s">
        <v>91</v>
      </c>
      <c r="D7622" s="299" t="s">
        <v>65</v>
      </c>
      <c r="E7622" s="301">
        <v>43.285714285714285</v>
      </c>
      <c r="F7622" s="299" t="s">
        <v>77</v>
      </c>
    </row>
    <row r="7623" spans="1:6" x14ac:dyDescent="0.3">
      <c r="A7623" s="299" t="s">
        <v>495</v>
      </c>
      <c r="B7623" s="300">
        <v>44</v>
      </c>
      <c r="C7623" s="299" t="s">
        <v>91</v>
      </c>
      <c r="D7623" s="299" t="s">
        <v>67</v>
      </c>
      <c r="E7623" s="301">
        <v>0.85714285714285743</v>
      </c>
      <c r="F7623" s="299" t="s">
        <v>77</v>
      </c>
    </row>
    <row r="7624" spans="1:6" x14ac:dyDescent="0.3">
      <c r="A7624" s="299" t="s">
        <v>495</v>
      </c>
      <c r="B7624" s="300">
        <v>44</v>
      </c>
      <c r="C7624" s="299" t="s">
        <v>92</v>
      </c>
      <c r="D7624" s="299" t="s">
        <v>47</v>
      </c>
      <c r="E7624" s="301">
        <v>15.95238095238096</v>
      </c>
      <c r="F7624" s="299" t="s">
        <v>187</v>
      </c>
    </row>
    <row r="7625" spans="1:6" x14ac:dyDescent="0.3">
      <c r="A7625" s="299" t="s">
        <v>495</v>
      </c>
      <c r="B7625" s="300">
        <v>44</v>
      </c>
      <c r="C7625" s="299" t="s">
        <v>92</v>
      </c>
      <c r="D7625" s="299" t="s">
        <v>47</v>
      </c>
      <c r="E7625" s="301">
        <v>21</v>
      </c>
      <c r="F7625" s="299" t="s">
        <v>188</v>
      </c>
    </row>
    <row r="7626" spans="1:6" x14ac:dyDescent="0.3">
      <c r="A7626" s="299" t="s">
        <v>495</v>
      </c>
      <c r="B7626" s="300">
        <v>44</v>
      </c>
      <c r="C7626" s="299" t="s">
        <v>92</v>
      </c>
      <c r="D7626" s="299" t="s">
        <v>47</v>
      </c>
      <c r="E7626" s="301">
        <v>132.19047619047623</v>
      </c>
      <c r="F7626" s="299" t="s">
        <v>77</v>
      </c>
    </row>
    <row r="7627" spans="1:6" x14ac:dyDescent="0.3">
      <c r="A7627" s="299" t="s">
        <v>495</v>
      </c>
      <c r="B7627" s="300">
        <v>44</v>
      </c>
      <c r="C7627" s="299" t="s">
        <v>92</v>
      </c>
      <c r="D7627" s="299" t="s">
        <v>48</v>
      </c>
      <c r="E7627" s="301">
        <v>1.0000000000000004</v>
      </c>
      <c r="F7627" s="299" t="s">
        <v>187</v>
      </c>
    </row>
    <row r="7628" spans="1:6" x14ac:dyDescent="0.3">
      <c r="A7628" s="299" t="s">
        <v>495</v>
      </c>
      <c r="B7628" s="300">
        <v>44</v>
      </c>
      <c r="C7628" s="299" t="s">
        <v>92</v>
      </c>
      <c r="D7628" s="299" t="s">
        <v>48</v>
      </c>
      <c r="E7628" s="301">
        <v>22</v>
      </c>
      <c r="F7628" s="299" t="s">
        <v>77</v>
      </c>
    </row>
    <row r="7629" spans="1:6" x14ac:dyDescent="0.3">
      <c r="A7629" s="299" t="s">
        <v>495</v>
      </c>
      <c r="B7629" s="300">
        <v>44</v>
      </c>
      <c r="C7629" s="299" t="s">
        <v>92</v>
      </c>
      <c r="D7629" s="299" t="s">
        <v>49</v>
      </c>
      <c r="E7629" s="301">
        <v>30.095238095238081</v>
      </c>
      <c r="F7629" s="299" t="s">
        <v>187</v>
      </c>
    </row>
    <row r="7630" spans="1:6" x14ac:dyDescent="0.3">
      <c r="A7630" s="299" t="s">
        <v>495</v>
      </c>
      <c r="B7630" s="300">
        <v>44</v>
      </c>
      <c r="C7630" s="299" t="s">
        <v>92</v>
      </c>
      <c r="D7630" s="299" t="s">
        <v>49</v>
      </c>
      <c r="E7630" s="301">
        <v>591.95238095238096</v>
      </c>
      <c r="F7630" s="299" t="s">
        <v>77</v>
      </c>
    </row>
    <row r="7631" spans="1:6" x14ac:dyDescent="0.3">
      <c r="A7631" s="299" t="s">
        <v>495</v>
      </c>
      <c r="B7631" s="300">
        <v>44</v>
      </c>
      <c r="C7631" s="299" t="s">
        <v>92</v>
      </c>
      <c r="D7631" s="299" t="s">
        <v>51</v>
      </c>
      <c r="E7631" s="301">
        <v>10.333333333333334</v>
      </c>
      <c r="F7631" s="299" t="s">
        <v>77</v>
      </c>
    </row>
    <row r="7632" spans="1:6" x14ac:dyDescent="0.3">
      <c r="A7632" s="299" t="s">
        <v>495</v>
      </c>
      <c r="B7632" s="300">
        <v>44</v>
      </c>
      <c r="C7632" s="299" t="s">
        <v>92</v>
      </c>
      <c r="D7632" s="299" t="s">
        <v>52</v>
      </c>
      <c r="E7632" s="301">
        <v>98.952380952380921</v>
      </c>
      <c r="F7632" s="299" t="s">
        <v>187</v>
      </c>
    </row>
    <row r="7633" spans="1:6" x14ac:dyDescent="0.3">
      <c r="A7633" s="299" t="s">
        <v>495</v>
      </c>
      <c r="B7633" s="300">
        <v>44</v>
      </c>
      <c r="C7633" s="299" t="s">
        <v>92</v>
      </c>
      <c r="D7633" s="299" t="s">
        <v>52</v>
      </c>
      <c r="E7633" s="301">
        <v>243.47619047619054</v>
      </c>
      <c r="F7633" s="299" t="s">
        <v>77</v>
      </c>
    </row>
    <row r="7634" spans="1:6" x14ac:dyDescent="0.3">
      <c r="A7634" s="299" t="s">
        <v>495</v>
      </c>
      <c r="B7634" s="300">
        <v>44</v>
      </c>
      <c r="C7634" s="299" t="s">
        <v>92</v>
      </c>
      <c r="D7634" s="299" t="s">
        <v>53</v>
      </c>
      <c r="E7634" s="301">
        <v>44.047619047619044</v>
      </c>
      <c r="F7634" s="299" t="s">
        <v>187</v>
      </c>
    </row>
    <row r="7635" spans="1:6" x14ac:dyDescent="0.3">
      <c r="A7635" s="299" t="s">
        <v>495</v>
      </c>
      <c r="B7635" s="300">
        <v>44</v>
      </c>
      <c r="C7635" s="299" t="s">
        <v>92</v>
      </c>
      <c r="D7635" s="299" t="s">
        <v>53</v>
      </c>
      <c r="E7635" s="301">
        <v>257.04761904761904</v>
      </c>
      <c r="F7635" s="299" t="s">
        <v>77</v>
      </c>
    </row>
    <row r="7636" spans="1:6" x14ac:dyDescent="0.3">
      <c r="A7636" s="299" t="s">
        <v>495</v>
      </c>
      <c r="B7636" s="300">
        <v>44</v>
      </c>
      <c r="C7636" s="299" t="s">
        <v>92</v>
      </c>
      <c r="D7636" s="299" t="s">
        <v>54</v>
      </c>
      <c r="E7636" s="301">
        <v>61.999999999999972</v>
      </c>
      <c r="F7636" s="299" t="s">
        <v>187</v>
      </c>
    </row>
    <row r="7637" spans="1:6" x14ac:dyDescent="0.3">
      <c r="A7637" s="299" t="s">
        <v>495</v>
      </c>
      <c r="B7637" s="300">
        <v>44</v>
      </c>
      <c r="C7637" s="299" t="s">
        <v>92</v>
      </c>
      <c r="D7637" s="299" t="s">
        <v>54</v>
      </c>
      <c r="E7637" s="301">
        <v>553.04761904761904</v>
      </c>
      <c r="F7637" s="299" t="s">
        <v>77</v>
      </c>
    </row>
    <row r="7638" spans="1:6" x14ac:dyDescent="0.3">
      <c r="A7638" s="299" t="s">
        <v>495</v>
      </c>
      <c r="B7638" s="300">
        <v>44</v>
      </c>
      <c r="C7638" s="299" t="s">
        <v>92</v>
      </c>
      <c r="D7638" s="299" t="s">
        <v>55</v>
      </c>
      <c r="E7638" s="301">
        <v>152.00000000000003</v>
      </c>
      <c r="F7638" s="299" t="s">
        <v>187</v>
      </c>
    </row>
    <row r="7639" spans="1:6" x14ac:dyDescent="0.3">
      <c r="A7639" s="299" t="s">
        <v>495</v>
      </c>
      <c r="B7639" s="300">
        <v>44</v>
      </c>
      <c r="C7639" s="299" t="s">
        <v>92</v>
      </c>
      <c r="D7639" s="299" t="s">
        <v>55</v>
      </c>
      <c r="E7639" s="301">
        <v>435.71428571428578</v>
      </c>
      <c r="F7639" s="299" t="s">
        <v>77</v>
      </c>
    </row>
    <row r="7640" spans="1:6" x14ac:dyDescent="0.3">
      <c r="A7640" s="299" t="s">
        <v>495</v>
      </c>
      <c r="B7640" s="300">
        <v>44</v>
      </c>
      <c r="C7640" s="299" t="s">
        <v>92</v>
      </c>
      <c r="D7640" s="299" t="s">
        <v>56</v>
      </c>
      <c r="E7640" s="301">
        <v>1.0000000000000004</v>
      </c>
      <c r="F7640" s="299" t="s">
        <v>187</v>
      </c>
    </row>
    <row r="7641" spans="1:6" x14ac:dyDescent="0.3">
      <c r="A7641" s="299" t="s">
        <v>495</v>
      </c>
      <c r="B7641" s="300">
        <v>44</v>
      </c>
      <c r="C7641" s="299" t="s">
        <v>92</v>
      </c>
      <c r="D7641" s="299" t="s">
        <v>56</v>
      </c>
      <c r="E7641" s="301">
        <v>5</v>
      </c>
      <c r="F7641" s="299" t="s">
        <v>77</v>
      </c>
    </row>
    <row r="7642" spans="1:6" x14ac:dyDescent="0.3">
      <c r="A7642" s="299" t="s">
        <v>495</v>
      </c>
      <c r="B7642" s="300">
        <v>44</v>
      </c>
      <c r="C7642" s="299" t="s">
        <v>92</v>
      </c>
      <c r="D7642" s="299" t="s">
        <v>57</v>
      </c>
      <c r="E7642" s="301">
        <v>1.0000000000000004</v>
      </c>
      <c r="F7642" s="299" t="s">
        <v>187</v>
      </c>
    </row>
    <row r="7643" spans="1:6" x14ac:dyDescent="0.3">
      <c r="A7643" s="299" t="s">
        <v>495</v>
      </c>
      <c r="B7643" s="300">
        <v>44</v>
      </c>
      <c r="C7643" s="299" t="s">
        <v>92</v>
      </c>
      <c r="D7643" s="299" t="s">
        <v>57</v>
      </c>
      <c r="E7643" s="301">
        <v>8.0000000000000036</v>
      </c>
      <c r="F7643" s="299" t="s">
        <v>77</v>
      </c>
    </row>
    <row r="7644" spans="1:6" x14ac:dyDescent="0.3">
      <c r="A7644" s="299" t="s">
        <v>495</v>
      </c>
      <c r="B7644" s="300">
        <v>44</v>
      </c>
      <c r="C7644" s="299" t="s">
        <v>92</v>
      </c>
      <c r="D7644" s="299" t="s">
        <v>58</v>
      </c>
      <c r="E7644" s="301">
        <v>1.0952380952380958</v>
      </c>
      <c r="F7644" s="299" t="s">
        <v>187</v>
      </c>
    </row>
    <row r="7645" spans="1:6" x14ac:dyDescent="0.3">
      <c r="A7645" s="299" t="s">
        <v>495</v>
      </c>
      <c r="B7645" s="300">
        <v>44</v>
      </c>
      <c r="C7645" s="299" t="s">
        <v>92</v>
      </c>
      <c r="D7645" s="299" t="s">
        <v>58</v>
      </c>
      <c r="E7645" s="301">
        <v>2.0000000000000009</v>
      </c>
      <c r="F7645" s="299" t="s">
        <v>77</v>
      </c>
    </row>
    <row r="7646" spans="1:6" x14ac:dyDescent="0.3">
      <c r="A7646" s="299" t="s">
        <v>495</v>
      </c>
      <c r="B7646" s="300">
        <v>44</v>
      </c>
      <c r="C7646" s="299" t="s">
        <v>92</v>
      </c>
      <c r="D7646" s="299" t="s">
        <v>59</v>
      </c>
      <c r="E7646" s="301">
        <v>5</v>
      </c>
      <c r="F7646" s="299" t="s">
        <v>187</v>
      </c>
    </row>
    <row r="7647" spans="1:6" x14ac:dyDescent="0.3">
      <c r="A7647" s="299" t="s">
        <v>495</v>
      </c>
      <c r="B7647" s="300">
        <v>44</v>
      </c>
      <c r="C7647" s="299" t="s">
        <v>92</v>
      </c>
      <c r="D7647" s="299" t="s">
        <v>59</v>
      </c>
      <c r="E7647" s="301">
        <v>20.761904761904763</v>
      </c>
      <c r="F7647" s="299" t="s">
        <v>77</v>
      </c>
    </row>
    <row r="7648" spans="1:6" x14ac:dyDescent="0.3">
      <c r="A7648" s="299" t="s">
        <v>495</v>
      </c>
      <c r="B7648" s="300">
        <v>44</v>
      </c>
      <c r="C7648" s="299" t="s">
        <v>92</v>
      </c>
      <c r="D7648" s="299" t="s">
        <v>60</v>
      </c>
      <c r="E7648" s="301">
        <v>21</v>
      </c>
      <c r="F7648" s="299" t="s">
        <v>187</v>
      </c>
    </row>
    <row r="7649" spans="1:6" x14ac:dyDescent="0.3">
      <c r="A7649" s="299" t="s">
        <v>495</v>
      </c>
      <c r="B7649" s="300">
        <v>44</v>
      </c>
      <c r="C7649" s="299" t="s">
        <v>92</v>
      </c>
      <c r="D7649" s="299" t="s">
        <v>60</v>
      </c>
      <c r="E7649" s="301">
        <v>172.80952380952377</v>
      </c>
      <c r="F7649" s="299" t="s">
        <v>77</v>
      </c>
    </row>
    <row r="7650" spans="1:6" x14ac:dyDescent="0.3">
      <c r="A7650" s="299" t="s">
        <v>495</v>
      </c>
      <c r="B7650" s="300">
        <v>44</v>
      </c>
      <c r="C7650" s="299" t="s">
        <v>92</v>
      </c>
      <c r="D7650" s="299" t="s">
        <v>61</v>
      </c>
      <c r="E7650" s="301">
        <v>59.238095238095241</v>
      </c>
      <c r="F7650" s="299" t="s">
        <v>77</v>
      </c>
    </row>
    <row r="7651" spans="1:6" x14ac:dyDescent="0.3">
      <c r="A7651" s="299" t="s">
        <v>495</v>
      </c>
      <c r="B7651" s="300">
        <v>44</v>
      </c>
      <c r="C7651" s="299" t="s">
        <v>92</v>
      </c>
      <c r="D7651" s="299" t="s">
        <v>62</v>
      </c>
      <c r="E7651" s="301">
        <v>5.9999999999999982</v>
      </c>
      <c r="F7651" s="299" t="s">
        <v>187</v>
      </c>
    </row>
    <row r="7652" spans="1:6" x14ac:dyDescent="0.3">
      <c r="A7652" s="299" t="s">
        <v>495</v>
      </c>
      <c r="B7652" s="300">
        <v>44</v>
      </c>
      <c r="C7652" s="299" t="s">
        <v>92</v>
      </c>
      <c r="D7652" s="299" t="s">
        <v>62</v>
      </c>
      <c r="E7652" s="301">
        <v>28.666666666666657</v>
      </c>
      <c r="F7652" s="299" t="s">
        <v>77</v>
      </c>
    </row>
    <row r="7653" spans="1:6" x14ac:dyDescent="0.3">
      <c r="A7653" s="299" t="s">
        <v>495</v>
      </c>
      <c r="B7653" s="300">
        <v>44</v>
      </c>
      <c r="C7653" s="299" t="s">
        <v>92</v>
      </c>
      <c r="D7653" s="299" t="s">
        <v>63</v>
      </c>
      <c r="E7653" s="301">
        <v>4.0000000000000018</v>
      </c>
      <c r="F7653" s="299" t="s">
        <v>187</v>
      </c>
    </row>
    <row r="7654" spans="1:6" x14ac:dyDescent="0.3">
      <c r="A7654" s="299" t="s">
        <v>495</v>
      </c>
      <c r="B7654" s="300">
        <v>44</v>
      </c>
      <c r="C7654" s="299" t="s">
        <v>92</v>
      </c>
      <c r="D7654" s="299" t="s">
        <v>63</v>
      </c>
      <c r="E7654" s="301">
        <v>152.42857142857139</v>
      </c>
      <c r="F7654" s="299" t="s">
        <v>77</v>
      </c>
    </row>
    <row r="7655" spans="1:6" x14ac:dyDescent="0.3">
      <c r="A7655" s="299" t="s">
        <v>495</v>
      </c>
      <c r="B7655" s="300">
        <v>44</v>
      </c>
      <c r="C7655" s="299" t="s">
        <v>92</v>
      </c>
      <c r="D7655" s="299" t="s">
        <v>64</v>
      </c>
      <c r="E7655" s="301">
        <v>5.9999999999999982</v>
      </c>
      <c r="F7655" s="299" t="s">
        <v>187</v>
      </c>
    </row>
    <row r="7656" spans="1:6" x14ac:dyDescent="0.3">
      <c r="A7656" s="299" t="s">
        <v>495</v>
      </c>
      <c r="B7656" s="300">
        <v>44</v>
      </c>
      <c r="C7656" s="299" t="s">
        <v>92</v>
      </c>
      <c r="D7656" s="299" t="s">
        <v>64</v>
      </c>
      <c r="E7656" s="301">
        <v>20.428571428571427</v>
      </c>
      <c r="F7656" s="299" t="s">
        <v>77</v>
      </c>
    </row>
    <row r="7657" spans="1:6" x14ac:dyDescent="0.3">
      <c r="A7657" s="299" t="s">
        <v>495</v>
      </c>
      <c r="B7657" s="300">
        <v>44</v>
      </c>
      <c r="C7657" s="299" t="s">
        <v>92</v>
      </c>
      <c r="D7657" s="299" t="s">
        <v>65</v>
      </c>
      <c r="E7657" s="301">
        <v>21</v>
      </c>
      <c r="F7657" s="299" t="s">
        <v>187</v>
      </c>
    </row>
    <row r="7658" spans="1:6" x14ac:dyDescent="0.3">
      <c r="A7658" s="299" t="s">
        <v>495</v>
      </c>
      <c r="B7658" s="300">
        <v>44</v>
      </c>
      <c r="C7658" s="299" t="s">
        <v>92</v>
      </c>
      <c r="D7658" s="299" t="s">
        <v>65</v>
      </c>
      <c r="E7658" s="301">
        <v>27.285714285714278</v>
      </c>
      <c r="F7658" s="299" t="s">
        <v>77</v>
      </c>
    </row>
    <row r="7659" spans="1:6" x14ac:dyDescent="0.3">
      <c r="A7659" s="299" t="s">
        <v>495</v>
      </c>
      <c r="B7659" s="300">
        <v>45</v>
      </c>
      <c r="C7659" s="299" t="s">
        <v>91</v>
      </c>
      <c r="D7659" s="299" t="s">
        <v>47</v>
      </c>
      <c r="E7659" s="301">
        <v>33.952380952380963</v>
      </c>
      <c r="F7659" s="299" t="s">
        <v>187</v>
      </c>
    </row>
    <row r="7660" spans="1:6" x14ac:dyDescent="0.3">
      <c r="A7660" s="299" t="s">
        <v>495</v>
      </c>
      <c r="B7660" s="300">
        <v>45</v>
      </c>
      <c r="C7660" s="299" t="s">
        <v>91</v>
      </c>
      <c r="D7660" s="299" t="s">
        <v>47</v>
      </c>
      <c r="E7660" s="301">
        <v>14.333333333333329</v>
      </c>
      <c r="F7660" s="299" t="s">
        <v>188</v>
      </c>
    </row>
    <row r="7661" spans="1:6" x14ac:dyDescent="0.3">
      <c r="A7661" s="299" t="s">
        <v>495</v>
      </c>
      <c r="B7661" s="300">
        <v>45</v>
      </c>
      <c r="C7661" s="299" t="s">
        <v>91</v>
      </c>
      <c r="D7661" s="299" t="s">
        <v>47</v>
      </c>
      <c r="E7661" s="301">
        <v>369.80952380952385</v>
      </c>
      <c r="F7661" s="299" t="s">
        <v>77</v>
      </c>
    </row>
    <row r="7662" spans="1:6" x14ac:dyDescent="0.3">
      <c r="A7662" s="299" t="s">
        <v>495</v>
      </c>
      <c r="B7662" s="300">
        <v>45</v>
      </c>
      <c r="C7662" s="299" t="s">
        <v>91</v>
      </c>
      <c r="D7662" s="299" t="s">
        <v>48</v>
      </c>
      <c r="E7662" s="301">
        <v>1.0000000000000004</v>
      </c>
      <c r="F7662" s="299" t="s">
        <v>187</v>
      </c>
    </row>
    <row r="7663" spans="1:6" x14ac:dyDescent="0.3">
      <c r="A7663" s="299" t="s">
        <v>495</v>
      </c>
      <c r="B7663" s="300">
        <v>45</v>
      </c>
      <c r="C7663" s="299" t="s">
        <v>91</v>
      </c>
      <c r="D7663" s="299" t="s">
        <v>48</v>
      </c>
      <c r="E7663" s="301">
        <v>16.857142857142861</v>
      </c>
      <c r="F7663" s="299" t="s">
        <v>77</v>
      </c>
    </row>
    <row r="7664" spans="1:6" x14ac:dyDescent="0.3">
      <c r="A7664" s="299" t="s">
        <v>495</v>
      </c>
      <c r="B7664" s="300">
        <v>45</v>
      </c>
      <c r="C7664" s="299" t="s">
        <v>91</v>
      </c>
      <c r="D7664" s="299" t="s">
        <v>49</v>
      </c>
      <c r="E7664" s="301">
        <v>74.666666666666657</v>
      </c>
      <c r="F7664" s="299" t="s">
        <v>187</v>
      </c>
    </row>
    <row r="7665" spans="1:6" x14ac:dyDescent="0.3">
      <c r="A7665" s="299" t="s">
        <v>495</v>
      </c>
      <c r="B7665" s="300">
        <v>45</v>
      </c>
      <c r="C7665" s="299" t="s">
        <v>91</v>
      </c>
      <c r="D7665" s="299" t="s">
        <v>49</v>
      </c>
      <c r="E7665" s="301">
        <v>1901.3809523809521</v>
      </c>
      <c r="F7665" s="299" t="s">
        <v>77</v>
      </c>
    </row>
    <row r="7666" spans="1:6" x14ac:dyDescent="0.3">
      <c r="A7666" s="299" t="s">
        <v>495</v>
      </c>
      <c r="B7666" s="300">
        <v>45</v>
      </c>
      <c r="C7666" s="299" t="s">
        <v>91</v>
      </c>
      <c r="D7666" s="299" t="s">
        <v>50</v>
      </c>
      <c r="E7666" s="301">
        <v>1.0000000000000004</v>
      </c>
      <c r="F7666" s="299" t="s">
        <v>187</v>
      </c>
    </row>
    <row r="7667" spans="1:6" x14ac:dyDescent="0.3">
      <c r="A7667" s="299" t="s">
        <v>495</v>
      </c>
      <c r="B7667" s="300">
        <v>45</v>
      </c>
      <c r="C7667" s="299" t="s">
        <v>91</v>
      </c>
      <c r="D7667" s="299" t="s">
        <v>50</v>
      </c>
      <c r="E7667" s="301">
        <v>8.571428571428573</v>
      </c>
      <c r="F7667" s="299" t="s">
        <v>77</v>
      </c>
    </row>
    <row r="7668" spans="1:6" x14ac:dyDescent="0.3">
      <c r="A7668" s="299" t="s">
        <v>495</v>
      </c>
      <c r="B7668" s="300">
        <v>45</v>
      </c>
      <c r="C7668" s="299" t="s">
        <v>91</v>
      </c>
      <c r="D7668" s="299" t="s">
        <v>51</v>
      </c>
      <c r="E7668" s="301">
        <v>4.0000000000000018</v>
      </c>
      <c r="F7668" s="299" t="s">
        <v>187</v>
      </c>
    </row>
    <row r="7669" spans="1:6" x14ac:dyDescent="0.3">
      <c r="A7669" s="299" t="s">
        <v>495</v>
      </c>
      <c r="B7669" s="300">
        <v>45</v>
      </c>
      <c r="C7669" s="299" t="s">
        <v>91</v>
      </c>
      <c r="D7669" s="299" t="s">
        <v>51</v>
      </c>
      <c r="E7669" s="301">
        <v>62.476190476190482</v>
      </c>
      <c r="F7669" s="299" t="s">
        <v>77</v>
      </c>
    </row>
    <row r="7670" spans="1:6" x14ac:dyDescent="0.3">
      <c r="A7670" s="299" t="s">
        <v>495</v>
      </c>
      <c r="B7670" s="300">
        <v>45</v>
      </c>
      <c r="C7670" s="299" t="s">
        <v>91</v>
      </c>
      <c r="D7670" s="299" t="s">
        <v>52</v>
      </c>
      <c r="E7670" s="301">
        <v>456.90476190476181</v>
      </c>
      <c r="F7670" s="299" t="s">
        <v>187</v>
      </c>
    </row>
    <row r="7671" spans="1:6" x14ac:dyDescent="0.3">
      <c r="A7671" s="299" t="s">
        <v>495</v>
      </c>
      <c r="B7671" s="300">
        <v>45</v>
      </c>
      <c r="C7671" s="299" t="s">
        <v>91</v>
      </c>
      <c r="D7671" s="299" t="s">
        <v>52</v>
      </c>
      <c r="E7671" s="301">
        <v>1.0000000000000004</v>
      </c>
      <c r="F7671" s="299" t="s">
        <v>188</v>
      </c>
    </row>
    <row r="7672" spans="1:6" x14ac:dyDescent="0.3">
      <c r="A7672" s="299" t="s">
        <v>495</v>
      </c>
      <c r="B7672" s="300">
        <v>45</v>
      </c>
      <c r="C7672" s="299" t="s">
        <v>91</v>
      </c>
      <c r="D7672" s="299" t="s">
        <v>52</v>
      </c>
      <c r="E7672" s="301">
        <v>2213.4761904761908</v>
      </c>
      <c r="F7672" s="299" t="s">
        <v>77</v>
      </c>
    </row>
    <row r="7673" spans="1:6" x14ac:dyDescent="0.3">
      <c r="A7673" s="299" t="s">
        <v>495</v>
      </c>
      <c r="B7673" s="300">
        <v>45</v>
      </c>
      <c r="C7673" s="299" t="s">
        <v>91</v>
      </c>
      <c r="D7673" s="299" t="s">
        <v>53</v>
      </c>
      <c r="E7673" s="301">
        <v>1255.9047619047624</v>
      </c>
      <c r="F7673" s="299" t="s">
        <v>187</v>
      </c>
    </row>
    <row r="7674" spans="1:6" x14ac:dyDescent="0.3">
      <c r="A7674" s="299" t="s">
        <v>495</v>
      </c>
      <c r="B7674" s="300">
        <v>45</v>
      </c>
      <c r="C7674" s="299" t="s">
        <v>91</v>
      </c>
      <c r="D7674" s="299" t="s">
        <v>53</v>
      </c>
      <c r="E7674" s="301">
        <v>2452.6190476190477</v>
      </c>
      <c r="F7674" s="299" t="s">
        <v>77</v>
      </c>
    </row>
    <row r="7675" spans="1:6" x14ac:dyDescent="0.3">
      <c r="A7675" s="299" t="s">
        <v>495</v>
      </c>
      <c r="B7675" s="300">
        <v>45</v>
      </c>
      <c r="C7675" s="299" t="s">
        <v>91</v>
      </c>
      <c r="D7675" s="299" t="s">
        <v>54</v>
      </c>
      <c r="E7675" s="301">
        <v>200.80952380952377</v>
      </c>
      <c r="F7675" s="299" t="s">
        <v>187</v>
      </c>
    </row>
    <row r="7676" spans="1:6" x14ac:dyDescent="0.3">
      <c r="A7676" s="299" t="s">
        <v>495</v>
      </c>
      <c r="B7676" s="300">
        <v>45</v>
      </c>
      <c r="C7676" s="299" t="s">
        <v>91</v>
      </c>
      <c r="D7676" s="299" t="s">
        <v>54</v>
      </c>
      <c r="E7676" s="301">
        <v>912.09523809523796</v>
      </c>
      <c r="F7676" s="299" t="s">
        <v>77</v>
      </c>
    </row>
    <row r="7677" spans="1:6" x14ac:dyDescent="0.3">
      <c r="A7677" s="299" t="s">
        <v>495</v>
      </c>
      <c r="B7677" s="300">
        <v>45</v>
      </c>
      <c r="C7677" s="299" t="s">
        <v>91</v>
      </c>
      <c r="D7677" s="299" t="s">
        <v>55</v>
      </c>
      <c r="E7677" s="301">
        <v>357.04761904761898</v>
      </c>
      <c r="F7677" s="299" t="s">
        <v>187</v>
      </c>
    </row>
    <row r="7678" spans="1:6" x14ac:dyDescent="0.3">
      <c r="A7678" s="299" t="s">
        <v>495</v>
      </c>
      <c r="B7678" s="300">
        <v>45</v>
      </c>
      <c r="C7678" s="299" t="s">
        <v>91</v>
      </c>
      <c r="D7678" s="299" t="s">
        <v>55</v>
      </c>
      <c r="E7678" s="301">
        <v>1703.5714285714289</v>
      </c>
      <c r="F7678" s="299" t="s">
        <v>77</v>
      </c>
    </row>
    <row r="7679" spans="1:6" x14ac:dyDescent="0.3">
      <c r="A7679" s="299" t="s">
        <v>495</v>
      </c>
      <c r="B7679" s="300">
        <v>45</v>
      </c>
      <c r="C7679" s="299" t="s">
        <v>91</v>
      </c>
      <c r="D7679" s="299" t="s">
        <v>56</v>
      </c>
      <c r="E7679" s="301">
        <v>45.000000000000014</v>
      </c>
      <c r="F7679" s="299" t="s">
        <v>187</v>
      </c>
    </row>
    <row r="7680" spans="1:6" x14ac:dyDescent="0.3">
      <c r="A7680" s="299" t="s">
        <v>495</v>
      </c>
      <c r="B7680" s="300">
        <v>45</v>
      </c>
      <c r="C7680" s="299" t="s">
        <v>91</v>
      </c>
      <c r="D7680" s="299" t="s">
        <v>56</v>
      </c>
      <c r="E7680" s="301">
        <v>56.61904761904762</v>
      </c>
      <c r="F7680" s="299" t="s">
        <v>77</v>
      </c>
    </row>
    <row r="7681" spans="1:6" x14ac:dyDescent="0.3">
      <c r="A7681" s="299" t="s">
        <v>495</v>
      </c>
      <c r="B7681" s="300">
        <v>45</v>
      </c>
      <c r="C7681" s="299" t="s">
        <v>91</v>
      </c>
      <c r="D7681" s="299" t="s">
        <v>57</v>
      </c>
      <c r="E7681" s="301">
        <v>15.61904761904762</v>
      </c>
      <c r="F7681" s="299" t="s">
        <v>187</v>
      </c>
    </row>
    <row r="7682" spans="1:6" x14ac:dyDescent="0.3">
      <c r="A7682" s="299" t="s">
        <v>495</v>
      </c>
      <c r="B7682" s="300">
        <v>45</v>
      </c>
      <c r="C7682" s="299" t="s">
        <v>91</v>
      </c>
      <c r="D7682" s="299" t="s">
        <v>57</v>
      </c>
      <c r="E7682" s="301">
        <v>8.047619047619051</v>
      </c>
      <c r="F7682" s="299" t="s">
        <v>77</v>
      </c>
    </row>
    <row r="7683" spans="1:6" x14ac:dyDescent="0.3">
      <c r="A7683" s="299" t="s">
        <v>495</v>
      </c>
      <c r="B7683" s="300">
        <v>45</v>
      </c>
      <c r="C7683" s="299" t="s">
        <v>91</v>
      </c>
      <c r="D7683" s="299" t="s">
        <v>58</v>
      </c>
      <c r="E7683" s="301">
        <v>7.7142857142857171</v>
      </c>
      <c r="F7683" s="299" t="s">
        <v>187</v>
      </c>
    </row>
    <row r="7684" spans="1:6" x14ac:dyDescent="0.3">
      <c r="A7684" s="299" t="s">
        <v>495</v>
      </c>
      <c r="B7684" s="300">
        <v>45</v>
      </c>
      <c r="C7684" s="299" t="s">
        <v>91</v>
      </c>
      <c r="D7684" s="299" t="s">
        <v>58</v>
      </c>
      <c r="E7684" s="301">
        <v>39.809523809523803</v>
      </c>
      <c r="F7684" s="299" t="s">
        <v>77</v>
      </c>
    </row>
    <row r="7685" spans="1:6" x14ac:dyDescent="0.3">
      <c r="A7685" s="299" t="s">
        <v>495</v>
      </c>
      <c r="B7685" s="300">
        <v>45</v>
      </c>
      <c r="C7685" s="299" t="s">
        <v>91</v>
      </c>
      <c r="D7685" s="299" t="s">
        <v>59</v>
      </c>
      <c r="E7685" s="301">
        <v>86</v>
      </c>
      <c r="F7685" s="299" t="s">
        <v>187</v>
      </c>
    </row>
    <row r="7686" spans="1:6" x14ac:dyDescent="0.3">
      <c r="A7686" s="299" t="s">
        <v>495</v>
      </c>
      <c r="B7686" s="300">
        <v>45</v>
      </c>
      <c r="C7686" s="299" t="s">
        <v>91</v>
      </c>
      <c r="D7686" s="299" t="s">
        <v>59</v>
      </c>
      <c r="E7686" s="301">
        <v>113.19047619047622</v>
      </c>
      <c r="F7686" s="299" t="s">
        <v>77</v>
      </c>
    </row>
    <row r="7687" spans="1:6" x14ac:dyDescent="0.3">
      <c r="A7687" s="299" t="s">
        <v>495</v>
      </c>
      <c r="B7687" s="300">
        <v>45</v>
      </c>
      <c r="C7687" s="299" t="s">
        <v>91</v>
      </c>
      <c r="D7687" s="299" t="s">
        <v>60</v>
      </c>
      <c r="E7687" s="301">
        <v>97.333333333333343</v>
      </c>
      <c r="F7687" s="299" t="s">
        <v>187</v>
      </c>
    </row>
    <row r="7688" spans="1:6" x14ac:dyDescent="0.3">
      <c r="A7688" s="299" t="s">
        <v>495</v>
      </c>
      <c r="B7688" s="300">
        <v>45</v>
      </c>
      <c r="C7688" s="299" t="s">
        <v>91</v>
      </c>
      <c r="D7688" s="299" t="s">
        <v>60</v>
      </c>
      <c r="E7688" s="301">
        <v>1060.0952380952383</v>
      </c>
      <c r="F7688" s="299" t="s">
        <v>77</v>
      </c>
    </row>
    <row r="7689" spans="1:6" x14ac:dyDescent="0.3">
      <c r="A7689" s="299" t="s">
        <v>495</v>
      </c>
      <c r="B7689" s="300">
        <v>45</v>
      </c>
      <c r="C7689" s="299" t="s">
        <v>91</v>
      </c>
      <c r="D7689" s="299" t="s">
        <v>61</v>
      </c>
      <c r="E7689" s="301">
        <v>248.19047619047615</v>
      </c>
      <c r="F7689" s="299" t="s">
        <v>77</v>
      </c>
    </row>
    <row r="7690" spans="1:6" x14ac:dyDescent="0.3">
      <c r="A7690" s="299" t="s">
        <v>495</v>
      </c>
      <c r="B7690" s="300">
        <v>45</v>
      </c>
      <c r="C7690" s="299" t="s">
        <v>91</v>
      </c>
      <c r="D7690" s="299" t="s">
        <v>62</v>
      </c>
      <c r="E7690" s="301">
        <v>64.857142857142861</v>
      </c>
      <c r="F7690" s="299" t="s">
        <v>187</v>
      </c>
    </row>
    <row r="7691" spans="1:6" x14ac:dyDescent="0.3">
      <c r="A7691" s="299" t="s">
        <v>495</v>
      </c>
      <c r="B7691" s="300">
        <v>45</v>
      </c>
      <c r="C7691" s="299" t="s">
        <v>91</v>
      </c>
      <c r="D7691" s="299" t="s">
        <v>62</v>
      </c>
      <c r="E7691" s="301">
        <v>133.1904761904762</v>
      </c>
      <c r="F7691" s="299" t="s">
        <v>77</v>
      </c>
    </row>
    <row r="7692" spans="1:6" x14ac:dyDescent="0.3">
      <c r="A7692" s="299" t="s">
        <v>495</v>
      </c>
      <c r="B7692" s="300">
        <v>45</v>
      </c>
      <c r="C7692" s="299" t="s">
        <v>91</v>
      </c>
      <c r="D7692" s="299" t="s">
        <v>63</v>
      </c>
      <c r="E7692" s="301">
        <v>18.142857142857146</v>
      </c>
      <c r="F7692" s="299" t="s">
        <v>187</v>
      </c>
    </row>
    <row r="7693" spans="1:6" x14ac:dyDescent="0.3">
      <c r="A7693" s="299" t="s">
        <v>495</v>
      </c>
      <c r="B7693" s="300">
        <v>45</v>
      </c>
      <c r="C7693" s="299" t="s">
        <v>91</v>
      </c>
      <c r="D7693" s="299" t="s">
        <v>63</v>
      </c>
      <c r="E7693" s="301">
        <v>458.61904761904765</v>
      </c>
      <c r="F7693" s="299" t="s">
        <v>77</v>
      </c>
    </row>
    <row r="7694" spans="1:6" x14ac:dyDescent="0.3">
      <c r="A7694" s="299" t="s">
        <v>495</v>
      </c>
      <c r="B7694" s="300">
        <v>45</v>
      </c>
      <c r="C7694" s="299" t="s">
        <v>91</v>
      </c>
      <c r="D7694" s="299" t="s">
        <v>64</v>
      </c>
      <c r="E7694" s="301">
        <v>36.52380952380954</v>
      </c>
      <c r="F7694" s="299" t="s">
        <v>187</v>
      </c>
    </row>
    <row r="7695" spans="1:6" x14ac:dyDescent="0.3">
      <c r="A7695" s="299" t="s">
        <v>495</v>
      </c>
      <c r="B7695" s="300">
        <v>45</v>
      </c>
      <c r="C7695" s="299" t="s">
        <v>91</v>
      </c>
      <c r="D7695" s="299" t="s">
        <v>64</v>
      </c>
      <c r="E7695" s="301">
        <v>173.47619047619045</v>
      </c>
      <c r="F7695" s="299" t="s">
        <v>77</v>
      </c>
    </row>
    <row r="7696" spans="1:6" x14ac:dyDescent="0.3">
      <c r="A7696" s="299" t="s">
        <v>495</v>
      </c>
      <c r="B7696" s="300">
        <v>45</v>
      </c>
      <c r="C7696" s="299" t="s">
        <v>91</v>
      </c>
      <c r="D7696" s="299" t="s">
        <v>65</v>
      </c>
      <c r="E7696" s="301">
        <v>391.28571428571428</v>
      </c>
      <c r="F7696" s="299" t="s">
        <v>187</v>
      </c>
    </row>
    <row r="7697" spans="1:6" x14ac:dyDescent="0.3">
      <c r="A7697" s="299" t="s">
        <v>495</v>
      </c>
      <c r="B7697" s="300">
        <v>45</v>
      </c>
      <c r="C7697" s="299" t="s">
        <v>91</v>
      </c>
      <c r="D7697" s="299" t="s">
        <v>65</v>
      </c>
      <c r="E7697" s="301">
        <v>222.38095238095246</v>
      </c>
      <c r="F7697" s="299" t="s">
        <v>77</v>
      </c>
    </row>
    <row r="7698" spans="1:6" x14ac:dyDescent="0.3">
      <c r="A7698" s="299" t="s">
        <v>495</v>
      </c>
      <c r="B7698" s="300">
        <v>45</v>
      </c>
      <c r="C7698" s="299" t="s">
        <v>91</v>
      </c>
      <c r="D7698" s="299" t="s">
        <v>67</v>
      </c>
      <c r="E7698" s="301">
        <v>2.0000000000000009</v>
      </c>
      <c r="F7698" s="299" t="s">
        <v>77</v>
      </c>
    </row>
    <row r="7699" spans="1:6" x14ac:dyDescent="0.3">
      <c r="A7699" s="299" t="s">
        <v>495</v>
      </c>
      <c r="B7699" s="300">
        <v>45</v>
      </c>
      <c r="C7699" s="299" t="s">
        <v>92</v>
      </c>
      <c r="D7699" s="299" t="s">
        <v>47</v>
      </c>
      <c r="E7699" s="301">
        <v>43.857142857142854</v>
      </c>
      <c r="F7699" s="299" t="s">
        <v>187</v>
      </c>
    </row>
    <row r="7700" spans="1:6" x14ac:dyDescent="0.3">
      <c r="A7700" s="299" t="s">
        <v>495</v>
      </c>
      <c r="B7700" s="300">
        <v>45</v>
      </c>
      <c r="C7700" s="299" t="s">
        <v>92</v>
      </c>
      <c r="D7700" s="299" t="s">
        <v>47</v>
      </c>
      <c r="E7700" s="301">
        <v>17.333333333333339</v>
      </c>
      <c r="F7700" s="299" t="s">
        <v>188</v>
      </c>
    </row>
    <row r="7701" spans="1:6" x14ac:dyDescent="0.3">
      <c r="A7701" s="299" t="s">
        <v>495</v>
      </c>
      <c r="B7701" s="300">
        <v>45</v>
      </c>
      <c r="C7701" s="299" t="s">
        <v>92</v>
      </c>
      <c r="D7701" s="299" t="s">
        <v>47</v>
      </c>
      <c r="E7701" s="301">
        <v>338.52380952380952</v>
      </c>
      <c r="F7701" s="299" t="s">
        <v>77</v>
      </c>
    </row>
    <row r="7702" spans="1:6" x14ac:dyDescent="0.3">
      <c r="A7702" s="299" t="s">
        <v>495</v>
      </c>
      <c r="B7702" s="300">
        <v>45</v>
      </c>
      <c r="C7702" s="299" t="s">
        <v>92</v>
      </c>
      <c r="D7702" s="299" t="s">
        <v>48</v>
      </c>
      <c r="E7702" s="301">
        <v>24.190476190476183</v>
      </c>
      <c r="F7702" s="299" t="s">
        <v>77</v>
      </c>
    </row>
    <row r="7703" spans="1:6" x14ac:dyDescent="0.3">
      <c r="A7703" s="299" t="s">
        <v>495</v>
      </c>
      <c r="B7703" s="300">
        <v>45</v>
      </c>
      <c r="C7703" s="299" t="s">
        <v>92</v>
      </c>
      <c r="D7703" s="299" t="s">
        <v>49</v>
      </c>
      <c r="E7703" s="301">
        <v>65.333333333333329</v>
      </c>
      <c r="F7703" s="299" t="s">
        <v>187</v>
      </c>
    </row>
    <row r="7704" spans="1:6" x14ac:dyDescent="0.3">
      <c r="A7704" s="299" t="s">
        <v>495</v>
      </c>
      <c r="B7704" s="300">
        <v>45</v>
      </c>
      <c r="C7704" s="299" t="s">
        <v>92</v>
      </c>
      <c r="D7704" s="299" t="s">
        <v>49</v>
      </c>
      <c r="E7704" s="301">
        <v>1507.8571428571429</v>
      </c>
      <c r="F7704" s="299" t="s">
        <v>77</v>
      </c>
    </row>
    <row r="7705" spans="1:6" x14ac:dyDescent="0.3">
      <c r="A7705" s="299" t="s">
        <v>495</v>
      </c>
      <c r="B7705" s="300">
        <v>45</v>
      </c>
      <c r="C7705" s="299" t="s">
        <v>92</v>
      </c>
      <c r="D7705" s="299" t="s">
        <v>50</v>
      </c>
      <c r="E7705" s="301">
        <v>1.0000000000000004</v>
      </c>
      <c r="F7705" s="299" t="s">
        <v>187</v>
      </c>
    </row>
    <row r="7706" spans="1:6" x14ac:dyDescent="0.3">
      <c r="A7706" s="299" t="s">
        <v>495</v>
      </c>
      <c r="B7706" s="300">
        <v>45</v>
      </c>
      <c r="C7706" s="299" t="s">
        <v>92</v>
      </c>
      <c r="D7706" s="299" t="s">
        <v>50</v>
      </c>
      <c r="E7706" s="301">
        <v>2.9999999999999991</v>
      </c>
      <c r="F7706" s="299" t="s">
        <v>77</v>
      </c>
    </row>
    <row r="7707" spans="1:6" x14ac:dyDescent="0.3">
      <c r="A7707" s="299" t="s">
        <v>495</v>
      </c>
      <c r="B7707" s="300">
        <v>45</v>
      </c>
      <c r="C7707" s="299" t="s">
        <v>92</v>
      </c>
      <c r="D7707" s="299" t="s">
        <v>51</v>
      </c>
      <c r="E7707" s="301">
        <v>2.0000000000000009</v>
      </c>
      <c r="F7707" s="299" t="s">
        <v>187</v>
      </c>
    </row>
    <row r="7708" spans="1:6" x14ac:dyDescent="0.3">
      <c r="A7708" s="299" t="s">
        <v>495</v>
      </c>
      <c r="B7708" s="300">
        <v>45</v>
      </c>
      <c r="C7708" s="299" t="s">
        <v>92</v>
      </c>
      <c r="D7708" s="299" t="s">
        <v>51</v>
      </c>
      <c r="E7708" s="301">
        <v>38.19047619047619</v>
      </c>
      <c r="F7708" s="299" t="s">
        <v>77</v>
      </c>
    </row>
    <row r="7709" spans="1:6" x14ac:dyDescent="0.3">
      <c r="A7709" s="299" t="s">
        <v>495</v>
      </c>
      <c r="B7709" s="300">
        <v>45</v>
      </c>
      <c r="C7709" s="299" t="s">
        <v>92</v>
      </c>
      <c r="D7709" s="299" t="s">
        <v>52</v>
      </c>
      <c r="E7709" s="301">
        <v>610.66666666666663</v>
      </c>
      <c r="F7709" s="299" t="s">
        <v>187</v>
      </c>
    </row>
    <row r="7710" spans="1:6" x14ac:dyDescent="0.3">
      <c r="A7710" s="299" t="s">
        <v>495</v>
      </c>
      <c r="B7710" s="300">
        <v>45</v>
      </c>
      <c r="C7710" s="299" t="s">
        <v>92</v>
      </c>
      <c r="D7710" s="299" t="s">
        <v>52</v>
      </c>
      <c r="E7710" s="301">
        <v>1072.6666666666667</v>
      </c>
      <c r="F7710" s="299" t="s">
        <v>77</v>
      </c>
    </row>
    <row r="7711" spans="1:6" x14ac:dyDescent="0.3">
      <c r="A7711" s="299" t="s">
        <v>495</v>
      </c>
      <c r="B7711" s="300">
        <v>45</v>
      </c>
      <c r="C7711" s="299" t="s">
        <v>92</v>
      </c>
      <c r="D7711" s="299" t="s">
        <v>53</v>
      </c>
      <c r="E7711" s="301">
        <v>254.66666666666663</v>
      </c>
      <c r="F7711" s="299" t="s">
        <v>187</v>
      </c>
    </row>
    <row r="7712" spans="1:6" x14ac:dyDescent="0.3">
      <c r="A7712" s="299" t="s">
        <v>495</v>
      </c>
      <c r="B7712" s="300">
        <v>45</v>
      </c>
      <c r="C7712" s="299" t="s">
        <v>92</v>
      </c>
      <c r="D7712" s="299" t="s">
        <v>53</v>
      </c>
      <c r="E7712" s="301">
        <v>946.47619047619048</v>
      </c>
      <c r="F7712" s="299" t="s">
        <v>77</v>
      </c>
    </row>
    <row r="7713" spans="1:6" x14ac:dyDescent="0.3">
      <c r="A7713" s="299" t="s">
        <v>495</v>
      </c>
      <c r="B7713" s="300">
        <v>45</v>
      </c>
      <c r="C7713" s="299" t="s">
        <v>92</v>
      </c>
      <c r="D7713" s="299" t="s">
        <v>54</v>
      </c>
      <c r="E7713" s="301">
        <v>250.23809523809524</v>
      </c>
      <c r="F7713" s="299" t="s">
        <v>187</v>
      </c>
    </row>
    <row r="7714" spans="1:6" x14ac:dyDescent="0.3">
      <c r="A7714" s="299" t="s">
        <v>495</v>
      </c>
      <c r="B7714" s="300">
        <v>45</v>
      </c>
      <c r="C7714" s="299" t="s">
        <v>92</v>
      </c>
      <c r="D7714" s="299" t="s">
        <v>54</v>
      </c>
      <c r="E7714" s="301">
        <v>975.61904761904759</v>
      </c>
      <c r="F7714" s="299" t="s">
        <v>77</v>
      </c>
    </row>
    <row r="7715" spans="1:6" x14ac:dyDescent="0.3">
      <c r="A7715" s="299" t="s">
        <v>495</v>
      </c>
      <c r="B7715" s="300">
        <v>45</v>
      </c>
      <c r="C7715" s="299" t="s">
        <v>92</v>
      </c>
      <c r="D7715" s="299" t="s">
        <v>55</v>
      </c>
      <c r="E7715" s="301">
        <v>210.42857142857147</v>
      </c>
      <c r="F7715" s="299" t="s">
        <v>187</v>
      </c>
    </row>
    <row r="7716" spans="1:6" x14ac:dyDescent="0.3">
      <c r="A7716" s="299" t="s">
        <v>495</v>
      </c>
      <c r="B7716" s="300">
        <v>45</v>
      </c>
      <c r="C7716" s="299" t="s">
        <v>92</v>
      </c>
      <c r="D7716" s="299" t="s">
        <v>55</v>
      </c>
      <c r="E7716" s="301">
        <v>874.38095238095229</v>
      </c>
      <c r="F7716" s="299" t="s">
        <v>77</v>
      </c>
    </row>
    <row r="7717" spans="1:6" x14ac:dyDescent="0.3">
      <c r="A7717" s="299" t="s">
        <v>495</v>
      </c>
      <c r="B7717" s="300">
        <v>45</v>
      </c>
      <c r="C7717" s="299" t="s">
        <v>92</v>
      </c>
      <c r="D7717" s="299" t="s">
        <v>56</v>
      </c>
      <c r="E7717" s="301">
        <v>18.000000000000004</v>
      </c>
      <c r="F7717" s="299" t="s">
        <v>187</v>
      </c>
    </row>
    <row r="7718" spans="1:6" x14ac:dyDescent="0.3">
      <c r="A7718" s="299" t="s">
        <v>495</v>
      </c>
      <c r="B7718" s="300">
        <v>45</v>
      </c>
      <c r="C7718" s="299" t="s">
        <v>92</v>
      </c>
      <c r="D7718" s="299" t="s">
        <v>56</v>
      </c>
      <c r="E7718" s="301">
        <v>31.47619047619046</v>
      </c>
      <c r="F7718" s="299" t="s">
        <v>77</v>
      </c>
    </row>
    <row r="7719" spans="1:6" x14ac:dyDescent="0.3">
      <c r="A7719" s="299" t="s">
        <v>495</v>
      </c>
      <c r="B7719" s="300">
        <v>45</v>
      </c>
      <c r="C7719" s="299" t="s">
        <v>92</v>
      </c>
      <c r="D7719" s="299" t="s">
        <v>57</v>
      </c>
      <c r="E7719" s="301">
        <v>6.9999999999999973</v>
      </c>
      <c r="F7719" s="299" t="s">
        <v>187</v>
      </c>
    </row>
    <row r="7720" spans="1:6" x14ac:dyDescent="0.3">
      <c r="A7720" s="299" t="s">
        <v>495</v>
      </c>
      <c r="B7720" s="300">
        <v>45</v>
      </c>
      <c r="C7720" s="299" t="s">
        <v>92</v>
      </c>
      <c r="D7720" s="299" t="s">
        <v>57</v>
      </c>
      <c r="E7720" s="301">
        <v>11.952380952380949</v>
      </c>
      <c r="F7720" s="299" t="s">
        <v>77</v>
      </c>
    </row>
    <row r="7721" spans="1:6" x14ac:dyDescent="0.3">
      <c r="A7721" s="299" t="s">
        <v>495</v>
      </c>
      <c r="B7721" s="300">
        <v>45</v>
      </c>
      <c r="C7721" s="299" t="s">
        <v>92</v>
      </c>
      <c r="D7721" s="299" t="s">
        <v>58</v>
      </c>
      <c r="E7721" s="301">
        <v>10</v>
      </c>
      <c r="F7721" s="299" t="s">
        <v>187</v>
      </c>
    </row>
    <row r="7722" spans="1:6" x14ac:dyDescent="0.3">
      <c r="A7722" s="299" t="s">
        <v>495</v>
      </c>
      <c r="B7722" s="300">
        <v>45</v>
      </c>
      <c r="C7722" s="299" t="s">
        <v>92</v>
      </c>
      <c r="D7722" s="299" t="s">
        <v>58</v>
      </c>
      <c r="E7722" s="301">
        <v>21.238095238095237</v>
      </c>
      <c r="F7722" s="299" t="s">
        <v>77</v>
      </c>
    </row>
    <row r="7723" spans="1:6" x14ac:dyDescent="0.3">
      <c r="A7723" s="299" t="s">
        <v>495</v>
      </c>
      <c r="B7723" s="300">
        <v>45</v>
      </c>
      <c r="C7723" s="299" t="s">
        <v>92</v>
      </c>
      <c r="D7723" s="299" t="s">
        <v>59</v>
      </c>
      <c r="E7723" s="301">
        <v>36.476190476190482</v>
      </c>
      <c r="F7723" s="299" t="s">
        <v>187</v>
      </c>
    </row>
    <row r="7724" spans="1:6" x14ac:dyDescent="0.3">
      <c r="A7724" s="299" t="s">
        <v>495</v>
      </c>
      <c r="B7724" s="300">
        <v>45</v>
      </c>
      <c r="C7724" s="299" t="s">
        <v>92</v>
      </c>
      <c r="D7724" s="299" t="s">
        <v>59</v>
      </c>
      <c r="E7724" s="301">
        <v>85.904761904761926</v>
      </c>
      <c r="F7724" s="299" t="s">
        <v>77</v>
      </c>
    </row>
    <row r="7725" spans="1:6" x14ac:dyDescent="0.3">
      <c r="A7725" s="299" t="s">
        <v>495</v>
      </c>
      <c r="B7725" s="300">
        <v>45</v>
      </c>
      <c r="C7725" s="299" t="s">
        <v>92</v>
      </c>
      <c r="D7725" s="299" t="s">
        <v>60</v>
      </c>
      <c r="E7725" s="301">
        <v>55.904761904761919</v>
      </c>
      <c r="F7725" s="299" t="s">
        <v>187</v>
      </c>
    </row>
    <row r="7726" spans="1:6" x14ac:dyDescent="0.3">
      <c r="A7726" s="299" t="s">
        <v>495</v>
      </c>
      <c r="B7726" s="300">
        <v>45</v>
      </c>
      <c r="C7726" s="299" t="s">
        <v>92</v>
      </c>
      <c r="D7726" s="299" t="s">
        <v>60</v>
      </c>
      <c r="E7726" s="301">
        <v>477.14285714285711</v>
      </c>
      <c r="F7726" s="299" t="s">
        <v>77</v>
      </c>
    </row>
    <row r="7727" spans="1:6" x14ac:dyDescent="0.3">
      <c r="A7727" s="299" t="s">
        <v>495</v>
      </c>
      <c r="B7727" s="300">
        <v>45</v>
      </c>
      <c r="C7727" s="299" t="s">
        <v>92</v>
      </c>
      <c r="D7727" s="299" t="s">
        <v>61</v>
      </c>
      <c r="E7727" s="301">
        <v>127.57142857142856</v>
      </c>
      <c r="F7727" s="299" t="s">
        <v>77</v>
      </c>
    </row>
    <row r="7728" spans="1:6" x14ac:dyDescent="0.3">
      <c r="A7728" s="299" t="s">
        <v>495</v>
      </c>
      <c r="B7728" s="300">
        <v>45</v>
      </c>
      <c r="C7728" s="299" t="s">
        <v>92</v>
      </c>
      <c r="D7728" s="299" t="s">
        <v>62</v>
      </c>
      <c r="E7728" s="301">
        <v>22.999999999999996</v>
      </c>
      <c r="F7728" s="299" t="s">
        <v>187</v>
      </c>
    </row>
    <row r="7729" spans="1:6" x14ac:dyDescent="0.3">
      <c r="A7729" s="299" t="s">
        <v>495</v>
      </c>
      <c r="B7729" s="300">
        <v>45</v>
      </c>
      <c r="C7729" s="299" t="s">
        <v>92</v>
      </c>
      <c r="D7729" s="299" t="s">
        <v>62</v>
      </c>
      <c r="E7729" s="301">
        <v>108.57142857142858</v>
      </c>
      <c r="F7729" s="299" t="s">
        <v>77</v>
      </c>
    </row>
    <row r="7730" spans="1:6" x14ac:dyDescent="0.3">
      <c r="A7730" s="299" t="s">
        <v>495</v>
      </c>
      <c r="B7730" s="300">
        <v>45</v>
      </c>
      <c r="C7730" s="299" t="s">
        <v>92</v>
      </c>
      <c r="D7730" s="299" t="s">
        <v>63</v>
      </c>
      <c r="E7730" s="301">
        <v>18.000000000000004</v>
      </c>
      <c r="F7730" s="299" t="s">
        <v>187</v>
      </c>
    </row>
    <row r="7731" spans="1:6" x14ac:dyDescent="0.3">
      <c r="A7731" s="299" t="s">
        <v>495</v>
      </c>
      <c r="B7731" s="300">
        <v>45</v>
      </c>
      <c r="C7731" s="299" t="s">
        <v>92</v>
      </c>
      <c r="D7731" s="299" t="s">
        <v>63</v>
      </c>
      <c r="E7731" s="301">
        <v>367.7619047619047</v>
      </c>
      <c r="F7731" s="299" t="s">
        <v>77</v>
      </c>
    </row>
    <row r="7732" spans="1:6" x14ac:dyDescent="0.3">
      <c r="A7732" s="299" t="s">
        <v>495</v>
      </c>
      <c r="B7732" s="300">
        <v>45</v>
      </c>
      <c r="C7732" s="299" t="s">
        <v>92</v>
      </c>
      <c r="D7732" s="299" t="s">
        <v>64</v>
      </c>
      <c r="E7732" s="301">
        <v>20</v>
      </c>
      <c r="F7732" s="299" t="s">
        <v>187</v>
      </c>
    </row>
    <row r="7733" spans="1:6" x14ac:dyDescent="0.3">
      <c r="A7733" s="299" t="s">
        <v>495</v>
      </c>
      <c r="B7733" s="300">
        <v>45</v>
      </c>
      <c r="C7733" s="299" t="s">
        <v>92</v>
      </c>
      <c r="D7733" s="299" t="s">
        <v>64</v>
      </c>
      <c r="E7733" s="301">
        <v>80.142857142857139</v>
      </c>
      <c r="F7733" s="299" t="s">
        <v>77</v>
      </c>
    </row>
    <row r="7734" spans="1:6" x14ac:dyDescent="0.3">
      <c r="A7734" s="299" t="s">
        <v>495</v>
      </c>
      <c r="B7734" s="300">
        <v>45</v>
      </c>
      <c r="C7734" s="299" t="s">
        <v>92</v>
      </c>
      <c r="D7734" s="299" t="s">
        <v>65</v>
      </c>
      <c r="E7734" s="301">
        <v>87.428571428571431</v>
      </c>
      <c r="F7734" s="299" t="s">
        <v>187</v>
      </c>
    </row>
    <row r="7735" spans="1:6" x14ac:dyDescent="0.3">
      <c r="A7735" s="299" t="s">
        <v>495</v>
      </c>
      <c r="B7735" s="300">
        <v>45</v>
      </c>
      <c r="C7735" s="299" t="s">
        <v>92</v>
      </c>
      <c r="D7735" s="299" t="s">
        <v>65</v>
      </c>
      <c r="E7735" s="301">
        <v>56.476190476190489</v>
      </c>
      <c r="F7735" s="299" t="s">
        <v>77</v>
      </c>
    </row>
    <row r="7736" spans="1:6" x14ac:dyDescent="0.3">
      <c r="A7736" s="299" t="s">
        <v>495</v>
      </c>
      <c r="B7736" s="300">
        <v>45</v>
      </c>
      <c r="C7736" s="299" t="s">
        <v>92</v>
      </c>
      <c r="D7736" s="299" t="s">
        <v>67</v>
      </c>
      <c r="E7736" s="301">
        <v>1.0000000000000004</v>
      </c>
      <c r="F7736" s="299" t="s">
        <v>187</v>
      </c>
    </row>
    <row r="7737" spans="1:6" x14ac:dyDescent="0.3">
      <c r="A7737" s="299" t="s">
        <v>495</v>
      </c>
      <c r="B7737" s="300">
        <v>45</v>
      </c>
      <c r="C7737" s="299" t="s">
        <v>92</v>
      </c>
      <c r="D7737" s="299" t="s">
        <v>67</v>
      </c>
      <c r="E7737" s="301">
        <v>6.7142857142857126</v>
      </c>
      <c r="F7737" s="299" t="s">
        <v>77</v>
      </c>
    </row>
    <row r="7738" spans="1:6" x14ac:dyDescent="0.3">
      <c r="A7738" s="299" t="s">
        <v>495</v>
      </c>
      <c r="B7738" s="300">
        <v>46</v>
      </c>
      <c r="C7738" s="299" t="s">
        <v>91</v>
      </c>
      <c r="D7738" s="299" t="s">
        <v>47</v>
      </c>
      <c r="E7738" s="301">
        <v>54.38095238095238</v>
      </c>
      <c r="F7738" s="299" t="s">
        <v>187</v>
      </c>
    </row>
    <row r="7739" spans="1:6" x14ac:dyDescent="0.3">
      <c r="A7739" s="299" t="s">
        <v>495</v>
      </c>
      <c r="B7739" s="300">
        <v>46</v>
      </c>
      <c r="C7739" s="299" t="s">
        <v>91</v>
      </c>
      <c r="D7739" s="299" t="s">
        <v>47</v>
      </c>
      <c r="E7739" s="301">
        <v>2.0000000000000009</v>
      </c>
      <c r="F7739" s="299" t="s">
        <v>81</v>
      </c>
    </row>
    <row r="7740" spans="1:6" x14ac:dyDescent="0.3">
      <c r="A7740" s="299" t="s">
        <v>495</v>
      </c>
      <c r="B7740" s="300">
        <v>46</v>
      </c>
      <c r="C7740" s="299" t="s">
        <v>91</v>
      </c>
      <c r="D7740" s="299" t="s">
        <v>47</v>
      </c>
      <c r="E7740" s="301">
        <v>18.476190476190478</v>
      </c>
      <c r="F7740" s="299" t="s">
        <v>80</v>
      </c>
    </row>
    <row r="7741" spans="1:6" x14ac:dyDescent="0.3">
      <c r="A7741" s="299" t="s">
        <v>495</v>
      </c>
      <c r="B7741" s="300">
        <v>46</v>
      </c>
      <c r="C7741" s="299" t="s">
        <v>91</v>
      </c>
      <c r="D7741" s="299" t="s">
        <v>47</v>
      </c>
      <c r="E7741" s="301">
        <v>32.285714285714299</v>
      </c>
      <c r="F7741" s="299" t="s">
        <v>188</v>
      </c>
    </row>
    <row r="7742" spans="1:6" x14ac:dyDescent="0.3">
      <c r="A7742" s="299" t="s">
        <v>495</v>
      </c>
      <c r="B7742" s="300">
        <v>46</v>
      </c>
      <c r="C7742" s="299" t="s">
        <v>91</v>
      </c>
      <c r="D7742" s="299" t="s">
        <v>47</v>
      </c>
      <c r="E7742" s="301">
        <v>328.95238095238102</v>
      </c>
      <c r="F7742" s="299" t="s">
        <v>77</v>
      </c>
    </row>
    <row r="7743" spans="1:6" x14ac:dyDescent="0.3">
      <c r="A7743" s="299" t="s">
        <v>495</v>
      </c>
      <c r="B7743" s="300">
        <v>46</v>
      </c>
      <c r="C7743" s="299" t="s">
        <v>91</v>
      </c>
      <c r="D7743" s="299" t="s">
        <v>48</v>
      </c>
      <c r="E7743" s="301">
        <v>1.7142857142857149</v>
      </c>
      <c r="F7743" s="299" t="s">
        <v>187</v>
      </c>
    </row>
    <row r="7744" spans="1:6" x14ac:dyDescent="0.3">
      <c r="A7744" s="299" t="s">
        <v>495</v>
      </c>
      <c r="B7744" s="300">
        <v>46</v>
      </c>
      <c r="C7744" s="299" t="s">
        <v>91</v>
      </c>
      <c r="D7744" s="299" t="s">
        <v>48</v>
      </c>
      <c r="E7744" s="301">
        <v>14.999999999999993</v>
      </c>
      <c r="F7744" s="299" t="s">
        <v>77</v>
      </c>
    </row>
    <row r="7745" spans="1:6" x14ac:dyDescent="0.3">
      <c r="A7745" s="299" t="s">
        <v>495</v>
      </c>
      <c r="B7745" s="300">
        <v>46</v>
      </c>
      <c r="C7745" s="299" t="s">
        <v>91</v>
      </c>
      <c r="D7745" s="299" t="s">
        <v>49</v>
      </c>
      <c r="E7745" s="301">
        <v>374.61904761904765</v>
      </c>
      <c r="F7745" s="299" t="s">
        <v>187</v>
      </c>
    </row>
    <row r="7746" spans="1:6" x14ac:dyDescent="0.3">
      <c r="A7746" s="299" t="s">
        <v>495</v>
      </c>
      <c r="B7746" s="300">
        <v>46</v>
      </c>
      <c r="C7746" s="299" t="s">
        <v>91</v>
      </c>
      <c r="D7746" s="299" t="s">
        <v>49</v>
      </c>
      <c r="E7746" s="301">
        <v>6177.2857142857119</v>
      </c>
      <c r="F7746" s="299" t="s">
        <v>77</v>
      </c>
    </row>
    <row r="7747" spans="1:6" x14ac:dyDescent="0.3">
      <c r="A7747" s="299" t="s">
        <v>495</v>
      </c>
      <c r="B7747" s="300">
        <v>46</v>
      </c>
      <c r="C7747" s="299" t="s">
        <v>91</v>
      </c>
      <c r="D7747" s="299" t="s">
        <v>50</v>
      </c>
      <c r="E7747" s="301">
        <v>5.761904761904761</v>
      </c>
      <c r="F7747" s="299" t="s">
        <v>187</v>
      </c>
    </row>
    <row r="7748" spans="1:6" x14ac:dyDescent="0.3">
      <c r="A7748" s="299" t="s">
        <v>495</v>
      </c>
      <c r="B7748" s="300">
        <v>46</v>
      </c>
      <c r="C7748" s="299" t="s">
        <v>91</v>
      </c>
      <c r="D7748" s="299" t="s">
        <v>50</v>
      </c>
      <c r="E7748" s="301">
        <v>61.476190476190453</v>
      </c>
      <c r="F7748" s="299" t="s">
        <v>77</v>
      </c>
    </row>
    <row r="7749" spans="1:6" x14ac:dyDescent="0.3">
      <c r="A7749" s="299" t="s">
        <v>495</v>
      </c>
      <c r="B7749" s="300">
        <v>46</v>
      </c>
      <c r="C7749" s="299" t="s">
        <v>91</v>
      </c>
      <c r="D7749" s="299" t="s">
        <v>51</v>
      </c>
      <c r="E7749" s="301">
        <v>1.0000000000000004</v>
      </c>
      <c r="F7749" s="299" t="s">
        <v>187</v>
      </c>
    </row>
    <row r="7750" spans="1:6" x14ac:dyDescent="0.3">
      <c r="A7750" s="299" t="s">
        <v>495</v>
      </c>
      <c r="B7750" s="300">
        <v>46</v>
      </c>
      <c r="C7750" s="299" t="s">
        <v>91</v>
      </c>
      <c r="D7750" s="299" t="s">
        <v>51</v>
      </c>
      <c r="E7750" s="301">
        <v>349.04761904761909</v>
      </c>
      <c r="F7750" s="299" t="s">
        <v>77</v>
      </c>
    </row>
    <row r="7751" spans="1:6" x14ac:dyDescent="0.3">
      <c r="A7751" s="299" t="s">
        <v>495</v>
      </c>
      <c r="B7751" s="300">
        <v>46</v>
      </c>
      <c r="C7751" s="299" t="s">
        <v>91</v>
      </c>
      <c r="D7751" s="299" t="s">
        <v>52</v>
      </c>
      <c r="E7751" s="301">
        <v>1591.7142857142856</v>
      </c>
      <c r="F7751" s="299" t="s">
        <v>187</v>
      </c>
    </row>
    <row r="7752" spans="1:6" x14ac:dyDescent="0.3">
      <c r="A7752" s="299" t="s">
        <v>495</v>
      </c>
      <c r="B7752" s="300">
        <v>46</v>
      </c>
      <c r="C7752" s="299" t="s">
        <v>91</v>
      </c>
      <c r="D7752" s="299" t="s">
        <v>52</v>
      </c>
      <c r="E7752" s="301">
        <v>7344.0476190476193</v>
      </c>
      <c r="F7752" s="299" t="s">
        <v>77</v>
      </c>
    </row>
    <row r="7753" spans="1:6" x14ac:dyDescent="0.3">
      <c r="A7753" s="299" t="s">
        <v>495</v>
      </c>
      <c r="B7753" s="300">
        <v>46</v>
      </c>
      <c r="C7753" s="299" t="s">
        <v>91</v>
      </c>
      <c r="D7753" s="299" t="s">
        <v>53</v>
      </c>
      <c r="E7753" s="301">
        <v>4249.5238095238092</v>
      </c>
      <c r="F7753" s="299" t="s">
        <v>187</v>
      </c>
    </row>
    <row r="7754" spans="1:6" x14ac:dyDescent="0.3">
      <c r="A7754" s="299" t="s">
        <v>495</v>
      </c>
      <c r="B7754" s="300">
        <v>46</v>
      </c>
      <c r="C7754" s="299" t="s">
        <v>91</v>
      </c>
      <c r="D7754" s="299" t="s">
        <v>53</v>
      </c>
      <c r="E7754" s="301">
        <v>11307.809523809527</v>
      </c>
      <c r="F7754" s="299" t="s">
        <v>77</v>
      </c>
    </row>
    <row r="7755" spans="1:6" x14ac:dyDescent="0.3">
      <c r="A7755" s="299" t="s">
        <v>495</v>
      </c>
      <c r="B7755" s="300">
        <v>46</v>
      </c>
      <c r="C7755" s="299" t="s">
        <v>91</v>
      </c>
      <c r="D7755" s="299" t="s">
        <v>54</v>
      </c>
      <c r="E7755" s="301">
        <v>1288.7142857142858</v>
      </c>
      <c r="F7755" s="299" t="s">
        <v>187</v>
      </c>
    </row>
    <row r="7756" spans="1:6" x14ac:dyDescent="0.3">
      <c r="A7756" s="299" t="s">
        <v>495</v>
      </c>
      <c r="B7756" s="300">
        <v>46</v>
      </c>
      <c r="C7756" s="299" t="s">
        <v>91</v>
      </c>
      <c r="D7756" s="299" t="s">
        <v>54</v>
      </c>
      <c r="E7756" s="301">
        <v>1.0000000000000004</v>
      </c>
      <c r="F7756" s="299" t="s">
        <v>81</v>
      </c>
    </row>
    <row r="7757" spans="1:6" x14ac:dyDescent="0.3">
      <c r="A7757" s="299" t="s">
        <v>495</v>
      </c>
      <c r="B7757" s="300">
        <v>46</v>
      </c>
      <c r="C7757" s="299" t="s">
        <v>91</v>
      </c>
      <c r="D7757" s="299" t="s">
        <v>54</v>
      </c>
      <c r="E7757" s="301">
        <v>35.428571428571431</v>
      </c>
      <c r="F7757" s="299" t="s">
        <v>80</v>
      </c>
    </row>
    <row r="7758" spans="1:6" x14ac:dyDescent="0.3">
      <c r="A7758" s="299" t="s">
        <v>495</v>
      </c>
      <c r="B7758" s="300">
        <v>46</v>
      </c>
      <c r="C7758" s="299" t="s">
        <v>91</v>
      </c>
      <c r="D7758" s="299" t="s">
        <v>54</v>
      </c>
      <c r="E7758" s="301">
        <v>2766.2857142857138</v>
      </c>
      <c r="F7758" s="299" t="s">
        <v>77</v>
      </c>
    </row>
    <row r="7759" spans="1:6" x14ac:dyDescent="0.3">
      <c r="A7759" s="299" t="s">
        <v>495</v>
      </c>
      <c r="B7759" s="300">
        <v>46</v>
      </c>
      <c r="C7759" s="299" t="s">
        <v>91</v>
      </c>
      <c r="D7759" s="299" t="s">
        <v>55</v>
      </c>
      <c r="E7759" s="301">
        <v>4480.9523809523807</v>
      </c>
      <c r="F7759" s="299" t="s">
        <v>187</v>
      </c>
    </row>
    <row r="7760" spans="1:6" x14ac:dyDescent="0.3">
      <c r="A7760" s="299" t="s">
        <v>495</v>
      </c>
      <c r="B7760" s="300">
        <v>46</v>
      </c>
      <c r="C7760" s="299" t="s">
        <v>91</v>
      </c>
      <c r="D7760" s="299" t="s">
        <v>55</v>
      </c>
      <c r="E7760" s="301">
        <v>1.0000000000000004</v>
      </c>
      <c r="F7760" s="299" t="s">
        <v>188</v>
      </c>
    </row>
    <row r="7761" spans="1:6" x14ac:dyDescent="0.3">
      <c r="A7761" s="299" t="s">
        <v>495</v>
      </c>
      <c r="B7761" s="300">
        <v>46</v>
      </c>
      <c r="C7761" s="299" t="s">
        <v>91</v>
      </c>
      <c r="D7761" s="299" t="s">
        <v>55</v>
      </c>
      <c r="E7761" s="301">
        <v>12987.761904761905</v>
      </c>
      <c r="F7761" s="299" t="s">
        <v>77</v>
      </c>
    </row>
    <row r="7762" spans="1:6" x14ac:dyDescent="0.3">
      <c r="A7762" s="299" t="s">
        <v>495</v>
      </c>
      <c r="B7762" s="300">
        <v>46</v>
      </c>
      <c r="C7762" s="299" t="s">
        <v>91</v>
      </c>
      <c r="D7762" s="299" t="s">
        <v>56</v>
      </c>
      <c r="E7762" s="301">
        <v>842.71428571428567</v>
      </c>
      <c r="F7762" s="299" t="s">
        <v>187</v>
      </c>
    </row>
    <row r="7763" spans="1:6" x14ac:dyDescent="0.3">
      <c r="A7763" s="299" t="s">
        <v>495</v>
      </c>
      <c r="B7763" s="300">
        <v>46</v>
      </c>
      <c r="C7763" s="299" t="s">
        <v>91</v>
      </c>
      <c r="D7763" s="299" t="s">
        <v>56</v>
      </c>
      <c r="E7763" s="301">
        <v>2254.9047619047619</v>
      </c>
      <c r="F7763" s="299" t="s">
        <v>77</v>
      </c>
    </row>
    <row r="7764" spans="1:6" x14ac:dyDescent="0.3">
      <c r="A7764" s="299" t="s">
        <v>495</v>
      </c>
      <c r="B7764" s="300">
        <v>46</v>
      </c>
      <c r="C7764" s="299" t="s">
        <v>91</v>
      </c>
      <c r="D7764" s="299" t="s">
        <v>57</v>
      </c>
      <c r="E7764" s="301">
        <v>148.28571428571428</v>
      </c>
      <c r="F7764" s="299" t="s">
        <v>187</v>
      </c>
    </row>
    <row r="7765" spans="1:6" x14ac:dyDescent="0.3">
      <c r="A7765" s="299" t="s">
        <v>495</v>
      </c>
      <c r="B7765" s="300">
        <v>46</v>
      </c>
      <c r="C7765" s="299" t="s">
        <v>91</v>
      </c>
      <c r="D7765" s="299" t="s">
        <v>57</v>
      </c>
      <c r="E7765" s="301">
        <v>183.38095238095238</v>
      </c>
      <c r="F7765" s="299" t="s">
        <v>77</v>
      </c>
    </row>
    <row r="7766" spans="1:6" x14ac:dyDescent="0.3">
      <c r="A7766" s="299" t="s">
        <v>495</v>
      </c>
      <c r="B7766" s="300">
        <v>46</v>
      </c>
      <c r="C7766" s="299" t="s">
        <v>91</v>
      </c>
      <c r="D7766" s="299" t="s">
        <v>58</v>
      </c>
      <c r="E7766" s="301">
        <v>179.99999999999997</v>
      </c>
      <c r="F7766" s="299" t="s">
        <v>187</v>
      </c>
    </row>
    <row r="7767" spans="1:6" x14ac:dyDescent="0.3">
      <c r="A7767" s="299" t="s">
        <v>495</v>
      </c>
      <c r="B7767" s="300">
        <v>46</v>
      </c>
      <c r="C7767" s="299" t="s">
        <v>91</v>
      </c>
      <c r="D7767" s="299" t="s">
        <v>58</v>
      </c>
      <c r="E7767" s="301">
        <v>446.8095238095238</v>
      </c>
      <c r="F7767" s="299" t="s">
        <v>77</v>
      </c>
    </row>
    <row r="7768" spans="1:6" x14ac:dyDescent="0.3">
      <c r="A7768" s="299" t="s">
        <v>495</v>
      </c>
      <c r="B7768" s="300">
        <v>46</v>
      </c>
      <c r="C7768" s="299" t="s">
        <v>91</v>
      </c>
      <c r="D7768" s="299" t="s">
        <v>59</v>
      </c>
      <c r="E7768" s="301">
        <v>857.04761904761892</v>
      </c>
      <c r="F7768" s="299" t="s">
        <v>187</v>
      </c>
    </row>
    <row r="7769" spans="1:6" x14ac:dyDescent="0.3">
      <c r="A7769" s="299" t="s">
        <v>495</v>
      </c>
      <c r="B7769" s="300">
        <v>46</v>
      </c>
      <c r="C7769" s="299" t="s">
        <v>91</v>
      </c>
      <c r="D7769" s="299" t="s">
        <v>59</v>
      </c>
      <c r="E7769" s="301">
        <v>1735.1428571428571</v>
      </c>
      <c r="F7769" s="299" t="s">
        <v>77</v>
      </c>
    </row>
    <row r="7770" spans="1:6" x14ac:dyDescent="0.3">
      <c r="A7770" s="299" t="s">
        <v>495</v>
      </c>
      <c r="B7770" s="300">
        <v>46</v>
      </c>
      <c r="C7770" s="299" t="s">
        <v>91</v>
      </c>
      <c r="D7770" s="299" t="s">
        <v>60</v>
      </c>
      <c r="E7770" s="301">
        <v>861.57142857142856</v>
      </c>
      <c r="F7770" s="299" t="s">
        <v>187</v>
      </c>
    </row>
    <row r="7771" spans="1:6" x14ac:dyDescent="0.3">
      <c r="A7771" s="299" t="s">
        <v>495</v>
      </c>
      <c r="B7771" s="300">
        <v>46</v>
      </c>
      <c r="C7771" s="299" t="s">
        <v>91</v>
      </c>
      <c r="D7771" s="299" t="s">
        <v>60</v>
      </c>
      <c r="E7771" s="301">
        <v>1.0000000000000004</v>
      </c>
      <c r="F7771" s="299" t="s">
        <v>80</v>
      </c>
    </row>
    <row r="7772" spans="1:6" x14ac:dyDescent="0.3">
      <c r="A7772" s="299" t="s">
        <v>495</v>
      </c>
      <c r="B7772" s="300">
        <v>46</v>
      </c>
      <c r="C7772" s="299" t="s">
        <v>91</v>
      </c>
      <c r="D7772" s="299" t="s">
        <v>60</v>
      </c>
      <c r="E7772" s="301">
        <v>7069.4761904761917</v>
      </c>
      <c r="F7772" s="299" t="s">
        <v>77</v>
      </c>
    </row>
    <row r="7773" spans="1:6" x14ac:dyDescent="0.3">
      <c r="A7773" s="299" t="s">
        <v>495</v>
      </c>
      <c r="B7773" s="300">
        <v>46</v>
      </c>
      <c r="C7773" s="299" t="s">
        <v>91</v>
      </c>
      <c r="D7773" s="299" t="s">
        <v>61</v>
      </c>
      <c r="E7773" s="301">
        <v>3.4761904761904772</v>
      </c>
      <c r="F7773" s="299" t="s">
        <v>187</v>
      </c>
    </row>
    <row r="7774" spans="1:6" x14ac:dyDescent="0.3">
      <c r="A7774" s="299" t="s">
        <v>495</v>
      </c>
      <c r="B7774" s="300">
        <v>46</v>
      </c>
      <c r="C7774" s="299" t="s">
        <v>91</v>
      </c>
      <c r="D7774" s="299" t="s">
        <v>61</v>
      </c>
      <c r="E7774" s="301">
        <v>342.47619047619054</v>
      </c>
      <c r="F7774" s="299" t="s">
        <v>77</v>
      </c>
    </row>
    <row r="7775" spans="1:6" x14ac:dyDescent="0.3">
      <c r="A7775" s="299" t="s">
        <v>495</v>
      </c>
      <c r="B7775" s="300">
        <v>46</v>
      </c>
      <c r="C7775" s="299" t="s">
        <v>91</v>
      </c>
      <c r="D7775" s="299" t="s">
        <v>62</v>
      </c>
      <c r="E7775" s="301">
        <v>555.19047619047615</v>
      </c>
      <c r="F7775" s="299" t="s">
        <v>187</v>
      </c>
    </row>
    <row r="7776" spans="1:6" x14ac:dyDescent="0.3">
      <c r="A7776" s="299" t="s">
        <v>495</v>
      </c>
      <c r="B7776" s="300">
        <v>46</v>
      </c>
      <c r="C7776" s="299" t="s">
        <v>91</v>
      </c>
      <c r="D7776" s="299" t="s">
        <v>62</v>
      </c>
      <c r="E7776" s="301">
        <v>2326.3333333333326</v>
      </c>
      <c r="F7776" s="299" t="s">
        <v>77</v>
      </c>
    </row>
    <row r="7777" spans="1:6" x14ac:dyDescent="0.3">
      <c r="A7777" s="299" t="s">
        <v>495</v>
      </c>
      <c r="B7777" s="300">
        <v>46</v>
      </c>
      <c r="C7777" s="299" t="s">
        <v>91</v>
      </c>
      <c r="D7777" s="299" t="s">
        <v>63</v>
      </c>
      <c r="E7777" s="301">
        <v>201.52380952380955</v>
      </c>
      <c r="F7777" s="299" t="s">
        <v>187</v>
      </c>
    </row>
    <row r="7778" spans="1:6" x14ac:dyDescent="0.3">
      <c r="A7778" s="299" t="s">
        <v>495</v>
      </c>
      <c r="B7778" s="300">
        <v>46</v>
      </c>
      <c r="C7778" s="299" t="s">
        <v>91</v>
      </c>
      <c r="D7778" s="299" t="s">
        <v>63</v>
      </c>
      <c r="E7778" s="301">
        <v>2702.3333333333335</v>
      </c>
      <c r="F7778" s="299" t="s">
        <v>77</v>
      </c>
    </row>
    <row r="7779" spans="1:6" x14ac:dyDescent="0.3">
      <c r="A7779" s="299" t="s">
        <v>495</v>
      </c>
      <c r="B7779" s="300">
        <v>46</v>
      </c>
      <c r="C7779" s="299" t="s">
        <v>91</v>
      </c>
      <c r="D7779" s="299" t="s">
        <v>64</v>
      </c>
      <c r="E7779" s="301">
        <v>177.42857142857142</v>
      </c>
      <c r="F7779" s="299" t="s">
        <v>187</v>
      </c>
    </row>
    <row r="7780" spans="1:6" x14ac:dyDescent="0.3">
      <c r="A7780" s="299" t="s">
        <v>495</v>
      </c>
      <c r="B7780" s="300">
        <v>46</v>
      </c>
      <c r="C7780" s="299" t="s">
        <v>91</v>
      </c>
      <c r="D7780" s="299" t="s">
        <v>64</v>
      </c>
      <c r="E7780" s="301">
        <v>1075.4285714285713</v>
      </c>
      <c r="F7780" s="299" t="s">
        <v>77</v>
      </c>
    </row>
    <row r="7781" spans="1:6" x14ac:dyDescent="0.3">
      <c r="A7781" s="299" t="s">
        <v>495</v>
      </c>
      <c r="B7781" s="300">
        <v>46</v>
      </c>
      <c r="C7781" s="299" t="s">
        <v>91</v>
      </c>
      <c r="D7781" s="299" t="s">
        <v>65</v>
      </c>
      <c r="E7781" s="301">
        <v>1484.0476190476195</v>
      </c>
      <c r="F7781" s="299" t="s">
        <v>187</v>
      </c>
    </row>
    <row r="7782" spans="1:6" x14ac:dyDescent="0.3">
      <c r="A7782" s="299" t="s">
        <v>495</v>
      </c>
      <c r="B7782" s="300">
        <v>46</v>
      </c>
      <c r="C7782" s="299" t="s">
        <v>91</v>
      </c>
      <c r="D7782" s="299" t="s">
        <v>65</v>
      </c>
      <c r="E7782" s="301">
        <v>1.0000000000000004</v>
      </c>
      <c r="F7782" s="299" t="s">
        <v>80</v>
      </c>
    </row>
    <row r="7783" spans="1:6" x14ac:dyDescent="0.3">
      <c r="A7783" s="299" t="s">
        <v>495</v>
      </c>
      <c r="B7783" s="300">
        <v>46</v>
      </c>
      <c r="C7783" s="299" t="s">
        <v>91</v>
      </c>
      <c r="D7783" s="299" t="s">
        <v>65</v>
      </c>
      <c r="E7783" s="301">
        <v>1797.3333333333337</v>
      </c>
      <c r="F7783" s="299" t="s">
        <v>77</v>
      </c>
    </row>
    <row r="7784" spans="1:6" x14ac:dyDescent="0.3">
      <c r="A7784" s="299" t="s">
        <v>495</v>
      </c>
      <c r="B7784" s="300">
        <v>46</v>
      </c>
      <c r="C7784" s="299" t="s">
        <v>91</v>
      </c>
      <c r="D7784" s="299" t="s">
        <v>67</v>
      </c>
      <c r="E7784" s="301">
        <v>1.0000000000000004</v>
      </c>
      <c r="F7784" s="299" t="s">
        <v>187</v>
      </c>
    </row>
    <row r="7785" spans="1:6" x14ac:dyDescent="0.3">
      <c r="A7785" s="299" t="s">
        <v>495</v>
      </c>
      <c r="B7785" s="300">
        <v>46</v>
      </c>
      <c r="C7785" s="299" t="s">
        <v>91</v>
      </c>
      <c r="D7785" s="299" t="s">
        <v>67</v>
      </c>
      <c r="E7785" s="301">
        <v>30.28571428571427</v>
      </c>
      <c r="F7785" s="299" t="s">
        <v>77</v>
      </c>
    </row>
    <row r="7786" spans="1:6" x14ac:dyDescent="0.3">
      <c r="A7786" s="299" t="s">
        <v>495</v>
      </c>
      <c r="B7786" s="300">
        <v>46</v>
      </c>
      <c r="C7786" s="299" t="s">
        <v>91</v>
      </c>
      <c r="D7786" s="299" t="s">
        <v>66</v>
      </c>
      <c r="E7786" s="301">
        <v>1.0000000000000004</v>
      </c>
      <c r="F7786" s="299" t="s">
        <v>187</v>
      </c>
    </row>
    <row r="7787" spans="1:6" x14ac:dyDescent="0.3">
      <c r="A7787" s="299" t="s">
        <v>495</v>
      </c>
      <c r="B7787" s="300">
        <v>46</v>
      </c>
      <c r="C7787" s="299" t="s">
        <v>91</v>
      </c>
      <c r="D7787" s="299" t="s">
        <v>66</v>
      </c>
      <c r="E7787" s="301">
        <v>12.142857142857139</v>
      </c>
      <c r="F7787" s="299" t="s">
        <v>77</v>
      </c>
    </row>
    <row r="7788" spans="1:6" x14ac:dyDescent="0.3">
      <c r="A7788" s="299" t="s">
        <v>495</v>
      </c>
      <c r="B7788" s="300">
        <v>46</v>
      </c>
      <c r="C7788" s="299" t="s">
        <v>92</v>
      </c>
      <c r="D7788" s="299" t="s">
        <v>47</v>
      </c>
      <c r="E7788" s="301">
        <v>74.999999999999986</v>
      </c>
      <c r="F7788" s="299" t="s">
        <v>187</v>
      </c>
    </row>
    <row r="7789" spans="1:6" x14ac:dyDescent="0.3">
      <c r="A7789" s="299" t="s">
        <v>495</v>
      </c>
      <c r="B7789" s="300">
        <v>46</v>
      </c>
      <c r="C7789" s="299" t="s">
        <v>92</v>
      </c>
      <c r="D7789" s="299" t="s">
        <v>47</v>
      </c>
      <c r="E7789" s="301">
        <v>3.3809523809523805</v>
      </c>
      <c r="F7789" s="299" t="s">
        <v>80</v>
      </c>
    </row>
    <row r="7790" spans="1:6" x14ac:dyDescent="0.3">
      <c r="A7790" s="299" t="s">
        <v>495</v>
      </c>
      <c r="B7790" s="300">
        <v>46</v>
      </c>
      <c r="C7790" s="299" t="s">
        <v>92</v>
      </c>
      <c r="D7790" s="299" t="s">
        <v>47</v>
      </c>
      <c r="E7790" s="301">
        <v>61</v>
      </c>
      <c r="F7790" s="299" t="s">
        <v>188</v>
      </c>
    </row>
    <row r="7791" spans="1:6" x14ac:dyDescent="0.3">
      <c r="A7791" s="299" t="s">
        <v>495</v>
      </c>
      <c r="B7791" s="300">
        <v>46</v>
      </c>
      <c r="C7791" s="299" t="s">
        <v>92</v>
      </c>
      <c r="D7791" s="299" t="s">
        <v>47</v>
      </c>
      <c r="E7791" s="301">
        <v>208.71428571428575</v>
      </c>
      <c r="F7791" s="299" t="s">
        <v>77</v>
      </c>
    </row>
    <row r="7792" spans="1:6" x14ac:dyDescent="0.3">
      <c r="A7792" s="299" t="s">
        <v>495</v>
      </c>
      <c r="B7792" s="300">
        <v>46</v>
      </c>
      <c r="C7792" s="299" t="s">
        <v>92</v>
      </c>
      <c r="D7792" s="299" t="s">
        <v>48</v>
      </c>
      <c r="E7792" s="301">
        <v>2.0000000000000009</v>
      </c>
      <c r="F7792" s="299" t="s">
        <v>187</v>
      </c>
    </row>
    <row r="7793" spans="1:6" x14ac:dyDescent="0.3">
      <c r="A7793" s="299" t="s">
        <v>495</v>
      </c>
      <c r="B7793" s="300">
        <v>46</v>
      </c>
      <c r="C7793" s="299" t="s">
        <v>92</v>
      </c>
      <c r="D7793" s="299" t="s">
        <v>48</v>
      </c>
      <c r="E7793" s="301">
        <v>30.047619047619037</v>
      </c>
      <c r="F7793" s="299" t="s">
        <v>77</v>
      </c>
    </row>
    <row r="7794" spans="1:6" x14ac:dyDescent="0.3">
      <c r="A7794" s="299" t="s">
        <v>495</v>
      </c>
      <c r="B7794" s="300">
        <v>46</v>
      </c>
      <c r="C7794" s="299" t="s">
        <v>92</v>
      </c>
      <c r="D7794" s="299" t="s">
        <v>49</v>
      </c>
      <c r="E7794" s="301">
        <v>408.66666666666669</v>
      </c>
      <c r="F7794" s="299" t="s">
        <v>187</v>
      </c>
    </row>
    <row r="7795" spans="1:6" x14ac:dyDescent="0.3">
      <c r="A7795" s="299" t="s">
        <v>495</v>
      </c>
      <c r="B7795" s="300">
        <v>46</v>
      </c>
      <c r="C7795" s="299" t="s">
        <v>92</v>
      </c>
      <c r="D7795" s="299" t="s">
        <v>49</v>
      </c>
      <c r="E7795" s="301">
        <v>4459.9047619047624</v>
      </c>
      <c r="F7795" s="299" t="s">
        <v>77</v>
      </c>
    </row>
    <row r="7796" spans="1:6" x14ac:dyDescent="0.3">
      <c r="A7796" s="299" t="s">
        <v>495</v>
      </c>
      <c r="B7796" s="300">
        <v>46</v>
      </c>
      <c r="C7796" s="299" t="s">
        <v>92</v>
      </c>
      <c r="D7796" s="299" t="s">
        <v>50</v>
      </c>
      <c r="E7796" s="301">
        <v>4.7619047619047616E-2</v>
      </c>
      <c r="F7796" s="299" t="s">
        <v>187</v>
      </c>
    </row>
    <row r="7797" spans="1:6" x14ac:dyDescent="0.3">
      <c r="A7797" s="299" t="s">
        <v>495</v>
      </c>
      <c r="B7797" s="300">
        <v>46</v>
      </c>
      <c r="C7797" s="299" t="s">
        <v>92</v>
      </c>
      <c r="D7797" s="299" t="s">
        <v>50</v>
      </c>
      <c r="E7797" s="301">
        <v>47.142857142857146</v>
      </c>
      <c r="F7797" s="299" t="s">
        <v>77</v>
      </c>
    </row>
    <row r="7798" spans="1:6" x14ac:dyDescent="0.3">
      <c r="A7798" s="299" t="s">
        <v>495</v>
      </c>
      <c r="B7798" s="300">
        <v>46</v>
      </c>
      <c r="C7798" s="299" t="s">
        <v>92</v>
      </c>
      <c r="D7798" s="299" t="s">
        <v>51</v>
      </c>
      <c r="E7798" s="301">
        <v>5</v>
      </c>
      <c r="F7798" s="299" t="s">
        <v>187</v>
      </c>
    </row>
    <row r="7799" spans="1:6" x14ac:dyDescent="0.3">
      <c r="A7799" s="299" t="s">
        <v>495</v>
      </c>
      <c r="B7799" s="300">
        <v>46</v>
      </c>
      <c r="C7799" s="299" t="s">
        <v>92</v>
      </c>
      <c r="D7799" s="299" t="s">
        <v>51</v>
      </c>
      <c r="E7799" s="301">
        <v>174.47619047619048</v>
      </c>
      <c r="F7799" s="299" t="s">
        <v>77</v>
      </c>
    </row>
    <row r="7800" spans="1:6" x14ac:dyDescent="0.3">
      <c r="A7800" s="299" t="s">
        <v>495</v>
      </c>
      <c r="B7800" s="300">
        <v>46</v>
      </c>
      <c r="C7800" s="299" t="s">
        <v>92</v>
      </c>
      <c r="D7800" s="299" t="s">
        <v>52</v>
      </c>
      <c r="E7800" s="301">
        <v>1417.2380952380954</v>
      </c>
      <c r="F7800" s="299" t="s">
        <v>187</v>
      </c>
    </row>
    <row r="7801" spans="1:6" x14ac:dyDescent="0.3">
      <c r="A7801" s="299" t="s">
        <v>495</v>
      </c>
      <c r="B7801" s="300">
        <v>46</v>
      </c>
      <c r="C7801" s="299" t="s">
        <v>92</v>
      </c>
      <c r="D7801" s="299" t="s">
        <v>52</v>
      </c>
      <c r="E7801" s="301">
        <v>0.19047619047619047</v>
      </c>
      <c r="F7801" s="299" t="s">
        <v>80</v>
      </c>
    </row>
    <row r="7802" spans="1:6" x14ac:dyDescent="0.3">
      <c r="A7802" s="299" t="s">
        <v>495</v>
      </c>
      <c r="B7802" s="300">
        <v>46</v>
      </c>
      <c r="C7802" s="299" t="s">
        <v>92</v>
      </c>
      <c r="D7802" s="299" t="s">
        <v>52</v>
      </c>
      <c r="E7802" s="301">
        <v>2437.3809523809523</v>
      </c>
      <c r="F7802" s="299" t="s">
        <v>77</v>
      </c>
    </row>
    <row r="7803" spans="1:6" x14ac:dyDescent="0.3">
      <c r="A7803" s="299" t="s">
        <v>495</v>
      </c>
      <c r="B7803" s="300">
        <v>46</v>
      </c>
      <c r="C7803" s="299" t="s">
        <v>92</v>
      </c>
      <c r="D7803" s="299" t="s">
        <v>53</v>
      </c>
      <c r="E7803" s="301">
        <v>1968.8095238095239</v>
      </c>
      <c r="F7803" s="299" t="s">
        <v>187</v>
      </c>
    </row>
    <row r="7804" spans="1:6" x14ac:dyDescent="0.3">
      <c r="A7804" s="299" t="s">
        <v>495</v>
      </c>
      <c r="B7804" s="300">
        <v>46</v>
      </c>
      <c r="C7804" s="299" t="s">
        <v>92</v>
      </c>
      <c r="D7804" s="299" t="s">
        <v>53</v>
      </c>
      <c r="E7804" s="301">
        <v>7094.9047619047624</v>
      </c>
      <c r="F7804" s="299" t="s">
        <v>77</v>
      </c>
    </row>
    <row r="7805" spans="1:6" x14ac:dyDescent="0.3">
      <c r="A7805" s="299" t="s">
        <v>495</v>
      </c>
      <c r="B7805" s="300">
        <v>46</v>
      </c>
      <c r="C7805" s="299" t="s">
        <v>92</v>
      </c>
      <c r="D7805" s="299" t="s">
        <v>54</v>
      </c>
      <c r="E7805" s="301">
        <v>1228.5714285714287</v>
      </c>
      <c r="F7805" s="299" t="s">
        <v>187</v>
      </c>
    </row>
    <row r="7806" spans="1:6" x14ac:dyDescent="0.3">
      <c r="A7806" s="299" t="s">
        <v>495</v>
      </c>
      <c r="B7806" s="300">
        <v>46</v>
      </c>
      <c r="C7806" s="299" t="s">
        <v>92</v>
      </c>
      <c r="D7806" s="299" t="s">
        <v>54</v>
      </c>
      <c r="E7806" s="301">
        <v>2.0000000000000009</v>
      </c>
      <c r="F7806" s="299" t="s">
        <v>81</v>
      </c>
    </row>
    <row r="7807" spans="1:6" x14ac:dyDescent="0.3">
      <c r="A7807" s="299" t="s">
        <v>495</v>
      </c>
      <c r="B7807" s="300">
        <v>46</v>
      </c>
      <c r="C7807" s="299" t="s">
        <v>92</v>
      </c>
      <c r="D7807" s="299" t="s">
        <v>54</v>
      </c>
      <c r="E7807" s="301">
        <v>30.238095238095227</v>
      </c>
      <c r="F7807" s="299" t="s">
        <v>80</v>
      </c>
    </row>
    <row r="7808" spans="1:6" x14ac:dyDescent="0.3">
      <c r="A7808" s="299" t="s">
        <v>495</v>
      </c>
      <c r="B7808" s="300">
        <v>46</v>
      </c>
      <c r="C7808" s="299" t="s">
        <v>92</v>
      </c>
      <c r="D7808" s="299" t="s">
        <v>54</v>
      </c>
      <c r="E7808" s="301">
        <v>4123.5714285714275</v>
      </c>
      <c r="F7808" s="299" t="s">
        <v>77</v>
      </c>
    </row>
    <row r="7809" spans="1:6" x14ac:dyDescent="0.3">
      <c r="A7809" s="299" t="s">
        <v>495</v>
      </c>
      <c r="B7809" s="300">
        <v>46</v>
      </c>
      <c r="C7809" s="299" t="s">
        <v>92</v>
      </c>
      <c r="D7809" s="299" t="s">
        <v>55</v>
      </c>
      <c r="E7809" s="301">
        <v>1520.4761904761908</v>
      </c>
      <c r="F7809" s="299" t="s">
        <v>187</v>
      </c>
    </row>
    <row r="7810" spans="1:6" x14ac:dyDescent="0.3">
      <c r="A7810" s="299" t="s">
        <v>495</v>
      </c>
      <c r="B7810" s="300">
        <v>46</v>
      </c>
      <c r="C7810" s="299" t="s">
        <v>92</v>
      </c>
      <c r="D7810" s="299" t="s">
        <v>55</v>
      </c>
      <c r="E7810" s="301">
        <v>5942.4761904761908</v>
      </c>
      <c r="F7810" s="299" t="s">
        <v>77</v>
      </c>
    </row>
    <row r="7811" spans="1:6" x14ac:dyDescent="0.3">
      <c r="A7811" s="299" t="s">
        <v>495</v>
      </c>
      <c r="B7811" s="300">
        <v>46</v>
      </c>
      <c r="C7811" s="299" t="s">
        <v>92</v>
      </c>
      <c r="D7811" s="299" t="s">
        <v>56</v>
      </c>
      <c r="E7811" s="301">
        <v>685</v>
      </c>
      <c r="F7811" s="299" t="s">
        <v>187</v>
      </c>
    </row>
    <row r="7812" spans="1:6" x14ac:dyDescent="0.3">
      <c r="A7812" s="299" t="s">
        <v>495</v>
      </c>
      <c r="B7812" s="300">
        <v>46</v>
      </c>
      <c r="C7812" s="299" t="s">
        <v>92</v>
      </c>
      <c r="D7812" s="299" t="s">
        <v>56</v>
      </c>
      <c r="E7812" s="301">
        <v>1497.2380952380954</v>
      </c>
      <c r="F7812" s="299" t="s">
        <v>77</v>
      </c>
    </row>
    <row r="7813" spans="1:6" x14ac:dyDescent="0.3">
      <c r="A7813" s="299" t="s">
        <v>495</v>
      </c>
      <c r="B7813" s="300">
        <v>46</v>
      </c>
      <c r="C7813" s="299" t="s">
        <v>92</v>
      </c>
      <c r="D7813" s="299" t="s">
        <v>57</v>
      </c>
      <c r="E7813" s="301">
        <v>111.76190476190474</v>
      </c>
      <c r="F7813" s="299" t="s">
        <v>187</v>
      </c>
    </row>
    <row r="7814" spans="1:6" x14ac:dyDescent="0.3">
      <c r="A7814" s="299" t="s">
        <v>495</v>
      </c>
      <c r="B7814" s="300">
        <v>46</v>
      </c>
      <c r="C7814" s="299" t="s">
        <v>92</v>
      </c>
      <c r="D7814" s="299" t="s">
        <v>57</v>
      </c>
      <c r="E7814" s="301">
        <v>190.09523809523813</v>
      </c>
      <c r="F7814" s="299" t="s">
        <v>77</v>
      </c>
    </row>
    <row r="7815" spans="1:6" x14ac:dyDescent="0.3">
      <c r="A7815" s="299" t="s">
        <v>495</v>
      </c>
      <c r="B7815" s="300">
        <v>46</v>
      </c>
      <c r="C7815" s="299" t="s">
        <v>92</v>
      </c>
      <c r="D7815" s="299" t="s">
        <v>58</v>
      </c>
      <c r="E7815" s="301">
        <v>234.76190476190476</v>
      </c>
      <c r="F7815" s="299" t="s">
        <v>187</v>
      </c>
    </row>
    <row r="7816" spans="1:6" x14ac:dyDescent="0.3">
      <c r="A7816" s="299" t="s">
        <v>495</v>
      </c>
      <c r="B7816" s="300">
        <v>46</v>
      </c>
      <c r="C7816" s="299" t="s">
        <v>92</v>
      </c>
      <c r="D7816" s="299" t="s">
        <v>58</v>
      </c>
      <c r="E7816" s="301">
        <v>340.28571428571433</v>
      </c>
      <c r="F7816" s="299" t="s">
        <v>77</v>
      </c>
    </row>
    <row r="7817" spans="1:6" x14ac:dyDescent="0.3">
      <c r="A7817" s="299" t="s">
        <v>495</v>
      </c>
      <c r="B7817" s="300">
        <v>46</v>
      </c>
      <c r="C7817" s="299" t="s">
        <v>92</v>
      </c>
      <c r="D7817" s="299" t="s">
        <v>59</v>
      </c>
      <c r="E7817" s="301">
        <v>1236.0476190476195</v>
      </c>
      <c r="F7817" s="299" t="s">
        <v>187</v>
      </c>
    </row>
    <row r="7818" spans="1:6" x14ac:dyDescent="0.3">
      <c r="A7818" s="299" t="s">
        <v>495</v>
      </c>
      <c r="B7818" s="300">
        <v>46</v>
      </c>
      <c r="C7818" s="299" t="s">
        <v>92</v>
      </c>
      <c r="D7818" s="299" t="s">
        <v>59</v>
      </c>
      <c r="E7818" s="301">
        <v>1744.5238095238089</v>
      </c>
      <c r="F7818" s="299" t="s">
        <v>77</v>
      </c>
    </row>
    <row r="7819" spans="1:6" x14ac:dyDescent="0.3">
      <c r="A7819" s="299" t="s">
        <v>495</v>
      </c>
      <c r="B7819" s="300">
        <v>46</v>
      </c>
      <c r="C7819" s="299" t="s">
        <v>92</v>
      </c>
      <c r="D7819" s="299" t="s">
        <v>60</v>
      </c>
      <c r="E7819" s="301">
        <v>724.76190476190482</v>
      </c>
      <c r="F7819" s="299" t="s">
        <v>187</v>
      </c>
    </row>
    <row r="7820" spans="1:6" x14ac:dyDescent="0.3">
      <c r="A7820" s="299" t="s">
        <v>495</v>
      </c>
      <c r="B7820" s="300">
        <v>46</v>
      </c>
      <c r="C7820" s="299" t="s">
        <v>92</v>
      </c>
      <c r="D7820" s="299" t="s">
        <v>60</v>
      </c>
      <c r="E7820" s="301">
        <v>2.1904761904761911</v>
      </c>
      <c r="F7820" s="299" t="s">
        <v>80</v>
      </c>
    </row>
    <row r="7821" spans="1:6" x14ac:dyDescent="0.3">
      <c r="A7821" s="299" t="s">
        <v>495</v>
      </c>
      <c r="B7821" s="300">
        <v>46</v>
      </c>
      <c r="C7821" s="299" t="s">
        <v>92</v>
      </c>
      <c r="D7821" s="299" t="s">
        <v>60</v>
      </c>
      <c r="E7821" s="301">
        <v>3668.0476190476193</v>
      </c>
      <c r="F7821" s="299" t="s">
        <v>77</v>
      </c>
    </row>
    <row r="7822" spans="1:6" x14ac:dyDescent="0.3">
      <c r="A7822" s="299" t="s">
        <v>495</v>
      </c>
      <c r="B7822" s="300">
        <v>46</v>
      </c>
      <c r="C7822" s="299" t="s">
        <v>92</v>
      </c>
      <c r="D7822" s="299" t="s">
        <v>61</v>
      </c>
      <c r="E7822" s="301">
        <v>3.2857142857142851</v>
      </c>
      <c r="F7822" s="299" t="s">
        <v>187</v>
      </c>
    </row>
    <row r="7823" spans="1:6" x14ac:dyDescent="0.3">
      <c r="A7823" s="299" t="s">
        <v>495</v>
      </c>
      <c r="B7823" s="300">
        <v>46</v>
      </c>
      <c r="C7823" s="299" t="s">
        <v>92</v>
      </c>
      <c r="D7823" s="299" t="s">
        <v>61</v>
      </c>
      <c r="E7823" s="301">
        <v>339.47619047619054</v>
      </c>
      <c r="F7823" s="299" t="s">
        <v>77</v>
      </c>
    </row>
    <row r="7824" spans="1:6" x14ac:dyDescent="0.3">
      <c r="A7824" s="299" t="s">
        <v>495</v>
      </c>
      <c r="B7824" s="300">
        <v>46</v>
      </c>
      <c r="C7824" s="299" t="s">
        <v>92</v>
      </c>
      <c r="D7824" s="299" t="s">
        <v>62</v>
      </c>
      <c r="E7824" s="301">
        <v>451.04761904761909</v>
      </c>
      <c r="F7824" s="299" t="s">
        <v>187</v>
      </c>
    </row>
    <row r="7825" spans="1:6" x14ac:dyDescent="0.3">
      <c r="A7825" s="299" t="s">
        <v>495</v>
      </c>
      <c r="B7825" s="300">
        <v>46</v>
      </c>
      <c r="C7825" s="299" t="s">
        <v>92</v>
      </c>
      <c r="D7825" s="299" t="s">
        <v>62</v>
      </c>
      <c r="E7825" s="301">
        <v>1976.2380952380956</v>
      </c>
      <c r="F7825" s="299" t="s">
        <v>77</v>
      </c>
    </row>
    <row r="7826" spans="1:6" x14ac:dyDescent="0.3">
      <c r="A7826" s="299" t="s">
        <v>495</v>
      </c>
      <c r="B7826" s="300">
        <v>46</v>
      </c>
      <c r="C7826" s="299" t="s">
        <v>92</v>
      </c>
      <c r="D7826" s="299" t="s">
        <v>63</v>
      </c>
      <c r="E7826" s="301">
        <v>273.57142857142861</v>
      </c>
      <c r="F7826" s="299" t="s">
        <v>187</v>
      </c>
    </row>
    <row r="7827" spans="1:6" x14ac:dyDescent="0.3">
      <c r="A7827" s="299" t="s">
        <v>495</v>
      </c>
      <c r="B7827" s="300">
        <v>46</v>
      </c>
      <c r="C7827" s="299" t="s">
        <v>92</v>
      </c>
      <c r="D7827" s="299" t="s">
        <v>63</v>
      </c>
      <c r="E7827" s="301">
        <v>1714.0952380952381</v>
      </c>
      <c r="F7827" s="299" t="s">
        <v>77</v>
      </c>
    </row>
    <row r="7828" spans="1:6" x14ac:dyDescent="0.3">
      <c r="A7828" s="299" t="s">
        <v>495</v>
      </c>
      <c r="B7828" s="300">
        <v>46</v>
      </c>
      <c r="C7828" s="299" t="s">
        <v>92</v>
      </c>
      <c r="D7828" s="299" t="s">
        <v>64</v>
      </c>
      <c r="E7828" s="301">
        <v>225.38095238095232</v>
      </c>
      <c r="F7828" s="299" t="s">
        <v>187</v>
      </c>
    </row>
    <row r="7829" spans="1:6" x14ac:dyDescent="0.3">
      <c r="A7829" s="299" t="s">
        <v>495</v>
      </c>
      <c r="B7829" s="300">
        <v>46</v>
      </c>
      <c r="C7829" s="299" t="s">
        <v>92</v>
      </c>
      <c r="D7829" s="299" t="s">
        <v>64</v>
      </c>
      <c r="E7829" s="301">
        <v>808.28571428571433</v>
      </c>
      <c r="F7829" s="299" t="s">
        <v>77</v>
      </c>
    </row>
    <row r="7830" spans="1:6" x14ac:dyDescent="0.3">
      <c r="A7830" s="299" t="s">
        <v>495</v>
      </c>
      <c r="B7830" s="300">
        <v>46</v>
      </c>
      <c r="C7830" s="299" t="s">
        <v>92</v>
      </c>
      <c r="D7830" s="299" t="s">
        <v>65</v>
      </c>
      <c r="E7830" s="301">
        <v>565.28571428571433</v>
      </c>
      <c r="F7830" s="299" t="s">
        <v>187</v>
      </c>
    </row>
    <row r="7831" spans="1:6" x14ac:dyDescent="0.3">
      <c r="A7831" s="299" t="s">
        <v>495</v>
      </c>
      <c r="B7831" s="300">
        <v>46</v>
      </c>
      <c r="C7831" s="299" t="s">
        <v>92</v>
      </c>
      <c r="D7831" s="299" t="s">
        <v>65</v>
      </c>
      <c r="E7831" s="301">
        <v>662.47619047619048</v>
      </c>
      <c r="F7831" s="299" t="s">
        <v>77</v>
      </c>
    </row>
    <row r="7832" spans="1:6" x14ac:dyDescent="0.3">
      <c r="A7832" s="299" t="s">
        <v>495</v>
      </c>
      <c r="B7832" s="300">
        <v>46</v>
      </c>
      <c r="C7832" s="299" t="s">
        <v>92</v>
      </c>
      <c r="D7832" s="299" t="s">
        <v>67</v>
      </c>
      <c r="E7832" s="301">
        <v>1.0000000000000004</v>
      </c>
      <c r="F7832" s="299" t="s">
        <v>187</v>
      </c>
    </row>
    <row r="7833" spans="1:6" x14ac:dyDescent="0.3">
      <c r="A7833" s="299" t="s">
        <v>495</v>
      </c>
      <c r="B7833" s="300">
        <v>46</v>
      </c>
      <c r="C7833" s="299" t="s">
        <v>92</v>
      </c>
      <c r="D7833" s="299" t="s">
        <v>67</v>
      </c>
      <c r="E7833" s="301">
        <v>51.666666666666671</v>
      </c>
      <c r="F7833" s="299" t="s">
        <v>77</v>
      </c>
    </row>
    <row r="7834" spans="1:6" x14ac:dyDescent="0.3">
      <c r="A7834" s="299" t="s">
        <v>495</v>
      </c>
      <c r="B7834" s="300">
        <v>46</v>
      </c>
      <c r="C7834" s="299" t="s">
        <v>92</v>
      </c>
      <c r="D7834" s="299" t="s">
        <v>66</v>
      </c>
      <c r="E7834" s="301">
        <v>14.761904761904756</v>
      </c>
      <c r="F7834" s="299" t="s">
        <v>77</v>
      </c>
    </row>
    <row r="7835" spans="1:6" x14ac:dyDescent="0.3">
      <c r="A7835" s="299" t="s">
        <v>495</v>
      </c>
      <c r="B7835" s="300">
        <v>47</v>
      </c>
      <c r="C7835" s="299" t="s">
        <v>91</v>
      </c>
      <c r="D7835" s="299" t="s">
        <v>47</v>
      </c>
      <c r="E7835" s="301">
        <v>36.190476190476197</v>
      </c>
      <c r="F7835" s="299" t="s">
        <v>187</v>
      </c>
    </row>
    <row r="7836" spans="1:6" x14ac:dyDescent="0.3">
      <c r="A7836" s="299" t="s">
        <v>495</v>
      </c>
      <c r="B7836" s="300">
        <v>47</v>
      </c>
      <c r="C7836" s="299" t="s">
        <v>91</v>
      </c>
      <c r="D7836" s="299" t="s">
        <v>47</v>
      </c>
      <c r="E7836" s="301">
        <v>2.9999999999999991</v>
      </c>
      <c r="F7836" s="299" t="s">
        <v>188</v>
      </c>
    </row>
    <row r="7837" spans="1:6" x14ac:dyDescent="0.3">
      <c r="A7837" s="299" t="s">
        <v>495</v>
      </c>
      <c r="B7837" s="300">
        <v>47</v>
      </c>
      <c r="C7837" s="299" t="s">
        <v>91</v>
      </c>
      <c r="D7837" s="299" t="s">
        <v>47</v>
      </c>
      <c r="E7837" s="301">
        <v>583.0952380952383</v>
      </c>
      <c r="F7837" s="299" t="s">
        <v>77</v>
      </c>
    </row>
    <row r="7838" spans="1:6" x14ac:dyDescent="0.3">
      <c r="A7838" s="299" t="s">
        <v>495</v>
      </c>
      <c r="B7838" s="300">
        <v>47</v>
      </c>
      <c r="C7838" s="299" t="s">
        <v>91</v>
      </c>
      <c r="D7838" s="299" t="s">
        <v>48</v>
      </c>
      <c r="E7838" s="301">
        <v>2.0000000000000009</v>
      </c>
      <c r="F7838" s="299" t="s">
        <v>77</v>
      </c>
    </row>
    <row r="7839" spans="1:6" x14ac:dyDescent="0.3">
      <c r="A7839" s="299" t="s">
        <v>495</v>
      </c>
      <c r="B7839" s="300">
        <v>47</v>
      </c>
      <c r="C7839" s="299" t="s">
        <v>91</v>
      </c>
      <c r="D7839" s="299" t="s">
        <v>49</v>
      </c>
      <c r="E7839" s="301">
        <v>20.857142857142858</v>
      </c>
      <c r="F7839" s="299" t="s">
        <v>187</v>
      </c>
    </row>
    <row r="7840" spans="1:6" x14ac:dyDescent="0.3">
      <c r="A7840" s="299" t="s">
        <v>495</v>
      </c>
      <c r="B7840" s="300">
        <v>47</v>
      </c>
      <c r="C7840" s="299" t="s">
        <v>91</v>
      </c>
      <c r="D7840" s="299" t="s">
        <v>49</v>
      </c>
      <c r="E7840" s="301">
        <v>832.47619047619037</v>
      </c>
      <c r="F7840" s="299" t="s">
        <v>77</v>
      </c>
    </row>
    <row r="7841" spans="1:6" x14ac:dyDescent="0.3">
      <c r="A7841" s="299" t="s">
        <v>495</v>
      </c>
      <c r="B7841" s="300">
        <v>47</v>
      </c>
      <c r="C7841" s="299" t="s">
        <v>91</v>
      </c>
      <c r="D7841" s="299" t="s">
        <v>50</v>
      </c>
      <c r="E7841" s="301">
        <v>2.9999999999999991</v>
      </c>
      <c r="F7841" s="299" t="s">
        <v>77</v>
      </c>
    </row>
    <row r="7842" spans="1:6" x14ac:dyDescent="0.3">
      <c r="A7842" s="299" t="s">
        <v>495</v>
      </c>
      <c r="B7842" s="300">
        <v>47</v>
      </c>
      <c r="C7842" s="299" t="s">
        <v>91</v>
      </c>
      <c r="D7842" s="299" t="s">
        <v>51</v>
      </c>
      <c r="E7842" s="301">
        <v>19.285714285714288</v>
      </c>
      <c r="F7842" s="299" t="s">
        <v>77</v>
      </c>
    </row>
    <row r="7843" spans="1:6" x14ac:dyDescent="0.3">
      <c r="A7843" s="299" t="s">
        <v>495</v>
      </c>
      <c r="B7843" s="300">
        <v>47</v>
      </c>
      <c r="C7843" s="299" t="s">
        <v>91</v>
      </c>
      <c r="D7843" s="299" t="s">
        <v>52</v>
      </c>
      <c r="E7843" s="301">
        <v>147.57142857142858</v>
      </c>
      <c r="F7843" s="299" t="s">
        <v>187</v>
      </c>
    </row>
    <row r="7844" spans="1:6" x14ac:dyDescent="0.3">
      <c r="A7844" s="299" t="s">
        <v>495</v>
      </c>
      <c r="B7844" s="300">
        <v>47</v>
      </c>
      <c r="C7844" s="299" t="s">
        <v>91</v>
      </c>
      <c r="D7844" s="299" t="s">
        <v>52</v>
      </c>
      <c r="E7844" s="301">
        <v>905.09523809523819</v>
      </c>
      <c r="F7844" s="299" t="s">
        <v>77</v>
      </c>
    </row>
    <row r="7845" spans="1:6" x14ac:dyDescent="0.3">
      <c r="A7845" s="299" t="s">
        <v>495</v>
      </c>
      <c r="B7845" s="300">
        <v>47</v>
      </c>
      <c r="C7845" s="299" t="s">
        <v>91</v>
      </c>
      <c r="D7845" s="299" t="s">
        <v>53</v>
      </c>
      <c r="E7845" s="301">
        <v>345.09523809523807</v>
      </c>
      <c r="F7845" s="299" t="s">
        <v>187</v>
      </c>
    </row>
    <row r="7846" spans="1:6" x14ac:dyDescent="0.3">
      <c r="A7846" s="299" t="s">
        <v>495</v>
      </c>
      <c r="B7846" s="300">
        <v>47</v>
      </c>
      <c r="C7846" s="299" t="s">
        <v>91</v>
      </c>
      <c r="D7846" s="299" t="s">
        <v>53</v>
      </c>
      <c r="E7846" s="301">
        <v>801.38095238095241</v>
      </c>
      <c r="F7846" s="299" t="s">
        <v>77</v>
      </c>
    </row>
    <row r="7847" spans="1:6" x14ac:dyDescent="0.3">
      <c r="A7847" s="299" t="s">
        <v>495</v>
      </c>
      <c r="B7847" s="300">
        <v>47</v>
      </c>
      <c r="C7847" s="299" t="s">
        <v>91</v>
      </c>
      <c r="D7847" s="299" t="s">
        <v>54</v>
      </c>
      <c r="E7847" s="301">
        <v>260.90476190476193</v>
      </c>
      <c r="F7847" s="299" t="s">
        <v>187</v>
      </c>
    </row>
    <row r="7848" spans="1:6" x14ac:dyDescent="0.3">
      <c r="A7848" s="299" t="s">
        <v>495</v>
      </c>
      <c r="B7848" s="300">
        <v>47</v>
      </c>
      <c r="C7848" s="299" t="s">
        <v>91</v>
      </c>
      <c r="D7848" s="299" t="s">
        <v>54</v>
      </c>
      <c r="E7848" s="301">
        <v>344.80952380952374</v>
      </c>
      <c r="F7848" s="299" t="s">
        <v>77</v>
      </c>
    </row>
    <row r="7849" spans="1:6" x14ac:dyDescent="0.3">
      <c r="A7849" s="299" t="s">
        <v>495</v>
      </c>
      <c r="B7849" s="300">
        <v>47</v>
      </c>
      <c r="C7849" s="299" t="s">
        <v>91</v>
      </c>
      <c r="D7849" s="299" t="s">
        <v>55</v>
      </c>
      <c r="E7849" s="301">
        <v>167.38095238095238</v>
      </c>
      <c r="F7849" s="299" t="s">
        <v>187</v>
      </c>
    </row>
    <row r="7850" spans="1:6" x14ac:dyDescent="0.3">
      <c r="A7850" s="299" t="s">
        <v>495</v>
      </c>
      <c r="B7850" s="300">
        <v>47</v>
      </c>
      <c r="C7850" s="299" t="s">
        <v>91</v>
      </c>
      <c r="D7850" s="299" t="s">
        <v>55</v>
      </c>
      <c r="E7850" s="301">
        <v>1602.8571428571424</v>
      </c>
      <c r="F7850" s="299" t="s">
        <v>77</v>
      </c>
    </row>
    <row r="7851" spans="1:6" x14ac:dyDescent="0.3">
      <c r="A7851" s="299" t="s">
        <v>495</v>
      </c>
      <c r="B7851" s="300">
        <v>47</v>
      </c>
      <c r="C7851" s="299" t="s">
        <v>91</v>
      </c>
      <c r="D7851" s="299" t="s">
        <v>56</v>
      </c>
      <c r="E7851" s="301">
        <v>24.285714285714278</v>
      </c>
      <c r="F7851" s="299" t="s">
        <v>187</v>
      </c>
    </row>
    <row r="7852" spans="1:6" x14ac:dyDescent="0.3">
      <c r="A7852" s="299" t="s">
        <v>495</v>
      </c>
      <c r="B7852" s="300">
        <v>47</v>
      </c>
      <c r="C7852" s="299" t="s">
        <v>91</v>
      </c>
      <c r="D7852" s="299" t="s">
        <v>56</v>
      </c>
      <c r="E7852" s="301">
        <v>79.952380952380949</v>
      </c>
      <c r="F7852" s="299" t="s">
        <v>77</v>
      </c>
    </row>
    <row r="7853" spans="1:6" x14ac:dyDescent="0.3">
      <c r="A7853" s="299" t="s">
        <v>495</v>
      </c>
      <c r="B7853" s="300">
        <v>47</v>
      </c>
      <c r="C7853" s="299" t="s">
        <v>91</v>
      </c>
      <c r="D7853" s="299" t="s">
        <v>57</v>
      </c>
      <c r="E7853" s="301">
        <v>17.571428571428577</v>
      </c>
      <c r="F7853" s="299" t="s">
        <v>187</v>
      </c>
    </row>
    <row r="7854" spans="1:6" x14ac:dyDescent="0.3">
      <c r="A7854" s="299" t="s">
        <v>495</v>
      </c>
      <c r="B7854" s="300">
        <v>47</v>
      </c>
      <c r="C7854" s="299" t="s">
        <v>91</v>
      </c>
      <c r="D7854" s="299" t="s">
        <v>57</v>
      </c>
      <c r="E7854" s="301">
        <v>9.1904761904761916</v>
      </c>
      <c r="F7854" s="299" t="s">
        <v>77</v>
      </c>
    </row>
    <row r="7855" spans="1:6" x14ac:dyDescent="0.3">
      <c r="A7855" s="299" t="s">
        <v>495</v>
      </c>
      <c r="B7855" s="300">
        <v>47</v>
      </c>
      <c r="C7855" s="299" t="s">
        <v>91</v>
      </c>
      <c r="D7855" s="299" t="s">
        <v>58</v>
      </c>
      <c r="E7855" s="301">
        <v>1.0000000000000004</v>
      </c>
      <c r="F7855" s="299" t="s">
        <v>187</v>
      </c>
    </row>
    <row r="7856" spans="1:6" x14ac:dyDescent="0.3">
      <c r="A7856" s="299" t="s">
        <v>495</v>
      </c>
      <c r="B7856" s="300">
        <v>47</v>
      </c>
      <c r="C7856" s="299" t="s">
        <v>91</v>
      </c>
      <c r="D7856" s="299" t="s">
        <v>58</v>
      </c>
      <c r="E7856" s="301">
        <v>13.761904761904759</v>
      </c>
      <c r="F7856" s="299" t="s">
        <v>77</v>
      </c>
    </row>
    <row r="7857" spans="1:6" x14ac:dyDescent="0.3">
      <c r="A7857" s="299" t="s">
        <v>495</v>
      </c>
      <c r="B7857" s="300">
        <v>47</v>
      </c>
      <c r="C7857" s="299" t="s">
        <v>91</v>
      </c>
      <c r="D7857" s="299" t="s">
        <v>59</v>
      </c>
      <c r="E7857" s="301">
        <v>27.190476190476186</v>
      </c>
      <c r="F7857" s="299" t="s">
        <v>187</v>
      </c>
    </row>
    <row r="7858" spans="1:6" x14ac:dyDescent="0.3">
      <c r="A7858" s="299" t="s">
        <v>495</v>
      </c>
      <c r="B7858" s="300">
        <v>47</v>
      </c>
      <c r="C7858" s="299" t="s">
        <v>91</v>
      </c>
      <c r="D7858" s="299" t="s">
        <v>59</v>
      </c>
      <c r="E7858" s="301">
        <v>206.38095238095241</v>
      </c>
      <c r="F7858" s="299" t="s">
        <v>77</v>
      </c>
    </row>
    <row r="7859" spans="1:6" x14ac:dyDescent="0.3">
      <c r="A7859" s="299" t="s">
        <v>495</v>
      </c>
      <c r="B7859" s="300">
        <v>47</v>
      </c>
      <c r="C7859" s="299" t="s">
        <v>91</v>
      </c>
      <c r="D7859" s="299" t="s">
        <v>60</v>
      </c>
      <c r="E7859" s="301">
        <v>33.523809523809533</v>
      </c>
      <c r="F7859" s="299" t="s">
        <v>187</v>
      </c>
    </row>
    <row r="7860" spans="1:6" x14ac:dyDescent="0.3">
      <c r="A7860" s="299" t="s">
        <v>495</v>
      </c>
      <c r="B7860" s="300">
        <v>47</v>
      </c>
      <c r="C7860" s="299" t="s">
        <v>91</v>
      </c>
      <c r="D7860" s="299" t="s">
        <v>60</v>
      </c>
      <c r="E7860" s="301">
        <v>737.57142857142867</v>
      </c>
      <c r="F7860" s="299" t="s">
        <v>77</v>
      </c>
    </row>
    <row r="7861" spans="1:6" x14ac:dyDescent="0.3">
      <c r="A7861" s="299" t="s">
        <v>495</v>
      </c>
      <c r="B7861" s="300">
        <v>47</v>
      </c>
      <c r="C7861" s="299" t="s">
        <v>91</v>
      </c>
      <c r="D7861" s="299" t="s">
        <v>61</v>
      </c>
      <c r="E7861" s="301">
        <v>63.428571428571431</v>
      </c>
      <c r="F7861" s="299" t="s">
        <v>77</v>
      </c>
    </row>
    <row r="7862" spans="1:6" x14ac:dyDescent="0.3">
      <c r="A7862" s="299" t="s">
        <v>495</v>
      </c>
      <c r="B7862" s="300">
        <v>47</v>
      </c>
      <c r="C7862" s="299" t="s">
        <v>91</v>
      </c>
      <c r="D7862" s="299" t="s">
        <v>62</v>
      </c>
      <c r="E7862" s="301">
        <v>36.333333333333343</v>
      </c>
      <c r="F7862" s="299" t="s">
        <v>187</v>
      </c>
    </row>
    <row r="7863" spans="1:6" x14ac:dyDescent="0.3">
      <c r="A7863" s="299" t="s">
        <v>495</v>
      </c>
      <c r="B7863" s="300">
        <v>47</v>
      </c>
      <c r="C7863" s="299" t="s">
        <v>91</v>
      </c>
      <c r="D7863" s="299" t="s">
        <v>62</v>
      </c>
      <c r="E7863" s="301">
        <v>321.19047619047626</v>
      </c>
      <c r="F7863" s="299" t="s">
        <v>77</v>
      </c>
    </row>
    <row r="7864" spans="1:6" x14ac:dyDescent="0.3">
      <c r="A7864" s="299" t="s">
        <v>495</v>
      </c>
      <c r="B7864" s="300">
        <v>47</v>
      </c>
      <c r="C7864" s="299" t="s">
        <v>91</v>
      </c>
      <c r="D7864" s="299" t="s">
        <v>63</v>
      </c>
      <c r="E7864" s="301">
        <v>15.380952380952376</v>
      </c>
      <c r="F7864" s="299" t="s">
        <v>187</v>
      </c>
    </row>
    <row r="7865" spans="1:6" x14ac:dyDescent="0.3">
      <c r="A7865" s="299" t="s">
        <v>495</v>
      </c>
      <c r="B7865" s="300">
        <v>47</v>
      </c>
      <c r="C7865" s="299" t="s">
        <v>91</v>
      </c>
      <c r="D7865" s="299" t="s">
        <v>63</v>
      </c>
      <c r="E7865" s="301">
        <v>846.42857142857179</v>
      </c>
      <c r="F7865" s="299" t="s">
        <v>77</v>
      </c>
    </row>
    <row r="7866" spans="1:6" x14ac:dyDescent="0.3">
      <c r="A7866" s="299" t="s">
        <v>495</v>
      </c>
      <c r="B7866" s="300">
        <v>47</v>
      </c>
      <c r="C7866" s="299" t="s">
        <v>91</v>
      </c>
      <c r="D7866" s="299" t="s">
        <v>64</v>
      </c>
      <c r="E7866" s="301">
        <v>10.809523809523808</v>
      </c>
      <c r="F7866" s="299" t="s">
        <v>187</v>
      </c>
    </row>
    <row r="7867" spans="1:6" x14ac:dyDescent="0.3">
      <c r="A7867" s="299" t="s">
        <v>495</v>
      </c>
      <c r="B7867" s="300">
        <v>47</v>
      </c>
      <c r="C7867" s="299" t="s">
        <v>91</v>
      </c>
      <c r="D7867" s="299" t="s">
        <v>64</v>
      </c>
      <c r="E7867" s="301">
        <v>116.1904761904762</v>
      </c>
      <c r="F7867" s="299" t="s">
        <v>77</v>
      </c>
    </row>
    <row r="7868" spans="1:6" x14ac:dyDescent="0.3">
      <c r="A7868" s="299" t="s">
        <v>495</v>
      </c>
      <c r="B7868" s="300">
        <v>47</v>
      </c>
      <c r="C7868" s="299" t="s">
        <v>91</v>
      </c>
      <c r="D7868" s="299" t="s">
        <v>65</v>
      </c>
      <c r="E7868" s="301">
        <v>156.8095238095238</v>
      </c>
      <c r="F7868" s="299" t="s">
        <v>187</v>
      </c>
    </row>
    <row r="7869" spans="1:6" x14ac:dyDescent="0.3">
      <c r="A7869" s="299" t="s">
        <v>495</v>
      </c>
      <c r="B7869" s="300">
        <v>47</v>
      </c>
      <c r="C7869" s="299" t="s">
        <v>91</v>
      </c>
      <c r="D7869" s="299" t="s">
        <v>65</v>
      </c>
      <c r="E7869" s="301">
        <v>149.14285714285714</v>
      </c>
      <c r="F7869" s="299" t="s">
        <v>77</v>
      </c>
    </row>
    <row r="7870" spans="1:6" x14ac:dyDescent="0.3">
      <c r="A7870" s="299" t="s">
        <v>495</v>
      </c>
      <c r="B7870" s="300">
        <v>47</v>
      </c>
      <c r="C7870" s="299" t="s">
        <v>91</v>
      </c>
      <c r="D7870" s="299" t="s">
        <v>67</v>
      </c>
      <c r="E7870" s="301">
        <v>1.2857142857142858</v>
      </c>
      <c r="F7870" s="299" t="s">
        <v>77</v>
      </c>
    </row>
    <row r="7871" spans="1:6" x14ac:dyDescent="0.3">
      <c r="A7871" s="299" t="s">
        <v>495</v>
      </c>
      <c r="B7871" s="300">
        <v>47</v>
      </c>
      <c r="C7871" s="299" t="s">
        <v>92</v>
      </c>
      <c r="D7871" s="299" t="s">
        <v>47</v>
      </c>
      <c r="E7871" s="301">
        <v>87.904761904761884</v>
      </c>
      <c r="F7871" s="299" t="s">
        <v>187</v>
      </c>
    </row>
    <row r="7872" spans="1:6" x14ac:dyDescent="0.3">
      <c r="A7872" s="299" t="s">
        <v>495</v>
      </c>
      <c r="B7872" s="300">
        <v>47</v>
      </c>
      <c r="C7872" s="299" t="s">
        <v>92</v>
      </c>
      <c r="D7872" s="299" t="s">
        <v>47</v>
      </c>
      <c r="E7872" s="301">
        <v>5.857142857142855</v>
      </c>
      <c r="F7872" s="299" t="s">
        <v>188</v>
      </c>
    </row>
    <row r="7873" spans="1:6" x14ac:dyDescent="0.3">
      <c r="A7873" s="299" t="s">
        <v>495</v>
      </c>
      <c r="B7873" s="300">
        <v>47</v>
      </c>
      <c r="C7873" s="299" t="s">
        <v>92</v>
      </c>
      <c r="D7873" s="299" t="s">
        <v>47</v>
      </c>
      <c r="E7873" s="301">
        <v>726.28571428571456</v>
      </c>
      <c r="F7873" s="299" t="s">
        <v>77</v>
      </c>
    </row>
    <row r="7874" spans="1:6" x14ac:dyDescent="0.3">
      <c r="A7874" s="299" t="s">
        <v>495</v>
      </c>
      <c r="B7874" s="300">
        <v>47</v>
      </c>
      <c r="C7874" s="299" t="s">
        <v>92</v>
      </c>
      <c r="D7874" s="299" t="s">
        <v>48</v>
      </c>
      <c r="E7874" s="301">
        <v>2.0000000000000009</v>
      </c>
      <c r="F7874" s="299" t="s">
        <v>77</v>
      </c>
    </row>
    <row r="7875" spans="1:6" x14ac:dyDescent="0.3">
      <c r="A7875" s="299" t="s">
        <v>495</v>
      </c>
      <c r="B7875" s="300">
        <v>47</v>
      </c>
      <c r="C7875" s="299" t="s">
        <v>92</v>
      </c>
      <c r="D7875" s="299" t="s">
        <v>49</v>
      </c>
      <c r="E7875" s="301">
        <v>34.714285714285722</v>
      </c>
      <c r="F7875" s="299" t="s">
        <v>187</v>
      </c>
    </row>
    <row r="7876" spans="1:6" x14ac:dyDescent="0.3">
      <c r="A7876" s="299" t="s">
        <v>495</v>
      </c>
      <c r="B7876" s="300">
        <v>47</v>
      </c>
      <c r="C7876" s="299" t="s">
        <v>92</v>
      </c>
      <c r="D7876" s="299" t="s">
        <v>49</v>
      </c>
      <c r="E7876" s="301">
        <v>688</v>
      </c>
      <c r="F7876" s="299" t="s">
        <v>77</v>
      </c>
    </row>
    <row r="7877" spans="1:6" x14ac:dyDescent="0.3">
      <c r="A7877" s="299" t="s">
        <v>495</v>
      </c>
      <c r="B7877" s="300">
        <v>47</v>
      </c>
      <c r="C7877" s="299" t="s">
        <v>92</v>
      </c>
      <c r="D7877" s="299" t="s">
        <v>50</v>
      </c>
      <c r="E7877" s="301">
        <v>1.0000000000000004</v>
      </c>
      <c r="F7877" s="299" t="s">
        <v>77</v>
      </c>
    </row>
    <row r="7878" spans="1:6" x14ac:dyDescent="0.3">
      <c r="A7878" s="299" t="s">
        <v>495</v>
      </c>
      <c r="B7878" s="300">
        <v>47</v>
      </c>
      <c r="C7878" s="299" t="s">
        <v>92</v>
      </c>
      <c r="D7878" s="299" t="s">
        <v>51</v>
      </c>
      <c r="E7878" s="301">
        <v>11.999999999999996</v>
      </c>
      <c r="F7878" s="299" t="s">
        <v>77</v>
      </c>
    </row>
    <row r="7879" spans="1:6" x14ac:dyDescent="0.3">
      <c r="A7879" s="299" t="s">
        <v>495</v>
      </c>
      <c r="B7879" s="300">
        <v>47</v>
      </c>
      <c r="C7879" s="299" t="s">
        <v>92</v>
      </c>
      <c r="D7879" s="299" t="s">
        <v>52</v>
      </c>
      <c r="E7879" s="301">
        <v>109.6666666666667</v>
      </c>
      <c r="F7879" s="299" t="s">
        <v>187</v>
      </c>
    </row>
    <row r="7880" spans="1:6" x14ac:dyDescent="0.3">
      <c r="A7880" s="299" t="s">
        <v>495</v>
      </c>
      <c r="B7880" s="300">
        <v>47</v>
      </c>
      <c r="C7880" s="299" t="s">
        <v>92</v>
      </c>
      <c r="D7880" s="299" t="s">
        <v>52</v>
      </c>
      <c r="E7880" s="301">
        <v>323.80952380952385</v>
      </c>
      <c r="F7880" s="299" t="s">
        <v>77</v>
      </c>
    </row>
    <row r="7881" spans="1:6" x14ac:dyDescent="0.3">
      <c r="A7881" s="299" t="s">
        <v>495</v>
      </c>
      <c r="B7881" s="300">
        <v>47</v>
      </c>
      <c r="C7881" s="299" t="s">
        <v>92</v>
      </c>
      <c r="D7881" s="299" t="s">
        <v>53</v>
      </c>
      <c r="E7881" s="301">
        <v>107.23809523809523</v>
      </c>
      <c r="F7881" s="299" t="s">
        <v>187</v>
      </c>
    </row>
    <row r="7882" spans="1:6" x14ac:dyDescent="0.3">
      <c r="A7882" s="299" t="s">
        <v>495</v>
      </c>
      <c r="B7882" s="300">
        <v>47</v>
      </c>
      <c r="C7882" s="299" t="s">
        <v>92</v>
      </c>
      <c r="D7882" s="299" t="s">
        <v>53</v>
      </c>
      <c r="E7882" s="301">
        <v>462.14285714285717</v>
      </c>
      <c r="F7882" s="299" t="s">
        <v>77</v>
      </c>
    </row>
    <row r="7883" spans="1:6" x14ac:dyDescent="0.3">
      <c r="A7883" s="299" t="s">
        <v>495</v>
      </c>
      <c r="B7883" s="300">
        <v>47</v>
      </c>
      <c r="C7883" s="299" t="s">
        <v>92</v>
      </c>
      <c r="D7883" s="299" t="s">
        <v>54</v>
      </c>
      <c r="E7883" s="301">
        <v>103.6666666666667</v>
      </c>
      <c r="F7883" s="299" t="s">
        <v>187</v>
      </c>
    </row>
    <row r="7884" spans="1:6" x14ac:dyDescent="0.3">
      <c r="A7884" s="299" t="s">
        <v>495</v>
      </c>
      <c r="B7884" s="300">
        <v>47</v>
      </c>
      <c r="C7884" s="299" t="s">
        <v>92</v>
      </c>
      <c r="D7884" s="299" t="s">
        <v>54</v>
      </c>
      <c r="E7884" s="301">
        <v>560.66666666666652</v>
      </c>
      <c r="F7884" s="299" t="s">
        <v>77</v>
      </c>
    </row>
    <row r="7885" spans="1:6" x14ac:dyDescent="0.3">
      <c r="A7885" s="299" t="s">
        <v>495</v>
      </c>
      <c r="B7885" s="300">
        <v>47</v>
      </c>
      <c r="C7885" s="299" t="s">
        <v>92</v>
      </c>
      <c r="D7885" s="299" t="s">
        <v>55</v>
      </c>
      <c r="E7885" s="301">
        <v>97.142857142857125</v>
      </c>
      <c r="F7885" s="299" t="s">
        <v>187</v>
      </c>
    </row>
    <row r="7886" spans="1:6" x14ac:dyDescent="0.3">
      <c r="A7886" s="299" t="s">
        <v>495</v>
      </c>
      <c r="B7886" s="300">
        <v>47</v>
      </c>
      <c r="C7886" s="299" t="s">
        <v>92</v>
      </c>
      <c r="D7886" s="299" t="s">
        <v>55</v>
      </c>
      <c r="E7886" s="301">
        <v>602.19047619047626</v>
      </c>
      <c r="F7886" s="299" t="s">
        <v>77</v>
      </c>
    </row>
    <row r="7887" spans="1:6" x14ac:dyDescent="0.3">
      <c r="A7887" s="299" t="s">
        <v>495</v>
      </c>
      <c r="B7887" s="300">
        <v>47</v>
      </c>
      <c r="C7887" s="299" t="s">
        <v>92</v>
      </c>
      <c r="D7887" s="299" t="s">
        <v>56</v>
      </c>
      <c r="E7887" s="301">
        <v>10</v>
      </c>
      <c r="F7887" s="299" t="s">
        <v>187</v>
      </c>
    </row>
    <row r="7888" spans="1:6" x14ac:dyDescent="0.3">
      <c r="A7888" s="299" t="s">
        <v>495</v>
      </c>
      <c r="B7888" s="300">
        <v>47</v>
      </c>
      <c r="C7888" s="299" t="s">
        <v>92</v>
      </c>
      <c r="D7888" s="299" t="s">
        <v>56</v>
      </c>
      <c r="E7888" s="301">
        <v>55.857142857142854</v>
      </c>
      <c r="F7888" s="299" t="s">
        <v>77</v>
      </c>
    </row>
    <row r="7889" spans="1:6" x14ac:dyDescent="0.3">
      <c r="A7889" s="299" t="s">
        <v>495</v>
      </c>
      <c r="B7889" s="300">
        <v>47</v>
      </c>
      <c r="C7889" s="299" t="s">
        <v>92</v>
      </c>
      <c r="D7889" s="299" t="s">
        <v>57</v>
      </c>
      <c r="E7889" s="301">
        <v>2.9523809523809517</v>
      </c>
      <c r="F7889" s="299" t="s">
        <v>187</v>
      </c>
    </row>
    <row r="7890" spans="1:6" x14ac:dyDescent="0.3">
      <c r="A7890" s="299" t="s">
        <v>495</v>
      </c>
      <c r="B7890" s="300">
        <v>47</v>
      </c>
      <c r="C7890" s="299" t="s">
        <v>92</v>
      </c>
      <c r="D7890" s="299" t="s">
        <v>57</v>
      </c>
      <c r="E7890" s="301">
        <v>11.999999999999996</v>
      </c>
      <c r="F7890" s="299" t="s">
        <v>77</v>
      </c>
    </row>
    <row r="7891" spans="1:6" x14ac:dyDescent="0.3">
      <c r="A7891" s="299" t="s">
        <v>495</v>
      </c>
      <c r="B7891" s="300">
        <v>47</v>
      </c>
      <c r="C7891" s="299" t="s">
        <v>92</v>
      </c>
      <c r="D7891" s="299" t="s">
        <v>58</v>
      </c>
      <c r="E7891" s="301">
        <v>2.9999999999999991</v>
      </c>
      <c r="F7891" s="299" t="s">
        <v>187</v>
      </c>
    </row>
    <row r="7892" spans="1:6" x14ac:dyDescent="0.3">
      <c r="A7892" s="299" t="s">
        <v>495</v>
      </c>
      <c r="B7892" s="300">
        <v>47</v>
      </c>
      <c r="C7892" s="299" t="s">
        <v>92</v>
      </c>
      <c r="D7892" s="299" t="s">
        <v>58</v>
      </c>
      <c r="E7892" s="301">
        <v>13.333333333333327</v>
      </c>
      <c r="F7892" s="299" t="s">
        <v>77</v>
      </c>
    </row>
    <row r="7893" spans="1:6" x14ac:dyDescent="0.3">
      <c r="A7893" s="299" t="s">
        <v>495</v>
      </c>
      <c r="B7893" s="300">
        <v>47</v>
      </c>
      <c r="C7893" s="299" t="s">
        <v>92</v>
      </c>
      <c r="D7893" s="299" t="s">
        <v>59</v>
      </c>
      <c r="E7893" s="301">
        <v>32.952380952380963</v>
      </c>
      <c r="F7893" s="299" t="s">
        <v>187</v>
      </c>
    </row>
    <row r="7894" spans="1:6" x14ac:dyDescent="0.3">
      <c r="A7894" s="299" t="s">
        <v>495</v>
      </c>
      <c r="B7894" s="300">
        <v>47</v>
      </c>
      <c r="C7894" s="299" t="s">
        <v>92</v>
      </c>
      <c r="D7894" s="299" t="s">
        <v>59</v>
      </c>
      <c r="E7894" s="301">
        <v>148.28571428571428</v>
      </c>
      <c r="F7894" s="299" t="s">
        <v>77</v>
      </c>
    </row>
    <row r="7895" spans="1:6" x14ac:dyDescent="0.3">
      <c r="A7895" s="299" t="s">
        <v>495</v>
      </c>
      <c r="B7895" s="300">
        <v>47</v>
      </c>
      <c r="C7895" s="299" t="s">
        <v>92</v>
      </c>
      <c r="D7895" s="299" t="s">
        <v>60</v>
      </c>
      <c r="E7895" s="301">
        <v>22.857142857142854</v>
      </c>
      <c r="F7895" s="299" t="s">
        <v>187</v>
      </c>
    </row>
    <row r="7896" spans="1:6" x14ac:dyDescent="0.3">
      <c r="A7896" s="299" t="s">
        <v>495</v>
      </c>
      <c r="B7896" s="300">
        <v>47</v>
      </c>
      <c r="C7896" s="299" t="s">
        <v>92</v>
      </c>
      <c r="D7896" s="299" t="s">
        <v>60</v>
      </c>
      <c r="E7896" s="301">
        <v>377.42857142857144</v>
      </c>
      <c r="F7896" s="299" t="s">
        <v>77</v>
      </c>
    </row>
    <row r="7897" spans="1:6" x14ac:dyDescent="0.3">
      <c r="A7897" s="299" t="s">
        <v>495</v>
      </c>
      <c r="B7897" s="300">
        <v>47</v>
      </c>
      <c r="C7897" s="299" t="s">
        <v>92</v>
      </c>
      <c r="D7897" s="299" t="s">
        <v>61</v>
      </c>
      <c r="E7897" s="301">
        <v>33.238095238095248</v>
      </c>
      <c r="F7897" s="299" t="s">
        <v>77</v>
      </c>
    </row>
    <row r="7898" spans="1:6" x14ac:dyDescent="0.3">
      <c r="A7898" s="299" t="s">
        <v>495</v>
      </c>
      <c r="B7898" s="300">
        <v>47</v>
      </c>
      <c r="C7898" s="299" t="s">
        <v>92</v>
      </c>
      <c r="D7898" s="299" t="s">
        <v>62</v>
      </c>
      <c r="E7898" s="301">
        <v>40.999999999999986</v>
      </c>
      <c r="F7898" s="299" t="s">
        <v>187</v>
      </c>
    </row>
    <row r="7899" spans="1:6" x14ac:dyDescent="0.3">
      <c r="A7899" s="299" t="s">
        <v>495</v>
      </c>
      <c r="B7899" s="300">
        <v>47</v>
      </c>
      <c r="C7899" s="299" t="s">
        <v>92</v>
      </c>
      <c r="D7899" s="299" t="s">
        <v>62</v>
      </c>
      <c r="E7899" s="301">
        <v>195.95238095238088</v>
      </c>
      <c r="F7899" s="299" t="s">
        <v>77</v>
      </c>
    </row>
    <row r="7900" spans="1:6" x14ac:dyDescent="0.3">
      <c r="A7900" s="299" t="s">
        <v>495</v>
      </c>
      <c r="B7900" s="300">
        <v>47</v>
      </c>
      <c r="C7900" s="299" t="s">
        <v>92</v>
      </c>
      <c r="D7900" s="299" t="s">
        <v>63</v>
      </c>
      <c r="E7900" s="301">
        <v>11.999999999999996</v>
      </c>
      <c r="F7900" s="299" t="s">
        <v>187</v>
      </c>
    </row>
    <row r="7901" spans="1:6" x14ac:dyDescent="0.3">
      <c r="A7901" s="299" t="s">
        <v>495</v>
      </c>
      <c r="B7901" s="300">
        <v>47</v>
      </c>
      <c r="C7901" s="299" t="s">
        <v>92</v>
      </c>
      <c r="D7901" s="299" t="s">
        <v>63</v>
      </c>
      <c r="E7901" s="301">
        <v>346.80952380952402</v>
      </c>
      <c r="F7901" s="299" t="s">
        <v>77</v>
      </c>
    </row>
    <row r="7902" spans="1:6" x14ac:dyDescent="0.3">
      <c r="A7902" s="299" t="s">
        <v>495</v>
      </c>
      <c r="B7902" s="300">
        <v>47</v>
      </c>
      <c r="C7902" s="299" t="s">
        <v>92</v>
      </c>
      <c r="D7902" s="299" t="s">
        <v>64</v>
      </c>
      <c r="E7902" s="301">
        <v>4.1904761904761925</v>
      </c>
      <c r="F7902" s="299" t="s">
        <v>187</v>
      </c>
    </row>
    <row r="7903" spans="1:6" x14ac:dyDescent="0.3">
      <c r="A7903" s="299" t="s">
        <v>495</v>
      </c>
      <c r="B7903" s="300">
        <v>47</v>
      </c>
      <c r="C7903" s="299" t="s">
        <v>92</v>
      </c>
      <c r="D7903" s="299" t="s">
        <v>64</v>
      </c>
      <c r="E7903" s="301">
        <v>82.571428571428541</v>
      </c>
      <c r="F7903" s="299" t="s">
        <v>77</v>
      </c>
    </row>
    <row r="7904" spans="1:6" x14ac:dyDescent="0.3">
      <c r="A7904" s="299" t="s">
        <v>495</v>
      </c>
      <c r="B7904" s="300">
        <v>47</v>
      </c>
      <c r="C7904" s="299" t="s">
        <v>92</v>
      </c>
      <c r="D7904" s="299" t="s">
        <v>65</v>
      </c>
      <c r="E7904" s="301">
        <v>41.476190476190482</v>
      </c>
      <c r="F7904" s="299" t="s">
        <v>187</v>
      </c>
    </row>
    <row r="7905" spans="1:6" x14ac:dyDescent="0.3">
      <c r="A7905" s="299" t="s">
        <v>495</v>
      </c>
      <c r="B7905" s="300">
        <v>47</v>
      </c>
      <c r="C7905" s="299" t="s">
        <v>92</v>
      </c>
      <c r="D7905" s="299" t="s">
        <v>65</v>
      </c>
      <c r="E7905" s="301">
        <v>57.000000000000014</v>
      </c>
      <c r="F7905" s="299" t="s">
        <v>77</v>
      </c>
    </row>
    <row r="7906" spans="1:6" x14ac:dyDescent="0.3">
      <c r="A7906" s="299" t="s">
        <v>495</v>
      </c>
      <c r="B7906" s="300">
        <v>47</v>
      </c>
      <c r="C7906" s="299" t="s">
        <v>92</v>
      </c>
      <c r="D7906" s="299" t="s">
        <v>67</v>
      </c>
      <c r="E7906" s="301">
        <v>4.0000000000000018</v>
      </c>
      <c r="F7906" s="299" t="s">
        <v>77</v>
      </c>
    </row>
    <row r="7907" spans="1:6" x14ac:dyDescent="0.3">
      <c r="A7907" s="299" t="s">
        <v>495</v>
      </c>
      <c r="B7907" s="300">
        <v>48</v>
      </c>
      <c r="C7907" s="299" t="s">
        <v>91</v>
      </c>
      <c r="D7907" s="299" t="s">
        <v>47</v>
      </c>
      <c r="E7907" s="301">
        <v>29.761904761904749</v>
      </c>
      <c r="F7907" s="299" t="s">
        <v>187</v>
      </c>
    </row>
    <row r="7908" spans="1:6" x14ac:dyDescent="0.3">
      <c r="A7908" s="299" t="s">
        <v>495</v>
      </c>
      <c r="B7908" s="300">
        <v>48</v>
      </c>
      <c r="C7908" s="299" t="s">
        <v>91</v>
      </c>
      <c r="D7908" s="299" t="s">
        <v>47</v>
      </c>
      <c r="E7908" s="301">
        <v>159.95238095238096</v>
      </c>
      <c r="F7908" s="299" t="s">
        <v>80</v>
      </c>
    </row>
    <row r="7909" spans="1:6" x14ac:dyDescent="0.3">
      <c r="A7909" s="299" t="s">
        <v>495</v>
      </c>
      <c r="B7909" s="300">
        <v>48</v>
      </c>
      <c r="C7909" s="299" t="s">
        <v>91</v>
      </c>
      <c r="D7909" s="299" t="s">
        <v>47</v>
      </c>
      <c r="E7909" s="301">
        <v>11.857142857142854</v>
      </c>
      <c r="F7909" s="299" t="s">
        <v>188</v>
      </c>
    </row>
    <row r="7910" spans="1:6" x14ac:dyDescent="0.3">
      <c r="A7910" s="299" t="s">
        <v>495</v>
      </c>
      <c r="B7910" s="300">
        <v>48</v>
      </c>
      <c r="C7910" s="299" t="s">
        <v>91</v>
      </c>
      <c r="D7910" s="299" t="s">
        <v>47</v>
      </c>
      <c r="E7910" s="301">
        <v>178.38095238095238</v>
      </c>
      <c r="F7910" s="299" t="s">
        <v>77</v>
      </c>
    </row>
    <row r="7911" spans="1:6" x14ac:dyDescent="0.3">
      <c r="A7911" s="299" t="s">
        <v>495</v>
      </c>
      <c r="B7911" s="300">
        <v>48</v>
      </c>
      <c r="C7911" s="299" t="s">
        <v>91</v>
      </c>
      <c r="D7911" s="299" t="s">
        <v>48</v>
      </c>
      <c r="E7911" s="301">
        <v>8.4285714285714306</v>
      </c>
      <c r="F7911" s="299" t="s">
        <v>77</v>
      </c>
    </row>
    <row r="7912" spans="1:6" x14ac:dyDescent="0.3">
      <c r="A7912" s="299" t="s">
        <v>495</v>
      </c>
      <c r="B7912" s="300">
        <v>48</v>
      </c>
      <c r="C7912" s="299" t="s">
        <v>91</v>
      </c>
      <c r="D7912" s="299" t="s">
        <v>49</v>
      </c>
      <c r="E7912" s="301">
        <v>118.90476190476194</v>
      </c>
      <c r="F7912" s="299" t="s">
        <v>187</v>
      </c>
    </row>
    <row r="7913" spans="1:6" x14ac:dyDescent="0.3">
      <c r="A7913" s="299" t="s">
        <v>495</v>
      </c>
      <c r="B7913" s="300">
        <v>48</v>
      </c>
      <c r="C7913" s="299" t="s">
        <v>91</v>
      </c>
      <c r="D7913" s="299" t="s">
        <v>49</v>
      </c>
      <c r="E7913" s="301">
        <v>1.0000000000000004</v>
      </c>
      <c r="F7913" s="299" t="s">
        <v>188</v>
      </c>
    </row>
    <row r="7914" spans="1:6" x14ac:dyDescent="0.3">
      <c r="A7914" s="299" t="s">
        <v>495</v>
      </c>
      <c r="B7914" s="300">
        <v>48</v>
      </c>
      <c r="C7914" s="299" t="s">
        <v>91</v>
      </c>
      <c r="D7914" s="299" t="s">
        <v>49</v>
      </c>
      <c r="E7914" s="301">
        <v>2475.9999999999991</v>
      </c>
      <c r="F7914" s="299" t="s">
        <v>77</v>
      </c>
    </row>
    <row r="7915" spans="1:6" x14ac:dyDescent="0.3">
      <c r="A7915" s="299" t="s">
        <v>495</v>
      </c>
      <c r="B7915" s="300">
        <v>48</v>
      </c>
      <c r="C7915" s="299" t="s">
        <v>91</v>
      </c>
      <c r="D7915" s="299" t="s">
        <v>50</v>
      </c>
      <c r="E7915" s="301">
        <v>4.0000000000000018</v>
      </c>
      <c r="F7915" s="299" t="s">
        <v>187</v>
      </c>
    </row>
    <row r="7916" spans="1:6" x14ac:dyDescent="0.3">
      <c r="A7916" s="299" t="s">
        <v>495</v>
      </c>
      <c r="B7916" s="300">
        <v>48</v>
      </c>
      <c r="C7916" s="299" t="s">
        <v>91</v>
      </c>
      <c r="D7916" s="299" t="s">
        <v>50</v>
      </c>
      <c r="E7916" s="301">
        <v>17.285714285714292</v>
      </c>
      <c r="F7916" s="299" t="s">
        <v>77</v>
      </c>
    </row>
    <row r="7917" spans="1:6" x14ac:dyDescent="0.3">
      <c r="A7917" s="299" t="s">
        <v>495</v>
      </c>
      <c r="B7917" s="300">
        <v>48</v>
      </c>
      <c r="C7917" s="299" t="s">
        <v>91</v>
      </c>
      <c r="D7917" s="299" t="s">
        <v>51</v>
      </c>
      <c r="E7917" s="301">
        <v>2.9999999999999991</v>
      </c>
      <c r="F7917" s="299" t="s">
        <v>187</v>
      </c>
    </row>
    <row r="7918" spans="1:6" x14ac:dyDescent="0.3">
      <c r="A7918" s="299" t="s">
        <v>495</v>
      </c>
      <c r="B7918" s="300">
        <v>48</v>
      </c>
      <c r="C7918" s="299" t="s">
        <v>91</v>
      </c>
      <c r="D7918" s="299" t="s">
        <v>51</v>
      </c>
      <c r="E7918" s="301">
        <v>61.095238095238081</v>
      </c>
      <c r="F7918" s="299" t="s">
        <v>77</v>
      </c>
    </row>
    <row r="7919" spans="1:6" x14ac:dyDescent="0.3">
      <c r="A7919" s="299" t="s">
        <v>495</v>
      </c>
      <c r="B7919" s="300">
        <v>48</v>
      </c>
      <c r="C7919" s="299" t="s">
        <v>91</v>
      </c>
      <c r="D7919" s="299" t="s">
        <v>52</v>
      </c>
      <c r="E7919" s="301">
        <v>1127.952380952381</v>
      </c>
      <c r="F7919" s="299" t="s">
        <v>187</v>
      </c>
    </row>
    <row r="7920" spans="1:6" x14ac:dyDescent="0.3">
      <c r="A7920" s="299" t="s">
        <v>495</v>
      </c>
      <c r="B7920" s="300">
        <v>48</v>
      </c>
      <c r="C7920" s="299" t="s">
        <v>91</v>
      </c>
      <c r="D7920" s="299" t="s">
        <v>52</v>
      </c>
      <c r="E7920" s="301">
        <v>0.2857142857142857</v>
      </c>
      <c r="F7920" s="299" t="s">
        <v>80</v>
      </c>
    </row>
    <row r="7921" spans="1:6" x14ac:dyDescent="0.3">
      <c r="A7921" s="299" t="s">
        <v>495</v>
      </c>
      <c r="B7921" s="300">
        <v>48</v>
      </c>
      <c r="C7921" s="299" t="s">
        <v>91</v>
      </c>
      <c r="D7921" s="299" t="s">
        <v>52</v>
      </c>
      <c r="E7921" s="301">
        <v>2900.9999999999995</v>
      </c>
      <c r="F7921" s="299" t="s">
        <v>77</v>
      </c>
    </row>
    <row r="7922" spans="1:6" x14ac:dyDescent="0.3">
      <c r="A7922" s="299" t="s">
        <v>495</v>
      </c>
      <c r="B7922" s="300">
        <v>48</v>
      </c>
      <c r="C7922" s="299" t="s">
        <v>91</v>
      </c>
      <c r="D7922" s="299" t="s">
        <v>53</v>
      </c>
      <c r="E7922" s="301">
        <v>1694.0000000000002</v>
      </c>
      <c r="F7922" s="299" t="s">
        <v>187</v>
      </c>
    </row>
    <row r="7923" spans="1:6" x14ac:dyDescent="0.3">
      <c r="A7923" s="299" t="s">
        <v>495</v>
      </c>
      <c r="B7923" s="300">
        <v>48</v>
      </c>
      <c r="C7923" s="299" t="s">
        <v>91</v>
      </c>
      <c r="D7923" s="299" t="s">
        <v>53</v>
      </c>
      <c r="E7923" s="301">
        <v>3760.4285714285716</v>
      </c>
      <c r="F7923" s="299" t="s">
        <v>77</v>
      </c>
    </row>
    <row r="7924" spans="1:6" x14ac:dyDescent="0.3">
      <c r="A7924" s="299" t="s">
        <v>495</v>
      </c>
      <c r="B7924" s="300">
        <v>48</v>
      </c>
      <c r="C7924" s="299" t="s">
        <v>91</v>
      </c>
      <c r="D7924" s="299" t="s">
        <v>54</v>
      </c>
      <c r="E7924" s="301">
        <v>581.57142857142867</v>
      </c>
      <c r="F7924" s="299" t="s">
        <v>187</v>
      </c>
    </row>
    <row r="7925" spans="1:6" x14ac:dyDescent="0.3">
      <c r="A7925" s="299" t="s">
        <v>495</v>
      </c>
      <c r="B7925" s="300">
        <v>48</v>
      </c>
      <c r="C7925" s="299" t="s">
        <v>91</v>
      </c>
      <c r="D7925" s="299" t="s">
        <v>54</v>
      </c>
      <c r="E7925" s="301">
        <v>38</v>
      </c>
      <c r="F7925" s="299" t="s">
        <v>80</v>
      </c>
    </row>
    <row r="7926" spans="1:6" x14ac:dyDescent="0.3">
      <c r="A7926" s="299" t="s">
        <v>495</v>
      </c>
      <c r="B7926" s="300">
        <v>48</v>
      </c>
      <c r="C7926" s="299" t="s">
        <v>91</v>
      </c>
      <c r="D7926" s="299" t="s">
        <v>54</v>
      </c>
      <c r="E7926" s="301">
        <v>786.61904761904771</v>
      </c>
      <c r="F7926" s="299" t="s">
        <v>77</v>
      </c>
    </row>
    <row r="7927" spans="1:6" x14ac:dyDescent="0.3">
      <c r="A7927" s="299" t="s">
        <v>495</v>
      </c>
      <c r="B7927" s="300">
        <v>48</v>
      </c>
      <c r="C7927" s="299" t="s">
        <v>91</v>
      </c>
      <c r="D7927" s="299" t="s">
        <v>55</v>
      </c>
      <c r="E7927" s="301">
        <v>883.38095238095252</v>
      </c>
      <c r="F7927" s="299" t="s">
        <v>187</v>
      </c>
    </row>
    <row r="7928" spans="1:6" x14ac:dyDescent="0.3">
      <c r="A7928" s="299" t="s">
        <v>495</v>
      </c>
      <c r="B7928" s="300">
        <v>48</v>
      </c>
      <c r="C7928" s="299" t="s">
        <v>91</v>
      </c>
      <c r="D7928" s="299" t="s">
        <v>55</v>
      </c>
      <c r="E7928" s="301">
        <v>5621.0476190476184</v>
      </c>
      <c r="F7928" s="299" t="s">
        <v>77</v>
      </c>
    </row>
    <row r="7929" spans="1:6" x14ac:dyDescent="0.3">
      <c r="A7929" s="299" t="s">
        <v>495</v>
      </c>
      <c r="B7929" s="300">
        <v>48</v>
      </c>
      <c r="C7929" s="299" t="s">
        <v>91</v>
      </c>
      <c r="D7929" s="299" t="s">
        <v>56</v>
      </c>
      <c r="E7929" s="301">
        <v>70.238095238095241</v>
      </c>
      <c r="F7929" s="299" t="s">
        <v>187</v>
      </c>
    </row>
    <row r="7930" spans="1:6" x14ac:dyDescent="0.3">
      <c r="A7930" s="299" t="s">
        <v>495</v>
      </c>
      <c r="B7930" s="300">
        <v>48</v>
      </c>
      <c r="C7930" s="299" t="s">
        <v>91</v>
      </c>
      <c r="D7930" s="299" t="s">
        <v>56</v>
      </c>
      <c r="E7930" s="301">
        <v>322.09523809523813</v>
      </c>
      <c r="F7930" s="299" t="s">
        <v>77</v>
      </c>
    </row>
    <row r="7931" spans="1:6" x14ac:dyDescent="0.3">
      <c r="A7931" s="299" t="s">
        <v>495</v>
      </c>
      <c r="B7931" s="300">
        <v>48</v>
      </c>
      <c r="C7931" s="299" t="s">
        <v>91</v>
      </c>
      <c r="D7931" s="299" t="s">
        <v>57</v>
      </c>
      <c r="E7931" s="301">
        <v>18.952380952380956</v>
      </c>
      <c r="F7931" s="299" t="s">
        <v>187</v>
      </c>
    </row>
    <row r="7932" spans="1:6" x14ac:dyDescent="0.3">
      <c r="A7932" s="299" t="s">
        <v>495</v>
      </c>
      <c r="B7932" s="300">
        <v>48</v>
      </c>
      <c r="C7932" s="299" t="s">
        <v>91</v>
      </c>
      <c r="D7932" s="299" t="s">
        <v>57</v>
      </c>
      <c r="E7932" s="301">
        <v>71.000000000000014</v>
      </c>
      <c r="F7932" s="299" t="s">
        <v>77</v>
      </c>
    </row>
    <row r="7933" spans="1:6" x14ac:dyDescent="0.3">
      <c r="A7933" s="299" t="s">
        <v>495</v>
      </c>
      <c r="B7933" s="300">
        <v>48</v>
      </c>
      <c r="C7933" s="299" t="s">
        <v>91</v>
      </c>
      <c r="D7933" s="299" t="s">
        <v>58</v>
      </c>
      <c r="E7933" s="301">
        <v>11</v>
      </c>
      <c r="F7933" s="299" t="s">
        <v>187</v>
      </c>
    </row>
    <row r="7934" spans="1:6" x14ac:dyDescent="0.3">
      <c r="A7934" s="299" t="s">
        <v>495</v>
      </c>
      <c r="B7934" s="300">
        <v>48</v>
      </c>
      <c r="C7934" s="299" t="s">
        <v>91</v>
      </c>
      <c r="D7934" s="299" t="s">
        <v>58</v>
      </c>
      <c r="E7934" s="301">
        <v>63.761904761904788</v>
      </c>
      <c r="F7934" s="299" t="s">
        <v>77</v>
      </c>
    </row>
    <row r="7935" spans="1:6" x14ac:dyDescent="0.3">
      <c r="A7935" s="299" t="s">
        <v>495</v>
      </c>
      <c r="B7935" s="300">
        <v>48</v>
      </c>
      <c r="C7935" s="299" t="s">
        <v>91</v>
      </c>
      <c r="D7935" s="299" t="s">
        <v>59</v>
      </c>
      <c r="E7935" s="301">
        <v>103.33333333333329</v>
      </c>
      <c r="F7935" s="299" t="s">
        <v>187</v>
      </c>
    </row>
    <row r="7936" spans="1:6" x14ac:dyDescent="0.3">
      <c r="A7936" s="299" t="s">
        <v>495</v>
      </c>
      <c r="B7936" s="300">
        <v>48</v>
      </c>
      <c r="C7936" s="299" t="s">
        <v>91</v>
      </c>
      <c r="D7936" s="299" t="s">
        <v>59</v>
      </c>
      <c r="E7936" s="301">
        <v>822.14285714285711</v>
      </c>
      <c r="F7936" s="299" t="s">
        <v>77</v>
      </c>
    </row>
    <row r="7937" spans="1:6" x14ac:dyDescent="0.3">
      <c r="A7937" s="299" t="s">
        <v>495</v>
      </c>
      <c r="B7937" s="300">
        <v>48</v>
      </c>
      <c r="C7937" s="299" t="s">
        <v>91</v>
      </c>
      <c r="D7937" s="299" t="s">
        <v>60</v>
      </c>
      <c r="E7937" s="301">
        <v>120.76190476190476</v>
      </c>
      <c r="F7937" s="299" t="s">
        <v>187</v>
      </c>
    </row>
    <row r="7938" spans="1:6" x14ac:dyDescent="0.3">
      <c r="A7938" s="299" t="s">
        <v>495</v>
      </c>
      <c r="B7938" s="300">
        <v>48</v>
      </c>
      <c r="C7938" s="299" t="s">
        <v>91</v>
      </c>
      <c r="D7938" s="299" t="s">
        <v>60</v>
      </c>
      <c r="E7938" s="301">
        <v>9.5238095238095233E-2</v>
      </c>
      <c r="F7938" s="299" t="s">
        <v>80</v>
      </c>
    </row>
    <row r="7939" spans="1:6" x14ac:dyDescent="0.3">
      <c r="A7939" s="299" t="s">
        <v>495</v>
      </c>
      <c r="B7939" s="300">
        <v>48</v>
      </c>
      <c r="C7939" s="299" t="s">
        <v>91</v>
      </c>
      <c r="D7939" s="299" t="s">
        <v>60</v>
      </c>
      <c r="E7939" s="301">
        <v>2351.4285714285711</v>
      </c>
      <c r="F7939" s="299" t="s">
        <v>77</v>
      </c>
    </row>
    <row r="7940" spans="1:6" x14ac:dyDescent="0.3">
      <c r="A7940" s="299" t="s">
        <v>495</v>
      </c>
      <c r="B7940" s="300">
        <v>48</v>
      </c>
      <c r="C7940" s="299" t="s">
        <v>91</v>
      </c>
      <c r="D7940" s="299" t="s">
        <v>61</v>
      </c>
      <c r="E7940" s="301">
        <v>1.0000000000000004</v>
      </c>
      <c r="F7940" s="299" t="s">
        <v>187</v>
      </c>
    </row>
    <row r="7941" spans="1:6" x14ac:dyDescent="0.3">
      <c r="A7941" s="299" t="s">
        <v>495</v>
      </c>
      <c r="B7941" s="300">
        <v>48</v>
      </c>
      <c r="C7941" s="299" t="s">
        <v>91</v>
      </c>
      <c r="D7941" s="299" t="s">
        <v>61</v>
      </c>
      <c r="E7941" s="301">
        <v>86.19047619047619</v>
      </c>
      <c r="F7941" s="299" t="s">
        <v>77</v>
      </c>
    </row>
    <row r="7942" spans="1:6" x14ac:dyDescent="0.3">
      <c r="A7942" s="299" t="s">
        <v>495</v>
      </c>
      <c r="B7942" s="300">
        <v>48</v>
      </c>
      <c r="C7942" s="299" t="s">
        <v>91</v>
      </c>
      <c r="D7942" s="299" t="s">
        <v>62</v>
      </c>
      <c r="E7942" s="301">
        <v>140.23809523809521</v>
      </c>
      <c r="F7942" s="299" t="s">
        <v>187</v>
      </c>
    </row>
    <row r="7943" spans="1:6" x14ac:dyDescent="0.3">
      <c r="A7943" s="299" t="s">
        <v>495</v>
      </c>
      <c r="B7943" s="300">
        <v>48</v>
      </c>
      <c r="C7943" s="299" t="s">
        <v>91</v>
      </c>
      <c r="D7943" s="299" t="s">
        <v>62</v>
      </c>
      <c r="E7943" s="301">
        <v>675.09523809523819</v>
      </c>
      <c r="F7943" s="299" t="s">
        <v>77</v>
      </c>
    </row>
    <row r="7944" spans="1:6" x14ac:dyDescent="0.3">
      <c r="A7944" s="299" t="s">
        <v>495</v>
      </c>
      <c r="B7944" s="300">
        <v>48</v>
      </c>
      <c r="C7944" s="299" t="s">
        <v>91</v>
      </c>
      <c r="D7944" s="299" t="s">
        <v>63</v>
      </c>
      <c r="E7944" s="301">
        <v>48.000000000000007</v>
      </c>
      <c r="F7944" s="299" t="s">
        <v>187</v>
      </c>
    </row>
    <row r="7945" spans="1:6" x14ac:dyDescent="0.3">
      <c r="A7945" s="299" t="s">
        <v>495</v>
      </c>
      <c r="B7945" s="300">
        <v>48</v>
      </c>
      <c r="C7945" s="299" t="s">
        <v>91</v>
      </c>
      <c r="D7945" s="299" t="s">
        <v>63</v>
      </c>
      <c r="E7945" s="301">
        <v>1453.3809523809527</v>
      </c>
      <c r="F7945" s="299" t="s">
        <v>77</v>
      </c>
    </row>
    <row r="7946" spans="1:6" x14ac:dyDescent="0.3">
      <c r="A7946" s="299" t="s">
        <v>495</v>
      </c>
      <c r="B7946" s="300">
        <v>48</v>
      </c>
      <c r="C7946" s="299" t="s">
        <v>91</v>
      </c>
      <c r="D7946" s="299" t="s">
        <v>64</v>
      </c>
      <c r="E7946" s="301">
        <v>29.333333333333321</v>
      </c>
      <c r="F7946" s="299" t="s">
        <v>187</v>
      </c>
    </row>
    <row r="7947" spans="1:6" x14ac:dyDescent="0.3">
      <c r="A7947" s="299" t="s">
        <v>495</v>
      </c>
      <c r="B7947" s="300">
        <v>48</v>
      </c>
      <c r="C7947" s="299" t="s">
        <v>91</v>
      </c>
      <c r="D7947" s="299" t="s">
        <v>64</v>
      </c>
      <c r="E7947" s="301">
        <v>376.04761904761898</v>
      </c>
      <c r="F7947" s="299" t="s">
        <v>77</v>
      </c>
    </row>
    <row r="7948" spans="1:6" x14ac:dyDescent="0.3">
      <c r="A7948" s="299" t="s">
        <v>495</v>
      </c>
      <c r="B7948" s="300">
        <v>48</v>
      </c>
      <c r="C7948" s="299" t="s">
        <v>91</v>
      </c>
      <c r="D7948" s="299" t="s">
        <v>65</v>
      </c>
      <c r="E7948" s="301">
        <v>524.66666666666663</v>
      </c>
      <c r="F7948" s="299" t="s">
        <v>187</v>
      </c>
    </row>
    <row r="7949" spans="1:6" x14ac:dyDescent="0.3">
      <c r="A7949" s="299" t="s">
        <v>495</v>
      </c>
      <c r="B7949" s="300">
        <v>48</v>
      </c>
      <c r="C7949" s="299" t="s">
        <v>91</v>
      </c>
      <c r="D7949" s="299" t="s">
        <v>65</v>
      </c>
      <c r="E7949" s="301">
        <v>701.99999999999977</v>
      </c>
      <c r="F7949" s="299" t="s">
        <v>77</v>
      </c>
    </row>
    <row r="7950" spans="1:6" x14ac:dyDescent="0.3">
      <c r="A7950" s="299" t="s">
        <v>495</v>
      </c>
      <c r="B7950" s="300">
        <v>48</v>
      </c>
      <c r="C7950" s="299" t="s">
        <v>91</v>
      </c>
      <c r="D7950" s="299" t="s">
        <v>67</v>
      </c>
      <c r="E7950" s="301">
        <v>29.761904761904749</v>
      </c>
      <c r="F7950" s="299" t="s">
        <v>77</v>
      </c>
    </row>
    <row r="7951" spans="1:6" x14ac:dyDescent="0.3">
      <c r="A7951" s="299" t="s">
        <v>495</v>
      </c>
      <c r="B7951" s="300">
        <v>48</v>
      </c>
      <c r="C7951" s="299" t="s">
        <v>91</v>
      </c>
      <c r="D7951" s="299" t="s">
        <v>66</v>
      </c>
      <c r="E7951" s="301">
        <v>2.9999999999999991</v>
      </c>
      <c r="F7951" s="299" t="s">
        <v>77</v>
      </c>
    </row>
    <row r="7952" spans="1:6" x14ac:dyDescent="0.3">
      <c r="A7952" s="299" t="s">
        <v>495</v>
      </c>
      <c r="B7952" s="300">
        <v>48</v>
      </c>
      <c r="C7952" s="299" t="s">
        <v>92</v>
      </c>
      <c r="D7952" s="299" t="s">
        <v>47</v>
      </c>
      <c r="E7952" s="301">
        <v>55.000000000000014</v>
      </c>
      <c r="F7952" s="299" t="s">
        <v>187</v>
      </c>
    </row>
    <row r="7953" spans="1:6" x14ac:dyDescent="0.3">
      <c r="A7953" s="299" t="s">
        <v>495</v>
      </c>
      <c r="B7953" s="300">
        <v>48</v>
      </c>
      <c r="C7953" s="299" t="s">
        <v>92</v>
      </c>
      <c r="D7953" s="299" t="s">
        <v>47</v>
      </c>
      <c r="E7953" s="301">
        <v>29.904761904761891</v>
      </c>
      <c r="F7953" s="299" t="s">
        <v>80</v>
      </c>
    </row>
    <row r="7954" spans="1:6" x14ac:dyDescent="0.3">
      <c r="A7954" s="299" t="s">
        <v>495</v>
      </c>
      <c r="B7954" s="300">
        <v>48</v>
      </c>
      <c r="C7954" s="299" t="s">
        <v>92</v>
      </c>
      <c r="D7954" s="299" t="s">
        <v>47</v>
      </c>
      <c r="E7954" s="301">
        <v>5.9999999999999982</v>
      </c>
      <c r="F7954" s="299" t="s">
        <v>188</v>
      </c>
    </row>
    <row r="7955" spans="1:6" x14ac:dyDescent="0.3">
      <c r="A7955" s="299" t="s">
        <v>495</v>
      </c>
      <c r="B7955" s="300">
        <v>48</v>
      </c>
      <c r="C7955" s="299" t="s">
        <v>92</v>
      </c>
      <c r="D7955" s="299" t="s">
        <v>47</v>
      </c>
      <c r="E7955" s="301">
        <v>102.95238095238091</v>
      </c>
      <c r="F7955" s="299" t="s">
        <v>77</v>
      </c>
    </row>
    <row r="7956" spans="1:6" x14ac:dyDescent="0.3">
      <c r="A7956" s="299" t="s">
        <v>495</v>
      </c>
      <c r="B7956" s="300">
        <v>48</v>
      </c>
      <c r="C7956" s="299" t="s">
        <v>92</v>
      </c>
      <c r="D7956" s="299" t="s">
        <v>48</v>
      </c>
      <c r="E7956" s="301">
        <v>1.0000000000000004</v>
      </c>
      <c r="F7956" s="299" t="s">
        <v>77</v>
      </c>
    </row>
    <row r="7957" spans="1:6" x14ac:dyDescent="0.3">
      <c r="A7957" s="299" t="s">
        <v>495</v>
      </c>
      <c r="B7957" s="300">
        <v>48</v>
      </c>
      <c r="C7957" s="299" t="s">
        <v>92</v>
      </c>
      <c r="D7957" s="299" t="s">
        <v>49</v>
      </c>
      <c r="E7957" s="301">
        <v>84.190476190476218</v>
      </c>
      <c r="F7957" s="299" t="s">
        <v>187</v>
      </c>
    </row>
    <row r="7958" spans="1:6" x14ac:dyDescent="0.3">
      <c r="A7958" s="299" t="s">
        <v>495</v>
      </c>
      <c r="B7958" s="300">
        <v>48</v>
      </c>
      <c r="C7958" s="299" t="s">
        <v>92</v>
      </c>
      <c r="D7958" s="299" t="s">
        <v>49</v>
      </c>
      <c r="E7958" s="301">
        <v>1.0000000000000004</v>
      </c>
      <c r="F7958" s="299" t="s">
        <v>80</v>
      </c>
    </row>
    <row r="7959" spans="1:6" x14ac:dyDescent="0.3">
      <c r="A7959" s="299" t="s">
        <v>495</v>
      </c>
      <c r="B7959" s="300">
        <v>48</v>
      </c>
      <c r="C7959" s="299" t="s">
        <v>92</v>
      </c>
      <c r="D7959" s="299" t="s">
        <v>49</v>
      </c>
      <c r="E7959" s="301">
        <v>962.85714285714278</v>
      </c>
      <c r="F7959" s="299" t="s">
        <v>77</v>
      </c>
    </row>
    <row r="7960" spans="1:6" x14ac:dyDescent="0.3">
      <c r="A7960" s="299" t="s">
        <v>495</v>
      </c>
      <c r="B7960" s="300">
        <v>48</v>
      </c>
      <c r="C7960" s="299" t="s">
        <v>92</v>
      </c>
      <c r="D7960" s="299" t="s">
        <v>50</v>
      </c>
      <c r="E7960" s="301">
        <v>7.5714285714285747</v>
      </c>
      <c r="F7960" s="299" t="s">
        <v>77</v>
      </c>
    </row>
    <row r="7961" spans="1:6" x14ac:dyDescent="0.3">
      <c r="A7961" s="299" t="s">
        <v>495</v>
      </c>
      <c r="B7961" s="300">
        <v>48</v>
      </c>
      <c r="C7961" s="299" t="s">
        <v>92</v>
      </c>
      <c r="D7961" s="299" t="s">
        <v>51</v>
      </c>
      <c r="E7961" s="301">
        <v>2.0000000000000009</v>
      </c>
      <c r="F7961" s="299" t="s">
        <v>187</v>
      </c>
    </row>
    <row r="7962" spans="1:6" x14ac:dyDescent="0.3">
      <c r="A7962" s="299" t="s">
        <v>495</v>
      </c>
      <c r="B7962" s="300">
        <v>48</v>
      </c>
      <c r="C7962" s="299" t="s">
        <v>92</v>
      </c>
      <c r="D7962" s="299" t="s">
        <v>51</v>
      </c>
      <c r="E7962" s="301">
        <v>30.999999999999986</v>
      </c>
      <c r="F7962" s="299" t="s">
        <v>77</v>
      </c>
    </row>
    <row r="7963" spans="1:6" x14ac:dyDescent="0.3">
      <c r="A7963" s="299" t="s">
        <v>495</v>
      </c>
      <c r="B7963" s="300">
        <v>48</v>
      </c>
      <c r="C7963" s="299" t="s">
        <v>92</v>
      </c>
      <c r="D7963" s="299" t="s">
        <v>52</v>
      </c>
      <c r="E7963" s="301">
        <v>1073.3333333333335</v>
      </c>
      <c r="F7963" s="299" t="s">
        <v>187</v>
      </c>
    </row>
    <row r="7964" spans="1:6" x14ac:dyDescent="0.3">
      <c r="A7964" s="299" t="s">
        <v>495</v>
      </c>
      <c r="B7964" s="300">
        <v>48</v>
      </c>
      <c r="C7964" s="299" t="s">
        <v>92</v>
      </c>
      <c r="D7964" s="299" t="s">
        <v>52</v>
      </c>
      <c r="E7964" s="301">
        <v>1.0000000000000004</v>
      </c>
      <c r="F7964" s="299" t="s">
        <v>80</v>
      </c>
    </row>
    <row r="7965" spans="1:6" x14ac:dyDescent="0.3">
      <c r="A7965" s="299" t="s">
        <v>495</v>
      </c>
      <c r="B7965" s="300">
        <v>48</v>
      </c>
      <c r="C7965" s="299" t="s">
        <v>92</v>
      </c>
      <c r="D7965" s="299" t="s">
        <v>52</v>
      </c>
      <c r="E7965" s="301">
        <v>950.95238095238085</v>
      </c>
      <c r="F7965" s="299" t="s">
        <v>77</v>
      </c>
    </row>
    <row r="7966" spans="1:6" x14ac:dyDescent="0.3">
      <c r="A7966" s="299" t="s">
        <v>495</v>
      </c>
      <c r="B7966" s="300">
        <v>48</v>
      </c>
      <c r="C7966" s="299" t="s">
        <v>92</v>
      </c>
      <c r="D7966" s="299" t="s">
        <v>53</v>
      </c>
      <c r="E7966" s="301">
        <v>267.28571428571428</v>
      </c>
      <c r="F7966" s="299" t="s">
        <v>187</v>
      </c>
    </row>
    <row r="7967" spans="1:6" x14ac:dyDescent="0.3">
      <c r="A7967" s="299" t="s">
        <v>495</v>
      </c>
      <c r="B7967" s="300">
        <v>48</v>
      </c>
      <c r="C7967" s="299" t="s">
        <v>92</v>
      </c>
      <c r="D7967" s="299" t="s">
        <v>53</v>
      </c>
      <c r="E7967" s="301">
        <v>675.04761904761904</v>
      </c>
      <c r="F7967" s="299" t="s">
        <v>77</v>
      </c>
    </row>
    <row r="7968" spans="1:6" x14ac:dyDescent="0.3">
      <c r="A7968" s="299" t="s">
        <v>495</v>
      </c>
      <c r="B7968" s="300">
        <v>48</v>
      </c>
      <c r="C7968" s="299" t="s">
        <v>92</v>
      </c>
      <c r="D7968" s="299" t="s">
        <v>54</v>
      </c>
      <c r="E7968" s="301">
        <v>72.047619047619051</v>
      </c>
      <c r="F7968" s="299" t="s">
        <v>187</v>
      </c>
    </row>
    <row r="7969" spans="1:6" x14ac:dyDescent="0.3">
      <c r="A7969" s="299" t="s">
        <v>495</v>
      </c>
      <c r="B7969" s="300">
        <v>48</v>
      </c>
      <c r="C7969" s="299" t="s">
        <v>92</v>
      </c>
      <c r="D7969" s="299" t="s">
        <v>54</v>
      </c>
      <c r="E7969" s="301">
        <v>11.999999999999996</v>
      </c>
      <c r="F7969" s="299" t="s">
        <v>80</v>
      </c>
    </row>
    <row r="7970" spans="1:6" x14ac:dyDescent="0.3">
      <c r="A7970" s="299" t="s">
        <v>495</v>
      </c>
      <c r="B7970" s="300">
        <v>48</v>
      </c>
      <c r="C7970" s="299" t="s">
        <v>92</v>
      </c>
      <c r="D7970" s="299" t="s">
        <v>54</v>
      </c>
      <c r="E7970" s="301">
        <v>321.52380952380952</v>
      </c>
      <c r="F7970" s="299" t="s">
        <v>77</v>
      </c>
    </row>
    <row r="7971" spans="1:6" x14ac:dyDescent="0.3">
      <c r="A7971" s="299" t="s">
        <v>495</v>
      </c>
      <c r="B7971" s="300">
        <v>48</v>
      </c>
      <c r="C7971" s="299" t="s">
        <v>92</v>
      </c>
      <c r="D7971" s="299" t="s">
        <v>55</v>
      </c>
      <c r="E7971" s="301">
        <v>231.23809523809527</v>
      </c>
      <c r="F7971" s="299" t="s">
        <v>187</v>
      </c>
    </row>
    <row r="7972" spans="1:6" x14ac:dyDescent="0.3">
      <c r="A7972" s="299" t="s">
        <v>495</v>
      </c>
      <c r="B7972" s="300">
        <v>48</v>
      </c>
      <c r="C7972" s="299" t="s">
        <v>92</v>
      </c>
      <c r="D7972" s="299" t="s">
        <v>55</v>
      </c>
      <c r="E7972" s="301">
        <v>810.57142857142856</v>
      </c>
      <c r="F7972" s="299" t="s">
        <v>77</v>
      </c>
    </row>
    <row r="7973" spans="1:6" x14ac:dyDescent="0.3">
      <c r="A7973" s="299" t="s">
        <v>495</v>
      </c>
      <c r="B7973" s="300">
        <v>48</v>
      </c>
      <c r="C7973" s="299" t="s">
        <v>92</v>
      </c>
      <c r="D7973" s="299" t="s">
        <v>56</v>
      </c>
      <c r="E7973" s="301">
        <v>42.190476190476204</v>
      </c>
      <c r="F7973" s="299" t="s">
        <v>187</v>
      </c>
    </row>
    <row r="7974" spans="1:6" x14ac:dyDescent="0.3">
      <c r="A7974" s="299" t="s">
        <v>495</v>
      </c>
      <c r="B7974" s="300">
        <v>48</v>
      </c>
      <c r="C7974" s="299" t="s">
        <v>92</v>
      </c>
      <c r="D7974" s="299" t="s">
        <v>56</v>
      </c>
      <c r="E7974" s="301">
        <v>191.71428571428575</v>
      </c>
      <c r="F7974" s="299" t="s">
        <v>77</v>
      </c>
    </row>
    <row r="7975" spans="1:6" x14ac:dyDescent="0.3">
      <c r="A7975" s="299" t="s">
        <v>495</v>
      </c>
      <c r="B7975" s="300">
        <v>48</v>
      </c>
      <c r="C7975" s="299" t="s">
        <v>92</v>
      </c>
      <c r="D7975" s="299" t="s">
        <v>57</v>
      </c>
      <c r="E7975" s="301">
        <v>6.9999999999999973</v>
      </c>
      <c r="F7975" s="299" t="s">
        <v>187</v>
      </c>
    </row>
    <row r="7976" spans="1:6" x14ac:dyDescent="0.3">
      <c r="A7976" s="299" t="s">
        <v>495</v>
      </c>
      <c r="B7976" s="300">
        <v>48</v>
      </c>
      <c r="C7976" s="299" t="s">
        <v>92</v>
      </c>
      <c r="D7976" s="299" t="s">
        <v>57</v>
      </c>
      <c r="E7976" s="301">
        <v>37.476190476190474</v>
      </c>
      <c r="F7976" s="299" t="s">
        <v>77</v>
      </c>
    </row>
    <row r="7977" spans="1:6" x14ac:dyDescent="0.3">
      <c r="A7977" s="299" t="s">
        <v>495</v>
      </c>
      <c r="B7977" s="300">
        <v>48</v>
      </c>
      <c r="C7977" s="299" t="s">
        <v>92</v>
      </c>
      <c r="D7977" s="299" t="s">
        <v>58</v>
      </c>
      <c r="E7977" s="301">
        <v>10.952380952380953</v>
      </c>
      <c r="F7977" s="299" t="s">
        <v>187</v>
      </c>
    </row>
    <row r="7978" spans="1:6" x14ac:dyDescent="0.3">
      <c r="A7978" s="299" t="s">
        <v>495</v>
      </c>
      <c r="B7978" s="300">
        <v>48</v>
      </c>
      <c r="C7978" s="299" t="s">
        <v>92</v>
      </c>
      <c r="D7978" s="299" t="s">
        <v>58</v>
      </c>
      <c r="E7978" s="301">
        <v>10</v>
      </c>
      <c r="F7978" s="299" t="s">
        <v>77</v>
      </c>
    </row>
    <row r="7979" spans="1:6" x14ac:dyDescent="0.3">
      <c r="A7979" s="299" t="s">
        <v>495</v>
      </c>
      <c r="B7979" s="300">
        <v>48</v>
      </c>
      <c r="C7979" s="299" t="s">
        <v>92</v>
      </c>
      <c r="D7979" s="299" t="s">
        <v>59</v>
      </c>
      <c r="E7979" s="301">
        <v>120.19047619047615</v>
      </c>
      <c r="F7979" s="299" t="s">
        <v>187</v>
      </c>
    </row>
    <row r="7980" spans="1:6" x14ac:dyDescent="0.3">
      <c r="A7980" s="299" t="s">
        <v>495</v>
      </c>
      <c r="B7980" s="300">
        <v>48</v>
      </c>
      <c r="C7980" s="299" t="s">
        <v>92</v>
      </c>
      <c r="D7980" s="299" t="s">
        <v>59</v>
      </c>
      <c r="E7980" s="301">
        <v>524.42857142857144</v>
      </c>
      <c r="F7980" s="299" t="s">
        <v>77</v>
      </c>
    </row>
    <row r="7981" spans="1:6" x14ac:dyDescent="0.3">
      <c r="A7981" s="299" t="s">
        <v>495</v>
      </c>
      <c r="B7981" s="300">
        <v>48</v>
      </c>
      <c r="C7981" s="299" t="s">
        <v>92</v>
      </c>
      <c r="D7981" s="299" t="s">
        <v>60</v>
      </c>
      <c r="E7981" s="301">
        <v>62.476190476190467</v>
      </c>
      <c r="F7981" s="299" t="s">
        <v>187</v>
      </c>
    </row>
    <row r="7982" spans="1:6" x14ac:dyDescent="0.3">
      <c r="A7982" s="299" t="s">
        <v>495</v>
      </c>
      <c r="B7982" s="300">
        <v>48</v>
      </c>
      <c r="C7982" s="299" t="s">
        <v>92</v>
      </c>
      <c r="D7982" s="299" t="s">
        <v>60</v>
      </c>
      <c r="E7982" s="301">
        <v>521.38095238095229</v>
      </c>
      <c r="F7982" s="299" t="s">
        <v>77</v>
      </c>
    </row>
    <row r="7983" spans="1:6" x14ac:dyDescent="0.3">
      <c r="A7983" s="299" t="s">
        <v>495</v>
      </c>
      <c r="B7983" s="300">
        <v>48</v>
      </c>
      <c r="C7983" s="299" t="s">
        <v>92</v>
      </c>
      <c r="D7983" s="299" t="s">
        <v>61</v>
      </c>
      <c r="E7983" s="301">
        <v>1.0000000000000004</v>
      </c>
      <c r="F7983" s="299" t="s">
        <v>187</v>
      </c>
    </row>
    <row r="7984" spans="1:6" x14ac:dyDescent="0.3">
      <c r="A7984" s="299" t="s">
        <v>495</v>
      </c>
      <c r="B7984" s="300">
        <v>48</v>
      </c>
      <c r="C7984" s="299" t="s">
        <v>92</v>
      </c>
      <c r="D7984" s="299" t="s">
        <v>61</v>
      </c>
      <c r="E7984" s="301">
        <v>39.428571428571431</v>
      </c>
      <c r="F7984" s="299" t="s">
        <v>77</v>
      </c>
    </row>
    <row r="7985" spans="1:6" x14ac:dyDescent="0.3">
      <c r="A7985" s="299" t="s">
        <v>495</v>
      </c>
      <c r="B7985" s="300">
        <v>48</v>
      </c>
      <c r="C7985" s="299" t="s">
        <v>92</v>
      </c>
      <c r="D7985" s="299" t="s">
        <v>62</v>
      </c>
      <c r="E7985" s="301">
        <v>79.571428571428584</v>
      </c>
      <c r="F7985" s="299" t="s">
        <v>187</v>
      </c>
    </row>
    <row r="7986" spans="1:6" x14ac:dyDescent="0.3">
      <c r="A7986" s="299" t="s">
        <v>495</v>
      </c>
      <c r="B7986" s="300">
        <v>48</v>
      </c>
      <c r="C7986" s="299" t="s">
        <v>92</v>
      </c>
      <c r="D7986" s="299" t="s">
        <v>62</v>
      </c>
      <c r="E7986" s="301">
        <v>461.71428571428572</v>
      </c>
      <c r="F7986" s="299" t="s">
        <v>77</v>
      </c>
    </row>
    <row r="7987" spans="1:6" x14ac:dyDescent="0.3">
      <c r="A7987" s="299" t="s">
        <v>495</v>
      </c>
      <c r="B7987" s="300">
        <v>48</v>
      </c>
      <c r="C7987" s="299" t="s">
        <v>92</v>
      </c>
      <c r="D7987" s="299" t="s">
        <v>63</v>
      </c>
      <c r="E7987" s="301">
        <v>29.904761904761891</v>
      </c>
      <c r="F7987" s="299" t="s">
        <v>187</v>
      </c>
    </row>
    <row r="7988" spans="1:6" x14ac:dyDescent="0.3">
      <c r="A7988" s="299" t="s">
        <v>495</v>
      </c>
      <c r="B7988" s="300">
        <v>48</v>
      </c>
      <c r="C7988" s="299" t="s">
        <v>92</v>
      </c>
      <c r="D7988" s="299" t="s">
        <v>63</v>
      </c>
      <c r="E7988" s="301">
        <v>389.47619047619065</v>
      </c>
      <c r="F7988" s="299" t="s">
        <v>77</v>
      </c>
    </row>
    <row r="7989" spans="1:6" x14ac:dyDescent="0.3">
      <c r="A7989" s="299" t="s">
        <v>495</v>
      </c>
      <c r="B7989" s="300">
        <v>48</v>
      </c>
      <c r="C7989" s="299" t="s">
        <v>92</v>
      </c>
      <c r="D7989" s="299" t="s">
        <v>64</v>
      </c>
      <c r="E7989" s="301">
        <v>26.999999999999996</v>
      </c>
      <c r="F7989" s="299" t="s">
        <v>187</v>
      </c>
    </row>
    <row r="7990" spans="1:6" x14ac:dyDescent="0.3">
      <c r="A7990" s="299" t="s">
        <v>495</v>
      </c>
      <c r="B7990" s="300">
        <v>48</v>
      </c>
      <c r="C7990" s="299" t="s">
        <v>92</v>
      </c>
      <c r="D7990" s="299" t="s">
        <v>64</v>
      </c>
      <c r="E7990" s="301">
        <v>1.0000000000000004</v>
      </c>
      <c r="F7990" s="299" t="s">
        <v>80</v>
      </c>
    </row>
    <row r="7991" spans="1:6" x14ac:dyDescent="0.3">
      <c r="A7991" s="299" t="s">
        <v>495</v>
      </c>
      <c r="B7991" s="300">
        <v>48</v>
      </c>
      <c r="C7991" s="299" t="s">
        <v>92</v>
      </c>
      <c r="D7991" s="299" t="s">
        <v>64</v>
      </c>
      <c r="E7991" s="301">
        <v>136.23809523809524</v>
      </c>
      <c r="F7991" s="299" t="s">
        <v>77</v>
      </c>
    </row>
    <row r="7992" spans="1:6" x14ac:dyDescent="0.3">
      <c r="A7992" s="299" t="s">
        <v>495</v>
      </c>
      <c r="B7992" s="300">
        <v>48</v>
      </c>
      <c r="C7992" s="299" t="s">
        <v>92</v>
      </c>
      <c r="D7992" s="299" t="s">
        <v>65</v>
      </c>
      <c r="E7992" s="301">
        <v>62.61904761904762</v>
      </c>
      <c r="F7992" s="299" t="s">
        <v>187</v>
      </c>
    </row>
    <row r="7993" spans="1:6" x14ac:dyDescent="0.3">
      <c r="A7993" s="299" t="s">
        <v>495</v>
      </c>
      <c r="B7993" s="300">
        <v>48</v>
      </c>
      <c r="C7993" s="299" t="s">
        <v>92</v>
      </c>
      <c r="D7993" s="299" t="s">
        <v>65</v>
      </c>
      <c r="E7993" s="301">
        <v>114.38095238095237</v>
      </c>
      <c r="F7993" s="299" t="s">
        <v>77</v>
      </c>
    </row>
    <row r="7994" spans="1:6" x14ac:dyDescent="0.3">
      <c r="A7994" s="299" t="s">
        <v>495</v>
      </c>
      <c r="B7994" s="300">
        <v>48</v>
      </c>
      <c r="C7994" s="299" t="s">
        <v>92</v>
      </c>
      <c r="D7994" s="299" t="s">
        <v>67</v>
      </c>
      <c r="E7994" s="301">
        <v>1.0000000000000004</v>
      </c>
      <c r="F7994" s="299" t="s">
        <v>187</v>
      </c>
    </row>
    <row r="7995" spans="1:6" x14ac:dyDescent="0.3">
      <c r="A7995" s="299" t="s">
        <v>495</v>
      </c>
      <c r="B7995" s="300">
        <v>48</v>
      </c>
      <c r="C7995" s="299" t="s">
        <v>92</v>
      </c>
      <c r="D7995" s="299" t="s">
        <v>67</v>
      </c>
      <c r="E7995" s="301">
        <v>22</v>
      </c>
      <c r="F7995" s="299" t="s">
        <v>77</v>
      </c>
    </row>
    <row r="7996" spans="1:6" x14ac:dyDescent="0.3">
      <c r="A7996" s="299" t="s">
        <v>495</v>
      </c>
      <c r="B7996" s="300">
        <v>48</v>
      </c>
      <c r="C7996" s="299" t="s">
        <v>92</v>
      </c>
      <c r="D7996" s="299" t="s">
        <v>66</v>
      </c>
      <c r="E7996" s="301">
        <v>5</v>
      </c>
      <c r="F7996" s="299" t="s">
        <v>77</v>
      </c>
    </row>
    <row r="7997" spans="1:6" x14ac:dyDescent="0.3">
      <c r="A7997" s="299" t="s">
        <v>495</v>
      </c>
      <c r="B7997" s="300">
        <v>49</v>
      </c>
      <c r="C7997" s="299" t="s">
        <v>91</v>
      </c>
      <c r="D7997" s="299" t="s">
        <v>47</v>
      </c>
      <c r="E7997" s="301">
        <v>12.095238095238091</v>
      </c>
      <c r="F7997" s="299" t="s">
        <v>187</v>
      </c>
    </row>
    <row r="7998" spans="1:6" x14ac:dyDescent="0.3">
      <c r="A7998" s="299" t="s">
        <v>495</v>
      </c>
      <c r="B7998" s="300">
        <v>49</v>
      </c>
      <c r="C7998" s="299" t="s">
        <v>91</v>
      </c>
      <c r="D7998" s="299" t="s">
        <v>47</v>
      </c>
      <c r="E7998" s="301">
        <v>3.1904761904761898</v>
      </c>
      <c r="F7998" s="299" t="s">
        <v>188</v>
      </c>
    </row>
    <row r="7999" spans="1:6" x14ac:dyDescent="0.3">
      <c r="A7999" s="299" t="s">
        <v>495</v>
      </c>
      <c r="B7999" s="300">
        <v>49</v>
      </c>
      <c r="C7999" s="299" t="s">
        <v>91</v>
      </c>
      <c r="D7999" s="299" t="s">
        <v>47</v>
      </c>
      <c r="E7999" s="301">
        <v>48.476190476190474</v>
      </c>
      <c r="F7999" s="299" t="s">
        <v>77</v>
      </c>
    </row>
    <row r="8000" spans="1:6" x14ac:dyDescent="0.3">
      <c r="A8000" s="299" t="s">
        <v>495</v>
      </c>
      <c r="B8000" s="300">
        <v>49</v>
      </c>
      <c r="C8000" s="299" t="s">
        <v>91</v>
      </c>
      <c r="D8000" s="299" t="s">
        <v>48</v>
      </c>
      <c r="E8000" s="301">
        <v>1.0000000000000004</v>
      </c>
      <c r="F8000" s="299" t="s">
        <v>77</v>
      </c>
    </row>
    <row r="8001" spans="1:6" x14ac:dyDescent="0.3">
      <c r="A8001" s="299" t="s">
        <v>495</v>
      </c>
      <c r="B8001" s="300">
        <v>49</v>
      </c>
      <c r="C8001" s="299" t="s">
        <v>91</v>
      </c>
      <c r="D8001" s="299" t="s">
        <v>49</v>
      </c>
      <c r="E8001" s="301">
        <v>5</v>
      </c>
      <c r="F8001" s="299" t="s">
        <v>187</v>
      </c>
    </row>
    <row r="8002" spans="1:6" x14ac:dyDescent="0.3">
      <c r="A8002" s="299" t="s">
        <v>495</v>
      </c>
      <c r="B8002" s="300">
        <v>49</v>
      </c>
      <c r="C8002" s="299" t="s">
        <v>91</v>
      </c>
      <c r="D8002" s="299" t="s">
        <v>49</v>
      </c>
      <c r="E8002" s="301">
        <v>178.42857142857144</v>
      </c>
      <c r="F8002" s="299" t="s">
        <v>77</v>
      </c>
    </row>
    <row r="8003" spans="1:6" x14ac:dyDescent="0.3">
      <c r="A8003" s="299" t="s">
        <v>495</v>
      </c>
      <c r="B8003" s="300">
        <v>49</v>
      </c>
      <c r="C8003" s="299" t="s">
        <v>91</v>
      </c>
      <c r="D8003" s="299" t="s">
        <v>50</v>
      </c>
      <c r="E8003" s="301">
        <v>2.0000000000000009</v>
      </c>
      <c r="F8003" s="299" t="s">
        <v>77</v>
      </c>
    </row>
    <row r="8004" spans="1:6" x14ac:dyDescent="0.3">
      <c r="A8004" s="299" t="s">
        <v>495</v>
      </c>
      <c r="B8004" s="300">
        <v>49</v>
      </c>
      <c r="C8004" s="299" t="s">
        <v>91</v>
      </c>
      <c r="D8004" s="299" t="s">
        <v>51</v>
      </c>
      <c r="E8004" s="301">
        <v>10</v>
      </c>
      <c r="F8004" s="299" t="s">
        <v>77</v>
      </c>
    </row>
    <row r="8005" spans="1:6" x14ac:dyDescent="0.3">
      <c r="A8005" s="299" t="s">
        <v>495</v>
      </c>
      <c r="B8005" s="300">
        <v>49</v>
      </c>
      <c r="C8005" s="299" t="s">
        <v>91</v>
      </c>
      <c r="D8005" s="299" t="s">
        <v>52</v>
      </c>
      <c r="E8005" s="301">
        <v>18.190476190476193</v>
      </c>
      <c r="F8005" s="299" t="s">
        <v>187</v>
      </c>
    </row>
    <row r="8006" spans="1:6" x14ac:dyDescent="0.3">
      <c r="A8006" s="299" t="s">
        <v>495</v>
      </c>
      <c r="B8006" s="300">
        <v>49</v>
      </c>
      <c r="C8006" s="299" t="s">
        <v>91</v>
      </c>
      <c r="D8006" s="299" t="s">
        <v>52</v>
      </c>
      <c r="E8006" s="301">
        <v>185.09523809523813</v>
      </c>
      <c r="F8006" s="299" t="s">
        <v>77</v>
      </c>
    </row>
    <row r="8007" spans="1:6" x14ac:dyDescent="0.3">
      <c r="A8007" s="299" t="s">
        <v>495</v>
      </c>
      <c r="B8007" s="300">
        <v>49</v>
      </c>
      <c r="C8007" s="299" t="s">
        <v>91</v>
      </c>
      <c r="D8007" s="299" t="s">
        <v>53</v>
      </c>
      <c r="E8007" s="301">
        <v>98</v>
      </c>
      <c r="F8007" s="299" t="s">
        <v>187</v>
      </c>
    </row>
    <row r="8008" spans="1:6" x14ac:dyDescent="0.3">
      <c r="A8008" s="299" t="s">
        <v>495</v>
      </c>
      <c r="B8008" s="300">
        <v>49</v>
      </c>
      <c r="C8008" s="299" t="s">
        <v>91</v>
      </c>
      <c r="D8008" s="299" t="s">
        <v>53</v>
      </c>
      <c r="E8008" s="301">
        <v>139.66666666666666</v>
      </c>
      <c r="F8008" s="299" t="s">
        <v>77</v>
      </c>
    </row>
    <row r="8009" spans="1:6" x14ac:dyDescent="0.3">
      <c r="A8009" s="299" t="s">
        <v>495</v>
      </c>
      <c r="B8009" s="300">
        <v>49</v>
      </c>
      <c r="C8009" s="299" t="s">
        <v>91</v>
      </c>
      <c r="D8009" s="299" t="s">
        <v>54</v>
      </c>
      <c r="E8009" s="301">
        <v>20.476190476190478</v>
      </c>
      <c r="F8009" s="299" t="s">
        <v>187</v>
      </c>
    </row>
    <row r="8010" spans="1:6" x14ac:dyDescent="0.3">
      <c r="A8010" s="299" t="s">
        <v>495</v>
      </c>
      <c r="B8010" s="300">
        <v>49</v>
      </c>
      <c r="C8010" s="299" t="s">
        <v>91</v>
      </c>
      <c r="D8010" s="299" t="s">
        <v>54</v>
      </c>
      <c r="E8010" s="301">
        <v>33.476190476190489</v>
      </c>
      <c r="F8010" s="299" t="s">
        <v>77</v>
      </c>
    </row>
    <row r="8011" spans="1:6" x14ac:dyDescent="0.3">
      <c r="A8011" s="299" t="s">
        <v>495</v>
      </c>
      <c r="B8011" s="300">
        <v>49</v>
      </c>
      <c r="C8011" s="299" t="s">
        <v>91</v>
      </c>
      <c r="D8011" s="299" t="s">
        <v>55</v>
      </c>
      <c r="E8011" s="301">
        <v>51</v>
      </c>
      <c r="F8011" s="299" t="s">
        <v>187</v>
      </c>
    </row>
    <row r="8012" spans="1:6" x14ac:dyDescent="0.3">
      <c r="A8012" s="299" t="s">
        <v>495</v>
      </c>
      <c r="B8012" s="300">
        <v>49</v>
      </c>
      <c r="C8012" s="299" t="s">
        <v>91</v>
      </c>
      <c r="D8012" s="299" t="s">
        <v>55</v>
      </c>
      <c r="E8012" s="301">
        <v>282.85714285714289</v>
      </c>
      <c r="F8012" s="299" t="s">
        <v>77</v>
      </c>
    </row>
    <row r="8013" spans="1:6" x14ac:dyDescent="0.3">
      <c r="A8013" s="299" t="s">
        <v>495</v>
      </c>
      <c r="B8013" s="300">
        <v>49</v>
      </c>
      <c r="C8013" s="299" t="s">
        <v>91</v>
      </c>
      <c r="D8013" s="299" t="s">
        <v>56</v>
      </c>
      <c r="E8013" s="301">
        <v>1.0476190476190481</v>
      </c>
      <c r="F8013" s="299" t="s">
        <v>187</v>
      </c>
    </row>
    <row r="8014" spans="1:6" x14ac:dyDescent="0.3">
      <c r="A8014" s="299" t="s">
        <v>495</v>
      </c>
      <c r="B8014" s="300">
        <v>49</v>
      </c>
      <c r="C8014" s="299" t="s">
        <v>91</v>
      </c>
      <c r="D8014" s="299" t="s">
        <v>56</v>
      </c>
      <c r="E8014" s="301">
        <v>5</v>
      </c>
      <c r="F8014" s="299" t="s">
        <v>77</v>
      </c>
    </row>
    <row r="8015" spans="1:6" x14ac:dyDescent="0.3">
      <c r="A8015" s="299" t="s">
        <v>495</v>
      </c>
      <c r="B8015" s="300">
        <v>49</v>
      </c>
      <c r="C8015" s="299" t="s">
        <v>91</v>
      </c>
      <c r="D8015" s="299" t="s">
        <v>57</v>
      </c>
      <c r="E8015" s="301">
        <v>4.0000000000000018</v>
      </c>
      <c r="F8015" s="299" t="s">
        <v>187</v>
      </c>
    </row>
    <row r="8016" spans="1:6" x14ac:dyDescent="0.3">
      <c r="A8016" s="299" t="s">
        <v>495</v>
      </c>
      <c r="B8016" s="300">
        <v>49</v>
      </c>
      <c r="C8016" s="299" t="s">
        <v>91</v>
      </c>
      <c r="D8016" s="299" t="s">
        <v>58</v>
      </c>
      <c r="E8016" s="301">
        <v>4.3333333333333339</v>
      </c>
      <c r="F8016" s="299" t="s">
        <v>77</v>
      </c>
    </row>
    <row r="8017" spans="1:6" x14ac:dyDescent="0.3">
      <c r="A8017" s="299" t="s">
        <v>495</v>
      </c>
      <c r="B8017" s="300">
        <v>49</v>
      </c>
      <c r="C8017" s="299" t="s">
        <v>91</v>
      </c>
      <c r="D8017" s="299" t="s">
        <v>59</v>
      </c>
      <c r="E8017" s="301">
        <v>4.571428571428573</v>
      </c>
      <c r="F8017" s="299" t="s">
        <v>187</v>
      </c>
    </row>
    <row r="8018" spans="1:6" x14ac:dyDescent="0.3">
      <c r="A8018" s="299" t="s">
        <v>495</v>
      </c>
      <c r="B8018" s="300">
        <v>49</v>
      </c>
      <c r="C8018" s="299" t="s">
        <v>91</v>
      </c>
      <c r="D8018" s="299" t="s">
        <v>59</v>
      </c>
      <c r="E8018" s="301">
        <v>17.333333333333339</v>
      </c>
      <c r="F8018" s="299" t="s">
        <v>77</v>
      </c>
    </row>
    <row r="8019" spans="1:6" x14ac:dyDescent="0.3">
      <c r="A8019" s="299" t="s">
        <v>495</v>
      </c>
      <c r="B8019" s="300">
        <v>49</v>
      </c>
      <c r="C8019" s="299" t="s">
        <v>91</v>
      </c>
      <c r="D8019" s="299" t="s">
        <v>60</v>
      </c>
      <c r="E8019" s="301">
        <v>6.9523809523809499</v>
      </c>
      <c r="F8019" s="299" t="s">
        <v>187</v>
      </c>
    </row>
    <row r="8020" spans="1:6" x14ac:dyDescent="0.3">
      <c r="A8020" s="299" t="s">
        <v>495</v>
      </c>
      <c r="B8020" s="300">
        <v>49</v>
      </c>
      <c r="C8020" s="299" t="s">
        <v>91</v>
      </c>
      <c r="D8020" s="299" t="s">
        <v>60</v>
      </c>
      <c r="E8020" s="301">
        <v>124.09523809523809</v>
      </c>
      <c r="F8020" s="299" t="s">
        <v>77</v>
      </c>
    </row>
    <row r="8021" spans="1:6" x14ac:dyDescent="0.3">
      <c r="A8021" s="299" t="s">
        <v>495</v>
      </c>
      <c r="B8021" s="300">
        <v>49</v>
      </c>
      <c r="C8021" s="299" t="s">
        <v>91</v>
      </c>
      <c r="D8021" s="299" t="s">
        <v>61</v>
      </c>
      <c r="E8021" s="301">
        <v>11.857142857142854</v>
      </c>
      <c r="F8021" s="299" t="s">
        <v>77</v>
      </c>
    </row>
    <row r="8022" spans="1:6" x14ac:dyDescent="0.3">
      <c r="A8022" s="299" t="s">
        <v>495</v>
      </c>
      <c r="B8022" s="300">
        <v>49</v>
      </c>
      <c r="C8022" s="299" t="s">
        <v>91</v>
      </c>
      <c r="D8022" s="299" t="s">
        <v>62</v>
      </c>
      <c r="E8022" s="301">
        <v>5.9999999999999982</v>
      </c>
      <c r="F8022" s="299" t="s">
        <v>187</v>
      </c>
    </row>
    <row r="8023" spans="1:6" x14ac:dyDescent="0.3">
      <c r="A8023" s="299" t="s">
        <v>495</v>
      </c>
      <c r="B8023" s="300">
        <v>49</v>
      </c>
      <c r="C8023" s="299" t="s">
        <v>91</v>
      </c>
      <c r="D8023" s="299" t="s">
        <v>62</v>
      </c>
      <c r="E8023" s="301">
        <v>30.523809523809508</v>
      </c>
      <c r="F8023" s="299" t="s">
        <v>77</v>
      </c>
    </row>
    <row r="8024" spans="1:6" x14ac:dyDescent="0.3">
      <c r="A8024" s="299" t="s">
        <v>495</v>
      </c>
      <c r="B8024" s="300">
        <v>49</v>
      </c>
      <c r="C8024" s="299" t="s">
        <v>91</v>
      </c>
      <c r="D8024" s="299" t="s">
        <v>63</v>
      </c>
      <c r="E8024" s="301">
        <v>4.0000000000000018</v>
      </c>
      <c r="F8024" s="299" t="s">
        <v>187</v>
      </c>
    </row>
    <row r="8025" spans="1:6" x14ac:dyDescent="0.3">
      <c r="A8025" s="299" t="s">
        <v>495</v>
      </c>
      <c r="B8025" s="300">
        <v>49</v>
      </c>
      <c r="C8025" s="299" t="s">
        <v>91</v>
      </c>
      <c r="D8025" s="299" t="s">
        <v>63</v>
      </c>
      <c r="E8025" s="301">
        <v>215.52380952380972</v>
      </c>
      <c r="F8025" s="299" t="s">
        <v>77</v>
      </c>
    </row>
    <row r="8026" spans="1:6" x14ac:dyDescent="0.3">
      <c r="A8026" s="299" t="s">
        <v>495</v>
      </c>
      <c r="B8026" s="300">
        <v>49</v>
      </c>
      <c r="C8026" s="299" t="s">
        <v>91</v>
      </c>
      <c r="D8026" s="299" t="s">
        <v>64</v>
      </c>
      <c r="E8026" s="301">
        <v>2.0000000000000009</v>
      </c>
      <c r="F8026" s="299" t="s">
        <v>187</v>
      </c>
    </row>
    <row r="8027" spans="1:6" x14ac:dyDescent="0.3">
      <c r="A8027" s="299" t="s">
        <v>495</v>
      </c>
      <c r="B8027" s="300">
        <v>49</v>
      </c>
      <c r="C8027" s="299" t="s">
        <v>91</v>
      </c>
      <c r="D8027" s="299" t="s">
        <v>64</v>
      </c>
      <c r="E8027" s="301">
        <v>20.761904761904763</v>
      </c>
      <c r="F8027" s="299" t="s">
        <v>77</v>
      </c>
    </row>
    <row r="8028" spans="1:6" x14ac:dyDescent="0.3">
      <c r="A8028" s="299" t="s">
        <v>495</v>
      </c>
      <c r="B8028" s="300">
        <v>49</v>
      </c>
      <c r="C8028" s="299" t="s">
        <v>91</v>
      </c>
      <c r="D8028" s="299" t="s">
        <v>65</v>
      </c>
      <c r="E8028" s="301">
        <v>26.23809523809523</v>
      </c>
      <c r="F8028" s="299" t="s">
        <v>187</v>
      </c>
    </row>
    <row r="8029" spans="1:6" x14ac:dyDescent="0.3">
      <c r="A8029" s="299" t="s">
        <v>495</v>
      </c>
      <c r="B8029" s="300">
        <v>49</v>
      </c>
      <c r="C8029" s="299" t="s">
        <v>91</v>
      </c>
      <c r="D8029" s="299" t="s">
        <v>65</v>
      </c>
      <c r="E8029" s="301">
        <v>32.285714285714299</v>
      </c>
      <c r="F8029" s="299" t="s">
        <v>77</v>
      </c>
    </row>
    <row r="8030" spans="1:6" x14ac:dyDescent="0.3">
      <c r="A8030" s="299" t="s">
        <v>495</v>
      </c>
      <c r="B8030" s="300">
        <v>49</v>
      </c>
      <c r="C8030" s="299" t="s">
        <v>91</v>
      </c>
      <c r="D8030" s="299" t="s">
        <v>67</v>
      </c>
      <c r="E8030" s="301">
        <v>11.333333333333332</v>
      </c>
      <c r="F8030" s="299" t="s">
        <v>77</v>
      </c>
    </row>
    <row r="8031" spans="1:6" x14ac:dyDescent="0.3">
      <c r="A8031" s="299" t="s">
        <v>495</v>
      </c>
      <c r="B8031" s="300">
        <v>49</v>
      </c>
      <c r="C8031" s="299" t="s">
        <v>92</v>
      </c>
      <c r="D8031" s="299" t="s">
        <v>47</v>
      </c>
      <c r="E8031" s="301">
        <v>28.904761904761894</v>
      </c>
      <c r="F8031" s="299" t="s">
        <v>187</v>
      </c>
    </row>
    <row r="8032" spans="1:6" x14ac:dyDescent="0.3">
      <c r="A8032" s="299" t="s">
        <v>495</v>
      </c>
      <c r="B8032" s="300">
        <v>49</v>
      </c>
      <c r="C8032" s="299" t="s">
        <v>92</v>
      </c>
      <c r="D8032" s="299" t="s">
        <v>47</v>
      </c>
      <c r="E8032" s="301">
        <v>12.999999999999995</v>
      </c>
      <c r="F8032" s="299" t="s">
        <v>188</v>
      </c>
    </row>
    <row r="8033" spans="1:6" x14ac:dyDescent="0.3">
      <c r="A8033" s="299" t="s">
        <v>495</v>
      </c>
      <c r="B8033" s="300">
        <v>49</v>
      </c>
      <c r="C8033" s="299" t="s">
        <v>92</v>
      </c>
      <c r="D8033" s="299" t="s">
        <v>47</v>
      </c>
      <c r="E8033" s="301">
        <v>56.476190476190474</v>
      </c>
      <c r="F8033" s="299" t="s">
        <v>77</v>
      </c>
    </row>
    <row r="8034" spans="1:6" x14ac:dyDescent="0.3">
      <c r="A8034" s="299" t="s">
        <v>495</v>
      </c>
      <c r="B8034" s="300">
        <v>49</v>
      </c>
      <c r="C8034" s="299" t="s">
        <v>92</v>
      </c>
      <c r="D8034" s="299" t="s">
        <v>48</v>
      </c>
      <c r="E8034" s="301">
        <v>2.0000000000000009</v>
      </c>
      <c r="F8034" s="299" t="s">
        <v>77</v>
      </c>
    </row>
    <row r="8035" spans="1:6" x14ac:dyDescent="0.3">
      <c r="A8035" s="299" t="s">
        <v>495</v>
      </c>
      <c r="B8035" s="300">
        <v>49</v>
      </c>
      <c r="C8035" s="299" t="s">
        <v>92</v>
      </c>
      <c r="D8035" s="299" t="s">
        <v>49</v>
      </c>
      <c r="E8035" s="301">
        <v>9.0000000000000018</v>
      </c>
      <c r="F8035" s="299" t="s">
        <v>187</v>
      </c>
    </row>
    <row r="8036" spans="1:6" x14ac:dyDescent="0.3">
      <c r="A8036" s="299" t="s">
        <v>495</v>
      </c>
      <c r="B8036" s="300">
        <v>49</v>
      </c>
      <c r="C8036" s="299" t="s">
        <v>92</v>
      </c>
      <c r="D8036" s="299" t="s">
        <v>49</v>
      </c>
      <c r="E8036" s="301">
        <v>147.47619047619048</v>
      </c>
      <c r="F8036" s="299" t="s">
        <v>77</v>
      </c>
    </row>
    <row r="8037" spans="1:6" x14ac:dyDescent="0.3">
      <c r="A8037" s="299" t="s">
        <v>495</v>
      </c>
      <c r="B8037" s="300">
        <v>49</v>
      </c>
      <c r="C8037" s="299" t="s">
        <v>92</v>
      </c>
      <c r="D8037" s="299" t="s">
        <v>50</v>
      </c>
      <c r="E8037" s="301">
        <v>1.0000000000000004</v>
      </c>
      <c r="F8037" s="299" t="s">
        <v>77</v>
      </c>
    </row>
    <row r="8038" spans="1:6" x14ac:dyDescent="0.3">
      <c r="A8038" s="299" t="s">
        <v>495</v>
      </c>
      <c r="B8038" s="300">
        <v>49</v>
      </c>
      <c r="C8038" s="299" t="s">
        <v>92</v>
      </c>
      <c r="D8038" s="299" t="s">
        <v>51</v>
      </c>
      <c r="E8038" s="301">
        <v>7.3809523809523832</v>
      </c>
      <c r="F8038" s="299" t="s">
        <v>77</v>
      </c>
    </row>
    <row r="8039" spans="1:6" x14ac:dyDescent="0.3">
      <c r="A8039" s="299" t="s">
        <v>495</v>
      </c>
      <c r="B8039" s="300">
        <v>49</v>
      </c>
      <c r="C8039" s="299" t="s">
        <v>92</v>
      </c>
      <c r="D8039" s="299" t="s">
        <v>52</v>
      </c>
      <c r="E8039" s="301">
        <v>34.000000000000014</v>
      </c>
      <c r="F8039" s="299" t="s">
        <v>187</v>
      </c>
    </row>
    <row r="8040" spans="1:6" x14ac:dyDescent="0.3">
      <c r="A8040" s="299" t="s">
        <v>495</v>
      </c>
      <c r="B8040" s="300">
        <v>49</v>
      </c>
      <c r="C8040" s="299" t="s">
        <v>92</v>
      </c>
      <c r="D8040" s="299" t="s">
        <v>52</v>
      </c>
      <c r="E8040" s="301">
        <v>94.666666666666671</v>
      </c>
      <c r="F8040" s="299" t="s">
        <v>77</v>
      </c>
    </row>
    <row r="8041" spans="1:6" x14ac:dyDescent="0.3">
      <c r="A8041" s="299" t="s">
        <v>495</v>
      </c>
      <c r="B8041" s="300">
        <v>49</v>
      </c>
      <c r="C8041" s="299" t="s">
        <v>92</v>
      </c>
      <c r="D8041" s="299" t="s">
        <v>53</v>
      </c>
      <c r="E8041" s="301">
        <v>44.047619047619044</v>
      </c>
      <c r="F8041" s="299" t="s">
        <v>187</v>
      </c>
    </row>
    <row r="8042" spans="1:6" x14ac:dyDescent="0.3">
      <c r="A8042" s="299" t="s">
        <v>495</v>
      </c>
      <c r="B8042" s="300">
        <v>49</v>
      </c>
      <c r="C8042" s="299" t="s">
        <v>92</v>
      </c>
      <c r="D8042" s="299" t="s">
        <v>53</v>
      </c>
      <c r="E8042" s="301">
        <v>113.4761904761905</v>
      </c>
      <c r="F8042" s="299" t="s">
        <v>77</v>
      </c>
    </row>
    <row r="8043" spans="1:6" x14ac:dyDescent="0.3">
      <c r="A8043" s="299" t="s">
        <v>495</v>
      </c>
      <c r="B8043" s="300">
        <v>49</v>
      </c>
      <c r="C8043" s="299" t="s">
        <v>92</v>
      </c>
      <c r="D8043" s="299" t="s">
        <v>54</v>
      </c>
      <c r="E8043" s="301">
        <v>9.0000000000000018</v>
      </c>
      <c r="F8043" s="299" t="s">
        <v>187</v>
      </c>
    </row>
    <row r="8044" spans="1:6" x14ac:dyDescent="0.3">
      <c r="A8044" s="299" t="s">
        <v>495</v>
      </c>
      <c r="B8044" s="300">
        <v>49</v>
      </c>
      <c r="C8044" s="299" t="s">
        <v>92</v>
      </c>
      <c r="D8044" s="299" t="s">
        <v>54</v>
      </c>
      <c r="E8044" s="301">
        <v>87.666666666666686</v>
      </c>
      <c r="F8044" s="299" t="s">
        <v>77</v>
      </c>
    </row>
    <row r="8045" spans="1:6" x14ac:dyDescent="0.3">
      <c r="A8045" s="299" t="s">
        <v>495</v>
      </c>
      <c r="B8045" s="300">
        <v>49</v>
      </c>
      <c r="C8045" s="299" t="s">
        <v>92</v>
      </c>
      <c r="D8045" s="299" t="s">
        <v>55</v>
      </c>
      <c r="E8045" s="301">
        <v>34.047619047619058</v>
      </c>
      <c r="F8045" s="299" t="s">
        <v>187</v>
      </c>
    </row>
    <row r="8046" spans="1:6" x14ac:dyDescent="0.3">
      <c r="A8046" s="299" t="s">
        <v>495</v>
      </c>
      <c r="B8046" s="300">
        <v>49</v>
      </c>
      <c r="C8046" s="299" t="s">
        <v>92</v>
      </c>
      <c r="D8046" s="299" t="s">
        <v>55</v>
      </c>
      <c r="E8046" s="301">
        <v>153.38095238095232</v>
      </c>
      <c r="F8046" s="299" t="s">
        <v>77</v>
      </c>
    </row>
    <row r="8047" spans="1:6" x14ac:dyDescent="0.3">
      <c r="A8047" s="299" t="s">
        <v>495</v>
      </c>
      <c r="B8047" s="300">
        <v>49</v>
      </c>
      <c r="C8047" s="299" t="s">
        <v>92</v>
      </c>
      <c r="D8047" s="299" t="s">
        <v>56</v>
      </c>
      <c r="E8047" s="301">
        <v>2.9999999999999991</v>
      </c>
      <c r="F8047" s="299" t="s">
        <v>187</v>
      </c>
    </row>
    <row r="8048" spans="1:6" x14ac:dyDescent="0.3">
      <c r="A8048" s="299" t="s">
        <v>495</v>
      </c>
      <c r="B8048" s="300">
        <v>49</v>
      </c>
      <c r="C8048" s="299" t="s">
        <v>92</v>
      </c>
      <c r="D8048" s="299" t="s">
        <v>56</v>
      </c>
      <c r="E8048" s="301">
        <v>1.0000000000000004</v>
      </c>
      <c r="F8048" s="299" t="s">
        <v>77</v>
      </c>
    </row>
    <row r="8049" spans="1:6" x14ac:dyDescent="0.3">
      <c r="A8049" s="299" t="s">
        <v>495</v>
      </c>
      <c r="B8049" s="300">
        <v>49</v>
      </c>
      <c r="C8049" s="299" t="s">
        <v>92</v>
      </c>
      <c r="D8049" s="299" t="s">
        <v>57</v>
      </c>
      <c r="E8049" s="301">
        <v>2.0000000000000009</v>
      </c>
      <c r="F8049" s="299" t="s">
        <v>187</v>
      </c>
    </row>
    <row r="8050" spans="1:6" x14ac:dyDescent="0.3">
      <c r="A8050" s="299" t="s">
        <v>495</v>
      </c>
      <c r="B8050" s="300">
        <v>49</v>
      </c>
      <c r="C8050" s="299" t="s">
        <v>92</v>
      </c>
      <c r="D8050" s="299" t="s">
        <v>57</v>
      </c>
      <c r="E8050" s="301">
        <v>2.9999999999999991</v>
      </c>
      <c r="F8050" s="299" t="s">
        <v>77</v>
      </c>
    </row>
    <row r="8051" spans="1:6" x14ac:dyDescent="0.3">
      <c r="A8051" s="299" t="s">
        <v>495</v>
      </c>
      <c r="B8051" s="300">
        <v>49</v>
      </c>
      <c r="C8051" s="299" t="s">
        <v>92</v>
      </c>
      <c r="D8051" s="299" t="s">
        <v>58</v>
      </c>
      <c r="E8051" s="301">
        <v>2.0000000000000009</v>
      </c>
      <c r="F8051" s="299" t="s">
        <v>77</v>
      </c>
    </row>
    <row r="8052" spans="1:6" x14ac:dyDescent="0.3">
      <c r="A8052" s="299" t="s">
        <v>495</v>
      </c>
      <c r="B8052" s="300">
        <v>49</v>
      </c>
      <c r="C8052" s="299" t="s">
        <v>92</v>
      </c>
      <c r="D8052" s="299" t="s">
        <v>59</v>
      </c>
      <c r="E8052" s="301">
        <v>4.0952380952380976</v>
      </c>
      <c r="F8052" s="299" t="s">
        <v>187</v>
      </c>
    </row>
    <row r="8053" spans="1:6" x14ac:dyDescent="0.3">
      <c r="A8053" s="299" t="s">
        <v>495</v>
      </c>
      <c r="B8053" s="300">
        <v>49</v>
      </c>
      <c r="C8053" s="299" t="s">
        <v>92</v>
      </c>
      <c r="D8053" s="299" t="s">
        <v>59</v>
      </c>
      <c r="E8053" s="301">
        <v>9.9047619047619051</v>
      </c>
      <c r="F8053" s="299" t="s">
        <v>77</v>
      </c>
    </row>
    <row r="8054" spans="1:6" x14ac:dyDescent="0.3">
      <c r="A8054" s="299" t="s">
        <v>495</v>
      </c>
      <c r="B8054" s="300">
        <v>49</v>
      </c>
      <c r="C8054" s="299" t="s">
        <v>92</v>
      </c>
      <c r="D8054" s="299" t="s">
        <v>60</v>
      </c>
      <c r="E8054" s="301">
        <v>5.9999999999999982</v>
      </c>
      <c r="F8054" s="299" t="s">
        <v>187</v>
      </c>
    </row>
    <row r="8055" spans="1:6" x14ac:dyDescent="0.3">
      <c r="A8055" s="299" t="s">
        <v>495</v>
      </c>
      <c r="B8055" s="300">
        <v>49</v>
      </c>
      <c r="C8055" s="299" t="s">
        <v>92</v>
      </c>
      <c r="D8055" s="299" t="s">
        <v>60</v>
      </c>
      <c r="E8055" s="301">
        <v>58.714285714285701</v>
      </c>
      <c r="F8055" s="299" t="s">
        <v>77</v>
      </c>
    </row>
    <row r="8056" spans="1:6" x14ac:dyDescent="0.3">
      <c r="A8056" s="299" t="s">
        <v>495</v>
      </c>
      <c r="B8056" s="300">
        <v>49</v>
      </c>
      <c r="C8056" s="299" t="s">
        <v>92</v>
      </c>
      <c r="D8056" s="299" t="s">
        <v>61</v>
      </c>
      <c r="E8056" s="301">
        <v>23.714285714285715</v>
      </c>
      <c r="F8056" s="299" t="s">
        <v>77</v>
      </c>
    </row>
    <row r="8057" spans="1:6" x14ac:dyDescent="0.3">
      <c r="A8057" s="299" t="s">
        <v>495</v>
      </c>
      <c r="B8057" s="300">
        <v>49</v>
      </c>
      <c r="C8057" s="299" t="s">
        <v>92</v>
      </c>
      <c r="D8057" s="299" t="s">
        <v>62</v>
      </c>
      <c r="E8057" s="301">
        <v>5</v>
      </c>
      <c r="F8057" s="299" t="s">
        <v>187</v>
      </c>
    </row>
    <row r="8058" spans="1:6" x14ac:dyDescent="0.3">
      <c r="A8058" s="299" t="s">
        <v>495</v>
      </c>
      <c r="B8058" s="300">
        <v>49</v>
      </c>
      <c r="C8058" s="299" t="s">
        <v>92</v>
      </c>
      <c r="D8058" s="299" t="s">
        <v>62</v>
      </c>
      <c r="E8058" s="301">
        <v>16.38095238095239</v>
      </c>
      <c r="F8058" s="299" t="s">
        <v>77</v>
      </c>
    </row>
    <row r="8059" spans="1:6" x14ac:dyDescent="0.3">
      <c r="A8059" s="299" t="s">
        <v>495</v>
      </c>
      <c r="B8059" s="300">
        <v>49</v>
      </c>
      <c r="C8059" s="299" t="s">
        <v>92</v>
      </c>
      <c r="D8059" s="299" t="s">
        <v>63</v>
      </c>
      <c r="E8059" s="301">
        <v>1.1904761904761907</v>
      </c>
      <c r="F8059" s="299" t="s">
        <v>187</v>
      </c>
    </row>
    <row r="8060" spans="1:6" x14ac:dyDescent="0.3">
      <c r="A8060" s="299" t="s">
        <v>495</v>
      </c>
      <c r="B8060" s="300">
        <v>49</v>
      </c>
      <c r="C8060" s="299" t="s">
        <v>92</v>
      </c>
      <c r="D8060" s="299" t="s">
        <v>63</v>
      </c>
      <c r="E8060" s="301">
        <v>184.71428571428547</v>
      </c>
      <c r="F8060" s="299" t="s">
        <v>77</v>
      </c>
    </row>
    <row r="8061" spans="1:6" x14ac:dyDescent="0.3">
      <c r="A8061" s="299" t="s">
        <v>495</v>
      </c>
      <c r="B8061" s="300">
        <v>49</v>
      </c>
      <c r="C8061" s="299" t="s">
        <v>92</v>
      </c>
      <c r="D8061" s="299" t="s">
        <v>64</v>
      </c>
      <c r="E8061" s="301">
        <v>4.0000000000000018</v>
      </c>
      <c r="F8061" s="299" t="s">
        <v>187</v>
      </c>
    </row>
    <row r="8062" spans="1:6" x14ac:dyDescent="0.3">
      <c r="A8062" s="299" t="s">
        <v>495</v>
      </c>
      <c r="B8062" s="300">
        <v>49</v>
      </c>
      <c r="C8062" s="299" t="s">
        <v>92</v>
      </c>
      <c r="D8062" s="299" t="s">
        <v>64</v>
      </c>
      <c r="E8062" s="301">
        <v>13.047619047619042</v>
      </c>
      <c r="F8062" s="299" t="s">
        <v>77</v>
      </c>
    </row>
    <row r="8063" spans="1:6" x14ac:dyDescent="0.3">
      <c r="A8063" s="299" t="s">
        <v>495</v>
      </c>
      <c r="B8063" s="300">
        <v>49</v>
      </c>
      <c r="C8063" s="299" t="s">
        <v>92</v>
      </c>
      <c r="D8063" s="299" t="s">
        <v>65</v>
      </c>
      <c r="E8063" s="301">
        <v>6.7142857142857126</v>
      </c>
      <c r="F8063" s="299" t="s">
        <v>187</v>
      </c>
    </row>
    <row r="8064" spans="1:6" x14ac:dyDescent="0.3">
      <c r="A8064" s="299" t="s">
        <v>495</v>
      </c>
      <c r="B8064" s="300">
        <v>49</v>
      </c>
      <c r="C8064" s="299" t="s">
        <v>92</v>
      </c>
      <c r="D8064" s="299" t="s">
        <v>65</v>
      </c>
      <c r="E8064" s="301">
        <v>6.9999999999999973</v>
      </c>
      <c r="F8064" s="299" t="s">
        <v>77</v>
      </c>
    </row>
    <row r="8065" spans="1:6" x14ac:dyDescent="0.3">
      <c r="A8065" s="299" t="s">
        <v>495</v>
      </c>
      <c r="B8065" s="300">
        <v>49</v>
      </c>
      <c r="C8065" s="299" t="s">
        <v>92</v>
      </c>
      <c r="D8065" s="299" t="s">
        <v>67</v>
      </c>
      <c r="E8065" s="301">
        <v>4.2380952380952399</v>
      </c>
      <c r="F8065" s="299" t="s">
        <v>77</v>
      </c>
    </row>
    <row r="8066" spans="1:6" x14ac:dyDescent="0.3">
      <c r="A8066" s="299" t="s">
        <v>495</v>
      </c>
      <c r="B8066" s="300">
        <v>50</v>
      </c>
      <c r="C8066" s="299" t="s">
        <v>91</v>
      </c>
      <c r="D8066" s="299" t="s">
        <v>47</v>
      </c>
      <c r="E8066" s="301">
        <v>26.333333333333329</v>
      </c>
      <c r="F8066" s="299" t="s">
        <v>187</v>
      </c>
    </row>
    <row r="8067" spans="1:6" x14ac:dyDescent="0.3">
      <c r="A8067" s="299" t="s">
        <v>495</v>
      </c>
      <c r="B8067" s="300">
        <v>50</v>
      </c>
      <c r="C8067" s="299" t="s">
        <v>91</v>
      </c>
      <c r="D8067" s="299" t="s">
        <v>47</v>
      </c>
      <c r="E8067" s="301">
        <v>15.52380952380952</v>
      </c>
      <c r="F8067" s="299" t="s">
        <v>188</v>
      </c>
    </row>
    <row r="8068" spans="1:6" x14ac:dyDescent="0.3">
      <c r="A8068" s="299" t="s">
        <v>495</v>
      </c>
      <c r="B8068" s="300">
        <v>50</v>
      </c>
      <c r="C8068" s="299" t="s">
        <v>91</v>
      </c>
      <c r="D8068" s="299" t="s">
        <v>47</v>
      </c>
      <c r="E8068" s="301">
        <v>600.57142857142856</v>
      </c>
      <c r="F8068" s="299" t="s">
        <v>77</v>
      </c>
    </row>
    <row r="8069" spans="1:6" x14ac:dyDescent="0.3">
      <c r="A8069" s="299" t="s">
        <v>495</v>
      </c>
      <c r="B8069" s="300">
        <v>50</v>
      </c>
      <c r="C8069" s="299" t="s">
        <v>91</v>
      </c>
      <c r="D8069" s="299" t="s">
        <v>48</v>
      </c>
      <c r="E8069" s="301">
        <v>2.0000000000000009</v>
      </c>
      <c r="F8069" s="299" t="s">
        <v>187</v>
      </c>
    </row>
    <row r="8070" spans="1:6" x14ac:dyDescent="0.3">
      <c r="A8070" s="299" t="s">
        <v>495</v>
      </c>
      <c r="B8070" s="300">
        <v>50</v>
      </c>
      <c r="C8070" s="299" t="s">
        <v>91</v>
      </c>
      <c r="D8070" s="299" t="s">
        <v>48</v>
      </c>
      <c r="E8070" s="301">
        <v>6.9047619047619024</v>
      </c>
      <c r="F8070" s="299" t="s">
        <v>77</v>
      </c>
    </row>
    <row r="8071" spans="1:6" x14ac:dyDescent="0.3">
      <c r="A8071" s="299" t="s">
        <v>495</v>
      </c>
      <c r="B8071" s="300">
        <v>50</v>
      </c>
      <c r="C8071" s="299" t="s">
        <v>91</v>
      </c>
      <c r="D8071" s="299" t="s">
        <v>49</v>
      </c>
      <c r="E8071" s="301">
        <v>104.52380952380953</v>
      </c>
      <c r="F8071" s="299" t="s">
        <v>187</v>
      </c>
    </row>
    <row r="8072" spans="1:6" x14ac:dyDescent="0.3">
      <c r="A8072" s="299" t="s">
        <v>495</v>
      </c>
      <c r="B8072" s="300">
        <v>50</v>
      </c>
      <c r="C8072" s="299" t="s">
        <v>91</v>
      </c>
      <c r="D8072" s="299" t="s">
        <v>49</v>
      </c>
      <c r="E8072" s="301">
        <v>5661.4761904761899</v>
      </c>
      <c r="F8072" s="299" t="s">
        <v>77</v>
      </c>
    </row>
    <row r="8073" spans="1:6" x14ac:dyDescent="0.3">
      <c r="A8073" s="299" t="s">
        <v>495</v>
      </c>
      <c r="B8073" s="300">
        <v>50</v>
      </c>
      <c r="C8073" s="299" t="s">
        <v>91</v>
      </c>
      <c r="D8073" s="299" t="s">
        <v>50</v>
      </c>
      <c r="E8073" s="301">
        <v>2.0000000000000009</v>
      </c>
      <c r="F8073" s="299" t="s">
        <v>187</v>
      </c>
    </row>
    <row r="8074" spans="1:6" x14ac:dyDescent="0.3">
      <c r="A8074" s="299" t="s">
        <v>495</v>
      </c>
      <c r="B8074" s="300">
        <v>50</v>
      </c>
      <c r="C8074" s="299" t="s">
        <v>91</v>
      </c>
      <c r="D8074" s="299" t="s">
        <v>50</v>
      </c>
      <c r="E8074" s="301">
        <v>8.0000000000000036</v>
      </c>
      <c r="F8074" s="299" t="s">
        <v>77</v>
      </c>
    </row>
    <row r="8075" spans="1:6" x14ac:dyDescent="0.3">
      <c r="A8075" s="299" t="s">
        <v>495</v>
      </c>
      <c r="B8075" s="300">
        <v>50</v>
      </c>
      <c r="C8075" s="299" t="s">
        <v>91</v>
      </c>
      <c r="D8075" s="299" t="s">
        <v>51</v>
      </c>
      <c r="E8075" s="301">
        <v>1.0000000000000004</v>
      </c>
      <c r="F8075" s="299" t="s">
        <v>187</v>
      </c>
    </row>
    <row r="8076" spans="1:6" x14ac:dyDescent="0.3">
      <c r="A8076" s="299" t="s">
        <v>495</v>
      </c>
      <c r="B8076" s="300">
        <v>50</v>
      </c>
      <c r="C8076" s="299" t="s">
        <v>91</v>
      </c>
      <c r="D8076" s="299" t="s">
        <v>51</v>
      </c>
      <c r="E8076" s="301">
        <v>216.57142857142861</v>
      </c>
      <c r="F8076" s="299" t="s">
        <v>77</v>
      </c>
    </row>
    <row r="8077" spans="1:6" x14ac:dyDescent="0.3">
      <c r="A8077" s="299" t="s">
        <v>495</v>
      </c>
      <c r="B8077" s="300">
        <v>50</v>
      </c>
      <c r="C8077" s="299" t="s">
        <v>91</v>
      </c>
      <c r="D8077" s="299" t="s">
        <v>52</v>
      </c>
      <c r="E8077" s="301">
        <v>368.57142857142861</v>
      </c>
      <c r="F8077" s="299" t="s">
        <v>187</v>
      </c>
    </row>
    <row r="8078" spans="1:6" x14ac:dyDescent="0.3">
      <c r="A8078" s="299" t="s">
        <v>495</v>
      </c>
      <c r="B8078" s="300">
        <v>50</v>
      </c>
      <c r="C8078" s="299" t="s">
        <v>91</v>
      </c>
      <c r="D8078" s="299" t="s">
        <v>52</v>
      </c>
      <c r="E8078" s="301">
        <v>2775</v>
      </c>
      <c r="F8078" s="299" t="s">
        <v>77</v>
      </c>
    </row>
    <row r="8079" spans="1:6" x14ac:dyDescent="0.3">
      <c r="A8079" s="299" t="s">
        <v>495</v>
      </c>
      <c r="B8079" s="300">
        <v>50</v>
      </c>
      <c r="C8079" s="299" t="s">
        <v>91</v>
      </c>
      <c r="D8079" s="299" t="s">
        <v>53</v>
      </c>
      <c r="E8079" s="301">
        <v>1240.0952380952378</v>
      </c>
      <c r="F8079" s="299" t="s">
        <v>187</v>
      </c>
    </row>
    <row r="8080" spans="1:6" x14ac:dyDescent="0.3">
      <c r="A8080" s="299" t="s">
        <v>495</v>
      </c>
      <c r="B8080" s="300">
        <v>50</v>
      </c>
      <c r="C8080" s="299" t="s">
        <v>91</v>
      </c>
      <c r="D8080" s="299" t="s">
        <v>53</v>
      </c>
      <c r="E8080" s="301">
        <v>3440.5238095238105</v>
      </c>
      <c r="F8080" s="299" t="s">
        <v>77</v>
      </c>
    </row>
    <row r="8081" spans="1:6" x14ac:dyDescent="0.3">
      <c r="A8081" s="299" t="s">
        <v>495</v>
      </c>
      <c r="B8081" s="300">
        <v>50</v>
      </c>
      <c r="C8081" s="299" t="s">
        <v>91</v>
      </c>
      <c r="D8081" s="299" t="s">
        <v>54</v>
      </c>
      <c r="E8081" s="301">
        <v>745.04761904761915</v>
      </c>
      <c r="F8081" s="299" t="s">
        <v>187</v>
      </c>
    </row>
    <row r="8082" spans="1:6" x14ac:dyDescent="0.3">
      <c r="A8082" s="299" t="s">
        <v>495</v>
      </c>
      <c r="B8082" s="300">
        <v>50</v>
      </c>
      <c r="C8082" s="299" t="s">
        <v>91</v>
      </c>
      <c r="D8082" s="299" t="s">
        <v>54</v>
      </c>
      <c r="E8082" s="301">
        <v>1951.9047619047619</v>
      </c>
      <c r="F8082" s="299" t="s">
        <v>77</v>
      </c>
    </row>
    <row r="8083" spans="1:6" x14ac:dyDescent="0.3">
      <c r="A8083" s="299" t="s">
        <v>495</v>
      </c>
      <c r="B8083" s="300">
        <v>50</v>
      </c>
      <c r="C8083" s="299" t="s">
        <v>91</v>
      </c>
      <c r="D8083" s="299" t="s">
        <v>55</v>
      </c>
      <c r="E8083" s="301">
        <v>1646.7619047619048</v>
      </c>
      <c r="F8083" s="299" t="s">
        <v>187</v>
      </c>
    </row>
    <row r="8084" spans="1:6" x14ac:dyDescent="0.3">
      <c r="A8084" s="299" t="s">
        <v>495</v>
      </c>
      <c r="B8084" s="300">
        <v>50</v>
      </c>
      <c r="C8084" s="299" t="s">
        <v>91</v>
      </c>
      <c r="D8084" s="299" t="s">
        <v>55</v>
      </c>
      <c r="E8084" s="301">
        <v>4110.3809523809514</v>
      </c>
      <c r="F8084" s="299" t="s">
        <v>77</v>
      </c>
    </row>
    <row r="8085" spans="1:6" x14ac:dyDescent="0.3">
      <c r="A8085" s="299" t="s">
        <v>495</v>
      </c>
      <c r="B8085" s="300">
        <v>50</v>
      </c>
      <c r="C8085" s="299" t="s">
        <v>91</v>
      </c>
      <c r="D8085" s="299" t="s">
        <v>56</v>
      </c>
      <c r="E8085" s="301">
        <v>69.904761904761898</v>
      </c>
      <c r="F8085" s="299" t="s">
        <v>187</v>
      </c>
    </row>
    <row r="8086" spans="1:6" x14ac:dyDescent="0.3">
      <c r="A8086" s="299" t="s">
        <v>495</v>
      </c>
      <c r="B8086" s="300">
        <v>50</v>
      </c>
      <c r="C8086" s="299" t="s">
        <v>91</v>
      </c>
      <c r="D8086" s="299" t="s">
        <v>56</v>
      </c>
      <c r="E8086" s="301">
        <v>350.23809523809524</v>
      </c>
      <c r="F8086" s="299" t="s">
        <v>77</v>
      </c>
    </row>
    <row r="8087" spans="1:6" x14ac:dyDescent="0.3">
      <c r="A8087" s="299" t="s">
        <v>495</v>
      </c>
      <c r="B8087" s="300">
        <v>50</v>
      </c>
      <c r="C8087" s="299" t="s">
        <v>91</v>
      </c>
      <c r="D8087" s="299" t="s">
        <v>57</v>
      </c>
      <c r="E8087" s="301">
        <v>39.285714285714292</v>
      </c>
      <c r="F8087" s="299" t="s">
        <v>187</v>
      </c>
    </row>
    <row r="8088" spans="1:6" x14ac:dyDescent="0.3">
      <c r="A8088" s="299" t="s">
        <v>495</v>
      </c>
      <c r="B8088" s="300">
        <v>50</v>
      </c>
      <c r="C8088" s="299" t="s">
        <v>91</v>
      </c>
      <c r="D8088" s="299" t="s">
        <v>57</v>
      </c>
      <c r="E8088" s="301">
        <v>44.61904761904762</v>
      </c>
      <c r="F8088" s="299" t="s">
        <v>77</v>
      </c>
    </row>
    <row r="8089" spans="1:6" x14ac:dyDescent="0.3">
      <c r="A8089" s="299" t="s">
        <v>495</v>
      </c>
      <c r="B8089" s="300">
        <v>50</v>
      </c>
      <c r="C8089" s="299" t="s">
        <v>91</v>
      </c>
      <c r="D8089" s="299" t="s">
        <v>58</v>
      </c>
      <c r="E8089" s="301">
        <v>4.0000000000000018</v>
      </c>
      <c r="F8089" s="299" t="s">
        <v>187</v>
      </c>
    </row>
    <row r="8090" spans="1:6" x14ac:dyDescent="0.3">
      <c r="A8090" s="299" t="s">
        <v>495</v>
      </c>
      <c r="B8090" s="300">
        <v>50</v>
      </c>
      <c r="C8090" s="299" t="s">
        <v>91</v>
      </c>
      <c r="D8090" s="299" t="s">
        <v>58</v>
      </c>
      <c r="E8090" s="301">
        <v>58.619047619047606</v>
      </c>
      <c r="F8090" s="299" t="s">
        <v>77</v>
      </c>
    </row>
    <row r="8091" spans="1:6" x14ac:dyDescent="0.3">
      <c r="A8091" s="299" t="s">
        <v>495</v>
      </c>
      <c r="B8091" s="300">
        <v>50</v>
      </c>
      <c r="C8091" s="299" t="s">
        <v>91</v>
      </c>
      <c r="D8091" s="299" t="s">
        <v>59</v>
      </c>
      <c r="E8091" s="301">
        <v>78.761904761904731</v>
      </c>
      <c r="F8091" s="299" t="s">
        <v>187</v>
      </c>
    </row>
    <row r="8092" spans="1:6" x14ac:dyDescent="0.3">
      <c r="A8092" s="299" t="s">
        <v>495</v>
      </c>
      <c r="B8092" s="300">
        <v>50</v>
      </c>
      <c r="C8092" s="299" t="s">
        <v>91</v>
      </c>
      <c r="D8092" s="299" t="s">
        <v>59</v>
      </c>
      <c r="E8092" s="301">
        <v>675.42857142857144</v>
      </c>
      <c r="F8092" s="299" t="s">
        <v>77</v>
      </c>
    </row>
    <row r="8093" spans="1:6" x14ac:dyDescent="0.3">
      <c r="A8093" s="299" t="s">
        <v>495</v>
      </c>
      <c r="B8093" s="300">
        <v>50</v>
      </c>
      <c r="C8093" s="299" t="s">
        <v>91</v>
      </c>
      <c r="D8093" s="299" t="s">
        <v>60</v>
      </c>
      <c r="E8093" s="301">
        <v>110.28571428571429</v>
      </c>
      <c r="F8093" s="299" t="s">
        <v>187</v>
      </c>
    </row>
    <row r="8094" spans="1:6" x14ac:dyDescent="0.3">
      <c r="A8094" s="299" t="s">
        <v>495</v>
      </c>
      <c r="B8094" s="300">
        <v>50</v>
      </c>
      <c r="C8094" s="299" t="s">
        <v>91</v>
      </c>
      <c r="D8094" s="299" t="s">
        <v>60</v>
      </c>
      <c r="E8094" s="301">
        <v>5365.4761904761899</v>
      </c>
      <c r="F8094" s="299" t="s">
        <v>77</v>
      </c>
    </row>
    <row r="8095" spans="1:6" x14ac:dyDescent="0.3">
      <c r="A8095" s="299" t="s">
        <v>495</v>
      </c>
      <c r="B8095" s="300">
        <v>50</v>
      </c>
      <c r="C8095" s="299" t="s">
        <v>91</v>
      </c>
      <c r="D8095" s="299" t="s">
        <v>61</v>
      </c>
      <c r="E8095" s="301">
        <v>1.0000000000000004</v>
      </c>
      <c r="F8095" s="299" t="s">
        <v>187</v>
      </c>
    </row>
    <row r="8096" spans="1:6" x14ac:dyDescent="0.3">
      <c r="A8096" s="299" t="s">
        <v>495</v>
      </c>
      <c r="B8096" s="300">
        <v>50</v>
      </c>
      <c r="C8096" s="299" t="s">
        <v>91</v>
      </c>
      <c r="D8096" s="299" t="s">
        <v>61</v>
      </c>
      <c r="E8096" s="301">
        <v>277.66666666666663</v>
      </c>
      <c r="F8096" s="299" t="s">
        <v>77</v>
      </c>
    </row>
    <row r="8097" spans="1:6" x14ac:dyDescent="0.3">
      <c r="A8097" s="299" t="s">
        <v>495</v>
      </c>
      <c r="B8097" s="300">
        <v>50</v>
      </c>
      <c r="C8097" s="299" t="s">
        <v>91</v>
      </c>
      <c r="D8097" s="299" t="s">
        <v>62</v>
      </c>
      <c r="E8097" s="301">
        <v>112.28571428571426</v>
      </c>
      <c r="F8097" s="299" t="s">
        <v>187</v>
      </c>
    </row>
    <row r="8098" spans="1:6" x14ac:dyDescent="0.3">
      <c r="A8098" s="299" t="s">
        <v>495</v>
      </c>
      <c r="B8098" s="300">
        <v>50</v>
      </c>
      <c r="C8098" s="299" t="s">
        <v>91</v>
      </c>
      <c r="D8098" s="299" t="s">
        <v>62</v>
      </c>
      <c r="E8098" s="301">
        <v>613.5238095238094</v>
      </c>
      <c r="F8098" s="299" t="s">
        <v>77</v>
      </c>
    </row>
    <row r="8099" spans="1:6" x14ac:dyDescent="0.3">
      <c r="A8099" s="299" t="s">
        <v>495</v>
      </c>
      <c r="B8099" s="300">
        <v>50</v>
      </c>
      <c r="C8099" s="299" t="s">
        <v>91</v>
      </c>
      <c r="D8099" s="299" t="s">
        <v>63</v>
      </c>
      <c r="E8099" s="301">
        <v>41.238095238095227</v>
      </c>
      <c r="F8099" s="299" t="s">
        <v>187</v>
      </c>
    </row>
    <row r="8100" spans="1:6" x14ac:dyDescent="0.3">
      <c r="A8100" s="299" t="s">
        <v>495</v>
      </c>
      <c r="B8100" s="300">
        <v>50</v>
      </c>
      <c r="C8100" s="299" t="s">
        <v>91</v>
      </c>
      <c r="D8100" s="299" t="s">
        <v>63</v>
      </c>
      <c r="E8100" s="301">
        <v>1693.5714285714287</v>
      </c>
      <c r="F8100" s="299" t="s">
        <v>77</v>
      </c>
    </row>
    <row r="8101" spans="1:6" x14ac:dyDescent="0.3">
      <c r="A8101" s="299" t="s">
        <v>495</v>
      </c>
      <c r="B8101" s="300">
        <v>50</v>
      </c>
      <c r="C8101" s="299" t="s">
        <v>91</v>
      </c>
      <c r="D8101" s="299" t="s">
        <v>64</v>
      </c>
      <c r="E8101" s="301">
        <v>40.19047619047619</v>
      </c>
      <c r="F8101" s="299" t="s">
        <v>187</v>
      </c>
    </row>
    <row r="8102" spans="1:6" x14ac:dyDescent="0.3">
      <c r="A8102" s="299" t="s">
        <v>495</v>
      </c>
      <c r="B8102" s="300">
        <v>50</v>
      </c>
      <c r="C8102" s="299" t="s">
        <v>91</v>
      </c>
      <c r="D8102" s="299" t="s">
        <v>64</v>
      </c>
      <c r="E8102" s="301">
        <v>352.2380952380953</v>
      </c>
      <c r="F8102" s="299" t="s">
        <v>77</v>
      </c>
    </row>
    <row r="8103" spans="1:6" x14ac:dyDescent="0.3">
      <c r="A8103" s="299" t="s">
        <v>495</v>
      </c>
      <c r="B8103" s="300">
        <v>50</v>
      </c>
      <c r="C8103" s="299" t="s">
        <v>91</v>
      </c>
      <c r="D8103" s="299" t="s">
        <v>65</v>
      </c>
      <c r="E8103" s="301">
        <v>441.66666666666652</v>
      </c>
      <c r="F8103" s="299" t="s">
        <v>187</v>
      </c>
    </row>
    <row r="8104" spans="1:6" x14ac:dyDescent="0.3">
      <c r="A8104" s="299" t="s">
        <v>495</v>
      </c>
      <c r="B8104" s="300">
        <v>50</v>
      </c>
      <c r="C8104" s="299" t="s">
        <v>91</v>
      </c>
      <c r="D8104" s="299" t="s">
        <v>65</v>
      </c>
      <c r="E8104" s="301">
        <v>699.42857142857156</v>
      </c>
      <c r="F8104" s="299" t="s">
        <v>77</v>
      </c>
    </row>
    <row r="8105" spans="1:6" x14ac:dyDescent="0.3">
      <c r="A8105" s="299" t="s">
        <v>495</v>
      </c>
      <c r="B8105" s="300">
        <v>50</v>
      </c>
      <c r="C8105" s="299" t="s">
        <v>91</v>
      </c>
      <c r="D8105" s="299" t="s">
        <v>67</v>
      </c>
      <c r="E8105" s="301">
        <v>51.571428571428569</v>
      </c>
      <c r="F8105" s="299" t="s">
        <v>77</v>
      </c>
    </row>
    <row r="8106" spans="1:6" x14ac:dyDescent="0.3">
      <c r="A8106" s="299" t="s">
        <v>495</v>
      </c>
      <c r="B8106" s="300">
        <v>50</v>
      </c>
      <c r="C8106" s="299" t="s">
        <v>92</v>
      </c>
      <c r="D8106" s="299" t="s">
        <v>47</v>
      </c>
      <c r="E8106" s="301">
        <v>36.476190476190489</v>
      </c>
      <c r="F8106" s="299" t="s">
        <v>187</v>
      </c>
    </row>
    <row r="8107" spans="1:6" x14ac:dyDescent="0.3">
      <c r="A8107" s="299" t="s">
        <v>495</v>
      </c>
      <c r="B8107" s="300">
        <v>50</v>
      </c>
      <c r="C8107" s="299" t="s">
        <v>92</v>
      </c>
      <c r="D8107" s="299" t="s">
        <v>47</v>
      </c>
      <c r="E8107" s="301">
        <v>18.000000000000004</v>
      </c>
      <c r="F8107" s="299" t="s">
        <v>188</v>
      </c>
    </row>
    <row r="8108" spans="1:6" x14ac:dyDescent="0.3">
      <c r="A8108" s="299" t="s">
        <v>495</v>
      </c>
      <c r="B8108" s="300">
        <v>50</v>
      </c>
      <c r="C8108" s="299" t="s">
        <v>92</v>
      </c>
      <c r="D8108" s="299" t="s">
        <v>47</v>
      </c>
      <c r="E8108" s="301">
        <v>667.04761904761904</v>
      </c>
      <c r="F8108" s="299" t="s">
        <v>77</v>
      </c>
    </row>
    <row r="8109" spans="1:6" x14ac:dyDescent="0.3">
      <c r="A8109" s="299" t="s">
        <v>495</v>
      </c>
      <c r="B8109" s="300">
        <v>50</v>
      </c>
      <c r="C8109" s="299" t="s">
        <v>92</v>
      </c>
      <c r="D8109" s="299" t="s">
        <v>48</v>
      </c>
      <c r="E8109" s="301">
        <v>11.999999999999996</v>
      </c>
      <c r="F8109" s="299" t="s">
        <v>77</v>
      </c>
    </row>
    <row r="8110" spans="1:6" x14ac:dyDescent="0.3">
      <c r="A8110" s="299" t="s">
        <v>495</v>
      </c>
      <c r="B8110" s="300">
        <v>50</v>
      </c>
      <c r="C8110" s="299" t="s">
        <v>92</v>
      </c>
      <c r="D8110" s="299" t="s">
        <v>49</v>
      </c>
      <c r="E8110" s="301">
        <v>123.00000000000003</v>
      </c>
      <c r="F8110" s="299" t="s">
        <v>187</v>
      </c>
    </row>
    <row r="8111" spans="1:6" x14ac:dyDescent="0.3">
      <c r="A8111" s="299" t="s">
        <v>495</v>
      </c>
      <c r="B8111" s="300">
        <v>50</v>
      </c>
      <c r="C8111" s="299" t="s">
        <v>92</v>
      </c>
      <c r="D8111" s="299" t="s">
        <v>49</v>
      </c>
      <c r="E8111" s="301">
        <v>3627.6666666666674</v>
      </c>
      <c r="F8111" s="299" t="s">
        <v>77</v>
      </c>
    </row>
    <row r="8112" spans="1:6" x14ac:dyDescent="0.3">
      <c r="A8112" s="299" t="s">
        <v>495</v>
      </c>
      <c r="B8112" s="300">
        <v>50</v>
      </c>
      <c r="C8112" s="299" t="s">
        <v>92</v>
      </c>
      <c r="D8112" s="299" t="s">
        <v>50</v>
      </c>
      <c r="E8112" s="301">
        <v>1.0000000000000004</v>
      </c>
      <c r="F8112" s="299" t="s">
        <v>187</v>
      </c>
    </row>
    <row r="8113" spans="1:6" x14ac:dyDescent="0.3">
      <c r="A8113" s="299" t="s">
        <v>495</v>
      </c>
      <c r="B8113" s="300">
        <v>50</v>
      </c>
      <c r="C8113" s="299" t="s">
        <v>92</v>
      </c>
      <c r="D8113" s="299" t="s">
        <v>50</v>
      </c>
      <c r="E8113" s="301">
        <v>13.999999999999995</v>
      </c>
      <c r="F8113" s="299" t="s">
        <v>77</v>
      </c>
    </row>
    <row r="8114" spans="1:6" x14ac:dyDescent="0.3">
      <c r="A8114" s="299" t="s">
        <v>495</v>
      </c>
      <c r="B8114" s="300">
        <v>50</v>
      </c>
      <c r="C8114" s="299" t="s">
        <v>92</v>
      </c>
      <c r="D8114" s="299" t="s">
        <v>51</v>
      </c>
      <c r="E8114" s="301">
        <v>2.9999999999999991</v>
      </c>
      <c r="F8114" s="299" t="s">
        <v>187</v>
      </c>
    </row>
    <row r="8115" spans="1:6" x14ac:dyDescent="0.3">
      <c r="A8115" s="299" t="s">
        <v>495</v>
      </c>
      <c r="B8115" s="300">
        <v>50</v>
      </c>
      <c r="C8115" s="299" t="s">
        <v>92</v>
      </c>
      <c r="D8115" s="299" t="s">
        <v>51</v>
      </c>
      <c r="E8115" s="301">
        <v>130.52380952380958</v>
      </c>
      <c r="F8115" s="299" t="s">
        <v>77</v>
      </c>
    </row>
    <row r="8116" spans="1:6" x14ac:dyDescent="0.3">
      <c r="A8116" s="299" t="s">
        <v>495</v>
      </c>
      <c r="B8116" s="300">
        <v>50</v>
      </c>
      <c r="C8116" s="299" t="s">
        <v>92</v>
      </c>
      <c r="D8116" s="299" t="s">
        <v>52</v>
      </c>
      <c r="E8116" s="301">
        <v>1159.7619047619048</v>
      </c>
      <c r="F8116" s="299" t="s">
        <v>187</v>
      </c>
    </row>
    <row r="8117" spans="1:6" x14ac:dyDescent="0.3">
      <c r="A8117" s="299" t="s">
        <v>495</v>
      </c>
      <c r="B8117" s="300">
        <v>50</v>
      </c>
      <c r="C8117" s="299" t="s">
        <v>92</v>
      </c>
      <c r="D8117" s="299" t="s">
        <v>52</v>
      </c>
      <c r="E8117" s="301">
        <v>2202.1904761904761</v>
      </c>
      <c r="F8117" s="299" t="s">
        <v>77</v>
      </c>
    </row>
    <row r="8118" spans="1:6" x14ac:dyDescent="0.3">
      <c r="A8118" s="299" t="s">
        <v>495</v>
      </c>
      <c r="B8118" s="300">
        <v>50</v>
      </c>
      <c r="C8118" s="299" t="s">
        <v>92</v>
      </c>
      <c r="D8118" s="299" t="s">
        <v>53</v>
      </c>
      <c r="E8118" s="301">
        <v>467.33333333333326</v>
      </c>
      <c r="F8118" s="299" t="s">
        <v>187</v>
      </c>
    </row>
    <row r="8119" spans="1:6" x14ac:dyDescent="0.3">
      <c r="A8119" s="299" t="s">
        <v>495</v>
      </c>
      <c r="B8119" s="300">
        <v>50</v>
      </c>
      <c r="C8119" s="299" t="s">
        <v>92</v>
      </c>
      <c r="D8119" s="299" t="s">
        <v>53</v>
      </c>
      <c r="E8119" s="301">
        <v>1.0000000000000004</v>
      </c>
      <c r="F8119" s="299" t="s">
        <v>188</v>
      </c>
    </row>
    <row r="8120" spans="1:6" x14ac:dyDescent="0.3">
      <c r="A8120" s="299" t="s">
        <v>495</v>
      </c>
      <c r="B8120" s="300">
        <v>50</v>
      </c>
      <c r="C8120" s="299" t="s">
        <v>92</v>
      </c>
      <c r="D8120" s="299" t="s">
        <v>53</v>
      </c>
      <c r="E8120" s="301">
        <v>2232.9523809523807</v>
      </c>
      <c r="F8120" s="299" t="s">
        <v>77</v>
      </c>
    </row>
    <row r="8121" spans="1:6" x14ac:dyDescent="0.3">
      <c r="A8121" s="299" t="s">
        <v>495</v>
      </c>
      <c r="B8121" s="300">
        <v>50</v>
      </c>
      <c r="C8121" s="299" t="s">
        <v>92</v>
      </c>
      <c r="D8121" s="299" t="s">
        <v>54</v>
      </c>
      <c r="E8121" s="301">
        <v>674.80952380952385</v>
      </c>
      <c r="F8121" s="299" t="s">
        <v>187</v>
      </c>
    </row>
    <row r="8122" spans="1:6" x14ac:dyDescent="0.3">
      <c r="A8122" s="299" t="s">
        <v>495</v>
      </c>
      <c r="B8122" s="300">
        <v>50</v>
      </c>
      <c r="C8122" s="299" t="s">
        <v>92</v>
      </c>
      <c r="D8122" s="299" t="s">
        <v>54</v>
      </c>
      <c r="E8122" s="301">
        <v>2808.761904761905</v>
      </c>
      <c r="F8122" s="299" t="s">
        <v>77</v>
      </c>
    </row>
    <row r="8123" spans="1:6" x14ac:dyDescent="0.3">
      <c r="A8123" s="299" t="s">
        <v>495</v>
      </c>
      <c r="B8123" s="300">
        <v>50</v>
      </c>
      <c r="C8123" s="299" t="s">
        <v>92</v>
      </c>
      <c r="D8123" s="299" t="s">
        <v>55</v>
      </c>
      <c r="E8123" s="301">
        <v>507.33333333333343</v>
      </c>
      <c r="F8123" s="299" t="s">
        <v>187</v>
      </c>
    </row>
    <row r="8124" spans="1:6" x14ac:dyDescent="0.3">
      <c r="A8124" s="299" t="s">
        <v>495</v>
      </c>
      <c r="B8124" s="300">
        <v>50</v>
      </c>
      <c r="C8124" s="299" t="s">
        <v>92</v>
      </c>
      <c r="D8124" s="299" t="s">
        <v>55</v>
      </c>
      <c r="E8124" s="301">
        <v>2219.238095238095</v>
      </c>
      <c r="F8124" s="299" t="s">
        <v>77</v>
      </c>
    </row>
    <row r="8125" spans="1:6" x14ac:dyDescent="0.3">
      <c r="A8125" s="299" t="s">
        <v>495</v>
      </c>
      <c r="B8125" s="300">
        <v>50</v>
      </c>
      <c r="C8125" s="299" t="s">
        <v>92</v>
      </c>
      <c r="D8125" s="299" t="s">
        <v>56</v>
      </c>
      <c r="E8125" s="301">
        <v>34.142857142857153</v>
      </c>
      <c r="F8125" s="299" t="s">
        <v>187</v>
      </c>
    </row>
    <row r="8126" spans="1:6" x14ac:dyDescent="0.3">
      <c r="A8126" s="299" t="s">
        <v>495</v>
      </c>
      <c r="B8126" s="300">
        <v>50</v>
      </c>
      <c r="C8126" s="299" t="s">
        <v>92</v>
      </c>
      <c r="D8126" s="299" t="s">
        <v>56</v>
      </c>
      <c r="E8126" s="301">
        <v>233.66666666666671</v>
      </c>
      <c r="F8126" s="299" t="s">
        <v>77</v>
      </c>
    </row>
    <row r="8127" spans="1:6" x14ac:dyDescent="0.3">
      <c r="A8127" s="299" t="s">
        <v>495</v>
      </c>
      <c r="B8127" s="300">
        <v>50</v>
      </c>
      <c r="C8127" s="299" t="s">
        <v>92</v>
      </c>
      <c r="D8127" s="299" t="s">
        <v>57</v>
      </c>
      <c r="E8127" s="301">
        <v>16.000000000000007</v>
      </c>
      <c r="F8127" s="299" t="s">
        <v>187</v>
      </c>
    </row>
    <row r="8128" spans="1:6" x14ac:dyDescent="0.3">
      <c r="A8128" s="299" t="s">
        <v>495</v>
      </c>
      <c r="B8128" s="300">
        <v>50</v>
      </c>
      <c r="C8128" s="299" t="s">
        <v>92</v>
      </c>
      <c r="D8128" s="299" t="s">
        <v>57</v>
      </c>
      <c r="E8128" s="301">
        <v>44.142857142857146</v>
      </c>
      <c r="F8128" s="299" t="s">
        <v>77</v>
      </c>
    </row>
    <row r="8129" spans="1:6" x14ac:dyDescent="0.3">
      <c r="A8129" s="299" t="s">
        <v>495</v>
      </c>
      <c r="B8129" s="300">
        <v>50</v>
      </c>
      <c r="C8129" s="299" t="s">
        <v>92</v>
      </c>
      <c r="D8129" s="299" t="s">
        <v>58</v>
      </c>
      <c r="E8129" s="301">
        <v>17.952380952380956</v>
      </c>
      <c r="F8129" s="299" t="s">
        <v>187</v>
      </c>
    </row>
    <row r="8130" spans="1:6" x14ac:dyDescent="0.3">
      <c r="A8130" s="299" t="s">
        <v>495</v>
      </c>
      <c r="B8130" s="300">
        <v>50</v>
      </c>
      <c r="C8130" s="299" t="s">
        <v>92</v>
      </c>
      <c r="D8130" s="299" t="s">
        <v>58</v>
      </c>
      <c r="E8130" s="301">
        <v>59.38095238095238</v>
      </c>
      <c r="F8130" s="299" t="s">
        <v>77</v>
      </c>
    </row>
    <row r="8131" spans="1:6" x14ac:dyDescent="0.3">
      <c r="A8131" s="299" t="s">
        <v>495</v>
      </c>
      <c r="B8131" s="300">
        <v>50</v>
      </c>
      <c r="C8131" s="299" t="s">
        <v>92</v>
      </c>
      <c r="D8131" s="299" t="s">
        <v>59</v>
      </c>
      <c r="E8131" s="301">
        <v>107.85714285714283</v>
      </c>
      <c r="F8131" s="299" t="s">
        <v>187</v>
      </c>
    </row>
    <row r="8132" spans="1:6" x14ac:dyDescent="0.3">
      <c r="A8132" s="299" t="s">
        <v>495</v>
      </c>
      <c r="B8132" s="300">
        <v>50</v>
      </c>
      <c r="C8132" s="299" t="s">
        <v>92</v>
      </c>
      <c r="D8132" s="299" t="s">
        <v>59</v>
      </c>
      <c r="E8132" s="301">
        <v>394.23809523809518</v>
      </c>
      <c r="F8132" s="299" t="s">
        <v>77</v>
      </c>
    </row>
    <row r="8133" spans="1:6" x14ac:dyDescent="0.3">
      <c r="A8133" s="299" t="s">
        <v>495</v>
      </c>
      <c r="B8133" s="300">
        <v>50</v>
      </c>
      <c r="C8133" s="299" t="s">
        <v>92</v>
      </c>
      <c r="D8133" s="299" t="s">
        <v>60</v>
      </c>
      <c r="E8133" s="301">
        <v>101.85714285714286</v>
      </c>
      <c r="F8133" s="299" t="s">
        <v>187</v>
      </c>
    </row>
    <row r="8134" spans="1:6" x14ac:dyDescent="0.3">
      <c r="A8134" s="299" t="s">
        <v>495</v>
      </c>
      <c r="B8134" s="300">
        <v>50</v>
      </c>
      <c r="C8134" s="299" t="s">
        <v>92</v>
      </c>
      <c r="D8134" s="299" t="s">
        <v>60</v>
      </c>
      <c r="E8134" s="301">
        <v>2105.761904761905</v>
      </c>
      <c r="F8134" s="299" t="s">
        <v>77</v>
      </c>
    </row>
    <row r="8135" spans="1:6" x14ac:dyDescent="0.3">
      <c r="A8135" s="299" t="s">
        <v>495</v>
      </c>
      <c r="B8135" s="300">
        <v>50</v>
      </c>
      <c r="C8135" s="299" t="s">
        <v>92</v>
      </c>
      <c r="D8135" s="299" t="s">
        <v>61</v>
      </c>
      <c r="E8135" s="301">
        <v>1.0000000000000004</v>
      </c>
      <c r="F8135" s="299" t="s">
        <v>187</v>
      </c>
    </row>
    <row r="8136" spans="1:6" x14ac:dyDescent="0.3">
      <c r="A8136" s="299" t="s">
        <v>495</v>
      </c>
      <c r="B8136" s="300">
        <v>50</v>
      </c>
      <c r="C8136" s="299" t="s">
        <v>92</v>
      </c>
      <c r="D8136" s="299" t="s">
        <v>61</v>
      </c>
      <c r="E8136" s="301">
        <v>190.38095238095238</v>
      </c>
      <c r="F8136" s="299" t="s">
        <v>77</v>
      </c>
    </row>
    <row r="8137" spans="1:6" x14ac:dyDescent="0.3">
      <c r="A8137" s="299" t="s">
        <v>495</v>
      </c>
      <c r="B8137" s="300">
        <v>50</v>
      </c>
      <c r="C8137" s="299" t="s">
        <v>92</v>
      </c>
      <c r="D8137" s="299" t="s">
        <v>62</v>
      </c>
      <c r="E8137" s="301">
        <v>68.761904761904773</v>
      </c>
      <c r="F8137" s="299" t="s">
        <v>187</v>
      </c>
    </row>
    <row r="8138" spans="1:6" x14ac:dyDescent="0.3">
      <c r="A8138" s="299" t="s">
        <v>495</v>
      </c>
      <c r="B8138" s="300">
        <v>50</v>
      </c>
      <c r="C8138" s="299" t="s">
        <v>92</v>
      </c>
      <c r="D8138" s="299" t="s">
        <v>62</v>
      </c>
      <c r="E8138" s="301">
        <v>564.61904761904759</v>
      </c>
      <c r="F8138" s="299" t="s">
        <v>77</v>
      </c>
    </row>
    <row r="8139" spans="1:6" x14ac:dyDescent="0.3">
      <c r="A8139" s="299" t="s">
        <v>495</v>
      </c>
      <c r="B8139" s="300">
        <v>50</v>
      </c>
      <c r="C8139" s="299" t="s">
        <v>92</v>
      </c>
      <c r="D8139" s="299" t="s">
        <v>63</v>
      </c>
      <c r="E8139" s="301">
        <v>33.000000000000014</v>
      </c>
      <c r="F8139" s="299" t="s">
        <v>187</v>
      </c>
    </row>
    <row r="8140" spans="1:6" x14ac:dyDescent="0.3">
      <c r="A8140" s="299" t="s">
        <v>495</v>
      </c>
      <c r="B8140" s="300">
        <v>50</v>
      </c>
      <c r="C8140" s="299" t="s">
        <v>92</v>
      </c>
      <c r="D8140" s="299" t="s">
        <v>63</v>
      </c>
      <c r="E8140" s="301">
        <v>1061.3809523809523</v>
      </c>
      <c r="F8140" s="299" t="s">
        <v>77</v>
      </c>
    </row>
    <row r="8141" spans="1:6" x14ac:dyDescent="0.3">
      <c r="A8141" s="299" t="s">
        <v>495</v>
      </c>
      <c r="B8141" s="300">
        <v>50</v>
      </c>
      <c r="C8141" s="299" t="s">
        <v>92</v>
      </c>
      <c r="D8141" s="299" t="s">
        <v>64</v>
      </c>
      <c r="E8141" s="301">
        <v>24.999999999999989</v>
      </c>
      <c r="F8141" s="299" t="s">
        <v>187</v>
      </c>
    </row>
    <row r="8142" spans="1:6" x14ac:dyDescent="0.3">
      <c r="A8142" s="299" t="s">
        <v>495</v>
      </c>
      <c r="B8142" s="300">
        <v>50</v>
      </c>
      <c r="C8142" s="299" t="s">
        <v>92</v>
      </c>
      <c r="D8142" s="299" t="s">
        <v>64</v>
      </c>
      <c r="E8142" s="301">
        <v>215.76190476190479</v>
      </c>
      <c r="F8142" s="299" t="s">
        <v>77</v>
      </c>
    </row>
    <row r="8143" spans="1:6" x14ac:dyDescent="0.3">
      <c r="A8143" s="299" t="s">
        <v>495</v>
      </c>
      <c r="B8143" s="300">
        <v>50</v>
      </c>
      <c r="C8143" s="299" t="s">
        <v>92</v>
      </c>
      <c r="D8143" s="299" t="s">
        <v>65</v>
      </c>
      <c r="E8143" s="301">
        <v>135.66666666666671</v>
      </c>
      <c r="F8143" s="299" t="s">
        <v>187</v>
      </c>
    </row>
    <row r="8144" spans="1:6" x14ac:dyDescent="0.3">
      <c r="A8144" s="299" t="s">
        <v>495</v>
      </c>
      <c r="B8144" s="300">
        <v>50</v>
      </c>
      <c r="C8144" s="299" t="s">
        <v>92</v>
      </c>
      <c r="D8144" s="299" t="s">
        <v>65</v>
      </c>
      <c r="E8144" s="301">
        <v>332.09523809523807</v>
      </c>
      <c r="F8144" s="299" t="s">
        <v>77</v>
      </c>
    </row>
    <row r="8145" spans="1:6" x14ac:dyDescent="0.3">
      <c r="A8145" s="299" t="s">
        <v>495</v>
      </c>
      <c r="B8145" s="300">
        <v>50</v>
      </c>
      <c r="C8145" s="299" t="s">
        <v>92</v>
      </c>
      <c r="D8145" s="299" t="s">
        <v>67</v>
      </c>
      <c r="E8145" s="301">
        <v>107.09523809523816</v>
      </c>
      <c r="F8145" s="299" t="s">
        <v>77</v>
      </c>
    </row>
    <row r="8146" spans="1:6" x14ac:dyDescent="0.3">
      <c r="A8146" s="299" t="s">
        <v>495</v>
      </c>
      <c r="B8146" s="300">
        <v>51</v>
      </c>
      <c r="C8146" s="299" t="s">
        <v>91</v>
      </c>
      <c r="D8146" s="299" t="s">
        <v>47</v>
      </c>
      <c r="E8146" s="301">
        <v>6.9999999999999973</v>
      </c>
      <c r="F8146" s="299" t="s">
        <v>80</v>
      </c>
    </row>
    <row r="8147" spans="1:6" x14ac:dyDescent="0.3">
      <c r="A8147" s="299" t="s">
        <v>495</v>
      </c>
      <c r="B8147" s="300">
        <v>51</v>
      </c>
      <c r="C8147" s="299" t="s">
        <v>91</v>
      </c>
      <c r="D8147" s="299" t="s">
        <v>48</v>
      </c>
      <c r="E8147" s="301">
        <v>1.0000000000000004</v>
      </c>
      <c r="F8147" s="299" t="s">
        <v>77</v>
      </c>
    </row>
    <row r="8148" spans="1:6" x14ac:dyDescent="0.3">
      <c r="A8148" s="299" t="s">
        <v>495</v>
      </c>
      <c r="B8148" s="300">
        <v>51</v>
      </c>
      <c r="C8148" s="299" t="s">
        <v>91</v>
      </c>
      <c r="D8148" s="299" t="s">
        <v>49</v>
      </c>
      <c r="E8148" s="301">
        <v>1.0000000000000004</v>
      </c>
      <c r="F8148" s="299" t="s">
        <v>187</v>
      </c>
    </row>
    <row r="8149" spans="1:6" x14ac:dyDescent="0.3">
      <c r="A8149" s="299" t="s">
        <v>495</v>
      </c>
      <c r="B8149" s="300">
        <v>51</v>
      </c>
      <c r="C8149" s="299" t="s">
        <v>91</v>
      </c>
      <c r="D8149" s="299" t="s">
        <v>49</v>
      </c>
      <c r="E8149" s="301">
        <v>44.761904761904773</v>
      </c>
      <c r="F8149" s="299" t="s">
        <v>77</v>
      </c>
    </row>
    <row r="8150" spans="1:6" x14ac:dyDescent="0.3">
      <c r="A8150" s="299" t="s">
        <v>495</v>
      </c>
      <c r="B8150" s="300">
        <v>51</v>
      </c>
      <c r="C8150" s="299" t="s">
        <v>91</v>
      </c>
      <c r="D8150" s="299" t="s">
        <v>51</v>
      </c>
      <c r="E8150" s="301">
        <v>2.0000000000000009</v>
      </c>
      <c r="F8150" s="299" t="s">
        <v>77</v>
      </c>
    </row>
    <row r="8151" spans="1:6" x14ac:dyDescent="0.3">
      <c r="A8151" s="299" t="s">
        <v>495</v>
      </c>
      <c r="B8151" s="300">
        <v>51</v>
      </c>
      <c r="C8151" s="299" t="s">
        <v>91</v>
      </c>
      <c r="D8151" s="299" t="s">
        <v>52</v>
      </c>
      <c r="E8151" s="301">
        <v>40.285714285714285</v>
      </c>
      <c r="F8151" s="299" t="s">
        <v>187</v>
      </c>
    </row>
    <row r="8152" spans="1:6" x14ac:dyDescent="0.3">
      <c r="A8152" s="299" t="s">
        <v>495</v>
      </c>
      <c r="B8152" s="300">
        <v>51</v>
      </c>
      <c r="C8152" s="299" t="s">
        <v>91</v>
      </c>
      <c r="D8152" s="299" t="s">
        <v>52</v>
      </c>
      <c r="E8152" s="301">
        <v>293.14285714285711</v>
      </c>
      <c r="F8152" s="299" t="s">
        <v>77</v>
      </c>
    </row>
    <row r="8153" spans="1:6" x14ac:dyDescent="0.3">
      <c r="A8153" s="299" t="s">
        <v>495</v>
      </c>
      <c r="B8153" s="300">
        <v>51</v>
      </c>
      <c r="C8153" s="299" t="s">
        <v>91</v>
      </c>
      <c r="D8153" s="299" t="s">
        <v>53</v>
      </c>
      <c r="E8153" s="301">
        <v>123.09523809523812</v>
      </c>
      <c r="F8153" s="299" t="s">
        <v>187</v>
      </c>
    </row>
    <row r="8154" spans="1:6" x14ac:dyDescent="0.3">
      <c r="A8154" s="299" t="s">
        <v>495</v>
      </c>
      <c r="B8154" s="300">
        <v>51</v>
      </c>
      <c r="C8154" s="299" t="s">
        <v>91</v>
      </c>
      <c r="D8154" s="299" t="s">
        <v>53</v>
      </c>
      <c r="E8154" s="301">
        <v>267.14285714285717</v>
      </c>
      <c r="F8154" s="299" t="s">
        <v>77</v>
      </c>
    </row>
    <row r="8155" spans="1:6" x14ac:dyDescent="0.3">
      <c r="A8155" s="299" t="s">
        <v>495</v>
      </c>
      <c r="B8155" s="300">
        <v>51</v>
      </c>
      <c r="C8155" s="299" t="s">
        <v>91</v>
      </c>
      <c r="D8155" s="299" t="s">
        <v>54</v>
      </c>
      <c r="E8155" s="301">
        <v>10.428571428571429</v>
      </c>
      <c r="F8155" s="299" t="s">
        <v>187</v>
      </c>
    </row>
    <row r="8156" spans="1:6" x14ac:dyDescent="0.3">
      <c r="A8156" s="299" t="s">
        <v>495</v>
      </c>
      <c r="B8156" s="300">
        <v>51</v>
      </c>
      <c r="C8156" s="299" t="s">
        <v>91</v>
      </c>
      <c r="D8156" s="299" t="s">
        <v>54</v>
      </c>
      <c r="E8156" s="301">
        <v>24.380952380952372</v>
      </c>
      <c r="F8156" s="299" t="s">
        <v>77</v>
      </c>
    </row>
    <row r="8157" spans="1:6" x14ac:dyDescent="0.3">
      <c r="A8157" s="299" t="s">
        <v>495</v>
      </c>
      <c r="B8157" s="300">
        <v>51</v>
      </c>
      <c r="C8157" s="299" t="s">
        <v>91</v>
      </c>
      <c r="D8157" s="299" t="s">
        <v>55</v>
      </c>
      <c r="E8157" s="301">
        <v>30.761904761904749</v>
      </c>
      <c r="F8157" s="299" t="s">
        <v>187</v>
      </c>
    </row>
    <row r="8158" spans="1:6" x14ac:dyDescent="0.3">
      <c r="A8158" s="299" t="s">
        <v>495</v>
      </c>
      <c r="B8158" s="300">
        <v>51</v>
      </c>
      <c r="C8158" s="299" t="s">
        <v>91</v>
      </c>
      <c r="D8158" s="299" t="s">
        <v>55</v>
      </c>
      <c r="E8158" s="301">
        <v>284.14285714285711</v>
      </c>
      <c r="F8158" s="299" t="s">
        <v>77</v>
      </c>
    </row>
    <row r="8159" spans="1:6" x14ac:dyDescent="0.3">
      <c r="A8159" s="299" t="s">
        <v>495</v>
      </c>
      <c r="B8159" s="300">
        <v>51</v>
      </c>
      <c r="C8159" s="299" t="s">
        <v>91</v>
      </c>
      <c r="D8159" s="299" t="s">
        <v>56</v>
      </c>
      <c r="E8159" s="301">
        <v>4.0000000000000018</v>
      </c>
      <c r="F8159" s="299" t="s">
        <v>187</v>
      </c>
    </row>
    <row r="8160" spans="1:6" x14ac:dyDescent="0.3">
      <c r="A8160" s="299" t="s">
        <v>495</v>
      </c>
      <c r="B8160" s="300">
        <v>51</v>
      </c>
      <c r="C8160" s="299" t="s">
        <v>91</v>
      </c>
      <c r="D8160" s="299" t="s">
        <v>56</v>
      </c>
      <c r="E8160" s="301">
        <v>4.7619047619047619</v>
      </c>
      <c r="F8160" s="299" t="s">
        <v>77</v>
      </c>
    </row>
    <row r="8161" spans="1:6" x14ac:dyDescent="0.3">
      <c r="A8161" s="299" t="s">
        <v>495</v>
      </c>
      <c r="B8161" s="300">
        <v>51</v>
      </c>
      <c r="C8161" s="299" t="s">
        <v>91</v>
      </c>
      <c r="D8161" s="299" t="s">
        <v>59</v>
      </c>
      <c r="E8161" s="301">
        <v>4.0000000000000018</v>
      </c>
      <c r="F8161" s="299" t="s">
        <v>187</v>
      </c>
    </row>
    <row r="8162" spans="1:6" x14ac:dyDescent="0.3">
      <c r="A8162" s="299" t="s">
        <v>495</v>
      </c>
      <c r="B8162" s="300">
        <v>51</v>
      </c>
      <c r="C8162" s="299" t="s">
        <v>91</v>
      </c>
      <c r="D8162" s="299" t="s">
        <v>59</v>
      </c>
      <c r="E8162" s="301">
        <v>5.9999999999999982</v>
      </c>
      <c r="F8162" s="299" t="s">
        <v>77</v>
      </c>
    </row>
    <row r="8163" spans="1:6" x14ac:dyDescent="0.3">
      <c r="A8163" s="299" t="s">
        <v>495</v>
      </c>
      <c r="B8163" s="300">
        <v>51</v>
      </c>
      <c r="C8163" s="299" t="s">
        <v>91</v>
      </c>
      <c r="D8163" s="299" t="s">
        <v>60</v>
      </c>
      <c r="E8163" s="301">
        <v>12.190476190476188</v>
      </c>
      <c r="F8163" s="299" t="s">
        <v>187</v>
      </c>
    </row>
    <row r="8164" spans="1:6" x14ac:dyDescent="0.3">
      <c r="A8164" s="299" t="s">
        <v>495</v>
      </c>
      <c r="B8164" s="300">
        <v>51</v>
      </c>
      <c r="C8164" s="299" t="s">
        <v>91</v>
      </c>
      <c r="D8164" s="299" t="s">
        <v>60</v>
      </c>
      <c r="E8164" s="301">
        <v>78.095238095238102</v>
      </c>
      <c r="F8164" s="299" t="s">
        <v>77</v>
      </c>
    </row>
    <row r="8165" spans="1:6" x14ac:dyDescent="0.3">
      <c r="A8165" s="299" t="s">
        <v>495</v>
      </c>
      <c r="B8165" s="300">
        <v>51</v>
      </c>
      <c r="C8165" s="299" t="s">
        <v>91</v>
      </c>
      <c r="D8165" s="299" t="s">
        <v>61</v>
      </c>
      <c r="E8165" s="301">
        <v>125.85714285714285</v>
      </c>
      <c r="F8165" s="299" t="s">
        <v>77</v>
      </c>
    </row>
    <row r="8166" spans="1:6" x14ac:dyDescent="0.3">
      <c r="A8166" s="299" t="s">
        <v>495</v>
      </c>
      <c r="B8166" s="300">
        <v>51</v>
      </c>
      <c r="C8166" s="299" t="s">
        <v>91</v>
      </c>
      <c r="D8166" s="299" t="s">
        <v>62</v>
      </c>
      <c r="E8166" s="301">
        <v>5</v>
      </c>
      <c r="F8166" s="299" t="s">
        <v>187</v>
      </c>
    </row>
    <row r="8167" spans="1:6" x14ac:dyDescent="0.3">
      <c r="A8167" s="299" t="s">
        <v>495</v>
      </c>
      <c r="B8167" s="300">
        <v>51</v>
      </c>
      <c r="C8167" s="299" t="s">
        <v>91</v>
      </c>
      <c r="D8167" s="299" t="s">
        <v>62</v>
      </c>
      <c r="E8167" s="301">
        <v>39.80952380952381</v>
      </c>
      <c r="F8167" s="299" t="s">
        <v>77</v>
      </c>
    </row>
    <row r="8168" spans="1:6" x14ac:dyDescent="0.3">
      <c r="A8168" s="299" t="s">
        <v>495</v>
      </c>
      <c r="B8168" s="300">
        <v>51</v>
      </c>
      <c r="C8168" s="299" t="s">
        <v>91</v>
      </c>
      <c r="D8168" s="299" t="s">
        <v>63</v>
      </c>
      <c r="E8168" s="301">
        <v>2.0000000000000009</v>
      </c>
      <c r="F8168" s="299" t="s">
        <v>187</v>
      </c>
    </row>
    <row r="8169" spans="1:6" x14ac:dyDescent="0.3">
      <c r="A8169" s="299" t="s">
        <v>495</v>
      </c>
      <c r="B8169" s="300">
        <v>51</v>
      </c>
      <c r="C8169" s="299" t="s">
        <v>91</v>
      </c>
      <c r="D8169" s="299" t="s">
        <v>63</v>
      </c>
      <c r="E8169" s="301">
        <v>74.190476190476218</v>
      </c>
      <c r="F8169" s="299" t="s">
        <v>77</v>
      </c>
    </row>
    <row r="8170" spans="1:6" x14ac:dyDescent="0.3">
      <c r="A8170" s="299" t="s">
        <v>495</v>
      </c>
      <c r="B8170" s="300">
        <v>51</v>
      </c>
      <c r="C8170" s="299" t="s">
        <v>91</v>
      </c>
      <c r="D8170" s="299" t="s">
        <v>64</v>
      </c>
      <c r="E8170" s="301">
        <v>1.0000000000000004</v>
      </c>
      <c r="F8170" s="299" t="s">
        <v>187</v>
      </c>
    </row>
    <row r="8171" spans="1:6" x14ac:dyDescent="0.3">
      <c r="A8171" s="299" t="s">
        <v>495</v>
      </c>
      <c r="B8171" s="300">
        <v>51</v>
      </c>
      <c r="C8171" s="299" t="s">
        <v>91</v>
      </c>
      <c r="D8171" s="299" t="s">
        <v>64</v>
      </c>
      <c r="E8171" s="301">
        <v>61.333333333333314</v>
      </c>
      <c r="F8171" s="299" t="s">
        <v>77</v>
      </c>
    </row>
    <row r="8172" spans="1:6" x14ac:dyDescent="0.3">
      <c r="A8172" s="299" t="s">
        <v>495</v>
      </c>
      <c r="B8172" s="300">
        <v>51</v>
      </c>
      <c r="C8172" s="299" t="s">
        <v>91</v>
      </c>
      <c r="D8172" s="299" t="s">
        <v>65</v>
      </c>
      <c r="E8172" s="301">
        <v>26.190476190476179</v>
      </c>
      <c r="F8172" s="299" t="s">
        <v>187</v>
      </c>
    </row>
    <row r="8173" spans="1:6" x14ac:dyDescent="0.3">
      <c r="A8173" s="299" t="s">
        <v>495</v>
      </c>
      <c r="B8173" s="300">
        <v>51</v>
      </c>
      <c r="C8173" s="299" t="s">
        <v>91</v>
      </c>
      <c r="D8173" s="299" t="s">
        <v>65</v>
      </c>
      <c r="E8173" s="301">
        <v>66.19047619047619</v>
      </c>
      <c r="F8173" s="299" t="s">
        <v>77</v>
      </c>
    </row>
    <row r="8174" spans="1:6" x14ac:dyDescent="0.3">
      <c r="A8174" s="299" t="s">
        <v>495</v>
      </c>
      <c r="B8174" s="300">
        <v>51</v>
      </c>
      <c r="C8174" s="299" t="s">
        <v>91</v>
      </c>
      <c r="D8174" s="299" t="s">
        <v>67</v>
      </c>
      <c r="E8174" s="301">
        <v>1.0000000000000004</v>
      </c>
      <c r="F8174" s="299" t="s">
        <v>77</v>
      </c>
    </row>
    <row r="8175" spans="1:6" x14ac:dyDescent="0.3">
      <c r="A8175" s="299" t="s">
        <v>495</v>
      </c>
      <c r="B8175" s="300">
        <v>51</v>
      </c>
      <c r="C8175" s="299" t="s">
        <v>92</v>
      </c>
      <c r="D8175" s="299" t="s">
        <v>49</v>
      </c>
      <c r="E8175" s="301">
        <v>1.0000000000000004</v>
      </c>
      <c r="F8175" s="299" t="s">
        <v>187</v>
      </c>
    </row>
    <row r="8176" spans="1:6" x14ac:dyDescent="0.3">
      <c r="A8176" s="299" t="s">
        <v>495</v>
      </c>
      <c r="B8176" s="300">
        <v>51</v>
      </c>
      <c r="C8176" s="299" t="s">
        <v>92</v>
      </c>
      <c r="D8176" s="299" t="s">
        <v>49</v>
      </c>
      <c r="E8176" s="301">
        <v>2.0000000000000009</v>
      </c>
      <c r="F8176" s="299" t="s">
        <v>77</v>
      </c>
    </row>
    <row r="8177" spans="1:6" x14ac:dyDescent="0.3">
      <c r="A8177" s="299" t="s">
        <v>495</v>
      </c>
      <c r="B8177" s="300">
        <v>51</v>
      </c>
      <c r="C8177" s="299" t="s">
        <v>92</v>
      </c>
      <c r="D8177" s="299" t="s">
        <v>52</v>
      </c>
      <c r="E8177" s="301">
        <v>6.2857142857142829</v>
      </c>
      <c r="F8177" s="299" t="s">
        <v>77</v>
      </c>
    </row>
    <row r="8178" spans="1:6" x14ac:dyDescent="0.3">
      <c r="A8178" s="299" t="s">
        <v>495</v>
      </c>
      <c r="B8178" s="300">
        <v>51</v>
      </c>
      <c r="C8178" s="299" t="s">
        <v>92</v>
      </c>
      <c r="D8178" s="299" t="s">
        <v>53</v>
      </c>
      <c r="E8178" s="301">
        <v>6.9999999999999973</v>
      </c>
      <c r="F8178" s="299" t="s">
        <v>187</v>
      </c>
    </row>
    <row r="8179" spans="1:6" x14ac:dyDescent="0.3">
      <c r="A8179" s="299" t="s">
        <v>495</v>
      </c>
      <c r="B8179" s="300">
        <v>51</v>
      </c>
      <c r="C8179" s="299" t="s">
        <v>92</v>
      </c>
      <c r="D8179" s="299" t="s">
        <v>53</v>
      </c>
      <c r="E8179" s="301">
        <v>4.0000000000000018</v>
      </c>
      <c r="F8179" s="299" t="s">
        <v>77</v>
      </c>
    </row>
    <row r="8180" spans="1:6" x14ac:dyDescent="0.3">
      <c r="A8180" s="299" t="s">
        <v>495</v>
      </c>
      <c r="B8180" s="300">
        <v>51</v>
      </c>
      <c r="C8180" s="299" t="s">
        <v>92</v>
      </c>
      <c r="D8180" s="299" t="s">
        <v>54</v>
      </c>
      <c r="E8180" s="301">
        <v>1.0000000000000004</v>
      </c>
      <c r="F8180" s="299" t="s">
        <v>187</v>
      </c>
    </row>
    <row r="8181" spans="1:6" x14ac:dyDescent="0.3">
      <c r="A8181" s="299" t="s">
        <v>495</v>
      </c>
      <c r="B8181" s="300">
        <v>51</v>
      </c>
      <c r="C8181" s="299" t="s">
        <v>92</v>
      </c>
      <c r="D8181" s="299" t="s">
        <v>54</v>
      </c>
      <c r="E8181" s="301">
        <v>1.0000000000000004</v>
      </c>
      <c r="F8181" s="299" t="s">
        <v>77</v>
      </c>
    </row>
    <row r="8182" spans="1:6" x14ac:dyDescent="0.3">
      <c r="A8182" s="299" t="s">
        <v>495</v>
      </c>
      <c r="B8182" s="300">
        <v>51</v>
      </c>
      <c r="C8182" s="299" t="s">
        <v>92</v>
      </c>
      <c r="D8182" s="299" t="s">
        <v>55</v>
      </c>
      <c r="E8182" s="301">
        <v>2.9999999999999991</v>
      </c>
      <c r="F8182" s="299" t="s">
        <v>187</v>
      </c>
    </row>
    <row r="8183" spans="1:6" x14ac:dyDescent="0.3">
      <c r="A8183" s="299" t="s">
        <v>495</v>
      </c>
      <c r="B8183" s="300">
        <v>51</v>
      </c>
      <c r="C8183" s="299" t="s">
        <v>92</v>
      </c>
      <c r="D8183" s="299" t="s">
        <v>55</v>
      </c>
      <c r="E8183" s="301">
        <v>5</v>
      </c>
      <c r="F8183" s="299" t="s">
        <v>77</v>
      </c>
    </row>
    <row r="8184" spans="1:6" x14ac:dyDescent="0.3">
      <c r="A8184" s="299" t="s">
        <v>495</v>
      </c>
      <c r="B8184" s="300">
        <v>51</v>
      </c>
      <c r="C8184" s="299" t="s">
        <v>92</v>
      </c>
      <c r="D8184" s="299" t="s">
        <v>56</v>
      </c>
      <c r="E8184" s="301">
        <v>2.0000000000000009</v>
      </c>
      <c r="F8184" s="299" t="s">
        <v>187</v>
      </c>
    </row>
    <row r="8185" spans="1:6" x14ac:dyDescent="0.3">
      <c r="A8185" s="299" t="s">
        <v>495</v>
      </c>
      <c r="B8185" s="300">
        <v>51</v>
      </c>
      <c r="C8185" s="299" t="s">
        <v>92</v>
      </c>
      <c r="D8185" s="299" t="s">
        <v>56</v>
      </c>
      <c r="E8185" s="301">
        <v>2.0000000000000009</v>
      </c>
      <c r="F8185" s="299" t="s">
        <v>77</v>
      </c>
    </row>
    <row r="8186" spans="1:6" x14ac:dyDescent="0.3">
      <c r="A8186" s="299" t="s">
        <v>495</v>
      </c>
      <c r="B8186" s="300">
        <v>51</v>
      </c>
      <c r="C8186" s="299" t="s">
        <v>92</v>
      </c>
      <c r="D8186" s="299" t="s">
        <v>58</v>
      </c>
      <c r="E8186" s="301">
        <v>0.9047619047619051</v>
      </c>
      <c r="F8186" s="299" t="s">
        <v>187</v>
      </c>
    </row>
    <row r="8187" spans="1:6" x14ac:dyDescent="0.3">
      <c r="A8187" s="299" t="s">
        <v>495</v>
      </c>
      <c r="B8187" s="300">
        <v>51</v>
      </c>
      <c r="C8187" s="299" t="s">
        <v>92</v>
      </c>
      <c r="D8187" s="299" t="s">
        <v>59</v>
      </c>
      <c r="E8187" s="301">
        <v>0.80952380952380976</v>
      </c>
      <c r="F8187" s="299" t="s">
        <v>187</v>
      </c>
    </row>
    <row r="8188" spans="1:6" x14ac:dyDescent="0.3">
      <c r="A8188" s="299" t="s">
        <v>495</v>
      </c>
      <c r="B8188" s="300">
        <v>51</v>
      </c>
      <c r="C8188" s="299" t="s">
        <v>92</v>
      </c>
      <c r="D8188" s="299" t="s">
        <v>59</v>
      </c>
      <c r="E8188" s="301">
        <v>1.0000000000000004</v>
      </c>
      <c r="F8188" s="299" t="s">
        <v>77</v>
      </c>
    </row>
    <row r="8189" spans="1:6" x14ac:dyDescent="0.3">
      <c r="A8189" s="299" t="s">
        <v>495</v>
      </c>
      <c r="B8189" s="300">
        <v>51</v>
      </c>
      <c r="C8189" s="299" t="s">
        <v>92</v>
      </c>
      <c r="D8189" s="299" t="s">
        <v>60</v>
      </c>
      <c r="E8189" s="301">
        <v>2.0000000000000009</v>
      </c>
      <c r="F8189" s="299" t="s">
        <v>187</v>
      </c>
    </row>
    <row r="8190" spans="1:6" x14ac:dyDescent="0.3">
      <c r="A8190" s="299" t="s">
        <v>495</v>
      </c>
      <c r="B8190" s="300">
        <v>51</v>
      </c>
      <c r="C8190" s="299" t="s">
        <v>92</v>
      </c>
      <c r="D8190" s="299" t="s">
        <v>60</v>
      </c>
      <c r="E8190" s="301">
        <v>1.0000000000000004</v>
      </c>
      <c r="F8190" s="299" t="s">
        <v>77</v>
      </c>
    </row>
    <row r="8191" spans="1:6" x14ac:dyDescent="0.3">
      <c r="A8191" s="299" t="s">
        <v>495</v>
      </c>
      <c r="B8191" s="300">
        <v>51</v>
      </c>
      <c r="C8191" s="299" t="s">
        <v>92</v>
      </c>
      <c r="D8191" s="299" t="s">
        <v>61</v>
      </c>
      <c r="E8191" s="301">
        <v>6.9999999999999973</v>
      </c>
      <c r="F8191" s="299" t="s">
        <v>77</v>
      </c>
    </row>
    <row r="8192" spans="1:6" x14ac:dyDescent="0.3">
      <c r="A8192" s="299" t="s">
        <v>495</v>
      </c>
      <c r="B8192" s="300">
        <v>51</v>
      </c>
      <c r="C8192" s="299" t="s">
        <v>92</v>
      </c>
      <c r="D8192" s="299" t="s">
        <v>62</v>
      </c>
      <c r="E8192" s="301">
        <v>2.9999999999999991</v>
      </c>
      <c r="F8192" s="299" t="s">
        <v>187</v>
      </c>
    </row>
    <row r="8193" spans="1:6" x14ac:dyDescent="0.3">
      <c r="A8193" s="299" t="s">
        <v>495</v>
      </c>
      <c r="B8193" s="300">
        <v>51</v>
      </c>
      <c r="C8193" s="299" t="s">
        <v>92</v>
      </c>
      <c r="D8193" s="299" t="s">
        <v>62</v>
      </c>
      <c r="E8193" s="301">
        <v>8.0000000000000036</v>
      </c>
      <c r="F8193" s="299" t="s">
        <v>77</v>
      </c>
    </row>
    <row r="8194" spans="1:6" x14ac:dyDescent="0.3">
      <c r="A8194" s="299" t="s">
        <v>495</v>
      </c>
      <c r="B8194" s="300">
        <v>51</v>
      </c>
      <c r="C8194" s="299" t="s">
        <v>92</v>
      </c>
      <c r="D8194" s="299" t="s">
        <v>63</v>
      </c>
      <c r="E8194" s="301">
        <v>12</v>
      </c>
      <c r="F8194" s="299" t="s">
        <v>77</v>
      </c>
    </row>
    <row r="8195" spans="1:6" x14ac:dyDescent="0.3">
      <c r="A8195" s="299" t="s">
        <v>495</v>
      </c>
      <c r="B8195" s="300">
        <v>51</v>
      </c>
      <c r="C8195" s="299" t="s">
        <v>92</v>
      </c>
      <c r="D8195" s="299" t="s">
        <v>64</v>
      </c>
      <c r="E8195" s="301">
        <v>21.904761904761902</v>
      </c>
      <c r="F8195" s="299" t="s">
        <v>77</v>
      </c>
    </row>
    <row r="8196" spans="1:6" x14ac:dyDescent="0.3">
      <c r="A8196" s="299" t="s">
        <v>495</v>
      </c>
      <c r="B8196" s="300">
        <v>51</v>
      </c>
      <c r="C8196" s="299" t="s">
        <v>92</v>
      </c>
      <c r="D8196" s="299" t="s">
        <v>65</v>
      </c>
      <c r="E8196" s="301">
        <v>1.0000000000000004</v>
      </c>
      <c r="F8196" s="299" t="s">
        <v>187</v>
      </c>
    </row>
    <row r="8197" spans="1:6" x14ac:dyDescent="0.3">
      <c r="A8197" s="299" t="s">
        <v>495</v>
      </c>
      <c r="B8197" s="300">
        <v>51</v>
      </c>
      <c r="C8197" s="299" t="s">
        <v>92</v>
      </c>
      <c r="D8197" s="299" t="s">
        <v>65</v>
      </c>
      <c r="E8197" s="301">
        <v>1.0000000000000004</v>
      </c>
      <c r="F8197" s="299" t="s">
        <v>77</v>
      </c>
    </row>
    <row r="8198" spans="1:6" x14ac:dyDescent="0.3">
      <c r="A8198" s="299" t="s">
        <v>495</v>
      </c>
      <c r="B8198" s="300">
        <v>52</v>
      </c>
      <c r="C8198" s="299" t="s">
        <v>91</v>
      </c>
      <c r="D8198" s="299" t="s">
        <v>49</v>
      </c>
      <c r="E8198" s="301">
        <v>48.095238095238102</v>
      </c>
      <c r="F8198" s="299" t="s">
        <v>187</v>
      </c>
    </row>
    <row r="8199" spans="1:6" x14ac:dyDescent="0.3">
      <c r="A8199" s="299" t="s">
        <v>495</v>
      </c>
      <c r="B8199" s="300">
        <v>52</v>
      </c>
      <c r="C8199" s="299" t="s">
        <v>91</v>
      </c>
      <c r="D8199" s="299" t="s">
        <v>49</v>
      </c>
      <c r="E8199" s="301">
        <v>108.28571428571428</v>
      </c>
      <c r="F8199" s="299" t="s">
        <v>77</v>
      </c>
    </row>
    <row r="8200" spans="1:6" x14ac:dyDescent="0.3">
      <c r="A8200" s="299" t="s">
        <v>495</v>
      </c>
      <c r="B8200" s="300">
        <v>52</v>
      </c>
      <c r="C8200" s="299" t="s">
        <v>91</v>
      </c>
      <c r="D8200" s="299" t="s">
        <v>51</v>
      </c>
      <c r="E8200" s="301">
        <v>43.952380952380956</v>
      </c>
      <c r="F8200" s="299" t="s">
        <v>77</v>
      </c>
    </row>
    <row r="8201" spans="1:6" x14ac:dyDescent="0.3">
      <c r="A8201" s="299" t="s">
        <v>495</v>
      </c>
      <c r="B8201" s="300">
        <v>52</v>
      </c>
      <c r="C8201" s="299" t="s">
        <v>91</v>
      </c>
      <c r="D8201" s="299" t="s">
        <v>52</v>
      </c>
      <c r="E8201" s="301">
        <v>114.52380952380956</v>
      </c>
      <c r="F8201" s="299" t="s">
        <v>187</v>
      </c>
    </row>
    <row r="8202" spans="1:6" x14ac:dyDescent="0.3">
      <c r="A8202" s="299" t="s">
        <v>495</v>
      </c>
      <c r="B8202" s="300">
        <v>52</v>
      </c>
      <c r="C8202" s="299" t="s">
        <v>91</v>
      </c>
      <c r="D8202" s="299" t="s">
        <v>52</v>
      </c>
      <c r="E8202" s="301">
        <v>531.04761904761904</v>
      </c>
      <c r="F8202" s="299" t="s">
        <v>77</v>
      </c>
    </row>
    <row r="8203" spans="1:6" x14ac:dyDescent="0.3">
      <c r="A8203" s="299" t="s">
        <v>495</v>
      </c>
      <c r="B8203" s="300">
        <v>52</v>
      </c>
      <c r="C8203" s="299" t="s">
        <v>91</v>
      </c>
      <c r="D8203" s="299" t="s">
        <v>53</v>
      </c>
      <c r="E8203" s="301">
        <v>405.04761904761904</v>
      </c>
      <c r="F8203" s="299" t="s">
        <v>187</v>
      </c>
    </row>
    <row r="8204" spans="1:6" x14ac:dyDescent="0.3">
      <c r="A8204" s="299" t="s">
        <v>495</v>
      </c>
      <c r="B8204" s="300">
        <v>52</v>
      </c>
      <c r="C8204" s="299" t="s">
        <v>91</v>
      </c>
      <c r="D8204" s="299" t="s">
        <v>53</v>
      </c>
      <c r="E8204" s="301">
        <v>381.52380952380952</v>
      </c>
      <c r="F8204" s="299" t="s">
        <v>77</v>
      </c>
    </row>
    <row r="8205" spans="1:6" x14ac:dyDescent="0.3">
      <c r="A8205" s="299" t="s">
        <v>495</v>
      </c>
      <c r="B8205" s="300">
        <v>52</v>
      </c>
      <c r="C8205" s="299" t="s">
        <v>91</v>
      </c>
      <c r="D8205" s="299" t="s">
        <v>54</v>
      </c>
      <c r="E8205" s="301">
        <v>20</v>
      </c>
      <c r="F8205" s="299" t="s">
        <v>187</v>
      </c>
    </row>
    <row r="8206" spans="1:6" x14ac:dyDescent="0.3">
      <c r="A8206" s="299" t="s">
        <v>495</v>
      </c>
      <c r="B8206" s="300">
        <v>52</v>
      </c>
      <c r="C8206" s="299" t="s">
        <v>91</v>
      </c>
      <c r="D8206" s="299" t="s">
        <v>54</v>
      </c>
      <c r="E8206" s="301">
        <v>27.857142857142851</v>
      </c>
      <c r="F8206" s="299" t="s">
        <v>77</v>
      </c>
    </row>
    <row r="8207" spans="1:6" x14ac:dyDescent="0.3">
      <c r="A8207" s="299" t="s">
        <v>495</v>
      </c>
      <c r="B8207" s="300">
        <v>52</v>
      </c>
      <c r="C8207" s="299" t="s">
        <v>91</v>
      </c>
      <c r="D8207" s="299" t="s">
        <v>55</v>
      </c>
      <c r="E8207" s="301">
        <v>48.904761904761912</v>
      </c>
      <c r="F8207" s="299" t="s">
        <v>187</v>
      </c>
    </row>
    <row r="8208" spans="1:6" x14ac:dyDescent="0.3">
      <c r="A8208" s="299" t="s">
        <v>495</v>
      </c>
      <c r="B8208" s="300">
        <v>52</v>
      </c>
      <c r="C8208" s="299" t="s">
        <v>91</v>
      </c>
      <c r="D8208" s="299" t="s">
        <v>55</v>
      </c>
      <c r="E8208" s="301">
        <v>545.14285714285734</v>
      </c>
      <c r="F8208" s="299" t="s">
        <v>77</v>
      </c>
    </row>
    <row r="8209" spans="1:6" x14ac:dyDescent="0.3">
      <c r="A8209" s="299" t="s">
        <v>495</v>
      </c>
      <c r="B8209" s="300">
        <v>52</v>
      </c>
      <c r="C8209" s="299" t="s">
        <v>91</v>
      </c>
      <c r="D8209" s="299" t="s">
        <v>56</v>
      </c>
      <c r="E8209" s="301">
        <v>5</v>
      </c>
      <c r="F8209" s="299" t="s">
        <v>187</v>
      </c>
    </row>
    <row r="8210" spans="1:6" x14ac:dyDescent="0.3">
      <c r="A8210" s="299" t="s">
        <v>495</v>
      </c>
      <c r="B8210" s="300">
        <v>52</v>
      </c>
      <c r="C8210" s="299" t="s">
        <v>91</v>
      </c>
      <c r="D8210" s="299" t="s">
        <v>56</v>
      </c>
      <c r="E8210" s="301">
        <v>2.0000000000000009</v>
      </c>
      <c r="F8210" s="299" t="s">
        <v>77</v>
      </c>
    </row>
    <row r="8211" spans="1:6" x14ac:dyDescent="0.3">
      <c r="A8211" s="299" t="s">
        <v>495</v>
      </c>
      <c r="B8211" s="300">
        <v>52</v>
      </c>
      <c r="C8211" s="299" t="s">
        <v>91</v>
      </c>
      <c r="D8211" s="299" t="s">
        <v>58</v>
      </c>
      <c r="E8211" s="301">
        <v>1.0000000000000004</v>
      </c>
      <c r="F8211" s="299" t="s">
        <v>187</v>
      </c>
    </row>
    <row r="8212" spans="1:6" x14ac:dyDescent="0.3">
      <c r="A8212" s="299" t="s">
        <v>495</v>
      </c>
      <c r="B8212" s="300">
        <v>52</v>
      </c>
      <c r="C8212" s="299" t="s">
        <v>91</v>
      </c>
      <c r="D8212" s="299" t="s">
        <v>58</v>
      </c>
      <c r="E8212" s="301">
        <v>2.9999999999999991</v>
      </c>
      <c r="F8212" s="299" t="s">
        <v>77</v>
      </c>
    </row>
    <row r="8213" spans="1:6" x14ac:dyDescent="0.3">
      <c r="A8213" s="299" t="s">
        <v>495</v>
      </c>
      <c r="B8213" s="300">
        <v>52</v>
      </c>
      <c r="C8213" s="299" t="s">
        <v>91</v>
      </c>
      <c r="D8213" s="299" t="s">
        <v>59</v>
      </c>
      <c r="E8213" s="301">
        <v>10.19047619047619</v>
      </c>
      <c r="F8213" s="299" t="s">
        <v>187</v>
      </c>
    </row>
    <row r="8214" spans="1:6" x14ac:dyDescent="0.3">
      <c r="A8214" s="299" t="s">
        <v>495</v>
      </c>
      <c r="B8214" s="300">
        <v>52</v>
      </c>
      <c r="C8214" s="299" t="s">
        <v>91</v>
      </c>
      <c r="D8214" s="299" t="s">
        <v>59</v>
      </c>
      <c r="E8214" s="301">
        <v>19.523809523809526</v>
      </c>
      <c r="F8214" s="299" t="s">
        <v>77</v>
      </c>
    </row>
    <row r="8215" spans="1:6" x14ac:dyDescent="0.3">
      <c r="A8215" s="299" t="s">
        <v>495</v>
      </c>
      <c r="B8215" s="300">
        <v>52</v>
      </c>
      <c r="C8215" s="299" t="s">
        <v>91</v>
      </c>
      <c r="D8215" s="299" t="s">
        <v>60</v>
      </c>
      <c r="E8215" s="301">
        <v>16.809523809523817</v>
      </c>
      <c r="F8215" s="299" t="s">
        <v>187</v>
      </c>
    </row>
    <row r="8216" spans="1:6" x14ac:dyDescent="0.3">
      <c r="A8216" s="299" t="s">
        <v>495</v>
      </c>
      <c r="B8216" s="300">
        <v>52</v>
      </c>
      <c r="C8216" s="299" t="s">
        <v>91</v>
      </c>
      <c r="D8216" s="299" t="s">
        <v>60</v>
      </c>
      <c r="E8216" s="301">
        <v>289.95238095238102</v>
      </c>
      <c r="F8216" s="299" t="s">
        <v>77</v>
      </c>
    </row>
    <row r="8217" spans="1:6" x14ac:dyDescent="0.3">
      <c r="A8217" s="299" t="s">
        <v>495</v>
      </c>
      <c r="B8217" s="300">
        <v>52</v>
      </c>
      <c r="C8217" s="299" t="s">
        <v>91</v>
      </c>
      <c r="D8217" s="299" t="s">
        <v>61</v>
      </c>
      <c r="E8217" s="301">
        <v>57.19047619047619</v>
      </c>
      <c r="F8217" s="299" t="s">
        <v>77</v>
      </c>
    </row>
    <row r="8218" spans="1:6" x14ac:dyDescent="0.3">
      <c r="A8218" s="299" t="s">
        <v>495</v>
      </c>
      <c r="B8218" s="300">
        <v>52</v>
      </c>
      <c r="C8218" s="299" t="s">
        <v>91</v>
      </c>
      <c r="D8218" s="299" t="s">
        <v>62</v>
      </c>
      <c r="E8218" s="301">
        <v>13.999999999999995</v>
      </c>
      <c r="F8218" s="299" t="s">
        <v>187</v>
      </c>
    </row>
    <row r="8219" spans="1:6" x14ac:dyDescent="0.3">
      <c r="A8219" s="299" t="s">
        <v>495</v>
      </c>
      <c r="B8219" s="300">
        <v>52</v>
      </c>
      <c r="C8219" s="299" t="s">
        <v>91</v>
      </c>
      <c r="D8219" s="299" t="s">
        <v>62</v>
      </c>
      <c r="E8219" s="301">
        <v>46.047619047619051</v>
      </c>
      <c r="F8219" s="299" t="s">
        <v>77</v>
      </c>
    </row>
    <row r="8220" spans="1:6" x14ac:dyDescent="0.3">
      <c r="A8220" s="299" t="s">
        <v>495</v>
      </c>
      <c r="B8220" s="300">
        <v>52</v>
      </c>
      <c r="C8220" s="299" t="s">
        <v>91</v>
      </c>
      <c r="D8220" s="299" t="s">
        <v>63</v>
      </c>
      <c r="E8220" s="301">
        <v>5</v>
      </c>
      <c r="F8220" s="299" t="s">
        <v>187</v>
      </c>
    </row>
    <row r="8221" spans="1:6" x14ac:dyDescent="0.3">
      <c r="A8221" s="299" t="s">
        <v>495</v>
      </c>
      <c r="B8221" s="300">
        <v>52</v>
      </c>
      <c r="C8221" s="299" t="s">
        <v>91</v>
      </c>
      <c r="D8221" s="299" t="s">
        <v>63</v>
      </c>
      <c r="E8221" s="301">
        <v>150.04761904761904</v>
      </c>
      <c r="F8221" s="299" t="s">
        <v>77</v>
      </c>
    </row>
    <row r="8222" spans="1:6" x14ac:dyDescent="0.3">
      <c r="A8222" s="299" t="s">
        <v>495</v>
      </c>
      <c r="B8222" s="300">
        <v>52</v>
      </c>
      <c r="C8222" s="299" t="s">
        <v>91</v>
      </c>
      <c r="D8222" s="299" t="s">
        <v>64</v>
      </c>
      <c r="E8222" s="301">
        <v>1.0000000000000004</v>
      </c>
      <c r="F8222" s="299" t="s">
        <v>187</v>
      </c>
    </row>
    <row r="8223" spans="1:6" x14ac:dyDescent="0.3">
      <c r="A8223" s="299" t="s">
        <v>495</v>
      </c>
      <c r="B8223" s="300">
        <v>52</v>
      </c>
      <c r="C8223" s="299" t="s">
        <v>91</v>
      </c>
      <c r="D8223" s="299" t="s">
        <v>64</v>
      </c>
      <c r="E8223" s="301">
        <v>77.190476190476176</v>
      </c>
      <c r="F8223" s="299" t="s">
        <v>77</v>
      </c>
    </row>
    <row r="8224" spans="1:6" x14ac:dyDescent="0.3">
      <c r="A8224" s="299" t="s">
        <v>495</v>
      </c>
      <c r="B8224" s="300">
        <v>52</v>
      </c>
      <c r="C8224" s="299" t="s">
        <v>91</v>
      </c>
      <c r="D8224" s="299" t="s">
        <v>65</v>
      </c>
      <c r="E8224" s="301">
        <v>34.238095238095248</v>
      </c>
      <c r="F8224" s="299" t="s">
        <v>187</v>
      </c>
    </row>
    <row r="8225" spans="1:6" x14ac:dyDescent="0.3">
      <c r="A8225" s="299" t="s">
        <v>495</v>
      </c>
      <c r="B8225" s="300">
        <v>52</v>
      </c>
      <c r="C8225" s="299" t="s">
        <v>91</v>
      </c>
      <c r="D8225" s="299" t="s">
        <v>65</v>
      </c>
      <c r="E8225" s="301">
        <v>38.714285714285722</v>
      </c>
      <c r="F8225" s="299" t="s">
        <v>77</v>
      </c>
    </row>
    <row r="8226" spans="1:6" x14ac:dyDescent="0.3">
      <c r="A8226" s="299" t="s">
        <v>495</v>
      </c>
      <c r="B8226" s="300">
        <v>52</v>
      </c>
      <c r="C8226" s="299" t="s">
        <v>91</v>
      </c>
      <c r="D8226" s="299" t="s">
        <v>67</v>
      </c>
      <c r="E8226" s="301">
        <v>1.0000000000000004</v>
      </c>
      <c r="F8226" s="299" t="s">
        <v>187</v>
      </c>
    </row>
    <row r="8227" spans="1:6" x14ac:dyDescent="0.3">
      <c r="A8227" s="299" t="s">
        <v>495</v>
      </c>
      <c r="B8227" s="300">
        <v>52</v>
      </c>
      <c r="C8227" s="299" t="s">
        <v>92</v>
      </c>
      <c r="D8227" s="299" t="s">
        <v>49</v>
      </c>
      <c r="E8227" s="301">
        <v>2.0000000000000009</v>
      </c>
      <c r="F8227" s="299" t="s">
        <v>187</v>
      </c>
    </row>
    <row r="8228" spans="1:6" x14ac:dyDescent="0.3">
      <c r="A8228" s="299" t="s">
        <v>495</v>
      </c>
      <c r="B8228" s="300">
        <v>52</v>
      </c>
      <c r="C8228" s="299" t="s">
        <v>92</v>
      </c>
      <c r="D8228" s="299" t="s">
        <v>49</v>
      </c>
      <c r="E8228" s="301">
        <v>1.0000000000000004</v>
      </c>
      <c r="F8228" s="299" t="s">
        <v>77</v>
      </c>
    </row>
    <row r="8229" spans="1:6" x14ac:dyDescent="0.3">
      <c r="A8229" s="299" t="s">
        <v>495</v>
      </c>
      <c r="B8229" s="300">
        <v>52</v>
      </c>
      <c r="C8229" s="299" t="s">
        <v>92</v>
      </c>
      <c r="D8229" s="299" t="s">
        <v>52</v>
      </c>
      <c r="E8229" s="301">
        <v>2.0000000000000009</v>
      </c>
      <c r="F8229" s="299" t="s">
        <v>187</v>
      </c>
    </row>
    <row r="8230" spans="1:6" x14ac:dyDescent="0.3">
      <c r="A8230" s="299" t="s">
        <v>495</v>
      </c>
      <c r="B8230" s="300">
        <v>52</v>
      </c>
      <c r="C8230" s="299" t="s">
        <v>92</v>
      </c>
      <c r="D8230" s="299" t="s">
        <v>52</v>
      </c>
      <c r="E8230" s="301">
        <v>4.0000000000000018</v>
      </c>
      <c r="F8230" s="299" t="s">
        <v>77</v>
      </c>
    </row>
    <row r="8231" spans="1:6" x14ac:dyDescent="0.3">
      <c r="A8231" s="299" t="s">
        <v>495</v>
      </c>
      <c r="B8231" s="300">
        <v>52</v>
      </c>
      <c r="C8231" s="299" t="s">
        <v>92</v>
      </c>
      <c r="D8231" s="299" t="s">
        <v>53</v>
      </c>
      <c r="E8231" s="301">
        <v>28.476190476190467</v>
      </c>
      <c r="F8231" s="299" t="s">
        <v>187</v>
      </c>
    </row>
    <row r="8232" spans="1:6" x14ac:dyDescent="0.3">
      <c r="A8232" s="299" t="s">
        <v>495</v>
      </c>
      <c r="B8232" s="300">
        <v>52</v>
      </c>
      <c r="C8232" s="299" t="s">
        <v>92</v>
      </c>
      <c r="D8232" s="299" t="s">
        <v>53</v>
      </c>
      <c r="E8232" s="301">
        <v>2.9999999999999991</v>
      </c>
      <c r="F8232" s="299" t="s">
        <v>77</v>
      </c>
    </row>
    <row r="8233" spans="1:6" x14ac:dyDescent="0.3">
      <c r="A8233" s="299" t="s">
        <v>495</v>
      </c>
      <c r="B8233" s="300">
        <v>52</v>
      </c>
      <c r="C8233" s="299" t="s">
        <v>92</v>
      </c>
      <c r="D8233" s="299" t="s">
        <v>54</v>
      </c>
      <c r="E8233" s="301">
        <v>1.0000000000000004</v>
      </c>
      <c r="F8233" s="299" t="s">
        <v>187</v>
      </c>
    </row>
    <row r="8234" spans="1:6" x14ac:dyDescent="0.3">
      <c r="A8234" s="299" t="s">
        <v>495</v>
      </c>
      <c r="B8234" s="300">
        <v>52</v>
      </c>
      <c r="C8234" s="299" t="s">
        <v>92</v>
      </c>
      <c r="D8234" s="299" t="s">
        <v>54</v>
      </c>
      <c r="E8234" s="301">
        <v>2.0000000000000009</v>
      </c>
      <c r="F8234" s="299" t="s">
        <v>77</v>
      </c>
    </row>
    <row r="8235" spans="1:6" x14ac:dyDescent="0.3">
      <c r="A8235" s="299" t="s">
        <v>495</v>
      </c>
      <c r="B8235" s="300">
        <v>52</v>
      </c>
      <c r="C8235" s="299" t="s">
        <v>92</v>
      </c>
      <c r="D8235" s="299" t="s">
        <v>55</v>
      </c>
      <c r="E8235" s="301">
        <v>2.0000000000000009</v>
      </c>
      <c r="F8235" s="299" t="s">
        <v>187</v>
      </c>
    </row>
    <row r="8236" spans="1:6" x14ac:dyDescent="0.3">
      <c r="A8236" s="299" t="s">
        <v>495</v>
      </c>
      <c r="B8236" s="300">
        <v>52</v>
      </c>
      <c r="C8236" s="299" t="s">
        <v>92</v>
      </c>
      <c r="D8236" s="299" t="s">
        <v>55</v>
      </c>
      <c r="E8236" s="301">
        <v>5.1428571428571432</v>
      </c>
      <c r="F8236" s="299" t="s">
        <v>77</v>
      </c>
    </row>
    <row r="8237" spans="1:6" x14ac:dyDescent="0.3">
      <c r="A8237" s="299" t="s">
        <v>495</v>
      </c>
      <c r="B8237" s="300">
        <v>52</v>
      </c>
      <c r="C8237" s="299" t="s">
        <v>92</v>
      </c>
      <c r="D8237" s="299" t="s">
        <v>56</v>
      </c>
      <c r="E8237" s="301">
        <v>0.71428571428571441</v>
      </c>
      <c r="F8237" s="299" t="s">
        <v>187</v>
      </c>
    </row>
    <row r="8238" spans="1:6" x14ac:dyDescent="0.3">
      <c r="A8238" s="299" t="s">
        <v>495</v>
      </c>
      <c r="B8238" s="300">
        <v>52</v>
      </c>
      <c r="C8238" s="299" t="s">
        <v>92</v>
      </c>
      <c r="D8238" s="299" t="s">
        <v>56</v>
      </c>
      <c r="E8238" s="301">
        <v>2.0000000000000009</v>
      </c>
      <c r="F8238" s="299" t="s">
        <v>77</v>
      </c>
    </row>
    <row r="8239" spans="1:6" x14ac:dyDescent="0.3">
      <c r="A8239" s="299" t="s">
        <v>495</v>
      </c>
      <c r="B8239" s="300">
        <v>52</v>
      </c>
      <c r="C8239" s="299" t="s">
        <v>92</v>
      </c>
      <c r="D8239" s="299" t="s">
        <v>57</v>
      </c>
      <c r="E8239" s="301">
        <v>1.0000000000000004</v>
      </c>
      <c r="F8239" s="299" t="s">
        <v>187</v>
      </c>
    </row>
    <row r="8240" spans="1:6" x14ac:dyDescent="0.3">
      <c r="A8240" s="299" t="s">
        <v>495</v>
      </c>
      <c r="B8240" s="300">
        <v>52</v>
      </c>
      <c r="C8240" s="299" t="s">
        <v>92</v>
      </c>
      <c r="D8240" s="299" t="s">
        <v>59</v>
      </c>
      <c r="E8240" s="301">
        <v>6.9999999999999973</v>
      </c>
      <c r="F8240" s="299" t="s">
        <v>187</v>
      </c>
    </row>
    <row r="8241" spans="1:6" x14ac:dyDescent="0.3">
      <c r="A8241" s="299" t="s">
        <v>495</v>
      </c>
      <c r="B8241" s="300">
        <v>52</v>
      </c>
      <c r="C8241" s="299" t="s">
        <v>92</v>
      </c>
      <c r="D8241" s="299" t="s">
        <v>59</v>
      </c>
      <c r="E8241" s="301">
        <v>1.666666666666667</v>
      </c>
      <c r="F8241" s="299" t="s">
        <v>77</v>
      </c>
    </row>
    <row r="8242" spans="1:6" x14ac:dyDescent="0.3">
      <c r="A8242" s="299" t="s">
        <v>495</v>
      </c>
      <c r="B8242" s="300">
        <v>52</v>
      </c>
      <c r="C8242" s="299" t="s">
        <v>92</v>
      </c>
      <c r="D8242" s="299" t="s">
        <v>60</v>
      </c>
      <c r="E8242" s="301">
        <v>2.0000000000000009</v>
      </c>
      <c r="F8242" s="299" t="s">
        <v>187</v>
      </c>
    </row>
    <row r="8243" spans="1:6" x14ac:dyDescent="0.3">
      <c r="A8243" s="299" t="s">
        <v>495</v>
      </c>
      <c r="B8243" s="300">
        <v>52</v>
      </c>
      <c r="C8243" s="299" t="s">
        <v>92</v>
      </c>
      <c r="D8243" s="299" t="s">
        <v>60</v>
      </c>
      <c r="E8243" s="301">
        <v>6.5714285714285703</v>
      </c>
      <c r="F8243" s="299" t="s">
        <v>77</v>
      </c>
    </row>
    <row r="8244" spans="1:6" x14ac:dyDescent="0.3">
      <c r="A8244" s="299" t="s">
        <v>495</v>
      </c>
      <c r="B8244" s="300">
        <v>52</v>
      </c>
      <c r="C8244" s="299" t="s">
        <v>92</v>
      </c>
      <c r="D8244" s="299" t="s">
        <v>61</v>
      </c>
      <c r="E8244" s="301">
        <v>5.6666666666666652</v>
      </c>
      <c r="F8244" s="299" t="s">
        <v>77</v>
      </c>
    </row>
    <row r="8245" spans="1:6" x14ac:dyDescent="0.3">
      <c r="A8245" s="299" t="s">
        <v>495</v>
      </c>
      <c r="B8245" s="300">
        <v>52</v>
      </c>
      <c r="C8245" s="299" t="s">
        <v>92</v>
      </c>
      <c r="D8245" s="299" t="s">
        <v>62</v>
      </c>
      <c r="E8245" s="301">
        <v>5.9999999999999982</v>
      </c>
      <c r="F8245" s="299" t="s">
        <v>187</v>
      </c>
    </row>
    <row r="8246" spans="1:6" x14ac:dyDescent="0.3">
      <c r="A8246" s="299" t="s">
        <v>495</v>
      </c>
      <c r="B8246" s="300">
        <v>52</v>
      </c>
      <c r="C8246" s="299" t="s">
        <v>92</v>
      </c>
      <c r="D8246" s="299" t="s">
        <v>62</v>
      </c>
      <c r="E8246" s="301">
        <v>7.3333333333333304</v>
      </c>
      <c r="F8246" s="299" t="s">
        <v>77</v>
      </c>
    </row>
    <row r="8247" spans="1:6" x14ac:dyDescent="0.3">
      <c r="A8247" s="299" t="s">
        <v>495</v>
      </c>
      <c r="B8247" s="300">
        <v>52</v>
      </c>
      <c r="C8247" s="299" t="s">
        <v>92</v>
      </c>
      <c r="D8247" s="299" t="s">
        <v>63</v>
      </c>
      <c r="E8247" s="301">
        <v>1.0000000000000004</v>
      </c>
      <c r="F8247" s="299" t="s">
        <v>187</v>
      </c>
    </row>
    <row r="8248" spans="1:6" x14ac:dyDescent="0.3">
      <c r="A8248" s="299" t="s">
        <v>495</v>
      </c>
      <c r="B8248" s="300">
        <v>52</v>
      </c>
      <c r="C8248" s="299" t="s">
        <v>92</v>
      </c>
      <c r="D8248" s="299" t="s">
        <v>63</v>
      </c>
      <c r="E8248" s="301">
        <v>12.999999999999993</v>
      </c>
      <c r="F8248" s="299" t="s">
        <v>77</v>
      </c>
    </row>
    <row r="8249" spans="1:6" x14ac:dyDescent="0.3">
      <c r="A8249" s="299" t="s">
        <v>495</v>
      </c>
      <c r="B8249" s="300">
        <v>52</v>
      </c>
      <c r="C8249" s="299" t="s">
        <v>92</v>
      </c>
      <c r="D8249" s="299" t="s">
        <v>64</v>
      </c>
      <c r="E8249" s="301">
        <v>19.333333333333336</v>
      </c>
      <c r="F8249" s="299" t="s">
        <v>77</v>
      </c>
    </row>
    <row r="8250" spans="1:6" x14ac:dyDescent="0.3">
      <c r="A8250" s="299" t="s">
        <v>495</v>
      </c>
      <c r="B8250" s="300">
        <v>52</v>
      </c>
      <c r="C8250" s="299" t="s">
        <v>92</v>
      </c>
      <c r="D8250" s="299" t="s">
        <v>65</v>
      </c>
      <c r="E8250" s="301">
        <v>1.0000000000000004</v>
      </c>
      <c r="F8250" s="299" t="s">
        <v>77</v>
      </c>
    </row>
    <row r="8251" spans="1:6" x14ac:dyDescent="0.3">
      <c r="A8251" s="299" t="s">
        <v>496</v>
      </c>
      <c r="B8251" s="300">
        <v>1</v>
      </c>
      <c r="C8251" s="299" t="s">
        <v>91</v>
      </c>
      <c r="D8251" s="299" t="s">
        <v>47</v>
      </c>
      <c r="E8251" s="302">
        <v>1.9999999999999991</v>
      </c>
      <c r="F8251" s="299" t="s">
        <v>187</v>
      </c>
    </row>
    <row r="8252" spans="1:6" x14ac:dyDescent="0.3">
      <c r="A8252" s="299" t="s">
        <v>496</v>
      </c>
      <c r="B8252" s="300">
        <v>1</v>
      </c>
      <c r="C8252" s="299" t="s">
        <v>91</v>
      </c>
      <c r="D8252" s="299" t="s">
        <v>47</v>
      </c>
      <c r="E8252" s="302">
        <v>6.9999999999999973</v>
      </c>
      <c r="F8252" s="299" t="s">
        <v>188</v>
      </c>
    </row>
    <row r="8253" spans="1:6" x14ac:dyDescent="0.3">
      <c r="A8253" s="299" t="s">
        <v>496</v>
      </c>
      <c r="B8253" s="300">
        <v>1</v>
      </c>
      <c r="C8253" s="299" t="s">
        <v>91</v>
      </c>
      <c r="D8253" s="299" t="s">
        <v>47</v>
      </c>
      <c r="E8253" s="302">
        <v>40.842105263157897</v>
      </c>
      <c r="F8253" s="299" t="s">
        <v>77</v>
      </c>
    </row>
    <row r="8254" spans="1:6" x14ac:dyDescent="0.3">
      <c r="A8254" s="299" t="s">
        <v>496</v>
      </c>
      <c r="B8254" s="300">
        <v>1</v>
      </c>
      <c r="C8254" s="299" t="s">
        <v>91</v>
      </c>
      <c r="D8254" s="299" t="s">
        <v>48</v>
      </c>
      <c r="E8254" s="302">
        <v>1.0526315789473679</v>
      </c>
      <c r="F8254" s="299" t="s">
        <v>77</v>
      </c>
    </row>
    <row r="8255" spans="1:6" x14ac:dyDescent="0.3">
      <c r="A8255" s="299" t="s">
        <v>496</v>
      </c>
      <c r="B8255" s="300">
        <v>1</v>
      </c>
      <c r="C8255" s="299" t="s">
        <v>91</v>
      </c>
      <c r="D8255" s="299" t="s">
        <v>49</v>
      </c>
      <c r="E8255" s="302">
        <v>58.421052631578966</v>
      </c>
      <c r="F8255" s="299" t="s">
        <v>187</v>
      </c>
    </row>
    <row r="8256" spans="1:6" x14ac:dyDescent="0.3">
      <c r="A8256" s="299" t="s">
        <v>496</v>
      </c>
      <c r="B8256" s="300">
        <v>1</v>
      </c>
      <c r="C8256" s="299" t="s">
        <v>91</v>
      </c>
      <c r="D8256" s="299" t="s">
        <v>49</v>
      </c>
      <c r="E8256" s="302">
        <v>1299.3684210526319</v>
      </c>
      <c r="F8256" s="299" t="s">
        <v>77</v>
      </c>
    </row>
    <row r="8257" spans="1:6" x14ac:dyDescent="0.3">
      <c r="A8257" s="299" t="s">
        <v>496</v>
      </c>
      <c r="B8257" s="300">
        <v>1</v>
      </c>
      <c r="C8257" s="299" t="s">
        <v>91</v>
      </c>
      <c r="D8257" s="299" t="s">
        <v>51</v>
      </c>
      <c r="E8257" s="302">
        <v>0.99999999999999956</v>
      </c>
      <c r="F8257" s="299" t="s">
        <v>187</v>
      </c>
    </row>
    <row r="8258" spans="1:6" x14ac:dyDescent="0.3">
      <c r="A8258" s="299" t="s">
        <v>496</v>
      </c>
      <c r="B8258" s="300">
        <v>1</v>
      </c>
      <c r="C8258" s="299" t="s">
        <v>91</v>
      </c>
      <c r="D8258" s="299" t="s">
        <v>51</v>
      </c>
      <c r="E8258" s="302">
        <v>79.842105263157904</v>
      </c>
      <c r="F8258" s="299" t="s">
        <v>77</v>
      </c>
    </row>
    <row r="8259" spans="1:6" x14ac:dyDescent="0.3">
      <c r="A8259" s="299" t="s">
        <v>496</v>
      </c>
      <c r="B8259" s="300">
        <v>1</v>
      </c>
      <c r="C8259" s="299" t="s">
        <v>91</v>
      </c>
      <c r="D8259" s="299" t="s">
        <v>52</v>
      </c>
      <c r="E8259" s="302">
        <v>283.73684210526318</v>
      </c>
      <c r="F8259" s="299" t="s">
        <v>187</v>
      </c>
    </row>
    <row r="8260" spans="1:6" x14ac:dyDescent="0.3">
      <c r="A8260" s="299" t="s">
        <v>496</v>
      </c>
      <c r="B8260" s="300">
        <v>1</v>
      </c>
      <c r="C8260" s="299" t="s">
        <v>91</v>
      </c>
      <c r="D8260" s="299" t="s">
        <v>52</v>
      </c>
      <c r="E8260" s="302">
        <v>861.78947368421063</v>
      </c>
      <c r="F8260" s="299" t="s">
        <v>77</v>
      </c>
    </row>
    <row r="8261" spans="1:6" x14ac:dyDescent="0.3">
      <c r="A8261" s="299" t="s">
        <v>496</v>
      </c>
      <c r="B8261" s="300">
        <v>1</v>
      </c>
      <c r="C8261" s="299" t="s">
        <v>91</v>
      </c>
      <c r="D8261" s="299" t="s">
        <v>53</v>
      </c>
      <c r="E8261" s="302">
        <v>335.8947368421052</v>
      </c>
      <c r="F8261" s="299" t="s">
        <v>187</v>
      </c>
    </row>
    <row r="8262" spans="1:6" x14ac:dyDescent="0.3">
      <c r="A8262" s="299" t="s">
        <v>496</v>
      </c>
      <c r="B8262" s="300">
        <v>1</v>
      </c>
      <c r="C8262" s="299" t="s">
        <v>91</v>
      </c>
      <c r="D8262" s="299" t="s">
        <v>53</v>
      </c>
      <c r="E8262" s="302">
        <v>1658.4736842105262</v>
      </c>
      <c r="F8262" s="299" t="s">
        <v>77</v>
      </c>
    </row>
    <row r="8263" spans="1:6" x14ac:dyDescent="0.3">
      <c r="A8263" s="299" t="s">
        <v>496</v>
      </c>
      <c r="B8263" s="300">
        <v>1</v>
      </c>
      <c r="C8263" s="299" t="s">
        <v>91</v>
      </c>
      <c r="D8263" s="299" t="s">
        <v>54</v>
      </c>
      <c r="E8263" s="302">
        <v>215.26315789473691</v>
      </c>
      <c r="F8263" s="299" t="s">
        <v>187</v>
      </c>
    </row>
    <row r="8264" spans="1:6" x14ac:dyDescent="0.3">
      <c r="A8264" s="299" t="s">
        <v>496</v>
      </c>
      <c r="B8264" s="300">
        <v>1</v>
      </c>
      <c r="C8264" s="299" t="s">
        <v>91</v>
      </c>
      <c r="D8264" s="299" t="s">
        <v>54</v>
      </c>
      <c r="E8264" s="302">
        <v>592.00000000000011</v>
      </c>
      <c r="F8264" s="299" t="s">
        <v>77</v>
      </c>
    </row>
    <row r="8265" spans="1:6" x14ac:dyDescent="0.3">
      <c r="A8265" s="299" t="s">
        <v>496</v>
      </c>
      <c r="B8265" s="300">
        <v>1</v>
      </c>
      <c r="C8265" s="299" t="s">
        <v>91</v>
      </c>
      <c r="D8265" s="299" t="s">
        <v>55</v>
      </c>
      <c r="E8265" s="302">
        <v>348.05263157894728</v>
      </c>
      <c r="F8265" s="299" t="s">
        <v>187</v>
      </c>
    </row>
    <row r="8266" spans="1:6" x14ac:dyDescent="0.3">
      <c r="A8266" s="299" t="s">
        <v>496</v>
      </c>
      <c r="B8266" s="300">
        <v>1</v>
      </c>
      <c r="C8266" s="299" t="s">
        <v>91</v>
      </c>
      <c r="D8266" s="299" t="s">
        <v>55</v>
      </c>
      <c r="E8266" s="302">
        <v>1658.2105263157896</v>
      </c>
      <c r="F8266" s="299" t="s">
        <v>77</v>
      </c>
    </row>
    <row r="8267" spans="1:6" x14ac:dyDescent="0.3">
      <c r="A8267" s="299" t="s">
        <v>496</v>
      </c>
      <c r="B8267" s="300">
        <v>1</v>
      </c>
      <c r="C8267" s="299" t="s">
        <v>91</v>
      </c>
      <c r="D8267" s="299" t="s">
        <v>56</v>
      </c>
      <c r="E8267" s="302">
        <v>15.105263157894735</v>
      </c>
      <c r="F8267" s="299" t="s">
        <v>187</v>
      </c>
    </row>
    <row r="8268" spans="1:6" x14ac:dyDescent="0.3">
      <c r="A8268" s="299" t="s">
        <v>496</v>
      </c>
      <c r="B8268" s="300">
        <v>1</v>
      </c>
      <c r="C8268" s="299" t="s">
        <v>91</v>
      </c>
      <c r="D8268" s="299" t="s">
        <v>56</v>
      </c>
      <c r="E8268" s="302">
        <v>53.631578947368411</v>
      </c>
      <c r="F8268" s="299" t="s">
        <v>77</v>
      </c>
    </row>
    <row r="8269" spans="1:6" x14ac:dyDescent="0.3">
      <c r="A8269" s="299" t="s">
        <v>496</v>
      </c>
      <c r="B8269" s="300">
        <v>1</v>
      </c>
      <c r="C8269" s="299" t="s">
        <v>91</v>
      </c>
      <c r="D8269" s="299" t="s">
        <v>57</v>
      </c>
      <c r="E8269" s="302">
        <v>9.2105263157894726</v>
      </c>
      <c r="F8269" s="299" t="s">
        <v>187</v>
      </c>
    </row>
    <row r="8270" spans="1:6" x14ac:dyDescent="0.3">
      <c r="A8270" s="299" t="s">
        <v>496</v>
      </c>
      <c r="B8270" s="300">
        <v>1</v>
      </c>
      <c r="C8270" s="299" t="s">
        <v>91</v>
      </c>
      <c r="D8270" s="299" t="s">
        <v>57</v>
      </c>
      <c r="E8270" s="302">
        <v>10.157894736842108</v>
      </c>
      <c r="F8270" s="299" t="s">
        <v>77</v>
      </c>
    </row>
    <row r="8271" spans="1:6" x14ac:dyDescent="0.3">
      <c r="A8271" s="299" t="s">
        <v>496</v>
      </c>
      <c r="B8271" s="300">
        <v>1</v>
      </c>
      <c r="C8271" s="299" t="s">
        <v>91</v>
      </c>
      <c r="D8271" s="299" t="s">
        <v>58</v>
      </c>
      <c r="E8271" s="302">
        <v>15.631578947368414</v>
      </c>
      <c r="F8271" s="299" t="s">
        <v>77</v>
      </c>
    </row>
    <row r="8272" spans="1:6" x14ac:dyDescent="0.3">
      <c r="A8272" s="299" t="s">
        <v>496</v>
      </c>
      <c r="B8272" s="300">
        <v>1</v>
      </c>
      <c r="C8272" s="299" t="s">
        <v>91</v>
      </c>
      <c r="D8272" s="299" t="s">
        <v>59</v>
      </c>
      <c r="E8272" s="302">
        <v>22.84210526315789</v>
      </c>
      <c r="F8272" s="299" t="s">
        <v>187</v>
      </c>
    </row>
    <row r="8273" spans="1:6" x14ac:dyDescent="0.3">
      <c r="A8273" s="299" t="s">
        <v>496</v>
      </c>
      <c r="B8273" s="300">
        <v>1</v>
      </c>
      <c r="C8273" s="299" t="s">
        <v>91</v>
      </c>
      <c r="D8273" s="299" t="s">
        <v>59</v>
      </c>
      <c r="E8273" s="302">
        <v>184.73684210526312</v>
      </c>
      <c r="F8273" s="299" t="s">
        <v>77</v>
      </c>
    </row>
    <row r="8274" spans="1:6" x14ac:dyDescent="0.3">
      <c r="A8274" s="299" t="s">
        <v>496</v>
      </c>
      <c r="B8274" s="300">
        <v>1</v>
      </c>
      <c r="C8274" s="299" t="s">
        <v>91</v>
      </c>
      <c r="D8274" s="299" t="s">
        <v>60</v>
      </c>
      <c r="E8274" s="302">
        <v>39.000000000000014</v>
      </c>
      <c r="F8274" s="299" t="s">
        <v>187</v>
      </c>
    </row>
    <row r="8275" spans="1:6" x14ac:dyDescent="0.3">
      <c r="A8275" s="299" t="s">
        <v>496</v>
      </c>
      <c r="B8275" s="300">
        <v>1</v>
      </c>
      <c r="C8275" s="299" t="s">
        <v>91</v>
      </c>
      <c r="D8275" s="299" t="s">
        <v>60</v>
      </c>
      <c r="E8275" s="302">
        <v>1589.1052631578946</v>
      </c>
      <c r="F8275" s="299" t="s">
        <v>77</v>
      </c>
    </row>
    <row r="8276" spans="1:6" x14ac:dyDescent="0.3">
      <c r="A8276" s="299" t="s">
        <v>496</v>
      </c>
      <c r="B8276" s="300">
        <v>1</v>
      </c>
      <c r="C8276" s="299" t="s">
        <v>91</v>
      </c>
      <c r="D8276" s="299" t="s">
        <v>61</v>
      </c>
      <c r="E8276" s="302">
        <v>0.99999999999999956</v>
      </c>
      <c r="F8276" s="299" t="s">
        <v>187</v>
      </c>
    </row>
    <row r="8277" spans="1:6" x14ac:dyDescent="0.3">
      <c r="A8277" s="299" t="s">
        <v>496</v>
      </c>
      <c r="B8277" s="300">
        <v>1</v>
      </c>
      <c r="C8277" s="299" t="s">
        <v>91</v>
      </c>
      <c r="D8277" s="299" t="s">
        <v>61</v>
      </c>
      <c r="E8277" s="302">
        <v>159.78947368421052</v>
      </c>
      <c r="F8277" s="299" t="s">
        <v>77</v>
      </c>
    </row>
    <row r="8278" spans="1:6" x14ac:dyDescent="0.3">
      <c r="A8278" s="299" t="s">
        <v>496</v>
      </c>
      <c r="B8278" s="300">
        <v>1</v>
      </c>
      <c r="C8278" s="299" t="s">
        <v>91</v>
      </c>
      <c r="D8278" s="299" t="s">
        <v>62</v>
      </c>
      <c r="E8278" s="302">
        <v>41.368421052631575</v>
      </c>
      <c r="F8278" s="299" t="s">
        <v>187</v>
      </c>
    </row>
    <row r="8279" spans="1:6" x14ac:dyDescent="0.3">
      <c r="A8279" s="299" t="s">
        <v>496</v>
      </c>
      <c r="B8279" s="300">
        <v>1</v>
      </c>
      <c r="C8279" s="299" t="s">
        <v>91</v>
      </c>
      <c r="D8279" s="299" t="s">
        <v>62</v>
      </c>
      <c r="E8279" s="302">
        <v>120.73684210526312</v>
      </c>
      <c r="F8279" s="299" t="s">
        <v>77</v>
      </c>
    </row>
    <row r="8280" spans="1:6" x14ac:dyDescent="0.3">
      <c r="A8280" s="299" t="s">
        <v>496</v>
      </c>
      <c r="B8280" s="300">
        <v>1</v>
      </c>
      <c r="C8280" s="299" t="s">
        <v>91</v>
      </c>
      <c r="D8280" s="299" t="s">
        <v>63</v>
      </c>
      <c r="E8280" s="302">
        <v>5.0000000000000009</v>
      </c>
      <c r="F8280" s="299" t="s">
        <v>187</v>
      </c>
    </row>
    <row r="8281" spans="1:6" x14ac:dyDescent="0.3">
      <c r="A8281" s="299" t="s">
        <v>496</v>
      </c>
      <c r="B8281" s="300">
        <v>1</v>
      </c>
      <c r="C8281" s="299" t="s">
        <v>91</v>
      </c>
      <c r="D8281" s="299" t="s">
        <v>63</v>
      </c>
      <c r="E8281" s="302">
        <v>798.78947368421041</v>
      </c>
      <c r="F8281" s="299" t="s">
        <v>77</v>
      </c>
    </row>
    <row r="8282" spans="1:6" x14ac:dyDescent="0.3">
      <c r="A8282" s="299" t="s">
        <v>496</v>
      </c>
      <c r="B8282" s="300">
        <v>1</v>
      </c>
      <c r="C8282" s="299" t="s">
        <v>91</v>
      </c>
      <c r="D8282" s="299" t="s">
        <v>64</v>
      </c>
      <c r="E8282" s="302">
        <v>7.9999999999999964</v>
      </c>
      <c r="F8282" s="299" t="s">
        <v>187</v>
      </c>
    </row>
    <row r="8283" spans="1:6" x14ac:dyDescent="0.3">
      <c r="A8283" s="299" t="s">
        <v>496</v>
      </c>
      <c r="B8283" s="300">
        <v>1</v>
      </c>
      <c r="C8283" s="299" t="s">
        <v>91</v>
      </c>
      <c r="D8283" s="299" t="s">
        <v>64</v>
      </c>
      <c r="E8283" s="302">
        <v>179.31578947368422</v>
      </c>
      <c r="F8283" s="299" t="s">
        <v>77</v>
      </c>
    </row>
    <row r="8284" spans="1:6" x14ac:dyDescent="0.3">
      <c r="A8284" s="299" t="s">
        <v>496</v>
      </c>
      <c r="B8284" s="300">
        <v>1</v>
      </c>
      <c r="C8284" s="299" t="s">
        <v>91</v>
      </c>
      <c r="D8284" s="299" t="s">
        <v>65</v>
      </c>
      <c r="E8284" s="302">
        <v>166.52631578947364</v>
      </c>
      <c r="F8284" s="299" t="s">
        <v>187</v>
      </c>
    </row>
    <row r="8285" spans="1:6" x14ac:dyDescent="0.3">
      <c r="A8285" s="299" t="s">
        <v>496</v>
      </c>
      <c r="B8285" s="300">
        <v>1</v>
      </c>
      <c r="C8285" s="299" t="s">
        <v>91</v>
      </c>
      <c r="D8285" s="299" t="s">
        <v>65</v>
      </c>
      <c r="E8285" s="302">
        <v>237.42105263157896</v>
      </c>
      <c r="F8285" s="299" t="s">
        <v>77</v>
      </c>
    </row>
    <row r="8286" spans="1:6" x14ac:dyDescent="0.3">
      <c r="A8286" s="299" t="s">
        <v>496</v>
      </c>
      <c r="B8286" s="300">
        <v>1</v>
      </c>
      <c r="C8286" s="299" t="s">
        <v>92</v>
      </c>
      <c r="D8286" s="299" t="s">
        <v>47</v>
      </c>
      <c r="E8286" s="302">
        <v>7.9999999999999964</v>
      </c>
      <c r="F8286" s="299" t="s">
        <v>187</v>
      </c>
    </row>
    <row r="8287" spans="1:6" x14ac:dyDescent="0.3">
      <c r="A8287" s="299" t="s">
        <v>496</v>
      </c>
      <c r="B8287" s="300">
        <v>1</v>
      </c>
      <c r="C8287" s="299" t="s">
        <v>92</v>
      </c>
      <c r="D8287" s="299" t="s">
        <v>47</v>
      </c>
      <c r="E8287" s="302">
        <v>3.9999999999999982</v>
      </c>
      <c r="F8287" s="299" t="s">
        <v>188</v>
      </c>
    </row>
    <row r="8288" spans="1:6" x14ac:dyDescent="0.3">
      <c r="A8288" s="299" t="s">
        <v>496</v>
      </c>
      <c r="B8288" s="300">
        <v>1</v>
      </c>
      <c r="C8288" s="299" t="s">
        <v>92</v>
      </c>
      <c r="D8288" s="299" t="s">
        <v>47</v>
      </c>
      <c r="E8288" s="302">
        <v>23.052631578947366</v>
      </c>
      <c r="F8288" s="299" t="s">
        <v>77</v>
      </c>
    </row>
    <row r="8289" spans="1:6" x14ac:dyDescent="0.3">
      <c r="A8289" s="299" t="s">
        <v>496</v>
      </c>
      <c r="B8289" s="300">
        <v>1</v>
      </c>
      <c r="C8289" s="299" t="s">
        <v>92</v>
      </c>
      <c r="D8289" s="299" t="s">
        <v>48</v>
      </c>
      <c r="E8289" s="302">
        <v>2.4210526315789465</v>
      </c>
      <c r="F8289" s="299" t="s">
        <v>77</v>
      </c>
    </row>
    <row r="8290" spans="1:6" x14ac:dyDescent="0.3">
      <c r="A8290" s="299" t="s">
        <v>496</v>
      </c>
      <c r="B8290" s="300">
        <v>1</v>
      </c>
      <c r="C8290" s="299" t="s">
        <v>92</v>
      </c>
      <c r="D8290" s="299" t="s">
        <v>49</v>
      </c>
      <c r="E8290" s="302">
        <v>25.000000000000014</v>
      </c>
      <c r="F8290" s="299" t="s">
        <v>187</v>
      </c>
    </row>
    <row r="8291" spans="1:6" x14ac:dyDescent="0.3">
      <c r="A8291" s="299" t="s">
        <v>496</v>
      </c>
      <c r="B8291" s="300">
        <v>1</v>
      </c>
      <c r="C8291" s="299" t="s">
        <v>92</v>
      </c>
      <c r="D8291" s="299" t="s">
        <v>49</v>
      </c>
      <c r="E8291" s="302">
        <v>529.1578947368422</v>
      </c>
      <c r="F8291" s="299" t="s">
        <v>77</v>
      </c>
    </row>
    <row r="8292" spans="1:6" x14ac:dyDescent="0.3">
      <c r="A8292" s="299" t="s">
        <v>496</v>
      </c>
      <c r="B8292" s="300">
        <v>1</v>
      </c>
      <c r="C8292" s="299" t="s">
        <v>92</v>
      </c>
      <c r="D8292" s="299" t="s">
        <v>50</v>
      </c>
      <c r="E8292" s="302">
        <v>0.99999999999999956</v>
      </c>
      <c r="F8292" s="299" t="s">
        <v>77</v>
      </c>
    </row>
    <row r="8293" spans="1:6" x14ac:dyDescent="0.3">
      <c r="A8293" s="299" t="s">
        <v>496</v>
      </c>
      <c r="B8293" s="300">
        <v>1</v>
      </c>
      <c r="C8293" s="299" t="s">
        <v>92</v>
      </c>
      <c r="D8293" s="299" t="s">
        <v>51</v>
      </c>
      <c r="E8293" s="302">
        <v>25.000000000000014</v>
      </c>
      <c r="F8293" s="299" t="s">
        <v>77</v>
      </c>
    </row>
    <row r="8294" spans="1:6" x14ac:dyDescent="0.3">
      <c r="A8294" s="299" t="s">
        <v>496</v>
      </c>
      <c r="B8294" s="300">
        <v>1</v>
      </c>
      <c r="C8294" s="299" t="s">
        <v>92</v>
      </c>
      <c r="D8294" s="299" t="s">
        <v>52</v>
      </c>
      <c r="E8294" s="302">
        <v>238.4736842105263</v>
      </c>
      <c r="F8294" s="299" t="s">
        <v>187</v>
      </c>
    </row>
    <row r="8295" spans="1:6" x14ac:dyDescent="0.3">
      <c r="A8295" s="299" t="s">
        <v>496</v>
      </c>
      <c r="B8295" s="300">
        <v>1</v>
      </c>
      <c r="C8295" s="299" t="s">
        <v>92</v>
      </c>
      <c r="D8295" s="299" t="s">
        <v>52</v>
      </c>
      <c r="E8295" s="302">
        <v>414.15789473684202</v>
      </c>
      <c r="F8295" s="299" t="s">
        <v>77</v>
      </c>
    </row>
    <row r="8296" spans="1:6" x14ac:dyDescent="0.3">
      <c r="A8296" s="299" t="s">
        <v>496</v>
      </c>
      <c r="B8296" s="300">
        <v>1</v>
      </c>
      <c r="C8296" s="299" t="s">
        <v>92</v>
      </c>
      <c r="D8296" s="299" t="s">
        <v>53</v>
      </c>
      <c r="E8296" s="302">
        <v>49.000000000000007</v>
      </c>
      <c r="F8296" s="299" t="s">
        <v>187</v>
      </c>
    </row>
    <row r="8297" spans="1:6" x14ac:dyDescent="0.3">
      <c r="A8297" s="299" t="s">
        <v>496</v>
      </c>
      <c r="B8297" s="300">
        <v>1</v>
      </c>
      <c r="C8297" s="299" t="s">
        <v>92</v>
      </c>
      <c r="D8297" s="299" t="s">
        <v>53</v>
      </c>
      <c r="E8297" s="302">
        <v>283.9473684210526</v>
      </c>
      <c r="F8297" s="299" t="s">
        <v>77</v>
      </c>
    </row>
    <row r="8298" spans="1:6" x14ac:dyDescent="0.3">
      <c r="A8298" s="299" t="s">
        <v>496</v>
      </c>
      <c r="B8298" s="300">
        <v>1</v>
      </c>
      <c r="C8298" s="299" t="s">
        <v>92</v>
      </c>
      <c r="D8298" s="299" t="s">
        <v>54</v>
      </c>
      <c r="E8298" s="302">
        <v>34.999999999999993</v>
      </c>
      <c r="F8298" s="299" t="s">
        <v>187</v>
      </c>
    </row>
    <row r="8299" spans="1:6" x14ac:dyDescent="0.3">
      <c r="A8299" s="299" t="s">
        <v>496</v>
      </c>
      <c r="B8299" s="300">
        <v>1</v>
      </c>
      <c r="C8299" s="299" t="s">
        <v>92</v>
      </c>
      <c r="D8299" s="299" t="s">
        <v>54</v>
      </c>
      <c r="E8299" s="302">
        <v>388.78947368421046</v>
      </c>
      <c r="F8299" s="299" t="s">
        <v>77</v>
      </c>
    </row>
    <row r="8300" spans="1:6" x14ac:dyDescent="0.3">
      <c r="A8300" s="299" t="s">
        <v>496</v>
      </c>
      <c r="B8300" s="300">
        <v>1</v>
      </c>
      <c r="C8300" s="299" t="s">
        <v>92</v>
      </c>
      <c r="D8300" s="299" t="s">
        <v>55</v>
      </c>
      <c r="E8300" s="302">
        <v>67</v>
      </c>
      <c r="F8300" s="299" t="s">
        <v>187</v>
      </c>
    </row>
    <row r="8301" spans="1:6" x14ac:dyDescent="0.3">
      <c r="A8301" s="299" t="s">
        <v>496</v>
      </c>
      <c r="B8301" s="300">
        <v>1</v>
      </c>
      <c r="C8301" s="299" t="s">
        <v>92</v>
      </c>
      <c r="D8301" s="299" t="s">
        <v>55</v>
      </c>
      <c r="E8301" s="302">
        <v>240.63157894736835</v>
      </c>
      <c r="F8301" s="299" t="s">
        <v>77</v>
      </c>
    </row>
    <row r="8302" spans="1:6" x14ac:dyDescent="0.3">
      <c r="A8302" s="299" t="s">
        <v>496</v>
      </c>
      <c r="B8302" s="300">
        <v>1</v>
      </c>
      <c r="C8302" s="299" t="s">
        <v>92</v>
      </c>
      <c r="D8302" s="299" t="s">
        <v>56</v>
      </c>
      <c r="E8302" s="302">
        <v>7.9999999999999964</v>
      </c>
      <c r="F8302" s="299" t="s">
        <v>187</v>
      </c>
    </row>
    <row r="8303" spans="1:6" x14ac:dyDescent="0.3">
      <c r="A8303" s="299" t="s">
        <v>496</v>
      </c>
      <c r="B8303" s="300">
        <v>1</v>
      </c>
      <c r="C8303" s="299" t="s">
        <v>92</v>
      </c>
      <c r="D8303" s="299" t="s">
        <v>56</v>
      </c>
      <c r="E8303" s="302">
        <v>13.947368421052627</v>
      </c>
      <c r="F8303" s="299" t="s">
        <v>77</v>
      </c>
    </row>
    <row r="8304" spans="1:6" x14ac:dyDescent="0.3">
      <c r="A8304" s="299" t="s">
        <v>496</v>
      </c>
      <c r="B8304" s="300">
        <v>1</v>
      </c>
      <c r="C8304" s="299" t="s">
        <v>92</v>
      </c>
      <c r="D8304" s="299" t="s">
        <v>57</v>
      </c>
      <c r="E8304" s="302">
        <v>0.99999999999999956</v>
      </c>
      <c r="F8304" s="299" t="s">
        <v>187</v>
      </c>
    </row>
    <row r="8305" spans="1:6" x14ac:dyDescent="0.3">
      <c r="A8305" s="299" t="s">
        <v>496</v>
      </c>
      <c r="B8305" s="300">
        <v>1</v>
      </c>
      <c r="C8305" s="299" t="s">
        <v>92</v>
      </c>
      <c r="D8305" s="299" t="s">
        <v>57</v>
      </c>
      <c r="E8305" s="302">
        <v>1.9999999999999991</v>
      </c>
      <c r="F8305" s="299" t="s">
        <v>77</v>
      </c>
    </row>
    <row r="8306" spans="1:6" x14ac:dyDescent="0.3">
      <c r="A8306" s="299" t="s">
        <v>496</v>
      </c>
      <c r="B8306" s="300">
        <v>1</v>
      </c>
      <c r="C8306" s="299" t="s">
        <v>92</v>
      </c>
      <c r="D8306" s="299" t="s">
        <v>58</v>
      </c>
      <c r="E8306" s="302">
        <v>0.99999999999999956</v>
      </c>
      <c r="F8306" s="299" t="s">
        <v>187</v>
      </c>
    </row>
    <row r="8307" spans="1:6" x14ac:dyDescent="0.3">
      <c r="A8307" s="299" t="s">
        <v>496</v>
      </c>
      <c r="B8307" s="300">
        <v>1</v>
      </c>
      <c r="C8307" s="299" t="s">
        <v>92</v>
      </c>
      <c r="D8307" s="299" t="s">
        <v>58</v>
      </c>
      <c r="E8307" s="302">
        <v>5.0000000000000009</v>
      </c>
      <c r="F8307" s="299" t="s">
        <v>77</v>
      </c>
    </row>
    <row r="8308" spans="1:6" x14ac:dyDescent="0.3">
      <c r="A8308" s="299" t="s">
        <v>496</v>
      </c>
      <c r="B8308" s="300">
        <v>1</v>
      </c>
      <c r="C8308" s="299" t="s">
        <v>92</v>
      </c>
      <c r="D8308" s="299" t="s">
        <v>59</v>
      </c>
      <c r="E8308" s="302">
        <v>19.263157894736842</v>
      </c>
      <c r="F8308" s="299" t="s">
        <v>187</v>
      </c>
    </row>
    <row r="8309" spans="1:6" x14ac:dyDescent="0.3">
      <c r="A8309" s="299" t="s">
        <v>496</v>
      </c>
      <c r="B8309" s="300">
        <v>1</v>
      </c>
      <c r="C8309" s="299" t="s">
        <v>92</v>
      </c>
      <c r="D8309" s="299" t="s">
        <v>59</v>
      </c>
      <c r="E8309" s="302">
        <v>118.05263157894737</v>
      </c>
      <c r="F8309" s="299" t="s">
        <v>77</v>
      </c>
    </row>
    <row r="8310" spans="1:6" x14ac:dyDescent="0.3">
      <c r="A8310" s="299" t="s">
        <v>496</v>
      </c>
      <c r="B8310" s="300">
        <v>1</v>
      </c>
      <c r="C8310" s="299" t="s">
        <v>92</v>
      </c>
      <c r="D8310" s="299" t="s">
        <v>60</v>
      </c>
      <c r="E8310" s="302">
        <v>18</v>
      </c>
      <c r="F8310" s="299" t="s">
        <v>187</v>
      </c>
    </row>
    <row r="8311" spans="1:6" x14ac:dyDescent="0.3">
      <c r="A8311" s="299" t="s">
        <v>496</v>
      </c>
      <c r="B8311" s="300">
        <v>1</v>
      </c>
      <c r="C8311" s="299" t="s">
        <v>92</v>
      </c>
      <c r="D8311" s="299" t="s">
        <v>60</v>
      </c>
      <c r="E8311" s="302">
        <v>245.26315789473685</v>
      </c>
      <c r="F8311" s="299" t="s">
        <v>77</v>
      </c>
    </row>
    <row r="8312" spans="1:6" x14ac:dyDescent="0.3">
      <c r="A8312" s="299" t="s">
        <v>496</v>
      </c>
      <c r="B8312" s="300">
        <v>1</v>
      </c>
      <c r="C8312" s="299" t="s">
        <v>92</v>
      </c>
      <c r="D8312" s="299" t="s">
        <v>61</v>
      </c>
      <c r="E8312" s="302">
        <v>26.263157894736846</v>
      </c>
      <c r="F8312" s="299" t="s">
        <v>77</v>
      </c>
    </row>
    <row r="8313" spans="1:6" x14ac:dyDescent="0.3">
      <c r="A8313" s="299" t="s">
        <v>496</v>
      </c>
      <c r="B8313" s="300">
        <v>1</v>
      </c>
      <c r="C8313" s="299" t="s">
        <v>92</v>
      </c>
      <c r="D8313" s="299" t="s">
        <v>62</v>
      </c>
      <c r="E8313" s="302">
        <v>22.000000000000011</v>
      </c>
      <c r="F8313" s="299" t="s">
        <v>187</v>
      </c>
    </row>
    <row r="8314" spans="1:6" x14ac:dyDescent="0.3">
      <c r="A8314" s="299" t="s">
        <v>496</v>
      </c>
      <c r="B8314" s="300">
        <v>1</v>
      </c>
      <c r="C8314" s="299" t="s">
        <v>92</v>
      </c>
      <c r="D8314" s="299" t="s">
        <v>62</v>
      </c>
      <c r="E8314" s="302">
        <v>123.52631578947368</v>
      </c>
      <c r="F8314" s="299" t="s">
        <v>77</v>
      </c>
    </row>
    <row r="8315" spans="1:6" x14ac:dyDescent="0.3">
      <c r="A8315" s="299" t="s">
        <v>496</v>
      </c>
      <c r="B8315" s="300">
        <v>1</v>
      </c>
      <c r="C8315" s="299" t="s">
        <v>92</v>
      </c>
      <c r="D8315" s="299" t="s">
        <v>63</v>
      </c>
      <c r="E8315" s="302">
        <v>3.0000000000000004</v>
      </c>
      <c r="F8315" s="299" t="s">
        <v>187</v>
      </c>
    </row>
    <row r="8316" spans="1:6" x14ac:dyDescent="0.3">
      <c r="A8316" s="299" t="s">
        <v>496</v>
      </c>
      <c r="B8316" s="300">
        <v>1</v>
      </c>
      <c r="C8316" s="299" t="s">
        <v>92</v>
      </c>
      <c r="D8316" s="299" t="s">
        <v>63</v>
      </c>
      <c r="E8316" s="302">
        <v>137.78947368421052</v>
      </c>
      <c r="F8316" s="299" t="s">
        <v>77</v>
      </c>
    </row>
    <row r="8317" spans="1:6" x14ac:dyDescent="0.3">
      <c r="A8317" s="299" t="s">
        <v>496</v>
      </c>
      <c r="B8317" s="300">
        <v>1</v>
      </c>
      <c r="C8317" s="299" t="s">
        <v>92</v>
      </c>
      <c r="D8317" s="299" t="s">
        <v>64</v>
      </c>
      <c r="E8317" s="302">
        <v>4.2631578947368425</v>
      </c>
      <c r="F8317" s="299" t="s">
        <v>187</v>
      </c>
    </row>
    <row r="8318" spans="1:6" x14ac:dyDescent="0.3">
      <c r="A8318" s="299" t="s">
        <v>496</v>
      </c>
      <c r="B8318" s="300">
        <v>1</v>
      </c>
      <c r="C8318" s="299" t="s">
        <v>92</v>
      </c>
      <c r="D8318" s="299" t="s">
        <v>64</v>
      </c>
      <c r="E8318" s="302">
        <v>50.157894736842096</v>
      </c>
      <c r="F8318" s="299" t="s">
        <v>77</v>
      </c>
    </row>
    <row r="8319" spans="1:6" x14ac:dyDescent="0.3">
      <c r="A8319" s="299" t="s">
        <v>496</v>
      </c>
      <c r="B8319" s="300">
        <v>1</v>
      </c>
      <c r="C8319" s="299" t="s">
        <v>92</v>
      </c>
      <c r="D8319" s="299" t="s">
        <v>65</v>
      </c>
      <c r="E8319" s="302">
        <v>18</v>
      </c>
      <c r="F8319" s="299" t="s">
        <v>187</v>
      </c>
    </row>
    <row r="8320" spans="1:6" x14ac:dyDescent="0.3">
      <c r="A8320" s="299" t="s">
        <v>496</v>
      </c>
      <c r="B8320" s="300">
        <v>1</v>
      </c>
      <c r="C8320" s="299" t="s">
        <v>92</v>
      </c>
      <c r="D8320" s="299" t="s">
        <v>65</v>
      </c>
      <c r="E8320" s="302">
        <v>29.000000000000011</v>
      </c>
      <c r="F8320" s="299" t="s">
        <v>77</v>
      </c>
    </row>
    <row r="8321" spans="1:6" x14ac:dyDescent="0.3">
      <c r="A8321" s="299" t="s">
        <v>496</v>
      </c>
      <c r="B8321" s="300">
        <v>2</v>
      </c>
      <c r="C8321" s="299" t="s">
        <v>91</v>
      </c>
      <c r="D8321" s="299" t="s">
        <v>47</v>
      </c>
      <c r="E8321" s="302">
        <v>27.000000000000007</v>
      </c>
      <c r="F8321" s="299" t="s">
        <v>187</v>
      </c>
    </row>
    <row r="8322" spans="1:6" x14ac:dyDescent="0.3">
      <c r="A8322" s="299" t="s">
        <v>496</v>
      </c>
      <c r="B8322" s="300">
        <v>2</v>
      </c>
      <c r="C8322" s="299" t="s">
        <v>91</v>
      </c>
      <c r="D8322" s="299" t="s">
        <v>47</v>
      </c>
      <c r="E8322" s="302">
        <v>12.000000000000002</v>
      </c>
      <c r="F8322" s="299" t="s">
        <v>188</v>
      </c>
    </row>
    <row r="8323" spans="1:6" x14ac:dyDescent="0.3">
      <c r="A8323" s="299" t="s">
        <v>496</v>
      </c>
      <c r="B8323" s="300">
        <v>2</v>
      </c>
      <c r="C8323" s="299" t="s">
        <v>91</v>
      </c>
      <c r="D8323" s="299" t="s">
        <v>47</v>
      </c>
      <c r="E8323" s="302">
        <v>114.8421052631579</v>
      </c>
      <c r="F8323" s="299" t="s">
        <v>77</v>
      </c>
    </row>
    <row r="8324" spans="1:6" x14ac:dyDescent="0.3">
      <c r="A8324" s="299" t="s">
        <v>496</v>
      </c>
      <c r="B8324" s="300">
        <v>2</v>
      </c>
      <c r="C8324" s="299" t="s">
        <v>91</v>
      </c>
      <c r="D8324" s="299" t="s">
        <v>48</v>
      </c>
      <c r="E8324" s="302">
        <v>3.9999999999999982</v>
      </c>
      <c r="F8324" s="299" t="s">
        <v>77</v>
      </c>
    </row>
    <row r="8325" spans="1:6" x14ac:dyDescent="0.3">
      <c r="A8325" s="299" t="s">
        <v>496</v>
      </c>
      <c r="B8325" s="300">
        <v>2</v>
      </c>
      <c r="C8325" s="299" t="s">
        <v>91</v>
      </c>
      <c r="D8325" s="299" t="s">
        <v>49</v>
      </c>
      <c r="E8325" s="302">
        <v>27.210526315789476</v>
      </c>
      <c r="F8325" s="299" t="s">
        <v>187</v>
      </c>
    </row>
    <row r="8326" spans="1:6" x14ac:dyDescent="0.3">
      <c r="A8326" s="299" t="s">
        <v>496</v>
      </c>
      <c r="B8326" s="300">
        <v>2</v>
      </c>
      <c r="C8326" s="299" t="s">
        <v>91</v>
      </c>
      <c r="D8326" s="299" t="s">
        <v>49</v>
      </c>
      <c r="E8326" s="302">
        <v>794.36842105263145</v>
      </c>
      <c r="F8326" s="299" t="s">
        <v>77</v>
      </c>
    </row>
    <row r="8327" spans="1:6" x14ac:dyDescent="0.3">
      <c r="A8327" s="299" t="s">
        <v>496</v>
      </c>
      <c r="B8327" s="300">
        <v>2</v>
      </c>
      <c r="C8327" s="299" t="s">
        <v>91</v>
      </c>
      <c r="D8327" s="299" t="s">
        <v>50</v>
      </c>
      <c r="E8327" s="302">
        <v>0.99999999999999956</v>
      </c>
      <c r="F8327" s="299" t="s">
        <v>187</v>
      </c>
    </row>
    <row r="8328" spans="1:6" x14ac:dyDescent="0.3">
      <c r="A8328" s="299" t="s">
        <v>496</v>
      </c>
      <c r="B8328" s="300">
        <v>2</v>
      </c>
      <c r="C8328" s="299" t="s">
        <v>91</v>
      </c>
      <c r="D8328" s="299" t="s">
        <v>50</v>
      </c>
      <c r="E8328" s="302">
        <v>6.0000000000000009</v>
      </c>
      <c r="F8328" s="299" t="s">
        <v>77</v>
      </c>
    </row>
    <row r="8329" spans="1:6" x14ac:dyDescent="0.3">
      <c r="A8329" s="299" t="s">
        <v>496</v>
      </c>
      <c r="B8329" s="300">
        <v>2</v>
      </c>
      <c r="C8329" s="299" t="s">
        <v>91</v>
      </c>
      <c r="D8329" s="299" t="s">
        <v>51</v>
      </c>
      <c r="E8329" s="302">
        <v>22.684210526315791</v>
      </c>
      <c r="F8329" s="299" t="s">
        <v>77</v>
      </c>
    </row>
    <row r="8330" spans="1:6" x14ac:dyDescent="0.3">
      <c r="A8330" s="299" t="s">
        <v>496</v>
      </c>
      <c r="B8330" s="300">
        <v>2</v>
      </c>
      <c r="C8330" s="299" t="s">
        <v>91</v>
      </c>
      <c r="D8330" s="299" t="s">
        <v>52</v>
      </c>
      <c r="E8330" s="302">
        <v>68.105263157894754</v>
      </c>
      <c r="F8330" s="299" t="s">
        <v>187</v>
      </c>
    </row>
    <row r="8331" spans="1:6" x14ac:dyDescent="0.3">
      <c r="A8331" s="299" t="s">
        <v>496</v>
      </c>
      <c r="B8331" s="300">
        <v>2</v>
      </c>
      <c r="C8331" s="299" t="s">
        <v>91</v>
      </c>
      <c r="D8331" s="299" t="s">
        <v>52</v>
      </c>
      <c r="E8331" s="302">
        <v>710.21052631578937</v>
      </c>
      <c r="F8331" s="299" t="s">
        <v>77</v>
      </c>
    </row>
    <row r="8332" spans="1:6" x14ac:dyDescent="0.3">
      <c r="A8332" s="299" t="s">
        <v>496</v>
      </c>
      <c r="B8332" s="300">
        <v>2</v>
      </c>
      <c r="C8332" s="299" t="s">
        <v>91</v>
      </c>
      <c r="D8332" s="299" t="s">
        <v>53</v>
      </c>
      <c r="E8332" s="302">
        <v>348.4210526315789</v>
      </c>
      <c r="F8332" s="299" t="s">
        <v>187</v>
      </c>
    </row>
    <row r="8333" spans="1:6" x14ac:dyDescent="0.3">
      <c r="A8333" s="299" t="s">
        <v>496</v>
      </c>
      <c r="B8333" s="300">
        <v>2</v>
      </c>
      <c r="C8333" s="299" t="s">
        <v>91</v>
      </c>
      <c r="D8333" s="299" t="s">
        <v>53</v>
      </c>
      <c r="E8333" s="302">
        <v>429.0526315789474</v>
      </c>
      <c r="F8333" s="299" t="s">
        <v>77</v>
      </c>
    </row>
    <row r="8334" spans="1:6" x14ac:dyDescent="0.3">
      <c r="A8334" s="299" t="s">
        <v>496</v>
      </c>
      <c r="B8334" s="300">
        <v>2</v>
      </c>
      <c r="C8334" s="299" t="s">
        <v>91</v>
      </c>
      <c r="D8334" s="299" t="s">
        <v>54</v>
      </c>
      <c r="E8334" s="302">
        <v>66.789473684210535</v>
      </c>
      <c r="F8334" s="299" t="s">
        <v>187</v>
      </c>
    </row>
    <row r="8335" spans="1:6" x14ac:dyDescent="0.3">
      <c r="A8335" s="299" t="s">
        <v>496</v>
      </c>
      <c r="B8335" s="300">
        <v>2</v>
      </c>
      <c r="C8335" s="299" t="s">
        <v>91</v>
      </c>
      <c r="D8335" s="299" t="s">
        <v>54</v>
      </c>
      <c r="E8335" s="302">
        <v>308.73684210526318</v>
      </c>
      <c r="F8335" s="299" t="s">
        <v>77</v>
      </c>
    </row>
    <row r="8336" spans="1:6" x14ac:dyDescent="0.3">
      <c r="A8336" s="299" t="s">
        <v>496</v>
      </c>
      <c r="B8336" s="300">
        <v>2</v>
      </c>
      <c r="C8336" s="299" t="s">
        <v>91</v>
      </c>
      <c r="D8336" s="299" t="s">
        <v>55</v>
      </c>
      <c r="E8336" s="302">
        <v>161.21052631578948</v>
      </c>
      <c r="F8336" s="299" t="s">
        <v>187</v>
      </c>
    </row>
    <row r="8337" spans="1:6" x14ac:dyDescent="0.3">
      <c r="A8337" s="299" t="s">
        <v>496</v>
      </c>
      <c r="B8337" s="300">
        <v>2</v>
      </c>
      <c r="C8337" s="299" t="s">
        <v>91</v>
      </c>
      <c r="D8337" s="299" t="s">
        <v>55</v>
      </c>
      <c r="E8337" s="302">
        <v>883.42105263157885</v>
      </c>
      <c r="F8337" s="299" t="s">
        <v>77</v>
      </c>
    </row>
    <row r="8338" spans="1:6" x14ac:dyDescent="0.3">
      <c r="A8338" s="299" t="s">
        <v>496</v>
      </c>
      <c r="B8338" s="300">
        <v>2</v>
      </c>
      <c r="C8338" s="299" t="s">
        <v>91</v>
      </c>
      <c r="D8338" s="299" t="s">
        <v>56</v>
      </c>
      <c r="E8338" s="302">
        <v>8.6315789473684195</v>
      </c>
      <c r="F8338" s="299" t="s">
        <v>187</v>
      </c>
    </row>
    <row r="8339" spans="1:6" x14ac:dyDescent="0.3">
      <c r="A8339" s="299" t="s">
        <v>496</v>
      </c>
      <c r="B8339" s="300">
        <v>2</v>
      </c>
      <c r="C8339" s="299" t="s">
        <v>91</v>
      </c>
      <c r="D8339" s="299" t="s">
        <v>56</v>
      </c>
      <c r="E8339" s="302">
        <v>30.789473684210524</v>
      </c>
      <c r="F8339" s="299" t="s">
        <v>77</v>
      </c>
    </row>
    <row r="8340" spans="1:6" x14ac:dyDescent="0.3">
      <c r="A8340" s="299" t="s">
        <v>496</v>
      </c>
      <c r="B8340" s="300">
        <v>2</v>
      </c>
      <c r="C8340" s="299" t="s">
        <v>91</v>
      </c>
      <c r="D8340" s="299" t="s">
        <v>57</v>
      </c>
      <c r="E8340" s="302">
        <v>1.9999999999999991</v>
      </c>
      <c r="F8340" s="299" t="s">
        <v>187</v>
      </c>
    </row>
    <row r="8341" spans="1:6" x14ac:dyDescent="0.3">
      <c r="A8341" s="299" t="s">
        <v>496</v>
      </c>
      <c r="B8341" s="300">
        <v>2</v>
      </c>
      <c r="C8341" s="299" t="s">
        <v>91</v>
      </c>
      <c r="D8341" s="299" t="s">
        <v>57</v>
      </c>
      <c r="E8341" s="302">
        <v>8.2631578947368425</v>
      </c>
      <c r="F8341" s="299" t="s">
        <v>77</v>
      </c>
    </row>
    <row r="8342" spans="1:6" x14ac:dyDescent="0.3">
      <c r="A8342" s="299" t="s">
        <v>496</v>
      </c>
      <c r="B8342" s="300">
        <v>2</v>
      </c>
      <c r="C8342" s="299" t="s">
        <v>91</v>
      </c>
      <c r="D8342" s="299" t="s">
        <v>58</v>
      </c>
      <c r="E8342" s="302">
        <v>0.99999999999999956</v>
      </c>
      <c r="F8342" s="299" t="s">
        <v>187</v>
      </c>
    </row>
    <row r="8343" spans="1:6" x14ac:dyDescent="0.3">
      <c r="A8343" s="299" t="s">
        <v>496</v>
      </c>
      <c r="B8343" s="300">
        <v>2</v>
      </c>
      <c r="C8343" s="299" t="s">
        <v>91</v>
      </c>
      <c r="D8343" s="299" t="s">
        <v>58</v>
      </c>
      <c r="E8343" s="302">
        <v>4.1578947368421035</v>
      </c>
      <c r="F8343" s="299" t="s">
        <v>77</v>
      </c>
    </row>
    <row r="8344" spans="1:6" x14ac:dyDescent="0.3">
      <c r="A8344" s="299" t="s">
        <v>496</v>
      </c>
      <c r="B8344" s="300">
        <v>2</v>
      </c>
      <c r="C8344" s="299" t="s">
        <v>91</v>
      </c>
      <c r="D8344" s="299" t="s">
        <v>59</v>
      </c>
      <c r="E8344" s="302">
        <v>7.9999999999999964</v>
      </c>
      <c r="F8344" s="299" t="s">
        <v>187</v>
      </c>
    </row>
    <row r="8345" spans="1:6" x14ac:dyDescent="0.3">
      <c r="A8345" s="299" t="s">
        <v>496</v>
      </c>
      <c r="B8345" s="300">
        <v>2</v>
      </c>
      <c r="C8345" s="299" t="s">
        <v>91</v>
      </c>
      <c r="D8345" s="299" t="s">
        <v>59</v>
      </c>
      <c r="E8345" s="302">
        <v>41</v>
      </c>
      <c r="F8345" s="299" t="s">
        <v>77</v>
      </c>
    </row>
    <row r="8346" spans="1:6" x14ac:dyDescent="0.3">
      <c r="A8346" s="299" t="s">
        <v>496</v>
      </c>
      <c r="B8346" s="300">
        <v>2</v>
      </c>
      <c r="C8346" s="299" t="s">
        <v>91</v>
      </c>
      <c r="D8346" s="299" t="s">
        <v>60</v>
      </c>
      <c r="E8346" s="302">
        <v>35.263157894736835</v>
      </c>
      <c r="F8346" s="299" t="s">
        <v>187</v>
      </c>
    </row>
    <row r="8347" spans="1:6" x14ac:dyDescent="0.3">
      <c r="A8347" s="299" t="s">
        <v>496</v>
      </c>
      <c r="B8347" s="300">
        <v>2</v>
      </c>
      <c r="C8347" s="299" t="s">
        <v>91</v>
      </c>
      <c r="D8347" s="299" t="s">
        <v>60</v>
      </c>
      <c r="E8347" s="302">
        <v>215.68421052631578</v>
      </c>
      <c r="F8347" s="299" t="s">
        <v>77</v>
      </c>
    </row>
    <row r="8348" spans="1:6" x14ac:dyDescent="0.3">
      <c r="A8348" s="299" t="s">
        <v>496</v>
      </c>
      <c r="B8348" s="300">
        <v>2</v>
      </c>
      <c r="C8348" s="299" t="s">
        <v>91</v>
      </c>
      <c r="D8348" s="299" t="s">
        <v>61</v>
      </c>
      <c r="E8348" s="302">
        <v>0.99999999999999956</v>
      </c>
      <c r="F8348" s="299" t="s">
        <v>187</v>
      </c>
    </row>
    <row r="8349" spans="1:6" x14ac:dyDescent="0.3">
      <c r="A8349" s="299" t="s">
        <v>496</v>
      </c>
      <c r="B8349" s="300">
        <v>2</v>
      </c>
      <c r="C8349" s="299" t="s">
        <v>91</v>
      </c>
      <c r="D8349" s="299" t="s">
        <v>61</v>
      </c>
      <c r="E8349" s="302">
        <v>62.894736842105267</v>
      </c>
      <c r="F8349" s="299" t="s">
        <v>77</v>
      </c>
    </row>
    <row r="8350" spans="1:6" x14ac:dyDescent="0.3">
      <c r="A8350" s="299" t="s">
        <v>496</v>
      </c>
      <c r="B8350" s="300">
        <v>2</v>
      </c>
      <c r="C8350" s="299" t="s">
        <v>91</v>
      </c>
      <c r="D8350" s="299" t="s">
        <v>62</v>
      </c>
      <c r="E8350" s="302">
        <v>29.000000000000011</v>
      </c>
      <c r="F8350" s="299" t="s">
        <v>187</v>
      </c>
    </row>
    <row r="8351" spans="1:6" x14ac:dyDescent="0.3">
      <c r="A8351" s="299" t="s">
        <v>496</v>
      </c>
      <c r="B8351" s="300">
        <v>2</v>
      </c>
      <c r="C8351" s="299" t="s">
        <v>91</v>
      </c>
      <c r="D8351" s="299" t="s">
        <v>62</v>
      </c>
      <c r="E8351" s="302">
        <v>71.000000000000014</v>
      </c>
      <c r="F8351" s="299" t="s">
        <v>77</v>
      </c>
    </row>
    <row r="8352" spans="1:6" x14ac:dyDescent="0.3">
      <c r="A8352" s="299" t="s">
        <v>496</v>
      </c>
      <c r="B8352" s="300">
        <v>2</v>
      </c>
      <c r="C8352" s="299" t="s">
        <v>91</v>
      </c>
      <c r="D8352" s="299" t="s">
        <v>63</v>
      </c>
      <c r="E8352" s="302">
        <v>6.9999999999999973</v>
      </c>
      <c r="F8352" s="299" t="s">
        <v>187</v>
      </c>
    </row>
    <row r="8353" spans="1:6" x14ac:dyDescent="0.3">
      <c r="A8353" s="299" t="s">
        <v>496</v>
      </c>
      <c r="B8353" s="300">
        <v>2</v>
      </c>
      <c r="C8353" s="299" t="s">
        <v>91</v>
      </c>
      <c r="D8353" s="299" t="s">
        <v>63</v>
      </c>
      <c r="E8353" s="302">
        <v>203.47368421052627</v>
      </c>
      <c r="F8353" s="299" t="s">
        <v>77</v>
      </c>
    </row>
    <row r="8354" spans="1:6" x14ac:dyDescent="0.3">
      <c r="A8354" s="299" t="s">
        <v>496</v>
      </c>
      <c r="B8354" s="300">
        <v>2</v>
      </c>
      <c r="C8354" s="299" t="s">
        <v>91</v>
      </c>
      <c r="D8354" s="299" t="s">
        <v>64</v>
      </c>
      <c r="E8354" s="302">
        <v>9.1578947368421044</v>
      </c>
      <c r="F8354" s="299" t="s">
        <v>187</v>
      </c>
    </row>
    <row r="8355" spans="1:6" x14ac:dyDescent="0.3">
      <c r="A8355" s="299" t="s">
        <v>496</v>
      </c>
      <c r="B8355" s="300">
        <v>2</v>
      </c>
      <c r="C8355" s="299" t="s">
        <v>91</v>
      </c>
      <c r="D8355" s="299" t="s">
        <v>64</v>
      </c>
      <c r="E8355" s="302">
        <v>62.526315789473692</v>
      </c>
      <c r="F8355" s="299" t="s">
        <v>77</v>
      </c>
    </row>
    <row r="8356" spans="1:6" x14ac:dyDescent="0.3">
      <c r="A8356" s="299" t="s">
        <v>496</v>
      </c>
      <c r="B8356" s="300">
        <v>2</v>
      </c>
      <c r="C8356" s="299" t="s">
        <v>91</v>
      </c>
      <c r="D8356" s="299" t="s">
        <v>65</v>
      </c>
      <c r="E8356" s="302">
        <v>68.473684210526343</v>
      </c>
      <c r="F8356" s="299" t="s">
        <v>187</v>
      </c>
    </row>
    <row r="8357" spans="1:6" x14ac:dyDescent="0.3">
      <c r="A8357" s="299" t="s">
        <v>496</v>
      </c>
      <c r="B8357" s="300">
        <v>2</v>
      </c>
      <c r="C8357" s="299" t="s">
        <v>91</v>
      </c>
      <c r="D8357" s="299" t="s">
        <v>65</v>
      </c>
      <c r="E8357" s="302">
        <v>99.789473684210535</v>
      </c>
      <c r="F8357" s="299" t="s">
        <v>77</v>
      </c>
    </row>
    <row r="8358" spans="1:6" x14ac:dyDescent="0.3">
      <c r="A8358" s="299" t="s">
        <v>496</v>
      </c>
      <c r="B8358" s="300">
        <v>2</v>
      </c>
      <c r="C8358" s="299" t="s">
        <v>91</v>
      </c>
      <c r="D8358" s="299" t="s">
        <v>67</v>
      </c>
      <c r="E8358" s="302">
        <v>2.5263157894736841</v>
      </c>
      <c r="F8358" s="299" t="s">
        <v>77</v>
      </c>
    </row>
    <row r="8359" spans="1:6" x14ac:dyDescent="0.3">
      <c r="A8359" s="299" t="s">
        <v>496</v>
      </c>
      <c r="B8359" s="300">
        <v>2</v>
      </c>
      <c r="C8359" s="299" t="s">
        <v>92</v>
      </c>
      <c r="D8359" s="299" t="s">
        <v>47</v>
      </c>
      <c r="E8359" s="302">
        <v>27.999999999999989</v>
      </c>
      <c r="F8359" s="299" t="s">
        <v>187</v>
      </c>
    </row>
    <row r="8360" spans="1:6" x14ac:dyDescent="0.3">
      <c r="A8360" s="299" t="s">
        <v>496</v>
      </c>
      <c r="B8360" s="300">
        <v>2</v>
      </c>
      <c r="C8360" s="299" t="s">
        <v>92</v>
      </c>
      <c r="D8360" s="299" t="s">
        <v>47</v>
      </c>
      <c r="E8360" s="302">
        <v>11.000000000000005</v>
      </c>
      <c r="F8360" s="299" t="s">
        <v>188</v>
      </c>
    </row>
    <row r="8361" spans="1:6" x14ac:dyDescent="0.3">
      <c r="A8361" s="299" t="s">
        <v>496</v>
      </c>
      <c r="B8361" s="300">
        <v>2</v>
      </c>
      <c r="C8361" s="299" t="s">
        <v>92</v>
      </c>
      <c r="D8361" s="299" t="s">
        <v>47</v>
      </c>
      <c r="E8361" s="302">
        <v>73.473684210526315</v>
      </c>
      <c r="F8361" s="299" t="s">
        <v>77</v>
      </c>
    </row>
    <row r="8362" spans="1:6" x14ac:dyDescent="0.3">
      <c r="A8362" s="299" t="s">
        <v>496</v>
      </c>
      <c r="B8362" s="300">
        <v>2</v>
      </c>
      <c r="C8362" s="299" t="s">
        <v>92</v>
      </c>
      <c r="D8362" s="299" t="s">
        <v>48</v>
      </c>
      <c r="E8362" s="302">
        <v>1.9999999999999991</v>
      </c>
      <c r="F8362" s="299" t="s">
        <v>77</v>
      </c>
    </row>
    <row r="8363" spans="1:6" x14ac:dyDescent="0.3">
      <c r="A8363" s="299" t="s">
        <v>496</v>
      </c>
      <c r="B8363" s="300">
        <v>2</v>
      </c>
      <c r="C8363" s="299" t="s">
        <v>92</v>
      </c>
      <c r="D8363" s="299" t="s">
        <v>49</v>
      </c>
      <c r="E8363" s="302">
        <v>7.8947368421052584</v>
      </c>
      <c r="F8363" s="299" t="s">
        <v>187</v>
      </c>
    </row>
    <row r="8364" spans="1:6" x14ac:dyDescent="0.3">
      <c r="A8364" s="299" t="s">
        <v>496</v>
      </c>
      <c r="B8364" s="300">
        <v>2</v>
      </c>
      <c r="C8364" s="299" t="s">
        <v>92</v>
      </c>
      <c r="D8364" s="299" t="s">
        <v>49</v>
      </c>
      <c r="E8364" s="302">
        <v>442.4210526315789</v>
      </c>
      <c r="F8364" s="299" t="s">
        <v>77</v>
      </c>
    </row>
    <row r="8365" spans="1:6" x14ac:dyDescent="0.3">
      <c r="A8365" s="299" t="s">
        <v>496</v>
      </c>
      <c r="B8365" s="300">
        <v>2</v>
      </c>
      <c r="C8365" s="299" t="s">
        <v>92</v>
      </c>
      <c r="D8365" s="299" t="s">
        <v>50</v>
      </c>
      <c r="E8365" s="302">
        <v>6.0000000000000009</v>
      </c>
      <c r="F8365" s="299" t="s">
        <v>77</v>
      </c>
    </row>
    <row r="8366" spans="1:6" x14ac:dyDescent="0.3">
      <c r="A8366" s="299" t="s">
        <v>496</v>
      </c>
      <c r="B8366" s="300">
        <v>2</v>
      </c>
      <c r="C8366" s="299" t="s">
        <v>92</v>
      </c>
      <c r="D8366" s="299" t="s">
        <v>51</v>
      </c>
      <c r="E8366" s="302">
        <v>0.99999999999999956</v>
      </c>
      <c r="F8366" s="299" t="s">
        <v>187</v>
      </c>
    </row>
    <row r="8367" spans="1:6" x14ac:dyDescent="0.3">
      <c r="A8367" s="299" t="s">
        <v>496</v>
      </c>
      <c r="B8367" s="300">
        <v>2</v>
      </c>
      <c r="C8367" s="299" t="s">
        <v>92</v>
      </c>
      <c r="D8367" s="299" t="s">
        <v>51</v>
      </c>
      <c r="E8367" s="302">
        <v>9.6842105263157894</v>
      </c>
      <c r="F8367" s="299" t="s">
        <v>77</v>
      </c>
    </row>
    <row r="8368" spans="1:6" x14ac:dyDescent="0.3">
      <c r="A8368" s="299" t="s">
        <v>496</v>
      </c>
      <c r="B8368" s="300">
        <v>2</v>
      </c>
      <c r="C8368" s="299" t="s">
        <v>92</v>
      </c>
      <c r="D8368" s="299" t="s">
        <v>52</v>
      </c>
      <c r="E8368" s="302">
        <v>113.94736842105263</v>
      </c>
      <c r="F8368" s="299" t="s">
        <v>187</v>
      </c>
    </row>
    <row r="8369" spans="1:6" x14ac:dyDescent="0.3">
      <c r="A8369" s="299" t="s">
        <v>496</v>
      </c>
      <c r="B8369" s="300">
        <v>2</v>
      </c>
      <c r="C8369" s="299" t="s">
        <v>92</v>
      </c>
      <c r="D8369" s="299" t="s">
        <v>52</v>
      </c>
      <c r="E8369" s="302">
        <v>311.26315789473688</v>
      </c>
      <c r="F8369" s="299" t="s">
        <v>77</v>
      </c>
    </row>
    <row r="8370" spans="1:6" x14ac:dyDescent="0.3">
      <c r="A8370" s="299" t="s">
        <v>496</v>
      </c>
      <c r="B8370" s="300">
        <v>2</v>
      </c>
      <c r="C8370" s="299" t="s">
        <v>92</v>
      </c>
      <c r="D8370" s="299" t="s">
        <v>53</v>
      </c>
      <c r="E8370" s="302">
        <v>79.894736842105274</v>
      </c>
      <c r="F8370" s="299" t="s">
        <v>187</v>
      </c>
    </row>
    <row r="8371" spans="1:6" x14ac:dyDescent="0.3">
      <c r="A8371" s="299" t="s">
        <v>496</v>
      </c>
      <c r="B8371" s="300">
        <v>2</v>
      </c>
      <c r="C8371" s="299" t="s">
        <v>92</v>
      </c>
      <c r="D8371" s="299" t="s">
        <v>53</v>
      </c>
      <c r="E8371" s="302">
        <v>194.47368421052636</v>
      </c>
      <c r="F8371" s="299" t="s">
        <v>77</v>
      </c>
    </row>
    <row r="8372" spans="1:6" x14ac:dyDescent="0.3">
      <c r="A8372" s="299" t="s">
        <v>496</v>
      </c>
      <c r="B8372" s="300">
        <v>2</v>
      </c>
      <c r="C8372" s="299" t="s">
        <v>92</v>
      </c>
      <c r="D8372" s="299" t="s">
        <v>54</v>
      </c>
      <c r="E8372" s="302">
        <v>73.789473684210506</v>
      </c>
      <c r="F8372" s="299" t="s">
        <v>187</v>
      </c>
    </row>
    <row r="8373" spans="1:6" x14ac:dyDescent="0.3">
      <c r="A8373" s="299" t="s">
        <v>496</v>
      </c>
      <c r="B8373" s="300">
        <v>2</v>
      </c>
      <c r="C8373" s="299" t="s">
        <v>92</v>
      </c>
      <c r="D8373" s="299" t="s">
        <v>54</v>
      </c>
      <c r="E8373" s="302">
        <v>748.52631578947353</v>
      </c>
      <c r="F8373" s="299" t="s">
        <v>77</v>
      </c>
    </row>
    <row r="8374" spans="1:6" x14ac:dyDescent="0.3">
      <c r="A8374" s="299" t="s">
        <v>496</v>
      </c>
      <c r="B8374" s="300">
        <v>2</v>
      </c>
      <c r="C8374" s="299" t="s">
        <v>92</v>
      </c>
      <c r="D8374" s="299" t="s">
        <v>55</v>
      </c>
      <c r="E8374" s="302">
        <v>103.15789473684208</v>
      </c>
      <c r="F8374" s="299" t="s">
        <v>187</v>
      </c>
    </row>
    <row r="8375" spans="1:6" x14ac:dyDescent="0.3">
      <c r="A8375" s="299" t="s">
        <v>496</v>
      </c>
      <c r="B8375" s="300">
        <v>2</v>
      </c>
      <c r="C8375" s="299" t="s">
        <v>92</v>
      </c>
      <c r="D8375" s="299" t="s">
        <v>55</v>
      </c>
      <c r="E8375" s="302">
        <v>353.52631578947376</v>
      </c>
      <c r="F8375" s="299" t="s">
        <v>77</v>
      </c>
    </row>
    <row r="8376" spans="1:6" x14ac:dyDescent="0.3">
      <c r="A8376" s="299" t="s">
        <v>496</v>
      </c>
      <c r="B8376" s="300">
        <v>2</v>
      </c>
      <c r="C8376" s="299" t="s">
        <v>92</v>
      </c>
      <c r="D8376" s="299" t="s">
        <v>56</v>
      </c>
      <c r="E8376" s="302">
        <v>8.3684210526315788</v>
      </c>
      <c r="F8376" s="299" t="s">
        <v>187</v>
      </c>
    </row>
    <row r="8377" spans="1:6" x14ac:dyDescent="0.3">
      <c r="A8377" s="299" t="s">
        <v>496</v>
      </c>
      <c r="B8377" s="300">
        <v>2</v>
      </c>
      <c r="C8377" s="299" t="s">
        <v>92</v>
      </c>
      <c r="D8377" s="299" t="s">
        <v>56</v>
      </c>
      <c r="E8377" s="302">
        <v>16.105263157894729</v>
      </c>
      <c r="F8377" s="299" t="s">
        <v>77</v>
      </c>
    </row>
    <row r="8378" spans="1:6" x14ac:dyDescent="0.3">
      <c r="A8378" s="299" t="s">
        <v>496</v>
      </c>
      <c r="B8378" s="300">
        <v>2</v>
      </c>
      <c r="C8378" s="299" t="s">
        <v>92</v>
      </c>
      <c r="D8378" s="299" t="s">
        <v>57</v>
      </c>
      <c r="E8378" s="302">
        <v>0.99999999999999956</v>
      </c>
      <c r="F8378" s="299" t="s">
        <v>187</v>
      </c>
    </row>
    <row r="8379" spans="1:6" x14ac:dyDescent="0.3">
      <c r="A8379" s="299" t="s">
        <v>496</v>
      </c>
      <c r="B8379" s="300">
        <v>2</v>
      </c>
      <c r="C8379" s="299" t="s">
        <v>92</v>
      </c>
      <c r="D8379" s="299" t="s">
        <v>57</v>
      </c>
      <c r="E8379" s="302">
        <v>1.9999999999999991</v>
      </c>
      <c r="F8379" s="299" t="s">
        <v>77</v>
      </c>
    </row>
    <row r="8380" spans="1:6" x14ac:dyDescent="0.3">
      <c r="A8380" s="299" t="s">
        <v>496</v>
      </c>
      <c r="B8380" s="300">
        <v>2</v>
      </c>
      <c r="C8380" s="299" t="s">
        <v>92</v>
      </c>
      <c r="D8380" s="299" t="s">
        <v>58</v>
      </c>
      <c r="E8380" s="302">
        <v>0.99999999999999956</v>
      </c>
      <c r="F8380" s="299" t="s">
        <v>187</v>
      </c>
    </row>
    <row r="8381" spans="1:6" x14ac:dyDescent="0.3">
      <c r="A8381" s="299" t="s">
        <v>496</v>
      </c>
      <c r="B8381" s="300">
        <v>2</v>
      </c>
      <c r="C8381" s="299" t="s">
        <v>92</v>
      </c>
      <c r="D8381" s="299" t="s">
        <v>58</v>
      </c>
      <c r="E8381" s="302">
        <v>5.0000000000000009</v>
      </c>
      <c r="F8381" s="299" t="s">
        <v>77</v>
      </c>
    </row>
    <row r="8382" spans="1:6" x14ac:dyDescent="0.3">
      <c r="A8382" s="299" t="s">
        <v>496</v>
      </c>
      <c r="B8382" s="300">
        <v>2</v>
      </c>
      <c r="C8382" s="299" t="s">
        <v>92</v>
      </c>
      <c r="D8382" s="299" t="s">
        <v>59</v>
      </c>
      <c r="E8382" s="302">
        <v>7.4736842105263142</v>
      </c>
      <c r="F8382" s="299" t="s">
        <v>187</v>
      </c>
    </row>
    <row r="8383" spans="1:6" x14ac:dyDescent="0.3">
      <c r="A8383" s="299" t="s">
        <v>496</v>
      </c>
      <c r="B8383" s="300">
        <v>2</v>
      </c>
      <c r="C8383" s="299" t="s">
        <v>92</v>
      </c>
      <c r="D8383" s="299" t="s">
        <v>59</v>
      </c>
      <c r="E8383" s="302">
        <v>26.368421052631579</v>
      </c>
      <c r="F8383" s="299" t="s">
        <v>77</v>
      </c>
    </row>
    <row r="8384" spans="1:6" x14ac:dyDescent="0.3">
      <c r="A8384" s="299" t="s">
        <v>496</v>
      </c>
      <c r="B8384" s="300">
        <v>2</v>
      </c>
      <c r="C8384" s="299" t="s">
        <v>92</v>
      </c>
      <c r="D8384" s="299" t="s">
        <v>60</v>
      </c>
      <c r="E8384" s="302">
        <v>18.736842105263158</v>
      </c>
      <c r="F8384" s="299" t="s">
        <v>187</v>
      </c>
    </row>
    <row r="8385" spans="1:6" x14ac:dyDescent="0.3">
      <c r="A8385" s="299" t="s">
        <v>496</v>
      </c>
      <c r="B8385" s="300">
        <v>2</v>
      </c>
      <c r="C8385" s="299" t="s">
        <v>92</v>
      </c>
      <c r="D8385" s="299" t="s">
        <v>60</v>
      </c>
      <c r="E8385" s="302">
        <v>107.15789473684212</v>
      </c>
      <c r="F8385" s="299" t="s">
        <v>77</v>
      </c>
    </row>
    <row r="8386" spans="1:6" x14ac:dyDescent="0.3">
      <c r="A8386" s="299" t="s">
        <v>496</v>
      </c>
      <c r="B8386" s="300">
        <v>2</v>
      </c>
      <c r="C8386" s="299" t="s">
        <v>92</v>
      </c>
      <c r="D8386" s="299" t="s">
        <v>61</v>
      </c>
      <c r="E8386" s="302">
        <v>21.263157894736842</v>
      </c>
      <c r="F8386" s="299" t="s">
        <v>77</v>
      </c>
    </row>
    <row r="8387" spans="1:6" x14ac:dyDescent="0.3">
      <c r="A8387" s="299" t="s">
        <v>496</v>
      </c>
      <c r="B8387" s="300">
        <v>2</v>
      </c>
      <c r="C8387" s="299" t="s">
        <v>92</v>
      </c>
      <c r="D8387" s="299" t="s">
        <v>62</v>
      </c>
      <c r="E8387" s="302">
        <v>3.9999999999999982</v>
      </c>
      <c r="F8387" s="299" t="s">
        <v>187</v>
      </c>
    </row>
    <row r="8388" spans="1:6" x14ac:dyDescent="0.3">
      <c r="A8388" s="299" t="s">
        <v>496</v>
      </c>
      <c r="B8388" s="300">
        <v>2</v>
      </c>
      <c r="C8388" s="299" t="s">
        <v>92</v>
      </c>
      <c r="D8388" s="299" t="s">
        <v>62</v>
      </c>
      <c r="E8388" s="302">
        <v>58.263157894736857</v>
      </c>
      <c r="F8388" s="299" t="s">
        <v>77</v>
      </c>
    </row>
    <row r="8389" spans="1:6" x14ac:dyDescent="0.3">
      <c r="A8389" s="299" t="s">
        <v>496</v>
      </c>
      <c r="B8389" s="300">
        <v>2</v>
      </c>
      <c r="C8389" s="299" t="s">
        <v>92</v>
      </c>
      <c r="D8389" s="299" t="s">
        <v>63</v>
      </c>
      <c r="E8389" s="302">
        <v>7.9999999999999964</v>
      </c>
      <c r="F8389" s="299" t="s">
        <v>187</v>
      </c>
    </row>
    <row r="8390" spans="1:6" x14ac:dyDescent="0.3">
      <c r="A8390" s="299" t="s">
        <v>496</v>
      </c>
      <c r="B8390" s="300">
        <v>2</v>
      </c>
      <c r="C8390" s="299" t="s">
        <v>92</v>
      </c>
      <c r="D8390" s="299" t="s">
        <v>63</v>
      </c>
      <c r="E8390" s="302">
        <v>100.73684210526325</v>
      </c>
      <c r="F8390" s="299" t="s">
        <v>77</v>
      </c>
    </row>
    <row r="8391" spans="1:6" x14ac:dyDescent="0.3">
      <c r="A8391" s="299" t="s">
        <v>496</v>
      </c>
      <c r="B8391" s="300">
        <v>2</v>
      </c>
      <c r="C8391" s="299" t="s">
        <v>92</v>
      </c>
      <c r="D8391" s="299" t="s">
        <v>64</v>
      </c>
      <c r="E8391" s="302">
        <v>3.0000000000000004</v>
      </c>
      <c r="F8391" s="299" t="s">
        <v>187</v>
      </c>
    </row>
    <row r="8392" spans="1:6" x14ac:dyDescent="0.3">
      <c r="A8392" s="299" t="s">
        <v>496</v>
      </c>
      <c r="B8392" s="300">
        <v>2</v>
      </c>
      <c r="C8392" s="299" t="s">
        <v>92</v>
      </c>
      <c r="D8392" s="299" t="s">
        <v>64</v>
      </c>
      <c r="E8392" s="302">
        <v>27.789473684210531</v>
      </c>
      <c r="F8392" s="299" t="s">
        <v>77</v>
      </c>
    </row>
    <row r="8393" spans="1:6" x14ac:dyDescent="0.3">
      <c r="A8393" s="299" t="s">
        <v>496</v>
      </c>
      <c r="B8393" s="300">
        <v>2</v>
      </c>
      <c r="C8393" s="299" t="s">
        <v>92</v>
      </c>
      <c r="D8393" s="299" t="s">
        <v>65</v>
      </c>
      <c r="E8393" s="302">
        <v>22.999999999999996</v>
      </c>
      <c r="F8393" s="299" t="s">
        <v>187</v>
      </c>
    </row>
    <row r="8394" spans="1:6" x14ac:dyDescent="0.3">
      <c r="A8394" s="299" t="s">
        <v>496</v>
      </c>
      <c r="B8394" s="300">
        <v>2</v>
      </c>
      <c r="C8394" s="299" t="s">
        <v>92</v>
      </c>
      <c r="D8394" s="299" t="s">
        <v>65</v>
      </c>
      <c r="E8394" s="302">
        <v>26.210526315789473</v>
      </c>
      <c r="F8394" s="299" t="s">
        <v>77</v>
      </c>
    </row>
    <row r="8395" spans="1:6" x14ac:dyDescent="0.3">
      <c r="A8395" s="299" t="s">
        <v>496</v>
      </c>
      <c r="B8395" s="300">
        <v>2</v>
      </c>
      <c r="C8395" s="299" t="s">
        <v>92</v>
      </c>
      <c r="D8395" s="299" t="s">
        <v>67</v>
      </c>
      <c r="E8395" s="302">
        <v>1.9999999999999991</v>
      </c>
      <c r="F8395" s="299" t="s">
        <v>77</v>
      </c>
    </row>
    <row r="8396" spans="1:6" x14ac:dyDescent="0.3">
      <c r="A8396" s="299" t="s">
        <v>496</v>
      </c>
      <c r="B8396" s="300">
        <v>3</v>
      </c>
      <c r="C8396" s="299" t="s">
        <v>91</v>
      </c>
      <c r="D8396" s="299" t="s">
        <v>47</v>
      </c>
      <c r="E8396" s="302">
        <v>57.684210526315802</v>
      </c>
      <c r="F8396" s="299" t="s">
        <v>187</v>
      </c>
    </row>
    <row r="8397" spans="1:6" x14ac:dyDescent="0.3">
      <c r="A8397" s="299" t="s">
        <v>496</v>
      </c>
      <c r="B8397" s="300">
        <v>3</v>
      </c>
      <c r="C8397" s="299" t="s">
        <v>91</v>
      </c>
      <c r="D8397" s="299" t="s">
        <v>47</v>
      </c>
      <c r="E8397" s="302">
        <v>58.631578947368418</v>
      </c>
      <c r="F8397" s="299" t="s">
        <v>80</v>
      </c>
    </row>
    <row r="8398" spans="1:6" x14ac:dyDescent="0.3">
      <c r="A8398" s="299" t="s">
        <v>496</v>
      </c>
      <c r="B8398" s="300">
        <v>3</v>
      </c>
      <c r="C8398" s="299" t="s">
        <v>91</v>
      </c>
      <c r="D8398" s="299" t="s">
        <v>47</v>
      </c>
      <c r="E8398" s="302">
        <v>30.473684210526319</v>
      </c>
      <c r="F8398" s="299" t="s">
        <v>188</v>
      </c>
    </row>
    <row r="8399" spans="1:6" x14ac:dyDescent="0.3">
      <c r="A8399" s="299" t="s">
        <v>496</v>
      </c>
      <c r="B8399" s="300">
        <v>3</v>
      </c>
      <c r="C8399" s="299" t="s">
        <v>91</v>
      </c>
      <c r="D8399" s="299" t="s">
        <v>47</v>
      </c>
      <c r="E8399" s="302">
        <v>157.36842105263156</v>
      </c>
      <c r="F8399" s="299" t="s">
        <v>77</v>
      </c>
    </row>
    <row r="8400" spans="1:6" x14ac:dyDescent="0.3">
      <c r="A8400" s="299" t="s">
        <v>496</v>
      </c>
      <c r="B8400" s="300">
        <v>3</v>
      </c>
      <c r="C8400" s="299" t="s">
        <v>91</v>
      </c>
      <c r="D8400" s="299" t="s">
        <v>48</v>
      </c>
      <c r="E8400" s="302">
        <v>6.0000000000000009</v>
      </c>
      <c r="F8400" s="299" t="s">
        <v>187</v>
      </c>
    </row>
    <row r="8401" spans="1:6" x14ac:dyDescent="0.3">
      <c r="A8401" s="299" t="s">
        <v>496</v>
      </c>
      <c r="B8401" s="300">
        <v>3</v>
      </c>
      <c r="C8401" s="299" t="s">
        <v>91</v>
      </c>
      <c r="D8401" s="299" t="s">
        <v>48</v>
      </c>
      <c r="E8401" s="302">
        <v>3.9999999999999982</v>
      </c>
      <c r="F8401" s="299" t="s">
        <v>77</v>
      </c>
    </row>
    <row r="8402" spans="1:6" x14ac:dyDescent="0.3">
      <c r="A8402" s="299" t="s">
        <v>496</v>
      </c>
      <c r="B8402" s="300">
        <v>3</v>
      </c>
      <c r="C8402" s="299" t="s">
        <v>91</v>
      </c>
      <c r="D8402" s="299" t="s">
        <v>49</v>
      </c>
      <c r="E8402" s="302">
        <v>394.63157894736844</v>
      </c>
      <c r="F8402" s="299" t="s">
        <v>187</v>
      </c>
    </row>
    <row r="8403" spans="1:6" x14ac:dyDescent="0.3">
      <c r="A8403" s="299" t="s">
        <v>496</v>
      </c>
      <c r="B8403" s="300">
        <v>3</v>
      </c>
      <c r="C8403" s="299" t="s">
        <v>91</v>
      </c>
      <c r="D8403" s="299" t="s">
        <v>49</v>
      </c>
      <c r="E8403" s="302">
        <v>3767.8947368421045</v>
      </c>
      <c r="F8403" s="299" t="s">
        <v>77</v>
      </c>
    </row>
    <row r="8404" spans="1:6" x14ac:dyDescent="0.3">
      <c r="A8404" s="299" t="s">
        <v>496</v>
      </c>
      <c r="B8404" s="300">
        <v>3</v>
      </c>
      <c r="C8404" s="299" t="s">
        <v>91</v>
      </c>
      <c r="D8404" s="299" t="s">
        <v>50</v>
      </c>
      <c r="E8404" s="302">
        <v>6.0000000000000009</v>
      </c>
      <c r="F8404" s="299" t="s">
        <v>187</v>
      </c>
    </row>
    <row r="8405" spans="1:6" x14ac:dyDescent="0.3">
      <c r="A8405" s="299" t="s">
        <v>496</v>
      </c>
      <c r="B8405" s="300">
        <v>3</v>
      </c>
      <c r="C8405" s="299" t="s">
        <v>91</v>
      </c>
      <c r="D8405" s="299" t="s">
        <v>50</v>
      </c>
      <c r="E8405" s="302">
        <v>21.684210526315795</v>
      </c>
      <c r="F8405" s="299" t="s">
        <v>77</v>
      </c>
    </row>
    <row r="8406" spans="1:6" x14ac:dyDescent="0.3">
      <c r="A8406" s="299" t="s">
        <v>496</v>
      </c>
      <c r="B8406" s="300">
        <v>3</v>
      </c>
      <c r="C8406" s="299" t="s">
        <v>91</v>
      </c>
      <c r="D8406" s="299" t="s">
        <v>51</v>
      </c>
      <c r="E8406" s="302">
        <v>10.000000000000002</v>
      </c>
      <c r="F8406" s="299" t="s">
        <v>187</v>
      </c>
    </row>
    <row r="8407" spans="1:6" x14ac:dyDescent="0.3">
      <c r="A8407" s="299" t="s">
        <v>496</v>
      </c>
      <c r="B8407" s="300">
        <v>3</v>
      </c>
      <c r="C8407" s="299" t="s">
        <v>91</v>
      </c>
      <c r="D8407" s="299" t="s">
        <v>51</v>
      </c>
      <c r="E8407" s="302">
        <v>162.5789473684211</v>
      </c>
      <c r="F8407" s="299" t="s">
        <v>77</v>
      </c>
    </row>
    <row r="8408" spans="1:6" x14ac:dyDescent="0.3">
      <c r="A8408" s="299" t="s">
        <v>496</v>
      </c>
      <c r="B8408" s="300">
        <v>3</v>
      </c>
      <c r="C8408" s="299" t="s">
        <v>91</v>
      </c>
      <c r="D8408" s="299" t="s">
        <v>52</v>
      </c>
      <c r="E8408" s="302">
        <v>2471.3157894736842</v>
      </c>
      <c r="F8408" s="299" t="s">
        <v>187</v>
      </c>
    </row>
    <row r="8409" spans="1:6" x14ac:dyDescent="0.3">
      <c r="A8409" s="299" t="s">
        <v>496</v>
      </c>
      <c r="B8409" s="300">
        <v>3</v>
      </c>
      <c r="C8409" s="299" t="s">
        <v>91</v>
      </c>
      <c r="D8409" s="299" t="s">
        <v>52</v>
      </c>
      <c r="E8409" s="302">
        <v>6473.3157894736851</v>
      </c>
      <c r="F8409" s="299" t="s">
        <v>77</v>
      </c>
    </row>
    <row r="8410" spans="1:6" x14ac:dyDescent="0.3">
      <c r="A8410" s="299" t="s">
        <v>496</v>
      </c>
      <c r="B8410" s="300">
        <v>3</v>
      </c>
      <c r="C8410" s="299" t="s">
        <v>91</v>
      </c>
      <c r="D8410" s="299" t="s">
        <v>53</v>
      </c>
      <c r="E8410" s="302">
        <v>4469.8421052631575</v>
      </c>
      <c r="F8410" s="299" t="s">
        <v>187</v>
      </c>
    </row>
    <row r="8411" spans="1:6" x14ac:dyDescent="0.3">
      <c r="A8411" s="299" t="s">
        <v>496</v>
      </c>
      <c r="B8411" s="300">
        <v>3</v>
      </c>
      <c r="C8411" s="299" t="s">
        <v>91</v>
      </c>
      <c r="D8411" s="299" t="s">
        <v>53</v>
      </c>
      <c r="E8411" s="302">
        <v>8732.4736842105249</v>
      </c>
      <c r="F8411" s="299" t="s">
        <v>77</v>
      </c>
    </row>
    <row r="8412" spans="1:6" x14ac:dyDescent="0.3">
      <c r="A8412" s="299" t="s">
        <v>496</v>
      </c>
      <c r="B8412" s="300">
        <v>3</v>
      </c>
      <c r="C8412" s="299" t="s">
        <v>91</v>
      </c>
      <c r="D8412" s="299" t="s">
        <v>54</v>
      </c>
      <c r="E8412" s="302">
        <v>742.73684210526301</v>
      </c>
      <c r="F8412" s="299" t="s">
        <v>187</v>
      </c>
    </row>
    <row r="8413" spans="1:6" x14ac:dyDescent="0.3">
      <c r="A8413" s="299" t="s">
        <v>496</v>
      </c>
      <c r="B8413" s="300">
        <v>3</v>
      </c>
      <c r="C8413" s="299" t="s">
        <v>91</v>
      </c>
      <c r="D8413" s="299" t="s">
        <v>54</v>
      </c>
      <c r="E8413" s="302">
        <v>0.99999999999999956</v>
      </c>
      <c r="F8413" s="299" t="s">
        <v>81</v>
      </c>
    </row>
    <row r="8414" spans="1:6" x14ac:dyDescent="0.3">
      <c r="A8414" s="299" t="s">
        <v>496</v>
      </c>
      <c r="B8414" s="300">
        <v>3</v>
      </c>
      <c r="C8414" s="299" t="s">
        <v>91</v>
      </c>
      <c r="D8414" s="299" t="s">
        <v>54</v>
      </c>
      <c r="E8414" s="302">
        <v>91.736842105263136</v>
      </c>
      <c r="F8414" s="299" t="s">
        <v>80</v>
      </c>
    </row>
    <row r="8415" spans="1:6" x14ac:dyDescent="0.3">
      <c r="A8415" s="299" t="s">
        <v>496</v>
      </c>
      <c r="B8415" s="300">
        <v>3</v>
      </c>
      <c r="C8415" s="299" t="s">
        <v>91</v>
      </c>
      <c r="D8415" s="299" t="s">
        <v>54</v>
      </c>
      <c r="E8415" s="302">
        <v>1886.4210526315787</v>
      </c>
      <c r="F8415" s="299" t="s">
        <v>77</v>
      </c>
    </row>
    <row r="8416" spans="1:6" x14ac:dyDescent="0.3">
      <c r="A8416" s="299" t="s">
        <v>496</v>
      </c>
      <c r="B8416" s="300">
        <v>3</v>
      </c>
      <c r="C8416" s="299" t="s">
        <v>91</v>
      </c>
      <c r="D8416" s="299" t="s">
        <v>55</v>
      </c>
      <c r="E8416" s="302">
        <v>3211.1052631578941</v>
      </c>
      <c r="F8416" s="299" t="s">
        <v>187</v>
      </c>
    </row>
    <row r="8417" spans="1:6" x14ac:dyDescent="0.3">
      <c r="A8417" s="299" t="s">
        <v>496</v>
      </c>
      <c r="B8417" s="300">
        <v>3</v>
      </c>
      <c r="C8417" s="299" t="s">
        <v>91</v>
      </c>
      <c r="D8417" s="299" t="s">
        <v>55</v>
      </c>
      <c r="E8417" s="302">
        <v>0.99999999999999956</v>
      </c>
      <c r="F8417" s="299" t="s">
        <v>80</v>
      </c>
    </row>
    <row r="8418" spans="1:6" x14ac:dyDescent="0.3">
      <c r="A8418" s="299" t="s">
        <v>496</v>
      </c>
      <c r="B8418" s="300">
        <v>3</v>
      </c>
      <c r="C8418" s="299" t="s">
        <v>91</v>
      </c>
      <c r="D8418" s="299" t="s">
        <v>55</v>
      </c>
      <c r="E8418" s="302">
        <v>16731.473684210527</v>
      </c>
      <c r="F8418" s="299" t="s">
        <v>77</v>
      </c>
    </row>
    <row r="8419" spans="1:6" x14ac:dyDescent="0.3">
      <c r="A8419" s="299" t="s">
        <v>496</v>
      </c>
      <c r="B8419" s="300">
        <v>3</v>
      </c>
      <c r="C8419" s="299" t="s">
        <v>91</v>
      </c>
      <c r="D8419" s="299" t="s">
        <v>56</v>
      </c>
      <c r="E8419" s="302">
        <v>744.1578947368422</v>
      </c>
      <c r="F8419" s="299" t="s">
        <v>187</v>
      </c>
    </row>
    <row r="8420" spans="1:6" x14ac:dyDescent="0.3">
      <c r="A8420" s="299" t="s">
        <v>496</v>
      </c>
      <c r="B8420" s="300">
        <v>3</v>
      </c>
      <c r="C8420" s="299" t="s">
        <v>91</v>
      </c>
      <c r="D8420" s="299" t="s">
        <v>56</v>
      </c>
      <c r="E8420" s="302">
        <v>717.42105263157885</v>
      </c>
      <c r="F8420" s="299" t="s">
        <v>77</v>
      </c>
    </row>
    <row r="8421" spans="1:6" x14ac:dyDescent="0.3">
      <c r="A8421" s="299" t="s">
        <v>496</v>
      </c>
      <c r="B8421" s="300">
        <v>3</v>
      </c>
      <c r="C8421" s="299" t="s">
        <v>91</v>
      </c>
      <c r="D8421" s="299" t="s">
        <v>57</v>
      </c>
      <c r="E8421" s="302">
        <v>185.84210526315783</v>
      </c>
      <c r="F8421" s="299" t="s">
        <v>187</v>
      </c>
    </row>
    <row r="8422" spans="1:6" x14ac:dyDescent="0.3">
      <c r="A8422" s="299" t="s">
        <v>496</v>
      </c>
      <c r="B8422" s="300">
        <v>3</v>
      </c>
      <c r="C8422" s="299" t="s">
        <v>91</v>
      </c>
      <c r="D8422" s="299" t="s">
        <v>57</v>
      </c>
      <c r="E8422" s="302">
        <v>270.84210526315798</v>
      </c>
      <c r="F8422" s="299" t="s">
        <v>77</v>
      </c>
    </row>
    <row r="8423" spans="1:6" x14ac:dyDescent="0.3">
      <c r="A8423" s="299" t="s">
        <v>496</v>
      </c>
      <c r="B8423" s="300">
        <v>3</v>
      </c>
      <c r="C8423" s="299" t="s">
        <v>91</v>
      </c>
      <c r="D8423" s="299" t="s">
        <v>58</v>
      </c>
      <c r="E8423" s="302">
        <v>748.36842105263167</v>
      </c>
      <c r="F8423" s="299" t="s">
        <v>187</v>
      </c>
    </row>
    <row r="8424" spans="1:6" x14ac:dyDescent="0.3">
      <c r="A8424" s="299" t="s">
        <v>496</v>
      </c>
      <c r="B8424" s="300">
        <v>3</v>
      </c>
      <c r="C8424" s="299" t="s">
        <v>91</v>
      </c>
      <c r="D8424" s="299" t="s">
        <v>58</v>
      </c>
      <c r="E8424" s="302">
        <v>819.94736842105272</v>
      </c>
      <c r="F8424" s="299" t="s">
        <v>77</v>
      </c>
    </row>
    <row r="8425" spans="1:6" x14ac:dyDescent="0.3">
      <c r="A8425" s="299" t="s">
        <v>496</v>
      </c>
      <c r="B8425" s="300">
        <v>3</v>
      </c>
      <c r="C8425" s="299" t="s">
        <v>91</v>
      </c>
      <c r="D8425" s="299" t="s">
        <v>59</v>
      </c>
      <c r="E8425" s="302">
        <v>883.73684210526312</v>
      </c>
      <c r="F8425" s="299" t="s">
        <v>187</v>
      </c>
    </row>
    <row r="8426" spans="1:6" x14ac:dyDescent="0.3">
      <c r="A8426" s="299" t="s">
        <v>496</v>
      </c>
      <c r="B8426" s="300">
        <v>3</v>
      </c>
      <c r="C8426" s="299" t="s">
        <v>91</v>
      </c>
      <c r="D8426" s="299" t="s">
        <v>59</v>
      </c>
      <c r="E8426" s="302">
        <v>848.84210526315792</v>
      </c>
      <c r="F8426" s="299" t="s">
        <v>77</v>
      </c>
    </row>
    <row r="8427" spans="1:6" x14ac:dyDescent="0.3">
      <c r="A8427" s="299" t="s">
        <v>496</v>
      </c>
      <c r="B8427" s="300">
        <v>3</v>
      </c>
      <c r="C8427" s="299" t="s">
        <v>91</v>
      </c>
      <c r="D8427" s="299" t="s">
        <v>60</v>
      </c>
      <c r="E8427" s="302">
        <v>1168.7894736842104</v>
      </c>
      <c r="F8427" s="299" t="s">
        <v>187</v>
      </c>
    </row>
    <row r="8428" spans="1:6" x14ac:dyDescent="0.3">
      <c r="A8428" s="299" t="s">
        <v>496</v>
      </c>
      <c r="B8428" s="300">
        <v>3</v>
      </c>
      <c r="C8428" s="299" t="s">
        <v>91</v>
      </c>
      <c r="D8428" s="299" t="s">
        <v>60</v>
      </c>
      <c r="E8428" s="302">
        <v>0.15789473684210525</v>
      </c>
      <c r="F8428" s="299" t="s">
        <v>80</v>
      </c>
    </row>
    <row r="8429" spans="1:6" x14ac:dyDescent="0.3">
      <c r="A8429" s="299" t="s">
        <v>496</v>
      </c>
      <c r="B8429" s="300">
        <v>3</v>
      </c>
      <c r="C8429" s="299" t="s">
        <v>91</v>
      </c>
      <c r="D8429" s="299" t="s">
        <v>60</v>
      </c>
      <c r="E8429" s="302">
        <v>3201.9999999999995</v>
      </c>
      <c r="F8429" s="299" t="s">
        <v>77</v>
      </c>
    </row>
    <row r="8430" spans="1:6" x14ac:dyDescent="0.3">
      <c r="A8430" s="299" t="s">
        <v>496</v>
      </c>
      <c r="B8430" s="300">
        <v>3</v>
      </c>
      <c r="C8430" s="299" t="s">
        <v>91</v>
      </c>
      <c r="D8430" s="299" t="s">
        <v>61</v>
      </c>
      <c r="E8430" s="302">
        <v>0.99999999999999956</v>
      </c>
      <c r="F8430" s="299" t="s">
        <v>187</v>
      </c>
    </row>
    <row r="8431" spans="1:6" x14ac:dyDescent="0.3">
      <c r="A8431" s="299" t="s">
        <v>496</v>
      </c>
      <c r="B8431" s="300">
        <v>3</v>
      </c>
      <c r="C8431" s="299" t="s">
        <v>91</v>
      </c>
      <c r="D8431" s="299" t="s">
        <v>61</v>
      </c>
      <c r="E8431" s="302">
        <v>283.42105263157896</v>
      </c>
      <c r="F8431" s="299" t="s">
        <v>77</v>
      </c>
    </row>
    <row r="8432" spans="1:6" x14ac:dyDescent="0.3">
      <c r="A8432" s="299" t="s">
        <v>496</v>
      </c>
      <c r="B8432" s="300">
        <v>3</v>
      </c>
      <c r="C8432" s="299" t="s">
        <v>91</v>
      </c>
      <c r="D8432" s="299" t="s">
        <v>62</v>
      </c>
      <c r="E8432" s="302">
        <v>517.31578947368416</v>
      </c>
      <c r="F8432" s="299" t="s">
        <v>187</v>
      </c>
    </row>
    <row r="8433" spans="1:6" x14ac:dyDescent="0.3">
      <c r="A8433" s="299" t="s">
        <v>496</v>
      </c>
      <c r="B8433" s="300">
        <v>3</v>
      </c>
      <c r="C8433" s="299" t="s">
        <v>91</v>
      </c>
      <c r="D8433" s="299" t="s">
        <v>62</v>
      </c>
      <c r="E8433" s="302">
        <v>1343.5263157894738</v>
      </c>
      <c r="F8433" s="299" t="s">
        <v>77</v>
      </c>
    </row>
    <row r="8434" spans="1:6" x14ac:dyDescent="0.3">
      <c r="A8434" s="299" t="s">
        <v>496</v>
      </c>
      <c r="B8434" s="300">
        <v>3</v>
      </c>
      <c r="C8434" s="299" t="s">
        <v>91</v>
      </c>
      <c r="D8434" s="299" t="s">
        <v>63</v>
      </c>
      <c r="E8434" s="302">
        <v>280.68421052631572</v>
      </c>
      <c r="F8434" s="299" t="s">
        <v>187</v>
      </c>
    </row>
    <row r="8435" spans="1:6" x14ac:dyDescent="0.3">
      <c r="A8435" s="299" t="s">
        <v>496</v>
      </c>
      <c r="B8435" s="300">
        <v>3</v>
      </c>
      <c r="C8435" s="299" t="s">
        <v>91</v>
      </c>
      <c r="D8435" s="299" t="s">
        <v>63</v>
      </c>
      <c r="E8435" s="302">
        <v>2038.3157894736842</v>
      </c>
      <c r="F8435" s="299" t="s">
        <v>77</v>
      </c>
    </row>
    <row r="8436" spans="1:6" x14ac:dyDescent="0.3">
      <c r="A8436" s="299" t="s">
        <v>496</v>
      </c>
      <c r="B8436" s="300">
        <v>3</v>
      </c>
      <c r="C8436" s="299" t="s">
        <v>91</v>
      </c>
      <c r="D8436" s="299" t="s">
        <v>64</v>
      </c>
      <c r="E8436" s="302">
        <v>401.57894736842098</v>
      </c>
      <c r="F8436" s="299" t="s">
        <v>187</v>
      </c>
    </row>
    <row r="8437" spans="1:6" x14ac:dyDescent="0.3">
      <c r="A8437" s="299" t="s">
        <v>496</v>
      </c>
      <c r="B8437" s="300">
        <v>3</v>
      </c>
      <c r="C8437" s="299" t="s">
        <v>91</v>
      </c>
      <c r="D8437" s="299" t="s">
        <v>64</v>
      </c>
      <c r="E8437" s="302">
        <v>3.473684210526315</v>
      </c>
      <c r="F8437" s="299" t="s">
        <v>80</v>
      </c>
    </row>
    <row r="8438" spans="1:6" x14ac:dyDescent="0.3">
      <c r="A8438" s="299" t="s">
        <v>496</v>
      </c>
      <c r="B8438" s="300">
        <v>3</v>
      </c>
      <c r="C8438" s="299" t="s">
        <v>91</v>
      </c>
      <c r="D8438" s="299" t="s">
        <v>64</v>
      </c>
      <c r="E8438" s="302">
        <v>774.63157894736844</v>
      </c>
      <c r="F8438" s="299" t="s">
        <v>77</v>
      </c>
    </row>
    <row r="8439" spans="1:6" x14ac:dyDescent="0.3">
      <c r="A8439" s="299" t="s">
        <v>496</v>
      </c>
      <c r="B8439" s="300">
        <v>3</v>
      </c>
      <c r="C8439" s="299" t="s">
        <v>91</v>
      </c>
      <c r="D8439" s="299" t="s">
        <v>65</v>
      </c>
      <c r="E8439" s="302">
        <v>1548.9473684210527</v>
      </c>
      <c r="F8439" s="299" t="s">
        <v>187</v>
      </c>
    </row>
    <row r="8440" spans="1:6" x14ac:dyDescent="0.3">
      <c r="A8440" s="299" t="s">
        <v>496</v>
      </c>
      <c r="B8440" s="300">
        <v>3</v>
      </c>
      <c r="C8440" s="299" t="s">
        <v>91</v>
      </c>
      <c r="D8440" s="299" t="s">
        <v>65</v>
      </c>
      <c r="E8440" s="302">
        <v>3.9999999999999982</v>
      </c>
      <c r="F8440" s="299" t="s">
        <v>80</v>
      </c>
    </row>
    <row r="8441" spans="1:6" x14ac:dyDescent="0.3">
      <c r="A8441" s="299" t="s">
        <v>496</v>
      </c>
      <c r="B8441" s="300">
        <v>3</v>
      </c>
      <c r="C8441" s="299" t="s">
        <v>91</v>
      </c>
      <c r="D8441" s="299" t="s">
        <v>65</v>
      </c>
      <c r="E8441" s="302">
        <v>1359.9473684210525</v>
      </c>
      <c r="F8441" s="299" t="s">
        <v>77</v>
      </c>
    </row>
    <row r="8442" spans="1:6" x14ac:dyDescent="0.3">
      <c r="A8442" s="299" t="s">
        <v>496</v>
      </c>
      <c r="B8442" s="300">
        <v>3</v>
      </c>
      <c r="C8442" s="299" t="s">
        <v>91</v>
      </c>
      <c r="D8442" s="299" t="s">
        <v>67</v>
      </c>
      <c r="E8442" s="302">
        <v>3.0000000000000004</v>
      </c>
      <c r="F8442" s="299" t="s">
        <v>187</v>
      </c>
    </row>
    <row r="8443" spans="1:6" x14ac:dyDescent="0.3">
      <c r="A8443" s="299" t="s">
        <v>496</v>
      </c>
      <c r="B8443" s="300">
        <v>3</v>
      </c>
      <c r="C8443" s="299" t="s">
        <v>91</v>
      </c>
      <c r="D8443" s="299" t="s">
        <v>67</v>
      </c>
      <c r="E8443" s="302">
        <v>95</v>
      </c>
      <c r="F8443" s="299" t="s">
        <v>77</v>
      </c>
    </row>
    <row r="8444" spans="1:6" x14ac:dyDescent="0.3">
      <c r="A8444" s="299" t="s">
        <v>496</v>
      </c>
      <c r="B8444" s="300">
        <v>3</v>
      </c>
      <c r="C8444" s="299" t="s">
        <v>91</v>
      </c>
      <c r="D8444" s="299" t="s">
        <v>66</v>
      </c>
      <c r="E8444" s="302">
        <v>12.000000000000002</v>
      </c>
      <c r="F8444" s="299" t="s">
        <v>77</v>
      </c>
    </row>
    <row r="8445" spans="1:6" x14ac:dyDescent="0.3">
      <c r="A8445" s="299" t="s">
        <v>496</v>
      </c>
      <c r="B8445" s="300">
        <v>3</v>
      </c>
      <c r="C8445" s="299" t="s">
        <v>92</v>
      </c>
      <c r="D8445" s="299" t="s">
        <v>47</v>
      </c>
      <c r="E8445" s="302">
        <v>36.421052631578945</v>
      </c>
      <c r="F8445" s="299" t="s">
        <v>187</v>
      </c>
    </row>
    <row r="8446" spans="1:6" x14ac:dyDescent="0.3">
      <c r="A8446" s="299" t="s">
        <v>496</v>
      </c>
      <c r="B8446" s="300">
        <v>3</v>
      </c>
      <c r="C8446" s="299" t="s">
        <v>92</v>
      </c>
      <c r="D8446" s="299" t="s">
        <v>47</v>
      </c>
      <c r="E8446" s="302">
        <v>1.9999999999999991</v>
      </c>
      <c r="F8446" s="299" t="s">
        <v>81</v>
      </c>
    </row>
    <row r="8447" spans="1:6" x14ac:dyDescent="0.3">
      <c r="A8447" s="299" t="s">
        <v>496</v>
      </c>
      <c r="B8447" s="300">
        <v>3</v>
      </c>
      <c r="C8447" s="299" t="s">
        <v>92</v>
      </c>
      <c r="D8447" s="299" t="s">
        <v>47</v>
      </c>
      <c r="E8447" s="302">
        <v>4.6842105263157885</v>
      </c>
      <c r="F8447" s="299" t="s">
        <v>80</v>
      </c>
    </row>
    <row r="8448" spans="1:6" x14ac:dyDescent="0.3">
      <c r="A8448" s="299" t="s">
        <v>496</v>
      </c>
      <c r="B8448" s="300">
        <v>3</v>
      </c>
      <c r="C8448" s="299" t="s">
        <v>92</v>
      </c>
      <c r="D8448" s="299" t="s">
        <v>47</v>
      </c>
      <c r="E8448" s="302">
        <v>43.947368421052651</v>
      </c>
      <c r="F8448" s="299" t="s">
        <v>188</v>
      </c>
    </row>
    <row r="8449" spans="1:6" x14ac:dyDescent="0.3">
      <c r="A8449" s="299" t="s">
        <v>496</v>
      </c>
      <c r="B8449" s="300">
        <v>3</v>
      </c>
      <c r="C8449" s="299" t="s">
        <v>92</v>
      </c>
      <c r="D8449" s="299" t="s">
        <v>47</v>
      </c>
      <c r="E8449" s="302">
        <v>24.684210526315791</v>
      </c>
      <c r="F8449" s="299" t="s">
        <v>77</v>
      </c>
    </row>
    <row r="8450" spans="1:6" x14ac:dyDescent="0.3">
      <c r="A8450" s="299" t="s">
        <v>496</v>
      </c>
      <c r="B8450" s="300">
        <v>3</v>
      </c>
      <c r="C8450" s="299" t="s">
        <v>92</v>
      </c>
      <c r="D8450" s="299" t="s">
        <v>48</v>
      </c>
      <c r="E8450" s="302">
        <v>1.9999999999999991</v>
      </c>
      <c r="F8450" s="299" t="s">
        <v>187</v>
      </c>
    </row>
    <row r="8451" spans="1:6" x14ac:dyDescent="0.3">
      <c r="A8451" s="299" t="s">
        <v>496</v>
      </c>
      <c r="B8451" s="300">
        <v>3</v>
      </c>
      <c r="C8451" s="299" t="s">
        <v>92</v>
      </c>
      <c r="D8451" s="299" t="s">
        <v>48</v>
      </c>
      <c r="E8451" s="302">
        <v>15.999999999999993</v>
      </c>
      <c r="F8451" s="299" t="s">
        <v>77</v>
      </c>
    </row>
    <row r="8452" spans="1:6" x14ac:dyDescent="0.3">
      <c r="A8452" s="299" t="s">
        <v>496</v>
      </c>
      <c r="B8452" s="300">
        <v>3</v>
      </c>
      <c r="C8452" s="299" t="s">
        <v>92</v>
      </c>
      <c r="D8452" s="299" t="s">
        <v>49</v>
      </c>
      <c r="E8452" s="302">
        <v>360.15789473684208</v>
      </c>
      <c r="F8452" s="299" t="s">
        <v>187</v>
      </c>
    </row>
    <row r="8453" spans="1:6" x14ac:dyDescent="0.3">
      <c r="A8453" s="299" t="s">
        <v>496</v>
      </c>
      <c r="B8453" s="300">
        <v>3</v>
      </c>
      <c r="C8453" s="299" t="s">
        <v>92</v>
      </c>
      <c r="D8453" s="299" t="s">
        <v>49</v>
      </c>
      <c r="E8453" s="302">
        <v>1625.2631578947371</v>
      </c>
      <c r="F8453" s="299" t="s">
        <v>77</v>
      </c>
    </row>
    <row r="8454" spans="1:6" x14ac:dyDescent="0.3">
      <c r="A8454" s="299" t="s">
        <v>496</v>
      </c>
      <c r="B8454" s="300">
        <v>3</v>
      </c>
      <c r="C8454" s="299" t="s">
        <v>92</v>
      </c>
      <c r="D8454" s="299" t="s">
        <v>50</v>
      </c>
      <c r="E8454" s="302">
        <v>6.0000000000000009</v>
      </c>
      <c r="F8454" s="299" t="s">
        <v>187</v>
      </c>
    </row>
    <row r="8455" spans="1:6" x14ac:dyDescent="0.3">
      <c r="A8455" s="299" t="s">
        <v>496</v>
      </c>
      <c r="B8455" s="300">
        <v>3</v>
      </c>
      <c r="C8455" s="299" t="s">
        <v>92</v>
      </c>
      <c r="D8455" s="299" t="s">
        <v>50</v>
      </c>
      <c r="E8455" s="302">
        <v>17.789473684210524</v>
      </c>
      <c r="F8455" s="299" t="s">
        <v>77</v>
      </c>
    </row>
    <row r="8456" spans="1:6" x14ac:dyDescent="0.3">
      <c r="A8456" s="299" t="s">
        <v>496</v>
      </c>
      <c r="B8456" s="300">
        <v>3</v>
      </c>
      <c r="C8456" s="299" t="s">
        <v>92</v>
      </c>
      <c r="D8456" s="299" t="s">
        <v>51</v>
      </c>
      <c r="E8456" s="302">
        <v>3.8421052631578929</v>
      </c>
      <c r="F8456" s="299" t="s">
        <v>187</v>
      </c>
    </row>
    <row r="8457" spans="1:6" x14ac:dyDescent="0.3">
      <c r="A8457" s="299" t="s">
        <v>496</v>
      </c>
      <c r="B8457" s="300">
        <v>3</v>
      </c>
      <c r="C8457" s="299" t="s">
        <v>92</v>
      </c>
      <c r="D8457" s="299" t="s">
        <v>51</v>
      </c>
      <c r="E8457" s="302">
        <v>83.94736842105263</v>
      </c>
      <c r="F8457" s="299" t="s">
        <v>77</v>
      </c>
    </row>
    <row r="8458" spans="1:6" x14ac:dyDescent="0.3">
      <c r="A8458" s="299" t="s">
        <v>496</v>
      </c>
      <c r="B8458" s="300">
        <v>3</v>
      </c>
      <c r="C8458" s="299" t="s">
        <v>92</v>
      </c>
      <c r="D8458" s="299" t="s">
        <v>52</v>
      </c>
      <c r="E8458" s="302">
        <v>2313.4736842105262</v>
      </c>
      <c r="F8458" s="299" t="s">
        <v>187</v>
      </c>
    </row>
    <row r="8459" spans="1:6" x14ac:dyDescent="0.3">
      <c r="A8459" s="299" t="s">
        <v>496</v>
      </c>
      <c r="B8459" s="300">
        <v>3</v>
      </c>
      <c r="C8459" s="299" t="s">
        <v>92</v>
      </c>
      <c r="D8459" s="299" t="s">
        <v>52</v>
      </c>
      <c r="E8459" s="302">
        <v>1.6842105263157894</v>
      </c>
      <c r="F8459" s="299" t="s">
        <v>80</v>
      </c>
    </row>
    <row r="8460" spans="1:6" x14ac:dyDescent="0.3">
      <c r="A8460" s="299" t="s">
        <v>496</v>
      </c>
      <c r="B8460" s="300">
        <v>3</v>
      </c>
      <c r="C8460" s="299" t="s">
        <v>92</v>
      </c>
      <c r="D8460" s="299" t="s">
        <v>52</v>
      </c>
      <c r="E8460" s="302">
        <v>0.99999999999999956</v>
      </c>
      <c r="F8460" s="299" t="s">
        <v>188</v>
      </c>
    </row>
    <row r="8461" spans="1:6" x14ac:dyDescent="0.3">
      <c r="A8461" s="299" t="s">
        <v>496</v>
      </c>
      <c r="B8461" s="300">
        <v>3</v>
      </c>
      <c r="C8461" s="299" t="s">
        <v>92</v>
      </c>
      <c r="D8461" s="299" t="s">
        <v>52</v>
      </c>
      <c r="E8461" s="302">
        <v>2211.9473684210525</v>
      </c>
      <c r="F8461" s="299" t="s">
        <v>77</v>
      </c>
    </row>
    <row r="8462" spans="1:6" x14ac:dyDescent="0.3">
      <c r="A8462" s="299" t="s">
        <v>496</v>
      </c>
      <c r="B8462" s="300">
        <v>3</v>
      </c>
      <c r="C8462" s="299" t="s">
        <v>92</v>
      </c>
      <c r="D8462" s="299" t="s">
        <v>53</v>
      </c>
      <c r="E8462" s="302">
        <v>2241.8947368421054</v>
      </c>
      <c r="F8462" s="299" t="s">
        <v>187</v>
      </c>
    </row>
    <row r="8463" spans="1:6" x14ac:dyDescent="0.3">
      <c r="A8463" s="299" t="s">
        <v>496</v>
      </c>
      <c r="B8463" s="300">
        <v>3</v>
      </c>
      <c r="C8463" s="299" t="s">
        <v>92</v>
      </c>
      <c r="D8463" s="299" t="s">
        <v>53</v>
      </c>
      <c r="E8463" s="302">
        <v>0.99999999999999956</v>
      </c>
      <c r="F8463" s="299" t="s">
        <v>188</v>
      </c>
    </row>
    <row r="8464" spans="1:6" x14ac:dyDescent="0.3">
      <c r="A8464" s="299" t="s">
        <v>496</v>
      </c>
      <c r="B8464" s="300">
        <v>3</v>
      </c>
      <c r="C8464" s="299" t="s">
        <v>92</v>
      </c>
      <c r="D8464" s="299" t="s">
        <v>53</v>
      </c>
      <c r="E8464" s="302">
        <v>4024.8947368421041</v>
      </c>
      <c r="F8464" s="299" t="s">
        <v>77</v>
      </c>
    </row>
    <row r="8465" spans="1:6" x14ac:dyDescent="0.3">
      <c r="A8465" s="299" t="s">
        <v>496</v>
      </c>
      <c r="B8465" s="300">
        <v>3</v>
      </c>
      <c r="C8465" s="299" t="s">
        <v>92</v>
      </c>
      <c r="D8465" s="299" t="s">
        <v>54</v>
      </c>
      <c r="E8465" s="302">
        <v>368.21052631578948</v>
      </c>
      <c r="F8465" s="299" t="s">
        <v>187</v>
      </c>
    </row>
    <row r="8466" spans="1:6" x14ac:dyDescent="0.3">
      <c r="A8466" s="299" t="s">
        <v>496</v>
      </c>
      <c r="B8466" s="300">
        <v>3</v>
      </c>
      <c r="C8466" s="299" t="s">
        <v>92</v>
      </c>
      <c r="D8466" s="299" t="s">
        <v>54</v>
      </c>
      <c r="E8466" s="302">
        <v>6.0000000000000009</v>
      </c>
      <c r="F8466" s="299" t="s">
        <v>81</v>
      </c>
    </row>
    <row r="8467" spans="1:6" x14ac:dyDescent="0.3">
      <c r="A8467" s="299" t="s">
        <v>496</v>
      </c>
      <c r="B8467" s="300">
        <v>3</v>
      </c>
      <c r="C8467" s="299" t="s">
        <v>92</v>
      </c>
      <c r="D8467" s="299" t="s">
        <v>54</v>
      </c>
      <c r="E8467" s="302">
        <v>44.157894736842103</v>
      </c>
      <c r="F8467" s="299" t="s">
        <v>80</v>
      </c>
    </row>
    <row r="8468" spans="1:6" x14ac:dyDescent="0.3">
      <c r="A8468" s="299" t="s">
        <v>496</v>
      </c>
      <c r="B8468" s="300">
        <v>3</v>
      </c>
      <c r="C8468" s="299" t="s">
        <v>92</v>
      </c>
      <c r="D8468" s="299" t="s">
        <v>54</v>
      </c>
      <c r="E8468" s="302">
        <v>2532.4210526315792</v>
      </c>
      <c r="F8468" s="299" t="s">
        <v>77</v>
      </c>
    </row>
    <row r="8469" spans="1:6" x14ac:dyDescent="0.3">
      <c r="A8469" s="299" t="s">
        <v>496</v>
      </c>
      <c r="B8469" s="300">
        <v>3</v>
      </c>
      <c r="C8469" s="299" t="s">
        <v>92</v>
      </c>
      <c r="D8469" s="299" t="s">
        <v>55</v>
      </c>
      <c r="E8469" s="302">
        <v>2443.6842105263158</v>
      </c>
      <c r="F8469" s="299" t="s">
        <v>187</v>
      </c>
    </row>
    <row r="8470" spans="1:6" x14ac:dyDescent="0.3">
      <c r="A8470" s="299" t="s">
        <v>496</v>
      </c>
      <c r="B8470" s="300">
        <v>3</v>
      </c>
      <c r="C8470" s="299" t="s">
        <v>92</v>
      </c>
      <c r="D8470" s="299" t="s">
        <v>55</v>
      </c>
      <c r="E8470" s="302">
        <v>0.99999999999999956</v>
      </c>
      <c r="F8470" s="299" t="s">
        <v>80</v>
      </c>
    </row>
    <row r="8471" spans="1:6" x14ac:dyDescent="0.3">
      <c r="A8471" s="299" t="s">
        <v>496</v>
      </c>
      <c r="B8471" s="300">
        <v>3</v>
      </c>
      <c r="C8471" s="299" t="s">
        <v>92</v>
      </c>
      <c r="D8471" s="299" t="s">
        <v>55</v>
      </c>
      <c r="E8471" s="302">
        <v>7116.6315789473683</v>
      </c>
      <c r="F8471" s="299" t="s">
        <v>77</v>
      </c>
    </row>
    <row r="8472" spans="1:6" x14ac:dyDescent="0.3">
      <c r="A8472" s="299" t="s">
        <v>496</v>
      </c>
      <c r="B8472" s="300">
        <v>3</v>
      </c>
      <c r="C8472" s="299" t="s">
        <v>92</v>
      </c>
      <c r="D8472" s="299" t="s">
        <v>56</v>
      </c>
      <c r="E8472" s="302">
        <v>532.73684210526312</v>
      </c>
      <c r="F8472" s="299" t="s">
        <v>187</v>
      </c>
    </row>
    <row r="8473" spans="1:6" x14ac:dyDescent="0.3">
      <c r="A8473" s="299" t="s">
        <v>496</v>
      </c>
      <c r="B8473" s="300">
        <v>3</v>
      </c>
      <c r="C8473" s="299" t="s">
        <v>92</v>
      </c>
      <c r="D8473" s="299" t="s">
        <v>56</v>
      </c>
      <c r="E8473" s="302">
        <v>465.57894736842104</v>
      </c>
      <c r="F8473" s="299" t="s">
        <v>77</v>
      </c>
    </row>
    <row r="8474" spans="1:6" x14ac:dyDescent="0.3">
      <c r="A8474" s="299" t="s">
        <v>496</v>
      </c>
      <c r="B8474" s="300">
        <v>3</v>
      </c>
      <c r="C8474" s="299" t="s">
        <v>92</v>
      </c>
      <c r="D8474" s="299" t="s">
        <v>57</v>
      </c>
      <c r="E8474" s="302">
        <v>152.15789473684211</v>
      </c>
      <c r="F8474" s="299" t="s">
        <v>187</v>
      </c>
    </row>
    <row r="8475" spans="1:6" x14ac:dyDescent="0.3">
      <c r="A8475" s="299" t="s">
        <v>496</v>
      </c>
      <c r="B8475" s="300">
        <v>3</v>
      </c>
      <c r="C8475" s="299" t="s">
        <v>92</v>
      </c>
      <c r="D8475" s="299" t="s">
        <v>57</v>
      </c>
      <c r="E8475" s="302">
        <v>233.10526315789477</v>
      </c>
      <c r="F8475" s="299" t="s">
        <v>77</v>
      </c>
    </row>
    <row r="8476" spans="1:6" x14ac:dyDescent="0.3">
      <c r="A8476" s="299" t="s">
        <v>496</v>
      </c>
      <c r="B8476" s="300">
        <v>3</v>
      </c>
      <c r="C8476" s="299" t="s">
        <v>92</v>
      </c>
      <c r="D8476" s="299" t="s">
        <v>58</v>
      </c>
      <c r="E8476" s="302">
        <v>1099.9473684210525</v>
      </c>
      <c r="F8476" s="299" t="s">
        <v>187</v>
      </c>
    </row>
    <row r="8477" spans="1:6" x14ac:dyDescent="0.3">
      <c r="A8477" s="299" t="s">
        <v>496</v>
      </c>
      <c r="B8477" s="300">
        <v>3</v>
      </c>
      <c r="C8477" s="299" t="s">
        <v>92</v>
      </c>
      <c r="D8477" s="299" t="s">
        <v>58</v>
      </c>
      <c r="E8477" s="302">
        <v>766.52631578947364</v>
      </c>
      <c r="F8477" s="299" t="s">
        <v>77</v>
      </c>
    </row>
    <row r="8478" spans="1:6" x14ac:dyDescent="0.3">
      <c r="A8478" s="299" t="s">
        <v>496</v>
      </c>
      <c r="B8478" s="300">
        <v>3</v>
      </c>
      <c r="C8478" s="299" t="s">
        <v>92</v>
      </c>
      <c r="D8478" s="299" t="s">
        <v>59</v>
      </c>
      <c r="E8478" s="302">
        <v>1137.1052631578946</v>
      </c>
      <c r="F8478" s="299" t="s">
        <v>187</v>
      </c>
    </row>
    <row r="8479" spans="1:6" x14ac:dyDescent="0.3">
      <c r="A8479" s="299" t="s">
        <v>496</v>
      </c>
      <c r="B8479" s="300">
        <v>3</v>
      </c>
      <c r="C8479" s="299" t="s">
        <v>92</v>
      </c>
      <c r="D8479" s="299" t="s">
        <v>59</v>
      </c>
      <c r="E8479" s="302">
        <v>896.15789473684197</v>
      </c>
      <c r="F8479" s="299" t="s">
        <v>77</v>
      </c>
    </row>
    <row r="8480" spans="1:6" x14ac:dyDescent="0.3">
      <c r="A8480" s="299" t="s">
        <v>496</v>
      </c>
      <c r="B8480" s="300">
        <v>3</v>
      </c>
      <c r="C8480" s="299" t="s">
        <v>92</v>
      </c>
      <c r="D8480" s="299" t="s">
        <v>60</v>
      </c>
      <c r="E8480" s="302">
        <v>1235.2105263157894</v>
      </c>
      <c r="F8480" s="299" t="s">
        <v>187</v>
      </c>
    </row>
    <row r="8481" spans="1:6" x14ac:dyDescent="0.3">
      <c r="A8481" s="299" t="s">
        <v>496</v>
      </c>
      <c r="B8481" s="300">
        <v>3</v>
      </c>
      <c r="C8481" s="299" t="s">
        <v>92</v>
      </c>
      <c r="D8481" s="299" t="s">
        <v>60</v>
      </c>
      <c r="E8481" s="302">
        <v>2.9473684210526323</v>
      </c>
      <c r="F8481" s="299" t="s">
        <v>80</v>
      </c>
    </row>
    <row r="8482" spans="1:6" x14ac:dyDescent="0.3">
      <c r="A8482" s="299" t="s">
        <v>496</v>
      </c>
      <c r="B8482" s="300">
        <v>3</v>
      </c>
      <c r="C8482" s="299" t="s">
        <v>92</v>
      </c>
      <c r="D8482" s="299" t="s">
        <v>60</v>
      </c>
      <c r="E8482" s="302">
        <v>2140.2105263157896</v>
      </c>
      <c r="F8482" s="299" t="s">
        <v>77</v>
      </c>
    </row>
    <row r="8483" spans="1:6" x14ac:dyDescent="0.3">
      <c r="A8483" s="299" t="s">
        <v>496</v>
      </c>
      <c r="B8483" s="300">
        <v>3</v>
      </c>
      <c r="C8483" s="299" t="s">
        <v>92</v>
      </c>
      <c r="D8483" s="299" t="s">
        <v>61</v>
      </c>
      <c r="E8483" s="302">
        <v>7.0526315789473664</v>
      </c>
      <c r="F8483" s="299" t="s">
        <v>187</v>
      </c>
    </row>
    <row r="8484" spans="1:6" x14ac:dyDescent="0.3">
      <c r="A8484" s="299" t="s">
        <v>496</v>
      </c>
      <c r="B8484" s="300">
        <v>3</v>
      </c>
      <c r="C8484" s="299" t="s">
        <v>92</v>
      </c>
      <c r="D8484" s="299" t="s">
        <v>61</v>
      </c>
      <c r="E8484" s="302">
        <v>192.15789473684214</v>
      </c>
      <c r="F8484" s="299" t="s">
        <v>77</v>
      </c>
    </row>
    <row r="8485" spans="1:6" x14ac:dyDescent="0.3">
      <c r="A8485" s="299" t="s">
        <v>496</v>
      </c>
      <c r="B8485" s="300">
        <v>3</v>
      </c>
      <c r="C8485" s="299" t="s">
        <v>92</v>
      </c>
      <c r="D8485" s="299" t="s">
        <v>62</v>
      </c>
      <c r="E8485" s="302">
        <v>303.68421052631584</v>
      </c>
      <c r="F8485" s="299" t="s">
        <v>187</v>
      </c>
    </row>
    <row r="8486" spans="1:6" x14ac:dyDescent="0.3">
      <c r="A8486" s="299" t="s">
        <v>496</v>
      </c>
      <c r="B8486" s="300">
        <v>3</v>
      </c>
      <c r="C8486" s="299" t="s">
        <v>92</v>
      </c>
      <c r="D8486" s="299" t="s">
        <v>62</v>
      </c>
      <c r="E8486" s="302">
        <v>735.00000000000011</v>
      </c>
      <c r="F8486" s="299" t="s">
        <v>77</v>
      </c>
    </row>
    <row r="8487" spans="1:6" x14ac:dyDescent="0.3">
      <c r="A8487" s="299" t="s">
        <v>496</v>
      </c>
      <c r="B8487" s="300">
        <v>3</v>
      </c>
      <c r="C8487" s="299" t="s">
        <v>92</v>
      </c>
      <c r="D8487" s="299" t="s">
        <v>63</v>
      </c>
      <c r="E8487" s="302">
        <v>446.78947368421058</v>
      </c>
      <c r="F8487" s="299" t="s">
        <v>187</v>
      </c>
    </row>
    <row r="8488" spans="1:6" x14ac:dyDescent="0.3">
      <c r="A8488" s="299" t="s">
        <v>496</v>
      </c>
      <c r="B8488" s="300">
        <v>3</v>
      </c>
      <c r="C8488" s="299" t="s">
        <v>92</v>
      </c>
      <c r="D8488" s="299" t="s">
        <v>63</v>
      </c>
      <c r="E8488" s="302">
        <v>1374.1578947368425</v>
      </c>
      <c r="F8488" s="299" t="s">
        <v>77</v>
      </c>
    </row>
    <row r="8489" spans="1:6" x14ac:dyDescent="0.3">
      <c r="A8489" s="299" t="s">
        <v>496</v>
      </c>
      <c r="B8489" s="300">
        <v>3</v>
      </c>
      <c r="C8489" s="299" t="s">
        <v>92</v>
      </c>
      <c r="D8489" s="299" t="s">
        <v>64</v>
      </c>
      <c r="E8489" s="302">
        <v>259.26315789473676</v>
      </c>
      <c r="F8489" s="299" t="s">
        <v>187</v>
      </c>
    </row>
    <row r="8490" spans="1:6" x14ac:dyDescent="0.3">
      <c r="A8490" s="299" t="s">
        <v>496</v>
      </c>
      <c r="B8490" s="300">
        <v>3</v>
      </c>
      <c r="C8490" s="299" t="s">
        <v>92</v>
      </c>
      <c r="D8490" s="299" t="s">
        <v>64</v>
      </c>
      <c r="E8490" s="302">
        <v>563.52631578947376</v>
      </c>
      <c r="F8490" s="299" t="s">
        <v>77</v>
      </c>
    </row>
    <row r="8491" spans="1:6" x14ac:dyDescent="0.3">
      <c r="A8491" s="299" t="s">
        <v>496</v>
      </c>
      <c r="B8491" s="300">
        <v>3</v>
      </c>
      <c r="C8491" s="299" t="s">
        <v>92</v>
      </c>
      <c r="D8491" s="299" t="s">
        <v>65</v>
      </c>
      <c r="E8491" s="302">
        <v>849.52631578947376</v>
      </c>
      <c r="F8491" s="299" t="s">
        <v>187</v>
      </c>
    </row>
    <row r="8492" spans="1:6" x14ac:dyDescent="0.3">
      <c r="A8492" s="299" t="s">
        <v>496</v>
      </c>
      <c r="B8492" s="300">
        <v>3</v>
      </c>
      <c r="C8492" s="299" t="s">
        <v>92</v>
      </c>
      <c r="D8492" s="299" t="s">
        <v>65</v>
      </c>
      <c r="E8492" s="302">
        <v>469.0526315789474</v>
      </c>
      <c r="F8492" s="299" t="s">
        <v>77</v>
      </c>
    </row>
    <row r="8493" spans="1:6" x14ac:dyDescent="0.3">
      <c r="A8493" s="299" t="s">
        <v>496</v>
      </c>
      <c r="B8493" s="300">
        <v>3</v>
      </c>
      <c r="C8493" s="299" t="s">
        <v>92</v>
      </c>
      <c r="D8493" s="299" t="s">
        <v>67</v>
      </c>
      <c r="E8493" s="302">
        <v>1.9999999999999991</v>
      </c>
      <c r="F8493" s="299" t="s">
        <v>187</v>
      </c>
    </row>
    <row r="8494" spans="1:6" x14ac:dyDescent="0.3">
      <c r="A8494" s="299" t="s">
        <v>496</v>
      </c>
      <c r="B8494" s="300">
        <v>3</v>
      </c>
      <c r="C8494" s="299" t="s">
        <v>92</v>
      </c>
      <c r="D8494" s="299" t="s">
        <v>67</v>
      </c>
      <c r="E8494" s="302">
        <v>97.31578947368422</v>
      </c>
      <c r="F8494" s="299" t="s">
        <v>77</v>
      </c>
    </row>
    <row r="8495" spans="1:6" x14ac:dyDescent="0.3">
      <c r="A8495" s="299" t="s">
        <v>496</v>
      </c>
      <c r="B8495" s="300">
        <v>3</v>
      </c>
      <c r="C8495" s="299" t="s">
        <v>92</v>
      </c>
      <c r="D8495" s="299" t="s">
        <v>66</v>
      </c>
      <c r="E8495" s="302">
        <v>6.9999999999999973</v>
      </c>
      <c r="F8495" s="299" t="s">
        <v>77</v>
      </c>
    </row>
    <row r="8496" spans="1:6" x14ac:dyDescent="0.3">
      <c r="A8496" s="299" t="s">
        <v>496</v>
      </c>
      <c r="B8496" s="300">
        <v>4</v>
      </c>
      <c r="C8496" s="299" t="s">
        <v>91</v>
      </c>
      <c r="D8496" s="299" t="s">
        <v>47</v>
      </c>
      <c r="E8496" s="302">
        <v>291.00000000000006</v>
      </c>
      <c r="F8496" s="299" t="s">
        <v>187</v>
      </c>
    </row>
    <row r="8497" spans="1:6" x14ac:dyDescent="0.3">
      <c r="A8497" s="299" t="s">
        <v>496</v>
      </c>
      <c r="B8497" s="300">
        <v>4</v>
      </c>
      <c r="C8497" s="299" t="s">
        <v>91</v>
      </c>
      <c r="D8497" s="299" t="s">
        <v>47</v>
      </c>
      <c r="E8497" s="302">
        <v>65.473684210526315</v>
      </c>
      <c r="F8497" s="299" t="s">
        <v>80</v>
      </c>
    </row>
    <row r="8498" spans="1:6" x14ac:dyDescent="0.3">
      <c r="A8498" s="299" t="s">
        <v>496</v>
      </c>
      <c r="B8498" s="300">
        <v>4</v>
      </c>
      <c r="C8498" s="299" t="s">
        <v>91</v>
      </c>
      <c r="D8498" s="299" t="s">
        <v>47</v>
      </c>
      <c r="E8498" s="302">
        <v>607.84210526315792</v>
      </c>
      <c r="F8498" s="299" t="s">
        <v>188</v>
      </c>
    </row>
    <row r="8499" spans="1:6" x14ac:dyDescent="0.3">
      <c r="A8499" s="299" t="s">
        <v>496</v>
      </c>
      <c r="B8499" s="300">
        <v>4</v>
      </c>
      <c r="C8499" s="299" t="s">
        <v>91</v>
      </c>
      <c r="D8499" s="299" t="s">
        <v>47</v>
      </c>
      <c r="E8499" s="302">
        <v>177.31578947368428</v>
      </c>
      <c r="F8499" s="299" t="s">
        <v>77</v>
      </c>
    </row>
    <row r="8500" spans="1:6" x14ac:dyDescent="0.3">
      <c r="A8500" s="299" t="s">
        <v>496</v>
      </c>
      <c r="B8500" s="300">
        <v>4</v>
      </c>
      <c r="C8500" s="299" t="s">
        <v>91</v>
      </c>
      <c r="D8500" s="299" t="s">
        <v>48</v>
      </c>
      <c r="E8500" s="302">
        <v>0.99999999999999956</v>
      </c>
      <c r="F8500" s="299" t="s">
        <v>187</v>
      </c>
    </row>
    <row r="8501" spans="1:6" x14ac:dyDescent="0.3">
      <c r="A8501" s="299" t="s">
        <v>496</v>
      </c>
      <c r="B8501" s="300">
        <v>4</v>
      </c>
      <c r="C8501" s="299" t="s">
        <v>91</v>
      </c>
      <c r="D8501" s="299" t="s">
        <v>48</v>
      </c>
      <c r="E8501" s="302">
        <v>27.999999999999996</v>
      </c>
      <c r="F8501" s="299" t="s">
        <v>77</v>
      </c>
    </row>
    <row r="8502" spans="1:6" x14ac:dyDescent="0.3">
      <c r="A8502" s="299" t="s">
        <v>496</v>
      </c>
      <c r="B8502" s="300">
        <v>4</v>
      </c>
      <c r="C8502" s="299" t="s">
        <v>91</v>
      </c>
      <c r="D8502" s="299" t="s">
        <v>49</v>
      </c>
      <c r="E8502" s="302">
        <v>84.157894736842096</v>
      </c>
      <c r="F8502" s="299" t="s">
        <v>187</v>
      </c>
    </row>
    <row r="8503" spans="1:6" x14ac:dyDescent="0.3">
      <c r="A8503" s="299" t="s">
        <v>496</v>
      </c>
      <c r="B8503" s="300">
        <v>4</v>
      </c>
      <c r="C8503" s="299" t="s">
        <v>91</v>
      </c>
      <c r="D8503" s="299" t="s">
        <v>49</v>
      </c>
      <c r="E8503" s="302">
        <v>0.99999999999999956</v>
      </c>
      <c r="F8503" s="299" t="s">
        <v>81</v>
      </c>
    </row>
    <row r="8504" spans="1:6" x14ac:dyDescent="0.3">
      <c r="A8504" s="299" t="s">
        <v>496</v>
      </c>
      <c r="B8504" s="300">
        <v>4</v>
      </c>
      <c r="C8504" s="299" t="s">
        <v>91</v>
      </c>
      <c r="D8504" s="299" t="s">
        <v>49</v>
      </c>
      <c r="E8504" s="302">
        <v>840.31578947368428</v>
      </c>
      <c r="F8504" s="299" t="s">
        <v>77</v>
      </c>
    </row>
    <row r="8505" spans="1:6" x14ac:dyDescent="0.3">
      <c r="A8505" s="299" t="s">
        <v>496</v>
      </c>
      <c r="B8505" s="300">
        <v>4</v>
      </c>
      <c r="C8505" s="299" t="s">
        <v>91</v>
      </c>
      <c r="D8505" s="299" t="s">
        <v>50</v>
      </c>
      <c r="E8505" s="302">
        <v>6.3684210526315788</v>
      </c>
      <c r="F8505" s="299" t="s">
        <v>77</v>
      </c>
    </row>
    <row r="8506" spans="1:6" x14ac:dyDescent="0.3">
      <c r="A8506" s="299" t="s">
        <v>496</v>
      </c>
      <c r="B8506" s="300">
        <v>4</v>
      </c>
      <c r="C8506" s="299" t="s">
        <v>91</v>
      </c>
      <c r="D8506" s="299" t="s">
        <v>51</v>
      </c>
      <c r="E8506" s="302">
        <v>3.0000000000000004</v>
      </c>
      <c r="F8506" s="299" t="s">
        <v>187</v>
      </c>
    </row>
    <row r="8507" spans="1:6" x14ac:dyDescent="0.3">
      <c r="A8507" s="299" t="s">
        <v>496</v>
      </c>
      <c r="B8507" s="300">
        <v>4</v>
      </c>
      <c r="C8507" s="299" t="s">
        <v>91</v>
      </c>
      <c r="D8507" s="299" t="s">
        <v>51</v>
      </c>
      <c r="E8507" s="302">
        <v>48.947368421052644</v>
      </c>
      <c r="F8507" s="299" t="s">
        <v>77</v>
      </c>
    </row>
    <row r="8508" spans="1:6" x14ac:dyDescent="0.3">
      <c r="A8508" s="299" t="s">
        <v>496</v>
      </c>
      <c r="B8508" s="300">
        <v>4</v>
      </c>
      <c r="C8508" s="299" t="s">
        <v>91</v>
      </c>
      <c r="D8508" s="299" t="s">
        <v>52</v>
      </c>
      <c r="E8508" s="302">
        <v>400.9473684210526</v>
      </c>
      <c r="F8508" s="299" t="s">
        <v>187</v>
      </c>
    </row>
    <row r="8509" spans="1:6" x14ac:dyDescent="0.3">
      <c r="A8509" s="299" t="s">
        <v>496</v>
      </c>
      <c r="B8509" s="300">
        <v>4</v>
      </c>
      <c r="C8509" s="299" t="s">
        <v>91</v>
      </c>
      <c r="D8509" s="299" t="s">
        <v>52</v>
      </c>
      <c r="E8509" s="302">
        <v>0.99999999999999956</v>
      </c>
      <c r="F8509" s="299" t="s">
        <v>188</v>
      </c>
    </row>
    <row r="8510" spans="1:6" x14ac:dyDescent="0.3">
      <c r="A8510" s="299" t="s">
        <v>496</v>
      </c>
      <c r="B8510" s="300">
        <v>4</v>
      </c>
      <c r="C8510" s="299" t="s">
        <v>91</v>
      </c>
      <c r="D8510" s="299" t="s">
        <v>52</v>
      </c>
      <c r="E8510" s="302">
        <v>1743.1052631578946</v>
      </c>
      <c r="F8510" s="299" t="s">
        <v>77</v>
      </c>
    </row>
    <row r="8511" spans="1:6" x14ac:dyDescent="0.3">
      <c r="A8511" s="299" t="s">
        <v>496</v>
      </c>
      <c r="B8511" s="300">
        <v>4</v>
      </c>
      <c r="C8511" s="299" t="s">
        <v>91</v>
      </c>
      <c r="D8511" s="299" t="s">
        <v>53</v>
      </c>
      <c r="E8511" s="302">
        <v>1526.1578947368421</v>
      </c>
      <c r="F8511" s="299" t="s">
        <v>187</v>
      </c>
    </row>
    <row r="8512" spans="1:6" x14ac:dyDescent="0.3">
      <c r="A8512" s="299" t="s">
        <v>496</v>
      </c>
      <c r="B8512" s="300">
        <v>4</v>
      </c>
      <c r="C8512" s="299" t="s">
        <v>91</v>
      </c>
      <c r="D8512" s="299" t="s">
        <v>53</v>
      </c>
      <c r="E8512" s="302">
        <v>0.99999999999999956</v>
      </c>
      <c r="F8512" s="299" t="s">
        <v>188</v>
      </c>
    </row>
    <row r="8513" spans="1:6" x14ac:dyDescent="0.3">
      <c r="A8513" s="299" t="s">
        <v>496</v>
      </c>
      <c r="B8513" s="300">
        <v>4</v>
      </c>
      <c r="C8513" s="299" t="s">
        <v>91</v>
      </c>
      <c r="D8513" s="299" t="s">
        <v>53</v>
      </c>
      <c r="E8513" s="302">
        <v>9085.3157894736851</v>
      </c>
      <c r="F8513" s="299" t="s">
        <v>77</v>
      </c>
    </row>
    <row r="8514" spans="1:6" x14ac:dyDescent="0.3">
      <c r="A8514" s="299" t="s">
        <v>496</v>
      </c>
      <c r="B8514" s="300">
        <v>4</v>
      </c>
      <c r="C8514" s="299" t="s">
        <v>91</v>
      </c>
      <c r="D8514" s="299" t="s">
        <v>54</v>
      </c>
      <c r="E8514" s="302">
        <v>155.26315789473688</v>
      </c>
      <c r="F8514" s="299" t="s">
        <v>187</v>
      </c>
    </row>
    <row r="8515" spans="1:6" x14ac:dyDescent="0.3">
      <c r="A8515" s="299" t="s">
        <v>496</v>
      </c>
      <c r="B8515" s="300">
        <v>4</v>
      </c>
      <c r="C8515" s="299" t="s">
        <v>91</v>
      </c>
      <c r="D8515" s="299" t="s">
        <v>54</v>
      </c>
      <c r="E8515" s="302">
        <v>4.0526315789473664</v>
      </c>
      <c r="F8515" s="299" t="s">
        <v>80</v>
      </c>
    </row>
    <row r="8516" spans="1:6" x14ac:dyDescent="0.3">
      <c r="A8516" s="299" t="s">
        <v>496</v>
      </c>
      <c r="B8516" s="300">
        <v>4</v>
      </c>
      <c r="C8516" s="299" t="s">
        <v>91</v>
      </c>
      <c r="D8516" s="299" t="s">
        <v>54</v>
      </c>
      <c r="E8516" s="302">
        <v>2546.7894736842104</v>
      </c>
      <c r="F8516" s="299" t="s">
        <v>77</v>
      </c>
    </row>
    <row r="8517" spans="1:6" x14ac:dyDescent="0.3">
      <c r="A8517" s="299" t="s">
        <v>496</v>
      </c>
      <c r="B8517" s="300">
        <v>4</v>
      </c>
      <c r="C8517" s="299" t="s">
        <v>91</v>
      </c>
      <c r="D8517" s="299" t="s">
        <v>55</v>
      </c>
      <c r="E8517" s="302">
        <v>655.9473684210526</v>
      </c>
      <c r="F8517" s="299" t="s">
        <v>187</v>
      </c>
    </row>
    <row r="8518" spans="1:6" x14ac:dyDescent="0.3">
      <c r="A8518" s="299" t="s">
        <v>496</v>
      </c>
      <c r="B8518" s="300">
        <v>4</v>
      </c>
      <c r="C8518" s="299" t="s">
        <v>91</v>
      </c>
      <c r="D8518" s="299" t="s">
        <v>55</v>
      </c>
      <c r="E8518" s="302">
        <v>0.99999999999999956</v>
      </c>
      <c r="F8518" s="299" t="s">
        <v>188</v>
      </c>
    </row>
    <row r="8519" spans="1:6" x14ac:dyDescent="0.3">
      <c r="A8519" s="299" t="s">
        <v>496</v>
      </c>
      <c r="B8519" s="300">
        <v>4</v>
      </c>
      <c r="C8519" s="299" t="s">
        <v>91</v>
      </c>
      <c r="D8519" s="299" t="s">
        <v>55</v>
      </c>
      <c r="E8519" s="302">
        <v>2954.7368421052638</v>
      </c>
      <c r="F8519" s="299" t="s">
        <v>77</v>
      </c>
    </row>
    <row r="8520" spans="1:6" x14ac:dyDescent="0.3">
      <c r="A8520" s="299" t="s">
        <v>496</v>
      </c>
      <c r="B8520" s="300">
        <v>4</v>
      </c>
      <c r="C8520" s="299" t="s">
        <v>91</v>
      </c>
      <c r="D8520" s="299" t="s">
        <v>56</v>
      </c>
      <c r="E8520" s="302">
        <v>99.210526315789508</v>
      </c>
      <c r="F8520" s="299" t="s">
        <v>187</v>
      </c>
    </row>
    <row r="8521" spans="1:6" x14ac:dyDescent="0.3">
      <c r="A8521" s="299" t="s">
        <v>496</v>
      </c>
      <c r="B8521" s="300">
        <v>4</v>
      </c>
      <c r="C8521" s="299" t="s">
        <v>91</v>
      </c>
      <c r="D8521" s="299" t="s">
        <v>56</v>
      </c>
      <c r="E8521" s="302">
        <v>139.73684210526315</v>
      </c>
      <c r="F8521" s="299" t="s">
        <v>77</v>
      </c>
    </row>
    <row r="8522" spans="1:6" x14ac:dyDescent="0.3">
      <c r="A8522" s="299" t="s">
        <v>496</v>
      </c>
      <c r="B8522" s="300">
        <v>4</v>
      </c>
      <c r="C8522" s="299" t="s">
        <v>91</v>
      </c>
      <c r="D8522" s="299" t="s">
        <v>57</v>
      </c>
      <c r="E8522" s="302">
        <v>26.631578947368425</v>
      </c>
      <c r="F8522" s="299" t="s">
        <v>187</v>
      </c>
    </row>
    <row r="8523" spans="1:6" x14ac:dyDescent="0.3">
      <c r="A8523" s="299" t="s">
        <v>496</v>
      </c>
      <c r="B8523" s="300">
        <v>4</v>
      </c>
      <c r="C8523" s="299" t="s">
        <v>91</v>
      </c>
      <c r="D8523" s="299" t="s">
        <v>57</v>
      </c>
      <c r="E8523" s="302">
        <v>47.526315789473685</v>
      </c>
      <c r="F8523" s="299" t="s">
        <v>77</v>
      </c>
    </row>
    <row r="8524" spans="1:6" x14ac:dyDescent="0.3">
      <c r="A8524" s="299" t="s">
        <v>496</v>
      </c>
      <c r="B8524" s="300">
        <v>4</v>
      </c>
      <c r="C8524" s="299" t="s">
        <v>91</v>
      </c>
      <c r="D8524" s="299" t="s">
        <v>58</v>
      </c>
      <c r="E8524" s="302">
        <v>78.78947368421052</v>
      </c>
      <c r="F8524" s="299" t="s">
        <v>187</v>
      </c>
    </row>
    <row r="8525" spans="1:6" x14ac:dyDescent="0.3">
      <c r="A8525" s="299" t="s">
        <v>496</v>
      </c>
      <c r="B8525" s="300">
        <v>4</v>
      </c>
      <c r="C8525" s="299" t="s">
        <v>91</v>
      </c>
      <c r="D8525" s="299" t="s">
        <v>58</v>
      </c>
      <c r="E8525" s="302">
        <v>66.31578947368422</v>
      </c>
      <c r="F8525" s="299" t="s">
        <v>77</v>
      </c>
    </row>
    <row r="8526" spans="1:6" x14ac:dyDescent="0.3">
      <c r="A8526" s="299" t="s">
        <v>496</v>
      </c>
      <c r="B8526" s="300">
        <v>4</v>
      </c>
      <c r="C8526" s="299" t="s">
        <v>91</v>
      </c>
      <c r="D8526" s="299" t="s">
        <v>59</v>
      </c>
      <c r="E8526" s="302">
        <v>130.10526315789471</v>
      </c>
      <c r="F8526" s="299" t="s">
        <v>187</v>
      </c>
    </row>
    <row r="8527" spans="1:6" x14ac:dyDescent="0.3">
      <c r="A8527" s="299" t="s">
        <v>496</v>
      </c>
      <c r="B8527" s="300">
        <v>4</v>
      </c>
      <c r="C8527" s="299" t="s">
        <v>91</v>
      </c>
      <c r="D8527" s="299" t="s">
        <v>59</v>
      </c>
      <c r="E8527" s="302">
        <v>225.9473684210526</v>
      </c>
      <c r="F8527" s="299" t="s">
        <v>77</v>
      </c>
    </row>
    <row r="8528" spans="1:6" x14ac:dyDescent="0.3">
      <c r="A8528" s="299" t="s">
        <v>496</v>
      </c>
      <c r="B8528" s="300">
        <v>4</v>
      </c>
      <c r="C8528" s="299" t="s">
        <v>91</v>
      </c>
      <c r="D8528" s="299" t="s">
        <v>60</v>
      </c>
      <c r="E8528" s="302">
        <v>225.89473684210523</v>
      </c>
      <c r="F8528" s="299" t="s">
        <v>187</v>
      </c>
    </row>
    <row r="8529" spans="1:6" x14ac:dyDescent="0.3">
      <c r="A8529" s="299" t="s">
        <v>496</v>
      </c>
      <c r="B8529" s="300">
        <v>4</v>
      </c>
      <c r="C8529" s="299" t="s">
        <v>91</v>
      </c>
      <c r="D8529" s="299" t="s">
        <v>60</v>
      </c>
      <c r="E8529" s="302">
        <v>840.89473684210532</v>
      </c>
      <c r="F8529" s="299" t="s">
        <v>77</v>
      </c>
    </row>
    <row r="8530" spans="1:6" x14ac:dyDescent="0.3">
      <c r="A8530" s="299" t="s">
        <v>496</v>
      </c>
      <c r="B8530" s="300">
        <v>4</v>
      </c>
      <c r="C8530" s="299" t="s">
        <v>91</v>
      </c>
      <c r="D8530" s="299" t="s">
        <v>61</v>
      </c>
      <c r="E8530" s="302">
        <v>0.99999999999999956</v>
      </c>
      <c r="F8530" s="299" t="s">
        <v>187</v>
      </c>
    </row>
    <row r="8531" spans="1:6" x14ac:dyDescent="0.3">
      <c r="A8531" s="299" t="s">
        <v>496</v>
      </c>
      <c r="B8531" s="300">
        <v>4</v>
      </c>
      <c r="C8531" s="299" t="s">
        <v>91</v>
      </c>
      <c r="D8531" s="299" t="s">
        <v>61</v>
      </c>
      <c r="E8531" s="302">
        <v>77.368421052631589</v>
      </c>
      <c r="F8531" s="299" t="s">
        <v>77</v>
      </c>
    </row>
    <row r="8532" spans="1:6" x14ac:dyDescent="0.3">
      <c r="A8532" s="299" t="s">
        <v>496</v>
      </c>
      <c r="B8532" s="300">
        <v>4</v>
      </c>
      <c r="C8532" s="299" t="s">
        <v>91</v>
      </c>
      <c r="D8532" s="299" t="s">
        <v>62</v>
      </c>
      <c r="E8532" s="302">
        <v>140.42105263157893</v>
      </c>
      <c r="F8532" s="299" t="s">
        <v>187</v>
      </c>
    </row>
    <row r="8533" spans="1:6" x14ac:dyDescent="0.3">
      <c r="A8533" s="299" t="s">
        <v>496</v>
      </c>
      <c r="B8533" s="300">
        <v>4</v>
      </c>
      <c r="C8533" s="299" t="s">
        <v>91</v>
      </c>
      <c r="D8533" s="299" t="s">
        <v>62</v>
      </c>
      <c r="E8533" s="302">
        <v>283.31578947368422</v>
      </c>
      <c r="F8533" s="299" t="s">
        <v>77</v>
      </c>
    </row>
    <row r="8534" spans="1:6" x14ac:dyDescent="0.3">
      <c r="A8534" s="299" t="s">
        <v>496</v>
      </c>
      <c r="B8534" s="300">
        <v>4</v>
      </c>
      <c r="C8534" s="299" t="s">
        <v>91</v>
      </c>
      <c r="D8534" s="299" t="s">
        <v>63</v>
      </c>
      <c r="E8534" s="302">
        <v>43.15789473684211</v>
      </c>
      <c r="F8534" s="299" t="s">
        <v>187</v>
      </c>
    </row>
    <row r="8535" spans="1:6" x14ac:dyDescent="0.3">
      <c r="A8535" s="299" t="s">
        <v>496</v>
      </c>
      <c r="B8535" s="300">
        <v>4</v>
      </c>
      <c r="C8535" s="299" t="s">
        <v>91</v>
      </c>
      <c r="D8535" s="299" t="s">
        <v>63</v>
      </c>
      <c r="E8535" s="302">
        <v>806.42105263157919</v>
      </c>
      <c r="F8535" s="299" t="s">
        <v>77</v>
      </c>
    </row>
    <row r="8536" spans="1:6" x14ac:dyDescent="0.3">
      <c r="A8536" s="299" t="s">
        <v>496</v>
      </c>
      <c r="B8536" s="300">
        <v>4</v>
      </c>
      <c r="C8536" s="299" t="s">
        <v>91</v>
      </c>
      <c r="D8536" s="299" t="s">
        <v>64</v>
      </c>
      <c r="E8536" s="302">
        <v>52.631578947368425</v>
      </c>
      <c r="F8536" s="299" t="s">
        <v>187</v>
      </c>
    </row>
    <row r="8537" spans="1:6" x14ac:dyDescent="0.3">
      <c r="A8537" s="299" t="s">
        <v>496</v>
      </c>
      <c r="B8537" s="300">
        <v>4</v>
      </c>
      <c r="C8537" s="299" t="s">
        <v>91</v>
      </c>
      <c r="D8537" s="299" t="s">
        <v>64</v>
      </c>
      <c r="E8537" s="302">
        <v>209.36842105263156</v>
      </c>
      <c r="F8537" s="299" t="s">
        <v>77</v>
      </c>
    </row>
    <row r="8538" spans="1:6" x14ac:dyDescent="0.3">
      <c r="A8538" s="299" t="s">
        <v>496</v>
      </c>
      <c r="B8538" s="300">
        <v>4</v>
      </c>
      <c r="C8538" s="299" t="s">
        <v>91</v>
      </c>
      <c r="D8538" s="299" t="s">
        <v>65</v>
      </c>
      <c r="E8538" s="302">
        <v>446.63157894736844</v>
      </c>
      <c r="F8538" s="299" t="s">
        <v>187</v>
      </c>
    </row>
    <row r="8539" spans="1:6" x14ac:dyDescent="0.3">
      <c r="A8539" s="299" t="s">
        <v>496</v>
      </c>
      <c r="B8539" s="300">
        <v>4</v>
      </c>
      <c r="C8539" s="299" t="s">
        <v>91</v>
      </c>
      <c r="D8539" s="299" t="s">
        <v>65</v>
      </c>
      <c r="E8539" s="302">
        <v>303.10526315789468</v>
      </c>
      <c r="F8539" s="299" t="s">
        <v>77</v>
      </c>
    </row>
    <row r="8540" spans="1:6" x14ac:dyDescent="0.3">
      <c r="A8540" s="299" t="s">
        <v>496</v>
      </c>
      <c r="B8540" s="300">
        <v>4</v>
      </c>
      <c r="C8540" s="299" t="s">
        <v>91</v>
      </c>
      <c r="D8540" s="299" t="s">
        <v>67</v>
      </c>
      <c r="E8540" s="302">
        <v>3.0000000000000004</v>
      </c>
      <c r="F8540" s="299" t="s">
        <v>187</v>
      </c>
    </row>
    <row r="8541" spans="1:6" x14ac:dyDescent="0.3">
      <c r="A8541" s="299" t="s">
        <v>496</v>
      </c>
      <c r="B8541" s="300">
        <v>4</v>
      </c>
      <c r="C8541" s="299" t="s">
        <v>91</v>
      </c>
      <c r="D8541" s="299" t="s">
        <v>67</v>
      </c>
      <c r="E8541" s="302">
        <v>14.210526315789469</v>
      </c>
      <c r="F8541" s="299" t="s">
        <v>77</v>
      </c>
    </row>
    <row r="8542" spans="1:6" x14ac:dyDescent="0.3">
      <c r="A8542" s="299" t="s">
        <v>496</v>
      </c>
      <c r="B8542" s="300">
        <v>4</v>
      </c>
      <c r="C8542" s="299" t="s">
        <v>91</v>
      </c>
      <c r="D8542" s="299" t="s">
        <v>66</v>
      </c>
      <c r="E8542" s="302">
        <v>1.9999999999999991</v>
      </c>
      <c r="F8542" s="299" t="s">
        <v>187</v>
      </c>
    </row>
    <row r="8543" spans="1:6" x14ac:dyDescent="0.3">
      <c r="A8543" s="299" t="s">
        <v>496</v>
      </c>
      <c r="B8543" s="300">
        <v>4</v>
      </c>
      <c r="C8543" s="299" t="s">
        <v>91</v>
      </c>
      <c r="D8543" s="299" t="s">
        <v>66</v>
      </c>
      <c r="E8543" s="302">
        <v>3.0000000000000004</v>
      </c>
      <c r="F8543" s="299" t="s">
        <v>77</v>
      </c>
    </row>
    <row r="8544" spans="1:6" x14ac:dyDescent="0.3">
      <c r="A8544" s="299" t="s">
        <v>496</v>
      </c>
      <c r="B8544" s="300">
        <v>4</v>
      </c>
      <c r="C8544" s="299" t="s">
        <v>92</v>
      </c>
      <c r="D8544" s="299" t="s">
        <v>47</v>
      </c>
      <c r="E8544" s="302">
        <v>133.31578947368422</v>
      </c>
      <c r="F8544" s="299" t="s">
        <v>187</v>
      </c>
    </row>
    <row r="8545" spans="1:6" x14ac:dyDescent="0.3">
      <c r="A8545" s="299" t="s">
        <v>496</v>
      </c>
      <c r="B8545" s="300">
        <v>4</v>
      </c>
      <c r="C8545" s="299" t="s">
        <v>92</v>
      </c>
      <c r="D8545" s="299" t="s">
        <v>47</v>
      </c>
      <c r="E8545" s="302">
        <v>1.9999999999999991</v>
      </c>
      <c r="F8545" s="299" t="s">
        <v>80</v>
      </c>
    </row>
    <row r="8546" spans="1:6" x14ac:dyDescent="0.3">
      <c r="A8546" s="299" t="s">
        <v>496</v>
      </c>
      <c r="B8546" s="300">
        <v>4</v>
      </c>
      <c r="C8546" s="299" t="s">
        <v>92</v>
      </c>
      <c r="D8546" s="299" t="s">
        <v>47</v>
      </c>
      <c r="E8546" s="302">
        <v>143.68421052631578</v>
      </c>
      <c r="F8546" s="299" t="s">
        <v>188</v>
      </c>
    </row>
    <row r="8547" spans="1:6" x14ac:dyDescent="0.3">
      <c r="A8547" s="299" t="s">
        <v>496</v>
      </c>
      <c r="B8547" s="300">
        <v>4</v>
      </c>
      <c r="C8547" s="299" t="s">
        <v>92</v>
      </c>
      <c r="D8547" s="299" t="s">
        <v>47</v>
      </c>
      <c r="E8547" s="302">
        <v>146.47368421052627</v>
      </c>
      <c r="F8547" s="299" t="s">
        <v>77</v>
      </c>
    </row>
    <row r="8548" spans="1:6" x14ac:dyDescent="0.3">
      <c r="A8548" s="299" t="s">
        <v>496</v>
      </c>
      <c r="B8548" s="300">
        <v>4</v>
      </c>
      <c r="C8548" s="299" t="s">
        <v>92</v>
      </c>
      <c r="D8548" s="299" t="s">
        <v>48</v>
      </c>
      <c r="E8548" s="302">
        <v>0.99999999999999956</v>
      </c>
      <c r="F8548" s="299" t="s">
        <v>187</v>
      </c>
    </row>
    <row r="8549" spans="1:6" x14ac:dyDescent="0.3">
      <c r="A8549" s="299" t="s">
        <v>496</v>
      </c>
      <c r="B8549" s="300">
        <v>4</v>
      </c>
      <c r="C8549" s="299" t="s">
        <v>92</v>
      </c>
      <c r="D8549" s="299" t="s">
        <v>48</v>
      </c>
      <c r="E8549" s="302">
        <v>10.315789473684214</v>
      </c>
      <c r="F8549" s="299" t="s">
        <v>77</v>
      </c>
    </row>
    <row r="8550" spans="1:6" x14ac:dyDescent="0.3">
      <c r="A8550" s="299" t="s">
        <v>496</v>
      </c>
      <c r="B8550" s="300">
        <v>4</v>
      </c>
      <c r="C8550" s="299" t="s">
        <v>92</v>
      </c>
      <c r="D8550" s="299" t="s">
        <v>49</v>
      </c>
      <c r="E8550" s="302">
        <v>69.473684210526301</v>
      </c>
      <c r="F8550" s="299" t="s">
        <v>187</v>
      </c>
    </row>
    <row r="8551" spans="1:6" x14ac:dyDescent="0.3">
      <c r="A8551" s="299" t="s">
        <v>496</v>
      </c>
      <c r="B8551" s="300">
        <v>4</v>
      </c>
      <c r="C8551" s="299" t="s">
        <v>92</v>
      </c>
      <c r="D8551" s="299" t="s">
        <v>49</v>
      </c>
      <c r="E8551" s="302">
        <v>459.21052631578931</v>
      </c>
      <c r="F8551" s="299" t="s">
        <v>77</v>
      </c>
    </row>
    <row r="8552" spans="1:6" x14ac:dyDescent="0.3">
      <c r="A8552" s="299" t="s">
        <v>496</v>
      </c>
      <c r="B8552" s="300">
        <v>4</v>
      </c>
      <c r="C8552" s="299" t="s">
        <v>92</v>
      </c>
      <c r="D8552" s="299" t="s">
        <v>50</v>
      </c>
      <c r="E8552" s="302">
        <v>0.99999999999999956</v>
      </c>
      <c r="F8552" s="299" t="s">
        <v>187</v>
      </c>
    </row>
    <row r="8553" spans="1:6" x14ac:dyDescent="0.3">
      <c r="A8553" s="299" t="s">
        <v>496</v>
      </c>
      <c r="B8553" s="300">
        <v>4</v>
      </c>
      <c r="C8553" s="299" t="s">
        <v>92</v>
      </c>
      <c r="D8553" s="299" t="s">
        <v>50</v>
      </c>
      <c r="E8553" s="302">
        <v>3.0000000000000004</v>
      </c>
      <c r="F8553" s="299" t="s">
        <v>77</v>
      </c>
    </row>
    <row r="8554" spans="1:6" x14ac:dyDescent="0.3">
      <c r="A8554" s="299" t="s">
        <v>496</v>
      </c>
      <c r="B8554" s="300">
        <v>4</v>
      </c>
      <c r="C8554" s="299" t="s">
        <v>92</v>
      </c>
      <c r="D8554" s="299" t="s">
        <v>51</v>
      </c>
      <c r="E8554" s="302">
        <v>0.99999999999999956</v>
      </c>
      <c r="F8554" s="299" t="s">
        <v>187</v>
      </c>
    </row>
    <row r="8555" spans="1:6" x14ac:dyDescent="0.3">
      <c r="A8555" s="299" t="s">
        <v>496</v>
      </c>
      <c r="B8555" s="300">
        <v>4</v>
      </c>
      <c r="C8555" s="299" t="s">
        <v>92</v>
      </c>
      <c r="D8555" s="299" t="s">
        <v>51</v>
      </c>
      <c r="E8555" s="302">
        <v>33</v>
      </c>
      <c r="F8555" s="299" t="s">
        <v>77</v>
      </c>
    </row>
    <row r="8556" spans="1:6" x14ac:dyDescent="0.3">
      <c r="A8556" s="299" t="s">
        <v>496</v>
      </c>
      <c r="B8556" s="300">
        <v>4</v>
      </c>
      <c r="C8556" s="299" t="s">
        <v>92</v>
      </c>
      <c r="D8556" s="299" t="s">
        <v>52</v>
      </c>
      <c r="E8556" s="302">
        <v>528.9473684210526</v>
      </c>
      <c r="F8556" s="299" t="s">
        <v>187</v>
      </c>
    </row>
    <row r="8557" spans="1:6" x14ac:dyDescent="0.3">
      <c r="A8557" s="299" t="s">
        <v>496</v>
      </c>
      <c r="B8557" s="300">
        <v>4</v>
      </c>
      <c r="C8557" s="299" t="s">
        <v>92</v>
      </c>
      <c r="D8557" s="299" t="s">
        <v>52</v>
      </c>
      <c r="E8557" s="302">
        <v>1072.2105263157896</v>
      </c>
      <c r="F8557" s="299" t="s">
        <v>77</v>
      </c>
    </row>
    <row r="8558" spans="1:6" x14ac:dyDescent="0.3">
      <c r="A8558" s="299" t="s">
        <v>496</v>
      </c>
      <c r="B8558" s="300">
        <v>4</v>
      </c>
      <c r="C8558" s="299" t="s">
        <v>92</v>
      </c>
      <c r="D8558" s="299" t="s">
        <v>53</v>
      </c>
      <c r="E8558" s="302">
        <v>469.5789473684211</v>
      </c>
      <c r="F8558" s="299" t="s">
        <v>187</v>
      </c>
    </row>
    <row r="8559" spans="1:6" x14ac:dyDescent="0.3">
      <c r="A8559" s="299" t="s">
        <v>496</v>
      </c>
      <c r="B8559" s="300">
        <v>4</v>
      </c>
      <c r="C8559" s="299" t="s">
        <v>92</v>
      </c>
      <c r="D8559" s="299" t="s">
        <v>53</v>
      </c>
      <c r="E8559" s="302">
        <v>3574.8947368421054</v>
      </c>
      <c r="F8559" s="299" t="s">
        <v>77</v>
      </c>
    </row>
    <row r="8560" spans="1:6" x14ac:dyDescent="0.3">
      <c r="A8560" s="299" t="s">
        <v>496</v>
      </c>
      <c r="B8560" s="300">
        <v>4</v>
      </c>
      <c r="C8560" s="299" t="s">
        <v>92</v>
      </c>
      <c r="D8560" s="299" t="s">
        <v>54</v>
      </c>
      <c r="E8560" s="302">
        <v>147.31578947368419</v>
      </c>
      <c r="F8560" s="299" t="s">
        <v>187</v>
      </c>
    </row>
    <row r="8561" spans="1:6" x14ac:dyDescent="0.3">
      <c r="A8561" s="299" t="s">
        <v>496</v>
      </c>
      <c r="B8561" s="300">
        <v>4</v>
      </c>
      <c r="C8561" s="299" t="s">
        <v>92</v>
      </c>
      <c r="D8561" s="299" t="s">
        <v>54</v>
      </c>
      <c r="E8561" s="302">
        <v>0.99999999999999956</v>
      </c>
      <c r="F8561" s="299" t="s">
        <v>81</v>
      </c>
    </row>
    <row r="8562" spans="1:6" x14ac:dyDescent="0.3">
      <c r="A8562" s="299" t="s">
        <v>496</v>
      </c>
      <c r="B8562" s="300">
        <v>4</v>
      </c>
      <c r="C8562" s="299" t="s">
        <v>92</v>
      </c>
      <c r="D8562" s="299" t="s">
        <v>54</v>
      </c>
      <c r="E8562" s="302">
        <v>0.99999999999999956</v>
      </c>
      <c r="F8562" s="299" t="s">
        <v>80</v>
      </c>
    </row>
    <row r="8563" spans="1:6" x14ac:dyDescent="0.3">
      <c r="A8563" s="299" t="s">
        <v>496</v>
      </c>
      <c r="B8563" s="300">
        <v>4</v>
      </c>
      <c r="C8563" s="299" t="s">
        <v>92</v>
      </c>
      <c r="D8563" s="299" t="s">
        <v>54</v>
      </c>
      <c r="E8563" s="302">
        <v>0.99999999999999956</v>
      </c>
      <c r="F8563" s="299" t="s">
        <v>188</v>
      </c>
    </row>
    <row r="8564" spans="1:6" x14ac:dyDescent="0.3">
      <c r="A8564" s="299" t="s">
        <v>496</v>
      </c>
      <c r="B8564" s="300">
        <v>4</v>
      </c>
      <c r="C8564" s="299" t="s">
        <v>92</v>
      </c>
      <c r="D8564" s="299" t="s">
        <v>54</v>
      </c>
      <c r="E8564" s="302">
        <v>2740.7894736842104</v>
      </c>
      <c r="F8564" s="299" t="s">
        <v>77</v>
      </c>
    </row>
    <row r="8565" spans="1:6" x14ac:dyDescent="0.3">
      <c r="A8565" s="299" t="s">
        <v>496</v>
      </c>
      <c r="B8565" s="300">
        <v>4</v>
      </c>
      <c r="C8565" s="299" t="s">
        <v>92</v>
      </c>
      <c r="D8565" s="299" t="s">
        <v>55</v>
      </c>
      <c r="E8565" s="302">
        <v>472.84210526315792</v>
      </c>
      <c r="F8565" s="299" t="s">
        <v>187</v>
      </c>
    </row>
    <row r="8566" spans="1:6" x14ac:dyDescent="0.3">
      <c r="A8566" s="299" t="s">
        <v>496</v>
      </c>
      <c r="B8566" s="300">
        <v>4</v>
      </c>
      <c r="C8566" s="299" t="s">
        <v>92</v>
      </c>
      <c r="D8566" s="299" t="s">
        <v>55</v>
      </c>
      <c r="E8566" s="302">
        <v>1594.8421052631579</v>
      </c>
      <c r="F8566" s="299" t="s">
        <v>77</v>
      </c>
    </row>
    <row r="8567" spans="1:6" x14ac:dyDescent="0.3">
      <c r="A8567" s="299" t="s">
        <v>496</v>
      </c>
      <c r="B8567" s="300">
        <v>4</v>
      </c>
      <c r="C8567" s="299" t="s">
        <v>92</v>
      </c>
      <c r="D8567" s="299" t="s">
        <v>56</v>
      </c>
      <c r="E8567" s="302">
        <v>69.315789473684234</v>
      </c>
      <c r="F8567" s="299" t="s">
        <v>187</v>
      </c>
    </row>
    <row r="8568" spans="1:6" x14ac:dyDescent="0.3">
      <c r="A8568" s="299" t="s">
        <v>496</v>
      </c>
      <c r="B8568" s="300">
        <v>4</v>
      </c>
      <c r="C8568" s="299" t="s">
        <v>92</v>
      </c>
      <c r="D8568" s="299" t="s">
        <v>56</v>
      </c>
      <c r="E8568" s="302">
        <v>82.473684210526301</v>
      </c>
      <c r="F8568" s="299" t="s">
        <v>77</v>
      </c>
    </row>
    <row r="8569" spans="1:6" x14ac:dyDescent="0.3">
      <c r="A8569" s="299" t="s">
        <v>496</v>
      </c>
      <c r="B8569" s="300">
        <v>4</v>
      </c>
      <c r="C8569" s="299" t="s">
        <v>92</v>
      </c>
      <c r="D8569" s="299" t="s">
        <v>57</v>
      </c>
      <c r="E8569" s="302">
        <v>14.999999999999996</v>
      </c>
      <c r="F8569" s="299" t="s">
        <v>187</v>
      </c>
    </row>
    <row r="8570" spans="1:6" x14ac:dyDescent="0.3">
      <c r="A8570" s="299" t="s">
        <v>496</v>
      </c>
      <c r="B8570" s="300">
        <v>4</v>
      </c>
      <c r="C8570" s="299" t="s">
        <v>92</v>
      </c>
      <c r="D8570" s="299" t="s">
        <v>57</v>
      </c>
      <c r="E8570" s="302">
        <v>24.31578947368422</v>
      </c>
      <c r="F8570" s="299" t="s">
        <v>77</v>
      </c>
    </row>
    <row r="8571" spans="1:6" x14ac:dyDescent="0.3">
      <c r="A8571" s="299" t="s">
        <v>496</v>
      </c>
      <c r="B8571" s="300">
        <v>4</v>
      </c>
      <c r="C8571" s="299" t="s">
        <v>92</v>
      </c>
      <c r="D8571" s="299" t="s">
        <v>58</v>
      </c>
      <c r="E8571" s="302">
        <v>57</v>
      </c>
      <c r="F8571" s="299" t="s">
        <v>187</v>
      </c>
    </row>
    <row r="8572" spans="1:6" x14ac:dyDescent="0.3">
      <c r="A8572" s="299" t="s">
        <v>496</v>
      </c>
      <c r="B8572" s="300">
        <v>4</v>
      </c>
      <c r="C8572" s="299" t="s">
        <v>92</v>
      </c>
      <c r="D8572" s="299" t="s">
        <v>58</v>
      </c>
      <c r="E8572" s="302">
        <v>47.473684210526315</v>
      </c>
      <c r="F8572" s="299" t="s">
        <v>77</v>
      </c>
    </row>
    <row r="8573" spans="1:6" x14ac:dyDescent="0.3">
      <c r="A8573" s="299" t="s">
        <v>496</v>
      </c>
      <c r="B8573" s="300">
        <v>4</v>
      </c>
      <c r="C8573" s="299" t="s">
        <v>92</v>
      </c>
      <c r="D8573" s="299" t="s">
        <v>59</v>
      </c>
      <c r="E8573" s="302">
        <v>137.84210526315795</v>
      </c>
      <c r="F8573" s="299" t="s">
        <v>187</v>
      </c>
    </row>
    <row r="8574" spans="1:6" x14ac:dyDescent="0.3">
      <c r="A8574" s="299" t="s">
        <v>496</v>
      </c>
      <c r="B8574" s="300">
        <v>4</v>
      </c>
      <c r="C8574" s="299" t="s">
        <v>92</v>
      </c>
      <c r="D8574" s="299" t="s">
        <v>59</v>
      </c>
      <c r="E8574" s="302">
        <v>184.94736842105257</v>
      </c>
      <c r="F8574" s="299" t="s">
        <v>77</v>
      </c>
    </row>
    <row r="8575" spans="1:6" x14ac:dyDescent="0.3">
      <c r="A8575" s="299" t="s">
        <v>496</v>
      </c>
      <c r="B8575" s="300">
        <v>4</v>
      </c>
      <c r="C8575" s="299" t="s">
        <v>92</v>
      </c>
      <c r="D8575" s="299" t="s">
        <v>60</v>
      </c>
      <c r="E8575" s="302">
        <v>148.78947368421049</v>
      </c>
      <c r="F8575" s="299" t="s">
        <v>187</v>
      </c>
    </row>
    <row r="8576" spans="1:6" x14ac:dyDescent="0.3">
      <c r="A8576" s="299" t="s">
        <v>496</v>
      </c>
      <c r="B8576" s="300">
        <v>4</v>
      </c>
      <c r="C8576" s="299" t="s">
        <v>92</v>
      </c>
      <c r="D8576" s="299" t="s">
        <v>60</v>
      </c>
      <c r="E8576" s="302">
        <v>345.42105263157896</v>
      </c>
      <c r="F8576" s="299" t="s">
        <v>77</v>
      </c>
    </row>
    <row r="8577" spans="1:6" x14ac:dyDescent="0.3">
      <c r="A8577" s="299" t="s">
        <v>496</v>
      </c>
      <c r="B8577" s="300">
        <v>4</v>
      </c>
      <c r="C8577" s="299" t="s">
        <v>92</v>
      </c>
      <c r="D8577" s="299" t="s">
        <v>61</v>
      </c>
      <c r="E8577" s="302">
        <v>44.736842105263143</v>
      </c>
      <c r="F8577" s="299" t="s">
        <v>77</v>
      </c>
    </row>
    <row r="8578" spans="1:6" x14ac:dyDescent="0.3">
      <c r="A8578" s="299" t="s">
        <v>496</v>
      </c>
      <c r="B8578" s="300">
        <v>4</v>
      </c>
      <c r="C8578" s="299" t="s">
        <v>92</v>
      </c>
      <c r="D8578" s="299" t="s">
        <v>62</v>
      </c>
      <c r="E8578" s="302">
        <v>95.947368421052644</v>
      </c>
      <c r="F8578" s="299" t="s">
        <v>187</v>
      </c>
    </row>
    <row r="8579" spans="1:6" x14ac:dyDescent="0.3">
      <c r="A8579" s="299" t="s">
        <v>496</v>
      </c>
      <c r="B8579" s="300">
        <v>4</v>
      </c>
      <c r="C8579" s="299" t="s">
        <v>92</v>
      </c>
      <c r="D8579" s="299" t="s">
        <v>62</v>
      </c>
      <c r="E8579" s="302">
        <v>210.73684210526318</v>
      </c>
      <c r="F8579" s="299" t="s">
        <v>77</v>
      </c>
    </row>
    <row r="8580" spans="1:6" x14ac:dyDescent="0.3">
      <c r="A8580" s="299" t="s">
        <v>496</v>
      </c>
      <c r="B8580" s="300">
        <v>4</v>
      </c>
      <c r="C8580" s="299" t="s">
        <v>92</v>
      </c>
      <c r="D8580" s="299" t="s">
        <v>63</v>
      </c>
      <c r="E8580" s="302">
        <v>38.31578947368422</v>
      </c>
      <c r="F8580" s="299" t="s">
        <v>187</v>
      </c>
    </row>
    <row r="8581" spans="1:6" x14ac:dyDescent="0.3">
      <c r="A8581" s="299" t="s">
        <v>496</v>
      </c>
      <c r="B8581" s="300">
        <v>4</v>
      </c>
      <c r="C8581" s="299" t="s">
        <v>92</v>
      </c>
      <c r="D8581" s="299" t="s">
        <v>63</v>
      </c>
      <c r="E8581" s="302">
        <v>381.68421052631567</v>
      </c>
      <c r="F8581" s="299" t="s">
        <v>77</v>
      </c>
    </row>
    <row r="8582" spans="1:6" x14ac:dyDescent="0.3">
      <c r="A8582" s="299" t="s">
        <v>496</v>
      </c>
      <c r="B8582" s="300">
        <v>4</v>
      </c>
      <c r="C8582" s="299" t="s">
        <v>92</v>
      </c>
      <c r="D8582" s="299" t="s">
        <v>64</v>
      </c>
      <c r="E8582" s="302">
        <v>50.105263157894733</v>
      </c>
      <c r="F8582" s="299" t="s">
        <v>187</v>
      </c>
    </row>
    <row r="8583" spans="1:6" x14ac:dyDescent="0.3">
      <c r="A8583" s="299" t="s">
        <v>496</v>
      </c>
      <c r="B8583" s="300">
        <v>4</v>
      </c>
      <c r="C8583" s="299" t="s">
        <v>92</v>
      </c>
      <c r="D8583" s="299" t="s">
        <v>64</v>
      </c>
      <c r="E8583" s="302">
        <v>166.99999999999994</v>
      </c>
      <c r="F8583" s="299" t="s">
        <v>77</v>
      </c>
    </row>
    <row r="8584" spans="1:6" x14ac:dyDescent="0.3">
      <c r="A8584" s="299" t="s">
        <v>496</v>
      </c>
      <c r="B8584" s="300">
        <v>4</v>
      </c>
      <c r="C8584" s="299" t="s">
        <v>92</v>
      </c>
      <c r="D8584" s="299" t="s">
        <v>65</v>
      </c>
      <c r="E8584" s="302">
        <v>156.89473684210535</v>
      </c>
      <c r="F8584" s="299" t="s">
        <v>187</v>
      </c>
    </row>
    <row r="8585" spans="1:6" x14ac:dyDescent="0.3">
      <c r="A8585" s="299" t="s">
        <v>496</v>
      </c>
      <c r="B8585" s="300">
        <v>4</v>
      </c>
      <c r="C8585" s="299" t="s">
        <v>92</v>
      </c>
      <c r="D8585" s="299" t="s">
        <v>65</v>
      </c>
      <c r="E8585" s="302">
        <v>78.631578947368439</v>
      </c>
      <c r="F8585" s="299" t="s">
        <v>77</v>
      </c>
    </row>
    <row r="8586" spans="1:6" x14ac:dyDescent="0.3">
      <c r="A8586" s="299" t="s">
        <v>496</v>
      </c>
      <c r="B8586" s="300">
        <v>4</v>
      </c>
      <c r="C8586" s="299" t="s">
        <v>92</v>
      </c>
      <c r="D8586" s="299" t="s">
        <v>67</v>
      </c>
      <c r="E8586" s="302">
        <v>0.99999999999999956</v>
      </c>
      <c r="F8586" s="299" t="s">
        <v>187</v>
      </c>
    </row>
    <row r="8587" spans="1:6" x14ac:dyDescent="0.3">
      <c r="A8587" s="299" t="s">
        <v>496</v>
      </c>
      <c r="B8587" s="300">
        <v>4</v>
      </c>
      <c r="C8587" s="299" t="s">
        <v>92</v>
      </c>
      <c r="D8587" s="299" t="s">
        <v>67</v>
      </c>
      <c r="E8587" s="302">
        <v>25.736842105263161</v>
      </c>
      <c r="F8587" s="299" t="s">
        <v>77</v>
      </c>
    </row>
    <row r="8588" spans="1:6" x14ac:dyDescent="0.3">
      <c r="A8588" s="299" t="s">
        <v>496</v>
      </c>
      <c r="B8588" s="300">
        <v>5</v>
      </c>
      <c r="C8588" s="299" t="s">
        <v>91</v>
      </c>
      <c r="D8588" s="299" t="s">
        <v>47</v>
      </c>
      <c r="E8588" s="302">
        <v>1.9999999999999991</v>
      </c>
      <c r="F8588" s="299" t="s">
        <v>187</v>
      </c>
    </row>
    <row r="8589" spans="1:6" x14ac:dyDescent="0.3">
      <c r="A8589" s="299" t="s">
        <v>496</v>
      </c>
      <c r="B8589" s="300">
        <v>5</v>
      </c>
      <c r="C8589" s="299" t="s">
        <v>91</v>
      </c>
      <c r="D8589" s="299" t="s">
        <v>47</v>
      </c>
      <c r="E8589" s="302">
        <v>5.0000000000000009</v>
      </c>
      <c r="F8589" s="299" t="s">
        <v>188</v>
      </c>
    </row>
    <row r="8590" spans="1:6" x14ac:dyDescent="0.3">
      <c r="A8590" s="299" t="s">
        <v>496</v>
      </c>
      <c r="B8590" s="300">
        <v>5</v>
      </c>
      <c r="C8590" s="299" t="s">
        <v>91</v>
      </c>
      <c r="D8590" s="299" t="s">
        <v>47</v>
      </c>
      <c r="E8590" s="302">
        <v>86.10526315789474</v>
      </c>
      <c r="F8590" s="299" t="s">
        <v>77</v>
      </c>
    </row>
    <row r="8591" spans="1:6" x14ac:dyDescent="0.3">
      <c r="A8591" s="299" t="s">
        <v>496</v>
      </c>
      <c r="B8591" s="300">
        <v>5</v>
      </c>
      <c r="C8591" s="299" t="s">
        <v>91</v>
      </c>
      <c r="D8591" s="299" t="s">
        <v>48</v>
      </c>
      <c r="E8591" s="302">
        <v>6.6315789473684212</v>
      </c>
      <c r="F8591" s="299" t="s">
        <v>77</v>
      </c>
    </row>
    <row r="8592" spans="1:6" x14ac:dyDescent="0.3">
      <c r="A8592" s="299" t="s">
        <v>496</v>
      </c>
      <c r="B8592" s="300">
        <v>5</v>
      </c>
      <c r="C8592" s="299" t="s">
        <v>91</v>
      </c>
      <c r="D8592" s="299" t="s">
        <v>49</v>
      </c>
      <c r="E8592" s="302">
        <v>3.4210526315789469</v>
      </c>
      <c r="F8592" s="299" t="s">
        <v>187</v>
      </c>
    </row>
    <row r="8593" spans="1:6" x14ac:dyDescent="0.3">
      <c r="A8593" s="299" t="s">
        <v>496</v>
      </c>
      <c r="B8593" s="300">
        <v>5</v>
      </c>
      <c r="C8593" s="299" t="s">
        <v>91</v>
      </c>
      <c r="D8593" s="299" t="s">
        <v>49</v>
      </c>
      <c r="E8593" s="302">
        <v>270.00000000000006</v>
      </c>
      <c r="F8593" s="299" t="s">
        <v>77</v>
      </c>
    </row>
    <row r="8594" spans="1:6" x14ac:dyDescent="0.3">
      <c r="A8594" s="299" t="s">
        <v>496</v>
      </c>
      <c r="B8594" s="300">
        <v>5</v>
      </c>
      <c r="C8594" s="299" t="s">
        <v>91</v>
      </c>
      <c r="D8594" s="299" t="s">
        <v>50</v>
      </c>
      <c r="E8594" s="302">
        <v>3.8947368421052619</v>
      </c>
      <c r="F8594" s="299" t="s">
        <v>77</v>
      </c>
    </row>
    <row r="8595" spans="1:6" x14ac:dyDescent="0.3">
      <c r="A8595" s="299" t="s">
        <v>496</v>
      </c>
      <c r="B8595" s="300">
        <v>5</v>
      </c>
      <c r="C8595" s="299" t="s">
        <v>91</v>
      </c>
      <c r="D8595" s="299" t="s">
        <v>51</v>
      </c>
      <c r="E8595" s="302">
        <v>6.0000000000000009</v>
      </c>
      <c r="F8595" s="299" t="s">
        <v>77</v>
      </c>
    </row>
    <row r="8596" spans="1:6" x14ac:dyDescent="0.3">
      <c r="A8596" s="299" t="s">
        <v>496</v>
      </c>
      <c r="B8596" s="300">
        <v>5</v>
      </c>
      <c r="C8596" s="299" t="s">
        <v>91</v>
      </c>
      <c r="D8596" s="299" t="s">
        <v>52</v>
      </c>
      <c r="E8596" s="302">
        <v>48.947368421052644</v>
      </c>
      <c r="F8596" s="299" t="s">
        <v>187</v>
      </c>
    </row>
    <row r="8597" spans="1:6" x14ac:dyDescent="0.3">
      <c r="A8597" s="299" t="s">
        <v>496</v>
      </c>
      <c r="B8597" s="300">
        <v>5</v>
      </c>
      <c r="C8597" s="299" t="s">
        <v>91</v>
      </c>
      <c r="D8597" s="299" t="s">
        <v>52</v>
      </c>
      <c r="E8597" s="302">
        <v>343.57894736842104</v>
      </c>
      <c r="F8597" s="299" t="s">
        <v>77</v>
      </c>
    </row>
    <row r="8598" spans="1:6" x14ac:dyDescent="0.3">
      <c r="A8598" s="299" t="s">
        <v>496</v>
      </c>
      <c r="B8598" s="300">
        <v>5</v>
      </c>
      <c r="C8598" s="299" t="s">
        <v>91</v>
      </c>
      <c r="D8598" s="299" t="s">
        <v>53</v>
      </c>
      <c r="E8598" s="302">
        <v>177.36842105263159</v>
      </c>
      <c r="F8598" s="299" t="s">
        <v>187</v>
      </c>
    </row>
    <row r="8599" spans="1:6" x14ac:dyDescent="0.3">
      <c r="A8599" s="299" t="s">
        <v>496</v>
      </c>
      <c r="B8599" s="300">
        <v>5</v>
      </c>
      <c r="C8599" s="299" t="s">
        <v>91</v>
      </c>
      <c r="D8599" s="299" t="s">
        <v>53</v>
      </c>
      <c r="E8599" s="302">
        <v>246.10526315789474</v>
      </c>
      <c r="F8599" s="299" t="s">
        <v>77</v>
      </c>
    </row>
    <row r="8600" spans="1:6" x14ac:dyDescent="0.3">
      <c r="A8600" s="299" t="s">
        <v>496</v>
      </c>
      <c r="B8600" s="300">
        <v>5</v>
      </c>
      <c r="C8600" s="299" t="s">
        <v>91</v>
      </c>
      <c r="D8600" s="299" t="s">
        <v>54</v>
      </c>
      <c r="E8600" s="302">
        <v>14.473684210526313</v>
      </c>
      <c r="F8600" s="299" t="s">
        <v>187</v>
      </c>
    </row>
    <row r="8601" spans="1:6" x14ac:dyDescent="0.3">
      <c r="A8601" s="299" t="s">
        <v>496</v>
      </c>
      <c r="B8601" s="300">
        <v>5</v>
      </c>
      <c r="C8601" s="299" t="s">
        <v>91</v>
      </c>
      <c r="D8601" s="299" t="s">
        <v>54</v>
      </c>
      <c r="E8601" s="302">
        <v>51.157894736842103</v>
      </c>
      <c r="F8601" s="299" t="s">
        <v>77</v>
      </c>
    </row>
    <row r="8602" spans="1:6" x14ac:dyDescent="0.3">
      <c r="A8602" s="299" t="s">
        <v>496</v>
      </c>
      <c r="B8602" s="300">
        <v>5</v>
      </c>
      <c r="C8602" s="299" t="s">
        <v>91</v>
      </c>
      <c r="D8602" s="299" t="s">
        <v>55</v>
      </c>
      <c r="E8602" s="302">
        <v>78.526315789473671</v>
      </c>
      <c r="F8602" s="299" t="s">
        <v>187</v>
      </c>
    </row>
    <row r="8603" spans="1:6" x14ac:dyDescent="0.3">
      <c r="A8603" s="299" t="s">
        <v>496</v>
      </c>
      <c r="B8603" s="300">
        <v>5</v>
      </c>
      <c r="C8603" s="299" t="s">
        <v>91</v>
      </c>
      <c r="D8603" s="299" t="s">
        <v>55</v>
      </c>
      <c r="E8603" s="302">
        <v>602.21052631578948</v>
      </c>
      <c r="F8603" s="299" t="s">
        <v>77</v>
      </c>
    </row>
    <row r="8604" spans="1:6" x14ac:dyDescent="0.3">
      <c r="A8604" s="299" t="s">
        <v>496</v>
      </c>
      <c r="B8604" s="300">
        <v>5</v>
      </c>
      <c r="C8604" s="299" t="s">
        <v>91</v>
      </c>
      <c r="D8604" s="299" t="s">
        <v>56</v>
      </c>
      <c r="E8604" s="302">
        <v>11.000000000000005</v>
      </c>
      <c r="F8604" s="299" t="s">
        <v>187</v>
      </c>
    </row>
    <row r="8605" spans="1:6" x14ac:dyDescent="0.3">
      <c r="A8605" s="299" t="s">
        <v>496</v>
      </c>
      <c r="B8605" s="300">
        <v>5</v>
      </c>
      <c r="C8605" s="299" t="s">
        <v>91</v>
      </c>
      <c r="D8605" s="299" t="s">
        <v>56</v>
      </c>
      <c r="E8605" s="302">
        <v>3.5789473684210522</v>
      </c>
      <c r="F8605" s="299" t="s">
        <v>77</v>
      </c>
    </row>
    <row r="8606" spans="1:6" x14ac:dyDescent="0.3">
      <c r="A8606" s="299" t="s">
        <v>496</v>
      </c>
      <c r="B8606" s="300">
        <v>5</v>
      </c>
      <c r="C8606" s="299" t="s">
        <v>91</v>
      </c>
      <c r="D8606" s="299" t="s">
        <v>57</v>
      </c>
      <c r="E8606" s="302">
        <v>7.9473684210526283</v>
      </c>
      <c r="F8606" s="299" t="s">
        <v>187</v>
      </c>
    </row>
    <row r="8607" spans="1:6" x14ac:dyDescent="0.3">
      <c r="A8607" s="299" t="s">
        <v>496</v>
      </c>
      <c r="B8607" s="300">
        <v>5</v>
      </c>
      <c r="C8607" s="299" t="s">
        <v>91</v>
      </c>
      <c r="D8607" s="299" t="s">
        <v>57</v>
      </c>
      <c r="E8607" s="302">
        <v>3.6842105263157885</v>
      </c>
      <c r="F8607" s="299" t="s">
        <v>77</v>
      </c>
    </row>
    <row r="8608" spans="1:6" x14ac:dyDescent="0.3">
      <c r="A8608" s="299" t="s">
        <v>496</v>
      </c>
      <c r="B8608" s="300">
        <v>5</v>
      </c>
      <c r="C8608" s="299" t="s">
        <v>91</v>
      </c>
      <c r="D8608" s="299" t="s">
        <v>58</v>
      </c>
      <c r="E8608" s="302">
        <v>3.0000000000000004</v>
      </c>
      <c r="F8608" s="299" t="s">
        <v>187</v>
      </c>
    </row>
    <row r="8609" spans="1:6" x14ac:dyDescent="0.3">
      <c r="A8609" s="299" t="s">
        <v>496</v>
      </c>
      <c r="B8609" s="300">
        <v>5</v>
      </c>
      <c r="C8609" s="299" t="s">
        <v>91</v>
      </c>
      <c r="D8609" s="299" t="s">
        <v>58</v>
      </c>
      <c r="E8609" s="302">
        <v>1.9999999999999991</v>
      </c>
      <c r="F8609" s="299" t="s">
        <v>77</v>
      </c>
    </row>
    <row r="8610" spans="1:6" x14ac:dyDescent="0.3">
      <c r="A8610" s="299" t="s">
        <v>496</v>
      </c>
      <c r="B8610" s="300">
        <v>5</v>
      </c>
      <c r="C8610" s="299" t="s">
        <v>91</v>
      </c>
      <c r="D8610" s="299" t="s">
        <v>59</v>
      </c>
      <c r="E8610" s="302">
        <v>8.0526315789473646</v>
      </c>
      <c r="F8610" s="299" t="s">
        <v>187</v>
      </c>
    </row>
    <row r="8611" spans="1:6" x14ac:dyDescent="0.3">
      <c r="A8611" s="299" t="s">
        <v>496</v>
      </c>
      <c r="B8611" s="300">
        <v>5</v>
      </c>
      <c r="C8611" s="299" t="s">
        <v>91</v>
      </c>
      <c r="D8611" s="299" t="s">
        <v>59</v>
      </c>
      <c r="E8611" s="302">
        <v>17.05263157894737</v>
      </c>
      <c r="F8611" s="299" t="s">
        <v>77</v>
      </c>
    </row>
    <row r="8612" spans="1:6" x14ac:dyDescent="0.3">
      <c r="A8612" s="299" t="s">
        <v>496</v>
      </c>
      <c r="B8612" s="300">
        <v>5</v>
      </c>
      <c r="C8612" s="299" t="s">
        <v>91</v>
      </c>
      <c r="D8612" s="299" t="s">
        <v>60</v>
      </c>
      <c r="E8612" s="302">
        <v>8.9473684210526301</v>
      </c>
      <c r="F8612" s="299" t="s">
        <v>187</v>
      </c>
    </row>
    <row r="8613" spans="1:6" x14ac:dyDescent="0.3">
      <c r="A8613" s="299" t="s">
        <v>496</v>
      </c>
      <c r="B8613" s="300">
        <v>5</v>
      </c>
      <c r="C8613" s="299" t="s">
        <v>91</v>
      </c>
      <c r="D8613" s="299" t="s">
        <v>60</v>
      </c>
      <c r="E8613" s="302">
        <v>129.31578947368422</v>
      </c>
      <c r="F8613" s="299" t="s">
        <v>77</v>
      </c>
    </row>
    <row r="8614" spans="1:6" x14ac:dyDescent="0.3">
      <c r="A8614" s="299" t="s">
        <v>496</v>
      </c>
      <c r="B8614" s="300">
        <v>5</v>
      </c>
      <c r="C8614" s="299" t="s">
        <v>91</v>
      </c>
      <c r="D8614" s="299" t="s">
        <v>61</v>
      </c>
      <c r="E8614" s="302">
        <v>25.000000000000004</v>
      </c>
      <c r="F8614" s="299" t="s">
        <v>77</v>
      </c>
    </row>
    <row r="8615" spans="1:6" x14ac:dyDescent="0.3">
      <c r="A8615" s="299" t="s">
        <v>496</v>
      </c>
      <c r="B8615" s="300">
        <v>5</v>
      </c>
      <c r="C8615" s="299" t="s">
        <v>91</v>
      </c>
      <c r="D8615" s="299" t="s">
        <v>62</v>
      </c>
      <c r="E8615" s="302">
        <v>11.000000000000005</v>
      </c>
      <c r="F8615" s="299" t="s">
        <v>187</v>
      </c>
    </row>
    <row r="8616" spans="1:6" x14ac:dyDescent="0.3">
      <c r="A8616" s="299" t="s">
        <v>496</v>
      </c>
      <c r="B8616" s="300">
        <v>5</v>
      </c>
      <c r="C8616" s="299" t="s">
        <v>91</v>
      </c>
      <c r="D8616" s="299" t="s">
        <v>62</v>
      </c>
      <c r="E8616" s="302">
        <v>24.10526315789474</v>
      </c>
      <c r="F8616" s="299" t="s">
        <v>77</v>
      </c>
    </row>
    <row r="8617" spans="1:6" x14ac:dyDescent="0.3">
      <c r="A8617" s="299" t="s">
        <v>496</v>
      </c>
      <c r="B8617" s="300">
        <v>5</v>
      </c>
      <c r="C8617" s="299" t="s">
        <v>91</v>
      </c>
      <c r="D8617" s="299" t="s">
        <v>63</v>
      </c>
      <c r="E8617" s="302">
        <v>3.9999999999999982</v>
      </c>
      <c r="F8617" s="299" t="s">
        <v>187</v>
      </c>
    </row>
    <row r="8618" spans="1:6" x14ac:dyDescent="0.3">
      <c r="A8618" s="299" t="s">
        <v>496</v>
      </c>
      <c r="B8618" s="300">
        <v>5</v>
      </c>
      <c r="C8618" s="299" t="s">
        <v>91</v>
      </c>
      <c r="D8618" s="299" t="s">
        <v>63</v>
      </c>
      <c r="E8618" s="302">
        <v>231.26315789473671</v>
      </c>
      <c r="F8618" s="299" t="s">
        <v>77</v>
      </c>
    </row>
    <row r="8619" spans="1:6" x14ac:dyDescent="0.3">
      <c r="A8619" s="299" t="s">
        <v>496</v>
      </c>
      <c r="B8619" s="300">
        <v>5</v>
      </c>
      <c r="C8619" s="299" t="s">
        <v>91</v>
      </c>
      <c r="D8619" s="299" t="s">
        <v>64</v>
      </c>
      <c r="E8619" s="302">
        <v>1.9999999999999991</v>
      </c>
      <c r="F8619" s="299" t="s">
        <v>187</v>
      </c>
    </row>
    <row r="8620" spans="1:6" x14ac:dyDescent="0.3">
      <c r="A8620" s="299" t="s">
        <v>496</v>
      </c>
      <c r="B8620" s="300">
        <v>5</v>
      </c>
      <c r="C8620" s="299" t="s">
        <v>91</v>
      </c>
      <c r="D8620" s="299" t="s">
        <v>64</v>
      </c>
      <c r="E8620" s="302">
        <v>36.15789473684211</v>
      </c>
      <c r="F8620" s="299" t="s">
        <v>77</v>
      </c>
    </row>
    <row r="8621" spans="1:6" x14ac:dyDescent="0.3">
      <c r="A8621" s="299" t="s">
        <v>496</v>
      </c>
      <c r="B8621" s="300">
        <v>5</v>
      </c>
      <c r="C8621" s="299" t="s">
        <v>91</v>
      </c>
      <c r="D8621" s="299" t="s">
        <v>65</v>
      </c>
      <c r="E8621" s="302">
        <v>48.842105263157904</v>
      </c>
      <c r="F8621" s="299" t="s">
        <v>187</v>
      </c>
    </row>
    <row r="8622" spans="1:6" x14ac:dyDescent="0.3">
      <c r="A8622" s="299" t="s">
        <v>496</v>
      </c>
      <c r="B8622" s="300">
        <v>5</v>
      </c>
      <c r="C8622" s="299" t="s">
        <v>91</v>
      </c>
      <c r="D8622" s="299" t="s">
        <v>65</v>
      </c>
      <c r="E8622" s="302">
        <v>57.578947368421062</v>
      </c>
      <c r="F8622" s="299" t="s">
        <v>77</v>
      </c>
    </row>
    <row r="8623" spans="1:6" x14ac:dyDescent="0.3">
      <c r="A8623" s="299" t="s">
        <v>496</v>
      </c>
      <c r="B8623" s="300">
        <v>5</v>
      </c>
      <c r="C8623" s="299" t="s">
        <v>91</v>
      </c>
      <c r="D8623" s="299" t="s">
        <v>67</v>
      </c>
      <c r="E8623" s="302">
        <v>1.9999999999999991</v>
      </c>
      <c r="F8623" s="299" t="s">
        <v>77</v>
      </c>
    </row>
    <row r="8624" spans="1:6" x14ac:dyDescent="0.3">
      <c r="A8624" s="299" t="s">
        <v>496</v>
      </c>
      <c r="B8624" s="300">
        <v>5</v>
      </c>
      <c r="C8624" s="299" t="s">
        <v>91</v>
      </c>
      <c r="D8624" s="299" t="s">
        <v>66</v>
      </c>
      <c r="E8624" s="302">
        <v>0.99999999999999956</v>
      </c>
      <c r="F8624" s="299" t="s">
        <v>187</v>
      </c>
    </row>
    <row r="8625" spans="1:6" x14ac:dyDescent="0.3">
      <c r="A8625" s="299" t="s">
        <v>496</v>
      </c>
      <c r="B8625" s="300">
        <v>5</v>
      </c>
      <c r="C8625" s="299" t="s">
        <v>92</v>
      </c>
      <c r="D8625" s="299" t="s">
        <v>47</v>
      </c>
      <c r="E8625" s="302">
        <v>6.0000000000000009</v>
      </c>
      <c r="F8625" s="299" t="s">
        <v>187</v>
      </c>
    </row>
    <row r="8626" spans="1:6" x14ac:dyDescent="0.3">
      <c r="A8626" s="299" t="s">
        <v>496</v>
      </c>
      <c r="B8626" s="300">
        <v>5</v>
      </c>
      <c r="C8626" s="299" t="s">
        <v>92</v>
      </c>
      <c r="D8626" s="299" t="s">
        <v>47</v>
      </c>
      <c r="E8626" s="302">
        <v>5.0000000000000009</v>
      </c>
      <c r="F8626" s="299" t="s">
        <v>188</v>
      </c>
    </row>
    <row r="8627" spans="1:6" x14ac:dyDescent="0.3">
      <c r="A8627" s="299" t="s">
        <v>496</v>
      </c>
      <c r="B8627" s="300">
        <v>5</v>
      </c>
      <c r="C8627" s="299" t="s">
        <v>92</v>
      </c>
      <c r="D8627" s="299" t="s">
        <v>47</v>
      </c>
      <c r="E8627" s="302">
        <v>42.421052631578945</v>
      </c>
      <c r="F8627" s="299" t="s">
        <v>77</v>
      </c>
    </row>
    <row r="8628" spans="1:6" x14ac:dyDescent="0.3">
      <c r="A8628" s="299" t="s">
        <v>496</v>
      </c>
      <c r="B8628" s="300">
        <v>5</v>
      </c>
      <c r="C8628" s="299" t="s">
        <v>92</v>
      </c>
      <c r="D8628" s="299" t="s">
        <v>48</v>
      </c>
      <c r="E8628" s="302">
        <v>9.8421052631578938</v>
      </c>
      <c r="F8628" s="299" t="s">
        <v>77</v>
      </c>
    </row>
    <row r="8629" spans="1:6" x14ac:dyDescent="0.3">
      <c r="A8629" s="299" t="s">
        <v>496</v>
      </c>
      <c r="B8629" s="300">
        <v>5</v>
      </c>
      <c r="C8629" s="299" t="s">
        <v>92</v>
      </c>
      <c r="D8629" s="299" t="s">
        <v>49</v>
      </c>
      <c r="E8629" s="302">
        <v>11.052631578947373</v>
      </c>
      <c r="F8629" s="299" t="s">
        <v>187</v>
      </c>
    </row>
    <row r="8630" spans="1:6" x14ac:dyDescent="0.3">
      <c r="A8630" s="299" t="s">
        <v>496</v>
      </c>
      <c r="B8630" s="300">
        <v>5</v>
      </c>
      <c r="C8630" s="299" t="s">
        <v>92</v>
      </c>
      <c r="D8630" s="299" t="s">
        <v>49</v>
      </c>
      <c r="E8630" s="302">
        <v>121.10526315789471</v>
      </c>
      <c r="F8630" s="299" t="s">
        <v>77</v>
      </c>
    </row>
    <row r="8631" spans="1:6" x14ac:dyDescent="0.3">
      <c r="A8631" s="299" t="s">
        <v>496</v>
      </c>
      <c r="B8631" s="300">
        <v>5</v>
      </c>
      <c r="C8631" s="299" t="s">
        <v>92</v>
      </c>
      <c r="D8631" s="299" t="s">
        <v>50</v>
      </c>
      <c r="E8631" s="302">
        <v>1.9999999999999991</v>
      </c>
      <c r="F8631" s="299" t="s">
        <v>77</v>
      </c>
    </row>
    <row r="8632" spans="1:6" x14ac:dyDescent="0.3">
      <c r="A8632" s="299" t="s">
        <v>496</v>
      </c>
      <c r="B8632" s="300">
        <v>5</v>
      </c>
      <c r="C8632" s="299" t="s">
        <v>92</v>
      </c>
      <c r="D8632" s="299" t="s">
        <v>52</v>
      </c>
      <c r="E8632" s="302">
        <v>83.842105263157876</v>
      </c>
      <c r="F8632" s="299" t="s">
        <v>187</v>
      </c>
    </row>
    <row r="8633" spans="1:6" x14ac:dyDescent="0.3">
      <c r="A8633" s="299" t="s">
        <v>496</v>
      </c>
      <c r="B8633" s="300">
        <v>5</v>
      </c>
      <c r="C8633" s="299" t="s">
        <v>92</v>
      </c>
      <c r="D8633" s="299" t="s">
        <v>52</v>
      </c>
      <c r="E8633" s="302">
        <v>135.52631578947373</v>
      </c>
      <c r="F8633" s="299" t="s">
        <v>77</v>
      </c>
    </row>
    <row r="8634" spans="1:6" x14ac:dyDescent="0.3">
      <c r="A8634" s="299" t="s">
        <v>496</v>
      </c>
      <c r="B8634" s="300">
        <v>5</v>
      </c>
      <c r="C8634" s="299" t="s">
        <v>92</v>
      </c>
      <c r="D8634" s="299" t="s">
        <v>53</v>
      </c>
      <c r="E8634" s="302">
        <v>29.000000000000011</v>
      </c>
      <c r="F8634" s="299" t="s">
        <v>187</v>
      </c>
    </row>
    <row r="8635" spans="1:6" x14ac:dyDescent="0.3">
      <c r="A8635" s="299" t="s">
        <v>496</v>
      </c>
      <c r="B8635" s="300">
        <v>5</v>
      </c>
      <c r="C8635" s="299" t="s">
        <v>92</v>
      </c>
      <c r="D8635" s="299" t="s">
        <v>53</v>
      </c>
      <c r="E8635" s="302">
        <v>125.21052631578951</v>
      </c>
      <c r="F8635" s="299" t="s">
        <v>77</v>
      </c>
    </row>
    <row r="8636" spans="1:6" x14ac:dyDescent="0.3">
      <c r="A8636" s="299" t="s">
        <v>496</v>
      </c>
      <c r="B8636" s="300">
        <v>5</v>
      </c>
      <c r="C8636" s="299" t="s">
        <v>92</v>
      </c>
      <c r="D8636" s="299" t="s">
        <v>54</v>
      </c>
      <c r="E8636" s="302">
        <v>13.999999999999995</v>
      </c>
      <c r="F8636" s="299" t="s">
        <v>187</v>
      </c>
    </row>
    <row r="8637" spans="1:6" x14ac:dyDescent="0.3">
      <c r="A8637" s="299" t="s">
        <v>496</v>
      </c>
      <c r="B8637" s="300">
        <v>5</v>
      </c>
      <c r="C8637" s="299" t="s">
        <v>92</v>
      </c>
      <c r="D8637" s="299" t="s">
        <v>54</v>
      </c>
      <c r="E8637" s="302">
        <v>99.894736842105246</v>
      </c>
      <c r="F8637" s="299" t="s">
        <v>77</v>
      </c>
    </row>
    <row r="8638" spans="1:6" x14ac:dyDescent="0.3">
      <c r="A8638" s="299" t="s">
        <v>496</v>
      </c>
      <c r="B8638" s="300">
        <v>5</v>
      </c>
      <c r="C8638" s="299" t="s">
        <v>92</v>
      </c>
      <c r="D8638" s="299" t="s">
        <v>55</v>
      </c>
      <c r="E8638" s="302">
        <v>67.947368421052659</v>
      </c>
      <c r="F8638" s="299" t="s">
        <v>187</v>
      </c>
    </row>
    <row r="8639" spans="1:6" x14ac:dyDescent="0.3">
      <c r="A8639" s="299" t="s">
        <v>496</v>
      </c>
      <c r="B8639" s="300">
        <v>5</v>
      </c>
      <c r="C8639" s="299" t="s">
        <v>92</v>
      </c>
      <c r="D8639" s="299" t="s">
        <v>55</v>
      </c>
      <c r="E8639" s="302">
        <v>233.05263157894737</v>
      </c>
      <c r="F8639" s="299" t="s">
        <v>77</v>
      </c>
    </row>
    <row r="8640" spans="1:6" x14ac:dyDescent="0.3">
      <c r="A8640" s="299" t="s">
        <v>496</v>
      </c>
      <c r="B8640" s="300">
        <v>5</v>
      </c>
      <c r="C8640" s="299" t="s">
        <v>92</v>
      </c>
      <c r="D8640" s="299" t="s">
        <v>56</v>
      </c>
      <c r="E8640" s="302">
        <v>5.0000000000000009</v>
      </c>
      <c r="F8640" s="299" t="s">
        <v>187</v>
      </c>
    </row>
    <row r="8641" spans="1:6" x14ac:dyDescent="0.3">
      <c r="A8641" s="299" t="s">
        <v>496</v>
      </c>
      <c r="B8641" s="300">
        <v>5</v>
      </c>
      <c r="C8641" s="299" t="s">
        <v>92</v>
      </c>
      <c r="D8641" s="299" t="s">
        <v>56</v>
      </c>
      <c r="E8641" s="302">
        <v>3.0000000000000004</v>
      </c>
      <c r="F8641" s="299" t="s">
        <v>77</v>
      </c>
    </row>
    <row r="8642" spans="1:6" x14ac:dyDescent="0.3">
      <c r="A8642" s="299" t="s">
        <v>496</v>
      </c>
      <c r="B8642" s="300">
        <v>5</v>
      </c>
      <c r="C8642" s="299" t="s">
        <v>92</v>
      </c>
      <c r="D8642" s="299" t="s">
        <v>57</v>
      </c>
      <c r="E8642" s="302">
        <v>1.9999999999999991</v>
      </c>
      <c r="F8642" s="299" t="s">
        <v>77</v>
      </c>
    </row>
    <row r="8643" spans="1:6" x14ac:dyDescent="0.3">
      <c r="A8643" s="299" t="s">
        <v>496</v>
      </c>
      <c r="B8643" s="300">
        <v>5</v>
      </c>
      <c r="C8643" s="299" t="s">
        <v>92</v>
      </c>
      <c r="D8643" s="299" t="s">
        <v>58</v>
      </c>
      <c r="E8643" s="302">
        <v>4.2631578947368416</v>
      </c>
      <c r="F8643" s="299" t="s">
        <v>77</v>
      </c>
    </row>
    <row r="8644" spans="1:6" x14ac:dyDescent="0.3">
      <c r="A8644" s="299" t="s">
        <v>496</v>
      </c>
      <c r="B8644" s="300">
        <v>5</v>
      </c>
      <c r="C8644" s="299" t="s">
        <v>92</v>
      </c>
      <c r="D8644" s="299" t="s">
        <v>59</v>
      </c>
      <c r="E8644" s="302">
        <v>9.473684210526315</v>
      </c>
      <c r="F8644" s="299" t="s">
        <v>187</v>
      </c>
    </row>
    <row r="8645" spans="1:6" x14ac:dyDescent="0.3">
      <c r="A8645" s="299" t="s">
        <v>496</v>
      </c>
      <c r="B8645" s="300">
        <v>5</v>
      </c>
      <c r="C8645" s="299" t="s">
        <v>92</v>
      </c>
      <c r="D8645" s="299" t="s">
        <v>59</v>
      </c>
      <c r="E8645" s="302">
        <v>11.578947368421055</v>
      </c>
      <c r="F8645" s="299" t="s">
        <v>77</v>
      </c>
    </row>
    <row r="8646" spans="1:6" x14ac:dyDescent="0.3">
      <c r="A8646" s="299" t="s">
        <v>496</v>
      </c>
      <c r="B8646" s="300">
        <v>5</v>
      </c>
      <c r="C8646" s="299" t="s">
        <v>92</v>
      </c>
      <c r="D8646" s="299" t="s">
        <v>60</v>
      </c>
      <c r="E8646" s="302">
        <v>13</v>
      </c>
      <c r="F8646" s="299" t="s">
        <v>187</v>
      </c>
    </row>
    <row r="8647" spans="1:6" x14ac:dyDescent="0.3">
      <c r="A8647" s="299" t="s">
        <v>496</v>
      </c>
      <c r="B8647" s="300">
        <v>5</v>
      </c>
      <c r="C8647" s="299" t="s">
        <v>92</v>
      </c>
      <c r="D8647" s="299" t="s">
        <v>60</v>
      </c>
      <c r="E8647" s="302">
        <v>45.894736842105246</v>
      </c>
      <c r="F8647" s="299" t="s">
        <v>77</v>
      </c>
    </row>
    <row r="8648" spans="1:6" x14ac:dyDescent="0.3">
      <c r="A8648" s="299" t="s">
        <v>496</v>
      </c>
      <c r="B8648" s="300">
        <v>5</v>
      </c>
      <c r="C8648" s="299" t="s">
        <v>92</v>
      </c>
      <c r="D8648" s="299" t="s">
        <v>61</v>
      </c>
      <c r="E8648" s="302">
        <v>20.894736842105264</v>
      </c>
      <c r="F8648" s="299" t="s">
        <v>77</v>
      </c>
    </row>
    <row r="8649" spans="1:6" x14ac:dyDescent="0.3">
      <c r="A8649" s="299" t="s">
        <v>496</v>
      </c>
      <c r="B8649" s="300">
        <v>5</v>
      </c>
      <c r="C8649" s="299" t="s">
        <v>92</v>
      </c>
      <c r="D8649" s="299" t="s">
        <v>62</v>
      </c>
      <c r="E8649" s="302">
        <v>5.0000000000000009</v>
      </c>
      <c r="F8649" s="299" t="s">
        <v>187</v>
      </c>
    </row>
    <row r="8650" spans="1:6" x14ac:dyDescent="0.3">
      <c r="A8650" s="299" t="s">
        <v>496</v>
      </c>
      <c r="B8650" s="300">
        <v>5</v>
      </c>
      <c r="C8650" s="299" t="s">
        <v>92</v>
      </c>
      <c r="D8650" s="299" t="s">
        <v>62</v>
      </c>
      <c r="E8650" s="302">
        <v>34.78947368421052</v>
      </c>
      <c r="F8650" s="299" t="s">
        <v>77</v>
      </c>
    </row>
    <row r="8651" spans="1:6" x14ac:dyDescent="0.3">
      <c r="A8651" s="299" t="s">
        <v>496</v>
      </c>
      <c r="B8651" s="300">
        <v>5</v>
      </c>
      <c r="C8651" s="299" t="s">
        <v>92</v>
      </c>
      <c r="D8651" s="299" t="s">
        <v>63</v>
      </c>
      <c r="E8651" s="302">
        <v>3.9999999999999982</v>
      </c>
      <c r="F8651" s="299" t="s">
        <v>187</v>
      </c>
    </row>
    <row r="8652" spans="1:6" x14ac:dyDescent="0.3">
      <c r="A8652" s="299" t="s">
        <v>496</v>
      </c>
      <c r="B8652" s="300">
        <v>5</v>
      </c>
      <c r="C8652" s="299" t="s">
        <v>92</v>
      </c>
      <c r="D8652" s="299" t="s">
        <v>63</v>
      </c>
      <c r="E8652" s="302">
        <v>116.31578947368413</v>
      </c>
      <c r="F8652" s="299" t="s">
        <v>77</v>
      </c>
    </row>
    <row r="8653" spans="1:6" x14ac:dyDescent="0.3">
      <c r="A8653" s="299" t="s">
        <v>496</v>
      </c>
      <c r="B8653" s="300">
        <v>5</v>
      </c>
      <c r="C8653" s="299" t="s">
        <v>92</v>
      </c>
      <c r="D8653" s="299" t="s">
        <v>64</v>
      </c>
      <c r="E8653" s="302">
        <v>5.0000000000000009</v>
      </c>
      <c r="F8653" s="299" t="s">
        <v>187</v>
      </c>
    </row>
    <row r="8654" spans="1:6" x14ac:dyDescent="0.3">
      <c r="A8654" s="299" t="s">
        <v>496</v>
      </c>
      <c r="B8654" s="300">
        <v>5</v>
      </c>
      <c r="C8654" s="299" t="s">
        <v>92</v>
      </c>
      <c r="D8654" s="299" t="s">
        <v>64</v>
      </c>
      <c r="E8654" s="302">
        <v>13.999999999999995</v>
      </c>
      <c r="F8654" s="299" t="s">
        <v>77</v>
      </c>
    </row>
    <row r="8655" spans="1:6" x14ac:dyDescent="0.3">
      <c r="A8655" s="299" t="s">
        <v>496</v>
      </c>
      <c r="B8655" s="300">
        <v>5</v>
      </c>
      <c r="C8655" s="299" t="s">
        <v>92</v>
      </c>
      <c r="D8655" s="299" t="s">
        <v>65</v>
      </c>
      <c r="E8655" s="302">
        <v>25.31578947368422</v>
      </c>
      <c r="F8655" s="299" t="s">
        <v>187</v>
      </c>
    </row>
    <row r="8656" spans="1:6" x14ac:dyDescent="0.3">
      <c r="A8656" s="299" t="s">
        <v>496</v>
      </c>
      <c r="B8656" s="300">
        <v>5</v>
      </c>
      <c r="C8656" s="299" t="s">
        <v>92</v>
      </c>
      <c r="D8656" s="299" t="s">
        <v>65</v>
      </c>
      <c r="E8656" s="302">
        <v>14.421052631578942</v>
      </c>
      <c r="F8656" s="299" t="s">
        <v>77</v>
      </c>
    </row>
    <row r="8657" spans="1:6" x14ac:dyDescent="0.3">
      <c r="A8657" s="299" t="s">
        <v>496</v>
      </c>
      <c r="B8657" s="300">
        <v>5</v>
      </c>
      <c r="C8657" s="299" t="s">
        <v>92</v>
      </c>
      <c r="D8657" s="299" t="s">
        <v>67</v>
      </c>
      <c r="E8657" s="302">
        <v>6.0000000000000009</v>
      </c>
      <c r="F8657" s="299" t="s">
        <v>77</v>
      </c>
    </row>
    <row r="8658" spans="1:6" x14ac:dyDescent="0.3">
      <c r="A8658" s="299" t="s">
        <v>496</v>
      </c>
      <c r="B8658" s="300">
        <v>6</v>
      </c>
      <c r="C8658" s="299" t="s">
        <v>91</v>
      </c>
      <c r="D8658" s="299" t="s">
        <v>47</v>
      </c>
      <c r="E8658" s="302">
        <v>2.9473684210526323</v>
      </c>
      <c r="F8658" s="299" t="s">
        <v>187</v>
      </c>
    </row>
    <row r="8659" spans="1:6" x14ac:dyDescent="0.3">
      <c r="A8659" s="299" t="s">
        <v>496</v>
      </c>
      <c r="B8659" s="300">
        <v>6</v>
      </c>
      <c r="C8659" s="299" t="s">
        <v>91</v>
      </c>
      <c r="D8659" s="299" t="s">
        <v>47</v>
      </c>
      <c r="E8659" s="302">
        <v>0.99999999999999956</v>
      </c>
      <c r="F8659" s="299" t="s">
        <v>188</v>
      </c>
    </row>
    <row r="8660" spans="1:6" x14ac:dyDescent="0.3">
      <c r="A8660" s="299" t="s">
        <v>496</v>
      </c>
      <c r="B8660" s="300">
        <v>6</v>
      </c>
      <c r="C8660" s="299" t="s">
        <v>91</v>
      </c>
      <c r="D8660" s="299" t="s">
        <v>47</v>
      </c>
      <c r="E8660" s="302">
        <v>27.263157894736839</v>
      </c>
      <c r="F8660" s="299" t="s">
        <v>77</v>
      </c>
    </row>
    <row r="8661" spans="1:6" x14ac:dyDescent="0.3">
      <c r="A8661" s="299" t="s">
        <v>496</v>
      </c>
      <c r="B8661" s="300">
        <v>6</v>
      </c>
      <c r="C8661" s="299" t="s">
        <v>91</v>
      </c>
      <c r="D8661" s="299" t="s">
        <v>48</v>
      </c>
      <c r="E8661" s="302">
        <v>10.368421052631579</v>
      </c>
      <c r="F8661" s="299" t="s">
        <v>77</v>
      </c>
    </row>
    <row r="8662" spans="1:6" x14ac:dyDescent="0.3">
      <c r="A8662" s="299" t="s">
        <v>496</v>
      </c>
      <c r="B8662" s="300">
        <v>6</v>
      </c>
      <c r="C8662" s="299" t="s">
        <v>91</v>
      </c>
      <c r="D8662" s="299" t="s">
        <v>49</v>
      </c>
      <c r="E8662" s="302">
        <v>20.999999999999996</v>
      </c>
      <c r="F8662" s="299" t="s">
        <v>187</v>
      </c>
    </row>
    <row r="8663" spans="1:6" x14ac:dyDescent="0.3">
      <c r="A8663" s="299" t="s">
        <v>496</v>
      </c>
      <c r="B8663" s="300">
        <v>6</v>
      </c>
      <c r="C8663" s="299" t="s">
        <v>91</v>
      </c>
      <c r="D8663" s="299" t="s">
        <v>49</v>
      </c>
      <c r="E8663" s="302">
        <v>191.89473684210529</v>
      </c>
      <c r="F8663" s="299" t="s">
        <v>77</v>
      </c>
    </row>
    <row r="8664" spans="1:6" x14ac:dyDescent="0.3">
      <c r="A8664" s="299" t="s">
        <v>496</v>
      </c>
      <c r="B8664" s="300">
        <v>6</v>
      </c>
      <c r="C8664" s="299" t="s">
        <v>91</v>
      </c>
      <c r="D8664" s="299" t="s">
        <v>50</v>
      </c>
      <c r="E8664" s="302">
        <v>7.1578947368421026</v>
      </c>
      <c r="F8664" s="299" t="s">
        <v>77</v>
      </c>
    </row>
    <row r="8665" spans="1:6" x14ac:dyDescent="0.3">
      <c r="A8665" s="299" t="s">
        <v>496</v>
      </c>
      <c r="B8665" s="300">
        <v>6</v>
      </c>
      <c r="C8665" s="299" t="s">
        <v>91</v>
      </c>
      <c r="D8665" s="299" t="s">
        <v>51</v>
      </c>
      <c r="E8665" s="302">
        <v>11.894736842105265</v>
      </c>
      <c r="F8665" s="299" t="s">
        <v>77</v>
      </c>
    </row>
    <row r="8666" spans="1:6" x14ac:dyDescent="0.3">
      <c r="A8666" s="299" t="s">
        <v>496</v>
      </c>
      <c r="B8666" s="300">
        <v>6</v>
      </c>
      <c r="C8666" s="299" t="s">
        <v>91</v>
      </c>
      <c r="D8666" s="299" t="s">
        <v>52</v>
      </c>
      <c r="E8666" s="302">
        <v>34.315789473684212</v>
      </c>
      <c r="F8666" s="299" t="s">
        <v>187</v>
      </c>
    </row>
    <row r="8667" spans="1:6" x14ac:dyDescent="0.3">
      <c r="A8667" s="299" t="s">
        <v>496</v>
      </c>
      <c r="B8667" s="300">
        <v>6</v>
      </c>
      <c r="C8667" s="299" t="s">
        <v>91</v>
      </c>
      <c r="D8667" s="299" t="s">
        <v>52</v>
      </c>
      <c r="E8667" s="302">
        <v>339.36842105263156</v>
      </c>
      <c r="F8667" s="299" t="s">
        <v>77</v>
      </c>
    </row>
    <row r="8668" spans="1:6" x14ac:dyDescent="0.3">
      <c r="A8668" s="299" t="s">
        <v>496</v>
      </c>
      <c r="B8668" s="300">
        <v>6</v>
      </c>
      <c r="C8668" s="299" t="s">
        <v>91</v>
      </c>
      <c r="D8668" s="299" t="s">
        <v>53</v>
      </c>
      <c r="E8668" s="302">
        <v>535.52631578947364</v>
      </c>
      <c r="F8668" s="299" t="s">
        <v>187</v>
      </c>
    </row>
    <row r="8669" spans="1:6" x14ac:dyDescent="0.3">
      <c r="A8669" s="299" t="s">
        <v>496</v>
      </c>
      <c r="B8669" s="300">
        <v>6</v>
      </c>
      <c r="C8669" s="299" t="s">
        <v>91</v>
      </c>
      <c r="D8669" s="299" t="s">
        <v>53</v>
      </c>
      <c r="E8669" s="302">
        <v>388.26315789473693</v>
      </c>
      <c r="F8669" s="299" t="s">
        <v>77</v>
      </c>
    </row>
    <row r="8670" spans="1:6" x14ac:dyDescent="0.3">
      <c r="A8670" s="299" t="s">
        <v>496</v>
      </c>
      <c r="B8670" s="300">
        <v>6</v>
      </c>
      <c r="C8670" s="299" t="s">
        <v>91</v>
      </c>
      <c r="D8670" s="299" t="s">
        <v>54</v>
      </c>
      <c r="E8670" s="302">
        <v>35.052631578947363</v>
      </c>
      <c r="F8670" s="299" t="s">
        <v>187</v>
      </c>
    </row>
    <row r="8671" spans="1:6" x14ac:dyDescent="0.3">
      <c r="A8671" s="299" t="s">
        <v>496</v>
      </c>
      <c r="B8671" s="300">
        <v>6</v>
      </c>
      <c r="C8671" s="299" t="s">
        <v>91</v>
      </c>
      <c r="D8671" s="299" t="s">
        <v>54</v>
      </c>
      <c r="E8671" s="302">
        <v>112.68421052631578</v>
      </c>
      <c r="F8671" s="299" t="s">
        <v>77</v>
      </c>
    </row>
    <row r="8672" spans="1:6" x14ac:dyDescent="0.3">
      <c r="A8672" s="299" t="s">
        <v>496</v>
      </c>
      <c r="B8672" s="300">
        <v>6</v>
      </c>
      <c r="C8672" s="299" t="s">
        <v>91</v>
      </c>
      <c r="D8672" s="299" t="s">
        <v>55</v>
      </c>
      <c r="E8672" s="302">
        <v>223.63157894736835</v>
      </c>
      <c r="F8672" s="299" t="s">
        <v>187</v>
      </c>
    </row>
    <row r="8673" spans="1:6" x14ac:dyDescent="0.3">
      <c r="A8673" s="299" t="s">
        <v>496</v>
      </c>
      <c r="B8673" s="300">
        <v>6</v>
      </c>
      <c r="C8673" s="299" t="s">
        <v>91</v>
      </c>
      <c r="D8673" s="299" t="s">
        <v>55</v>
      </c>
      <c r="E8673" s="302">
        <v>811.73684210526312</v>
      </c>
      <c r="F8673" s="299" t="s">
        <v>77</v>
      </c>
    </row>
    <row r="8674" spans="1:6" x14ac:dyDescent="0.3">
      <c r="A8674" s="299" t="s">
        <v>496</v>
      </c>
      <c r="B8674" s="300">
        <v>6</v>
      </c>
      <c r="C8674" s="299" t="s">
        <v>91</v>
      </c>
      <c r="D8674" s="299" t="s">
        <v>56</v>
      </c>
      <c r="E8674" s="302">
        <v>11.315789473684216</v>
      </c>
      <c r="F8674" s="299" t="s">
        <v>187</v>
      </c>
    </row>
    <row r="8675" spans="1:6" x14ac:dyDescent="0.3">
      <c r="A8675" s="299" t="s">
        <v>496</v>
      </c>
      <c r="B8675" s="300">
        <v>6</v>
      </c>
      <c r="C8675" s="299" t="s">
        <v>91</v>
      </c>
      <c r="D8675" s="299" t="s">
        <v>56</v>
      </c>
      <c r="E8675" s="302">
        <v>24.684210526315795</v>
      </c>
      <c r="F8675" s="299" t="s">
        <v>77</v>
      </c>
    </row>
    <row r="8676" spans="1:6" x14ac:dyDescent="0.3">
      <c r="A8676" s="299" t="s">
        <v>496</v>
      </c>
      <c r="B8676" s="300">
        <v>6</v>
      </c>
      <c r="C8676" s="299" t="s">
        <v>91</v>
      </c>
      <c r="D8676" s="299" t="s">
        <v>57</v>
      </c>
      <c r="E8676" s="302">
        <v>6.0000000000000009</v>
      </c>
      <c r="F8676" s="299" t="s">
        <v>187</v>
      </c>
    </row>
    <row r="8677" spans="1:6" x14ac:dyDescent="0.3">
      <c r="A8677" s="299" t="s">
        <v>496</v>
      </c>
      <c r="B8677" s="300">
        <v>6</v>
      </c>
      <c r="C8677" s="299" t="s">
        <v>91</v>
      </c>
      <c r="D8677" s="299" t="s">
        <v>57</v>
      </c>
      <c r="E8677" s="302">
        <v>1.9999999999999991</v>
      </c>
      <c r="F8677" s="299" t="s">
        <v>77</v>
      </c>
    </row>
    <row r="8678" spans="1:6" x14ac:dyDescent="0.3">
      <c r="A8678" s="299" t="s">
        <v>496</v>
      </c>
      <c r="B8678" s="300">
        <v>6</v>
      </c>
      <c r="C8678" s="299" t="s">
        <v>91</v>
      </c>
      <c r="D8678" s="299" t="s">
        <v>58</v>
      </c>
      <c r="E8678" s="302">
        <v>1.9999999999999991</v>
      </c>
      <c r="F8678" s="299" t="s">
        <v>187</v>
      </c>
    </row>
    <row r="8679" spans="1:6" x14ac:dyDescent="0.3">
      <c r="A8679" s="299" t="s">
        <v>496</v>
      </c>
      <c r="B8679" s="300">
        <v>6</v>
      </c>
      <c r="C8679" s="299" t="s">
        <v>91</v>
      </c>
      <c r="D8679" s="299" t="s">
        <v>58</v>
      </c>
      <c r="E8679" s="302">
        <v>3.0000000000000004</v>
      </c>
      <c r="F8679" s="299" t="s">
        <v>77</v>
      </c>
    </row>
    <row r="8680" spans="1:6" x14ac:dyDescent="0.3">
      <c r="A8680" s="299" t="s">
        <v>496</v>
      </c>
      <c r="B8680" s="300">
        <v>6</v>
      </c>
      <c r="C8680" s="299" t="s">
        <v>91</v>
      </c>
      <c r="D8680" s="299" t="s">
        <v>59</v>
      </c>
      <c r="E8680" s="302">
        <v>22.31578947368422</v>
      </c>
      <c r="F8680" s="299" t="s">
        <v>187</v>
      </c>
    </row>
    <row r="8681" spans="1:6" x14ac:dyDescent="0.3">
      <c r="A8681" s="299" t="s">
        <v>496</v>
      </c>
      <c r="B8681" s="300">
        <v>6</v>
      </c>
      <c r="C8681" s="299" t="s">
        <v>91</v>
      </c>
      <c r="D8681" s="299" t="s">
        <v>59</v>
      </c>
      <c r="E8681" s="302">
        <v>54.578947368421041</v>
      </c>
      <c r="F8681" s="299" t="s">
        <v>77</v>
      </c>
    </row>
    <row r="8682" spans="1:6" x14ac:dyDescent="0.3">
      <c r="A8682" s="299" t="s">
        <v>496</v>
      </c>
      <c r="B8682" s="300">
        <v>6</v>
      </c>
      <c r="C8682" s="299" t="s">
        <v>91</v>
      </c>
      <c r="D8682" s="299" t="s">
        <v>60</v>
      </c>
      <c r="E8682" s="302">
        <v>36.94736842105263</v>
      </c>
      <c r="F8682" s="299" t="s">
        <v>187</v>
      </c>
    </row>
    <row r="8683" spans="1:6" x14ac:dyDescent="0.3">
      <c r="A8683" s="299" t="s">
        <v>496</v>
      </c>
      <c r="B8683" s="300">
        <v>6</v>
      </c>
      <c r="C8683" s="299" t="s">
        <v>91</v>
      </c>
      <c r="D8683" s="299" t="s">
        <v>60</v>
      </c>
      <c r="E8683" s="302">
        <v>153.15789473684211</v>
      </c>
      <c r="F8683" s="299" t="s">
        <v>77</v>
      </c>
    </row>
    <row r="8684" spans="1:6" x14ac:dyDescent="0.3">
      <c r="A8684" s="299" t="s">
        <v>496</v>
      </c>
      <c r="B8684" s="300">
        <v>6</v>
      </c>
      <c r="C8684" s="299" t="s">
        <v>91</v>
      </c>
      <c r="D8684" s="299" t="s">
        <v>61</v>
      </c>
      <c r="E8684" s="302">
        <v>76.526315789473685</v>
      </c>
      <c r="F8684" s="299" t="s">
        <v>77</v>
      </c>
    </row>
    <row r="8685" spans="1:6" x14ac:dyDescent="0.3">
      <c r="A8685" s="299" t="s">
        <v>496</v>
      </c>
      <c r="B8685" s="300">
        <v>6</v>
      </c>
      <c r="C8685" s="299" t="s">
        <v>91</v>
      </c>
      <c r="D8685" s="299" t="s">
        <v>62</v>
      </c>
      <c r="E8685" s="302">
        <v>41</v>
      </c>
      <c r="F8685" s="299" t="s">
        <v>187</v>
      </c>
    </row>
    <row r="8686" spans="1:6" x14ac:dyDescent="0.3">
      <c r="A8686" s="299" t="s">
        <v>496</v>
      </c>
      <c r="B8686" s="300">
        <v>6</v>
      </c>
      <c r="C8686" s="299" t="s">
        <v>91</v>
      </c>
      <c r="D8686" s="299" t="s">
        <v>62</v>
      </c>
      <c r="E8686" s="302">
        <v>66.68421052631578</v>
      </c>
      <c r="F8686" s="299" t="s">
        <v>77</v>
      </c>
    </row>
    <row r="8687" spans="1:6" x14ac:dyDescent="0.3">
      <c r="A8687" s="299" t="s">
        <v>496</v>
      </c>
      <c r="B8687" s="300">
        <v>6</v>
      </c>
      <c r="C8687" s="299" t="s">
        <v>91</v>
      </c>
      <c r="D8687" s="299" t="s">
        <v>63</v>
      </c>
      <c r="E8687" s="302">
        <v>15.526315789473685</v>
      </c>
      <c r="F8687" s="299" t="s">
        <v>187</v>
      </c>
    </row>
    <row r="8688" spans="1:6" x14ac:dyDescent="0.3">
      <c r="A8688" s="299" t="s">
        <v>496</v>
      </c>
      <c r="B8688" s="300">
        <v>6</v>
      </c>
      <c r="C8688" s="299" t="s">
        <v>91</v>
      </c>
      <c r="D8688" s="299" t="s">
        <v>63</v>
      </c>
      <c r="E8688" s="302">
        <v>755.57894736842104</v>
      </c>
      <c r="F8688" s="299" t="s">
        <v>77</v>
      </c>
    </row>
    <row r="8689" spans="1:6" x14ac:dyDescent="0.3">
      <c r="A8689" s="299" t="s">
        <v>496</v>
      </c>
      <c r="B8689" s="300">
        <v>6</v>
      </c>
      <c r="C8689" s="299" t="s">
        <v>91</v>
      </c>
      <c r="D8689" s="299" t="s">
        <v>64</v>
      </c>
      <c r="E8689" s="302">
        <v>13</v>
      </c>
      <c r="F8689" s="299" t="s">
        <v>187</v>
      </c>
    </row>
    <row r="8690" spans="1:6" x14ac:dyDescent="0.3">
      <c r="A8690" s="299" t="s">
        <v>496</v>
      </c>
      <c r="B8690" s="300">
        <v>6</v>
      </c>
      <c r="C8690" s="299" t="s">
        <v>91</v>
      </c>
      <c r="D8690" s="299" t="s">
        <v>64</v>
      </c>
      <c r="E8690" s="302">
        <v>64.94736842105263</v>
      </c>
      <c r="F8690" s="299" t="s">
        <v>77</v>
      </c>
    </row>
    <row r="8691" spans="1:6" x14ac:dyDescent="0.3">
      <c r="A8691" s="299" t="s">
        <v>496</v>
      </c>
      <c r="B8691" s="300">
        <v>6</v>
      </c>
      <c r="C8691" s="299" t="s">
        <v>91</v>
      </c>
      <c r="D8691" s="299" t="s">
        <v>65</v>
      </c>
      <c r="E8691" s="302">
        <v>114.42105263157896</v>
      </c>
      <c r="F8691" s="299" t="s">
        <v>187</v>
      </c>
    </row>
    <row r="8692" spans="1:6" x14ac:dyDescent="0.3">
      <c r="A8692" s="299" t="s">
        <v>496</v>
      </c>
      <c r="B8692" s="300">
        <v>6</v>
      </c>
      <c r="C8692" s="299" t="s">
        <v>91</v>
      </c>
      <c r="D8692" s="299" t="s">
        <v>65</v>
      </c>
      <c r="E8692" s="302">
        <v>57.842105263157904</v>
      </c>
      <c r="F8692" s="299" t="s">
        <v>77</v>
      </c>
    </row>
    <row r="8693" spans="1:6" x14ac:dyDescent="0.3">
      <c r="A8693" s="299" t="s">
        <v>496</v>
      </c>
      <c r="B8693" s="300">
        <v>6</v>
      </c>
      <c r="C8693" s="299" t="s">
        <v>91</v>
      </c>
      <c r="D8693" s="299" t="s">
        <v>67</v>
      </c>
      <c r="E8693" s="302">
        <v>0.99999999999999956</v>
      </c>
      <c r="F8693" s="299" t="s">
        <v>77</v>
      </c>
    </row>
    <row r="8694" spans="1:6" x14ac:dyDescent="0.3">
      <c r="A8694" s="299" t="s">
        <v>496</v>
      </c>
      <c r="B8694" s="300">
        <v>6</v>
      </c>
      <c r="C8694" s="299" t="s">
        <v>92</v>
      </c>
      <c r="D8694" s="299" t="s">
        <v>47</v>
      </c>
      <c r="E8694" s="302">
        <v>19.052631578947366</v>
      </c>
      <c r="F8694" s="299" t="s">
        <v>187</v>
      </c>
    </row>
    <row r="8695" spans="1:6" x14ac:dyDescent="0.3">
      <c r="A8695" s="299" t="s">
        <v>496</v>
      </c>
      <c r="B8695" s="300">
        <v>6</v>
      </c>
      <c r="C8695" s="299" t="s">
        <v>92</v>
      </c>
      <c r="D8695" s="299" t="s">
        <v>47</v>
      </c>
      <c r="E8695" s="302">
        <v>6.9999999999999973</v>
      </c>
      <c r="F8695" s="299" t="s">
        <v>188</v>
      </c>
    </row>
    <row r="8696" spans="1:6" x14ac:dyDescent="0.3">
      <c r="A8696" s="299" t="s">
        <v>496</v>
      </c>
      <c r="B8696" s="300">
        <v>6</v>
      </c>
      <c r="C8696" s="299" t="s">
        <v>92</v>
      </c>
      <c r="D8696" s="299" t="s">
        <v>47</v>
      </c>
      <c r="E8696" s="302">
        <v>67.21052631578948</v>
      </c>
      <c r="F8696" s="299" t="s">
        <v>77</v>
      </c>
    </row>
    <row r="8697" spans="1:6" x14ac:dyDescent="0.3">
      <c r="A8697" s="299" t="s">
        <v>496</v>
      </c>
      <c r="B8697" s="300">
        <v>6</v>
      </c>
      <c r="C8697" s="299" t="s">
        <v>92</v>
      </c>
      <c r="D8697" s="299" t="s">
        <v>48</v>
      </c>
      <c r="E8697" s="302">
        <v>6.9999999999999973</v>
      </c>
      <c r="F8697" s="299" t="s">
        <v>77</v>
      </c>
    </row>
    <row r="8698" spans="1:6" x14ac:dyDescent="0.3">
      <c r="A8698" s="299" t="s">
        <v>496</v>
      </c>
      <c r="B8698" s="300">
        <v>6</v>
      </c>
      <c r="C8698" s="299" t="s">
        <v>92</v>
      </c>
      <c r="D8698" s="299" t="s">
        <v>49</v>
      </c>
      <c r="E8698" s="302">
        <v>35.157894736842103</v>
      </c>
      <c r="F8698" s="299" t="s">
        <v>187</v>
      </c>
    </row>
    <row r="8699" spans="1:6" x14ac:dyDescent="0.3">
      <c r="A8699" s="299" t="s">
        <v>496</v>
      </c>
      <c r="B8699" s="300">
        <v>6</v>
      </c>
      <c r="C8699" s="299" t="s">
        <v>92</v>
      </c>
      <c r="D8699" s="299" t="s">
        <v>49</v>
      </c>
      <c r="E8699" s="302">
        <v>179.26315789473691</v>
      </c>
      <c r="F8699" s="299" t="s">
        <v>77</v>
      </c>
    </row>
    <row r="8700" spans="1:6" x14ac:dyDescent="0.3">
      <c r="A8700" s="299" t="s">
        <v>496</v>
      </c>
      <c r="B8700" s="300">
        <v>6</v>
      </c>
      <c r="C8700" s="299" t="s">
        <v>92</v>
      </c>
      <c r="D8700" s="299" t="s">
        <v>50</v>
      </c>
      <c r="E8700" s="302">
        <v>5.0000000000000009</v>
      </c>
      <c r="F8700" s="299" t="s">
        <v>77</v>
      </c>
    </row>
    <row r="8701" spans="1:6" x14ac:dyDescent="0.3">
      <c r="A8701" s="299" t="s">
        <v>496</v>
      </c>
      <c r="B8701" s="300">
        <v>6</v>
      </c>
      <c r="C8701" s="299" t="s">
        <v>92</v>
      </c>
      <c r="D8701" s="299" t="s">
        <v>51</v>
      </c>
      <c r="E8701" s="302">
        <v>10.842105263157899</v>
      </c>
      <c r="F8701" s="299" t="s">
        <v>77</v>
      </c>
    </row>
    <row r="8702" spans="1:6" x14ac:dyDescent="0.3">
      <c r="A8702" s="299" t="s">
        <v>496</v>
      </c>
      <c r="B8702" s="300">
        <v>6</v>
      </c>
      <c r="C8702" s="299" t="s">
        <v>92</v>
      </c>
      <c r="D8702" s="299" t="s">
        <v>52</v>
      </c>
      <c r="E8702" s="302">
        <v>38.684210526315802</v>
      </c>
      <c r="F8702" s="299" t="s">
        <v>187</v>
      </c>
    </row>
    <row r="8703" spans="1:6" x14ac:dyDescent="0.3">
      <c r="A8703" s="299" t="s">
        <v>496</v>
      </c>
      <c r="B8703" s="300">
        <v>6</v>
      </c>
      <c r="C8703" s="299" t="s">
        <v>92</v>
      </c>
      <c r="D8703" s="299" t="s">
        <v>52</v>
      </c>
      <c r="E8703" s="302">
        <v>137.21052631578948</v>
      </c>
      <c r="F8703" s="299" t="s">
        <v>77</v>
      </c>
    </row>
    <row r="8704" spans="1:6" x14ac:dyDescent="0.3">
      <c r="A8704" s="299" t="s">
        <v>496</v>
      </c>
      <c r="B8704" s="300">
        <v>6</v>
      </c>
      <c r="C8704" s="299" t="s">
        <v>92</v>
      </c>
      <c r="D8704" s="299" t="s">
        <v>53</v>
      </c>
      <c r="E8704" s="302">
        <v>177.26315789473685</v>
      </c>
      <c r="F8704" s="299" t="s">
        <v>187</v>
      </c>
    </row>
    <row r="8705" spans="1:6" x14ac:dyDescent="0.3">
      <c r="A8705" s="299" t="s">
        <v>496</v>
      </c>
      <c r="B8705" s="300">
        <v>6</v>
      </c>
      <c r="C8705" s="299" t="s">
        <v>92</v>
      </c>
      <c r="D8705" s="299" t="s">
        <v>53</v>
      </c>
      <c r="E8705" s="302">
        <v>338.78947368421052</v>
      </c>
      <c r="F8705" s="299" t="s">
        <v>77</v>
      </c>
    </row>
    <row r="8706" spans="1:6" x14ac:dyDescent="0.3">
      <c r="A8706" s="299" t="s">
        <v>496</v>
      </c>
      <c r="B8706" s="300">
        <v>6</v>
      </c>
      <c r="C8706" s="299" t="s">
        <v>92</v>
      </c>
      <c r="D8706" s="299" t="s">
        <v>54</v>
      </c>
      <c r="E8706" s="302">
        <v>27.000000000000007</v>
      </c>
      <c r="F8706" s="299" t="s">
        <v>187</v>
      </c>
    </row>
    <row r="8707" spans="1:6" x14ac:dyDescent="0.3">
      <c r="A8707" s="299" t="s">
        <v>496</v>
      </c>
      <c r="B8707" s="300">
        <v>6</v>
      </c>
      <c r="C8707" s="299" t="s">
        <v>92</v>
      </c>
      <c r="D8707" s="299" t="s">
        <v>54</v>
      </c>
      <c r="E8707" s="302">
        <v>920.1052631578948</v>
      </c>
      <c r="F8707" s="299" t="s">
        <v>77</v>
      </c>
    </row>
    <row r="8708" spans="1:6" x14ac:dyDescent="0.3">
      <c r="A8708" s="299" t="s">
        <v>496</v>
      </c>
      <c r="B8708" s="300">
        <v>6</v>
      </c>
      <c r="C8708" s="299" t="s">
        <v>92</v>
      </c>
      <c r="D8708" s="299" t="s">
        <v>55</v>
      </c>
      <c r="E8708" s="302">
        <v>125.00000000000003</v>
      </c>
      <c r="F8708" s="299" t="s">
        <v>187</v>
      </c>
    </row>
    <row r="8709" spans="1:6" x14ac:dyDescent="0.3">
      <c r="A8709" s="299" t="s">
        <v>496</v>
      </c>
      <c r="B8709" s="300">
        <v>6</v>
      </c>
      <c r="C8709" s="299" t="s">
        <v>92</v>
      </c>
      <c r="D8709" s="299" t="s">
        <v>55</v>
      </c>
      <c r="E8709" s="302">
        <v>322.31578947368416</v>
      </c>
      <c r="F8709" s="299" t="s">
        <v>77</v>
      </c>
    </row>
    <row r="8710" spans="1:6" x14ac:dyDescent="0.3">
      <c r="A8710" s="299" t="s">
        <v>496</v>
      </c>
      <c r="B8710" s="300">
        <v>6</v>
      </c>
      <c r="C8710" s="299" t="s">
        <v>92</v>
      </c>
      <c r="D8710" s="299" t="s">
        <v>56</v>
      </c>
      <c r="E8710" s="302">
        <v>11.842105263157897</v>
      </c>
      <c r="F8710" s="299" t="s">
        <v>187</v>
      </c>
    </row>
    <row r="8711" spans="1:6" x14ac:dyDescent="0.3">
      <c r="A8711" s="299" t="s">
        <v>496</v>
      </c>
      <c r="B8711" s="300">
        <v>6</v>
      </c>
      <c r="C8711" s="299" t="s">
        <v>92</v>
      </c>
      <c r="D8711" s="299" t="s">
        <v>56</v>
      </c>
      <c r="E8711" s="302">
        <v>23.000000000000004</v>
      </c>
      <c r="F8711" s="299" t="s">
        <v>77</v>
      </c>
    </row>
    <row r="8712" spans="1:6" x14ac:dyDescent="0.3">
      <c r="A8712" s="299" t="s">
        <v>496</v>
      </c>
      <c r="B8712" s="300">
        <v>6</v>
      </c>
      <c r="C8712" s="299" t="s">
        <v>92</v>
      </c>
      <c r="D8712" s="299" t="s">
        <v>57</v>
      </c>
      <c r="E8712" s="302">
        <v>3.0000000000000004</v>
      </c>
      <c r="F8712" s="299" t="s">
        <v>187</v>
      </c>
    </row>
    <row r="8713" spans="1:6" x14ac:dyDescent="0.3">
      <c r="A8713" s="299" t="s">
        <v>496</v>
      </c>
      <c r="B8713" s="300">
        <v>6</v>
      </c>
      <c r="C8713" s="299" t="s">
        <v>92</v>
      </c>
      <c r="D8713" s="299" t="s">
        <v>57</v>
      </c>
      <c r="E8713" s="302">
        <v>9</v>
      </c>
      <c r="F8713" s="299" t="s">
        <v>77</v>
      </c>
    </row>
    <row r="8714" spans="1:6" x14ac:dyDescent="0.3">
      <c r="A8714" s="299" t="s">
        <v>496</v>
      </c>
      <c r="B8714" s="300">
        <v>6</v>
      </c>
      <c r="C8714" s="299" t="s">
        <v>92</v>
      </c>
      <c r="D8714" s="299" t="s">
        <v>58</v>
      </c>
      <c r="E8714" s="302">
        <v>11.000000000000005</v>
      </c>
      <c r="F8714" s="299" t="s">
        <v>187</v>
      </c>
    </row>
    <row r="8715" spans="1:6" x14ac:dyDescent="0.3">
      <c r="A8715" s="299" t="s">
        <v>496</v>
      </c>
      <c r="B8715" s="300">
        <v>6</v>
      </c>
      <c r="C8715" s="299" t="s">
        <v>92</v>
      </c>
      <c r="D8715" s="299" t="s">
        <v>58</v>
      </c>
      <c r="E8715" s="302">
        <v>3.9999999999999982</v>
      </c>
      <c r="F8715" s="299" t="s">
        <v>77</v>
      </c>
    </row>
    <row r="8716" spans="1:6" x14ac:dyDescent="0.3">
      <c r="A8716" s="299" t="s">
        <v>496</v>
      </c>
      <c r="B8716" s="300">
        <v>6</v>
      </c>
      <c r="C8716" s="299" t="s">
        <v>92</v>
      </c>
      <c r="D8716" s="299" t="s">
        <v>59</v>
      </c>
      <c r="E8716" s="302">
        <v>38.473684210526322</v>
      </c>
      <c r="F8716" s="299" t="s">
        <v>187</v>
      </c>
    </row>
    <row r="8717" spans="1:6" x14ac:dyDescent="0.3">
      <c r="A8717" s="299" t="s">
        <v>496</v>
      </c>
      <c r="B8717" s="300">
        <v>6</v>
      </c>
      <c r="C8717" s="299" t="s">
        <v>92</v>
      </c>
      <c r="D8717" s="299" t="s">
        <v>59</v>
      </c>
      <c r="E8717" s="302">
        <v>63.05263157894737</v>
      </c>
      <c r="F8717" s="299" t="s">
        <v>77</v>
      </c>
    </row>
    <row r="8718" spans="1:6" x14ac:dyDescent="0.3">
      <c r="A8718" s="299" t="s">
        <v>496</v>
      </c>
      <c r="B8718" s="300">
        <v>6</v>
      </c>
      <c r="C8718" s="299" t="s">
        <v>92</v>
      </c>
      <c r="D8718" s="299" t="s">
        <v>60</v>
      </c>
      <c r="E8718" s="302">
        <v>32.368421052631568</v>
      </c>
      <c r="F8718" s="299" t="s">
        <v>187</v>
      </c>
    </row>
    <row r="8719" spans="1:6" x14ac:dyDescent="0.3">
      <c r="A8719" s="299" t="s">
        <v>496</v>
      </c>
      <c r="B8719" s="300">
        <v>6</v>
      </c>
      <c r="C8719" s="299" t="s">
        <v>92</v>
      </c>
      <c r="D8719" s="299" t="s">
        <v>60</v>
      </c>
      <c r="E8719" s="302">
        <v>82.157894736842081</v>
      </c>
      <c r="F8719" s="299" t="s">
        <v>77</v>
      </c>
    </row>
    <row r="8720" spans="1:6" x14ac:dyDescent="0.3">
      <c r="A8720" s="299" t="s">
        <v>496</v>
      </c>
      <c r="B8720" s="300">
        <v>6</v>
      </c>
      <c r="C8720" s="299" t="s">
        <v>92</v>
      </c>
      <c r="D8720" s="299" t="s">
        <v>61</v>
      </c>
      <c r="E8720" s="302">
        <v>84.05263157894737</v>
      </c>
      <c r="F8720" s="299" t="s">
        <v>77</v>
      </c>
    </row>
    <row r="8721" spans="1:6" x14ac:dyDescent="0.3">
      <c r="A8721" s="299" t="s">
        <v>496</v>
      </c>
      <c r="B8721" s="300">
        <v>6</v>
      </c>
      <c r="C8721" s="299" t="s">
        <v>92</v>
      </c>
      <c r="D8721" s="299" t="s">
        <v>62</v>
      </c>
      <c r="E8721" s="302">
        <v>22.000000000000011</v>
      </c>
      <c r="F8721" s="299" t="s">
        <v>187</v>
      </c>
    </row>
    <row r="8722" spans="1:6" x14ac:dyDescent="0.3">
      <c r="A8722" s="299" t="s">
        <v>496</v>
      </c>
      <c r="B8722" s="300">
        <v>6</v>
      </c>
      <c r="C8722" s="299" t="s">
        <v>92</v>
      </c>
      <c r="D8722" s="299" t="s">
        <v>62</v>
      </c>
      <c r="E8722" s="302">
        <v>77.000000000000014</v>
      </c>
      <c r="F8722" s="299" t="s">
        <v>77</v>
      </c>
    </row>
    <row r="8723" spans="1:6" x14ac:dyDescent="0.3">
      <c r="A8723" s="299" t="s">
        <v>496</v>
      </c>
      <c r="B8723" s="300">
        <v>6</v>
      </c>
      <c r="C8723" s="299" t="s">
        <v>92</v>
      </c>
      <c r="D8723" s="299" t="s">
        <v>63</v>
      </c>
      <c r="E8723" s="302">
        <v>18</v>
      </c>
      <c r="F8723" s="299" t="s">
        <v>187</v>
      </c>
    </row>
    <row r="8724" spans="1:6" x14ac:dyDescent="0.3">
      <c r="A8724" s="299" t="s">
        <v>496</v>
      </c>
      <c r="B8724" s="300">
        <v>6</v>
      </c>
      <c r="C8724" s="299" t="s">
        <v>92</v>
      </c>
      <c r="D8724" s="299" t="s">
        <v>63</v>
      </c>
      <c r="E8724" s="302">
        <v>160.84210526315789</v>
      </c>
      <c r="F8724" s="299" t="s">
        <v>77</v>
      </c>
    </row>
    <row r="8725" spans="1:6" x14ac:dyDescent="0.3">
      <c r="A8725" s="299" t="s">
        <v>496</v>
      </c>
      <c r="B8725" s="300">
        <v>6</v>
      </c>
      <c r="C8725" s="299" t="s">
        <v>92</v>
      </c>
      <c r="D8725" s="299" t="s">
        <v>64</v>
      </c>
      <c r="E8725" s="302">
        <v>14.999999999999996</v>
      </c>
      <c r="F8725" s="299" t="s">
        <v>187</v>
      </c>
    </row>
    <row r="8726" spans="1:6" x14ac:dyDescent="0.3">
      <c r="A8726" s="299" t="s">
        <v>496</v>
      </c>
      <c r="B8726" s="300">
        <v>6</v>
      </c>
      <c r="C8726" s="299" t="s">
        <v>92</v>
      </c>
      <c r="D8726" s="299" t="s">
        <v>64</v>
      </c>
      <c r="E8726" s="302">
        <v>30.05263157894737</v>
      </c>
      <c r="F8726" s="299" t="s">
        <v>77</v>
      </c>
    </row>
    <row r="8727" spans="1:6" x14ac:dyDescent="0.3">
      <c r="A8727" s="299" t="s">
        <v>496</v>
      </c>
      <c r="B8727" s="300">
        <v>6</v>
      </c>
      <c r="C8727" s="299" t="s">
        <v>92</v>
      </c>
      <c r="D8727" s="299" t="s">
        <v>65</v>
      </c>
      <c r="E8727" s="302">
        <v>36</v>
      </c>
      <c r="F8727" s="299" t="s">
        <v>187</v>
      </c>
    </row>
    <row r="8728" spans="1:6" x14ac:dyDescent="0.3">
      <c r="A8728" s="299" t="s">
        <v>496</v>
      </c>
      <c r="B8728" s="300">
        <v>6</v>
      </c>
      <c r="C8728" s="299" t="s">
        <v>92</v>
      </c>
      <c r="D8728" s="299" t="s">
        <v>65</v>
      </c>
      <c r="E8728" s="302">
        <v>25.789473684210527</v>
      </c>
      <c r="F8728" s="299" t="s">
        <v>77</v>
      </c>
    </row>
    <row r="8729" spans="1:6" x14ac:dyDescent="0.3">
      <c r="A8729" s="299" t="s">
        <v>496</v>
      </c>
      <c r="B8729" s="300">
        <v>6</v>
      </c>
      <c r="C8729" s="299" t="s">
        <v>92</v>
      </c>
      <c r="D8729" s="299" t="s">
        <v>67</v>
      </c>
      <c r="E8729" s="302">
        <v>0.99999999999999956</v>
      </c>
      <c r="F8729" s="299" t="s">
        <v>77</v>
      </c>
    </row>
    <row r="8730" spans="1:6" x14ac:dyDescent="0.3">
      <c r="A8730" s="299" t="s">
        <v>496</v>
      </c>
      <c r="B8730" s="300">
        <v>7</v>
      </c>
      <c r="C8730" s="299" t="s">
        <v>91</v>
      </c>
      <c r="D8730" s="299" t="s">
        <v>47</v>
      </c>
      <c r="E8730" s="302">
        <v>42.210526315789465</v>
      </c>
      <c r="F8730" s="299" t="s">
        <v>187</v>
      </c>
    </row>
    <row r="8731" spans="1:6" x14ac:dyDescent="0.3">
      <c r="A8731" s="299" t="s">
        <v>496</v>
      </c>
      <c r="B8731" s="300">
        <v>7</v>
      </c>
      <c r="C8731" s="299" t="s">
        <v>91</v>
      </c>
      <c r="D8731" s="299" t="s">
        <v>47</v>
      </c>
      <c r="E8731" s="302">
        <v>1.9999999999999991</v>
      </c>
      <c r="F8731" s="299" t="s">
        <v>81</v>
      </c>
    </row>
    <row r="8732" spans="1:6" x14ac:dyDescent="0.3">
      <c r="A8732" s="299" t="s">
        <v>496</v>
      </c>
      <c r="B8732" s="300">
        <v>7</v>
      </c>
      <c r="C8732" s="299" t="s">
        <v>91</v>
      </c>
      <c r="D8732" s="299" t="s">
        <v>47</v>
      </c>
      <c r="E8732" s="302">
        <v>44.421052631578938</v>
      </c>
      <c r="F8732" s="299" t="s">
        <v>80</v>
      </c>
    </row>
    <row r="8733" spans="1:6" x14ac:dyDescent="0.3">
      <c r="A8733" s="299" t="s">
        <v>496</v>
      </c>
      <c r="B8733" s="300">
        <v>7</v>
      </c>
      <c r="C8733" s="299" t="s">
        <v>91</v>
      </c>
      <c r="D8733" s="299" t="s">
        <v>47</v>
      </c>
      <c r="E8733" s="302">
        <v>9</v>
      </c>
      <c r="F8733" s="299" t="s">
        <v>188</v>
      </c>
    </row>
    <row r="8734" spans="1:6" x14ac:dyDescent="0.3">
      <c r="A8734" s="299" t="s">
        <v>496</v>
      </c>
      <c r="B8734" s="300">
        <v>7</v>
      </c>
      <c r="C8734" s="299" t="s">
        <v>91</v>
      </c>
      <c r="D8734" s="299" t="s">
        <v>47</v>
      </c>
      <c r="E8734" s="302">
        <v>177.78947368421052</v>
      </c>
      <c r="F8734" s="299" t="s">
        <v>77</v>
      </c>
    </row>
    <row r="8735" spans="1:6" x14ac:dyDescent="0.3">
      <c r="A8735" s="299" t="s">
        <v>496</v>
      </c>
      <c r="B8735" s="300">
        <v>7</v>
      </c>
      <c r="C8735" s="299" t="s">
        <v>91</v>
      </c>
      <c r="D8735" s="299" t="s">
        <v>48</v>
      </c>
      <c r="E8735" s="302">
        <v>1.9999999999999991</v>
      </c>
      <c r="F8735" s="299" t="s">
        <v>187</v>
      </c>
    </row>
    <row r="8736" spans="1:6" x14ac:dyDescent="0.3">
      <c r="A8736" s="299" t="s">
        <v>496</v>
      </c>
      <c r="B8736" s="300">
        <v>7</v>
      </c>
      <c r="C8736" s="299" t="s">
        <v>91</v>
      </c>
      <c r="D8736" s="299" t="s">
        <v>48</v>
      </c>
      <c r="E8736" s="302">
        <v>21.947368421052637</v>
      </c>
      <c r="F8736" s="299" t="s">
        <v>77</v>
      </c>
    </row>
    <row r="8737" spans="1:6" x14ac:dyDescent="0.3">
      <c r="A8737" s="299" t="s">
        <v>496</v>
      </c>
      <c r="B8737" s="300">
        <v>7</v>
      </c>
      <c r="C8737" s="299" t="s">
        <v>91</v>
      </c>
      <c r="D8737" s="299" t="s">
        <v>49</v>
      </c>
      <c r="E8737" s="302">
        <v>532.57894736842115</v>
      </c>
      <c r="F8737" s="299" t="s">
        <v>187</v>
      </c>
    </row>
    <row r="8738" spans="1:6" x14ac:dyDescent="0.3">
      <c r="A8738" s="299" t="s">
        <v>496</v>
      </c>
      <c r="B8738" s="300">
        <v>7</v>
      </c>
      <c r="C8738" s="299" t="s">
        <v>91</v>
      </c>
      <c r="D8738" s="299" t="s">
        <v>49</v>
      </c>
      <c r="E8738" s="302">
        <v>2125.2631578947367</v>
      </c>
      <c r="F8738" s="299" t="s">
        <v>77</v>
      </c>
    </row>
    <row r="8739" spans="1:6" x14ac:dyDescent="0.3">
      <c r="A8739" s="299" t="s">
        <v>496</v>
      </c>
      <c r="B8739" s="300">
        <v>7</v>
      </c>
      <c r="C8739" s="299" t="s">
        <v>91</v>
      </c>
      <c r="D8739" s="299" t="s">
        <v>50</v>
      </c>
      <c r="E8739" s="302">
        <v>3.0000000000000004</v>
      </c>
      <c r="F8739" s="299" t="s">
        <v>187</v>
      </c>
    </row>
    <row r="8740" spans="1:6" x14ac:dyDescent="0.3">
      <c r="A8740" s="299" t="s">
        <v>496</v>
      </c>
      <c r="B8740" s="300">
        <v>7</v>
      </c>
      <c r="C8740" s="299" t="s">
        <v>91</v>
      </c>
      <c r="D8740" s="299" t="s">
        <v>50</v>
      </c>
      <c r="E8740" s="302">
        <v>16.157894736842103</v>
      </c>
      <c r="F8740" s="299" t="s">
        <v>77</v>
      </c>
    </row>
    <row r="8741" spans="1:6" x14ac:dyDescent="0.3">
      <c r="A8741" s="299" t="s">
        <v>496</v>
      </c>
      <c r="B8741" s="300">
        <v>7</v>
      </c>
      <c r="C8741" s="299" t="s">
        <v>91</v>
      </c>
      <c r="D8741" s="299" t="s">
        <v>51</v>
      </c>
      <c r="E8741" s="302">
        <v>6.0000000000000009</v>
      </c>
      <c r="F8741" s="299" t="s">
        <v>187</v>
      </c>
    </row>
    <row r="8742" spans="1:6" x14ac:dyDescent="0.3">
      <c r="A8742" s="299" t="s">
        <v>496</v>
      </c>
      <c r="B8742" s="300">
        <v>7</v>
      </c>
      <c r="C8742" s="299" t="s">
        <v>91</v>
      </c>
      <c r="D8742" s="299" t="s">
        <v>51</v>
      </c>
      <c r="E8742" s="302">
        <v>292.10526315789468</v>
      </c>
      <c r="F8742" s="299" t="s">
        <v>77</v>
      </c>
    </row>
    <row r="8743" spans="1:6" x14ac:dyDescent="0.3">
      <c r="A8743" s="299" t="s">
        <v>496</v>
      </c>
      <c r="B8743" s="300">
        <v>7</v>
      </c>
      <c r="C8743" s="299" t="s">
        <v>91</v>
      </c>
      <c r="D8743" s="299" t="s">
        <v>52</v>
      </c>
      <c r="E8743" s="302">
        <v>2265.4210526315792</v>
      </c>
      <c r="F8743" s="299" t="s">
        <v>187</v>
      </c>
    </row>
    <row r="8744" spans="1:6" x14ac:dyDescent="0.3">
      <c r="A8744" s="299" t="s">
        <v>496</v>
      </c>
      <c r="B8744" s="300">
        <v>7</v>
      </c>
      <c r="C8744" s="299" t="s">
        <v>91</v>
      </c>
      <c r="D8744" s="299" t="s">
        <v>52</v>
      </c>
      <c r="E8744" s="302">
        <v>0.99999999999999956</v>
      </c>
      <c r="F8744" s="299" t="s">
        <v>81</v>
      </c>
    </row>
    <row r="8745" spans="1:6" x14ac:dyDescent="0.3">
      <c r="A8745" s="299" t="s">
        <v>496</v>
      </c>
      <c r="B8745" s="300">
        <v>7</v>
      </c>
      <c r="C8745" s="299" t="s">
        <v>91</v>
      </c>
      <c r="D8745" s="299" t="s">
        <v>52</v>
      </c>
      <c r="E8745" s="302">
        <v>13686.263157894737</v>
      </c>
      <c r="F8745" s="299" t="s">
        <v>77</v>
      </c>
    </row>
    <row r="8746" spans="1:6" x14ac:dyDescent="0.3">
      <c r="A8746" s="299" t="s">
        <v>496</v>
      </c>
      <c r="B8746" s="300">
        <v>7</v>
      </c>
      <c r="C8746" s="299" t="s">
        <v>91</v>
      </c>
      <c r="D8746" s="299" t="s">
        <v>53</v>
      </c>
      <c r="E8746" s="302">
        <v>2113.1578947368421</v>
      </c>
      <c r="F8746" s="299" t="s">
        <v>187</v>
      </c>
    </row>
    <row r="8747" spans="1:6" x14ac:dyDescent="0.3">
      <c r="A8747" s="299" t="s">
        <v>496</v>
      </c>
      <c r="B8747" s="300">
        <v>7</v>
      </c>
      <c r="C8747" s="299" t="s">
        <v>91</v>
      </c>
      <c r="D8747" s="299" t="s">
        <v>53</v>
      </c>
      <c r="E8747" s="302">
        <v>5690.21052631579</v>
      </c>
      <c r="F8747" s="299" t="s">
        <v>77</v>
      </c>
    </row>
    <row r="8748" spans="1:6" x14ac:dyDescent="0.3">
      <c r="A8748" s="299" t="s">
        <v>496</v>
      </c>
      <c r="B8748" s="300">
        <v>7</v>
      </c>
      <c r="C8748" s="299" t="s">
        <v>91</v>
      </c>
      <c r="D8748" s="299" t="s">
        <v>54</v>
      </c>
      <c r="E8748" s="302">
        <v>439.78947368421052</v>
      </c>
      <c r="F8748" s="299" t="s">
        <v>187</v>
      </c>
    </row>
    <row r="8749" spans="1:6" x14ac:dyDescent="0.3">
      <c r="A8749" s="299" t="s">
        <v>496</v>
      </c>
      <c r="B8749" s="300">
        <v>7</v>
      </c>
      <c r="C8749" s="299" t="s">
        <v>91</v>
      </c>
      <c r="D8749" s="299" t="s">
        <v>54</v>
      </c>
      <c r="E8749" s="302">
        <v>3.0000000000000004</v>
      </c>
      <c r="F8749" s="299" t="s">
        <v>81</v>
      </c>
    </row>
    <row r="8750" spans="1:6" x14ac:dyDescent="0.3">
      <c r="A8750" s="299" t="s">
        <v>496</v>
      </c>
      <c r="B8750" s="300">
        <v>7</v>
      </c>
      <c r="C8750" s="299" t="s">
        <v>91</v>
      </c>
      <c r="D8750" s="299" t="s">
        <v>54</v>
      </c>
      <c r="E8750" s="302">
        <v>37.368421052631575</v>
      </c>
      <c r="F8750" s="299" t="s">
        <v>80</v>
      </c>
    </row>
    <row r="8751" spans="1:6" x14ac:dyDescent="0.3">
      <c r="A8751" s="299" t="s">
        <v>496</v>
      </c>
      <c r="B8751" s="300">
        <v>7</v>
      </c>
      <c r="C8751" s="299" t="s">
        <v>91</v>
      </c>
      <c r="D8751" s="299" t="s">
        <v>54</v>
      </c>
      <c r="E8751" s="302">
        <v>1046.8947368421052</v>
      </c>
      <c r="F8751" s="299" t="s">
        <v>77</v>
      </c>
    </row>
    <row r="8752" spans="1:6" x14ac:dyDescent="0.3">
      <c r="A8752" s="299" t="s">
        <v>496</v>
      </c>
      <c r="B8752" s="300">
        <v>7</v>
      </c>
      <c r="C8752" s="299" t="s">
        <v>91</v>
      </c>
      <c r="D8752" s="299" t="s">
        <v>55</v>
      </c>
      <c r="E8752" s="302">
        <v>1787.3684210526317</v>
      </c>
      <c r="F8752" s="299" t="s">
        <v>187</v>
      </c>
    </row>
    <row r="8753" spans="1:6" x14ac:dyDescent="0.3">
      <c r="A8753" s="299" t="s">
        <v>496</v>
      </c>
      <c r="B8753" s="300">
        <v>7</v>
      </c>
      <c r="C8753" s="299" t="s">
        <v>91</v>
      </c>
      <c r="D8753" s="299" t="s">
        <v>55</v>
      </c>
      <c r="E8753" s="302">
        <v>12565.052631578947</v>
      </c>
      <c r="F8753" s="299" t="s">
        <v>77</v>
      </c>
    </row>
    <row r="8754" spans="1:6" x14ac:dyDescent="0.3">
      <c r="A8754" s="299" t="s">
        <v>496</v>
      </c>
      <c r="B8754" s="300">
        <v>7</v>
      </c>
      <c r="C8754" s="299" t="s">
        <v>91</v>
      </c>
      <c r="D8754" s="299" t="s">
        <v>56</v>
      </c>
      <c r="E8754" s="302">
        <v>233.15789473684217</v>
      </c>
      <c r="F8754" s="299" t="s">
        <v>187</v>
      </c>
    </row>
    <row r="8755" spans="1:6" x14ac:dyDescent="0.3">
      <c r="A8755" s="299" t="s">
        <v>496</v>
      </c>
      <c r="B8755" s="300">
        <v>7</v>
      </c>
      <c r="C8755" s="299" t="s">
        <v>91</v>
      </c>
      <c r="D8755" s="299" t="s">
        <v>56</v>
      </c>
      <c r="E8755" s="302">
        <v>364.9473684210526</v>
      </c>
      <c r="F8755" s="299" t="s">
        <v>77</v>
      </c>
    </row>
    <row r="8756" spans="1:6" x14ac:dyDescent="0.3">
      <c r="A8756" s="299" t="s">
        <v>496</v>
      </c>
      <c r="B8756" s="300">
        <v>7</v>
      </c>
      <c r="C8756" s="299" t="s">
        <v>91</v>
      </c>
      <c r="D8756" s="299" t="s">
        <v>57</v>
      </c>
      <c r="E8756" s="302">
        <v>54.84210526315789</v>
      </c>
      <c r="F8756" s="299" t="s">
        <v>187</v>
      </c>
    </row>
    <row r="8757" spans="1:6" x14ac:dyDescent="0.3">
      <c r="A8757" s="299" t="s">
        <v>496</v>
      </c>
      <c r="B8757" s="300">
        <v>7</v>
      </c>
      <c r="C8757" s="299" t="s">
        <v>91</v>
      </c>
      <c r="D8757" s="299" t="s">
        <v>57</v>
      </c>
      <c r="E8757" s="302">
        <v>99.736842105263207</v>
      </c>
      <c r="F8757" s="299" t="s">
        <v>77</v>
      </c>
    </row>
    <row r="8758" spans="1:6" x14ac:dyDescent="0.3">
      <c r="A8758" s="299" t="s">
        <v>496</v>
      </c>
      <c r="B8758" s="300">
        <v>7</v>
      </c>
      <c r="C8758" s="299" t="s">
        <v>91</v>
      </c>
      <c r="D8758" s="299" t="s">
        <v>58</v>
      </c>
      <c r="E8758" s="302">
        <v>211.68421052631584</v>
      </c>
      <c r="F8758" s="299" t="s">
        <v>187</v>
      </c>
    </row>
    <row r="8759" spans="1:6" x14ac:dyDescent="0.3">
      <c r="A8759" s="299" t="s">
        <v>496</v>
      </c>
      <c r="B8759" s="300">
        <v>7</v>
      </c>
      <c r="C8759" s="299" t="s">
        <v>91</v>
      </c>
      <c r="D8759" s="299" t="s">
        <v>58</v>
      </c>
      <c r="E8759" s="302">
        <v>437.31578947368422</v>
      </c>
      <c r="F8759" s="299" t="s">
        <v>77</v>
      </c>
    </row>
    <row r="8760" spans="1:6" x14ac:dyDescent="0.3">
      <c r="A8760" s="299" t="s">
        <v>496</v>
      </c>
      <c r="B8760" s="300">
        <v>7</v>
      </c>
      <c r="C8760" s="299" t="s">
        <v>91</v>
      </c>
      <c r="D8760" s="299" t="s">
        <v>59</v>
      </c>
      <c r="E8760" s="302">
        <v>519.42105263157896</v>
      </c>
      <c r="F8760" s="299" t="s">
        <v>187</v>
      </c>
    </row>
    <row r="8761" spans="1:6" x14ac:dyDescent="0.3">
      <c r="A8761" s="299" t="s">
        <v>496</v>
      </c>
      <c r="B8761" s="300">
        <v>7</v>
      </c>
      <c r="C8761" s="299" t="s">
        <v>91</v>
      </c>
      <c r="D8761" s="299" t="s">
        <v>59</v>
      </c>
      <c r="E8761" s="302">
        <v>742.94736842105272</v>
      </c>
      <c r="F8761" s="299" t="s">
        <v>77</v>
      </c>
    </row>
    <row r="8762" spans="1:6" x14ac:dyDescent="0.3">
      <c r="A8762" s="299" t="s">
        <v>496</v>
      </c>
      <c r="B8762" s="300">
        <v>7</v>
      </c>
      <c r="C8762" s="299" t="s">
        <v>91</v>
      </c>
      <c r="D8762" s="299" t="s">
        <v>60</v>
      </c>
      <c r="E8762" s="302">
        <v>847.47368421052636</v>
      </c>
      <c r="F8762" s="299" t="s">
        <v>187</v>
      </c>
    </row>
    <row r="8763" spans="1:6" x14ac:dyDescent="0.3">
      <c r="A8763" s="299" t="s">
        <v>496</v>
      </c>
      <c r="B8763" s="300">
        <v>7</v>
      </c>
      <c r="C8763" s="299" t="s">
        <v>91</v>
      </c>
      <c r="D8763" s="299" t="s">
        <v>60</v>
      </c>
      <c r="E8763" s="302">
        <v>4070.4736842105272</v>
      </c>
      <c r="F8763" s="299" t="s">
        <v>77</v>
      </c>
    </row>
    <row r="8764" spans="1:6" x14ac:dyDescent="0.3">
      <c r="A8764" s="299" t="s">
        <v>496</v>
      </c>
      <c r="B8764" s="300">
        <v>7</v>
      </c>
      <c r="C8764" s="299" t="s">
        <v>91</v>
      </c>
      <c r="D8764" s="299" t="s">
        <v>61</v>
      </c>
      <c r="E8764" s="302">
        <v>0.99999999999999956</v>
      </c>
      <c r="F8764" s="299" t="s">
        <v>187</v>
      </c>
    </row>
    <row r="8765" spans="1:6" x14ac:dyDescent="0.3">
      <c r="A8765" s="299" t="s">
        <v>496</v>
      </c>
      <c r="B8765" s="300">
        <v>7</v>
      </c>
      <c r="C8765" s="299" t="s">
        <v>91</v>
      </c>
      <c r="D8765" s="299" t="s">
        <v>61</v>
      </c>
      <c r="E8765" s="302">
        <v>248.84210526315789</v>
      </c>
      <c r="F8765" s="299" t="s">
        <v>77</v>
      </c>
    </row>
    <row r="8766" spans="1:6" x14ac:dyDescent="0.3">
      <c r="A8766" s="299" t="s">
        <v>496</v>
      </c>
      <c r="B8766" s="300">
        <v>7</v>
      </c>
      <c r="C8766" s="299" t="s">
        <v>91</v>
      </c>
      <c r="D8766" s="299" t="s">
        <v>62</v>
      </c>
      <c r="E8766" s="302">
        <v>230.21052631578951</v>
      </c>
      <c r="F8766" s="299" t="s">
        <v>187</v>
      </c>
    </row>
    <row r="8767" spans="1:6" x14ac:dyDescent="0.3">
      <c r="A8767" s="299" t="s">
        <v>496</v>
      </c>
      <c r="B8767" s="300">
        <v>7</v>
      </c>
      <c r="C8767" s="299" t="s">
        <v>91</v>
      </c>
      <c r="D8767" s="299" t="s">
        <v>62</v>
      </c>
      <c r="E8767" s="302">
        <v>951.68421052631606</v>
      </c>
      <c r="F8767" s="299" t="s">
        <v>77</v>
      </c>
    </row>
    <row r="8768" spans="1:6" x14ac:dyDescent="0.3">
      <c r="A8768" s="299" t="s">
        <v>496</v>
      </c>
      <c r="B8768" s="300">
        <v>7</v>
      </c>
      <c r="C8768" s="299" t="s">
        <v>91</v>
      </c>
      <c r="D8768" s="299" t="s">
        <v>63</v>
      </c>
      <c r="E8768" s="302">
        <v>153.36842105263156</v>
      </c>
      <c r="F8768" s="299" t="s">
        <v>187</v>
      </c>
    </row>
    <row r="8769" spans="1:6" x14ac:dyDescent="0.3">
      <c r="A8769" s="299" t="s">
        <v>496</v>
      </c>
      <c r="B8769" s="300">
        <v>7</v>
      </c>
      <c r="C8769" s="299" t="s">
        <v>91</v>
      </c>
      <c r="D8769" s="299" t="s">
        <v>63</v>
      </c>
      <c r="E8769" s="302">
        <v>1498.4210526315792</v>
      </c>
      <c r="F8769" s="299" t="s">
        <v>77</v>
      </c>
    </row>
    <row r="8770" spans="1:6" x14ac:dyDescent="0.3">
      <c r="A8770" s="299" t="s">
        <v>496</v>
      </c>
      <c r="B8770" s="300">
        <v>7</v>
      </c>
      <c r="C8770" s="299" t="s">
        <v>91</v>
      </c>
      <c r="D8770" s="299" t="s">
        <v>64</v>
      </c>
      <c r="E8770" s="302">
        <v>205.78947368421046</v>
      </c>
      <c r="F8770" s="299" t="s">
        <v>187</v>
      </c>
    </row>
    <row r="8771" spans="1:6" x14ac:dyDescent="0.3">
      <c r="A8771" s="299" t="s">
        <v>496</v>
      </c>
      <c r="B8771" s="300">
        <v>7</v>
      </c>
      <c r="C8771" s="299" t="s">
        <v>91</v>
      </c>
      <c r="D8771" s="299" t="s">
        <v>64</v>
      </c>
      <c r="E8771" s="302">
        <v>9.7894736842105257</v>
      </c>
      <c r="F8771" s="299" t="s">
        <v>80</v>
      </c>
    </row>
    <row r="8772" spans="1:6" x14ac:dyDescent="0.3">
      <c r="A8772" s="299" t="s">
        <v>496</v>
      </c>
      <c r="B8772" s="300">
        <v>7</v>
      </c>
      <c r="C8772" s="299" t="s">
        <v>91</v>
      </c>
      <c r="D8772" s="299" t="s">
        <v>64</v>
      </c>
      <c r="E8772" s="302">
        <v>756.84210526315792</v>
      </c>
      <c r="F8772" s="299" t="s">
        <v>77</v>
      </c>
    </row>
    <row r="8773" spans="1:6" x14ac:dyDescent="0.3">
      <c r="A8773" s="299" t="s">
        <v>496</v>
      </c>
      <c r="B8773" s="300">
        <v>7</v>
      </c>
      <c r="C8773" s="299" t="s">
        <v>91</v>
      </c>
      <c r="D8773" s="299" t="s">
        <v>65</v>
      </c>
      <c r="E8773" s="302">
        <v>908.31578947368428</v>
      </c>
      <c r="F8773" s="299" t="s">
        <v>187</v>
      </c>
    </row>
    <row r="8774" spans="1:6" x14ac:dyDescent="0.3">
      <c r="A8774" s="299" t="s">
        <v>496</v>
      </c>
      <c r="B8774" s="300">
        <v>7</v>
      </c>
      <c r="C8774" s="299" t="s">
        <v>91</v>
      </c>
      <c r="D8774" s="299" t="s">
        <v>65</v>
      </c>
      <c r="E8774" s="302">
        <v>1.9999999999999991</v>
      </c>
      <c r="F8774" s="299" t="s">
        <v>80</v>
      </c>
    </row>
    <row r="8775" spans="1:6" x14ac:dyDescent="0.3">
      <c r="A8775" s="299" t="s">
        <v>496</v>
      </c>
      <c r="B8775" s="300">
        <v>7</v>
      </c>
      <c r="C8775" s="299" t="s">
        <v>91</v>
      </c>
      <c r="D8775" s="299" t="s">
        <v>65</v>
      </c>
      <c r="E8775" s="302">
        <v>1290.9473684210523</v>
      </c>
      <c r="F8775" s="299" t="s">
        <v>77</v>
      </c>
    </row>
    <row r="8776" spans="1:6" x14ac:dyDescent="0.3">
      <c r="A8776" s="299" t="s">
        <v>496</v>
      </c>
      <c r="B8776" s="300">
        <v>7</v>
      </c>
      <c r="C8776" s="299" t="s">
        <v>91</v>
      </c>
      <c r="D8776" s="299" t="s">
        <v>67</v>
      </c>
      <c r="E8776" s="302">
        <v>3.0000000000000004</v>
      </c>
      <c r="F8776" s="299" t="s">
        <v>187</v>
      </c>
    </row>
    <row r="8777" spans="1:6" x14ac:dyDescent="0.3">
      <c r="A8777" s="299" t="s">
        <v>496</v>
      </c>
      <c r="B8777" s="300">
        <v>7</v>
      </c>
      <c r="C8777" s="299" t="s">
        <v>91</v>
      </c>
      <c r="D8777" s="299" t="s">
        <v>67</v>
      </c>
      <c r="E8777" s="302">
        <v>136.52631578947373</v>
      </c>
      <c r="F8777" s="299" t="s">
        <v>77</v>
      </c>
    </row>
    <row r="8778" spans="1:6" x14ac:dyDescent="0.3">
      <c r="A8778" s="299" t="s">
        <v>496</v>
      </c>
      <c r="B8778" s="300">
        <v>7</v>
      </c>
      <c r="C8778" s="299" t="s">
        <v>91</v>
      </c>
      <c r="D8778" s="299" t="s">
        <v>66</v>
      </c>
      <c r="E8778" s="302">
        <v>1.9999999999999991</v>
      </c>
      <c r="F8778" s="299" t="s">
        <v>187</v>
      </c>
    </row>
    <row r="8779" spans="1:6" x14ac:dyDescent="0.3">
      <c r="A8779" s="299" t="s">
        <v>496</v>
      </c>
      <c r="B8779" s="300">
        <v>7</v>
      </c>
      <c r="C8779" s="299" t="s">
        <v>91</v>
      </c>
      <c r="D8779" s="299" t="s">
        <v>66</v>
      </c>
      <c r="E8779" s="302">
        <v>7.9999999999999964</v>
      </c>
      <c r="F8779" s="299" t="s">
        <v>77</v>
      </c>
    </row>
    <row r="8780" spans="1:6" x14ac:dyDescent="0.3">
      <c r="A8780" s="299" t="s">
        <v>496</v>
      </c>
      <c r="B8780" s="300">
        <v>7</v>
      </c>
      <c r="C8780" s="299" t="s">
        <v>92</v>
      </c>
      <c r="D8780" s="299" t="s">
        <v>47</v>
      </c>
      <c r="E8780" s="302">
        <v>95.947368421052644</v>
      </c>
      <c r="F8780" s="299" t="s">
        <v>187</v>
      </c>
    </row>
    <row r="8781" spans="1:6" x14ac:dyDescent="0.3">
      <c r="A8781" s="299" t="s">
        <v>496</v>
      </c>
      <c r="B8781" s="300">
        <v>7</v>
      </c>
      <c r="C8781" s="299" t="s">
        <v>92</v>
      </c>
      <c r="D8781" s="299" t="s">
        <v>47</v>
      </c>
      <c r="E8781" s="302">
        <v>3.9999999999999982</v>
      </c>
      <c r="F8781" s="299" t="s">
        <v>81</v>
      </c>
    </row>
    <row r="8782" spans="1:6" x14ac:dyDescent="0.3">
      <c r="A8782" s="299" t="s">
        <v>496</v>
      </c>
      <c r="B8782" s="300">
        <v>7</v>
      </c>
      <c r="C8782" s="299" t="s">
        <v>92</v>
      </c>
      <c r="D8782" s="299" t="s">
        <v>47</v>
      </c>
      <c r="E8782" s="302">
        <v>3.7894736842105248</v>
      </c>
      <c r="F8782" s="299" t="s">
        <v>80</v>
      </c>
    </row>
    <row r="8783" spans="1:6" x14ac:dyDescent="0.3">
      <c r="A8783" s="299" t="s">
        <v>496</v>
      </c>
      <c r="B8783" s="300">
        <v>7</v>
      </c>
      <c r="C8783" s="299" t="s">
        <v>92</v>
      </c>
      <c r="D8783" s="299" t="s">
        <v>47</v>
      </c>
      <c r="E8783" s="302">
        <v>22.999999999999996</v>
      </c>
      <c r="F8783" s="299" t="s">
        <v>188</v>
      </c>
    </row>
    <row r="8784" spans="1:6" x14ac:dyDescent="0.3">
      <c r="A8784" s="299" t="s">
        <v>496</v>
      </c>
      <c r="B8784" s="300">
        <v>7</v>
      </c>
      <c r="C8784" s="299" t="s">
        <v>92</v>
      </c>
      <c r="D8784" s="299" t="s">
        <v>47</v>
      </c>
      <c r="E8784" s="302">
        <v>88.736842105263136</v>
      </c>
      <c r="F8784" s="299" t="s">
        <v>77</v>
      </c>
    </row>
    <row r="8785" spans="1:6" x14ac:dyDescent="0.3">
      <c r="A8785" s="299" t="s">
        <v>496</v>
      </c>
      <c r="B8785" s="300">
        <v>7</v>
      </c>
      <c r="C8785" s="299" t="s">
        <v>92</v>
      </c>
      <c r="D8785" s="299" t="s">
        <v>48</v>
      </c>
      <c r="E8785" s="302">
        <v>1.9999999999999991</v>
      </c>
      <c r="F8785" s="299" t="s">
        <v>187</v>
      </c>
    </row>
    <row r="8786" spans="1:6" x14ac:dyDescent="0.3">
      <c r="A8786" s="299" t="s">
        <v>496</v>
      </c>
      <c r="B8786" s="300">
        <v>7</v>
      </c>
      <c r="C8786" s="299" t="s">
        <v>92</v>
      </c>
      <c r="D8786" s="299" t="s">
        <v>48</v>
      </c>
      <c r="E8786" s="302">
        <v>3.9999999999999982</v>
      </c>
      <c r="F8786" s="299" t="s">
        <v>77</v>
      </c>
    </row>
    <row r="8787" spans="1:6" x14ac:dyDescent="0.3">
      <c r="A8787" s="299" t="s">
        <v>496</v>
      </c>
      <c r="B8787" s="300">
        <v>7</v>
      </c>
      <c r="C8787" s="299" t="s">
        <v>92</v>
      </c>
      <c r="D8787" s="299" t="s">
        <v>49</v>
      </c>
      <c r="E8787" s="302">
        <v>706.1578947368422</v>
      </c>
      <c r="F8787" s="299" t="s">
        <v>187</v>
      </c>
    </row>
    <row r="8788" spans="1:6" x14ac:dyDescent="0.3">
      <c r="A8788" s="299" t="s">
        <v>496</v>
      </c>
      <c r="B8788" s="300">
        <v>7</v>
      </c>
      <c r="C8788" s="299" t="s">
        <v>92</v>
      </c>
      <c r="D8788" s="299" t="s">
        <v>49</v>
      </c>
      <c r="E8788" s="302">
        <v>1086.578947368421</v>
      </c>
      <c r="F8788" s="299" t="s">
        <v>77</v>
      </c>
    </row>
    <row r="8789" spans="1:6" x14ac:dyDescent="0.3">
      <c r="A8789" s="299" t="s">
        <v>496</v>
      </c>
      <c r="B8789" s="300">
        <v>7</v>
      </c>
      <c r="C8789" s="299" t="s">
        <v>92</v>
      </c>
      <c r="D8789" s="299" t="s">
        <v>50</v>
      </c>
      <c r="E8789" s="302">
        <v>9.8947368421052637</v>
      </c>
      <c r="F8789" s="299" t="s">
        <v>187</v>
      </c>
    </row>
    <row r="8790" spans="1:6" x14ac:dyDescent="0.3">
      <c r="A8790" s="299" t="s">
        <v>496</v>
      </c>
      <c r="B8790" s="300">
        <v>7</v>
      </c>
      <c r="C8790" s="299" t="s">
        <v>92</v>
      </c>
      <c r="D8790" s="299" t="s">
        <v>50</v>
      </c>
      <c r="E8790" s="302">
        <v>9.1052631578947363</v>
      </c>
      <c r="F8790" s="299" t="s">
        <v>77</v>
      </c>
    </row>
    <row r="8791" spans="1:6" x14ac:dyDescent="0.3">
      <c r="A8791" s="299" t="s">
        <v>496</v>
      </c>
      <c r="B8791" s="300">
        <v>7</v>
      </c>
      <c r="C8791" s="299" t="s">
        <v>92</v>
      </c>
      <c r="D8791" s="299" t="s">
        <v>51</v>
      </c>
      <c r="E8791" s="302">
        <v>5.0000000000000009</v>
      </c>
      <c r="F8791" s="299" t="s">
        <v>187</v>
      </c>
    </row>
    <row r="8792" spans="1:6" x14ac:dyDescent="0.3">
      <c r="A8792" s="299" t="s">
        <v>496</v>
      </c>
      <c r="B8792" s="300">
        <v>7</v>
      </c>
      <c r="C8792" s="299" t="s">
        <v>92</v>
      </c>
      <c r="D8792" s="299" t="s">
        <v>51</v>
      </c>
      <c r="E8792" s="302">
        <v>86.789473684210549</v>
      </c>
      <c r="F8792" s="299" t="s">
        <v>77</v>
      </c>
    </row>
    <row r="8793" spans="1:6" x14ac:dyDescent="0.3">
      <c r="A8793" s="299" t="s">
        <v>496</v>
      </c>
      <c r="B8793" s="300">
        <v>7</v>
      </c>
      <c r="C8793" s="299" t="s">
        <v>92</v>
      </c>
      <c r="D8793" s="299" t="s">
        <v>52</v>
      </c>
      <c r="E8793" s="302">
        <v>2736.4210526315792</v>
      </c>
      <c r="F8793" s="299" t="s">
        <v>187</v>
      </c>
    </row>
    <row r="8794" spans="1:6" x14ac:dyDescent="0.3">
      <c r="A8794" s="299" t="s">
        <v>496</v>
      </c>
      <c r="B8794" s="300">
        <v>7</v>
      </c>
      <c r="C8794" s="299" t="s">
        <v>92</v>
      </c>
      <c r="D8794" s="299" t="s">
        <v>52</v>
      </c>
      <c r="E8794" s="302">
        <v>0.99999999999999956</v>
      </c>
      <c r="F8794" s="299" t="s">
        <v>81</v>
      </c>
    </row>
    <row r="8795" spans="1:6" x14ac:dyDescent="0.3">
      <c r="A8795" s="299" t="s">
        <v>496</v>
      </c>
      <c r="B8795" s="300">
        <v>7</v>
      </c>
      <c r="C8795" s="299" t="s">
        <v>92</v>
      </c>
      <c r="D8795" s="299" t="s">
        <v>52</v>
      </c>
      <c r="E8795" s="302">
        <v>3.0000000000000004</v>
      </c>
      <c r="F8795" s="299" t="s">
        <v>80</v>
      </c>
    </row>
    <row r="8796" spans="1:6" x14ac:dyDescent="0.3">
      <c r="A8796" s="299" t="s">
        <v>496</v>
      </c>
      <c r="B8796" s="300">
        <v>7</v>
      </c>
      <c r="C8796" s="299" t="s">
        <v>92</v>
      </c>
      <c r="D8796" s="299" t="s">
        <v>52</v>
      </c>
      <c r="E8796" s="302">
        <v>3196.3157894736837</v>
      </c>
      <c r="F8796" s="299" t="s">
        <v>77</v>
      </c>
    </row>
    <row r="8797" spans="1:6" x14ac:dyDescent="0.3">
      <c r="A8797" s="299" t="s">
        <v>496</v>
      </c>
      <c r="B8797" s="300">
        <v>7</v>
      </c>
      <c r="C8797" s="299" t="s">
        <v>92</v>
      </c>
      <c r="D8797" s="299" t="s">
        <v>53</v>
      </c>
      <c r="E8797" s="302">
        <v>1978</v>
      </c>
      <c r="F8797" s="299" t="s">
        <v>187</v>
      </c>
    </row>
    <row r="8798" spans="1:6" x14ac:dyDescent="0.3">
      <c r="A8798" s="299" t="s">
        <v>496</v>
      </c>
      <c r="B8798" s="300">
        <v>7</v>
      </c>
      <c r="C8798" s="299" t="s">
        <v>92</v>
      </c>
      <c r="D8798" s="299" t="s">
        <v>53</v>
      </c>
      <c r="E8798" s="302">
        <v>3518.8947368421045</v>
      </c>
      <c r="F8798" s="299" t="s">
        <v>77</v>
      </c>
    </row>
    <row r="8799" spans="1:6" x14ac:dyDescent="0.3">
      <c r="A8799" s="299" t="s">
        <v>496</v>
      </c>
      <c r="B8799" s="300">
        <v>7</v>
      </c>
      <c r="C8799" s="299" t="s">
        <v>92</v>
      </c>
      <c r="D8799" s="299" t="s">
        <v>54</v>
      </c>
      <c r="E8799" s="302">
        <v>276.31578947368416</v>
      </c>
      <c r="F8799" s="299" t="s">
        <v>187</v>
      </c>
    </row>
    <row r="8800" spans="1:6" x14ac:dyDescent="0.3">
      <c r="A8800" s="299" t="s">
        <v>496</v>
      </c>
      <c r="B8800" s="300">
        <v>7</v>
      </c>
      <c r="C8800" s="299" t="s">
        <v>92</v>
      </c>
      <c r="D8800" s="299" t="s">
        <v>54</v>
      </c>
      <c r="E8800" s="302">
        <v>18.947368421052634</v>
      </c>
      <c r="F8800" s="299" t="s">
        <v>81</v>
      </c>
    </row>
    <row r="8801" spans="1:6" x14ac:dyDescent="0.3">
      <c r="A8801" s="299" t="s">
        <v>496</v>
      </c>
      <c r="B8801" s="300">
        <v>7</v>
      </c>
      <c r="C8801" s="299" t="s">
        <v>92</v>
      </c>
      <c r="D8801" s="299" t="s">
        <v>54</v>
      </c>
      <c r="E8801" s="302">
        <v>65.89473684210526</v>
      </c>
      <c r="F8801" s="299" t="s">
        <v>80</v>
      </c>
    </row>
    <row r="8802" spans="1:6" x14ac:dyDescent="0.3">
      <c r="A8802" s="299" t="s">
        <v>496</v>
      </c>
      <c r="B8802" s="300">
        <v>7</v>
      </c>
      <c r="C8802" s="299" t="s">
        <v>92</v>
      </c>
      <c r="D8802" s="299" t="s">
        <v>54</v>
      </c>
      <c r="E8802" s="302">
        <v>1526.1578947368421</v>
      </c>
      <c r="F8802" s="299" t="s">
        <v>77</v>
      </c>
    </row>
    <row r="8803" spans="1:6" x14ac:dyDescent="0.3">
      <c r="A8803" s="299" t="s">
        <v>496</v>
      </c>
      <c r="B8803" s="300">
        <v>7</v>
      </c>
      <c r="C8803" s="299" t="s">
        <v>92</v>
      </c>
      <c r="D8803" s="299" t="s">
        <v>55</v>
      </c>
      <c r="E8803" s="302">
        <v>2374.1578947368421</v>
      </c>
      <c r="F8803" s="299" t="s">
        <v>187</v>
      </c>
    </row>
    <row r="8804" spans="1:6" x14ac:dyDescent="0.3">
      <c r="A8804" s="299" t="s">
        <v>496</v>
      </c>
      <c r="B8804" s="300">
        <v>7</v>
      </c>
      <c r="C8804" s="299" t="s">
        <v>92</v>
      </c>
      <c r="D8804" s="299" t="s">
        <v>55</v>
      </c>
      <c r="E8804" s="302">
        <v>8570</v>
      </c>
      <c r="F8804" s="299" t="s">
        <v>77</v>
      </c>
    </row>
    <row r="8805" spans="1:6" x14ac:dyDescent="0.3">
      <c r="A8805" s="299" t="s">
        <v>496</v>
      </c>
      <c r="B8805" s="300">
        <v>7</v>
      </c>
      <c r="C8805" s="299" t="s">
        <v>92</v>
      </c>
      <c r="D8805" s="299" t="s">
        <v>56</v>
      </c>
      <c r="E8805" s="302">
        <v>490.31578947368433</v>
      </c>
      <c r="F8805" s="299" t="s">
        <v>187</v>
      </c>
    </row>
    <row r="8806" spans="1:6" x14ac:dyDescent="0.3">
      <c r="A8806" s="299" t="s">
        <v>496</v>
      </c>
      <c r="B8806" s="300">
        <v>7</v>
      </c>
      <c r="C8806" s="299" t="s">
        <v>92</v>
      </c>
      <c r="D8806" s="299" t="s">
        <v>56</v>
      </c>
      <c r="E8806" s="302">
        <v>519.42105263157896</v>
      </c>
      <c r="F8806" s="299" t="s">
        <v>77</v>
      </c>
    </row>
    <row r="8807" spans="1:6" x14ac:dyDescent="0.3">
      <c r="A8807" s="299" t="s">
        <v>496</v>
      </c>
      <c r="B8807" s="300">
        <v>7</v>
      </c>
      <c r="C8807" s="299" t="s">
        <v>92</v>
      </c>
      <c r="D8807" s="299" t="s">
        <v>57</v>
      </c>
      <c r="E8807" s="302">
        <v>108.36842105263156</v>
      </c>
      <c r="F8807" s="299" t="s">
        <v>187</v>
      </c>
    </row>
    <row r="8808" spans="1:6" x14ac:dyDescent="0.3">
      <c r="A8808" s="299" t="s">
        <v>496</v>
      </c>
      <c r="B8808" s="300">
        <v>7</v>
      </c>
      <c r="C8808" s="299" t="s">
        <v>92</v>
      </c>
      <c r="D8808" s="299" t="s">
        <v>57</v>
      </c>
      <c r="E8808" s="302">
        <v>190.42105263157893</v>
      </c>
      <c r="F8808" s="299" t="s">
        <v>77</v>
      </c>
    </row>
    <row r="8809" spans="1:6" x14ac:dyDescent="0.3">
      <c r="A8809" s="299" t="s">
        <v>496</v>
      </c>
      <c r="B8809" s="300">
        <v>7</v>
      </c>
      <c r="C8809" s="299" t="s">
        <v>92</v>
      </c>
      <c r="D8809" s="299" t="s">
        <v>58</v>
      </c>
      <c r="E8809" s="302">
        <v>731.1052631578948</v>
      </c>
      <c r="F8809" s="299" t="s">
        <v>187</v>
      </c>
    </row>
    <row r="8810" spans="1:6" x14ac:dyDescent="0.3">
      <c r="A8810" s="299" t="s">
        <v>496</v>
      </c>
      <c r="B8810" s="300">
        <v>7</v>
      </c>
      <c r="C8810" s="299" t="s">
        <v>92</v>
      </c>
      <c r="D8810" s="299" t="s">
        <v>58</v>
      </c>
      <c r="E8810" s="302">
        <v>753.47368421052636</v>
      </c>
      <c r="F8810" s="299" t="s">
        <v>77</v>
      </c>
    </row>
    <row r="8811" spans="1:6" x14ac:dyDescent="0.3">
      <c r="A8811" s="299" t="s">
        <v>496</v>
      </c>
      <c r="B8811" s="300">
        <v>7</v>
      </c>
      <c r="C8811" s="299" t="s">
        <v>92</v>
      </c>
      <c r="D8811" s="299" t="s">
        <v>59</v>
      </c>
      <c r="E8811" s="302">
        <v>1575.5263157894733</v>
      </c>
      <c r="F8811" s="299" t="s">
        <v>187</v>
      </c>
    </row>
    <row r="8812" spans="1:6" x14ac:dyDescent="0.3">
      <c r="A8812" s="299" t="s">
        <v>496</v>
      </c>
      <c r="B8812" s="300">
        <v>7</v>
      </c>
      <c r="C8812" s="299" t="s">
        <v>92</v>
      </c>
      <c r="D8812" s="299" t="s">
        <v>59</v>
      </c>
      <c r="E8812" s="302">
        <v>1388.2105263157894</v>
      </c>
      <c r="F8812" s="299" t="s">
        <v>77</v>
      </c>
    </row>
    <row r="8813" spans="1:6" x14ac:dyDescent="0.3">
      <c r="A8813" s="299" t="s">
        <v>496</v>
      </c>
      <c r="B8813" s="300">
        <v>7</v>
      </c>
      <c r="C8813" s="299" t="s">
        <v>92</v>
      </c>
      <c r="D8813" s="299" t="s">
        <v>60</v>
      </c>
      <c r="E8813" s="302">
        <v>1567.4736842105262</v>
      </c>
      <c r="F8813" s="299" t="s">
        <v>187</v>
      </c>
    </row>
    <row r="8814" spans="1:6" x14ac:dyDescent="0.3">
      <c r="A8814" s="299" t="s">
        <v>496</v>
      </c>
      <c r="B8814" s="300">
        <v>7</v>
      </c>
      <c r="C8814" s="299" t="s">
        <v>92</v>
      </c>
      <c r="D8814" s="299" t="s">
        <v>60</v>
      </c>
      <c r="E8814" s="302">
        <v>3.9999999999999982</v>
      </c>
      <c r="F8814" s="299" t="s">
        <v>80</v>
      </c>
    </row>
    <row r="8815" spans="1:6" x14ac:dyDescent="0.3">
      <c r="A8815" s="299" t="s">
        <v>496</v>
      </c>
      <c r="B8815" s="300">
        <v>7</v>
      </c>
      <c r="C8815" s="299" t="s">
        <v>92</v>
      </c>
      <c r="D8815" s="299" t="s">
        <v>60</v>
      </c>
      <c r="E8815" s="302">
        <v>3531.0526315789471</v>
      </c>
      <c r="F8815" s="299" t="s">
        <v>77</v>
      </c>
    </row>
    <row r="8816" spans="1:6" x14ac:dyDescent="0.3">
      <c r="A8816" s="299" t="s">
        <v>496</v>
      </c>
      <c r="B8816" s="300">
        <v>7</v>
      </c>
      <c r="C8816" s="299" t="s">
        <v>92</v>
      </c>
      <c r="D8816" s="299" t="s">
        <v>61</v>
      </c>
      <c r="E8816" s="302">
        <v>3.8947368421052611</v>
      </c>
      <c r="F8816" s="299" t="s">
        <v>187</v>
      </c>
    </row>
    <row r="8817" spans="1:6" x14ac:dyDescent="0.3">
      <c r="A8817" s="299" t="s">
        <v>496</v>
      </c>
      <c r="B8817" s="300">
        <v>7</v>
      </c>
      <c r="C8817" s="299" t="s">
        <v>92</v>
      </c>
      <c r="D8817" s="299" t="s">
        <v>61</v>
      </c>
      <c r="E8817" s="302">
        <v>152.47368421052633</v>
      </c>
      <c r="F8817" s="299" t="s">
        <v>77</v>
      </c>
    </row>
    <row r="8818" spans="1:6" x14ac:dyDescent="0.3">
      <c r="A8818" s="299" t="s">
        <v>496</v>
      </c>
      <c r="B8818" s="300">
        <v>7</v>
      </c>
      <c r="C8818" s="299" t="s">
        <v>92</v>
      </c>
      <c r="D8818" s="299" t="s">
        <v>62</v>
      </c>
      <c r="E8818" s="302">
        <v>350.57894736842104</v>
      </c>
      <c r="F8818" s="299" t="s">
        <v>187</v>
      </c>
    </row>
    <row r="8819" spans="1:6" x14ac:dyDescent="0.3">
      <c r="A8819" s="299" t="s">
        <v>496</v>
      </c>
      <c r="B8819" s="300">
        <v>7</v>
      </c>
      <c r="C8819" s="299" t="s">
        <v>92</v>
      </c>
      <c r="D8819" s="299" t="s">
        <v>62</v>
      </c>
      <c r="E8819" s="302">
        <v>828.94736842105272</v>
      </c>
      <c r="F8819" s="299" t="s">
        <v>77</v>
      </c>
    </row>
    <row r="8820" spans="1:6" x14ac:dyDescent="0.3">
      <c r="A8820" s="299" t="s">
        <v>496</v>
      </c>
      <c r="B8820" s="300">
        <v>7</v>
      </c>
      <c r="C8820" s="299" t="s">
        <v>92</v>
      </c>
      <c r="D8820" s="299" t="s">
        <v>63</v>
      </c>
      <c r="E8820" s="302">
        <v>437.63157894736844</v>
      </c>
      <c r="F8820" s="299" t="s">
        <v>187</v>
      </c>
    </row>
    <row r="8821" spans="1:6" x14ac:dyDescent="0.3">
      <c r="A8821" s="299" t="s">
        <v>496</v>
      </c>
      <c r="B8821" s="300">
        <v>7</v>
      </c>
      <c r="C8821" s="299" t="s">
        <v>92</v>
      </c>
      <c r="D8821" s="299" t="s">
        <v>63</v>
      </c>
      <c r="E8821" s="302">
        <v>1192.4210526315792</v>
      </c>
      <c r="F8821" s="299" t="s">
        <v>77</v>
      </c>
    </row>
    <row r="8822" spans="1:6" x14ac:dyDescent="0.3">
      <c r="A8822" s="299" t="s">
        <v>496</v>
      </c>
      <c r="B8822" s="300">
        <v>7</v>
      </c>
      <c r="C8822" s="299" t="s">
        <v>92</v>
      </c>
      <c r="D8822" s="299" t="s">
        <v>64</v>
      </c>
      <c r="E8822" s="302">
        <v>457.73684210526318</v>
      </c>
      <c r="F8822" s="299" t="s">
        <v>187</v>
      </c>
    </row>
    <row r="8823" spans="1:6" x14ac:dyDescent="0.3">
      <c r="A8823" s="299" t="s">
        <v>496</v>
      </c>
      <c r="B8823" s="300">
        <v>7</v>
      </c>
      <c r="C8823" s="299" t="s">
        <v>92</v>
      </c>
      <c r="D8823" s="299" t="s">
        <v>64</v>
      </c>
      <c r="E8823" s="302">
        <v>5.0000000000000009</v>
      </c>
      <c r="F8823" s="299" t="s">
        <v>80</v>
      </c>
    </row>
    <row r="8824" spans="1:6" x14ac:dyDescent="0.3">
      <c r="A8824" s="299" t="s">
        <v>496</v>
      </c>
      <c r="B8824" s="300">
        <v>7</v>
      </c>
      <c r="C8824" s="299" t="s">
        <v>92</v>
      </c>
      <c r="D8824" s="299" t="s">
        <v>64</v>
      </c>
      <c r="E8824" s="302">
        <v>739.73684210526312</v>
      </c>
      <c r="F8824" s="299" t="s">
        <v>77</v>
      </c>
    </row>
    <row r="8825" spans="1:6" x14ac:dyDescent="0.3">
      <c r="A8825" s="299" t="s">
        <v>496</v>
      </c>
      <c r="B8825" s="300">
        <v>7</v>
      </c>
      <c r="C8825" s="299" t="s">
        <v>92</v>
      </c>
      <c r="D8825" s="299" t="s">
        <v>65</v>
      </c>
      <c r="E8825" s="302">
        <v>917.68421052631572</v>
      </c>
      <c r="F8825" s="299" t="s">
        <v>187</v>
      </c>
    </row>
    <row r="8826" spans="1:6" x14ac:dyDescent="0.3">
      <c r="A8826" s="299" t="s">
        <v>496</v>
      </c>
      <c r="B8826" s="300">
        <v>7</v>
      </c>
      <c r="C8826" s="299" t="s">
        <v>92</v>
      </c>
      <c r="D8826" s="299" t="s">
        <v>65</v>
      </c>
      <c r="E8826" s="302">
        <v>491.0526315789474</v>
      </c>
      <c r="F8826" s="299" t="s">
        <v>77</v>
      </c>
    </row>
    <row r="8827" spans="1:6" x14ac:dyDescent="0.3">
      <c r="A8827" s="299" t="s">
        <v>496</v>
      </c>
      <c r="B8827" s="300">
        <v>7</v>
      </c>
      <c r="C8827" s="299" t="s">
        <v>92</v>
      </c>
      <c r="D8827" s="299" t="s">
        <v>67</v>
      </c>
      <c r="E8827" s="302">
        <v>112.84210526315786</v>
      </c>
      <c r="F8827" s="299" t="s">
        <v>77</v>
      </c>
    </row>
    <row r="8828" spans="1:6" x14ac:dyDescent="0.3">
      <c r="A8828" s="299" t="s">
        <v>496</v>
      </c>
      <c r="B8828" s="300">
        <v>7</v>
      </c>
      <c r="C8828" s="299" t="s">
        <v>92</v>
      </c>
      <c r="D8828" s="299" t="s">
        <v>66</v>
      </c>
      <c r="E8828" s="302">
        <v>1.9999999999999991</v>
      </c>
      <c r="F8828" s="299" t="s">
        <v>187</v>
      </c>
    </row>
    <row r="8829" spans="1:6" x14ac:dyDescent="0.3">
      <c r="A8829" s="299" t="s">
        <v>496</v>
      </c>
      <c r="B8829" s="300">
        <v>7</v>
      </c>
      <c r="C8829" s="299" t="s">
        <v>92</v>
      </c>
      <c r="D8829" s="299" t="s">
        <v>66</v>
      </c>
      <c r="E8829" s="302">
        <v>6.0000000000000009</v>
      </c>
      <c r="F8829" s="299" t="s">
        <v>77</v>
      </c>
    </row>
    <row r="8830" spans="1:6" x14ac:dyDescent="0.3">
      <c r="A8830" s="299" t="s">
        <v>496</v>
      </c>
      <c r="B8830" s="300">
        <v>8</v>
      </c>
      <c r="C8830" s="299" t="s">
        <v>189</v>
      </c>
      <c r="D8830" s="299" t="s">
        <v>53</v>
      </c>
      <c r="E8830" s="302">
        <v>0.99999999999999956</v>
      </c>
      <c r="F8830" s="299" t="s">
        <v>77</v>
      </c>
    </row>
    <row r="8831" spans="1:6" x14ac:dyDescent="0.3">
      <c r="A8831" s="299" t="s">
        <v>496</v>
      </c>
      <c r="B8831" s="300">
        <v>8</v>
      </c>
      <c r="C8831" s="299" t="s">
        <v>91</v>
      </c>
      <c r="D8831" s="299" t="s">
        <v>47</v>
      </c>
      <c r="E8831" s="302">
        <v>75.157894736842096</v>
      </c>
      <c r="F8831" s="299" t="s">
        <v>187</v>
      </c>
    </row>
    <row r="8832" spans="1:6" x14ac:dyDescent="0.3">
      <c r="A8832" s="299" t="s">
        <v>496</v>
      </c>
      <c r="B8832" s="300">
        <v>8</v>
      </c>
      <c r="C8832" s="299" t="s">
        <v>91</v>
      </c>
      <c r="D8832" s="299" t="s">
        <v>47</v>
      </c>
      <c r="E8832" s="302">
        <v>132.21052631578948</v>
      </c>
      <c r="F8832" s="299" t="s">
        <v>80</v>
      </c>
    </row>
    <row r="8833" spans="1:6" x14ac:dyDescent="0.3">
      <c r="A8833" s="299" t="s">
        <v>496</v>
      </c>
      <c r="B8833" s="300">
        <v>8</v>
      </c>
      <c r="C8833" s="299" t="s">
        <v>91</v>
      </c>
      <c r="D8833" s="299" t="s">
        <v>47</v>
      </c>
      <c r="E8833" s="302">
        <v>19.894736842105264</v>
      </c>
      <c r="F8833" s="299" t="s">
        <v>188</v>
      </c>
    </row>
    <row r="8834" spans="1:6" x14ac:dyDescent="0.3">
      <c r="A8834" s="299" t="s">
        <v>496</v>
      </c>
      <c r="B8834" s="300">
        <v>8</v>
      </c>
      <c r="C8834" s="299" t="s">
        <v>91</v>
      </c>
      <c r="D8834" s="299" t="s">
        <v>47</v>
      </c>
      <c r="E8834" s="302">
        <v>747.84210526315803</v>
      </c>
      <c r="F8834" s="299" t="s">
        <v>77</v>
      </c>
    </row>
    <row r="8835" spans="1:6" x14ac:dyDescent="0.3">
      <c r="A8835" s="299" t="s">
        <v>496</v>
      </c>
      <c r="B8835" s="300">
        <v>8</v>
      </c>
      <c r="C8835" s="299" t="s">
        <v>91</v>
      </c>
      <c r="D8835" s="299" t="s">
        <v>48</v>
      </c>
      <c r="E8835" s="302">
        <v>6.6842105263157876</v>
      </c>
      <c r="F8835" s="299" t="s">
        <v>187</v>
      </c>
    </row>
    <row r="8836" spans="1:6" x14ac:dyDescent="0.3">
      <c r="A8836" s="299" t="s">
        <v>496</v>
      </c>
      <c r="B8836" s="300">
        <v>8</v>
      </c>
      <c r="C8836" s="299" t="s">
        <v>91</v>
      </c>
      <c r="D8836" s="299" t="s">
        <v>48</v>
      </c>
      <c r="E8836" s="302">
        <v>46.999999999999993</v>
      </c>
      <c r="F8836" s="299" t="s">
        <v>77</v>
      </c>
    </row>
    <row r="8837" spans="1:6" x14ac:dyDescent="0.3">
      <c r="A8837" s="299" t="s">
        <v>496</v>
      </c>
      <c r="B8837" s="300">
        <v>8</v>
      </c>
      <c r="C8837" s="299" t="s">
        <v>91</v>
      </c>
      <c r="D8837" s="299" t="s">
        <v>49</v>
      </c>
      <c r="E8837" s="302">
        <v>1287.1052631578948</v>
      </c>
      <c r="F8837" s="299" t="s">
        <v>187</v>
      </c>
    </row>
    <row r="8838" spans="1:6" x14ac:dyDescent="0.3">
      <c r="A8838" s="299" t="s">
        <v>496</v>
      </c>
      <c r="B8838" s="300">
        <v>8</v>
      </c>
      <c r="C8838" s="299" t="s">
        <v>91</v>
      </c>
      <c r="D8838" s="299" t="s">
        <v>49</v>
      </c>
      <c r="E8838" s="302">
        <v>23982.42105263158</v>
      </c>
      <c r="F8838" s="299" t="s">
        <v>77</v>
      </c>
    </row>
    <row r="8839" spans="1:6" x14ac:dyDescent="0.3">
      <c r="A8839" s="299" t="s">
        <v>496</v>
      </c>
      <c r="B8839" s="300">
        <v>8</v>
      </c>
      <c r="C8839" s="299" t="s">
        <v>91</v>
      </c>
      <c r="D8839" s="299" t="s">
        <v>50</v>
      </c>
      <c r="E8839" s="302">
        <v>3.0000000000000004</v>
      </c>
      <c r="F8839" s="299" t="s">
        <v>187</v>
      </c>
    </row>
    <row r="8840" spans="1:6" x14ac:dyDescent="0.3">
      <c r="A8840" s="299" t="s">
        <v>496</v>
      </c>
      <c r="B8840" s="300">
        <v>8</v>
      </c>
      <c r="C8840" s="299" t="s">
        <v>91</v>
      </c>
      <c r="D8840" s="299" t="s">
        <v>50</v>
      </c>
      <c r="E8840" s="302">
        <v>91.789473684210506</v>
      </c>
      <c r="F8840" s="299" t="s">
        <v>77</v>
      </c>
    </row>
    <row r="8841" spans="1:6" x14ac:dyDescent="0.3">
      <c r="A8841" s="299" t="s">
        <v>496</v>
      </c>
      <c r="B8841" s="300">
        <v>8</v>
      </c>
      <c r="C8841" s="299" t="s">
        <v>91</v>
      </c>
      <c r="D8841" s="299" t="s">
        <v>51</v>
      </c>
      <c r="E8841" s="302">
        <v>17.000000000000004</v>
      </c>
      <c r="F8841" s="299" t="s">
        <v>187</v>
      </c>
    </row>
    <row r="8842" spans="1:6" x14ac:dyDescent="0.3">
      <c r="A8842" s="299" t="s">
        <v>496</v>
      </c>
      <c r="B8842" s="300">
        <v>8</v>
      </c>
      <c r="C8842" s="299" t="s">
        <v>91</v>
      </c>
      <c r="D8842" s="299" t="s">
        <v>51</v>
      </c>
      <c r="E8842" s="302">
        <v>1664.5263157894738</v>
      </c>
      <c r="F8842" s="299" t="s">
        <v>77</v>
      </c>
    </row>
    <row r="8843" spans="1:6" x14ac:dyDescent="0.3">
      <c r="A8843" s="299" t="s">
        <v>496</v>
      </c>
      <c r="B8843" s="300">
        <v>8</v>
      </c>
      <c r="C8843" s="299" t="s">
        <v>91</v>
      </c>
      <c r="D8843" s="299" t="s">
        <v>52</v>
      </c>
      <c r="E8843" s="302">
        <v>5349.105263157895</v>
      </c>
      <c r="F8843" s="299" t="s">
        <v>187</v>
      </c>
    </row>
    <row r="8844" spans="1:6" x14ac:dyDescent="0.3">
      <c r="A8844" s="299" t="s">
        <v>496</v>
      </c>
      <c r="B8844" s="300">
        <v>8</v>
      </c>
      <c r="C8844" s="299" t="s">
        <v>91</v>
      </c>
      <c r="D8844" s="299" t="s">
        <v>52</v>
      </c>
      <c r="E8844" s="302">
        <v>0.63157894736842102</v>
      </c>
      <c r="F8844" s="299" t="s">
        <v>80</v>
      </c>
    </row>
    <row r="8845" spans="1:6" x14ac:dyDescent="0.3">
      <c r="A8845" s="299" t="s">
        <v>496</v>
      </c>
      <c r="B8845" s="300">
        <v>8</v>
      </c>
      <c r="C8845" s="299" t="s">
        <v>91</v>
      </c>
      <c r="D8845" s="299" t="s">
        <v>52</v>
      </c>
      <c r="E8845" s="302">
        <v>29596.105263157897</v>
      </c>
      <c r="F8845" s="299" t="s">
        <v>77</v>
      </c>
    </row>
    <row r="8846" spans="1:6" x14ac:dyDescent="0.3">
      <c r="A8846" s="299" t="s">
        <v>496</v>
      </c>
      <c r="B8846" s="300">
        <v>8</v>
      </c>
      <c r="C8846" s="299" t="s">
        <v>91</v>
      </c>
      <c r="D8846" s="299" t="s">
        <v>53</v>
      </c>
      <c r="E8846" s="302">
        <v>11894.631578947368</v>
      </c>
      <c r="F8846" s="299" t="s">
        <v>187</v>
      </c>
    </row>
    <row r="8847" spans="1:6" x14ac:dyDescent="0.3">
      <c r="A8847" s="299" t="s">
        <v>496</v>
      </c>
      <c r="B8847" s="300">
        <v>8</v>
      </c>
      <c r="C8847" s="299" t="s">
        <v>91</v>
      </c>
      <c r="D8847" s="299" t="s">
        <v>53</v>
      </c>
      <c r="E8847" s="302">
        <v>44430.947368421046</v>
      </c>
      <c r="F8847" s="299" t="s">
        <v>77</v>
      </c>
    </row>
    <row r="8848" spans="1:6" x14ac:dyDescent="0.3">
      <c r="A8848" s="299" t="s">
        <v>496</v>
      </c>
      <c r="B8848" s="300">
        <v>8</v>
      </c>
      <c r="C8848" s="299" t="s">
        <v>91</v>
      </c>
      <c r="D8848" s="299" t="s">
        <v>54</v>
      </c>
      <c r="E8848" s="302">
        <v>5161.3684210526317</v>
      </c>
      <c r="F8848" s="299" t="s">
        <v>187</v>
      </c>
    </row>
    <row r="8849" spans="1:6" x14ac:dyDescent="0.3">
      <c r="A8849" s="299" t="s">
        <v>496</v>
      </c>
      <c r="B8849" s="300">
        <v>8</v>
      </c>
      <c r="C8849" s="299" t="s">
        <v>91</v>
      </c>
      <c r="D8849" s="299" t="s">
        <v>54</v>
      </c>
      <c r="E8849" s="302">
        <v>1.9999999999999991</v>
      </c>
      <c r="F8849" s="299" t="s">
        <v>81</v>
      </c>
    </row>
    <row r="8850" spans="1:6" x14ac:dyDescent="0.3">
      <c r="A8850" s="299" t="s">
        <v>496</v>
      </c>
      <c r="B8850" s="300">
        <v>8</v>
      </c>
      <c r="C8850" s="299" t="s">
        <v>91</v>
      </c>
      <c r="D8850" s="299" t="s">
        <v>54</v>
      </c>
      <c r="E8850" s="302">
        <v>37.78947368421052</v>
      </c>
      <c r="F8850" s="299" t="s">
        <v>80</v>
      </c>
    </row>
    <row r="8851" spans="1:6" x14ac:dyDescent="0.3">
      <c r="A8851" s="299" t="s">
        <v>496</v>
      </c>
      <c r="B8851" s="300">
        <v>8</v>
      </c>
      <c r="C8851" s="299" t="s">
        <v>91</v>
      </c>
      <c r="D8851" s="299" t="s">
        <v>54</v>
      </c>
      <c r="E8851" s="302">
        <v>10565.263157894738</v>
      </c>
      <c r="F8851" s="299" t="s">
        <v>77</v>
      </c>
    </row>
    <row r="8852" spans="1:6" x14ac:dyDescent="0.3">
      <c r="A8852" s="299" t="s">
        <v>496</v>
      </c>
      <c r="B8852" s="300">
        <v>8</v>
      </c>
      <c r="C8852" s="299" t="s">
        <v>91</v>
      </c>
      <c r="D8852" s="299" t="s">
        <v>55</v>
      </c>
      <c r="E8852" s="302">
        <v>12317.73684210526</v>
      </c>
      <c r="F8852" s="299" t="s">
        <v>187</v>
      </c>
    </row>
    <row r="8853" spans="1:6" x14ac:dyDescent="0.3">
      <c r="A8853" s="299" t="s">
        <v>496</v>
      </c>
      <c r="B8853" s="300">
        <v>8</v>
      </c>
      <c r="C8853" s="299" t="s">
        <v>91</v>
      </c>
      <c r="D8853" s="299" t="s">
        <v>55</v>
      </c>
      <c r="E8853" s="302">
        <v>46441.000000000007</v>
      </c>
      <c r="F8853" s="299" t="s">
        <v>77</v>
      </c>
    </row>
    <row r="8854" spans="1:6" x14ac:dyDescent="0.3">
      <c r="A8854" s="299" t="s">
        <v>496</v>
      </c>
      <c r="B8854" s="300">
        <v>8</v>
      </c>
      <c r="C8854" s="299" t="s">
        <v>91</v>
      </c>
      <c r="D8854" s="299" t="s">
        <v>56</v>
      </c>
      <c r="E8854" s="302">
        <v>1968.1052631578948</v>
      </c>
      <c r="F8854" s="299" t="s">
        <v>187</v>
      </c>
    </row>
    <row r="8855" spans="1:6" x14ac:dyDescent="0.3">
      <c r="A8855" s="299" t="s">
        <v>496</v>
      </c>
      <c r="B8855" s="300">
        <v>8</v>
      </c>
      <c r="C8855" s="299" t="s">
        <v>91</v>
      </c>
      <c r="D8855" s="299" t="s">
        <v>56</v>
      </c>
      <c r="E8855" s="302">
        <v>11316.894736842107</v>
      </c>
      <c r="F8855" s="299" t="s">
        <v>77</v>
      </c>
    </row>
    <row r="8856" spans="1:6" x14ac:dyDescent="0.3">
      <c r="A8856" s="299" t="s">
        <v>496</v>
      </c>
      <c r="B8856" s="300">
        <v>8</v>
      </c>
      <c r="C8856" s="299" t="s">
        <v>91</v>
      </c>
      <c r="D8856" s="299" t="s">
        <v>57</v>
      </c>
      <c r="E8856" s="302">
        <v>262.84210526315786</v>
      </c>
      <c r="F8856" s="299" t="s">
        <v>187</v>
      </c>
    </row>
    <row r="8857" spans="1:6" x14ac:dyDescent="0.3">
      <c r="A8857" s="299" t="s">
        <v>496</v>
      </c>
      <c r="B8857" s="300">
        <v>8</v>
      </c>
      <c r="C8857" s="299" t="s">
        <v>91</v>
      </c>
      <c r="D8857" s="299" t="s">
        <v>57</v>
      </c>
      <c r="E8857" s="302">
        <v>1784.0526315789473</v>
      </c>
      <c r="F8857" s="299" t="s">
        <v>77</v>
      </c>
    </row>
    <row r="8858" spans="1:6" x14ac:dyDescent="0.3">
      <c r="A8858" s="299" t="s">
        <v>496</v>
      </c>
      <c r="B8858" s="300">
        <v>8</v>
      </c>
      <c r="C8858" s="299" t="s">
        <v>91</v>
      </c>
      <c r="D8858" s="299" t="s">
        <v>58</v>
      </c>
      <c r="E8858" s="302">
        <v>367.05263157894734</v>
      </c>
      <c r="F8858" s="299" t="s">
        <v>187</v>
      </c>
    </row>
    <row r="8859" spans="1:6" x14ac:dyDescent="0.3">
      <c r="A8859" s="299" t="s">
        <v>496</v>
      </c>
      <c r="B8859" s="300">
        <v>8</v>
      </c>
      <c r="C8859" s="299" t="s">
        <v>91</v>
      </c>
      <c r="D8859" s="299" t="s">
        <v>58</v>
      </c>
      <c r="E8859" s="302">
        <v>1999.578947368421</v>
      </c>
      <c r="F8859" s="299" t="s">
        <v>77</v>
      </c>
    </row>
    <row r="8860" spans="1:6" x14ac:dyDescent="0.3">
      <c r="A8860" s="299" t="s">
        <v>496</v>
      </c>
      <c r="B8860" s="300">
        <v>8</v>
      </c>
      <c r="C8860" s="299" t="s">
        <v>91</v>
      </c>
      <c r="D8860" s="299" t="s">
        <v>59</v>
      </c>
      <c r="E8860" s="302">
        <v>3292.8421052631575</v>
      </c>
      <c r="F8860" s="299" t="s">
        <v>187</v>
      </c>
    </row>
    <row r="8861" spans="1:6" x14ac:dyDescent="0.3">
      <c r="A8861" s="299" t="s">
        <v>496</v>
      </c>
      <c r="B8861" s="300">
        <v>8</v>
      </c>
      <c r="C8861" s="299" t="s">
        <v>91</v>
      </c>
      <c r="D8861" s="299" t="s">
        <v>59</v>
      </c>
      <c r="E8861" s="302">
        <v>14072.473684210527</v>
      </c>
      <c r="F8861" s="299" t="s">
        <v>77</v>
      </c>
    </row>
    <row r="8862" spans="1:6" x14ac:dyDescent="0.3">
      <c r="A8862" s="299" t="s">
        <v>496</v>
      </c>
      <c r="B8862" s="300">
        <v>8</v>
      </c>
      <c r="C8862" s="299" t="s">
        <v>91</v>
      </c>
      <c r="D8862" s="299" t="s">
        <v>60</v>
      </c>
      <c r="E8862" s="302">
        <v>2219.4736842105262</v>
      </c>
      <c r="F8862" s="299" t="s">
        <v>187</v>
      </c>
    </row>
    <row r="8863" spans="1:6" x14ac:dyDescent="0.3">
      <c r="A8863" s="299" t="s">
        <v>496</v>
      </c>
      <c r="B8863" s="300">
        <v>8</v>
      </c>
      <c r="C8863" s="299" t="s">
        <v>91</v>
      </c>
      <c r="D8863" s="299" t="s">
        <v>60</v>
      </c>
      <c r="E8863" s="302">
        <v>1.1052631578947365</v>
      </c>
      <c r="F8863" s="299" t="s">
        <v>80</v>
      </c>
    </row>
    <row r="8864" spans="1:6" x14ac:dyDescent="0.3">
      <c r="A8864" s="299" t="s">
        <v>496</v>
      </c>
      <c r="B8864" s="300">
        <v>8</v>
      </c>
      <c r="C8864" s="299" t="s">
        <v>91</v>
      </c>
      <c r="D8864" s="299" t="s">
        <v>60</v>
      </c>
      <c r="E8864" s="302">
        <v>0.99999999999999956</v>
      </c>
      <c r="F8864" s="299" t="s">
        <v>188</v>
      </c>
    </row>
    <row r="8865" spans="1:6" x14ac:dyDescent="0.3">
      <c r="A8865" s="299" t="s">
        <v>496</v>
      </c>
      <c r="B8865" s="300">
        <v>8</v>
      </c>
      <c r="C8865" s="299" t="s">
        <v>91</v>
      </c>
      <c r="D8865" s="299" t="s">
        <v>60</v>
      </c>
      <c r="E8865" s="302">
        <v>39333.105263157886</v>
      </c>
      <c r="F8865" s="299" t="s">
        <v>77</v>
      </c>
    </row>
    <row r="8866" spans="1:6" x14ac:dyDescent="0.3">
      <c r="A8866" s="299" t="s">
        <v>496</v>
      </c>
      <c r="B8866" s="300">
        <v>8</v>
      </c>
      <c r="C8866" s="299" t="s">
        <v>91</v>
      </c>
      <c r="D8866" s="299" t="s">
        <v>61</v>
      </c>
      <c r="E8866" s="302">
        <v>6.0000000000000009</v>
      </c>
      <c r="F8866" s="299" t="s">
        <v>187</v>
      </c>
    </row>
    <row r="8867" spans="1:6" x14ac:dyDescent="0.3">
      <c r="A8867" s="299" t="s">
        <v>496</v>
      </c>
      <c r="B8867" s="300">
        <v>8</v>
      </c>
      <c r="C8867" s="299" t="s">
        <v>91</v>
      </c>
      <c r="D8867" s="299" t="s">
        <v>61</v>
      </c>
      <c r="E8867" s="302">
        <v>1891.8947368421052</v>
      </c>
      <c r="F8867" s="299" t="s">
        <v>77</v>
      </c>
    </row>
    <row r="8868" spans="1:6" x14ac:dyDescent="0.3">
      <c r="A8868" s="299" t="s">
        <v>496</v>
      </c>
      <c r="B8868" s="300">
        <v>8</v>
      </c>
      <c r="C8868" s="299" t="s">
        <v>91</v>
      </c>
      <c r="D8868" s="299" t="s">
        <v>62</v>
      </c>
      <c r="E8868" s="302">
        <v>1441.3684210526317</v>
      </c>
      <c r="F8868" s="299" t="s">
        <v>187</v>
      </c>
    </row>
    <row r="8869" spans="1:6" x14ac:dyDescent="0.3">
      <c r="A8869" s="299" t="s">
        <v>496</v>
      </c>
      <c r="B8869" s="300">
        <v>8</v>
      </c>
      <c r="C8869" s="299" t="s">
        <v>91</v>
      </c>
      <c r="D8869" s="299" t="s">
        <v>62</v>
      </c>
      <c r="E8869" s="302">
        <v>7690.6842105263158</v>
      </c>
      <c r="F8869" s="299" t="s">
        <v>77</v>
      </c>
    </row>
    <row r="8870" spans="1:6" x14ac:dyDescent="0.3">
      <c r="A8870" s="299" t="s">
        <v>496</v>
      </c>
      <c r="B8870" s="300">
        <v>8</v>
      </c>
      <c r="C8870" s="299" t="s">
        <v>91</v>
      </c>
      <c r="D8870" s="299" t="s">
        <v>63</v>
      </c>
      <c r="E8870" s="302">
        <v>765.78947368421052</v>
      </c>
      <c r="F8870" s="299" t="s">
        <v>187</v>
      </c>
    </row>
    <row r="8871" spans="1:6" x14ac:dyDescent="0.3">
      <c r="A8871" s="299" t="s">
        <v>496</v>
      </c>
      <c r="B8871" s="300">
        <v>8</v>
      </c>
      <c r="C8871" s="299" t="s">
        <v>91</v>
      </c>
      <c r="D8871" s="299" t="s">
        <v>63</v>
      </c>
      <c r="E8871" s="302">
        <v>17094.736842105263</v>
      </c>
      <c r="F8871" s="299" t="s">
        <v>77</v>
      </c>
    </row>
    <row r="8872" spans="1:6" x14ac:dyDescent="0.3">
      <c r="A8872" s="299" t="s">
        <v>496</v>
      </c>
      <c r="B8872" s="300">
        <v>8</v>
      </c>
      <c r="C8872" s="299" t="s">
        <v>91</v>
      </c>
      <c r="D8872" s="299" t="s">
        <v>64</v>
      </c>
      <c r="E8872" s="302">
        <v>677.1052631578948</v>
      </c>
      <c r="F8872" s="299" t="s">
        <v>187</v>
      </c>
    </row>
    <row r="8873" spans="1:6" x14ac:dyDescent="0.3">
      <c r="A8873" s="299" t="s">
        <v>496</v>
      </c>
      <c r="B8873" s="300">
        <v>8</v>
      </c>
      <c r="C8873" s="299" t="s">
        <v>91</v>
      </c>
      <c r="D8873" s="299" t="s">
        <v>64</v>
      </c>
      <c r="E8873" s="302">
        <v>29.421052631578949</v>
      </c>
      <c r="F8873" s="299" t="s">
        <v>80</v>
      </c>
    </row>
    <row r="8874" spans="1:6" x14ac:dyDescent="0.3">
      <c r="A8874" s="299" t="s">
        <v>496</v>
      </c>
      <c r="B8874" s="300">
        <v>8</v>
      </c>
      <c r="C8874" s="299" t="s">
        <v>91</v>
      </c>
      <c r="D8874" s="299" t="s">
        <v>64</v>
      </c>
      <c r="E8874" s="302">
        <v>3748.3684210526308</v>
      </c>
      <c r="F8874" s="299" t="s">
        <v>77</v>
      </c>
    </row>
    <row r="8875" spans="1:6" x14ac:dyDescent="0.3">
      <c r="A8875" s="299" t="s">
        <v>496</v>
      </c>
      <c r="B8875" s="300">
        <v>8</v>
      </c>
      <c r="C8875" s="299" t="s">
        <v>91</v>
      </c>
      <c r="D8875" s="299" t="s">
        <v>65</v>
      </c>
      <c r="E8875" s="302">
        <v>4380.9473684210525</v>
      </c>
      <c r="F8875" s="299" t="s">
        <v>187</v>
      </c>
    </row>
    <row r="8876" spans="1:6" x14ac:dyDescent="0.3">
      <c r="A8876" s="299" t="s">
        <v>496</v>
      </c>
      <c r="B8876" s="300">
        <v>8</v>
      </c>
      <c r="C8876" s="299" t="s">
        <v>91</v>
      </c>
      <c r="D8876" s="299" t="s">
        <v>65</v>
      </c>
      <c r="E8876" s="302">
        <v>7492.4736842105267</v>
      </c>
      <c r="F8876" s="299" t="s">
        <v>77</v>
      </c>
    </row>
    <row r="8877" spans="1:6" x14ac:dyDescent="0.3">
      <c r="A8877" s="299" t="s">
        <v>496</v>
      </c>
      <c r="B8877" s="300">
        <v>8</v>
      </c>
      <c r="C8877" s="299" t="s">
        <v>91</v>
      </c>
      <c r="D8877" s="299" t="s">
        <v>67</v>
      </c>
      <c r="E8877" s="302">
        <v>3.9999999999999982</v>
      </c>
      <c r="F8877" s="299" t="s">
        <v>187</v>
      </c>
    </row>
    <row r="8878" spans="1:6" x14ac:dyDescent="0.3">
      <c r="A8878" s="299" t="s">
        <v>496</v>
      </c>
      <c r="B8878" s="300">
        <v>8</v>
      </c>
      <c r="C8878" s="299" t="s">
        <v>91</v>
      </c>
      <c r="D8878" s="299" t="s">
        <v>67</v>
      </c>
      <c r="E8878" s="302">
        <v>455.73684210526312</v>
      </c>
      <c r="F8878" s="299" t="s">
        <v>77</v>
      </c>
    </row>
    <row r="8879" spans="1:6" x14ac:dyDescent="0.3">
      <c r="A8879" s="299" t="s">
        <v>496</v>
      </c>
      <c r="B8879" s="300">
        <v>8</v>
      </c>
      <c r="C8879" s="299" t="s">
        <v>91</v>
      </c>
      <c r="D8879" s="299" t="s">
        <v>66</v>
      </c>
      <c r="E8879" s="302">
        <v>0.99999999999999956</v>
      </c>
      <c r="F8879" s="299" t="s">
        <v>187</v>
      </c>
    </row>
    <row r="8880" spans="1:6" x14ac:dyDescent="0.3">
      <c r="A8880" s="299" t="s">
        <v>496</v>
      </c>
      <c r="B8880" s="300">
        <v>8</v>
      </c>
      <c r="C8880" s="299" t="s">
        <v>91</v>
      </c>
      <c r="D8880" s="299" t="s">
        <v>66</v>
      </c>
      <c r="E8880" s="302">
        <v>83.894736842105232</v>
      </c>
      <c r="F8880" s="299" t="s">
        <v>77</v>
      </c>
    </row>
    <row r="8881" spans="1:6" x14ac:dyDescent="0.3">
      <c r="A8881" s="299" t="s">
        <v>496</v>
      </c>
      <c r="B8881" s="300">
        <v>8</v>
      </c>
      <c r="C8881" s="299" t="s">
        <v>92</v>
      </c>
      <c r="D8881" s="299" t="s">
        <v>47</v>
      </c>
      <c r="E8881" s="302">
        <v>56.789473684210527</v>
      </c>
      <c r="F8881" s="299" t="s">
        <v>187</v>
      </c>
    </row>
    <row r="8882" spans="1:6" x14ac:dyDescent="0.3">
      <c r="A8882" s="299" t="s">
        <v>496</v>
      </c>
      <c r="B8882" s="300">
        <v>8</v>
      </c>
      <c r="C8882" s="299" t="s">
        <v>92</v>
      </c>
      <c r="D8882" s="299" t="s">
        <v>47</v>
      </c>
      <c r="E8882" s="302">
        <v>9</v>
      </c>
      <c r="F8882" s="299" t="s">
        <v>188</v>
      </c>
    </row>
    <row r="8883" spans="1:6" x14ac:dyDescent="0.3">
      <c r="A8883" s="299" t="s">
        <v>496</v>
      </c>
      <c r="B8883" s="300">
        <v>8</v>
      </c>
      <c r="C8883" s="299" t="s">
        <v>92</v>
      </c>
      <c r="D8883" s="299" t="s">
        <v>47</v>
      </c>
      <c r="E8883" s="302">
        <v>155.36842105263165</v>
      </c>
      <c r="F8883" s="299" t="s">
        <v>77</v>
      </c>
    </row>
    <row r="8884" spans="1:6" x14ac:dyDescent="0.3">
      <c r="A8884" s="299" t="s">
        <v>496</v>
      </c>
      <c r="B8884" s="300">
        <v>8</v>
      </c>
      <c r="C8884" s="299" t="s">
        <v>92</v>
      </c>
      <c r="D8884" s="299" t="s">
        <v>48</v>
      </c>
      <c r="E8884" s="302">
        <v>10.000000000000002</v>
      </c>
      <c r="F8884" s="299" t="s">
        <v>187</v>
      </c>
    </row>
    <row r="8885" spans="1:6" x14ac:dyDescent="0.3">
      <c r="A8885" s="299" t="s">
        <v>496</v>
      </c>
      <c r="B8885" s="300">
        <v>8</v>
      </c>
      <c r="C8885" s="299" t="s">
        <v>92</v>
      </c>
      <c r="D8885" s="299" t="s">
        <v>48</v>
      </c>
      <c r="E8885" s="302">
        <v>36.526315789473678</v>
      </c>
      <c r="F8885" s="299" t="s">
        <v>77</v>
      </c>
    </row>
    <row r="8886" spans="1:6" x14ac:dyDescent="0.3">
      <c r="A8886" s="299" t="s">
        <v>496</v>
      </c>
      <c r="B8886" s="300">
        <v>8</v>
      </c>
      <c r="C8886" s="299" t="s">
        <v>92</v>
      </c>
      <c r="D8886" s="299" t="s">
        <v>49</v>
      </c>
      <c r="E8886" s="302">
        <v>792.1052631578948</v>
      </c>
      <c r="F8886" s="299" t="s">
        <v>187</v>
      </c>
    </row>
    <row r="8887" spans="1:6" x14ac:dyDescent="0.3">
      <c r="A8887" s="299" t="s">
        <v>496</v>
      </c>
      <c r="B8887" s="300">
        <v>8</v>
      </c>
      <c r="C8887" s="299" t="s">
        <v>92</v>
      </c>
      <c r="D8887" s="299" t="s">
        <v>49</v>
      </c>
      <c r="E8887" s="302">
        <v>9303.0526315789484</v>
      </c>
      <c r="F8887" s="299" t="s">
        <v>77</v>
      </c>
    </row>
    <row r="8888" spans="1:6" x14ac:dyDescent="0.3">
      <c r="A8888" s="299" t="s">
        <v>496</v>
      </c>
      <c r="B8888" s="300">
        <v>8</v>
      </c>
      <c r="C8888" s="299" t="s">
        <v>92</v>
      </c>
      <c r="D8888" s="299" t="s">
        <v>50</v>
      </c>
      <c r="E8888" s="302">
        <v>7.9999999999999964</v>
      </c>
      <c r="F8888" s="299" t="s">
        <v>187</v>
      </c>
    </row>
    <row r="8889" spans="1:6" x14ac:dyDescent="0.3">
      <c r="A8889" s="299" t="s">
        <v>496</v>
      </c>
      <c r="B8889" s="300">
        <v>8</v>
      </c>
      <c r="C8889" s="299" t="s">
        <v>92</v>
      </c>
      <c r="D8889" s="299" t="s">
        <v>50</v>
      </c>
      <c r="E8889" s="302">
        <v>63.947368421052637</v>
      </c>
      <c r="F8889" s="299" t="s">
        <v>77</v>
      </c>
    </row>
    <row r="8890" spans="1:6" x14ac:dyDescent="0.3">
      <c r="A8890" s="299" t="s">
        <v>496</v>
      </c>
      <c r="B8890" s="300">
        <v>8</v>
      </c>
      <c r="C8890" s="299" t="s">
        <v>92</v>
      </c>
      <c r="D8890" s="299" t="s">
        <v>51</v>
      </c>
      <c r="E8890" s="302">
        <v>3.0000000000000004</v>
      </c>
      <c r="F8890" s="299" t="s">
        <v>187</v>
      </c>
    </row>
    <row r="8891" spans="1:6" x14ac:dyDescent="0.3">
      <c r="A8891" s="299" t="s">
        <v>496</v>
      </c>
      <c r="B8891" s="300">
        <v>8</v>
      </c>
      <c r="C8891" s="299" t="s">
        <v>92</v>
      </c>
      <c r="D8891" s="299" t="s">
        <v>51</v>
      </c>
      <c r="E8891" s="302">
        <v>244.10526315789474</v>
      </c>
      <c r="F8891" s="299" t="s">
        <v>77</v>
      </c>
    </row>
    <row r="8892" spans="1:6" x14ac:dyDescent="0.3">
      <c r="A8892" s="299" t="s">
        <v>496</v>
      </c>
      <c r="B8892" s="300">
        <v>8</v>
      </c>
      <c r="C8892" s="299" t="s">
        <v>92</v>
      </c>
      <c r="D8892" s="299" t="s">
        <v>52</v>
      </c>
      <c r="E8892" s="302">
        <v>1704.3684210526317</v>
      </c>
      <c r="F8892" s="299" t="s">
        <v>187</v>
      </c>
    </row>
    <row r="8893" spans="1:6" x14ac:dyDescent="0.3">
      <c r="A8893" s="299" t="s">
        <v>496</v>
      </c>
      <c r="B8893" s="300">
        <v>8</v>
      </c>
      <c r="C8893" s="299" t="s">
        <v>92</v>
      </c>
      <c r="D8893" s="299" t="s">
        <v>52</v>
      </c>
      <c r="E8893" s="302">
        <v>0.99999999999999956</v>
      </c>
      <c r="F8893" s="299" t="s">
        <v>80</v>
      </c>
    </row>
    <row r="8894" spans="1:6" x14ac:dyDescent="0.3">
      <c r="A8894" s="299" t="s">
        <v>496</v>
      </c>
      <c r="B8894" s="300">
        <v>8</v>
      </c>
      <c r="C8894" s="299" t="s">
        <v>92</v>
      </c>
      <c r="D8894" s="299" t="s">
        <v>52</v>
      </c>
      <c r="E8894" s="302">
        <v>3058.7894736842104</v>
      </c>
      <c r="F8894" s="299" t="s">
        <v>77</v>
      </c>
    </row>
    <row r="8895" spans="1:6" x14ac:dyDescent="0.3">
      <c r="A8895" s="299" t="s">
        <v>496</v>
      </c>
      <c r="B8895" s="300">
        <v>8</v>
      </c>
      <c r="C8895" s="299" t="s">
        <v>92</v>
      </c>
      <c r="D8895" s="299" t="s">
        <v>53</v>
      </c>
      <c r="E8895" s="302">
        <v>3393.1052631578946</v>
      </c>
      <c r="F8895" s="299" t="s">
        <v>187</v>
      </c>
    </row>
    <row r="8896" spans="1:6" x14ac:dyDescent="0.3">
      <c r="A8896" s="299" t="s">
        <v>496</v>
      </c>
      <c r="B8896" s="300">
        <v>8</v>
      </c>
      <c r="C8896" s="299" t="s">
        <v>92</v>
      </c>
      <c r="D8896" s="299" t="s">
        <v>53</v>
      </c>
      <c r="E8896" s="302">
        <v>17475.315789473687</v>
      </c>
      <c r="F8896" s="299" t="s">
        <v>77</v>
      </c>
    </row>
    <row r="8897" spans="1:6" x14ac:dyDescent="0.3">
      <c r="A8897" s="299" t="s">
        <v>496</v>
      </c>
      <c r="B8897" s="300">
        <v>8</v>
      </c>
      <c r="C8897" s="299" t="s">
        <v>92</v>
      </c>
      <c r="D8897" s="299" t="s">
        <v>54</v>
      </c>
      <c r="E8897" s="302">
        <v>1543.3157894736844</v>
      </c>
      <c r="F8897" s="299" t="s">
        <v>187</v>
      </c>
    </row>
    <row r="8898" spans="1:6" x14ac:dyDescent="0.3">
      <c r="A8898" s="299" t="s">
        <v>496</v>
      </c>
      <c r="B8898" s="300">
        <v>8</v>
      </c>
      <c r="C8898" s="299" t="s">
        <v>92</v>
      </c>
      <c r="D8898" s="299" t="s">
        <v>54</v>
      </c>
      <c r="E8898" s="302">
        <v>6.9999999999999973</v>
      </c>
      <c r="F8898" s="299" t="s">
        <v>81</v>
      </c>
    </row>
    <row r="8899" spans="1:6" x14ac:dyDescent="0.3">
      <c r="A8899" s="299" t="s">
        <v>496</v>
      </c>
      <c r="B8899" s="300">
        <v>8</v>
      </c>
      <c r="C8899" s="299" t="s">
        <v>92</v>
      </c>
      <c r="D8899" s="299" t="s">
        <v>54</v>
      </c>
      <c r="E8899" s="302">
        <v>44.473684210526315</v>
      </c>
      <c r="F8899" s="299" t="s">
        <v>80</v>
      </c>
    </row>
    <row r="8900" spans="1:6" x14ac:dyDescent="0.3">
      <c r="A8900" s="299" t="s">
        <v>496</v>
      </c>
      <c r="B8900" s="300">
        <v>8</v>
      </c>
      <c r="C8900" s="299" t="s">
        <v>92</v>
      </c>
      <c r="D8900" s="299" t="s">
        <v>54</v>
      </c>
      <c r="E8900" s="302">
        <v>5169.9473684210516</v>
      </c>
      <c r="F8900" s="299" t="s">
        <v>77</v>
      </c>
    </row>
    <row r="8901" spans="1:6" x14ac:dyDescent="0.3">
      <c r="A8901" s="299" t="s">
        <v>496</v>
      </c>
      <c r="B8901" s="300">
        <v>8</v>
      </c>
      <c r="C8901" s="299" t="s">
        <v>92</v>
      </c>
      <c r="D8901" s="299" t="s">
        <v>55</v>
      </c>
      <c r="E8901" s="302">
        <v>1794.6315789473683</v>
      </c>
      <c r="F8901" s="299" t="s">
        <v>187</v>
      </c>
    </row>
    <row r="8902" spans="1:6" x14ac:dyDescent="0.3">
      <c r="A8902" s="299" t="s">
        <v>496</v>
      </c>
      <c r="B8902" s="300">
        <v>8</v>
      </c>
      <c r="C8902" s="299" t="s">
        <v>92</v>
      </c>
      <c r="D8902" s="299" t="s">
        <v>55</v>
      </c>
      <c r="E8902" s="302">
        <v>10803.21052631579</v>
      </c>
      <c r="F8902" s="299" t="s">
        <v>77</v>
      </c>
    </row>
    <row r="8903" spans="1:6" x14ac:dyDescent="0.3">
      <c r="A8903" s="299" t="s">
        <v>496</v>
      </c>
      <c r="B8903" s="300">
        <v>8</v>
      </c>
      <c r="C8903" s="299" t="s">
        <v>92</v>
      </c>
      <c r="D8903" s="299" t="s">
        <v>56</v>
      </c>
      <c r="E8903" s="302">
        <v>1890.2105263157896</v>
      </c>
      <c r="F8903" s="299" t="s">
        <v>187</v>
      </c>
    </row>
    <row r="8904" spans="1:6" x14ac:dyDescent="0.3">
      <c r="A8904" s="299" t="s">
        <v>496</v>
      </c>
      <c r="B8904" s="300">
        <v>8</v>
      </c>
      <c r="C8904" s="299" t="s">
        <v>92</v>
      </c>
      <c r="D8904" s="299" t="s">
        <v>56</v>
      </c>
      <c r="E8904" s="302">
        <v>15094.947368421053</v>
      </c>
      <c r="F8904" s="299" t="s">
        <v>77</v>
      </c>
    </row>
    <row r="8905" spans="1:6" x14ac:dyDescent="0.3">
      <c r="A8905" s="299" t="s">
        <v>496</v>
      </c>
      <c r="B8905" s="300">
        <v>8</v>
      </c>
      <c r="C8905" s="299" t="s">
        <v>92</v>
      </c>
      <c r="D8905" s="299" t="s">
        <v>57</v>
      </c>
      <c r="E8905" s="302">
        <v>252.63157894736841</v>
      </c>
      <c r="F8905" s="299" t="s">
        <v>187</v>
      </c>
    </row>
    <row r="8906" spans="1:6" x14ac:dyDescent="0.3">
      <c r="A8906" s="299" t="s">
        <v>496</v>
      </c>
      <c r="B8906" s="300">
        <v>8</v>
      </c>
      <c r="C8906" s="299" t="s">
        <v>92</v>
      </c>
      <c r="D8906" s="299" t="s">
        <v>57</v>
      </c>
      <c r="E8906" s="302">
        <v>1688.526315789474</v>
      </c>
      <c r="F8906" s="299" t="s">
        <v>77</v>
      </c>
    </row>
    <row r="8907" spans="1:6" x14ac:dyDescent="0.3">
      <c r="A8907" s="299" t="s">
        <v>496</v>
      </c>
      <c r="B8907" s="300">
        <v>8</v>
      </c>
      <c r="C8907" s="299" t="s">
        <v>92</v>
      </c>
      <c r="D8907" s="299" t="s">
        <v>58</v>
      </c>
      <c r="E8907" s="302">
        <v>384.68421052631572</v>
      </c>
      <c r="F8907" s="299" t="s">
        <v>187</v>
      </c>
    </row>
    <row r="8908" spans="1:6" x14ac:dyDescent="0.3">
      <c r="A8908" s="299" t="s">
        <v>496</v>
      </c>
      <c r="B8908" s="300">
        <v>8</v>
      </c>
      <c r="C8908" s="299" t="s">
        <v>92</v>
      </c>
      <c r="D8908" s="299" t="s">
        <v>58</v>
      </c>
      <c r="E8908" s="302">
        <v>774.47368421052613</v>
      </c>
      <c r="F8908" s="299" t="s">
        <v>77</v>
      </c>
    </row>
    <row r="8909" spans="1:6" x14ac:dyDescent="0.3">
      <c r="A8909" s="299" t="s">
        <v>496</v>
      </c>
      <c r="B8909" s="300">
        <v>8</v>
      </c>
      <c r="C8909" s="299" t="s">
        <v>92</v>
      </c>
      <c r="D8909" s="299" t="s">
        <v>59</v>
      </c>
      <c r="E8909" s="302">
        <v>4617.8421052631575</v>
      </c>
      <c r="F8909" s="299" t="s">
        <v>187</v>
      </c>
    </row>
    <row r="8910" spans="1:6" x14ac:dyDescent="0.3">
      <c r="A8910" s="299" t="s">
        <v>496</v>
      </c>
      <c r="B8910" s="300">
        <v>8</v>
      </c>
      <c r="C8910" s="299" t="s">
        <v>92</v>
      </c>
      <c r="D8910" s="299" t="s">
        <v>59</v>
      </c>
      <c r="E8910" s="302">
        <v>1.9999999999999991</v>
      </c>
      <c r="F8910" s="299" t="s">
        <v>80</v>
      </c>
    </row>
    <row r="8911" spans="1:6" x14ac:dyDescent="0.3">
      <c r="A8911" s="299" t="s">
        <v>496</v>
      </c>
      <c r="B8911" s="300">
        <v>8</v>
      </c>
      <c r="C8911" s="299" t="s">
        <v>92</v>
      </c>
      <c r="D8911" s="299" t="s">
        <v>59</v>
      </c>
      <c r="E8911" s="302">
        <v>17276.842105263157</v>
      </c>
      <c r="F8911" s="299" t="s">
        <v>77</v>
      </c>
    </row>
    <row r="8912" spans="1:6" x14ac:dyDescent="0.3">
      <c r="A8912" s="299" t="s">
        <v>496</v>
      </c>
      <c r="B8912" s="300">
        <v>8</v>
      </c>
      <c r="C8912" s="299" t="s">
        <v>92</v>
      </c>
      <c r="D8912" s="299" t="s">
        <v>60</v>
      </c>
      <c r="E8912" s="302">
        <v>1608.0526315789475</v>
      </c>
      <c r="F8912" s="299" t="s">
        <v>187</v>
      </c>
    </row>
    <row r="8913" spans="1:6" x14ac:dyDescent="0.3">
      <c r="A8913" s="299" t="s">
        <v>496</v>
      </c>
      <c r="B8913" s="300">
        <v>8</v>
      </c>
      <c r="C8913" s="299" t="s">
        <v>92</v>
      </c>
      <c r="D8913" s="299" t="s">
        <v>60</v>
      </c>
      <c r="E8913" s="302">
        <v>2.2631578947368416</v>
      </c>
      <c r="F8913" s="299" t="s">
        <v>80</v>
      </c>
    </row>
    <row r="8914" spans="1:6" x14ac:dyDescent="0.3">
      <c r="A8914" s="299" t="s">
        <v>496</v>
      </c>
      <c r="B8914" s="300">
        <v>8</v>
      </c>
      <c r="C8914" s="299" t="s">
        <v>92</v>
      </c>
      <c r="D8914" s="299" t="s">
        <v>60</v>
      </c>
      <c r="E8914" s="302">
        <v>15686.842105263157</v>
      </c>
      <c r="F8914" s="299" t="s">
        <v>77</v>
      </c>
    </row>
    <row r="8915" spans="1:6" x14ac:dyDescent="0.3">
      <c r="A8915" s="299" t="s">
        <v>496</v>
      </c>
      <c r="B8915" s="300">
        <v>8</v>
      </c>
      <c r="C8915" s="299" t="s">
        <v>92</v>
      </c>
      <c r="D8915" s="299" t="s">
        <v>61</v>
      </c>
      <c r="E8915" s="302">
        <v>10.684210526315791</v>
      </c>
      <c r="F8915" s="299" t="s">
        <v>187</v>
      </c>
    </row>
    <row r="8916" spans="1:6" x14ac:dyDescent="0.3">
      <c r="A8916" s="299" t="s">
        <v>496</v>
      </c>
      <c r="B8916" s="300">
        <v>8</v>
      </c>
      <c r="C8916" s="299" t="s">
        <v>92</v>
      </c>
      <c r="D8916" s="299" t="s">
        <v>61</v>
      </c>
      <c r="E8916" s="302">
        <v>470.5789473684211</v>
      </c>
      <c r="F8916" s="299" t="s">
        <v>77</v>
      </c>
    </row>
    <row r="8917" spans="1:6" x14ac:dyDescent="0.3">
      <c r="A8917" s="299" t="s">
        <v>496</v>
      </c>
      <c r="B8917" s="300">
        <v>8</v>
      </c>
      <c r="C8917" s="299" t="s">
        <v>92</v>
      </c>
      <c r="D8917" s="299" t="s">
        <v>62</v>
      </c>
      <c r="E8917" s="302">
        <v>1062.2105263157894</v>
      </c>
      <c r="F8917" s="299" t="s">
        <v>187</v>
      </c>
    </row>
    <row r="8918" spans="1:6" x14ac:dyDescent="0.3">
      <c r="A8918" s="299" t="s">
        <v>496</v>
      </c>
      <c r="B8918" s="300">
        <v>8</v>
      </c>
      <c r="C8918" s="299" t="s">
        <v>92</v>
      </c>
      <c r="D8918" s="299" t="s">
        <v>62</v>
      </c>
      <c r="E8918" s="302">
        <v>6000.21052631579</v>
      </c>
      <c r="F8918" s="299" t="s">
        <v>77</v>
      </c>
    </row>
    <row r="8919" spans="1:6" x14ac:dyDescent="0.3">
      <c r="A8919" s="299" t="s">
        <v>496</v>
      </c>
      <c r="B8919" s="300">
        <v>8</v>
      </c>
      <c r="C8919" s="299" t="s">
        <v>92</v>
      </c>
      <c r="D8919" s="299" t="s">
        <v>63</v>
      </c>
      <c r="E8919" s="302">
        <v>914.42105263157896</v>
      </c>
      <c r="F8919" s="299" t="s">
        <v>187</v>
      </c>
    </row>
    <row r="8920" spans="1:6" x14ac:dyDescent="0.3">
      <c r="A8920" s="299" t="s">
        <v>496</v>
      </c>
      <c r="B8920" s="300">
        <v>8</v>
      </c>
      <c r="C8920" s="299" t="s">
        <v>92</v>
      </c>
      <c r="D8920" s="299" t="s">
        <v>63</v>
      </c>
      <c r="E8920" s="302">
        <v>4.9473684210526319</v>
      </c>
      <c r="F8920" s="299" t="s">
        <v>80</v>
      </c>
    </row>
    <row r="8921" spans="1:6" x14ac:dyDescent="0.3">
      <c r="A8921" s="299" t="s">
        <v>496</v>
      </c>
      <c r="B8921" s="300">
        <v>8</v>
      </c>
      <c r="C8921" s="299" t="s">
        <v>92</v>
      </c>
      <c r="D8921" s="299" t="s">
        <v>63</v>
      </c>
      <c r="E8921" s="302">
        <v>4800.3684210526317</v>
      </c>
      <c r="F8921" s="299" t="s">
        <v>77</v>
      </c>
    </row>
    <row r="8922" spans="1:6" x14ac:dyDescent="0.3">
      <c r="A8922" s="299" t="s">
        <v>496</v>
      </c>
      <c r="B8922" s="300">
        <v>8</v>
      </c>
      <c r="C8922" s="299" t="s">
        <v>92</v>
      </c>
      <c r="D8922" s="299" t="s">
        <v>64</v>
      </c>
      <c r="E8922" s="302">
        <v>837.84210526315803</v>
      </c>
      <c r="F8922" s="299" t="s">
        <v>187</v>
      </c>
    </row>
    <row r="8923" spans="1:6" x14ac:dyDescent="0.3">
      <c r="A8923" s="299" t="s">
        <v>496</v>
      </c>
      <c r="B8923" s="300">
        <v>8</v>
      </c>
      <c r="C8923" s="299" t="s">
        <v>92</v>
      </c>
      <c r="D8923" s="299" t="s">
        <v>64</v>
      </c>
      <c r="E8923" s="302">
        <v>21.578947368421055</v>
      </c>
      <c r="F8923" s="299" t="s">
        <v>80</v>
      </c>
    </row>
    <row r="8924" spans="1:6" x14ac:dyDescent="0.3">
      <c r="A8924" s="299" t="s">
        <v>496</v>
      </c>
      <c r="B8924" s="300">
        <v>8</v>
      </c>
      <c r="C8924" s="299" t="s">
        <v>92</v>
      </c>
      <c r="D8924" s="299" t="s">
        <v>64</v>
      </c>
      <c r="E8924" s="302">
        <v>1896.2631578947371</v>
      </c>
      <c r="F8924" s="299" t="s">
        <v>77</v>
      </c>
    </row>
    <row r="8925" spans="1:6" x14ac:dyDescent="0.3">
      <c r="A8925" s="299" t="s">
        <v>496</v>
      </c>
      <c r="B8925" s="300">
        <v>8</v>
      </c>
      <c r="C8925" s="299" t="s">
        <v>92</v>
      </c>
      <c r="D8925" s="299" t="s">
        <v>65</v>
      </c>
      <c r="E8925" s="302">
        <v>1530.0526315789475</v>
      </c>
      <c r="F8925" s="299" t="s">
        <v>187</v>
      </c>
    </row>
    <row r="8926" spans="1:6" x14ac:dyDescent="0.3">
      <c r="A8926" s="299" t="s">
        <v>496</v>
      </c>
      <c r="B8926" s="300">
        <v>8</v>
      </c>
      <c r="C8926" s="299" t="s">
        <v>92</v>
      </c>
      <c r="D8926" s="299" t="s">
        <v>65</v>
      </c>
      <c r="E8926" s="302">
        <v>1570.6842105263158</v>
      </c>
      <c r="F8926" s="299" t="s">
        <v>77</v>
      </c>
    </row>
    <row r="8927" spans="1:6" x14ac:dyDescent="0.3">
      <c r="A8927" s="299" t="s">
        <v>496</v>
      </c>
      <c r="B8927" s="300">
        <v>8</v>
      </c>
      <c r="C8927" s="299" t="s">
        <v>92</v>
      </c>
      <c r="D8927" s="299" t="s">
        <v>67</v>
      </c>
      <c r="E8927" s="302">
        <v>1.9999999999999991</v>
      </c>
      <c r="F8927" s="299" t="s">
        <v>187</v>
      </c>
    </row>
    <row r="8928" spans="1:6" x14ac:dyDescent="0.3">
      <c r="A8928" s="299" t="s">
        <v>496</v>
      </c>
      <c r="B8928" s="300">
        <v>8</v>
      </c>
      <c r="C8928" s="299" t="s">
        <v>92</v>
      </c>
      <c r="D8928" s="299" t="s">
        <v>67</v>
      </c>
      <c r="E8928" s="302">
        <v>70.000000000000014</v>
      </c>
      <c r="F8928" s="299" t="s">
        <v>77</v>
      </c>
    </row>
    <row r="8929" spans="1:6" x14ac:dyDescent="0.3">
      <c r="A8929" s="299" t="s">
        <v>496</v>
      </c>
      <c r="B8929" s="300">
        <v>8</v>
      </c>
      <c r="C8929" s="299" t="s">
        <v>92</v>
      </c>
      <c r="D8929" s="299" t="s">
        <v>66</v>
      </c>
      <c r="E8929" s="302">
        <v>3.9999999999999982</v>
      </c>
      <c r="F8929" s="299" t="s">
        <v>187</v>
      </c>
    </row>
    <row r="8930" spans="1:6" x14ac:dyDescent="0.3">
      <c r="A8930" s="299" t="s">
        <v>496</v>
      </c>
      <c r="B8930" s="300">
        <v>8</v>
      </c>
      <c r="C8930" s="299" t="s">
        <v>92</v>
      </c>
      <c r="D8930" s="299" t="s">
        <v>66</v>
      </c>
      <c r="E8930" s="302">
        <v>100.89473684210527</v>
      </c>
      <c r="F8930" s="299" t="s">
        <v>77</v>
      </c>
    </row>
    <row r="8931" spans="1:6" x14ac:dyDescent="0.3">
      <c r="A8931" s="299" t="s">
        <v>496</v>
      </c>
      <c r="B8931" s="300">
        <v>9</v>
      </c>
      <c r="C8931" s="299" t="s">
        <v>91</v>
      </c>
      <c r="D8931" s="299" t="s">
        <v>47</v>
      </c>
      <c r="E8931" s="302">
        <v>20.000000000000004</v>
      </c>
      <c r="F8931" s="299" t="s">
        <v>187</v>
      </c>
    </row>
    <row r="8932" spans="1:6" x14ac:dyDescent="0.3">
      <c r="A8932" s="299" t="s">
        <v>496</v>
      </c>
      <c r="B8932" s="300">
        <v>9</v>
      </c>
      <c r="C8932" s="299" t="s">
        <v>91</v>
      </c>
      <c r="D8932" s="299" t="s">
        <v>47</v>
      </c>
      <c r="E8932" s="302">
        <v>6.0000000000000009</v>
      </c>
      <c r="F8932" s="299" t="s">
        <v>188</v>
      </c>
    </row>
    <row r="8933" spans="1:6" x14ac:dyDescent="0.3">
      <c r="A8933" s="299" t="s">
        <v>496</v>
      </c>
      <c r="B8933" s="300">
        <v>9</v>
      </c>
      <c r="C8933" s="299" t="s">
        <v>91</v>
      </c>
      <c r="D8933" s="299" t="s">
        <v>47</v>
      </c>
      <c r="E8933" s="302">
        <v>313.94736842105266</v>
      </c>
      <c r="F8933" s="299" t="s">
        <v>77</v>
      </c>
    </row>
    <row r="8934" spans="1:6" x14ac:dyDescent="0.3">
      <c r="A8934" s="299" t="s">
        <v>496</v>
      </c>
      <c r="B8934" s="300">
        <v>9</v>
      </c>
      <c r="C8934" s="299" t="s">
        <v>91</v>
      </c>
      <c r="D8934" s="299" t="s">
        <v>48</v>
      </c>
      <c r="E8934" s="302">
        <v>5.0000000000000009</v>
      </c>
      <c r="F8934" s="299" t="s">
        <v>77</v>
      </c>
    </row>
    <row r="8935" spans="1:6" x14ac:dyDescent="0.3">
      <c r="A8935" s="299" t="s">
        <v>496</v>
      </c>
      <c r="B8935" s="300">
        <v>9</v>
      </c>
      <c r="C8935" s="299" t="s">
        <v>91</v>
      </c>
      <c r="D8935" s="299" t="s">
        <v>49</v>
      </c>
      <c r="E8935" s="302">
        <v>10.263157894736844</v>
      </c>
      <c r="F8935" s="299" t="s">
        <v>187</v>
      </c>
    </row>
    <row r="8936" spans="1:6" x14ac:dyDescent="0.3">
      <c r="A8936" s="299" t="s">
        <v>496</v>
      </c>
      <c r="B8936" s="300">
        <v>9</v>
      </c>
      <c r="C8936" s="299" t="s">
        <v>91</v>
      </c>
      <c r="D8936" s="299" t="s">
        <v>49</v>
      </c>
      <c r="E8936" s="302">
        <v>1070.1052631578946</v>
      </c>
      <c r="F8936" s="299" t="s">
        <v>77</v>
      </c>
    </row>
    <row r="8937" spans="1:6" x14ac:dyDescent="0.3">
      <c r="A8937" s="299" t="s">
        <v>496</v>
      </c>
      <c r="B8937" s="300">
        <v>9</v>
      </c>
      <c r="C8937" s="299" t="s">
        <v>91</v>
      </c>
      <c r="D8937" s="299" t="s">
        <v>50</v>
      </c>
      <c r="E8937" s="302">
        <v>0.99999999999999956</v>
      </c>
      <c r="F8937" s="299" t="s">
        <v>187</v>
      </c>
    </row>
    <row r="8938" spans="1:6" x14ac:dyDescent="0.3">
      <c r="A8938" s="299" t="s">
        <v>496</v>
      </c>
      <c r="B8938" s="300">
        <v>9</v>
      </c>
      <c r="C8938" s="299" t="s">
        <v>91</v>
      </c>
      <c r="D8938" s="299" t="s">
        <v>50</v>
      </c>
      <c r="E8938" s="302">
        <v>2.9473684210526319</v>
      </c>
      <c r="F8938" s="299" t="s">
        <v>77</v>
      </c>
    </row>
    <row r="8939" spans="1:6" x14ac:dyDescent="0.3">
      <c r="A8939" s="299" t="s">
        <v>496</v>
      </c>
      <c r="B8939" s="300">
        <v>9</v>
      </c>
      <c r="C8939" s="299" t="s">
        <v>91</v>
      </c>
      <c r="D8939" s="299" t="s">
        <v>51</v>
      </c>
      <c r="E8939" s="302">
        <v>36.789473684210527</v>
      </c>
      <c r="F8939" s="299" t="s">
        <v>77</v>
      </c>
    </row>
    <row r="8940" spans="1:6" x14ac:dyDescent="0.3">
      <c r="A8940" s="299" t="s">
        <v>496</v>
      </c>
      <c r="B8940" s="300">
        <v>9</v>
      </c>
      <c r="C8940" s="299" t="s">
        <v>91</v>
      </c>
      <c r="D8940" s="299" t="s">
        <v>52</v>
      </c>
      <c r="E8940" s="302">
        <v>121.89473684210523</v>
      </c>
      <c r="F8940" s="299" t="s">
        <v>187</v>
      </c>
    </row>
    <row r="8941" spans="1:6" x14ac:dyDescent="0.3">
      <c r="A8941" s="299" t="s">
        <v>496</v>
      </c>
      <c r="B8941" s="300">
        <v>9</v>
      </c>
      <c r="C8941" s="299" t="s">
        <v>91</v>
      </c>
      <c r="D8941" s="299" t="s">
        <v>52</v>
      </c>
      <c r="E8941" s="302">
        <v>731.78947368421063</v>
      </c>
      <c r="F8941" s="299" t="s">
        <v>77</v>
      </c>
    </row>
    <row r="8942" spans="1:6" x14ac:dyDescent="0.3">
      <c r="A8942" s="299" t="s">
        <v>496</v>
      </c>
      <c r="B8942" s="300">
        <v>9</v>
      </c>
      <c r="C8942" s="299" t="s">
        <v>91</v>
      </c>
      <c r="D8942" s="299" t="s">
        <v>53</v>
      </c>
      <c r="E8942" s="302">
        <v>224.21052631578939</v>
      </c>
      <c r="F8942" s="299" t="s">
        <v>187</v>
      </c>
    </row>
    <row r="8943" spans="1:6" x14ac:dyDescent="0.3">
      <c r="A8943" s="299" t="s">
        <v>496</v>
      </c>
      <c r="B8943" s="300">
        <v>9</v>
      </c>
      <c r="C8943" s="299" t="s">
        <v>91</v>
      </c>
      <c r="D8943" s="299" t="s">
        <v>53</v>
      </c>
      <c r="E8943" s="302">
        <v>746.36842105263167</v>
      </c>
      <c r="F8943" s="299" t="s">
        <v>77</v>
      </c>
    </row>
    <row r="8944" spans="1:6" x14ac:dyDescent="0.3">
      <c r="A8944" s="299" t="s">
        <v>496</v>
      </c>
      <c r="B8944" s="300">
        <v>9</v>
      </c>
      <c r="C8944" s="299" t="s">
        <v>91</v>
      </c>
      <c r="D8944" s="299" t="s">
        <v>54</v>
      </c>
      <c r="E8944" s="302">
        <v>100.78947368421055</v>
      </c>
      <c r="F8944" s="299" t="s">
        <v>187</v>
      </c>
    </row>
    <row r="8945" spans="1:6" x14ac:dyDescent="0.3">
      <c r="A8945" s="299" t="s">
        <v>496</v>
      </c>
      <c r="B8945" s="300">
        <v>9</v>
      </c>
      <c r="C8945" s="299" t="s">
        <v>91</v>
      </c>
      <c r="D8945" s="299" t="s">
        <v>54</v>
      </c>
      <c r="E8945" s="302">
        <v>297.73684210526312</v>
      </c>
      <c r="F8945" s="299" t="s">
        <v>77</v>
      </c>
    </row>
    <row r="8946" spans="1:6" x14ac:dyDescent="0.3">
      <c r="A8946" s="299" t="s">
        <v>496</v>
      </c>
      <c r="B8946" s="300">
        <v>9</v>
      </c>
      <c r="C8946" s="299" t="s">
        <v>91</v>
      </c>
      <c r="D8946" s="299" t="s">
        <v>55</v>
      </c>
      <c r="E8946" s="302">
        <v>172.21052631578948</v>
      </c>
      <c r="F8946" s="299" t="s">
        <v>187</v>
      </c>
    </row>
    <row r="8947" spans="1:6" x14ac:dyDescent="0.3">
      <c r="A8947" s="299" t="s">
        <v>496</v>
      </c>
      <c r="B8947" s="300">
        <v>9</v>
      </c>
      <c r="C8947" s="299" t="s">
        <v>91</v>
      </c>
      <c r="D8947" s="299" t="s">
        <v>55</v>
      </c>
      <c r="E8947" s="302">
        <v>1351.3157894736842</v>
      </c>
      <c r="F8947" s="299" t="s">
        <v>77</v>
      </c>
    </row>
    <row r="8948" spans="1:6" x14ac:dyDescent="0.3">
      <c r="A8948" s="299" t="s">
        <v>496</v>
      </c>
      <c r="B8948" s="300">
        <v>9</v>
      </c>
      <c r="C8948" s="299" t="s">
        <v>91</v>
      </c>
      <c r="D8948" s="299" t="s">
        <v>56</v>
      </c>
      <c r="E8948" s="302">
        <v>13.999999999999995</v>
      </c>
      <c r="F8948" s="299" t="s">
        <v>187</v>
      </c>
    </row>
    <row r="8949" spans="1:6" x14ac:dyDescent="0.3">
      <c r="A8949" s="299" t="s">
        <v>496</v>
      </c>
      <c r="B8949" s="300">
        <v>9</v>
      </c>
      <c r="C8949" s="299" t="s">
        <v>91</v>
      </c>
      <c r="D8949" s="299" t="s">
        <v>56</v>
      </c>
      <c r="E8949" s="302">
        <v>26.000000000000004</v>
      </c>
      <c r="F8949" s="299" t="s">
        <v>77</v>
      </c>
    </row>
    <row r="8950" spans="1:6" x14ac:dyDescent="0.3">
      <c r="A8950" s="299" t="s">
        <v>496</v>
      </c>
      <c r="B8950" s="300">
        <v>9</v>
      </c>
      <c r="C8950" s="299" t="s">
        <v>91</v>
      </c>
      <c r="D8950" s="299" t="s">
        <v>57</v>
      </c>
      <c r="E8950" s="302">
        <v>11.000000000000005</v>
      </c>
      <c r="F8950" s="299" t="s">
        <v>187</v>
      </c>
    </row>
    <row r="8951" spans="1:6" x14ac:dyDescent="0.3">
      <c r="A8951" s="299" t="s">
        <v>496</v>
      </c>
      <c r="B8951" s="300">
        <v>9</v>
      </c>
      <c r="C8951" s="299" t="s">
        <v>91</v>
      </c>
      <c r="D8951" s="299" t="s">
        <v>57</v>
      </c>
      <c r="E8951" s="302">
        <v>8.6842105263157894</v>
      </c>
      <c r="F8951" s="299" t="s">
        <v>77</v>
      </c>
    </row>
    <row r="8952" spans="1:6" x14ac:dyDescent="0.3">
      <c r="A8952" s="299" t="s">
        <v>496</v>
      </c>
      <c r="B8952" s="300">
        <v>9</v>
      </c>
      <c r="C8952" s="299" t="s">
        <v>91</v>
      </c>
      <c r="D8952" s="299" t="s">
        <v>58</v>
      </c>
      <c r="E8952" s="302">
        <v>8.9999999999999982</v>
      </c>
      <c r="F8952" s="299" t="s">
        <v>77</v>
      </c>
    </row>
    <row r="8953" spans="1:6" x14ac:dyDescent="0.3">
      <c r="A8953" s="299" t="s">
        <v>496</v>
      </c>
      <c r="B8953" s="300">
        <v>9</v>
      </c>
      <c r="C8953" s="299" t="s">
        <v>91</v>
      </c>
      <c r="D8953" s="299" t="s">
        <v>59</v>
      </c>
      <c r="E8953" s="302">
        <v>23.368421052631579</v>
      </c>
      <c r="F8953" s="299" t="s">
        <v>187</v>
      </c>
    </row>
    <row r="8954" spans="1:6" x14ac:dyDescent="0.3">
      <c r="A8954" s="299" t="s">
        <v>496</v>
      </c>
      <c r="B8954" s="300">
        <v>9</v>
      </c>
      <c r="C8954" s="299" t="s">
        <v>91</v>
      </c>
      <c r="D8954" s="299" t="s">
        <v>59</v>
      </c>
      <c r="E8954" s="302">
        <v>123.94736842105264</v>
      </c>
      <c r="F8954" s="299" t="s">
        <v>77</v>
      </c>
    </row>
    <row r="8955" spans="1:6" x14ac:dyDescent="0.3">
      <c r="A8955" s="299" t="s">
        <v>496</v>
      </c>
      <c r="B8955" s="300">
        <v>9</v>
      </c>
      <c r="C8955" s="299" t="s">
        <v>91</v>
      </c>
      <c r="D8955" s="299" t="s">
        <v>60</v>
      </c>
      <c r="E8955" s="302">
        <v>32.736842105263143</v>
      </c>
      <c r="F8955" s="299" t="s">
        <v>187</v>
      </c>
    </row>
    <row r="8956" spans="1:6" x14ac:dyDescent="0.3">
      <c r="A8956" s="299" t="s">
        <v>496</v>
      </c>
      <c r="B8956" s="300">
        <v>9</v>
      </c>
      <c r="C8956" s="299" t="s">
        <v>91</v>
      </c>
      <c r="D8956" s="299" t="s">
        <v>60</v>
      </c>
      <c r="E8956" s="302">
        <v>939.63157894736833</v>
      </c>
      <c r="F8956" s="299" t="s">
        <v>77</v>
      </c>
    </row>
    <row r="8957" spans="1:6" x14ac:dyDescent="0.3">
      <c r="A8957" s="299" t="s">
        <v>496</v>
      </c>
      <c r="B8957" s="300">
        <v>9</v>
      </c>
      <c r="C8957" s="299" t="s">
        <v>91</v>
      </c>
      <c r="D8957" s="299" t="s">
        <v>61</v>
      </c>
      <c r="E8957" s="302">
        <v>55.263157894736842</v>
      </c>
      <c r="F8957" s="299" t="s">
        <v>77</v>
      </c>
    </row>
    <row r="8958" spans="1:6" x14ac:dyDescent="0.3">
      <c r="A8958" s="299" t="s">
        <v>496</v>
      </c>
      <c r="B8958" s="300">
        <v>9</v>
      </c>
      <c r="C8958" s="299" t="s">
        <v>91</v>
      </c>
      <c r="D8958" s="299" t="s">
        <v>62</v>
      </c>
      <c r="E8958" s="302">
        <v>18.94736842105263</v>
      </c>
      <c r="F8958" s="299" t="s">
        <v>187</v>
      </c>
    </row>
    <row r="8959" spans="1:6" x14ac:dyDescent="0.3">
      <c r="A8959" s="299" t="s">
        <v>496</v>
      </c>
      <c r="B8959" s="300">
        <v>9</v>
      </c>
      <c r="C8959" s="299" t="s">
        <v>91</v>
      </c>
      <c r="D8959" s="299" t="s">
        <v>62</v>
      </c>
      <c r="E8959" s="302">
        <v>133.4736842105263</v>
      </c>
      <c r="F8959" s="299" t="s">
        <v>77</v>
      </c>
    </row>
    <row r="8960" spans="1:6" x14ac:dyDescent="0.3">
      <c r="A8960" s="299" t="s">
        <v>496</v>
      </c>
      <c r="B8960" s="300">
        <v>9</v>
      </c>
      <c r="C8960" s="299" t="s">
        <v>91</v>
      </c>
      <c r="D8960" s="299" t="s">
        <v>63</v>
      </c>
      <c r="E8960" s="302">
        <v>7.9999999999999964</v>
      </c>
      <c r="F8960" s="299" t="s">
        <v>187</v>
      </c>
    </row>
    <row r="8961" spans="1:6" x14ac:dyDescent="0.3">
      <c r="A8961" s="299" t="s">
        <v>496</v>
      </c>
      <c r="B8961" s="300">
        <v>9</v>
      </c>
      <c r="C8961" s="299" t="s">
        <v>91</v>
      </c>
      <c r="D8961" s="299" t="s">
        <v>63</v>
      </c>
      <c r="E8961" s="302">
        <v>723.36842105263156</v>
      </c>
      <c r="F8961" s="299" t="s">
        <v>77</v>
      </c>
    </row>
    <row r="8962" spans="1:6" x14ac:dyDescent="0.3">
      <c r="A8962" s="299" t="s">
        <v>496</v>
      </c>
      <c r="B8962" s="300">
        <v>9</v>
      </c>
      <c r="C8962" s="299" t="s">
        <v>91</v>
      </c>
      <c r="D8962" s="299" t="s">
        <v>64</v>
      </c>
      <c r="E8962" s="302">
        <v>6.9999999999999973</v>
      </c>
      <c r="F8962" s="299" t="s">
        <v>187</v>
      </c>
    </row>
    <row r="8963" spans="1:6" x14ac:dyDescent="0.3">
      <c r="A8963" s="299" t="s">
        <v>496</v>
      </c>
      <c r="B8963" s="300">
        <v>9</v>
      </c>
      <c r="C8963" s="299" t="s">
        <v>91</v>
      </c>
      <c r="D8963" s="299" t="s">
        <v>64</v>
      </c>
      <c r="E8963" s="302">
        <v>104.42105263157895</v>
      </c>
      <c r="F8963" s="299" t="s">
        <v>77</v>
      </c>
    </row>
    <row r="8964" spans="1:6" x14ac:dyDescent="0.3">
      <c r="A8964" s="299" t="s">
        <v>496</v>
      </c>
      <c r="B8964" s="300">
        <v>9</v>
      </c>
      <c r="C8964" s="299" t="s">
        <v>91</v>
      </c>
      <c r="D8964" s="299" t="s">
        <v>65</v>
      </c>
      <c r="E8964" s="302">
        <v>129.4210526315789</v>
      </c>
      <c r="F8964" s="299" t="s">
        <v>187</v>
      </c>
    </row>
    <row r="8965" spans="1:6" x14ac:dyDescent="0.3">
      <c r="A8965" s="299" t="s">
        <v>496</v>
      </c>
      <c r="B8965" s="300">
        <v>9</v>
      </c>
      <c r="C8965" s="299" t="s">
        <v>91</v>
      </c>
      <c r="D8965" s="299" t="s">
        <v>65</v>
      </c>
      <c r="E8965" s="302">
        <v>111.4736842105263</v>
      </c>
      <c r="F8965" s="299" t="s">
        <v>77</v>
      </c>
    </row>
    <row r="8966" spans="1:6" x14ac:dyDescent="0.3">
      <c r="A8966" s="299" t="s">
        <v>496</v>
      </c>
      <c r="B8966" s="300">
        <v>9</v>
      </c>
      <c r="C8966" s="299" t="s">
        <v>91</v>
      </c>
      <c r="D8966" s="299" t="s">
        <v>67</v>
      </c>
      <c r="E8966" s="302">
        <v>3.0000000000000004</v>
      </c>
      <c r="F8966" s="299" t="s">
        <v>77</v>
      </c>
    </row>
    <row r="8967" spans="1:6" x14ac:dyDescent="0.3">
      <c r="A8967" s="299" t="s">
        <v>496</v>
      </c>
      <c r="B8967" s="300">
        <v>9</v>
      </c>
      <c r="C8967" s="299" t="s">
        <v>92</v>
      </c>
      <c r="D8967" s="299" t="s">
        <v>47</v>
      </c>
      <c r="E8967" s="302">
        <v>63.157894736842117</v>
      </c>
      <c r="F8967" s="299" t="s">
        <v>187</v>
      </c>
    </row>
    <row r="8968" spans="1:6" x14ac:dyDescent="0.3">
      <c r="A8968" s="299" t="s">
        <v>496</v>
      </c>
      <c r="B8968" s="300">
        <v>9</v>
      </c>
      <c r="C8968" s="299" t="s">
        <v>92</v>
      </c>
      <c r="D8968" s="299" t="s">
        <v>47</v>
      </c>
      <c r="E8968" s="302">
        <v>13</v>
      </c>
      <c r="F8968" s="299" t="s">
        <v>188</v>
      </c>
    </row>
    <row r="8969" spans="1:6" x14ac:dyDescent="0.3">
      <c r="A8969" s="299" t="s">
        <v>496</v>
      </c>
      <c r="B8969" s="300">
        <v>9</v>
      </c>
      <c r="C8969" s="299" t="s">
        <v>92</v>
      </c>
      <c r="D8969" s="299" t="s">
        <v>47</v>
      </c>
      <c r="E8969" s="302">
        <v>494.10526315789468</v>
      </c>
      <c r="F8969" s="299" t="s">
        <v>77</v>
      </c>
    </row>
    <row r="8970" spans="1:6" x14ac:dyDescent="0.3">
      <c r="A8970" s="299" t="s">
        <v>496</v>
      </c>
      <c r="B8970" s="300">
        <v>9</v>
      </c>
      <c r="C8970" s="299" t="s">
        <v>92</v>
      </c>
      <c r="D8970" s="299" t="s">
        <v>48</v>
      </c>
      <c r="E8970" s="302">
        <v>15.999999999999993</v>
      </c>
      <c r="F8970" s="299" t="s">
        <v>77</v>
      </c>
    </row>
    <row r="8971" spans="1:6" x14ac:dyDescent="0.3">
      <c r="A8971" s="299" t="s">
        <v>496</v>
      </c>
      <c r="B8971" s="300">
        <v>9</v>
      </c>
      <c r="C8971" s="299" t="s">
        <v>92</v>
      </c>
      <c r="D8971" s="299" t="s">
        <v>49</v>
      </c>
      <c r="E8971" s="302">
        <v>31</v>
      </c>
      <c r="F8971" s="299" t="s">
        <v>187</v>
      </c>
    </row>
    <row r="8972" spans="1:6" x14ac:dyDescent="0.3">
      <c r="A8972" s="299" t="s">
        <v>496</v>
      </c>
      <c r="B8972" s="300">
        <v>9</v>
      </c>
      <c r="C8972" s="299" t="s">
        <v>92</v>
      </c>
      <c r="D8972" s="299" t="s">
        <v>49</v>
      </c>
      <c r="E8972" s="302">
        <v>919.36842105263156</v>
      </c>
      <c r="F8972" s="299" t="s">
        <v>77</v>
      </c>
    </row>
    <row r="8973" spans="1:6" x14ac:dyDescent="0.3">
      <c r="A8973" s="299" t="s">
        <v>496</v>
      </c>
      <c r="B8973" s="300">
        <v>9</v>
      </c>
      <c r="C8973" s="299" t="s">
        <v>92</v>
      </c>
      <c r="D8973" s="299" t="s">
        <v>50</v>
      </c>
      <c r="E8973" s="302">
        <v>1.9999999999999991</v>
      </c>
      <c r="F8973" s="299" t="s">
        <v>187</v>
      </c>
    </row>
    <row r="8974" spans="1:6" x14ac:dyDescent="0.3">
      <c r="A8974" s="299" t="s">
        <v>496</v>
      </c>
      <c r="B8974" s="300">
        <v>9</v>
      </c>
      <c r="C8974" s="299" t="s">
        <v>92</v>
      </c>
      <c r="D8974" s="299" t="s">
        <v>50</v>
      </c>
      <c r="E8974" s="302">
        <v>3.8947368421052611</v>
      </c>
      <c r="F8974" s="299" t="s">
        <v>77</v>
      </c>
    </row>
    <row r="8975" spans="1:6" x14ac:dyDescent="0.3">
      <c r="A8975" s="299" t="s">
        <v>496</v>
      </c>
      <c r="B8975" s="300">
        <v>9</v>
      </c>
      <c r="C8975" s="299" t="s">
        <v>92</v>
      </c>
      <c r="D8975" s="299" t="s">
        <v>51</v>
      </c>
      <c r="E8975" s="302">
        <v>42.368421052631575</v>
      </c>
      <c r="F8975" s="299" t="s">
        <v>77</v>
      </c>
    </row>
    <row r="8976" spans="1:6" x14ac:dyDescent="0.3">
      <c r="A8976" s="299" t="s">
        <v>496</v>
      </c>
      <c r="B8976" s="300">
        <v>9</v>
      </c>
      <c r="C8976" s="299" t="s">
        <v>92</v>
      </c>
      <c r="D8976" s="299" t="s">
        <v>52</v>
      </c>
      <c r="E8976" s="302">
        <v>382.78947368421058</v>
      </c>
      <c r="F8976" s="299" t="s">
        <v>187</v>
      </c>
    </row>
    <row r="8977" spans="1:6" x14ac:dyDescent="0.3">
      <c r="A8977" s="299" t="s">
        <v>496</v>
      </c>
      <c r="B8977" s="300">
        <v>9</v>
      </c>
      <c r="C8977" s="299" t="s">
        <v>92</v>
      </c>
      <c r="D8977" s="299" t="s">
        <v>52</v>
      </c>
      <c r="E8977" s="302">
        <v>653.15789473684208</v>
      </c>
      <c r="F8977" s="299" t="s">
        <v>77</v>
      </c>
    </row>
    <row r="8978" spans="1:6" x14ac:dyDescent="0.3">
      <c r="A8978" s="299" t="s">
        <v>496</v>
      </c>
      <c r="B8978" s="300">
        <v>9</v>
      </c>
      <c r="C8978" s="299" t="s">
        <v>92</v>
      </c>
      <c r="D8978" s="299" t="s">
        <v>53</v>
      </c>
      <c r="E8978" s="302">
        <v>121.68421052631575</v>
      </c>
      <c r="F8978" s="299" t="s">
        <v>187</v>
      </c>
    </row>
    <row r="8979" spans="1:6" x14ac:dyDescent="0.3">
      <c r="A8979" s="299" t="s">
        <v>496</v>
      </c>
      <c r="B8979" s="300">
        <v>9</v>
      </c>
      <c r="C8979" s="299" t="s">
        <v>92</v>
      </c>
      <c r="D8979" s="299" t="s">
        <v>53</v>
      </c>
      <c r="E8979" s="302">
        <v>507.68421052631572</v>
      </c>
      <c r="F8979" s="299" t="s">
        <v>77</v>
      </c>
    </row>
    <row r="8980" spans="1:6" x14ac:dyDescent="0.3">
      <c r="A8980" s="299" t="s">
        <v>496</v>
      </c>
      <c r="B8980" s="300">
        <v>9</v>
      </c>
      <c r="C8980" s="299" t="s">
        <v>92</v>
      </c>
      <c r="D8980" s="299" t="s">
        <v>54</v>
      </c>
      <c r="E8980" s="302">
        <v>145.26315789473685</v>
      </c>
      <c r="F8980" s="299" t="s">
        <v>187</v>
      </c>
    </row>
    <row r="8981" spans="1:6" x14ac:dyDescent="0.3">
      <c r="A8981" s="299" t="s">
        <v>496</v>
      </c>
      <c r="B8981" s="300">
        <v>9</v>
      </c>
      <c r="C8981" s="299" t="s">
        <v>92</v>
      </c>
      <c r="D8981" s="299" t="s">
        <v>54</v>
      </c>
      <c r="E8981" s="302">
        <v>880.10526315789468</v>
      </c>
      <c r="F8981" s="299" t="s">
        <v>77</v>
      </c>
    </row>
    <row r="8982" spans="1:6" x14ac:dyDescent="0.3">
      <c r="A8982" s="299" t="s">
        <v>496</v>
      </c>
      <c r="B8982" s="300">
        <v>9</v>
      </c>
      <c r="C8982" s="299" t="s">
        <v>92</v>
      </c>
      <c r="D8982" s="299" t="s">
        <v>55</v>
      </c>
      <c r="E8982" s="302">
        <v>187.15789473684208</v>
      </c>
      <c r="F8982" s="299" t="s">
        <v>187</v>
      </c>
    </row>
    <row r="8983" spans="1:6" x14ac:dyDescent="0.3">
      <c r="A8983" s="299" t="s">
        <v>496</v>
      </c>
      <c r="B8983" s="300">
        <v>9</v>
      </c>
      <c r="C8983" s="299" t="s">
        <v>92</v>
      </c>
      <c r="D8983" s="299" t="s">
        <v>55</v>
      </c>
      <c r="E8983" s="302">
        <v>855.36842105263156</v>
      </c>
      <c r="F8983" s="299" t="s">
        <v>77</v>
      </c>
    </row>
    <row r="8984" spans="1:6" x14ac:dyDescent="0.3">
      <c r="A8984" s="299" t="s">
        <v>496</v>
      </c>
      <c r="B8984" s="300">
        <v>9</v>
      </c>
      <c r="C8984" s="299" t="s">
        <v>92</v>
      </c>
      <c r="D8984" s="299" t="s">
        <v>56</v>
      </c>
      <c r="E8984" s="302">
        <v>3.0000000000000004</v>
      </c>
      <c r="F8984" s="299" t="s">
        <v>187</v>
      </c>
    </row>
    <row r="8985" spans="1:6" x14ac:dyDescent="0.3">
      <c r="A8985" s="299" t="s">
        <v>496</v>
      </c>
      <c r="B8985" s="300">
        <v>9</v>
      </c>
      <c r="C8985" s="299" t="s">
        <v>92</v>
      </c>
      <c r="D8985" s="299" t="s">
        <v>56</v>
      </c>
      <c r="E8985" s="302">
        <v>12.000000000000002</v>
      </c>
      <c r="F8985" s="299" t="s">
        <v>77</v>
      </c>
    </row>
    <row r="8986" spans="1:6" x14ac:dyDescent="0.3">
      <c r="A8986" s="299" t="s">
        <v>496</v>
      </c>
      <c r="B8986" s="300">
        <v>9</v>
      </c>
      <c r="C8986" s="299" t="s">
        <v>92</v>
      </c>
      <c r="D8986" s="299" t="s">
        <v>57</v>
      </c>
      <c r="E8986" s="302">
        <v>7.9999999999999964</v>
      </c>
      <c r="F8986" s="299" t="s">
        <v>187</v>
      </c>
    </row>
    <row r="8987" spans="1:6" x14ac:dyDescent="0.3">
      <c r="A8987" s="299" t="s">
        <v>496</v>
      </c>
      <c r="B8987" s="300">
        <v>9</v>
      </c>
      <c r="C8987" s="299" t="s">
        <v>92</v>
      </c>
      <c r="D8987" s="299" t="s">
        <v>57</v>
      </c>
      <c r="E8987" s="302">
        <v>10.000000000000002</v>
      </c>
      <c r="F8987" s="299" t="s">
        <v>77</v>
      </c>
    </row>
    <row r="8988" spans="1:6" x14ac:dyDescent="0.3">
      <c r="A8988" s="299" t="s">
        <v>496</v>
      </c>
      <c r="B8988" s="300">
        <v>9</v>
      </c>
      <c r="C8988" s="299" t="s">
        <v>92</v>
      </c>
      <c r="D8988" s="299" t="s">
        <v>58</v>
      </c>
      <c r="E8988" s="302">
        <v>9.8421052631578974</v>
      </c>
      <c r="F8988" s="299" t="s">
        <v>77</v>
      </c>
    </row>
    <row r="8989" spans="1:6" x14ac:dyDescent="0.3">
      <c r="A8989" s="299" t="s">
        <v>496</v>
      </c>
      <c r="B8989" s="300">
        <v>9</v>
      </c>
      <c r="C8989" s="299" t="s">
        <v>92</v>
      </c>
      <c r="D8989" s="299" t="s">
        <v>59</v>
      </c>
      <c r="E8989" s="302">
        <v>17.000000000000004</v>
      </c>
      <c r="F8989" s="299" t="s">
        <v>187</v>
      </c>
    </row>
    <row r="8990" spans="1:6" x14ac:dyDescent="0.3">
      <c r="A8990" s="299" t="s">
        <v>496</v>
      </c>
      <c r="B8990" s="300">
        <v>9</v>
      </c>
      <c r="C8990" s="299" t="s">
        <v>92</v>
      </c>
      <c r="D8990" s="299" t="s">
        <v>59</v>
      </c>
      <c r="E8990" s="302">
        <v>72.421052631578945</v>
      </c>
      <c r="F8990" s="299" t="s">
        <v>77</v>
      </c>
    </row>
    <row r="8991" spans="1:6" x14ac:dyDescent="0.3">
      <c r="A8991" s="299" t="s">
        <v>496</v>
      </c>
      <c r="B8991" s="300">
        <v>9</v>
      </c>
      <c r="C8991" s="299" t="s">
        <v>92</v>
      </c>
      <c r="D8991" s="299" t="s">
        <v>60</v>
      </c>
      <c r="E8991" s="302">
        <v>34.578947368421055</v>
      </c>
      <c r="F8991" s="299" t="s">
        <v>187</v>
      </c>
    </row>
    <row r="8992" spans="1:6" x14ac:dyDescent="0.3">
      <c r="A8992" s="299" t="s">
        <v>496</v>
      </c>
      <c r="B8992" s="300">
        <v>9</v>
      </c>
      <c r="C8992" s="299" t="s">
        <v>92</v>
      </c>
      <c r="D8992" s="299" t="s">
        <v>60</v>
      </c>
      <c r="E8992" s="302">
        <v>659.73684210526324</v>
      </c>
      <c r="F8992" s="299" t="s">
        <v>77</v>
      </c>
    </row>
    <row r="8993" spans="1:6" x14ac:dyDescent="0.3">
      <c r="A8993" s="299" t="s">
        <v>496</v>
      </c>
      <c r="B8993" s="300">
        <v>9</v>
      </c>
      <c r="C8993" s="299" t="s">
        <v>92</v>
      </c>
      <c r="D8993" s="299" t="s">
        <v>61</v>
      </c>
      <c r="E8993" s="302">
        <v>37.315789473684205</v>
      </c>
      <c r="F8993" s="299" t="s">
        <v>77</v>
      </c>
    </row>
    <row r="8994" spans="1:6" x14ac:dyDescent="0.3">
      <c r="A8994" s="299" t="s">
        <v>496</v>
      </c>
      <c r="B8994" s="300">
        <v>9</v>
      </c>
      <c r="C8994" s="299" t="s">
        <v>92</v>
      </c>
      <c r="D8994" s="299" t="s">
        <v>62</v>
      </c>
      <c r="E8994" s="302">
        <v>17.000000000000004</v>
      </c>
      <c r="F8994" s="299" t="s">
        <v>187</v>
      </c>
    </row>
    <row r="8995" spans="1:6" x14ac:dyDescent="0.3">
      <c r="A8995" s="299" t="s">
        <v>496</v>
      </c>
      <c r="B8995" s="300">
        <v>9</v>
      </c>
      <c r="C8995" s="299" t="s">
        <v>92</v>
      </c>
      <c r="D8995" s="299" t="s">
        <v>62</v>
      </c>
      <c r="E8995" s="302">
        <v>142.36842105263162</v>
      </c>
      <c r="F8995" s="299" t="s">
        <v>77</v>
      </c>
    </row>
    <row r="8996" spans="1:6" x14ac:dyDescent="0.3">
      <c r="A8996" s="299" t="s">
        <v>496</v>
      </c>
      <c r="B8996" s="300">
        <v>9</v>
      </c>
      <c r="C8996" s="299" t="s">
        <v>92</v>
      </c>
      <c r="D8996" s="299" t="s">
        <v>63</v>
      </c>
      <c r="E8996" s="302">
        <v>9</v>
      </c>
      <c r="F8996" s="299" t="s">
        <v>187</v>
      </c>
    </row>
    <row r="8997" spans="1:6" x14ac:dyDescent="0.3">
      <c r="A8997" s="299" t="s">
        <v>496</v>
      </c>
      <c r="B8997" s="300">
        <v>9</v>
      </c>
      <c r="C8997" s="299" t="s">
        <v>92</v>
      </c>
      <c r="D8997" s="299" t="s">
        <v>63</v>
      </c>
      <c r="E8997" s="302">
        <v>428.63157894736889</v>
      </c>
      <c r="F8997" s="299" t="s">
        <v>77</v>
      </c>
    </row>
    <row r="8998" spans="1:6" x14ac:dyDescent="0.3">
      <c r="A8998" s="299" t="s">
        <v>496</v>
      </c>
      <c r="B8998" s="300">
        <v>9</v>
      </c>
      <c r="C8998" s="299" t="s">
        <v>92</v>
      </c>
      <c r="D8998" s="299" t="s">
        <v>64</v>
      </c>
      <c r="E8998" s="302">
        <v>3.9999999999999982</v>
      </c>
      <c r="F8998" s="299" t="s">
        <v>187</v>
      </c>
    </row>
    <row r="8999" spans="1:6" x14ac:dyDescent="0.3">
      <c r="A8999" s="299" t="s">
        <v>496</v>
      </c>
      <c r="B8999" s="300">
        <v>9</v>
      </c>
      <c r="C8999" s="299" t="s">
        <v>92</v>
      </c>
      <c r="D8999" s="299" t="s">
        <v>64</v>
      </c>
      <c r="E8999" s="302">
        <v>70.631578947368425</v>
      </c>
      <c r="F8999" s="299" t="s">
        <v>77</v>
      </c>
    </row>
    <row r="9000" spans="1:6" x14ac:dyDescent="0.3">
      <c r="A9000" s="299" t="s">
        <v>496</v>
      </c>
      <c r="B9000" s="300">
        <v>9</v>
      </c>
      <c r="C9000" s="299" t="s">
        <v>92</v>
      </c>
      <c r="D9000" s="299" t="s">
        <v>65</v>
      </c>
      <c r="E9000" s="302">
        <v>41.73684210526315</v>
      </c>
      <c r="F9000" s="299" t="s">
        <v>187</v>
      </c>
    </row>
    <row r="9001" spans="1:6" x14ac:dyDescent="0.3">
      <c r="A9001" s="299" t="s">
        <v>496</v>
      </c>
      <c r="B9001" s="300">
        <v>9</v>
      </c>
      <c r="C9001" s="299" t="s">
        <v>92</v>
      </c>
      <c r="D9001" s="299" t="s">
        <v>65</v>
      </c>
      <c r="E9001" s="302">
        <v>68.473684210526315</v>
      </c>
      <c r="F9001" s="299" t="s">
        <v>77</v>
      </c>
    </row>
    <row r="9002" spans="1:6" x14ac:dyDescent="0.3">
      <c r="A9002" s="299" t="s">
        <v>496</v>
      </c>
      <c r="B9002" s="300">
        <v>9</v>
      </c>
      <c r="C9002" s="299" t="s">
        <v>92</v>
      </c>
      <c r="D9002" s="299" t="s">
        <v>67</v>
      </c>
      <c r="E9002" s="302">
        <v>11.000000000000005</v>
      </c>
      <c r="F9002" s="299" t="s">
        <v>77</v>
      </c>
    </row>
    <row r="9003" spans="1:6" x14ac:dyDescent="0.3">
      <c r="A9003" s="299" t="s">
        <v>496</v>
      </c>
      <c r="B9003" s="300">
        <v>10</v>
      </c>
      <c r="C9003" s="299" t="s">
        <v>91</v>
      </c>
      <c r="D9003" s="299" t="s">
        <v>47</v>
      </c>
      <c r="E9003" s="302">
        <v>1.9999999999999991</v>
      </c>
      <c r="F9003" s="299" t="s">
        <v>187</v>
      </c>
    </row>
    <row r="9004" spans="1:6" x14ac:dyDescent="0.3">
      <c r="A9004" s="299" t="s">
        <v>496</v>
      </c>
      <c r="B9004" s="300">
        <v>10</v>
      </c>
      <c r="C9004" s="299" t="s">
        <v>91</v>
      </c>
      <c r="D9004" s="299" t="s">
        <v>47</v>
      </c>
      <c r="E9004" s="302">
        <v>6.9999999999999973</v>
      </c>
      <c r="F9004" s="299" t="s">
        <v>188</v>
      </c>
    </row>
    <row r="9005" spans="1:6" x14ac:dyDescent="0.3">
      <c r="A9005" s="299" t="s">
        <v>496</v>
      </c>
      <c r="B9005" s="300">
        <v>10</v>
      </c>
      <c r="C9005" s="299" t="s">
        <v>91</v>
      </c>
      <c r="D9005" s="299" t="s">
        <v>47</v>
      </c>
      <c r="E9005" s="302">
        <v>25.210526315789473</v>
      </c>
      <c r="F9005" s="299" t="s">
        <v>77</v>
      </c>
    </row>
    <row r="9006" spans="1:6" x14ac:dyDescent="0.3">
      <c r="A9006" s="299" t="s">
        <v>496</v>
      </c>
      <c r="B9006" s="300">
        <v>10</v>
      </c>
      <c r="C9006" s="299" t="s">
        <v>91</v>
      </c>
      <c r="D9006" s="299" t="s">
        <v>48</v>
      </c>
      <c r="E9006" s="302">
        <v>2.5789473684210527</v>
      </c>
      <c r="F9006" s="299" t="s">
        <v>77</v>
      </c>
    </row>
    <row r="9007" spans="1:6" x14ac:dyDescent="0.3">
      <c r="A9007" s="299" t="s">
        <v>496</v>
      </c>
      <c r="B9007" s="300">
        <v>10</v>
      </c>
      <c r="C9007" s="299" t="s">
        <v>91</v>
      </c>
      <c r="D9007" s="299" t="s">
        <v>49</v>
      </c>
      <c r="E9007" s="302">
        <v>7.9999999999999964</v>
      </c>
      <c r="F9007" s="299" t="s">
        <v>187</v>
      </c>
    </row>
    <row r="9008" spans="1:6" x14ac:dyDescent="0.3">
      <c r="A9008" s="299" t="s">
        <v>496</v>
      </c>
      <c r="B9008" s="300">
        <v>10</v>
      </c>
      <c r="C9008" s="299" t="s">
        <v>91</v>
      </c>
      <c r="D9008" s="299" t="s">
        <v>49</v>
      </c>
      <c r="E9008" s="302">
        <v>232.47368421052636</v>
      </c>
      <c r="F9008" s="299" t="s">
        <v>77</v>
      </c>
    </row>
    <row r="9009" spans="1:6" x14ac:dyDescent="0.3">
      <c r="A9009" s="299" t="s">
        <v>496</v>
      </c>
      <c r="B9009" s="300">
        <v>10</v>
      </c>
      <c r="C9009" s="299" t="s">
        <v>91</v>
      </c>
      <c r="D9009" s="299" t="s">
        <v>50</v>
      </c>
      <c r="E9009" s="302">
        <v>3.0000000000000004</v>
      </c>
      <c r="F9009" s="299" t="s">
        <v>77</v>
      </c>
    </row>
    <row r="9010" spans="1:6" x14ac:dyDescent="0.3">
      <c r="A9010" s="299" t="s">
        <v>496</v>
      </c>
      <c r="B9010" s="300">
        <v>10</v>
      </c>
      <c r="C9010" s="299" t="s">
        <v>91</v>
      </c>
      <c r="D9010" s="299" t="s">
        <v>51</v>
      </c>
      <c r="E9010" s="302">
        <v>0.99999999999999956</v>
      </c>
      <c r="F9010" s="299" t="s">
        <v>187</v>
      </c>
    </row>
    <row r="9011" spans="1:6" x14ac:dyDescent="0.3">
      <c r="A9011" s="299" t="s">
        <v>496</v>
      </c>
      <c r="B9011" s="300">
        <v>10</v>
      </c>
      <c r="C9011" s="299" t="s">
        <v>91</v>
      </c>
      <c r="D9011" s="299" t="s">
        <v>51</v>
      </c>
      <c r="E9011" s="302">
        <v>15.999999999999993</v>
      </c>
      <c r="F9011" s="299" t="s">
        <v>77</v>
      </c>
    </row>
    <row r="9012" spans="1:6" x14ac:dyDescent="0.3">
      <c r="A9012" s="299" t="s">
        <v>496</v>
      </c>
      <c r="B9012" s="300">
        <v>10</v>
      </c>
      <c r="C9012" s="299" t="s">
        <v>91</v>
      </c>
      <c r="D9012" s="299" t="s">
        <v>52</v>
      </c>
      <c r="E9012" s="302">
        <v>41</v>
      </c>
      <c r="F9012" s="299" t="s">
        <v>187</v>
      </c>
    </row>
    <row r="9013" spans="1:6" x14ac:dyDescent="0.3">
      <c r="A9013" s="299" t="s">
        <v>496</v>
      </c>
      <c r="B9013" s="300">
        <v>10</v>
      </c>
      <c r="C9013" s="299" t="s">
        <v>91</v>
      </c>
      <c r="D9013" s="299" t="s">
        <v>52</v>
      </c>
      <c r="E9013" s="302">
        <v>371.52631578947364</v>
      </c>
      <c r="F9013" s="299" t="s">
        <v>77</v>
      </c>
    </row>
    <row r="9014" spans="1:6" x14ac:dyDescent="0.3">
      <c r="A9014" s="299" t="s">
        <v>496</v>
      </c>
      <c r="B9014" s="300">
        <v>10</v>
      </c>
      <c r="C9014" s="299" t="s">
        <v>91</v>
      </c>
      <c r="D9014" s="299" t="s">
        <v>53</v>
      </c>
      <c r="E9014" s="302">
        <v>329.4210526315789</v>
      </c>
      <c r="F9014" s="299" t="s">
        <v>187</v>
      </c>
    </row>
    <row r="9015" spans="1:6" x14ac:dyDescent="0.3">
      <c r="A9015" s="299" t="s">
        <v>496</v>
      </c>
      <c r="B9015" s="300">
        <v>10</v>
      </c>
      <c r="C9015" s="299" t="s">
        <v>91</v>
      </c>
      <c r="D9015" s="299" t="s">
        <v>53</v>
      </c>
      <c r="E9015" s="302">
        <v>241.15789473684205</v>
      </c>
      <c r="F9015" s="299" t="s">
        <v>77</v>
      </c>
    </row>
    <row r="9016" spans="1:6" x14ac:dyDescent="0.3">
      <c r="A9016" s="299" t="s">
        <v>496</v>
      </c>
      <c r="B9016" s="300">
        <v>10</v>
      </c>
      <c r="C9016" s="299" t="s">
        <v>91</v>
      </c>
      <c r="D9016" s="299" t="s">
        <v>54</v>
      </c>
      <c r="E9016" s="302">
        <v>39.368421052631582</v>
      </c>
      <c r="F9016" s="299" t="s">
        <v>187</v>
      </c>
    </row>
    <row r="9017" spans="1:6" x14ac:dyDescent="0.3">
      <c r="A9017" s="299" t="s">
        <v>496</v>
      </c>
      <c r="B9017" s="300">
        <v>10</v>
      </c>
      <c r="C9017" s="299" t="s">
        <v>91</v>
      </c>
      <c r="D9017" s="299" t="s">
        <v>54</v>
      </c>
      <c r="E9017" s="302">
        <v>54.368421052631575</v>
      </c>
      <c r="F9017" s="299" t="s">
        <v>77</v>
      </c>
    </row>
    <row r="9018" spans="1:6" x14ac:dyDescent="0.3">
      <c r="A9018" s="299" t="s">
        <v>496</v>
      </c>
      <c r="B9018" s="300">
        <v>10</v>
      </c>
      <c r="C9018" s="299" t="s">
        <v>91</v>
      </c>
      <c r="D9018" s="299" t="s">
        <v>55</v>
      </c>
      <c r="E9018" s="302">
        <v>163.42105263157893</v>
      </c>
      <c r="F9018" s="299" t="s">
        <v>187</v>
      </c>
    </row>
    <row r="9019" spans="1:6" x14ac:dyDescent="0.3">
      <c r="A9019" s="299" t="s">
        <v>496</v>
      </c>
      <c r="B9019" s="300">
        <v>10</v>
      </c>
      <c r="C9019" s="299" t="s">
        <v>91</v>
      </c>
      <c r="D9019" s="299" t="s">
        <v>55</v>
      </c>
      <c r="E9019" s="302">
        <v>545.52631578947364</v>
      </c>
      <c r="F9019" s="299" t="s">
        <v>77</v>
      </c>
    </row>
    <row r="9020" spans="1:6" x14ac:dyDescent="0.3">
      <c r="A9020" s="299" t="s">
        <v>496</v>
      </c>
      <c r="B9020" s="300">
        <v>10</v>
      </c>
      <c r="C9020" s="299" t="s">
        <v>91</v>
      </c>
      <c r="D9020" s="299" t="s">
        <v>56</v>
      </c>
      <c r="E9020" s="302">
        <v>11.578947368421057</v>
      </c>
      <c r="F9020" s="299" t="s">
        <v>187</v>
      </c>
    </row>
    <row r="9021" spans="1:6" x14ac:dyDescent="0.3">
      <c r="A9021" s="299" t="s">
        <v>496</v>
      </c>
      <c r="B9021" s="300">
        <v>10</v>
      </c>
      <c r="C9021" s="299" t="s">
        <v>91</v>
      </c>
      <c r="D9021" s="299" t="s">
        <v>56</v>
      </c>
      <c r="E9021" s="302">
        <v>15.999999999999993</v>
      </c>
      <c r="F9021" s="299" t="s">
        <v>77</v>
      </c>
    </row>
    <row r="9022" spans="1:6" x14ac:dyDescent="0.3">
      <c r="A9022" s="299" t="s">
        <v>496</v>
      </c>
      <c r="B9022" s="300">
        <v>10</v>
      </c>
      <c r="C9022" s="299" t="s">
        <v>91</v>
      </c>
      <c r="D9022" s="299" t="s">
        <v>57</v>
      </c>
      <c r="E9022" s="302">
        <v>6.2631578947368425</v>
      </c>
      <c r="F9022" s="299" t="s">
        <v>187</v>
      </c>
    </row>
    <row r="9023" spans="1:6" x14ac:dyDescent="0.3">
      <c r="A9023" s="299" t="s">
        <v>496</v>
      </c>
      <c r="B9023" s="300">
        <v>10</v>
      </c>
      <c r="C9023" s="299" t="s">
        <v>91</v>
      </c>
      <c r="D9023" s="299" t="s">
        <v>57</v>
      </c>
      <c r="E9023" s="302">
        <v>1.1578947368421049</v>
      </c>
      <c r="F9023" s="299" t="s">
        <v>77</v>
      </c>
    </row>
    <row r="9024" spans="1:6" x14ac:dyDescent="0.3">
      <c r="A9024" s="299" t="s">
        <v>496</v>
      </c>
      <c r="B9024" s="300">
        <v>10</v>
      </c>
      <c r="C9024" s="299" t="s">
        <v>91</v>
      </c>
      <c r="D9024" s="299" t="s">
        <v>58</v>
      </c>
      <c r="E9024" s="302">
        <v>3.9999999999999982</v>
      </c>
      <c r="F9024" s="299" t="s">
        <v>187</v>
      </c>
    </row>
    <row r="9025" spans="1:6" x14ac:dyDescent="0.3">
      <c r="A9025" s="299" t="s">
        <v>496</v>
      </c>
      <c r="B9025" s="300">
        <v>10</v>
      </c>
      <c r="C9025" s="299" t="s">
        <v>91</v>
      </c>
      <c r="D9025" s="299" t="s">
        <v>58</v>
      </c>
      <c r="E9025" s="302">
        <v>3.0000000000000004</v>
      </c>
      <c r="F9025" s="299" t="s">
        <v>77</v>
      </c>
    </row>
    <row r="9026" spans="1:6" x14ac:dyDescent="0.3">
      <c r="A9026" s="299" t="s">
        <v>496</v>
      </c>
      <c r="B9026" s="300">
        <v>10</v>
      </c>
      <c r="C9026" s="299" t="s">
        <v>91</v>
      </c>
      <c r="D9026" s="299" t="s">
        <v>59</v>
      </c>
      <c r="E9026" s="302">
        <v>17.000000000000004</v>
      </c>
      <c r="F9026" s="299" t="s">
        <v>187</v>
      </c>
    </row>
    <row r="9027" spans="1:6" x14ac:dyDescent="0.3">
      <c r="A9027" s="299" t="s">
        <v>496</v>
      </c>
      <c r="B9027" s="300">
        <v>10</v>
      </c>
      <c r="C9027" s="299" t="s">
        <v>91</v>
      </c>
      <c r="D9027" s="299" t="s">
        <v>59</v>
      </c>
      <c r="E9027" s="302">
        <v>37.421052631578952</v>
      </c>
      <c r="F9027" s="299" t="s">
        <v>77</v>
      </c>
    </row>
    <row r="9028" spans="1:6" x14ac:dyDescent="0.3">
      <c r="A9028" s="299" t="s">
        <v>496</v>
      </c>
      <c r="B9028" s="300">
        <v>10</v>
      </c>
      <c r="C9028" s="299" t="s">
        <v>91</v>
      </c>
      <c r="D9028" s="299" t="s">
        <v>60</v>
      </c>
      <c r="E9028" s="302">
        <v>14.999999999999996</v>
      </c>
      <c r="F9028" s="299" t="s">
        <v>187</v>
      </c>
    </row>
    <row r="9029" spans="1:6" x14ac:dyDescent="0.3">
      <c r="A9029" s="299" t="s">
        <v>496</v>
      </c>
      <c r="B9029" s="300">
        <v>10</v>
      </c>
      <c r="C9029" s="299" t="s">
        <v>91</v>
      </c>
      <c r="D9029" s="299" t="s">
        <v>60</v>
      </c>
      <c r="E9029" s="302">
        <v>87.631578947368411</v>
      </c>
      <c r="F9029" s="299" t="s">
        <v>77</v>
      </c>
    </row>
    <row r="9030" spans="1:6" x14ac:dyDescent="0.3">
      <c r="A9030" s="299" t="s">
        <v>496</v>
      </c>
      <c r="B9030" s="300">
        <v>10</v>
      </c>
      <c r="C9030" s="299" t="s">
        <v>91</v>
      </c>
      <c r="D9030" s="299" t="s">
        <v>61</v>
      </c>
      <c r="E9030" s="302">
        <v>72.21052631578948</v>
      </c>
      <c r="F9030" s="299" t="s">
        <v>77</v>
      </c>
    </row>
    <row r="9031" spans="1:6" x14ac:dyDescent="0.3">
      <c r="A9031" s="299" t="s">
        <v>496</v>
      </c>
      <c r="B9031" s="300">
        <v>10</v>
      </c>
      <c r="C9031" s="299" t="s">
        <v>91</v>
      </c>
      <c r="D9031" s="299" t="s">
        <v>62</v>
      </c>
      <c r="E9031" s="302">
        <v>34.421052631578945</v>
      </c>
      <c r="F9031" s="299" t="s">
        <v>187</v>
      </c>
    </row>
    <row r="9032" spans="1:6" x14ac:dyDescent="0.3">
      <c r="A9032" s="299" t="s">
        <v>496</v>
      </c>
      <c r="B9032" s="300">
        <v>10</v>
      </c>
      <c r="C9032" s="299" t="s">
        <v>91</v>
      </c>
      <c r="D9032" s="299" t="s">
        <v>62</v>
      </c>
      <c r="E9032" s="302">
        <v>70.526315789473671</v>
      </c>
      <c r="F9032" s="299" t="s">
        <v>77</v>
      </c>
    </row>
    <row r="9033" spans="1:6" x14ac:dyDescent="0.3">
      <c r="A9033" s="299" t="s">
        <v>496</v>
      </c>
      <c r="B9033" s="300">
        <v>10</v>
      </c>
      <c r="C9033" s="299" t="s">
        <v>91</v>
      </c>
      <c r="D9033" s="299" t="s">
        <v>63</v>
      </c>
      <c r="E9033" s="302">
        <v>5.0000000000000009</v>
      </c>
      <c r="F9033" s="299" t="s">
        <v>187</v>
      </c>
    </row>
    <row r="9034" spans="1:6" x14ac:dyDescent="0.3">
      <c r="A9034" s="299" t="s">
        <v>496</v>
      </c>
      <c r="B9034" s="300">
        <v>10</v>
      </c>
      <c r="C9034" s="299" t="s">
        <v>91</v>
      </c>
      <c r="D9034" s="299" t="s">
        <v>63</v>
      </c>
      <c r="E9034" s="302">
        <v>502.8947368421052</v>
      </c>
      <c r="F9034" s="299" t="s">
        <v>77</v>
      </c>
    </row>
    <row r="9035" spans="1:6" x14ac:dyDescent="0.3">
      <c r="A9035" s="299" t="s">
        <v>496</v>
      </c>
      <c r="B9035" s="300">
        <v>10</v>
      </c>
      <c r="C9035" s="299" t="s">
        <v>91</v>
      </c>
      <c r="D9035" s="299" t="s">
        <v>64</v>
      </c>
      <c r="E9035" s="302">
        <v>9</v>
      </c>
      <c r="F9035" s="299" t="s">
        <v>187</v>
      </c>
    </row>
    <row r="9036" spans="1:6" x14ac:dyDescent="0.3">
      <c r="A9036" s="299" t="s">
        <v>496</v>
      </c>
      <c r="B9036" s="300">
        <v>10</v>
      </c>
      <c r="C9036" s="299" t="s">
        <v>91</v>
      </c>
      <c r="D9036" s="299" t="s">
        <v>64</v>
      </c>
      <c r="E9036" s="302">
        <v>69.368421052631589</v>
      </c>
      <c r="F9036" s="299" t="s">
        <v>77</v>
      </c>
    </row>
    <row r="9037" spans="1:6" x14ac:dyDescent="0.3">
      <c r="A9037" s="299" t="s">
        <v>496</v>
      </c>
      <c r="B9037" s="300">
        <v>10</v>
      </c>
      <c r="C9037" s="299" t="s">
        <v>91</v>
      </c>
      <c r="D9037" s="299" t="s">
        <v>65</v>
      </c>
      <c r="E9037" s="302">
        <v>97.315789473684234</v>
      </c>
      <c r="F9037" s="299" t="s">
        <v>187</v>
      </c>
    </row>
    <row r="9038" spans="1:6" x14ac:dyDescent="0.3">
      <c r="A9038" s="299" t="s">
        <v>496</v>
      </c>
      <c r="B9038" s="300">
        <v>10</v>
      </c>
      <c r="C9038" s="299" t="s">
        <v>91</v>
      </c>
      <c r="D9038" s="299" t="s">
        <v>65</v>
      </c>
      <c r="E9038" s="302">
        <v>76.473684210526329</v>
      </c>
      <c r="F9038" s="299" t="s">
        <v>77</v>
      </c>
    </row>
    <row r="9039" spans="1:6" x14ac:dyDescent="0.3">
      <c r="A9039" s="299" t="s">
        <v>496</v>
      </c>
      <c r="B9039" s="300">
        <v>10</v>
      </c>
      <c r="C9039" s="299" t="s">
        <v>91</v>
      </c>
      <c r="D9039" s="299" t="s">
        <v>67</v>
      </c>
      <c r="E9039" s="302">
        <v>2.3684210526315783</v>
      </c>
      <c r="F9039" s="299" t="s">
        <v>77</v>
      </c>
    </row>
    <row r="9040" spans="1:6" x14ac:dyDescent="0.3">
      <c r="A9040" s="299" t="s">
        <v>496</v>
      </c>
      <c r="B9040" s="300">
        <v>10</v>
      </c>
      <c r="C9040" s="299" t="s">
        <v>92</v>
      </c>
      <c r="D9040" s="299" t="s">
        <v>47</v>
      </c>
      <c r="E9040" s="302">
        <v>14.157894736842101</v>
      </c>
      <c r="F9040" s="299" t="s">
        <v>187</v>
      </c>
    </row>
    <row r="9041" spans="1:6" x14ac:dyDescent="0.3">
      <c r="A9041" s="299" t="s">
        <v>496</v>
      </c>
      <c r="B9041" s="300">
        <v>10</v>
      </c>
      <c r="C9041" s="299" t="s">
        <v>92</v>
      </c>
      <c r="D9041" s="299" t="s">
        <v>47</v>
      </c>
      <c r="E9041" s="302">
        <v>11.000000000000005</v>
      </c>
      <c r="F9041" s="299" t="s">
        <v>188</v>
      </c>
    </row>
    <row r="9042" spans="1:6" x14ac:dyDescent="0.3">
      <c r="A9042" s="299" t="s">
        <v>496</v>
      </c>
      <c r="B9042" s="300">
        <v>10</v>
      </c>
      <c r="C9042" s="299" t="s">
        <v>92</v>
      </c>
      <c r="D9042" s="299" t="s">
        <v>47</v>
      </c>
      <c r="E9042" s="302">
        <v>7.9999999999999964</v>
      </c>
      <c r="F9042" s="299" t="s">
        <v>77</v>
      </c>
    </row>
    <row r="9043" spans="1:6" x14ac:dyDescent="0.3">
      <c r="A9043" s="299" t="s">
        <v>496</v>
      </c>
      <c r="B9043" s="300">
        <v>10</v>
      </c>
      <c r="C9043" s="299" t="s">
        <v>92</v>
      </c>
      <c r="D9043" s="299" t="s">
        <v>48</v>
      </c>
      <c r="E9043" s="302">
        <v>5.0000000000000009</v>
      </c>
      <c r="F9043" s="299" t="s">
        <v>77</v>
      </c>
    </row>
    <row r="9044" spans="1:6" x14ac:dyDescent="0.3">
      <c r="A9044" s="299" t="s">
        <v>496</v>
      </c>
      <c r="B9044" s="300">
        <v>10</v>
      </c>
      <c r="C9044" s="299" t="s">
        <v>92</v>
      </c>
      <c r="D9044" s="299" t="s">
        <v>49</v>
      </c>
      <c r="E9044" s="302">
        <v>18</v>
      </c>
      <c r="F9044" s="299" t="s">
        <v>187</v>
      </c>
    </row>
    <row r="9045" spans="1:6" x14ac:dyDescent="0.3">
      <c r="A9045" s="299" t="s">
        <v>496</v>
      </c>
      <c r="B9045" s="300">
        <v>10</v>
      </c>
      <c r="C9045" s="299" t="s">
        <v>92</v>
      </c>
      <c r="D9045" s="299" t="s">
        <v>49</v>
      </c>
      <c r="E9045" s="302">
        <v>84.10526315789474</v>
      </c>
      <c r="F9045" s="299" t="s">
        <v>77</v>
      </c>
    </row>
    <row r="9046" spans="1:6" x14ac:dyDescent="0.3">
      <c r="A9046" s="299" t="s">
        <v>496</v>
      </c>
      <c r="B9046" s="300">
        <v>10</v>
      </c>
      <c r="C9046" s="299" t="s">
        <v>92</v>
      </c>
      <c r="D9046" s="299" t="s">
        <v>50</v>
      </c>
      <c r="E9046" s="302">
        <v>0.99999999999999956</v>
      </c>
      <c r="F9046" s="299" t="s">
        <v>77</v>
      </c>
    </row>
    <row r="9047" spans="1:6" x14ac:dyDescent="0.3">
      <c r="A9047" s="299" t="s">
        <v>496</v>
      </c>
      <c r="B9047" s="300">
        <v>10</v>
      </c>
      <c r="C9047" s="299" t="s">
        <v>92</v>
      </c>
      <c r="D9047" s="299" t="s">
        <v>51</v>
      </c>
      <c r="E9047" s="302">
        <v>3.9999999999999982</v>
      </c>
      <c r="F9047" s="299" t="s">
        <v>77</v>
      </c>
    </row>
    <row r="9048" spans="1:6" x14ac:dyDescent="0.3">
      <c r="A9048" s="299" t="s">
        <v>496</v>
      </c>
      <c r="B9048" s="300">
        <v>10</v>
      </c>
      <c r="C9048" s="299" t="s">
        <v>92</v>
      </c>
      <c r="D9048" s="299" t="s">
        <v>52</v>
      </c>
      <c r="E9048" s="302">
        <v>31.631578947368418</v>
      </c>
      <c r="F9048" s="299" t="s">
        <v>187</v>
      </c>
    </row>
    <row r="9049" spans="1:6" x14ac:dyDescent="0.3">
      <c r="A9049" s="299" t="s">
        <v>496</v>
      </c>
      <c r="B9049" s="300">
        <v>10</v>
      </c>
      <c r="C9049" s="299" t="s">
        <v>92</v>
      </c>
      <c r="D9049" s="299" t="s">
        <v>52</v>
      </c>
      <c r="E9049" s="302">
        <v>85.684210526315795</v>
      </c>
      <c r="F9049" s="299" t="s">
        <v>77</v>
      </c>
    </row>
    <row r="9050" spans="1:6" x14ac:dyDescent="0.3">
      <c r="A9050" s="299" t="s">
        <v>496</v>
      </c>
      <c r="B9050" s="300">
        <v>10</v>
      </c>
      <c r="C9050" s="299" t="s">
        <v>92</v>
      </c>
      <c r="D9050" s="299" t="s">
        <v>53</v>
      </c>
      <c r="E9050" s="302">
        <v>73.947368421052616</v>
      </c>
      <c r="F9050" s="299" t="s">
        <v>187</v>
      </c>
    </row>
    <row r="9051" spans="1:6" x14ac:dyDescent="0.3">
      <c r="A9051" s="299" t="s">
        <v>496</v>
      </c>
      <c r="B9051" s="300">
        <v>10</v>
      </c>
      <c r="C9051" s="299" t="s">
        <v>92</v>
      </c>
      <c r="D9051" s="299" t="s">
        <v>53</v>
      </c>
      <c r="E9051" s="302">
        <v>96.894736842105289</v>
      </c>
      <c r="F9051" s="299" t="s">
        <v>77</v>
      </c>
    </row>
    <row r="9052" spans="1:6" x14ac:dyDescent="0.3">
      <c r="A9052" s="299" t="s">
        <v>496</v>
      </c>
      <c r="B9052" s="300">
        <v>10</v>
      </c>
      <c r="C9052" s="299" t="s">
        <v>92</v>
      </c>
      <c r="D9052" s="299" t="s">
        <v>54</v>
      </c>
      <c r="E9052" s="302">
        <v>13.999999999999995</v>
      </c>
      <c r="F9052" s="299" t="s">
        <v>187</v>
      </c>
    </row>
    <row r="9053" spans="1:6" x14ac:dyDescent="0.3">
      <c r="A9053" s="299" t="s">
        <v>496</v>
      </c>
      <c r="B9053" s="300">
        <v>10</v>
      </c>
      <c r="C9053" s="299" t="s">
        <v>92</v>
      </c>
      <c r="D9053" s="299" t="s">
        <v>54</v>
      </c>
      <c r="E9053" s="302">
        <v>133.84210526315789</v>
      </c>
      <c r="F9053" s="299" t="s">
        <v>77</v>
      </c>
    </row>
    <row r="9054" spans="1:6" x14ac:dyDescent="0.3">
      <c r="A9054" s="299" t="s">
        <v>496</v>
      </c>
      <c r="B9054" s="300">
        <v>10</v>
      </c>
      <c r="C9054" s="299" t="s">
        <v>92</v>
      </c>
      <c r="D9054" s="299" t="s">
        <v>55</v>
      </c>
      <c r="E9054" s="302">
        <v>90.105263157894711</v>
      </c>
      <c r="F9054" s="299" t="s">
        <v>187</v>
      </c>
    </row>
    <row r="9055" spans="1:6" x14ac:dyDescent="0.3">
      <c r="A9055" s="299" t="s">
        <v>496</v>
      </c>
      <c r="B9055" s="300">
        <v>10</v>
      </c>
      <c r="C9055" s="299" t="s">
        <v>92</v>
      </c>
      <c r="D9055" s="299" t="s">
        <v>55</v>
      </c>
      <c r="E9055" s="302">
        <v>205.42105263157893</v>
      </c>
      <c r="F9055" s="299" t="s">
        <v>77</v>
      </c>
    </row>
    <row r="9056" spans="1:6" x14ac:dyDescent="0.3">
      <c r="A9056" s="299" t="s">
        <v>496</v>
      </c>
      <c r="B9056" s="300">
        <v>10</v>
      </c>
      <c r="C9056" s="299" t="s">
        <v>92</v>
      </c>
      <c r="D9056" s="299" t="s">
        <v>56</v>
      </c>
      <c r="E9056" s="302">
        <v>0.99999999999999956</v>
      </c>
      <c r="F9056" s="299" t="s">
        <v>187</v>
      </c>
    </row>
    <row r="9057" spans="1:6" x14ac:dyDescent="0.3">
      <c r="A9057" s="299" t="s">
        <v>496</v>
      </c>
      <c r="B9057" s="300">
        <v>10</v>
      </c>
      <c r="C9057" s="299" t="s">
        <v>92</v>
      </c>
      <c r="D9057" s="299" t="s">
        <v>56</v>
      </c>
      <c r="E9057" s="302">
        <v>9.7894736842105239</v>
      </c>
      <c r="F9057" s="299" t="s">
        <v>77</v>
      </c>
    </row>
    <row r="9058" spans="1:6" x14ac:dyDescent="0.3">
      <c r="A9058" s="299" t="s">
        <v>496</v>
      </c>
      <c r="B9058" s="300">
        <v>10</v>
      </c>
      <c r="C9058" s="299" t="s">
        <v>92</v>
      </c>
      <c r="D9058" s="299" t="s">
        <v>57</v>
      </c>
      <c r="E9058" s="302">
        <v>0.99999999999999956</v>
      </c>
      <c r="F9058" s="299" t="s">
        <v>187</v>
      </c>
    </row>
    <row r="9059" spans="1:6" x14ac:dyDescent="0.3">
      <c r="A9059" s="299" t="s">
        <v>496</v>
      </c>
      <c r="B9059" s="300">
        <v>10</v>
      </c>
      <c r="C9059" s="299" t="s">
        <v>92</v>
      </c>
      <c r="D9059" s="299" t="s">
        <v>57</v>
      </c>
      <c r="E9059" s="302">
        <v>2.8421052631578951</v>
      </c>
      <c r="F9059" s="299" t="s">
        <v>77</v>
      </c>
    </row>
    <row r="9060" spans="1:6" x14ac:dyDescent="0.3">
      <c r="A9060" s="299" t="s">
        <v>496</v>
      </c>
      <c r="B9060" s="300">
        <v>10</v>
      </c>
      <c r="C9060" s="299" t="s">
        <v>92</v>
      </c>
      <c r="D9060" s="299" t="s">
        <v>58</v>
      </c>
      <c r="E9060" s="302">
        <v>1.9999999999999991</v>
      </c>
      <c r="F9060" s="299" t="s">
        <v>187</v>
      </c>
    </row>
    <row r="9061" spans="1:6" x14ac:dyDescent="0.3">
      <c r="A9061" s="299" t="s">
        <v>496</v>
      </c>
      <c r="B9061" s="300">
        <v>10</v>
      </c>
      <c r="C9061" s="299" t="s">
        <v>92</v>
      </c>
      <c r="D9061" s="299" t="s">
        <v>58</v>
      </c>
      <c r="E9061" s="302">
        <v>0.99999999999999956</v>
      </c>
      <c r="F9061" s="299" t="s">
        <v>77</v>
      </c>
    </row>
    <row r="9062" spans="1:6" x14ac:dyDescent="0.3">
      <c r="A9062" s="299" t="s">
        <v>496</v>
      </c>
      <c r="B9062" s="300">
        <v>10</v>
      </c>
      <c r="C9062" s="299" t="s">
        <v>92</v>
      </c>
      <c r="D9062" s="299" t="s">
        <v>59</v>
      </c>
      <c r="E9062" s="302">
        <v>18</v>
      </c>
      <c r="F9062" s="299" t="s">
        <v>187</v>
      </c>
    </row>
    <row r="9063" spans="1:6" x14ac:dyDescent="0.3">
      <c r="A9063" s="299" t="s">
        <v>496</v>
      </c>
      <c r="B9063" s="300">
        <v>10</v>
      </c>
      <c r="C9063" s="299" t="s">
        <v>92</v>
      </c>
      <c r="D9063" s="299" t="s">
        <v>59</v>
      </c>
      <c r="E9063" s="302">
        <v>20.578947368421051</v>
      </c>
      <c r="F9063" s="299" t="s">
        <v>77</v>
      </c>
    </row>
    <row r="9064" spans="1:6" x14ac:dyDescent="0.3">
      <c r="A9064" s="299" t="s">
        <v>496</v>
      </c>
      <c r="B9064" s="300">
        <v>10</v>
      </c>
      <c r="C9064" s="299" t="s">
        <v>92</v>
      </c>
      <c r="D9064" s="299" t="s">
        <v>60</v>
      </c>
      <c r="E9064" s="302">
        <v>6.6315789473684195</v>
      </c>
      <c r="F9064" s="299" t="s">
        <v>187</v>
      </c>
    </row>
    <row r="9065" spans="1:6" x14ac:dyDescent="0.3">
      <c r="A9065" s="299" t="s">
        <v>496</v>
      </c>
      <c r="B9065" s="300">
        <v>10</v>
      </c>
      <c r="C9065" s="299" t="s">
        <v>92</v>
      </c>
      <c r="D9065" s="299" t="s">
        <v>60</v>
      </c>
      <c r="E9065" s="302">
        <v>28.842105263157901</v>
      </c>
      <c r="F9065" s="299" t="s">
        <v>77</v>
      </c>
    </row>
    <row r="9066" spans="1:6" x14ac:dyDescent="0.3">
      <c r="A9066" s="299" t="s">
        <v>496</v>
      </c>
      <c r="B9066" s="300">
        <v>10</v>
      </c>
      <c r="C9066" s="299" t="s">
        <v>92</v>
      </c>
      <c r="D9066" s="299" t="s">
        <v>61</v>
      </c>
      <c r="E9066" s="302">
        <v>35.94736842105263</v>
      </c>
      <c r="F9066" s="299" t="s">
        <v>77</v>
      </c>
    </row>
    <row r="9067" spans="1:6" x14ac:dyDescent="0.3">
      <c r="A9067" s="299" t="s">
        <v>496</v>
      </c>
      <c r="B9067" s="300">
        <v>10</v>
      </c>
      <c r="C9067" s="299" t="s">
        <v>92</v>
      </c>
      <c r="D9067" s="299" t="s">
        <v>62</v>
      </c>
      <c r="E9067" s="302">
        <v>15.84210526315789</v>
      </c>
      <c r="F9067" s="299" t="s">
        <v>187</v>
      </c>
    </row>
    <row r="9068" spans="1:6" x14ac:dyDescent="0.3">
      <c r="A9068" s="299" t="s">
        <v>496</v>
      </c>
      <c r="B9068" s="300">
        <v>10</v>
      </c>
      <c r="C9068" s="299" t="s">
        <v>92</v>
      </c>
      <c r="D9068" s="299" t="s">
        <v>62</v>
      </c>
      <c r="E9068" s="302">
        <v>59.000000000000021</v>
      </c>
      <c r="F9068" s="299" t="s">
        <v>77</v>
      </c>
    </row>
    <row r="9069" spans="1:6" x14ac:dyDescent="0.3">
      <c r="A9069" s="299" t="s">
        <v>496</v>
      </c>
      <c r="B9069" s="300">
        <v>10</v>
      </c>
      <c r="C9069" s="299" t="s">
        <v>92</v>
      </c>
      <c r="D9069" s="299" t="s">
        <v>63</v>
      </c>
      <c r="E9069" s="302">
        <v>9</v>
      </c>
      <c r="F9069" s="299" t="s">
        <v>187</v>
      </c>
    </row>
    <row r="9070" spans="1:6" x14ac:dyDescent="0.3">
      <c r="A9070" s="299" t="s">
        <v>496</v>
      </c>
      <c r="B9070" s="300">
        <v>10</v>
      </c>
      <c r="C9070" s="299" t="s">
        <v>92</v>
      </c>
      <c r="D9070" s="299" t="s">
        <v>63</v>
      </c>
      <c r="E9070" s="302">
        <v>150.21052631578942</v>
      </c>
      <c r="F9070" s="299" t="s">
        <v>77</v>
      </c>
    </row>
    <row r="9071" spans="1:6" x14ac:dyDescent="0.3">
      <c r="A9071" s="299" t="s">
        <v>496</v>
      </c>
      <c r="B9071" s="300">
        <v>10</v>
      </c>
      <c r="C9071" s="299" t="s">
        <v>92</v>
      </c>
      <c r="D9071" s="299" t="s">
        <v>64</v>
      </c>
      <c r="E9071" s="302">
        <v>11.000000000000005</v>
      </c>
      <c r="F9071" s="299" t="s">
        <v>187</v>
      </c>
    </row>
    <row r="9072" spans="1:6" x14ac:dyDescent="0.3">
      <c r="A9072" s="299" t="s">
        <v>496</v>
      </c>
      <c r="B9072" s="300">
        <v>10</v>
      </c>
      <c r="C9072" s="299" t="s">
        <v>92</v>
      </c>
      <c r="D9072" s="299" t="s">
        <v>64</v>
      </c>
      <c r="E9072" s="302">
        <v>21.105263157894736</v>
      </c>
      <c r="F9072" s="299" t="s">
        <v>77</v>
      </c>
    </row>
    <row r="9073" spans="1:6" x14ac:dyDescent="0.3">
      <c r="A9073" s="299" t="s">
        <v>496</v>
      </c>
      <c r="B9073" s="300">
        <v>10</v>
      </c>
      <c r="C9073" s="299" t="s">
        <v>92</v>
      </c>
      <c r="D9073" s="299" t="s">
        <v>65</v>
      </c>
      <c r="E9073" s="302">
        <v>10.000000000000002</v>
      </c>
      <c r="F9073" s="299" t="s">
        <v>187</v>
      </c>
    </row>
    <row r="9074" spans="1:6" x14ac:dyDescent="0.3">
      <c r="A9074" s="299" t="s">
        <v>496</v>
      </c>
      <c r="B9074" s="300">
        <v>10</v>
      </c>
      <c r="C9074" s="299" t="s">
        <v>92</v>
      </c>
      <c r="D9074" s="299" t="s">
        <v>65</v>
      </c>
      <c r="E9074" s="302">
        <v>22.578947368421055</v>
      </c>
      <c r="F9074" s="299" t="s">
        <v>77</v>
      </c>
    </row>
    <row r="9075" spans="1:6" x14ac:dyDescent="0.3">
      <c r="A9075" s="299" t="s">
        <v>496</v>
      </c>
      <c r="B9075" s="300">
        <v>10</v>
      </c>
      <c r="C9075" s="299" t="s">
        <v>92</v>
      </c>
      <c r="D9075" s="299" t="s">
        <v>67</v>
      </c>
      <c r="E9075" s="302">
        <v>1.9999999999999991</v>
      </c>
      <c r="F9075" s="299" t="s">
        <v>77</v>
      </c>
    </row>
    <row r="9076" spans="1:6" x14ac:dyDescent="0.3">
      <c r="A9076" s="299" t="s">
        <v>496</v>
      </c>
      <c r="B9076" s="300">
        <v>11</v>
      </c>
      <c r="C9076" s="299" t="s">
        <v>91</v>
      </c>
      <c r="D9076" s="299" t="s">
        <v>47</v>
      </c>
      <c r="E9076" s="302">
        <v>12.000000000000002</v>
      </c>
      <c r="F9076" s="299" t="s">
        <v>187</v>
      </c>
    </row>
    <row r="9077" spans="1:6" x14ac:dyDescent="0.3">
      <c r="A9077" s="299" t="s">
        <v>496</v>
      </c>
      <c r="B9077" s="300">
        <v>11</v>
      </c>
      <c r="C9077" s="299" t="s">
        <v>91</v>
      </c>
      <c r="D9077" s="299" t="s">
        <v>47</v>
      </c>
      <c r="E9077" s="302">
        <v>0.99999999999999956</v>
      </c>
      <c r="F9077" s="299" t="s">
        <v>81</v>
      </c>
    </row>
    <row r="9078" spans="1:6" x14ac:dyDescent="0.3">
      <c r="A9078" s="299" t="s">
        <v>496</v>
      </c>
      <c r="B9078" s="300">
        <v>11</v>
      </c>
      <c r="C9078" s="299" t="s">
        <v>91</v>
      </c>
      <c r="D9078" s="299" t="s">
        <v>47</v>
      </c>
      <c r="E9078" s="302">
        <v>49.473684210526308</v>
      </c>
      <c r="F9078" s="299" t="s">
        <v>80</v>
      </c>
    </row>
    <row r="9079" spans="1:6" x14ac:dyDescent="0.3">
      <c r="A9079" s="299" t="s">
        <v>496</v>
      </c>
      <c r="B9079" s="300">
        <v>11</v>
      </c>
      <c r="C9079" s="299" t="s">
        <v>91</v>
      </c>
      <c r="D9079" s="299" t="s">
        <v>47</v>
      </c>
      <c r="E9079" s="302">
        <v>5.0000000000000009</v>
      </c>
      <c r="F9079" s="299" t="s">
        <v>188</v>
      </c>
    </row>
    <row r="9080" spans="1:6" x14ac:dyDescent="0.3">
      <c r="A9080" s="299" t="s">
        <v>496</v>
      </c>
      <c r="B9080" s="300">
        <v>11</v>
      </c>
      <c r="C9080" s="299" t="s">
        <v>91</v>
      </c>
      <c r="D9080" s="299" t="s">
        <v>47</v>
      </c>
      <c r="E9080" s="302">
        <v>25.947368421052634</v>
      </c>
      <c r="F9080" s="299" t="s">
        <v>77</v>
      </c>
    </row>
    <row r="9081" spans="1:6" x14ac:dyDescent="0.3">
      <c r="A9081" s="299" t="s">
        <v>496</v>
      </c>
      <c r="B9081" s="300">
        <v>11</v>
      </c>
      <c r="C9081" s="299" t="s">
        <v>91</v>
      </c>
      <c r="D9081" s="299" t="s">
        <v>48</v>
      </c>
      <c r="E9081" s="302">
        <v>0.99999999999999956</v>
      </c>
      <c r="F9081" s="299" t="s">
        <v>187</v>
      </c>
    </row>
    <row r="9082" spans="1:6" x14ac:dyDescent="0.3">
      <c r="A9082" s="299" t="s">
        <v>496</v>
      </c>
      <c r="B9082" s="300">
        <v>11</v>
      </c>
      <c r="C9082" s="299" t="s">
        <v>91</v>
      </c>
      <c r="D9082" s="299" t="s">
        <v>49</v>
      </c>
      <c r="E9082" s="302">
        <v>91.789473684210492</v>
      </c>
      <c r="F9082" s="299" t="s">
        <v>187</v>
      </c>
    </row>
    <row r="9083" spans="1:6" x14ac:dyDescent="0.3">
      <c r="A9083" s="299" t="s">
        <v>496</v>
      </c>
      <c r="B9083" s="300">
        <v>11</v>
      </c>
      <c r="C9083" s="299" t="s">
        <v>91</v>
      </c>
      <c r="D9083" s="299" t="s">
        <v>49</v>
      </c>
      <c r="E9083" s="302">
        <v>0.99999999999999956</v>
      </c>
      <c r="F9083" s="299" t="s">
        <v>80</v>
      </c>
    </row>
    <row r="9084" spans="1:6" x14ac:dyDescent="0.3">
      <c r="A9084" s="299" t="s">
        <v>496</v>
      </c>
      <c r="B9084" s="300">
        <v>11</v>
      </c>
      <c r="C9084" s="299" t="s">
        <v>91</v>
      </c>
      <c r="D9084" s="299" t="s">
        <v>49</v>
      </c>
      <c r="E9084" s="302">
        <v>465.0526315789474</v>
      </c>
      <c r="F9084" s="299" t="s">
        <v>77</v>
      </c>
    </row>
    <row r="9085" spans="1:6" x14ac:dyDescent="0.3">
      <c r="A9085" s="299" t="s">
        <v>496</v>
      </c>
      <c r="B9085" s="300">
        <v>11</v>
      </c>
      <c r="C9085" s="299" t="s">
        <v>91</v>
      </c>
      <c r="D9085" s="299" t="s">
        <v>50</v>
      </c>
      <c r="E9085" s="302">
        <v>16.526315789473681</v>
      </c>
      <c r="F9085" s="299" t="s">
        <v>77</v>
      </c>
    </row>
    <row r="9086" spans="1:6" x14ac:dyDescent="0.3">
      <c r="A9086" s="299" t="s">
        <v>496</v>
      </c>
      <c r="B9086" s="300">
        <v>11</v>
      </c>
      <c r="C9086" s="299" t="s">
        <v>91</v>
      </c>
      <c r="D9086" s="299" t="s">
        <v>51</v>
      </c>
      <c r="E9086" s="302">
        <v>15.052631578947365</v>
      </c>
      <c r="F9086" s="299" t="s">
        <v>77</v>
      </c>
    </row>
    <row r="9087" spans="1:6" x14ac:dyDescent="0.3">
      <c r="A9087" s="299" t="s">
        <v>496</v>
      </c>
      <c r="B9087" s="300">
        <v>11</v>
      </c>
      <c r="C9087" s="299" t="s">
        <v>91</v>
      </c>
      <c r="D9087" s="299" t="s">
        <v>52</v>
      </c>
      <c r="E9087" s="302">
        <v>191.63157894736844</v>
      </c>
      <c r="F9087" s="299" t="s">
        <v>187</v>
      </c>
    </row>
    <row r="9088" spans="1:6" x14ac:dyDescent="0.3">
      <c r="A9088" s="299" t="s">
        <v>496</v>
      </c>
      <c r="B9088" s="300">
        <v>11</v>
      </c>
      <c r="C9088" s="299" t="s">
        <v>91</v>
      </c>
      <c r="D9088" s="299" t="s">
        <v>52</v>
      </c>
      <c r="E9088" s="302">
        <v>594.9473684210526</v>
      </c>
      <c r="F9088" s="299" t="s">
        <v>77</v>
      </c>
    </row>
    <row r="9089" spans="1:6" x14ac:dyDescent="0.3">
      <c r="A9089" s="299" t="s">
        <v>496</v>
      </c>
      <c r="B9089" s="300">
        <v>11</v>
      </c>
      <c r="C9089" s="299" t="s">
        <v>91</v>
      </c>
      <c r="D9089" s="299" t="s">
        <v>53</v>
      </c>
      <c r="E9089" s="302">
        <v>1524.1052631578946</v>
      </c>
      <c r="F9089" s="299" t="s">
        <v>187</v>
      </c>
    </row>
    <row r="9090" spans="1:6" x14ac:dyDescent="0.3">
      <c r="A9090" s="299" t="s">
        <v>496</v>
      </c>
      <c r="B9090" s="300">
        <v>11</v>
      </c>
      <c r="C9090" s="299" t="s">
        <v>91</v>
      </c>
      <c r="D9090" s="299" t="s">
        <v>53</v>
      </c>
      <c r="E9090" s="302">
        <v>969.15789473684197</v>
      </c>
      <c r="F9090" s="299" t="s">
        <v>77</v>
      </c>
    </row>
    <row r="9091" spans="1:6" x14ac:dyDescent="0.3">
      <c r="A9091" s="299" t="s">
        <v>496</v>
      </c>
      <c r="B9091" s="300">
        <v>11</v>
      </c>
      <c r="C9091" s="299" t="s">
        <v>91</v>
      </c>
      <c r="D9091" s="299" t="s">
        <v>54</v>
      </c>
      <c r="E9091" s="302">
        <v>137.63157894736844</v>
      </c>
      <c r="F9091" s="299" t="s">
        <v>187</v>
      </c>
    </row>
    <row r="9092" spans="1:6" x14ac:dyDescent="0.3">
      <c r="A9092" s="299" t="s">
        <v>496</v>
      </c>
      <c r="B9092" s="300">
        <v>11</v>
      </c>
      <c r="C9092" s="299" t="s">
        <v>91</v>
      </c>
      <c r="D9092" s="299" t="s">
        <v>54</v>
      </c>
      <c r="E9092" s="302">
        <v>8.6842105263157894</v>
      </c>
      <c r="F9092" s="299" t="s">
        <v>80</v>
      </c>
    </row>
    <row r="9093" spans="1:6" x14ac:dyDescent="0.3">
      <c r="A9093" s="299" t="s">
        <v>496</v>
      </c>
      <c r="B9093" s="300">
        <v>11</v>
      </c>
      <c r="C9093" s="299" t="s">
        <v>91</v>
      </c>
      <c r="D9093" s="299" t="s">
        <v>54</v>
      </c>
      <c r="E9093" s="302">
        <v>280.05263157894734</v>
      </c>
      <c r="F9093" s="299" t="s">
        <v>77</v>
      </c>
    </row>
    <row r="9094" spans="1:6" x14ac:dyDescent="0.3">
      <c r="A9094" s="299" t="s">
        <v>496</v>
      </c>
      <c r="B9094" s="300">
        <v>11</v>
      </c>
      <c r="C9094" s="299" t="s">
        <v>91</v>
      </c>
      <c r="D9094" s="299" t="s">
        <v>55</v>
      </c>
      <c r="E9094" s="302">
        <v>567.8421052631578</v>
      </c>
      <c r="F9094" s="299" t="s">
        <v>187</v>
      </c>
    </row>
    <row r="9095" spans="1:6" x14ac:dyDescent="0.3">
      <c r="A9095" s="299" t="s">
        <v>496</v>
      </c>
      <c r="B9095" s="300">
        <v>11</v>
      </c>
      <c r="C9095" s="299" t="s">
        <v>91</v>
      </c>
      <c r="D9095" s="299" t="s">
        <v>55</v>
      </c>
      <c r="E9095" s="302">
        <v>2420.6842105263158</v>
      </c>
      <c r="F9095" s="299" t="s">
        <v>77</v>
      </c>
    </row>
    <row r="9096" spans="1:6" x14ac:dyDescent="0.3">
      <c r="A9096" s="299" t="s">
        <v>496</v>
      </c>
      <c r="B9096" s="300">
        <v>11</v>
      </c>
      <c r="C9096" s="299" t="s">
        <v>91</v>
      </c>
      <c r="D9096" s="299" t="s">
        <v>56</v>
      </c>
      <c r="E9096" s="302">
        <v>95.15789473684211</v>
      </c>
      <c r="F9096" s="299" t="s">
        <v>187</v>
      </c>
    </row>
    <row r="9097" spans="1:6" x14ac:dyDescent="0.3">
      <c r="A9097" s="299" t="s">
        <v>496</v>
      </c>
      <c r="B9097" s="300">
        <v>11</v>
      </c>
      <c r="C9097" s="299" t="s">
        <v>91</v>
      </c>
      <c r="D9097" s="299" t="s">
        <v>56</v>
      </c>
      <c r="E9097" s="302">
        <v>82.631578947368411</v>
      </c>
      <c r="F9097" s="299" t="s">
        <v>77</v>
      </c>
    </row>
    <row r="9098" spans="1:6" x14ac:dyDescent="0.3">
      <c r="A9098" s="299" t="s">
        <v>496</v>
      </c>
      <c r="B9098" s="300">
        <v>11</v>
      </c>
      <c r="C9098" s="299" t="s">
        <v>91</v>
      </c>
      <c r="D9098" s="299" t="s">
        <v>57</v>
      </c>
      <c r="E9098" s="302">
        <v>22.631578947368425</v>
      </c>
      <c r="F9098" s="299" t="s">
        <v>187</v>
      </c>
    </row>
    <row r="9099" spans="1:6" x14ac:dyDescent="0.3">
      <c r="A9099" s="299" t="s">
        <v>496</v>
      </c>
      <c r="B9099" s="300">
        <v>11</v>
      </c>
      <c r="C9099" s="299" t="s">
        <v>91</v>
      </c>
      <c r="D9099" s="299" t="s">
        <v>57</v>
      </c>
      <c r="E9099" s="302">
        <v>15.684210526315784</v>
      </c>
      <c r="F9099" s="299" t="s">
        <v>77</v>
      </c>
    </row>
    <row r="9100" spans="1:6" x14ac:dyDescent="0.3">
      <c r="A9100" s="299" t="s">
        <v>496</v>
      </c>
      <c r="B9100" s="300">
        <v>11</v>
      </c>
      <c r="C9100" s="299" t="s">
        <v>91</v>
      </c>
      <c r="D9100" s="299" t="s">
        <v>58</v>
      </c>
      <c r="E9100" s="302">
        <v>59.526315789473699</v>
      </c>
      <c r="F9100" s="299" t="s">
        <v>187</v>
      </c>
    </row>
    <row r="9101" spans="1:6" x14ac:dyDescent="0.3">
      <c r="A9101" s="299" t="s">
        <v>496</v>
      </c>
      <c r="B9101" s="300">
        <v>11</v>
      </c>
      <c r="C9101" s="299" t="s">
        <v>91</v>
      </c>
      <c r="D9101" s="299" t="s">
        <v>58</v>
      </c>
      <c r="E9101" s="302">
        <v>63.263157894736835</v>
      </c>
      <c r="F9101" s="299" t="s">
        <v>77</v>
      </c>
    </row>
    <row r="9102" spans="1:6" x14ac:dyDescent="0.3">
      <c r="A9102" s="299" t="s">
        <v>496</v>
      </c>
      <c r="B9102" s="300">
        <v>11</v>
      </c>
      <c r="C9102" s="299" t="s">
        <v>91</v>
      </c>
      <c r="D9102" s="299" t="s">
        <v>59</v>
      </c>
      <c r="E9102" s="302">
        <v>164.63157894736841</v>
      </c>
      <c r="F9102" s="299" t="s">
        <v>187</v>
      </c>
    </row>
    <row r="9103" spans="1:6" x14ac:dyDescent="0.3">
      <c r="A9103" s="299" t="s">
        <v>496</v>
      </c>
      <c r="B9103" s="300">
        <v>11</v>
      </c>
      <c r="C9103" s="299" t="s">
        <v>91</v>
      </c>
      <c r="D9103" s="299" t="s">
        <v>59</v>
      </c>
      <c r="E9103" s="302">
        <v>153.78947368421055</v>
      </c>
      <c r="F9103" s="299" t="s">
        <v>77</v>
      </c>
    </row>
    <row r="9104" spans="1:6" x14ac:dyDescent="0.3">
      <c r="A9104" s="299" t="s">
        <v>496</v>
      </c>
      <c r="B9104" s="300">
        <v>11</v>
      </c>
      <c r="C9104" s="299" t="s">
        <v>91</v>
      </c>
      <c r="D9104" s="299" t="s">
        <v>60</v>
      </c>
      <c r="E9104" s="302">
        <v>154.99999999999997</v>
      </c>
      <c r="F9104" s="299" t="s">
        <v>187</v>
      </c>
    </row>
    <row r="9105" spans="1:6" x14ac:dyDescent="0.3">
      <c r="A9105" s="299" t="s">
        <v>496</v>
      </c>
      <c r="B9105" s="300">
        <v>11</v>
      </c>
      <c r="C9105" s="299" t="s">
        <v>91</v>
      </c>
      <c r="D9105" s="299" t="s">
        <v>60</v>
      </c>
      <c r="E9105" s="302"/>
      <c r="F9105" s="299" t="s">
        <v>80</v>
      </c>
    </row>
    <row r="9106" spans="1:6" x14ac:dyDescent="0.3">
      <c r="A9106" s="299" t="s">
        <v>496</v>
      </c>
      <c r="B9106" s="300">
        <v>11</v>
      </c>
      <c r="C9106" s="299" t="s">
        <v>91</v>
      </c>
      <c r="D9106" s="299" t="s">
        <v>60</v>
      </c>
      <c r="E9106" s="302">
        <v>325.94736842105272</v>
      </c>
      <c r="F9106" s="299" t="s">
        <v>77</v>
      </c>
    </row>
    <row r="9107" spans="1:6" x14ac:dyDescent="0.3">
      <c r="A9107" s="299" t="s">
        <v>496</v>
      </c>
      <c r="B9107" s="300">
        <v>11</v>
      </c>
      <c r="C9107" s="299" t="s">
        <v>91</v>
      </c>
      <c r="D9107" s="299" t="s">
        <v>61</v>
      </c>
      <c r="E9107" s="302">
        <v>0.99999999999999956</v>
      </c>
      <c r="F9107" s="299" t="s">
        <v>187</v>
      </c>
    </row>
    <row r="9108" spans="1:6" x14ac:dyDescent="0.3">
      <c r="A9108" s="299" t="s">
        <v>496</v>
      </c>
      <c r="B9108" s="300">
        <v>11</v>
      </c>
      <c r="C9108" s="299" t="s">
        <v>91</v>
      </c>
      <c r="D9108" s="299" t="s">
        <v>61</v>
      </c>
      <c r="E9108" s="302">
        <v>123.31578947368421</v>
      </c>
      <c r="F9108" s="299" t="s">
        <v>77</v>
      </c>
    </row>
    <row r="9109" spans="1:6" x14ac:dyDescent="0.3">
      <c r="A9109" s="299" t="s">
        <v>496</v>
      </c>
      <c r="B9109" s="300">
        <v>11</v>
      </c>
      <c r="C9109" s="299" t="s">
        <v>91</v>
      </c>
      <c r="D9109" s="299" t="s">
        <v>62</v>
      </c>
      <c r="E9109" s="302">
        <v>187.9473684210526</v>
      </c>
      <c r="F9109" s="299" t="s">
        <v>187</v>
      </c>
    </row>
    <row r="9110" spans="1:6" x14ac:dyDescent="0.3">
      <c r="A9110" s="299" t="s">
        <v>496</v>
      </c>
      <c r="B9110" s="300">
        <v>11</v>
      </c>
      <c r="C9110" s="299" t="s">
        <v>91</v>
      </c>
      <c r="D9110" s="299" t="s">
        <v>62</v>
      </c>
      <c r="E9110" s="302">
        <v>487.84210526315803</v>
      </c>
      <c r="F9110" s="299" t="s">
        <v>77</v>
      </c>
    </row>
    <row r="9111" spans="1:6" x14ac:dyDescent="0.3">
      <c r="A9111" s="299" t="s">
        <v>496</v>
      </c>
      <c r="B9111" s="300">
        <v>11</v>
      </c>
      <c r="C9111" s="299" t="s">
        <v>91</v>
      </c>
      <c r="D9111" s="299" t="s">
        <v>63</v>
      </c>
      <c r="E9111" s="302">
        <v>52</v>
      </c>
      <c r="F9111" s="299" t="s">
        <v>187</v>
      </c>
    </row>
    <row r="9112" spans="1:6" x14ac:dyDescent="0.3">
      <c r="A9112" s="299" t="s">
        <v>496</v>
      </c>
      <c r="B9112" s="300">
        <v>11</v>
      </c>
      <c r="C9112" s="299" t="s">
        <v>91</v>
      </c>
      <c r="D9112" s="299" t="s">
        <v>63</v>
      </c>
      <c r="E9112" s="302">
        <v>587.5263157894733</v>
      </c>
      <c r="F9112" s="299" t="s">
        <v>77</v>
      </c>
    </row>
    <row r="9113" spans="1:6" x14ac:dyDescent="0.3">
      <c r="A9113" s="299" t="s">
        <v>496</v>
      </c>
      <c r="B9113" s="300">
        <v>11</v>
      </c>
      <c r="C9113" s="299" t="s">
        <v>91</v>
      </c>
      <c r="D9113" s="299" t="s">
        <v>64</v>
      </c>
      <c r="E9113" s="302">
        <v>48.473684210526322</v>
      </c>
      <c r="F9113" s="299" t="s">
        <v>187</v>
      </c>
    </row>
    <row r="9114" spans="1:6" x14ac:dyDescent="0.3">
      <c r="A9114" s="299" t="s">
        <v>496</v>
      </c>
      <c r="B9114" s="300">
        <v>11</v>
      </c>
      <c r="C9114" s="299" t="s">
        <v>91</v>
      </c>
      <c r="D9114" s="299" t="s">
        <v>64</v>
      </c>
      <c r="E9114" s="302">
        <v>156.42105263157896</v>
      </c>
      <c r="F9114" s="299" t="s">
        <v>77</v>
      </c>
    </row>
    <row r="9115" spans="1:6" x14ac:dyDescent="0.3">
      <c r="A9115" s="299" t="s">
        <v>496</v>
      </c>
      <c r="B9115" s="300">
        <v>11</v>
      </c>
      <c r="C9115" s="299" t="s">
        <v>91</v>
      </c>
      <c r="D9115" s="299" t="s">
        <v>65</v>
      </c>
      <c r="E9115" s="302">
        <v>295.21052631578954</v>
      </c>
      <c r="F9115" s="299" t="s">
        <v>187</v>
      </c>
    </row>
    <row r="9116" spans="1:6" x14ac:dyDescent="0.3">
      <c r="A9116" s="299" t="s">
        <v>496</v>
      </c>
      <c r="B9116" s="300">
        <v>11</v>
      </c>
      <c r="C9116" s="299" t="s">
        <v>91</v>
      </c>
      <c r="D9116" s="299" t="s">
        <v>65</v>
      </c>
      <c r="E9116" s="302">
        <v>247.52631578947367</v>
      </c>
      <c r="F9116" s="299" t="s">
        <v>77</v>
      </c>
    </row>
    <row r="9117" spans="1:6" x14ac:dyDescent="0.3">
      <c r="A9117" s="299" t="s">
        <v>496</v>
      </c>
      <c r="B9117" s="300">
        <v>11</v>
      </c>
      <c r="C9117" s="299" t="s">
        <v>91</v>
      </c>
      <c r="D9117" s="299" t="s">
        <v>67</v>
      </c>
      <c r="E9117" s="302">
        <v>11.578947368421057</v>
      </c>
      <c r="F9117" s="299" t="s">
        <v>77</v>
      </c>
    </row>
    <row r="9118" spans="1:6" x14ac:dyDescent="0.3">
      <c r="A9118" s="299" t="s">
        <v>496</v>
      </c>
      <c r="B9118" s="300">
        <v>11</v>
      </c>
      <c r="C9118" s="299" t="s">
        <v>91</v>
      </c>
      <c r="D9118" s="299" t="s">
        <v>66</v>
      </c>
      <c r="E9118" s="302">
        <v>12.000000000000002</v>
      </c>
      <c r="F9118" s="299" t="s">
        <v>77</v>
      </c>
    </row>
    <row r="9119" spans="1:6" x14ac:dyDescent="0.3">
      <c r="A9119" s="299" t="s">
        <v>496</v>
      </c>
      <c r="B9119" s="300">
        <v>11</v>
      </c>
      <c r="C9119" s="299" t="s">
        <v>92</v>
      </c>
      <c r="D9119" s="299" t="s">
        <v>47</v>
      </c>
      <c r="E9119" s="302">
        <v>19</v>
      </c>
      <c r="F9119" s="299" t="s">
        <v>187</v>
      </c>
    </row>
    <row r="9120" spans="1:6" x14ac:dyDescent="0.3">
      <c r="A9120" s="299" t="s">
        <v>496</v>
      </c>
      <c r="B9120" s="300">
        <v>11</v>
      </c>
      <c r="C9120" s="299" t="s">
        <v>92</v>
      </c>
      <c r="D9120" s="299" t="s">
        <v>47</v>
      </c>
      <c r="E9120" s="302">
        <v>0.99999999999999956</v>
      </c>
      <c r="F9120" s="299" t="s">
        <v>80</v>
      </c>
    </row>
    <row r="9121" spans="1:6" x14ac:dyDescent="0.3">
      <c r="A9121" s="299" t="s">
        <v>496</v>
      </c>
      <c r="B9121" s="300">
        <v>11</v>
      </c>
      <c r="C9121" s="299" t="s">
        <v>92</v>
      </c>
      <c r="D9121" s="299" t="s">
        <v>47</v>
      </c>
      <c r="E9121" s="302">
        <v>3.9999999999999982</v>
      </c>
      <c r="F9121" s="299" t="s">
        <v>188</v>
      </c>
    </row>
    <row r="9122" spans="1:6" x14ac:dyDescent="0.3">
      <c r="A9122" s="299" t="s">
        <v>496</v>
      </c>
      <c r="B9122" s="300">
        <v>11</v>
      </c>
      <c r="C9122" s="299" t="s">
        <v>92</v>
      </c>
      <c r="D9122" s="299" t="s">
        <v>47</v>
      </c>
      <c r="E9122" s="302">
        <v>9</v>
      </c>
      <c r="F9122" s="299" t="s">
        <v>77</v>
      </c>
    </row>
    <row r="9123" spans="1:6" x14ac:dyDescent="0.3">
      <c r="A9123" s="299" t="s">
        <v>496</v>
      </c>
      <c r="B9123" s="300">
        <v>11</v>
      </c>
      <c r="C9123" s="299" t="s">
        <v>92</v>
      </c>
      <c r="D9123" s="299" t="s">
        <v>48</v>
      </c>
      <c r="E9123" s="302">
        <v>0.89473684210526283</v>
      </c>
      <c r="F9123" s="299" t="s">
        <v>187</v>
      </c>
    </row>
    <row r="9124" spans="1:6" x14ac:dyDescent="0.3">
      <c r="A9124" s="299" t="s">
        <v>496</v>
      </c>
      <c r="B9124" s="300">
        <v>11</v>
      </c>
      <c r="C9124" s="299" t="s">
        <v>92</v>
      </c>
      <c r="D9124" s="299" t="s">
        <v>49</v>
      </c>
      <c r="E9124" s="302">
        <v>48.526315789473699</v>
      </c>
      <c r="F9124" s="299" t="s">
        <v>187</v>
      </c>
    </row>
    <row r="9125" spans="1:6" x14ac:dyDescent="0.3">
      <c r="A9125" s="299" t="s">
        <v>496</v>
      </c>
      <c r="B9125" s="300">
        <v>11</v>
      </c>
      <c r="C9125" s="299" t="s">
        <v>92</v>
      </c>
      <c r="D9125" s="299" t="s">
        <v>49</v>
      </c>
      <c r="E9125" s="302">
        <v>2.3684210526315783</v>
      </c>
      <c r="F9125" s="299" t="s">
        <v>80</v>
      </c>
    </row>
    <row r="9126" spans="1:6" x14ac:dyDescent="0.3">
      <c r="A9126" s="299" t="s">
        <v>496</v>
      </c>
      <c r="B9126" s="300">
        <v>11</v>
      </c>
      <c r="C9126" s="299" t="s">
        <v>92</v>
      </c>
      <c r="D9126" s="299" t="s">
        <v>49</v>
      </c>
      <c r="E9126" s="302">
        <v>163.57894736842107</v>
      </c>
      <c r="F9126" s="299" t="s">
        <v>77</v>
      </c>
    </row>
    <row r="9127" spans="1:6" x14ac:dyDescent="0.3">
      <c r="A9127" s="299" t="s">
        <v>496</v>
      </c>
      <c r="B9127" s="300">
        <v>11</v>
      </c>
      <c r="C9127" s="299" t="s">
        <v>92</v>
      </c>
      <c r="D9127" s="299" t="s">
        <v>50</v>
      </c>
      <c r="E9127" s="302">
        <v>3.4210526315789469</v>
      </c>
      <c r="F9127" s="299" t="s">
        <v>187</v>
      </c>
    </row>
    <row r="9128" spans="1:6" x14ac:dyDescent="0.3">
      <c r="A9128" s="299" t="s">
        <v>496</v>
      </c>
      <c r="B9128" s="300">
        <v>11</v>
      </c>
      <c r="C9128" s="299" t="s">
        <v>92</v>
      </c>
      <c r="D9128" s="299" t="s">
        <v>50</v>
      </c>
      <c r="E9128" s="302">
        <v>2.2631578947368416</v>
      </c>
      <c r="F9128" s="299" t="s">
        <v>77</v>
      </c>
    </row>
    <row r="9129" spans="1:6" x14ac:dyDescent="0.3">
      <c r="A9129" s="299" t="s">
        <v>496</v>
      </c>
      <c r="B9129" s="300">
        <v>11</v>
      </c>
      <c r="C9129" s="299" t="s">
        <v>92</v>
      </c>
      <c r="D9129" s="299" t="s">
        <v>51</v>
      </c>
      <c r="E9129" s="302">
        <v>1.9999999999999991</v>
      </c>
      <c r="F9129" s="299" t="s">
        <v>187</v>
      </c>
    </row>
    <row r="9130" spans="1:6" x14ac:dyDescent="0.3">
      <c r="A9130" s="299" t="s">
        <v>496</v>
      </c>
      <c r="B9130" s="300">
        <v>11</v>
      </c>
      <c r="C9130" s="299" t="s">
        <v>92</v>
      </c>
      <c r="D9130" s="299" t="s">
        <v>51</v>
      </c>
      <c r="E9130" s="302">
        <v>9.9473684210526336</v>
      </c>
      <c r="F9130" s="299" t="s">
        <v>77</v>
      </c>
    </row>
    <row r="9131" spans="1:6" x14ac:dyDescent="0.3">
      <c r="A9131" s="299" t="s">
        <v>496</v>
      </c>
      <c r="B9131" s="300">
        <v>11</v>
      </c>
      <c r="C9131" s="299" t="s">
        <v>92</v>
      </c>
      <c r="D9131" s="299" t="s">
        <v>52</v>
      </c>
      <c r="E9131" s="302">
        <v>111.78947368421051</v>
      </c>
      <c r="F9131" s="299" t="s">
        <v>187</v>
      </c>
    </row>
    <row r="9132" spans="1:6" x14ac:dyDescent="0.3">
      <c r="A9132" s="299" t="s">
        <v>496</v>
      </c>
      <c r="B9132" s="300">
        <v>11</v>
      </c>
      <c r="C9132" s="299" t="s">
        <v>92</v>
      </c>
      <c r="D9132" s="299" t="s">
        <v>52</v>
      </c>
      <c r="E9132" s="302">
        <v>128.78947368421049</v>
      </c>
      <c r="F9132" s="299" t="s">
        <v>77</v>
      </c>
    </row>
    <row r="9133" spans="1:6" x14ac:dyDescent="0.3">
      <c r="A9133" s="299" t="s">
        <v>496</v>
      </c>
      <c r="B9133" s="300">
        <v>11</v>
      </c>
      <c r="C9133" s="299" t="s">
        <v>92</v>
      </c>
      <c r="D9133" s="299" t="s">
        <v>53</v>
      </c>
      <c r="E9133" s="302">
        <v>291.99999999999989</v>
      </c>
      <c r="F9133" s="299" t="s">
        <v>187</v>
      </c>
    </row>
    <row r="9134" spans="1:6" x14ac:dyDescent="0.3">
      <c r="A9134" s="299" t="s">
        <v>496</v>
      </c>
      <c r="B9134" s="300">
        <v>11</v>
      </c>
      <c r="C9134" s="299" t="s">
        <v>92</v>
      </c>
      <c r="D9134" s="299" t="s">
        <v>53</v>
      </c>
      <c r="E9134" s="302">
        <v>285.42105263157896</v>
      </c>
      <c r="F9134" s="299" t="s">
        <v>77</v>
      </c>
    </row>
    <row r="9135" spans="1:6" x14ac:dyDescent="0.3">
      <c r="A9135" s="299" t="s">
        <v>496</v>
      </c>
      <c r="B9135" s="300">
        <v>11</v>
      </c>
      <c r="C9135" s="299" t="s">
        <v>92</v>
      </c>
      <c r="D9135" s="299" t="s">
        <v>54</v>
      </c>
      <c r="E9135" s="302">
        <v>26.157894736842106</v>
      </c>
      <c r="F9135" s="299" t="s">
        <v>187</v>
      </c>
    </row>
    <row r="9136" spans="1:6" x14ac:dyDescent="0.3">
      <c r="A9136" s="299" t="s">
        <v>496</v>
      </c>
      <c r="B9136" s="300">
        <v>11</v>
      </c>
      <c r="C9136" s="299" t="s">
        <v>92</v>
      </c>
      <c r="D9136" s="299" t="s">
        <v>54</v>
      </c>
      <c r="E9136" s="302">
        <v>1.9999999999999991</v>
      </c>
      <c r="F9136" s="299" t="s">
        <v>81</v>
      </c>
    </row>
    <row r="9137" spans="1:6" x14ac:dyDescent="0.3">
      <c r="A9137" s="299" t="s">
        <v>496</v>
      </c>
      <c r="B9137" s="300">
        <v>11</v>
      </c>
      <c r="C9137" s="299" t="s">
        <v>92</v>
      </c>
      <c r="D9137" s="299" t="s">
        <v>54</v>
      </c>
      <c r="E9137" s="302">
        <v>8.1052631578947345</v>
      </c>
      <c r="F9137" s="299" t="s">
        <v>80</v>
      </c>
    </row>
    <row r="9138" spans="1:6" x14ac:dyDescent="0.3">
      <c r="A9138" s="299" t="s">
        <v>496</v>
      </c>
      <c r="B9138" s="300">
        <v>11</v>
      </c>
      <c r="C9138" s="299" t="s">
        <v>92</v>
      </c>
      <c r="D9138" s="299" t="s">
        <v>54</v>
      </c>
      <c r="E9138" s="302">
        <v>173.84210526315792</v>
      </c>
      <c r="F9138" s="299" t="s">
        <v>77</v>
      </c>
    </row>
    <row r="9139" spans="1:6" x14ac:dyDescent="0.3">
      <c r="A9139" s="299" t="s">
        <v>496</v>
      </c>
      <c r="B9139" s="300">
        <v>11</v>
      </c>
      <c r="C9139" s="299" t="s">
        <v>92</v>
      </c>
      <c r="D9139" s="299" t="s">
        <v>55</v>
      </c>
      <c r="E9139" s="302">
        <v>306.31578947368422</v>
      </c>
      <c r="F9139" s="299" t="s">
        <v>187</v>
      </c>
    </row>
    <row r="9140" spans="1:6" x14ac:dyDescent="0.3">
      <c r="A9140" s="299" t="s">
        <v>496</v>
      </c>
      <c r="B9140" s="300">
        <v>11</v>
      </c>
      <c r="C9140" s="299" t="s">
        <v>92</v>
      </c>
      <c r="D9140" s="299" t="s">
        <v>55</v>
      </c>
      <c r="E9140" s="302">
        <v>725.68421052631584</v>
      </c>
      <c r="F9140" s="299" t="s">
        <v>77</v>
      </c>
    </row>
    <row r="9141" spans="1:6" x14ac:dyDescent="0.3">
      <c r="A9141" s="299" t="s">
        <v>496</v>
      </c>
      <c r="B9141" s="300">
        <v>11</v>
      </c>
      <c r="C9141" s="299" t="s">
        <v>92</v>
      </c>
      <c r="D9141" s="299" t="s">
        <v>56</v>
      </c>
      <c r="E9141" s="302">
        <v>91.631578947368411</v>
      </c>
      <c r="F9141" s="299" t="s">
        <v>187</v>
      </c>
    </row>
    <row r="9142" spans="1:6" x14ac:dyDescent="0.3">
      <c r="A9142" s="299" t="s">
        <v>496</v>
      </c>
      <c r="B9142" s="300">
        <v>11</v>
      </c>
      <c r="C9142" s="299" t="s">
        <v>92</v>
      </c>
      <c r="D9142" s="299" t="s">
        <v>56</v>
      </c>
      <c r="E9142" s="302">
        <v>66.000000000000014</v>
      </c>
      <c r="F9142" s="299" t="s">
        <v>77</v>
      </c>
    </row>
    <row r="9143" spans="1:6" x14ac:dyDescent="0.3">
      <c r="A9143" s="299" t="s">
        <v>496</v>
      </c>
      <c r="B9143" s="300">
        <v>11</v>
      </c>
      <c r="C9143" s="299" t="s">
        <v>92</v>
      </c>
      <c r="D9143" s="299" t="s">
        <v>57</v>
      </c>
      <c r="E9143" s="302">
        <v>14.999999999999996</v>
      </c>
      <c r="F9143" s="299" t="s">
        <v>187</v>
      </c>
    </row>
    <row r="9144" spans="1:6" x14ac:dyDescent="0.3">
      <c r="A9144" s="299" t="s">
        <v>496</v>
      </c>
      <c r="B9144" s="300">
        <v>11</v>
      </c>
      <c r="C9144" s="299" t="s">
        <v>92</v>
      </c>
      <c r="D9144" s="299" t="s">
        <v>57</v>
      </c>
      <c r="E9144" s="302">
        <v>14.105263157894733</v>
      </c>
      <c r="F9144" s="299" t="s">
        <v>77</v>
      </c>
    </row>
    <row r="9145" spans="1:6" x14ac:dyDescent="0.3">
      <c r="A9145" s="299" t="s">
        <v>496</v>
      </c>
      <c r="B9145" s="300">
        <v>11</v>
      </c>
      <c r="C9145" s="299" t="s">
        <v>92</v>
      </c>
      <c r="D9145" s="299" t="s">
        <v>58</v>
      </c>
      <c r="E9145" s="302">
        <v>58.473684210526336</v>
      </c>
      <c r="F9145" s="299" t="s">
        <v>187</v>
      </c>
    </row>
    <row r="9146" spans="1:6" x14ac:dyDescent="0.3">
      <c r="A9146" s="299" t="s">
        <v>496</v>
      </c>
      <c r="B9146" s="300">
        <v>11</v>
      </c>
      <c r="C9146" s="299" t="s">
        <v>92</v>
      </c>
      <c r="D9146" s="299" t="s">
        <v>58</v>
      </c>
      <c r="E9146" s="302">
        <v>36</v>
      </c>
      <c r="F9146" s="299" t="s">
        <v>77</v>
      </c>
    </row>
    <row r="9147" spans="1:6" x14ac:dyDescent="0.3">
      <c r="A9147" s="299" t="s">
        <v>496</v>
      </c>
      <c r="B9147" s="300">
        <v>11</v>
      </c>
      <c r="C9147" s="299" t="s">
        <v>92</v>
      </c>
      <c r="D9147" s="299" t="s">
        <v>59</v>
      </c>
      <c r="E9147" s="302">
        <v>229.36842105263162</v>
      </c>
      <c r="F9147" s="299" t="s">
        <v>187</v>
      </c>
    </row>
    <row r="9148" spans="1:6" x14ac:dyDescent="0.3">
      <c r="A9148" s="299" t="s">
        <v>496</v>
      </c>
      <c r="B9148" s="300">
        <v>11</v>
      </c>
      <c r="C9148" s="299" t="s">
        <v>92</v>
      </c>
      <c r="D9148" s="299" t="s">
        <v>59</v>
      </c>
      <c r="E9148" s="302">
        <v>88.947368421052659</v>
      </c>
      <c r="F9148" s="299" t="s">
        <v>77</v>
      </c>
    </row>
    <row r="9149" spans="1:6" x14ac:dyDescent="0.3">
      <c r="A9149" s="299" t="s">
        <v>496</v>
      </c>
      <c r="B9149" s="300">
        <v>11</v>
      </c>
      <c r="C9149" s="299" t="s">
        <v>92</v>
      </c>
      <c r="D9149" s="299" t="s">
        <v>60</v>
      </c>
      <c r="E9149" s="302">
        <v>116.31578947368423</v>
      </c>
      <c r="F9149" s="299" t="s">
        <v>187</v>
      </c>
    </row>
    <row r="9150" spans="1:6" x14ac:dyDescent="0.3">
      <c r="A9150" s="299" t="s">
        <v>496</v>
      </c>
      <c r="B9150" s="300">
        <v>11</v>
      </c>
      <c r="C9150" s="299" t="s">
        <v>92</v>
      </c>
      <c r="D9150" s="299" t="s">
        <v>60</v>
      </c>
      <c r="E9150" s="302">
        <v>3.9999999999999982</v>
      </c>
      <c r="F9150" s="299" t="s">
        <v>80</v>
      </c>
    </row>
    <row r="9151" spans="1:6" x14ac:dyDescent="0.3">
      <c r="A9151" s="299" t="s">
        <v>496</v>
      </c>
      <c r="B9151" s="300">
        <v>11</v>
      </c>
      <c r="C9151" s="299" t="s">
        <v>92</v>
      </c>
      <c r="D9151" s="299" t="s">
        <v>60</v>
      </c>
      <c r="E9151" s="302">
        <v>126.63157894736841</v>
      </c>
      <c r="F9151" s="299" t="s">
        <v>77</v>
      </c>
    </row>
    <row r="9152" spans="1:6" x14ac:dyDescent="0.3">
      <c r="A9152" s="299" t="s">
        <v>496</v>
      </c>
      <c r="B9152" s="300">
        <v>11</v>
      </c>
      <c r="C9152" s="299" t="s">
        <v>92</v>
      </c>
      <c r="D9152" s="299" t="s">
        <v>61</v>
      </c>
      <c r="E9152" s="302">
        <v>33.263157894736842</v>
      </c>
      <c r="F9152" s="299" t="s">
        <v>77</v>
      </c>
    </row>
    <row r="9153" spans="1:6" x14ac:dyDescent="0.3">
      <c r="A9153" s="299" t="s">
        <v>496</v>
      </c>
      <c r="B9153" s="300">
        <v>11</v>
      </c>
      <c r="C9153" s="299" t="s">
        <v>92</v>
      </c>
      <c r="D9153" s="299" t="s">
        <v>62</v>
      </c>
      <c r="E9153" s="302">
        <v>124.26315789473685</v>
      </c>
      <c r="F9153" s="299" t="s">
        <v>187</v>
      </c>
    </row>
    <row r="9154" spans="1:6" x14ac:dyDescent="0.3">
      <c r="A9154" s="299" t="s">
        <v>496</v>
      </c>
      <c r="B9154" s="300">
        <v>11</v>
      </c>
      <c r="C9154" s="299" t="s">
        <v>92</v>
      </c>
      <c r="D9154" s="299" t="s">
        <v>62</v>
      </c>
      <c r="E9154" s="302">
        <v>283.73684210526312</v>
      </c>
      <c r="F9154" s="299" t="s">
        <v>77</v>
      </c>
    </row>
    <row r="9155" spans="1:6" x14ac:dyDescent="0.3">
      <c r="A9155" s="299" t="s">
        <v>496</v>
      </c>
      <c r="B9155" s="300">
        <v>11</v>
      </c>
      <c r="C9155" s="299" t="s">
        <v>92</v>
      </c>
      <c r="D9155" s="299" t="s">
        <v>63</v>
      </c>
      <c r="E9155" s="302">
        <v>68.421052631578974</v>
      </c>
      <c r="F9155" s="299" t="s">
        <v>187</v>
      </c>
    </row>
    <row r="9156" spans="1:6" x14ac:dyDescent="0.3">
      <c r="A9156" s="299" t="s">
        <v>496</v>
      </c>
      <c r="B9156" s="300">
        <v>11</v>
      </c>
      <c r="C9156" s="299" t="s">
        <v>92</v>
      </c>
      <c r="D9156" s="299" t="s">
        <v>63</v>
      </c>
      <c r="E9156" s="302">
        <v>162.78947368421066</v>
      </c>
      <c r="F9156" s="299" t="s">
        <v>77</v>
      </c>
    </row>
    <row r="9157" spans="1:6" x14ac:dyDescent="0.3">
      <c r="A9157" s="299" t="s">
        <v>496</v>
      </c>
      <c r="B9157" s="300">
        <v>11</v>
      </c>
      <c r="C9157" s="299" t="s">
        <v>92</v>
      </c>
      <c r="D9157" s="299" t="s">
        <v>64</v>
      </c>
      <c r="E9157" s="302">
        <v>74.631578947368411</v>
      </c>
      <c r="F9157" s="299" t="s">
        <v>187</v>
      </c>
    </row>
    <row r="9158" spans="1:6" x14ac:dyDescent="0.3">
      <c r="A9158" s="299" t="s">
        <v>496</v>
      </c>
      <c r="B9158" s="300">
        <v>11</v>
      </c>
      <c r="C9158" s="299" t="s">
        <v>92</v>
      </c>
      <c r="D9158" s="299" t="s">
        <v>64</v>
      </c>
      <c r="E9158" s="302">
        <v>80.21052631578948</v>
      </c>
      <c r="F9158" s="299" t="s">
        <v>77</v>
      </c>
    </row>
    <row r="9159" spans="1:6" x14ac:dyDescent="0.3">
      <c r="A9159" s="299" t="s">
        <v>496</v>
      </c>
      <c r="B9159" s="300">
        <v>11</v>
      </c>
      <c r="C9159" s="299" t="s">
        <v>92</v>
      </c>
      <c r="D9159" s="299" t="s">
        <v>65</v>
      </c>
      <c r="E9159" s="302">
        <v>80.894736842105289</v>
      </c>
      <c r="F9159" s="299" t="s">
        <v>187</v>
      </c>
    </row>
    <row r="9160" spans="1:6" x14ac:dyDescent="0.3">
      <c r="A9160" s="299" t="s">
        <v>496</v>
      </c>
      <c r="B9160" s="300">
        <v>11</v>
      </c>
      <c r="C9160" s="299" t="s">
        <v>92</v>
      </c>
      <c r="D9160" s="299" t="s">
        <v>65</v>
      </c>
      <c r="E9160" s="302">
        <v>48.947368421052644</v>
      </c>
      <c r="F9160" s="299" t="s">
        <v>77</v>
      </c>
    </row>
    <row r="9161" spans="1:6" x14ac:dyDescent="0.3">
      <c r="A9161" s="299" t="s">
        <v>496</v>
      </c>
      <c r="B9161" s="300">
        <v>11</v>
      </c>
      <c r="C9161" s="299" t="s">
        <v>92</v>
      </c>
      <c r="D9161" s="299" t="s">
        <v>67</v>
      </c>
      <c r="E9161" s="302">
        <v>5.0000000000000009</v>
      </c>
      <c r="F9161" s="299" t="s">
        <v>77</v>
      </c>
    </row>
    <row r="9162" spans="1:6" x14ac:dyDescent="0.3">
      <c r="A9162" s="299" t="s">
        <v>496</v>
      </c>
      <c r="B9162" s="300">
        <v>11</v>
      </c>
      <c r="C9162" s="299" t="s">
        <v>92</v>
      </c>
      <c r="D9162" s="299" t="s">
        <v>66</v>
      </c>
      <c r="E9162" s="302">
        <v>0.99999999999999956</v>
      </c>
      <c r="F9162" s="299" t="s">
        <v>77</v>
      </c>
    </row>
    <row r="9163" spans="1:6" x14ac:dyDescent="0.3">
      <c r="A9163" s="299" t="s">
        <v>496</v>
      </c>
      <c r="B9163" s="300">
        <v>12</v>
      </c>
      <c r="C9163" s="299" t="s">
        <v>91</v>
      </c>
      <c r="D9163" s="299" t="s">
        <v>47</v>
      </c>
      <c r="E9163" s="302">
        <v>20.000000000000004</v>
      </c>
      <c r="F9163" s="299" t="s">
        <v>187</v>
      </c>
    </row>
    <row r="9164" spans="1:6" x14ac:dyDescent="0.3">
      <c r="A9164" s="299" t="s">
        <v>496</v>
      </c>
      <c r="B9164" s="300">
        <v>12</v>
      </c>
      <c r="C9164" s="299" t="s">
        <v>91</v>
      </c>
      <c r="D9164" s="299" t="s">
        <v>47</v>
      </c>
      <c r="E9164" s="302">
        <v>1.9999999999999991</v>
      </c>
      <c r="F9164" s="299" t="s">
        <v>81</v>
      </c>
    </row>
    <row r="9165" spans="1:6" x14ac:dyDescent="0.3">
      <c r="A9165" s="299" t="s">
        <v>496</v>
      </c>
      <c r="B9165" s="300">
        <v>12</v>
      </c>
      <c r="C9165" s="299" t="s">
        <v>91</v>
      </c>
      <c r="D9165" s="299" t="s">
        <v>47</v>
      </c>
      <c r="E9165" s="302">
        <v>114.89473684210527</v>
      </c>
      <c r="F9165" s="299" t="s">
        <v>80</v>
      </c>
    </row>
    <row r="9166" spans="1:6" x14ac:dyDescent="0.3">
      <c r="A9166" s="299" t="s">
        <v>496</v>
      </c>
      <c r="B9166" s="300">
        <v>12</v>
      </c>
      <c r="C9166" s="299" t="s">
        <v>91</v>
      </c>
      <c r="D9166" s="299" t="s">
        <v>47</v>
      </c>
      <c r="E9166" s="302">
        <v>12.000000000000002</v>
      </c>
      <c r="F9166" s="299" t="s">
        <v>188</v>
      </c>
    </row>
    <row r="9167" spans="1:6" x14ac:dyDescent="0.3">
      <c r="A9167" s="299" t="s">
        <v>496</v>
      </c>
      <c r="B9167" s="300">
        <v>12</v>
      </c>
      <c r="C9167" s="299" t="s">
        <v>91</v>
      </c>
      <c r="D9167" s="299" t="s">
        <v>47</v>
      </c>
      <c r="E9167" s="302">
        <v>171.94736842105266</v>
      </c>
      <c r="F9167" s="299" t="s">
        <v>77</v>
      </c>
    </row>
    <row r="9168" spans="1:6" x14ac:dyDescent="0.3">
      <c r="A9168" s="299" t="s">
        <v>496</v>
      </c>
      <c r="B9168" s="300">
        <v>12</v>
      </c>
      <c r="C9168" s="299" t="s">
        <v>91</v>
      </c>
      <c r="D9168" s="299" t="s">
        <v>48</v>
      </c>
      <c r="E9168" s="302">
        <v>5.0000000000000009</v>
      </c>
      <c r="F9168" s="299" t="s">
        <v>77</v>
      </c>
    </row>
    <row r="9169" spans="1:6" x14ac:dyDescent="0.3">
      <c r="A9169" s="299" t="s">
        <v>496</v>
      </c>
      <c r="B9169" s="300">
        <v>12</v>
      </c>
      <c r="C9169" s="299" t="s">
        <v>91</v>
      </c>
      <c r="D9169" s="299" t="s">
        <v>49</v>
      </c>
      <c r="E9169" s="302">
        <v>54.999999999999979</v>
      </c>
      <c r="F9169" s="299" t="s">
        <v>187</v>
      </c>
    </row>
    <row r="9170" spans="1:6" x14ac:dyDescent="0.3">
      <c r="A9170" s="299" t="s">
        <v>496</v>
      </c>
      <c r="B9170" s="300">
        <v>12</v>
      </c>
      <c r="C9170" s="299" t="s">
        <v>91</v>
      </c>
      <c r="D9170" s="299" t="s">
        <v>49</v>
      </c>
      <c r="E9170" s="302">
        <v>1800.2631578947364</v>
      </c>
      <c r="F9170" s="299" t="s">
        <v>77</v>
      </c>
    </row>
    <row r="9171" spans="1:6" x14ac:dyDescent="0.3">
      <c r="A9171" s="299" t="s">
        <v>496</v>
      </c>
      <c r="B9171" s="300">
        <v>12</v>
      </c>
      <c r="C9171" s="299" t="s">
        <v>91</v>
      </c>
      <c r="D9171" s="299" t="s">
        <v>50</v>
      </c>
      <c r="E9171" s="302">
        <v>3.9999999999999982</v>
      </c>
      <c r="F9171" s="299" t="s">
        <v>77</v>
      </c>
    </row>
    <row r="9172" spans="1:6" x14ac:dyDescent="0.3">
      <c r="A9172" s="299" t="s">
        <v>496</v>
      </c>
      <c r="B9172" s="300">
        <v>12</v>
      </c>
      <c r="C9172" s="299" t="s">
        <v>91</v>
      </c>
      <c r="D9172" s="299" t="s">
        <v>51</v>
      </c>
      <c r="E9172" s="302">
        <v>142.84210526315789</v>
      </c>
      <c r="F9172" s="299" t="s">
        <v>77</v>
      </c>
    </row>
    <row r="9173" spans="1:6" x14ac:dyDescent="0.3">
      <c r="A9173" s="299" t="s">
        <v>496</v>
      </c>
      <c r="B9173" s="300">
        <v>12</v>
      </c>
      <c r="C9173" s="299" t="s">
        <v>91</v>
      </c>
      <c r="D9173" s="299" t="s">
        <v>52</v>
      </c>
      <c r="E9173" s="302">
        <v>223.05263157894728</v>
      </c>
      <c r="F9173" s="299" t="s">
        <v>187</v>
      </c>
    </row>
    <row r="9174" spans="1:6" x14ac:dyDescent="0.3">
      <c r="A9174" s="299" t="s">
        <v>496</v>
      </c>
      <c r="B9174" s="300">
        <v>12</v>
      </c>
      <c r="C9174" s="299" t="s">
        <v>91</v>
      </c>
      <c r="D9174" s="299" t="s">
        <v>52</v>
      </c>
      <c r="E9174" s="302">
        <v>1750.4736842105265</v>
      </c>
      <c r="F9174" s="299" t="s">
        <v>77</v>
      </c>
    </row>
    <row r="9175" spans="1:6" x14ac:dyDescent="0.3">
      <c r="A9175" s="299" t="s">
        <v>496</v>
      </c>
      <c r="B9175" s="300">
        <v>12</v>
      </c>
      <c r="C9175" s="299" t="s">
        <v>91</v>
      </c>
      <c r="D9175" s="299" t="s">
        <v>53</v>
      </c>
      <c r="E9175" s="302">
        <v>1022</v>
      </c>
      <c r="F9175" s="299" t="s">
        <v>187</v>
      </c>
    </row>
    <row r="9176" spans="1:6" x14ac:dyDescent="0.3">
      <c r="A9176" s="299" t="s">
        <v>496</v>
      </c>
      <c r="B9176" s="300">
        <v>12</v>
      </c>
      <c r="C9176" s="299" t="s">
        <v>91</v>
      </c>
      <c r="D9176" s="299" t="s">
        <v>53</v>
      </c>
      <c r="E9176" s="302">
        <v>0.99999999999999956</v>
      </c>
      <c r="F9176" s="299" t="s">
        <v>188</v>
      </c>
    </row>
    <row r="9177" spans="1:6" x14ac:dyDescent="0.3">
      <c r="A9177" s="299" t="s">
        <v>496</v>
      </c>
      <c r="B9177" s="300">
        <v>12</v>
      </c>
      <c r="C9177" s="299" t="s">
        <v>91</v>
      </c>
      <c r="D9177" s="299" t="s">
        <v>53</v>
      </c>
      <c r="E9177" s="302">
        <v>2220.2105263157896</v>
      </c>
      <c r="F9177" s="299" t="s">
        <v>77</v>
      </c>
    </row>
    <row r="9178" spans="1:6" x14ac:dyDescent="0.3">
      <c r="A9178" s="299" t="s">
        <v>496</v>
      </c>
      <c r="B9178" s="300">
        <v>12</v>
      </c>
      <c r="C9178" s="299" t="s">
        <v>91</v>
      </c>
      <c r="D9178" s="299" t="s">
        <v>54</v>
      </c>
      <c r="E9178" s="302">
        <v>155.94736842105263</v>
      </c>
      <c r="F9178" s="299" t="s">
        <v>187</v>
      </c>
    </row>
    <row r="9179" spans="1:6" x14ac:dyDescent="0.3">
      <c r="A9179" s="299" t="s">
        <v>496</v>
      </c>
      <c r="B9179" s="300">
        <v>12</v>
      </c>
      <c r="C9179" s="299" t="s">
        <v>91</v>
      </c>
      <c r="D9179" s="299" t="s">
        <v>54</v>
      </c>
      <c r="E9179" s="302">
        <v>0.99999999999999956</v>
      </c>
      <c r="F9179" s="299" t="s">
        <v>81</v>
      </c>
    </row>
    <row r="9180" spans="1:6" x14ac:dyDescent="0.3">
      <c r="A9180" s="299" t="s">
        <v>496</v>
      </c>
      <c r="B9180" s="300">
        <v>12</v>
      </c>
      <c r="C9180" s="299" t="s">
        <v>91</v>
      </c>
      <c r="D9180" s="299" t="s">
        <v>54</v>
      </c>
      <c r="E9180" s="302">
        <v>6.0000000000000009</v>
      </c>
      <c r="F9180" s="299" t="s">
        <v>80</v>
      </c>
    </row>
    <row r="9181" spans="1:6" x14ac:dyDescent="0.3">
      <c r="A9181" s="299" t="s">
        <v>496</v>
      </c>
      <c r="B9181" s="300">
        <v>12</v>
      </c>
      <c r="C9181" s="299" t="s">
        <v>91</v>
      </c>
      <c r="D9181" s="299" t="s">
        <v>54</v>
      </c>
      <c r="E9181" s="302">
        <v>762.57894736842093</v>
      </c>
      <c r="F9181" s="299" t="s">
        <v>77</v>
      </c>
    </row>
    <row r="9182" spans="1:6" x14ac:dyDescent="0.3">
      <c r="A9182" s="299" t="s">
        <v>496</v>
      </c>
      <c r="B9182" s="300">
        <v>12</v>
      </c>
      <c r="C9182" s="299" t="s">
        <v>91</v>
      </c>
      <c r="D9182" s="299" t="s">
        <v>55</v>
      </c>
      <c r="E9182" s="302">
        <v>550.8947368421052</v>
      </c>
      <c r="F9182" s="299" t="s">
        <v>187</v>
      </c>
    </row>
    <row r="9183" spans="1:6" x14ac:dyDescent="0.3">
      <c r="A9183" s="299" t="s">
        <v>496</v>
      </c>
      <c r="B9183" s="300">
        <v>12</v>
      </c>
      <c r="C9183" s="299" t="s">
        <v>91</v>
      </c>
      <c r="D9183" s="299" t="s">
        <v>55</v>
      </c>
      <c r="E9183" s="302">
        <v>2896</v>
      </c>
      <c r="F9183" s="299" t="s">
        <v>77</v>
      </c>
    </row>
    <row r="9184" spans="1:6" x14ac:dyDescent="0.3">
      <c r="A9184" s="299" t="s">
        <v>496</v>
      </c>
      <c r="B9184" s="300">
        <v>12</v>
      </c>
      <c r="C9184" s="299" t="s">
        <v>91</v>
      </c>
      <c r="D9184" s="299" t="s">
        <v>56</v>
      </c>
      <c r="E9184" s="302">
        <v>89.947368421052602</v>
      </c>
      <c r="F9184" s="299" t="s">
        <v>187</v>
      </c>
    </row>
    <row r="9185" spans="1:6" x14ac:dyDescent="0.3">
      <c r="A9185" s="299" t="s">
        <v>496</v>
      </c>
      <c r="B9185" s="300">
        <v>12</v>
      </c>
      <c r="C9185" s="299" t="s">
        <v>91</v>
      </c>
      <c r="D9185" s="299" t="s">
        <v>56</v>
      </c>
      <c r="E9185" s="302">
        <v>123.31578947368422</v>
      </c>
      <c r="F9185" s="299" t="s">
        <v>77</v>
      </c>
    </row>
    <row r="9186" spans="1:6" x14ac:dyDescent="0.3">
      <c r="A9186" s="299" t="s">
        <v>496</v>
      </c>
      <c r="B9186" s="300">
        <v>12</v>
      </c>
      <c r="C9186" s="299" t="s">
        <v>91</v>
      </c>
      <c r="D9186" s="299" t="s">
        <v>57</v>
      </c>
      <c r="E9186" s="302">
        <v>13.999999999999995</v>
      </c>
      <c r="F9186" s="299" t="s">
        <v>187</v>
      </c>
    </row>
    <row r="9187" spans="1:6" x14ac:dyDescent="0.3">
      <c r="A9187" s="299" t="s">
        <v>496</v>
      </c>
      <c r="B9187" s="300">
        <v>12</v>
      </c>
      <c r="C9187" s="299" t="s">
        <v>91</v>
      </c>
      <c r="D9187" s="299" t="s">
        <v>57</v>
      </c>
      <c r="E9187" s="302">
        <v>23.631578947368421</v>
      </c>
      <c r="F9187" s="299" t="s">
        <v>77</v>
      </c>
    </row>
    <row r="9188" spans="1:6" x14ac:dyDescent="0.3">
      <c r="A9188" s="299" t="s">
        <v>496</v>
      </c>
      <c r="B9188" s="300">
        <v>12</v>
      </c>
      <c r="C9188" s="299" t="s">
        <v>91</v>
      </c>
      <c r="D9188" s="299" t="s">
        <v>58</v>
      </c>
      <c r="E9188" s="302">
        <v>22.631578947368418</v>
      </c>
      <c r="F9188" s="299" t="s">
        <v>187</v>
      </c>
    </row>
    <row r="9189" spans="1:6" x14ac:dyDescent="0.3">
      <c r="A9189" s="299" t="s">
        <v>496</v>
      </c>
      <c r="B9189" s="300">
        <v>12</v>
      </c>
      <c r="C9189" s="299" t="s">
        <v>91</v>
      </c>
      <c r="D9189" s="299" t="s">
        <v>58</v>
      </c>
      <c r="E9189" s="302">
        <v>63.73684210526315</v>
      </c>
      <c r="F9189" s="299" t="s">
        <v>77</v>
      </c>
    </row>
    <row r="9190" spans="1:6" x14ac:dyDescent="0.3">
      <c r="A9190" s="299" t="s">
        <v>496</v>
      </c>
      <c r="B9190" s="300">
        <v>12</v>
      </c>
      <c r="C9190" s="299" t="s">
        <v>91</v>
      </c>
      <c r="D9190" s="299" t="s">
        <v>59</v>
      </c>
      <c r="E9190" s="302">
        <v>75.578947368421041</v>
      </c>
      <c r="F9190" s="299" t="s">
        <v>187</v>
      </c>
    </row>
    <row r="9191" spans="1:6" x14ac:dyDescent="0.3">
      <c r="A9191" s="299" t="s">
        <v>496</v>
      </c>
      <c r="B9191" s="300">
        <v>12</v>
      </c>
      <c r="C9191" s="299" t="s">
        <v>91</v>
      </c>
      <c r="D9191" s="299" t="s">
        <v>59</v>
      </c>
      <c r="E9191" s="302">
        <v>155.63157894736844</v>
      </c>
      <c r="F9191" s="299" t="s">
        <v>77</v>
      </c>
    </row>
    <row r="9192" spans="1:6" x14ac:dyDescent="0.3">
      <c r="A9192" s="299" t="s">
        <v>496</v>
      </c>
      <c r="B9192" s="300">
        <v>12</v>
      </c>
      <c r="C9192" s="299" t="s">
        <v>91</v>
      </c>
      <c r="D9192" s="299" t="s">
        <v>60</v>
      </c>
      <c r="E9192" s="302">
        <v>87.473684210526343</v>
      </c>
      <c r="F9192" s="299" t="s">
        <v>187</v>
      </c>
    </row>
    <row r="9193" spans="1:6" x14ac:dyDescent="0.3">
      <c r="A9193" s="299" t="s">
        <v>496</v>
      </c>
      <c r="B9193" s="300">
        <v>12</v>
      </c>
      <c r="C9193" s="299" t="s">
        <v>91</v>
      </c>
      <c r="D9193" s="299" t="s">
        <v>60</v>
      </c>
      <c r="E9193" s="302">
        <v>1069.1578947368423</v>
      </c>
      <c r="F9193" s="299" t="s">
        <v>77</v>
      </c>
    </row>
    <row r="9194" spans="1:6" x14ac:dyDescent="0.3">
      <c r="A9194" s="299" t="s">
        <v>496</v>
      </c>
      <c r="B9194" s="300">
        <v>12</v>
      </c>
      <c r="C9194" s="299" t="s">
        <v>91</v>
      </c>
      <c r="D9194" s="299" t="s">
        <v>61</v>
      </c>
      <c r="E9194" s="302">
        <v>0.99999999999999956</v>
      </c>
      <c r="F9194" s="299" t="s">
        <v>187</v>
      </c>
    </row>
    <row r="9195" spans="1:6" x14ac:dyDescent="0.3">
      <c r="A9195" s="299" t="s">
        <v>496</v>
      </c>
      <c r="B9195" s="300">
        <v>12</v>
      </c>
      <c r="C9195" s="299" t="s">
        <v>91</v>
      </c>
      <c r="D9195" s="299" t="s">
        <v>61</v>
      </c>
      <c r="E9195" s="302">
        <v>249.47368421052636</v>
      </c>
      <c r="F9195" s="299" t="s">
        <v>77</v>
      </c>
    </row>
    <row r="9196" spans="1:6" x14ac:dyDescent="0.3">
      <c r="A9196" s="299" t="s">
        <v>496</v>
      </c>
      <c r="B9196" s="300">
        <v>12</v>
      </c>
      <c r="C9196" s="299" t="s">
        <v>91</v>
      </c>
      <c r="D9196" s="299" t="s">
        <v>62</v>
      </c>
      <c r="E9196" s="302">
        <v>61.368421052631568</v>
      </c>
      <c r="F9196" s="299" t="s">
        <v>187</v>
      </c>
    </row>
    <row r="9197" spans="1:6" x14ac:dyDescent="0.3">
      <c r="A9197" s="299" t="s">
        <v>496</v>
      </c>
      <c r="B9197" s="300">
        <v>12</v>
      </c>
      <c r="C9197" s="299" t="s">
        <v>91</v>
      </c>
      <c r="D9197" s="299" t="s">
        <v>62</v>
      </c>
      <c r="E9197" s="302">
        <v>301.78947368421058</v>
      </c>
      <c r="F9197" s="299" t="s">
        <v>77</v>
      </c>
    </row>
    <row r="9198" spans="1:6" x14ac:dyDescent="0.3">
      <c r="A9198" s="299" t="s">
        <v>496</v>
      </c>
      <c r="B9198" s="300">
        <v>12</v>
      </c>
      <c r="C9198" s="299" t="s">
        <v>91</v>
      </c>
      <c r="D9198" s="299" t="s">
        <v>63</v>
      </c>
      <c r="E9198" s="302">
        <v>27.999999999999989</v>
      </c>
      <c r="F9198" s="299" t="s">
        <v>187</v>
      </c>
    </row>
    <row r="9199" spans="1:6" x14ac:dyDescent="0.3">
      <c r="A9199" s="299" t="s">
        <v>496</v>
      </c>
      <c r="B9199" s="300">
        <v>12</v>
      </c>
      <c r="C9199" s="299" t="s">
        <v>91</v>
      </c>
      <c r="D9199" s="299" t="s">
        <v>63</v>
      </c>
      <c r="E9199" s="302">
        <v>533.89473684210532</v>
      </c>
      <c r="F9199" s="299" t="s">
        <v>77</v>
      </c>
    </row>
    <row r="9200" spans="1:6" x14ac:dyDescent="0.3">
      <c r="A9200" s="299" t="s">
        <v>496</v>
      </c>
      <c r="B9200" s="300">
        <v>12</v>
      </c>
      <c r="C9200" s="299" t="s">
        <v>91</v>
      </c>
      <c r="D9200" s="299" t="s">
        <v>64</v>
      </c>
      <c r="E9200" s="302">
        <v>14.999999999999996</v>
      </c>
      <c r="F9200" s="299" t="s">
        <v>187</v>
      </c>
    </row>
    <row r="9201" spans="1:6" x14ac:dyDescent="0.3">
      <c r="A9201" s="299" t="s">
        <v>496</v>
      </c>
      <c r="B9201" s="300">
        <v>12</v>
      </c>
      <c r="C9201" s="299" t="s">
        <v>91</v>
      </c>
      <c r="D9201" s="299" t="s">
        <v>64</v>
      </c>
      <c r="E9201" s="302">
        <v>244.10526315789468</v>
      </c>
      <c r="F9201" s="299" t="s">
        <v>77</v>
      </c>
    </row>
    <row r="9202" spans="1:6" x14ac:dyDescent="0.3">
      <c r="A9202" s="299" t="s">
        <v>496</v>
      </c>
      <c r="B9202" s="300">
        <v>12</v>
      </c>
      <c r="C9202" s="299" t="s">
        <v>91</v>
      </c>
      <c r="D9202" s="299" t="s">
        <v>65</v>
      </c>
      <c r="E9202" s="302">
        <v>226.78947368421052</v>
      </c>
      <c r="F9202" s="299" t="s">
        <v>187</v>
      </c>
    </row>
    <row r="9203" spans="1:6" x14ac:dyDescent="0.3">
      <c r="A9203" s="299" t="s">
        <v>496</v>
      </c>
      <c r="B9203" s="300">
        <v>12</v>
      </c>
      <c r="C9203" s="299" t="s">
        <v>91</v>
      </c>
      <c r="D9203" s="299" t="s">
        <v>65</v>
      </c>
      <c r="E9203" s="302">
        <v>281.84210526315792</v>
      </c>
      <c r="F9203" s="299" t="s">
        <v>77</v>
      </c>
    </row>
    <row r="9204" spans="1:6" x14ac:dyDescent="0.3">
      <c r="A9204" s="299" t="s">
        <v>496</v>
      </c>
      <c r="B9204" s="300">
        <v>12</v>
      </c>
      <c r="C9204" s="299" t="s">
        <v>91</v>
      </c>
      <c r="D9204" s="299" t="s">
        <v>67</v>
      </c>
      <c r="E9204" s="302">
        <v>18.157894736842103</v>
      </c>
      <c r="F9204" s="299" t="s">
        <v>77</v>
      </c>
    </row>
    <row r="9205" spans="1:6" x14ac:dyDescent="0.3">
      <c r="A9205" s="299" t="s">
        <v>496</v>
      </c>
      <c r="B9205" s="300">
        <v>12</v>
      </c>
      <c r="C9205" s="299" t="s">
        <v>92</v>
      </c>
      <c r="D9205" s="299" t="s">
        <v>47</v>
      </c>
      <c r="E9205" s="302">
        <v>36.210526315789465</v>
      </c>
      <c r="F9205" s="299" t="s">
        <v>187</v>
      </c>
    </row>
    <row r="9206" spans="1:6" x14ac:dyDescent="0.3">
      <c r="A9206" s="299" t="s">
        <v>496</v>
      </c>
      <c r="B9206" s="300">
        <v>12</v>
      </c>
      <c r="C9206" s="299" t="s">
        <v>92</v>
      </c>
      <c r="D9206" s="299" t="s">
        <v>47</v>
      </c>
      <c r="E9206" s="302">
        <v>0.99999999999999956</v>
      </c>
      <c r="F9206" s="299" t="s">
        <v>81</v>
      </c>
    </row>
    <row r="9207" spans="1:6" x14ac:dyDescent="0.3">
      <c r="A9207" s="299" t="s">
        <v>496</v>
      </c>
      <c r="B9207" s="300">
        <v>12</v>
      </c>
      <c r="C9207" s="299" t="s">
        <v>92</v>
      </c>
      <c r="D9207" s="299" t="s">
        <v>47</v>
      </c>
      <c r="E9207" s="302">
        <v>6.9999999999999973</v>
      </c>
      <c r="F9207" s="299" t="s">
        <v>80</v>
      </c>
    </row>
    <row r="9208" spans="1:6" x14ac:dyDescent="0.3">
      <c r="A9208" s="299" t="s">
        <v>496</v>
      </c>
      <c r="B9208" s="300">
        <v>12</v>
      </c>
      <c r="C9208" s="299" t="s">
        <v>92</v>
      </c>
      <c r="D9208" s="299" t="s">
        <v>47</v>
      </c>
      <c r="E9208" s="302">
        <v>31.999999999999986</v>
      </c>
      <c r="F9208" s="299" t="s">
        <v>188</v>
      </c>
    </row>
    <row r="9209" spans="1:6" x14ac:dyDescent="0.3">
      <c r="A9209" s="299" t="s">
        <v>496</v>
      </c>
      <c r="B9209" s="300">
        <v>12</v>
      </c>
      <c r="C9209" s="299" t="s">
        <v>92</v>
      </c>
      <c r="D9209" s="299" t="s">
        <v>47</v>
      </c>
      <c r="E9209" s="302">
        <v>142.26315789473685</v>
      </c>
      <c r="F9209" s="299" t="s">
        <v>77</v>
      </c>
    </row>
    <row r="9210" spans="1:6" x14ac:dyDescent="0.3">
      <c r="A9210" s="299" t="s">
        <v>496</v>
      </c>
      <c r="B9210" s="300">
        <v>12</v>
      </c>
      <c r="C9210" s="299" t="s">
        <v>92</v>
      </c>
      <c r="D9210" s="299" t="s">
        <v>48</v>
      </c>
      <c r="E9210" s="302">
        <v>11.000000000000005</v>
      </c>
      <c r="F9210" s="299" t="s">
        <v>77</v>
      </c>
    </row>
    <row r="9211" spans="1:6" x14ac:dyDescent="0.3">
      <c r="A9211" s="299" t="s">
        <v>496</v>
      </c>
      <c r="B9211" s="300">
        <v>12</v>
      </c>
      <c r="C9211" s="299" t="s">
        <v>92</v>
      </c>
      <c r="D9211" s="299" t="s">
        <v>49</v>
      </c>
      <c r="E9211" s="302">
        <v>112.1052631578947</v>
      </c>
      <c r="F9211" s="299" t="s">
        <v>187</v>
      </c>
    </row>
    <row r="9212" spans="1:6" x14ac:dyDescent="0.3">
      <c r="A9212" s="299" t="s">
        <v>496</v>
      </c>
      <c r="B9212" s="300">
        <v>12</v>
      </c>
      <c r="C9212" s="299" t="s">
        <v>92</v>
      </c>
      <c r="D9212" s="299" t="s">
        <v>49</v>
      </c>
      <c r="E9212" s="302">
        <v>2878.0526315789471</v>
      </c>
      <c r="F9212" s="299" t="s">
        <v>77</v>
      </c>
    </row>
    <row r="9213" spans="1:6" x14ac:dyDescent="0.3">
      <c r="A9213" s="299" t="s">
        <v>496</v>
      </c>
      <c r="B9213" s="300">
        <v>12</v>
      </c>
      <c r="C9213" s="299" t="s">
        <v>92</v>
      </c>
      <c r="D9213" s="299" t="s">
        <v>50</v>
      </c>
      <c r="E9213" s="302">
        <v>0.99999999999999956</v>
      </c>
      <c r="F9213" s="299" t="s">
        <v>187</v>
      </c>
    </row>
    <row r="9214" spans="1:6" x14ac:dyDescent="0.3">
      <c r="A9214" s="299" t="s">
        <v>496</v>
      </c>
      <c r="B9214" s="300">
        <v>12</v>
      </c>
      <c r="C9214" s="299" t="s">
        <v>92</v>
      </c>
      <c r="D9214" s="299" t="s">
        <v>50</v>
      </c>
      <c r="E9214" s="302">
        <v>15.999999999999993</v>
      </c>
      <c r="F9214" s="299" t="s">
        <v>77</v>
      </c>
    </row>
    <row r="9215" spans="1:6" x14ac:dyDescent="0.3">
      <c r="A9215" s="299" t="s">
        <v>496</v>
      </c>
      <c r="B9215" s="300">
        <v>12</v>
      </c>
      <c r="C9215" s="299" t="s">
        <v>92</v>
      </c>
      <c r="D9215" s="299" t="s">
        <v>51</v>
      </c>
      <c r="E9215" s="302">
        <v>3.9999999999999982</v>
      </c>
      <c r="F9215" s="299" t="s">
        <v>187</v>
      </c>
    </row>
    <row r="9216" spans="1:6" x14ac:dyDescent="0.3">
      <c r="A9216" s="299" t="s">
        <v>496</v>
      </c>
      <c r="B9216" s="300">
        <v>12</v>
      </c>
      <c r="C9216" s="299" t="s">
        <v>92</v>
      </c>
      <c r="D9216" s="299" t="s">
        <v>51</v>
      </c>
      <c r="E9216" s="302">
        <v>178.00000000000003</v>
      </c>
      <c r="F9216" s="299" t="s">
        <v>77</v>
      </c>
    </row>
    <row r="9217" spans="1:6" x14ac:dyDescent="0.3">
      <c r="A9217" s="299" t="s">
        <v>496</v>
      </c>
      <c r="B9217" s="300">
        <v>12</v>
      </c>
      <c r="C9217" s="299" t="s">
        <v>92</v>
      </c>
      <c r="D9217" s="299" t="s">
        <v>52</v>
      </c>
      <c r="E9217" s="302">
        <v>740.94736842105272</v>
      </c>
      <c r="F9217" s="299" t="s">
        <v>187</v>
      </c>
    </row>
    <row r="9218" spans="1:6" x14ac:dyDescent="0.3">
      <c r="A9218" s="299" t="s">
        <v>496</v>
      </c>
      <c r="B9218" s="300">
        <v>12</v>
      </c>
      <c r="C9218" s="299" t="s">
        <v>92</v>
      </c>
      <c r="D9218" s="299" t="s">
        <v>52</v>
      </c>
      <c r="E9218" s="302">
        <v>1905.3157894736842</v>
      </c>
      <c r="F9218" s="299" t="s">
        <v>77</v>
      </c>
    </row>
    <row r="9219" spans="1:6" x14ac:dyDescent="0.3">
      <c r="A9219" s="299" t="s">
        <v>496</v>
      </c>
      <c r="B9219" s="300">
        <v>12</v>
      </c>
      <c r="C9219" s="299" t="s">
        <v>92</v>
      </c>
      <c r="D9219" s="299" t="s">
        <v>53</v>
      </c>
      <c r="E9219" s="302">
        <v>590.78947368421041</v>
      </c>
      <c r="F9219" s="299" t="s">
        <v>187</v>
      </c>
    </row>
    <row r="9220" spans="1:6" x14ac:dyDescent="0.3">
      <c r="A9220" s="299" t="s">
        <v>496</v>
      </c>
      <c r="B9220" s="300">
        <v>12</v>
      </c>
      <c r="C9220" s="299" t="s">
        <v>92</v>
      </c>
      <c r="D9220" s="299" t="s">
        <v>53</v>
      </c>
      <c r="E9220" s="302">
        <v>1.9999999999999991</v>
      </c>
      <c r="F9220" s="299" t="s">
        <v>80</v>
      </c>
    </row>
    <row r="9221" spans="1:6" x14ac:dyDescent="0.3">
      <c r="A9221" s="299" t="s">
        <v>496</v>
      </c>
      <c r="B9221" s="300">
        <v>12</v>
      </c>
      <c r="C9221" s="299" t="s">
        <v>92</v>
      </c>
      <c r="D9221" s="299" t="s">
        <v>53</v>
      </c>
      <c r="E9221" s="302">
        <v>2399.2631578947362</v>
      </c>
      <c r="F9221" s="299" t="s">
        <v>77</v>
      </c>
    </row>
    <row r="9222" spans="1:6" x14ac:dyDescent="0.3">
      <c r="A9222" s="299" t="s">
        <v>496</v>
      </c>
      <c r="B9222" s="300">
        <v>12</v>
      </c>
      <c r="C9222" s="299" t="s">
        <v>92</v>
      </c>
      <c r="D9222" s="299" t="s">
        <v>54</v>
      </c>
      <c r="E9222" s="302">
        <v>707.42105263157896</v>
      </c>
      <c r="F9222" s="299" t="s">
        <v>187</v>
      </c>
    </row>
    <row r="9223" spans="1:6" x14ac:dyDescent="0.3">
      <c r="A9223" s="299" t="s">
        <v>496</v>
      </c>
      <c r="B9223" s="300">
        <v>12</v>
      </c>
      <c r="C9223" s="299" t="s">
        <v>92</v>
      </c>
      <c r="D9223" s="299" t="s">
        <v>54</v>
      </c>
      <c r="E9223" s="302">
        <v>3.0000000000000004</v>
      </c>
      <c r="F9223" s="299" t="s">
        <v>80</v>
      </c>
    </row>
    <row r="9224" spans="1:6" x14ac:dyDescent="0.3">
      <c r="A9224" s="299" t="s">
        <v>496</v>
      </c>
      <c r="B9224" s="300">
        <v>12</v>
      </c>
      <c r="C9224" s="299" t="s">
        <v>92</v>
      </c>
      <c r="D9224" s="299" t="s">
        <v>54</v>
      </c>
      <c r="E9224" s="302">
        <v>1543.5263157894738</v>
      </c>
      <c r="F9224" s="299" t="s">
        <v>77</v>
      </c>
    </row>
    <row r="9225" spans="1:6" x14ac:dyDescent="0.3">
      <c r="A9225" s="299" t="s">
        <v>496</v>
      </c>
      <c r="B9225" s="300">
        <v>12</v>
      </c>
      <c r="C9225" s="299" t="s">
        <v>92</v>
      </c>
      <c r="D9225" s="299" t="s">
        <v>55</v>
      </c>
      <c r="E9225" s="302">
        <v>768.26315789473688</v>
      </c>
      <c r="F9225" s="299" t="s">
        <v>187</v>
      </c>
    </row>
    <row r="9226" spans="1:6" x14ac:dyDescent="0.3">
      <c r="A9226" s="299" t="s">
        <v>496</v>
      </c>
      <c r="B9226" s="300">
        <v>12</v>
      </c>
      <c r="C9226" s="299" t="s">
        <v>92</v>
      </c>
      <c r="D9226" s="299" t="s">
        <v>55</v>
      </c>
      <c r="E9226" s="302">
        <v>2747.0526315789475</v>
      </c>
      <c r="F9226" s="299" t="s">
        <v>77</v>
      </c>
    </row>
    <row r="9227" spans="1:6" x14ac:dyDescent="0.3">
      <c r="A9227" s="299" t="s">
        <v>496</v>
      </c>
      <c r="B9227" s="300">
        <v>12</v>
      </c>
      <c r="C9227" s="299" t="s">
        <v>92</v>
      </c>
      <c r="D9227" s="299" t="s">
        <v>56</v>
      </c>
      <c r="E9227" s="302">
        <v>46.947368421052623</v>
      </c>
      <c r="F9227" s="299" t="s">
        <v>187</v>
      </c>
    </row>
    <row r="9228" spans="1:6" x14ac:dyDescent="0.3">
      <c r="A9228" s="299" t="s">
        <v>496</v>
      </c>
      <c r="B9228" s="300">
        <v>12</v>
      </c>
      <c r="C9228" s="299" t="s">
        <v>92</v>
      </c>
      <c r="D9228" s="299" t="s">
        <v>56</v>
      </c>
      <c r="E9228" s="302">
        <v>113.1578947368421</v>
      </c>
      <c r="F9228" s="299" t="s">
        <v>77</v>
      </c>
    </row>
    <row r="9229" spans="1:6" x14ac:dyDescent="0.3">
      <c r="A9229" s="299" t="s">
        <v>496</v>
      </c>
      <c r="B9229" s="300">
        <v>12</v>
      </c>
      <c r="C9229" s="299" t="s">
        <v>92</v>
      </c>
      <c r="D9229" s="299" t="s">
        <v>57</v>
      </c>
      <c r="E9229" s="302">
        <v>13.84210526315789</v>
      </c>
      <c r="F9229" s="299" t="s">
        <v>187</v>
      </c>
    </row>
    <row r="9230" spans="1:6" x14ac:dyDescent="0.3">
      <c r="A9230" s="299" t="s">
        <v>496</v>
      </c>
      <c r="B9230" s="300">
        <v>12</v>
      </c>
      <c r="C9230" s="299" t="s">
        <v>92</v>
      </c>
      <c r="D9230" s="299" t="s">
        <v>57</v>
      </c>
      <c r="E9230" s="302">
        <v>69.368421052631604</v>
      </c>
      <c r="F9230" s="299" t="s">
        <v>77</v>
      </c>
    </row>
    <row r="9231" spans="1:6" x14ac:dyDescent="0.3">
      <c r="A9231" s="299" t="s">
        <v>496</v>
      </c>
      <c r="B9231" s="300">
        <v>12</v>
      </c>
      <c r="C9231" s="299" t="s">
        <v>92</v>
      </c>
      <c r="D9231" s="299" t="s">
        <v>58</v>
      </c>
      <c r="E9231" s="302">
        <v>50.315789473684205</v>
      </c>
      <c r="F9231" s="299" t="s">
        <v>187</v>
      </c>
    </row>
    <row r="9232" spans="1:6" x14ac:dyDescent="0.3">
      <c r="A9232" s="299" t="s">
        <v>496</v>
      </c>
      <c r="B9232" s="300">
        <v>12</v>
      </c>
      <c r="C9232" s="299" t="s">
        <v>92</v>
      </c>
      <c r="D9232" s="299" t="s">
        <v>58</v>
      </c>
      <c r="E9232" s="302">
        <v>94.368421052631575</v>
      </c>
      <c r="F9232" s="299" t="s">
        <v>77</v>
      </c>
    </row>
    <row r="9233" spans="1:6" x14ac:dyDescent="0.3">
      <c r="A9233" s="299" t="s">
        <v>496</v>
      </c>
      <c r="B9233" s="300">
        <v>12</v>
      </c>
      <c r="C9233" s="299" t="s">
        <v>92</v>
      </c>
      <c r="D9233" s="299" t="s">
        <v>59</v>
      </c>
      <c r="E9233" s="302">
        <v>113.57894736842104</v>
      </c>
      <c r="F9233" s="299" t="s">
        <v>187</v>
      </c>
    </row>
    <row r="9234" spans="1:6" x14ac:dyDescent="0.3">
      <c r="A9234" s="299" t="s">
        <v>496</v>
      </c>
      <c r="B9234" s="300">
        <v>12</v>
      </c>
      <c r="C9234" s="299" t="s">
        <v>92</v>
      </c>
      <c r="D9234" s="299" t="s">
        <v>59</v>
      </c>
      <c r="E9234" s="302">
        <v>270.73684210526324</v>
      </c>
      <c r="F9234" s="299" t="s">
        <v>77</v>
      </c>
    </row>
    <row r="9235" spans="1:6" x14ac:dyDescent="0.3">
      <c r="A9235" s="299" t="s">
        <v>496</v>
      </c>
      <c r="B9235" s="300">
        <v>12</v>
      </c>
      <c r="C9235" s="299" t="s">
        <v>92</v>
      </c>
      <c r="D9235" s="299" t="s">
        <v>60</v>
      </c>
      <c r="E9235" s="302">
        <v>163.26315789473682</v>
      </c>
      <c r="F9235" s="299" t="s">
        <v>187</v>
      </c>
    </row>
    <row r="9236" spans="1:6" x14ac:dyDescent="0.3">
      <c r="A9236" s="299" t="s">
        <v>496</v>
      </c>
      <c r="B9236" s="300">
        <v>12</v>
      </c>
      <c r="C9236" s="299" t="s">
        <v>92</v>
      </c>
      <c r="D9236" s="299" t="s">
        <v>60</v>
      </c>
      <c r="E9236" s="302">
        <v>1302.8421052631579</v>
      </c>
      <c r="F9236" s="299" t="s">
        <v>77</v>
      </c>
    </row>
    <row r="9237" spans="1:6" x14ac:dyDescent="0.3">
      <c r="A9237" s="299" t="s">
        <v>496</v>
      </c>
      <c r="B9237" s="300">
        <v>12</v>
      </c>
      <c r="C9237" s="299" t="s">
        <v>92</v>
      </c>
      <c r="D9237" s="299" t="s">
        <v>61</v>
      </c>
      <c r="E9237" s="302">
        <v>227</v>
      </c>
      <c r="F9237" s="299" t="s">
        <v>77</v>
      </c>
    </row>
    <row r="9238" spans="1:6" x14ac:dyDescent="0.3">
      <c r="A9238" s="299" t="s">
        <v>496</v>
      </c>
      <c r="B9238" s="300">
        <v>12</v>
      </c>
      <c r="C9238" s="299" t="s">
        <v>92</v>
      </c>
      <c r="D9238" s="299" t="s">
        <v>62</v>
      </c>
      <c r="E9238" s="302">
        <v>65.157894736842096</v>
      </c>
      <c r="F9238" s="299" t="s">
        <v>187</v>
      </c>
    </row>
    <row r="9239" spans="1:6" x14ac:dyDescent="0.3">
      <c r="A9239" s="299" t="s">
        <v>496</v>
      </c>
      <c r="B9239" s="300">
        <v>12</v>
      </c>
      <c r="C9239" s="299" t="s">
        <v>92</v>
      </c>
      <c r="D9239" s="299" t="s">
        <v>62</v>
      </c>
      <c r="E9239" s="302">
        <v>340.15789473684208</v>
      </c>
      <c r="F9239" s="299" t="s">
        <v>77</v>
      </c>
    </row>
    <row r="9240" spans="1:6" x14ac:dyDescent="0.3">
      <c r="A9240" s="299" t="s">
        <v>496</v>
      </c>
      <c r="B9240" s="300">
        <v>12</v>
      </c>
      <c r="C9240" s="299" t="s">
        <v>92</v>
      </c>
      <c r="D9240" s="299" t="s">
        <v>63</v>
      </c>
      <c r="E9240" s="302">
        <v>47.052631578947363</v>
      </c>
      <c r="F9240" s="299" t="s">
        <v>187</v>
      </c>
    </row>
    <row r="9241" spans="1:6" x14ac:dyDescent="0.3">
      <c r="A9241" s="299" t="s">
        <v>496</v>
      </c>
      <c r="B9241" s="300">
        <v>12</v>
      </c>
      <c r="C9241" s="299" t="s">
        <v>92</v>
      </c>
      <c r="D9241" s="299" t="s">
        <v>63</v>
      </c>
      <c r="E9241" s="302">
        <v>767.00000000000057</v>
      </c>
      <c r="F9241" s="299" t="s">
        <v>77</v>
      </c>
    </row>
    <row r="9242" spans="1:6" x14ac:dyDescent="0.3">
      <c r="A9242" s="299" t="s">
        <v>496</v>
      </c>
      <c r="B9242" s="300">
        <v>12</v>
      </c>
      <c r="C9242" s="299" t="s">
        <v>92</v>
      </c>
      <c r="D9242" s="299" t="s">
        <v>64</v>
      </c>
      <c r="E9242" s="302">
        <v>36.210526315789465</v>
      </c>
      <c r="F9242" s="299" t="s">
        <v>187</v>
      </c>
    </row>
    <row r="9243" spans="1:6" x14ac:dyDescent="0.3">
      <c r="A9243" s="299" t="s">
        <v>496</v>
      </c>
      <c r="B9243" s="300">
        <v>12</v>
      </c>
      <c r="C9243" s="299" t="s">
        <v>92</v>
      </c>
      <c r="D9243" s="299" t="s">
        <v>64</v>
      </c>
      <c r="E9243" s="302">
        <v>277.21052631578948</v>
      </c>
      <c r="F9243" s="299" t="s">
        <v>77</v>
      </c>
    </row>
    <row r="9244" spans="1:6" x14ac:dyDescent="0.3">
      <c r="A9244" s="299" t="s">
        <v>496</v>
      </c>
      <c r="B9244" s="300">
        <v>12</v>
      </c>
      <c r="C9244" s="299" t="s">
        <v>92</v>
      </c>
      <c r="D9244" s="299" t="s">
        <v>65</v>
      </c>
      <c r="E9244" s="302">
        <v>159.21052631578948</v>
      </c>
      <c r="F9244" s="299" t="s">
        <v>187</v>
      </c>
    </row>
    <row r="9245" spans="1:6" x14ac:dyDescent="0.3">
      <c r="A9245" s="299" t="s">
        <v>496</v>
      </c>
      <c r="B9245" s="300">
        <v>12</v>
      </c>
      <c r="C9245" s="299" t="s">
        <v>92</v>
      </c>
      <c r="D9245" s="299" t="s">
        <v>65</v>
      </c>
      <c r="E9245" s="302">
        <v>293.73684210526318</v>
      </c>
      <c r="F9245" s="299" t="s">
        <v>77</v>
      </c>
    </row>
    <row r="9246" spans="1:6" x14ac:dyDescent="0.3">
      <c r="A9246" s="299" t="s">
        <v>496</v>
      </c>
      <c r="B9246" s="300">
        <v>12</v>
      </c>
      <c r="C9246" s="299" t="s">
        <v>92</v>
      </c>
      <c r="D9246" s="299" t="s">
        <v>67</v>
      </c>
      <c r="E9246" s="302">
        <v>102.9473684210526</v>
      </c>
      <c r="F9246" s="299" t="s">
        <v>77</v>
      </c>
    </row>
    <row r="9247" spans="1:6" x14ac:dyDescent="0.3">
      <c r="A9247" s="299" t="s">
        <v>496</v>
      </c>
      <c r="B9247" s="300">
        <v>13</v>
      </c>
      <c r="C9247" s="299" t="s">
        <v>91</v>
      </c>
      <c r="D9247" s="299" t="s">
        <v>47</v>
      </c>
      <c r="E9247" s="302">
        <v>42.684210526315788</v>
      </c>
      <c r="F9247" s="299" t="s">
        <v>187</v>
      </c>
    </row>
    <row r="9248" spans="1:6" x14ac:dyDescent="0.3">
      <c r="A9248" s="299" t="s">
        <v>496</v>
      </c>
      <c r="B9248" s="300">
        <v>13</v>
      </c>
      <c r="C9248" s="299" t="s">
        <v>91</v>
      </c>
      <c r="D9248" s="299" t="s">
        <v>47</v>
      </c>
      <c r="E9248" s="302">
        <v>3.0000000000000004</v>
      </c>
      <c r="F9248" s="299" t="s">
        <v>188</v>
      </c>
    </row>
    <row r="9249" spans="1:6" x14ac:dyDescent="0.3">
      <c r="A9249" s="299" t="s">
        <v>496</v>
      </c>
      <c r="B9249" s="300">
        <v>13</v>
      </c>
      <c r="C9249" s="299" t="s">
        <v>91</v>
      </c>
      <c r="D9249" s="299" t="s">
        <v>47</v>
      </c>
      <c r="E9249" s="302">
        <v>63.73684210526315</v>
      </c>
      <c r="F9249" s="299" t="s">
        <v>77</v>
      </c>
    </row>
    <row r="9250" spans="1:6" x14ac:dyDescent="0.3">
      <c r="A9250" s="299" t="s">
        <v>496</v>
      </c>
      <c r="B9250" s="300">
        <v>13</v>
      </c>
      <c r="C9250" s="299" t="s">
        <v>91</v>
      </c>
      <c r="D9250" s="299" t="s">
        <v>48</v>
      </c>
      <c r="E9250" s="302">
        <v>3.0000000000000004</v>
      </c>
      <c r="F9250" s="299" t="s">
        <v>77</v>
      </c>
    </row>
    <row r="9251" spans="1:6" x14ac:dyDescent="0.3">
      <c r="A9251" s="299" t="s">
        <v>496</v>
      </c>
      <c r="B9251" s="300">
        <v>13</v>
      </c>
      <c r="C9251" s="299" t="s">
        <v>91</v>
      </c>
      <c r="D9251" s="299" t="s">
        <v>49</v>
      </c>
      <c r="E9251" s="302">
        <v>13.894736842105258</v>
      </c>
      <c r="F9251" s="299" t="s">
        <v>187</v>
      </c>
    </row>
    <row r="9252" spans="1:6" x14ac:dyDescent="0.3">
      <c r="A9252" s="299" t="s">
        <v>496</v>
      </c>
      <c r="B9252" s="300">
        <v>13</v>
      </c>
      <c r="C9252" s="299" t="s">
        <v>91</v>
      </c>
      <c r="D9252" s="299" t="s">
        <v>49</v>
      </c>
      <c r="E9252" s="302">
        <v>482.9473684210526</v>
      </c>
      <c r="F9252" s="299" t="s">
        <v>77</v>
      </c>
    </row>
    <row r="9253" spans="1:6" x14ac:dyDescent="0.3">
      <c r="A9253" s="299" t="s">
        <v>496</v>
      </c>
      <c r="B9253" s="300">
        <v>13</v>
      </c>
      <c r="C9253" s="299" t="s">
        <v>91</v>
      </c>
      <c r="D9253" s="299" t="s">
        <v>50</v>
      </c>
      <c r="E9253" s="302">
        <v>0.99999999999999956</v>
      </c>
      <c r="F9253" s="299" t="s">
        <v>187</v>
      </c>
    </row>
    <row r="9254" spans="1:6" x14ac:dyDescent="0.3">
      <c r="A9254" s="299" t="s">
        <v>496</v>
      </c>
      <c r="B9254" s="300">
        <v>13</v>
      </c>
      <c r="C9254" s="299" t="s">
        <v>91</v>
      </c>
      <c r="D9254" s="299" t="s">
        <v>50</v>
      </c>
      <c r="E9254" s="302">
        <v>5.0000000000000009</v>
      </c>
      <c r="F9254" s="299" t="s">
        <v>77</v>
      </c>
    </row>
    <row r="9255" spans="1:6" x14ac:dyDescent="0.3">
      <c r="A9255" s="299" t="s">
        <v>496</v>
      </c>
      <c r="B9255" s="300">
        <v>13</v>
      </c>
      <c r="C9255" s="299" t="s">
        <v>91</v>
      </c>
      <c r="D9255" s="299" t="s">
        <v>51</v>
      </c>
      <c r="E9255" s="302">
        <v>0.99999999999999956</v>
      </c>
      <c r="F9255" s="299" t="s">
        <v>187</v>
      </c>
    </row>
    <row r="9256" spans="1:6" x14ac:dyDescent="0.3">
      <c r="A9256" s="299" t="s">
        <v>496</v>
      </c>
      <c r="B9256" s="300">
        <v>13</v>
      </c>
      <c r="C9256" s="299" t="s">
        <v>91</v>
      </c>
      <c r="D9256" s="299" t="s">
        <v>51</v>
      </c>
      <c r="E9256" s="302">
        <v>13</v>
      </c>
      <c r="F9256" s="299" t="s">
        <v>77</v>
      </c>
    </row>
    <row r="9257" spans="1:6" x14ac:dyDescent="0.3">
      <c r="A9257" s="299" t="s">
        <v>496</v>
      </c>
      <c r="B9257" s="300">
        <v>13</v>
      </c>
      <c r="C9257" s="299" t="s">
        <v>91</v>
      </c>
      <c r="D9257" s="299" t="s">
        <v>52</v>
      </c>
      <c r="E9257" s="302">
        <v>55.684210526315766</v>
      </c>
      <c r="F9257" s="299" t="s">
        <v>187</v>
      </c>
    </row>
    <row r="9258" spans="1:6" x14ac:dyDescent="0.3">
      <c r="A9258" s="299" t="s">
        <v>496</v>
      </c>
      <c r="B9258" s="300">
        <v>13</v>
      </c>
      <c r="C9258" s="299" t="s">
        <v>91</v>
      </c>
      <c r="D9258" s="299" t="s">
        <v>52</v>
      </c>
      <c r="E9258" s="302">
        <v>1012.8421052631579</v>
      </c>
      <c r="F9258" s="299" t="s">
        <v>77</v>
      </c>
    </row>
    <row r="9259" spans="1:6" x14ac:dyDescent="0.3">
      <c r="A9259" s="299" t="s">
        <v>496</v>
      </c>
      <c r="B9259" s="300">
        <v>13</v>
      </c>
      <c r="C9259" s="299" t="s">
        <v>91</v>
      </c>
      <c r="D9259" s="299" t="s">
        <v>53</v>
      </c>
      <c r="E9259" s="302">
        <v>505.73684210526324</v>
      </c>
      <c r="F9259" s="299" t="s">
        <v>187</v>
      </c>
    </row>
    <row r="9260" spans="1:6" x14ac:dyDescent="0.3">
      <c r="A9260" s="299" t="s">
        <v>496</v>
      </c>
      <c r="B9260" s="300">
        <v>13</v>
      </c>
      <c r="C9260" s="299" t="s">
        <v>91</v>
      </c>
      <c r="D9260" s="299" t="s">
        <v>53</v>
      </c>
      <c r="E9260" s="302">
        <v>427.21052631578954</v>
      </c>
      <c r="F9260" s="299" t="s">
        <v>77</v>
      </c>
    </row>
    <row r="9261" spans="1:6" x14ac:dyDescent="0.3">
      <c r="A9261" s="299" t="s">
        <v>496</v>
      </c>
      <c r="B9261" s="300">
        <v>13</v>
      </c>
      <c r="C9261" s="299" t="s">
        <v>91</v>
      </c>
      <c r="D9261" s="299" t="s">
        <v>54</v>
      </c>
      <c r="E9261" s="302">
        <v>79</v>
      </c>
      <c r="F9261" s="299" t="s">
        <v>187</v>
      </c>
    </row>
    <row r="9262" spans="1:6" x14ac:dyDescent="0.3">
      <c r="A9262" s="299" t="s">
        <v>496</v>
      </c>
      <c r="B9262" s="300">
        <v>13</v>
      </c>
      <c r="C9262" s="299" t="s">
        <v>91</v>
      </c>
      <c r="D9262" s="299" t="s">
        <v>54</v>
      </c>
      <c r="E9262" s="302">
        <v>107.36842105263158</v>
      </c>
      <c r="F9262" s="299" t="s">
        <v>77</v>
      </c>
    </row>
    <row r="9263" spans="1:6" x14ac:dyDescent="0.3">
      <c r="A9263" s="299" t="s">
        <v>496</v>
      </c>
      <c r="B9263" s="300">
        <v>13</v>
      </c>
      <c r="C9263" s="299" t="s">
        <v>91</v>
      </c>
      <c r="D9263" s="299" t="s">
        <v>55</v>
      </c>
      <c r="E9263" s="302">
        <v>187.99999999999997</v>
      </c>
      <c r="F9263" s="299" t="s">
        <v>187</v>
      </c>
    </row>
    <row r="9264" spans="1:6" x14ac:dyDescent="0.3">
      <c r="A9264" s="299" t="s">
        <v>496</v>
      </c>
      <c r="B9264" s="300">
        <v>13</v>
      </c>
      <c r="C9264" s="299" t="s">
        <v>91</v>
      </c>
      <c r="D9264" s="299" t="s">
        <v>55</v>
      </c>
      <c r="E9264" s="302">
        <v>762.78947368421041</v>
      </c>
      <c r="F9264" s="299" t="s">
        <v>77</v>
      </c>
    </row>
    <row r="9265" spans="1:6" x14ac:dyDescent="0.3">
      <c r="A9265" s="299" t="s">
        <v>496</v>
      </c>
      <c r="B9265" s="300">
        <v>13</v>
      </c>
      <c r="C9265" s="299" t="s">
        <v>91</v>
      </c>
      <c r="D9265" s="299" t="s">
        <v>56</v>
      </c>
      <c r="E9265" s="302">
        <v>15.157894736842101</v>
      </c>
      <c r="F9265" s="299" t="s">
        <v>187</v>
      </c>
    </row>
    <row r="9266" spans="1:6" x14ac:dyDescent="0.3">
      <c r="A9266" s="299" t="s">
        <v>496</v>
      </c>
      <c r="B9266" s="300">
        <v>13</v>
      </c>
      <c r="C9266" s="299" t="s">
        <v>91</v>
      </c>
      <c r="D9266" s="299" t="s">
        <v>56</v>
      </c>
      <c r="E9266" s="302">
        <v>40.578947368421069</v>
      </c>
      <c r="F9266" s="299" t="s">
        <v>77</v>
      </c>
    </row>
    <row r="9267" spans="1:6" x14ac:dyDescent="0.3">
      <c r="A9267" s="299" t="s">
        <v>496</v>
      </c>
      <c r="B9267" s="300">
        <v>13</v>
      </c>
      <c r="C9267" s="299" t="s">
        <v>91</v>
      </c>
      <c r="D9267" s="299" t="s">
        <v>57</v>
      </c>
      <c r="E9267" s="302">
        <v>5.0000000000000009</v>
      </c>
      <c r="F9267" s="299" t="s">
        <v>187</v>
      </c>
    </row>
    <row r="9268" spans="1:6" x14ac:dyDescent="0.3">
      <c r="A9268" s="299" t="s">
        <v>496</v>
      </c>
      <c r="B9268" s="300">
        <v>13</v>
      </c>
      <c r="C9268" s="299" t="s">
        <v>91</v>
      </c>
      <c r="D9268" s="299" t="s">
        <v>57</v>
      </c>
      <c r="E9268" s="302">
        <v>6.3684210526315779</v>
      </c>
      <c r="F9268" s="299" t="s">
        <v>77</v>
      </c>
    </row>
    <row r="9269" spans="1:6" x14ac:dyDescent="0.3">
      <c r="A9269" s="299" t="s">
        <v>496</v>
      </c>
      <c r="B9269" s="300">
        <v>13</v>
      </c>
      <c r="C9269" s="299" t="s">
        <v>91</v>
      </c>
      <c r="D9269" s="299" t="s">
        <v>58</v>
      </c>
      <c r="E9269" s="302">
        <v>3.0000000000000004</v>
      </c>
      <c r="F9269" s="299" t="s">
        <v>77</v>
      </c>
    </row>
    <row r="9270" spans="1:6" x14ac:dyDescent="0.3">
      <c r="A9270" s="299" t="s">
        <v>496</v>
      </c>
      <c r="B9270" s="300">
        <v>13</v>
      </c>
      <c r="C9270" s="299" t="s">
        <v>91</v>
      </c>
      <c r="D9270" s="299" t="s">
        <v>59</v>
      </c>
      <c r="E9270" s="302">
        <v>21.526315789473678</v>
      </c>
      <c r="F9270" s="299" t="s">
        <v>187</v>
      </c>
    </row>
    <row r="9271" spans="1:6" x14ac:dyDescent="0.3">
      <c r="A9271" s="299" t="s">
        <v>496</v>
      </c>
      <c r="B9271" s="300">
        <v>13</v>
      </c>
      <c r="C9271" s="299" t="s">
        <v>91</v>
      </c>
      <c r="D9271" s="299" t="s">
        <v>59</v>
      </c>
      <c r="E9271" s="302">
        <v>51.10526315789474</v>
      </c>
      <c r="F9271" s="299" t="s">
        <v>77</v>
      </c>
    </row>
    <row r="9272" spans="1:6" x14ac:dyDescent="0.3">
      <c r="A9272" s="299" t="s">
        <v>496</v>
      </c>
      <c r="B9272" s="300">
        <v>13</v>
      </c>
      <c r="C9272" s="299" t="s">
        <v>91</v>
      </c>
      <c r="D9272" s="299" t="s">
        <v>60</v>
      </c>
      <c r="E9272" s="302">
        <v>22.631578947368421</v>
      </c>
      <c r="F9272" s="299" t="s">
        <v>187</v>
      </c>
    </row>
    <row r="9273" spans="1:6" x14ac:dyDescent="0.3">
      <c r="A9273" s="299" t="s">
        <v>496</v>
      </c>
      <c r="B9273" s="300">
        <v>13</v>
      </c>
      <c r="C9273" s="299" t="s">
        <v>91</v>
      </c>
      <c r="D9273" s="299" t="s">
        <v>60</v>
      </c>
      <c r="E9273" s="302">
        <v>167.42105263157896</v>
      </c>
      <c r="F9273" s="299" t="s">
        <v>77</v>
      </c>
    </row>
    <row r="9274" spans="1:6" x14ac:dyDescent="0.3">
      <c r="A9274" s="299" t="s">
        <v>496</v>
      </c>
      <c r="B9274" s="300">
        <v>13</v>
      </c>
      <c r="C9274" s="299" t="s">
        <v>91</v>
      </c>
      <c r="D9274" s="299" t="s">
        <v>61</v>
      </c>
      <c r="E9274" s="302">
        <v>77.421052631578945</v>
      </c>
      <c r="F9274" s="299" t="s">
        <v>77</v>
      </c>
    </row>
    <row r="9275" spans="1:6" x14ac:dyDescent="0.3">
      <c r="A9275" s="299" t="s">
        <v>496</v>
      </c>
      <c r="B9275" s="300">
        <v>13</v>
      </c>
      <c r="C9275" s="299" t="s">
        <v>91</v>
      </c>
      <c r="D9275" s="299" t="s">
        <v>62</v>
      </c>
      <c r="E9275" s="302">
        <v>32.94736842105263</v>
      </c>
      <c r="F9275" s="299" t="s">
        <v>187</v>
      </c>
    </row>
    <row r="9276" spans="1:6" x14ac:dyDescent="0.3">
      <c r="A9276" s="299" t="s">
        <v>496</v>
      </c>
      <c r="B9276" s="300">
        <v>13</v>
      </c>
      <c r="C9276" s="299" t="s">
        <v>91</v>
      </c>
      <c r="D9276" s="299" t="s">
        <v>62</v>
      </c>
      <c r="E9276" s="302">
        <v>90.263157894736821</v>
      </c>
      <c r="F9276" s="299" t="s">
        <v>77</v>
      </c>
    </row>
    <row r="9277" spans="1:6" x14ac:dyDescent="0.3">
      <c r="A9277" s="299" t="s">
        <v>496</v>
      </c>
      <c r="B9277" s="300">
        <v>13</v>
      </c>
      <c r="C9277" s="299" t="s">
        <v>91</v>
      </c>
      <c r="D9277" s="299" t="s">
        <v>63</v>
      </c>
      <c r="E9277" s="302">
        <v>18.052631578947366</v>
      </c>
      <c r="F9277" s="299" t="s">
        <v>187</v>
      </c>
    </row>
    <row r="9278" spans="1:6" x14ac:dyDescent="0.3">
      <c r="A9278" s="299" t="s">
        <v>496</v>
      </c>
      <c r="B9278" s="300">
        <v>13</v>
      </c>
      <c r="C9278" s="299" t="s">
        <v>91</v>
      </c>
      <c r="D9278" s="299" t="s">
        <v>63</v>
      </c>
      <c r="E9278" s="302">
        <v>250.21052631578951</v>
      </c>
      <c r="F9278" s="299" t="s">
        <v>77</v>
      </c>
    </row>
    <row r="9279" spans="1:6" x14ac:dyDescent="0.3">
      <c r="A9279" s="299" t="s">
        <v>496</v>
      </c>
      <c r="B9279" s="300">
        <v>13</v>
      </c>
      <c r="C9279" s="299" t="s">
        <v>91</v>
      </c>
      <c r="D9279" s="299" t="s">
        <v>64</v>
      </c>
      <c r="E9279" s="302">
        <v>12.000000000000002</v>
      </c>
      <c r="F9279" s="299" t="s">
        <v>187</v>
      </c>
    </row>
    <row r="9280" spans="1:6" x14ac:dyDescent="0.3">
      <c r="A9280" s="299" t="s">
        <v>496</v>
      </c>
      <c r="B9280" s="300">
        <v>13</v>
      </c>
      <c r="C9280" s="299" t="s">
        <v>91</v>
      </c>
      <c r="D9280" s="299" t="s">
        <v>64</v>
      </c>
      <c r="E9280" s="302">
        <v>65.78947368421052</v>
      </c>
      <c r="F9280" s="299" t="s">
        <v>77</v>
      </c>
    </row>
    <row r="9281" spans="1:6" x14ac:dyDescent="0.3">
      <c r="A9281" s="299" t="s">
        <v>496</v>
      </c>
      <c r="B9281" s="300">
        <v>13</v>
      </c>
      <c r="C9281" s="299" t="s">
        <v>91</v>
      </c>
      <c r="D9281" s="299" t="s">
        <v>65</v>
      </c>
      <c r="E9281" s="302">
        <v>114.05263157894737</v>
      </c>
      <c r="F9281" s="299" t="s">
        <v>187</v>
      </c>
    </row>
    <row r="9282" spans="1:6" x14ac:dyDescent="0.3">
      <c r="A9282" s="299" t="s">
        <v>496</v>
      </c>
      <c r="B9282" s="300">
        <v>13</v>
      </c>
      <c r="C9282" s="299" t="s">
        <v>91</v>
      </c>
      <c r="D9282" s="299" t="s">
        <v>65</v>
      </c>
      <c r="E9282" s="302">
        <v>53.526315789473685</v>
      </c>
      <c r="F9282" s="299" t="s">
        <v>77</v>
      </c>
    </row>
    <row r="9283" spans="1:6" x14ac:dyDescent="0.3">
      <c r="A9283" s="299" t="s">
        <v>496</v>
      </c>
      <c r="B9283" s="300">
        <v>13</v>
      </c>
      <c r="C9283" s="299" t="s">
        <v>91</v>
      </c>
      <c r="D9283" s="299" t="s">
        <v>67</v>
      </c>
      <c r="E9283" s="302">
        <v>1.4736842105263155</v>
      </c>
      <c r="F9283" s="299" t="s">
        <v>77</v>
      </c>
    </row>
    <row r="9284" spans="1:6" x14ac:dyDescent="0.3">
      <c r="A9284" s="299" t="s">
        <v>496</v>
      </c>
      <c r="B9284" s="300">
        <v>13</v>
      </c>
      <c r="C9284" s="299" t="s">
        <v>92</v>
      </c>
      <c r="D9284" s="299" t="s">
        <v>47</v>
      </c>
      <c r="E9284" s="302">
        <v>43.15789473684211</v>
      </c>
      <c r="F9284" s="299" t="s">
        <v>187</v>
      </c>
    </row>
    <row r="9285" spans="1:6" x14ac:dyDescent="0.3">
      <c r="A9285" s="299" t="s">
        <v>496</v>
      </c>
      <c r="B9285" s="300">
        <v>13</v>
      </c>
      <c r="C9285" s="299" t="s">
        <v>92</v>
      </c>
      <c r="D9285" s="299" t="s">
        <v>47</v>
      </c>
      <c r="E9285" s="302">
        <v>13.999999999999995</v>
      </c>
      <c r="F9285" s="299" t="s">
        <v>188</v>
      </c>
    </row>
    <row r="9286" spans="1:6" x14ac:dyDescent="0.3">
      <c r="A9286" s="299" t="s">
        <v>496</v>
      </c>
      <c r="B9286" s="300">
        <v>13</v>
      </c>
      <c r="C9286" s="299" t="s">
        <v>92</v>
      </c>
      <c r="D9286" s="299" t="s">
        <v>47</v>
      </c>
      <c r="E9286" s="302">
        <v>50.789473684210527</v>
      </c>
      <c r="F9286" s="299" t="s">
        <v>77</v>
      </c>
    </row>
    <row r="9287" spans="1:6" x14ac:dyDescent="0.3">
      <c r="A9287" s="299" t="s">
        <v>496</v>
      </c>
      <c r="B9287" s="300">
        <v>13</v>
      </c>
      <c r="C9287" s="299" t="s">
        <v>92</v>
      </c>
      <c r="D9287" s="299" t="s">
        <v>48</v>
      </c>
      <c r="E9287" s="302">
        <v>3.9999999999999982</v>
      </c>
      <c r="F9287" s="299" t="s">
        <v>77</v>
      </c>
    </row>
    <row r="9288" spans="1:6" x14ac:dyDescent="0.3">
      <c r="A9288" s="299" t="s">
        <v>496</v>
      </c>
      <c r="B9288" s="300">
        <v>13</v>
      </c>
      <c r="C9288" s="299" t="s">
        <v>92</v>
      </c>
      <c r="D9288" s="299" t="s">
        <v>49</v>
      </c>
      <c r="E9288" s="302">
        <v>31</v>
      </c>
      <c r="F9288" s="299" t="s">
        <v>187</v>
      </c>
    </row>
    <row r="9289" spans="1:6" x14ac:dyDescent="0.3">
      <c r="A9289" s="299" t="s">
        <v>496</v>
      </c>
      <c r="B9289" s="300">
        <v>13</v>
      </c>
      <c r="C9289" s="299" t="s">
        <v>92</v>
      </c>
      <c r="D9289" s="299" t="s">
        <v>49</v>
      </c>
      <c r="E9289" s="302">
        <v>630.63157894736833</v>
      </c>
      <c r="F9289" s="299" t="s">
        <v>77</v>
      </c>
    </row>
    <row r="9290" spans="1:6" x14ac:dyDescent="0.3">
      <c r="A9290" s="299" t="s">
        <v>496</v>
      </c>
      <c r="B9290" s="300">
        <v>13</v>
      </c>
      <c r="C9290" s="299" t="s">
        <v>92</v>
      </c>
      <c r="D9290" s="299" t="s">
        <v>50</v>
      </c>
      <c r="E9290" s="302">
        <v>0.99999999999999956</v>
      </c>
      <c r="F9290" s="299" t="s">
        <v>187</v>
      </c>
    </row>
    <row r="9291" spans="1:6" x14ac:dyDescent="0.3">
      <c r="A9291" s="299" t="s">
        <v>496</v>
      </c>
      <c r="B9291" s="300">
        <v>13</v>
      </c>
      <c r="C9291" s="299" t="s">
        <v>92</v>
      </c>
      <c r="D9291" s="299" t="s">
        <v>50</v>
      </c>
      <c r="E9291" s="302">
        <v>3.0000000000000004</v>
      </c>
      <c r="F9291" s="299" t="s">
        <v>77</v>
      </c>
    </row>
    <row r="9292" spans="1:6" x14ac:dyDescent="0.3">
      <c r="A9292" s="299" t="s">
        <v>496</v>
      </c>
      <c r="B9292" s="300">
        <v>13</v>
      </c>
      <c r="C9292" s="299" t="s">
        <v>92</v>
      </c>
      <c r="D9292" s="299" t="s">
        <v>51</v>
      </c>
      <c r="E9292" s="302">
        <v>3.7894736842105248</v>
      </c>
      <c r="F9292" s="299" t="s">
        <v>77</v>
      </c>
    </row>
    <row r="9293" spans="1:6" x14ac:dyDescent="0.3">
      <c r="A9293" s="299" t="s">
        <v>496</v>
      </c>
      <c r="B9293" s="300">
        <v>13</v>
      </c>
      <c r="C9293" s="299" t="s">
        <v>92</v>
      </c>
      <c r="D9293" s="299" t="s">
        <v>52</v>
      </c>
      <c r="E9293" s="302">
        <v>134.73684210526318</v>
      </c>
      <c r="F9293" s="299" t="s">
        <v>187</v>
      </c>
    </row>
    <row r="9294" spans="1:6" x14ac:dyDescent="0.3">
      <c r="A9294" s="299" t="s">
        <v>496</v>
      </c>
      <c r="B9294" s="300">
        <v>13</v>
      </c>
      <c r="C9294" s="299" t="s">
        <v>92</v>
      </c>
      <c r="D9294" s="299" t="s">
        <v>52</v>
      </c>
      <c r="E9294" s="302">
        <v>613.57894736842115</v>
      </c>
      <c r="F9294" s="299" t="s">
        <v>77</v>
      </c>
    </row>
    <row r="9295" spans="1:6" x14ac:dyDescent="0.3">
      <c r="A9295" s="299" t="s">
        <v>496</v>
      </c>
      <c r="B9295" s="300">
        <v>13</v>
      </c>
      <c r="C9295" s="299" t="s">
        <v>92</v>
      </c>
      <c r="D9295" s="299" t="s">
        <v>53</v>
      </c>
      <c r="E9295" s="302">
        <v>104.94736842105264</v>
      </c>
      <c r="F9295" s="299" t="s">
        <v>187</v>
      </c>
    </row>
    <row r="9296" spans="1:6" x14ac:dyDescent="0.3">
      <c r="A9296" s="299" t="s">
        <v>496</v>
      </c>
      <c r="B9296" s="300">
        <v>13</v>
      </c>
      <c r="C9296" s="299" t="s">
        <v>92</v>
      </c>
      <c r="D9296" s="299" t="s">
        <v>53</v>
      </c>
      <c r="E9296" s="302">
        <v>374.57894736842098</v>
      </c>
      <c r="F9296" s="299" t="s">
        <v>77</v>
      </c>
    </row>
    <row r="9297" spans="1:6" x14ac:dyDescent="0.3">
      <c r="A9297" s="299" t="s">
        <v>496</v>
      </c>
      <c r="B9297" s="300">
        <v>13</v>
      </c>
      <c r="C9297" s="299" t="s">
        <v>92</v>
      </c>
      <c r="D9297" s="299" t="s">
        <v>54</v>
      </c>
      <c r="E9297" s="302">
        <v>67.105263157894754</v>
      </c>
      <c r="F9297" s="299" t="s">
        <v>187</v>
      </c>
    </row>
    <row r="9298" spans="1:6" x14ac:dyDescent="0.3">
      <c r="A9298" s="299" t="s">
        <v>496</v>
      </c>
      <c r="B9298" s="300">
        <v>13</v>
      </c>
      <c r="C9298" s="299" t="s">
        <v>92</v>
      </c>
      <c r="D9298" s="299" t="s">
        <v>54</v>
      </c>
      <c r="E9298" s="302">
        <v>448.84210526315798</v>
      </c>
      <c r="F9298" s="299" t="s">
        <v>77</v>
      </c>
    </row>
    <row r="9299" spans="1:6" x14ac:dyDescent="0.3">
      <c r="A9299" s="299" t="s">
        <v>496</v>
      </c>
      <c r="B9299" s="300">
        <v>13</v>
      </c>
      <c r="C9299" s="299" t="s">
        <v>92</v>
      </c>
      <c r="D9299" s="299" t="s">
        <v>55</v>
      </c>
      <c r="E9299" s="302">
        <v>149.31578947368416</v>
      </c>
      <c r="F9299" s="299" t="s">
        <v>187</v>
      </c>
    </row>
    <row r="9300" spans="1:6" x14ac:dyDescent="0.3">
      <c r="A9300" s="299" t="s">
        <v>496</v>
      </c>
      <c r="B9300" s="300">
        <v>13</v>
      </c>
      <c r="C9300" s="299" t="s">
        <v>92</v>
      </c>
      <c r="D9300" s="299" t="s">
        <v>55</v>
      </c>
      <c r="E9300" s="302">
        <v>487.00000000000006</v>
      </c>
      <c r="F9300" s="299" t="s">
        <v>77</v>
      </c>
    </row>
    <row r="9301" spans="1:6" x14ac:dyDescent="0.3">
      <c r="A9301" s="299" t="s">
        <v>496</v>
      </c>
      <c r="B9301" s="300">
        <v>13</v>
      </c>
      <c r="C9301" s="299" t="s">
        <v>92</v>
      </c>
      <c r="D9301" s="299" t="s">
        <v>56</v>
      </c>
      <c r="E9301" s="302">
        <v>6.0000000000000009</v>
      </c>
      <c r="F9301" s="299" t="s">
        <v>187</v>
      </c>
    </row>
    <row r="9302" spans="1:6" x14ac:dyDescent="0.3">
      <c r="A9302" s="299" t="s">
        <v>496</v>
      </c>
      <c r="B9302" s="300">
        <v>13</v>
      </c>
      <c r="C9302" s="299" t="s">
        <v>92</v>
      </c>
      <c r="D9302" s="299" t="s">
        <v>56</v>
      </c>
      <c r="E9302" s="302">
        <v>29.315789473684216</v>
      </c>
      <c r="F9302" s="299" t="s">
        <v>77</v>
      </c>
    </row>
    <row r="9303" spans="1:6" x14ac:dyDescent="0.3">
      <c r="A9303" s="299" t="s">
        <v>496</v>
      </c>
      <c r="B9303" s="300">
        <v>13</v>
      </c>
      <c r="C9303" s="299" t="s">
        <v>92</v>
      </c>
      <c r="D9303" s="299" t="s">
        <v>57</v>
      </c>
      <c r="E9303" s="302">
        <v>5.0000000000000009</v>
      </c>
      <c r="F9303" s="299" t="s">
        <v>187</v>
      </c>
    </row>
    <row r="9304" spans="1:6" x14ac:dyDescent="0.3">
      <c r="A9304" s="299" t="s">
        <v>496</v>
      </c>
      <c r="B9304" s="300">
        <v>13</v>
      </c>
      <c r="C9304" s="299" t="s">
        <v>92</v>
      </c>
      <c r="D9304" s="299" t="s">
        <v>57</v>
      </c>
      <c r="E9304" s="302">
        <v>6.0000000000000009</v>
      </c>
      <c r="F9304" s="299" t="s">
        <v>77</v>
      </c>
    </row>
    <row r="9305" spans="1:6" x14ac:dyDescent="0.3">
      <c r="A9305" s="299" t="s">
        <v>496</v>
      </c>
      <c r="B9305" s="300">
        <v>13</v>
      </c>
      <c r="C9305" s="299" t="s">
        <v>92</v>
      </c>
      <c r="D9305" s="299" t="s">
        <v>58</v>
      </c>
      <c r="E9305" s="302">
        <v>5.0000000000000009</v>
      </c>
      <c r="F9305" s="299" t="s">
        <v>77</v>
      </c>
    </row>
    <row r="9306" spans="1:6" x14ac:dyDescent="0.3">
      <c r="A9306" s="299" t="s">
        <v>496</v>
      </c>
      <c r="B9306" s="300">
        <v>13</v>
      </c>
      <c r="C9306" s="299" t="s">
        <v>92</v>
      </c>
      <c r="D9306" s="299" t="s">
        <v>59</v>
      </c>
      <c r="E9306" s="302">
        <v>13.999999999999995</v>
      </c>
      <c r="F9306" s="299" t="s">
        <v>187</v>
      </c>
    </row>
    <row r="9307" spans="1:6" x14ac:dyDescent="0.3">
      <c r="A9307" s="299" t="s">
        <v>496</v>
      </c>
      <c r="B9307" s="300">
        <v>13</v>
      </c>
      <c r="C9307" s="299" t="s">
        <v>92</v>
      </c>
      <c r="D9307" s="299" t="s">
        <v>59</v>
      </c>
      <c r="E9307" s="302">
        <v>44.421052631578959</v>
      </c>
      <c r="F9307" s="299" t="s">
        <v>77</v>
      </c>
    </row>
    <row r="9308" spans="1:6" x14ac:dyDescent="0.3">
      <c r="A9308" s="299" t="s">
        <v>496</v>
      </c>
      <c r="B9308" s="300">
        <v>13</v>
      </c>
      <c r="C9308" s="299" t="s">
        <v>92</v>
      </c>
      <c r="D9308" s="299" t="s">
        <v>60</v>
      </c>
      <c r="E9308" s="302">
        <v>11.894736842105265</v>
      </c>
      <c r="F9308" s="299" t="s">
        <v>187</v>
      </c>
    </row>
    <row r="9309" spans="1:6" x14ac:dyDescent="0.3">
      <c r="A9309" s="299" t="s">
        <v>496</v>
      </c>
      <c r="B9309" s="300">
        <v>13</v>
      </c>
      <c r="C9309" s="299" t="s">
        <v>92</v>
      </c>
      <c r="D9309" s="299" t="s">
        <v>60</v>
      </c>
      <c r="E9309" s="302">
        <v>126.89473684210523</v>
      </c>
      <c r="F9309" s="299" t="s">
        <v>77</v>
      </c>
    </row>
    <row r="9310" spans="1:6" x14ac:dyDescent="0.3">
      <c r="A9310" s="299" t="s">
        <v>496</v>
      </c>
      <c r="B9310" s="300">
        <v>13</v>
      </c>
      <c r="C9310" s="299" t="s">
        <v>92</v>
      </c>
      <c r="D9310" s="299" t="s">
        <v>61</v>
      </c>
      <c r="E9310" s="302">
        <v>78.05263157894737</v>
      </c>
      <c r="F9310" s="299" t="s">
        <v>77</v>
      </c>
    </row>
    <row r="9311" spans="1:6" x14ac:dyDescent="0.3">
      <c r="A9311" s="299" t="s">
        <v>496</v>
      </c>
      <c r="B9311" s="300">
        <v>13</v>
      </c>
      <c r="C9311" s="299" t="s">
        <v>92</v>
      </c>
      <c r="D9311" s="299" t="s">
        <v>62</v>
      </c>
      <c r="E9311" s="302">
        <v>17.000000000000004</v>
      </c>
      <c r="F9311" s="299" t="s">
        <v>187</v>
      </c>
    </row>
    <row r="9312" spans="1:6" x14ac:dyDescent="0.3">
      <c r="A9312" s="299" t="s">
        <v>496</v>
      </c>
      <c r="B9312" s="300">
        <v>13</v>
      </c>
      <c r="C9312" s="299" t="s">
        <v>92</v>
      </c>
      <c r="D9312" s="299" t="s">
        <v>62</v>
      </c>
      <c r="E9312" s="302">
        <v>77.842105263157904</v>
      </c>
      <c r="F9312" s="299" t="s">
        <v>77</v>
      </c>
    </row>
    <row r="9313" spans="1:6" x14ac:dyDescent="0.3">
      <c r="A9313" s="299" t="s">
        <v>496</v>
      </c>
      <c r="B9313" s="300">
        <v>13</v>
      </c>
      <c r="C9313" s="299" t="s">
        <v>92</v>
      </c>
      <c r="D9313" s="299" t="s">
        <v>63</v>
      </c>
      <c r="E9313" s="302">
        <v>13</v>
      </c>
      <c r="F9313" s="299" t="s">
        <v>187</v>
      </c>
    </row>
    <row r="9314" spans="1:6" x14ac:dyDescent="0.3">
      <c r="A9314" s="299" t="s">
        <v>496</v>
      </c>
      <c r="B9314" s="300">
        <v>13</v>
      </c>
      <c r="C9314" s="299" t="s">
        <v>92</v>
      </c>
      <c r="D9314" s="299" t="s">
        <v>63</v>
      </c>
      <c r="E9314" s="302">
        <v>194.42105263157893</v>
      </c>
      <c r="F9314" s="299" t="s">
        <v>77</v>
      </c>
    </row>
    <row r="9315" spans="1:6" x14ac:dyDescent="0.3">
      <c r="A9315" s="299" t="s">
        <v>496</v>
      </c>
      <c r="B9315" s="300">
        <v>13</v>
      </c>
      <c r="C9315" s="299" t="s">
        <v>92</v>
      </c>
      <c r="D9315" s="299" t="s">
        <v>64</v>
      </c>
      <c r="E9315" s="302">
        <v>7.9999999999999964</v>
      </c>
      <c r="F9315" s="299" t="s">
        <v>187</v>
      </c>
    </row>
    <row r="9316" spans="1:6" x14ac:dyDescent="0.3">
      <c r="A9316" s="299" t="s">
        <v>496</v>
      </c>
      <c r="B9316" s="300">
        <v>13</v>
      </c>
      <c r="C9316" s="299" t="s">
        <v>92</v>
      </c>
      <c r="D9316" s="299" t="s">
        <v>64</v>
      </c>
      <c r="E9316" s="302">
        <v>41.105263157894733</v>
      </c>
      <c r="F9316" s="299" t="s">
        <v>77</v>
      </c>
    </row>
    <row r="9317" spans="1:6" x14ac:dyDescent="0.3">
      <c r="A9317" s="299" t="s">
        <v>496</v>
      </c>
      <c r="B9317" s="300">
        <v>13</v>
      </c>
      <c r="C9317" s="299" t="s">
        <v>92</v>
      </c>
      <c r="D9317" s="299" t="s">
        <v>65</v>
      </c>
      <c r="E9317" s="302">
        <v>34.999999999999993</v>
      </c>
      <c r="F9317" s="299" t="s">
        <v>187</v>
      </c>
    </row>
    <row r="9318" spans="1:6" x14ac:dyDescent="0.3">
      <c r="A9318" s="299" t="s">
        <v>496</v>
      </c>
      <c r="B9318" s="300">
        <v>13</v>
      </c>
      <c r="C9318" s="299" t="s">
        <v>92</v>
      </c>
      <c r="D9318" s="299" t="s">
        <v>65</v>
      </c>
      <c r="E9318" s="302">
        <v>28.421052631578945</v>
      </c>
      <c r="F9318" s="299" t="s">
        <v>77</v>
      </c>
    </row>
    <row r="9319" spans="1:6" x14ac:dyDescent="0.3">
      <c r="A9319" s="299" t="s">
        <v>496</v>
      </c>
      <c r="B9319" s="300">
        <v>13</v>
      </c>
      <c r="C9319" s="299" t="s">
        <v>92</v>
      </c>
      <c r="D9319" s="299" t="s">
        <v>67</v>
      </c>
      <c r="E9319" s="302">
        <v>6.0000000000000009</v>
      </c>
      <c r="F9319" s="299" t="s">
        <v>77</v>
      </c>
    </row>
    <row r="9320" spans="1:6" x14ac:dyDescent="0.3">
      <c r="A9320" s="299" t="s">
        <v>496</v>
      </c>
      <c r="B9320" s="300">
        <v>14</v>
      </c>
      <c r="C9320" s="299" t="s">
        <v>91</v>
      </c>
      <c r="D9320" s="299" t="s">
        <v>47</v>
      </c>
      <c r="E9320" s="302">
        <v>6.9999999999999973</v>
      </c>
      <c r="F9320" s="299" t="s">
        <v>187</v>
      </c>
    </row>
    <row r="9321" spans="1:6" x14ac:dyDescent="0.3">
      <c r="A9321" s="299" t="s">
        <v>496</v>
      </c>
      <c r="B9321" s="300">
        <v>14</v>
      </c>
      <c r="C9321" s="299" t="s">
        <v>91</v>
      </c>
      <c r="D9321" s="299" t="s">
        <v>47</v>
      </c>
      <c r="E9321" s="302">
        <v>3.9999999999999982</v>
      </c>
      <c r="F9321" s="299" t="s">
        <v>188</v>
      </c>
    </row>
    <row r="9322" spans="1:6" x14ac:dyDescent="0.3">
      <c r="A9322" s="299" t="s">
        <v>496</v>
      </c>
      <c r="B9322" s="300">
        <v>14</v>
      </c>
      <c r="C9322" s="299" t="s">
        <v>91</v>
      </c>
      <c r="D9322" s="299" t="s">
        <v>47</v>
      </c>
      <c r="E9322" s="302">
        <v>49.999999999999993</v>
      </c>
      <c r="F9322" s="299" t="s">
        <v>77</v>
      </c>
    </row>
    <row r="9323" spans="1:6" x14ac:dyDescent="0.3">
      <c r="A9323" s="299" t="s">
        <v>496</v>
      </c>
      <c r="B9323" s="300">
        <v>14</v>
      </c>
      <c r="C9323" s="299" t="s">
        <v>91</v>
      </c>
      <c r="D9323" s="299" t="s">
        <v>48</v>
      </c>
      <c r="E9323" s="302">
        <v>0.99999999999999956</v>
      </c>
      <c r="F9323" s="299" t="s">
        <v>77</v>
      </c>
    </row>
    <row r="9324" spans="1:6" x14ac:dyDescent="0.3">
      <c r="A9324" s="299" t="s">
        <v>496</v>
      </c>
      <c r="B9324" s="300">
        <v>14</v>
      </c>
      <c r="C9324" s="299" t="s">
        <v>91</v>
      </c>
      <c r="D9324" s="299" t="s">
        <v>49</v>
      </c>
      <c r="E9324" s="302">
        <v>22.842105263157901</v>
      </c>
      <c r="F9324" s="299" t="s">
        <v>187</v>
      </c>
    </row>
    <row r="9325" spans="1:6" x14ac:dyDescent="0.3">
      <c r="A9325" s="299" t="s">
        <v>496</v>
      </c>
      <c r="B9325" s="300">
        <v>14</v>
      </c>
      <c r="C9325" s="299" t="s">
        <v>91</v>
      </c>
      <c r="D9325" s="299" t="s">
        <v>49</v>
      </c>
      <c r="E9325" s="302">
        <v>475.89473684210526</v>
      </c>
      <c r="F9325" s="299" t="s">
        <v>77</v>
      </c>
    </row>
    <row r="9326" spans="1:6" x14ac:dyDescent="0.3">
      <c r="A9326" s="299" t="s">
        <v>496</v>
      </c>
      <c r="B9326" s="300">
        <v>14</v>
      </c>
      <c r="C9326" s="299" t="s">
        <v>91</v>
      </c>
      <c r="D9326" s="299" t="s">
        <v>50</v>
      </c>
      <c r="E9326" s="302">
        <v>4.5263157894736841</v>
      </c>
      <c r="F9326" s="299" t="s">
        <v>77</v>
      </c>
    </row>
    <row r="9327" spans="1:6" x14ac:dyDescent="0.3">
      <c r="A9327" s="299" t="s">
        <v>496</v>
      </c>
      <c r="B9327" s="300">
        <v>14</v>
      </c>
      <c r="C9327" s="299" t="s">
        <v>91</v>
      </c>
      <c r="D9327" s="299" t="s">
        <v>51</v>
      </c>
      <c r="E9327" s="302">
        <v>6.9473684210526292</v>
      </c>
      <c r="F9327" s="299" t="s">
        <v>77</v>
      </c>
    </row>
    <row r="9328" spans="1:6" x14ac:dyDescent="0.3">
      <c r="A9328" s="299" t="s">
        <v>496</v>
      </c>
      <c r="B9328" s="300">
        <v>14</v>
      </c>
      <c r="C9328" s="299" t="s">
        <v>91</v>
      </c>
      <c r="D9328" s="299" t="s">
        <v>52</v>
      </c>
      <c r="E9328" s="302">
        <v>31.157894736842106</v>
      </c>
      <c r="F9328" s="299" t="s">
        <v>187</v>
      </c>
    </row>
    <row r="9329" spans="1:6" x14ac:dyDescent="0.3">
      <c r="A9329" s="299" t="s">
        <v>496</v>
      </c>
      <c r="B9329" s="300">
        <v>14</v>
      </c>
      <c r="C9329" s="299" t="s">
        <v>91</v>
      </c>
      <c r="D9329" s="299" t="s">
        <v>52</v>
      </c>
      <c r="E9329" s="302">
        <v>380.47368421052636</v>
      </c>
      <c r="F9329" s="299" t="s">
        <v>77</v>
      </c>
    </row>
    <row r="9330" spans="1:6" x14ac:dyDescent="0.3">
      <c r="A9330" s="299" t="s">
        <v>496</v>
      </c>
      <c r="B9330" s="300">
        <v>14</v>
      </c>
      <c r="C9330" s="299" t="s">
        <v>91</v>
      </c>
      <c r="D9330" s="299" t="s">
        <v>53</v>
      </c>
      <c r="E9330" s="302">
        <v>499.89473684210526</v>
      </c>
      <c r="F9330" s="299" t="s">
        <v>187</v>
      </c>
    </row>
    <row r="9331" spans="1:6" x14ac:dyDescent="0.3">
      <c r="A9331" s="299" t="s">
        <v>496</v>
      </c>
      <c r="B9331" s="300">
        <v>14</v>
      </c>
      <c r="C9331" s="299" t="s">
        <v>91</v>
      </c>
      <c r="D9331" s="299" t="s">
        <v>53</v>
      </c>
      <c r="E9331" s="302">
        <v>484.57894736842098</v>
      </c>
      <c r="F9331" s="299" t="s">
        <v>77</v>
      </c>
    </row>
    <row r="9332" spans="1:6" x14ac:dyDescent="0.3">
      <c r="A9332" s="299" t="s">
        <v>496</v>
      </c>
      <c r="B9332" s="300">
        <v>14</v>
      </c>
      <c r="C9332" s="299" t="s">
        <v>91</v>
      </c>
      <c r="D9332" s="299" t="s">
        <v>54</v>
      </c>
      <c r="E9332" s="302">
        <v>155.57894736842107</v>
      </c>
      <c r="F9332" s="299" t="s">
        <v>187</v>
      </c>
    </row>
    <row r="9333" spans="1:6" x14ac:dyDescent="0.3">
      <c r="A9333" s="299" t="s">
        <v>496</v>
      </c>
      <c r="B9333" s="300">
        <v>14</v>
      </c>
      <c r="C9333" s="299" t="s">
        <v>91</v>
      </c>
      <c r="D9333" s="299" t="s">
        <v>54</v>
      </c>
      <c r="E9333" s="302">
        <v>107.47368421052634</v>
      </c>
      <c r="F9333" s="299" t="s">
        <v>77</v>
      </c>
    </row>
    <row r="9334" spans="1:6" x14ac:dyDescent="0.3">
      <c r="A9334" s="299" t="s">
        <v>496</v>
      </c>
      <c r="B9334" s="300">
        <v>14</v>
      </c>
      <c r="C9334" s="299" t="s">
        <v>91</v>
      </c>
      <c r="D9334" s="299" t="s">
        <v>55</v>
      </c>
      <c r="E9334" s="302">
        <v>182.8947368421052</v>
      </c>
      <c r="F9334" s="299" t="s">
        <v>187</v>
      </c>
    </row>
    <row r="9335" spans="1:6" x14ac:dyDescent="0.3">
      <c r="A9335" s="299" t="s">
        <v>496</v>
      </c>
      <c r="B9335" s="300">
        <v>14</v>
      </c>
      <c r="C9335" s="299" t="s">
        <v>91</v>
      </c>
      <c r="D9335" s="299" t="s">
        <v>55</v>
      </c>
      <c r="E9335" s="302">
        <v>1053.8421052631577</v>
      </c>
      <c r="F9335" s="299" t="s">
        <v>77</v>
      </c>
    </row>
    <row r="9336" spans="1:6" x14ac:dyDescent="0.3">
      <c r="A9336" s="299" t="s">
        <v>496</v>
      </c>
      <c r="B9336" s="300">
        <v>14</v>
      </c>
      <c r="C9336" s="299" t="s">
        <v>91</v>
      </c>
      <c r="D9336" s="299" t="s">
        <v>56</v>
      </c>
      <c r="E9336" s="302">
        <v>21.736842105263165</v>
      </c>
      <c r="F9336" s="299" t="s">
        <v>187</v>
      </c>
    </row>
    <row r="9337" spans="1:6" x14ac:dyDescent="0.3">
      <c r="A9337" s="299" t="s">
        <v>496</v>
      </c>
      <c r="B9337" s="300">
        <v>14</v>
      </c>
      <c r="C9337" s="299" t="s">
        <v>91</v>
      </c>
      <c r="D9337" s="299" t="s">
        <v>56</v>
      </c>
      <c r="E9337" s="302">
        <v>33.789473684210527</v>
      </c>
      <c r="F9337" s="299" t="s">
        <v>77</v>
      </c>
    </row>
    <row r="9338" spans="1:6" x14ac:dyDescent="0.3">
      <c r="A9338" s="299" t="s">
        <v>496</v>
      </c>
      <c r="B9338" s="300">
        <v>14</v>
      </c>
      <c r="C9338" s="299" t="s">
        <v>91</v>
      </c>
      <c r="D9338" s="299" t="s">
        <v>57</v>
      </c>
      <c r="E9338" s="302">
        <v>5.0000000000000009</v>
      </c>
      <c r="F9338" s="299" t="s">
        <v>187</v>
      </c>
    </row>
    <row r="9339" spans="1:6" x14ac:dyDescent="0.3">
      <c r="A9339" s="299" t="s">
        <v>496</v>
      </c>
      <c r="B9339" s="300">
        <v>14</v>
      </c>
      <c r="C9339" s="299" t="s">
        <v>91</v>
      </c>
      <c r="D9339" s="299" t="s">
        <v>57</v>
      </c>
      <c r="E9339" s="302">
        <v>6.9999999999999973</v>
      </c>
      <c r="F9339" s="299" t="s">
        <v>77</v>
      </c>
    </row>
    <row r="9340" spans="1:6" x14ac:dyDescent="0.3">
      <c r="A9340" s="299" t="s">
        <v>496</v>
      </c>
      <c r="B9340" s="300">
        <v>14</v>
      </c>
      <c r="C9340" s="299" t="s">
        <v>91</v>
      </c>
      <c r="D9340" s="299" t="s">
        <v>58</v>
      </c>
      <c r="E9340" s="302">
        <v>3.0000000000000004</v>
      </c>
      <c r="F9340" s="299" t="s">
        <v>187</v>
      </c>
    </row>
    <row r="9341" spans="1:6" x14ac:dyDescent="0.3">
      <c r="A9341" s="299" t="s">
        <v>496</v>
      </c>
      <c r="B9341" s="300">
        <v>14</v>
      </c>
      <c r="C9341" s="299" t="s">
        <v>91</v>
      </c>
      <c r="D9341" s="299" t="s">
        <v>58</v>
      </c>
      <c r="E9341" s="302">
        <v>12.999999999999998</v>
      </c>
      <c r="F9341" s="299" t="s">
        <v>77</v>
      </c>
    </row>
    <row r="9342" spans="1:6" x14ac:dyDescent="0.3">
      <c r="A9342" s="299" t="s">
        <v>496</v>
      </c>
      <c r="B9342" s="300">
        <v>14</v>
      </c>
      <c r="C9342" s="299" t="s">
        <v>91</v>
      </c>
      <c r="D9342" s="299" t="s">
        <v>59</v>
      </c>
      <c r="E9342" s="302">
        <v>37.84210526315789</v>
      </c>
      <c r="F9342" s="299" t="s">
        <v>187</v>
      </c>
    </row>
    <row r="9343" spans="1:6" x14ac:dyDescent="0.3">
      <c r="A9343" s="299" t="s">
        <v>496</v>
      </c>
      <c r="B9343" s="300">
        <v>14</v>
      </c>
      <c r="C9343" s="299" t="s">
        <v>91</v>
      </c>
      <c r="D9343" s="299" t="s">
        <v>59</v>
      </c>
      <c r="E9343" s="302">
        <v>147.84210526315786</v>
      </c>
      <c r="F9343" s="299" t="s">
        <v>77</v>
      </c>
    </row>
    <row r="9344" spans="1:6" x14ac:dyDescent="0.3">
      <c r="A9344" s="299" t="s">
        <v>496</v>
      </c>
      <c r="B9344" s="300">
        <v>14</v>
      </c>
      <c r="C9344" s="299" t="s">
        <v>91</v>
      </c>
      <c r="D9344" s="299" t="s">
        <v>60</v>
      </c>
      <c r="E9344" s="302">
        <v>37.578947368421055</v>
      </c>
      <c r="F9344" s="299" t="s">
        <v>187</v>
      </c>
    </row>
    <row r="9345" spans="1:6" x14ac:dyDescent="0.3">
      <c r="A9345" s="299" t="s">
        <v>496</v>
      </c>
      <c r="B9345" s="300">
        <v>14</v>
      </c>
      <c r="C9345" s="299" t="s">
        <v>91</v>
      </c>
      <c r="D9345" s="299" t="s">
        <v>60</v>
      </c>
      <c r="E9345" s="302">
        <v>221.10526315789468</v>
      </c>
      <c r="F9345" s="299" t="s">
        <v>77</v>
      </c>
    </row>
    <row r="9346" spans="1:6" x14ac:dyDescent="0.3">
      <c r="A9346" s="299" t="s">
        <v>496</v>
      </c>
      <c r="B9346" s="300">
        <v>14</v>
      </c>
      <c r="C9346" s="299" t="s">
        <v>91</v>
      </c>
      <c r="D9346" s="299" t="s">
        <v>61</v>
      </c>
      <c r="E9346" s="302">
        <v>64.631578947368396</v>
      </c>
      <c r="F9346" s="299" t="s">
        <v>77</v>
      </c>
    </row>
    <row r="9347" spans="1:6" x14ac:dyDescent="0.3">
      <c r="A9347" s="299" t="s">
        <v>496</v>
      </c>
      <c r="B9347" s="300">
        <v>14</v>
      </c>
      <c r="C9347" s="299" t="s">
        <v>91</v>
      </c>
      <c r="D9347" s="299" t="s">
        <v>62</v>
      </c>
      <c r="E9347" s="302">
        <v>41</v>
      </c>
      <c r="F9347" s="299" t="s">
        <v>187</v>
      </c>
    </row>
    <row r="9348" spans="1:6" x14ac:dyDescent="0.3">
      <c r="A9348" s="299" t="s">
        <v>496</v>
      </c>
      <c r="B9348" s="300">
        <v>14</v>
      </c>
      <c r="C9348" s="299" t="s">
        <v>91</v>
      </c>
      <c r="D9348" s="299" t="s">
        <v>62</v>
      </c>
      <c r="E9348" s="302">
        <v>254.94736842105257</v>
      </c>
      <c r="F9348" s="299" t="s">
        <v>77</v>
      </c>
    </row>
    <row r="9349" spans="1:6" x14ac:dyDescent="0.3">
      <c r="A9349" s="299" t="s">
        <v>496</v>
      </c>
      <c r="B9349" s="300">
        <v>14</v>
      </c>
      <c r="C9349" s="299" t="s">
        <v>91</v>
      </c>
      <c r="D9349" s="299" t="s">
        <v>63</v>
      </c>
      <c r="E9349" s="302">
        <v>11.10526315789474</v>
      </c>
      <c r="F9349" s="299" t="s">
        <v>187</v>
      </c>
    </row>
    <row r="9350" spans="1:6" x14ac:dyDescent="0.3">
      <c r="A9350" s="299" t="s">
        <v>496</v>
      </c>
      <c r="B9350" s="300">
        <v>14</v>
      </c>
      <c r="C9350" s="299" t="s">
        <v>91</v>
      </c>
      <c r="D9350" s="299" t="s">
        <v>63</v>
      </c>
      <c r="E9350" s="302">
        <v>503.26315789473682</v>
      </c>
      <c r="F9350" s="299" t="s">
        <v>77</v>
      </c>
    </row>
    <row r="9351" spans="1:6" x14ac:dyDescent="0.3">
      <c r="A9351" s="299" t="s">
        <v>496</v>
      </c>
      <c r="B9351" s="300">
        <v>14</v>
      </c>
      <c r="C9351" s="299" t="s">
        <v>91</v>
      </c>
      <c r="D9351" s="299" t="s">
        <v>64</v>
      </c>
      <c r="E9351" s="302">
        <v>15.421052631578942</v>
      </c>
      <c r="F9351" s="299" t="s">
        <v>187</v>
      </c>
    </row>
    <row r="9352" spans="1:6" x14ac:dyDescent="0.3">
      <c r="A9352" s="299" t="s">
        <v>496</v>
      </c>
      <c r="B9352" s="300">
        <v>14</v>
      </c>
      <c r="C9352" s="299" t="s">
        <v>91</v>
      </c>
      <c r="D9352" s="299" t="s">
        <v>64</v>
      </c>
      <c r="E9352" s="302">
        <v>74.73684210526315</v>
      </c>
      <c r="F9352" s="299" t="s">
        <v>77</v>
      </c>
    </row>
    <row r="9353" spans="1:6" x14ac:dyDescent="0.3">
      <c r="A9353" s="299" t="s">
        <v>496</v>
      </c>
      <c r="B9353" s="300">
        <v>14</v>
      </c>
      <c r="C9353" s="299" t="s">
        <v>91</v>
      </c>
      <c r="D9353" s="299" t="s">
        <v>65</v>
      </c>
      <c r="E9353" s="302">
        <v>147.15789473684205</v>
      </c>
      <c r="F9353" s="299" t="s">
        <v>187</v>
      </c>
    </row>
    <row r="9354" spans="1:6" x14ac:dyDescent="0.3">
      <c r="A9354" s="299" t="s">
        <v>496</v>
      </c>
      <c r="B9354" s="300">
        <v>14</v>
      </c>
      <c r="C9354" s="299" t="s">
        <v>91</v>
      </c>
      <c r="D9354" s="299" t="s">
        <v>65</v>
      </c>
      <c r="E9354" s="302">
        <v>138.21052631578948</v>
      </c>
      <c r="F9354" s="299" t="s">
        <v>77</v>
      </c>
    </row>
    <row r="9355" spans="1:6" x14ac:dyDescent="0.3">
      <c r="A9355" s="299" t="s">
        <v>496</v>
      </c>
      <c r="B9355" s="300">
        <v>14</v>
      </c>
      <c r="C9355" s="299" t="s">
        <v>91</v>
      </c>
      <c r="D9355" s="299" t="s">
        <v>67</v>
      </c>
      <c r="E9355" s="302">
        <v>5.0000000000000009</v>
      </c>
      <c r="F9355" s="299" t="s">
        <v>77</v>
      </c>
    </row>
    <row r="9356" spans="1:6" x14ac:dyDescent="0.3">
      <c r="A9356" s="299" t="s">
        <v>496</v>
      </c>
      <c r="B9356" s="300">
        <v>14</v>
      </c>
      <c r="C9356" s="299" t="s">
        <v>92</v>
      </c>
      <c r="D9356" s="299" t="s">
        <v>47</v>
      </c>
      <c r="E9356" s="302">
        <v>13</v>
      </c>
      <c r="F9356" s="299" t="s">
        <v>187</v>
      </c>
    </row>
    <row r="9357" spans="1:6" x14ac:dyDescent="0.3">
      <c r="A9357" s="299" t="s">
        <v>496</v>
      </c>
      <c r="B9357" s="300">
        <v>14</v>
      </c>
      <c r="C9357" s="299" t="s">
        <v>92</v>
      </c>
      <c r="D9357" s="299" t="s">
        <v>47</v>
      </c>
      <c r="E9357" s="302">
        <v>6.9999999999999973</v>
      </c>
      <c r="F9357" s="299" t="s">
        <v>188</v>
      </c>
    </row>
    <row r="9358" spans="1:6" x14ac:dyDescent="0.3">
      <c r="A9358" s="299" t="s">
        <v>496</v>
      </c>
      <c r="B9358" s="300">
        <v>14</v>
      </c>
      <c r="C9358" s="299" t="s">
        <v>92</v>
      </c>
      <c r="D9358" s="299" t="s">
        <v>47</v>
      </c>
      <c r="E9358" s="302">
        <v>17.526315789473685</v>
      </c>
      <c r="F9358" s="299" t="s">
        <v>77</v>
      </c>
    </row>
    <row r="9359" spans="1:6" x14ac:dyDescent="0.3">
      <c r="A9359" s="299" t="s">
        <v>496</v>
      </c>
      <c r="B9359" s="300">
        <v>14</v>
      </c>
      <c r="C9359" s="299" t="s">
        <v>92</v>
      </c>
      <c r="D9359" s="299" t="s">
        <v>49</v>
      </c>
      <c r="E9359" s="302">
        <v>20.000000000000004</v>
      </c>
      <c r="F9359" s="299" t="s">
        <v>187</v>
      </c>
    </row>
    <row r="9360" spans="1:6" x14ac:dyDescent="0.3">
      <c r="A9360" s="299" t="s">
        <v>496</v>
      </c>
      <c r="B9360" s="300">
        <v>14</v>
      </c>
      <c r="C9360" s="299" t="s">
        <v>92</v>
      </c>
      <c r="D9360" s="299" t="s">
        <v>49</v>
      </c>
      <c r="E9360" s="302">
        <v>234.57894736842115</v>
      </c>
      <c r="F9360" s="299" t="s">
        <v>77</v>
      </c>
    </row>
    <row r="9361" spans="1:6" x14ac:dyDescent="0.3">
      <c r="A9361" s="299" t="s">
        <v>496</v>
      </c>
      <c r="B9361" s="300">
        <v>14</v>
      </c>
      <c r="C9361" s="299" t="s">
        <v>92</v>
      </c>
      <c r="D9361" s="299" t="s">
        <v>50</v>
      </c>
      <c r="E9361" s="302">
        <v>6.7368421052631566</v>
      </c>
      <c r="F9361" s="299" t="s">
        <v>77</v>
      </c>
    </row>
    <row r="9362" spans="1:6" x14ac:dyDescent="0.3">
      <c r="A9362" s="299" t="s">
        <v>496</v>
      </c>
      <c r="B9362" s="300">
        <v>14</v>
      </c>
      <c r="C9362" s="299" t="s">
        <v>92</v>
      </c>
      <c r="D9362" s="299" t="s">
        <v>51</v>
      </c>
      <c r="E9362" s="302">
        <v>3.7894736842105248</v>
      </c>
      <c r="F9362" s="299" t="s">
        <v>77</v>
      </c>
    </row>
    <row r="9363" spans="1:6" x14ac:dyDescent="0.3">
      <c r="A9363" s="299" t="s">
        <v>496</v>
      </c>
      <c r="B9363" s="300">
        <v>14</v>
      </c>
      <c r="C9363" s="299" t="s">
        <v>92</v>
      </c>
      <c r="D9363" s="299" t="s">
        <v>52</v>
      </c>
      <c r="E9363" s="302">
        <v>33.631578947368425</v>
      </c>
      <c r="F9363" s="299" t="s">
        <v>187</v>
      </c>
    </row>
    <row r="9364" spans="1:6" x14ac:dyDescent="0.3">
      <c r="A9364" s="299" t="s">
        <v>496</v>
      </c>
      <c r="B9364" s="300">
        <v>14</v>
      </c>
      <c r="C9364" s="299" t="s">
        <v>92</v>
      </c>
      <c r="D9364" s="299" t="s">
        <v>52</v>
      </c>
      <c r="E9364" s="302">
        <v>90.73684210526315</v>
      </c>
      <c r="F9364" s="299" t="s">
        <v>77</v>
      </c>
    </row>
    <row r="9365" spans="1:6" x14ac:dyDescent="0.3">
      <c r="A9365" s="299" t="s">
        <v>496</v>
      </c>
      <c r="B9365" s="300">
        <v>14</v>
      </c>
      <c r="C9365" s="299" t="s">
        <v>92</v>
      </c>
      <c r="D9365" s="299" t="s">
        <v>53</v>
      </c>
      <c r="E9365" s="302">
        <v>100.84210526315789</v>
      </c>
      <c r="F9365" s="299" t="s">
        <v>187</v>
      </c>
    </row>
    <row r="9366" spans="1:6" x14ac:dyDescent="0.3">
      <c r="A9366" s="299" t="s">
        <v>496</v>
      </c>
      <c r="B9366" s="300">
        <v>14</v>
      </c>
      <c r="C9366" s="299" t="s">
        <v>92</v>
      </c>
      <c r="D9366" s="299" t="s">
        <v>53</v>
      </c>
      <c r="E9366" s="302">
        <v>182.84210526315786</v>
      </c>
      <c r="F9366" s="299" t="s">
        <v>77</v>
      </c>
    </row>
    <row r="9367" spans="1:6" x14ac:dyDescent="0.3">
      <c r="A9367" s="299" t="s">
        <v>496</v>
      </c>
      <c r="B9367" s="300">
        <v>14</v>
      </c>
      <c r="C9367" s="299" t="s">
        <v>92</v>
      </c>
      <c r="D9367" s="299" t="s">
        <v>54</v>
      </c>
      <c r="E9367" s="302">
        <v>21.947368421052644</v>
      </c>
      <c r="F9367" s="299" t="s">
        <v>187</v>
      </c>
    </row>
    <row r="9368" spans="1:6" x14ac:dyDescent="0.3">
      <c r="A9368" s="299" t="s">
        <v>496</v>
      </c>
      <c r="B9368" s="300">
        <v>14</v>
      </c>
      <c r="C9368" s="299" t="s">
        <v>92</v>
      </c>
      <c r="D9368" s="299" t="s">
        <v>54</v>
      </c>
      <c r="E9368" s="302">
        <v>129.84210526315786</v>
      </c>
      <c r="F9368" s="299" t="s">
        <v>77</v>
      </c>
    </row>
    <row r="9369" spans="1:6" x14ac:dyDescent="0.3">
      <c r="A9369" s="299" t="s">
        <v>496</v>
      </c>
      <c r="B9369" s="300">
        <v>14</v>
      </c>
      <c r="C9369" s="299" t="s">
        <v>92</v>
      </c>
      <c r="D9369" s="299" t="s">
        <v>55</v>
      </c>
      <c r="E9369" s="302">
        <v>76.26315789473685</v>
      </c>
      <c r="F9369" s="299" t="s">
        <v>187</v>
      </c>
    </row>
    <row r="9370" spans="1:6" x14ac:dyDescent="0.3">
      <c r="A9370" s="299" t="s">
        <v>496</v>
      </c>
      <c r="B9370" s="300">
        <v>14</v>
      </c>
      <c r="C9370" s="299" t="s">
        <v>92</v>
      </c>
      <c r="D9370" s="299" t="s">
        <v>55</v>
      </c>
      <c r="E9370" s="302">
        <v>275.05263157894734</v>
      </c>
      <c r="F9370" s="299" t="s">
        <v>77</v>
      </c>
    </row>
    <row r="9371" spans="1:6" x14ac:dyDescent="0.3">
      <c r="A9371" s="299" t="s">
        <v>496</v>
      </c>
      <c r="B9371" s="300">
        <v>14</v>
      </c>
      <c r="C9371" s="299" t="s">
        <v>92</v>
      </c>
      <c r="D9371" s="299" t="s">
        <v>56</v>
      </c>
      <c r="E9371" s="302">
        <v>8.5789473684210495</v>
      </c>
      <c r="F9371" s="299" t="s">
        <v>187</v>
      </c>
    </row>
    <row r="9372" spans="1:6" x14ac:dyDescent="0.3">
      <c r="A9372" s="299" t="s">
        <v>496</v>
      </c>
      <c r="B9372" s="300">
        <v>14</v>
      </c>
      <c r="C9372" s="299" t="s">
        <v>92</v>
      </c>
      <c r="D9372" s="299" t="s">
        <v>56</v>
      </c>
      <c r="E9372" s="302">
        <v>36.368421052631582</v>
      </c>
      <c r="F9372" s="299" t="s">
        <v>77</v>
      </c>
    </row>
    <row r="9373" spans="1:6" x14ac:dyDescent="0.3">
      <c r="A9373" s="299" t="s">
        <v>496</v>
      </c>
      <c r="B9373" s="300">
        <v>14</v>
      </c>
      <c r="C9373" s="299" t="s">
        <v>92</v>
      </c>
      <c r="D9373" s="299" t="s">
        <v>57</v>
      </c>
      <c r="E9373" s="302">
        <v>3.0000000000000004</v>
      </c>
      <c r="F9373" s="299" t="s">
        <v>187</v>
      </c>
    </row>
    <row r="9374" spans="1:6" x14ac:dyDescent="0.3">
      <c r="A9374" s="299" t="s">
        <v>496</v>
      </c>
      <c r="B9374" s="300">
        <v>14</v>
      </c>
      <c r="C9374" s="299" t="s">
        <v>92</v>
      </c>
      <c r="D9374" s="299" t="s">
        <v>57</v>
      </c>
      <c r="E9374" s="302">
        <v>5.0000000000000009</v>
      </c>
      <c r="F9374" s="299" t="s">
        <v>77</v>
      </c>
    </row>
    <row r="9375" spans="1:6" x14ac:dyDescent="0.3">
      <c r="A9375" s="299" t="s">
        <v>496</v>
      </c>
      <c r="B9375" s="300">
        <v>14</v>
      </c>
      <c r="C9375" s="299" t="s">
        <v>92</v>
      </c>
      <c r="D9375" s="299" t="s">
        <v>58</v>
      </c>
      <c r="E9375" s="302">
        <v>3.0000000000000004</v>
      </c>
      <c r="F9375" s="299" t="s">
        <v>187</v>
      </c>
    </row>
    <row r="9376" spans="1:6" x14ac:dyDescent="0.3">
      <c r="A9376" s="299" t="s">
        <v>496</v>
      </c>
      <c r="B9376" s="300">
        <v>14</v>
      </c>
      <c r="C9376" s="299" t="s">
        <v>92</v>
      </c>
      <c r="D9376" s="299" t="s">
        <v>58</v>
      </c>
      <c r="E9376" s="302">
        <v>2.9473684210526323</v>
      </c>
      <c r="F9376" s="299" t="s">
        <v>77</v>
      </c>
    </row>
    <row r="9377" spans="1:6" x14ac:dyDescent="0.3">
      <c r="A9377" s="299" t="s">
        <v>496</v>
      </c>
      <c r="B9377" s="300">
        <v>14</v>
      </c>
      <c r="C9377" s="299" t="s">
        <v>92</v>
      </c>
      <c r="D9377" s="299" t="s">
        <v>59</v>
      </c>
      <c r="E9377" s="302">
        <v>28.789473684210524</v>
      </c>
      <c r="F9377" s="299" t="s">
        <v>187</v>
      </c>
    </row>
    <row r="9378" spans="1:6" x14ac:dyDescent="0.3">
      <c r="A9378" s="299" t="s">
        <v>496</v>
      </c>
      <c r="B9378" s="300">
        <v>14</v>
      </c>
      <c r="C9378" s="299" t="s">
        <v>92</v>
      </c>
      <c r="D9378" s="299" t="s">
        <v>59</v>
      </c>
      <c r="E9378" s="302">
        <v>69.157894736842124</v>
      </c>
      <c r="F9378" s="299" t="s">
        <v>77</v>
      </c>
    </row>
    <row r="9379" spans="1:6" x14ac:dyDescent="0.3">
      <c r="A9379" s="299" t="s">
        <v>496</v>
      </c>
      <c r="B9379" s="300">
        <v>14</v>
      </c>
      <c r="C9379" s="299" t="s">
        <v>92</v>
      </c>
      <c r="D9379" s="299" t="s">
        <v>60</v>
      </c>
      <c r="E9379" s="302">
        <v>24.631578947368432</v>
      </c>
      <c r="F9379" s="299" t="s">
        <v>187</v>
      </c>
    </row>
    <row r="9380" spans="1:6" x14ac:dyDescent="0.3">
      <c r="A9380" s="299" t="s">
        <v>496</v>
      </c>
      <c r="B9380" s="300">
        <v>14</v>
      </c>
      <c r="C9380" s="299" t="s">
        <v>92</v>
      </c>
      <c r="D9380" s="299" t="s">
        <v>60</v>
      </c>
      <c r="E9380" s="302">
        <v>54.526315789473685</v>
      </c>
      <c r="F9380" s="299" t="s">
        <v>77</v>
      </c>
    </row>
    <row r="9381" spans="1:6" x14ac:dyDescent="0.3">
      <c r="A9381" s="299" t="s">
        <v>496</v>
      </c>
      <c r="B9381" s="300">
        <v>14</v>
      </c>
      <c r="C9381" s="299" t="s">
        <v>92</v>
      </c>
      <c r="D9381" s="299" t="s">
        <v>61</v>
      </c>
      <c r="E9381" s="302">
        <v>25.526315789473692</v>
      </c>
      <c r="F9381" s="299" t="s">
        <v>77</v>
      </c>
    </row>
    <row r="9382" spans="1:6" x14ac:dyDescent="0.3">
      <c r="A9382" s="299" t="s">
        <v>496</v>
      </c>
      <c r="B9382" s="300">
        <v>14</v>
      </c>
      <c r="C9382" s="299" t="s">
        <v>92</v>
      </c>
      <c r="D9382" s="299" t="s">
        <v>62</v>
      </c>
      <c r="E9382" s="302">
        <v>22.947368421052627</v>
      </c>
      <c r="F9382" s="299" t="s">
        <v>187</v>
      </c>
    </row>
    <row r="9383" spans="1:6" x14ac:dyDescent="0.3">
      <c r="A9383" s="299" t="s">
        <v>496</v>
      </c>
      <c r="B9383" s="300">
        <v>14</v>
      </c>
      <c r="C9383" s="299" t="s">
        <v>92</v>
      </c>
      <c r="D9383" s="299" t="s">
        <v>62</v>
      </c>
      <c r="E9383" s="302">
        <v>179.52631578947364</v>
      </c>
      <c r="F9383" s="299" t="s">
        <v>77</v>
      </c>
    </row>
    <row r="9384" spans="1:6" x14ac:dyDescent="0.3">
      <c r="A9384" s="299" t="s">
        <v>496</v>
      </c>
      <c r="B9384" s="300">
        <v>14</v>
      </c>
      <c r="C9384" s="299" t="s">
        <v>92</v>
      </c>
      <c r="D9384" s="299" t="s">
        <v>63</v>
      </c>
      <c r="E9384" s="302">
        <v>9</v>
      </c>
      <c r="F9384" s="299" t="s">
        <v>187</v>
      </c>
    </row>
    <row r="9385" spans="1:6" x14ac:dyDescent="0.3">
      <c r="A9385" s="299" t="s">
        <v>496</v>
      </c>
      <c r="B9385" s="300">
        <v>14</v>
      </c>
      <c r="C9385" s="299" t="s">
        <v>92</v>
      </c>
      <c r="D9385" s="299" t="s">
        <v>63</v>
      </c>
      <c r="E9385" s="302">
        <v>124.63157894736841</v>
      </c>
      <c r="F9385" s="299" t="s">
        <v>77</v>
      </c>
    </row>
    <row r="9386" spans="1:6" x14ac:dyDescent="0.3">
      <c r="A9386" s="299" t="s">
        <v>496</v>
      </c>
      <c r="B9386" s="300">
        <v>14</v>
      </c>
      <c r="C9386" s="299" t="s">
        <v>92</v>
      </c>
      <c r="D9386" s="299" t="s">
        <v>64</v>
      </c>
      <c r="E9386" s="302">
        <v>5.0000000000000009</v>
      </c>
      <c r="F9386" s="299" t="s">
        <v>187</v>
      </c>
    </row>
    <row r="9387" spans="1:6" x14ac:dyDescent="0.3">
      <c r="A9387" s="299" t="s">
        <v>496</v>
      </c>
      <c r="B9387" s="300">
        <v>14</v>
      </c>
      <c r="C9387" s="299" t="s">
        <v>92</v>
      </c>
      <c r="D9387" s="299" t="s">
        <v>64</v>
      </c>
      <c r="E9387" s="302">
        <v>34.94736842105263</v>
      </c>
      <c r="F9387" s="299" t="s">
        <v>77</v>
      </c>
    </row>
    <row r="9388" spans="1:6" x14ac:dyDescent="0.3">
      <c r="A9388" s="299" t="s">
        <v>496</v>
      </c>
      <c r="B9388" s="300">
        <v>14</v>
      </c>
      <c r="C9388" s="299" t="s">
        <v>92</v>
      </c>
      <c r="D9388" s="299" t="s">
        <v>65</v>
      </c>
      <c r="E9388" s="302">
        <v>18</v>
      </c>
      <c r="F9388" s="299" t="s">
        <v>187</v>
      </c>
    </row>
    <row r="9389" spans="1:6" x14ac:dyDescent="0.3">
      <c r="A9389" s="299" t="s">
        <v>496</v>
      </c>
      <c r="B9389" s="300">
        <v>14</v>
      </c>
      <c r="C9389" s="299" t="s">
        <v>92</v>
      </c>
      <c r="D9389" s="299" t="s">
        <v>65</v>
      </c>
      <c r="E9389" s="302">
        <v>27.736842105263154</v>
      </c>
      <c r="F9389" s="299" t="s">
        <v>77</v>
      </c>
    </row>
    <row r="9390" spans="1:6" x14ac:dyDescent="0.3">
      <c r="A9390" s="299" t="s">
        <v>496</v>
      </c>
      <c r="B9390" s="300">
        <v>14</v>
      </c>
      <c r="C9390" s="299" t="s">
        <v>92</v>
      </c>
      <c r="D9390" s="299" t="s">
        <v>67</v>
      </c>
      <c r="E9390" s="302">
        <v>0.99999999999999956</v>
      </c>
      <c r="F9390" s="299" t="s">
        <v>77</v>
      </c>
    </row>
    <row r="9391" spans="1:6" x14ac:dyDescent="0.3">
      <c r="A9391" s="299" t="s">
        <v>496</v>
      </c>
      <c r="B9391" s="300">
        <v>15</v>
      </c>
      <c r="C9391" s="299" t="s">
        <v>91</v>
      </c>
      <c r="D9391" s="299" t="s">
        <v>47</v>
      </c>
      <c r="E9391" s="302">
        <v>71.315789473684205</v>
      </c>
      <c r="F9391" s="299" t="s">
        <v>187</v>
      </c>
    </row>
    <row r="9392" spans="1:6" x14ac:dyDescent="0.3">
      <c r="A9392" s="299" t="s">
        <v>496</v>
      </c>
      <c r="B9392" s="300">
        <v>15</v>
      </c>
      <c r="C9392" s="299" t="s">
        <v>91</v>
      </c>
      <c r="D9392" s="299" t="s">
        <v>47</v>
      </c>
      <c r="E9392" s="302">
        <v>1.9999999999999991</v>
      </c>
      <c r="F9392" s="299" t="s">
        <v>81</v>
      </c>
    </row>
    <row r="9393" spans="1:6" x14ac:dyDescent="0.3">
      <c r="A9393" s="299" t="s">
        <v>496</v>
      </c>
      <c r="B9393" s="300">
        <v>15</v>
      </c>
      <c r="C9393" s="299" t="s">
        <v>91</v>
      </c>
      <c r="D9393" s="299" t="s">
        <v>47</v>
      </c>
      <c r="E9393" s="302">
        <v>442.1052631578948</v>
      </c>
      <c r="F9393" s="299" t="s">
        <v>80</v>
      </c>
    </row>
    <row r="9394" spans="1:6" x14ac:dyDescent="0.3">
      <c r="A9394" s="299" t="s">
        <v>496</v>
      </c>
      <c r="B9394" s="300">
        <v>15</v>
      </c>
      <c r="C9394" s="299" t="s">
        <v>91</v>
      </c>
      <c r="D9394" s="299" t="s">
        <v>47</v>
      </c>
      <c r="E9394" s="302">
        <v>6.0000000000000009</v>
      </c>
      <c r="F9394" s="299" t="s">
        <v>188</v>
      </c>
    </row>
    <row r="9395" spans="1:6" x14ac:dyDescent="0.3">
      <c r="A9395" s="299" t="s">
        <v>496</v>
      </c>
      <c r="B9395" s="300">
        <v>15</v>
      </c>
      <c r="C9395" s="299" t="s">
        <v>91</v>
      </c>
      <c r="D9395" s="299" t="s">
        <v>47</v>
      </c>
      <c r="E9395" s="302">
        <v>193.21052631578951</v>
      </c>
      <c r="F9395" s="299" t="s">
        <v>77</v>
      </c>
    </row>
    <row r="9396" spans="1:6" x14ac:dyDescent="0.3">
      <c r="A9396" s="299" t="s">
        <v>496</v>
      </c>
      <c r="B9396" s="300">
        <v>15</v>
      </c>
      <c r="C9396" s="299" t="s">
        <v>91</v>
      </c>
      <c r="D9396" s="299" t="s">
        <v>48</v>
      </c>
      <c r="E9396" s="302">
        <v>3.6842105263157885</v>
      </c>
      <c r="F9396" s="299" t="s">
        <v>77</v>
      </c>
    </row>
    <row r="9397" spans="1:6" x14ac:dyDescent="0.3">
      <c r="A9397" s="299" t="s">
        <v>496</v>
      </c>
      <c r="B9397" s="300">
        <v>15</v>
      </c>
      <c r="C9397" s="299" t="s">
        <v>91</v>
      </c>
      <c r="D9397" s="299" t="s">
        <v>49</v>
      </c>
      <c r="E9397" s="302">
        <v>36.157894736842096</v>
      </c>
      <c r="F9397" s="299" t="s">
        <v>187</v>
      </c>
    </row>
    <row r="9398" spans="1:6" x14ac:dyDescent="0.3">
      <c r="A9398" s="299" t="s">
        <v>496</v>
      </c>
      <c r="B9398" s="300">
        <v>15</v>
      </c>
      <c r="C9398" s="299" t="s">
        <v>91</v>
      </c>
      <c r="D9398" s="299" t="s">
        <v>49</v>
      </c>
      <c r="E9398" s="302">
        <v>0.99999999999999956</v>
      </c>
      <c r="F9398" s="299" t="s">
        <v>81</v>
      </c>
    </row>
    <row r="9399" spans="1:6" x14ac:dyDescent="0.3">
      <c r="A9399" s="299" t="s">
        <v>496</v>
      </c>
      <c r="B9399" s="300">
        <v>15</v>
      </c>
      <c r="C9399" s="299" t="s">
        <v>91</v>
      </c>
      <c r="D9399" s="299" t="s">
        <v>49</v>
      </c>
      <c r="E9399" s="302">
        <v>1018.6315789473684</v>
      </c>
      <c r="F9399" s="299" t="s">
        <v>77</v>
      </c>
    </row>
    <row r="9400" spans="1:6" x14ac:dyDescent="0.3">
      <c r="A9400" s="299" t="s">
        <v>496</v>
      </c>
      <c r="B9400" s="300">
        <v>15</v>
      </c>
      <c r="C9400" s="299" t="s">
        <v>91</v>
      </c>
      <c r="D9400" s="299" t="s">
        <v>50</v>
      </c>
      <c r="E9400" s="302">
        <v>3.0000000000000004</v>
      </c>
      <c r="F9400" s="299" t="s">
        <v>77</v>
      </c>
    </row>
    <row r="9401" spans="1:6" x14ac:dyDescent="0.3">
      <c r="A9401" s="299" t="s">
        <v>496</v>
      </c>
      <c r="B9401" s="300">
        <v>15</v>
      </c>
      <c r="C9401" s="299" t="s">
        <v>91</v>
      </c>
      <c r="D9401" s="299" t="s">
        <v>51</v>
      </c>
      <c r="E9401" s="302">
        <v>25.000000000000004</v>
      </c>
      <c r="F9401" s="299" t="s">
        <v>77</v>
      </c>
    </row>
    <row r="9402" spans="1:6" x14ac:dyDescent="0.3">
      <c r="A9402" s="299" t="s">
        <v>496</v>
      </c>
      <c r="B9402" s="300">
        <v>15</v>
      </c>
      <c r="C9402" s="299" t="s">
        <v>91</v>
      </c>
      <c r="D9402" s="299" t="s">
        <v>52</v>
      </c>
      <c r="E9402" s="302">
        <v>266.0526315789474</v>
      </c>
      <c r="F9402" s="299" t="s">
        <v>187</v>
      </c>
    </row>
    <row r="9403" spans="1:6" x14ac:dyDescent="0.3">
      <c r="A9403" s="299" t="s">
        <v>496</v>
      </c>
      <c r="B9403" s="300">
        <v>15</v>
      </c>
      <c r="C9403" s="299" t="s">
        <v>91</v>
      </c>
      <c r="D9403" s="299" t="s">
        <v>52</v>
      </c>
      <c r="E9403" s="302">
        <v>1909.7368421052631</v>
      </c>
      <c r="F9403" s="299" t="s">
        <v>77</v>
      </c>
    </row>
    <row r="9404" spans="1:6" x14ac:dyDescent="0.3">
      <c r="A9404" s="299" t="s">
        <v>496</v>
      </c>
      <c r="B9404" s="300">
        <v>15</v>
      </c>
      <c r="C9404" s="299" t="s">
        <v>91</v>
      </c>
      <c r="D9404" s="299" t="s">
        <v>53</v>
      </c>
      <c r="E9404" s="302">
        <v>688.31578947368416</v>
      </c>
      <c r="F9404" s="299" t="s">
        <v>187</v>
      </c>
    </row>
    <row r="9405" spans="1:6" x14ac:dyDescent="0.3">
      <c r="A9405" s="299" t="s">
        <v>496</v>
      </c>
      <c r="B9405" s="300">
        <v>15</v>
      </c>
      <c r="C9405" s="299" t="s">
        <v>91</v>
      </c>
      <c r="D9405" s="299" t="s">
        <v>53</v>
      </c>
      <c r="E9405" s="302">
        <v>1.9999999999999991</v>
      </c>
      <c r="F9405" s="299" t="s">
        <v>80</v>
      </c>
    </row>
    <row r="9406" spans="1:6" x14ac:dyDescent="0.3">
      <c r="A9406" s="299" t="s">
        <v>496</v>
      </c>
      <c r="B9406" s="300">
        <v>15</v>
      </c>
      <c r="C9406" s="299" t="s">
        <v>91</v>
      </c>
      <c r="D9406" s="299" t="s">
        <v>53</v>
      </c>
      <c r="E9406" s="302">
        <v>1720.2631578947364</v>
      </c>
      <c r="F9406" s="299" t="s">
        <v>77</v>
      </c>
    </row>
    <row r="9407" spans="1:6" x14ac:dyDescent="0.3">
      <c r="A9407" s="299" t="s">
        <v>496</v>
      </c>
      <c r="B9407" s="300">
        <v>15</v>
      </c>
      <c r="C9407" s="299" t="s">
        <v>91</v>
      </c>
      <c r="D9407" s="299" t="s">
        <v>54</v>
      </c>
      <c r="E9407" s="302">
        <v>271.73684210526324</v>
      </c>
      <c r="F9407" s="299" t="s">
        <v>187</v>
      </c>
    </row>
    <row r="9408" spans="1:6" x14ac:dyDescent="0.3">
      <c r="A9408" s="299" t="s">
        <v>496</v>
      </c>
      <c r="B9408" s="300">
        <v>15</v>
      </c>
      <c r="C9408" s="299" t="s">
        <v>91</v>
      </c>
      <c r="D9408" s="299" t="s">
        <v>54</v>
      </c>
      <c r="E9408" s="302">
        <v>10.315789473684212</v>
      </c>
      <c r="F9408" s="299" t="s">
        <v>80</v>
      </c>
    </row>
    <row r="9409" spans="1:6" x14ac:dyDescent="0.3">
      <c r="A9409" s="299" t="s">
        <v>496</v>
      </c>
      <c r="B9409" s="300">
        <v>15</v>
      </c>
      <c r="C9409" s="299" t="s">
        <v>91</v>
      </c>
      <c r="D9409" s="299" t="s">
        <v>54</v>
      </c>
      <c r="E9409" s="302">
        <v>534.68421052631572</v>
      </c>
      <c r="F9409" s="299" t="s">
        <v>77</v>
      </c>
    </row>
    <row r="9410" spans="1:6" x14ac:dyDescent="0.3">
      <c r="A9410" s="299" t="s">
        <v>496</v>
      </c>
      <c r="B9410" s="300">
        <v>15</v>
      </c>
      <c r="C9410" s="299" t="s">
        <v>91</v>
      </c>
      <c r="D9410" s="299" t="s">
        <v>55</v>
      </c>
      <c r="E9410" s="302">
        <v>560.31578947368405</v>
      </c>
      <c r="F9410" s="299" t="s">
        <v>187</v>
      </c>
    </row>
    <row r="9411" spans="1:6" x14ac:dyDescent="0.3">
      <c r="A9411" s="299" t="s">
        <v>496</v>
      </c>
      <c r="B9411" s="300">
        <v>15</v>
      </c>
      <c r="C9411" s="299" t="s">
        <v>91</v>
      </c>
      <c r="D9411" s="299" t="s">
        <v>55</v>
      </c>
      <c r="E9411" s="302">
        <v>3587.9473684210525</v>
      </c>
      <c r="F9411" s="299" t="s">
        <v>77</v>
      </c>
    </row>
    <row r="9412" spans="1:6" x14ac:dyDescent="0.3">
      <c r="A9412" s="299" t="s">
        <v>496</v>
      </c>
      <c r="B9412" s="300">
        <v>15</v>
      </c>
      <c r="C9412" s="299" t="s">
        <v>91</v>
      </c>
      <c r="D9412" s="299" t="s">
        <v>56</v>
      </c>
      <c r="E9412" s="302">
        <v>71.421052631578959</v>
      </c>
      <c r="F9412" s="299" t="s">
        <v>187</v>
      </c>
    </row>
    <row r="9413" spans="1:6" x14ac:dyDescent="0.3">
      <c r="A9413" s="299" t="s">
        <v>496</v>
      </c>
      <c r="B9413" s="300">
        <v>15</v>
      </c>
      <c r="C9413" s="299" t="s">
        <v>91</v>
      </c>
      <c r="D9413" s="299" t="s">
        <v>56</v>
      </c>
      <c r="E9413" s="302">
        <v>261.52631578947364</v>
      </c>
      <c r="F9413" s="299" t="s">
        <v>77</v>
      </c>
    </row>
    <row r="9414" spans="1:6" x14ac:dyDescent="0.3">
      <c r="A9414" s="299" t="s">
        <v>496</v>
      </c>
      <c r="B9414" s="300">
        <v>15</v>
      </c>
      <c r="C9414" s="299" t="s">
        <v>91</v>
      </c>
      <c r="D9414" s="299" t="s">
        <v>57</v>
      </c>
      <c r="E9414" s="302">
        <v>20.94736842105263</v>
      </c>
      <c r="F9414" s="299" t="s">
        <v>187</v>
      </c>
    </row>
    <row r="9415" spans="1:6" x14ac:dyDescent="0.3">
      <c r="A9415" s="299" t="s">
        <v>496</v>
      </c>
      <c r="B9415" s="300">
        <v>15</v>
      </c>
      <c r="C9415" s="299" t="s">
        <v>91</v>
      </c>
      <c r="D9415" s="299" t="s">
        <v>57</v>
      </c>
      <c r="E9415" s="302">
        <v>22.894736842105267</v>
      </c>
      <c r="F9415" s="299" t="s">
        <v>77</v>
      </c>
    </row>
    <row r="9416" spans="1:6" x14ac:dyDescent="0.3">
      <c r="A9416" s="299" t="s">
        <v>496</v>
      </c>
      <c r="B9416" s="300">
        <v>15</v>
      </c>
      <c r="C9416" s="299" t="s">
        <v>91</v>
      </c>
      <c r="D9416" s="299" t="s">
        <v>58</v>
      </c>
      <c r="E9416" s="302">
        <v>6.9999999999999973</v>
      </c>
      <c r="F9416" s="299" t="s">
        <v>187</v>
      </c>
    </row>
    <row r="9417" spans="1:6" x14ac:dyDescent="0.3">
      <c r="A9417" s="299" t="s">
        <v>496</v>
      </c>
      <c r="B9417" s="300">
        <v>15</v>
      </c>
      <c r="C9417" s="299" t="s">
        <v>91</v>
      </c>
      <c r="D9417" s="299" t="s">
        <v>58</v>
      </c>
      <c r="E9417" s="302">
        <v>56.473684210526315</v>
      </c>
      <c r="F9417" s="299" t="s">
        <v>77</v>
      </c>
    </row>
    <row r="9418" spans="1:6" x14ac:dyDescent="0.3">
      <c r="A9418" s="299" t="s">
        <v>496</v>
      </c>
      <c r="B9418" s="300">
        <v>15</v>
      </c>
      <c r="C9418" s="299" t="s">
        <v>91</v>
      </c>
      <c r="D9418" s="299" t="s">
        <v>59</v>
      </c>
      <c r="E9418" s="302">
        <v>145</v>
      </c>
      <c r="F9418" s="299" t="s">
        <v>187</v>
      </c>
    </row>
    <row r="9419" spans="1:6" x14ac:dyDescent="0.3">
      <c r="A9419" s="299" t="s">
        <v>496</v>
      </c>
      <c r="B9419" s="300">
        <v>15</v>
      </c>
      <c r="C9419" s="299" t="s">
        <v>91</v>
      </c>
      <c r="D9419" s="299" t="s">
        <v>59</v>
      </c>
      <c r="E9419" s="302">
        <v>476.21052631578948</v>
      </c>
      <c r="F9419" s="299" t="s">
        <v>77</v>
      </c>
    </row>
    <row r="9420" spans="1:6" x14ac:dyDescent="0.3">
      <c r="A9420" s="299" t="s">
        <v>496</v>
      </c>
      <c r="B9420" s="300">
        <v>15</v>
      </c>
      <c r="C9420" s="299" t="s">
        <v>91</v>
      </c>
      <c r="D9420" s="299" t="s">
        <v>60</v>
      </c>
      <c r="E9420" s="302">
        <v>161.10526315789474</v>
      </c>
      <c r="F9420" s="299" t="s">
        <v>187</v>
      </c>
    </row>
    <row r="9421" spans="1:6" x14ac:dyDescent="0.3">
      <c r="A9421" s="299" t="s">
        <v>496</v>
      </c>
      <c r="B9421" s="300">
        <v>15</v>
      </c>
      <c r="C9421" s="299" t="s">
        <v>91</v>
      </c>
      <c r="D9421" s="299" t="s">
        <v>60</v>
      </c>
      <c r="E9421" s="302">
        <v>1.5263157894736841</v>
      </c>
      <c r="F9421" s="299" t="s">
        <v>80</v>
      </c>
    </row>
    <row r="9422" spans="1:6" x14ac:dyDescent="0.3">
      <c r="A9422" s="299" t="s">
        <v>496</v>
      </c>
      <c r="B9422" s="300">
        <v>15</v>
      </c>
      <c r="C9422" s="299" t="s">
        <v>91</v>
      </c>
      <c r="D9422" s="299" t="s">
        <v>60</v>
      </c>
      <c r="E9422" s="302">
        <v>1328</v>
      </c>
      <c r="F9422" s="299" t="s">
        <v>77</v>
      </c>
    </row>
    <row r="9423" spans="1:6" x14ac:dyDescent="0.3">
      <c r="A9423" s="299" t="s">
        <v>496</v>
      </c>
      <c r="B9423" s="300">
        <v>15</v>
      </c>
      <c r="C9423" s="299" t="s">
        <v>91</v>
      </c>
      <c r="D9423" s="299" t="s">
        <v>61</v>
      </c>
      <c r="E9423" s="302">
        <v>103.05263157894736</v>
      </c>
      <c r="F9423" s="299" t="s">
        <v>77</v>
      </c>
    </row>
    <row r="9424" spans="1:6" x14ac:dyDescent="0.3">
      <c r="A9424" s="299" t="s">
        <v>496</v>
      </c>
      <c r="B9424" s="300">
        <v>15</v>
      </c>
      <c r="C9424" s="299" t="s">
        <v>91</v>
      </c>
      <c r="D9424" s="299" t="s">
        <v>62</v>
      </c>
      <c r="E9424" s="302">
        <v>144.42105263157896</v>
      </c>
      <c r="F9424" s="299" t="s">
        <v>187</v>
      </c>
    </row>
    <row r="9425" spans="1:6" x14ac:dyDescent="0.3">
      <c r="A9425" s="299" t="s">
        <v>496</v>
      </c>
      <c r="B9425" s="300">
        <v>15</v>
      </c>
      <c r="C9425" s="299" t="s">
        <v>91</v>
      </c>
      <c r="D9425" s="299" t="s">
        <v>62</v>
      </c>
      <c r="E9425" s="302">
        <v>417.78947368421046</v>
      </c>
      <c r="F9425" s="299" t="s">
        <v>77</v>
      </c>
    </row>
    <row r="9426" spans="1:6" x14ac:dyDescent="0.3">
      <c r="A9426" s="299" t="s">
        <v>496</v>
      </c>
      <c r="B9426" s="300">
        <v>15</v>
      </c>
      <c r="C9426" s="299" t="s">
        <v>91</v>
      </c>
      <c r="D9426" s="299" t="s">
        <v>63</v>
      </c>
      <c r="E9426" s="302">
        <v>39.631578947368432</v>
      </c>
      <c r="F9426" s="299" t="s">
        <v>187</v>
      </c>
    </row>
    <row r="9427" spans="1:6" x14ac:dyDescent="0.3">
      <c r="A9427" s="299" t="s">
        <v>496</v>
      </c>
      <c r="B9427" s="300">
        <v>15</v>
      </c>
      <c r="C9427" s="299" t="s">
        <v>91</v>
      </c>
      <c r="D9427" s="299" t="s">
        <v>63</v>
      </c>
      <c r="E9427" s="302">
        <v>970.63157894736844</v>
      </c>
      <c r="F9427" s="299" t="s">
        <v>77</v>
      </c>
    </row>
    <row r="9428" spans="1:6" x14ac:dyDescent="0.3">
      <c r="A9428" s="299" t="s">
        <v>496</v>
      </c>
      <c r="B9428" s="300">
        <v>15</v>
      </c>
      <c r="C9428" s="299" t="s">
        <v>91</v>
      </c>
      <c r="D9428" s="299" t="s">
        <v>64</v>
      </c>
      <c r="E9428" s="302">
        <v>31.210526315789473</v>
      </c>
      <c r="F9428" s="299" t="s">
        <v>187</v>
      </c>
    </row>
    <row r="9429" spans="1:6" x14ac:dyDescent="0.3">
      <c r="A9429" s="299" t="s">
        <v>496</v>
      </c>
      <c r="B9429" s="300">
        <v>15</v>
      </c>
      <c r="C9429" s="299" t="s">
        <v>91</v>
      </c>
      <c r="D9429" s="299" t="s">
        <v>64</v>
      </c>
      <c r="E9429" s="302">
        <v>0.99999999999999956</v>
      </c>
      <c r="F9429" s="299" t="s">
        <v>80</v>
      </c>
    </row>
    <row r="9430" spans="1:6" x14ac:dyDescent="0.3">
      <c r="A9430" s="299" t="s">
        <v>496</v>
      </c>
      <c r="B9430" s="300">
        <v>15</v>
      </c>
      <c r="C9430" s="299" t="s">
        <v>91</v>
      </c>
      <c r="D9430" s="299" t="s">
        <v>64</v>
      </c>
      <c r="E9430" s="302">
        <v>227.42105263157893</v>
      </c>
      <c r="F9430" s="299" t="s">
        <v>77</v>
      </c>
    </row>
    <row r="9431" spans="1:6" x14ac:dyDescent="0.3">
      <c r="A9431" s="299" t="s">
        <v>496</v>
      </c>
      <c r="B9431" s="300">
        <v>15</v>
      </c>
      <c r="C9431" s="299" t="s">
        <v>91</v>
      </c>
      <c r="D9431" s="299" t="s">
        <v>65</v>
      </c>
      <c r="E9431" s="302">
        <v>252.26315789473691</v>
      </c>
      <c r="F9431" s="299" t="s">
        <v>187</v>
      </c>
    </row>
    <row r="9432" spans="1:6" x14ac:dyDescent="0.3">
      <c r="A9432" s="299" t="s">
        <v>496</v>
      </c>
      <c r="B9432" s="300">
        <v>15</v>
      </c>
      <c r="C9432" s="299" t="s">
        <v>91</v>
      </c>
      <c r="D9432" s="299" t="s">
        <v>65</v>
      </c>
      <c r="E9432" s="302">
        <v>0.99999999999999956</v>
      </c>
      <c r="F9432" s="299" t="s">
        <v>80</v>
      </c>
    </row>
    <row r="9433" spans="1:6" x14ac:dyDescent="0.3">
      <c r="A9433" s="299" t="s">
        <v>496</v>
      </c>
      <c r="B9433" s="300">
        <v>15</v>
      </c>
      <c r="C9433" s="299" t="s">
        <v>91</v>
      </c>
      <c r="D9433" s="299" t="s">
        <v>65</v>
      </c>
      <c r="E9433" s="302">
        <v>347.68421052631572</v>
      </c>
      <c r="F9433" s="299" t="s">
        <v>77</v>
      </c>
    </row>
    <row r="9434" spans="1:6" x14ac:dyDescent="0.3">
      <c r="A9434" s="299" t="s">
        <v>496</v>
      </c>
      <c r="B9434" s="300">
        <v>15</v>
      </c>
      <c r="C9434" s="299" t="s">
        <v>91</v>
      </c>
      <c r="D9434" s="299" t="s">
        <v>67</v>
      </c>
      <c r="E9434" s="302">
        <v>3.9999999999999982</v>
      </c>
      <c r="F9434" s="299" t="s">
        <v>77</v>
      </c>
    </row>
    <row r="9435" spans="1:6" x14ac:dyDescent="0.3">
      <c r="A9435" s="299" t="s">
        <v>496</v>
      </c>
      <c r="B9435" s="300">
        <v>15</v>
      </c>
      <c r="C9435" s="299" t="s">
        <v>92</v>
      </c>
      <c r="D9435" s="299" t="s">
        <v>47</v>
      </c>
      <c r="E9435" s="302">
        <v>68.842105263157933</v>
      </c>
      <c r="F9435" s="299" t="s">
        <v>187</v>
      </c>
    </row>
    <row r="9436" spans="1:6" x14ac:dyDescent="0.3">
      <c r="A9436" s="299" t="s">
        <v>496</v>
      </c>
      <c r="B9436" s="300">
        <v>15</v>
      </c>
      <c r="C9436" s="299" t="s">
        <v>92</v>
      </c>
      <c r="D9436" s="299" t="s">
        <v>47</v>
      </c>
      <c r="E9436" s="302">
        <v>3.0000000000000004</v>
      </c>
      <c r="F9436" s="299" t="s">
        <v>81</v>
      </c>
    </row>
    <row r="9437" spans="1:6" x14ac:dyDescent="0.3">
      <c r="A9437" s="299" t="s">
        <v>496</v>
      </c>
      <c r="B9437" s="300">
        <v>15</v>
      </c>
      <c r="C9437" s="299" t="s">
        <v>92</v>
      </c>
      <c r="D9437" s="299" t="s">
        <v>47</v>
      </c>
      <c r="E9437" s="302">
        <v>44.526315789473685</v>
      </c>
      <c r="F9437" s="299" t="s">
        <v>80</v>
      </c>
    </row>
    <row r="9438" spans="1:6" x14ac:dyDescent="0.3">
      <c r="A9438" s="299" t="s">
        <v>496</v>
      </c>
      <c r="B9438" s="300">
        <v>15</v>
      </c>
      <c r="C9438" s="299" t="s">
        <v>92</v>
      </c>
      <c r="D9438" s="299" t="s">
        <v>47</v>
      </c>
      <c r="E9438" s="302">
        <v>9</v>
      </c>
      <c r="F9438" s="299" t="s">
        <v>188</v>
      </c>
    </row>
    <row r="9439" spans="1:6" x14ac:dyDescent="0.3">
      <c r="A9439" s="299" t="s">
        <v>496</v>
      </c>
      <c r="B9439" s="300">
        <v>15</v>
      </c>
      <c r="C9439" s="299" t="s">
        <v>92</v>
      </c>
      <c r="D9439" s="299" t="s">
        <v>47</v>
      </c>
      <c r="E9439" s="302">
        <v>89.684210526315809</v>
      </c>
      <c r="F9439" s="299" t="s">
        <v>77</v>
      </c>
    </row>
    <row r="9440" spans="1:6" x14ac:dyDescent="0.3">
      <c r="A9440" s="299" t="s">
        <v>496</v>
      </c>
      <c r="B9440" s="300">
        <v>15</v>
      </c>
      <c r="C9440" s="299" t="s">
        <v>92</v>
      </c>
      <c r="D9440" s="299" t="s">
        <v>48</v>
      </c>
      <c r="E9440" s="302">
        <v>0.42105263157894735</v>
      </c>
      <c r="F9440" s="299" t="s">
        <v>187</v>
      </c>
    </row>
    <row r="9441" spans="1:6" x14ac:dyDescent="0.3">
      <c r="A9441" s="299" t="s">
        <v>496</v>
      </c>
      <c r="B9441" s="300">
        <v>15</v>
      </c>
      <c r="C9441" s="299" t="s">
        <v>92</v>
      </c>
      <c r="D9441" s="299" t="s">
        <v>48</v>
      </c>
      <c r="E9441" s="302">
        <v>0.99999999999999956</v>
      </c>
      <c r="F9441" s="299" t="s">
        <v>77</v>
      </c>
    </row>
    <row r="9442" spans="1:6" x14ac:dyDescent="0.3">
      <c r="A9442" s="299" t="s">
        <v>496</v>
      </c>
      <c r="B9442" s="300">
        <v>15</v>
      </c>
      <c r="C9442" s="299" t="s">
        <v>92</v>
      </c>
      <c r="D9442" s="299" t="s">
        <v>49</v>
      </c>
      <c r="E9442" s="302">
        <v>40.526315789473678</v>
      </c>
      <c r="F9442" s="299" t="s">
        <v>187</v>
      </c>
    </row>
    <row r="9443" spans="1:6" x14ac:dyDescent="0.3">
      <c r="A9443" s="299" t="s">
        <v>496</v>
      </c>
      <c r="B9443" s="300">
        <v>15</v>
      </c>
      <c r="C9443" s="299" t="s">
        <v>92</v>
      </c>
      <c r="D9443" s="299" t="s">
        <v>49</v>
      </c>
      <c r="E9443" s="302">
        <v>546.94736842105272</v>
      </c>
      <c r="F9443" s="299" t="s">
        <v>77</v>
      </c>
    </row>
    <row r="9444" spans="1:6" x14ac:dyDescent="0.3">
      <c r="A9444" s="299" t="s">
        <v>496</v>
      </c>
      <c r="B9444" s="300">
        <v>15</v>
      </c>
      <c r="C9444" s="299" t="s">
        <v>92</v>
      </c>
      <c r="D9444" s="299" t="s">
        <v>50</v>
      </c>
      <c r="E9444" s="302">
        <v>3.0000000000000004</v>
      </c>
      <c r="F9444" s="299" t="s">
        <v>77</v>
      </c>
    </row>
    <row r="9445" spans="1:6" x14ac:dyDescent="0.3">
      <c r="A9445" s="299" t="s">
        <v>496</v>
      </c>
      <c r="B9445" s="300">
        <v>15</v>
      </c>
      <c r="C9445" s="299" t="s">
        <v>92</v>
      </c>
      <c r="D9445" s="299" t="s">
        <v>51</v>
      </c>
      <c r="E9445" s="302">
        <v>10.000000000000002</v>
      </c>
      <c r="F9445" s="299" t="s">
        <v>77</v>
      </c>
    </row>
    <row r="9446" spans="1:6" x14ac:dyDescent="0.3">
      <c r="A9446" s="299" t="s">
        <v>496</v>
      </c>
      <c r="B9446" s="300">
        <v>15</v>
      </c>
      <c r="C9446" s="299" t="s">
        <v>92</v>
      </c>
      <c r="D9446" s="299" t="s">
        <v>52</v>
      </c>
      <c r="E9446" s="302">
        <v>148.10526315789468</v>
      </c>
      <c r="F9446" s="299" t="s">
        <v>187</v>
      </c>
    </row>
    <row r="9447" spans="1:6" x14ac:dyDescent="0.3">
      <c r="A9447" s="299" t="s">
        <v>496</v>
      </c>
      <c r="B9447" s="300">
        <v>15</v>
      </c>
      <c r="C9447" s="299" t="s">
        <v>92</v>
      </c>
      <c r="D9447" s="299" t="s">
        <v>52</v>
      </c>
      <c r="E9447" s="302">
        <v>740.8947368421052</v>
      </c>
      <c r="F9447" s="299" t="s">
        <v>77</v>
      </c>
    </row>
    <row r="9448" spans="1:6" x14ac:dyDescent="0.3">
      <c r="A9448" s="299" t="s">
        <v>496</v>
      </c>
      <c r="B9448" s="300">
        <v>15</v>
      </c>
      <c r="C9448" s="299" t="s">
        <v>92</v>
      </c>
      <c r="D9448" s="299" t="s">
        <v>53</v>
      </c>
      <c r="E9448" s="302">
        <v>184.57894736842101</v>
      </c>
      <c r="F9448" s="299" t="s">
        <v>187</v>
      </c>
    </row>
    <row r="9449" spans="1:6" x14ac:dyDescent="0.3">
      <c r="A9449" s="299" t="s">
        <v>496</v>
      </c>
      <c r="B9449" s="300">
        <v>15</v>
      </c>
      <c r="C9449" s="299" t="s">
        <v>92</v>
      </c>
      <c r="D9449" s="299" t="s">
        <v>53</v>
      </c>
      <c r="E9449" s="302">
        <v>485.8421052631578</v>
      </c>
      <c r="F9449" s="299" t="s">
        <v>77</v>
      </c>
    </row>
    <row r="9450" spans="1:6" x14ac:dyDescent="0.3">
      <c r="A9450" s="299" t="s">
        <v>496</v>
      </c>
      <c r="B9450" s="300">
        <v>15</v>
      </c>
      <c r="C9450" s="299" t="s">
        <v>92</v>
      </c>
      <c r="D9450" s="299" t="s">
        <v>54</v>
      </c>
      <c r="E9450" s="302">
        <v>85.05263157894737</v>
      </c>
      <c r="F9450" s="299" t="s">
        <v>187</v>
      </c>
    </row>
    <row r="9451" spans="1:6" x14ac:dyDescent="0.3">
      <c r="A9451" s="299" t="s">
        <v>496</v>
      </c>
      <c r="B9451" s="300">
        <v>15</v>
      </c>
      <c r="C9451" s="299" t="s">
        <v>92</v>
      </c>
      <c r="D9451" s="299" t="s">
        <v>54</v>
      </c>
      <c r="E9451" s="302">
        <v>3.9999999999999991</v>
      </c>
      <c r="F9451" s="299" t="s">
        <v>80</v>
      </c>
    </row>
    <row r="9452" spans="1:6" x14ac:dyDescent="0.3">
      <c r="A9452" s="299" t="s">
        <v>496</v>
      </c>
      <c r="B9452" s="300">
        <v>15</v>
      </c>
      <c r="C9452" s="299" t="s">
        <v>92</v>
      </c>
      <c r="D9452" s="299" t="s">
        <v>54</v>
      </c>
      <c r="E9452" s="302">
        <v>319.31578947368416</v>
      </c>
      <c r="F9452" s="299" t="s">
        <v>77</v>
      </c>
    </row>
    <row r="9453" spans="1:6" x14ac:dyDescent="0.3">
      <c r="A9453" s="299" t="s">
        <v>496</v>
      </c>
      <c r="B9453" s="300">
        <v>15</v>
      </c>
      <c r="C9453" s="299" t="s">
        <v>92</v>
      </c>
      <c r="D9453" s="299" t="s">
        <v>55</v>
      </c>
      <c r="E9453" s="302">
        <v>183.26315789473679</v>
      </c>
      <c r="F9453" s="299" t="s">
        <v>187</v>
      </c>
    </row>
    <row r="9454" spans="1:6" x14ac:dyDescent="0.3">
      <c r="A9454" s="299" t="s">
        <v>496</v>
      </c>
      <c r="B9454" s="300">
        <v>15</v>
      </c>
      <c r="C9454" s="299" t="s">
        <v>92</v>
      </c>
      <c r="D9454" s="299" t="s">
        <v>55</v>
      </c>
      <c r="E9454" s="302">
        <v>648.63157894736844</v>
      </c>
      <c r="F9454" s="299" t="s">
        <v>77</v>
      </c>
    </row>
    <row r="9455" spans="1:6" x14ac:dyDescent="0.3">
      <c r="A9455" s="299" t="s">
        <v>496</v>
      </c>
      <c r="B9455" s="300">
        <v>15</v>
      </c>
      <c r="C9455" s="299" t="s">
        <v>92</v>
      </c>
      <c r="D9455" s="299" t="s">
        <v>56</v>
      </c>
      <c r="E9455" s="302">
        <v>47.315789473684212</v>
      </c>
      <c r="F9455" s="299" t="s">
        <v>187</v>
      </c>
    </row>
    <row r="9456" spans="1:6" x14ac:dyDescent="0.3">
      <c r="A9456" s="299" t="s">
        <v>496</v>
      </c>
      <c r="B9456" s="300">
        <v>15</v>
      </c>
      <c r="C9456" s="299" t="s">
        <v>92</v>
      </c>
      <c r="D9456" s="299" t="s">
        <v>56</v>
      </c>
      <c r="E9456" s="302">
        <v>254.10526315789474</v>
      </c>
      <c r="F9456" s="299" t="s">
        <v>77</v>
      </c>
    </row>
    <row r="9457" spans="1:6" x14ac:dyDescent="0.3">
      <c r="A9457" s="299" t="s">
        <v>496</v>
      </c>
      <c r="B9457" s="300">
        <v>15</v>
      </c>
      <c r="C9457" s="299" t="s">
        <v>92</v>
      </c>
      <c r="D9457" s="299" t="s">
        <v>57</v>
      </c>
      <c r="E9457" s="302">
        <v>14.315789473684209</v>
      </c>
      <c r="F9457" s="299" t="s">
        <v>187</v>
      </c>
    </row>
    <row r="9458" spans="1:6" x14ac:dyDescent="0.3">
      <c r="A9458" s="299" t="s">
        <v>496</v>
      </c>
      <c r="B9458" s="300">
        <v>15</v>
      </c>
      <c r="C9458" s="299" t="s">
        <v>92</v>
      </c>
      <c r="D9458" s="299" t="s">
        <v>57</v>
      </c>
      <c r="E9458" s="302">
        <v>34.78947368421052</v>
      </c>
      <c r="F9458" s="299" t="s">
        <v>77</v>
      </c>
    </row>
    <row r="9459" spans="1:6" x14ac:dyDescent="0.3">
      <c r="A9459" s="299" t="s">
        <v>496</v>
      </c>
      <c r="B9459" s="300">
        <v>15</v>
      </c>
      <c r="C9459" s="299" t="s">
        <v>92</v>
      </c>
      <c r="D9459" s="299" t="s">
        <v>58</v>
      </c>
      <c r="E9459" s="302">
        <v>3.0000000000000004</v>
      </c>
      <c r="F9459" s="299" t="s">
        <v>187</v>
      </c>
    </row>
    <row r="9460" spans="1:6" x14ac:dyDescent="0.3">
      <c r="A9460" s="299" t="s">
        <v>496</v>
      </c>
      <c r="B9460" s="300">
        <v>15</v>
      </c>
      <c r="C9460" s="299" t="s">
        <v>92</v>
      </c>
      <c r="D9460" s="299" t="s">
        <v>58</v>
      </c>
      <c r="E9460" s="302">
        <v>14.157894736842101</v>
      </c>
      <c r="F9460" s="299" t="s">
        <v>77</v>
      </c>
    </row>
    <row r="9461" spans="1:6" x14ac:dyDescent="0.3">
      <c r="A9461" s="299" t="s">
        <v>496</v>
      </c>
      <c r="B9461" s="300">
        <v>15</v>
      </c>
      <c r="C9461" s="299" t="s">
        <v>92</v>
      </c>
      <c r="D9461" s="299" t="s">
        <v>59</v>
      </c>
      <c r="E9461" s="302">
        <v>92.684210526315766</v>
      </c>
      <c r="F9461" s="299" t="s">
        <v>187</v>
      </c>
    </row>
    <row r="9462" spans="1:6" x14ac:dyDescent="0.3">
      <c r="A9462" s="299" t="s">
        <v>496</v>
      </c>
      <c r="B9462" s="300">
        <v>15</v>
      </c>
      <c r="C9462" s="299" t="s">
        <v>92</v>
      </c>
      <c r="D9462" s="299" t="s">
        <v>59</v>
      </c>
      <c r="E9462" s="302">
        <v>261.26315789473676</v>
      </c>
      <c r="F9462" s="299" t="s">
        <v>77</v>
      </c>
    </row>
    <row r="9463" spans="1:6" x14ac:dyDescent="0.3">
      <c r="A9463" s="299" t="s">
        <v>496</v>
      </c>
      <c r="B9463" s="300">
        <v>15</v>
      </c>
      <c r="C9463" s="299" t="s">
        <v>92</v>
      </c>
      <c r="D9463" s="299" t="s">
        <v>60</v>
      </c>
      <c r="E9463" s="302">
        <v>64.842105263157876</v>
      </c>
      <c r="F9463" s="299" t="s">
        <v>187</v>
      </c>
    </row>
    <row r="9464" spans="1:6" x14ac:dyDescent="0.3">
      <c r="A9464" s="299" t="s">
        <v>496</v>
      </c>
      <c r="B9464" s="300">
        <v>15</v>
      </c>
      <c r="C9464" s="299" t="s">
        <v>92</v>
      </c>
      <c r="D9464" s="299" t="s">
        <v>60</v>
      </c>
      <c r="E9464" s="302">
        <v>331.47368421052624</v>
      </c>
      <c r="F9464" s="299" t="s">
        <v>77</v>
      </c>
    </row>
    <row r="9465" spans="1:6" x14ac:dyDescent="0.3">
      <c r="A9465" s="299" t="s">
        <v>496</v>
      </c>
      <c r="B9465" s="300">
        <v>15</v>
      </c>
      <c r="C9465" s="299" t="s">
        <v>92</v>
      </c>
      <c r="D9465" s="299" t="s">
        <v>61</v>
      </c>
      <c r="E9465" s="302">
        <v>40.21052631578948</v>
      </c>
      <c r="F9465" s="299" t="s">
        <v>77</v>
      </c>
    </row>
    <row r="9466" spans="1:6" x14ac:dyDescent="0.3">
      <c r="A9466" s="299" t="s">
        <v>496</v>
      </c>
      <c r="B9466" s="300">
        <v>15</v>
      </c>
      <c r="C9466" s="299" t="s">
        <v>92</v>
      </c>
      <c r="D9466" s="299" t="s">
        <v>62</v>
      </c>
      <c r="E9466" s="302">
        <v>75.73684210526315</v>
      </c>
      <c r="F9466" s="299" t="s">
        <v>187</v>
      </c>
    </row>
    <row r="9467" spans="1:6" x14ac:dyDescent="0.3">
      <c r="A9467" s="299" t="s">
        <v>496</v>
      </c>
      <c r="B9467" s="300">
        <v>15</v>
      </c>
      <c r="C9467" s="299" t="s">
        <v>92</v>
      </c>
      <c r="D9467" s="299" t="s">
        <v>62</v>
      </c>
      <c r="E9467" s="302">
        <v>290.05263157894746</v>
      </c>
      <c r="F9467" s="299" t="s">
        <v>77</v>
      </c>
    </row>
    <row r="9468" spans="1:6" x14ac:dyDescent="0.3">
      <c r="A9468" s="299" t="s">
        <v>496</v>
      </c>
      <c r="B9468" s="300">
        <v>15</v>
      </c>
      <c r="C9468" s="299" t="s">
        <v>92</v>
      </c>
      <c r="D9468" s="299" t="s">
        <v>63</v>
      </c>
      <c r="E9468" s="302">
        <v>29.999999999999993</v>
      </c>
      <c r="F9468" s="299" t="s">
        <v>187</v>
      </c>
    </row>
    <row r="9469" spans="1:6" x14ac:dyDescent="0.3">
      <c r="A9469" s="299" t="s">
        <v>496</v>
      </c>
      <c r="B9469" s="300">
        <v>15</v>
      </c>
      <c r="C9469" s="299" t="s">
        <v>92</v>
      </c>
      <c r="D9469" s="299" t="s">
        <v>63</v>
      </c>
      <c r="E9469" s="302">
        <v>237.21052631578925</v>
      </c>
      <c r="F9469" s="299" t="s">
        <v>77</v>
      </c>
    </row>
    <row r="9470" spans="1:6" x14ac:dyDescent="0.3">
      <c r="A9470" s="299" t="s">
        <v>496</v>
      </c>
      <c r="B9470" s="300">
        <v>15</v>
      </c>
      <c r="C9470" s="299" t="s">
        <v>92</v>
      </c>
      <c r="D9470" s="299" t="s">
        <v>64</v>
      </c>
      <c r="E9470" s="302">
        <v>41.999999999999993</v>
      </c>
      <c r="F9470" s="299" t="s">
        <v>187</v>
      </c>
    </row>
    <row r="9471" spans="1:6" x14ac:dyDescent="0.3">
      <c r="A9471" s="299" t="s">
        <v>496</v>
      </c>
      <c r="B9471" s="300">
        <v>15</v>
      </c>
      <c r="C9471" s="299" t="s">
        <v>92</v>
      </c>
      <c r="D9471" s="299" t="s">
        <v>64</v>
      </c>
      <c r="E9471" s="302">
        <v>117.73684210526316</v>
      </c>
      <c r="F9471" s="299" t="s">
        <v>77</v>
      </c>
    </row>
    <row r="9472" spans="1:6" x14ac:dyDescent="0.3">
      <c r="A9472" s="299" t="s">
        <v>496</v>
      </c>
      <c r="B9472" s="300">
        <v>15</v>
      </c>
      <c r="C9472" s="299" t="s">
        <v>92</v>
      </c>
      <c r="D9472" s="299" t="s">
        <v>65</v>
      </c>
      <c r="E9472" s="302">
        <v>55.999999999999979</v>
      </c>
      <c r="F9472" s="299" t="s">
        <v>187</v>
      </c>
    </row>
    <row r="9473" spans="1:6" x14ac:dyDescent="0.3">
      <c r="A9473" s="299" t="s">
        <v>496</v>
      </c>
      <c r="B9473" s="300">
        <v>15</v>
      </c>
      <c r="C9473" s="299" t="s">
        <v>92</v>
      </c>
      <c r="D9473" s="299" t="s">
        <v>65</v>
      </c>
      <c r="E9473" s="302">
        <v>55.210526315789444</v>
      </c>
      <c r="F9473" s="299" t="s">
        <v>77</v>
      </c>
    </row>
    <row r="9474" spans="1:6" x14ac:dyDescent="0.3">
      <c r="A9474" s="299" t="s">
        <v>496</v>
      </c>
      <c r="B9474" s="300">
        <v>15</v>
      </c>
      <c r="C9474" s="299" t="s">
        <v>92</v>
      </c>
      <c r="D9474" s="299" t="s">
        <v>67</v>
      </c>
      <c r="E9474" s="302">
        <v>9</v>
      </c>
      <c r="F9474" s="299" t="s">
        <v>77</v>
      </c>
    </row>
    <row r="9475" spans="1:6" x14ac:dyDescent="0.3">
      <c r="A9475" s="299" t="s">
        <v>496</v>
      </c>
      <c r="B9475" s="300">
        <v>16</v>
      </c>
      <c r="C9475" s="299" t="s">
        <v>91</v>
      </c>
      <c r="D9475" s="299" t="s">
        <v>47</v>
      </c>
      <c r="E9475" s="302">
        <v>19.526315789473685</v>
      </c>
      <c r="F9475" s="299" t="s">
        <v>187</v>
      </c>
    </row>
    <row r="9476" spans="1:6" x14ac:dyDescent="0.3">
      <c r="A9476" s="299" t="s">
        <v>496</v>
      </c>
      <c r="B9476" s="300">
        <v>16</v>
      </c>
      <c r="C9476" s="299" t="s">
        <v>91</v>
      </c>
      <c r="D9476" s="299" t="s">
        <v>47</v>
      </c>
      <c r="E9476" s="302">
        <v>21.894736842105274</v>
      </c>
      <c r="F9476" s="299" t="s">
        <v>188</v>
      </c>
    </row>
    <row r="9477" spans="1:6" x14ac:dyDescent="0.3">
      <c r="A9477" s="299" t="s">
        <v>496</v>
      </c>
      <c r="B9477" s="300">
        <v>16</v>
      </c>
      <c r="C9477" s="299" t="s">
        <v>91</v>
      </c>
      <c r="D9477" s="299" t="s">
        <v>47</v>
      </c>
      <c r="E9477" s="302">
        <v>224.47368421052627</v>
      </c>
      <c r="F9477" s="299" t="s">
        <v>77</v>
      </c>
    </row>
    <row r="9478" spans="1:6" x14ac:dyDescent="0.3">
      <c r="A9478" s="299" t="s">
        <v>496</v>
      </c>
      <c r="B9478" s="300">
        <v>16</v>
      </c>
      <c r="C9478" s="299" t="s">
        <v>91</v>
      </c>
      <c r="D9478" s="299" t="s">
        <v>48</v>
      </c>
      <c r="E9478" s="302">
        <v>3.0000000000000004</v>
      </c>
      <c r="F9478" s="299" t="s">
        <v>77</v>
      </c>
    </row>
    <row r="9479" spans="1:6" x14ac:dyDescent="0.3">
      <c r="A9479" s="299" t="s">
        <v>496</v>
      </c>
      <c r="B9479" s="300">
        <v>16</v>
      </c>
      <c r="C9479" s="299" t="s">
        <v>91</v>
      </c>
      <c r="D9479" s="299" t="s">
        <v>49</v>
      </c>
      <c r="E9479" s="302">
        <v>12.05263157894737</v>
      </c>
      <c r="F9479" s="299" t="s">
        <v>187</v>
      </c>
    </row>
    <row r="9480" spans="1:6" x14ac:dyDescent="0.3">
      <c r="A9480" s="299" t="s">
        <v>496</v>
      </c>
      <c r="B9480" s="300">
        <v>16</v>
      </c>
      <c r="C9480" s="299" t="s">
        <v>91</v>
      </c>
      <c r="D9480" s="299" t="s">
        <v>49</v>
      </c>
      <c r="E9480" s="302">
        <v>1157.9473684210527</v>
      </c>
      <c r="F9480" s="299" t="s">
        <v>77</v>
      </c>
    </row>
    <row r="9481" spans="1:6" x14ac:dyDescent="0.3">
      <c r="A9481" s="299" t="s">
        <v>496</v>
      </c>
      <c r="B9481" s="300">
        <v>16</v>
      </c>
      <c r="C9481" s="299" t="s">
        <v>91</v>
      </c>
      <c r="D9481" s="299" t="s">
        <v>51</v>
      </c>
      <c r="E9481" s="302">
        <v>0.99999999999999956</v>
      </c>
      <c r="F9481" s="299" t="s">
        <v>187</v>
      </c>
    </row>
    <row r="9482" spans="1:6" x14ac:dyDescent="0.3">
      <c r="A9482" s="299" t="s">
        <v>496</v>
      </c>
      <c r="B9482" s="300">
        <v>16</v>
      </c>
      <c r="C9482" s="299" t="s">
        <v>91</v>
      </c>
      <c r="D9482" s="299" t="s">
        <v>51</v>
      </c>
      <c r="E9482" s="302">
        <v>16.842105263157897</v>
      </c>
      <c r="F9482" s="299" t="s">
        <v>77</v>
      </c>
    </row>
    <row r="9483" spans="1:6" x14ac:dyDescent="0.3">
      <c r="A9483" s="299" t="s">
        <v>496</v>
      </c>
      <c r="B9483" s="300">
        <v>16</v>
      </c>
      <c r="C9483" s="299" t="s">
        <v>91</v>
      </c>
      <c r="D9483" s="299" t="s">
        <v>52</v>
      </c>
      <c r="E9483" s="302">
        <v>61.631578947368418</v>
      </c>
      <c r="F9483" s="299" t="s">
        <v>187</v>
      </c>
    </row>
    <row r="9484" spans="1:6" x14ac:dyDescent="0.3">
      <c r="A9484" s="299" t="s">
        <v>496</v>
      </c>
      <c r="B9484" s="300">
        <v>16</v>
      </c>
      <c r="C9484" s="299" t="s">
        <v>91</v>
      </c>
      <c r="D9484" s="299" t="s">
        <v>52</v>
      </c>
      <c r="E9484" s="302">
        <v>656.73684210526324</v>
      </c>
      <c r="F9484" s="299" t="s">
        <v>77</v>
      </c>
    </row>
    <row r="9485" spans="1:6" x14ac:dyDescent="0.3">
      <c r="A9485" s="299" t="s">
        <v>496</v>
      </c>
      <c r="B9485" s="300">
        <v>16</v>
      </c>
      <c r="C9485" s="299" t="s">
        <v>91</v>
      </c>
      <c r="D9485" s="299" t="s">
        <v>53</v>
      </c>
      <c r="E9485" s="302">
        <v>255.10526315789474</v>
      </c>
      <c r="F9485" s="299" t="s">
        <v>187</v>
      </c>
    </row>
    <row r="9486" spans="1:6" x14ac:dyDescent="0.3">
      <c r="A9486" s="299" t="s">
        <v>496</v>
      </c>
      <c r="B9486" s="300">
        <v>16</v>
      </c>
      <c r="C9486" s="299" t="s">
        <v>91</v>
      </c>
      <c r="D9486" s="299" t="s">
        <v>53</v>
      </c>
      <c r="E9486" s="302">
        <v>613.63157894736844</v>
      </c>
      <c r="F9486" s="299" t="s">
        <v>77</v>
      </c>
    </row>
    <row r="9487" spans="1:6" x14ac:dyDescent="0.3">
      <c r="A9487" s="299" t="s">
        <v>496</v>
      </c>
      <c r="B9487" s="300">
        <v>16</v>
      </c>
      <c r="C9487" s="299" t="s">
        <v>91</v>
      </c>
      <c r="D9487" s="299" t="s">
        <v>54</v>
      </c>
      <c r="E9487" s="302">
        <v>24.263157894736842</v>
      </c>
      <c r="F9487" s="299" t="s">
        <v>187</v>
      </c>
    </row>
    <row r="9488" spans="1:6" x14ac:dyDescent="0.3">
      <c r="A9488" s="299" t="s">
        <v>496</v>
      </c>
      <c r="B9488" s="300">
        <v>16</v>
      </c>
      <c r="C9488" s="299" t="s">
        <v>91</v>
      </c>
      <c r="D9488" s="299" t="s">
        <v>54</v>
      </c>
      <c r="E9488" s="302">
        <v>366.57894736842104</v>
      </c>
      <c r="F9488" s="299" t="s">
        <v>77</v>
      </c>
    </row>
    <row r="9489" spans="1:6" x14ac:dyDescent="0.3">
      <c r="A9489" s="299" t="s">
        <v>496</v>
      </c>
      <c r="B9489" s="300">
        <v>16</v>
      </c>
      <c r="C9489" s="299" t="s">
        <v>91</v>
      </c>
      <c r="D9489" s="299" t="s">
        <v>55</v>
      </c>
      <c r="E9489" s="302">
        <v>123.94736842105264</v>
      </c>
      <c r="F9489" s="299" t="s">
        <v>187</v>
      </c>
    </row>
    <row r="9490" spans="1:6" x14ac:dyDescent="0.3">
      <c r="A9490" s="299" t="s">
        <v>496</v>
      </c>
      <c r="B9490" s="300">
        <v>16</v>
      </c>
      <c r="C9490" s="299" t="s">
        <v>91</v>
      </c>
      <c r="D9490" s="299" t="s">
        <v>55</v>
      </c>
      <c r="E9490" s="302">
        <v>696.94736842105272</v>
      </c>
      <c r="F9490" s="299" t="s">
        <v>77</v>
      </c>
    </row>
    <row r="9491" spans="1:6" x14ac:dyDescent="0.3">
      <c r="A9491" s="299" t="s">
        <v>496</v>
      </c>
      <c r="B9491" s="300">
        <v>16</v>
      </c>
      <c r="C9491" s="299" t="s">
        <v>91</v>
      </c>
      <c r="D9491" s="299" t="s">
        <v>56</v>
      </c>
      <c r="E9491" s="302">
        <v>9.5789473684210513</v>
      </c>
      <c r="F9491" s="299" t="s">
        <v>187</v>
      </c>
    </row>
    <row r="9492" spans="1:6" x14ac:dyDescent="0.3">
      <c r="A9492" s="299" t="s">
        <v>496</v>
      </c>
      <c r="B9492" s="300">
        <v>16</v>
      </c>
      <c r="C9492" s="299" t="s">
        <v>91</v>
      </c>
      <c r="D9492" s="299" t="s">
        <v>56</v>
      </c>
      <c r="E9492" s="302">
        <v>13.736842105263154</v>
      </c>
      <c r="F9492" s="299" t="s">
        <v>77</v>
      </c>
    </row>
    <row r="9493" spans="1:6" x14ac:dyDescent="0.3">
      <c r="A9493" s="299" t="s">
        <v>496</v>
      </c>
      <c r="B9493" s="300">
        <v>16</v>
      </c>
      <c r="C9493" s="299" t="s">
        <v>91</v>
      </c>
      <c r="D9493" s="299" t="s">
        <v>57</v>
      </c>
      <c r="E9493" s="302">
        <v>1.6315789473684204</v>
      </c>
      <c r="F9493" s="299" t="s">
        <v>187</v>
      </c>
    </row>
    <row r="9494" spans="1:6" x14ac:dyDescent="0.3">
      <c r="A9494" s="299" t="s">
        <v>496</v>
      </c>
      <c r="B9494" s="300">
        <v>16</v>
      </c>
      <c r="C9494" s="299" t="s">
        <v>91</v>
      </c>
      <c r="D9494" s="299" t="s">
        <v>57</v>
      </c>
      <c r="E9494" s="302">
        <v>0.99999999999999956</v>
      </c>
      <c r="F9494" s="299" t="s">
        <v>77</v>
      </c>
    </row>
    <row r="9495" spans="1:6" x14ac:dyDescent="0.3">
      <c r="A9495" s="299" t="s">
        <v>496</v>
      </c>
      <c r="B9495" s="300">
        <v>16</v>
      </c>
      <c r="C9495" s="299" t="s">
        <v>91</v>
      </c>
      <c r="D9495" s="299" t="s">
        <v>58</v>
      </c>
      <c r="E9495" s="302">
        <v>0.99999999999999956</v>
      </c>
      <c r="F9495" s="299" t="s">
        <v>187</v>
      </c>
    </row>
    <row r="9496" spans="1:6" x14ac:dyDescent="0.3">
      <c r="A9496" s="299" t="s">
        <v>496</v>
      </c>
      <c r="B9496" s="300">
        <v>16</v>
      </c>
      <c r="C9496" s="299" t="s">
        <v>91</v>
      </c>
      <c r="D9496" s="299" t="s">
        <v>58</v>
      </c>
      <c r="E9496" s="302">
        <v>11.000000000000005</v>
      </c>
      <c r="F9496" s="299" t="s">
        <v>77</v>
      </c>
    </row>
    <row r="9497" spans="1:6" x14ac:dyDescent="0.3">
      <c r="A9497" s="299" t="s">
        <v>496</v>
      </c>
      <c r="B9497" s="300">
        <v>16</v>
      </c>
      <c r="C9497" s="299" t="s">
        <v>91</v>
      </c>
      <c r="D9497" s="299" t="s">
        <v>59</v>
      </c>
      <c r="E9497" s="302">
        <v>12.000000000000002</v>
      </c>
      <c r="F9497" s="299" t="s">
        <v>187</v>
      </c>
    </row>
    <row r="9498" spans="1:6" x14ac:dyDescent="0.3">
      <c r="A9498" s="299" t="s">
        <v>496</v>
      </c>
      <c r="B9498" s="300">
        <v>16</v>
      </c>
      <c r="C9498" s="299" t="s">
        <v>91</v>
      </c>
      <c r="D9498" s="299" t="s">
        <v>59</v>
      </c>
      <c r="E9498" s="302">
        <v>29.789473684210524</v>
      </c>
      <c r="F9498" s="299" t="s">
        <v>77</v>
      </c>
    </row>
    <row r="9499" spans="1:6" x14ac:dyDescent="0.3">
      <c r="A9499" s="299" t="s">
        <v>496</v>
      </c>
      <c r="B9499" s="300">
        <v>16</v>
      </c>
      <c r="C9499" s="299" t="s">
        <v>91</v>
      </c>
      <c r="D9499" s="299" t="s">
        <v>60</v>
      </c>
      <c r="E9499" s="302">
        <v>11.000000000000005</v>
      </c>
      <c r="F9499" s="299" t="s">
        <v>187</v>
      </c>
    </row>
    <row r="9500" spans="1:6" x14ac:dyDescent="0.3">
      <c r="A9500" s="299" t="s">
        <v>496</v>
      </c>
      <c r="B9500" s="300">
        <v>16</v>
      </c>
      <c r="C9500" s="299" t="s">
        <v>91</v>
      </c>
      <c r="D9500" s="299" t="s">
        <v>60</v>
      </c>
      <c r="E9500" s="302">
        <v>551.73684210526324</v>
      </c>
      <c r="F9500" s="299" t="s">
        <v>77</v>
      </c>
    </row>
    <row r="9501" spans="1:6" x14ac:dyDescent="0.3">
      <c r="A9501" s="299" t="s">
        <v>496</v>
      </c>
      <c r="B9501" s="300">
        <v>16</v>
      </c>
      <c r="C9501" s="299" t="s">
        <v>91</v>
      </c>
      <c r="D9501" s="299" t="s">
        <v>61</v>
      </c>
      <c r="E9501" s="302">
        <v>93.263157894736835</v>
      </c>
      <c r="F9501" s="299" t="s">
        <v>77</v>
      </c>
    </row>
    <row r="9502" spans="1:6" x14ac:dyDescent="0.3">
      <c r="A9502" s="299" t="s">
        <v>496</v>
      </c>
      <c r="B9502" s="300">
        <v>16</v>
      </c>
      <c r="C9502" s="299" t="s">
        <v>91</v>
      </c>
      <c r="D9502" s="299" t="s">
        <v>62</v>
      </c>
      <c r="E9502" s="302">
        <v>9</v>
      </c>
      <c r="F9502" s="299" t="s">
        <v>187</v>
      </c>
    </row>
    <row r="9503" spans="1:6" x14ac:dyDescent="0.3">
      <c r="A9503" s="299" t="s">
        <v>496</v>
      </c>
      <c r="B9503" s="300">
        <v>16</v>
      </c>
      <c r="C9503" s="299" t="s">
        <v>91</v>
      </c>
      <c r="D9503" s="299" t="s">
        <v>62</v>
      </c>
      <c r="E9503" s="302">
        <v>22.631578947368421</v>
      </c>
      <c r="F9503" s="299" t="s">
        <v>77</v>
      </c>
    </row>
    <row r="9504" spans="1:6" x14ac:dyDescent="0.3">
      <c r="A9504" s="299" t="s">
        <v>496</v>
      </c>
      <c r="B9504" s="300">
        <v>16</v>
      </c>
      <c r="C9504" s="299" t="s">
        <v>91</v>
      </c>
      <c r="D9504" s="299" t="s">
        <v>63</v>
      </c>
      <c r="E9504" s="302">
        <v>3.2105263157894743</v>
      </c>
      <c r="F9504" s="299" t="s">
        <v>187</v>
      </c>
    </row>
    <row r="9505" spans="1:6" x14ac:dyDescent="0.3">
      <c r="A9505" s="299" t="s">
        <v>496</v>
      </c>
      <c r="B9505" s="300">
        <v>16</v>
      </c>
      <c r="C9505" s="299" t="s">
        <v>91</v>
      </c>
      <c r="D9505" s="299" t="s">
        <v>63</v>
      </c>
      <c r="E9505" s="302">
        <v>144.21052631578954</v>
      </c>
      <c r="F9505" s="299" t="s">
        <v>77</v>
      </c>
    </row>
    <row r="9506" spans="1:6" x14ac:dyDescent="0.3">
      <c r="A9506" s="299" t="s">
        <v>496</v>
      </c>
      <c r="B9506" s="300">
        <v>16</v>
      </c>
      <c r="C9506" s="299" t="s">
        <v>91</v>
      </c>
      <c r="D9506" s="299" t="s">
        <v>64</v>
      </c>
      <c r="E9506" s="302">
        <v>3.0000000000000004</v>
      </c>
      <c r="F9506" s="299" t="s">
        <v>187</v>
      </c>
    </row>
    <row r="9507" spans="1:6" x14ac:dyDescent="0.3">
      <c r="A9507" s="299" t="s">
        <v>496</v>
      </c>
      <c r="B9507" s="300">
        <v>16</v>
      </c>
      <c r="C9507" s="299" t="s">
        <v>91</v>
      </c>
      <c r="D9507" s="299" t="s">
        <v>64</v>
      </c>
      <c r="E9507" s="302">
        <v>46.89473684210526</v>
      </c>
      <c r="F9507" s="299" t="s">
        <v>77</v>
      </c>
    </row>
    <row r="9508" spans="1:6" x14ac:dyDescent="0.3">
      <c r="A9508" s="299" t="s">
        <v>496</v>
      </c>
      <c r="B9508" s="300">
        <v>16</v>
      </c>
      <c r="C9508" s="299" t="s">
        <v>91</v>
      </c>
      <c r="D9508" s="299" t="s">
        <v>65</v>
      </c>
      <c r="E9508" s="302">
        <v>63.631578947368432</v>
      </c>
      <c r="F9508" s="299" t="s">
        <v>187</v>
      </c>
    </row>
    <row r="9509" spans="1:6" x14ac:dyDescent="0.3">
      <c r="A9509" s="299" t="s">
        <v>496</v>
      </c>
      <c r="B9509" s="300">
        <v>16</v>
      </c>
      <c r="C9509" s="299" t="s">
        <v>91</v>
      </c>
      <c r="D9509" s="299" t="s">
        <v>65</v>
      </c>
      <c r="E9509" s="302">
        <v>44.15789473684211</v>
      </c>
      <c r="F9509" s="299" t="s">
        <v>77</v>
      </c>
    </row>
    <row r="9510" spans="1:6" x14ac:dyDescent="0.3">
      <c r="A9510" s="299" t="s">
        <v>496</v>
      </c>
      <c r="B9510" s="300">
        <v>16</v>
      </c>
      <c r="C9510" s="299" t="s">
        <v>91</v>
      </c>
      <c r="D9510" s="299" t="s">
        <v>67</v>
      </c>
      <c r="E9510" s="302">
        <v>3.9999999999999982</v>
      </c>
      <c r="F9510" s="299" t="s">
        <v>77</v>
      </c>
    </row>
    <row r="9511" spans="1:6" x14ac:dyDescent="0.3">
      <c r="A9511" s="299" t="s">
        <v>496</v>
      </c>
      <c r="B9511" s="300">
        <v>16</v>
      </c>
      <c r="C9511" s="299" t="s">
        <v>92</v>
      </c>
      <c r="D9511" s="299" t="s">
        <v>47</v>
      </c>
      <c r="E9511" s="302">
        <v>13</v>
      </c>
      <c r="F9511" s="299" t="s">
        <v>187</v>
      </c>
    </row>
    <row r="9512" spans="1:6" x14ac:dyDescent="0.3">
      <c r="A9512" s="299" t="s">
        <v>496</v>
      </c>
      <c r="B9512" s="300">
        <v>16</v>
      </c>
      <c r="C9512" s="299" t="s">
        <v>92</v>
      </c>
      <c r="D9512" s="299" t="s">
        <v>47</v>
      </c>
      <c r="E9512" s="302">
        <v>24.000000000000004</v>
      </c>
      <c r="F9512" s="299" t="s">
        <v>188</v>
      </c>
    </row>
    <row r="9513" spans="1:6" x14ac:dyDescent="0.3">
      <c r="A9513" s="299" t="s">
        <v>496</v>
      </c>
      <c r="B9513" s="300">
        <v>16</v>
      </c>
      <c r="C9513" s="299" t="s">
        <v>92</v>
      </c>
      <c r="D9513" s="299" t="s">
        <v>47</v>
      </c>
      <c r="E9513" s="302">
        <v>81.157894736842096</v>
      </c>
      <c r="F9513" s="299" t="s">
        <v>77</v>
      </c>
    </row>
    <row r="9514" spans="1:6" x14ac:dyDescent="0.3">
      <c r="A9514" s="299" t="s">
        <v>496</v>
      </c>
      <c r="B9514" s="300">
        <v>16</v>
      </c>
      <c r="C9514" s="299" t="s">
        <v>92</v>
      </c>
      <c r="D9514" s="299" t="s">
        <v>48</v>
      </c>
      <c r="E9514" s="302">
        <v>11.736842105263161</v>
      </c>
      <c r="F9514" s="299" t="s">
        <v>77</v>
      </c>
    </row>
    <row r="9515" spans="1:6" x14ac:dyDescent="0.3">
      <c r="A9515" s="299" t="s">
        <v>496</v>
      </c>
      <c r="B9515" s="300">
        <v>16</v>
      </c>
      <c r="C9515" s="299" t="s">
        <v>92</v>
      </c>
      <c r="D9515" s="299" t="s">
        <v>49</v>
      </c>
      <c r="E9515" s="302">
        <v>17.473684210526319</v>
      </c>
      <c r="F9515" s="299" t="s">
        <v>187</v>
      </c>
    </row>
    <row r="9516" spans="1:6" x14ac:dyDescent="0.3">
      <c r="A9516" s="299" t="s">
        <v>496</v>
      </c>
      <c r="B9516" s="300">
        <v>16</v>
      </c>
      <c r="C9516" s="299" t="s">
        <v>92</v>
      </c>
      <c r="D9516" s="299" t="s">
        <v>49</v>
      </c>
      <c r="E9516" s="302">
        <v>979.99999999999989</v>
      </c>
      <c r="F9516" s="299" t="s">
        <v>77</v>
      </c>
    </row>
    <row r="9517" spans="1:6" x14ac:dyDescent="0.3">
      <c r="A9517" s="299" t="s">
        <v>496</v>
      </c>
      <c r="B9517" s="300">
        <v>16</v>
      </c>
      <c r="C9517" s="299" t="s">
        <v>92</v>
      </c>
      <c r="D9517" s="299" t="s">
        <v>51</v>
      </c>
      <c r="E9517" s="302">
        <v>1.9999999999999991</v>
      </c>
      <c r="F9517" s="299" t="s">
        <v>187</v>
      </c>
    </row>
    <row r="9518" spans="1:6" x14ac:dyDescent="0.3">
      <c r="A9518" s="299" t="s">
        <v>496</v>
      </c>
      <c r="B9518" s="300">
        <v>16</v>
      </c>
      <c r="C9518" s="299" t="s">
        <v>92</v>
      </c>
      <c r="D9518" s="299" t="s">
        <v>51</v>
      </c>
      <c r="E9518" s="302">
        <v>22.368421052631582</v>
      </c>
      <c r="F9518" s="299" t="s">
        <v>77</v>
      </c>
    </row>
    <row r="9519" spans="1:6" x14ac:dyDescent="0.3">
      <c r="A9519" s="299" t="s">
        <v>496</v>
      </c>
      <c r="B9519" s="300">
        <v>16</v>
      </c>
      <c r="C9519" s="299" t="s">
        <v>92</v>
      </c>
      <c r="D9519" s="299" t="s">
        <v>52</v>
      </c>
      <c r="E9519" s="302">
        <v>127.15789473684215</v>
      </c>
      <c r="F9519" s="299" t="s">
        <v>187</v>
      </c>
    </row>
    <row r="9520" spans="1:6" x14ac:dyDescent="0.3">
      <c r="A9520" s="299" t="s">
        <v>496</v>
      </c>
      <c r="B9520" s="300">
        <v>16</v>
      </c>
      <c r="C9520" s="299" t="s">
        <v>92</v>
      </c>
      <c r="D9520" s="299" t="s">
        <v>52</v>
      </c>
      <c r="E9520" s="302">
        <v>308.73684210526329</v>
      </c>
      <c r="F9520" s="299" t="s">
        <v>77</v>
      </c>
    </row>
    <row r="9521" spans="1:6" x14ac:dyDescent="0.3">
      <c r="A9521" s="299" t="s">
        <v>496</v>
      </c>
      <c r="B9521" s="300">
        <v>16</v>
      </c>
      <c r="C9521" s="299" t="s">
        <v>92</v>
      </c>
      <c r="D9521" s="299" t="s">
        <v>53</v>
      </c>
      <c r="E9521" s="302">
        <v>84.210526315789465</v>
      </c>
      <c r="F9521" s="299" t="s">
        <v>187</v>
      </c>
    </row>
    <row r="9522" spans="1:6" x14ac:dyDescent="0.3">
      <c r="A9522" s="299" t="s">
        <v>496</v>
      </c>
      <c r="B9522" s="300">
        <v>16</v>
      </c>
      <c r="C9522" s="299" t="s">
        <v>92</v>
      </c>
      <c r="D9522" s="299" t="s">
        <v>53</v>
      </c>
      <c r="E9522" s="302">
        <v>513.47368421052636</v>
      </c>
      <c r="F9522" s="299" t="s">
        <v>77</v>
      </c>
    </row>
    <row r="9523" spans="1:6" x14ac:dyDescent="0.3">
      <c r="A9523" s="299" t="s">
        <v>496</v>
      </c>
      <c r="B9523" s="300">
        <v>16</v>
      </c>
      <c r="C9523" s="299" t="s">
        <v>92</v>
      </c>
      <c r="D9523" s="299" t="s">
        <v>54</v>
      </c>
      <c r="E9523" s="302">
        <v>92.21052631578948</v>
      </c>
      <c r="F9523" s="299" t="s">
        <v>187</v>
      </c>
    </row>
    <row r="9524" spans="1:6" x14ac:dyDescent="0.3">
      <c r="A9524" s="299" t="s">
        <v>496</v>
      </c>
      <c r="B9524" s="300">
        <v>16</v>
      </c>
      <c r="C9524" s="299" t="s">
        <v>92</v>
      </c>
      <c r="D9524" s="299" t="s">
        <v>54</v>
      </c>
      <c r="E9524" s="302">
        <v>854.21052631578948</v>
      </c>
      <c r="F9524" s="299" t="s">
        <v>77</v>
      </c>
    </row>
    <row r="9525" spans="1:6" x14ac:dyDescent="0.3">
      <c r="A9525" s="299" t="s">
        <v>496</v>
      </c>
      <c r="B9525" s="300">
        <v>16</v>
      </c>
      <c r="C9525" s="299" t="s">
        <v>92</v>
      </c>
      <c r="D9525" s="299" t="s">
        <v>55</v>
      </c>
      <c r="E9525" s="302">
        <v>112.52631578947366</v>
      </c>
      <c r="F9525" s="299" t="s">
        <v>187</v>
      </c>
    </row>
    <row r="9526" spans="1:6" x14ac:dyDescent="0.3">
      <c r="A9526" s="299" t="s">
        <v>496</v>
      </c>
      <c r="B9526" s="300">
        <v>16</v>
      </c>
      <c r="C9526" s="299" t="s">
        <v>92</v>
      </c>
      <c r="D9526" s="299" t="s">
        <v>55</v>
      </c>
      <c r="E9526" s="302">
        <v>427.8947368421052</v>
      </c>
      <c r="F9526" s="299" t="s">
        <v>77</v>
      </c>
    </row>
    <row r="9527" spans="1:6" x14ac:dyDescent="0.3">
      <c r="A9527" s="299" t="s">
        <v>496</v>
      </c>
      <c r="B9527" s="300">
        <v>16</v>
      </c>
      <c r="C9527" s="299" t="s">
        <v>92</v>
      </c>
      <c r="D9527" s="299" t="s">
        <v>56</v>
      </c>
      <c r="E9527" s="302">
        <v>6.0000000000000009</v>
      </c>
      <c r="F9527" s="299" t="s">
        <v>187</v>
      </c>
    </row>
    <row r="9528" spans="1:6" x14ac:dyDescent="0.3">
      <c r="A9528" s="299" t="s">
        <v>496</v>
      </c>
      <c r="B9528" s="300">
        <v>16</v>
      </c>
      <c r="C9528" s="299" t="s">
        <v>92</v>
      </c>
      <c r="D9528" s="299" t="s">
        <v>56</v>
      </c>
      <c r="E9528" s="302">
        <v>9.8421052631578938</v>
      </c>
      <c r="F9528" s="299" t="s">
        <v>77</v>
      </c>
    </row>
    <row r="9529" spans="1:6" x14ac:dyDescent="0.3">
      <c r="A9529" s="299" t="s">
        <v>496</v>
      </c>
      <c r="B9529" s="300">
        <v>16</v>
      </c>
      <c r="C9529" s="299" t="s">
        <v>92</v>
      </c>
      <c r="D9529" s="299" t="s">
        <v>57</v>
      </c>
      <c r="E9529" s="302">
        <v>5.0000000000000009</v>
      </c>
      <c r="F9529" s="299" t="s">
        <v>77</v>
      </c>
    </row>
    <row r="9530" spans="1:6" x14ac:dyDescent="0.3">
      <c r="A9530" s="299" t="s">
        <v>496</v>
      </c>
      <c r="B9530" s="300">
        <v>16</v>
      </c>
      <c r="C9530" s="299" t="s">
        <v>92</v>
      </c>
      <c r="D9530" s="299" t="s">
        <v>58</v>
      </c>
      <c r="E9530" s="302">
        <v>1.9999999999999991</v>
      </c>
      <c r="F9530" s="299" t="s">
        <v>187</v>
      </c>
    </row>
    <row r="9531" spans="1:6" x14ac:dyDescent="0.3">
      <c r="A9531" s="299" t="s">
        <v>496</v>
      </c>
      <c r="B9531" s="300">
        <v>16</v>
      </c>
      <c r="C9531" s="299" t="s">
        <v>92</v>
      </c>
      <c r="D9531" s="299" t="s">
        <v>58</v>
      </c>
      <c r="E9531" s="302">
        <v>3.9999999999999982</v>
      </c>
      <c r="F9531" s="299" t="s">
        <v>77</v>
      </c>
    </row>
    <row r="9532" spans="1:6" x14ac:dyDescent="0.3">
      <c r="A9532" s="299" t="s">
        <v>496</v>
      </c>
      <c r="B9532" s="300">
        <v>16</v>
      </c>
      <c r="C9532" s="299" t="s">
        <v>92</v>
      </c>
      <c r="D9532" s="299" t="s">
        <v>59</v>
      </c>
      <c r="E9532" s="302">
        <v>8.8947368421052637</v>
      </c>
      <c r="F9532" s="299" t="s">
        <v>187</v>
      </c>
    </row>
    <row r="9533" spans="1:6" x14ac:dyDescent="0.3">
      <c r="A9533" s="299" t="s">
        <v>496</v>
      </c>
      <c r="B9533" s="300">
        <v>16</v>
      </c>
      <c r="C9533" s="299" t="s">
        <v>92</v>
      </c>
      <c r="D9533" s="299" t="s">
        <v>59</v>
      </c>
      <c r="E9533" s="302">
        <v>19</v>
      </c>
      <c r="F9533" s="299" t="s">
        <v>77</v>
      </c>
    </row>
    <row r="9534" spans="1:6" x14ac:dyDescent="0.3">
      <c r="A9534" s="299" t="s">
        <v>496</v>
      </c>
      <c r="B9534" s="300">
        <v>16</v>
      </c>
      <c r="C9534" s="299" t="s">
        <v>92</v>
      </c>
      <c r="D9534" s="299" t="s">
        <v>60</v>
      </c>
      <c r="E9534" s="302">
        <v>10.315789473684212</v>
      </c>
      <c r="F9534" s="299" t="s">
        <v>187</v>
      </c>
    </row>
    <row r="9535" spans="1:6" x14ac:dyDescent="0.3">
      <c r="A9535" s="299" t="s">
        <v>496</v>
      </c>
      <c r="B9535" s="300">
        <v>16</v>
      </c>
      <c r="C9535" s="299" t="s">
        <v>92</v>
      </c>
      <c r="D9535" s="299" t="s">
        <v>60</v>
      </c>
      <c r="E9535" s="302">
        <v>209.15789473684211</v>
      </c>
      <c r="F9535" s="299" t="s">
        <v>77</v>
      </c>
    </row>
    <row r="9536" spans="1:6" x14ac:dyDescent="0.3">
      <c r="A9536" s="299" t="s">
        <v>496</v>
      </c>
      <c r="B9536" s="300">
        <v>16</v>
      </c>
      <c r="C9536" s="299" t="s">
        <v>92</v>
      </c>
      <c r="D9536" s="299" t="s">
        <v>61</v>
      </c>
      <c r="E9536" s="302">
        <v>95.052631578947341</v>
      </c>
      <c r="F9536" s="299" t="s">
        <v>77</v>
      </c>
    </row>
    <row r="9537" spans="1:6" x14ac:dyDescent="0.3">
      <c r="A9537" s="299" t="s">
        <v>496</v>
      </c>
      <c r="B9537" s="300">
        <v>16</v>
      </c>
      <c r="C9537" s="299" t="s">
        <v>92</v>
      </c>
      <c r="D9537" s="299" t="s">
        <v>62</v>
      </c>
      <c r="E9537" s="302">
        <v>9</v>
      </c>
      <c r="F9537" s="299" t="s">
        <v>187</v>
      </c>
    </row>
    <row r="9538" spans="1:6" x14ac:dyDescent="0.3">
      <c r="A9538" s="299" t="s">
        <v>496</v>
      </c>
      <c r="B9538" s="300">
        <v>16</v>
      </c>
      <c r="C9538" s="299" t="s">
        <v>92</v>
      </c>
      <c r="D9538" s="299" t="s">
        <v>62</v>
      </c>
      <c r="E9538" s="302">
        <v>31.947368421052623</v>
      </c>
      <c r="F9538" s="299" t="s">
        <v>77</v>
      </c>
    </row>
    <row r="9539" spans="1:6" x14ac:dyDescent="0.3">
      <c r="A9539" s="299" t="s">
        <v>496</v>
      </c>
      <c r="B9539" s="300">
        <v>16</v>
      </c>
      <c r="C9539" s="299" t="s">
        <v>92</v>
      </c>
      <c r="D9539" s="299" t="s">
        <v>63</v>
      </c>
      <c r="E9539" s="302">
        <v>8.8947368421052637</v>
      </c>
      <c r="F9539" s="299" t="s">
        <v>187</v>
      </c>
    </row>
    <row r="9540" spans="1:6" x14ac:dyDescent="0.3">
      <c r="A9540" s="299" t="s">
        <v>496</v>
      </c>
      <c r="B9540" s="300">
        <v>16</v>
      </c>
      <c r="C9540" s="299" t="s">
        <v>92</v>
      </c>
      <c r="D9540" s="299" t="s">
        <v>63</v>
      </c>
      <c r="E9540" s="302">
        <v>145.78947368421041</v>
      </c>
      <c r="F9540" s="299" t="s">
        <v>77</v>
      </c>
    </row>
    <row r="9541" spans="1:6" x14ac:dyDescent="0.3">
      <c r="A9541" s="299" t="s">
        <v>496</v>
      </c>
      <c r="B9541" s="300">
        <v>16</v>
      </c>
      <c r="C9541" s="299" t="s">
        <v>92</v>
      </c>
      <c r="D9541" s="299" t="s">
        <v>64</v>
      </c>
      <c r="E9541" s="302">
        <v>3.6315789473684204</v>
      </c>
      <c r="F9541" s="299" t="s">
        <v>187</v>
      </c>
    </row>
    <row r="9542" spans="1:6" x14ac:dyDescent="0.3">
      <c r="A9542" s="299" t="s">
        <v>496</v>
      </c>
      <c r="B9542" s="300">
        <v>16</v>
      </c>
      <c r="C9542" s="299" t="s">
        <v>92</v>
      </c>
      <c r="D9542" s="299" t="s">
        <v>64</v>
      </c>
      <c r="E9542" s="302">
        <v>26.15789473684211</v>
      </c>
      <c r="F9542" s="299" t="s">
        <v>77</v>
      </c>
    </row>
    <row r="9543" spans="1:6" x14ac:dyDescent="0.3">
      <c r="A9543" s="299" t="s">
        <v>496</v>
      </c>
      <c r="B9543" s="300">
        <v>16</v>
      </c>
      <c r="C9543" s="299" t="s">
        <v>92</v>
      </c>
      <c r="D9543" s="299" t="s">
        <v>65</v>
      </c>
      <c r="E9543" s="302">
        <v>22.000000000000011</v>
      </c>
      <c r="F9543" s="299" t="s">
        <v>187</v>
      </c>
    </row>
    <row r="9544" spans="1:6" x14ac:dyDescent="0.3">
      <c r="A9544" s="299" t="s">
        <v>496</v>
      </c>
      <c r="B9544" s="300">
        <v>16</v>
      </c>
      <c r="C9544" s="299" t="s">
        <v>92</v>
      </c>
      <c r="D9544" s="299" t="s">
        <v>65</v>
      </c>
      <c r="E9544" s="302">
        <v>28.736842105263161</v>
      </c>
      <c r="F9544" s="299" t="s">
        <v>77</v>
      </c>
    </row>
    <row r="9545" spans="1:6" x14ac:dyDescent="0.3">
      <c r="A9545" s="299" t="s">
        <v>496</v>
      </c>
      <c r="B9545" s="300">
        <v>16</v>
      </c>
      <c r="C9545" s="299" t="s">
        <v>92</v>
      </c>
      <c r="D9545" s="299" t="s">
        <v>67</v>
      </c>
      <c r="E9545" s="302">
        <v>5.0000000000000009</v>
      </c>
      <c r="F9545" s="299" t="s">
        <v>77</v>
      </c>
    </row>
    <row r="9546" spans="1:6" x14ac:dyDescent="0.3">
      <c r="A9546" s="299" t="s">
        <v>496</v>
      </c>
      <c r="B9546" s="300">
        <v>17</v>
      </c>
      <c r="C9546" s="299" t="s">
        <v>91</v>
      </c>
      <c r="D9546" s="299" t="s">
        <v>47</v>
      </c>
      <c r="E9546" s="302">
        <v>193.42105263157899</v>
      </c>
      <c r="F9546" s="299" t="s">
        <v>187</v>
      </c>
    </row>
    <row r="9547" spans="1:6" x14ac:dyDescent="0.3">
      <c r="A9547" s="299" t="s">
        <v>496</v>
      </c>
      <c r="B9547" s="300">
        <v>17</v>
      </c>
      <c r="C9547" s="299" t="s">
        <v>91</v>
      </c>
      <c r="D9547" s="299" t="s">
        <v>47</v>
      </c>
      <c r="E9547" s="302">
        <v>86.631578947368439</v>
      </c>
      <c r="F9547" s="299" t="s">
        <v>80</v>
      </c>
    </row>
    <row r="9548" spans="1:6" x14ac:dyDescent="0.3">
      <c r="A9548" s="299" t="s">
        <v>496</v>
      </c>
      <c r="B9548" s="300">
        <v>17</v>
      </c>
      <c r="C9548" s="299" t="s">
        <v>91</v>
      </c>
      <c r="D9548" s="299" t="s">
        <v>47</v>
      </c>
      <c r="E9548" s="302">
        <v>5.0000000000000009</v>
      </c>
      <c r="F9548" s="299" t="s">
        <v>188</v>
      </c>
    </row>
    <row r="9549" spans="1:6" x14ac:dyDescent="0.3">
      <c r="A9549" s="299" t="s">
        <v>496</v>
      </c>
      <c r="B9549" s="300">
        <v>17</v>
      </c>
      <c r="C9549" s="299" t="s">
        <v>91</v>
      </c>
      <c r="D9549" s="299" t="s">
        <v>47</v>
      </c>
      <c r="E9549" s="302">
        <v>588.26315789473688</v>
      </c>
      <c r="F9549" s="299" t="s">
        <v>77</v>
      </c>
    </row>
    <row r="9550" spans="1:6" x14ac:dyDescent="0.3">
      <c r="A9550" s="299" t="s">
        <v>496</v>
      </c>
      <c r="B9550" s="300">
        <v>17</v>
      </c>
      <c r="C9550" s="299" t="s">
        <v>91</v>
      </c>
      <c r="D9550" s="299" t="s">
        <v>48</v>
      </c>
      <c r="E9550" s="302">
        <v>1.9999999999999991</v>
      </c>
      <c r="F9550" s="299" t="s">
        <v>187</v>
      </c>
    </row>
    <row r="9551" spans="1:6" x14ac:dyDescent="0.3">
      <c r="A9551" s="299" t="s">
        <v>496</v>
      </c>
      <c r="B9551" s="300">
        <v>17</v>
      </c>
      <c r="C9551" s="299" t="s">
        <v>91</v>
      </c>
      <c r="D9551" s="299" t="s">
        <v>48</v>
      </c>
      <c r="E9551" s="302">
        <v>16.157894736842099</v>
      </c>
      <c r="F9551" s="299" t="s">
        <v>77</v>
      </c>
    </row>
    <row r="9552" spans="1:6" x14ac:dyDescent="0.3">
      <c r="A9552" s="299" t="s">
        <v>496</v>
      </c>
      <c r="B9552" s="300">
        <v>17</v>
      </c>
      <c r="C9552" s="299" t="s">
        <v>91</v>
      </c>
      <c r="D9552" s="299" t="s">
        <v>49</v>
      </c>
      <c r="E9552" s="302">
        <v>141.31578947368422</v>
      </c>
      <c r="F9552" s="299" t="s">
        <v>187</v>
      </c>
    </row>
    <row r="9553" spans="1:6" x14ac:dyDescent="0.3">
      <c r="A9553" s="299" t="s">
        <v>496</v>
      </c>
      <c r="B9553" s="300">
        <v>17</v>
      </c>
      <c r="C9553" s="299" t="s">
        <v>91</v>
      </c>
      <c r="D9553" s="299" t="s">
        <v>49</v>
      </c>
      <c r="E9553" s="302">
        <v>9932.1578947368416</v>
      </c>
      <c r="F9553" s="299" t="s">
        <v>77</v>
      </c>
    </row>
    <row r="9554" spans="1:6" x14ac:dyDescent="0.3">
      <c r="A9554" s="299" t="s">
        <v>496</v>
      </c>
      <c r="B9554" s="300">
        <v>17</v>
      </c>
      <c r="C9554" s="299" t="s">
        <v>91</v>
      </c>
      <c r="D9554" s="299" t="s">
        <v>50</v>
      </c>
      <c r="E9554" s="302">
        <v>3.9999999999999982</v>
      </c>
      <c r="F9554" s="299" t="s">
        <v>77</v>
      </c>
    </row>
    <row r="9555" spans="1:6" x14ac:dyDescent="0.3">
      <c r="A9555" s="299" t="s">
        <v>496</v>
      </c>
      <c r="B9555" s="300">
        <v>17</v>
      </c>
      <c r="C9555" s="299" t="s">
        <v>91</v>
      </c>
      <c r="D9555" s="299" t="s">
        <v>51</v>
      </c>
      <c r="E9555" s="302">
        <v>5.0000000000000009</v>
      </c>
      <c r="F9555" s="299" t="s">
        <v>187</v>
      </c>
    </row>
    <row r="9556" spans="1:6" x14ac:dyDescent="0.3">
      <c r="A9556" s="299" t="s">
        <v>496</v>
      </c>
      <c r="B9556" s="300">
        <v>17</v>
      </c>
      <c r="C9556" s="299" t="s">
        <v>91</v>
      </c>
      <c r="D9556" s="299" t="s">
        <v>51</v>
      </c>
      <c r="E9556" s="302">
        <v>312.21052631578954</v>
      </c>
      <c r="F9556" s="299" t="s">
        <v>77</v>
      </c>
    </row>
    <row r="9557" spans="1:6" x14ac:dyDescent="0.3">
      <c r="A9557" s="299" t="s">
        <v>496</v>
      </c>
      <c r="B9557" s="300">
        <v>17</v>
      </c>
      <c r="C9557" s="299" t="s">
        <v>91</v>
      </c>
      <c r="D9557" s="299" t="s">
        <v>52</v>
      </c>
      <c r="E9557" s="302">
        <v>866.26315789473711</v>
      </c>
      <c r="F9557" s="299" t="s">
        <v>187</v>
      </c>
    </row>
    <row r="9558" spans="1:6" x14ac:dyDescent="0.3">
      <c r="A9558" s="299" t="s">
        <v>496</v>
      </c>
      <c r="B9558" s="300">
        <v>17</v>
      </c>
      <c r="C9558" s="299" t="s">
        <v>91</v>
      </c>
      <c r="D9558" s="299" t="s">
        <v>52</v>
      </c>
      <c r="E9558" s="302">
        <v>5084.9999999999991</v>
      </c>
      <c r="F9558" s="299" t="s">
        <v>77</v>
      </c>
    </row>
    <row r="9559" spans="1:6" x14ac:dyDescent="0.3">
      <c r="A9559" s="299" t="s">
        <v>496</v>
      </c>
      <c r="B9559" s="300">
        <v>17</v>
      </c>
      <c r="C9559" s="299" t="s">
        <v>91</v>
      </c>
      <c r="D9559" s="299" t="s">
        <v>53</v>
      </c>
      <c r="E9559" s="302">
        <v>1508.578947368421</v>
      </c>
      <c r="F9559" s="299" t="s">
        <v>187</v>
      </c>
    </row>
    <row r="9560" spans="1:6" x14ac:dyDescent="0.3">
      <c r="A9560" s="299" t="s">
        <v>496</v>
      </c>
      <c r="B9560" s="300">
        <v>17</v>
      </c>
      <c r="C9560" s="299" t="s">
        <v>91</v>
      </c>
      <c r="D9560" s="299" t="s">
        <v>53</v>
      </c>
      <c r="E9560" s="302">
        <v>5565.4210526315801</v>
      </c>
      <c r="F9560" s="299" t="s">
        <v>77</v>
      </c>
    </row>
    <row r="9561" spans="1:6" x14ac:dyDescent="0.3">
      <c r="A9561" s="299" t="s">
        <v>496</v>
      </c>
      <c r="B9561" s="300">
        <v>17</v>
      </c>
      <c r="C9561" s="299" t="s">
        <v>91</v>
      </c>
      <c r="D9561" s="299" t="s">
        <v>54</v>
      </c>
      <c r="E9561" s="302">
        <v>353.73684210526312</v>
      </c>
      <c r="F9561" s="299" t="s">
        <v>187</v>
      </c>
    </row>
    <row r="9562" spans="1:6" x14ac:dyDescent="0.3">
      <c r="A9562" s="299" t="s">
        <v>496</v>
      </c>
      <c r="B9562" s="300">
        <v>17</v>
      </c>
      <c r="C9562" s="299" t="s">
        <v>91</v>
      </c>
      <c r="D9562" s="299" t="s">
        <v>54</v>
      </c>
      <c r="E9562" s="302">
        <v>5.0000000000000009</v>
      </c>
      <c r="F9562" s="299" t="s">
        <v>81</v>
      </c>
    </row>
    <row r="9563" spans="1:6" x14ac:dyDescent="0.3">
      <c r="A9563" s="299" t="s">
        <v>496</v>
      </c>
      <c r="B9563" s="300">
        <v>17</v>
      </c>
      <c r="C9563" s="299" t="s">
        <v>91</v>
      </c>
      <c r="D9563" s="299" t="s">
        <v>54</v>
      </c>
      <c r="E9563" s="302">
        <v>7.7368421052631575</v>
      </c>
      <c r="F9563" s="299" t="s">
        <v>80</v>
      </c>
    </row>
    <row r="9564" spans="1:6" x14ac:dyDescent="0.3">
      <c r="A9564" s="299" t="s">
        <v>496</v>
      </c>
      <c r="B9564" s="300">
        <v>17</v>
      </c>
      <c r="C9564" s="299" t="s">
        <v>91</v>
      </c>
      <c r="D9564" s="299" t="s">
        <v>54</v>
      </c>
      <c r="E9564" s="302">
        <v>1792.0000000000002</v>
      </c>
      <c r="F9564" s="299" t="s">
        <v>77</v>
      </c>
    </row>
    <row r="9565" spans="1:6" x14ac:dyDescent="0.3">
      <c r="A9565" s="299" t="s">
        <v>496</v>
      </c>
      <c r="B9565" s="300">
        <v>17</v>
      </c>
      <c r="C9565" s="299" t="s">
        <v>91</v>
      </c>
      <c r="D9565" s="299" t="s">
        <v>55</v>
      </c>
      <c r="E9565" s="302">
        <v>1129.1052631578946</v>
      </c>
      <c r="F9565" s="299" t="s">
        <v>187</v>
      </c>
    </row>
    <row r="9566" spans="1:6" x14ac:dyDescent="0.3">
      <c r="A9566" s="299" t="s">
        <v>496</v>
      </c>
      <c r="B9566" s="300">
        <v>17</v>
      </c>
      <c r="C9566" s="299" t="s">
        <v>91</v>
      </c>
      <c r="D9566" s="299" t="s">
        <v>55</v>
      </c>
      <c r="E9566" s="302">
        <v>8777.7368421052652</v>
      </c>
      <c r="F9566" s="299" t="s">
        <v>77</v>
      </c>
    </row>
    <row r="9567" spans="1:6" x14ac:dyDescent="0.3">
      <c r="A9567" s="299" t="s">
        <v>496</v>
      </c>
      <c r="B9567" s="300">
        <v>17</v>
      </c>
      <c r="C9567" s="299" t="s">
        <v>91</v>
      </c>
      <c r="D9567" s="299" t="s">
        <v>56</v>
      </c>
      <c r="E9567" s="302">
        <v>133.47368421052633</v>
      </c>
      <c r="F9567" s="299" t="s">
        <v>187</v>
      </c>
    </row>
    <row r="9568" spans="1:6" x14ac:dyDescent="0.3">
      <c r="A9568" s="299" t="s">
        <v>496</v>
      </c>
      <c r="B9568" s="300">
        <v>17</v>
      </c>
      <c r="C9568" s="299" t="s">
        <v>91</v>
      </c>
      <c r="D9568" s="299" t="s">
        <v>56</v>
      </c>
      <c r="E9568" s="302">
        <v>172.63157894736844</v>
      </c>
      <c r="F9568" s="299" t="s">
        <v>77</v>
      </c>
    </row>
    <row r="9569" spans="1:6" x14ac:dyDescent="0.3">
      <c r="A9569" s="299" t="s">
        <v>496</v>
      </c>
      <c r="B9569" s="300">
        <v>17</v>
      </c>
      <c r="C9569" s="299" t="s">
        <v>91</v>
      </c>
      <c r="D9569" s="299" t="s">
        <v>57</v>
      </c>
      <c r="E9569" s="302">
        <v>22.789473684210531</v>
      </c>
      <c r="F9569" s="299" t="s">
        <v>187</v>
      </c>
    </row>
    <row r="9570" spans="1:6" x14ac:dyDescent="0.3">
      <c r="A9570" s="299" t="s">
        <v>496</v>
      </c>
      <c r="B9570" s="300">
        <v>17</v>
      </c>
      <c r="C9570" s="299" t="s">
        <v>91</v>
      </c>
      <c r="D9570" s="299" t="s">
        <v>57</v>
      </c>
      <c r="E9570" s="302">
        <v>55.315789473684191</v>
      </c>
      <c r="F9570" s="299" t="s">
        <v>77</v>
      </c>
    </row>
    <row r="9571" spans="1:6" x14ac:dyDescent="0.3">
      <c r="A9571" s="299" t="s">
        <v>496</v>
      </c>
      <c r="B9571" s="300">
        <v>17</v>
      </c>
      <c r="C9571" s="299" t="s">
        <v>91</v>
      </c>
      <c r="D9571" s="299" t="s">
        <v>58</v>
      </c>
      <c r="E9571" s="302">
        <v>71.263157894736835</v>
      </c>
      <c r="F9571" s="299" t="s">
        <v>187</v>
      </c>
    </row>
    <row r="9572" spans="1:6" x14ac:dyDescent="0.3">
      <c r="A9572" s="299" t="s">
        <v>496</v>
      </c>
      <c r="B9572" s="300">
        <v>17</v>
      </c>
      <c r="C9572" s="299" t="s">
        <v>91</v>
      </c>
      <c r="D9572" s="299" t="s">
        <v>58</v>
      </c>
      <c r="E9572" s="302">
        <v>240.31578947368422</v>
      </c>
      <c r="F9572" s="299" t="s">
        <v>77</v>
      </c>
    </row>
    <row r="9573" spans="1:6" x14ac:dyDescent="0.3">
      <c r="A9573" s="299" t="s">
        <v>496</v>
      </c>
      <c r="B9573" s="300">
        <v>17</v>
      </c>
      <c r="C9573" s="299" t="s">
        <v>91</v>
      </c>
      <c r="D9573" s="299" t="s">
        <v>59</v>
      </c>
      <c r="E9573" s="302">
        <v>194.15789473684214</v>
      </c>
      <c r="F9573" s="299" t="s">
        <v>187</v>
      </c>
    </row>
    <row r="9574" spans="1:6" x14ac:dyDescent="0.3">
      <c r="A9574" s="299" t="s">
        <v>496</v>
      </c>
      <c r="B9574" s="300">
        <v>17</v>
      </c>
      <c r="C9574" s="299" t="s">
        <v>91</v>
      </c>
      <c r="D9574" s="299" t="s">
        <v>59</v>
      </c>
      <c r="E9574" s="302">
        <v>483.0526315789474</v>
      </c>
      <c r="F9574" s="299" t="s">
        <v>77</v>
      </c>
    </row>
    <row r="9575" spans="1:6" x14ac:dyDescent="0.3">
      <c r="A9575" s="299" t="s">
        <v>496</v>
      </c>
      <c r="B9575" s="300">
        <v>17</v>
      </c>
      <c r="C9575" s="299" t="s">
        <v>91</v>
      </c>
      <c r="D9575" s="299" t="s">
        <v>60</v>
      </c>
      <c r="E9575" s="302">
        <v>300.8947368421052</v>
      </c>
      <c r="F9575" s="299" t="s">
        <v>187</v>
      </c>
    </row>
    <row r="9576" spans="1:6" x14ac:dyDescent="0.3">
      <c r="A9576" s="299" t="s">
        <v>496</v>
      </c>
      <c r="B9576" s="300">
        <v>17</v>
      </c>
      <c r="C9576" s="299" t="s">
        <v>91</v>
      </c>
      <c r="D9576" s="299" t="s">
        <v>60</v>
      </c>
      <c r="E9576" s="302">
        <v>5392.3684210526317</v>
      </c>
      <c r="F9576" s="299" t="s">
        <v>77</v>
      </c>
    </row>
    <row r="9577" spans="1:6" x14ac:dyDescent="0.3">
      <c r="A9577" s="299" t="s">
        <v>496</v>
      </c>
      <c r="B9577" s="300">
        <v>17</v>
      </c>
      <c r="C9577" s="299" t="s">
        <v>91</v>
      </c>
      <c r="D9577" s="299" t="s">
        <v>61</v>
      </c>
      <c r="E9577" s="302">
        <v>384.31578947368428</v>
      </c>
      <c r="F9577" s="299" t="s">
        <v>77</v>
      </c>
    </row>
    <row r="9578" spans="1:6" x14ac:dyDescent="0.3">
      <c r="A9578" s="299" t="s">
        <v>496</v>
      </c>
      <c r="B9578" s="300">
        <v>17</v>
      </c>
      <c r="C9578" s="299" t="s">
        <v>91</v>
      </c>
      <c r="D9578" s="299" t="s">
        <v>62</v>
      </c>
      <c r="E9578" s="302">
        <v>152.5263157894737</v>
      </c>
      <c r="F9578" s="299" t="s">
        <v>187</v>
      </c>
    </row>
    <row r="9579" spans="1:6" x14ac:dyDescent="0.3">
      <c r="A9579" s="299" t="s">
        <v>496</v>
      </c>
      <c r="B9579" s="300">
        <v>17</v>
      </c>
      <c r="C9579" s="299" t="s">
        <v>91</v>
      </c>
      <c r="D9579" s="299" t="s">
        <v>62</v>
      </c>
      <c r="E9579" s="302">
        <v>425.5789473684211</v>
      </c>
      <c r="F9579" s="299" t="s">
        <v>77</v>
      </c>
    </row>
    <row r="9580" spans="1:6" x14ac:dyDescent="0.3">
      <c r="A9580" s="299" t="s">
        <v>496</v>
      </c>
      <c r="B9580" s="300">
        <v>17</v>
      </c>
      <c r="C9580" s="299" t="s">
        <v>91</v>
      </c>
      <c r="D9580" s="299" t="s">
        <v>63</v>
      </c>
      <c r="E9580" s="302">
        <v>63.368421052631597</v>
      </c>
      <c r="F9580" s="299" t="s">
        <v>187</v>
      </c>
    </row>
    <row r="9581" spans="1:6" x14ac:dyDescent="0.3">
      <c r="A9581" s="299" t="s">
        <v>496</v>
      </c>
      <c r="B9581" s="300">
        <v>17</v>
      </c>
      <c r="C9581" s="299" t="s">
        <v>91</v>
      </c>
      <c r="D9581" s="299" t="s">
        <v>63</v>
      </c>
      <c r="E9581" s="302">
        <v>2237</v>
      </c>
      <c r="F9581" s="299" t="s">
        <v>77</v>
      </c>
    </row>
    <row r="9582" spans="1:6" x14ac:dyDescent="0.3">
      <c r="A9582" s="299" t="s">
        <v>496</v>
      </c>
      <c r="B9582" s="300">
        <v>17</v>
      </c>
      <c r="C9582" s="299" t="s">
        <v>91</v>
      </c>
      <c r="D9582" s="299" t="s">
        <v>64</v>
      </c>
      <c r="E9582" s="302">
        <v>72.578947368421041</v>
      </c>
      <c r="F9582" s="299" t="s">
        <v>187</v>
      </c>
    </row>
    <row r="9583" spans="1:6" x14ac:dyDescent="0.3">
      <c r="A9583" s="299" t="s">
        <v>496</v>
      </c>
      <c r="B9583" s="300">
        <v>17</v>
      </c>
      <c r="C9583" s="299" t="s">
        <v>91</v>
      </c>
      <c r="D9583" s="299" t="s">
        <v>64</v>
      </c>
      <c r="E9583" s="302">
        <v>9.6842105263157912</v>
      </c>
      <c r="F9583" s="299" t="s">
        <v>80</v>
      </c>
    </row>
    <row r="9584" spans="1:6" x14ac:dyDescent="0.3">
      <c r="A9584" s="299" t="s">
        <v>496</v>
      </c>
      <c r="B9584" s="300">
        <v>17</v>
      </c>
      <c r="C9584" s="299" t="s">
        <v>91</v>
      </c>
      <c r="D9584" s="299" t="s">
        <v>64</v>
      </c>
      <c r="E9584" s="302">
        <v>573.36842105263156</v>
      </c>
      <c r="F9584" s="299" t="s">
        <v>77</v>
      </c>
    </row>
    <row r="9585" spans="1:6" x14ac:dyDescent="0.3">
      <c r="A9585" s="299" t="s">
        <v>496</v>
      </c>
      <c r="B9585" s="300">
        <v>17</v>
      </c>
      <c r="C9585" s="299" t="s">
        <v>91</v>
      </c>
      <c r="D9585" s="299" t="s">
        <v>65</v>
      </c>
      <c r="E9585" s="302">
        <v>488.89473684210515</v>
      </c>
      <c r="F9585" s="299" t="s">
        <v>187</v>
      </c>
    </row>
    <row r="9586" spans="1:6" x14ac:dyDescent="0.3">
      <c r="A9586" s="299" t="s">
        <v>496</v>
      </c>
      <c r="B9586" s="300">
        <v>17</v>
      </c>
      <c r="C9586" s="299" t="s">
        <v>91</v>
      </c>
      <c r="D9586" s="299" t="s">
        <v>65</v>
      </c>
      <c r="E9586" s="302">
        <v>986.42105263157907</v>
      </c>
      <c r="F9586" s="299" t="s">
        <v>77</v>
      </c>
    </row>
    <row r="9587" spans="1:6" x14ac:dyDescent="0.3">
      <c r="A9587" s="299" t="s">
        <v>496</v>
      </c>
      <c r="B9587" s="300">
        <v>17</v>
      </c>
      <c r="C9587" s="299" t="s">
        <v>91</v>
      </c>
      <c r="D9587" s="299" t="s">
        <v>67</v>
      </c>
      <c r="E9587" s="302">
        <v>3.0000000000000004</v>
      </c>
      <c r="F9587" s="299" t="s">
        <v>187</v>
      </c>
    </row>
    <row r="9588" spans="1:6" x14ac:dyDescent="0.3">
      <c r="A9588" s="299" t="s">
        <v>496</v>
      </c>
      <c r="B9588" s="300">
        <v>17</v>
      </c>
      <c r="C9588" s="299" t="s">
        <v>91</v>
      </c>
      <c r="D9588" s="299" t="s">
        <v>67</v>
      </c>
      <c r="E9588" s="302">
        <v>38.78947368421052</v>
      </c>
      <c r="F9588" s="299" t="s">
        <v>77</v>
      </c>
    </row>
    <row r="9589" spans="1:6" x14ac:dyDescent="0.3">
      <c r="A9589" s="299" t="s">
        <v>496</v>
      </c>
      <c r="B9589" s="300">
        <v>17</v>
      </c>
      <c r="C9589" s="299" t="s">
        <v>91</v>
      </c>
      <c r="D9589" s="299" t="s">
        <v>66</v>
      </c>
      <c r="E9589" s="302">
        <v>0.99999999999999956</v>
      </c>
      <c r="F9589" s="299" t="s">
        <v>77</v>
      </c>
    </row>
    <row r="9590" spans="1:6" x14ac:dyDescent="0.3">
      <c r="A9590" s="299" t="s">
        <v>496</v>
      </c>
      <c r="B9590" s="300">
        <v>17</v>
      </c>
      <c r="C9590" s="299" t="s">
        <v>92</v>
      </c>
      <c r="D9590" s="299" t="s">
        <v>47</v>
      </c>
      <c r="E9590" s="302">
        <v>43</v>
      </c>
      <c r="F9590" s="299" t="s">
        <v>187</v>
      </c>
    </row>
    <row r="9591" spans="1:6" x14ac:dyDescent="0.3">
      <c r="A9591" s="299" t="s">
        <v>496</v>
      </c>
      <c r="B9591" s="300">
        <v>17</v>
      </c>
      <c r="C9591" s="299" t="s">
        <v>92</v>
      </c>
      <c r="D9591" s="299" t="s">
        <v>47</v>
      </c>
      <c r="E9591" s="302">
        <v>0.99999999999999956</v>
      </c>
      <c r="F9591" s="299" t="s">
        <v>81</v>
      </c>
    </row>
    <row r="9592" spans="1:6" x14ac:dyDescent="0.3">
      <c r="A9592" s="299" t="s">
        <v>496</v>
      </c>
      <c r="B9592" s="300">
        <v>17</v>
      </c>
      <c r="C9592" s="299" t="s">
        <v>92</v>
      </c>
      <c r="D9592" s="299" t="s">
        <v>47</v>
      </c>
      <c r="E9592" s="302">
        <v>3.1578947368421053</v>
      </c>
      <c r="F9592" s="299" t="s">
        <v>80</v>
      </c>
    </row>
    <row r="9593" spans="1:6" x14ac:dyDescent="0.3">
      <c r="A9593" s="299" t="s">
        <v>496</v>
      </c>
      <c r="B9593" s="300">
        <v>17</v>
      </c>
      <c r="C9593" s="299" t="s">
        <v>92</v>
      </c>
      <c r="D9593" s="299" t="s">
        <v>47</v>
      </c>
      <c r="E9593" s="302">
        <v>11.000000000000005</v>
      </c>
      <c r="F9593" s="299" t="s">
        <v>188</v>
      </c>
    </row>
    <row r="9594" spans="1:6" x14ac:dyDescent="0.3">
      <c r="A9594" s="299" t="s">
        <v>496</v>
      </c>
      <c r="B9594" s="300">
        <v>17</v>
      </c>
      <c r="C9594" s="299" t="s">
        <v>92</v>
      </c>
      <c r="D9594" s="299" t="s">
        <v>47</v>
      </c>
      <c r="E9594" s="302">
        <v>121.57894736842103</v>
      </c>
      <c r="F9594" s="299" t="s">
        <v>77</v>
      </c>
    </row>
    <row r="9595" spans="1:6" x14ac:dyDescent="0.3">
      <c r="A9595" s="299" t="s">
        <v>496</v>
      </c>
      <c r="B9595" s="300">
        <v>17</v>
      </c>
      <c r="C9595" s="299" t="s">
        <v>92</v>
      </c>
      <c r="D9595" s="299" t="s">
        <v>48</v>
      </c>
      <c r="E9595" s="302">
        <v>11.842105263157897</v>
      </c>
      <c r="F9595" s="299" t="s">
        <v>77</v>
      </c>
    </row>
    <row r="9596" spans="1:6" x14ac:dyDescent="0.3">
      <c r="A9596" s="299" t="s">
        <v>496</v>
      </c>
      <c r="B9596" s="300">
        <v>17</v>
      </c>
      <c r="C9596" s="299" t="s">
        <v>92</v>
      </c>
      <c r="D9596" s="299" t="s">
        <v>49</v>
      </c>
      <c r="E9596" s="302">
        <v>189.57894736842104</v>
      </c>
      <c r="F9596" s="299" t="s">
        <v>187</v>
      </c>
    </row>
    <row r="9597" spans="1:6" x14ac:dyDescent="0.3">
      <c r="A9597" s="299" t="s">
        <v>496</v>
      </c>
      <c r="B9597" s="300">
        <v>17</v>
      </c>
      <c r="C9597" s="299" t="s">
        <v>92</v>
      </c>
      <c r="D9597" s="299" t="s">
        <v>49</v>
      </c>
      <c r="E9597" s="302">
        <v>2456.8421052631579</v>
      </c>
      <c r="F9597" s="299" t="s">
        <v>77</v>
      </c>
    </row>
    <row r="9598" spans="1:6" x14ac:dyDescent="0.3">
      <c r="A9598" s="299" t="s">
        <v>496</v>
      </c>
      <c r="B9598" s="300">
        <v>17</v>
      </c>
      <c r="C9598" s="299" t="s">
        <v>92</v>
      </c>
      <c r="D9598" s="299" t="s">
        <v>50</v>
      </c>
      <c r="E9598" s="302">
        <v>0.99999999999999956</v>
      </c>
      <c r="F9598" s="299" t="s">
        <v>187</v>
      </c>
    </row>
    <row r="9599" spans="1:6" x14ac:dyDescent="0.3">
      <c r="A9599" s="299" t="s">
        <v>496</v>
      </c>
      <c r="B9599" s="300">
        <v>17</v>
      </c>
      <c r="C9599" s="299" t="s">
        <v>92</v>
      </c>
      <c r="D9599" s="299" t="s">
        <v>50</v>
      </c>
      <c r="E9599" s="302">
        <v>12.000000000000002</v>
      </c>
      <c r="F9599" s="299" t="s">
        <v>77</v>
      </c>
    </row>
    <row r="9600" spans="1:6" x14ac:dyDescent="0.3">
      <c r="A9600" s="299" t="s">
        <v>496</v>
      </c>
      <c r="B9600" s="300">
        <v>17</v>
      </c>
      <c r="C9600" s="299" t="s">
        <v>92</v>
      </c>
      <c r="D9600" s="299" t="s">
        <v>51</v>
      </c>
      <c r="E9600" s="302">
        <v>1.9999999999999991</v>
      </c>
      <c r="F9600" s="299" t="s">
        <v>187</v>
      </c>
    </row>
    <row r="9601" spans="1:6" x14ac:dyDescent="0.3">
      <c r="A9601" s="299" t="s">
        <v>496</v>
      </c>
      <c r="B9601" s="300">
        <v>17</v>
      </c>
      <c r="C9601" s="299" t="s">
        <v>92</v>
      </c>
      <c r="D9601" s="299" t="s">
        <v>51</v>
      </c>
      <c r="E9601" s="302">
        <v>50.26315789473685</v>
      </c>
      <c r="F9601" s="299" t="s">
        <v>77</v>
      </c>
    </row>
    <row r="9602" spans="1:6" x14ac:dyDescent="0.3">
      <c r="A9602" s="299" t="s">
        <v>496</v>
      </c>
      <c r="B9602" s="300">
        <v>17</v>
      </c>
      <c r="C9602" s="299" t="s">
        <v>92</v>
      </c>
      <c r="D9602" s="299" t="s">
        <v>52</v>
      </c>
      <c r="E9602" s="302">
        <v>664.42105263157896</v>
      </c>
      <c r="F9602" s="299" t="s">
        <v>187</v>
      </c>
    </row>
    <row r="9603" spans="1:6" x14ac:dyDescent="0.3">
      <c r="A9603" s="299" t="s">
        <v>496</v>
      </c>
      <c r="B9603" s="300">
        <v>17</v>
      </c>
      <c r="C9603" s="299" t="s">
        <v>92</v>
      </c>
      <c r="D9603" s="299" t="s">
        <v>52</v>
      </c>
      <c r="E9603" s="302">
        <v>5.2631578947368418E-2</v>
      </c>
      <c r="F9603" s="299" t="s">
        <v>80</v>
      </c>
    </row>
    <row r="9604" spans="1:6" x14ac:dyDescent="0.3">
      <c r="A9604" s="299" t="s">
        <v>496</v>
      </c>
      <c r="B9604" s="300">
        <v>17</v>
      </c>
      <c r="C9604" s="299" t="s">
        <v>92</v>
      </c>
      <c r="D9604" s="299" t="s">
        <v>52</v>
      </c>
      <c r="E9604" s="302">
        <v>953.10526315789491</v>
      </c>
      <c r="F9604" s="299" t="s">
        <v>77</v>
      </c>
    </row>
    <row r="9605" spans="1:6" x14ac:dyDescent="0.3">
      <c r="A9605" s="299" t="s">
        <v>496</v>
      </c>
      <c r="B9605" s="300">
        <v>17</v>
      </c>
      <c r="C9605" s="299" t="s">
        <v>92</v>
      </c>
      <c r="D9605" s="299" t="s">
        <v>53</v>
      </c>
      <c r="E9605" s="302">
        <v>814.57894736842115</v>
      </c>
      <c r="F9605" s="299" t="s">
        <v>187</v>
      </c>
    </row>
    <row r="9606" spans="1:6" x14ac:dyDescent="0.3">
      <c r="A9606" s="299" t="s">
        <v>496</v>
      </c>
      <c r="B9606" s="300">
        <v>17</v>
      </c>
      <c r="C9606" s="299" t="s">
        <v>92</v>
      </c>
      <c r="D9606" s="299" t="s">
        <v>53</v>
      </c>
      <c r="E9606" s="302">
        <v>1850.6842105263158</v>
      </c>
      <c r="F9606" s="299" t="s">
        <v>77</v>
      </c>
    </row>
    <row r="9607" spans="1:6" x14ac:dyDescent="0.3">
      <c r="A9607" s="299" t="s">
        <v>496</v>
      </c>
      <c r="B9607" s="300">
        <v>17</v>
      </c>
      <c r="C9607" s="299" t="s">
        <v>92</v>
      </c>
      <c r="D9607" s="299" t="s">
        <v>54</v>
      </c>
      <c r="E9607" s="302">
        <v>584.89473684210532</v>
      </c>
      <c r="F9607" s="299" t="s">
        <v>187</v>
      </c>
    </row>
    <row r="9608" spans="1:6" x14ac:dyDescent="0.3">
      <c r="A9608" s="299" t="s">
        <v>496</v>
      </c>
      <c r="B9608" s="300">
        <v>17</v>
      </c>
      <c r="C9608" s="299" t="s">
        <v>92</v>
      </c>
      <c r="D9608" s="299" t="s">
        <v>54</v>
      </c>
      <c r="E9608" s="302">
        <v>5.0000000000000009</v>
      </c>
      <c r="F9608" s="299" t="s">
        <v>81</v>
      </c>
    </row>
    <row r="9609" spans="1:6" x14ac:dyDescent="0.3">
      <c r="A9609" s="299" t="s">
        <v>496</v>
      </c>
      <c r="B9609" s="300">
        <v>17</v>
      </c>
      <c r="C9609" s="299" t="s">
        <v>92</v>
      </c>
      <c r="D9609" s="299" t="s">
        <v>54</v>
      </c>
      <c r="E9609" s="302">
        <v>13.842105263157894</v>
      </c>
      <c r="F9609" s="299" t="s">
        <v>80</v>
      </c>
    </row>
    <row r="9610" spans="1:6" x14ac:dyDescent="0.3">
      <c r="A9610" s="299" t="s">
        <v>496</v>
      </c>
      <c r="B9610" s="300">
        <v>17</v>
      </c>
      <c r="C9610" s="299" t="s">
        <v>92</v>
      </c>
      <c r="D9610" s="299" t="s">
        <v>54</v>
      </c>
      <c r="E9610" s="302">
        <v>1553.1578947368423</v>
      </c>
      <c r="F9610" s="299" t="s">
        <v>77</v>
      </c>
    </row>
    <row r="9611" spans="1:6" x14ac:dyDescent="0.3">
      <c r="A9611" s="299" t="s">
        <v>496</v>
      </c>
      <c r="B9611" s="300">
        <v>17</v>
      </c>
      <c r="C9611" s="299" t="s">
        <v>92</v>
      </c>
      <c r="D9611" s="299" t="s">
        <v>55</v>
      </c>
      <c r="E9611" s="302">
        <v>721.36842105263156</v>
      </c>
      <c r="F9611" s="299" t="s">
        <v>187</v>
      </c>
    </row>
    <row r="9612" spans="1:6" x14ac:dyDescent="0.3">
      <c r="A9612" s="299" t="s">
        <v>496</v>
      </c>
      <c r="B9612" s="300">
        <v>17</v>
      </c>
      <c r="C9612" s="299" t="s">
        <v>92</v>
      </c>
      <c r="D9612" s="299" t="s">
        <v>55</v>
      </c>
      <c r="E9612" s="302">
        <v>2214.2631578947376</v>
      </c>
      <c r="F9612" s="299" t="s">
        <v>77</v>
      </c>
    </row>
    <row r="9613" spans="1:6" x14ac:dyDescent="0.3">
      <c r="A9613" s="299" t="s">
        <v>496</v>
      </c>
      <c r="B9613" s="300">
        <v>17</v>
      </c>
      <c r="C9613" s="299" t="s">
        <v>92</v>
      </c>
      <c r="D9613" s="299" t="s">
        <v>56</v>
      </c>
      <c r="E9613" s="302">
        <v>114.36842105263159</v>
      </c>
      <c r="F9613" s="299" t="s">
        <v>187</v>
      </c>
    </row>
    <row r="9614" spans="1:6" x14ac:dyDescent="0.3">
      <c r="A9614" s="299" t="s">
        <v>496</v>
      </c>
      <c r="B9614" s="300">
        <v>17</v>
      </c>
      <c r="C9614" s="299" t="s">
        <v>92</v>
      </c>
      <c r="D9614" s="299" t="s">
        <v>56</v>
      </c>
      <c r="E9614" s="302">
        <v>114.42105263157895</v>
      </c>
      <c r="F9614" s="299" t="s">
        <v>77</v>
      </c>
    </row>
    <row r="9615" spans="1:6" x14ac:dyDescent="0.3">
      <c r="A9615" s="299" t="s">
        <v>496</v>
      </c>
      <c r="B9615" s="300">
        <v>17</v>
      </c>
      <c r="C9615" s="299" t="s">
        <v>92</v>
      </c>
      <c r="D9615" s="299" t="s">
        <v>57</v>
      </c>
      <c r="E9615" s="302">
        <v>30.684210526315791</v>
      </c>
      <c r="F9615" s="299" t="s">
        <v>187</v>
      </c>
    </row>
    <row r="9616" spans="1:6" x14ac:dyDescent="0.3">
      <c r="A9616" s="299" t="s">
        <v>496</v>
      </c>
      <c r="B9616" s="300">
        <v>17</v>
      </c>
      <c r="C9616" s="299" t="s">
        <v>92</v>
      </c>
      <c r="D9616" s="299" t="s">
        <v>57</v>
      </c>
      <c r="E9616" s="302">
        <v>54.631578947368403</v>
      </c>
      <c r="F9616" s="299" t="s">
        <v>77</v>
      </c>
    </row>
    <row r="9617" spans="1:6" x14ac:dyDescent="0.3">
      <c r="A9617" s="299" t="s">
        <v>496</v>
      </c>
      <c r="B9617" s="300">
        <v>17</v>
      </c>
      <c r="C9617" s="299" t="s">
        <v>92</v>
      </c>
      <c r="D9617" s="299" t="s">
        <v>58</v>
      </c>
      <c r="E9617" s="302">
        <v>171.89473684210529</v>
      </c>
      <c r="F9617" s="299" t="s">
        <v>187</v>
      </c>
    </row>
    <row r="9618" spans="1:6" x14ac:dyDescent="0.3">
      <c r="A9618" s="299" t="s">
        <v>496</v>
      </c>
      <c r="B9618" s="300">
        <v>17</v>
      </c>
      <c r="C9618" s="299" t="s">
        <v>92</v>
      </c>
      <c r="D9618" s="299" t="s">
        <v>58</v>
      </c>
      <c r="E9618" s="302">
        <v>181.52631578947367</v>
      </c>
      <c r="F9618" s="299" t="s">
        <v>77</v>
      </c>
    </row>
    <row r="9619" spans="1:6" x14ac:dyDescent="0.3">
      <c r="A9619" s="299" t="s">
        <v>496</v>
      </c>
      <c r="B9619" s="300">
        <v>17</v>
      </c>
      <c r="C9619" s="299" t="s">
        <v>92</v>
      </c>
      <c r="D9619" s="299" t="s">
        <v>59</v>
      </c>
      <c r="E9619" s="302">
        <v>282.10526315789468</v>
      </c>
      <c r="F9619" s="299" t="s">
        <v>187</v>
      </c>
    </row>
    <row r="9620" spans="1:6" x14ac:dyDescent="0.3">
      <c r="A9620" s="299" t="s">
        <v>496</v>
      </c>
      <c r="B9620" s="300">
        <v>17</v>
      </c>
      <c r="C9620" s="299" t="s">
        <v>92</v>
      </c>
      <c r="D9620" s="299" t="s">
        <v>59</v>
      </c>
      <c r="E9620" s="302">
        <v>322.26315789473688</v>
      </c>
      <c r="F9620" s="299" t="s">
        <v>77</v>
      </c>
    </row>
    <row r="9621" spans="1:6" x14ac:dyDescent="0.3">
      <c r="A9621" s="299" t="s">
        <v>496</v>
      </c>
      <c r="B9621" s="300">
        <v>17</v>
      </c>
      <c r="C9621" s="299" t="s">
        <v>92</v>
      </c>
      <c r="D9621" s="299" t="s">
        <v>60</v>
      </c>
      <c r="E9621" s="302">
        <v>330.73684210526318</v>
      </c>
      <c r="F9621" s="299" t="s">
        <v>187</v>
      </c>
    </row>
    <row r="9622" spans="1:6" x14ac:dyDescent="0.3">
      <c r="A9622" s="299" t="s">
        <v>496</v>
      </c>
      <c r="B9622" s="300">
        <v>17</v>
      </c>
      <c r="C9622" s="299" t="s">
        <v>92</v>
      </c>
      <c r="D9622" s="299" t="s">
        <v>60</v>
      </c>
      <c r="E9622" s="302">
        <v>863.78947368421052</v>
      </c>
      <c r="F9622" s="299" t="s">
        <v>77</v>
      </c>
    </row>
    <row r="9623" spans="1:6" x14ac:dyDescent="0.3">
      <c r="A9623" s="299" t="s">
        <v>496</v>
      </c>
      <c r="B9623" s="300">
        <v>17</v>
      </c>
      <c r="C9623" s="299" t="s">
        <v>92</v>
      </c>
      <c r="D9623" s="299" t="s">
        <v>61</v>
      </c>
      <c r="E9623" s="302">
        <v>0.99999999999999956</v>
      </c>
      <c r="F9623" s="299" t="s">
        <v>187</v>
      </c>
    </row>
    <row r="9624" spans="1:6" x14ac:dyDescent="0.3">
      <c r="A9624" s="299" t="s">
        <v>496</v>
      </c>
      <c r="B9624" s="300">
        <v>17</v>
      </c>
      <c r="C9624" s="299" t="s">
        <v>92</v>
      </c>
      <c r="D9624" s="299" t="s">
        <v>61</v>
      </c>
      <c r="E9624" s="302">
        <v>120.36842105263159</v>
      </c>
      <c r="F9624" s="299" t="s">
        <v>77</v>
      </c>
    </row>
    <row r="9625" spans="1:6" x14ac:dyDescent="0.3">
      <c r="A9625" s="299" t="s">
        <v>496</v>
      </c>
      <c r="B9625" s="300">
        <v>17</v>
      </c>
      <c r="C9625" s="299" t="s">
        <v>92</v>
      </c>
      <c r="D9625" s="299" t="s">
        <v>62</v>
      </c>
      <c r="E9625" s="302">
        <v>114.31578947368422</v>
      </c>
      <c r="F9625" s="299" t="s">
        <v>187</v>
      </c>
    </row>
    <row r="9626" spans="1:6" x14ac:dyDescent="0.3">
      <c r="A9626" s="299" t="s">
        <v>496</v>
      </c>
      <c r="B9626" s="300">
        <v>17</v>
      </c>
      <c r="C9626" s="299" t="s">
        <v>92</v>
      </c>
      <c r="D9626" s="299" t="s">
        <v>62</v>
      </c>
      <c r="E9626" s="302">
        <v>0.99999999999999956</v>
      </c>
      <c r="F9626" s="299" t="s">
        <v>81</v>
      </c>
    </row>
    <row r="9627" spans="1:6" x14ac:dyDescent="0.3">
      <c r="A9627" s="299" t="s">
        <v>496</v>
      </c>
      <c r="B9627" s="300">
        <v>17</v>
      </c>
      <c r="C9627" s="299" t="s">
        <v>92</v>
      </c>
      <c r="D9627" s="299" t="s">
        <v>62</v>
      </c>
      <c r="E9627" s="302">
        <v>327.00000000000006</v>
      </c>
      <c r="F9627" s="299" t="s">
        <v>77</v>
      </c>
    </row>
    <row r="9628" spans="1:6" x14ac:dyDescent="0.3">
      <c r="A9628" s="299" t="s">
        <v>496</v>
      </c>
      <c r="B9628" s="300">
        <v>17</v>
      </c>
      <c r="C9628" s="299" t="s">
        <v>92</v>
      </c>
      <c r="D9628" s="299" t="s">
        <v>63</v>
      </c>
      <c r="E9628" s="302">
        <v>118.15789473684214</v>
      </c>
      <c r="F9628" s="299" t="s">
        <v>187</v>
      </c>
    </row>
    <row r="9629" spans="1:6" x14ac:dyDescent="0.3">
      <c r="A9629" s="299" t="s">
        <v>496</v>
      </c>
      <c r="B9629" s="300">
        <v>17</v>
      </c>
      <c r="C9629" s="299" t="s">
        <v>92</v>
      </c>
      <c r="D9629" s="299" t="s">
        <v>63</v>
      </c>
      <c r="E9629" s="302">
        <v>588.73684210526289</v>
      </c>
      <c r="F9629" s="299" t="s">
        <v>77</v>
      </c>
    </row>
    <row r="9630" spans="1:6" x14ac:dyDescent="0.3">
      <c r="A9630" s="299" t="s">
        <v>496</v>
      </c>
      <c r="B9630" s="300">
        <v>17</v>
      </c>
      <c r="C9630" s="299" t="s">
        <v>92</v>
      </c>
      <c r="D9630" s="299" t="s">
        <v>64</v>
      </c>
      <c r="E9630" s="302">
        <v>100.68421052631578</v>
      </c>
      <c r="F9630" s="299" t="s">
        <v>187</v>
      </c>
    </row>
    <row r="9631" spans="1:6" x14ac:dyDescent="0.3">
      <c r="A9631" s="299" t="s">
        <v>496</v>
      </c>
      <c r="B9631" s="300">
        <v>17</v>
      </c>
      <c r="C9631" s="299" t="s">
        <v>92</v>
      </c>
      <c r="D9631" s="299" t="s">
        <v>64</v>
      </c>
      <c r="E9631" s="302">
        <v>6.9999999999999973</v>
      </c>
      <c r="F9631" s="299" t="s">
        <v>80</v>
      </c>
    </row>
    <row r="9632" spans="1:6" x14ac:dyDescent="0.3">
      <c r="A9632" s="299" t="s">
        <v>496</v>
      </c>
      <c r="B9632" s="300">
        <v>17</v>
      </c>
      <c r="C9632" s="299" t="s">
        <v>92</v>
      </c>
      <c r="D9632" s="299" t="s">
        <v>64</v>
      </c>
      <c r="E9632" s="302">
        <v>265.68421052631578</v>
      </c>
      <c r="F9632" s="299" t="s">
        <v>77</v>
      </c>
    </row>
    <row r="9633" spans="1:6" x14ac:dyDescent="0.3">
      <c r="A9633" s="299" t="s">
        <v>496</v>
      </c>
      <c r="B9633" s="300">
        <v>17</v>
      </c>
      <c r="C9633" s="299" t="s">
        <v>92</v>
      </c>
      <c r="D9633" s="299" t="s">
        <v>65</v>
      </c>
      <c r="E9633" s="302">
        <v>209.5263157894737</v>
      </c>
      <c r="F9633" s="299" t="s">
        <v>187</v>
      </c>
    </row>
    <row r="9634" spans="1:6" x14ac:dyDescent="0.3">
      <c r="A9634" s="299" t="s">
        <v>496</v>
      </c>
      <c r="B9634" s="300">
        <v>17</v>
      </c>
      <c r="C9634" s="299" t="s">
        <v>92</v>
      </c>
      <c r="D9634" s="299" t="s">
        <v>65</v>
      </c>
      <c r="E9634" s="302">
        <v>0.99999999999999956</v>
      </c>
      <c r="F9634" s="299" t="s">
        <v>80</v>
      </c>
    </row>
    <row r="9635" spans="1:6" x14ac:dyDescent="0.3">
      <c r="A9635" s="299" t="s">
        <v>496</v>
      </c>
      <c r="B9635" s="300">
        <v>17</v>
      </c>
      <c r="C9635" s="299" t="s">
        <v>92</v>
      </c>
      <c r="D9635" s="299" t="s">
        <v>65</v>
      </c>
      <c r="E9635" s="302">
        <v>166.47368421052627</v>
      </c>
      <c r="F9635" s="299" t="s">
        <v>77</v>
      </c>
    </row>
    <row r="9636" spans="1:6" x14ac:dyDescent="0.3">
      <c r="A9636" s="299" t="s">
        <v>496</v>
      </c>
      <c r="B9636" s="300">
        <v>17</v>
      </c>
      <c r="C9636" s="299" t="s">
        <v>92</v>
      </c>
      <c r="D9636" s="299" t="s">
        <v>67</v>
      </c>
      <c r="E9636" s="302">
        <v>1.9999999999999991</v>
      </c>
      <c r="F9636" s="299" t="s">
        <v>187</v>
      </c>
    </row>
    <row r="9637" spans="1:6" x14ac:dyDescent="0.3">
      <c r="A9637" s="299" t="s">
        <v>496</v>
      </c>
      <c r="B9637" s="300">
        <v>17</v>
      </c>
      <c r="C9637" s="299" t="s">
        <v>92</v>
      </c>
      <c r="D9637" s="299" t="s">
        <v>67</v>
      </c>
      <c r="E9637" s="302">
        <v>35.210526315789465</v>
      </c>
      <c r="F9637" s="299" t="s">
        <v>77</v>
      </c>
    </row>
    <row r="9638" spans="1:6" x14ac:dyDescent="0.3">
      <c r="A9638" s="299" t="s">
        <v>496</v>
      </c>
      <c r="B9638" s="300">
        <v>17</v>
      </c>
      <c r="C9638" s="299" t="s">
        <v>92</v>
      </c>
      <c r="D9638" s="299" t="s">
        <v>66</v>
      </c>
      <c r="E9638" s="302">
        <v>1.9999999999999991</v>
      </c>
      <c r="F9638" s="299" t="s">
        <v>187</v>
      </c>
    </row>
    <row r="9639" spans="1:6" x14ac:dyDescent="0.3">
      <c r="A9639" s="299" t="s">
        <v>496</v>
      </c>
      <c r="B9639" s="300">
        <v>17</v>
      </c>
      <c r="C9639" s="299" t="s">
        <v>92</v>
      </c>
      <c r="D9639" s="299" t="s">
        <v>66</v>
      </c>
      <c r="E9639" s="302">
        <v>0.99999999999999956</v>
      </c>
      <c r="F9639" s="299" t="s">
        <v>77</v>
      </c>
    </row>
    <row r="9640" spans="1:6" x14ac:dyDescent="0.3">
      <c r="A9640" s="299" t="s">
        <v>496</v>
      </c>
      <c r="B9640" s="300">
        <v>18</v>
      </c>
      <c r="C9640" s="299" t="s">
        <v>91</v>
      </c>
      <c r="D9640" s="299" t="s">
        <v>47</v>
      </c>
      <c r="E9640" s="302">
        <v>126</v>
      </c>
      <c r="F9640" s="299" t="s">
        <v>187</v>
      </c>
    </row>
    <row r="9641" spans="1:6" x14ac:dyDescent="0.3">
      <c r="A9641" s="299" t="s">
        <v>496</v>
      </c>
      <c r="B9641" s="300">
        <v>18</v>
      </c>
      <c r="C9641" s="299" t="s">
        <v>91</v>
      </c>
      <c r="D9641" s="299" t="s">
        <v>47</v>
      </c>
      <c r="E9641" s="302">
        <v>4.7894736842105265</v>
      </c>
      <c r="F9641" s="299" t="s">
        <v>80</v>
      </c>
    </row>
    <row r="9642" spans="1:6" x14ac:dyDescent="0.3">
      <c r="A9642" s="299" t="s">
        <v>496</v>
      </c>
      <c r="B9642" s="300">
        <v>18</v>
      </c>
      <c r="C9642" s="299" t="s">
        <v>91</v>
      </c>
      <c r="D9642" s="299" t="s">
        <v>47</v>
      </c>
      <c r="E9642" s="302">
        <v>189.31578947368419</v>
      </c>
      <c r="F9642" s="299" t="s">
        <v>188</v>
      </c>
    </row>
    <row r="9643" spans="1:6" x14ac:dyDescent="0.3">
      <c r="A9643" s="299" t="s">
        <v>496</v>
      </c>
      <c r="B9643" s="300">
        <v>18</v>
      </c>
      <c r="C9643" s="299" t="s">
        <v>91</v>
      </c>
      <c r="D9643" s="299" t="s">
        <v>47</v>
      </c>
      <c r="E9643" s="302">
        <v>51.473684210526308</v>
      </c>
      <c r="F9643" s="299" t="s">
        <v>77</v>
      </c>
    </row>
    <row r="9644" spans="1:6" x14ac:dyDescent="0.3">
      <c r="A9644" s="299" t="s">
        <v>496</v>
      </c>
      <c r="B9644" s="300">
        <v>18</v>
      </c>
      <c r="C9644" s="299" t="s">
        <v>91</v>
      </c>
      <c r="D9644" s="299" t="s">
        <v>48</v>
      </c>
      <c r="E9644" s="302">
        <v>0.99999999999999956</v>
      </c>
      <c r="F9644" s="299" t="s">
        <v>187</v>
      </c>
    </row>
    <row r="9645" spans="1:6" x14ac:dyDescent="0.3">
      <c r="A9645" s="299" t="s">
        <v>496</v>
      </c>
      <c r="B9645" s="300">
        <v>18</v>
      </c>
      <c r="C9645" s="299" t="s">
        <v>91</v>
      </c>
      <c r="D9645" s="299" t="s">
        <v>48</v>
      </c>
      <c r="E9645" s="302">
        <v>7.5789473684210495</v>
      </c>
      <c r="F9645" s="299" t="s">
        <v>77</v>
      </c>
    </row>
    <row r="9646" spans="1:6" x14ac:dyDescent="0.3">
      <c r="A9646" s="299" t="s">
        <v>496</v>
      </c>
      <c r="B9646" s="300">
        <v>18</v>
      </c>
      <c r="C9646" s="299" t="s">
        <v>91</v>
      </c>
      <c r="D9646" s="299" t="s">
        <v>49</v>
      </c>
      <c r="E9646" s="302">
        <v>76.31578947368422</v>
      </c>
      <c r="F9646" s="299" t="s">
        <v>187</v>
      </c>
    </row>
    <row r="9647" spans="1:6" x14ac:dyDescent="0.3">
      <c r="A9647" s="299" t="s">
        <v>496</v>
      </c>
      <c r="B9647" s="300">
        <v>18</v>
      </c>
      <c r="C9647" s="299" t="s">
        <v>91</v>
      </c>
      <c r="D9647" s="299" t="s">
        <v>49</v>
      </c>
      <c r="E9647" s="302">
        <v>567.42105263157896</v>
      </c>
      <c r="F9647" s="299" t="s">
        <v>77</v>
      </c>
    </row>
    <row r="9648" spans="1:6" x14ac:dyDescent="0.3">
      <c r="A9648" s="299" t="s">
        <v>496</v>
      </c>
      <c r="B9648" s="300">
        <v>18</v>
      </c>
      <c r="C9648" s="299" t="s">
        <v>91</v>
      </c>
      <c r="D9648" s="299" t="s">
        <v>50</v>
      </c>
      <c r="E9648" s="302">
        <v>6.5789473684210513</v>
      </c>
      <c r="F9648" s="299" t="s">
        <v>77</v>
      </c>
    </row>
    <row r="9649" spans="1:6" x14ac:dyDescent="0.3">
      <c r="A9649" s="299" t="s">
        <v>496</v>
      </c>
      <c r="B9649" s="300">
        <v>18</v>
      </c>
      <c r="C9649" s="299" t="s">
        <v>91</v>
      </c>
      <c r="D9649" s="299" t="s">
        <v>51</v>
      </c>
      <c r="E9649" s="302">
        <v>0.99999999999999956</v>
      </c>
      <c r="F9649" s="299" t="s">
        <v>187</v>
      </c>
    </row>
    <row r="9650" spans="1:6" x14ac:dyDescent="0.3">
      <c r="A9650" s="299" t="s">
        <v>496</v>
      </c>
      <c r="B9650" s="300">
        <v>18</v>
      </c>
      <c r="C9650" s="299" t="s">
        <v>91</v>
      </c>
      <c r="D9650" s="299" t="s">
        <v>51</v>
      </c>
      <c r="E9650" s="302">
        <v>32.210526315789465</v>
      </c>
      <c r="F9650" s="299" t="s">
        <v>77</v>
      </c>
    </row>
    <row r="9651" spans="1:6" x14ac:dyDescent="0.3">
      <c r="A9651" s="299" t="s">
        <v>496</v>
      </c>
      <c r="B9651" s="300">
        <v>18</v>
      </c>
      <c r="C9651" s="299" t="s">
        <v>91</v>
      </c>
      <c r="D9651" s="299" t="s">
        <v>52</v>
      </c>
      <c r="E9651" s="302">
        <v>229</v>
      </c>
      <c r="F9651" s="299" t="s">
        <v>187</v>
      </c>
    </row>
    <row r="9652" spans="1:6" x14ac:dyDescent="0.3">
      <c r="A9652" s="299" t="s">
        <v>496</v>
      </c>
      <c r="B9652" s="300">
        <v>18</v>
      </c>
      <c r="C9652" s="299" t="s">
        <v>91</v>
      </c>
      <c r="D9652" s="299" t="s">
        <v>52</v>
      </c>
      <c r="E9652" s="302">
        <v>993.47368421052602</v>
      </c>
      <c r="F9652" s="299" t="s">
        <v>77</v>
      </c>
    </row>
    <row r="9653" spans="1:6" x14ac:dyDescent="0.3">
      <c r="A9653" s="299" t="s">
        <v>496</v>
      </c>
      <c r="B9653" s="300">
        <v>18</v>
      </c>
      <c r="C9653" s="299" t="s">
        <v>91</v>
      </c>
      <c r="D9653" s="299" t="s">
        <v>53</v>
      </c>
      <c r="E9653" s="302">
        <v>1384.6842105263158</v>
      </c>
      <c r="F9653" s="299" t="s">
        <v>187</v>
      </c>
    </row>
    <row r="9654" spans="1:6" x14ac:dyDescent="0.3">
      <c r="A9654" s="299" t="s">
        <v>496</v>
      </c>
      <c r="B9654" s="300">
        <v>18</v>
      </c>
      <c r="C9654" s="299" t="s">
        <v>91</v>
      </c>
      <c r="D9654" s="299" t="s">
        <v>53</v>
      </c>
      <c r="E9654" s="302">
        <v>1466.3684210526317</v>
      </c>
      <c r="F9654" s="299" t="s">
        <v>77</v>
      </c>
    </row>
    <row r="9655" spans="1:6" x14ac:dyDescent="0.3">
      <c r="A9655" s="299" t="s">
        <v>496</v>
      </c>
      <c r="B9655" s="300">
        <v>18</v>
      </c>
      <c r="C9655" s="299" t="s">
        <v>91</v>
      </c>
      <c r="D9655" s="299" t="s">
        <v>54</v>
      </c>
      <c r="E9655" s="302">
        <v>224.36842105263156</v>
      </c>
      <c r="F9655" s="299" t="s">
        <v>187</v>
      </c>
    </row>
    <row r="9656" spans="1:6" x14ac:dyDescent="0.3">
      <c r="A9656" s="299" t="s">
        <v>496</v>
      </c>
      <c r="B9656" s="300">
        <v>18</v>
      </c>
      <c r="C9656" s="299" t="s">
        <v>91</v>
      </c>
      <c r="D9656" s="299" t="s">
        <v>54</v>
      </c>
      <c r="E9656" s="302">
        <v>0.99999999999999956</v>
      </c>
      <c r="F9656" s="299" t="s">
        <v>80</v>
      </c>
    </row>
    <row r="9657" spans="1:6" x14ac:dyDescent="0.3">
      <c r="A9657" s="299" t="s">
        <v>496</v>
      </c>
      <c r="B9657" s="300">
        <v>18</v>
      </c>
      <c r="C9657" s="299" t="s">
        <v>91</v>
      </c>
      <c r="D9657" s="299" t="s">
        <v>54</v>
      </c>
      <c r="E9657" s="302">
        <v>401.26315789473688</v>
      </c>
      <c r="F9657" s="299" t="s">
        <v>77</v>
      </c>
    </row>
    <row r="9658" spans="1:6" x14ac:dyDescent="0.3">
      <c r="A9658" s="299" t="s">
        <v>496</v>
      </c>
      <c r="B9658" s="300">
        <v>18</v>
      </c>
      <c r="C9658" s="299" t="s">
        <v>91</v>
      </c>
      <c r="D9658" s="299" t="s">
        <v>55</v>
      </c>
      <c r="E9658" s="302">
        <v>533</v>
      </c>
      <c r="F9658" s="299" t="s">
        <v>187</v>
      </c>
    </row>
    <row r="9659" spans="1:6" x14ac:dyDescent="0.3">
      <c r="A9659" s="299" t="s">
        <v>496</v>
      </c>
      <c r="B9659" s="300">
        <v>18</v>
      </c>
      <c r="C9659" s="299" t="s">
        <v>91</v>
      </c>
      <c r="D9659" s="299" t="s">
        <v>55</v>
      </c>
      <c r="E9659" s="302">
        <v>2904.7368421052629</v>
      </c>
      <c r="F9659" s="299" t="s">
        <v>77</v>
      </c>
    </row>
    <row r="9660" spans="1:6" x14ac:dyDescent="0.3">
      <c r="A9660" s="299" t="s">
        <v>496</v>
      </c>
      <c r="B9660" s="300">
        <v>18</v>
      </c>
      <c r="C9660" s="299" t="s">
        <v>91</v>
      </c>
      <c r="D9660" s="299" t="s">
        <v>56</v>
      </c>
      <c r="E9660" s="302">
        <v>116.00000000000004</v>
      </c>
      <c r="F9660" s="299" t="s">
        <v>187</v>
      </c>
    </row>
    <row r="9661" spans="1:6" x14ac:dyDescent="0.3">
      <c r="A9661" s="299" t="s">
        <v>496</v>
      </c>
      <c r="B9661" s="300">
        <v>18</v>
      </c>
      <c r="C9661" s="299" t="s">
        <v>91</v>
      </c>
      <c r="D9661" s="299" t="s">
        <v>56</v>
      </c>
      <c r="E9661" s="302">
        <v>462.94736842105266</v>
      </c>
      <c r="F9661" s="299" t="s">
        <v>77</v>
      </c>
    </row>
    <row r="9662" spans="1:6" x14ac:dyDescent="0.3">
      <c r="A9662" s="299" t="s">
        <v>496</v>
      </c>
      <c r="B9662" s="300">
        <v>18</v>
      </c>
      <c r="C9662" s="299" t="s">
        <v>91</v>
      </c>
      <c r="D9662" s="299" t="s">
        <v>57</v>
      </c>
      <c r="E9662" s="302">
        <v>26</v>
      </c>
      <c r="F9662" s="299" t="s">
        <v>187</v>
      </c>
    </row>
    <row r="9663" spans="1:6" x14ac:dyDescent="0.3">
      <c r="A9663" s="299" t="s">
        <v>496</v>
      </c>
      <c r="B9663" s="300">
        <v>18</v>
      </c>
      <c r="C9663" s="299" t="s">
        <v>91</v>
      </c>
      <c r="D9663" s="299" t="s">
        <v>57</v>
      </c>
      <c r="E9663" s="302">
        <v>14.999999999999996</v>
      </c>
      <c r="F9663" s="299" t="s">
        <v>77</v>
      </c>
    </row>
    <row r="9664" spans="1:6" x14ac:dyDescent="0.3">
      <c r="A9664" s="299" t="s">
        <v>496</v>
      </c>
      <c r="B9664" s="300">
        <v>18</v>
      </c>
      <c r="C9664" s="299" t="s">
        <v>91</v>
      </c>
      <c r="D9664" s="299" t="s">
        <v>58</v>
      </c>
      <c r="E9664" s="302">
        <v>44.999999999999986</v>
      </c>
      <c r="F9664" s="299" t="s">
        <v>187</v>
      </c>
    </row>
    <row r="9665" spans="1:6" x14ac:dyDescent="0.3">
      <c r="A9665" s="299" t="s">
        <v>496</v>
      </c>
      <c r="B9665" s="300">
        <v>18</v>
      </c>
      <c r="C9665" s="299" t="s">
        <v>91</v>
      </c>
      <c r="D9665" s="299" t="s">
        <v>58</v>
      </c>
      <c r="E9665" s="302">
        <v>36</v>
      </c>
      <c r="F9665" s="299" t="s">
        <v>77</v>
      </c>
    </row>
    <row r="9666" spans="1:6" x14ac:dyDescent="0.3">
      <c r="A9666" s="299" t="s">
        <v>496</v>
      </c>
      <c r="B9666" s="300">
        <v>18</v>
      </c>
      <c r="C9666" s="299" t="s">
        <v>91</v>
      </c>
      <c r="D9666" s="299" t="s">
        <v>59</v>
      </c>
      <c r="E9666" s="302">
        <v>239.68421052631572</v>
      </c>
      <c r="F9666" s="299" t="s">
        <v>187</v>
      </c>
    </row>
    <row r="9667" spans="1:6" x14ac:dyDescent="0.3">
      <c r="A9667" s="299" t="s">
        <v>496</v>
      </c>
      <c r="B9667" s="300">
        <v>18</v>
      </c>
      <c r="C9667" s="299" t="s">
        <v>91</v>
      </c>
      <c r="D9667" s="299" t="s">
        <v>59</v>
      </c>
      <c r="E9667" s="302">
        <v>277.36842105263156</v>
      </c>
      <c r="F9667" s="299" t="s">
        <v>77</v>
      </c>
    </row>
    <row r="9668" spans="1:6" x14ac:dyDescent="0.3">
      <c r="A9668" s="299" t="s">
        <v>496</v>
      </c>
      <c r="B9668" s="300">
        <v>18</v>
      </c>
      <c r="C9668" s="299" t="s">
        <v>91</v>
      </c>
      <c r="D9668" s="299" t="s">
        <v>60</v>
      </c>
      <c r="E9668" s="302">
        <v>201.99999999999994</v>
      </c>
      <c r="F9668" s="299" t="s">
        <v>187</v>
      </c>
    </row>
    <row r="9669" spans="1:6" x14ac:dyDescent="0.3">
      <c r="A9669" s="299" t="s">
        <v>496</v>
      </c>
      <c r="B9669" s="300">
        <v>18</v>
      </c>
      <c r="C9669" s="299" t="s">
        <v>91</v>
      </c>
      <c r="D9669" s="299" t="s">
        <v>60</v>
      </c>
      <c r="E9669" s="302">
        <v>1205</v>
      </c>
      <c r="F9669" s="299" t="s">
        <v>77</v>
      </c>
    </row>
    <row r="9670" spans="1:6" x14ac:dyDescent="0.3">
      <c r="A9670" s="299" t="s">
        <v>496</v>
      </c>
      <c r="B9670" s="300">
        <v>18</v>
      </c>
      <c r="C9670" s="299" t="s">
        <v>91</v>
      </c>
      <c r="D9670" s="299" t="s">
        <v>61</v>
      </c>
      <c r="E9670" s="302">
        <v>123.05263157894737</v>
      </c>
      <c r="F9670" s="299" t="s">
        <v>77</v>
      </c>
    </row>
    <row r="9671" spans="1:6" x14ac:dyDescent="0.3">
      <c r="A9671" s="299" t="s">
        <v>496</v>
      </c>
      <c r="B9671" s="300">
        <v>18</v>
      </c>
      <c r="C9671" s="299" t="s">
        <v>91</v>
      </c>
      <c r="D9671" s="299" t="s">
        <v>62</v>
      </c>
      <c r="E9671" s="302">
        <v>204.21052631578942</v>
      </c>
      <c r="F9671" s="299" t="s">
        <v>187</v>
      </c>
    </row>
    <row r="9672" spans="1:6" x14ac:dyDescent="0.3">
      <c r="A9672" s="299" t="s">
        <v>496</v>
      </c>
      <c r="B9672" s="300">
        <v>18</v>
      </c>
      <c r="C9672" s="299" t="s">
        <v>91</v>
      </c>
      <c r="D9672" s="299" t="s">
        <v>62</v>
      </c>
      <c r="E9672" s="302">
        <v>379.31578947368428</v>
      </c>
      <c r="F9672" s="299" t="s">
        <v>77</v>
      </c>
    </row>
    <row r="9673" spans="1:6" x14ac:dyDescent="0.3">
      <c r="A9673" s="299" t="s">
        <v>496</v>
      </c>
      <c r="B9673" s="300">
        <v>18</v>
      </c>
      <c r="C9673" s="299" t="s">
        <v>91</v>
      </c>
      <c r="D9673" s="299" t="s">
        <v>63</v>
      </c>
      <c r="E9673" s="302">
        <v>64.736842105263136</v>
      </c>
      <c r="F9673" s="299" t="s">
        <v>187</v>
      </c>
    </row>
    <row r="9674" spans="1:6" x14ac:dyDescent="0.3">
      <c r="A9674" s="299" t="s">
        <v>496</v>
      </c>
      <c r="B9674" s="300">
        <v>18</v>
      </c>
      <c r="C9674" s="299" t="s">
        <v>91</v>
      </c>
      <c r="D9674" s="299" t="s">
        <v>63</v>
      </c>
      <c r="E9674" s="302">
        <v>620.84210526315792</v>
      </c>
      <c r="F9674" s="299" t="s">
        <v>77</v>
      </c>
    </row>
    <row r="9675" spans="1:6" x14ac:dyDescent="0.3">
      <c r="A9675" s="299" t="s">
        <v>496</v>
      </c>
      <c r="B9675" s="300">
        <v>18</v>
      </c>
      <c r="C9675" s="299" t="s">
        <v>91</v>
      </c>
      <c r="D9675" s="299" t="s">
        <v>64</v>
      </c>
      <c r="E9675" s="302">
        <v>70.684210526315795</v>
      </c>
      <c r="F9675" s="299" t="s">
        <v>187</v>
      </c>
    </row>
    <row r="9676" spans="1:6" x14ac:dyDescent="0.3">
      <c r="A9676" s="299" t="s">
        <v>496</v>
      </c>
      <c r="B9676" s="300">
        <v>18</v>
      </c>
      <c r="C9676" s="299" t="s">
        <v>91</v>
      </c>
      <c r="D9676" s="299" t="s">
        <v>64</v>
      </c>
      <c r="E9676" s="302">
        <v>171.36842105263159</v>
      </c>
      <c r="F9676" s="299" t="s">
        <v>77</v>
      </c>
    </row>
    <row r="9677" spans="1:6" x14ac:dyDescent="0.3">
      <c r="A9677" s="299" t="s">
        <v>496</v>
      </c>
      <c r="B9677" s="300">
        <v>18</v>
      </c>
      <c r="C9677" s="299" t="s">
        <v>91</v>
      </c>
      <c r="D9677" s="299" t="s">
        <v>65</v>
      </c>
      <c r="E9677" s="302">
        <v>300.8947368421052</v>
      </c>
      <c r="F9677" s="299" t="s">
        <v>187</v>
      </c>
    </row>
    <row r="9678" spans="1:6" x14ac:dyDescent="0.3">
      <c r="A9678" s="299" t="s">
        <v>496</v>
      </c>
      <c r="B9678" s="300">
        <v>18</v>
      </c>
      <c r="C9678" s="299" t="s">
        <v>91</v>
      </c>
      <c r="D9678" s="299" t="s">
        <v>65</v>
      </c>
      <c r="E9678" s="302">
        <v>204.63157894736838</v>
      </c>
      <c r="F9678" s="299" t="s">
        <v>77</v>
      </c>
    </row>
    <row r="9679" spans="1:6" x14ac:dyDescent="0.3">
      <c r="A9679" s="299" t="s">
        <v>496</v>
      </c>
      <c r="B9679" s="300">
        <v>18</v>
      </c>
      <c r="C9679" s="299" t="s">
        <v>91</v>
      </c>
      <c r="D9679" s="299" t="s">
        <v>67</v>
      </c>
      <c r="E9679" s="302">
        <v>20.842105263157897</v>
      </c>
      <c r="F9679" s="299" t="s">
        <v>77</v>
      </c>
    </row>
    <row r="9680" spans="1:6" x14ac:dyDescent="0.3">
      <c r="A9680" s="299" t="s">
        <v>496</v>
      </c>
      <c r="B9680" s="300">
        <v>18</v>
      </c>
      <c r="C9680" s="299" t="s">
        <v>91</v>
      </c>
      <c r="D9680" s="299" t="s">
        <v>66</v>
      </c>
      <c r="E9680" s="302">
        <v>0.99999999999999956</v>
      </c>
      <c r="F9680" s="299" t="s">
        <v>187</v>
      </c>
    </row>
    <row r="9681" spans="1:6" x14ac:dyDescent="0.3">
      <c r="A9681" s="299" t="s">
        <v>496</v>
      </c>
      <c r="B9681" s="300">
        <v>18</v>
      </c>
      <c r="C9681" s="299" t="s">
        <v>92</v>
      </c>
      <c r="D9681" s="299" t="s">
        <v>47</v>
      </c>
      <c r="E9681" s="302">
        <v>43.052631578947377</v>
      </c>
      <c r="F9681" s="299" t="s">
        <v>187</v>
      </c>
    </row>
    <row r="9682" spans="1:6" x14ac:dyDescent="0.3">
      <c r="A9682" s="299" t="s">
        <v>496</v>
      </c>
      <c r="B9682" s="300">
        <v>18</v>
      </c>
      <c r="C9682" s="299" t="s">
        <v>92</v>
      </c>
      <c r="D9682" s="299" t="s">
        <v>47</v>
      </c>
      <c r="E9682" s="302">
        <v>150.26315789473682</v>
      </c>
      <c r="F9682" s="299" t="s">
        <v>188</v>
      </c>
    </row>
    <row r="9683" spans="1:6" x14ac:dyDescent="0.3">
      <c r="A9683" s="299" t="s">
        <v>496</v>
      </c>
      <c r="B9683" s="300">
        <v>18</v>
      </c>
      <c r="C9683" s="299" t="s">
        <v>92</v>
      </c>
      <c r="D9683" s="299" t="s">
        <v>47</v>
      </c>
      <c r="E9683" s="302">
        <v>23.631578947368414</v>
      </c>
      <c r="F9683" s="299" t="s">
        <v>77</v>
      </c>
    </row>
    <row r="9684" spans="1:6" x14ac:dyDescent="0.3">
      <c r="A9684" s="299" t="s">
        <v>496</v>
      </c>
      <c r="B9684" s="300">
        <v>18</v>
      </c>
      <c r="C9684" s="299" t="s">
        <v>92</v>
      </c>
      <c r="D9684" s="299" t="s">
        <v>48</v>
      </c>
      <c r="E9684" s="302">
        <v>0.99999999999999956</v>
      </c>
      <c r="F9684" s="299" t="s">
        <v>187</v>
      </c>
    </row>
    <row r="9685" spans="1:6" x14ac:dyDescent="0.3">
      <c r="A9685" s="299" t="s">
        <v>496</v>
      </c>
      <c r="B9685" s="300">
        <v>18</v>
      </c>
      <c r="C9685" s="299" t="s">
        <v>92</v>
      </c>
      <c r="D9685" s="299" t="s">
        <v>48</v>
      </c>
      <c r="E9685" s="302">
        <v>5.0000000000000009</v>
      </c>
      <c r="F9685" s="299" t="s">
        <v>77</v>
      </c>
    </row>
    <row r="9686" spans="1:6" x14ac:dyDescent="0.3">
      <c r="A9686" s="299" t="s">
        <v>496</v>
      </c>
      <c r="B9686" s="300">
        <v>18</v>
      </c>
      <c r="C9686" s="299" t="s">
        <v>92</v>
      </c>
      <c r="D9686" s="299" t="s">
        <v>49</v>
      </c>
      <c r="E9686" s="302">
        <v>71.84210526315789</v>
      </c>
      <c r="F9686" s="299" t="s">
        <v>187</v>
      </c>
    </row>
    <row r="9687" spans="1:6" x14ac:dyDescent="0.3">
      <c r="A9687" s="299" t="s">
        <v>496</v>
      </c>
      <c r="B9687" s="300">
        <v>18</v>
      </c>
      <c r="C9687" s="299" t="s">
        <v>92</v>
      </c>
      <c r="D9687" s="299" t="s">
        <v>49</v>
      </c>
      <c r="E9687" s="302">
        <v>202.78947368421046</v>
      </c>
      <c r="F9687" s="299" t="s">
        <v>77</v>
      </c>
    </row>
    <row r="9688" spans="1:6" x14ac:dyDescent="0.3">
      <c r="A9688" s="299" t="s">
        <v>496</v>
      </c>
      <c r="B9688" s="300">
        <v>18</v>
      </c>
      <c r="C9688" s="299" t="s">
        <v>92</v>
      </c>
      <c r="D9688" s="299" t="s">
        <v>50</v>
      </c>
      <c r="E9688" s="302">
        <v>5.0000000000000009</v>
      </c>
      <c r="F9688" s="299" t="s">
        <v>77</v>
      </c>
    </row>
    <row r="9689" spans="1:6" x14ac:dyDescent="0.3">
      <c r="A9689" s="299" t="s">
        <v>496</v>
      </c>
      <c r="B9689" s="300">
        <v>18</v>
      </c>
      <c r="C9689" s="299" t="s">
        <v>92</v>
      </c>
      <c r="D9689" s="299" t="s">
        <v>51</v>
      </c>
      <c r="E9689" s="302">
        <v>12.526315789473685</v>
      </c>
      <c r="F9689" s="299" t="s">
        <v>77</v>
      </c>
    </row>
    <row r="9690" spans="1:6" x14ac:dyDescent="0.3">
      <c r="A9690" s="299" t="s">
        <v>496</v>
      </c>
      <c r="B9690" s="300">
        <v>18</v>
      </c>
      <c r="C9690" s="299" t="s">
        <v>92</v>
      </c>
      <c r="D9690" s="299" t="s">
        <v>52</v>
      </c>
      <c r="E9690" s="302">
        <v>201.68421052631575</v>
      </c>
      <c r="F9690" s="299" t="s">
        <v>187</v>
      </c>
    </row>
    <row r="9691" spans="1:6" x14ac:dyDescent="0.3">
      <c r="A9691" s="299" t="s">
        <v>496</v>
      </c>
      <c r="B9691" s="300">
        <v>18</v>
      </c>
      <c r="C9691" s="299" t="s">
        <v>92</v>
      </c>
      <c r="D9691" s="299" t="s">
        <v>52</v>
      </c>
      <c r="E9691" s="302">
        <v>267.21052631578948</v>
      </c>
      <c r="F9691" s="299" t="s">
        <v>77</v>
      </c>
    </row>
    <row r="9692" spans="1:6" x14ac:dyDescent="0.3">
      <c r="A9692" s="299" t="s">
        <v>496</v>
      </c>
      <c r="B9692" s="300">
        <v>18</v>
      </c>
      <c r="C9692" s="299" t="s">
        <v>92</v>
      </c>
      <c r="D9692" s="299" t="s">
        <v>53</v>
      </c>
      <c r="E9692" s="302">
        <v>273.94736842105277</v>
      </c>
      <c r="F9692" s="299" t="s">
        <v>187</v>
      </c>
    </row>
    <row r="9693" spans="1:6" x14ac:dyDescent="0.3">
      <c r="A9693" s="299" t="s">
        <v>496</v>
      </c>
      <c r="B9693" s="300">
        <v>18</v>
      </c>
      <c r="C9693" s="299" t="s">
        <v>92</v>
      </c>
      <c r="D9693" s="299" t="s">
        <v>53</v>
      </c>
      <c r="E9693" s="302">
        <v>589.63157894736855</v>
      </c>
      <c r="F9693" s="299" t="s">
        <v>77</v>
      </c>
    </row>
    <row r="9694" spans="1:6" x14ac:dyDescent="0.3">
      <c r="A9694" s="299" t="s">
        <v>496</v>
      </c>
      <c r="B9694" s="300">
        <v>18</v>
      </c>
      <c r="C9694" s="299" t="s">
        <v>92</v>
      </c>
      <c r="D9694" s="299" t="s">
        <v>54</v>
      </c>
      <c r="E9694" s="302">
        <v>82.526315789473657</v>
      </c>
      <c r="F9694" s="299" t="s">
        <v>187</v>
      </c>
    </row>
    <row r="9695" spans="1:6" x14ac:dyDescent="0.3">
      <c r="A9695" s="299" t="s">
        <v>496</v>
      </c>
      <c r="B9695" s="300">
        <v>18</v>
      </c>
      <c r="C9695" s="299" t="s">
        <v>92</v>
      </c>
      <c r="D9695" s="299" t="s">
        <v>54</v>
      </c>
      <c r="E9695" s="302">
        <v>1.9999999999999991</v>
      </c>
      <c r="F9695" s="299" t="s">
        <v>80</v>
      </c>
    </row>
    <row r="9696" spans="1:6" x14ac:dyDescent="0.3">
      <c r="A9696" s="299" t="s">
        <v>496</v>
      </c>
      <c r="B9696" s="300">
        <v>18</v>
      </c>
      <c r="C9696" s="299" t="s">
        <v>92</v>
      </c>
      <c r="D9696" s="299" t="s">
        <v>54</v>
      </c>
      <c r="E9696" s="302">
        <v>653.94736842105272</v>
      </c>
      <c r="F9696" s="299" t="s">
        <v>77</v>
      </c>
    </row>
    <row r="9697" spans="1:6" x14ac:dyDescent="0.3">
      <c r="A9697" s="299" t="s">
        <v>496</v>
      </c>
      <c r="B9697" s="300">
        <v>18</v>
      </c>
      <c r="C9697" s="299" t="s">
        <v>92</v>
      </c>
      <c r="D9697" s="299" t="s">
        <v>55</v>
      </c>
      <c r="E9697" s="302">
        <v>287.5263157894737</v>
      </c>
      <c r="F9697" s="299" t="s">
        <v>187</v>
      </c>
    </row>
    <row r="9698" spans="1:6" x14ac:dyDescent="0.3">
      <c r="A9698" s="299" t="s">
        <v>496</v>
      </c>
      <c r="B9698" s="300">
        <v>18</v>
      </c>
      <c r="C9698" s="299" t="s">
        <v>92</v>
      </c>
      <c r="D9698" s="299" t="s">
        <v>55</v>
      </c>
      <c r="E9698" s="302">
        <v>843.0526315789474</v>
      </c>
      <c r="F9698" s="299" t="s">
        <v>77</v>
      </c>
    </row>
    <row r="9699" spans="1:6" x14ac:dyDescent="0.3">
      <c r="A9699" s="299" t="s">
        <v>496</v>
      </c>
      <c r="B9699" s="300">
        <v>18</v>
      </c>
      <c r="C9699" s="299" t="s">
        <v>92</v>
      </c>
      <c r="D9699" s="299" t="s">
        <v>56</v>
      </c>
      <c r="E9699" s="302">
        <v>99.105263157894768</v>
      </c>
      <c r="F9699" s="299" t="s">
        <v>187</v>
      </c>
    </row>
    <row r="9700" spans="1:6" x14ac:dyDescent="0.3">
      <c r="A9700" s="299" t="s">
        <v>496</v>
      </c>
      <c r="B9700" s="300">
        <v>18</v>
      </c>
      <c r="C9700" s="299" t="s">
        <v>92</v>
      </c>
      <c r="D9700" s="299" t="s">
        <v>56</v>
      </c>
      <c r="E9700" s="302">
        <v>0.99999999999999956</v>
      </c>
      <c r="F9700" s="299" t="s">
        <v>188</v>
      </c>
    </row>
    <row r="9701" spans="1:6" x14ac:dyDescent="0.3">
      <c r="A9701" s="299" t="s">
        <v>496</v>
      </c>
      <c r="B9701" s="300">
        <v>18</v>
      </c>
      <c r="C9701" s="299" t="s">
        <v>92</v>
      </c>
      <c r="D9701" s="299" t="s">
        <v>56</v>
      </c>
      <c r="E9701" s="302">
        <v>592.31578947368416</v>
      </c>
      <c r="F9701" s="299" t="s">
        <v>77</v>
      </c>
    </row>
    <row r="9702" spans="1:6" x14ac:dyDescent="0.3">
      <c r="A9702" s="299" t="s">
        <v>496</v>
      </c>
      <c r="B9702" s="300">
        <v>18</v>
      </c>
      <c r="C9702" s="299" t="s">
        <v>92</v>
      </c>
      <c r="D9702" s="299" t="s">
        <v>57</v>
      </c>
      <c r="E9702" s="302">
        <v>14.999999999999996</v>
      </c>
      <c r="F9702" s="299" t="s">
        <v>187</v>
      </c>
    </row>
    <row r="9703" spans="1:6" x14ac:dyDescent="0.3">
      <c r="A9703" s="299" t="s">
        <v>496</v>
      </c>
      <c r="B9703" s="300">
        <v>18</v>
      </c>
      <c r="C9703" s="299" t="s">
        <v>92</v>
      </c>
      <c r="D9703" s="299" t="s">
        <v>57</v>
      </c>
      <c r="E9703" s="302">
        <v>11.894736842105265</v>
      </c>
      <c r="F9703" s="299" t="s">
        <v>77</v>
      </c>
    </row>
    <row r="9704" spans="1:6" x14ac:dyDescent="0.3">
      <c r="A9704" s="299" t="s">
        <v>496</v>
      </c>
      <c r="B9704" s="300">
        <v>18</v>
      </c>
      <c r="C9704" s="299" t="s">
        <v>92</v>
      </c>
      <c r="D9704" s="299" t="s">
        <v>58</v>
      </c>
      <c r="E9704" s="302">
        <v>39.578947368421055</v>
      </c>
      <c r="F9704" s="299" t="s">
        <v>187</v>
      </c>
    </row>
    <row r="9705" spans="1:6" x14ac:dyDescent="0.3">
      <c r="A9705" s="299" t="s">
        <v>496</v>
      </c>
      <c r="B9705" s="300">
        <v>18</v>
      </c>
      <c r="C9705" s="299" t="s">
        <v>92</v>
      </c>
      <c r="D9705" s="299" t="s">
        <v>58</v>
      </c>
      <c r="E9705" s="302">
        <v>19.789473684210524</v>
      </c>
      <c r="F9705" s="299" t="s">
        <v>77</v>
      </c>
    </row>
    <row r="9706" spans="1:6" x14ac:dyDescent="0.3">
      <c r="A9706" s="299" t="s">
        <v>496</v>
      </c>
      <c r="B9706" s="300">
        <v>18</v>
      </c>
      <c r="C9706" s="299" t="s">
        <v>92</v>
      </c>
      <c r="D9706" s="299" t="s">
        <v>59</v>
      </c>
      <c r="E9706" s="302">
        <v>222.84210526315783</v>
      </c>
      <c r="F9706" s="299" t="s">
        <v>187</v>
      </c>
    </row>
    <row r="9707" spans="1:6" x14ac:dyDescent="0.3">
      <c r="A9707" s="299" t="s">
        <v>496</v>
      </c>
      <c r="B9707" s="300">
        <v>18</v>
      </c>
      <c r="C9707" s="299" t="s">
        <v>92</v>
      </c>
      <c r="D9707" s="299" t="s">
        <v>59</v>
      </c>
      <c r="E9707" s="302">
        <v>0.31578947368421051</v>
      </c>
      <c r="F9707" s="299" t="s">
        <v>80</v>
      </c>
    </row>
    <row r="9708" spans="1:6" x14ac:dyDescent="0.3">
      <c r="A9708" s="299" t="s">
        <v>496</v>
      </c>
      <c r="B9708" s="300">
        <v>18</v>
      </c>
      <c r="C9708" s="299" t="s">
        <v>92</v>
      </c>
      <c r="D9708" s="299" t="s">
        <v>59</v>
      </c>
      <c r="E9708" s="302">
        <v>253.05263157894737</v>
      </c>
      <c r="F9708" s="299" t="s">
        <v>77</v>
      </c>
    </row>
    <row r="9709" spans="1:6" x14ac:dyDescent="0.3">
      <c r="A9709" s="299" t="s">
        <v>496</v>
      </c>
      <c r="B9709" s="300">
        <v>18</v>
      </c>
      <c r="C9709" s="299" t="s">
        <v>92</v>
      </c>
      <c r="D9709" s="299" t="s">
        <v>60</v>
      </c>
      <c r="E9709" s="302">
        <v>153.26315789473688</v>
      </c>
      <c r="F9709" s="299" t="s">
        <v>187</v>
      </c>
    </row>
    <row r="9710" spans="1:6" x14ac:dyDescent="0.3">
      <c r="A9710" s="299" t="s">
        <v>496</v>
      </c>
      <c r="B9710" s="300">
        <v>18</v>
      </c>
      <c r="C9710" s="299" t="s">
        <v>92</v>
      </c>
      <c r="D9710" s="299" t="s">
        <v>60</v>
      </c>
      <c r="E9710" s="302">
        <v>286.63157894736844</v>
      </c>
      <c r="F9710" s="299" t="s">
        <v>77</v>
      </c>
    </row>
    <row r="9711" spans="1:6" x14ac:dyDescent="0.3">
      <c r="A9711" s="299" t="s">
        <v>496</v>
      </c>
      <c r="B9711" s="300">
        <v>18</v>
      </c>
      <c r="C9711" s="299" t="s">
        <v>92</v>
      </c>
      <c r="D9711" s="299" t="s">
        <v>61</v>
      </c>
      <c r="E9711" s="302">
        <v>70.31578947368422</v>
      </c>
      <c r="F9711" s="299" t="s">
        <v>77</v>
      </c>
    </row>
    <row r="9712" spans="1:6" x14ac:dyDescent="0.3">
      <c r="A9712" s="299" t="s">
        <v>496</v>
      </c>
      <c r="B9712" s="300">
        <v>18</v>
      </c>
      <c r="C9712" s="299" t="s">
        <v>92</v>
      </c>
      <c r="D9712" s="299" t="s">
        <v>62</v>
      </c>
      <c r="E9712" s="302">
        <v>117.89473684210529</v>
      </c>
      <c r="F9712" s="299" t="s">
        <v>187</v>
      </c>
    </row>
    <row r="9713" spans="1:6" x14ac:dyDescent="0.3">
      <c r="A9713" s="299" t="s">
        <v>496</v>
      </c>
      <c r="B9713" s="300">
        <v>18</v>
      </c>
      <c r="C9713" s="299" t="s">
        <v>92</v>
      </c>
      <c r="D9713" s="299" t="s">
        <v>62</v>
      </c>
      <c r="E9713" s="302">
        <v>318.10526315789468</v>
      </c>
      <c r="F9713" s="299" t="s">
        <v>77</v>
      </c>
    </row>
    <row r="9714" spans="1:6" x14ac:dyDescent="0.3">
      <c r="A9714" s="299" t="s">
        <v>496</v>
      </c>
      <c r="B9714" s="300">
        <v>18</v>
      </c>
      <c r="C9714" s="299" t="s">
        <v>92</v>
      </c>
      <c r="D9714" s="299" t="s">
        <v>63</v>
      </c>
      <c r="E9714" s="302">
        <v>57.10526315789474</v>
      </c>
      <c r="F9714" s="299" t="s">
        <v>187</v>
      </c>
    </row>
    <row r="9715" spans="1:6" x14ac:dyDescent="0.3">
      <c r="A9715" s="299" t="s">
        <v>496</v>
      </c>
      <c r="B9715" s="300">
        <v>18</v>
      </c>
      <c r="C9715" s="299" t="s">
        <v>92</v>
      </c>
      <c r="D9715" s="299" t="s">
        <v>63</v>
      </c>
      <c r="E9715" s="302">
        <v>200.78947368421052</v>
      </c>
      <c r="F9715" s="299" t="s">
        <v>77</v>
      </c>
    </row>
    <row r="9716" spans="1:6" x14ac:dyDescent="0.3">
      <c r="A9716" s="299" t="s">
        <v>496</v>
      </c>
      <c r="B9716" s="300">
        <v>18</v>
      </c>
      <c r="C9716" s="299" t="s">
        <v>92</v>
      </c>
      <c r="D9716" s="299" t="s">
        <v>64</v>
      </c>
      <c r="E9716" s="302">
        <v>67.421052631578959</v>
      </c>
      <c r="F9716" s="299" t="s">
        <v>187</v>
      </c>
    </row>
    <row r="9717" spans="1:6" x14ac:dyDescent="0.3">
      <c r="A9717" s="299" t="s">
        <v>496</v>
      </c>
      <c r="B9717" s="300">
        <v>18</v>
      </c>
      <c r="C9717" s="299" t="s">
        <v>92</v>
      </c>
      <c r="D9717" s="299" t="s">
        <v>64</v>
      </c>
      <c r="E9717" s="302">
        <v>0.15789473684210525</v>
      </c>
      <c r="F9717" s="299" t="s">
        <v>80</v>
      </c>
    </row>
    <row r="9718" spans="1:6" x14ac:dyDescent="0.3">
      <c r="A9718" s="299" t="s">
        <v>496</v>
      </c>
      <c r="B9718" s="300">
        <v>18</v>
      </c>
      <c r="C9718" s="299" t="s">
        <v>92</v>
      </c>
      <c r="D9718" s="299" t="s">
        <v>64</v>
      </c>
      <c r="E9718" s="302">
        <v>99</v>
      </c>
      <c r="F9718" s="299" t="s">
        <v>77</v>
      </c>
    </row>
    <row r="9719" spans="1:6" x14ac:dyDescent="0.3">
      <c r="A9719" s="299" t="s">
        <v>496</v>
      </c>
      <c r="B9719" s="300">
        <v>18</v>
      </c>
      <c r="C9719" s="299" t="s">
        <v>92</v>
      </c>
      <c r="D9719" s="299" t="s">
        <v>65</v>
      </c>
      <c r="E9719" s="302">
        <v>79</v>
      </c>
      <c r="F9719" s="299" t="s">
        <v>187</v>
      </c>
    </row>
    <row r="9720" spans="1:6" x14ac:dyDescent="0.3">
      <c r="A9720" s="299" t="s">
        <v>496</v>
      </c>
      <c r="B9720" s="300">
        <v>18</v>
      </c>
      <c r="C9720" s="299" t="s">
        <v>92</v>
      </c>
      <c r="D9720" s="299" t="s">
        <v>65</v>
      </c>
      <c r="E9720" s="302">
        <v>44.578947368421041</v>
      </c>
      <c r="F9720" s="299" t="s">
        <v>77</v>
      </c>
    </row>
    <row r="9721" spans="1:6" x14ac:dyDescent="0.3">
      <c r="A9721" s="299" t="s">
        <v>496</v>
      </c>
      <c r="B9721" s="300">
        <v>18</v>
      </c>
      <c r="C9721" s="299" t="s">
        <v>92</v>
      </c>
      <c r="D9721" s="299" t="s">
        <v>67</v>
      </c>
      <c r="E9721" s="302">
        <v>9</v>
      </c>
      <c r="F9721" s="299" t="s">
        <v>77</v>
      </c>
    </row>
    <row r="9722" spans="1:6" x14ac:dyDescent="0.3">
      <c r="A9722" s="299" t="s">
        <v>496</v>
      </c>
      <c r="B9722" s="300">
        <v>19</v>
      </c>
      <c r="C9722" s="299" t="s">
        <v>91</v>
      </c>
      <c r="D9722" s="299" t="s">
        <v>47</v>
      </c>
      <c r="E9722" s="302">
        <v>9</v>
      </c>
      <c r="F9722" s="299" t="s">
        <v>187</v>
      </c>
    </row>
    <row r="9723" spans="1:6" x14ac:dyDescent="0.3">
      <c r="A9723" s="299" t="s">
        <v>496</v>
      </c>
      <c r="B9723" s="300">
        <v>19</v>
      </c>
      <c r="C9723" s="299" t="s">
        <v>91</v>
      </c>
      <c r="D9723" s="299" t="s">
        <v>47</v>
      </c>
      <c r="E9723" s="302">
        <v>12.000000000000002</v>
      </c>
      <c r="F9723" s="299" t="s">
        <v>188</v>
      </c>
    </row>
    <row r="9724" spans="1:6" x14ac:dyDescent="0.3">
      <c r="A9724" s="299" t="s">
        <v>496</v>
      </c>
      <c r="B9724" s="300">
        <v>19</v>
      </c>
      <c r="C9724" s="299" t="s">
        <v>91</v>
      </c>
      <c r="D9724" s="299" t="s">
        <v>47</v>
      </c>
      <c r="E9724" s="302">
        <v>192.00000000000003</v>
      </c>
      <c r="F9724" s="299" t="s">
        <v>77</v>
      </c>
    </row>
    <row r="9725" spans="1:6" x14ac:dyDescent="0.3">
      <c r="A9725" s="299" t="s">
        <v>496</v>
      </c>
      <c r="B9725" s="300">
        <v>19</v>
      </c>
      <c r="C9725" s="299" t="s">
        <v>91</v>
      </c>
      <c r="D9725" s="299" t="s">
        <v>48</v>
      </c>
      <c r="E9725" s="302">
        <v>17.052631578947373</v>
      </c>
      <c r="F9725" s="299" t="s">
        <v>77</v>
      </c>
    </row>
    <row r="9726" spans="1:6" x14ac:dyDescent="0.3">
      <c r="A9726" s="299" t="s">
        <v>496</v>
      </c>
      <c r="B9726" s="300">
        <v>19</v>
      </c>
      <c r="C9726" s="299" t="s">
        <v>91</v>
      </c>
      <c r="D9726" s="299" t="s">
        <v>49</v>
      </c>
      <c r="E9726" s="302">
        <v>18.421052631578945</v>
      </c>
      <c r="F9726" s="299" t="s">
        <v>187</v>
      </c>
    </row>
    <row r="9727" spans="1:6" x14ac:dyDescent="0.3">
      <c r="A9727" s="299" t="s">
        <v>496</v>
      </c>
      <c r="B9727" s="300">
        <v>19</v>
      </c>
      <c r="C9727" s="299" t="s">
        <v>91</v>
      </c>
      <c r="D9727" s="299" t="s">
        <v>49</v>
      </c>
      <c r="E9727" s="302">
        <v>739.47368421052647</v>
      </c>
      <c r="F9727" s="299" t="s">
        <v>77</v>
      </c>
    </row>
    <row r="9728" spans="1:6" x14ac:dyDescent="0.3">
      <c r="A9728" s="299" t="s">
        <v>496</v>
      </c>
      <c r="B9728" s="300">
        <v>19</v>
      </c>
      <c r="C9728" s="299" t="s">
        <v>91</v>
      </c>
      <c r="D9728" s="299" t="s">
        <v>50</v>
      </c>
      <c r="E9728" s="302">
        <v>3.0000000000000004</v>
      </c>
      <c r="F9728" s="299" t="s">
        <v>77</v>
      </c>
    </row>
    <row r="9729" spans="1:6" x14ac:dyDescent="0.3">
      <c r="A9729" s="299" t="s">
        <v>496</v>
      </c>
      <c r="B9729" s="300">
        <v>19</v>
      </c>
      <c r="C9729" s="299" t="s">
        <v>91</v>
      </c>
      <c r="D9729" s="299" t="s">
        <v>51</v>
      </c>
      <c r="E9729" s="302">
        <v>44.631578947368432</v>
      </c>
      <c r="F9729" s="299" t="s">
        <v>77</v>
      </c>
    </row>
    <row r="9730" spans="1:6" x14ac:dyDescent="0.3">
      <c r="A9730" s="299" t="s">
        <v>496</v>
      </c>
      <c r="B9730" s="300">
        <v>19</v>
      </c>
      <c r="C9730" s="299" t="s">
        <v>91</v>
      </c>
      <c r="D9730" s="299" t="s">
        <v>52</v>
      </c>
      <c r="E9730" s="302">
        <v>134.21052631578948</v>
      </c>
      <c r="F9730" s="299" t="s">
        <v>187</v>
      </c>
    </row>
    <row r="9731" spans="1:6" x14ac:dyDescent="0.3">
      <c r="A9731" s="299" t="s">
        <v>496</v>
      </c>
      <c r="B9731" s="300">
        <v>19</v>
      </c>
      <c r="C9731" s="299" t="s">
        <v>91</v>
      </c>
      <c r="D9731" s="299" t="s">
        <v>52</v>
      </c>
      <c r="E9731" s="302">
        <v>741.94736842105272</v>
      </c>
      <c r="F9731" s="299" t="s">
        <v>77</v>
      </c>
    </row>
    <row r="9732" spans="1:6" x14ac:dyDescent="0.3">
      <c r="A9732" s="299" t="s">
        <v>496</v>
      </c>
      <c r="B9732" s="300">
        <v>19</v>
      </c>
      <c r="C9732" s="299" t="s">
        <v>91</v>
      </c>
      <c r="D9732" s="299" t="s">
        <v>53</v>
      </c>
      <c r="E9732" s="302">
        <v>372.47368421052636</v>
      </c>
      <c r="F9732" s="299" t="s">
        <v>187</v>
      </c>
    </row>
    <row r="9733" spans="1:6" x14ac:dyDescent="0.3">
      <c r="A9733" s="299" t="s">
        <v>496</v>
      </c>
      <c r="B9733" s="300">
        <v>19</v>
      </c>
      <c r="C9733" s="299" t="s">
        <v>91</v>
      </c>
      <c r="D9733" s="299" t="s">
        <v>53</v>
      </c>
      <c r="E9733" s="302">
        <v>775.31578947368439</v>
      </c>
      <c r="F9733" s="299" t="s">
        <v>77</v>
      </c>
    </row>
    <row r="9734" spans="1:6" x14ac:dyDescent="0.3">
      <c r="A9734" s="299" t="s">
        <v>496</v>
      </c>
      <c r="B9734" s="300">
        <v>19</v>
      </c>
      <c r="C9734" s="299" t="s">
        <v>91</v>
      </c>
      <c r="D9734" s="299" t="s">
        <v>54</v>
      </c>
      <c r="E9734" s="302">
        <v>77.15789473684211</v>
      </c>
      <c r="F9734" s="299" t="s">
        <v>187</v>
      </c>
    </row>
    <row r="9735" spans="1:6" x14ac:dyDescent="0.3">
      <c r="A9735" s="299" t="s">
        <v>496</v>
      </c>
      <c r="B9735" s="300">
        <v>19</v>
      </c>
      <c r="C9735" s="299" t="s">
        <v>91</v>
      </c>
      <c r="D9735" s="299" t="s">
        <v>54</v>
      </c>
      <c r="E9735" s="302">
        <v>898.68421052631584</v>
      </c>
      <c r="F9735" s="299" t="s">
        <v>77</v>
      </c>
    </row>
    <row r="9736" spans="1:6" x14ac:dyDescent="0.3">
      <c r="A9736" s="299" t="s">
        <v>496</v>
      </c>
      <c r="B9736" s="300">
        <v>19</v>
      </c>
      <c r="C9736" s="299" t="s">
        <v>91</v>
      </c>
      <c r="D9736" s="299" t="s">
        <v>55</v>
      </c>
      <c r="E9736" s="302">
        <v>153.63157894736844</v>
      </c>
      <c r="F9736" s="299" t="s">
        <v>187</v>
      </c>
    </row>
    <row r="9737" spans="1:6" x14ac:dyDescent="0.3">
      <c r="A9737" s="299" t="s">
        <v>496</v>
      </c>
      <c r="B9737" s="300">
        <v>19</v>
      </c>
      <c r="C9737" s="299" t="s">
        <v>91</v>
      </c>
      <c r="D9737" s="299" t="s">
        <v>55</v>
      </c>
      <c r="E9737" s="302">
        <v>902.57894736842127</v>
      </c>
      <c r="F9737" s="299" t="s">
        <v>77</v>
      </c>
    </row>
    <row r="9738" spans="1:6" x14ac:dyDescent="0.3">
      <c r="A9738" s="299" t="s">
        <v>496</v>
      </c>
      <c r="B9738" s="300">
        <v>19</v>
      </c>
      <c r="C9738" s="299" t="s">
        <v>91</v>
      </c>
      <c r="D9738" s="299" t="s">
        <v>56</v>
      </c>
      <c r="E9738" s="302">
        <v>24.000000000000004</v>
      </c>
      <c r="F9738" s="299" t="s">
        <v>187</v>
      </c>
    </row>
    <row r="9739" spans="1:6" x14ac:dyDescent="0.3">
      <c r="A9739" s="299" t="s">
        <v>496</v>
      </c>
      <c r="B9739" s="300">
        <v>19</v>
      </c>
      <c r="C9739" s="299" t="s">
        <v>91</v>
      </c>
      <c r="D9739" s="299" t="s">
        <v>56</v>
      </c>
      <c r="E9739" s="302">
        <v>54.526315789473706</v>
      </c>
      <c r="F9739" s="299" t="s">
        <v>77</v>
      </c>
    </row>
    <row r="9740" spans="1:6" x14ac:dyDescent="0.3">
      <c r="A9740" s="299" t="s">
        <v>496</v>
      </c>
      <c r="B9740" s="300">
        <v>19</v>
      </c>
      <c r="C9740" s="299" t="s">
        <v>91</v>
      </c>
      <c r="D9740" s="299" t="s">
        <v>57</v>
      </c>
      <c r="E9740" s="302">
        <v>5.0000000000000009</v>
      </c>
      <c r="F9740" s="299" t="s">
        <v>187</v>
      </c>
    </row>
    <row r="9741" spans="1:6" x14ac:dyDescent="0.3">
      <c r="A9741" s="299" t="s">
        <v>496</v>
      </c>
      <c r="B9741" s="300">
        <v>19</v>
      </c>
      <c r="C9741" s="299" t="s">
        <v>91</v>
      </c>
      <c r="D9741" s="299" t="s">
        <v>57</v>
      </c>
      <c r="E9741" s="302">
        <v>4.9999999999999982</v>
      </c>
      <c r="F9741" s="299" t="s">
        <v>77</v>
      </c>
    </row>
    <row r="9742" spans="1:6" x14ac:dyDescent="0.3">
      <c r="A9742" s="299" t="s">
        <v>496</v>
      </c>
      <c r="B9742" s="300">
        <v>19</v>
      </c>
      <c r="C9742" s="299" t="s">
        <v>91</v>
      </c>
      <c r="D9742" s="299" t="s">
        <v>58</v>
      </c>
      <c r="E9742" s="302">
        <v>3.0000000000000004</v>
      </c>
      <c r="F9742" s="299" t="s">
        <v>187</v>
      </c>
    </row>
    <row r="9743" spans="1:6" x14ac:dyDescent="0.3">
      <c r="A9743" s="299" t="s">
        <v>496</v>
      </c>
      <c r="B9743" s="300">
        <v>19</v>
      </c>
      <c r="C9743" s="299" t="s">
        <v>91</v>
      </c>
      <c r="D9743" s="299" t="s">
        <v>58</v>
      </c>
      <c r="E9743" s="302">
        <v>10.894736842105267</v>
      </c>
      <c r="F9743" s="299" t="s">
        <v>77</v>
      </c>
    </row>
    <row r="9744" spans="1:6" x14ac:dyDescent="0.3">
      <c r="A9744" s="299" t="s">
        <v>496</v>
      </c>
      <c r="B9744" s="300">
        <v>19</v>
      </c>
      <c r="C9744" s="299" t="s">
        <v>91</v>
      </c>
      <c r="D9744" s="299" t="s">
        <v>59</v>
      </c>
      <c r="E9744" s="302">
        <v>32.368421052631568</v>
      </c>
      <c r="F9744" s="299" t="s">
        <v>187</v>
      </c>
    </row>
    <row r="9745" spans="1:6" x14ac:dyDescent="0.3">
      <c r="A9745" s="299" t="s">
        <v>496</v>
      </c>
      <c r="B9745" s="300">
        <v>19</v>
      </c>
      <c r="C9745" s="299" t="s">
        <v>91</v>
      </c>
      <c r="D9745" s="299" t="s">
        <v>59</v>
      </c>
      <c r="E9745" s="302">
        <v>60.315789473684241</v>
      </c>
      <c r="F9745" s="299" t="s">
        <v>77</v>
      </c>
    </row>
    <row r="9746" spans="1:6" x14ac:dyDescent="0.3">
      <c r="A9746" s="299" t="s">
        <v>496</v>
      </c>
      <c r="B9746" s="300">
        <v>19</v>
      </c>
      <c r="C9746" s="299" t="s">
        <v>91</v>
      </c>
      <c r="D9746" s="299" t="s">
        <v>60</v>
      </c>
      <c r="E9746" s="302">
        <v>41.421052631578938</v>
      </c>
      <c r="F9746" s="299" t="s">
        <v>187</v>
      </c>
    </row>
    <row r="9747" spans="1:6" x14ac:dyDescent="0.3">
      <c r="A9747" s="299" t="s">
        <v>496</v>
      </c>
      <c r="B9747" s="300">
        <v>19</v>
      </c>
      <c r="C9747" s="299" t="s">
        <v>91</v>
      </c>
      <c r="D9747" s="299" t="s">
        <v>60</v>
      </c>
      <c r="E9747" s="302">
        <v>1813.2631578947367</v>
      </c>
      <c r="F9747" s="299" t="s">
        <v>77</v>
      </c>
    </row>
    <row r="9748" spans="1:6" x14ac:dyDescent="0.3">
      <c r="A9748" s="299" t="s">
        <v>496</v>
      </c>
      <c r="B9748" s="300">
        <v>19</v>
      </c>
      <c r="C9748" s="299" t="s">
        <v>91</v>
      </c>
      <c r="D9748" s="299" t="s">
        <v>61</v>
      </c>
      <c r="E9748" s="302">
        <v>42.421052631578945</v>
      </c>
      <c r="F9748" s="299" t="s">
        <v>77</v>
      </c>
    </row>
    <row r="9749" spans="1:6" x14ac:dyDescent="0.3">
      <c r="A9749" s="299" t="s">
        <v>496</v>
      </c>
      <c r="B9749" s="300">
        <v>19</v>
      </c>
      <c r="C9749" s="299" t="s">
        <v>91</v>
      </c>
      <c r="D9749" s="299" t="s">
        <v>62</v>
      </c>
      <c r="E9749" s="302">
        <v>20.999999999999996</v>
      </c>
      <c r="F9749" s="299" t="s">
        <v>187</v>
      </c>
    </row>
    <row r="9750" spans="1:6" x14ac:dyDescent="0.3">
      <c r="A9750" s="299" t="s">
        <v>496</v>
      </c>
      <c r="B9750" s="300">
        <v>19</v>
      </c>
      <c r="C9750" s="299" t="s">
        <v>91</v>
      </c>
      <c r="D9750" s="299" t="s">
        <v>62</v>
      </c>
      <c r="E9750" s="302">
        <v>61.473684210526315</v>
      </c>
      <c r="F9750" s="299" t="s">
        <v>77</v>
      </c>
    </row>
    <row r="9751" spans="1:6" x14ac:dyDescent="0.3">
      <c r="A9751" s="299" t="s">
        <v>496</v>
      </c>
      <c r="B9751" s="300">
        <v>19</v>
      </c>
      <c r="C9751" s="299" t="s">
        <v>91</v>
      </c>
      <c r="D9751" s="299" t="s">
        <v>63</v>
      </c>
      <c r="E9751" s="302">
        <v>6.9999999999999973</v>
      </c>
      <c r="F9751" s="299" t="s">
        <v>187</v>
      </c>
    </row>
    <row r="9752" spans="1:6" x14ac:dyDescent="0.3">
      <c r="A9752" s="299" t="s">
        <v>496</v>
      </c>
      <c r="B9752" s="300">
        <v>19</v>
      </c>
      <c r="C9752" s="299" t="s">
        <v>91</v>
      </c>
      <c r="D9752" s="299" t="s">
        <v>63</v>
      </c>
      <c r="E9752" s="302">
        <v>446.15789473684214</v>
      </c>
      <c r="F9752" s="299" t="s">
        <v>77</v>
      </c>
    </row>
    <row r="9753" spans="1:6" x14ac:dyDescent="0.3">
      <c r="A9753" s="299" t="s">
        <v>496</v>
      </c>
      <c r="B9753" s="300">
        <v>19</v>
      </c>
      <c r="C9753" s="299" t="s">
        <v>91</v>
      </c>
      <c r="D9753" s="299" t="s">
        <v>64</v>
      </c>
      <c r="E9753" s="302">
        <v>13.999999999999995</v>
      </c>
      <c r="F9753" s="299" t="s">
        <v>187</v>
      </c>
    </row>
    <row r="9754" spans="1:6" x14ac:dyDescent="0.3">
      <c r="A9754" s="299" t="s">
        <v>496</v>
      </c>
      <c r="B9754" s="300">
        <v>19</v>
      </c>
      <c r="C9754" s="299" t="s">
        <v>91</v>
      </c>
      <c r="D9754" s="299" t="s">
        <v>64</v>
      </c>
      <c r="E9754" s="302">
        <v>70.157894736842124</v>
      </c>
      <c r="F9754" s="299" t="s">
        <v>77</v>
      </c>
    </row>
    <row r="9755" spans="1:6" x14ac:dyDescent="0.3">
      <c r="A9755" s="299" t="s">
        <v>496</v>
      </c>
      <c r="B9755" s="300">
        <v>19</v>
      </c>
      <c r="C9755" s="299" t="s">
        <v>91</v>
      </c>
      <c r="D9755" s="299" t="s">
        <v>65</v>
      </c>
      <c r="E9755" s="302">
        <v>135.52631578947373</v>
      </c>
      <c r="F9755" s="299" t="s">
        <v>187</v>
      </c>
    </row>
    <row r="9756" spans="1:6" x14ac:dyDescent="0.3">
      <c r="A9756" s="299" t="s">
        <v>496</v>
      </c>
      <c r="B9756" s="300">
        <v>19</v>
      </c>
      <c r="C9756" s="299" t="s">
        <v>91</v>
      </c>
      <c r="D9756" s="299" t="s">
        <v>65</v>
      </c>
      <c r="E9756" s="302">
        <v>238.68421052631575</v>
      </c>
      <c r="F9756" s="299" t="s">
        <v>77</v>
      </c>
    </row>
    <row r="9757" spans="1:6" x14ac:dyDescent="0.3">
      <c r="A9757" s="299" t="s">
        <v>496</v>
      </c>
      <c r="B9757" s="300">
        <v>19</v>
      </c>
      <c r="C9757" s="299" t="s">
        <v>91</v>
      </c>
      <c r="D9757" s="299" t="s">
        <v>67</v>
      </c>
      <c r="E9757" s="302">
        <v>5.0000000000000009</v>
      </c>
      <c r="F9757" s="299" t="s">
        <v>77</v>
      </c>
    </row>
    <row r="9758" spans="1:6" x14ac:dyDescent="0.3">
      <c r="A9758" s="299" t="s">
        <v>496</v>
      </c>
      <c r="B9758" s="300">
        <v>19</v>
      </c>
      <c r="C9758" s="299" t="s">
        <v>92</v>
      </c>
      <c r="D9758" s="299" t="s">
        <v>47</v>
      </c>
      <c r="E9758" s="302">
        <v>18</v>
      </c>
      <c r="F9758" s="299" t="s">
        <v>187</v>
      </c>
    </row>
    <row r="9759" spans="1:6" x14ac:dyDescent="0.3">
      <c r="A9759" s="299" t="s">
        <v>496</v>
      </c>
      <c r="B9759" s="300">
        <v>19</v>
      </c>
      <c r="C9759" s="299" t="s">
        <v>92</v>
      </c>
      <c r="D9759" s="299" t="s">
        <v>47</v>
      </c>
      <c r="E9759" s="302">
        <v>6.0000000000000009</v>
      </c>
      <c r="F9759" s="299" t="s">
        <v>188</v>
      </c>
    </row>
    <row r="9760" spans="1:6" x14ac:dyDescent="0.3">
      <c r="A9760" s="299" t="s">
        <v>496</v>
      </c>
      <c r="B9760" s="300">
        <v>19</v>
      </c>
      <c r="C9760" s="299" t="s">
        <v>92</v>
      </c>
      <c r="D9760" s="299" t="s">
        <v>47</v>
      </c>
      <c r="E9760" s="302">
        <v>95</v>
      </c>
      <c r="F9760" s="299" t="s">
        <v>77</v>
      </c>
    </row>
    <row r="9761" spans="1:6" x14ac:dyDescent="0.3">
      <c r="A9761" s="299" t="s">
        <v>496</v>
      </c>
      <c r="B9761" s="300">
        <v>19</v>
      </c>
      <c r="C9761" s="299" t="s">
        <v>92</v>
      </c>
      <c r="D9761" s="299" t="s">
        <v>48</v>
      </c>
      <c r="E9761" s="302">
        <v>13</v>
      </c>
      <c r="F9761" s="299" t="s">
        <v>77</v>
      </c>
    </row>
    <row r="9762" spans="1:6" x14ac:dyDescent="0.3">
      <c r="A9762" s="299" t="s">
        <v>496</v>
      </c>
      <c r="B9762" s="300">
        <v>19</v>
      </c>
      <c r="C9762" s="299" t="s">
        <v>92</v>
      </c>
      <c r="D9762" s="299" t="s">
        <v>49</v>
      </c>
      <c r="E9762" s="302">
        <v>31.631578947368411</v>
      </c>
      <c r="F9762" s="299" t="s">
        <v>187</v>
      </c>
    </row>
    <row r="9763" spans="1:6" x14ac:dyDescent="0.3">
      <c r="A9763" s="299" t="s">
        <v>496</v>
      </c>
      <c r="B9763" s="300">
        <v>19</v>
      </c>
      <c r="C9763" s="299" t="s">
        <v>92</v>
      </c>
      <c r="D9763" s="299" t="s">
        <v>49</v>
      </c>
      <c r="E9763" s="302">
        <v>698.57894736842093</v>
      </c>
      <c r="F9763" s="299" t="s">
        <v>77</v>
      </c>
    </row>
    <row r="9764" spans="1:6" x14ac:dyDescent="0.3">
      <c r="A9764" s="299" t="s">
        <v>496</v>
      </c>
      <c r="B9764" s="300">
        <v>19</v>
      </c>
      <c r="C9764" s="299" t="s">
        <v>92</v>
      </c>
      <c r="D9764" s="299" t="s">
        <v>50</v>
      </c>
      <c r="E9764" s="302">
        <v>0.99999999999999956</v>
      </c>
      <c r="F9764" s="299" t="s">
        <v>187</v>
      </c>
    </row>
    <row r="9765" spans="1:6" x14ac:dyDescent="0.3">
      <c r="A9765" s="299" t="s">
        <v>496</v>
      </c>
      <c r="B9765" s="300">
        <v>19</v>
      </c>
      <c r="C9765" s="299" t="s">
        <v>92</v>
      </c>
      <c r="D9765" s="299" t="s">
        <v>50</v>
      </c>
      <c r="E9765" s="302">
        <v>5.9473684210526327</v>
      </c>
      <c r="F9765" s="299" t="s">
        <v>77</v>
      </c>
    </row>
    <row r="9766" spans="1:6" x14ac:dyDescent="0.3">
      <c r="A9766" s="299" t="s">
        <v>496</v>
      </c>
      <c r="B9766" s="300">
        <v>19</v>
      </c>
      <c r="C9766" s="299" t="s">
        <v>92</v>
      </c>
      <c r="D9766" s="299" t="s">
        <v>51</v>
      </c>
      <c r="E9766" s="302">
        <v>0.99999999999999956</v>
      </c>
      <c r="F9766" s="299" t="s">
        <v>187</v>
      </c>
    </row>
    <row r="9767" spans="1:6" x14ac:dyDescent="0.3">
      <c r="A9767" s="299" t="s">
        <v>496</v>
      </c>
      <c r="B9767" s="300">
        <v>19</v>
      </c>
      <c r="C9767" s="299" t="s">
        <v>92</v>
      </c>
      <c r="D9767" s="299" t="s">
        <v>51</v>
      </c>
      <c r="E9767" s="302">
        <v>59.894736842105246</v>
      </c>
      <c r="F9767" s="299" t="s">
        <v>77</v>
      </c>
    </row>
    <row r="9768" spans="1:6" x14ac:dyDescent="0.3">
      <c r="A9768" s="299" t="s">
        <v>496</v>
      </c>
      <c r="B9768" s="300">
        <v>19</v>
      </c>
      <c r="C9768" s="299" t="s">
        <v>92</v>
      </c>
      <c r="D9768" s="299" t="s">
        <v>52</v>
      </c>
      <c r="E9768" s="302">
        <v>553.31578947368428</v>
      </c>
      <c r="F9768" s="299" t="s">
        <v>187</v>
      </c>
    </row>
    <row r="9769" spans="1:6" x14ac:dyDescent="0.3">
      <c r="A9769" s="299" t="s">
        <v>496</v>
      </c>
      <c r="B9769" s="300">
        <v>19</v>
      </c>
      <c r="C9769" s="299" t="s">
        <v>92</v>
      </c>
      <c r="D9769" s="299" t="s">
        <v>52</v>
      </c>
      <c r="E9769" s="302">
        <v>743.57894736842115</v>
      </c>
      <c r="F9769" s="299" t="s">
        <v>77</v>
      </c>
    </row>
    <row r="9770" spans="1:6" x14ac:dyDescent="0.3">
      <c r="A9770" s="299" t="s">
        <v>496</v>
      </c>
      <c r="B9770" s="300">
        <v>19</v>
      </c>
      <c r="C9770" s="299" t="s">
        <v>92</v>
      </c>
      <c r="D9770" s="299" t="s">
        <v>53</v>
      </c>
      <c r="E9770" s="302">
        <v>142.94736842105263</v>
      </c>
      <c r="F9770" s="299" t="s">
        <v>187</v>
      </c>
    </row>
    <row r="9771" spans="1:6" x14ac:dyDescent="0.3">
      <c r="A9771" s="299" t="s">
        <v>496</v>
      </c>
      <c r="B9771" s="300">
        <v>19</v>
      </c>
      <c r="C9771" s="299" t="s">
        <v>92</v>
      </c>
      <c r="D9771" s="299" t="s">
        <v>53</v>
      </c>
      <c r="E9771" s="302">
        <v>591.94736842105249</v>
      </c>
      <c r="F9771" s="299" t="s">
        <v>77</v>
      </c>
    </row>
    <row r="9772" spans="1:6" x14ac:dyDescent="0.3">
      <c r="A9772" s="299" t="s">
        <v>496</v>
      </c>
      <c r="B9772" s="300">
        <v>19</v>
      </c>
      <c r="C9772" s="299" t="s">
        <v>92</v>
      </c>
      <c r="D9772" s="299" t="s">
        <v>54</v>
      </c>
      <c r="E9772" s="302">
        <v>137.26315789473685</v>
      </c>
      <c r="F9772" s="299" t="s">
        <v>187</v>
      </c>
    </row>
    <row r="9773" spans="1:6" x14ac:dyDescent="0.3">
      <c r="A9773" s="299" t="s">
        <v>496</v>
      </c>
      <c r="B9773" s="300">
        <v>19</v>
      </c>
      <c r="C9773" s="299" t="s">
        <v>92</v>
      </c>
      <c r="D9773" s="299" t="s">
        <v>54</v>
      </c>
      <c r="E9773" s="302">
        <v>1235.8947368421052</v>
      </c>
      <c r="F9773" s="299" t="s">
        <v>77</v>
      </c>
    </row>
    <row r="9774" spans="1:6" x14ac:dyDescent="0.3">
      <c r="A9774" s="299" t="s">
        <v>496</v>
      </c>
      <c r="B9774" s="300">
        <v>19</v>
      </c>
      <c r="C9774" s="299" t="s">
        <v>92</v>
      </c>
      <c r="D9774" s="299" t="s">
        <v>55</v>
      </c>
      <c r="E9774" s="302">
        <v>162.36842105263153</v>
      </c>
      <c r="F9774" s="299" t="s">
        <v>187</v>
      </c>
    </row>
    <row r="9775" spans="1:6" x14ac:dyDescent="0.3">
      <c r="A9775" s="299" t="s">
        <v>496</v>
      </c>
      <c r="B9775" s="300">
        <v>19</v>
      </c>
      <c r="C9775" s="299" t="s">
        <v>92</v>
      </c>
      <c r="D9775" s="299" t="s">
        <v>55</v>
      </c>
      <c r="E9775" s="302">
        <v>542.36842105263156</v>
      </c>
      <c r="F9775" s="299" t="s">
        <v>77</v>
      </c>
    </row>
    <row r="9776" spans="1:6" x14ac:dyDescent="0.3">
      <c r="A9776" s="299" t="s">
        <v>496</v>
      </c>
      <c r="B9776" s="300">
        <v>19</v>
      </c>
      <c r="C9776" s="299" t="s">
        <v>92</v>
      </c>
      <c r="D9776" s="299" t="s">
        <v>56</v>
      </c>
      <c r="E9776" s="302">
        <v>11.000000000000005</v>
      </c>
      <c r="F9776" s="299" t="s">
        <v>187</v>
      </c>
    </row>
    <row r="9777" spans="1:6" x14ac:dyDescent="0.3">
      <c r="A9777" s="299" t="s">
        <v>496</v>
      </c>
      <c r="B9777" s="300">
        <v>19</v>
      </c>
      <c r="C9777" s="299" t="s">
        <v>92</v>
      </c>
      <c r="D9777" s="299" t="s">
        <v>56</v>
      </c>
      <c r="E9777" s="302">
        <v>19</v>
      </c>
      <c r="F9777" s="299" t="s">
        <v>77</v>
      </c>
    </row>
    <row r="9778" spans="1:6" x14ac:dyDescent="0.3">
      <c r="A9778" s="299" t="s">
        <v>496</v>
      </c>
      <c r="B9778" s="300">
        <v>19</v>
      </c>
      <c r="C9778" s="299" t="s">
        <v>92</v>
      </c>
      <c r="D9778" s="299" t="s">
        <v>57</v>
      </c>
      <c r="E9778" s="302">
        <v>5.0000000000000009</v>
      </c>
      <c r="F9778" s="299" t="s">
        <v>187</v>
      </c>
    </row>
    <row r="9779" spans="1:6" x14ac:dyDescent="0.3">
      <c r="A9779" s="299" t="s">
        <v>496</v>
      </c>
      <c r="B9779" s="300">
        <v>19</v>
      </c>
      <c r="C9779" s="299" t="s">
        <v>92</v>
      </c>
      <c r="D9779" s="299" t="s">
        <v>57</v>
      </c>
      <c r="E9779" s="302">
        <v>5.0000000000000009</v>
      </c>
      <c r="F9779" s="299" t="s">
        <v>77</v>
      </c>
    </row>
    <row r="9780" spans="1:6" x14ac:dyDescent="0.3">
      <c r="A9780" s="299" t="s">
        <v>496</v>
      </c>
      <c r="B9780" s="300">
        <v>19</v>
      </c>
      <c r="C9780" s="299" t="s">
        <v>92</v>
      </c>
      <c r="D9780" s="299" t="s">
        <v>58</v>
      </c>
      <c r="E9780" s="302">
        <v>3.0000000000000004</v>
      </c>
      <c r="F9780" s="299" t="s">
        <v>187</v>
      </c>
    </row>
    <row r="9781" spans="1:6" x14ac:dyDescent="0.3">
      <c r="A9781" s="299" t="s">
        <v>496</v>
      </c>
      <c r="B9781" s="300">
        <v>19</v>
      </c>
      <c r="C9781" s="299" t="s">
        <v>92</v>
      </c>
      <c r="D9781" s="299" t="s">
        <v>58</v>
      </c>
      <c r="E9781" s="302">
        <v>9.842105263157892</v>
      </c>
      <c r="F9781" s="299" t="s">
        <v>77</v>
      </c>
    </row>
    <row r="9782" spans="1:6" x14ac:dyDescent="0.3">
      <c r="A9782" s="299" t="s">
        <v>496</v>
      </c>
      <c r="B9782" s="300">
        <v>19</v>
      </c>
      <c r="C9782" s="299" t="s">
        <v>92</v>
      </c>
      <c r="D9782" s="299" t="s">
        <v>59</v>
      </c>
      <c r="E9782" s="302">
        <v>21.210526315789473</v>
      </c>
      <c r="F9782" s="299" t="s">
        <v>187</v>
      </c>
    </row>
    <row r="9783" spans="1:6" x14ac:dyDescent="0.3">
      <c r="A9783" s="299" t="s">
        <v>496</v>
      </c>
      <c r="B9783" s="300">
        <v>19</v>
      </c>
      <c r="C9783" s="299" t="s">
        <v>92</v>
      </c>
      <c r="D9783" s="299" t="s">
        <v>59</v>
      </c>
      <c r="E9783" s="302">
        <v>59.473684210526336</v>
      </c>
      <c r="F9783" s="299" t="s">
        <v>77</v>
      </c>
    </row>
    <row r="9784" spans="1:6" x14ac:dyDescent="0.3">
      <c r="A9784" s="299" t="s">
        <v>496</v>
      </c>
      <c r="B9784" s="300">
        <v>19</v>
      </c>
      <c r="C9784" s="299" t="s">
        <v>92</v>
      </c>
      <c r="D9784" s="299" t="s">
        <v>60</v>
      </c>
      <c r="E9784" s="302">
        <v>41.842105263157883</v>
      </c>
      <c r="F9784" s="299" t="s">
        <v>187</v>
      </c>
    </row>
    <row r="9785" spans="1:6" x14ac:dyDescent="0.3">
      <c r="A9785" s="299" t="s">
        <v>496</v>
      </c>
      <c r="B9785" s="300">
        <v>19</v>
      </c>
      <c r="C9785" s="299" t="s">
        <v>92</v>
      </c>
      <c r="D9785" s="299" t="s">
        <v>60</v>
      </c>
      <c r="E9785" s="302">
        <v>703.21052631578925</v>
      </c>
      <c r="F9785" s="299" t="s">
        <v>77</v>
      </c>
    </row>
    <row r="9786" spans="1:6" x14ac:dyDescent="0.3">
      <c r="A9786" s="299" t="s">
        <v>496</v>
      </c>
      <c r="B9786" s="300">
        <v>19</v>
      </c>
      <c r="C9786" s="299" t="s">
        <v>92</v>
      </c>
      <c r="D9786" s="299" t="s">
        <v>61</v>
      </c>
      <c r="E9786" s="302">
        <v>67.684210526315795</v>
      </c>
      <c r="F9786" s="299" t="s">
        <v>77</v>
      </c>
    </row>
    <row r="9787" spans="1:6" x14ac:dyDescent="0.3">
      <c r="A9787" s="299" t="s">
        <v>496</v>
      </c>
      <c r="B9787" s="300">
        <v>19</v>
      </c>
      <c r="C9787" s="299" t="s">
        <v>92</v>
      </c>
      <c r="D9787" s="299" t="s">
        <v>62</v>
      </c>
      <c r="E9787" s="302">
        <v>19</v>
      </c>
      <c r="F9787" s="299" t="s">
        <v>187</v>
      </c>
    </row>
    <row r="9788" spans="1:6" x14ac:dyDescent="0.3">
      <c r="A9788" s="299" t="s">
        <v>496</v>
      </c>
      <c r="B9788" s="300">
        <v>19</v>
      </c>
      <c r="C9788" s="299" t="s">
        <v>92</v>
      </c>
      <c r="D9788" s="299" t="s">
        <v>62</v>
      </c>
      <c r="E9788" s="302">
        <v>68.368421052631589</v>
      </c>
      <c r="F9788" s="299" t="s">
        <v>77</v>
      </c>
    </row>
    <row r="9789" spans="1:6" x14ac:dyDescent="0.3">
      <c r="A9789" s="299" t="s">
        <v>496</v>
      </c>
      <c r="B9789" s="300">
        <v>19</v>
      </c>
      <c r="C9789" s="299" t="s">
        <v>92</v>
      </c>
      <c r="D9789" s="299" t="s">
        <v>63</v>
      </c>
      <c r="E9789" s="302">
        <v>11.000000000000005</v>
      </c>
      <c r="F9789" s="299" t="s">
        <v>187</v>
      </c>
    </row>
    <row r="9790" spans="1:6" x14ac:dyDescent="0.3">
      <c r="A9790" s="299" t="s">
        <v>496</v>
      </c>
      <c r="B9790" s="300">
        <v>19</v>
      </c>
      <c r="C9790" s="299" t="s">
        <v>92</v>
      </c>
      <c r="D9790" s="299" t="s">
        <v>63</v>
      </c>
      <c r="E9790" s="302">
        <v>418.68421052631578</v>
      </c>
      <c r="F9790" s="299" t="s">
        <v>77</v>
      </c>
    </row>
    <row r="9791" spans="1:6" x14ac:dyDescent="0.3">
      <c r="A9791" s="299" t="s">
        <v>496</v>
      </c>
      <c r="B9791" s="300">
        <v>19</v>
      </c>
      <c r="C9791" s="299" t="s">
        <v>92</v>
      </c>
      <c r="D9791" s="299" t="s">
        <v>64</v>
      </c>
      <c r="E9791" s="302">
        <v>12.000000000000002</v>
      </c>
      <c r="F9791" s="299" t="s">
        <v>187</v>
      </c>
    </row>
    <row r="9792" spans="1:6" x14ac:dyDescent="0.3">
      <c r="A9792" s="299" t="s">
        <v>496</v>
      </c>
      <c r="B9792" s="300">
        <v>19</v>
      </c>
      <c r="C9792" s="299" t="s">
        <v>92</v>
      </c>
      <c r="D9792" s="299" t="s">
        <v>64</v>
      </c>
      <c r="E9792" s="302">
        <v>32.84210526315789</v>
      </c>
      <c r="F9792" s="299" t="s">
        <v>77</v>
      </c>
    </row>
    <row r="9793" spans="1:6" x14ac:dyDescent="0.3">
      <c r="A9793" s="299" t="s">
        <v>496</v>
      </c>
      <c r="B9793" s="300">
        <v>19</v>
      </c>
      <c r="C9793" s="299" t="s">
        <v>92</v>
      </c>
      <c r="D9793" s="299" t="s">
        <v>65</v>
      </c>
      <c r="E9793" s="302">
        <v>42.684210526315795</v>
      </c>
      <c r="F9793" s="299" t="s">
        <v>187</v>
      </c>
    </row>
    <row r="9794" spans="1:6" x14ac:dyDescent="0.3">
      <c r="A9794" s="299" t="s">
        <v>496</v>
      </c>
      <c r="B9794" s="300">
        <v>19</v>
      </c>
      <c r="C9794" s="299" t="s">
        <v>92</v>
      </c>
      <c r="D9794" s="299" t="s">
        <v>65</v>
      </c>
      <c r="E9794" s="302">
        <v>83.368421052631547</v>
      </c>
      <c r="F9794" s="299" t="s">
        <v>77</v>
      </c>
    </row>
    <row r="9795" spans="1:6" x14ac:dyDescent="0.3">
      <c r="A9795" s="299" t="s">
        <v>496</v>
      </c>
      <c r="B9795" s="300">
        <v>19</v>
      </c>
      <c r="C9795" s="299" t="s">
        <v>92</v>
      </c>
      <c r="D9795" s="299" t="s">
        <v>67</v>
      </c>
      <c r="E9795" s="302">
        <v>10.947368421052637</v>
      </c>
      <c r="F9795" s="299" t="s">
        <v>77</v>
      </c>
    </row>
    <row r="9796" spans="1:6" x14ac:dyDescent="0.3">
      <c r="A9796" s="299" t="s">
        <v>496</v>
      </c>
      <c r="B9796" s="300">
        <v>20</v>
      </c>
      <c r="C9796" s="299" t="s">
        <v>91</v>
      </c>
      <c r="D9796" s="299" t="s">
        <v>47</v>
      </c>
      <c r="E9796" s="302">
        <v>13</v>
      </c>
      <c r="F9796" s="299" t="s">
        <v>187</v>
      </c>
    </row>
    <row r="9797" spans="1:6" x14ac:dyDescent="0.3">
      <c r="A9797" s="299" t="s">
        <v>496</v>
      </c>
      <c r="B9797" s="300">
        <v>20</v>
      </c>
      <c r="C9797" s="299" t="s">
        <v>91</v>
      </c>
      <c r="D9797" s="299" t="s">
        <v>47</v>
      </c>
      <c r="E9797" s="302">
        <v>0.99999999999999956</v>
      </c>
      <c r="F9797" s="299" t="s">
        <v>81</v>
      </c>
    </row>
    <row r="9798" spans="1:6" x14ac:dyDescent="0.3">
      <c r="A9798" s="299" t="s">
        <v>496</v>
      </c>
      <c r="B9798" s="300">
        <v>20</v>
      </c>
      <c r="C9798" s="299" t="s">
        <v>91</v>
      </c>
      <c r="D9798" s="299" t="s">
        <v>47</v>
      </c>
      <c r="E9798" s="302">
        <v>139.47368421052633</v>
      </c>
      <c r="F9798" s="299" t="s">
        <v>80</v>
      </c>
    </row>
    <row r="9799" spans="1:6" x14ac:dyDescent="0.3">
      <c r="A9799" s="299" t="s">
        <v>496</v>
      </c>
      <c r="B9799" s="300">
        <v>20</v>
      </c>
      <c r="C9799" s="299" t="s">
        <v>91</v>
      </c>
      <c r="D9799" s="299" t="s">
        <v>47</v>
      </c>
      <c r="E9799" s="302">
        <v>3.6315789473684195</v>
      </c>
      <c r="F9799" s="299" t="s">
        <v>188</v>
      </c>
    </row>
    <row r="9800" spans="1:6" x14ac:dyDescent="0.3">
      <c r="A9800" s="299" t="s">
        <v>496</v>
      </c>
      <c r="B9800" s="300">
        <v>20</v>
      </c>
      <c r="C9800" s="299" t="s">
        <v>91</v>
      </c>
      <c r="D9800" s="299" t="s">
        <v>47</v>
      </c>
      <c r="E9800" s="302">
        <v>69.94736842105263</v>
      </c>
      <c r="F9800" s="299" t="s">
        <v>77</v>
      </c>
    </row>
    <row r="9801" spans="1:6" x14ac:dyDescent="0.3">
      <c r="A9801" s="299" t="s">
        <v>496</v>
      </c>
      <c r="B9801" s="300">
        <v>20</v>
      </c>
      <c r="C9801" s="299" t="s">
        <v>91</v>
      </c>
      <c r="D9801" s="299" t="s">
        <v>48</v>
      </c>
      <c r="E9801" s="302">
        <v>0.99999999999999956</v>
      </c>
      <c r="F9801" s="299" t="s">
        <v>187</v>
      </c>
    </row>
    <row r="9802" spans="1:6" x14ac:dyDescent="0.3">
      <c r="A9802" s="299" t="s">
        <v>496</v>
      </c>
      <c r="B9802" s="300">
        <v>20</v>
      </c>
      <c r="C9802" s="299" t="s">
        <v>91</v>
      </c>
      <c r="D9802" s="299" t="s">
        <v>49</v>
      </c>
      <c r="E9802" s="302">
        <v>170.94736842105263</v>
      </c>
      <c r="F9802" s="299" t="s">
        <v>187</v>
      </c>
    </row>
    <row r="9803" spans="1:6" x14ac:dyDescent="0.3">
      <c r="A9803" s="299" t="s">
        <v>496</v>
      </c>
      <c r="B9803" s="300">
        <v>20</v>
      </c>
      <c r="C9803" s="299" t="s">
        <v>91</v>
      </c>
      <c r="D9803" s="299" t="s">
        <v>49</v>
      </c>
      <c r="E9803" s="302">
        <v>0.99999999999999956</v>
      </c>
      <c r="F9803" s="299" t="s">
        <v>81</v>
      </c>
    </row>
    <row r="9804" spans="1:6" x14ac:dyDescent="0.3">
      <c r="A9804" s="299" t="s">
        <v>496</v>
      </c>
      <c r="B9804" s="300">
        <v>20</v>
      </c>
      <c r="C9804" s="299" t="s">
        <v>91</v>
      </c>
      <c r="D9804" s="299" t="s">
        <v>49</v>
      </c>
      <c r="E9804" s="302">
        <v>2079.2631578947367</v>
      </c>
      <c r="F9804" s="299" t="s">
        <v>77</v>
      </c>
    </row>
    <row r="9805" spans="1:6" x14ac:dyDescent="0.3">
      <c r="A9805" s="299" t="s">
        <v>496</v>
      </c>
      <c r="B9805" s="300">
        <v>20</v>
      </c>
      <c r="C9805" s="299" t="s">
        <v>91</v>
      </c>
      <c r="D9805" s="299" t="s">
        <v>50</v>
      </c>
      <c r="E9805" s="302">
        <v>3.9999999999999982</v>
      </c>
      <c r="F9805" s="299" t="s">
        <v>77</v>
      </c>
    </row>
    <row r="9806" spans="1:6" x14ac:dyDescent="0.3">
      <c r="A9806" s="299" t="s">
        <v>496</v>
      </c>
      <c r="B9806" s="300">
        <v>20</v>
      </c>
      <c r="C9806" s="299" t="s">
        <v>91</v>
      </c>
      <c r="D9806" s="299" t="s">
        <v>51</v>
      </c>
      <c r="E9806" s="302">
        <v>0.99999999999999956</v>
      </c>
      <c r="F9806" s="299" t="s">
        <v>187</v>
      </c>
    </row>
    <row r="9807" spans="1:6" x14ac:dyDescent="0.3">
      <c r="A9807" s="299" t="s">
        <v>496</v>
      </c>
      <c r="B9807" s="300">
        <v>20</v>
      </c>
      <c r="C9807" s="299" t="s">
        <v>91</v>
      </c>
      <c r="D9807" s="299" t="s">
        <v>51</v>
      </c>
      <c r="E9807" s="302">
        <v>84.68421052631578</v>
      </c>
      <c r="F9807" s="299" t="s">
        <v>77</v>
      </c>
    </row>
    <row r="9808" spans="1:6" x14ac:dyDescent="0.3">
      <c r="A9808" s="299" t="s">
        <v>496</v>
      </c>
      <c r="B9808" s="300">
        <v>20</v>
      </c>
      <c r="C9808" s="299" t="s">
        <v>91</v>
      </c>
      <c r="D9808" s="299" t="s">
        <v>52</v>
      </c>
      <c r="E9808" s="302">
        <v>626.36842105263167</v>
      </c>
      <c r="F9808" s="299" t="s">
        <v>187</v>
      </c>
    </row>
    <row r="9809" spans="1:6" x14ac:dyDescent="0.3">
      <c r="A9809" s="299" t="s">
        <v>496</v>
      </c>
      <c r="B9809" s="300">
        <v>20</v>
      </c>
      <c r="C9809" s="299" t="s">
        <v>91</v>
      </c>
      <c r="D9809" s="299" t="s">
        <v>52</v>
      </c>
      <c r="E9809" s="302">
        <v>1335.3684210526317</v>
      </c>
      <c r="F9809" s="299" t="s">
        <v>77</v>
      </c>
    </row>
    <row r="9810" spans="1:6" x14ac:dyDescent="0.3">
      <c r="A9810" s="299" t="s">
        <v>496</v>
      </c>
      <c r="B9810" s="300">
        <v>20</v>
      </c>
      <c r="C9810" s="299" t="s">
        <v>91</v>
      </c>
      <c r="D9810" s="299" t="s">
        <v>53</v>
      </c>
      <c r="E9810" s="302">
        <v>691.84210526315792</v>
      </c>
      <c r="F9810" s="299" t="s">
        <v>187</v>
      </c>
    </row>
    <row r="9811" spans="1:6" x14ac:dyDescent="0.3">
      <c r="A9811" s="299" t="s">
        <v>496</v>
      </c>
      <c r="B9811" s="300">
        <v>20</v>
      </c>
      <c r="C9811" s="299" t="s">
        <v>91</v>
      </c>
      <c r="D9811" s="299" t="s">
        <v>53</v>
      </c>
      <c r="E9811" s="302">
        <v>2294.3684210526312</v>
      </c>
      <c r="F9811" s="299" t="s">
        <v>77</v>
      </c>
    </row>
    <row r="9812" spans="1:6" x14ac:dyDescent="0.3">
      <c r="A9812" s="299" t="s">
        <v>496</v>
      </c>
      <c r="B9812" s="300">
        <v>20</v>
      </c>
      <c r="C9812" s="299" t="s">
        <v>91</v>
      </c>
      <c r="D9812" s="299" t="s">
        <v>54</v>
      </c>
      <c r="E9812" s="302">
        <v>237.21052631578951</v>
      </c>
      <c r="F9812" s="299" t="s">
        <v>187</v>
      </c>
    </row>
    <row r="9813" spans="1:6" x14ac:dyDescent="0.3">
      <c r="A9813" s="299" t="s">
        <v>496</v>
      </c>
      <c r="B9813" s="300">
        <v>20</v>
      </c>
      <c r="C9813" s="299" t="s">
        <v>91</v>
      </c>
      <c r="D9813" s="299" t="s">
        <v>54</v>
      </c>
      <c r="E9813" s="302">
        <v>1.9999999999999991</v>
      </c>
      <c r="F9813" s="299" t="s">
        <v>80</v>
      </c>
    </row>
    <row r="9814" spans="1:6" x14ac:dyDescent="0.3">
      <c r="A9814" s="299" t="s">
        <v>496</v>
      </c>
      <c r="B9814" s="300">
        <v>20</v>
      </c>
      <c r="C9814" s="299" t="s">
        <v>91</v>
      </c>
      <c r="D9814" s="299" t="s">
        <v>54</v>
      </c>
      <c r="E9814" s="302">
        <v>651.73684210526324</v>
      </c>
      <c r="F9814" s="299" t="s">
        <v>77</v>
      </c>
    </row>
    <row r="9815" spans="1:6" x14ac:dyDescent="0.3">
      <c r="A9815" s="299" t="s">
        <v>496</v>
      </c>
      <c r="B9815" s="300">
        <v>20</v>
      </c>
      <c r="C9815" s="299" t="s">
        <v>91</v>
      </c>
      <c r="D9815" s="299" t="s">
        <v>55</v>
      </c>
      <c r="E9815" s="302">
        <v>430.10526315789468</v>
      </c>
      <c r="F9815" s="299" t="s">
        <v>187</v>
      </c>
    </row>
    <row r="9816" spans="1:6" x14ac:dyDescent="0.3">
      <c r="A9816" s="299" t="s">
        <v>496</v>
      </c>
      <c r="B9816" s="300">
        <v>20</v>
      </c>
      <c r="C9816" s="299" t="s">
        <v>91</v>
      </c>
      <c r="D9816" s="299" t="s">
        <v>55</v>
      </c>
      <c r="E9816" s="302">
        <v>0.99999999999999956</v>
      </c>
      <c r="F9816" s="299" t="s">
        <v>80</v>
      </c>
    </row>
    <row r="9817" spans="1:6" x14ac:dyDescent="0.3">
      <c r="A9817" s="299" t="s">
        <v>496</v>
      </c>
      <c r="B9817" s="300">
        <v>20</v>
      </c>
      <c r="C9817" s="299" t="s">
        <v>91</v>
      </c>
      <c r="D9817" s="299" t="s">
        <v>55</v>
      </c>
      <c r="E9817" s="302">
        <v>4496.6315789473683</v>
      </c>
      <c r="F9817" s="299" t="s">
        <v>77</v>
      </c>
    </row>
    <row r="9818" spans="1:6" x14ac:dyDescent="0.3">
      <c r="A9818" s="299" t="s">
        <v>496</v>
      </c>
      <c r="B9818" s="300">
        <v>20</v>
      </c>
      <c r="C9818" s="299" t="s">
        <v>91</v>
      </c>
      <c r="D9818" s="299" t="s">
        <v>56</v>
      </c>
      <c r="E9818" s="302">
        <v>35.473684210526308</v>
      </c>
      <c r="F9818" s="299" t="s">
        <v>187</v>
      </c>
    </row>
    <row r="9819" spans="1:6" x14ac:dyDescent="0.3">
      <c r="A9819" s="299" t="s">
        <v>496</v>
      </c>
      <c r="B9819" s="300">
        <v>20</v>
      </c>
      <c r="C9819" s="299" t="s">
        <v>91</v>
      </c>
      <c r="D9819" s="299" t="s">
        <v>56</v>
      </c>
      <c r="E9819" s="302">
        <v>132.26315789473682</v>
      </c>
      <c r="F9819" s="299" t="s">
        <v>77</v>
      </c>
    </row>
    <row r="9820" spans="1:6" x14ac:dyDescent="0.3">
      <c r="A9820" s="299" t="s">
        <v>496</v>
      </c>
      <c r="B9820" s="300">
        <v>20</v>
      </c>
      <c r="C9820" s="299" t="s">
        <v>91</v>
      </c>
      <c r="D9820" s="299" t="s">
        <v>57</v>
      </c>
      <c r="E9820" s="302">
        <v>11.47368421052632</v>
      </c>
      <c r="F9820" s="299" t="s">
        <v>187</v>
      </c>
    </row>
    <row r="9821" spans="1:6" x14ac:dyDescent="0.3">
      <c r="A9821" s="299" t="s">
        <v>496</v>
      </c>
      <c r="B9821" s="300">
        <v>20</v>
      </c>
      <c r="C9821" s="299" t="s">
        <v>91</v>
      </c>
      <c r="D9821" s="299" t="s">
        <v>57</v>
      </c>
      <c r="E9821" s="302">
        <v>15.368421052631572</v>
      </c>
      <c r="F9821" s="299" t="s">
        <v>77</v>
      </c>
    </row>
    <row r="9822" spans="1:6" x14ac:dyDescent="0.3">
      <c r="A9822" s="299" t="s">
        <v>496</v>
      </c>
      <c r="B9822" s="300">
        <v>20</v>
      </c>
      <c r="C9822" s="299" t="s">
        <v>91</v>
      </c>
      <c r="D9822" s="299" t="s">
        <v>58</v>
      </c>
      <c r="E9822" s="302">
        <v>14.263157894736837</v>
      </c>
      <c r="F9822" s="299" t="s">
        <v>187</v>
      </c>
    </row>
    <row r="9823" spans="1:6" x14ac:dyDescent="0.3">
      <c r="A9823" s="299" t="s">
        <v>496</v>
      </c>
      <c r="B9823" s="300">
        <v>20</v>
      </c>
      <c r="C9823" s="299" t="s">
        <v>91</v>
      </c>
      <c r="D9823" s="299" t="s">
        <v>58</v>
      </c>
      <c r="E9823" s="302">
        <v>25.94736842105263</v>
      </c>
      <c r="F9823" s="299" t="s">
        <v>77</v>
      </c>
    </row>
    <row r="9824" spans="1:6" x14ac:dyDescent="0.3">
      <c r="A9824" s="299" t="s">
        <v>496</v>
      </c>
      <c r="B9824" s="300">
        <v>20</v>
      </c>
      <c r="C9824" s="299" t="s">
        <v>91</v>
      </c>
      <c r="D9824" s="299" t="s">
        <v>59</v>
      </c>
      <c r="E9824" s="302">
        <v>86.578947368421069</v>
      </c>
      <c r="F9824" s="299" t="s">
        <v>187</v>
      </c>
    </row>
    <row r="9825" spans="1:6" x14ac:dyDescent="0.3">
      <c r="A9825" s="299" t="s">
        <v>496</v>
      </c>
      <c r="B9825" s="300">
        <v>20</v>
      </c>
      <c r="C9825" s="299" t="s">
        <v>91</v>
      </c>
      <c r="D9825" s="299" t="s">
        <v>59</v>
      </c>
      <c r="E9825" s="302">
        <v>540.47368421052624</v>
      </c>
      <c r="F9825" s="299" t="s">
        <v>77</v>
      </c>
    </row>
    <row r="9826" spans="1:6" x14ac:dyDescent="0.3">
      <c r="A9826" s="299" t="s">
        <v>496</v>
      </c>
      <c r="B9826" s="300">
        <v>20</v>
      </c>
      <c r="C9826" s="299" t="s">
        <v>91</v>
      </c>
      <c r="D9826" s="299" t="s">
        <v>60</v>
      </c>
      <c r="E9826" s="302">
        <v>109.73684210526315</v>
      </c>
      <c r="F9826" s="299" t="s">
        <v>187</v>
      </c>
    </row>
    <row r="9827" spans="1:6" x14ac:dyDescent="0.3">
      <c r="A9827" s="299" t="s">
        <v>496</v>
      </c>
      <c r="B9827" s="300">
        <v>20</v>
      </c>
      <c r="C9827" s="299" t="s">
        <v>91</v>
      </c>
      <c r="D9827" s="299" t="s">
        <v>60</v>
      </c>
      <c r="E9827" s="302">
        <v>5.2631578947368418E-2</v>
      </c>
      <c r="F9827" s="299" t="s">
        <v>80</v>
      </c>
    </row>
    <row r="9828" spans="1:6" x14ac:dyDescent="0.3">
      <c r="A9828" s="299" t="s">
        <v>496</v>
      </c>
      <c r="B9828" s="300">
        <v>20</v>
      </c>
      <c r="C9828" s="299" t="s">
        <v>91</v>
      </c>
      <c r="D9828" s="299" t="s">
        <v>60</v>
      </c>
      <c r="E9828" s="302">
        <v>1902.5263157894735</v>
      </c>
      <c r="F9828" s="299" t="s">
        <v>77</v>
      </c>
    </row>
    <row r="9829" spans="1:6" x14ac:dyDescent="0.3">
      <c r="A9829" s="299" t="s">
        <v>496</v>
      </c>
      <c r="B9829" s="300">
        <v>20</v>
      </c>
      <c r="C9829" s="299" t="s">
        <v>91</v>
      </c>
      <c r="D9829" s="299" t="s">
        <v>61</v>
      </c>
      <c r="E9829" s="302">
        <v>0.26315789473684209</v>
      </c>
      <c r="F9829" s="299" t="s">
        <v>187</v>
      </c>
    </row>
    <row r="9830" spans="1:6" x14ac:dyDescent="0.3">
      <c r="A9830" s="299" t="s">
        <v>496</v>
      </c>
      <c r="B9830" s="300">
        <v>20</v>
      </c>
      <c r="C9830" s="299" t="s">
        <v>91</v>
      </c>
      <c r="D9830" s="299" t="s">
        <v>61</v>
      </c>
      <c r="E9830" s="302">
        <v>105.00000000000001</v>
      </c>
      <c r="F9830" s="299" t="s">
        <v>77</v>
      </c>
    </row>
    <row r="9831" spans="1:6" x14ac:dyDescent="0.3">
      <c r="A9831" s="299" t="s">
        <v>496</v>
      </c>
      <c r="B9831" s="300">
        <v>20</v>
      </c>
      <c r="C9831" s="299" t="s">
        <v>91</v>
      </c>
      <c r="D9831" s="299" t="s">
        <v>62</v>
      </c>
      <c r="E9831" s="302">
        <v>105.94736842105266</v>
      </c>
      <c r="F9831" s="299" t="s">
        <v>187</v>
      </c>
    </row>
    <row r="9832" spans="1:6" x14ac:dyDescent="0.3">
      <c r="A9832" s="299" t="s">
        <v>496</v>
      </c>
      <c r="B9832" s="300">
        <v>20</v>
      </c>
      <c r="C9832" s="299" t="s">
        <v>91</v>
      </c>
      <c r="D9832" s="299" t="s">
        <v>62</v>
      </c>
      <c r="E9832" s="302">
        <v>415.0526315789474</v>
      </c>
      <c r="F9832" s="299" t="s">
        <v>77</v>
      </c>
    </row>
    <row r="9833" spans="1:6" x14ac:dyDescent="0.3">
      <c r="A9833" s="299" t="s">
        <v>496</v>
      </c>
      <c r="B9833" s="300">
        <v>20</v>
      </c>
      <c r="C9833" s="299" t="s">
        <v>91</v>
      </c>
      <c r="D9833" s="299" t="s">
        <v>63</v>
      </c>
      <c r="E9833" s="302">
        <v>33.210526315789473</v>
      </c>
      <c r="F9833" s="299" t="s">
        <v>187</v>
      </c>
    </row>
    <row r="9834" spans="1:6" x14ac:dyDescent="0.3">
      <c r="A9834" s="299" t="s">
        <v>496</v>
      </c>
      <c r="B9834" s="300">
        <v>20</v>
      </c>
      <c r="C9834" s="299" t="s">
        <v>91</v>
      </c>
      <c r="D9834" s="299" t="s">
        <v>63</v>
      </c>
      <c r="E9834" s="302">
        <v>1689.8421052631579</v>
      </c>
      <c r="F9834" s="299" t="s">
        <v>77</v>
      </c>
    </row>
    <row r="9835" spans="1:6" x14ac:dyDescent="0.3">
      <c r="A9835" s="299" t="s">
        <v>496</v>
      </c>
      <c r="B9835" s="300">
        <v>20</v>
      </c>
      <c r="C9835" s="299" t="s">
        <v>91</v>
      </c>
      <c r="D9835" s="299" t="s">
        <v>64</v>
      </c>
      <c r="E9835" s="302">
        <v>19.736842105263158</v>
      </c>
      <c r="F9835" s="299" t="s">
        <v>187</v>
      </c>
    </row>
    <row r="9836" spans="1:6" x14ac:dyDescent="0.3">
      <c r="A9836" s="299" t="s">
        <v>496</v>
      </c>
      <c r="B9836" s="300">
        <v>20</v>
      </c>
      <c r="C9836" s="299" t="s">
        <v>91</v>
      </c>
      <c r="D9836" s="299" t="s">
        <v>64</v>
      </c>
      <c r="E9836" s="302">
        <v>230.15789473684214</v>
      </c>
      <c r="F9836" s="299" t="s">
        <v>77</v>
      </c>
    </row>
    <row r="9837" spans="1:6" x14ac:dyDescent="0.3">
      <c r="A9837" s="299" t="s">
        <v>496</v>
      </c>
      <c r="B9837" s="300">
        <v>20</v>
      </c>
      <c r="C9837" s="299" t="s">
        <v>91</v>
      </c>
      <c r="D9837" s="299" t="s">
        <v>65</v>
      </c>
      <c r="E9837" s="302">
        <v>309.42105263157896</v>
      </c>
      <c r="F9837" s="299" t="s">
        <v>187</v>
      </c>
    </row>
    <row r="9838" spans="1:6" x14ac:dyDescent="0.3">
      <c r="A9838" s="299" t="s">
        <v>496</v>
      </c>
      <c r="B9838" s="300">
        <v>20</v>
      </c>
      <c r="C9838" s="299" t="s">
        <v>91</v>
      </c>
      <c r="D9838" s="299" t="s">
        <v>65</v>
      </c>
      <c r="E9838" s="302">
        <v>1.1578947368421049</v>
      </c>
      <c r="F9838" s="299" t="s">
        <v>80</v>
      </c>
    </row>
    <row r="9839" spans="1:6" x14ac:dyDescent="0.3">
      <c r="A9839" s="299" t="s">
        <v>496</v>
      </c>
      <c r="B9839" s="300">
        <v>20</v>
      </c>
      <c r="C9839" s="299" t="s">
        <v>91</v>
      </c>
      <c r="D9839" s="299" t="s">
        <v>65</v>
      </c>
      <c r="E9839" s="302">
        <v>427.63157894736844</v>
      </c>
      <c r="F9839" s="299" t="s">
        <v>77</v>
      </c>
    </row>
    <row r="9840" spans="1:6" x14ac:dyDescent="0.3">
      <c r="A9840" s="299" t="s">
        <v>496</v>
      </c>
      <c r="B9840" s="300">
        <v>20</v>
      </c>
      <c r="C9840" s="299" t="s">
        <v>91</v>
      </c>
      <c r="D9840" s="299" t="s">
        <v>67</v>
      </c>
      <c r="E9840" s="302">
        <v>9.8947368421052637</v>
      </c>
      <c r="F9840" s="299" t="s">
        <v>77</v>
      </c>
    </row>
    <row r="9841" spans="1:6" x14ac:dyDescent="0.3">
      <c r="A9841" s="299" t="s">
        <v>496</v>
      </c>
      <c r="B9841" s="300">
        <v>20</v>
      </c>
      <c r="C9841" s="299" t="s">
        <v>91</v>
      </c>
      <c r="D9841" s="299" t="s">
        <v>66</v>
      </c>
      <c r="E9841" s="302">
        <v>0.99999999999999956</v>
      </c>
      <c r="F9841" s="299" t="s">
        <v>77</v>
      </c>
    </row>
    <row r="9842" spans="1:6" x14ac:dyDescent="0.3">
      <c r="A9842" s="299" t="s">
        <v>496</v>
      </c>
      <c r="B9842" s="300">
        <v>20</v>
      </c>
      <c r="C9842" s="299" t="s">
        <v>92</v>
      </c>
      <c r="D9842" s="299" t="s">
        <v>47</v>
      </c>
      <c r="E9842" s="302">
        <v>10.000000000000002</v>
      </c>
      <c r="F9842" s="299" t="s">
        <v>187</v>
      </c>
    </row>
    <row r="9843" spans="1:6" x14ac:dyDescent="0.3">
      <c r="A9843" s="299" t="s">
        <v>496</v>
      </c>
      <c r="B9843" s="300">
        <v>20</v>
      </c>
      <c r="C9843" s="299" t="s">
        <v>92</v>
      </c>
      <c r="D9843" s="299" t="s">
        <v>47</v>
      </c>
      <c r="E9843" s="302">
        <v>21.684210526315795</v>
      </c>
      <c r="F9843" s="299" t="s">
        <v>80</v>
      </c>
    </row>
    <row r="9844" spans="1:6" x14ac:dyDescent="0.3">
      <c r="A9844" s="299" t="s">
        <v>496</v>
      </c>
      <c r="B9844" s="300">
        <v>20</v>
      </c>
      <c r="C9844" s="299" t="s">
        <v>92</v>
      </c>
      <c r="D9844" s="299" t="s">
        <v>47</v>
      </c>
      <c r="E9844" s="302">
        <v>5.0000000000000009</v>
      </c>
      <c r="F9844" s="299" t="s">
        <v>188</v>
      </c>
    </row>
    <row r="9845" spans="1:6" x14ac:dyDescent="0.3">
      <c r="A9845" s="299" t="s">
        <v>496</v>
      </c>
      <c r="B9845" s="300">
        <v>20</v>
      </c>
      <c r="C9845" s="299" t="s">
        <v>92</v>
      </c>
      <c r="D9845" s="299" t="s">
        <v>47</v>
      </c>
      <c r="E9845" s="302">
        <v>20.052631578947366</v>
      </c>
      <c r="F9845" s="299" t="s">
        <v>77</v>
      </c>
    </row>
    <row r="9846" spans="1:6" x14ac:dyDescent="0.3">
      <c r="A9846" s="299" t="s">
        <v>496</v>
      </c>
      <c r="B9846" s="300">
        <v>20</v>
      </c>
      <c r="C9846" s="299" t="s">
        <v>92</v>
      </c>
      <c r="D9846" s="299" t="s">
        <v>49</v>
      </c>
      <c r="E9846" s="302">
        <v>139.15789473684211</v>
      </c>
      <c r="F9846" s="299" t="s">
        <v>187</v>
      </c>
    </row>
    <row r="9847" spans="1:6" x14ac:dyDescent="0.3">
      <c r="A9847" s="299" t="s">
        <v>496</v>
      </c>
      <c r="B9847" s="300">
        <v>20</v>
      </c>
      <c r="C9847" s="299" t="s">
        <v>92</v>
      </c>
      <c r="D9847" s="299" t="s">
        <v>49</v>
      </c>
      <c r="E9847" s="302">
        <v>953</v>
      </c>
      <c r="F9847" s="299" t="s">
        <v>77</v>
      </c>
    </row>
    <row r="9848" spans="1:6" x14ac:dyDescent="0.3">
      <c r="A9848" s="299" t="s">
        <v>496</v>
      </c>
      <c r="B9848" s="300">
        <v>20</v>
      </c>
      <c r="C9848" s="299" t="s">
        <v>92</v>
      </c>
      <c r="D9848" s="299" t="s">
        <v>50</v>
      </c>
      <c r="E9848" s="302">
        <v>0.99999999999999956</v>
      </c>
      <c r="F9848" s="299" t="s">
        <v>77</v>
      </c>
    </row>
    <row r="9849" spans="1:6" x14ac:dyDescent="0.3">
      <c r="A9849" s="299" t="s">
        <v>496</v>
      </c>
      <c r="B9849" s="300">
        <v>20</v>
      </c>
      <c r="C9849" s="299" t="s">
        <v>92</v>
      </c>
      <c r="D9849" s="299" t="s">
        <v>51</v>
      </c>
      <c r="E9849" s="302">
        <v>18.052631578947366</v>
      </c>
      <c r="F9849" s="299" t="s">
        <v>77</v>
      </c>
    </row>
    <row r="9850" spans="1:6" x14ac:dyDescent="0.3">
      <c r="A9850" s="299" t="s">
        <v>496</v>
      </c>
      <c r="B9850" s="300">
        <v>20</v>
      </c>
      <c r="C9850" s="299" t="s">
        <v>92</v>
      </c>
      <c r="D9850" s="299" t="s">
        <v>52</v>
      </c>
      <c r="E9850" s="302">
        <v>902.84210526315792</v>
      </c>
      <c r="F9850" s="299" t="s">
        <v>187</v>
      </c>
    </row>
    <row r="9851" spans="1:6" x14ac:dyDescent="0.3">
      <c r="A9851" s="299" t="s">
        <v>496</v>
      </c>
      <c r="B9851" s="300">
        <v>20</v>
      </c>
      <c r="C9851" s="299" t="s">
        <v>92</v>
      </c>
      <c r="D9851" s="299" t="s">
        <v>52</v>
      </c>
      <c r="E9851" s="302">
        <v>654.9473684210526</v>
      </c>
      <c r="F9851" s="299" t="s">
        <v>77</v>
      </c>
    </row>
    <row r="9852" spans="1:6" x14ac:dyDescent="0.3">
      <c r="A9852" s="299" t="s">
        <v>496</v>
      </c>
      <c r="B9852" s="300">
        <v>20</v>
      </c>
      <c r="C9852" s="299" t="s">
        <v>92</v>
      </c>
      <c r="D9852" s="299" t="s">
        <v>53</v>
      </c>
      <c r="E9852" s="302">
        <v>182.31578947368416</v>
      </c>
      <c r="F9852" s="299" t="s">
        <v>187</v>
      </c>
    </row>
    <row r="9853" spans="1:6" x14ac:dyDescent="0.3">
      <c r="A9853" s="299" t="s">
        <v>496</v>
      </c>
      <c r="B9853" s="300">
        <v>20</v>
      </c>
      <c r="C9853" s="299" t="s">
        <v>92</v>
      </c>
      <c r="D9853" s="299" t="s">
        <v>53</v>
      </c>
      <c r="E9853" s="302">
        <v>684.10526315789457</v>
      </c>
      <c r="F9853" s="299" t="s">
        <v>77</v>
      </c>
    </row>
    <row r="9854" spans="1:6" x14ac:dyDescent="0.3">
      <c r="A9854" s="299" t="s">
        <v>496</v>
      </c>
      <c r="B9854" s="300">
        <v>20</v>
      </c>
      <c r="C9854" s="299" t="s">
        <v>92</v>
      </c>
      <c r="D9854" s="299" t="s">
        <v>54</v>
      </c>
      <c r="E9854" s="302">
        <v>213.89473684210532</v>
      </c>
      <c r="F9854" s="299" t="s">
        <v>187</v>
      </c>
    </row>
    <row r="9855" spans="1:6" x14ac:dyDescent="0.3">
      <c r="A9855" s="299" t="s">
        <v>496</v>
      </c>
      <c r="B9855" s="300">
        <v>20</v>
      </c>
      <c r="C9855" s="299" t="s">
        <v>92</v>
      </c>
      <c r="D9855" s="299" t="s">
        <v>54</v>
      </c>
      <c r="E9855" s="302">
        <v>1256.2631578947367</v>
      </c>
      <c r="F9855" s="299" t="s">
        <v>77</v>
      </c>
    </row>
    <row r="9856" spans="1:6" x14ac:dyDescent="0.3">
      <c r="A9856" s="299" t="s">
        <v>496</v>
      </c>
      <c r="B9856" s="300">
        <v>20</v>
      </c>
      <c r="C9856" s="299" t="s">
        <v>92</v>
      </c>
      <c r="D9856" s="299" t="s">
        <v>55</v>
      </c>
      <c r="E9856" s="302">
        <v>158.26315789473685</v>
      </c>
      <c r="F9856" s="299" t="s">
        <v>187</v>
      </c>
    </row>
    <row r="9857" spans="1:6" x14ac:dyDescent="0.3">
      <c r="A9857" s="299" t="s">
        <v>496</v>
      </c>
      <c r="B9857" s="300">
        <v>20</v>
      </c>
      <c r="C9857" s="299" t="s">
        <v>92</v>
      </c>
      <c r="D9857" s="299" t="s">
        <v>55</v>
      </c>
      <c r="E9857" s="302">
        <v>823.52631578947353</v>
      </c>
      <c r="F9857" s="299" t="s">
        <v>77</v>
      </c>
    </row>
    <row r="9858" spans="1:6" x14ac:dyDescent="0.3">
      <c r="A9858" s="299" t="s">
        <v>496</v>
      </c>
      <c r="B9858" s="300">
        <v>20</v>
      </c>
      <c r="C9858" s="299" t="s">
        <v>92</v>
      </c>
      <c r="D9858" s="299" t="s">
        <v>56</v>
      </c>
      <c r="E9858" s="302">
        <v>32.578947368421048</v>
      </c>
      <c r="F9858" s="299" t="s">
        <v>187</v>
      </c>
    </row>
    <row r="9859" spans="1:6" x14ac:dyDescent="0.3">
      <c r="A9859" s="299" t="s">
        <v>496</v>
      </c>
      <c r="B9859" s="300">
        <v>20</v>
      </c>
      <c r="C9859" s="299" t="s">
        <v>92</v>
      </c>
      <c r="D9859" s="299" t="s">
        <v>56</v>
      </c>
      <c r="E9859" s="302">
        <v>72.315789473684205</v>
      </c>
      <c r="F9859" s="299" t="s">
        <v>77</v>
      </c>
    </row>
    <row r="9860" spans="1:6" x14ac:dyDescent="0.3">
      <c r="A9860" s="299" t="s">
        <v>496</v>
      </c>
      <c r="B9860" s="300">
        <v>20</v>
      </c>
      <c r="C9860" s="299" t="s">
        <v>92</v>
      </c>
      <c r="D9860" s="299" t="s">
        <v>57</v>
      </c>
      <c r="E9860" s="302">
        <v>6.0000000000000009</v>
      </c>
      <c r="F9860" s="299" t="s">
        <v>187</v>
      </c>
    </row>
    <row r="9861" spans="1:6" x14ac:dyDescent="0.3">
      <c r="A9861" s="299" t="s">
        <v>496</v>
      </c>
      <c r="B9861" s="300">
        <v>20</v>
      </c>
      <c r="C9861" s="299" t="s">
        <v>92</v>
      </c>
      <c r="D9861" s="299" t="s">
        <v>57</v>
      </c>
      <c r="E9861" s="302">
        <v>17.631578947368425</v>
      </c>
      <c r="F9861" s="299" t="s">
        <v>77</v>
      </c>
    </row>
    <row r="9862" spans="1:6" x14ac:dyDescent="0.3">
      <c r="A9862" s="299" t="s">
        <v>496</v>
      </c>
      <c r="B9862" s="300">
        <v>20</v>
      </c>
      <c r="C9862" s="299" t="s">
        <v>92</v>
      </c>
      <c r="D9862" s="299" t="s">
        <v>58</v>
      </c>
      <c r="E9862" s="302">
        <v>11.000000000000005</v>
      </c>
      <c r="F9862" s="299" t="s">
        <v>187</v>
      </c>
    </row>
    <row r="9863" spans="1:6" x14ac:dyDescent="0.3">
      <c r="A9863" s="299" t="s">
        <v>496</v>
      </c>
      <c r="B9863" s="300">
        <v>20</v>
      </c>
      <c r="C9863" s="299" t="s">
        <v>92</v>
      </c>
      <c r="D9863" s="299" t="s">
        <v>58</v>
      </c>
      <c r="E9863" s="302">
        <v>9.3684210526315805</v>
      </c>
      <c r="F9863" s="299" t="s">
        <v>77</v>
      </c>
    </row>
    <row r="9864" spans="1:6" x14ac:dyDescent="0.3">
      <c r="A9864" s="299" t="s">
        <v>496</v>
      </c>
      <c r="B9864" s="300">
        <v>20</v>
      </c>
      <c r="C9864" s="299" t="s">
        <v>92</v>
      </c>
      <c r="D9864" s="299" t="s">
        <v>59</v>
      </c>
      <c r="E9864" s="302">
        <v>114.31578947368421</v>
      </c>
      <c r="F9864" s="299" t="s">
        <v>187</v>
      </c>
    </row>
    <row r="9865" spans="1:6" x14ac:dyDescent="0.3">
      <c r="A9865" s="299" t="s">
        <v>496</v>
      </c>
      <c r="B9865" s="300">
        <v>20</v>
      </c>
      <c r="C9865" s="299" t="s">
        <v>92</v>
      </c>
      <c r="D9865" s="299" t="s">
        <v>59</v>
      </c>
      <c r="E9865" s="302">
        <v>399.57894736842104</v>
      </c>
      <c r="F9865" s="299" t="s">
        <v>77</v>
      </c>
    </row>
    <row r="9866" spans="1:6" x14ac:dyDescent="0.3">
      <c r="A9866" s="299" t="s">
        <v>496</v>
      </c>
      <c r="B9866" s="300">
        <v>20</v>
      </c>
      <c r="C9866" s="299" t="s">
        <v>92</v>
      </c>
      <c r="D9866" s="299" t="s">
        <v>60</v>
      </c>
      <c r="E9866" s="302">
        <v>100.63157894736842</v>
      </c>
      <c r="F9866" s="299" t="s">
        <v>187</v>
      </c>
    </row>
    <row r="9867" spans="1:6" x14ac:dyDescent="0.3">
      <c r="A9867" s="299" t="s">
        <v>496</v>
      </c>
      <c r="B9867" s="300">
        <v>20</v>
      </c>
      <c r="C9867" s="299" t="s">
        <v>92</v>
      </c>
      <c r="D9867" s="299" t="s">
        <v>60</v>
      </c>
      <c r="E9867" s="302">
        <v>1.2105263157894737</v>
      </c>
      <c r="F9867" s="299" t="s">
        <v>80</v>
      </c>
    </row>
    <row r="9868" spans="1:6" x14ac:dyDescent="0.3">
      <c r="A9868" s="299" t="s">
        <v>496</v>
      </c>
      <c r="B9868" s="300">
        <v>20</v>
      </c>
      <c r="C9868" s="299" t="s">
        <v>92</v>
      </c>
      <c r="D9868" s="299" t="s">
        <v>60</v>
      </c>
      <c r="E9868" s="302">
        <v>391.73684210526312</v>
      </c>
      <c r="F9868" s="299" t="s">
        <v>77</v>
      </c>
    </row>
    <row r="9869" spans="1:6" x14ac:dyDescent="0.3">
      <c r="A9869" s="299" t="s">
        <v>496</v>
      </c>
      <c r="B9869" s="300">
        <v>20</v>
      </c>
      <c r="C9869" s="299" t="s">
        <v>92</v>
      </c>
      <c r="D9869" s="299" t="s">
        <v>61</v>
      </c>
      <c r="E9869" s="302">
        <v>0.99999999999999956</v>
      </c>
      <c r="F9869" s="299" t="s">
        <v>187</v>
      </c>
    </row>
    <row r="9870" spans="1:6" x14ac:dyDescent="0.3">
      <c r="A9870" s="299" t="s">
        <v>496</v>
      </c>
      <c r="B9870" s="300">
        <v>20</v>
      </c>
      <c r="C9870" s="299" t="s">
        <v>92</v>
      </c>
      <c r="D9870" s="299" t="s">
        <v>61</v>
      </c>
      <c r="E9870" s="302">
        <v>18.210526315789473</v>
      </c>
      <c r="F9870" s="299" t="s">
        <v>77</v>
      </c>
    </row>
    <row r="9871" spans="1:6" x14ac:dyDescent="0.3">
      <c r="A9871" s="299" t="s">
        <v>496</v>
      </c>
      <c r="B9871" s="300">
        <v>20</v>
      </c>
      <c r="C9871" s="299" t="s">
        <v>92</v>
      </c>
      <c r="D9871" s="299" t="s">
        <v>62</v>
      </c>
      <c r="E9871" s="302">
        <v>71.15789473684211</v>
      </c>
      <c r="F9871" s="299" t="s">
        <v>187</v>
      </c>
    </row>
    <row r="9872" spans="1:6" x14ac:dyDescent="0.3">
      <c r="A9872" s="299" t="s">
        <v>496</v>
      </c>
      <c r="B9872" s="300">
        <v>20</v>
      </c>
      <c r="C9872" s="299" t="s">
        <v>92</v>
      </c>
      <c r="D9872" s="299" t="s">
        <v>62</v>
      </c>
      <c r="E9872" s="302">
        <v>338</v>
      </c>
      <c r="F9872" s="299" t="s">
        <v>77</v>
      </c>
    </row>
    <row r="9873" spans="1:6" x14ac:dyDescent="0.3">
      <c r="A9873" s="299" t="s">
        <v>496</v>
      </c>
      <c r="B9873" s="300">
        <v>20</v>
      </c>
      <c r="C9873" s="299" t="s">
        <v>92</v>
      </c>
      <c r="D9873" s="299" t="s">
        <v>63</v>
      </c>
      <c r="E9873" s="302">
        <v>63.000000000000028</v>
      </c>
      <c r="F9873" s="299" t="s">
        <v>187</v>
      </c>
    </row>
    <row r="9874" spans="1:6" x14ac:dyDescent="0.3">
      <c r="A9874" s="299" t="s">
        <v>496</v>
      </c>
      <c r="B9874" s="300">
        <v>20</v>
      </c>
      <c r="C9874" s="299" t="s">
        <v>92</v>
      </c>
      <c r="D9874" s="299" t="s">
        <v>63</v>
      </c>
      <c r="E9874" s="302">
        <v>390.52631578947364</v>
      </c>
      <c r="F9874" s="299" t="s">
        <v>77</v>
      </c>
    </row>
    <row r="9875" spans="1:6" x14ac:dyDescent="0.3">
      <c r="A9875" s="299" t="s">
        <v>496</v>
      </c>
      <c r="B9875" s="300">
        <v>20</v>
      </c>
      <c r="C9875" s="299" t="s">
        <v>92</v>
      </c>
      <c r="D9875" s="299" t="s">
        <v>64</v>
      </c>
      <c r="E9875" s="302">
        <v>24.157894736842103</v>
      </c>
      <c r="F9875" s="299" t="s">
        <v>187</v>
      </c>
    </row>
    <row r="9876" spans="1:6" x14ac:dyDescent="0.3">
      <c r="A9876" s="299" t="s">
        <v>496</v>
      </c>
      <c r="B9876" s="300">
        <v>20</v>
      </c>
      <c r="C9876" s="299" t="s">
        <v>92</v>
      </c>
      <c r="D9876" s="299" t="s">
        <v>64</v>
      </c>
      <c r="E9876" s="302">
        <v>166.8947368421052</v>
      </c>
      <c r="F9876" s="299" t="s">
        <v>77</v>
      </c>
    </row>
    <row r="9877" spans="1:6" x14ac:dyDescent="0.3">
      <c r="A9877" s="299" t="s">
        <v>496</v>
      </c>
      <c r="B9877" s="300">
        <v>20</v>
      </c>
      <c r="C9877" s="299" t="s">
        <v>92</v>
      </c>
      <c r="D9877" s="299" t="s">
        <v>65</v>
      </c>
      <c r="E9877" s="302">
        <v>59.052631578947384</v>
      </c>
      <c r="F9877" s="299" t="s">
        <v>187</v>
      </c>
    </row>
    <row r="9878" spans="1:6" x14ac:dyDescent="0.3">
      <c r="A9878" s="299" t="s">
        <v>496</v>
      </c>
      <c r="B9878" s="300">
        <v>20</v>
      </c>
      <c r="C9878" s="299" t="s">
        <v>92</v>
      </c>
      <c r="D9878" s="299" t="s">
        <v>65</v>
      </c>
      <c r="E9878" s="302">
        <v>107.68421052631582</v>
      </c>
      <c r="F9878" s="299" t="s">
        <v>77</v>
      </c>
    </row>
    <row r="9879" spans="1:6" x14ac:dyDescent="0.3">
      <c r="A9879" s="299" t="s">
        <v>496</v>
      </c>
      <c r="B9879" s="300">
        <v>20</v>
      </c>
      <c r="C9879" s="299" t="s">
        <v>92</v>
      </c>
      <c r="D9879" s="299" t="s">
        <v>67</v>
      </c>
      <c r="E9879" s="302">
        <v>0.63157894736842102</v>
      </c>
      <c r="F9879" s="299" t="s">
        <v>77</v>
      </c>
    </row>
    <row r="9880" spans="1:6" x14ac:dyDescent="0.3">
      <c r="A9880" s="299" t="s">
        <v>496</v>
      </c>
      <c r="B9880" s="300">
        <v>21</v>
      </c>
      <c r="C9880" s="299" t="s">
        <v>91</v>
      </c>
      <c r="D9880" s="299" t="s">
        <v>47</v>
      </c>
      <c r="E9880" s="302">
        <v>21.842105263157894</v>
      </c>
      <c r="F9880" s="299" t="s">
        <v>187</v>
      </c>
    </row>
    <row r="9881" spans="1:6" x14ac:dyDescent="0.3">
      <c r="A9881" s="299" t="s">
        <v>496</v>
      </c>
      <c r="B9881" s="300">
        <v>21</v>
      </c>
      <c r="C9881" s="299" t="s">
        <v>91</v>
      </c>
      <c r="D9881" s="299" t="s">
        <v>47</v>
      </c>
      <c r="E9881" s="302">
        <v>65.578947368421055</v>
      </c>
      <c r="F9881" s="299" t="s">
        <v>80</v>
      </c>
    </row>
    <row r="9882" spans="1:6" x14ac:dyDescent="0.3">
      <c r="A9882" s="299" t="s">
        <v>496</v>
      </c>
      <c r="B9882" s="300">
        <v>21</v>
      </c>
      <c r="C9882" s="299" t="s">
        <v>91</v>
      </c>
      <c r="D9882" s="299" t="s">
        <v>47</v>
      </c>
      <c r="E9882" s="302">
        <v>22.789473684210527</v>
      </c>
      <c r="F9882" s="299" t="s">
        <v>188</v>
      </c>
    </row>
    <row r="9883" spans="1:6" x14ac:dyDescent="0.3">
      <c r="A9883" s="299" t="s">
        <v>496</v>
      </c>
      <c r="B9883" s="300">
        <v>21</v>
      </c>
      <c r="C9883" s="299" t="s">
        <v>91</v>
      </c>
      <c r="D9883" s="299" t="s">
        <v>47</v>
      </c>
      <c r="E9883" s="302">
        <v>50</v>
      </c>
      <c r="F9883" s="299" t="s">
        <v>77</v>
      </c>
    </row>
    <row r="9884" spans="1:6" x14ac:dyDescent="0.3">
      <c r="A9884" s="299" t="s">
        <v>496</v>
      </c>
      <c r="B9884" s="300">
        <v>21</v>
      </c>
      <c r="C9884" s="299" t="s">
        <v>91</v>
      </c>
      <c r="D9884" s="299" t="s">
        <v>48</v>
      </c>
      <c r="E9884" s="302">
        <v>20.421052631578949</v>
      </c>
      <c r="F9884" s="299" t="s">
        <v>77</v>
      </c>
    </row>
    <row r="9885" spans="1:6" x14ac:dyDescent="0.3">
      <c r="A9885" s="299" t="s">
        <v>496</v>
      </c>
      <c r="B9885" s="300">
        <v>21</v>
      </c>
      <c r="C9885" s="299" t="s">
        <v>91</v>
      </c>
      <c r="D9885" s="299" t="s">
        <v>49</v>
      </c>
      <c r="E9885" s="302">
        <v>10.947368421052637</v>
      </c>
      <c r="F9885" s="299" t="s">
        <v>187</v>
      </c>
    </row>
    <row r="9886" spans="1:6" x14ac:dyDescent="0.3">
      <c r="A9886" s="299" t="s">
        <v>496</v>
      </c>
      <c r="B9886" s="300">
        <v>21</v>
      </c>
      <c r="C9886" s="299" t="s">
        <v>91</v>
      </c>
      <c r="D9886" s="299" t="s">
        <v>49</v>
      </c>
      <c r="E9886" s="302">
        <v>0.99999999999999956</v>
      </c>
      <c r="F9886" s="299" t="s">
        <v>81</v>
      </c>
    </row>
    <row r="9887" spans="1:6" x14ac:dyDescent="0.3">
      <c r="A9887" s="299" t="s">
        <v>496</v>
      </c>
      <c r="B9887" s="300">
        <v>21</v>
      </c>
      <c r="C9887" s="299" t="s">
        <v>91</v>
      </c>
      <c r="D9887" s="299" t="s">
        <v>49</v>
      </c>
      <c r="E9887" s="302">
        <v>183.63157894736847</v>
      </c>
      <c r="F9887" s="299" t="s">
        <v>77</v>
      </c>
    </row>
    <row r="9888" spans="1:6" x14ac:dyDescent="0.3">
      <c r="A9888" s="299" t="s">
        <v>496</v>
      </c>
      <c r="B9888" s="300">
        <v>21</v>
      </c>
      <c r="C9888" s="299" t="s">
        <v>91</v>
      </c>
      <c r="D9888" s="299" t="s">
        <v>50</v>
      </c>
      <c r="E9888" s="302">
        <v>1.9999999999999991</v>
      </c>
      <c r="F9888" s="299" t="s">
        <v>77</v>
      </c>
    </row>
    <row r="9889" spans="1:6" x14ac:dyDescent="0.3">
      <c r="A9889" s="299" t="s">
        <v>496</v>
      </c>
      <c r="B9889" s="300">
        <v>21</v>
      </c>
      <c r="C9889" s="299" t="s">
        <v>91</v>
      </c>
      <c r="D9889" s="299" t="s">
        <v>51</v>
      </c>
      <c r="E9889" s="302">
        <v>0.99999999999999956</v>
      </c>
      <c r="F9889" s="299" t="s">
        <v>187</v>
      </c>
    </row>
    <row r="9890" spans="1:6" x14ac:dyDescent="0.3">
      <c r="A9890" s="299" t="s">
        <v>496</v>
      </c>
      <c r="B9890" s="300">
        <v>21</v>
      </c>
      <c r="C9890" s="299" t="s">
        <v>91</v>
      </c>
      <c r="D9890" s="299" t="s">
        <v>51</v>
      </c>
      <c r="E9890" s="302">
        <v>6.9999999999999973</v>
      </c>
      <c r="F9890" s="299" t="s">
        <v>77</v>
      </c>
    </row>
    <row r="9891" spans="1:6" x14ac:dyDescent="0.3">
      <c r="A9891" s="299" t="s">
        <v>496</v>
      </c>
      <c r="B9891" s="300">
        <v>21</v>
      </c>
      <c r="C9891" s="299" t="s">
        <v>91</v>
      </c>
      <c r="D9891" s="299" t="s">
        <v>52</v>
      </c>
      <c r="E9891" s="302">
        <v>42.789473684210527</v>
      </c>
      <c r="F9891" s="299" t="s">
        <v>187</v>
      </c>
    </row>
    <row r="9892" spans="1:6" x14ac:dyDescent="0.3">
      <c r="A9892" s="299" t="s">
        <v>496</v>
      </c>
      <c r="B9892" s="300">
        <v>21</v>
      </c>
      <c r="C9892" s="299" t="s">
        <v>91</v>
      </c>
      <c r="D9892" s="299" t="s">
        <v>52</v>
      </c>
      <c r="E9892" s="302">
        <v>308.36842105263162</v>
      </c>
      <c r="F9892" s="299" t="s">
        <v>77</v>
      </c>
    </row>
    <row r="9893" spans="1:6" x14ac:dyDescent="0.3">
      <c r="A9893" s="299" t="s">
        <v>496</v>
      </c>
      <c r="B9893" s="300">
        <v>21</v>
      </c>
      <c r="C9893" s="299" t="s">
        <v>91</v>
      </c>
      <c r="D9893" s="299" t="s">
        <v>53</v>
      </c>
      <c r="E9893" s="302">
        <v>596.26315789473699</v>
      </c>
      <c r="F9893" s="299" t="s">
        <v>187</v>
      </c>
    </row>
    <row r="9894" spans="1:6" x14ac:dyDescent="0.3">
      <c r="A9894" s="299" t="s">
        <v>496</v>
      </c>
      <c r="B9894" s="300">
        <v>21</v>
      </c>
      <c r="C9894" s="299" t="s">
        <v>91</v>
      </c>
      <c r="D9894" s="299" t="s">
        <v>53</v>
      </c>
      <c r="E9894" s="302">
        <v>539.9473684210526</v>
      </c>
      <c r="F9894" s="299" t="s">
        <v>77</v>
      </c>
    </row>
    <row r="9895" spans="1:6" x14ac:dyDescent="0.3">
      <c r="A9895" s="299" t="s">
        <v>496</v>
      </c>
      <c r="B9895" s="300">
        <v>21</v>
      </c>
      <c r="C9895" s="299" t="s">
        <v>91</v>
      </c>
      <c r="D9895" s="299" t="s">
        <v>54</v>
      </c>
      <c r="E9895" s="302">
        <v>68.473684210526329</v>
      </c>
      <c r="F9895" s="299" t="s">
        <v>187</v>
      </c>
    </row>
    <row r="9896" spans="1:6" x14ac:dyDescent="0.3">
      <c r="A9896" s="299" t="s">
        <v>496</v>
      </c>
      <c r="B9896" s="300">
        <v>21</v>
      </c>
      <c r="C9896" s="299" t="s">
        <v>91</v>
      </c>
      <c r="D9896" s="299" t="s">
        <v>54</v>
      </c>
      <c r="E9896" s="302">
        <v>0.15789473684210525</v>
      </c>
      <c r="F9896" s="299" t="s">
        <v>80</v>
      </c>
    </row>
    <row r="9897" spans="1:6" x14ac:dyDescent="0.3">
      <c r="A9897" s="299" t="s">
        <v>496</v>
      </c>
      <c r="B9897" s="300">
        <v>21</v>
      </c>
      <c r="C9897" s="299" t="s">
        <v>91</v>
      </c>
      <c r="D9897" s="299" t="s">
        <v>54</v>
      </c>
      <c r="E9897" s="302">
        <v>323.78947368421052</v>
      </c>
      <c r="F9897" s="299" t="s">
        <v>77</v>
      </c>
    </row>
    <row r="9898" spans="1:6" x14ac:dyDescent="0.3">
      <c r="A9898" s="299" t="s">
        <v>496</v>
      </c>
      <c r="B9898" s="300">
        <v>21</v>
      </c>
      <c r="C9898" s="299" t="s">
        <v>91</v>
      </c>
      <c r="D9898" s="299" t="s">
        <v>55</v>
      </c>
      <c r="E9898" s="302">
        <v>180.05263157894737</v>
      </c>
      <c r="F9898" s="299" t="s">
        <v>187</v>
      </c>
    </row>
    <row r="9899" spans="1:6" x14ac:dyDescent="0.3">
      <c r="A9899" s="299" t="s">
        <v>496</v>
      </c>
      <c r="B9899" s="300">
        <v>21</v>
      </c>
      <c r="C9899" s="299" t="s">
        <v>91</v>
      </c>
      <c r="D9899" s="299" t="s">
        <v>55</v>
      </c>
      <c r="E9899" s="302">
        <v>950.10526315789457</v>
      </c>
      <c r="F9899" s="299" t="s">
        <v>77</v>
      </c>
    </row>
    <row r="9900" spans="1:6" x14ac:dyDescent="0.3">
      <c r="A9900" s="299" t="s">
        <v>496</v>
      </c>
      <c r="B9900" s="300">
        <v>21</v>
      </c>
      <c r="C9900" s="299" t="s">
        <v>91</v>
      </c>
      <c r="D9900" s="299" t="s">
        <v>56</v>
      </c>
      <c r="E9900" s="302">
        <v>21.736842105263161</v>
      </c>
      <c r="F9900" s="299" t="s">
        <v>187</v>
      </c>
    </row>
    <row r="9901" spans="1:6" x14ac:dyDescent="0.3">
      <c r="A9901" s="299" t="s">
        <v>496</v>
      </c>
      <c r="B9901" s="300">
        <v>21</v>
      </c>
      <c r="C9901" s="299" t="s">
        <v>91</v>
      </c>
      <c r="D9901" s="299" t="s">
        <v>56</v>
      </c>
      <c r="E9901" s="302">
        <v>11.736842105263161</v>
      </c>
      <c r="F9901" s="299" t="s">
        <v>77</v>
      </c>
    </row>
    <row r="9902" spans="1:6" x14ac:dyDescent="0.3">
      <c r="A9902" s="299" t="s">
        <v>496</v>
      </c>
      <c r="B9902" s="300">
        <v>21</v>
      </c>
      <c r="C9902" s="299" t="s">
        <v>91</v>
      </c>
      <c r="D9902" s="299" t="s">
        <v>57</v>
      </c>
      <c r="E9902" s="302">
        <v>11.631578947368425</v>
      </c>
      <c r="F9902" s="299" t="s">
        <v>187</v>
      </c>
    </row>
    <row r="9903" spans="1:6" x14ac:dyDescent="0.3">
      <c r="A9903" s="299" t="s">
        <v>496</v>
      </c>
      <c r="B9903" s="300">
        <v>21</v>
      </c>
      <c r="C9903" s="299" t="s">
        <v>91</v>
      </c>
      <c r="D9903" s="299" t="s">
        <v>57</v>
      </c>
      <c r="E9903" s="302">
        <v>5.7894736842105265</v>
      </c>
      <c r="F9903" s="299" t="s">
        <v>77</v>
      </c>
    </row>
    <row r="9904" spans="1:6" x14ac:dyDescent="0.3">
      <c r="A9904" s="299" t="s">
        <v>496</v>
      </c>
      <c r="B9904" s="300">
        <v>21</v>
      </c>
      <c r="C9904" s="299" t="s">
        <v>91</v>
      </c>
      <c r="D9904" s="299" t="s">
        <v>58</v>
      </c>
      <c r="E9904" s="302">
        <v>7.1052631578947345</v>
      </c>
      <c r="F9904" s="299" t="s">
        <v>187</v>
      </c>
    </row>
    <row r="9905" spans="1:6" x14ac:dyDescent="0.3">
      <c r="A9905" s="299" t="s">
        <v>496</v>
      </c>
      <c r="B9905" s="300">
        <v>21</v>
      </c>
      <c r="C9905" s="299" t="s">
        <v>91</v>
      </c>
      <c r="D9905" s="299" t="s">
        <v>58</v>
      </c>
      <c r="E9905" s="302">
        <v>6.9473684210526301</v>
      </c>
      <c r="F9905" s="299" t="s">
        <v>77</v>
      </c>
    </row>
    <row r="9906" spans="1:6" x14ac:dyDescent="0.3">
      <c r="A9906" s="299" t="s">
        <v>496</v>
      </c>
      <c r="B9906" s="300">
        <v>21</v>
      </c>
      <c r="C9906" s="299" t="s">
        <v>91</v>
      </c>
      <c r="D9906" s="299" t="s">
        <v>59</v>
      </c>
      <c r="E9906" s="302">
        <v>25.000000000000014</v>
      </c>
      <c r="F9906" s="299" t="s">
        <v>187</v>
      </c>
    </row>
    <row r="9907" spans="1:6" x14ac:dyDescent="0.3">
      <c r="A9907" s="299" t="s">
        <v>496</v>
      </c>
      <c r="B9907" s="300">
        <v>21</v>
      </c>
      <c r="C9907" s="299" t="s">
        <v>91</v>
      </c>
      <c r="D9907" s="299" t="s">
        <v>59</v>
      </c>
      <c r="E9907" s="302">
        <v>60.421052631578938</v>
      </c>
      <c r="F9907" s="299" t="s">
        <v>77</v>
      </c>
    </row>
    <row r="9908" spans="1:6" x14ac:dyDescent="0.3">
      <c r="A9908" s="299" t="s">
        <v>496</v>
      </c>
      <c r="B9908" s="300">
        <v>21</v>
      </c>
      <c r="C9908" s="299" t="s">
        <v>91</v>
      </c>
      <c r="D9908" s="299" t="s">
        <v>60</v>
      </c>
      <c r="E9908" s="302">
        <v>36.052631578947363</v>
      </c>
      <c r="F9908" s="299" t="s">
        <v>187</v>
      </c>
    </row>
    <row r="9909" spans="1:6" x14ac:dyDescent="0.3">
      <c r="A9909" s="299" t="s">
        <v>496</v>
      </c>
      <c r="B9909" s="300">
        <v>21</v>
      </c>
      <c r="C9909" s="299" t="s">
        <v>91</v>
      </c>
      <c r="D9909" s="299" t="s">
        <v>60</v>
      </c>
      <c r="E9909" s="302">
        <v>129</v>
      </c>
      <c r="F9909" s="299" t="s">
        <v>77</v>
      </c>
    </row>
    <row r="9910" spans="1:6" x14ac:dyDescent="0.3">
      <c r="A9910" s="299" t="s">
        <v>496</v>
      </c>
      <c r="B9910" s="300">
        <v>21</v>
      </c>
      <c r="C9910" s="299" t="s">
        <v>91</v>
      </c>
      <c r="D9910" s="299" t="s">
        <v>61</v>
      </c>
      <c r="E9910" s="302">
        <v>70.94736842105263</v>
      </c>
      <c r="F9910" s="299" t="s">
        <v>77</v>
      </c>
    </row>
    <row r="9911" spans="1:6" x14ac:dyDescent="0.3">
      <c r="A9911" s="299" t="s">
        <v>496</v>
      </c>
      <c r="B9911" s="300">
        <v>21</v>
      </c>
      <c r="C9911" s="299" t="s">
        <v>91</v>
      </c>
      <c r="D9911" s="299" t="s">
        <v>62</v>
      </c>
      <c r="E9911" s="302">
        <v>46.999999999999993</v>
      </c>
      <c r="F9911" s="299" t="s">
        <v>187</v>
      </c>
    </row>
    <row r="9912" spans="1:6" x14ac:dyDescent="0.3">
      <c r="A9912" s="299" t="s">
        <v>496</v>
      </c>
      <c r="B9912" s="300">
        <v>21</v>
      </c>
      <c r="C9912" s="299" t="s">
        <v>91</v>
      </c>
      <c r="D9912" s="299" t="s">
        <v>62</v>
      </c>
      <c r="E9912" s="302">
        <v>100.73684210526315</v>
      </c>
      <c r="F9912" s="299" t="s">
        <v>77</v>
      </c>
    </row>
    <row r="9913" spans="1:6" x14ac:dyDescent="0.3">
      <c r="A9913" s="299" t="s">
        <v>496</v>
      </c>
      <c r="B9913" s="300">
        <v>21</v>
      </c>
      <c r="C9913" s="299" t="s">
        <v>91</v>
      </c>
      <c r="D9913" s="299" t="s">
        <v>63</v>
      </c>
      <c r="E9913" s="302">
        <v>12.000000000000002</v>
      </c>
      <c r="F9913" s="299" t="s">
        <v>187</v>
      </c>
    </row>
    <row r="9914" spans="1:6" x14ac:dyDescent="0.3">
      <c r="A9914" s="299" t="s">
        <v>496</v>
      </c>
      <c r="B9914" s="300">
        <v>21</v>
      </c>
      <c r="C9914" s="299" t="s">
        <v>91</v>
      </c>
      <c r="D9914" s="299" t="s">
        <v>63</v>
      </c>
      <c r="E9914" s="302">
        <v>425.52631578947398</v>
      </c>
      <c r="F9914" s="299" t="s">
        <v>77</v>
      </c>
    </row>
    <row r="9915" spans="1:6" x14ac:dyDescent="0.3">
      <c r="A9915" s="299" t="s">
        <v>496</v>
      </c>
      <c r="B9915" s="300">
        <v>21</v>
      </c>
      <c r="C9915" s="299" t="s">
        <v>91</v>
      </c>
      <c r="D9915" s="299" t="s">
        <v>64</v>
      </c>
      <c r="E9915" s="302">
        <v>13.999999999999995</v>
      </c>
      <c r="F9915" s="299" t="s">
        <v>187</v>
      </c>
    </row>
    <row r="9916" spans="1:6" x14ac:dyDescent="0.3">
      <c r="A9916" s="299" t="s">
        <v>496</v>
      </c>
      <c r="B9916" s="300">
        <v>21</v>
      </c>
      <c r="C9916" s="299" t="s">
        <v>91</v>
      </c>
      <c r="D9916" s="299" t="s">
        <v>64</v>
      </c>
      <c r="E9916" s="302">
        <v>67.631578947368439</v>
      </c>
      <c r="F9916" s="299" t="s">
        <v>77</v>
      </c>
    </row>
    <row r="9917" spans="1:6" x14ac:dyDescent="0.3">
      <c r="A9917" s="299" t="s">
        <v>496</v>
      </c>
      <c r="B9917" s="300">
        <v>21</v>
      </c>
      <c r="C9917" s="299" t="s">
        <v>91</v>
      </c>
      <c r="D9917" s="299" t="s">
        <v>65</v>
      </c>
      <c r="E9917" s="302">
        <v>106.47368421052636</v>
      </c>
      <c r="F9917" s="299" t="s">
        <v>187</v>
      </c>
    </row>
    <row r="9918" spans="1:6" x14ac:dyDescent="0.3">
      <c r="A9918" s="299" t="s">
        <v>496</v>
      </c>
      <c r="B9918" s="300">
        <v>21</v>
      </c>
      <c r="C9918" s="299" t="s">
        <v>91</v>
      </c>
      <c r="D9918" s="299" t="s">
        <v>65</v>
      </c>
      <c r="E9918" s="302">
        <v>141.5263157894737</v>
      </c>
      <c r="F9918" s="299" t="s">
        <v>77</v>
      </c>
    </row>
    <row r="9919" spans="1:6" x14ac:dyDescent="0.3">
      <c r="A9919" s="299" t="s">
        <v>496</v>
      </c>
      <c r="B9919" s="300">
        <v>21</v>
      </c>
      <c r="C9919" s="299" t="s">
        <v>91</v>
      </c>
      <c r="D9919" s="299" t="s">
        <v>67</v>
      </c>
      <c r="E9919" s="302">
        <v>0.99999999999999956</v>
      </c>
      <c r="F9919" s="299" t="s">
        <v>77</v>
      </c>
    </row>
    <row r="9920" spans="1:6" x14ac:dyDescent="0.3">
      <c r="A9920" s="299" t="s">
        <v>496</v>
      </c>
      <c r="B9920" s="300">
        <v>21</v>
      </c>
      <c r="C9920" s="299" t="s">
        <v>92</v>
      </c>
      <c r="D9920" s="299" t="s">
        <v>47</v>
      </c>
      <c r="E9920" s="302">
        <v>58.526315789473713</v>
      </c>
      <c r="F9920" s="299" t="s">
        <v>187</v>
      </c>
    </row>
    <row r="9921" spans="1:6" x14ac:dyDescent="0.3">
      <c r="A9921" s="299" t="s">
        <v>496</v>
      </c>
      <c r="B9921" s="300">
        <v>21</v>
      </c>
      <c r="C9921" s="299" t="s">
        <v>92</v>
      </c>
      <c r="D9921" s="299" t="s">
        <v>47</v>
      </c>
      <c r="E9921" s="302">
        <v>6.9999999999999973</v>
      </c>
      <c r="F9921" s="299" t="s">
        <v>81</v>
      </c>
    </row>
    <row r="9922" spans="1:6" x14ac:dyDescent="0.3">
      <c r="A9922" s="299" t="s">
        <v>496</v>
      </c>
      <c r="B9922" s="300">
        <v>21</v>
      </c>
      <c r="C9922" s="299" t="s">
        <v>92</v>
      </c>
      <c r="D9922" s="299" t="s">
        <v>47</v>
      </c>
      <c r="E9922" s="302">
        <v>6.2631578947368416</v>
      </c>
      <c r="F9922" s="299" t="s">
        <v>80</v>
      </c>
    </row>
    <row r="9923" spans="1:6" x14ac:dyDescent="0.3">
      <c r="A9923" s="299" t="s">
        <v>496</v>
      </c>
      <c r="B9923" s="300">
        <v>21</v>
      </c>
      <c r="C9923" s="299" t="s">
        <v>92</v>
      </c>
      <c r="D9923" s="299" t="s">
        <v>47</v>
      </c>
      <c r="E9923" s="302">
        <v>41.368421052631582</v>
      </c>
      <c r="F9923" s="299" t="s">
        <v>188</v>
      </c>
    </row>
    <row r="9924" spans="1:6" x14ac:dyDescent="0.3">
      <c r="A9924" s="299" t="s">
        <v>496</v>
      </c>
      <c r="B9924" s="300">
        <v>21</v>
      </c>
      <c r="C9924" s="299" t="s">
        <v>92</v>
      </c>
      <c r="D9924" s="299" t="s">
        <v>47</v>
      </c>
      <c r="E9924" s="302">
        <v>80.473684210526315</v>
      </c>
      <c r="F9924" s="299" t="s">
        <v>77</v>
      </c>
    </row>
    <row r="9925" spans="1:6" x14ac:dyDescent="0.3">
      <c r="A9925" s="299" t="s">
        <v>496</v>
      </c>
      <c r="B9925" s="300">
        <v>21</v>
      </c>
      <c r="C9925" s="299" t="s">
        <v>92</v>
      </c>
      <c r="D9925" s="299" t="s">
        <v>48</v>
      </c>
      <c r="E9925" s="302">
        <v>20.000000000000004</v>
      </c>
      <c r="F9925" s="299" t="s">
        <v>77</v>
      </c>
    </row>
    <row r="9926" spans="1:6" x14ac:dyDescent="0.3">
      <c r="A9926" s="299" t="s">
        <v>496</v>
      </c>
      <c r="B9926" s="300">
        <v>21</v>
      </c>
      <c r="C9926" s="299" t="s">
        <v>92</v>
      </c>
      <c r="D9926" s="299" t="s">
        <v>49</v>
      </c>
      <c r="E9926" s="302">
        <v>26.473684210526322</v>
      </c>
      <c r="F9926" s="299" t="s">
        <v>187</v>
      </c>
    </row>
    <row r="9927" spans="1:6" x14ac:dyDescent="0.3">
      <c r="A9927" s="299" t="s">
        <v>496</v>
      </c>
      <c r="B9927" s="300">
        <v>21</v>
      </c>
      <c r="C9927" s="299" t="s">
        <v>92</v>
      </c>
      <c r="D9927" s="299" t="s">
        <v>49</v>
      </c>
      <c r="E9927" s="302">
        <v>178.57894736842107</v>
      </c>
      <c r="F9927" s="299" t="s">
        <v>77</v>
      </c>
    </row>
    <row r="9928" spans="1:6" x14ac:dyDescent="0.3">
      <c r="A9928" s="299" t="s">
        <v>496</v>
      </c>
      <c r="B9928" s="300">
        <v>21</v>
      </c>
      <c r="C9928" s="299" t="s">
        <v>92</v>
      </c>
      <c r="D9928" s="299" t="s">
        <v>50</v>
      </c>
      <c r="E9928" s="302">
        <v>0.99999999999999956</v>
      </c>
      <c r="F9928" s="299" t="s">
        <v>77</v>
      </c>
    </row>
    <row r="9929" spans="1:6" x14ac:dyDescent="0.3">
      <c r="A9929" s="299" t="s">
        <v>496</v>
      </c>
      <c r="B9929" s="300">
        <v>21</v>
      </c>
      <c r="C9929" s="299" t="s">
        <v>92</v>
      </c>
      <c r="D9929" s="299" t="s">
        <v>51</v>
      </c>
      <c r="E9929" s="302">
        <v>3.0000000000000004</v>
      </c>
      <c r="F9929" s="299" t="s">
        <v>77</v>
      </c>
    </row>
    <row r="9930" spans="1:6" x14ac:dyDescent="0.3">
      <c r="A9930" s="299" t="s">
        <v>496</v>
      </c>
      <c r="B9930" s="300">
        <v>21</v>
      </c>
      <c r="C9930" s="299" t="s">
        <v>92</v>
      </c>
      <c r="D9930" s="299" t="s">
        <v>52</v>
      </c>
      <c r="E9930" s="302">
        <v>92.315789473684177</v>
      </c>
      <c r="F9930" s="299" t="s">
        <v>187</v>
      </c>
    </row>
    <row r="9931" spans="1:6" x14ac:dyDescent="0.3">
      <c r="A9931" s="299" t="s">
        <v>496</v>
      </c>
      <c r="B9931" s="300">
        <v>21</v>
      </c>
      <c r="C9931" s="299" t="s">
        <v>92</v>
      </c>
      <c r="D9931" s="299" t="s">
        <v>52</v>
      </c>
      <c r="E9931" s="302">
        <v>249.84210526315795</v>
      </c>
      <c r="F9931" s="299" t="s">
        <v>77</v>
      </c>
    </row>
    <row r="9932" spans="1:6" x14ac:dyDescent="0.3">
      <c r="A9932" s="299" t="s">
        <v>496</v>
      </c>
      <c r="B9932" s="300">
        <v>21</v>
      </c>
      <c r="C9932" s="299" t="s">
        <v>92</v>
      </c>
      <c r="D9932" s="299" t="s">
        <v>53</v>
      </c>
      <c r="E9932" s="302">
        <v>221.8947368421052</v>
      </c>
      <c r="F9932" s="299" t="s">
        <v>187</v>
      </c>
    </row>
    <row r="9933" spans="1:6" x14ac:dyDescent="0.3">
      <c r="A9933" s="299" t="s">
        <v>496</v>
      </c>
      <c r="B9933" s="300">
        <v>21</v>
      </c>
      <c r="C9933" s="299" t="s">
        <v>92</v>
      </c>
      <c r="D9933" s="299" t="s">
        <v>53</v>
      </c>
      <c r="E9933" s="302">
        <v>359.47368421052636</v>
      </c>
      <c r="F9933" s="299" t="s">
        <v>77</v>
      </c>
    </row>
    <row r="9934" spans="1:6" x14ac:dyDescent="0.3">
      <c r="A9934" s="299" t="s">
        <v>496</v>
      </c>
      <c r="B9934" s="300">
        <v>21</v>
      </c>
      <c r="C9934" s="299" t="s">
        <v>92</v>
      </c>
      <c r="D9934" s="299" t="s">
        <v>54</v>
      </c>
      <c r="E9934" s="302">
        <v>33.73684210526315</v>
      </c>
      <c r="F9934" s="299" t="s">
        <v>187</v>
      </c>
    </row>
    <row r="9935" spans="1:6" x14ac:dyDescent="0.3">
      <c r="A9935" s="299" t="s">
        <v>496</v>
      </c>
      <c r="B9935" s="300">
        <v>21</v>
      </c>
      <c r="C9935" s="299" t="s">
        <v>92</v>
      </c>
      <c r="D9935" s="299" t="s">
        <v>54</v>
      </c>
      <c r="E9935" s="302">
        <v>6.052631578947369</v>
      </c>
      <c r="F9935" s="299" t="s">
        <v>80</v>
      </c>
    </row>
    <row r="9936" spans="1:6" x14ac:dyDescent="0.3">
      <c r="A9936" s="299" t="s">
        <v>496</v>
      </c>
      <c r="B9936" s="300">
        <v>21</v>
      </c>
      <c r="C9936" s="299" t="s">
        <v>92</v>
      </c>
      <c r="D9936" s="299" t="s">
        <v>54</v>
      </c>
      <c r="E9936" s="302">
        <v>1222.6842105263158</v>
      </c>
      <c r="F9936" s="299" t="s">
        <v>77</v>
      </c>
    </row>
    <row r="9937" spans="1:6" x14ac:dyDescent="0.3">
      <c r="A9937" s="299" t="s">
        <v>496</v>
      </c>
      <c r="B9937" s="300">
        <v>21</v>
      </c>
      <c r="C9937" s="299" t="s">
        <v>92</v>
      </c>
      <c r="D9937" s="299" t="s">
        <v>55</v>
      </c>
      <c r="E9937" s="302">
        <v>163.31578947368422</v>
      </c>
      <c r="F9937" s="299" t="s">
        <v>187</v>
      </c>
    </row>
    <row r="9938" spans="1:6" x14ac:dyDescent="0.3">
      <c r="A9938" s="299" t="s">
        <v>496</v>
      </c>
      <c r="B9938" s="300">
        <v>21</v>
      </c>
      <c r="C9938" s="299" t="s">
        <v>92</v>
      </c>
      <c r="D9938" s="299" t="s">
        <v>55</v>
      </c>
      <c r="E9938" s="302">
        <v>659.57894736842104</v>
      </c>
      <c r="F9938" s="299" t="s">
        <v>77</v>
      </c>
    </row>
    <row r="9939" spans="1:6" x14ac:dyDescent="0.3">
      <c r="A9939" s="299" t="s">
        <v>496</v>
      </c>
      <c r="B9939" s="300">
        <v>21</v>
      </c>
      <c r="C9939" s="299" t="s">
        <v>92</v>
      </c>
      <c r="D9939" s="299" t="s">
        <v>56</v>
      </c>
      <c r="E9939" s="302">
        <v>17.789473684210527</v>
      </c>
      <c r="F9939" s="299" t="s">
        <v>187</v>
      </c>
    </row>
    <row r="9940" spans="1:6" x14ac:dyDescent="0.3">
      <c r="A9940" s="299" t="s">
        <v>496</v>
      </c>
      <c r="B9940" s="300">
        <v>21</v>
      </c>
      <c r="C9940" s="299" t="s">
        <v>92</v>
      </c>
      <c r="D9940" s="299" t="s">
        <v>56</v>
      </c>
      <c r="E9940" s="302">
        <v>11.000000000000005</v>
      </c>
      <c r="F9940" s="299" t="s">
        <v>77</v>
      </c>
    </row>
    <row r="9941" spans="1:6" x14ac:dyDescent="0.3">
      <c r="A9941" s="299" t="s">
        <v>496</v>
      </c>
      <c r="B9941" s="300">
        <v>21</v>
      </c>
      <c r="C9941" s="299" t="s">
        <v>92</v>
      </c>
      <c r="D9941" s="299" t="s">
        <v>57</v>
      </c>
      <c r="E9941" s="302">
        <v>5.6842105263157894</v>
      </c>
      <c r="F9941" s="299" t="s">
        <v>187</v>
      </c>
    </row>
    <row r="9942" spans="1:6" x14ac:dyDescent="0.3">
      <c r="A9942" s="299" t="s">
        <v>496</v>
      </c>
      <c r="B9942" s="300">
        <v>21</v>
      </c>
      <c r="C9942" s="299" t="s">
        <v>92</v>
      </c>
      <c r="D9942" s="299" t="s">
        <v>57</v>
      </c>
      <c r="E9942" s="302">
        <v>3.9999999999999982</v>
      </c>
      <c r="F9942" s="299" t="s">
        <v>77</v>
      </c>
    </row>
    <row r="9943" spans="1:6" x14ac:dyDescent="0.3">
      <c r="A9943" s="299" t="s">
        <v>496</v>
      </c>
      <c r="B9943" s="300">
        <v>21</v>
      </c>
      <c r="C9943" s="299" t="s">
        <v>92</v>
      </c>
      <c r="D9943" s="299" t="s">
        <v>58</v>
      </c>
      <c r="E9943" s="302">
        <v>15.999999999999993</v>
      </c>
      <c r="F9943" s="299" t="s">
        <v>187</v>
      </c>
    </row>
    <row r="9944" spans="1:6" x14ac:dyDescent="0.3">
      <c r="A9944" s="299" t="s">
        <v>496</v>
      </c>
      <c r="B9944" s="300">
        <v>21</v>
      </c>
      <c r="C9944" s="299" t="s">
        <v>92</v>
      </c>
      <c r="D9944" s="299" t="s">
        <v>58</v>
      </c>
      <c r="E9944" s="302">
        <v>9.9473684210526336</v>
      </c>
      <c r="F9944" s="299" t="s">
        <v>77</v>
      </c>
    </row>
    <row r="9945" spans="1:6" x14ac:dyDescent="0.3">
      <c r="A9945" s="299" t="s">
        <v>496</v>
      </c>
      <c r="B9945" s="300">
        <v>21</v>
      </c>
      <c r="C9945" s="299" t="s">
        <v>92</v>
      </c>
      <c r="D9945" s="299" t="s">
        <v>59</v>
      </c>
      <c r="E9945" s="302">
        <v>41.999999999999993</v>
      </c>
      <c r="F9945" s="299" t="s">
        <v>187</v>
      </c>
    </row>
    <row r="9946" spans="1:6" x14ac:dyDescent="0.3">
      <c r="A9946" s="299" t="s">
        <v>496</v>
      </c>
      <c r="B9946" s="300">
        <v>21</v>
      </c>
      <c r="C9946" s="299" t="s">
        <v>92</v>
      </c>
      <c r="D9946" s="299" t="s">
        <v>59</v>
      </c>
      <c r="E9946" s="302">
        <v>33.421052631578945</v>
      </c>
      <c r="F9946" s="299" t="s">
        <v>77</v>
      </c>
    </row>
    <row r="9947" spans="1:6" x14ac:dyDescent="0.3">
      <c r="A9947" s="299" t="s">
        <v>496</v>
      </c>
      <c r="B9947" s="300">
        <v>21</v>
      </c>
      <c r="C9947" s="299" t="s">
        <v>92</v>
      </c>
      <c r="D9947" s="299" t="s">
        <v>60</v>
      </c>
      <c r="E9947" s="302">
        <v>54.526315789473685</v>
      </c>
      <c r="F9947" s="299" t="s">
        <v>187</v>
      </c>
    </row>
    <row r="9948" spans="1:6" x14ac:dyDescent="0.3">
      <c r="A9948" s="299" t="s">
        <v>496</v>
      </c>
      <c r="B9948" s="300">
        <v>21</v>
      </c>
      <c r="C9948" s="299" t="s">
        <v>92</v>
      </c>
      <c r="D9948" s="299" t="s">
        <v>60</v>
      </c>
      <c r="E9948" s="302">
        <v>142.15789473684211</v>
      </c>
      <c r="F9948" s="299" t="s">
        <v>77</v>
      </c>
    </row>
    <row r="9949" spans="1:6" x14ac:dyDescent="0.3">
      <c r="A9949" s="299" t="s">
        <v>496</v>
      </c>
      <c r="B9949" s="300">
        <v>21</v>
      </c>
      <c r="C9949" s="299" t="s">
        <v>92</v>
      </c>
      <c r="D9949" s="299" t="s">
        <v>61</v>
      </c>
      <c r="E9949" s="302">
        <v>63.052631578947363</v>
      </c>
      <c r="F9949" s="299" t="s">
        <v>77</v>
      </c>
    </row>
    <row r="9950" spans="1:6" x14ac:dyDescent="0.3">
      <c r="A9950" s="299" t="s">
        <v>496</v>
      </c>
      <c r="B9950" s="300">
        <v>21</v>
      </c>
      <c r="C9950" s="299" t="s">
        <v>92</v>
      </c>
      <c r="D9950" s="299" t="s">
        <v>62</v>
      </c>
      <c r="E9950" s="302">
        <v>27.000000000000007</v>
      </c>
      <c r="F9950" s="299" t="s">
        <v>187</v>
      </c>
    </row>
    <row r="9951" spans="1:6" x14ac:dyDescent="0.3">
      <c r="A9951" s="299" t="s">
        <v>496</v>
      </c>
      <c r="B9951" s="300">
        <v>21</v>
      </c>
      <c r="C9951" s="299" t="s">
        <v>92</v>
      </c>
      <c r="D9951" s="299" t="s">
        <v>62</v>
      </c>
      <c r="E9951" s="302">
        <v>83.947368421052602</v>
      </c>
      <c r="F9951" s="299" t="s">
        <v>77</v>
      </c>
    </row>
    <row r="9952" spans="1:6" x14ac:dyDescent="0.3">
      <c r="A9952" s="299" t="s">
        <v>496</v>
      </c>
      <c r="B9952" s="300">
        <v>21</v>
      </c>
      <c r="C9952" s="299" t="s">
        <v>92</v>
      </c>
      <c r="D9952" s="299" t="s">
        <v>63</v>
      </c>
      <c r="E9952" s="302">
        <v>16.789473684210531</v>
      </c>
      <c r="F9952" s="299" t="s">
        <v>187</v>
      </c>
    </row>
    <row r="9953" spans="1:6" x14ac:dyDescent="0.3">
      <c r="A9953" s="299" t="s">
        <v>496</v>
      </c>
      <c r="B9953" s="300">
        <v>21</v>
      </c>
      <c r="C9953" s="299" t="s">
        <v>92</v>
      </c>
      <c r="D9953" s="299" t="s">
        <v>63</v>
      </c>
      <c r="E9953" s="302">
        <v>223.6842105263157</v>
      </c>
      <c r="F9953" s="299" t="s">
        <v>77</v>
      </c>
    </row>
    <row r="9954" spans="1:6" x14ac:dyDescent="0.3">
      <c r="A9954" s="299" t="s">
        <v>496</v>
      </c>
      <c r="B9954" s="300">
        <v>21</v>
      </c>
      <c r="C9954" s="299" t="s">
        <v>92</v>
      </c>
      <c r="D9954" s="299" t="s">
        <v>64</v>
      </c>
      <c r="E9954" s="302">
        <v>14.052631578947363</v>
      </c>
      <c r="F9954" s="299" t="s">
        <v>187</v>
      </c>
    </row>
    <row r="9955" spans="1:6" x14ac:dyDescent="0.3">
      <c r="A9955" s="299" t="s">
        <v>496</v>
      </c>
      <c r="B9955" s="300">
        <v>21</v>
      </c>
      <c r="C9955" s="299" t="s">
        <v>92</v>
      </c>
      <c r="D9955" s="299" t="s">
        <v>64</v>
      </c>
      <c r="E9955" s="302">
        <v>51.631578947368418</v>
      </c>
      <c r="F9955" s="299" t="s">
        <v>77</v>
      </c>
    </row>
    <row r="9956" spans="1:6" x14ac:dyDescent="0.3">
      <c r="A9956" s="299" t="s">
        <v>496</v>
      </c>
      <c r="B9956" s="300">
        <v>21</v>
      </c>
      <c r="C9956" s="299" t="s">
        <v>92</v>
      </c>
      <c r="D9956" s="299" t="s">
        <v>65</v>
      </c>
      <c r="E9956" s="302">
        <v>55.999999999999979</v>
      </c>
      <c r="F9956" s="299" t="s">
        <v>187</v>
      </c>
    </row>
    <row r="9957" spans="1:6" x14ac:dyDescent="0.3">
      <c r="A9957" s="299" t="s">
        <v>496</v>
      </c>
      <c r="B9957" s="300">
        <v>21</v>
      </c>
      <c r="C9957" s="299" t="s">
        <v>92</v>
      </c>
      <c r="D9957" s="299" t="s">
        <v>65</v>
      </c>
      <c r="E9957" s="302">
        <v>46.84210526315789</v>
      </c>
      <c r="F9957" s="299" t="s">
        <v>77</v>
      </c>
    </row>
    <row r="9958" spans="1:6" x14ac:dyDescent="0.3">
      <c r="A9958" s="299" t="s">
        <v>496</v>
      </c>
      <c r="B9958" s="300">
        <v>21</v>
      </c>
      <c r="C9958" s="299" t="s">
        <v>92</v>
      </c>
      <c r="D9958" s="299" t="s">
        <v>67</v>
      </c>
      <c r="E9958" s="302">
        <v>12.000000000000002</v>
      </c>
      <c r="F9958" s="299" t="s">
        <v>77</v>
      </c>
    </row>
    <row r="9959" spans="1:6" x14ac:dyDescent="0.3">
      <c r="A9959" s="299" t="s">
        <v>496</v>
      </c>
      <c r="B9959" s="300">
        <v>22</v>
      </c>
      <c r="C9959" s="299" t="s">
        <v>91</v>
      </c>
      <c r="D9959" s="299" t="s">
        <v>47</v>
      </c>
      <c r="E9959" s="302">
        <v>27.999999999999989</v>
      </c>
      <c r="F9959" s="299" t="s">
        <v>187</v>
      </c>
    </row>
    <row r="9960" spans="1:6" x14ac:dyDescent="0.3">
      <c r="A9960" s="299" t="s">
        <v>496</v>
      </c>
      <c r="B9960" s="300">
        <v>22</v>
      </c>
      <c r="C9960" s="299" t="s">
        <v>91</v>
      </c>
      <c r="D9960" s="299" t="s">
        <v>47</v>
      </c>
      <c r="E9960" s="302">
        <v>6.0000000000000009</v>
      </c>
      <c r="F9960" s="299" t="s">
        <v>188</v>
      </c>
    </row>
    <row r="9961" spans="1:6" x14ac:dyDescent="0.3">
      <c r="A9961" s="299" t="s">
        <v>496</v>
      </c>
      <c r="B9961" s="300">
        <v>22</v>
      </c>
      <c r="C9961" s="299" t="s">
        <v>91</v>
      </c>
      <c r="D9961" s="299" t="s">
        <v>47</v>
      </c>
      <c r="E9961" s="302">
        <v>801.26315789473688</v>
      </c>
      <c r="F9961" s="299" t="s">
        <v>77</v>
      </c>
    </row>
    <row r="9962" spans="1:6" x14ac:dyDescent="0.3">
      <c r="A9962" s="299" t="s">
        <v>496</v>
      </c>
      <c r="B9962" s="300">
        <v>22</v>
      </c>
      <c r="C9962" s="299" t="s">
        <v>91</v>
      </c>
      <c r="D9962" s="299" t="s">
        <v>48</v>
      </c>
      <c r="E9962" s="302">
        <v>0.99999999999999956</v>
      </c>
      <c r="F9962" s="299" t="s">
        <v>187</v>
      </c>
    </row>
    <row r="9963" spans="1:6" x14ac:dyDescent="0.3">
      <c r="A9963" s="299" t="s">
        <v>496</v>
      </c>
      <c r="B9963" s="300">
        <v>22</v>
      </c>
      <c r="C9963" s="299" t="s">
        <v>91</v>
      </c>
      <c r="D9963" s="299" t="s">
        <v>48</v>
      </c>
      <c r="E9963" s="302">
        <v>1.9999999999999991</v>
      </c>
      <c r="F9963" s="299" t="s">
        <v>77</v>
      </c>
    </row>
    <row r="9964" spans="1:6" x14ac:dyDescent="0.3">
      <c r="A9964" s="299" t="s">
        <v>496</v>
      </c>
      <c r="B9964" s="300">
        <v>22</v>
      </c>
      <c r="C9964" s="299" t="s">
        <v>91</v>
      </c>
      <c r="D9964" s="299" t="s">
        <v>49</v>
      </c>
      <c r="E9964" s="302">
        <v>40.84210526315789</v>
      </c>
      <c r="F9964" s="299" t="s">
        <v>187</v>
      </c>
    </row>
    <row r="9965" spans="1:6" x14ac:dyDescent="0.3">
      <c r="A9965" s="299" t="s">
        <v>496</v>
      </c>
      <c r="B9965" s="300">
        <v>22</v>
      </c>
      <c r="C9965" s="299" t="s">
        <v>91</v>
      </c>
      <c r="D9965" s="299" t="s">
        <v>49</v>
      </c>
      <c r="E9965" s="302">
        <v>2610.9999999999995</v>
      </c>
      <c r="F9965" s="299" t="s">
        <v>77</v>
      </c>
    </row>
    <row r="9966" spans="1:6" x14ac:dyDescent="0.3">
      <c r="A9966" s="299" t="s">
        <v>496</v>
      </c>
      <c r="B9966" s="300">
        <v>22</v>
      </c>
      <c r="C9966" s="299" t="s">
        <v>91</v>
      </c>
      <c r="D9966" s="299" t="s">
        <v>50</v>
      </c>
      <c r="E9966" s="302">
        <v>9</v>
      </c>
      <c r="F9966" s="299" t="s">
        <v>77</v>
      </c>
    </row>
    <row r="9967" spans="1:6" x14ac:dyDescent="0.3">
      <c r="A9967" s="299" t="s">
        <v>496</v>
      </c>
      <c r="B9967" s="300">
        <v>22</v>
      </c>
      <c r="C9967" s="299" t="s">
        <v>91</v>
      </c>
      <c r="D9967" s="299" t="s">
        <v>51</v>
      </c>
      <c r="E9967" s="302">
        <v>38.947368421052644</v>
      </c>
      <c r="F9967" s="299" t="s">
        <v>77</v>
      </c>
    </row>
    <row r="9968" spans="1:6" x14ac:dyDescent="0.3">
      <c r="A9968" s="299" t="s">
        <v>496</v>
      </c>
      <c r="B9968" s="300">
        <v>22</v>
      </c>
      <c r="C9968" s="299" t="s">
        <v>91</v>
      </c>
      <c r="D9968" s="299" t="s">
        <v>52</v>
      </c>
      <c r="E9968" s="302">
        <v>89.368421052631589</v>
      </c>
      <c r="F9968" s="299" t="s">
        <v>187</v>
      </c>
    </row>
    <row r="9969" spans="1:6" x14ac:dyDescent="0.3">
      <c r="A9969" s="299" t="s">
        <v>496</v>
      </c>
      <c r="B9969" s="300">
        <v>22</v>
      </c>
      <c r="C9969" s="299" t="s">
        <v>91</v>
      </c>
      <c r="D9969" s="299" t="s">
        <v>52</v>
      </c>
      <c r="E9969" s="302">
        <v>918.68421052631572</v>
      </c>
      <c r="F9969" s="299" t="s">
        <v>77</v>
      </c>
    </row>
    <row r="9970" spans="1:6" x14ac:dyDescent="0.3">
      <c r="A9970" s="299" t="s">
        <v>496</v>
      </c>
      <c r="B9970" s="300">
        <v>22</v>
      </c>
      <c r="C9970" s="299" t="s">
        <v>91</v>
      </c>
      <c r="D9970" s="299" t="s">
        <v>53</v>
      </c>
      <c r="E9970" s="302">
        <v>219.05263157894734</v>
      </c>
      <c r="F9970" s="299" t="s">
        <v>187</v>
      </c>
    </row>
    <row r="9971" spans="1:6" x14ac:dyDescent="0.3">
      <c r="A9971" s="299" t="s">
        <v>496</v>
      </c>
      <c r="B9971" s="300">
        <v>22</v>
      </c>
      <c r="C9971" s="299" t="s">
        <v>91</v>
      </c>
      <c r="D9971" s="299" t="s">
        <v>53</v>
      </c>
      <c r="E9971" s="302">
        <v>789.21052631578937</v>
      </c>
      <c r="F9971" s="299" t="s">
        <v>77</v>
      </c>
    </row>
    <row r="9972" spans="1:6" x14ac:dyDescent="0.3">
      <c r="A9972" s="299" t="s">
        <v>496</v>
      </c>
      <c r="B9972" s="300">
        <v>22</v>
      </c>
      <c r="C9972" s="299" t="s">
        <v>91</v>
      </c>
      <c r="D9972" s="299" t="s">
        <v>54</v>
      </c>
      <c r="E9972" s="302">
        <v>35.052631578947363</v>
      </c>
      <c r="F9972" s="299" t="s">
        <v>187</v>
      </c>
    </row>
    <row r="9973" spans="1:6" x14ac:dyDescent="0.3">
      <c r="A9973" s="299" t="s">
        <v>496</v>
      </c>
      <c r="B9973" s="300">
        <v>22</v>
      </c>
      <c r="C9973" s="299" t="s">
        <v>91</v>
      </c>
      <c r="D9973" s="299" t="s">
        <v>54</v>
      </c>
      <c r="E9973" s="302">
        <v>255.84210526315786</v>
      </c>
      <c r="F9973" s="299" t="s">
        <v>77</v>
      </c>
    </row>
    <row r="9974" spans="1:6" x14ac:dyDescent="0.3">
      <c r="A9974" s="299" t="s">
        <v>496</v>
      </c>
      <c r="B9974" s="300">
        <v>22</v>
      </c>
      <c r="C9974" s="299" t="s">
        <v>91</v>
      </c>
      <c r="D9974" s="299" t="s">
        <v>55</v>
      </c>
      <c r="E9974" s="302">
        <v>220.10526315789468</v>
      </c>
      <c r="F9974" s="299" t="s">
        <v>187</v>
      </c>
    </row>
    <row r="9975" spans="1:6" x14ac:dyDescent="0.3">
      <c r="A9975" s="299" t="s">
        <v>496</v>
      </c>
      <c r="B9975" s="300">
        <v>22</v>
      </c>
      <c r="C9975" s="299" t="s">
        <v>91</v>
      </c>
      <c r="D9975" s="299" t="s">
        <v>55</v>
      </c>
      <c r="E9975" s="302">
        <v>1430.0000000000005</v>
      </c>
      <c r="F9975" s="299" t="s">
        <v>77</v>
      </c>
    </row>
    <row r="9976" spans="1:6" x14ac:dyDescent="0.3">
      <c r="A9976" s="299" t="s">
        <v>496</v>
      </c>
      <c r="B9976" s="300">
        <v>22</v>
      </c>
      <c r="C9976" s="299" t="s">
        <v>91</v>
      </c>
      <c r="D9976" s="299" t="s">
        <v>56</v>
      </c>
      <c r="E9976" s="302">
        <v>12.000000000000002</v>
      </c>
      <c r="F9976" s="299" t="s">
        <v>187</v>
      </c>
    </row>
    <row r="9977" spans="1:6" x14ac:dyDescent="0.3">
      <c r="A9977" s="299" t="s">
        <v>496</v>
      </c>
      <c r="B9977" s="300">
        <v>22</v>
      </c>
      <c r="C9977" s="299" t="s">
        <v>91</v>
      </c>
      <c r="D9977" s="299" t="s">
        <v>56</v>
      </c>
      <c r="E9977" s="302">
        <v>23.684210526315795</v>
      </c>
      <c r="F9977" s="299" t="s">
        <v>77</v>
      </c>
    </row>
    <row r="9978" spans="1:6" x14ac:dyDescent="0.3">
      <c r="A9978" s="299" t="s">
        <v>496</v>
      </c>
      <c r="B9978" s="300">
        <v>22</v>
      </c>
      <c r="C9978" s="299" t="s">
        <v>91</v>
      </c>
      <c r="D9978" s="299" t="s">
        <v>57</v>
      </c>
      <c r="E9978" s="302">
        <v>1.9999999999999991</v>
      </c>
      <c r="F9978" s="299" t="s">
        <v>187</v>
      </c>
    </row>
    <row r="9979" spans="1:6" x14ac:dyDescent="0.3">
      <c r="A9979" s="299" t="s">
        <v>496</v>
      </c>
      <c r="B9979" s="300">
        <v>22</v>
      </c>
      <c r="C9979" s="299" t="s">
        <v>91</v>
      </c>
      <c r="D9979" s="299" t="s">
        <v>57</v>
      </c>
      <c r="E9979" s="302">
        <v>5.0000000000000009</v>
      </c>
      <c r="F9979" s="299" t="s">
        <v>77</v>
      </c>
    </row>
    <row r="9980" spans="1:6" x14ac:dyDescent="0.3">
      <c r="A9980" s="299" t="s">
        <v>496</v>
      </c>
      <c r="B9980" s="300">
        <v>22</v>
      </c>
      <c r="C9980" s="299" t="s">
        <v>91</v>
      </c>
      <c r="D9980" s="299" t="s">
        <v>58</v>
      </c>
      <c r="E9980" s="302">
        <v>0.63157894736842102</v>
      </c>
      <c r="F9980" s="299" t="s">
        <v>187</v>
      </c>
    </row>
    <row r="9981" spans="1:6" x14ac:dyDescent="0.3">
      <c r="A9981" s="299" t="s">
        <v>496</v>
      </c>
      <c r="B9981" s="300">
        <v>22</v>
      </c>
      <c r="C9981" s="299" t="s">
        <v>91</v>
      </c>
      <c r="D9981" s="299" t="s">
        <v>58</v>
      </c>
      <c r="E9981" s="302">
        <v>14.368421052631575</v>
      </c>
      <c r="F9981" s="299" t="s">
        <v>77</v>
      </c>
    </row>
    <row r="9982" spans="1:6" x14ac:dyDescent="0.3">
      <c r="A9982" s="299" t="s">
        <v>496</v>
      </c>
      <c r="B9982" s="300">
        <v>22</v>
      </c>
      <c r="C9982" s="299" t="s">
        <v>91</v>
      </c>
      <c r="D9982" s="299" t="s">
        <v>59</v>
      </c>
      <c r="E9982" s="302">
        <v>12.210526315789474</v>
      </c>
      <c r="F9982" s="299" t="s">
        <v>187</v>
      </c>
    </row>
    <row r="9983" spans="1:6" x14ac:dyDescent="0.3">
      <c r="A9983" s="299" t="s">
        <v>496</v>
      </c>
      <c r="B9983" s="300">
        <v>22</v>
      </c>
      <c r="C9983" s="299" t="s">
        <v>91</v>
      </c>
      <c r="D9983" s="299" t="s">
        <v>59</v>
      </c>
      <c r="E9983" s="302">
        <v>31</v>
      </c>
      <c r="F9983" s="299" t="s">
        <v>77</v>
      </c>
    </row>
    <row r="9984" spans="1:6" x14ac:dyDescent="0.3">
      <c r="A9984" s="299" t="s">
        <v>496</v>
      </c>
      <c r="B9984" s="300">
        <v>22</v>
      </c>
      <c r="C9984" s="299" t="s">
        <v>91</v>
      </c>
      <c r="D9984" s="299" t="s">
        <v>60</v>
      </c>
      <c r="E9984" s="302">
        <v>33</v>
      </c>
      <c r="F9984" s="299" t="s">
        <v>187</v>
      </c>
    </row>
    <row r="9985" spans="1:6" x14ac:dyDescent="0.3">
      <c r="A9985" s="299" t="s">
        <v>496</v>
      </c>
      <c r="B9985" s="300">
        <v>22</v>
      </c>
      <c r="C9985" s="299" t="s">
        <v>91</v>
      </c>
      <c r="D9985" s="299" t="s">
        <v>60</v>
      </c>
      <c r="E9985" s="302">
        <v>863.47368421052636</v>
      </c>
      <c r="F9985" s="299" t="s">
        <v>77</v>
      </c>
    </row>
    <row r="9986" spans="1:6" x14ac:dyDescent="0.3">
      <c r="A9986" s="299" t="s">
        <v>496</v>
      </c>
      <c r="B9986" s="300">
        <v>22</v>
      </c>
      <c r="C9986" s="299" t="s">
        <v>91</v>
      </c>
      <c r="D9986" s="299" t="s">
        <v>61</v>
      </c>
      <c r="E9986" s="302">
        <v>41.263157894736842</v>
      </c>
      <c r="F9986" s="299" t="s">
        <v>77</v>
      </c>
    </row>
    <row r="9987" spans="1:6" x14ac:dyDescent="0.3">
      <c r="A9987" s="299" t="s">
        <v>496</v>
      </c>
      <c r="B9987" s="300">
        <v>22</v>
      </c>
      <c r="C9987" s="299" t="s">
        <v>91</v>
      </c>
      <c r="D9987" s="299" t="s">
        <v>62</v>
      </c>
      <c r="E9987" s="302">
        <v>24.000000000000004</v>
      </c>
      <c r="F9987" s="299" t="s">
        <v>187</v>
      </c>
    </row>
    <row r="9988" spans="1:6" x14ac:dyDescent="0.3">
      <c r="A9988" s="299" t="s">
        <v>496</v>
      </c>
      <c r="B9988" s="300">
        <v>22</v>
      </c>
      <c r="C9988" s="299" t="s">
        <v>91</v>
      </c>
      <c r="D9988" s="299" t="s">
        <v>62</v>
      </c>
      <c r="E9988" s="302">
        <v>63.315789473684227</v>
      </c>
      <c r="F9988" s="299" t="s">
        <v>77</v>
      </c>
    </row>
    <row r="9989" spans="1:6" x14ac:dyDescent="0.3">
      <c r="A9989" s="299" t="s">
        <v>496</v>
      </c>
      <c r="B9989" s="300">
        <v>22</v>
      </c>
      <c r="C9989" s="299" t="s">
        <v>91</v>
      </c>
      <c r="D9989" s="299" t="s">
        <v>63</v>
      </c>
      <c r="E9989" s="302">
        <v>6.9999999999999973</v>
      </c>
      <c r="F9989" s="299" t="s">
        <v>187</v>
      </c>
    </row>
    <row r="9990" spans="1:6" x14ac:dyDescent="0.3">
      <c r="A9990" s="299" t="s">
        <v>496</v>
      </c>
      <c r="B9990" s="300">
        <v>22</v>
      </c>
      <c r="C9990" s="299" t="s">
        <v>91</v>
      </c>
      <c r="D9990" s="299" t="s">
        <v>63</v>
      </c>
      <c r="E9990" s="302">
        <v>440.05263157894734</v>
      </c>
      <c r="F9990" s="299" t="s">
        <v>77</v>
      </c>
    </row>
    <row r="9991" spans="1:6" x14ac:dyDescent="0.3">
      <c r="A9991" s="299" t="s">
        <v>496</v>
      </c>
      <c r="B9991" s="300">
        <v>22</v>
      </c>
      <c r="C9991" s="299" t="s">
        <v>91</v>
      </c>
      <c r="D9991" s="299" t="s">
        <v>64</v>
      </c>
      <c r="E9991" s="302">
        <v>10.947368421052637</v>
      </c>
      <c r="F9991" s="299" t="s">
        <v>187</v>
      </c>
    </row>
    <row r="9992" spans="1:6" x14ac:dyDescent="0.3">
      <c r="A9992" s="299" t="s">
        <v>496</v>
      </c>
      <c r="B9992" s="300">
        <v>22</v>
      </c>
      <c r="C9992" s="299" t="s">
        <v>91</v>
      </c>
      <c r="D9992" s="299" t="s">
        <v>64</v>
      </c>
      <c r="E9992" s="302">
        <v>79.105263157894754</v>
      </c>
      <c r="F9992" s="299" t="s">
        <v>77</v>
      </c>
    </row>
    <row r="9993" spans="1:6" x14ac:dyDescent="0.3">
      <c r="A9993" s="299" t="s">
        <v>496</v>
      </c>
      <c r="B9993" s="300">
        <v>22</v>
      </c>
      <c r="C9993" s="299" t="s">
        <v>91</v>
      </c>
      <c r="D9993" s="299" t="s">
        <v>65</v>
      </c>
      <c r="E9993" s="302">
        <v>90.78947368421052</v>
      </c>
      <c r="F9993" s="299" t="s">
        <v>187</v>
      </c>
    </row>
    <row r="9994" spans="1:6" x14ac:dyDescent="0.3">
      <c r="A9994" s="299" t="s">
        <v>496</v>
      </c>
      <c r="B9994" s="300">
        <v>22</v>
      </c>
      <c r="C9994" s="299" t="s">
        <v>91</v>
      </c>
      <c r="D9994" s="299" t="s">
        <v>65</v>
      </c>
      <c r="E9994" s="302">
        <v>106.1578947368421</v>
      </c>
      <c r="F9994" s="299" t="s">
        <v>77</v>
      </c>
    </row>
    <row r="9995" spans="1:6" x14ac:dyDescent="0.3">
      <c r="A9995" s="299" t="s">
        <v>496</v>
      </c>
      <c r="B9995" s="300">
        <v>22</v>
      </c>
      <c r="C9995" s="299" t="s">
        <v>91</v>
      </c>
      <c r="D9995" s="299" t="s">
        <v>67</v>
      </c>
      <c r="E9995" s="302">
        <v>3.0000000000000004</v>
      </c>
      <c r="F9995" s="299" t="s">
        <v>77</v>
      </c>
    </row>
    <row r="9996" spans="1:6" x14ac:dyDescent="0.3">
      <c r="A9996" s="299" t="s">
        <v>496</v>
      </c>
      <c r="B9996" s="300">
        <v>22</v>
      </c>
      <c r="C9996" s="299" t="s">
        <v>92</v>
      </c>
      <c r="D9996" s="299" t="s">
        <v>47</v>
      </c>
      <c r="E9996" s="302">
        <v>36.052631578947363</v>
      </c>
      <c r="F9996" s="299" t="s">
        <v>187</v>
      </c>
    </row>
    <row r="9997" spans="1:6" x14ac:dyDescent="0.3">
      <c r="A9997" s="299" t="s">
        <v>496</v>
      </c>
      <c r="B9997" s="300">
        <v>22</v>
      </c>
      <c r="C9997" s="299" t="s">
        <v>92</v>
      </c>
      <c r="D9997" s="299" t="s">
        <v>47</v>
      </c>
      <c r="E9997" s="302">
        <v>13</v>
      </c>
      <c r="F9997" s="299" t="s">
        <v>188</v>
      </c>
    </row>
    <row r="9998" spans="1:6" x14ac:dyDescent="0.3">
      <c r="A9998" s="299" t="s">
        <v>496</v>
      </c>
      <c r="B9998" s="300">
        <v>22</v>
      </c>
      <c r="C9998" s="299" t="s">
        <v>92</v>
      </c>
      <c r="D9998" s="299" t="s">
        <v>47</v>
      </c>
      <c r="E9998" s="302">
        <v>587.47368421052636</v>
      </c>
      <c r="F9998" s="299" t="s">
        <v>77</v>
      </c>
    </row>
    <row r="9999" spans="1:6" x14ac:dyDescent="0.3">
      <c r="A9999" s="299" t="s">
        <v>496</v>
      </c>
      <c r="B9999" s="300">
        <v>22</v>
      </c>
      <c r="C9999" s="299" t="s">
        <v>92</v>
      </c>
      <c r="D9999" s="299" t="s">
        <v>48</v>
      </c>
      <c r="E9999" s="302">
        <v>0.99999999999999956</v>
      </c>
      <c r="F9999" s="299" t="s">
        <v>187</v>
      </c>
    </row>
    <row r="10000" spans="1:6" x14ac:dyDescent="0.3">
      <c r="A10000" s="299" t="s">
        <v>496</v>
      </c>
      <c r="B10000" s="300">
        <v>22</v>
      </c>
      <c r="C10000" s="299" t="s">
        <v>92</v>
      </c>
      <c r="D10000" s="299" t="s">
        <v>48</v>
      </c>
      <c r="E10000" s="302">
        <v>6.0000000000000009</v>
      </c>
      <c r="F10000" s="299" t="s">
        <v>77</v>
      </c>
    </row>
    <row r="10001" spans="1:6" x14ac:dyDescent="0.3">
      <c r="A10001" s="299" t="s">
        <v>496</v>
      </c>
      <c r="B10001" s="300">
        <v>22</v>
      </c>
      <c r="C10001" s="299" t="s">
        <v>92</v>
      </c>
      <c r="D10001" s="299" t="s">
        <v>49</v>
      </c>
      <c r="E10001" s="302">
        <v>48.157894736842103</v>
      </c>
      <c r="F10001" s="299" t="s">
        <v>187</v>
      </c>
    </row>
    <row r="10002" spans="1:6" x14ac:dyDescent="0.3">
      <c r="A10002" s="299" t="s">
        <v>496</v>
      </c>
      <c r="B10002" s="300">
        <v>22</v>
      </c>
      <c r="C10002" s="299" t="s">
        <v>92</v>
      </c>
      <c r="D10002" s="299" t="s">
        <v>49</v>
      </c>
      <c r="E10002" s="302">
        <v>1019.8947368421054</v>
      </c>
      <c r="F10002" s="299" t="s">
        <v>77</v>
      </c>
    </row>
    <row r="10003" spans="1:6" x14ac:dyDescent="0.3">
      <c r="A10003" s="299" t="s">
        <v>496</v>
      </c>
      <c r="B10003" s="300">
        <v>22</v>
      </c>
      <c r="C10003" s="299" t="s">
        <v>92</v>
      </c>
      <c r="D10003" s="299" t="s">
        <v>50</v>
      </c>
      <c r="E10003" s="302">
        <v>5.2631578947368434</v>
      </c>
      <c r="F10003" s="299" t="s">
        <v>77</v>
      </c>
    </row>
    <row r="10004" spans="1:6" x14ac:dyDescent="0.3">
      <c r="A10004" s="299" t="s">
        <v>496</v>
      </c>
      <c r="B10004" s="300">
        <v>22</v>
      </c>
      <c r="C10004" s="299" t="s">
        <v>92</v>
      </c>
      <c r="D10004" s="299" t="s">
        <v>51</v>
      </c>
      <c r="E10004" s="302">
        <v>25.210526315789487</v>
      </c>
      <c r="F10004" s="299" t="s">
        <v>77</v>
      </c>
    </row>
    <row r="10005" spans="1:6" x14ac:dyDescent="0.3">
      <c r="A10005" s="299" t="s">
        <v>496</v>
      </c>
      <c r="B10005" s="300">
        <v>22</v>
      </c>
      <c r="C10005" s="299" t="s">
        <v>92</v>
      </c>
      <c r="D10005" s="299" t="s">
        <v>52</v>
      </c>
      <c r="E10005" s="302">
        <v>167.15789473684205</v>
      </c>
      <c r="F10005" s="299" t="s">
        <v>187</v>
      </c>
    </row>
    <row r="10006" spans="1:6" x14ac:dyDescent="0.3">
      <c r="A10006" s="299" t="s">
        <v>496</v>
      </c>
      <c r="B10006" s="300">
        <v>22</v>
      </c>
      <c r="C10006" s="299" t="s">
        <v>92</v>
      </c>
      <c r="D10006" s="299" t="s">
        <v>52</v>
      </c>
      <c r="E10006" s="302">
        <v>541.42105263157896</v>
      </c>
      <c r="F10006" s="299" t="s">
        <v>77</v>
      </c>
    </row>
    <row r="10007" spans="1:6" x14ac:dyDescent="0.3">
      <c r="A10007" s="299" t="s">
        <v>496</v>
      </c>
      <c r="B10007" s="300">
        <v>22</v>
      </c>
      <c r="C10007" s="299" t="s">
        <v>92</v>
      </c>
      <c r="D10007" s="299" t="s">
        <v>53</v>
      </c>
      <c r="E10007" s="302">
        <v>107.63157894736842</v>
      </c>
      <c r="F10007" s="299" t="s">
        <v>187</v>
      </c>
    </row>
    <row r="10008" spans="1:6" x14ac:dyDescent="0.3">
      <c r="A10008" s="299" t="s">
        <v>496</v>
      </c>
      <c r="B10008" s="300">
        <v>22</v>
      </c>
      <c r="C10008" s="299" t="s">
        <v>92</v>
      </c>
      <c r="D10008" s="299" t="s">
        <v>53</v>
      </c>
      <c r="E10008" s="302">
        <v>692.47368421052636</v>
      </c>
      <c r="F10008" s="299" t="s">
        <v>77</v>
      </c>
    </row>
    <row r="10009" spans="1:6" x14ac:dyDescent="0.3">
      <c r="A10009" s="299" t="s">
        <v>496</v>
      </c>
      <c r="B10009" s="300">
        <v>22</v>
      </c>
      <c r="C10009" s="299" t="s">
        <v>92</v>
      </c>
      <c r="D10009" s="299" t="s">
        <v>54</v>
      </c>
      <c r="E10009" s="302">
        <v>80.000000000000014</v>
      </c>
      <c r="F10009" s="299" t="s">
        <v>187</v>
      </c>
    </row>
    <row r="10010" spans="1:6" x14ac:dyDescent="0.3">
      <c r="A10010" s="299" t="s">
        <v>496</v>
      </c>
      <c r="B10010" s="300">
        <v>22</v>
      </c>
      <c r="C10010" s="299" t="s">
        <v>92</v>
      </c>
      <c r="D10010" s="299" t="s">
        <v>54</v>
      </c>
      <c r="E10010" s="302">
        <v>468.8947368421052</v>
      </c>
      <c r="F10010" s="299" t="s">
        <v>77</v>
      </c>
    </row>
    <row r="10011" spans="1:6" x14ac:dyDescent="0.3">
      <c r="A10011" s="299" t="s">
        <v>496</v>
      </c>
      <c r="B10011" s="300">
        <v>22</v>
      </c>
      <c r="C10011" s="299" t="s">
        <v>92</v>
      </c>
      <c r="D10011" s="299" t="s">
        <v>55</v>
      </c>
      <c r="E10011" s="302">
        <v>170.68421052631578</v>
      </c>
      <c r="F10011" s="299" t="s">
        <v>187</v>
      </c>
    </row>
    <row r="10012" spans="1:6" x14ac:dyDescent="0.3">
      <c r="A10012" s="299" t="s">
        <v>496</v>
      </c>
      <c r="B10012" s="300">
        <v>22</v>
      </c>
      <c r="C10012" s="299" t="s">
        <v>92</v>
      </c>
      <c r="D10012" s="299" t="s">
        <v>55</v>
      </c>
      <c r="E10012" s="302">
        <v>718.57894736842104</v>
      </c>
      <c r="F10012" s="299" t="s">
        <v>77</v>
      </c>
    </row>
    <row r="10013" spans="1:6" x14ac:dyDescent="0.3">
      <c r="A10013" s="299" t="s">
        <v>496</v>
      </c>
      <c r="B10013" s="300">
        <v>22</v>
      </c>
      <c r="C10013" s="299" t="s">
        <v>92</v>
      </c>
      <c r="D10013" s="299" t="s">
        <v>56</v>
      </c>
      <c r="E10013" s="302">
        <v>5.0000000000000009</v>
      </c>
      <c r="F10013" s="299" t="s">
        <v>187</v>
      </c>
    </row>
    <row r="10014" spans="1:6" x14ac:dyDescent="0.3">
      <c r="A10014" s="299" t="s">
        <v>496</v>
      </c>
      <c r="B10014" s="300">
        <v>22</v>
      </c>
      <c r="C10014" s="299" t="s">
        <v>92</v>
      </c>
      <c r="D10014" s="299" t="s">
        <v>56</v>
      </c>
      <c r="E10014" s="302">
        <v>16.947368421052634</v>
      </c>
      <c r="F10014" s="299" t="s">
        <v>77</v>
      </c>
    </row>
    <row r="10015" spans="1:6" x14ac:dyDescent="0.3">
      <c r="A10015" s="299" t="s">
        <v>496</v>
      </c>
      <c r="B10015" s="300">
        <v>22</v>
      </c>
      <c r="C10015" s="299" t="s">
        <v>92</v>
      </c>
      <c r="D10015" s="299" t="s">
        <v>57</v>
      </c>
      <c r="E10015" s="302">
        <v>3.3157894736842097</v>
      </c>
      <c r="F10015" s="299" t="s">
        <v>187</v>
      </c>
    </row>
    <row r="10016" spans="1:6" x14ac:dyDescent="0.3">
      <c r="A10016" s="299" t="s">
        <v>496</v>
      </c>
      <c r="B10016" s="300">
        <v>22</v>
      </c>
      <c r="C10016" s="299" t="s">
        <v>92</v>
      </c>
      <c r="D10016" s="299" t="s">
        <v>57</v>
      </c>
      <c r="E10016" s="302">
        <v>12.000000000000002</v>
      </c>
      <c r="F10016" s="299" t="s">
        <v>77</v>
      </c>
    </row>
    <row r="10017" spans="1:6" x14ac:dyDescent="0.3">
      <c r="A10017" s="299" t="s">
        <v>496</v>
      </c>
      <c r="B10017" s="300">
        <v>22</v>
      </c>
      <c r="C10017" s="299" t="s">
        <v>92</v>
      </c>
      <c r="D10017" s="299" t="s">
        <v>58</v>
      </c>
      <c r="E10017" s="302">
        <v>1.9999999999999991</v>
      </c>
      <c r="F10017" s="299" t="s">
        <v>187</v>
      </c>
    </row>
    <row r="10018" spans="1:6" x14ac:dyDescent="0.3">
      <c r="A10018" s="299" t="s">
        <v>496</v>
      </c>
      <c r="B10018" s="300">
        <v>22</v>
      </c>
      <c r="C10018" s="299" t="s">
        <v>92</v>
      </c>
      <c r="D10018" s="299" t="s">
        <v>58</v>
      </c>
      <c r="E10018" s="302">
        <v>12.000000000000002</v>
      </c>
      <c r="F10018" s="299" t="s">
        <v>77</v>
      </c>
    </row>
    <row r="10019" spans="1:6" x14ac:dyDescent="0.3">
      <c r="A10019" s="299" t="s">
        <v>496</v>
      </c>
      <c r="B10019" s="300">
        <v>22</v>
      </c>
      <c r="C10019" s="299" t="s">
        <v>92</v>
      </c>
      <c r="D10019" s="299" t="s">
        <v>59</v>
      </c>
      <c r="E10019" s="302">
        <v>34.473684210526315</v>
      </c>
      <c r="F10019" s="299" t="s">
        <v>187</v>
      </c>
    </row>
    <row r="10020" spans="1:6" x14ac:dyDescent="0.3">
      <c r="A10020" s="299" t="s">
        <v>496</v>
      </c>
      <c r="B10020" s="300">
        <v>22</v>
      </c>
      <c r="C10020" s="299" t="s">
        <v>92</v>
      </c>
      <c r="D10020" s="299" t="s">
        <v>59</v>
      </c>
      <c r="E10020" s="302">
        <v>61.631578947368425</v>
      </c>
      <c r="F10020" s="299" t="s">
        <v>77</v>
      </c>
    </row>
    <row r="10021" spans="1:6" x14ac:dyDescent="0.3">
      <c r="A10021" s="299" t="s">
        <v>496</v>
      </c>
      <c r="B10021" s="300">
        <v>22</v>
      </c>
      <c r="C10021" s="299" t="s">
        <v>92</v>
      </c>
      <c r="D10021" s="299" t="s">
        <v>60</v>
      </c>
      <c r="E10021" s="302">
        <v>52</v>
      </c>
      <c r="F10021" s="299" t="s">
        <v>187</v>
      </c>
    </row>
    <row r="10022" spans="1:6" x14ac:dyDescent="0.3">
      <c r="A10022" s="299" t="s">
        <v>496</v>
      </c>
      <c r="B10022" s="300">
        <v>22</v>
      </c>
      <c r="C10022" s="299" t="s">
        <v>92</v>
      </c>
      <c r="D10022" s="299" t="s">
        <v>60</v>
      </c>
      <c r="E10022" s="302">
        <v>360.52631578947364</v>
      </c>
      <c r="F10022" s="299" t="s">
        <v>77</v>
      </c>
    </row>
    <row r="10023" spans="1:6" x14ac:dyDescent="0.3">
      <c r="A10023" s="299" t="s">
        <v>496</v>
      </c>
      <c r="B10023" s="300">
        <v>22</v>
      </c>
      <c r="C10023" s="299" t="s">
        <v>92</v>
      </c>
      <c r="D10023" s="299" t="s">
        <v>61</v>
      </c>
      <c r="E10023" s="302">
        <v>0.99999999999999956</v>
      </c>
      <c r="F10023" s="299" t="s">
        <v>187</v>
      </c>
    </row>
    <row r="10024" spans="1:6" x14ac:dyDescent="0.3">
      <c r="A10024" s="299" t="s">
        <v>496</v>
      </c>
      <c r="B10024" s="300">
        <v>22</v>
      </c>
      <c r="C10024" s="299" t="s">
        <v>92</v>
      </c>
      <c r="D10024" s="299" t="s">
        <v>61</v>
      </c>
      <c r="E10024" s="302">
        <v>54.78947368421052</v>
      </c>
      <c r="F10024" s="299" t="s">
        <v>77</v>
      </c>
    </row>
    <row r="10025" spans="1:6" x14ac:dyDescent="0.3">
      <c r="A10025" s="299" t="s">
        <v>496</v>
      </c>
      <c r="B10025" s="300">
        <v>22</v>
      </c>
      <c r="C10025" s="299" t="s">
        <v>92</v>
      </c>
      <c r="D10025" s="299" t="s">
        <v>62</v>
      </c>
      <c r="E10025" s="302">
        <v>35.578947368421055</v>
      </c>
      <c r="F10025" s="299" t="s">
        <v>187</v>
      </c>
    </row>
    <row r="10026" spans="1:6" x14ac:dyDescent="0.3">
      <c r="A10026" s="299" t="s">
        <v>496</v>
      </c>
      <c r="B10026" s="300">
        <v>22</v>
      </c>
      <c r="C10026" s="299" t="s">
        <v>92</v>
      </c>
      <c r="D10026" s="299" t="s">
        <v>62</v>
      </c>
      <c r="E10026" s="302">
        <v>60.684210526315788</v>
      </c>
      <c r="F10026" s="299" t="s">
        <v>77</v>
      </c>
    </row>
    <row r="10027" spans="1:6" x14ac:dyDescent="0.3">
      <c r="A10027" s="299" t="s">
        <v>496</v>
      </c>
      <c r="B10027" s="300">
        <v>22</v>
      </c>
      <c r="C10027" s="299" t="s">
        <v>92</v>
      </c>
      <c r="D10027" s="299" t="s">
        <v>63</v>
      </c>
      <c r="E10027" s="302">
        <v>7.9999999999999964</v>
      </c>
      <c r="F10027" s="299" t="s">
        <v>187</v>
      </c>
    </row>
    <row r="10028" spans="1:6" x14ac:dyDescent="0.3">
      <c r="A10028" s="299" t="s">
        <v>496</v>
      </c>
      <c r="B10028" s="300">
        <v>22</v>
      </c>
      <c r="C10028" s="299" t="s">
        <v>92</v>
      </c>
      <c r="D10028" s="299" t="s">
        <v>63</v>
      </c>
      <c r="E10028" s="302">
        <v>254.6315789473685</v>
      </c>
      <c r="F10028" s="299" t="s">
        <v>77</v>
      </c>
    </row>
    <row r="10029" spans="1:6" x14ac:dyDescent="0.3">
      <c r="A10029" s="299" t="s">
        <v>496</v>
      </c>
      <c r="B10029" s="300">
        <v>22</v>
      </c>
      <c r="C10029" s="299" t="s">
        <v>92</v>
      </c>
      <c r="D10029" s="299" t="s">
        <v>64</v>
      </c>
      <c r="E10029" s="302">
        <v>10.263157894736842</v>
      </c>
      <c r="F10029" s="299" t="s">
        <v>187</v>
      </c>
    </row>
    <row r="10030" spans="1:6" x14ac:dyDescent="0.3">
      <c r="A10030" s="299" t="s">
        <v>496</v>
      </c>
      <c r="B10030" s="300">
        <v>22</v>
      </c>
      <c r="C10030" s="299" t="s">
        <v>92</v>
      </c>
      <c r="D10030" s="299" t="s">
        <v>64</v>
      </c>
      <c r="E10030" s="302">
        <v>66.947368421052644</v>
      </c>
      <c r="F10030" s="299" t="s">
        <v>77</v>
      </c>
    </row>
    <row r="10031" spans="1:6" x14ac:dyDescent="0.3">
      <c r="A10031" s="299" t="s">
        <v>496</v>
      </c>
      <c r="B10031" s="300">
        <v>22</v>
      </c>
      <c r="C10031" s="299" t="s">
        <v>92</v>
      </c>
      <c r="D10031" s="299" t="s">
        <v>65</v>
      </c>
      <c r="E10031" s="302">
        <v>31.999999999999986</v>
      </c>
      <c r="F10031" s="299" t="s">
        <v>187</v>
      </c>
    </row>
    <row r="10032" spans="1:6" x14ac:dyDescent="0.3">
      <c r="A10032" s="299" t="s">
        <v>496</v>
      </c>
      <c r="B10032" s="300">
        <v>22</v>
      </c>
      <c r="C10032" s="299" t="s">
        <v>92</v>
      </c>
      <c r="D10032" s="299" t="s">
        <v>65</v>
      </c>
      <c r="E10032" s="302">
        <v>51.84210526315789</v>
      </c>
      <c r="F10032" s="299" t="s">
        <v>77</v>
      </c>
    </row>
    <row r="10033" spans="1:6" x14ac:dyDescent="0.3">
      <c r="A10033" s="299" t="s">
        <v>496</v>
      </c>
      <c r="B10033" s="300">
        <v>22</v>
      </c>
      <c r="C10033" s="299" t="s">
        <v>92</v>
      </c>
      <c r="D10033" s="299" t="s">
        <v>67</v>
      </c>
      <c r="E10033" s="302">
        <v>13</v>
      </c>
      <c r="F10033" s="299" t="s">
        <v>77</v>
      </c>
    </row>
    <row r="10034" spans="1:6" x14ac:dyDescent="0.3">
      <c r="A10034" s="299" t="s">
        <v>496</v>
      </c>
      <c r="B10034" s="300">
        <v>23</v>
      </c>
      <c r="C10034" s="299" t="s">
        <v>91</v>
      </c>
      <c r="D10034" s="299" t="s">
        <v>47</v>
      </c>
      <c r="E10034" s="302">
        <v>5.0000000000000009</v>
      </c>
      <c r="F10034" s="299" t="s">
        <v>187</v>
      </c>
    </row>
    <row r="10035" spans="1:6" x14ac:dyDescent="0.3">
      <c r="A10035" s="299" t="s">
        <v>496</v>
      </c>
      <c r="B10035" s="300">
        <v>23</v>
      </c>
      <c r="C10035" s="299" t="s">
        <v>91</v>
      </c>
      <c r="D10035" s="299" t="s">
        <v>47</v>
      </c>
      <c r="E10035" s="302">
        <v>6.0000000000000009</v>
      </c>
      <c r="F10035" s="299" t="s">
        <v>188</v>
      </c>
    </row>
    <row r="10036" spans="1:6" x14ac:dyDescent="0.3">
      <c r="A10036" s="299" t="s">
        <v>496</v>
      </c>
      <c r="B10036" s="300">
        <v>23</v>
      </c>
      <c r="C10036" s="299" t="s">
        <v>91</v>
      </c>
      <c r="D10036" s="299" t="s">
        <v>47</v>
      </c>
      <c r="E10036" s="302">
        <v>16.842105263157897</v>
      </c>
      <c r="F10036" s="299" t="s">
        <v>77</v>
      </c>
    </row>
    <row r="10037" spans="1:6" x14ac:dyDescent="0.3">
      <c r="A10037" s="299" t="s">
        <v>496</v>
      </c>
      <c r="B10037" s="300">
        <v>23</v>
      </c>
      <c r="C10037" s="299" t="s">
        <v>91</v>
      </c>
      <c r="D10037" s="299" t="s">
        <v>48</v>
      </c>
      <c r="E10037" s="302">
        <v>9.7368421052631611</v>
      </c>
      <c r="F10037" s="299" t="s">
        <v>77</v>
      </c>
    </row>
    <row r="10038" spans="1:6" x14ac:dyDescent="0.3">
      <c r="A10038" s="299" t="s">
        <v>496</v>
      </c>
      <c r="B10038" s="300">
        <v>23</v>
      </c>
      <c r="C10038" s="299" t="s">
        <v>91</v>
      </c>
      <c r="D10038" s="299" t="s">
        <v>49</v>
      </c>
      <c r="E10038" s="302">
        <v>11.578947368421057</v>
      </c>
      <c r="F10038" s="299" t="s">
        <v>187</v>
      </c>
    </row>
    <row r="10039" spans="1:6" x14ac:dyDescent="0.3">
      <c r="A10039" s="299" t="s">
        <v>496</v>
      </c>
      <c r="B10039" s="300">
        <v>23</v>
      </c>
      <c r="C10039" s="299" t="s">
        <v>91</v>
      </c>
      <c r="D10039" s="299" t="s">
        <v>49</v>
      </c>
      <c r="E10039" s="302">
        <v>367.78947368421058</v>
      </c>
      <c r="F10039" s="299" t="s">
        <v>77</v>
      </c>
    </row>
    <row r="10040" spans="1:6" x14ac:dyDescent="0.3">
      <c r="A10040" s="299" t="s">
        <v>496</v>
      </c>
      <c r="B10040" s="300">
        <v>23</v>
      </c>
      <c r="C10040" s="299" t="s">
        <v>91</v>
      </c>
      <c r="D10040" s="299" t="s">
        <v>50</v>
      </c>
      <c r="E10040" s="302">
        <v>9</v>
      </c>
      <c r="F10040" s="299" t="s">
        <v>77</v>
      </c>
    </row>
    <row r="10041" spans="1:6" x14ac:dyDescent="0.3">
      <c r="A10041" s="299" t="s">
        <v>496</v>
      </c>
      <c r="B10041" s="300">
        <v>23</v>
      </c>
      <c r="C10041" s="299" t="s">
        <v>91</v>
      </c>
      <c r="D10041" s="299" t="s">
        <v>51</v>
      </c>
      <c r="E10041" s="302">
        <v>8.3157894736842088</v>
      </c>
      <c r="F10041" s="299" t="s">
        <v>77</v>
      </c>
    </row>
    <row r="10042" spans="1:6" x14ac:dyDescent="0.3">
      <c r="A10042" s="299" t="s">
        <v>496</v>
      </c>
      <c r="B10042" s="300">
        <v>23</v>
      </c>
      <c r="C10042" s="299" t="s">
        <v>91</v>
      </c>
      <c r="D10042" s="299" t="s">
        <v>52</v>
      </c>
      <c r="E10042" s="302">
        <v>27.263157894736842</v>
      </c>
      <c r="F10042" s="299" t="s">
        <v>187</v>
      </c>
    </row>
    <row r="10043" spans="1:6" x14ac:dyDescent="0.3">
      <c r="A10043" s="299" t="s">
        <v>496</v>
      </c>
      <c r="B10043" s="300">
        <v>23</v>
      </c>
      <c r="C10043" s="299" t="s">
        <v>91</v>
      </c>
      <c r="D10043" s="299" t="s">
        <v>52</v>
      </c>
      <c r="E10043" s="302">
        <v>322.63157894736844</v>
      </c>
      <c r="F10043" s="299" t="s">
        <v>77</v>
      </c>
    </row>
    <row r="10044" spans="1:6" x14ac:dyDescent="0.3">
      <c r="A10044" s="299" t="s">
        <v>496</v>
      </c>
      <c r="B10044" s="300">
        <v>23</v>
      </c>
      <c r="C10044" s="299" t="s">
        <v>91</v>
      </c>
      <c r="D10044" s="299" t="s">
        <v>53</v>
      </c>
      <c r="E10044" s="302">
        <v>598.63157894736855</v>
      </c>
      <c r="F10044" s="299" t="s">
        <v>187</v>
      </c>
    </row>
    <row r="10045" spans="1:6" x14ac:dyDescent="0.3">
      <c r="A10045" s="299" t="s">
        <v>496</v>
      </c>
      <c r="B10045" s="300">
        <v>23</v>
      </c>
      <c r="C10045" s="299" t="s">
        <v>91</v>
      </c>
      <c r="D10045" s="299" t="s">
        <v>53</v>
      </c>
      <c r="E10045" s="302">
        <v>369.73684210526318</v>
      </c>
      <c r="F10045" s="299" t="s">
        <v>77</v>
      </c>
    </row>
    <row r="10046" spans="1:6" x14ac:dyDescent="0.3">
      <c r="A10046" s="299" t="s">
        <v>496</v>
      </c>
      <c r="B10046" s="300">
        <v>23</v>
      </c>
      <c r="C10046" s="299" t="s">
        <v>91</v>
      </c>
      <c r="D10046" s="299" t="s">
        <v>54</v>
      </c>
      <c r="E10046" s="302">
        <v>31.526315789473681</v>
      </c>
      <c r="F10046" s="299" t="s">
        <v>187</v>
      </c>
    </row>
    <row r="10047" spans="1:6" x14ac:dyDescent="0.3">
      <c r="A10047" s="299" t="s">
        <v>496</v>
      </c>
      <c r="B10047" s="300">
        <v>23</v>
      </c>
      <c r="C10047" s="299" t="s">
        <v>91</v>
      </c>
      <c r="D10047" s="299" t="s">
        <v>54</v>
      </c>
      <c r="E10047" s="302">
        <v>467.10526315789468</v>
      </c>
      <c r="F10047" s="299" t="s">
        <v>77</v>
      </c>
    </row>
    <row r="10048" spans="1:6" x14ac:dyDescent="0.3">
      <c r="A10048" s="299" t="s">
        <v>496</v>
      </c>
      <c r="B10048" s="300">
        <v>23</v>
      </c>
      <c r="C10048" s="299" t="s">
        <v>91</v>
      </c>
      <c r="D10048" s="299" t="s">
        <v>55</v>
      </c>
      <c r="E10048" s="302">
        <v>154.36842105263162</v>
      </c>
      <c r="F10048" s="299" t="s">
        <v>187</v>
      </c>
    </row>
    <row r="10049" spans="1:6" x14ac:dyDescent="0.3">
      <c r="A10049" s="299" t="s">
        <v>496</v>
      </c>
      <c r="B10049" s="300">
        <v>23</v>
      </c>
      <c r="C10049" s="299" t="s">
        <v>91</v>
      </c>
      <c r="D10049" s="299" t="s">
        <v>55</v>
      </c>
      <c r="E10049" s="302">
        <v>689.73684210526324</v>
      </c>
      <c r="F10049" s="299" t="s">
        <v>77</v>
      </c>
    </row>
    <row r="10050" spans="1:6" x14ac:dyDescent="0.3">
      <c r="A10050" s="299" t="s">
        <v>496</v>
      </c>
      <c r="B10050" s="300">
        <v>23</v>
      </c>
      <c r="C10050" s="299" t="s">
        <v>91</v>
      </c>
      <c r="D10050" s="299" t="s">
        <v>56</v>
      </c>
      <c r="E10050" s="302">
        <v>7.1578947368421026</v>
      </c>
      <c r="F10050" s="299" t="s">
        <v>187</v>
      </c>
    </row>
    <row r="10051" spans="1:6" x14ac:dyDescent="0.3">
      <c r="A10051" s="299" t="s">
        <v>496</v>
      </c>
      <c r="B10051" s="300">
        <v>23</v>
      </c>
      <c r="C10051" s="299" t="s">
        <v>91</v>
      </c>
      <c r="D10051" s="299" t="s">
        <v>56</v>
      </c>
      <c r="E10051" s="302">
        <v>23.210526315789476</v>
      </c>
      <c r="F10051" s="299" t="s">
        <v>77</v>
      </c>
    </row>
    <row r="10052" spans="1:6" x14ac:dyDescent="0.3">
      <c r="A10052" s="299" t="s">
        <v>496</v>
      </c>
      <c r="B10052" s="300">
        <v>23</v>
      </c>
      <c r="C10052" s="299" t="s">
        <v>91</v>
      </c>
      <c r="D10052" s="299" t="s">
        <v>57</v>
      </c>
      <c r="E10052" s="302">
        <v>9</v>
      </c>
      <c r="F10052" s="299" t="s">
        <v>187</v>
      </c>
    </row>
    <row r="10053" spans="1:6" x14ac:dyDescent="0.3">
      <c r="A10053" s="299" t="s">
        <v>496</v>
      </c>
      <c r="B10053" s="300">
        <v>23</v>
      </c>
      <c r="C10053" s="299" t="s">
        <v>91</v>
      </c>
      <c r="D10053" s="299" t="s">
        <v>57</v>
      </c>
      <c r="E10053" s="302">
        <v>3.0000000000000004</v>
      </c>
      <c r="F10053" s="299" t="s">
        <v>77</v>
      </c>
    </row>
    <row r="10054" spans="1:6" x14ac:dyDescent="0.3">
      <c r="A10054" s="299" t="s">
        <v>496</v>
      </c>
      <c r="B10054" s="300">
        <v>23</v>
      </c>
      <c r="C10054" s="299" t="s">
        <v>91</v>
      </c>
      <c r="D10054" s="299" t="s">
        <v>58</v>
      </c>
      <c r="E10054" s="302">
        <v>3.0000000000000004</v>
      </c>
      <c r="F10054" s="299" t="s">
        <v>187</v>
      </c>
    </row>
    <row r="10055" spans="1:6" x14ac:dyDescent="0.3">
      <c r="A10055" s="299" t="s">
        <v>496</v>
      </c>
      <c r="B10055" s="300">
        <v>23</v>
      </c>
      <c r="C10055" s="299" t="s">
        <v>91</v>
      </c>
      <c r="D10055" s="299" t="s">
        <v>58</v>
      </c>
      <c r="E10055" s="302">
        <v>3.0000000000000004</v>
      </c>
      <c r="F10055" s="299" t="s">
        <v>77</v>
      </c>
    </row>
    <row r="10056" spans="1:6" x14ac:dyDescent="0.3">
      <c r="A10056" s="299" t="s">
        <v>496</v>
      </c>
      <c r="B10056" s="300">
        <v>23</v>
      </c>
      <c r="C10056" s="299" t="s">
        <v>91</v>
      </c>
      <c r="D10056" s="299" t="s">
        <v>59</v>
      </c>
      <c r="E10056" s="302">
        <v>18.894736842105264</v>
      </c>
      <c r="F10056" s="299" t="s">
        <v>187</v>
      </c>
    </row>
    <row r="10057" spans="1:6" x14ac:dyDescent="0.3">
      <c r="A10057" s="299" t="s">
        <v>496</v>
      </c>
      <c r="B10057" s="300">
        <v>23</v>
      </c>
      <c r="C10057" s="299" t="s">
        <v>91</v>
      </c>
      <c r="D10057" s="299" t="s">
        <v>59</v>
      </c>
      <c r="E10057" s="302">
        <v>66.21052631578948</v>
      </c>
      <c r="F10057" s="299" t="s">
        <v>77</v>
      </c>
    </row>
    <row r="10058" spans="1:6" x14ac:dyDescent="0.3">
      <c r="A10058" s="299" t="s">
        <v>496</v>
      </c>
      <c r="B10058" s="300">
        <v>23</v>
      </c>
      <c r="C10058" s="299" t="s">
        <v>91</v>
      </c>
      <c r="D10058" s="299" t="s">
        <v>60</v>
      </c>
      <c r="E10058" s="302">
        <v>39.15789473684211</v>
      </c>
      <c r="F10058" s="299" t="s">
        <v>187</v>
      </c>
    </row>
    <row r="10059" spans="1:6" x14ac:dyDescent="0.3">
      <c r="A10059" s="299" t="s">
        <v>496</v>
      </c>
      <c r="B10059" s="300">
        <v>23</v>
      </c>
      <c r="C10059" s="299" t="s">
        <v>91</v>
      </c>
      <c r="D10059" s="299" t="s">
        <v>60</v>
      </c>
      <c r="E10059" s="302">
        <v>69.315789473684205</v>
      </c>
      <c r="F10059" s="299" t="s">
        <v>77</v>
      </c>
    </row>
    <row r="10060" spans="1:6" x14ac:dyDescent="0.3">
      <c r="A10060" s="299" t="s">
        <v>496</v>
      </c>
      <c r="B10060" s="300">
        <v>23</v>
      </c>
      <c r="C10060" s="299" t="s">
        <v>91</v>
      </c>
      <c r="D10060" s="299" t="s">
        <v>61</v>
      </c>
      <c r="E10060" s="302">
        <v>54.315789473684212</v>
      </c>
      <c r="F10060" s="299" t="s">
        <v>77</v>
      </c>
    </row>
    <row r="10061" spans="1:6" x14ac:dyDescent="0.3">
      <c r="A10061" s="299" t="s">
        <v>496</v>
      </c>
      <c r="B10061" s="300">
        <v>23</v>
      </c>
      <c r="C10061" s="299" t="s">
        <v>91</v>
      </c>
      <c r="D10061" s="299" t="s">
        <v>62</v>
      </c>
      <c r="E10061" s="302">
        <v>41</v>
      </c>
      <c r="F10061" s="299" t="s">
        <v>187</v>
      </c>
    </row>
    <row r="10062" spans="1:6" x14ac:dyDescent="0.3">
      <c r="A10062" s="299" t="s">
        <v>496</v>
      </c>
      <c r="B10062" s="300">
        <v>23</v>
      </c>
      <c r="C10062" s="299" t="s">
        <v>91</v>
      </c>
      <c r="D10062" s="299" t="s">
        <v>62</v>
      </c>
      <c r="E10062" s="302">
        <v>140.05263157894734</v>
      </c>
      <c r="F10062" s="299" t="s">
        <v>77</v>
      </c>
    </row>
    <row r="10063" spans="1:6" x14ac:dyDescent="0.3">
      <c r="A10063" s="299" t="s">
        <v>496</v>
      </c>
      <c r="B10063" s="300">
        <v>23</v>
      </c>
      <c r="C10063" s="299" t="s">
        <v>91</v>
      </c>
      <c r="D10063" s="299" t="s">
        <v>63</v>
      </c>
      <c r="E10063" s="302">
        <v>7.5789473684210495</v>
      </c>
      <c r="F10063" s="299" t="s">
        <v>187</v>
      </c>
    </row>
    <row r="10064" spans="1:6" x14ac:dyDescent="0.3">
      <c r="A10064" s="299" t="s">
        <v>496</v>
      </c>
      <c r="B10064" s="300">
        <v>23</v>
      </c>
      <c r="C10064" s="299" t="s">
        <v>91</v>
      </c>
      <c r="D10064" s="299" t="s">
        <v>63</v>
      </c>
      <c r="E10064" s="302">
        <v>415.63157894736844</v>
      </c>
      <c r="F10064" s="299" t="s">
        <v>77</v>
      </c>
    </row>
    <row r="10065" spans="1:6" x14ac:dyDescent="0.3">
      <c r="A10065" s="299" t="s">
        <v>496</v>
      </c>
      <c r="B10065" s="300">
        <v>23</v>
      </c>
      <c r="C10065" s="299" t="s">
        <v>91</v>
      </c>
      <c r="D10065" s="299" t="s">
        <v>64</v>
      </c>
      <c r="E10065" s="302">
        <v>7.9999999999999964</v>
      </c>
      <c r="F10065" s="299" t="s">
        <v>187</v>
      </c>
    </row>
    <row r="10066" spans="1:6" x14ac:dyDescent="0.3">
      <c r="A10066" s="299" t="s">
        <v>496</v>
      </c>
      <c r="B10066" s="300">
        <v>23</v>
      </c>
      <c r="C10066" s="299" t="s">
        <v>91</v>
      </c>
      <c r="D10066" s="299" t="s">
        <v>64</v>
      </c>
      <c r="E10066" s="302">
        <v>52.789473684210535</v>
      </c>
      <c r="F10066" s="299" t="s">
        <v>77</v>
      </c>
    </row>
    <row r="10067" spans="1:6" x14ac:dyDescent="0.3">
      <c r="A10067" s="299" t="s">
        <v>496</v>
      </c>
      <c r="B10067" s="300">
        <v>23</v>
      </c>
      <c r="C10067" s="299" t="s">
        <v>91</v>
      </c>
      <c r="D10067" s="299" t="s">
        <v>65</v>
      </c>
      <c r="E10067" s="302">
        <v>95.21052631578948</v>
      </c>
      <c r="F10067" s="299" t="s">
        <v>187</v>
      </c>
    </row>
    <row r="10068" spans="1:6" x14ac:dyDescent="0.3">
      <c r="A10068" s="299" t="s">
        <v>496</v>
      </c>
      <c r="B10068" s="300">
        <v>23</v>
      </c>
      <c r="C10068" s="299" t="s">
        <v>91</v>
      </c>
      <c r="D10068" s="299" t="s">
        <v>65</v>
      </c>
      <c r="E10068" s="302">
        <v>35.05263157894737</v>
      </c>
      <c r="F10068" s="299" t="s">
        <v>77</v>
      </c>
    </row>
    <row r="10069" spans="1:6" x14ac:dyDescent="0.3">
      <c r="A10069" s="299" t="s">
        <v>496</v>
      </c>
      <c r="B10069" s="300">
        <v>23</v>
      </c>
      <c r="C10069" s="299" t="s">
        <v>91</v>
      </c>
      <c r="D10069" s="299" t="s">
        <v>67</v>
      </c>
      <c r="E10069" s="302">
        <v>1.9999999999999991</v>
      </c>
      <c r="F10069" s="299" t="s">
        <v>77</v>
      </c>
    </row>
    <row r="10070" spans="1:6" x14ac:dyDescent="0.3">
      <c r="A10070" s="299" t="s">
        <v>496</v>
      </c>
      <c r="B10070" s="300">
        <v>23</v>
      </c>
      <c r="C10070" s="299" t="s">
        <v>92</v>
      </c>
      <c r="D10070" s="299" t="s">
        <v>47</v>
      </c>
      <c r="E10070" s="302">
        <v>3.0000000000000004</v>
      </c>
      <c r="F10070" s="299" t="s">
        <v>187</v>
      </c>
    </row>
    <row r="10071" spans="1:6" x14ac:dyDescent="0.3">
      <c r="A10071" s="299" t="s">
        <v>496</v>
      </c>
      <c r="B10071" s="300">
        <v>23</v>
      </c>
      <c r="C10071" s="299" t="s">
        <v>92</v>
      </c>
      <c r="D10071" s="299" t="s">
        <v>47</v>
      </c>
      <c r="E10071" s="302">
        <v>6.0000000000000009</v>
      </c>
      <c r="F10071" s="299" t="s">
        <v>188</v>
      </c>
    </row>
    <row r="10072" spans="1:6" x14ac:dyDescent="0.3">
      <c r="A10072" s="299" t="s">
        <v>496</v>
      </c>
      <c r="B10072" s="300">
        <v>23</v>
      </c>
      <c r="C10072" s="299" t="s">
        <v>92</v>
      </c>
      <c r="D10072" s="299" t="s">
        <v>47</v>
      </c>
      <c r="E10072" s="302">
        <v>7.7894736842105239</v>
      </c>
      <c r="F10072" s="299" t="s">
        <v>77</v>
      </c>
    </row>
    <row r="10073" spans="1:6" x14ac:dyDescent="0.3">
      <c r="A10073" s="299" t="s">
        <v>496</v>
      </c>
      <c r="B10073" s="300">
        <v>23</v>
      </c>
      <c r="C10073" s="299" t="s">
        <v>92</v>
      </c>
      <c r="D10073" s="299" t="s">
        <v>48</v>
      </c>
      <c r="E10073" s="302">
        <v>3.0000000000000004</v>
      </c>
      <c r="F10073" s="299" t="s">
        <v>77</v>
      </c>
    </row>
    <row r="10074" spans="1:6" x14ac:dyDescent="0.3">
      <c r="A10074" s="299" t="s">
        <v>496</v>
      </c>
      <c r="B10074" s="300">
        <v>23</v>
      </c>
      <c r="C10074" s="299" t="s">
        <v>92</v>
      </c>
      <c r="D10074" s="299" t="s">
        <v>49</v>
      </c>
      <c r="E10074" s="302">
        <v>20.684210526315784</v>
      </c>
      <c r="F10074" s="299" t="s">
        <v>187</v>
      </c>
    </row>
    <row r="10075" spans="1:6" x14ac:dyDescent="0.3">
      <c r="A10075" s="299" t="s">
        <v>496</v>
      </c>
      <c r="B10075" s="300">
        <v>23</v>
      </c>
      <c r="C10075" s="299" t="s">
        <v>92</v>
      </c>
      <c r="D10075" s="299" t="s">
        <v>49</v>
      </c>
      <c r="E10075" s="302">
        <v>161.57894736842104</v>
      </c>
      <c r="F10075" s="299" t="s">
        <v>77</v>
      </c>
    </row>
    <row r="10076" spans="1:6" x14ac:dyDescent="0.3">
      <c r="A10076" s="299" t="s">
        <v>496</v>
      </c>
      <c r="B10076" s="300">
        <v>23</v>
      </c>
      <c r="C10076" s="299" t="s">
        <v>92</v>
      </c>
      <c r="D10076" s="299" t="s">
        <v>51</v>
      </c>
      <c r="E10076" s="302">
        <v>1.9999999999999991</v>
      </c>
      <c r="F10076" s="299" t="s">
        <v>77</v>
      </c>
    </row>
    <row r="10077" spans="1:6" x14ac:dyDescent="0.3">
      <c r="A10077" s="299" t="s">
        <v>496</v>
      </c>
      <c r="B10077" s="300">
        <v>23</v>
      </c>
      <c r="C10077" s="299" t="s">
        <v>92</v>
      </c>
      <c r="D10077" s="299" t="s">
        <v>52</v>
      </c>
      <c r="E10077" s="302">
        <v>14.947368421052627</v>
      </c>
      <c r="F10077" s="299" t="s">
        <v>187</v>
      </c>
    </row>
    <row r="10078" spans="1:6" x14ac:dyDescent="0.3">
      <c r="A10078" s="299" t="s">
        <v>496</v>
      </c>
      <c r="B10078" s="300">
        <v>23</v>
      </c>
      <c r="C10078" s="299" t="s">
        <v>92</v>
      </c>
      <c r="D10078" s="299" t="s">
        <v>52</v>
      </c>
      <c r="E10078" s="302">
        <v>54</v>
      </c>
      <c r="F10078" s="299" t="s">
        <v>77</v>
      </c>
    </row>
    <row r="10079" spans="1:6" x14ac:dyDescent="0.3">
      <c r="A10079" s="299" t="s">
        <v>496</v>
      </c>
      <c r="B10079" s="300">
        <v>23</v>
      </c>
      <c r="C10079" s="299" t="s">
        <v>92</v>
      </c>
      <c r="D10079" s="299" t="s">
        <v>53</v>
      </c>
      <c r="E10079" s="302">
        <v>46.684210526315773</v>
      </c>
      <c r="F10079" s="299" t="s">
        <v>187</v>
      </c>
    </row>
    <row r="10080" spans="1:6" x14ac:dyDescent="0.3">
      <c r="A10080" s="299" t="s">
        <v>496</v>
      </c>
      <c r="B10080" s="300">
        <v>23</v>
      </c>
      <c r="C10080" s="299" t="s">
        <v>92</v>
      </c>
      <c r="D10080" s="299" t="s">
        <v>53</v>
      </c>
      <c r="E10080" s="302">
        <v>76.578947368421069</v>
      </c>
      <c r="F10080" s="299" t="s">
        <v>77</v>
      </c>
    </row>
    <row r="10081" spans="1:6" x14ac:dyDescent="0.3">
      <c r="A10081" s="299" t="s">
        <v>496</v>
      </c>
      <c r="B10081" s="300">
        <v>23</v>
      </c>
      <c r="C10081" s="299" t="s">
        <v>92</v>
      </c>
      <c r="D10081" s="299" t="s">
        <v>54</v>
      </c>
      <c r="E10081" s="302">
        <v>13.999999999999995</v>
      </c>
      <c r="F10081" s="299" t="s">
        <v>187</v>
      </c>
    </row>
    <row r="10082" spans="1:6" x14ac:dyDescent="0.3">
      <c r="A10082" s="299" t="s">
        <v>496</v>
      </c>
      <c r="B10082" s="300">
        <v>23</v>
      </c>
      <c r="C10082" s="299" t="s">
        <v>92</v>
      </c>
      <c r="D10082" s="299" t="s">
        <v>54</v>
      </c>
      <c r="E10082" s="302">
        <v>172.05263157894737</v>
      </c>
      <c r="F10082" s="299" t="s">
        <v>77</v>
      </c>
    </row>
    <row r="10083" spans="1:6" x14ac:dyDescent="0.3">
      <c r="A10083" s="299" t="s">
        <v>496</v>
      </c>
      <c r="B10083" s="300">
        <v>23</v>
      </c>
      <c r="C10083" s="299" t="s">
        <v>92</v>
      </c>
      <c r="D10083" s="299" t="s">
        <v>55</v>
      </c>
      <c r="E10083" s="302">
        <v>52.894736842105274</v>
      </c>
      <c r="F10083" s="299" t="s">
        <v>187</v>
      </c>
    </row>
    <row r="10084" spans="1:6" x14ac:dyDescent="0.3">
      <c r="A10084" s="299" t="s">
        <v>496</v>
      </c>
      <c r="B10084" s="300">
        <v>23</v>
      </c>
      <c r="C10084" s="299" t="s">
        <v>92</v>
      </c>
      <c r="D10084" s="299" t="s">
        <v>55</v>
      </c>
      <c r="E10084" s="302">
        <v>124.78947368421052</v>
      </c>
      <c r="F10084" s="299" t="s">
        <v>77</v>
      </c>
    </row>
    <row r="10085" spans="1:6" x14ac:dyDescent="0.3">
      <c r="A10085" s="299" t="s">
        <v>496</v>
      </c>
      <c r="B10085" s="300">
        <v>23</v>
      </c>
      <c r="C10085" s="299" t="s">
        <v>92</v>
      </c>
      <c r="D10085" s="299" t="s">
        <v>56</v>
      </c>
      <c r="E10085" s="302">
        <v>7.736842105263154</v>
      </c>
      <c r="F10085" s="299" t="s">
        <v>77</v>
      </c>
    </row>
    <row r="10086" spans="1:6" x14ac:dyDescent="0.3">
      <c r="A10086" s="299" t="s">
        <v>496</v>
      </c>
      <c r="B10086" s="300">
        <v>23</v>
      </c>
      <c r="C10086" s="299" t="s">
        <v>92</v>
      </c>
      <c r="D10086" s="299" t="s">
        <v>57</v>
      </c>
      <c r="E10086" s="302">
        <v>1.9999999999999991</v>
      </c>
      <c r="F10086" s="299" t="s">
        <v>187</v>
      </c>
    </row>
    <row r="10087" spans="1:6" x14ac:dyDescent="0.3">
      <c r="A10087" s="299" t="s">
        <v>496</v>
      </c>
      <c r="B10087" s="300">
        <v>23</v>
      </c>
      <c r="C10087" s="299" t="s">
        <v>92</v>
      </c>
      <c r="D10087" s="299" t="s">
        <v>57</v>
      </c>
      <c r="E10087" s="302">
        <v>6.0000000000000009</v>
      </c>
      <c r="F10087" s="299" t="s">
        <v>77</v>
      </c>
    </row>
    <row r="10088" spans="1:6" x14ac:dyDescent="0.3">
      <c r="A10088" s="299" t="s">
        <v>496</v>
      </c>
      <c r="B10088" s="300">
        <v>23</v>
      </c>
      <c r="C10088" s="299" t="s">
        <v>92</v>
      </c>
      <c r="D10088" s="299" t="s">
        <v>58</v>
      </c>
      <c r="E10088" s="302">
        <v>6.0000000000000009</v>
      </c>
      <c r="F10088" s="299" t="s">
        <v>77</v>
      </c>
    </row>
    <row r="10089" spans="1:6" x14ac:dyDescent="0.3">
      <c r="A10089" s="299" t="s">
        <v>496</v>
      </c>
      <c r="B10089" s="300">
        <v>23</v>
      </c>
      <c r="C10089" s="299" t="s">
        <v>92</v>
      </c>
      <c r="D10089" s="299" t="s">
        <v>59</v>
      </c>
      <c r="E10089" s="302">
        <v>14.999999999999996</v>
      </c>
      <c r="F10089" s="299" t="s">
        <v>187</v>
      </c>
    </row>
    <row r="10090" spans="1:6" x14ac:dyDescent="0.3">
      <c r="A10090" s="299" t="s">
        <v>496</v>
      </c>
      <c r="B10090" s="300">
        <v>23</v>
      </c>
      <c r="C10090" s="299" t="s">
        <v>92</v>
      </c>
      <c r="D10090" s="299" t="s">
        <v>59</v>
      </c>
      <c r="E10090" s="302">
        <v>10.000000000000002</v>
      </c>
      <c r="F10090" s="299" t="s">
        <v>77</v>
      </c>
    </row>
    <row r="10091" spans="1:6" x14ac:dyDescent="0.3">
      <c r="A10091" s="299" t="s">
        <v>496</v>
      </c>
      <c r="B10091" s="300">
        <v>23</v>
      </c>
      <c r="C10091" s="299" t="s">
        <v>92</v>
      </c>
      <c r="D10091" s="299" t="s">
        <v>60</v>
      </c>
      <c r="E10091" s="302">
        <v>7.2631578947368389</v>
      </c>
      <c r="F10091" s="299" t="s">
        <v>187</v>
      </c>
    </row>
    <row r="10092" spans="1:6" x14ac:dyDescent="0.3">
      <c r="A10092" s="299" t="s">
        <v>496</v>
      </c>
      <c r="B10092" s="300">
        <v>23</v>
      </c>
      <c r="C10092" s="299" t="s">
        <v>92</v>
      </c>
      <c r="D10092" s="299" t="s">
        <v>60</v>
      </c>
      <c r="E10092" s="302">
        <v>14.263157894736841</v>
      </c>
      <c r="F10092" s="299" t="s">
        <v>77</v>
      </c>
    </row>
    <row r="10093" spans="1:6" x14ac:dyDescent="0.3">
      <c r="A10093" s="299" t="s">
        <v>496</v>
      </c>
      <c r="B10093" s="300">
        <v>23</v>
      </c>
      <c r="C10093" s="299" t="s">
        <v>92</v>
      </c>
      <c r="D10093" s="299" t="s">
        <v>61</v>
      </c>
      <c r="E10093" s="302">
        <v>15.473684210526311</v>
      </c>
      <c r="F10093" s="299" t="s">
        <v>77</v>
      </c>
    </row>
    <row r="10094" spans="1:6" x14ac:dyDescent="0.3">
      <c r="A10094" s="299" t="s">
        <v>496</v>
      </c>
      <c r="B10094" s="300">
        <v>23</v>
      </c>
      <c r="C10094" s="299" t="s">
        <v>92</v>
      </c>
      <c r="D10094" s="299" t="s">
        <v>62</v>
      </c>
      <c r="E10094" s="302">
        <v>22.999999999999996</v>
      </c>
      <c r="F10094" s="299" t="s">
        <v>187</v>
      </c>
    </row>
    <row r="10095" spans="1:6" x14ac:dyDescent="0.3">
      <c r="A10095" s="299" t="s">
        <v>496</v>
      </c>
      <c r="B10095" s="300">
        <v>23</v>
      </c>
      <c r="C10095" s="299" t="s">
        <v>92</v>
      </c>
      <c r="D10095" s="299" t="s">
        <v>62</v>
      </c>
      <c r="E10095" s="302">
        <v>71.631578947368411</v>
      </c>
      <c r="F10095" s="299" t="s">
        <v>77</v>
      </c>
    </row>
    <row r="10096" spans="1:6" x14ac:dyDescent="0.3">
      <c r="A10096" s="299" t="s">
        <v>496</v>
      </c>
      <c r="B10096" s="300">
        <v>23</v>
      </c>
      <c r="C10096" s="299" t="s">
        <v>92</v>
      </c>
      <c r="D10096" s="299" t="s">
        <v>63</v>
      </c>
      <c r="E10096" s="302">
        <v>9.8421052631578956</v>
      </c>
      <c r="F10096" s="299" t="s">
        <v>187</v>
      </c>
    </row>
    <row r="10097" spans="1:6" x14ac:dyDescent="0.3">
      <c r="A10097" s="299" t="s">
        <v>496</v>
      </c>
      <c r="B10097" s="300">
        <v>23</v>
      </c>
      <c r="C10097" s="299" t="s">
        <v>92</v>
      </c>
      <c r="D10097" s="299" t="s">
        <v>63</v>
      </c>
      <c r="E10097" s="302">
        <v>97.842105263157791</v>
      </c>
      <c r="F10097" s="299" t="s">
        <v>77</v>
      </c>
    </row>
    <row r="10098" spans="1:6" x14ac:dyDescent="0.3">
      <c r="A10098" s="299" t="s">
        <v>496</v>
      </c>
      <c r="B10098" s="300">
        <v>23</v>
      </c>
      <c r="C10098" s="299" t="s">
        <v>92</v>
      </c>
      <c r="D10098" s="299" t="s">
        <v>64</v>
      </c>
      <c r="E10098" s="302">
        <v>3.9999999999999982</v>
      </c>
      <c r="F10098" s="299" t="s">
        <v>187</v>
      </c>
    </row>
    <row r="10099" spans="1:6" x14ac:dyDescent="0.3">
      <c r="A10099" s="299" t="s">
        <v>496</v>
      </c>
      <c r="B10099" s="300">
        <v>23</v>
      </c>
      <c r="C10099" s="299" t="s">
        <v>92</v>
      </c>
      <c r="D10099" s="299" t="s">
        <v>64</v>
      </c>
      <c r="E10099" s="302">
        <v>19.10526315789474</v>
      </c>
      <c r="F10099" s="299" t="s">
        <v>77</v>
      </c>
    </row>
    <row r="10100" spans="1:6" x14ac:dyDescent="0.3">
      <c r="A10100" s="299" t="s">
        <v>496</v>
      </c>
      <c r="B10100" s="300">
        <v>23</v>
      </c>
      <c r="C10100" s="299" t="s">
        <v>92</v>
      </c>
      <c r="D10100" s="299" t="s">
        <v>65</v>
      </c>
      <c r="E10100" s="302">
        <v>13</v>
      </c>
      <c r="F10100" s="299" t="s">
        <v>187</v>
      </c>
    </row>
    <row r="10101" spans="1:6" x14ac:dyDescent="0.3">
      <c r="A10101" s="299" t="s">
        <v>496</v>
      </c>
      <c r="B10101" s="300">
        <v>23</v>
      </c>
      <c r="C10101" s="299" t="s">
        <v>92</v>
      </c>
      <c r="D10101" s="299" t="s">
        <v>65</v>
      </c>
      <c r="E10101" s="302">
        <v>6.7894736842105257</v>
      </c>
      <c r="F10101" s="299" t="s">
        <v>77</v>
      </c>
    </row>
    <row r="10102" spans="1:6" x14ac:dyDescent="0.3">
      <c r="A10102" s="299" t="s">
        <v>496</v>
      </c>
      <c r="B10102" s="300">
        <v>24</v>
      </c>
      <c r="C10102" s="299" t="s">
        <v>91</v>
      </c>
      <c r="D10102" s="299" t="s">
        <v>47</v>
      </c>
      <c r="E10102" s="302">
        <v>11.947368421052634</v>
      </c>
      <c r="F10102" s="299" t="s">
        <v>187</v>
      </c>
    </row>
    <row r="10103" spans="1:6" x14ac:dyDescent="0.3">
      <c r="A10103" s="299" t="s">
        <v>496</v>
      </c>
      <c r="B10103" s="300">
        <v>24</v>
      </c>
      <c r="C10103" s="299" t="s">
        <v>91</v>
      </c>
      <c r="D10103" s="299" t="s">
        <v>47</v>
      </c>
      <c r="E10103" s="302">
        <v>15.999999999999993</v>
      </c>
      <c r="F10103" s="299" t="s">
        <v>188</v>
      </c>
    </row>
    <row r="10104" spans="1:6" x14ac:dyDescent="0.3">
      <c r="A10104" s="299" t="s">
        <v>496</v>
      </c>
      <c r="B10104" s="300">
        <v>24</v>
      </c>
      <c r="C10104" s="299" t="s">
        <v>91</v>
      </c>
      <c r="D10104" s="299" t="s">
        <v>47</v>
      </c>
      <c r="E10104" s="302">
        <v>149.68421052631578</v>
      </c>
      <c r="F10104" s="299" t="s">
        <v>77</v>
      </c>
    </row>
    <row r="10105" spans="1:6" x14ac:dyDescent="0.3">
      <c r="A10105" s="299" t="s">
        <v>496</v>
      </c>
      <c r="B10105" s="300">
        <v>24</v>
      </c>
      <c r="C10105" s="299" t="s">
        <v>91</v>
      </c>
      <c r="D10105" s="299" t="s">
        <v>48</v>
      </c>
      <c r="E10105" s="302">
        <v>14.999999999999996</v>
      </c>
      <c r="F10105" s="299" t="s">
        <v>77</v>
      </c>
    </row>
    <row r="10106" spans="1:6" x14ac:dyDescent="0.3">
      <c r="A10106" s="299" t="s">
        <v>496</v>
      </c>
      <c r="B10106" s="300">
        <v>24</v>
      </c>
      <c r="C10106" s="299" t="s">
        <v>91</v>
      </c>
      <c r="D10106" s="299" t="s">
        <v>49</v>
      </c>
      <c r="E10106" s="302">
        <v>14.999999999999996</v>
      </c>
      <c r="F10106" s="299" t="s">
        <v>187</v>
      </c>
    </row>
    <row r="10107" spans="1:6" x14ac:dyDescent="0.3">
      <c r="A10107" s="299" t="s">
        <v>496</v>
      </c>
      <c r="B10107" s="300">
        <v>24</v>
      </c>
      <c r="C10107" s="299" t="s">
        <v>91</v>
      </c>
      <c r="D10107" s="299" t="s">
        <v>49</v>
      </c>
      <c r="E10107" s="302">
        <v>819.73684210526301</v>
      </c>
      <c r="F10107" s="299" t="s">
        <v>77</v>
      </c>
    </row>
    <row r="10108" spans="1:6" x14ac:dyDescent="0.3">
      <c r="A10108" s="299" t="s">
        <v>496</v>
      </c>
      <c r="B10108" s="300">
        <v>24</v>
      </c>
      <c r="C10108" s="299" t="s">
        <v>91</v>
      </c>
      <c r="D10108" s="299" t="s">
        <v>50</v>
      </c>
      <c r="E10108" s="302">
        <v>1.4210526315789471</v>
      </c>
      <c r="F10108" s="299" t="s">
        <v>77</v>
      </c>
    </row>
    <row r="10109" spans="1:6" x14ac:dyDescent="0.3">
      <c r="A10109" s="299" t="s">
        <v>496</v>
      </c>
      <c r="B10109" s="300">
        <v>24</v>
      </c>
      <c r="C10109" s="299" t="s">
        <v>91</v>
      </c>
      <c r="D10109" s="299" t="s">
        <v>51</v>
      </c>
      <c r="E10109" s="302">
        <v>15.368421052631572</v>
      </c>
      <c r="F10109" s="299" t="s">
        <v>77</v>
      </c>
    </row>
    <row r="10110" spans="1:6" x14ac:dyDescent="0.3">
      <c r="A10110" s="299" t="s">
        <v>496</v>
      </c>
      <c r="B10110" s="300">
        <v>24</v>
      </c>
      <c r="C10110" s="299" t="s">
        <v>91</v>
      </c>
      <c r="D10110" s="299" t="s">
        <v>52</v>
      </c>
      <c r="E10110" s="302">
        <v>132.63157894736844</v>
      </c>
      <c r="F10110" s="299" t="s">
        <v>187</v>
      </c>
    </row>
    <row r="10111" spans="1:6" x14ac:dyDescent="0.3">
      <c r="A10111" s="299" t="s">
        <v>496</v>
      </c>
      <c r="B10111" s="300">
        <v>24</v>
      </c>
      <c r="C10111" s="299" t="s">
        <v>91</v>
      </c>
      <c r="D10111" s="299" t="s">
        <v>52</v>
      </c>
      <c r="E10111" s="302">
        <v>587.21052631578948</v>
      </c>
      <c r="F10111" s="299" t="s">
        <v>77</v>
      </c>
    </row>
    <row r="10112" spans="1:6" x14ac:dyDescent="0.3">
      <c r="A10112" s="299" t="s">
        <v>496</v>
      </c>
      <c r="B10112" s="300">
        <v>24</v>
      </c>
      <c r="C10112" s="299" t="s">
        <v>91</v>
      </c>
      <c r="D10112" s="299" t="s">
        <v>53</v>
      </c>
      <c r="E10112" s="302">
        <v>282.36842105263156</v>
      </c>
      <c r="F10112" s="299" t="s">
        <v>187</v>
      </c>
    </row>
    <row r="10113" spans="1:6" x14ac:dyDescent="0.3">
      <c r="A10113" s="299" t="s">
        <v>496</v>
      </c>
      <c r="B10113" s="300">
        <v>24</v>
      </c>
      <c r="C10113" s="299" t="s">
        <v>91</v>
      </c>
      <c r="D10113" s="299" t="s">
        <v>53</v>
      </c>
      <c r="E10113" s="302">
        <v>584.73684210526324</v>
      </c>
      <c r="F10113" s="299" t="s">
        <v>77</v>
      </c>
    </row>
    <row r="10114" spans="1:6" x14ac:dyDescent="0.3">
      <c r="A10114" s="299" t="s">
        <v>496</v>
      </c>
      <c r="B10114" s="300">
        <v>24</v>
      </c>
      <c r="C10114" s="299" t="s">
        <v>91</v>
      </c>
      <c r="D10114" s="299" t="s">
        <v>54</v>
      </c>
      <c r="E10114" s="302">
        <v>66.05263157894737</v>
      </c>
      <c r="F10114" s="299" t="s">
        <v>187</v>
      </c>
    </row>
    <row r="10115" spans="1:6" x14ac:dyDescent="0.3">
      <c r="A10115" s="299" t="s">
        <v>496</v>
      </c>
      <c r="B10115" s="300">
        <v>24</v>
      </c>
      <c r="C10115" s="299" t="s">
        <v>91</v>
      </c>
      <c r="D10115" s="299" t="s">
        <v>54</v>
      </c>
      <c r="E10115" s="302">
        <v>192.57894736842107</v>
      </c>
      <c r="F10115" s="299" t="s">
        <v>77</v>
      </c>
    </row>
    <row r="10116" spans="1:6" x14ac:dyDescent="0.3">
      <c r="A10116" s="299" t="s">
        <v>496</v>
      </c>
      <c r="B10116" s="300">
        <v>24</v>
      </c>
      <c r="C10116" s="299" t="s">
        <v>91</v>
      </c>
      <c r="D10116" s="299" t="s">
        <v>55</v>
      </c>
      <c r="E10116" s="302">
        <v>175.57894736842113</v>
      </c>
      <c r="F10116" s="299" t="s">
        <v>187</v>
      </c>
    </row>
    <row r="10117" spans="1:6" x14ac:dyDescent="0.3">
      <c r="A10117" s="299" t="s">
        <v>496</v>
      </c>
      <c r="B10117" s="300">
        <v>24</v>
      </c>
      <c r="C10117" s="299" t="s">
        <v>91</v>
      </c>
      <c r="D10117" s="299" t="s">
        <v>55</v>
      </c>
      <c r="E10117" s="302">
        <v>1194.7894736842104</v>
      </c>
      <c r="F10117" s="299" t="s">
        <v>77</v>
      </c>
    </row>
    <row r="10118" spans="1:6" x14ac:dyDescent="0.3">
      <c r="A10118" s="299" t="s">
        <v>496</v>
      </c>
      <c r="B10118" s="300">
        <v>24</v>
      </c>
      <c r="C10118" s="299" t="s">
        <v>91</v>
      </c>
      <c r="D10118" s="299" t="s">
        <v>56</v>
      </c>
      <c r="E10118" s="302">
        <v>13</v>
      </c>
      <c r="F10118" s="299" t="s">
        <v>187</v>
      </c>
    </row>
    <row r="10119" spans="1:6" x14ac:dyDescent="0.3">
      <c r="A10119" s="299" t="s">
        <v>496</v>
      </c>
      <c r="B10119" s="300">
        <v>24</v>
      </c>
      <c r="C10119" s="299" t="s">
        <v>91</v>
      </c>
      <c r="D10119" s="299" t="s">
        <v>56</v>
      </c>
      <c r="E10119" s="302">
        <v>32.315789473684198</v>
      </c>
      <c r="F10119" s="299" t="s">
        <v>77</v>
      </c>
    </row>
    <row r="10120" spans="1:6" x14ac:dyDescent="0.3">
      <c r="A10120" s="299" t="s">
        <v>496</v>
      </c>
      <c r="B10120" s="300">
        <v>24</v>
      </c>
      <c r="C10120" s="299" t="s">
        <v>91</v>
      </c>
      <c r="D10120" s="299" t="s">
        <v>57</v>
      </c>
      <c r="E10120" s="302">
        <v>12.842105263157894</v>
      </c>
      <c r="F10120" s="299" t="s">
        <v>187</v>
      </c>
    </row>
    <row r="10121" spans="1:6" x14ac:dyDescent="0.3">
      <c r="A10121" s="299" t="s">
        <v>496</v>
      </c>
      <c r="B10121" s="300">
        <v>24</v>
      </c>
      <c r="C10121" s="299" t="s">
        <v>91</v>
      </c>
      <c r="D10121" s="299" t="s">
        <v>57</v>
      </c>
      <c r="E10121" s="302">
        <v>45.631578947368411</v>
      </c>
      <c r="F10121" s="299" t="s">
        <v>77</v>
      </c>
    </row>
    <row r="10122" spans="1:6" x14ac:dyDescent="0.3">
      <c r="A10122" s="299" t="s">
        <v>496</v>
      </c>
      <c r="B10122" s="300">
        <v>24</v>
      </c>
      <c r="C10122" s="299" t="s">
        <v>91</v>
      </c>
      <c r="D10122" s="299" t="s">
        <v>58</v>
      </c>
      <c r="E10122" s="302">
        <v>0.99999999999999956</v>
      </c>
      <c r="F10122" s="299" t="s">
        <v>187</v>
      </c>
    </row>
    <row r="10123" spans="1:6" x14ac:dyDescent="0.3">
      <c r="A10123" s="299" t="s">
        <v>496</v>
      </c>
      <c r="B10123" s="300">
        <v>24</v>
      </c>
      <c r="C10123" s="299" t="s">
        <v>91</v>
      </c>
      <c r="D10123" s="299" t="s">
        <v>58</v>
      </c>
      <c r="E10123" s="302">
        <v>9.6842105263157912</v>
      </c>
      <c r="F10123" s="299" t="s">
        <v>77</v>
      </c>
    </row>
    <row r="10124" spans="1:6" x14ac:dyDescent="0.3">
      <c r="A10124" s="299" t="s">
        <v>496</v>
      </c>
      <c r="B10124" s="300">
        <v>24</v>
      </c>
      <c r="C10124" s="299" t="s">
        <v>91</v>
      </c>
      <c r="D10124" s="299" t="s">
        <v>59</v>
      </c>
      <c r="E10124" s="302">
        <v>17.526315789473685</v>
      </c>
      <c r="F10124" s="299" t="s">
        <v>187</v>
      </c>
    </row>
    <row r="10125" spans="1:6" x14ac:dyDescent="0.3">
      <c r="A10125" s="299" t="s">
        <v>496</v>
      </c>
      <c r="B10125" s="300">
        <v>24</v>
      </c>
      <c r="C10125" s="299" t="s">
        <v>91</v>
      </c>
      <c r="D10125" s="299" t="s">
        <v>59</v>
      </c>
      <c r="E10125" s="302">
        <v>48.26315789473685</v>
      </c>
      <c r="F10125" s="299" t="s">
        <v>77</v>
      </c>
    </row>
    <row r="10126" spans="1:6" x14ac:dyDescent="0.3">
      <c r="A10126" s="299" t="s">
        <v>496</v>
      </c>
      <c r="B10126" s="300">
        <v>24</v>
      </c>
      <c r="C10126" s="299" t="s">
        <v>91</v>
      </c>
      <c r="D10126" s="299" t="s">
        <v>60</v>
      </c>
      <c r="E10126" s="302">
        <v>34.368421052631589</v>
      </c>
      <c r="F10126" s="299" t="s">
        <v>187</v>
      </c>
    </row>
    <row r="10127" spans="1:6" x14ac:dyDescent="0.3">
      <c r="A10127" s="299" t="s">
        <v>496</v>
      </c>
      <c r="B10127" s="300">
        <v>24</v>
      </c>
      <c r="C10127" s="299" t="s">
        <v>91</v>
      </c>
      <c r="D10127" s="299" t="s">
        <v>60</v>
      </c>
      <c r="E10127" s="302">
        <v>444.47368421052641</v>
      </c>
      <c r="F10127" s="299" t="s">
        <v>77</v>
      </c>
    </row>
    <row r="10128" spans="1:6" x14ac:dyDescent="0.3">
      <c r="A10128" s="299" t="s">
        <v>496</v>
      </c>
      <c r="B10128" s="300">
        <v>24</v>
      </c>
      <c r="C10128" s="299" t="s">
        <v>91</v>
      </c>
      <c r="D10128" s="299" t="s">
        <v>61</v>
      </c>
      <c r="E10128" s="302">
        <v>91.578947368421026</v>
      </c>
      <c r="F10128" s="299" t="s">
        <v>77</v>
      </c>
    </row>
    <row r="10129" spans="1:6" x14ac:dyDescent="0.3">
      <c r="A10129" s="299" t="s">
        <v>496</v>
      </c>
      <c r="B10129" s="300">
        <v>24</v>
      </c>
      <c r="C10129" s="299" t="s">
        <v>91</v>
      </c>
      <c r="D10129" s="299" t="s">
        <v>62</v>
      </c>
      <c r="E10129" s="302">
        <v>23.684210526315784</v>
      </c>
      <c r="F10129" s="299" t="s">
        <v>187</v>
      </c>
    </row>
    <row r="10130" spans="1:6" x14ac:dyDescent="0.3">
      <c r="A10130" s="299" t="s">
        <v>496</v>
      </c>
      <c r="B10130" s="300">
        <v>24</v>
      </c>
      <c r="C10130" s="299" t="s">
        <v>91</v>
      </c>
      <c r="D10130" s="299" t="s">
        <v>62</v>
      </c>
      <c r="E10130" s="302">
        <v>72.631578947368425</v>
      </c>
      <c r="F10130" s="299" t="s">
        <v>77</v>
      </c>
    </row>
    <row r="10131" spans="1:6" x14ac:dyDescent="0.3">
      <c r="A10131" s="299" t="s">
        <v>496</v>
      </c>
      <c r="B10131" s="300">
        <v>24</v>
      </c>
      <c r="C10131" s="299" t="s">
        <v>91</v>
      </c>
      <c r="D10131" s="299" t="s">
        <v>63</v>
      </c>
      <c r="E10131" s="302">
        <v>12.000000000000002</v>
      </c>
      <c r="F10131" s="299" t="s">
        <v>187</v>
      </c>
    </row>
    <row r="10132" spans="1:6" x14ac:dyDescent="0.3">
      <c r="A10132" s="299" t="s">
        <v>496</v>
      </c>
      <c r="B10132" s="300">
        <v>24</v>
      </c>
      <c r="C10132" s="299" t="s">
        <v>91</v>
      </c>
      <c r="D10132" s="299" t="s">
        <v>63</v>
      </c>
      <c r="E10132" s="302">
        <v>668.84210526315815</v>
      </c>
      <c r="F10132" s="299" t="s">
        <v>77</v>
      </c>
    </row>
    <row r="10133" spans="1:6" x14ac:dyDescent="0.3">
      <c r="A10133" s="299" t="s">
        <v>496</v>
      </c>
      <c r="B10133" s="300">
        <v>24</v>
      </c>
      <c r="C10133" s="299" t="s">
        <v>91</v>
      </c>
      <c r="D10133" s="299" t="s">
        <v>64</v>
      </c>
      <c r="E10133" s="302">
        <v>6.526315789473685</v>
      </c>
      <c r="F10133" s="299" t="s">
        <v>187</v>
      </c>
    </row>
    <row r="10134" spans="1:6" x14ac:dyDescent="0.3">
      <c r="A10134" s="299" t="s">
        <v>496</v>
      </c>
      <c r="B10134" s="300">
        <v>24</v>
      </c>
      <c r="C10134" s="299" t="s">
        <v>91</v>
      </c>
      <c r="D10134" s="299" t="s">
        <v>64</v>
      </c>
      <c r="E10134" s="302">
        <v>60.05263157894737</v>
      </c>
      <c r="F10134" s="299" t="s">
        <v>77</v>
      </c>
    </row>
    <row r="10135" spans="1:6" x14ac:dyDescent="0.3">
      <c r="A10135" s="299" t="s">
        <v>496</v>
      </c>
      <c r="B10135" s="300">
        <v>24</v>
      </c>
      <c r="C10135" s="299" t="s">
        <v>91</v>
      </c>
      <c r="D10135" s="299" t="s">
        <v>65</v>
      </c>
      <c r="E10135" s="302">
        <v>144.36842105263159</v>
      </c>
      <c r="F10135" s="299" t="s">
        <v>187</v>
      </c>
    </row>
    <row r="10136" spans="1:6" x14ac:dyDescent="0.3">
      <c r="A10136" s="299" t="s">
        <v>496</v>
      </c>
      <c r="B10136" s="300">
        <v>24</v>
      </c>
      <c r="C10136" s="299" t="s">
        <v>91</v>
      </c>
      <c r="D10136" s="299" t="s">
        <v>65</v>
      </c>
      <c r="E10136" s="302">
        <v>121.68421052631577</v>
      </c>
      <c r="F10136" s="299" t="s">
        <v>77</v>
      </c>
    </row>
    <row r="10137" spans="1:6" x14ac:dyDescent="0.3">
      <c r="A10137" s="299" t="s">
        <v>496</v>
      </c>
      <c r="B10137" s="300">
        <v>24</v>
      </c>
      <c r="C10137" s="299" t="s">
        <v>91</v>
      </c>
      <c r="D10137" s="299" t="s">
        <v>67</v>
      </c>
      <c r="E10137" s="302">
        <v>5.0000000000000009</v>
      </c>
      <c r="F10137" s="299" t="s">
        <v>77</v>
      </c>
    </row>
    <row r="10138" spans="1:6" x14ac:dyDescent="0.3">
      <c r="A10138" s="299" t="s">
        <v>496</v>
      </c>
      <c r="B10138" s="300">
        <v>24</v>
      </c>
      <c r="C10138" s="299" t="s">
        <v>92</v>
      </c>
      <c r="D10138" s="299" t="s">
        <v>47</v>
      </c>
      <c r="E10138" s="302">
        <v>13.999999999999995</v>
      </c>
      <c r="F10138" s="299" t="s">
        <v>187</v>
      </c>
    </row>
    <row r="10139" spans="1:6" x14ac:dyDescent="0.3">
      <c r="A10139" s="299" t="s">
        <v>496</v>
      </c>
      <c r="B10139" s="300">
        <v>24</v>
      </c>
      <c r="C10139" s="299" t="s">
        <v>92</v>
      </c>
      <c r="D10139" s="299" t="s">
        <v>47</v>
      </c>
      <c r="E10139" s="302">
        <v>17.000000000000004</v>
      </c>
      <c r="F10139" s="299" t="s">
        <v>188</v>
      </c>
    </row>
    <row r="10140" spans="1:6" x14ac:dyDescent="0.3">
      <c r="A10140" s="299" t="s">
        <v>496</v>
      </c>
      <c r="B10140" s="300">
        <v>24</v>
      </c>
      <c r="C10140" s="299" t="s">
        <v>92</v>
      </c>
      <c r="D10140" s="299" t="s">
        <v>47</v>
      </c>
      <c r="E10140" s="302">
        <v>54.052631578947377</v>
      </c>
      <c r="F10140" s="299" t="s">
        <v>77</v>
      </c>
    </row>
    <row r="10141" spans="1:6" x14ac:dyDescent="0.3">
      <c r="A10141" s="299" t="s">
        <v>496</v>
      </c>
      <c r="B10141" s="300">
        <v>24</v>
      </c>
      <c r="C10141" s="299" t="s">
        <v>92</v>
      </c>
      <c r="D10141" s="299" t="s">
        <v>48</v>
      </c>
      <c r="E10141" s="302">
        <v>3.6315789473684195</v>
      </c>
      <c r="F10141" s="299" t="s">
        <v>77</v>
      </c>
    </row>
    <row r="10142" spans="1:6" x14ac:dyDescent="0.3">
      <c r="A10142" s="299" t="s">
        <v>496</v>
      </c>
      <c r="B10142" s="300">
        <v>24</v>
      </c>
      <c r="C10142" s="299" t="s">
        <v>92</v>
      </c>
      <c r="D10142" s="299" t="s">
        <v>49</v>
      </c>
      <c r="E10142" s="302">
        <v>18</v>
      </c>
      <c r="F10142" s="299" t="s">
        <v>187</v>
      </c>
    </row>
    <row r="10143" spans="1:6" x14ac:dyDescent="0.3">
      <c r="A10143" s="299" t="s">
        <v>496</v>
      </c>
      <c r="B10143" s="300">
        <v>24</v>
      </c>
      <c r="C10143" s="299" t="s">
        <v>92</v>
      </c>
      <c r="D10143" s="299" t="s">
        <v>49</v>
      </c>
      <c r="E10143" s="302">
        <v>420.10526315789468</v>
      </c>
      <c r="F10143" s="299" t="s">
        <v>77</v>
      </c>
    </row>
    <row r="10144" spans="1:6" x14ac:dyDescent="0.3">
      <c r="A10144" s="299" t="s">
        <v>496</v>
      </c>
      <c r="B10144" s="300">
        <v>24</v>
      </c>
      <c r="C10144" s="299" t="s">
        <v>92</v>
      </c>
      <c r="D10144" s="299" t="s">
        <v>51</v>
      </c>
      <c r="E10144" s="302">
        <v>6.9999999999999973</v>
      </c>
      <c r="F10144" s="299" t="s">
        <v>77</v>
      </c>
    </row>
    <row r="10145" spans="1:6" x14ac:dyDescent="0.3">
      <c r="A10145" s="299" t="s">
        <v>496</v>
      </c>
      <c r="B10145" s="300">
        <v>24</v>
      </c>
      <c r="C10145" s="299" t="s">
        <v>92</v>
      </c>
      <c r="D10145" s="299" t="s">
        <v>52</v>
      </c>
      <c r="E10145" s="302">
        <v>162.10526315789474</v>
      </c>
      <c r="F10145" s="299" t="s">
        <v>187</v>
      </c>
    </row>
    <row r="10146" spans="1:6" x14ac:dyDescent="0.3">
      <c r="A10146" s="299" t="s">
        <v>496</v>
      </c>
      <c r="B10146" s="300">
        <v>24</v>
      </c>
      <c r="C10146" s="299" t="s">
        <v>92</v>
      </c>
      <c r="D10146" s="299" t="s">
        <v>52</v>
      </c>
      <c r="E10146" s="302">
        <v>249.89473684210529</v>
      </c>
      <c r="F10146" s="299" t="s">
        <v>77</v>
      </c>
    </row>
    <row r="10147" spans="1:6" x14ac:dyDescent="0.3">
      <c r="A10147" s="299" t="s">
        <v>496</v>
      </c>
      <c r="B10147" s="300">
        <v>24</v>
      </c>
      <c r="C10147" s="299" t="s">
        <v>92</v>
      </c>
      <c r="D10147" s="299" t="s">
        <v>53</v>
      </c>
      <c r="E10147" s="302">
        <v>91.421052631578931</v>
      </c>
      <c r="F10147" s="299" t="s">
        <v>187</v>
      </c>
    </row>
    <row r="10148" spans="1:6" x14ac:dyDescent="0.3">
      <c r="A10148" s="299" t="s">
        <v>496</v>
      </c>
      <c r="B10148" s="300">
        <v>24</v>
      </c>
      <c r="C10148" s="299" t="s">
        <v>92</v>
      </c>
      <c r="D10148" s="299" t="s">
        <v>53</v>
      </c>
      <c r="E10148" s="302">
        <v>279.10526315789474</v>
      </c>
      <c r="F10148" s="299" t="s">
        <v>77</v>
      </c>
    </row>
    <row r="10149" spans="1:6" x14ac:dyDescent="0.3">
      <c r="A10149" s="299" t="s">
        <v>496</v>
      </c>
      <c r="B10149" s="300">
        <v>24</v>
      </c>
      <c r="C10149" s="299" t="s">
        <v>92</v>
      </c>
      <c r="D10149" s="299" t="s">
        <v>54</v>
      </c>
      <c r="E10149" s="302">
        <v>20.684210526315788</v>
      </c>
      <c r="F10149" s="299" t="s">
        <v>187</v>
      </c>
    </row>
    <row r="10150" spans="1:6" x14ac:dyDescent="0.3">
      <c r="A10150" s="299" t="s">
        <v>496</v>
      </c>
      <c r="B10150" s="300">
        <v>24</v>
      </c>
      <c r="C10150" s="299" t="s">
        <v>92</v>
      </c>
      <c r="D10150" s="299" t="s">
        <v>54</v>
      </c>
      <c r="E10150" s="302">
        <v>309.78947368421052</v>
      </c>
      <c r="F10150" s="299" t="s">
        <v>77</v>
      </c>
    </row>
    <row r="10151" spans="1:6" x14ac:dyDescent="0.3">
      <c r="A10151" s="299" t="s">
        <v>496</v>
      </c>
      <c r="B10151" s="300">
        <v>24</v>
      </c>
      <c r="C10151" s="299" t="s">
        <v>92</v>
      </c>
      <c r="D10151" s="299" t="s">
        <v>55</v>
      </c>
      <c r="E10151" s="302">
        <v>133.94736842105266</v>
      </c>
      <c r="F10151" s="299" t="s">
        <v>187</v>
      </c>
    </row>
    <row r="10152" spans="1:6" x14ac:dyDescent="0.3">
      <c r="A10152" s="299" t="s">
        <v>496</v>
      </c>
      <c r="B10152" s="300">
        <v>24</v>
      </c>
      <c r="C10152" s="299" t="s">
        <v>92</v>
      </c>
      <c r="D10152" s="299" t="s">
        <v>55</v>
      </c>
      <c r="E10152" s="302">
        <v>306.68421052631584</v>
      </c>
      <c r="F10152" s="299" t="s">
        <v>77</v>
      </c>
    </row>
    <row r="10153" spans="1:6" x14ac:dyDescent="0.3">
      <c r="A10153" s="299" t="s">
        <v>496</v>
      </c>
      <c r="B10153" s="300">
        <v>24</v>
      </c>
      <c r="C10153" s="299" t="s">
        <v>92</v>
      </c>
      <c r="D10153" s="299" t="s">
        <v>56</v>
      </c>
      <c r="E10153" s="302">
        <v>13</v>
      </c>
      <c r="F10153" s="299" t="s">
        <v>187</v>
      </c>
    </row>
    <row r="10154" spans="1:6" x14ac:dyDescent="0.3">
      <c r="A10154" s="299" t="s">
        <v>496</v>
      </c>
      <c r="B10154" s="300">
        <v>24</v>
      </c>
      <c r="C10154" s="299" t="s">
        <v>92</v>
      </c>
      <c r="D10154" s="299" t="s">
        <v>56</v>
      </c>
      <c r="E10154" s="302">
        <v>24.000000000000004</v>
      </c>
      <c r="F10154" s="299" t="s">
        <v>77</v>
      </c>
    </row>
    <row r="10155" spans="1:6" x14ac:dyDescent="0.3">
      <c r="A10155" s="299" t="s">
        <v>496</v>
      </c>
      <c r="B10155" s="300">
        <v>24</v>
      </c>
      <c r="C10155" s="299" t="s">
        <v>92</v>
      </c>
      <c r="D10155" s="299" t="s">
        <v>57</v>
      </c>
      <c r="E10155" s="302">
        <v>1.9999999999999991</v>
      </c>
      <c r="F10155" s="299" t="s">
        <v>187</v>
      </c>
    </row>
    <row r="10156" spans="1:6" x14ac:dyDescent="0.3">
      <c r="A10156" s="299" t="s">
        <v>496</v>
      </c>
      <c r="B10156" s="300">
        <v>24</v>
      </c>
      <c r="C10156" s="299" t="s">
        <v>92</v>
      </c>
      <c r="D10156" s="299" t="s">
        <v>57</v>
      </c>
      <c r="E10156" s="302">
        <v>15.315789473684202</v>
      </c>
      <c r="F10156" s="299" t="s">
        <v>77</v>
      </c>
    </row>
    <row r="10157" spans="1:6" x14ac:dyDescent="0.3">
      <c r="A10157" s="299" t="s">
        <v>496</v>
      </c>
      <c r="B10157" s="300">
        <v>24</v>
      </c>
      <c r="C10157" s="299" t="s">
        <v>92</v>
      </c>
      <c r="D10157" s="299" t="s">
        <v>58</v>
      </c>
      <c r="E10157" s="302">
        <v>3.0000000000000004</v>
      </c>
      <c r="F10157" s="299" t="s">
        <v>77</v>
      </c>
    </row>
    <row r="10158" spans="1:6" x14ac:dyDescent="0.3">
      <c r="A10158" s="299" t="s">
        <v>496</v>
      </c>
      <c r="B10158" s="300">
        <v>24</v>
      </c>
      <c r="C10158" s="299" t="s">
        <v>92</v>
      </c>
      <c r="D10158" s="299" t="s">
        <v>59</v>
      </c>
      <c r="E10158" s="302">
        <v>22.105263157894743</v>
      </c>
      <c r="F10158" s="299" t="s">
        <v>187</v>
      </c>
    </row>
    <row r="10159" spans="1:6" x14ac:dyDescent="0.3">
      <c r="A10159" s="299" t="s">
        <v>496</v>
      </c>
      <c r="B10159" s="300">
        <v>24</v>
      </c>
      <c r="C10159" s="299" t="s">
        <v>92</v>
      </c>
      <c r="D10159" s="299" t="s">
        <v>59</v>
      </c>
      <c r="E10159" s="302">
        <v>43.15789473684211</v>
      </c>
      <c r="F10159" s="299" t="s">
        <v>77</v>
      </c>
    </row>
    <row r="10160" spans="1:6" x14ac:dyDescent="0.3">
      <c r="A10160" s="299" t="s">
        <v>496</v>
      </c>
      <c r="B10160" s="300">
        <v>24</v>
      </c>
      <c r="C10160" s="299" t="s">
        <v>92</v>
      </c>
      <c r="D10160" s="299" t="s">
        <v>60</v>
      </c>
      <c r="E10160" s="302">
        <v>12.000000000000002</v>
      </c>
      <c r="F10160" s="299" t="s">
        <v>187</v>
      </c>
    </row>
    <row r="10161" spans="1:6" x14ac:dyDescent="0.3">
      <c r="A10161" s="299" t="s">
        <v>496</v>
      </c>
      <c r="B10161" s="300">
        <v>24</v>
      </c>
      <c r="C10161" s="299" t="s">
        <v>92</v>
      </c>
      <c r="D10161" s="299" t="s">
        <v>60</v>
      </c>
      <c r="E10161" s="302">
        <v>138.21052631578948</v>
      </c>
      <c r="F10161" s="299" t="s">
        <v>77</v>
      </c>
    </row>
    <row r="10162" spans="1:6" x14ac:dyDescent="0.3">
      <c r="A10162" s="299" t="s">
        <v>496</v>
      </c>
      <c r="B10162" s="300">
        <v>24</v>
      </c>
      <c r="C10162" s="299" t="s">
        <v>92</v>
      </c>
      <c r="D10162" s="299" t="s">
        <v>61</v>
      </c>
      <c r="E10162" s="302">
        <v>0.99999999999999956</v>
      </c>
      <c r="F10162" s="299" t="s">
        <v>187</v>
      </c>
    </row>
    <row r="10163" spans="1:6" x14ac:dyDescent="0.3">
      <c r="A10163" s="299" t="s">
        <v>496</v>
      </c>
      <c r="B10163" s="300">
        <v>24</v>
      </c>
      <c r="C10163" s="299" t="s">
        <v>92</v>
      </c>
      <c r="D10163" s="299" t="s">
        <v>61</v>
      </c>
      <c r="E10163" s="302">
        <v>32.263157894736835</v>
      </c>
      <c r="F10163" s="299" t="s">
        <v>77</v>
      </c>
    </row>
    <row r="10164" spans="1:6" x14ac:dyDescent="0.3">
      <c r="A10164" s="299" t="s">
        <v>496</v>
      </c>
      <c r="B10164" s="300">
        <v>24</v>
      </c>
      <c r="C10164" s="299" t="s">
        <v>92</v>
      </c>
      <c r="D10164" s="299" t="s">
        <v>62</v>
      </c>
      <c r="E10164" s="302">
        <v>11.000000000000005</v>
      </c>
      <c r="F10164" s="299" t="s">
        <v>187</v>
      </c>
    </row>
    <row r="10165" spans="1:6" x14ac:dyDescent="0.3">
      <c r="A10165" s="299" t="s">
        <v>496</v>
      </c>
      <c r="B10165" s="300">
        <v>24</v>
      </c>
      <c r="C10165" s="299" t="s">
        <v>92</v>
      </c>
      <c r="D10165" s="299" t="s">
        <v>62</v>
      </c>
      <c r="E10165" s="302">
        <v>62.631578947368425</v>
      </c>
      <c r="F10165" s="299" t="s">
        <v>77</v>
      </c>
    </row>
    <row r="10166" spans="1:6" x14ac:dyDescent="0.3">
      <c r="A10166" s="299" t="s">
        <v>496</v>
      </c>
      <c r="B10166" s="300">
        <v>24</v>
      </c>
      <c r="C10166" s="299" t="s">
        <v>92</v>
      </c>
      <c r="D10166" s="299" t="s">
        <v>63</v>
      </c>
      <c r="E10166" s="302">
        <v>12.10526315789474</v>
      </c>
      <c r="F10166" s="299" t="s">
        <v>187</v>
      </c>
    </row>
    <row r="10167" spans="1:6" x14ac:dyDescent="0.3">
      <c r="A10167" s="299" t="s">
        <v>496</v>
      </c>
      <c r="B10167" s="300">
        <v>24</v>
      </c>
      <c r="C10167" s="299" t="s">
        <v>92</v>
      </c>
      <c r="D10167" s="299" t="s">
        <v>63</v>
      </c>
      <c r="E10167" s="302">
        <v>230.57894736842093</v>
      </c>
      <c r="F10167" s="299" t="s">
        <v>77</v>
      </c>
    </row>
    <row r="10168" spans="1:6" x14ac:dyDescent="0.3">
      <c r="A10168" s="299" t="s">
        <v>496</v>
      </c>
      <c r="B10168" s="300">
        <v>24</v>
      </c>
      <c r="C10168" s="299" t="s">
        <v>92</v>
      </c>
      <c r="D10168" s="299" t="s">
        <v>64</v>
      </c>
      <c r="E10168" s="302">
        <v>8.9999999999999982</v>
      </c>
      <c r="F10168" s="299" t="s">
        <v>187</v>
      </c>
    </row>
    <row r="10169" spans="1:6" x14ac:dyDescent="0.3">
      <c r="A10169" s="299" t="s">
        <v>496</v>
      </c>
      <c r="B10169" s="300">
        <v>24</v>
      </c>
      <c r="C10169" s="299" t="s">
        <v>92</v>
      </c>
      <c r="D10169" s="299" t="s">
        <v>64</v>
      </c>
      <c r="E10169" s="302">
        <v>37.473684210526315</v>
      </c>
      <c r="F10169" s="299" t="s">
        <v>77</v>
      </c>
    </row>
    <row r="10170" spans="1:6" x14ac:dyDescent="0.3">
      <c r="A10170" s="299" t="s">
        <v>496</v>
      </c>
      <c r="B10170" s="300">
        <v>24</v>
      </c>
      <c r="C10170" s="299" t="s">
        <v>92</v>
      </c>
      <c r="D10170" s="299" t="s">
        <v>65</v>
      </c>
      <c r="E10170" s="302">
        <v>29.000000000000011</v>
      </c>
      <c r="F10170" s="299" t="s">
        <v>187</v>
      </c>
    </row>
    <row r="10171" spans="1:6" x14ac:dyDescent="0.3">
      <c r="A10171" s="299" t="s">
        <v>496</v>
      </c>
      <c r="B10171" s="300">
        <v>24</v>
      </c>
      <c r="C10171" s="299" t="s">
        <v>92</v>
      </c>
      <c r="D10171" s="299" t="s">
        <v>65</v>
      </c>
      <c r="E10171" s="302">
        <v>49.736842105263165</v>
      </c>
      <c r="F10171" s="299" t="s">
        <v>77</v>
      </c>
    </row>
    <row r="10172" spans="1:6" x14ac:dyDescent="0.3">
      <c r="A10172" s="299" t="s">
        <v>496</v>
      </c>
      <c r="B10172" s="300">
        <v>24</v>
      </c>
      <c r="C10172" s="299" t="s">
        <v>92</v>
      </c>
      <c r="D10172" s="299" t="s">
        <v>67</v>
      </c>
      <c r="E10172" s="302">
        <v>5.0000000000000009</v>
      </c>
      <c r="F10172" s="299" t="s">
        <v>77</v>
      </c>
    </row>
    <row r="10173" spans="1:6" x14ac:dyDescent="0.3">
      <c r="A10173" s="299" t="s">
        <v>496</v>
      </c>
      <c r="B10173" s="300">
        <v>25</v>
      </c>
      <c r="C10173" s="299" t="s">
        <v>91</v>
      </c>
      <c r="D10173" s="299" t="s">
        <v>47</v>
      </c>
      <c r="E10173" s="302">
        <v>50.263157894736835</v>
      </c>
      <c r="F10173" s="299" t="s">
        <v>187</v>
      </c>
    </row>
    <row r="10174" spans="1:6" x14ac:dyDescent="0.3">
      <c r="A10174" s="299" t="s">
        <v>496</v>
      </c>
      <c r="B10174" s="300">
        <v>25</v>
      </c>
      <c r="C10174" s="299" t="s">
        <v>91</v>
      </c>
      <c r="D10174" s="299" t="s">
        <v>47</v>
      </c>
      <c r="E10174" s="302">
        <v>22.999999999999996</v>
      </c>
      <c r="F10174" s="299" t="s">
        <v>188</v>
      </c>
    </row>
    <row r="10175" spans="1:6" x14ac:dyDescent="0.3">
      <c r="A10175" s="299" t="s">
        <v>496</v>
      </c>
      <c r="B10175" s="300">
        <v>25</v>
      </c>
      <c r="C10175" s="299" t="s">
        <v>91</v>
      </c>
      <c r="D10175" s="299" t="s">
        <v>47</v>
      </c>
      <c r="E10175" s="302">
        <v>1198.1578947368421</v>
      </c>
      <c r="F10175" s="299" t="s">
        <v>77</v>
      </c>
    </row>
    <row r="10176" spans="1:6" x14ac:dyDescent="0.3">
      <c r="A10176" s="299" t="s">
        <v>496</v>
      </c>
      <c r="B10176" s="300">
        <v>25</v>
      </c>
      <c r="C10176" s="299" t="s">
        <v>91</v>
      </c>
      <c r="D10176" s="299" t="s">
        <v>48</v>
      </c>
      <c r="E10176" s="302">
        <v>32.94736842105263</v>
      </c>
      <c r="F10176" s="299" t="s">
        <v>77</v>
      </c>
    </row>
    <row r="10177" spans="1:6" x14ac:dyDescent="0.3">
      <c r="A10177" s="299" t="s">
        <v>496</v>
      </c>
      <c r="B10177" s="300">
        <v>25</v>
      </c>
      <c r="C10177" s="299" t="s">
        <v>91</v>
      </c>
      <c r="D10177" s="299" t="s">
        <v>49</v>
      </c>
      <c r="E10177" s="302">
        <v>49.631578947368425</v>
      </c>
      <c r="F10177" s="299" t="s">
        <v>187</v>
      </c>
    </row>
    <row r="10178" spans="1:6" x14ac:dyDescent="0.3">
      <c r="A10178" s="299" t="s">
        <v>496</v>
      </c>
      <c r="B10178" s="300">
        <v>25</v>
      </c>
      <c r="C10178" s="299" t="s">
        <v>91</v>
      </c>
      <c r="D10178" s="299" t="s">
        <v>49</v>
      </c>
      <c r="E10178" s="302">
        <v>4271.894736842105</v>
      </c>
      <c r="F10178" s="299" t="s">
        <v>77</v>
      </c>
    </row>
    <row r="10179" spans="1:6" x14ac:dyDescent="0.3">
      <c r="A10179" s="299" t="s">
        <v>496</v>
      </c>
      <c r="B10179" s="300">
        <v>25</v>
      </c>
      <c r="C10179" s="299" t="s">
        <v>91</v>
      </c>
      <c r="D10179" s="299" t="s">
        <v>50</v>
      </c>
      <c r="E10179" s="302">
        <v>14.631578947368418</v>
      </c>
      <c r="F10179" s="299" t="s">
        <v>77</v>
      </c>
    </row>
    <row r="10180" spans="1:6" x14ac:dyDescent="0.3">
      <c r="A10180" s="299" t="s">
        <v>496</v>
      </c>
      <c r="B10180" s="300">
        <v>25</v>
      </c>
      <c r="C10180" s="299" t="s">
        <v>91</v>
      </c>
      <c r="D10180" s="299" t="s">
        <v>51</v>
      </c>
      <c r="E10180" s="302">
        <v>184.78947368421049</v>
      </c>
      <c r="F10180" s="299" t="s">
        <v>77</v>
      </c>
    </row>
    <row r="10181" spans="1:6" x14ac:dyDescent="0.3">
      <c r="A10181" s="299" t="s">
        <v>496</v>
      </c>
      <c r="B10181" s="300">
        <v>25</v>
      </c>
      <c r="C10181" s="299" t="s">
        <v>91</v>
      </c>
      <c r="D10181" s="299" t="s">
        <v>52</v>
      </c>
      <c r="E10181" s="302">
        <v>220.68421052631572</v>
      </c>
      <c r="F10181" s="299" t="s">
        <v>187</v>
      </c>
    </row>
    <row r="10182" spans="1:6" x14ac:dyDescent="0.3">
      <c r="A10182" s="299" t="s">
        <v>496</v>
      </c>
      <c r="B10182" s="300">
        <v>25</v>
      </c>
      <c r="C10182" s="299" t="s">
        <v>91</v>
      </c>
      <c r="D10182" s="299" t="s">
        <v>52</v>
      </c>
      <c r="E10182" s="302">
        <v>2410.6315789473683</v>
      </c>
      <c r="F10182" s="299" t="s">
        <v>77</v>
      </c>
    </row>
    <row r="10183" spans="1:6" x14ac:dyDescent="0.3">
      <c r="A10183" s="299" t="s">
        <v>496</v>
      </c>
      <c r="B10183" s="300">
        <v>25</v>
      </c>
      <c r="C10183" s="299" t="s">
        <v>91</v>
      </c>
      <c r="D10183" s="299" t="s">
        <v>53</v>
      </c>
      <c r="E10183" s="302">
        <v>586.42105263157885</v>
      </c>
      <c r="F10183" s="299" t="s">
        <v>187</v>
      </c>
    </row>
    <row r="10184" spans="1:6" x14ac:dyDescent="0.3">
      <c r="A10184" s="299" t="s">
        <v>496</v>
      </c>
      <c r="B10184" s="300">
        <v>25</v>
      </c>
      <c r="C10184" s="299" t="s">
        <v>91</v>
      </c>
      <c r="D10184" s="299" t="s">
        <v>53</v>
      </c>
      <c r="E10184" s="302">
        <v>2649.6842105263154</v>
      </c>
      <c r="F10184" s="299" t="s">
        <v>77</v>
      </c>
    </row>
    <row r="10185" spans="1:6" x14ac:dyDescent="0.3">
      <c r="A10185" s="299" t="s">
        <v>496</v>
      </c>
      <c r="B10185" s="300">
        <v>25</v>
      </c>
      <c r="C10185" s="299" t="s">
        <v>91</v>
      </c>
      <c r="D10185" s="299" t="s">
        <v>54</v>
      </c>
      <c r="E10185" s="302">
        <v>178.52631578947373</v>
      </c>
      <c r="F10185" s="299" t="s">
        <v>187</v>
      </c>
    </row>
    <row r="10186" spans="1:6" x14ac:dyDescent="0.3">
      <c r="A10186" s="299" t="s">
        <v>496</v>
      </c>
      <c r="B10186" s="300">
        <v>25</v>
      </c>
      <c r="C10186" s="299" t="s">
        <v>91</v>
      </c>
      <c r="D10186" s="299" t="s">
        <v>54</v>
      </c>
      <c r="E10186" s="302">
        <v>1189.6315789473686</v>
      </c>
      <c r="F10186" s="299" t="s">
        <v>77</v>
      </c>
    </row>
    <row r="10187" spans="1:6" x14ac:dyDescent="0.3">
      <c r="A10187" s="299" t="s">
        <v>496</v>
      </c>
      <c r="B10187" s="300">
        <v>25</v>
      </c>
      <c r="C10187" s="299" t="s">
        <v>91</v>
      </c>
      <c r="D10187" s="299" t="s">
        <v>55</v>
      </c>
      <c r="E10187" s="302">
        <v>551.68421052631572</v>
      </c>
      <c r="F10187" s="299" t="s">
        <v>187</v>
      </c>
    </row>
    <row r="10188" spans="1:6" x14ac:dyDescent="0.3">
      <c r="A10188" s="299" t="s">
        <v>496</v>
      </c>
      <c r="B10188" s="300">
        <v>25</v>
      </c>
      <c r="C10188" s="299" t="s">
        <v>91</v>
      </c>
      <c r="D10188" s="299" t="s">
        <v>55</v>
      </c>
      <c r="E10188" s="302">
        <v>2325.7368421052633</v>
      </c>
      <c r="F10188" s="299" t="s">
        <v>77</v>
      </c>
    </row>
    <row r="10189" spans="1:6" x14ac:dyDescent="0.3">
      <c r="A10189" s="299" t="s">
        <v>496</v>
      </c>
      <c r="B10189" s="300">
        <v>25</v>
      </c>
      <c r="C10189" s="299" t="s">
        <v>91</v>
      </c>
      <c r="D10189" s="299" t="s">
        <v>56</v>
      </c>
      <c r="E10189" s="302">
        <v>33.315789473684212</v>
      </c>
      <c r="F10189" s="299" t="s">
        <v>187</v>
      </c>
    </row>
    <row r="10190" spans="1:6" x14ac:dyDescent="0.3">
      <c r="A10190" s="299" t="s">
        <v>496</v>
      </c>
      <c r="B10190" s="300">
        <v>25</v>
      </c>
      <c r="C10190" s="299" t="s">
        <v>91</v>
      </c>
      <c r="D10190" s="299" t="s">
        <v>56</v>
      </c>
      <c r="E10190" s="302">
        <v>91.05263157894737</v>
      </c>
      <c r="F10190" s="299" t="s">
        <v>77</v>
      </c>
    </row>
    <row r="10191" spans="1:6" x14ac:dyDescent="0.3">
      <c r="A10191" s="299" t="s">
        <v>496</v>
      </c>
      <c r="B10191" s="300">
        <v>25</v>
      </c>
      <c r="C10191" s="299" t="s">
        <v>91</v>
      </c>
      <c r="D10191" s="299" t="s">
        <v>57</v>
      </c>
      <c r="E10191" s="302">
        <v>6.0000000000000009</v>
      </c>
      <c r="F10191" s="299" t="s">
        <v>187</v>
      </c>
    </row>
    <row r="10192" spans="1:6" x14ac:dyDescent="0.3">
      <c r="A10192" s="299" t="s">
        <v>496</v>
      </c>
      <c r="B10192" s="300">
        <v>25</v>
      </c>
      <c r="C10192" s="299" t="s">
        <v>91</v>
      </c>
      <c r="D10192" s="299" t="s">
        <v>57</v>
      </c>
      <c r="E10192" s="302">
        <v>17.789473684210531</v>
      </c>
      <c r="F10192" s="299" t="s">
        <v>77</v>
      </c>
    </row>
    <row r="10193" spans="1:6" x14ac:dyDescent="0.3">
      <c r="A10193" s="299" t="s">
        <v>496</v>
      </c>
      <c r="B10193" s="300">
        <v>25</v>
      </c>
      <c r="C10193" s="299" t="s">
        <v>91</v>
      </c>
      <c r="D10193" s="299" t="s">
        <v>58</v>
      </c>
      <c r="E10193" s="302">
        <v>6.9999999999999973</v>
      </c>
      <c r="F10193" s="299" t="s">
        <v>187</v>
      </c>
    </row>
    <row r="10194" spans="1:6" x14ac:dyDescent="0.3">
      <c r="A10194" s="299" t="s">
        <v>496</v>
      </c>
      <c r="B10194" s="300">
        <v>25</v>
      </c>
      <c r="C10194" s="299" t="s">
        <v>91</v>
      </c>
      <c r="D10194" s="299" t="s">
        <v>58</v>
      </c>
      <c r="E10194" s="302">
        <v>35.263157894736842</v>
      </c>
      <c r="F10194" s="299" t="s">
        <v>77</v>
      </c>
    </row>
    <row r="10195" spans="1:6" x14ac:dyDescent="0.3">
      <c r="A10195" s="299" t="s">
        <v>496</v>
      </c>
      <c r="B10195" s="300">
        <v>25</v>
      </c>
      <c r="C10195" s="299" t="s">
        <v>91</v>
      </c>
      <c r="D10195" s="299" t="s">
        <v>59</v>
      </c>
      <c r="E10195" s="302">
        <v>32.84210526315789</v>
      </c>
      <c r="F10195" s="299" t="s">
        <v>187</v>
      </c>
    </row>
    <row r="10196" spans="1:6" x14ac:dyDescent="0.3">
      <c r="A10196" s="299" t="s">
        <v>496</v>
      </c>
      <c r="B10196" s="300">
        <v>25</v>
      </c>
      <c r="C10196" s="299" t="s">
        <v>91</v>
      </c>
      <c r="D10196" s="299" t="s">
        <v>59</v>
      </c>
      <c r="E10196" s="302">
        <v>297</v>
      </c>
      <c r="F10196" s="299" t="s">
        <v>77</v>
      </c>
    </row>
    <row r="10197" spans="1:6" x14ac:dyDescent="0.3">
      <c r="A10197" s="299" t="s">
        <v>496</v>
      </c>
      <c r="B10197" s="300">
        <v>25</v>
      </c>
      <c r="C10197" s="299" t="s">
        <v>91</v>
      </c>
      <c r="D10197" s="299" t="s">
        <v>60</v>
      </c>
      <c r="E10197" s="302">
        <v>51.21052631578948</v>
      </c>
      <c r="F10197" s="299" t="s">
        <v>187</v>
      </c>
    </row>
    <row r="10198" spans="1:6" x14ac:dyDescent="0.3">
      <c r="A10198" s="299" t="s">
        <v>496</v>
      </c>
      <c r="B10198" s="300">
        <v>25</v>
      </c>
      <c r="C10198" s="299" t="s">
        <v>91</v>
      </c>
      <c r="D10198" s="299" t="s">
        <v>60</v>
      </c>
      <c r="E10198" s="302">
        <v>2421.6315789473683</v>
      </c>
      <c r="F10198" s="299" t="s">
        <v>77</v>
      </c>
    </row>
    <row r="10199" spans="1:6" x14ac:dyDescent="0.3">
      <c r="A10199" s="299" t="s">
        <v>496</v>
      </c>
      <c r="B10199" s="300">
        <v>25</v>
      </c>
      <c r="C10199" s="299" t="s">
        <v>91</v>
      </c>
      <c r="D10199" s="299" t="s">
        <v>61</v>
      </c>
      <c r="E10199" s="302">
        <v>390.73684210526318</v>
      </c>
      <c r="F10199" s="299" t="s">
        <v>77</v>
      </c>
    </row>
    <row r="10200" spans="1:6" x14ac:dyDescent="0.3">
      <c r="A10200" s="299" t="s">
        <v>496</v>
      </c>
      <c r="B10200" s="300">
        <v>25</v>
      </c>
      <c r="C10200" s="299" t="s">
        <v>91</v>
      </c>
      <c r="D10200" s="299" t="s">
        <v>62</v>
      </c>
      <c r="E10200" s="302">
        <v>36.999999999999986</v>
      </c>
      <c r="F10200" s="299" t="s">
        <v>187</v>
      </c>
    </row>
    <row r="10201" spans="1:6" x14ac:dyDescent="0.3">
      <c r="A10201" s="299" t="s">
        <v>496</v>
      </c>
      <c r="B10201" s="300">
        <v>25</v>
      </c>
      <c r="C10201" s="299" t="s">
        <v>91</v>
      </c>
      <c r="D10201" s="299" t="s">
        <v>62</v>
      </c>
      <c r="E10201" s="302">
        <v>234.94736842105269</v>
      </c>
      <c r="F10201" s="299" t="s">
        <v>77</v>
      </c>
    </row>
    <row r="10202" spans="1:6" x14ac:dyDescent="0.3">
      <c r="A10202" s="299" t="s">
        <v>496</v>
      </c>
      <c r="B10202" s="300">
        <v>25</v>
      </c>
      <c r="C10202" s="299" t="s">
        <v>91</v>
      </c>
      <c r="D10202" s="299" t="s">
        <v>63</v>
      </c>
      <c r="E10202" s="302">
        <v>21.684210526315791</v>
      </c>
      <c r="F10202" s="299" t="s">
        <v>187</v>
      </c>
    </row>
    <row r="10203" spans="1:6" x14ac:dyDescent="0.3">
      <c r="A10203" s="299" t="s">
        <v>496</v>
      </c>
      <c r="B10203" s="300">
        <v>25</v>
      </c>
      <c r="C10203" s="299" t="s">
        <v>91</v>
      </c>
      <c r="D10203" s="299" t="s">
        <v>63</v>
      </c>
      <c r="E10203" s="302">
        <v>1171.8947368421054</v>
      </c>
      <c r="F10203" s="299" t="s">
        <v>77</v>
      </c>
    </row>
    <row r="10204" spans="1:6" x14ac:dyDescent="0.3">
      <c r="A10204" s="299" t="s">
        <v>496</v>
      </c>
      <c r="B10204" s="300">
        <v>25</v>
      </c>
      <c r="C10204" s="299" t="s">
        <v>91</v>
      </c>
      <c r="D10204" s="299" t="s">
        <v>64</v>
      </c>
      <c r="E10204" s="302">
        <v>20.000000000000004</v>
      </c>
      <c r="F10204" s="299" t="s">
        <v>187</v>
      </c>
    </row>
    <row r="10205" spans="1:6" x14ac:dyDescent="0.3">
      <c r="A10205" s="299" t="s">
        <v>496</v>
      </c>
      <c r="B10205" s="300">
        <v>25</v>
      </c>
      <c r="C10205" s="299" t="s">
        <v>91</v>
      </c>
      <c r="D10205" s="299" t="s">
        <v>64</v>
      </c>
      <c r="E10205" s="302">
        <v>175.21052631578951</v>
      </c>
      <c r="F10205" s="299" t="s">
        <v>77</v>
      </c>
    </row>
    <row r="10206" spans="1:6" x14ac:dyDescent="0.3">
      <c r="A10206" s="299" t="s">
        <v>496</v>
      </c>
      <c r="B10206" s="300">
        <v>25</v>
      </c>
      <c r="C10206" s="299" t="s">
        <v>91</v>
      </c>
      <c r="D10206" s="299" t="s">
        <v>65</v>
      </c>
      <c r="E10206" s="302">
        <v>193.63157894736847</v>
      </c>
      <c r="F10206" s="299" t="s">
        <v>187</v>
      </c>
    </row>
    <row r="10207" spans="1:6" x14ac:dyDescent="0.3">
      <c r="A10207" s="299" t="s">
        <v>496</v>
      </c>
      <c r="B10207" s="300">
        <v>25</v>
      </c>
      <c r="C10207" s="299" t="s">
        <v>91</v>
      </c>
      <c r="D10207" s="299" t="s">
        <v>65</v>
      </c>
      <c r="E10207" s="302">
        <v>221.73684210526309</v>
      </c>
      <c r="F10207" s="299" t="s">
        <v>77</v>
      </c>
    </row>
    <row r="10208" spans="1:6" x14ac:dyDescent="0.3">
      <c r="A10208" s="299" t="s">
        <v>496</v>
      </c>
      <c r="B10208" s="300">
        <v>25</v>
      </c>
      <c r="C10208" s="299" t="s">
        <v>91</v>
      </c>
      <c r="D10208" s="299" t="s">
        <v>67</v>
      </c>
      <c r="E10208" s="302">
        <v>6.0000000000000009</v>
      </c>
      <c r="F10208" s="299" t="s">
        <v>77</v>
      </c>
    </row>
    <row r="10209" spans="1:6" x14ac:dyDescent="0.3">
      <c r="A10209" s="299" t="s">
        <v>496</v>
      </c>
      <c r="B10209" s="300">
        <v>25</v>
      </c>
      <c r="C10209" s="299" t="s">
        <v>92</v>
      </c>
      <c r="D10209" s="299" t="s">
        <v>47</v>
      </c>
      <c r="E10209" s="302">
        <v>72.421052631578931</v>
      </c>
      <c r="F10209" s="299" t="s">
        <v>187</v>
      </c>
    </row>
    <row r="10210" spans="1:6" x14ac:dyDescent="0.3">
      <c r="A10210" s="299" t="s">
        <v>496</v>
      </c>
      <c r="B10210" s="300">
        <v>25</v>
      </c>
      <c r="C10210" s="299" t="s">
        <v>92</v>
      </c>
      <c r="D10210" s="299" t="s">
        <v>47</v>
      </c>
      <c r="E10210" s="302">
        <v>23.315789473684209</v>
      </c>
      <c r="F10210" s="299" t="s">
        <v>188</v>
      </c>
    </row>
    <row r="10211" spans="1:6" x14ac:dyDescent="0.3">
      <c r="A10211" s="299" t="s">
        <v>496</v>
      </c>
      <c r="B10211" s="300">
        <v>25</v>
      </c>
      <c r="C10211" s="299" t="s">
        <v>92</v>
      </c>
      <c r="D10211" s="299" t="s">
        <v>47</v>
      </c>
      <c r="E10211" s="302">
        <v>857.47368421052624</v>
      </c>
      <c r="F10211" s="299" t="s">
        <v>77</v>
      </c>
    </row>
    <row r="10212" spans="1:6" x14ac:dyDescent="0.3">
      <c r="A10212" s="299" t="s">
        <v>496</v>
      </c>
      <c r="B10212" s="300">
        <v>25</v>
      </c>
      <c r="C10212" s="299" t="s">
        <v>92</v>
      </c>
      <c r="D10212" s="299" t="s">
        <v>48</v>
      </c>
      <c r="E10212" s="302">
        <v>12.000000000000002</v>
      </c>
      <c r="F10212" s="299" t="s">
        <v>77</v>
      </c>
    </row>
    <row r="10213" spans="1:6" x14ac:dyDescent="0.3">
      <c r="A10213" s="299" t="s">
        <v>496</v>
      </c>
      <c r="B10213" s="300">
        <v>25</v>
      </c>
      <c r="C10213" s="299" t="s">
        <v>92</v>
      </c>
      <c r="D10213" s="299" t="s">
        <v>49</v>
      </c>
      <c r="E10213" s="302">
        <v>88.368421052631589</v>
      </c>
      <c r="F10213" s="299" t="s">
        <v>187</v>
      </c>
    </row>
    <row r="10214" spans="1:6" x14ac:dyDescent="0.3">
      <c r="A10214" s="299" t="s">
        <v>496</v>
      </c>
      <c r="B10214" s="300">
        <v>25</v>
      </c>
      <c r="C10214" s="299" t="s">
        <v>92</v>
      </c>
      <c r="D10214" s="299" t="s">
        <v>49</v>
      </c>
      <c r="E10214" s="302">
        <v>2289.5263157894738</v>
      </c>
      <c r="F10214" s="299" t="s">
        <v>77</v>
      </c>
    </row>
    <row r="10215" spans="1:6" x14ac:dyDescent="0.3">
      <c r="A10215" s="299" t="s">
        <v>496</v>
      </c>
      <c r="B10215" s="300">
        <v>25</v>
      </c>
      <c r="C10215" s="299" t="s">
        <v>92</v>
      </c>
      <c r="D10215" s="299" t="s">
        <v>50</v>
      </c>
      <c r="E10215" s="302">
        <v>0.99999999999999956</v>
      </c>
      <c r="F10215" s="299" t="s">
        <v>187</v>
      </c>
    </row>
    <row r="10216" spans="1:6" x14ac:dyDescent="0.3">
      <c r="A10216" s="299" t="s">
        <v>496</v>
      </c>
      <c r="B10216" s="300">
        <v>25</v>
      </c>
      <c r="C10216" s="299" t="s">
        <v>92</v>
      </c>
      <c r="D10216" s="299" t="s">
        <v>50</v>
      </c>
      <c r="E10216" s="302">
        <v>8.2631578947368407</v>
      </c>
      <c r="F10216" s="299" t="s">
        <v>77</v>
      </c>
    </row>
    <row r="10217" spans="1:6" x14ac:dyDescent="0.3">
      <c r="A10217" s="299" t="s">
        <v>496</v>
      </c>
      <c r="B10217" s="300">
        <v>25</v>
      </c>
      <c r="C10217" s="299" t="s">
        <v>92</v>
      </c>
      <c r="D10217" s="299" t="s">
        <v>51</v>
      </c>
      <c r="E10217" s="302">
        <v>0.99999999999999956</v>
      </c>
      <c r="F10217" s="299" t="s">
        <v>187</v>
      </c>
    </row>
    <row r="10218" spans="1:6" x14ac:dyDescent="0.3">
      <c r="A10218" s="299" t="s">
        <v>496</v>
      </c>
      <c r="B10218" s="300">
        <v>25</v>
      </c>
      <c r="C10218" s="299" t="s">
        <v>92</v>
      </c>
      <c r="D10218" s="299" t="s">
        <v>51</v>
      </c>
      <c r="E10218" s="302">
        <v>84.84210526315789</v>
      </c>
      <c r="F10218" s="299" t="s">
        <v>77</v>
      </c>
    </row>
    <row r="10219" spans="1:6" x14ac:dyDescent="0.3">
      <c r="A10219" s="299" t="s">
        <v>496</v>
      </c>
      <c r="B10219" s="300">
        <v>25</v>
      </c>
      <c r="C10219" s="299" t="s">
        <v>92</v>
      </c>
      <c r="D10219" s="299" t="s">
        <v>52</v>
      </c>
      <c r="E10219" s="302">
        <v>306.73684210526318</v>
      </c>
      <c r="F10219" s="299" t="s">
        <v>187</v>
      </c>
    </row>
    <row r="10220" spans="1:6" x14ac:dyDescent="0.3">
      <c r="A10220" s="299" t="s">
        <v>496</v>
      </c>
      <c r="B10220" s="300">
        <v>25</v>
      </c>
      <c r="C10220" s="299" t="s">
        <v>92</v>
      </c>
      <c r="D10220" s="299" t="s">
        <v>52</v>
      </c>
      <c r="E10220" s="302">
        <v>961</v>
      </c>
      <c r="F10220" s="299" t="s">
        <v>77</v>
      </c>
    </row>
    <row r="10221" spans="1:6" x14ac:dyDescent="0.3">
      <c r="A10221" s="299" t="s">
        <v>496</v>
      </c>
      <c r="B10221" s="300">
        <v>25</v>
      </c>
      <c r="C10221" s="299" t="s">
        <v>92</v>
      </c>
      <c r="D10221" s="299" t="s">
        <v>53</v>
      </c>
      <c r="E10221" s="302">
        <v>189.52631578947367</v>
      </c>
      <c r="F10221" s="299" t="s">
        <v>187</v>
      </c>
    </row>
    <row r="10222" spans="1:6" x14ac:dyDescent="0.3">
      <c r="A10222" s="299" t="s">
        <v>496</v>
      </c>
      <c r="B10222" s="300">
        <v>25</v>
      </c>
      <c r="C10222" s="299" t="s">
        <v>92</v>
      </c>
      <c r="D10222" s="299" t="s">
        <v>53</v>
      </c>
      <c r="E10222" s="302">
        <v>1853.894736842105</v>
      </c>
      <c r="F10222" s="299" t="s">
        <v>77</v>
      </c>
    </row>
    <row r="10223" spans="1:6" x14ac:dyDescent="0.3">
      <c r="A10223" s="299" t="s">
        <v>496</v>
      </c>
      <c r="B10223" s="300">
        <v>25</v>
      </c>
      <c r="C10223" s="299" t="s">
        <v>92</v>
      </c>
      <c r="D10223" s="299" t="s">
        <v>54</v>
      </c>
      <c r="E10223" s="302">
        <v>362.73684210526324</v>
      </c>
      <c r="F10223" s="299" t="s">
        <v>187</v>
      </c>
    </row>
    <row r="10224" spans="1:6" x14ac:dyDescent="0.3">
      <c r="A10224" s="299" t="s">
        <v>496</v>
      </c>
      <c r="B10224" s="300">
        <v>25</v>
      </c>
      <c r="C10224" s="299" t="s">
        <v>92</v>
      </c>
      <c r="D10224" s="299" t="s">
        <v>54</v>
      </c>
      <c r="E10224" s="302">
        <v>2766.4736842105258</v>
      </c>
      <c r="F10224" s="299" t="s">
        <v>77</v>
      </c>
    </row>
    <row r="10225" spans="1:6" x14ac:dyDescent="0.3">
      <c r="A10225" s="299" t="s">
        <v>496</v>
      </c>
      <c r="B10225" s="300">
        <v>25</v>
      </c>
      <c r="C10225" s="299" t="s">
        <v>92</v>
      </c>
      <c r="D10225" s="299" t="s">
        <v>55</v>
      </c>
      <c r="E10225" s="302">
        <v>266.36842105263156</v>
      </c>
      <c r="F10225" s="299" t="s">
        <v>187</v>
      </c>
    </row>
    <row r="10226" spans="1:6" x14ac:dyDescent="0.3">
      <c r="A10226" s="299" t="s">
        <v>496</v>
      </c>
      <c r="B10226" s="300">
        <v>25</v>
      </c>
      <c r="C10226" s="299" t="s">
        <v>92</v>
      </c>
      <c r="D10226" s="299" t="s">
        <v>55</v>
      </c>
      <c r="E10226" s="302">
        <v>0.99999999999999956</v>
      </c>
      <c r="F10226" s="299" t="s">
        <v>188</v>
      </c>
    </row>
    <row r="10227" spans="1:6" x14ac:dyDescent="0.3">
      <c r="A10227" s="299" t="s">
        <v>496</v>
      </c>
      <c r="B10227" s="300">
        <v>25</v>
      </c>
      <c r="C10227" s="299" t="s">
        <v>92</v>
      </c>
      <c r="D10227" s="299" t="s">
        <v>55</v>
      </c>
      <c r="E10227" s="302">
        <v>1335.4736842105265</v>
      </c>
      <c r="F10227" s="299" t="s">
        <v>77</v>
      </c>
    </row>
    <row r="10228" spans="1:6" x14ac:dyDescent="0.3">
      <c r="A10228" s="299" t="s">
        <v>496</v>
      </c>
      <c r="B10228" s="300">
        <v>25</v>
      </c>
      <c r="C10228" s="299" t="s">
        <v>92</v>
      </c>
      <c r="D10228" s="299" t="s">
        <v>56</v>
      </c>
      <c r="E10228" s="302">
        <v>15.999999999999993</v>
      </c>
      <c r="F10228" s="299" t="s">
        <v>187</v>
      </c>
    </row>
    <row r="10229" spans="1:6" x14ac:dyDescent="0.3">
      <c r="A10229" s="299" t="s">
        <v>496</v>
      </c>
      <c r="B10229" s="300">
        <v>25</v>
      </c>
      <c r="C10229" s="299" t="s">
        <v>92</v>
      </c>
      <c r="D10229" s="299" t="s">
        <v>56</v>
      </c>
      <c r="E10229" s="302">
        <v>84.578947368421055</v>
      </c>
      <c r="F10229" s="299" t="s">
        <v>77</v>
      </c>
    </row>
    <row r="10230" spans="1:6" x14ac:dyDescent="0.3">
      <c r="A10230" s="299" t="s">
        <v>496</v>
      </c>
      <c r="B10230" s="300">
        <v>25</v>
      </c>
      <c r="C10230" s="299" t="s">
        <v>92</v>
      </c>
      <c r="D10230" s="299" t="s">
        <v>57</v>
      </c>
      <c r="E10230" s="302">
        <v>1.9999999999999991</v>
      </c>
      <c r="F10230" s="299" t="s">
        <v>187</v>
      </c>
    </row>
    <row r="10231" spans="1:6" x14ac:dyDescent="0.3">
      <c r="A10231" s="299" t="s">
        <v>496</v>
      </c>
      <c r="B10231" s="300">
        <v>25</v>
      </c>
      <c r="C10231" s="299" t="s">
        <v>92</v>
      </c>
      <c r="D10231" s="299" t="s">
        <v>57</v>
      </c>
      <c r="E10231" s="302">
        <v>27.842105263157901</v>
      </c>
      <c r="F10231" s="299" t="s">
        <v>77</v>
      </c>
    </row>
    <row r="10232" spans="1:6" x14ac:dyDescent="0.3">
      <c r="A10232" s="299" t="s">
        <v>496</v>
      </c>
      <c r="B10232" s="300">
        <v>25</v>
      </c>
      <c r="C10232" s="299" t="s">
        <v>92</v>
      </c>
      <c r="D10232" s="299" t="s">
        <v>58</v>
      </c>
      <c r="E10232" s="302">
        <v>5.0000000000000009</v>
      </c>
      <c r="F10232" s="299" t="s">
        <v>187</v>
      </c>
    </row>
    <row r="10233" spans="1:6" x14ac:dyDescent="0.3">
      <c r="A10233" s="299" t="s">
        <v>496</v>
      </c>
      <c r="B10233" s="300">
        <v>25</v>
      </c>
      <c r="C10233" s="299" t="s">
        <v>92</v>
      </c>
      <c r="D10233" s="299" t="s">
        <v>58</v>
      </c>
      <c r="E10233" s="302">
        <v>23</v>
      </c>
      <c r="F10233" s="299" t="s">
        <v>77</v>
      </c>
    </row>
    <row r="10234" spans="1:6" x14ac:dyDescent="0.3">
      <c r="A10234" s="299" t="s">
        <v>496</v>
      </c>
      <c r="B10234" s="300">
        <v>25</v>
      </c>
      <c r="C10234" s="299" t="s">
        <v>92</v>
      </c>
      <c r="D10234" s="299" t="s">
        <v>59</v>
      </c>
      <c r="E10234" s="302">
        <v>36</v>
      </c>
      <c r="F10234" s="299" t="s">
        <v>187</v>
      </c>
    </row>
    <row r="10235" spans="1:6" x14ac:dyDescent="0.3">
      <c r="A10235" s="299" t="s">
        <v>496</v>
      </c>
      <c r="B10235" s="300">
        <v>25</v>
      </c>
      <c r="C10235" s="299" t="s">
        <v>92</v>
      </c>
      <c r="D10235" s="299" t="s">
        <v>59</v>
      </c>
      <c r="E10235" s="302">
        <v>189.84210526315789</v>
      </c>
      <c r="F10235" s="299" t="s">
        <v>77</v>
      </c>
    </row>
    <row r="10236" spans="1:6" x14ac:dyDescent="0.3">
      <c r="A10236" s="299" t="s">
        <v>496</v>
      </c>
      <c r="B10236" s="300">
        <v>25</v>
      </c>
      <c r="C10236" s="299" t="s">
        <v>92</v>
      </c>
      <c r="D10236" s="299" t="s">
        <v>60</v>
      </c>
      <c r="E10236" s="302">
        <v>93.578947368421041</v>
      </c>
      <c r="F10236" s="299" t="s">
        <v>187</v>
      </c>
    </row>
    <row r="10237" spans="1:6" x14ac:dyDescent="0.3">
      <c r="A10237" s="299" t="s">
        <v>496</v>
      </c>
      <c r="B10237" s="300">
        <v>25</v>
      </c>
      <c r="C10237" s="299" t="s">
        <v>92</v>
      </c>
      <c r="D10237" s="299" t="s">
        <v>60</v>
      </c>
      <c r="E10237" s="302">
        <v>901.42105263157907</v>
      </c>
      <c r="F10237" s="299" t="s">
        <v>77</v>
      </c>
    </row>
    <row r="10238" spans="1:6" x14ac:dyDescent="0.3">
      <c r="A10238" s="299" t="s">
        <v>496</v>
      </c>
      <c r="B10238" s="300">
        <v>25</v>
      </c>
      <c r="C10238" s="299" t="s">
        <v>92</v>
      </c>
      <c r="D10238" s="299" t="s">
        <v>61</v>
      </c>
      <c r="E10238" s="302">
        <v>0.99999999999999956</v>
      </c>
      <c r="F10238" s="299" t="s">
        <v>187</v>
      </c>
    </row>
    <row r="10239" spans="1:6" x14ac:dyDescent="0.3">
      <c r="A10239" s="299" t="s">
        <v>496</v>
      </c>
      <c r="B10239" s="300">
        <v>25</v>
      </c>
      <c r="C10239" s="299" t="s">
        <v>92</v>
      </c>
      <c r="D10239" s="299" t="s">
        <v>61</v>
      </c>
      <c r="E10239" s="302">
        <v>145.05263157894737</v>
      </c>
      <c r="F10239" s="299" t="s">
        <v>77</v>
      </c>
    </row>
    <row r="10240" spans="1:6" x14ac:dyDescent="0.3">
      <c r="A10240" s="299" t="s">
        <v>496</v>
      </c>
      <c r="B10240" s="300">
        <v>25</v>
      </c>
      <c r="C10240" s="299" t="s">
        <v>92</v>
      </c>
      <c r="D10240" s="299" t="s">
        <v>62</v>
      </c>
      <c r="E10240" s="302">
        <v>29.000000000000011</v>
      </c>
      <c r="F10240" s="299" t="s">
        <v>187</v>
      </c>
    </row>
    <row r="10241" spans="1:6" x14ac:dyDescent="0.3">
      <c r="A10241" s="299" t="s">
        <v>496</v>
      </c>
      <c r="B10241" s="300">
        <v>25</v>
      </c>
      <c r="C10241" s="299" t="s">
        <v>92</v>
      </c>
      <c r="D10241" s="299" t="s">
        <v>62</v>
      </c>
      <c r="E10241" s="302">
        <v>221.57894736842098</v>
      </c>
      <c r="F10241" s="299" t="s">
        <v>77</v>
      </c>
    </row>
    <row r="10242" spans="1:6" x14ac:dyDescent="0.3">
      <c r="A10242" s="299" t="s">
        <v>496</v>
      </c>
      <c r="B10242" s="300">
        <v>25</v>
      </c>
      <c r="C10242" s="299" t="s">
        <v>92</v>
      </c>
      <c r="D10242" s="299" t="s">
        <v>63</v>
      </c>
      <c r="E10242" s="302">
        <v>14.999999999999996</v>
      </c>
      <c r="F10242" s="299" t="s">
        <v>187</v>
      </c>
    </row>
    <row r="10243" spans="1:6" x14ac:dyDescent="0.3">
      <c r="A10243" s="299" t="s">
        <v>496</v>
      </c>
      <c r="B10243" s="300">
        <v>25</v>
      </c>
      <c r="C10243" s="299" t="s">
        <v>92</v>
      </c>
      <c r="D10243" s="299" t="s">
        <v>63</v>
      </c>
      <c r="E10243" s="302">
        <v>797.63157894736855</v>
      </c>
      <c r="F10243" s="299" t="s">
        <v>77</v>
      </c>
    </row>
    <row r="10244" spans="1:6" x14ac:dyDescent="0.3">
      <c r="A10244" s="299" t="s">
        <v>496</v>
      </c>
      <c r="B10244" s="300">
        <v>25</v>
      </c>
      <c r="C10244" s="299" t="s">
        <v>92</v>
      </c>
      <c r="D10244" s="299" t="s">
        <v>64</v>
      </c>
      <c r="E10244" s="302">
        <v>14.999999999999996</v>
      </c>
      <c r="F10244" s="299" t="s">
        <v>187</v>
      </c>
    </row>
    <row r="10245" spans="1:6" x14ac:dyDescent="0.3">
      <c r="A10245" s="299" t="s">
        <v>496</v>
      </c>
      <c r="B10245" s="300">
        <v>25</v>
      </c>
      <c r="C10245" s="299" t="s">
        <v>92</v>
      </c>
      <c r="D10245" s="299" t="s">
        <v>64</v>
      </c>
      <c r="E10245" s="302">
        <v>177.89473684210526</v>
      </c>
      <c r="F10245" s="299" t="s">
        <v>77</v>
      </c>
    </row>
    <row r="10246" spans="1:6" x14ac:dyDescent="0.3">
      <c r="A10246" s="299" t="s">
        <v>496</v>
      </c>
      <c r="B10246" s="300">
        <v>25</v>
      </c>
      <c r="C10246" s="299" t="s">
        <v>92</v>
      </c>
      <c r="D10246" s="299" t="s">
        <v>65</v>
      </c>
      <c r="E10246" s="302">
        <v>100.00000000000006</v>
      </c>
      <c r="F10246" s="299" t="s">
        <v>187</v>
      </c>
    </row>
    <row r="10247" spans="1:6" x14ac:dyDescent="0.3">
      <c r="A10247" s="299" t="s">
        <v>496</v>
      </c>
      <c r="B10247" s="300">
        <v>25</v>
      </c>
      <c r="C10247" s="299" t="s">
        <v>92</v>
      </c>
      <c r="D10247" s="299" t="s">
        <v>65</v>
      </c>
      <c r="E10247" s="302">
        <v>99.894736842105317</v>
      </c>
      <c r="F10247" s="299" t="s">
        <v>77</v>
      </c>
    </row>
    <row r="10248" spans="1:6" x14ac:dyDescent="0.3">
      <c r="A10248" s="299" t="s">
        <v>496</v>
      </c>
      <c r="B10248" s="300">
        <v>25</v>
      </c>
      <c r="C10248" s="299" t="s">
        <v>92</v>
      </c>
      <c r="D10248" s="299" t="s">
        <v>67</v>
      </c>
      <c r="E10248" s="302">
        <v>11.000000000000005</v>
      </c>
      <c r="F10248" s="299" t="s">
        <v>77</v>
      </c>
    </row>
    <row r="10249" spans="1:6" x14ac:dyDescent="0.3">
      <c r="A10249" s="299" t="s">
        <v>496</v>
      </c>
      <c r="B10249" s="300">
        <v>26</v>
      </c>
      <c r="C10249" s="299" t="s">
        <v>91</v>
      </c>
      <c r="D10249" s="299" t="s">
        <v>47</v>
      </c>
      <c r="E10249" s="302">
        <v>15.999999999999993</v>
      </c>
      <c r="F10249" s="299" t="s">
        <v>187</v>
      </c>
    </row>
    <row r="10250" spans="1:6" x14ac:dyDescent="0.3">
      <c r="A10250" s="299" t="s">
        <v>496</v>
      </c>
      <c r="B10250" s="300">
        <v>26</v>
      </c>
      <c r="C10250" s="299" t="s">
        <v>91</v>
      </c>
      <c r="D10250" s="299" t="s">
        <v>47</v>
      </c>
      <c r="E10250" s="302">
        <v>20.999999999999996</v>
      </c>
      <c r="F10250" s="299" t="s">
        <v>188</v>
      </c>
    </row>
    <row r="10251" spans="1:6" x14ac:dyDescent="0.3">
      <c r="A10251" s="299" t="s">
        <v>496</v>
      </c>
      <c r="B10251" s="300">
        <v>26</v>
      </c>
      <c r="C10251" s="299" t="s">
        <v>91</v>
      </c>
      <c r="D10251" s="299" t="s">
        <v>47</v>
      </c>
      <c r="E10251" s="302">
        <v>330.42105263157896</v>
      </c>
      <c r="F10251" s="299" t="s">
        <v>77</v>
      </c>
    </row>
    <row r="10252" spans="1:6" x14ac:dyDescent="0.3">
      <c r="A10252" s="299" t="s">
        <v>496</v>
      </c>
      <c r="B10252" s="300">
        <v>26</v>
      </c>
      <c r="C10252" s="299" t="s">
        <v>91</v>
      </c>
      <c r="D10252" s="299" t="s">
        <v>48</v>
      </c>
      <c r="E10252" s="302">
        <v>3.5263157894736841</v>
      </c>
      <c r="F10252" s="299" t="s">
        <v>77</v>
      </c>
    </row>
    <row r="10253" spans="1:6" x14ac:dyDescent="0.3">
      <c r="A10253" s="299" t="s">
        <v>496</v>
      </c>
      <c r="B10253" s="300">
        <v>26</v>
      </c>
      <c r="C10253" s="299" t="s">
        <v>91</v>
      </c>
      <c r="D10253" s="299" t="s">
        <v>49</v>
      </c>
      <c r="E10253" s="302">
        <v>59.105263157894754</v>
      </c>
      <c r="F10253" s="299" t="s">
        <v>187</v>
      </c>
    </row>
    <row r="10254" spans="1:6" x14ac:dyDescent="0.3">
      <c r="A10254" s="299" t="s">
        <v>496</v>
      </c>
      <c r="B10254" s="300">
        <v>26</v>
      </c>
      <c r="C10254" s="299" t="s">
        <v>91</v>
      </c>
      <c r="D10254" s="299" t="s">
        <v>49</v>
      </c>
      <c r="E10254" s="302">
        <v>2013.4736842105267</v>
      </c>
      <c r="F10254" s="299" t="s">
        <v>77</v>
      </c>
    </row>
    <row r="10255" spans="1:6" x14ac:dyDescent="0.3">
      <c r="A10255" s="299" t="s">
        <v>496</v>
      </c>
      <c r="B10255" s="300">
        <v>26</v>
      </c>
      <c r="C10255" s="299" t="s">
        <v>91</v>
      </c>
      <c r="D10255" s="299" t="s">
        <v>50</v>
      </c>
      <c r="E10255" s="302">
        <v>1.9999999999999991</v>
      </c>
      <c r="F10255" s="299" t="s">
        <v>77</v>
      </c>
    </row>
    <row r="10256" spans="1:6" x14ac:dyDescent="0.3">
      <c r="A10256" s="299" t="s">
        <v>496</v>
      </c>
      <c r="B10256" s="300">
        <v>26</v>
      </c>
      <c r="C10256" s="299" t="s">
        <v>91</v>
      </c>
      <c r="D10256" s="299" t="s">
        <v>51</v>
      </c>
      <c r="E10256" s="302">
        <v>0.99999999999999956</v>
      </c>
      <c r="F10256" s="299" t="s">
        <v>187</v>
      </c>
    </row>
    <row r="10257" spans="1:6" x14ac:dyDescent="0.3">
      <c r="A10257" s="299" t="s">
        <v>496</v>
      </c>
      <c r="B10257" s="300">
        <v>26</v>
      </c>
      <c r="C10257" s="299" t="s">
        <v>91</v>
      </c>
      <c r="D10257" s="299" t="s">
        <v>51</v>
      </c>
      <c r="E10257" s="302">
        <v>77.000000000000014</v>
      </c>
      <c r="F10257" s="299" t="s">
        <v>77</v>
      </c>
    </row>
    <row r="10258" spans="1:6" x14ac:dyDescent="0.3">
      <c r="A10258" s="299" t="s">
        <v>496</v>
      </c>
      <c r="B10258" s="300">
        <v>26</v>
      </c>
      <c r="C10258" s="299" t="s">
        <v>91</v>
      </c>
      <c r="D10258" s="299" t="s">
        <v>52</v>
      </c>
      <c r="E10258" s="302">
        <v>172.05263157894737</v>
      </c>
      <c r="F10258" s="299" t="s">
        <v>187</v>
      </c>
    </row>
    <row r="10259" spans="1:6" x14ac:dyDescent="0.3">
      <c r="A10259" s="299" t="s">
        <v>496</v>
      </c>
      <c r="B10259" s="300">
        <v>26</v>
      </c>
      <c r="C10259" s="299" t="s">
        <v>91</v>
      </c>
      <c r="D10259" s="299" t="s">
        <v>52</v>
      </c>
      <c r="E10259" s="302">
        <v>918.8947368421052</v>
      </c>
      <c r="F10259" s="299" t="s">
        <v>77</v>
      </c>
    </row>
    <row r="10260" spans="1:6" x14ac:dyDescent="0.3">
      <c r="A10260" s="299" t="s">
        <v>496</v>
      </c>
      <c r="B10260" s="300">
        <v>26</v>
      </c>
      <c r="C10260" s="299" t="s">
        <v>91</v>
      </c>
      <c r="D10260" s="299" t="s">
        <v>53</v>
      </c>
      <c r="E10260" s="302">
        <v>417.63157894736838</v>
      </c>
      <c r="F10260" s="299" t="s">
        <v>187</v>
      </c>
    </row>
    <row r="10261" spans="1:6" x14ac:dyDescent="0.3">
      <c r="A10261" s="299" t="s">
        <v>496</v>
      </c>
      <c r="B10261" s="300">
        <v>26</v>
      </c>
      <c r="C10261" s="299" t="s">
        <v>91</v>
      </c>
      <c r="D10261" s="299" t="s">
        <v>53</v>
      </c>
      <c r="E10261" s="302">
        <v>973.68421052631572</v>
      </c>
      <c r="F10261" s="299" t="s">
        <v>77</v>
      </c>
    </row>
    <row r="10262" spans="1:6" x14ac:dyDescent="0.3">
      <c r="A10262" s="299" t="s">
        <v>496</v>
      </c>
      <c r="B10262" s="300">
        <v>26</v>
      </c>
      <c r="C10262" s="299" t="s">
        <v>91</v>
      </c>
      <c r="D10262" s="299" t="s">
        <v>54</v>
      </c>
      <c r="E10262" s="302">
        <v>72.05263157894737</v>
      </c>
      <c r="F10262" s="299" t="s">
        <v>187</v>
      </c>
    </row>
    <row r="10263" spans="1:6" x14ac:dyDescent="0.3">
      <c r="A10263" s="299" t="s">
        <v>496</v>
      </c>
      <c r="B10263" s="300">
        <v>26</v>
      </c>
      <c r="C10263" s="299" t="s">
        <v>91</v>
      </c>
      <c r="D10263" s="299" t="s">
        <v>54</v>
      </c>
      <c r="E10263" s="302">
        <v>295.10526315789468</v>
      </c>
      <c r="F10263" s="299" t="s">
        <v>77</v>
      </c>
    </row>
    <row r="10264" spans="1:6" x14ac:dyDescent="0.3">
      <c r="A10264" s="299" t="s">
        <v>496</v>
      </c>
      <c r="B10264" s="300">
        <v>26</v>
      </c>
      <c r="C10264" s="299" t="s">
        <v>91</v>
      </c>
      <c r="D10264" s="299" t="s">
        <v>55</v>
      </c>
      <c r="E10264" s="302">
        <v>209.73684210526318</v>
      </c>
      <c r="F10264" s="299" t="s">
        <v>187</v>
      </c>
    </row>
    <row r="10265" spans="1:6" x14ac:dyDescent="0.3">
      <c r="A10265" s="299" t="s">
        <v>496</v>
      </c>
      <c r="B10265" s="300">
        <v>26</v>
      </c>
      <c r="C10265" s="299" t="s">
        <v>91</v>
      </c>
      <c r="D10265" s="299" t="s">
        <v>55</v>
      </c>
      <c r="E10265" s="302">
        <v>1540.5263157894738</v>
      </c>
      <c r="F10265" s="299" t="s">
        <v>77</v>
      </c>
    </row>
    <row r="10266" spans="1:6" x14ac:dyDescent="0.3">
      <c r="A10266" s="299" t="s">
        <v>496</v>
      </c>
      <c r="B10266" s="300">
        <v>26</v>
      </c>
      <c r="C10266" s="299" t="s">
        <v>91</v>
      </c>
      <c r="D10266" s="299" t="s">
        <v>56</v>
      </c>
      <c r="E10266" s="302">
        <v>24.315789473684216</v>
      </c>
      <c r="F10266" s="299" t="s">
        <v>187</v>
      </c>
    </row>
    <row r="10267" spans="1:6" x14ac:dyDescent="0.3">
      <c r="A10267" s="299" t="s">
        <v>496</v>
      </c>
      <c r="B10267" s="300">
        <v>26</v>
      </c>
      <c r="C10267" s="299" t="s">
        <v>91</v>
      </c>
      <c r="D10267" s="299" t="s">
        <v>56</v>
      </c>
      <c r="E10267" s="302">
        <v>69.31578947368422</v>
      </c>
      <c r="F10267" s="299" t="s">
        <v>77</v>
      </c>
    </row>
    <row r="10268" spans="1:6" x14ac:dyDescent="0.3">
      <c r="A10268" s="299" t="s">
        <v>496</v>
      </c>
      <c r="B10268" s="300">
        <v>26</v>
      </c>
      <c r="C10268" s="299" t="s">
        <v>91</v>
      </c>
      <c r="D10268" s="299" t="s">
        <v>57</v>
      </c>
      <c r="E10268" s="302">
        <v>5.0000000000000009</v>
      </c>
      <c r="F10268" s="299" t="s">
        <v>187</v>
      </c>
    </row>
    <row r="10269" spans="1:6" x14ac:dyDescent="0.3">
      <c r="A10269" s="299" t="s">
        <v>496</v>
      </c>
      <c r="B10269" s="300">
        <v>26</v>
      </c>
      <c r="C10269" s="299" t="s">
        <v>91</v>
      </c>
      <c r="D10269" s="299" t="s">
        <v>57</v>
      </c>
      <c r="E10269" s="302">
        <v>10.000000000000002</v>
      </c>
      <c r="F10269" s="299" t="s">
        <v>77</v>
      </c>
    </row>
    <row r="10270" spans="1:6" x14ac:dyDescent="0.3">
      <c r="A10270" s="299" t="s">
        <v>496</v>
      </c>
      <c r="B10270" s="300">
        <v>26</v>
      </c>
      <c r="C10270" s="299" t="s">
        <v>91</v>
      </c>
      <c r="D10270" s="299" t="s">
        <v>58</v>
      </c>
      <c r="E10270" s="302">
        <v>13.052631578947366</v>
      </c>
      <c r="F10270" s="299" t="s">
        <v>77</v>
      </c>
    </row>
    <row r="10271" spans="1:6" x14ac:dyDescent="0.3">
      <c r="A10271" s="299" t="s">
        <v>496</v>
      </c>
      <c r="B10271" s="300">
        <v>26</v>
      </c>
      <c r="C10271" s="299" t="s">
        <v>91</v>
      </c>
      <c r="D10271" s="299" t="s">
        <v>59</v>
      </c>
      <c r="E10271" s="302">
        <v>22.894736842105264</v>
      </c>
      <c r="F10271" s="299" t="s">
        <v>187</v>
      </c>
    </row>
    <row r="10272" spans="1:6" x14ac:dyDescent="0.3">
      <c r="A10272" s="299" t="s">
        <v>496</v>
      </c>
      <c r="B10272" s="300">
        <v>26</v>
      </c>
      <c r="C10272" s="299" t="s">
        <v>91</v>
      </c>
      <c r="D10272" s="299" t="s">
        <v>59</v>
      </c>
      <c r="E10272" s="302">
        <v>51.578947368421048</v>
      </c>
      <c r="F10272" s="299" t="s">
        <v>77</v>
      </c>
    </row>
    <row r="10273" spans="1:6" x14ac:dyDescent="0.3">
      <c r="A10273" s="299" t="s">
        <v>496</v>
      </c>
      <c r="B10273" s="300">
        <v>26</v>
      </c>
      <c r="C10273" s="299" t="s">
        <v>91</v>
      </c>
      <c r="D10273" s="299" t="s">
        <v>60</v>
      </c>
      <c r="E10273" s="302">
        <v>40.78947368421052</v>
      </c>
      <c r="F10273" s="299" t="s">
        <v>187</v>
      </c>
    </row>
    <row r="10274" spans="1:6" x14ac:dyDescent="0.3">
      <c r="A10274" s="299" t="s">
        <v>496</v>
      </c>
      <c r="B10274" s="300">
        <v>26</v>
      </c>
      <c r="C10274" s="299" t="s">
        <v>91</v>
      </c>
      <c r="D10274" s="299" t="s">
        <v>60</v>
      </c>
      <c r="E10274" s="302">
        <v>870.52631578947353</v>
      </c>
      <c r="F10274" s="299" t="s">
        <v>77</v>
      </c>
    </row>
    <row r="10275" spans="1:6" x14ac:dyDescent="0.3">
      <c r="A10275" s="299" t="s">
        <v>496</v>
      </c>
      <c r="B10275" s="300">
        <v>26</v>
      </c>
      <c r="C10275" s="299" t="s">
        <v>91</v>
      </c>
      <c r="D10275" s="299" t="s">
        <v>61</v>
      </c>
      <c r="E10275" s="302">
        <v>40.947368421052644</v>
      </c>
      <c r="F10275" s="299" t="s">
        <v>77</v>
      </c>
    </row>
    <row r="10276" spans="1:6" x14ac:dyDescent="0.3">
      <c r="A10276" s="299" t="s">
        <v>496</v>
      </c>
      <c r="B10276" s="300">
        <v>26</v>
      </c>
      <c r="C10276" s="299" t="s">
        <v>91</v>
      </c>
      <c r="D10276" s="299" t="s">
        <v>62</v>
      </c>
      <c r="E10276" s="302">
        <v>56.73684210526315</v>
      </c>
      <c r="F10276" s="299" t="s">
        <v>187</v>
      </c>
    </row>
    <row r="10277" spans="1:6" x14ac:dyDescent="0.3">
      <c r="A10277" s="299" t="s">
        <v>496</v>
      </c>
      <c r="B10277" s="300">
        <v>26</v>
      </c>
      <c r="C10277" s="299" t="s">
        <v>91</v>
      </c>
      <c r="D10277" s="299" t="s">
        <v>62</v>
      </c>
      <c r="E10277" s="302">
        <v>228.84210526315792</v>
      </c>
      <c r="F10277" s="299" t="s">
        <v>77</v>
      </c>
    </row>
    <row r="10278" spans="1:6" x14ac:dyDescent="0.3">
      <c r="A10278" s="299" t="s">
        <v>496</v>
      </c>
      <c r="B10278" s="300">
        <v>26</v>
      </c>
      <c r="C10278" s="299" t="s">
        <v>91</v>
      </c>
      <c r="D10278" s="299" t="s">
        <v>63</v>
      </c>
      <c r="E10278" s="302">
        <v>9</v>
      </c>
      <c r="F10278" s="299" t="s">
        <v>187</v>
      </c>
    </row>
    <row r="10279" spans="1:6" x14ac:dyDescent="0.3">
      <c r="A10279" s="299" t="s">
        <v>496</v>
      </c>
      <c r="B10279" s="300">
        <v>26</v>
      </c>
      <c r="C10279" s="299" t="s">
        <v>91</v>
      </c>
      <c r="D10279" s="299" t="s">
        <v>63</v>
      </c>
      <c r="E10279" s="302">
        <v>710.47368421052613</v>
      </c>
      <c r="F10279" s="299" t="s">
        <v>77</v>
      </c>
    </row>
    <row r="10280" spans="1:6" x14ac:dyDescent="0.3">
      <c r="A10280" s="299" t="s">
        <v>496</v>
      </c>
      <c r="B10280" s="300">
        <v>26</v>
      </c>
      <c r="C10280" s="299" t="s">
        <v>91</v>
      </c>
      <c r="D10280" s="299" t="s">
        <v>64</v>
      </c>
      <c r="E10280" s="302">
        <v>13</v>
      </c>
      <c r="F10280" s="299" t="s">
        <v>187</v>
      </c>
    </row>
    <row r="10281" spans="1:6" x14ac:dyDescent="0.3">
      <c r="A10281" s="299" t="s">
        <v>496</v>
      </c>
      <c r="B10281" s="300">
        <v>26</v>
      </c>
      <c r="C10281" s="299" t="s">
        <v>91</v>
      </c>
      <c r="D10281" s="299" t="s">
        <v>64</v>
      </c>
      <c r="E10281" s="302">
        <v>134.42105263157896</v>
      </c>
      <c r="F10281" s="299" t="s">
        <v>77</v>
      </c>
    </row>
    <row r="10282" spans="1:6" x14ac:dyDescent="0.3">
      <c r="A10282" s="299" t="s">
        <v>496</v>
      </c>
      <c r="B10282" s="300">
        <v>26</v>
      </c>
      <c r="C10282" s="299" t="s">
        <v>91</v>
      </c>
      <c r="D10282" s="299" t="s">
        <v>65</v>
      </c>
      <c r="E10282" s="302">
        <v>175.68421052631587</v>
      </c>
      <c r="F10282" s="299" t="s">
        <v>187</v>
      </c>
    </row>
    <row r="10283" spans="1:6" x14ac:dyDescent="0.3">
      <c r="A10283" s="299" t="s">
        <v>496</v>
      </c>
      <c r="B10283" s="300">
        <v>26</v>
      </c>
      <c r="C10283" s="299" t="s">
        <v>91</v>
      </c>
      <c r="D10283" s="299" t="s">
        <v>65</v>
      </c>
      <c r="E10283" s="302">
        <v>136.52631578947373</v>
      </c>
      <c r="F10283" s="299" t="s">
        <v>77</v>
      </c>
    </row>
    <row r="10284" spans="1:6" x14ac:dyDescent="0.3">
      <c r="A10284" s="299" t="s">
        <v>496</v>
      </c>
      <c r="B10284" s="300">
        <v>26</v>
      </c>
      <c r="C10284" s="299" t="s">
        <v>91</v>
      </c>
      <c r="D10284" s="299" t="s">
        <v>67</v>
      </c>
      <c r="E10284" s="302">
        <v>1.9999999999999991</v>
      </c>
      <c r="F10284" s="299" t="s">
        <v>77</v>
      </c>
    </row>
    <row r="10285" spans="1:6" x14ac:dyDescent="0.3">
      <c r="A10285" s="299" t="s">
        <v>496</v>
      </c>
      <c r="B10285" s="300">
        <v>26</v>
      </c>
      <c r="C10285" s="299" t="s">
        <v>92</v>
      </c>
      <c r="D10285" s="299" t="s">
        <v>47</v>
      </c>
      <c r="E10285" s="302">
        <v>29.999999999999993</v>
      </c>
      <c r="F10285" s="299" t="s">
        <v>187</v>
      </c>
    </row>
    <row r="10286" spans="1:6" x14ac:dyDescent="0.3">
      <c r="A10286" s="299" t="s">
        <v>496</v>
      </c>
      <c r="B10286" s="300">
        <v>26</v>
      </c>
      <c r="C10286" s="299" t="s">
        <v>92</v>
      </c>
      <c r="D10286" s="299" t="s">
        <v>47</v>
      </c>
      <c r="E10286" s="302">
        <v>14.999999999999996</v>
      </c>
      <c r="F10286" s="299" t="s">
        <v>188</v>
      </c>
    </row>
    <row r="10287" spans="1:6" x14ac:dyDescent="0.3">
      <c r="A10287" s="299" t="s">
        <v>496</v>
      </c>
      <c r="B10287" s="300">
        <v>26</v>
      </c>
      <c r="C10287" s="299" t="s">
        <v>92</v>
      </c>
      <c r="D10287" s="299" t="s">
        <v>47</v>
      </c>
      <c r="E10287" s="302">
        <v>118.47368421052629</v>
      </c>
      <c r="F10287" s="299" t="s">
        <v>77</v>
      </c>
    </row>
    <row r="10288" spans="1:6" x14ac:dyDescent="0.3">
      <c r="A10288" s="299" t="s">
        <v>496</v>
      </c>
      <c r="B10288" s="300">
        <v>26</v>
      </c>
      <c r="C10288" s="299" t="s">
        <v>92</v>
      </c>
      <c r="D10288" s="299" t="s">
        <v>48</v>
      </c>
      <c r="E10288" s="302">
        <v>0.99999999999999956</v>
      </c>
      <c r="F10288" s="299" t="s">
        <v>187</v>
      </c>
    </row>
    <row r="10289" spans="1:6" x14ac:dyDescent="0.3">
      <c r="A10289" s="299" t="s">
        <v>496</v>
      </c>
      <c r="B10289" s="300">
        <v>26</v>
      </c>
      <c r="C10289" s="299" t="s">
        <v>92</v>
      </c>
      <c r="D10289" s="299" t="s">
        <v>48</v>
      </c>
      <c r="E10289" s="302">
        <v>3.9999999999999982</v>
      </c>
      <c r="F10289" s="299" t="s">
        <v>77</v>
      </c>
    </row>
    <row r="10290" spans="1:6" x14ac:dyDescent="0.3">
      <c r="A10290" s="299" t="s">
        <v>496</v>
      </c>
      <c r="B10290" s="300">
        <v>26</v>
      </c>
      <c r="C10290" s="299" t="s">
        <v>92</v>
      </c>
      <c r="D10290" s="299" t="s">
        <v>49</v>
      </c>
      <c r="E10290" s="302">
        <v>31</v>
      </c>
      <c r="F10290" s="299" t="s">
        <v>187</v>
      </c>
    </row>
    <row r="10291" spans="1:6" x14ac:dyDescent="0.3">
      <c r="A10291" s="299" t="s">
        <v>496</v>
      </c>
      <c r="B10291" s="300">
        <v>26</v>
      </c>
      <c r="C10291" s="299" t="s">
        <v>92</v>
      </c>
      <c r="D10291" s="299" t="s">
        <v>49</v>
      </c>
      <c r="E10291" s="302">
        <v>959.05263157894728</v>
      </c>
      <c r="F10291" s="299" t="s">
        <v>77</v>
      </c>
    </row>
    <row r="10292" spans="1:6" x14ac:dyDescent="0.3">
      <c r="A10292" s="299" t="s">
        <v>496</v>
      </c>
      <c r="B10292" s="300">
        <v>26</v>
      </c>
      <c r="C10292" s="299" t="s">
        <v>92</v>
      </c>
      <c r="D10292" s="299" t="s">
        <v>50</v>
      </c>
      <c r="E10292" s="302">
        <v>5.0000000000000009</v>
      </c>
      <c r="F10292" s="299" t="s">
        <v>77</v>
      </c>
    </row>
    <row r="10293" spans="1:6" x14ac:dyDescent="0.3">
      <c r="A10293" s="299" t="s">
        <v>496</v>
      </c>
      <c r="B10293" s="300">
        <v>26</v>
      </c>
      <c r="C10293" s="299" t="s">
        <v>92</v>
      </c>
      <c r="D10293" s="299" t="s">
        <v>51</v>
      </c>
      <c r="E10293" s="302">
        <v>0.99999999999999956</v>
      </c>
      <c r="F10293" s="299" t="s">
        <v>187</v>
      </c>
    </row>
    <row r="10294" spans="1:6" x14ac:dyDescent="0.3">
      <c r="A10294" s="299" t="s">
        <v>496</v>
      </c>
      <c r="B10294" s="300">
        <v>26</v>
      </c>
      <c r="C10294" s="299" t="s">
        <v>92</v>
      </c>
      <c r="D10294" s="299" t="s">
        <v>51</v>
      </c>
      <c r="E10294" s="302">
        <v>45.684210526315795</v>
      </c>
      <c r="F10294" s="299" t="s">
        <v>77</v>
      </c>
    </row>
    <row r="10295" spans="1:6" x14ac:dyDescent="0.3">
      <c r="A10295" s="299" t="s">
        <v>496</v>
      </c>
      <c r="B10295" s="300">
        <v>26</v>
      </c>
      <c r="C10295" s="299" t="s">
        <v>92</v>
      </c>
      <c r="D10295" s="299" t="s">
        <v>52</v>
      </c>
      <c r="E10295" s="302">
        <v>384.15789473684214</v>
      </c>
      <c r="F10295" s="299" t="s">
        <v>187</v>
      </c>
    </row>
    <row r="10296" spans="1:6" x14ac:dyDescent="0.3">
      <c r="A10296" s="299" t="s">
        <v>496</v>
      </c>
      <c r="B10296" s="300">
        <v>26</v>
      </c>
      <c r="C10296" s="299" t="s">
        <v>92</v>
      </c>
      <c r="D10296" s="299" t="s">
        <v>52</v>
      </c>
      <c r="E10296" s="302">
        <v>597</v>
      </c>
      <c r="F10296" s="299" t="s">
        <v>77</v>
      </c>
    </row>
    <row r="10297" spans="1:6" x14ac:dyDescent="0.3">
      <c r="A10297" s="299" t="s">
        <v>496</v>
      </c>
      <c r="B10297" s="300">
        <v>26</v>
      </c>
      <c r="C10297" s="299" t="s">
        <v>92</v>
      </c>
      <c r="D10297" s="299" t="s">
        <v>53</v>
      </c>
      <c r="E10297" s="302">
        <v>156.68421052631587</v>
      </c>
      <c r="F10297" s="299" t="s">
        <v>187</v>
      </c>
    </row>
    <row r="10298" spans="1:6" x14ac:dyDescent="0.3">
      <c r="A10298" s="299" t="s">
        <v>496</v>
      </c>
      <c r="B10298" s="300">
        <v>26</v>
      </c>
      <c r="C10298" s="299" t="s">
        <v>92</v>
      </c>
      <c r="D10298" s="299" t="s">
        <v>53</v>
      </c>
      <c r="E10298" s="302">
        <v>600.15789473684231</v>
      </c>
      <c r="F10298" s="299" t="s">
        <v>77</v>
      </c>
    </row>
    <row r="10299" spans="1:6" x14ac:dyDescent="0.3">
      <c r="A10299" s="299" t="s">
        <v>496</v>
      </c>
      <c r="B10299" s="300">
        <v>26</v>
      </c>
      <c r="C10299" s="299" t="s">
        <v>92</v>
      </c>
      <c r="D10299" s="299" t="s">
        <v>54</v>
      </c>
      <c r="E10299" s="302">
        <v>138.52631578947367</v>
      </c>
      <c r="F10299" s="299" t="s">
        <v>187</v>
      </c>
    </row>
    <row r="10300" spans="1:6" x14ac:dyDescent="0.3">
      <c r="A10300" s="299" t="s">
        <v>496</v>
      </c>
      <c r="B10300" s="300">
        <v>26</v>
      </c>
      <c r="C10300" s="299" t="s">
        <v>92</v>
      </c>
      <c r="D10300" s="299" t="s">
        <v>54</v>
      </c>
      <c r="E10300" s="302">
        <v>615.8947368421052</v>
      </c>
      <c r="F10300" s="299" t="s">
        <v>77</v>
      </c>
    </row>
    <row r="10301" spans="1:6" x14ac:dyDescent="0.3">
      <c r="A10301" s="299" t="s">
        <v>496</v>
      </c>
      <c r="B10301" s="300">
        <v>26</v>
      </c>
      <c r="C10301" s="299" t="s">
        <v>92</v>
      </c>
      <c r="D10301" s="299" t="s">
        <v>55</v>
      </c>
      <c r="E10301" s="302">
        <v>225.99999999999997</v>
      </c>
      <c r="F10301" s="299" t="s">
        <v>187</v>
      </c>
    </row>
    <row r="10302" spans="1:6" x14ac:dyDescent="0.3">
      <c r="A10302" s="299" t="s">
        <v>496</v>
      </c>
      <c r="B10302" s="300">
        <v>26</v>
      </c>
      <c r="C10302" s="299" t="s">
        <v>92</v>
      </c>
      <c r="D10302" s="299" t="s">
        <v>55</v>
      </c>
      <c r="E10302" s="302">
        <v>812.15789473684208</v>
      </c>
      <c r="F10302" s="299" t="s">
        <v>77</v>
      </c>
    </row>
    <row r="10303" spans="1:6" x14ac:dyDescent="0.3">
      <c r="A10303" s="299" t="s">
        <v>496</v>
      </c>
      <c r="B10303" s="300">
        <v>26</v>
      </c>
      <c r="C10303" s="299" t="s">
        <v>92</v>
      </c>
      <c r="D10303" s="299" t="s">
        <v>56</v>
      </c>
      <c r="E10303" s="302">
        <v>8.8421052631578956</v>
      </c>
      <c r="F10303" s="299" t="s">
        <v>187</v>
      </c>
    </row>
    <row r="10304" spans="1:6" x14ac:dyDescent="0.3">
      <c r="A10304" s="299" t="s">
        <v>496</v>
      </c>
      <c r="B10304" s="300">
        <v>26</v>
      </c>
      <c r="C10304" s="299" t="s">
        <v>92</v>
      </c>
      <c r="D10304" s="299" t="s">
        <v>56</v>
      </c>
      <c r="E10304" s="302">
        <v>55.947368421052616</v>
      </c>
      <c r="F10304" s="299" t="s">
        <v>77</v>
      </c>
    </row>
    <row r="10305" spans="1:6" x14ac:dyDescent="0.3">
      <c r="A10305" s="299" t="s">
        <v>496</v>
      </c>
      <c r="B10305" s="300">
        <v>26</v>
      </c>
      <c r="C10305" s="299" t="s">
        <v>92</v>
      </c>
      <c r="D10305" s="299" t="s">
        <v>57</v>
      </c>
      <c r="E10305" s="302">
        <v>6.0000000000000009</v>
      </c>
      <c r="F10305" s="299" t="s">
        <v>187</v>
      </c>
    </row>
    <row r="10306" spans="1:6" x14ac:dyDescent="0.3">
      <c r="A10306" s="299" t="s">
        <v>496</v>
      </c>
      <c r="B10306" s="300">
        <v>26</v>
      </c>
      <c r="C10306" s="299" t="s">
        <v>92</v>
      </c>
      <c r="D10306" s="299" t="s">
        <v>57</v>
      </c>
      <c r="E10306" s="302">
        <v>8.4210526315789433</v>
      </c>
      <c r="F10306" s="299" t="s">
        <v>77</v>
      </c>
    </row>
    <row r="10307" spans="1:6" x14ac:dyDescent="0.3">
      <c r="A10307" s="299" t="s">
        <v>496</v>
      </c>
      <c r="B10307" s="300">
        <v>26</v>
      </c>
      <c r="C10307" s="299" t="s">
        <v>92</v>
      </c>
      <c r="D10307" s="299" t="s">
        <v>58</v>
      </c>
      <c r="E10307" s="302">
        <v>5.0000000000000009</v>
      </c>
      <c r="F10307" s="299" t="s">
        <v>187</v>
      </c>
    </row>
    <row r="10308" spans="1:6" x14ac:dyDescent="0.3">
      <c r="A10308" s="299" t="s">
        <v>496</v>
      </c>
      <c r="B10308" s="300">
        <v>26</v>
      </c>
      <c r="C10308" s="299" t="s">
        <v>92</v>
      </c>
      <c r="D10308" s="299" t="s">
        <v>58</v>
      </c>
      <c r="E10308" s="302">
        <v>18</v>
      </c>
      <c r="F10308" s="299" t="s">
        <v>77</v>
      </c>
    </row>
    <row r="10309" spans="1:6" x14ac:dyDescent="0.3">
      <c r="A10309" s="299" t="s">
        <v>496</v>
      </c>
      <c r="B10309" s="300">
        <v>26</v>
      </c>
      <c r="C10309" s="299" t="s">
        <v>92</v>
      </c>
      <c r="D10309" s="299" t="s">
        <v>59</v>
      </c>
      <c r="E10309" s="302">
        <v>14.999999999999996</v>
      </c>
      <c r="F10309" s="299" t="s">
        <v>187</v>
      </c>
    </row>
    <row r="10310" spans="1:6" x14ac:dyDescent="0.3">
      <c r="A10310" s="299" t="s">
        <v>496</v>
      </c>
      <c r="B10310" s="300">
        <v>26</v>
      </c>
      <c r="C10310" s="299" t="s">
        <v>92</v>
      </c>
      <c r="D10310" s="299" t="s">
        <v>59</v>
      </c>
      <c r="E10310" s="302">
        <v>77.052631578947384</v>
      </c>
      <c r="F10310" s="299" t="s">
        <v>77</v>
      </c>
    </row>
    <row r="10311" spans="1:6" x14ac:dyDescent="0.3">
      <c r="A10311" s="299" t="s">
        <v>496</v>
      </c>
      <c r="B10311" s="300">
        <v>26</v>
      </c>
      <c r="C10311" s="299" t="s">
        <v>92</v>
      </c>
      <c r="D10311" s="299" t="s">
        <v>60</v>
      </c>
      <c r="E10311" s="302">
        <v>40.21052631578948</v>
      </c>
      <c r="F10311" s="299" t="s">
        <v>187</v>
      </c>
    </row>
    <row r="10312" spans="1:6" x14ac:dyDescent="0.3">
      <c r="A10312" s="299" t="s">
        <v>496</v>
      </c>
      <c r="B10312" s="300">
        <v>26</v>
      </c>
      <c r="C10312" s="299" t="s">
        <v>92</v>
      </c>
      <c r="D10312" s="299" t="s">
        <v>60</v>
      </c>
      <c r="E10312" s="302">
        <v>463.47368421052636</v>
      </c>
      <c r="F10312" s="299" t="s">
        <v>77</v>
      </c>
    </row>
    <row r="10313" spans="1:6" x14ac:dyDescent="0.3">
      <c r="A10313" s="299" t="s">
        <v>496</v>
      </c>
      <c r="B10313" s="300">
        <v>26</v>
      </c>
      <c r="C10313" s="299" t="s">
        <v>92</v>
      </c>
      <c r="D10313" s="299" t="s">
        <v>61</v>
      </c>
      <c r="E10313" s="302">
        <v>28.947368421052619</v>
      </c>
      <c r="F10313" s="299" t="s">
        <v>77</v>
      </c>
    </row>
    <row r="10314" spans="1:6" x14ac:dyDescent="0.3">
      <c r="A10314" s="299" t="s">
        <v>496</v>
      </c>
      <c r="B10314" s="300">
        <v>26</v>
      </c>
      <c r="C10314" s="299" t="s">
        <v>92</v>
      </c>
      <c r="D10314" s="299" t="s">
        <v>62</v>
      </c>
      <c r="E10314" s="302">
        <v>27.999999999999989</v>
      </c>
      <c r="F10314" s="299" t="s">
        <v>187</v>
      </c>
    </row>
    <row r="10315" spans="1:6" x14ac:dyDescent="0.3">
      <c r="A10315" s="299" t="s">
        <v>496</v>
      </c>
      <c r="B10315" s="300">
        <v>26</v>
      </c>
      <c r="C10315" s="299" t="s">
        <v>92</v>
      </c>
      <c r="D10315" s="299" t="s">
        <v>62</v>
      </c>
      <c r="E10315" s="302">
        <v>167.89473684210523</v>
      </c>
      <c r="F10315" s="299" t="s">
        <v>77</v>
      </c>
    </row>
    <row r="10316" spans="1:6" x14ac:dyDescent="0.3">
      <c r="A10316" s="299" t="s">
        <v>496</v>
      </c>
      <c r="B10316" s="300">
        <v>26</v>
      </c>
      <c r="C10316" s="299" t="s">
        <v>92</v>
      </c>
      <c r="D10316" s="299" t="s">
        <v>63</v>
      </c>
      <c r="E10316" s="302">
        <v>6.9999999999999973</v>
      </c>
      <c r="F10316" s="299" t="s">
        <v>187</v>
      </c>
    </row>
    <row r="10317" spans="1:6" x14ac:dyDescent="0.3">
      <c r="A10317" s="299" t="s">
        <v>496</v>
      </c>
      <c r="B10317" s="300">
        <v>26</v>
      </c>
      <c r="C10317" s="299" t="s">
        <v>92</v>
      </c>
      <c r="D10317" s="299" t="s">
        <v>63</v>
      </c>
      <c r="E10317" s="302">
        <v>345.68421052631572</v>
      </c>
      <c r="F10317" s="299" t="s">
        <v>77</v>
      </c>
    </row>
    <row r="10318" spans="1:6" x14ac:dyDescent="0.3">
      <c r="A10318" s="299" t="s">
        <v>496</v>
      </c>
      <c r="B10318" s="300">
        <v>26</v>
      </c>
      <c r="C10318" s="299" t="s">
        <v>92</v>
      </c>
      <c r="D10318" s="299" t="s">
        <v>64</v>
      </c>
      <c r="E10318" s="302">
        <v>14.684210526315786</v>
      </c>
      <c r="F10318" s="299" t="s">
        <v>187</v>
      </c>
    </row>
    <row r="10319" spans="1:6" x14ac:dyDescent="0.3">
      <c r="A10319" s="299" t="s">
        <v>496</v>
      </c>
      <c r="B10319" s="300">
        <v>26</v>
      </c>
      <c r="C10319" s="299" t="s">
        <v>92</v>
      </c>
      <c r="D10319" s="299" t="s">
        <v>64</v>
      </c>
      <c r="E10319" s="302">
        <v>74.315789473684191</v>
      </c>
      <c r="F10319" s="299" t="s">
        <v>77</v>
      </c>
    </row>
    <row r="10320" spans="1:6" x14ac:dyDescent="0.3">
      <c r="A10320" s="299" t="s">
        <v>496</v>
      </c>
      <c r="B10320" s="300">
        <v>26</v>
      </c>
      <c r="C10320" s="299" t="s">
        <v>92</v>
      </c>
      <c r="D10320" s="299" t="s">
        <v>65</v>
      </c>
      <c r="E10320" s="302">
        <v>52.421052631578952</v>
      </c>
      <c r="F10320" s="299" t="s">
        <v>187</v>
      </c>
    </row>
    <row r="10321" spans="1:6" x14ac:dyDescent="0.3">
      <c r="A10321" s="299" t="s">
        <v>496</v>
      </c>
      <c r="B10321" s="300">
        <v>26</v>
      </c>
      <c r="C10321" s="299" t="s">
        <v>92</v>
      </c>
      <c r="D10321" s="299" t="s">
        <v>65</v>
      </c>
      <c r="E10321" s="302">
        <v>72.578947368421055</v>
      </c>
      <c r="F10321" s="299" t="s">
        <v>77</v>
      </c>
    </row>
    <row r="10322" spans="1:6" x14ac:dyDescent="0.3">
      <c r="A10322" s="299" t="s">
        <v>496</v>
      </c>
      <c r="B10322" s="300">
        <v>26</v>
      </c>
      <c r="C10322" s="299" t="s">
        <v>92</v>
      </c>
      <c r="D10322" s="299" t="s">
        <v>67</v>
      </c>
      <c r="E10322" s="302">
        <v>9</v>
      </c>
      <c r="F10322" s="299" t="s">
        <v>77</v>
      </c>
    </row>
    <row r="10323" spans="1:6" x14ac:dyDescent="0.3">
      <c r="A10323" s="299" t="s">
        <v>496</v>
      </c>
      <c r="B10323" s="300">
        <v>27</v>
      </c>
      <c r="C10323" s="299" t="s">
        <v>91</v>
      </c>
      <c r="D10323" s="299" t="s">
        <v>47</v>
      </c>
      <c r="E10323" s="302">
        <v>39.157894736842117</v>
      </c>
      <c r="F10323" s="299" t="s">
        <v>187</v>
      </c>
    </row>
    <row r="10324" spans="1:6" x14ac:dyDescent="0.3">
      <c r="A10324" s="299" t="s">
        <v>496</v>
      </c>
      <c r="B10324" s="300">
        <v>27</v>
      </c>
      <c r="C10324" s="299" t="s">
        <v>91</v>
      </c>
      <c r="D10324" s="299" t="s">
        <v>47</v>
      </c>
      <c r="E10324" s="302">
        <v>0.63157894736842102</v>
      </c>
      <c r="F10324" s="299" t="s">
        <v>81</v>
      </c>
    </row>
    <row r="10325" spans="1:6" x14ac:dyDescent="0.3">
      <c r="A10325" s="299" t="s">
        <v>496</v>
      </c>
      <c r="B10325" s="300">
        <v>27</v>
      </c>
      <c r="C10325" s="299" t="s">
        <v>91</v>
      </c>
      <c r="D10325" s="299" t="s">
        <v>47</v>
      </c>
      <c r="E10325" s="302">
        <v>479.73684210526318</v>
      </c>
      <c r="F10325" s="299" t="s">
        <v>80</v>
      </c>
    </row>
    <row r="10326" spans="1:6" x14ac:dyDescent="0.3">
      <c r="A10326" s="299" t="s">
        <v>496</v>
      </c>
      <c r="B10326" s="300">
        <v>27</v>
      </c>
      <c r="C10326" s="299" t="s">
        <v>91</v>
      </c>
      <c r="D10326" s="299" t="s">
        <v>47</v>
      </c>
      <c r="E10326" s="302">
        <v>15.052631578947365</v>
      </c>
      <c r="F10326" s="299" t="s">
        <v>188</v>
      </c>
    </row>
    <row r="10327" spans="1:6" x14ac:dyDescent="0.3">
      <c r="A10327" s="299" t="s">
        <v>496</v>
      </c>
      <c r="B10327" s="300">
        <v>27</v>
      </c>
      <c r="C10327" s="299" t="s">
        <v>91</v>
      </c>
      <c r="D10327" s="299" t="s">
        <v>47</v>
      </c>
      <c r="E10327" s="302">
        <v>149.15789473684205</v>
      </c>
      <c r="F10327" s="299" t="s">
        <v>77</v>
      </c>
    </row>
    <row r="10328" spans="1:6" x14ac:dyDescent="0.3">
      <c r="A10328" s="299" t="s">
        <v>496</v>
      </c>
      <c r="B10328" s="300">
        <v>27</v>
      </c>
      <c r="C10328" s="299" t="s">
        <v>91</v>
      </c>
      <c r="D10328" s="299" t="s">
        <v>48</v>
      </c>
      <c r="E10328" s="302">
        <v>13.999999999999995</v>
      </c>
      <c r="F10328" s="299" t="s">
        <v>77</v>
      </c>
    </row>
    <row r="10329" spans="1:6" x14ac:dyDescent="0.3">
      <c r="A10329" s="299" t="s">
        <v>496</v>
      </c>
      <c r="B10329" s="300">
        <v>27</v>
      </c>
      <c r="C10329" s="299" t="s">
        <v>91</v>
      </c>
      <c r="D10329" s="299" t="s">
        <v>49</v>
      </c>
      <c r="E10329" s="302">
        <v>24.210526315789476</v>
      </c>
      <c r="F10329" s="299" t="s">
        <v>187</v>
      </c>
    </row>
    <row r="10330" spans="1:6" x14ac:dyDescent="0.3">
      <c r="A10330" s="299" t="s">
        <v>496</v>
      </c>
      <c r="B10330" s="300">
        <v>27</v>
      </c>
      <c r="C10330" s="299" t="s">
        <v>91</v>
      </c>
      <c r="D10330" s="299" t="s">
        <v>49</v>
      </c>
      <c r="E10330" s="302">
        <v>442.05263157894734</v>
      </c>
      <c r="F10330" s="299" t="s">
        <v>77</v>
      </c>
    </row>
    <row r="10331" spans="1:6" x14ac:dyDescent="0.3">
      <c r="A10331" s="299" t="s">
        <v>496</v>
      </c>
      <c r="B10331" s="300">
        <v>27</v>
      </c>
      <c r="C10331" s="299" t="s">
        <v>91</v>
      </c>
      <c r="D10331" s="299" t="s">
        <v>51</v>
      </c>
      <c r="E10331" s="302">
        <v>6.7894736842105265</v>
      </c>
      <c r="F10331" s="299" t="s">
        <v>77</v>
      </c>
    </row>
    <row r="10332" spans="1:6" x14ac:dyDescent="0.3">
      <c r="A10332" s="299" t="s">
        <v>496</v>
      </c>
      <c r="B10332" s="300">
        <v>27</v>
      </c>
      <c r="C10332" s="299" t="s">
        <v>91</v>
      </c>
      <c r="D10332" s="299" t="s">
        <v>52</v>
      </c>
      <c r="E10332" s="302">
        <v>72.05263157894737</v>
      </c>
      <c r="F10332" s="299" t="s">
        <v>187</v>
      </c>
    </row>
    <row r="10333" spans="1:6" x14ac:dyDescent="0.3">
      <c r="A10333" s="299" t="s">
        <v>496</v>
      </c>
      <c r="B10333" s="300">
        <v>27</v>
      </c>
      <c r="C10333" s="299" t="s">
        <v>91</v>
      </c>
      <c r="D10333" s="299" t="s">
        <v>52</v>
      </c>
      <c r="E10333" s="302">
        <v>0.99999999999999956</v>
      </c>
      <c r="F10333" s="299" t="s">
        <v>80</v>
      </c>
    </row>
    <row r="10334" spans="1:6" x14ac:dyDescent="0.3">
      <c r="A10334" s="299" t="s">
        <v>496</v>
      </c>
      <c r="B10334" s="300">
        <v>27</v>
      </c>
      <c r="C10334" s="299" t="s">
        <v>91</v>
      </c>
      <c r="D10334" s="299" t="s">
        <v>52</v>
      </c>
      <c r="E10334" s="302">
        <v>423.05263157894734</v>
      </c>
      <c r="F10334" s="299" t="s">
        <v>77</v>
      </c>
    </row>
    <row r="10335" spans="1:6" x14ac:dyDescent="0.3">
      <c r="A10335" s="299" t="s">
        <v>496</v>
      </c>
      <c r="B10335" s="300">
        <v>27</v>
      </c>
      <c r="C10335" s="299" t="s">
        <v>91</v>
      </c>
      <c r="D10335" s="299" t="s">
        <v>53</v>
      </c>
      <c r="E10335" s="302">
        <v>205.10526315789468</v>
      </c>
      <c r="F10335" s="299" t="s">
        <v>187</v>
      </c>
    </row>
    <row r="10336" spans="1:6" x14ac:dyDescent="0.3">
      <c r="A10336" s="299" t="s">
        <v>496</v>
      </c>
      <c r="B10336" s="300">
        <v>27</v>
      </c>
      <c r="C10336" s="299" t="s">
        <v>91</v>
      </c>
      <c r="D10336" s="299" t="s">
        <v>53</v>
      </c>
      <c r="E10336" s="302">
        <v>570.89473684210532</v>
      </c>
      <c r="F10336" s="299" t="s">
        <v>77</v>
      </c>
    </row>
    <row r="10337" spans="1:6" x14ac:dyDescent="0.3">
      <c r="A10337" s="299" t="s">
        <v>496</v>
      </c>
      <c r="B10337" s="300">
        <v>27</v>
      </c>
      <c r="C10337" s="299" t="s">
        <v>91</v>
      </c>
      <c r="D10337" s="299" t="s">
        <v>54</v>
      </c>
      <c r="E10337" s="302">
        <v>38.894736842105267</v>
      </c>
      <c r="F10337" s="299" t="s">
        <v>187</v>
      </c>
    </row>
    <row r="10338" spans="1:6" x14ac:dyDescent="0.3">
      <c r="A10338" s="299" t="s">
        <v>496</v>
      </c>
      <c r="B10338" s="300">
        <v>27</v>
      </c>
      <c r="C10338" s="299" t="s">
        <v>91</v>
      </c>
      <c r="D10338" s="299" t="s">
        <v>54</v>
      </c>
      <c r="E10338" s="302">
        <v>0.57894736842105265</v>
      </c>
      <c r="F10338" s="299" t="s">
        <v>80</v>
      </c>
    </row>
    <row r="10339" spans="1:6" x14ac:dyDescent="0.3">
      <c r="A10339" s="299" t="s">
        <v>496</v>
      </c>
      <c r="B10339" s="300">
        <v>27</v>
      </c>
      <c r="C10339" s="299" t="s">
        <v>91</v>
      </c>
      <c r="D10339" s="299" t="s">
        <v>54</v>
      </c>
      <c r="E10339" s="302">
        <v>212.73684210526324</v>
      </c>
      <c r="F10339" s="299" t="s">
        <v>77</v>
      </c>
    </row>
    <row r="10340" spans="1:6" x14ac:dyDescent="0.3">
      <c r="A10340" s="299" t="s">
        <v>496</v>
      </c>
      <c r="B10340" s="300">
        <v>27</v>
      </c>
      <c r="C10340" s="299" t="s">
        <v>91</v>
      </c>
      <c r="D10340" s="299" t="s">
        <v>55</v>
      </c>
      <c r="E10340" s="302">
        <v>144.15789473684211</v>
      </c>
      <c r="F10340" s="299" t="s">
        <v>187</v>
      </c>
    </row>
    <row r="10341" spans="1:6" x14ac:dyDescent="0.3">
      <c r="A10341" s="299" t="s">
        <v>496</v>
      </c>
      <c r="B10341" s="300">
        <v>27</v>
      </c>
      <c r="C10341" s="299" t="s">
        <v>91</v>
      </c>
      <c r="D10341" s="299" t="s">
        <v>55</v>
      </c>
      <c r="E10341" s="302">
        <v>1282.4210526315792</v>
      </c>
      <c r="F10341" s="299" t="s">
        <v>77</v>
      </c>
    </row>
    <row r="10342" spans="1:6" x14ac:dyDescent="0.3">
      <c r="A10342" s="299" t="s">
        <v>496</v>
      </c>
      <c r="B10342" s="300">
        <v>27</v>
      </c>
      <c r="C10342" s="299" t="s">
        <v>91</v>
      </c>
      <c r="D10342" s="299" t="s">
        <v>56</v>
      </c>
      <c r="E10342" s="302">
        <v>15.736842105263154</v>
      </c>
      <c r="F10342" s="299" t="s">
        <v>187</v>
      </c>
    </row>
    <row r="10343" spans="1:6" x14ac:dyDescent="0.3">
      <c r="A10343" s="299" t="s">
        <v>496</v>
      </c>
      <c r="B10343" s="300">
        <v>27</v>
      </c>
      <c r="C10343" s="299" t="s">
        <v>91</v>
      </c>
      <c r="D10343" s="299" t="s">
        <v>56</v>
      </c>
      <c r="E10343" s="302">
        <v>13.894736842105258</v>
      </c>
      <c r="F10343" s="299" t="s">
        <v>77</v>
      </c>
    </row>
    <row r="10344" spans="1:6" x14ac:dyDescent="0.3">
      <c r="A10344" s="299" t="s">
        <v>496</v>
      </c>
      <c r="B10344" s="300">
        <v>27</v>
      </c>
      <c r="C10344" s="299" t="s">
        <v>91</v>
      </c>
      <c r="D10344" s="299" t="s">
        <v>57</v>
      </c>
      <c r="E10344" s="302">
        <v>3.5263157894736841</v>
      </c>
      <c r="F10344" s="299" t="s">
        <v>187</v>
      </c>
    </row>
    <row r="10345" spans="1:6" x14ac:dyDescent="0.3">
      <c r="A10345" s="299" t="s">
        <v>496</v>
      </c>
      <c r="B10345" s="300">
        <v>27</v>
      </c>
      <c r="C10345" s="299" t="s">
        <v>91</v>
      </c>
      <c r="D10345" s="299" t="s">
        <v>57</v>
      </c>
      <c r="E10345" s="302">
        <v>5.0000000000000009</v>
      </c>
      <c r="F10345" s="299" t="s">
        <v>77</v>
      </c>
    </row>
    <row r="10346" spans="1:6" x14ac:dyDescent="0.3">
      <c r="A10346" s="299" t="s">
        <v>496</v>
      </c>
      <c r="B10346" s="300">
        <v>27</v>
      </c>
      <c r="C10346" s="299" t="s">
        <v>91</v>
      </c>
      <c r="D10346" s="299" t="s">
        <v>58</v>
      </c>
      <c r="E10346" s="302">
        <v>1.9999999999999991</v>
      </c>
      <c r="F10346" s="299" t="s">
        <v>187</v>
      </c>
    </row>
    <row r="10347" spans="1:6" x14ac:dyDescent="0.3">
      <c r="A10347" s="299" t="s">
        <v>496</v>
      </c>
      <c r="B10347" s="300">
        <v>27</v>
      </c>
      <c r="C10347" s="299" t="s">
        <v>91</v>
      </c>
      <c r="D10347" s="299" t="s">
        <v>58</v>
      </c>
      <c r="E10347" s="302">
        <v>2.1578947368421049</v>
      </c>
      <c r="F10347" s="299" t="s">
        <v>77</v>
      </c>
    </row>
    <row r="10348" spans="1:6" x14ac:dyDescent="0.3">
      <c r="A10348" s="299" t="s">
        <v>496</v>
      </c>
      <c r="B10348" s="300">
        <v>27</v>
      </c>
      <c r="C10348" s="299" t="s">
        <v>91</v>
      </c>
      <c r="D10348" s="299" t="s">
        <v>59</v>
      </c>
      <c r="E10348" s="302">
        <v>16.473684210526315</v>
      </c>
      <c r="F10348" s="299" t="s">
        <v>187</v>
      </c>
    </row>
    <row r="10349" spans="1:6" x14ac:dyDescent="0.3">
      <c r="A10349" s="299" t="s">
        <v>496</v>
      </c>
      <c r="B10349" s="300">
        <v>27</v>
      </c>
      <c r="C10349" s="299" t="s">
        <v>91</v>
      </c>
      <c r="D10349" s="299" t="s">
        <v>59</v>
      </c>
      <c r="E10349" s="302">
        <v>47.052631578947363</v>
      </c>
      <c r="F10349" s="299" t="s">
        <v>77</v>
      </c>
    </row>
    <row r="10350" spans="1:6" x14ac:dyDescent="0.3">
      <c r="A10350" s="299" t="s">
        <v>496</v>
      </c>
      <c r="B10350" s="300">
        <v>27</v>
      </c>
      <c r="C10350" s="299" t="s">
        <v>91</v>
      </c>
      <c r="D10350" s="299" t="s">
        <v>60</v>
      </c>
      <c r="E10350" s="302">
        <v>39.947368421052637</v>
      </c>
      <c r="F10350" s="299" t="s">
        <v>187</v>
      </c>
    </row>
    <row r="10351" spans="1:6" x14ac:dyDescent="0.3">
      <c r="A10351" s="299" t="s">
        <v>496</v>
      </c>
      <c r="B10351" s="300">
        <v>27</v>
      </c>
      <c r="C10351" s="299" t="s">
        <v>91</v>
      </c>
      <c r="D10351" s="299" t="s">
        <v>60</v>
      </c>
      <c r="E10351" s="302">
        <v>397.26315789473682</v>
      </c>
      <c r="F10351" s="299" t="s">
        <v>77</v>
      </c>
    </row>
    <row r="10352" spans="1:6" x14ac:dyDescent="0.3">
      <c r="A10352" s="299" t="s">
        <v>496</v>
      </c>
      <c r="B10352" s="300">
        <v>27</v>
      </c>
      <c r="C10352" s="299" t="s">
        <v>91</v>
      </c>
      <c r="D10352" s="299" t="s">
        <v>61</v>
      </c>
      <c r="E10352" s="302">
        <v>71.26315789473685</v>
      </c>
      <c r="F10352" s="299" t="s">
        <v>77</v>
      </c>
    </row>
    <row r="10353" spans="1:6" x14ac:dyDescent="0.3">
      <c r="A10353" s="299" t="s">
        <v>496</v>
      </c>
      <c r="B10353" s="300">
        <v>27</v>
      </c>
      <c r="C10353" s="299" t="s">
        <v>91</v>
      </c>
      <c r="D10353" s="299" t="s">
        <v>62</v>
      </c>
      <c r="E10353" s="302">
        <v>41.999999999999993</v>
      </c>
      <c r="F10353" s="299" t="s">
        <v>187</v>
      </c>
    </row>
    <row r="10354" spans="1:6" x14ac:dyDescent="0.3">
      <c r="A10354" s="299" t="s">
        <v>496</v>
      </c>
      <c r="B10354" s="300">
        <v>27</v>
      </c>
      <c r="C10354" s="299" t="s">
        <v>91</v>
      </c>
      <c r="D10354" s="299" t="s">
        <v>62</v>
      </c>
      <c r="E10354" s="302">
        <v>58.157894736842124</v>
      </c>
      <c r="F10354" s="299" t="s">
        <v>77</v>
      </c>
    </row>
    <row r="10355" spans="1:6" x14ac:dyDescent="0.3">
      <c r="A10355" s="299" t="s">
        <v>496</v>
      </c>
      <c r="B10355" s="300">
        <v>27</v>
      </c>
      <c r="C10355" s="299" t="s">
        <v>91</v>
      </c>
      <c r="D10355" s="299" t="s">
        <v>63</v>
      </c>
      <c r="E10355" s="302">
        <v>5.3684210526315796</v>
      </c>
      <c r="F10355" s="299" t="s">
        <v>187</v>
      </c>
    </row>
    <row r="10356" spans="1:6" x14ac:dyDescent="0.3">
      <c r="A10356" s="299" t="s">
        <v>496</v>
      </c>
      <c r="B10356" s="300">
        <v>27</v>
      </c>
      <c r="C10356" s="299" t="s">
        <v>91</v>
      </c>
      <c r="D10356" s="299" t="s">
        <v>63</v>
      </c>
      <c r="E10356" s="302">
        <v>414.26315789473699</v>
      </c>
      <c r="F10356" s="299" t="s">
        <v>77</v>
      </c>
    </row>
    <row r="10357" spans="1:6" x14ac:dyDescent="0.3">
      <c r="A10357" s="299" t="s">
        <v>496</v>
      </c>
      <c r="B10357" s="300">
        <v>27</v>
      </c>
      <c r="C10357" s="299" t="s">
        <v>91</v>
      </c>
      <c r="D10357" s="299" t="s">
        <v>64</v>
      </c>
      <c r="E10357" s="302">
        <v>5.7368421052631593</v>
      </c>
      <c r="F10357" s="299" t="s">
        <v>187</v>
      </c>
    </row>
    <row r="10358" spans="1:6" x14ac:dyDescent="0.3">
      <c r="A10358" s="299" t="s">
        <v>496</v>
      </c>
      <c r="B10358" s="300">
        <v>27</v>
      </c>
      <c r="C10358" s="299" t="s">
        <v>91</v>
      </c>
      <c r="D10358" s="299" t="s">
        <v>64</v>
      </c>
      <c r="E10358" s="302">
        <v>81.84210526315789</v>
      </c>
      <c r="F10358" s="299" t="s">
        <v>77</v>
      </c>
    </row>
    <row r="10359" spans="1:6" x14ac:dyDescent="0.3">
      <c r="A10359" s="299" t="s">
        <v>496</v>
      </c>
      <c r="B10359" s="300">
        <v>27</v>
      </c>
      <c r="C10359" s="299" t="s">
        <v>91</v>
      </c>
      <c r="D10359" s="299" t="s">
        <v>65</v>
      </c>
      <c r="E10359" s="302">
        <v>80.052631578947384</v>
      </c>
      <c r="F10359" s="299" t="s">
        <v>187</v>
      </c>
    </row>
    <row r="10360" spans="1:6" x14ac:dyDescent="0.3">
      <c r="A10360" s="299" t="s">
        <v>496</v>
      </c>
      <c r="B10360" s="300">
        <v>27</v>
      </c>
      <c r="C10360" s="299" t="s">
        <v>91</v>
      </c>
      <c r="D10360" s="299" t="s">
        <v>65</v>
      </c>
      <c r="E10360" s="302">
        <v>72.894736842105246</v>
      </c>
      <c r="F10360" s="299" t="s">
        <v>77</v>
      </c>
    </row>
    <row r="10361" spans="1:6" x14ac:dyDescent="0.3">
      <c r="A10361" s="299" t="s">
        <v>496</v>
      </c>
      <c r="B10361" s="300">
        <v>27</v>
      </c>
      <c r="C10361" s="299" t="s">
        <v>91</v>
      </c>
      <c r="D10361" s="299" t="s">
        <v>67</v>
      </c>
      <c r="E10361" s="302">
        <v>3.0000000000000004</v>
      </c>
      <c r="F10361" s="299" t="s">
        <v>77</v>
      </c>
    </row>
    <row r="10362" spans="1:6" x14ac:dyDescent="0.3">
      <c r="A10362" s="299" t="s">
        <v>496</v>
      </c>
      <c r="B10362" s="300">
        <v>27</v>
      </c>
      <c r="C10362" s="299" t="s">
        <v>92</v>
      </c>
      <c r="D10362" s="299" t="s">
        <v>47</v>
      </c>
      <c r="E10362" s="302">
        <v>107.10526315789477</v>
      </c>
      <c r="F10362" s="299" t="s">
        <v>187</v>
      </c>
    </row>
    <row r="10363" spans="1:6" x14ac:dyDescent="0.3">
      <c r="A10363" s="299" t="s">
        <v>496</v>
      </c>
      <c r="B10363" s="300">
        <v>27</v>
      </c>
      <c r="C10363" s="299" t="s">
        <v>92</v>
      </c>
      <c r="D10363" s="299" t="s">
        <v>47</v>
      </c>
      <c r="E10363" s="302">
        <v>69.789473684210535</v>
      </c>
      <c r="F10363" s="299" t="s">
        <v>80</v>
      </c>
    </row>
    <row r="10364" spans="1:6" x14ac:dyDescent="0.3">
      <c r="A10364" s="299" t="s">
        <v>496</v>
      </c>
      <c r="B10364" s="300">
        <v>27</v>
      </c>
      <c r="C10364" s="299" t="s">
        <v>92</v>
      </c>
      <c r="D10364" s="299" t="s">
        <v>47</v>
      </c>
      <c r="E10364" s="302">
        <v>12.473684210526317</v>
      </c>
      <c r="F10364" s="299" t="s">
        <v>188</v>
      </c>
    </row>
    <row r="10365" spans="1:6" x14ac:dyDescent="0.3">
      <c r="A10365" s="299" t="s">
        <v>496</v>
      </c>
      <c r="B10365" s="300">
        <v>27</v>
      </c>
      <c r="C10365" s="299" t="s">
        <v>92</v>
      </c>
      <c r="D10365" s="299" t="s">
        <v>47</v>
      </c>
      <c r="E10365" s="302">
        <v>155.78947368421055</v>
      </c>
      <c r="F10365" s="299" t="s">
        <v>77</v>
      </c>
    </row>
    <row r="10366" spans="1:6" x14ac:dyDescent="0.3">
      <c r="A10366" s="299" t="s">
        <v>496</v>
      </c>
      <c r="B10366" s="300">
        <v>27</v>
      </c>
      <c r="C10366" s="299" t="s">
        <v>92</v>
      </c>
      <c r="D10366" s="299" t="s">
        <v>48</v>
      </c>
      <c r="E10366" s="302">
        <v>4.4210526315789469</v>
      </c>
      <c r="F10366" s="299" t="s">
        <v>77</v>
      </c>
    </row>
    <row r="10367" spans="1:6" x14ac:dyDescent="0.3">
      <c r="A10367" s="299" t="s">
        <v>496</v>
      </c>
      <c r="B10367" s="300">
        <v>27</v>
      </c>
      <c r="C10367" s="299" t="s">
        <v>92</v>
      </c>
      <c r="D10367" s="299" t="s">
        <v>49</v>
      </c>
      <c r="E10367" s="302">
        <v>5.1052631578947372</v>
      </c>
      <c r="F10367" s="299" t="s">
        <v>187</v>
      </c>
    </row>
    <row r="10368" spans="1:6" x14ac:dyDescent="0.3">
      <c r="A10368" s="299" t="s">
        <v>496</v>
      </c>
      <c r="B10368" s="300">
        <v>27</v>
      </c>
      <c r="C10368" s="299" t="s">
        <v>92</v>
      </c>
      <c r="D10368" s="299" t="s">
        <v>49</v>
      </c>
      <c r="E10368" s="302">
        <v>0.99999999999999956</v>
      </c>
      <c r="F10368" s="299" t="s">
        <v>188</v>
      </c>
    </row>
    <row r="10369" spans="1:6" x14ac:dyDescent="0.3">
      <c r="A10369" s="299" t="s">
        <v>496</v>
      </c>
      <c r="B10369" s="300">
        <v>27</v>
      </c>
      <c r="C10369" s="299" t="s">
        <v>92</v>
      </c>
      <c r="D10369" s="299" t="s">
        <v>49</v>
      </c>
      <c r="E10369" s="302">
        <v>160.5263157894737</v>
      </c>
      <c r="F10369" s="299" t="s">
        <v>77</v>
      </c>
    </row>
    <row r="10370" spans="1:6" x14ac:dyDescent="0.3">
      <c r="A10370" s="299" t="s">
        <v>496</v>
      </c>
      <c r="B10370" s="300">
        <v>27</v>
      </c>
      <c r="C10370" s="299" t="s">
        <v>92</v>
      </c>
      <c r="D10370" s="299" t="s">
        <v>50</v>
      </c>
      <c r="E10370" s="302">
        <v>0.99999999999999956</v>
      </c>
      <c r="F10370" s="299" t="s">
        <v>77</v>
      </c>
    </row>
    <row r="10371" spans="1:6" x14ac:dyDescent="0.3">
      <c r="A10371" s="299" t="s">
        <v>496</v>
      </c>
      <c r="B10371" s="300">
        <v>27</v>
      </c>
      <c r="C10371" s="299" t="s">
        <v>92</v>
      </c>
      <c r="D10371" s="299" t="s">
        <v>51</v>
      </c>
      <c r="E10371" s="302">
        <v>0.99999999999999956</v>
      </c>
      <c r="F10371" s="299" t="s">
        <v>187</v>
      </c>
    </row>
    <row r="10372" spans="1:6" x14ac:dyDescent="0.3">
      <c r="A10372" s="299" t="s">
        <v>496</v>
      </c>
      <c r="B10372" s="300">
        <v>27</v>
      </c>
      <c r="C10372" s="299" t="s">
        <v>92</v>
      </c>
      <c r="D10372" s="299" t="s">
        <v>51</v>
      </c>
      <c r="E10372" s="302">
        <v>5.6842105263157903</v>
      </c>
      <c r="F10372" s="299" t="s">
        <v>77</v>
      </c>
    </row>
    <row r="10373" spans="1:6" x14ac:dyDescent="0.3">
      <c r="A10373" s="299" t="s">
        <v>496</v>
      </c>
      <c r="B10373" s="300">
        <v>27</v>
      </c>
      <c r="C10373" s="299" t="s">
        <v>92</v>
      </c>
      <c r="D10373" s="299" t="s">
        <v>52</v>
      </c>
      <c r="E10373" s="302">
        <v>72.78947368421052</v>
      </c>
      <c r="F10373" s="299" t="s">
        <v>187</v>
      </c>
    </row>
    <row r="10374" spans="1:6" x14ac:dyDescent="0.3">
      <c r="A10374" s="299" t="s">
        <v>496</v>
      </c>
      <c r="B10374" s="300">
        <v>27</v>
      </c>
      <c r="C10374" s="299" t="s">
        <v>92</v>
      </c>
      <c r="D10374" s="299" t="s">
        <v>52</v>
      </c>
      <c r="E10374" s="302">
        <v>136.05263157894743</v>
      </c>
      <c r="F10374" s="299" t="s">
        <v>77</v>
      </c>
    </row>
    <row r="10375" spans="1:6" x14ac:dyDescent="0.3">
      <c r="A10375" s="299" t="s">
        <v>496</v>
      </c>
      <c r="B10375" s="300">
        <v>27</v>
      </c>
      <c r="C10375" s="299" t="s">
        <v>92</v>
      </c>
      <c r="D10375" s="299" t="s">
        <v>53</v>
      </c>
      <c r="E10375" s="302">
        <v>44.000000000000014</v>
      </c>
      <c r="F10375" s="299" t="s">
        <v>187</v>
      </c>
    </row>
    <row r="10376" spans="1:6" x14ac:dyDescent="0.3">
      <c r="A10376" s="299" t="s">
        <v>496</v>
      </c>
      <c r="B10376" s="300">
        <v>27</v>
      </c>
      <c r="C10376" s="299" t="s">
        <v>92</v>
      </c>
      <c r="D10376" s="299" t="s">
        <v>53</v>
      </c>
      <c r="E10376" s="302">
        <v>186.73684210526312</v>
      </c>
      <c r="F10376" s="299" t="s">
        <v>77</v>
      </c>
    </row>
    <row r="10377" spans="1:6" x14ac:dyDescent="0.3">
      <c r="A10377" s="299" t="s">
        <v>496</v>
      </c>
      <c r="B10377" s="300">
        <v>27</v>
      </c>
      <c r="C10377" s="299" t="s">
        <v>92</v>
      </c>
      <c r="D10377" s="299" t="s">
        <v>54</v>
      </c>
      <c r="E10377" s="302">
        <v>28.894736842105267</v>
      </c>
      <c r="F10377" s="299" t="s">
        <v>187</v>
      </c>
    </row>
    <row r="10378" spans="1:6" x14ac:dyDescent="0.3">
      <c r="A10378" s="299" t="s">
        <v>496</v>
      </c>
      <c r="B10378" s="300">
        <v>27</v>
      </c>
      <c r="C10378" s="299" t="s">
        <v>92</v>
      </c>
      <c r="D10378" s="299" t="s">
        <v>54</v>
      </c>
      <c r="E10378" s="302">
        <v>2.0526315789473677</v>
      </c>
      <c r="F10378" s="299" t="s">
        <v>80</v>
      </c>
    </row>
    <row r="10379" spans="1:6" x14ac:dyDescent="0.3">
      <c r="A10379" s="299" t="s">
        <v>496</v>
      </c>
      <c r="B10379" s="300">
        <v>27</v>
      </c>
      <c r="C10379" s="299" t="s">
        <v>92</v>
      </c>
      <c r="D10379" s="299" t="s">
        <v>54</v>
      </c>
      <c r="E10379" s="302">
        <v>319.42105263157896</v>
      </c>
      <c r="F10379" s="299" t="s">
        <v>77</v>
      </c>
    </row>
    <row r="10380" spans="1:6" x14ac:dyDescent="0.3">
      <c r="A10380" s="299" t="s">
        <v>496</v>
      </c>
      <c r="B10380" s="300">
        <v>27</v>
      </c>
      <c r="C10380" s="299" t="s">
        <v>92</v>
      </c>
      <c r="D10380" s="299" t="s">
        <v>55</v>
      </c>
      <c r="E10380" s="302">
        <v>74.05263157894737</v>
      </c>
      <c r="F10380" s="299" t="s">
        <v>187</v>
      </c>
    </row>
    <row r="10381" spans="1:6" x14ac:dyDescent="0.3">
      <c r="A10381" s="299" t="s">
        <v>496</v>
      </c>
      <c r="B10381" s="300">
        <v>27</v>
      </c>
      <c r="C10381" s="299" t="s">
        <v>92</v>
      </c>
      <c r="D10381" s="299" t="s">
        <v>55</v>
      </c>
      <c r="E10381" s="302">
        <v>297.10526315789468</v>
      </c>
      <c r="F10381" s="299" t="s">
        <v>77</v>
      </c>
    </row>
    <row r="10382" spans="1:6" x14ac:dyDescent="0.3">
      <c r="A10382" s="299" t="s">
        <v>496</v>
      </c>
      <c r="B10382" s="300">
        <v>27</v>
      </c>
      <c r="C10382" s="299" t="s">
        <v>92</v>
      </c>
      <c r="D10382" s="299" t="s">
        <v>56</v>
      </c>
      <c r="E10382" s="302">
        <v>1.9999999999999991</v>
      </c>
      <c r="F10382" s="299" t="s">
        <v>187</v>
      </c>
    </row>
    <row r="10383" spans="1:6" x14ac:dyDescent="0.3">
      <c r="A10383" s="299" t="s">
        <v>496</v>
      </c>
      <c r="B10383" s="300">
        <v>27</v>
      </c>
      <c r="C10383" s="299" t="s">
        <v>92</v>
      </c>
      <c r="D10383" s="299" t="s">
        <v>56</v>
      </c>
      <c r="E10383" s="302">
        <v>12.94736842105263</v>
      </c>
      <c r="F10383" s="299" t="s">
        <v>77</v>
      </c>
    </row>
    <row r="10384" spans="1:6" x14ac:dyDescent="0.3">
      <c r="A10384" s="299" t="s">
        <v>496</v>
      </c>
      <c r="B10384" s="300">
        <v>27</v>
      </c>
      <c r="C10384" s="299" t="s">
        <v>92</v>
      </c>
      <c r="D10384" s="299" t="s">
        <v>57</v>
      </c>
      <c r="E10384" s="302">
        <v>0.99999999999999956</v>
      </c>
      <c r="F10384" s="299" t="s">
        <v>187</v>
      </c>
    </row>
    <row r="10385" spans="1:6" x14ac:dyDescent="0.3">
      <c r="A10385" s="299" t="s">
        <v>496</v>
      </c>
      <c r="B10385" s="300">
        <v>27</v>
      </c>
      <c r="C10385" s="299" t="s">
        <v>92</v>
      </c>
      <c r="D10385" s="299" t="s">
        <v>57</v>
      </c>
      <c r="E10385" s="302">
        <v>5.0000000000000009</v>
      </c>
      <c r="F10385" s="299" t="s">
        <v>77</v>
      </c>
    </row>
    <row r="10386" spans="1:6" x14ac:dyDescent="0.3">
      <c r="A10386" s="299" t="s">
        <v>496</v>
      </c>
      <c r="B10386" s="300">
        <v>27</v>
      </c>
      <c r="C10386" s="299" t="s">
        <v>92</v>
      </c>
      <c r="D10386" s="299" t="s">
        <v>58</v>
      </c>
      <c r="E10386" s="302">
        <v>0.99999999999999956</v>
      </c>
      <c r="F10386" s="299" t="s">
        <v>187</v>
      </c>
    </row>
    <row r="10387" spans="1:6" x14ac:dyDescent="0.3">
      <c r="A10387" s="299" t="s">
        <v>496</v>
      </c>
      <c r="B10387" s="300">
        <v>27</v>
      </c>
      <c r="C10387" s="299" t="s">
        <v>92</v>
      </c>
      <c r="D10387" s="299" t="s">
        <v>59</v>
      </c>
      <c r="E10387" s="302">
        <v>16.789473684210527</v>
      </c>
      <c r="F10387" s="299" t="s">
        <v>187</v>
      </c>
    </row>
    <row r="10388" spans="1:6" x14ac:dyDescent="0.3">
      <c r="A10388" s="299" t="s">
        <v>496</v>
      </c>
      <c r="B10388" s="300">
        <v>27</v>
      </c>
      <c r="C10388" s="299" t="s">
        <v>92</v>
      </c>
      <c r="D10388" s="299" t="s">
        <v>59</v>
      </c>
      <c r="E10388" s="302">
        <v>14.999999999999996</v>
      </c>
      <c r="F10388" s="299" t="s">
        <v>77</v>
      </c>
    </row>
    <row r="10389" spans="1:6" x14ac:dyDescent="0.3">
      <c r="A10389" s="299" t="s">
        <v>496</v>
      </c>
      <c r="B10389" s="300">
        <v>27</v>
      </c>
      <c r="C10389" s="299" t="s">
        <v>92</v>
      </c>
      <c r="D10389" s="299" t="s">
        <v>60</v>
      </c>
      <c r="E10389" s="302">
        <v>18.789473684210527</v>
      </c>
      <c r="F10389" s="299" t="s">
        <v>187</v>
      </c>
    </row>
    <row r="10390" spans="1:6" x14ac:dyDescent="0.3">
      <c r="A10390" s="299" t="s">
        <v>496</v>
      </c>
      <c r="B10390" s="300">
        <v>27</v>
      </c>
      <c r="C10390" s="299" t="s">
        <v>92</v>
      </c>
      <c r="D10390" s="299" t="s">
        <v>60</v>
      </c>
      <c r="E10390" s="302">
        <v>88.68421052631578</v>
      </c>
      <c r="F10390" s="299" t="s">
        <v>77</v>
      </c>
    </row>
    <row r="10391" spans="1:6" x14ac:dyDescent="0.3">
      <c r="A10391" s="299" t="s">
        <v>496</v>
      </c>
      <c r="B10391" s="300">
        <v>27</v>
      </c>
      <c r="C10391" s="299" t="s">
        <v>92</v>
      </c>
      <c r="D10391" s="299" t="s">
        <v>61</v>
      </c>
      <c r="E10391" s="302">
        <v>0.99999999999999956</v>
      </c>
      <c r="F10391" s="299" t="s">
        <v>187</v>
      </c>
    </row>
    <row r="10392" spans="1:6" x14ac:dyDescent="0.3">
      <c r="A10392" s="299" t="s">
        <v>496</v>
      </c>
      <c r="B10392" s="300">
        <v>27</v>
      </c>
      <c r="C10392" s="299" t="s">
        <v>92</v>
      </c>
      <c r="D10392" s="299" t="s">
        <v>61</v>
      </c>
      <c r="E10392" s="302">
        <v>28.157894736842103</v>
      </c>
      <c r="F10392" s="299" t="s">
        <v>77</v>
      </c>
    </row>
    <row r="10393" spans="1:6" x14ac:dyDescent="0.3">
      <c r="A10393" s="299" t="s">
        <v>496</v>
      </c>
      <c r="B10393" s="300">
        <v>27</v>
      </c>
      <c r="C10393" s="299" t="s">
        <v>92</v>
      </c>
      <c r="D10393" s="299" t="s">
        <v>62</v>
      </c>
      <c r="E10393" s="302">
        <v>18.263157894736842</v>
      </c>
      <c r="F10393" s="299" t="s">
        <v>187</v>
      </c>
    </row>
    <row r="10394" spans="1:6" x14ac:dyDescent="0.3">
      <c r="A10394" s="299" t="s">
        <v>496</v>
      </c>
      <c r="B10394" s="300">
        <v>27</v>
      </c>
      <c r="C10394" s="299" t="s">
        <v>92</v>
      </c>
      <c r="D10394" s="299" t="s">
        <v>62</v>
      </c>
      <c r="E10394" s="302">
        <v>28.473684210526319</v>
      </c>
      <c r="F10394" s="299" t="s">
        <v>77</v>
      </c>
    </row>
    <row r="10395" spans="1:6" x14ac:dyDescent="0.3">
      <c r="A10395" s="299" t="s">
        <v>496</v>
      </c>
      <c r="B10395" s="300">
        <v>27</v>
      </c>
      <c r="C10395" s="299" t="s">
        <v>92</v>
      </c>
      <c r="D10395" s="299" t="s">
        <v>63</v>
      </c>
      <c r="E10395" s="302">
        <v>7.9999999999999964</v>
      </c>
      <c r="F10395" s="299" t="s">
        <v>187</v>
      </c>
    </row>
    <row r="10396" spans="1:6" x14ac:dyDescent="0.3">
      <c r="A10396" s="299" t="s">
        <v>496</v>
      </c>
      <c r="B10396" s="300">
        <v>27</v>
      </c>
      <c r="C10396" s="299" t="s">
        <v>92</v>
      </c>
      <c r="D10396" s="299" t="s">
        <v>63</v>
      </c>
      <c r="E10396" s="302">
        <v>122.68421052631578</v>
      </c>
      <c r="F10396" s="299" t="s">
        <v>77</v>
      </c>
    </row>
    <row r="10397" spans="1:6" x14ac:dyDescent="0.3">
      <c r="A10397" s="299" t="s">
        <v>496</v>
      </c>
      <c r="B10397" s="300">
        <v>27</v>
      </c>
      <c r="C10397" s="299" t="s">
        <v>92</v>
      </c>
      <c r="D10397" s="299" t="s">
        <v>64</v>
      </c>
      <c r="E10397" s="302">
        <v>20.894736842105267</v>
      </c>
      <c r="F10397" s="299" t="s">
        <v>187</v>
      </c>
    </row>
    <row r="10398" spans="1:6" x14ac:dyDescent="0.3">
      <c r="A10398" s="299" t="s">
        <v>496</v>
      </c>
      <c r="B10398" s="300">
        <v>27</v>
      </c>
      <c r="C10398" s="299" t="s">
        <v>92</v>
      </c>
      <c r="D10398" s="299" t="s">
        <v>64</v>
      </c>
      <c r="E10398" s="302">
        <v>33.578947368421055</v>
      </c>
      <c r="F10398" s="299" t="s">
        <v>77</v>
      </c>
    </row>
    <row r="10399" spans="1:6" x14ac:dyDescent="0.3">
      <c r="A10399" s="299" t="s">
        <v>496</v>
      </c>
      <c r="B10399" s="300">
        <v>27</v>
      </c>
      <c r="C10399" s="299" t="s">
        <v>92</v>
      </c>
      <c r="D10399" s="299" t="s">
        <v>65</v>
      </c>
      <c r="E10399" s="302">
        <v>12.000000000000002</v>
      </c>
      <c r="F10399" s="299" t="s">
        <v>187</v>
      </c>
    </row>
    <row r="10400" spans="1:6" x14ac:dyDescent="0.3">
      <c r="A10400" s="299" t="s">
        <v>496</v>
      </c>
      <c r="B10400" s="300">
        <v>27</v>
      </c>
      <c r="C10400" s="299" t="s">
        <v>92</v>
      </c>
      <c r="D10400" s="299" t="s">
        <v>65</v>
      </c>
      <c r="E10400" s="302">
        <v>12.684210526315789</v>
      </c>
      <c r="F10400" s="299" t="s">
        <v>77</v>
      </c>
    </row>
    <row r="10401" spans="1:6" x14ac:dyDescent="0.3">
      <c r="A10401" s="299" t="s">
        <v>496</v>
      </c>
      <c r="B10401" s="300">
        <v>27</v>
      </c>
      <c r="C10401" s="299" t="s">
        <v>92</v>
      </c>
      <c r="D10401" s="299" t="s">
        <v>67</v>
      </c>
      <c r="E10401" s="302">
        <v>0.99999999999999956</v>
      </c>
      <c r="F10401" s="299" t="s">
        <v>77</v>
      </c>
    </row>
    <row r="10402" spans="1:6" x14ac:dyDescent="0.3">
      <c r="A10402" s="299" t="s">
        <v>496</v>
      </c>
      <c r="B10402" s="300">
        <v>28</v>
      </c>
      <c r="C10402" s="299" t="s">
        <v>91</v>
      </c>
      <c r="D10402" s="299" t="s">
        <v>47</v>
      </c>
      <c r="E10402" s="302">
        <v>40.05263157894737</v>
      </c>
      <c r="F10402" s="299" t="s">
        <v>187</v>
      </c>
    </row>
    <row r="10403" spans="1:6" x14ac:dyDescent="0.3">
      <c r="A10403" s="299" t="s">
        <v>496</v>
      </c>
      <c r="B10403" s="300">
        <v>28</v>
      </c>
      <c r="C10403" s="299" t="s">
        <v>91</v>
      </c>
      <c r="D10403" s="299" t="s">
        <v>47</v>
      </c>
      <c r="E10403" s="302">
        <v>9</v>
      </c>
      <c r="F10403" s="299" t="s">
        <v>188</v>
      </c>
    </row>
    <row r="10404" spans="1:6" x14ac:dyDescent="0.3">
      <c r="A10404" s="299" t="s">
        <v>496</v>
      </c>
      <c r="B10404" s="300">
        <v>28</v>
      </c>
      <c r="C10404" s="299" t="s">
        <v>91</v>
      </c>
      <c r="D10404" s="299" t="s">
        <v>47</v>
      </c>
      <c r="E10404" s="302">
        <v>386.5789473684211</v>
      </c>
      <c r="F10404" s="299" t="s">
        <v>77</v>
      </c>
    </row>
    <row r="10405" spans="1:6" x14ac:dyDescent="0.3">
      <c r="A10405" s="299" t="s">
        <v>496</v>
      </c>
      <c r="B10405" s="300">
        <v>28</v>
      </c>
      <c r="C10405" s="299" t="s">
        <v>91</v>
      </c>
      <c r="D10405" s="299" t="s">
        <v>48</v>
      </c>
      <c r="E10405" s="302">
        <v>7.9999999999999964</v>
      </c>
      <c r="F10405" s="299" t="s">
        <v>187</v>
      </c>
    </row>
    <row r="10406" spans="1:6" x14ac:dyDescent="0.3">
      <c r="A10406" s="299" t="s">
        <v>496</v>
      </c>
      <c r="B10406" s="300">
        <v>28</v>
      </c>
      <c r="C10406" s="299" t="s">
        <v>91</v>
      </c>
      <c r="D10406" s="299" t="s">
        <v>48</v>
      </c>
      <c r="E10406" s="302">
        <v>2.8421052631578951</v>
      </c>
      <c r="F10406" s="299" t="s">
        <v>80</v>
      </c>
    </row>
    <row r="10407" spans="1:6" x14ac:dyDescent="0.3">
      <c r="A10407" s="299" t="s">
        <v>496</v>
      </c>
      <c r="B10407" s="300">
        <v>28</v>
      </c>
      <c r="C10407" s="299" t="s">
        <v>91</v>
      </c>
      <c r="D10407" s="299" t="s">
        <v>48</v>
      </c>
      <c r="E10407" s="302">
        <v>73.263157894736821</v>
      </c>
      <c r="F10407" s="299" t="s">
        <v>77</v>
      </c>
    </row>
    <row r="10408" spans="1:6" x14ac:dyDescent="0.3">
      <c r="A10408" s="299" t="s">
        <v>496</v>
      </c>
      <c r="B10408" s="300">
        <v>28</v>
      </c>
      <c r="C10408" s="299" t="s">
        <v>91</v>
      </c>
      <c r="D10408" s="299" t="s">
        <v>49</v>
      </c>
      <c r="E10408" s="302">
        <v>858</v>
      </c>
      <c r="F10408" s="299" t="s">
        <v>187</v>
      </c>
    </row>
    <row r="10409" spans="1:6" x14ac:dyDescent="0.3">
      <c r="A10409" s="299" t="s">
        <v>496</v>
      </c>
      <c r="B10409" s="300">
        <v>28</v>
      </c>
      <c r="C10409" s="299" t="s">
        <v>91</v>
      </c>
      <c r="D10409" s="299" t="s">
        <v>49</v>
      </c>
      <c r="E10409" s="302">
        <v>12980.421052631578</v>
      </c>
      <c r="F10409" s="299" t="s">
        <v>77</v>
      </c>
    </row>
    <row r="10410" spans="1:6" x14ac:dyDescent="0.3">
      <c r="A10410" s="299" t="s">
        <v>496</v>
      </c>
      <c r="B10410" s="300">
        <v>28</v>
      </c>
      <c r="C10410" s="299" t="s">
        <v>91</v>
      </c>
      <c r="D10410" s="299" t="s">
        <v>50</v>
      </c>
      <c r="E10410" s="302">
        <v>4.5789473684210513</v>
      </c>
      <c r="F10410" s="299" t="s">
        <v>187</v>
      </c>
    </row>
    <row r="10411" spans="1:6" x14ac:dyDescent="0.3">
      <c r="A10411" s="299" t="s">
        <v>496</v>
      </c>
      <c r="B10411" s="300">
        <v>28</v>
      </c>
      <c r="C10411" s="299" t="s">
        <v>91</v>
      </c>
      <c r="D10411" s="299" t="s">
        <v>50</v>
      </c>
      <c r="E10411" s="302">
        <v>253.99999999999994</v>
      </c>
      <c r="F10411" s="299" t="s">
        <v>77</v>
      </c>
    </row>
    <row r="10412" spans="1:6" x14ac:dyDescent="0.3">
      <c r="A10412" s="299" t="s">
        <v>496</v>
      </c>
      <c r="B10412" s="300">
        <v>28</v>
      </c>
      <c r="C10412" s="299" t="s">
        <v>91</v>
      </c>
      <c r="D10412" s="299" t="s">
        <v>51</v>
      </c>
      <c r="E10412" s="302">
        <v>12.105263157894738</v>
      </c>
      <c r="F10412" s="299" t="s">
        <v>187</v>
      </c>
    </row>
    <row r="10413" spans="1:6" x14ac:dyDescent="0.3">
      <c r="A10413" s="299" t="s">
        <v>496</v>
      </c>
      <c r="B10413" s="300">
        <v>28</v>
      </c>
      <c r="C10413" s="299" t="s">
        <v>91</v>
      </c>
      <c r="D10413" s="299" t="s">
        <v>51</v>
      </c>
      <c r="E10413" s="302">
        <v>946.21052631578959</v>
      </c>
      <c r="F10413" s="299" t="s">
        <v>77</v>
      </c>
    </row>
    <row r="10414" spans="1:6" x14ac:dyDescent="0.3">
      <c r="A10414" s="299" t="s">
        <v>496</v>
      </c>
      <c r="B10414" s="300">
        <v>28</v>
      </c>
      <c r="C10414" s="299" t="s">
        <v>91</v>
      </c>
      <c r="D10414" s="299" t="s">
        <v>52</v>
      </c>
      <c r="E10414" s="302">
        <v>4779.4736842105267</v>
      </c>
      <c r="F10414" s="299" t="s">
        <v>187</v>
      </c>
    </row>
    <row r="10415" spans="1:6" x14ac:dyDescent="0.3">
      <c r="A10415" s="299" t="s">
        <v>496</v>
      </c>
      <c r="B10415" s="300">
        <v>28</v>
      </c>
      <c r="C10415" s="299" t="s">
        <v>91</v>
      </c>
      <c r="D10415" s="299" t="s">
        <v>52</v>
      </c>
      <c r="E10415" s="302">
        <v>0.99999999999999956</v>
      </c>
      <c r="F10415" s="299" t="s">
        <v>80</v>
      </c>
    </row>
    <row r="10416" spans="1:6" x14ac:dyDescent="0.3">
      <c r="A10416" s="299" t="s">
        <v>496</v>
      </c>
      <c r="B10416" s="300">
        <v>28</v>
      </c>
      <c r="C10416" s="299" t="s">
        <v>91</v>
      </c>
      <c r="D10416" s="299" t="s">
        <v>52</v>
      </c>
      <c r="E10416" s="302">
        <v>36226.57894736842</v>
      </c>
      <c r="F10416" s="299" t="s">
        <v>77</v>
      </c>
    </row>
    <row r="10417" spans="1:6" x14ac:dyDescent="0.3">
      <c r="A10417" s="299" t="s">
        <v>496</v>
      </c>
      <c r="B10417" s="300">
        <v>28</v>
      </c>
      <c r="C10417" s="299" t="s">
        <v>91</v>
      </c>
      <c r="D10417" s="299" t="s">
        <v>53</v>
      </c>
      <c r="E10417" s="302">
        <v>14803.157894736845</v>
      </c>
      <c r="F10417" s="299" t="s">
        <v>187</v>
      </c>
    </row>
    <row r="10418" spans="1:6" x14ac:dyDescent="0.3">
      <c r="A10418" s="299" t="s">
        <v>496</v>
      </c>
      <c r="B10418" s="300">
        <v>28</v>
      </c>
      <c r="C10418" s="299" t="s">
        <v>91</v>
      </c>
      <c r="D10418" s="299" t="s">
        <v>53</v>
      </c>
      <c r="E10418" s="302">
        <v>45531.84210526316</v>
      </c>
      <c r="F10418" s="299" t="s">
        <v>77</v>
      </c>
    </row>
    <row r="10419" spans="1:6" x14ac:dyDescent="0.3">
      <c r="A10419" s="299" t="s">
        <v>496</v>
      </c>
      <c r="B10419" s="300">
        <v>28</v>
      </c>
      <c r="C10419" s="299" t="s">
        <v>91</v>
      </c>
      <c r="D10419" s="299" t="s">
        <v>54</v>
      </c>
      <c r="E10419" s="302">
        <v>5721.0526315789475</v>
      </c>
      <c r="F10419" s="299" t="s">
        <v>187</v>
      </c>
    </row>
    <row r="10420" spans="1:6" x14ac:dyDescent="0.3">
      <c r="A10420" s="299" t="s">
        <v>496</v>
      </c>
      <c r="B10420" s="300">
        <v>28</v>
      </c>
      <c r="C10420" s="299" t="s">
        <v>91</v>
      </c>
      <c r="D10420" s="299" t="s">
        <v>54</v>
      </c>
      <c r="E10420" s="302">
        <v>23.526315789473685</v>
      </c>
      <c r="F10420" s="299" t="s">
        <v>80</v>
      </c>
    </row>
    <row r="10421" spans="1:6" x14ac:dyDescent="0.3">
      <c r="A10421" s="299" t="s">
        <v>496</v>
      </c>
      <c r="B10421" s="300">
        <v>28</v>
      </c>
      <c r="C10421" s="299" t="s">
        <v>91</v>
      </c>
      <c r="D10421" s="299" t="s">
        <v>54</v>
      </c>
      <c r="E10421" s="302">
        <v>15305.684210526317</v>
      </c>
      <c r="F10421" s="299" t="s">
        <v>77</v>
      </c>
    </row>
    <row r="10422" spans="1:6" x14ac:dyDescent="0.3">
      <c r="A10422" s="299" t="s">
        <v>496</v>
      </c>
      <c r="B10422" s="300">
        <v>28</v>
      </c>
      <c r="C10422" s="299" t="s">
        <v>91</v>
      </c>
      <c r="D10422" s="299" t="s">
        <v>55</v>
      </c>
      <c r="E10422" s="302">
        <v>5426.3684210526326</v>
      </c>
      <c r="F10422" s="299" t="s">
        <v>187</v>
      </c>
    </row>
    <row r="10423" spans="1:6" x14ac:dyDescent="0.3">
      <c r="A10423" s="299" t="s">
        <v>496</v>
      </c>
      <c r="B10423" s="300">
        <v>28</v>
      </c>
      <c r="C10423" s="299" t="s">
        <v>91</v>
      </c>
      <c r="D10423" s="299" t="s">
        <v>55</v>
      </c>
      <c r="E10423" s="302">
        <v>58367.26315789474</v>
      </c>
      <c r="F10423" s="299" t="s">
        <v>77</v>
      </c>
    </row>
    <row r="10424" spans="1:6" x14ac:dyDescent="0.3">
      <c r="A10424" s="299" t="s">
        <v>496</v>
      </c>
      <c r="B10424" s="300">
        <v>28</v>
      </c>
      <c r="C10424" s="299" t="s">
        <v>91</v>
      </c>
      <c r="D10424" s="299" t="s">
        <v>56</v>
      </c>
      <c r="E10424" s="302">
        <v>1381.1052631578948</v>
      </c>
      <c r="F10424" s="299" t="s">
        <v>187</v>
      </c>
    </row>
    <row r="10425" spans="1:6" x14ac:dyDescent="0.3">
      <c r="A10425" s="299" t="s">
        <v>496</v>
      </c>
      <c r="B10425" s="300">
        <v>28</v>
      </c>
      <c r="C10425" s="299" t="s">
        <v>91</v>
      </c>
      <c r="D10425" s="299" t="s">
        <v>56</v>
      </c>
      <c r="E10425" s="302">
        <v>14745.315789473687</v>
      </c>
      <c r="F10425" s="299" t="s">
        <v>77</v>
      </c>
    </row>
    <row r="10426" spans="1:6" x14ac:dyDescent="0.3">
      <c r="A10426" s="299" t="s">
        <v>496</v>
      </c>
      <c r="B10426" s="300">
        <v>28</v>
      </c>
      <c r="C10426" s="299" t="s">
        <v>91</v>
      </c>
      <c r="D10426" s="299" t="s">
        <v>57</v>
      </c>
      <c r="E10426" s="302">
        <v>466.5789473684211</v>
      </c>
      <c r="F10426" s="299" t="s">
        <v>187</v>
      </c>
    </row>
    <row r="10427" spans="1:6" x14ac:dyDescent="0.3">
      <c r="A10427" s="299" t="s">
        <v>496</v>
      </c>
      <c r="B10427" s="300">
        <v>28</v>
      </c>
      <c r="C10427" s="299" t="s">
        <v>91</v>
      </c>
      <c r="D10427" s="299" t="s">
        <v>57</v>
      </c>
      <c r="E10427" s="302">
        <v>4101</v>
      </c>
      <c r="F10427" s="299" t="s">
        <v>77</v>
      </c>
    </row>
    <row r="10428" spans="1:6" x14ac:dyDescent="0.3">
      <c r="A10428" s="299" t="s">
        <v>496</v>
      </c>
      <c r="B10428" s="300">
        <v>28</v>
      </c>
      <c r="C10428" s="299" t="s">
        <v>91</v>
      </c>
      <c r="D10428" s="299" t="s">
        <v>58</v>
      </c>
      <c r="E10428" s="302">
        <v>477.5263157894737</v>
      </c>
      <c r="F10428" s="299" t="s">
        <v>187</v>
      </c>
    </row>
    <row r="10429" spans="1:6" x14ac:dyDescent="0.3">
      <c r="A10429" s="299" t="s">
        <v>496</v>
      </c>
      <c r="B10429" s="300">
        <v>28</v>
      </c>
      <c r="C10429" s="299" t="s">
        <v>91</v>
      </c>
      <c r="D10429" s="299" t="s">
        <v>58</v>
      </c>
      <c r="E10429" s="302">
        <v>2733.2631578947367</v>
      </c>
      <c r="F10429" s="299" t="s">
        <v>77</v>
      </c>
    </row>
    <row r="10430" spans="1:6" x14ac:dyDescent="0.3">
      <c r="A10430" s="299" t="s">
        <v>496</v>
      </c>
      <c r="B10430" s="300">
        <v>28</v>
      </c>
      <c r="C10430" s="299" t="s">
        <v>91</v>
      </c>
      <c r="D10430" s="299" t="s">
        <v>59</v>
      </c>
      <c r="E10430" s="302">
        <v>2721.2105263157891</v>
      </c>
      <c r="F10430" s="299" t="s">
        <v>187</v>
      </c>
    </row>
    <row r="10431" spans="1:6" x14ac:dyDescent="0.3">
      <c r="A10431" s="299" t="s">
        <v>496</v>
      </c>
      <c r="B10431" s="300">
        <v>28</v>
      </c>
      <c r="C10431" s="299" t="s">
        <v>91</v>
      </c>
      <c r="D10431" s="299" t="s">
        <v>59</v>
      </c>
      <c r="E10431" s="302">
        <v>15742.684210526317</v>
      </c>
      <c r="F10431" s="299" t="s">
        <v>77</v>
      </c>
    </row>
    <row r="10432" spans="1:6" x14ac:dyDescent="0.3">
      <c r="A10432" s="299" t="s">
        <v>496</v>
      </c>
      <c r="B10432" s="300">
        <v>28</v>
      </c>
      <c r="C10432" s="299" t="s">
        <v>91</v>
      </c>
      <c r="D10432" s="299" t="s">
        <v>60</v>
      </c>
      <c r="E10432" s="302">
        <v>2328.5789473684208</v>
      </c>
      <c r="F10432" s="299" t="s">
        <v>187</v>
      </c>
    </row>
    <row r="10433" spans="1:6" x14ac:dyDescent="0.3">
      <c r="A10433" s="299" t="s">
        <v>496</v>
      </c>
      <c r="B10433" s="300">
        <v>28</v>
      </c>
      <c r="C10433" s="299" t="s">
        <v>91</v>
      </c>
      <c r="D10433" s="299" t="s">
        <v>60</v>
      </c>
      <c r="E10433" s="302">
        <v>42248.789473684221</v>
      </c>
      <c r="F10433" s="299" t="s">
        <v>77</v>
      </c>
    </row>
    <row r="10434" spans="1:6" x14ac:dyDescent="0.3">
      <c r="A10434" s="299" t="s">
        <v>496</v>
      </c>
      <c r="B10434" s="300">
        <v>28</v>
      </c>
      <c r="C10434" s="299" t="s">
        <v>91</v>
      </c>
      <c r="D10434" s="299" t="s">
        <v>61</v>
      </c>
      <c r="E10434" s="302">
        <v>5.526315789473685</v>
      </c>
      <c r="F10434" s="299" t="s">
        <v>187</v>
      </c>
    </row>
    <row r="10435" spans="1:6" x14ac:dyDescent="0.3">
      <c r="A10435" s="299" t="s">
        <v>496</v>
      </c>
      <c r="B10435" s="300">
        <v>28</v>
      </c>
      <c r="C10435" s="299" t="s">
        <v>91</v>
      </c>
      <c r="D10435" s="299" t="s">
        <v>61</v>
      </c>
      <c r="E10435" s="302">
        <v>1372.421052631579</v>
      </c>
      <c r="F10435" s="299" t="s">
        <v>77</v>
      </c>
    </row>
    <row r="10436" spans="1:6" x14ac:dyDescent="0.3">
      <c r="A10436" s="299" t="s">
        <v>496</v>
      </c>
      <c r="B10436" s="300">
        <v>28</v>
      </c>
      <c r="C10436" s="299" t="s">
        <v>91</v>
      </c>
      <c r="D10436" s="299" t="s">
        <v>62</v>
      </c>
      <c r="E10436" s="302">
        <v>1558.3684210526317</v>
      </c>
      <c r="F10436" s="299" t="s">
        <v>187</v>
      </c>
    </row>
    <row r="10437" spans="1:6" x14ac:dyDescent="0.3">
      <c r="A10437" s="299" t="s">
        <v>496</v>
      </c>
      <c r="B10437" s="300">
        <v>28</v>
      </c>
      <c r="C10437" s="299" t="s">
        <v>91</v>
      </c>
      <c r="D10437" s="299" t="s">
        <v>62</v>
      </c>
      <c r="E10437" s="302">
        <v>9981</v>
      </c>
      <c r="F10437" s="299" t="s">
        <v>77</v>
      </c>
    </row>
    <row r="10438" spans="1:6" x14ac:dyDescent="0.3">
      <c r="A10438" s="299" t="s">
        <v>496</v>
      </c>
      <c r="B10438" s="300">
        <v>28</v>
      </c>
      <c r="C10438" s="299" t="s">
        <v>91</v>
      </c>
      <c r="D10438" s="299" t="s">
        <v>63</v>
      </c>
      <c r="E10438" s="302">
        <v>733.68421052631584</v>
      </c>
      <c r="F10438" s="299" t="s">
        <v>187</v>
      </c>
    </row>
    <row r="10439" spans="1:6" x14ac:dyDescent="0.3">
      <c r="A10439" s="299" t="s">
        <v>496</v>
      </c>
      <c r="B10439" s="300">
        <v>28</v>
      </c>
      <c r="C10439" s="299" t="s">
        <v>91</v>
      </c>
      <c r="D10439" s="299" t="s">
        <v>63</v>
      </c>
      <c r="E10439" s="302">
        <v>17453.21052631579</v>
      </c>
      <c r="F10439" s="299" t="s">
        <v>77</v>
      </c>
    </row>
    <row r="10440" spans="1:6" x14ac:dyDescent="0.3">
      <c r="A10440" s="299" t="s">
        <v>496</v>
      </c>
      <c r="B10440" s="300">
        <v>28</v>
      </c>
      <c r="C10440" s="299" t="s">
        <v>91</v>
      </c>
      <c r="D10440" s="299" t="s">
        <v>64</v>
      </c>
      <c r="E10440" s="302">
        <v>652.63157894736844</v>
      </c>
      <c r="F10440" s="299" t="s">
        <v>187</v>
      </c>
    </row>
    <row r="10441" spans="1:6" x14ac:dyDescent="0.3">
      <c r="A10441" s="299" t="s">
        <v>496</v>
      </c>
      <c r="B10441" s="300">
        <v>28</v>
      </c>
      <c r="C10441" s="299" t="s">
        <v>91</v>
      </c>
      <c r="D10441" s="299" t="s">
        <v>64</v>
      </c>
      <c r="E10441" s="302">
        <v>4514.4210526315792</v>
      </c>
      <c r="F10441" s="299" t="s">
        <v>77</v>
      </c>
    </row>
    <row r="10442" spans="1:6" x14ac:dyDescent="0.3">
      <c r="A10442" s="299" t="s">
        <v>496</v>
      </c>
      <c r="B10442" s="300">
        <v>28</v>
      </c>
      <c r="C10442" s="299" t="s">
        <v>91</v>
      </c>
      <c r="D10442" s="299" t="s">
        <v>65</v>
      </c>
      <c r="E10442" s="302">
        <v>4632.6315789473692</v>
      </c>
      <c r="F10442" s="299" t="s">
        <v>187</v>
      </c>
    </row>
    <row r="10443" spans="1:6" x14ac:dyDescent="0.3">
      <c r="A10443" s="299" t="s">
        <v>496</v>
      </c>
      <c r="B10443" s="300">
        <v>28</v>
      </c>
      <c r="C10443" s="299" t="s">
        <v>91</v>
      </c>
      <c r="D10443" s="299" t="s">
        <v>65</v>
      </c>
      <c r="E10443" s="302">
        <v>8695.5789473684217</v>
      </c>
      <c r="F10443" s="299" t="s">
        <v>77</v>
      </c>
    </row>
    <row r="10444" spans="1:6" x14ac:dyDescent="0.3">
      <c r="A10444" s="299" t="s">
        <v>496</v>
      </c>
      <c r="B10444" s="300">
        <v>28</v>
      </c>
      <c r="C10444" s="299" t="s">
        <v>91</v>
      </c>
      <c r="D10444" s="299" t="s">
        <v>67</v>
      </c>
      <c r="E10444" s="302">
        <v>4.9473684210526319</v>
      </c>
      <c r="F10444" s="299" t="s">
        <v>187</v>
      </c>
    </row>
    <row r="10445" spans="1:6" x14ac:dyDescent="0.3">
      <c r="A10445" s="299" t="s">
        <v>496</v>
      </c>
      <c r="B10445" s="300">
        <v>28</v>
      </c>
      <c r="C10445" s="299" t="s">
        <v>91</v>
      </c>
      <c r="D10445" s="299" t="s">
        <v>67</v>
      </c>
      <c r="E10445" s="302">
        <v>833.68421052631584</v>
      </c>
      <c r="F10445" s="299" t="s">
        <v>77</v>
      </c>
    </row>
    <row r="10446" spans="1:6" x14ac:dyDescent="0.3">
      <c r="A10446" s="299" t="s">
        <v>496</v>
      </c>
      <c r="B10446" s="300">
        <v>28</v>
      </c>
      <c r="C10446" s="299" t="s">
        <v>91</v>
      </c>
      <c r="D10446" s="299" t="s">
        <v>66</v>
      </c>
      <c r="E10446" s="302">
        <v>0.99999999999999956</v>
      </c>
      <c r="F10446" s="299" t="s">
        <v>187</v>
      </c>
    </row>
    <row r="10447" spans="1:6" x14ac:dyDescent="0.3">
      <c r="A10447" s="299" t="s">
        <v>496</v>
      </c>
      <c r="B10447" s="300">
        <v>28</v>
      </c>
      <c r="C10447" s="299" t="s">
        <v>91</v>
      </c>
      <c r="D10447" s="299" t="s">
        <v>66</v>
      </c>
      <c r="E10447" s="302">
        <v>296.21052631578942</v>
      </c>
      <c r="F10447" s="299" t="s">
        <v>77</v>
      </c>
    </row>
    <row r="10448" spans="1:6" x14ac:dyDescent="0.3">
      <c r="A10448" s="299" t="s">
        <v>496</v>
      </c>
      <c r="B10448" s="300">
        <v>28</v>
      </c>
      <c r="C10448" s="299" t="s">
        <v>92</v>
      </c>
      <c r="D10448" s="299" t="s">
        <v>47</v>
      </c>
      <c r="E10448" s="302">
        <v>43.473684210526329</v>
      </c>
      <c r="F10448" s="299" t="s">
        <v>187</v>
      </c>
    </row>
    <row r="10449" spans="1:6" x14ac:dyDescent="0.3">
      <c r="A10449" s="299" t="s">
        <v>496</v>
      </c>
      <c r="B10449" s="300">
        <v>28</v>
      </c>
      <c r="C10449" s="299" t="s">
        <v>92</v>
      </c>
      <c r="D10449" s="299" t="s">
        <v>47</v>
      </c>
      <c r="E10449" s="302">
        <v>10.578947368421057</v>
      </c>
      <c r="F10449" s="299" t="s">
        <v>188</v>
      </c>
    </row>
    <row r="10450" spans="1:6" x14ac:dyDescent="0.3">
      <c r="A10450" s="299" t="s">
        <v>496</v>
      </c>
      <c r="B10450" s="300">
        <v>28</v>
      </c>
      <c r="C10450" s="299" t="s">
        <v>92</v>
      </c>
      <c r="D10450" s="299" t="s">
        <v>47</v>
      </c>
      <c r="E10450" s="302">
        <v>125.84210526315795</v>
      </c>
      <c r="F10450" s="299" t="s">
        <v>77</v>
      </c>
    </row>
    <row r="10451" spans="1:6" x14ac:dyDescent="0.3">
      <c r="A10451" s="299" t="s">
        <v>496</v>
      </c>
      <c r="B10451" s="300">
        <v>28</v>
      </c>
      <c r="C10451" s="299" t="s">
        <v>92</v>
      </c>
      <c r="D10451" s="299" t="s">
        <v>48</v>
      </c>
      <c r="E10451" s="302">
        <v>6.0000000000000009</v>
      </c>
      <c r="F10451" s="299" t="s">
        <v>187</v>
      </c>
    </row>
    <row r="10452" spans="1:6" x14ac:dyDescent="0.3">
      <c r="A10452" s="299" t="s">
        <v>496</v>
      </c>
      <c r="B10452" s="300">
        <v>28</v>
      </c>
      <c r="C10452" s="299" t="s">
        <v>92</v>
      </c>
      <c r="D10452" s="299" t="s">
        <v>48</v>
      </c>
      <c r="E10452" s="302">
        <v>0.99999999999999956</v>
      </c>
      <c r="F10452" s="299" t="s">
        <v>80</v>
      </c>
    </row>
    <row r="10453" spans="1:6" x14ac:dyDescent="0.3">
      <c r="A10453" s="299" t="s">
        <v>496</v>
      </c>
      <c r="B10453" s="300">
        <v>28</v>
      </c>
      <c r="C10453" s="299" t="s">
        <v>92</v>
      </c>
      <c r="D10453" s="299" t="s">
        <v>48</v>
      </c>
      <c r="E10453" s="302">
        <v>114.94736842105264</v>
      </c>
      <c r="F10453" s="299" t="s">
        <v>77</v>
      </c>
    </row>
    <row r="10454" spans="1:6" x14ac:dyDescent="0.3">
      <c r="A10454" s="299" t="s">
        <v>496</v>
      </c>
      <c r="B10454" s="300">
        <v>28</v>
      </c>
      <c r="C10454" s="299" t="s">
        <v>92</v>
      </c>
      <c r="D10454" s="299" t="s">
        <v>49</v>
      </c>
      <c r="E10454" s="302">
        <v>699.73684210526324</v>
      </c>
      <c r="F10454" s="299" t="s">
        <v>187</v>
      </c>
    </row>
    <row r="10455" spans="1:6" x14ac:dyDescent="0.3">
      <c r="A10455" s="299" t="s">
        <v>496</v>
      </c>
      <c r="B10455" s="300">
        <v>28</v>
      </c>
      <c r="C10455" s="299" t="s">
        <v>92</v>
      </c>
      <c r="D10455" s="299" t="s">
        <v>49</v>
      </c>
      <c r="E10455" s="302">
        <v>8889.8421052631566</v>
      </c>
      <c r="F10455" s="299" t="s">
        <v>77</v>
      </c>
    </row>
    <row r="10456" spans="1:6" x14ac:dyDescent="0.3">
      <c r="A10456" s="299" t="s">
        <v>496</v>
      </c>
      <c r="B10456" s="300">
        <v>28</v>
      </c>
      <c r="C10456" s="299" t="s">
        <v>92</v>
      </c>
      <c r="D10456" s="299" t="s">
        <v>50</v>
      </c>
      <c r="E10456" s="302">
        <v>10.000000000000002</v>
      </c>
      <c r="F10456" s="299" t="s">
        <v>187</v>
      </c>
    </row>
    <row r="10457" spans="1:6" x14ac:dyDescent="0.3">
      <c r="A10457" s="299" t="s">
        <v>496</v>
      </c>
      <c r="B10457" s="300">
        <v>28</v>
      </c>
      <c r="C10457" s="299" t="s">
        <v>92</v>
      </c>
      <c r="D10457" s="299" t="s">
        <v>50</v>
      </c>
      <c r="E10457" s="302">
        <v>312.9473684210526</v>
      </c>
      <c r="F10457" s="299" t="s">
        <v>77</v>
      </c>
    </row>
    <row r="10458" spans="1:6" x14ac:dyDescent="0.3">
      <c r="A10458" s="299" t="s">
        <v>496</v>
      </c>
      <c r="B10458" s="300">
        <v>28</v>
      </c>
      <c r="C10458" s="299" t="s">
        <v>92</v>
      </c>
      <c r="D10458" s="299" t="s">
        <v>51</v>
      </c>
      <c r="E10458" s="302">
        <v>14.999999999999996</v>
      </c>
      <c r="F10458" s="299" t="s">
        <v>187</v>
      </c>
    </row>
    <row r="10459" spans="1:6" x14ac:dyDescent="0.3">
      <c r="A10459" s="299" t="s">
        <v>496</v>
      </c>
      <c r="B10459" s="300">
        <v>28</v>
      </c>
      <c r="C10459" s="299" t="s">
        <v>92</v>
      </c>
      <c r="D10459" s="299" t="s">
        <v>51</v>
      </c>
      <c r="E10459" s="302">
        <v>545.26315789473699</v>
      </c>
      <c r="F10459" s="299" t="s">
        <v>77</v>
      </c>
    </row>
    <row r="10460" spans="1:6" x14ac:dyDescent="0.3">
      <c r="A10460" s="299" t="s">
        <v>496</v>
      </c>
      <c r="B10460" s="300">
        <v>28</v>
      </c>
      <c r="C10460" s="299" t="s">
        <v>92</v>
      </c>
      <c r="D10460" s="299" t="s">
        <v>52</v>
      </c>
      <c r="E10460" s="302">
        <v>7523.9473684210516</v>
      </c>
      <c r="F10460" s="299" t="s">
        <v>187</v>
      </c>
    </row>
    <row r="10461" spans="1:6" x14ac:dyDescent="0.3">
      <c r="A10461" s="299" t="s">
        <v>496</v>
      </c>
      <c r="B10461" s="300">
        <v>28</v>
      </c>
      <c r="C10461" s="299" t="s">
        <v>92</v>
      </c>
      <c r="D10461" s="299" t="s">
        <v>52</v>
      </c>
      <c r="E10461" s="302">
        <v>6.9999999999999973</v>
      </c>
      <c r="F10461" s="299" t="s">
        <v>80</v>
      </c>
    </row>
    <row r="10462" spans="1:6" x14ac:dyDescent="0.3">
      <c r="A10462" s="299" t="s">
        <v>496</v>
      </c>
      <c r="B10462" s="300">
        <v>28</v>
      </c>
      <c r="C10462" s="299" t="s">
        <v>92</v>
      </c>
      <c r="D10462" s="299" t="s">
        <v>52</v>
      </c>
      <c r="E10462" s="302">
        <v>15557.684210526317</v>
      </c>
      <c r="F10462" s="299" t="s">
        <v>77</v>
      </c>
    </row>
    <row r="10463" spans="1:6" x14ac:dyDescent="0.3">
      <c r="A10463" s="299" t="s">
        <v>496</v>
      </c>
      <c r="B10463" s="300">
        <v>28</v>
      </c>
      <c r="C10463" s="299" t="s">
        <v>92</v>
      </c>
      <c r="D10463" s="299" t="s">
        <v>53</v>
      </c>
      <c r="E10463" s="302">
        <v>3425.6842105263158</v>
      </c>
      <c r="F10463" s="299" t="s">
        <v>187</v>
      </c>
    </row>
    <row r="10464" spans="1:6" x14ac:dyDescent="0.3">
      <c r="A10464" s="299" t="s">
        <v>496</v>
      </c>
      <c r="B10464" s="300">
        <v>28</v>
      </c>
      <c r="C10464" s="299" t="s">
        <v>92</v>
      </c>
      <c r="D10464" s="299" t="s">
        <v>53</v>
      </c>
      <c r="E10464" s="302">
        <v>20688.105263157897</v>
      </c>
      <c r="F10464" s="299" t="s">
        <v>77</v>
      </c>
    </row>
    <row r="10465" spans="1:6" x14ac:dyDescent="0.3">
      <c r="A10465" s="299" t="s">
        <v>496</v>
      </c>
      <c r="B10465" s="300">
        <v>28</v>
      </c>
      <c r="C10465" s="299" t="s">
        <v>92</v>
      </c>
      <c r="D10465" s="299" t="s">
        <v>54</v>
      </c>
      <c r="E10465" s="302">
        <v>2320</v>
      </c>
      <c r="F10465" s="299" t="s">
        <v>187</v>
      </c>
    </row>
    <row r="10466" spans="1:6" x14ac:dyDescent="0.3">
      <c r="A10466" s="299" t="s">
        <v>496</v>
      </c>
      <c r="B10466" s="300">
        <v>28</v>
      </c>
      <c r="C10466" s="299" t="s">
        <v>92</v>
      </c>
      <c r="D10466" s="299" t="s">
        <v>54</v>
      </c>
      <c r="E10466" s="302">
        <v>27.999999999999996</v>
      </c>
      <c r="F10466" s="299" t="s">
        <v>80</v>
      </c>
    </row>
    <row r="10467" spans="1:6" x14ac:dyDescent="0.3">
      <c r="A10467" s="299" t="s">
        <v>496</v>
      </c>
      <c r="B10467" s="300">
        <v>28</v>
      </c>
      <c r="C10467" s="299" t="s">
        <v>92</v>
      </c>
      <c r="D10467" s="299" t="s">
        <v>54</v>
      </c>
      <c r="E10467" s="302">
        <v>8829</v>
      </c>
      <c r="F10467" s="299" t="s">
        <v>77</v>
      </c>
    </row>
    <row r="10468" spans="1:6" x14ac:dyDescent="0.3">
      <c r="A10468" s="299" t="s">
        <v>496</v>
      </c>
      <c r="B10468" s="300">
        <v>28</v>
      </c>
      <c r="C10468" s="299" t="s">
        <v>92</v>
      </c>
      <c r="D10468" s="299" t="s">
        <v>55</v>
      </c>
      <c r="E10468" s="302">
        <v>2396.2631578947367</v>
      </c>
      <c r="F10468" s="299" t="s">
        <v>187</v>
      </c>
    </row>
    <row r="10469" spans="1:6" x14ac:dyDescent="0.3">
      <c r="A10469" s="299" t="s">
        <v>496</v>
      </c>
      <c r="B10469" s="300">
        <v>28</v>
      </c>
      <c r="C10469" s="299" t="s">
        <v>92</v>
      </c>
      <c r="D10469" s="299" t="s">
        <v>55</v>
      </c>
      <c r="E10469" s="302">
        <v>14318.473684210527</v>
      </c>
      <c r="F10469" s="299" t="s">
        <v>77</v>
      </c>
    </row>
    <row r="10470" spans="1:6" x14ac:dyDescent="0.3">
      <c r="A10470" s="299" t="s">
        <v>496</v>
      </c>
      <c r="B10470" s="300">
        <v>28</v>
      </c>
      <c r="C10470" s="299" t="s">
        <v>92</v>
      </c>
      <c r="D10470" s="299" t="s">
        <v>56</v>
      </c>
      <c r="E10470" s="302">
        <v>1056.2631578947369</v>
      </c>
      <c r="F10470" s="299" t="s">
        <v>187</v>
      </c>
    </row>
    <row r="10471" spans="1:6" x14ac:dyDescent="0.3">
      <c r="A10471" s="299" t="s">
        <v>496</v>
      </c>
      <c r="B10471" s="300">
        <v>28</v>
      </c>
      <c r="C10471" s="299" t="s">
        <v>92</v>
      </c>
      <c r="D10471" s="299" t="s">
        <v>56</v>
      </c>
      <c r="E10471" s="302">
        <v>14762.526315789473</v>
      </c>
      <c r="F10471" s="299" t="s">
        <v>77</v>
      </c>
    </row>
    <row r="10472" spans="1:6" x14ac:dyDescent="0.3">
      <c r="A10472" s="299" t="s">
        <v>496</v>
      </c>
      <c r="B10472" s="300">
        <v>28</v>
      </c>
      <c r="C10472" s="299" t="s">
        <v>92</v>
      </c>
      <c r="D10472" s="299" t="s">
        <v>57</v>
      </c>
      <c r="E10472" s="302">
        <v>257.73684210526312</v>
      </c>
      <c r="F10472" s="299" t="s">
        <v>187</v>
      </c>
    </row>
    <row r="10473" spans="1:6" x14ac:dyDescent="0.3">
      <c r="A10473" s="299" t="s">
        <v>496</v>
      </c>
      <c r="B10473" s="300">
        <v>28</v>
      </c>
      <c r="C10473" s="299" t="s">
        <v>92</v>
      </c>
      <c r="D10473" s="299" t="s">
        <v>57</v>
      </c>
      <c r="E10473" s="302">
        <v>5200.3684210526317</v>
      </c>
      <c r="F10473" s="299" t="s">
        <v>77</v>
      </c>
    </row>
    <row r="10474" spans="1:6" x14ac:dyDescent="0.3">
      <c r="A10474" s="299" t="s">
        <v>496</v>
      </c>
      <c r="B10474" s="300">
        <v>28</v>
      </c>
      <c r="C10474" s="299" t="s">
        <v>92</v>
      </c>
      <c r="D10474" s="299" t="s">
        <v>58</v>
      </c>
      <c r="E10474" s="302">
        <v>392.47368421052636</v>
      </c>
      <c r="F10474" s="299" t="s">
        <v>187</v>
      </c>
    </row>
    <row r="10475" spans="1:6" x14ac:dyDescent="0.3">
      <c r="A10475" s="299" t="s">
        <v>496</v>
      </c>
      <c r="B10475" s="300">
        <v>28</v>
      </c>
      <c r="C10475" s="299" t="s">
        <v>92</v>
      </c>
      <c r="D10475" s="299" t="s">
        <v>58</v>
      </c>
      <c r="E10475" s="302">
        <v>1499.9473684210527</v>
      </c>
      <c r="F10475" s="299" t="s">
        <v>77</v>
      </c>
    </row>
    <row r="10476" spans="1:6" x14ac:dyDescent="0.3">
      <c r="A10476" s="299" t="s">
        <v>496</v>
      </c>
      <c r="B10476" s="300">
        <v>28</v>
      </c>
      <c r="C10476" s="299" t="s">
        <v>92</v>
      </c>
      <c r="D10476" s="299" t="s">
        <v>59</v>
      </c>
      <c r="E10476" s="302">
        <v>2737.2105263157896</v>
      </c>
      <c r="F10476" s="299" t="s">
        <v>187</v>
      </c>
    </row>
    <row r="10477" spans="1:6" x14ac:dyDescent="0.3">
      <c r="A10477" s="299" t="s">
        <v>496</v>
      </c>
      <c r="B10477" s="300">
        <v>28</v>
      </c>
      <c r="C10477" s="299" t="s">
        <v>92</v>
      </c>
      <c r="D10477" s="299" t="s">
        <v>59</v>
      </c>
      <c r="E10477" s="302">
        <v>1.9999999999999991</v>
      </c>
      <c r="F10477" s="299" t="s">
        <v>80</v>
      </c>
    </row>
    <row r="10478" spans="1:6" x14ac:dyDescent="0.3">
      <c r="A10478" s="299" t="s">
        <v>496</v>
      </c>
      <c r="B10478" s="300">
        <v>28</v>
      </c>
      <c r="C10478" s="299" t="s">
        <v>92</v>
      </c>
      <c r="D10478" s="299" t="s">
        <v>59</v>
      </c>
      <c r="E10478" s="302">
        <v>13906.78947368421</v>
      </c>
      <c r="F10478" s="299" t="s">
        <v>77</v>
      </c>
    </row>
    <row r="10479" spans="1:6" x14ac:dyDescent="0.3">
      <c r="A10479" s="299" t="s">
        <v>496</v>
      </c>
      <c r="B10479" s="300">
        <v>28</v>
      </c>
      <c r="C10479" s="299" t="s">
        <v>92</v>
      </c>
      <c r="D10479" s="299" t="s">
        <v>60</v>
      </c>
      <c r="E10479" s="302">
        <v>1541.0000000000002</v>
      </c>
      <c r="F10479" s="299" t="s">
        <v>187</v>
      </c>
    </row>
    <row r="10480" spans="1:6" x14ac:dyDescent="0.3">
      <c r="A10480" s="299" t="s">
        <v>496</v>
      </c>
      <c r="B10480" s="300">
        <v>28</v>
      </c>
      <c r="C10480" s="299" t="s">
        <v>92</v>
      </c>
      <c r="D10480" s="299" t="s">
        <v>60</v>
      </c>
      <c r="E10480" s="302">
        <v>18217.684210526317</v>
      </c>
      <c r="F10480" s="299" t="s">
        <v>77</v>
      </c>
    </row>
    <row r="10481" spans="1:6" x14ac:dyDescent="0.3">
      <c r="A10481" s="299" t="s">
        <v>496</v>
      </c>
      <c r="B10481" s="300">
        <v>28</v>
      </c>
      <c r="C10481" s="299" t="s">
        <v>92</v>
      </c>
      <c r="D10481" s="299" t="s">
        <v>61</v>
      </c>
      <c r="E10481" s="302">
        <v>7.9999999999999964</v>
      </c>
      <c r="F10481" s="299" t="s">
        <v>187</v>
      </c>
    </row>
    <row r="10482" spans="1:6" x14ac:dyDescent="0.3">
      <c r="A10482" s="299" t="s">
        <v>496</v>
      </c>
      <c r="B10482" s="300">
        <v>28</v>
      </c>
      <c r="C10482" s="299" t="s">
        <v>92</v>
      </c>
      <c r="D10482" s="299" t="s">
        <v>61</v>
      </c>
      <c r="E10482" s="302">
        <v>747.26315789473676</v>
      </c>
      <c r="F10482" s="299" t="s">
        <v>77</v>
      </c>
    </row>
    <row r="10483" spans="1:6" x14ac:dyDescent="0.3">
      <c r="A10483" s="299" t="s">
        <v>496</v>
      </c>
      <c r="B10483" s="300">
        <v>28</v>
      </c>
      <c r="C10483" s="299" t="s">
        <v>92</v>
      </c>
      <c r="D10483" s="299" t="s">
        <v>62</v>
      </c>
      <c r="E10483" s="302">
        <v>1008.6842105263156</v>
      </c>
      <c r="F10483" s="299" t="s">
        <v>187</v>
      </c>
    </row>
    <row r="10484" spans="1:6" x14ac:dyDescent="0.3">
      <c r="A10484" s="299" t="s">
        <v>496</v>
      </c>
      <c r="B10484" s="300">
        <v>28</v>
      </c>
      <c r="C10484" s="299" t="s">
        <v>92</v>
      </c>
      <c r="D10484" s="299" t="s">
        <v>62</v>
      </c>
      <c r="E10484" s="302">
        <v>6802.6315789473674</v>
      </c>
      <c r="F10484" s="299" t="s">
        <v>77</v>
      </c>
    </row>
    <row r="10485" spans="1:6" x14ac:dyDescent="0.3">
      <c r="A10485" s="299" t="s">
        <v>496</v>
      </c>
      <c r="B10485" s="300">
        <v>28</v>
      </c>
      <c r="C10485" s="299" t="s">
        <v>92</v>
      </c>
      <c r="D10485" s="299" t="s">
        <v>63</v>
      </c>
      <c r="E10485" s="302">
        <v>771.57894736842104</v>
      </c>
      <c r="F10485" s="299" t="s">
        <v>187</v>
      </c>
    </row>
    <row r="10486" spans="1:6" x14ac:dyDescent="0.3">
      <c r="A10486" s="299" t="s">
        <v>496</v>
      </c>
      <c r="B10486" s="300">
        <v>28</v>
      </c>
      <c r="C10486" s="299" t="s">
        <v>92</v>
      </c>
      <c r="D10486" s="299" t="s">
        <v>63</v>
      </c>
      <c r="E10486" s="302">
        <v>6749.4736842105267</v>
      </c>
      <c r="F10486" s="299" t="s">
        <v>77</v>
      </c>
    </row>
    <row r="10487" spans="1:6" x14ac:dyDescent="0.3">
      <c r="A10487" s="299" t="s">
        <v>496</v>
      </c>
      <c r="B10487" s="300">
        <v>28</v>
      </c>
      <c r="C10487" s="299" t="s">
        <v>92</v>
      </c>
      <c r="D10487" s="299" t="s">
        <v>64</v>
      </c>
      <c r="E10487" s="302">
        <v>548.00000000000011</v>
      </c>
      <c r="F10487" s="299" t="s">
        <v>187</v>
      </c>
    </row>
    <row r="10488" spans="1:6" x14ac:dyDescent="0.3">
      <c r="A10488" s="299" t="s">
        <v>496</v>
      </c>
      <c r="B10488" s="300">
        <v>28</v>
      </c>
      <c r="C10488" s="299" t="s">
        <v>92</v>
      </c>
      <c r="D10488" s="299" t="s">
        <v>64</v>
      </c>
      <c r="E10488" s="302">
        <v>2263.5789473684208</v>
      </c>
      <c r="F10488" s="299" t="s">
        <v>77</v>
      </c>
    </row>
    <row r="10489" spans="1:6" x14ac:dyDescent="0.3">
      <c r="A10489" s="299" t="s">
        <v>496</v>
      </c>
      <c r="B10489" s="300">
        <v>28</v>
      </c>
      <c r="C10489" s="299" t="s">
        <v>92</v>
      </c>
      <c r="D10489" s="299" t="s">
        <v>65</v>
      </c>
      <c r="E10489" s="302">
        <v>1350.3157894736839</v>
      </c>
      <c r="F10489" s="299" t="s">
        <v>187</v>
      </c>
    </row>
    <row r="10490" spans="1:6" x14ac:dyDescent="0.3">
      <c r="A10490" s="299" t="s">
        <v>496</v>
      </c>
      <c r="B10490" s="300">
        <v>28</v>
      </c>
      <c r="C10490" s="299" t="s">
        <v>92</v>
      </c>
      <c r="D10490" s="299" t="s">
        <v>65</v>
      </c>
      <c r="E10490" s="302">
        <v>3.0000000000000004</v>
      </c>
      <c r="F10490" s="299" t="s">
        <v>80</v>
      </c>
    </row>
    <row r="10491" spans="1:6" x14ac:dyDescent="0.3">
      <c r="A10491" s="299" t="s">
        <v>496</v>
      </c>
      <c r="B10491" s="300">
        <v>28</v>
      </c>
      <c r="C10491" s="299" t="s">
        <v>92</v>
      </c>
      <c r="D10491" s="299" t="s">
        <v>65</v>
      </c>
      <c r="E10491" s="302">
        <v>2579.5789473684213</v>
      </c>
      <c r="F10491" s="299" t="s">
        <v>77</v>
      </c>
    </row>
    <row r="10492" spans="1:6" x14ac:dyDescent="0.3">
      <c r="A10492" s="299" t="s">
        <v>496</v>
      </c>
      <c r="B10492" s="300">
        <v>28</v>
      </c>
      <c r="C10492" s="299" t="s">
        <v>92</v>
      </c>
      <c r="D10492" s="299" t="s">
        <v>67</v>
      </c>
      <c r="E10492" s="302">
        <v>7.9999999999999964</v>
      </c>
      <c r="F10492" s="299" t="s">
        <v>187</v>
      </c>
    </row>
    <row r="10493" spans="1:6" x14ac:dyDescent="0.3">
      <c r="A10493" s="299" t="s">
        <v>496</v>
      </c>
      <c r="B10493" s="300">
        <v>28</v>
      </c>
      <c r="C10493" s="299" t="s">
        <v>92</v>
      </c>
      <c r="D10493" s="299" t="s">
        <v>67</v>
      </c>
      <c r="E10493" s="302">
        <v>664.15789473684208</v>
      </c>
      <c r="F10493" s="299" t="s">
        <v>77</v>
      </c>
    </row>
    <row r="10494" spans="1:6" x14ac:dyDescent="0.3">
      <c r="A10494" s="299" t="s">
        <v>496</v>
      </c>
      <c r="B10494" s="300">
        <v>28</v>
      </c>
      <c r="C10494" s="299" t="s">
        <v>92</v>
      </c>
      <c r="D10494" s="299" t="s">
        <v>66</v>
      </c>
      <c r="E10494" s="302">
        <v>5.0000000000000009</v>
      </c>
      <c r="F10494" s="299" t="s">
        <v>187</v>
      </c>
    </row>
    <row r="10495" spans="1:6" x14ac:dyDescent="0.3">
      <c r="A10495" s="299" t="s">
        <v>496</v>
      </c>
      <c r="B10495" s="300">
        <v>28</v>
      </c>
      <c r="C10495" s="299" t="s">
        <v>92</v>
      </c>
      <c r="D10495" s="299" t="s">
        <v>66</v>
      </c>
      <c r="E10495" s="302">
        <v>217.94736842105272</v>
      </c>
      <c r="F10495" s="299" t="s">
        <v>77</v>
      </c>
    </row>
    <row r="10496" spans="1:6" x14ac:dyDescent="0.3">
      <c r="A10496" s="299" t="s">
        <v>496</v>
      </c>
      <c r="B10496" s="300">
        <v>29</v>
      </c>
      <c r="C10496" s="299" t="s">
        <v>91</v>
      </c>
      <c r="D10496" s="299" t="s">
        <v>47</v>
      </c>
      <c r="E10496" s="302">
        <v>48.684210526315795</v>
      </c>
      <c r="F10496" s="299" t="s">
        <v>187</v>
      </c>
    </row>
    <row r="10497" spans="1:6" x14ac:dyDescent="0.3">
      <c r="A10497" s="299" t="s">
        <v>496</v>
      </c>
      <c r="B10497" s="300">
        <v>29</v>
      </c>
      <c r="C10497" s="299" t="s">
        <v>91</v>
      </c>
      <c r="D10497" s="299" t="s">
        <v>47</v>
      </c>
      <c r="E10497" s="302">
        <v>80.84210526315789</v>
      </c>
      <c r="F10497" s="299" t="s">
        <v>80</v>
      </c>
    </row>
    <row r="10498" spans="1:6" x14ac:dyDescent="0.3">
      <c r="A10498" s="299" t="s">
        <v>496</v>
      </c>
      <c r="B10498" s="300">
        <v>29</v>
      </c>
      <c r="C10498" s="299" t="s">
        <v>91</v>
      </c>
      <c r="D10498" s="299" t="s">
        <v>47</v>
      </c>
      <c r="E10498" s="302">
        <v>54.736842105263172</v>
      </c>
      <c r="F10498" s="299" t="s">
        <v>188</v>
      </c>
    </row>
    <row r="10499" spans="1:6" x14ac:dyDescent="0.3">
      <c r="A10499" s="299" t="s">
        <v>496</v>
      </c>
      <c r="B10499" s="300">
        <v>29</v>
      </c>
      <c r="C10499" s="299" t="s">
        <v>91</v>
      </c>
      <c r="D10499" s="299" t="s">
        <v>47</v>
      </c>
      <c r="E10499" s="302">
        <v>244.31578947368419</v>
      </c>
      <c r="F10499" s="299" t="s">
        <v>77</v>
      </c>
    </row>
    <row r="10500" spans="1:6" x14ac:dyDescent="0.3">
      <c r="A10500" s="299" t="s">
        <v>496</v>
      </c>
      <c r="B10500" s="300">
        <v>29</v>
      </c>
      <c r="C10500" s="299" t="s">
        <v>91</v>
      </c>
      <c r="D10500" s="299" t="s">
        <v>48</v>
      </c>
      <c r="E10500" s="302">
        <v>3.9999999999999982</v>
      </c>
      <c r="F10500" s="299" t="s">
        <v>187</v>
      </c>
    </row>
    <row r="10501" spans="1:6" x14ac:dyDescent="0.3">
      <c r="A10501" s="299" t="s">
        <v>496</v>
      </c>
      <c r="B10501" s="300">
        <v>29</v>
      </c>
      <c r="C10501" s="299" t="s">
        <v>91</v>
      </c>
      <c r="D10501" s="299" t="s">
        <v>48</v>
      </c>
      <c r="E10501" s="302">
        <v>6.0000000000000009</v>
      </c>
      <c r="F10501" s="299" t="s">
        <v>77</v>
      </c>
    </row>
    <row r="10502" spans="1:6" x14ac:dyDescent="0.3">
      <c r="A10502" s="299" t="s">
        <v>496</v>
      </c>
      <c r="B10502" s="300">
        <v>29</v>
      </c>
      <c r="C10502" s="299" t="s">
        <v>91</v>
      </c>
      <c r="D10502" s="299" t="s">
        <v>49</v>
      </c>
      <c r="E10502" s="302">
        <v>337.31578947368416</v>
      </c>
      <c r="F10502" s="299" t="s">
        <v>187</v>
      </c>
    </row>
    <row r="10503" spans="1:6" x14ac:dyDescent="0.3">
      <c r="A10503" s="299" t="s">
        <v>496</v>
      </c>
      <c r="B10503" s="300">
        <v>29</v>
      </c>
      <c r="C10503" s="299" t="s">
        <v>91</v>
      </c>
      <c r="D10503" s="299" t="s">
        <v>49</v>
      </c>
      <c r="E10503" s="302">
        <v>1279.8421052631581</v>
      </c>
      <c r="F10503" s="299" t="s">
        <v>77</v>
      </c>
    </row>
    <row r="10504" spans="1:6" x14ac:dyDescent="0.3">
      <c r="A10504" s="299" t="s">
        <v>496</v>
      </c>
      <c r="B10504" s="300">
        <v>29</v>
      </c>
      <c r="C10504" s="299" t="s">
        <v>91</v>
      </c>
      <c r="D10504" s="299" t="s">
        <v>50</v>
      </c>
      <c r="E10504" s="302">
        <v>5.0000000000000009</v>
      </c>
      <c r="F10504" s="299" t="s">
        <v>187</v>
      </c>
    </row>
    <row r="10505" spans="1:6" x14ac:dyDescent="0.3">
      <c r="A10505" s="299" t="s">
        <v>496</v>
      </c>
      <c r="B10505" s="300">
        <v>29</v>
      </c>
      <c r="C10505" s="299" t="s">
        <v>91</v>
      </c>
      <c r="D10505" s="299" t="s">
        <v>50</v>
      </c>
      <c r="E10505" s="302">
        <v>27.947368421052623</v>
      </c>
      <c r="F10505" s="299" t="s">
        <v>77</v>
      </c>
    </row>
    <row r="10506" spans="1:6" x14ac:dyDescent="0.3">
      <c r="A10506" s="299" t="s">
        <v>496</v>
      </c>
      <c r="B10506" s="300">
        <v>29</v>
      </c>
      <c r="C10506" s="299" t="s">
        <v>91</v>
      </c>
      <c r="D10506" s="299" t="s">
        <v>51</v>
      </c>
      <c r="E10506" s="302">
        <v>5.0000000000000009</v>
      </c>
      <c r="F10506" s="299" t="s">
        <v>187</v>
      </c>
    </row>
    <row r="10507" spans="1:6" x14ac:dyDescent="0.3">
      <c r="A10507" s="299" t="s">
        <v>496</v>
      </c>
      <c r="B10507" s="300">
        <v>29</v>
      </c>
      <c r="C10507" s="299" t="s">
        <v>91</v>
      </c>
      <c r="D10507" s="299" t="s">
        <v>51</v>
      </c>
      <c r="E10507" s="302">
        <v>0.99999999999999956</v>
      </c>
      <c r="F10507" s="299" t="s">
        <v>80</v>
      </c>
    </row>
    <row r="10508" spans="1:6" x14ac:dyDescent="0.3">
      <c r="A10508" s="299" t="s">
        <v>496</v>
      </c>
      <c r="B10508" s="300">
        <v>29</v>
      </c>
      <c r="C10508" s="299" t="s">
        <v>91</v>
      </c>
      <c r="D10508" s="299" t="s">
        <v>51</v>
      </c>
      <c r="E10508" s="302">
        <v>40.105263157894747</v>
      </c>
      <c r="F10508" s="299" t="s">
        <v>77</v>
      </c>
    </row>
    <row r="10509" spans="1:6" x14ac:dyDescent="0.3">
      <c r="A10509" s="299" t="s">
        <v>496</v>
      </c>
      <c r="B10509" s="300">
        <v>29</v>
      </c>
      <c r="C10509" s="299" t="s">
        <v>91</v>
      </c>
      <c r="D10509" s="299" t="s">
        <v>52</v>
      </c>
      <c r="E10509" s="302">
        <v>2081.0526315789471</v>
      </c>
      <c r="F10509" s="299" t="s">
        <v>187</v>
      </c>
    </row>
    <row r="10510" spans="1:6" x14ac:dyDescent="0.3">
      <c r="A10510" s="299" t="s">
        <v>496</v>
      </c>
      <c r="B10510" s="300">
        <v>29</v>
      </c>
      <c r="C10510" s="299" t="s">
        <v>91</v>
      </c>
      <c r="D10510" s="299" t="s">
        <v>52</v>
      </c>
      <c r="E10510" s="302">
        <v>0.78947368421052611</v>
      </c>
      <c r="F10510" s="299" t="s">
        <v>81</v>
      </c>
    </row>
    <row r="10511" spans="1:6" x14ac:dyDescent="0.3">
      <c r="A10511" s="299" t="s">
        <v>496</v>
      </c>
      <c r="B10511" s="300">
        <v>29</v>
      </c>
      <c r="C10511" s="299" t="s">
        <v>91</v>
      </c>
      <c r="D10511" s="299" t="s">
        <v>52</v>
      </c>
      <c r="E10511" s="302">
        <v>5700.8947368421059</v>
      </c>
      <c r="F10511" s="299" t="s">
        <v>77</v>
      </c>
    </row>
    <row r="10512" spans="1:6" x14ac:dyDescent="0.3">
      <c r="A10512" s="299" t="s">
        <v>496</v>
      </c>
      <c r="B10512" s="300">
        <v>29</v>
      </c>
      <c r="C10512" s="299" t="s">
        <v>91</v>
      </c>
      <c r="D10512" s="299" t="s">
        <v>53</v>
      </c>
      <c r="E10512" s="302">
        <v>4144.5263157894733</v>
      </c>
      <c r="F10512" s="299" t="s">
        <v>187</v>
      </c>
    </row>
    <row r="10513" spans="1:6" x14ac:dyDescent="0.3">
      <c r="A10513" s="299" t="s">
        <v>496</v>
      </c>
      <c r="B10513" s="300">
        <v>29</v>
      </c>
      <c r="C10513" s="299" t="s">
        <v>91</v>
      </c>
      <c r="D10513" s="299" t="s">
        <v>53</v>
      </c>
      <c r="E10513" s="302">
        <v>0.99999999999999956</v>
      </c>
      <c r="F10513" s="299" t="s">
        <v>188</v>
      </c>
    </row>
    <row r="10514" spans="1:6" x14ac:dyDescent="0.3">
      <c r="A10514" s="299" t="s">
        <v>496</v>
      </c>
      <c r="B10514" s="300">
        <v>29</v>
      </c>
      <c r="C10514" s="299" t="s">
        <v>91</v>
      </c>
      <c r="D10514" s="299" t="s">
        <v>53</v>
      </c>
      <c r="E10514" s="302">
        <v>5715.5789473684208</v>
      </c>
      <c r="F10514" s="299" t="s">
        <v>77</v>
      </c>
    </row>
    <row r="10515" spans="1:6" x14ac:dyDescent="0.3">
      <c r="A10515" s="299" t="s">
        <v>496</v>
      </c>
      <c r="B10515" s="300">
        <v>29</v>
      </c>
      <c r="C10515" s="299" t="s">
        <v>91</v>
      </c>
      <c r="D10515" s="299" t="s">
        <v>54</v>
      </c>
      <c r="E10515" s="302">
        <v>833.52631578947387</v>
      </c>
      <c r="F10515" s="299" t="s">
        <v>187</v>
      </c>
    </row>
    <row r="10516" spans="1:6" x14ac:dyDescent="0.3">
      <c r="A10516" s="299" t="s">
        <v>496</v>
      </c>
      <c r="B10516" s="300">
        <v>29</v>
      </c>
      <c r="C10516" s="299" t="s">
        <v>91</v>
      </c>
      <c r="D10516" s="299" t="s">
        <v>54</v>
      </c>
      <c r="E10516" s="302">
        <v>5.0000000000000009</v>
      </c>
      <c r="F10516" s="299" t="s">
        <v>81</v>
      </c>
    </row>
    <row r="10517" spans="1:6" x14ac:dyDescent="0.3">
      <c r="A10517" s="299" t="s">
        <v>496</v>
      </c>
      <c r="B10517" s="300">
        <v>29</v>
      </c>
      <c r="C10517" s="299" t="s">
        <v>91</v>
      </c>
      <c r="D10517" s="299" t="s">
        <v>54</v>
      </c>
      <c r="E10517" s="302">
        <v>16.578947368421051</v>
      </c>
      <c r="F10517" s="299" t="s">
        <v>80</v>
      </c>
    </row>
    <row r="10518" spans="1:6" x14ac:dyDescent="0.3">
      <c r="A10518" s="299" t="s">
        <v>496</v>
      </c>
      <c r="B10518" s="300">
        <v>29</v>
      </c>
      <c r="C10518" s="299" t="s">
        <v>91</v>
      </c>
      <c r="D10518" s="299" t="s">
        <v>54</v>
      </c>
      <c r="E10518" s="302">
        <v>1342.5263157894738</v>
      </c>
      <c r="F10518" s="299" t="s">
        <v>77</v>
      </c>
    </row>
    <row r="10519" spans="1:6" x14ac:dyDescent="0.3">
      <c r="A10519" s="299" t="s">
        <v>496</v>
      </c>
      <c r="B10519" s="300">
        <v>29</v>
      </c>
      <c r="C10519" s="299" t="s">
        <v>91</v>
      </c>
      <c r="D10519" s="299" t="s">
        <v>55</v>
      </c>
      <c r="E10519" s="302">
        <v>2472</v>
      </c>
      <c r="F10519" s="299" t="s">
        <v>187</v>
      </c>
    </row>
    <row r="10520" spans="1:6" x14ac:dyDescent="0.3">
      <c r="A10520" s="299" t="s">
        <v>496</v>
      </c>
      <c r="B10520" s="300">
        <v>29</v>
      </c>
      <c r="C10520" s="299" t="s">
        <v>91</v>
      </c>
      <c r="D10520" s="299" t="s">
        <v>55</v>
      </c>
      <c r="E10520" s="302">
        <v>13709.89473684211</v>
      </c>
      <c r="F10520" s="299" t="s">
        <v>77</v>
      </c>
    </row>
    <row r="10521" spans="1:6" x14ac:dyDescent="0.3">
      <c r="A10521" s="299" t="s">
        <v>496</v>
      </c>
      <c r="B10521" s="300">
        <v>29</v>
      </c>
      <c r="C10521" s="299" t="s">
        <v>91</v>
      </c>
      <c r="D10521" s="299" t="s">
        <v>56</v>
      </c>
      <c r="E10521" s="302">
        <v>696.68421052631561</v>
      </c>
      <c r="F10521" s="299" t="s">
        <v>187</v>
      </c>
    </row>
    <row r="10522" spans="1:6" x14ac:dyDescent="0.3">
      <c r="A10522" s="299" t="s">
        <v>496</v>
      </c>
      <c r="B10522" s="300">
        <v>29</v>
      </c>
      <c r="C10522" s="299" t="s">
        <v>91</v>
      </c>
      <c r="D10522" s="299" t="s">
        <v>56</v>
      </c>
      <c r="E10522" s="302">
        <v>2374.2631578947367</v>
      </c>
      <c r="F10522" s="299" t="s">
        <v>77</v>
      </c>
    </row>
    <row r="10523" spans="1:6" x14ac:dyDescent="0.3">
      <c r="A10523" s="299" t="s">
        <v>496</v>
      </c>
      <c r="B10523" s="300">
        <v>29</v>
      </c>
      <c r="C10523" s="299" t="s">
        <v>91</v>
      </c>
      <c r="D10523" s="299" t="s">
        <v>57</v>
      </c>
      <c r="E10523" s="302">
        <v>196.78947368421055</v>
      </c>
      <c r="F10523" s="299" t="s">
        <v>187</v>
      </c>
    </row>
    <row r="10524" spans="1:6" x14ac:dyDescent="0.3">
      <c r="A10524" s="299" t="s">
        <v>496</v>
      </c>
      <c r="B10524" s="300">
        <v>29</v>
      </c>
      <c r="C10524" s="299" t="s">
        <v>91</v>
      </c>
      <c r="D10524" s="299" t="s">
        <v>57</v>
      </c>
      <c r="E10524" s="302">
        <v>249.21052631578951</v>
      </c>
      <c r="F10524" s="299" t="s">
        <v>77</v>
      </c>
    </row>
    <row r="10525" spans="1:6" x14ac:dyDescent="0.3">
      <c r="A10525" s="299" t="s">
        <v>496</v>
      </c>
      <c r="B10525" s="300">
        <v>29</v>
      </c>
      <c r="C10525" s="299" t="s">
        <v>91</v>
      </c>
      <c r="D10525" s="299" t="s">
        <v>58</v>
      </c>
      <c r="E10525" s="302">
        <v>972.68421052631561</v>
      </c>
      <c r="F10525" s="299" t="s">
        <v>187</v>
      </c>
    </row>
    <row r="10526" spans="1:6" x14ac:dyDescent="0.3">
      <c r="A10526" s="299" t="s">
        <v>496</v>
      </c>
      <c r="B10526" s="300">
        <v>29</v>
      </c>
      <c r="C10526" s="299" t="s">
        <v>91</v>
      </c>
      <c r="D10526" s="299" t="s">
        <v>58</v>
      </c>
      <c r="E10526" s="302">
        <v>915.36842105263145</v>
      </c>
      <c r="F10526" s="299" t="s">
        <v>77</v>
      </c>
    </row>
    <row r="10527" spans="1:6" x14ac:dyDescent="0.3">
      <c r="A10527" s="299" t="s">
        <v>496</v>
      </c>
      <c r="B10527" s="300">
        <v>29</v>
      </c>
      <c r="C10527" s="299" t="s">
        <v>91</v>
      </c>
      <c r="D10527" s="299" t="s">
        <v>59</v>
      </c>
      <c r="E10527" s="302">
        <v>1160.5263157894738</v>
      </c>
      <c r="F10527" s="299" t="s">
        <v>187</v>
      </c>
    </row>
    <row r="10528" spans="1:6" x14ac:dyDescent="0.3">
      <c r="A10528" s="299" t="s">
        <v>496</v>
      </c>
      <c r="B10528" s="300">
        <v>29</v>
      </c>
      <c r="C10528" s="299" t="s">
        <v>91</v>
      </c>
      <c r="D10528" s="299" t="s">
        <v>59</v>
      </c>
      <c r="E10528" s="302">
        <v>1139.4736842105262</v>
      </c>
      <c r="F10528" s="299" t="s">
        <v>77</v>
      </c>
    </row>
    <row r="10529" spans="1:6" x14ac:dyDescent="0.3">
      <c r="A10529" s="299" t="s">
        <v>496</v>
      </c>
      <c r="B10529" s="300">
        <v>29</v>
      </c>
      <c r="C10529" s="299" t="s">
        <v>91</v>
      </c>
      <c r="D10529" s="299" t="s">
        <v>60</v>
      </c>
      <c r="E10529" s="302">
        <v>1150.0526315789475</v>
      </c>
      <c r="F10529" s="299" t="s">
        <v>187</v>
      </c>
    </row>
    <row r="10530" spans="1:6" x14ac:dyDescent="0.3">
      <c r="A10530" s="299" t="s">
        <v>496</v>
      </c>
      <c r="B10530" s="300">
        <v>29</v>
      </c>
      <c r="C10530" s="299" t="s">
        <v>91</v>
      </c>
      <c r="D10530" s="299" t="s">
        <v>60</v>
      </c>
      <c r="E10530" s="302">
        <v>3546.894736842105</v>
      </c>
      <c r="F10530" s="299" t="s">
        <v>77</v>
      </c>
    </row>
    <row r="10531" spans="1:6" x14ac:dyDescent="0.3">
      <c r="A10531" s="299" t="s">
        <v>496</v>
      </c>
      <c r="B10531" s="300">
        <v>29</v>
      </c>
      <c r="C10531" s="299" t="s">
        <v>91</v>
      </c>
      <c r="D10531" s="299" t="s">
        <v>61</v>
      </c>
      <c r="E10531" s="302">
        <v>1.9999999999999991</v>
      </c>
      <c r="F10531" s="299" t="s">
        <v>187</v>
      </c>
    </row>
    <row r="10532" spans="1:6" x14ac:dyDescent="0.3">
      <c r="A10532" s="299" t="s">
        <v>496</v>
      </c>
      <c r="B10532" s="300">
        <v>29</v>
      </c>
      <c r="C10532" s="299" t="s">
        <v>91</v>
      </c>
      <c r="D10532" s="299" t="s">
        <v>61</v>
      </c>
      <c r="E10532" s="302">
        <v>118.73684210526318</v>
      </c>
      <c r="F10532" s="299" t="s">
        <v>77</v>
      </c>
    </row>
    <row r="10533" spans="1:6" x14ac:dyDescent="0.3">
      <c r="A10533" s="299" t="s">
        <v>496</v>
      </c>
      <c r="B10533" s="300">
        <v>29</v>
      </c>
      <c r="C10533" s="299" t="s">
        <v>91</v>
      </c>
      <c r="D10533" s="299" t="s">
        <v>62</v>
      </c>
      <c r="E10533" s="302">
        <v>563.21052631578937</v>
      </c>
      <c r="F10533" s="299" t="s">
        <v>187</v>
      </c>
    </row>
    <row r="10534" spans="1:6" x14ac:dyDescent="0.3">
      <c r="A10534" s="299" t="s">
        <v>496</v>
      </c>
      <c r="B10534" s="300">
        <v>29</v>
      </c>
      <c r="C10534" s="299" t="s">
        <v>91</v>
      </c>
      <c r="D10534" s="299" t="s">
        <v>62</v>
      </c>
      <c r="E10534" s="302">
        <v>1506.0526315789475</v>
      </c>
      <c r="F10534" s="299" t="s">
        <v>77</v>
      </c>
    </row>
    <row r="10535" spans="1:6" x14ac:dyDescent="0.3">
      <c r="A10535" s="299" t="s">
        <v>496</v>
      </c>
      <c r="B10535" s="300">
        <v>29</v>
      </c>
      <c r="C10535" s="299" t="s">
        <v>91</v>
      </c>
      <c r="D10535" s="299" t="s">
        <v>63</v>
      </c>
      <c r="E10535" s="302">
        <v>363.89473684210526</v>
      </c>
      <c r="F10535" s="299" t="s">
        <v>187</v>
      </c>
    </row>
    <row r="10536" spans="1:6" x14ac:dyDescent="0.3">
      <c r="A10536" s="299" t="s">
        <v>496</v>
      </c>
      <c r="B10536" s="300">
        <v>29</v>
      </c>
      <c r="C10536" s="299" t="s">
        <v>91</v>
      </c>
      <c r="D10536" s="299" t="s">
        <v>63</v>
      </c>
      <c r="E10536" s="302">
        <v>2029.6315789473679</v>
      </c>
      <c r="F10536" s="299" t="s">
        <v>77</v>
      </c>
    </row>
    <row r="10537" spans="1:6" x14ac:dyDescent="0.3">
      <c r="A10537" s="299" t="s">
        <v>496</v>
      </c>
      <c r="B10537" s="300">
        <v>29</v>
      </c>
      <c r="C10537" s="299" t="s">
        <v>91</v>
      </c>
      <c r="D10537" s="299" t="s">
        <v>64</v>
      </c>
      <c r="E10537" s="302">
        <v>373.94736842105254</v>
      </c>
      <c r="F10537" s="299" t="s">
        <v>187</v>
      </c>
    </row>
    <row r="10538" spans="1:6" x14ac:dyDescent="0.3">
      <c r="A10538" s="299" t="s">
        <v>496</v>
      </c>
      <c r="B10538" s="300">
        <v>29</v>
      </c>
      <c r="C10538" s="299" t="s">
        <v>91</v>
      </c>
      <c r="D10538" s="299" t="s">
        <v>64</v>
      </c>
      <c r="E10538" s="302">
        <v>0.99999999999999956</v>
      </c>
      <c r="F10538" s="299" t="s">
        <v>80</v>
      </c>
    </row>
    <row r="10539" spans="1:6" x14ac:dyDescent="0.3">
      <c r="A10539" s="299" t="s">
        <v>496</v>
      </c>
      <c r="B10539" s="300">
        <v>29</v>
      </c>
      <c r="C10539" s="299" t="s">
        <v>91</v>
      </c>
      <c r="D10539" s="299" t="s">
        <v>64</v>
      </c>
      <c r="E10539" s="302">
        <v>803.31578947368416</v>
      </c>
      <c r="F10539" s="299" t="s">
        <v>77</v>
      </c>
    </row>
    <row r="10540" spans="1:6" x14ac:dyDescent="0.3">
      <c r="A10540" s="299" t="s">
        <v>496</v>
      </c>
      <c r="B10540" s="300">
        <v>29</v>
      </c>
      <c r="C10540" s="299" t="s">
        <v>91</v>
      </c>
      <c r="D10540" s="299" t="s">
        <v>65</v>
      </c>
      <c r="E10540" s="302">
        <v>1496.105263157895</v>
      </c>
      <c r="F10540" s="299" t="s">
        <v>187</v>
      </c>
    </row>
    <row r="10541" spans="1:6" x14ac:dyDescent="0.3">
      <c r="A10541" s="299" t="s">
        <v>496</v>
      </c>
      <c r="B10541" s="300">
        <v>29</v>
      </c>
      <c r="C10541" s="299" t="s">
        <v>91</v>
      </c>
      <c r="D10541" s="299" t="s">
        <v>65</v>
      </c>
      <c r="E10541" s="302">
        <v>1359.0526315789471</v>
      </c>
      <c r="F10541" s="299" t="s">
        <v>77</v>
      </c>
    </row>
    <row r="10542" spans="1:6" x14ac:dyDescent="0.3">
      <c r="A10542" s="299" t="s">
        <v>496</v>
      </c>
      <c r="B10542" s="300">
        <v>29</v>
      </c>
      <c r="C10542" s="299" t="s">
        <v>91</v>
      </c>
      <c r="D10542" s="299" t="s">
        <v>67</v>
      </c>
      <c r="E10542" s="302">
        <v>3.4736842105263159</v>
      </c>
      <c r="F10542" s="299" t="s">
        <v>187</v>
      </c>
    </row>
    <row r="10543" spans="1:6" x14ac:dyDescent="0.3">
      <c r="A10543" s="299" t="s">
        <v>496</v>
      </c>
      <c r="B10543" s="300">
        <v>29</v>
      </c>
      <c r="C10543" s="299" t="s">
        <v>91</v>
      </c>
      <c r="D10543" s="299" t="s">
        <v>67</v>
      </c>
      <c r="E10543" s="302">
        <v>235.05263157894746</v>
      </c>
      <c r="F10543" s="299" t="s">
        <v>77</v>
      </c>
    </row>
    <row r="10544" spans="1:6" x14ac:dyDescent="0.3">
      <c r="A10544" s="299" t="s">
        <v>496</v>
      </c>
      <c r="B10544" s="300">
        <v>29</v>
      </c>
      <c r="C10544" s="299" t="s">
        <v>91</v>
      </c>
      <c r="D10544" s="299" t="s">
        <v>66</v>
      </c>
      <c r="E10544" s="302">
        <v>45.473684210526301</v>
      </c>
      <c r="F10544" s="299" t="s">
        <v>77</v>
      </c>
    </row>
    <row r="10545" spans="1:6" x14ac:dyDescent="0.3">
      <c r="A10545" s="299" t="s">
        <v>496</v>
      </c>
      <c r="B10545" s="300">
        <v>29</v>
      </c>
      <c r="C10545" s="299" t="s">
        <v>92</v>
      </c>
      <c r="D10545" s="299" t="s">
        <v>47</v>
      </c>
      <c r="E10545" s="302">
        <v>46.578947368421041</v>
      </c>
      <c r="F10545" s="299" t="s">
        <v>187</v>
      </c>
    </row>
    <row r="10546" spans="1:6" x14ac:dyDescent="0.3">
      <c r="A10546" s="299" t="s">
        <v>496</v>
      </c>
      <c r="B10546" s="300">
        <v>29</v>
      </c>
      <c r="C10546" s="299" t="s">
        <v>92</v>
      </c>
      <c r="D10546" s="299" t="s">
        <v>47</v>
      </c>
      <c r="E10546" s="302">
        <v>3.0000000000000004</v>
      </c>
      <c r="F10546" s="299" t="s">
        <v>80</v>
      </c>
    </row>
    <row r="10547" spans="1:6" x14ac:dyDescent="0.3">
      <c r="A10547" s="299" t="s">
        <v>496</v>
      </c>
      <c r="B10547" s="300">
        <v>29</v>
      </c>
      <c r="C10547" s="299" t="s">
        <v>92</v>
      </c>
      <c r="D10547" s="299" t="s">
        <v>47</v>
      </c>
      <c r="E10547" s="302">
        <v>28.631578947368428</v>
      </c>
      <c r="F10547" s="299" t="s">
        <v>188</v>
      </c>
    </row>
    <row r="10548" spans="1:6" x14ac:dyDescent="0.3">
      <c r="A10548" s="299" t="s">
        <v>496</v>
      </c>
      <c r="B10548" s="300">
        <v>29</v>
      </c>
      <c r="C10548" s="299" t="s">
        <v>92</v>
      </c>
      <c r="D10548" s="299" t="s">
        <v>47</v>
      </c>
      <c r="E10548" s="302">
        <v>54.421052631578938</v>
      </c>
      <c r="F10548" s="299" t="s">
        <v>77</v>
      </c>
    </row>
    <row r="10549" spans="1:6" x14ac:dyDescent="0.3">
      <c r="A10549" s="299" t="s">
        <v>496</v>
      </c>
      <c r="B10549" s="300">
        <v>29</v>
      </c>
      <c r="C10549" s="299" t="s">
        <v>92</v>
      </c>
      <c r="D10549" s="299" t="s">
        <v>48</v>
      </c>
      <c r="E10549" s="302">
        <v>0.99999999999999956</v>
      </c>
      <c r="F10549" s="299" t="s">
        <v>187</v>
      </c>
    </row>
    <row r="10550" spans="1:6" x14ac:dyDescent="0.3">
      <c r="A10550" s="299" t="s">
        <v>496</v>
      </c>
      <c r="B10550" s="300">
        <v>29</v>
      </c>
      <c r="C10550" s="299" t="s">
        <v>92</v>
      </c>
      <c r="D10550" s="299" t="s">
        <v>48</v>
      </c>
      <c r="E10550" s="302">
        <v>1.9999999999999991</v>
      </c>
      <c r="F10550" s="299" t="s">
        <v>77</v>
      </c>
    </row>
    <row r="10551" spans="1:6" x14ac:dyDescent="0.3">
      <c r="A10551" s="299" t="s">
        <v>496</v>
      </c>
      <c r="B10551" s="300">
        <v>29</v>
      </c>
      <c r="C10551" s="299" t="s">
        <v>92</v>
      </c>
      <c r="D10551" s="299" t="s">
        <v>49</v>
      </c>
      <c r="E10551" s="302">
        <v>316.26315789473676</v>
      </c>
      <c r="F10551" s="299" t="s">
        <v>187</v>
      </c>
    </row>
    <row r="10552" spans="1:6" x14ac:dyDescent="0.3">
      <c r="A10552" s="299" t="s">
        <v>496</v>
      </c>
      <c r="B10552" s="300">
        <v>29</v>
      </c>
      <c r="C10552" s="299" t="s">
        <v>92</v>
      </c>
      <c r="D10552" s="299" t="s">
        <v>49</v>
      </c>
      <c r="E10552" s="302">
        <v>628.57894736842104</v>
      </c>
      <c r="F10552" s="299" t="s">
        <v>77</v>
      </c>
    </row>
    <row r="10553" spans="1:6" x14ac:dyDescent="0.3">
      <c r="A10553" s="299" t="s">
        <v>496</v>
      </c>
      <c r="B10553" s="300">
        <v>29</v>
      </c>
      <c r="C10553" s="299" t="s">
        <v>92</v>
      </c>
      <c r="D10553" s="299" t="s">
        <v>50</v>
      </c>
      <c r="E10553" s="302">
        <v>6.0000000000000009</v>
      </c>
      <c r="F10553" s="299" t="s">
        <v>187</v>
      </c>
    </row>
    <row r="10554" spans="1:6" x14ac:dyDescent="0.3">
      <c r="A10554" s="299" t="s">
        <v>496</v>
      </c>
      <c r="B10554" s="300">
        <v>29</v>
      </c>
      <c r="C10554" s="299" t="s">
        <v>92</v>
      </c>
      <c r="D10554" s="299" t="s">
        <v>50</v>
      </c>
      <c r="E10554" s="302">
        <v>22.999999999999996</v>
      </c>
      <c r="F10554" s="299" t="s">
        <v>77</v>
      </c>
    </row>
    <row r="10555" spans="1:6" x14ac:dyDescent="0.3">
      <c r="A10555" s="299" t="s">
        <v>496</v>
      </c>
      <c r="B10555" s="300">
        <v>29</v>
      </c>
      <c r="C10555" s="299" t="s">
        <v>92</v>
      </c>
      <c r="D10555" s="299" t="s">
        <v>51</v>
      </c>
      <c r="E10555" s="302">
        <v>5.0000000000000009</v>
      </c>
      <c r="F10555" s="299" t="s">
        <v>187</v>
      </c>
    </row>
    <row r="10556" spans="1:6" x14ac:dyDescent="0.3">
      <c r="A10556" s="299" t="s">
        <v>496</v>
      </c>
      <c r="B10556" s="300">
        <v>29</v>
      </c>
      <c r="C10556" s="299" t="s">
        <v>92</v>
      </c>
      <c r="D10556" s="299" t="s">
        <v>51</v>
      </c>
      <c r="E10556" s="302">
        <v>26.578947368421055</v>
      </c>
      <c r="F10556" s="299" t="s">
        <v>77</v>
      </c>
    </row>
    <row r="10557" spans="1:6" x14ac:dyDescent="0.3">
      <c r="A10557" s="299" t="s">
        <v>496</v>
      </c>
      <c r="B10557" s="300">
        <v>29</v>
      </c>
      <c r="C10557" s="299" t="s">
        <v>92</v>
      </c>
      <c r="D10557" s="299" t="s">
        <v>52</v>
      </c>
      <c r="E10557" s="302">
        <v>1778.7894736842106</v>
      </c>
      <c r="F10557" s="299" t="s">
        <v>187</v>
      </c>
    </row>
    <row r="10558" spans="1:6" x14ac:dyDescent="0.3">
      <c r="A10558" s="299" t="s">
        <v>496</v>
      </c>
      <c r="B10558" s="300">
        <v>29</v>
      </c>
      <c r="C10558" s="299" t="s">
        <v>92</v>
      </c>
      <c r="D10558" s="299" t="s">
        <v>52</v>
      </c>
      <c r="E10558" s="302">
        <v>0.78947368421052611</v>
      </c>
      <c r="F10558" s="299" t="s">
        <v>81</v>
      </c>
    </row>
    <row r="10559" spans="1:6" x14ac:dyDescent="0.3">
      <c r="A10559" s="299" t="s">
        <v>496</v>
      </c>
      <c r="B10559" s="300">
        <v>29</v>
      </c>
      <c r="C10559" s="299" t="s">
        <v>92</v>
      </c>
      <c r="D10559" s="299" t="s">
        <v>52</v>
      </c>
      <c r="E10559" s="302">
        <v>1450.3684210526314</v>
      </c>
      <c r="F10559" s="299" t="s">
        <v>77</v>
      </c>
    </row>
    <row r="10560" spans="1:6" x14ac:dyDescent="0.3">
      <c r="A10560" s="299" t="s">
        <v>496</v>
      </c>
      <c r="B10560" s="300">
        <v>29</v>
      </c>
      <c r="C10560" s="299" t="s">
        <v>92</v>
      </c>
      <c r="D10560" s="299" t="s">
        <v>53</v>
      </c>
      <c r="E10560" s="302">
        <v>2167.3684210526317</v>
      </c>
      <c r="F10560" s="299" t="s">
        <v>187</v>
      </c>
    </row>
    <row r="10561" spans="1:6" x14ac:dyDescent="0.3">
      <c r="A10561" s="299" t="s">
        <v>496</v>
      </c>
      <c r="B10561" s="300">
        <v>29</v>
      </c>
      <c r="C10561" s="299" t="s">
        <v>92</v>
      </c>
      <c r="D10561" s="299" t="s">
        <v>53</v>
      </c>
      <c r="E10561" s="302">
        <v>3008.105263157895</v>
      </c>
      <c r="F10561" s="299" t="s">
        <v>77</v>
      </c>
    </row>
    <row r="10562" spans="1:6" x14ac:dyDescent="0.3">
      <c r="A10562" s="299" t="s">
        <v>496</v>
      </c>
      <c r="B10562" s="300">
        <v>29</v>
      </c>
      <c r="C10562" s="299" t="s">
        <v>92</v>
      </c>
      <c r="D10562" s="299" t="s">
        <v>54</v>
      </c>
      <c r="E10562" s="302">
        <v>361.36842105263156</v>
      </c>
      <c r="F10562" s="299" t="s">
        <v>187</v>
      </c>
    </row>
    <row r="10563" spans="1:6" x14ac:dyDescent="0.3">
      <c r="A10563" s="299" t="s">
        <v>496</v>
      </c>
      <c r="B10563" s="300">
        <v>29</v>
      </c>
      <c r="C10563" s="299" t="s">
        <v>92</v>
      </c>
      <c r="D10563" s="299" t="s">
        <v>54</v>
      </c>
      <c r="E10563" s="302">
        <v>1.9999999999999991</v>
      </c>
      <c r="F10563" s="299" t="s">
        <v>81</v>
      </c>
    </row>
    <row r="10564" spans="1:6" x14ac:dyDescent="0.3">
      <c r="A10564" s="299" t="s">
        <v>496</v>
      </c>
      <c r="B10564" s="300">
        <v>29</v>
      </c>
      <c r="C10564" s="299" t="s">
        <v>92</v>
      </c>
      <c r="D10564" s="299" t="s">
        <v>54</v>
      </c>
      <c r="E10564" s="302">
        <v>13.526315789473685</v>
      </c>
      <c r="F10564" s="299" t="s">
        <v>80</v>
      </c>
    </row>
    <row r="10565" spans="1:6" x14ac:dyDescent="0.3">
      <c r="A10565" s="299" t="s">
        <v>496</v>
      </c>
      <c r="B10565" s="300">
        <v>29</v>
      </c>
      <c r="C10565" s="299" t="s">
        <v>92</v>
      </c>
      <c r="D10565" s="299" t="s">
        <v>54</v>
      </c>
      <c r="E10565" s="302">
        <v>906.78947368421041</v>
      </c>
      <c r="F10565" s="299" t="s">
        <v>77</v>
      </c>
    </row>
    <row r="10566" spans="1:6" x14ac:dyDescent="0.3">
      <c r="A10566" s="299" t="s">
        <v>496</v>
      </c>
      <c r="B10566" s="300">
        <v>29</v>
      </c>
      <c r="C10566" s="299" t="s">
        <v>92</v>
      </c>
      <c r="D10566" s="299" t="s">
        <v>55</v>
      </c>
      <c r="E10566" s="302">
        <v>2140.105263157895</v>
      </c>
      <c r="F10566" s="299" t="s">
        <v>187</v>
      </c>
    </row>
    <row r="10567" spans="1:6" x14ac:dyDescent="0.3">
      <c r="A10567" s="299" t="s">
        <v>496</v>
      </c>
      <c r="B10567" s="300">
        <v>29</v>
      </c>
      <c r="C10567" s="299" t="s">
        <v>92</v>
      </c>
      <c r="D10567" s="299" t="s">
        <v>55</v>
      </c>
      <c r="E10567" s="302">
        <v>5432.2105263157891</v>
      </c>
      <c r="F10567" s="299" t="s">
        <v>77</v>
      </c>
    </row>
    <row r="10568" spans="1:6" x14ac:dyDescent="0.3">
      <c r="A10568" s="299" t="s">
        <v>496</v>
      </c>
      <c r="B10568" s="300">
        <v>29</v>
      </c>
      <c r="C10568" s="299" t="s">
        <v>92</v>
      </c>
      <c r="D10568" s="299" t="s">
        <v>56</v>
      </c>
      <c r="E10568" s="302">
        <v>786.31578947368428</v>
      </c>
      <c r="F10568" s="299" t="s">
        <v>187</v>
      </c>
    </row>
    <row r="10569" spans="1:6" x14ac:dyDescent="0.3">
      <c r="A10569" s="299" t="s">
        <v>496</v>
      </c>
      <c r="B10569" s="300">
        <v>29</v>
      </c>
      <c r="C10569" s="299" t="s">
        <v>92</v>
      </c>
      <c r="D10569" s="299" t="s">
        <v>56</v>
      </c>
      <c r="E10569" s="302">
        <v>2078.1578947368421</v>
      </c>
      <c r="F10569" s="299" t="s">
        <v>77</v>
      </c>
    </row>
    <row r="10570" spans="1:6" x14ac:dyDescent="0.3">
      <c r="A10570" s="299" t="s">
        <v>496</v>
      </c>
      <c r="B10570" s="300">
        <v>29</v>
      </c>
      <c r="C10570" s="299" t="s">
        <v>92</v>
      </c>
      <c r="D10570" s="299" t="s">
        <v>57</v>
      </c>
      <c r="E10570" s="302">
        <v>166.42105263157887</v>
      </c>
      <c r="F10570" s="299" t="s">
        <v>187</v>
      </c>
    </row>
    <row r="10571" spans="1:6" x14ac:dyDescent="0.3">
      <c r="A10571" s="299" t="s">
        <v>496</v>
      </c>
      <c r="B10571" s="300">
        <v>29</v>
      </c>
      <c r="C10571" s="299" t="s">
        <v>92</v>
      </c>
      <c r="D10571" s="299" t="s">
        <v>57</v>
      </c>
      <c r="E10571" s="302">
        <v>274.36842105263156</v>
      </c>
      <c r="F10571" s="299" t="s">
        <v>77</v>
      </c>
    </row>
    <row r="10572" spans="1:6" x14ac:dyDescent="0.3">
      <c r="A10572" s="299" t="s">
        <v>496</v>
      </c>
      <c r="B10572" s="300">
        <v>29</v>
      </c>
      <c r="C10572" s="299" t="s">
        <v>92</v>
      </c>
      <c r="D10572" s="299" t="s">
        <v>58</v>
      </c>
      <c r="E10572" s="302">
        <v>1531.4736842105265</v>
      </c>
      <c r="F10572" s="299" t="s">
        <v>187</v>
      </c>
    </row>
    <row r="10573" spans="1:6" x14ac:dyDescent="0.3">
      <c r="A10573" s="299" t="s">
        <v>496</v>
      </c>
      <c r="B10573" s="300">
        <v>29</v>
      </c>
      <c r="C10573" s="299" t="s">
        <v>92</v>
      </c>
      <c r="D10573" s="299" t="s">
        <v>58</v>
      </c>
      <c r="E10573" s="302">
        <v>666.73684210526335</v>
      </c>
      <c r="F10573" s="299" t="s">
        <v>77</v>
      </c>
    </row>
    <row r="10574" spans="1:6" x14ac:dyDescent="0.3">
      <c r="A10574" s="299" t="s">
        <v>496</v>
      </c>
      <c r="B10574" s="300">
        <v>29</v>
      </c>
      <c r="C10574" s="299" t="s">
        <v>92</v>
      </c>
      <c r="D10574" s="299" t="s">
        <v>59</v>
      </c>
      <c r="E10574" s="302">
        <v>1733.4210526315787</v>
      </c>
      <c r="F10574" s="299" t="s">
        <v>187</v>
      </c>
    </row>
    <row r="10575" spans="1:6" x14ac:dyDescent="0.3">
      <c r="A10575" s="299" t="s">
        <v>496</v>
      </c>
      <c r="B10575" s="300">
        <v>29</v>
      </c>
      <c r="C10575" s="299" t="s">
        <v>92</v>
      </c>
      <c r="D10575" s="299" t="s">
        <v>59</v>
      </c>
      <c r="E10575" s="302">
        <v>1654.5263157894733</v>
      </c>
      <c r="F10575" s="299" t="s">
        <v>77</v>
      </c>
    </row>
    <row r="10576" spans="1:6" x14ac:dyDescent="0.3">
      <c r="A10576" s="299" t="s">
        <v>496</v>
      </c>
      <c r="B10576" s="300">
        <v>29</v>
      </c>
      <c r="C10576" s="299" t="s">
        <v>92</v>
      </c>
      <c r="D10576" s="299" t="s">
        <v>60</v>
      </c>
      <c r="E10576" s="302">
        <v>1191.0526315789475</v>
      </c>
      <c r="F10576" s="299" t="s">
        <v>187</v>
      </c>
    </row>
    <row r="10577" spans="1:6" x14ac:dyDescent="0.3">
      <c r="A10577" s="299" t="s">
        <v>496</v>
      </c>
      <c r="B10577" s="300">
        <v>29</v>
      </c>
      <c r="C10577" s="299" t="s">
        <v>92</v>
      </c>
      <c r="D10577" s="299" t="s">
        <v>60</v>
      </c>
      <c r="E10577" s="302">
        <v>0.21052631578947367</v>
      </c>
      <c r="F10577" s="299" t="s">
        <v>80</v>
      </c>
    </row>
    <row r="10578" spans="1:6" x14ac:dyDescent="0.3">
      <c r="A10578" s="299" t="s">
        <v>496</v>
      </c>
      <c r="B10578" s="300">
        <v>29</v>
      </c>
      <c r="C10578" s="299" t="s">
        <v>92</v>
      </c>
      <c r="D10578" s="299" t="s">
        <v>60</v>
      </c>
      <c r="E10578" s="302">
        <v>2787.4210526315792</v>
      </c>
      <c r="F10578" s="299" t="s">
        <v>77</v>
      </c>
    </row>
    <row r="10579" spans="1:6" x14ac:dyDescent="0.3">
      <c r="A10579" s="299" t="s">
        <v>496</v>
      </c>
      <c r="B10579" s="300">
        <v>29</v>
      </c>
      <c r="C10579" s="299" t="s">
        <v>92</v>
      </c>
      <c r="D10579" s="299" t="s">
        <v>61</v>
      </c>
      <c r="E10579" s="302">
        <v>6.0000000000000009</v>
      </c>
      <c r="F10579" s="299" t="s">
        <v>187</v>
      </c>
    </row>
    <row r="10580" spans="1:6" x14ac:dyDescent="0.3">
      <c r="A10580" s="299" t="s">
        <v>496</v>
      </c>
      <c r="B10580" s="300">
        <v>29</v>
      </c>
      <c r="C10580" s="299" t="s">
        <v>92</v>
      </c>
      <c r="D10580" s="299" t="s">
        <v>61</v>
      </c>
      <c r="E10580" s="302">
        <v>79.789473684210506</v>
      </c>
      <c r="F10580" s="299" t="s">
        <v>77</v>
      </c>
    </row>
    <row r="10581" spans="1:6" x14ac:dyDescent="0.3">
      <c r="A10581" s="299" t="s">
        <v>496</v>
      </c>
      <c r="B10581" s="300">
        <v>29</v>
      </c>
      <c r="C10581" s="299" t="s">
        <v>92</v>
      </c>
      <c r="D10581" s="299" t="s">
        <v>62</v>
      </c>
      <c r="E10581" s="302">
        <v>486.73684210526307</v>
      </c>
      <c r="F10581" s="299" t="s">
        <v>187</v>
      </c>
    </row>
    <row r="10582" spans="1:6" x14ac:dyDescent="0.3">
      <c r="A10582" s="299" t="s">
        <v>496</v>
      </c>
      <c r="B10582" s="300">
        <v>29</v>
      </c>
      <c r="C10582" s="299" t="s">
        <v>92</v>
      </c>
      <c r="D10582" s="299" t="s">
        <v>62</v>
      </c>
      <c r="E10582" s="302">
        <v>926.00000000000011</v>
      </c>
      <c r="F10582" s="299" t="s">
        <v>77</v>
      </c>
    </row>
    <row r="10583" spans="1:6" x14ac:dyDescent="0.3">
      <c r="A10583" s="299" t="s">
        <v>496</v>
      </c>
      <c r="B10583" s="300">
        <v>29</v>
      </c>
      <c r="C10583" s="299" t="s">
        <v>92</v>
      </c>
      <c r="D10583" s="299" t="s">
        <v>63</v>
      </c>
      <c r="E10583" s="302">
        <v>510.9473684210526</v>
      </c>
      <c r="F10583" s="299" t="s">
        <v>187</v>
      </c>
    </row>
    <row r="10584" spans="1:6" x14ac:dyDescent="0.3">
      <c r="A10584" s="299" t="s">
        <v>496</v>
      </c>
      <c r="B10584" s="300">
        <v>29</v>
      </c>
      <c r="C10584" s="299" t="s">
        <v>92</v>
      </c>
      <c r="D10584" s="299" t="s">
        <v>63</v>
      </c>
      <c r="E10584" s="302">
        <v>894.15789473684231</v>
      </c>
      <c r="F10584" s="299" t="s">
        <v>77</v>
      </c>
    </row>
    <row r="10585" spans="1:6" x14ac:dyDescent="0.3">
      <c r="A10585" s="299" t="s">
        <v>496</v>
      </c>
      <c r="B10585" s="300">
        <v>29</v>
      </c>
      <c r="C10585" s="299" t="s">
        <v>92</v>
      </c>
      <c r="D10585" s="299" t="s">
        <v>64</v>
      </c>
      <c r="E10585" s="302">
        <v>340.15789473684208</v>
      </c>
      <c r="F10585" s="299" t="s">
        <v>187</v>
      </c>
    </row>
    <row r="10586" spans="1:6" x14ac:dyDescent="0.3">
      <c r="A10586" s="299" t="s">
        <v>496</v>
      </c>
      <c r="B10586" s="300">
        <v>29</v>
      </c>
      <c r="C10586" s="299" t="s">
        <v>92</v>
      </c>
      <c r="D10586" s="299" t="s">
        <v>64</v>
      </c>
      <c r="E10586" s="302">
        <v>0.99999999999999956</v>
      </c>
      <c r="F10586" s="299" t="s">
        <v>80</v>
      </c>
    </row>
    <row r="10587" spans="1:6" x14ac:dyDescent="0.3">
      <c r="A10587" s="299" t="s">
        <v>496</v>
      </c>
      <c r="B10587" s="300">
        <v>29</v>
      </c>
      <c r="C10587" s="299" t="s">
        <v>92</v>
      </c>
      <c r="D10587" s="299" t="s">
        <v>64</v>
      </c>
      <c r="E10587" s="302">
        <v>429.63157894736833</v>
      </c>
      <c r="F10587" s="299" t="s">
        <v>77</v>
      </c>
    </row>
    <row r="10588" spans="1:6" x14ac:dyDescent="0.3">
      <c r="A10588" s="299" t="s">
        <v>496</v>
      </c>
      <c r="B10588" s="300">
        <v>29</v>
      </c>
      <c r="C10588" s="299" t="s">
        <v>92</v>
      </c>
      <c r="D10588" s="299" t="s">
        <v>65</v>
      </c>
      <c r="E10588" s="302">
        <v>855.31578947368416</v>
      </c>
      <c r="F10588" s="299" t="s">
        <v>187</v>
      </c>
    </row>
    <row r="10589" spans="1:6" x14ac:dyDescent="0.3">
      <c r="A10589" s="299" t="s">
        <v>496</v>
      </c>
      <c r="B10589" s="300">
        <v>29</v>
      </c>
      <c r="C10589" s="299" t="s">
        <v>92</v>
      </c>
      <c r="D10589" s="299" t="s">
        <v>65</v>
      </c>
      <c r="E10589" s="302">
        <v>678.26315789473688</v>
      </c>
      <c r="F10589" s="299" t="s">
        <v>77</v>
      </c>
    </row>
    <row r="10590" spans="1:6" x14ac:dyDescent="0.3">
      <c r="A10590" s="299" t="s">
        <v>496</v>
      </c>
      <c r="B10590" s="300">
        <v>29</v>
      </c>
      <c r="C10590" s="299" t="s">
        <v>92</v>
      </c>
      <c r="D10590" s="299" t="s">
        <v>67</v>
      </c>
      <c r="E10590" s="302">
        <v>1.9999999999999991</v>
      </c>
      <c r="F10590" s="299" t="s">
        <v>187</v>
      </c>
    </row>
    <row r="10591" spans="1:6" x14ac:dyDescent="0.3">
      <c r="A10591" s="299" t="s">
        <v>496</v>
      </c>
      <c r="B10591" s="300">
        <v>29</v>
      </c>
      <c r="C10591" s="299" t="s">
        <v>92</v>
      </c>
      <c r="D10591" s="299" t="s">
        <v>67</v>
      </c>
      <c r="E10591" s="302">
        <v>106.26315789473686</v>
      </c>
      <c r="F10591" s="299" t="s">
        <v>77</v>
      </c>
    </row>
    <row r="10592" spans="1:6" x14ac:dyDescent="0.3">
      <c r="A10592" s="299" t="s">
        <v>496</v>
      </c>
      <c r="B10592" s="300">
        <v>29</v>
      </c>
      <c r="C10592" s="299" t="s">
        <v>92</v>
      </c>
      <c r="D10592" s="299" t="s">
        <v>66</v>
      </c>
      <c r="E10592" s="302">
        <v>17.000000000000004</v>
      </c>
      <c r="F10592" s="299" t="s">
        <v>77</v>
      </c>
    </row>
    <row r="10593" spans="1:6" x14ac:dyDescent="0.3">
      <c r="A10593" s="299" t="s">
        <v>496</v>
      </c>
      <c r="B10593" s="300">
        <v>30</v>
      </c>
      <c r="C10593" s="299" t="s">
        <v>91</v>
      </c>
      <c r="D10593" s="299" t="s">
        <v>47</v>
      </c>
      <c r="E10593" s="302">
        <v>204.63157894736835</v>
      </c>
      <c r="F10593" s="299" t="s">
        <v>187</v>
      </c>
    </row>
    <row r="10594" spans="1:6" x14ac:dyDescent="0.3">
      <c r="A10594" s="299" t="s">
        <v>496</v>
      </c>
      <c r="B10594" s="300">
        <v>30</v>
      </c>
      <c r="C10594" s="299" t="s">
        <v>91</v>
      </c>
      <c r="D10594" s="299" t="s">
        <v>47</v>
      </c>
      <c r="E10594" s="302">
        <v>108.73684210526315</v>
      </c>
      <c r="F10594" s="299" t="s">
        <v>80</v>
      </c>
    </row>
    <row r="10595" spans="1:6" x14ac:dyDescent="0.3">
      <c r="A10595" s="299" t="s">
        <v>496</v>
      </c>
      <c r="B10595" s="300">
        <v>30</v>
      </c>
      <c r="C10595" s="299" t="s">
        <v>91</v>
      </c>
      <c r="D10595" s="299" t="s">
        <v>47</v>
      </c>
      <c r="E10595" s="302">
        <v>148.63157894736838</v>
      </c>
      <c r="F10595" s="299" t="s">
        <v>188</v>
      </c>
    </row>
    <row r="10596" spans="1:6" x14ac:dyDescent="0.3">
      <c r="A10596" s="299" t="s">
        <v>496</v>
      </c>
      <c r="B10596" s="300">
        <v>30</v>
      </c>
      <c r="C10596" s="299" t="s">
        <v>91</v>
      </c>
      <c r="D10596" s="299" t="s">
        <v>47</v>
      </c>
      <c r="E10596" s="302">
        <v>826.47368421052636</v>
      </c>
      <c r="F10596" s="299" t="s">
        <v>77</v>
      </c>
    </row>
    <row r="10597" spans="1:6" x14ac:dyDescent="0.3">
      <c r="A10597" s="299" t="s">
        <v>496</v>
      </c>
      <c r="B10597" s="300">
        <v>30</v>
      </c>
      <c r="C10597" s="299" t="s">
        <v>91</v>
      </c>
      <c r="D10597" s="299" t="s">
        <v>48</v>
      </c>
      <c r="E10597" s="302">
        <v>1.9999999999999991</v>
      </c>
      <c r="F10597" s="299" t="s">
        <v>187</v>
      </c>
    </row>
    <row r="10598" spans="1:6" x14ac:dyDescent="0.3">
      <c r="A10598" s="299" t="s">
        <v>496</v>
      </c>
      <c r="B10598" s="300">
        <v>30</v>
      </c>
      <c r="C10598" s="299" t="s">
        <v>91</v>
      </c>
      <c r="D10598" s="299" t="s">
        <v>48</v>
      </c>
      <c r="E10598" s="302">
        <v>14.210526315789469</v>
      </c>
      <c r="F10598" s="299" t="s">
        <v>77</v>
      </c>
    </row>
    <row r="10599" spans="1:6" x14ac:dyDescent="0.3">
      <c r="A10599" s="299" t="s">
        <v>496</v>
      </c>
      <c r="B10599" s="300">
        <v>30</v>
      </c>
      <c r="C10599" s="299" t="s">
        <v>91</v>
      </c>
      <c r="D10599" s="299" t="s">
        <v>49</v>
      </c>
      <c r="E10599" s="302">
        <v>225.73684210526312</v>
      </c>
      <c r="F10599" s="299" t="s">
        <v>187</v>
      </c>
    </row>
    <row r="10600" spans="1:6" x14ac:dyDescent="0.3">
      <c r="A10600" s="299" t="s">
        <v>496</v>
      </c>
      <c r="B10600" s="300">
        <v>30</v>
      </c>
      <c r="C10600" s="299" t="s">
        <v>91</v>
      </c>
      <c r="D10600" s="299" t="s">
        <v>49</v>
      </c>
      <c r="E10600" s="302">
        <v>5179.8421052631575</v>
      </c>
      <c r="F10600" s="299" t="s">
        <v>77</v>
      </c>
    </row>
    <row r="10601" spans="1:6" x14ac:dyDescent="0.3">
      <c r="A10601" s="299" t="s">
        <v>496</v>
      </c>
      <c r="B10601" s="300">
        <v>30</v>
      </c>
      <c r="C10601" s="299" t="s">
        <v>91</v>
      </c>
      <c r="D10601" s="299" t="s">
        <v>50</v>
      </c>
      <c r="E10601" s="302">
        <v>5.1052631578947372</v>
      </c>
      <c r="F10601" s="299" t="s">
        <v>77</v>
      </c>
    </row>
    <row r="10602" spans="1:6" x14ac:dyDescent="0.3">
      <c r="A10602" s="299" t="s">
        <v>496</v>
      </c>
      <c r="B10602" s="300">
        <v>30</v>
      </c>
      <c r="C10602" s="299" t="s">
        <v>91</v>
      </c>
      <c r="D10602" s="299" t="s">
        <v>51</v>
      </c>
      <c r="E10602" s="302">
        <v>3.0000000000000004</v>
      </c>
      <c r="F10602" s="299" t="s">
        <v>187</v>
      </c>
    </row>
    <row r="10603" spans="1:6" x14ac:dyDescent="0.3">
      <c r="A10603" s="299" t="s">
        <v>496</v>
      </c>
      <c r="B10603" s="300">
        <v>30</v>
      </c>
      <c r="C10603" s="299" t="s">
        <v>91</v>
      </c>
      <c r="D10603" s="299" t="s">
        <v>51</v>
      </c>
      <c r="E10603" s="302">
        <v>102.9473684210526</v>
      </c>
      <c r="F10603" s="299" t="s">
        <v>77</v>
      </c>
    </row>
    <row r="10604" spans="1:6" x14ac:dyDescent="0.3">
      <c r="A10604" s="299" t="s">
        <v>496</v>
      </c>
      <c r="B10604" s="300">
        <v>30</v>
      </c>
      <c r="C10604" s="299" t="s">
        <v>91</v>
      </c>
      <c r="D10604" s="299" t="s">
        <v>52</v>
      </c>
      <c r="E10604" s="302">
        <v>769.21052631578971</v>
      </c>
      <c r="F10604" s="299" t="s">
        <v>187</v>
      </c>
    </row>
    <row r="10605" spans="1:6" x14ac:dyDescent="0.3">
      <c r="A10605" s="299" t="s">
        <v>496</v>
      </c>
      <c r="B10605" s="300">
        <v>30</v>
      </c>
      <c r="C10605" s="299" t="s">
        <v>91</v>
      </c>
      <c r="D10605" s="299" t="s">
        <v>52</v>
      </c>
      <c r="E10605" s="302">
        <v>4457.78947368421</v>
      </c>
      <c r="F10605" s="299" t="s">
        <v>77</v>
      </c>
    </row>
    <row r="10606" spans="1:6" x14ac:dyDescent="0.3">
      <c r="A10606" s="299" t="s">
        <v>496</v>
      </c>
      <c r="B10606" s="300">
        <v>30</v>
      </c>
      <c r="C10606" s="299" t="s">
        <v>91</v>
      </c>
      <c r="D10606" s="299" t="s">
        <v>53</v>
      </c>
      <c r="E10606" s="302">
        <v>2985.9473684210525</v>
      </c>
      <c r="F10606" s="299" t="s">
        <v>187</v>
      </c>
    </row>
    <row r="10607" spans="1:6" x14ac:dyDescent="0.3">
      <c r="A10607" s="299" t="s">
        <v>496</v>
      </c>
      <c r="B10607" s="300">
        <v>30</v>
      </c>
      <c r="C10607" s="299" t="s">
        <v>91</v>
      </c>
      <c r="D10607" s="299" t="s">
        <v>53</v>
      </c>
      <c r="E10607" s="302">
        <v>0.99999999999999956</v>
      </c>
      <c r="F10607" s="299" t="s">
        <v>188</v>
      </c>
    </row>
    <row r="10608" spans="1:6" x14ac:dyDescent="0.3">
      <c r="A10608" s="299" t="s">
        <v>496</v>
      </c>
      <c r="B10608" s="300">
        <v>30</v>
      </c>
      <c r="C10608" s="299" t="s">
        <v>91</v>
      </c>
      <c r="D10608" s="299" t="s">
        <v>53</v>
      </c>
      <c r="E10608" s="302">
        <v>6274.1578947368425</v>
      </c>
      <c r="F10608" s="299" t="s">
        <v>77</v>
      </c>
    </row>
    <row r="10609" spans="1:6" x14ac:dyDescent="0.3">
      <c r="A10609" s="299" t="s">
        <v>496</v>
      </c>
      <c r="B10609" s="300">
        <v>30</v>
      </c>
      <c r="C10609" s="299" t="s">
        <v>91</v>
      </c>
      <c r="D10609" s="299" t="s">
        <v>54</v>
      </c>
      <c r="E10609" s="302">
        <v>409.4736842105263</v>
      </c>
      <c r="F10609" s="299" t="s">
        <v>187</v>
      </c>
    </row>
    <row r="10610" spans="1:6" x14ac:dyDescent="0.3">
      <c r="A10610" s="299" t="s">
        <v>496</v>
      </c>
      <c r="B10610" s="300">
        <v>30</v>
      </c>
      <c r="C10610" s="299" t="s">
        <v>91</v>
      </c>
      <c r="D10610" s="299" t="s">
        <v>54</v>
      </c>
      <c r="E10610" s="302">
        <v>4.0526315789473673</v>
      </c>
      <c r="F10610" s="299" t="s">
        <v>80</v>
      </c>
    </row>
    <row r="10611" spans="1:6" x14ac:dyDescent="0.3">
      <c r="A10611" s="299" t="s">
        <v>496</v>
      </c>
      <c r="B10611" s="300">
        <v>30</v>
      </c>
      <c r="C10611" s="299" t="s">
        <v>91</v>
      </c>
      <c r="D10611" s="299" t="s">
        <v>54</v>
      </c>
      <c r="E10611" s="302">
        <v>2568.105263157895</v>
      </c>
      <c r="F10611" s="299" t="s">
        <v>77</v>
      </c>
    </row>
    <row r="10612" spans="1:6" x14ac:dyDescent="0.3">
      <c r="A10612" s="299" t="s">
        <v>496</v>
      </c>
      <c r="B10612" s="300">
        <v>30</v>
      </c>
      <c r="C10612" s="299" t="s">
        <v>91</v>
      </c>
      <c r="D10612" s="299" t="s">
        <v>55</v>
      </c>
      <c r="E10612" s="302">
        <v>1220.1052631578948</v>
      </c>
      <c r="F10612" s="299" t="s">
        <v>187</v>
      </c>
    </row>
    <row r="10613" spans="1:6" x14ac:dyDescent="0.3">
      <c r="A10613" s="299" t="s">
        <v>496</v>
      </c>
      <c r="B10613" s="300">
        <v>30</v>
      </c>
      <c r="C10613" s="299" t="s">
        <v>91</v>
      </c>
      <c r="D10613" s="299" t="s">
        <v>55</v>
      </c>
      <c r="E10613" s="302">
        <v>5960.1578947368425</v>
      </c>
      <c r="F10613" s="299" t="s">
        <v>77</v>
      </c>
    </row>
    <row r="10614" spans="1:6" x14ac:dyDescent="0.3">
      <c r="A10614" s="299" t="s">
        <v>496</v>
      </c>
      <c r="B10614" s="300">
        <v>30</v>
      </c>
      <c r="C10614" s="299" t="s">
        <v>91</v>
      </c>
      <c r="D10614" s="299" t="s">
        <v>56</v>
      </c>
      <c r="E10614" s="302">
        <v>115.78947368421056</v>
      </c>
      <c r="F10614" s="299" t="s">
        <v>187</v>
      </c>
    </row>
    <row r="10615" spans="1:6" x14ac:dyDescent="0.3">
      <c r="A10615" s="299" t="s">
        <v>496</v>
      </c>
      <c r="B10615" s="300">
        <v>30</v>
      </c>
      <c r="C10615" s="299" t="s">
        <v>91</v>
      </c>
      <c r="D10615" s="299" t="s">
        <v>56</v>
      </c>
      <c r="E10615" s="302">
        <v>335.42105263157896</v>
      </c>
      <c r="F10615" s="299" t="s">
        <v>77</v>
      </c>
    </row>
    <row r="10616" spans="1:6" x14ac:dyDescent="0.3">
      <c r="A10616" s="299" t="s">
        <v>496</v>
      </c>
      <c r="B10616" s="300">
        <v>30</v>
      </c>
      <c r="C10616" s="299" t="s">
        <v>91</v>
      </c>
      <c r="D10616" s="299" t="s">
        <v>57</v>
      </c>
      <c r="E10616" s="302">
        <v>45.315789473684212</v>
      </c>
      <c r="F10616" s="299" t="s">
        <v>187</v>
      </c>
    </row>
    <row r="10617" spans="1:6" x14ac:dyDescent="0.3">
      <c r="A10617" s="299" t="s">
        <v>496</v>
      </c>
      <c r="B10617" s="300">
        <v>30</v>
      </c>
      <c r="C10617" s="299" t="s">
        <v>91</v>
      </c>
      <c r="D10617" s="299" t="s">
        <v>57</v>
      </c>
      <c r="E10617" s="302">
        <v>63.368421052631561</v>
      </c>
      <c r="F10617" s="299" t="s">
        <v>77</v>
      </c>
    </row>
    <row r="10618" spans="1:6" x14ac:dyDescent="0.3">
      <c r="A10618" s="299" t="s">
        <v>496</v>
      </c>
      <c r="B10618" s="300">
        <v>30</v>
      </c>
      <c r="C10618" s="299" t="s">
        <v>91</v>
      </c>
      <c r="D10618" s="299" t="s">
        <v>58</v>
      </c>
      <c r="E10618" s="302">
        <v>107.8421052631579</v>
      </c>
      <c r="F10618" s="299" t="s">
        <v>187</v>
      </c>
    </row>
    <row r="10619" spans="1:6" x14ac:dyDescent="0.3">
      <c r="A10619" s="299" t="s">
        <v>496</v>
      </c>
      <c r="B10619" s="300">
        <v>30</v>
      </c>
      <c r="C10619" s="299" t="s">
        <v>91</v>
      </c>
      <c r="D10619" s="299" t="s">
        <v>58</v>
      </c>
      <c r="E10619" s="302">
        <v>144.52631578947367</v>
      </c>
      <c r="F10619" s="299" t="s">
        <v>77</v>
      </c>
    </row>
    <row r="10620" spans="1:6" x14ac:dyDescent="0.3">
      <c r="A10620" s="299" t="s">
        <v>496</v>
      </c>
      <c r="B10620" s="300">
        <v>30</v>
      </c>
      <c r="C10620" s="299" t="s">
        <v>91</v>
      </c>
      <c r="D10620" s="299" t="s">
        <v>59</v>
      </c>
      <c r="E10620" s="302">
        <v>174.36842105263162</v>
      </c>
      <c r="F10620" s="299" t="s">
        <v>187</v>
      </c>
    </row>
    <row r="10621" spans="1:6" x14ac:dyDescent="0.3">
      <c r="A10621" s="299" t="s">
        <v>496</v>
      </c>
      <c r="B10621" s="300">
        <v>30</v>
      </c>
      <c r="C10621" s="299" t="s">
        <v>91</v>
      </c>
      <c r="D10621" s="299" t="s">
        <v>59</v>
      </c>
      <c r="E10621" s="302">
        <v>471.73684210526312</v>
      </c>
      <c r="F10621" s="299" t="s">
        <v>77</v>
      </c>
    </row>
    <row r="10622" spans="1:6" x14ac:dyDescent="0.3">
      <c r="A10622" s="299" t="s">
        <v>496</v>
      </c>
      <c r="B10622" s="300">
        <v>30</v>
      </c>
      <c r="C10622" s="299" t="s">
        <v>91</v>
      </c>
      <c r="D10622" s="299" t="s">
        <v>60</v>
      </c>
      <c r="E10622" s="302">
        <v>372.00000000000006</v>
      </c>
      <c r="F10622" s="299" t="s">
        <v>187</v>
      </c>
    </row>
    <row r="10623" spans="1:6" x14ac:dyDescent="0.3">
      <c r="A10623" s="299" t="s">
        <v>496</v>
      </c>
      <c r="B10623" s="300">
        <v>30</v>
      </c>
      <c r="C10623" s="299" t="s">
        <v>91</v>
      </c>
      <c r="D10623" s="299" t="s">
        <v>60</v>
      </c>
      <c r="E10623" s="302">
        <v>2251.3684210526317</v>
      </c>
      <c r="F10623" s="299" t="s">
        <v>77</v>
      </c>
    </row>
    <row r="10624" spans="1:6" x14ac:dyDescent="0.3">
      <c r="A10624" s="299" t="s">
        <v>496</v>
      </c>
      <c r="B10624" s="300">
        <v>30</v>
      </c>
      <c r="C10624" s="299" t="s">
        <v>91</v>
      </c>
      <c r="D10624" s="299" t="s">
        <v>61</v>
      </c>
      <c r="E10624" s="302">
        <v>200.78947368421052</v>
      </c>
      <c r="F10624" s="299" t="s">
        <v>77</v>
      </c>
    </row>
    <row r="10625" spans="1:6" x14ac:dyDescent="0.3">
      <c r="A10625" s="299" t="s">
        <v>496</v>
      </c>
      <c r="B10625" s="300">
        <v>30</v>
      </c>
      <c r="C10625" s="299" t="s">
        <v>91</v>
      </c>
      <c r="D10625" s="299" t="s">
        <v>62</v>
      </c>
      <c r="E10625" s="302">
        <v>197.31578947368425</v>
      </c>
      <c r="F10625" s="299" t="s">
        <v>187</v>
      </c>
    </row>
    <row r="10626" spans="1:6" x14ac:dyDescent="0.3">
      <c r="A10626" s="299" t="s">
        <v>496</v>
      </c>
      <c r="B10626" s="300">
        <v>30</v>
      </c>
      <c r="C10626" s="299" t="s">
        <v>91</v>
      </c>
      <c r="D10626" s="299" t="s">
        <v>62</v>
      </c>
      <c r="E10626" s="302">
        <v>707.63157894736833</v>
      </c>
      <c r="F10626" s="299" t="s">
        <v>77</v>
      </c>
    </row>
    <row r="10627" spans="1:6" x14ac:dyDescent="0.3">
      <c r="A10627" s="299" t="s">
        <v>496</v>
      </c>
      <c r="B10627" s="300">
        <v>30</v>
      </c>
      <c r="C10627" s="299" t="s">
        <v>91</v>
      </c>
      <c r="D10627" s="299" t="s">
        <v>63</v>
      </c>
      <c r="E10627" s="302">
        <v>71.05263157894737</v>
      </c>
      <c r="F10627" s="299" t="s">
        <v>187</v>
      </c>
    </row>
    <row r="10628" spans="1:6" x14ac:dyDescent="0.3">
      <c r="A10628" s="299" t="s">
        <v>496</v>
      </c>
      <c r="B10628" s="300">
        <v>30</v>
      </c>
      <c r="C10628" s="299" t="s">
        <v>91</v>
      </c>
      <c r="D10628" s="299" t="s">
        <v>63</v>
      </c>
      <c r="E10628" s="302">
        <v>1006.7894736842109</v>
      </c>
      <c r="F10628" s="299" t="s">
        <v>77</v>
      </c>
    </row>
    <row r="10629" spans="1:6" x14ac:dyDescent="0.3">
      <c r="A10629" s="299" t="s">
        <v>496</v>
      </c>
      <c r="B10629" s="300">
        <v>30</v>
      </c>
      <c r="C10629" s="299" t="s">
        <v>91</v>
      </c>
      <c r="D10629" s="299" t="s">
        <v>64</v>
      </c>
      <c r="E10629" s="302">
        <v>67.842105263157904</v>
      </c>
      <c r="F10629" s="299" t="s">
        <v>187</v>
      </c>
    </row>
    <row r="10630" spans="1:6" x14ac:dyDescent="0.3">
      <c r="A10630" s="299" t="s">
        <v>496</v>
      </c>
      <c r="B10630" s="300">
        <v>30</v>
      </c>
      <c r="C10630" s="299" t="s">
        <v>91</v>
      </c>
      <c r="D10630" s="299" t="s">
        <v>64</v>
      </c>
      <c r="E10630" s="302">
        <v>389.31578947368416</v>
      </c>
      <c r="F10630" s="299" t="s">
        <v>77</v>
      </c>
    </row>
    <row r="10631" spans="1:6" x14ac:dyDescent="0.3">
      <c r="A10631" s="299" t="s">
        <v>496</v>
      </c>
      <c r="B10631" s="300">
        <v>30</v>
      </c>
      <c r="C10631" s="299" t="s">
        <v>91</v>
      </c>
      <c r="D10631" s="299" t="s">
        <v>65</v>
      </c>
      <c r="E10631" s="302">
        <v>637.36842105263156</v>
      </c>
      <c r="F10631" s="299" t="s">
        <v>187</v>
      </c>
    </row>
    <row r="10632" spans="1:6" x14ac:dyDescent="0.3">
      <c r="A10632" s="299" t="s">
        <v>496</v>
      </c>
      <c r="B10632" s="300">
        <v>30</v>
      </c>
      <c r="C10632" s="299" t="s">
        <v>91</v>
      </c>
      <c r="D10632" s="299" t="s">
        <v>65</v>
      </c>
      <c r="E10632" s="302">
        <v>0.99999999999999956</v>
      </c>
      <c r="F10632" s="299" t="s">
        <v>80</v>
      </c>
    </row>
    <row r="10633" spans="1:6" x14ac:dyDescent="0.3">
      <c r="A10633" s="299" t="s">
        <v>496</v>
      </c>
      <c r="B10633" s="300">
        <v>30</v>
      </c>
      <c r="C10633" s="299" t="s">
        <v>91</v>
      </c>
      <c r="D10633" s="299" t="s">
        <v>65</v>
      </c>
      <c r="E10633" s="302">
        <v>477.42105263157896</v>
      </c>
      <c r="F10633" s="299" t="s">
        <v>77</v>
      </c>
    </row>
    <row r="10634" spans="1:6" x14ac:dyDescent="0.3">
      <c r="A10634" s="299" t="s">
        <v>496</v>
      </c>
      <c r="B10634" s="300">
        <v>30</v>
      </c>
      <c r="C10634" s="299" t="s">
        <v>91</v>
      </c>
      <c r="D10634" s="299" t="s">
        <v>67</v>
      </c>
      <c r="E10634" s="302">
        <v>3.0000000000000004</v>
      </c>
      <c r="F10634" s="299" t="s">
        <v>187</v>
      </c>
    </row>
    <row r="10635" spans="1:6" x14ac:dyDescent="0.3">
      <c r="A10635" s="299" t="s">
        <v>496</v>
      </c>
      <c r="B10635" s="300">
        <v>30</v>
      </c>
      <c r="C10635" s="299" t="s">
        <v>91</v>
      </c>
      <c r="D10635" s="299" t="s">
        <v>67</v>
      </c>
      <c r="E10635" s="302">
        <v>41.947368421052623</v>
      </c>
      <c r="F10635" s="299" t="s">
        <v>77</v>
      </c>
    </row>
    <row r="10636" spans="1:6" x14ac:dyDescent="0.3">
      <c r="A10636" s="299" t="s">
        <v>496</v>
      </c>
      <c r="B10636" s="300">
        <v>30</v>
      </c>
      <c r="C10636" s="299" t="s">
        <v>91</v>
      </c>
      <c r="D10636" s="299" t="s">
        <v>66</v>
      </c>
      <c r="E10636" s="302">
        <v>0.99999999999999956</v>
      </c>
      <c r="F10636" s="299" t="s">
        <v>187</v>
      </c>
    </row>
    <row r="10637" spans="1:6" x14ac:dyDescent="0.3">
      <c r="A10637" s="299" t="s">
        <v>496</v>
      </c>
      <c r="B10637" s="300">
        <v>30</v>
      </c>
      <c r="C10637" s="299" t="s">
        <v>91</v>
      </c>
      <c r="D10637" s="299" t="s">
        <v>66</v>
      </c>
      <c r="E10637" s="302">
        <v>3.9999999999999982</v>
      </c>
      <c r="F10637" s="299" t="s">
        <v>77</v>
      </c>
    </row>
    <row r="10638" spans="1:6" x14ac:dyDescent="0.3">
      <c r="A10638" s="299" t="s">
        <v>496</v>
      </c>
      <c r="B10638" s="300">
        <v>30</v>
      </c>
      <c r="C10638" s="299" t="s">
        <v>92</v>
      </c>
      <c r="D10638" s="299" t="s">
        <v>47</v>
      </c>
      <c r="E10638" s="302">
        <v>39.21052631578948</v>
      </c>
      <c r="F10638" s="299" t="s">
        <v>187</v>
      </c>
    </row>
    <row r="10639" spans="1:6" x14ac:dyDescent="0.3">
      <c r="A10639" s="299" t="s">
        <v>496</v>
      </c>
      <c r="B10639" s="300">
        <v>30</v>
      </c>
      <c r="C10639" s="299" t="s">
        <v>92</v>
      </c>
      <c r="D10639" s="299" t="s">
        <v>47</v>
      </c>
      <c r="E10639" s="302">
        <v>7.9999999999999964</v>
      </c>
      <c r="F10639" s="299" t="s">
        <v>80</v>
      </c>
    </row>
    <row r="10640" spans="1:6" x14ac:dyDescent="0.3">
      <c r="A10640" s="299" t="s">
        <v>496</v>
      </c>
      <c r="B10640" s="300">
        <v>30</v>
      </c>
      <c r="C10640" s="299" t="s">
        <v>92</v>
      </c>
      <c r="D10640" s="299" t="s">
        <v>47</v>
      </c>
      <c r="E10640" s="302">
        <v>18.473684210526315</v>
      </c>
      <c r="F10640" s="299" t="s">
        <v>188</v>
      </c>
    </row>
    <row r="10641" spans="1:6" x14ac:dyDescent="0.3">
      <c r="A10641" s="299" t="s">
        <v>496</v>
      </c>
      <c r="B10641" s="300">
        <v>30</v>
      </c>
      <c r="C10641" s="299" t="s">
        <v>92</v>
      </c>
      <c r="D10641" s="299" t="s">
        <v>47</v>
      </c>
      <c r="E10641" s="302">
        <v>151.42105263157893</v>
      </c>
      <c r="F10641" s="299" t="s">
        <v>77</v>
      </c>
    </row>
    <row r="10642" spans="1:6" x14ac:dyDescent="0.3">
      <c r="A10642" s="299" t="s">
        <v>496</v>
      </c>
      <c r="B10642" s="300">
        <v>30</v>
      </c>
      <c r="C10642" s="299" t="s">
        <v>92</v>
      </c>
      <c r="D10642" s="299" t="s">
        <v>48</v>
      </c>
      <c r="E10642" s="302">
        <v>6.0000000000000009</v>
      </c>
      <c r="F10642" s="299" t="s">
        <v>77</v>
      </c>
    </row>
    <row r="10643" spans="1:6" x14ac:dyDescent="0.3">
      <c r="A10643" s="299" t="s">
        <v>496</v>
      </c>
      <c r="B10643" s="300">
        <v>30</v>
      </c>
      <c r="C10643" s="299" t="s">
        <v>92</v>
      </c>
      <c r="D10643" s="299" t="s">
        <v>49</v>
      </c>
      <c r="E10643" s="302">
        <v>78.000000000000028</v>
      </c>
      <c r="F10643" s="299" t="s">
        <v>187</v>
      </c>
    </row>
    <row r="10644" spans="1:6" x14ac:dyDescent="0.3">
      <c r="A10644" s="299" t="s">
        <v>496</v>
      </c>
      <c r="B10644" s="300">
        <v>30</v>
      </c>
      <c r="C10644" s="299" t="s">
        <v>92</v>
      </c>
      <c r="D10644" s="299" t="s">
        <v>49</v>
      </c>
      <c r="E10644" s="302">
        <v>1238.4736842105262</v>
      </c>
      <c r="F10644" s="299" t="s">
        <v>77</v>
      </c>
    </row>
    <row r="10645" spans="1:6" x14ac:dyDescent="0.3">
      <c r="A10645" s="299" t="s">
        <v>496</v>
      </c>
      <c r="B10645" s="300">
        <v>30</v>
      </c>
      <c r="C10645" s="299" t="s">
        <v>92</v>
      </c>
      <c r="D10645" s="299" t="s">
        <v>50</v>
      </c>
      <c r="E10645" s="302">
        <v>0.99999999999999956</v>
      </c>
      <c r="F10645" s="299" t="s">
        <v>187</v>
      </c>
    </row>
    <row r="10646" spans="1:6" x14ac:dyDescent="0.3">
      <c r="A10646" s="299" t="s">
        <v>496</v>
      </c>
      <c r="B10646" s="300">
        <v>30</v>
      </c>
      <c r="C10646" s="299" t="s">
        <v>92</v>
      </c>
      <c r="D10646" s="299" t="s">
        <v>50</v>
      </c>
      <c r="E10646" s="302">
        <v>5.0000000000000009</v>
      </c>
      <c r="F10646" s="299" t="s">
        <v>77</v>
      </c>
    </row>
    <row r="10647" spans="1:6" x14ac:dyDescent="0.3">
      <c r="A10647" s="299" t="s">
        <v>496</v>
      </c>
      <c r="B10647" s="300">
        <v>30</v>
      </c>
      <c r="C10647" s="299" t="s">
        <v>92</v>
      </c>
      <c r="D10647" s="299" t="s">
        <v>51</v>
      </c>
      <c r="E10647" s="302">
        <v>0.99999999999999956</v>
      </c>
      <c r="F10647" s="299" t="s">
        <v>187</v>
      </c>
    </row>
    <row r="10648" spans="1:6" x14ac:dyDescent="0.3">
      <c r="A10648" s="299" t="s">
        <v>496</v>
      </c>
      <c r="B10648" s="300">
        <v>30</v>
      </c>
      <c r="C10648" s="299" t="s">
        <v>92</v>
      </c>
      <c r="D10648" s="299" t="s">
        <v>51</v>
      </c>
      <c r="E10648" s="302">
        <v>16.368421052631579</v>
      </c>
      <c r="F10648" s="299" t="s">
        <v>77</v>
      </c>
    </row>
    <row r="10649" spans="1:6" x14ac:dyDescent="0.3">
      <c r="A10649" s="299" t="s">
        <v>496</v>
      </c>
      <c r="B10649" s="300">
        <v>30</v>
      </c>
      <c r="C10649" s="299" t="s">
        <v>92</v>
      </c>
      <c r="D10649" s="299" t="s">
        <v>52</v>
      </c>
      <c r="E10649" s="302">
        <v>332.78947368421052</v>
      </c>
      <c r="F10649" s="299" t="s">
        <v>187</v>
      </c>
    </row>
    <row r="10650" spans="1:6" x14ac:dyDescent="0.3">
      <c r="A10650" s="299" t="s">
        <v>496</v>
      </c>
      <c r="B10650" s="300">
        <v>30</v>
      </c>
      <c r="C10650" s="299" t="s">
        <v>92</v>
      </c>
      <c r="D10650" s="299" t="s">
        <v>52</v>
      </c>
      <c r="E10650" s="302">
        <v>0.99999999999999956</v>
      </c>
      <c r="F10650" s="299" t="s">
        <v>80</v>
      </c>
    </row>
    <row r="10651" spans="1:6" x14ac:dyDescent="0.3">
      <c r="A10651" s="299" t="s">
        <v>496</v>
      </c>
      <c r="B10651" s="300">
        <v>30</v>
      </c>
      <c r="C10651" s="299" t="s">
        <v>92</v>
      </c>
      <c r="D10651" s="299" t="s">
        <v>52</v>
      </c>
      <c r="E10651" s="302">
        <v>777.15789473684231</v>
      </c>
      <c r="F10651" s="299" t="s">
        <v>77</v>
      </c>
    </row>
    <row r="10652" spans="1:6" x14ac:dyDescent="0.3">
      <c r="A10652" s="299" t="s">
        <v>496</v>
      </c>
      <c r="B10652" s="300">
        <v>30</v>
      </c>
      <c r="C10652" s="299" t="s">
        <v>92</v>
      </c>
      <c r="D10652" s="299" t="s">
        <v>53</v>
      </c>
      <c r="E10652" s="302">
        <v>420.68421052631572</v>
      </c>
      <c r="F10652" s="299" t="s">
        <v>187</v>
      </c>
    </row>
    <row r="10653" spans="1:6" x14ac:dyDescent="0.3">
      <c r="A10653" s="299" t="s">
        <v>496</v>
      </c>
      <c r="B10653" s="300">
        <v>30</v>
      </c>
      <c r="C10653" s="299" t="s">
        <v>92</v>
      </c>
      <c r="D10653" s="299" t="s">
        <v>53</v>
      </c>
      <c r="E10653" s="302">
        <v>1477.0526315789473</v>
      </c>
      <c r="F10653" s="299" t="s">
        <v>77</v>
      </c>
    </row>
    <row r="10654" spans="1:6" x14ac:dyDescent="0.3">
      <c r="A10654" s="299" t="s">
        <v>496</v>
      </c>
      <c r="B10654" s="300">
        <v>30</v>
      </c>
      <c r="C10654" s="299" t="s">
        <v>92</v>
      </c>
      <c r="D10654" s="299" t="s">
        <v>54</v>
      </c>
      <c r="E10654" s="302">
        <v>251.36842105263167</v>
      </c>
      <c r="F10654" s="299" t="s">
        <v>187</v>
      </c>
    </row>
    <row r="10655" spans="1:6" x14ac:dyDescent="0.3">
      <c r="A10655" s="299" t="s">
        <v>496</v>
      </c>
      <c r="B10655" s="300">
        <v>30</v>
      </c>
      <c r="C10655" s="299" t="s">
        <v>92</v>
      </c>
      <c r="D10655" s="299" t="s">
        <v>54</v>
      </c>
      <c r="E10655" s="302">
        <v>2.7368421052631575</v>
      </c>
      <c r="F10655" s="299" t="s">
        <v>80</v>
      </c>
    </row>
    <row r="10656" spans="1:6" x14ac:dyDescent="0.3">
      <c r="A10656" s="299" t="s">
        <v>496</v>
      </c>
      <c r="B10656" s="300">
        <v>30</v>
      </c>
      <c r="C10656" s="299" t="s">
        <v>92</v>
      </c>
      <c r="D10656" s="299" t="s">
        <v>54</v>
      </c>
      <c r="E10656" s="302">
        <v>2087.8947368421054</v>
      </c>
      <c r="F10656" s="299" t="s">
        <v>77</v>
      </c>
    </row>
    <row r="10657" spans="1:6" x14ac:dyDescent="0.3">
      <c r="A10657" s="299" t="s">
        <v>496</v>
      </c>
      <c r="B10657" s="300">
        <v>30</v>
      </c>
      <c r="C10657" s="299" t="s">
        <v>92</v>
      </c>
      <c r="D10657" s="299" t="s">
        <v>55</v>
      </c>
      <c r="E10657" s="302">
        <v>339.36842105263162</v>
      </c>
      <c r="F10657" s="299" t="s">
        <v>187</v>
      </c>
    </row>
    <row r="10658" spans="1:6" x14ac:dyDescent="0.3">
      <c r="A10658" s="299" t="s">
        <v>496</v>
      </c>
      <c r="B10658" s="300">
        <v>30</v>
      </c>
      <c r="C10658" s="299" t="s">
        <v>92</v>
      </c>
      <c r="D10658" s="299" t="s">
        <v>55</v>
      </c>
      <c r="E10658" s="302">
        <v>1406.4736842105262</v>
      </c>
      <c r="F10658" s="299" t="s">
        <v>77</v>
      </c>
    </row>
    <row r="10659" spans="1:6" x14ac:dyDescent="0.3">
      <c r="A10659" s="299" t="s">
        <v>496</v>
      </c>
      <c r="B10659" s="300">
        <v>30</v>
      </c>
      <c r="C10659" s="299" t="s">
        <v>92</v>
      </c>
      <c r="D10659" s="299" t="s">
        <v>56</v>
      </c>
      <c r="E10659" s="302">
        <v>71.263157894736835</v>
      </c>
      <c r="F10659" s="299" t="s">
        <v>187</v>
      </c>
    </row>
    <row r="10660" spans="1:6" x14ac:dyDescent="0.3">
      <c r="A10660" s="299" t="s">
        <v>496</v>
      </c>
      <c r="B10660" s="300">
        <v>30</v>
      </c>
      <c r="C10660" s="299" t="s">
        <v>92</v>
      </c>
      <c r="D10660" s="299" t="s">
        <v>56</v>
      </c>
      <c r="E10660" s="302">
        <v>153.5263157894737</v>
      </c>
      <c r="F10660" s="299" t="s">
        <v>77</v>
      </c>
    </row>
    <row r="10661" spans="1:6" x14ac:dyDescent="0.3">
      <c r="A10661" s="299" t="s">
        <v>496</v>
      </c>
      <c r="B10661" s="300">
        <v>30</v>
      </c>
      <c r="C10661" s="299" t="s">
        <v>92</v>
      </c>
      <c r="D10661" s="299" t="s">
        <v>57</v>
      </c>
      <c r="E10661" s="302">
        <v>13.999999999999995</v>
      </c>
      <c r="F10661" s="299" t="s">
        <v>187</v>
      </c>
    </row>
    <row r="10662" spans="1:6" x14ac:dyDescent="0.3">
      <c r="A10662" s="299" t="s">
        <v>496</v>
      </c>
      <c r="B10662" s="300">
        <v>30</v>
      </c>
      <c r="C10662" s="299" t="s">
        <v>92</v>
      </c>
      <c r="D10662" s="299" t="s">
        <v>57</v>
      </c>
      <c r="E10662" s="302">
        <v>41.631578947368418</v>
      </c>
      <c r="F10662" s="299" t="s">
        <v>77</v>
      </c>
    </row>
    <row r="10663" spans="1:6" x14ac:dyDescent="0.3">
      <c r="A10663" s="299" t="s">
        <v>496</v>
      </c>
      <c r="B10663" s="300">
        <v>30</v>
      </c>
      <c r="C10663" s="299" t="s">
        <v>92</v>
      </c>
      <c r="D10663" s="299" t="s">
        <v>58</v>
      </c>
      <c r="E10663" s="302">
        <v>103.15789473684208</v>
      </c>
      <c r="F10663" s="299" t="s">
        <v>187</v>
      </c>
    </row>
    <row r="10664" spans="1:6" x14ac:dyDescent="0.3">
      <c r="A10664" s="299" t="s">
        <v>496</v>
      </c>
      <c r="B10664" s="300">
        <v>30</v>
      </c>
      <c r="C10664" s="299" t="s">
        <v>92</v>
      </c>
      <c r="D10664" s="299" t="s">
        <v>58</v>
      </c>
      <c r="E10664" s="302">
        <v>79.263157894736864</v>
      </c>
      <c r="F10664" s="299" t="s">
        <v>77</v>
      </c>
    </row>
    <row r="10665" spans="1:6" x14ac:dyDescent="0.3">
      <c r="A10665" s="299" t="s">
        <v>496</v>
      </c>
      <c r="B10665" s="300">
        <v>30</v>
      </c>
      <c r="C10665" s="299" t="s">
        <v>92</v>
      </c>
      <c r="D10665" s="299" t="s">
        <v>59</v>
      </c>
      <c r="E10665" s="302">
        <v>145.26315789473685</v>
      </c>
      <c r="F10665" s="299" t="s">
        <v>187</v>
      </c>
    </row>
    <row r="10666" spans="1:6" x14ac:dyDescent="0.3">
      <c r="A10666" s="299" t="s">
        <v>496</v>
      </c>
      <c r="B10666" s="300">
        <v>30</v>
      </c>
      <c r="C10666" s="299" t="s">
        <v>92</v>
      </c>
      <c r="D10666" s="299" t="s">
        <v>59</v>
      </c>
      <c r="E10666" s="302">
        <v>207.21052631578945</v>
      </c>
      <c r="F10666" s="299" t="s">
        <v>77</v>
      </c>
    </row>
    <row r="10667" spans="1:6" x14ac:dyDescent="0.3">
      <c r="A10667" s="299" t="s">
        <v>496</v>
      </c>
      <c r="B10667" s="300">
        <v>30</v>
      </c>
      <c r="C10667" s="299" t="s">
        <v>92</v>
      </c>
      <c r="D10667" s="299" t="s">
        <v>60</v>
      </c>
      <c r="E10667" s="302">
        <v>166.63157894736838</v>
      </c>
      <c r="F10667" s="299" t="s">
        <v>187</v>
      </c>
    </row>
    <row r="10668" spans="1:6" x14ac:dyDescent="0.3">
      <c r="A10668" s="299" t="s">
        <v>496</v>
      </c>
      <c r="B10668" s="300">
        <v>30</v>
      </c>
      <c r="C10668" s="299" t="s">
        <v>92</v>
      </c>
      <c r="D10668" s="299" t="s">
        <v>60</v>
      </c>
      <c r="E10668" s="302">
        <v>409.99999999999994</v>
      </c>
      <c r="F10668" s="299" t="s">
        <v>77</v>
      </c>
    </row>
    <row r="10669" spans="1:6" x14ac:dyDescent="0.3">
      <c r="A10669" s="299" t="s">
        <v>496</v>
      </c>
      <c r="B10669" s="300">
        <v>30</v>
      </c>
      <c r="C10669" s="299" t="s">
        <v>92</v>
      </c>
      <c r="D10669" s="299" t="s">
        <v>61</v>
      </c>
      <c r="E10669" s="302">
        <v>0.99999999999999956</v>
      </c>
      <c r="F10669" s="299" t="s">
        <v>187</v>
      </c>
    </row>
    <row r="10670" spans="1:6" x14ac:dyDescent="0.3">
      <c r="A10670" s="299" t="s">
        <v>496</v>
      </c>
      <c r="B10670" s="300">
        <v>30</v>
      </c>
      <c r="C10670" s="299" t="s">
        <v>92</v>
      </c>
      <c r="D10670" s="299" t="s">
        <v>61</v>
      </c>
      <c r="E10670" s="302">
        <v>46.84210526315789</v>
      </c>
      <c r="F10670" s="299" t="s">
        <v>77</v>
      </c>
    </row>
    <row r="10671" spans="1:6" x14ac:dyDescent="0.3">
      <c r="A10671" s="299" t="s">
        <v>496</v>
      </c>
      <c r="B10671" s="300">
        <v>30</v>
      </c>
      <c r="C10671" s="299" t="s">
        <v>92</v>
      </c>
      <c r="D10671" s="299" t="s">
        <v>62</v>
      </c>
      <c r="E10671" s="302">
        <v>97.736842105263179</v>
      </c>
      <c r="F10671" s="299" t="s">
        <v>187</v>
      </c>
    </row>
    <row r="10672" spans="1:6" x14ac:dyDescent="0.3">
      <c r="A10672" s="299" t="s">
        <v>496</v>
      </c>
      <c r="B10672" s="300">
        <v>30</v>
      </c>
      <c r="C10672" s="299" t="s">
        <v>92</v>
      </c>
      <c r="D10672" s="299" t="s">
        <v>62</v>
      </c>
      <c r="E10672" s="302">
        <v>402</v>
      </c>
      <c r="F10672" s="299" t="s">
        <v>77</v>
      </c>
    </row>
    <row r="10673" spans="1:6" x14ac:dyDescent="0.3">
      <c r="A10673" s="299" t="s">
        <v>496</v>
      </c>
      <c r="B10673" s="300">
        <v>30</v>
      </c>
      <c r="C10673" s="299" t="s">
        <v>92</v>
      </c>
      <c r="D10673" s="299" t="s">
        <v>63</v>
      </c>
      <c r="E10673" s="302">
        <v>76.736842105263179</v>
      </c>
      <c r="F10673" s="299" t="s">
        <v>187</v>
      </c>
    </row>
    <row r="10674" spans="1:6" x14ac:dyDescent="0.3">
      <c r="A10674" s="299" t="s">
        <v>496</v>
      </c>
      <c r="B10674" s="300">
        <v>30</v>
      </c>
      <c r="C10674" s="299" t="s">
        <v>92</v>
      </c>
      <c r="D10674" s="299" t="s">
        <v>63</v>
      </c>
      <c r="E10674" s="302">
        <v>422.52631578947359</v>
      </c>
      <c r="F10674" s="299" t="s">
        <v>77</v>
      </c>
    </row>
    <row r="10675" spans="1:6" x14ac:dyDescent="0.3">
      <c r="A10675" s="299" t="s">
        <v>496</v>
      </c>
      <c r="B10675" s="300">
        <v>30</v>
      </c>
      <c r="C10675" s="299" t="s">
        <v>92</v>
      </c>
      <c r="D10675" s="299" t="s">
        <v>64</v>
      </c>
      <c r="E10675" s="302">
        <v>39.578947368421062</v>
      </c>
      <c r="F10675" s="299" t="s">
        <v>187</v>
      </c>
    </row>
    <row r="10676" spans="1:6" x14ac:dyDescent="0.3">
      <c r="A10676" s="299" t="s">
        <v>496</v>
      </c>
      <c r="B10676" s="300">
        <v>30</v>
      </c>
      <c r="C10676" s="299" t="s">
        <v>92</v>
      </c>
      <c r="D10676" s="299" t="s">
        <v>64</v>
      </c>
      <c r="E10676" s="302">
        <v>0.84210526315789447</v>
      </c>
      <c r="F10676" s="299" t="s">
        <v>80</v>
      </c>
    </row>
    <row r="10677" spans="1:6" x14ac:dyDescent="0.3">
      <c r="A10677" s="299" t="s">
        <v>496</v>
      </c>
      <c r="B10677" s="300">
        <v>30</v>
      </c>
      <c r="C10677" s="299" t="s">
        <v>92</v>
      </c>
      <c r="D10677" s="299" t="s">
        <v>64</v>
      </c>
      <c r="E10677" s="302">
        <v>184.52631578947364</v>
      </c>
      <c r="F10677" s="299" t="s">
        <v>77</v>
      </c>
    </row>
    <row r="10678" spans="1:6" x14ac:dyDescent="0.3">
      <c r="A10678" s="299" t="s">
        <v>496</v>
      </c>
      <c r="B10678" s="300">
        <v>30</v>
      </c>
      <c r="C10678" s="299" t="s">
        <v>92</v>
      </c>
      <c r="D10678" s="299" t="s">
        <v>65</v>
      </c>
      <c r="E10678" s="302">
        <v>146.31578947368416</v>
      </c>
      <c r="F10678" s="299" t="s">
        <v>187</v>
      </c>
    </row>
    <row r="10679" spans="1:6" x14ac:dyDescent="0.3">
      <c r="A10679" s="299" t="s">
        <v>496</v>
      </c>
      <c r="B10679" s="300">
        <v>30</v>
      </c>
      <c r="C10679" s="299" t="s">
        <v>92</v>
      </c>
      <c r="D10679" s="299" t="s">
        <v>65</v>
      </c>
      <c r="E10679" s="302">
        <v>103.78947368421052</v>
      </c>
      <c r="F10679" s="299" t="s">
        <v>77</v>
      </c>
    </row>
    <row r="10680" spans="1:6" x14ac:dyDescent="0.3">
      <c r="A10680" s="299" t="s">
        <v>496</v>
      </c>
      <c r="B10680" s="300">
        <v>30</v>
      </c>
      <c r="C10680" s="299" t="s">
        <v>92</v>
      </c>
      <c r="D10680" s="299" t="s">
        <v>67</v>
      </c>
      <c r="E10680" s="302">
        <v>16.894736842105267</v>
      </c>
      <c r="F10680" s="299" t="s">
        <v>77</v>
      </c>
    </row>
    <row r="10681" spans="1:6" x14ac:dyDescent="0.3">
      <c r="A10681" s="299" t="s">
        <v>496</v>
      </c>
      <c r="B10681" s="300">
        <v>31</v>
      </c>
      <c r="C10681" s="299" t="s">
        <v>91</v>
      </c>
      <c r="D10681" s="299" t="s">
        <v>47</v>
      </c>
      <c r="E10681" s="302">
        <v>77.526315789473699</v>
      </c>
      <c r="F10681" s="299" t="s">
        <v>187</v>
      </c>
    </row>
    <row r="10682" spans="1:6" x14ac:dyDescent="0.3">
      <c r="A10682" s="299" t="s">
        <v>496</v>
      </c>
      <c r="B10682" s="300">
        <v>31</v>
      </c>
      <c r="C10682" s="299" t="s">
        <v>91</v>
      </c>
      <c r="D10682" s="299" t="s">
        <v>47</v>
      </c>
      <c r="E10682" s="302">
        <v>26.789473684210531</v>
      </c>
      <c r="F10682" s="299" t="s">
        <v>188</v>
      </c>
    </row>
    <row r="10683" spans="1:6" x14ac:dyDescent="0.3">
      <c r="A10683" s="299" t="s">
        <v>496</v>
      </c>
      <c r="B10683" s="300">
        <v>31</v>
      </c>
      <c r="C10683" s="299" t="s">
        <v>91</v>
      </c>
      <c r="D10683" s="299" t="s">
        <v>47</v>
      </c>
      <c r="E10683" s="302">
        <v>315.15789473684208</v>
      </c>
      <c r="F10683" s="299" t="s">
        <v>77</v>
      </c>
    </row>
    <row r="10684" spans="1:6" x14ac:dyDescent="0.3">
      <c r="A10684" s="299" t="s">
        <v>496</v>
      </c>
      <c r="B10684" s="300">
        <v>31</v>
      </c>
      <c r="C10684" s="299" t="s">
        <v>91</v>
      </c>
      <c r="D10684" s="299" t="s">
        <v>48</v>
      </c>
      <c r="E10684" s="302">
        <v>6.0000000000000009</v>
      </c>
      <c r="F10684" s="299" t="s">
        <v>77</v>
      </c>
    </row>
    <row r="10685" spans="1:6" x14ac:dyDescent="0.3">
      <c r="A10685" s="299" t="s">
        <v>496</v>
      </c>
      <c r="B10685" s="300">
        <v>31</v>
      </c>
      <c r="C10685" s="299" t="s">
        <v>91</v>
      </c>
      <c r="D10685" s="299" t="s">
        <v>49</v>
      </c>
      <c r="E10685" s="302">
        <v>35.789473684210527</v>
      </c>
      <c r="F10685" s="299" t="s">
        <v>187</v>
      </c>
    </row>
    <row r="10686" spans="1:6" x14ac:dyDescent="0.3">
      <c r="A10686" s="299" t="s">
        <v>496</v>
      </c>
      <c r="B10686" s="300">
        <v>31</v>
      </c>
      <c r="C10686" s="299" t="s">
        <v>91</v>
      </c>
      <c r="D10686" s="299" t="s">
        <v>49</v>
      </c>
      <c r="E10686" s="302">
        <v>4066.9473684210529</v>
      </c>
      <c r="F10686" s="299" t="s">
        <v>77</v>
      </c>
    </row>
    <row r="10687" spans="1:6" x14ac:dyDescent="0.3">
      <c r="A10687" s="299" t="s">
        <v>496</v>
      </c>
      <c r="B10687" s="300">
        <v>31</v>
      </c>
      <c r="C10687" s="299" t="s">
        <v>91</v>
      </c>
      <c r="D10687" s="299" t="s">
        <v>50</v>
      </c>
      <c r="E10687" s="302">
        <v>5.0000000000000009</v>
      </c>
      <c r="F10687" s="299" t="s">
        <v>77</v>
      </c>
    </row>
    <row r="10688" spans="1:6" x14ac:dyDescent="0.3">
      <c r="A10688" s="299" t="s">
        <v>496</v>
      </c>
      <c r="B10688" s="300">
        <v>31</v>
      </c>
      <c r="C10688" s="299" t="s">
        <v>91</v>
      </c>
      <c r="D10688" s="299" t="s">
        <v>51</v>
      </c>
      <c r="E10688" s="302">
        <v>118.21052631578949</v>
      </c>
      <c r="F10688" s="299" t="s">
        <v>77</v>
      </c>
    </row>
    <row r="10689" spans="1:6" x14ac:dyDescent="0.3">
      <c r="A10689" s="299" t="s">
        <v>496</v>
      </c>
      <c r="B10689" s="300">
        <v>31</v>
      </c>
      <c r="C10689" s="299" t="s">
        <v>91</v>
      </c>
      <c r="D10689" s="299" t="s">
        <v>52</v>
      </c>
      <c r="E10689" s="302">
        <v>928.9473684210526</v>
      </c>
      <c r="F10689" s="299" t="s">
        <v>187</v>
      </c>
    </row>
    <row r="10690" spans="1:6" x14ac:dyDescent="0.3">
      <c r="A10690" s="299" t="s">
        <v>496</v>
      </c>
      <c r="B10690" s="300">
        <v>31</v>
      </c>
      <c r="C10690" s="299" t="s">
        <v>91</v>
      </c>
      <c r="D10690" s="299" t="s">
        <v>52</v>
      </c>
      <c r="E10690" s="302">
        <v>1416.6842105263161</v>
      </c>
      <c r="F10690" s="299" t="s">
        <v>77</v>
      </c>
    </row>
    <row r="10691" spans="1:6" x14ac:dyDescent="0.3">
      <c r="A10691" s="299" t="s">
        <v>496</v>
      </c>
      <c r="B10691" s="300">
        <v>31</v>
      </c>
      <c r="C10691" s="299" t="s">
        <v>91</v>
      </c>
      <c r="D10691" s="299" t="s">
        <v>53</v>
      </c>
      <c r="E10691" s="302">
        <v>819.31578947368416</v>
      </c>
      <c r="F10691" s="299" t="s">
        <v>187</v>
      </c>
    </row>
    <row r="10692" spans="1:6" x14ac:dyDescent="0.3">
      <c r="A10692" s="299" t="s">
        <v>496</v>
      </c>
      <c r="B10692" s="300">
        <v>31</v>
      </c>
      <c r="C10692" s="299" t="s">
        <v>91</v>
      </c>
      <c r="D10692" s="299" t="s">
        <v>53</v>
      </c>
      <c r="E10692" s="302">
        <v>2192.5789473684204</v>
      </c>
      <c r="F10692" s="299" t="s">
        <v>77</v>
      </c>
    </row>
    <row r="10693" spans="1:6" x14ac:dyDescent="0.3">
      <c r="A10693" s="299" t="s">
        <v>496</v>
      </c>
      <c r="B10693" s="300">
        <v>31</v>
      </c>
      <c r="C10693" s="299" t="s">
        <v>91</v>
      </c>
      <c r="D10693" s="299" t="s">
        <v>54</v>
      </c>
      <c r="E10693" s="302">
        <v>332.68421052631578</v>
      </c>
      <c r="F10693" s="299" t="s">
        <v>187</v>
      </c>
    </row>
    <row r="10694" spans="1:6" x14ac:dyDescent="0.3">
      <c r="A10694" s="299" t="s">
        <v>496</v>
      </c>
      <c r="B10694" s="300">
        <v>31</v>
      </c>
      <c r="C10694" s="299" t="s">
        <v>91</v>
      </c>
      <c r="D10694" s="299" t="s">
        <v>54</v>
      </c>
      <c r="E10694" s="302">
        <v>545.84210526315792</v>
      </c>
      <c r="F10694" s="299" t="s">
        <v>77</v>
      </c>
    </row>
    <row r="10695" spans="1:6" x14ac:dyDescent="0.3">
      <c r="A10695" s="299" t="s">
        <v>496</v>
      </c>
      <c r="B10695" s="300">
        <v>31</v>
      </c>
      <c r="C10695" s="299" t="s">
        <v>91</v>
      </c>
      <c r="D10695" s="299" t="s">
        <v>55</v>
      </c>
      <c r="E10695" s="302">
        <v>623.94736842105272</v>
      </c>
      <c r="F10695" s="299" t="s">
        <v>187</v>
      </c>
    </row>
    <row r="10696" spans="1:6" x14ac:dyDescent="0.3">
      <c r="A10696" s="299" t="s">
        <v>496</v>
      </c>
      <c r="B10696" s="300">
        <v>31</v>
      </c>
      <c r="C10696" s="299" t="s">
        <v>91</v>
      </c>
      <c r="D10696" s="299" t="s">
        <v>55</v>
      </c>
      <c r="E10696" s="302">
        <v>2522.1578947368425</v>
      </c>
      <c r="F10696" s="299" t="s">
        <v>77</v>
      </c>
    </row>
    <row r="10697" spans="1:6" x14ac:dyDescent="0.3">
      <c r="A10697" s="299" t="s">
        <v>496</v>
      </c>
      <c r="B10697" s="300">
        <v>31</v>
      </c>
      <c r="C10697" s="299" t="s">
        <v>91</v>
      </c>
      <c r="D10697" s="299" t="s">
        <v>56</v>
      </c>
      <c r="E10697" s="302">
        <v>49.000000000000014</v>
      </c>
      <c r="F10697" s="299" t="s">
        <v>187</v>
      </c>
    </row>
    <row r="10698" spans="1:6" x14ac:dyDescent="0.3">
      <c r="A10698" s="299" t="s">
        <v>496</v>
      </c>
      <c r="B10698" s="300">
        <v>31</v>
      </c>
      <c r="C10698" s="299" t="s">
        <v>91</v>
      </c>
      <c r="D10698" s="299" t="s">
        <v>56</v>
      </c>
      <c r="E10698" s="302">
        <v>113.42105263157893</v>
      </c>
      <c r="F10698" s="299" t="s">
        <v>77</v>
      </c>
    </row>
    <row r="10699" spans="1:6" x14ac:dyDescent="0.3">
      <c r="A10699" s="299" t="s">
        <v>496</v>
      </c>
      <c r="B10699" s="300">
        <v>31</v>
      </c>
      <c r="C10699" s="299" t="s">
        <v>91</v>
      </c>
      <c r="D10699" s="299" t="s">
        <v>57</v>
      </c>
      <c r="E10699" s="302">
        <v>14.947368421052628</v>
      </c>
      <c r="F10699" s="299" t="s">
        <v>187</v>
      </c>
    </row>
    <row r="10700" spans="1:6" x14ac:dyDescent="0.3">
      <c r="A10700" s="299" t="s">
        <v>496</v>
      </c>
      <c r="B10700" s="300">
        <v>31</v>
      </c>
      <c r="C10700" s="299" t="s">
        <v>91</v>
      </c>
      <c r="D10700" s="299" t="s">
        <v>57</v>
      </c>
      <c r="E10700" s="302">
        <v>30.947368421052627</v>
      </c>
      <c r="F10700" s="299" t="s">
        <v>77</v>
      </c>
    </row>
    <row r="10701" spans="1:6" x14ac:dyDescent="0.3">
      <c r="A10701" s="299" t="s">
        <v>496</v>
      </c>
      <c r="B10701" s="300">
        <v>31</v>
      </c>
      <c r="C10701" s="299" t="s">
        <v>91</v>
      </c>
      <c r="D10701" s="299" t="s">
        <v>58</v>
      </c>
      <c r="E10701" s="302">
        <v>5.0000000000000009</v>
      </c>
      <c r="F10701" s="299" t="s">
        <v>187</v>
      </c>
    </row>
    <row r="10702" spans="1:6" x14ac:dyDescent="0.3">
      <c r="A10702" s="299" t="s">
        <v>496</v>
      </c>
      <c r="B10702" s="300">
        <v>31</v>
      </c>
      <c r="C10702" s="299" t="s">
        <v>91</v>
      </c>
      <c r="D10702" s="299" t="s">
        <v>58</v>
      </c>
      <c r="E10702" s="302">
        <v>24.26315789473685</v>
      </c>
      <c r="F10702" s="299" t="s">
        <v>77</v>
      </c>
    </row>
    <row r="10703" spans="1:6" x14ac:dyDescent="0.3">
      <c r="A10703" s="299" t="s">
        <v>496</v>
      </c>
      <c r="B10703" s="300">
        <v>31</v>
      </c>
      <c r="C10703" s="299" t="s">
        <v>91</v>
      </c>
      <c r="D10703" s="299" t="s">
        <v>59</v>
      </c>
      <c r="E10703" s="302">
        <v>53.94736842105263</v>
      </c>
      <c r="F10703" s="299" t="s">
        <v>187</v>
      </c>
    </row>
    <row r="10704" spans="1:6" x14ac:dyDescent="0.3">
      <c r="A10704" s="299" t="s">
        <v>496</v>
      </c>
      <c r="B10704" s="300">
        <v>31</v>
      </c>
      <c r="C10704" s="299" t="s">
        <v>91</v>
      </c>
      <c r="D10704" s="299" t="s">
        <v>59</v>
      </c>
      <c r="E10704" s="302">
        <v>280.52631578947364</v>
      </c>
      <c r="F10704" s="299" t="s">
        <v>77</v>
      </c>
    </row>
    <row r="10705" spans="1:6" x14ac:dyDescent="0.3">
      <c r="A10705" s="299" t="s">
        <v>496</v>
      </c>
      <c r="B10705" s="300">
        <v>31</v>
      </c>
      <c r="C10705" s="299" t="s">
        <v>91</v>
      </c>
      <c r="D10705" s="299" t="s">
        <v>60</v>
      </c>
      <c r="E10705" s="302">
        <v>65.157894736842096</v>
      </c>
      <c r="F10705" s="299" t="s">
        <v>187</v>
      </c>
    </row>
    <row r="10706" spans="1:6" x14ac:dyDescent="0.3">
      <c r="A10706" s="299" t="s">
        <v>496</v>
      </c>
      <c r="B10706" s="300">
        <v>31</v>
      </c>
      <c r="C10706" s="299" t="s">
        <v>91</v>
      </c>
      <c r="D10706" s="299" t="s">
        <v>60</v>
      </c>
      <c r="E10706" s="302">
        <v>2440.5263157894733</v>
      </c>
      <c r="F10706" s="299" t="s">
        <v>77</v>
      </c>
    </row>
    <row r="10707" spans="1:6" x14ac:dyDescent="0.3">
      <c r="A10707" s="299" t="s">
        <v>496</v>
      </c>
      <c r="B10707" s="300">
        <v>31</v>
      </c>
      <c r="C10707" s="299" t="s">
        <v>91</v>
      </c>
      <c r="D10707" s="299" t="s">
        <v>61</v>
      </c>
      <c r="E10707" s="302">
        <v>166.10526315789468</v>
      </c>
      <c r="F10707" s="299" t="s">
        <v>77</v>
      </c>
    </row>
    <row r="10708" spans="1:6" x14ac:dyDescent="0.3">
      <c r="A10708" s="299" t="s">
        <v>496</v>
      </c>
      <c r="B10708" s="300">
        <v>31</v>
      </c>
      <c r="C10708" s="299" t="s">
        <v>91</v>
      </c>
      <c r="D10708" s="299" t="s">
        <v>62</v>
      </c>
      <c r="E10708" s="302">
        <v>67</v>
      </c>
      <c r="F10708" s="299" t="s">
        <v>187</v>
      </c>
    </row>
    <row r="10709" spans="1:6" x14ac:dyDescent="0.3">
      <c r="A10709" s="299" t="s">
        <v>496</v>
      </c>
      <c r="B10709" s="300">
        <v>31</v>
      </c>
      <c r="C10709" s="299" t="s">
        <v>91</v>
      </c>
      <c r="D10709" s="299" t="s">
        <v>62</v>
      </c>
      <c r="E10709" s="302">
        <v>508.73684210526324</v>
      </c>
      <c r="F10709" s="299" t="s">
        <v>77</v>
      </c>
    </row>
    <row r="10710" spans="1:6" x14ac:dyDescent="0.3">
      <c r="A10710" s="299" t="s">
        <v>496</v>
      </c>
      <c r="B10710" s="300">
        <v>31</v>
      </c>
      <c r="C10710" s="299" t="s">
        <v>91</v>
      </c>
      <c r="D10710" s="299" t="s">
        <v>63</v>
      </c>
      <c r="E10710" s="302">
        <v>27.000000000000007</v>
      </c>
      <c r="F10710" s="299" t="s">
        <v>187</v>
      </c>
    </row>
    <row r="10711" spans="1:6" x14ac:dyDescent="0.3">
      <c r="A10711" s="299" t="s">
        <v>496</v>
      </c>
      <c r="B10711" s="300">
        <v>31</v>
      </c>
      <c r="C10711" s="299" t="s">
        <v>91</v>
      </c>
      <c r="D10711" s="299" t="s">
        <v>63</v>
      </c>
      <c r="E10711" s="302">
        <v>1086.6842105263161</v>
      </c>
      <c r="F10711" s="299" t="s">
        <v>77</v>
      </c>
    </row>
    <row r="10712" spans="1:6" x14ac:dyDescent="0.3">
      <c r="A10712" s="299" t="s">
        <v>496</v>
      </c>
      <c r="B10712" s="300">
        <v>31</v>
      </c>
      <c r="C10712" s="299" t="s">
        <v>91</v>
      </c>
      <c r="D10712" s="299" t="s">
        <v>64</v>
      </c>
      <c r="E10712" s="302">
        <v>31.210526315789465</v>
      </c>
      <c r="F10712" s="299" t="s">
        <v>187</v>
      </c>
    </row>
    <row r="10713" spans="1:6" x14ac:dyDescent="0.3">
      <c r="A10713" s="299" t="s">
        <v>496</v>
      </c>
      <c r="B10713" s="300">
        <v>31</v>
      </c>
      <c r="C10713" s="299" t="s">
        <v>91</v>
      </c>
      <c r="D10713" s="299" t="s">
        <v>64</v>
      </c>
      <c r="E10713" s="302">
        <v>250.6315789473685</v>
      </c>
      <c r="F10713" s="299" t="s">
        <v>77</v>
      </c>
    </row>
    <row r="10714" spans="1:6" x14ac:dyDescent="0.3">
      <c r="A10714" s="299" t="s">
        <v>496</v>
      </c>
      <c r="B10714" s="300">
        <v>31</v>
      </c>
      <c r="C10714" s="299" t="s">
        <v>91</v>
      </c>
      <c r="D10714" s="299" t="s">
        <v>65</v>
      </c>
      <c r="E10714" s="302">
        <v>302.89473684210532</v>
      </c>
      <c r="F10714" s="299" t="s">
        <v>187</v>
      </c>
    </row>
    <row r="10715" spans="1:6" x14ac:dyDescent="0.3">
      <c r="A10715" s="299" t="s">
        <v>496</v>
      </c>
      <c r="B10715" s="300">
        <v>31</v>
      </c>
      <c r="C10715" s="299" t="s">
        <v>91</v>
      </c>
      <c r="D10715" s="299" t="s">
        <v>65</v>
      </c>
      <c r="E10715" s="302">
        <v>441.42105263157902</v>
      </c>
      <c r="F10715" s="299" t="s">
        <v>77</v>
      </c>
    </row>
    <row r="10716" spans="1:6" x14ac:dyDescent="0.3">
      <c r="A10716" s="299" t="s">
        <v>496</v>
      </c>
      <c r="B10716" s="300">
        <v>31</v>
      </c>
      <c r="C10716" s="299" t="s">
        <v>91</v>
      </c>
      <c r="D10716" s="299" t="s">
        <v>67</v>
      </c>
      <c r="E10716" s="302">
        <v>8.4736842105263133</v>
      </c>
      <c r="F10716" s="299" t="s">
        <v>77</v>
      </c>
    </row>
    <row r="10717" spans="1:6" x14ac:dyDescent="0.3">
      <c r="A10717" s="299" t="s">
        <v>496</v>
      </c>
      <c r="B10717" s="300">
        <v>31</v>
      </c>
      <c r="C10717" s="299" t="s">
        <v>92</v>
      </c>
      <c r="D10717" s="299" t="s">
        <v>47</v>
      </c>
      <c r="E10717" s="302">
        <v>21.315789473684212</v>
      </c>
      <c r="F10717" s="299" t="s">
        <v>187</v>
      </c>
    </row>
    <row r="10718" spans="1:6" x14ac:dyDescent="0.3">
      <c r="A10718" s="299" t="s">
        <v>496</v>
      </c>
      <c r="B10718" s="300">
        <v>31</v>
      </c>
      <c r="C10718" s="299" t="s">
        <v>92</v>
      </c>
      <c r="D10718" s="299" t="s">
        <v>47</v>
      </c>
      <c r="E10718" s="302">
        <v>14.999999999999996</v>
      </c>
      <c r="F10718" s="299" t="s">
        <v>188</v>
      </c>
    </row>
    <row r="10719" spans="1:6" x14ac:dyDescent="0.3">
      <c r="A10719" s="299" t="s">
        <v>496</v>
      </c>
      <c r="B10719" s="300">
        <v>31</v>
      </c>
      <c r="C10719" s="299" t="s">
        <v>92</v>
      </c>
      <c r="D10719" s="299" t="s">
        <v>47</v>
      </c>
      <c r="E10719" s="302">
        <v>155.73684210526318</v>
      </c>
      <c r="F10719" s="299" t="s">
        <v>77</v>
      </c>
    </row>
    <row r="10720" spans="1:6" x14ac:dyDescent="0.3">
      <c r="A10720" s="299" t="s">
        <v>496</v>
      </c>
      <c r="B10720" s="300">
        <v>31</v>
      </c>
      <c r="C10720" s="299" t="s">
        <v>92</v>
      </c>
      <c r="D10720" s="299" t="s">
        <v>48</v>
      </c>
      <c r="E10720" s="302">
        <v>0.99999999999999956</v>
      </c>
      <c r="F10720" s="299" t="s">
        <v>187</v>
      </c>
    </row>
    <row r="10721" spans="1:6" x14ac:dyDescent="0.3">
      <c r="A10721" s="299" t="s">
        <v>496</v>
      </c>
      <c r="B10721" s="300">
        <v>31</v>
      </c>
      <c r="C10721" s="299" t="s">
        <v>92</v>
      </c>
      <c r="D10721" s="299" t="s">
        <v>48</v>
      </c>
      <c r="E10721" s="302">
        <v>1.9999999999999991</v>
      </c>
      <c r="F10721" s="299" t="s">
        <v>77</v>
      </c>
    </row>
    <row r="10722" spans="1:6" x14ac:dyDescent="0.3">
      <c r="A10722" s="299" t="s">
        <v>496</v>
      </c>
      <c r="B10722" s="300">
        <v>31</v>
      </c>
      <c r="C10722" s="299" t="s">
        <v>92</v>
      </c>
      <c r="D10722" s="299" t="s">
        <v>49</v>
      </c>
      <c r="E10722" s="302">
        <v>51.94736842105263</v>
      </c>
      <c r="F10722" s="299" t="s">
        <v>187</v>
      </c>
    </row>
    <row r="10723" spans="1:6" x14ac:dyDescent="0.3">
      <c r="A10723" s="299" t="s">
        <v>496</v>
      </c>
      <c r="B10723" s="300">
        <v>31</v>
      </c>
      <c r="C10723" s="299" t="s">
        <v>92</v>
      </c>
      <c r="D10723" s="299" t="s">
        <v>49</v>
      </c>
      <c r="E10723" s="302">
        <v>1924.6842105263158</v>
      </c>
      <c r="F10723" s="299" t="s">
        <v>77</v>
      </c>
    </row>
    <row r="10724" spans="1:6" x14ac:dyDescent="0.3">
      <c r="A10724" s="299" t="s">
        <v>496</v>
      </c>
      <c r="B10724" s="300">
        <v>31</v>
      </c>
      <c r="C10724" s="299" t="s">
        <v>92</v>
      </c>
      <c r="D10724" s="299" t="s">
        <v>50</v>
      </c>
      <c r="E10724" s="302">
        <v>0.99999999999999956</v>
      </c>
      <c r="F10724" s="299" t="s">
        <v>187</v>
      </c>
    </row>
    <row r="10725" spans="1:6" x14ac:dyDescent="0.3">
      <c r="A10725" s="299" t="s">
        <v>496</v>
      </c>
      <c r="B10725" s="300">
        <v>31</v>
      </c>
      <c r="C10725" s="299" t="s">
        <v>92</v>
      </c>
      <c r="D10725" s="299" t="s">
        <v>50</v>
      </c>
      <c r="E10725" s="302">
        <v>7.3684210526315752</v>
      </c>
      <c r="F10725" s="299" t="s">
        <v>77</v>
      </c>
    </row>
    <row r="10726" spans="1:6" x14ac:dyDescent="0.3">
      <c r="A10726" s="299" t="s">
        <v>496</v>
      </c>
      <c r="B10726" s="300">
        <v>31</v>
      </c>
      <c r="C10726" s="299" t="s">
        <v>92</v>
      </c>
      <c r="D10726" s="299" t="s">
        <v>51</v>
      </c>
      <c r="E10726" s="302">
        <v>6.0000000000000009</v>
      </c>
      <c r="F10726" s="299" t="s">
        <v>187</v>
      </c>
    </row>
    <row r="10727" spans="1:6" x14ac:dyDescent="0.3">
      <c r="A10727" s="299" t="s">
        <v>496</v>
      </c>
      <c r="B10727" s="300">
        <v>31</v>
      </c>
      <c r="C10727" s="299" t="s">
        <v>92</v>
      </c>
      <c r="D10727" s="299" t="s">
        <v>51</v>
      </c>
      <c r="E10727" s="302">
        <v>62.05263157894737</v>
      </c>
      <c r="F10727" s="299" t="s">
        <v>77</v>
      </c>
    </row>
    <row r="10728" spans="1:6" x14ac:dyDescent="0.3">
      <c r="A10728" s="299" t="s">
        <v>496</v>
      </c>
      <c r="B10728" s="300">
        <v>31</v>
      </c>
      <c r="C10728" s="299" t="s">
        <v>92</v>
      </c>
      <c r="D10728" s="299" t="s">
        <v>52</v>
      </c>
      <c r="E10728" s="302">
        <v>1088.8947368421054</v>
      </c>
      <c r="F10728" s="299" t="s">
        <v>187</v>
      </c>
    </row>
    <row r="10729" spans="1:6" x14ac:dyDescent="0.3">
      <c r="A10729" s="299" t="s">
        <v>496</v>
      </c>
      <c r="B10729" s="300">
        <v>31</v>
      </c>
      <c r="C10729" s="299" t="s">
        <v>92</v>
      </c>
      <c r="D10729" s="299" t="s">
        <v>52</v>
      </c>
      <c r="E10729" s="302">
        <v>834.52631578947376</v>
      </c>
      <c r="F10729" s="299" t="s">
        <v>77</v>
      </c>
    </row>
    <row r="10730" spans="1:6" x14ac:dyDescent="0.3">
      <c r="A10730" s="299" t="s">
        <v>496</v>
      </c>
      <c r="B10730" s="300">
        <v>31</v>
      </c>
      <c r="C10730" s="299" t="s">
        <v>92</v>
      </c>
      <c r="D10730" s="299" t="s">
        <v>53</v>
      </c>
      <c r="E10730" s="302">
        <v>232.63157894736847</v>
      </c>
      <c r="F10730" s="299" t="s">
        <v>187</v>
      </c>
    </row>
    <row r="10731" spans="1:6" x14ac:dyDescent="0.3">
      <c r="A10731" s="299" t="s">
        <v>496</v>
      </c>
      <c r="B10731" s="300">
        <v>31</v>
      </c>
      <c r="C10731" s="299" t="s">
        <v>92</v>
      </c>
      <c r="D10731" s="299" t="s">
        <v>53</v>
      </c>
      <c r="E10731" s="302">
        <v>1098.7368421052631</v>
      </c>
      <c r="F10731" s="299" t="s">
        <v>77</v>
      </c>
    </row>
    <row r="10732" spans="1:6" x14ac:dyDescent="0.3">
      <c r="A10732" s="299" t="s">
        <v>496</v>
      </c>
      <c r="B10732" s="300">
        <v>31</v>
      </c>
      <c r="C10732" s="299" t="s">
        <v>92</v>
      </c>
      <c r="D10732" s="299" t="s">
        <v>54</v>
      </c>
      <c r="E10732" s="302">
        <v>280.57894736842098</v>
      </c>
      <c r="F10732" s="299" t="s">
        <v>187</v>
      </c>
    </row>
    <row r="10733" spans="1:6" x14ac:dyDescent="0.3">
      <c r="A10733" s="299" t="s">
        <v>496</v>
      </c>
      <c r="B10733" s="300">
        <v>31</v>
      </c>
      <c r="C10733" s="299" t="s">
        <v>92</v>
      </c>
      <c r="D10733" s="299" t="s">
        <v>54</v>
      </c>
      <c r="E10733" s="302">
        <v>1005.6315789473683</v>
      </c>
      <c r="F10733" s="299" t="s">
        <v>77</v>
      </c>
    </row>
    <row r="10734" spans="1:6" x14ac:dyDescent="0.3">
      <c r="A10734" s="299" t="s">
        <v>496</v>
      </c>
      <c r="B10734" s="300">
        <v>31</v>
      </c>
      <c r="C10734" s="299" t="s">
        <v>92</v>
      </c>
      <c r="D10734" s="299" t="s">
        <v>55</v>
      </c>
      <c r="E10734" s="302">
        <v>177.89473684210526</v>
      </c>
      <c r="F10734" s="299" t="s">
        <v>187</v>
      </c>
    </row>
    <row r="10735" spans="1:6" x14ac:dyDescent="0.3">
      <c r="A10735" s="299" t="s">
        <v>496</v>
      </c>
      <c r="B10735" s="300">
        <v>31</v>
      </c>
      <c r="C10735" s="299" t="s">
        <v>92</v>
      </c>
      <c r="D10735" s="299" t="s">
        <v>55</v>
      </c>
      <c r="E10735" s="302">
        <v>751.78947368421063</v>
      </c>
      <c r="F10735" s="299" t="s">
        <v>77</v>
      </c>
    </row>
    <row r="10736" spans="1:6" x14ac:dyDescent="0.3">
      <c r="A10736" s="299" t="s">
        <v>496</v>
      </c>
      <c r="B10736" s="300">
        <v>31</v>
      </c>
      <c r="C10736" s="299" t="s">
        <v>92</v>
      </c>
      <c r="D10736" s="299" t="s">
        <v>56</v>
      </c>
      <c r="E10736" s="302">
        <v>22.999999999999996</v>
      </c>
      <c r="F10736" s="299" t="s">
        <v>187</v>
      </c>
    </row>
    <row r="10737" spans="1:6" x14ac:dyDescent="0.3">
      <c r="A10737" s="299" t="s">
        <v>496</v>
      </c>
      <c r="B10737" s="300">
        <v>31</v>
      </c>
      <c r="C10737" s="299" t="s">
        <v>92</v>
      </c>
      <c r="D10737" s="299" t="s">
        <v>56</v>
      </c>
      <c r="E10737" s="302">
        <v>63.526315789473671</v>
      </c>
      <c r="F10737" s="299" t="s">
        <v>77</v>
      </c>
    </row>
    <row r="10738" spans="1:6" x14ac:dyDescent="0.3">
      <c r="A10738" s="299" t="s">
        <v>496</v>
      </c>
      <c r="B10738" s="300">
        <v>31</v>
      </c>
      <c r="C10738" s="299" t="s">
        <v>92</v>
      </c>
      <c r="D10738" s="299" t="s">
        <v>57</v>
      </c>
      <c r="E10738" s="302">
        <v>3.0000000000000004</v>
      </c>
      <c r="F10738" s="299" t="s">
        <v>187</v>
      </c>
    </row>
    <row r="10739" spans="1:6" x14ac:dyDescent="0.3">
      <c r="A10739" s="299" t="s">
        <v>496</v>
      </c>
      <c r="B10739" s="300">
        <v>31</v>
      </c>
      <c r="C10739" s="299" t="s">
        <v>92</v>
      </c>
      <c r="D10739" s="299" t="s">
        <v>57</v>
      </c>
      <c r="E10739" s="302">
        <v>22.000000000000011</v>
      </c>
      <c r="F10739" s="299" t="s">
        <v>77</v>
      </c>
    </row>
    <row r="10740" spans="1:6" x14ac:dyDescent="0.3">
      <c r="A10740" s="299" t="s">
        <v>496</v>
      </c>
      <c r="B10740" s="300">
        <v>31</v>
      </c>
      <c r="C10740" s="299" t="s">
        <v>92</v>
      </c>
      <c r="D10740" s="299" t="s">
        <v>58</v>
      </c>
      <c r="E10740" s="302">
        <v>5.0000000000000009</v>
      </c>
      <c r="F10740" s="299" t="s">
        <v>187</v>
      </c>
    </row>
    <row r="10741" spans="1:6" x14ac:dyDescent="0.3">
      <c r="A10741" s="299" t="s">
        <v>496</v>
      </c>
      <c r="B10741" s="300">
        <v>31</v>
      </c>
      <c r="C10741" s="299" t="s">
        <v>92</v>
      </c>
      <c r="D10741" s="299" t="s">
        <v>58</v>
      </c>
      <c r="E10741" s="302">
        <v>12.315789473684211</v>
      </c>
      <c r="F10741" s="299" t="s">
        <v>77</v>
      </c>
    </row>
    <row r="10742" spans="1:6" x14ac:dyDescent="0.3">
      <c r="A10742" s="299" t="s">
        <v>496</v>
      </c>
      <c r="B10742" s="300">
        <v>31</v>
      </c>
      <c r="C10742" s="299" t="s">
        <v>92</v>
      </c>
      <c r="D10742" s="299" t="s">
        <v>59</v>
      </c>
      <c r="E10742" s="302">
        <v>55.105263157894719</v>
      </c>
      <c r="F10742" s="299" t="s">
        <v>187</v>
      </c>
    </row>
    <row r="10743" spans="1:6" x14ac:dyDescent="0.3">
      <c r="A10743" s="299" t="s">
        <v>496</v>
      </c>
      <c r="B10743" s="300">
        <v>31</v>
      </c>
      <c r="C10743" s="299" t="s">
        <v>92</v>
      </c>
      <c r="D10743" s="299" t="s">
        <v>59</v>
      </c>
      <c r="E10743" s="302">
        <v>206.84210526315786</v>
      </c>
      <c r="F10743" s="299" t="s">
        <v>77</v>
      </c>
    </row>
    <row r="10744" spans="1:6" x14ac:dyDescent="0.3">
      <c r="A10744" s="299" t="s">
        <v>496</v>
      </c>
      <c r="B10744" s="300">
        <v>31</v>
      </c>
      <c r="C10744" s="299" t="s">
        <v>92</v>
      </c>
      <c r="D10744" s="299" t="s">
        <v>60</v>
      </c>
      <c r="E10744" s="302">
        <v>50.263157894736828</v>
      </c>
      <c r="F10744" s="299" t="s">
        <v>187</v>
      </c>
    </row>
    <row r="10745" spans="1:6" x14ac:dyDescent="0.3">
      <c r="A10745" s="299" t="s">
        <v>496</v>
      </c>
      <c r="B10745" s="300">
        <v>31</v>
      </c>
      <c r="C10745" s="299" t="s">
        <v>92</v>
      </c>
      <c r="D10745" s="299" t="s">
        <v>60</v>
      </c>
      <c r="E10745" s="302">
        <v>761.36842105263145</v>
      </c>
      <c r="F10745" s="299" t="s">
        <v>77</v>
      </c>
    </row>
    <row r="10746" spans="1:6" x14ac:dyDescent="0.3">
      <c r="A10746" s="299" t="s">
        <v>496</v>
      </c>
      <c r="B10746" s="300">
        <v>31</v>
      </c>
      <c r="C10746" s="299" t="s">
        <v>92</v>
      </c>
      <c r="D10746" s="299" t="s">
        <v>61</v>
      </c>
      <c r="E10746" s="302">
        <v>77.31578947368422</v>
      </c>
      <c r="F10746" s="299" t="s">
        <v>77</v>
      </c>
    </row>
    <row r="10747" spans="1:6" x14ac:dyDescent="0.3">
      <c r="A10747" s="299" t="s">
        <v>496</v>
      </c>
      <c r="B10747" s="300">
        <v>31</v>
      </c>
      <c r="C10747" s="299" t="s">
        <v>92</v>
      </c>
      <c r="D10747" s="299" t="s">
        <v>62</v>
      </c>
      <c r="E10747" s="302">
        <v>46.631578947368403</v>
      </c>
      <c r="F10747" s="299" t="s">
        <v>187</v>
      </c>
    </row>
    <row r="10748" spans="1:6" x14ac:dyDescent="0.3">
      <c r="A10748" s="299" t="s">
        <v>496</v>
      </c>
      <c r="B10748" s="300">
        <v>31</v>
      </c>
      <c r="C10748" s="299" t="s">
        <v>92</v>
      </c>
      <c r="D10748" s="299" t="s">
        <v>62</v>
      </c>
      <c r="E10748" s="302">
        <v>341.15789473684214</v>
      </c>
      <c r="F10748" s="299" t="s">
        <v>77</v>
      </c>
    </row>
    <row r="10749" spans="1:6" x14ac:dyDescent="0.3">
      <c r="A10749" s="299" t="s">
        <v>496</v>
      </c>
      <c r="B10749" s="300">
        <v>31</v>
      </c>
      <c r="C10749" s="299" t="s">
        <v>92</v>
      </c>
      <c r="D10749" s="299" t="s">
        <v>63</v>
      </c>
      <c r="E10749" s="302">
        <v>33.894736842105267</v>
      </c>
      <c r="F10749" s="299" t="s">
        <v>187</v>
      </c>
    </row>
    <row r="10750" spans="1:6" x14ac:dyDescent="0.3">
      <c r="A10750" s="299" t="s">
        <v>496</v>
      </c>
      <c r="B10750" s="300">
        <v>31</v>
      </c>
      <c r="C10750" s="299" t="s">
        <v>92</v>
      </c>
      <c r="D10750" s="299" t="s">
        <v>63</v>
      </c>
      <c r="E10750" s="302">
        <v>473.5789473684211</v>
      </c>
      <c r="F10750" s="299" t="s">
        <v>77</v>
      </c>
    </row>
    <row r="10751" spans="1:6" x14ac:dyDescent="0.3">
      <c r="A10751" s="299" t="s">
        <v>496</v>
      </c>
      <c r="B10751" s="300">
        <v>31</v>
      </c>
      <c r="C10751" s="299" t="s">
        <v>92</v>
      </c>
      <c r="D10751" s="299" t="s">
        <v>64</v>
      </c>
      <c r="E10751" s="302">
        <v>29.000000000000011</v>
      </c>
      <c r="F10751" s="299" t="s">
        <v>187</v>
      </c>
    </row>
    <row r="10752" spans="1:6" x14ac:dyDescent="0.3">
      <c r="A10752" s="299" t="s">
        <v>496</v>
      </c>
      <c r="B10752" s="300">
        <v>31</v>
      </c>
      <c r="C10752" s="299" t="s">
        <v>92</v>
      </c>
      <c r="D10752" s="299" t="s">
        <v>64</v>
      </c>
      <c r="E10752" s="302">
        <v>143.15789473684208</v>
      </c>
      <c r="F10752" s="299" t="s">
        <v>77</v>
      </c>
    </row>
    <row r="10753" spans="1:6" x14ac:dyDescent="0.3">
      <c r="A10753" s="299" t="s">
        <v>496</v>
      </c>
      <c r="B10753" s="300">
        <v>31</v>
      </c>
      <c r="C10753" s="299" t="s">
        <v>92</v>
      </c>
      <c r="D10753" s="299" t="s">
        <v>65</v>
      </c>
      <c r="E10753" s="302">
        <v>69.84210526315789</v>
      </c>
      <c r="F10753" s="299" t="s">
        <v>187</v>
      </c>
    </row>
    <row r="10754" spans="1:6" x14ac:dyDescent="0.3">
      <c r="A10754" s="299" t="s">
        <v>496</v>
      </c>
      <c r="B10754" s="300">
        <v>31</v>
      </c>
      <c r="C10754" s="299" t="s">
        <v>92</v>
      </c>
      <c r="D10754" s="299" t="s">
        <v>65</v>
      </c>
      <c r="E10754" s="302">
        <v>111.42105263157893</v>
      </c>
      <c r="F10754" s="299" t="s">
        <v>77</v>
      </c>
    </row>
    <row r="10755" spans="1:6" x14ac:dyDescent="0.3">
      <c r="A10755" s="299" t="s">
        <v>496</v>
      </c>
      <c r="B10755" s="300">
        <v>31</v>
      </c>
      <c r="C10755" s="299" t="s">
        <v>92</v>
      </c>
      <c r="D10755" s="299" t="s">
        <v>67</v>
      </c>
      <c r="E10755" s="302">
        <v>5.0000000000000009</v>
      </c>
      <c r="F10755" s="299" t="s">
        <v>77</v>
      </c>
    </row>
    <row r="10756" spans="1:6" x14ac:dyDescent="0.3">
      <c r="A10756" s="299" t="s">
        <v>496</v>
      </c>
      <c r="B10756" s="300">
        <v>32</v>
      </c>
      <c r="C10756" s="299" t="s">
        <v>91</v>
      </c>
      <c r="D10756" s="299" t="s">
        <v>47</v>
      </c>
      <c r="E10756" s="302">
        <v>28.526315789473681</v>
      </c>
      <c r="F10756" s="299" t="s">
        <v>187</v>
      </c>
    </row>
    <row r="10757" spans="1:6" x14ac:dyDescent="0.3">
      <c r="A10757" s="299" t="s">
        <v>496</v>
      </c>
      <c r="B10757" s="300">
        <v>32</v>
      </c>
      <c r="C10757" s="299" t="s">
        <v>91</v>
      </c>
      <c r="D10757" s="299" t="s">
        <v>47</v>
      </c>
      <c r="E10757" s="302">
        <v>3.9473684210526292</v>
      </c>
      <c r="F10757" s="299" t="s">
        <v>188</v>
      </c>
    </row>
    <row r="10758" spans="1:6" x14ac:dyDescent="0.3">
      <c r="A10758" s="299" t="s">
        <v>496</v>
      </c>
      <c r="B10758" s="300">
        <v>32</v>
      </c>
      <c r="C10758" s="299" t="s">
        <v>91</v>
      </c>
      <c r="D10758" s="299" t="s">
        <v>47</v>
      </c>
      <c r="E10758" s="302">
        <v>138.47368421052636</v>
      </c>
      <c r="F10758" s="299" t="s">
        <v>77</v>
      </c>
    </row>
    <row r="10759" spans="1:6" x14ac:dyDescent="0.3">
      <c r="A10759" s="299" t="s">
        <v>496</v>
      </c>
      <c r="B10759" s="300">
        <v>32</v>
      </c>
      <c r="C10759" s="299" t="s">
        <v>91</v>
      </c>
      <c r="D10759" s="299" t="s">
        <v>48</v>
      </c>
      <c r="E10759" s="302">
        <v>14.789473684210524</v>
      </c>
      <c r="F10759" s="299" t="s">
        <v>77</v>
      </c>
    </row>
    <row r="10760" spans="1:6" x14ac:dyDescent="0.3">
      <c r="A10760" s="299" t="s">
        <v>496</v>
      </c>
      <c r="B10760" s="300">
        <v>32</v>
      </c>
      <c r="C10760" s="299" t="s">
        <v>91</v>
      </c>
      <c r="D10760" s="299" t="s">
        <v>49</v>
      </c>
      <c r="E10760" s="302">
        <v>26.15789473684211</v>
      </c>
      <c r="F10760" s="299" t="s">
        <v>187</v>
      </c>
    </row>
    <row r="10761" spans="1:6" x14ac:dyDescent="0.3">
      <c r="A10761" s="299" t="s">
        <v>496</v>
      </c>
      <c r="B10761" s="300">
        <v>32</v>
      </c>
      <c r="C10761" s="299" t="s">
        <v>91</v>
      </c>
      <c r="D10761" s="299" t="s">
        <v>49</v>
      </c>
      <c r="E10761" s="302">
        <v>654.47368421052636</v>
      </c>
      <c r="F10761" s="299" t="s">
        <v>77</v>
      </c>
    </row>
    <row r="10762" spans="1:6" x14ac:dyDescent="0.3">
      <c r="A10762" s="299" t="s">
        <v>496</v>
      </c>
      <c r="B10762" s="300">
        <v>32</v>
      </c>
      <c r="C10762" s="299" t="s">
        <v>91</v>
      </c>
      <c r="D10762" s="299" t="s">
        <v>50</v>
      </c>
      <c r="E10762" s="302">
        <v>0.99999999999999956</v>
      </c>
      <c r="F10762" s="299" t="s">
        <v>77</v>
      </c>
    </row>
    <row r="10763" spans="1:6" x14ac:dyDescent="0.3">
      <c r="A10763" s="299" t="s">
        <v>496</v>
      </c>
      <c r="B10763" s="300">
        <v>32</v>
      </c>
      <c r="C10763" s="299" t="s">
        <v>91</v>
      </c>
      <c r="D10763" s="299" t="s">
        <v>51</v>
      </c>
      <c r="E10763" s="302">
        <v>0.31578947368421051</v>
      </c>
      <c r="F10763" s="299" t="s">
        <v>77</v>
      </c>
    </row>
    <row r="10764" spans="1:6" x14ac:dyDescent="0.3">
      <c r="A10764" s="299" t="s">
        <v>496</v>
      </c>
      <c r="B10764" s="300">
        <v>32</v>
      </c>
      <c r="C10764" s="299" t="s">
        <v>91</v>
      </c>
      <c r="D10764" s="299" t="s">
        <v>52</v>
      </c>
      <c r="E10764" s="302">
        <v>79.473684210526329</v>
      </c>
      <c r="F10764" s="299" t="s">
        <v>187</v>
      </c>
    </row>
    <row r="10765" spans="1:6" x14ac:dyDescent="0.3">
      <c r="A10765" s="299" t="s">
        <v>496</v>
      </c>
      <c r="B10765" s="300">
        <v>32</v>
      </c>
      <c r="C10765" s="299" t="s">
        <v>91</v>
      </c>
      <c r="D10765" s="299" t="s">
        <v>52</v>
      </c>
      <c r="E10765" s="302">
        <v>364.42105263157885</v>
      </c>
      <c r="F10765" s="299" t="s">
        <v>77</v>
      </c>
    </row>
    <row r="10766" spans="1:6" x14ac:dyDescent="0.3">
      <c r="A10766" s="299" t="s">
        <v>496</v>
      </c>
      <c r="B10766" s="300">
        <v>32</v>
      </c>
      <c r="C10766" s="299" t="s">
        <v>91</v>
      </c>
      <c r="D10766" s="299" t="s">
        <v>53</v>
      </c>
      <c r="E10766" s="302">
        <v>198.47368421052636</v>
      </c>
      <c r="F10766" s="299" t="s">
        <v>187</v>
      </c>
    </row>
    <row r="10767" spans="1:6" x14ac:dyDescent="0.3">
      <c r="A10767" s="299" t="s">
        <v>496</v>
      </c>
      <c r="B10767" s="300">
        <v>32</v>
      </c>
      <c r="C10767" s="299" t="s">
        <v>91</v>
      </c>
      <c r="D10767" s="299" t="s">
        <v>53</v>
      </c>
      <c r="E10767" s="302">
        <v>478.78947368421052</v>
      </c>
      <c r="F10767" s="299" t="s">
        <v>77</v>
      </c>
    </row>
    <row r="10768" spans="1:6" x14ac:dyDescent="0.3">
      <c r="A10768" s="299" t="s">
        <v>496</v>
      </c>
      <c r="B10768" s="300">
        <v>32</v>
      </c>
      <c r="C10768" s="299" t="s">
        <v>91</v>
      </c>
      <c r="D10768" s="299" t="s">
        <v>54</v>
      </c>
      <c r="E10768" s="302">
        <v>31.78947368421052</v>
      </c>
      <c r="F10768" s="299" t="s">
        <v>187</v>
      </c>
    </row>
    <row r="10769" spans="1:6" x14ac:dyDescent="0.3">
      <c r="A10769" s="299" t="s">
        <v>496</v>
      </c>
      <c r="B10769" s="300">
        <v>32</v>
      </c>
      <c r="C10769" s="299" t="s">
        <v>91</v>
      </c>
      <c r="D10769" s="299" t="s">
        <v>54</v>
      </c>
      <c r="E10769" s="302">
        <v>176.52631578947373</v>
      </c>
      <c r="F10769" s="299" t="s">
        <v>77</v>
      </c>
    </row>
    <row r="10770" spans="1:6" x14ac:dyDescent="0.3">
      <c r="A10770" s="299" t="s">
        <v>496</v>
      </c>
      <c r="B10770" s="300">
        <v>32</v>
      </c>
      <c r="C10770" s="299" t="s">
        <v>91</v>
      </c>
      <c r="D10770" s="299" t="s">
        <v>55</v>
      </c>
      <c r="E10770" s="302">
        <v>145.73684210526315</v>
      </c>
      <c r="F10770" s="299" t="s">
        <v>187</v>
      </c>
    </row>
    <row r="10771" spans="1:6" x14ac:dyDescent="0.3">
      <c r="A10771" s="299" t="s">
        <v>496</v>
      </c>
      <c r="B10771" s="300">
        <v>32</v>
      </c>
      <c r="C10771" s="299" t="s">
        <v>91</v>
      </c>
      <c r="D10771" s="299" t="s">
        <v>55</v>
      </c>
      <c r="E10771" s="302">
        <v>898.10526315789468</v>
      </c>
      <c r="F10771" s="299" t="s">
        <v>77</v>
      </c>
    </row>
    <row r="10772" spans="1:6" x14ac:dyDescent="0.3">
      <c r="A10772" s="299" t="s">
        <v>496</v>
      </c>
      <c r="B10772" s="300">
        <v>32</v>
      </c>
      <c r="C10772" s="299" t="s">
        <v>91</v>
      </c>
      <c r="D10772" s="299" t="s">
        <v>56</v>
      </c>
      <c r="E10772" s="302">
        <v>12.526315789473685</v>
      </c>
      <c r="F10772" s="299" t="s">
        <v>187</v>
      </c>
    </row>
    <row r="10773" spans="1:6" x14ac:dyDescent="0.3">
      <c r="A10773" s="299" t="s">
        <v>496</v>
      </c>
      <c r="B10773" s="300">
        <v>32</v>
      </c>
      <c r="C10773" s="299" t="s">
        <v>91</v>
      </c>
      <c r="D10773" s="299" t="s">
        <v>56</v>
      </c>
      <c r="E10773" s="302">
        <v>14.210526315789467</v>
      </c>
      <c r="F10773" s="299" t="s">
        <v>77</v>
      </c>
    </row>
    <row r="10774" spans="1:6" x14ac:dyDescent="0.3">
      <c r="A10774" s="299" t="s">
        <v>496</v>
      </c>
      <c r="B10774" s="300">
        <v>32</v>
      </c>
      <c r="C10774" s="299" t="s">
        <v>91</v>
      </c>
      <c r="D10774" s="299" t="s">
        <v>57</v>
      </c>
      <c r="E10774" s="302">
        <v>10.000000000000002</v>
      </c>
      <c r="F10774" s="299" t="s">
        <v>187</v>
      </c>
    </row>
    <row r="10775" spans="1:6" x14ac:dyDescent="0.3">
      <c r="A10775" s="299" t="s">
        <v>496</v>
      </c>
      <c r="B10775" s="300">
        <v>32</v>
      </c>
      <c r="C10775" s="299" t="s">
        <v>91</v>
      </c>
      <c r="D10775" s="299" t="s">
        <v>57</v>
      </c>
      <c r="E10775" s="302">
        <v>2.4210526315789478</v>
      </c>
      <c r="F10775" s="299" t="s">
        <v>77</v>
      </c>
    </row>
    <row r="10776" spans="1:6" x14ac:dyDescent="0.3">
      <c r="A10776" s="299" t="s">
        <v>496</v>
      </c>
      <c r="B10776" s="300">
        <v>32</v>
      </c>
      <c r="C10776" s="299" t="s">
        <v>91</v>
      </c>
      <c r="D10776" s="299" t="s">
        <v>58</v>
      </c>
      <c r="E10776" s="302">
        <v>4.2105263157894717</v>
      </c>
      <c r="F10776" s="299" t="s">
        <v>77</v>
      </c>
    </row>
    <row r="10777" spans="1:6" x14ac:dyDescent="0.3">
      <c r="A10777" s="299" t="s">
        <v>496</v>
      </c>
      <c r="B10777" s="300">
        <v>32</v>
      </c>
      <c r="C10777" s="299" t="s">
        <v>91</v>
      </c>
      <c r="D10777" s="299" t="s">
        <v>59</v>
      </c>
      <c r="E10777" s="302">
        <v>21.842105263157904</v>
      </c>
      <c r="F10777" s="299" t="s">
        <v>187</v>
      </c>
    </row>
    <row r="10778" spans="1:6" x14ac:dyDescent="0.3">
      <c r="A10778" s="299" t="s">
        <v>496</v>
      </c>
      <c r="B10778" s="300">
        <v>32</v>
      </c>
      <c r="C10778" s="299" t="s">
        <v>91</v>
      </c>
      <c r="D10778" s="299" t="s">
        <v>59</v>
      </c>
      <c r="E10778" s="302">
        <v>28.210526315789476</v>
      </c>
      <c r="F10778" s="299" t="s">
        <v>77</v>
      </c>
    </row>
    <row r="10779" spans="1:6" x14ac:dyDescent="0.3">
      <c r="A10779" s="299" t="s">
        <v>496</v>
      </c>
      <c r="B10779" s="300">
        <v>32</v>
      </c>
      <c r="C10779" s="299" t="s">
        <v>91</v>
      </c>
      <c r="D10779" s="299" t="s">
        <v>60</v>
      </c>
      <c r="E10779" s="302">
        <v>43.578947368421069</v>
      </c>
      <c r="F10779" s="299" t="s">
        <v>187</v>
      </c>
    </row>
    <row r="10780" spans="1:6" x14ac:dyDescent="0.3">
      <c r="A10780" s="299" t="s">
        <v>496</v>
      </c>
      <c r="B10780" s="300">
        <v>32</v>
      </c>
      <c r="C10780" s="299" t="s">
        <v>91</v>
      </c>
      <c r="D10780" s="299" t="s">
        <v>60</v>
      </c>
      <c r="E10780" s="302">
        <v>220.42105263157896</v>
      </c>
      <c r="F10780" s="299" t="s">
        <v>77</v>
      </c>
    </row>
    <row r="10781" spans="1:6" x14ac:dyDescent="0.3">
      <c r="A10781" s="299" t="s">
        <v>496</v>
      </c>
      <c r="B10781" s="300">
        <v>32</v>
      </c>
      <c r="C10781" s="299" t="s">
        <v>91</v>
      </c>
      <c r="D10781" s="299" t="s">
        <v>61</v>
      </c>
      <c r="E10781" s="302">
        <v>25.21052631578948</v>
      </c>
      <c r="F10781" s="299" t="s">
        <v>77</v>
      </c>
    </row>
    <row r="10782" spans="1:6" x14ac:dyDescent="0.3">
      <c r="A10782" s="299" t="s">
        <v>496</v>
      </c>
      <c r="B10782" s="300">
        <v>32</v>
      </c>
      <c r="C10782" s="299" t="s">
        <v>91</v>
      </c>
      <c r="D10782" s="299" t="s">
        <v>62</v>
      </c>
      <c r="E10782" s="302">
        <v>18.684210526315788</v>
      </c>
      <c r="F10782" s="299" t="s">
        <v>187</v>
      </c>
    </row>
    <row r="10783" spans="1:6" x14ac:dyDescent="0.3">
      <c r="A10783" s="299" t="s">
        <v>496</v>
      </c>
      <c r="B10783" s="300">
        <v>32</v>
      </c>
      <c r="C10783" s="299" t="s">
        <v>91</v>
      </c>
      <c r="D10783" s="299" t="s">
        <v>62</v>
      </c>
      <c r="E10783" s="302">
        <v>67.263157894736864</v>
      </c>
      <c r="F10783" s="299" t="s">
        <v>77</v>
      </c>
    </row>
    <row r="10784" spans="1:6" x14ac:dyDescent="0.3">
      <c r="A10784" s="299" t="s">
        <v>496</v>
      </c>
      <c r="B10784" s="300">
        <v>32</v>
      </c>
      <c r="C10784" s="299" t="s">
        <v>91</v>
      </c>
      <c r="D10784" s="299" t="s">
        <v>63</v>
      </c>
      <c r="E10784" s="302">
        <v>14.999999999999996</v>
      </c>
      <c r="F10784" s="299" t="s">
        <v>187</v>
      </c>
    </row>
    <row r="10785" spans="1:6" x14ac:dyDescent="0.3">
      <c r="A10785" s="299" t="s">
        <v>496</v>
      </c>
      <c r="B10785" s="300">
        <v>32</v>
      </c>
      <c r="C10785" s="299" t="s">
        <v>91</v>
      </c>
      <c r="D10785" s="299" t="s">
        <v>63</v>
      </c>
      <c r="E10785" s="302">
        <v>383.68421052631578</v>
      </c>
      <c r="F10785" s="299" t="s">
        <v>77</v>
      </c>
    </row>
    <row r="10786" spans="1:6" x14ac:dyDescent="0.3">
      <c r="A10786" s="299" t="s">
        <v>496</v>
      </c>
      <c r="B10786" s="300">
        <v>32</v>
      </c>
      <c r="C10786" s="299" t="s">
        <v>91</v>
      </c>
      <c r="D10786" s="299" t="s">
        <v>64</v>
      </c>
      <c r="E10786" s="302">
        <v>7.4210526315789451</v>
      </c>
      <c r="F10786" s="299" t="s">
        <v>187</v>
      </c>
    </row>
    <row r="10787" spans="1:6" x14ac:dyDescent="0.3">
      <c r="A10787" s="299" t="s">
        <v>496</v>
      </c>
      <c r="B10787" s="300">
        <v>32</v>
      </c>
      <c r="C10787" s="299" t="s">
        <v>91</v>
      </c>
      <c r="D10787" s="299" t="s">
        <v>64</v>
      </c>
      <c r="E10787" s="302">
        <v>49.473684210526322</v>
      </c>
      <c r="F10787" s="299" t="s">
        <v>77</v>
      </c>
    </row>
    <row r="10788" spans="1:6" x14ac:dyDescent="0.3">
      <c r="A10788" s="299" t="s">
        <v>496</v>
      </c>
      <c r="B10788" s="300">
        <v>32</v>
      </c>
      <c r="C10788" s="299" t="s">
        <v>91</v>
      </c>
      <c r="D10788" s="299" t="s">
        <v>65</v>
      </c>
      <c r="E10788" s="302">
        <v>81.21052631578948</v>
      </c>
      <c r="F10788" s="299" t="s">
        <v>187</v>
      </c>
    </row>
    <row r="10789" spans="1:6" x14ac:dyDescent="0.3">
      <c r="A10789" s="299" t="s">
        <v>496</v>
      </c>
      <c r="B10789" s="300">
        <v>32</v>
      </c>
      <c r="C10789" s="299" t="s">
        <v>91</v>
      </c>
      <c r="D10789" s="299" t="s">
        <v>65</v>
      </c>
      <c r="E10789" s="302">
        <v>94.05263157894737</v>
      </c>
      <c r="F10789" s="299" t="s">
        <v>77</v>
      </c>
    </row>
    <row r="10790" spans="1:6" x14ac:dyDescent="0.3">
      <c r="A10790" s="299" t="s">
        <v>496</v>
      </c>
      <c r="B10790" s="300">
        <v>32</v>
      </c>
      <c r="C10790" s="299" t="s">
        <v>91</v>
      </c>
      <c r="D10790" s="299" t="s">
        <v>67</v>
      </c>
      <c r="E10790" s="302">
        <v>0.99999999999999956</v>
      </c>
      <c r="F10790" s="299" t="s">
        <v>77</v>
      </c>
    </row>
    <row r="10791" spans="1:6" x14ac:dyDescent="0.3">
      <c r="A10791" s="299" t="s">
        <v>496</v>
      </c>
      <c r="B10791" s="300">
        <v>32</v>
      </c>
      <c r="C10791" s="299" t="s">
        <v>92</v>
      </c>
      <c r="D10791" s="299" t="s">
        <v>47</v>
      </c>
      <c r="E10791" s="302">
        <v>24.578947368421062</v>
      </c>
      <c r="F10791" s="299" t="s">
        <v>187</v>
      </c>
    </row>
    <row r="10792" spans="1:6" x14ac:dyDescent="0.3">
      <c r="A10792" s="299" t="s">
        <v>496</v>
      </c>
      <c r="B10792" s="300">
        <v>32</v>
      </c>
      <c r="C10792" s="299" t="s">
        <v>92</v>
      </c>
      <c r="D10792" s="299" t="s">
        <v>47</v>
      </c>
      <c r="E10792" s="302">
        <v>12.315789473684212</v>
      </c>
      <c r="F10792" s="299" t="s">
        <v>188</v>
      </c>
    </row>
    <row r="10793" spans="1:6" x14ac:dyDescent="0.3">
      <c r="A10793" s="299" t="s">
        <v>496</v>
      </c>
      <c r="B10793" s="300">
        <v>32</v>
      </c>
      <c r="C10793" s="299" t="s">
        <v>92</v>
      </c>
      <c r="D10793" s="299" t="s">
        <v>47</v>
      </c>
      <c r="E10793" s="302">
        <v>89.947368421052644</v>
      </c>
      <c r="F10793" s="299" t="s">
        <v>77</v>
      </c>
    </row>
    <row r="10794" spans="1:6" x14ac:dyDescent="0.3">
      <c r="A10794" s="299" t="s">
        <v>496</v>
      </c>
      <c r="B10794" s="300">
        <v>32</v>
      </c>
      <c r="C10794" s="299" t="s">
        <v>92</v>
      </c>
      <c r="D10794" s="299" t="s">
        <v>48</v>
      </c>
      <c r="E10794" s="302">
        <v>33.894736842105267</v>
      </c>
      <c r="F10794" s="299" t="s">
        <v>77</v>
      </c>
    </row>
    <row r="10795" spans="1:6" x14ac:dyDescent="0.3">
      <c r="A10795" s="299" t="s">
        <v>496</v>
      </c>
      <c r="B10795" s="300">
        <v>32</v>
      </c>
      <c r="C10795" s="299" t="s">
        <v>92</v>
      </c>
      <c r="D10795" s="299" t="s">
        <v>49</v>
      </c>
      <c r="E10795" s="302">
        <v>20.157894736842106</v>
      </c>
      <c r="F10795" s="299" t="s">
        <v>187</v>
      </c>
    </row>
    <row r="10796" spans="1:6" x14ac:dyDescent="0.3">
      <c r="A10796" s="299" t="s">
        <v>496</v>
      </c>
      <c r="B10796" s="300">
        <v>32</v>
      </c>
      <c r="C10796" s="299" t="s">
        <v>92</v>
      </c>
      <c r="D10796" s="299" t="s">
        <v>49</v>
      </c>
      <c r="E10796" s="302">
        <v>0.99999999999999956</v>
      </c>
      <c r="F10796" s="299" t="s">
        <v>188</v>
      </c>
    </row>
    <row r="10797" spans="1:6" x14ac:dyDescent="0.3">
      <c r="A10797" s="299" t="s">
        <v>496</v>
      </c>
      <c r="B10797" s="300">
        <v>32</v>
      </c>
      <c r="C10797" s="299" t="s">
        <v>92</v>
      </c>
      <c r="D10797" s="299" t="s">
        <v>49</v>
      </c>
      <c r="E10797" s="302">
        <v>393.8947368421052</v>
      </c>
      <c r="F10797" s="299" t="s">
        <v>77</v>
      </c>
    </row>
    <row r="10798" spans="1:6" x14ac:dyDescent="0.3">
      <c r="A10798" s="299" t="s">
        <v>496</v>
      </c>
      <c r="B10798" s="300">
        <v>32</v>
      </c>
      <c r="C10798" s="299" t="s">
        <v>92</v>
      </c>
      <c r="D10798" s="299" t="s">
        <v>51</v>
      </c>
      <c r="E10798" s="302">
        <v>5.0000000000000009</v>
      </c>
      <c r="F10798" s="299" t="s">
        <v>77</v>
      </c>
    </row>
    <row r="10799" spans="1:6" x14ac:dyDescent="0.3">
      <c r="A10799" s="299" t="s">
        <v>496</v>
      </c>
      <c r="B10799" s="300">
        <v>32</v>
      </c>
      <c r="C10799" s="299" t="s">
        <v>92</v>
      </c>
      <c r="D10799" s="299" t="s">
        <v>52</v>
      </c>
      <c r="E10799" s="302">
        <v>92.578947368421026</v>
      </c>
      <c r="F10799" s="299" t="s">
        <v>187</v>
      </c>
    </row>
    <row r="10800" spans="1:6" x14ac:dyDescent="0.3">
      <c r="A10800" s="299" t="s">
        <v>496</v>
      </c>
      <c r="B10800" s="300">
        <v>32</v>
      </c>
      <c r="C10800" s="299" t="s">
        <v>92</v>
      </c>
      <c r="D10800" s="299" t="s">
        <v>52</v>
      </c>
      <c r="E10800" s="302">
        <v>198.68421052631578</v>
      </c>
      <c r="F10800" s="299" t="s">
        <v>77</v>
      </c>
    </row>
    <row r="10801" spans="1:6" x14ac:dyDescent="0.3">
      <c r="A10801" s="299" t="s">
        <v>496</v>
      </c>
      <c r="B10801" s="300">
        <v>32</v>
      </c>
      <c r="C10801" s="299" t="s">
        <v>92</v>
      </c>
      <c r="D10801" s="299" t="s">
        <v>53</v>
      </c>
      <c r="E10801" s="302">
        <v>78.526315789473685</v>
      </c>
      <c r="F10801" s="299" t="s">
        <v>187</v>
      </c>
    </row>
    <row r="10802" spans="1:6" x14ac:dyDescent="0.3">
      <c r="A10802" s="299" t="s">
        <v>496</v>
      </c>
      <c r="B10802" s="300">
        <v>32</v>
      </c>
      <c r="C10802" s="299" t="s">
        <v>92</v>
      </c>
      <c r="D10802" s="299" t="s">
        <v>53</v>
      </c>
      <c r="E10802" s="302">
        <v>273.21052631578948</v>
      </c>
      <c r="F10802" s="299" t="s">
        <v>77</v>
      </c>
    </row>
    <row r="10803" spans="1:6" x14ac:dyDescent="0.3">
      <c r="A10803" s="299" t="s">
        <v>496</v>
      </c>
      <c r="B10803" s="300">
        <v>32</v>
      </c>
      <c r="C10803" s="299" t="s">
        <v>92</v>
      </c>
      <c r="D10803" s="299" t="s">
        <v>54</v>
      </c>
      <c r="E10803" s="302">
        <v>16.473684210526315</v>
      </c>
      <c r="F10803" s="299" t="s">
        <v>187</v>
      </c>
    </row>
    <row r="10804" spans="1:6" x14ac:dyDescent="0.3">
      <c r="A10804" s="299" t="s">
        <v>496</v>
      </c>
      <c r="B10804" s="300">
        <v>32</v>
      </c>
      <c r="C10804" s="299" t="s">
        <v>92</v>
      </c>
      <c r="D10804" s="299" t="s">
        <v>54</v>
      </c>
      <c r="E10804" s="302">
        <v>426.47368421052636</v>
      </c>
      <c r="F10804" s="299" t="s">
        <v>77</v>
      </c>
    </row>
    <row r="10805" spans="1:6" x14ac:dyDescent="0.3">
      <c r="A10805" s="299" t="s">
        <v>496</v>
      </c>
      <c r="B10805" s="300">
        <v>32</v>
      </c>
      <c r="C10805" s="299" t="s">
        <v>92</v>
      </c>
      <c r="D10805" s="299" t="s">
        <v>55</v>
      </c>
      <c r="E10805" s="302">
        <v>89.947368421052602</v>
      </c>
      <c r="F10805" s="299" t="s">
        <v>187</v>
      </c>
    </row>
    <row r="10806" spans="1:6" x14ac:dyDescent="0.3">
      <c r="A10806" s="299" t="s">
        <v>496</v>
      </c>
      <c r="B10806" s="300">
        <v>32</v>
      </c>
      <c r="C10806" s="299" t="s">
        <v>92</v>
      </c>
      <c r="D10806" s="299" t="s">
        <v>55</v>
      </c>
      <c r="E10806" s="302">
        <v>269.47368421052636</v>
      </c>
      <c r="F10806" s="299" t="s">
        <v>77</v>
      </c>
    </row>
    <row r="10807" spans="1:6" x14ac:dyDescent="0.3">
      <c r="A10807" s="299" t="s">
        <v>496</v>
      </c>
      <c r="B10807" s="300">
        <v>32</v>
      </c>
      <c r="C10807" s="299" t="s">
        <v>92</v>
      </c>
      <c r="D10807" s="299" t="s">
        <v>56</v>
      </c>
      <c r="E10807" s="302">
        <v>3.9999999999999982</v>
      </c>
      <c r="F10807" s="299" t="s">
        <v>187</v>
      </c>
    </row>
    <row r="10808" spans="1:6" x14ac:dyDescent="0.3">
      <c r="A10808" s="299" t="s">
        <v>496</v>
      </c>
      <c r="B10808" s="300">
        <v>32</v>
      </c>
      <c r="C10808" s="299" t="s">
        <v>92</v>
      </c>
      <c r="D10808" s="299" t="s">
        <v>56</v>
      </c>
      <c r="E10808" s="302">
        <v>14.052631578947363</v>
      </c>
      <c r="F10808" s="299" t="s">
        <v>77</v>
      </c>
    </row>
    <row r="10809" spans="1:6" x14ac:dyDescent="0.3">
      <c r="A10809" s="299" t="s">
        <v>496</v>
      </c>
      <c r="B10809" s="300">
        <v>32</v>
      </c>
      <c r="C10809" s="299" t="s">
        <v>92</v>
      </c>
      <c r="D10809" s="299" t="s">
        <v>57</v>
      </c>
      <c r="E10809" s="302">
        <v>3.0000000000000004</v>
      </c>
      <c r="F10809" s="299" t="s">
        <v>187</v>
      </c>
    </row>
    <row r="10810" spans="1:6" x14ac:dyDescent="0.3">
      <c r="A10810" s="299" t="s">
        <v>496</v>
      </c>
      <c r="B10810" s="300">
        <v>32</v>
      </c>
      <c r="C10810" s="299" t="s">
        <v>92</v>
      </c>
      <c r="D10810" s="299" t="s">
        <v>57</v>
      </c>
      <c r="E10810" s="302">
        <v>3.0000000000000004</v>
      </c>
      <c r="F10810" s="299" t="s">
        <v>77</v>
      </c>
    </row>
    <row r="10811" spans="1:6" x14ac:dyDescent="0.3">
      <c r="A10811" s="299" t="s">
        <v>496</v>
      </c>
      <c r="B10811" s="300">
        <v>32</v>
      </c>
      <c r="C10811" s="299" t="s">
        <v>92</v>
      </c>
      <c r="D10811" s="299" t="s">
        <v>58</v>
      </c>
      <c r="E10811" s="302">
        <v>0.99999999999999956</v>
      </c>
      <c r="F10811" s="299" t="s">
        <v>187</v>
      </c>
    </row>
    <row r="10812" spans="1:6" x14ac:dyDescent="0.3">
      <c r="A10812" s="299" t="s">
        <v>496</v>
      </c>
      <c r="B10812" s="300">
        <v>32</v>
      </c>
      <c r="C10812" s="299" t="s">
        <v>92</v>
      </c>
      <c r="D10812" s="299" t="s">
        <v>58</v>
      </c>
      <c r="E10812" s="302">
        <v>1.9999999999999991</v>
      </c>
      <c r="F10812" s="299" t="s">
        <v>77</v>
      </c>
    </row>
    <row r="10813" spans="1:6" x14ac:dyDescent="0.3">
      <c r="A10813" s="299" t="s">
        <v>496</v>
      </c>
      <c r="B10813" s="300">
        <v>32</v>
      </c>
      <c r="C10813" s="299" t="s">
        <v>92</v>
      </c>
      <c r="D10813" s="299" t="s">
        <v>59</v>
      </c>
      <c r="E10813" s="302">
        <v>14.999999999999996</v>
      </c>
      <c r="F10813" s="299" t="s">
        <v>187</v>
      </c>
    </row>
    <row r="10814" spans="1:6" x14ac:dyDescent="0.3">
      <c r="A10814" s="299" t="s">
        <v>496</v>
      </c>
      <c r="B10814" s="300">
        <v>32</v>
      </c>
      <c r="C10814" s="299" t="s">
        <v>92</v>
      </c>
      <c r="D10814" s="299" t="s">
        <v>59</v>
      </c>
      <c r="E10814" s="302">
        <v>22.157894736842117</v>
      </c>
      <c r="F10814" s="299" t="s">
        <v>77</v>
      </c>
    </row>
    <row r="10815" spans="1:6" x14ac:dyDescent="0.3">
      <c r="A10815" s="299" t="s">
        <v>496</v>
      </c>
      <c r="B10815" s="300">
        <v>32</v>
      </c>
      <c r="C10815" s="299" t="s">
        <v>92</v>
      </c>
      <c r="D10815" s="299" t="s">
        <v>60</v>
      </c>
      <c r="E10815" s="302">
        <v>32.052631578947356</v>
      </c>
      <c r="F10815" s="299" t="s">
        <v>187</v>
      </c>
    </row>
    <row r="10816" spans="1:6" x14ac:dyDescent="0.3">
      <c r="A10816" s="299" t="s">
        <v>496</v>
      </c>
      <c r="B10816" s="300">
        <v>32</v>
      </c>
      <c r="C10816" s="299" t="s">
        <v>92</v>
      </c>
      <c r="D10816" s="299" t="s">
        <v>60</v>
      </c>
      <c r="E10816" s="302">
        <v>80.31578947368422</v>
      </c>
      <c r="F10816" s="299" t="s">
        <v>77</v>
      </c>
    </row>
    <row r="10817" spans="1:6" x14ac:dyDescent="0.3">
      <c r="A10817" s="299" t="s">
        <v>496</v>
      </c>
      <c r="B10817" s="300">
        <v>32</v>
      </c>
      <c r="C10817" s="299" t="s">
        <v>92</v>
      </c>
      <c r="D10817" s="299" t="s">
        <v>61</v>
      </c>
      <c r="E10817" s="302">
        <v>31.263157894736842</v>
      </c>
      <c r="F10817" s="299" t="s">
        <v>77</v>
      </c>
    </row>
    <row r="10818" spans="1:6" x14ac:dyDescent="0.3">
      <c r="A10818" s="299" t="s">
        <v>496</v>
      </c>
      <c r="B10818" s="300">
        <v>32</v>
      </c>
      <c r="C10818" s="299" t="s">
        <v>92</v>
      </c>
      <c r="D10818" s="299" t="s">
        <v>62</v>
      </c>
      <c r="E10818" s="302">
        <v>19</v>
      </c>
      <c r="F10818" s="299" t="s">
        <v>187</v>
      </c>
    </row>
    <row r="10819" spans="1:6" x14ac:dyDescent="0.3">
      <c r="A10819" s="299" t="s">
        <v>496</v>
      </c>
      <c r="B10819" s="300">
        <v>32</v>
      </c>
      <c r="C10819" s="299" t="s">
        <v>92</v>
      </c>
      <c r="D10819" s="299" t="s">
        <v>62</v>
      </c>
      <c r="E10819" s="302">
        <v>42.578947368421055</v>
      </c>
      <c r="F10819" s="299" t="s">
        <v>77</v>
      </c>
    </row>
    <row r="10820" spans="1:6" x14ac:dyDescent="0.3">
      <c r="A10820" s="299" t="s">
        <v>496</v>
      </c>
      <c r="B10820" s="300">
        <v>32</v>
      </c>
      <c r="C10820" s="299" t="s">
        <v>92</v>
      </c>
      <c r="D10820" s="299" t="s">
        <v>63</v>
      </c>
      <c r="E10820" s="302">
        <v>10.000000000000002</v>
      </c>
      <c r="F10820" s="299" t="s">
        <v>187</v>
      </c>
    </row>
    <row r="10821" spans="1:6" x14ac:dyDescent="0.3">
      <c r="A10821" s="299" t="s">
        <v>496</v>
      </c>
      <c r="B10821" s="300">
        <v>32</v>
      </c>
      <c r="C10821" s="299" t="s">
        <v>92</v>
      </c>
      <c r="D10821" s="299" t="s">
        <v>63</v>
      </c>
      <c r="E10821" s="302">
        <v>215.5789473684209</v>
      </c>
      <c r="F10821" s="299" t="s">
        <v>77</v>
      </c>
    </row>
    <row r="10822" spans="1:6" x14ac:dyDescent="0.3">
      <c r="A10822" s="299" t="s">
        <v>496</v>
      </c>
      <c r="B10822" s="300">
        <v>32</v>
      </c>
      <c r="C10822" s="299" t="s">
        <v>92</v>
      </c>
      <c r="D10822" s="299" t="s">
        <v>64</v>
      </c>
      <c r="E10822" s="302">
        <v>11.789473684210529</v>
      </c>
      <c r="F10822" s="299" t="s">
        <v>187</v>
      </c>
    </row>
    <row r="10823" spans="1:6" x14ac:dyDescent="0.3">
      <c r="A10823" s="299" t="s">
        <v>496</v>
      </c>
      <c r="B10823" s="300">
        <v>32</v>
      </c>
      <c r="C10823" s="299" t="s">
        <v>92</v>
      </c>
      <c r="D10823" s="299" t="s">
        <v>64</v>
      </c>
      <c r="E10823" s="302">
        <v>25.421052631578959</v>
      </c>
      <c r="F10823" s="299" t="s">
        <v>77</v>
      </c>
    </row>
    <row r="10824" spans="1:6" x14ac:dyDescent="0.3">
      <c r="A10824" s="299" t="s">
        <v>496</v>
      </c>
      <c r="B10824" s="300">
        <v>32</v>
      </c>
      <c r="C10824" s="299" t="s">
        <v>92</v>
      </c>
      <c r="D10824" s="299" t="s">
        <v>65</v>
      </c>
      <c r="E10824" s="302">
        <v>21.421052631578945</v>
      </c>
      <c r="F10824" s="299" t="s">
        <v>187</v>
      </c>
    </row>
    <row r="10825" spans="1:6" x14ac:dyDescent="0.3">
      <c r="A10825" s="299" t="s">
        <v>496</v>
      </c>
      <c r="B10825" s="300">
        <v>32</v>
      </c>
      <c r="C10825" s="299" t="s">
        <v>92</v>
      </c>
      <c r="D10825" s="299" t="s">
        <v>65</v>
      </c>
      <c r="E10825" s="302">
        <v>22.26315789473685</v>
      </c>
      <c r="F10825" s="299" t="s">
        <v>77</v>
      </c>
    </row>
    <row r="10826" spans="1:6" x14ac:dyDescent="0.3">
      <c r="A10826" s="299" t="s">
        <v>496</v>
      </c>
      <c r="B10826" s="300">
        <v>32</v>
      </c>
      <c r="C10826" s="299" t="s">
        <v>92</v>
      </c>
      <c r="D10826" s="299" t="s">
        <v>67</v>
      </c>
      <c r="E10826" s="302">
        <v>0.99999999999999956</v>
      </c>
      <c r="F10826" s="299" t="s">
        <v>77</v>
      </c>
    </row>
    <row r="10827" spans="1:6" x14ac:dyDescent="0.3">
      <c r="A10827" s="299" t="s">
        <v>496</v>
      </c>
      <c r="B10827" s="300">
        <v>33</v>
      </c>
      <c r="C10827" s="299" t="s">
        <v>91</v>
      </c>
      <c r="D10827" s="299" t="s">
        <v>47</v>
      </c>
      <c r="E10827" s="302">
        <v>19.526315789473689</v>
      </c>
      <c r="F10827" s="299" t="s">
        <v>187</v>
      </c>
    </row>
    <row r="10828" spans="1:6" x14ac:dyDescent="0.3">
      <c r="A10828" s="299" t="s">
        <v>496</v>
      </c>
      <c r="B10828" s="300">
        <v>33</v>
      </c>
      <c r="C10828" s="299" t="s">
        <v>91</v>
      </c>
      <c r="D10828" s="299" t="s">
        <v>47</v>
      </c>
      <c r="E10828" s="302">
        <v>0.99999999999999956</v>
      </c>
      <c r="F10828" s="299" t="s">
        <v>81</v>
      </c>
    </row>
    <row r="10829" spans="1:6" x14ac:dyDescent="0.3">
      <c r="A10829" s="299" t="s">
        <v>496</v>
      </c>
      <c r="B10829" s="300">
        <v>33</v>
      </c>
      <c r="C10829" s="299" t="s">
        <v>91</v>
      </c>
      <c r="D10829" s="299" t="s">
        <v>47</v>
      </c>
      <c r="E10829" s="302">
        <v>139.36842105263156</v>
      </c>
      <c r="F10829" s="299" t="s">
        <v>80</v>
      </c>
    </row>
    <row r="10830" spans="1:6" x14ac:dyDescent="0.3">
      <c r="A10830" s="299" t="s">
        <v>496</v>
      </c>
      <c r="B10830" s="300">
        <v>33</v>
      </c>
      <c r="C10830" s="299" t="s">
        <v>91</v>
      </c>
      <c r="D10830" s="299" t="s">
        <v>47</v>
      </c>
      <c r="E10830" s="302">
        <v>26</v>
      </c>
      <c r="F10830" s="299" t="s">
        <v>188</v>
      </c>
    </row>
    <row r="10831" spans="1:6" x14ac:dyDescent="0.3">
      <c r="A10831" s="299" t="s">
        <v>496</v>
      </c>
      <c r="B10831" s="300">
        <v>33</v>
      </c>
      <c r="C10831" s="299" t="s">
        <v>91</v>
      </c>
      <c r="D10831" s="299" t="s">
        <v>47</v>
      </c>
      <c r="E10831" s="302">
        <v>78.473684210526315</v>
      </c>
      <c r="F10831" s="299" t="s">
        <v>77</v>
      </c>
    </row>
    <row r="10832" spans="1:6" x14ac:dyDescent="0.3">
      <c r="A10832" s="299" t="s">
        <v>496</v>
      </c>
      <c r="B10832" s="300">
        <v>33</v>
      </c>
      <c r="C10832" s="299" t="s">
        <v>91</v>
      </c>
      <c r="D10832" s="299" t="s">
        <v>48</v>
      </c>
      <c r="E10832" s="302">
        <v>3.2105263157894735</v>
      </c>
      <c r="F10832" s="299" t="s">
        <v>76</v>
      </c>
    </row>
    <row r="10833" spans="1:6" x14ac:dyDescent="0.3">
      <c r="A10833" s="299" t="s">
        <v>496</v>
      </c>
      <c r="B10833" s="300">
        <v>33</v>
      </c>
      <c r="C10833" s="299" t="s">
        <v>91</v>
      </c>
      <c r="D10833" s="299" t="s">
        <v>48</v>
      </c>
      <c r="E10833" s="302">
        <v>1.1052631578947363</v>
      </c>
      <c r="F10833" s="299" t="s">
        <v>187</v>
      </c>
    </row>
    <row r="10834" spans="1:6" x14ac:dyDescent="0.3">
      <c r="A10834" s="299" t="s">
        <v>496</v>
      </c>
      <c r="B10834" s="300">
        <v>33</v>
      </c>
      <c r="C10834" s="299" t="s">
        <v>91</v>
      </c>
      <c r="D10834" s="299" t="s">
        <v>48</v>
      </c>
      <c r="E10834" s="302">
        <v>5.0000000000000009</v>
      </c>
      <c r="F10834" s="299" t="s">
        <v>77</v>
      </c>
    </row>
    <row r="10835" spans="1:6" x14ac:dyDescent="0.3">
      <c r="A10835" s="299" t="s">
        <v>496</v>
      </c>
      <c r="B10835" s="300">
        <v>33</v>
      </c>
      <c r="C10835" s="299" t="s">
        <v>91</v>
      </c>
      <c r="D10835" s="299" t="s">
        <v>49</v>
      </c>
      <c r="E10835" s="302">
        <v>51.368421052631568</v>
      </c>
      <c r="F10835" s="299" t="s">
        <v>187</v>
      </c>
    </row>
    <row r="10836" spans="1:6" x14ac:dyDescent="0.3">
      <c r="A10836" s="299" t="s">
        <v>496</v>
      </c>
      <c r="B10836" s="300">
        <v>33</v>
      </c>
      <c r="C10836" s="299" t="s">
        <v>91</v>
      </c>
      <c r="D10836" s="299" t="s">
        <v>49</v>
      </c>
      <c r="E10836" s="302">
        <v>674.9473684210526</v>
      </c>
      <c r="F10836" s="299" t="s">
        <v>77</v>
      </c>
    </row>
    <row r="10837" spans="1:6" x14ac:dyDescent="0.3">
      <c r="A10837" s="299" t="s">
        <v>496</v>
      </c>
      <c r="B10837" s="300">
        <v>33</v>
      </c>
      <c r="C10837" s="299" t="s">
        <v>91</v>
      </c>
      <c r="D10837" s="299" t="s">
        <v>50</v>
      </c>
      <c r="E10837" s="302">
        <v>3.052631578947369</v>
      </c>
      <c r="F10837" s="299" t="s">
        <v>77</v>
      </c>
    </row>
    <row r="10838" spans="1:6" x14ac:dyDescent="0.3">
      <c r="A10838" s="299" t="s">
        <v>496</v>
      </c>
      <c r="B10838" s="300">
        <v>33</v>
      </c>
      <c r="C10838" s="299" t="s">
        <v>91</v>
      </c>
      <c r="D10838" s="299" t="s">
        <v>51</v>
      </c>
      <c r="E10838" s="302">
        <v>38.210526315789473</v>
      </c>
      <c r="F10838" s="299" t="s">
        <v>77</v>
      </c>
    </row>
    <row r="10839" spans="1:6" x14ac:dyDescent="0.3">
      <c r="A10839" s="299" t="s">
        <v>496</v>
      </c>
      <c r="B10839" s="300">
        <v>33</v>
      </c>
      <c r="C10839" s="299" t="s">
        <v>91</v>
      </c>
      <c r="D10839" s="299" t="s">
        <v>52</v>
      </c>
      <c r="E10839" s="302">
        <v>345.31578947368428</v>
      </c>
      <c r="F10839" s="299" t="s">
        <v>187</v>
      </c>
    </row>
    <row r="10840" spans="1:6" x14ac:dyDescent="0.3">
      <c r="A10840" s="299" t="s">
        <v>496</v>
      </c>
      <c r="B10840" s="300">
        <v>33</v>
      </c>
      <c r="C10840" s="299" t="s">
        <v>91</v>
      </c>
      <c r="D10840" s="299" t="s">
        <v>52</v>
      </c>
      <c r="E10840" s="302">
        <v>1331.9473684210527</v>
      </c>
      <c r="F10840" s="299" t="s">
        <v>77</v>
      </c>
    </row>
    <row r="10841" spans="1:6" x14ac:dyDescent="0.3">
      <c r="A10841" s="299" t="s">
        <v>496</v>
      </c>
      <c r="B10841" s="300">
        <v>33</v>
      </c>
      <c r="C10841" s="299" t="s">
        <v>91</v>
      </c>
      <c r="D10841" s="299" t="s">
        <v>53</v>
      </c>
      <c r="E10841" s="302">
        <v>709.0526315789474</v>
      </c>
      <c r="F10841" s="299" t="s">
        <v>187</v>
      </c>
    </row>
    <row r="10842" spans="1:6" x14ac:dyDescent="0.3">
      <c r="A10842" s="299" t="s">
        <v>496</v>
      </c>
      <c r="B10842" s="300">
        <v>33</v>
      </c>
      <c r="C10842" s="299" t="s">
        <v>91</v>
      </c>
      <c r="D10842" s="299" t="s">
        <v>53</v>
      </c>
      <c r="E10842" s="302">
        <v>1226.2631578947369</v>
      </c>
      <c r="F10842" s="299" t="s">
        <v>77</v>
      </c>
    </row>
    <row r="10843" spans="1:6" x14ac:dyDescent="0.3">
      <c r="A10843" s="299" t="s">
        <v>496</v>
      </c>
      <c r="B10843" s="300">
        <v>33</v>
      </c>
      <c r="C10843" s="299" t="s">
        <v>91</v>
      </c>
      <c r="D10843" s="299" t="s">
        <v>54</v>
      </c>
      <c r="E10843" s="302">
        <v>229.21052631578951</v>
      </c>
      <c r="F10843" s="299" t="s">
        <v>187</v>
      </c>
    </row>
    <row r="10844" spans="1:6" x14ac:dyDescent="0.3">
      <c r="A10844" s="299" t="s">
        <v>496</v>
      </c>
      <c r="B10844" s="300">
        <v>33</v>
      </c>
      <c r="C10844" s="299" t="s">
        <v>91</v>
      </c>
      <c r="D10844" s="299" t="s">
        <v>54</v>
      </c>
      <c r="E10844" s="302">
        <v>0.99999999999999956</v>
      </c>
      <c r="F10844" s="299" t="s">
        <v>80</v>
      </c>
    </row>
    <row r="10845" spans="1:6" x14ac:dyDescent="0.3">
      <c r="A10845" s="299" t="s">
        <v>496</v>
      </c>
      <c r="B10845" s="300">
        <v>33</v>
      </c>
      <c r="C10845" s="299" t="s">
        <v>91</v>
      </c>
      <c r="D10845" s="299" t="s">
        <v>54</v>
      </c>
      <c r="E10845" s="302">
        <v>242.47368421052627</v>
      </c>
      <c r="F10845" s="299" t="s">
        <v>77</v>
      </c>
    </row>
    <row r="10846" spans="1:6" x14ac:dyDescent="0.3">
      <c r="A10846" s="299" t="s">
        <v>496</v>
      </c>
      <c r="B10846" s="300">
        <v>33</v>
      </c>
      <c r="C10846" s="299" t="s">
        <v>91</v>
      </c>
      <c r="D10846" s="299" t="s">
        <v>55</v>
      </c>
      <c r="E10846" s="302">
        <v>413.78947368421058</v>
      </c>
      <c r="F10846" s="299" t="s">
        <v>187</v>
      </c>
    </row>
    <row r="10847" spans="1:6" x14ac:dyDescent="0.3">
      <c r="A10847" s="299" t="s">
        <v>496</v>
      </c>
      <c r="B10847" s="300">
        <v>33</v>
      </c>
      <c r="C10847" s="299" t="s">
        <v>91</v>
      </c>
      <c r="D10847" s="299" t="s">
        <v>55</v>
      </c>
      <c r="E10847" s="302">
        <v>3325.5263157894733</v>
      </c>
      <c r="F10847" s="299" t="s">
        <v>77</v>
      </c>
    </row>
    <row r="10848" spans="1:6" x14ac:dyDescent="0.3">
      <c r="A10848" s="299" t="s">
        <v>496</v>
      </c>
      <c r="B10848" s="300">
        <v>33</v>
      </c>
      <c r="C10848" s="299" t="s">
        <v>91</v>
      </c>
      <c r="D10848" s="299" t="s">
        <v>56</v>
      </c>
      <c r="E10848" s="302">
        <v>117.26315789473684</v>
      </c>
      <c r="F10848" s="299" t="s">
        <v>187</v>
      </c>
    </row>
    <row r="10849" spans="1:6" x14ac:dyDescent="0.3">
      <c r="A10849" s="299" t="s">
        <v>496</v>
      </c>
      <c r="B10849" s="300">
        <v>33</v>
      </c>
      <c r="C10849" s="299" t="s">
        <v>91</v>
      </c>
      <c r="D10849" s="299" t="s">
        <v>56</v>
      </c>
      <c r="E10849" s="302">
        <v>132.10526315789471</v>
      </c>
      <c r="F10849" s="299" t="s">
        <v>77</v>
      </c>
    </row>
    <row r="10850" spans="1:6" x14ac:dyDescent="0.3">
      <c r="A10850" s="299" t="s">
        <v>496</v>
      </c>
      <c r="B10850" s="300">
        <v>33</v>
      </c>
      <c r="C10850" s="299" t="s">
        <v>91</v>
      </c>
      <c r="D10850" s="299" t="s">
        <v>57</v>
      </c>
      <c r="E10850" s="302">
        <v>28.526315789473685</v>
      </c>
      <c r="F10850" s="299" t="s">
        <v>187</v>
      </c>
    </row>
    <row r="10851" spans="1:6" x14ac:dyDescent="0.3">
      <c r="A10851" s="299" t="s">
        <v>496</v>
      </c>
      <c r="B10851" s="300">
        <v>33</v>
      </c>
      <c r="C10851" s="299" t="s">
        <v>91</v>
      </c>
      <c r="D10851" s="299" t="s">
        <v>57</v>
      </c>
      <c r="E10851" s="302">
        <v>17.473684210526319</v>
      </c>
      <c r="F10851" s="299" t="s">
        <v>77</v>
      </c>
    </row>
    <row r="10852" spans="1:6" x14ac:dyDescent="0.3">
      <c r="A10852" s="299" t="s">
        <v>496</v>
      </c>
      <c r="B10852" s="300">
        <v>33</v>
      </c>
      <c r="C10852" s="299" t="s">
        <v>91</v>
      </c>
      <c r="D10852" s="299" t="s">
        <v>58</v>
      </c>
      <c r="E10852" s="302">
        <v>10.368421052631581</v>
      </c>
      <c r="F10852" s="299" t="s">
        <v>187</v>
      </c>
    </row>
    <row r="10853" spans="1:6" x14ac:dyDescent="0.3">
      <c r="A10853" s="299" t="s">
        <v>496</v>
      </c>
      <c r="B10853" s="300">
        <v>33</v>
      </c>
      <c r="C10853" s="299" t="s">
        <v>91</v>
      </c>
      <c r="D10853" s="299" t="s">
        <v>58</v>
      </c>
      <c r="E10853" s="302">
        <v>18.842105263157894</v>
      </c>
      <c r="F10853" s="299" t="s">
        <v>77</v>
      </c>
    </row>
    <row r="10854" spans="1:6" x14ac:dyDescent="0.3">
      <c r="A10854" s="299" t="s">
        <v>496</v>
      </c>
      <c r="B10854" s="300">
        <v>33</v>
      </c>
      <c r="C10854" s="299" t="s">
        <v>91</v>
      </c>
      <c r="D10854" s="299" t="s">
        <v>59</v>
      </c>
      <c r="E10854" s="302">
        <v>121.10526315789473</v>
      </c>
      <c r="F10854" s="299" t="s">
        <v>187</v>
      </c>
    </row>
    <row r="10855" spans="1:6" x14ac:dyDescent="0.3">
      <c r="A10855" s="299" t="s">
        <v>496</v>
      </c>
      <c r="B10855" s="300">
        <v>33</v>
      </c>
      <c r="C10855" s="299" t="s">
        <v>91</v>
      </c>
      <c r="D10855" s="299" t="s">
        <v>59</v>
      </c>
      <c r="E10855" s="302">
        <v>217.63157894736833</v>
      </c>
      <c r="F10855" s="299" t="s">
        <v>77</v>
      </c>
    </row>
    <row r="10856" spans="1:6" x14ac:dyDescent="0.3">
      <c r="A10856" s="299" t="s">
        <v>496</v>
      </c>
      <c r="B10856" s="300">
        <v>33</v>
      </c>
      <c r="C10856" s="299" t="s">
        <v>91</v>
      </c>
      <c r="D10856" s="299" t="s">
        <v>60</v>
      </c>
      <c r="E10856" s="302">
        <v>160</v>
      </c>
      <c r="F10856" s="299" t="s">
        <v>187</v>
      </c>
    </row>
    <row r="10857" spans="1:6" x14ac:dyDescent="0.3">
      <c r="A10857" s="299" t="s">
        <v>496</v>
      </c>
      <c r="B10857" s="300">
        <v>33</v>
      </c>
      <c r="C10857" s="299" t="s">
        <v>91</v>
      </c>
      <c r="D10857" s="299" t="s">
        <v>60</v>
      </c>
      <c r="E10857" s="302">
        <v>920.9473684210526</v>
      </c>
      <c r="F10857" s="299" t="s">
        <v>77</v>
      </c>
    </row>
    <row r="10858" spans="1:6" x14ac:dyDescent="0.3">
      <c r="A10858" s="299" t="s">
        <v>496</v>
      </c>
      <c r="B10858" s="300">
        <v>33</v>
      </c>
      <c r="C10858" s="299" t="s">
        <v>91</v>
      </c>
      <c r="D10858" s="299" t="s">
        <v>61</v>
      </c>
      <c r="E10858" s="302">
        <v>132.52631578947367</v>
      </c>
      <c r="F10858" s="299" t="s">
        <v>77</v>
      </c>
    </row>
    <row r="10859" spans="1:6" x14ac:dyDescent="0.3">
      <c r="A10859" s="299" t="s">
        <v>496</v>
      </c>
      <c r="B10859" s="300">
        <v>33</v>
      </c>
      <c r="C10859" s="299" t="s">
        <v>91</v>
      </c>
      <c r="D10859" s="299" t="s">
        <v>62</v>
      </c>
      <c r="E10859" s="302">
        <v>134.94736842105266</v>
      </c>
      <c r="F10859" s="299" t="s">
        <v>187</v>
      </c>
    </row>
    <row r="10860" spans="1:6" x14ac:dyDescent="0.3">
      <c r="A10860" s="299" t="s">
        <v>496</v>
      </c>
      <c r="B10860" s="300">
        <v>33</v>
      </c>
      <c r="C10860" s="299" t="s">
        <v>91</v>
      </c>
      <c r="D10860" s="299" t="s">
        <v>62</v>
      </c>
      <c r="E10860" s="302">
        <v>336.78947368421052</v>
      </c>
      <c r="F10860" s="299" t="s">
        <v>77</v>
      </c>
    </row>
    <row r="10861" spans="1:6" x14ac:dyDescent="0.3">
      <c r="A10861" s="299" t="s">
        <v>496</v>
      </c>
      <c r="B10861" s="300">
        <v>33</v>
      </c>
      <c r="C10861" s="299" t="s">
        <v>91</v>
      </c>
      <c r="D10861" s="299" t="s">
        <v>63</v>
      </c>
      <c r="E10861" s="302">
        <v>27.21052631578948</v>
      </c>
      <c r="F10861" s="299" t="s">
        <v>187</v>
      </c>
    </row>
    <row r="10862" spans="1:6" x14ac:dyDescent="0.3">
      <c r="A10862" s="299" t="s">
        <v>496</v>
      </c>
      <c r="B10862" s="300">
        <v>33</v>
      </c>
      <c r="C10862" s="299" t="s">
        <v>91</v>
      </c>
      <c r="D10862" s="299" t="s">
        <v>63</v>
      </c>
      <c r="E10862" s="302">
        <v>987.15789473684231</v>
      </c>
      <c r="F10862" s="299" t="s">
        <v>77</v>
      </c>
    </row>
    <row r="10863" spans="1:6" x14ac:dyDescent="0.3">
      <c r="A10863" s="299" t="s">
        <v>496</v>
      </c>
      <c r="B10863" s="300">
        <v>33</v>
      </c>
      <c r="C10863" s="299" t="s">
        <v>91</v>
      </c>
      <c r="D10863" s="299" t="s">
        <v>64</v>
      </c>
      <c r="E10863" s="302">
        <v>26.368421052631579</v>
      </c>
      <c r="F10863" s="299" t="s">
        <v>187</v>
      </c>
    </row>
    <row r="10864" spans="1:6" x14ac:dyDescent="0.3">
      <c r="A10864" s="299" t="s">
        <v>496</v>
      </c>
      <c r="B10864" s="300">
        <v>33</v>
      </c>
      <c r="C10864" s="299" t="s">
        <v>91</v>
      </c>
      <c r="D10864" s="299" t="s">
        <v>64</v>
      </c>
      <c r="E10864" s="302">
        <v>216.31578947368425</v>
      </c>
      <c r="F10864" s="299" t="s">
        <v>77</v>
      </c>
    </row>
    <row r="10865" spans="1:6" x14ac:dyDescent="0.3">
      <c r="A10865" s="299" t="s">
        <v>496</v>
      </c>
      <c r="B10865" s="300">
        <v>33</v>
      </c>
      <c r="C10865" s="299" t="s">
        <v>91</v>
      </c>
      <c r="D10865" s="299" t="s">
        <v>65</v>
      </c>
      <c r="E10865" s="302">
        <v>215.15789473684211</v>
      </c>
      <c r="F10865" s="299" t="s">
        <v>187</v>
      </c>
    </row>
    <row r="10866" spans="1:6" x14ac:dyDescent="0.3">
      <c r="A10866" s="299" t="s">
        <v>496</v>
      </c>
      <c r="B10866" s="300">
        <v>33</v>
      </c>
      <c r="C10866" s="299" t="s">
        <v>91</v>
      </c>
      <c r="D10866" s="299" t="s">
        <v>65</v>
      </c>
      <c r="E10866" s="302">
        <v>269.89473684210532</v>
      </c>
      <c r="F10866" s="299" t="s">
        <v>77</v>
      </c>
    </row>
    <row r="10867" spans="1:6" x14ac:dyDescent="0.3">
      <c r="A10867" s="299" t="s">
        <v>496</v>
      </c>
      <c r="B10867" s="300">
        <v>33</v>
      </c>
      <c r="C10867" s="299" t="s">
        <v>91</v>
      </c>
      <c r="D10867" s="299" t="s">
        <v>67</v>
      </c>
      <c r="E10867" s="302">
        <v>35.368421052631575</v>
      </c>
      <c r="F10867" s="299" t="s">
        <v>77</v>
      </c>
    </row>
    <row r="10868" spans="1:6" x14ac:dyDescent="0.3">
      <c r="A10868" s="299" t="s">
        <v>496</v>
      </c>
      <c r="B10868" s="300">
        <v>33</v>
      </c>
      <c r="C10868" s="299" t="s">
        <v>92</v>
      </c>
      <c r="D10868" s="299" t="s">
        <v>47</v>
      </c>
      <c r="E10868" s="302">
        <v>19.578947368421055</v>
      </c>
      <c r="F10868" s="299" t="s">
        <v>187</v>
      </c>
    </row>
    <row r="10869" spans="1:6" x14ac:dyDescent="0.3">
      <c r="A10869" s="299" t="s">
        <v>496</v>
      </c>
      <c r="B10869" s="300">
        <v>33</v>
      </c>
      <c r="C10869" s="299" t="s">
        <v>92</v>
      </c>
      <c r="D10869" s="299" t="s">
        <v>47</v>
      </c>
      <c r="E10869" s="302">
        <v>0.99999999999999956</v>
      </c>
      <c r="F10869" s="299" t="s">
        <v>81</v>
      </c>
    </row>
    <row r="10870" spans="1:6" x14ac:dyDescent="0.3">
      <c r="A10870" s="299" t="s">
        <v>496</v>
      </c>
      <c r="B10870" s="300">
        <v>33</v>
      </c>
      <c r="C10870" s="299" t="s">
        <v>92</v>
      </c>
      <c r="D10870" s="299" t="s">
        <v>47</v>
      </c>
      <c r="E10870" s="302">
        <v>36.368421052631575</v>
      </c>
      <c r="F10870" s="299" t="s">
        <v>80</v>
      </c>
    </row>
    <row r="10871" spans="1:6" x14ac:dyDescent="0.3">
      <c r="A10871" s="299" t="s">
        <v>496</v>
      </c>
      <c r="B10871" s="300">
        <v>33</v>
      </c>
      <c r="C10871" s="299" t="s">
        <v>92</v>
      </c>
      <c r="D10871" s="299" t="s">
        <v>47</v>
      </c>
      <c r="E10871" s="302">
        <v>15.999999999999993</v>
      </c>
      <c r="F10871" s="299" t="s">
        <v>188</v>
      </c>
    </row>
    <row r="10872" spans="1:6" x14ac:dyDescent="0.3">
      <c r="A10872" s="299" t="s">
        <v>496</v>
      </c>
      <c r="B10872" s="300">
        <v>33</v>
      </c>
      <c r="C10872" s="299" t="s">
        <v>92</v>
      </c>
      <c r="D10872" s="299" t="s">
        <v>47</v>
      </c>
      <c r="E10872" s="302">
        <v>33.157894736842103</v>
      </c>
      <c r="F10872" s="299" t="s">
        <v>77</v>
      </c>
    </row>
    <row r="10873" spans="1:6" x14ac:dyDescent="0.3">
      <c r="A10873" s="299" t="s">
        <v>496</v>
      </c>
      <c r="B10873" s="300">
        <v>33</v>
      </c>
      <c r="C10873" s="299" t="s">
        <v>92</v>
      </c>
      <c r="D10873" s="299" t="s">
        <v>48</v>
      </c>
      <c r="E10873" s="302">
        <v>14.999999999999996</v>
      </c>
      <c r="F10873" s="299" t="s">
        <v>76</v>
      </c>
    </row>
    <row r="10874" spans="1:6" x14ac:dyDescent="0.3">
      <c r="A10874" s="299" t="s">
        <v>496</v>
      </c>
      <c r="B10874" s="300">
        <v>33</v>
      </c>
      <c r="C10874" s="299" t="s">
        <v>92</v>
      </c>
      <c r="D10874" s="299" t="s">
        <v>48</v>
      </c>
      <c r="E10874" s="302">
        <v>0.99999999999999956</v>
      </c>
      <c r="F10874" s="299" t="s">
        <v>187</v>
      </c>
    </row>
    <row r="10875" spans="1:6" x14ac:dyDescent="0.3">
      <c r="A10875" s="299" t="s">
        <v>496</v>
      </c>
      <c r="B10875" s="300">
        <v>33</v>
      </c>
      <c r="C10875" s="299" t="s">
        <v>92</v>
      </c>
      <c r="D10875" s="299" t="s">
        <v>48</v>
      </c>
      <c r="E10875" s="302">
        <v>10.000000000000002</v>
      </c>
      <c r="F10875" s="299" t="s">
        <v>77</v>
      </c>
    </row>
    <row r="10876" spans="1:6" x14ac:dyDescent="0.3">
      <c r="A10876" s="299" t="s">
        <v>496</v>
      </c>
      <c r="B10876" s="300">
        <v>33</v>
      </c>
      <c r="C10876" s="299" t="s">
        <v>92</v>
      </c>
      <c r="D10876" s="299" t="s">
        <v>49</v>
      </c>
      <c r="E10876" s="302">
        <v>41.999999999999993</v>
      </c>
      <c r="F10876" s="299" t="s">
        <v>187</v>
      </c>
    </row>
    <row r="10877" spans="1:6" x14ac:dyDescent="0.3">
      <c r="A10877" s="299" t="s">
        <v>496</v>
      </c>
      <c r="B10877" s="300">
        <v>33</v>
      </c>
      <c r="C10877" s="299" t="s">
        <v>92</v>
      </c>
      <c r="D10877" s="299" t="s">
        <v>49</v>
      </c>
      <c r="E10877" s="302">
        <v>483.21052631578948</v>
      </c>
      <c r="F10877" s="299" t="s">
        <v>77</v>
      </c>
    </row>
    <row r="10878" spans="1:6" x14ac:dyDescent="0.3">
      <c r="A10878" s="299" t="s">
        <v>496</v>
      </c>
      <c r="B10878" s="300">
        <v>33</v>
      </c>
      <c r="C10878" s="299" t="s">
        <v>92</v>
      </c>
      <c r="D10878" s="299" t="s">
        <v>50</v>
      </c>
      <c r="E10878" s="302">
        <v>1.9999999999999991</v>
      </c>
      <c r="F10878" s="299" t="s">
        <v>77</v>
      </c>
    </row>
    <row r="10879" spans="1:6" x14ac:dyDescent="0.3">
      <c r="A10879" s="299" t="s">
        <v>496</v>
      </c>
      <c r="B10879" s="300">
        <v>33</v>
      </c>
      <c r="C10879" s="299" t="s">
        <v>92</v>
      </c>
      <c r="D10879" s="299" t="s">
        <v>51</v>
      </c>
      <c r="E10879" s="302">
        <v>20.315789473684205</v>
      </c>
      <c r="F10879" s="299" t="s">
        <v>77</v>
      </c>
    </row>
    <row r="10880" spans="1:6" x14ac:dyDescent="0.3">
      <c r="A10880" s="299" t="s">
        <v>496</v>
      </c>
      <c r="B10880" s="300">
        <v>33</v>
      </c>
      <c r="C10880" s="299" t="s">
        <v>92</v>
      </c>
      <c r="D10880" s="299" t="s">
        <v>52</v>
      </c>
      <c r="E10880" s="302">
        <v>342.78947368421052</v>
      </c>
      <c r="F10880" s="299" t="s">
        <v>187</v>
      </c>
    </row>
    <row r="10881" spans="1:6" x14ac:dyDescent="0.3">
      <c r="A10881" s="299" t="s">
        <v>496</v>
      </c>
      <c r="B10881" s="300">
        <v>33</v>
      </c>
      <c r="C10881" s="299" t="s">
        <v>92</v>
      </c>
      <c r="D10881" s="299" t="s">
        <v>52</v>
      </c>
      <c r="E10881" s="302">
        <v>525.36842105263156</v>
      </c>
      <c r="F10881" s="299" t="s">
        <v>77</v>
      </c>
    </row>
    <row r="10882" spans="1:6" x14ac:dyDescent="0.3">
      <c r="A10882" s="299" t="s">
        <v>496</v>
      </c>
      <c r="B10882" s="300">
        <v>33</v>
      </c>
      <c r="C10882" s="299" t="s">
        <v>92</v>
      </c>
      <c r="D10882" s="299" t="s">
        <v>53</v>
      </c>
      <c r="E10882" s="302">
        <v>150.4736842105263</v>
      </c>
      <c r="F10882" s="299" t="s">
        <v>187</v>
      </c>
    </row>
    <row r="10883" spans="1:6" x14ac:dyDescent="0.3">
      <c r="A10883" s="299" t="s">
        <v>496</v>
      </c>
      <c r="B10883" s="300">
        <v>33</v>
      </c>
      <c r="C10883" s="299" t="s">
        <v>92</v>
      </c>
      <c r="D10883" s="299" t="s">
        <v>53</v>
      </c>
      <c r="E10883" s="302">
        <v>526.52631578947364</v>
      </c>
      <c r="F10883" s="299" t="s">
        <v>77</v>
      </c>
    </row>
    <row r="10884" spans="1:6" x14ac:dyDescent="0.3">
      <c r="A10884" s="299" t="s">
        <v>496</v>
      </c>
      <c r="B10884" s="300">
        <v>33</v>
      </c>
      <c r="C10884" s="299" t="s">
        <v>92</v>
      </c>
      <c r="D10884" s="299" t="s">
        <v>54</v>
      </c>
      <c r="E10884" s="302">
        <v>64.263157894736821</v>
      </c>
      <c r="F10884" s="299" t="s">
        <v>187</v>
      </c>
    </row>
    <row r="10885" spans="1:6" x14ac:dyDescent="0.3">
      <c r="A10885" s="299" t="s">
        <v>496</v>
      </c>
      <c r="B10885" s="300">
        <v>33</v>
      </c>
      <c r="C10885" s="299" t="s">
        <v>92</v>
      </c>
      <c r="D10885" s="299" t="s">
        <v>54</v>
      </c>
      <c r="E10885" s="302">
        <v>0.99999999999999956</v>
      </c>
      <c r="F10885" s="299" t="s">
        <v>80</v>
      </c>
    </row>
    <row r="10886" spans="1:6" x14ac:dyDescent="0.3">
      <c r="A10886" s="299" t="s">
        <v>496</v>
      </c>
      <c r="B10886" s="300">
        <v>33</v>
      </c>
      <c r="C10886" s="299" t="s">
        <v>92</v>
      </c>
      <c r="D10886" s="299" t="s">
        <v>54</v>
      </c>
      <c r="E10886" s="302">
        <v>177.89473684210529</v>
      </c>
      <c r="F10886" s="299" t="s">
        <v>77</v>
      </c>
    </row>
    <row r="10887" spans="1:6" x14ac:dyDescent="0.3">
      <c r="A10887" s="299" t="s">
        <v>496</v>
      </c>
      <c r="B10887" s="300">
        <v>33</v>
      </c>
      <c r="C10887" s="299" t="s">
        <v>92</v>
      </c>
      <c r="D10887" s="299" t="s">
        <v>55</v>
      </c>
      <c r="E10887" s="302">
        <v>242.4210526315789</v>
      </c>
      <c r="F10887" s="299" t="s">
        <v>187</v>
      </c>
    </row>
    <row r="10888" spans="1:6" x14ac:dyDescent="0.3">
      <c r="A10888" s="299" t="s">
        <v>496</v>
      </c>
      <c r="B10888" s="300">
        <v>33</v>
      </c>
      <c r="C10888" s="299" t="s">
        <v>92</v>
      </c>
      <c r="D10888" s="299" t="s">
        <v>55</v>
      </c>
      <c r="E10888" s="302">
        <v>922.42105263157896</v>
      </c>
      <c r="F10888" s="299" t="s">
        <v>77</v>
      </c>
    </row>
    <row r="10889" spans="1:6" x14ac:dyDescent="0.3">
      <c r="A10889" s="299" t="s">
        <v>496</v>
      </c>
      <c r="B10889" s="300">
        <v>33</v>
      </c>
      <c r="C10889" s="299" t="s">
        <v>92</v>
      </c>
      <c r="D10889" s="299" t="s">
        <v>56</v>
      </c>
      <c r="E10889" s="302">
        <v>47.263157894736835</v>
      </c>
      <c r="F10889" s="299" t="s">
        <v>187</v>
      </c>
    </row>
    <row r="10890" spans="1:6" x14ac:dyDescent="0.3">
      <c r="A10890" s="299" t="s">
        <v>496</v>
      </c>
      <c r="B10890" s="300">
        <v>33</v>
      </c>
      <c r="C10890" s="299" t="s">
        <v>92</v>
      </c>
      <c r="D10890" s="299" t="s">
        <v>56</v>
      </c>
      <c r="E10890" s="302">
        <v>157.5789473684211</v>
      </c>
      <c r="F10890" s="299" t="s">
        <v>77</v>
      </c>
    </row>
    <row r="10891" spans="1:6" x14ac:dyDescent="0.3">
      <c r="A10891" s="299" t="s">
        <v>496</v>
      </c>
      <c r="B10891" s="300">
        <v>33</v>
      </c>
      <c r="C10891" s="299" t="s">
        <v>92</v>
      </c>
      <c r="D10891" s="299" t="s">
        <v>57</v>
      </c>
      <c r="E10891" s="302">
        <v>5.6315789473684239</v>
      </c>
      <c r="F10891" s="299" t="s">
        <v>187</v>
      </c>
    </row>
    <row r="10892" spans="1:6" x14ac:dyDescent="0.3">
      <c r="A10892" s="299" t="s">
        <v>496</v>
      </c>
      <c r="B10892" s="300">
        <v>33</v>
      </c>
      <c r="C10892" s="299" t="s">
        <v>92</v>
      </c>
      <c r="D10892" s="299" t="s">
        <v>57</v>
      </c>
      <c r="E10892" s="302">
        <v>7.9999999999999964</v>
      </c>
      <c r="F10892" s="299" t="s">
        <v>77</v>
      </c>
    </row>
    <row r="10893" spans="1:6" x14ac:dyDescent="0.3">
      <c r="A10893" s="299" t="s">
        <v>496</v>
      </c>
      <c r="B10893" s="300">
        <v>33</v>
      </c>
      <c r="C10893" s="299" t="s">
        <v>92</v>
      </c>
      <c r="D10893" s="299" t="s">
        <v>58</v>
      </c>
      <c r="E10893" s="302">
        <v>13</v>
      </c>
      <c r="F10893" s="299" t="s">
        <v>187</v>
      </c>
    </row>
    <row r="10894" spans="1:6" x14ac:dyDescent="0.3">
      <c r="A10894" s="299" t="s">
        <v>496</v>
      </c>
      <c r="B10894" s="300">
        <v>33</v>
      </c>
      <c r="C10894" s="299" t="s">
        <v>92</v>
      </c>
      <c r="D10894" s="299" t="s">
        <v>58</v>
      </c>
      <c r="E10894" s="302">
        <v>12.421052631578949</v>
      </c>
      <c r="F10894" s="299" t="s">
        <v>77</v>
      </c>
    </row>
    <row r="10895" spans="1:6" x14ac:dyDescent="0.3">
      <c r="A10895" s="299" t="s">
        <v>496</v>
      </c>
      <c r="B10895" s="300">
        <v>33</v>
      </c>
      <c r="C10895" s="299" t="s">
        <v>92</v>
      </c>
      <c r="D10895" s="299" t="s">
        <v>59</v>
      </c>
      <c r="E10895" s="302">
        <v>109.31578947368416</v>
      </c>
      <c r="F10895" s="299" t="s">
        <v>187</v>
      </c>
    </row>
    <row r="10896" spans="1:6" x14ac:dyDescent="0.3">
      <c r="A10896" s="299" t="s">
        <v>496</v>
      </c>
      <c r="B10896" s="300">
        <v>33</v>
      </c>
      <c r="C10896" s="299" t="s">
        <v>92</v>
      </c>
      <c r="D10896" s="299" t="s">
        <v>59</v>
      </c>
      <c r="E10896" s="302">
        <v>214.15789473684217</v>
      </c>
      <c r="F10896" s="299" t="s">
        <v>77</v>
      </c>
    </row>
    <row r="10897" spans="1:6" x14ac:dyDescent="0.3">
      <c r="A10897" s="299" t="s">
        <v>496</v>
      </c>
      <c r="B10897" s="300">
        <v>33</v>
      </c>
      <c r="C10897" s="299" t="s">
        <v>92</v>
      </c>
      <c r="D10897" s="299" t="s">
        <v>60</v>
      </c>
      <c r="E10897" s="302">
        <v>55.157894736842103</v>
      </c>
      <c r="F10897" s="299" t="s">
        <v>187</v>
      </c>
    </row>
    <row r="10898" spans="1:6" x14ac:dyDescent="0.3">
      <c r="A10898" s="299" t="s">
        <v>496</v>
      </c>
      <c r="B10898" s="300">
        <v>33</v>
      </c>
      <c r="C10898" s="299" t="s">
        <v>92</v>
      </c>
      <c r="D10898" s="299" t="s">
        <v>60</v>
      </c>
      <c r="E10898" s="302">
        <v>335.26315789473682</v>
      </c>
      <c r="F10898" s="299" t="s">
        <v>77</v>
      </c>
    </row>
    <row r="10899" spans="1:6" x14ac:dyDescent="0.3">
      <c r="A10899" s="299" t="s">
        <v>496</v>
      </c>
      <c r="B10899" s="300">
        <v>33</v>
      </c>
      <c r="C10899" s="299" t="s">
        <v>92</v>
      </c>
      <c r="D10899" s="299" t="s">
        <v>61</v>
      </c>
      <c r="E10899" s="302">
        <v>64.263157894736821</v>
      </c>
      <c r="F10899" s="299" t="s">
        <v>77</v>
      </c>
    </row>
    <row r="10900" spans="1:6" x14ac:dyDescent="0.3">
      <c r="A10900" s="299" t="s">
        <v>496</v>
      </c>
      <c r="B10900" s="300">
        <v>33</v>
      </c>
      <c r="C10900" s="299" t="s">
        <v>92</v>
      </c>
      <c r="D10900" s="299" t="s">
        <v>62</v>
      </c>
      <c r="E10900" s="302">
        <v>59.052631578947391</v>
      </c>
      <c r="F10900" s="299" t="s">
        <v>187</v>
      </c>
    </row>
    <row r="10901" spans="1:6" x14ac:dyDescent="0.3">
      <c r="A10901" s="299" t="s">
        <v>496</v>
      </c>
      <c r="B10901" s="300">
        <v>33</v>
      </c>
      <c r="C10901" s="299" t="s">
        <v>92</v>
      </c>
      <c r="D10901" s="299" t="s">
        <v>62</v>
      </c>
      <c r="E10901" s="302">
        <v>214.57894736842113</v>
      </c>
      <c r="F10901" s="299" t="s">
        <v>77</v>
      </c>
    </row>
    <row r="10902" spans="1:6" x14ac:dyDescent="0.3">
      <c r="A10902" s="299" t="s">
        <v>496</v>
      </c>
      <c r="B10902" s="300">
        <v>33</v>
      </c>
      <c r="C10902" s="299" t="s">
        <v>92</v>
      </c>
      <c r="D10902" s="299" t="s">
        <v>63</v>
      </c>
      <c r="E10902" s="302">
        <v>26.26315789473685</v>
      </c>
      <c r="F10902" s="299" t="s">
        <v>187</v>
      </c>
    </row>
    <row r="10903" spans="1:6" x14ac:dyDescent="0.3">
      <c r="A10903" s="299" t="s">
        <v>496</v>
      </c>
      <c r="B10903" s="300">
        <v>33</v>
      </c>
      <c r="C10903" s="299" t="s">
        <v>92</v>
      </c>
      <c r="D10903" s="299" t="s">
        <v>63</v>
      </c>
      <c r="E10903" s="302">
        <v>348.31578947368422</v>
      </c>
      <c r="F10903" s="299" t="s">
        <v>77</v>
      </c>
    </row>
    <row r="10904" spans="1:6" x14ac:dyDescent="0.3">
      <c r="A10904" s="299" t="s">
        <v>496</v>
      </c>
      <c r="B10904" s="300">
        <v>33</v>
      </c>
      <c r="C10904" s="299" t="s">
        <v>92</v>
      </c>
      <c r="D10904" s="299" t="s">
        <v>64</v>
      </c>
      <c r="E10904" s="302">
        <v>29.000000000000011</v>
      </c>
      <c r="F10904" s="299" t="s">
        <v>187</v>
      </c>
    </row>
    <row r="10905" spans="1:6" x14ac:dyDescent="0.3">
      <c r="A10905" s="299" t="s">
        <v>496</v>
      </c>
      <c r="B10905" s="300">
        <v>33</v>
      </c>
      <c r="C10905" s="299" t="s">
        <v>92</v>
      </c>
      <c r="D10905" s="299" t="s">
        <v>64</v>
      </c>
      <c r="E10905" s="302">
        <v>100.89473684210527</v>
      </c>
      <c r="F10905" s="299" t="s">
        <v>77</v>
      </c>
    </row>
    <row r="10906" spans="1:6" x14ac:dyDescent="0.3">
      <c r="A10906" s="299" t="s">
        <v>496</v>
      </c>
      <c r="B10906" s="300">
        <v>33</v>
      </c>
      <c r="C10906" s="299" t="s">
        <v>92</v>
      </c>
      <c r="D10906" s="299" t="s">
        <v>65</v>
      </c>
      <c r="E10906" s="302">
        <v>57.526315789473692</v>
      </c>
      <c r="F10906" s="299" t="s">
        <v>187</v>
      </c>
    </row>
    <row r="10907" spans="1:6" x14ac:dyDescent="0.3">
      <c r="A10907" s="299" t="s">
        <v>496</v>
      </c>
      <c r="B10907" s="300">
        <v>33</v>
      </c>
      <c r="C10907" s="299" t="s">
        <v>92</v>
      </c>
      <c r="D10907" s="299" t="s">
        <v>65</v>
      </c>
      <c r="E10907" s="302">
        <v>71.05263157894737</v>
      </c>
      <c r="F10907" s="299" t="s">
        <v>77</v>
      </c>
    </row>
    <row r="10908" spans="1:6" x14ac:dyDescent="0.3">
      <c r="A10908" s="299" t="s">
        <v>496</v>
      </c>
      <c r="B10908" s="300">
        <v>33</v>
      </c>
      <c r="C10908" s="299" t="s">
        <v>92</v>
      </c>
      <c r="D10908" s="299" t="s">
        <v>67</v>
      </c>
      <c r="E10908" s="302">
        <v>3.9999999999999982</v>
      </c>
      <c r="F10908" s="299" t="s">
        <v>77</v>
      </c>
    </row>
    <row r="10909" spans="1:6" x14ac:dyDescent="0.3">
      <c r="A10909" s="299" t="s">
        <v>496</v>
      </c>
      <c r="B10909" s="300">
        <v>34</v>
      </c>
      <c r="C10909" s="299" t="s">
        <v>91</v>
      </c>
      <c r="D10909" s="299" t="s">
        <v>47</v>
      </c>
      <c r="E10909" s="302">
        <v>6.3157894736842106</v>
      </c>
      <c r="F10909" s="299" t="s">
        <v>187</v>
      </c>
    </row>
    <row r="10910" spans="1:6" x14ac:dyDescent="0.3">
      <c r="A10910" s="299" t="s">
        <v>496</v>
      </c>
      <c r="B10910" s="300">
        <v>34</v>
      </c>
      <c r="C10910" s="299" t="s">
        <v>91</v>
      </c>
      <c r="D10910" s="299" t="s">
        <v>47</v>
      </c>
      <c r="E10910" s="302">
        <v>3.9999999999999982</v>
      </c>
      <c r="F10910" s="299" t="s">
        <v>188</v>
      </c>
    </row>
    <row r="10911" spans="1:6" x14ac:dyDescent="0.3">
      <c r="A10911" s="299" t="s">
        <v>496</v>
      </c>
      <c r="B10911" s="300">
        <v>34</v>
      </c>
      <c r="C10911" s="299" t="s">
        <v>91</v>
      </c>
      <c r="D10911" s="299" t="s">
        <v>47</v>
      </c>
      <c r="E10911" s="302">
        <v>89.78947368421052</v>
      </c>
      <c r="F10911" s="299" t="s">
        <v>77</v>
      </c>
    </row>
    <row r="10912" spans="1:6" x14ac:dyDescent="0.3">
      <c r="A10912" s="299" t="s">
        <v>496</v>
      </c>
      <c r="B10912" s="300">
        <v>34</v>
      </c>
      <c r="C10912" s="299" t="s">
        <v>91</v>
      </c>
      <c r="D10912" s="299" t="s">
        <v>49</v>
      </c>
      <c r="E10912" s="302">
        <v>7.9999999999999964</v>
      </c>
      <c r="F10912" s="299" t="s">
        <v>187</v>
      </c>
    </row>
    <row r="10913" spans="1:6" x14ac:dyDescent="0.3">
      <c r="A10913" s="299" t="s">
        <v>496</v>
      </c>
      <c r="B10913" s="300">
        <v>34</v>
      </c>
      <c r="C10913" s="299" t="s">
        <v>91</v>
      </c>
      <c r="D10913" s="299" t="s">
        <v>49</v>
      </c>
      <c r="E10913" s="302">
        <v>343.73684210526324</v>
      </c>
      <c r="F10913" s="299" t="s">
        <v>77</v>
      </c>
    </row>
    <row r="10914" spans="1:6" x14ac:dyDescent="0.3">
      <c r="A10914" s="299" t="s">
        <v>496</v>
      </c>
      <c r="B10914" s="300">
        <v>34</v>
      </c>
      <c r="C10914" s="299" t="s">
        <v>91</v>
      </c>
      <c r="D10914" s="299" t="s">
        <v>50</v>
      </c>
      <c r="E10914" s="302">
        <v>3.3157894736842093</v>
      </c>
      <c r="F10914" s="299" t="s">
        <v>77</v>
      </c>
    </row>
    <row r="10915" spans="1:6" x14ac:dyDescent="0.3">
      <c r="A10915" s="299" t="s">
        <v>496</v>
      </c>
      <c r="B10915" s="300">
        <v>34</v>
      </c>
      <c r="C10915" s="299" t="s">
        <v>91</v>
      </c>
      <c r="D10915" s="299" t="s">
        <v>51</v>
      </c>
      <c r="E10915" s="302">
        <v>1.9999999999999991</v>
      </c>
      <c r="F10915" s="299" t="s">
        <v>77</v>
      </c>
    </row>
    <row r="10916" spans="1:6" x14ac:dyDescent="0.3">
      <c r="A10916" s="299" t="s">
        <v>496</v>
      </c>
      <c r="B10916" s="300">
        <v>34</v>
      </c>
      <c r="C10916" s="299" t="s">
        <v>91</v>
      </c>
      <c r="D10916" s="299" t="s">
        <v>52</v>
      </c>
      <c r="E10916" s="302">
        <v>34.21052631578948</v>
      </c>
      <c r="F10916" s="299" t="s">
        <v>187</v>
      </c>
    </row>
    <row r="10917" spans="1:6" x14ac:dyDescent="0.3">
      <c r="A10917" s="299" t="s">
        <v>496</v>
      </c>
      <c r="B10917" s="300">
        <v>34</v>
      </c>
      <c r="C10917" s="299" t="s">
        <v>91</v>
      </c>
      <c r="D10917" s="299" t="s">
        <v>52</v>
      </c>
      <c r="E10917" s="302">
        <v>238.36842105263159</v>
      </c>
      <c r="F10917" s="299" t="s">
        <v>77</v>
      </c>
    </row>
    <row r="10918" spans="1:6" x14ac:dyDescent="0.3">
      <c r="A10918" s="299" t="s">
        <v>496</v>
      </c>
      <c r="B10918" s="300">
        <v>34</v>
      </c>
      <c r="C10918" s="299" t="s">
        <v>91</v>
      </c>
      <c r="D10918" s="299" t="s">
        <v>53</v>
      </c>
      <c r="E10918" s="302">
        <v>92.315789473684191</v>
      </c>
      <c r="F10918" s="299" t="s">
        <v>187</v>
      </c>
    </row>
    <row r="10919" spans="1:6" x14ac:dyDescent="0.3">
      <c r="A10919" s="299" t="s">
        <v>496</v>
      </c>
      <c r="B10919" s="300">
        <v>34</v>
      </c>
      <c r="C10919" s="299" t="s">
        <v>91</v>
      </c>
      <c r="D10919" s="299" t="s">
        <v>53</v>
      </c>
      <c r="E10919" s="302">
        <v>281.36842105263156</v>
      </c>
      <c r="F10919" s="299" t="s">
        <v>77</v>
      </c>
    </row>
    <row r="10920" spans="1:6" x14ac:dyDescent="0.3">
      <c r="A10920" s="299" t="s">
        <v>496</v>
      </c>
      <c r="B10920" s="300">
        <v>34</v>
      </c>
      <c r="C10920" s="299" t="s">
        <v>91</v>
      </c>
      <c r="D10920" s="299" t="s">
        <v>54</v>
      </c>
      <c r="E10920" s="302">
        <v>36.526315789473678</v>
      </c>
      <c r="F10920" s="299" t="s">
        <v>187</v>
      </c>
    </row>
    <row r="10921" spans="1:6" x14ac:dyDescent="0.3">
      <c r="A10921" s="299" t="s">
        <v>496</v>
      </c>
      <c r="B10921" s="300">
        <v>34</v>
      </c>
      <c r="C10921" s="299" t="s">
        <v>91</v>
      </c>
      <c r="D10921" s="299" t="s">
        <v>54</v>
      </c>
      <c r="E10921" s="302">
        <v>109.84210526315788</v>
      </c>
      <c r="F10921" s="299" t="s">
        <v>77</v>
      </c>
    </row>
    <row r="10922" spans="1:6" x14ac:dyDescent="0.3">
      <c r="A10922" s="299" t="s">
        <v>496</v>
      </c>
      <c r="B10922" s="300">
        <v>34</v>
      </c>
      <c r="C10922" s="299" t="s">
        <v>91</v>
      </c>
      <c r="D10922" s="299" t="s">
        <v>55</v>
      </c>
      <c r="E10922" s="302">
        <v>87.736842105263193</v>
      </c>
      <c r="F10922" s="299" t="s">
        <v>187</v>
      </c>
    </row>
    <row r="10923" spans="1:6" x14ac:dyDescent="0.3">
      <c r="A10923" s="299" t="s">
        <v>496</v>
      </c>
      <c r="B10923" s="300">
        <v>34</v>
      </c>
      <c r="C10923" s="299" t="s">
        <v>91</v>
      </c>
      <c r="D10923" s="299" t="s">
        <v>55</v>
      </c>
      <c r="E10923" s="302">
        <v>497.73684210526312</v>
      </c>
      <c r="F10923" s="299" t="s">
        <v>77</v>
      </c>
    </row>
    <row r="10924" spans="1:6" x14ac:dyDescent="0.3">
      <c r="A10924" s="299" t="s">
        <v>496</v>
      </c>
      <c r="B10924" s="300">
        <v>34</v>
      </c>
      <c r="C10924" s="299" t="s">
        <v>91</v>
      </c>
      <c r="D10924" s="299" t="s">
        <v>56</v>
      </c>
      <c r="E10924" s="302">
        <v>1.9999999999999991</v>
      </c>
      <c r="F10924" s="299" t="s">
        <v>187</v>
      </c>
    </row>
    <row r="10925" spans="1:6" x14ac:dyDescent="0.3">
      <c r="A10925" s="299" t="s">
        <v>496</v>
      </c>
      <c r="B10925" s="300">
        <v>34</v>
      </c>
      <c r="C10925" s="299" t="s">
        <v>91</v>
      </c>
      <c r="D10925" s="299" t="s">
        <v>56</v>
      </c>
      <c r="E10925" s="302">
        <v>6.0000000000000009</v>
      </c>
      <c r="F10925" s="299" t="s">
        <v>77</v>
      </c>
    </row>
    <row r="10926" spans="1:6" x14ac:dyDescent="0.3">
      <c r="A10926" s="299" t="s">
        <v>496</v>
      </c>
      <c r="B10926" s="300">
        <v>34</v>
      </c>
      <c r="C10926" s="299" t="s">
        <v>91</v>
      </c>
      <c r="D10926" s="299" t="s">
        <v>57</v>
      </c>
      <c r="E10926" s="302">
        <v>2.3157894736842102</v>
      </c>
      <c r="F10926" s="299" t="s">
        <v>187</v>
      </c>
    </row>
    <row r="10927" spans="1:6" x14ac:dyDescent="0.3">
      <c r="A10927" s="299" t="s">
        <v>496</v>
      </c>
      <c r="B10927" s="300">
        <v>34</v>
      </c>
      <c r="C10927" s="299" t="s">
        <v>91</v>
      </c>
      <c r="D10927" s="299" t="s">
        <v>57</v>
      </c>
      <c r="E10927" s="302">
        <v>1.9999999999999991</v>
      </c>
      <c r="F10927" s="299" t="s">
        <v>77</v>
      </c>
    </row>
    <row r="10928" spans="1:6" x14ac:dyDescent="0.3">
      <c r="A10928" s="299" t="s">
        <v>496</v>
      </c>
      <c r="B10928" s="300">
        <v>34</v>
      </c>
      <c r="C10928" s="299" t="s">
        <v>91</v>
      </c>
      <c r="D10928" s="299" t="s">
        <v>58</v>
      </c>
      <c r="E10928" s="302">
        <v>0.99999999999999956</v>
      </c>
      <c r="F10928" s="299" t="s">
        <v>77</v>
      </c>
    </row>
    <row r="10929" spans="1:6" x14ac:dyDescent="0.3">
      <c r="A10929" s="299" t="s">
        <v>496</v>
      </c>
      <c r="B10929" s="300">
        <v>34</v>
      </c>
      <c r="C10929" s="299" t="s">
        <v>91</v>
      </c>
      <c r="D10929" s="299" t="s">
        <v>59</v>
      </c>
      <c r="E10929" s="302">
        <v>9</v>
      </c>
      <c r="F10929" s="299" t="s">
        <v>187</v>
      </c>
    </row>
    <row r="10930" spans="1:6" x14ac:dyDescent="0.3">
      <c r="A10930" s="299" t="s">
        <v>496</v>
      </c>
      <c r="B10930" s="300">
        <v>34</v>
      </c>
      <c r="C10930" s="299" t="s">
        <v>91</v>
      </c>
      <c r="D10930" s="299" t="s">
        <v>59</v>
      </c>
      <c r="E10930" s="302">
        <v>23.10526315789474</v>
      </c>
      <c r="F10930" s="299" t="s">
        <v>77</v>
      </c>
    </row>
    <row r="10931" spans="1:6" x14ac:dyDescent="0.3">
      <c r="A10931" s="299" t="s">
        <v>496</v>
      </c>
      <c r="B10931" s="300">
        <v>34</v>
      </c>
      <c r="C10931" s="299" t="s">
        <v>91</v>
      </c>
      <c r="D10931" s="299" t="s">
        <v>60</v>
      </c>
      <c r="E10931" s="302">
        <v>11.526315789473687</v>
      </c>
      <c r="F10931" s="299" t="s">
        <v>187</v>
      </c>
    </row>
    <row r="10932" spans="1:6" x14ac:dyDescent="0.3">
      <c r="A10932" s="299" t="s">
        <v>496</v>
      </c>
      <c r="B10932" s="300">
        <v>34</v>
      </c>
      <c r="C10932" s="299" t="s">
        <v>91</v>
      </c>
      <c r="D10932" s="299" t="s">
        <v>60</v>
      </c>
      <c r="E10932" s="302">
        <v>295.94736842105266</v>
      </c>
      <c r="F10932" s="299" t="s">
        <v>77</v>
      </c>
    </row>
    <row r="10933" spans="1:6" x14ac:dyDescent="0.3">
      <c r="A10933" s="299" t="s">
        <v>496</v>
      </c>
      <c r="B10933" s="300">
        <v>34</v>
      </c>
      <c r="C10933" s="299" t="s">
        <v>91</v>
      </c>
      <c r="D10933" s="299" t="s">
        <v>61</v>
      </c>
      <c r="E10933" s="302">
        <v>140.31578947368422</v>
      </c>
      <c r="F10933" s="299" t="s">
        <v>77</v>
      </c>
    </row>
    <row r="10934" spans="1:6" x14ac:dyDescent="0.3">
      <c r="A10934" s="299" t="s">
        <v>496</v>
      </c>
      <c r="B10934" s="300">
        <v>34</v>
      </c>
      <c r="C10934" s="299" t="s">
        <v>91</v>
      </c>
      <c r="D10934" s="299" t="s">
        <v>62</v>
      </c>
      <c r="E10934" s="302">
        <v>13.999999999999995</v>
      </c>
      <c r="F10934" s="299" t="s">
        <v>187</v>
      </c>
    </row>
    <row r="10935" spans="1:6" x14ac:dyDescent="0.3">
      <c r="A10935" s="299" t="s">
        <v>496</v>
      </c>
      <c r="B10935" s="300">
        <v>34</v>
      </c>
      <c r="C10935" s="299" t="s">
        <v>91</v>
      </c>
      <c r="D10935" s="299" t="s">
        <v>62</v>
      </c>
      <c r="E10935" s="302">
        <v>29.105263157894743</v>
      </c>
      <c r="F10935" s="299" t="s">
        <v>77</v>
      </c>
    </row>
    <row r="10936" spans="1:6" x14ac:dyDescent="0.3">
      <c r="A10936" s="299" t="s">
        <v>496</v>
      </c>
      <c r="B10936" s="300">
        <v>34</v>
      </c>
      <c r="C10936" s="299" t="s">
        <v>91</v>
      </c>
      <c r="D10936" s="299" t="s">
        <v>63</v>
      </c>
      <c r="E10936" s="302">
        <v>4.3684210526315779</v>
      </c>
      <c r="F10936" s="299" t="s">
        <v>187</v>
      </c>
    </row>
    <row r="10937" spans="1:6" x14ac:dyDescent="0.3">
      <c r="A10937" s="299" t="s">
        <v>496</v>
      </c>
      <c r="B10937" s="300">
        <v>34</v>
      </c>
      <c r="C10937" s="299" t="s">
        <v>91</v>
      </c>
      <c r="D10937" s="299" t="s">
        <v>63</v>
      </c>
      <c r="E10937" s="302">
        <v>352.0526315789478</v>
      </c>
      <c r="F10937" s="299" t="s">
        <v>77</v>
      </c>
    </row>
    <row r="10938" spans="1:6" x14ac:dyDescent="0.3">
      <c r="A10938" s="299" t="s">
        <v>496</v>
      </c>
      <c r="B10938" s="300">
        <v>34</v>
      </c>
      <c r="C10938" s="299" t="s">
        <v>91</v>
      </c>
      <c r="D10938" s="299" t="s">
        <v>64</v>
      </c>
      <c r="E10938" s="302">
        <v>0.99999999999999956</v>
      </c>
      <c r="F10938" s="299" t="s">
        <v>187</v>
      </c>
    </row>
    <row r="10939" spans="1:6" x14ac:dyDescent="0.3">
      <c r="A10939" s="299" t="s">
        <v>496</v>
      </c>
      <c r="B10939" s="300">
        <v>34</v>
      </c>
      <c r="C10939" s="299" t="s">
        <v>91</v>
      </c>
      <c r="D10939" s="299" t="s">
        <v>64</v>
      </c>
      <c r="E10939" s="302">
        <v>25</v>
      </c>
      <c r="F10939" s="299" t="s">
        <v>77</v>
      </c>
    </row>
    <row r="10940" spans="1:6" x14ac:dyDescent="0.3">
      <c r="A10940" s="299" t="s">
        <v>496</v>
      </c>
      <c r="B10940" s="300">
        <v>34</v>
      </c>
      <c r="C10940" s="299" t="s">
        <v>91</v>
      </c>
      <c r="D10940" s="299" t="s">
        <v>65</v>
      </c>
      <c r="E10940" s="302">
        <v>67.526315789473685</v>
      </c>
      <c r="F10940" s="299" t="s">
        <v>187</v>
      </c>
    </row>
    <row r="10941" spans="1:6" x14ac:dyDescent="0.3">
      <c r="A10941" s="299" t="s">
        <v>496</v>
      </c>
      <c r="B10941" s="300">
        <v>34</v>
      </c>
      <c r="C10941" s="299" t="s">
        <v>91</v>
      </c>
      <c r="D10941" s="299" t="s">
        <v>65</v>
      </c>
      <c r="E10941" s="302">
        <v>84.526315789473699</v>
      </c>
      <c r="F10941" s="299" t="s">
        <v>77</v>
      </c>
    </row>
    <row r="10942" spans="1:6" x14ac:dyDescent="0.3">
      <c r="A10942" s="299" t="s">
        <v>496</v>
      </c>
      <c r="B10942" s="300">
        <v>34</v>
      </c>
      <c r="C10942" s="299" t="s">
        <v>91</v>
      </c>
      <c r="D10942" s="299" t="s">
        <v>67</v>
      </c>
      <c r="E10942" s="302">
        <v>0.68421052631578938</v>
      </c>
      <c r="F10942" s="299" t="s">
        <v>187</v>
      </c>
    </row>
    <row r="10943" spans="1:6" x14ac:dyDescent="0.3">
      <c r="A10943" s="299" t="s">
        <v>496</v>
      </c>
      <c r="B10943" s="300">
        <v>34</v>
      </c>
      <c r="C10943" s="299" t="s">
        <v>92</v>
      </c>
      <c r="D10943" s="299" t="s">
        <v>47</v>
      </c>
      <c r="E10943" s="302">
        <v>10.000000000000002</v>
      </c>
      <c r="F10943" s="299" t="s">
        <v>187</v>
      </c>
    </row>
    <row r="10944" spans="1:6" x14ac:dyDescent="0.3">
      <c r="A10944" s="299" t="s">
        <v>496</v>
      </c>
      <c r="B10944" s="300">
        <v>34</v>
      </c>
      <c r="C10944" s="299" t="s">
        <v>92</v>
      </c>
      <c r="D10944" s="299" t="s">
        <v>47</v>
      </c>
      <c r="E10944" s="302">
        <v>0.99999999999999956</v>
      </c>
      <c r="F10944" s="299" t="s">
        <v>188</v>
      </c>
    </row>
    <row r="10945" spans="1:6" x14ac:dyDescent="0.3">
      <c r="A10945" s="299" t="s">
        <v>496</v>
      </c>
      <c r="B10945" s="300">
        <v>34</v>
      </c>
      <c r="C10945" s="299" t="s">
        <v>92</v>
      </c>
      <c r="D10945" s="299" t="s">
        <v>47</v>
      </c>
      <c r="E10945" s="302">
        <v>35.368421052631575</v>
      </c>
      <c r="F10945" s="299" t="s">
        <v>77</v>
      </c>
    </row>
    <row r="10946" spans="1:6" x14ac:dyDescent="0.3">
      <c r="A10946" s="299" t="s">
        <v>496</v>
      </c>
      <c r="B10946" s="300">
        <v>34</v>
      </c>
      <c r="C10946" s="299" t="s">
        <v>92</v>
      </c>
      <c r="D10946" s="299" t="s">
        <v>49</v>
      </c>
      <c r="E10946" s="302">
        <v>12.894736842105262</v>
      </c>
      <c r="F10946" s="299" t="s">
        <v>187</v>
      </c>
    </row>
    <row r="10947" spans="1:6" x14ac:dyDescent="0.3">
      <c r="A10947" s="299" t="s">
        <v>496</v>
      </c>
      <c r="B10947" s="300">
        <v>34</v>
      </c>
      <c r="C10947" s="299" t="s">
        <v>92</v>
      </c>
      <c r="D10947" s="299" t="s">
        <v>49</v>
      </c>
      <c r="E10947" s="302">
        <v>160.63157894736838</v>
      </c>
      <c r="F10947" s="299" t="s">
        <v>77</v>
      </c>
    </row>
    <row r="10948" spans="1:6" x14ac:dyDescent="0.3">
      <c r="A10948" s="299" t="s">
        <v>496</v>
      </c>
      <c r="B10948" s="300">
        <v>34</v>
      </c>
      <c r="C10948" s="299" t="s">
        <v>92</v>
      </c>
      <c r="D10948" s="299" t="s">
        <v>50</v>
      </c>
      <c r="E10948" s="302">
        <v>1.5263157894736836</v>
      </c>
      <c r="F10948" s="299" t="s">
        <v>77</v>
      </c>
    </row>
    <row r="10949" spans="1:6" x14ac:dyDescent="0.3">
      <c r="A10949" s="299" t="s">
        <v>496</v>
      </c>
      <c r="B10949" s="300">
        <v>34</v>
      </c>
      <c r="C10949" s="299" t="s">
        <v>92</v>
      </c>
      <c r="D10949" s="299" t="s">
        <v>51</v>
      </c>
      <c r="E10949" s="302">
        <v>0.99999999999999956</v>
      </c>
      <c r="F10949" s="299" t="s">
        <v>77</v>
      </c>
    </row>
    <row r="10950" spans="1:6" x14ac:dyDescent="0.3">
      <c r="A10950" s="299" t="s">
        <v>496</v>
      </c>
      <c r="B10950" s="300">
        <v>34</v>
      </c>
      <c r="C10950" s="299" t="s">
        <v>92</v>
      </c>
      <c r="D10950" s="299" t="s">
        <v>52</v>
      </c>
      <c r="E10950" s="302">
        <v>34.578947368421055</v>
      </c>
      <c r="F10950" s="299" t="s">
        <v>187</v>
      </c>
    </row>
    <row r="10951" spans="1:6" x14ac:dyDescent="0.3">
      <c r="A10951" s="299" t="s">
        <v>496</v>
      </c>
      <c r="B10951" s="300">
        <v>34</v>
      </c>
      <c r="C10951" s="299" t="s">
        <v>92</v>
      </c>
      <c r="D10951" s="299" t="s">
        <v>52</v>
      </c>
      <c r="E10951" s="302">
        <v>50.15789473684211</v>
      </c>
      <c r="F10951" s="299" t="s">
        <v>77</v>
      </c>
    </row>
    <row r="10952" spans="1:6" x14ac:dyDescent="0.3">
      <c r="A10952" s="299" t="s">
        <v>496</v>
      </c>
      <c r="B10952" s="300">
        <v>34</v>
      </c>
      <c r="C10952" s="299" t="s">
        <v>92</v>
      </c>
      <c r="D10952" s="299" t="s">
        <v>53</v>
      </c>
      <c r="E10952" s="302">
        <v>17.736842105263158</v>
      </c>
      <c r="F10952" s="299" t="s">
        <v>187</v>
      </c>
    </row>
    <row r="10953" spans="1:6" x14ac:dyDescent="0.3">
      <c r="A10953" s="299" t="s">
        <v>496</v>
      </c>
      <c r="B10953" s="300">
        <v>34</v>
      </c>
      <c r="C10953" s="299" t="s">
        <v>92</v>
      </c>
      <c r="D10953" s="299" t="s">
        <v>53</v>
      </c>
      <c r="E10953" s="302">
        <v>98.368421052631604</v>
      </c>
      <c r="F10953" s="299" t="s">
        <v>77</v>
      </c>
    </row>
    <row r="10954" spans="1:6" x14ac:dyDescent="0.3">
      <c r="A10954" s="299" t="s">
        <v>496</v>
      </c>
      <c r="B10954" s="300">
        <v>34</v>
      </c>
      <c r="C10954" s="299" t="s">
        <v>92</v>
      </c>
      <c r="D10954" s="299" t="s">
        <v>54</v>
      </c>
      <c r="E10954" s="302">
        <v>27.999999999999989</v>
      </c>
      <c r="F10954" s="299" t="s">
        <v>187</v>
      </c>
    </row>
    <row r="10955" spans="1:6" x14ac:dyDescent="0.3">
      <c r="A10955" s="299" t="s">
        <v>496</v>
      </c>
      <c r="B10955" s="300">
        <v>34</v>
      </c>
      <c r="C10955" s="299" t="s">
        <v>92</v>
      </c>
      <c r="D10955" s="299" t="s">
        <v>54</v>
      </c>
      <c r="E10955" s="302">
        <v>325.4210526315789</v>
      </c>
      <c r="F10955" s="299" t="s">
        <v>77</v>
      </c>
    </row>
    <row r="10956" spans="1:6" x14ac:dyDescent="0.3">
      <c r="A10956" s="299" t="s">
        <v>496</v>
      </c>
      <c r="B10956" s="300">
        <v>34</v>
      </c>
      <c r="C10956" s="299" t="s">
        <v>92</v>
      </c>
      <c r="D10956" s="299" t="s">
        <v>55</v>
      </c>
      <c r="E10956" s="302">
        <v>27.999999999999989</v>
      </c>
      <c r="F10956" s="299" t="s">
        <v>187</v>
      </c>
    </row>
    <row r="10957" spans="1:6" x14ac:dyDescent="0.3">
      <c r="A10957" s="299" t="s">
        <v>496</v>
      </c>
      <c r="B10957" s="300">
        <v>34</v>
      </c>
      <c r="C10957" s="299" t="s">
        <v>92</v>
      </c>
      <c r="D10957" s="299" t="s">
        <v>55</v>
      </c>
      <c r="E10957" s="302">
        <v>129.94736842105263</v>
      </c>
      <c r="F10957" s="299" t="s">
        <v>77</v>
      </c>
    </row>
    <row r="10958" spans="1:6" x14ac:dyDescent="0.3">
      <c r="A10958" s="299" t="s">
        <v>496</v>
      </c>
      <c r="B10958" s="300">
        <v>34</v>
      </c>
      <c r="C10958" s="299" t="s">
        <v>92</v>
      </c>
      <c r="D10958" s="299" t="s">
        <v>56</v>
      </c>
      <c r="E10958" s="302">
        <v>0.99999999999999956</v>
      </c>
      <c r="F10958" s="299" t="s">
        <v>187</v>
      </c>
    </row>
    <row r="10959" spans="1:6" x14ac:dyDescent="0.3">
      <c r="A10959" s="299" t="s">
        <v>496</v>
      </c>
      <c r="B10959" s="300">
        <v>34</v>
      </c>
      <c r="C10959" s="299" t="s">
        <v>92</v>
      </c>
      <c r="D10959" s="299" t="s">
        <v>56</v>
      </c>
      <c r="E10959" s="302">
        <v>0.57894736842105265</v>
      </c>
      <c r="F10959" s="299" t="s">
        <v>77</v>
      </c>
    </row>
    <row r="10960" spans="1:6" x14ac:dyDescent="0.3">
      <c r="A10960" s="299" t="s">
        <v>496</v>
      </c>
      <c r="B10960" s="300">
        <v>34</v>
      </c>
      <c r="C10960" s="299" t="s">
        <v>92</v>
      </c>
      <c r="D10960" s="299" t="s">
        <v>57</v>
      </c>
      <c r="E10960" s="302">
        <v>3.9999999999999982</v>
      </c>
      <c r="F10960" s="299" t="s">
        <v>187</v>
      </c>
    </row>
    <row r="10961" spans="1:6" x14ac:dyDescent="0.3">
      <c r="A10961" s="299" t="s">
        <v>496</v>
      </c>
      <c r="B10961" s="300">
        <v>34</v>
      </c>
      <c r="C10961" s="299" t="s">
        <v>92</v>
      </c>
      <c r="D10961" s="299" t="s">
        <v>57</v>
      </c>
      <c r="E10961" s="302">
        <v>6.9999999999999973</v>
      </c>
      <c r="F10961" s="299" t="s">
        <v>77</v>
      </c>
    </row>
    <row r="10962" spans="1:6" x14ac:dyDescent="0.3">
      <c r="A10962" s="299" t="s">
        <v>496</v>
      </c>
      <c r="B10962" s="300">
        <v>34</v>
      </c>
      <c r="C10962" s="299" t="s">
        <v>92</v>
      </c>
      <c r="D10962" s="299" t="s">
        <v>58</v>
      </c>
      <c r="E10962" s="302">
        <v>0.99999999999999956</v>
      </c>
      <c r="F10962" s="299" t="s">
        <v>77</v>
      </c>
    </row>
    <row r="10963" spans="1:6" x14ac:dyDescent="0.3">
      <c r="A10963" s="299" t="s">
        <v>496</v>
      </c>
      <c r="B10963" s="300">
        <v>34</v>
      </c>
      <c r="C10963" s="299" t="s">
        <v>92</v>
      </c>
      <c r="D10963" s="299" t="s">
        <v>59</v>
      </c>
      <c r="E10963" s="302">
        <v>6.0000000000000009</v>
      </c>
      <c r="F10963" s="299" t="s">
        <v>187</v>
      </c>
    </row>
    <row r="10964" spans="1:6" x14ac:dyDescent="0.3">
      <c r="A10964" s="299" t="s">
        <v>496</v>
      </c>
      <c r="B10964" s="300">
        <v>34</v>
      </c>
      <c r="C10964" s="299" t="s">
        <v>92</v>
      </c>
      <c r="D10964" s="299" t="s">
        <v>59</v>
      </c>
      <c r="E10964" s="302">
        <v>12.000000000000002</v>
      </c>
      <c r="F10964" s="299" t="s">
        <v>77</v>
      </c>
    </row>
    <row r="10965" spans="1:6" x14ac:dyDescent="0.3">
      <c r="A10965" s="299" t="s">
        <v>496</v>
      </c>
      <c r="B10965" s="300">
        <v>34</v>
      </c>
      <c r="C10965" s="299" t="s">
        <v>92</v>
      </c>
      <c r="D10965" s="299" t="s">
        <v>60</v>
      </c>
      <c r="E10965" s="302">
        <v>0.99999999999999956</v>
      </c>
      <c r="F10965" s="299" t="s">
        <v>187</v>
      </c>
    </row>
    <row r="10966" spans="1:6" x14ac:dyDescent="0.3">
      <c r="A10966" s="299" t="s">
        <v>496</v>
      </c>
      <c r="B10966" s="300">
        <v>34</v>
      </c>
      <c r="C10966" s="299" t="s">
        <v>92</v>
      </c>
      <c r="D10966" s="299" t="s">
        <v>60</v>
      </c>
      <c r="E10966" s="302">
        <v>110.26315789473682</v>
      </c>
      <c r="F10966" s="299" t="s">
        <v>77</v>
      </c>
    </row>
    <row r="10967" spans="1:6" x14ac:dyDescent="0.3">
      <c r="A10967" s="299" t="s">
        <v>496</v>
      </c>
      <c r="B10967" s="300">
        <v>34</v>
      </c>
      <c r="C10967" s="299" t="s">
        <v>92</v>
      </c>
      <c r="D10967" s="299" t="s">
        <v>61</v>
      </c>
      <c r="E10967" s="302">
        <v>25.263157894736842</v>
      </c>
      <c r="F10967" s="299" t="s">
        <v>77</v>
      </c>
    </row>
    <row r="10968" spans="1:6" x14ac:dyDescent="0.3">
      <c r="A10968" s="299" t="s">
        <v>496</v>
      </c>
      <c r="B10968" s="300">
        <v>34</v>
      </c>
      <c r="C10968" s="299" t="s">
        <v>92</v>
      </c>
      <c r="D10968" s="299" t="s">
        <v>62</v>
      </c>
      <c r="E10968" s="302">
        <v>5.0000000000000009</v>
      </c>
      <c r="F10968" s="299" t="s">
        <v>187</v>
      </c>
    </row>
    <row r="10969" spans="1:6" x14ac:dyDescent="0.3">
      <c r="A10969" s="299" t="s">
        <v>496</v>
      </c>
      <c r="B10969" s="300">
        <v>34</v>
      </c>
      <c r="C10969" s="299" t="s">
        <v>92</v>
      </c>
      <c r="D10969" s="299" t="s">
        <v>62</v>
      </c>
      <c r="E10969" s="302">
        <v>18.105263157894736</v>
      </c>
      <c r="F10969" s="299" t="s">
        <v>77</v>
      </c>
    </row>
    <row r="10970" spans="1:6" x14ac:dyDescent="0.3">
      <c r="A10970" s="299" t="s">
        <v>496</v>
      </c>
      <c r="B10970" s="300">
        <v>34</v>
      </c>
      <c r="C10970" s="299" t="s">
        <v>92</v>
      </c>
      <c r="D10970" s="299" t="s">
        <v>63</v>
      </c>
      <c r="E10970" s="302">
        <v>5.0000000000000009</v>
      </c>
      <c r="F10970" s="299" t="s">
        <v>187</v>
      </c>
    </row>
    <row r="10971" spans="1:6" x14ac:dyDescent="0.3">
      <c r="A10971" s="299" t="s">
        <v>496</v>
      </c>
      <c r="B10971" s="300">
        <v>34</v>
      </c>
      <c r="C10971" s="299" t="s">
        <v>92</v>
      </c>
      <c r="D10971" s="299" t="s">
        <v>63</v>
      </c>
      <c r="E10971" s="302">
        <v>78.947368421052715</v>
      </c>
      <c r="F10971" s="299" t="s">
        <v>77</v>
      </c>
    </row>
    <row r="10972" spans="1:6" x14ac:dyDescent="0.3">
      <c r="A10972" s="299" t="s">
        <v>496</v>
      </c>
      <c r="B10972" s="300">
        <v>34</v>
      </c>
      <c r="C10972" s="299" t="s">
        <v>92</v>
      </c>
      <c r="D10972" s="299" t="s">
        <v>64</v>
      </c>
      <c r="E10972" s="302">
        <v>3.0000000000000004</v>
      </c>
      <c r="F10972" s="299" t="s">
        <v>187</v>
      </c>
    </row>
    <row r="10973" spans="1:6" x14ac:dyDescent="0.3">
      <c r="A10973" s="299" t="s">
        <v>496</v>
      </c>
      <c r="B10973" s="300">
        <v>34</v>
      </c>
      <c r="C10973" s="299" t="s">
        <v>92</v>
      </c>
      <c r="D10973" s="299" t="s">
        <v>64</v>
      </c>
      <c r="E10973" s="302">
        <v>12.842105263157896</v>
      </c>
      <c r="F10973" s="299" t="s">
        <v>77</v>
      </c>
    </row>
    <row r="10974" spans="1:6" x14ac:dyDescent="0.3">
      <c r="A10974" s="299" t="s">
        <v>496</v>
      </c>
      <c r="B10974" s="300">
        <v>34</v>
      </c>
      <c r="C10974" s="299" t="s">
        <v>92</v>
      </c>
      <c r="D10974" s="299" t="s">
        <v>65</v>
      </c>
      <c r="E10974" s="302">
        <v>10.000000000000002</v>
      </c>
      <c r="F10974" s="299" t="s">
        <v>187</v>
      </c>
    </row>
    <row r="10975" spans="1:6" x14ac:dyDescent="0.3">
      <c r="A10975" s="299" t="s">
        <v>496</v>
      </c>
      <c r="B10975" s="300">
        <v>34</v>
      </c>
      <c r="C10975" s="299" t="s">
        <v>92</v>
      </c>
      <c r="D10975" s="299" t="s">
        <v>65</v>
      </c>
      <c r="E10975" s="302">
        <v>17.684210526315791</v>
      </c>
      <c r="F10975" s="299" t="s">
        <v>77</v>
      </c>
    </row>
    <row r="10976" spans="1:6" x14ac:dyDescent="0.3">
      <c r="A10976" s="299" t="s">
        <v>496</v>
      </c>
      <c r="B10976" s="300">
        <v>34</v>
      </c>
      <c r="C10976" s="299" t="s">
        <v>92</v>
      </c>
      <c r="D10976" s="299" t="s">
        <v>67</v>
      </c>
      <c r="E10976" s="302">
        <v>3.0000000000000004</v>
      </c>
      <c r="F10976" s="299" t="s">
        <v>77</v>
      </c>
    </row>
    <row r="10977" spans="1:6" x14ac:dyDescent="0.3">
      <c r="A10977" s="299" t="s">
        <v>496</v>
      </c>
      <c r="B10977" s="300">
        <v>35</v>
      </c>
      <c r="C10977" s="299" t="s">
        <v>91</v>
      </c>
      <c r="D10977" s="299" t="s">
        <v>47</v>
      </c>
      <c r="E10977" s="302">
        <v>32.73684210526315</v>
      </c>
      <c r="F10977" s="299" t="s">
        <v>187</v>
      </c>
    </row>
    <row r="10978" spans="1:6" x14ac:dyDescent="0.3">
      <c r="A10978" s="299" t="s">
        <v>496</v>
      </c>
      <c r="B10978" s="300">
        <v>35</v>
      </c>
      <c r="C10978" s="299" t="s">
        <v>91</v>
      </c>
      <c r="D10978" s="299" t="s">
        <v>47</v>
      </c>
      <c r="E10978" s="302">
        <v>0.99999999999999956</v>
      </c>
      <c r="F10978" s="299" t="s">
        <v>81</v>
      </c>
    </row>
    <row r="10979" spans="1:6" x14ac:dyDescent="0.3">
      <c r="A10979" s="299" t="s">
        <v>496</v>
      </c>
      <c r="B10979" s="300">
        <v>35</v>
      </c>
      <c r="C10979" s="299" t="s">
        <v>91</v>
      </c>
      <c r="D10979" s="299" t="s">
        <v>47</v>
      </c>
      <c r="E10979" s="302">
        <v>37.842105263157904</v>
      </c>
      <c r="F10979" s="299" t="s">
        <v>80</v>
      </c>
    </row>
    <row r="10980" spans="1:6" x14ac:dyDescent="0.3">
      <c r="A10980" s="299" t="s">
        <v>496</v>
      </c>
      <c r="B10980" s="300">
        <v>35</v>
      </c>
      <c r="C10980" s="299" t="s">
        <v>91</v>
      </c>
      <c r="D10980" s="299" t="s">
        <v>47</v>
      </c>
      <c r="E10980" s="302">
        <v>20.000000000000004</v>
      </c>
      <c r="F10980" s="299" t="s">
        <v>188</v>
      </c>
    </row>
    <row r="10981" spans="1:6" x14ac:dyDescent="0.3">
      <c r="A10981" s="299" t="s">
        <v>496</v>
      </c>
      <c r="B10981" s="300">
        <v>35</v>
      </c>
      <c r="C10981" s="299" t="s">
        <v>91</v>
      </c>
      <c r="D10981" s="299" t="s">
        <v>47</v>
      </c>
      <c r="E10981" s="302">
        <v>54.789473684210527</v>
      </c>
      <c r="F10981" s="299" t="s">
        <v>77</v>
      </c>
    </row>
    <row r="10982" spans="1:6" x14ac:dyDescent="0.3">
      <c r="A10982" s="299" t="s">
        <v>496</v>
      </c>
      <c r="B10982" s="300">
        <v>35</v>
      </c>
      <c r="C10982" s="299" t="s">
        <v>91</v>
      </c>
      <c r="D10982" s="299" t="s">
        <v>48</v>
      </c>
      <c r="E10982" s="302">
        <v>6.0000000000000009</v>
      </c>
      <c r="F10982" s="299" t="s">
        <v>77</v>
      </c>
    </row>
    <row r="10983" spans="1:6" x14ac:dyDescent="0.3">
      <c r="A10983" s="299" t="s">
        <v>496</v>
      </c>
      <c r="B10983" s="300">
        <v>35</v>
      </c>
      <c r="C10983" s="299" t="s">
        <v>91</v>
      </c>
      <c r="D10983" s="299" t="s">
        <v>49</v>
      </c>
      <c r="E10983" s="302">
        <v>107.47368421052636</v>
      </c>
      <c r="F10983" s="299" t="s">
        <v>187</v>
      </c>
    </row>
    <row r="10984" spans="1:6" x14ac:dyDescent="0.3">
      <c r="A10984" s="299" t="s">
        <v>496</v>
      </c>
      <c r="B10984" s="300">
        <v>35</v>
      </c>
      <c r="C10984" s="299" t="s">
        <v>91</v>
      </c>
      <c r="D10984" s="299" t="s">
        <v>49</v>
      </c>
      <c r="E10984" s="302">
        <v>0.42105263157894735</v>
      </c>
      <c r="F10984" s="299" t="s">
        <v>80</v>
      </c>
    </row>
    <row r="10985" spans="1:6" x14ac:dyDescent="0.3">
      <c r="A10985" s="299" t="s">
        <v>496</v>
      </c>
      <c r="B10985" s="300">
        <v>35</v>
      </c>
      <c r="C10985" s="299" t="s">
        <v>91</v>
      </c>
      <c r="D10985" s="299" t="s">
        <v>49</v>
      </c>
      <c r="E10985" s="302">
        <v>746.78947368421041</v>
      </c>
      <c r="F10985" s="299" t="s">
        <v>77</v>
      </c>
    </row>
    <row r="10986" spans="1:6" x14ac:dyDescent="0.3">
      <c r="A10986" s="299" t="s">
        <v>496</v>
      </c>
      <c r="B10986" s="300">
        <v>35</v>
      </c>
      <c r="C10986" s="299" t="s">
        <v>91</v>
      </c>
      <c r="D10986" s="299" t="s">
        <v>50</v>
      </c>
      <c r="E10986" s="302">
        <v>3.0000000000000004</v>
      </c>
      <c r="F10986" s="299" t="s">
        <v>187</v>
      </c>
    </row>
    <row r="10987" spans="1:6" x14ac:dyDescent="0.3">
      <c r="A10987" s="299" t="s">
        <v>496</v>
      </c>
      <c r="B10987" s="300">
        <v>35</v>
      </c>
      <c r="C10987" s="299" t="s">
        <v>91</v>
      </c>
      <c r="D10987" s="299" t="s">
        <v>50</v>
      </c>
      <c r="E10987" s="302">
        <v>10.157894736842108</v>
      </c>
      <c r="F10987" s="299" t="s">
        <v>77</v>
      </c>
    </row>
    <row r="10988" spans="1:6" x14ac:dyDescent="0.3">
      <c r="A10988" s="299" t="s">
        <v>496</v>
      </c>
      <c r="B10988" s="300">
        <v>35</v>
      </c>
      <c r="C10988" s="299" t="s">
        <v>91</v>
      </c>
      <c r="D10988" s="299" t="s">
        <v>51</v>
      </c>
      <c r="E10988" s="302">
        <v>52.631578947368425</v>
      </c>
      <c r="F10988" s="299" t="s">
        <v>77</v>
      </c>
    </row>
    <row r="10989" spans="1:6" x14ac:dyDescent="0.3">
      <c r="A10989" s="299" t="s">
        <v>496</v>
      </c>
      <c r="B10989" s="300">
        <v>35</v>
      </c>
      <c r="C10989" s="299" t="s">
        <v>91</v>
      </c>
      <c r="D10989" s="299" t="s">
        <v>52</v>
      </c>
      <c r="E10989" s="302">
        <v>623.00000000000011</v>
      </c>
      <c r="F10989" s="299" t="s">
        <v>187</v>
      </c>
    </row>
    <row r="10990" spans="1:6" x14ac:dyDescent="0.3">
      <c r="A10990" s="299" t="s">
        <v>496</v>
      </c>
      <c r="B10990" s="300">
        <v>35</v>
      </c>
      <c r="C10990" s="299" t="s">
        <v>91</v>
      </c>
      <c r="D10990" s="299" t="s">
        <v>52</v>
      </c>
      <c r="E10990" s="302">
        <v>1.263157894736842</v>
      </c>
      <c r="F10990" s="299" t="s">
        <v>80</v>
      </c>
    </row>
    <row r="10991" spans="1:6" x14ac:dyDescent="0.3">
      <c r="A10991" s="299" t="s">
        <v>496</v>
      </c>
      <c r="B10991" s="300">
        <v>35</v>
      </c>
      <c r="C10991" s="299" t="s">
        <v>91</v>
      </c>
      <c r="D10991" s="299" t="s">
        <v>52</v>
      </c>
      <c r="E10991" s="302">
        <v>2263.1578947368416</v>
      </c>
      <c r="F10991" s="299" t="s">
        <v>77</v>
      </c>
    </row>
    <row r="10992" spans="1:6" x14ac:dyDescent="0.3">
      <c r="A10992" s="299" t="s">
        <v>496</v>
      </c>
      <c r="B10992" s="300">
        <v>35</v>
      </c>
      <c r="C10992" s="299" t="s">
        <v>91</v>
      </c>
      <c r="D10992" s="299" t="s">
        <v>53</v>
      </c>
      <c r="E10992" s="302">
        <v>1914.1052631578946</v>
      </c>
      <c r="F10992" s="299" t="s">
        <v>187</v>
      </c>
    </row>
    <row r="10993" spans="1:6" x14ac:dyDescent="0.3">
      <c r="A10993" s="299" t="s">
        <v>496</v>
      </c>
      <c r="B10993" s="300">
        <v>35</v>
      </c>
      <c r="C10993" s="299" t="s">
        <v>91</v>
      </c>
      <c r="D10993" s="299" t="s">
        <v>53</v>
      </c>
      <c r="E10993" s="302">
        <v>4455.6315789473674</v>
      </c>
      <c r="F10993" s="299" t="s">
        <v>77</v>
      </c>
    </row>
    <row r="10994" spans="1:6" x14ac:dyDescent="0.3">
      <c r="A10994" s="299" t="s">
        <v>496</v>
      </c>
      <c r="B10994" s="300">
        <v>35</v>
      </c>
      <c r="C10994" s="299" t="s">
        <v>91</v>
      </c>
      <c r="D10994" s="299" t="s">
        <v>54</v>
      </c>
      <c r="E10994" s="302">
        <v>172.47368421052633</v>
      </c>
      <c r="F10994" s="299" t="s">
        <v>187</v>
      </c>
    </row>
    <row r="10995" spans="1:6" x14ac:dyDescent="0.3">
      <c r="A10995" s="299" t="s">
        <v>496</v>
      </c>
      <c r="B10995" s="300">
        <v>35</v>
      </c>
      <c r="C10995" s="299" t="s">
        <v>91</v>
      </c>
      <c r="D10995" s="299" t="s">
        <v>54</v>
      </c>
      <c r="E10995" s="302">
        <v>5.4736842105263168</v>
      </c>
      <c r="F10995" s="299" t="s">
        <v>81</v>
      </c>
    </row>
    <row r="10996" spans="1:6" x14ac:dyDescent="0.3">
      <c r="A10996" s="299" t="s">
        <v>496</v>
      </c>
      <c r="B10996" s="300">
        <v>35</v>
      </c>
      <c r="C10996" s="299" t="s">
        <v>91</v>
      </c>
      <c r="D10996" s="299" t="s">
        <v>54</v>
      </c>
      <c r="E10996" s="302">
        <v>120.89473684210529</v>
      </c>
      <c r="F10996" s="299" t="s">
        <v>80</v>
      </c>
    </row>
    <row r="10997" spans="1:6" x14ac:dyDescent="0.3">
      <c r="A10997" s="299" t="s">
        <v>496</v>
      </c>
      <c r="B10997" s="300">
        <v>35</v>
      </c>
      <c r="C10997" s="299" t="s">
        <v>91</v>
      </c>
      <c r="D10997" s="299" t="s">
        <v>54</v>
      </c>
      <c r="E10997" s="302">
        <v>807.78947368421052</v>
      </c>
      <c r="F10997" s="299" t="s">
        <v>77</v>
      </c>
    </row>
    <row r="10998" spans="1:6" x14ac:dyDescent="0.3">
      <c r="A10998" s="299" t="s">
        <v>496</v>
      </c>
      <c r="B10998" s="300">
        <v>35</v>
      </c>
      <c r="C10998" s="299" t="s">
        <v>91</v>
      </c>
      <c r="D10998" s="299" t="s">
        <v>55</v>
      </c>
      <c r="E10998" s="302">
        <v>1503.2105263157894</v>
      </c>
      <c r="F10998" s="299" t="s">
        <v>187</v>
      </c>
    </row>
    <row r="10999" spans="1:6" x14ac:dyDescent="0.3">
      <c r="A10999" s="299" t="s">
        <v>496</v>
      </c>
      <c r="B10999" s="300">
        <v>35</v>
      </c>
      <c r="C10999" s="299" t="s">
        <v>91</v>
      </c>
      <c r="D10999" s="299" t="s">
        <v>55</v>
      </c>
      <c r="E10999" s="302">
        <v>14910.526315789475</v>
      </c>
      <c r="F10999" s="299" t="s">
        <v>77</v>
      </c>
    </row>
    <row r="11000" spans="1:6" x14ac:dyDescent="0.3">
      <c r="A11000" s="299" t="s">
        <v>496</v>
      </c>
      <c r="B11000" s="300">
        <v>35</v>
      </c>
      <c r="C11000" s="299" t="s">
        <v>91</v>
      </c>
      <c r="D11000" s="299" t="s">
        <v>56</v>
      </c>
      <c r="E11000" s="302">
        <v>105.94736842105266</v>
      </c>
      <c r="F11000" s="299" t="s">
        <v>187</v>
      </c>
    </row>
    <row r="11001" spans="1:6" x14ac:dyDescent="0.3">
      <c r="A11001" s="299" t="s">
        <v>496</v>
      </c>
      <c r="B11001" s="300">
        <v>35</v>
      </c>
      <c r="C11001" s="299" t="s">
        <v>91</v>
      </c>
      <c r="D11001" s="299" t="s">
        <v>56</v>
      </c>
      <c r="E11001" s="302">
        <v>193.94736842105269</v>
      </c>
      <c r="F11001" s="299" t="s">
        <v>77</v>
      </c>
    </row>
    <row r="11002" spans="1:6" x14ac:dyDescent="0.3">
      <c r="A11002" s="299" t="s">
        <v>496</v>
      </c>
      <c r="B11002" s="300">
        <v>35</v>
      </c>
      <c r="C11002" s="299" t="s">
        <v>91</v>
      </c>
      <c r="D11002" s="299" t="s">
        <v>57</v>
      </c>
      <c r="E11002" s="302">
        <v>51.473684210526301</v>
      </c>
      <c r="F11002" s="299" t="s">
        <v>187</v>
      </c>
    </row>
    <row r="11003" spans="1:6" x14ac:dyDescent="0.3">
      <c r="A11003" s="299" t="s">
        <v>496</v>
      </c>
      <c r="B11003" s="300">
        <v>35</v>
      </c>
      <c r="C11003" s="299" t="s">
        <v>91</v>
      </c>
      <c r="D11003" s="299" t="s">
        <v>57</v>
      </c>
      <c r="E11003" s="302">
        <v>35.10526315789474</v>
      </c>
      <c r="F11003" s="299" t="s">
        <v>77</v>
      </c>
    </row>
    <row r="11004" spans="1:6" x14ac:dyDescent="0.3">
      <c r="A11004" s="299" t="s">
        <v>496</v>
      </c>
      <c r="B11004" s="300">
        <v>35</v>
      </c>
      <c r="C11004" s="299" t="s">
        <v>91</v>
      </c>
      <c r="D11004" s="299" t="s">
        <v>58</v>
      </c>
      <c r="E11004" s="302">
        <v>125.0526315789474</v>
      </c>
      <c r="F11004" s="299" t="s">
        <v>187</v>
      </c>
    </row>
    <row r="11005" spans="1:6" x14ac:dyDescent="0.3">
      <c r="A11005" s="299" t="s">
        <v>496</v>
      </c>
      <c r="B11005" s="300">
        <v>35</v>
      </c>
      <c r="C11005" s="299" t="s">
        <v>91</v>
      </c>
      <c r="D11005" s="299" t="s">
        <v>58</v>
      </c>
      <c r="E11005" s="302">
        <v>227.42105263157893</v>
      </c>
      <c r="F11005" s="299" t="s">
        <v>77</v>
      </c>
    </row>
    <row r="11006" spans="1:6" x14ac:dyDescent="0.3">
      <c r="A11006" s="299" t="s">
        <v>496</v>
      </c>
      <c r="B11006" s="300">
        <v>35</v>
      </c>
      <c r="C11006" s="299" t="s">
        <v>91</v>
      </c>
      <c r="D11006" s="299" t="s">
        <v>59</v>
      </c>
      <c r="E11006" s="302">
        <v>280.63157894736838</v>
      </c>
      <c r="F11006" s="299" t="s">
        <v>187</v>
      </c>
    </row>
    <row r="11007" spans="1:6" x14ac:dyDescent="0.3">
      <c r="A11007" s="299" t="s">
        <v>496</v>
      </c>
      <c r="B11007" s="300">
        <v>35</v>
      </c>
      <c r="C11007" s="299" t="s">
        <v>91</v>
      </c>
      <c r="D11007" s="299" t="s">
        <v>59</v>
      </c>
      <c r="E11007" s="302">
        <v>353.31578947368428</v>
      </c>
      <c r="F11007" s="299" t="s">
        <v>77</v>
      </c>
    </row>
    <row r="11008" spans="1:6" x14ac:dyDescent="0.3">
      <c r="A11008" s="299" t="s">
        <v>496</v>
      </c>
      <c r="B11008" s="300">
        <v>35</v>
      </c>
      <c r="C11008" s="299" t="s">
        <v>91</v>
      </c>
      <c r="D11008" s="299" t="s">
        <v>60</v>
      </c>
      <c r="E11008" s="302">
        <v>465.15789473684214</v>
      </c>
      <c r="F11008" s="299" t="s">
        <v>187</v>
      </c>
    </row>
    <row r="11009" spans="1:6" x14ac:dyDescent="0.3">
      <c r="A11009" s="299" t="s">
        <v>496</v>
      </c>
      <c r="B11009" s="300">
        <v>35</v>
      </c>
      <c r="C11009" s="299" t="s">
        <v>91</v>
      </c>
      <c r="D11009" s="299" t="s">
        <v>60</v>
      </c>
      <c r="E11009" s="302">
        <v>2260.9473684210529</v>
      </c>
      <c r="F11009" s="299" t="s">
        <v>77</v>
      </c>
    </row>
    <row r="11010" spans="1:6" x14ac:dyDescent="0.3">
      <c r="A11010" s="299" t="s">
        <v>496</v>
      </c>
      <c r="B11010" s="300">
        <v>35</v>
      </c>
      <c r="C11010" s="299" t="s">
        <v>91</v>
      </c>
      <c r="D11010" s="299" t="s">
        <v>61</v>
      </c>
      <c r="E11010" s="302">
        <v>222.05263157894737</v>
      </c>
      <c r="F11010" s="299" t="s">
        <v>77</v>
      </c>
    </row>
    <row r="11011" spans="1:6" x14ac:dyDescent="0.3">
      <c r="A11011" s="299" t="s">
        <v>496</v>
      </c>
      <c r="B11011" s="300">
        <v>35</v>
      </c>
      <c r="C11011" s="299" t="s">
        <v>91</v>
      </c>
      <c r="D11011" s="299" t="s">
        <v>62</v>
      </c>
      <c r="E11011" s="302">
        <v>179</v>
      </c>
      <c r="F11011" s="299" t="s">
        <v>187</v>
      </c>
    </row>
    <row r="11012" spans="1:6" x14ac:dyDescent="0.3">
      <c r="A11012" s="299" t="s">
        <v>496</v>
      </c>
      <c r="B11012" s="300">
        <v>35</v>
      </c>
      <c r="C11012" s="299" t="s">
        <v>91</v>
      </c>
      <c r="D11012" s="299" t="s">
        <v>62</v>
      </c>
      <c r="E11012" s="302">
        <v>582.57894736842115</v>
      </c>
      <c r="F11012" s="299" t="s">
        <v>77</v>
      </c>
    </row>
    <row r="11013" spans="1:6" x14ac:dyDescent="0.3">
      <c r="A11013" s="299" t="s">
        <v>496</v>
      </c>
      <c r="B11013" s="300">
        <v>35</v>
      </c>
      <c r="C11013" s="299" t="s">
        <v>91</v>
      </c>
      <c r="D11013" s="299" t="s">
        <v>63</v>
      </c>
      <c r="E11013" s="302">
        <v>128.26315789473685</v>
      </c>
      <c r="F11013" s="299" t="s">
        <v>187</v>
      </c>
    </row>
    <row r="11014" spans="1:6" x14ac:dyDescent="0.3">
      <c r="A11014" s="299" t="s">
        <v>496</v>
      </c>
      <c r="B11014" s="300">
        <v>35</v>
      </c>
      <c r="C11014" s="299" t="s">
        <v>91</v>
      </c>
      <c r="D11014" s="299" t="s">
        <v>63</v>
      </c>
      <c r="E11014" s="302">
        <v>1124.0526315789475</v>
      </c>
      <c r="F11014" s="299" t="s">
        <v>77</v>
      </c>
    </row>
    <row r="11015" spans="1:6" x14ac:dyDescent="0.3">
      <c r="A11015" s="299" t="s">
        <v>496</v>
      </c>
      <c r="B11015" s="300">
        <v>35</v>
      </c>
      <c r="C11015" s="299" t="s">
        <v>91</v>
      </c>
      <c r="D11015" s="299" t="s">
        <v>64</v>
      </c>
      <c r="E11015" s="302">
        <v>179.63157894736833</v>
      </c>
      <c r="F11015" s="299" t="s">
        <v>187</v>
      </c>
    </row>
    <row r="11016" spans="1:6" x14ac:dyDescent="0.3">
      <c r="A11016" s="299" t="s">
        <v>496</v>
      </c>
      <c r="B11016" s="300">
        <v>35</v>
      </c>
      <c r="C11016" s="299" t="s">
        <v>91</v>
      </c>
      <c r="D11016" s="299" t="s">
        <v>64</v>
      </c>
      <c r="E11016" s="302">
        <v>6.0000000000000009</v>
      </c>
      <c r="F11016" s="299" t="s">
        <v>80</v>
      </c>
    </row>
    <row r="11017" spans="1:6" x14ac:dyDescent="0.3">
      <c r="A11017" s="299" t="s">
        <v>496</v>
      </c>
      <c r="B11017" s="300">
        <v>35</v>
      </c>
      <c r="C11017" s="299" t="s">
        <v>91</v>
      </c>
      <c r="D11017" s="299" t="s">
        <v>64</v>
      </c>
      <c r="E11017" s="302">
        <v>567.8947368421052</v>
      </c>
      <c r="F11017" s="299" t="s">
        <v>77</v>
      </c>
    </row>
    <row r="11018" spans="1:6" x14ac:dyDescent="0.3">
      <c r="A11018" s="299" t="s">
        <v>496</v>
      </c>
      <c r="B11018" s="300">
        <v>35</v>
      </c>
      <c r="C11018" s="299" t="s">
        <v>91</v>
      </c>
      <c r="D11018" s="299" t="s">
        <v>65</v>
      </c>
      <c r="E11018" s="302">
        <v>585</v>
      </c>
      <c r="F11018" s="299" t="s">
        <v>187</v>
      </c>
    </row>
    <row r="11019" spans="1:6" x14ac:dyDescent="0.3">
      <c r="A11019" s="299" t="s">
        <v>496</v>
      </c>
      <c r="B11019" s="300">
        <v>35</v>
      </c>
      <c r="C11019" s="299" t="s">
        <v>91</v>
      </c>
      <c r="D11019" s="299" t="s">
        <v>65</v>
      </c>
      <c r="E11019" s="302">
        <v>990.73684210526312</v>
      </c>
      <c r="F11019" s="299" t="s">
        <v>77</v>
      </c>
    </row>
    <row r="11020" spans="1:6" x14ac:dyDescent="0.3">
      <c r="A11020" s="299" t="s">
        <v>496</v>
      </c>
      <c r="B11020" s="300">
        <v>35</v>
      </c>
      <c r="C11020" s="299" t="s">
        <v>91</v>
      </c>
      <c r="D11020" s="299" t="s">
        <v>67</v>
      </c>
      <c r="E11020" s="302">
        <v>1.9999999999999991</v>
      </c>
      <c r="F11020" s="299" t="s">
        <v>187</v>
      </c>
    </row>
    <row r="11021" spans="1:6" x14ac:dyDescent="0.3">
      <c r="A11021" s="299" t="s">
        <v>496</v>
      </c>
      <c r="B11021" s="300">
        <v>35</v>
      </c>
      <c r="C11021" s="299" t="s">
        <v>91</v>
      </c>
      <c r="D11021" s="299" t="s">
        <v>67</v>
      </c>
      <c r="E11021" s="302">
        <v>43.578947368421062</v>
      </c>
      <c r="F11021" s="299" t="s">
        <v>77</v>
      </c>
    </row>
    <row r="11022" spans="1:6" x14ac:dyDescent="0.3">
      <c r="A11022" s="299" t="s">
        <v>496</v>
      </c>
      <c r="B11022" s="300">
        <v>35</v>
      </c>
      <c r="C11022" s="299" t="s">
        <v>91</v>
      </c>
      <c r="D11022" s="299" t="s">
        <v>66</v>
      </c>
      <c r="E11022" s="302">
        <v>9.5789473684210495</v>
      </c>
      <c r="F11022" s="299" t="s">
        <v>77</v>
      </c>
    </row>
    <row r="11023" spans="1:6" x14ac:dyDescent="0.3">
      <c r="A11023" s="299" t="s">
        <v>496</v>
      </c>
      <c r="B11023" s="300">
        <v>35</v>
      </c>
      <c r="C11023" s="299" t="s">
        <v>92</v>
      </c>
      <c r="D11023" s="299" t="s">
        <v>47</v>
      </c>
      <c r="E11023" s="302">
        <v>35.210526315789465</v>
      </c>
      <c r="F11023" s="299" t="s">
        <v>187</v>
      </c>
    </row>
    <row r="11024" spans="1:6" x14ac:dyDescent="0.3">
      <c r="A11024" s="299" t="s">
        <v>496</v>
      </c>
      <c r="B11024" s="300">
        <v>35</v>
      </c>
      <c r="C11024" s="299" t="s">
        <v>92</v>
      </c>
      <c r="D11024" s="299" t="s">
        <v>47</v>
      </c>
      <c r="E11024" s="302">
        <v>0.99999999999999956</v>
      </c>
      <c r="F11024" s="299" t="s">
        <v>81</v>
      </c>
    </row>
    <row r="11025" spans="1:6" x14ac:dyDescent="0.3">
      <c r="A11025" s="299" t="s">
        <v>496</v>
      </c>
      <c r="B11025" s="300">
        <v>35</v>
      </c>
      <c r="C11025" s="299" t="s">
        <v>92</v>
      </c>
      <c r="D11025" s="299" t="s">
        <v>47</v>
      </c>
      <c r="E11025" s="302">
        <v>3.9999999999999982</v>
      </c>
      <c r="F11025" s="299" t="s">
        <v>80</v>
      </c>
    </row>
    <row r="11026" spans="1:6" x14ac:dyDescent="0.3">
      <c r="A11026" s="299" t="s">
        <v>496</v>
      </c>
      <c r="B11026" s="300">
        <v>35</v>
      </c>
      <c r="C11026" s="299" t="s">
        <v>92</v>
      </c>
      <c r="D11026" s="299" t="s">
        <v>47</v>
      </c>
      <c r="E11026" s="302">
        <v>25.000000000000014</v>
      </c>
      <c r="F11026" s="299" t="s">
        <v>188</v>
      </c>
    </row>
    <row r="11027" spans="1:6" x14ac:dyDescent="0.3">
      <c r="A11027" s="299" t="s">
        <v>496</v>
      </c>
      <c r="B11027" s="300">
        <v>35</v>
      </c>
      <c r="C11027" s="299" t="s">
        <v>92</v>
      </c>
      <c r="D11027" s="299" t="s">
        <v>47</v>
      </c>
      <c r="E11027" s="302">
        <v>17.000000000000004</v>
      </c>
      <c r="F11027" s="299" t="s">
        <v>77</v>
      </c>
    </row>
    <row r="11028" spans="1:6" x14ac:dyDescent="0.3">
      <c r="A11028" s="299" t="s">
        <v>496</v>
      </c>
      <c r="B11028" s="300">
        <v>35</v>
      </c>
      <c r="C11028" s="299" t="s">
        <v>92</v>
      </c>
      <c r="D11028" s="299" t="s">
        <v>48</v>
      </c>
      <c r="E11028" s="302">
        <v>1.9999999999999991</v>
      </c>
      <c r="F11028" s="299" t="s">
        <v>187</v>
      </c>
    </row>
    <row r="11029" spans="1:6" x14ac:dyDescent="0.3">
      <c r="A11029" s="299" t="s">
        <v>496</v>
      </c>
      <c r="B11029" s="300">
        <v>35</v>
      </c>
      <c r="C11029" s="299" t="s">
        <v>92</v>
      </c>
      <c r="D11029" s="299" t="s">
        <v>48</v>
      </c>
      <c r="E11029" s="302">
        <v>0.99999999999999956</v>
      </c>
      <c r="F11029" s="299" t="s">
        <v>77</v>
      </c>
    </row>
    <row r="11030" spans="1:6" x14ac:dyDescent="0.3">
      <c r="A11030" s="299" t="s">
        <v>496</v>
      </c>
      <c r="B11030" s="300">
        <v>35</v>
      </c>
      <c r="C11030" s="299" t="s">
        <v>92</v>
      </c>
      <c r="D11030" s="299" t="s">
        <v>49</v>
      </c>
      <c r="E11030" s="302">
        <v>230.47368421052636</v>
      </c>
      <c r="F11030" s="299" t="s">
        <v>187</v>
      </c>
    </row>
    <row r="11031" spans="1:6" x14ac:dyDescent="0.3">
      <c r="A11031" s="299" t="s">
        <v>496</v>
      </c>
      <c r="B11031" s="300">
        <v>35</v>
      </c>
      <c r="C11031" s="299" t="s">
        <v>92</v>
      </c>
      <c r="D11031" s="299" t="s">
        <v>49</v>
      </c>
      <c r="E11031" s="302">
        <v>3.0000000000000004</v>
      </c>
      <c r="F11031" s="299" t="s">
        <v>80</v>
      </c>
    </row>
    <row r="11032" spans="1:6" x14ac:dyDescent="0.3">
      <c r="A11032" s="299" t="s">
        <v>496</v>
      </c>
      <c r="B11032" s="300">
        <v>35</v>
      </c>
      <c r="C11032" s="299" t="s">
        <v>92</v>
      </c>
      <c r="D11032" s="299" t="s">
        <v>49</v>
      </c>
      <c r="E11032" s="302">
        <v>350.94736842105254</v>
      </c>
      <c r="F11032" s="299" t="s">
        <v>77</v>
      </c>
    </row>
    <row r="11033" spans="1:6" x14ac:dyDescent="0.3">
      <c r="A11033" s="299" t="s">
        <v>496</v>
      </c>
      <c r="B11033" s="300">
        <v>35</v>
      </c>
      <c r="C11033" s="299" t="s">
        <v>92</v>
      </c>
      <c r="D11033" s="299" t="s">
        <v>50</v>
      </c>
      <c r="E11033" s="302">
        <v>1.9999999999999991</v>
      </c>
      <c r="F11033" s="299" t="s">
        <v>187</v>
      </c>
    </row>
    <row r="11034" spans="1:6" x14ac:dyDescent="0.3">
      <c r="A11034" s="299" t="s">
        <v>496</v>
      </c>
      <c r="B11034" s="300">
        <v>35</v>
      </c>
      <c r="C11034" s="299" t="s">
        <v>92</v>
      </c>
      <c r="D11034" s="299" t="s">
        <v>50</v>
      </c>
      <c r="E11034" s="302">
        <v>6.9999999999999973</v>
      </c>
      <c r="F11034" s="299" t="s">
        <v>77</v>
      </c>
    </row>
    <row r="11035" spans="1:6" x14ac:dyDescent="0.3">
      <c r="A11035" s="299" t="s">
        <v>496</v>
      </c>
      <c r="B11035" s="300">
        <v>35</v>
      </c>
      <c r="C11035" s="299" t="s">
        <v>92</v>
      </c>
      <c r="D11035" s="299" t="s">
        <v>51</v>
      </c>
      <c r="E11035" s="302">
        <v>0.99999999999999956</v>
      </c>
      <c r="F11035" s="299" t="s">
        <v>187</v>
      </c>
    </row>
    <row r="11036" spans="1:6" x14ac:dyDescent="0.3">
      <c r="A11036" s="299" t="s">
        <v>496</v>
      </c>
      <c r="B11036" s="300">
        <v>35</v>
      </c>
      <c r="C11036" s="299" t="s">
        <v>92</v>
      </c>
      <c r="D11036" s="299" t="s">
        <v>51</v>
      </c>
      <c r="E11036" s="302">
        <v>16.263157894736832</v>
      </c>
      <c r="F11036" s="299" t="s">
        <v>77</v>
      </c>
    </row>
    <row r="11037" spans="1:6" x14ac:dyDescent="0.3">
      <c r="A11037" s="299" t="s">
        <v>496</v>
      </c>
      <c r="B11037" s="300">
        <v>35</v>
      </c>
      <c r="C11037" s="299" t="s">
        <v>92</v>
      </c>
      <c r="D11037" s="299" t="s">
        <v>52</v>
      </c>
      <c r="E11037" s="302">
        <v>851.47368421052636</v>
      </c>
      <c r="F11037" s="299" t="s">
        <v>187</v>
      </c>
    </row>
    <row r="11038" spans="1:6" x14ac:dyDescent="0.3">
      <c r="A11038" s="299" t="s">
        <v>496</v>
      </c>
      <c r="B11038" s="300">
        <v>35</v>
      </c>
      <c r="C11038" s="299" t="s">
        <v>92</v>
      </c>
      <c r="D11038" s="299" t="s">
        <v>52</v>
      </c>
      <c r="E11038" s="302">
        <v>0.99999999999999956</v>
      </c>
      <c r="F11038" s="299" t="s">
        <v>80</v>
      </c>
    </row>
    <row r="11039" spans="1:6" x14ac:dyDescent="0.3">
      <c r="A11039" s="299" t="s">
        <v>496</v>
      </c>
      <c r="B11039" s="300">
        <v>35</v>
      </c>
      <c r="C11039" s="299" t="s">
        <v>92</v>
      </c>
      <c r="D11039" s="299" t="s">
        <v>52</v>
      </c>
      <c r="E11039" s="302">
        <v>623.21052631578959</v>
      </c>
      <c r="F11039" s="299" t="s">
        <v>77</v>
      </c>
    </row>
    <row r="11040" spans="1:6" x14ac:dyDescent="0.3">
      <c r="A11040" s="299" t="s">
        <v>496</v>
      </c>
      <c r="B11040" s="300">
        <v>35</v>
      </c>
      <c r="C11040" s="299" t="s">
        <v>92</v>
      </c>
      <c r="D11040" s="299" t="s">
        <v>53</v>
      </c>
      <c r="E11040" s="302">
        <v>1303.3157894736842</v>
      </c>
      <c r="F11040" s="299" t="s">
        <v>187</v>
      </c>
    </row>
    <row r="11041" spans="1:6" x14ac:dyDescent="0.3">
      <c r="A11041" s="299" t="s">
        <v>496</v>
      </c>
      <c r="B11041" s="300">
        <v>35</v>
      </c>
      <c r="C11041" s="299" t="s">
        <v>92</v>
      </c>
      <c r="D11041" s="299" t="s">
        <v>53</v>
      </c>
      <c r="E11041" s="302">
        <v>2007.5263157894742</v>
      </c>
      <c r="F11041" s="299" t="s">
        <v>77</v>
      </c>
    </row>
    <row r="11042" spans="1:6" x14ac:dyDescent="0.3">
      <c r="A11042" s="299" t="s">
        <v>496</v>
      </c>
      <c r="B11042" s="300">
        <v>35</v>
      </c>
      <c r="C11042" s="299" t="s">
        <v>92</v>
      </c>
      <c r="D11042" s="299" t="s">
        <v>54</v>
      </c>
      <c r="E11042" s="302">
        <v>73.368421052631561</v>
      </c>
      <c r="F11042" s="299" t="s">
        <v>187</v>
      </c>
    </row>
    <row r="11043" spans="1:6" x14ac:dyDescent="0.3">
      <c r="A11043" s="299" t="s">
        <v>496</v>
      </c>
      <c r="B11043" s="300">
        <v>35</v>
      </c>
      <c r="C11043" s="299" t="s">
        <v>92</v>
      </c>
      <c r="D11043" s="299" t="s">
        <v>54</v>
      </c>
      <c r="E11043" s="302">
        <v>12.263157894736842</v>
      </c>
      <c r="F11043" s="299" t="s">
        <v>81</v>
      </c>
    </row>
    <row r="11044" spans="1:6" x14ac:dyDescent="0.3">
      <c r="A11044" s="299" t="s">
        <v>496</v>
      </c>
      <c r="B11044" s="300">
        <v>35</v>
      </c>
      <c r="C11044" s="299" t="s">
        <v>92</v>
      </c>
      <c r="D11044" s="299" t="s">
        <v>54</v>
      </c>
      <c r="E11044" s="302">
        <v>101.42105263157892</v>
      </c>
      <c r="F11044" s="299" t="s">
        <v>80</v>
      </c>
    </row>
    <row r="11045" spans="1:6" x14ac:dyDescent="0.3">
      <c r="A11045" s="299" t="s">
        <v>496</v>
      </c>
      <c r="B11045" s="300">
        <v>35</v>
      </c>
      <c r="C11045" s="299" t="s">
        <v>92</v>
      </c>
      <c r="D11045" s="299" t="s">
        <v>54</v>
      </c>
      <c r="E11045" s="302">
        <v>586.31578947368428</v>
      </c>
      <c r="F11045" s="299" t="s">
        <v>77</v>
      </c>
    </row>
    <row r="11046" spans="1:6" x14ac:dyDescent="0.3">
      <c r="A11046" s="299" t="s">
        <v>496</v>
      </c>
      <c r="B11046" s="300">
        <v>35</v>
      </c>
      <c r="C11046" s="299" t="s">
        <v>92</v>
      </c>
      <c r="D11046" s="299" t="s">
        <v>55</v>
      </c>
      <c r="E11046" s="302">
        <v>1707.7894736842106</v>
      </c>
      <c r="F11046" s="299" t="s">
        <v>187</v>
      </c>
    </row>
    <row r="11047" spans="1:6" x14ac:dyDescent="0.3">
      <c r="A11047" s="299" t="s">
        <v>496</v>
      </c>
      <c r="B11047" s="300">
        <v>35</v>
      </c>
      <c r="C11047" s="299" t="s">
        <v>92</v>
      </c>
      <c r="D11047" s="299" t="s">
        <v>55</v>
      </c>
      <c r="E11047" s="302">
        <v>8056.6315789473674</v>
      </c>
      <c r="F11047" s="299" t="s">
        <v>77</v>
      </c>
    </row>
    <row r="11048" spans="1:6" x14ac:dyDescent="0.3">
      <c r="A11048" s="299" t="s">
        <v>496</v>
      </c>
      <c r="B11048" s="300">
        <v>35</v>
      </c>
      <c r="C11048" s="299" t="s">
        <v>92</v>
      </c>
      <c r="D11048" s="299" t="s">
        <v>56</v>
      </c>
      <c r="E11048" s="302">
        <v>422.57894736842104</v>
      </c>
      <c r="F11048" s="299" t="s">
        <v>187</v>
      </c>
    </row>
    <row r="11049" spans="1:6" x14ac:dyDescent="0.3">
      <c r="A11049" s="299" t="s">
        <v>496</v>
      </c>
      <c r="B11049" s="300">
        <v>35</v>
      </c>
      <c r="C11049" s="299" t="s">
        <v>92</v>
      </c>
      <c r="D11049" s="299" t="s">
        <v>56</v>
      </c>
      <c r="E11049" s="302">
        <v>440.31578947368422</v>
      </c>
      <c r="F11049" s="299" t="s">
        <v>77</v>
      </c>
    </row>
    <row r="11050" spans="1:6" x14ac:dyDescent="0.3">
      <c r="A11050" s="299" t="s">
        <v>496</v>
      </c>
      <c r="B11050" s="300">
        <v>35</v>
      </c>
      <c r="C11050" s="299" t="s">
        <v>92</v>
      </c>
      <c r="D11050" s="299" t="s">
        <v>57</v>
      </c>
      <c r="E11050" s="302">
        <v>64.052631578947341</v>
      </c>
      <c r="F11050" s="299" t="s">
        <v>187</v>
      </c>
    </row>
    <row r="11051" spans="1:6" x14ac:dyDescent="0.3">
      <c r="A11051" s="299" t="s">
        <v>496</v>
      </c>
      <c r="B11051" s="300">
        <v>35</v>
      </c>
      <c r="C11051" s="299" t="s">
        <v>92</v>
      </c>
      <c r="D11051" s="299" t="s">
        <v>57</v>
      </c>
      <c r="E11051" s="302">
        <v>67.789473684210535</v>
      </c>
      <c r="F11051" s="299" t="s">
        <v>77</v>
      </c>
    </row>
    <row r="11052" spans="1:6" x14ac:dyDescent="0.3">
      <c r="A11052" s="299" t="s">
        <v>496</v>
      </c>
      <c r="B11052" s="300">
        <v>35</v>
      </c>
      <c r="C11052" s="299" t="s">
        <v>92</v>
      </c>
      <c r="D11052" s="299" t="s">
        <v>58</v>
      </c>
      <c r="E11052" s="302">
        <v>331.68421052631584</v>
      </c>
      <c r="F11052" s="299" t="s">
        <v>187</v>
      </c>
    </row>
    <row r="11053" spans="1:6" x14ac:dyDescent="0.3">
      <c r="A11053" s="299" t="s">
        <v>496</v>
      </c>
      <c r="B11053" s="300">
        <v>35</v>
      </c>
      <c r="C11053" s="299" t="s">
        <v>92</v>
      </c>
      <c r="D11053" s="299" t="s">
        <v>58</v>
      </c>
      <c r="E11053" s="302">
        <v>164.52631578947367</v>
      </c>
      <c r="F11053" s="299" t="s">
        <v>77</v>
      </c>
    </row>
    <row r="11054" spans="1:6" x14ac:dyDescent="0.3">
      <c r="A11054" s="299" t="s">
        <v>496</v>
      </c>
      <c r="B11054" s="300">
        <v>35</v>
      </c>
      <c r="C11054" s="299" t="s">
        <v>92</v>
      </c>
      <c r="D11054" s="299" t="s">
        <v>59</v>
      </c>
      <c r="E11054" s="302">
        <v>934.78947368421052</v>
      </c>
      <c r="F11054" s="299" t="s">
        <v>187</v>
      </c>
    </row>
    <row r="11055" spans="1:6" x14ac:dyDescent="0.3">
      <c r="A11055" s="299" t="s">
        <v>496</v>
      </c>
      <c r="B11055" s="300">
        <v>35</v>
      </c>
      <c r="C11055" s="299" t="s">
        <v>92</v>
      </c>
      <c r="D11055" s="299" t="s">
        <v>59</v>
      </c>
      <c r="E11055" s="302">
        <v>602.57894736842115</v>
      </c>
      <c r="F11055" s="299" t="s">
        <v>77</v>
      </c>
    </row>
    <row r="11056" spans="1:6" x14ac:dyDescent="0.3">
      <c r="A11056" s="299" t="s">
        <v>496</v>
      </c>
      <c r="B11056" s="300">
        <v>35</v>
      </c>
      <c r="C11056" s="299" t="s">
        <v>92</v>
      </c>
      <c r="D11056" s="299" t="s">
        <v>60</v>
      </c>
      <c r="E11056" s="302">
        <v>827.26315789473688</v>
      </c>
      <c r="F11056" s="299" t="s">
        <v>187</v>
      </c>
    </row>
    <row r="11057" spans="1:6" x14ac:dyDescent="0.3">
      <c r="A11057" s="299" t="s">
        <v>496</v>
      </c>
      <c r="B11057" s="300">
        <v>35</v>
      </c>
      <c r="C11057" s="299" t="s">
        <v>92</v>
      </c>
      <c r="D11057" s="299" t="s">
        <v>60</v>
      </c>
      <c r="E11057" s="302">
        <v>1605.1052631578948</v>
      </c>
      <c r="F11057" s="299" t="s">
        <v>77</v>
      </c>
    </row>
    <row r="11058" spans="1:6" x14ac:dyDescent="0.3">
      <c r="A11058" s="299" t="s">
        <v>496</v>
      </c>
      <c r="B11058" s="300">
        <v>35</v>
      </c>
      <c r="C11058" s="299" t="s">
        <v>92</v>
      </c>
      <c r="D11058" s="299" t="s">
        <v>61</v>
      </c>
      <c r="E11058" s="302">
        <v>7.9999999999999964</v>
      </c>
      <c r="F11058" s="299" t="s">
        <v>187</v>
      </c>
    </row>
    <row r="11059" spans="1:6" x14ac:dyDescent="0.3">
      <c r="A11059" s="299" t="s">
        <v>496</v>
      </c>
      <c r="B11059" s="300">
        <v>35</v>
      </c>
      <c r="C11059" s="299" t="s">
        <v>92</v>
      </c>
      <c r="D11059" s="299" t="s">
        <v>61</v>
      </c>
      <c r="E11059" s="302">
        <v>91.736842105263179</v>
      </c>
      <c r="F11059" s="299" t="s">
        <v>77</v>
      </c>
    </row>
    <row r="11060" spans="1:6" x14ac:dyDescent="0.3">
      <c r="A11060" s="299" t="s">
        <v>496</v>
      </c>
      <c r="B11060" s="300">
        <v>35</v>
      </c>
      <c r="C11060" s="299" t="s">
        <v>92</v>
      </c>
      <c r="D11060" s="299" t="s">
        <v>62</v>
      </c>
      <c r="E11060" s="302">
        <v>462.26315789473693</v>
      </c>
      <c r="F11060" s="299" t="s">
        <v>187</v>
      </c>
    </row>
    <row r="11061" spans="1:6" x14ac:dyDescent="0.3">
      <c r="A11061" s="299" t="s">
        <v>496</v>
      </c>
      <c r="B11061" s="300">
        <v>35</v>
      </c>
      <c r="C11061" s="299" t="s">
        <v>92</v>
      </c>
      <c r="D11061" s="299" t="s">
        <v>62</v>
      </c>
      <c r="E11061" s="302">
        <v>624.0526315789474</v>
      </c>
      <c r="F11061" s="299" t="s">
        <v>77</v>
      </c>
    </row>
    <row r="11062" spans="1:6" x14ac:dyDescent="0.3">
      <c r="A11062" s="299" t="s">
        <v>496</v>
      </c>
      <c r="B11062" s="300">
        <v>35</v>
      </c>
      <c r="C11062" s="299" t="s">
        <v>92</v>
      </c>
      <c r="D11062" s="299" t="s">
        <v>63</v>
      </c>
      <c r="E11062" s="302">
        <v>313.57894736842098</v>
      </c>
      <c r="F11062" s="299" t="s">
        <v>187</v>
      </c>
    </row>
    <row r="11063" spans="1:6" x14ac:dyDescent="0.3">
      <c r="A11063" s="299" t="s">
        <v>496</v>
      </c>
      <c r="B11063" s="300">
        <v>35</v>
      </c>
      <c r="C11063" s="299" t="s">
        <v>92</v>
      </c>
      <c r="D11063" s="299" t="s">
        <v>63</v>
      </c>
      <c r="E11063" s="302">
        <v>726.26315789473676</v>
      </c>
      <c r="F11063" s="299" t="s">
        <v>77</v>
      </c>
    </row>
    <row r="11064" spans="1:6" x14ac:dyDescent="0.3">
      <c r="A11064" s="299" t="s">
        <v>496</v>
      </c>
      <c r="B11064" s="300">
        <v>35</v>
      </c>
      <c r="C11064" s="299" t="s">
        <v>92</v>
      </c>
      <c r="D11064" s="299" t="s">
        <v>64</v>
      </c>
      <c r="E11064" s="302">
        <v>415.36842105263156</v>
      </c>
      <c r="F11064" s="299" t="s">
        <v>187</v>
      </c>
    </row>
    <row r="11065" spans="1:6" x14ac:dyDescent="0.3">
      <c r="A11065" s="299" t="s">
        <v>496</v>
      </c>
      <c r="B11065" s="300">
        <v>35</v>
      </c>
      <c r="C11065" s="299" t="s">
        <v>92</v>
      </c>
      <c r="D11065" s="299" t="s">
        <v>64</v>
      </c>
      <c r="E11065" s="302">
        <v>19</v>
      </c>
      <c r="F11065" s="299" t="s">
        <v>80</v>
      </c>
    </row>
    <row r="11066" spans="1:6" x14ac:dyDescent="0.3">
      <c r="A11066" s="299" t="s">
        <v>496</v>
      </c>
      <c r="B11066" s="300">
        <v>35</v>
      </c>
      <c r="C11066" s="299" t="s">
        <v>92</v>
      </c>
      <c r="D11066" s="299" t="s">
        <v>64</v>
      </c>
      <c r="E11066" s="302">
        <v>574.63157894736855</v>
      </c>
      <c r="F11066" s="299" t="s">
        <v>77</v>
      </c>
    </row>
    <row r="11067" spans="1:6" x14ac:dyDescent="0.3">
      <c r="A11067" s="299" t="s">
        <v>496</v>
      </c>
      <c r="B11067" s="300">
        <v>35</v>
      </c>
      <c r="C11067" s="299" t="s">
        <v>92</v>
      </c>
      <c r="D11067" s="299" t="s">
        <v>65</v>
      </c>
      <c r="E11067" s="302">
        <v>673.36842105263145</v>
      </c>
      <c r="F11067" s="299" t="s">
        <v>187</v>
      </c>
    </row>
    <row r="11068" spans="1:6" x14ac:dyDescent="0.3">
      <c r="A11068" s="299" t="s">
        <v>496</v>
      </c>
      <c r="B11068" s="300">
        <v>35</v>
      </c>
      <c r="C11068" s="299" t="s">
        <v>92</v>
      </c>
      <c r="D11068" s="299" t="s">
        <v>65</v>
      </c>
      <c r="E11068" s="302">
        <v>347.0526315789474</v>
      </c>
      <c r="F11068" s="299" t="s">
        <v>77</v>
      </c>
    </row>
    <row r="11069" spans="1:6" x14ac:dyDescent="0.3">
      <c r="A11069" s="299" t="s">
        <v>496</v>
      </c>
      <c r="B11069" s="300">
        <v>35</v>
      </c>
      <c r="C11069" s="299" t="s">
        <v>92</v>
      </c>
      <c r="D11069" s="299" t="s">
        <v>67</v>
      </c>
      <c r="E11069" s="302">
        <v>0.99999999999999956</v>
      </c>
      <c r="F11069" s="299" t="s">
        <v>187</v>
      </c>
    </row>
    <row r="11070" spans="1:6" x14ac:dyDescent="0.3">
      <c r="A11070" s="299" t="s">
        <v>496</v>
      </c>
      <c r="B11070" s="300">
        <v>35</v>
      </c>
      <c r="C11070" s="299" t="s">
        <v>92</v>
      </c>
      <c r="D11070" s="299" t="s">
        <v>67</v>
      </c>
      <c r="E11070" s="302">
        <v>17.000000000000004</v>
      </c>
      <c r="F11070" s="299" t="s">
        <v>77</v>
      </c>
    </row>
    <row r="11071" spans="1:6" x14ac:dyDescent="0.3">
      <c r="A11071" s="299" t="s">
        <v>496</v>
      </c>
      <c r="B11071" s="300">
        <v>35</v>
      </c>
      <c r="C11071" s="299" t="s">
        <v>92</v>
      </c>
      <c r="D11071" s="299" t="s">
        <v>66</v>
      </c>
      <c r="E11071" s="302">
        <v>3.0000000000000004</v>
      </c>
      <c r="F11071" s="299" t="s">
        <v>77</v>
      </c>
    </row>
    <row r="11072" spans="1:6" x14ac:dyDescent="0.3">
      <c r="A11072" s="299" t="s">
        <v>496</v>
      </c>
      <c r="B11072" s="300">
        <v>36</v>
      </c>
      <c r="C11072" s="299" t="s">
        <v>91</v>
      </c>
      <c r="D11072" s="299" t="s">
        <v>47</v>
      </c>
      <c r="E11072" s="302">
        <v>31</v>
      </c>
      <c r="F11072" s="299" t="s">
        <v>187</v>
      </c>
    </row>
    <row r="11073" spans="1:6" x14ac:dyDescent="0.3">
      <c r="A11073" s="299" t="s">
        <v>496</v>
      </c>
      <c r="B11073" s="300">
        <v>36</v>
      </c>
      <c r="C11073" s="299" t="s">
        <v>91</v>
      </c>
      <c r="D11073" s="299" t="s">
        <v>47</v>
      </c>
      <c r="E11073" s="302">
        <v>6.0000000000000009</v>
      </c>
      <c r="F11073" s="299" t="s">
        <v>81</v>
      </c>
    </row>
    <row r="11074" spans="1:6" x14ac:dyDescent="0.3">
      <c r="A11074" s="299" t="s">
        <v>496</v>
      </c>
      <c r="B11074" s="300">
        <v>36</v>
      </c>
      <c r="C11074" s="299" t="s">
        <v>91</v>
      </c>
      <c r="D11074" s="299" t="s">
        <v>47</v>
      </c>
      <c r="E11074" s="302">
        <v>479</v>
      </c>
      <c r="F11074" s="299" t="s">
        <v>80</v>
      </c>
    </row>
    <row r="11075" spans="1:6" x14ac:dyDescent="0.3">
      <c r="A11075" s="299" t="s">
        <v>496</v>
      </c>
      <c r="B11075" s="300">
        <v>36</v>
      </c>
      <c r="C11075" s="299" t="s">
        <v>91</v>
      </c>
      <c r="D11075" s="299" t="s">
        <v>47</v>
      </c>
      <c r="E11075" s="302">
        <v>3.0000000000000004</v>
      </c>
      <c r="F11075" s="299" t="s">
        <v>188</v>
      </c>
    </row>
    <row r="11076" spans="1:6" x14ac:dyDescent="0.3">
      <c r="A11076" s="299" t="s">
        <v>496</v>
      </c>
      <c r="B11076" s="300">
        <v>36</v>
      </c>
      <c r="C11076" s="299" t="s">
        <v>91</v>
      </c>
      <c r="D11076" s="299" t="s">
        <v>47</v>
      </c>
      <c r="E11076" s="302">
        <v>82.368421052631589</v>
      </c>
      <c r="F11076" s="299" t="s">
        <v>77</v>
      </c>
    </row>
    <row r="11077" spans="1:6" x14ac:dyDescent="0.3">
      <c r="A11077" s="299" t="s">
        <v>496</v>
      </c>
      <c r="B11077" s="300">
        <v>36</v>
      </c>
      <c r="C11077" s="299" t="s">
        <v>91</v>
      </c>
      <c r="D11077" s="299" t="s">
        <v>48</v>
      </c>
      <c r="E11077" s="302">
        <v>11.789473684210529</v>
      </c>
      <c r="F11077" s="299" t="s">
        <v>77</v>
      </c>
    </row>
    <row r="11078" spans="1:6" x14ac:dyDescent="0.3">
      <c r="A11078" s="299" t="s">
        <v>496</v>
      </c>
      <c r="B11078" s="300">
        <v>36</v>
      </c>
      <c r="C11078" s="299" t="s">
        <v>91</v>
      </c>
      <c r="D11078" s="299" t="s">
        <v>49</v>
      </c>
      <c r="E11078" s="302">
        <v>61.526315789473678</v>
      </c>
      <c r="F11078" s="299" t="s">
        <v>187</v>
      </c>
    </row>
    <row r="11079" spans="1:6" x14ac:dyDescent="0.3">
      <c r="A11079" s="299" t="s">
        <v>496</v>
      </c>
      <c r="B11079" s="300">
        <v>36</v>
      </c>
      <c r="C11079" s="299" t="s">
        <v>91</v>
      </c>
      <c r="D11079" s="299" t="s">
        <v>49</v>
      </c>
      <c r="E11079" s="302">
        <v>0.99999999999999956</v>
      </c>
      <c r="F11079" s="299" t="s">
        <v>80</v>
      </c>
    </row>
    <row r="11080" spans="1:6" x14ac:dyDescent="0.3">
      <c r="A11080" s="299" t="s">
        <v>496</v>
      </c>
      <c r="B11080" s="300">
        <v>36</v>
      </c>
      <c r="C11080" s="299" t="s">
        <v>91</v>
      </c>
      <c r="D11080" s="299" t="s">
        <v>49</v>
      </c>
      <c r="E11080" s="302">
        <v>1139.8421052631581</v>
      </c>
      <c r="F11080" s="299" t="s">
        <v>77</v>
      </c>
    </row>
    <row r="11081" spans="1:6" x14ac:dyDescent="0.3">
      <c r="A11081" s="299" t="s">
        <v>496</v>
      </c>
      <c r="B11081" s="300">
        <v>36</v>
      </c>
      <c r="C11081" s="299" t="s">
        <v>91</v>
      </c>
      <c r="D11081" s="299" t="s">
        <v>50</v>
      </c>
      <c r="E11081" s="302">
        <v>0.99999999999999956</v>
      </c>
      <c r="F11081" s="299" t="s">
        <v>77</v>
      </c>
    </row>
    <row r="11082" spans="1:6" x14ac:dyDescent="0.3">
      <c r="A11082" s="299" t="s">
        <v>496</v>
      </c>
      <c r="B11082" s="300">
        <v>36</v>
      </c>
      <c r="C11082" s="299" t="s">
        <v>91</v>
      </c>
      <c r="D11082" s="299" t="s">
        <v>51</v>
      </c>
      <c r="E11082" s="302">
        <v>31.947368421052616</v>
      </c>
      <c r="F11082" s="299" t="s">
        <v>77</v>
      </c>
    </row>
    <row r="11083" spans="1:6" x14ac:dyDescent="0.3">
      <c r="A11083" s="299" t="s">
        <v>496</v>
      </c>
      <c r="B11083" s="300">
        <v>36</v>
      </c>
      <c r="C11083" s="299" t="s">
        <v>91</v>
      </c>
      <c r="D11083" s="299" t="s">
        <v>52</v>
      </c>
      <c r="E11083" s="302">
        <v>173.42105263157899</v>
      </c>
      <c r="F11083" s="299" t="s">
        <v>187</v>
      </c>
    </row>
    <row r="11084" spans="1:6" x14ac:dyDescent="0.3">
      <c r="A11084" s="299" t="s">
        <v>496</v>
      </c>
      <c r="B11084" s="300">
        <v>36</v>
      </c>
      <c r="C11084" s="299" t="s">
        <v>91</v>
      </c>
      <c r="D11084" s="299" t="s">
        <v>52</v>
      </c>
      <c r="E11084" s="302">
        <v>0.99999999999999956</v>
      </c>
      <c r="F11084" s="299" t="s">
        <v>80</v>
      </c>
    </row>
    <row r="11085" spans="1:6" x14ac:dyDescent="0.3">
      <c r="A11085" s="299" t="s">
        <v>496</v>
      </c>
      <c r="B11085" s="300">
        <v>36</v>
      </c>
      <c r="C11085" s="299" t="s">
        <v>91</v>
      </c>
      <c r="D11085" s="299" t="s">
        <v>52</v>
      </c>
      <c r="E11085" s="302">
        <v>781.68421052631584</v>
      </c>
      <c r="F11085" s="299" t="s">
        <v>77</v>
      </c>
    </row>
    <row r="11086" spans="1:6" x14ac:dyDescent="0.3">
      <c r="A11086" s="299" t="s">
        <v>496</v>
      </c>
      <c r="B11086" s="300">
        <v>36</v>
      </c>
      <c r="C11086" s="299" t="s">
        <v>91</v>
      </c>
      <c r="D11086" s="299" t="s">
        <v>53</v>
      </c>
      <c r="E11086" s="302">
        <v>622.0526315789474</v>
      </c>
      <c r="F11086" s="299" t="s">
        <v>187</v>
      </c>
    </row>
    <row r="11087" spans="1:6" x14ac:dyDescent="0.3">
      <c r="A11087" s="299" t="s">
        <v>496</v>
      </c>
      <c r="B11087" s="300">
        <v>36</v>
      </c>
      <c r="C11087" s="299" t="s">
        <v>91</v>
      </c>
      <c r="D11087" s="299" t="s">
        <v>53</v>
      </c>
      <c r="E11087" s="302">
        <v>1181.8421052631579</v>
      </c>
      <c r="F11087" s="299" t="s">
        <v>77</v>
      </c>
    </row>
    <row r="11088" spans="1:6" x14ac:dyDescent="0.3">
      <c r="A11088" s="299" t="s">
        <v>496</v>
      </c>
      <c r="B11088" s="300">
        <v>36</v>
      </c>
      <c r="C11088" s="299" t="s">
        <v>91</v>
      </c>
      <c r="D11088" s="299" t="s">
        <v>54</v>
      </c>
      <c r="E11088" s="302">
        <v>174.00000000000003</v>
      </c>
      <c r="F11088" s="299" t="s">
        <v>187</v>
      </c>
    </row>
    <row r="11089" spans="1:6" x14ac:dyDescent="0.3">
      <c r="A11089" s="299" t="s">
        <v>496</v>
      </c>
      <c r="B11089" s="300">
        <v>36</v>
      </c>
      <c r="C11089" s="299" t="s">
        <v>91</v>
      </c>
      <c r="D11089" s="299" t="s">
        <v>54</v>
      </c>
      <c r="E11089" s="302">
        <v>12.736842105263156</v>
      </c>
      <c r="F11089" s="299" t="s">
        <v>80</v>
      </c>
    </row>
    <row r="11090" spans="1:6" x14ac:dyDescent="0.3">
      <c r="A11090" s="299" t="s">
        <v>496</v>
      </c>
      <c r="B11090" s="300">
        <v>36</v>
      </c>
      <c r="C11090" s="299" t="s">
        <v>91</v>
      </c>
      <c r="D11090" s="299" t="s">
        <v>54</v>
      </c>
      <c r="E11090" s="302">
        <v>403.4210526315789</v>
      </c>
      <c r="F11090" s="299" t="s">
        <v>77</v>
      </c>
    </row>
    <row r="11091" spans="1:6" x14ac:dyDescent="0.3">
      <c r="A11091" s="299" t="s">
        <v>496</v>
      </c>
      <c r="B11091" s="300">
        <v>36</v>
      </c>
      <c r="C11091" s="299" t="s">
        <v>91</v>
      </c>
      <c r="D11091" s="299" t="s">
        <v>55</v>
      </c>
      <c r="E11091" s="302">
        <v>388.26315789473682</v>
      </c>
      <c r="F11091" s="299" t="s">
        <v>187</v>
      </c>
    </row>
    <row r="11092" spans="1:6" x14ac:dyDescent="0.3">
      <c r="A11092" s="299" t="s">
        <v>496</v>
      </c>
      <c r="B11092" s="300">
        <v>36</v>
      </c>
      <c r="C11092" s="299" t="s">
        <v>91</v>
      </c>
      <c r="D11092" s="299" t="s">
        <v>55</v>
      </c>
      <c r="E11092" s="302">
        <v>2286.7368421052629</v>
      </c>
      <c r="F11092" s="299" t="s">
        <v>77</v>
      </c>
    </row>
    <row r="11093" spans="1:6" x14ac:dyDescent="0.3">
      <c r="A11093" s="299" t="s">
        <v>496</v>
      </c>
      <c r="B11093" s="300">
        <v>36</v>
      </c>
      <c r="C11093" s="299" t="s">
        <v>91</v>
      </c>
      <c r="D11093" s="299" t="s">
        <v>56</v>
      </c>
      <c r="E11093" s="302">
        <v>48.789473684210535</v>
      </c>
      <c r="F11093" s="299" t="s">
        <v>187</v>
      </c>
    </row>
    <row r="11094" spans="1:6" x14ac:dyDescent="0.3">
      <c r="A11094" s="299" t="s">
        <v>496</v>
      </c>
      <c r="B11094" s="300">
        <v>36</v>
      </c>
      <c r="C11094" s="299" t="s">
        <v>91</v>
      </c>
      <c r="D11094" s="299" t="s">
        <v>56</v>
      </c>
      <c r="E11094" s="302">
        <v>143.84210526315792</v>
      </c>
      <c r="F11094" s="299" t="s">
        <v>77</v>
      </c>
    </row>
    <row r="11095" spans="1:6" x14ac:dyDescent="0.3">
      <c r="A11095" s="299" t="s">
        <v>496</v>
      </c>
      <c r="B11095" s="300">
        <v>36</v>
      </c>
      <c r="C11095" s="299" t="s">
        <v>91</v>
      </c>
      <c r="D11095" s="299" t="s">
        <v>57</v>
      </c>
      <c r="E11095" s="302">
        <v>16.578947368421055</v>
      </c>
      <c r="F11095" s="299" t="s">
        <v>187</v>
      </c>
    </row>
    <row r="11096" spans="1:6" x14ac:dyDescent="0.3">
      <c r="A11096" s="299" t="s">
        <v>496</v>
      </c>
      <c r="B11096" s="300">
        <v>36</v>
      </c>
      <c r="C11096" s="299" t="s">
        <v>91</v>
      </c>
      <c r="D11096" s="299" t="s">
        <v>57</v>
      </c>
      <c r="E11096" s="302">
        <v>22.26315789473685</v>
      </c>
      <c r="F11096" s="299" t="s">
        <v>77</v>
      </c>
    </row>
    <row r="11097" spans="1:6" x14ac:dyDescent="0.3">
      <c r="A11097" s="299" t="s">
        <v>496</v>
      </c>
      <c r="B11097" s="300">
        <v>36</v>
      </c>
      <c r="C11097" s="299" t="s">
        <v>91</v>
      </c>
      <c r="D11097" s="299" t="s">
        <v>58</v>
      </c>
      <c r="E11097" s="302">
        <v>7.9999999999999964</v>
      </c>
      <c r="F11097" s="299" t="s">
        <v>187</v>
      </c>
    </row>
    <row r="11098" spans="1:6" x14ac:dyDescent="0.3">
      <c r="A11098" s="299" t="s">
        <v>496</v>
      </c>
      <c r="B11098" s="300">
        <v>36</v>
      </c>
      <c r="C11098" s="299" t="s">
        <v>91</v>
      </c>
      <c r="D11098" s="299" t="s">
        <v>58</v>
      </c>
      <c r="E11098" s="302">
        <v>17.000000000000004</v>
      </c>
      <c r="F11098" s="299" t="s">
        <v>77</v>
      </c>
    </row>
    <row r="11099" spans="1:6" x14ac:dyDescent="0.3">
      <c r="A11099" s="299" t="s">
        <v>496</v>
      </c>
      <c r="B11099" s="300">
        <v>36</v>
      </c>
      <c r="C11099" s="299" t="s">
        <v>91</v>
      </c>
      <c r="D11099" s="299" t="s">
        <v>59</v>
      </c>
      <c r="E11099" s="302">
        <v>87.578947368421083</v>
      </c>
      <c r="F11099" s="299" t="s">
        <v>187</v>
      </c>
    </row>
    <row r="11100" spans="1:6" x14ac:dyDescent="0.3">
      <c r="A11100" s="299" t="s">
        <v>496</v>
      </c>
      <c r="B11100" s="300">
        <v>36</v>
      </c>
      <c r="C11100" s="299" t="s">
        <v>91</v>
      </c>
      <c r="D11100" s="299" t="s">
        <v>59</v>
      </c>
      <c r="E11100" s="302">
        <v>214.78947368421061</v>
      </c>
      <c r="F11100" s="299" t="s">
        <v>77</v>
      </c>
    </row>
    <row r="11101" spans="1:6" x14ac:dyDescent="0.3">
      <c r="A11101" s="299" t="s">
        <v>496</v>
      </c>
      <c r="B11101" s="300">
        <v>36</v>
      </c>
      <c r="C11101" s="299" t="s">
        <v>91</v>
      </c>
      <c r="D11101" s="299" t="s">
        <v>60</v>
      </c>
      <c r="E11101" s="302">
        <v>87.842105263157919</v>
      </c>
      <c r="F11101" s="299" t="s">
        <v>187</v>
      </c>
    </row>
    <row r="11102" spans="1:6" x14ac:dyDescent="0.3">
      <c r="A11102" s="299" t="s">
        <v>496</v>
      </c>
      <c r="B11102" s="300">
        <v>36</v>
      </c>
      <c r="C11102" s="299" t="s">
        <v>91</v>
      </c>
      <c r="D11102" s="299" t="s">
        <v>60</v>
      </c>
      <c r="E11102" s="302">
        <v>0.99999999999999956</v>
      </c>
      <c r="F11102" s="299" t="s">
        <v>80</v>
      </c>
    </row>
    <row r="11103" spans="1:6" x14ac:dyDescent="0.3">
      <c r="A11103" s="299" t="s">
        <v>496</v>
      </c>
      <c r="B11103" s="300">
        <v>36</v>
      </c>
      <c r="C11103" s="299" t="s">
        <v>91</v>
      </c>
      <c r="D11103" s="299" t="s">
        <v>60</v>
      </c>
      <c r="E11103" s="302">
        <v>818.05263157894706</v>
      </c>
      <c r="F11103" s="299" t="s">
        <v>77</v>
      </c>
    </row>
    <row r="11104" spans="1:6" x14ac:dyDescent="0.3">
      <c r="A11104" s="299" t="s">
        <v>496</v>
      </c>
      <c r="B11104" s="300">
        <v>36</v>
      </c>
      <c r="C11104" s="299" t="s">
        <v>91</v>
      </c>
      <c r="D11104" s="299" t="s">
        <v>61</v>
      </c>
      <c r="E11104" s="302">
        <v>97.578947368421026</v>
      </c>
      <c r="F11104" s="299" t="s">
        <v>77</v>
      </c>
    </row>
    <row r="11105" spans="1:6" x14ac:dyDescent="0.3">
      <c r="A11105" s="299" t="s">
        <v>496</v>
      </c>
      <c r="B11105" s="300">
        <v>36</v>
      </c>
      <c r="C11105" s="299" t="s">
        <v>91</v>
      </c>
      <c r="D11105" s="299" t="s">
        <v>62</v>
      </c>
      <c r="E11105" s="302">
        <v>120.68421052631575</v>
      </c>
      <c r="F11105" s="299" t="s">
        <v>187</v>
      </c>
    </row>
    <row r="11106" spans="1:6" x14ac:dyDescent="0.3">
      <c r="A11106" s="299" t="s">
        <v>496</v>
      </c>
      <c r="B11106" s="300">
        <v>36</v>
      </c>
      <c r="C11106" s="299" t="s">
        <v>91</v>
      </c>
      <c r="D11106" s="299" t="s">
        <v>62</v>
      </c>
      <c r="E11106" s="302">
        <v>307.26315789473682</v>
      </c>
      <c r="F11106" s="299" t="s">
        <v>77</v>
      </c>
    </row>
    <row r="11107" spans="1:6" x14ac:dyDescent="0.3">
      <c r="A11107" s="299" t="s">
        <v>496</v>
      </c>
      <c r="B11107" s="300">
        <v>36</v>
      </c>
      <c r="C11107" s="299" t="s">
        <v>91</v>
      </c>
      <c r="D11107" s="299" t="s">
        <v>63</v>
      </c>
      <c r="E11107" s="302">
        <v>38.894736842105274</v>
      </c>
      <c r="F11107" s="299" t="s">
        <v>187</v>
      </c>
    </row>
    <row r="11108" spans="1:6" x14ac:dyDescent="0.3">
      <c r="A11108" s="299" t="s">
        <v>496</v>
      </c>
      <c r="B11108" s="300">
        <v>36</v>
      </c>
      <c r="C11108" s="299" t="s">
        <v>91</v>
      </c>
      <c r="D11108" s="299" t="s">
        <v>63</v>
      </c>
      <c r="E11108" s="302">
        <v>621.47368421052636</v>
      </c>
      <c r="F11108" s="299" t="s">
        <v>77</v>
      </c>
    </row>
    <row r="11109" spans="1:6" x14ac:dyDescent="0.3">
      <c r="A11109" s="299" t="s">
        <v>496</v>
      </c>
      <c r="B11109" s="300">
        <v>36</v>
      </c>
      <c r="C11109" s="299" t="s">
        <v>91</v>
      </c>
      <c r="D11109" s="299" t="s">
        <v>64</v>
      </c>
      <c r="E11109" s="302">
        <v>31.999999999999986</v>
      </c>
      <c r="F11109" s="299" t="s">
        <v>187</v>
      </c>
    </row>
    <row r="11110" spans="1:6" x14ac:dyDescent="0.3">
      <c r="A11110" s="299" t="s">
        <v>496</v>
      </c>
      <c r="B11110" s="300">
        <v>36</v>
      </c>
      <c r="C11110" s="299" t="s">
        <v>91</v>
      </c>
      <c r="D11110" s="299" t="s">
        <v>64</v>
      </c>
      <c r="E11110" s="302">
        <v>159.94736842105263</v>
      </c>
      <c r="F11110" s="299" t="s">
        <v>77</v>
      </c>
    </row>
    <row r="11111" spans="1:6" x14ac:dyDescent="0.3">
      <c r="A11111" s="299" t="s">
        <v>496</v>
      </c>
      <c r="B11111" s="300">
        <v>36</v>
      </c>
      <c r="C11111" s="299" t="s">
        <v>91</v>
      </c>
      <c r="D11111" s="299" t="s">
        <v>65</v>
      </c>
      <c r="E11111" s="302">
        <v>189.31578947368419</v>
      </c>
      <c r="F11111" s="299" t="s">
        <v>187</v>
      </c>
    </row>
    <row r="11112" spans="1:6" x14ac:dyDescent="0.3">
      <c r="A11112" s="299" t="s">
        <v>496</v>
      </c>
      <c r="B11112" s="300">
        <v>36</v>
      </c>
      <c r="C11112" s="299" t="s">
        <v>91</v>
      </c>
      <c r="D11112" s="299" t="s">
        <v>65</v>
      </c>
      <c r="E11112" s="302">
        <v>0.99999999999999956</v>
      </c>
      <c r="F11112" s="299" t="s">
        <v>80</v>
      </c>
    </row>
    <row r="11113" spans="1:6" x14ac:dyDescent="0.3">
      <c r="A11113" s="299" t="s">
        <v>496</v>
      </c>
      <c r="B11113" s="300">
        <v>36</v>
      </c>
      <c r="C11113" s="299" t="s">
        <v>91</v>
      </c>
      <c r="D11113" s="299" t="s">
        <v>65</v>
      </c>
      <c r="E11113" s="302">
        <v>230.47368421052636</v>
      </c>
      <c r="F11113" s="299" t="s">
        <v>77</v>
      </c>
    </row>
    <row r="11114" spans="1:6" x14ac:dyDescent="0.3">
      <c r="A11114" s="299" t="s">
        <v>496</v>
      </c>
      <c r="B11114" s="300">
        <v>36</v>
      </c>
      <c r="C11114" s="299" t="s">
        <v>91</v>
      </c>
      <c r="D11114" s="299" t="s">
        <v>67</v>
      </c>
      <c r="E11114" s="302">
        <v>4.7894736842105257</v>
      </c>
      <c r="F11114" s="299" t="s">
        <v>77</v>
      </c>
    </row>
    <row r="11115" spans="1:6" x14ac:dyDescent="0.3">
      <c r="A11115" s="299" t="s">
        <v>496</v>
      </c>
      <c r="B11115" s="300">
        <v>36</v>
      </c>
      <c r="C11115" s="299" t="s">
        <v>91</v>
      </c>
      <c r="D11115" s="299" t="s">
        <v>66</v>
      </c>
      <c r="E11115" s="302">
        <v>0.99999999999999956</v>
      </c>
      <c r="F11115" s="299" t="s">
        <v>77</v>
      </c>
    </row>
    <row r="11116" spans="1:6" x14ac:dyDescent="0.3">
      <c r="A11116" s="299" t="s">
        <v>496</v>
      </c>
      <c r="B11116" s="300">
        <v>36</v>
      </c>
      <c r="C11116" s="299" t="s">
        <v>92</v>
      </c>
      <c r="D11116" s="299" t="s">
        <v>47</v>
      </c>
      <c r="E11116" s="302">
        <v>27.263157894736842</v>
      </c>
      <c r="F11116" s="299" t="s">
        <v>187</v>
      </c>
    </row>
    <row r="11117" spans="1:6" x14ac:dyDescent="0.3">
      <c r="A11117" s="299" t="s">
        <v>496</v>
      </c>
      <c r="B11117" s="300">
        <v>36</v>
      </c>
      <c r="C11117" s="299" t="s">
        <v>92</v>
      </c>
      <c r="D11117" s="299" t="s">
        <v>47</v>
      </c>
      <c r="E11117" s="302">
        <v>11.000000000000005</v>
      </c>
      <c r="F11117" s="299" t="s">
        <v>81</v>
      </c>
    </row>
    <row r="11118" spans="1:6" x14ac:dyDescent="0.3">
      <c r="A11118" s="299" t="s">
        <v>496</v>
      </c>
      <c r="B11118" s="300">
        <v>36</v>
      </c>
      <c r="C11118" s="299" t="s">
        <v>92</v>
      </c>
      <c r="D11118" s="299" t="s">
        <v>47</v>
      </c>
      <c r="E11118" s="302">
        <v>61.578947368421055</v>
      </c>
      <c r="F11118" s="299" t="s">
        <v>80</v>
      </c>
    </row>
    <row r="11119" spans="1:6" x14ac:dyDescent="0.3">
      <c r="A11119" s="299" t="s">
        <v>496</v>
      </c>
      <c r="B11119" s="300">
        <v>36</v>
      </c>
      <c r="C11119" s="299" t="s">
        <v>92</v>
      </c>
      <c r="D11119" s="299" t="s">
        <v>47</v>
      </c>
      <c r="E11119" s="302">
        <v>5.6315789473684221</v>
      </c>
      <c r="F11119" s="299" t="s">
        <v>188</v>
      </c>
    </row>
    <row r="11120" spans="1:6" x14ac:dyDescent="0.3">
      <c r="A11120" s="299" t="s">
        <v>496</v>
      </c>
      <c r="B11120" s="300">
        <v>36</v>
      </c>
      <c r="C11120" s="299" t="s">
        <v>92</v>
      </c>
      <c r="D11120" s="299" t="s">
        <v>47</v>
      </c>
      <c r="E11120" s="302">
        <v>72.526315789473657</v>
      </c>
      <c r="F11120" s="299" t="s">
        <v>77</v>
      </c>
    </row>
    <row r="11121" spans="1:6" x14ac:dyDescent="0.3">
      <c r="A11121" s="299" t="s">
        <v>496</v>
      </c>
      <c r="B11121" s="300">
        <v>36</v>
      </c>
      <c r="C11121" s="299" t="s">
        <v>92</v>
      </c>
      <c r="D11121" s="299" t="s">
        <v>48</v>
      </c>
      <c r="E11121" s="302">
        <v>15.421052631578942</v>
      </c>
      <c r="F11121" s="299" t="s">
        <v>77</v>
      </c>
    </row>
    <row r="11122" spans="1:6" x14ac:dyDescent="0.3">
      <c r="A11122" s="299" t="s">
        <v>496</v>
      </c>
      <c r="B11122" s="300">
        <v>36</v>
      </c>
      <c r="C11122" s="299" t="s">
        <v>92</v>
      </c>
      <c r="D11122" s="299" t="s">
        <v>49</v>
      </c>
      <c r="E11122" s="302">
        <v>71.368421052631589</v>
      </c>
      <c r="F11122" s="299" t="s">
        <v>187</v>
      </c>
    </row>
    <row r="11123" spans="1:6" x14ac:dyDescent="0.3">
      <c r="A11123" s="299" t="s">
        <v>496</v>
      </c>
      <c r="B11123" s="300">
        <v>36</v>
      </c>
      <c r="C11123" s="299" t="s">
        <v>92</v>
      </c>
      <c r="D11123" s="299" t="s">
        <v>49</v>
      </c>
      <c r="E11123" s="302">
        <v>931.31578947368416</v>
      </c>
      <c r="F11123" s="299" t="s">
        <v>77</v>
      </c>
    </row>
    <row r="11124" spans="1:6" x14ac:dyDescent="0.3">
      <c r="A11124" s="299" t="s">
        <v>496</v>
      </c>
      <c r="B11124" s="300">
        <v>36</v>
      </c>
      <c r="C11124" s="299" t="s">
        <v>92</v>
      </c>
      <c r="D11124" s="299" t="s">
        <v>50</v>
      </c>
      <c r="E11124" s="302">
        <v>0.99999999999999956</v>
      </c>
      <c r="F11124" s="299" t="s">
        <v>187</v>
      </c>
    </row>
    <row r="11125" spans="1:6" x14ac:dyDescent="0.3">
      <c r="A11125" s="299" t="s">
        <v>496</v>
      </c>
      <c r="B11125" s="300">
        <v>36</v>
      </c>
      <c r="C11125" s="299" t="s">
        <v>92</v>
      </c>
      <c r="D11125" s="299" t="s">
        <v>50</v>
      </c>
      <c r="E11125" s="302">
        <v>1.9999999999999991</v>
      </c>
      <c r="F11125" s="299" t="s">
        <v>77</v>
      </c>
    </row>
    <row r="11126" spans="1:6" x14ac:dyDescent="0.3">
      <c r="A11126" s="299" t="s">
        <v>496</v>
      </c>
      <c r="B11126" s="300">
        <v>36</v>
      </c>
      <c r="C11126" s="299" t="s">
        <v>92</v>
      </c>
      <c r="D11126" s="299" t="s">
        <v>51</v>
      </c>
      <c r="E11126" s="302">
        <v>16.473684210526311</v>
      </c>
      <c r="F11126" s="299" t="s">
        <v>77</v>
      </c>
    </row>
    <row r="11127" spans="1:6" x14ac:dyDescent="0.3">
      <c r="A11127" s="299" t="s">
        <v>496</v>
      </c>
      <c r="B11127" s="300">
        <v>36</v>
      </c>
      <c r="C11127" s="299" t="s">
        <v>92</v>
      </c>
      <c r="D11127" s="299" t="s">
        <v>52</v>
      </c>
      <c r="E11127" s="302">
        <v>141.89473684210529</v>
      </c>
      <c r="F11127" s="299" t="s">
        <v>187</v>
      </c>
    </row>
    <row r="11128" spans="1:6" x14ac:dyDescent="0.3">
      <c r="A11128" s="299" t="s">
        <v>496</v>
      </c>
      <c r="B11128" s="300">
        <v>36</v>
      </c>
      <c r="C11128" s="299" t="s">
        <v>92</v>
      </c>
      <c r="D11128" s="299" t="s">
        <v>52</v>
      </c>
      <c r="E11128" s="302">
        <v>593.89473684210509</v>
      </c>
      <c r="F11128" s="299" t="s">
        <v>77</v>
      </c>
    </row>
    <row r="11129" spans="1:6" x14ac:dyDescent="0.3">
      <c r="A11129" s="299" t="s">
        <v>496</v>
      </c>
      <c r="B11129" s="300">
        <v>36</v>
      </c>
      <c r="C11129" s="299" t="s">
        <v>92</v>
      </c>
      <c r="D11129" s="299" t="s">
        <v>53</v>
      </c>
      <c r="E11129" s="302">
        <v>327.5789473684211</v>
      </c>
      <c r="F11129" s="299" t="s">
        <v>187</v>
      </c>
    </row>
    <row r="11130" spans="1:6" x14ac:dyDescent="0.3">
      <c r="A11130" s="299" t="s">
        <v>496</v>
      </c>
      <c r="B11130" s="300">
        <v>36</v>
      </c>
      <c r="C11130" s="299" t="s">
        <v>92</v>
      </c>
      <c r="D11130" s="299" t="s">
        <v>53</v>
      </c>
      <c r="E11130" s="302">
        <v>707.73684210526301</v>
      </c>
      <c r="F11130" s="299" t="s">
        <v>77</v>
      </c>
    </row>
    <row r="11131" spans="1:6" x14ac:dyDescent="0.3">
      <c r="A11131" s="299" t="s">
        <v>496</v>
      </c>
      <c r="B11131" s="300">
        <v>36</v>
      </c>
      <c r="C11131" s="299" t="s">
        <v>92</v>
      </c>
      <c r="D11131" s="299" t="s">
        <v>54</v>
      </c>
      <c r="E11131" s="302">
        <v>76.315789473684205</v>
      </c>
      <c r="F11131" s="299" t="s">
        <v>187</v>
      </c>
    </row>
    <row r="11132" spans="1:6" x14ac:dyDescent="0.3">
      <c r="A11132" s="299" t="s">
        <v>496</v>
      </c>
      <c r="B11132" s="300">
        <v>36</v>
      </c>
      <c r="C11132" s="299" t="s">
        <v>92</v>
      </c>
      <c r="D11132" s="299" t="s">
        <v>54</v>
      </c>
      <c r="E11132" s="302">
        <v>5.8947368421052628</v>
      </c>
      <c r="F11132" s="299" t="s">
        <v>80</v>
      </c>
    </row>
    <row r="11133" spans="1:6" x14ac:dyDescent="0.3">
      <c r="A11133" s="299" t="s">
        <v>496</v>
      </c>
      <c r="B11133" s="300">
        <v>36</v>
      </c>
      <c r="C11133" s="299" t="s">
        <v>92</v>
      </c>
      <c r="D11133" s="299" t="s">
        <v>54</v>
      </c>
      <c r="E11133" s="302">
        <v>884.0526315789474</v>
      </c>
      <c r="F11133" s="299" t="s">
        <v>77</v>
      </c>
    </row>
    <row r="11134" spans="1:6" x14ac:dyDescent="0.3">
      <c r="A11134" s="299" t="s">
        <v>496</v>
      </c>
      <c r="B11134" s="300">
        <v>36</v>
      </c>
      <c r="C11134" s="299" t="s">
        <v>92</v>
      </c>
      <c r="D11134" s="299" t="s">
        <v>55</v>
      </c>
      <c r="E11134" s="302">
        <v>170.84210526315789</v>
      </c>
      <c r="F11134" s="299" t="s">
        <v>187</v>
      </c>
    </row>
    <row r="11135" spans="1:6" x14ac:dyDescent="0.3">
      <c r="A11135" s="299" t="s">
        <v>496</v>
      </c>
      <c r="B11135" s="300">
        <v>36</v>
      </c>
      <c r="C11135" s="299" t="s">
        <v>92</v>
      </c>
      <c r="D11135" s="299" t="s">
        <v>55</v>
      </c>
      <c r="E11135" s="302">
        <v>548</v>
      </c>
      <c r="F11135" s="299" t="s">
        <v>77</v>
      </c>
    </row>
    <row r="11136" spans="1:6" x14ac:dyDescent="0.3">
      <c r="A11136" s="299" t="s">
        <v>496</v>
      </c>
      <c r="B11136" s="300">
        <v>36</v>
      </c>
      <c r="C11136" s="299" t="s">
        <v>92</v>
      </c>
      <c r="D11136" s="299" t="s">
        <v>56</v>
      </c>
      <c r="E11136" s="302">
        <v>33.210526315789473</v>
      </c>
      <c r="F11136" s="299" t="s">
        <v>187</v>
      </c>
    </row>
    <row r="11137" spans="1:6" x14ac:dyDescent="0.3">
      <c r="A11137" s="299" t="s">
        <v>496</v>
      </c>
      <c r="B11137" s="300">
        <v>36</v>
      </c>
      <c r="C11137" s="299" t="s">
        <v>92</v>
      </c>
      <c r="D11137" s="299" t="s">
        <v>56</v>
      </c>
      <c r="E11137" s="302">
        <v>125.21052631578951</v>
      </c>
      <c r="F11137" s="299" t="s">
        <v>77</v>
      </c>
    </row>
    <row r="11138" spans="1:6" x14ac:dyDescent="0.3">
      <c r="A11138" s="299" t="s">
        <v>496</v>
      </c>
      <c r="B11138" s="300">
        <v>36</v>
      </c>
      <c r="C11138" s="299" t="s">
        <v>92</v>
      </c>
      <c r="D11138" s="299" t="s">
        <v>57</v>
      </c>
      <c r="E11138" s="302">
        <v>8.3157894736842088</v>
      </c>
      <c r="F11138" s="299" t="s">
        <v>187</v>
      </c>
    </row>
    <row r="11139" spans="1:6" x14ac:dyDescent="0.3">
      <c r="A11139" s="299" t="s">
        <v>496</v>
      </c>
      <c r="B11139" s="300">
        <v>36</v>
      </c>
      <c r="C11139" s="299" t="s">
        <v>92</v>
      </c>
      <c r="D11139" s="299" t="s">
        <v>57</v>
      </c>
      <c r="E11139" s="302">
        <v>25.10526315789474</v>
      </c>
      <c r="F11139" s="299" t="s">
        <v>77</v>
      </c>
    </row>
    <row r="11140" spans="1:6" x14ac:dyDescent="0.3">
      <c r="A11140" s="299" t="s">
        <v>496</v>
      </c>
      <c r="B11140" s="300">
        <v>36</v>
      </c>
      <c r="C11140" s="299" t="s">
        <v>92</v>
      </c>
      <c r="D11140" s="299" t="s">
        <v>58</v>
      </c>
      <c r="E11140" s="302">
        <v>7.5263157894736814</v>
      </c>
      <c r="F11140" s="299" t="s">
        <v>187</v>
      </c>
    </row>
    <row r="11141" spans="1:6" x14ac:dyDescent="0.3">
      <c r="A11141" s="299" t="s">
        <v>496</v>
      </c>
      <c r="B11141" s="300">
        <v>36</v>
      </c>
      <c r="C11141" s="299" t="s">
        <v>92</v>
      </c>
      <c r="D11141" s="299" t="s">
        <v>58</v>
      </c>
      <c r="E11141" s="302">
        <v>5.4736842105263168</v>
      </c>
      <c r="F11141" s="299" t="s">
        <v>77</v>
      </c>
    </row>
    <row r="11142" spans="1:6" x14ac:dyDescent="0.3">
      <c r="A11142" s="299" t="s">
        <v>496</v>
      </c>
      <c r="B11142" s="300">
        <v>36</v>
      </c>
      <c r="C11142" s="299" t="s">
        <v>92</v>
      </c>
      <c r="D11142" s="299" t="s">
        <v>59</v>
      </c>
      <c r="E11142" s="302">
        <v>114.52631578947368</v>
      </c>
      <c r="F11142" s="299" t="s">
        <v>187</v>
      </c>
    </row>
    <row r="11143" spans="1:6" x14ac:dyDescent="0.3">
      <c r="A11143" s="299" t="s">
        <v>496</v>
      </c>
      <c r="B11143" s="300">
        <v>36</v>
      </c>
      <c r="C11143" s="299" t="s">
        <v>92</v>
      </c>
      <c r="D11143" s="299" t="s">
        <v>59</v>
      </c>
      <c r="E11143" s="302">
        <v>0.57894736842105265</v>
      </c>
      <c r="F11143" s="299" t="s">
        <v>80</v>
      </c>
    </row>
    <row r="11144" spans="1:6" x14ac:dyDescent="0.3">
      <c r="A11144" s="299" t="s">
        <v>496</v>
      </c>
      <c r="B11144" s="300">
        <v>36</v>
      </c>
      <c r="C11144" s="299" t="s">
        <v>92</v>
      </c>
      <c r="D11144" s="299" t="s">
        <v>59</v>
      </c>
      <c r="E11144" s="302">
        <v>207.63157894736841</v>
      </c>
      <c r="F11144" s="299" t="s">
        <v>77</v>
      </c>
    </row>
    <row r="11145" spans="1:6" x14ac:dyDescent="0.3">
      <c r="A11145" s="299" t="s">
        <v>496</v>
      </c>
      <c r="B11145" s="300">
        <v>36</v>
      </c>
      <c r="C11145" s="299" t="s">
        <v>92</v>
      </c>
      <c r="D11145" s="299" t="s">
        <v>60</v>
      </c>
      <c r="E11145" s="302">
        <v>61.157894736842103</v>
      </c>
      <c r="F11145" s="299" t="s">
        <v>187</v>
      </c>
    </row>
    <row r="11146" spans="1:6" x14ac:dyDescent="0.3">
      <c r="A11146" s="299" t="s">
        <v>496</v>
      </c>
      <c r="B11146" s="300">
        <v>36</v>
      </c>
      <c r="C11146" s="299" t="s">
        <v>92</v>
      </c>
      <c r="D11146" s="299" t="s">
        <v>60</v>
      </c>
      <c r="E11146" s="302">
        <v>290.57894736842104</v>
      </c>
      <c r="F11146" s="299" t="s">
        <v>77</v>
      </c>
    </row>
    <row r="11147" spans="1:6" x14ac:dyDescent="0.3">
      <c r="A11147" s="299" t="s">
        <v>496</v>
      </c>
      <c r="B11147" s="300">
        <v>36</v>
      </c>
      <c r="C11147" s="299" t="s">
        <v>92</v>
      </c>
      <c r="D11147" s="299" t="s">
        <v>61</v>
      </c>
      <c r="E11147" s="302">
        <v>58.526315789473706</v>
      </c>
      <c r="F11147" s="299" t="s">
        <v>77</v>
      </c>
    </row>
    <row r="11148" spans="1:6" x14ac:dyDescent="0.3">
      <c r="A11148" s="299" t="s">
        <v>496</v>
      </c>
      <c r="B11148" s="300">
        <v>36</v>
      </c>
      <c r="C11148" s="299" t="s">
        <v>92</v>
      </c>
      <c r="D11148" s="299" t="s">
        <v>62</v>
      </c>
      <c r="E11148" s="302">
        <v>69.000000000000043</v>
      </c>
      <c r="F11148" s="299" t="s">
        <v>187</v>
      </c>
    </row>
    <row r="11149" spans="1:6" x14ac:dyDescent="0.3">
      <c r="A11149" s="299" t="s">
        <v>496</v>
      </c>
      <c r="B11149" s="300">
        <v>36</v>
      </c>
      <c r="C11149" s="299" t="s">
        <v>92</v>
      </c>
      <c r="D11149" s="299" t="s">
        <v>62</v>
      </c>
      <c r="E11149" s="302">
        <v>188.15789473684208</v>
      </c>
      <c r="F11149" s="299" t="s">
        <v>77</v>
      </c>
    </row>
    <row r="11150" spans="1:6" x14ac:dyDescent="0.3">
      <c r="A11150" s="299" t="s">
        <v>496</v>
      </c>
      <c r="B11150" s="300">
        <v>36</v>
      </c>
      <c r="C11150" s="299" t="s">
        <v>92</v>
      </c>
      <c r="D11150" s="299" t="s">
        <v>63</v>
      </c>
      <c r="E11150" s="302">
        <v>36</v>
      </c>
      <c r="F11150" s="299" t="s">
        <v>187</v>
      </c>
    </row>
    <row r="11151" spans="1:6" x14ac:dyDescent="0.3">
      <c r="A11151" s="299" t="s">
        <v>496</v>
      </c>
      <c r="B11151" s="300">
        <v>36</v>
      </c>
      <c r="C11151" s="299" t="s">
        <v>92</v>
      </c>
      <c r="D11151" s="299" t="s">
        <v>63</v>
      </c>
      <c r="E11151" s="302">
        <v>391.31578947368416</v>
      </c>
      <c r="F11151" s="299" t="s">
        <v>77</v>
      </c>
    </row>
    <row r="11152" spans="1:6" x14ac:dyDescent="0.3">
      <c r="A11152" s="299" t="s">
        <v>496</v>
      </c>
      <c r="B11152" s="300">
        <v>36</v>
      </c>
      <c r="C11152" s="299" t="s">
        <v>92</v>
      </c>
      <c r="D11152" s="299" t="s">
        <v>64</v>
      </c>
      <c r="E11152" s="302">
        <v>29.684210526315784</v>
      </c>
      <c r="F11152" s="299" t="s">
        <v>187</v>
      </c>
    </row>
    <row r="11153" spans="1:6" x14ac:dyDescent="0.3">
      <c r="A11153" s="299" t="s">
        <v>496</v>
      </c>
      <c r="B11153" s="300">
        <v>36</v>
      </c>
      <c r="C11153" s="299" t="s">
        <v>92</v>
      </c>
      <c r="D11153" s="299" t="s">
        <v>64</v>
      </c>
      <c r="E11153" s="302">
        <v>0.99999999999999956</v>
      </c>
      <c r="F11153" s="299" t="s">
        <v>80</v>
      </c>
    </row>
    <row r="11154" spans="1:6" x14ac:dyDescent="0.3">
      <c r="A11154" s="299" t="s">
        <v>496</v>
      </c>
      <c r="B11154" s="300">
        <v>36</v>
      </c>
      <c r="C11154" s="299" t="s">
        <v>92</v>
      </c>
      <c r="D11154" s="299" t="s">
        <v>64</v>
      </c>
      <c r="E11154" s="302">
        <v>80.789473684210506</v>
      </c>
      <c r="F11154" s="299" t="s">
        <v>77</v>
      </c>
    </row>
    <row r="11155" spans="1:6" x14ac:dyDescent="0.3">
      <c r="A11155" s="299" t="s">
        <v>496</v>
      </c>
      <c r="B11155" s="300">
        <v>36</v>
      </c>
      <c r="C11155" s="299" t="s">
        <v>92</v>
      </c>
      <c r="D11155" s="299" t="s">
        <v>65</v>
      </c>
      <c r="E11155" s="302">
        <v>60.684210526315773</v>
      </c>
      <c r="F11155" s="299" t="s">
        <v>187</v>
      </c>
    </row>
    <row r="11156" spans="1:6" x14ac:dyDescent="0.3">
      <c r="A11156" s="299" t="s">
        <v>496</v>
      </c>
      <c r="B11156" s="300">
        <v>36</v>
      </c>
      <c r="C11156" s="299" t="s">
        <v>92</v>
      </c>
      <c r="D11156" s="299" t="s">
        <v>65</v>
      </c>
      <c r="E11156" s="302">
        <v>73.210526315789465</v>
      </c>
      <c r="F11156" s="299" t="s">
        <v>77</v>
      </c>
    </row>
    <row r="11157" spans="1:6" x14ac:dyDescent="0.3">
      <c r="A11157" s="299" t="s">
        <v>496</v>
      </c>
      <c r="B11157" s="300">
        <v>36</v>
      </c>
      <c r="C11157" s="299" t="s">
        <v>92</v>
      </c>
      <c r="D11157" s="299" t="s">
        <v>66</v>
      </c>
      <c r="E11157" s="302">
        <v>5.0000000000000009</v>
      </c>
      <c r="F11157" s="299" t="s">
        <v>77</v>
      </c>
    </row>
    <row r="11158" spans="1:6" x14ac:dyDescent="0.3">
      <c r="A11158" s="299" t="s">
        <v>496</v>
      </c>
      <c r="B11158" s="300">
        <v>37</v>
      </c>
      <c r="C11158" s="299" t="s">
        <v>91</v>
      </c>
      <c r="D11158" s="299" t="s">
        <v>47</v>
      </c>
      <c r="E11158" s="302">
        <v>11.000000000000005</v>
      </c>
      <c r="F11158" s="299" t="s">
        <v>187</v>
      </c>
    </row>
    <row r="11159" spans="1:6" x14ac:dyDescent="0.3">
      <c r="A11159" s="299" t="s">
        <v>496</v>
      </c>
      <c r="B11159" s="300">
        <v>37</v>
      </c>
      <c r="C11159" s="299" t="s">
        <v>91</v>
      </c>
      <c r="D11159" s="299" t="s">
        <v>47</v>
      </c>
      <c r="E11159" s="302">
        <v>3.9999999999999982</v>
      </c>
      <c r="F11159" s="299" t="s">
        <v>188</v>
      </c>
    </row>
    <row r="11160" spans="1:6" x14ac:dyDescent="0.3">
      <c r="A11160" s="299" t="s">
        <v>496</v>
      </c>
      <c r="B11160" s="300">
        <v>37</v>
      </c>
      <c r="C11160" s="299" t="s">
        <v>91</v>
      </c>
      <c r="D11160" s="299" t="s">
        <v>47</v>
      </c>
      <c r="E11160" s="302">
        <v>70.473684210526301</v>
      </c>
      <c r="F11160" s="299" t="s">
        <v>77</v>
      </c>
    </row>
    <row r="11161" spans="1:6" x14ac:dyDescent="0.3">
      <c r="A11161" s="299" t="s">
        <v>496</v>
      </c>
      <c r="B11161" s="300">
        <v>37</v>
      </c>
      <c r="C11161" s="299" t="s">
        <v>91</v>
      </c>
      <c r="D11161" s="299" t="s">
        <v>48</v>
      </c>
      <c r="E11161" s="302">
        <v>0.99999999999999956</v>
      </c>
      <c r="F11161" s="299" t="s">
        <v>187</v>
      </c>
    </row>
    <row r="11162" spans="1:6" x14ac:dyDescent="0.3">
      <c r="A11162" s="299" t="s">
        <v>496</v>
      </c>
      <c r="B11162" s="300">
        <v>37</v>
      </c>
      <c r="C11162" s="299" t="s">
        <v>91</v>
      </c>
      <c r="D11162" s="299" t="s">
        <v>48</v>
      </c>
      <c r="E11162" s="302">
        <v>7.9999999999999964</v>
      </c>
      <c r="F11162" s="299" t="s">
        <v>77</v>
      </c>
    </row>
    <row r="11163" spans="1:6" x14ac:dyDescent="0.3">
      <c r="A11163" s="299" t="s">
        <v>496</v>
      </c>
      <c r="B11163" s="300">
        <v>37</v>
      </c>
      <c r="C11163" s="299" t="s">
        <v>91</v>
      </c>
      <c r="D11163" s="299" t="s">
        <v>49</v>
      </c>
      <c r="E11163" s="302">
        <v>15.999999999999993</v>
      </c>
      <c r="F11163" s="299" t="s">
        <v>187</v>
      </c>
    </row>
    <row r="11164" spans="1:6" x14ac:dyDescent="0.3">
      <c r="A11164" s="299" t="s">
        <v>496</v>
      </c>
      <c r="B11164" s="300">
        <v>37</v>
      </c>
      <c r="C11164" s="299" t="s">
        <v>91</v>
      </c>
      <c r="D11164" s="299" t="s">
        <v>49</v>
      </c>
      <c r="E11164" s="302">
        <v>440.84210526315792</v>
      </c>
      <c r="F11164" s="299" t="s">
        <v>77</v>
      </c>
    </row>
    <row r="11165" spans="1:6" x14ac:dyDescent="0.3">
      <c r="A11165" s="299" t="s">
        <v>496</v>
      </c>
      <c r="B11165" s="300">
        <v>37</v>
      </c>
      <c r="C11165" s="299" t="s">
        <v>91</v>
      </c>
      <c r="D11165" s="299" t="s">
        <v>50</v>
      </c>
      <c r="E11165" s="302">
        <v>1.9999999999999991</v>
      </c>
      <c r="F11165" s="299" t="s">
        <v>77</v>
      </c>
    </row>
    <row r="11166" spans="1:6" x14ac:dyDescent="0.3">
      <c r="A11166" s="299" t="s">
        <v>496</v>
      </c>
      <c r="B11166" s="300">
        <v>37</v>
      </c>
      <c r="C11166" s="299" t="s">
        <v>91</v>
      </c>
      <c r="D11166" s="299" t="s">
        <v>51</v>
      </c>
      <c r="E11166" s="302">
        <v>21.263157894736842</v>
      </c>
      <c r="F11166" s="299" t="s">
        <v>77</v>
      </c>
    </row>
    <row r="11167" spans="1:6" x14ac:dyDescent="0.3">
      <c r="A11167" s="299" t="s">
        <v>496</v>
      </c>
      <c r="B11167" s="300">
        <v>37</v>
      </c>
      <c r="C11167" s="299" t="s">
        <v>91</v>
      </c>
      <c r="D11167" s="299" t="s">
        <v>52</v>
      </c>
      <c r="E11167" s="302">
        <v>38.789473684210535</v>
      </c>
      <c r="F11167" s="299" t="s">
        <v>187</v>
      </c>
    </row>
    <row r="11168" spans="1:6" x14ac:dyDescent="0.3">
      <c r="A11168" s="299" t="s">
        <v>496</v>
      </c>
      <c r="B11168" s="300">
        <v>37</v>
      </c>
      <c r="C11168" s="299" t="s">
        <v>91</v>
      </c>
      <c r="D11168" s="299" t="s">
        <v>52</v>
      </c>
      <c r="E11168" s="302">
        <v>459.68421052631572</v>
      </c>
      <c r="F11168" s="299" t="s">
        <v>77</v>
      </c>
    </row>
    <row r="11169" spans="1:6" x14ac:dyDescent="0.3">
      <c r="A11169" s="299" t="s">
        <v>496</v>
      </c>
      <c r="B11169" s="300">
        <v>37</v>
      </c>
      <c r="C11169" s="299" t="s">
        <v>91</v>
      </c>
      <c r="D11169" s="299" t="s">
        <v>53</v>
      </c>
      <c r="E11169" s="302">
        <v>221.84210526315783</v>
      </c>
      <c r="F11169" s="299" t="s">
        <v>187</v>
      </c>
    </row>
    <row r="11170" spans="1:6" x14ac:dyDescent="0.3">
      <c r="A11170" s="299" t="s">
        <v>496</v>
      </c>
      <c r="B11170" s="300">
        <v>37</v>
      </c>
      <c r="C11170" s="299" t="s">
        <v>91</v>
      </c>
      <c r="D11170" s="299" t="s">
        <v>53</v>
      </c>
      <c r="E11170" s="302">
        <v>404.00000000000006</v>
      </c>
      <c r="F11170" s="299" t="s">
        <v>77</v>
      </c>
    </row>
    <row r="11171" spans="1:6" x14ac:dyDescent="0.3">
      <c r="A11171" s="299" t="s">
        <v>496</v>
      </c>
      <c r="B11171" s="300">
        <v>37</v>
      </c>
      <c r="C11171" s="299" t="s">
        <v>91</v>
      </c>
      <c r="D11171" s="299" t="s">
        <v>54</v>
      </c>
      <c r="E11171" s="302">
        <v>82.052631578947356</v>
      </c>
      <c r="F11171" s="299" t="s">
        <v>187</v>
      </c>
    </row>
    <row r="11172" spans="1:6" x14ac:dyDescent="0.3">
      <c r="A11172" s="299" t="s">
        <v>496</v>
      </c>
      <c r="B11172" s="300">
        <v>37</v>
      </c>
      <c r="C11172" s="299" t="s">
        <v>91</v>
      </c>
      <c r="D11172" s="299" t="s">
        <v>54</v>
      </c>
      <c r="E11172" s="302">
        <v>117.36842105263156</v>
      </c>
      <c r="F11172" s="299" t="s">
        <v>77</v>
      </c>
    </row>
    <row r="11173" spans="1:6" x14ac:dyDescent="0.3">
      <c r="A11173" s="299" t="s">
        <v>496</v>
      </c>
      <c r="B11173" s="300">
        <v>37</v>
      </c>
      <c r="C11173" s="299" t="s">
        <v>91</v>
      </c>
      <c r="D11173" s="299" t="s">
        <v>55</v>
      </c>
      <c r="E11173" s="302">
        <v>128.99999999999994</v>
      </c>
      <c r="F11173" s="299" t="s">
        <v>187</v>
      </c>
    </row>
    <row r="11174" spans="1:6" x14ac:dyDescent="0.3">
      <c r="A11174" s="299" t="s">
        <v>496</v>
      </c>
      <c r="B11174" s="300">
        <v>37</v>
      </c>
      <c r="C11174" s="299" t="s">
        <v>91</v>
      </c>
      <c r="D11174" s="299" t="s">
        <v>55</v>
      </c>
      <c r="E11174" s="302">
        <v>1020.5263157894738</v>
      </c>
      <c r="F11174" s="299" t="s">
        <v>77</v>
      </c>
    </row>
    <row r="11175" spans="1:6" x14ac:dyDescent="0.3">
      <c r="A11175" s="299" t="s">
        <v>496</v>
      </c>
      <c r="B11175" s="300">
        <v>37</v>
      </c>
      <c r="C11175" s="299" t="s">
        <v>91</v>
      </c>
      <c r="D11175" s="299" t="s">
        <v>56</v>
      </c>
      <c r="E11175" s="302">
        <v>12.789473684210526</v>
      </c>
      <c r="F11175" s="299" t="s">
        <v>187</v>
      </c>
    </row>
    <row r="11176" spans="1:6" x14ac:dyDescent="0.3">
      <c r="A11176" s="299" t="s">
        <v>496</v>
      </c>
      <c r="B11176" s="300">
        <v>37</v>
      </c>
      <c r="C11176" s="299" t="s">
        <v>91</v>
      </c>
      <c r="D11176" s="299" t="s">
        <v>56</v>
      </c>
      <c r="E11176" s="302">
        <v>58.631578947368446</v>
      </c>
      <c r="F11176" s="299" t="s">
        <v>77</v>
      </c>
    </row>
    <row r="11177" spans="1:6" x14ac:dyDescent="0.3">
      <c r="A11177" s="299" t="s">
        <v>496</v>
      </c>
      <c r="B11177" s="300">
        <v>37</v>
      </c>
      <c r="C11177" s="299" t="s">
        <v>91</v>
      </c>
      <c r="D11177" s="299" t="s">
        <v>57</v>
      </c>
      <c r="E11177" s="302">
        <v>5.4210526315789487</v>
      </c>
      <c r="F11177" s="299" t="s">
        <v>187</v>
      </c>
    </row>
    <row r="11178" spans="1:6" x14ac:dyDescent="0.3">
      <c r="A11178" s="299" t="s">
        <v>496</v>
      </c>
      <c r="B11178" s="300">
        <v>37</v>
      </c>
      <c r="C11178" s="299" t="s">
        <v>91</v>
      </c>
      <c r="D11178" s="299" t="s">
        <v>57</v>
      </c>
      <c r="E11178" s="302">
        <v>1.7368421052631573</v>
      </c>
      <c r="F11178" s="299" t="s">
        <v>77</v>
      </c>
    </row>
    <row r="11179" spans="1:6" x14ac:dyDescent="0.3">
      <c r="A11179" s="299" t="s">
        <v>496</v>
      </c>
      <c r="B11179" s="300">
        <v>37</v>
      </c>
      <c r="C11179" s="299" t="s">
        <v>91</v>
      </c>
      <c r="D11179" s="299" t="s">
        <v>58</v>
      </c>
      <c r="E11179" s="302">
        <v>1.9999999999999991</v>
      </c>
      <c r="F11179" s="299" t="s">
        <v>187</v>
      </c>
    </row>
    <row r="11180" spans="1:6" x14ac:dyDescent="0.3">
      <c r="A11180" s="299" t="s">
        <v>496</v>
      </c>
      <c r="B11180" s="300">
        <v>37</v>
      </c>
      <c r="C11180" s="299" t="s">
        <v>91</v>
      </c>
      <c r="D11180" s="299" t="s">
        <v>58</v>
      </c>
      <c r="E11180" s="302">
        <v>9.0526315789473664</v>
      </c>
      <c r="F11180" s="299" t="s">
        <v>77</v>
      </c>
    </row>
    <row r="11181" spans="1:6" x14ac:dyDescent="0.3">
      <c r="A11181" s="299" t="s">
        <v>496</v>
      </c>
      <c r="B11181" s="300">
        <v>37</v>
      </c>
      <c r="C11181" s="299" t="s">
        <v>91</v>
      </c>
      <c r="D11181" s="299" t="s">
        <v>59</v>
      </c>
      <c r="E11181" s="302">
        <v>27.999999999999989</v>
      </c>
      <c r="F11181" s="299" t="s">
        <v>187</v>
      </c>
    </row>
    <row r="11182" spans="1:6" x14ac:dyDescent="0.3">
      <c r="A11182" s="299" t="s">
        <v>496</v>
      </c>
      <c r="B11182" s="300">
        <v>37</v>
      </c>
      <c r="C11182" s="299" t="s">
        <v>91</v>
      </c>
      <c r="D11182" s="299" t="s">
        <v>59</v>
      </c>
      <c r="E11182" s="302">
        <v>135.26315789473685</v>
      </c>
      <c r="F11182" s="299" t="s">
        <v>77</v>
      </c>
    </row>
    <row r="11183" spans="1:6" x14ac:dyDescent="0.3">
      <c r="A11183" s="299" t="s">
        <v>496</v>
      </c>
      <c r="B11183" s="300">
        <v>37</v>
      </c>
      <c r="C11183" s="299" t="s">
        <v>91</v>
      </c>
      <c r="D11183" s="299" t="s">
        <v>60</v>
      </c>
      <c r="E11183" s="302">
        <v>25.89473684210526</v>
      </c>
      <c r="F11183" s="299" t="s">
        <v>187</v>
      </c>
    </row>
    <row r="11184" spans="1:6" x14ac:dyDescent="0.3">
      <c r="A11184" s="299" t="s">
        <v>496</v>
      </c>
      <c r="B11184" s="300">
        <v>37</v>
      </c>
      <c r="C11184" s="299" t="s">
        <v>91</v>
      </c>
      <c r="D11184" s="299" t="s">
        <v>60</v>
      </c>
      <c r="E11184" s="302">
        <v>400.47368421052636</v>
      </c>
      <c r="F11184" s="299" t="s">
        <v>77</v>
      </c>
    </row>
    <row r="11185" spans="1:6" x14ac:dyDescent="0.3">
      <c r="A11185" s="299" t="s">
        <v>496</v>
      </c>
      <c r="B11185" s="300">
        <v>37</v>
      </c>
      <c r="C11185" s="299" t="s">
        <v>91</v>
      </c>
      <c r="D11185" s="299" t="s">
        <v>61</v>
      </c>
      <c r="E11185" s="302">
        <v>115.8421052631579</v>
      </c>
      <c r="F11185" s="299" t="s">
        <v>77</v>
      </c>
    </row>
    <row r="11186" spans="1:6" x14ac:dyDescent="0.3">
      <c r="A11186" s="299" t="s">
        <v>496</v>
      </c>
      <c r="B11186" s="300">
        <v>37</v>
      </c>
      <c r="C11186" s="299" t="s">
        <v>91</v>
      </c>
      <c r="D11186" s="299" t="s">
        <v>62</v>
      </c>
      <c r="E11186" s="302">
        <v>56.052631578947356</v>
      </c>
      <c r="F11186" s="299" t="s">
        <v>187</v>
      </c>
    </row>
    <row r="11187" spans="1:6" x14ac:dyDescent="0.3">
      <c r="A11187" s="299" t="s">
        <v>496</v>
      </c>
      <c r="B11187" s="300">
        <v>37</v>
      </c>
      <c r="C11187" s="299" t="s">
        <v>91</v>
      </c>
      <c r="D11187" s="299" t="s">
        <v>62</v>
      </c>
      <c r="E11187" s="302">
        <v>151.26315789473685</v>
      </c>
      <c r="F11187" s="299" t="s">
        <v>77</v>
      </c>
    </row>
    <row r="11188" spans="1:6" x14ac:dyDescent="0.3">
      <c r="A11188" s="299" t="s">
        <v>496</v>
      </c>
      <c r="B11188" s="300">
        <v>37</v>
      </c>
      <c r="C11188" s="299" t="s">
        <v>91</v>
      </c>
      <c r="D11188" s="299" t="s">
        <v>63</v>
      </c>
      <c r="E11188" s="302">
        <v>8.4736842105263115</v>
      </c>
      <c r="F11188" s="299" t="s">
        <v>187</v>
      </c>
    </row>
    <row r="11189" spans="1:6" x14ac:dyDescent="0.3">
      <c r="A11189" s="299" t="s">
        <v>496</v>
      </c>
      <c r="B11189" s="300">
        <v>37</v>
      </c>
      <c r="C11189" s="299" t="s">
        <v>91</v>
      </c>
      <c r="D11189" s="299" t="s">
        <v>63</v>
      </c>
      <c r="E11189" s="302">
        <v>513.05263157894728</v>
      </c>
      <c r="F11189" s="299" t="s">
        <v>77</v>
      </c>
    </row>
    <row r="11190" spans="1:6" x14ac:dyDescent="0.3">
      <c r="A11190" s="299" t="s">
        <v>496</v>
      </c>
      <c r="B11190" s="300">
        <v>37</v>
      </c>
      <c r="C11190" s="299" t="s">
        <v>91</v>
      </c>
      <c r="D11190" s="299" t="s">
        <v>64</v>
      </c>
      <c r="E11190" s="302">
        <v>11.368421052631582</v>
      </c>
      <c r="F11190" s="299" t="s">
        <v>187</v>
      </c>
    </row>
    <row r="11191" spans="1:6" x14ac:dyDescent="0.3">
      <c r="A11191" s="299" t="s">
        <v>496</v>
      </c>
      <c r="B11191" s="300">
        <v>37</v>
      </c>
      <c r="C11191" s="299" t="s">
        <v>91</v>
      </c>
      <c r="D11191" s="299" t="s">
        <v>64</v>
      </c>
      <c r="E11191" s="302">
        <v>98.000000000000014</v>
      </c>
      <c r="F11191" s="299" t="s">
        <v>77</v>
      </c>
    </row>
    <row r="11192" spans="1:6" x14ac:dyDescent="0.3">
      <c r="A11192" s="299" t="s">
        <v>496</v>
      </c>
      <c r="B11192" s="300">
        <v>37</v>
      </c>
      <c r="C11192" s="299" t="s">
        <v>91</v>
      </c>
      <c r="D11192" s="299" t="s">
        <v>65</v>
      </c>
      <c r="E11192" s="302">
        <v>89.526315789473671</v>
      </c>
      <c r="F11192" s="299" t="s">
        <v>187</v>
      </c>
    </row>
    <row r="11193" spans="1:6" x14ac:dyDescent="0.3">
      <c r="A11193" s="299" t="s">
        <v>496</v>
      </c>
      <c r="B11193" s="300">
        <v>37</v>
      </c>
      <c r="C11193" s="299" t="s">
        <v>91</v>
      </c>
      <c r="D11193" s="299" t="s">
        <v>65</v>
      </c>
      <c r="E11193" s="302">
        <v>80.473684210526315</v>
      </c>
      <c r="F11193" s="299" t="s">
        <v>77</v>
      </c>
    </row>
    <row r="11194" spans="1:6" x14ac:dyDescent="0.3">
      <c r="A11194" s="299" t="s">
        <v>496</v>
      </c>
      <c r="B11194" s="300">
        <v>37</v>
      </c>
      <c r="C11194" s="299" t="s">
        <v>91</v>
      </c>
      <c r="D11194" s="299" t="s">
        <v>67</v>
      </c>
      <c r="E11194" s="302">
        <v>4.1578947368421035</v>
      </c>
      <c r="F11194" s="299" t="s">
        <v>77</v>
      </c>
    </row>
    <row r="11195" spans="1:6" x14ac:dyDescent="0.3">
      <c r="A11195" s="299" t="s">
        <v>496</v>
      </c>
      <c r="B11195" s="300">
        <v>37</v>
      </c>
      <c r="C11195" s="299" t="s">
        <v>91</v>
      </c>
      <c r="D11195" s="299" t="s">
        <v>66</v>
      </c>
      <c r="E11195" s="302">
        <v>0.99999999999999956</v>
      </c>
      <c r="F11195" s="299" t="s">
        <v>187</v>
      </c>
    </row>
    <row r="11196" spans="1:6" x14ac:dyDescent="0.3">
      <c r="A11196" s="299" t="s">
        <v>496</v>
      </c>
      <c r="B11196" s="300">
        <v>37</v>
      </c>
      <c r="C11196" s="299" t="s">
        <v>92</v>
      </c>
      <c r="D11196" s="299" t="s">
        <v>47</v>
      </c>
      <c r="E11196" s="302">
        <v>19.157894736842103</v>
      </c>
      <c r="F11196" s="299" t="s">
        <v>187</v>
      </c>
    </row>
    <row r="11197" spans="1:6" x14ac:dyDescent="0.3">
      <c r="A11197" s="299" t="s">
        <v>496</v>
      </c>
      <c r="B11197" s="300">
        <v>37</v>
      </c>
      <c r="C11197" s="299" t="s">
        <v>92</v>
      </c>
      <c r="D11197" s="299" t="s">
        <v>47</v>
      </c>
      <c r="E11197" s="302">
        <v>6.0000000000000009</v>
      </c>
      <c r="F11197" s="299" t="s">
        <v>188</v>
      </c>
    </row>
    <row r="11198" spans="1:6" x14ac:dyDescent="0.3">
      <c r="A11198" s="299" t="s">
        <v>496</v>
      </c>
      <c r="B11198" s="300">
        <v>37</v>
      </c>
      <c r="C11198" s="299" t="s">
        <v>92</v>
      </c>
      <c r="D11198" s="299" t="s">
        <v>47</v>
      </c>
      <c r="E11198" s="302">
        <v>32.684210526315788</v>
      </c>
      <c r="F11198" s="299" t="s">
        <v>77</v>
      </c>
    </row>
    <row r="11199" spans="1:6" x14ac:dyDescent="0.3">
      <c r="A11199" s="299" t="s">
        <v>496</v>
      </c>
      <c r="B11199" s="300">
        <v>37</v>
      </c>
      <c r="C11199" s="299" t="s">
        <v>92</v>
      </c>
      <c r="D11199" s="299" t="s">
        <v>48</v>
      </c>
      <c r="E11199" s="302">
        <v>0.99999999999999956</v>
      </c>
      <c r="F11199" s="299" t="s">
        <v>187</v>
      </c>
    </row>
    <row r="11200" spans="1:6" x14ac:dyDescent="0.3">
      <c r="A11200" s="299" t="s">
        <v>496</v>
      </c>
      <c r="B11200" s="300">
        <v>37</v>
      </c>
      <c r="C11200" s="299" t="s">
        <v>92</v>
      </c>
      <c r="D11200" s="299" t="s">
        <v>48</v>
      </c>
      <c r="E11200" s="302">
        <v>5.1052631578947372</v>
      </c>
      <c r="F11200" s="299" t="s">
        <v>77</v>
      </c>
    </row>
    <row r="11201" spans="1:6" x14ac:dyDescent="0.3">
      <c r="A11201" s="299" t="s">
        <v>496</v>
      </c>
      <c r="B11201" s="300">
        <v>37</v>
      </c>
      <c r="C11201" s="299" t="s">
        <v>92</v>
      </c>
      <c r="D11201" s="299" t="s">
        <v>49</v>
      </c>
      <c r="E11201" s="302">
        <v>33.421052631578945</v>
      </c>
      <c r="F11201" s="299" t="s">
        <v>187</v>
      </c>
    </row>
    <row r="11202" spans="1:6" x14ac:dyDescent="0.3">
      <c r="A11202" s="299" t="s">
        <v>496</v>
      </c>
      <c r="B11202" s="300">
        <v>37</v>
      </c>
      <c r="C11202" s="299" t="s">
        <v>92</v>
      </c>
      <c r="D11202" s="299" t="s">
        <v>49</v>
      </c>
      <c r="E11202" s="302">
        <v>212.00000000000006</v>
      </c>
      <c r="F11202" s="299" t="s">
        <v>77</v>
      </c>
    </row>
    <row r="11203" spans="1:6" x14ac:dyDescent="0.3">
      <c r="A11203" s="299" t="s">
        <v>496</v>
      </c>
      <c r="B11203" s="300">
        <v>37</v>
      </c>
      <c r="C11203" s="299" t="s">
        <v>92</v>
      </c>
      <c r="D11203" s="299" t="s">
        <v>50</v>
      </c>
      <c r="E11203" s="302">
        <v>3.0000000000000004</v>
      </c>
      <c r="F11203" s="299" t="s">
        <v>77</v>
      </c>
    </row>
    <row r="11204" spans="1:6" x14ac:dyDescent="0.3">
      <c r="A11204" s="299" t="s">
        <v>496</v>
      </c>
      <c r="B11204" s="300">
        <v>37</v>
      </c>
      <c r="C11204" s="299" t="s">
        <v>92</v>
      </c>
      <c r="D11204" s="299" t="s">
        <v>51</v>
      </c>
      <c r="E11204" s="302">
        <v>7.9999999999999964</v>
      </c>
      <c r="F11204" s="299" t="s">
        <v>77</v>
      </c>
    </row>
    <row r="11205" spans="1:6" x14ac:dyDescent="0.3">
      <c r="A11205" s="299" t="s">
        <v>496</v>
      </c>
      <c r="B11205" s="300">
        <v>37</v>
      </c>
      <c r="C11205" s="299" t="s">
        <v>92</v>
      </c>
      <c r="D11205" s="299" t="s">
        <v>52</v>
      </c>
      <c r="E11205" s="302">
        <v>34.000000000000007</v>
      </c>
      <c r="F11205" s="299" t="s">
        <v>187</v>
      </c>
    </row>
    <row r="11206" spans="1:6" x14ac:dyDescent="0.3">
      <c r="A11206" s="299" t="s">
        <v>496</v>
      </c>
      <c r="B11206" s="300">
        <v>37</v>
      </c>
      <c r="C11206" s="299" t="s">
        <v>92</v>
      </c>
      <c r="D11206" s="299" t="s">
        <v>52</v>
      </c>
      <c r="E11206" s="302">
        <v>110.31578947368422</v>
      </c>
      <c r="F11206" s="299" t="s">
        <v>77</v>
      </c>
    </row>
    <row r="11207" spans="1:6" x14ac:dyDescent="0.3">
      <c r="A11207" s="299" t="s">
        <v>496</v>
      </c>
      <c r="B11207" s="300">
        <v>37</v>
      </c>
      <c r="C11207" s="299" t="s">
        <v>92</v>
      </c>
      <c r="D11207" s="299" t="s">
        <v>53</v>
      </c>
      <c r="E11207" s="302">
        <v>67.736842105263165</v>
      </c>
      <c r="F11207" s="299" t="s">
        <v>187</v>
      </c>
    </row>
    <row r="11208" spans="1:6" x14ac:dyDescent="0.3">
      <c r="A11208" s="299" t="s">
        <v>496</v>
      </c>
      <c r="B11208" s="300">
        <v>37</v>
      </c>
      <c r="C11208" s="299" t="s">
        <v>92</v>
      </c>
      <c r="D11208" s="299" t="s">
        <v>53</v>
      </c>
      <c r="E11208" s="302">
        <v>225.36842105263153</v>
      </c>
      <c r="F11208" s="299" t="s">
        <v>77</v>
      </c>
    </row>
    <row r="11209" spans="1:6" x14ac:dyDescent="0.3">
      <c r="A11209" s="299" t="s">
        <v>496</v>
      </c>
      <c r="B11209" s="300">
        <v>37</v>
      </c>
      <c r="C11209" s="299" t="s">
        <v>92</v>
      </c>
      <c r="D11209" s="299" t="s">
        <v>54</v>
      </c>
      <c r="E11209" s="302">
        <v>15.999999999999993</v>
      </c>
      <c r="F11209" s="299" t="s">
        <v>187</v>
      </c>
    </row>
    <row r="11210" spans="1:6" x14ac:dyDescent="0.3">
      <c r="A11210" s="299" t="s">
        <v>496</v>
      </c>
      <c r="B11210" s="300">
        <v>37</v>
      </c>
      <c r="C11210" s="299" t="s">
        <v>92</v>
      </c>
      <c r="D11210" s="299" t="s">
        <v>54</v>
      </c>
      <c r="E11210" s="302">
        <v>211.1052631578948</v>
      </c>
      <c r="F11210" s="299" t="s">
        <v>77</v>
      </c>
    </row>
    <row r="11211" spans="1:6" x14ac:dyDescent="0.3">
      <c r="A11211" s="299" t="s">
        <v>496</v>
      </c>
      <c r="B11211" s="300">
        <v>37</v>
      </c>
      <c r="C11211" s="299" t="s">
        <v>92</v>
      </c>
      <c r="D11211" s="299" t="s">
        <v>55</v>
      </c>
      <c r="E11211" s="302">
        <v>73.421052631578945</v>
      </c>
      <c r="F11211" s="299" t="s">
        <v>187</v>
      </c>
    </row>
    <row r="11212" spans="1:6" x14ac:dyDescent="0.3">
      <c r="A11212" s="299" t="s">
        <v>496</v>
      </c>
      <c r="B11212" s="300">
        <v>37</v>
      </c>
      <c r="C11212" s="299" t="s">
        <v>92</v>
      </c>
      <c r="D11212" s="299" t="s">
        <v>55</v>
      </c>
      <c r="E11212" s="302">
        <v>248.94736842105266</v>
      </c>
      <c r="F11212" s="299" t="s">
        <v>77</v>
      </c>
    </row>
    <row r="11213" spans="1:6" x14ac:dyDescent="0.3">
      <c r="A11213" s="299" t="s">
        <v>496</v>
      </c>
      <c r="B11213" s="300">
        <v>37</v>
      </c>
      <c r="C11213" s="299" t="s">
        <v>92</v>
      </c>
      <c r="D11213" s="299" t="s">
        <v>56</v>
      </c>
      <c r="E11213" s="302">
        <v>7.7894736842105221</v>
      </c>
      <c r="F11213" s="299" t="s">
        <v>187</v>
      </c>
    </row>
    <row r="11214" spans="1:6" x14ac:dyDescent="0.3">
      <c r="A11214" s="299" t="s">
        <v>496</v>
      </c>
      <c r="B11214" s="300">
        <v>37</v>
      </c>
      <c r="C11214" s="299" t="s">
        <v>92</v>
      </c>
      <c r="D11214" s="299" t="s">
        <v>56</v>
      </c>
      <c r="E11214" s="302">
        <v>43.526315789473685</v>
      </c>
      <c r="F11214" s="299" t="s">
        <v>77</v>
      </c>
    </row>
    <row r="11215" spans="1:6" x14ac:dyDescent="0.3">
      <c r="A11215" s="299" t="s">
        <v>496</v>
      </c>
      <c r="B11215" s="300">
        <v>37</v>
      </c>
      <c r="C11215" s="299" t="s">
        <v>92</v>
      </c>
      <c r="D11215" s="299" t="s">
        <v>57</v>
      </c>
      <c r="E11215" s="302">
        <v>1.9999999999999991</v>
      </c>
      <c r="F11215" s="299" t="s">
        <v>187</v>
      </c>
    </row>
    <row r="11216" spans="1:6" x14ac:dyDescent="0.3">
      <c r="A11216" s="299" t="s">
        <v>496</v>
      </c>
      <c r="B11216" s="300">
        <v>37</v>
      </c>
      <c r="C11216" s="299" t="s">
        <v>92</v>
      </c>
      <c r="D11216" s="299" t="s">
        <v>58</v>
      </c>
      <c r="E11216" s="302">
        <v>0.99999999999999956</v>
      </c>
      <c r="F11216" s="299" t="s">
        <v>187</v>
      </c>
    </row>
    <row r="11217" spans="1:6" x14ac:dyDescent="0.3">
      <c r="A11217" s="299" t="s">
        <v>496</v>
      </c>
      <c r="B11217" s="300">
        <v>37</v>
      </c>
      <c r="C11217" s="299" t="s">
        <v>92</v>
      </c>
      <c r="D11217" s="299" t="s">
        <v>58</v>
      </c>
      <c r="E11217" s="302">
        <v>3.0000000000000004</v>
      </c>
      <c r="F11217" s="299" t="s">
        <v>77</v>
      </c>
    </row>
    <row r="11218" spans="1:6" x14ac:dyDescent="0.3">
      <c r="A11218" s="299" t="s">
        <v>496</v>
      </c>
      <c r="B11218" s="300">
        <v>37</v>
      </c>
      <c r="C11218" s="299" t="s">
        <v>92</v>
      </c>
      <c r="D11218" s="299" t="s">
        <v>59</v>
      </c>
      <c r="E11218" s="302">
        <v>26</v>
      </c>
      <c r="F11218" s="299" t="s">
        <v>187</v>
      </c>
    </row>
    <row r="11219" spans="1:6" x14ac:dyDescent="0.3">
      <c r="A11219" s="299" t="s">
        <v>496</v>
      </c>
      <c r="B11219" s="300">
        <v>37</v>
      </c>
      <c r="C11219" s="299" t="s">
        <v>92</v>
      </c>
      <c r="D11219" s="299" t="s">
        <v>59</v>
      </c>
      <c r="E11219" s="302">
        <v>75.89473684210526</v>
      </c>
      <c r="F11219" s="299" t="s">
        <v>77</v>
      </c>
    </row>
    <row r="11220" spans="1:6" x14ac:dyDescent="0.3">
      <c r="A11220" s="299" t="s">
        <v>496</v>
      </c>
      <c r="B11220" s="300">
        <v>37</v>
      </c>
      <c r="C11220" s="299" t="s">
        <v>92</v>
      </c>
      <c r="D11220" s="299" t="s">
        <v>60</v>
      </c>
      <c r="E11220" s="302">
        <v>9.4210526315789469</v>
      </c>
      <c r="F11220" s="299" t="s">
        <v>187</v>
      </c>
    </row>
    <row r="11221" spans="1:6" x14ac:dyDescent="0.3">
      <c r="A11221" s="299" t="s">
        <v>496</v>
      </c>
      <c r="B11221" s="300">
        <v>37</v>
      </c>
      <c r="C11221" s="299" t="s">
        <v>92</v>
      </c>
      <c r="D11221" s="299" t="s">
        <v>60</v>
      </c>
      <c r="E11221" s="302">
        <v>119.36842105263159</v>
      </c>
      <c r="F11221" s="299" t="s">
        <v>77</v>
      </c>
    </row>
    <row r="11222" spans="1:6" x14ac:dyDescent="0.3">
      <c r="A11222" s="299" t="s">
        <v>496</v>
      </c>
      <c r="B11222" s="300">
        <v>37</v>
      </c>
      <c r="C11222" s="299" t="s">
        <v>92</v>
      </c>
      <c r="D11222" s="299" t="s">
        <v>61</v>
      </c>
      <c r="E11222" s="302">
        <v>63.26315789473685</v>
      </c>
      <c r="F11222" s="299" t="s">
        <v>77</v>
      </c>
    </row>
    <row r="11223" spans="1:6" x14ac:dyDescent="0.3">
      <c r="A11223" s="299" t="s">
        <v>496</v>
      </c>
      <c r="B11223" s="300">
        <v>37</v>
      </c>
      <c r="C11223" s="299" t="s">
        <v>92</v>
      </c>
      <c r="D11223" s="299" t="s">
        <v>62</v>
      </c>
      <c r="E11223" s="302">
        <v>20.000000000000004</v>
      </c>
      <c r="F11223" s="299" t="s">
        <v>187</v>
      </c>
    </row>
    <row r="11224" spans="1:6" x14ac:dyDescent="0.3">
      <c r="A11224" s="299" t="s">
        <v>496</v>
      </c>
      <c r="B11224" s="300">
        <v>37</v>
      </c>
      <c r="C11224" s="299" t="s">
        <v>92</v>
      </c>
      <c r="D11224" s="299" t="s">
        <v>62</v>
      </c>
      <c r="E11224" s="302">
        <v>118.26315789473689</v>
      </c>
      <c r="F11224" s="299" t="s">
        <v>77</v>
      </c>
    </row>
    <row r="11225" spans="1:6" x14ac:dyDescent="0.3">
      <c r="A11225" s="299" t="s">
        <v>496</v>
      </c>
      <c r="B11225" s="300">
        <v>37</v>
      </c>
      <c r="C11225" s="299" t="s">
        <v>92</v>
      </c>
      <c r="D11225" s="299" t="s">
        <v>63</v>
      </c>
      <c r="E11225" s="302">
        <v>6.9999999999999973</v>
      </c>
      <c r="F11225" s="299" t="s">
        <v>187</v>
      </c>
    </row>
    <row r="11226" spans="1:6" x14ac:dyDescent="0.3">
      <c r="A11226" s="299" t="s">
        <v>496</v>
      </c>
      <c r="B11226" s="300">
        <v>37</v>
      </c>
      <c r="C11226" s="299" t="s">
        <v>92</v>
      </c>
      <c r="D11226" s="299" t="s">
        <v>63</v>
      </c>
      <c r="E11226" s="302">
        <v>137.26315789473699</v>
      </c>
      <c r="F11226" s="299" t="s">
        <v>77</v>
      </c>
    </row>
    <row r="11227" spans="1:6" x14ac:dyDescent="0.3">
      <c r="A11227" s="299" t="s">
        <v>496</v>
      </c>
      <c r="B11227" s="300">
        <v>37</v>
      </c>
      <c r="C11227" s="299" t="s">
        <v>92</v>
      </c>
      <c r="D11227" s="299" t="s">
        <v>64</v>
      </c>
      <c r="E11227" s="302">
        <v>3.9999999999999982</v>
      </c>
      <c r="F11227" s="299" t="s">
        <v>187</v>
      </c>
    </row>
    <row r="11228" spans="1:6" x14ac:dyDescent="0.3">
      <c r="A11228" s="299" t="s">
        <v>496</v>
      </c>
      <c r="B11228" s="300">
        <v>37</v>
      </c>
      <c r="C11228" s="299" t="s">
        <v>92</v>
      </c>
      <c r="D11228" s="299" t="s">
        <v>64</v>
      </c>
      <c r="E11228" s="302">
        <v>36.210526315789473</v>
      </c>
      <c r="F11228" s="299" t="s">
        <v>77</v>
      </c>
    </row>
    <row r="11229" spans="1:6" x14ac:dyDescent="0.3">
      <c r="A11229" s="299" t="s">
        <v>496</v>
      </c>
      <c r="B11229" s="300">
        <v>37</v>
      </c>
      <c r="C11229" s="299" t="s">
        <v>92</v>
      </c>
      <c r="D11229" s="299" t="s">
        <v>65</v>
      </c>
      <c r="E11229" s="302">
        <v>17.578947368421055</v>
      </c>
      <c r="F11229" s="299" t="s">
        <v>187</v>
      </c>
    </row>
    <row r="11230" spans="1:6" x14ac:dyDescent="0.3">
      <c r="A11230" s="299" t="s">
        <v>496</v>
      </c>
      <c r="B11230" s="300">
        <v>37</v>
      </c>
      <c r="C11230" s="299" t="s">
        <v>92</v>
      </c>
      <c r="D11230" s="299" t="s">
        <v>65</v>
      </c>
      <c r="E11230" s="302">
        <v>23.526315789473692</v>
      </c>
      <c r="F11230" s="299" t="s">
        <v>77</v>
      </c>
    </row>
    <row r="11231" spans="1:6" x14ac:dyDescent="0.3">
      <c r="A11231" s="299" t="s">
        <v>496</v>
      </c>
      <c r="B11231" s="300">
        <v>37</v>
      </c>
      <c r="C11231" s="299" t="s">
        <v>92</v>
      </c>
      <c r="D11231" s="299" t="s">
        <v>67</v>
      </c>
      <c r="E11231" s="302">
        <v>0.99999999999999956</v>
      </c>
      <c r="F11231" s="299" t="s">
        <v>77</v>
      </c>
    </row>
    <row r="11232" spans="1:6" x14ac:dyDescent="0.3">
      <c r="A11232" s="299" t="s">
        <v>496</v>
      </c>
      <c r="B11232" s="300">
        <v>38</v>
      </c>
      <c r="C11232" s="299" t="s">
        <v>91</v>
      </c>
      <c r="D11232" s="299" t="s">
        <v>47</v>
      </c>
      <c r="E11232" s="302">
        <v>33.736842105263158</v>
      </c>
      <c r="F11232" s="299" t="s">
        <v>187</v>
      </c>
    </row>
    <row r="11233" spans="1:6" x14ac:dyDescent="0.3">
      <c r="A11233" s="299" t="s">
        <v>496</v>
      </c>
      <c r="B11233" s="300">
        <v>38</v>
      </c>
      <c r="C11233" s="299" t="s">
        <v>91</v>
      </c>
      <c r="D11233" s="299" t="s">
        <v>47</v>
      </c>
      <c r="E11233" s="302">
        <v>1.9999999999999991</v>
      </c>
      <c r="F11233" s="299" t="s">
        <v>81</v>
      </c>
    </row>
    <row r="11234" spans="1:6" x14ac:dyDescent="0.3">
      <c r="A11234" s="299" t="s">
        <v>496</v>
      </c>
      <c r="B11234" s="300">
        <v>38</v>
      </c>
      <c r="C11234" s="299" t="s">
        <v>91</v>
      </c>
      <c r="D11234" s="299" t="s">
        <v>47</v>
      </c>
      <c r="E11234" s="302">
        <v>40.05263157894737</v>
      </c>
      <c r="F11234" s="299" t="s">
        <v>80</v>
      </c>
    </row>
    <row r="11235" spans="1:6" x14ac:dyDescent="0.3">
      <c r="A11235" s="299" t="s">
        <v>496</v>
      </c>
      <c r="B11235" s="300">
        <v>38</v>
      </c>
      <c r="C11235" s="299" t="s">
        <v>91</v>
      </c>
      <c r="D11235" s="299" t="s">
        <v>47</v>
      </c>
      <c r="E11235" s="302">
        <v>26.05263157894737</v>
      </c>
      <c r="F11235" s="299" t="s">
        <v>188</v>
      </c>
    </row>
    <row r="11236" spans="1:6" x14ac:dyDescent="0.3">
      <c r="A11236" s="299" t="s">
        <v>496</v>
      </c>
      <c r="B11236" s="300">
        <v>38</v>
      </c>
      <c r="C11236" s="299" t="s">
        <v>91</v>
      </c>
      <c r="D11236" s="299" t="s">
        <v>47</v>
      </c>
      <c r="E11236" s="302">
        <v>111.68421052631578</v>
      </c>
      <c r="F11236" s="299" t="s">
        <v>77</v>
      </c>
    </row>
    <row r="11237" spans="1:6" x14ac:dyDescent="0.3">
      <c r="A11237" s="299" t="s">
        <v>496</v>
      </c>
      <c r="B11237" s="300">
        <v>38</v>
      </c>
      <c r="C11237" s="299" t="s">
        <v>91</v>
      </c>
      <c r="D11237" s="299" t="s">
        <v>48</v>
      </c>
      <c r="E11237" s="302">
        <v>0.99999999999999956</v>
      </c>
      <c r="F11237" s="299" t="s">
        <v>187</v>
      </c>
    </row>
    <row r="11238" spans="1:6" x14ac:dyDescent="0.3">
      <c r="A11238" s="299" t="s">
        <v>496</v>
      </c>
      <c r="B11238" s="300">
        <v>38</v>
      </c>
      <c r="C11238" s="299" t="s">
        <v>91</v>
      </c>
      <c r="D11238" s="299" t="s">
        <v>48</v>
      </c>
      <c r="E11238" s="302">
        <v>6.2631578947368434</v>
      </c>
      <c r="F11238" s="299" t="s">
        <v>77</v>
      </c>
    </row>
    <row r="11239" spans="1:6" x14ac:dyDescent="0.3">
      <c r="A11239" s="299" t="s">
        <v>496</v>
      </c>
      <c r="B11239" s="300">
        <v>38</v>
      </c>
      <c r="C11239" s="299" t="s">
        <v>91</v>
      </c>
      <c r="D11239" s="299" t="s">
        <v>49</v>
      </c>
      <c r="E11239" s="302">
        <v>140.84210526315789</v>
      </c>
      <c r="F11239" s="299" t="s">
        <v>187</v>
      </c>
    </row>
    <row r="11240" spans="1:6" x14ac:dyDescent="0.3">
      <c r="A11240" s="299" t="s">
        <v>496</v>
      </c>
      <c r="B11240" s="300">
        <v>38</v>
      </c>
      <c r="C11240" s="299" t="s">
        <v>91</v>
      </c>
      <c r="D11240" s="299" t="s">
        <v>49</v>
      </c>
      <c r="E11240" s="302">
        <v>586.15789473684208</v>
      </c>
      <c r="F11240" s="299" t="s">
        <v>77</v>
      </c>
    </row>
    <row r="11241" spans="1:6" x14ac:dyDescent="0.3">
      <c r="A11241" s="299" t="s">
        <v>496</v>
      </c>
      <c r="B11241" s="300">
        <v>38</v>
      </c>
      <c r="C11241" s="299" t="s">
        <v>91</v>
      </c>
      <c r="D11241" s="299" t="s">
        <v>50</v>
      </c>
      <c r="E11241" s="302">
        <v>5.9473684210526327</v>
      </c>
      <c r="F11241" s="299" t="s">
        <v>77</v>
      </c>
    </row>
    <row r="11242" spans="1:6" x14ac:dyDescent="0.3">
      <c r="A11242" s="299" t="s">
        <v>496</v>
      </c>
      <c r="B11242" s="300">
        <v>38</v>
      </c>
      <c r="C11242" s="299" t="s">
        <v>91</v>
      </c>
      <c r="D11242" s="299" t="s">
        <v>51</v>
      </c>
      <c r="E11242" s="302">
        <v>1.9999999999999991</v>
      </c>
      <c r="F11242" s="299" t="s">
        <v>187</v>
      </c>
    </row>
    <row r="11243" spans="1:6" x14ac:dyDescent="0.3">
      <c r="A11243" s="299" t="s">
        <v>496</v>
      </c>
      <c r="B11243" s="300">
        <v>38</v>
      </c>
      <c r="C11243" s="299" t="s">
        <v>91</v>
      </c>
      <c r="D11243" s="299" t="s">
        <v>51</v>
      </c>
      <c r="E11243" s="302">
        <v>66.684210526315795</v>
      </c>
      <c r="F11243" s="299" t="s">
        <v>77</v>
      </c>
    </row>
    <row r="11244" spans="1:6" x14ac:dyDescent="0.3">
      <c r="A11244" s="299" t="s">
        <v>496</v>
      </c>
      <c r="B11244" s="300">
        <v>38</v>
      </c>
      <c r="C11244" s="299" t="s">
        <v>91</v>
      </c>
      <c r="D11244" s="299" t="s">
        <v>52</v>
      </c>
      <c r="E11244" s="302">
        <v>613.57894736842115</v>
      </c>
      <c r="F11244" s="299" t="s">
        <v>187</v>
      </c>
    </row>
    <row r="11245" spans="1:6" x14ac:dyDescent="0.3">
      <c r="A11245" s="299" t="s">
        <v>496</v>
      </c>
      <c r="B11245" s="300">
        <v>38</v>
      </c>
      <c r="C11245" s="299" t="s">
        <v>91</v>
      </c>
      <c r="D11245" s="299" t="s">
        <v>52</v>
      </c>
      <c r="E11245" s="302">
        <v>1630.473684210526</v>
      </c>
      <c r="F11245" s="299" t="s">
        <v>77</v>
      </c>
    </row>
    <row r="11246" spans="1:6" x14ac:dyDescent="0.3">
      <c r="A11246" s="299" t="s">
        <v>496</v>
      </c>
      <c r="B11246" s="300">
        <v>38</v>
      </c>
      <c r="C11246" s="299" t="s">
        <v>91</v>
      </c>
      <c r="D11246" s="299" t="s">
        <v>53</v>
      </c>
      <c r="E11246" s="302">
        <v>1458.2631578947369</v>
      </c>
      <c r="F11246" s="299" t="s">
        <v>187</v>
      </c>
    </row>
    <row r="11247" spans="1:6" x14ac:dyDescent="0.3">
      <c r="A11247" s="299" t="s">
        <v>496</v>
      </c>
      <c r="B11247" s="300">
        <v>38</v>
      </c>
      <c r="C11247" s="299" t="s">
        <v>91</v>
      </c>
      <c r="D11247" s="299" t="s">
        <v>53</v>
      </c>
      <c r="E11247" s="302">
        <v>0.99999999999999956</v>
      </c>
      <c r="F11247" s="299" t="s">
        <v>80</v>
      </c>
    </row>
    <row r="11248" spans="1:6" x14ac:dyDescent="0.3">
      <c r="A11248" s="299" t="s">
        <v>496</v>
      </c>
      <c r="B11248" s="300">
        <v>38</v>
      </c>
      <c r="C11248" s="299" t="s">
        <v>91</v>
      </c>
      <c r="D11248" s="299" t="s">
        <v>53</v>
      </c>
      <c r="E11248" s="302">
        <v>3673.157894736843</v>
      </c>
      <c r="F11248" s="299" t="s">
        <v>77</v>
      </c>
    </row>
    <row r="11249" spans="1:6" x14ac:dyDescent="0.3">
      <c r="A11249" s="299" t="s">
        <v>496</v>
      </c>
      <c r="B11249" s="300">
        <v>38</v>
      </c>
      <c r="C11249" s="299" t="s">
        <v>91</v>
      </c>
      <c r="D11249" s="299" t="s">
        <v>54</v>
      </c>
      <c r="E11249" s="302">
        <v>247.47368421052633</v>
      </c>
      <c r="F11249" s="299" t="s">
        <v>187</v>
      </c>
    </row>
    <row r="11250" spans="1:6" x14ac:dyDescent="0.3">
      <c r="A11250" s="299" t="s">
        <v>496</v>
      </c>
      <c r="B11250" s="300">
        <v>38</v>
      </c>
      <c r="C11250" s="299" t="s">
        <v>91</v>
      </c>
      <c r="D11250" s="299" t="s">
        <v>54</v>
      </c>
      <c r="E11250" s="302">
        <v>12.000000000000002</v>
      </c>
      <c r="F11250" s="299" t="s">
        <v>81</v>
      </c>
    </row>
    <row r="11251" spans="1:6" x14ac:dyDescent="0.3">
      <c r="A11251" s="299" t="s">
        <v>496</v>
      </c>
      <c r="B11251" s="300">
        <v>38</v>
      </c>
      <c r="C11251" s="299" t="s">
        <v>91</v>
      </c>
      <c r="D11251" s="299" t="s">
        <v>54</v>
      </c>
      <c r="E11251" s="302">
        <v>39.157894736842117</v>
      </c>
      <c r="F11251" s="299" t="s">
        <v>80</v>
      </c>
    </row>
    <row r="11252" spans="1:6" x14ac:dyDescent="0.3">
      <c r="A11252" s="299" t="s">
        <v>496</v>
      </c>
      <c r="B11252" s="300">
        <v>38</v>
      </c>
      <c r="C11252" s="299" t="s">
        <v>91</v>
      </c>
      <c r="D11252" s="299" t="s">
        <v>54</v>
      </c>
      <c r="E11252" s="302">
        <v>609.26315789473688</v>
      </c>
      <c r="F11252" s="299" t="s">
        <v>77</v>
      </c>
    </row>
    <row r="11253" spans="1:6" x14ac:dyDescent="0.3">
      <c r="A11253" s="299" t="s">
        <v>496</v>
      </c>
      <c r="B11253" s="300">
        <v>38</v>
      </c>
      <c r="C11253" s="299" t="s">
        <v>91</v>
      </c>
      <c r="D11253" s="299" t="s">
        <v>55</v>
      </c>
      <c r="E11253" s="302">
        <v>1342.105263157895</v>
      </c>
      <c r="F11253" s="299" t="s">
        <v>187</v>
      </c>
    </row>
    <row r="11254" spans="1:6" x14ac:dyDescent="0.3">
      <c r="A11254" s="299" t="s">
        <v>496</v>
      </c>
      <c r="B11254" s="300">
        <v>38</v>
      </c>
      <c r="C11254" s="299" t="s">
        <v>91</v>
      </c>
      <c r="D11254" s="299" t="s">
        <v>55</v>
      </c>
      <c r="E11254" s="302">
        <v>10765.578947368422</v>
      </c>
      <c r="F11254" s="299" t="s">
        <v>77</v>
      </c>
    </row>
    <row r="11255" spans="1:6" x14ac:dyDescent="0.3">
      <c r="A11255" s="299" t="s">
        <v>496</v>
      </c>
      <c r="B11255" s="300">
        <v>38</v>
      </c>
      <c r="C11255" s="299" t="s">
        <v>91</v>
      </c>
      <c r="D11255" s="299" t="s">
        <v>56</v>
      </c>
      <c r="E11255" s="302">
        <v>183.26315789473682</v>
      </c>
      <c r="F11255" s="299" t="s">
        <v>187</v>
      </c>
    </row>
    <row r="11256" spans="1:6" x14ac:dyDescent="0.3">
      <c r="A11256" s="299" t="s">
        <v>496</v>
      </c>
      <c r="B11256" s="300">
        <v>38</v>
      </c>
      <c r="C11256" s="299" t="s">
        <v>91</v>
      </c>
      <c r="D11256" s="299" t="s">
        <v>56</v>
      </c>
      <c r="E11256" s="302">
        <v>285.63157894736844</v>
      </c>
      <c r="F11256" s="299" t="s">
        <v>77</v>
      </c>
    </row>
    <row r="11257" spans="1:6" x14ac:dyDescent="0.3">
      <c r="A11257" s="299" t="s">
        <v>496</v>
      </c>
      <c r="B11257" s="300">
        <v>38</v>
      </c>
      <c r="C11257" s="299" t="s">
        <v>91</v>
      </c>
      <c r="D11257" s="299" t="s">
        <v>57</v>
      </c>
      <c r="E11257" s="302">
        <v>62.842105263157904</v>
      </c>
      <c r="F11257" s="299" t="s">
        <v>187</v>
      </c>
    </row>
    <row r="11258" spans="1:6" x14ac:dyDescent="0.3">
      <c r="A11258" s="299" t="s">
        <v>496</v>
      </c>
      <c r="B11258" s="300">
        <v>38</v>
      </c>
      <c r="C11258" s="299" t="s">
        <v>91</v>
      </c>
      <c r="D11258" s="299" t="s">
        <v>57</v>
      </c>
      <c r="E11258" s="302">
        <v>52.210526315789473</v>
      </c>
      <c r="F11258" s="299" t="s">
        <v>77</v>
      </c>
    </row>
    <row r="11259" spans="1:6" x14ac:dyDescent="0.3">
      <c r="A11259" s="299" t="s">
        <v>496</v>
      </c>
      <c r="B11259" s="300">
        <v>38</v>
      </c>
      <c r="C11259" s="299" t="s">
        <v>91</v>
      </c>
      <c r="D11259" s="299" t="s">
        <v>58</v>
      </c>
      <c r="E11259" s="302">
        <v>228.63157894736841</v>
      </c>
      <c r="F11259" s="299" t="s">
        <v>187</v>
      </c>
    </row>
    <row r="11260" spans="1:6" x14ac:dyDescent="0.3">
      <c r="A11260" s="299" t="s">
        <v>496</v>
      </c>
      <c r="B11260" s="300">
        <v>38</v>
      </c>
      <c r="C11260" s="299" t="s">
        <v>91</v>
      </c>
      <c r="D11260" s="299" t="s">
        <v>58</v>
      </c>
      <c r="E11260" s="302">
        <v>259.8421052631578</v>
      </c>
      <c r="F11260" s="299" t="s">
        <v>77</v>
      </c>
    </row>
    <row r="11261" spans="1:6" x14ac:dyDescent="0.3">
      <c r="A11261" s="299" t="s">
        <v>496</v>
      </c>
      <c r="B11261" s="300">
        <v>38</v>
      </c>
      <c r="C11261" s="299" t="s">
        <v>91</v>
      </c>
      <c r="D11261" s="299" t="s">
        <v>59</v>
      </c>
      <c r="E11261" s="302">
        <v>314.21052631578948</v>
      </c>
      <c r="F11261" s="299" t="s">
        <v>187</v>
      </c>
    </row>
    <row r="11262" spans="1:6" x14ac:dyDescent="0.3">
      <c r="A11262" s="299" t="s">
        <v>496</v>
      </c>
      <c r="B11262" s="300">
        <v>38</v>
      </c>
      <c r="C11262" s="299" t="s">
        <v>91</v>
      </c>
      <c r="D11262" s="299" t="s">
        <v>59</v>
      </c>
      <c r="E11262" s="302">
        <v>311.5789473684211</v>
      </c>
      <c r="F11262" s="299" t="s">
        <v>77</v>
      </c>
    </row>
    <row r="11263" spans="1:6" x14ac:dyDescent="0.3">
      <c r="A11263" s="299" t="s">
        <v>496</v>
      </c>
      <c r="B11263" s="300">
        <v>38</v>
      </c>
      <c r="C11263" s="299" t="s">
        <v>91</v>
      </c>
      <c r="D11263" s="299" t="s">
        <v>60</v>
      </c>
      <c r="E11263" s="302">
        <v>474.42105263157902</v>
      </c>
      <c r="F11263" s="299" t="s">
        <v>187</v>
      </c>
    </row>
    <row r="11264" spans="1:6" x14ac:dyDescent="0.3">
      <c r="A11264" s="299" t="s">
        <v>496</v>
      </c>
      <c r="B11264" s="300">
        <v>38</v>
      </c>
      <c r="C11264" s="299" t="s">
        <v>91</v>
      </c>
      <c r="D11264" s="299" t="s">
        <v>60</v>
      </c>
      <c r="E11264" s="302">
        <v>2045.7368421052633</v>
      </c>
      <c r="F11264" s="299" t="s">
        <v>77</v>
      </c>
    </row>
    <row r="11265" spans="1:6" x14ac:dyDescent="0.3">
      <c r="A11265" s="299" t="s">
        <v>496</v>
      </c>
      <c r="B11265" s="300">
        <v>38</v>
      </c>
      <c r="C11265" s="299" t="s">
        <v>91</v>
      </c>
      <c r="D11265" s="299" t="s">
        <v>61</v>
      </c>
      <c r="E11265" s="302">
        <v>0.99999999999999956</v>
      </c>
      <c r="F11265" s="299" t="s">
        <v>187</v>
      </c>
    </row>
    <row r="11266" spans="1:6" x14ac:dyDescent="0.3">
      <c r="A11266" s="299" t="s">
        <v>496</v>
      </c>
      <c r="B11266" s="300">
        <v>38</v>
      </c>
      <c r="C11266" s="299" t="s">
        <v>91</v>
      </c>
      <c r="D11266" s="299" t="s">
        <v>61</v>
      </c>
      <c r="E11266" s="302">
        <v>243.42105263157893</v>
      </c>
      <c r="F11266" s="299" t="s">
        <v>77</v>
      </c>
    </row>
    <row r="11267" spans="1:6" x14ac:dyDescent="0.3">
      <c r="A11267" s="299" t="s">
        <v>496</v>
      </c>
      <c r="B11267" s="300">
        <v>38</v>
      </c>
      <c r="C11267" s="299" t="s">
        <v>91</v>
      </c>
      <c r="D11267" s="299" t="s">
        <v>62</v>
      </c>
      <c r="E11267" s="302">
        <v>207.10526315789471</v>
      </c>
      <c r="F11267" s="299" t="s">
        <v>187</v>
      </c>
    </row>
    <row r="11268" spans="1:6" x14ac:dyDescent="0.3">
      <c r="A11268" s="299" t="s">
        <v>496</v>
      </c>
      <c r="B11268" s="300">
        <v>38</v>
      </c>
      <c r="C11268" s="299" t="s">
        <v>91</v>
      </c>
      <c r="D11268" s="299" t="s">
        <v>62</v>
      </c>
      <c r="E11268" s="302">
        <v>405.78947368421052</v>
      </c>
      <c r="F11268" s="299" t="s">
        <v>77</v>
      </c>
    </row>
    <row r="11269" spans="1:6" x14ac:dyDescent="0.3">
      <c r="A11269" s="299" t="s">
        <v>496</v>
      </c>
      <c r="B11269" s="300">
        <v>38</v>
      </c>
      <c r="C11269" s="299" t="s">
        <v>91</v>
      </c>
      <c r="D11269" s="299" t="s">
        <v>63</v>
      </c>
      <c r="E11269" s="302">
        <v>106.3684210526316</v>
      </c>
      <c r="F11269" s="299" t="s">
        <v>187</v>
      </c>
    </row>
    <row r="11270" spans="1:6" x14ac:dyDescent="0.3">
      <c r="A11270" s="299" t="s">
        <v>496</v>
      </c>
      <c r="B11270" s="300">
        <v>38</v>
      </c>
      <c r="C11270" s="299" t="s">
        <v>91</v>
      </c>
      <c r="D11270" s="299" t="s">
        <v>63</v>
      </c>
      <c r="E11270" s="302">
        <v>1171.1578947368419</v>
      </c>
      <c r="F11270" s="299" t="s">
        <v>77</v>
      </c>
    </row>
    <row r="11271" spans="1:6" x14ac:dyDescent="0.3">
      <c r="A11271" s="299" t="s">
        <v>496</v>
      </c>
      <c r="B11271" s="300">
        <v>38</v>
      </c>
      <c r="C11271" s="299" t="s">
        <v>91</v>
      </c>
      <c r="D11271" s="299" t="s">
        <v>64</v>
      </c>
      <c r="E11271" s="302">
        <v>217.21052631578954</v>
      </c>
      <c r="F11271" s="299" t="s">
        <v>187</v>
      </c>
    </row>
    <row r="11272" spans="1:6" x14ac:dyDescent="0.3">
      <c r="A11272" s="299" t="s">
        <v>496</v>
      </c>
      <c r="B11272" s="300">
        <v>38</v>
      </c>
      <c r="C11272" s="299" t="s">
        <v>91</v>
      </c>
      <c r="D11272" s="299" t="s">
        <v>64</v>
      </c>
      <c r="E11272" s="302">
        <v>5.6315789473684221</v>
      </c>
      <c r="F11272" s="299" t="s">
        <v>80</v>
      </c>
    </row>
    <row r="11273" spans="1:6" x14ac:dyDescent="0.3">
      <c r="A11273" s="299" t="s">
        <v>496</v>
      </c>
      <c r="B11273" s="300">
        <v>38</v>
      </c>
      <c r="C11273" s="299" t="s">
        <v>91</v>
      </c>
      <c r="D11273" s="299" t="s">
        <v>64</v>
      </c>
      <c r="E11273" s="302">
        <v>569</v>
      </c>
      <c r="F11273" s="299" t="s">
        <v>77</v>
      </c>
    </row>
    <row r="11274" spans="1:6" x14ac:dyDescent="0.3">
      <c r="A11274" s="299" t="s">
        <v>496</v>
      </c>
      <c r="B11274" s="300">
        <v>38</v>
      </c>
      <c r="C11274" s="299" t="s">
        <v>91</v>
      </c>
      <c r="D11274" s="299" t="s">
        <v>65</v>
      </c>
      <c r="E11274" s="302">
        <v>647.84210526315792</v>
      </c>
      <c r="F11274" s="299" t="s">
        <v>187</v>
      </c>
    </row>
    <row r="11275" spans="1:6" x14ac:dyDescent="0.3">
      <c r="A11275" s="299" t="s">
        <v>496</v>
      </c>
      <c r="B11275" s="300">
        <v>38</v>
      </c>
      <c r="C11275" s="299" t="s">
        <v>91</v>
      </c>
      <c r="D11275" s="299" t="s">
        <v>65</v>
      </c>
      <c r="E11275" s="302">
        <v>0.99999999999999956</v>
      </c>
      <c r="F11275" s="299" t="s">
        <v>80</v>
      </c>
    </row>
    <row r="11276" spans="1:6" x14ac:dyDescent="0.3">
      <c r="A11276" s="299" t="s">
        <v>496</v>
      </c>
      <c r="B11276" s="300">
        <v>38</v>
      </c>
      <c r="C11276" s="299" t="s">
        <v>91</v>
      </c>
      <c r="D11276" s="299" t="s">
        <v>65</v>
      </c>
      <c r="E11276" s="302">
        <v>851.05263157894728</v>
      </c>
      <c r="F11276" s="299" t="s">
        <v>77</v>
      </c>
    </row>
    <row r="11277" spans="1:6" x14ac:dyDescent="0.3">
      <c r="A11277" s="299" t="s">
        <v>496</v>
      </c>
      <c r="B11277" s="300">
        <v>38</v>
      </c>
      <c r="C11277" s="299" t="s">
        <v>91</v>
      </c>
      <c r="D11277" s="299" t="s">
        <v>67</v>
      </c>
      <c r="E11277" s="302">
        <v>1.9999999999999991</v>
      </c>
      <c r="F11277" s="299" t="s">
        <v>187</v>
      </c>
    </row>
    <row r="11278" spans="1:6" x14ac:dyDescent="0.3">
      <c r="A11278" s="299" t="s">
        <v>496</v>
      </c>
      <c r="B11278" s="300">
        <v>38</v>
      </c>
      <c r="C11278" s="299" t="s">
        <v>91</v>
      </c>
      <c r="D11278" s="299" t="s">
        <v>67</v>
      </c>
      <c r="E11278" s="302">
        <v>51.789473684210527</v>
      </c>
      <c r="F11278" s="299" t="s">
        <v>77</v>
      </c>
    </row>
    <row r="11279" spans="1:6" x14ac:dyDescent="0.3">
      <c r="A11279" s="299" t="s">
        <v>496</v>
      </c>
      <c r="B11279" s="300">
        <v>38</v>
      </c>
      <c r="C11279" s="299" t="s">
        <v>92</v>
      </c>
      <c r="D11279" s="299" t="s">
        <v>47</v>
      </c>
      <c r="E11279" s="302">
        <v>57.894736842105281</v>
      </c>
      <c r="F11279" s="299" t="s">
        <v>187</v>
      </c>
    </row>
    <row r="11280" spans="1:6" x14ac:dyDescent="0.3">
      <c r="A11280" s="299" t="s">
        <v>496</v>
      </c>
      <c r="B11280" s="300">
        <v>38</v>
      </c>
      <c r="C11280" s="299" t="s">
        <v>92</v>
      </c>
      <c r="D11280" s="299" t="s">
        <v>47</v>
      </c>
      <c r="E11280" s="302">
        <v>1.9999999999999991</v>
      </c>
      <c r="F11280" s="299" t="s">
        <v>81</v>
      </c>
    </row>
    <row r="11281" spans="1:6" x14ac:dyDescent="0.3">
      <c r="A11281" s="299" t="s">
        <v>496</v>
      </c>
      <c r="B11281" s="300">
        <v>38</v>
      </c>
      <c r="C11281" s="299" t="s">
        <v>92</v>
      </c>
      <c r="D11281" s="299" t="s">
        <v>47</v>
      </c>
      <c r="E11281" s="302">
        <v>0.99999999999999956</v>
      </c>
      <c r="F11281" s="299" t="s">
        <v>80</v>
      </c>
    </row>
    <row r="11282" spans="1:6" x14ac:dyDescent="0.3">
      <c r="A11282" s="299" t="s">
        <v>496</v>
      </c>
      <c r="B11282" s="300">
        <v>38</v>
      </c>
      <c r="C11282" s="299" t="s">
        <v>92</v>
      </c>
      <c r="D11282" s="299" t="s">
        <v>47</v>
      </c>
      <c r="E11282" s="302">
        <v>50.999999999999979</v>
      </c>
      <c r="F11282" s="299" t="s">
        <v>188</v>
      </c>
    </row>
    <row r="11283" spans="1:6" x14ac:dyDescent="0.3">
      <c r="A11283" s="299" t="s">
        <v>496</v>
      </c>
      <c r="B11283" s="300">
        <v>38</v>
      </c>
      <c r="C11283" s="299" t="s">
        <v>92</v>
      </c>
      <c r="D11283" s="299" t="s">
        <v>47</v>
      </c>
      <c r="E11283" s="302">
        <v>35</v>
      </c>
      <c r="F11283" s="299" t="s">
        <v>77</v>
      </c>
    </row>
    <row r="11284" spans="1:6" x14ac:dyDescent="0.3">
      <c r="A11284" s="299" t="s">
        <v>496</v>
      </c>
      <c r="B11284" s="300">
        <v>38</v>
      </c>
      <c r="C11284" s="299" t="s">
        <v>92</v>
      </c>
      <c r="D11284" s="299" t="s">
        <v>48</v>
      </c>
      <c r="E11284" s="302">
        <v>3.9999999999999982</v>
      </c>
      <c r="F11284" s="299" t="s">
        <v>187</v>
      </c>
    </row>
    <row r="11285" spans="1:6" x14ac:dyDescent="0.3">
      <c r="A11285" s="299" t="s">
        <v>496</v>
      </c>
      <c r="B11285" s="300">
        <v>38</v>
      </c>
      <c r="C11285" s="299" t="s">
        <v>92</v>
      </c>
      <c r="D11285" s="299" t="s">
        <v>49</v>
      </c>
      <c r="E11285" s="302">
        <v>351.47368421052636</v>
      </c>
      <c r="F11285" s="299" t="s">
        <v>187</v>
      </c>
    </row>
    <row r="11286" spans="1:6" x14ac:dyDescent="0.3">
      <c r="A11286" s="299" t="s">
        <v>496</v>
      </c>
      <c r="B11286" s="300">
        <v>38</v>
      </c>
      <c r="C11286" s="299" t="s">
        <v>92</v>
      </c>
      <c r="D11286" s="299" t="s">
        <v>49</v>
      </c>
      <c r="E11286" s="302">
        <v>337.36842105263162</v>
      </c>
      <c r="F11286" s="299" t="s">
        <v>77</v>
      </c>
    </row>
    <row r="11287" spans="1:6" x14ac:dyDescent="0.3">
      <c r="A11287" s="299" t="s">
        <v>496</v>
      </c>
      <c r="B11287" s="300">
        <v>38</v>
      </c>
      <c r="C11287" s="299" t="s">
        <v>92</v>
      </c>
      <c r="D11287" s="299" t="s">
        <v>50</v>
      </c>
      <c r="E11287" s="302">
        <v>0.99999999999999956</v>
      </c>
      <c r="F11287" s="299" t="s">
        <v>187</v>
      </c>
    </row>
    <row r="11288" spans="1:6" x14ac:dyDescent="0.3">
      <c r="A11288" s="299" t="s">
        <v>496</v>
      </c>
      <c r="B11288" s="300">
        <v>38</v>
      </c>
      <c r="C11288" s="299" t="s">
        <v>92</v>
      </c>
      <c r="D11288" s="299" t="s">
        <v>50</v>
      </c>
      <c r="E11288" s="302">
        <v>5.0000000000000009</v>
      </c>
      <c r="F11288" s="299" t="s">
        <v>77</v>
      </c>
    </row>
    <row r="11289" spans="1:6" x14ac:dyDescent="0.3">
      <c r="A11289" s="299" t="s">
        <v>496</v>
      </c>
      <c r="B11289" s="300">
        <v>38</v>
      </c>
      <c r="C11289" s="299" t="s">
        <v>92</v>
      </c>
      <c r="D11289" s="299" t="s">
        <v>51</v>
      </c>
      <c r="E11289" s="302">
        <v>5.0000000000000009</v>
      </c>
      <c r="F11289" s="299" t="s">
        <v>187</v>
      </c>
    </row>
    <row r="11290" spans="1:6" x14ac:dyDescent="0.3">
      <c r="A11290" s="299" t="s">
        <v>496</v>
      </c>
      <c r="B11290" s="300">
        <v>38</v>
      </c>
      <c r="C11290" s="299" t="s">
        <v>92</v>
      </c>
      <c r="D11290" s="299" t="s">
        <v>51</v>
      </c>
      <c r="E11290" s="302">
        <v>27.526315789473674</v>
      </c>
      <c r="F11290" s="299" t="s">
        <v>77</v>
      </c>
    </row>
    <row r="11291" spans="1:6" x14ac:dyDescent="0.3">
      <c r="A11291" s="299" t="s">
        <v>496</v>
      </c>
      <c r="B11291" s="300">
        <v>38</v>
      </c>
      <c r="C11291" s="299" t="s">
        <v>92</v>
      </c>
      <c r="D11291" s="299" t="s">
        <v>52</v>
      </c>
      <c r="E11291" s="302">
        <v>1124.5263157894738</v>
      </c>
      <c r="F11291" s="299" t="s">
        <v>187</v>
      </c>
    </row>
    <row r="11292" spans="1:6" x14ac:dyDescent="0.3">
      <c r="A11292" s="299" t="s">
        <v>496</v>
      </c>
      <c r="B11292" s="300">
        <v>38</v>
      </c>
      <c r="C11292" s="299" t="s">
        <v>92</v>
      </c>
      <c r="D11292" s="299" t="s">
        <v>52</v>
      </c>
      <c r="E11292" s="302">
        <v>603.52631578947364</v>
      </c>
      <c r="F11292" s="299" t="s">
        <v>77</v>
      </c>
    </row>
    <row r="11293" spans="1:6" x14ac:dyDescent="0.3">
      <c r="A11293" s="299" t="s">
        <v>496</v>
      </c>
      <c r="B11293" s="300">
        <v>38</v>
      </c>
      <c r="C11293" s="299" t="s">
        <v>92</v>
      </c>
      <c r="D11293" s="299" t="s">
        <v>53</v>
      </c>
      <c r="E11293" s="302">
        <v>1581.3157894736844</v>
      </c>
      <c r="F11293" s="299" t="s">
        <v>187</v>
      </c>
    </row>
    <row r="11294" spans="1:6" x14ac:dyDescent="0.3">
      <c r="A11294" s="299" t="s">
        <v>496</v>
      </c>
      <c r="B11294" s="300">
        <v>38</v>
      </c>
      <c r="C11294" s="299" t="s">
        <v>92</v>
      </c>
      <c r="D11294" s="299" t="s">
        <v>53</v>
      </c>
      <c r="E11294" s="302">
        <v>2095.3684210526312</v>
      </c>
      <c r="F11294" s="299" t="s">
        <v>77</v>
      </c>
    </row>
    <row r="11295" spans="1:6" x14ac:dyDescent="0.3">
      <c r="A11295" s="299" t="s">
        <v>496</v>
      </c>
      <c r="B11295" s="300">
        <v>38</v>
      </c>
      <c r="C11295" s="299" t="s">
        <v>92</v>
      </c>
      <c r="D11295" s="299" t="s">
        <v>54</v>
      </c>
      <c r="E11295" s="302">
        <v>142</v>
      </c>
      <c r="F11295" s="299" t="s">
        <v>187</v>
      </c>
    </row>
    <row r="11296" spans="1:6" x14ac:dyDescent="0.3">
      <c r="A11296" s="299" t="s">
        <v>496</v>
      </c>
      <c r="B11296" s="300">
        <v>38</v>
      </c>
      <c r="C11296" s="299" t="s">
        <v>92</v>
      </c>
      <c r="D11296" s="299" t="s">
        <v>54</v>
      </c>
      <c r="E11296" s="302">
        <v>23.736842105263161</v>
      </c>
      <c r="F11296" s="299" t="s">
        <v>81</v>
      </c>
    </row>
    <row r="11297" spans="1:6" x14ac:dyDescent="0.3">
      <c r="A11297" s="299" t="s">
        <v>496</v>
      </c>
      <c r="B11297" s="300">
        <v>38</v>
      </c>
      <c r="C11297" s="299" t="s">
        <v>92</v>
      </c>
      <c r="D11297" s="299" t="s">
        <v>54</v>
      </c>
      <c r="E11297" s="302">
        <v>130.9473684210526</v>
      </c>
      <c r="F11297" s="299" t="s">
        <v>80</v>
      </c>
    </row>
    <row r="11298" spans="1:6" x14ac:dyDescent="0.3">
      <c r="A11298" s="299" t="s">
        <v>496</v>
      </c>
      <c r="B11298" s="300">
        <v>38</v>
      </c>
      <c r="C11298" s="299" t="s">
        <v>92</v>
      </c>
      <c r="D11298" s="299" t="s">
        <v>54</v>
      </c>
      <c r="E11298" s="302">
        <v>537.15789473684208</v>
      </c>
      <c r="F11298" s="299" t="s">
        <v>77</v>
      </c>
    </row>
    <row r="11299" spans="1:6" x14ac:dyDescent="0.3">
      <c r="A11299" s="299" t="s">
        <v>496</v>
      </c>
      <c r="B11299" s="300">
        <v>38</v>
      </c>
      <c r="C11299" s="299" t="s">
        <v>92</v>
      </c>
      <c r="D11299" s="299" t="s">
        <v>55</v>
      </c>
      <c r="E11299" s="302">
        <v>1570.3157894736846</v>
      </c>
      <c r="F11299" s="299" t="s">
        <v>187</v>
      </c>
    </row>
    <row r="11300" spans="1:6" x14ac:dyDescent="0.3">
      <c r="A11300" s="299" t="s">
        <v>496</v>
      </c>
      <c r="B11300" s="300">
        <v>38</v>
      </c>
      <c r="C11300" s="299" t="s">
        <v>92</v>
      </c>
      <c r="D11300" s="299" t="s">
        <v>55</v>
      </c>
      <c r="E11300" s="302">
        <v>7361.5263157894751</v>
      </c>
      <c r="F11300" s="299" t="s">
        <v>77</v>
      </c>
    </row>
    <row r="11301" spans="1:6" x14ac:dyDescent="0.3">
      <c r="A11301" s="299" t="s">
        <v>496</v>
      </c>
      <c r="B11301" s="300">
        <v>38</v>
      </c>
      <c r="C11301" s="299" t="s">
        <v>92</v>
      </c>
      <c r="D11301" s="299" t="s">
        <v>56</v>
      </c>
      <c r="E11301" s="302">
        <v>536.47368421052624</v>
      </c>
      <c r="F11301" s="299" t="s">
        <v>187</v>
      </c>
    </row>
    <row r="11302" spans="1:6" x14ac:dyDescent="0.3">
      <c r="A11302" s="299" t="s">
        <v>496</v>
      </c>
      <c r="B11302" s="300">
        <v>38</v>
      </c>
      <c r="C11302" s="299" t="s">
        <v>92</v>
      </c>
      <c r="D11302" s="299" t="s">
        <v>56</v>
      </c>
      <c r="E11302" s="302">
        <v>745.15789473684208</v>
      </c>
      <c r="F11302" s="299" t="s">
        <v>77</v>
      </c>
    </row>
    <row r="11303" spans="1:6" x14ac:dyDescent="0.3">
      <c r="A11303" s="299" t="s">
        <v>496</v>
      </c>
      <c r="B11303" s="300">
        <v>38</v>
      </c>
      <c r="C11303" s="299" t="s">
        <v>92</v>
      </c>
      <c r="D11303" s="299" t="s">
        <v>57</v>
      </c>
      <c r="E11303" s="302">
        <v>85.89473684210526</v>
      </c>
      <c r="F11303" s="299" t="s">
        <v>187</v>
      </c>
    </row>
    <row r="11304" spans="1:6" x14ac:dyDescent="0.3">
      <c r="A11304" s="299" t="s">
        <v>496</v>
      </c>
      <c r="B11304" s="300">
        <v>38</v>
      </c>
      <c r="C11304" s="299" t="s">
        <v>92</v>
      </c>
      <c r="D11304" s="299" t="s">
        <v>57</v>
      </c>
      <c r="E11304" s="302">
        <v>65.94736842105263</v>
      </c>
      <c r="F11304" s="299" t="s">
        <v>77</v>
      </c>
    </row>
    <row r="11305" spans="1:6" x14ac:dyDescent="0.3">
      <c r="A11305" s="299" t="s">
        <v>496</v>
      </c>
      <c r="B11305" s="300">
        <v>38</v>
      </c>
      <c r="C11305" s="299" t="s">
        <v>92</v>
      </c>
      <c r="D11305" s="299" t="s">
        <v>58</v>
      </c>
      <c r="E11305" s="302">
        <v>561.84210526315792</v>
      </c>
      <c r="F11305" s="299" t="s">
        <v>187</v>
      </c>
    </row>
    <row r="11306" spans="1:6" x14ac:dyDescent="0.3">
      <c r="A11306" s="299" t="s">
        <v>496</v>
      </c>
      <c r="B11306" s="300">
        <v>38</v>
      </c>
      <c r="C11306" s="299" t="s">
        <v>92</v>
      </c>
      <c r="D11306" s="299" t="s">
        <v>58</v>
      </c>
      <c r="E11306" s="302">
        <v>271.52631578947376</v>
      </c>
      <c r="F11306" s="299" t="s">
        <v>77</v>
      </c>
    </row>
    <row r="11307" spans="1:6" x14ac:dyDescent="0.3">
      <c r="A11307" s="299" t="s">
        <v>496</v>
      </c>
      <c r="B11307" s="300">
        <v>38</v>
      </c>
      <c r="C11307" s="299" t="s">
        <v>92</v>
      </c>
      <c r="D11307" s="299" t="s">
        <v>59</v>
      </c>
      <c r="E11307" s="302">
        <v>900.63157894736833</v>
      </c>
      <c r="F11307" s="299" t="s">
        <v>187</v>
      </c>
    </row>
    <row r="11308" spans="1:6" x14ac:dyDescent="0.3">
      <c r="A11308" s="299" t="s">
        <v>496</v>
      </c>
      <c r="B11308" s="300">
        <v>38</v>
      </c>
      <c r="C11308" s="299" t="s">
        <v>92</v>
      </c>
      <c r="D11308" s="299" t="s">
        <v>59</v>
      </c>
      <c r="E11308" s="302">
        <v>514.9473684210526</v>
      </c>
      <c r="F11308" s="299" t="s">
        <v>77</v>
      </c>
    </row>
    <row r="11309" spans="1:6" x14ac:dyDescent="0.3">
      <c r="A11309" s="299" t="s">
        <v>496</v>
      </c>
      <c r="B11309" s="300">
        <v>38</v>
      </c>
      <c r="C11309" s="299" t="s">
        <v>92</v>
      </c>
      <c r="D11309" s="299" t="s">
        <v>60</v>
      </c>
      <c r="E11309" s="302">
        <v>927.42105263157885</v>
      </c>
      <c r="F11309" s="299" t="s">
        <v>187</v>
      </c>
    </row>
    <row r="11310" spans="1:6" x14ac:dyDescent="0.3">
      <c r="A11310" s="299" t="s">
        <v>496</v>
      </c>
      <c r="B11310" s="300">
        <v>38</v>
      </c>
      <c r="C11310" s="299" t="s">
        <v>92</v>
      </c>
      <c r="D11310" s="299" t="s">
        <v>60</v>
      </c>
      <c r="E11310" s="302">
        <v>1911.5789473684215</v>
      </c>
      <c r="F11310" s="299" t="s">
        <v>77</v>
      </c>
    </row>
    <row r="11311" spans="1:6" x14ac:dyDescent="0.3">
      <c r="A11311" s="299" t="s">
        <v>496</v>
      </c>
      <c r="B11311" s="300">
        <v>38</v>
      </c>
      <c r="C11311" s="299" t="s">
        <v>92</v>
      </c>
      <c r="D11311" s="299" t="s">
        <v>61</v>
      </c>
      <c r="E11311" s="302">
        <v>3.9999999999999982</v>
      </c>
      <c r="F11311" s="299" t="s">
        <v>187</v>
      </c>
    </row>
    <row r="11312" spans="1:6" x14ac:dyDescent="0.3">
      <c r="A11312" s="299" t="s">
        <v>496</v>
      </c>
      <c r="B11312" s="300">
        <v>38</v>
      </c>
      <c r="C11312" s="299" t="s">
        <v>92</v>
      </c>
      <c r="D11312" s="299" t="s">
        <v>61</v>
      </c>
      <c r="E11312" s="302">
        <v>150.63157894736838</v>
      </c>
      <c r="F11312" s="299" t="s">
        <v>77</v>
      </c>
    </row>
    <row r="11313" spans="1:6" x14ac:dyDescent="0.3">
      <c r="A11313" s="299" t="s">
        <v>496</v>
      </c>
      <c r="B11313" s="300">
        <v>38</v>
      </c>
      <c r="C11313" s="299" t="s">
        <v>92</v>
      </c>
      <c r="D11313" s="299" t="s">
        <v>62</v>
      </c>
      <c r="E11313" s="302">
        <v>418.26315789473676</v>
      </c>
      <c r="F11313" s="299" t="s">
        <v>187</v>
      </c>
    </row>
    <row r="11314" spans="1:6" x14ac:dyDescent="0.3">
      <c r="A11314" s="299" t="s">
        <v>496</v>
      </c>
      <c r="B11314" s="300">
        <v>38</v>
      </c>
      <c r="C11314" s="299" t="s">
        <v>92</v>
      </c>
      <c r="D11314" s="299" t="s">
        <v>62</v>
      </c>
      <c r="E11314" s="302">
        <v>550.89473684210532</v>
      </c>
      <c r="F11314" s="299" t="s">
        <v>77</v>
      </c>
    </row>
    <row r="11315" spans="1:6" x14ac:dyDescent="0.3">
      <c r="A11315" s="299" t="s">
        <v>496</v>
      </c>
      <c r="B11315" s="300">
        <v>38</v>
      </c>
      <c r="C11315" s="299" t="s">
        <v>92</v>
      </c>
      <c r="D11315" s="299" t="s">
        <v>63</v>
      </c>
      <c r="E11315" s="302">
        <v>405.52631578947364</v>
      </c>
      <c r="F11315" s="299" t="s">
        <v>187</v>
      </c>
    </row>
    <row r="11316" spans="1:6" x14ac:dyDescent="0.3">
      <c r="A11316" s="299" t="s">
        <v>496</v>
      </c>
      <c r="B11316" s="300">
        <v>38</v>
      </c>
      <c r="C11316" s="299" t="s">
        <v>92</v>
      </c>
      <c r="D11316" s="299" t="s">
        <v>63</v>
      </c>
      <c r="E11316" s="302">
        <v>741.10526315789457</v>
      </c>
      <c r="F11316" s="299" t="s">
        <v>77</v>
      </c>
    </row>
    <row r="11317" spans="1:6" x14ac:dyDescent="0.3">
      <c r="A11317" s="299" t="s">
        <v>496</v>
      </c>
      <c r="B11317" s="300">
        <v>38</v>
      </c>
      <c r="C11317" s="299" t="s">
        <v>92</v>
      </c>
      <c r="D11317" s="299" t="s">
        <v>64</v>
      </c>
      <c r="E11317" s="302">
        <v>334.89473684210532</v>
      </c>
      <c r="F11317" s="299" t="s">
        <v>187</v>
      </c>
    </row>
    <row r="11318" spans="1:6" x14ac:dyDescent="0.3">
      <c r="A11318" s="299" t="s">
        <v>496</v>
      </c>
      <c r="B11318" s="300">
        <v>38</v>
      </c>
      <c r="C11318" s="299" t="s">
        <v>92</v>
      </c>
      <c r="D11318" s="299" t="s">
        <v>64</v>
      </c>
      <c r="E11318" s="302">
        <v>20.000000000000004</v>
      </c>
      <c r="F11318" s="299" t="s">
        <v>80</v>
      </c>
    </row>
    <row r="11319" spans="1:6" x14ac:dyDescent="0.3">
      <c r="A11319" s="299" t="s">
        <v>496</v>
      </c>
      <c r="B11319" s="300">
        <v>38</v>
      </c>
      <c r="C11319" s="299" t="s">
        <v>92</v>
      </c>
      <c r="D11319" s="299" t="s">
        <v>64</v>
      </c>
      <c r="E11319" s="302">
        <v>442.9473684210526</v>
      </c>
      <c r="F11319" s="299" t="s">
        <v>77</v>
      </c>
    </row>
    <row r="11320" spans="1:6" x14ac:dyDescent="0.3">
      <c r="A11320" s="299" t="s">
        <v>496</v>
      </c>
      <c r="B11320" s="300">
        <v>38</v>
      </c>
      <c r="C11320" s="299" t="s">
        <v>92</v>
      </c>
      <c r="D11320" s="299" t="s">
        <v>65</v>
      </c>
      <c r="E11320" s="302">
        <v>829.84210526315792</v>
      </c>
      <c r="F11320" s="299" t="s">
        <v>187</v>
      </c>
    </row>
    <row r="11321" spans="1:6" x14ac:dyDescent="0.3">
      <c r="A11321" s="299" t="s">
        <v>496</v>
      </c>
      <c r="B11321" s="300">
        <v>38</v>
      </c>
      <c r="C11321" s="299" t="s">
        <v>92</v>
      </c>
      <c r="D11321" s="299" t="s">
        <v>65</v>
      </c>
      <c r="E11321" s="302">
        <v>478.78947368421063</v>
      </c>
      <c r="F11321" s="299" t="s">
        <v>77</v>
      </c>
    </row>
    <row r="11322" spans="1:6" x14ac:dyDescent="0.3">
      <c r="A11322" s="299" t="s">
        <v>496</v>
      </c>
      <c r="B11322" s="300">
        <v>38</v>
      </c>
      <c r="C11322" s="299" t="s">
        <v>92</v>
      </c>
      <c r="D11322" s="299" t="s">
        <v>67</v>
      </c>
      <c r="E11322" s="302">
        <v>3.0000000000000004</v>
      </c>
      <c r="F11322" s="299" t="s">
        <v>187</v>
      </c>
    </row>
    <row r="11323" spans="1:6" x14ac:dyDescent="0.3">
      <c r="A11323" s="299" t="s">
        <v>496</v>
      </c>
      <c r="B11323" s="300">
        <v>38</v>
      </c>
      <c r="C11323" s="299" t="s">
        <v>92</v>
      </c>
      <c r="D11323" s="299" t="s">
        <v>67</v>
      </c>
      <c r="E11323" s="302">
        <v>53.684210526315802</v>
      </c>
      <c r="F11323" s="299" t="s">
        <v>77</v>
      </c>
    </row>
    <row r="11324" spans="1:6" x14ac:dyDescent="0.3">
      <c r="A11324" s="299" t="s">
        <v>496</v>
      </c>
      <c r="B11324" s="300">
        <v>38</v>
      </c>
      <c r="C11324" s="299" t="s">
        <v>92</v>
      </c>
      <c r="D11324" s="299" t="s">
        <v>66</v>
      </c>
      <c r="E11324" s="302">
        <v>2.0526315789473673</v>
      </c>
      <c r="F11324" s="299" t="s">
        <v>77</v>
      </c>
    </row>
    <row r="11325" spans="1:6" x14ac:dyDescent="0.3">
      <c r="A11325" s="299" t="s">
        <v>496</v>
      </c>
      <c r="B11325" s="300">
        <v>39</v>
      </c>
      <c r="C11325" s="299" t="s">
        <v>91</v>
      </c>
      <c r="D11325" s="299" t="s">
        <v>47</v>
      </c>
      <c r="E11325" s="302">
        <v>6.0000000000000009</v>
      </c>
      <c r="F11325" s="299" t="s">
        <v>187</v>
      </c>
    </row>
    <row r="11326" spans="1:6" x14ac:dyDescent="0.3">
      <c r="A11326" s="299" t="s">
        <v>496</v>
      </c>
      <c r="B11326" s="300">
        <v>39</v>
      </c>
      <c r="C11326" s="299" t="s">
        <v>91</v>
      </c>
      <c r="D11326" s="299" t="s">
        <v>47</v>
      </c>
      <c r="E11326" s="302">
        <v>149.05263157894737</v>
      </c>
      <c r="F11326" s="299" t="s">
        <v>80</v>
      </c>
    </row>
    <row r="11327" spans="1:6" x14ac:dyDescent="0.3">
      <c r="A11327" s="299" t="s">
        <v>496</v>
      </c>
      <c r="B11327" s="300">
        <v>39</v>
      </c>
      <c r="C11327" s="299" t="s">
        <v>91</v>
      </c>
      <c r="D11327" s="299" t="s">
        <v>47</v>
      </c>
      <c r="E11327" s="302">
        <v>11.000000000000005</v>
      </c>
      <c r="F11327" s="299" t="s">
        <v>188</v>
      </c>
    </row>
    <row r="11328" spans="1:6" x14ac:dyDescent="0.3">
      <c r="A11328" s="299" t="s">
        <v>496</v>
      </c>
      <c r="B11328" s="300">
        <v>39</v>
      </c>
      <c r="C11328" s="299" t="s">
        <v>91</v>
      </c>
      <c r="D11328" s="299" t="s">
        <v>47</v>
      </c>
      <c r="E11328" s="302">
        <v>27.421052631578938</v>
      </c>
      <c r="F11328" s="299" t="s">
        <v>77</v>
      </c>
    </row>
    <row r="11329" spans="1:6" x14ac:dyDescent="0.3">
      <c r="A11329" s="299" t="s">
        <v>496</v>
      </c>
      <c r="B11329" s="300">
        <v>39</v>
      </c>
      <c r="C11329" s="299" t="s">
        <v>91</v>
      </c>
      <c r="D11329" s="299" t="s">
        <v>48</v>
      </c>
      <c r="E11329" s="302">
        <v>0.99999999999999956</v>
      </c>
      <c r="F11329" s="299" t="s">
        <v>187</v>
      </c>
    </row>
    <row r="11330" spans="1:6" x14ac:dyDescent="0.3">
      <c r="A11330" s="299" t="s">
        <v>496</v>
      </c>
      <c r="B11330" s="300">
        <v>39</v>
      </c>
      <c r="C11330" s="299" t="s">
        <v>91</v>
      </c>
      <c r="D11330" s="299" t="s">
        <v>48</v>
      </c>
      <c r="E11330" s="302">
        <v>0.99999999999999956</v>
      </c>
      <c r="F11330" s="299" t="s">
        <v>77</v>
      </c>
    </row>
    <row r="11331" spans="1:6" x14ac:dyDescent="0.3">
      <c r="A11331" s="299" t="s">
        <v>496</v>
      </c>
      <c r="B11331" s="300">
        <v>39</v>
      </c>
      <c r="C11331" s="299" t="s">
        <v>91</v>
      </c>
      <c r="D11331" s="299" t="s">
        <v>49</v>
      </c>
      <c r="E11331" s="302">
        <v>37.578947368421055</v>
      </c>
      <c r="F11331" s="299" t="s">
        <v>187</v>
      </c>
    </row>
    <row r="11332" spans="1:6" x14ac:dyDescent="0.3">
      <c r="A11332" s="299" t="s">
        <v>496</v>
      </c>
      <c r="B11332" s="300">
        <v>39</v>
      </c>
      <c r="C11332" s="299" t="s">
        <v>91</v>
      </c>
      <c r="D11332" s="299" t="s">
        <v>49</v>
      </c>
      <c r="E11332" s="302">
        <v>0.99999999999999956</v>
      </c>
      <c r="F11332" s="299" t="s">
        <v>81</v>
      </c>
    </row>
    <row r="11333" spans="1:6" x14ac:dyDescent="0.3">
      <c r="A11333" s="299" t="s">
        <v>496</v>
      </c>
      <c r="B11333" s="300">
        <v>39</v>
      </c>
      <c r="C11333" s="299" t="s">
        <v>91</v>
      </c>
      <c r="D11333" s="299" t="s">
        <v>49</v>
      </c>
      <c r="E11333" s="302">
        <v>734.73684210526312</v>
      </c>
      <c r="F11333" s="299" t="s">
        <v>77</v>
      </c>
    </row>
    <row r="11334" spans="1:6" x14ac:dyDescent="0.3">
      <c r="A11334" s="299" t="s">
        <v>496</v>
      </c>
      <c r="B11334" s="300">
        <v>39</v>
      </c>
      <c r="C11334" s="299" t="s">
        <v>91</v>
      </c>
      <c r="D11334" s="299" t="s">
        <v>50</v>
      </c>
      <c r="E11334" s="302">
        <v>6.0000000000000009</v>
      </c>
      <c r="F11334" s="299" t="s">
        <v>77</v>
      </c>
    </row>
    <row r="11335" spans="1:6" x14ac:dyDescent="0.3">
      <c r="A11335" s="299" t="s">
        <v>496</v>
      </c>
      <c r="B11335" s="300">
        <v>39</v>
      </c>
      <c r="C11335" s="299" t="s">
        <v>91</v>
      </c>
      <c r="D11335" s="299" t="s">
        <v>51</v>
      </c>
      <c r="E11335" s="302">
        <v>37.473684210526315</v>
      </c>
      <c r="F11335" s="299" t="s">
        <v>77</v>
      </c>
    </row>
    <row r="11336" spans="1:6" x14ac:dyDescent="0.3">
      <c r="A11336" s="299" t="s">
        <v>496</v>
      </c>
      <c r="B11336" s="300">
        <v>39</v>
      </c>
      <c r="C11336" s="299" t="s">
        <v>91</v>
      </c>
      <c r="D11336" s="299" t="s">
        <v>52</v>
      </c>
      <c r="E11336" s="302">
        <v>278.26315789473682</v>
      </c>
      <c r="F11336" s="299" t="s">
        <v>187</v>
      </c>
    </row>
    <row r="11337" spans="1:6" x14ac:dyDescent="0.3">
      <c r="A11337" s="299" t="s">
        <v>496</v>
      </c>
      <c r="B11337" s="300">
        <v>39</v>
      </c>
      <c r="C11337" s="299" t="s">
        <v>91</v>
      </c>
      <c r="D11337" s="299" t="s">
        <v>52</v>
      </c>
      <c r="E11337" s="302">
        <v>1048.8947368421052</v>
      </c>
      <c r="F11337" s="299" t="s">
        <v>77</v>
      </c>
    </row>
    <row r="11338" spans="1:6" x14ac:dyDescent="0.3">
      <c r="A11338" s="299" t="s">
        <v>496</v>
      </c>
      <c r="B11338" s="300">
        <v>39</v>
      </c>
      <c r="C11338" s="299" t="s">
        <v>91</v>
      </c>
      <c r="D11338" s="299" t="s">
        <v>53</v>
      </c>
      <c r="E11338" s="302">
        <v>491.73684210526312</v>
      </c>
      <c r="F11338" s="299" t="s">
        <v>187</v>
      </c>
    </row>
    <row r="11339" spans="1:6" x14ac:dyDescent="0.3">
      <c r="A11339" s="299" t="s">
        <v>496</v>
      </c>
      <c r="B11339" s="300">
        <v>39</v>
      </c>
      <c r="C11339" s="299" t="s">
        <v>91</v>
      </c>
      <c r="D11339" s="299" t="s">
        <v>53</v>
      </c>
      <c r="E11339" s="302">
        <v>951.26315789473688</v>
      </c>
      <c r="F11339" s="299" t="s">
        <v>77</v>
      </c>
    </row>
    <row r="11340" spans="1:6" x14ac:dyDescent="0.3">
      <c r="A11340" s="299" t="s">
        <v>496</v>
      </c>
      <c r="B11340" s="300">
        <v>39</v>
      </c>
      <c r="C11340" s="299" t="s">
        <v>91</v>
      </c>
      <c r="D11340" s="299" t="s">
        <v>54</v>
      </c>
      <c r="E11340" s="302">
        <v>136.5789473684211</v>
      </c>
      <c r="F11340" s="299" t="s">
        <v>187</v>
      </c>
    </row>
    <row r="11341" spans="1:6" x14ac:dyDescent="0.3">
      <c r="A11341" s="299" t="s">
        <v>496</v>
      </c>
      <c r="B11341" s="300">
        <v>39</v>
      </c>
      <c r="C11341" s="299" t="s">
        <v>91</v>
      </c>
      <c r="D11341" s="299" t="s">
        <v>54</v>
      </c>
      <c r="E11341" s="302">
        <v>3.0000000000000004</v>
      </c>
      <c r="F11341" s="299" t="s">
        <v>80</v>
      </c>
    </row>
    <row r="11342" spans="1:6" x14ac:dyDescent="0.3">
      <c r="A11342" s="299" t="s">
        <v>496</v>
      </c>
      <c r="B11342" s="300">
        <v>39</v>
      </c>
      <c r="C11342" s="299" t="s">
        <v>91</v>
      </c>
      <c r="D11342" s="299" t="s">
        <v>54</v>
      </c>
      <c r="E11342" s="302">
        <v>489.0526315789474</v>
      </c>
      <c r="F11342" s="299" t="s">
        <v>77</v>
      </c>
    </row>
    <row r="11343" spans="1:6" x14ac:dyDescent="0.3">
      <c r="A11343" s="299" t="s">
        <v>496</v>
      </c>
      <c r="B11343" s="300">
        <v>39</v>
      </c>
      <c r="C11343" s="299" t="s">
        <v>91</v>
      </c>
      <c r="D11343" s="299" t="s">
        <v>55</v>
      </c>
      <c r="E11343" s="302">
        <v>303.21052631578954</v>
      </c>
      <c r="F11343" s="299" t="s">
        <v>187</v>
      </c>
    </row>
    <row r="11344" spans="1:6" x14ac:dyDescent="0.3">
      <c r="A11344" s="299" t="s">
        <v>496</v>
      </c>
      <c r="B11344" s="300">
        <v>39</v>
      </c>
      <c r="C11344" s="299" t="s">
        <v>91</v>
      </c>
      <c r="D11344" s="299" t="s">
        <v>55</v>
      </c>
      <c r="E11344" s="302">
        <v>2624.3684210526317</v>
      </c>
      <c r="F11344" s="299" t="s">
        <v>77</v>
      </c>
    </row>
    <row r="11345" spans="1:6" x14ac:dyDescent="0.3">
      <c r="A11345" s="299" t="s">
        <v>496</v>
      </c>
      <c r="B11345" s="300">
        <v>39</v>
      </c>
      <c r="C11345" s="299" t="s">
        <v>91</v>
      </c>
      <c r="D11345" s="299" t="s">
        <v>56</v>
      </c>
      <c r="E11345" s="302">
        <v>53.526315789473692</v>
      </c>
      <c r="F11345" s="299" t="s">
        <v>187</v>
      </c>
    </row>
    <row r="11346" spans="1:6" x14ac:dyDescent="0.3">
      <c r="A11346" s="299" t="s">
        <v>496</v>
      </c>
      <c r="B11346" s="300">
        <v>39</v>
      </c>
      <c r="C11346" s="299" t="s">
        <v>91</v>
      </c>
      <c r="D11346" s="299" t="s">
        <v>56</v>
      </c>
      <c r="E11346" s="302">
        <v>139.99999999999997</v>
      </c>
      <c r="F11346" s="299" t="s">
        <v>77</v>
      </c>
    </row>
    <row r="11347" spans="1:6" x14ac:dyDescent="0.3">
      <c r="A11347" s="299" t="s">
        <v>496</v>
      </c>
      <c r="B11347" s="300">
        <v>39</v>
      </c>
      <c r="C11347" s="299" t="s">
        <v>91</v>
      </c>
      <c r="D11347" s="299" t="s">
        <v>57</v>
      </c>
      <c r="E11347" s="302">
        <v>9.7368421052631593</v>
      </c>
      <c r="F11347" s="299" t="s">
        <v>187</v>
      </c>
    </row>
    <row r="11348" spans="1:6" x14ac:dyDescent="0.3">
      <c r="A11348" s="299" t="s">
        <v>496</v>
      </c>
      <c r="B11348" s="300">
        <v>39</v>
      </c>
      <c r="C11348" s="299" t="s">
        <v>91</v>
      </c>
      <c r="D11348" s="299" t="s">
        <v>57</v>
      </c>
      <c r="E11348" s="302">
        <v>15.157894736842099</v>
      </c>
      <c r="F11348" s="299" t="s">
        <v>77</v>
      </c>
    </row>
    <row r="11349" spans="1:6" x14ac:dyDescent="0.3">
      <c r="A11349" s="299" t="s">
        <v>496</v>
      </c>
      <c r="B11349" s="300">
        <v>39</v>
      </c>
      <c r="C11349" s="299" t="s">
        <v>91</v>
      </c>
      <c r="D11349" s="299" t="s">
        <v>58</v>
      </c>
      <c r="E11349" s="302">
        <v>6.0000000000000009</v>
      </c>
      <c r="F11349" s="299" t="s">
        <v>187</v>
      </c>
    </row>
    <row r="11350" spans="1:6" x14ac:dyDescent="0.3">
      <c r="A11350" s="299" t="s">
        <v>496</v>
      </c>
      <c r="B11350" s="300">
        <v>39</v>
      </c>
      <c r="C11350" s="299" t="s">
        <v>91</v>
      </c>
      <c r="D11350" s="299" t="s">
        <v>58</v>
      </c>
      <c r="E11350" s="302">
        <v>26.842105263157894</v>
      </c>
      <c r="F11350" s="299" t="s">
        <v>77</v>
      </c>
    </row>
    <row r="11351" spans="1:6" x14ac:dyDescent="0.3">
      <c r="A11351" s="299" t="s">
        <v>496</v>
      </c>
      <c r="B11351" s="300">
        <v>39</v>
      </c>
      <c r="C11351" s="299" t="s">
        <v>91</v>
      </c>
      <c r="D11351" s="299" t="s">
        <v>59</v>
      </c>
      <c r="E11351" s="302">
        <v>81.263157894736878</v>
      </c>
      <c r="F11351" s="299" t="s">
        <v>187</v>
      </c>
    </row>
    <row r="11352" spans="1:6" x14ac:dyDescent="0.3">
      <c r="A11352" s="299" t="s">
        <v>496</v>
      </c>
      <c r="B11352" s="300">
        <v>39</v>
      </c>
      <c r="C11352" s="299" t="s">
        <v>91</v>
      </c>
      <c r="D11352" s="299" t="s">
        <v>59</v>
      </c>
      <c r="E11352" s="302">
        <v>301.36842105263156</v>
      </c>
      <c r="F11352" s="299" t="s">
        <v>77</v>
      </c>
    </row>
    <row r="11353" spans="1:6" x14ac:dyDescent="0.3">
      <c r="A11353" s="299" t="s">
        <v>496</v>
      </c>
      <c r="B11353" s="300">
        <v>39</v>
      </c>
      <c r="C11353" s="299" t="s">
        <v>91</v>
      </c>
      <c r="D11353" s="299" t="s">
        <v>60</v>
      </c>
      <c r="E11353" s="302">
        <v>59.263157894736828</v>
      </c>
      <c r="F11353" s="299" t="s">
        <v>187</v>
      </c>
    </row>
    <row r="11354" spans="1:6" x14ac:dyDescent="0.3">
      <c r="A11354" s="299" t="s">
        <v>496</v>
      </c>
      <c r="B11354" s="300">
        <v>39</v>
      </c>
      <c r="C11354" s="299" t="s">
        <v>91</v>
      </c>
      <c r="D11354" s="299" t="s">
        <v>60</v>
      </c>
      <c r="E11354" s="302">
        <v>730.73684210526335</v>
      </c>
      <c r="F11354" s="299" t="s">
        <v>77</v>
      </c>
    </row>
    <row r="11355" spans="1:6" x14ac:dyDescent="0.3">
      <c r="A11355" s="299" t="s">
        <v>496</v>
      </c>
      <c r="B11355" s="300">
        <v>39</v>
      </c>
      <c r="C11355" s="299" t="s">
        <v>91</v>
      </c>
      <c r="D11355" s="299" t="s">
        <v>61</v>
      </c>
      <c r="E11355" s="302">
        <v>80.578947368421055</v>
      </c>
      <c r="F11355" s="299" t="s">
        <v>77</v>
      </c>
    </row>
    <row r="11356" spans="1:6" x14ac:dyDescent="0.3">
      <c r="A11356" s="299" t="s">
        <v>496</v>
      </c>
      <c r="B11356" s="300">
        <v>39</v>
      </c>
      <c r="C11356" s="299" t="s">
        <v>91</v>
      </c>
      <c r="D11356" s="299" t="s">
        <v>62</v>
      </c>
      <c r="E11356" s="302">
        <v>97.526315789473728</v>
      </c>
      <c r="F11356" s="299" t="s">
        <v>187</v>
      </c>
    </row>
    <row r="11357" spans="1:6" x14ac:dyDescent="0.3">
      <c r="A11357" s="299" t="s">
        <v>496</v>
      </c>
      <c r="B11357" s="300">
        <v>39</v>
      </c>
      <c r="C11357" s="299" t="s">
        <v>91</v>
      </c>
      <c r="D11357" s="299" t="s">
        <v>62</v>
      </c>
      <c r="E11357" s="302">
        <v>237.21052631578948</v>
      </c>
      <c r="F11357" s="299" t="s">
        <v>77</v>
      </c>
    </row>
    <row r="11358" spans="1:6" x14ac:dyDescent="0.3">
      <c r="A11358" s="299" t="s">
        <v>496</v>
      </c>
      <c r="B11358" s="300">
        <v>39</v>
      </c>
      <c r="C11358" s="299" t="s">
        <v>91</v>
      </c>
      <c r="D11358" s="299" t="s">
        <v>63</v>
      </c>
      <c r="E11358" s="302">
        <v>20.578947368421058</v>
      </c>
      <c r="F11358" s="299" t="s">
        <v>187</v>
      </c>
    </row>
    <row r="11359" spans="1:6" x14ac:dyDescent="0.3">
      <c r="A11359" s="299" t="s">
        <v>496</v>
      </c>
      <c r="B11359" s="300">
        <v>39</v>
      </c>
      <c r="C11359" s="299" t="s">
        <v>91</v>
      </c>
      <c r="D11359" s="299" t="s">
        <v>63</v>
      </c>
      <c r="E11359" s="302">
        <v>0.99999999999999956</v>
      </c>
      <c r="F11359" s="299" t="s">
        <v>80</v>
      </c>
    </row>
    <row r="11360" spans="1:6" x14ac:dyDescent="0.3">
      <c r="A11360" s="299" t="s">
        <v>496</v>
      </c>
      <c r="B11360" s="300">
        <v>39</v>
      </c>
      <c r="C11360" s="299" t="s">
        <v>91</v>
      </c>
      <c r="D11360" s="299" t="s">
        <v>63</v>
      </c>
      <c r="E11360" s="302">
        <v>673.42105263157885</v>
      </c>
      <c r="F11360" s="299" t="s">
        <v>77</v>
      </c>
    </row>
    <row r="11361" spans="1:6" x14ac:dyDescent="0.3">
      <c r="A11361" s="299" t="s">
        <v>496</v>
      </c>
      <c r="B11361" s="300">
        <v>39</v>
      </c>
      <c r="C11361" s="299" t="s">
        <v>91</v>
      </c>
      <c r="D11361" s="299" t="s">
        <v>64</v>
      </c>
      <c r="E11361" s="302">
        <v>20.000000000000004</v>
      </c>
      <c r="F11361" s="299" t="s">
        <v>187</v>
      </c>
    </row>
    <row r="11362" spans="1:6" x14ac:dyDescent="0.3">
      <c r="A11362" s="299" t="s">
        <v>496</v>
      </c>
      <c r="B11362" s="300">
        <v>39</v>
      </c>
      <c r="C11362" s="299" t="s">
        <v>91</v>
      </c>
      <c r="D11362" s="299" t="s">
        <v>64</v>
      </c>
      <c r="E11362" s="302">
        <v>102.36842105263156</v>
      </c>
      <c r="F11362" s="299" t="s">
        <v>77</v>
      </c>
    </row>
    <row r="11363" spans="1:6" x14ac:dyDescent="0.3">
      <c r="A11363" s="299" t="s">
        <v>496</v>
      </c>
      <c r="B11363" s="300">
        <v>39</v>
      </c>
      <c r="C11363" s="299" t="s">
        <v>91</v>
      </c>
      <c r="D11363" s="299" t="s">
        <v>65</v>
      </c>
      <c r="E11363" s="302">
        <v>196.10526315789477</v>
      </c>
      <c r="F11363" s="299" t="s">
        <v>187</v>
      </c>
    </row>
    <row r="11364" spans="1:6" x14ac:dyDescent="0.3">
      <c r="A11364" s="299" t="s">
        <v>496</v>
      </c>
      <c r="B11364" s="300">
        <v>39</v>
      </c>
      <c r="C11364" s="299" t="s">
        <v>91</v>
      </c>
      <c r="D11364" s="299" t="s">
        <v>65</v>
      </c>
      <c r="E11364" s="302">
        <v>231.63157894736847</v>
      </c>
      <c r="F11364" s="299" t="s">
        <v>77</v>
      </c>
    </row>
    <row r="11365" spans="1:6" x14ac:dyDescent="0.3">
      <c r="A11365" s="299" t="s">
        <v>496</v>
      </c>
      <c r="B11365" s="300">
        <v>39</v>
      </c>
      <c r="C11365" s="299" t="s">
        <v>91</v>
      </c>
      <c r="D11365" s="299" t="s">
        <v>67</v>
      </c>
      <c r="E11365" s="302">
        <v>7.9999999999999964</v>
      </c>
      <c r="F11365" s="299" t="s">
        <v>77</v>
      </c>
    </row>
    <row r="11366" spans="1:6" x14ac:dyDescent="0.3">
      <c r="A11366" s="299" t="s">
        <v>496</v>
      </c>
      <c r="B11366" s="300">
        <v>39</v>
      </c>
      <c r="C11366" s="299" t="s">
        <v>91</v>
      </c>
      <c r="D11366" s="299" t="s">
        <v>66</v>
      </c>
      <c r="E11366" s="302">
        <v>0.99999999999999956</v>
      </c>
      <c r="F11366" s="299" t="s">
        <v>187</v>
      </c>
    </row>
    <row r="11367" spans="1:6" x14ac:dyDescent="0.3">
      <c r="A11367" s="299" t="s">
        <v>496</v>
      </c>
      <c r="B11367" s="300">
        <v>39</v>
      </c>
      <c r="C11367" s="299" t="s">
        <v>92</v>
      </c>
      <c r="D11367" s="299" t="s">
        <v>47</v>
      </c>
      <c r="E11367" s="302">
        <v>6.9999999999999973</v>
      </c>
      <c r="F11367" s="299" t="s">
        <v>187</v>
      </c>
    </row>
    <row r="11368" spans="1:6" x14ac:dyDescent="0.3">
      <c r="A11368" s="299" t="s">
        <v>496</v>
      </c>
      <c r="B11368" s="300">
        <v>39</v>
      </c>
      <c r="C11368" s="299" t="s">
        <v>92</v>
      </c>
      <c r="D11368" s="299" t="s">
        <v>47</v>
      </c>
      <c r="E11368" s="302">
        <v>0.99999999999999956</v>
      </c>
      <c r="F11368" s="299" t="s">
        <v>81</v>
      </c>
    </row>
    <row r="11369" spans="1:6" x14ac:dyDescent="0.3">
      <c r="A11369" s="299" t="s">
        <v>496</v>
      </c>
      <c r="B11369" s="300">
        <v>39</v>
      </c>
      <c r="C11369" s="299" t="s">
        <v>92</v>
      </c>
      <c r="D11369" s="299" t="s">
        <v>47</v>
      </c>
      <c r="E11369" s="302">
        <v>15.789473684210517</v>
      </c>
      <c r="F11369" s="299" t="s">
        <v>80</v>
      </c>
    </row>
    <row r="11370" spans="1:6" x14ac:dyDescent="0.3">
      <c r="A11370" s="299" t="s">
        <v>496</v>
      </c>
      <c r="B11370" s="300">
        <v>39</v>
      </c>
      <c r="C11370" s="299" t="s">
        <v>92</v>
      </c>
      <c r="D11370" s="299" t="s">
        <v>47</v>
      </c>
      <c r="E11370" s="302">
        <v>11.000000000000005</v>
      </c>
      <c r="F11370" s="299" t="s">
        <v>188</v>
      </c>
    </row>
    <row r="11371" spans="1:6" x14ac:dyDescent="0.3">
      <c r="A11371" s="299" t="s">
        <v>496</v>
      </c>
      <c r="B11371" s="300">
        <v>39</v>
      </c>
      <c r="C11371" s="299" t="s">
        <v>92</v>
      </c>
      <c r="D11371" s="299" t="s">
        <v>47</v>
      </c>
      <c r="E11371" s="302">
        <v>16.631578947368425</v>
      </c>
      <c r="F11371" s="299" t="s">
        <v>77</v>
      </c>
    </row>
    <row r="11372" spans="1:6" x14ac:dyDescent="0.3">
      <c r="A11372" s="299" t="s">
        <v>496</v>
      </c>
      <c r="B11372" s="300">
        <v>39</v>
      </c>
      <c r="C11372" s="299" t="s">
        <v>92</v>
      </c>
      <c r="D11372" s="299" t="s">
        <v>48</v>
      </c>
      <c r="E11372" s="302">
        <v>1.9999999999999991</v>
      </c>
      <c r="F11372" s="299" t="s">
        <v>77</v>
      </c>
    </row>
    <row r="11373" spans="1:6" x14ac:dyDescent="0.3">
      <c r="A11373" s="299" t="s">
        <v>496</v>
      </c>
      <c r="B11373" s="300">
        <v>39</v>
      </c>
      <c r="C11373" s="299" t="s">
        <v>92</v>
      </c>
      <c r="D11373" s="299" t="s">
        <v>49</v>
      </c>
      <c r="E11373" s="302">
        <v>69.999999999999986</v>
      </c>
      <c r="F11373" s="299" t="s">
        <v>187</v>
      </c>
    </row>
    <row r="11374" spans="1:6" x14ac:dyDescent="0.3">
      <c r="A11374" s="299" t="s">
        <v>496</v>
      </c>
      <c r="B11374" s="300">
        <v>39</v>
      </c>
      <c r="C11374" s="299" t="s">
        <v>92</v>
      </c>
      <c r="D11374" s="299" t="s">
        <v>49</v>
      </c>
      <c r="E11374" s="302">
        <v>355.21052631578942</v>
      </c>
      <c r="F11374" s="299" t="s">
        <v>77</v>
      </c>
    </row>
    <row r="11375" spans="1:6" x14ac:dyDescent="0.3">
      <c r="A11375" s="299" t="s">
        <v>496</v>
      </c>
      <c r="B11375" s="300">
        <v>39</v>
      </c>
      <c r="C11375" s="299" t="s">
        <v>92</v>
      </c>
      <c r="D11375" s="299" t="s">
        <v>50</v>
      </c>
      <c r="E11375" s="302">
        <v>6.0000000000000009</v>
      </c>
      <c r="F11375" s="299" t="s">
        <v>77</v>
      </c>
    </row>
    <row r="11376" spans="1:6" x14ac:dyDescent="0.3">
      <c r="A11376" s="299" t="s">
        <v>496</v>
      </c>
      <c r="B11376" s="300">
        <v>39</v>
      </c>
      <c r="C11376" s="299" t="s">
        <v>92</v>
      </c>
      <c r="D11376" s="299" t="s">
        <v>51</v>
      </c>
      <c r="E11376" s="302">
        <v>0.99999999999999956</v>
      </c>
      <c r="F11376" s="299" t="s">
        <v>187</v>
      </c>
    </row>
    <row r="11377" spans="1:6" x14ac:dyDescent="0.3">
      <c r="A11377" s="299" t="s">
        <v>496</v>
      </c>
      <c r="B11377" s="300">
        <v>39</v>
      </c>
      <c r="C11377" s="299" t="s">
        <v>92</v>
      </c>
      <c r="D11377" s="299" t="s">
        <v>51</v>
      </c>
      <c r="E11377" s="302">
        <v>13.999999999999995</v>
      </c>
      <c r="F11377" s="299" t="s">
        <v>77</v>
      </c>
    </row>
    <row r="11378" spans="1:6" x14ac:dyDescent="0.3">
      <c r="A11378" s="299" t="s">
        <v>496</v>
      </c>
      <c r="B11378" s="300">
        <v>39</v>
      </c>
      <c r="C11378" s="299" t="s">
        <v>92</v>
      </c>
      <c r="D11378" s="299" t="s">
        <v>52</v>
      </c>
      <c r="E11378" s="302">
        <v>309.84210526315798</v>
      </c>
      <c r="F11378" s="299" t="s">
        <v>187</v>
      </c>
    </row>
    <row r="11379" spans="1:6" x14ac:dyDescent="0.3">
      <c r="A11379" s="299" t="s">
        <v>496</v>
      </c>
      <c r="B11379" s="300">
        <v>39</v>
      </c>
      <c r="C11379" s="299" t="s">
        <v>92</v>
      </c>
      <c r="D11379" s="299" t="s">
        <v>52</v>
      </c>
      <c r="E11379" s="302">
        <v>476.10526315789474</v>
      </c>
      <c r="F11379" s="299" t="s">
        <v>77</v>
      </c>
    </row>
    <row r="11380" spans="1:6" x14ac:dyDescent="0.3">
      <c r="A11380" s="299" t="s">
        <v>496</v>
      </c>
      <c r="B11380" s="300">
        <v>39</v>
      </c>
      <c r="C11380" s="299" t="s">
        <v>92</v>
      </c>
      <c r="D11380" s="299" t="s">
        <v>53</v>
      </c>
      <c r="E11380" s="302">
        <v>149.10526315789471</v>
      </c>
      <c r="F11380" s="299" t="s">
        <v>187</v>
      </c>
    </row>
    <row r="11381" spans="1:6" x14ac:dyDescent="0.3">
      <c r="A11381" s="299" t="s">
        <v>496</v>
      </c>
      <c r="B11381" s="300">
        <v>39</v>
      </c>
      <c r="C11381" s="299" t="s">
        <v>92</v>
      </c>
      <c r="D11381" s="299" t="s">
        <v>53</v>
      </c>
      <c r="E11381" s="302">
        <v>352.42105263157896</v>
      </c>
      <c r="F11381" s="299" t="s">
        <v>77</v>
      </c>
    </row>
    <row r="11382" spans="1:6" x14ac:dyDescent="0.3">
      <c r="A11382" s="299" t="s">
        <v>496</v>
      </c>
      <c r="B11382" s="300">
        <v>39</v>
      </c>
      <c r="C11382" s="299" t="s">
        <v>92</v>
      </c>
      <c r="D11382" s="299" t="s">
        <v>54</v>
      </c>
      <c r="E11382" s="302">
        <v>75.73684210526315</v>
      </c>
      <c r="F11382" s="299" t="s">
        <v>187</v>
      </c>
    </row>
    <row r="11383" spans="1:6" x14ac:dyDescent="0.3">
      <c r="A11383" s="299" t="s">
        <v>496</v>
      </c>
      <c r="B11383" s="300">
        <v>39</v>
      </c>
      <c r="C11383" s="299" t="s">
        <v>92</v>
      </c>
      <c r="D11383" s="299" t="s">
        <v>54</v>
      </c>
      <c r="E11383" s="302">
        <v>0.99999999999999956</v>
      </c>
      <c r="F11383" s="299" t="s">
        <v>81</v>
      </c>
    </row>
    <row r="11384" spans="1:6" x14ac:dyDescent="0.3">
      <c r="A11384" s="299" t="s">
        <v>496</v>
      </c>
      <c r="B11384" s="300">
        <v>39</v>
      </c>
      <c r="C11384" s="299" t="s">
        <v>92</v>
      </c>
      <c r="D11384" s="299" t="s">
        <v>54</v>
      </c>
      <c r="E11384" s="302">
        <v>1.9999999999999991</v>
      </c>
      <c r="F11384" s="299" t="s">
        <v>80</v>
      </c>
    </row>
    <row r="11385" spans="1:6" x14ac:dyDescent="0.3">
      <c r="A11385" s="299" t="s">
        <v>496</v>
      </c>
      <c r="B11385" s="300">
        <v>39</v>
      </c>
      <c r="C11385" s="299" t="s">
        <v>92</v>
      </c>
      <c r="D11385" s="299" t="s">
        <v>54</v>
      </c>
      <c r="E11385" s="302">
        <v>562.68421052631572</v>
      </c>
      <c r="F11385" s="299" t="s">
        <v>77</v>
      </c>
    </row>
    <row r="11386" spans="1:6" x14ac:dyDescent="0.3">
      <c r="A11386" s="299" t="s">
        <v>496</v>
      </c>
      <c r="B11386" s="300">
        <v>39</v>
      </c>
      <c r="C11386" s="299" t="s">
        <v>92</v>
      </c>
      <c r="D11386" s="299" t="s">
        <v>55</v>
      </c>
      <c r="E11386" s="302">
        <v>150.36842105263159</v>
      </c>
      <c r="F11386" s="299" t="s">
        <v>187</v>
      </c>
    </row>
    <row r="11387" spans="1:6" x14ac:dyDescent="0.3">
      <c r="A11387" s="299" t="s">
        <v>496</v>
      </c>
      <c r="B11387" s="300">
        <v>39</v>
      </c>
      <c r="C11387" s="299" t="s">
        <v>92</v>
      </c>
      <c r="D11387" s="299" t="s">
        <v>55</v>
      </c>
      <c r="E11387" s="302">
        <v>544.8947368421052</v>
      </c>
      <c r="F11387" s="299" t="s">
        <v>77</v>
      </c>
    </row>
    <row r="11388" spans="1:6" x14ac:dyDescent="0.3">
      <c r="A11388" s="299" t="s">
        <v>496</v>
      </c>
      <c r="B11388" s="300">
        <v>39</v>
      </c>
      <c r="C11388" s="299" t="s">
        <v>92</v>
      </c>
      <c r="D11388" s="299" t="s">
        <v>56</v>
      </c>
      <c r="E11388" s="302">
        <v>31.999999999999986</v>
      </c>
      <c r="F11388" s="299" t="s">
        <v>187</v>
      </c>
    </row>
    <row r="11389" spans="1:6" x14ac:dyDescent="0.3">
      <c r="A11389" s="299" t="s">
        <v>496</v>
      </c>
      <c r="B11389" s="300">
        <v>39</v>
      </c>
      <c r="C11389" s="299" t="s">
        <v>92</v>
      </c>
      <c r="D11389" s="299" t="s">
        <v>56</v>
      </c>
      <c r="E11389" s="302">
        <v>53.84210526315789</v>
      </c>
      <c r="F11389" s="299" t="s">
        <v>77</v>
      </c>
    </row>
    <row r="11390" spans="1:6" x14ac:dyDescent="0.3">
      <c r="A11390" s="299" t="s">
        <v>496</v>
      </c>
      <c r="B11390" s="300">
        <v>39</v>
      </c>
      <c r="C11390" s="299" t="s">
        <v>92</v>
      </c>
      <c r="D11390" s="299" t="s">
        <v>57</v>
      </c>
      <c r="E11390" s="302">
        <v>1.1052631578947365</v>
      </c>
      <c r="F11390" s="299" t="s">
        <v>187</v>
      </c>
    </row>
    <row r="11391" spans="1:6" x14ac:dyDescent="0.3">
      <c r="A11391" s="299" t="s">
        <v>496</v>
      </c>
      <c r="B11391" s="300">
        <v>39</v>
      </c>
      <c r="C11391" s="299" t="s">
        <v>92</v>
      </c>
      <c r="D11391" s="299" t="s">
        <v>57</v>
      </c>
      <c r="E11391" s="302">
        <v>13.947368421052627</v>
      </c>
      <c r="F11391" s="299" t="s">
        <v>77</v>
      </c>
    </row>
    <row r="11392" spans="1:6" x14ac:dyDescent="0.3">
      <c r="A11392" s="299" t="s">
        <v>496</v>
      </c>
      <c r="B11392" s="300">
        <v>39</v>
      </c>
      <c r="C11392" s="299" t="s">
        <v>92</v>
      </c>
      <c r="D11392" s="299" t="s">
        <v>58</v>
      </c>
      <c r="E11392" s="302">
        <v>5.0000000000000009</v>
      </c>
      <c r="F11392" s="299" t="s">
        <v>187</v>
      </c>
    </row>
    <row r="11393" spans="1:6" x14ac:dyDescent="0.3">
      <c r="A11393" s="299" t="s">
        <v>496</v>
      </c>
      <c r="B11393" s="300">
        <v>39</v>
      </c>
      <c r="C11393" s="299" t="s">
        <v>92</v>
      </c>
      <c r="D11393" s="299" t="s">
        <v>58</v>
      </c>
      <c r="E11393" s="302">
        <v>5.5789473684210531</v>
      </c>
      <c r="F11393" s="299" t="s">
        <v>77</v>
      </c>
    </row>
    <row r="11394" spans="1:6" x14ac:dyDescent="0.3">
      <c r="A11394" s="299" t="s">
        <v>496</v>
      </c>
      <c r="B11394" s="300">
        <v>39</v>
      </c>
      <c r="C11394" s="299" t="s">
        <v>92</v>
      </c>
      <c r="D11394" s="299" t="s">
        <v>59</v>
      </c>
      <c r="E11394" s="302">
        <v>79</v>
      </c>
      <c r="F11394" s="299" t="s">
        <v>187</v>
      </c>
    </row>
    <row r="11395" spans="1:6" x14ac:dyDescent="0.3">
      <c r="A11395" s="299" t="s">
        <v>496</v>
      </c>
      <c r="B11395" s="300">
        <v>39</v>
      </c>
      <c r="C11395" s="299" t="s">
        <v>92</v>
      </c>
      <c r="D11395" s="299" t="s">
        <v>59</v>
      </c>
      <c r="E11395" s="302">
        <v>126.21052631578954</v>
      </c>
      <c r="F11395" s="299" t="s">
        <v>77</v>
      </c>
    </row>
    <row r="11396" spans="1:6" x14ac:dyDescent="0.3">
      <c r="A11396" s="299" t="s">
        <v>496</v>
      </c>
      <c r="B11396" s="300">
        <v>39</v>
      </c>
      <c r="C11396" s="299" t="s">
        <v>92</v>
      </c>
      <c r="D11396" s="299" t="s">
        <v>60</v>
      </c>
      <c r="E11396" s="302">
        <v>49.000000000000007</v>
      </c>
      <c r="F11396" s="299" t="s">
        <v>187</v>
      </c>
    </row>
    <row r="11397" spans="1:6" x14ac:dyDescent="0.3">
      <c r="A11397" s="299" t="s">
        <v>496</v>
      </c>
      <c r="B11397" s="300">
        <v>39</v>
      </c>
      <c r="C11397" s="299" t="s">
        <v>92</v>
      </c>
      <c r="D11397" s="299" t="s">
        <v>60</v>
      </c>
      <c r="E11397" s="302">
        <v>0.10526315789473684</v>
      </c>
      <c r="F11397" s="299" t="s">
        <v>80</v>
      </c>
    </row>
    <row r="11398" spans="1:6" x14ac:dyDescent="0.3">
      <c r="A11398" s="299" t="s">
        <v>496</v>
      </c>
      <c r="B11398" s="300">
        <v>39</v>
      </c>
      <c r="C11398" s="299" t="s">
        <v>92</v>
      </c>
      <c r="D11398" s="299" t="s">
        <v>60</v>
      </c>
      <c r="E11398" s="302">
        <v>184.15789473684208</v>
      </c>
      <c r="F11398" s="299" t="s">
        <v>77</v>
      </c>
    </row>
    <row r="11399" spans="1:6" x14ac:dyDescent="0.3">
      <c r="A11399" s="299" t="s">
        <v>496</v>
      </c>
      <c r="B11399" s="300">
        <v>39</v>
      </c>
      <c r="C11399" s="299" t="s">
        <v>92</v>
      </c>
      <c r="D11399" s="299" t="s">
        <v>61</v>
      </c>
      <c r="E11399" s="302">
        <v>31.631578947368411</v>
      </c>
      <c r="F11399" s="299" t="s">
        <v>77</v>
      </c>
    </row>
    <row r="11400" spans="1:6" x14ac:dyDescent="0.3">
      <c r="A11400" s="299" t="s">
        <v>496</v>
      </c>
      <c r="B11400" s="300">
        <v>39</v>
      </c>
      <c r="C11400" s="299" t="s">
        <v>92</v>
      </c>
      <c r="D11400" s="299" t="s">
        <v>62</v>
      </c>
      <c r="E11400" s="302">
        <v>54.999999999999979</v>
      </c>
      <c r="F11400" s="299" t="s">
        <v>187</v>
      </c>
    </row>
    <row r="11401" spans="1:6" x14ac:dyDescent="0.3">
      <c r="A11401" s="299" t="s">
        <v>496</v>
      </c>
      <c r="B11401" s="300">
        <v>39</v>
      </c>
      <c r="C11401" s="299" t="s">
        <v>92</v>
      </c>
      <c r="D11401" s="299" t="s">
        <v>62</v>
      </c>
      <c r="E11401" s="302">
        <v>174.78947368421061</v>
      </c>
      <c r="F11401" s="299" t="s">
        <v>77</v>
      </c>
    </row>
    <row r="11402" spans="1:6" x14ac:dyDescent="0.3">
      <c r="A11402" s="299" t="s">
        <v>496</v>
      </c>
      <c r="B11402" s="300">
        <v>39</v>
      </c>
      <c r="C11402" s="299" t="s">
        <v>92</v>
      </c>
      <c r="D11402" s="299" t="s">
        <v>63</v>
      </c>
      <c r="E11402" s="302">
        <v>29.052631578947366</v>
      </c>
      <c r="F11402" s="299" t="s">
        <v>187</v>
      </c>
    </row>
    <row r="11403" spans="1:6" x14ac:dyDescent="0.3">
      <c r="A11403" s="299" t="s">
        <v>496</v>
      </c>
      <c r="B11403" s="300">
        <v>39</v>
      </c>
      <c r="C11403" s="299" t="s">
        <v>92</v>
      </c>
      <c r="D11403" s="299" t="s">
        <v>63</v>
      </c>
      <c r="E11403" s="302">
        <v>195.84210526315786</v>
      </c>
      <c r="F11403" s="299" t="s">
        <v>77</v>
      </c>
    </row>
    <row r="11404" spans="1:6" x14ac:dyDescent="0.3">
      <c r="A11404" s="299" t="s">
        <v>496</v>
      </c>
      <c r="B11404" s="300">
        <v>39</v>
      </c>
      <c r="C11404" s="299" t="s">
        <v>92</v>
      </c>
      <c r="D11404" s="299" t="s">
        <v>64</v>
      </c>
      <c r="E11404" s="302">
        <v>25.842105263157894</v>
      </c>
      <c r="F11404" s="299" t="s">
        <v>187</v>
      </c>
    </row>
    <row r="11405" spans="1:6" x14ac:dyDescent="0.3">
      <c r="A11405" s="299" t="s">
        <v>496</v>
      </c>
      <c r="B11405" s="300">
        <v>39</v>
      </c>
      <c r="C11405" s="299" t="s">
        <v>92</v>
      </c>
      <c r="D11405" s="299" t="s">
        <v>64</v>
      </c>
      <c r="E11405" s="302">
        <v>44.210526315789465</v>
      </c>
      <c r="F11405" s="299" t="s">
        <v>77</v>
      </c>
    </row>
    <row r="11406" spans="1:6" x14ac:dyDescent="0.3">
      <c r="A11406" s="299" t="s">
        <v>496</v>
      </c>
      <c r="B11406" s="300">
        <v>39</v>
      </c>
      <c r="C11406" s="299" t="s">
        <v>92</v>
      </c>
      <c r="D11406" s="299" t="s">
        <v>65</v>
      </c>
      <c r="E11406" s="302">
        <v>54.052631578947384</v>
      </c>
      <c r="F11406" s="299" t="s">
        <v>187</v>
      </c>
    </row>
    <row r="11407" spans="1:6" x14ac:dyDescent="0.3">
      <c r="A11407" s="299" t="s">
        <v>496</v>
      </c>
      <c r="B11407" s="300">
        <v>39</v>
      </c>
      <c r="C11407" s="299" t="s">
        <v>92</v>
      </c>
      <c r="D11407" s="299" t="s">
        <v>65</v>
      </c>
      <c r="E11407" s="302">
        <v>58.105263157894754</v>
      </c>
      <c r="F11407" s="299" t="s">
        <v>77</v>
      </c>
    </row>
    <row r="11408" spans="1:6" x14ac:dyDescent="0.3">
      <c r="A11408" s="299" t="s">
        <v>496</v>
      </c>
      <c r="B11408" s="300">
        <v>39</v>
      </c>
      <c r="C11408" s="299" t="s">
        <v>92</v>
      </c>
      <c r="D11408" s="299" t="s">
        <v>67</v>
      </c>
      <c r="E11408" s="302">
        <v>6.0000000000000009</v>
      </c>
      <c r="F11408" s="299" t="s">
        <v>77</v>
      </c>
    </row>
    <row r="11409" spans="1:6" x14ac:dyDescent="0.3">
      <c r="A11409" s="299" t="s">
        <v>496</v>
      </c>
      <c r="B11409" s="300">
        <v>40</v>
      </c>
      <c r="C11409" s="299" t="s">
        <v>91</v>
      </c>
      <c r="D11409" s="299" t="s">
        <v>47</v>
      </c>
      <c r="E11409" s="302">
        <v>17</v>
      </c>
      <c r="F11409" s="299" t="s">
        <v>187</v>
      </c>
    </row>
    <row r="11410" spans="1:6" x14ac:dyDescent="0.3">
      <c r="A11410" s="299" t="s">
        <v>496</v>
      </c>
      <c r="B11410" s="300">
        <v>40</v>
      </c>
      <c r="C11410" s="299" t="s">
        <v>91</v>
      </c>
      <c r="D11410" s="299" t="s">
        <v>47</v>
      </c>
      <c r="E11410" s="302">
        <v>18</v>
      </c>
      <c r="F11410" s="299" t="s">
        <v>188</v>
      </c>
    </row>
    <row r="11411" spans="1:6" x14ac:dyDescent="0.3">
      <c r="A11411" s="299" t="s">
        <v>496</v>
      </c>
      <c r="B11411" s="300">
        <v>40</v>
      </c>
      <c r="C11411" s="299" t="s">
        <v>91</v>
      </c>
      <c r="D11411" s="299" t="s">
        <v>47</v>
      </c>
      <c r="E11411" s="302">
        <v>272.52631578947376</v>
      </c>
      <c r="F11411" s="299" t="s">
        <v>77</v>
      </c>
    </row>
    <row r="11412" spans="1:6" x14ac:dyDescent="0.3">
      <c r="A11412" s="299" t="s">
        <v>496</v>
      </c>
      <c r="B11412" s="300">
        <v>40</v>
      </c>
      <c r="C11412" s="299" t="s">
        <v>91</v>
      </c>
      <c r="D11412" s="299" t="s">
        <v>48</v>
      </c>
      <c r="E11412" s="302">
        <v>16.157894736842096</v>
      </c>
      <c r="F11412" s="299" t="s">
        <v>77</v>
      </c>
    </row>
    <row r="11413" spans="1:6" x14ac:dyDescent="0.3">
      <c r="A11413" s="299" t="s">
        <v>496</v>
      </c>
      <c r="B11413" s="300">
        <v>40</v>
      </c>
      <c r="C11413" s="299" t="s">
        <v>91</v>
      </c>
      <c r="D11413" s="299" t="s">
        <v>49</v>
      </c>
      <c r="E11413" s="302">
        <v>7.9999999999999964</v>
      </c>
      <c r="F11413" s="299" t="s">
        <v>187</v>
      </c>
    </row>
    <row r="11414" spans="1:6" x14ac:dyDescent="0.3">
      <c r="A11414" s="299" t="s">
        <v>496</v>
      </c>
      <c r="B11414" s="300">
        <v>40</v>
      </c>
      <c r="C11414" s="299" t="s">
        <v>91</v>
      </c>
      <c r="D11414" s="299" t="s">
        <v>49</v>
      </c>
      <c r="E11414" s="302">
        <v>581.78947368421052</v>
      </c>
      <c r="F11414" s="299" t="s">
        <v>77</v>
      </c>
    </row>
    <row r="11415" spans="1:6" x14ac:dyDescent="0.3">
      <c r="A11415" s="299" t="s">
        <v>496</v>
      </c>
      <c r="B11415" s="300">
        <v>40</v>
      </c>
      <c r="C11415" s="299" t="s">
        <v>91</v>
      </c>
      <c r="D11415" s="299" t="s">
        <v>50</v>
      </c>
      <c r="E11415" s="302">
        <v>0.47368421052631576</v>
      </c>
      <c r="F11415" s="299" t="s">
        <v>77</v>
      </c>
    </row>
    <row r="11416" spans="1:6" x14ac:dyDescent="0.3">
      <c r="A11416" s="299" t="s">
        <v>496</v>
      </c>
      <c r="B11416" s="300">
        <v>40</v>
      </c>
      <c r="C11416" s="299" t="s">
        <v>91</v>
      </c>
      <c r="D11416" s="299" t="s">
        <v>51</v>
      </c>
      <c r="E11416" s="302">
        <v>28.789473684210531</v>
      </c>
      <c r="F11416" s="299" t="s">
        <v>77</v>
      </c>
    </row>
    <row r="11417" spans="1:6" x14ac:dyDescent="0.3">
      <c r="A11417" s="299" t="s">
        <v>496</v>
      </c>
      <c r="B11417" s="300">
        <v>40</v>
      </c>
      <c r="C11417" s="299" t="s">
        <v>91</v>
      </c>
      <c r="D11417" s="299" t="s">
        <v>52</v>
      </c>
      <c r="E11417" s="302">
        <v>83.526315789473671</v>
      </c>
      <c r="F11417" s="299" t="s">
        <v>187</v>
      </c>
    </row>
    <row r="11418" spans="1:6" x14ac:dyDescent="0.3">
      <c r="A11418" s="299" t="s">
        <v>496</v>
      </c>
      <c r="B11418" s="300">
        <v>40</v>
      </c>
      <c r="C11418" s="299" t="s">
        <v>91</v>
      </c>
      <c r="D11418" s="299" t="s">
        <v>52</v>
      </c>
      <c r="E11418" s="302">
        <v>399.4210526315789</v>
      </c>
      <c r="F11418" s="299" t="s">
        <v>77</v>
      </c>
    </row>
    <row r="11419" spans="1:6" x14ac:dyDescent="0.3">
      <c r="A11419" s="299" t="s">
        <v>496</v>
      </c>
      <c r="B11419" s="300">
        <v>40</v>
      </c>
      <c r="C11419" s="299" t="s">
        <v>91</v>
      </c>
      <c r="D11419" s="299" t="s">
        <v>53</v>
      </c>
      <c r="E11419" s="302">
        <v>142.00000000000003</v>
      </c>
      <c r="F11419" s="299" t="s">
        <v>187</v>
      </c>
    </row>
    <row r="11420" spans="1:6" x14ac:dyDescent="0.3">
      <c r="A11420" s="299" t="s">
        <v>496</v>
      </c>
      <c r="B11420" s="300">
        <v>40</v>
      </c>
      <c r="C11420" s="299" t="s">
        <v>91</v>
      </c>
      <c r="D11420" s="299" t="s">
        <v>53</v>
      </c>
      <c r="E11420" s="302">
        <v>514.8947368421052</v>
      </c>
      <c r="F11420" s="299" t="s">
        <v>77</v>
      </c>
    </row>
    <row r="11421" spans="1:6" x14ac:dyDescent="0.3">
      <c r="A11421" s="299" t="s">
        <v>496</v>
      </c>
      <c r="B11421" s="300">
        <v>40</v>
      </c>
      <c r="C11421" s="299" t="s">
        <v>91</v>
      </c>
      <c r="D11421" s="299" t="s">
        <v>54</v>
      </c>
      <c r="E11421" s="302">
        <v>24.210526315789473</v>
      </c>
      <c r="F11421" s="299" t="s">
        <v>187</v>
      </c>
    </row>
    <row r="11422" spans="1:6" x14ac:dyDescent="0.3">
      <c r="A11422" s="299" t="s">
        <v>496</v>
      </c>
      <c r="B11422" s="300">
        <v>40</v>
      </c>
      <c r="C11422" s="299" t="s">
        <v>91</v>
      </c>
      <c r="D11422" s="299" t="s">
        <v>54</v>
      </c>
      <c r="E11422" s="302">
        <v>90.105263157894711</v>
      </c>
      <c r="F11422" s="299" t="s">
        <v>77</v>
      </c>
    </row>
    <row r="11423" spans="1:6" x14ac:dyDescent="0.3">
      <c r="A11423" s="299" t="s">
        <v>496</v>
      </c>
      <c r="B11423" s="300">
        <v>40</v>
      </c>
      <c r="C11423" s="299" t="s">
        <v>91</v>
      </c>
      <c r="D11423" s="299" t="s">
        <v>55</v>
      </c>
      <c r="E11423" s="302">
        <v>71.31578947368422</v>
      </c>
      <c r="F11423" s="299" t="s">
        <v>187</v>
      </c>
    </row>
    <row r="11424" spans="1:6" x14ac:dyDescent="0.3">
      <c r="A11424" s="299" t="s">
        <v>496</v>
      </c>
      <c r="B11424" s="300">
        <v>40</v>
      </c>
      <c r="C11424" s="299" t="s">
        <v>91</v>
      </c>
      <c r="D11424" s="299" t="s">
        <v>55</v>
      </c>
      <c r="E11424" s="302">
        <v>773.73684210526335</v>
      </c>
      <c r="F11424" s="299" t="s">
        <v>77</v>
      </c>
    </row>
    <row r="11425" spans="1:6" x14ac:dyDescent="0.3">
      <c r="A11425" s="299" t="s">
        <v>496</v>
      </c>
      <c r="B11425" s="300">
        <v>40</v>
      </c>
      <c r="C11425" s="299" t="s">
        <v>91</v>
      </c>
      <c r="D11425" s="299" t="s">
        <v>56</v>
      </c>
      <c r="E11425" s="302">
        <v>5.0000000000000009</v>
      </c>
      <c r="F11425" s="299" t="s">
        <v>187</v>
      </c>
    </row>
    <row r="11426" spans="1:6" x14ac:dyDescent="0.3">
      <c r="A11426" s="299" t="s">
        <v>496</v>
      </c>
      <c r="B11426" s="300">
        <v>40</v>
      </c>
      <c r="C11426" s="299" t="s">
        <v>91</v>
      </c>
      <c r="D11426" s="299" t="s">
        <v>56</v>
      </c>
      <c r="E11426" s="302">
        <v>10.789473684210533</v>
      </c>
      <c r="F11426" s="299" t="s">
        <v>77</v>
      </c>
    </row>
    <row r="11427" spans="1:6" x14ac:dyDescent="0.3">
      <c r="A11427" s="299" t="s">
        <v>496</v>
      </c>
      <c r="B11427" s="300">
        <v>40</v>
      </c>
      <c r="C11427" s="299" t="s">
        <v>91</v>
      </c>
      <c r="D11427" s="299" t="s">
        <v>57</v>
      </c>
      <c r="E11427" s="302">
        <v>1.8947368421052624</v>
      </c>
      <c r="F11427" s="299" t="s">
        <v>187</v>
      </c>
    </row>
    <row r="11428" spans="1:6" x14ac:dyDescent="0.3">
      <c r="A11428" s="299" t="s">
        <v>496</v>
      </c>
      <c r="B11428" s="300">
        <v>40</v>
      </c>
      <c r="C11428" s="299" t="s">
        <v>91</v>
      </c>
      <c r="D11428" s="299" t="s">
        <v>57</v>
      </c>
      <c r="E11428" s="302">
        <v>4.9473684210526319</v>
      </c>
      <c r="F11428" s="299" t="s">
        <v>77</v>
      </c>
    </row>
    <row r="11429" spans="1:6" x14ac:dyDescent="0.3">
      <c r="A11429" s="299" t="s">
        <v>496</v>
      </c>
      <c r="B11429" s="300">
        <v>40</v>
      </c>
      <c r="C11429" s="299" t="s">
        <v>91</v>
      </c>
      <c r="D11429" s="299" t="s">
        <v>58</v>
      </c>
      <c r="E11429" s="302">
        <v>1.9999999999999991</v>
      </c>
      <c r="F11429" s="299" t="s">
        <v>187</v>
      </c>
    </row>
    <row r="11430" spans="1:6" x14ac:dyDescent="0.3">
      <c r="A11430" s="299" t="s">
        <v>496</v>
      </c>
      <c r="B11430" s="300">
        <v>40</v>
      </c>
      <c r="C11430" s="299" t="s">
        <v>91</v>
      </c>
      <c r="D11430" s="299" t="s">
        <v>58</v>
      </c>
      <c r="E11430" s="302">
        <v>5.0000000000000009</v>
      </c>
      <c r="F11430" s="299" t="s">
        <v>77</v>
      </c>
    </row>
    <row r="11431" spans="1:6" x14ac:dyDescent="0.3">
      <c r="A11431" s="299" t="s">
        <v>496</v>
      </c>
      <c r="B11431" s="300">
        <v>40</v>
      </c>
      <c r="C11431" s="299" t="s">
        <v>91</v>
      </c>
      <c r="D11431" s="299" t="s">
        <v>59</v>
      </c>
      <c r="E11431" s="302">
        <v>13</v>
      </c>
      <c r="F11431" s="299" t="s">
        <v>187</v>
      </c>
    </row>
    <row r="11432" spans="1:6" x14ac:dyDescent="0.3">
      <c r="A11432" s="299" t="s">
        <v>496</v>
      </c>
      <c r="B11432" s="300">
        <v>40</v>
      </c>
      <c r="C11432" s="299" t="s">
        <v>91</v>
      </c>
      <c r="D11432" s="299" t="s">
        <v>59</v>
      </c>
      <c r="E11432" s="302">
        <v>12.736842105263158</v>
      </c>
      <c r="F11432" s="299" t="s">
        <v>77</v>
      </c>
    </row>
    <row r="11433" spans="1:6" x14ac:dyDescent="0.3">
      <c r="A11433" s="299" t="s">
        <v>496</v>
      </c>
      <c r="B11433" s="300">
        <v>40</v>
      </c>
      <c r="C11433" s="299" t="s">
        <v>91</v>
      </c>
      <c r="D11433" s="299" t="s">
        <v>60</v>
      </c>
      <c r="E11433" s="302">
        <v>7.9999999999999964</v>
      </c>
      <c r="F11433" s="299" t="s">
        <v>187</v>
      </c>
    </row>
    <row r="11434" spans="1:6" x14ac:dyDescent="0.3">
      <c r="A11434" s="299" t="s">
        <v>496</v>
      </c>
      <c r="B11434" s="300">
        <v>40</v>
      </c>
      <c r="C11434" s="299" t="s">
        <v>91</v>
      </c>
      <c r="D11434" s="299" t="s">
        <v>60</v>
      </c>
      <c r="E11434" s="302">
        <v>409.42105263157896</v>
      </c>
      <c r="F11434" s="299" t="s">
        <v>77</v>
      </c>
    </row>
    <row r="11435" spans="1:6" x14ac:dyDescent="0.3">
      <c r="A11435" s="299" t="s">
        <v>496</v>
      </c>
      <c r="B11435" s="300">
        <v>40</v>
      </c>
      <c r="C11435" s="299" t="s">
        <v>91</v>
      </c>
      <c r="D11435" s="299" t="s">
        <v>61</v>
      </c>
      <c r="E11435" s="302">
        <v>52.421052631578945</v>
      </c>
      <c r="F11435" s="299" t="s">
        <v>77</v>
      </c>
    </row>
    <row r="11436" spans="1:6" x14ac:dyDescent="0.3">
      <c r="A11436" s="299" t="s">
        <v>496</v>
      </c>
      <c r="B11436" s="300">
        <v>40</v>
      </c>
      <c r="C11436" s="299" t="s">
        <v>91</v>
      </c>
      <c r="D11436" s="299" t="s">
        <v>62</v>
      </c>
      <c r="E11436" s="302">
        <v>12.000000000000002</v>
      </c>
      <c r="F11436" s="299" t="s">
        <v>187</v>
      </c>
    </row>
    <row r="11437" spans="1:6" x14ac:dyDescent="0.3">
      <c r="A11437" s="299" t="s">
        <v>496</v>
      </c>
      <c r="B11437" s="300">
        <v>40</v>
      </c>
      <c r="C11437" s="299" t="s">
        <v>91</v>
      </c>
      <c r="D11437" s="299" t="s">
        <v>62</v>
      </c>
      <c r="E11437" s="302">
        <v>60.421052631578931</v>
      </c>
      <c r="F11437" s="299" t="s">
        <v>77</v>
      </c>
    </row>
    <row r="11438" spans="1:6" x14ac:dyDescent="0.3">
      <c r="A11438" s="299" t="s">
        <v>496</v>
      </c>
      <c r="B11438" s="300">
        <v>40</v>
      </c>
      <c r="C11438" s="299" t="s">
        <v>91</v>
      </c>
      <c r="D11438" s="299" t="s">
        <v>63</v>
      </c>
      <c r="E11438" s="302">
        <v>9</v>
      </c>
      <c r="F11438" s="299" t="s">
        <v>187</v>
      </c>
    </row>
    <row r="11439" spans="1:6" x14ac:dyDescent="0.3">
      <c r="A11439" s="299" t="s">
        <v>496</v>
      </c>
      <c r="B11439" s="300">
        <v>40</v>
      </c>
      <c r="C11439" s="299" t="s">
        <v>91</v>
      </c>
      <c r="D11439" s="299" t="s">
        <v>63</v>
      </c>
      <c r="E11439" s="302">
        <v>304.94736842105232</v>
      </c>
      <c r="F11439" s="299" t="s">
        <v>77</v>
      </c>
    </row>
    <row r="11440" spans="1:6" x14ac:dyDescent="0.3">
      <c r="A11440" s="299" t="s">
        <v>496</v>
      </c>
      <c r="B11440" s="300">
        <v>40</v>
      </c>
      <c r="C11440" s="299" t="s">
        <v>91</v>
      </c>
      <c r="D11440" s="299" t="s">
        <v>64</v>
      </c>
      <c r="E11440" s="302">
        <v>7.8421052631578902</v>
      </c>
      <c r="F11440" s="299" t="s">
        <v>187</v>
      </c>
    </row>
    <row r="11441" spans="1:6" x14ac:dyDescent="0.3">
      <c r="A11441" s="299" t="s">
        <v>496</v>
      </c>
      <c r="B11441" s="300">
        <v>40</v>
      </c>
      <c r="C11441" s="299" t="s">
        <v>91</v>
      </c>
      <c r="D11441" s="299" t="s">
        <v>64</v>
      </c>
      <c r="E11441" s="302">
        <v>46.05263157894737</v>
      </c>
      <c r="F11441" s="299" t="s">
        <v>77</v>
      </c>
    </row>
    <row r="11442" spans="1:6" x14ac:dyDescent="0.3">
      <c r="A11442" s="299" t="s">
        <v>496</v>
      </c>
      <c r="B11442" s="300">
        <v>40</v>
      </c>
      <c r="C11442" s="299" t="s">
        <v>91</v>
      </c>
      <c r="D11442" s="299" t="s">
        <v>65</v>
      </c>
      <c r="E11442" s="302">
        <v>56.421052631578938</v>
      </c>
      <c r="F11442" s="299" t="s">
        <v>187</v>
      </c>
    </row>
    <row r="11443" spans="1:6" x14ac:dyDescent="0.3">
      <c r="A11443" s="299" t="s">
        <v>496</v>
      </c>
      <c r="B11443" s="300">
        <v>40</v>
      </c>
      <c r="C11443" s="299" t="s">
        <v>91</v>
      </c>
      <c r="D11443" s="299" t="s">
        <v>65</v>
      </c>
      <c r="E11443" s="302">
        <v>79.842105263157919</v>
      </c>
      <c r="F11443" s="299" t="s">
        <v>77</v>
      </c>
    </row>
    <row r="11444" spans="1:6" x14ac:dyDescent="0.3">
      <c r="A11444" s="299" t="s">
        <v>496</v>
      </c>
      <c r="B11444" s="300">
        <v>40</v>
      </c>
      <c r="C11444" s="299" t="s">
        <v>91</v>
      </c>
      <c r="D11444" s="299" t="s">
        <v>67</v>
      </c>
      <c r="E11444" s="302">
        <v>1.9999999999999991</v>
      </c>
      <c r="F11444" s="299" t="s">
        <v>77</v>
      </c>
    </row>
    <row r="11445" spans="1:6" x14ac:dyDescent="0.3">
      <c r="A11445" s="299" t="s">
        <v>496</v>
      </c>
      <c r="B11445" s="300">
        <v>40</v>
      </c>
      <c r="C11445" s="299" t="s">
        <v>92</v>
      </c>
      <c r="D11445" s="299" t="s">
        <v>47</v>
      </c>
      <c r="E11445" s="302">
        <v>20.368421052631579</v>
      </c>
      <c r="F11445" s="299" t="s">
        <v>187</v>
      </c>
    </row>
    <row r="11446" spans="1:6" x14ac:dyDescent="0.3">
      <c r="A11446" s="299" t="s">
        <v>496</v>
      </c>
      <c r="B11446" s="300">
        <v>40</v>
      </c>
      <c r="C11446" s="299" t="s">
        <v>92</v>
      </c>
      <c r="D11446" s="299" t="s">
        <v>47</v>
      </c>
      <c r="E11446" s="302">
        <v>10.368421052631581</v>
      </c>
      <c r="F11446" s="299" t="s">
        <v>188</v>
      </c>
    </row>
    <row r="11447" spans="1:6" x14ac:dyDescent="0.3">
      <c r="A11447" s="299" t="s">
        <v>496</v>
      </c>
      <c r="B11447" s="300">
        <v>40</v>
      </c>
      <c r="C11447" s="299" t="s">
        <v>92</v>
      </c>
      <c r="D11447" s="299" t="s">
        <v>47</v>
      </c>
      <c r="E11447" s="302">
        <v>375.4736842105263</v>
      </c>
      <c r="F11447" s="299" t="s">
        <v>77</v>
      </c>
    </row>
    <row r="11448" spans="1:6" x14ac:dyDescent="0.3">
      <c r="A11448" s="299" t="s">
        <v>496</v>
      </c>
      <c r="B11448" s="300">
        <v>40</v>
      </c>
      <c r="C11448" s="299" t="s">
        <v>92</v>
      </c>
      <c r="D11448" s="299" t="s">
        <v>48</v>
      </c>
      <c r="E11448" s="302">
        <v>30.789473684210524</v>
      </c>
      <c r="F11448" s="299" t="s">
        <v>77</v>
      </c>
    </row>
    <row r="11449" spans="1:6" x14ac:dyDescent="0.3">
      <c r="A11449" s="299" t="s">
        <v>496</v>
      </c>
      <c r="B11449" s="300">
        <v>40</v>
      </c>
      <c r="C11449" s="299" t="s">
        <v>92</v>
      </c>
      <c r="D11449" s="299" t="s">
        <v>49</v>
      </c>
      <c r="E11449" s="302">
        <v>11.000000000000005</v>
      </c>
      <c r="F11449" s="299" t="s">
        <v>187</v>
      </c>
    </row>
    <row r="11450" spans="1:6" x14ac:dyDescent="0.3">
      <c r="A11450" s="299" t="s">
        <v>496</v>
      </c>
      <c r="B11450" s="300">
        <v>40</v>
      </c>
      <c r="C11450" s="299" t="s">
        <v>92</v>
      </c>
      <c r="D11450" s="299" t="s">
        <v>49</v>
      </c>
      <c r="E11450" s="302">
        <v>536.84210526315792</v>
      </c>
      <c r="F11450" s="299" t="s">
        <v>77</v>
      </c>
    </row>
    <row r="11451" spans="1:6" x14ac:dyDescent="0.3">
      <c r="A11451" s="299" t="s">
        <v>496</v>
      </c>
      <c r="B11451" s="300">
        <v>40</v>
      </c>
      <c r="C11451" s="299" t="s">
        <v>92</v>
      </c>
      <c r="D11451" s="299" t="s">
        <v>50</v>
      </c>
      <c r="E11451" s="302">
        <v>0.99999999999999956</v>
      </c>
      <c r="F11451" s="299" t="s">
        <v>77</v>
      </c>
    </row>
    <row r="11452" spans="1:6" x14ac:dyDescent="0.3">
      <c r="A11452" s="299" t="s">
        <v>496</v>
      </c>
      <c r="B11452" s="300">
        <v>40</v>
      </c>
      <c r="C11452" s="299" t="s">
        <v>92</v>
      </c>
      <c r="D11452" s="299" t="s">
        <v>51</v>
      </c>
      <c r="E11452" s="302">
        <v>54.105263157894719</v>
      </c>
      <c r="F11452" s="299" t="s">
        <v>77</v>
      </c>
    </row>
    <row r="11453" spans="1:6" x14ac:dyDescent="0.3">
      <c r="A11453" s="299" t="s">
        <v>496</v>
      </c>
      <c r="B11453" s="300">
        <v>40</v>
      </c>
      <c r="C11453" s="299" t="s">
        <v>92</v>
      </c>
      <c r="D11453" s="299" t="s">
        <v>52</v>
      </c>
      <c r="E11453" s="302">
        <v>200.3684210526315</v>
      </c>
      <c r="F11453" s="299" t="s">
        <v>187</v>
      </c>
    </row>
    <row r="11454" spans="1:6" x14ac:dyDescent="0.3">
      <c r="A11454" s="299" t="s">
        <v>496</v>
      </c>
      <c r="B11454" s="300">
        <v>40</v>
      </c>
      <c r="C11454" s="299" t="s">
        <v>92</v>
      </c>
      <c r="D11454" s="299" t="s">
        <v>52</v>
      </c>
      <c r="E11454" s="302">
        <v>283.05263157894734</v>
      </c>
      <c r="F11454" s="299" t="s">
        <v>77</v>
      </c>
    </row>
    <row r="11455" spans="1:6" x14ac:dyDescent="0.3">
      <c r="A11455" s="299" t="s">
        <v>496</v>
      </c>
      <c r="B11455" s="300">
        <v>40</v>
      </c>
      <c r="C11455" s="299" t="s">
        <v>92</v>
      </c>
      <c r="D11455" s="299" t="s">
        <v>53</v>
      </c>
      <c r="E11455" s="302">
        <v>55.421052631578938</v>
      </c>
      <c r="F11455" s="299" t="s">
        <v>187</v>
      </c>
    </row>
    <row r="11456" spans="1:6" x14ac:dyDescent="0.3">
      <c r="A11456" s="299" t="s">
        <v>496</v>
      </c>
      <c r="B11456" s="300">
        <v>40</v>
      </c>
      <c r="C11456" s="299" t="s">
        <v>92</v>
      </c>
      <c r="D11456" s="299" t="s">
        <v>53</v>
      </c>
      <c r="E11456" s="302">
        <v>539</v>
      </c>
      <c r="F11456" s="299" t="s">
        <v>77</v>
      </c>
    </row>
    <row r="11457" spans="1:6" x14ac:dyDescent="0.3">
      <c r="A11457" s="299" t="s">
        <v>496</v>
      </c>
      <c r="B11457" s="300">
        <v>40</v>
      </c>
      <c r="C11457" s="299" t="s">
        <v>92</v>
      </c>
      <c r="D11457" s="299" t="s">
        <v>54</v>
      </c>
      <c r="E11457" s="302">
        <v>49.000000000000007</v>
      </c>
      <c r="F11457" s="299" t="s">
        <v>187</v>
      </c>
    </row>
    <row r="11458" spans="1:6" x14ac:dyDescent="0.3">
      <c r="A11458" s="299" t="s">
        <v>496</v>
      </c>
      <c r="B11458" s="300">
        <v>40</v>
      </c>
      <c r="C11458" s="299" t="s">
        <v>92</v>
      </c>
      <c r="D11458" s="299" t="s">
        <v>54</v>
      </c>
      <c r="E11458" s="302">
        <v>307.68421052631578</v>
      </c>
      <c r="F11458" s="299" t="s">
        <v>77</v>
      </c>
    </row>
    <row r="11459" spans="1:6" x14ac:dyDescent="0.3">
      <c r="A11459" s="299" t="s">
        <v>496</v>
      </c>
      <c r="B11459" s="300">
        <v>40</v>
      </c>
      <c r="C11459" s="299" t="s">
        <v>92</v>
      </c>
      <c r="D11459" s="299" t="s">
        <v>55</v>
      </c>
      <c r="E11459" s="302">
        <v>85.736842105263165</v>
      </c>
      <c r="F11459" s="299" t="s">
        <v>187</v>
      </c>
    </row>
    <row r="11460" spans="1:6" x14ac:dyDescent="0.3">
      <c r="A11460" s="299" t="s">
        <v>496</v>
      </c>
      <c r="B11460" s="300">
        <v>40</v>
      </c>
      <c r="C11460" s="299" t="s">
        <v>92</v>
      </c>
      <c r="D11460" s="299" t="s">
        <v>55</v>
      </c>
      <c r="E11460" s="302">
        <v>509.63157894736844</v>
      </c>
      <c r="F11460" s="299" t="s">
        <v>77</v>
      </c>
    </row>
    <row r="11461" spans="1:6" x14ac:dyDescent="0.3">
      <c r="A11461" s="299" t="s">
        <v>496</v>
      </c>
      <c r="B11461" s="300">
        <v>40</v>
      </c>
      <c r="C11461" s="299" t="s">
        <v>92</v>
      </c>
      <c r="D11461" s="299" t="s">
        <v>56</v>
      </c>
      <c r="E11461" s="302">
        <v>7.9999999999999964</v>
      </c>
      <c r="F11461" s="299" t="s">
        <v>187</v>
      </c>
    </row>
    <row r="11462" spans="1:6" x14ac:dyDescent="0.3">
      <c r="A11462" s="299" t="s">
        <v>496</v>
      </c>
      <c r="B11462" s="300">
        <v>40</v>
      </c>
      <c r="C11462" s="299" t="s">
        <v>92</v>
      </c>
      <c r="D11462" s="299" t="s">
        <v>56</v>
      </c>
      <c r="E11462" s="302">
        <v>6.4210526315789469</v>
      </c>
      <c r="F11462" s="299" t="s">
        <v>77</v>
      </c>
    </row>
    <row r="11463" spans="1:6" x14ac:dyDescent="0.3">
      <c r="A11463" s="299" t="s">
        <v>496</v>
      </c>
      <c r="B11463" s="300">
        <v>40</v>
      </c>
      <c r="C11463" s="299" t="s">
        <v>92</v>
      </c>
      <c r="D11463" s="299" t="s">
        <v>57</v>
      </c>
      <c r="E11463" s="302">
        <v>1.9999999999999991</v>
      </c>
      <c r="F11463" s="299" t="s">
        <v>187</v>
      </c>
    </row>
    <row r="11464" spans="1:6" x14ac:dyDescent="0.3">
      <c r="A11464" s="299" t="s">
        <v>496</v>
      </c>
      <c r="B11464" s="300">
        <v>40</v>
      </c>
      <c r="C11464" s="299" t="s">
        <v>92</v>
      </c>
      <c r="D11464" s="299" t="s">
        <v>57</v>
      </c>
      <c r="E11464" s="302">
        <v>3.0000000000000004</v>
      </c>
      <c r="F11464" s="299" t="s">
        <v>77</v>
      </c>
    </row>
    <row r="11465" spans="1:6" x14ac:dyDescent="0.3">
      <c r="A11465" s="299" t="s">
        <v>496</v>
      </c>
      <c r="B11465" s="300">
        <v>40</v>
      </c>
      <c r="C11465" s="299" t="s">
        <v>92</v>
      </c>
      <c r="D11465" s="299" t="s">
        <v>58</v>
      </c>
      <c r="E11465" s="302">
        <v>5.3157894736842106</v>
      </c>
      <c r="F11465" s="299" t="s">
        <v>77</v>
      </c>
    </row>
    <row r="11466" spans="1:6" x14ac:dyDescent="0.3">
      <c r="A11466" s="299" t="s">
        <v>496</v>
      </c>
      <c r="B11466" s="300">
        <v>40</v>
      </c>
      <c r="C11466" s="299" t="s">
        <v>92</v>
      </c>
      <c r="D11466" s="299" t="s">
        <v>59</v>
      </c>
      <c r="E11466" s="302">
        <v>11.000000000000005</v>
      </c>
      <c r="F11466" s="299" t="s">
        <v>187</v>
      </c>
    </row>
    <row r="11467" spans="1:6" x14ac:dyDescent="0.3">
      <c r="A11467" s="299" t="s">
        <v>496</v>
      </c>
      <c r="B11467" s="300">
        <v>40</v>
      </c>
      <c r="C11467" s="299" t="s">
        <v>92</v>
      </c>
      <c r="D11467" s="299" t="s">
        <v>59</v>
      </c>
      <c r="E11467" s="302">
        <v>27.000000000000007</v>
      </c>
      <c r="F11467" s="299" t="s">
        <v>77</v>
      </c>
    </row>
    <row r="11468" spans="1:6" x14ac:dyDescent="0.3">
      <c r="A11468" s="299" t="s">
        <v>496</v>
      </c>
      <c r="B11468" s="300">
        <v>40</v>
      </c>
      <c r="C11468" s="299" t="s">
        <v>92</v>
      </c>
      <c r="D11468" s="299" t="s">
        <v>60</v>
      </c>
      <c r="E11468" s="302">
        <v>15.999999999999993</v>
      </c>
      <c r="F11468" s="299" t="s">
        <v>187</v>
      </c>
    </row>
    <row r="11469" spans="1:6" x14ac:dyDescent="0.3">
      <c r="A11469" s="299" t="s">
        <v>496</v>
      </c>
      <c r="B11469" s="300">
        <v>40</v>
      </c>
      <c r="C11469" s="299" t="s">
        <v>92</v>
      </c>
      <c r="D11469" s="299" t="s">
        <v>60</v>
      </c>
      <c r="E11469" s="302">
        <v>301.52631578947359</v>
      </c>
      <c r="F11469" s="299" t="s">
        <v>77</v>
      </c>
    </row>
    <row r="11470" spans="1:6" x14ac:dyDescent="0.3">
      <c r="A11470" s="299" t="s">
        <v>496</v>
      </c>
      <c r="B11470" s="300">
        <v>40</v>
      </c>
      <c r="C11470" s="299" t="s">
        <v>92</v>
      </c>
      <c r="D11470" s="299" t="s">
        <v>61</v>
      </c>
      <c r="E11470" s="302">
        <v>48.84210526315789</v>
      </c>
      <c r="F11470" s="299" t="s">
        <v>77</v>
      </c>
    </row>
    <row r="11471" spans="1:6" x14ac:dyDescent="0.3">
      <c r="A11471" s="299" t="s">
        <v>496</v>
      </c>
      <c r="B11471" s="300">
        <v>40</v>
      </c>
      <c r="C11471" s="299" t="s">
        <v>92</v>
      </c>
      <c r="D11471" s="299" t="s">
        <v>62</v>
      </c>
      <c r="E11471" s="302">
        <v>11.000000000000005</v>
      </c>
      <c r="F11471" s="299" t="s">
        <v>187</v>
      </c>
    </row>
    <row r="11472" spans="1:6" x14ac:dyDescent="0.3">
      <c r="A11472" s="299" t="s">
        <v>496</v>
      </c>
      <c r="B11472" s="300">
        <v>40</v>
      </c>
      <c r="C11472" s="299" t="s">
        <v>92</v>
      </c>
      <c r="D11472" s="299" t="s">
        <v>62</v>
      </c>
      <c r="E11472" s="302">
        <v>63</v>
      </c>
      <c r="F11472" s="299" t="s">
        <v>77</v>
      </c>
    </row>
    <row r="11473" spans="1:6" x14ac:dyDescent="0.3">
      <c r="A11473" s="299" t="s">
        <v>496</v>
      </c>
      <c r="B11473" s="300">
        <v>40</v>
      </c>
      <c r="C11473" s="299" t="s">
        <v>92</v>
      </c>
      <c r="D11473" s="299" t="s">
        <v>63</v>
      </c>
      <c r="E11473" s="302">
        <v>9</v>
      </c>
      <c r="F11473" s="299" t="s">
        <v>187</v>
      </c>
    </row>
    <row r="11474" spans="1:6" x14ac:dyDescent="0.3">
      <c r="A11474" s="299" t="s">
        <v>496</v>
      </c>
      <c r="B11474" s="300">
        <v>40</v>
      </c>
      <c r="C11474" s="299" t="s">
        <v>92</v>
      </c>
      <c r="D11474" s="299" t="s">
        <v>63</v>
      </c>
      <c r="E11474" s="302">
        <v>175.52631578947387</v>
      </c>
      <c r="F11474" s="299" t="s">
        <v>77</v>
      </c>
    </row>
    <row r="11475" spans="1:6" x14ac:dyDescent="0.3">
      <c r="A11475" s="299" t="s">
        <v>496</v>
      </c>
      <c r="B11475" s="300">
        <v>40</v>
      </c>
      <c r="C11475" s="299" t="s">
        <v>92</v>
      </c>
      <c r="D11475" s="299" t="s">
        <v>64</v>
      </c>
      <c r="E11475" s="302">
        <v>5.0000000000000009</v>
      </c>
      <c r="F11475" s="299" t="s">
        <v>187</v>
      </c>
    </row>
    <row r="11476" spans="1:6" x14ac:dyDescent="0.3">
      <c r="A11476" s="299" t="s">
        <v>496</v>
      </c>
      <c r="B11476" s="300">
        <v>40</v>
      </c>
      <c r="C11476" s="299" t="s">
        <v>92</v>
      </c>
      <c r="D11476" s="299" t="s">
        <v>64</v>
      </c>
      <c r="E11476" s="302">
        <v>27.526315789473678</v>
      </c>
      <c r="F11476" s="299" t="s">
        <v>77</v>
      </c>
    </row>
    <row r="11477" spans="1:6" x14ac:dyDescent="0.3">
      <c r="A11477" s="299" t="s">
        <v>496</v>
      </c>
      <c r="B11477" s="300">
        <v>40</v>
      </c>
      <c r="C11477" s="299" t="s">
        <v>92</v>
      </c>
      <c r="D11477" s="299" t="s">
        <v>65</v>
      </c>
      <c r="E11477" s="302">
        <v>18</v>
      </c>
      <c r="F11477" s="299" t="s">
        <v>187</v>
      </c>
    </row>
    <row r="11478" spans="1:6" x14ac:dyDescent="0.3">
      <c r="A11478" s="299" t="s">
        <v>496</v>
      </c>
      <c r="B11478" s="300">
        <v>40</v>
      </c>
      <c r="C11478" s="299" t="s">
        <v>92</v>
      </c>
      <c r="D11478" s="299" t="s">
        <v>65</v>
      </c>
      <c r="E11478" s="302">
        <v>41.999999999999993</v>
      </c>
      <c r="F11478" s="299" t="s">
        <v>77</v>
      </c>
    </row>
    <row r="11479" spans="1:6" x14ac:dyDescent="0.3">
      <c r="A11479" s="299" t="s">
        <v>496</v>
      </c>
      <c r="B11479" s="300">
        <v>40</v>
      </c>
      <c r="C11479" s="299" t="s">
        <v>92</v>
      </c>
      <c r="D11479" s="299" t="s">
        <v>67</v>
      </c>
      <c r="E11479" s="302">
        <v>3.9999999999999982</v>
      </c>
      <c r="F11479" s="299" t="s">
        <v>187</v>
      </c>
    </row>
    <row r="11480" spans="1:6" x14ac:dyDescent="0.3">
      <c r="A11480" s="299" t="s">
        <v>496</v>
      </c>
      <c r="B11480" s="300">
        <v>40</v>
      </c>
      <c r="C11480" s="299" t="s">
        <v>92</v>
      </c>
      <c r="D11480" s="299" t="s">
        <v>67</v>
      </c>
      <c r="E11480" s="302">
        <v>6.9999999999999973</v>
      </c>
      <c r="F11480" s="299" t="s">
        <v>77</v>
      </c>
    </row>
    <row r="11481" spans="1:6" x14ac:dyDescent="0.3">
      <c r="A11481" s="299" t="s">
        <v>496</v>
      </c>
      <c r="B11481" s="300">
        <v>41</v>
      </c>
      <c r="C11481" s="299" t="s">
        <v>91</v>
      </c>
      <c r="D11481" s="299" t="s">
        <v>47</v>
      </c>
      <c r="E11481" s="302">
        <v>40.84210526315789</v>
      </c>
      <c r="F11481" s="299" t="s">
        <v>187</v>
      </c>
    </row>
    <row r="11482" spans="1:6" x14ac:dyDescent="0.3">
      <c r="A11482" s="299" t="s">
        <v>496</v>
      </c>
      <c r="B11482" s="300">
        <v>41</v>
      </c>
      <c r="C11482" s="299" t="s">
        <v>91</v>
      </c>
      <c r="D11482" s="299" t="s">
        <v>47</v>
      </c>
      <c r="E11482" s="302">
        <v>4.526315789473685</v>
      </c>
      <c r="F11482" s="299" t="s">
        <v>188</v>
      </c>
    </row>
    <row r="11483" spans="1:6" x14ac:dyDescent="0.3">
      <c r="A11483" s="299" t="s">
        <v>496</v>
      </c>
      <c r="B11483" s="300">
        <v>41</v>
      </c>
      <c r="C11483" s="299" t="s">
        <v>91</v>
      </c>
      <c r="D11483" s="299" t="s">
        <v>47</v>
      </c>
      <c r="E11483" s="302">
        <v>221.89473684210529</v>
      </c>
      <c r="F11483" s="299" t="s">
        <v>77</v>
      </c>
    </row>
    <row r="11484" spans="1:6" x14ac:dyDescent="0.3">
      <c r="A11484" s="299" t="s">
        <v>496</v>
      </c>
      <c r="B11484" s="300">
        <v>41</v>
      </c>
      <c r="C11484" s="299" t="s">
        <v>91</v>
      </c>
      <c r="D11484" s="299" t="s">
        <v>48</v>
      </c>
      <c r="E11484" s="302">
        <v>15.999999999999993</v>
      </c>
      <c r="F11484" s="299" t="s">
        <v>77</v>
      </c>
    </row>
    <row r="11485" spans="1:6" x14ac:dyDescent="0.3">
      <c r="A11485" s="299" t="s">
        <v>496</v>
      </c>
      <c r="B11485" s="300">
        <v>41</v>
      </c>
      <c r="C11485" s="299" t="s">
        <v>91</v>
      </c>
      <c r="D11485" s="299" t="s">
        <v>49</v>
      </c>
      <c r="E11485" s="302">
        <v>108.78947368421046</v>
      </c>
      <c r="F11485" s="299" t="s">
        <v>187</v>
      </c>
    </row>
    <row r="11486" spans="1:6" x14ac:dyDescent="0.3">
      <c r="A11486" s="299" t="s">
        <v>496</v>
      </c>
      <c r="B11486" s="300">
        <v>41</v>
      </c>
      <c r="C11486" s="299" t="s">
        <v>91</v>
      </c>
      <c r="D11486" s="299" t="s">
        <v>49</v>
      </c>
      <c r="E11486" s="302">
        <v>1371.1578947368421</v>
      </c>
      <c r="F11486" s="299" t="s">
        <v>77</v>
      </c>
    </row>
    <row r="11487" spans="1:6" x14ac:dyDescent="0.3">
      <c r="A11487" s="299" t="s">
        <v>496</v>
      </c>
      <c r="B11487" s="300">
        <v>41</v>
      </c>
      <c r="C11487" s="299" t="s">
        <v>91</v>
      </c>
      <c r="D11487" s="299" t="s">
        <v>50</v>
      </c>
      <c r="E11487" s="302">
        <v>1.9999999999999991</v>
      </c>
      <c r="F11487" s="299" t="s">
        <v>187</v>
      </c>
    </row>
    <row r="11488" spans="1:6" x14ac:dyDescent="0.3">
      <c r="A11488" s="299" t="s">
        <v>496</v>
      </c>
      <c r="B11488" s="300">
        <v>41</v>
      </c>
      <c r="C11488" s="299" t="s">
        <v>91</v>
      </c>
      <c r="D11488" s="299" t="s">
        <v>50</v>
      </c>
      <c r="E11488" s="302">
        <v>18.210526315789469</v>
      </c>
      <c r="F11488" s="299" t="s">
        <v>77</v>
      </c>
    </row>
    <row r="11489" spans="1:6" x14ac:dyDescent="0.3">
      <c r="A11489" s="299" t="s">
        <v>496</v>
      </c>
      <c r="B11489" s="300">
        <v>41</v>
      </c>
      <c r="C11489" s="299" t="s">
        <v>91</v>
      </c>
      <c r="D11489" s="299" t="s">
        <v>51</v>
      </c>
      <c r="E11489" s="302">
        <v>58.210526315789487</v>
      </c>
      <c r="F11489" s="299" t="s">
        <v>77</v>
      </c>
    </row>
    <row r="11490" spans="1:6" x14ac:dyDescent="0.3">
      <c r="A11490" s="299" t="s">
        <v>496</v>
      </c>
      <c r="B11490" s="300">
        <v>41</v>
      </c>
      <c r="C11490" s="299" t="s">
        <v>91</v>
      </c>
      <c r="D11490" s="299" t="s">
        <v>52</v>
      </c>
      <c r="E11490" s="302">
        <v>195.05263157894743</v>
      </c>
      <c r="F11490" s="299" t="s">
        <v>187</v>
      </c>
    </row>
    <row r="11491" spans="1:6" x14ac:dyDescent="0.3">
      <c r="A11491" s="299" t="s">
        <v>496</v>
      </c>
      <c r="B11491" s="300">
        <v>41</v>
      </c>
      <c r="C11491" s="299" t="s">
        <v>91</v>
      </c>
      <c r="D11491" s="299" t="s">
        <v>52</v>
      </c>
      <c r="E11491" s="302">
        <v>1688.4210526315792</v>
      </c>
      <c r="F11491" s="299" t="s">
        <v>77</v>
      </c>
    </row>
    <row r="11492" spans="1:6" x14ac:dyDescent="0.3">
      <c r="A11492" s="299" t="s">
        <v>496</v>
      </c>
      <c r="B11492" s="300">
        <v>41</v>
      </c>
      <c r="C11492" s="299" t="s">
        <v>91</v>
      </c>
      <c r="D11492" s="299" t="s">
        <v>53</v>
      </c>
      <c r="E11492" s="302">
        <v>2192.5263157894733</v>
      </c>
      <c r="F11492" s="299" t="s">
        <v>187</v>
      </c>
    </row>
    <row r="11493" spans="1:6" x14ac:dyDescent="0.3">
      <c r="A11493" s="299" t="s">
        <v>496</v>
      </c>
      <c r="B11493" s="300">
        <v>41</v>
      </c>
      <c r="C11493" s="299" t="s">
        <v>91</v>
      </c>
      <c r="D11493" s="299" t="s">
        <v>53</v>
      </c>
      <c r="E11493" s="302">
        <v>2926.8947368421054</v>
      </c>
      <c r="F11493" s="299" t="s">
        <v>77</v>
      </c>
    </row>
    <row r="11494" spans="1:6" x14ac:dyDescent="0.3">
      <c r="A11494" s="299" t="s">
        <v>496</v>
      </c>
      <c r="B11494" s="300">
        <v>41</v>
      </c>
      <c r="C11494" s="299" t="s">
        <v>91</v>
      </c>
      <c r="D11494" s="299" t="s">
        <v>54</v>
      </c>
      <c r="E11494" s="302">
        <v>477.3684210526315</v>
      </c>
      <c r="F11494" s="299" t="s">
        <v>187</v>
      </c>
    </row>
    <row r="11495" spans="1:6" x14ac:dyDescent="0.3">
      <c r="A11495" s="299" t="s">
        <v>496</v>
      </c>
      <c r="B11495" s="300">
        <v>41</v>
      </c>
      <c r="C11495" s="299" t="s">
        <v>91</v>
      </c>
      <c r="D11495" s="299" t="s">
        <v>54</v>
      </c>
      <c r="E11495" s="302">
        <v>0.99999999999999956</v>
      </c>
      <c r="F11495" s="299" t="s">
        <v>81</v>
      </c>
    </row>
    <row r="11496" spans="1:6" x14ac:dyDescent="0.3">
      <c r="A11496" s="299" t="s">
        <v>496</v>
      </c>
      <c r="B11496" s="300">
        <v>41</v>
      </c>
      <c r="C11496" s="299" t="s">
        <v>91</v>
      </c>
      <c r="D11496" s="299" t="s">
        <v>54</v>
      </c>
      <c r="E11496" s="302">
        <v>3.0000000000000004</v>
      </c>
      <c r="F11496" s="299" t="s">
        <v>80</v>
      </c>
    </row>
    <row r="11497" spans="1:6" x14ac:dyDescent="0.3">
      <c r="A11497" s="299" t="s">
        <v>496</v>
      </c>
      <c r="B11497" s="300">
        <v>41</v>
      </c>
      <c r="C11497" s="299" t="s">
        <v>91</v>
      </c>
      <c r="D11497" s="299" t="s">
        <v>54</v>
      </c>
      <c r="E11497" s="302">
        <v>999.36842105263156</v>
      </c>
      <c r="F11497" s="299" t="s">
        <v>77</v>
      </c>
    </row>
    <row r="11498" spans="1:6" x14ac:dyDescent="0.3">
      <c r="A11498" s="299" t="s">
        <v>496</v>
      </c>
      <c r="B11498" s="300">
        <v>41</v>
      </c>
      <c r="C11498" s="299" t="s">
        <v>91</v>
      </c>
      <c r="D11498" s="299" t="s">
        <v>55</v>
      </c>
      <c r="E11498" s="302">
        <v>659.1052631578948</v>
      </c>
      <c r="F11498" s="299" t="s">
        <v>187</v>
      </c>
    </row>
    <row r="11499" spans="1:6" x14ac:dyDescent="0.3">
      <c r="A11499" s="299" t="s">
        <v>496</v>
      </c>
      <c r="B11499" s="300">
        <v>41</v>
      </c>
      <c r="C11499" s="299" t="s">
        <v>91</v>
      </c>
      <c r="D11499" s="299" t="s">
        <v>55</v>
      </c>
      <c r="E11499" s="302">
        <v>5357.3157894736851</v>
      </c>
      <c r="F11499" s="299" t="s">
        <v>77</v>
      </c>
    </row>
    <row r="11500" spans="1:6" x14ac:dyDescent="0.3">
      <c r="A11500" s="299" t="s">
        <v>496</v>
      </c>
      <c r="B11500" s="300">
        <v>41</v>
      </c>
      <c r="C11500" s="299" t="s">
        <v>91</v>
      </c>
      <c r="D11500" s="299" t="s">
        <v>56</v>
      </c>
      <c r="E11500" s="302">
        <v>72.263157894736835</v>
      </c>
      <c r="F11500" s="299" t="s">
        <v>187</v>
      </c>
    </row>
    <row r="11501" spans="1:6" x14ac:dyDescent="0.3">
      <c r="A11501" s="299" t="s">
        <v>496</v>
      </c>
      <c r="B11501" s="300">
        <v>41</v>
      </c>
      <c r="C11501" s="299" t="s">
        <v>91</v>
      </c>
      <c r="D11501" s="299" t="s">
        <v>56</v>
      </c>
      <c r="E11501" s="302">
        <v>627.73684210526324</v>
      </c>
      <c r="F11501" s="299" t="s">
        <v>77</v>
      </c>
    </row>
    <row r="11502" spans="1:6" x14ac:dyDescent="0.3">
      <c r="A11502" s="299" t="s">
        <v>496</v>
      </c>
      <c r="B11502" s="300">
        <v>41</v>
      </c>
      <c r="C11502" s="299" t="s">
        <v>91</v>
      </c>
      <c r="D11502" s="299" t="s">
        <v>57</v>
      </c>
      <c r="E11502" s="302">
        <v>34.052631578947363</v>
      </c>
      <c r="F11502" s="299" t="s">
        <v>187</v>
      </c>
    </row>
    <row r="11503" spans="1:6" x14ac:dyDescent="0.3">
      <c r="A11503" s="299" t="s">
        <v>496</v>
      </c>
      <c r="B11503" s="300">
        <v>41</v>
      </c>
      <c r="C11503" s="299" t="s">
        <v>91</v>
      </c>
      <c r="D11503" s="299" t="s">
        <v>57</v>
      </c>
      <c r="E11503" s="302">
        <v>69.526315789473685</v>
      </c>
      <c r="F11503" s="299" t="s">
        <v>77</v>
      </c>
    </row>
    <row r="11504" spans="1:6" x14ac:dyDescent="0.3">
      <c r="A11504" s="299" t="s">
        <v>496</v>
      </c>
      <c r="B11504" s="300">
        <v>41</v>
      </c>
      <c r="C11504" s="299" t="s">
        <v>91</v>
      </c>
      <c r="D11504" s="299" t="s">
        <v>58</v>
      </c>
      <c r="E11504" s="302">
        <v>22.473684210526322</v>
      </c>
      <c r="F11504" s="299" t="s">
        <v>187</v>
      </c>
    </row>
    <row r="11505" spans="1:6" x14ac:dyDescent="0.3">
      <c r="A11505" s="299" t="s">
        <v>496</v>
      </c>
      <c r="B11505" s="300">
        <v>41</v>
      </c>
      <c r="C11505" s="299" t="s">
        <v>91</v>
      </c>
      <c r="D11505" s="299" t="s">
        <v>58</v>
      </c>
      <c r="E11505" s="302">
        <v>183.31578947368419</v>
      </c>
      <c r="F11505" s="299" t="s">
        <v>77</v>
      </c>
    </row>
    <row r="11506" spans="1:6" x14ac:dyDescent="0.3">
      <c r="A11506" s="299" t="s">
        <v>496</v>
      </c>
      <c r="B11506" s="300">
        <v>41</v>
      </c>
      <c r="C11506" s="299" t="s">
        <v>91</v>
      </c>
      <c r="D11506" s="299" t="s">
        <v>59</v>
      </c>
      <c r="E11506" s="302">
        <v>185.10526315789468</v>
      </c>
      <c r="F11506" s="299" t="s">
        <v>187</v>
      </c>
    </row>
    <row r="11507" spans="1:6" x14ac:dyDescent="0.3">
      <c r="A11507" s="299" t="s">
        <v>496</v>
      </c>
      <c r="B11507" s="300">
        <v>41</v>
      </c>
      <c r="C11507" s="299" t="s">
        <v>91</v>
      </c>
      <c r="D11507" s="299" t="s">
        <v>59</v>
      </c>
      <c r="E11507" s="302">
        <v>606.26315789473676</v>
      </c>
      <c r="F11507" s="299" t="s">
        <v>77</v>
      </c>
    </row>
    <row r="11508" spans="1:6" x14ac:dyDescent="0.3">
      <c r="A11508" s="299" t="s">
        <v>496</v>
      </c>
      <c r="B11508" s="300">
        <v>41</v>
      </c>
      <c r="C11508" s="299" t="s">
        <v>91</v>
      </c>
      <c r="D11508" s="299" t="s">
        <v>60</v>
      </c>
      <c r="E11508" s="302">
        <v>199.10526315789468</v>
      </c>
      <c r="F11508" s="299" t="s">
        <v>187</v>
      </c>
    </row>
    <row r="11509" spans="1:6" x14ac:dyDescent="0.3">
      <c r="A11509" s="299" t="s">
        <v>496</v>
      </c>
      <c r="B11509" s="300">
        <v>41</v>
      </c>
      <c r="C11509" s="299" t="s">
        <v>91</v>
      </c>
      <c r="D11509" s="299" t="s">
        <v>60</v>
      </c>
      <c r="E11509" s="302">
        <v>1834.1052631578948</v>
      </c>
      <c r="F11509" s="299" t="s">
        <v>77</v>
      </c>
    </row>
    <row r="11510" spans="1:6" x14ac:dyDescent="0.3">
      <c r="A11510" s="299" t="s">
        <v>496</v>
      </c>
      <c r="B11510" s="300">
        <v>41</v>
      </c>
      <c r="C11510" s="299" t="s">
        <v>91</v>
      </c>
      <c r="D11510" s="299" t="s">
        <v>61</v>
      </c>
      <c r="E11510" s="302">
        <v>1.3684210526315783</v>
      </c>
      <c r="F11510" s="299" t="s">
        <v>187</v>
      </c>
    </row>
    <row r="11511" spans="1:6" x14ac:dyDescent="0.3">
      <c r="A11511" s="299" t="s">
        <v>496</v>
      </c>
      <c r="B11511" s="300">
        <v>41</v>
      </c>
      <c r="C11511" s="299" t="s">
        <v>91</v>
      </c>
      <c r="D11511" s="299" t="s">
        <v>61</v>
      </c>
      <c r="E11511" s="302">
        <v>163.36842105263156</v>
      </c>
      <c r="F11511" s="299" t="s">
        <v>77</v>
      </c>
    </row>
    <row r="11512" spans="1:6" x14ac:dyDescent="0.3">
      <c r="A11512" s="299" t="s">
        <v>496</v>
      </c>
      <c r="B11512" s="300">
        <v>41</v>
      </c>
      <c r="C11512" s="299" t="s">
        <v>91</v>
      </c>
      <c r="D11512" s="299" t="s">
        <v>62</v>
      </c>
      <c r="E11512" s="302">
        <v>210.36842105263159</v>
      </c>
      <c r="F11512" s="299" t="s">
        <v>187</v>
      </c>
    </row>
    <row r="11513" spans="1:6" x14ac:dyDescent="0.3">
      <c r="A11513" s="299" t="s">
        <v>496</v>
      </c>
      <c r="B11513" s="300">
        <v>41</v>
      </c>
      <c r="C11513" s="299" t="s">
        <v>91</v>
      </c>
      <c r="D11513" s="299" t="s">
        <v>62</v>
      </c>
      <c r="E11513" s="302">
        <v>883.84210526315769</v>
      </c>
      <c r="F11513" s="299" t="s">
        <v>77</v>
      </c>
    </row>
    <row r="11514" spans="1:6" x14ac:dyDescent="0.3">
      <c r="A11514" s="299" t="s">
        <v>496</v>
      </c>
      <c r="B11514" s="300">
        <v>41</v>
      </c>
      <c r="C11514" s="299" t="s">
        <v>91</v>
      </c>
      <c r="D11514" s="299" t="s">
        <v>63</v>
      </c>
      <c r="E11514" s="302">
        <v>58.368421052631604</v>
      </c>
      <c r="F11514" s="299" t="s">
        <v>187</v>
      </c>
    </row>
    <row r="11515" spans="1:6" x14ac:dyDescent="0.3">
      <c r="A11515" s="299" t="s">
        <v>496</v>
      </c>
      <c r="B11515" s="300">
        <v>41</v>
      </c>
      <c r="C11515" s="299" t="s">
        <v>91</v>
      </c>
      <c r="D11515" s="299" t="s">
        <v>63</v>
      </c>
      <c r="E11515" s="302">
        <v>1292.9999999999998</v>
      </c>
      <c r="F11515" s="299" t="s">
        <v>77</v>
      </c>
    </row>
    <row r="11516" spans="1:6" x14ac:dyDescent="0.3">
      <c r="A11516" s="299" t="s">
        <v>496</v>
      </c>
      <c r="B11516" s="300">
        <v>41</v>
      </c>
      <c r="C11516" s="299" t="s">
        <v>91</v>
      </c>
      <c r="D11516" s="299" t="s">
        <v>64</v>
      </c>
      <c r="E11516" s="302">
        <v>54.631578947368418</v>
      </c>
      <c r="F11516" s="299" t="s">
        <v>187</v>
      </c>
    </row>
    <row r="11517" spans="1:6" x14ac:dyDescent="0.3">
      <c r="A11517" s="299" t="s">
        <v>496</v>
      </c>
      <c r="B11517" s="300">
        <v>41</v>
      </c>
      <c r="C11517" s="299" t="s">
        <v>91</v>
      </c>
      <c r="D11517" s="299" t="s">
        <v>64</v>
      </c>
      <c r="E11517" s="302">
        <v>2.2631578947368416</v>
      </c>
      <c r="F11517" s="299" t="s">
        <v>80</v>
      </c>
    </row>
    <row r="11518" spans="1:6" x14ac:dyDescent="0.3">
      <c r="A11518" s="299" t="s">
        <v>496</v>
      </c>
      <c r="B11518" s="300">
        <v>41</v>
      </c>
      <c r="C11518" s="299" t="s">
        <v>91</v>
      </c>
      <c r="D11518" s="299" t="s">
        <v>64</v>
      </c>
      <c r="E11518" s="302">
        <v>398.5263157894737</v>
      </c>
      <c r="F11518" s="299" t="s">
        <v>77</v>
      </c>
    </row>
    <row r="11519" spans="1:6" x14ac:dyDescent="0.3">
      <c r="A11519" s="299" t="s">
        <v>496</v>
      </c>
      <c r="B11519" s="300">
        <v>41</v>
      </c>
      <c r="C11519" s="299" t="s">
        <v>91</v>
      </c>
      <c r="D11519" s="299" t="s">
        <v>65</v>
      </c>
      <c r="E11519" s="302">
        <v>404.52631578947364</v>
      </c>
      <c r="F11519" s="299" t="s">
        <v>187</v>
      </c>
    </row>
    <row r="11520" spans="1:6" x14ac:dyDescent="0.3">
      <c r="A11520" s="299" t="s">
        <v>496</v>
      </c>
      <c r="B11520" s="300">
        <v>41</v>
      </c>
      <c r="C11520" s="299" t="s">
        <v>91</v>
      </c>
      <c r="D11520" s="299" t="s">
        <v>65</v>
      </c>
      <c r="E11520" s="302">
        <v>408.15789473684214</v>
      </c>
      <c r="F11520" s="299" t="s">
        <v>77</v>
      </c>
    </row>
    <row r="11521" spans="1:6" x14ac:dyDescent="0.3">
      <c r="A11521" s="299" t="s">
        <v>496</v>
      </c>
      <c r="B11521" s="300">
        <v>41</v>
      </c>
      <c r="C11521" s="299" t="s">
        <v>91</v>
      </c>
      <c r="D11521" s="299" t="s">
        <v>67</v>
      </c>
      <c r="E11521" s="302">
        <v>0.99999999999999956</v>
      </c>
      <c r="F11521" s="299" t="s">
        <v>187</v>
      </c>
    </row>
    <row r="11522" spans="1:6" x14ac:dyDescent="0.3">
      <c r="A11522" s="299" t="s">
        <v>496</v>
      </c>
      <c r="B11522" s="300">
        <v>41</v>
      </c>
      <c r="C11522" s="299" t="s">
        <v>91</v>
      </c>
      <c r="D11522" s="299" t="s">
        <v>67</v>
      </c>
      <c r="E11522" s="302">
        <v>19</v>
      </c>
      <c r="F11522" s="299" t="s">
        <v>77</v>
      </c>
    </row>
    <row r="11523" spans="1:6" x14ac:dyDescent="0.3">
      <c r="A11523" s="299" t="s">
        <v>496</v>
      </c>
      <c r="B11523" s="300">
        <v>41</v>
      </c>
      <c r="C11523" s="299" t="s">
        <v>91</v>
      </c>
      <c r="D11523" s="299" t="s">
        <v>66</v>
      </c>
      <c r="E11523" s="302">
        <v>1.9999999999999991</v>
      </c>
      <c r="F11523" s="299" t="s">
        <v>77</v>
      </c>
    </row>
    <row r="11524" spans="1:6" x14ac:dyDescent="0.3">
      <c r="A11524" s="299" t="s">
        <v>496</v>
      </c>
      <c r="B11524" s="300">
        <v>41</v>
      </c>
      <c r="C11524" s="299" t="s">
        <v>92</v>
      </c>
      <c r="D11524" s="299" t="s">
        <v>47</v>
      </c>
      <c r="E11524" s="302">
        <v>126.78947368421056</v>
      </c>
      <c r="F11524" s="299" t="s">
        <v>187</v>
      </c>
    </row>
    <row r="11525" spans="1:6" x14ac:dyDescent="0.3">
      <c r="A11525" s="299" t="s">
        <v>496</v>
      </c>
      <c r="B11525" s="300">
        <v>41</v>
      </c>
      <c r="C11525" s="299" t="s">
        <v>92</v>
      </c>
      <c r="D11525" s="299" t="s">
        <v>47</v>
      </c>
      <c r="E11525" s="302">
        <v>1.9999999999999991</v>
      </c>
      <c r="F11525" s="299" t="s">
        <v>81</v>
      </c>
    </row>
    <row r="11526" spans="1:6" x14ac:dyDescent="0.3">
      <c r="A11526" s="299" t="s">
        <v>496</v>
      </c>
      <c r="B11526" s="300">
        <v>41</v>
      </c>
      <c r="C11526" s="299" t="s">
        <v>92</v>
      </c>
      <c r="D11526" s="299" t="s">
        <v>47</v>
      </c>
      <c r="E11526" s="302">
        <v>11.000000000000005</v>
      </c>
      <c r="F11526" s="299" t="s">
        <v>188</v>
      </c>
    </row>
    <row r="11527" spans="1:6" x14ac:dyDescent="0.3">
      <c r="A11527" s="299" t="s">
        <v>496</v>
      </c>
      <c r="B11527" s="300">
        <v>41</v>
      </c>
      <c r="C11527" s="299" t="s">
        <v>92</v>
      </c>
      <c r="D11527" s="299" t="s">
        <v>47</v>
      </c>
      <c r="E11527" s="302">
        <v>93.631578947368396</v>
      </c>
      <c r="F11527" s="299" t="s">
        <v>77</v>
      </c>
    </row>
    <row r="11528" spans="1:6" x14ac:dyDescent="0.3">
      <c r="A11528" s="299" t="s">
        <v>496</v>
      </c>
      <c r="B11528" s="300">
        <v>41</v>
      </c>
      <c r="C11528" s="299" t="s">
        <v>92</v>
      </c>
      <c r="D11528" s="299" t="s">
        <v>48</v>
      </c>
      <c r="E11528" s="302">
        <v>0.99999999999999956</v>
      </c>
      <c r="F11528" s="299" t="s">
        <v>187</v>
      </c>
    </row>
    <row r="11529" spans="1:6" x14ac:dyDescent="0.3">
      <c r="A11529" s="299" t="s">
        <v>496</v>
      </c>
      <c r="B11529" s="300">
        <v>41</v>
      </c>
      <c r="C11529" s="299" t="s">
        <v>92</v>
      </c>
      <c r="D11529" s="299" t="s">
        <v>48</v>
      </c>
      <c r="E11529" s="302">
        <v>3.0000000000000004</v>
      </c>
      <c r="F11529" s="299" t="s">
        <v>77</v>
      </c>
    </row>
    <row r="11530" spans="1:6" x14ac:dyDescent="0.3">
      <c r="A11530" s="299" t="s">
        <v>496</v>
      </c>
      <c r="B11530" s="300">
        <v>41</v>
      </c>
      <c r="C11530" s="299" t="s">
        <v>92</v>
      </c>
      <c r="D11530" s="299" t="s">
        <v>49</v>
      </c>
      <c r="E11530" s="302">
        <v>56.578947368421055</v>
      </c>
      <c r="F11530" s="299" t="s">
        <v>187</v>
      </c>
    </row>
    <row r="11531" spans="1:6" x14ac:dyDescent="0.3">
      <c r="A11531" s="299" t="s">
        <v>496</v>
      </c>
      <c r="B11531" s="300">
        <v>41</v>
      </c>
      <c r="C11531" s="299" t="s">
        <v>92</v>
      </c>
      <c r="D11531" s="299" t="s">
        <v>49</v>
      </c>
      <c r="E11531" s="302">
        <v>547.89473684210532</v>
      </c>
      <c r="F11531" s="299" t="s">
        <v>77</v>
      </c>
    </row>
    <row r="11532" spans="1:6" x14ac:dyDescent="0.3">
      <c r="A11532" s="299" t="s">
        <v>496</v>
      </c>
      <c r="B11532" s="300">
        <v>41</v>
      </c>
      <c r="C11532" s="299" t="s">
        <v>92</v>
      </c>
      <c r="D11532" s="299" t="s">
        <v>50</v>
      </c>
      <c r="E11532" s="302">
        <v>7.9999999999999964</v>
      </c>
      <c r="F11532" s="299" t="s">
        <v>77</v>
      </c>
    </row>
    <row r="11533" spans="1:6" x14ac:dyDescent="0.3">
      <c r="A11533" s="299" t="s">
        <v>496</v>
      </c>
      <c r="B11533" s="300">
        <v>41</v>
      </c>
      <c r="C11533" s="299" t="s">
        <v>92</v>
      </c>
      <c r="D11533" s="299" t="s">
        <v>51</v>
      </c>
      <c r="E11533" s="302">
        <v>0.99999999999999956</v>
      </c>
      <c r="F11533" s="299" t="s">
        <v>187</v>
      </c>
    </row>
    <row r="11534" spans="1:6" x14ac:dyDescent="0.3">
      <c r="A11534" s="299" t="s">
        <v>496</v>
      </c>
      <c r="B11534" s="300">
        <v>41</v>
      </c>
      <c r="C11534" s="299" t="s">
        <v>92</v>
      </c>
      <c r="D11534" s="299" t="s">
        <v>51</v>
      </c>
      <c r="E11534" s="302">
        <v>23.631578947368428</v>
      </c>
      <c r="F11534" s="299" t="s">
        <v>77</v>
      </c>
    </row>
    <row r="11535" spans="1:6" x14ac:dyDescent="0.3">
      <c r="A11535" s="299" t="s">
        <v>496</v>
      </c>
      <c r="B11535" s="300">
        <v>41</v>
      </c>
      <c r="C11535" s="299" t="s">
        <v>92</v>
      </c>
      <c r="D11535" s="299" t="s">
        <v>52</v>
      </c>
      <c r="E11535" s="302">
        <v>93.842105263157876</v>
      </c>
      <c r="F11535" s="299" t="s">
        <v>187</v>
      </c>
    </row>
    <row r="11536" spans="1:6" x14ac:dyDescent="0.3">
      <c r="A11536" s="299" t="s">
        <v>496</v>
      </c>
      <c r="B11536" s="300">
        <v>41</v>
      </c>
      <c r="C11536" s="299" t="s">
        <v>92</v>
      </c>
      <c r="D11536" s="299" t="s">
        <v>52</v>
      </c>
      <c r="E11536" s="302">
        <v>395.73684210526318</v>
      </c>
      <c r="F11536" s="299" t="s">
        <v>77</v>
      </c>
    </row>
    <row r="11537" spans="1:6" x14ac:dyDescent="0.3">
      <c r="A11537" s="299" t="s">
        <v>496</v>
      </c>
      <c r="B11537" s="300">
        <v>41</v>
      </c>
      <c r="C11537" s="299" t="s">
        <v>92</v>
      </c>
      <c r="D11537" s="299" t="s">
        <v>53</v>
      </c>
      <c r="E11537" s="302">
        <v>348.73684210526329</v>
      </c>
      <c r="F11537" s="299" t="s">
        <v>187</v>
      </c>
    </row>
    <row r="11538" spans="1:6" x14ac:dyDescent="0.3">
      <c r="A11538" s="299" t="s">
        <v>496</v>
      </c>
      <c r="B11538" s="300">
        <v>41</v>
      </c>
      <c r="C11538" s="299" t="s">
        <v>92</v>
      </c>
      <c r="D11538" s="299" t="s">
        <v>53</v>
      </c>
      <c r="E11538" s="302">
        <v>774.1578947368422</v>
      </c>
      <c r="F11538" s="299" t="s">
        <v>77</v>
      </c>
    </row>
    <row r="11539" spans="1:6" x14ac:dyDescent="0.3">
      <c r="A11539" s="299" t="s">
        <v>496</v>
      </c>
      <c r="B11539" s="300">
        <v>41</v>
      </c>
      <c r="C11539" s="299" t="s">
        <v>92</v>
      </c>
      <c r="D11539" s="299" t="s">
        <v>54</v>
      </c>
      <c r="E11539" s="302">
        <v>66.631578947368439</v>
      </c>
      <c r="F11539" s="299" t="s">
        <v>187</v>
      </c>
    </row>
    <row r="11540" spans="1:6" x14ac:dyDescent="0.3">
      <c r="A11540" s="299" t="s">
        <v>496</v>
      </c>
      <c r="B11540" s="300">
        <v>41</v>
      </c>
      <c r="C11540" s="299" t="s">
        <v>92</v>
      </c>
      <c r="D11540" s="299" t="s">
        <v>54</v>
      </c>
      <c r="E11540" s="302">
        <v>991.8421052631578</v>
      </c>
      <c r="F11540" s="299" t="s">
        <v>77</v>
      </c>
    </row>
    <row r="11541" spans="1:6" x14ac:dyDescent="0.3">
      <c r="A11541" s="299" t="s">
        <v>496</v>
      </c>
      <c r="B11541" s="300">
        <v>41</v>
      </c>
      <c r="C11541" s="299" t="s">
        <v>92</v>
      </c>
      <c r="D11541" s="299" t="s">
        <v>55</v>
      </c>
      <c r="E11541" s="302">
        <v>216.15789473684208</v>
      </c>
      <c r="F11541" s="299" t="s">
        <v>187</v>
      </c>
    </row>
    <row r="11542" spans="1:6" x14ac:dyDescent="0.3">
      <c r="A11542" s="299" t="s">
        <v>496</v>
      </c>
      <c r="B11542" s="300">
        <v>41</v>
      </c>
      <c r="C11542" s="299" t="s">
        <v>92</v>
      </c>
      <c r="D11542" s="299" t="s">
        <v>55</v>
      </c>
      <c r="E11542" s="302">
        <v>1104.4210526315792</v>
      </c>
      <c r="F11542" s="299" t="s">
        <v>77</v>
      </c>
    </row>
    <row r="11543" spans="1:6" x14ac:dyDescent="0.3">
      <c r="A11543" s="299" t="s">
        <v>496</v>
      </c>
      <c r="B11543" s="300">
        <v>41</v>
      </c>
      <c r="C11543" s="299" t="s">
        <v>92</v>
      </c>
      <c r="D11543" s="299" t="s">
        <v>56</v>
      </c>
      <c r="E11543" s="302">
        <v>79.26315789473685</v>
      </c>
      <c r="F11543" s="299" t="s">
        <v>187</v>
      </c>
    </row>
    <row r="11544" spans="1:6" x14ac:dyDescent="0.3">
      <c r="A11544" s="299" t="s">
        <v>496</v>
      </c>
      <c r="B11544" s="300">
        <v>41</v>
      </c>
      <c r="C11544" s="299" t="s">
        <v>92</v>
      </c>
      <c r="D11544" s="299" t="s">
        <v>56</v>
      </c>
      <c r="E11544" s="302">
        <v>441.47368421052624</v>
      </c>
      <c r="F11544" s="299" t="s">
        <v>77</v>
      </c>
    </row>
    <row r="11545" spans="1:6" x14ac:dyDescent="0.3">
      <c r="A11545" s="299" t="s">
        <v>496</v>
      </c>
      <c r="B11545" s="300">
        <v>41</v>
      </c>
      <c r="C11545" s="299" t="s">
        <v>92</v>
      </c>
      <c r="D11545" s="299" t="s">
        <v>57</v>
      </c>
      <c r="E11545" s="302">
        <v>9</v>
      </c>
      <c r="F11545" s="299" t="s">
        <v>187</v>
      </c>
    </row>
    <row r="11546" spans="1:6" x14ac:dyDescent="0.3">
      <c r="A11546" s="299" t="s">
        <v>496</v>
      </c>
      <c r="B11546" s="300">
        <v>41</v>
      </c>
      <c r="C11546" s="299" t="s">
        <v>92</v>
      </c>
      <c r="D11546" s="299" t="s">
        <v>57</v>
      </c>
      <c r="E11546" s="302">
        <v>47.684210526315795</v>
      </c>
      <c r="F11546" s="299" t="s">
        <v>77</v>
      </c>
    </row>
    <row r="11547" spans="1:6" x14ac:dyDescent="0.3">
      <c r="A11547" s="299" t="s">
        <v>496</v>
      </c>
      <c r="B11547" s="300">
        <v>41</v>
      </c>
      <c r="C11547" s="299" t="s">
        <v>92</v>
      </c>
      <c r="D11547" s="299" t="s">
        <v>58</v>
      </c>
      <c r="E11547" s="302">
        <v>25.052631578947377</v>
      </c>
      <c r="F11547" s="299" t="s">
        <v>187</v>
      </c>
    </row>
    <row r="11548" spans="1:6" x14ac:dyDescent="0.3">
      <c r="A11548" s="299" t="s">
        <v>496</v>
      </c>
      <c r="B11548" s="300">
        <v>41</v>
      </c>
      <c r="C11548" s="299" t="s">
        <v>92</v>
      </c>
      <c r="D11548" s="299" t="s">
        <v>58</v>
      </c>
      <c r="E11548" s="302">
        <v>58.684210526315788</v>
      </c>
      <c r="F11548" s="299" t="s">
        <v>77</v>
      </c>
    </row>
    <row r="11549" spans="1:6" x14ac:dyDescent="0.3">
      <c r="A11549" s="299" t="s">
        <v>496</v>
      </c>
      <c r="B11549" s="300">
        <v>41</v>
      </c>
      <c r="C11549" s="299" t="s">
        <v>92</v>
      </c>
      <c r="D11549" s="299" t="s">
        <v>59</v>
      </c>
      <c r="E11549" s="302">
        <v>232.89473684210535</v>
      </c>
      <c r="F11549" s="299" t="s">
        <v>187</v>
      </c>
    </row>
    <row r="11550" spans="1:6" x14ac:dyDescent="0.3">
      <c r="A11550" s="299" t="s">
        <v>496</v>
      </c>
      <c r="B11550" s="300">
        <v>41</v>
      </c>
      <c r="C11550" s="299" t="s">
        <v>92</v>
      </c>
      <c r="D11550" s="299" t="s">
        <v>59</v>
      </c>
      <c r="E11550" s="302">
        <v>482.1578947368422</v>
      </c>
      <c r="F11550" s="299" t="s">
        <v>77</v>
      </c>
    </row>
    <row r="11551" spans="1:6" x14ac:dyDescent="0.3">
      <c r="A11551" s="299" t="s">
        <v>496</v>
      </c>
      <c r="B11551" s="300">
        <v>41</v>
      </c>
      <c r="C11551" s="299" t="s">
        <v>92</v>
      </c>
      <c r="D11551" s="299" t="s">
        <v>60</v>
      </c>
      <c r="E11551" s="302">
        <v>112.73684210526314</v>
      </c>
      <c r="F11551" s="299" t="s">
        <v>187</v>
      </c>
    </row>
    <row r="11552" spans="1:6" x14ac:dyDescent="0.3">
      <c r="A11552" s="299" t="s">
        <v>496</v>
      </c>
      <c r="B11552" s="300">
        <v>41</v>
      </c>
      <c r="C11552" s="299" t="s">
        <v>92</v>
      </c>
      <c r="D11552" s="299" t="s">
        <v>60</v>
      </c>
      <c r="E11552" s="302">
        <v>636.00000000000011</v>
      </c>
      <c r="F11552" s="299" t="s">
        <v>77</v>
      </c>
    </row>
    <row r="11553" spans="1:6" x14ac:dyDescent="0.3">
      <c r="A11553" s="299" t="s">
        <v>496</v>
      </c>
      <c r="B11553" s="300">
        <v>41</v>
      </c>
      <c r="C11553" s="299" t="s">
        <v>92</v>
      </c>
      <c r="D11553" s="299" t="s">
        <v>61</v>
      </c>
      <c r="E11553" s="302">
        <v>90.21052631578948</v>
      </c>
      <c r="F11553" s="299" t="s">
        <v>77</v>
      </c>
    </row>
    <row r="11554" spans="1:6" x14ac:dyDescent="0.3">
      <c r="A11554" s="299" t="s">
        <v>496</v>
      </c>
      <c r="B11554" s="300">
        <v>41</v>
      </c>
      <c r="C11554" s="299" t="s">
        <v>92</v>
      </c>
      <c r="D11554" s="299" t="s">
        <v>62</v>
      </c>
      <c r="E11554" s="302">
        <v>121.10526315789471</v>
      </c>
      <c r="F11554" s="299" t="s">
        <v>187</v>
      </c>
    </row>
    <row r="11555" spans="1:6" x14ac:dyDescent="0.3">
      <c r="A11555" s="299" t="s">
        <v>496</v>
      </c>
      <c r="B11555" s="300">
        <v>41</v>
      </c>
      <c r="C11555" s="299" t="s">
        <v>92</v>
      </c>
      <c r="D11555" s="299" t="s">
        <v>62</v>
      </c>
      <c r="E11555" s="302">
        <v>692.94736842105249</v>
      </c>
      <c r="F11555" s="299" t="s">
        <v>77</v>
      </c>
    </row>
    <row r="11556" spans="1:6" x14ac:dyDescent="0.3">
      <c r="A11556" s="299" t="s">
        <v>496</v>
      </c>
      <c r="B11556" s="300">
        <v>41</v>
      </c>
      <c r="C11556" s="299" t="s">
        <v>92</v>
      </c>
      <c r="D11556" s="299" t="s">
        <v>63</v>
      </c>
      <c r="E11556" s="302">
        <v>58.894736842105289</v>
      </c>
      <c r="F11556" s="299" t="s">
        <v>187</v>
      </c>
    </row>
    <row r="11557" spans="1:6" x14ac:dyDescent="0.3">
      <c r="A11557" s="299" t="s">
        <v>496</v>
      </c>
      <c r="B11557" s="300">
        <v>41</v>
      </c>
      <c r="C11557" s="299" t="s">
        <v>92</v>
      </c>
      <c r="D11557" s="299" t="s">
        <v>63</v>
      </c>
      <c r="E11557" s="302">
        <v>261.94736842105266</v>
      </c>
      <c r="F11557" s="299" t="s">
        <v>77</v>
      </c>
    </row>
    <row r="11558" spans="1:6" x14ac:dyDescent="0.3">
      <c r="A11558" s="299" t="s">
        <v>496</v>
      </c>
      <c r="B11558" s="300">
        <v>41</v>
      </c>
      <c r="C11558" s="299" t="s">
        <v>92</v>
      </c>
      <c r="D11558" s="299" t="s">
        <v>64</v>
      </c>
      <c r="E11558" s="302">
        <v>56.78947368421052</v>
      </c>
      <c r="F11558" s="299" t="s">
        <v>187</v>
      </c>
    </row>
    <row r="11559" spans="1:6" x14ac:dyDescent="0.3">
      <c r="A11559" s="299" t="s">
        <v>496</v>
      </c>
      <c r="B11559" s="300">
        <v>41</v>
      </c>
      <c r="C11559" s="299" t="s">
        <v>92</v>
      </c>
      <c r="D11559" s="299" t="s">
        <v>64</v>
      </c>
      <c r="E11559" s="302">
        <v>211.68421052631584</v>
      </c>
      <c r="F11559" s="299" t="s">
        <v>77</v>
      </c>
    </row>
    <row r="11560" spans="1:6" x14ac:dyDescent="0.3">
      <c r="A11560" s="299" t="s">
        <v>496</v>
      </c>
      <c r="B11560" s="300">
        <v>41</v>
      </c>
      <c r="C11560" s="299" t="s">
        <v>92</v>
      </c>
      <c r="D11560" s="299" t="s">
        <v>65</v>
      </c>
      <c r="E11560" s="302">
        <v>72.947368421052644</v>
      </c>
      <c r="F11560" s="299" t="s">
        <v>187</v>
      </c>
    </row>
    <row r="11561" spans="1:6" x14ac:dyDescent="0.3">
      <c r="A11561" s="299" t="s">
        <v>496</v>
      </c>
      <c r="B11561" s="300">
        <v>41</v>
      </c>
      <c r="C11561" s="299" t="s">
        <v>92</v>
      </c>
      <c r="D11561" s="299" t="s">
        <v>65</v>
      </c>
      <c r="E11561" s="302">
        <v>133.31578947368422</v>
      </c>
      <c r="F11561" s="299" t="s">
        <v>77</v>
      </c>
    </row>
    <row r="11562" spans="1:6" x14ac:dyDescent="0.3">
      <c r="A11562" s="299" t="s">
        <v>496</v>
      </c>
      <c r="B11562" s="300">
        <v>41</v>
      </c>
      <c r="C11562" s="299" t="s">
        <v>92</v>
      </c>
      <c r="D11562" s="299" t="s">
        <v>67</v>
      </c>
      <c r="E11562" s="302">
        <v>3.0000000000000004</v>
      </c>
      <c r="F11562" s="299" t="s">
        <v>77</v>
      </c>
    </row>
    <row r="11563" spans="1:6" x14ac:dyDescent="0.3">
      <c r="A11563" s="299" t="s">
        <v>496</v>
      </c>
      <c r="B11563" s="300">
        <v>41</v>
      </c>
      <c r="C11563" s="299" t="s">
        <v>92</v>
      </c>
      <c r="D11563" s="299" t="s">
        <v>66</v>
      </c>
      <c r="E11563" s="302">
        <v>0.99999999999999956</v>
      </c>
      <c r="F11563" s="299" t="s">
        <v>77</v>
      </c>
    </row>
    <row r="11564" spans="1:6" x14ac:dyDescent="0.3">
      <c r="A11564" s="299" t="s">
        <v>496</v>
      </c>
      <c r="B11564" s="300">
        <v>42</v>
      </c>
      <c r="C11564" s="299" t="s">
        <v>91</v>
      </c>
      <c r="D11564" s="299" t="s">
        <v>47</v>
      </c>
      <c r="E11564" s="302">
        <v>11.789473684210529</v>
      </c>
      <c r="F11564" s="299" t="s">
        <v>187</v>
      </c>
    </row>
    <row r="11565" spans="1:6" x14ac:dyDescent="0.3">
      <c r="A11565" s="299" t="s">
        <v>496</v>
      </c>
      <c r="B11565" s="300">
        <v>42</v>
      </c>
      <c r="C11565" s="299" t="s">
        <v>91</v>
      </c>
      <c r="D11565" s="299" t="s">
        <v>47</v>
      </c>
      <c r="E11565" s="302">
        <v>25.21052631578948</v>
      </c>
      <c r="F11565" s="299" t="s">
        <v>188</v>
      </c>
    </row>
    <row r="11566" spans="1:6" x14ac:dyDescent="0.3">
      <c r="A11566" s="299" t="s">
        <v>496</v>
      </c>
      <c r="B11566" s="300">
        <v>42</v>
      </c>
      <c r="C11566" s="299" t="s">
        <v>91</v>
      </c>
      <c r="D11566" s="299" t="s">
        <v>47</v>
      </c>
      <c r="E11566" s="302">
        <v>162.89473684210526</v>
      </c>
      <c r="F11566" s="299" t="s">
        <v>77</v>
      </c>
    </row>
    <row r="11567" spans="1:6" x14ac:dyDescent="0.3">
      <c r="A11567" s="299" t="s">
        <v>496</v>
      </c>
      <c r="B11567" s="300">
        <v>42</v>
      </c>
      <c r="C11567" s="299" t="s">
        <v>91</v>
      </c>
      <c r="D11567" s="299" t="s">
        <v>48</v>
      </c>
      <c r="E11567" s="302">
        <v>0.99999999999999956</v>
      </c>
      <c r="F11567" s="299" t="s">
        <v>187</v>
      </c>
    </row>
    <row r="11568" spans="1:6" x14ac:dyDescent="0.3">
      <c r="A11568" s="299" t="s">
        <v>496</v>
      </c>
      <c r="B11568" s="300">
        <v>42</v>
      </c>
      <c r="C11568" s="299" t="s">
        <v>91</v>
      </c>
      <c r="D11568" s="299" t="s">
        <v>48</v>
      </c>
      <c r="E11568" s="302">
        <v>11.789473684210529</v>
      </c>
      <c r="F11568" s="299" t="s">
        <v>77</v>
      </c>
    </row>
    <row r="11569" spans="1:6" x14ac:dyDescent="0.3">
      <c r="A11569" s="299" t="s">
        <v>496</v>
      </c>
      <c r="B11569" s="300">
        <v>42</v>
      </c>
      <c r="C11569" s="299" t="s">
        <v>91</v>
      </c>
      <c r="D11569" s="299" t="s">
        <v>49</v>
      </c>
      <c r="E11569" s="302">
        <v>7.9999999999999964</v>
      </c>
      <c r="F11569" s="299" t="s">
        <v>187</v>
      </c>
    </row>
    <row r="11570" spans="1:6" x14ac:dyDescent="0.3">
      <c r="A11570" s="299" t="s">
        <v>496</v>
      </c>
      <c r="B11570" s="300">
        <v>42</v>
      </c>
      <c r="C11570" s="299" t="s">
        <v>91</v>
      </c>
      <c r="D11570" s="299" t="s">
        <v>49</v>
      </c>
      <c r="E11570" s="302">
        <v>450.9473684210526</v>
      </c>
      <c r="F11570" s="299" t="s">
        <v>77</v>
      </c>
    </row>
    <row r="11571" spans="1:6" x14ac:dyDescent="0.3">
      <c r="A11571" s="299" t="s">
        <v>496</v>
      </c>
      <c r="B11571" s="300">
        <v>42</v>
      </c>
      <c r="C11571" s="299" t="s">
        <v>91</v>
      </c>
      <c r="D11571" s="299" t="s">
        <v>51</v>
      </c>
      <c r="E11571" s="302">
        <v>27.631578947368414</v>
      </c>
      <c r="F11571" s="299" t="s">
        <v>77</v>
      </c>
    </row>
    <row r="11572" spans="1:6" x14ac:dyDescent="0.3">
      <c r="A11572" s="299" t="s">
        <v>496</v>
      </c>
      <c r="B11572" s="300">
        <v>42</v>
      </c>
      <c r="C11572" s="299" t="s">
        <v>91</v>
      </c>
      <c r="D11572" s="299" t="s">
        <v>52</v>
      </c>
      <c r="E11572" s="302">
        <v>35.999999999999986</v>
      </c>
      <c r="F11572" s="299" t="s">
        <v>187</v>
      </c>
    </row>
    <row r="11573" spans="1:6" x14ac:dyDescent="0.3">
      <c r="A11573" s="299" t="s">
        <v>496</v>
      </c>
      <c r="B11573" s="300">
        <v>42</v>
      </c>
      <c r="C11573" s="299" t="s">
        <v>91</v>
      </c>
      <c r="D11573" s="299" t="s">
        <v>52</v>
      </c>
      <c r="E11573" s="302">
        <v>328.15789473684208</v>
      </c>
      <c r="F11573" s="299" t="s">
        <v>77</v>
      </c>
    </row>
    <row r="11574" spans="1:6" x14ac:dyDescent="0.3">
      <c r="A11574" s="299" t="s">
        <v>496</v>
      </c>
      <c r="B11574" s="300">
        <v>42</v>
      </c>
      <c r="C11574" s="299" t="s">
        <v>91</v>
      </c>
      <c r="D11574" s="299" t="s">
        <v>53</v>
      </c>
      <c r="E11574" s="302">
        <v>87.684210526315823</v>
      </c>
      <c r="F11574" s="299" t="s">
        <v>187</v>
      </c>
    </row>
    <row r="11575" spans="1:6" x14ac:dyDescent="0.3">
      <c r="A11575" s="299" t="s">
        <v>496</v>
      </c>
      <c r="B11575" s="300">
        <v>42</v>
      </c>
      <c r="C11575" s="299" t="s">
        <v>91</v>
      </c>
      <c r="D11575" s="299" t="s">
        <v>53</v>
      </c>
      <c r="E11575" s="302">
        <v>256.15789473684202</v>
      </c>
      <c r="F11575" s="299" t="s">
        <v>77</v>
      </c>
    </row>
    <row r="11576" spans="1:6" x14ac:dyDescent="0.3">
      <c r="A11576" s="299" t="s">
        <v>496</v>
      </c>
      <c r="B11576" s="300">
        <v>42</v>
      </c>
      <c r="C11576" s="299" t="s">
        <v>91</v>
      </c>
      <c r="D11576" s="299" t="s">
        <v>54</v>
      </c>
      <c r="E11576" s="302">
        <v>12.368421052631581</v>
      </c>
      <c r="F11576" s="299" t="s">
        <v>187</v>
      </c>
    </row>
    <row r="11577" spans="1:6" x14ac:dyDescent="0.3">
      <c r="A11577" s="299" t="s">
        <v>496</v>
      </c>
      <c r="B11577" s="300">
        <v>42</v>
      </c>
      <c r="C11577" s="299" t="s">
        <v>91</v>
      </c>
      <c r="D11577" s="299" t="s">
        <v>54</v>
      </c>
      <c r="E11577" s="302">
        <v>378.73684210526324</v>
      </c>
      <c r="F11577" s="299" t="s">
        <v>77</v>
      </c>
    </row>
    <row r="11578" spans="1:6" x14ac:dyDescent="0.3">
      <c r="A11578" s="299" t="s">
        <v>496</v>
      </c>
      <c r="B11578" s="300">
        <v>42</v>
      </c>
      <c r="C11578" s="299" t="s">
        <v>91</v>
      </c>
      <c r="D11578" s="299" t="s">
        <v>55</v>
      </c>
      <c r="E11578" s="302">
        <v>46.368421052631575</v>
      </c>
      <c r="F11578" s="299" t="s">
        <v>187</v>
      </c>
    </row>
    <row r="11579" spans="1:6" x14ac:dyDescent="0.3">
      <c r="A11579" s="299" t="s">
        <v>496</v>
      </c>
      <c r="B11579" s="300">
        <v>42</v>
      </c>
      <c r="C11579" s="299" t="s">
        <v>91</v>
      </c>
      <c r="D11579" s="299" t="s">
        <v>55</v>
      </c>
      <c r="E11579" s="302">
        <v>454.78947368421058</v>
      </c>
      <c r="F11579" s="299" t="s">
        <v>77</v>
      </c>
    </row>
    <row r="11580" spans="1:6" x14ac:dyDescent="0.3">
      <c r="A11580" s="299" t="s">
        <v>496</v>
      </c>
      <c r="B11580" s="300">
        <v>42</v>
      </c>
      <c r="C11580" s="299" t="s">
        <v>91</v>
      </c>
      <c r="D11580" s="299" t="s">
        <v>56</v>
      </c>
      <c r="E11580" s="302">
        <v>3.0000000000000004</v>
      </c>
      <c r="F11580" s="299" t="s">
        <v>187</v>
      </c>
    </row>
    <row r="11581" spans="1:6" x14ac:dyDescent="0.3">
      <c r="A11581" s="299" t="s">
        <v>496</v>
      </c>
      <c r="B11581" s="300">
        <v>42</v>
      </c>
      <c r="C11581" s="299" t="s">
        <v>91</v>
      </c>
      <c r="D11581" s="299" t="s">
        <v>56</v>
      </c>
      <c r="E11581" s="302">
        <v>3.9999999999999982</v>
      </c>
      <c r="F11581" s="299" t="s">
        <v>77</v>
      </c>
    </row>
    <row r="11582" spans="1:6" x14ac:dyDescent="0.3">
      <c r="A11582" s="299" t="s">
        <v>496</v>
      </c>
      <c r="B11582" s="300">
        <v>42</v>
      </c>
      <c r="C11582" s="299" t="s">
        <v>91</v>
      </c>
      <c r="D11582" s="299" t="s">
        <v>57</v>
      </c>
      <c r="E11582" s="302">
        <v>0.99999999999999956</v>
      </c>
      <c r="F11582" s="299" t="s">
        <v>187</v>
      </c>
    </row>
    <row r="11583" spans="1:6" x14ac:dyDescent="0.3">
      <c r="A11583" s="299" t="s">
        <v>496</v>
      </c>
      <c r="B11583" s="300">
        <v>42</v>
      </c>
      <c r="C11583" s="299" t="s">
        <v>91</v>
      </c>
      <c r="D11583" s="299" t="s">
        <v>57</v>
      </c>
      <c r="E11583" s="302">
        <v>1.9999999999999991</v>
      </c>
      <c r="F11583" s="299" t="s">
        <v>77</v>
      </c>
    </row>
    <row r="11584" spans="1:6" x14ac:dyDescent="0.3">
      <c r="A11584" s="299" t="s">
        <v>496</v>
      </c>
      <c r="B11584" s="300">
        <v>42</v>
      </c>
      <c r="C11584" s="299" t="s">
        <v>91</v>
      </c>
      <c r="D11584" s="299" t="s">
        <v>58</v>
      </c>
      <c r="E11584" s="302">
        <v>9</v>
      </c>
      <c r="F11584" s="299" t="s">
        <v>77</v>
      </c>
    </row>
    <row r="11585" spans="1:6" x14ac:dyDescent="0.3">
      <c r="A11585" s="299" t="s">
        <v>496</v>
      </c>
      <c r="B11585" s="300">
        <v>42</v>
      </c>
      <c r="C11585" s="299" t="s">
        <v>91</v>
      </c>
      <c r="D11585" s="299" t="s">
        <v>59</v>
      </c>
      <c r="E11585" s="302">
        <v>2.473684210526315</v>
      </c>
      <c r="F11585" s="299" t="s">
        <v>187</v>
      </c>
    </row>
    <row r="11586" spans="1:6" x14ac:dyDescent="0.3">
      <c r="A11586" s="299" t="s">
        <v>496</v>
      </c>
      <c r="B11586" s="300">
        <v>42</v>
      </c>
      <c r="C11586" s="299" t="s">
        <v>91</v>
      </c>
      <c r="D11586" s="299" t="s">
        <v>59</v>
      </c>
      <c r="E11586" s="302">
        <v>25.000000000000014</v>
      </c>
      <c r="F11586" s="299" t="s">
        <v>77</v>
      </c>
    </row>
    <row r="11587" spans="1:6" x14ac:dyDescent="0.3">
      <c r="A11587" s="299" t="s">
        <v>496</v>
      </c>
      <c r="B11587" s="300">
        <v>42</v>
      </c>
      <c r="C11587" s="299" t="s">
        <v>91</v>
      </c>
      <c r="D11587" s="299" t="s">
        <v>60</v>
      </c>
      <c r="E11587" s="302">
        <v>8.2105263157894743</v>
      </c>
      <c r="F11587" s="299" t="s">
        <v>187</v>
      </c>
    </row>
    <row r="11588" spans="1:6" x14ac:dyDescent="0.3">
      <c r="A11588" s="299" t="s">
        <v>496</v>
      </c>
      <c r="B11588" s="300">
        <v>42</v>
      </c>
      <c r="C11588" s="299" t="s">
        <v>91</v>
      </c>
      <c r="D11588" s="299" t="s">
        <v>60</v>
      </c>
      <c r="E11588" s="302">
        <v>342.57894736842104</v>
      </c>
      <c r="F11588" s="299" t="s">
        <v>77</v>
      </c>
    </row>
    <row r="11589" spans="1:6" x14ac:dyDescent="0.3">
      <c r="A11589" s="299" t="s">
        <v>496</v>
      </c>
      <c r="B11589" s="300">
        <v>42</v>
      </c>
      <c r="C11589" s="299" t="s">
        <v>91</v>
      </c>
      <c r="D11589" s="299" t="s">
        <v>61</v>
      </c>
      <c r="E11589" s="302">
        <v>77.526315789473685</v>
      </c>
      <c r="F11589" s="299" t="s">
        <v>77</v>
      </c>
    </row>
    <row r="11590" spans="1:6" x14ac:dyDescent="0.3">
      <c r="A11590" s="299" t="s">
        <v>496</v>
      </c>
      <c r="B11590" s="300">
        <v>42</v>
      </c>
      <c r="C11590" s="299" t="s">
        <v>91</v>
      </c>
      <c r="D11590" s="299" t="s">
        <v>62</v>
      </c>
      <c r="E11590" s="302">
        <v>3.9999999999999982</v>
      </c>
      <c r="F11590" s="299" t="s">
        <v>187</v>
      </c>
    </row>
    <row r="11591" spans="1:6" x14ac:dyDescent="0.3">
      <c r="A11591" s="299" t="s">
        <v>496</v>
      </c>
      <c r="B11591" s="300">
        <v>42</v>
      </c>
      <c r="C11591" s="299" t="s">
        <v>91</v>
      </c>
      <c r="D11591" s="299" t="s">
        <v>62</v>
      </c>
      <c r="E11591" s="302">
        <v>23.368421052631582</v>
      </c>
      <c r="F11591" s="299" t="s">
        <v>77</v>
      </c>
    </row>
    <row r="11592" spans="1:6" x14ac:dyDescent="0.3">
      <c r="A11592" s="299" t="s">
        <v>496</v>
      </c>
      <c r="B11592" s="300">
        <v>42</v>
      </c>
      <c r="C11592" s="299" t="s">
        <v>91</v>
      </c>
      <c r="D11592" s="299" t="s">
        <v>63</v>
      </c>
      <c r="E11592" s="302">
        <v>1.5789473684210522</v>
      </c>
      <c r="F11592" s="299" t="s">
        <v>187</v>
      </c>
    </row>
    <row r="11593" spans="1:6" x14ac:dyDescent="0.3">
      <c r="A11593" s="299" t="s">
        <v>496</v>
      </c>
      <c r="B11593" s="300">
        <v>42</v>
      </c>
      <c r="C11593" s="299" t="s">
        <v>91</v>
      </c>
      <c r="D11593" s="299" t="s">
        <v>63</v>
      </c>
      <c r="E11593" s="302">
        <v>268.31578947368433</v>
      </c>
      <c r="F11593" s="299" t="s">
        <v>77</v>
      </c>
    </row>
    <row r="11594" spans="1:6" x14ac:dyDescent="0.3">
      <c r="A11594" s="299" t="s">
        <v>496</v>
      </c>
      <c r="B11594" s="300">
        <v>42</v>
      </c>
      <c r="C11594" s="299" t="s">
        <v>91</v>
      </c>
      <c r="D11594" s="299" t="s">
        <v>64</v>
      </c>
      <c r="E11594" s="302">
        <v>1.9999999999999991</v>
      </c>
      <c r="F11594" s="299" t="s">
        <v>187</v>
      </c>
    </row>
    <row r="11595" spans="1:6" x14ac:dyDescent="0.3">
      <c r="A11595" s="299" t="s">
        <v>496</v>
      </c>
      <c r="B11595" s="300">
        <v>42</v>
      </c>
      <c r="C11595" s="299" t="s">
        <v>91</v>
      </c>
      <c r="D11595" s="299" t="s">
        <v>64</v>
      </c>
      <c r="E11595" s="302">
        <v>16.210526315789465</v>
      </c>
      <c r="F11595" s="299" t="s">
        <v>77</v>
      </c>
    </row>
    <row r="11596" spans="1:6" x14ac:dyDescent="0.3">
      <c r="A11596" s="299" t="s">
        <v>496</v>
      </c>
      <c r="B11596" s="300">
        <v>42</v>
      </c>
      <c r="C11596" s="299" t="s">
        <v>91</v>
      </c>
      <c r="D11596" s="299" t="s">
        <v>65</v>
      </c>
      <c r="E11596" s="302">
        <v>18.263157894736842</v>
      </c>
      <c r="F11596" s="299" t="s">
        <v>187</v>
      </c>
    </row>
    <row r="11597" spans="1:6" x14ac:dyDescent="0.3">
      <c r="A11597" s="299" t="s">
        <v>496</v>
      </c>
      <c r="B11597" s="300">
        <v>42</v>
      </c>
      <c r="C11597" s="299" t="s">
        <v>91</v>
      </c>
      <c r="D11597" s="299" t="s">
        <v>65</v>
      </c>
      <c r="E11597" s="302">
        <v>41.526315789473678</v>
      </c>
      <c r="F11597" s="299" t="s">
        <v>77</v>
      </c>
    </row>
    <row r="11598" spans="1:6" x14ac:dyDescent="0.3">
      <c r="A11598" s="299" t="s">
        <v>496</v>
      </c>
      <c r="B11598" s="300">
        <v>42</v>
      </c>
      <c r="C11598" s="299" t="s">
        <v>91</v>
      </c>
      <c r="D11598" s="299" t="s">
        <v>67</v>
      </c>
      <c r="E11598" s="302">
        <v>0.99999999999999956</v>
      </c>
      <c r="F11598" s="299" t="s">
        <v>77</v>
      </c>
    </row>
    <row r="11599" spans="1:6" x14ac:dyDescent="0.3">
      <c r="A11599" s="299" t="s">
        <v>496</v>
      </c>
      <c r="B11599" s="300">
        <v>42</v>
      </c>
      <c r="C11599" s="299" t="s">
        <v>92</v>
      </c>
      <c r="D11599" s="299" t="s">
        <v>47</v>
      </c>
      <c r="E11599" s="302">
        <v>13.999999999999995</v>
      </c>
      <c r="F11599" s="299" t="s">
        <v>187</v>
      </c>
    </row>
    <row r="11600" spans="1:6" x14ac:dyDescent="0.3">
      <c r="A11600" s="299" t="s">
        <v>496</v>
      </c>
      <c r="B11600" s="300">
        <v>42</v>
      </c>
      <c r="C11600" s="299" t="s">
        <v>92</v>
      </c>
      <c r="D11600" s="299" t="s">
        <v>47</v>
      </c>
      <c r="E11600" s="302">
        <v>13.999999999999995</v>
      </c>
      <c r="F11600" s="299" t="s">
        <v>188</v>
      </c>
    </row>
    <row r="11601" spans="1:6" x14ac:dyDescent="0.3">
      <c r="A11601" s="299" t="s">
        <v>496</v>
      </c>
      <c r="B11601" s="300">
        <v>42</v>
      </c>
      <c r="C11601" s="299" t="s">
        <v>92</v>
      </c>
      <c r="D11601" s="299" t="s">
        <v>47</v>
      </c>
      <c r="E11601" s="302">
        <v>78.78947368421052</v>
      </c>
      <c r="F11601" s="299" t="s">
        <v>77</v>
      </c>
    </row>
    <row r="11602" spans="1:6" x14ac:dyDescent="0.3">
      <c r="A11602" s="299" t="s">
        <v>496</v>
      </c>
      <c r="B11602" s="300">
        <v>42</v>
      </c>
      <c r="C11602" s="299" t="s">
        <v>92</v>
      </c>
      <c r="D11602" s="299" t="s">
        <v>49</v>
      </c>
      <c r="E11602" s="302">
        <v>5.0000000000000009</v>
      </c>
      <c r="F11602" s="299" t="s">
        <v>187</v>
      </c>
    </row>
    <row r="11603" spans="1:6" x14ac:dyDescent="0.3">
      <c r="A11603" s="299" t="s">
        <v>496</v>
      </c>
      <c r="B11603" s="300">
        <v>42</v>
      </c>
      <c r="C11603" s="299" t="s">
        <v>92</v>
      </c>
      <c r="D11603" s="299" t="s">
        <v>49</v>
      </c>
      <c r="E11603" s="302">
        <v>265</v>
      </c>
      <c r="F11603" s="299" t="s">
        <v>77</v>
      </c>
    </row>
    <row r="11604" spans="1:6" x14ac:dyDescent="0.3">
      <c r="A11604" s="299" t="s">
        <v>496</v>
      </c>
      <c r="B11604" s="300">
        <v>42</v>
      </c>
      <c r="C11604" s="299" t="s">
        <v>92</v>
      </c>
      <c r="D11604" s="299" t="s">
        <v>50</v>
      </c>
      <c r="E11604" s="302">
        <v>0.99999999999999956</v>
      </c>
      <c r="F11604" s="299" t="s">
        <v>77</v>
      </c>
    </row>
    <row r="11605" spans="1:6" x14ac:dyDescent="0.3">
      <c r="A11605" s="299" t="s">
        <v>496</v>
      </c>
      <c r="B11605" s="300">
        <v>42</v>
      </c>
      <c r="C11605" s="299" t="s">
        <v>92</v>
      </c>
      <c r="D11605" s="299" t="s">
        <v>51</v>
      </c>
      <c r="E11605" s="302">
        <v>3.9999999999999982</v>
      </c>
      <c r="F11605" s="299" t="s">
        <v>77</v>
      </c>
    </row>
    <row r="11606" spans="1:6" x14ac:dyDescent="0.3">
      <c r="A11606" s="299" t="s">
        <v>496</v>
      </c>
      <c r="B11606" s="300">
        <v>42</v>
      </c>
      <c r="C11606" s="299" t="s">
        <v>92</v>
      </c>
      <c r="D11606" s="299" t="s">
        <v>52</v>
      </c>
      <c r="E11606" s="302">
        <v>54.947368421052616</v>
      </c>
      <c r="F11606" s="299" t="s">
        <v>187</v>
      </c>
    </row>
    <row r="11607" spans="1:6" x14ac:dyDescent="0.3">
      <c r="A11607" s="299" t="s">
        <v>496</v>
      </c>
      <c r="B11607" s="300">
        <v>42</v>
      </c>
      <c r="C11607" s="299" t="s">
        <v>92</v>
      </c>
      <c r="D11607" s="299" t="s">
        <v>52</v>
      </c>
      <c r="E11607" s="302">
        <v>189.05263157894737</v>
      </c>
      <c r="F11607" s="299" t="s">
        <v>77</v>
      </c>
    </row>
    <row r="11608" spans="1:6" x14ac:dyDescent="0.3">
      <c r="A11608" s="299" t="s">
        <v>496</v>
      </c>
      <c r="B11608" s="300">
        <v>42</v>
      </c>
      <c r="C11608" s="299" t="s">
        <v>92</v>
      </c>
      <c r="D11608" s="299" t="s">
        <v>53</v>
      </c>
      <c r="E11608" s="302">
        <v>19</v>
      </c>
      <c r="F11608" s="299" t="s">
        <v>187</v>
      </c>
    </row>
    <row r="11609" spans="1:6" x14ac:dyDescent="0.3">
      <c r="A11609" s="299" t="s">
        <v>496</v>
      </c>
      <c r="B11609" s="300">
        <v>42</v>
      </c>
      <c r="C11609" s="299" t="s">
        <v>92</v>
      </c>
      <c r="D11609" s="299" t="s">
        <v>53</v>
      </c>
      <c r="E11609" s="302">
        <v>91.999999999999986</v>
      </c>
      <c r="F11609" s="299" t="s">
        <v>77</v>
      </c>
    </row>
    <row r="11610" spans="1:6" x14ac:dyDescent="0.3">
      <c r="A11610" s="299" t="s">
        <v>496</v>
      </c>
      <c r="B11610" s="300">
        <v>42</v>
      </c>
      <c r="C11610" s="299" t="s">
        <v>92</v>
      </c>
      <c r="D11610" s="299" t="s">
        <v>54</v>
      </c>
      <c r="E11610" s="302">
        <v>10.684210526315793</v>
      </c>
      <c r="F11610" s="299" t="s">
        <v>187</v>
      </c>
    </row>
    <row r="11611" spans="1:6" x14ac:dyDescent="0.3">
      <c r="A11611" s="299" t="s">
        <v>496</v>
      </c>
      <c r="B11611" s="300">
        <v>42</v>
      </c>
      <c r="C11611" s="299" t="s">
        <v>92</v>
      </c>
      <c r="D11611" s="299" t="s">
        <v>54</v>
      </c>
      <c r="E11611" s="302">
        <v>352.68421052631572</v>
      </c>
      <c r="F11611" s="299" t="s">
        <v>77</v>
      </c>
    </row>
    <row r="11612" spans="1:6" x14ac:dyDescent="0.3">
      <c r="A11612" s="299" t="s">
        <v>496</v>
      </c>
      <c r="B11612" s="300">
        <v>42</v>
      </c>
      <c r="C11612" s="299" t="s">
        <v>92</v>
      </c>
      <c r="D11612" s="299" t="s">
        <v>55</v>
      </c>
      <c r="E11612" s="302">
        <v>39.842105263157904</v>
      </c>
      <c r="F11612" s="299" t="s">
        <v>187</v>
      </c>
    </row>
    <row r="11613" spans="1:6" x14ac:dyDescent="0.3">
      <c r="A11613" s="299" t="s">
        <v>496</v>
      </c>
      <c r="B11613" s="300">
        <v>42</v>
      </c>
      <c r="C11613" s="299" t="s">
        <v>92</v>
      </c>
      <c r="D11613" s="299" t="s">
        <v>55</v>
      </c>
      <c r="E11613" s="302">
        <v>180.26315789473685</v>
      </c>
      <c r="F11613" s="299" t="s">
        <v>77</v>
      </c>
    </row>
    <row r="11614" spans="1:6" x14ac:dyDescent="0.3">
      <c r="A11614" s="299" t="s">
        <v>496</v>
      </c>
      <c r="B11614" s="300">
        <v>42</v>
      </c>
      <c r="C11614" s="299" t="s">
        <v>92</v>
      </c>
      <c r="D11614" s="299" t="s">
        <v>56</v>
      </c>
      <c r="E11614" s="302">
        <v>3.9999999999999982</v>
      </c>
      <c r="F11614" s="299" t="s">
        <v>187</v>
      </c>
    </row>
    <row r="11615" spans="1:6" x14ac:dyDescent="0.3">
      <c r="A11615" s="299" t="s">
        <v>496</v>
      </c>
      <c r="B11615" s="300">
        <v>42</v>
      </c>
      <c r="C11615" s="299" t="s">
        <v>92</v>
      </c>
      <c r="D11615" s="299" t="s">
        <v>56</v>
      </c>
      <c r="E11615" s="302">
        <v>1.9999999999999991</v>
      </c>
      <c r="F11615" s="299" t="s">
        <v>77</v>
      </c>
    </row>
    <row r="11616" spans="1:6" x14ac:dyDescent="0.3">
      <c r="A11616" s="299" t="s">
        <v>496</v>
      </c>
      <c r="B11616" s="300">
        <v>42</v>
      </c>
      <c r="C11616" s="299" t="s">
        <v>92</v>
      </c>
      <c r="D11616" s="299" t="s">
        <v>57</v>
      </c>
      <c r="E11616" s="302">
        <v>0.99999999999999956</v>
      </c>
      <c r="F11616" s="299" t="s">
        <v>187</v>
      </c>
    </row>
    <row r="11617" spans="1:6" x14ac:dyDescent="0.3">
      <c r="A11617" s="299" t="s">
        <v>496</v>
      </c>
      <c r="B11617" s="300">
        <v>42</v>
      </c>
      <c r="C11617" s="299" t="s">
        <v>92</v>
      </c>
      <c r="D11617" s="299" t="s">
        <v>57</v>
      </c>
      <c r="E11617" s="302">
        <v>1.9999999999999991</v>
      </c>
      <c r="F11617" s="299" t="s">
        <v>77</v>
      </c>
    </row>
    <row r="11618" spans="1:6" x14ac:dyDescent="0.3">
      <c r="A11618" s="299" t="s">
        <v>496</v>
      </c>
      <c r="B11618" s="300">
        <v>42</v>
      </c>
      <c r="C11618" s="299" t="s">
        <v>92</v>
      </c>
      <c r="D11618" s="299" t="s">
        <v>58</v>
      </c>
      <c r="E11618" s="302">
        <v>3.0000000000000004</v>
      </c>
      <c r="F11618" s="299" t="s">
        <v>77</v>
      </c>
    </row>
    <row r="11619" spans="1:6" x14ac:dyDescent="0.3">
      <c r="A11619" s="299" t="s">
        <v>496</v>
      </c>
      <c r="B11619" s="300">
        <v>42</v>
      </c>
      <c r="C11619" s="299" t="s">
        <v>92</v>
      </c>
      <c r="D11619" s="299" t="s">
        <v>59</v>
      </c>
      <c r="E11619" s="302">
        <v>6.5789473684210513</v>
      </c>
      <c r="F11619" s="299" t="s">
        <v>187</v>
      </c>
    </row>
    <row r="11620" spans="1:6" x14ac:dyDescent="0.3">
      <c r="A11620" s="299" t="s">
        <v>496</v>
      </c>
      <c r="B11620" s="300">
        <v>42</v>
      </c>
      <c r="C11620" s="299" t="s">
        <v>92</v>
      </c>
      <c r="D11620" s="299" t="s">
        <v>59</v>
      </c>
      <c r="E11620" s="302">
        <v>5.0000000000000009</v>
      </c>
      <c r="F11620" s="299" t="s">
        <v>77</v>
      </c>
    </row>
    <row r="11621" spans="1:6" x14ac:dyDescent="0.3">
      <c r="A11621" s="299" t="s">
        <v>496</v>
      </c>
      <c r="B11621" s="300">
        <v>42</v>
      </c>
      <c r="C11621" s="299" t="s">
        <v>92</v>
      </c>
      <c r="D11621" s="299" t="s">
        <v>60</v>
      </c>
      <c r="E11621" s="302">
        <v>6.0000000000000009</v>
      </c>
      <c r="F11621" s="299" t="s">
        <v>187</v>
      </c>
    </row>
    <row r="11622" spans="1:6" x14ac:dyDescent="0.3">
      <c r="A11622" s="299" t="s">
        <v>496</v>
      </c>
      <c r="B11622" s="300">
        <v>42</v>
      </c>
      <c r="C11622" s="299" t="s">
        <v>92</v>
      </c>
      <c r="D11622" s="299" t="s">
        <v>60</v>
      </c>
      <c r="E11622" s="302">
        <v>119.42105263157895</v>
      </c>
      <c r="F11622" s="299" t="s">
        <v>77</v>
      </c>
    </row>
    <row r="11623" spans="1:6" x14ac:dyDescent="0.3">
      <c r="A11623" s="299" t="s">
        <v>496</v>
      </c>
      <c r="B11623" s="300">
        <v>42</v>
      </c>
      <c r="C11623" s="299" t="s">
        <v>92</v>
      </c>
      <c r="D11623" s="299" t="s">
        <v>61</v>
      </c>
      <c r="E11623" s="302">
        <v>17.684210526315791</v>
      </c>
      <c r="F11623" s="299" t="s">
        <v>77</v>
      </c>
    </row>
    <row r="11624" spans="1:6" x14ac:dyDescent="0.3">
      <c r="A11624" s="299" t="s">
        <v>496</v>
      </c>
      <c r="B11624" s="300">
        <v>42</v>
      </c>
      <c r="C11624" s="299" t="s">
        <v>92</v>
      </c>
      <c r="D11624" s="299" t="s">
        <v>62</v>
      </c>
      <c r="E11624" s="302">
        <v>3.0000000000000004</v>
      </c>
      <c r="F11624" s="299" t="s">
        <v>187</v>
      </c>
    </row>
    <row r="11625" spans="1:6" x14ac:dyDescent="0.3">
      <c r="A11625" s="299" t="s">
        <v>496</v>
      </c>
      <c r="B11625" s="300">
        <v>42</v>
      </c>
      <c r="C11625" s="299" t="s">
        <v>92</v>
      </c>
      <c r="D11625" s="299" t="s">
        <v>62</v>
      </c>
      <c r="E11625" s="302">
        <v>15.368421052631572</v>
      </c>
      <c r="F11625" s="299" t="s">
        <v>77</v>
      </c>
    </row>
    <row r="11626" spans="1:6" x14ac:dyDescent="0.3">
      <c r="A11626" s="299" t="s">
        <v>496</v>
      </c>
      <c r="B11626" s="300">
        <v>42</v>
      </c>
      <c r="C11626" s="299" t="s">
        <v>92</v>
      </c>
      <c r="D11626" s="299" t="s">
        <v>63</v>
      </c>
      <c r="E11626" s="302">
        <v>3.0000000000000004</v>
      </c>
      <c r="F11626" s="299" t="s">
        <v>187</v>
      </c>
    </row>
    <row r="11627" spans="1:6" x14ac:dyDescent="0.3">
      <c r="A11627" s="299" t="s">
        <v>496</v>
      </c>
      <c r="B11627" s="300">
        <v>42</v>
      </c>
      <c r="C11627" s="299" t="s">
        <v>92</v>
      </c>
      <c r="D11627" s="299" t="s">
        <v>63</v>
      </c>
      <c r="E11627" s="302">
        <v>119.0526315789475</v>
      </c>
      <c r="F11627" s="299" t="s">
        <v>77</v>
      </c>
    </row>
    <row r="11628" spans="1:6" x14ac:dyDescent="0.3">
      <c r="A11628" s="299" t="s">
        <v>496</v>
      </c>
      <c r="B11628" s="300">
        <v>42</v>
      </c>
      <c r="C11628" s="299" t="s">
        <v>92</v>
      </c>
      <c r="D11628" s="299" t="s">
        <v>64</v>
      </c>
      <c r="E11628" s="302">
        <v>0.99999999999999956</v>
      </c>
      <c r="F11628" s="299" t="s">
        <v>187</v>
      </c>
    </row>
    <row r="11629" spans="1:6" x14ac:dyDescent="0.3">
      <c r="A11629" s="299" t="s">
        <v>496</v>
      </c>
      <c r="B11629" s="300">
        <v>42</v>
      </c>
      <c r="C11629" s="299" t="s">
        <v>92</v>
      </c>
      <c r="D11629" s="299" t="s">
        <v>64</v>
      </c>
      <c r="E11629" s="302">
        <v>11.000000000000005</v>
      </c>
      <c r="F11629" s="299" t="s">
        <v>77</v>
      </c>
    </row>
    <row r="11630" spans="1:6" x14ac:dyDescent="0.3">
      <c r="A11630" s="299" t="s">
        <v>496</v>
      </c>
      <c r="B11630" s="300">
        <v>42</v>
      </c>
      <c r="C11630" s="299" t="s">
        <v>92</v>
      </c>
      <c r="D11630" s="299" t="s">
        <v>65</v>
      </c>
      <c r="E11630" s="302">
        <v>6.9999999999999973</v>
      </c>
      <c r="F11630" s="299" t="s">
        <v>187</v>
      </c>
    </row>
    <row r="11631" spans="1:6" x14ac:dyDescent="0.3">
      <c r="A11631" s="299" t="s">
        <v>496</v>
      </c>
      <c r="B11631" s="300">
        <v>42</v>
      </c>
      <c r="C11631" s="299" t="s">
        <v>92</v>
      </c>
      <c r="D11631" s="299" t="s">
        <v>65</v>
      </c>
      <c r="E11631" s="302">
        <v>13.947368421052627</v>
      </c>
      <c r="F11631" s="299" t="s">
        <v>77</v>
      </c>
    </row>
    <row r="11632" spans="1:6" x14ac:dyDescent="0.3">
      <c r="A11632" s="299" t="s">
        <v>496</v>
      </c>
      <c r="B11632" s="300">
        <v>43</v>
      </c>
      <c r="C11632" s="299" t="s">
        <v>91</v>
      </c>
      <c r="D11632" s="299" t="s">
        <v>47</v>
      </c>
      <c r="E11632" s="302">
        <v>72.052631578947398</v>
      </c>
      <c r="F11632" s="299" t="s">
        <v>187</v>
      </c>
    </row>
    <row r="11633" spans="1:6" x14ac:dyDescent="0.3">
      <c r="A11633" s="299" t="s">
        <v>496</v>
      </c>
      <c r="B11633" s="300">
        <v>43</v>
      </c>
      <c r="C11633" s="299" t="s">
        <v>91</v>
      </c>
      <c r="D11633" s="299" t="s">
        <v>47</v>
      </c>
      <c r="E11633" s="302">
        <v>3.0000000000000004</v>
      </c>
      <c r="F11633" s="299" t="s">
        <v>81</v>
      </c>
    </row>
    <row r="11634" spans="1:6" x14ac:dyDescent="0.3">
      <c r="A11634" s="299" t="s">
        <v>496</v>
      </c>
      <c r="B11634" s="300">
        <v>43</v>
      </c>
      <c r="C11634" s="299" t="s">
        <v>91</v>
      </c>
      <c r="D11634" s="299" t="s">
        <v>47</v>
      </c>
      <c r="E11634" s="302">
        <v>179.36842105263156</v>
      </c>
      <c r="F11634" s="299" t="s">
        <v>80</v>
      </c>
    </row>
    <row r="11635" spans="1:6" x14ac:dyDescent="0.3">
      <c r="A11635" s="299" t="s">
        <v>496</v>
      </c>
      <c r="B11635" s="300">
        <v>43</v>
      </c>
      <c r="C11635" s="299" t="s">
        <v>91</v>
      </c>
      <c r="D11635" s="299" t="s">
        <v>47</v>
      </c>
      <c r="E11635" s="302">
        <v>33.947368421052637</v>
      </c>
      <c r="F11635" s="299" t="s">
        <v>188</v>
      </c>
    </row>
    <row r="11636" spans="1:6" x14ac:dyDescent="0.3">
      <c r="A11636" s="299" t="s">
        <v>496</v>
      </c>
      <c r="B11636" s="300">
        <v>43</v>
      </c>
      <c r="C11636" s="299" t="s">
        <v>91</v>
      </c>
      <c r="D11636" s="299" t="s">
        <v>47</v>
      </c>
      <c r="E11636" s="302">
        <v>427.10526315789474</v>
      </c>
      <c r="F11636" s="299" t="s">
        <v>77</v>
      </c>
    </row>
    <row r="11637" spans="1:6" x14ac:dyDescent="0.3">
      <c r="A11637" s="299" t="s">
        <v>496</v>
      </c>
      <c r="B11637" s="300">
        <v>43</v>
      </c>
      <c r="C11637" s="299" t="s">
        <v>91</v>
      </c>
      <c r="D11637" s="299" t="s">
        <v>48</v>
      </c>
      <c r="E11637" s="302">
        <v>0.94736842105263119</v>
      </c>
      <c r="F11637" s="299" t="s">
        <v>187</v>
      </c>
    </row>
    <row r="11638" spans="1:6" x14ac:dyDescent="0.3">
      <c r="A11638" s="299" t="s">
        <v>496</v>
      </c>
      <c r="B11638" s="300">
        <v>43</v>
      </c>
      <c r="C11638" s="299" t="s">
        <v>91</v>
      </c>
      <c r="D11638" s="299" t="s">
        <v>48</v>
      </c>
      <c r="E11638" s="302">
        <v>5.3157894736842115</v>
      </c>
      <c r="F11638" s="299" t="s">
        <v>80</v>
      </c>
    </row>
    <row r="11639" spans="1:6" x14ac:dyDescent="0.3">
      <c r="A11639" s="299" t="s">
        <v>496</v>
      </c>
      <c r="B11639" s="300">
        <v>43</v>
      </c>
      <c r="C11639" s="299" t="s">
        <v>91</v>
      </c>
      <c r="D11639" s="299" t="s">
        <v>48</v>
      </c>
      <c r="E11639" s="302">
        <v>27.999999999999989</v>
      </c>
      <c r="F11639" s="299" t="s">
        <v>77</v>
      </c>
    </row>
    <row r="11640" spans="1:6" x14ac:dyDescent="0.3">
      <c r="A11640" s="299" t="s">
        <v>496</v>
      </c>
      <c r="B11640" s="300">
        <v>43</v>
      </c>
      <c r="C11640" s="299" t="s">
        <v>91</v>
      </c>
      <c r="D11640" s="299" t="s">
        <v>49</v>
      </c>
      <c r="E11640" s="302">
        <v>98.210526315789494</v>
      </c>
      <c r="F11640" s="299" t="s">
        <v>187</v>
      </c>
    </row>
    <row r="11641" spans="1:6" x14ac:dyDescent="0.3">
      <c r="A11641" s="299" t="s">
        <v>496</v>
      </c>
      <c r="B11641" s="300">
        <v>43</v>
      </c>
      <c r="C11641" s="299" t="s">
        <v>91</v>
      </c>
      <c r="D11641" s="299" t="s">
        <v>49</v>
      </c>
      <c r="E11641" s="302">
        <v>3241.3684210526321</v>
      </c>
      <c r="F11641" s="299" t="s">
        <v>77</v>
      </c>
    </row>
    <row r="11642" spans="1:6" x14ac:dyDescent="0.3">
      <c r="A11642" s="299" t="s">
        <v>496</v>
      </c>
      <c r="B11642" s="300">
        <v>43</v>
      </c>
      <c r="C11642" s="299" t="s">
        <v>91</v>
      </c>
      <c r="D11642" s="299" t="s">
        <v>50</v>
      </c>
      <c r="E11642" s="302">
        <v>3.9999999999999982</v>
      </c>
      <c r="F11642" s="299" t="s">
        <v>187</v>
      </c>
    </row>
    <row r="11643" spans="1:6" x14ac:dyDescent="0.3">
      <c r="A11643" s="299" t="s">
        <v>496</v>
      </c>
      <c r="B11643" s="300">
        <v>43</v>
      </c>
      <c r="C11643" s="299" t="s">
        <v>91</v>
      </c>
      <c r="D11643" s="299" t="s">
        <v>50</v>
      </c>
      <c r="E11643" s="302">
        <v>7.9999999999999964</v>
      </c>
      <c r="F11643" s="299" t="s">
        <v>77</v>
      </c>
    </row>
    <row r="11644" spans="1:6" x14ac:dyDescent="0.3">
      <c r="A11644" s="299" t="s">
        <v>496</v>
      </c>
      <c r="B11644" s="300">
        <v>43</v>
      </c>
      <c r="C11644" s="299" t="s">
        <v>91</v>
      </c>
      <c r="D11644" s="299" t="s">
        <v>51</v>
      </c>
      <c r="E11644" s="302">
        <v>1.9999999999999991</v>
      </c>
      <c r="F11644" s="299" t="s">
        <v>187</v>
      </c>
    </row>
    <row r="11645" spans="1:6" x14ac:dyDescent="0.3">
      <c r="A11645" s="299" t="s">
        <v>496</v>
      </c>
      <c r="B11645" s="300">
        <v>43</v>
      </c>
      <c r="C11645" s="299" t="s">
        <v>91</v>
      </c>
      <c r="D11645" s="299" t="s">
        <v>51</v>
      </c>
      <c r="E11645" s="302">
        <v>238.57894736842104</v>
      </c>
      <c r="F11645" s="299" t="s">
        <v>77</v>
      </c>
    </row>
    <row r="11646" spans="1:6" x14ac:dyDescent="0.3">
      <c r="A11646" s="299" t="s">
        <v>496</v>
      </c>
      <c r="B11646" s="300">
        <v>43</v>
      </c>
      <c r="C11646" s="299" t="s">
        <v>91</v>
      </c>
      <c r="D11646" s="299" t="s">
        <v>52</v>
      </c>
      <c r="E11646" s="302">
        <v>664.36842105263145</v>
      </c>
      <c r="F11646" s="299" t="s">
        <v>187</v>
      </c>
    </row>
    <row r="11647" spans="1:6" x14ac:dyDescent="0.3">
      <c r="A11647" s="299" t="s">
        <v>496</v>
      </c>
      <c r="B11647" s="300">
        <v>43</v>
      </c>
      <c r="C11647" s="299" t="s">
        <v>91</v>
      </c>
      <c r="D11647" s="299" t="s">
        <v>52</v>
      </c>
      <c r="E11647" s="302">
        <v>3208.1578947368416</v>
      </c>
      <c r="F11647" s="299" t="s">
        <v>77</v>
      </c>
    </row>
    <row r="11648" spans="1:6" x14ac:dyDescent="0.3">
      <c r="A11648" s="299" t="s">
        <v>496</v>
      </c>
      <c r="B11648" s="300">
        <v>43</v>
      </c>
      <c r="C11648" s="299" t="s">
        <v>91</v>
      </c>
      <c r="D11648" s="299" t="s">
        <v>53</v>
      </c>
      <c r="E11648" s="302">
        <v>1450</v>
      </c>
      <c r="F11648" s="299" t="s">
        <v>187</v>
      </c>
    </row>
    <row r="11649" spans="1:6" x14ac:dyDescent="0.3">
      <c r="A11649" s="299" t="s">
        <v>496</v>
      </c>
      <c r="B11649" s="300">
        <v>43</v>
      </c>
      <c r="C11649" s="299" t="s">
        <v>91</v>
      </c>
      <c r="D11649" s="299" t="s">
        <v>53</v>
      </c>
      <c r="E11649" s="302">
        <v>4054.78947368421</v>
      </c>
      <c r="F11649" s="299" t="s">
        <v>77</v>
      </c>
    </row>
    <row r="11650" spans="1:6" x14ac:dyDescent="0.3">
      <c r="A11650" s="299" t="s">
        <v>496</v>
      </c>
      <c r="B11650" s="300">
        <v>43</v>
      </c>
      <c r="C11650" s="299" t="s">
        <v>91</v>
      </c>
      <c r="D11650" s="299" t="s">
        <v>54</v>
      </c>
      <c r="E11650" s="302">
        <v>367.8947368421052</v>
      </c>
      <c r="F11650" s="299" t="s">
        <v>187</v>
      </c>
    </row>
    <row r="11651" spans="1:6" x14ac:dyDescent="0.3">
      <c r="A11651" s="299" t="s">
        <v>496</v>
      </c>
      <c r="B11651" s="300">
        <v>43</v>
      </c>
      <c r="C11651" s="299" t="s">
        <v>91</v>
      </c>
      <c r="D11651" s="299" t="s">
        <v>54</v>
      </c>
      <c r="E11651" s="302">
        <v>11.210526315789478</v>
      </c>
      <c r="F11651" s="299" t="s">
        <v>80</v>
      </c>
    </row>
    <row r="11652" spans="1:6" x14ac:dyDescent="0.3">
      <c r="A11652" s="299" t="s">
        <v>496</v>
      </c>
      <c r="B11652" s="300">
        <v>43</v>
      </c>
      <c r="C11652" s="299" t="s">
        <v>91</v>
      </c>
      <c r="D11652" s="299" t="s">
        <v>54</v>
      </c>
      <c r="E11652" s="302">
        <v>1158.1052631578946</v>
      </c>
      <c r="F11652" s="299" t="s">
        <v>77</v>
      </c>
    </row>
    <row r="11653" spans="1:6" x14ac:dyDescent="0.3">
      <c r="A11653" s="299" t="s">
        <v>496</v>
      </c>
      <c r="B11653" s="300">
        <v>43</v>
      </c>
      <c r="C11653" s="299" t="s">
        <v>91</v>
      </c>
      <c r="D11653" s="299" t="s">
        <v>55</v>
      </c>
      <c r="E11653" s="302">
        <v>1325.473684210526</v>
      </c>
      <c r="F11653" s="299" t="s">
        <v>187</v>
      </c>
    </row>
    <row r="11654" spans="1:6" x14ac:dyDescent="0.3">
      <c r="A11654" s="299" t="s">
        <v>496</v>
      </c>
      <c r="B11654" s="300">
        <v>43</v>
      </c>
      <c r="C11654" s="299" t="s">
        <v>91</v>
      </c>
      <c r="D11654" s="299" t="s">
        <v>55</v>
      </c>
      <c r="E11654" s="302">
        <v>5820.894736842105</v>
      </c>
      <c r="F11654" s="299" t="s">
        <v>77</v>
      </c>
    </row>
    <row r="11655" spans="1:6" x14ac:dyDescent="0.3">
      <c r="A11655" s="299" t="s">
        <v>496</v>
      </c>
      <c r="B11655" s="300">
        <v>43</v>
      </c>
      <c r="C11655" s="299" t="s">
        <v>91</v>
      </c>
      <c r="D11655" s="299" t="s">
        <v>56</v>
      </c>
      <c r="E11655" s="302">
        <v>130.42105263157893</v>
      </c>
      <c r="F11655" s="299" t="s">
        <v>187</v>
      </c>
    </row>
    <row r="11656" spans="1:6" x14ac:dyDescent="0.3">
      <c r="A11656" s="299" t="s">
        <v>496</v>
      </c>
      <c r="B11656" s="300">
        <v>43</v>
      </c>
      <c r="C11656" s="299" t="s">
        <v>91</v>
      </c>
      <c r="D11656" s="299" t="s">
        <v>56</v>
      </c>
      <c r="E11656" s="302">
        <v>344.10526315789474</v>
      </c>
      <c r="F11656" s="299" t="s">
        <v>77</v>
      </c>
    </row>
    <row r="11657" spans="1:6" x14ac:dyDescent="0.3">
      <c r="A11657" s="299" t="s">
        <v>496</v>
      </c>
      <c r="B11657" s="300">
        <v>43</v>
      </c>
      <c r="C11657" s="299" t="s">
        <v>91</v>
      </c>
      <c r="D11657" s="299" t="s">
        <v>57</v>
      </c>
      <c r="E11657" s="302">
        <v>32.89473684210526</v>
      </c>
      <c r="F11657" s="299" t="s">
        <v>187</v>
      </c>
    </row>
    <row r="11658" spans="1:6" x14ac:dyDescent="0.3">
      <c r="A11658" s="299" t="s">
        <v>496</v>
      </c>
      <c r="B11658" s="300">
        <v>43</v>
      </c>
      <c r="C11658" s="299" t="s">
        <v>91</v>
      </c>
      <c r="D11658" s="299" t="s">
        <v>57</v>
      </c>
      <c r="E11658" s="302">
        <v>24.947368421052644</v>
      </c>
      <c r="F11658" s="299" t="s">
        <v>77</v>
      </c>
    </row>
    <row r="11659" spans="1:6" x14ac:dyDescent="0.3">
      <c r="A11659" s="299" t="s">
        <v>496</v>
      </c>
      <c r="B11659" s="300">
        <v>43</v>
      </c>
      <c r="C11659" s="299" t="s">
        <v>91</v>
      </c>
      <c r="D11659" s="299" t="s">
        <v>58</v>
      </c>
      <c r="E11659" s="302">
        <v>48.000000000000007</v>
      </c>
      <c r="F11659" s="299" t="s">
        <v>187</v>
      </c>
    </row>
    <row r="11660" spans="1:6" x14ac:dyDescent="0.3">
      <c r="A11660" s="299" t="s">
        <v>496</v>
      </c>
      <c r="B11660" s="300">
        <v>43</v>
      </c>
      <c r="C11660" s="299" t="s">
        <v>91</v>
      </c>
      <c r="D11660" s="299" t="s">
        <v>58</v>
      </c>
      <c r="E11660" s="302">
        <v>100.73684210526316</v>
      </c>
      <c r="F11660" s="299" t="s">
        <v>77</v>
      </c>
    </row>
    <row r="11661" spans="1:6" x14ac:dyDescent="0.3">
      <c r="A11661" s="299" t="s">
        <v>496</v>
      </c>
      <c r="B11661" s="300">
        <v>43</v>
      </c>
      <c r="C11661" s="299" t="s">
        <v>91</v>
      </c>
      <c r="D11661" s="299" t="s">
        <v>59</v>
      </c>
      <c r="E11661" s="302">
        <v>165.15789473684211</v>
      </c>
      <c r="F11661" s="299" t="s">
        <v>187</v>
      </c>
    </row>
    <row r="11662" spans="1:6" x14ac:dyDescent="0.3">
      <c r="A11662" s="299" t="s">
        <v>496</v>
      </c>
      <c r="B11662" s="300">
        <v>43</v>
      </c>
      <c r="C11662" s="299" t="s">
        <v>91</v>
      </c>
      <c r="D11662" s="299" t="s">
        <v>59</v>
      </c>
      <c r="E11662" s="302">
        <v>555.15789473684208</v>
      </c>
      <c r="F11662" s="299" t="s">
        <v>77</v>
      </c>
    </row>
    <row r="11663" spans="1:6" x14ac:dyDescent="0.3">
      <c r="A11663" s="299" t="s">
        <v>496</v>
      </c>
      <c r="B11663" s="300">
        <v>43</v>
      </c>
      <c r="C11663" s="299" t="s">
        <v>91</v>
      </c>
      <c r="D11663" s="299" t="s">
        <v>60</v>
      </c>
      <c r="E11663" s="302">
        <v>221.68421052631572</v>
      </c>
      <c r="F11663" s="299" t="s">
        <v>187</v>
      </c>
    </row>
    <row r="11664" spans="1:6" x14ac:dyDescent="0.3">
      <c r="A11664" s="299" t="s">
        <v>496</v>
      </c>
      <c r="B11664" s="300">
        <v>43</v>
      </c>
      <c r="C11664" s="299" t="s">
        <v>91</v>
      </c>
      <c r="D11664" s="299" t="s">
        <v>60</v>
      </c>
      <c r="E11664" s="302">
        <v>1.9473684210526305</v>
      </c>
      <c r="F11664" s="299" t="s">
        <v>80</v>
      </c>
    </row>
    <row r="11665" spans="1:6" x14ac:dyDescent="0.3">
      <c r="A11665" s="299" t="s">
        <v>496</v>
      </c>
      <c r="B11665" s="300">
        <v>43</v>
      </c>
      <c r="C11665" s="299" t="s">
        <v>91</v>
      </c>
      <c r="D11665" s="299" t="s">
        <v>60</v>
      </c>
      <c r="E11665" s="302">
        <v>3250.2631578947367</v>
      </c>
      <c r="F11665" s="299" t="s">
        <v>77</v>
      </c>
    </row>
    <row r="11666" spans="1:6" x14ac:dyDescent="0.3">
      <c r="A11666" s="299" t="s">
        <v>496</v>
      </c>
      <c r="B11666" s="300">
        <v>43</v>
      </c>
      <c r="C11666" s="299" t="s">
        <v>91</v>
      </c>
      <c r="D11666" s="299" t="s">
        <v>61</v>
      </c>
      <c r="E11666" s="302">
        <v>277.26315789473688</v>
      </c>
      <c r="F11666" s="299" t="s">
        <v>77</v>
      </c>
    </row>
    <row r="11667" spans="1:6" x14ac:dyDescent="0.3">
      <c r="A11667" s="299" t="s">
        <v>496</v>
      </c>
      <c r="B11667" s="300">
        <v>43</v>
      </c>
      <c r="C11667" s="299" t="s">
        <v>91</v>
      </c>
      <c r="D11667" s="299" t="s">
        <v>62</v>
      </c>
      <c r="E11667" s="302">
        <v>160.3684210526315</v>
      </c>
      <c r="F11667" s="299" t="s">
        <v>187</v>
      </c>
    </row>
    <row r="11668" spans="1:6" x14ac:dyDescent="0.3">
      <c r="A11668" s="299" t="s">
        <v>496</v>
      </c>
      <c r="B11668" s="300">
        <v>43</v>
      </c>
      <c r="C11668" s="299" t="s">
        <v>91</v>
      </c>
      <c r="D11668" s="299" t="s">
        <v>62</v>
      </c>
      <c r="E11668" s="302">
        <v>601.31578947368416</v>
      </c>
      <c r="F11668" s="299" t="s">
        <v>77</v>
      </c>
    </row>
    <row r="11669" spans="1:6" x14ac:dyDescent="0.3">
      <c r="A11669" s="299" t="s">
        <v>496</v>
      </c>
      <c r="B11669" s="300">
        <v>43</v>
      </c>
      <c r="C11669" s="299" t="s">
        <v>91</v>
      </c>
      <c r="D11669" s="299" t="s">
        <v>63</v>
      </c>
      <c r="E11669" s="302">
        <v>72.10526315789474</v>
      </c>
      <c r="F11669" s="299" t="s">
        <v>187</v>
      </c>
    </row>
    <row r="11670" spans="1:6" x14ac:dyDescent="0.3">
      <c r="A11670" s="299" t="s">
        <v>496</v>
      </c>
      <c r="B11670" s="300">
        <v>43</v>
      </c>
      <c r="C11670" s="299" t="s">
        <v>91</v>
      </c>
      <c r="D11670" s="299" t="s">
        <v>63</v>
      </c>
      <c r="E11670" s="302">
        <v>1833</v>
      </c>
      <c r="F11670" s="299" t="s">
        <v>77</v>
      </c>
    </row>
    <row r="11671" spans="1:6" x14ac:dyDescent="0.3">
      <c r="A11671" s="299" t="s">
        <v>496</v>
      </c>
      <c r="B11671" s="300">
        <v>43</v>
      </c>
      <c r="C11671" s="299" t="s">
        <v>91</v>
      </c>
      <c r="D11671" s="299" t="s">
        <v>64</v>
      </c>
      <c r="E11671" s="302">
        <v>53.157894736842103</v>
      </c>
      <c r="F11671" s="299" t="s">
        <v>187</v>
      </c>
    </row>
    <row r="11672" spans="1:6" x14ac:dyDescent="0.3">
      <c r="A11672" s="299" t="s">
        <v>496</v>
      </c>
      <c r="B11672" s="300">
        <v>43</v>
      </c>
      <c r="C11672" s="299" t="s">
        <v>91</v>
      </c>
      <c r="D11672" s="299" t="s">
        <v>64</v>
      </c>
      <c r="E11672" s="302">
        <v>6.7894736842105248</v>
      </c>
      <c r="F11672" s="299" t="s">
        <v>80</v>
      </c>
    </row>
    <row r="11673" spans="1:6" x14ac:dyDescent="0.3">
      <c r="A11673" s="299" t="s">
        <v>496</v>
      </c>
      <c r="B11673" s="300">
        <v>43</v>
      </c>
      <c r="C11673" s="299" t="s">
        <v>91</v>
      </c>
      <c r="D11673" s="299" t="s">
        <v>64</v>
      </c>
      <c r="E11673" s="302">
        <v>356.78947368421052</v>
      </c>
      <c r="F11673" s="299" t="s">
        <v>77</v>
      </c>
    </row>
    <row r="11674" spans="1:6" x14ac:dyDescent="0.3">
      <c r="A11674" s="299" t="s">
        <v>496</v>
      </c>
      <c r="B11674" s="300">
        <v>43</v>
      </c>
      <c r="C11674" s="299" t="s">
        <v>91</v>
      </c>
      <c r="D11674" s="299" t="s">
        <v>65</v>
      </c>
      <c r="E11674" s="302">
        <v>452.0526315789474</v>
      </c>
      <c r="F11674" s="299" t="s">
        <v>187</v>
      </c>
    </row>
    <row r="11675" spans="1:6" x14ac:dyDescent="0.3">
      <c r="A11675" s="299" t="s">
        <v>496</v>
      </c>
      <c r="B11675" s="300">
        <v>43</v>
      </c>
      <c r="C11675" s="299" t="s">
        <v>91</v>
      </c>
      <c r="D11675" s="299" t="s">
        <v>65</v>
      </c>
      <c r="E11675" s="302">
        <v>7.9999999999999964</v>
      </c>
      <c r="F11675" s="299" t="s">
        <v>80</v>
      </c>
    </row>
    <row r="11676" spans="1:6" x14ac:dyDescent="0.3">
      <c r="A11676" s="299" t="s">
        <v>496</v>
      </c>
      <c r="B11676" s="300">
        <v>43</v>
      </c>
      <c r="C11676" s="299" t="s">
        <v>91</v>
      </c>
      <c r="D11676" s="299" t="s">
        <v>65</v>
      </c>
      <c r="E11676" s="302">
        <v>617.47368421052624</v>
      </c>
      <c r="F11676" s="299" t="s">
        <v>77</v>
      </c>
    </row>
    <row r="11677" spans="1:6" x14ac:dyDescent="0.3">
      <c r="A11677" s="299" t="s">
        <v>496</v>
      </c>
      <c r="B11677" s="300">
        <v>43</v>
      </c>
      <c r="C11677" s="299" t="s">
        <v>91</v>
      </c>
      <c r="D11677" s="299" t="s">
        <v>67</v>
      </c>
      <c r="E11677" s="302">
        <v>24.052631578947373</v>
      </c>
      <c r="F11677" s="299" t="s">
        <v>77</v>
      </c>
    </row>
    <row r="11678" spans="1:6" x14ac:dyDescent="0.3">
      <c r="A11678" s="299" t="s">
        <v>496</v>
      </c>
      <c r="B11678" s="300">
        <v>43</v>
      </c>
      <c r="C11678" s="299" t="s">
        <v>92</v>
      </c>
      <c r="D11678" s="299" t="s">
        <v>47</v>
      </c>
      <c r="E11678" s="302">
        <v>51.73684210526315</v>
      </c>
      <c r="F11678" s="299" t="s">
        <v>187</v>
      </c>
    </row>
    <row r="11679" spans="1:6" x14ac:dyDescent="0.3">
      <c r="A11679" s="299" t="s">
        <v>496</v>
      </c>
      <c r="B11679" s="300">
        <v>43</v>
      </c>
      <c r="C11679" s="299" t="s">
        <v>92</v>
      </c>
      <c r="D11679" s="299" t="s">
        <v>47</v>
      </c>
      <c r="E11679" s="302">
        <v>5.0000000000000009</v>
      </c>
      <c r="F11679" s="299" t="s">
        <v>81</v>
      </c>
    </row>
    <row r="11680" spans="1:6" x14ac:dyDescent="0.3">
      <c r="A11680" s="299" t="s">
        <v>496</v>
      </c>
      <c r="B11680" s="300">
        <v>43</v>
      </c>
      <c r="C11680" s="299" t="s">
        <v>92</v>
      </c>
      <c r="D11680" s="299" t="s">
        <v>47</v>
      </c>
      <c r="E11680" s="302">
        <v>22.210526315789476</v>
      </c>
      <c r="F11680" s="299" t="s">
        <v>80</v>
      </c>
    </row>
    <row r="11681" spans="1:6" x14ac:dyDescent="0.3">
      <c r="A11681" s="299" t="s">
        <v>496</v>
      </c>
      <c r="B11681" s="300">
        <v>43</v>
      </c>
      <c r="C11681" s="299" t="s">
        <v>92</v>
      </c>
      <c r="D11681" s="299" t="s">
        <v>47</v>
      </c>
      <c r="E11681" s="302">
        <v>45.999999999999993</v>
      </c>
      <c r="F11681" s="299" t="s">
        <v>188</v>
      </c>
    </row>
    <row r="11682" spans="1:6" x14ac:dyDescent="0.3">
      <c r="A11682" s="299" t="s">
        <v>496</v>
      </c>
      <c r="B11682" s="300">
        <v>43</v>
      </c>
      <c r="C11682" s="299" t="s">
        <v>92</v>
      </c>
      <c r="D11682" s="299" t="s">
        <v>47</v>
      </c>
      <c r="E11682" s="302">
        <v>221.84210526315783</v>
      </c>
      <c r="F11682" s="299" t="s">
        <v>77</v>
      </c>
    </row>
    <row r="11683" spans="1:6" x14ac:dyDescent="0.3">
      <c r="A11683" s="299" t="s">
        <v>496</v>
      </c>
      <c r="B11683" s="300">
        <v>43</v>
      </c>
      <c r="C11683" s="299" t="s">
        <v>92</v>
      </c>
      <c r="D11683" s="299" t="s">
        <v>48</v>
      </c>
      <c r="E11683" s="302">
        <v>1.9999999999999991</v>
      </c>
      <c r="F11683" s="299" t="s">
        <v>187</v>
      </c>
    </row>
    <row r="11684" spans="1:6" x14ac:dyDescent="0.3">
      <c r="A11684" s="299" t="s">
        <v>496</v>
      </c>
      <c r="B11684" s="300">
        <v>43</v>
      </c>
      <c r="C11684" s="299" t="s">
        <v>92</v>
      </c>
      <c r="D11684" s="299" t="s">
        <v>48</v>
      </c>
      <c r="E11684" s="302">
        <v>0.99999999999999956</v>
      </c>
      <c r="F11684" s="299" t="s">
        <v>80</v>
      </c>
    </row>
    <row r="11685" spans="1:6" x14ac:dyDescent="0.3">
      <c r="A11685" s="299" t="s">
        <v>496</v>
      </c>
      <c r="B11685" s="300">
        <v>43</v>
      </c>
      <c r="C11685" s="299" t="s">
        <v>92</v>
      </c>
      <c r="D11685" s="299" t="s">
        <v>48</v>
      </c>
      <c r="E11685" s="302">
        <v>31</v>
      </c>
      <c r="F11685" s="299" t="s">
        <v>77</v>
      </c>
    </row>
    <row r="11686" spans="1:6" x14ac:dyDescent="0.3">
      <c r="A11686" s="299" t="s">
        <v>496</v>
      </c>
      <c r="B11686" s="300">
        <v>43</v>
      </c>
      <c r="C11686" s="299" t="s">
        <v>92</v>
      </c>
      <c r="D11686" s="299" t="s">
        <v>49</v>
      </c>
      <c r="E11686" s="302">
        <v>128.52631578947364</v>
      </c>
      <c r="F11686" s="299" t="s">
        <v>187</v>
      </c>
    </row>
    <row r="11687" spans="1:6" x14ac:dyDescent="0.3">
      <c r="A11687" s="299" t="s">
        <v>496</v>
      </c>
      <c r="B11687" s="300">
        <v>43</v>
      </c>
      <c r="C11687" s="299" t="s">
        <v>92</v>
      </c>
      <c r="D11687" s="299" t="s">
        <v>49</v>
      </c>
      <c r="E11687" s="302">
        <v>2350.7368421052638</v>
      </c>
      <c r="F11687" s="299" t="s">
        <v>77</v>
      </c>
    </row>
    <row r="11688" spans="1:6" x14ac:dyDescent="0.3">
      <c r="A11688" s="299" t="s">
        <v>496</v>
      </c>
      <c r="B11688" s="300">
        <v>43</v>
      </c>
      <c r="C11688" s="299" t="s">
        <v>92</v>
      </c>
      <c r="D11688" s="299" t="s">
        <v>50</v>
      </c>
      <c r="E11688" s="302">
        <v>1.9999999999999991</v>
      </c>
      <c r="F11688" s="299" t="s">
        <v>187</v>
      </c>
    </row>
    <row r="11689" spans="1:6" x14ac:dyDescent="0.3">
      <c r="A11689" s="299" t="s">
        <v>496</v>
      </c>
      <c r="B11689" s="300">
        <v>43</v>
      </c>
      <c r="C11689" s="299" t="s">
        <v>92</v>
      </c>
      <c r="D11689" s="299" t="s">
        <v>50</v>
      </c>
      <c r="E11689" s="302">
        <v>3.9999999999999982</v>
      </c>
      <c r="F11689" s="299" t="s">
        <v>77</v>
      </c>
    </row>
    <row r="11690" spans="1:6" x14ac:dyDescent="0.3">
      <c r="A11690" s="299" t="s">
        <v>496</v>
      </c>
      <c r="B11690" s="300">
        <v>43</v>
      </c>
      <c r="C11690" s="299" t="s">
        <v>92</v>
      </c>
      <c r="D11690" s="299" t="s">
        <v>51</v>
      </c>
      <c r="E11690" s="302">
        <v>3.0000000000000004</v>
      </c>
      <c r="F11690" s="299" t="s">
        <v>187</v>
      </c>
    </row>
    <row r="11691" spans="1:6" x14ac:dyDescent="0.3">
      <c r="A11691" s="299" t="s">
        <v>496</v>
      </c>
      <c r="B11691" s="300">
        <v>43</v>
      </c>
      <c r="C11691" s="299" t="s">
        <v>92</v>
      </c>
      <c r="D11691" s="299" t="s">
        <v>51</v>
      </c>
      <c r="E11691" s="302">
        <v>82.68421052631578</v>
      </c>
      <c r="F11691" s="299" t="s">
        <v>77</v>
      </c>
    </row>
    <row r="11692" spans="1:6" x14ac:dyDescent="0.3">
      <c r="A11692" s="299" t="s">
        <v>496</v>
      </c>
      <c r="B11692" s="300">
        <v>43</v>
      </c>
      <c r="C11692" s="299" t="s">
        <v>92</v>
      </c>
      <c r="D11692" s="299" t="s">
        <v>52</v>
      </c>
      <c r="E11692" s="302">
        <v>612.26315789473688</v>
      </c>
      <c r="F11692" s="299" t="s">
        <v>187</v>
      </c>
    </row>
    <row r="11693" spans="1:6" x14ac:dyDescent="0.3">
      <c r="A11693" s="299" t="s">
        <v>496</v>
      </c>
      <c r="B11693" s="300">
        <v>43</v>
      </c>
      <c r="C11693" s="299" t="s">
        <v>92</v>
      </c>
      <c r="D11693" s="299" t="s">
        <v>52</v>
      </c>
      <c r="E11693" s="302">
        <v>1015.9473684210527</v>
      </c>
      <c r="F11693" s="299" t="s">
        <v>77</v>
      </c>
    </row>
    <row r="11694" spans="1:6" x14ac:dyDescent="0.3">
      <c r="A11694" s="299" t="s">
        <v>496</v>
      </c>
      <c r="B11694" s="300">
        <v>43</v>
      </c>
      <c r="C11694" s="299" t="s">
        <v>92</v>
      </c>
      <c r="D11694" s="299" t="s">
        <v>53</v>
      </c>
      <c r="E11694" s="302">
        <v>453.42105263157902</v>
      </c>
      <c r="F11694" s="299" t="s">
        <v>187</v>
      </c>
    </row>
    <row r="11695" spans="1:6" x14ac:dyDescent="0.3">
      <c r="A11695" s="299" t="s">
        <v>496</v>
      </c>
      <c r="B11695" s="300">
        <v>43</v>
      </c>
      <c r="C11695" s="299" t="s">
        <v>92</v>
      </c>
      <c r="D11695" s="299" t="s">
        <v>53</v>
      </c>
      <c r="E11695" s="302">
        <v>1759.0526315789473</v>
      </c>
      <c r="F11695" s="299" t="s">
        <v>77</v>
      </c>
    </row>
    <row r="11696" spans="1:6" x14ac:dyDescent="0.3">
      <c r="A11696" s="299" t="s">
        <v>496</v>
      </c>
      <c r="B11696" s="300">
        <v>43</v>
      </c>
      <c r="C11696" s="299" t="s">
        <v>92</v>
      </c>
      <c r="D11696" s="299" t="s">
        <v>54</v>
      </c>
      <c r="E11696" s="302">
        <v>370.21052631578937</v>
      </c>
      <c r="F11696" s="299" t="s">
        <v>187</v>
      </c>
    </row>
    <row r="11697" spans="1:6" x14ac:dyDescent="0.3">
      <c r="A11697" s="299" t="s">
        <v>496</v>
      </c>
      <c r="B11697" s="300">
        <v>43</v>
      </c>
      <c r="C11697" s="299" t="s">
        <v>92</v>
      </c>
      <c r="D11697" s="299" t="s">
        <v>54</v>
      </c>
      <c r="E11697" s="302">
        <v>3.0000000000000004</v>
      </c>
      <c r="F11697" s="299" t="s">
        <v>81</v>
      </c>
    </row>
    <row r="11698" spans="1:6" x14ac:dyDescent="0.3">
      <c r="A11698" s="299" t="s">
        <v>496</v>
      </c>
      <c r="B11698" s="300">
        <v>43</v>
      </c>
      <c r="C11698" s="299" t="s">
        <v>92</v>
      </c>
      <c r="D11698" s="299" t="s">
        <v>54</v>
      </c>
      <c r="E11698" s="302">
        <v>9.0526315789473681</v>
      </c>
      <c r="F11698" s="299" t="s">
        <v>80</v>
      </c>
    </row>
    <row r="11699" spans="1:6" x14ac:dyDescent="0.3">
      <c r="A11699" s="299" t="s">
        <v>496</v>
      </c>
      <c r="B11699" s="300">
        <v>43</v>
      </c>
      <c r="C11699" s="299" t="s">
        <v>92</v>
      </c>
      <c r="D11699" s="299" t="s">
        <v>54</v>
      </c>
      <c r="E11699" s="302">
        <v>1393.8947368421052</v>
      </c>
      <c r="F11699" s="299" t="s">
        <v>77</v>
      </c>
    </row>
    <row r="11700" spans="1:6" x14ac:dyDescent="0.3">
      <c r="A11700" s="299" t="s">
        <v>496</v>
      </c>
      <c r="B11700" s="300">
        <v>43</v>
      </c>
      <c r="C11700" s="299" t="s">
        <v>92</v>
      </c>
      <c r="D11700" s="299" t="s">
        <v>55</v>
      </c>
      <c r="E11700" s="302">
        <v>647.10526315789457</v>
      </c>
      <c r="F11700" s="299" t="s">
        <v>187</v>
      </c>
    </row>
    <row r="11701" spans="1:6" x14ac:dyDescent="0.3">
      <c r="A11701" s="299" t="s">
        <v>496</v>
      </c>
      <c r="B11701" s="300">
        <v>43</v>
      </c>
      <c r="C11701" s="299" t="s">
        <v>92</v>
      </c>
      <c r="D11701" s="299" t="s">
        <v>55</v>
      </c>
      <c r="E11701" s="302">
        <v>2168.7368421052633</v>
      </c>
      <c r="F11701" s="299" t="s">
        <v>77</v>
      </c>
    </row>
    <row r="11702" spans="1:6" x14ac:dyDescent="0.3">
      <c r="A11702" s="299" t="s">
        <v>496</v>
      </c>
      <c r="B11702" s="300">
        <v>43</v>
      </c>
      <c r="C11702" s="299" t="s">
        <v>92</v>
      </c>
      <c r="D11702" s="299" t="s">
        <v>56</v>
      </c>
      <c r="E11702" s="302">
        <v>93.736842105263136</v>
      </c>
      <c r="F11702" s="299" t="s">
        <v>187</v>
      </c>
    </row>
    <row r="11703" spans="1:6" x14ac:dyDescent="0.3">
      <c r="A11703" s="299" t="s">
        <v>496</v>
      </c>
      <c r="B11703" s="300">
        <v>43</v>
      </c>
      <c r="C11703" s="299" t="s">
        <v>92</v>
      </c>
      <c r="D11703" s="299" t="s">
        <v>56</v>
      </c>
      <c r="E11703" s="302">
        <v>106.94736842105267</v>
      </c>
      <c r="F11703" s="299" t="s">
        <v>77</v>
      </c>
    </row>
    <row r="11704" spans="1:6" x14ac:dyDescent="0.3">
      <c r="A11704" s="299" t="s">
        <v>496</v>
      </c>
      <c r="B11704" s="300">
        <v>43</v>
      </c>
      <c r="C11704" s="299" t="s">
        <v>92</v>
      </c>
      <c r="D11704" s="299" t="s">
        <v>57</v>
      </c>
      <c r="E11704" s="302">
        <v>24.000000000000004</v>
      </c>
      <c r="F11704" s="299" t="s">
        <v>187</v>
      </c>
    </row>
    <row r="11705" spans="1:6" x14ac:dyDescent="0.3">
      <c r="A11705" s="299" t="s">
        <v>496</v>
      </c>
      <c r="B11705" s="300">
        <v>43</v>
      </c>
      <c r="C11705" s="299" t="s">
        <v>92</v>
      </c>
      <c r="D11705" s="299" t="s">
        <v>57</v>
      </c>
      <c r="E11705" s="302">
        <v>27.000000000000007</v>
      </c>
      <c r="F11705" s="299" t="s">
        <v>77</v>
      </c>
    </row>
    <row r="11706" spans="1:6" x14ac:dyDescent="0.3">
      <c r="A11706" s="299" t="s">
        <v>496</v>
      </c>
      <c r="B11706" s="300">
        <v>43</v>
      </c>
      <c r="C11706" s="299" t="s">
        <v>92</v>
      </c>
      <c r="D11706" s="299" t="s">
        <v>58</v>
      </c>
      <c r="E11706" s="302">
        <v>69.89473684210526</v>
      </c>
      <c r="F11706" s="299" t="s">
        <v>187</v>
      </c>
    </row>
    <row r="11707" spans="1:6" x14ac:dyDescent="0.3">
      <c r="A11707" s="299" t="s">
        <v>496</v>
      </c>
      <c r="B11707" s="300">
        <v>43</v>
      </c>
      <c r="C11707" s="299" t="s">
        <v>92</v>
      </c>
      <c r="D11707" s="299" t="s">
        <v>58</v>
      </c>
      <c r="E11707" s="302">
        <v>93.73684210526315</v>
      </c>
      <c r="F11707" s="299" t="s">
        <v>77</v>
      </c>
    </row>
    <row r="11708" spans="1:6" x14ac:dyDescent="0.3">
      <c r="A11708" s="299" t="s">
        <v>496</v>
      </c>
      <c r="B11708" s="300">
        <v>43</v>
      </c>
      <c r="C11708" s="299" t="s">
        <v>92</v>
      </c>
      <c r="D11708" s="299" t="s">
        <v>59</v>
      </c>
      <c r="E11708" s="302">
        <v>202.31578947368419</v>
      </c>
      <c r="F11708" s="299" t="s">
        <v>187</v>
      </c>
    </row>
    <row r="11709" spans="1:6" x14ac:dyDescent="0.3">
      <c r="A11709" s="299" t="s">
        <v>496</v>
      </c>
      <c r="B11709" s="300">
        <v>43</v>
      </c>
      <c r="C11709" s="299" t="s">
        <v>92</v>
      </c>
      <c r="D11709" s="299" t="s">
        <v>59</v>
      </c>
      <c r="E11709" s="302">
        <v>504.31578947368433</v>
      </c>
      <c r="F11709" s="299" t="s">
        <v>77</v>
      </c>
    </row>
    <row r="11710" spans="1:6" x14ac:dyDescent="0.3">
      <c r="A11710" s="299" t="s">
        <v>496</v>
      </c>
      <c r="B11710" s="300">
        <v>43</v>
      </c>
      <c r="C11710" s="299" t="s">
        <v>92</v>
      </c>
      <c r="D11710" s="299" t="s">
        <v>60</v>
      </c>
      <c r="E11710" s="302">
        <v>198.8947368421052</v>
      </c>
      <c r="F11710" s="299" t="s">
        <v>187</v>
      </c>
    </row>
    <row r="11711" spans="1:6" x14ac:dyDescent="0.3">
      <c r="A11711" s="299" t="s">
        <v>496</v>
      </c>
      <c r="B11711" s="300">
        <v>43</v>
      </c>
      <c r="C11711" s="299" t="s">
        <v>92</v>
      </c>
      <c r="D11711" s="299" t="s">
        <v>60</v>
      </c>
      <c r="E11711" s="302">
        <v>1141</v>
      </c>
      <c r="F11711" s="299" t="s">
        <v>77</v>
      </c>
    </row>
    <row r="11712" spans="1:6" x14ac:dyDescent="0.3">
      <c r="A11712" s="299" t="s">
        <v>496</v>
      </c>
      <c r="B11712" s="300">
        <v>43</v>
      </c>
      <c r="C11712" s="299" t="s">
        <v>92</v>
      </c>
      <c r="D11712" s="299" t="s">
        <v>61</v>
      </c>
      <c r="E11712" s="302">
        <v>0.99999999999999956</v>
      </c>
      <c r="F11712" s="299" t="s">
        <v>187</v>
      </c>
    </row>
    <row r="11713" spans="1:6" x14ac:dyDescent="0.3">
      <c r="A11713" s="299" t="s">
        <v>496</v>
      </c>
      <c r="B11713" s="300">
        <v>43</v>
      </c>
      <c r="C11713" s="299" t="s">
        <v>92</v>
      </c>
      <c r="D11713" s="299" t="s">
        <v>61</v>
      </c>
      <c r="E11713" s="302">
        <v>175.26315789473688</v>
      </c>
      <c r="F11713" s="299" t="s">
        <v>77</v>
      </c>
    </row>
    <row r="11714" spans="1:6" x14ac:dyDescent="0.3">
      <c r="A11714" s="299" t="s">
        <v>496</v>
      </c>
      <c r="B11714" s="300">
        <v>43</v>
      </c>
      <c r="C11714" s="299" t="s">
        <v>92</v>
      </c>
      <c r="D11714" s="299" t="s">
        <v>62</v>
      </c>
      <c r="E11714" s="302">
        <v>83.894736842105246</v>
      </c>
      <c r="F11714" s="299" t="s">
        <v>187</v>
      </c>
    </row>
    <row r="11715" spans="1:6" x14ac:dyDescent="0.3">
      <c r="A11715" s="299" t="s">
        <v>496</v>
      </c>
      <c r="B11715" s="300">
        <v>43</v>
      </c>
      <c r="C11715" s="299" t="s">
        <v>92</v>
      </c>
      <c r="D11715" s="299" t="s">
        <v>62</v>
      </c>
      <c r="E11715" s="302">
        <v>455.73684210526312</v>
      </c>
      <c r="F11715" s="299" t="s">
        <v>77</v>
      </c>
    </row>
    <row r="11716" spans="1:6" x14ac:dyDescent="0.3">
      <c r="A11716" s="299" t="s">
        <v>496</v>
      </c>
      <c r="B11716" s="300">
        <v>43</v>
      </c>
      <c r="C11716" s="299" t="s">
        <v>92</v>
      </c>
      <c r="D11716" s="299" t="s">
        <v>63</v>
      </c>
      <c r="E11716" s="302">
        <v>78.052631578947398</v>
      </c>
      <c r="F11716" s="299" t="s">
        <v>187</v>
      </c>
    </row>
    <row r="11717" spans="1:6" x14ac:dyDescent="0.3">
      <c r="A11717" s="299" t="s">
        <v>496</v>
      </c>
      <c r="B11717" s="300">
        <v>43</v>
      </c>
      <c r="C11717" s="299" t="s">
        <v>92</v>
      </c>
      <c r="D11717" s="299" t="s">
        <v>63</v>
      </c>
      <c r="E11717" s="302">
        <v>861.26315789473688</v>
      </c>
      <c r="F11717" s="299" t="s">
        <v>77</v>
      </c>
    </row>
    <row r="11718" spans="1:6" x14ac:dyDescent="0.3">
      <c r="A11718" s="299" t="s">
        <v>496</v>
      </c>
      <c r="B11718" s="300">
        <v>43</v>
      </c>
      <c r="C11718" s="299" t="s">
        <v>92</v>
      </c>
      <c r="D11718" s="299" t="s">
        <v>64</v>
      </c>
      <c r="E11718" s="302">
        <v>73.842105263157876</v>
      </c>
      <c r="F11718" s="299" t="s">
        <v>187</v>
      </c>
    </row>
    <row r="11719" spans="1:6" x14ac:dyDescent="0.3">
      <c r="A11719" s="299" t="s">
        <v>496</v>
      </c>
      <c r="B11719" s="300">
        <v>43</v>
      </c>
      <c r="C11719" s="299" t="s">
        <v>92</v>
      </c>
      <c r="D11719" s="299" t="s">
        <v>64</v>
      </c>
      <c r="E11719" s="302">
        <v>6.0000000000000009</v>
      </c>
      <c r="F11719" s="299" t="s">
        <v>80</v>
      </c>
    </row>
    <row r="11720" spans="1:6" x14ac:dyDescent="0.3">
      <c r="A11720" s="299" t="s">
        <v>496</v>
      </c>
      <c r="B11720" s="300">
        <v>43</v>
      </c>
      <c r="C11720" s="299" t="s">
        <v>92</v>
      </c>
      <c r="D11720" s="299" t="s">
        <v>64</v>
      </c>
      <c r="E11720" s="302">
        <v>232.26315789473688</v>
      </c>
      <c r="F11720" s="299" t="s">
        <v>77</v>
      </c>
    </row>
    <row r="11721" spans="1:6" x14ac:dyDescent="0.3">
      <c r="A11721" s="299" t="s">
        <v>496</v>
      </c>
      <c r="B11721" s="300">
        <v>43</v>
      </c>
      <c r="C11721" s="299" t="s">
        <v>92</v>
      </c>
      <c r="D11721" s="299" t="s">
        <v>65</v>
      </c>
      <c r="E11721" s="302">
        <v>171.94736842105263</v>
      </c>
      <c r="F11721" s="299" t="s">
        <v>187</v>
      </c>
    </row>
    <row r="11722" spans="1:6" x14ac:dyDescent="0.3">
      <c r="A11722" s="299" t="s">
        <v>496</v>
      </c>
      <c r="B11722" s="300">
        <v>43</v>
      </c>
      <c r="C11722" s="299" t="s">
        <v>92</v>
      </c>
      <c r="D11722" s="299" t="s">
        <v>65</v>
      </c>
      <c r="E11722" s="302">
        <v>238.26315789473682</v>
      </c>
      <c r="F11722" s="299" t="s">
        <v>77</v>
      </c>
    </row>
    <row r="11723" spans="1:6" x14ac:dyDescent="0.3">
      <c r="A11723" s="299" t="s">
        <v>496</v>
      </c>
      <c r="B11723" s="300">
        <v>43</v>
      </c>
      <c r="C11723" s="299" t="s">
        <v>92</v>
      </c>
      <c r="D11723" s="299" t="s">
        <v>67</v>
      </c>
      <c r="E11723" s="302">
        <v>48.631578947368418</v>
      </c>
      <c r="F11723" s="299" t="s">
        <v>77</v>
      </c>
    </row>
    <row r="11724" spans="1:6" x14ac:dyDescent="0.3">
      <c r="A11724" s="299" t="s">
        <v>496</v>
      </c>
      <c r="B11724" s="300">
        <v>44</v>
      </c>
      <c r="C11724" s="299" t="s">
        <v>91</v>
      </c>
      <c r="D11724" s="299" t="s">
        <v>47</v>
      </c>
      <c r="E11724" s="302">
        <v>22.000000000000011</v>
      </c>
      <c r="F11724" s="299" t="s">
        <v>187</v>
      </c>
    </row>
    <row r="11725" spans="1:6" x14ac:dyDescent="0.3">
      <c r="A11725" s="299" t="s">
        <v>496</v>
      </c>
      <c r="B11725" s="300">
        <v>44</v>
      </c>
      <c r="C11725" s="299" t="s">
        <v>91</v>
      </c>
      <c r="D11725" s="299" t="s">
        <v>47</v>
      </c>
      <c r="E11725" s="302">
        <v>10.000000000000002</v>
      </c>
      <c r="F11725" s="299" t="s">
        <v>188</v>
      </c>
    </row>
    <row r="11726" spans="1:6" x14ac:dyDescent="0.3">
      <c r="A11726" s="299" t="s">
        <v>496</v>
      </c>
      <c r="B11726" s="300">
        <v>44</v>
      </c>
      <c r="C11726" s="299" t="s">
        <v>91</v>
      </c>
      <c r="D11726" s="299" t="s">
        <v>47</v>
      </c>
      <c r="E11726" s="302">
        <v>424.15789473684208</v>
      </c>
      <c r="F11726" s="299" t="s">
        <v>77</v>
      </c>
    </row>
    <row r="11727" spans="1:6" x14ac:dyDescent="0.3">
      <c r="A11727" s="299" t="s">
        <v>496</v>
      </c>
      <c r="B11727" s="300">
        <v>44</v>
      </c>
      <c r="C11727" s="299" t="s">
        <v>91</v>
      </c>
      <c r="D11727" s="299" t="s">
        <v>48</v>
      </c>
      <c r="E11727" s="302">
        <v>27.631578947368425</v>
      </c>
      <c r="F11727" s="299" t="s">
        <v>77</v>
      </c>
    </row>
    <row r="11728" spans="1:6" x14ac:dyDescent="0.3">
      <c r="A11728" s="299" t="s">
        <v>496</v>
      </c>
      <c r="B11728" s="300">
        <v>44</v>
      </c>
      <c r="C11728" s="299" t="s">
        <v>91</v>
      </c>
      <c r="D11728" s="299" t="s">
        <v>49</v>
      </c>
      <c r="E11728" s="302">
        <v>24.631578947368421</v>
      </c>
      <c r="F11728" s="299" t="s">
        <v>187</v>
      </c>
    </row>
    <row r="11729" spans="1:6" x14ac:dyDescent="0.3">
      <c r="A11729" s="299" t="s">
        <v>496</v>
      </c>
      <c r="B11729" s="300">
        <v>44</v>
      </c>
      <c r="C11729" s="299" t="s">
        <v>91</v>
      </c>
      <c r="D11729" s="299" t="s">
        <v>49</v>
      </c>
      <c r="E11729" s="302">
        <v>898.52631578947376</v>
      </c>
      <c r="F11729" s="299" t="s">
        <v>77</v>
      </c>
    </row>
    <row r="11730" spans="1:6" x14ac:dyDescent="0.3">
      <c r="A11730" s="299" t="s">
        <v>496</v>
      </c>
      <c r="B11730" s="300">
        <v>44</v>
      </c>
      <c r="C11730" s="299" t="s">
        <v>91</v>
      </c>
      <c r="D11730" s="299" t="s">
        <v>50</v>
      </c>
      <c r="E11730" s="302">
        <v>3.0000000000000004</v>
      </c>
      <c r="F11730" s="299" t="s">
        <v>77</v>
      </c>
    </row>
    <row r="11731" spans="1:6" x14ac:dyDescent="0.3">
      <c r="A11731" s="299" t="s">
        <v>496</v>
      </c>
      <c r="B11731" s="300">
        <v>44</v>
      </c>
      <c r="C11731" s="299" t="s">
        <v>91</v>
      </c>
      <c r="D11731" s="299" t="s">
        <v>51</v>
      </c>
      <c r="E11731" s="302">
        <v>0.99999999999999956</v>
      </c>
      <c r="F11731" s="299" t="s">
        <v>187</v>
      </c>
    </row>
    <row r="11732" spans="1:6" x14ac:dyDescent="0.3">
      <c r="A11732" s="299" t="s">
        <v>496</v>
      </c>
      <c r="B11732" s="300">
        <v>44</v>
      </c>
      <c r="C11732" s="299" t="s">
        <v>91</v>
      </c>
      <c r="D11732" s="299" t="s">
        <v>51</v>
      </c>
      <c r="E11732" s="302">
        <v>26.526315789473685</v>
      </c>
      <c r="F11732" s="299" t="s">
        <v>77</v>
      </c>
    </row>
    <row r="11733" spans="1:6" x14ac:dyDescent="0.3">
      <c r="A11733" s="299" t="s">
        <v>496</v>
      </c>
      <c r="B11733" s="300">
        <v>44</v>
      </c>
      <c r="C11733" s="299" t="s">
        <v>91</v>
      </c>
      <c r="D11733" s="299" t="s">
        <v>52</v>
      </c>
      <c r="E11733" s="302">
        <v>76.789473684210535</v>
      </c>
      <c r="F11733" s="299" t="s">
        <v>187</v>
      </c>
    </row>
    <row r="11734" spans="1:6" x14ac:dyDescent="0.3">
      <c r="A11734" s="299" t="s">
        <v>496</v>
      </c>
      <c r="B11734" s="300">
        <v>44</v>
      </c>
      <c r="C11734" s="299" t="s">
        <v>91</v>
      </c>
      <c r="D11734" s="299" t="s">
        <v>52</v>
      </c>
      <c r="E11734" s="302">
        <v>502.57894736842115</v>
      </c>
      <c r="F11734" s="299" t="s">
        <v>77</v>
      </c>
    </row>
    <row r="11735" spans="1:6" x14ac:dyDescent="0.3">
      <c r="A11735" s="299" t="s">
        <v>496</v>
      </c>
      <c r="B11735" s="300">
        <v>44</v>
      </c>
      <c r="C11735" s="299" t="s">
        <v>91</v>
      </c>
      <c r="D11735" s="299" t="s">
        <v>53</v>
      </c>
      <c r="E11735" s="302">
        <v>125.68421052631581</v>
      </c>
      <c r="F11735" s="299" t="s">
        <v>187</v>
      </c>
    </row>
    <row r="11736" spans="1:6" x14ac:dyDescent="0.3">
      <c r="A11736" s="299" t="s">
        <v>496</v>
      </c>
      <c r="B11736" s="300">
        <v>44</v>
      </c>
      <c r="C11736" s="299" t="s">
        <v>91</v>
      </c>
      <c r="D11736" s="299" t="s">
        <v>53</v>
      </c>
      <c r="E11736" s="302">
        <v>276.57894736842098</v>
      </c>
      <c r="F11736" s="299" t="s">
        <v>77</v>
      </c>
    </row>
    <row r="11737" spans="1:6" x14ac:dyDescent="0.3">
      <c r="A11737" s="299" t="s">
        <v>496</v>
      </c>
      <c r="B11737" s="300">
        <v>44</v>
      </c>
      <c r="C11737" s="299" t="s">
        <v>91</v>
      </c>
      <c r="D11737" s="299" t="s">
        <v>54</v>
      </c>
      <c r="E11737" s="302">
        <v>20.684210526315784</v>
      </c>
      <c r="F11737" s="299" t="s">
        <v>187</v>
      </c>
    </row>
    <row r="11738" spans="1:6" x14ac:dyDescent="0.3">
      <c r="A11738" s="299" t="s">
        <v>496</v>
      </c>
      <c r="B11738" s="300">
        <v>44</v>
      </c>
      <c r="C11738" s="299" t="s">
        <v>91</v>
      </c>
      <c r="D11738" s="299" t="s">
        <v>54</v>
      </c>
      <c r="E11738" s="302">
        <v>180.63157894736841</v>
      </c>
      <c r="F11738" s="299" t="s">
        <v>77</v>
      </c>
    </row>
    <row r="11739" spans="1:6" x14ac:dyDescent="0.3">
      <c r="A11739" s="299" t="s">
        <v>496</v>
      </c>
      <c r="B11739" s="300">
        <v>44</v>
      </c>
      <c r="C11739" s="299" t="s">
        <v>91</v>
      </c>
      <c r="D11739" s="299" t="s">
        <v>55</v>
      </c>
      <c r="E11739" s="302">
        <v>83.421052631578931</v>
      </c>
      <c r="F11739" s="299" t="s">
        <v>187</v>
      </c>
    </row>
    <row r="11740" spans="1:6" x14ac:dyDescent="0.3">
      <c r="A11740" s="299" t="s">
        <v>496</v>
      </c>
      <c r="B11740" s="300">
        <v>44</v>
      </c>
      <c r="C11740" s="299" t="s">
        <v>91</v>
      </c>
      <c r="D11740" s="299" t="s">
        <v>55</v>
      </c>
      <c r="E11740" s="302">
        <v>607.9473684210526</v>
      </c>
      <c r="F11740" s="299" t="s">
        <v>77</v>
      </c>
    </row>
    <row r="11741" spans="1:6" x14ac:dyDescent="0.3">
      <c r="A11741" s="299" t="s">
        <v>496</v>
      </c>
      <c r="B11741" s="300">
        <v>44</v>
      </c>
      <c r="C11741" s="299" t="s">
        <v>91</v>
      </c>
      <c r="D11741" s="299" t="s">
        <v>56</v>
      </c>
      <c r="E11741" s="302">
        <v>7.368421052631577</v>
      </c>
      <c r="F11741" s="299" t="s">
        <v>187</v>
      </c>
    </row>
    <row r="11742" spans="1:6" x14ac:dyDescent="0.3">
      <c r="A11742" s="299" t="s">
        <v>496</v>
      </c>
      <c r="B11742" s="300">
        <v>44</v>
      </c>
      <c r="C11742" s="299" t="s">
        <v>91</v>
      </c>
      <c r="D11742" s="299" t="s">
        <v>56</v>
      </c>
      <c r="E11742" s="302">
        <v>4.8421052631578956</v>
      </c>
      <c r="F11742" s="299" t="s">
        <v>77</v>
      </c>
    </row>
    <row r="11743" spans="1:6" x14ac:dyDescent="0.3">
      <c r="A11743" s="299" t="s">
        <v>496</v>
      </c>
      <c r="B11743" s="300">
        <v>44</v>
      </c>
      <c r="C11743" s="299" t="s">
        <v>91</v>
      </c>
      <c r="D11743" s="299" t="s">
        <v>57</v>
      </c>
      <c r="E11743" s="302">
        <v>5.0000000000000009</v>
      </c>
      <c r="F11743" s="299" t="s">
        <v>187</v>
      </c>
    </row>
    <row r="11744" spans="1:6" x14ac:dyDescent="0.3">
      <c r="A11744" s="299" t="s">
        <v>496</v>
      </c>
      <c r="B11744" s="300">
        <v>44</v>
      </c>
      <c r="C11744" s="299" t="s">
        <v>91</v>
      </c>
      <c r="D11744" s="299" t="s">
        <v>57</v>
      </c>
      <c r="E11744" s="302">
        <v>1.9999999999999991</v>
      </c>
      <c r="F11744" s="299" t="s">
        <v>77</v>
      </c>
    </row>
    <row r="11745" spans="1:6" x14ac:dyDescent="0.3">
      <c r="A11745" s="299" t="s">
        <v>496</v>
      </c>
      <c r="B11745" s="300">
        <v>44</v>
      </c>
      <c r="C11745" s="299" t="s">
        <v>91</v>
      </c>
      <c r="D11745" s="299" t="s">
        <v>58</v>
      </c>
      <c r="E11745" s="302">
        <v>1.9999999999999991</v>
      </c>
      <c r="F11745" s="299" t="s">
        <v>77</v>
      </c>
    </row>
    <row r="11746" spans="1:6" x14ac:dyDescent="0.3">
      <c r="A11746" s="299" t="s">
        <v>496</v>
      </c>
      <c r="B11746" s="300">
        <v>44</v>
      </c>
      <c r="C11746" s="299" t="s">
        <v>91</v>
      </c>
      <c r="D11746" s="299" t="s">
        <v>59</v>
      </c>
      <c r="E11746" s="302">
        <v>12.263157894736842</v>
      </c>
      <c r="F11746" s="299" t="s">
        <v>187</v>
      </c>
    </row>
    <row r="11747" spans="1:6" x14ac:dyDescent="0.3">
      <c r="A11747" s="299" t="s">
        <v>496</v>
      </c>
      <c r="B11747" s="300">
        <v>44</v>
      </c>
      <c r="C11747" s="299" t="s">
        <v>91</v>
      </c>
      <c r="D11747" s="299" t="s">
        <v>59</v>
      </c>
      <c r="E11747" s="302">
        <v>16.052631578947363</v>
      </c>
      <c r="F11747" s="299" t="s">
        <v>77</v>
      </c>
    </row>
    <row r="11748" spans="1:6" x14ac:dyDescent="0.3">
      <c r="A11748" s="299" t="s">
        <v>496</v>
      </c>
      <c r="B11748" s="300">
        <v>44</v>
      </c>
      <c r="C11748" s="299" t="s">
        <v>91</v>
      </c>
      <c r="D11748" s="299" t="s">
        <v>60</v>
      </c>
      <c r="E11748" s="302">
        <v>16.578947368421055</v>
      </c>
      <c r="F11748" s="299" t="s">
        <v>187</v>
      </c>
    </row>
    <row r="11749" spans="1:6" x14ac:dyDescent="0.3">
      <c r="A11749" s="299" t="s">
        <v>496</v>
      </c>
      <c r="B11749" s="300">
        <v>44</v>
      </c>
      <c r="C11749" s="299" t="s">
        <v>91</v>
      </c>
      <c r="D11749" s="299" t="s">
        <v>60</v>
      </c>
      <c r="E11749" s="302">
        <v>289.0526315789474</v>
      </c>
      <c r="F11749" s="299" t="s">
        <v>77</v>
      </c>
    </row>
    <row r="11750" spans="1:6" x14ac:dyDescent="0.3">
      <c r="A11750" s="299" t="s">
        <v>496</v>
      </c>
      <c r="B11750" s="300">
        <v>44</v>
      </c>
      <c r="C11750" s="299" t="s">
        <v>91</v>
      </c>
      <c r="D11750" s="299" t="s">
        <v>61</v>
      </c>
      <c r="E11750" s="302">
        <v>57.368421052631575</v>
      </c>
      <c r="F11750" s="299" t="s">
        <v>77</v>
      </c>
    </row>
    <row r="11751" spans="1:6" x14ac:dyDescent="0.3">
      <c r="A11751" s="299" t="s">
        <v>496</v>
      </c>
      <c r="B11751" s="300">
        <v>44</v>
      </c>
      <c r="C11751" s="299" t="s">
        <v>91</v>
      </c>
      <c r="D11751" s="299" t="s">
        <v>62</v>
      </c>
      <c r="E11751" s="302">
        <v>6.0000000000000009</v>
      </c>
      <c r="F11751" s="299" t="s">
        <v>187</v>
      </c>
    </row>
    <row r="11752" spans="1:6" x14ac:dyDescent="0.3">
      <c r="A11752" s="299" t="s">
        <v>496</v>
      </c>
      <c r="B11752" s="300">
        <v>44</v>
      </c>
      <c r="C11752" s="299" t="s">
        <v>91</v>
      </c>
      <c r="D11752" s="299" t="s">
        <v>62</v>
      </c>
      <c r="E11752" s="302">
        <v>23.052631578947366</v>
      </c>
      <c r="F11752" s="299" t="s">
        <v>77</v>
      </c>
    </row>
    <row r="11753" spans="1:6" x14ac:dyDescent="0.3">
      <c r="A11753" s="299" t="s">
        <v>496</v>
      </c>
      <c r="B11753" s="300">
        <v>44</v>
      </c>
      <c r="C11753" s="299" t="s">
        <v>91</v>
      </c>
      <c r="D11753" s="299" t="s">
        <v>63</v>
      </c>
      <c r="E11753" s="302">
        <v>1.9999999999999991</v>
      </c>
      <c r="F11753" s="299" t="s">
        <v>187</v>
      </c>
    </row>
    <row r="11754" spans="1:6" x14ac:dyDescent="0.3">
      <c r="A11754" s="299" t="s">
        <v>496</v>
      </c>
      <c r="B11754" s="300">
        <v>44</v>
      </c>
      <c r="C11754" s="299" t="s">
        <v>91</v>
      </c>
      <c r="D11754" s="299" t="s">
        <v>63</v>
      </c>
      <c r="E11754" s="302">
        <v>170.52631578947373</v>
      </c>
      <c r="F11754" s="299" t="s">
        <v>77</v>
      </c>
    </row>
    <row r="11755" spans="1:6" x14ac:dyDescent="0.3">
      <c r="A11755" s="299" t="s">
        <v>496</v>
      </c>
      <c r="B11755" s="300">
        <v>44</v>
      </c>
      <c r="C11755" s="299" t="s">
        <v>91</v>
      </c>
      <c r="D11755" s="299" t="s">
        <v>64</v>
      </c>
      <c r="E11755" s="302">
        <v>3.0000000000000004</v>
      </c>
      <c r="F11755" s="299" t="s">
        <v>187</v>
      </c>
    </row>
    <row r="11756" spans="1:6" x14ac:dyDescent="0.3">
      <c r="A11756" s="299" t="s">
        <v>496</v>
      </c>
      <c r="B11756" s="300">
        <v>44</v>
      </c>
      <c r="C11756" s="299" t="s">
        <v>91</v>
      </c>
      <c r="D11756" s="299" t="s">
        <v>64</v>
      </c>
      <c r="E11756" s="302">
        <v>29.789473684210527</v>
      </c>
      <c r="F11756" s="299" t="s">
        <v>77</v>
      </c>
    </row>
    <row r="11757" spans="1:6" x14ac:dyDescent="0.3">
      <c r="A11757" s="299" t="s">
        <v>496</v>
      </c>
      <c r="B11757" s="300">
        <v>44</v>
      </c>
      <c r="C11757" s="299" t="s">
        <v>91</v>
      </c>
      <c r="D11757" s="299" t="s">
        <v>65</v>
      </c>
      <c r="E11757" s="302">
        <v>29.999999999999993</v>
      </c>
      <c r="F11757" s="299" t="s">
        <v>187</v>
      </c>
    </row>
    <row r="11758" spans="1:6" x14ac:dyDescent="0.3">
      <c r="A11758" s="299" t="s">
        <v>496</v>
      </c>
      <c r="B11758" s="300">
        <v>44</v>
      </c>
      <c r="C11758" s="299" t="s">
        <v>91</v>
      </c>
      <c r="D11758" s="299" t="s">
        <v>65</v>
      </c>
      <c r="E11758" s="302">
        <v>45.210526315789473</v>
      </c>
      <c r="F11758" s="299" t="s">
        <v>77</v>
      </c>
    </row>
    <row r="11759" spans="1:6" x14ac:dyDescent="0.3">
      <c r="A11759" s="299" t="s">
        <v>496</v>
      </c>
      <c r="B11759" s="300">
        <v>44</v>
      </c>
      <c r="C11759" s="299" t="s">
        <v>92</v>
      </c>
      <c r="D11759" s="299" t="s">
        <v>47</v>
      </c>
      <c r="E11759" s="302">
        <v>14.210526315789469</v>
      </c>
      <c r="F11759" s="299" t="s">
        <v>187</v>
      </c>
    </row>
    <row r="11760" spans="1:6" x14ac:dyDescent="0.3">
      <c r="A11760" s="299" t="s">
        <v>496</v>
      </c>
      <c r="B11760" s="300">
        <v>44</v>
      </c>
      <c r="C11760" s="299" t="s">
        <v>92</v>
      </c>
      <c r="D11760" s="299" t="s">
        <v>47</v>
      </c>
      <c r="E11760" s="302">
        <v>20.999999999999996</v>
      </c>
      <c r="F11760" s="299" t="s">
        <v>188</v>
      </c>
    </row>
    <row r="11761" spans="1:6" x14ac:dyDescent="0.3">
      <c r="A11761" s="299" t="s">
        <v>496</v>
      </c>
      <c r="B11761" s="300">
        <v>44</v>
      </c>
      <c r="C11761" s="299" t="s">
        <v>92</v>
      </c>
      <c r="D11761" s="299" t="s">
        <v>47</v>
      </c>
      <c r="E11761" s="302">
        <v>133.10526315789474</v>
      </c>
      <c r="F11761" s="299" t="s">
        <v>77</v>
      </c>
    </row>
    <row r="11762" spans="1:6" x14ac:dyDescent="0.3">
      <c r="A11762" s="299" t="s">
        <v>496</v>
      </c>
      <c r="B11762" s="300">
        <v>44</v>
      </c>
      <c r="C11762" s="299" t="s">
        <v>92</v>
      </c>
      <c r="D11762" s="299" t="s">
        <v>48</v>
      </c>
      <c r="E11762" s="302">
        <v>0.99999999999999956</v>
      </c>
      <c r="F11762" s="299" t="s">
        <v>187</v>
      </c>
    </row>
    <row r="11763" spans="1:6" x14ac:dyDescent="0.3">
      <c r="A11763" s="299" t="s">
        <v>496</v>
      </c>
      <c r="B11763" s="300">
        <v>44</v>
      </c>
      <c r="C11763" s="299" t="s">
        <v>92</v>
      </c>
      <c r="D11763" s="299" t="s">
        <v>48</v>
      </c>
      <c r="E11763" s="302">
        <v>25.631578947368418</v>
      </c>
      <c r="F11763" s="299" t="s">
        <v>77</v>
      </c>
    </row>
    <row r="11764" spans="1:6" x14ac:dyDescent="0.3">
      <c r="A11764" s="299" t="s">
        <v>496</v>
      </c>
      <c r="B11764" s="300">
        <v>44</v>
      </c>
      <c r="C11764" s="299" t="s">
        <v>92</v>
      </c>
      <c r="D11764" s="299" t="s">
        <v>49</v>
      </c>
      <c r="E11764" s="302">
        <v>32.052631578947363</v>
      </c>
      <c r="F11764" s="299" t="s">
        <v>187</v>
      </c>
    </row>
    <row r="11765" spans="1:6" x14ac:dyDescent="0.3">
      <c r="A11765" s="299" t="s">
        <v>496</v>
      </c>
      <c r="B11765" s="300">
        <v>44</v>
      </c>
      <c r="C11765" s="299" t="s">
        <v>92</v>
      </c>
      <c r="D11765" s="299" t="s">
        <v>49</v>
      </c>
      <c r="E11765" s="302">
        <v>591.99999999999989</v>
      </c>
      <c r="F11765" s="299" t="s">
        <v>77</v>
      </c>
    </row>
    <row r="11766" spans="1:6" x14ac:dyDescent="0.3">
      <c r="A11766" s="299" t="s">
        <v>496</v>
      </c>
      <c r="B11766" s="300">
        <v>44</v>
      </c>
      <c r="C11766" s="299" t="s">
        <v>92</v>
      </c>
      <c r="D11766" s="299" t="s">
        <v>51</v>
      </c>
      <c r="E11766" s="302">
        <v>11.000000000000005</v>
      </c>
      <c r="F11766" s="299" t="s">
        <v>77</v>
      </c>
    </row>
    <row r="11767" spans="1:6" x14ac:dyDescent="0.3">
      <c r="A11767" s="299" t="s">
        <v>496</v>
      </c>
      <c r="B11767" s="300">
        <v>44</v>
      </c>
      <c r="C11767" s="299" t="s">
        <v>92</v>
      </c>
      <c r="D11767" s="299" t="s">
        <v>52</v>
      </c>
      <c r="E11767" s="302">
        <v>102.05263157894737</v>
      </c>
      <c r="F11767" s="299" t="s">
        <v>187</v>
      </c>
    </row>
    <row r="11768" spans="1:6" x14ac:dyDescent="0.3">
      <c r="A11768" s="299" t="s">
        <v>496</v>
      </c>
      <c r="B11768" s="300">
        <v>44</v>
      </c>
      <c r="C11768" s="299" t="s">
        <v>92</v>
      </c>
      <c r="D11768" s="299" t="s">
        <v>52</v>
      </c>
      <c r="E11768" s="302">
        <v>242.42105263157887</v>
      </c>
      <c r="F11768" s="299" t="s">
        <v>77</v>
      </c>
    </row>
    <row r="11769" spans="1:6" x14ac:dyDescent="0.3">
      <c r="A11769" s="299" t="s">
        <v>496</v>
      </c>
      <c r="B11769" s="300">
        <v>44</v>
      </c>
      <c r="C11769" s="299" t="s">
        <v>92</v>
      </c>
      <c r="D11769" s="299" t="s">
        <v>53</v>
      </c>
      <c r="E11769" s="302">
        <v>44.999999999999986</v>
      </c>
      <c r="F11769" s="299" t="s">
        <v>187</v>
      </c>
    </row>
    <row r="11770" spans="1:6" x14ac:dyDescent="0.3">
      <c r="A11770" s="299" t="s">
        <v>496</v>
      </c>
      <c r="B11770" s="300">
        <v>44</v>
      </c>
      <c r="C11770" s="299" t="s">
        <v>92</v>
      </c>
      <c r="D11770" s="299" t="s">
        <v>53</v>
      </c>
      <c r="E11770" s="302">
        <v>258.78947368421046</v>
      </c>
      <c r="F11770" s="299" t="s">
        <v>77</v>
      </c>
    </row>
    <row r="11771" spans="1:6" x14ac:dyDescent="0.3">
      <c r="A11771" s="299" t="s">
        <v>496</v>
      </c>
      <c r="B11771" s="300">
        <v>44</v>
      </c>
      <c r="C11771" s="299" t="s">
        <v>92</v>
      </c>
      <c r="D11771" s="299" t="s">
        <v>54</v>
      </c>
      <c r="E11771" s="302">
        <v>62.894736842105281</v>
      </c>
      <c r="F11771" s="299" t="s">
        <v>187</v>
      </c>
    </row>
    <row r="11772" spans="1:6" x14ac:dyDescent="0.3">
      <c r="A11772" s="299" t="s">
        <v>496</v>
      </c>
      <c r="B11772" s="300">
        <v>44</v>
      </c>
      <c r="C11772" s="299" t="s">
        <v>92</v>
      </c>
      <c r="D11772" s="299" t="s">
        <v>54</v>
      </c>
      <c r="E11772" s="302">
        <v>569.78947368421041</v>
      </c>
      <c r="F11772" s="299" t="s">
        <v>77</v>
      </c>
    </row>
    <row r="11773" spans="1:6" x14ac:dyDescent="0.3">
      <c r="A11773" s="299" t="s">
        <v>496</v>
      </c>
      <c r="B11773" s="300">
        <v>44</v>
      </c>
      <c r="C11773" s="299" t="s">
        <v>92</v>
      </c>
      <c r="D11773" s="299" t="s">
        <v>55</v>
      </c>
      <c r="E11773" s="302">
        <v>156.52631578947376</v>
      </c>
      <c r="F11773" s="299" t="s">
        <v>187</v>
      </c>
    </row>
    <row r="11774" spans="1:6" x14ac:dyDescent="0.3">
      <c r="A11774" s="299" t="s">
        <v>496</v>
      </c>
      <c r="B11774" s="300">
        <v>44</v>
      </c>
      <c r="C11774" s="299" t="s">
        <v>92</v>
      </c>
      <c r="D11774" s="299" t="s">
        <v>55</v>
      </c>
      <c r="E11774" s="302">
        <v>444.36842105263156</v>
      </c>
      <c r="F11774" s="299" t="s">
        <v>77</v>
      </c>
    </row>
    <row r="11775" spans="1:6" x14ac:dyDescent="0.3">
      <c r="A11775" s="299" t="s">
        <v>496</v>
      </c>
      <c r="B11775" s="300">
        <v>44</v>
      </c>
      <c r="C11775" s="299" t="s">
        <v>92</v>
      </c>
      <c r="D11775" s="299" t="s">
        <v>56</v>
      </c>
      <c r="E11775" s="302">
        <v>0.99999999999999956</v>
      </c>
      <c r="F11775" s="299" t="s">
        <v>187</v>
      </c>
    </row>
    <row r="11776" spans="1:6" x14ac:dyDescent="0.3">
      <c r="A11776" s="299" t="s">
        <v>496</v>
      </c>
      <c r="B11776" s="300">
        <v>44</v>
      </c>
      <c r="C11776" s="299" t="s">
        <v>92</v>
      </c>
      <c r="D11776" s="299" t="s">
        <v>56</v>
      </c>
      <c r="E11776" s="302">
        <v>5.8421052631578929</v>
      </c>
      <c r="F11776" s="299" t="s">
        <v>77</v>
      </c>
    </row>
    <row r="11777" spans="1:6" x14ac:dyDescent="0.3">
      <c r="A11777" s="299" t="s">
        <v>496</v>
      </c>
      <c r="B11777" s="300">
        <v>44</v>
      </c>
      <c r="C11777" s="299" t="s">
        <v>92</v>
      </c>
      <c r="D11777" s="299" t="s">
        <v>57</v>
      </c>
      <c r="E11777" s="302">
        <v>0.99999999999999956</v>
      </c>
      <c r="F11777" s="299" t="s">
        <v>187</v>
      </c>
    </row>
    <row r="11778" spans="1:6" x14ac:dyDescent="0.3">
      <c r="A11778" s="299" t="s">
        <v>496</v>
      </c>
      <c r="B11778" s="300">
        <v>44</v>
      </c>
      <c r="C11778" s="299" t="s">
        <v>92</v>
      </c>
      <c r="D11778" s="299" t="s">
        <v>57</v>
      </c>
      <c r="E11778" s="302">
        <v>7.7368421052631557</v>
      </c>
      <c r="F11778" s="299" t="s">
        <v>77</v>
      </c>
    </row>
    <row r="11779" spans="1:6" x14ac:dyDescent="0.3">
      <c r="A11779" s="299" t="s">
        <v>496</v>
      </c>
      <c r="B11779" s="300">
        <v>44</v>
      </c>
      <c r="C11779" s="299" t="s">
        <v>92</v>
      </c>
      <c r="D11779" s="299" t="s">
        <v>58</v>
      </c>
      <c r="E11779" s="302">
        <v>0.99999999999999956</v>
      </c>
      <c r="F11779" s="299" t="s">
        <v>187</v>
      </c>
    </row>
    <row r="11780" spans="1:6" x14ac:dyDescent="0.3">
      <c r="A11780" s="299" t="s">
        <v>496</v>
      </c>
      <c r="B11780" s="300">
        <v>44</v>
      </c>
      <c r="C11780" s="299" t="s">
        <v>92</v>
      </c>
      <c r="D11780" s="299" t="s">
        <v>58</v>
      </c>
      <c r="E11780" s="302">
        <v>1.9999999999999991</v>
      </c>
      <c r="F11780" s="299" t="s">
        <v>77</v>
      </c>
    </row>
    <row r="11781" spans="1:6" x14ac:dyDescent="0.3">
      <c r="A11781" s="299" t="s">
        <v>496</v>
      </c>
      <c r="B11781" s="300">
        <v>44</v>
      </c>
      <c r="C11781" s="299" t="s">
        <v>92</v>
      </c>
      <c r="D11781" s="299" t="s">
        <v>59</v>
      </c>
      <c r="E11781" s="302">
        <v>5.0000000000000009</v>
      </c>
      <c r="F11781" s="299" t="s">
        <v>187</v>
      </c>
    </row>
    <row r="11782" spans="1:6" x14ac:dyDescent="0.3">
      <c r="A11782" s="299" t="s">
        <v>496</v>
      </c>
      <c r="B11782" s="300">
        <v>44</v>
      </c>
      <c r="C11782" s="299" t="s">
        <v>92</v>
      </c>
      <c r="D11782" s="299" t="s">
        <v>59</v>
      </c>
      <c r="E11782" s="302">
        <v>21.526315789473692</v>
      </c>
      <c r="F11782" s="299" t="s">
        <v>77</v>
      </c>
    </row>
    <row r="11783" spans="1:6" x14ac:dyDescent="0.3">
      <c r="A11783" s="299" t="s">
        <v>496</v>
      </c>
      <c r="B11783" s="300">
        <v>44</v>
      </c>
      <c r="C11783" s="299" t="s">
        <v>92</v>
      </c>
      <c r="D11783" s="299" t="s">
        <v>60</v>
      </c>
      <c r="E11783" s="302">
        <v>20.999999999999996</v>
      </c>
      <c r="F11783" s="299" t="s">
        <v>187</v>
      </c>
    </row>
    <row r="11784" spans="1:6" x14ac:dyDescent="0.3">
      <c r="A11784" s="299" t="s">
        <v>496</v>
      </c>
      <c r="B11784" s="300">
        <v>44</v>
      </c>
      <c r="C11784" s="299" t="s">
        <v>92</v>
      </c>
      <c r="D11784" s="299" t="s">
        <v>60</v>
      </c>
      <c r="E11784" s="302">
        <v>173.26315789473685</v>
      </c>
      <c r="F11784" s="299" t="s">
        <v>77</v>
      </c>
    </row>
    <row r="11785" spans="1:6" x14ac:dyDescent="0.3">
      <c r="A11785" s="299" t="s">
        <v>496</v>
      </c>
      <c r="B11785" s="300">
        <v>44</v>
      </c>
      <c r="C11785" s="299" t="s">
        <v>92</v>
      </c>
      <c r="D11785" s="299" t="s">
        <v>61</v>
      </c>
      <c r="E11785" s="302">
        <v>59.473684210526301</v>
      </c>
      <c r="F11785" s="299" t="s">
        <v>77</v>
      </c>
    </row>
    <row r="11786" spans="1:6" x14ac:dyDescent="0.3">
      <c r="A11786" s="299" t="s">
        <v>496</v>
      </c>
      <c r="B11786" s="300">
        <v>44</v>
      </c>
      <c r="C11786" s="299" t="s">
        <v>92</v>
      </c>
      <c r="D11786" s="299" t="s">
        <v>62</v>
      </c>
      <c r="E11786" s="302">
        <v>6.0000000000000009</v>
      </c>
      <c r="F11786" s="299" t="s">
        <v>187</v>
      </c>
    </row>
    <row r="11787" spans="1:6" x14ac:dyDescent="0.3">
      <c r="A11787" s="299" t="s">
        <v>496</v>
      </c>
      <c r="B11787" s="300">
        <v>44</v>
      </c>
      <c r="C11787" s="299" t="s">
        <v>92</v>
      </c>
      <c r="D11787" s="299" t="s">
        <v>62</v>
      </c>
      <c r="E11787" s="302">
        <v>31.210526315789465</v>
      </c>
      <c r="F11787" s="299" t="s">
        <v>77</v>
      </c>
    </row>
    <row r="11788" spans="1:6" x14ac:dyDescent="0.3">
      <c r="A11788" s="299" t="s">
        <v>496</v>
      </c>
      <c r="B11788" s="300">
        <v>44</v>
      </c>
      <c r="C11788" s="299" t="s">
        <v>92</v>
      </c>
      <c r="D11788" s="299" t="s">
        <v>63</v>
      </c>
      <c r="E11788" s="302">
        <v>3.9999999999999982</v>
      </c>
      <c r="F11788" s="299" t="s">
        <v>187</v>
      </c>
    </row>
    <row r="11789" spans="1:6" x14ac:dyDescent="0.3">
      <c r="A11789" s="299" t="s">
        <v>496</v>
      </c>
      <c r="B11789" s="300">
        <v>44</v>
      </c>
      <c r="C11789" s="299" t="s">
        <v>92</v>
      </c>
      <c r="D11789" s="299" t="s">
        <v>63</v>
      </c>
      <c r="E11789" s="302">
        <v>152.26315789473682</v>
      </c>
      <c r="F11789" s="299" t="s">
        <v>77</v>
      </c>
    </row>
    <row r="11790" spans="1:6" x14ac:dyDescent="0.3">
      <c r="A11790" s="299" t="s">
        <v>496</v>
      </c>
      <c r="B11790" s="300">
        <v>44</v>
      </c>
      <c r="C11790" s="299" t="s">
        <v>92</v>
      </c>
      <c r="D11790" s="299" t="s">
        <v>64</v>
      </c>
      <c r="E11790" s="302">
        <v>6.0000000000000009</v>
      </c>
      <c r="F11790" s="299" t="s">
        <v>187</v>
      </c>
    </row>
    <row r="11791" spans="1:6" x14ac:dyDescent="0.3">
      <c r="A11791" s="299" t="s">
        <v>496</v>
      </c>
      <c r="B11791" s="300">
        <v>44</v>
      </c>
      <c r="C11791" s="299" t="s">
        <v>92</v>
      </c>
      <c r="D11791" s="299" t="s">
        <v>64</v>
      </c>
      <c r="E11791" s="302">
        <v>20.000000000000004</v>
      </c>
      <c r="F11791" s="299" t="s">
        <v>77</v>
      </c>
    </row>
    <row r="11792" spans="1:6" x14ac:dyDescent="0.3">
      <c r="A11792" s="299" t="s">
        <v>496</v>
      </c>
      <c r="B11792" s="300">
        <v>44</v>
      </c>
      <c r="C11792" s="299" t="s">
        <v>92</v>
      </c>
      <c r="D11792" s="299" t="s">
        <v>65</v>
      </c>
      <c r="E11792" s="302">
        <v>20.999999999999996</v>
      </c>
      <c r="F11792" s="299" t="s">
        <v>187</v>
      </c>
    </row>
    <row r="11793" spans="1:6" x14ac:dyDescent="0.3">
      <c r="A11793" s="299" t="s">
        <v>496</v>
      </c>
      <c r="B11793" s="300">
        <v>44</v>
      </c>
      <c r="C11793" s="299" t="s">
        <v>92</v>
      </c>
      <c r="D11793" s="299" t="s">
        <v>65</v>
      </c>
      <c r="E11793" s="302">
        <v>34.578947368421055</v>
      </c>
      <c r="F11793" s="299" t="s">
        <v>77</v>
      </c>
    </row>
    <row r="11794" spans="1:6" x14ac:dyDescent="0.3">
      <c r="A11794" s="299" t="s">
        <v>496</v>
      </c>
      <c r="B11794" s="300">
        <v>45</v>
      </c>
      <c r="C11794" s="299" t="s">
        <v>91</v>
      </c>
      <c r="D11794" s="299" t="s">
        <v>47</v>
      </c>
      <c r="E11794" s="302">
        <v>34.421052631578945</v>
      </c>
      <c r="F11794" s="299" t="s">
        <v>187</v>
      </c>
    </row>
    <row r="11795" spans="1:6" x14ac:dyDescent="0.3">
      <c r="A11795" s="299" t="s">
        <v>496</v>
      </c>
      <c r="B11795" s="300">
        <v>45</v>
      </c>
      <c r="C11795" s="299" t="s">
        <v>91</v>
      </c>
      <c r="D11795" s="299" t="s">
        <v>47</v>
      </c>
      <c r="E11795" s="302">
        <v>14.526315789473678</v>
      </c>
      <c r="F11795" s="299" t="s">
        <v>188</v>
      </c>
    </row>
    <row r="11796" spans="1:6" x14ac:dyDescent="0.3">
      <c r="A11796" s="299" t="s">
        <v>496</v>
      </c>
      <c r="B11796" s="300">
        <v>45</v>
      </c>
      <c r="C11796" s="299" t="s">
        <v>91</v>
      </c>
      <c r="D11796" s="299" t="s">
        <v>47</v>
      </c>
      <c r="E11796" s="302">
        <v>370.05263157894734</v>
      </c>
      <c r="F11796" s="299" t="s">
        <v>77</v>
      </c>
    </row>
    <row r="11797" spans="1:6" x14ac:dyDescent="0.3">
      <c r="A11797" s="299" t="s">
        <v>496</v>
      </c>
      <c r="B11797" s="300">
        <v>45</v>
      </c>
      <c r="C11797" s="299" t="s">
        <v>91</v>
      </c>
      <c r="D11797" s="299" t="s">
        <v>48</v>
      </c>
      <c r="E11797" s="302">
        <v>0.99999999999999956</v>
      </c>
      <c r="F11797" s="299" t="s">
        <v>187</v>
      </c>
    </row>
    <row r="11798" spans="1:6" x14ac:dyDescent="0.3">
      <c r="A11798" s="299" t="s">
        <v>496</v>
      </c>
      <c r="B11798" s="300">
        <v>45</v>
      </c>
      <c r="C11798" s="299" t="s">
        <v>91</v>
      </c>
      <c r="D11798" s="299" t="s">
        <v>48</v>
      </c>
      <c r="E11798" s="302">
        <v>18.263157894736842</v>
      </c>
      <c r="F11798" s="299" t="s">
        <v>77</v>
      </c>
    </row>
    <row r="11799" spans="1:6" x14ac:dyDescent="0.3">
      <c r="A11799" s="299" t="s">
        <v>496</v>
      </c>
      <c r="B11799" s="300">
        <v>45</v>
      </c>
      <c r="C11799" s="299" t="s">
        <v>91</v>
      </c>
      <c r="D11799" s="299" t="s">
        <v>49</v>
      </c>
      <c r="E11799" s="302">
        <v>74.789473684210506</v>
      </c>
      <c r="F11799" s="299" t="s">
        <v>187</v>
      </c>
    </row>
    <row r="11800" spans="1:6" x14ac:dyDescent="0.3">
      <c r="A11800" s="299" t="s">
        <v>496</v>
      </c>
      <c r="B11800" s="300">
        <v>45</v>
      </c>
      <c r="C11800" s="299" t="s">
        <v>91</v>
      </c>
      <c r="D11800" s="299" t="s">
        <v>49</v>
      </c>
      <c r="E11800" s="302">
        <v>1932.8947368421054</v>
      </c>
      <c r="F11800" s="299" t="s">
        <v>77</v>
      </c>
    </row>
    <row r="11801" spans="1:6" x14ac:dyDescent="0.3">
      <c r="A11801" s="299" t="s">
        <v>496</v>
      </c>
      <c r="B11801" s="300">
        <v>45</v>
      </c>
      <c r="C11801" s="299" t="s">
        <v>91</v>
      </c>
      <c r="D11801" s="299" t="s">
        <v>50</v>
      </c>
      <c r="E11801" s="302">
        <v>0.99999999999999956</v>
      </c>
      <c r="F11801" s="299" t="s">
        <v>187</v>
      </c>
    </row>
    <row r="11802" spans="1:6" x14ac:dyDescent="0.3">
      <c r="A11802" s="299" t="s">
        <v>496</v>
      </c>
      <c r="B11802" s="300">
        <v>45</v>
      </c>
      <c r="C11802" s="299" t="s">
        <v>91</v>
      </c>
      <c r="D11802" s="299" t="s">
        <v>50</v>
      </c>
      <c r="E11802" s="302">
        <v>9</v>
      </c>
      <c r="F11802" s="299" t="s">
        <v>77</v>
      </c>
    </row>
    <row r="11803" spans="1:6" x14ac:dyDescent="0.3">
      <c r="A11803" s="299" t="s">
        <v>496</v>
      </c>
      <c r="B11803" s="300">
        <v>45</v>
      </c>
      <c r="C11803" s="299" t="s">
        <v>91</v>
      </c>
      <c r="D11803" s="299" t="s">
        <v>51</v>
      </c>
      <c r="E11803" s="302">
        <v>3.9999999999999982</v>
      </c>
      <c r="F11803" s="299" t="s">
        <v>187</v>
      </c>
    </row>
    <row r="11804" spans="1:6" x14ac:dyDescent="0.3">
      <c r="A11804" s="299" t="s">
        <v>496</v>
      </c>
      <c r="B11804" s="300">
        <v>45</v>
      </c>
      <c r="C11804" s="299" t="s">
        <v>91</v>
      </c>
      <c r="D11804" s="299" t="s">
        <v>51</v>
      </c>
      <c r="E11804" s="302">
        <v>58.421052631578952</v>
      </c>
      <c r="F11804" s="299" t="s">
        <v>77</v>
      </c>
    </row>
    <row r="11805" spans="1:6" x14ac:dyDescent="0.3">
      <c r="A11805" s="299" t="s">
        <v>496</v>
      </c>
      <c r="B11805" s="300">
        <v>45</v>
      </c>
      <c r="C11805" s="299" t="s">
        <v>91</v>
      </c>
      <c r="D11805" s="299" t="s">
        <v>52</v>
      </c>
      <c r="E11805" s="302">
        <v>465.52631578947364</v>
      </c>
      <c r="F11805" s="299" t="s">
        <v>187</v>
      </c>
    </row>
    <row r="11806" spans="1:6" x14ac:dyDescent="0.3">
      <c r="A11806" s="299" t="s">
        <v>496</v>
      </c>
      <c r="B11806" s="300">
        <v>45</v>
      </c>
      <c r="C11806" s="299" t="s">
        <v>91</v>
      </c>
      <c r="D11806" s="299" t="s">
        <v>52</v>
      </c>
      <c r="E11806" s="302">
        <v>0.99999999999999956</v>
      </c>
      <c r="F11806" s="299" t="s">
        <v>188</v>
      </c>
    </row>
    <row r="11807" spans="1:6" x14ac:dyDescent="0.3">
      <c r="A11807" s="299" t="s">
        <v>496</v>
      </c>
      <c r="B11807" s="300">
        <v>45</v>
      </c>
      <c r="C11807" s="299" t="s">
        <v>91</v>
      </c>
      <c r="D11807" s="299" t="s">
        <v>52</v>
      </c>
      <c r="E11807" s="302">
        <v>2254.2105263157896</v>
      </c>
      <c r="F11807" s="299" t="s">
        <v>77</v>
      </c>
    </row>
    <row r="11808" spans="1:6" x14ac:dyDescent="0.3">
      <c r="A11808" s="299" t="s">
        <v>496</v>
      </c>
      <c r="B11808" s="300">
        <v>45</v>
      </c>
      <c r="C11808" s="299" t="s">
        <v>91</v>
      </c>
      <c r="D11808" s="299" t="s">
        <v>53</v>
      </c>
      <c r="E11808" s="302">
        <v>1264.5263157894738</v>
      </c>
      <c r="F11808" s="299" t="s">
        <v>187</v>
      </c>
    </row>
    <row r="11809" spans="1:6" x14ac:dyDescent="0.3">
      <c r="A11809" s="299" t="s">
        <v>496</v>
      </c>
      <c r="B11809" s="300">
        <v>45</v>
      </c>
      <c r="C11809" s="299" t="s">
        <v>91</v>
      </c>
      <c r="D11809" s="299" t="s">
        <v>53</v>
      </c>
      <c r="E11809" s="302">
        <v>2467.1052631578946</v>
      </c>
      <c r="F11809" s="299" t="s">
        <v>77</v>
      </c>
    </row>
    <row r="11810" spans="1:6" x14ac:dyDescent="0.3">
      <c r="A11810" s="299" t="s">
        <v>496</v>
      </c>
      <c r="B11810" s="300">
        <v>45</v>
      </c>
      <c r="C11810" s="299" t="s">
        <v>91</v>
      </c>
      <c r="D11810" s="299" t="s">
        <v>54</v>
      </c>
      <c r="E11810" s="302">
        <v>192.36842105263159</v>
      </c>
      <c r="F11810" s="299" t="s">
        <v>187</v>
      </c>
    </row>
    <row r="11811" spans="1:6" x14ac:dyDescent="0.3">
      <c r="A11811" s="299" t="s">
        <v>496</v>
      </c>
      <c r="B11811" s="300">
        <v>45</v>
      </c>
      <c r="C11811" s="299" t="s">
        <v>91</v>
      </c>
      <c r="D11811" s="299" t="s">
        <v>54</v>
      </c>
      <c r="E11811" s="302">
        <v>894.47368421052636</v>
      </c>
      <c r="F11811" s="299" t="s">
        <v>77</v>
      </c>
    </row>
    <row r="11812" spans="1:6" x14ac:dyDescent="0.3">
      <c r="A11812" s="299" t="s">
        <v>496</v>
      </c>
      <c r="B11812" s="300">
        <v>45</v>
      </c>
      <c r="C11812" s="299" t="s">
        <v>91</v>
      </c>
      <c r="D11812" s="299" t="s">
        <v>55</v>
      </c>
      <c r="E11812" s="302">
        <v>361.73684210526312</v>
      </c>
      <c r="F11812" s="299" t="s">
        <v>187</v>
      </c>
    </row>
    <row r="11813" spans="1:6" x14ac:dyDescent="0.3">
      <c r="A11813" s="299" t="s">
        <v>496</v>
      </c>
      <c r="B11813" s="300">
        <v>45</v>
      </c>
      <c r="C11813" s="299" t="s">
        <v>91</v>
      </c>
      <c r="D11813" s="299" t="s">
        <v>55</v>
      </c>
      <c r="E11813" s="302">
        <v>1779.421052631579</v>
      </c>
      <c r="F11813" s="299" t="s">
        <v>77</v>
      </c>
    </row>
    <row r="11814" spans="1:6" x14ac:dyDescent="0.3">
      <c r="A11814" s="299" t="s">
        <v>496</v>
      </c>
      <c r="B11814" s="300">
        <v>45</v>
      </c>
      <c r="C11814" s="299" t="s">
        <v>91</v>
      </c>
      <c r="D11814" s="299" t="s">
        <v>56</v>
      </c>
      <c r="E11814" s="302">
        <v>44.10526315789474</v>
      </c>
      <c r="F11814" s="299" t="s">
        <v>187</v>
      </c>
    </row>
    <row r="11815" spans="1:6" x14ac:dyDescent="0.3">
      <c r="A11815" s="299" t="s">
        <v>496</v>
      </c>
      <c r="B11815" s="300">
        <v>45</v>
      </c>
      <c r="C11815" s="299" t="s">
        <v>91</v>
      </c>
      <c r="D11815" s="299" t="s">
        <v>56</v>
      </c>
      <c r="E11815" s="302">
        <v>57.315789473684205</v>
      </c>
      <c r="F11815" s="299" t="s">
        <v>77</v>
      </c>
    </row>
    <row r="11816" spans="1:6" x14ac:dyDescent="0.3">
      <c r="A11816" s="299" t="s">
        <v>496</v>
      </c>
      <c r="B11816" s="300">
        <v>45</v>
      </c>
      <c r="C11816" s="299" t="s">
        <v>91</v>
      </c>
      <c r="D11816" s="299" t="s">
        <v>57</v>
      </c>
      <c r="E11816" s="302">
        <v>13.999999999999995</v>
      </c>
      <c r="F11816" s="299" t="s">
        <v>187</v>
      </c>
    </row>
    <row r="11817" spans="1:6" x14ac:dyDescent="0.3">
      <c r="A11817" s="299" t="s">
        <v>496</v>
      </c>
      <c r="B11817" s="300">
        <v>45</v>
      </c>
      <c r="C11817" s="299" t="s">
        <v>91</v>
      </c>
      <c r="D11817" s="299" t="s">
        <v>57</v>
      </c>
      <c r="E11817" s="302">
        <v>7.421052631578946</v>
      </c>
      <c r="F11817" s="299" t="s">
        <v>77</v>
      </c>
    </row>
    <row r="11818" spans="1:6" x14ac:dyDescent="0.3">
      <c r="A11818" s="299" t="s">
        <v>496</v>
      </c>
      <c r="B11818" s="300">
        <v>45</v>
      </c>
      <c r="C11818" s="299" t="s">
        <v>91</v>
      </c>
      <c r="D11818" s="299" t="s">
        <v>58</v>
      </c>
      <c r="E11818" s="302">
        <v>7.9999999999999964</v>
      </c>
      <c r="F11818" s="299" t="s">
        <v>187</v>
      </c>
    </row>
    <row r="11819" spans="1:6" x14ac:dyDescent="0.3">
      <c r="A11819" s="299" t="s">
        <v>496</v>
      </c>
      <c r="B11819" s="300">
        <v>45</v>
      </c>
      <c r="C11819" s="299" t="s">
        <v>91</v>
      </c>
      <c r="D11819" s="299" t="s">
        <v>58</v>
      </c>
      <c r="E11819" s="302">
        <v>40.789473684210527</v>
      </c>
      <c r="F11819" s="299" t="s">
        <v>77</v>
      </c>
    </row>
    <row r="11820" spans="1:6" x14ac:dyDescent="0.3">
      <c r="A11820" s="299" t="s">
        <v>496</v>
      </c>
      <c r="B11820" s="300">
        <v>45</v>
      </c>
      <c r="C11820" s="299" t="s">
        <v>91</v>
      </c>
      <c r="D11820" s="299" t="s">
        <v>59</v>
      </c>
      <c r="E11820" s="302">
        <v>84.157894736842081</v>
      </c>
      <c r="F11820" s="299" t="s">
        <v>187</v>
      </c>
    </row>
    <row r="11821" spans="1:6" x14ac:dyDescent="0.3">
      <c r="A11821" s="299" t="s">
        <v>496</v>
      </c>
      <c r="B11821" s="300">
        <v>45</v>
      </c>
      <c r="C11821" s="299" t="s">
        <v>91</v>
      </c>
      <c r="D11821" s="299" t="s">
        <v>59</v>
      </c>
      <c r="E11821" s="302">
        <v>113.94736842105264</v>
      </c>
      <c r="F11821" s="299" t="s">
        <v>77</v>
      </c>
    </row>
    <row r="11822" spans="1:6" x14ac:dyDescent="0.3">
      <c r="A11822" s="299" t="s">
        <v>496</v>
      </c>
      <c r="B11822" s="300">
        <v>45</v>
      </c>
      <c r="C11822" s="299" t="s">
        <v>91</v>
      </c>
      <c r="D11822" s="299" t="s">
        <v>60</v>
      </c>
      <c r="E11822" s="302">
        <v>101.89473684210523</v>
      </c>
      <c r="F11822" s="299" t="s">
        <v>187</v>
      </c>
    </row>
    <row r="11823" spans="1:6" x14ac:dyDescent="0.3">
      <c r="A11823" s="299" t="s">
        <v>496</v>
      </c>
      <c r="B11823" s="300">
        <v>45</v>
      </c>
      <c r="C11823" s="299" t="s">
        <v>91</v>
      </c>
      <c r="D11823" s="299" t="s">
        <v>60</v>
      </c>
      <c r="E11823" s="302">
        <v>968.63157894736833</v>
      </c>
      <c r="F11823" s="299" t="s">
        <v>77</v>
      </c>
    </row>
    <row r="11824" spans="1:6" x14ac:dyDescent="0.3">
      <c r="A11824" s="299" t="s">
        <v>496</v>
      </c>
      <c r="B11824" s="300">
        <v>45</v>
      </c>
      <c r="C11824" s="299" t="s">
        <v>91</v>
      </c>
      <c r="D11824" s="299" t="s">
        <v>61</v>
      </c>
      <c r="E11824" s="302">
        <v>275.1052631578948</v>
      </c>
      <c r="F11824" s="299" t="s">
        <v>77</v>
      </c>
    </row>
    <row r="11825" spans="1:6" x14ac:dyDescent="0.3">
      <c r="A11825" s="299" t="s">
        <v>496</v>
      </c>
      <c r="B11825" s="300">
        <v>45</v>
      </c>
      <c r="C11825" s="299" t="s">
        <v>91</v>
      </c>
      <c r="D11825" s="299" t="s">
        <v>62</v>
      </c>
      <c r="E11825" s="302">
        <v>64.89473684210526</v>
      </c>
      <c r="F11825" s="299" t="s">
        <v>187</v>
      </c>
    </row>
    <row r="11826" spans="1:6" x14ac:dyDescent="0.3">
      <c r="A11826" s="299" t="s">
        <v>496</v>
      </c>
      <c r="B11826" s="300">
        <v>45</v>
      </c>
      <c r="C11826" s="299" t="s">
        <v>91</v>
      </c>
      <c r="D11826" s="299" t="s">
        <v>62</v>
      </c>
      <c r="E11826" s="302">
        <v>137.47368421052633</v>
      </c>
      <c r="F11826" s="299" t="s">
        <v>77</v>
      </c>
    </row>
    <row r="11827" spans="1:6" x14ac:dyDescent="0.3">
      <c r="A11827" s="299" t="s">
        <v>496</v>
      </c>
      <c r="B11827" s="300">
        <v>45</v>
      </c>
      <c r="C11827" s="299" t="s">
        <v>91</v>
      </c>
      <c r="D11827" s="299" t="s">
        <v>63</v>
      </c>
      <c r="E11827" s="302">
        <v>19</v>
      </c>
      <c r="F11827" s="299" t="s">
        <v>187</v>
      </c>
    </row>
    <row r="11828" spans="1:6" x14ac:dyDescent="0.3">
      <c r="A11828" s="299" t="s">
        <v>496</v>
      </c>
      <c r="B11828" s="300">
        <v>45</v>
      </c>
      <c r="C11828" s="299" t="s">
        <v>91</v>
      </c>
      <c r="D11828" s="299" t="s">
        <v>63</v>
      </c>
      <c r="E11828" s="302">
        <v>470.15789473684214</v>
      </c>
      <c r="F11828" s="299" t="s">
        <v>77</v>
      </c>
    </row>
    <row r="11829" spans="1:6" x14ac:dyDescent="0.3">
      <c r="A11829" s="299" t="s">
        <v>496</v>
      </c>
      <c r="B11829" s="300">
        <v>45</v>
      </c>
      <c r="C11829" s="299" t="s">
        <v>91</v>
      </c>
      <c r="D11829" s="299" t="s">
        <v>64</v>
      </c>
      <c r="E11829" s="302">
        <v>34.999999999999993</v>
      </c>
      <c r="F11829" s="299" t="s">
        <v>187</v>
      </c>
    </row>
    <row r="11830" spans="1:6" x14ac:dyDescent="0.3">
      <c r="A11830" s="299" t="s">
        <v>496</v>
      </c>
      <c r="B11830" s="300">
        <v>45</v>
      </c>
      <c r="C11830" s="299" t="s">
        <v>91</v>
      </c>
      <c r="D11830" s="299" t="s">
        <v>64</v>
      </c>
      <c r="E11830" s="302">
        <v>202.36842105263156</v>
      </c>
      <c r="F11830" s="299" t="s">
        <v>77</v>
      </c>
    </row>
    <row r="11831" spans="1:6" x14ac:dyDescent="0.3">
      <c r="A11831" s="299" t="s">
        <v>496</v>
      </c>
      <c r="B11831" s="300">
        <v>45</v>
      </c>
      <c r="C11831" s="299" t="s">
        <v>91</v>
      </c>
      <c r="D11831" s="299" t="s">
        <v>65</v>
      </c>
      <c r="E11831" s="302">
        <v>400.84210526315786</v>
      </c>
      <c r="F11831" s="299" t="s">
        <v>187</v>
      </c>
    </row>
    <row r="11832" spans="1:6" x14ac:dyDescent="0.3">
      <c r="A11832" s="299" t="s">
        <v>496</v>
      </c>
      <c r="B11832" s="300">
        <v>45</v>
      </c>
      <c r="C11832" s="299" t="s">
        <v>91</v>
      </c>
      <c r="D11832" s="299" t="s">
        <v>65</v>
      </c>
      <c r="E11832" s="302">
        <v>222.57894736842104</v>
      </c>
      <c r="F11832" s="299" t="s">
        <v>77</v>
      </c>
    </row>
    <row r="11833" spans="1:6" x14ac:dyDescent="0.3">
      <c r="A11833" s="299" t="s">
        <v>496</v>
      </c>
      <c r="B11833" s="300">
        <v>45</v>
      </c>
      <c r="C11833" s="299" t="s">
        <v>91</v>
      </c>
      <c r="D11833" s="299" t="s">
        <v>67</v>
      </c>
      <c r="E11833" s="302">
        <v>1.9999999999999991</v>
      </c>
      <c r="F11833" s="299" t="s">
        <v>77</v>
      </c>
    </row>
    <row r="11834" spans="1:6" x14ac:dyDescent="0.3">
      <c r="A11834" s="299" t="s">
        <v>496</v>
      </c>
      <c r="B11834" s="300">
        <v>45</v>
      </c>
      <c r="C11834" s="299" t="s">
        <v>92</v>
      </c>
      <c r="D11834" s="299" t="s">
        <v>47</v>
      </c>
      <c r="E11834" s="302">
        <v>44.999999999999986</v>
      </c>
      <c r="F11834" s="299" t="s">
        <v>187</v>
      </c>
    </row>
    <row r="11835" spans="1:6" x14ac:dyDescent="0.3">
      <c r="A11835" s="299" t="s">
        <v>496</v>
      </c>
      <c r="B11835" s="300">
        <v>45</v>
      </c>
      <c r="C11835" s="299" t="s">
        <v>92</v>
      </c>
      <c r="D11835" s="299" t="s">
        <v>47</v>
      </c>
      <c r="E11835" s="302">
        <v>17.000000000000004</v>
      </c>
      <c r="F11835" s="299" t="s">
        <v>188</v>
      </c>
    </row>
    <row r="11836" spans="1:6" x14ac:dyDescent="0.3">
      <c r="A11836" s="299" t="s">
        <v>496</v>
      </c>
      <c r="B11836" s="300">
        <v>45</v>
      </c>
      <c r="C11836" s="299" t="s">
        <v>92</v>
      </c>
      <c r="D11836" s="299" t="s">
        <v>47</v>
      </c>
      <c r="E11836" s="302">
        <v>335.47368421052619</v>
      </c>
      <c r="F11836" s="299" t="s">
        <v>77</v>
      </c>
    </row>
    <row r="11837" spans="1:6" x14ac:dyDescent="0.3">
      <c r="A11837" s="299" t="s">
        <v>496</v>
      </c>
      <c r="B11837" s="300">
        <v>45</v>
      </c>
      <c r="C11837" s="299" t="s">
        <v>92</v>
      </c>
      <c r="D11837" s="299" t="s">
        <v>48</v>
      </c>
      <c r="E11837" s="302">
        <v>25.000000000000014</v>
      </c>
      <c r="F11837" s="299" t="s">
        <v>77</v>
      </c>
    </row>
    <row r="11838" spans="1:6" x14ac:dyDescent="0.3">
      <c r="A11838" s="299" t="s">
        <v>496</v>
      </c>
      <c r="B11838" s="300">
        <v>45</v>
      </c>
      <c r="C11838" s="299" t="s">
        <v>92</v>
      </c>
      <c r="D11838" s="299" t="s">
        <v>49</v>
      </c>
      <c r="E11838" s="302">
        <v>67.15789473684211</v>
      </c>
      <c r="F11838" s="299" t="s">
        <v>187</v>
      </c>
    </row>
    <row r="11839" spans="1:6" x14ac:dyDescent="0.3">
      <c r="A11839" s="299" t="s">
        <v>496</v>
      </c>
      <c r="B11839" s="300">
        <v>45</v>
      </c>
      <c r="C11839" s="299" t="s">
        <v>92</v>
      </c>
      <c r="D11839" s="299" t="s">
        <v>49</v>
      </c>
      <c r="E11839" s="302">
        <v>1514.4210526315792</v>
      </c>
      <c r="F11839" s="299" t="s">
        <v>77</v>
      </c>
    </row>
    <row r="11840" spans="1:6" x14ac:dyDescent="0.3">
      <c r="A11840" s="299" t="s">
        <v>496</v>
      </c>
      <c r="B11840" s="300">
        <v>45</v>
      </c>
      <c r="C11840" s="299" t="s">
        <v>92</v>
      </c>
      <c r="D11840" s="299" t="s">
        <v>50</v>
      </c>
      <c r="E11840" s="302">
        <v>0.99999999999999956</v>
      </c>
      <c r="F11840" s="299" t="s">
        <v>187</v>
      </c>
    </row>
    <row r="11841" spans="1:6" x14ac:dyDescent="0.3">
      <c r="A11841" s="299" t="s">
        <v>496</v>
      </c>
      <c r="B11841" s="300">
        <v>45</v>
      </c>
      <c r="C11841" s="299" t="s">
        <v>92</v>
      </c>
      <c r="D11841" s="299" t="s">
        <v>50</v>
      </c>
      <c r="E11841" s="302">
        <v>3.0000000000000004</v>
      </c>
      <c r="F11841" s="299" t="s">
        <v>77</v>
      </c>
    </row>
    <row r="11842" spans="1:6" x14ac:dyDescent="0.3">
      <c r="A11842" s="299" t="s">
        <v>496</v>
      </c>
      <c r="B11842" s="300">
        <v>45</v>
      </c>
      <c r="C11842" s="299" t="s">
        <v>92</v>
      </c>
      <c r="D11842" s="299" t="s">
        <v>51</v>
      </c>
      <c r="E11842" s="302">
        <v>1.9999999999999991</v>
      </c>
      <c r="F11842" s="299" t="s">
        <v>187</v>
      </c>
    </row>
    <row r="11843" spans="1:6" x14ac:dyDescent="0.3">
      <c r="A11843" s="299" t="s">
        <v>496</v>
      </c>
      <c r="B11843" s="300">
        <v>45</v>
      </c>
      <c r="C11843" s="299" t="s">
        <v>92</v>
      </c>
      <c r="D11843" s="299" t="s">
        <v>51</v>
      </c>
      <c r="E11843" s="302">
        <v>37.89473684210526</v>
      </c>
      <c r="F11843" s="299" t="s">
        <v>77</v>
      </c>
    </row>
    <row r="11844" spans="1:6" x14ac:dyDescent="0.3">
      <c r="A11844" s="299" t="s">
        <v>496</v>
      </c>
      <c r="B11844" s="300">
        <v>45</v>
      </c>
      <c r="C11844" s="299" t="s">
        <v>92</v>
      </c>
      <c r="D11844" s="299" t="s">
        <v>52</v>
      </c>
      <c r="E11844" s="302">
        <v>619.57894736842093</v>
      </c>
      <c r="F11844" s="299" t="s">
        <v>187</v>
      </c>
    </row>
    <row r="11845" spans="1:6" x14ac:dyDescent="0.3">
      <c r="A11845" s="299" t="s">
        <v>496</v>
      </c>
      <c r="B11845" s="300">
        <v>45</v>
      </c>
      <c r="C11845" s="299" t="s">
        <v>92</v>
      </c>
      <c r="D11845" s="299" t="s">
        <v>52</v>
      </c>
      <c r="E11845" s="302">
        <v>1083.1578947368423</v>
      </c>
      <c r="F11845" s="299" t="s">
        <v>77</v>
      </c>
    </row>
    <row r="11846" spans="1:6" x14ac:dyDescent="0.3">
      <c r="A11846" s="299" t="s">
        <v>496</v>
      </c>
      <c r="B11846" s="300">
        <v>45</v>
      </c>
      <c r="C11846" s="299" t="s">
        <v>92</v>
      </c>
      <c r="D11846" s="299" t="s">
        <v>53</v>
      </c>
      <c r="E11846" s="302">
        <v>255.1052631578948</v>
      </c>
      <c r="F11846" s="299" t="s">
        <v>187</v>
      </c>
    </row>
    <row r="11847" spans="1:6" x14ac:dyDescent="0.3">
      <c r="A11847" s="299" t="s">
        <v>496</v>
      </c>
      <c r="B11847" s="300">
        <v>45</v>
      </c>
      <c r="C11847" s="299" t="s">
        <v>92</v>
      </c>
      <c r="D11847" s="299" t="s">
        <v>53</v>
      </c>
      <c r="E11847" s="302">
        <v>937.31578947368416</v>
      </c>
      <c r="F11847" s="299" t="s">
        <v>77</v>
      </c>
    </row>
    <row r="11848" spans="1:6" x14ac:dyDescent="0.3">
      <c r="A11848" s="299" t="s">
        <v>496</v>
      </c>
      <c r="B11848" s="300">
        <v>45</v>
      </c>
      <c r="C11848" s="299" t="s">
        <v>92</v>
      </c>
      <c r="D11848" s="299" t="s">
        <v>54</v>
      </c>
      <c r="E11848" s="302">
        <v>248.84210526315795</v>
      </c>
      <c r="F11848" s="299" t="s">
        <v>187</v>
      </c>
    </row>
    <row r="11849" spans="1:6" x14ac:dyDescent="0.3">
      <c r="A11849" s="299" t="s">
        <v>496</v>
      </c>
      <c r="B11849" s="300">
        <v>45</v>
      </c>
      <c r="C11849" s="299" t="s">
        <v>92</v>
      </c>
      <c r="D11849" s="299" t="s">
        <v>54</v>
      </c>
      <c r="E11849" s="302">
        <v>978.78947368421052</v>
      </c>
      <c r="F11849" s="299" t="s">
        <v>77</v>
      </c>
    </row>
    <row r="11850" spans="1:6" x14ac:dyDescent="0.3">
      <c r="A11850" s="299" t="s">
        <v>496</v>
      </c>
      <c r="B11850" s="300">
        <v>45</v>
      </c>
      <c r="C11850" s="299" t="s">
        <v>92</v>
      </c>
      <c r="D11850" s="299" t="s">
        <v>55</v>
      </c>
      <c r="E11850" s="302">
        <v>209.94736842105263</v>
      </c>
      <c r="F11850" s="299" t="s">
        <v>187</v>
      </c>
    </row>
    <row r="11851" spans="1:6" x14ac:dyDescent="0.3">
      <c r="A11851" s="299" t="s">
        <v>496</v>
      </c>
      <c r="B11851" s="300">
        <v>45</v>
      </c>
      <c r="C11851" s="299" t="s">
        <v>92</v>
      </c>
      <c r="D11851" s="299" t="s">
        <v>55</v>
      </c>
      <c r="E11851" s="302">
        <v>876.9473684210526</v>
      </c>
      <c r="F11851" s="299" t="s">
        <v>77</v>
      </c>
    </row>
    <row r="11852" spans="1:6" x14ac:dyDescent="0.3">
      <c r="A11852" s="299" t="s">
        <v>496</v>
      </c>
      <c r="B11852" s="300">
        <v>45</v>
      </c>
      <c r="C11852" s="299" t="s">
        <v>92</v>
      </c>
      <c r="D11852" s="299" t="s">
        <v>56</v>
      </c>
      <c r="E11852" s="302">
        <v>18</v>
      </c>
      <c r="F11852" s="299" t="s">
        <v>187</v>
      </c>
    </row>
    <row r="11853" spans="1:6" x14ac:dyDescent="0.3">
      <c r="A11853" s="299" t="s">
        <v>496</v>
      </c>
      <c r="B11853" s="300">
        <v>45</v>
      </c>
      <c r="C11853" s="299" t="s">
        <v>92</v>
      </c>
      <c r="D11853" s="299" t="s">
        <v>56</v>
      </c>
      <c r="E11853" s="302">
        <v>31.105263157894733</v>
      </c>
      <c r="F11853" s="299" t="s">
        <v>77</v>
      </c>
    </row>
    <row r="11854" spans="1:6" x14ac:dyDescent="0.3">
      <c r="A11854" s="299" t="s">
        <v>496</v>
      </c>
      <c r="B11854" s="300">
        <v>45</v>
      </c>
      <c r="C11854" s="299" t="s">
        <v>92</v>
      </c>
      <c r="D11854" s="299" t="s">
        <v>57</v>
      </c>
      <c r="E11854" s="302">
        <v>7.5263157894736814</v>
      </c>
      <c r="F11854" s="299" t="s">
        <v>187</v>
      </c>
    </row>
    <row r="11855" spans="1:6" x14ac:dyDescent="0.3">
      <c r="A11855" s="299" t="s">
        <v>496</v>
      </c>
      <c r="B11855" s="300">
        <v>45</v>
      </c>
      <c r="C11855" s="299" t="s">
        <v>92</v>
      </c>
      <c r="D11855" s="299" t="s">
        <v>57</v>
      </c>
      <c r="E11855" s="302">
        <v>13</v>
      </c>
      <c r="F11855" s="299" t="s">
        <v>77</v>
      </c>
    </row>
    <row r="11856" spans="1:6" x14ac:dyDescent="0.3">
      <c r="A11856" s="299" t="s">
        <v>496</v>
      </c>
      <c r="B11856" s="300">
        <v>45</v>
      </c>
      <c r="C11856" s="299" t="s">
        <v>92</v>
      </c>
      <c r="D11856" s="299" t="s">
        <v>58</v>
      </c>
      <c r="E11856" s="302">
        <v>9.0526315789473681</v>
      </c>
      <c r="F11856" s="299" t="s">
        <v>187</v>
      </c>
    </row>
    <row r="11857" spans="1:6" x14ac:dyDescent="0.3">
      <c r="A11857" s="299" t="s">
        <v>496</v>
      </c>
      <c r="B11857" s="300">
        <v>45</v>
      </c>
      <c r="C11857" s="299" t="s">
        <v>92</v>
      </c>
      <c r="D11857" s="299" t="s">
        <v>58</v>
      </c>
      <c r="E11857" s="302">
        <v>22.263157894736846</v>
      </c>
      <c r="F11857" s="299" t="s">
        <v>77</v>
      </c>
    </row>
    <row r="11858" spans="1:6" x14ac:dyDescent="0.3">
      <c r="A11858" s="299" t="s">
        <v>496</v>
      </c>
      <c r="B11858" s="300">
        <v>45</v>
      </c>
      <c r="C11858" s="299" t="s">
        <v>92</v>
      </c>
      <c r="D11858" s="299" t="s">
        <v>59</v>
      </c>
      <c r="E11858" s="302">
        <v>37.210526315789473</v>
      </c>
      <c r="F11858" s="299" t="s">
        <v>187</v>
      </c>
    </row>
    <row r="11859" spans="1:6" x14ac:dyDescent="0.3">
      <c r="A11859" s="299" t="s">
        <v>496</v>
      </c>
      <c r="B11859" s="300">
        <v>45</v>
      </c>
      <c r="C11859" s="299" t="s">
        <v>92</v>
      </c>
      <c r="D11859" s="299" t="s">
        <v>59</v>
      </c>
      <c r="E11859" s="302">
        <v>89.368421052631589</v>
      </c>
      <c r="F11859" s="299" t="s">
        <v>77</v>
      </c>
    </row>
    <row r="11860" spans="1:6" x14ac:dyDescent="0.3">
      <c r="A11860" s="299" t="s">
        <v>496</v>
      </c>
      <c r="B11860" s="300">
        <v>45</v>
      </c>
      <c r="C11860" s="299" t="s">
        <v>92</v>
      </c>
      <c r="D11860" s="299" t="s">
        <v>60</v>
      </c>
      <c r="E11860" s="302">
        <v>56.263157894736835</v>
      </c>
      <c r="F11860" s="299" t="s">
        <v>187</v>
      </c>
    </row>
    <row r="11861" spans="1:6" x14ac:dyDescent="0.3">
      <c r="A11861" s="299" t="s">
        <v>496</v>
      </c>
      <c r="B11861" s="300">
        <v>45</v>
      </c>
      <c r="C11861" s="299" t="s">
        <v>92</v>
      </c>
      <c r="D11861" s="299" t="s">
        <v>60</v>
      </c>
      <c r="E11861" s="302">
        <v>465.31578947368428</v>
      </c>
      <c r="F11861" s="299" t="s">
        <v>77</v>
      </c>
    </row>
    <row r="11862" spans="1:6" x14ac:dyDescent="0.3">
      <c r="A11862" s="299" t="s">
        <v>496</v>
      </c>
      <c r="B11862" s="300">
        <v>45</v>
      </c>
      <c r="C11862" s="299" t="s">
        <v>92</v>
      </c>
      <c r="D11862" s="299" t="s">
        <v>61</v>
      </c>
      <c r="E11862" s="302">
        <v>141.68421052631581</v>
      </c>
      <c r="F11862" s="299" t="s">
        <v>77</v>
      </c>
    </row>
    <row r="11863" spans="1:6" x14ac:dyDescent="0.3">
      <c r="A11863" s="299" t="s">
        <v>496</v>
      </c>
      <c r="B11863" s="300">
        <v>45</v>
      </c>
      <c r="C11863" s="299" t="s">
        <v>92</v>
      </c>
      <c r="D11863" s="299" t="s">
        <v>62</v>
      </c>
      <c r="E11863" s="302">
        <v>22.368421052631586</v>
      </c>
      <c r="F11863" s="299" t="s">
        <v>187</v>
      </c>
    </row>
    <row r="11864" spans="1:6" x14ac:dyDescent="0.3">
      <c r="A11864" s="299" t="s">
        <v>496</v>
      </c>
      <c r="B11864" s="300">
        <v>45</v>
      </c>
      <c r="C11864" s="299" t="s">
        <v>92</v>
      </c>
      <c r="D11864" s="299" t="s">
        <v>62</v>
      </c>
      <c r="E11864" s="302">
        <v>111.26315789473682</v>
      </c>
      <c r="F11864" s="299" t="s">
        <v>77</v>
      </c>
    </row>
    <row r="11865" spans="1:6" x14ac:dyDescent="0.3">
      <c r="A11865" s="299" t="s">
        <v>496</v>
      </c>
      <c r="B11865" s="300">
        <v>45</v>
      </c>
      <c r="C11865" s="299" t="s">
        <v>92</v>
      </c>
      <c r="D11865" s="299" t="s">
        <v>63</v>
      </c>
      <c r="E11865" s="302">
        <v>18.421052631578945</v>
      </c>
      <c r="F11865" s="299" t="s">
        <v>187</v>
      </c>
    </row>
    <row r="11866" spans="1:6" x14ac:dyDescent="0.3">
      <c r="A11866" s="299" t="s">
        <v>496</v>
      </c>
      <c r="B11866" s="300">
        <v>45</v>
      </c>
      <c r="C11866" s="299" t="s">
        <v>92</v>
      </c>
      <c r="D11866" s="299" t="s">
        <v>63</v>
      </c>
      <c r="E11866" s="302">
        <v>367.05263157894734</v>
      </c>
      <c r="F11866" s="299" t="s">
        <v>77</v>
      </c>
    </row>
    <row r="11867" spans="1:6" x14ac:dyDescent="0.3">
      <c r="A11867" s="299" t="s">
        <v>496</v>
      </c>
      <c r="B11867" s="300">
        <v>45</v>
      </c>
      <c r="C11867" s="299" t="s">
        <v>92</v>
      </c>
      <c r="D11867" s="299" t="s">
        <v>64</v>
      </c>
      <c r="E11867" s="302">
        <v>19.05263157894737</v>
      </c>
      <c r="F11867" s="299" t="s">
        <v>187</v>
      </c>
    </row>
    <row r="11868" spans="1:6" x14ac:dyDescent="0.3">
      <c r="A11868" s="299" t="s">
        <v>496</v>
      </c>
      <c r="B11868" s="300">
        <v>45</v>
      </c>
      <c r="C11868" s="299" t="s">
        <v>92</v>
      </c>
      <c r="D11868" s="299" t="s">
        <v>64</v>
      </c>
      <c r="E11868" s="302">
        <v>90.894736842105232</v>
      </c>
      <c r="F11868" s="299" t="s">
        <v>77</v>
      </c>
    </row>
    <row r="11869" spans="1:6" x14ac:dyDescent="0.3">
      <c r="A11869" s="299" t="s">
        <v>496</v>
      </c>
      <c r="B11869" s="300">
        <v>45</v>
      </c>
      <c r="C11869" s="299" t="s">
        <v>92</v>
      </c>
      <c r="D11869" s="299" t="s">
        <v>65</v>
      </c>
      <c r="E11869" s="302">
        <v>90.26315789473685</v>
      </c>
      <c r="F11869" s="299" t="s">
        <v>187</v>
      </c>
    </row>
    <row r="11870" spans="1:6" x14ac:dyDescent="0.3">
      <c r="A11870" s="299" t="s">
        <v>496</v>
      </c>
      <c r="B11870" s="300">
        <v>45</v>
      </c>
      <c r="C11870" s="299" t="s">
        <v>92</v>
      </c>
      <c r="D11870" s="299" t="s">
        <v>65</v>
      </c>
      <c r="E11870" s="302">
        <v>56.473684210526315</v>
      </c>
      <c r="F11870" s="299" t="s">
        <v>77</v>
      </c>
    </row>
    <row r="11871" spans="1:6" x14ac:dyDescent="0.3">
      <c r="A11871" s="299" t="s">
        <v>496</v>
      </c>
      <c r="B11871" s="300">
        <v>45</v>
      </c>
      <c r="C11871" s="299" t="s">
        <v>92</v>
      </c>
      <c r="D11871" s="299" t="s">
        <v>67</v>
      </c>
      <c r="E11871" s="302">
        <v>0.99999999999999956</v>
      </c>
      <c r="F11871" s="299" t="s">
        <v>187</v>
      </c>
    </row>
    <row r="11872" spans="1:6" x14ac:dyDescent="0.3">
      <c r="A11872" s="299" t="s">
        <v>496</v>
      </c>
      <c r="B11872" s="300">
        <v>45</v>
      </c>
      <c r="C11872" s="299" t="s">
        <v>92</v>
      </c>
      <c r="D11872" s="299" t="s">
        <v>67</v>
      </c>
      <c r="E11872" s="302">
        <v>6.9999999999999973</v>
      </c>
      <c r="F11872" s="299" t="s">
        <v>77</v>
      </c>
    </row>
    <row r="11873" spans="1:6" x14ac:dyDescent="0.3">
      <c r="A11873" s="299" t="s">
        <v>496</v>
      </c>
      <c r="B11873" s="300">
        <v>46</v>
      </c>
      <c r="C11873" s="299" t="s">
        <v>91</v>
      </c>
      <c r="D11873" s="299" t="s">
        <v>47</v>
      </c>
      <c r="E11873" s="302">
        <v>54.052631578947384</v>
      </c>
      <c r="F11873" s="299" t="s">
        <v>187</v>
      </c>
    </row>
    <row r="11874" spans="1:6" x14ac:dyDescent="0.3">
      <c r="A11874" s="299" t="s">
        <v>496</v>
      </c>
      <c r="B11874" s="300">
        <v>46</v>
      </c>
      <c r="C11874" s="299" t="s">
        <v>91</v>
      </c>
      <c r="D11874" s="299" t="s">
        <v>47</v>
      </c>
      <c r="E11874" s="302">
        <v>1.9999999999999991</v>
      </c>
      <c r="F11874" s="299" t="s">
        <v>81</v>
      </c>
    </row>
    <row r="11875" spans="1:6" x14ac:dyDescent="0.3">
      <c r="A11875" s="299" t="s">
        <v>496</v>
      </c>
      <c r="B11875" s="300">
        <v>46</v>
      </c>
      <c r="C11875" s="299" t="s">
        <v>91</v>
      </c>
      <c r="D11875" s="299" t="s">
        <v>47</v>
      </c>
      <c r="E11875" s="302">
        <v>18.736842105263158</v>
      </c>
      <c r="F11875" s="299" t="s">
        <v>80</v>
      </c>
    </row>
    <row r="11876" spans="1:6" x14ac:dyDescent="0.3">
      <c r="A11876" s="299" t="s">
        <v>496</v>
      </c>
      <c r="B11876" s="300">
        <v>46</v>
      </c>
      <c r="C11876" s="299" t="s">
        <v>91</v>
      </c>
      <c r="D11876" s="299" t="s">
        <v>47</v>
      </c>
      <c r="E11876" s="302">
        <v>34.000000000000007</v>
      </c>
      <c r="F11876" s="299" t="s">
        <v>188</v>
      </c>
    </row>
    <row r="11877" spans="1:6" x14ac:dyDescent="0.3">
      <c r="A11877" s="299" t="s">
        <v>496</v>
      </c>
      <c r="B11877" s="300">
        <v>46</v>
      </c>
      <c r="C11877" s="299" t="s">
        <v>91</v>
      </c>
      <c r="D11877" s="299" t="s">
        <v>47</v>
      </c>
      <c r="E11877" s="302">
        <v>317</v>
      </c>
      <c r="F11877" s="299" t="s">
        <v>77</v>
      </c>
    </row>
    <row r="11878" spans="1:6" x14ac:dyDescent="0.3">
      <c r="A11878" s="299" t="s">
        <v>496</v>
      </c>
      <c r="B11878" s="300">
        <v>46</v>
      </c>
      <c r="C11878" s="299" t="s">
        <v>91</v>
      </c>
      <c r="D11878" s="299" t="s">
        <v>48</v>
      </c>
      <c r="E11878" s="302">
        <v>1.9999999999999991</v>
      </c>
      <c r="F11878" s="299" t="s">
        <v>187</v>
      </c>
    </row>
    <row r="11879" spans="1:6" x14ac:dyDescent="0.3">
      <c r="A11879" s="299" t="s">
        <v>496</v>
      </c>
      <c r="B11879" s="300">
        <v>46</v>
      </c>
      <c r="C11879" s="299" t="s">
        <v>91</v>
      </c>
      <c r="D11879" s="299" t="s">
        <v>48</v>
      </c>
      <c r="E11879" s="302">
        <v>15.315789473684205</v>
      </c>
      <c r="F11879" s="299" t="s">
        <v>77</v>
      </c>
    </row>
    <row r="11880" spans="1:6" x14ac:dyDescent="0.3">
      <c r="A11880" s="299" t="s">
        <v>496</v>
      </c>
      <c r="B11880" s="300">
        <v>46</v>
      </c>
      <c r="C11880" s="299" t="s">
        <v>91</v>
      </c>
      <c r="D11880" s="299" t="s">
        <v>49</v>
      </c>
      <c r="E11880" s="302">
        <v>384.84210526315798</v>
      </c>
      <c r="F11880" s="299" t="s">
        <v>187</v>
      </c>
    </row>
    <row r="11881" spans="1:6" x14ac:dyDescent="0.3">
      <c r="A11881" s="299" t="s">
        <v>496</v>
      </c>
      <c r="B11881" s="300">
        <v>46</v>
      </c>
      <c r="C11881" s="299" t="s">
        <v>91</v>
      </c>
      <c r="D11881" s="299" t="s">
        <v>49</v>
      </c>
      <c r="E11881" s="302">
        <v>6323.894736842105</v>
      </c>
      <c r="F11881" s="299" t="s">
        <v>77</v>
      </c>
    </row>
    <row r="11882" spans="1:6" x14ac:dyDescent="0.3">
      <c r="A11882" s="299" t="s">
        <v>496</v>
      </c>
      <c r="B11882" s="300">
        <v>46</v>
      </c>
      <c r="C11882" s="299" t="s">
        <v>91</v>
      </c>
      <c r="D11882" s="299" t="s">
        <v>50</v>
      </c>
      <c r="E11882" s="302">
        <v>6.0000000000000009</v>
      </c>
      <c r="F11882" s="299" t="s">
        <v>187</v>
      </c>
    </row>
    <row r="11883" spans="1:6" x14ac:dyDescent="0.3">
      <c r="A11883" s="299" t="s">
        <v>496</v>
      </c>
      <c r="B11883" s="300">
        <v>46</v>
      </c>
      <c r="C11883" s="299" t="s">
        <v>91</v>
      </c>
      <c r="D11883" s="299" t="s">
        <v>50</v>
      </c>
      <c r="E11883" s="302">
        <v>76.947368421052602</v>
      </c>
      <c r="F11883" s="299" t="s">
        <v>77</v>
      </c>
    </row>
    <row r="11884" spans="1:6" x14ac:dyDescent="0.3">
      <c r="A11884" s="299" t="s">
        <v>496</v>
      </c>
      <c r="B11884" s="300">
        <v>46</v>
      </c>
      <c r="C11884" s="299" t="s">
        <v>91</v>
      </c>
      <c r="D11884" s="299" t="s">
        <v>51</v>
      </c>
      <c r="E11884" s="302">
        <v>0.99999999999999956</v>
      </c>
      <c r="F11884" s="299" t="s">
        <v>187</v>
      </c>
    </row>
    <row r="11885" spans="1:6" x14ac:dyDescent="0.3">
      <c r="A11885" s="299" t="s">
        <v>496</v>
      </c>
      <c r="B11885" s="300">
        <v>46</v>
      </c>
      <c r="C11885" s="299" t="s">
        <v>91</v>
      </c>
      <c r="D11885" s="299" t="s">
        <v>51</v>
      </c>
      <c r="E11885" s="302">
        <v>409.5789473684211</v>
      </c>
      <c r="F11885" s="299" t="s">
        <v>77</v>
      </c>
    </row>
    <row r="11886" spans="1:6" x14ac:dyDescent="0.3">
      <c r="A11886" s="299" t="s">
        <v>496</v>
      </c>
      <c r="B11886" s="300">
        <v>46</v>
      </c>
      <c r="C11886" s="299" t="s">
        <v>91</v>
      </c>
      <c r="D11886" s="299" t="s">
        <v>52</v>
      </c>
      <c r="E11886" s="302">
        <v>1625.2631578947367</v>
      </c>
      <c r="F11886" s="299" t="s">
        <v>187</v>
      </c>
    </row>
    <row r="11887" spans="1:6" x14ac:dyDescent="0.3">
      <c r="A11887" s="299" t="s">
        <v>496</v>
      </c>
      <c r="B11887" s="300">
        <v>46</v>
      </c>
      <c r="C11887" s="299" t="s">
        <v>91</v>
      </c>
      <c r="D11887" s="299" t="s">
        <v>52</v>
      </c>
      <c r="E11887" s="302">
        <v>7387.3684210526326</v>
      </c>
      <c r="F11887" s="299" t="s">
        <v>77</v>
      </c>
    </row>
    <row r="11888" spans="1:6" x14ac:dyDescent="0.3">
      <c r="A11888" s="299" t="s">
        <v>496</v>
      </c>
      <c r="B11888" s="300">
        <v>46</v>
      </c>
      <c r="C11888" s="299" t="s">
        <v>91</v>
      </c>
      <c r="D11888" s="299" t="s">
        <v>53</v>
      </c>
      <c r="E11888" s="302">
        <v>4274.7894736842109</v>
      </c>
      <c r="F11888" s="299" t="s">
        <v>187</v>
      </c>
    </row>
    <row r="11889" spans="1:6" x14ac:dyDescent="0.3">
      <c r="A11889" s="299" t="s">
        <v>496</v>
      </c>
      <c r="B11889" s="300">
        <v>46</v>
      </c>
      <c r="C11889" s="299" t="s">
        <v>91</v>
      </c>
      <c r="D11889" s="299" t="s">
        <v>53</v>
      </c>
      <c r="E11889" s="302">
        <v>11437.052631578948</v>
      </c>
      <c r="F11889" s="299" t="s">
        <v>77</v>
      </c>
    </row>
    <row r="11890" spans="1:6" x14ac:dyDescent="0.3">
      <c r="A11890" s="299" t="s">
        <v>496</v>
      </c>
      <c r="B11890" s="300">
        <v>46</v>
      </c>
      <c r="C11890" s="299" t="s">
        <v>91</v>
      </c>
      <c r="D11890" s="299" t="s">
        <v>54</v>
      </c>
      <c r="E11890" s="302">
        <v>1315.4736842105262</v>
      </c>
      <c r="F11890" s="299" t="s">
        <v>187</v>
      </c>
    </row>
    <row r="11891" spans="1:6" x14ac:dyDescent="0.3">
      <c r="A11891" s="299" t="s">
        <v>496</v>
      </c>
      <c r="B11891" s="300">
        <v>46</v>
      </c>
      <c r="C11891" s="299" t="s">
        <v>91</v>
      </c>
      <c r="D11891" s="299" t="s">
        <v>54</v>
      </c>
      <c r="E11891" s="302">
        <v>0.99999999999999956</v>
      </c>
      <c r="F11891" s="299" t="s">
        <v>81</v>
      </c>
    </row>
    <row r="11892" spans="1:6" x14ac:dyDescent="0.3">
      <c r="A11892" s="299" t="s">
        <v>496</v>
      </c>
      <c r="B11892" s="300">
        <v>46</v>
      </c>
      <c r="C11892" s="299" t="s">
        <v>91</v>
      </c>
      <c r="D11892" s="299" t="s">
        <v>54</v>
      </c>
      <c r="E11892" s="302">
        <v>33.473684210526315</v>
      </c>
      <c r="F11892" s="299" t="s">
        <v>80</v>
      </c>
    </row>
    <row r="11893" spans="1:6" x14ac:dyDescent="0.3">
      <c r="A11893" s="299" t="s">
        <v>496</v>
      </c>
      <c r="B11893" s="300">
        <v>46</v>
      </c>
      <c r="C11893" s="299" t="s">
        <v>91</v>
      </c>
      <c r="D11893" s="299" t="s">
        <v>54</v>
      </c>
      <c r="E11893" s="302">
        <v>2821</v>
      </c>
      <c r="F11893" s="299" t="s">
        <v>77</v>
      </c>
    </row>
    <row r="11894" spans="1:6" x14ac:dyDescent="0.3">
      <c r="A11894" s="299" t="s">
        <v>496</v>
      </c>
      <c r="B11894" s="300">
        <v>46</v>
      </c>
      <c r="C11894" s="299" t="s">
        <v>91</v>
      </c>
      <c r="D11894" s="299" t="s">
        <v>55</v>
      </c>
      <c r="E11894" s="302">
        <v>4566.0526315789475</v>
      </c>
      <c r="F11894" s="299" t="s">
        <v>187</v>
      </c>
    </row>
    <row r="11895" spans="1:6" x14ac:dyDescent="0.3">
      <c r="A11895" s="299" t="s">
        <v>496</v>
      </c>
      <c r="B11895" s="300">
        <v>46</v>
      </c>
      <c r="C11895" s="299" t="s">
        <v>91</v>
      </c>
      <c r="D11895" s="299" t="s">
        <v>55</v>
      </c>
      <c r="E11895" s="302">
        <v>0.99999999999999956</v>
      </c>
      <c r="F11895" s="299" t="s">
        <v>188</v>
      </c>
    </row>
    <row r="11896" spans="1:6" x14ac:dyDescent="0.3">
      <c r="A11896" s="299" t="s">
        <v>496</v>
      </c>
      <c r="B11896" s="300">
        <v>46</v>
      </c>
      <c r="C11896" s="299" t="s">
        <v>91</v>
      </c>
      <c r="D11896" s="299" t="s">
        <v>55</v>
      </c>
      <c r="E11896" s="302">
        <v>14070.842105263157</v>
      </c>
      <c r="F11896" s="299" t="s">
        <v>77</v>
      </c>
    </row>
    <row r="11897" spans="1:6" x14ac:dyDescent="0.3">
      <c r="A11897" s="299" t="s">
        <v>496</v>
      </c>
      <c r="B11897" s="300">
        <v>46</v>
      </c>
      <c r="C11897" s="299" t="s">
        <v>91</v>
      </c>
      <c r="D11897" s="299" t="s">
        <v>56</v>
      </c>
      <c r="E11897" s="302">
        <v>917.26315789473676</v>
      </c>
      <c r="F11897" s="299" t="s">
        <v>187</v>
      </c>
    </row>
    <row r="11898" spans="1:6" x14ac:dyDescent="0.3">
      <c r="A11898" s="299" t="s">
        <v>496</v>
      </c>
      <c r="B11898" s="300">
        <v>46</v>
      </c>
      <c r="C11898" s="299" t="s">
        <v>91</v>
      </c>
      <c r="D11898" s="299" t="s">
        <v>56</v>
      </c>
      <c r="E11898" s="302">
        <v>2273.7368421052633</v>
      </c>
      <c r="F11898" s="299" t="s">
        <v>77</v>
      </c>
    </row>
    <row r="11899" spans="1:6" x14ac:dyDescent="0.3">
      <c r="A11899" s="299" t="s">
        <v>496</v>
      </c>
      <c r="B11899" s="300">
        <v>46</v>
      </c>
      <c r="C11899" s="299" t="s">
        <v>91</v>
      </c>
      <c r="D11899" s="299" t="s">
        <v>57</v>
      </c>
      <c r="E11899" s="302">
        <v>156.26315789473682</v>
      </c>
      <c r="F11899" s="299" t="s">
        <v>187</v>
      </c>
    </row>
    <row r="11900" spans="1:6" x14ac:dyDescent="0.3">
      <c r="A11900" s="299" t="s">
        <v>496</v>
      </c>
      <c r="B11900" s="300">
        <v>46</v>
      </c>
      <c r="C11900" s="299" t="s">
        <v>91</v>
      </c>
      <c r="D11900" s="299" t="s">
        <v>57</v>
      </c>
      <c r="E11900" s="302">
        <v>187.73684210526318</v>
      </c>
      <c r="F11900" s="299" t="s">
        <v>77</v>
      </c>
    </row>
    <row r="11901" spans="1:6" x14ac:dyDescent="0.3">
      <c r="A11901" s="299" t="s">
        <v>496</v>
      </c>
      <c r="B11901" s="300">
        <v>46</v>
      </c>
      <c r="C11901" s="299" t="s">
        <v>91</v>
      </c>
      <c r="D11901" s="299" t="s">
        <v>58</v>
      </c>
      <c r="E11901" s="302">
        <v>182.57894736842101</v>
      </c>
      <c r="F11901" s="299" t="s">
        <v>187</v>
      </c>
    </row>
    <row r="11902" spans="1:6" x14ac:dyDescent="0.3">
      <c r="A11902" s="299" t="s">
        <v>496</v>
      </c>
      <c r="B11902" s="300">
        <v>46</v>
      </c>
      <c r="C11902" s="299" t="s">
        <v>91</v>
      </c>
      <c r="D11902" s="299" t="s">
        <v>58</v>
      </c>
      <c r="E11902" s="302">
        <v>434.6315789473685</v>
      </c>
      <c r="F11902" s="299" t="s">
        <v>77</v>
      </c>
    </row>
    <row r="11903" spans="1:6" x14ac:dyDescent="0.3">
      <c r="A11903" s="299" t="s">
        <v>496</v>
      </c>
      <c r="B11903" s="300">
        <v>46</v>
      </c>
      <c r="C11903" s="299" t="s">
        <v>91</v>
      </c>
      <c r="D11903" s="299" t="s">
        <v>59</v>
      </c>
      <c r="E11903" s="302">
        <v>899.05263157894717</v>
      </c>
      <c r="F11903" s="299" t="s">
        <v>187</v>
      </c>
    </row>
    <row r="11904" spans="1:6" x14ac:dyDescent="0.3">
      <c r="A11904" s="299" t="s">
        <v>496</v>
      </c>
      <c r="B11904" s="300">
        <v>46</v>
      </c>
      <c r="C11904" s="299" t="s">
        <v>91</v>
      </c>
      <c r="D11904" s="299" t="s">
        <v>59</v>
      </c>
      <c r="E11904" s="302">
        <v>1784.5263157894738</v>
      </c>
      <c r="F11904" s="299" t="s">
        <v>77</v>
      </c>
    </row>
    <row r="11905" spans="1:6" x14ac:dyDescent="0.3">
      <c r="A11905" s="299" t="s">
        <v>496</v>
      </c>
      <c r="B11905" s="300">
        <v>46</v>
      </c>
      <c r="C11905" s="299" t="s">
        <v>91</v>
      </c>
      <c r="D11905" s="299" t="s">
        <v>60</v>
      </c>
      <c r="E11905" s="302">
        <v>885.00000000000011</v>
      </c>
      <c r="F11905" s="299" t="s">
        <v>187</v>
      </c>
    </row>
    <row r="11906" spans="1:6" x14ac:dyDescent="0.3">
      <c r="A11906" s="299" t="s">
        <v>496</v>
      </c>
      <c r="B11906" s="300">
        <v>46</v>
      </c>
      <c r="C11906" s="299" t="s">
        <v>91</v>
      </c>
      <c r="D11906" s="299" t="s">
        <v>60</v>
      </c>
      <c r="E11906" s="302">
        <v>0.99999999999999956</v>
      </c>
      <c r="F11906" s="299" t="s">
        <v>80</v>
      </c>
    </row>
    <row r="11907" spans="1:6" x14ac:dyDescent="0.3">
      <c r="A11907" s="299" t="s">
        <v>496</v>
      </c>
      <c r="B11907" s="300">
        <v>46</v>
      </c>
      <c r="C11907" s="299" t="s">
        <v>91</v>
      </c>
      <c r="D11907" s="299" t="s">
        <v>60</v>
      </c>
      <c r="E11907" s="302">
        <v>7199.2631578947367</v>
      </c>
      <c r="F11907" s="299" t="s">
        <v>77</v>
      </c>
    </row>
    <row r="11908" spans="1:6" x14ac:dyDescent="0.3">
      <c r="A11908" s="299" t="s">
        <v>496</v>
      </c>
      <c r="B11908" s="300">
        <v>46</v>
      </c>
      <c r="C11908" s="299" t="s">
        <v>91</v>
      </c>
      <c r="D11908" s="299" t="s">
        <v>61</v>
      </c>
      <c r="E11908" s="302">
        <v>3.9999999999999982</v>
      </c>
      <c r="F11908" s="299" t="s">
        <v>187</v>
      </c>
    </row>
    <row r="11909" spans="1:6" x14ac:dyDescent="0.3">
      <c r="A11909" s="299" t="s">
        <v>496</v>
      </c>
      <c r="B11909" s="300">
        <v>46</v>
      </c>
      <c r="C11909" s="299" t="s">
        <v>91</v>
      </c>
      <c r="D11909" s="299" t="s">
        <v>61</v>
      </c>
      <c r="E11909" s="302">
        <v>343.68421052631572</v>
      </c>
      <c r="F11909" s="299" t="s">
        <v>77</v>
      </c>
    </row>
    <row r="11910" spans="1:6" x14ac:dyDescent="0.3">
      <c r="A11910" s="299" t="s">
        <v>496</v>
      </c>
      <c r="B11910" s="300">
        <v>46</v>
      </c>
      <c r="C11910" s="299" t="s">
        <v>91</v>
      </c>
      <c r="D11910" s="299" t="s">
        <v>62</v>
      </c>
      <c r="E11910" s="302">
        <v>563.57894736842093</v>
      </c>
      <c r="F11910" s="299" t="s">
        <v>187</v>
      </c>
    </row>
    <row r="11911" spans="1:6" x14ac:dyDescent="0.3">
      <c r="A11911" s="299" t="s">
        <v>496</v>
      </c>
      <c r="B11911" s="300">
        <v>46</v>
      </c>
      <c r="C11911" s="299" t="s">
        <v>91</v>
      </c>
      <c r="D11911" s="299" t="s">
        <v>62</v>
      </c>
      <c r="E11911" s="302">
        <v>2356.1578947368425</v>
      </c>
      <c r="F11911" s="299" t="s">
        <v>77</v>
      </c>
    </row>
    <row r="11912" spans="1:6" x14ac:dyDescent="0.3">
      <c r="A11912" s="299" t="s">
        <v>496</v>
      </c>
      <c r="B11912" s="300">
        <v>46</v>
      </c>
      <c r="C11912" s="299" t="s">
        <v>91</v>
      </c>
      <c r="D11912" s="299" t="s">
        <v>63</v>
      </c>
      <c r="E11912" s="302">
        <v>203.47368421052624</v>
      </c>
      <c r="F11912" s="299" t="s">
        <v>187</v>
      </c>
    </row>
    <row r="11913" spans="1:6" x14ac:dyDescent="0.3">
      <c r="A11913" s="299" t="s">
        <v>496</v>
      </c>
      <c r="B11913" s="300">
        <v>46</v>
      </c>
      <c r="C11913" s="299" t="s">
        <v>91</v>
      </c>
      <c r="D11913" s="299" t="s">
        <v>63</v>
      </c>
      <c r="E11913" s="302">
        <v>2738.5263157894742</v>
      </c>
      <c r="F11913" s="299" t="s">
        <v>77</v>
      </c>
    </row>
    <row r="11914" spans="1:6" x14ac:dyDescent="0.3">
      <c r="A11914" s="299" t="s">
        <v>496</v>
      </c>
      <c r="B11914" s="300">
        <v>46</v>
      </c>
      <c r="C11914" s="299" t="s">
        <v>91</v>
      </c>
      <c r="D11914" s="299" t="s">
        <v>64</v>
      </c>
      <c r="E11914" s="302">
        <v>184.26315789473682</v>
      </c>
      <c r="F11914" s="299" t="s">
        <v>187</v>
      </c>
    </row>
    <row r="11915" spans="1:6" x14ac:dyDescent="0.3">
      <c r="A11915" s="299" t="s">
        <v>496</v>
      </c>
      <c r="B11915" s="300">
        <v>46</v>
      </c>
      <c r="C11915" s="299" t="s">
        <v>91</v>
      </c>
      <c r="D11915" s="299" t="s">
        <v>64</v>
      </c>
      <c r="E11915" s="302">
        <v>1147.8421052631579</v>
      </c>
      <c r="F11915" s="299" t="s">
        <v>77</v>
      </c>
    </row>
    <row r="11916" spans="1:6" x14ac:dyDescent="0.3">
      <c r="A11916" s="299" t="s">
        <v>496</v>
      </c>
      <c r="B11916" s="300">
        <v>46</v>
      </c>
      <c r="C11916" s="299" t="s">
        <v>91</v>
      </c>
      <c r="D11916" s="299" t="s">
        <v>65</v>
      </c>
      <c r="E11916" s="302">
        <v>1508.6315789473681</v>
      </c>
      <c r="F11916" s="299" t="s">
        <v>187</v>
      </c>
    </row>
    <row r="11917" spans="1:6" x14ac:dyDescent="0.3">
      <c r="A11917" s="299" t="s">
        <v>496</v>
      </c>
      <c r="B11917" s="300">
        <v>46</v>
      </c>
      <c r="C11917" s="299" t="s">
        <v>91</v>
      </c>
      <c r="D11917" s="299" t="s">
        <v>65</v>
      </c>
      <c r="E11917" s="302">
        <v>0.99999999999999956</v>
      </c>
      <c r="F11917" s="299" t="s">
        <v>80</v>
      </c>
    </row>
    <row r="11918" spans="1:6" x14ac:dyDescent="0.3">
      <c r="A11918" s="299" t="s">
        <v>496</v>
      </c>
      <c r="B11918" s="300">
        <v>46</v>
      </c>
      <c r="C11918" s="299" t="s">
        <v>91</v>
      </c>
      <c r="D11918" s="299" t="s">
        <v>65</v>
      </c>
      <c r="E11918" s="302">
        <v>1853.3684210526314</v>
      </c>
      <c r="F11918" s="299" t="s">
        <v>77</v>
      </c>
    </row>
    <row r="11919" spans="1:6" x14ac:dyDescent="0.3">
      <c r="A11919" s="299" t="s">
        <v>496</v>
      </c>
      <c r="B11919" s="300">
        <v>46</v>
      </c>
      <c r="C11919" s="299" t="s">
        <v>91</v>
      </c>
      <c r="D11919" s="299" t="s">
        <v>67</v>
      </c>
      <c r="E11919" s="302">
        <v>0.99999999999999956</v>
      </c>
      <c r="F11919" s="299" t="s">
        <v>187</v>
      </c>
    </row>
    <row r="11920" spans="1:6" x14ac:dyDescent="0.3">
      <c r="A11920" s="299" t="s">
        <v>496</v>
      </c>
      <c r="B11920" s="300">
        <v>46</v>
      </c>
      <c r="C11920" s="299" t="s">
        <v>91</v>
      </c>
      <c r="D11920" s="299" t="s">
        <v>67</v>
      </c>
      <c r="E11920" s="302">
        <v>29.368421052631582</v>
      </c>
      <c r="F11920" s="299" t="s">
        <v>77</v>
      </c>
    </row>
    <row r="11921" spans="1:6" x14ac:dyDescent="0.3">
      <c r="A11921" s="299" t="s">
        <v>496</v>
      </c>
      <c r="B11921" s="300">
        <v>46</v>
      </c>
      <c r="C11921" s="299" t="s">
        <v>91</v>
      </c>
      <c r="D11921" s="299" t="s">
        <v>66</v>
      </c>
      <c r="E11921" s="302">
        <v>0.99999999999999956</v>
      </c>
      <c r="F11921" s="299" t="s">
        <v>187</v>
      </c>
    </row>
    <row r="11922" spans="1:6" x14ac:dyDescent="0.3">
      <c r="A11922" s="299" t="s">
        <v>496</v>
      </c>
      <c r="B11922" s="300">
        <v>46</v>
      </c>
      <c r="C11922" s="299" t="s">
        <v>91</v>
      </c>
      <c r="D11922" s="299" t="s">
        <v>66</v>
      </c>
      <c r="E11922" s="302">
        <v>12.157894736842108</v>
      </c>
      <c r="F11922" s="299" t="s">
        <v>77</v>
      </c>
    </row>
    <row r="11923" spans="1:6" x14ac:dyDescent="0.3">
      <c r="A11923" s="299" t="s">
        <v>496</v>
      </c>
      <c r="B11923" s="300">
        <v>46</v>
      </c>
      <c r="C11923" s="299" t="s">
        <v>92</v>
      </c>
      <c r="D11923" s="299" t="s">
        <v>47</v>
      </c>
      <c r="E11923" s="302">
        <v>74.368421052631561</v>
      </c>
      <c r="F11923" s="299" t="s">
        <v>187</v>
      </c>
    </row>
    <row r="11924" spans="1:6" x14ac:dyDescent="0.3">
      <c r="A11924" s="299" t="s">
        <v>496</v>
      </c>
      <c r="B11924" s="300">
        <v>46</v>
      </c>
      <c r="C11924" s="299" t="s">
        <v>92</v>
      </c>
      <c r="D11924" s="299" t="s">
        <v>47</v>
      </c>
      <c r="E11924" s="302">
        <v>3.9999999999999982</v>
      </c>
      <c r="F11924" s="299" t="s">
        <v>80</v>
      </c>
    </row>
    <row r="11925" spans="1:6" x14ac:dyDescent="0.3">
      <c r="A11925" s="299" t="s">
        <v>496</v>
      </c>
      <c r="B11925" s="300">
        <v>46</v>
      </c>
      <c r="C11925" s="299" t="s">
        <v>92</v>
      </c>
      <c r="D11925" s="299" t="s">
        <v>47</v>
      </c>
      <c r="E11925" s="302">
        <v>60.947368421052616</v>
      </c>
      <c r="F11925" s="299" t="s">
        <v>188</v>
      </c>
    </row>
    <row r="11926" spans="1:6" x14ac:dyDescent="0.3">
      <c r="A11926" s="299" t="s">
        <v>496</v>
      </c>
      <c r="B11926" s="300">
        <v>46</v>
      </c>
      <c r="C11926" s="299" t="s">
        <v>92</v>
      </c>
      <c r="D11926" s="299" t="s">
        <v>47</v>
      </c>
      <c r="E11926" s="302">
        <v>200.68421052631572</v>
      </c>
      <c r="F11926" s="299" t="s">
        <v>77</v>
      </c>
    </row>
    <row r="11927" spans="1:6" x14ac:dyDescent="0.3">
      <c r="A11927" s="299" t="s">
        <v>496</v>
      </c>
      <c r="B11927" s="300">
        <v>46</v>
      </c>
      <c r="C11927" s="299" t="s">
        <v>92</v>
      </c>
      <c r="D11927" s="299" t="s">
        <v>48</v>
      </c>
      <c r="E11927" s="302">
        <v>1.9999999999999991</v>
      </c>
      <c r="F11927" s="299" t="s">
        <v>187</v>
      </c>
    </row>
    <row r="11928" spans="1:6" x14ac:dyDescent="0.3">
      <c r="A11928" s="299" t="s">
        <v>496</v>
      </c>
      <c r="B11928" s="300">
        <v>46</v>
      </c>
      <c r="C11928" s="299" t="s">
        <v>92</v>
      </c>
      <c r="D11928" s="299" t="s">
        <v>48</v>
      </c>
      <c r="E11928" s="302">
        <v>30.263157894736839</v>
      </c>
      <c r="F11928" s="299" t="s">
        <v>77</v>
      </c>
    </row>
    <row r="11929" spans="1:6" x14ac:dyDescent="0.3">
      <c r="A11929" s="299" t="s">
        <v>496</v>
      </c>
      <c r="B11929" s="300">
        <v>46</v>
      </c>
      <c r="C11929" s="299" t="s">
        <v>92</v>
      </c>
      <c r="D11929" s="299" t="s">
        <v>49</v>
      </c>
      <c r="E11929" s="302">
        <v>413.5789473684211</v>
      </c>
      <c r="F11929" s="299" t="s">
        <v>187</v>
      </c>
    </row>
    <row r="11930" spans="1:6" x14ac:dyDescent="0.3">
      <c r="A11930" s="299" t="s">
        <v>496</v>
      </c>
      <c r="B11930" s="300">
        <v>46</v>
      </c>
      <c r="C11930" s="299" t="s">
        <v>92</v>
      </c>
      <c r="D11930" s="299" t="s">
        <v>49</v>
      </c>
      <c r="E11930" s="302">
        <v>4512.105263157895</v>
      </c>
      <c r="F11930" s="299" t="s">
        <v>77</v>
      </c>
    </row>
    <row r="11931" spans="1:6" x14ac:dyDescent="0.3">
      <c r="A11931" s="299" t="s">
        <v>496</v>
      </c>
      <c r="B11931" s="300">
        <v>46</v>
      </c>
      <c r="C11931" s="299" t="s">
        <v>92</v>
      </c>
      <c r="D11931" s="299" t="s">
        <v>50</v>
      </c>
      <c r="E11931" s="302">
        <v>53.999999999999993</v>
      </c>
      <c r="F11931" s="299" t="s">
        <v>77</v>
      </c>
    </row>
    <row r="11932" spans="1:6" x14ac:dyDescent="0.3">
      <c r="A11932" s="299" t="s">
        <v>496</v>
      </c>
      <c r="B11932" s="300">
        <v>46</v>
      </c>
      <c r="C11932" s="299" t="s">
        <v>92</v>
      </c>
      <c r="D11932" s="299" t="s">
        <v>51</v>
      </c>
      <c r="E11932" s="302">
        <v>5.0000000000000009</v>
      </c>
      <c r="F11932" s="299" t="s">
        <v>187</v>
      </c>
    </row>
    <row r="11933" spans="1:6" x14ac:dyDescent="0.3">
      <c r="A11933" s="299" t="s">
        <v>496</v>
      </c>
      <c r="B11933" s="300">
        <v>46</v>
      </c>
      <c r="C11933" s="299" t="s">
        <v>92</v>
      </c>
      <c r="D11933" s="299" t="s">
        <v>51</v>
      </c>
      <c r="E11933" s="302">
        <v>193.26315789473685</v>
      </c>
      <c r="F11933" s="299" t="s">
        <v>77</v>
      </c>
    </row>
    <row r="11934" spans="1:6" x14ac:dyDescent="0.3">
      <c r="A11934" s="299" t="s">
        <v>496</v>
      </c>
      <c r="B11934" s="300">
        <v>46</v>
      </c>
      <c r="C11934" s="299" t="s">
        <v>92</v>
      </c>
      <c r="D11934" s="299" t="s">
        <v>52</v>
      </c>
      <c r="E11934" s="302">
        <v>1436.2631578947367</v>
      </c>
      <c r="F11934" s="299" t="s">
        <v>187</v>
      </c>
    </row>
    <row r="11935" spans="1:6" x14ac:dyDescent="0.3">
      <c r="A11935" s="299" t="s">
        <v>496</v>
      </c>
      <c r="B11935" s="300">
        <v>46</v>
      </c>
      <c r="C11935" s="299" t="s">
        <v>92</v>
      </c>
      <c r="D11935" s="299" t="s">
        <v>52</v>
      </c>
      <c r="E11935" s="302">
        <v>0.99999999999999956</v>
      </c>
      <c r="F11935" s="299" t="s">
        <v>80</v>
      </c>
    </row>
    <row r="11936" spans="1:6" x14ac:dyDescent="0.3">
      <c r="A11936" s="299" t="s">
        <v>496</v>
      </c>
      <c r="B11936" s="300">
        <v>46</v>
      </c>
      <c r="C11936" s="299" t="s">
        <v>92</v>
      </c>
      <c r="D11936" s="299" t="s">
        <v>52</v>
      </c>
      <c r="E11936" s="302">
        <v>2469.3157894736842</v>
      </c>
      <c r="F11936" s="299" t="s">
        <v>77</v>
      </c>
    </row>
    <row r="11937" spans="1:6" x14ac:dyDescent="0.3">
      <c r="A11937" s="299" t="s">
        <v>496</v>
      </c>
      <c r="B11937" s="300">
        <v>46</v>
      </c>
      <c r="C11937" s="299" t="s">
        <v>92</v>
      </c>
      <c r="D11937" s="299" t="s">
        <v>53</v>
      </c>
      <c r="E11937" s="302">
        <v>1995.0526315789475</v>
      </c>
      <c r="F11937" s="299" t="s">
        <v>187</v>
      </c>
    </row>
    <row r="11938" spans="1:6" x14ac:dyDescent="0.3">
      <c r="A11938" s="299" t="s">
        <v>496</v>
      </c>
      <c r="B11938" s="300">
        <v>46</v>
      </c>
      <c r="C11938" s="299" t="s">
        <v>92</v>
      </c>
      <c r="D11938" s="299" t="s">
        <v>53</v>
      </c>
      <c r="E11938" s="302">
        <v>7113.2631578947367</v>
      </c>
      <c r="F11938" s="299" t="s">
        <v>77</v>
      </c>
    </row>
    <row r="11939" spans="1:6" x14ac:dyDescent="0.3">
      <c r="A11939" s="299" t="s">
        <v>496</v>
      </c>
      <c r="B11939" s="300">
        <v>46</v>
      </c>
      <c r="C11939" s="299" t="s">
        <v>92</v>
      </c>
      <c r="D11939" s="299" t="s">
        <v>54</v>
      </c>
      <c r="E11939" s="302">
        <v>1238.8947368421054</v>
      </c>
      <c r="F11939" s="299" t="s">
        <v>187</v>
      </c>
    </row>
    <row r="11940" spans="1:6" x14ac:dyDescent="0.3">
      <c r="A11940" s="299" t="s">
        <v>496</v>
      </c>
      <c r="B11940" s="300">
        <v>46</v>
      </c>
      <c r="C11940" s="299" t="s">
        <v>92</v>
      </c>
      <c r="D11940" s="299" t="s">
        <v>54</v>
      </c>
      <c r="E11940" s="302">
        <v>1.9999999999999991</v>
      </c>
      <c r="F11940" s="299" t="s">
        <v>81</v>
      </c>
    </row>
    <row r="11941" spans="1:6" x14ac:dyDescent="0.3">
      <c r="A11941" s="299" t="s">
        <v>496</v>
      </c>
      <c r="B11941" s="300">
        <v>46</v>
      </c>
      <c r="C11941" s="299" t="s">
        <v>92</v>
      </c>
      <c r="D11941" s="299" t="s">
        <v>54</v>
      </c>
      <c r="E11941" s="302">
        <v>31.105263157894733</v>
      </c>
      <c r="F11941" s="299" t="s">
        <v>80</v>
      </c>
    </row>
    <row r="11942" spans="1:6" x14ac:dyDescent="0.3">
      <c r="A11942" s="299" t="s">
        <v>496</v>
      </c>
      <c r="B11942" s="300">
        <v>46</v>
      </c>
      <c r="C11942" s="299" t="s">
        <v>92</v>
      </c>
      <c r="D11942" s="299" t="s">
        <v>54</v>
      </c>
      <c r="E11942" s="302">
        <v>4130.6315789473674</v>
      </c>
      <c r="F11942" s="299" t="s">
        <v>77</v>
      </c>
    </row>
    <row r="11943" spans="1:6" x14ac:dyDescent="0.3">
      <c r="A11943" s="299" t="s">
        <v>496</v>
      </c>
      <c r="B11943" s="300">
        <v>46</v>
      </c>
      <c r="C11943" s="299" t="s">
        <v>92</v>
      </c>
      <c r="D11943" s="299" t="s">
        <v>55</v>
      </c>
      <c r="E11943" s="302">
        <v>1548.6842105263158</v>
      </c>
      <c r="F11943" s="299" t="s">
        <v>187</v>
      </c>
    </row>
    <row r="11944" spans="1:6" x14ac:dyDescent="0.3">
      <c r="A11944" s="299" t="s">
        <v>496</v>
      </c>
      <c r="B11944" s="300">
        <v>46</v>
      </c>
      <c r="C11944" s="299" t="s">
        <v>92</v>
      </c>
      <c r="D11944" s="299" t="s">
        <v>55</v>
      </c>
      <c r="E11944" s="302">
        <v>6385.8421052631584</v>
      </c>
      <c r="F11944" s="299" t="s">
        <v>77</v>
      </c>
    </row>
    <row r="11945" spans="1:6" x14ac:dyDescent="0.3">
      <c r="A11945" s="299" t="s">
        <v>496</v>
      </c>
      <c r="B11945" s="300">
        <v>46</v>
      </c>
      <c r="C11945" s="299" t="s">
        <v>92</v>
      </c>
      <c r="D11945" s="299" t="s">
        <v>56</v>
      </c>
      <c r="E11945" s="302">
        <v>696.84210526315803</v>
      </c>
      <c r="F11945" s="299" t="s">
        <v>187</v>
      </c>
    </row>
    <row r="11946" spans="1:6" x14ac:dyDescent="0.3">
      <c r="A11946" s="299" t="s">
        <v>496</v>
      </c>
      <c r="B11946" s="300">
        <v>46</v>
      </c>
      <c r="C11946" s="299" t="s">
        <v>92</v>
      </c>
      <c r="D11946" s="299" t="s">
        <v>56</v>
      </c>
      <c r="E11946" s="302">
        <v>1521.1578947368423</v>
      </c>
      <c r="F11946" s="299" t="s">
        <v>77</v>
      </c>
    </row>
    <row r="11947" spans="1:6" x14ac:dyDescent="0.3">
      <c r="A11947" s="299" t="s">
        <v>496</v>
      </c>
      <c r="B11947" s="300">
        <v>46</v>
      </c>
      <c r="C11947" s="299" t="s">
        <v>92</v>
      </c>
      <c r="D11947" s="299" t="s">
        <v>57</v>
      </c>
      <c r="E11947" s="302">
        <v>115.78947368421055</v>
      </c>
      <c r="F11947" s="299" t="s">
        <v>187</v>
      </c>
    </row>
    <row r="11948" spans="1:6" x14ac:dyDescent="0.3">
      <c r="A11948" s="299" t="s">
        <v>496</v>
      </c>
      <c r="B11948" s="300">
        <v>46</v>
      </c>
      <c r="C11948" s="299" t="s">
        <v>92</v>
      </c>
      <c r="D11948" s="299" t="s">
        <v>57</v>
      </c>
      <c r="E11948" s="302">
        <v>193.26315789473693</v>
      </c>
      <c r="F11948" s="299" t="s">
        <v>77</v>
      </c>
    </row>
    <row r="11949" spans="1:6" x14ac:dyDescent="0.3">
      <c r="A11949" s="299" t="s">
        <v>496</v>
      </c>
      <c r="B11949" s="300">
        <v>46</v>
      </c>
      <c r="C11949" s="299" t="s">
        <v>92</v>
      </c>
      <c r="D11949" s="299" t="s">
        <v>58</v>
      </c>
      <c r="E11949" s="302">
        <v>240.68421052631581</v>
      </c>
      <c r="F11949" s="299" t="s">
        <v>187</v>
      </c>
    </row>
    <row r="11950" spans="1:6" x14ac:dyDescent="0.3">
      <c r="A11950" s="299" t="s">
        <v>496</v>
      </c>
      <c r="B11950" s="300">
        <v>46</v>
      </c>
      <c r="C11950" s="299" t="s">
        <v>92</v>
      </c>
      <c r="D11950" s="299" t="s">
        <v>58</v>
      </c>
      <c r="E11950" s="302">
        <v>342.47368421052636</v>
      </c>
      <c r="F11950" s="299" t="s">
        <v>77</v>
      </c>
    </row>
    <row r="11951" spans="1:6" x14ac:dyDescent="0.3">
      <c r="A11951" s="299" t="s">
        <v>496</v>
      </c>
      <c r="B11951" s="300">
        <v>46</v>
      </c>
      <c r="C11951" s="299" t="s">
        <v>92</v>
      </c>
      <c r="D11951" s="299" t="s">
        <v>59</v>
      </c>
      <c r="E11951" s="302">
        <v>1261.3157894736842</v>
      </c>
      <c r="F11951" s="299" t="s">
        <v>187</v>
      </c>
    </row>
    <row r="11952" spans="1:6" x14ac:dyDescent="0.3">
      <c r="A11952" s="299" t="s">
        <v>496</v>
      </c>
      <c r="B11952" s="300">
        <v>46</v>
      </c>
      <c r="C11952" s="299" t="s">
        <v>92</v>
      </c>
      <c r="D11952" s="299" t="s">
        <v>59</v>
      </c>
      <c r="E11952" s="302">
        <v>1756.8947368421047</v>
      </c>
      <c r="F11952" s="299" t="s">
        <v>77</v>
      </c>
    </row>
    <row r="11953" spans="1:6" x14ac:dyDescent="0.3">
      <c r="A11953" s="299" t="s">
        <v>496</v>
      </c>
      <c r="B11953" s="300">
        <v>46</v>
      </c>
      <c r="C11953" s="299" t="s">
        <v>92</v>
      </c>
      <c r="D11953" s="299" t="s">
        <v>60</v>
      </c>
      <c r="E11953" s="302">
        <v>732.31578947368428</v>
      </c>
      <c r="F11953" s="299" t="s">
        <v>187</v>
      </c>
    </row>
    <row r="11954" spans="1:6" x14ac:dyDescent="0.3">
      <c r="A11954" s="299" t="s">
        <v>496</v>
      </c>
      <c r="B11954" s="300">
        <v>46</v>
      </c>
      <c r="C11954" s="299" t="s">
        <v>92</v>
      </c>
      <c r="D11954" s="299" t="s">
        <v>60</v>
      </c>
      <c r="E11954" s="302">
        <v>2.473684210526315</v>
      </c>
      <c r="F11954" s="299" t="s">
        <v>80</v>
      </c>
    </row>
    <row r="11955" spans="1:6" x14ac:dyDescent="0.3">
      <c r="A11955" s="299" t="s">
        <v>496</v>
      </c>
      <c r="B11955" s="300">
        <v>46</v>
      </c>
      <c r="C11955" s="299" t="s">
        <v>92</v>
      </c>
      <c r="D11955" s="299" t="s">
        <v>60</v>
      </c>
      <c r="E11955" s="302">
        <v>3678.9473684210525</v>
      </c>
      <c r="F11955" s="299" t="s">
        <v>77</v>
      </c>
    </row>
    <row r="11956" spans="1:6" x14ac:dyDescent="0.3">
      <c r="A11956" s="299" t="s">
        <v>496</v>
      </c>
      <c r="B11956" s="300">
        <v>46</v>
      </c>
      <c r="C11956" s="299" t="s">
        <v>92</v>
      </c>
      <c r="D11956" s="299" t="s">
        <v>61</v>
      </c>
      <c r="E11956" s="302">
        <v>3.9473684210526292</v>
      </c>
      <c r="F11956" s="299" t="s">
        <v>187</v>
      </c>
    </row>
    <row r="11957" spans="1:6" x14ac:dyDescent="0.3">
      <c r="A11957" s="299" t="s">
        <v>496</v>
      </c>
      <c r="B11957" s="300">
        <v>46</v>
      </c>
      <c r="C11957" s="299" t="s">
        <v>92</v>
      </c>
      <c r="D11957" s="299" t="s">
        <v>61</v>
      </c>
      <c r="E11957" s="302">
        <v>340.9473684210526</v>
      </c>
      <c r="F11957" s="299" t="s">
        <v>77</v>
      </c>
    </row>
    <row r="11958" spans="1:6" x14ac:dyDescent="0.3">
      <c r="A11958" s="299" t="s">
        <v>496</v>
      </c>
      <c r="B11958" s="300">
        <v>46</v>
      </c>
      <c r="C11958" s="299" t="s">
        <v>92</v>
      </c>
      <c r="D11958" s="299" t="s">
        <v>62</v>
      </c>
      <c r="E11958" s="302">
        <v>456.52631578947359</v>
      </c>
      <c r="F11958" s="299" t="s">
        <v>187</v>
      </c>
    </row>
    <row r="11959" spans="1:6" x14ac:dyDescent="0.3">
      <c r="A11959" s="299" t="s">
        <v>496</v>
      </c>
      <c r="B11959" s="300">
        <v>46</v>
      </c>
      <c r="C11959" s="299" t="s">
        <v>92</v>
      </c>
      <c r="D11959" s="299" t="s">
        <v>62</v>
      </c>
      <c r="E11959" s="302">
        <v>1998.5263157894738</v>
      </c>
      <c r="F11959" s="299" t="s">
        <v>77</v>
      </c>
    </row>
    <row r="11960" spans="1:6" x14ac:dyDescent="0.3">
      <c r="A11960" s="299" t="s">
        <v>496</v>
      </c>
      <c r="B11960" s="300">
        <v>46</v>
      </c>
      <c r="C11960" s="299" t="s">
        <v>92</v>
      </c>
      <c r="D11960" s="299" t="s">
        <v>63</v>
      </c>
      <c r="E11960" s="302">
        <v>284.15789473684208</v>
      </c>
      <c r="F11960" s="299" t="s">
        <v>187</v>
      </c>
    </row>
    <row r="11961" spans="1:6" x14ac:dyDescent="0.3">
      <c r="A11961" s="299" t="s">
        <v>496</v>
      </c>
      <c r="B11961" s="300">
        <v>46</v>
      </c>
      <c r="C11961" s="299" t="s">
        <v>92</v>
      </c>
      <c r="D11961" s="299" t="s">
        <v>63</v>
      </c>
      <c r="E11961" s="302">
        <v>1739.2105263157894</v>
      </c>
      <c r="F11961" s="299" t="s">
        <v>77</v>
      </c>
    </row>
    <row r="11962" spans="1:6" x14ac:dyDescent="0.3">
      <c r="A11962" s="299" t="s">
        <v>496</v>
      </c>
      <c r="B11962" s="300">
        <v>46</v>
      </c>
      <c r="C11962" s="299" t="s">
        <v>92</v>
      </c>
      <c r="D11962" s="299" t="s">
        <v>64</v>
      </c>
      <c r="E11962" s="302">
        <v>228.78947368421058</v>
      </c>
      <c r="F11962" s="299" t="s">
        <v>187</v>
      </c>
    </row>
    <row r="11963" spans="1:6" x14ac:dyDescent="0.3">
      <c r="A11963" s="299" t="s">
        <v>496</v>
      </c>
      <c r="B11963" s="300">
        <v>46</v>
      </c>
      <c r="C11963" s="299" t="s">
        <v>92</v>
      </c>
      <c r="D11963" s="299" t="s">
        <v>64</v>
      </c>
      <c r="E11963" s="302">
        <v>831.42105263157885</v>
      </c>
      <c r="F11963" s="299" t="s">
        <v>77</v>
      </c>
    </row>
    <row r="11964" spans="1:6" x14ac:dyDescent="0.3">
      <c r="A11964" s="299" t="s">
        <v>496</v>
      </c>
      <c r="B11964" s="300">
        <v>46</v>
      </c>
      <c r="C11964" s="299" t="s">
        <v>92</v>
      </c>
      <c r="D11964" s="299" t="s">
        <v>65</v>
      </c>
      <c r="E11964" s="302">
        <v>572.84210526315769</v>
      </c>
      <c r="F11964" s="299" t="s">
        <v>187</v>
      </c>
    </row>
    <row r="11965" spans="1:6" x14ac:dyDescent="0.3">
      <c r="A11965" s="299" t="s">
        <v>496</v>
      </c>
      <c r="B11965" s="300">
        <v>46</v>
      </c>
      <c r="C11965" s="299" t="s">
        <v>92</v>
      </c>
      <c r="D11965" s="299" t="s">
        <v>65</v>
      </c>
      <c r="E11965" s="302">
        <v>660.05263157894751</v>
      </c>
      <c r="F11965" s="299" t="s">
        <v>77</v>
      </c>
    </row>
    <row r="11966" spans="1:6" x14ac:dyDescent="0.3">
      <c r="A11966" s="299" t="s">
        <v>496</v>
      </c>
      <c r="B11966" s="300">
        <v>46</v>
      </c>
      <c r="C11966" s="299" t="s">
        <v>92</v>
      </c>
      <c r="D11966" s="299" t="s">
        <v>67</v>
      </c>
      <c r="E11966" s="302">
        <v>0.99999999999999956</v>
      </c>
      <c r="F11966" s="299" t="s">
        <v>187</v>
      </c>
    </row>
    <row r="11967" spans="1:6" x14ac:dyDescent="0.3">
      <c r="A11967" s="299" t="s">
        <v>496</v>
      </c>
      <c r="B11967" s="300">
        <v>46</v>
      </c>
      <c r="C11967" s="299" t="s">
        <v>92</v>
      </c>
      <c r="D11967" s="299" t="s">
        <v>67</v>
      </c>
      <c r="E11967" s="302">
        <v>53.052631578947377</v>
      </c>
      <c r="F11967" s="299" t="s">
        <v>77</v>
      </c>
    </row>
    <row r="11968" spans="1:6" x14ac:dyDescent="0.3">
      <c r="A11968" s="299" t="s">
        <v>496</v>
      </c>
      <c r="B11968" s="300">
        <v>46</v>
      </c>
      <c r="C11968" s="299" t="s">
        <v>92</v>
      </c>
      <c r="D11968" s="299" t="s">
        <v>66</v>
      </c>
      <c r="E11968" s="302">
        <v>15.368421052631572</v>
      </c>
      <c r="F11968" s="299" t="s">
        <v>77</v>
      </c>
    </row>
    <row r="11969" spans="1:6" x14ac:dyDescent="0.3">
      <c r="A11969" s="299" t="s">
        <v>496</v>
      </c>
      <c r="B11969" s="300">
        <v>47</v>
      </c>
      <c r="C11969" s="299" t="s">
        <v>91</v>
      </c>
      <c r="D11969" s="299" t="s">
        <v>47</v>
      </c>
      <c r="E11969" s="302">
        <v>39.26315789473685</v>
      </c>
      <c r="F11969" s="299" t="s">
        <v>187</v>
      </c>
    </row>
    <row r="11970" spans="1:6" x14ac:dyDescent="0.3">
      <c r="A11970" s="299" t="s">
        <v>496</v>
      </c>
      <c r="B11970" s="300">
        <v>47</v>
      </c>
      <c r="C11970" s="299" t="s">
        <v>91</v>
      </c>
      <c r="D11970" s="299" t="s">
        <v>47</v>
      </c>
      <c r="E11970" s="302">
        <v>3.0000000000000004</v>
      </c>
      <c r="F11970" s="299" t="s">
        <v>188</v>
      </c>
    </row>
    <row r="11971" spans="1:6" x14ac:dyDescent="0.3">
      <c r="A11971" s="299" t="s">
        <v>496</v>
      </c>
      <c r="B11971" s="300">
        <v>47</v>
      </c>
      <c r="C11971" s="299" t="s">
        <v>91</v>
      </c>
      <c r="D11971" s="299" t="s">
        <v>47</v>
      </c>
      <c r="E11971" s="302">
        <v>605.57894736842093</v>
      </c>
      <c r="F11971" s="299" t="s">
        <v>77</v>
      </c>
    </row>
    <row r="11972" spans="1:6" x14ac:dyDescent="0.3">
      <c r="A11972" s="299" t="s">
        <v>496</v>
      </c>
      <c r="B11972" s="300">
        <v>47</v>
      </c>
      <c r="C11972" s="299" t="s">
        <v>91</v>
      </c>
      <c r="D11972" s="299" t="s">
        <v>48</v>
      </c>
      <c r="E11972" s="302">
        <v>1.9999999999999991</v>
      </c>
      <c r="F11972" s="299" t="s">
        <v>77</v>
      </c>
    </row>
    <row r="11973" spans="1:6" x14ac:dyDescent="0.3">
      <c r="A11973" s="299" t="s">
        <v>496</v>
      </c>
      <c r="B11973" s="300">
        <v>47</v>
      </c>
      <c r="C11973" s="299" t="s">
        <v>91</v>
      </c>
      <c r="D11973" s="299" t="s">
        <v>49</v>
      </c>
      <c r="E11973" s="302">
        <v>22.000000000000011</v>
      </c>
      <c r="F11973" s="299" t="s">
        <v>187</v>
      </c>
    </row>
    <row r="11974" spans="1:6" x14ac:dyDescent="0.3">
      <c r="A11974" s="299" t="s">
        <v>496</v>
      </c>
      <c r="B11974" s="300">
        <v>47</v>
      </c>
      <c r="C11974" s="299" t="s">
        <v>91</v>
      </c>
      <c r="D11974" s="299" t="s">
        <v>49</v>
      </c>
      <c r="E11974" s="302">
        <v>868.10526315789491</v>
      </c>
      <c r="F11974" s="299" t="s">
        <v>77</v>
      </c>
    </row>
    <row r="11975" spans="1:6" x14ac:dyDescent="0.3">
      <c r="A11975" s="299" t="s">
        <v>496</v>
      </c>
      <c r="B11975" s="300">
        <v>47</v>
      </c>
      <c r="C11975" s="299" t="s">
        <v>91</v>
      </c>
      <c r="D11975" s="299" t="s">
        <v>50</v>
      </c>
      <c r="E11975" s="302">
        <v>3.8947368421052611</v>
      </c>
      <c r="F11975" s="299" t="s">
        <v>77</v>
      </c>
    </row>
    <row r="11976" spans="1:6" x14ac:dyDescent="0.3">
      <c r="A11976" s="299" t="s">
        <v>496</v>
      </c>
      <c r="B11976" s="300">
        <v>47</v>
      </c>
      <c r="C11976" s="299" t="s">
        <v>91</v>
      </c>
      <c r="D11976" s="299" t="s">
        <v>51</v>
      </c>
      <c r="E11976" s="302">
        <v>17.736842105263161</v>
      </c>
      <c r="F11976" s="299" t="s">
        <v>77</v>
      </c>
    </row>
    <row r="11977" spans="1:6" x14ac:dyDescent="0.3">
      <c r="A11977" s="299" t="s">
        <v>496</v>
      </c>
      <c r="B11977" s="300">
        <v>47</v>
      </c>
      <c r="C11977" s="299" t="s">
        <v>91</v>
      </c>
      <c r="D11977" s="299" t="s">
        <v>52</v>
      </c>
      <c r="E11977" s="302">
        <v>152.84210526315792</v>
      </c>
      <c r="F11977" s="299" t="s">
        <v>187</v>
      </c>
    </row>
    <row r="11978" spans="1:6" x14ac:dyDescent="0.3">
      <c r="A11978" s="299" t="s">
        <v>496</v>
      </c>
      <c r="B11978" s="300">
        <v>47</v>
      </c>
      <c r="C11978" s="299" t="s">
        <v>91</v>
      </c>
      <c r="D11978" s="299" t="s">
        <v>52</v>
      </c>
      <c r="E11978" s="302">
        <v>952.99999999999989</v>
      </c>
      <c r="F11978" s="299" t="s">
        <v>77</v>
      </c>
    </row>
    <row r="11979" spans="1:6" x14ac:dyDescent="0.3">
      <c r="A11979" s="299" t="s">
        <v>496</v>
      </c>
      <c r="B11979" s="300">
        <v>47</v>
      </c>
      <c r="C11979" s="299" t="s">
        <v>91</v>
      </c>
      <c r="D11979" s="299" t="s">
        <v>53</v>
      </c>
      <c r="E11979" s="302">
        <v>355.57894736842104</v>
      </c>
      <c r="F11979" s="299" t="s">
        <v>187</v>
      </c>
    </row>
    <row r="11980" spans="1:6" x14ac:dyDescent="0.3">
      <c r="A11980" s="299" t="s">
        <v>496</v>
      </c>
      <c r="B11980" s="300">
        <v>47</v>
      </c>
      <c r="C11980" s="299" t="s">
        <v>91</v>
      </c>
      <c r="D11980" s="299" t="s">
        <v>53</v>
      </c>
      <c r="E11980" s="302">
        <v>817.68421052631584</v>
      </c>
      <c r="F11980" s="299" t="s">
        <v>77</v>
      </c>
    </row>
    <row r="11981" spans="1:6" x14ac:dyDescent="0.3">
      <c r="A11981" s="299" t="s">
        <v>496</v>
      </c>
      <c r="B11981" s="300">
        <v>47</v>
      </c>
      <c r="C11981" s="299" t="s">
        <v>91</v>
      </c>
      <c r="D11981" s="299" t="s">
        <v>54</v>
      </c>
      <c r="E11981" s="302">
        <v>268.73684210526324</v>
      </c>
      <c r="F11981" s="299" t="s">
        <v>187</v>
      </c>
    </row>
    <row r="11982" spans="1:6" x14ac:dyDescent="0.3">
      <c r="A11982" s="299" t="s">
        <v>496</v>
      </c>
      <c r="B11982" s="300">
        <v>47</v>
      </c>
      <c r="C11982" s="299" t="s">
        <v>91</v>
      </c>
      <c r="D11982" s="299" t="s">
        <v>54</v>
      </c>
      <c r="E11982" s="302">
        <v>350.47368421052636</v>
      </c>
      <c r="F11982" s="299" t="s">
        <v>77</v>
      </c>
    </row>
    <row r="11983" spans="1:6" x14ac:dyDescent="0.3">
      <c r="A11983" s="299" t="s">
        <v>496</v>
      </c>
      <c r="B11983" s="300">
        <v>47</v>
      </c>
      <c r="C11983" s="299" t="s">
        <v>91</v>
      </c>
      <c r="D11983" s="299" t="s">
        <v>55</v>
      </c>
      <c r="E11983" s="302">
        <v>169.10526315789474</v>
      </c>
      <c r="F11983" s="299" t="s">
        <v>187</v>
      </c>
    </row>
    <row r="11984" spans="1:6" x14ac:dyDescent="0.3">
      <c r="A11984" s="299" t="s">
        <v>496</v>
      </c>
      <c r="B11984" s="300">
        <v>47</v>
      </c>
      <c r="C11984" s="299" t="s">
        <v>91</v>
      </c>
      <c r="D11984" s="299" t="s">
        <v>55</v>
      </c>
      <c r="E11984" s="302">
        <v>1689.7368421052631</v>
      </c>
      <c r="F11984" s="299" t="s">
        <v>77</v>
      </c>
    </row>
    <row r="11985" spans="1:6" x14ac:dyDescent="0.3">
      <c r="A11985" s="299" t="s">
        <v>496</v>
      </c>
      <c r="B11985" s="300">
        <v>47</v>
      </c>
      <c r="C11985" s="299" t="s">
        <v>91</v>
      </c>
      <c r="D11985" s="299" t="s">
        <v>56</v>
      </c>
      <c r="E11985" s="302">
        <v>26.894736842105267</v>
      </c>
      <c r="F11985" s="299" t="s">
        <v>187</v>
      </c>
    </row>
    <row r="11986" spans="1:6" x14ac:dyDescent="0.3">
      <c r="A11986" s="299" t="s">
        <v>496</v>
      </c>
      <c r="B11986" s="300">
        <v>47</v>
      </c>
      <c r="C11986" s="299" t="s">
        <v>91</v>
      </c>
      <c r="D11986" s="299" t="s">
        <v>56</v>
      </c>
      <c r="E11986" s="302">
        <v>80.473684210526343</v>
      </c>
      <c r="F11986" s="299" t="s">
        <v>77</v>
      </c>
    </row>
    <row r="11987" spans="1:6" x14ac:dyDescent="0.3">
      <c r="A11987" s="299" t="s">
        <v>496</v>
      </c>
      <c r="B11987" s="300">
        <v>47</v>
      </c>
      <c r="C11987" s="299" t="s">
        <v>91</v>
      </c>
      <c r="D11987" s="299" t="s">
        <v>57</v>
      </c>
      <c r="E11987" s="302">
        <v>18</v>
      </c>
      <c r="F11987" s="299" t="s">
        <v>187</v>
      </c>
    </row>
    <row r="11988" spans="1:6" x14ac:dyDescent="0.3">
      <c r="A11988" s="299" t="s">
        <v>496</v>
      </c>
      <c r="B11988" s="300">
        <v>47</v>
      </c>
      <c r="C11988" s="299" t="s">
        <v>91</v>
      </c>
      <c r="D11988" s="299" t="s">
        <v>57</v>
      </c>
      <c r="E11988" s="302">
        <v>11.263157894736846</v>
      </c>
      <c r="F11988" s="299" t="s">
        <v>77</v>
      </c>
    </row>
    <row r="11989" spans="1:6" x14ac:dyDescent="0.3">
      <c r="A11989" s="299" t="s">
        <v>496</v>
      </c>
      <c r="B11989" s="300">
        <v>47</v>
      </c>
      <c r="C11989" s="299" t="s">
        <v>91</v>
      </c>
      <c r="D11989" s="299" t="s">
        <v>58</v>
      </c>
      <c r="E11989" s="302">
        <v>0.99999999999999956</v>
      </c>
      <c r="F11989" s="299" t="s">
        <v>187</v>
      </c>
    </row>
    <row r="11990" spans="1:6" x14ac:dyDescent="0.3">
      <c r="A11990" s="299" t="s">
        <v>496</v>
      </c>
      <c r="B11990" s="300">
        <v>47</v>
      </c>
      <c r="C11990" s="299" t="s">
        <v>91</v>
      </c>
      <c r="D11990" s="299" t="s">
        <v>58</v>
      </c>
      <c r="E11990" s="302">
        <v>14.684210526315784</v>
      </c>
      <c r="F11990" s="299" t="s">
        <v>77</v>
      </c>
    </row>
    <row r="11991" spans="1:6" x14ac:dyDescent="0.3">
      <c r="A11991" s="299" t="s">
        <v>496</v>
      </c>
      <c r="B11991" s="300">
        <v>47</v>
      </c>
      <c r="C11991" s="299" t="s">
        <v>91</v>
      </c>
      <c r="D11991" s="299" t="s">
        <v>59</v>
      </c>
      <c r="E11991" s="302">
        <v>29.578947368421055</v>
      </c>
      <c r="F11991" s="299" t="s">
        <v>187</v>
      </c>
    </row>
    <row r="11992" spans="1:6" x14ac:dyDescent="0.3">
      <c r="A11992" s="299" t="s">
        <v>496</v>
      </c>
      <c r="B11992" s="300">
        <v>47</v>
      </c>
      <c r="C11992" s="299" t="s">
        <v>91</v>
      </c>
      <c r="D11992" s="299" t="s">
        <v>59</v>
      </c>
      <c r="E11992" s="302">
        <v>213.00000000000006</v>
      </c>
      <c r="F11992" s="299" t="s">
        <v>77</v>
      </c>
    </row>
    <row r="11993" spans="1:6" x14ac:dyDescent="0.3">
      <c r="A11993" s="299" t="s">
        <v>496</v>
      </c>
      <c r="B11993" s="300">
        <v>47</v>
      </c>
      <c r="C11993" s="299" t="s">
        <v>91</v>
      </c>
      <c r="D11993" s="299" t="s">
        <v>60</v>
      </c>
      <c r="E11993" s="302">
        <v>37.578947368421048</v>
      </c>
      <c r="F11993" s="299" t="s">
        <v>187</v>
      </c>
    </row>
    <row r="11994" spans="1:6" x14ac:dyDescent="0.3">
      <c r="A11994" s="299" t="s">
        <v>496</v>
      </c>
      <c r="B11994" s="300">
        <v>47</v>
      </c>
      <c r="C11994" s="299" t="s">
        <v>91</v>
      </c>
      <c r="D11994" s="299" t="s">
        <v>60</v>
      </c>
      <c r="E11994" s="302">
        <v>746.15789473684208</v>
      </c>
      <c r="F11994" s="299" t="s">
        <v>77</v>
      </c>
    </row>
    <row r="11995" spans="1:6" x14ac:dyDescent="0.3">
      <c r="A11995" s="299" t="s">
        <v>496</v>
      </c>
      <c r="B11995" s="300">
        <v>47</v>
      </c>
      <c r="C11995" s="299" t="s">
        <v>91</v>
      </c>
      <c r="D11995" s="299" t="s">
        <v>61</v>
      </c>
      <c r="E11995" s="302">
        <v>57.842105263157897</v>
      </c>
      <c r="F11995" s="299" t="s">
        <v>77</v>
      </c>
    </row>
    <row r="11996" spans="1:6" x14ac:dyDescent="0.3">
      <c r="A11996" s="299" t="s">
        <v>496</v>
      </c>
      <c r="B11996" s="300">
        <v>47</v>
      </c>
      <c r="C11996" s="299" t="s">
        <v>91</v>
      </c>
      <c r="D11996" s="299" t="s">
        <v>62</v>
      </c>
      <c r="E11996" s="302">
        <v>36.210526315789473</v>
      </c>
      <c r="F11996" s="299" t="s">
        <v>187</v>
      </c>
    </row>
    <row r="11997" spans="1:6" x14ac:dyDescent="0.3">
      <c r="A11997" s="299" t="s">
        <v>496</v>
      </c>
      <c r="B11997" s="300">
        <v>47</v>
      </c>
      <c r="C11997" s="299" t="s">
        <v>91</v>
      </c>
      <c r="D11997" s="299" t="s">
        <v>62</v>
      </c>
      <c r="E11997" s="302">
        <v>328.6315789473685</v>
      </c>
      <c r="F11997" s="299" t="s">
        <v>77</v>
      </c>
    </row>
    <row r="11998" spans="1:6" x14ac:dyDescent="0.3">
      <c r="A11998" s="299" t="s">
        <v>496</v>
      </c>
      <c r="B11998" s="300">
        <v>47</v>
      </c>
      <c r="C11998" s="299" t="s">
        <v>91</v>
      </c>
      <c r="D11998" s="299" t="s">
        <v>63</v>
      </c>
      <c r="E11998" s="302">
        <v>14.999999999999996</v>
      </c>
      <c r="F11998" s="299" t="s">
        <v>187</v>
      </c>
    </row>
    <row r="11999" spans="1:6" x14ac:dyDescent="0.3">
      <c r="A11999" s="299" t="s">
        <v>496</v>
      </c>
      <c r="B11999" s="300">
        <v>47</v>
      </c>
      <c r="C11999" s="299" t="s">
        <v>91</v>
      </c>
      <c r="D11999" s="299" t="s">
        <v>63</v>
      </c>
      <c r="E11999" s="302">
        <v>865.63157894736867</v>
      </c>
      <c r="F11999" s="299" t="s">
        <v>77</v>
      </c>
    </row>
    <row r="12000" spans="1:6" x14ac:dyDescent="0.3">
      <c r="A12000" s="299" t="s">
        <v>496</v>
      </c>
      <c r="B12000" s="300">
        <v>47</v>
      </c>
      <c r="C12000" s="299" t="s">
        <v>91</v>
      </c>
      <c r="D12000" s="299" t="s">
        <v>64</v>
      </c>
      <c r="E12000" s="302">
        <v>10.631578947368423</v>
      </c>
      <c r="F12000" s="299" t="s">
        <v>187</v>
      </c>
    </row>
    <row r="12001" spans="1:6" x14ac:dyDescent="0.3">
      <c r="A12001" s="299" t="s">
        <v>496</v>
      </c>
      <c r="B12001" s="300">
        <v>47</v>
      </c>
      <c r="C12001" s="299" t="s">
        <v>91</v>
      </c>
      <c r="D12001" s="299" t="s">
        <v>64</v>
      </c>
      <c r="E12001" s="302">
        <v>117.15789473684214</v>
      </c>
      <c r="F12001" s="299" t="s">
        <v>77</v>
      </c>
    </row>
    <row r="12002" spans="1:6" x14ac:dyDescent="0.3">
      <c r="A12002" s="299" t="s">
        <v>496</v>
      </c>
      <c r="B12002" s="300">
        <v>47</v>
      </c>
      <c r="C12002" s="299" t="s">
        <v>91</v>
      </c>
      <c r="D12002" s="299" t="s">
        <v>65</v>
      </c>
      <c r="E12002" s="302">
        <v>160.15789473684211</v>
      </c>
      <c r="F12002" s="299" t="s">
        <v>187</v>
      </c>
    </row>
    <row r="12003" spans="1:6" x14ac:dyDescent="0.3">
      <c r="A12003" s="299" t="s">
        <v>496</v>
      </c>
      <c r="B12003" s="300">
        <v>47</v>
      </c>
      <c r="C12003" s="299" t="s">
        <v>91</v>
      </c>
      <c r="D12003" s="299" t="s">
        <v>65</v>
      </c>
      <c r="E12003" s="302">
        <v>149.84210526315789</v>
      </c>
      <c r="F12003" s="299" t="s">
        <v>77</v>
      </c>
    </row>
    <row r="12004" spans="1:6" x14ac:dyDescent="0.3">
      <c r="A12004" s="299" t="s">
        <v>496</v>
      </c>
      <c r="B12004" s="300">
        <v>47</v>
      </c>
      <c r="C12004" s="299" t="s">
        <v>91</v>
      </c>
      <c r="D12004" s="299" t="s">
        <v>67</v>
      </c>
      <c r="E12004" s="302">
        <v>1.9999999999999991</v>
      </c>
      <c r="F12004" s="299" t="s">
        <v>77</v>
      </c>
    </row>
    <row r="12005" spans="1:6" x14ac:dyDescent="0.3">
      <c r="A12005" s="299" t="s">
        <v>496</v>
      </c>
      <c r="B12005" s="300">
        <v>47</v>
      </c>
      <c r="C12005" s="299" t="s">
        <v>92</v>
      </c>
      <c r="D12005" s="299" t="s">
        <v>47</v>
      </c>
      <c r="E12005" s="302">
        <v>86.368421052631589</v>
      </c>
      <c r="F12005" s="299" t="s">
        <v>187</v>
      </c>
    </row>
    <row r="12006" spans="1:6" x14ac:dyDescent="0.3">
      <c r="A12006" s="299" t="s">
        <v>496</v>
      </c>
      <c r="B12006" s="300">
        <v>47</v>
      </c>
      <c r="C12006" s="299" t="s">
        <v>92</v>
      </c>
      <c r="D12006" s="299" t="s">
        <v>47</v>
      </c>
      <c r="E12006" s="302">
        <v>6.0000000000000009</v>
      </c>
      <c r="F12006" s="299" t="s">
        <v>188</v>
      </c>
    </row>
    <row r="12007" spans="1:6" x14ac:dyDescent="0.3">
      <c r="A12007" s="299" t="s">
        <v>496</v>
      </c>
      <c r="B12007" s="300">
        <v>47</v>
      </c>
      <c r="C12007" s="299" t="s">
        <v>92</v>
      </c>
      <c r="D12007" s="299" t="s">
        <v>47</v>
      </c>
      <c r="E12007" s="302">
        <v>693.9473684210526</v>
      </c>
      <c r="F12007" s="299" t="s">
        <v>77</v>
      </c>
    </row>
    <row r="12008" spans="1:6" x14ac:dyDescent="0.3">
      <c r="A12008" s="299" t="s">
        <v>496</v>
      </c>
      <c r="B12008" s="300">
        <v>47</v>
      </c>
      <c r="C12008" s="299" t="s">
        <v>92</v>
      </c>
      <c r="D12008" s="299" t="s">
        <v>48</v>
      </c>
      <c r="E12008" s="302">
        <v>1.9999999999999991</v>
      </c>
      <c r="F12008" s="299" t="s">
        <v>77</v>
      </c>
    </row>
    <row r="12009" spans="1:6" x14ac:dyDescent="0.3">
      <c r="A12009" s="299" t="s">
        <v>496</v>
      </c>
      <c r="B12009" s="300">
        <v>47</v>
      </c>
      <c r="C12009" s="299" t="s">
        <v>92</v>
      </c>
      <c r="D12009" s="299" t="s">
        <v>49</v>
      </c>
      <c r="E12009" s="302">
        <v>35.105263157894733</v>
      </c>
      <c r="F12009" s="299" t="s">
        <v>187</v>
      </c>
    </row>
    <row r="12010" spans="1:6" x14ac:dyDescent="0.3">
      <c r="A12010" s="299" t="s">
        <v>496</v>
      </c>
      <c r="B12010" s="300">
        <v>47</v>
      </c>
      <c r="C12010" s="299" t="s">
        <v>92</v>
      </c>
      <c r="D12010" s="299" t="s">
        <v>49</v>
      </c>
      <c r="E12010" s="302">
        <v>689.57894736842104</v>
      </c>
      <c r="F12010" s="299" t="s">
        <v>77</v>
      </c>
    </row>
    <row r="12011" spans="1:6" x14ac:dyDescent="0.3">
      <c r="A12011" s="299" t="s">
        <v>496</v>
      </c>
      <c r="B12011" s="300">
        <v>47</v>
      </c>
      <c r="C12011" s="299" t="s">
        <v>92</v>
      </c>
      <c r="D12011" s="299" t="s">
        <v>50</v>
      </c>
      <c r="E12011" s="302">
        <v>0.99999999999999956</v>
      </c>
      <c r="F12011" s="299" t="s">
        <v>77</v>
      </c>
    </row>
    <row r="12012" spans="1:6" x14ac:dyDescent="0.3">
      <c r="A12012" s="299" t="s">
        <v>496</v>
      </c>
      <c r="B12012" s="300">
        <v>47</v>
      </c>
      <c r="C12012" s="299" t="s">
        <v>92</v>
      </c>
      <c r="D12012" s="299" t="s">
        <v>51</v>
      </c>
      <c r="E12012" s="302">
        <v>14.157894736842099</v>
      </c>
      <c r="F12012" s="299" t="s">
        <v>77</v>
      </c>
    </row>
    <row r="12013" spans="1:6" x14ac:dyDescent="0.3">
      <c r="A12013" s="299" t="s">
        <v>496</v>
      </c>
      <c r="B12013" s="300">
        <v>47</v>
      </c>
      <c r="C12013" s="299" t="s">
        <v>92</v>
      </c>
      <c r="D12013" s="299" t="s">
        <v>52</v>
      </c>
      <c r="E12013" s="302">
        <v>112.10526315789471</v>
      </c>
      <c r="F12013" s="299" t="s">
        <v>187</v>
      </c>
    </row>
    <row r="12014" spans="1:6" x14ac:dyDescent="0.3">
      <c r="A12014" s="299" t="s">
        <v>496</v>
      </c>
      <c r="B12014" s="300">
        <v>47</v>
      </c>
      <c r="C12014" s="299" t="s">
        <v>92</v>
      </c>
      <c r="D12014" s="299" t="s">
        <v>52</v>
      </c>
      <c r="E12014" s="302">
        <v>325.05263157894734</v>
      </c>
      <c r="F12014" s="299" t="s">
        <v>77</v>
      </c>
    </row>
    <row r="12015" spans="1:6" x14ac:dyDescent="0.3">
      <c r="A12015" s="299" t="s">
        <v>496</v>
      </c>
      <c r="B12015" s="300">
        <v>47</v>
      </c>
      <c r="C12015" s="299" t="s">
        <v>92</v>
      </c>
      <c r="D12015" s="299" t="s">
        <v>53</v>
      </c>
      <c r="E12015" s="302">
        <v>110.21052631578945</v>
      </c>
      <c r="F12015" s="299" t="s">
        <v>187</v>
      </c>
    </row>
    <row r="12016" spans="1:6" x14ac:dyDescent="0.3">
      <c r="A12016" s="299" t="s">
        <v>496</v>
      </c>
      <c r="B12016" s="300">
        <v>47</v>
      </c>
      <c r="C12016" s="299" t="s">
        <v>92</v>
      </c>
      <c r="D12016" s="299" t="s">
        <v>53</v>
      </c>
      <c r="E12016" s="302">
        <v>476.05263157894751</v>
      </c>
      <c r="F12016" s="299" t="s">
        <v>77</v>
      </c>
    </row>
    <row r="12017" spans="1:6" x14ac:dyDescent="0.3">
      <c r="A12017" s="299" t="s">
        <v>496</v>
      </c>
      <c r="B12017" s="300">
        <v>47</v>
      </c>
      <c r="C12017" s="299" t="s">
        <v>92</v>
      </c>
      <c r="D12017" s="299" t="s">
        <v>54</v>
      </c>
      <c r="E12017" s="302">
        <v>104.94736842105264</v>
      </c>
      <c r="F12017" s="299" t="s">
        <v>187</v>
      </c>
    </row>
    <row r="12018" spans="1:6" x14ac:dyDescent="0.3">
      <c r="A12018" s="299" t="s">
        <v>496</v>
      </c>
      <c r="B12018" s="300">
        <v>47</v>
      </c>
      <c r="C12018" s="299" t="s">
        <v>92</v>
      </c>
      <c r="D12018" s="299" t="s">
        <v>54</v>
      </c>
      <c r="E12018" s="302">
        <v>568.47368421052624</v>
      </c>
      <c r="F12018" s="299" t="s">
        <v>77</v>
      </c>
    </row>
    <row r="12019" spans="1:6" x14ac:dyDescent="0.3">
      <c r="A12019" s="299" t="s">
        <v>496</v>
      </c>
      <c r="B12019" s="300">
        <v>47</v>
      </c>
      <c r="C12019" s="299" t="s">
        <v>92</v>
      </c>
      <c r="D12019" s="299" t="s">
        <v>55</v>
      </c>
      <c r="E12019" s="302">
        <v>100.47368421052629</v>
      </c>
      <c r="F12019" s="299" t="s">
        <v>187</v>
      </c>
    </row>
    <row r="12020" spans="1:6" x14ac:dyDescent="0.3">
      <c r="A12020" s="299" t="s">
        <v>496</v>
      </c>
      <c r="B12020" s="300">
        <v>47</v>
      </c>
      <c r="C12020" s="299" t="s">
        <v>92</v>
      </c>
      <c r="D12020" s="299" t="s">
        <v>55</v>
      </c>
      <c r="E12020" s="302">
        <v>603.36842105263156</v>
      </c>
      <c r="F12020" s="299" t="s">
        <v>77</v>
      </c>
    </row>
    <row r="12021" spans="1:6" x14ac:dyDescent="0.3">
      <c r="A12021" s="299" t="s">
        <v>496</v>
      </c>
      <c r="B12021" s="300">
        <v>47</v>
      </c>
      <c r="C12021" s="299" t="s">
        <v>92</v>
      </c>
      <c r="D12021" s="299" t="s">
        <v>56</v>
      </c>
      <c r="E12021" s="302">
        <v>10.000000000000002</v>
      </c>
      <c r="F12021" s="299" t="s">
        <v>187</v>
      </c>
    </row>
    <row r="12022" spans="1:6" x14ac:dyDescent="0.3">
      <c r="A12022" s="299" t="s">
        <v>496</v>
      </c>
      <c r="B12022" s="300">
        <v>47</v>
      </c>
      <c r="C12022" s="299" t="s">
        <v>92</v>
      </c>
      <c r="D12022" s="299" t="s">
        <v>56</v>
      </c>
      <c r="E12022" s="302">
        <v>54.947368421052609</v>
      </c>
      <c r="F12022" s="299" t="s">
        <v>77</v>
      </c>
    </row>
    <row r="12023" spans="1:6" x14ac:dyDescent="0.3">
      <c r="A12023" s="299" t="s">
        <v>496</v>
      </c>
      <c r="B12023" s="300">
        <v>47</v>
      </c>
      <c r="C12023" s="299" t="s">
        <v>92</v>
      </c>
      <c r="D12023" s="299" t="s">
        <v>57</v>
      </c>
      <c r="E12023" s="302">
        <v>3.6315789473684212</v>
      </c>
      <c r="F12023" s="299" t="s">
        <v>187</v>
      </c>
    </row>
    <row r="12024" spans="1:6" x14ac:dyDescent="0.3">
      <c r="A12024" s="299" t="s">
        <v>496</v>
      </c>
      <c r="B12024" s="300">
        <v>47</v>
      </c>
      <c r="C12024" s="299" t="s">
        <v>92</v>
      </c>
      <c r="D12024" s="299" t="s">
        <v>57</v>
      </c>
      <c r="E12024" s="302">
        <v>13.473684210526313</v>
      </c>
      <c r="F12024" s="299" t="s">
        <v>77</v>
      </c>
    </row>
    <row r="12025" spans="1:6" x14ac:dyDescent="0.3">
      <c r="A12025" s="299" t="s">
        <v>496</v>
      </c>
      <c r="B12025" s="300">
        <v>47</v>
      </c>
      <c r="C12025" s="299" t="s">
        <v>92</v>
      </c>
      <c r="D12025" s="299" t="s">
        <v>58</v>
      </c>
      <c r="E12025" s="302">
        <v>3.0000000000000004</v>
      </c>
      <c r="F12025" s="299" t="s">
        <v>187</v>
      </c>
    </row>
    <row r="12026" spans="1:6" x14ac:dyDescent="0.3">
      <c r="A12026" s="299" t="s">
        <v>496</v>
      </c>
      <c r="B12026" s="300">
        <v>47</v>
      </c>
      <c r="C12026" s="299" t="s">
        <v>92</v>
      </c>
      <c r="D12026" s="299" t="s">
        <v>58</v>
      </c>
      <c r="E12026" s="302">
        <v>12.315789473684212</v>
      </c>
      <c r="F12026" s="299" t="s">
        <v>77</v>
      </c>
    </row>
    <row r="12027" spans="1:6" x14ac:dyDescent="0.3">
      <c r="A12027" s="299" t="s">
        <v>496</v>
      </c>
      <c r="B12027" s="300">
        <v>47</v>
      </c>
      <c r="C12027" s="299" t="s">
        <v>92</v>
      </c>
      <c r="D12027" s="299" t="s">
        <v>59</v>
      </c>
      <c r="E12027" s="302">
        <v>33</v>
      </c>
      <c r="F12027" s="299" t="s">
        <v>187</v>
      </c>
    </row>
    <row r="12028" spans="1:6" x14ac:dyDescent="0.3">
      <c r="A12028" s="299" t="s">
        <v>496</v>
      </c>
      <c r="B12028" s="300">
        <v>47</v>
      </c>
      <c r="C12028" s="299" t="s">
        <v>92</v>
      </c>
      <c r="D12028" s="299" t="s">
        <v>59</v>
      </c>
      <c r="E12028" s="302">
        <v>147.52631578947367</v>
      </c>
      <c r="F12028" s="299" t="s">
        <v>77</v>
      </c>
    </row>
    <row r="12029" spans="1:6" x14ac:dyDescent="0.3">
      <c r="A12029" s="299" t="s">
        <v>496</v>
      </c>
      <c r="B12029" s="300">
        <v>47</v>
      </c>
      <c r="C12029" s="299" t="s">
        <v>92</v>
      </c>
      <c r="D12029" s="299" t="s">
        <v>60</v>
      </c>
      <c r="E12029" s="302">
        <v>21.842105263157904</v>
      </c>
      <c r="F12029" s="299" t="s">
        <v>187</v>
      </c>
    </row>
    <row r="12030" spans="1:6" x14ac:dyDescent="0.3">
      <c r="A12030" s="299" t="s">
        <v>496</v>
      </c>
      <c r="B12030" s="300">
        <v>47</v>
      </c>
      <c r="C12030" s="299" t="s">
        <v>92</v>
      </c>
      <c r="D12030" s="299" t="s">
        <v>60</v>
      </c>
      <c r="E12030" s="302">
        <v>394.94736842105272</v>
      </c>
      <c r="F12030" s="299" t="s">
        <v>77</v>
      </c>
    </row>
    <row r="12031" spans="1:6" x14ac:dyDescent="0.3">
      <c r="A12031" s="299" t="s">
        <v>496</v>
      </c>
      <c r="B12031" s="300">
        <v>47</v>
      </c>
      <c r="C12031" s="299" t="s">
        <v>92</v>
      </c>
      <c r="D12031" s="299" t="s">
        <v>61</v>
      </c>
      <c r="E12031" s="302">
        <v>36.315789473684205</v>
      </c>
      <c r="F12031" s="299" t="s">
        <v>77</v>
      </c>
    </row>
    <row r="12032" spans="1:6" x14ac:dyDescent="0.3">
      <c r="A12032" s="299" t="s">
        <v>496</v>
      </c>
      <c r="B12032" s="300">
        <v>47</v>
      </c>
      <c r="C12032" s="299" t="s">
        <v>92</v>
      </c>
      <c r="D12032" s="299" t="s">
        <v>62</v>
      </c>
      <c r="E12032" s="302">
        <v>40.789473684210549</v>
      </c>
      <c r="F12032" s="299" t="s">
        <v>187</v>
      </c>
    </row>
    <row r="12033" spans="1:6" x14ac:dyDescent="0.3">
      <c r="A12033" s="299" t="s">
        <v>496</v>
      </c>
      <c r="B12033" s="300">
        <v>47</v>
      </c>
      <c r="C12033" s="299" t="s">
        <v>92</v>
      </c>
      <c r="D12033" s="299" t="s">
        <v>62</v>
      </c>
      <c r="E12033" s="302">
        <v>200.78947368421046</v>
      </c>
      <c r="F12033" s="299" t="s">
        <v>77</v>
      </c>
    </row>
    <row r="12034" spans="1:6" x14ac:dyDescent="0.3">
      <c r="A12034" s="299" t="s">
        <v>496</v>
      </c>
      <c r="B12034" s="300">
        <v>47</v>
      </c>
      <c r="C12034" s="299" t="s">
        <v>92</v>
      </c>
      <c r="D12034" s="299" t="s">
        <v>63</v>
      </c>
      <c r="E12034" s="302">
        <v>12.000000000000002</v>
      </c>
      <c r="F12034" s="299" t="s">
        <v>187</v>
      </c>
    </row>
    <row r="12035" spans="1:6" x14ac:dyDescent="0.3">
      <c r="A12035" s="299" t="s">
        <v>496</v>
      </c>
      <c r="B12035" s="300">
        <v>47</v>
      </c>
      <c r="C12035" s="299" t="s">
        <v>92</v>
      </c>
      <c r="D12035" s="299" t="s">
        <v>63</v>
      </c>
      <c r="E12035" s="302">
        <v>345.84210526315746</v>
      </c>
      <c r="F12035" s="299" t="s">
        <v>77</v>
      </c>
    </row>
    <row r="12036" spans="1:6" x14ac:dyDescent="0.3">
      <c r="A12036" s="299" t="s">
        <v>496</v>
      </c>
      <c r="B12036" s="300">
        <v>47</v>
      </c>
      <c r="C12036" s="299" t="s">
        <v>92</v>
      </c>
      <c r="D12036" s="299" t="s">
        <v>64</v>
      </c>
      <c r="E12036" s="302">
        <v>4.8947368421052637</v>
      </c>
      <c r="F12036" s="299" t="s">
        <v>187</v>
      </c>
    </row>
    <row r="12037" spans="1:6" x14ac:dyDescent="0.3">
      <c r="A12037" s="299" t="s">
        <v>496</v>
      </c>
      <c r="B12037" s="300">
        <v>47</v>
      </c>
      <c r="C12037" s="299" t="s">
        <v>92</v>
      </c>
      <c r="D12037" s="299" t="s">
        <v>64</v>
      </c>
      <c r="E12037" s="302">
        <v>82.736842105263136</v>
      </c>
      <c r="F12037" s="299" t="s">
        <v>77</v>
      </c>
    </row>
    <row r="12038" spans="1:6" x14ac:dyDescent="0.3">
      <c r="A12038" s="299" t="s">
        <v>496</v>
      </c>
      <c r="B12038" s="300">
        <v>47</v>
      </c>
      <c r="C12038" s="299" t="s">
        <v>92</v>
      </c>
      <c r="D12038" s="299" t="s">
        <v>65</v>
      </c>
      <c r="E12038" s="302">
        <v>42.894736842105267</v>
      </c>
      <c r="F12038" s="299" t="s">
        <v>187</v>
      </c>
    </row>
    <row r="12039" spans="1:6" x14ac:dyDescent="0.3">
      <c r="A12039" s="299" t="s">
        <v>496</v>
      </c>
      <c r="B12039" s="300">
        <v>47</v>
      </c>
      <c r="C12039" s="299" t="s">
        <v>92</v>
      </c>
      <c r="D12039" s="299" t="s">
        <v>65</v>
      </c>
      <c r="E12039" s="302">
        <v>58.631578947368446</v>
      </c>
      <c r="F12039" s="299" t="s">
        <v>77</v>
      </c>
    </row>
    <row r="12040" spans="1:6" x14ac:dyDescent="0.3">
      <c r="A12040" s="299" t="s">
        <v>496</v>
      </c>
      <c r="B12040" s="300">
        <v>47</v>
      </c>
      <c r="C12040" s="299" t="s">
        <v>92</v>
      </c>
      <c r="D12040" s="299" t="s">
        <v>67</v>
      </c>
      <c r="E12040" s="302">
        <v>3.9999999999999982</v>
      </c>
      <c r="F12040" s="299" t="s">
        <v>77</v>
      </c>
    </row>
    <row r="12041" spans="1:6" x14ac:dyDescent="0.3">
      <c r="A12041" s="299" t="s">
        <v>496</v>
      </c>
      <c r="B12041" s="300">
        <v>48</v>
      </c>
      <c r="C12041" s="299" t="s">
        <v>91</v>
      </c>
      <c r="D12041" s="299" t="s">
        <v>47</v>
      </c>
      <c r="E12041" s="302">
        <v>30.526315789473681</v>
      </c>
      <c r="F12041" s="299" t="s">
        <v>187</v>
      </c>
    </row>
    <row r="12042" spans="1:6" x14ac:dyDescent="0.3">
      <c r="A12042" s="299" t="s">
        <v>496</v>
      </c>
      <c r="B12042" s="300">
        <v>48</v>
      </c>
      <c r="C12042" s="299" t="s">
        <v>91</v>
      </c>
      <c r="D12042" s="299" t="s">
        <v>47</v>
      </c>
      <c r="E12042" s="302">
        <v>210.15789473684211</v>
      </c>
      <c r="F12042" s="299" t="s">
        <v>80</v>
      </c>
    </row>
    <row r="12043" spans="1:6" x14ac:dyDescent="0.3">
      <c r="A12043" s="299" t="s">
        <v>496</v>
      </c>
      <c r="B12043" s="300">
        <v>48</v>
      </c>
      <c r="C12043" s="299" t="s">
        <v>91</v>
      </c>
      <c r="D12043" s="299" t="s">
        <v>47</v>
      </c>
      <c r="E12043" s="302">
        <v>12.000000000000002</v>
      </c>
      <c r="F12043" s="299" t="s">
        <v>188</v>
      </c>
    </row>
    <row r="12044" spans="1:6" x14ac:dyDescent="0.3">
      <c r="A12044" s="299" t="s">
        <v>496</v>
      </c>
      <c r="B12044" s="300">
        <v>48</v>
      </c>
      <c r="C12044" s="299" t="s">
        <v>91</v>
      </c>
      <c r="D12044" s="299" t="s">
        <v>47</v>
      </c>
      <c r="E12044" s="302">
        <v>186.15789473684205</v>
      </c>
      <c r="F12044" s="299" t="s">
        <v>77</v>
      </c>
    </row>
    <row r="12045" spans="1:6" x14ac:dyDescent="0.3">
      <c r="A12045" s="299" t="s">
        <v>496</v>
      </c>
      <c r="B12045" s="300">
        <v>48</v>
      </c>
      <c r="C12045" s="299" t="s">
        <v>91</v>
      </c>
      <c r="D12045" s="299" t="s">
        <v>48</v>
      </c>
      <c r="E12045" s="302">
        <v>9</v>
      </c>
      <c r="F12045" s="299" t="s">
        <v>77</v>
      </c>
    </row>
    <row r="12046" spans="1:6" x14ac:dyDescent="0.3">
      <c r="A12046" s="299" t="s">
        <v>496</v>
      </c>
      <c r="B12046" s="300">
        <v>48</v>
      </c>
      <c r="C12046" s="299" t="s">
        <v>91</v>
      </c>
      <c r="D12046" s="299" t="s">
        <v>49</v>
      </c>
      <c r="E12046" s="302">
        <v>119.84210526315786</v>
      </c>
      <c r="F12046" s="299" t="s">
        <v>187</v>
      </c>
    </row>
    <row r="12047" spans="1:6" x14ac:dyDescent="0.3">
      <c r="A12047" s="299" t="s">
        <v>496</v>
      </c>
      <c r="B12047" s="300">
        <v>48</v>
      </c>
      <c r="C12047" s="299" t="s">
        <v>91</v>
      </c>
      <c r="D12047" s="299" t="s">
        <v>49</v>
      </c>
      <c r="E12047" s="302">
        <v>0.99999999999999956</v>
      </c>
      <c r="F12047" s="299" t="s">
        <v>188</v>
      </c>
    </row>
    <row r="12048" spans="1:6" x14ac:dyDescent="0.3">
      <c r="A12048" s="299" t="s">
        <v>496</v>
      </c>
      <c r="B12048" s="300">
        <v>48</v>
      </c>
      <c r="C12048" s="299" t="s">
        <v>91</v>
      </c>
      <c r="D12048" s="299" t="s">
        <v>49</v>
      </c>
      <c r="E12048" s="302">
        <v>2499.5789473684213</v>
      </c>
      <c r="F12048" s="299" t="s">
        <v>77</v>
      </c>
    </row>
    <row r="12049" spans="1:6" x14ac:dyDescent="0.3">
      <c r="A12049" s="299" t="s">
        <v>496</v>
      </c>
      <c r="B12049" s="300">
        <v>48</v>
      </c>
      <c r="C12049" s="299" t="s">
        <v>91</v>
      </c>
      <c r="D12049" s="299" t="s">
        <v>50</v>
      </c>
      <c r="E12049" s="302">
        <v>3.9999999999999982</v>
      </c>
      <c r="F12049" s="299" t="s">
        <v>187</v>
      </c>
    </row>
    <row r="12050" spans="1:6" x14ac:dyDescent="0.3">
      <c r="A12050" s="299" t="s">
        <v>496</v>
      </c>
      <c r="B12050" s="300">
        <v>48</v>
      </c>
      <c r="C12050" s="299" t="s">
        <v>91</v>
      </c>
      <c r="D12050" s="299" t="s">
        <v>50</v>
      </c>
      <c r="E12050" s="302">
        <v>17.526315789473685</v>
      </c>
      <c r="F12050" s="299" t="s">
        <v>77</v>
      </c>
    </row>
    <row r="12051" spans="1:6" x14ac:dyDescent="0.3">
      <c r="A12051" s="299" t="s">
        <v>496</v>
      </c>
      <c r="B12051" s="300">
        <v>48</v>
      </c>
      <c r="C12051" s="299" t="s">
        <v>91</v>
      </c>
      <c r="D12051" s="299" t="s">
        <v>51</v>
      </c>
      <c r="E12051" s="302">
        <v>3.0000000000000004</v>
      </c>
      <c r="F12051" s="299" t="s">
        <v>187</v>
      </c>
    </row>
    <row r="12052" spans="1:6" x14ac:dyDescent="0.3">
      <c r="A12052" s="299" t="s">
        <v>496</v>
      </c>
      <c r="B12052" s="300">
        <v>48</v>
      </c>
      <c r="C12052" s="299" t="s">
        <v>91</v>
      </c>
      <c r="D12052" s="299" t="s">
        <v>51</v>
      </c>
      <c r="E12052" s="302">
        <v>64.68421052631578</v>
      </c>
      <c r="F12052" s="299" t="s">
        <v>77</v>
      </c>
    </row>
    <row r="12053" spans="1:6" x14ac:dyDescent="0.3">
      <c r="A12053" s="299" t="s">
        <v>496</v>
      </c>
      <c r="B12053" s="300">
        <v>48</v>
      </c>
      <c r="C12053" s="299" t="s">
        <v>91</v>
      </c>
      <c r="D12053" s="299" t="s">
        <v>52</v>
      </c>
      <c r="E12053" s="302">
        <v>1145.1052631578946</v>
      </c>
      <c r="F12053" s="299" t="s">
        <v>187</v>
      </c>
    </row>
    <row r="12054" spans="1:6" x14ac:dyDescent="0.3">
      <c r="A12054" s="299" t="s">
        <v>496</v>
      </c>
      <c r="B12054" s="300">
        <v>48</v>
      </c>
      <c r="C12054" s="299" t="s">
        <v>91</v>
      </c>
      <c r="D12054" s="299" t="s">
        <v>52</v>
      </c>
      <c r="E12054" s="302">
        <v>0.99999999999999956</v>
      </c>
      <c r="F12054" s="299" t="s">
        <v>80</v>
      </c>
    </row>
    <row r="12055" spans="1:6" x14ac:dyDescent="0.3">
      <c r="A12055" s="299" t="s">
        <v>496</v>
      </c>
      <c r="B12055" s="300">
        <v>48</v>
      </c>
      <c r="C12055" s="299" t="s">
        <v>91</v>
      </c>
      <c r="D12055" s="299" t="s">
        <v>52</v>
      </c>
      <c r="E12055" s="302">
        <v>2885.7368421052633</v>
      </c>
      <c r="F12055" s="299" t="s">
        <v>77</v>
      </c>
    </row>
    <row r="12056" spans="1:6" x14ac:dyDescent="0.3">
      <c r="A12056" s="299" t="s">
        <v>496</v>
      </c>
      <c r="B12056" s="300">
        <v>48</v>
      </c>
      <c r="C12056" s="299" t="s">
        <v>91</v>
      </c>
      <c r="D12056" s="299" t="s">
        <v>53</v>
      </c>
      <c r="E12056" s="302">
        <v>1716.4210526315787</v>
      </c>
      <c r="F12056" s="299" t="s">
        <v>187</v>
      </c>
    </row>
    <row r="12057" spans="1:6" x14ac:dyDescent="0.3">
      <c r="A12057" s="299" t="s">
        <v>496</v>
      </c>
      <c r="B12057" s="300">
        <v>48</v>
      </c>
      <c r="C12057" s="299" t="s">
        <v>91</v>
      </c>
      <c r="D12057" s="299" t="s">
        <v>53</v>
      </c>
      <c r="E12057" s="302">
        <v>3802.0526315789475</v>
      </c>
      <c r="F12057" s="299" t="s">
        <v>77</v>
      </c>
    </row>
    <row r="12058" spans="1:6" x14ac:dyDescent="0.3">
      <c r="A12058" s="299" t="s">
        <v>496</v>
      </c>
      <c r="B12058" s="300">
        <v>48</v>
      </c>
      <c r="C12058" s="299" t="s">
        <v>91</v>
      </c>
      <c r="D12058" s="299" t="s">
        <v>54</v>
      </c>
      <c r="E12058" s="302">
        <v>596.26315789473676</v>
      </c>
      <c r="F12058" s="299" t="s">
        <v>187</v>
      </c>
    </row>
    <row r="12059" spans="1:6" x14ac:dyDescent="0.3">
      <c r="A12059" s="299" t="s">
        <v>496</v>
      </c>
      <c r="B12059" s="300">
        <v>48</v>
      </c>
      <c r="C12059" s="299" t="s">
        <v>91</v>
      </c>
      <c r="D12059" s="299" t="s">
        <v>54</v>
      </c>
      <c r="E12059" s="302">
        <v>34.473684210526322</v>
      </c>
      <c r="F12059" s="299" t="s">
        <v>80</v>
      </c>
    </row>
    <row r="12060" spans="1:6" x14ac:dyDescent="0.3">
      <c r="A12060" s="299" t="s">
        <v>496</v>
      </c>
      <c r="B12060" s="300">
        <v>48</v>
      </c>
      <c r="C12060" s="299" t="s">
        <v>91</v>
      </c>
      <c r="D12060" s="299" t="s">
        <v>54</v>
      </c>
      <c r="E12060" s="302">
        <v>804.47368421052624</v>
      </c>
      <c r="F12060" s="299" t="s">
        <v>77</v>
      </c>
    </row>
    <row r="12061" spans="1:6" x14ac:dyDescent="0.3">
      <c r="A12061" s="299" t="s">
        <v>496</v>
      </c>
      <c r="B12061" s="300">
        <v>48</v>
      </c>
      <c r="C12061" s="299" t="s">
        <v>91</v>
      </c>
      <c r="D12061" s="299" t="s">
        <v>55</v>
      </c>
      <c r="E12061" s="302">
        <v>898.6315789473681</v>
      </c>
      <c r="F12061" s="299" t="s">
        <v>187</v>
      </c>
    </row>
    <row r="12062" spans="1:6" x14ac:dyDescent="0.3">
      <c r="A12062" s="299" t="s">
        <v>496</v>
      </c>
      <c r="B12062" s="300">
        <v>48</v>
      </c>
      <c r="C12062" s="299" t="s">
        <v>91</v>
      </c>
      <c r="D12062" s="299" t="s">
        <v>55</v>
      </c>
      <c r="E12062" s="302">
        <v>5780.78947368421</v>
      </c>
      <c r="F12062" s="299" t="s">
        <v>77</v>
      </c>
    </row>
    <row r="12063" spans="1:6" x14ac:dyDescent="0.3">
      <c r="A12063" s="299" t="s">
        <v>496</v>
      </c>
      <c r="B12063" s="300">
        <v>48</v>
      </c>
      <c r="C12063" s="299" t="s">
        <v>91</v>
      </c>
      <c r="D12063" s="299" t="s">
        <v>56</v>
      </c>
      <c r="E12063" s="302">
        <v>75.684210526315795</v>
      </c>
      <c r="F12063" s="299" t="s">
        <v>187</v>
      </c>
    </row>
    <row r="12064" spans="1:6" x14ac:dyDescent="0.3">
      <c r="A12064" s="299" t="s">
        <v>496</v>
      </c>
      <c r="B12064" s="300">
        <v>48</v>
      </c>
      <c r="C12064" s="299" t="s">
        <v>91</v>
      </c>
      <c r="D12064" s="299" t="s">
        <v>56</v>
      </c>
      <c r="E12064" s="302">
        <v>335.63157894736838</v>
      </c>
      <c r="F12064" s="299" t="s">
        <v>77</v>
      </c>
    </row>
    <row r="12065" spans="1:6" x14ac:dyDescent="0.3">
      <c r="A12065" s="299" t="s">
        <v>496</v>
      </c>
      <c r="B12065" s="300">
        <v>48</v>
      </c>
      <c r="C12065" s="299" t="s">
        <v>91</v>
      </c>
      <c r="D12065" s="299" t="s">
        <v>57</v>
      </c>
      <c r="E12065" s="302">
        <v>21.157894736842103</v>
      </c>
      <c r="F12065" s="299" t="s">
        <v>187</v>
      </c>
    </row>
    <row r="12066" spans="1:6" x14ac:dyDescent="0.3">
      <c r="A12066" s="299" t="s">
        <v>496</v>
      </c>
      <c r="B12066" s="300">
        <v>48</v>
      </c>
      <c r="C12066" s="299" t="s">
        <v>91</v>
      </c>
      <c r="D12066" s="299" t="s">
        <v>57</v>
      </c>
      <c r="E12066" s="302">
        <v>69.263157894736835</v>
      </c>
      <c r="F12066" s="299" t="s">
        <v>77</v>
      </c>
    </row>
    <row r="12067" spans="1:6" x14ac:dyDescent="0.3">
      <c r="A12067" s="299" t="s">
        <v>496</v>
      </c>
      <c r="B12067" s="300">
        <v>48</v>
      </c>
      <c r="C12067" s="299" t="s">
        <v>91</v>
      </c>
      <c r="D12067" s="299" t="s">
        <v>58</v>
      </c>
      <c r="E12067" s="302">
        <v>10.947368421052635</v>
      </c>
      <c r="F12067" s="299" t="s">
        <v>187</v>
      </c>
    </row>
    <row r="12068" spans="1:6" x14ac:dyDescent="0.3">
      <c r="A12068" s="299" t="s">
        <v>496</v>
      </c>
      <c r="B12068" s="300">
        <v>48</v>
      </c>
      <c r="C12068" s="299" t="s">
        <v>91</v>
      </c>
      <c r="D12068" s="299" t="s">
        <v>58</v>
      </c>
      <c r="E12068" s="302">
        <v>63.842105263157876</v>
      </c>
      <c r="F12068" s="299" t="s">
        <v>77</v>
      </c>
    </row>
    <row r="12069" spans="1:6" x14ac:dyDescent="0.3">
      <c r="A12069" s="299" t="s">
        <v>496</v>
      </c>
      <c r="B12069" s="300">
        <v>48</v>
      </c>
      <c r="C12069" s="299" t="s">
        <v>91</v>
      </c>
      <c r="D12069" s="299" t="s">
        <v>59</v>
      </c>
      <c r="E12069" s="302">
        <v>103.15789473684208</v>
      </c>
      <c r="F12069" s="299" t="s">
        <v>187</v>
      </c>
    </row>
    <row r="12070" spans="1:6" x14ac:dyDescent="0.3">
      <c r="A12070" s="299" t="s">
        <v>496</v>
      </c>
      <c r="B12070" s="300">
        <v>48</v>
      </c>
      <c r="C12070" s="299" t="s">
        <v>91</v>
      </c>
      <c r="D12070" s="299" t="s">
        <v>59</v>
      </c>
      <c r="E12070" s="302">
        <v>814.84210526315803</v>
      </c>
      <c r="F12070" s="299" t="s">
        <v>77</v>
      </c>
    </row>
    <row r="12071" spans="1:6" x14ac:dyDescent="0.3">
      <c r="A12071" s="299" t="s">
        <v>496</v>
      </c>
      <c r="B12071" s="300">
        <v>48</v>
      </c>
      <c r="C12071" s="299" t="s">
        <v>91</v>
      </c>
      <c r="D12071" s="299" t="s">
        <v>60</v>
      </c>
      <c r="E12071" s="302">
        <v>124.15789473684211</v>
      </c>
      <c r="F12071" s="299" t="s">
        <v>187</v>
      </c>
    </row>
    <row r="12072" spans="1:6" x14ac:dyDescent="0.3">
      <c r="A12072" s="299" t="s">
        <v>496</v>
      </c>
      <c r="B12072" s="300">
        <v>48</v>
      </c>
      <c r="C12072" s="299" t="s">
        <v>91</v>
      </c>
      <c r="D12072" s="299" t="s">
        <v>60</v>
      </c>
      <c r="E12072" s="302">
        <v>0.26315789473684209</v>
      </c>
      <c r="F12072" s="299" t="s">
        <v>80</v>
      </c>
    </row>
    <row r="12073" spans="1:6" x14ac:dyDescent="0.3">
      <c r="A12073" s="299" t="s">
        <v>496</v>
      </c>
      <c r="B12073" s="300">
        <v>48</v>
      </c>
      <c r="C12073" s="299" t="s">
        <v>91</v>
      </c>
      <c r="D12073" s="299" t="s">
        <v>60</v>
      </c>
      <c r="E12073" s="302">
        <v>2410.6315789473683</v>
      </c>
      <c r="F12073" s="299" t="s">
        <v>77</v>
      </c>
    </row>
    <row r="12074" spans="1:6" x14ac:dyDescent="0.3">
      <c r="A12074" s="299" t="s">
        <v>496</v>
      </c>
      <c r="B12074" s="300">
        <v>48</v>
      </c>
      <c r="C12074" s="299" t="s">
        <v>91</v>
      </c>
      <c r="D12074" s="299" t="s">
        <v>61</v>
      </c>
      <c r="E12074" s="302">
        <v>0.99999999999999956</v>
      </c>
      <c r="F12074" s="299" t="s">
        <v>187</v>
      </c>
    </row>
    <row r="12075" spans="1:6" x14ac:dyDescent="0.3">
      <c r="A12075" s="299" t="s">
        <v>496</v>
      </c>
      <c r="B12075" s="300">
        <v>48</v>
      </c>
      <c r="C12075" s="299" t="s">
        <v>91</v>
      </c>
      <c r="D12075" s="299" t="s">
        <v>61</v>
      </c>
      <c r="E12075" s="302">
        <v>93.947368421052616</v>
      </c>
      <c r="F12075" s="299" t="s">
        <v>77</v>
      </c>
    </row>
    <row r="12076" spans="1:6" x14ac:dyDescent="0.3">
      <c r="A12076" s="299" t="s">
        <v>496</v>
      </c>
      <c r="B12076" s="300">
        <v>48</v>
      </c>
      <c r="C12076" s="299" t="s">
        <v>91</v>
      </c>
      <c r="D12076" s="299" t="s">
        <v>62</v>
      </c>
      <c r="E12076" s="302">
        <v>141.89473684210526</v>
      </c>
      <c r="F12076" s="299" t="s">
        <v>187</v>
      </c>
    </row>
    <row r="12077" spans="1:6" x14ac:dyDescent="0.3">
      <c r="A12077" s="299" t="s">
        <v>496</v>
      </c>
      <c r="B12077" s="300">
        <v>48</v>
      </c>
      <c r="C12077" s="299" t="s">
        <v>91</v>
      </c>
      <c r="D12077" s="299" t="s">
        <v>62</v>
      </c>
      <c r="E12077" s="302">
        <v>693.47368421052647</v>
      </c>
      <c r="F12077" s="299" t="s">
        <v>77</v>
      </c>
    </row>
    <row r="12078" spans="1:6" x14ac:dyDescent="0.3">
      <c r="A12078" s="299" t="s">
        <v>496</v>
      </c>
      <c r="B12078" s="300">
        <v>48</v>
      </c>
      <c r="C12078" s="299" t="s">
        <v>91</v>
      </c>
      <c r="D12078" s="299" t="s">
        <v>63</v>
      </c>
      <c r="E12078" s="302">
        <v>48.736842105263165</v>
      </c>
      <c r="F12078" s="299" t="s">
        <v>187</v>
      </c>
    </row>
    <row r="12079" spans="1:6" x14ac:dyDescent="0.3">
      <c r="A12079" s="299" t="s">
        <v>496</v>
      </c>
      <c r="B12079" s="300">
        <v>48</v>
      </c>
      <c r="C12079" s="299" t="s">
        <v>91</v>
      </c>
      <c r="D12079" s="299" t="s">
        <v>63</v>
      </c>
      <c r="E12079" s="302">
        <v>1457.7894736842106</v>
      </c>
      <c r="F12079" s="299" t="s">
        <v>77</v>
      </c>
    </row>
    <row r="12080" spans="1:6" x14ac:dyDescent="0.3">
      <c r="A12080" s="299" t="s">
        <v>496</v>
      </c>
      <c r="B12080" s="300">
        <v>48</v>
      </c>
      <c r="C12080" s="299" t="s">
        <v>91</v>
      </c>
      <c r="D12080" s="299" t="s">
        <v>64</v>
      </c>
      <c r="E12080" s="302">
        <v>29.631578947368418</v>
      </c>
      <c r="F12080" s="299" t="s">
        <v>187</v>
      </c>
    </row>
    <row r="12081" spans="1:6" x14ac:dyDescent="0.3">
      <c r="A12081" s="299" t="s">
        <v>496</v>
      </c>
      <c r="B12081" s="300">
        <v>48</v>
      </c>
      <c r="C12081" s="299" t="s">
        <v>91</v>
      </c>
      <c r="D12081" s="299" t="s">
        <v>64</v>
      </c>
      <c r="E12081" s="302">
        <v>378.84210526315792</v>
      </c>
      <c r="F12081" s="299" t="s">
        <v>77</v>
      </c>
    </row>
    <row r="12082" spans="1:6" x14ac:dyDescent="0.3">
      <c r="A12082" s="299" t="s">
        <v>496</v>
      </c>
      <c r="B12082" s="300">
        <v>48</v>
      </c>
      <c r="C12082" s="299" t="s">
        <v>91</v>
      </c>
      <c r="D12082" s="299" t="s">
        <v>65</v>
      </c>
      <c r="E12082" s="302">
        <v>524.9473684210526</v>
      </c>
      <c r="F12082" s="299" t="s">
        <v>187</v>
      </c>
    </row>
    <row r="12083" spans="1:6" x14ac:dyDescent="0.3">
      <c r="A12083" s="299" t="s">
        <v>496</v>
      </c>
      <c r="B12083" s="300">
        <v>48</v>
      </c>
      <c r="C12083" s="299" t="s">
        <v>91</v>
      </c>
      <c r="D12083" s="299" t="s">
        <v>65</v>
      </c>
      <c r="E12083" s="302">
        <v>717.47368421052636</v>
      </c>
      <c r="F12083" s="299" t="s">
        <v>77</v>
      </c>
    </row>
    <row r="12084" spans="1:6" x14ac:dyDescent="0.3">
      <c r="A12084" s="299" t="s">
        <v>496</v>
      </c>
      <c r="B12084" s="300">
        <v>48</v>
      </c>
      <c r="C12084" s="299" t="s">
        <v>91</v>
      </c>
      <c r="D12084" s="299" t="s">
        <v>67</v>
      </c>
      <c r="E12084" s="302">
        <v>26.84210526315789</v>
      </c>
      <c r="F12084" s="299" t="s">
        <v>77</v>
      </c>
    </row>
    <row r="12085" spans="1:6" x14ac:dyDescent="0.3">
      <c r="A12085" s="299" t="s">
        <v>496</v>
      </c>
      <c r="B12085" s="300">
        <v>48</v>
      </c>
      <c r="C12085" s="299" t="s">
        <v>91</v>
      </c>
      <c r="D12085" s="299" t="s">
        <v>66</v>
      </c>
      <c r="E12085" s="302">
        <v>3.0000000000000004</v>
      </c>
      <c r="F12085" s="299" t="s">
        <v>77</v>
      </c>
    </row>
    <row r="12086" spans="1:6" x14ac:dyDescent="0.3">
      <c r="A12086" s="299" t="s">
        <v>496</v>
      </c>
      <c r="B12086" s="300">
        <v>48</v>
      </c>
      <c r="C12086" s="299" t="s">
        <v>92</v>
      </c>
      <c r="D12086" s="299" t="s">
        <v>47</v>
      </c>
      <c r="E12086" s="302">
        <v>54.894736842105246</v>
      </c>
      <c r="F12086" s="299" t="s">
        <v>187</v>
      </c>
    </row>
    <row r="12087" spans="1:6" x14ac:dyDescent="0.3">
      <c r="A12087" s="299" t="s">
        <v>496</v>
      </c>
      <c r="B12087" s="300">
        <v>48</v>
      </c>
      <c r="C12087" s="299" t="s">
        <v>92</v>
      </c>
      <c r="D12087" s="299" t="s">
        <v>47</v>
      </c>
      <c r="E12087" s="302">
        <v>30.578947368421051</v>
      </c>
      <c r="F12087" s="299" t="s">
        <v>80</v>
      </c>
    </row>
    <row r="12088" spans="1:6" x14ac:dyDescent="0.3">
      <c r="A12088" s="299" t="s">
        <v>496</v>
      </c>
      <c r="B12088" s="300">
        <v>48</v>
      </c>
      <c r="C12088" s="299" t="s">
        <v>92</v>
      </c>
      <c r="D12088" s="299" t="s">
        <v>47</v>
      </c>
      <c r="E12088" s="302">
        <v>6.0000000000000009</v>
      </c>
      <c r="F12088" s="299" t="s">
        <v>188</v>
      </c>
    </row>
    <row r="12089" spans="1:6" x14ac:dyDescent="0.3">
      <c r="A12089" s="299" t="s">
        <v>496</v>
      </c>
      <c r="B12089" s="300">
        <v>48</v>
      </c>
      <c r="C12089" s="299" t="s">
        <v>92</v>
      </c>
      <c r="D12089" s="299" t="s">
        <v>47</v>
      </c>
      <c r="E12089" s="302">
        <v>116.42105263157899</v>
      </c>
      <c r="F12089" s="299" t="s">
        <v>77</v>
      </c>
    </row>
    <row r="12090" spans="1:6" x14ac:dyDescent="0.3">
      <c r="A12090" s="299" t="s">
        <v>496</v>
      </c>
      <c r="B12090" s="300">
        <v>48</v>
      </c>
      <c r="C12090" s="299" t="s">
        <v>92</v>
      </c>
      <c r="D12090" s="299" t="s">
        <v>48</v>
      </c>
      <c r="E12090" s="302">
        <v>0.99999999999999956</v>
      </c>
      <c r="F12090" s="299" t="s">
        <v>77</v>
      </c>
    </row>
    <row r="12091" spans="1:6" x14ac:dyDescent="0.3">
      <c r="A12091" s="299" t="s">
        <v>496</v>
      </c>
      <c r="B12091" s="300">
        <v>48</v>
      </c>
      <c r="C12091" s="299" t="s">
        <v>92</v>
      </c>
      <c r="D12091" s="299" t="s">
        <v>49</v>
      </c>
      <c r="E12091" s="302">
        <v>86</v>
      </c>
      <c r="F12091" s="299" t="s">
        <v>187</v>
      </c>
    </row>
    <row r="12092" spans="1:6" x14ac:dyDescent="0.3">
      <c r="A12092" s="299" t="s">
        <v>496</v>
      </c>
      <c r="B12092" s="300">
        <v>48</v>
      </c>
      <c r="C12092" s="299" t="s">
        <v>92</v>
      </c>
      <c r="D12092" s="299" t="s">
        <v>49</v>
      </c>
      <c r="E12092" s="302">
        <v>0.21052631578947367</v>
      </c>
      <c r="F12092" s="299" t="s">
        <v>80</v>
      </c>
    </row>
    <row r="12093" spans="1:6" x14ac:dyDescent="0.3">
      <c r="A12093" s="299" t="s">
        <v>496</v>
      </c>
      <c r="B12093" s="300">
        <v>48</v>
      </c>
      <c r="C12093" s="299" t="s">
        <v>92</v>
      </c>
      <c r="D12093" s="299" t="s">
        <v>49</v>
      </c>
      <c r="E12093" s="302">
        <v>964.73684210526312</v>
      </c>
      <c r="F12093" s="299" t="s">
        <v>77</v>
      </c>
    </row>
    <row r="12094" spans="1:6" x14ac:dyDescent="0.3">
      <c r="A12094" s="299" t="s">
        <v>496</v>
      </c>
      <c r="B12094" s="300">
        <v>48</v>
      </c>
      <c r="C12094" s="299" t="s">
        <v>92</v>
      </c>
      <c r="D12094" s="299" t="s">
        <v>50</v>
      </c>
      <c r="E12094" s="302">
        <v>7.9999999999999964</v>
      </c>
      <c r="F12094" s="299" t="s">
        <v>77</v>
      </c>
    </row>
    <row r="12095" spans="1:6" x14ac:dyDescent="0.3">
      <c r="A12095" s="299" t="s">
        <v>496</v>
      </c>
      <c r="B12095" s="300">
        <v>48</v>
      </c>
      <c r="C12095" s="299" t="s">
        <v>92</v>
      </c>
      <c r="D12095" s="299" t="s">
        <v>51</v>
      </c>
      <c r="E12095" s="302">
        <v>1.9999999999999991</v>
      </c>
      <c r="F12095" s="299" t="s">
        <v>187</v>
      </c>
    </row>
    <row r="12096" spans="1:6" x14ac:dyDescent="0.3">
      <c r="A12096" s="299" t="s">
        <v>496</v>
      </c>
      <c r="B12096" s="300">
        <v>48</v>
      </c>
      <c r="C12096" s="299" t="s">
        <v>92</v>
      </c>
      <c r="D12096" s="299" t="s">
        <v>51</v>
      </c>
      <c r="E12096" s="302">
        <v>33.052631578947363</v>
      </c>
      <c r="F12096" s="299" t="s">
        <v>77</v>
      </c>
    </row>
    <row r="12097" spans="1:6" x14ac:dyDescent="0.3">
      <c r="A12097" s="299" t="s">
        <v>496</v>
      </c>
      <c r="B12097" s="300">
        <v>48</v>
      </c>
      <c r="C12097" s="299" t="s">
        <v>92</v>
      </c>
      <c r="D12097" s="299" t="s">
        <v>52</v>
      </c>
      <c r="E12097" s="302">
        <v>1081.2105263157894</v>
      </c>
      <c r="F12097" s="299" t="s">
        <v>187</v>
      </c>
    </row>
    <row r="12098" spans="1:6" x14ac:dyDescent="0.3">
      <c r="A12098" s="299" t="s">
        <v>496</v>
      </c>
      <c r="B12098" s="300">
        <v>48</v>
      </c>
      <c r="C12098" s="299" t="s">
        <v>92</v>
      </c>
      <c r="D12098" s="299" t="s">
        <v>52</v>
      </c>
      <c r="E12098" s="302">
        <v>0.99999999999999956</v>
      </c>
      <c r="F12098" s="299" t="s">
        <v>80</v>
      </c>
    </row>
    <row r="12099" spans="1:6" x14ac:dyDescent="0.3">
      <c r="A12099" s="299" t="s">
        <v>496</v>
      </c>
      <c r="B12099" s="300">
        <v>48</v>
      </c>
      <c r="C12099" s="299" t="s">
        <v>92</v>
      </c>
      <c r="D12099" s="299" t="s">
        <v>52</v>
      </c>
      <c r="E12099" s="302">
        <v>958.68421052631595</v>
      </c>
      <c r="F12099" s="299" t="s">
        <v>77</v>
      </c>
    </row>
    <row r="12100" spans="1:6" x14ac:dyDescent="0.3">
      <c r="A12100" s="299" t="s">
        <v>496</v>
      </c>
      <c r="B12100" s="300">
        <v>48</v>
      </c>
      <c r="C12100" s="299" t="s">
        <v>92</v>
      </c>
      <c r="D12100" s="299" t="s">
        <v>53</v>
      </c>
      <c r="E12100" s="302">
        <v>267.47368421052636</v>
      </c>
      <c r="F12100" s="299" t="s">
        <v>187</v>
      </c>
    </row>
    <row r="12101" spans="1:6" x14ac:dyDescent="0.3">
      <c r="A12101" s="299" t="s">
        <v>496</v>
      </c>
      <c r="B12101" s="300">
        <v>48</v>
      </c>
      <c r="C12101" s="299" t="s">
        <v>92</v>
      </c>
      <c r="D12101" s="299" t="s">
        <v>53</v>
      </c>
      <c r="E12101" s="302">
        <v>683.36842105263156</v>
      </c>
      <c r="F12101" s="299" t="s">
        <v>77</v>
      </c>
    </row>
    <row r="12102" spans="1:6" x14ac:dyDescent="0.3">
      <c r="A12102" s="299" t="s">
        <v>496</v>
      </c>
      <c r="B12102" s="300">
        <v>48</v>
      </c>
      <c r="C12102" s="299" t="s">
        <v>92</v>
      </c>
      <c r="D12102" s="299" t="s">
        <v>54</v>
      </c>
      <c r="E12102" s="302">
        <v>73.473684210526287</v>
      </c>
      <c r="F12102" s="299" t="s">
        <v>187</v>
      </c>
    </row>
    <row r="12103" spans="1:6" x14ac:dyDescent="0.3">
      <c r="A12103" s="299" t="s">
        <v>496</v>
      </c>
      <c r="B12103" s="300">
        <v>48</v>
      </c>
      <c r="C12103" s="299" t="s">
        <v>92</v>
      </c>
      <c r="D12103" s="299" t="s">
        <v>54</v>
      </c>
      <c r="E12103" s="302">
        <v>12.000000000000002</v>
      </c>
      <c r="F12103" s="299" t="s">
        <v>80</v>
      </c>
    </row>
    <row r="12104" spans="1:6" x14ac:dyDescent="0.3">
      <c r="A12104" s="299" t="s">
        <v>496</v>
      </c>
      <c r="B12104" s="300">
        <v>48</v>
      </c>
      <c r="C12104" s="299" t="s">
        <v>92</v>
      </c>
      <c r="D12104" s="299" t="s">
        <v>54</v>
      </c>
      <c r="E12104" s="302">
        <v>319.00000000000006</v>
      </c>
      <c r="F12104" s="299" t="s">
        <v>77</v>
      </c>
    </row>
    <row r="12105" spans="1:6" x14ac:dyDescent="0.3">
      <c r="A12105" s="299" t="s">
        <v>496</v>
      </c>
      <c r="B12105" s="300">
        <v>48</v>
      </c>
      <c r="C12105" s="299" t="s">
        <v>92</v>
      </c>
      <c r="D12105" s="299" t="s">
        <v>55</v>
      </c>
      <c r="E12105" s="302">
        <v>232.3157894736843</v>
      </c>
      <c r="F12105" s="299" t="s">
        <v>187</v>
      </c>
    </row>
    <row r="12106" spans="1:6" x14ac:dyDescent="0.3">
      <c r="A12106" s="299" t="s">
        <v>496</v>
      </c>
      <c r="B12106" s="300">
        <v>48</v>
      </c>
      <c r="C12106" s="299" t="s">
        <v>92</v>
      </c>
      <c r="D12106" s="299" t="s">
        <v>55</v>
      </c>
      <c r="E12106" s="302">
        <v>817</v>
      </c>
      <c r="F12106" s="299" t="s">
        <v>77</v>
      </c>
    </row>
    <row r="12107" spans="1:6" x14ac:dyDescent="0.3">
      <c r="A12107" s="299" t="s">
        <v>496</v>
      </c>
      <c r="B12107" s="300">
        <v>48</v>
      </c>
      <c r="C12107" s="299" t="s">
        <v>92</v>
      </c>
      <c r="D12107" s="299" t="s">
        <v>56</v>
      </c>
      <c r="E12107" s="302">
        <v>43</v>
      </c>
      <c r="F12107" s="299" t="s">
        <v>187</v>
      </c>
    </row>
    <row r="12108" spans="1:6" x14ac:dyDescent="0.3">
      <c r="A12108" s="299" t="s">
        <v>496</v>
      </c>
      <c r="B12108" s="300">
        <v>48</v>
      </c>
      <c r="C12108" s="299" t="s">
        <v>92</v>
      </c>
      <c r="D12108" s="299" t="s">
        <v>56</v>
      </c>
      <c r="E12108" s="302">
        <v>195.00000000000003</v>
      </c>
      <c r="F12108" s="299" t="s">
        <v>77</v>
      </c>
    </row>
    <row r="12109" spans="1:6" x14ac:dyDescent="0.3">
      <c r="A12109" s="299" t="s">
        <v>496</v>
      </c>
      <c r="B12109" s="300">
        <v>48</v>
      </c>
      <c r="C12109" s="299" t="s">
        <v>92</v>
      </c>
      <c r="D12109" s="299" t="s">
        <v>57</v>
      </c>
      <c r="E12109" s="302">
        <v>6.9999999999999973</v>
      </c>
      <c r="F12109" s="299" t="s">
        <v>187</v>
      </c>
    </row>
    <row r="12110" spans="1:6" x14ac:dyDescent="0.3">
      <c r="A12110" s="299" t="s">
        <v>496</v>
      </c>
      <c r="B12110" s="300">
        <v>48</v>
      </c>
      <c r="C12110" s="299" t="s">
        <v>92</v>
      </c>
      <c r="D12110" s="299" t="s">
        <v>57</v>
      </c>
      <c r="E12110" s="302">
        <v>40.315789473684198</v>
      </c>
      <c r="F12110" s="299" t="s">
        <v>77</v>
      </c>
    </row>
    <row r="12111" spans="1:6" x14ac:dyDescent="0.3">
      <c r="A12111" s="299" t="s">
        <v>496</v>
      </c>
      <c r="B12111" s="300">
        <v>48</v>
      </c>
      <c r="C12111" s="299" t="s">
        <v>92</v>
      </c>
      <c r="D12111" s="299" t="s">
        <v>58</v>
      </c>
      <c r="E12111" s="302">
        <v>10.000000000000002</v>
      </c>
      <c r="F12111" s="299" t="s">
        <v>187</v>
      </c>
    </row>
    <row r="12112" spans="1:6" x14ac:dyDescent="0.3">
      <c r="A12112" s="299" t="s">
        <v>496</v>
      </c>
      <c r="B12112" s="300">
        <v>48</v>
      </c>
      <c r="C12112" s="299" t="s">
        <v>92</v>
      </c>
      <c r="D12112" s="299" t="s">
        <v>58</v>
      </c>
      <c r="E12112" s="302">
        <v>10.157894736842106</v>
      </c>
      <c r="F12112" s="299" t="s">
        <v>77</v>
      </c>
    </row>
    <row r="12113" spans="1:6" x14ac:dyDescent="0.3">
      <c r="A12113" s="299" t="s">
        <v>496</v>
      </c>
      <c r="B12113" s="300">
        <v>48</v>
      </c>
      <c r="C12113" s="299" t="s">
        <v>92</v>
      </c>
      <c r="D12113" s="299" t="s">
        <v>59</v>
      </c>
      <c r="E12113" s="302">
        <v>120.89473684210523</v>
      </c>
      <c r="F12113" s="299" t="s">
        <v>187</v>
      </c>
    </row>
    <row r="12114" spans="1:6" x14ac:dyDescent="0.3">
      <c r="A12114" s="299" t="s">
        <v>496</v>
      </c>
      <c r="B12114" s="300">
        <v>48</v>
      </c>
      <c r="C12114" s="299" t="s">
        <v>92</v>
      </c>
      <c r="D12114" s="299" t="s">
        <v>59</v>
      </c>
      <c r="E12114" s="302">
        <v>524</v>
      </c>
      <c r="F12114" s="299" t="s">
        <v>77</v>
      </c>
    </row>
    <row r="12115" spans="1:6" x14ac:dyDescent="0.3">
      <c r="A12115" s="299" t="s">
        <v>496</v>
      </c>
      <c r="B12115" s="300">
        <v>48</v>
      </c>
      <c r="C12115" s="299" t="s">
        <v>92</v>
      </c>
      <c r="D12115" s="299" t="s">
        <v>60</v>
      </c>
      <c r="E12115" s="302">
        <v>63.052631578947391</v>
      </c>
      <c r="F12115" s="299" t="s">
        <v>187</v>
      </c>
    </row>
    <row r="12116" spans="1:6" x14ac:dyDescent="0.3">
      <c r="A12116" s="299" t="s">
        <v>496</v>
      </c>
      <c r="B12116" s="300">
        <v>48</v>
      </c>
      <c r="C12116" s="299" t="s">
        <v>92</v>
      </c>
      <c r="D12116" s="299" t="s">
        <v>60</v>
      </c>
      <c r="E12116" s="302">
        <v>528</v>
      </c>
      <c r="F12116" s="299" t="s">
        <v>77</v>
      </c>
    </row>
    <row r="12117" spans="1:6" x14ac:dyDescent="0.3">
      <c r="A12117" s="299" t="s">
        <v>496</v>
      </c>
      <c r="B12117" s="300">
        <v>48</v>
      </c>
      <c r="C12117" s="299" t="s">
        <v>92</v>
      </c>
      <c r="D12117" s="299" t="s">
        <v>61</v>
      </c>
      <c r="E12117" s="302">
        <v>0.99999999999999956</v>
      </c>
      <c r="F12117" s="299" t="s">
        <v>187</v>
      </c>
    </row>
    <row r="12118" spans="1:6" x14ac:dyDescent="0.3">
      <c r="A12118" s="299" t="s">
        <v>496</v>
      </c>
      <c r="B12118" s="300">
        <v>48</v>
      </c>
      <c r="C12118" s="299" t="s">
        <v>92</v>
      </c>
      <c r="D12118" s="299" t="s">
        <v>61</v>
      </c>
      <c r="E12118" s="302">
        <v>38.578947368421055</v>
      </c>
      <c r="F12118" s="299" t="s">
        <v>77</v>
      </c>
    </row>
    <row r="12119" spans="1:6" x14ac:dyDescent="0.3">
      <c r="A12119" s="299" t="s">
        <v>496</v>
      </c>
      <c r="B12119" s="300">
        <v>48</v>
      </c>
      <c r="C12119" s="299" t="s">
        <v>92</v>
      </c>
      <c r="D12119" s="299" t="s">
        <v>62</v>
      </c>
      <c r="E12119" s="302">
        <v>83.263157894736807</v>
      </c>
      <c r="F12119" s="299" t="s">
        <v>187</v>
      </c>
    </row>
    <row r="12120" spans="1:6" x14ac:dyDescent="0.3">
      <c r="A12120" s="299" t="s">
        <v>496</v>
      </c>
      <c r="B12120" s="300">
        <v>48</v>
      </c>
      <c r="C12120" s="299" t="s">
        <v>92</v>
      </c>
      <c r="D12120" s="299" t="s">
        <v>62</v>
      </c>
      <c r="E12120" s="302">
        <v>464.1052631578948</v>
      </c>
      <c r="F12120" s="299" t="s">
        <v>77</v>
      </c>
    </row>
    <row r="12121" spans="1:6" x14ac:dyDescent="0.3">
      <c r="A12121" s="299" t="s">
        <v>496</v>
      </c>
      <c r="B12121" s="300">
        <v>48</v>
      </c>
      <c r="C12121" s="299" t="s">
        <v>92</v>
      </c>
      <c r="D12121" s="299" t="s">
        <v>63</v>
      </c>
      <c r="E12121" s="302">
        <v>31.526315789473681</v>
      </c>
      <c r="F12121" s="299" t="s">
        <v>187</v>
      </c>
    </row>
    <row r="12122" spans="1:6" x14ac:dyDescent="0.3">
      <c r="A12122" s="299" t="s">
        <v>496</v>
      </c>
      <c r="B12122" s="300">
        <v>48</v>
      </c>
      <c r="C12122" s="299" t="s">
        <v>92</v>
      </c>
      <c r="D12122" s="299" t="s">
        <v>63</v>
      </c>
      <c r="E12122" s="302">
        <v>385.21052631578937</v>
      </c>
      <c r="F12122" s="299" t="s">
        <v>77</v>
      </c>
    </row>
    <row r="12123" spans="1:6" x14ac:dyDescent="0.3">
      <c r="A12123" s="299" t="s">
        <v>496</v>
      </c>
      <c r="B12123" s="300">
        <v>48</v>
      </c>
      <c r="C12123" s="299" t="s">
        <v>92</v>
      </c>
      <c r="D12123" s="299" t="s">
        <v>64</v>
      </c>
      <c r="E12123" s="302">
        <v>28.210526315789473</v>
      </c>
      <c r="F12123" s="299" t="s">
        <v>187</v>
      </c>
    </row>
    <row r="12124" spans="1:6" x14ac:dyDescent="0.3">
      <c r="A12124" s="299" t="s">
        <v>496</v>
      </c>
      <c r="B12124" s="300">
        <v>48</v>
      </c>
      <c r="C12124" s="299" t="s">
        <v>92</v>
      </c>
      <c r="D12124" s="299" t="s">
        <v>64</v>
      </c>
      <c r="E12124" s="302">
        <v>0.99999999999999956</v>
      </c>
      <c r="F12124" s="299" t="s">
        <v>80</v>
      </c>
    </row>
    <row r="12125" spans="1:6" x14ac:dyDescent="0.3">
      <c r="A12125" s="299" t="s">
        <v>496</v>
      </c>
      <c r="B12125" s="300">
        <v>48</v>
      </c>
      <c r="C12125" s="299" t="s">
        <v>92</v>
      </c>
      <c r="D12125" s="299" t="s">
        <v>64</v>
      </c>
      <c r="E12125" s="302">
        <v>127.26315789473686</v>
      </c>
      <c r="F12125" s="299" t="s">
        <v>77</v>
      </c>
    </row>
    <row r="12126" spans="1:6" x14ac:dyDescent="0.3">
      <c r="A12126" s="299" t="s">
        <v>496</v>
      </c>
      <c r="B12126" s="300">
        <v>48</v>
      </c>
      <c r="C12126" s="299" t="s">
        <v>92</v>
      </c>
      <c r="D12126" s="299" t="s">
        <v>65</v>
      </c>
      <c r="E12126" s="302">
        <v>62.421052631578938</v>
      </c>
      <c r="F12126" s="299" t="s">
        <v>187</v>
      </c>
    </row>
    <row r="12127" spans="1:6" x14ac:dyDescent="0.3">
      <c r="A12127" s="299" t="s">
        <v>496</v>
      </c>
      <c r="B12127" s="300">
        <v>48</v>
      </c>
      <c r="C12127" s="299" t="s">
        <v>92</v>
      </c>
      <c r="D12127" s="299" t="s">
        <v>65</v>
      </c>
      <c r="E12127" s="302">
        <v>115.57894736842107</v>
      </c>
      <c r="F12127" s="299" t="s">
        <v>77</v>
      </c>
    </row>
    <row r="12128" spans="1:6" x14ac:dyDescent="0.3">
      <c r="A12128" s="299" t="s">
        <v>496</v>
      </c>
      <c r="B12128" s="300">
        <v>48</v>
      </c>
      <c r="C12128" s="299" t="s">
        <v>92</v>
      </c>
      <c r="D12128" s="299" t="s">
        <v>67</v>
      </c>
      <c r="E12128" s="302">
        <v>0.99999999999999956</v>
      </c>
      <c r="F12128" s="299" t="s">
        <v>187</v>
      </c>
    </row>
    <row r="12129" spans="1:6" x14ac:dyDescent="0.3">
      <c r="A12129" s="299" t="s">
        <v>496</v>
      </c>
      <c r="B12129" s="300">
        <v>48</v>
      </c>
      <c r="C12129" s="299" t="s">
        <v>92</v>
      </c>
      <c r="D12129" s="299" t="s">
        <v>67</v>
      </c>
      <c r="E12129" s="302">
        <v>22.000000000000011</v>
      </c>
      <c r="F12129" s="299" t="s">
        <v>77</v>
      </c>
    </row>
    <row r="12130" spans="1:6" x14ac:dyDescent="0.3">
      <c r="A12130" s="299" t="s">
        <v>496</v>
      </c>
      <c r="B12130" s="300">
        <v>48</v>
      </c>
      <c r="C12130" s="299" t="s">
        <v>92</v>
      </c>
      <c r="D12130" s="299" t="s">
        <v>66</v>
      </c>
      <c r="E12130" s="302">
        <v>6.0000000000000009</v>
      </c>
      <c r="F12130" s="299" t="s">
        <v>77</v>
      </c>
    </row>
    <row r="12131" spans="1:6" x14ac:dyDescent="0.3">
      <c r="A12131" s="299" t="s">
        <v>496</v>
      </c>
      <c r="B12131" s="300">
        <v>49</v>
      </c>
      <c r="C12131" s="299" t="s">
        <v>91</v>
      </c>
      <c r="D12131" s="299" t="s">
        <v>47</v>
      </c>
      <c r="E12131" s="302">
        <v>12.000000000000002</v>
      </c>
      <c r="F12131" s="299" t="s">
        <v>187</v>
      </c>
    </row>
    <row r="12132" spans="1:6" x14ac:dyDescent="0.3">
      <c r="A12132" s="299" t="s">
        <v>496</v>
      </c>
      <c r="B12132" s="300">
        <v>49</v>
      </c>
      <c r="C12132" s="299" t="s">
        <v>91</v>
      </c>
      <c r="D12132" s="299" t="s">
        <v>47</v>
      </c>
      <c r="E12132" s="302">
        <v>3.0000000000000004</v>
      </c>
      <c r="F12132" s="299" t="s">
        <v>188</v>
      </c>
    </row>
    <row r="12133" spans="1:6" x14ac:dyDescent="0.3">
      <c r="A12133" s="299" t="s">
        <v>496</v>
      </c>
      <c r="B12133" s="300">
        <v>49</v>
      </c>
      <c r="C12133" s="299" t="s">
        <v>91</v>
      </c>
      <c r="D12133" s="299" t="s">
        <v>47</v>
      </c>
      <c r="E12133" s="302">
        <v>49.94736842105263</v>
      </c>
      <c r="F12133" s="299" t="s">
        <v>77</v>
      </c>
    </row>
    <row r="12134" spans="1:6" x14ac:dyDescent="0.3">
      <c r="A12134" s="299" t="s">
        <v>496</v>
      </c>
      <c r="B12134" s="300">
        <v>49</v>
      </c>
      <c r="C12134" s="299" t="s">
        <v>91</v>
      </c>
      <c r="D12134" s="299" t="s">
        <v>48</v>
      </c>
      <c r="E12134" s="302">
        <v>0.99999999999999956</v>
      </c>
      <c r="F12134" s="299" t="s">
        <v>77</v>
      </c>
    </row>
    <row r="12135" spans="1:6" x14ac:dyDescent="0.3">
      <c r="A12135" s="299" t="s">
        <v>496</v>
      </c>
      <c r="B12135" s="300">
        <v>49</v>
      </c>
      <c r="C12135" s="299" t="s">
        <v>91</v>
      </c>
      <c r="D12135" s="299" t="s">
        <v>49</v>
      </c>
      <c r="E12135" s="302">
        <v>5.0000000000000009</v>
      </c>
      <c r="F12135" s="299" t="s">
        <v>187</v>
      </c>
    </row>
    <row r="12136" spans="1:6" x14ac:dyDescent="0.3">
      <c r="A12136" s="299" t="s">
        <v>496</v>
      </c>
      <c r="B12136" s="300">
        <v>49</v>
      </c>
      <c r="C12136" s="299" t="s">
        <v>91</v>
      </c>
      <c r="D12136" s="299" t="s">
        <v>49</v>
      </c>
      <c r="E12136" s="302">
        <v>189.78947368421055</v>
      </c>
      <c r="F12136" s="299" t="s">
        <v>77</v>
      </c>
    </row>
    <row r="12137" spans="1:6" x14ac:dyDescent="0.3">
      <c r="A12137" s="299" t="s">
        <v>496</v>
      </c>
      <c r="B12137" s="300">
        <v>49</v>
      </c>
      <c r="C12137" s="299" t="s">
        <v>91</v>
      </c>
      <c r="D12137" s="299" t="s">
        <v>50</v>
      </c>
      <c r="E12137" s="302">
        <v>1.9999999999999991</v>
      </c>
      <c r="F12137" s="299" t="s">
        <v>77</v>
      </c>
    </row>
    <row r="12138" spans="1:6" x14ac:dyDescent="0.3">
      <c r="A12138" s="299" t="s">
        <v>496</v>
      </c>
      <c r="B12138" s="300">
        <v>49</v>
      </c>
      <c r="C12138" s="299" t="s">
        <v>91</v>
      </c>
      <c r="D12138" s="299" t="s">
        <v>51</v>
      </c>
      <c r="E12138" s="302">
        <v>10.000000000000002</v>
      </c>
      <c r="F12138" s="299" t="s">
        <v>77</v>
      </c>
    </row>
    <row r="12139" spans="1:6" x14ac:dyDescent="0.3">
      <c r="A12139" s="299" t="s">
        <v>496</v>
      </c>
      <c r="B12139" s="300">
        <v>49</v>
      </c>
      <c r="C12139" s="299" t="s">
        <v>91</v>
      </c>
      <c r="D12139" s="299" t="s">
        <v>52</v>
      </c>
      <c r="E12139" s="302">
        <v>17.210526315789476</v>
      </c>
      <c r="F12139" s="299" t="s">
        <v>187</v>
      </c>
    </row>
    <row r="12140" spans="1:6" x14ac:dyDescent="0.3">
      <c r="A12140" s="299" t="s">
        <v>496</v>
      </c>
      <c r="B12140" s="300">
        <v>49</v>
      </c>
      <c r="C12140" s="299" t="s">
        <v>91</v>
      </c>
      <c r="D12140" s="299" t="s">
        <v>52</v>
      </c>
      <c r="E12140" s="302">
        <v>182.05263157894734</v>
      </c>
      <c r="F12140" s="299" t="s">
        <v>77</v>
      </c>
    </row>
    <row r="12141" spans="1:6" x14ac:dyDescent="0.3">
      <c r="A12141" s="299" t="s">
        <v>496</v>
      </c>
      <c r="B12141" s="300">
        <v>49</v>
      </c>
      <c r="C12141" s="299" t="s">
        <v>91</v>
      </c>
      <c r="D12141" s="299" t="s">
        <v>53</v>
      </c>
      <c r="E12141" s="302">
        <v>98.578947368421083</v>
      </c>
      <c r="F12141" s="299" t="s">
        <v>187</v>
      </c>
    </row>
    <row r="12142" spans="1:6" x14ac:dyDescent="0.3">
      <c r="A12142" s="299" t="s">
        <v>496</v>
      </c>
      <c r="B12142" s="300">
        <v>49</v>
      </c>
      <c r="C12142" s="299" t="s">
        <v>91</v>
      </c>
      <c r="D12142" s="299" t="s">
        <v>53</v>
      </c>
      <c r="E12142" s="302">
        <v>140.10526315789474</v>
      </c>
      <c r="F12142" s="299" t="s">
        <v>77</v>
      </c>
    </row>
    <row r="12143" spans="1:6" x14ac:dyDescent="0.3">
      <c r="A12143" s="299" t="s">
        <v>496</v>
      </c>
      <c r="B12143" s="300">
        <v>49</v>
      </c>
      <c r="C12143" s="299" t="s">
        <v>91</v>
      </c>
      <c r="D12143" s="299" t="s">
        <v>54</v>
      </c>
      <c r="E12143" s="302">
        <v>21.157894736842106</v>
      </c>
      <c r="F12143" s="299" t="s">
        <v>187</v>
      </c>
    </row>
    <row r="12144" spans="1:6" x14ac:dyDescent="0.3">
      <c r="A12144" s="299" t="s">
        <v>496</v>
      </c>
      <c r="B12144" s="300">
        <v>49</v>
      </c>
      <c r="C12144" s="299" t="s">
        <v>91</v>
      </c>
      <c r="D12144" s="299" t="s">
        <v>54</v>
      </c>
      <c r="E12144" s="302">
        <v>34.631578947368418</v>
      </c>
      <c r="F12144" s="299" t="s">
        <v>77</v>
      </c>
    </row>
    <row r="12145" spans="1:6" x14ac:dyDescent="0.3">
      <c r="A12145" s="299" t="s">
        <v>496</v>
      </c>
      <c r="B12145" s="300">
        <v>49</v>
      </c>
      <c r="C12145" s="299" t="s">
        <v>91</v>
      </c>
      <c r="D12145" s="299" t="s">
        <v>55</v>
      </c>
      <c r="E12145" s="302">
        <v>53.684210526315809</v>
      </c>
      <c r="F12145" s="299" t="s">
        <v>187</v>
      </c>
    </row>
    <row r="12146" spans="1:6" x14ac:dyDescent="0.3">
      <c r="A12146" s="299" t="s">
        <v>496</v>
      </c>
      <c r="B12146" s="300">
        <v>49</v>
      </c>
      <c r="C12146" s="299" t="s">
        <v>91</v>
      </c>
      <c r="D12146" s="299" t="s">
        <v>55</v>
      </c>
      <c r="E12146" s="302">
        <v>303.31578947368422</v>
      </c>
      <c r="F12146" s="299" t="s">
        <v>77</v>
      </c>
    </row>
    <row r="12147" spans="1:6" x14ac:dyDescent="0.3">
      <c r="A12147" s="299" t="s">
        <v>496</v>
      </c>
      <c r="B12147" s="300">
        <v>49</v>
      </c>
      <c r="C12147" s="299" t="s">
        <v>91</v>
      </c>
      <c r="D12147" s="299" t="s">
        <v>56</v>
      </c>
      <c r="E12147" s="302">
        <v>0.99999999999999956</v>
      </c>
      <c r="F12147" s="299" t="s">
        <v>187</v>
      </c>
    </row>
    <row r="12148" spans="1:6" x14ac:dyDescent="0.3">
      <c r="A12148" s="299" t="s">
        <v>496</v>
      </c>
      <c r="B12148" s="300">
        <v>49</v>
      </c>
      <c r="C12148" s="299" t="s">
        <v>91</v>
      </c>
      <c r="D12148" s="299" t="s">
        <v>56</v>
      </c>
      <c r="E12148" s="302">
        <v>5.0000000000000009</v>
      </c>
      <c r="F12148" s="299" t="s">
        <v>77</v>
      </c>
    </row>
    <row r="12149" spans="1:6" x14ac:dyDescent="0.3">
      <c r="A12149" s="299" t="s">
        <v>496</v>
      </c>
      <c r="B12149" s="300">
        <v>49</v>
      </c>
      <c r="C12149" s="299" t="s">
        <v>91</v>
      </c>
      <c r="D12149" s="299" t="s">
        <v>57</v>
      </c>
      <c r="E12149" s="302">
        <v>3.9999999999999982</v>
      </c>
      <c r="F12149" s="299" t="s">
        <v>187</v>
      </c>
    </row>
    <row r="12150" spans="1:6" x14ac:dyDescent="0.3">
      <c r="A12150" s="299" t="s">
        <v>496</v>
      </c>
      <c r="B12150" s="300">
        <v>49</v>
      </c>
      <c r="C12150" s="299" t="s">
        <v>91</v>
      </c>
      <c r="D12150" s="299" t="s">
        <v>58</v>
      </c>
      <c r="E12150" s="302">
        <v>4.5263157894736832</v>
      </c>
      <c r="F12150" s="299" t="s">
        <v>77</v>
      </c>
    </row>
    <row r="12151" spans="1:6" x14ac:dyDescent="0.3">
      <c r="A12151" s="299" t="s">
        <v>496</v>
      </c>
      <c r="B12151" s="300">
        <v>49</v>
      </c>
      <c r="C12151" s="299" t="s">
        <v>91</v>
      </c>
      <c r="D12151" s="299" t="s">
        <v>59</v>
      </c>
      <c r="E12151" s="302">
        <v>3.9999999999999982</v>
      </c>
      <c r="F12151" s="299" t="s">
        <v>187</v>
      </c>
    </row>
    <row r="12152" spans="1:6" x14ac:dyDescent="0.3">
      <c r="A12152" s="299" t="s">
        <v>496</v>
      </c>
      <c r="B12152" s="300">
        <v>49</v>
      </c>
      <c r="C12152" s="299" t="s">
        <v>91</v>
      </c>
      <c r="D12152" s="299" t="s">
        <v>59</v>
      </c>
      <c r="E12152" s="302">
        <v>18.210526315789473</v>
      </c>
      <c r="F12152" s="299" t="s">
        <v>77</v>
      </c>
    </row>
    <row r="12153" spans="1:6" x14ac:dyDescent="0.3">
      <c r="A12153" s="299" t="s">
        <v>496</v>
      </c>
      <c r="B12153" s="300">
        <v>49</v>
      </c>
      <c r="C12153" s="299" t="s">
        <v>91</v>
      </c>
      <c r="D12153" s="299" t="s">
        <v>60</v>
      </c>
      <c r="E12153" s="302">
        <v>6.0000000000000009</v>
      </c>
      <c r="F12153" s="299" t="s">
        <v>187</v>
      </c>
    </row>
    <row r="12154" spans="1:6" x14ac:dyDescent="0.3">
      <c r="A12154" s="299" t="s">
        <v>496</v>
      </c>
      <c r="B12154" s="300">
        <v>49</v>
      </c>
      <c r="C12154" s="299" t="s">
        <v>91</v>
      </c>
      <c r="D12154" s="299" t="s">
        <v>60</v>
      </c>
      <c r="E12154" s="302">
        <v>131.52631578947367</v>
      </c>
      <c r="F12154" s="299" t="s">
        <v>77</v>
      </c>
    </row>
    <row r="12155" spans="1:6" x14ac:dyDescent="0.3">
      <c r="A12155" s="299" t="s">
        <v>496</v>
      </c>
      <c r="B12155" s="300">
        <v>49</v>
      </c>
      <c r="C12155" s="299" t="s">
        <v>91</v>
      </c>
      <c r="D12155" s="299" t="s">
        <v>61</v>
      </c>
      <c r="E12155" s="302">
        <v>18.315789473684209</v>
      </c>
      <c r="F12155" s="299" t="s">
        <v>77</v>
      </c>
    </row>
    <row r="12156" spans="1:6" x14ac:dyDescent="0.3">
      <c r="A12156" s="299" t="s">
        <v>496</v>
      </c>
      <c r="B12156" s="300">
        <v>49</v>
      </c>
      <c r="C12156" s="299" t="s">
        <v>91</v>
      </c>
      <c r="D12156" s="299" t="s">
        <v>62</v>
      </c>
      <c r="E12156" s="302">
        <v>6.0000000000000009</v>
      </c>
      <c r="F12156" s="299" t="s">
        <v>187</v>
      </c>
    </row>
    <row r="12157" spans="1:6" x14ac:dyDescent="0.3">
      <c r="A12157" s="299" t="s">
        <v>496</v>
      </c>
      <c r="B12157" s="300">
        <v>49</v>
      </c>
      <c r="C12157" s="299" t="s">
        <v>91</v>
      </c>
      <c r="D12157" s="299" t="s">
        <v>62</v>
      </c>
      <c r="E12157" s="302">
        <v>28.842105263157904</v>
      </c>
      <c r="F12157" s="299" t="s">
        <v>77</v>
      </c>
    </row>
    <row r="12158" spans="1:6" x14ac:dyDescent="0.3">
      <c r="A12158" s="299" t="s">
        <v>496</v>
      </c>
      <c r="B12158" s="300">
        <v>49</v>
      </c>
      <c r="C12158" s="299" t="s">
        <v>91</v>
      </c>
      <c r="D12158" s="299" t="s">
        <v>63</v>
      </c>
      <c r="E12158" s="302">
        <v>4.2105263157894735</v>
      </c>
      <c r="F12158" s="299" t="s">
        <v>187</v>
      </c>
    </row>
    <row r="12159" spans="1:6" x14ac:dyDescent="0.3">
      <c r="A12159" s="299" t="s">
        <v>496</v>
      </c>
      <c r="B12159" s="300">
        <v>49</v>
      </c>
      <c r="C12159" s="299" t="s">
        <v>91</v>
      </c>
      <c r="D12159" s="299" t="s">
        <v>63</v>
      </c>
      <c r="E12159" s="302">
        <v>226.05263157894746</v>
      </c>
      <c r="F12159" s="299" t="s">
        <v>77</v>
      </c>
    </row>
    <row r="12160" spans="1:6" x14ac:dyDescent="0.3">
      <c r="A12160" s="299" t="s">
        <v>496</v>
      </c>
      <c r="B12160" s="300">
        <v>49</v>
      </c>
      <c r="C12160" s="299" t="s">
        <v>91</v>
      </c>
      <c r="D12160" s="299" t="s">
        <v>64</v>
      </c>
      <c r="E12160" s="302">
        <v>1.9999999999999991</v>
      </c>
      <c r="F12160" s="299" t="s">
        <v>187</v>
      </c>
    </row>
    <row r="12161" spans="1:6" x14ac:dyDescent="0.3">
      <c r="A12161" s="299" t="s">
        <v>496</v>
      </c>
      <c r="B12161" s="300">
        <v>49</v>
      </c>
      <c r="C12161" s="299" t="s">
        <v>91</v>
      </c>
      <c r="D12161" s="299" t="s">
        <v>64</v>
      </c>
      <c r="E12161" s="302">
        <v>18.421052631578945</v>
      </c>
      <c r="F12161" s="299" t="s">
        <v>77</v>
      </c>
    </row>
    <row r="12162" spans="1:6" x14ac:dyDescent="0.3">
      <c r="A12162" s="299" t="s">
        <v>496</v>
      </c>
      <c r="B12162" s="300">
        <v>49</v>
      </c>
      <c r="C12162" s="299" t="s">
        <v>91</v>
      </c>
      <c r="D12162" s="299" t="s">
        <v>65</v>
      </c>
      <c r="E12162" s="302">
        <v>26.578947368421055</v>
      </c>
      <c r="F12162" s="299" t="s">
        <v>187</v>
      </c>
    </row>
    <row r="12163" spans="1:6" x14ac:dyDescent="0.3">
      <c r="A12163" s="299" t="s">
        <v>496</v>
      </c>
      <c r="B12163" s="300">
        <v>49</v>
      </c>
      <c r="C12163" s="299" t="s">
        <v>91</v>
      </c>
      <c r="D12163" s="299" t="s">
        <v>65</v>
      </c>
      <c r="E12163" s="302">
        <v>34.000000000000007</v>
      </c>
      <c r="F12163" s="299" t="s">
        <v>77</v>
      </c>
    </row>
    <row r="12164" spans="1:6" x14ac:dyDescent="0.3">
      <c r="A12164" s="299" t="s">
        <v>496</v>
      </c>
      <c r="B12164" s="300">
        <v>49</v>
      </c>
      <c r="C12164" s="299" t="s">
        <v>91</v>
      </c>
      <c r="D12164" s="299" t="s">
        <v>67</v>
      </c>
      <c r="E12164" s="302">
        <v>11.578947368421057</v>
      </c>
      <c r="F12164" s="299" t="s">
        <v>77</v>
      </c>
    </row>
    <row r="12165" spans="1:6" x14ac:dyDescent="0.3">
      <c r="A12165" s="299" t="s">
        <v>496</v>
      </c>
      <c r="B12165" s="300">
        <v>49</v>
      </c>
      <c r="C12165" s="299" t="s">
        <v>92</v>
      </c>
      <c r="D12165" s="299" t="s">
        <v>47</v>
      </c>
      <c r="E12165" s="302">
        <v>29.000000000000011</v>
      </c>
      <c r="F12165" s="299" t="s">
        <v>187</v>
      </c>
    </row>
    <row r="12166" spans="1:6" x14ac:dyDescent="0.3">
      <c r="A12166" s="299" t="s">
        <v>496</v>
      </c>
      <c r="B12166" s="300">
        <v>49</v>
      </c>
      <c r="C12166" s="299" t="s">
        <v>92</v>
      </c>
      <c r="D12166" s="299" t="s">
        <v>47</v>
      </c>
      <c r="E12166" s="302">
        <v>13</v>
      </c>
      <c r="F12166" s="299" t="s">
        <v>188</v>
      </c>
    </row>
    <row r="12167" spans="1:6" x14ac:dyDescent="0.3">
      <c r="A12167" s="299" t="s">
        <v>496</v>
      </c>
      <c r="B12167" s="300">
        <v>49</v>
      </c>
      <c r="C12167" s="299" t="s">
        <v>92</v>
      </c>
      <c r="D12167" s="299" t="s">
        <v>47</v>
      </c>
      <c r="E12167" s="302">
        <v>51.736842105263165</v>
      </c>
      <c r="F12167" s="299" t="s">
        <v>77</v>
      </c>
    </row>
    <row r="12168" spans="1:6" x14ac:dyDescent="0.3">
      <c r="A12168" s="299" t="s">
        <v>496</v>
      </c>
      <c r="B12168" s="300">
        <v>49</v>
      </c>
      <c r="C12168" s="299" t="s">
        <v>92</v>
      </c>
      <c r="D12168" s="299" t="s">
        <v>48</v>
      </c>
      <c r="E12168" s="302">
        <v>1.9999999999999991</v>
      </c>
      <c r="F12168" s="299" t="s">
        <v>77</v>
      </c>
    </row>
    <row r="12169" spans="1:6" x14ac:dyDescent="0.3">
      <c r="A12169" s="299" t="s">
        <v>496</v>
      </c>
      <c r="B12169" s="300">
        <v>49</v>
      </c>
      <c r="C12169" s="299" t="s">
        <v>92</v>
      </c>
      <c r="D12169" s="299" t="s">
        <v>49</v>
      </c>
      <c r="E12169" s="302">
        <v>9</v>
      </c>
      <c r="F12169" s="299" t="s">
        <v>187</v>
      </c>
    </row>
    <row r="12170" spans="1:6" x14ac:dyDescent="0.3">
      <c r="A12170" s="299" t="s">
        <v>496</v>
      </c>
      <c r="B12170" s="300">
        <v>49</v>
      </c>
      <c r="C12170" s="299" t="s">
        <v>92</v>
      </c>
      <c r="D12170" s="299" t="s">
        <v>49</v>
      </c>
      <c r="E12170" s="302">
        <v>149.15789473684205</v>
      </c>
      <c r="F12170" s="299" t="s">
        <v>77</v>
      </c>
    </row>
    <row r="12171" spans="1:6" x14ac:dyDescent="0.3">
      <c r="A12171" s="299" t="s">
        <v>496</v>
      </c>
      <c r="B12171" s="300">
        <v>49</v>
      </c>
      <c r="C12171" s="299" t="s">
        <v>92</v>
      </c>
      <c r="D12171" s="299" t="s">
        <v>50</v>
      </c>
      <c r="E12171" s="302">
        <v>0.99999999999999956</v>
      </c>
      <c r="F12171" s="299" t="s">
        <v>77</v>
      </c>
    </row>
    <row r="12172" spans="1:6" x14ac:dyDescent="0.3">
      <c r="A12172" s="299" t="s">
        <v>496</v>
      </c>
      <c r="B12172" s="300">
        <v>49</v>
      </c>
      <c r="C12172" s="299" t="s">
        <v>92</v>
      </c>
      <c r="D12172" s="299" t="s">
        <v>51</v>
      </c>
      <c r="E12172" s="302">
        <v>6.6315789473684221</v>
      </c>
      <c r="F12172" s="299" t="s">
        <v>77</v>
      </c>
    </row>
    <row r="12173" spans="1:6" x14ac:dyDescent="0.3">
      <c r="A12173" s="299" t="s">
        <v>496</v>
      </c>
      <c r="B12173" s="300">
        <v>49</v>
      </c>
      <c r="C12173" s="299" t="s">
        <v>92</v>
      </c>
      <c r="D12173" s="299" t="s">
        <v>52</v>
      </c>
      <c r="E12173" s="302">
        <v>34.000000000000007</v>
      </c>
      <c r="F12173" s="299" t="s">
        <v>187</v>
      </c>
    </row>
    <row r="12174" spans="1:6" x14ac:dyDescent="0.3">
      <c r="A12174" s="299" t="s">
        <v>496</v>
      </c>
      <c r="B12174" s="300">
        <v>49</v>
      </c>
      <c r="C12174" s="299" t="s">
        <v>92</v>
      </c>
      <c r="D12174" s="299" t="s">
        <v>52</v>
      </c>
      <c r="E12174" s="302">
        <v>109.15789473684208</v>
      </c>
      <c r="F12174" s="299" t="s">
        <v>77</v>
      </c>
    </row>
    <row r="12175" spans="1:6" x14ac:dyDescent="0.3">
      <c r="A12175" s="299" t="s">
        <v>496</v>
      </c>
      <c r="B12175" s="300">
        <v>49</v>
      </c>
      <c r="C12175" s="299" t="s">
        <v>92</v>
      </c>
      <c r="D12175" s="299" t="s">
        <v>53</v>
      </c>
      <c r="E12175" s="302">
        <v>43.842105263157919</v>
      </c>
      <c r="F12175" s="299" t="s">
        <v>187</v>
      </c>
    </row>
    <row r="12176" spans="1:6" x14ac:dyDescent="0.3">
      <c r="A12176" s="299" t="s">
        <v>496</v>
      </c>
      <c r="B12176" s="300">
        <v>49</v>
      </c>
      <c r="C12176" s="299" t="s">
        <v>92</v>
      </c>
      <c r="D12176" s="299" t="s">
        <v>53</v>
      </c>
      <c r="E12176" s="302">
        <v>113.05263157894734</v>
      </c>
      <c r="F12176" s="299" t="s">
        <v>77</v>
      </c>
    </row>
    <row r="12177" spans="1:6" x14ac:dyDescent="0.3">
      <c r="A12177" s="299" t="s">
        <v>496</v>
      </c>
      <c r="B12177" s="300">
        <v>49</v>
      </c>
      <c r="C12177" s="299" t="s">
        <v>92</v>
      </c>
      <c r="D12177" s="299" t="s">
        <v>54</v>
      </c>
      <c r="E12177" s="302">
        <v>9.4210526315789487</v>
      </c>
      <c r="F12177" s="299" t="s">
        <v>187</v>
      </c>
    </row>
    <row r="12178" spans="1:6" x14ac:dyDescent="0.3">
      <c r="A12178" s="299" t="s">
        <v>496</v>
      </c>
      <c r="B12178" s="300">
        <v>49</v>
      </c>
      <c r="C12178" s="299" t="s">
        <v>92</v>
      </c>
      <c r="D12178" s="299" t="s">
        <v>54</v>
      </c>
      <c r="E12178" s="302">
        <v>89.842105263157947</v>
      </c>
      <c r="F12178" s="299" t="s">
        <v>77</v>
      </c>
    </row>
    <row r="12179" spans="1:6" x14ac:dyDescent="0.3">
      <c r="A12179" s="299" t="s">
        <v>496</v>
      </c>
      <c r="B12179" s="300">
        <v>49</v>
      </c>
      <c r="C12179" s="299" t="s">
        <v>92</v>
      </c>
      <c r="D12179" s="299" t="s">
        <v>55</v>
      </c>
      <c r="E12179" s="302">
        <v>34.421052631578945</v>
      </c>
      <c r="F12179" s="299" t="s">
        <v>187</v>
      </c>
    </row>
    <row r="12180" spans="1:6" x14ac:dyDescent="0.3">
      <c r="A12180" s="299" t="s">
        <v>496</v>
      </c>
      <c r="B12180" s="300">
        <v>49</v>
      </c>
      <c r="C12180" s="299" t="s">
        <v>92</v>
      </c>
      <c r="D12180" s="299" t="s">
        <v>55</v>
      </c>
      <c r="E12180" s="302">
        <v>166.78947368421052</v>
      </c>
      <c r="F12180" s="299" t="s">
        <v>77</v>
      </c>
    </row>
    <row r="12181" spans="1:6" x14ac:dyDescent="0.3">
      <c r="A12181" s="299" t="s">
        <v>496</v>
      </c>
      <c r="B12181" s="300">
        <v>49</v>
      </c>
      <c r="C12181" s="299" t="s">
        <v>92</v>
      </c>
      <c r="D12181" s="299" t="s">
        <v>56</v>
      </c>
      <c r="E12181" s="302">
        <v>3.0000000000000004</v>
      </c>
      <c r="F12181" s="299" t="s">
        <v>187</v>
      </c>
    </row>
    <row r="12182" spans="1:6" x14ac:dyDescent="0.3">
      <c r="A12182" s="299" t="s">
        <v>496</v>
      </c>
      <c r="B12182" s="300">
        <v>49</v>
      </c>
      <c r="C12182" s="299" t="s">
        <v>92</v>
      </c>
      <c r="D12182" s="299" t="s">
        <v>56</v>
      </c>
      <c r="E12182" s="302">
        <v>0.99999999999999956</v>
      </c>
      <c r="F12182" s="299" t="s">
        <v>77</v>
      </c>
    </row>
    <row r="12183" spans="1:6" x14ac:dyDescent="0.3">
      <c r="A12183" s="299" t="s">
        <v>496</v>
      </c>
      <c r="B12183" s="300">
        <v>49</v>
      </c>
      <c r="C12183" s="299" t="s">
        <v>92</v>
      </c>
      <c r="D12183" s="299" t="s">
        <v>57</v>
      </c>
      <c r="E12183" s="302">
        <v>1.9999999999999991</v>
      </c>
      <c r="F12183" s="299" t="s">
        <v>187</v>
      </c>
    </row>
    <row r="12184" spans="1:6" x14ac:dyDescent="0.3">
      <c r="A12184" s="299" t="s">
        <v>496</v>
      </c>
      <c r="B12184" s="300">
        <v>49</v>
      </c>
      <c r="C12184" s="299" t="s">
        <v>92</v>
      </c>
      <c r="D12184" s="299" t="s">
        <v>57</v>
      </c>
      <c r="E12184" s="302">
        <v>2.1052631578947358</v>
      </c>
      <c r="F12184" s="299" t="s">
        <v>77</v>
      </c>
    </row>
    <row r="12185" spans="1:6" x14ac:dyDescent="0.3">
      <c r="A12185" s="299" t="s">
        <v>496</v>
      </c>
      <c r="B12185" s="300">
        <v>49</v>
      </c>
      <c r="C12185" s="299" t="s">
        <v>92</v>
      </c>
      <c r="D12185" s="299" t="s">
        <v>58</v>
      </c>
      <c r="E12185" s="302">
        <v>1.9999999999999991</v>
      </c>
      <c r="F12185" s="299" t="s">
        <v>77</v>
      </c>
    </row>
    <row r="12186" spans="1:6" x14ac:dyDescent="0.3">
      <c r="A12186" s="299" t="s">
        <v>496</v>
      </c>
      <c r="B12186" s="300">
        <v>49</v>
      </c>
      <c r="C12186" s="299" t="s">
        <v>92</v>
      </c>
      <c r="D12186" s="299" t="s">
        <v>59</v>
      </c>
      <c r="E12186" s="302">
        <v>5.0000000000000009</v>
      </c>
      <c r="F12186" s="299" t="s">
        <v>187</v>
      </c>
    </row>
    <row r="12187" spans="1:6" x14ac:dyDescent="0.3">
      <c r="A12187" s="299" t="s">
        <v>496</v>
      </c>
      <c r="B12187" s="300">
        <v>49</v>
      </c>
      <c r="C12187" s="299" t="s">
        <v>92</v>
      </c>
      <c r="D12187" s="299" t="s">
        <v>59</v>
      </c>
      <c r="E12187" s="302">
        <v>10.05263157894737</v>
      </c>
      <c r="F12187" s="299" t="s">
        <v>77</v>
      </c>
    </row>
    <row r="12188" spans="1:6" x14ac:dyDescent="0.3">
      <c r="A12188" s="299" t="s">
        <v>496</v>
      </c>
      <c r="B12188" s="300">
        <v>49</v>
      </c>
      <c r="C12188" s="299" t="s">
        <v>92</v>
      </c>
      <c r="D12188" s="299" t="s">
        <v>60</v>
      </c>
      <c r="E12188" s="302">
        <v>6.0000000000000009</v>
      </c>
      <c r="F12188" s="299" t="s">
        <v>187</v>
      </c>
    </row>
    <row r="12189" spans="1:6" x14ac:dyDescent="0.3">
      <c r="A12189" s="299" t="s">
        <v>496</v>
      </c>
      <c r="B12189" s="300">
        <v>49</v>
      </c>
      <c r="C12189" s="299" t="s">
        <v>92</v>
      </c>
      <c r="D12189" s="299" t="s">
        <v>60</v>
      </c>
      <c r="E12189" s="302">
        <v>59.15789473684211</v>
      </c>
      <c r="F12189" s="299" t="s">
        <v>77</v>
      </c>
    </row>
    <row r="12190" spans="1:6" x14ac:dyDescent="0.3">
      <c r="A12190" s="299" t="s">
        <v>496</v>
      </c>
      <c r="B12190" s="300">
        <v>49</v>
      </c>
      <c r="C12190" s="299" t="s">
        <v>92</v>
      </c>
      <c r="D12190" s="299" t="s">
        <v>61</v>
      </c>
      <c r="E12190" s="302">
        <v>22.105263157894747</v>
      </c>
      <c r="F12190" s="299" t="s">
        <v>77</v>
      </c>
    </row>
    <row r="12191" spans="1:6" x14ac:dyDescent="0.3">
      <c r="A12191" s="299" t="s">
        <v>496</v>
      </c>
      <c r="B12191" s="300">
        <v>49</v>
      </c>
      <c r="C12191" s="299" t="s">
        <v>92</v>
      </c>
      <c r="D12191" s="299" t="s">
        <v>62</v>
      </c>
      <c r="E12191" s="302">
        <v>5.0000000000000009</v>
      </c>
      <c r="F12191" s="299" t="s">
        <v>187</v>
      </c>
    </row>
    <row r="12192" spans="1:6" x14ac:dyDescent="0.3">
      <c r="A12192" s="299" t="s">
        <v>496</v>
      </c>
      <c r="B12192" s="300">
        <v>49</v>
      </c>
      <c r="C12192" s="299" t="s">
        <v>92</v>
      </c>
      <c r="D12192" s="299" t="s">
        <v>62</v>
      </c>
      <c r="E12192" s="302">
        <v>16.368421052631582</v>
      </c>
      <c r="F12192" s="299" t="s">
        <v>77</v>
      </c>
    </row>
    <row r="12193" spans="1:6" x14ac:dyDescent="0.3">
      <c r="A12193" s="299" t="s">
        <v>496</v>
      </c>
      <c r="B12193" s="300">
        <v>49</v>
      </c>
      <c r="C12193" s="299" t="s">
        <v>92</v>
      </c>
      <c r="D12193" s="299" t="s">
        <v>63</v>
      </c>
      <c r="E12193" s="302">
        <v>1.9999999999999991</v>
      </c>
      <c r="F12193" s="299" t="s">
        <v>187</v>
      </c>
    </row>
    <row r="12194" spans="1:6" x14ac:dyDescent="0.3">
      <c r="A12194" s="299" t="s">
        <v>496</v>
      </c>
      <c r="B12194" s="300">
        <v>49</v>
      </c>
      <c r="C12194" s="299" t="s">
        <v>92</v>
      </c>
      <c r="D12194" s="299" t="s">
        <v>63</v>
      </c>
      <c r="E12194" s="302">
        <v>183.5263157894739</v>
      </c>
      <c r="F12194" s="299" t="s">
        <v>77</v>
      </c>
    </row>
    <row r="12195" spans="1:6" x14ac:dyDescent="0.3">
      <c r="A12195" s="299" t="s">
        <v>496</v>
      </c>
      <c r="B12195" s="300">
        <v>49</v>
      </c>
      <c r="C12195" s="299" t="s">
        <v>92</v>
      </c>
      <c r="D12195" s="299" t="s">
        <v>64</v>
      </c>
      <c r="E12195" s="302">
        <v>3.2631578947368425</v>
      </c>
      <c r="F12195" s="299" t="s">
        <v>187</v>
      </c>
    </row>
    <row r="12196" spans="1:6" x14ac:dyDescent="0.3">
      <c r="A12196" s="299" t="s">
        <v>496</v>
      </c>
      <c r="B12196" s="300">
        <v>49</v>
      </c>
      <c r="C12196" s="299" t="s">
        <v>92</v>
      </c>
      <c r="D12196" s="299" t="s">
        <v>64</v>
      </c>
      <c r="E12196" s="302">
        <v>13.736842105263154</v>
      </c>
      <c r="F12196" s="299" t="s">
        <v>77</v>
      </c>
    </row>
    <row r="12197" spans="1:6" x14ac:dyDescent="0.3">
      <c r="A12197" s="299" t="s">
        <v>496</v>
      </c>
      <c r="B12197" s="300">
        <v>49</v>
      </c>
      <c r="C12197" s="299" t="s">
        <v>92</v>
      </c>
      <c r="D12197" s="299" t="s">
        <v>65</v>
      </c>
      <c r="E12197" s="302">
        <v>7.9473684210526283</v>
      </c>
      <c r="F12197" s="299" t="s">
        <v>187</v>
      </c>
    </row>
    <row r="12198" spans="1:6" x14ac:dyDescent="0.3">
      <c r="A12198" s="299" t="s">
        <v>496</v>
      </c>
      <c r="B12198" s="300">
        <v>49</v>
      </c>
      <c r="C12198" s="299" t="s">
        <v>92</v>
      </c>
      <c r="D12198" s="299" t="s">
        <v>65</v>
      </c>
      <c r="E12198" s="302">
        <v>7.1578947368421026</v>
      </c>
      <c r="F12198" s="299" t="s">
        <v>77</v>
      </c>
    </row>
    <row r="12199" spans="1:6" x14ac:dyDescent="0.3">
      <c r="A12199" s="299" t="s">
        <v>496</v>
      </c>
      <c r="B12199" s="300">
        <v>49</v>
      </c>
      <c r="C12199" s="299" t="s">
        <v>92</v>
      </c>
      <c r="D12199" s="299" t="s">
        <v>67</v>
      </c>
      <c r="E12199" s="302">
        <v>5.0000000000000009</v>
      </c>
      <c r="F12199" s="299" t="s">
        <v>77</v>
      </c>
    </row>
    <row r="12200" spans="1:6" x14ac:dyDescent="0.3">
      <c r="A12200" s="299" t="s">
        <v>496</v>
      </c>
      <c r="B12200" s="300">
        <v>50</v>
      </c>
      <c r="C12200" s="299" t="s">
        <v>91</v>
      </c>
      <c r="D12200" s="299" t="s">
        <v>47</v>
      </c>
      <c r="E12200" s="302">
        <v>27.000000000000007</v>
      </c>
      <c r="F12200" s="299" t="s">
        <v>187</v>
      </c>
    </row>
    <row r="12201" spans="1:6" x14ac:dyDescent="0.3">
      <c r="A12201" s="299" t="s">
        <v>496</v>
      </c>
      <c r="B12201" s="300">
        <v>50</v>
      </c>
      <c r="C12201" s="299" t="s">
        <v>91</v>
      </c>
      <c r="D12201" s="299" t="s">
        <v>47</v>
      </c>
      <c r="E12201" s="302">
        <v>15.999999999999993</v>
      </c>
      <c r="F12201" s="299" t="s">
        <v>188</v>
      </c>
    </row>
    <row r="12202" spans="1:6" x14ac:dyDescent="0.3">
      <c r="A12202" s="299" t="s">
        <v>496</v>
      </c>
      <c r="B12202" s="300">
        <v>50</v>
      </c>
      <c r="C12202" s="299" t="s">
        <v>91</v>
      </c>
      <c r="D12202" s="299" t="s">
        <v>47</v>
      </c>
      <c r="E12202" s="302">
        <v>629.94736842105249</v>
      </c>
      <c r="F12202" s="299" t="s">
        <v>77</v>
      </c>
    </row>
    <row r="12203" spans="1:6" x14ac:dyDescent="0.3">
      <c r="A12203" s="299" t="s">
        <v>496</v>
      </c>
      <c r="B12203" s="300">
        <v>50</v>
      </c>
      <c r="C12203" s="299" t="s">
        <v>91</v>
      </c>
      <c r="D12203" s="299" t="s">
        <v>48</v>
      </c>
      <c r="E12203" s="302">
        <v>1.4210526315789473</v>
      </c>
      <c r="F12203" s="299" t="s">
        <v>187</v>
      </c>
    </row>
    <row r="12204" spans="1:6" x14ac:dyDescent="0.3">
      <c r="A12204" s="299" t="s">
        <v>496</v>
      </c>
      <c r="B12204" s="300">
        <v>50</v>
      </c>
      <c r="C12204" s="299" t="s">
        <v>91</v>
      </c>
      <c r="D12204" s="299" t="s">
        <v>48</v>
      </c>
      <c r="E12204" s="302">
        <v>6.9999999999999973</v>
      </c>
      <c r="F12204" s="299" t="s">
        <v>77</v>
      </c>
    </row>
    <row r="12205" spans="1:6" x14ac:dyDescent="0.3">
      <c r="A12205" s="299" t="s">
        <v>496</v>
      </c>
      <c r="B12205" s="300">
        <v>50</v>
      </c>
      <c r="C12205" s="299" t="s">
        <v>91</v>
      </c>
      <c r="D12205" s="299" t="s">
        <v>49</v>
      </c>
      <c r="E12205" s="302">
        <v>104.89473684210526</v>
      </c>
      <c r="F12205" s="299" t="s">
        <v>187</v>
      </c>
    </row>
    <row r="12206" spans="1:6" x14ac:dyDescent="0.3">
      <c r="A12206" s="299" t="s">
        <v>496</v>
      </c>
      <c r="B12206" s="300">
        <v>50</v>
      </c>
      <c r="C12206" s="299" t="s">
        <v>91</v>
      </c>
      <c r="D12206" s="299" t="s">
        <v>49</v>
      </c>
      <c r="E12206" s="302">
        <v>5762.7368421052624</v>
      </c>
      <c r="F12206" s="299" t="s">
        <v>77</v>
      </c>
    </row>
    <row r="12207" spans="1:6" x14ac:dyDescent="0.3">
      <c r="A12207" s="299" t="s">
        <v>496</v>
      </c>
      <c r="B12207" s="300">
        <v>50</v>
      </c>
      <c r="C12207" s="299" t="s">
        <v>91</v>
      </c>
      <c r="D12207" s="299" t="s">
        <v>50</v>
      </c>
      <c r="E12207" s="302">
        <v>1.9999999999999991</v>
      </c>
      <c r="F12207" s="299" t="s">
        <v>187</v>
      </c>
    </row>
    <row r="12208" spans="1:6" x14ac:dyDescent="0.3">
      <c r="A12208" s="299" t="s">
        <v>496</v>
      </c>
      <c r="B12208" s="300">
        <v>50</v>
      </c>
      <c r="C12208" s="299" t="s">
        <v>91</v>
      </c>
      <c r="D12208" s="299" t="s">
        <v>50</v>
      </c>
      <c r="E12208" s="302">
        <v>8.5263157894736832</v>
      </c>
      <c r="F12208" s="299" t="s">
        <v>77</v>
      </c>
    </row>
    <row r="12209" spans="1:6" x14ac:dyDescent="0.3">
      <c r="A12209" s="299" t="s">
        <v>496</v>
      </c>
      <c r="B12209" s="300">
        <v>50</v>
      </c>
      <c r="C12209" s="299" t="s">
        <v>91</v>
      </c>
      <c r="D12209" s="299" t="s">
        <v>51</v>
      </c>
      <c r="E12209" s="302">
        <v>0.99999999999999956</v>
      </c>
      <c r="F12209" s="299" t="s">
        <v>187</v>
      </c>
    </row>
    <row r="12210" spans="1:6" x14ac:dyDescent="0.3">
      <c r="A12210" s="299" t="s">
        <v>496</v>
      </c>
      <c r="B12210" s="300">
        <v>50</v>
      </c>
      <c r="C12210" s="299" t="s">
        <v>91</v>
      </c>
      <c r="D12210" s="299" t="s">
        <v>51</v>
      </c>
      <c r="E12210" s="302">
        <v>229.47368421052636</v>
      </c>
      <c r="F12210" s="299" t="s">
        <v>77</v>
      </c>
    </row>
    <row r="12211" spans="1:6" x14ac:dyDescent="0.3">
      <c r="A12211" s="299" t="s">
        <v>496</v>
      </c>
      <c r="B12211" s="300">
        <v>50</v>
      </c>
      <c r="C12211" s="299" t="s">
        <v>91</v>
      </c>
      <c r="D12211" s="299" t="s">
        <v>52</v>
      </c>
      <c r="E12211" s="302">
        <v>377.15789473684208</v>
      </c>
      <c r="F12211" s="299" t="s">
        <v>187</v>
      </c>
    </row>
    <row r="12212" spans="1:6" x14ac:dyDescent="0.3">
      <c r="A12212" s="299" t="s">
        <v>496</v>
      </c>
      <c r="B12212" s="300">
        <v>50</v>
      </c>
      <c r="C12212" s="299" t="s">
        <v>91</v>
      </c>
      <c r="D12212" s="299" t="s">
        <v>52</v>
      </c>
      <c r="E12212" s="302">
        <v>2815.2105263157891</v>
      </c>
      <c r="F12212" s="299" t="s">
        <v>77</v>
      </c>
    </row>
    <row r="12213" spans="1:6" x14ac:dyDescent="0.3">
      <c r="A12213" s="299" t="s">
        <v>496</v>
      </c>
      <c r="B12213" s="300">
        <v>50</v>
      </c>
      <c r="C12213" s="299" t="s">
        <v>91</v>
      </c>
      <c r="D12213" s="299" t="s">
        <v>53</v>
      </c>
      <c r="E12213" s="302">
        <v>1236.1578947368423</v>
      </c>
      <c r="F12213" s="299" t="s">
        <v>187</v>
      </c>
    </row>
    <row r="12214" spans="1:6" x14ac:dyDescent="0.3">
      <c r="A12214" s="299" t="s">
        <v>496</v>
      </c>
      <c r="B12214" s="300">
        <v>50</v>
      </c>
      <c r="C12214" s="299" t="s">
        <v>91</v>
      </c>
      <c r="D12214" s="299" t="s">
        <v>53</v>
      </c>
      <c r="E12214" s="302">
        <v>3492.9473684210525</v>
      </c>
      <c r="F12214" s="299" t="s">
        <v>77</v>
      </c>
    </row>
    <row r="12215" spans="1:6" x14ac:dyDescent="0.3">
      <c r="A12215" s="299" t="s">
        <v>496</v>
      </c>
      <c r="B12215" s="300">
        <v>50</v>
      </c>
      <c r="C12215" s="299" t="s">
        <v>91</v>
      </c>
      <c r="D12215" s="299" t="s">
        <v>54</v>
      </c>
      <c r="E12215" s="302">
        <v>749.36842105263156</v>
      </c>
      <c r="F12215" s="299" t="s">
        <v>187</v>
      </c>
    </row>
    <row r="12216" spans="1:6" x14ac:dyDescent="0.3">
      <c r="A12216" s="299" t="s">
        <v>496</v>
      </c>
      <c r="B12216" s="300">
        <v>50</v>
      </c>
      <c r="C12216" s="299" t="s">
        <v>91</v>
      </c>
      <c r="D12216" s="299" t="s">
        <v>54</v>
      </c>
      <c r="E12216" s="302">
        <v>1977.2631578947364</v>
      </c>
      <c r="F12216" s="299" t="s">
        <v>77</v>
      </c>
    </row>
    <row r="12217" spans="1:6" x14ac:dyDescent="0.3">
      <c r="A12217" s="299" t="s">
        <v>496</v>
      </c>
      <c r="B12217" s="300">
        <v>50</v>
      </c>
      <c r="C12217" s="299" t="s">
        <v>91</v>
      </c>
      <c r="D12217" s="299" t="s">
        <v>55</v>
      </c>
      <c r="E12217" s="302">
        <v>1667.5263157894738</v>
      </c>
      <c r="F12217" s="299" t="s">
        <v>187</v>
      </c>
    </row>
    <row r="12218" spans="1:6" x14ac:dyDescent="0.3">
      <c r="A12218" s="299" t="s">
        <v>496</v>
      </c>
      <c r="B12218" s="300">
        <v>50</v>
      </c>
      <c r="C12218" s="299" t="s">
        <v>91</v>
      </c>
      <c r="D12218" s="299" t="s">
        <v>55</v>
      </c>
      <c r="E12218" s="302">
        <v>4187.4210526315792</v>
      </c>
      <c r="F12218" s="299" t="s">
        <v>77</v>
      </c>
    </row>
    <row r="12219" spans="1:6" x14ac:dyDescent="0.3">
      <c r="A12219" s="299" t="s">
        <v>496</v>
      </c>
      <c r="B12219" s="300">
        <v>50</v>
      </c>
      <c r="C12219" s="299" t="s">
        <v>91</v>
      </c>
      <c r="D12219" s="299" t="s">
        <v>56</v>
      </c>
      <c r="E12219" s="302">
        <v>75.157894736842096</v>
      </c>
      <c r="F12219" s="299" t="s">
        <v>187</v>
      </c>
    </row>
    <row r="12220" spans="1:6" x14ac:dyDescent="0.3">
      <c r="A12220" s="299" t="s">
        <v>496</v>
      </c>
      <c r="B12220" s="300">
        <v>50</v>
      </c>
      <c r="C12220" s="299" t="s">
        <v>91</v>
      </c>
      <c r="D12220" s="299" t="s">
        <v>56</v>
      </c>
      <c r="E12220" s="302">
        <v>350.9473684210526</v>
      </c>
      <c r="F12220" s="299" t="s">
        <v>77</v>
      </c>
    </row>
    <row r="12221" spans="1:6" x14ac:dyDescent="0.3">
      <c r="A12221" s="299" t="s">
        <v>496</v>
      </c>
      <c r="B12221" s="300">
        <v>50</v>
      </c>
      <c r="C12221" s="299" t="s">
        <v>91</v>
      </c>
      <c r="D12221" s="299" t="s">
        <v>57</v>
      </c>
      <c r="E12221" s="302">
        <v>39.105263157894726</v>
      </c>
      <c r="F12221" s="299" t="s">
        <v>187</v>
      </c>
    </row>
    <row r="12222" spans="1:6" x14ac:dyDescent="0.3">
      <c r="A12222" s="299" t="s">
        <v>496</v>
      </c>
      <c r="B12222" s="300">
        <v>50</v>
      </c>
      <c r="C12222" s="299" t="s">
        <v>91</v>
      </c>
      <c r="D12222" s="299" t="s">
        <v>57</v>
      </c>
      <c r="E12222" s="302">
        <v>43.578947368421069</v>
      </c>
      <c r="F12222" s="299" t="s">
        <v>77</v>
      </c>
    </row>
    <row r="12223" spans="1:6" x14ac:dyDescent="0.3">
      <c r="A12223" s="299" t="s">
        <v>496</v>
      </c>
      <c r="B12223" s="300">
        <v>50</v>
      </c>
      <c r="C12223" s="299" t="s">
        <v>91</v>
      </c>
      <c r="D12223" s="299" t="s">
        <v>58</v>
      </c>
      <c r="E12223" s="302">
        <v>3.9999999999999982</v>
      </c>
      <c r="F12223" s="299" t="s">
        <v>187</v>
      </c>
    </row>
    <row r="12224" spans="1:6" x14ac:dyDescent="0.3">
      <c r="A12224" s="299" t="s">
        <v>496</v>
      </c>
      <c r="B12224" s="300">
        <v>50</v>
      </c>
      <c r="C12224" s="299" t="s">
        <v>91</v>
      </c>
      <c r="D12224" s="299" t="s">
        <v>58</v>
      </c>
      <c r="E12224" s="302">
        <v>61.842105263157904</v>
      </c>
      <c r="F12224" s="299" t="s">
        <v>77</v>
      </c>
    </row>
    <row r="12225" spans="1:6" x14ac:dyDescent="0.3">
      <c r="A12225" s="299" t="s">
        <v>496</v>
      </c>
      <c r="B12225" s="300">
        <v>50</v>
      </c>
      <c r="C12225" s="299" t="s">
        <v>91</v>
      </c>
      <c r="D12225" s="299" t="s">
        <v>59</v>
      </c>
      <c r="E12225" s="302">
        <v>76.631578947368439</v>
      </c>
      <c r="F12225" s="299" t="s">
        <v>187</v>
      </c>
    </row>
    <row r="12226" spans="1:6" x14ac:dyDescent="0.3">
      <c r="A12226" s="299" t="s">
        <v>496</v>
      </c>
      <c r="B12226" s="300">
        <v>50</v>
      </c>
      <c r="C12226" s="299" t="s">
        <v>91</v>
      </c>
      <c r="D12226" s="299" t="s">
        <v>59</v>
      </c>
      <c r="E12226" s="302">
        <v>678.1052631578948</v>
      </c>
      <c r="F12226" s="299" t="s">
        <v>77</v>
      </c>
    </row>
    <row r="12227" spans="1:6" x14ac:dyDescent="0.3">
      <c r="A12227" s="299" t="s">
        <v>496</v>
      </c>
      <c r="B12227" s="300">
        <v>50</v>
      </c>
      <c r="C12227" s="299" t="s">
        <v>91</v>
      </c>
      <c r="D12227" s="299" t="s">
        <v>60</v>
      </c>
      <c r="E12227" s="302">
        <v>113.73684210526315</v>
      </c>
      <c r="F12227" s="299" t="s">
        <v>187</v>
      </c>
    </row>
    <row r="12228" spans="1:6" x14ac:dyDescent="0.3">
      <c r="A12228" s="299" t="s">
        <v>496</v>
      </c>
      <c r="B12228" s="300">
        <v>50</v>
      </c>
      <c r="C12228" s="299" t="s">
        <v>91</v>
      </c>
      <c r="D12228" s="299" t="s">
        <v>60</v>
      </c>
      <c r="E12228" s="302">
        <v>5467.78947368421</v>
      </c>
      <c r="F12228" s="299" t="s">
        <v>77</v>
      </c>
    </row>
    <row r="12229" spans="1:6" x14ac:dyDescent="0.3">
      <c r="A12229" s="299" t="s">
        <v>496</v>
      </c>
      <c r="B12229" s="300">
        <v>50</v>
      </c>
      <c r="C12229" s="299" t="s">
        <v>91</v>
      </c>
      <c r="D12229" s="299" t="s">
        <v>61</v>
      </c>
      <c r="E12229" s="302">
        <v>0.99999999999999956</v>
      </c>
      <c r="F12229" s="299" t="s">
        <v>187</v>
      </c>
    </row>
    <row r="12230" spans="1:6" x14ac:dyDescent="0.3">
      <c r="A12230" s="299" t="s">
        <v>496</v>
      </c>
      <c r="B12230" s="300">
        <v>50</v>
      </c>
      <c r="C12230" s="299" t="s">
        <v>91</v>
      </c>
      <c r="D12230" s="299" t="s">
        <v>61</v>
      </c>
      <c r="E12230" s="302">
        <v>273.6315789473685</v>
      </c>
      <c r="F12230" s="299" t="s">
        <v>77</v>
      </c>
    </row>
    <row r="12231" spans="1:6" x14ac:dyDescent="0.3">
      <c r="A12231" s="299" t="s">
        <v>496</v>
      </c>
      <c r="B12231" s="300">
        <v>50</v>
      </c>
      <c r="C12231" s="299" t="s">
        <v>91</v>
      </c>
      <c r="D12231" s="299" t="s">
        <v>62</v>
      </c>
      <c r="E12231" s="302">
        <v>113.52631578947368</v>
      </c>
      <c r="F12231" s="299" t="s">
        <v>187</v>
      </c>
    </row>
    <row r="12232" spans="1:6" x14ac:dyDescent="0.3">
      <c r="A12232" s="299" t="s">
        <v>496</v>
      </c>
      <c r="B12232" s="300">
        <v>50</v>
      </c>
      <c r="C12232" s="299" t="s">
        <v>91</v>
      </c>
      <c r="D12232" s="299" t="s">
        <v>62</v>
      </c>
      <c r="E12232" s="302">
        <v>628.15789473684197</v>
      </c>
      <c r="F12232" s="299" t="s">
        <v>77</v>
      </c>
    </row>
    <row r="12233" spans="1:6" x14ac:dyDescent="0.3">
      <c r="A12233" s="299" t="s">
        <v>496</v>
      </c>
      <c r="B12233" s="300">
        <v>50</v>
      </c>
      <c r="C12233" s="299" t="s">
        <v>91</v>
      </c>
      <c r="D12233" s="299" t="s">
        <v>63</v>
      </c>
      <c r="E12233" s="302">
        <v>41.157894736842103</v>
      </c>
      <c r="F12233" s="299" t="s">
        <v>187</v>
      </c>
    </row>
    <row r="12234" spans="1:6" x14ac:dyDescent="0.3">
      <c r="A12234" s="299" t="s">
        <v>496</v>
      </c>
      <c r="B12234" s="300">
        <v>50</v>
      </c>
      <c r="C12234" s="299" t="s">
        <v>91</v>
      </c>
      <c r="D12234" s="299" t="s">
        <v>63</v>
      </c>
      <c r="E12234" s="302">
        <v>1699.3684210526317</v>
      </c>
      <c r="F12234" s="299" t="s">
        <v>77</v>
      </c>
    </row>
    <row r="12235" spans="1:6" x14ac:dyDescent="0.3">
      <c r="A12235" s="299" t="s">
        <v>496</v>
      </c>
      <c r="B12235" s="300">
        <v>50</v>
      </c>
      <c r="C12235" s="299" t="s">
        <v>91</v>
      </c>
      <c r="D12235" s="299" t="s">
        <v>64</v>
      </c>
      <c r="E12235" s="302">
        <v>41.10526315789474</v>
      </c>
      <c r="F12235" s="299" t="s">
        <v>187</v>
      </c>
    </row>
    <row r="12236" spans="1:6" x14ac:dyDescent="0.3">
      <c r="A12236" s="299" t="s">
        <v>496</v>
      </c>
      <c r="B12236" s="300">
        <v>50</v>
      </c>
      <c r="C12236" s="299" t="s">
        <v>91</v>
      </c>
      <c r="D12236" s="299" t="s">
        <v>64</v>
      </c>
      <c r="E12236" s="302">
        <v>356</v>
      </c>
      <c r="F12236" s="299" t="s">
        <v>77</v>
      </c>
    </row>
    <row r="12237" spans="1:6" x14ac:dyDescent="0.3">
      <c r="A12237" s="299" t="s">
        <v>496</v>
      </c>
      <c r="B12237" s="300">
        <v>50</v>
      </c>
      <c r="C12237" s="299" t="s">
        <v>91</v>
      </c>
      <c r="D12237" s="299" t="s">
        <v>65</v>
      </c>
      <c r="E12237" s="302">
        <v>445.8947368421052</v>
      </c>
      <c r="F12237" s="299" t="s">
        <v>187</v>
      </c>
    </row>
    <row r="12238" spans="1:6" x14ac:dyDescent="0.3">
      <c r="A12238" s="299" t="s">
        <v>496</v>
      </c>
      <c r="B12238" s="300">
        <v>50</v>
      </c>
      <c r="C12238" s="299" t="s">
        <v>91</v>
      </c>
      <c r="D12238" s="299" t="s">
        <v>65</v>
      </c>
      <c r="E12238" s="302">
        <v>714</v>
      </c>
      <c r="F12238" s="299" t="s">
        <v>77</v>
      </c>
    </row>
    <row r="12239" spans="1:6" x14ac:dyDescent="0.3">
      <c r="A12239" s="299" t="s">
        <v>496</v>
      </c>
      <c r="B12239" s="300">
        <v>50</v>
      </c>
      <c r="C12239" s="299" t="s">
        <v>91</v>
      </c>
      <c r="D12239" s="299" t="s">
        <v>67</v>
      </c>
      <c r="E12239" s="302">
        <v>52.789473684210549</v>
      </c>
      <c r="F12239" s="299" t="s">
        <v>77</v>
      </c>
    </row>
    <row r="12240" spans="1:6" x14ac:dyDescent="0.3">
      <c r="A12240" s="299" t="s">
        <v>496</v>
      </c>
      <c r="B12240" s="300">
        <v>50</v>
      </c>
      <c r="C12240" s="299" t="s">
        <v>92</v>
      </c>
      <c r="D12240" s="299" t="s">
        <v>47</v>
      </c>
      <c r="E12240" s="302">
        <v>40.05263157894737</v>
      </c>
      <c r="F12240" s="299" t="s">
        <v>187</v>
      </c>
    </row>
    <row r="12241" spans="1:6" x14ac:dyDescent="0.3">
      <c r="A12241" s="299" t="s">
        <v>496</v>
      </c>
      <c r="B12241" s="300">
        <v>50</v>
      </c>
      <c r="C12241" s="299" t="s">
        <v>92</v>
      </c>
      <c r="D12241" s="299" t="s">
        <v>47</v>
      </c>
      <c r="E12241" s="302">
        <v>18</v>
      </c>
      <c r="F12241" s="299" t="s">
        <v>188</v>
      </c>
    </row>
    <row r="12242" spans="1:6" x14ac:dyDescent="0.3">
      <c r="A12242" s="299" t="s">
        <v>496</v>
      </c>
      <c r="B12242" s="300">
        <v>50</v>
      </c>
      <c r="C12242" s="299" t="s">
        <v>92</v>
      </c>
      <c r="D12242" s="299" t="s">
        <v>47</v>
      </c>
      <c r="E12242" s="302">
        <v>666.73684210526324</v>
      </c>
      <c r="F12242" s="299" t="s">
        <v>77</v>
      </c>
    </row>
    <row r="12243" spans="1:6" x14ac:dyDescent="0.3">
      <c r="A12243" s="299" t="s">
        <v>496</v>
      </c>
      <c r="B12243" s="300">
        <v>50</v>
      </c>
      <c r="C12243" s="299" t="s">
        <v>92</v>
      </c>
      <c r="D12243" s="299" t="s">
        <v>48</v>
      </c>
      <c r="E12243" s="302">
        <v>12.105263157894738</v>
      </c>
      <c r="F12243" s="299" t="s">
        <v>77</v>
      </c>
    </row>
    <row r="12244" spans="1:6" x14ac:dyDescent="0.3">
      <c r="A12244" s="299" t="s">
        <v>496</v>
      </c>
      <c r="B12244" s="300">
        <v>50</v>
      </c>
      <c r="C12244" s="299" t="s">
        <v>92</v>
      </c>
      <c r="D12244" s="299" t="s">
        <v>49</v>
      </c>
      <c r="E12244" s="302">
        <v>121.9473684210526</v>
      </c>
      <c r="F12244" s="299" t="s">
        <v>187</v>
      </c>
    </row>
    <row r="12245" spans="1:6" x14ac:dyDescent="0.3">
      <c r="A12245" s="299" t="s">
        <v>496</v>
      </c>
      <c r="B12245" s="300">
        <v>50</v>
      </c>
      <c r="C12245" s="299" t="s">
        <v>92</v>
      </c>
      <c r="D12245" s="299" t="s">
        <v>49</v>
      </c>
      <c r="E12245" s="302">
        <v>3648.2105263157891</v>
      </c>
      <c r="F12245" s="299" t="s">
        <v>77</v>
      </c>
    </row>
    <row r="12246" spans="1:6" x14ac:dyDescent="0.3">
      <c r="A12246" s="299" t="s">
        <v>496</v>
      </c>
      <c r="B12246" s="300">
        <v>50</v>
      </c>
      <c r="C12246" s="299" t="s">
        <v>92</v>
      </c>
      <c r="D12246" s="299" t="s">
        <v>50</v>
      </c>
      <c r="E12246" s="302">
        <v>0.99999999999999956</v>
      </c>
      <c r="F12246" s="299" t="s">
        <v>187</v>
      </c>
    </row>
    <row r="12247" spans="1:6" x14ac:dyDescent="0.3">
      <c r="A12247" s="299" t="s">
        <v>496</v>
      </c>
      <c r="B12247" s="300">
        <v>50</v>
      </c>
      <c r="C12247" s="299" t="s">
        <v>92</v>
      </c>
      <c r="D12247" s="299" t="s">
        <v>50</v>
      </c>
      <c r="E12247" s="302">
        <v>13.999999999999995</v>
      </c>
      <c r="F12247" s="299" t="s">
        <v>77</v>
      </c>
    </row>
    <row r="12248" spans="1:6" x14ac:dyDescent="0.3">
      <c r="A12248" s="299" t="s">
        <v>496</v>
      </c>
      <c r="B12248" s="300">
        <v>50</v>
      </c>
      <c r="C12248" s="299" t="s">
        <v>92</v>
      </c>
      <c r="D12248" s="299" t="s">
        <v>51</v>
      </c>
      <c r="E12248" s="302">
        <v>3.0000000000000004</v>
      </c>
      <c r="F12248" s="299" t="s">
        <v>187</v>
      </c>
    </row>
    <row r="12249" spans="1:6" x14ac:dyDescent="0.3">
      <c r="A12249" s="299" t="s">
        <v>496</v>
      </c>
      <c r="B12249" s="300">
        <v>50</v>
      </c>
      <c r="C12249" s="299" t="s">
        <v>92</v>
      </c>
      <c r="D12249" s="299" t="s">
        <v>51</v>
      </c>
      <c r="E12249" s="302">
        <v>134.15789473684214</v>
      </c>
      <c r="F12249" s="299" t="s">
        <v>77</v>
      </c>
    </row>
    <row r="12250" spans="1:6" x14ac:dyDescent="0.3">
      <c r="A12250" s="299" t="s">
        <v>496</v>
      </c>
      <c r="B12250" s="300">
        <v>50</v>
      </c>
      <c r="C12250" s="299" t="s">
        <v>92</v>
      </c>
      <c r="D12250" s="299" t="s">
        <v>52</v>
      </c>
      <c r="E12250" s="302">
        <v>1172.8947368421052</v>
      </c>
      <c r="F12250" s="299" t="s">
        <v>187</v>
      </c>
    </row>
    <row r="12251" spans="1:6" x14ac:dyDescent="0.3">
      <c r="A12251" s="299" t="s">
        <v>496</v>
      </c>
      <c r="B12251" s="300">
        <v>50</v>
      </c>
      <c r="C12251" s="299" t="s">
        <v>92</v>
      </c>
      <c r="D12251" s="299" t="s">
        <v>52</v>
      </c>
      <c r="E12251" s="302">
        <v>2204.9473684210525</v>
      </c>
      <c r="F12251" s="299" t="s">
        <v>77</v>
      </c>
    </row>
    <row r="12252" spans="1:6" x14ac:dyDescent="0.3">
      <c r="A12252" s="299" t="s">
        <v>496</v>
      </c>
      <c r="B12252" s="300">
        <v>50</v>
      </c>
      <c r="C12252" s="299" t="s">
        <v>92</v>
      </c>
      <c r="D12252" s="299" t="s">
        <v>53</v>
      </c>
      <c r="E12252" s="302">
        <v>473</v>
      </c>
      <c r="F12252" s="299" t="s">
        <v>187</v>
      </c>
    </row>
    <row r="12253" spans="1:6" x14ac:dyDescent="0.3">
      <c r="A12253" s="299" t="s">
        <v>496</v>
      </c>
      <c r="B12253" s="300">
        <v>50</v>
      </c>
      <c r="C12253" s="299" t="s">
        <v>92</v>
      </c>
      <c r="D12253" s="299" t="s">
        <v>53</v>
      </c>
      <c r="E12253" s="302">
        <v>0.99999999999999956</v>
      </c>
      <c r="F12253" s="299" t="s">
        <v>188</v>
      </c>
    </row>
    <row r="12254" spans="1:6" x14ac:dyDescent="0.3">
      <c r="A12254" s="299" t="s">
        <v>496</v>
      </c>
      <c r="B12254" s="300">
        <v>50</v>
      </c>
      <c r="C12254" s="299" t="s">
        <v>92</v>
      </c>
      <c r="D12254" s="299" t="s">
        <v>53</v>
      </c>
      <c r="E12254" s="302">
        <v>2228.4210526315792</v>
      </c>
      <c r="F12254" s="299" t="s">
        <v>77</v>
      </c>
    </row>
    <row r="12255" spans="1:6" x14ac:dyDescent="0.3">
      <c r="A12255" s="299" t="s">
        <v>496</v>
      </c>
      <c r="B12255" s="300">
        <v>50</v>
      </c>
      <c r="C12255" s="299" t="s">
        <v>92</v>
      </c>
      <c r="D12255" s="299" t="s">
        <v>54</v>
      </c>
      <c r="E12255" s="302">
        <v>677.36842105263156</v>
      </c>
      <c r="F12255" s="299" t="s">
        <v>187</v>
      </c>
    </row>
    <row r="12256" spans="1:6" x14ac:dyDescent="0.3">
      <c r="A12256" s="299" t="s">
        <v>496</v>
      </c>
      <c r="B12256" s="300">
        <v>50</v>
      </c>
      <c r="C12256" s="299" t="s">
        <v>92</v>
      </c>
      <c r="D12256" s="299" t="s">
        <v>54</v>
      </c>
      <c r="E12256" s="302">
        <v>2818.6842105263154</v>
      </c>
      <c r="F12256" s="299" t="s">
        <v>77</v>
      </c>
    </row>
    <row r="12257" spans="1:6" x14ac:dyDescent="0.3">
      <c r="A12257" s="299" t="s">
        <v>496</v>
      </c>
      <c r="B12257" s="300">
        <v>50</v>
      </c>
      <c r="C12257" s="299" t="s">
        <v>92</v>
      </c>
      <c r="D12257" s="299" t="s">
        <v>55</v>
      </c>
      <c r="E12257" s="302">
        <v>507.42105263157902</v>
      </c>
      <c r="F12257" s="299" t="s">
        <v>187</v>
      </c>
    </row>
    <row r="12258" spans="1:6" x14ac:dyDescent="0.3">
      <c r="A12258" s="299" t="s">
        <v>496</v>
      </c>
      <c r="B12258" s="300">
        <v>50</v>
      </c>
      <c r="C12258" s="299" t="s">
        <v>92</v>
      </c>
      <c r="D12258" s="299" t="s">
        <v>55</v>
      </c>
      <c r="E12258" s="302">
        <v>2287.7894736842104</v>
      </c>
      <c r="F12258" s="299" t="s">
        <v>77</v>
      </c>
    </row>
    <row r="12259" spans="1:6" x14ac:dyDescent="0.3">
      <c r="A12259" s="299" t="s">
        <v>496</v>
      </c>
      <c r="B12259" s="300">
        <v>50</v>
      </c>
      <c r="C12259" s="299" t="s">
        <v>92</v>
      </c>
      <c r="D12259" s="299" t="s">
        <v>56</v>
      </c>
      <c r="E12259" s="302">
        <v>35.631578947368418</v>
      </c>
      <c r="F12259" s="299" t="s">
        <v>187</v>
      </c>
    </row>
    <row r="12260" spans="1:6" x14ac:dyDescent="0.3">
      <c r="A12260" s="299" t="s">
        <v>496</v>
      </c>
      <c r="B12260" s="300">
        <v>50</v>
      </c>
      <c r="C12260" s="299" t="s">
        <v>92</v>
      </c>
      <c r="D12260" s="299" t="s">
        <v>56</v>
      </c>
      <c r="E12260" s="302">
        <v>235.84210526315792</v>
      </c>
      <c r="F12260" s="299" t="s">
        <v>77</v>
      </c>
    </row>
    <row r="12261" spans="1:6" x14ac:dyDescent="0.3">
      <c r="A12261" s="299" t="s">
        <v>496</v>
      </c>
      <c r="B12261" s="300">
        <v>50</v>
      </c>
      <c r="C12261" s="299" t="s">
        <v>92</v>
      </c>
      <c r="D12261" s="299" t="s">
        <v>57</v>
      </c>
      <c r="E12261" s="302">
        <v>16.947368421052634</v>
      </c>
      <c r="F12261" s="299" t="s">
        <v>187</v>
      </c>
    </row>
    <row r="12262" spans="1:6" x14ac:dyDescent="0.3">
      <c r="A12262" s="299" t="s">
        <v>496</v>
      </c>
      <c r="B12262" s="300">
        <v>50</v>
      </c>
      <c r="C12262" s="299" t="s">
        <v>92</v>
      </c>
      <c r="D12262" s="299" t="s">
        <v>57</v>
      </c>
      <c r="E12262" s="302">
        <v>45.631578947368418</v>
      </c>
      <c r="F12262" s="299" t="s">
        <v>77</v>
      </c>
    </row>
    <row r="12263" spans="1:6" x14ac:dyDescent="0.3">
      <c r="A12263" s="299" t="s">
        <v>496</v>
      </c>
      <c r="B12263" s="300">
        <v>50</v>
      </c>
      <c r="C12263" s="299" t="s">
        <v>92</v>
      </c>
      <c r="D12263" s="299" t="s">
        <v>58</v>
      </c>
      <c r="E12263" s="302">
        <v>17.000000000000004</v>
      </c>
      <c r="F12263" s="299" t="s">
        <v>187</v>
      </c>
    </row>
    <row r="12264" spans="1:6" x14ac:dyDescent="0.3">
      <c r="A12264" s="299" t="s">
        <v>496</v>
      </c>
      <c r="B12264" s="300">
        <v>50</v>
      </c>
      <c r="C12264" s="299" t="s">
        <v>92</v>
      </c>
      <c r="D12264" s="299" t="s">
        <v>58</v>
      </c>
      <c r="E12264" s="302">
        <v>60.526315789473671</v>
      </c>
      <c r="F12264" s="299" t="s">
        <v>77</v>
      </c>
    </row>
    <row r="12265" spans="1:6" x14ac:dyDescent="0.3">
      <c r="A12265" s="299" t="s">
        <v>496</v>
      </c>
      <c r="B12265" s="300">
        <v>50</v>
      </c>
      <c r="C12265" s="299" t="s">
        <v>92</v>
      </c>
      <c r="D12265" s="299" t="s">
        <v>59</v>
      </c>
      <c r="E12265" s="302">
        <v>107.63157894736844</v>
      </c>
      <c r="F12265" s="299" t="s">
        <v>187</v>
      </c>
    </row>
    <row r="12266" spans="1:6" x14ac:dyDescent="0.3">
      <c r="A12266" s="299" t="s">
        <v>496</v>
      </c>
      <c r="B12266" s="300">
        <v>50</v>
      </c>
      <c r="C12266" s="299" t="s">
        <v>92</v>
      </c>
      <c r="D12266" s="299" t="s">
        <v>59</v>
      </c>
      <c r="E12266" s="302">
        <v>395.6315789473685</v>
      </c>
      <c r="F12266" s="299" t="s">
        <v>77</v>
      </c>
    </row>
    <row r="12267" spans="1:6" x14ac:dyDescent="0.3">
      <c r="A12267" s="299" t="s">
        <v>496</v>
      </c>
      <c r="B12267" s="300">
        <v>50</v>
      </c>
      <c r="C12267" s="299" t="s">
        <v>92</v>
      </c>
      <c r="D12267" s="299" t="s">
        <v>60</v>
      </c>
      <c r="E12267" s="302">
        <v>101.3684210526316</v>
      </c>
      <c r="F12267" s="299" t="s">
        <v>187</v>
      </c>
    </row>
    <row r="12268" spans="1:6" x14ac:dyDescent="0.3">
      <c r="A12268" s="299" t="s">
        <v>496</v>
      </c>
      <c r="B12268" s="300">
        <v>50</v>
      </c>
      <c r="C12268" s="299" t="s">
        <v>92</v>
      </c>
      <c r="D12268" s="299" t="s">
        <v>60</v>
      </c>
      <c r="E12268" s="302">
        <v>2133.0526315789475</v>
      </c>
      <c r="F12268" s="299" t="s">
        <v>77</v>
      </c>
    </row>
    <row r="12269" spans="1:6" x14ac:dyDescent="0.3">
      <c r="A12269" s="299" t="s">
        <v>496</v>
      </c>
      <c r="B12269" s="300">
        <v>50</v>
      </c>
      <c r="C12269" s="299" t="s">
        <v>92</v>
      </c>
      <c r="D12269" s="299" t="s">
        <v>61</v>
      </c>
      <c r="E12269" s="302">
        <v>0.99999999999999956</v>
      </c>
      <c r="F12269" s="299" t="s">
        <v>187</v>
      </c>
    </row>
    <row r="12270" spans="1:6" x14ac:dyDescent="0.3">
      <c r="A12270" s="299" t="s">
        <v>496</v>
      </c>
      <c r="B12270" s="300">
        <v>50</v>
      </c>
      <c r="C12270" s="299" t="s">
        <v>92</v>
      </c>
      <c r="D12270" s="299" t="s">
        <v>61</v>
      </c>
      <c r="E12270" s="302">
        <v>190.89473684210529</v>
      </c>
      <c r="F12270" s="299" t="s">
        <v>77</v>
      </c>
    </row>
    <row r="12271" spans="1:6" x14ac:dyDescent="0.3">
      <c r="A12271" s="299" t="s">
        <v>496</v>
      </c>
      <c r="B12271" s="300">
        <v>50</v>
      </c>
      <c r="C12271" s="299" t="s">
        <v>92</v>
      </c>
      <c r="D12271" s="299" t="s">
        <v>62</v>
      </c>
      <c r="E12271" s="302">
        <v>69.473684210526315</v>
      </c>
      <c r="F12271" s="299" t="s">
        <v>187</v>
      </c>
    </row>
    <row r="12272" spans="1:6" x14ac:dyDescent="0.3">
      <c r="A12272" s="299" t="s">
        <v>496</v>
      </c>
      <c r="B12272" s="300">
        <v>50</v>
      </c>
      <c r="C12272" s="299" t="s">
        <v>92</v>
      </c>
      <c r="D12272" s="299" t="s">
        <v>62</v>
      </c>
      <c r="E12272" s="302">
        <v>567.52631578947364</v>
      </c>
      <c r="F12272" s="299" t="s">
        <v>77</v>
      </c>
    </row>
    <row r="12273" spans="1:6" x14ac:dyDescent="0.3">
      <c r="A12273" s="299" t="s">
        <v>496</v>
      </c>
      <c r="B12273" s="300">
        <v>50</v>
      </c>
      <c r="C12273" s="299" t="s">
        <v>92</v>
      </c>
      <c r="D12273" s="299" t="s">
        <v>63</v>
      </c>
      <c r="E12273" s="302">
        <v>33.368421052631582</v>
      </c>
      <c r="F12273" s="299" t="s">
        <v>187</v>
      </c>
    </row>
    <row r="12274" spans="1:6" x14ac:dyDescent="0.3">
      <c r="A12274" s="299" t="s">
        <v>496</v>
      </c>
      <c r="B12274" s="300">
        <v>50</v>
      </c>
      <c r="C12274" s="299" t="s">
        <v>92</v>
      </c>
      <c r="D12274" s="299" t="s">
        <v>63</v>
      </c>
      <c r="E12274" s="302">
        <v>1065.9473684210527</v>
      </c>
      <c r="F12274" s="299" t="s">
        <v>77</v>
      </c>
    </row>
    <row r="12275" spans="1:6" x14ac:dyDescent="0.3">
      <c r="A12275" s="299" t="s">
        <v>496</v>
      </c>
      <c r="B12275" s="300">
        <v>50</v>
      </c>
      <c r="C12275" s="299" t="s">
        <v>92</v>
      </c>
      <c r="D12275" s="299" t="s">
        <v>64</v>
      </c>
      <c r="E12275" s="302">
        <v>25.000000000000014</v>
      </c>
      <c r="F12275" s="299" t="s">
        <v>187</v>
      </c>
    </row>
    <row r="12276" spans="1:6" x14ac:dyDescent="0.3">
      <c r="A12276" s="299" t="s">
        <v>496</v>
      </c>
      <c r="B12276" s="300">
        <v>50</v>
      </c>
      <c r="C12276" s="299" t="s">
        <v>92</v>
      </c>
      <c r="D12276" s="299" t="s">
        <v>64</v>
      </c>
      <c r="E12276" s="302">
        <v>215.47368421052639</v>
      </c>
      <c r="F12276" s="299" t="s">
        <v>77</v>
      </c>
    </row>
    <row r="12277" spans="1:6" x14ac:dyDescent="0.3">
      <c r="A12277" s="299" t="s">
        <v>496</v>
      </c>
      <c r="B12277" s="300">
        <v>50</v>
      </c>
      <c r="C12277" s="299" t="s">
        <v>92</v>
      </c>
      <c r="D12277" s="299" t="s">
        <v>65</v>
      </c>
      <c r="E12277" s="302">
        <v>138.10526315789474</v>
      </c>
      <c r="F12277" s="299" t="s">
        <v>187</v>
      </c>
    </row>
    <row r="12278" spans="1:6" x14ac:dyDescent="0.3">
      <c r="A12278" s="299" t="s">
        <v>496</v>
      </c>
      <c r="B12278" s="300">
        <v>50</v>
      </c>
      <c r="C12278" s="299" t="s">
        <v>92</v>
      </c>
      <c r="D12278" s="299" t="s">
        <v>65</v>
      </c>
      <c r="E12278" s="302">
        <v>330.89473684210526</v>
      </c>
      <c r="F12278" s="299" t="s">
        <v>77</v>
      </c>
    </row>
    <row r="12279" spans="1:6" x14ac:dyDescent="0.3">
      <c r="A12279" s="299" t="s">
        <v>496</v>
      </c>
      <c r="B12279" s="300">
        <v>50</v>
      </c>
      <c r="C12279" s="299" t="s">
        <v>92</v>
      </c>
      <c r="D12279" s="299" t="s">
        <v>67</v>
      </c>
      <c r="E12279" s="302">
        <v>107.21052631578951</v>
      </c>
      <c r="F12279" s="299" t="s">
        <v>77</v>
      </c>
    </row>
    <row r="12280" spans="1:6" x14ac:dyDescent="0.3">
      <c r="A12280" s="299" t="s">
        <v>496</v>
      </c>
      <c r="B12280" s="300">
        <v>51</v>
      </c>
      <c r="C12280" s="299" t="s">
        <v>91</v>
      </c>
      <c r="D12280" s="299" t="s">
        <v>47</v>
      </c>
      <c r="E12280" s="302">
        <v>6.9999999999999973</v>
      </c>
      <c r="F12280" s="299" t="s">
        <v>80</v>
      </c>
    </row>
    <row r="12281" spans="1:6" x14ac:dyDescent="0.3">
      <c r="A12281" s="299" t="s">
        <v>496</v>
      </c>
      <c r="B12281" s="300">
        <v>51</v>
      </c>
      <c r="C12281" s="299" t="s">
        <v>91</v>
      </c>
      <c r="D12281" s="299" t="s">
        <v>48</v>
      </c>
      <c r="E12281" s="302">
        <v>0.99999999999999956</v>
      </c>
      <c r="F12281" s="299" t="s">
        <v>77</v>
      </c>
    </row>
    <row r="12282" spans="1:6" x14ac:dyDescent="0.3">
      <c r="A12282" s="299" t="s">
        <v>496</v>
      </c>
      <c r="B12282" s="300">
        <v>51</v>
      </c>
      <c r="C12282" s="299" t="s">
        <v>91</v>
      </c>
      <c r="D12282" s="299" t="s">
        <v>49</v>
      </c>
      <c r="E12282" s="302">
        <v>0.99999999999999956</v>
      </c>
      <c r="F12282" s="299" t="s">
        <v>187</v>
      </c>
    </row>
    <row r="12283" spans="1:6" x14ac:dyDescent="0.3">
      <c r="A12283" s="299" t="s">
        <v>496</v>
      </c>
      <c r="B12283" s="300">
        <v>51</v>
      </c>
      <c r="C12283" s="299" t="s">
        <v>91</v>
      </c>
      <c r="D12283" s="299" t="s">
        <v>49</v>
      </c>
      <c r="E12283" s="302">
        <v>43.21052631578948</v>
      </c>
      <c r="F12283" s="299" t="s">
        <v>77</v>
      </c>
    </row>
    <row r="12284" spans="1:6" x14ac:dyDescent="0.3">
      <c r="A12284" s="299" t="s">
        <v>496</v>
      </c>
      <c r="B12284" s="300">
        <v>51</v>
      </c>
      <c r="C12284" s="299" t="s">
        <v>91</v>
      </c>
      <c r="D12284" s="299" t="s">
        <v>51</v>
      </c>
      <c r="E12284" s="302">
        <v>2.473684210526315</v>
      </c>
      <c r="F12284" s="299" t="s">
        <v>77</v>
      </c>
    </row>
    <row r="12285" spans="1:6" x14ac:dyDescent="0.3">
      <c r="A12285" s="299" t="s">
        <v>496</v>
      </c>
      <c r="B12285" s="300">
        <v>51</v>
      </c>
      <c r="C12285" s="299" t="s">
        <v>91</v>
      </c>
      <c r="D12285" s="299" t="s">
        <v>52</v>
      </c>
      <c r="E12285" s="302">
        <v>41.368421052631568</v>
      </c>
      <c r="F12285" s="299" t="s">
        <v>187</v>
      </c>
    </row>
    <row r="12286" spans="1:6" x14ac:dyDescent="0.3">
      <c r="A12286" s="299" t="s">
        <v>496</v>
      </c>
      <c r="B12286" s="300">
        <v>51</v>
      </c>
      <c r="C12286" s="299" t="s">
        <v>91</v>
      </c>
      <c r="D12286" s="299" t="s">
        <v>52</v>
      </c>
      <c r="E12286" s="302">
        <v>293.05263157894734</v>
      </c>
      <c r="F12286" s="299" t="s">
        <v>77</v>
      </c>
    </row>
    <row r="12287" spans="1:6" x14ac:dyDescent="0.3">
      <c r="A12287" s="299" t="s">
        <v>496</v>
      </c>
      <c r="B12287" s="300">
        <v>51</v>
      </c>
      <c r="C12287" s="299" t="s">
        <v>91</v>
      </c>
      <c r="D12287" s="299" t="s">
        <v>53</v>
      </c>
      <c r="E12287" s="302">
        <v>123.31578947368422</v>
      </c>
      <c r="F12287" s="299" t="s">
        <v>187</v>
      </c>
    </row>
    <row r="12288" spans="1:6" x14ac:dyDescent="0.3">
      <c r="A12288" s="299" t="s">
        <v>496</v>
      </c>
      <c r="B12288" s="300">
        <v>51</v>
      </c>
      <c r="C12288" s="299" t="s">
        <v>91</v>
      </c>
      <c r="D12288" s="299" t="s">
        <v>53</v>
      </c>
      <c r="E12288" s="302">
        <v>270.63157894736844</v>
      </c>
      <c r="F12288" s="299" t="s">
        <v>77</v>
      </c>
    </row>
    <row r="12289" spans="1:6" x14ac:dyDescent="0.3">
      <c r="A12289" s="299" t="s">
        <v>496</v>
      </c>
      <c r="B12289" s="300">
        <v>51</v>
      </c>
      <c r="C12289" s="299" t="s">
        <v>91</v>
      </c>
      <c r="D12289" s="299" t="s">
        <v>54</v>
      </c>
      <c r="E12289" s="302">
        <v>11.000000000000005</v>
      </c>
      <c r="F12289" s="299" t="s">
        <v>187</v>
      </c>
    </row>
    <row r="12290" spans="1:6" x14ac:dyDescent="0.3">
      <c r="A12290" s="299" t="s">
        <v>496</v>
      </c>
      <c r="B12290" s="300">
        <v>51</v>
      </c>
      <c r="C12290" s="299" t="s">
        <v>91</v>
      </c>
      <c r="D12290" s="299" t="s">
        <v>54</v>
      </c>
      <c r="E12290" s="302">
        <v>24.000000000000004</v>
      </c>
      <c r="F12290" s="299" t="s">
        <v>77</v>
      </c>
    </row>
    <row r="12291" spans="1:6" x14ac:dyDescent="0.3">
      <c r="A12291" s="299" t="s">
        <v>496</v>
      </c>
      <c r="B12291" s="300">
        <v>51</v>
      </c>
      <c r="C12291" s="299" t="s">
        <v>91</v>
      </c>
      <c r="D12291" s="299" t="s">
        <v>55</v>
      </c>
      <c r="E12291" s="302">
        <v>31</v>
      </c>
      <c r="F12291" s="299" t="s">
        <v>187</v>
      </c>
    </row>
    <row r="12292" spans="1:6" x14ac:dyDescent="0.3">
      <c r="A12292" s="299" t="s">
        <v>496</v>
      </c>
      <c r="B12292" s="300">
        <v>51</v>
      </c>
      <c r="C12292" s="299" t="s">
        <v>91</v>
      </c>
      <c r="D12292" s="299" t="s">
        <v>55</v>
      </c>
      <c r="E12292" s="302">
        <v>279.52631578947359</v>
      </c>
      <c r="F12292" s="299" t="s">
        <v>77</v>
      </c>
    </row>
    <row r="12293" spans="1:6" x14ac:dyDescent="0.3">
      <c r="A12293" s="299" t="s">
        <v>496</v>
      </c>
      <c r="B12293" s="300">
        <v>51</v>
      </c>
      <c r="C12293" s="299" t="s">
        <v>91</v>
      </c>
      <c r="D12293" s="299" t="s">
        <v>56</v>
      </c>
      <c r="E12293" s="302">
        <v>3.9999999999999982</v>
      </c>
      <c r="F12293" s="299" t="s">
        <v>187</v>
      </c>
    </row>
    <row r="12294" spans="1:6" x14ac:dyDescent="0.3">
      <c r="A12294" s="299" t="s">
        <v>496</v>
      </c>
      <c r="B12294" s="300">
        <v>51</v>
      </c>
      <c r="C12294" s="299" t="s">
        <v>91</v>
      </c>
      <c r="D12294" s="299" t="s">
        <v>56</v>
      </c>
      <c r="E12294" s="302">
        <v>5.0000000000000009</v>
      </c>
      <c r="F12294" s="299" t="s">
        <v>77</v>
      </c>
    </row>
    <row r="12295" spans="1:6" x14ac:dyDescent="0.3">
      <c r="A12295" s="299" t="s">
        <v>496</v>
      </c>
      <c r="B12295" s="300">
        <v>51</v>
      </c>
      <c r="C12295" s="299" t="s">
        <v>91</v>
      </c>
      <c r="D12295" s="299" t="s">
        <v>59</v>
      </c>
      <c r="E12295" s="302">
        <v>3.9999999999999982</v>
      </c>
      <c r="F12295" s="299" t="s">
        <v>187</v>
      </c>
    </row>
    <row r="12296" spans="1:6" x14ac:dyDescent="0.3">
      <c r="A12296" s="299" t="s">
        <v>496</v>
      </c>
      <c r="B12296" s="300">
        <v>51</v>
      </c>
      <c r="C12296" s="299" t="s">
        <v>91</v>
      </c>
      <c r="D12296" s="299" t="s">
        <v>59</v>
      </c>
      <c r="E12296" s="302">
        <v>6.0000000000000009</v>
      </c>
      <c r="F12296" s="299" t="s">
        <v>77</v>
      </c>
    </row>
    <row r="12297" spans="1:6" x14ac:dyDescent="0.3">
      <c r="A12297" s="299" t="s">
        <v>496</v>
      </c>
      <c r="B12297" s="300">
        <v>51</v>
      </c>
      <c r="C12297" s="299" t="s">
        <v>91</v>
      </c>
      <c r="D12297" s="299" t="s">
        <v>60</v>
      </c>
      <c r="E12297" s="302">
        <v>12.000000000000002</v>
      </c>
      <c r="F12297" s="299" t="s">
        <v>187</v>
      </c>
    </row>
    <row r="12298" spans="1:6" x14ac:dyDescent="0.3">
      <c r="A12298" s="299" t="s">
        <v>496</v>
      </c>
      <c r="B12298" s="300">
        <v>51</v>
      </c>
      <c r="C12298" s="299" t="s">
        <v>91</v>
      </c>
      <c r="D12298" s="299" t="s">
        <v>60</v>
      </c>
      <c r="E12298" s="302">
        <v>79.421052631578974</v>
      </c>
      <c r="F12298" s="299" t="s">
        <v>77</v>
      </c>
    </row>
    <row r="12299" spans="1:6" x14ac:dyDescent="0.3">
      <c r="A12299" s="299" t="s">
        <v>496</v>
      </c>
      <c r="B12299" s="300">
        <v>51</v>
      </c>
      <c r="C12299" s="299" t="s">
        <v>91</v>
      </c>
      <c r="D12299" s="299" t="s">
        <v>61</v>
      </c>
      <c r="E12299" s="302">
        <v>128.31578947368416</v>
      </c>
      <c r="F12299" s="299" t="s">
        <v>77</v>
      </c>
    </row>
    <row r="12300" spans="1:6" x14ac:dyDescent="0.3">
      <c r="A12300" s="299" t="s">
        <v>496</v>
      </c>
      <c r="B12300" s="300">
        <v>51</v>
      </c>
      <c r="C12300" s="299" t="s">
        <v>91</v>
      </c>
      <c r="D12300" s="299" t="s">
        <v>62</v>
      </c>
      <c r="E12300" s="302">
        <v>5.0000000000000009</v>
      </c>
      <c r="F12300" s="299" t="s">
        <v>187</v>
      </c>
    </row>
    <row r="12301" spans="1:6" x14ac:dyDescent="0.3">
      <c r="A12301" s="299" t="s">
        <v>496</v>
      </c>
      <c r="B12301" s="300">
        <v>51</v>
      </c>
      <c r="C12301" s="299" t="s">
        <v>91</v>
      </c>
      <c r="D12301" s="299" t="s">
        <v>62</v>
      </c>
      <c r="E12301" s="302">
        <v>37.052631578947363</v>
      </c>
      <c r="F12301" s="299" t="s">
        <v>77</v>
      </c>
    </row>
    <row r="12302" spans="1:6" x14ac:dyDescent="0.3">
      <c r="A12302" s="299" t="s">
        <v>496</v>
      </c>
      <c r="B12302" s="300">
        <v>51</v>
      </c>
      <c r="C12302" s="299" t="s">
        <v>91</v>
      </c>
      <c r="D12302" s="299" t="s">
        <v>63</v>
      </c>
      <c r="E12302" s="302">
        <v>1.9999999999999991</v>
      </c>
      <c r="F12302" s="299" t="s">
        <v>187</v>
      </c>
    </row>
    <row r="12303" spans="1:6" x14ac:dyDescent="0.3">
      <c r="A12303" s="299" t="s">
        <v>496</v>
      </c>
      <c r="B12303" s="300">
        <v>51</v>
      </c>
      <c r="C12303" s="299" t="s">
        <v>91</v>
      </c>
      <c r="D12303" s="299" t="s">
        <v>63</v>
      </c>
      <c r="E12303" s="302">
        <v>74.421052631578917</v>
      </c>
      <c r="F12303" s="299" t="s">
        <v>77</v>
      </c>
    </row>
    <row r="12304" spans="1:6" x14ac:dyDescent="0.3">
      <c r="A12304" s="299" t="s">
        <v>496</v>
      </c>
      <c r="B12304" s="300">
        <v>51</v>
      </c>
      <c r="C12304" s="299" t="s">
        <v>91</v>
      </c>
      <c r="D12304" s="299" t="s">
        <v>64</v>
      </c>
      <c r="E12304" s="302">
        <v>0.99999999999999956</v>
      </c>
      <c r="F12304" s="299" t="s">
        <v>187</v>
      </c>
    </row>
    <row r="12305" spans="1:6" x14ac:dyDescent="0.3">
      <c r="A12305" s="299" t="s">
        <v>496</v>
      </c>
      <c r="B12305" s="300">
        <v>51</v>
      </c>
      <c r="C12305" s="299" t="s">
        <v>91</v>
      </c>
      <c r="D12305" s="299" t="s">
        <v>64</v>
      </c>
      <c r="E12305" s="302">
        <v>61.052631578947363</v>
      </c>
      <c r="F12305" s="299" t="s">
        <v>77</v>
      </c>
    </row>
    <row r="12306" spans="1:6" x14ac:dyDescent="0.3">
      <c r="A12306" s="299" t="s">
        <v>496</v>
      </c>
      <c r="B12306" s="300">
        <v>51</v>
      </c>
      <c r="C12306" s="299" t="s">
        <v>91</v>
      </c>
      <c r="D12306" s="299" t="s">
        <v>65</v>
      </c>
      <c r="E12306" s="302">
        <v>26.10526315789474</v>
      </c>
      <c r="F12306" s="299" t="s">
        <v>187</v>
      </c>
    </row>
    <row r="12307" spans="1:6" x14ac:dyDescent="0.3">
      <c r="A12307" s="299" t="s">
        <v>496</v>
      </c>
      <c r="B12307" s="300">
        <v>51</v>
      </c>
      <c r="C12307" s="299" t="s">
        <v>91</v>
      </c>
      <c r="D12307" s="299" t="s">
        <v>65</v>
      </c>
      <c r="E12307" s="302">
        <v>65.684210526315795</v>
      </c>
      <c r="F12307" s="299" t="s">
        <v>77</v>
      </c>
    </row>
    <row r="12308" spans="1:6" x14ac:dyDescent="0.3">
      <c r="A12308" s="299" t="s">
        <v>496</v>
      </c>
      <c r="B12308" s="300">
        <v>51</v>
      </c>
      <c r="C12308" s="299" t="s">
        <v>91</v>
      </c>
      <c r="D12308" s="299" t="s">
        <v>67</v>
      </c>
      <c r="E12308" s="302">
        <v>0.99999999999999956</v>
      </c>
      <c r="F12308" s="299" t="s">
        <v>77</v>
      </c>
    </row>
    <row r="12309" spans="1:6" x14ac:dyDescent="0.3">
      <c r="A12309" s="299" t="s">
        <v>496</v>
      </c>
      <c r="B12309" s="300">
        <v>51</v>
      </c>
      <c r="C12309" s="299" t="s">
        <v>92</v>
      </c>
      <c r="D12309" s="299" t="s">
        <v>49</v>
      </c>
      <c r="E12309" s="302">
        <v>0.99999999999999956</v>
      </c>
      <c r="F12309" s="299" t="s">
        <v>187</v>
      </c>
    </row>
    <row r="12310" spans="1:6" x14ac:dyDescent="0.3">
      <c r="A12310" s="299" t="s">
        <v>496</v>
      </c>
      <c r="B12310" s="300">
        <v>51</v>
      </c>
      <c r="C12310" s="299" t="s">
        <v>92</v>
      </c>
      <c r="D12310" s="299" t="s">
        <v>49</v>
      </c>
      <c r="E12310" s="302">
        <v>1.9999999999999991</v>
      </c>
      <c r="F12310" s="299" t="s">
        <v>77</v>
      </c>
    </row>
    <row r="12311" spans="1:6" x14ac:dyDescent="0.3">
      <c r="A12311" s="299" t="s">
        <v>496</v>
      </c>
      <c r="B12311" s="300">
        <v>51</v>
      </c>
      <c r="C12311" s="299" t="s">
        <v>92</v>
      </c>
      <c r="D12311" s="299" t="s">
        <v>52</v>
      </c>
      <c r="E12311" s="302">
        <v>6.6315789473684204</v>
      </c>
      <c r="F12311" s="299" t="s">
        <v>77</v>
      </c>
    </row>
    <row r="12312" spans="1:6" x14ac:dyDescent="0.3">
      <c r="A12312" s="299" t="s">
        <v>496</v>
      </c>
      <c r="B12312" s="300">
        <v>51</v>
      </c>
      <c r="C12312" s="299" t="s">
        <v>92</v>
      </c>
      <c r="D12312" s="299" t="s">
        <v>53</v>
      </c>
      <c r="E12312" s="302">
        <v>6.9999999999999973</v>
      </c>
      <c r="F12312" s="299" t="s">
        <v>187</v>
      </c>
    </row>
    <row r="12313" spans="1:6" x14ac:dyDescent="0.3">
      <c r="A12313" s="299" t="s">
        <v>496</v>
      </c>
      <c r="B12313" s="300">
        <v>51</v>
      </c>
      <c r="C12313" s="299" t="s">
        <v>92</v>
      </c>
      <c r="D12313" s="299" t="s">
        <v>53</v>
      </c>
      <c r="E12313" s="302">
        <v>3.9999999999999982</v>
      </c>
      <c r="F12313" s="299" t="s">
        <v>77</v>
      </c>
    </row>
    <row r="12314" spans="1:6" x14ac:dyDescent="0.3">
      <c r="A12314" s="299" t="s">
        <v>496</v>
      </c>
      <c r="B12314" s="300">
        <v>51</v>
      </c>
      <c r="C12314" s="299" t="s">
        <v>92</v>
      </c>
      <c r="D12314" s="299" t="s">
        <v>54</v>
      </c>
      <c r="E12314" s="302">
        <v>0.99999999999999956</v>
      </c>
      <c r="F12314" s="299" t="s">
        <v>187</v>
      </c>
    </row>
    <row r="12315" spans="1:6" x14ac:dyDescent="0.3">
      <c r="A12315" s="299" t="s">
        <v>496</v>
      </c>
      <c r="B12315" s="300">
        <v>51</v>
      </c>
      <c r="C12315" s="299" t="s">
        <v>92</v>
      </c>
      <c r="D12315" s="299" t="s">
        <v>54</v>
      </c>
      <c r="E12315" s="302">
        <v>0.99999999999999956</v>
      </c>
      <c r="F12315" s="299" t="s">
        <v>77</v>
      </c>
    </row>
    <row r="12316" spans="1:6" x14ac:dyDescent="0.3">
      <c r="A12316" s="299" t="s">
        <v>496</v>
      </c>
      <c r="B12316" s="300">
        <v>51</v>
      </c>
      <c r="C12316" s="299" t="s">
        <v>92</v>
      </c>
      <c r="D12316" s="299" t="s">
        <v>55</v>
      </c>
      <c r="E12316" s="302">
        <v>3.0000000000000004</v>
      </c>
      <c r="F12316" s="299" t="s">
        <v>187</v>
      </c>
    </row>
    <row r="12317" spans="1:6" x14ac:dyDescent="0.3">
      <c r="A12317" s="299" t="s">
        <v>496</v>
      </c>
      <c r="B12317" s="300">
        <v>51</v>
      </c>
      <c r="C12317" s="299" t="s">
        <v>92</v>
      </c>
      <c r="D12317" s="299" t="s">
        <v>55</v>
      </c>
      <c r="E12317" s="302">
        <v>5.0000000000000009</v>
      </c>
      <c r="F12317" s="299" t="s">
        <v>77</v>
      </c>
    </row>
    <row r="12318" spans="1:6" x14ac:dyDescent="0.3">
      <c r="A12318" s="299" t="s">
        <v>496</v>
      </c>
      <c r="B12318" s="300">
        <v>51</v>
      </c>
      <c r="C12318" s="299" t="s">
        <v>92</v>
      </c>
      <c r="D12318" s="299" t="s">
        <v>56</v>
      </c>
      <c r="E12318" s="302">
        <v>1.9999999999999991</v>
      </c>
      <c r="F12318" s="299" t="s">
        <v>187</v>
      </c>
    </row>
    <row r="12319" spans="1:6" x14ac:dyDescent="0.3">
      <c r="A12319" s="299" t="s">
        <v>496</v>
      </c>
      <c r="B12319" s="300">
        <v>51</v>
      </c>
      <c r="C12319" s="299" t="s">
        <v>92</v>
      </c>
      <c r="D12319" s="299" t="s">
        <v>56</v>
      </c>
      <c r="E12319" s="302">
        <v>1.9999999999999991</v>
      </c>
      <c r="F12319" s="299" t="s">
        <v>77</v>
      </c>
    </row>
    <row r="12320" spans="1:6" x14ac:dyDescent="0.3">
      <c r="A12320" s="299" t="s">
        <v>496</v>
      </c>
      <c r="B12320" s="300">
        <v>51</v>
      </c>
      <c r="C12320" s="299" t="s">
        <v>92</v>
      </c>
      <c r="D12320" s="299" t="s">
        <v>58</v>
      </c>
      <c r="E12320" s="302">
        <v>0.99999999999999956</v>
      </c>
      <c r="F12320" s="299" t="s">
        <v>187</v>
      </c>
    </row>
    <row r="12321" spans="1:6" x14ac:dyDescent="0.3">
      <c r="A12321" s="299" t="s">
        <v>496</v>
      </c>
      <c r="B12321" s="300">
        <v>51</v>
      </c>
      <c r="C12321" s="299" t="s">
        <v>92</v>
      </c>
      <c r="D12321" s="299" t="s">
        <v>59</v>
      </c>
      <c r="E12321" s="302">
        <v>1.4210526315789469</v>
      </c>
      <c r="F12321" s="299" t="s">
        <v>187</v>
      </c>
    </row>
    <row r="12322" spans="1:6" x14ac:dyDescent="0.3">
      <c r="A12322" s="299" t="s">
        <v>496</v>
      </c>
      <c r="B12322" s="300">
        <v>51</v>
      </c>
      <c r="C12322" s="299" t="s">
        <v>92</v>
      </c>
      <c r="D12322" s="299" t="s">
        <v>59</v>
      </c>
      <c r="E12322" s="302">
        <v>0.99999999999999956</v>
      </c>
      <c r="F12322" s="299" t="s">
        <v>77</v>
      </c>
    </row>
    <row r="12323" spans="1:6" x14ac:dyDescent="0.3">
      <c r="A12323" s="299" t="s">
        <v>496</v>
      </c>
      <c r="B12323" s="300">
        <v>51</v>
      </c>
      <c r="C12323" s="299" t="s">
        <v>92</v>
      </c>
      <c r="D12323" s="299" t="s">
        <v>60</v>
      </c>
      <c r="E12323" s="302">
        <v>1.9999999999999991</v>
      </c>
      <c r="F12323" s="299" t="s">
        <v>187</v>
      </c>
    </row>
    <row r="12324" spans="1:6" x14ac:dyDescent="0.3">
      <c r="A12324" s="299" t="s">
        <v>496</v>
      </c>
      <c r="B12324" s="300">
        <v>51</v>
      </c>
      <c r="C12324" s="299" t="s">
        <v>92</v>
      </c>
      <c r="D12324" s="299" t="s">
        <v>60</v>
      </c>
      <c r="E12324" s="302">
        <v>0.99999999999999956</v>
      </c>
      <c r="F12324" s="299" t="s">
        <v>77</v>
      </c>
    </row>
    <row r="12325" spans="1:6" x14ac:dyDescent="0.3">
      <c r="A12325" s="299" t="s">
        <v>496</v>
      </c>
      <c r="B12325" s="300">
        <v>51</v>
      </c>
      <c r="C12325" s="299" t="s">
        <v>92</v>
      </c>
      <c r="D12325" s="299" t="s">
        <v>61</v>
      </c>
      <c r="E12325" s="302">
        <v>6.9999999999999973</v>
      </c>
      <c r="F12325" s="299" t="s">
        <v>77</v>
      </c>
    </row>
    <row r="12326" spans="1:6" x14ac:dyDescent="0.3">
      <c r="A12326" s="299" t="s">
        <v>496</v>
      </c>
      <c r="B12326" s="300">
        <v>51</v>
      </c>
      <c r="C12326" s="299" t="s">
        <v>92</v>
      </c>
      <c r="D12326" s="299" t="s">
        <v>62</v>
      </c>
      <c r="E12326" s="302">
        <v>3.0000000000000004</v>
      </c>
      <c r="F12326" s="299" t="s">
        <v>187</v>
      </c>
    </row>
    <row r="12327" spans="1:6" x14ac:dyDescent="0.3">
      <c r="A12327" s="299" t="s">
        <v>496</v>
      </c>
      <c r="B12327" s="300">
        <v>51</v>
      </c>
      <c r="C12327" s="299" t="s">
        <v>92</v>
      </c>
      <c r="D12327" s="299" t="s">
        <v>62</v>
      </c>
      <c r="E12327" s="302">
        <v>7.9999999999999964</v>
      </c>
      <c r="F12327" s="299" t="s">
        <v>77</v>
      </c>
    </row>
    <row r="12328" spans="1:6" x14ac:dyDescent="0.3">
      <c r="A12328" s="299" t="s">
        <v>496</v>
      </c>
      <c r="B12328" s="300">
        <v>51</v>
      </c>
      <c r="C12328" s="299" t="s">
        <v>92</v>
      </c>
      <c r="D12328" s="299" t="s">
        <v>63</v>
      </c>
      <c r="E12328" s="302">
        <v>11.052631578947363</v>
      </c>
      <c r="F12328" s="299" t="s">
        <v>77</v>
      </c>
    </row>
    <row r="12329" spans="1:6" x14ac:dyDescent="0.3">
      <c r="A12329" s="299" t="s">
        <v>496</v>
      </c>
      <c r="B12329" s="300">
        <v>51</v>
      </c>
      <c r="C12329" s="299" t="s">
        <v>92</v>
      </c>
      <c r="D12329" s="299" t="s">
        <v>64</v>
      </c>
      <c r="E12329" s="302">
        <v>22.421052631578945</v>
      </c>
      <c r="F12329" s="299" t="s">
        <v>77</v>
      </c>
    </row>
    <row r="12330" spans="1:6" x14ac:dyDescent="0.3">
      <c r="A12330" s="299" t="s">
        <v>496</v>
      </c>
      <c r="B12330" s="300">
        <v>51</v>
      </c>
      <c r="C12330" s="299" t="s">
        <v>92</v>
      </c>
      <c r="D12330" s="299" t="s">
        <v>65</v>
      </c>
      <c r="E12330" s="302">
        <v>0.99999999999999956</v>
      </c>
      <c r="F12330" s="299" t="s">
        <v>187</v>
      </c>
    </row>
    <row r="12331" spans="1:6" x14ac:dyDescent="0.3">
      <c r="A12331" s="299" t="s">
        <v>496</v>
      </c>
      <c r="B12331" s="300">
        <v>51</v>
      </c>
      <c r="C12331" s="299" t="s">
        <v>92</v>
      </c>
      <c r="D12331" s="299" t="s">
        <v>65</v>
      </c>
      <c r="E12331" s="302">
        <v>1.8947368421052624</v>
      </c>
      <c r="F12331" s="299" t="s">
        <v>77</v>
      </c>
    </row>
    <row r="12332" spans="1:6" x14ac:dyDescent="0.3">
      <c r="A12332" s="299" t="s">
        <v>496</v>
      </c>
      <c r="B12332" s="300">
        <v>52</v>
      </c>
      <c r="C12332" s="299" t="s">
        <v>91</v>
      </c>
      <c r="D12332" s="299" t="s">
        <v>49</v>
      </c>
      <c r="E12332" s="302">
        <v>49.736842105263179</v>
      </c>
      <c r="F12332" s="299" t="s">
        <v>187</v>
      </c>
    </row>
    <row r="12333" spans="1:6" x14ac:dyDescent="0.3">
      <c r="A12333" s="299" t="s">
        <v>496</v>
      </c>
      <c r="B12333" s="300">
        <v>52</v>
      </c>
      <c r="C12333" s="299" t="s">
        <v>91</v>
      </c>
      <c r="D12333" s="299" t="s">
        <v>49</v>
      </c>
      <c r="E12333" s="302">
        <v>107.10526315789474</v>
      </c>
      <c r="F12333" s="299" t="s">
        <v>77</v>
      </c>
    </row>
    <row r="12334" spans="1:6" x14ac:dyDescent="0.3">
      <c r="A12334" s="299" t="s">
        <v>496</v>
      </c>
      <c r="B12334" s="300">
        <v>52</v>
      </c>
      <c r="C12334" s="299" t="s">
        <v>91</v>
      </c>
      <c r="D12334" s="299" t="s">
        <v>51</v>
      </c>
      <c r="E12334" s="302">
        <v>42.315789473684198</v>
      </c>
      <c r="F12334" s="299" t="s">
        <v>77</v>
      </c>
    </row>
    <row r="12335" spans="1:6" x14ac:dyDescent="0.3">
      <c r="A12335" s="299" t="s">
        <v>496</v>
      </c>
      <c r="B12335" s="300">
        <v>52</v>
      </c>
      <c r="C12335" s="299" t="s">
        <v>91</v>
      </c>
      <c r="D12335" s="299" t="s">
        <v>52</v>
      </c>
      <c r="E12335" s="302">
        <v>112.73684210526314</v>
      </c>
      <c r="F12335" s="299" t="s">
        <v>187</v>
      </c>
    </row>
    <row r="12336" spans="1:6" x14ac:dyDescent="0.3">
      <c r="A12336" s="299" t="s">
        <v>496</v>
      </c>
      <c r="B12336" s="300">
        <v>52</v>
      </c>
      <c r="C12336" s="299" t="s">
        <v>91</v>
      </c>
      <c r="D12336" s="299" t="s">
        <v>52</v>
      </c>
      <c r="E12336" s="302">
        <v>530.84210526315792</v>
      </c>
      <c r="F12336" s="299" t="s">
        <v>77</v>
      </c>
    </row>
    <row r="12337" spans="1:6" x14ac:dyDescent="0.3">
      <c r="A12337" s="299" t="s">
        <v>496</v>
      </c>
      <c r="B12337" s="300">
        <v>52</v>
      </c>
      <c r="C12337" s="299" t="s">
        <v>91</v>
      </c>
      <c r="D12337" s="299" t="s">
        <v>53</v>
      </c>
      <c r="E12337" s="302">
        <v>400.73684210526312</v>
      </c>
      <c r="F12337" s="299" t="s">
        <v>187</v>
      </c>
    </row>
    <row r="12338" spans="1:6" x14ac:dyDescent="0.3">
      <c r="A12338" s="299" t="s">
        <v>496</v>
      </c>
      <c r="B12338" s="300">
        <v>52</v>
      </c>
      <c r="C12338" s="299" t="s">
        <v>91</v>
      </c>
      <c r="D12338" s="299" t="s">
        <v>53</v>
      </c>
      <c r="E12338" s="302">
        <v>387.52631578947364</v>
      </c>
      <c r="F12338" s="299" t="s">
        <v>77</v>
      </c>
    </row>
    <row r="12339" spans="1:6" x14ac:dyDescent="0.3">
      <c r="A12339" s="299" t="s">
        <v>496</v>
      </c>
      <c r="B12339" s="300">
        <v>52</v>
      </c>
      <c r="C12339" s="299" t="s">
        <v>91</v>
      </c>
      <c r="D12339" s="299" t="s">
        <v>54</v>
      </c>
      <c r="E12339" s="302">
        <v>19.05263157894737</v>
      </c>
      <c r="F12339" s="299" t="s">
        <v>187</v>
      </c>
    </row>
    <row r="12340" spans="1:6" x14ac:dyDescent="0.3">
      <c r="A12340" s="299" t="s">
        <v>496</v>
      </c>
      <c r="B12340" s="300">
        <v>52</v>
      </c>
      <c r="C12340" s="299" t="s">
        <v>91</v>
      </c>
      <c r="D12340" s="299" t="s">
        <v>54</v>
      </c>
      <c r="E12340" s="302">
        <v>29.000000000000011</v>
      </c>
      <c r="F12340" s="299" t="s">
        <v>77</v>
      </c>
    </row>
    <row r="12341" spans="1:6" x14ac:dyDescent="0.3">
      <c r="A12341" s="299" t="s">
        <v>496</v>
      </c>
      <c r="B12341" s="300">
        <v>52</v>
      </c>
      <c r="C12341" s="299" t="s">
        <v>91</v>
      </c>
      <c r="D12341" s="299" t="s">
        <v>55</v>
      </c>
      <c r="E12341" s="302">
        <v>48.526315789473699</v>
      </c>
      <c r="F12341" s="299" t="s">
        <v>187</v>
      </c>
    </row>
    <row r="12342" spans="1:6" x14ac:dyDescent="0.3">
      <c r="A12342" s="299" t="s">
        <v>496</v>
      </c>
      <c r="B12342" s="300">
        <v>52</v>
      </c>
      <c r="C12342" s="299" t="s">
        <v>91</v>
      </c>
      <c r="D12342" s="299" t="s">
        <v>55</v>
      </c>
      <c r="E12342" s="302">
        <v>530.78947368421052</v>
      </c>
      <c r="F12342" s="299" t="s">
        <v>77</v>
      </c>
    </row>
    <row r="12343" spans="1:6" x14ac:dyDescent="0.3">
      <c r="A12343" s="299" t="s">
        <v>496</v>
      </c>
      <c r="B12343" s="300">
        <v>52</v>
      </c>
      <c r="C12343" s="299" t="s">
        <v>91</v>
      </c>
      <c r="D12343" s="299" t="s">
        <v>56</v>
      </c>
      <c r="E12343" s="302">
        <v>5.2105263157894735</v>
      </c>
      <c r="F12343" s="299" t="s">
        <v>187</v>
      </c>
    </row>
    <row r="12344" spans="1:6" x14ac:dyDescent="0.3">
      <c r="A12344" s="299" t="s">
        <v>496</v>
      </c>
      <c r="B12344" s="300">
        <v>52</v>
      </c>
      <c r="C12344" s="299" t="s">
        <v>91</v>
      </c>
      <c r="D12344" s="299" t="s">
        <v>56</v>
      </c>
      <c r="E12344" s="302">
        <v>1.9999999999999991</v>
      </c>
      <c r="F12344" s="299" t="s">
        <v>77</v>
      </c>
    </row>
    <row r="12345" spans="1:6" x14ac:dyDescent="0.3">
      <c r="A12345" s="299" t="s">
        <v>496</v>
      </c>
      <c r="B12345" s="300">
        <v>52</v>
      </c>
      <c r="C12345" s="299" t="s">
        <v>91</v>
      </c>
      <c r="D12345" s="299" t="s">
        <v>57</v>
      </c>
      <c r="E12345" s="302">
        <v>0.10526315789473684</v>
      </c>
      <c r="F12345" s="299" t="s">
        <v>77</v>
      </c>
    </row>
    <row r="12346" spans="1:6" x14ac:dyDescent="0.3">
      <c r="A12346" s="299" t="s">
        <v>496</v>
      </c>
      <c r="B12346" s="300">
        <v>52</v>
      </c>
      <c r="C12346" s="299" t="s">
        <v>91</v>
      </c>
      <c r="D12346" s="299" t="s">
        <v>58</v>
      </c>
      <c r="E12346" s="302">
        <v>0.99999999999999956</v>
      </c>
      <c r="F12346" s="299" t="s">
        <v>187</v>
      </c>
    </row>
    <row r="12347" spans="1:6" x14ac:dyDescent="0.3">
      <c r="A12347" s="299" t="s">
        <v>496</v>
      </c>
      <c r="B12347" s="300">
        <v>52</v>
      </c>
      <c r="C12347" s="299" t="s">
        <v>91</v>
      </c>
      <c r="D12347" s="299" t="s">
        <v>58</v>
      </c>
      <c r="E12347" s="302">
        <v>3.0000000000000004</v>
      </c>
      <c r="F12347" s="299" t="s">
        <v>77</v>
      </c>
    </row>
    <row r="12348" spans="1:6" x14ac:dyDescent="0.3">
      <c r="A12348" s="299" t="s">
        <v>496</v>
      </c>
      <c r="B12348" s="300">
        <v>52</v>
      </c>
      <c r="C12348" s="299" t="s">
        <v>91</v>
      </c>
      <c r="D12348" s="299" t="s">
        <v>59</v>
      </c>
      <c r="E12348" s="302">
        <v>10.000000000000002</v>
      </c>
      <c r="F12348" s="299" t="s">
        <v>187</v>
      </c>
    </row>
    <row r="12349" spans="1:6" x14ac:dyDescent="0.3">
      <c r="A12349" s="299" t="s">
        <v>496</v>
      </c>
      <c r="B12349" s="300">
        <v>52</v>
      </c>
      <c r="C12349" s="299" t="s">
        <v>91</v>
      </c>
      <c r="D12349" s="299" t="s">
        <v>59</v>
      </c>
      <c r="E12349" s="302">
        <v>18</v>
      </c>
      <c r="F12349" s="299" t="s">
        <v>77</v>
      </c>
    </row>
    <row r="12350" spans="1:6" x14ac:dyDescent="0.3">
      <c r="A12350" s="299" t="s">
        <v>496</v>
      </c>
      <c r="B12350" s="300">
        <v>52</v>
      </c>
      <c r="C12350" s="299" t="s">
        <v>91</v>
      </c>
      <c r="D12350" s="299" t="s">
        <v>60</v>
      </c>
      <c r="E12350" s="302">
        <v>17.000000000000004</v>
      </c>
      <c r="F12350" s="299" t="s">
        <v>187</v>
      </c>
    </row>
    <row r="12351" spans="1:6" x14ac:dyDescent="0.3">
      <c r="A12351" s="299" t="s">
        <v>496</v>
      </c>
      <c r="B12351" s="300">
        <v>52</v>
      </c>
      <c r="C12351" s="299" t="s">
        <v>91</v>
      </c>
      <c r="D12351" s="299" t="s">
        <v>60</v>
      </c>
      <c r="E12351" s="302">
        <v>294.1578947368422</v>
      </c>
      <c r="F12351" s="299" t="s">
        <v>77</v>
      </c>
    </row>
    <row r="12352" spans="1:6" x14ac:dyDescent="0.3">
      <c r="A12352" s="299" t="s">
        <v>496</v>
      </c>
      <c r="B12352" s="300">
        <v>52</v>
      </c>
      <c r="C12352" s="299" t="s">
        <v>91</v>
      </c>
      <c r="D12352" s="299" t="s">
        <v>61</v>
      </c>
      <c r="E12352" s="302">
        <v>75.684210526315809</v>
      </c>
      <c r="F12352" s="299" t="s">
        <v>77</v>
      </c>
    </row>
    <row r="12353" spans="1:6" x14ac:dyDescent="0.3">
      <c r="A12353" s="299" t="s">
        <v>496</v>
      </c>
      <c r="B12353" s="300">
        <v>52</v>
      </c>
      <c r="C12353" s="299" t="s">
        <v>91</v>
      </c>
      <c r="D12353" s="299" t="s">
        <v>62</v>
      </c>
      <c r="E12353" s="302">
        <v>13</v>
      </c>
      <c r="F12353" s="299" t="s">
        <v>187</v>
      </c>
    </row>
    <row r="12354" spans="1:6" x14ac:dyDescent="0.3">
      <c r="A12354" s="299" t="s">
        <v>496</v>
      </c>
      <c r="B12354" s="300">
        <v>52</v>
      </c>
      <c r="C12354" s="299" t="s">
        <v>91</v>
      </c>
      <c r="D12354" s="299" t="s">
        <v>62</v>
      </c>
      <c r="E12354" s="302">
        <v>47.473684210526315</v>
      </c>
      <c r="F12354" s="299" t="s">
        <v>77</v>
      </c>
    </row>
    <row r="12355" spans="1:6" x14ac:dyDescent="0.3">
      <c r="A12355" s="299" t="s">
        <v>496</v>
      </c>
      <c r="B12355" s="300">
        <v>52</v>
      </c>
      <c r="C12355" s="299" t="s">
        <v>91</v>
      </c>
      <c r="D12355" s="299" t="s">
        <v>63</v>
      </c>
      <c r="E12355" s="302">
        <v>5.8947368421052646</v>
      </c>
      <c r="F12355" s="299" t="s">
        <v>187</v>
      </c>
    </row>
    <row r="12356" spans="1:6" x14ac:dyDescent="0.3">
      <c r="A12356" s="299" t="s">
        <v>496</v>
      </c>
      <c r="B12356" s="300">
        <v>52</v>
      </c>
      <c r="C12356" s="299" t="s">
        <v>91</v>
      </c>
      <c r="D12356" s="299" t="s">
        <v>63</v>
      </c>
      <c r="E12356" s="302">
        <v>151.00000000000006</v>
      </c>
      <c r="F12356" s="299" t="s">
        <v>77</v>
      </c>
    </row>
    <row r="12357" spans="1:6" x14ac:dyDescent="0.3">
      <c r="A12357" s="299" t="s">
        <v>496</v>
      </c>
      <c r="B12357" s="300">
        <v>52</v>
      </c>
      <c r="C12357" s="299" t="s">
        <v>91</v>
      </c>
      <c r="D12357" s="299" t="s">
        <v>64</v>
      </c>
      <c r="E12357" s="302">
        <v>0.99999999999999956</v>
      </c>
      <c r="F12357" s="299" t="s">
        <v>187</v>
      </c>
    </row>
    <row r="12358" spans="1:6" x14ac:dyDescent="0.3">
      <c r="A12358" s="299" t="s">
        <v>496</v>
      </c>
      <c r="B12358" s="300">
        <v>52</v>
      </c>
      <c r="C12358" s="299" t="s">
        <v>91</v>
      </c>
      <c r="D12358" s="299" t="s">
        <v>64</v>
      </c>
      <c r="E12358" s="302">
        <v>79.10526315789474</v>
      </c>
      <c r="F12358" s="299" t="s">
        <v>77</v>
      </c>
    </row>
    <row r="12359" spans="1:6" x14ac:dyDescent="0.3">
      <c r="A12359" s="299" t="s">
        <v>496</v>
      </c>
      <c r="B12359" s="300">
        <v>52</v>
      </c>
      <c r="C12359" s="299" t="s">
        <v>91</v>
      </c>
      <c r="D12359" s="299" t="s">
        <v>65</v>
      </c>
      <c r="E12359" s="302">
        <v>34.105263157894747</v>
      </c>
      <c r="F12359" s="299" t="s">
        <v>187</v>
      </c>
    </row>
    <row r="12360" spans="1:6" x14ac:dyDescent="0.3">
      <c r="A12360" s="299" t="s">
        <v>496</v>
      </c>
      <c r="B12360" s="300">
        <v>52</v>
      </c>
      <c r="C12360" s="299" t="s">
        <v>91</v>
      </c>
      <c r="D12360" s="299" t="s">
        <v>65</v>
      </c>
      <c r="E12360" s="302">
        <v>41.368421052631575</v>
      </c>
      <c r="F12360" s="299" t="s">
        <v>77</v>
      </c>
    </row>
    <row r="12361" spans="1:6" x14ac:dyDescent="0.3">
      <c r="A12361" s="299" t="s">
        <v>496</v>
      </c>
      <c r="B12361" s="300">
        <v>52</v>
      </c>
      <c r="C12361" s="299" t="s">
        <v>91</v>
      </c>
      <c r="D12361" s="299" t="s">
        <v>67</v>
      </c>
      <c r="E12361" s="302">
        <v>0.99999999999999956</v>
      </c>
      <c r="F12361" s="299" t="s">
        <v>187</v>
      </c>
    </row>
    <row r="12362" spans="1:6" x14ac:dyDescent="0.3">
      <c r="A12362" s="299" t="s">
        <v>496</v>
      </c>
      <c r="B12362" s="300">
        <v>52</v>
      </c>
      <c r="C12362" s="299" t="s">
        <v>92</v>
      </c>
      <c r="D12362" s="299" t="s">
        <v>49</v>
      </c>
      <c r="E12362" s="302">
        <v>1.9999999999999991</v>
      </c>
      <c r="F12362" s="299" t="s">
        <v>187</v>
      </c>
    </row>
    <row r="12363" spans="1:6" x14ac:dyDescent="0.3">
      <c r="A12363" s="299" t="s">
        <v>496</v>
      </c>
      <c r="B12363" s="300">
        <v>52</v>
      </c>
      <c r="C12363" s="299" t="s">
        <v>92</v>
      </c>
      <c r="D12363" s="299" t="s">
        <v>49</v>
      </c>
      <c r="E12363" s="302">
        <v>0.99999999999999956</v>
      </c>
      <c r="F12363" s="299" t="s">
        <v>77</v>
      </c>
    </row>
    <row r="12364" spans="1:6" x14ac:dyDescent="0.3">
      <c r="A12364" s="299" t="s">
        <v>496</v>
      </c>
      <c r="B12364" s="300">
        <v>52</v>
      </c>
      <c r="C12364" s="299" t="s">
        <v>92</v>
      </c>
      <c r="D12364" s="299" t="s">
        <v>52</v>
      </c>
      <c r="E12364" s="302">
        <v>1.9999999999999991</v>
      </c>
      <c r="F12364" s="299" t="s">
        <v>187</v>
      </c>
    </row>
    <row r="12365" spans="1:6" x14ac:dyDescent="0.3">
      <c r="A12365" s="299" t="s">
        <v>496</v>
      </c>
      <c r="B12365" s="300">
        <v>52</v>
      </c>
      <c r="C12365" s="299" t="s">
        <v>92</v>
      </c>
      <c r="D12365" s="299" t="s">
        <v>52</v>
      </c>
      <c r="E12365" s="302">
        <v>3.7894736842105257</v>
      </c>
      <c r="F12365" s="299" t="s">
        <v>77</v>
      </c>
    </row>
    <row r="12366" spans="1:6" x14ac:dyDescent="0.3">
      <c r="A12366" s="299" t="s">
        <v>496</v>
      </c>
      <c r="B12366" s="300">
        <v>52</v>
      </c>
      <c r="C12366" s="299" t="s">
        <v>92</v>
      </c>
      <c r="D12366" s="299" t="s">
        <v>53</v>
      </c>
      <c r="E12366" s="302">
        <v>28.947368421052627</v>
      </c>
      <c r="F12366" s="299" t="s">
        <v>187</v>
      </c>
    </row>
    <row r="12367" spans="1:6" x14ac:dyDescent="0.3">
      <c r="A12367" s="299" t="s">
        <v>496</v>
      </c>
      <c r="B12367" s="300">
        <v>52</v>
      </c>
      <c r="C12367" s="299" t="s">
        <v>92</v>
      </c>
      <c r="D12367" s="299" t="s">
        <v>53</v>
      </c>
      <c r="E12367" s="302">
        <v>3.0000000000000004</v>
      </c>
      <c r="F12367" s="299" t="s">
        <v>77</v>
      </c>
    </row>
    <row r="12368" spans="1:6" x14ac:dyDescent="0.3">
      <c r="A12368" s="299" t="s">
        <v>496</v>
      </c>
      <c r="B12368" s="300">
        <v>52</v>
      </c>
      <c r="C12368" s="299" t="s">
        <v>92</v>
      </c>
      <c r="D12368" s="299" t="s">
        <v>54</v>
      </c>
      <c r="E12368" s="302">
        <v>0.99999999999999956</v>
      </c>
      <c r="F12368" s="299" t="s">
        <v>187</v>
      </c>
    </row>
    <row r="12369" spans="1:6" x14ac:dyDescent="0.3">
      <c r="A12369" s="299" t="s">
        <v>496</v>
      </c>
      <c r="B12369" s="300">
        <v>52</v>
      </c>
      <c r="C12369" s="299" t="s">
        <v>92</v>
      </c>
      <c r="D12369" s="299" t="s">
        <v>54</v>
      </c>
      <c r="E12369" s="302">
        <v>1.9999999999999991</v>
      </c>
      <c r="F12369" s="299" t="s">
        <v>77</v>
      </c>
    </row>
    <row r="12370" spans="1:6" x14ac:dyDescent="0.3">
      <c r="A12370" s="299" t="s">
        <v>496</v>
      </c>
      <c r="B12370" s="300">
        <v>52</v>
      </c>
      <c r="C12370" s="299" t="s">
        <v>92</v>
      </c>
      <c r="D12370" s="299" t="s">
        <v>55</v>
      </c>
      <c r="E12370" s="302">
        <v>1.9999999999999991</v>
      </c>
      <c r="F12370" s="299" t="s">
        <v>187</v>
      </c>
    </row>
    <row r="12371" spans="1:6" x14ac:dyDescent="0.3">
      <c r="A12371" s="299" t="s">
        <v>496</v>
      </c>
      <c r="B12371" s="300">
        <v>52</v>
      </c>
      <c r="C12371" s="299" t="s">
        <v>92</v>
      </c>
      <c r="D12371" s="299" t="s">
        <v>55</v>
      </c>
      <c r="E12371" s="302">
        <v>5.1578947368421062</v>
      </c>
      <c r="F12371" s="299" t="s">
        <v>77</v>
      </c>
    </row>
    <row r="12372" spans="1:6" x14ac:dyDescent="0.3">
      <c r="A12372" s="299" t="s">
        <v>496</v>
      </c>
      <c r="B12372" s="300">
        <v>52</v>
      </c>
      <c r="C12372" s="299" t="s">
        <v>92</v>
      </c>
      <c r="D12372" s="299" t="s">
        <v>56</v>
      </c>
      <c r="E12372" s="302">
        <v>0.99999999999999956</v>
      </c>
      <c r="F12372" s="299" t="s">
        <v>187</v>
      </c>
    </row>
    <row r="12373" spans="1:6" x14ac:dyDescent="0.3">
      <c r="A12373" s="299" t="s">
        <v>496</v>
      </c>
      <c r="B12373" s="300">
        <v>52</v>
      </c>
      <c r="C12373" s="299" t="s">
        <v>92</v>
      </c>
      <c r="D12373" s="299" t="s">
        <v>56</v>
      </c>
      <c r="E12373" s="302">
        <v>1.9999999999999991</v>
      </c>
      <c r="F12373" s="299" t="s">
        <v>77</v>
      </c>
    </row>
    <row r="12374" spans="1:6" x14ac:dyDescent="0.3">
      <c r="A12374" s="299" t="s">
        <v>496</v>
      </c>
      <c r="B12374" s="300">
        <v>52</v>
      </c>
      <c r="C12374" s="299" t="s">
        <v>92</v>
      </c>
      <c r="D12374" s="299" t="s">
        <v>57</v>
      </c>
      <c r="E12374" s="302">
        <v>0.99999999999999956</v>
      </c>
      <c r="F12374" s="299" t="s">
        <v>187</v>
      </c>
    </row>
    <row r="12375" spans="1:6" x14ac:dyDescent="0.3">
      <c r="A12375" s="299" t="s">
        <v>496</v>
      </c>
      <c r="B12375" s="300">
        <v>52</v>
      </c>
      <c r="C12375" s="299" t="s">
        <v>92</v>
      </c>
      <c r="D12375" s="299" t="s">
        <v>59</v>
      </c>
      <c r="E12375" s="302">
        <v>6.9999999999999973</v>
      </c>
      <c r="F12375" s="299" t="s">
        <v>187</v>
      </c>
    </row>
    <row r="12376" spans="1:6" x14ac:dyDescent="0.3">
      <c r="A12376" s="299" t="s">
        <v>496</v>
      </c>
      <c r="B12376" s="300">
        <v>52</v>
      </c>
      <c r="C12376" s="299" t="s">
        <v>92</v>
      </c>
      <c r="D12376" s="299" t="s">
        <v>59</v>
      </c>
      <c r="E12376" s="302">
        <v>2.6315789473684212</v>
      </c>
      <c r="F12376" s="299" t="s">
        <v>77</v>
      </c>
    </row>
    <row r="12377" spans="1:6" x14ac:dyDescent="0.3">
      <c r="A12377" s="299" t="s">
        <v>496</v>
      </c>
      <c r="B12377" s="300">
        <v>52</v>
      </c>
      <c r="C12377" s="299" t="s">
        <v>92</v>
      </c>
      <c r="D12377" s="299" t="s">
        <v>60</v>
      </c>
      <c r="E12377" s="302">
        <v>1.9999999999999991</v>
      </c>
      <c r="F12377" s="299" t="s">
        <v>187</v>
      </c>
    </row>
    <row r="12378" spans="1:6" x14ac:dyDescent="0.3">
      <c r="A12378" s="299" t="s">
        <v>496</v>
      </c>
      <c r="B12378" s="300">
        <v>52</v>
      </c>
      <c r="C12378" s="299" t="s">
        <v>92</v>
      </c>
      <c r="D12378" s="299" t="s">
        <v>60</v>
      </c>
      <c r="E12378" s="302">
        <v>6.0000000000000009</v>
      </c>
      <c r="F12378" s="299" t="s">
        <v>77</v>
      </c>
    </row>
    <row r="12379" spans="1:6" x14ac:dyDescent="0.3">
      <c r="A12379" s="299" t="s">
        <v>496</v>
      </c>
      <c r="B12379" s="300">
        <v>52</v>
      </c>
      <c r="C12379" s="299" t="s">
        <v>92</v>
      </c>
      <c r="D12379" s="299" t="s">
        <v>61</v>
      </c>
      <c r="E12379" s="302">
        <v>5.5263157894736867</v>
      </c>
      <c r="F12379" s="299" t="s">
        <v>77</v>
      </c>
    </row>
    <row r="12380" spans="1:6" x14ac:dyDescent="0.3">
      <c r="A12380" s="299" t="s">
        <v>496</v>
      </c>
      <c r="B12380" s="300">
        <v>52</v>
      </c>
      <c r="C12380" s="299" t="s">
        <v>92</v>
      </c>
      <c r="D12380" s="299" t="s">
        <v>62</v>
      </c>
      <c r="E12380" s="302">
        <v>6.0000000000000009</v>
      </c>
      <c r="F12380" s="299" t="s">
        <v>187</v>
      </c>
    </row>
    <row r="12381" spans="1:6" x14ac:dyDescent="0.3">
      <c r="A12381" s="299" t="s">
        <v>496</v>
      </c>
      <c r="B12381" s="300">
        <v>52</v>
      </c>
      <c r="C12381" s="299" t="s">
        <v>92</v>
      </c>
      <c r="D12381" s="299" t="s">
        <v>62</v>
      </c>
      <c r="E12381" s="302">
        <v>6.9999999999999973</v>
      </c>
      <c r="F12381" s="299" t="s">
        <v>77</v>
      </c>
    </row>
    <row r="12382" spans="1:6" x14ac:dyDescent="0.3">
      <c r="A12382" s="299" t="s">
        <v>496</v>
      </c>
      <c r="B12382" s="300">
        <v>52</v>
      </c>
      <c r="C12382" s="299" t="s">
        <v>92</v>
      </c>
      <c r="D12382" s="299" t="s">
        <v>63</v>
      </c>
      <c r="E12382" s="302">
        <v>0.99999999999999956</v>
      </c>
      <c r="F12382" s="299" t="s">
        <v>187</v>
      </c>
    </row>
    <row r="12383" spans="1:6" x14ac:dyDescent="0.3">
      <c r="A12383" s="299" t="s">
        <v>496</v>
      </c>
      <c r="B12383" s="300">
        <v>52</v>
      </c>
      <c r="C12383" s="299" t="s">
        <v>92</v>
      </c>
      <c r="D12383" s="299" t="s">
        <v>63</v>
      </c>
      <c r="E12383" s="302">
        <v>13.000000000000002</v>
      </c>
      <c r="F12383" s="299" t="s">
        <v>77</v>
      </c>
    </row>
    <row r="12384" spans="1:6" x14ac:dyDescent="0.3">
      <c r="A12384" s="299" t="s">
        <v>496</v>
      </c>
      <c r="B12384" s="300">
        <v>52</v>
      </c>
      <c r="C12384" s="299" t="s">
        <v>92</v>
      </c>
      <c r="D12384" s="299" t="s">
        <v>64</v>
      </c>
      <c r="E12384" s="302">
        <v>20.368421052631575</v>
      </c>
      <c r="F12384" s="299" t="s">
        <v>77</v>
      </c>
    </row>
    <row r="12385" spans="1:6" x14ac:dyDescent="0.3">
      <c r="A12385" s="299" t="s">
        <v>496</v>
      </c>
      <c r="B12385" s="300">
        <v>52</v>
      </c>
      <c r="C12385" s="299" t="s">
        <v>92</v>
      </c>
      <c r="D12385" s="299" t="s">
        <v>65</v>
      </c>
      <c r="E12385" s="302">
        <v>0.21052631578947367</v>
      </c>
      <c r="F12385" s="299" t="s">
        <v>77</v>
      </c>
    </row>
  </sheetData>
  <pageMargins left="0.7" right="0.7" top="0.75" bottom="0.75" header="0.3" footer="0.3"/>
  <pageSetup paperSize="9" orientation="portrait" r:id="rId1"/>
  <legacyDrawing r:id="rId2"/>
  <tableParts count="1"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6761C3-6237-41B2-AF2E-ED675DBBC8E9}">
  <sheetPr codeName="Hoja2">
    <pageSetUpPr fitToPage="1"/>
  </sheetPr>
  <dimension ref="A2:N266"/>
  <sheetViews>
    <sheetView showGridLines="0" topLeftCell="B1" zoomScale="90" zoomScaleNormal="90" workbookViewId="0">
      <selection activeCell="B1" sqref="B1"/>
    </sheetView>
  </sheetViews>
  <sheetFormatPr baseColWidth="10" defaultRowHeight="14.4" x14ac:dyDescent="0.3"/>
  <cols>
    <col min="1" max="1" width="11.44140625" hidden="1" customWidth="1"/>
    <col min="2" max="2" width="21.33203125" customWidth="1"/>
    <col min="3" max="14" width="20" customWidth="1"/>
  </cols>
  <sheetData>
    <row r="2" spans="1:14" ht="15.75" customHeight="1" x14ac:dyDescent="0.3">
      <c r="B2" s="115" t="str">
        <f>MesAnnoSeleccionado</f>
        <v>Marzo 2024</v>
      </c>
      <c r="C2" s="115"/>
      <c r="D2" s="115"/>
      <c r="E2" s="115"/>
      <c r="F2" s="115"/>
      <c r="G2" s="115"/>
      <c r="H2" s="115"/>
      <c r="I2" s="115"/>
      <c r="J2" s="115"/>
      <c r="K2" s="115"/>
      <c r="L2" s="115"/>
      <c r="M2" s="115"/>
      <c r="N2" s="115"/>
    </row>
    <row r="3" spans="1:14" ht="15.75" customHeight="1" thickBot="1" x14ac:dyDescent="0.35">
      <c r="B3" s="215" t="s">
        <v>474</v>
      </c>
      <c r="C3" s="215"/>
      <c r="D3" s="215"/>
      <c r="E3" s="215"/>
      <c r="F3" s="215"/>
      <c r="G3" s="215"/>
      <c r="H3" s="215"/>
      <c r="I3" s="215"/>
      <c r="J3" s="215"/>
      <c r="K3" s="215"/>
      <c r="L3" s="215"/>
      <c r="M3" s="215"/>
      <c r="N3" s="215"/>
    </row>
    <row r="4" spans="1:14" ht="28.5" customHeight="1" x14ac:dyDescent="0.3">
      <c r="B4" s="216" t="s">
        <v>465</v>
      </c>
      <c r="C4" s="218" t="s">
        <v>452</v>
      </c>
      <c r="D4" s="218"/>
      <c r="E4" s="218"/>
      <c r="F4" s="218"/>
      <c r="G4" s="219" t="s">
        <v>454</v>
      </c>
      <c r="H4" s="220"/>
      <c r="I4" s="220"/>
      <c r="J4" s="220"/>
      <c r="K4" s="219" t="s">
        <v>453</v>
      </c>
      <c r="L4" s="220"/>
      <c r="M4" s="220"/>
      <c r="N4" s="220"/>
    </row>
    <row r="5" spans="1:14" ht="31.8" thickBot="1" x14ac:dyDescent="0.35">
      <c r="B5" s="217"/>
      <c r="C5" s="30" t="s">
        <v>455</v>
      </c>
      <c r="D5" s="30" t="s">
        <v>456</v>
      </c>
      <c r="E5" s="30" t="s">
        <v>457</v>
      </c>
      <c r="F5" s="27" t="s">
        <v>217</v>
      </c>
      <c r="G5" s="30" t="s">
        <v>455</v>
      </c>
      <c r="H5" s="30" t="s">
        <v>458</v>
      </c>
      <c r="I5" s="30" t="s">
        <v>457</v>
      </c>
      <c r="J5" s="27" t="s">
        <v>217</v>
      </c>
      <c r="K5" s="30" t="s">
        <v>455</v>
      </c>
      <c r="L5" s="30" t="s">
        <v>456</v>
      </c>
      <c r="M5" s="30" t="s">
        <v>457</v>
      </c>
      <c r="N5" s="137" t="s">
        <v>217</v>
      </c>
    </row>
    <row r="6" spans="1:14" ht="15.75" customHeight="1" thickBot="1" x14ac:dyDescent="0.35">
      <c r="A6" s="4"/>
      <c r="B6" s="113" t="s">
        <v>68</v>
      </c>
      <c r="C6" s="118">
        <f t="shared" ref="C6:E6" si="0">SUM(C7:C8)</f>
        <v>5254112.5789473671</v>
      </c>
      <c r="D6" s="118">
        <f t="shared" si="0"/>
        <v>11213665.789473685</v>
      </c>
      <c r="E6" s="118">
        <f t="shared" si="0"/>
        <v>4434087.4736842103</v>
      </c>
      <c r="F6" s="118">
        <f>SUM(F7:F8)</f>
        <v>20901966.526315793</v>
      </c>
      <c r="G6" s="118">
        <f t="shared" ref="G6:N6" si="1">SUM(G7:G8)</f>
        <v>2465221.789473684</v>
      </c>
      <c r="H6" s="118">
        <f t="shared" si="1"/>
        <v>5349315.7894736845</v>
      </c>
      <c r="I6" s="118">
        <f t="shared" si="1"/>
        <v>2081533.3157894737</v>
      </c>
      <c r="J6" s="118">
        <f t="shared" si="1"/>
        <v>9896123.5789473671</v>
      </c>
      <c r="K6" s="118">
        <f t="shared" si="1"/>
        <v>2788871.5789473681</v>
      </c>
      <c r="L6" s="118">
        <f t="shared" si="1"/>
        <v>5864324.7894736845</v>
      </c>
      <c r="M6" s="118">
        <f t="shared" si="1"/>
        <v>2352548.1578947366</v>
      </c>
      <c r="N6" s="138">
        <f t="shared" si="1"/>
        <v>11005791.52631579</v>
      </c>
    </row>
    <row r="7" spans="1:14" ht="16.2" thickBot="1" x14ac:dyDescent="0.35">
      <c r="A7" s="4">
        <v>724</v>
      </c>
      <c r="B7" s="152" t="s">
        <v>450</v>
      </c>
      <c r="C7" s="153">
        <f>SUMIFS(DatosEdad!$D:$D,DatosEdad!$A:$A,INDICE!$C$13,DatosEdad!$E:$E,'1.TS PAIS EDAD Y SEXO'!$A7,DatosEdad!$B:$B,VLOOKUP('1.TS PAIS EDAD Y SEXO'!C$5,TRAMO_EDAD_1,1))</f>
        <v>4333409.6842105258</v>
      </c>
      <c r="D7" s="153">
        <f>SUMIFS(DatosEdad!$D:$D,DatosEdad!$A:$A,INDICE!$C$13,DatosEdad!$E:$E,'1.TS PAIS EDAD Y SEXO'!$A7,DatosEdad!$B:$B,VLOOKUP('1.TS PAIS EDAD Y SEXO'!D$5,TRAMO_EDAD_1,1))</f>
        <v>9715504.5263157897</v>
      </c>
      <c r="E7" s="154">
        <f>SUMIFS(DatosEdad!$D:$D,DatosEdad!$A:$A,INDICE!$C$13,DatosEdad!$E:$E,'1.TS PAIS EDAD Y SEXO'!$A7,DatosEdad!$B:$B,_xlfn.XLOOKUP('1.TS PAIS EDAD Y SEXO'!E$5,TablasAux!$O$3:$O$5,TablasAux!$N$3:$N$5))</f>
        <v>4118850.8421052629</v>
      </c>
      <c r="F7" s="153">
        <f>SUMIFS(DatosEdad!$D:$D,DatosEdad!$A:$A,INDICE!$C$13,DatosEdad!$E:$E,'1.TS PAIS EDAD Y SEXO'!$A7)</f>
        <v>18167847.947368424</v>
      </c>
      <c r="G7" s="153">
        <f>SUMIFS(DatosEdad!$D:$D,DatosEdad!$A:$A,INDICE!$C$13,DatosEdad!$E:$E,'1.TS PAIS EDAD Y SEXO'!$A7,DatosEdad!$C:$C,VLOOKUP('1.TS PAIS EDAD Y SEXO'!$G$4,Descripcion_Sexo,1),DatosEdad!$B:$B,VLOOKUP('1.TS PAIS EDAD Y SEXO'!G$5,TRAMO_EDAD_1,1))</f>
        <v>2057909.7368421052</v>
      </c>
      <c r="H7" s="153">
        <f>SUMIFS(DatosEdad!$D:$D,DatosEdad!$A:$A,INDICE!$C$13,DatosEdad!$E:$E,'1.TS PAIS EDAD Y SEXO'!$A7,DatosEdad!$C:$C,VLOOKUP('1.TS PAIS EDAD Y SEXO'!$G$4,Descripcion_Sexo,1),DatosEdad!$B:$B,VLOOKUP('1.TS PAIS EDAD Y SEXO'!H$5,TRAMO_EDAD_1,1))</f>
        <v>4685601.4210526319</v>
      </c>
      <c r="I7" s="153">
        <f>SUMIFS(DatosEdad!$D:$D,DatosEdad!$A:$A,INDICE!$C$13,DatosEdad!$E:$E,'1.TS PAIS EDAD Y SEXO'!$A7,DatosEdad!$B:$B,_xlfn.XLOOKUP('1.TS PAIS EDAD Y SEXO'!I$5,TablasAux!$O$3:$O$5,TablasAux!$N$3:$N$5),DatosEdad!$C:$C,_xlfn.XLOOKUP('1.TS PAIS EDAD Y SEXO'!$G$4,TablasAux!$L$17:$L$19,TablasAux!$K$17:$K$19))</f>
        <v>1944411.7894736843</v>
      </c>
      <c r="J7" s="153">
        <f>SUMIFS(DatosEdad!$D:$D,DatosEdad!$A:$A,INDICE!$C$13,DatosEdad!$E:$E,'1.TS PAIS EDAD Y SEXO'!$A7,DatosEdad!$C:$C,_xlfn.XLOOKUP('1.TS PAIS EDAD Y SEXO'!$G$4,TablasAux!$L$17:$L$19,TablasAux!$K$17:$K$19))</f>
        <v>8687969.1578947362</v>
      </c>
      <c r="K7" s="153">
        <f>SUMIFS(DatosEdad!$D:$D,DatosEdad!$A:$A,INDICE!$C$13,DatosEdad!$E:$E,'1.TS PAIS EDAD Y SEXO'!$A7,DatosEdad!$C:$C,VLOOKUP('1.TS PAIS EDAD Y SEXO'!$K$4,Descripcion_Sexo,1),DatosEdad!$B:$B,VLOOKUP('1.TS PAIS EDAD Y SEXO'!K$5,TRAMO_EDAD_1,1))</f>
        <v>2275492.6315789474</v>
      </c>
      <c r="L7" s="153">
        <f>SUMIFS(DatosEdad!$D:$D,DatosEdad!$A:$A,INDICE!$C$13,DatosEdad!$E:$E,'1.TS PAIS EDAD Y SEXO'!$A7,DatosEdad!$C:$C,VLOOKUP('1.TS PAIS EDAD Y SEXO'!$K$4,Descripcion_Sexo,1),DatosEdad!$B:$B,VLOOKUP('1.TS PAIS EDAD Y SEXO'!L$5,TRAMO_EDAD_1,1))</f>
        <v>5029896.3684210526</v>
      </c>
      <c r="M7" s="153">
        <f>SUMIFS(DatosEdad!$D:$D,DatosEdad!$A:$A,INDICE!$C$13,DatosEdad!$E:$E,'1.TS PAIS EDAD Y SEXO'!$A7,DatosEdad!$B:$B,_xlfn.XLOOKUP('1.TS PAIS EDAD Y SEXO'!M$5,TablasAux!$O$3:$O$5,TablasAux!$N$3:$N$5),DatosEdad!$C:$C,_xlfn.XLOOKUP('1.TS PAIS EDAD Y SEXO'!$K$4,TablasAux!$L$17:$L$19,TablasAux!$K$17:$K$19))</f>
        <v>2174436.0526315789</v>
      </c>
      <c r="N7" s="155">
        <f>SUMIFS(DatosEdad!$D:$D,DatosEdad!$A:$A,INDICE!$C$13,DatosEdad!$E:$E,'1.TS PAIS EDAD Y SEXO'!$A7,DatosEdad!$C:$C,_xlfn.XLOOKUP('1.TS PAIS EDAD Y SEXO'!$K$4,TablasAux!$L$17:$L$19,TablasAux!$K$17:$K$19))</f>
        <v>9479861.7368421052</v>
      </c>
    </row>
    <row r="8" spans="1:14" ht="16.2" thickBot="1" x14ac:dyDescent="0.35">
      <c r="A8" s="4"/>
      <c r="B8" s="156" t="s">
        <v>451</v>
      </c>
      <c r="C8" s="157">
        <f t="shared" ref="C8:N8" si="2">SUM(C10:C35,C37:C263)</f>
        <v>920702.89473684167</v>
      </c>
      <c r="D8" s="157">
        <f t="shared" si="2"/>
        <v>1498161.2631578953</v>
      </c>
      <c r="E8" s="157">
        <f t="shared" si="2"/>
        <v>315236.63157894718</v>
      </c>
      <c r="F8" s="157">
        <f t="shared" si="2"/>
        <v>2734118.5789473695</v>
      </c>
      <c r="G8" s="157">
        <f t="shared" si="2"/>
        <v>407312.0526315787</v>
      </c>
      <c r="H8" s="157">
        <f t="shared" si="2"/>
        <v>663714.36842105293</v>
      </c>
      <c r="I8" s="157">
        <f t="shared" si="2"/>
        <v>137121.52631578944</v>
      </c>
      <c r="J8" s="157">
        <f t="shared" si="2"/>
        <v>1208154.4210526315</v>
      </c>
      <c r="K8" s="157">
        <f t="shared" si="2"/>
        <v>513378.94736842089</v>
      </c>
      <c r="L8" s="157">
        <f t="shared" si="2"/>
        <v>834428.42105263157</v>
      </c>
      <c r="M8" s="157">
        <f t="shared" si="2"/>
        <v>178112.10526315778</v>
      </c>
      <c r="N8" s="154">
        <f t="shared" si="2"/>
        <v>1525929.7894736836</v>
      </c>
    </row>
    <row r="9" spans="1:14" ht="16.2" thickBot="1" x14ac:dyDescent="0.35">
      <c r="A9" s="114"/>
      <c r="B9" s="112" t="s">
        <v>153</v>
      </c>
      <c r="C9" s="119">
        <f t="shared" ref="C9:F9" si="3">SUM(C10:C35)</f>
        <v>246923.89473684211</v>
      </c>
      <c r="D9" s="119">
        <f t="shared" si="3"/>
        <v>512584.84210526315</v>
      </c>
      <c r="E9" s="119">
        <f t="shared" si="3"/>
        <v>125362.73684210525</v>
      </c>
      <c r="F9" s="120">
        <f t="shared" si="3"/>
        <v>884882.47368421045</v>
      </c>
      <c r="G9" s="121">
        <f>SUM(G10:G35)</f>
        <v>120266.05263157893</v>
      </c>
      <c r="H9" s="121">
        <f t="shared" ref="H9:N9" si="4">SUM(H10:H35)</f>
        <v>240479.15789473688</v>
      </c>
      <c r="I9" s="121">
        <f t="shared" si="4"/>
        <v>53823.473684210527</v>
      </c>
      <c r="J9" s="121">
        <f>SUM(J10:J35)</f>
        <v>414572.15789473685</v>
      </c>
      <c r="K9" s="121">
        <f>SUM(K10:K35)</f>
        <v>126657.84210526317</v>
      </c>
      <c r="L9" s="121">
        <f>SUM(L10:L35)</f>
        <v>272104.68421052635</v>
      </c>
      <c r="M9" s="121">
        <f>SUM(M10:M35)</f>
        <v>71539.263157894733</v>
      </c>
      <c r="N9" s="120">
        <f t="shared" si="4"/>
        <v>470309.31578947365</v>
      </c>
    </row>
    <row r="10" spans="1:14" ht="15.6" x14ac:dyDescent="0.3">
      <c r="A10" s="4">
        <v>276</v>
      </c>
      <c r="B10" s="146" t="s">
        <v>99</v>
      </c>
      <c r="C10" s="175">
        <f>SUMIFS(DatosEdad!$D:$D,DatosEdad!$A:$A,INDICE!$C$13,DatosEdad!$E:$E,'1.TS PAIS EDAD Y SEXO'!$A10,DatosEdad!$B:$B,VLOOKUP('1.TS PAIS EDAD Y SEXO'!C$5,TRAMO_EDAD_1,1))</f>
        <v>11357.631578947368</v>
      </c>
      <c r="D10" s="176">
        <f>SUMIFS(DatosEdad!$D:$D,DatosEdad!$A:$A,INDICE!$C$13,DatosEdad!$E:$E,'1.TS PAIS EDAD Y SEXO'!$A10,DatosEdad!$B:$B,VLOOKUP('1.TS PAIS EDAD Y SEXO'!D$5,TRAMO_EDAD_1,1))</f>
        <v>24210.684210526313</v>
      </c>
      <c r="E10" s="181">
        <f>SUMIFS(DatosEdad!$D:$D,DatosEdad!$A:$A,INDICE!$C$13,DatosEdad!$E:$E,'1.TS PAIS EDAD Y SEXO'!$A10,DatosEdad!$B:$B,_xlfn.XLOOKUP($E$5,TablasAux!$O$3:$O$5,TablasAux!$N$3:$N$5))</f>
        <v>13566.578947368422</v>
      </c>
      <c r="F10" s="172">
        <f>SUMIFS(DatosEdad!$D:$D,DatosEdad!$A:$A,INDICE!$C$13,DatosEdad!$E:$E,'1.TS PAIS EDAD Y SEXO'!$A10)</f>
        <v>49135.263157894726</v>
      </c>
      <c r="G10" s="175">
        <f>SUMIFS(DatosEdad!$D:$D,DatosEdad!$A:$A,INDICE!$C$13,DatosEdad!$E:$E,'1.TS PAIS EDAD Y SEXO'!$A10,DatosEdad!$C:$C,VLOOKUP('1.TS PAIS EDAD Y SEXO'!$G$4,Descripcion_Sexo,1),DatosEdad!$B:$B,VLOOKUP('1.TS PAIS EDAD Y SEXO'!G$5,TRAMO_EDAD_1,1))</f>
        <v>6093.5263157894733</v>
      </c>
      <c r="H10" s="176">
        <f>SUMIFS(DatosEdad!$D:$D,DatosEdad!$A:$A,INDICE!$C$13,DatosEdad!$E:$E,'1.TS PAIS EDAD Y SEXO'!$A10,DatosEdad!$C:$C,VLOOKUP('1.TS PAIS EDAD Y SEXO'!$G$4,Descripcion_Sexo,1),DatosEdad!$B:$B,VLOOKUP('1.TS PAIS EDAD Y SEXO'!H$5,TRAMO_EDAD_1,1))</f>
        <v>12315.526315789473</v>
      </c>
      <c r="I10" s="181">
        <f>SUMIFS(DatosEdad!$D:$D,DatosEdad!$A:$A,INDICE!$C$13,DatosEdad!$E:$E,'1.TS PAIS EDAD Y SEXO'!$A10,DatosEdad!$B:$B,_xlfn.XLOOKUP('1.TS PAIS EDAD Y SEXO'!I$5,TablasAux!$O$3:$O$5,TablasAux!$N$3:$N$5),DatosEdad!$C:$C,_xlfn.XLOOKUP('1.TS PAIS EDAD Y SEXO'!$G$4,TablasAux!$L$17:$L$19,TablasAux!$K$17:$K$19))</f>
        <v>5912.9473684210534</v>
      </c>
      <c r="J10" s="172">
        <f>SUMIFS(DatosEdad!$D:$D,DatosEdad!$A:$A,INDICE!$C$13,DatosEdad!$E:$E,'1.TS PAIS EDAD Y SEXO'!$A10,DatosEdad!$C:$C,_xlfn.XLOOKUP('1.TS PAIS EDAD Y SEXO'!$G$4,TablasAux!$L$17:$L$19,TablasAux!$K$17:$K$19))</f>
        <v>24322.21052631579</v>
      </c>
      <c r="K10" s="175">
        <f>SUMIFS(DatosEdad!$D:$D,DatosEdad!$A:$A,INDICE!$C$13,DatosEdad!$E:$E,'1.TS PAIS EDAD Y SEXO'!$A10,DatosEdad!$C:$C,VLOOKUP('1.TS PAIS EDAD Y SEXO'!$K$4,Descripcion_Sexo,1),DatosEdad!$B:$B,VLOOKUP('1.TS PAIS EDAD Y SEXO'!K$5,TRAMO_EDAD_1,1))</f>
        <v>5264.105263157895</v>
      </c>
      <c r="L10" s="176">
        <f>SUMIFS(DatosEdad!$D:$D,DatosEdad!$A:$A,INDICE!$C$13,DatosEdad!$E:$E,'1.TS PAIS EDAD Y SEXO'!$A10,DatosEdad!$C:$C,VLOOKUP('1.TS PAIS EDAD Y SEXO'!$K$4,Descripcion_Sexo,1),DatosEdad!$B:$B,VLOOKUP('1.TS PAIS EDAD Y SEXO'!L$5,TRAMO_EDAD_1,1))</f>
        <v>11895.157894736842</v>
      </c>
      <c r="M10" s="181">
        <f>SUMIFS(DatosEdad!$D:$D,DatosEdad!$A:$A,INDICE!$C$13,DatosEdad!$E:$E,'1.TS PAIS EDAD Y SEXO'!$A10,DatosEdad!$B:$B,_xlfn.XLOOKUP('1.TS PAIS EDAD Y SEXO'!M$5,TablasAux!$O$3:$O$5,TablasAux!$N$3:$N$5),DatosEdad!$C:$C,_xlfn.XLOOKUP('1.TS PAIS EDAD Y SEXO'!$K$4,TablasAux!$L$17:$L$19,TablasAux!$K$17:$K$19))</f>
        <v>7653.6315789473683</v>
      </c>
      <c r="N10" s="172">
        <f>SUMIFS(DatosEdad!$D:$D,DatosEdad!$A:$A,INDICE!$C$13,DatosEdad!$E:$E,'1.TS PAIS EDAD Y SEXO'!$A10,DatosEdad!$C:$C,_xlfn.XLOOKUP('1.TS PAIS EDAD Y SEXO'!$K$4,TablasAux!$L$17:$L$19,TablasAux!$K$17:$K$19))</f>
        <v>24813.05263157895</v>
      </c>
    </row>
    <row r="11" spans="1:14" ht="15.6" x14ac:dyDescent="0.3">
      <c r="A11" s="4">
        <v>40</v>
      </c>
      <c r="B11" s="146" t="s">
        <v>100</v>
      </c>
      <c r="C11" s="116">
        <f>SUMIFS(DatosEdad!$D:$D,DatosEdad!$A:$A,INDICE!$C$13,DatosEdad!$E:$E,'1.TS PAIS EDAD Y SEXO'!$A11,DatosEdad!$B:$B,VLOOKUP('1.TS PAIS EDAD Y SEXO'!C$5,TRAMO_EDAD_1,1))</f>
        <v>1072.3157894736842</v>
      </c>
      <c r="D11" s="173">
        <f>SUMIFS(DatosEdad!$D:$D,DatosEdad!$A:$A,INDICE!$C$13,DatosEdad!$E:$E,'1.TS PAIS EDAD Y SEXO'!$A11,DatosEdad!$B:$B,VLOOKUP('1.TS PAIS EDAD Y SEXO'!D$5,TRAMO_EDAD_1,1))</f>
        <v>1895.1578947368421</v>
      </c>
      <c r="E11" s="182">
        <f>SUMIFS(DatosEdad!$D:$D,DatosEdad!$A:$A,INDICE!$C$13,DatosEdad!$E:$E,'1.TS PAIS EDAD Y SEXO'!$A11,DatosEdad!$B:$B,_xlfn.XLOOKUP($E$5,TablasAux!$O$3:$O$5,TablasAux!$N$3:$N$5))</f>
        <v>789.8947368421052</v>
      </c>
      <c r="F11" s="173">
        <f>SUMIFS(DatosEdad!$D:$D,DatosEdad!$A:$A,INDICE!$C$13,DatosEdad!$E:$E,'1.TS PAIS EDAD Y SEXO'!$A11)</f>
        <v>3757.3684210526317</v>
      </c>
      <c r="G11" s="116">
        <f>SUMIFS(DatosEdad!$D:$D,DatosEdad!$A:$A,INDICE!$C$13,DatosEdad!$E:$E,'1.TS PAIS EDAD Y SEXO'!$A11,DatosEdad!$C:$C,VLOOKUP('1.TS PAIS EDAD Y SEXO'!$G$4,Descripcion_Sexo,1),DatosEdad!$B:$B,VLOOKUP('1.TS PAIS EDAD Y SEXO'!G$5,TRAMO_EDAD_1,1))</f>
        <v>592.68421052631584</v>
      </c>
      <c r="H11" s="173">
        <f>SUMIFS(DatosEdad!$D:$D,DatosEdad!$A:$A,INDICE!$C$13,DatosEdad!$E:$E,'1.TS PAIS EDAD Y SEXO'!$A11,DatosEdad!$C:$C,VLOOKUP('1.TS PAIS EDAD Y SEXO'!$G$4,Descripcion_Sexo,1),DatosEdad!$B:$B,VLOOKUP('1.TS PAIS EDAD Y SEXO'!H$5,TRAMO_EDAD_1,1))</f>
        <v>960.63157894736833</v>
      </c>
      <c r="I11" s="182">
        <f>SUMIFS(DatosEdad!$D:$D,DatosEdad!$A:$A,INDICE!$C$13,DatosEdad!$E:$E,'1.TS PAIS EDAD Y SEXO'!$A11,DatosEdad!$B:$B,_xlfn.XLOOKUP('1.TS PAIS EDAD Y SEXO'!$I$5,TablasAux!$O$3:$O$5,TablasAux!$N$3:$N$5),DatosEdad!$C:$C,_xlfn.XLOOKUP('1.TS PAIS EDAD Y SEXO'!$G$4,TablasAux!$L$17:$L$19,TablasAux!$K$17:$K$19))</f>
        <v>331.31578947368422</v>
      </c>
      <c r="J11" s="173">
        <f>SUMIFS(DatosEdad!$D:$D,DatosEdad!$A:$A,INDICE!$C$13,DatosEdad!$E:$E,'1.TS PAIS EDAD Y SEXO'!$A11,DatosEdad!$C:$C,_xlfn.XLOOKUP('1.TS PAIS EDAD Y SEXO'!$G$4,TablasAux!$L$17:$L$19,TablasAux!$K$17:$K$19))</f>
        <v>1884.6315789473683</v>
      </c>
      <c r="K11" s="116">
        <f>SUMIFS(DatosEdad!$D:$D,DatosEdad!$A:$A,INDICE!$C$13,DatosEdad!$E:$E,'1.TS PAIS EDAD Y SEXO'!$A11,DatosEdad!$C:$C,VLOOKUP('1.TS PAIS EDAD Y SEXO'!$K$4,Descripcion_Sexo,1),DatosEdad!$B:$B,VLOOKUP('1.TS PAIS EDAD Y SEXO'!K$5,TRAMO_EDAD_1,1))</f>
        <v>479.63157894736844</v>
      </c>
      <c r="L11" s="173">
        <f>SUMIFS(DatosEdad!$D:$D,DatosEdad!$A:$A,INDICE!$C$13,DatosEdad!$E:$E,'1.TS PAIS EDAD Y SEXO'!$A11,DatosEdad!$C:$C,VLOOKUP('1.TS PAIS EDAD Y SEXO'!$K$4,Descripcion_Sexo,1),DatosEdad!$B:$B,VLOOKUP('1.TS PAIS EDAD Y SEXO'!L$5,TRAMO_EDAD_1,1))</f>
        <v>934.52631578947376</v>
      </c>
      <c r="M11" s="182">
        <f>SUMIFS(DatosEdad!$D:$D,DatosEdad!$A:$A,INDICE!$C$13,DatosEdad!$E:$E,'1.TS PAIS EDAD Y SEXO'!$A11,DatosEdad!$B:$B,_xlfn.XLOOKUP('1.TS PAIS EDAD Y SEXO'!M$5,TablasAux!$O$3:$O$5,TablasAux!$N$3:$N$5),DatosEdad!$C:$C,_xlfn.XLOOKUP('1.TS PAIS EDAD Y SEXO'!$K$4,TablasAux!$L$17:$L$19,TablasAux!$K$17:$K$19))</f>
        <v>458.57894736842104</v>
      </c>
      <c r="N11" s="177">
        <f>SUMIFS(DatosEdad!$D:$D,DatosEdad!$A:$A,INDICE!$C$13,DatosEdad!$E:$E,'1.TS PAIS EDAD Y SEXO'!$A11,DatosEdad!$C:$C,_xlfn.XLOOKUP('1.TS PAIS EDAD Y SEXO'!$K$4,TablasAux!$L$17:$L$19,TablasAux!$K$17:$K$19))</f>
        <v>1872.7368421052633</v>
      </c>
    </row>
    <row r="12" spans="1:14" ht="15.6" x14ac:dyDescent="0.3">
      <c r="A12" s="4">
        <v>56</v>
      </c>
      <c r="B12" s="146" t="s">
        <v>239</v>
      </c>
      <c r="C12" s="116">
        <f>SUMIFS(DatosEdad!$D:$D,DatosEdad!$A:$A,INDICE!$C$13,DatosEdad!$E:$E,'1.TS PAIS EDAD Y SEXO'!$A12,DatosEdad!$B:$B,VLOOKUP('1.TS PAIS EDAD Y SEXO'!C$5,TRAMO_EDAD_1,1))</f>
        <v>3436.8421052631579</v>
      </c>
      <c r="D12" s="173">
        <f>SUMIFS(DatosEdad!$D:$D,DatosEdad!$A:$A,INDICE!$C$13,DatosEdad!$E:$E,'1.TS PAIS EDAD Y SEXO'!$A12,DatosEdad!$B:$B,VLOOKUP('1.TS PAIS EDAD Y SEXO'!D$5,TRAMO_EDAD_1,1))</f>
        <v>6743.21052631579</v>
      </c>
      <c r="E12" s="182">
        <f>SUMIFS(DatosEdad!$D:$D,DatosEdad!$A:$A,INDICE!$C$13,DatosEdad!$E:$E,'1.TS PAIS EDAD Y SEXO'!$A12,DatosEdad!$B:$B,_xlfn.XLOOKUP($E$5,TablasAux!$O$3:$O$5,TablasAux!$N$3:$N$5))</f>
        <v>2878.1578947368421</v>
      </c>
      <c r="F12" s="173">
        <f>SUMIFS(DatosEdad!$D:$D,DatosEdad!$A:$A,INDICE!$C$13,DatosEdad!$E:$E,'1.TS PAIS EDAD Y SEXO'!$A12)</f>
        <v>13058.789473684212</v>
      </c>
      <c r="G12" s="116">
        <f>SUMIFS(DatosEdad!$D:$D,DatosEdad!$A:$A,INDICE!$C$13,DatosEdad!$E:$E,'1.TS PAIS EDAD Y SEXO'!$A12,DatosEdad!$C:$C,VLOOKUP('1.TS PAIS EDAD Y SEXO'!$G$4,Descripcion_Sexo,1),DatosEdad!$B:$B,VLOOKUP('1.TS PAIS EDAD Y SEXO'!G$5,TRAMO_EDAD_1,1))</f>
        <v>1632.1052631578948</v>
      </c>
      <c r="H12" s="173">
        <f>SUMIFS(DatosEdad!$D:$D,DatosEdad!$A:$A,INDICE!$C$13,DatosEdad!$E:$E,'1.TS PAIS EDAD Y SEXO'!$A12,DatosEdad!$C:$C,VLOOKUP('1.TS PAIS EDAD Y SEXO'!$G$4,Descripcion_Sexo,1),DatosEdad!$B:$B,VLOOKUP('1.TS PAIS EDAD Y SEXO'!H$5,TRAMO_EDAD_1,1))</f>
        <v>2933.6315789473683</v>
      </c>
      <c r="I12" s="182">
        <f>SUMIFS(DatosEdad!$D:$D,DatosEdad!$A:$A,INDICE!$C$13,DatosEdad!$E:$E,'1.TS PAIS EDAD Y SEXO'!$A12,DatosEdad!$B:$B,_xlfn.XLOOKUP('1.TS PAIS EDAD Y SEXO'!$I$5,TablasAux!$O$3:$O$5,TablasAux!$N$3:$N$5),DatosEdad!$C:$C,_xlfn.XLOOKUP('1.TS PAIS EDAD Y SEXO'!$G$4,TablasAux!$L$17:$L$19,TablasAux!$K$17:$K$19))</f>
        <v>1162.6315789473683</v>
      </c>
      <c r="J12" s="173">
        <f>SUMIFS(DatosEdad!$D:$D,DatosEdad!$A:$A,INDICE!$C$13,DatosEdad!$E:$E,'1.TS PAIS EDAD Y SEXO'!$A12,DatosEdad!$C:$C,_xlfn.XLOOKUP('1.TS PAIS EDAD Y SEXO'!$G$4,TablasAux!$L$17:$L$19,TablasAux!$K$17:$K$19))</f>
        <v>5728.7368421052633</v>
      </c>
      <c r="K12" s="116">
        <f>SUMIFS(DatosEdad!$D:$D,DatosEdad!$A:$A,INDICE!$C$13,DatosEdad!$E:$E,'1.TS PAIS EDAD Y SEXO'!$A12,DatosEdad!$C:$C,VLOOKUP('1.TS PAIS EDAD Y SEXO'!$K$4,Descripcion_Sexo,1),DatosEdad!$B:$B,VLOOKUP('1.TS PAIS EDAD Y SEXO'!K$5,TRAMO_EDAD_1,1))</f>
        <v>1804.7368421052631</v>
      </c>
      <c r="L12" s="173">
        <f>SUMIFS(DatosEdad!$D:$D,DatosEdad!$A:$A,INDICE!$C$13,DatosEdad!$E:$E,'1.TS PAIS EDAD Y SEXO'!$A12,DatosEdad!$C:$C,VLOOKUP('1.TS PAIS EDAD Y SEXO'!$K$4,Descripcion_Sexo,1),DatosEdad!$B:$B,VLOOKUP('1.TS PAIS EDAD Y SEXO'!L$5,TRAMO_EDAD_1,1))</f>
        <v>3809.5789473684213</v>
      </c>
      <c r="M12" s="182">
        <f>SUMIFS(DatosEdad!$D:$D,DatosEdad!$A:$A,INDICE!$C$13,DatosEdad!$E:$E,'1.TS PAIS EDAD Y SEXO'!$A12,DatosEdad!$B:$B,_xlfn.XLOOKUP('1.TS PAIS EDAD Y SEXO'!M$5,TablasAux!$O$3:$O$5,TablasAux!$N$3:$N$5),DatosEdad!$C:$C,_xlfn.XLOOKUP('1.TS PAIS EDAD Y SEXO'!$K$4,TablasAux!$L$17:$L$19,TablasAux!$K$17:$K$19))</f>
        <v>1715.5263157894738</v>
      </c>
      <c r="N12" s="177">
        <f>SUMIFS(DatosEdad!$D:$D,DatosEdad!$A:$A,INDICE!$C$13,DatosEdad!$E:$E,'1.TS PAIS EDAD Y SEXO'!$A12,DatosEdad!$C:$C,_xlfn.XLOOKUP('1.TS PAIS EDAD Y SEXO'!$K$4,TablasAux!$L$17:$L$19,TablasAux!$K$17:$K$19))</f>
        <v>7330.0526315789475</v>
      </c>
    </row>
    <row r="13" spans="1:14" ht="15.6" x14ac:dyDescent="0.3">
      <c r="A13" s="4">
        <v>100</v>
      </c>
      <c r="B13" s="146" t="s">
        <v>101</v>
      </c>
      <c r="C13" s="116">
        <f>SUMIFS(DatosEdad!$D:$D,DatosEdad!$A:$A,INDICE!$C$13,DatosEdad!$E:$E,'1.TS PAIS EDAD Y SEXO'!$A13,DatosEdad!$B:$B,VLOOKUP('1.TS PAIS EDAD Y SEXO'!C$5,TRAMO_EDAD_1,1))</f>
        <v>13436.263157894737</v>
      </c>
      <c r="D13" s="173">
        <f>SUMIFS(DatosEdad!$D:$D,DatosEdad!$A:$A,INDICE!$C$13,DatosEdad!$E:$E,'1.TS PAIS EDAD Y SEXO'!$A13,DatosEdad!$B:$B,VLOOKUP('1.TS PAIS EDAD Y SEXO'!D$5,TRAMO_EDAD_1,1))</f>
        <v>34902.263157894733</v>
      </c>
      <c r="E13" s="182">
        <f>SUMIFS(DatosEdad!$D:$D,DatosEdad!$A:$A,INDICE!$C$13,DatosEdad!$E:$E,'1.TS PAIS EDAD Y SEXO'!$A13,DatosEdad!$B:$B,_xlfn.XLOOKUP($E$5,TablasAux!$O$3:$O$5,TablasAux!$N$3:$N$5))</f>
        <v>11213.052631578947</v>
      </c>
      <c r="F13" s="173">
        <f>SUMIFS(DatosEdad!$D:$D,DatosEdad!$A:$A,INDICE!$C$13,DatosEdad!$E:$E,'1.TS PAIS EDAD Y SEXO'!$A13)</f>
        <v>59551.578947368413</v>
      </c>
      <c r="G13" s="116">
        <f>SUMIFS(DatosEdad!$D:$D,DatosEdad!$A:$A,INDICE!$C$13,DatosEdad!$E:$E,'1.TS PAIS EDAD Y SEXO'!$A13,DatosEdad!$C:$C,VLOOKUP('1.TS PAIS EDAD Y SEXO'!$G$4,Descripcion_Sexo,1),DatosEdad!$B:$B,VLOOKUP('1.TS PAIS EDAD Y SEXO'!G$5,TRAMO_EDAD_1,1))</f>
        <v>6337.105263157895</v>
      </c>
      <c r="H13" s="173">
        <f>SUMIFS(DatosEdad!$D:$D,DatosEdad!$A:$A,INDICE!$C$13,DatosEdad!$E:$E,'1.TS PAIS EDAD Y SEXO'!$A13,DatosEdad!$C:$C,VLOOKUP('1.TS PAIS EDAD Y SEXO'!$G$4,Descripcion_Sexo,1),DatosEdad!$B:$B,VLOOKUP('1.TS PAIS EDAD Y SEXO'!H$5,TRAMO_EDAD_1,1))</f>
        <v>17045.105263157893</v>
      </c>
      <c r="I13" s="182">
        <f>SUMIFS(DatosEdad!$D:$D,DatosEdad!$A:$A,INDICE!$C$13,DatosEdad!$E:$E,'1.TS PAIS EDAD Y SEXO'!$A13,DatosEdad!$B:$B,_xlfn.XLOOKUP('1.TS PAIS EDAD Y SEXO'!$I$5,TablasAux!$O$3:$O$5,TablasAux!$N$3:$N$5),DatosEdad!$C:$C,_xlfn.XLOOKUP('1.TS PAIS EDAD Y SEXO'!$G$4,TablasAux!$L$17:$L$19,TablasAux!$K$17:$K$19))</f>
        <v>5127.5263157894733</v>
      </c>
      <c r="J13" s="173">
        <f>SUMIFS(DatosEdad!$D:$D,DatosEdad!$A:$A,INDICE!$C$13,DatosEdad!$E:$E,'1.TS PAIS EDAD Y SEXO'!$A13,DatosEdad!$C:$C,_xlfn.XLOOKUP('1.TS PAIS EDAD Y SEXO'!$G$4,TablasAux!$L$17:$L$19,TablasAux!$K$17:$K$19))</f>
        <v>28509.73684210526</v>
      </c>
      <c r="K13" s="116">
        <f>SUMIFS(DatosEdad!$D:$D,DatosEdad!$A:$A,INDICE!$C$13,DatosEdad!$E:$E,'1.TS PAIS EDAD Y SEXO'!$A13,DatosEdad!$C:$C,VLOOKUP('1.TS PAIS EDAD Y SEXO'!$K$4,Descripcion_Sexo,1),DatosEdad!$B:$B,VLOOKUP('1.TS PAIS EDAD Y SEXO'!K$5,TRAMO_EDAD_1,1))</f>
        <v>7099.1578947368416</v>
      </c>
      <c r="L13" s="173">
        <f>SUMIFS(DatosEdad!$D:$D,DatosEdad!$A:$A,INDICE!$C$13,DatosEdad!$E:$E,'1.TS PAIS EDAD Y SEXO'!$A13,DatosEdad!$C:$C,VLOOKUP('1.TS PAIS EDAD Y SEXO'!$K$4,Descripcion_Sexo,1),DatosEdad!$B:$B,VLOOKUP('1.TS PAIS EDAD Y SEXO'!L$5,TRAMO_EDAD_1,1))</f>
        <v>17857.157894736843</v>
      </c>
      <c r="M13" s="182">
        <f>SUMIFS(DatosEdad!$D:$D,DatosEdad!$A:$A,INDICE!$C$13,DatosEdad!$E:$E,'1.TS PAIS EDAD Y SEXO'!$A13,DatosEdad!$B:$B,_xlfn.XLOOKUP('1.TS PAIS EDAD Y SEXO'!M$5,TablasAux!$O$3:$O$5,TablasAux!$N$3:$N$5),DatosEdad!$C:$C,_xlfn.XLOOKUP('1.TS PAIS EDAD Y SEXO'!$K$4,TablasAux!$L$17:$L$19,TablasAux!$K$17:$K$19))</f>
        <v>6085.5263157894733</v>
      </c>
      <c r="N13" s="177">
        <f>SUMIFS(DatosEdad!$D:$D,DatosEdad!$A:$A,INDICE!$C$13,DatosEdad!$E:$E,'1.TS PAIS EDAD Y SEXO'!$A13,DatosEdad!$C:$C,_xlfn.XLOOKUP('1.TS PAIS EDAD Y SEXO'!$K$4,TablasAux!$L$17:$L$19,TablasAux!$K$17:$K$19))</f>
        <v>31041.84210526316</v>
      </c>
    </row>
    <row r="14" spans="1:14" ht="15.6" x14ac:dyDescent="0.3">
      <c r="A14" s="4">
        <v>196</v>
      </c>
      <c r="B14" s="146" t="s">
        <v>120</v>
      </c>
      <c r="C14" s="116">
        <f>SUMIFS(DatosEdad!$D:$D,DatosEdad!$A:$A,INDICE!$C$13,DatosEdad!$E:$E,'1.TS PAIS EDAD Y SEXO'!$A14,DatosEdad!$B:$B,VLOOKUP('1.TS PAIS EDAD Y SEXO'!C$5,TRAMO_EDAD_1,1))</f>
        <v>214.84210526315789</v>
      </c>
      <c r="D14" s="173">
        <f>SUMIFS(DatosEdad!$D:$D,DatosEdad!$A:$A,INDICE!$C$13,DatosEdad!$E:$E,'1.TS PAIS EDAD Y SEXO'!$A14,DatosEdad!$B:$B,VLOOKUP('1.TS PAIS EDAD Y SEXO'!D$5,TRAMO_EDAD_1,1))</f>
        <v>154.15789473684211</v>
      </c>
      <c r="E14" s="182">
        <f>SUMIFS(DatosEdad!$D:$D,DatosEdad!$A:$A,INDICE!$C$13,DatosEdad!$E:$E,'1.TS PAIS EDAD Y SEXO'!$A14,DatosEdad!$B:$B,_xlfn.XLOOKUP($E$5,TablasAux!$O$3:$O$5,TablasAux!$N$3:$N$5))</f>
        <v>18.210526315789473</v>
      </c>
      <c r="F14" s="173">
        <f>SUMIFS(DatosEdad!$D:$D,DatosEdad!$A:$A,INDICE!$C$13,DatosEdad!$E:$E,'1.TS PAIS EDAD Y SEXO'!$A14)</f>
        <v>387.21052631578948</v>
      </c>
      <c r="G14" s="116">
        <f>SUMIFS(DatosEdad!$D:$D,DatosEdad!$A:$A,INDICE!$C$13,DatosEdad!$E:$E,'1.TS PAIS EDAD Y SEXO'!$A14,DatosEdad!$C:$C,VLOOKUP('1.TS PAIS EDAD Y SEXO'!$G$4,Descripcion_Sexo,1),DatosEdad!$B:$B,VLOOKUP('1.TS PAIS EDAD Y SEXO'!G$5,TRAMO_EDAD_1,1))</f>
        <v>112.05263157894737</v>
      </c>
      <c r="H14" s="173">
        <f>SUMIFS(DatosEdad!$D:$D,DatosEdad!$A:$A,INDICE!$C$13,DatosEdad!$E:$E,'1.TS PAIS EDAD Y SEXO'!$A14,DatosEdad!$C:$C,VLOOKUP('1.TS PAIS EDAD Y SEXO'!$G$4,Descripcion_Sexo,1),DatosEdad!$B:$B,VLOOKUP('1.TS PAIS EDAD Y SEXO'!H$5,TRAMO_EDAD_1,1))</f>
        <v>60.263157894736842</v>
      </c>
      <c r="I14" s="182">
        <f>SUMIFS(DatosEdad!$D:$D,DatosEdad!$A:$A,INDICE!$C$13,DatosEdad!$E:$E,'1.TS PAIS EDAD Y SEXO'!$A14,DatosEdad!$B:$B,_xlfn.XLOOKUP('1.TS PAIS EDAD Y SEXO'!$I$5,TablasAux!$O$3:$O$5,TablasAux!$N$3:$N$5),DatosEdad!$C:$C,_xlfn.XLOOKUP('1.TS PAIS EDAD Y SEXO'!$G$4,TablasAux!$L$17:$L$19,TablasAux!$K$17:$K$19))</f>
        <v>4</v>
      </c>
      <c r="J14" s="173">
        <f>SUMIFS(DatosEdad!$D:$D,DatosEdad!$A:$A,INDICE!$C$13,DatosEdad!$E:$E,'1.TS PAIS EDAD Y SEXO'!$A14,DatosEdad!$C:$C,_xlfn.XLOOKUP('1.TS PAIS EDAD Y SEXO'!$G$4,TablasAux!$L$17:$L$19,TablasAux!$K$17:$K$19))</f>
        <v>176.31578947368422</v>
      </c>
      <c r="K14" s="116">
        <f>SUMIFS(DatosEdad!$D:$D,DatosEdad!$A:$A,INDICE!$C$13,DatosEdad!$E:$E,'1.TS PAIS EDAD Y SEXO'!$A14,DatosEdad!$C:$C,VLOOKUP('1.TS PAIS EDAD Y SEXO'!$K$4,Descripcion_Sexo,1),DatosEdad!$B:$B,VLOOKUP('1.TS PAIS EDAD Y SEXO'!K$5,TRAMO_EDAD_1,1))</f>
        <v>102.78947368421052</v>
      </c>
      <c r="L14" s="173">
        <f>SUMIFS(DatosEdad!$D:$D,DatosEdad!$A:$A,INDICE!$C$13,DatosEdad!$E:$E,'1.TS PAIS EDAD Y SEXO'!$A14,DatosEdad!$C:$C,VLOOKUP('1.TS PAIS EDAD Y SEXO'!$K$4,Descripcion_Sexo,1),DatosEdad!$B:$B,VLOOKUP('1.TS PAIS EDAD Y SEXO'!L$5,TRAMO_EDAD_1,1))</f>
        <v>93.89473684210526</v>
      </c>
      <c r="M14" s="182">
        <f>SUMIFS(DatosEdad!$D:$D,DatosEdad!$A:$A,INDICE!$C$13,DatosEdad!$E:$E,'1.TS PAIS EDAD Y SEXO'!$A14,DatosEdad!$B:$B,_xlfn.XLOOKUP('1.TS PAIS EDAD Y SEXO'!M$5,TablasAux!$O$3:$O$5,TablasAux!$N$3:$N$5),DatosEdad!$C:$C,_xlfn.XLOOKUP('1.TS PAIS EDAD Y SEXO'!$K$4,TablasAux!$L$17:$L$19,TablasAux!$K$17:$K$19))</f>
        <v>14.210526315789474</v>
      </c>
      <c r="N14" s="177">
        <f>SUMIFS(DatosEdad!$D:$D,DatosEdad!$A:$A,INDICE!$C$13,DatosEdad!$E:$E,'1.TS PAIS EDAD Y SEXO'!$A14,DatosEdad!$C:$C,_xlfn.XLOOKUP('1.TS PAIS EDAD Y SEXO'!$K$4,TablasAux!$L$17:$L$19,TablasAux!$K$17:$K$19))</f>
        <v>210.89473684210526</v>
      </c>
    </row>
    <row r="15" spans="1:14" ht="15.6" x14ac:dyDescent="0.3">
      <c r="A15" s="4">
        <v>191</v>
      </c>
      <c r="B15" s="146" t="s">
        <v>103</v>
      </c>
      <c r="C15" s="116">
        <f>SUMIFS(DatosEdad!$D:$D,DatosEdad!$A:$A,INDICE!$C$13,DatosEdad!$E:$E,'1.TS PAIS EDAD Y SEXO'!$A15,DatosEdad!$B:$B,VLOOKUP('1.TS PAIS EDAD Y SEXO'!C$5,TRAMO_EDAD_1,1))</f>
        <v>818.63157894736844</v>
      </c>
      <c r="D15" s="173">
        <f>SUMIFS(DatosEdad!$D:$D,DatosEdad!$A:$A,INDICE!$C$13,DatosEdad!$E:$E,'1.TS PAIS EDAD Y SEXO'!$A15,DatosEdad!$B:$B,VLOOKUP('1.TS PAIS EDAD Y SEXO'!D$5,TRAMO_EDAD_1,1))</f>
        <v>1028.2105263157896</v>
      </c>
      <c r="E15" s="182">
        <f>SUMIFS(DatosEdad!$D:$D,DatosEdad!$A:$A,INDICE!$C$13,DatosEdad!$E:$E,'1.TS PAIS EDAD Y SEXO'!$A15,DatosEdad!$B:$B,_xlfn.XLOOKUP($E$5,TablasAux!$O$3:$O$5,TablasAux!$N$3:$N$5))</f>
        <v>167.05263157894737</v>
      </c>
      <c r="F15" s="173">
        <f>SUMIFS(DatosEdad!$D:$D,DatosEdad!$A:$A,INDICE!$C$13,DatosEdad!$E:$E,'1.TS PAIS EDAD Y SEXO'!$A15)</f>
        <v>2013.8947368421054</v>
      </c>
      <c r="G15" s="116">
        <f>SUMIFS(DatosEdad!$D:$D,DatosEdad!$A:$A,INDICE!$C$13,DatosEdad!$E:$E,'1.TS PAIS EDAD Y SEXO'!$A15,DatosEdad!$C:$C,VLOOKUP('1.TS PAIS EDAD Y SEXO'!$G$4,Descripcion_Sexo,1),DatosEdad!$B:$B,VLOOKUP('1.TS PAIS EDAD Y SEXO'!G$5,TRAMO_EDAD_1,1))</f>
        <v>468</v>
      </c>
      <c r="H15" s="173">
        <f>SUMIFS(DatosEdad!$D:$D,DatosEdad!$A:$A,INDICE!$C$13,DatosEdad!$E:$E,'1.TS PAIS EDAD Y SEXO'!$A15,DatosEdad!$C:$C,VLOOKUP('1.TS PAIS EDAD Y SEXO'!$G$4,Descripcion_Sexo,1),DatosEdad!$B:$B,VLOOKUP('1.TS PAIS EDAD Y SEXO'!H$5,TRAMO_EDAD_1,1))</f>
        <v>520.94736842105272</v>
      </c>
      <c r="I15" s="182">
        <f>SUMIFS(DatosEdad!$D:$D,DatosEdad!$A:$A,INDICE!$C$13,DatosEdad!$E:$E,'1.TS PAIS EDAD Y SEXO'!$A15,DatosEdad!$B:$B,_xlfn.XLOOKUP('1.TS PAIS EDAD Y SEXO'!$I$5,TablasAux!$O$3:$O$5,TablasAux!$N$3:$N$5),DatosEdad!$C:$C,_xlfn.XLOOKUP('1.TS PAIS EDAD Y SEXO'!$G$4,TablasAux!$L$17:$L$19,TablasAux!$K$17:$K$19))</f>
        <v>62.263157894736842</v>
      </c>
      <c r="J15" s="173">
        <f>SUMIFS(DatosEdad!$D:$D,DatosEdad!$A:$A,INDICE!$C$13,DatosEdad!$E:$E,'1.TS PAIS EDAD Y SEXO'!$A15,DatosEdad!$C:$C,_xlfn.XLOOKUP('1.TS PAIS EDAD Y SEXO'!$G$4,TablasAux!$L$17:$L$19,TablasAux!$K$17:$K$19))</f>
        <v>1051.2105263157896</v>
      </c>
      <c r="K15" s="116">
        <f>SUMIFS(DatosEdad!$D:$D,DatosEdad!$A:$A,INDICE!$C$13,DatosEdad!$E:$E,'1.TS PAIS EDAD Y SEXO'!$A15,DatosEdad!$C:$C,VLOOKUP('1.TS PAIS EDAD Y SEXO'!$K$4,Descripcion_Sexo,1),DatosEdad!$B:$B,VLOOKUP('1.TS PAIS EDAD Y SEXO'!K$5,TRAMO_EDAD_1,1))</f>
        <v>350.63157894736844</v>
      </c>
      <c r="L15" s="173">
        <f>SUMIFS(DatosEdad!$D:$D,DatosEdad!$A:$A,INDICE!$C$13,DatosEdad!$E:$E,'1.TS PAIS EDAD Y SEXO'!$A15,DatosEdad!$C:$C,VLOOKUP('1.TS PAIS EDAD Y SEXO'!$K$4,Descripcion_Sexo,1),DatosEdad!$B:$B,VLOOKUP('1.TS PAIS EDAD Y SEXO'!L$5,TRAMO_EDAD_1,1))</f>
        <v>507.26315789473682</v>
      </c>
      <c r="M15" s="182">
        <f>SUMIFS(DatosEdad!$D:$D,DatosEdad!$A:$A,INDICE!$C$13,DatosEdad!$E:$E,'1.TS PAIS EDAD Y SEXO'!$A15,DatosEdad!$B:$B,_xlfn.XLOOKUP('1.TS PAIS EDAD Y SEXO'!M$5,TablasAux!$O$3:$O$5,TablasAux!$N$3:$N$5),DatosEdad!$C:$C,_xlfn.XLOOKUP('1.TS PAIS EDAD Y SEXO'!$K$4,TablasAux!$L$17:$L$19,TablasAux!$K$17:$K$19))</f>
        <v>104.78947368421052</v>
      </c>
      <c r="N15" s="177">
        <f>SUMIFS(DatosEdad!$D:$D,DatosEdad!$A:$A,INDICE!$C$13,DatosEdad!$E:$E,'1.TS PAIS EDAD Y SEXO'!$A15,DatosEdad!$C:$C,_xlfn.XLOOKUP('1.TS PAIS EDAD Y SEXO'!$K$4,TablasAux!$L$17:$L$19,TablasAux!$K$17:$K$19))</f>
        <v>962.68421052631572</v>
      </c>
    </row>
    <row r="16" spans="1:14" ht="15.6" x14ac:dyDescent="0.3">
      <c r="A16" s="4">
        <v>208</v>
      </c>
      <c r="B16" s="146" t="s">
        <v>113</v>
      </c>
      <c r="C16" s="116">
        <f>SUMIFS(DatosEdad!$D:$D,DatosEdad!$A:$A,INDICE!$C$13,DatosEdad!$E:$E,'1.TS PAIS EDAD Y SEXO'!$A16,DatosEdad!$B:$B,VLOOKUP('1.TS PAIS EDAD Y SEXO'!C$5,TRAMO_EDAD_1,1))</f>
        <v>1251.0526315789473</v>
      </c>
      <c r="D16" s="173">
        <f>SUMIFS(DatosEdad!$D:$D,DatosEdad!$A:$A,INDICE!$C$13,DatosEdad!$E:$E,'1.TS PAIS EDAD Y SEXO'!$A16,DatosEdad!$B:$B,VLOOKUP('1.TS PAIS EDAD Y SEXO'!D$5,TRAMO_EDAD_1,1))</f>
        <v>1633.3684210526317</v>
      </c>
      <c r="E16" s="182">
        <f>SUMIFS(DatosEdad!$D:$D,DatosEdad!$A:$A,INDICE!$C$13,DatosEdad!$E:$E,'1.TS PAIS EDAD Y SEXO'!$A16,DatosEdad!$B:$B,_xlfn.XLOOKUP($E$5,TablasAux!$O$3:$O$5,TablasAux!$N$3:$N$5))</f>
        <v>874.36842105263167</v>
      </c>
      <c r="F16" s="173">
        <f>SUMIFS(DatosEdad!$D:$D,DatosEdad!$A:$A,INDICE!$C$13,DatosEdad!$E:$E,'1.TS PAIS EDAD Y SEXO'!$A16)</f>
        <v>3759.5263157894742</v>
      </c>
      <c r="G16" s="116">
        <f>SUMIFS(DatosEdad!$D:$D,DatosEdad!$A:$A,INDICE!$C$13,DatosEdad!$E:$E,'1.TS PAIS EDAD Y SEXO'!$A16,DatosEdad!$C:$C,VLOOKUP('1.TS PAIS EDAD Y SEXO'!$G$4,Descripcion_Sexo,1),DatosEdad!$B:$B,VLOOKUP('1.TS PAIS EDAD Y SEXO'!G$5,TRAMO_EDAD_1,1))</f>
        <v>610.42105263157896</v>
      </c>
      <c r="H16" s="173">
        <f>SUMIFS(DatosEdad!$D:$D,DatosEdad!$A:$A,INDICE!$C$13,DatosEdad!$E:$E,'1.TS PAIS EDAD Y SEXO'!$A16,DatosEdad!$C:$C,VLOOKUP('1.TS PAIS EDAD Y SEXO'!$G$4,Descripcion_Sexo,1),DatosEdad!$B:$B,VLOOKUP('1.TS PAIS EDAD Y SEXO'!H$5,TRAMO_EDAD_1,1))</f>
        <v>655</v>
      </c>
      <c r="I16" s="182">
        <f>SUMIFS(DatosEdad!$D:$D,DatosEdad!$A:$A,INDICE!$C$13,DatosEdad!$E:$E,'1.TS PAIS EDAD Y SEXO'!$A16,DatosEdad!$B:$B,_xlfn.XLOOKUP('1.TS PAIS EDAD Y SEXO'!$I$5,TablasAux!$O$3:$O$5,TablasAux!$N$3:$N$5),DatosEdad!$C:$C,_xlfn.XLOOKUP('1.TS PAIS EDAD Y SEXO'!$G$4,TablasAux!$L$17:$L$19,TablasAux!$K$17:$K$19))</f>
        <v>344.89473684210526</v>
      </c>
      <c r="J16" s="173">
        <f>SUMIFS(DatosEdad!$D:$D,DatosEdad!$A:$A,INDICE!$C$13,DatosEdad!$E:$E,'1.TS PAIS EDAD Y SEXO'!$A16,DatosEdad!$C:$C,_xlfn.XLOOKUP('1.TS PAIS EDAD Y SEXO'!$G$4,TablasAux!$L$17:$L$19,TablasAux!$K$17:$K$19))</f>
        <v>1611.0526315789473</v>
      </c>
      <c r="K16" s="116">
        <f>SUMIFS(DatosEdad!$D:$D,DatosEdad!$A:$A,INDICE!$C$13,DatosEdad!$E:$E,'1.TS PAIS EDAD Y SEXO'!$A16,DatosEdad!$C:$C,VLOOKUP('1.TS PAIS EDAD Y SEXO'!$K$4,Descripcion_Sexo,1),DatosEdad!$B:$B,VLOOKUP('1.TS PAIS EDAD Y SEXO'!K$5,TRAMO_EDAD_1,1))</f>
        <v>640.63157894736833</v>
      </c>
      <c r="L16" s="173">
        <f>SUMIFS(DatosEdad!$D:$D,DatosEdad!$A:$A,INDICE!$C$13,DatosEdad!$E:$E,'1.TS PAIS EDAD Y SEXO'!$A16,DatosEdad!$C:$C,VLOOKUP('1.TS PAIS EDAD Y SEXO'!$K$4,Descripcion_Sexo,1),DatosEdad!$B:$B,VLOOKUP('1.TS PAIS EDAD Y SEXO'!L$5,TRAMO_EDAD_1,1))</f>
        <v>978.36842105263156</v>
      </c>
      <c r="M16" s="182">
        <f>SUMIFS(DatosEdad!$D:$D,DatosEdad!$A:$A,INDICE!$C$13,DatosEdad!$E:$E,'1.TS PAIS EDAD Y SEXO'!$A16,DatosEdad!$B:$B,_xlfn.XLOOKUP('1.TS PAIS EDAD Y SEXO'!M$5,TablasAux!$O$3:$O$5,TablasAux!$N$3:$N$5),DatosEdad!$C:$C,_xlfn.XLOOKUP('1.TS PAIS EDAD Y SEXO'!$K$4,TablasAux!$L$17:$L$19,TablasAux!$K$17:$K$19))</f>
        <v>529.47368421052636</v>
      </c>
      <c r="N16" s="177">
        <f>SUMIFS(DatosEdad!$D:$D,DatosEdad!$A:$A,INDICE!$C$13,DatosEdad!$E:$E,'1.TS PAIS EDAD Y SEXO'!$A16,DatosEdad!$C:$C,_xlfn.XLOOKUP('1.TS PAIS EDAD Y SEXO'!$K$4,TablasAux!$L$17:$L$19,TablasAux!$K$17:$K$19))</f>
        <v>2148.4736842105262</v>
      </c>
    </row>
    <row r="17" spans="1:14" ht="15.6" x14ac:dyDescent="0.3">
      <c r="A17" s="4">
        <v>703</v>
      </c>
      <c r="B17" s="146" t="s">
        <v>94</v>
      </c>
      <c r="C17" s="116">
        <f>SUMIFS(DatosEdad!$D:$D,DatosEdad!$A:$A,INDICE!$C$13,DatosEdad!$E:$E,'1.TS PAIS EDAD Y SEXO'!$A17,DatosEdad!$B:$B,VLOOKUP('1.TS PAIS EDAD Y SEXO'!C$5,TRAMO_EDAD_1,1))</f>
        <v>934.47368421052624</v>
      </c>
      <c r="D17" s="173">
        <f>SUMIFS(DatosEdad!$D:$D,DatosEdad!$A:$A,INDICE!$C$13,DatosEdad!$E:$E,'1.TS PAIS EDAD Y SEXO'!$A17,DatosEdad!$B:$B,VLOOKUP('1.TS PAIS EDAD Y SEXO'!D$5,TRAMO_EDAD_1,1))</f>
        <v>2355.2631578947371</v>
      </c>
      <c r="E17" s="182">
        <f>SUMIFS(DatosEdad!$D:$D,DatosEdad!$A:$A,INDICE!$C$13,DatosEdad!$E:$E,'1.TS PAIS EDAD Y SEXO'!$A17,DatosEdad!$B:$B,_xlfn.XLOOKUP($E$5,TablasAux!$O$3:$O$5,TablasAux!$N$3:$N$5))</f>
        <v>237.78947368421052</v>
      </c>
      <c r="F17" s="173">
        <f>SUMIFS(DatosEdad!$D:$D,DatosEdad!$A:$A,INDICE!$C$13,DatosEdad!$E:$E,'1.TS PAIS EDAD Y SEXO'!$A17)</f>
        <v>3527.5263157894738</v>
      </c>
      <c r="G17" s="116">
        <f>SUMIFS(DatosEdad!$D:$D,DatosEdad!$A:$A,INDICE!$C$13,DatosEdad!$E:$E,'1.TS PAIS EDAD Y SEXO'!$A17,DatosEdad!$C:$C,VLOOKUP('1.TS PAIS EDAD Y SEXO'!$G$4,Descripcion_Sexo,1),DatosEdad!$B:$B,VLOOKUP('1.TS PAIS EDAD Y SEXO'!G$5,TRAMO_EDAD_1,1))</f>
        <v>581.10526315789468</v>
      </c>
      <c r="H17" s="173">
        <f>SUMIFS(DatosEdad!$D:$D,DatosEdad!$A:$A,INDICE!$C$13,DatosEdad!$E:$E,'1.TS PAIS EDAD Y SEXO'!$A17,DatosEdad!$C:$C,VLOOKUP('1.TS PAIS EDAD Y SEXO'!$G$4,Descripcion_Sexo,1),DatosEdad!$B:$B,VLOOKUP('1.TS PAIS EDAD Y SEXO'!H$5,TRAMO_EDAD_1,1))</f>
        <v>1584.0526315789475</v>
      </c>
      <c r="I17" s="182">
        <f>SUMIFS(DatosEdad!$D:$D,DatosEdad!$A:$A,INDICE!$C$13,DatosEdad!$E:$E,'1.TS PAIS EDAD Y SEXO'!$A17,DatosEdad!$B:$B,_xlfn.XLOOKUP('1.TS PAIS EDAD Y SEXO'!$I$5,TablasAux!$O$3:$O$5,TablasAux!$N$3:$N$5),DatosEdad!$C:$C,_xlfn.XLOOKUP('1.TS PAIS EDAD Y SEXO'!$G$4,TablasAux!$L$17:$L$19,TablasAux!$K$17:$K$19))</f>
        <v>105.84210526315789</v>
      </c>
      <c r="J17" s="173">
        <f>SUMIFS(DatosEdad!$D:$D,DatosEdad!$A:$A,INDICE!$C$13,DatosEdad!$E:$E,'1.TS PAIS EDAD Y SEXO'!$A17,DatosEdad!$C:$C,_xlfn.XLOOKUP('1.TS PAIS EDAD Y SEXO'!$G$4,TablasAux!$L$17:$L$19,TablasAux!$K$17:$K$19))</f>
        <v>2271</v>
      </c>
      <c r="K17" s="116">
        <f>SUMIFS(DatosEdad!$D:$D,DatosEdad!$A:$A,INDICE!$C$13,DatosEdad!$E:$E,'1.TS PAIS EDAD Y SEXO'!$A17,DatosEdad!$C:$C,VLOOKUP('1.TS PAIS EDAD Y SEXO'!$K$4,Descripcion_Sexo,1),DatosEdad!$B:$B,VLOOKUP('1.TS PAIS EDAD Y SEXO'!K$5,TRAMO_EDAD_1,1))</f>
        <v>353.36842105263156</v>
      </c>
      <c r="L17" s="173">
        <f>SUMIFS(DatosEdad!$D:$D,DatosEdad!$A:$A,INDICE!$C$13,DatosEdad!$E:$E,'1.TS PAIS EDAD Y SEXO'!$A17,DatosEdad!$C:$C,VLOOKUP('1.TS PAIS EDAD Y SEXO'!$K$4,Descripcion_Sexo,1),DatosEdad!$B:$B,VLOOKUP('1.TS PAIS EDAD Y SEXO'!L$5,TRAMO_EDAD_1,1))</f>
        <v>771.21052631578948</v>
      </c>
      <c r="M17" s="182">
        <f>SUMIFS(DatosEdad!$D:$D,DatosEdad!$A:$A,INDICE!$C$13,DatosEdad!$E:$E,'1.TS PAIS EDAD Y SEXO'!$A17,DatosEdad!$B:$B,_xlfn.XLOOKUP('1.TS PAIS EDAD Y SEXO'!M$5,TablasAux!$O$3:$O$5,TablasAux!$N$3:$N$5),DatosEdad!$C:$C,_xlfn.XLOOKUP('1.TS PAIS EDAD Y SEXO'!$K$4,TablasAux!$L$17:$L$19,TablasAux!$K$17:$K$19))</f>
        <v>131.94736842105263</v>
      </c>
      <c r="N17" s="177">
        <f>SUMIFS(DatosEdad!$D:$D,DatosEdad!$A:$A,INDICE!$C$13,DatosEdad!$E:$E,'1.TS PAIS EDAD Y SEXO'!$A17,DatosEdad!$C:$C,_xlfn.XLOOKUP('1.TS PAIS EDAD Y SEXO'!$K$4,TablasAux!$L$17:$L$19,TablasAux!$K$17:$K$19))</f>
        <v>1256.5263157894738</v>
      </c>
    </row>
    <row r="18" spans="1:14" ht="15.6" x14ac:dyDescent="0.3">
      <c r="A18" s="4">
        <v>705</v>
      </c>
      <c r="B18" s="146" t="s">
        <v>115</v>
      </c>
      <c r="C18" s="116">
        <f>SUMIFS(DatosEdad!$D:$D,DatosEdad!$A:$A,INDICE!$C$13,DatosEdad!$E:$E,'1.TS PAIS EDAD Y SEXO'!$A18,DatosEdad!$B:$B,VLOOKUP('1.TS PAIS EDAD Y SEXO'!C$5,TRAMO_EDAD_1,1))</f>
        <v>444.4736842105263</v>
      </c>
      <c r="D18" s="173">
        <f>SUMIFS(DatosEdad!$D:$D,DatosEdad!$A:$A,INDICE!$C$13,DatosEdad!$E:$E,'1.TS PAIS EDAD Y SEXO'!$A18,DatosEdad!$B:$B,VLOOKUP('1.TS PAIS EDAD Y SEXO'!D$5,TRAMO_EDAD_1,1))</f>
        <v>761.15789473684208</v>
      </c>
      <c r="E18" s="182">
        <f>SUMIFS(DatosEdad!$D:$D,DatosEdad!$A:$A,INDICE!$C$13,DatosEdad!$E:$E,'1.TS PAIS EDAD Y SEXO'!$A18,DatosEdad!$B:$B,_xlfn.XLOOKUP($E$5,TablasAux!$O$3:$O$5,TablasAux!$N$3:$N$5))</f>
        <v>54.421052631578945</v>
      </c>
      <c r="F18" s="173">
        <f>SUMIFS(DatosEdad!$D:$D,DatosEdad!$A:$A,INDICE!$C$13,DatosEdad!$E:$E,'1.TS PAIS EDAD Y SEXO'!$A18)</f>
        <v>1260.0526315789473</v>
      </c>
      <c r="G18" s="116">
        <f>SUMIFS(DatosEdad!$D:$D,DatosEdad!$A:$A,INDICE!$C$13,DatosEdad!$E:$E,'1.TS PAIS EDAD Y SEXO'!$A18,DatosEdad!$C:$C,VLOOKUP('1.TS PAIS EDAD Y SEXO'!$G$4,Descripcion_Sexo,1),DatosEdad!$B:$B,VLOOKUP('1.TS PAIS EDAD Y SEXO'!G$5,TRAMO_EDAD_1,1))</f>
        <v>268.36842105263156</v>
      </c>
      <c r="H18" s="173">
        <f>SUMIFS(DatosEdad!$D:$D,DatosEdad!$A:$A,INDICE!$C$13,DatosEdad!$E:$E,'1.TS PAIS EDAD Y SEXO'!$A18,DatosEdad!$C:$C,VLOOKUP('1.TS PAIS EDAD Y SEXO'!$G$4,Descripcion_Sexo,1),DatosEdad!$B:$B,VLOOKUP('1.TS PAIS EDAD Y SEXO'!H$5,TRAMO_EDAD_1,1))</f>
        <v>434.78947368421052</v>
      </c>
      <c r="I18" s="182">
        <f>SUMIFS(DatosEdad!$D:$D,DatosEdad!$A:$A,INDICE!$C$13,DatosEdad!$E:$E,'1.TS PAIS EDAD Y SEXO'!$A18,DatosEdad!$B:$B,_xlfn.XLOOKUP('1.TS PAIS EDAD Y SEXO'!$I$5,TablasAux!$O$3:$O$5,TablasAux!$N$3:$N$5),DatosEdad!$C:$C,_xlfn.XLOOKUP('1.TS PAIS EDAD Y SEXO'!$G$4,TablasAux!$L$17:$L$19,TablasAux!$K$17:$K$19))</f>
        <v>20.473684210526315</v>
      </c>
      <c r="J18" s="173">
        <f>SUMIFS(DatosEdad!$D:$D,DatosEdad!$A:$A,INDICE!$C$13,DatosEdad!$E:$E,'1.TS PAIS EDAD Y SEXO'!$A18,DatosEdad!$C:$C,_xlfn.XLOOKUP('1.TS PAIS EDAD Y SEXO'!$G$4,TablasAux!$L$17:$L$19,TablasAux!$K$17:$K$19))</f>
        <v>723.63157894736833</v>
      </c>
      <c r="K18" s="116">
        <f>SUMIFS(DatosEdad!$D:$D,DatosEdad!$A:$A,INDICE!$C$13,DatosEdad!$E:$E,'1.TS PAIS EDAD Y SEXO'!$A18,DatosEdad!$C:$C,VLOOKUP('1.TS PAIS EDAD Y SEXO'!$K$4,Descripcion_Sexo,1),DatosEdad!$B:$B,VLOOKUP('1.TS PAIS EDAD Y SEXO'!K$5,TRAMO_EDAD_1,1))</f>
        <v>176.10526315789474</v>
      </c>
      <c r="L18" s="173">
        <f>SUMIFS(DatosEdad!$D:$D,DatosEdad!$A:$A,INDICE!$C$13,DatosEdad!$E:$E,'1.TS PAIS EDAD Y SEXO'!$A18,DatosEdad!$C:$C,VLOOKUP('1.TS PAIS EDAD Y SEXO'!$K$4,Descripcion_Sexo,1),DatosEdad!$B:$B,VLOOKUP('1.TS PAIS EDAD Y SEXO'!L$5,TRAMO_EDAD_1,1))</f>
        <v>326.36842105263156</v>
      </c>
      <c r="M18" s="182">
        <f>SUMIFS(DatosEdad!$D:$D,DatosEdad!$A:$A,INDICE!$C$13,DatosEdad!$E:$E,'1.TS PAIS EDAD Y SEXO'!$A18,DatosEdad!$B:$B,_xlfn.XLOOKUP('1.TS PAIS EDAD Y SEXO'!M$5,TablasAux!$O$3:$O$5,TablasAux!$N$3:$N$5),DatosEdad!$C:$C,_xlfn.XLOOKUP('1.TS PAIS EDAD Y SEXO'!$K$4,TablasAux!$L$17:$L$19,TablasAux!$K$17:$K$19))</f>
        <v>33.94736842105263</v>
      </c>
      <c r="N18" s="177">
        <f>SUMIFS(DatosEdad!$D:$D,DatosEdad!$A:$A,INDICE!$C$13,DatosEdad!$E:$E,'1.TS PAIS EDAD Y SEXO'!$A18,DatosEdad!$C:$C,_xlfn.XLOOKUP('1.TS PAIS EDAD Y SEXO'!$K$4,TablasAux!$L$17:$L$19,TablasAux!$K$17:$K$19))</f>
        <v>536.42105263157896</v>
      </c>
    </row>
    <row r="19" spans="1:14" ht="15.6" x14ac:dyDescent="0.3">
      <c r="A19" s="4">
        <v>233</v>
      </c>
      <c r="B19" s="146" t="s">
        <v>104</v>
      </c>
      <c r="C19" s="116">
        <f>SUMIFS(DatosEdad!$D:$D,DatosEdad!$A:$A,INDICE!$C$13,DatosEdad!$E:$E,'1.TS PAIS EDAD Y SEXO'!$A19,DatosEdad!$B:$B,VLOOKUP('1.TS PAIS EDAD Y SEXO'!C$5,TRAMO_EDAD_1,1))</f>
        <v>384.78947368421052</v>
      </c>
      <c r="D19" s="173">
        <f>SUMIFS(DatosEdad!$D:$D,DatosEdad!$A:$A,INDICE!$C$13,DatosEdad!$E:$E,'1.TS PAIS EDAD Y SEXO'!$A19,DatosEdad!$B:$B,VLOOKUP('1.TS PAIS EDAD Y SEXO'!D$5,TRAMO_EDAD_1,1))</f>
        <v>743.47368421052624</v>
      </c>
      <c r="E19" s="182">
        <f>SUMIFS(DatosEdad!$D:$D,DatosEdad!$A:$A,INDICE!$C$13,DatosEdad!$E:$E,'1.TS PAIS EDAD Y SEXO'!$A19,DatosEdad!$B:$B,_xlfn.XLOOKUP($E$5,TablasAux!$O$3:$O$5,TablasAux!$N$3:$N$5))</f>
        <v>86.15789473684211</v>
      </c>
      <c r="F19" s="173">
        <f>SUMIFS(DatosEdad!$D:$D,DatosEdad!$A:$A,INDICE!$C$13,DatosEdad!$E:$E,'1.TS PAIS EDAD Y SEXO'!$A19)</f>
        <v>1214.4210526315787</v>
      </c>
      <c r="G19" s="116">
        <f>SUMIFS(DatosEdad!$D:$D,DatosEdad!$A:$A,INDICE!$C$13,DatosEdad!$E:$E,'1.TS PAIS EDAD Y SEXO'!$A19,DatosEdad!$C:$C,VLOOKUP('1.TS PAIS EDAD Y SEXO'!$G$4,Descripcion_Sexo,1),DatosEdad!$B:$B,VLOOKUP('1.TS PAIS EDAD Y SEXO'!G$5,TRAMO_EDAD_1,1))</f>
        <v>237</v>
      </c>
      <c r="H19" s="173">
        <f>SUMIFS(DatosEdad!$D:$D,DatosEdad!$A:$A,INDICE!$C$13,DatosEdad!$E:$E,'1.TS PAIS EDAD Y SEXO'!$A19,DatosEdad!$C:$C,VLOOKUP('1.TS PAIS EDAD Y SEXO'!$G$4,Descripcion_Sexo,1),DatosEdad!$B:$B,VLOOKUP('1.TS PAIS EDAD Y SEXO'!H$5,TRAMO_EDAD_1,1))</f>
        <v>446</v>
      </c>
      <c r="I19" s="182">
        <f>SUMIFS(DatosEdad!$D:$D,DatosEdad!$A:$A,INDICE!$C$13,DatosEdad!$E:$E,'1.TS PAIS EDAD Y SEXO'!$A19,DatosEdad!$B:$B,_xlfn.XLOOKUP('1.TS PAIS EDAD Y SEXO'!$I$5,TablasAux!$O$3:$O$5,TablasAux!$N$3:$N$5),DatosEdad!$C:$C,_xlfn.XLOOKUP('1.TS PAIS EDAD Y SEXO'!$G$4,TablasAux!$L$17:$L$19,TablasAux!$K$17:$K$19))</f>
        <v>46.631578947368425</v>
      </c>
      <c r="J19" s="173">
        <f>SUMIFS(DatosEdad!$D:$D,DatosEdad!$A:$A,INDICE!$C$13,DatosEdad!$E:$E,'1.TS PAIS EDAD Y SEXO'!$A19,DatosEdad!$C:$C,_xlfn.XLOOKUP('1.TS PAIS EDAD Y SEXO'!$G$4,TablasAux!$L$17:$L$19,TablasAux!$K$17:$K$19))</f>
        <v>729.63157894736844</v>
      </c>
      <c r="K19" s="116">
        <f>SUMIFS(DatosEdad!$D:$D,DatosEdad!$A:$A,INDICE!$C$13,DatosEdad!$E:$E,'1.TS PAIS EDAD Y SEXO'!$A19,DatosEdad!$C:$C,VLOOKUP('1.TS PAIS EDAD Y SEXO'!$K$4,Descripcion_Sexo,1),DatosEdad!$B:$B,VLOOKUP('1.TS PAIS EDAD Y SEXO'!K$5,TRAMO_EDAD_1,1))</f>
        <v>147.78947368421052</v>
      </c>
      <c r="L19" s="173">
        <f>SUMIFS(DatosEdad!$D:$D,DatosEdad!$A:$A,INDICE!$C$13,DatosEdad!$E:$E,'1.TS PAIS EDAD Y SEXO'!$A19,DatosEdad!$C:$C,VLOOKUP('1.TS PAIS EDAD Y SEXO'!$K$4,Descripcion_Sexo,1),DatosEdad!$B:$B,VLOOKUP('1.TS PAIS EDAD Y SEXO'!L$5,TRAMO_EDAD_1,1))</f>
        <v>297.4736842105263</v>
      </c>
      <c r="M19" s="182">
        <f>SUMIFS(DatosEdad!$D:$D,DatosEdad!$A:$A,INDICE!$C$13,DatosEdad!$E:$E,'1.TS PAIS EDAD Y SEXO'!$A19,DatosEdad!$B:$B,_xlfn.XLOOKUP('1.TS PAIS EDAD Y SEXO'!M$5,TablasAux!$O$3:$O$5,TablasAux!$N$3:$N$5),DatosEdad!$C:$C,_xlfn.XLOOKUP('1.TS PAIS EDAD Y SEXO'!$K$4,TablasAux!$L$17:$L$19,TablasAux!$K$17:$K$19))</f>
        <v>39.526315789473685</v>
      </c>
      <c r="N19" s="177">
        <f>SUMIFS(DatosEdad!$D:$D,DatosEdad!$A:$A,INDICE!$C$13,DatosEdad!$E:$E,'1.TS PAIS EDAD Y SEXO'!$A19,DatosEdad!$C:$C,_xlfn.XLOOKUP('1.TS PAIS EDAD Y SEXO'!$K$4,TablasAux!$L$17:$L$19,TablasAux!$K$17:$K$19))</f>
        <v>484.78947368421052</v>
      </c>
    </row>
    <row r="20" spans="1:14" ht="15.6" x14ac:dyDescent="0.3">
      <c r="A20" s="4">
        <v>246</v>
      </c>
      <c r="B20" s="146" t="s">
        <v>116</v>
      </c>
      <c r="C20" s="116">
        <f>SUMIFS(DatosEdad!$D:$D,DatosEdad!$A:$A,INDICE!$C$13,DatosEdad!$E:$E,'1.TS PAIS EDAD Y SEXO'!$A20,DatosEdad!$B:$B,VLOOKUP('1.TS PAIS EDAD Y SEXO'!C$5,TRAMO_EDAD_1,1))</f>
        <v>1268.3684210526317</v>
      </c>
      <c r="D20" s="173">
        <f>SUMIFS(DatosEdad!$D:$D,DatosEdad!$A:$A,INDICE!$C$13,DatosEdad!$E:$E,'1.TS PAIS EDAD Y SEXO'!$A20,DatosEdad!$B:$B,VLOOKUP('1.TS PAIS EDAD Y SEXO'!D$5,TRAMO_EDAD_1,1))</f>
        <v>1916.0526315789473</v>
      </c>
      <c r="E20" s="182">
        <f>SUMIFS(DatosEdad!$D:$D,DatosEdad!$A:$A,INDICE!$C$13,DatosEdad!$E:$E,'1.TS PAIS EDAD Y SEXO'!$A20,DatosEdad!$B:$B,_xlfn.XLOOKUP($E$5,TablasAux!$O$3:$O$5,TablasAux!$N$3:$N$5))</f>
        <v>655.73684210526312</v>
      </c>
      <c r="F20" s="173">
        <f>SUMIFS(DatosEdad!$D:$D,DatosEdad!$A:$A,INDICE!$C$13,DatosEdad!$E:$E,'1.TS PAIS EDAD Y SEXO'!$A20)</f>
        <v>3840.1578947368421</v>
      </c>
      <c r="G20" s="116">
        <f>SUMIFS(DatosEdad!$D:$D,DatosEdad!$A:$A,INDICE!$C$13,DatosEdad!$E:$E,'1.TS PAIS EDAD Y SEXO'!$A20,DatosEdad!$C:$C,VLOOKUP('1.TS PAIS EDAD Y SEXO'!$G$4,Descripcion_Sexo,1),DatosEdad!$B:$B,VLOOKUP('1.TS PAIS EDAD Y SEXO'!G$5,TRAMO_EDAD_1,1))</f>
        <v>871.1578947368422</v>
      </c>
      <c r="H20" s="173">
        <f>SUMIFS(DatosEdad!$D:$D,DatosEdad!$A:$A,INDICE!$C$13,DatosEdad!$E:$E,'1.TS PAIS EDAD Y SEXO'!$A20,DatosEdad!$C:$C,VLOOKUP('1.TS PAIS EDAD Y SEXO'!$G$4,Descripcion_Sexo,1),DatosEdad!$B:$B,VLOOKUP('1.TS PAIS EDAD Y SEXO'!H$5,TRAMO_EDAD_1,1))</f>
        <v>1142.7368421052631</v>
      </c>
      <c r="I20" s="182">
        <f>SUMIFS(DatosEdad!$D:$D,DatosEdad!$A:$A,INDICE!$C$13,DatosEdad!$E:$E,'1.TS PAIS EDAD Y SEXO'!$A20,DatosEdad!$B:$B,_xlfn.XLOOKUP('1.TS PAIS EDAD Y SEXO'!$I$5,TablasAux!$O$3:$O$5,TablasAux!$N$3:$N$5),DatosEdad!$C:$C,_xlfn.XLOOKUP('1.TS PAIS EDAD Y SEXO'!$G$4,TablasAux!$L$17:$L$19,TablasAux!$K$17:$K$19))</f>
        <v>369.10526315789474</v>
      </c>
      <c r="J20" s="173">
        <f>SUMIFS(DatosEdad!$D:$D,DatosEdad!$A:$A,INDICE!$C$13,DatosEdad!$E:$E,'1.TS PAIS EDAD Y SEXO'!$A20,DatosEdad!$C:$C,_xlfn.XLOOKUP('1.TS PAIS EDAD Y SEXO'!$G$4,TablasAux!$L$17:$L$19,TablasAux!$K$17:$K$19))</f>
        <v>2383</v>
      </c>
      <c r="K20" s="116">
        <f>SUMIFS(DatosEdad!$D:$D,DatosEdad!$A:$A,INDICE!$C$13,DatosEdad!$E:$E,'1.TS PAIS EDAD Y SEXO'!$A20,DatosEdad!$C:$C,VLOOKUP('1.TS PAIS EDAD Y SEXO'!$K$4,Descripcion_Sexo,1),DatosEdad!$B:$B,VLOOKUP('1.TS PAIS EDAD Y SEXO'!K$5,TRAMO_EDAD_1,1))</f>
        <v>397.21052631578948</v>
      </c>
      <c r="L20" s="173">
        <f>SUMIFS(DatosEdad!$D:$D,DatosEdad!$A:$A,INDICE!$C$13,DatosEdad!$E:$E,'1.TS PAIS EDAD Y SEXO'!$A20,DatosEdad!$C:$C,VLOOKUP('1.TS PAIS EDAD Y SEXO'!$K$4,Descripcion_Sexo,1),DatosEdad!$B:$B,VLOOKUP('1.TS PAIS EDAD Y SEXO'!L$5,TRAMO_EDAD_1,1))</f>
        <v>773.31578947368416</v>
      </c>
      <c r="M20" s="182">
        <f>SUMIFS(DatosEdad!$D:$D,DatosEdad!$A:$A,INDICE!$C$13,DatosEdad!$E:$E,'1.TS PAIS EDAD Y SEXO'!$A20,DatosEdad!$B:$B,_xlfn.XLOOKUP('1.TS PAIS EDAD Y SEXO'!M$5,TablasAux!$O$3:$O$5,TablasAux!$N$3:$N$5),DatosEdad!$C:$C,_xlfn.XLOOKUP('1.TS PAIS EDAD Y SEXO'!$K$4,TablasAux!$L$17:$L$19,TablasAux!$K$17:$K$19))</f>
        <v>286.63157894736844</v>
      </c>
      <c r="N20" s="177">
        <f>SUMIFS(DatosEdad!$D:$D,DatosEdad!$A:$A,INDICE!$C$13,DatosEdad!$E:$E,'1.TS PAIS EDAD Y SEXO'!$A20,DatosEdad!$C:$C,_xlfn.XLOOKUP('1.TS PAIS EDAD Y SEXO'!$K$4,TablasAux!$L$17:$L$19,TablasAux!$K$17:$K$19))</f>
        <v>1457.1578947368421</v>
      </c>
    </row>
    <row r="21" spans="1:14" ht="15.6" x14ac:dyDescent="0.3">
      <c r="A21" s="4">
        <v>250</v>
      </c>
      <c r="B21" s="146" t="s">
        <v>105</v>
      </c>
      <c r="C21" s="116">
        <f>SUMIFS(DatosEdad!$D:$D,DatosEdad!$A:$A,INDICE!$C$13,DatosEdad!$E:$E,'1.TS PAIS EDAD Y SEXO'!$A21,DatosEdad!$B:$B,VLOOKUP('1.TS PAIS EDAD Y SEXO'!C$5,TRAMO_EDAD_1,1))</f>
        <v>18539.473684210527</v>
      </c>
      <c r="D21" s="173">
        <f>SUMIFS(DatosEdad!$D:$D,DatosEdad!$A:$A,INDICE!$C$13,DatosEdad!$E:$E,'1.TS PAIS EDAD Y SEXO'!$A21,DatosEdad!$B:$B,VLOOKUP('1.TS PAIS EDAD Y SEXO'!D$5,TRAMO_EDAD_1,1))</f>
        <v>31333.052631578947</v>
      </c>
      <c r="E21" s="182">
        <f>SUMIFS(DatosEdad!$D:$D,DatosEdad!$A:$A,INDICE!$C$13,DatosEdad!$E:$E,'1.TS PAIS EDAD Y SEXO'!$A21,DatosEdad!$B:$B,_xlfn.XLOOKUP($E$5,TablasAux!$O$3:$O$5,TablasAux!$N$3:$N$5))</f>
        <v>8545.105263157895</v>
      </c>
      <c r="F21" s="173">
        <f>SUMIFS(DatosEdad!$D:$D,DatosEdad!$A:$A,INDICE!$C$13,DatosEdad!$E:$E,'1.TS PAIS EDAD Y SEXO'!$A21)</f>
        <v>58418.736842105252</v>
      </c>
      <c r="G21" s="116">
        <f>SUMIFS(DatosEdad!$D:$D,DatosEdad!$A:$A,INDICE!$C$13,DatosEdad!$E:$E,'1.TS PAIS EDAD Y SEXO'!$A21,DatosEdad!$C:$C,VLOOKUP('1.TS PAIS EDAD Y SEXO'!$G$4,Descripcion_Sexo,1),DatosEdad!$B:$B,VLOOKUP('1.TS PAIS EDAD Y SEXO'!G$5,TRAMO_EDAD_1,1))</f>
        <v>9416.21052631579</v>
      </c>
      <c r="H21" s="173">
        <f>SUMIFS(DatosEdad!$D:$D,DatosEdad!$A:$A,INDICE!$C$13,DatosEdad!$E:$E,'1.TS PAIS EDAD Y SEXO'!$A21,DatosEdad!$C:$C,VLOOKUP('1.TS PAIS EDAD Y SEXO'!$G$4,Descripcion_Sexo,1),DatosEdad!$B:$B,VLOOKUP('1.TS PAIS EDAD Y SEXO'!H$5,TRAMO_EDAD_1,1))</f>
        <v>14285.789473684212</v>
      </c>
      <c r="I21" s="182">
        <f>SUMIFS(DatosEdad!$D:$D,DatosEdad!$A:$A,INDICE!$C$13,DatosEdad!$E:$E,'1.TS PAIS EDAD Y SEXO'!$A21,DatosEdad!$B:$B,_xlfn.XLOOKUP('1.TS PAIS EDAD Y SEXO'!$I$5,TablasAux!$O$3:$O$5,TablasAux!$N$3:$N$5),DatosEdad!$C:$C,_xlfn.XLOOKUP('1.TS PAIS EDAD Y SEXO'!$G$4,TablasAux!$L$17:$L$19,TablasAux!$K$17:$K$19))</f>
        <v>3370.7368421052629</v>
      </c>
      <c r="J21" s="173">
        <f>SUMIFS(DatosEdad!$D:$D,DatosEdad!$A:$A,INDICE!$C$13,DatosEdad!$E:$E,'1.TS PAIS EDAD Y SEXO'!$A21,DatosEdad!$C:$C,_xlfn.XLOOKUP('1.TS PAIS EDAD Y SEXO'!$G$4,TablasAux!$L$17:$L$19,TablasAux!$K$17:$K$19))</f>
        <v>27072.947368421053</v>
      </c>
      <c r="K21" s="116">
        <f>SUMIFS(DatosEdad!$D:$D,DatosEdad!$A:$A,INDICE!$C$13,DatosEdad!$E:$E,'1.TS PAIS EDAD Y SEXO'!$A21,DatosEdad!$C:$C,VLOOKUP('1.TS PAIS EDAD Y SEXO'!$K$4,Descripcion_Sexo,1),DatosEdad!$B:$B,VLOOKUP('1.TS PAIS EDAD Y SEXO'!K$5,TRAMO_EDAD_1,1))</f>
        <v>9123.2631578947367</v>
      </c>
      <c r="L21" s="173">
        <f>SUMIFS(DatosEdad!$D:$D,DatosEdad!$A:$A,INDICE!$C$13,DatosEdad!$E:$E,'1.TS PAIS EDAD Y SEXO'!$A21,DatosEdad!$C:$C,VLOOKUP('1.TS PAIS EDAD Y SEXO'!$K$4,Descripcion_Sexo,1),DatosEdad!$B:$B,VLOOKUP('1.TS PAIS EDAD Y SEXO'!L$5,TRAMO_EDAD_1,1))</f>
        <v>17047.263157894737</v>
      </c>
      <c r="M21" s="182">
        <f>SUMIFS(DatosEdad!$D:$D,DatosEdad!$A:$A,INDICE!$C$13,DatosEdad!$E:$E,'1.TS PAIS EDAD Y SEXO'!$A21,DatosEdad!$B:$B,_xlfn.XLOOKUP('1.TS PAIS EDAD Y SEXO'!M$5,TablasAux!$O$3:$O$5,TablasAux!$N$3:$N$5),DatosEdad!$C:$C,_xlfn.XLOOKUP('1.TS PAIS EDAD Y SEXO'!$K$4,TablasAux!$L$17:$L$19,TablasAux!$K$17:$K$19))</f>
        <v>5174.3684210526317</v>
      </c>
      <c r="N21" s="177">
        <f>SUMIFS(DatosEdad!$D:$D,DatosEdad!$A:$A,INDICE!$C$13,DatosEdad!$E:$E,'1.TS PAIS EDAD Y SEXO'!$A21,DatosEdad!$C:$C,_xlfn.XLOOKUP('1.TS PAIS EDAD Y SEXO'!$K$4,TablasAux!$L$17:$L$19,TablasAux!$K$17:$K$19))</f>
        <v>31345.78947368421</v>
      </c>
    </row>
    <row r="22" spans="1:14" ht="15.6" x14ac:dyDescent="0.3">
      <c r="A22" s="4">
        <v>300</v>
      </c>
      <c r="B22" s="146" t="s">
        <v>117</v>
      </c>
      <c r="C22" s="116">
        <f>SUMIFS(DatosEdad!$D:$D,DatosEdad!$A:$A,INDICE!$C$13,DatosEdad!$E:$E,'1.TS PAIS EDAD Y SEXO'!$A22,DatosEdad!$B:$B,VLOOKUP('1.TS PAIS EDAD Y SEXO'!C$5,TRAMO_EDAD_1,1))</f>
        <v>1598.2631578947367</v>
      </c>
      <c r="D22" s="173">
        <f>SUMIFS(DatosEdad!$D:$D,DatosEdad!$A:$A,INDICE!$C$13,DatosEdad!$E:$E,'1.TS PAIS EDAD Y SEXO'!$A22,DatosEdad!$B:$B,VLOOKUP('1.TS PAIS EDAD Y SEXO'!D$5,TRAMO_EDAD_1,1))</f>
        <v>2028.4210526315787</v>
      </c>
      <c r="E22" s="182">
        <f>SUMIFS(DatosEdad!$D:$D,DatosEdad!$A:$A,INDICE!$C$13,DatosEdad!$E:$E,'1.TS PAIS EDAD Y SEXO'!$A22,DatosEdad!$B:$B,_xlfn.XLOOKUP($E$5,TablasAux!$O$3:$O$5,TablasAux!$N$3:$N$5))</f>
        <v>314.21052631578948</v>
      </c>
      <c r="F22" s="173">
        <f>SUMIFS(DatosEdad!$D:$D,DatosEdad!$A:$A,INDICE!$C$13,DatosEdad!$E:$E,'1.TS PAIS EDAD Y SEXO'!$A22)</f>
        <v>3940.8947368421045</v>
      </c>
      <c r="G22" s="116">
        <f>SUMIFS(DatosEdad!$D:$D,DatosEdad!$A:$A,INDICE!$C$13,DatosEdad!$E:$E,'1.TS PAIS EDAD Y SEXO'!$A22,DatosEdad!$C:$C,VLOOKUP('1.TS PAIS EDAD Y SEXO'!$G$4,Descripcion_Sexo,1),DatosEdad!$B:$B,VLOOKUP('1.TS PAIS EDAD Y SEXO'!G$5,TRAMO_EDAD_1,1))</f>
        <v>875.73684210526312</v>
      </c>
      <c r="H22" s="173">
        <f>SUMIFS(DatosEdad!$D:$D,DatosEdad!$A:$A,INDICE!$C$13,DatosEdad!$E:$E,'1.TS PAIS EDAD Y SEXO'!$A22,DatosEdad!$C:$C,VLOOKUP('1.TS PAIS EDAD Y SEXO'!$G$4,Descripcion_Sexo,1),DatosEdad!$B:$B,VLOOKUP('1.TS PAIS EDAD Y SEXO'!H$5,TRAMO_EDAD_1,1))</f>
        <v>898.10526315789468</v>
      </c>
      <c r="I22" s="182">
        <f>SUMIFS(DatosEdad!$D:$D,DatosEdad!$A:$A,INDICE!$C$13,DatosEdad!$E:$E,'1.TS PAIS EDAD Y SEXO'!$A22,DatosEdad!$B:$B,_xlfn.XLOOKUP('1.TS PAIS EDAD Y SEXO'!$I$5,TablasAux!$O$3:$O$5,TablasAux!$N$3:$N$5),DatosEdad!$C:$C,_xlfn.XLOOKUP('1.TS PAIS EDAD Y SEXO'!$G$4,TablasAux!$L$17:$L$19,TablasAux!$K$17:$K$19))</f>
        <v>101.26315789473685</v>
      </c>
      <c r="J22" s="173">
        <f>SUMIFS(DatosEdad!$D:$D,DatosEdad!$A:$A,INDICE!$C$13,DatosEdad!$E:$E,'1.TS PAIS EDAD Y SEXO'!$A22,DatosEdad!$C:$C,_xlfn.XLOOKUP('1.TS PAIS EDAD Y SEXO'!$G$4,TablasAux!$L$17:$L$19,TablasAux!$K$17:$K$19))</f>
        <v>1875.1052631578946</v>
      </c>
      <c r="K22" s="116">
        <f>SUMIFS(DatosEdad!$D:$D,DatosEdad!$A:$A,INDICE!$C$13,DatosEdad!$E:$E,'1.TS PAIS EDAD Y SEXO'!$A22,DatosEdad!$C:$C,VLOOKUP('1.TS PAIS EDAD Y SEXO'!$K$4,Descripcion_Sexo,1),DatosEdad!$B:$B,VLOOKUP('1.TS PAIS EDAD Y SEXO'!K$5,TRAMO_EDAD_1,1))</f>
        <v>722.52631578947364</v>
      </c>
      <c r="L22" s="173">
        <f>SUMIFS(DatosEdad!$D:$D,DatosEdad!$A:$A,INDICE!$C$13,DatosEdad!$E:$E,'1.TS PAIS EDAD Y SEXO'!$A22,DatosEdad!$C:$C,VLOOKUP('1.TS PAIS EDAD Y SEXO'!$K$4,Descripcion_Sexo,1),DatosEdad!$B:$B,VLOOKUP('1.TS PAIS EDAD Y SEXO'!L$5,TRAMO_EDAD_1,1))</f>
        <v>1130.3157894736842</v>
      </c>
      <c r="M22" s="182">
        <f>SUMIFS(DatosEdad!$D:$D,DatosEdad!$A:$A,INDICE!$C$13,DatosEdad!$E:$E,'1.TS PAIS EDAD Y SEXO'!$A22,DatosEdad!$B:$B,_xlfn.XLOOKUP('1.TS PAIS EDAD Y SEXO'!M$5,TablasAux!$O$3:$O$5,TablasAux!$N$3:$N$5),DatosEdad!$C:$C,_xlfn.XLOOKUP('1.TS PAIS EDAD Y SEXO'!$K$4,TablasAux!$L$17:$L$19,TablasAux!$K$17:$K$19))</f>
        <v>212.94736842105263</v>
      </c>
      <c r="N22" s="177">
        <f>SUMIFS(DatosEdad!$D:$D,DatosEdad!$A:$A,INDICE!$C$13,DatosEdad!$E:$E,'1.TS PAIS EDAD Y SEXO'!$A22,DatosEdad!$C:$C,_xlfn.XLOOKUP('1.TS PAIS EDAD Y SEXO'!$K$4,TablasAux!$L$17:$L$19,TablasAux!$K$17:$K$19))</f>
        <v>2065.7894736842104</v>
      </c>
    </row>
    <row r="23" spans="1:14" ht="15.6" x14ac:dyDescent="0.3">
      <c r="A23" s="4">
        <v>348</v>
      </c>
      <c r="B23" s="146" t="s">
        <v>279</v>
      </c>
      <c r="C23" s="116">
        <f>SUMIFS(DatosEdad!$D:$D,DatosEdad!$A:$A,INDICE!$C$13,DatosEdad!$E:$E,'1.TS PAIS EDAD Y SEXO'!$A23,DatosEdad!$B:$B,VLOOKUP('1.TS PAIS EDAD Y SEXO'!C$5,TRAMO_EDAD_1,1))</f>
        <v>1826</v>
      </c>
      <c r="D23" s="173">
        <f>SUMIFS(DatosEdad!$D:$D,DatosEdad!$A:$A,INDICE!$C$13,DatosEdad!$E:$E,'1.TS PAIS EDAD Y SEXO'!$A23,DatosEdad!$B:$B,VLOOKUP('1.TS PAIS EDAD Y SEXO'!D$5,TRAMO_EDAD_1,1))</f>
        <v>3819.2105263157891</v>
      </c>
      <c r="E23" s="182">
        <f>SUMIFS(DatosEdad!$D:$D,DatosEdad!$A:$A,INDICE!$C$13,DatosEdad!$E:$E,'1.TS PAIS EDAD Y SEXO'!$A23,DatosEdad!$B:$B,_xlfn.XLOOKUP($E$5,TablasAux!$O$3:$O$5,TablasAux!$N$3:$N$5))</f>
        <v>428.73684210526312</v>
      </c>
      <c r="F23" s="173">
        <f>SUMIFS(DatosEdad!$D:$D,DatosEdad!$A:$A,INDICE!$C$13,DatosEdad!$E:$E,'1.TS PAIS EDAD Y SEXO'!$A23)</f>
        <v>6073.9473684210525</v>
      </c>
      <c r="G23" s="116">
        <f>SUMIFS(DatosEdad!$D:$D,DatosEdad!$A:$A,INDICE!$C$13,DatosEdad!$E:$E,'1.TS PAIS EDAD Y SEXO'!$A23,DatosEdad!$C:$C,VLOOKUP('1.TS PAIS EDAD Y SEXO'!$G$4,Descripcion_Sexo,1),DatosEdad!$B:$B,VLOOKUP('1.TS PAIS EDAD Y SEXO'!G$5,TRAMO_EDAD_1,1))</f>
        <v>1064.3157894736842</v>
      </c>
      <c r="H23" s="173">
        <f>SUMIFS(DatosEdad!$D:$D,DatosEdad!$A:$A,INDICE!$C$13,DatosEdad!$E:$E,'1.TS PAIS EDAD Y SEXO'!$A23,DatosEdad!$C:$C,VLOOKUP('1.TS PAIS EDAD Y SEXO'!$G$4,Descripcion_Sexo,1),DatosEdad!$B:$B,VLOOKUP('1.TS PAIS EDAD Y SEXO'!H$5,TRAMO_EDAD_1,1))</f>
        <v>2157.4210526315787</v>
      </c>
      <c r="I23" s="182">
        <f>SUMIFS(DatosEdad!$D:$D,DatosEdad!$A:$A,INDICE!$C$13,DatosEdad!$E:$E,'1.TS PAIS EDAD Y SEXO'!$A23,DatosEdad!$B:$B,_xlfn.XLOOKUP('1.TS PAIS EDAD Y SEXO'!$I$5,TablasAux!$O$3:$O$5,TablasAux!$N$3:$N$5),DatosEdad!$C:$C,_xlfn.XLOOKUP('1.TS PAIS EDAD Y SEXO'!$G$4,TablasAux!$L$17:$L$19,TablasAux!$K$17:$K$19))</f>
        <v>199.15789473684211</v>
      </c>
      <c r="J23" s="173">
        <f>SUMIFS(DatosEdad!$D:$D,DatosEdad!$A:$A,INDICE!$C$13,DatosEdad!$E:$E,'1.TS PAIS EDAD Y SEXO'!$A23,DatosEdad!$C:$C,_xlfn.XLOOKUP('1.TS PAIS EDAD Y SEXO'!$G$4,TablasAux!$L$17:$L$19,TablasAux!$K$17:$K$19))</f>
        <v>3420.894736842105</v>
      </c>
      <c r="K23" s="116">
        <f>SUMIFS(DatosEdad!$D:$D,DatosEdad!$A:$A,INDICE!$C$13,DatosEdad!$E:$E,'1.TS PAIS EDAD Y SEXO'!$A23,DatosEdad!$C:$C,VLOOKUP('1.TS PAIS EDAD Y SEXO'!$K$4,Descripcion_Sexo,1),DatosEdad!$B:$B,VLOOKUP('1.TS PAIS EDAD Y SEXO'!K$5,TRAMO_EDAD_1,1))</f>
        <v>761.68421052631572</v>
      </c>
      <c r="L23" s="173">
        <f>SUMIFS(DatosEdad!$D:$D,DatosEdad!$A:$A,INDICE!$C$13,DatosEdad!$E:$E,'1.TS PAIS EDAD Y SEXO'!$A23,DatosEdad!$C:$C,VLOOKUP('1.TS PAIS EDAD Y SEXO'!$K$4,Descripcion_Sexo,1),DatosEdad!$B:$B,VLOOKUP('1.TS PAIS EDAD Y SEXO'!L$5,TRAMO_EDAD_1,1))</f>
        <v>1661.7894736842106</v>
      </c>
      <c r="M23" s="182">
        <f>SUMIFS(DatosEdad!$D:$D,DatosEdad!$A:$A,INDICE!$C$13,DatosEdad!$E:$E,'1.TS PAIS EDAD Y SEXO'!$A23,DatosEdad!$B:$B,_xlfn.XLOOKUP('1.TS PAIS EDAD Y SEXO'!M$5,TablasAux!$O$3:$O$5,TablasAux!$N$3:$N$5),DatosEdad!$C:$C,_xlfn.XLOOKUP('1.TS PAIS EDAD Y SEXO'!$K$4,TablasAux!$L$17:$L$19,TablasAux!$K$17:$K$19))</f>
        <v>229.57894736842104</v>
      </c>
      <c r="N23" s="177">
        <f>SUMIFS(DatosEdad!$D:$D,DatosEdad!$A:$A,INDICE!$C$13,DatosEdad!$E:$E,'1.TS PAIS EDAD Y SEXO'!$A23,DatosEdad!$C:$C,_xlfn.XLOOKUP('1.TS PAIS EDAD Y SEXO'!$K$4,TablasAux!$L$17:$L$19,TablasAux!$K$17:$K$19))</f>
        <v>2653.0526315789475</v>
      </c>
    </row>
    <row r="24" spans="1:14" ht="15.6" x14ac:dyDescent="0.3">
      <c r="A24" s="4">
        <v>372</v>
      </c>
      <c r="B24" s="146" t="s">
        <v>106</v>
      </c>
      <c r="C24" s="116">
        <f>SUMIFS(DatosEdad!$D:$D,DatosEdad!$A:$A,INDICE!$C$13,DatosEdad!$E:$E,'1.TS PAIS EDAD Y SEXO'!$A24,DatosEdad!$B:$B,VLOOKUP('1.TS PAIS EDAD Y SEXO'!C$5,TRAMO_EDAD_1,1))</f>
        <v>3351.5789473684208</v>
      </c>
      <c r="D24" s="173">
        <f>SUMIFS(DatosEdad!$D:$D,DatosEdad!$A:$A,INDICE!$C$13,DatosEdad!$E:$E,'1.TS PAIS EDAD Y SEXO'!$A24,DatosEdad!$B:$B,VLOOKUP('1.TS PAIS EDAD Y SEXO'!D$5,TRAMO_EDAD_1,1))</f>
        <v>4521.3157894736842</v>
      </c>
      <c r="E24" s="182">
        <f>SUMIFS(DatosEdad!$D:$D,DatosEdad!$A:$A,INDICE!$C$13,DatosEdad!$E:$E,'1.TS PAIS EDAD Y SEXO'!$A24,DatosEdad!$B:$B,_xlfn.XLOOKUP($E$5,TablasAux!$O$3:$O$5,TablasAux!$N$3:$N$5))</f>
        <v>1741.6842105263156</v>
      </c>
      <c r="F24" s="173">
        <f>SUMIFS(DatosEdad!$D:$D,DatosEdad!$A:$A,INDICE!$C$13,DatosEdad!$E:$E,'1.TS PAIS EDAD Y SEXO'!$A24)</f>
        <v>9614.5789473684217</v>
      </c>
      <c r="G24" s="116">
        <f>SUMIFS(DatosEdad!$D:$D,DatosEdad!$A:$A,INDICE!$C$13,DatosEdad!$E:$E,'1.TS PAIS EDAD Y SEXO'!$A24,DatosEdad!$C:$C,VLOOKUP('1.TS PAIS EDAD Y SEXO'!$G$4,Descripcion_Sexo,1),DatosEdad!$B:$B,VLOOKUP('1.TS PAIS EDAD Y SEXO'!G$5,TRAMO_EDAD_1,1))</f>
        <v>1651.1052631578948</v>
      </c>
      <c r="H24" s="173">
        <f>SUMIFS(DatosEdad!$D:$D,DatosEdad!$A:$A,INDICE!$C$13,DatosEdad!$E:$E,'1.TS PAIS EDAD Y SEXO'!$A24,DatosEdad!$C:$C,VLOOKUP('1.TS PAIS EDAD Y SEXO'!$G$4,Descripcion_Sexo,1),DatosEdad!$B:$B,VLOOKUP('1.TS PAIS EDAD Y SEXO'!H$5,TRAMO_EDAD_1,1))</f>
        <v>1753.1578947368421</v>
      </c>
      <c r="I24" s="182">
        <f>SUMIFS(DatosEdad!$D:$D,DatosEdad!$A:$A,INDICE!$C$13,DatosEdad!$E:$E,'1.TS PAIS EDAD Y SEXO'!$A24,DatosEdad!$B:$B,_xlfn.XLOOKUP('1.TS PAIS EDAD Y SEXO'!$I$5,TablasAux!$O$3:$O$5,TablasAux!$N$3:$N$5),DatosEdad!$C:$C,_xlfn.XLOOKUP('1.TS PAIS EDAD Y SEXO'!$G$4,TablasAux!$L$17:$L$19,TablasAux!$K$17:$K$19))</f>
        <v>685</v>
      </c>
      <c r="J24" s="173">
        <f>SUMIFS(DatosEdad!$D:$D,DatosEdad!$A:$A,INDICE!$C$13,DatosEdad!$E:$E,'1.TS PAIS EDAD Y SEXO'!$A24,DatosEdad!$C:$C,_xlfn.XLOOKUP('1.TS PAIS EDAD Y SEXO'!$G$4,TablasAux!$L$17:$L$19,TablasAux!$K$17:$K$19))</f>
        <v>4089.2631578947367</v>
      </c>
      <c r="K24" s="116">
        <f>SUMIFS(DatosEdad!$D:$D,DatosEdad!$A:$A,INDICE!$C$13,DatosEdad!$E:$E,'1.TS PAIS EDAD Y SEXO'!$A24,DatosEdad!$C:$C,VLOOKUP('1.TS PAIS EDAD Y SEXO'!$K$4,Descripcion_Sexo,1),DatosEdad!$B:$B,VLOOKUP('1.TS PAIS EDAD Y SEXO'!K$5,TRAMO_EDAD_1,1))</f>
        <v>1700.4736842105262</v>
      </c>
      <c r="L24" s="173">
        <f>SUMIFS(DatosEdad!$D:$D,DatosEdad!$A:$A,INDICE!$C$13,DatosEdad!$E:$E,'1.TS PAIS EDAD Y SEXO'!$A24,DatosEdad!$C:$C,VLOOKUP('1.TS PAIS EDAD Y SEXO'!$K$4,Descripcion_Sexo,1),DatosEdad!$B:$B,VLOOKUP('1.TS PAIS EDAD Y SEXO'!L$5,TRAMO_EDAD_1,1))</f>
        <v>2768.1578947368421</v>
      </c>
      <c r="M24" s="182">
        <f>SUMIFS(DatosEdad!$D:$D,DatosEdad!$A:$A,INDICE!$C$13,DatosEdad!$E:$E,'1.TS PAIS EDAD Y SEXO'!$A24,DatosEdad!$B:$B,_xlfn.XLOOKUP('1.TS PAIS EDAD Y SEXO'!M$5,TablasAux!$O$3:$O$5,TablasAux!$N$3:$N$5),DatosEdad!$C:$C,_xlfn.XLOOKUP('1.TS PAIS EDAD Y SEXO'!$K$4,TablasAux!$L$17:$L$19,TablasAux!$K$17:$K$19))</f>
        <v>1056.6842105263156</v>
      </c>
      <c r="N24" s="177">
        <f>SUMIFS(DatosEdad!$D:$D,DatosEdad!$A:$A,INDICE!$C$13,DatosEdad!$E:$E,'1.TS PAIS EDAD Y SEXO'!$A24,DatosEdad!$C:$C,_xlfn.XLOOKUP('1.TS PAIS EDAD Y SEXO'!$K$4,TablasAux!$L$17:$L$19,TablasAux!$K$17:$K$19))</f>
        <v>5525.3157894736833</v>
      </c>
    </row>
    <row r="25" spans="1:14" ht="15.6" x14ac:dyDescent="0.3">
      <c r="A25" s="4">
        <v>380</v>
      </c>
      <c r="B25" s="146" t="s">
        <v>107</v>
      </c>
      <c r="C25" s="116">
        <f>SUMIFS(DatosEdad!$D:$D,DatosEdad!$A:$A,INDICE!$C$13,DatosEdad!$E:$E,'1.TS PAIS EDAD Y SEXO'!$A25,DatosEdad!$B:$B,VLOOKUP('1.TS PAIS EDAD Y SEXO'!C$5,TRAMO_EDAD_1,1))</f>
        <v>66556.31578947368</v>
      </c>
      <c r="D25" s="173">
        <f>SUMIFS(DatosEdad!$D:$D,DatosEdad!$A:$A,INDICE!$C$13,DatosEdad!$E:$E,'1.TS PAIS EDAD Y SEXO'!$A25,DatosEdad!$B:$B,VLOOKUP('1.TS PAIS EDAD Y SEXO'!D$5,TRAMO_EDAD_1,1))</f>
        <v>94775.052631578947</v>
      </c>
      <c r="E25" s="182">
        <f>SUMIFS(DatosEdad!$D:$D,DatosEdad!$A:$A,INDICE!$C$13,DatosEdad!$E:$E,'1.TS PAIS EDAD Y SEXO'!$A25,DatosEdad!$B:$B,_xlfn.XLOOKUP($E$5,TablasAux!$O$3:$O$5,TablasAux!$N$3:$N$5))</f>
        <v>19809.526315789473</v>
      </c>
      <c r="F25" s="173">
        <f>SUMIFS(DatosEdad!$D:$D,DatosEdad!$A:$A,INDICE!$C$13,DatosEdad!$E:$E,'1.TS PAIS EDAD Y SEXO'!$A25)</f>
        <v>181143.42105263157</v>
      </c>
      <c r="G25" s="116">
        <f>SUMIFS(DatosEdad!$D:$D,DatosEdad!$A:$A,INDICE!$C$13,DatosEdad!$E:$E,'1.TS PAIS EDAD Y SEXO'!$A25,DatosEdad!$C:$C,VLOOKUP('1.TS PAIS EDAD Y SEXO'!$G$4,Descripcion_Sexo,1),DatosEdad!$B:$B,VLOOKUP('1.TS PAIS EDAD Y SEXO'!G$5,TRAMO_EDAD_1,1))</f>
        <v>32242.315789473683</v>
      </c>
      <c r="H25" s="173">
        <f>SUMIFS(DatosEdad!$D:$D,DatosEdad!$A:$A,INDICE!$C$13,DatosEdad!$E:$E,'1.TS PAIS EDAD Y SEXO'!$A25,DatosEdad!$C:$C,VLOOKUP('1.TS PAIS EDAD Y SEXO'!$G$4,Descripcion_Sexo,1),DatosEdad!$B:$B,VLOOKUP('1.TS PAIS EDAD Y SEXO'!H$5,TRAMO_EDAD_1,1))</f>
        <v>38151.84210526316</v>
      </c>
      <c r="I25" s="182">
        <f>SUMIFS(DatosEdad!$D:$D,DatosEdad!$A:$A,INDICE!$C$13,DatosEdad!$E:$E,'1.TS PAIS EDAD Y SEXO'!$A25,DatosEdad!$B:$B,_xlfn.XLOOKUP('1.TS PAIS EDAD Y SEXO'!$I$5,TablasAux!$O$3:$O$5,TablasAux!$N$3:$N$5),DatosEdad!$C:$C,_xlfn.XLOOKUP('1.TS PAIS EDAD Y SEXO'!$G$4,TablasAux!$L$17:$L$19,TablasAux!$K$17:$K$19))</f>
        <v>6789.7368421052624</v>
      </c>
      <c r="J25" s="173">
        <f>SUMIFS(DatosEdad!$D:$D,DatosEdad!$A:$A,INDICE!$C$13,DatosEdad!$E:$E,'1.TS PAIS EDAD Y SEXO'!$A25,DatosEdad!$C:$C,_xlfn.XLOOKUP('1.TS PAIS EDAD Y SEXO'!$G$4,TablasAux!$L$17:$L$19,TablasAux!$K$17:$K$19))</f>
        <v>77184.736842105267</v>
      </c>
      <c r="K25" s="116">
        <f>SUMIFS(DatosEdad!$D:$D,DatosEdad!$A:$A,INDICE!$C$13,DatosEdad!$E:$E,'1.TS PAIS EDAD Y SEXO'!$A25,DatosEdad!$C:$C,VLOOKUP('1.TS PAIS EDAD Y SEXO'!$K$4,Descripcion_Sexo,1),DatosEdad!$B:$B,VLOOKUP('1.TS PAIS EDAD Y SEXO'!K$5,TRAMO_EDAD_1,1))</f>
        <v>34314</v>
      </c>
      <c r="L25" s="173">
        <f>SUMIFS(DatosEdad!$D:$D,DatosEdad!$A:$A,INDICE!$C$13,DatosEdad!$E:$E,'1.TS PAIS EDAD Y SEXO'!$A25,DatosEdad!$C:$C,VLOOKUP('1.TS PAIS EDAD Y SEXO'!$K$4,Descripcion_Sexo,1),DatosEdad!$B:$B,VLOOKUP('1.TS PAIS EDAD Y SEXO'!L$5,TRAMO_EDAD_1,1))</f>
        <v>56622.210526315786</v>
      </c>
      <c r="M25" s="182">
        <f>SUMIFS(DatosEdad!$D:$D,DatosEdad!$A:$A,INDICE!$C$13,DatosEdad!$E:$E,'1.TS PAIS EDAD Y SEXO'!$A25,DatosEdad!$B:$B,_xlfn.XLOOKUP('1.TS PAIS EDAD Y SEXO'!M$5,TablasAux!$O$3:$O$5,TablasAux!$N$3:$N$5),DatosEdad!$C:$C,_xlfn.XLOOKUP('1.TS PAIS EDAD Y SEXO'!$K$4,TablasAux!$L$17:$L$19,TablasAux!$K$17:$K$19))</f>
        <v>13019.78947368421</v>
      </c>
      <c r="N25" s="177">
        <f>SUMIFS(DatosEdad!$D:$D,DatosEdad!$A:$A,INDICE!$C$13,DatosEdad!$E:$E,'1.TS PAIS EDAD Y SEXO'!$A25,DatosEdad!$C:$C,_xlfn.XLOOKUP('1.TS PAIS EDAD Y SEXO'!$K$4,TablasAux!$L$17:$L$19,TablasAux!$K$17:$K$19))</f>
        <v>103957.68421052632</v>
      </c>
    </row>
    <row r="26" spans="1:14" ht="15.6" x14ac:dyDescent="0.3">
      <c r="A26" s="4">
        <v>428</v>
      </c>
      <c r="B26" s="146" t="s">
        <v>108</v>
      </c>
      <c r="C26" s="116">
        <f>SUMIFS(DatosEdad!$D:$D,DatosEdad!$A:$A,INDICE!$C$13,DatosEdad!$E:$E,'1.TS PAIS EDAD Y SEXO'!$A26,DatosEdad!$B:$B,VLOOKUP('1.TS PAIS EDAD Y SEXO'!C$5,TRAMO_EDAD_1,1))</f>
        <v>754.47368421052624</v>
      </c>
      <c r="D26" s="173">
        <f>SUMIFS(DatosEdad!$D:$D,DatosEdad!$A:$A,INDICE!$C$13,DatosEdad!$E:$E,'1.TS PAIS EDAD Y SEXO'!$A26,DatosEdad!$B:$B,VLOOKUP('1.TS PAIS EDAD Y SEXO'!D$5,TRAMO_EDAD_1,1))</f>
        <v>1536.1052631578948</v>
      </c>
      <c r="E26" s="182">
        <f>SUMIFS(DatosEdad!$D:$D,DatosEdad!$A:$A,INDICE!$C$13,DatosEdad!$E:$E,'1.TS PAIS EDAD Y SEXO'!$A26,DatosEdad!$B:$B,_xlfn.XLOOKUP($E$5,TablasAux!$O$3:$O$5,TablasAux!$N$3:$N$5))</f>
        <v>213.68421052631578</v>
      </c>
      <c r="F26" s="173">
        <f>SUMIFS(DatosEdad!$D:$D,DatosEdad!$A:$A,INDICE!$C$13,DatosEdad!$E:$E,'1.TS PAIS EDAD Y SEXO'!$A26)</f>
        <v>2504.2631578947371</v>
      </c>
      <c r="G26" s="116">
        <f>SUMIFS(DatosEdad!$D:$D,DatosEdad!$A:$A,INDICE!$C$13,DatosEdad!$E:$E,'1.TS PAIS EDAD Y SEXO'!$A26,DatosEdad!$C:$C,VLOOKUP('1.TS PAIS EDAD Y SEXO'!$G$4,Descripcion_Sexo,1),DatosEdad!$B:$B,VLOOKUP('1.TS PAIS EDAD Y SEXO'!G$5,TRAMO_EDAD_1,1))</f>
        <v>442.4736842105263</v>
      </c>
      <c r="H26" s="173">
        <f>SUMIFS(DatosEdad!$D:$D,DatosEdad!$A:$A,INDICE!$C$13,DatosEdad!$E:$E,'1.TS PAIS EDAD Y SEXO'!$A26,DatosEdad!$C:$C,VLOOKUP('1.TS PAIS EDAD Y SEXO'!$G$4,Descripcion_Sexo,1),DatosEdad!$B:$B,VLOOKUP('1.TS PAIS EDAD Y SEXO'!H$5,TRAMO_EDAD_1,1))</f>
        <v>918.63157894736844</v>
      </c>
      <c r="I26" s="182">
        <f>SUMIFS(DatosEdad!$D:$D,DatosEdad!$A:$A,INDICE!$C$13,DatosEdad!$E:$E,'1.TS PAIS EDAD Y SEXO'!$A26,DatosEdad!$B:$B,_xlfn.XLOOKUP('1.TS PAIS EDAD Y SEXO'!$I$5,TablasAux!$O$3:$O$5,TablasAux!$N$3:$N$5),DatosEdad!$C:$C,_xlfn.XLOOKUP('1.TS PAIS EDAD Y SEXO'!$G$4,TablasAux!$L$17:$L$19,TablasAux!$K$17:$K$19))</f>
        <v>111.68421052631579</v>
      </c>
      <c r="J26" s="173">
        <f>SUMIFS(DatosEdad!$D:$D,DatosEdad!$A:$A,INDICE!$C$13,DatosEdad!$E:$E,'1.TS PAIS EDAD Y SEXO'!$A26,DatosEdad!$C:$C,_xlfn.XLOOKUP('1.TS PAIS EDAD Y SEXO'!$G$4,TablasAux!$L$17:$L$19,TablasAux!$K$17:$K$19))</f>
        <v>1472.7894736842104</v>
      </c>
      <c r="K26" s="116">
        <f>SUMIFS(DatosEdad!$D:$D,DatosEdad!$A:$A,INDICE!$C$13,DatosEdad!$E:$E,'1.TS PAIS EDAD Y SEXO'!$A26,DatosEdad!$C:$C,VLOOKUP('1.TS PAIS EDAD Y SEXO'!$K$4,Descripcion_Sexo,1),DatosEdad!$B:$B,VLOOKUP('1.TS PAIS EDAD Y SEXO'!K$5,TRAMO_EDAD_1,1))</f>
        <v>312</v>
      </c>
      <c r="L26" s="173">
        <f>SUMIFS(DatosEdad!$D:$D,DatosEdad!$A:$A,INDICE!$C$13,DatosEdad!$E:$E,'1.TS PAIS EDAD Y SEXO'!$A26,DatosEdad!$C:$C,VLOOKUP('1.TS PAIS EDAD Y SEXO'!$K$4,Descripcion_Sexo,1),DatosEdad!$B:$B,VLOOKUP('1.TS PAIS EDAD Y SEXO'!L$5,TRAMO_EDAD_1,1))</f>
        <v>617.47368421052636</v>
      </c>
      <c r="M26" s="182">
        <f>SUMIFS(DatosEdad!$D:$D,DatosEdad!$A:$A,INDICE!$C$13,DatosEdad!$E:$E,'1.TS PAIS EDAD Y SEXO'!$A26,DatosEdad!$B:$B,_xlfn.XLOOKUP('1.TS PAIS EDAD Y SEXO'!M$5,TablasAux!$O$3:$O$5,TablasAux!$N$3:$N$5),DatosEdad!$C:$C,_xlfn.XLOOKUP('1.TS PAIS EDAD Y SEXO'!$K$4,TablasAux!$L$17:$L$19,TablasAux!$K$17:$K$19))</f>
        <v>102</v>
      </c>
      <c r="N26" s="177">
        <f>SUMIFS(DatosEdad!$D:$D,DatosEdad!$A:$A,INDICE!$C$13,DatosEdad!$E:$E,'1.TS PAIS EDAD Y SEXO'!$A26,DatosEdad!$C:$C,_xlfn.XLOOKUP('1.TS PAIS EDAD Y SEXO'!$K$4,TablasAux!$L$17:$L$19,TablasAux!$K$17:$K$19))</f>
        <v>1031.4736842105262</v>
      </c>
    </row>
    <row r="27" spans="1:14" ht="15.6" x14ac:dyDescent="0.3">
      <c r="A27" s="4">
        <v>440</v>
      </c>
      <c r="B27" s="146" t="s">
        <v>118</v>
      </c>
      <c r="C27" s="116">
        <f>SUMIFS(DatosEdad!$D:$D,DatosEdad!$A:$A,INDICE!$C$13,DatosEdad!$E:$E,'1.TS PAIS EDAD Y SEXO'!$A27,DatosEdad!$B:$B,VLOOKUP('1.TS PAIS EDAD Y SEXO'!C$5,TRAMO_EDAD_1,1))</f>
        <v>2452.9473684210525</v>
      </c>
      <c r="D27" s="173">
        <f>SUMIFS(DatosEdad!$D:$D,DatosEdad!$A:$A,INDICE!$C$13,DatosEdad!$E:$E,'1.TS PAIS EDAD Y SEXO'!$A27,DatosEdad!$B:$B,VLOOKUP('1.TS PAIS EDAD Y SEXO'!D$5,TRAMO_EDAD_1,1))</f>
        <v>5100.4736842105267</v>
      </c>
      <c r="E27" s="182">
        <f>SUMIFS(DatosEdad!$D:$D,DatosEdad!$A:$A,INDICE!$C$13,DatosEdad!$E:$E,'1.TS PAIS EDAD Y SEXO'!$A27,DatosEdad!$B:$B,_xlfn.XLOOKUP($E$5,TablasAux!$O$3:$O$5,TablasAux!$N$3:$N$5))</f>
        <v>1078.8947368421052</v>
      </c>
      <c r="F27" s="173">
        <f>SUMIFS(DatosEdad!$D:$D,DatosEdad!$A:$A,INDICE!$C$13,DatosEdad!$E:$E,'1.TS PAIS EDAD Y SEXO'!$A27)</f>
        <v>8632.9473684210534</v>
      </c>
      <c r="G27" s="116">
        <f>SUMIFS(DatosEdad!$D:$D,DatosEdad!$A:$A,INDICE!$C$13,DatosEdad!$E:$E,'1.TS PAIS EDAD Y SEXO'!$A27,DatosEdad!$C:$C,VLOOKUP('1.TS PAIS EDAD Y SEXO'!$G$4,Descripcion_Sexo,1),DatosEdad!$B:$B,VLOOKUP('1.TS PAIS EDAD Y SEXO'!G$5,TRAMO_EDAD_1,1))</f>
        <v>1449</v>
      </c>
      <c r="H27" s="173">
        <f>SUMIFS(DatosEdad!$D:$D,DatosEdad!$A:$A,INDICE!$C$13,DatosEdad!$E:$E,'1.TS PAIS EDAD Y SEXO'!$A27,DatosEdad!$C:$C,VLOOKUP('1.TS PAIS EDAD Y SEXO'!$G$4,Descripcion_Sexo,1),DatosEdad!$B:$B,VLOOKUP('1.TS PAIS EDAD Y SEXO'!H$5,TRAMO_EDAD_1,1))</f>
        <v>2941.9473684210525</v>
      </c>
      <c r="I27" s="182">
        <f>SUMIFS(DatosEdad!$D:$D,DatosEdad!$A:$A,INDICE!$C$13,DatosEdad!$E:$E,'1.TS PAIS EDAD Y SEXO'!$A27,DatosEdad!$B:$B,_xlfn.XLOOKUP('1.TS PAIS EDAD Y SEXO'!$I$5,TablasAux!$O$3:$O$5,TablasAux!$N$3:$N$5),DatosEdad!$C:$C,_xlfn.XLOOKUP('1.TS PAIS EDAD Y SEXO'!$G$4,TablasAux!$L$17:$L$19,TablasAux!$K$17:$K$19))</f>
        <v>614.57894736842104</v>
      </c>
      <c r="J27" s="173">
        <f>SUMIFS(DatosEdad!$D:$D,DatosEdad!$A:$A,INDICE!$C$13,DatosEdad!$E:$E,'1.TS PAIS EDAD Y SEXO'!$A27,DatosEdad!$C:$C,_xlfn.XLOOKUP('1.TS PAIS EDAD Y SEXO'!$G$4,TablasAux!$L$17:$L$19,TablasAux!$K$17:$K$19))</f>
        <v>5005.5263157894733</v>
      </c>
      <c r="K27" s="116">
        <f>SUMIFS(DatosEdad!$D:$D,DatosEdad!$A:$A,INDICE!$C$13,DatosEdad!$E:$E,'1.TS PAIS EDAD Y SEXO'!$A27,DatosEdad!$C:$C,VLOOKUP('1.TS PAIS EDAD Y SEXO'!$K$4,Descripcion_Sexo,1),DatosEdad!$B:$B,VLOOKUP('1.TS PAIS EDAD Y SEXO'!K$5,TRAMO_EDAD_1,1))</f>
        <v>1003.9473684210526</v>
      </c>
      <c r="L27" s="173">
        <f>SUMIFS(DatosEdad!$D:$D,DatosEdad!$A:$A,INDICE!$C$13,DatosEdad!$E:$E,'1.TS PAIS EDAD Y SEXO'!$A27,DatosEdad!$C:$C,VLOOKUP('1.TS PAIS EDAD Y SEXO'!$K$4,Descripcion_Sexo,1),DatosEdad!$B:$B,VLOOKUP('1.TS PAIS EDAD Y SEXO'!L$5,TRAMO_EDAD_1,1))</f>
        <v>2158.5263157894738</v>
      </c>
      <c r="M27" s="182">
        <f>SUMIFS(DatosEdad!$D:$D,DatosEdad!$A:$A,INDICE!$C$13,DatosEdad!$E:$E,'1.TS PAIS EDAD Y SEXO'!$A27,DatosEdad!$B:$B,_xlfn.XLOOKUP('1.TS PAIS EDAD Y SEXO'!M$5,TablasAux!$O$3:$O$5,TablasAux!$N$3:$N$5),DatosEdad!$C:$C,_xlfn.XLOOKUP('1.TS PAIS EDAD Y SEXO'!$K$4,TablasAux!$L$17:$L$19,TablasAux!$K$17:$K$19))</f>
        <v>464.31578947368416</v>
      </c>
      <c r="N27" s="177">
        <f>SUMIFS(DatosEdad!$D:$D,DatosEdad!$A:$A,INDICE!$C$13,DatosEdad!$E:$E,'1.TS PAIS EDAD Y SEXO'!$A27,DatosEdad!$C:$C,_xlfn.XLOOKUP('1.TS PAIS EDAD Y SEXO'!$K$4,TablasAux!$L$17:$L$19,TablasAux!$K$17:$K$19))</f>
        <v>3627.4210526315787</v>
      </c>
    </row>
    <row r="28" spans="1:14" ht="15.6" x14ac:dyDescent="0.3">
      <c r="A28" s="4">
        <v>442</v>
      </c>
      <c r="B28" s="146" t="s">
        <v>121</v>
      </c>
      <c r="C28" s="116">
        <f>SUMIFS(DatosEdad!$D:$D,DatosEdad!$A:$A,INDICE!$C$13,DatosEdad!$E:$E,'1.TS PAIS EDAD Y SEXO'!$A28,DatosEdad!$B:$B,VLOOKUP('1.TS PAIS EDAD Y SEXO'!C$5,TRAMO_EDAD_1,1))</f>
        <v>128.52631578947367</v>
      </c>
      <c r="D28" s="173">
        <f>SUMIFS(DatosEdad!$D:$D,DatosEdad!$A:$A,INDICE!$C$13,DatosEdad!$E:$E,'1.TS PAIS EDAD Y SEXO'!$A28,DatosEdad!$B:$B,VLOOKUP('1.TS PAIS EDAD Y SEXO'!D$5,TRAMO_EDAD_1,1))</f>
        <v>110.05263157894737</v>
      </c>
      <c r="E28" s="182">
        <f>SUMIFS(DatosEdad!$D:$D,DatosEdad!$A:$A,INDICE!$C$13,DatosEdad!$E:$E,'1.TS PAIS EDAD Y SEXO'!$A28,DatosEdad!$B:$B,_xlfn.XLOOKUP($E$5,TablasAux!$O$3:$O$5,TablasAux!$N$3:$N$5))</f>
        <v>35</v>
      </c>
      <c r="F28" s="173">
        <f>SUMIFS(DatosEdad!$D:$D,DatosEdad!$A:$A,INDICE!$C$13,DatosEdad!$E:$E,'1.TS PAIS EDAD Y SEXO'!$A28)</f>
        <v>273.57894736842104</v>
      </c>
      <c r="G28" s="116">
        <f>SUMIFS(DatosEdad!$D:$D,DatosEdad!$A:$A,INDICE!$C$13,DatosEdad!$E:$E,'1.TS PAIS EDAD Y SEXO'!$A28,DatosEdad!$C:$C,VLOOKUP('1.TS PAIS EDAD Y SEXO'!$G$4,Descripcion_Sexo,1),DatosEdad!$B:$B,VLOOKUP('1.TS PAIS EDAD Y SEXO'!G$5,TRAMO_EDAD_1,1))</f>
        <v>50.263157894736842</v>
      </c>
      <c r="H28" s="173">
        <f>SUMIFS(DatosEdad!$D:$D,DatosEdad!$A:$A,INDICE!$C$13,DatosEdad!$E:$E,'1.TS PAIS EDAD Y SEXO'!$A28,DatosEdad!$C:$C,VLOOKUP('1.TS PAIS EDAD Y SEXO'!$G$4,Descripcion_Sexo,1),DatosEdad!$B:$B,VLOOKUP('1.TS PAIS EDAD Y SEXO'!H$5,TRAMO_EDAD_1,1))</f>
        <v>47.421052631578945</v>
      </c>
      <c r="I28" s="182">
        <f>SUMIFS(DatosEdad!$D:$D,DatosEdad!$A:$A,INDICE!$C$13,DatosEdad!$E:$E,'1.TS PAIS EDAD Y SEXO'!$A28,DatosEdad!$B:$B,_xlfn.XLOOKUP('1.TS PAIS EDAD Y SEXO'!$I$5,TablasAux!$O$3:$O$5,TablasAux!$N$3:$N$5),DatosEdad!$C:$C,_xlfn.XLOOKUP('1.TS PAIS EDAD Y SEXO'!$G$4,TablasAux!$L$17:$L$19,TablasAux!$K$17:$K$19))</f>
        <v>9.8421052631578956</v>
      </c>
      <c r="J28" s="173">
        <f>SUMIFS(DatosEdad!$D:$D,DatosEdad!$A:$A,INDICE!$C$13,DatosEdad!$E:$E,'1.TS PAIS EDAD Y SEXO'!$A28,DatosEdad!$C:$C,_xlfn.XLOOKUP('1.TS PAIS EDAD Y SEXO'!$G$4,TablasAux!$L$17:$L$19,TablasAux!$K$17:$K$19))</f>
        <v>107.52631578947368</v>
      </c>
      <c r="K28" s="116">
        <f>SUMIFS(DatosEdad!$D:$D,DatosEdad!$A:$A,INDICE!$C$13,DatosEdad!$E:$E,'1.TS PAIS EDAD Y SEXO'!$A28,DatosEdad!$C:$C,VLOOKUP('1.TS PAIS EDAD Y SEXO'!$K$4,Descripcion_Sexo,1),DatosEdad!$B:$B,VLOOKUP('1.TS PAIS EDAD Y SEXO'!K$5,TRAMO_EDAD_1,1))</f>
        <v>78.263157894736835</v>
      </c>
      <c r="L28" s="173">
        <f>SUMIFS(DatosEdad!$D:$D,DatosEdad!$A:$A,INDICE!$C$13,DatosEdad!$E:$E,'1.TS PAIS EDAD Y SEXO'!$A28,DatosEdad!$C:$C,VLOOKUP('1.TS PAIS EDAD Y SEXO'!$K$4,Descripcion_Sexo,1),DatosEdad!$B:$B,VLOOKUP('1.TS PAIS EDAD Y SEXO'!L$5,TRAMO_EDAD_1,1))</f>
        <v>62.631578947368418</v>
      </c>
      <c r="M28" s="182">
        <f>SUMIFS(DatosEdad!$D:$D,DatosEdad!$A:$A,INDICE!$C$13,DatosEdad!$E:$E,'1.TS PAIS EDAD Y SEXO'!$A28,DatosEdad!$B:$B,_xlfn.XLOOKUP('1.TS PAIS EDAD Y SEXO'!M$5,TablasAux!$O$3:$O$5,TablasAux!$N$3:$N$5),DatosEdad!$C:$C,_xlfn.XLOOKUP('1.TS PAIS EDAD Y SEXO'!$K$4,TablasAux!$L$17:$L$19,TablasAux!$K$17:$K$19))</f>
        <v>25.157894736842106</v>
      </c>
      <c r="N28" s="177">
        <f>SUMIFS(DatosEdad!$D:$D,DatosEdad!$A:$A,INDICE!$C$13,DatosEdad!$E:$E,'1.TS PAIS EDAD Y SEXO'!$A28,DatosEdad!$C:$C,_xlfn.XLOOKUP('1.TS PAIS EDAD Y SEXO'!$K$4,TablasAux!$L$17:$L$19,TablasAux!$K$17:$K$19))</f>
        <v>166.05263157894734</v>
      </c>
    </row>
    <row r="29" spans="1:14" ht="15.6" x14ac:dyDescent="0.3">
      <c r="A29" s="4">
        <v>470</v>
      </c>
      <c r="B29" s="146" t="s">
        <v>122</v>
      </c>
      <c r="C29" s="116">
        <f>SUMIFS(DatosEdad!$D:$D,DatosEdad!$A:$A,INDICE!$C$13,DatosEdad!$E:$E,'1.TS PAIS EDAD Y SEXO'!$A29,DatosEdad!$B:$B,VLOOKUP('1.TS PAIS EDAD Y SEXO'!C$5,TRAMO_EDAD_1,1))</f>
        <v>99.10526315789474</v>
      </c>
      <c r="D29" s="173">
        <f>SUMIFS(DatosEdad!$D:$D,DatosEdad!$A:$A,INDICE!$C$13,DatosEdad!$E:$E,'1.TS PAIS EDAD Y SEXO'!$A29,DatosEdad!$B:$B,VLOOKUP('1.TS PAIS EDAD Y SEXO'!D$5,TRAMO_EDAD_1,1))</f>
        <v>149.05263157894737</v>
      </c>
      <c r="E29" s="182">
        <f>SUMIFS(DatosEdad!$D:$D,DatosEdad!$A:$A,INDICE!$C$13,DatosEdad!$E:$E,'1.TS PAIS EDAD Y SEXO'!$A29,DatosEdad!$B:$B,_xlfn.XLOOKUP($E$5,TablasAux!$O$3:$O$5,TablasAux!$N$3:$N$5))</f>
        <v>32.631578947368425</v>
      </c>
      <c r="F29" s="173">
        <f>SUMIFS(DatosEdad!$D:$D,DatosEdad!$A:$A,INDICE!$C$13,DatosEdad!$E:$E,'1.TS PAIS EDAD Y SEXO'!$A29)</f>
        <v>280.78947368421052</v>
      </c>
      <c r="G29" s="116">
        <f>SUMIFS(DatosEdad!$D:$D,DatosEdad!$A:$A,INDICE!$C$13,DatosEdad!$E:$E,'1.TS PAIS EDAD Y SEXO'!$A29,DatosEdad!$C:$C,VLOOKUP('1.TS PAIS EDAD Y SEXO'!$G$4,Descripcion_Sexo,1),DatosEdad!$B:$B,VLOOKUP('1.TS PAIS EDAD Y SEXO'!G$5,TRAMO_EDAD_1,1))</f>
        <v>50.315789473684212</v>
      </c>
      <c r="H29" s="173">
        <f>SUMIFS(DatosEdad!$D:$D,DatosEdad!$A:$A,INDICE!$C$13,DatosEdad!$E:$E,'1.TS PAIS EDAD Y SEXO'!$A29,DatosEdad!$C:$C,VLOOKUP('1.TS PAIS EDAD Y SEXO'!$G$4,Descripcion_Sexo,1),DatosEdad!$B:$B,VLOOKUP('1.TS PAIS EDAD Y SEXO'!H$5,TRAMO_EDAD_1,1))</f>
        <v>58.368421052631582</v>
      </c>
      <c r="I29" s="182">
        <f>SUMIFS(DatosEdad!$D:$D,DatosEdad!$A:$A,INDICE!$C$13,DatosEdad!$E:$E,'1.TS PAIS EDAD Y SEXO'!$A29,DatosEdad!$B:$B,_xlfn.XLOOKUP('1.TS PAIS EDAD Y SEXO'!$I$5,TablasAux!$O$3:$O$5,TablasAux!$N$3:$N$5),DatosEdad!$C:$C,_xlfn.XLOOKUP('1.TS PAIS EDAD Y SEXO'!$G$4,TablasAux!$L$17:$L$19,TablasAux!$K$17:$K$19))</f>
        <v>5</v>
      </c>
      <c r="J29" s="173">
        <f>SUMIFS(DatosEdad!$D:$D,DatosEdad!$A:$A,INDICE!$C$13,DatosEdad!$E:$E,'1.TS PAIS EDAD Y SEXO'!$A29,DatosEdad!$C:$C,_xlfn.XLOOKUP('1.TS PAIS EDAD Y SEXO'!$G$4,TablasAux!$L$17:$L$19,TablasAux!$K$17:$K$19))</f>
        <v>113.68421052631579</v>
      </c>
      <c r="K29" s="116">
        <f>SUMIFS(DatosEdad!$D:$D,DatosEdad!$A:$A,INDICE!$C$13,DatosEdad!$E:$E,'1.TS PAIS EDAD Y SEXO'!$A29,DatosEdad!$C:$C,VLOOKUP('1.TS PAIS EDAD Y SEXO'!$K$4,Descripcion_Sexo,1),DatosEdad!$B:$B,VLOOKUP('1.TS PAIS EDAD Y SEXO'!K$5,TRAMO_EDAD_1,1))</f>
        <v>48.78947368421052</v>
      </c>
      <c r="L29" s="173">
        <f>SUMIFS(DatosEdad!$D:$D,DatosEdad!$A:$A,INDICE!$C$13,DatosEdad!$E:$E,'1.TS PAIS EDAD Y SEXO'!$A29,DatosEdad!$C:$C,VLOOKUP('1.TS PAIS EDAD Y SEXO'!$K$4,Descripcion_Sexo,1),DatosEdad!$B:$B,VLOOKUP('1.TS PAIS EDAD Y SEXO'!L$5,TRAMO_EDAD_1,1))</f>
        <v>90.68421052631578</v>
      </c>
      <c r="M29" s="182">
        <f>SUMIFS(DatosEdad!$D:$D,DatosEdad!$A:$A,INDICE!$C$13,DatosEdad!$E:$E,'1.TS PAIS EDAD Y SEXO'!$A29,DatosEdad!$B:$B,_xlfn.XLOOKUP('1.TS PAIS EDAD Y SEXO'!M$5,TablasAux!$O$3:$O$5,TablasAux!$N$3:$N$5),DatosEdad!$C:$C,_xlfn.XLOOKUP('1.TS PAIS EDAD Y SEXO'!$K$4,TablasAux!$L$17:$L$19,TablasAux!$K$17:$K$19))</f>
        <v>27.631578947368421</v>
      </c>
      <c r="N29" s="177">
        <f>SUMIFS(DatosEdad!$D:$D,DatosEdad!$A:$A,INDICE!$C$13,DatosEdad!$E:$E,'1.TS PAIS EDAD Y SEXO'!$A29,DatosEdad!$C:$C,_xlfn.XLOOKUP('1.TS PAIS EDAD Y SEXO'!$K$4,TablasAux!$L$17:$L$19,TablasAux!$K$17:$K$19))</f>
        <v>167.10526315789474</v>
      </c>
    </row>
    <row r="30" spans="1:14" ht="15.6" x14ac:dyDescent="0.3">
      <c r="A30" s="4">
        <v>528</v>
      </c>
      <c r="B30" s="146" t="s">
        <v>316</v>
      </c>
      <c r="C30" s="116">
        <f>SUMIFS(DatosEdad!$D:$D,DatosEdad!$A:$A,INDICE!$C$13,DatosEdad!$E:$E,'1.TS PAIS EDAD Y SEXO'!$A30,DatosEdad!$B:$B,VLOOKUP('1.TS PAIS EDAD Y SEXO'!C$5,TRAMO_EDAD_1,1))</f>
        <v>5929</v>
      </c>
      <c r="D30" s="173">
        <f>SUMIFS(DatosEdad!$D:$D,DatosEdad!$A:$A,INDICE!$C$13,DatosEdad!$E:$E,'1.TS PAIS EDAD Y SEXO'!$A30,DatosEdad!$B:$B,VLOOKUP('1.TS PAIS EDAD Y SEXO'!D$5,TRAMO_EDAD_1,1))</f>
        <v>9461.894736842105</v>
      </c>
      <c r="E30" s="182">
        <f>SUMIFS(DatosEdad!$D:$D,DatosEdad!$A:$A,INDICE!$C$13,DatosEdad!$E:$E,'1.TS PAIS EDAD Y SEXO'!$A30,DatosEdad!$B:$B,_xlfn.XLOOKUP($E$5,TablasAux!$O$3:$O$5,TablasAux!$N$3:$N$5))</f>
        <v>5277.1578947368416</v>
      </c>
      <c r="F30" s="173">
        <f>SUMIFS(DatosEdad!$D:$D,DatosEdad!$A:$A,INDICE!$C$13,DatosEdad!$E:$E,'1.TS PAIS EDAD Y SEXO'!$A30)</f>
        <v>20668.736842105263</v>
      </c>
      <c r="G30" s="116">
        <f>SUMIFS(DatosEdad!$D:$D,DatosEdad!$A:$A,INDICE!$C$13,DatosEdad!$E:$E,'1.TS PAIS EDAD Y SEXO'!$A30,DatosEdad!$C:$C,VLOOKUP('1.TS PAIS EDAD Y SEXO'!$G$4,Descripcion_Sexo,1),DatosEdad!$B:$B,VLOOKUP('1.TS PAIS EDAD Y SEXO'!G$5,TRAMO_EDAD_1,1))</f>
        <v>3092.8421052631579</v>
      </c>
      <c r="H30" s="173">
        <f>SUMIFS(DatosEdad!$D:$D,DatosEdad!$A:$A,INDICE!$C$13,DatosEdad!$E:$E,'1.TS PAIS EDAD Y SEXO'!$A30,DatosEdad!$C:$C,VLOOKUP('1.TS PAIS EDAD Y SEXO'!$G$4,Descripcion_Sexo,1),DatosEdad!$B:$B,VLOOKUP('1.TS PAIS EDAD Y SEXO'!H$5,TRAMO_EDAD_1,1))</f>
        <v>4068.1052631578946</v>
      </c>
      <c r="I30" s="182">
        <f>SUMIFS(DatosEdad!$D:$D,DatosEdad!$A:$A,INDICE!$C$13,DatosEdad!$E:$E,'1.TS PAIS EDAD Y SEXO'!$A30,DatosEdad!$B:$B,_xlfn.XLOOKUP('1.TS PAIS EDAD Y SEXO'!$I$5,TablasAux!$O$3:$O$5,TablasAux!$N$3:$N$5),DatosEdad!$C:$C,_xlfn.XLOOKUP('1.TS PAIS EDAD Y SEXO'!$G$4,TablasAux!$L$17:$L$19,TablasAux!$K$17:$K$19))</f>
        <v>1991.9473684210525</v>
      </c>
      <c r="J30" s="173">
        <f>SUMIFS(DatosEdad!$D:$D,DatosEdad!$A:$A,INDICE!$C$13,DatosEdad!$E:$E,'1.TS PAIS EDAD Y SEXO'!$A30,DatosEdad!$C:$C,_xlfn.XLOOKUP('1.TS PAIS EDAD Y SEXO'!$G$4,TablasAux!$L$17:$L$19,TablasAux!$K$17:$K$19))</f>
        <v>9153.1578947368416</v>
      </c>
      <c r="K30" s="116">
        <f>SUMIFS(DatosEdad!$D:$D,DatosEdad!$A:$A,INDICE!$C$13,DatosEdad!$E:$E,'1.TS PAIS EDAD Y SEXO'!$A30,DatosEdad!$C:$C,VLOOKUP('1.TS PAIS EDAD Y SEXO'!$K$4,Descripcion_Sexo,1),DatosEdad!$B:$B,VLOOKUP('1.TS PAIS EDAD Y SEXO'!K$5,TRAMO_EDAD_1,1))</f>
        <v>2836.1578947368421</v>
      </c>
      <c r="L30" s="173">
        <f>SUMIFS(DatosEdad!$D:$D,DatosEdad!$A:$A,INDICE!$C$13,DatosEdad!$E:$E,'1.TS PAIS EDAD Y SEXO'!$A30,DatosEdad!$C:$C,VLOOKUP('1.TS PAIS EDAD Y SEXO'!$K$4,Descripcion_Sexo,1),DatosEdad!$B:$B,VLOOKUP('1.TS PAIS EDAD Y SEXO'!L$5,TRAMO_EDAD_1,1))</f>
        <v>5393.7894736842109</v>
      </c>
      <c r="M30" s="182">
        <f>SUMIFS(DatosEdad!$D:$D,DatosEdad!$A:$A,INDICE!$C$13,DatosEdad!$E:$E,'1.TS PAIS EDAD Y SEXO'!$A30,DatosEdad!$B:$B,_xlfn.XLOOKUP('1.TS PAIS EDAD Y SEXO'!M$5,TablasAux!$O$3:$O$5,TablasAux!$N$3:$N$5),DatosEdad!$C:$C,_xlfn.XLOOKUP('1.TS PAIS EDAD Y SEXO'!$K$4,TablasAux!$L$17:$L$19,TablasAux!$K$17:$K$19))</f>
        <v>3285.2105263157896</v>
      </c>
      <c r="N30" s="177">
        <f>SUMIFS(DatosEdad!$D:$D,DatosEdad!$A:$A,INDICE!$C$13,DatosEdad!$E:$E,'1.TS PAIS EDAD Y SEXO'!$A30,DatosEdad!$C:$C,_xlfn.XLOOKUP('1.TS PAIS EDAD Y SEXO'!$K$4,TablasAux!$L$17:$L$19,TablasAux!$K$17:$K$19))</f>
        <v>11515.57894736842</v>
      </c>
    </row>
    <row r="31" spans="1:14" ht="15.6" x14ac:dyDescent="0.3">
      <c r="A31" s="4">
        <v>616</v>
      </c>
      <c r="B31" s="146" t="s">
        <v>96</v>
      </c>
      <c r="C31" s="116">
        <f>SUMIFS(DatosEdad!$D:$D,DatosEdad!$A:$A,INDICE!$C$13,DatosEdad!$E:$E,'1.TS PAIS EDAD Y SEXO'!$A31,DatosEdad!$B:$B,VLOOKUP('1.TS PAIS EDAD Y SEXO'!C$5,TRAMO_EDAD_1,1))</f>
        <v>8593.9473684210534</v>
      </c>
      <c r="D31" s="173">
        <f>SUMIFS(DatosEdad!$D:$D,DatosEdad!$A:$A,INDICE!$C$13,DatosEdad!$E:$E,'1.TS PAIS EDAD Y SEXO'!$A31,DatosEdad!$B:$B,VLOOKUP('1.TS PAIS EDAD Y SEXO'!D$5,TRAMO_EDAD_1,1))</f>
        <v>20512.736842105263</v>
      </c>
      <c r="E31" s="182">
        <f>SUMIFS(DatosEdad!$D:$D,DatosEdad!$A:$A,INDICE!$C$13,DatosEdad!$E:$E,'1.TS PAIS EDAD Y SEXO'!$A31,DatosEdad!$B:$B,_xlfn.XLOOKUP($E$5,TablasAux!$O$3:$O$5,TablasAux!$N$3:$N$5))</f>
        <v>3550.4210526315792</v>
      </c>
      <c r="F31" s="173">
        <f>SUMIFS(DatosEdad!$D:$D,DatosEdad!$A:$A,INDICE!$C$13,DatosEdad!$E:$E,'1.TS PAIS EDAD Y SEXO'!$A31)</f>
        <v>32657.842105263153</v>
      </c>
      <c r="G31" s="116">
        <f>SUMIFS(DatosEdad!$D:$D,DatosEdad!$A:$A,INDICE!$C$13,DatosEdad!$E:$E,'1.TS PAIS EDAD Y SEXO'!$A31,DatosEdad!$C:$C,VLOOKUP('1.TS PAIS EDAD Y SEXO'!$G$4,Descripcion_Sexo,1),DatosEdad!$B:$B,VLOOKUP('1.TS PAIS EDAD Y SEXO'!G$5,TRAMO_EDAD_1,1))</f>
        <v>5212.3684210526317</v>
      </c>
      <c r="H31" s="173">
        <f>SUMIFS(DatosEdad!$D:$D,DatosEdad!$A:$A,INDICE!$C$13,DatosEdad!$E:$E,'1.TS PAIS EDAD Y SEXO'!$A31,DatosEdad!$C:$C,VLOOKUP('1.TS PAIS EDAD Y SEXO'!$G$4,Descripcion_Sexo,1),DatosEdad!$B:$B,VLOOKUP('1.TS PAIS EDAD Y SEXO'!H$5,TRAMO_EDAD_1,1))</f>
        <v>12574.526315789475</v>
      </c>
      <c r="I31" s="182">
        <f>SUMIFS(DatosEdad!$D:$D,DatosEdad!$A:$A,INDICE!$C$13,DatosEdad!$E:$E,'1.TS PAIS EDAD Y SEXO'!$A31,DatosEdad!$B:$B,_xlfn.XLOOKUP('1.TS PAIS EDAD Y SEXO'!$I$5,TablasAux!$O$3:$O$5,TablasAux!$N$3:$N$5),DatosEdad!$C:$C,_xlfn.XLOOKUP('1.TS PAIS EDAD Y SEXO'!$G$4,TablasAux!$L$17:$L$19,TablasAux!$K$17:$K$19))</f>
        <v>1702.8421052631579</v>
      </c>
      <c r="J31" s="173">
        <f>SUMIFS(DatosEdad!$D:$D,DatosEdad!$A:$A,INDICE!$C$13,DatosEdad!$E:$E,'1.TS PAIS EDAD Y SEXO'!$A31,DatosEdad!$C:$C,_xlfn.XLOOKUP('1.TS PAIS EDAD Y SEXO'!$G$4,TablasAux!$L$17:$L$19,TablasAux!$K$17:$K$19))</f>
        <v>19490.105263157897</v>
      </c>
      <c r="K31" s="116">
        <f>SUMIFS(DatosEdad!$D:$D,DatosEdad!$A:$A,INDICE!$C$13,DatosEdad!$E:$E,'1.TS PAIS EDAD Y SEXO'!$A31,DatosEdad!$C:$C,VLOOKUP('1.TS PAIS EDAD Y SEXO'!$K$4,Descripcion_Sexo,1),DatosEdad!$B:$B,VLOOKUP('1.TS PAIS EDAD Y SEXO'!K$5,TRAMO_EDAD_1,1))</f>
        <v>3381.5789473684213</v>
      </c>
      <c r="L31" s="173">
        <f>SUMIFS(DatosEdad!$D:$D,DatosEdad!$A:$A,INDICE!$C$13,DatosEdad!$E:$E,'1.TS PAIS EDAD Y SEXO'!$A31,DatosEdad!$C:$C,VLOOKUP('1.TS PAIS EDAD Y SEXO'!$K$4,Descripcion_Sexo,1),DatosEdad!$B:$B,VLOOKUP('1.TS PAIS EDAD Y SEXO'!L$5,TRAMO_EDAD_1,1))</f>
        <v>7938.2105263157891</v>
      </c>
      <c r="M31" s="182">
        <f>SUMIFS(DatosEdad!$D:$D,DatosEdad!$A:$A,INDICE!$C$13,DatosEdad!$E:$E,'1.TS PAIS EDAD Y SEXO'!$A31,DatosEdad!$B:$B,_xlfn.XLOOKUP('1.TS PAIS EDAD Y SEXO'!M$5,TablasAux!$O$3:$O$5,TablasAux!$N$3:$N$5),DatosEdad!$C:$C,_xlfn.XLOOKUP('1.TS PAIS EDAD Y SEXO'!$K$4,TablasAux!$L$17:$L$19,TablasAux!$K$17:$K$19))</f>
        <v>1847.5789473684213</v>
      </c>
      <c r="N31" s="177">
        <f>SUMIFS(DatosEdad!$D:$D,DatosEdad!$A:$A,INDICE!$C$13,DatosEdad!$E:$E,'1.TS PAIS EDAD Y SEXO'!$A31,DatosEdad!$C:$C,_xlfn.XLOOKUP('1.TS PAIS EDAD Y SEXO'!$K$4,TablasAux!$L$17:$L$19,TablasAux!$K$17:$K$19))</f>
        <v>13167.736842105263</v>
      </c>
    </row>
    <row r="32" spans="1:14" ht="15.6" x14ac:dyDescent="0.3">
      <c r="A32" s="4">
        <v>620</v>
      </c>
      <c r="B32" s="146" t="s">
        <v>109</v>
      </c>
      <c r="C32" s="116">
        <f>SUMIFS(DatosEdad!$D:$D,DatosEdad!$A:$A,INDICE!$C$13,DatosEdad!$E:$E,'1.TS PAIS EDAD Y SEXO'!$A32,DatosEdad!$B:$B,VLOOKUP('1.TS PAIS EDAD Y SEXO'!C$5,TRAMO_EDAD_1,1))</f>
        <v>18363.73684210526</v>
      </c>
      <c r="D32" s="173">
        <f>SUMIFS(DatosEdad!$D:$D,DatosEdad!$A:$A,INDICE!$C$13,DatosEdad!$E:$E,'1.TS PAIS EDAD Y SEXO'!$A32,DatosEdad!$B:$B,VLOOKUP('1.TS PAIS EDAD Y SEXO'!D$5,TRAMO_EDAD_1,1))</f>
        <v>36208.105263157893</v>
      </c>
      <c r="E32" s="182">
        <f>SUMIFS(DatosEdad!$D:$D,DatosEdad!$A:$A,INDICE!$C$13,DatosEdad!$E:$E,'1.TS PAIS EDAD Y SEXO'!$A32,DatosEdad!$B:$B,_xlfn.XLOOKUP($E$5,TablasAux!$O$3:$O$5,TablasAux!$N$3:$N$5))</f>
        <v>10734.78947368421</v>
      </c>
      <c r="F32" s="173">
        <f>SUMIFS(DatosEdad!$D:$D,DatosEdad!$A:$A,INDICE!$C$13,DatosEdad!$E:$E,'1.TS PAIS EDAD Y SEXO'!$A32)</f>
        <v>65308.684210526306</v>
      </c>
      <c r="G32" s="116">
        <f>SUMIFS(DatosEdad!$D:$D,DatosEdad!$A:$A,INDICE!$C$13,DatosEdad!$E:$E,'1.TS PAIS EDAD Y SEXO'!$A32,DatosEdad!$C:$C,VLOOKUP('1.TS PAIS EDAD Y SEXO'!$G$4,Descripcion_Sexo,1),DatosEdad!$B:$B,VLOOKUP('1.TS PAIS EDAD Y SEXO'!G$5,TRAMO_EDAD_1,1))</f>
        <v>8362</v>
      </c>
      <c r="H32" s="173">
        <f>SUMIFS(DatosEdad!$D:$D,DatosEdad!$A:$A,INDICE!$C$13,DatosEdad!$E:$E,'1.TS PAIS EDAD Y SEXO'!$A32,DatosEdad!$C:$C,VLOOKUP('1.TS PAIS EDAD Y SEXO'!$G$4,Descripcion_Sexo,1),DatosEdad!$B:$B,VLOOKUP('1.TS PAIS EDAD Y SEXO'!H$5,TRAMO_EDAD_1,1))</f>
        <v>12219.473684210527</v>
      </c>
      <c r="I32" s="182">
        <f>SUMIFS(DatosEdad!$D:$D,DatosEdad!$A:$A,INDICE!$C$13,DatosEdad!$E:$E,'1.TS PAIS EDAD Y SEXO'!$A32,DatosEdad!$B:$B,_xlfn.XLOOKUP('1.TS PAIS EDAD Y SEXO'!$I$5,TablasAux!$O$3:$O$5,TablasAux!$N$3:$N$5),DatosEdad!$C:$C,_xlfn.XLOOKUP('1.TS PAIS EDAD Y SEXO'!$G$4,TablasAux!$L$17:$L$19,TablasAux!$K$17:$K$19))</f>
        <v>3340.6315789473683</v>
      </c>
      <c r="J32" s="173">
        <f>SUMIFS(DatosEdad!$D:$D,DatosEdad!$A:$A,INDICE!$C$13,DatosEdad!$E:$E,'1.TS PAIS EDAD Y SEXO'!$A32,DatosEdad!$C:$C,_xlfn.XLOOKUP('1.TS PAIS EDAD Y SEXO'!$G$4,TablasAux!$L$17:$L$19,TablasAux!$K$17:$K$19))</f>
        <v>23922.57894736842</v>
      </c>
      <c r="K32" s="116">
        <f>SUMIFS(DatosEdad!$D:$D,DatosEdad!$A:$A,INDICE!$C$13,DatosEdad!$E:$E,'1.TS PAIS EDAD Y SEXO'!$A32,DatosEdad!$C:$C,VLOOKUP('1.TS PAIS EDAD Y SEXO'!$K$4,Descripcion_Sexo,1),DatosEdad!$B:$B,VLOOKUP('1.TS PAIS EDAD Y SEXO'!K$5,TRAMO_EDAD_1,1))</f>
        <v>10001.736842105262</v>
      </c>
      <c r="L32" s="173">
        <f>SUMIFS(DatosEdad!$D:$D,DatosEdad!$A:$A,INDICE!$C$13,DatosEdad!$E:$E,'1.TS PAIS EDAD Y SEXO'!$A32,DatosEdad!$C:$C,VLOOKUP('1.TS PAIS EDAD Y SEXO'!$K$4,Descripcion_Sexo,1),DatosEdad!$B:$B,VLOOKUP('1.TS PAIS EDAD Y SEXO'!L$5,TRAMO_EDAD_1,1))</f>
        <v>23988.631578947367</v>
      </c>
      <c r="M32" s="182">
        <f>SUMIFS(DatosEdad!$D:$D,DatosEdad!$A:$A,INDICE!$C$13,DatosEdad!$E:$E,'1.TS PAIS EDAD Y SEXO'!$A32,DatosEdad!$B:$B,_xlfn.XLOOKUP('1.TS PAIS EDAD Y SEXO'!M$5,TablasAux!$O$3:$O$5,TablasAux!$N$3:$N$5),DatosEdad!$C:$C,_xlfn.XLOOKUP('1.TS PAIS EDAD Y SEXO'!$K$4,TablasAux!$L$17:$L$19,TablasAux!$K$17:$K$19))</f>
        <v>7394.1578947368425</v>
      </c>
      <c r="N32" s="177">
        <f>SUMIFS(DatosEdad!$D:$D,DatosEdad!$A:$A,INDICE!$C$13,DatosEdad!$E:$E,'1.TS PAIS EDAD Y SEXO'!$A32,DatosEdad!$C:$C,_xlfn.XLOOKUP('1.TS PAIS EDAD Y SEXO'!$K$4,TablasAux!$L$17:$L$19,TablasAux!$K$17:$K$19))</f>
        <v>41386.105263157893</v>
      </c>
    </row>
    <row r="33" spans="1:14" ht="15.6" x14ac:dyDescent="0.3">
      <c r="A33" s="4">
        <v>203</v>
      </c>
      <c r="B33" s="146" t="s">
        <v>224</v>
      </c>
      <c r="C33" s="116">
        <f>SUMIFS(DatosEdad!$D:$D,DatosEdad!$A:$A,INDICE!$C$13,DatosEdad!$E:$E,'1.TS PAIS EDAD Y SEXO'!$A33,DatosEdad!$B:$B,VLOOKUP('1.TS PAIS EDAD Y SEXO'!C$5,TRAMO_EDAD_1,1))</f>
        <v>978.68421052631584</v>
      </c>
      <c r="D33" s="173">
        <f>SUMIFS(DatosEdad!$D:$D,DatosEdad!$A:$A,INDICE!$C$13,DatosEdad!$E:$E,'1.TS PAIS EDAD Y SEXO'!$A33,DatosEdad!$B:$B,VLOOKUP('1.TS PAIS EDAD Y SEXO'!D$5,TRAMO_EDAD_1,1))</f>
        <v>2717.8421052631579</v>
      </c>
      <c r="E33" s="182">
        <f>SUMIFS(DatosEdad!$D:$D,DatosEdad!$A:$A,INDICE!$C$13,DatosEdad!$E:$E,'1.TS PAIS EDAD Y SEXO'!$A33,DatosEdad!$B:$B,_xlfn.XLOOKUP($E$5,TablasAux!$O$3:$O$5,TablasAux!$N$3:$N$5))</f>
        <v>280.52631578947364</v>
      </c>
      <c r="F33" s="173">
        <f>SUMIFS(DatosEdad!$D:$D,DatosEdad!$A:$A,INDICE!$C$13,DatosEdad!$E:$E,'1.TS PAIS EDAD Y SEXO'!$A33)</f>
        <v>3977.4210526315792</v>
      </c>
      <c r="G33" s="116">
        <f>SUMIFS(DatosEdad!$D:$D,DatosEdad!$A:$A,INDICE!$C$13,DatosEdad!$E:$E,'1.TS PAIS EDAD Y SEXO'!$A33,DatosEdad!$C:$C,VLOOKUP('1.TS PAIS EDAD Y SEXO'!$G$4,Descripcion_Sexo,1),DatosEdad!$B:$B,VLOOKUP('1.TS PAIS EDAD Y SEXO'!G$5,TRAMO_EDAD_1,1))</f>
        <v>624.10526315789468</v>
      </c>
      <c r="H33" s="173">
        <f>SUMIFS(DatosEdad!$D:$D,DatosEdad!$A:$A,INDICE!$C$13,DatosEdad!$E:$E,'1.TS PAIS EDAD Y SEXO'!$A33,DatosEdad!$C:$C,VLOOKUP('1.TS PAIS EDAD Y SEXO'!$G$4,Descripcion_Sexo,1),DatosEdad!$B:$B,VLOOKUP('1.TS PAIS EDAD Y SEXO'!H$5,TRAMO_EDAD_1,1))</f>
        <v>1790.6315789473683</v>
      </c>
      <c r="I33" s="182">
        <f>SUMIFS(DatosEdad!$D:$D,DatosEdad!$A:$A,INDICE!$C$13,DatosEdad!$E:$E,'1.TS PAIS EDAD Y SEXO'!$A33,DatosEdad!$B:$B,_xlfn.XLOOKUP('1.TS PAIS EDAD Y SEXO'!$I$5,TablasAux!$O$3:$O$5,TablasAux!$N$3:$N$5),DatosEdad!$C:$C,_xlfn.XLOOKUP('1.TS PAIS EDAD Y SEXO'!$G$4,TablasAux!$L$17:$L$19,TablasAux!$K$17:$K$19))</f>
        <v>127.84210526315789</v>
      </c>
      <c r="J33" s="173">
        <f>SUMIFS(DatosEdad!$D:$D,DatosEdad!$A:$A,INDICE!$C$13,DatosEdad!$E:$E,'1.TS PAIS EDAD Y SEXO'!$A33,DatosEdad!$C:$C,_xlfn.XLOOKUP('1.TS PAIS EDAD Y SEXO'!$G$4,TablasAux!$L$17:$L$19,TablasAux!$K$17:$K$19))</f>
        <v>2542.5789473684208</v>
      </c>
      <c r="K33" s="116">
        <f>SUMIFS(DatosEdad!$D:$D,DatosEdad!$A:$A,INDICE!$C$13,DatosEdad!$E:$E,'1.TS PAIS EDAD Y SEXO'!$A33,DatosEdad!$C:$C,VLOOKUP('1.TS PAIS EDAD Y SEXO'!$K$4,Descripcion_Sexo,1),DatosEdad!$B:$B,VLOOKUP('1.TS PAIS EDAD Y SEXO'!K$5,TRAMO_EDAD_1,1))</f>
        <v>354.5789473684211</v>
      </c>
      <c r="L33" s="173">
        <f>SUMIFS(DatosEdad!$D:$D,DatosEdad!$A:$A,INDICE!$C$13,DatosEdad!$E:$E,'1.TS PAIS EDAD Y SEXO'!$A33,DatosEdad!$C:$C,VLOOKUP('1.TS PAIS EDAD Y SEXO'!$K$4,Descripcion_Sexo,1),DatosEdad!$B:$B,VLOOKUP('1.TS PAIS EDAD Y SEXO'!L$5,TRAMO_EDAD_1,1))</f>
        <v>927.21052631578948</v>
      </c>
      <c r="M33" s="182">
        <f>SUMIFS(DatosEdad!$D:$D,DatosEdad!$A:$A,INDICE!$C$13,DatosEdad!$E:$E,'1.TS PAIS EDAD Y SEXO'!$A33,DatosEdad!$B:$B,_xlfn.XLOOKUP('1.TS PAIS EDAD Y SEXO'!M$5,TablasAux!$O$3:$O$5,TablasAux!$N$3:$N$5),DatosEdad!$C:$C,_xlfn.XLOOKUP('1.TS PAIS EDAD Y SEXO'!$K$4,TablasAux!$L$17:$L$19,TablasAux!$K$17:$K$19))</f>
        <v>152.68421052631578</v>
      </c>
      <c r="N33" s="177">
        <f>SUMIFS(DatosEdad!$D:$D,DatosEdad!$A:$A,INDICE!$C$13,DatosEdad!$E:$E,'1.TS PAIS EDAD Y SEXO'!$A33,DatosEdad!$C:$C,_xlfn.XLOOKUP('1.TS PAIS EDAD Y SEXO'!$K$4,TablasAux!$L$17:$L$19,TablasAux!$K$17:$K$19))</f>
        <v>1434.8421052631579</v>
      </c>
    </row>
    <row r="34" spans="1:14" ht="15.6" x14ac:dyDescent="0.3">
      <c r="A34" s="4">
        <v>642</v>
      </c>
      <c r="B34" s="146" t="s">
        <v>97</v>
      </c>
      <c r="C34" s="116">
        <f>SUMIFS(DatosEdad!$D:$D,DatosEdad!$A:$A,INDICE!$C$13,DatosEdad!$E:$E,'1.TS PAIS EDAD Y SEXO'!$A34,DatosEdad!$B:$B,VLOOKUP('1.TS PAIS EDAD Y SEXO'!C$5,TRAMO_EDAD_1,1))</f>
        <v>80112.631578947359</v>
      </c>
      <c r="D34" s="173">
        <f>SUMIFS(DatosEdad!$D:$D,DatosEdad!$A:$A,INDICE!$C$13,DatosEdad!$E:$E,'1.TS PAIS EDAD Y SEXO'!$A34,DatosEdad!$B:$B,VLOOKUP('1.TS PAIS EDAD Y SEXO'!D$5,TRAMO_EDAD_1,1))</f>
        <v>219352.42105263157</v>
      </c>
      <c r="E34" s="182">
        <f>SUMIFS(DatosEdad!$D:$D,DatosEdad!$A:$A,INDICE!$C$13,DatosEdad!$E:$E,'1.TS PAIS EDAD Y SEXO'!$A34,DatosEdad!$B:$B,_xlfn.XLOOKUP($E$5,TablasAux!$O$3:$O$5,TablasAux!$N$3:$N$5))</f>
        <v>41052.473684210519</v>
      </c>
      <c r="F34" s="173">
        <f>SUMIFS(DatosEdad!$D:$D,DatosEdad!$A:$A,INDICE!$C$13,DatosEdad!$E:$E,'1.TS PAIS EDAD Y SEXO'!$A34)</f>
        <v>340518.73684210528</v>
      </c>
      <c r="G34" s="116">
        <f>SUMIFS(DatosEdad!$D:$D,DatosEdad!$A:$A,INDICE!$C$13,DatosEdad!$E:$E,'1.TS PAIS EDAD Y SEXO'!$A34,DatosEdad!$C:$C,VLOOKUP('1.TS PAIS EDAD Y SEXO'!$G$4,Descripcion_Sexo,1),DatosEdad!$B:$B,VLOOKUP('1.TS PAIS EDAD Y SEXO'!G$5,TRAMO_EDAD_1,1))</f>
        <v>36298.052631578947</v>
      </c>
      <c r="H34" s="173">
        <f>SUMIFS(DatosEdad!$D:$D,DatosEdad!$A:$A,INDICE!$C$13,DatosEdad!$E:$E,'1.TS PAIS EDAD Y SEXO'!$A34,DatosEdad!$C:$C,VLOOKUP('1.TS PAIS EDAD Y SEXO'!$G$4,Descripcion_Sexo,1),DatosEdad!$B:$B,VLOOKUP('1.TS PAIS EDAD Y SEXO'!H$5,TRAMO_EDAD_1,1))</f>
        <v>108216.36842105264</v>
      </c>
      <c r="I34" s="182">
        <f>SUMIFS(DatosEdad!$D:$D,DatosEdad!$A:$A,INDICE!$C$13,DatosEdad!$E:$E,'1.TS PAIS EDAD Y SEXO'!$A34,DatosEdad!$B:$B,_xlfn.XLOOKUP('1.TS PAIS EDAD Y SEXO'!$I$5,TablasAux!$O$3:$O$5,TablasAux!$N$3:$N$5),DatosEdad!$C:$C,_xlfn.XLOOKUP('1.TS PAIS EDAD Y SEXO'!$G$4,TablasAux!$L$17:$L$19,TablasAux!$K$17:$K$19))</f>
        <v>20514.263157894737</v>
      </c>
      <c r="J34" s="173">
        <f>SUMIFS(DatosEdad!$D:$D,DatosEdad!$A:$A,INDICE!$C$13,DatosEdad!$E:$E,'1.TS PAIS EDAD Y SEXO'!$A34,DatosEdad!$C:$C,_xlfn.XLOOKUP('1.TS PAIS EDAD Y SEXO'!$G$4,TablasAux!$L$17:$L$19,TablasAux!$K$17:$K$19))</f>
        <v>165028.68421052632</v>
      </c>
      <c r="K34" s="116">
        <f>SUMIFS(DatosEdad!$D:$D,DatosEdad!$A:$A,INDICE!$C$13,DatosEdad!$E:$E,'1.TS PAIS EDAD Y SEXO'!$A34,DatosEdad!$C:$C,VLOOKUP('1.TS PAIS EDAD Y SEXO'!$K$4,Descripcion_Sexo,1),DatosEdad!$B:$B,VLOOKUP('1.TS PAIS EDAD Y SEXO'!K$5,TRAMO_EDAD_1,1))</f>
        <v>43814.57894736842</v>
      </c>
      <c r="L34" s="173">
        <f>SUMIFS(DatosEdad!$D:$D,DatosEdad!$A:$A,INDICE!$C$13,DatosEdad!$E:$E,'1.TS PAIS EDAD Y SEXO'!$A34,DatosEdad!$C:$C,VLOOKUP('1.TS PAIS EDAD Y SEXO'!$K$4,Descripcion_Sexo,1),DatosEdad!$B:$B,VLOOKUP('1.TS PAIS EDAD Y SEXO'!L$5,TRAMO_EDAD_1,1))</f>
        <v>111136.05263157895</v>
      </c>
      <c r="M34" s="182">
        <f>SUMIFS(DatosEdad!$D:$D,DatosEdad!$A:$A,INDICE!$C$13,DatosEdad!$E:$E,'1.TS PAIS EDAD Y SEXO'!$A34,DatosEdad!$B:$B,_xlfn.XLOOKUP('1.TS PAIS EDAD Y SEXO'!M$5,TablasAux!$O$3:$O$5,TablasAux!$N$3:$N$5),DatosEdad!$C:$C,_xlfn.XLOOKUP('1.TS PAIS EDAD Y SEXO'!$K$4,TablasAux!$L$17:$L$19,TablasAux!$K$17:$K$19))</f>
        <v>20538.210526315786</v>
      </c>
      <c r="N34" s="177">
        <f>SUMIFS(DatosEdad!$D:$D,DatosEdad!$A:$A,INDICE!$C$13,DatosEdad!$E:$E,'1.TS PAIS EDAD Y SEXO'!$A34,DatosEdad!$C:$C,_xlfn.XLOOKUP('1.TS PAIS EDAD Y SEXO'!$K$4,TablasAux!$L$17:$L$19,TablasAux!$K$17:$K$19))</f>
        <v>175490.05263157893</v>
      </c>
    </row>
    <row r="35" spans="1:14" ht="16.2" thickBot="1" x14ac:dyDescent="0.35">
      <c r="A35" s="4">
        <v>752</v>
      </c>
      <c r="B35" s="146" t="s">
        <v>119</v>
      </c>
      <c r="C35" s="116">
        <f>SUMIFS(DatosEdad!$D:$D,DatosEdad!$A:$A,INDICE!$C$13,DatosEdad!$E:$E,'1.TS PAIS EDAD Y SEXO'!$A35,DatosEdad!$B:$B,VLOOKUP('1.TS PAIS EDAD Y SEXO'!C$5,TRAMO_EDAD_1,1))</f>
        <v>3019.5263157894738</v>
      </c>
      <c r="D35" s="173">
        <f>SUMIFS(DatosEdad!$D:$D,DatosEdad!$A:$A,INDICE!$C$13,DatosEdad!$E:$E,'1.TS PAIS EDAD Y SEXO'!$A35,DatosEdad!$B:$B,VLOOKUP('1.TS PAIS EDAD Y SEXO'!D$5,TRAMO_EDAD_1,1))</f>
        <v>4616.105263157895</v>
      </c>
      <c r="E35" s="182">
        <f>SUMIFS(DatosEdad!$D:$D,DatosEdad!$A:$A,INDICE!$C$13,DatosEdad!$E:$E,'1.TS PAIS EDAD Y SEXO'!$A35,DatosEdad!$B:$B,_xlfn.XLOOKUP($E$5,TablasAux!$O$3:$O$5,TablasAux!$N$3:$N$5))</f>
        <v>1726.4736842105262</v>
      </c>
      <c r="F35" s="173">
        <f>SUMIFS(DatosEdad!$D:$D,DatosEdad!$A:$A,INDICE!$C$13,DatosEdad!$E:$E,'1.TS PAIS EDAD Y SEXO'!$A35)</f>
        <v>9362.105263157895</v>
      </c>
      <c r="G35" s="116">
        <f>SUMIFS(DatosEdad!$D:$D,DatosEdad!$A:$A,INDICE!$C$13,DatosEdad!$E:$E,'1.TS PAIS EDAD Y SEXO'!$A35,DatosEdad!$C:$C,VLOOKUP('1.TS PAIS EDAD Y SEXO'!$G$4,Descripcion_Sexo,1),DatosEdad!$B:$B,VLOOKUP('1.TS PAIS EDAD Y SEXO'!G$5,TRAMO_EDAD_1,1))</f>
        <v>1631.421052631579</v>
      </c>
      <c r="H35" s="173">
        <f>SUMIFS(DatosEdad!$D:$D,DatosEdad!$A:$A,INDICE!$C$13,DatosEdad!$E:$E,'1.TS PAIS EDAD Y SEXO'!$A35,DatosEdad!$C:$C,VLOOKUP('1.TS PAIS EDAD Y SEXO'!$G$4,Descripcion_Sexo,1),DatosEdad!$B:$B,VLOOKUP('1.TS PAIS EDAD Y SEXO'!H$5,TRAMO_EDAD_1,1))</f>
        <v>2298.6842105263158</v>
      </c>
      <c r="I35" s="182">
        <f>SUMIFS(DatosEdad!$D:$D,DatosEdad!$A:$A,INDICE!$C$13,DatosEdad!$E:$E,'1.TS PAIS EDAD Y SEXO'!$A35,DatosEdad!$B:$B,_xlfn.XLOOKUP('1.TS PAIS EDAD Y SEXO'!$I$5,TablasAux!$O$3:$O$5,TablasAux!$N$3:$N$5),DatosEdad!$C:$C,_xlfn.XLOOKUP('1.TS PAIS EDAD Y SEXO'!$G$4,TablasAux!$L$17:$L$19,TablasAux!$K$17:$K$19))</f>
        <v>771.31578947368416</v>
      </c>
      <c r="J35" s="173">
        <f>SUMIFS(DatosEdad!$D:$D,DatosEdad!$A:$A,INDICE!$C$13,DatosEdad!$E:$E,'1.TS PAIS EDAD Y SEXO'!$A35,DatosEdad!$C:$C,_xlfn.XLOOKUP('1.TS PAIS EDAD Y SEXO'!$G$4,TablasAux!$L$17:$L$19,TablasAux!$K$17:$K$19))</f>
        <v>4701.4210526315792</v>
      </c>
      <c r="K35" s="141">
        <f>SUMIFS(DatosEdad!$D:$D,DatosEdad!$A:$A,INDICE!$C$13,DatosEdad!$E:$E,'1.TS PAIS EDAD Y SEXO'!$A35,DatosEdad!$C:$C,VLOOKUP('1.TS PAIS EDAD Y SEXO'!$K$4,Descripcion_Sexo,1),DatosEdad!$B:$B,VLOOKUP('1.TS PAIS EDAD Y SEXO'!K$5,TRAMO_EDAD_1,1))</f>
        <v>1388.1052631578948</v>
      </c>
      <c r="L35" s="178">
        <f>SUMIFS(DatosEdad!$D:$D,DatosEdad!$A:$A,INDICE!$C$13,DatosEdad!$E:$E,'1.TS PAIS EDAD Y SEXO'!$A35,DatosEdad!$C:$C,VLOOKUP('1.TS PAIS EDAD Y SEXO'!$K$4,Descripcion_Sexo,1),DatosEdad!$B:$B,VLOOKUP('1.TS PAIS EDAD Y SEXO'!L$5,TRAMO_EDAD_1,1))</f>
        <v>2317.4210526315792</v>
      </c>
      <c r="M35" s="191">
        <f>SUMIFS(DatosEdad!$D:$D,DatosEdad!$A:$A,INDICE!$C$13,DatosEdad!$E:$E,'1.TS PAIS EDAD Y SEXO'!$A35,DatosEdad!$B:$B,_xlfn.XLOOKUP('1.TS PAIS EDAD Y SEXO'!M$5,TablasAux!$O$3:$O$5,TablasAux!$N$3:$N$5),DatosEdad!$C:$C,_xlfn.XLOOKUP('1.TS PAIS EDAD Y SEXO'!$K$4,TablasAux!$L$17:$L$19,TablasAux!$K$17:$K$19))</f>
        <v>955.15789473684208</v>
      </c>
      <c r="N35" s="192">
        <f>SUMIFS(DatosEdad!$D:$D,DatosEdad!$A:$A,INDICE!$C$13,DatosEdad!$E:$E,'1.TS PAIS EDAD Y SEXO'!$A35,DatosEdad!$C:$C,_xlfn.XLOOKUP('1.TS PAIS EDAD Y SEXO'!$K$4,TablasAux!$L$17:$L$19,TablasAux!$K$17:$K$19))</f>
        <v>4660.6842105263158</v>
      </c>
    </row>
    <row r="36" spans="1:14" ht="16.2" thickBot="1" x14ac:dyDescent="0.35">
      <c r="A36" s="82"/>
      <c r="B36" s="139" t="s">
        <v>154</v>
      </c>
      <c r="C36" s="119">
        <f t="shared" ref="C36:N36" si="5">SUM(C37:C263)</f>
        <v>673779.00000000012</v>
      </c>
      <c r="D36" s="174">
        <f t="shared" si="5"/>
        <v>985576.42105263146</v>
      </c>
      <c r="E36" s="183">
        <f t="shared" si="5"/>
        <v>189873.89473684208</v>
      </c>
      <c r="F36" s="174">
        <f t="shared" si="5"/>
        <v>1849236.1052631577</v>
      </c>
      <c r="G36" s="119">
        <f t="shared" si="5"/>
        <v>287046.00000000006</v>
      </c>
      <c r="H36" s="174">
        <f t="shared" si="5"/>
        <v>423235.21052631567</v>
      </c>
      <c r="I36" s="183">
        <f t="shared" si="5"/>
        <v>83298.052631578961</v>
      </c>
      <c r="J36" s="174">
        <f t="shared" si="5"/>
        <v>793582.26315789483</v>
      </c>
      <c r="K36" s="119">
        <f t="shared" si="5"/>
        <v>386721.10526315798</v>
      </c>
      <c r="L36" s="174">
        <f t="shared" si="5"/>
        <v>562323.7368421054</v>
      </c>
      <c r="M36" s="183">
        <f t="shared" si="5"/>
        <v>106572.84210526316</v>
      </c>
      <c r="N36" s="193">
        <f t="shared" si="5"/>
        <v>1055620.4736842103</v>
      </c>
    </row>
    <row r="37" spans="1:14" ht="15.6" x14ac:dyDescent="0.3">
      <c r="A37" s="4">
        <v>4</v>
      </c>
      <c r="B37" s="116" t="s">
        <v>226</v>
      </c>
      <c r="C37" s="175">
        <f>SUMIFS(DatosEdad!$D:$D,DatosEdad!$A:$A,INDICE!$C$13,DatosEdad!$E:$E,'1.TS PAIS EDAD Y SEXO'!$A37,DatosEdad!$B:$B,VLOOKUP('1.TS PAIS EDAD Y SEXO'!C$5,TRAMO_EDAD_1,1))</f>
        <v>543</v>
      </c>
      <c r="D37" s="176">
        <f>SUMIFS(DatosEdad!$D:$D,DatosEdad!$A:$A,INDICE!$C$13,DatosEdad!$E:$E,'1.TS PAIS EDAD Y SEXO'!$A37,DatosEdad!$B:$B,VLOOKUP('1.TS PAIS EDAD Y SEXO'!D$5,TRAMO_EDAD_1,1))</f>
        <v>214.78947368421052</v>
      </c>
      <c r="E37" s="181">
        <f>SUMIFS(DatosEdad!$D:$D,DatosEdad!$A:$A,INDICE!$C$13,DatosEdad!$E:$E,'1.TS PAIS EDAD Y SEXO'!$A37,DatosEdad!$B:$B,_xlfn.XLOOKUP($E$5,TablasAux!$O$3:$O$5,TablasAux!$N$3:$N$5))</f>
        <v>17.684210526315788</v>
      </c>
      <c r="F37" s="172">
        <f>SUMIFS(DatosEdad!$D:$D,DatosEdad!$A:$A,INDICE!$C$13,DatosEdad!$E:$E,'1.TS PAIS EDAD Y SEXO'!$A37)</f>
        <v>775.47368421052636</v>
      </c>
      <c r="G37" s="175">
        <f>SUMIFS(DatosEdad!$D:$D,DatosEdad!$A:$A,INDICE!$C$13,DatosEdad!$E:$E,'1.TS PAIS EDAD Y SEXO'!$A37,DatosEdad!$C:$C,VLOOKUP('1.TS PAIS EDAD Y SEXO'!$G$4,Descripcion_Sexo,1),DatosEdad!$B:$B,VLOOKUP('1.TS PAIS EDAD Y SEXO'!G$5,TRAMO_EDAD_1,1))</f>
        <v>102.21052631578948</v>
      </c>
      <c r="H37" s="176">
        <f>SUMIFS(DatosEdad!$D:$D,DatosEdad!$A:$A,INDICE!$C$13,DatosEdad!$E:$E,'1.TS PAIS EDAD Y SEXO'!$A37,DatosEdad!$C:$C,VLOOKUP('1.TS PAIS EDAD Y SEXO'!$G$4,Descripcion_Sexo,1),DatosEdad!$B:$B,VLOOKUP('1.TS PAIS EDAD Y SEXO'!H$5,TRAMO_EDAD_1,1))</f>
        <v>29.210526315789473</v>
      </c>
      <c r="I37" s="181">
        <f>SUMIFS(DatosEdad!$D:$D,DatosEdad!$A:$A,INDICE!$C$13,DatosEdad!$E:$E,'1.TS PAIS EDAD Y SEXO'!$A37,DatosEdad!$B:$B,_xlfn.XLOOKUP('1.TS PAIS EDAD Y SEXO'!$I$5,TablasAux!$O$3:$O$5,TablasAux!$N$3:$N$5),DatosEdad!$C:$C,_xlfn.XLOOKUP('1.TS PAIS EDAD Y SEXO'!$G$4,TablasAux!$L$17:$L$19,TablasAux!$K$17:$K$19))</f>
        <v>4</v>
      </c>
      <c r="J37" s="172">
        <f>SUMIFS(DatosEdad!$D:$D,DatosEdad!$A:$A,INDICE!$C$13,DatosEdad!$E:$E,'1.TS PAIS EDAD Y SEXO'!$A37,DatosEdad!$C:$C,_xlfn.XLOOKUP('1.TS PAIS EDAD Y SEXO'!$G$4,TablasAux!$L$17:$L$19,TablasAux!$K$17:$K$19))</f>
        <v>135.42105263157896</v>
      </c>
      <c r="K37" s="175">
        <f>SUMIFS(DatosEdad!$D:$D,DatosEdad!$A:$A,INDICE!$C$13,DatosEdad!$E:$E,'1.TS PAIS EDAD Y SEXO'!$A37,DatosEdad!$C:$C,VLOOKUP('1.TS PAIS EDAD Y SEXO'!$K$4,Descripcion_Sexo,1),DatosEdad!$B:$B,VLOOKUP('1.TS PAIS EDAD Y SEXO'!K$5,TRAMO_EDAD_1,1))</f>
        <v>440.78947368421058</v>
      </c>
      <c r="L37" s="176">
        <f>SUMIFS(DatosEdad!$D:$D,DatosEdad!$A:$A,INDICE!$C$13,DatosEdad!$E:$E,'1.TS PAIS EDAD Y SEXO'!$A37,DatosEdad!$C:$C,VLOOKUP('1.TS PAIS EDAD Y SEXO'!$K$4,Descripcion_Sexo,1),DatosEdad!$B:$B,VLOOKUP('1.TS PAIS EDAD Y SEXO'!L$5,TRAMO_EDAD_1,1))</f>
        <v>185.57894736842104</v>
      </c>
      <c r="M37" s="181">
        <f>SUMIFS(DatosEdad!$D:$D,DatosEdad!$A:$A,INDICE!$C$13,DatosEdad!$E:$E,'1.TS PAIS EDAD Y SEXO'!$A37,DatosEdad!$B:$B,_xlfn.XLOOKUP('1.TS PAIS EDAD Y SEXO'!M$5,TablasAux!$O$3:$O$5,TablasAux!$N$3:$N$5),DatosEdad!$C:$C,_xlfn.XLOOKUP('1.TS PAIS EDAD Y SEXO'!$K$4,TablasAux!$L$17:$L$19,TablasAux!$K$17:$K$19))</f>
        <v>13.684210526315789</v>
      </c>
      <c r="N37" s="172">
        <f>SUMIFS(DatosEdad!$D:$D,DatosEdad!$A:$A,INDICE!$C$13,DatosEdad!$E:$E,'1.TS PAIS EDAD Y SEXO'!$A37,DatosEdad!$C:$C,_xlfn.XLOOKUP('1.TS PAIS EDAD Y SEXO'!$K$4,TablasAux!$L$17:$L$19,TablasAux!$K$17:$K$19))</f>
        <v>640.0526315789474</v>
      </c>
    </row>
    <row r="38" spans="1:14" ht="15.6" x14ac:dyDescent="0.3">
      <c r="A38" s="4">
        <v>248</v>
      </c>
      <c r="B38" s="147" t="s">
        <v>484</v>
      </c>
      <c r="C38" s="116">
        <f>SUMIFS(DatosEdad!$D:$D,DatosEdad!$A:$A,INDICE!$C$13,DatosEdad!$E:$E,'1.TS PAIS EDAD Y SEXO'!$A38,DatosEdad!$B:$B,VLOOKUP('1.TS PAIS EDAD Y SEXO'!C$5,TRAMO_EDAD_1,1))</f>
        <v>0</v>
      </c>
      <c r="D38" s="173">
        <f>SUMIFS(DatosEdad!$D:$D,DatosEdad!$A:$A,INDICE!$C$13,DatosEdad!$E:$E,'1.TS PAIS EDAD Y SEXO'!$A38,DatosEdad!$B:$B,VLOOKUP('1.TS PAIS EDAD Y SEXO'!D$5,TRAMO_EDAD_1,1))</f>
        <v>0</v>
      </c>
      <c r="E38" s="182">
        <f>SUMIFS(DatosEdad!$D:$D,DatosEdad!$A:$A,INDICE!$C$13,DatosEdad!$E:$E,'1.TS PAIS EDAD Y SEXO'!$A38,DatosEdad!$B:$B,_xlfn.XLOOKUP($E$5,TablasAux!$O$3:$O$5,TablasAux!$N$3:$N$5))</f>
        <v>0</v>
      </c>
      <c r="F38" s="177">
        <f>SUMIFS(DatosEdad!$D:$D,DatosEdad!$A:$A,INDICE!$C$13,DatosEdad!$E:$E,'1.TS PAIS EDAD Y SEXO'!$A38)</f>
        <v>0</v>
      </c>
      <c r="G38" s="116">
        <f>SUMIFS(DatosEdad!$D:$D,DatosEdad!$A:$A,INDICE!$C$13,DatosEdad!$E:$E,'1.TS PAIS EDAD Y SEXO'!$A38,DatosEdad!$C:$C,VLOOKUP('1.TS PAIS EDAD Y SEXO'!$G$4,Descripcion_Sexo,1),DatosEdad!$B:$B,VLOOKUP('1.TS PAIS EDAD Y SEXO'!G$5,TRAMO_EDAD_1,1))</f>
        <v>0</v>
      </c>
      <c r="H38" s="173">
        <f>SUMIFS(DatosEdad!$D:$D,DatosEdad!$A:$A,INDICE!$C$13,DatosEdad!$E:$E,'1.TS PAIS EDAD Y SEXO'!$A38,DatosEdad!$C:$C,VLOOKUP('1.TS PAIS EDAD Y SEXO'!$G$4,Descripcion_Sexo,1),DatosEdad!$B:$B,VLOOKUP('1.TS PAIS EDAD Y SEXO'!H$5,TRAMO_EDAD_1,1))</f>
        <v>0</v>
      </c>
      <c r="I38" s="182">
        <f>SUMIFS(DatosEdad!$D:$D,DatosEdad!$A:$A,INDICE!$C$13,DatosEdad!$E:$E,'1.TS PAIS EDAD Y SEXO'!$A38,DatosEdad!$B:$B,_xlfn.XLOOKUP('1.TS PAIS EDAD Y SEXO'!$I$5,TablasAux!$O$3:$O$5,TablasAux!$N$3:$N$5),DatosEdad!$C:$C,_xlfn.XLOOKUP('1.TS PAIS EDAD Y SEXO'!$G$4,TablasAux!$L$17:$L$19,TablasAux!$K$17:$K$19))</f>
        <v>0</v>
      </c>
      <c r="J38" s="177">
        <f>SUMIFS(DatosEdad!$D:$D,DatosEdad!$A:$A,INDICE!$C$13,DatosEdad!$E:$E,'1.TS PAIS EDAD Y SEXO'!$A38,DatosEdad!$C:$C,_xlfn.XLOOKUP('1.TS PAIS EDAD Y SEXO'!$G$4,TablasAux!$L$17:$L$19,TablasAux!$K$17:$K$19))</f>
        <v>0</v>
      </c>
      <c r="K38" s="116">
        <f>SUMIFS(DatosEdad!$D:$D,DatosEdad!$A:$A,INDICE!$C$13,DatosEdad!$E:$E,'1.TS PAIS EDAD Y SEXO'!$A38,DatosEdad!$C:$C,VLOOKUP('1.TS PAIS EDAD Y SEXO'!$K$4,Descripcion_Sexo,1),DatosEdad!$B:$B,VLOOKUP('1.TS PAIS EDAD Y SEXO'!K$5,TRAMO_EDAD_1,1))</f>
        <v>0</v>
      </c>
      <c r="L38" s="173">
        <f>SUMIFS(DatosEdad!$D:$D,DatosEdad!$A:$A,INDICE!$C$13,DatosEdad!$E:$E,'1.TS PAIS EDAD Y SEXO'!$A38,DatosEdad!$C:$C,VLOOKUP('1.TS PAIS EDAD Y SEXO'!$K$4,Descripcion_Sexo,1),DatosEdad!$B:$B,VLOOKUP('1.TS PAIS EDAD Y SEXO'!L$5,TRAMO_EDAD_1,1))</f>
        <v>0</v>
      </c>
      <c r="M38" s="182">
        <f>SUMIFS(DatosEdad!$D:$D,DatosEdad!$A:$A,INDICE!$C$13,DatosEdad!$E:$E,'1.TS PAIS EDAD Y SEXO'!$A38,DatosEdad!$B:$B,_xlfn.XLOOKUP('1.TS PAIS EDAD Y SEXO'!M$5,TablasAux!$O$3:$O$5,TablasAux!$N$3:$N$5),DatosEdad!$C:$C,_xlfn.XLOOKUP('1.TS PAIS EDAD Y SEXO'!$K$4,TablasAux!$L$17:$L$19,TablasAux!$K$17:$K$19))</f>
        <v>0</v>
      </c>
      <c r="N38" s="177">
        <f>SUMIFS(DatosEdad!$D:$D,DatosEdad!$A:$A,INDICE!$C$13,DatosEdad!$E:$E,'1.TS PAIS EDAD Y SEXO'!$A38,DatosEdad!$C:$C,_xlfn.XLOOKUP('1.TS PAIS EDAD Y SEXO'!$K$4,TablasAux!$L$17:$L$19,TablasAux!$K$17:$K$19))</f>
        <v>0</v>
      </c>
    </row>
    <row r="39" spans="1:14" ht="15.6" x14ac:dyDescent="0.3">
      <c r="A39" s="4">
        <v>8</v>
      </c>
      <c r="B39" s="147" t="s">
        <v>227</v>
      </c>
      <c r="C39" s="116">
        <f>SUMIFS(DatosEdad!$D:$D,DatosEdad!$A:$A,INDICE!$C$13,DatosEdad!$E:$E,'1.TS PAIS EDAD Y SEXO'!$A39,DatosEdad!$B:$B,VLOOKUP('1.TS PAIS EDAD Y SEXO'!C$5,TRAMO_EDAD_1,1))</f>
        <v>691</v>
      </c>
      <c r="D39" s="173">
        <f>SUMIFS(DatosEdad!$D:$D,DatosEdad!$A:$A,INDICE!$C$13,DatosEdad!$E:$E,'1.TS PAIS EDAD Y SEXO'!$A39,DatosEdad!$B:$B,VLOOKUP('1.TS PAIS EDAD Y SEXO'!D$5,TRAMO_EDAD_1,1))</f>
        <v>765</v>
      </c>
      <c r="E39" s="182">
        <f>SUMIFS(DatosEdad!$D:$D,DatosEdad!$A:$A,INDICE!$C$13,DatosEdad!$E:$E,'1.TS PAIS EDAD Y SEXO'!$A39,DatosEdad!$B:$B,_xlfn.XLOOKUP($E$5,TablasAux!$O$3:$O$5,TablasAux!$N$3:$N$5))</f>
        <v>43.842105263157897</v>
      </c>
      <c r="F39" s="177">
        <f>SUMIFS(DatosEdad!$D:$D,DatosEdad!$A:$A,INDICE!$C$13,DatosEdad!$E:$E,'1.TS PAIS EDAD Y SEXO'!$A39)</f>
        <v>1499.8421052631579</v>
      </c>
      <c r="G39" s="116">
        <f>SUMIFS(DatosEdad!$D:$D,DatosEdad!$A:$A,INDICE!$C$13,DatosEdad!$E:$E,'1.TS PAIS EDAD Y SEXO'!$A39,DatosEdad!$C:$C,VLOOKUP('1.TS PAIS EDAD Y SEXO'!$G$4,Descripcion_Sexo,1),DatosEdad!$B:$B,VLOOKUP('1.TS PAIS EDAD Y SEXO'!G$5,TRAMO_EDAD_1,1))</f>
        <v>289.15789473684208</v>
      </c>
      <c r="H39" s="173">
        <f>SUMIFS(DatosEdad!$D:$D,DatosEdad!$A:$A,INDICE!$C$13,DatosEdad!$E:$E,'1.TS PAIS EDAD Y SEXO'!$A39,DatosEdad!$C:$C,VLOOKUP('1.TS PAIS EDAD Y SEXO'!$G$4,Descripcion_Sexo,1),DatosEdad!$B:$B,VLOOKUP('1.TS PAIS EDAD Y SEXO'!H$5,TRAMO_EDAD_1,1))</f>
        <v>279.84210526315786</v>
      </c>
      <c r="I39" s="182">
        <f>SUMIFS(DatosEdad!$D:$D,DatosEdad!$A:$A,INDICE!$C$13,DatosEdad!$E:$E,'1.TS PAIS EDAD Y SEXO'!$A39,DatosEdad!$B:$B,_xlfn.XLOOKUP('1.TS PAIS EDAD Y SEXO'!$I$5,TablasAux!$O$3:$O$5,TablasAux!$N$3:$N$5),DatosEdad!$C:$C,_xlfn.XLOOKUP('1.TS PAIS EDAD Y SEXO'!$G$4,TablasAux!$L$17:$L$19,TablasAux!$K$17:$K$19))</f>
        <v>16.05263157894737</v>
      </c>
      <c r="J39" s="177">
        <f>SUMIFS(DatosEdad!$D:$D,DatosEdad!$A:$A,INDICE!$C$13,DatosEdad!$E:$E,'1.TS PAIS EDAD Y SEXO'!$A39,DatosEdad!$C:$C,_xlfn.XLOOKUP('1.TS PAIS EDAD Y SEXO'!$G$4,TablasAux!$L$17:$L$19,TablasAux!$K$17:$K$19))</f>
        <v>585.05263157894728</v>
      </c>
      <c r="K39" s="116">
        <f>SUMIFS(DatosEdad!$D:$D,DatosEdad!$A:$A,INDICE!$C$13,DatosEdad!$E:$E,'1.TS PAIS EDAD Y SEXO'!$A39,DatosEdad!$C:$C,VLOOKUP('1.TS PAIS EDAD Y SEXO'!$K$4,Descripcion_Sexo,1),DatosEdad!$B:$B,VLOOKUP('1.TS PAIS EDAD Y SEXO'!K$5,TRAMO_EDAD_1,1))</f>
        <v>401.84210526315792</v>
      </c>
      <c r="L39" s="173">
        <f>SUMIFS(DatosEdad!$D:$D,DatosEdad!$A:$A,INDICE!$C$13,DatosEdad!$E:$E,'1.TS PAIS EDAD Y SEXO'!$A39,DatosEdad!$C:$C,VLOOKUP('1.TS PAIS EDAD Y SEXO'!$K$4,Descripcion_Sexo,1),DatosEdad!$B:$B,VLOOKUP('1.TS PAIS EDAD Y SEXO'!L$5,TRAMO_EDAD_1,1))</f>
        <v>485.15789473684208</v>
      </c>
      <c r="M39" s="182">
        <f>SUMIFS(DatosEdad!$D:$D,DatosEdad!$A:$A,INDICE!$C$13,DatosEdad!$E:$E,'1.TS PAIS EDAD Y SEXO'!$A39,DatosEdad!$B:$B,_xlfn.XLOOKUP('1.TS PAIS EDAD Y SEXO'!M$5,TablasAux!$O$3:$O$5,TablasAux!$N$3:$N$5),DatosEdad!$C:$C,_xlfn.XLOOKUP('1.TS PAIS EDAD Y SEXO'!$K$4,TablasAux!$L$17:$L$19,TablasAux!$K$17:$K$19))</f>
        <v>27.789473684210527</v>
      </c>
      <c r="N39" s="177">
        <f>SUMIFS(DatosEdad!$D:$D,DatosEdad!$A:$A,INDICE!$C$13,DatosEdad!$E:$E,'1.TS PAIS EDAD Y SEXO'!$A39,DatosEdad!$C:$C,_xlfn.XLOOKUP('1.TS PAIS EDAD Y SEXO'!$K$4,TablasAux!$L$17:$L$19,TablasAux!$K$17:$K$19))</f>
        <v>914.78947368421052</v>
      </c>
    </row>
    <row r="40" spans="1:14" ht="15.6" x14ac:dyDescent="0.3">
      <c r="A40" s="4">
        <v>20</v>
      </c>
      <c r="B40" s="147" t="s">
        <v>230</v>
      </c>
      <c r="C40" s="116">
        <f>SUMIFS(DatosEdad!$D:$D,DatosEdad!$A:$A,INDICE!$C$13,DatosEdad!$E:$E,'1.TS PAIS EDAD Y SEXO'!$A40,DatosEdad!$B:$B,VLOOKUP('1.TS PAIS EDAD Y SEXO'!C$5,TRAMO_EDAD_1,1))</f>
        <v>281.89473684210526</v>
      </c>
      <c r="D40" s="173">
        <f>SUMIFS(DatosEdad!$D:$D,DatosEdad!$A:$A,INDICE!$C$13,DatosEdad!$E:$E,'1.TS PAIS EDAD Y SEXO'!$A40,DatosEdad!$B:$B,VLOOKUP('1.TS PAIS EDAD Y SEXO'!D$5,TRAMO_EDAD_1,1))</f>
        <v>235</v>
      </c>
      <c r="E40" s="182">
        <f>SUMIFS(DatosEdad!$D:$D,DatosEdad!$A:$A,INDICE!$C$13,DatosEdad!$E:$E,'1.TS PAIS EDAD Y SEXO'!$A40,DatosEdad!$B:$B,_xlfn.XLOOKUP($E$5,TablasAux!$O$3:$O$5,TablasAux!$N$3:$N$5))</f>
        <v>73.578947368421055</v>
      </c>
      <c r="F40" s="177">
        <f>SUMIFS(DatosEdad!$D:$D,DatosEdad!$A:$A,INDICE!$C$13,DatosEdad!$E:$E,'1.TS PAIS EDAD Y SEXO'!$A40)</f>
        <v>590.47368421052636</v>
      </c>
      <c r="G40" s="116">
        <f>SUMIFS(DatosEdad!$D:$D,DatosEdad!$A:$A,INDICE!$C$13,DatosEdad!$E:$E,'1.TS PAIS EDAD Y SEXO'!$A40,DatosEdad!$C:$C,VLOOKUP('1.TS PAIS EDAD Y SEXO'!$G$4,Descripcion_Sexo,1),DatosEdad!$B:$B,VLOOKUP('1.TS PAIS EDAD Y SEXO'!G$5,TRAMO_EDAD_1,1))</f>
        <v>157.31578947368422</v>
      </c>
      <c r="H40" s="173">
        <f>SUMIFS(DatosEdad!$D:$D,DatosEdad!$A:$A,INDICE!$C$13,DatosEdad!$E:$E,'1.TS PAIS EDAD Y SEXO'!$A40,DatosEdad!$C:$C,VLOOKUP('1.TS PAIS EDAD Y SEXO'!$G$4,Descripcion_Sexo,1),DatosEdad!$B:$B,VLOOKUP('1.TS PAIS EDAD Y SEXO'!H$5,TRAMO_EDAD_1,1))</f>
        <v>114.10526315789474</v>
      </c>
      <c r="I40" s="182">
        <f>SUMIFS(DatosEdad!$D:$D,DatosEdad!$A:$A,INDICE!$C$13,DatosEdad!$E:$E,'1.TS PAIS EDAD Y SEXO'!$A40,DatosEdad!$B:$B,_xlfn.XLOOKUP('1.TS PAIS EDAD Y SEXO'!$I$5,TablasAux!$O$3:$O$5,TablasAux!$N$3:$N$5),DatosEdad!$C:$C,_xlfn.XLOOKUP('1.TS PAIS EDAD Y SEXO'!$G$4,TablasAux!$L$17:$L$19,TablasAux!$K$17:$K$19))</f>
        <v>28.526315789473681</v>
      </c>
      <c r="J40" s="177">
        <f>SUMIFS(DatosEdad!$D:$D,DatosEdad!$A:$A,INDICE!$C$13,DatosEdad!$E:$E,'1.TS PAIS EDAD Y SEXO'!$A40,DatosEdad!$C:$C,_xlfn.XLOOKUP('1.TS PAIS EDAD Y SEXO'!$G$4,TablasAux!$L$17:$L$19,TablasAux!$K$17:$K$19))</f>
        <v>299.9473684210526</v>
      </c>
      <c r="K40" s="116">
        <f>SUMIFS(DatosEdad!$D:$D,DatosEdad!$A:$A,INDICE!$C$13,DatosEdad!$E:$E,'1.TS PAIS EDAD Y SEXO'!$A40,DatosEdad!$C:$C,VLOOKUP('1.TS PAIS EDAD Y SEXO'!$K$4,Descripcion_Sexo,1),DatosEdad!$B:$B,VLOOKUP('1.TS PAIS EDAD Y SEXO'!K$5,TRAMO_EDAD_1,1))</f>
        <v>124.57894736842105</v>
      </c>
      <c r="L40" s="173">
        <f>SUMIFS(DatosEdad!$D:$D,DatosEdad!$A:$A,INDICE!$C$13,DatosEdad!$E:$E,'1.TS PAIS EDAD Y SEXO'!$A40,DatosEdad!$C:$C,VLOOKUP('1.TS PAIS EDAD Y SEXO'!$K$4,Descripcion_Sexo,1),DatosEdad!$B:$B,VLOOKUP('1.TS PAIS EDAD Y SEXO'!L$5,TRAMO_EDAD_1,1))</f>
        <v>120.89473684210526</v>
      </c>
      <c r="M40" s="182">
        <f>SUMIFS(DatosEdad!$D:$D,DatosEdad!$A:$A,INDICE!$C$13,DatosEdad!$E:$E,'1.TS PAIS EDAD Y SEXO'!$A40,DatosEdad!$B:$B,_xlfn.XLOOKUP('1.TS PAIS EDAD Y SEXO'!M$5,TablasAux!$O$3:$O$5,TablasAux!$N$3:$N$5),DatosEdad!$C:$C,_xlfn.XLOOKUP('1.TS PAIS EDAD Y SEXO'!$K$4,TablasAux!$L$17:$L$19,TablasAux!$K$17:$K$19))</f>
        <v>45.05263157894737</v>
      </c>
      <c r="N40" s="177">
        <f>SUMIFS(DatosEdad!$D:$D,DatosEdad!$A:$A,INDICE!$C$13,DatosEdad!$E:$E,'1.TS PAIS EDAD Y SEXO'!$A40,DatosEdad!$C:$C,_xlfn.XLOOKUP('1.TS PAIS EDAD Y SEXO'!$K$4,TablasAux!$L$17:$L$19,TablasAux!$K$17:$K$19))</f>
        <v>290.5263157894737</v>
      </c>
    </row>
    <row r="41" spans="1:14" ht="15.6" x14ac:dyDescent="0.3">
      <c r="A41" s="4">
        <v>24</v>
      </c>
      <c r="B41" s="147" t="s">
        <v>231</v>
      </c>
      <c r="C41" s="116">
        <f>SUMIFS(DatosEdad!$D:$D,DatosEdad!$A:$A,INDICE!$C$13,DatosEdad!$E:$E,'1.TS PAIS EDAD Y SEXO'!$A41,DatosEdad!$B:$B,VLOOKUP('1.TS PAIS EDAD Y SEXO'!C$5,TRAMO_EDAD_1,1))</f>
        <v>199.63157894736844</v>
      </c>
      <c r="D41" s="173">
        <f>SUMIFS(DatosEdad!$D:$D,DatosEdad!$A:$A,INDICE!$C$13,DatosEdad!$E:$E,'1.TS PAIS EDAD Y SEXO'!$A41,DatosEdad!$B:$B,VLOOKUP('1.TS PAIS EDAD Y SEXO'!D$5,TRAMO_EDAD_1,1))</f>
        <v>325.26315789473688</v>
      </c>
      <c r="E41" s="182">
        <f>SUMIFS(DatosEdad!$D:$D,DatosEdad!$A:$A,INDICE!$C$13,DatosEdad!$E:$E,'1.TS PAIS EDAD Y SEXO'!$A41,DatosEdad!$B:$B,_xlfn.XLOOKUP($E$5,TablasAux!$O$3:$O$5,TablasAux!$N$3:$N$5))</f>
        <v>124.94736842105263</v>
      </c>
      <c r="F41" s="177">
        <f>SUMIFS(DatosEdad!$D:$D,DatosEdad!$A:$A,INDICE!$C$13,DatosEdad!$E:$E,'1.TS PAIS EDAD Y SEXO'!$A41)</f>
        <v>649.84210526315792</v>
      </c>
      <c r="G41" s="116">
        <f>SUMIFS(DatosEdad!$D:$D,DatosEdad!$A:$A,INDICE!$C$13,DatosEdad!$E:$E,'1.TS PAIS EDAD Y SEXO'!$A41,DatosEdad!$C:$C,VLOOKUP('1.TS PAIS EDAD Y SEXO'!$G$4,Descripcion_Sexo,1),DatosEdad!$B:$B,VLOOKUP('1.TS PAIS EDAD Y SEXO'!G$5,TRAMO_EDAD_1,1))</f>
        <v>86.15789473684211</v>
      </c>
      <c r="H41" s="173">
        <f>SUMIFS(DatosEdad!$D:$D,DatosEdad!$A:$A,INDICE!$C$13,DatosEdad!$E:$E,'1.TS PAIS EDAD Y SEXO'!$A41,DatosEdad!$C:$C,VLOOKUP('1.TS PAIS EDAD Y SEXO'!$G$4,Descripcion_Sexo,1),DatosEdad!$B:$B,VLOOKUP('1.TS PAIS EDAD Y SEXO'!H$5,TRAMO_EDAD_1,1))</f>
        <v>140.84210526315789</v>
      </c>
      <c r="I41" s="182">
        <f>SUMIFS(DatosEdad!$D:$D,DatosEdad!$A:$A,INDICE!$C$13,DatosEdad!$E:$E,'1.TS PAIS EDAD Y SEXO'!$A41,DatosEdad!$B:$B,_xlfn.XLOOKUP('1.TS PAIS EDAD Y SEXO'!$I$5,TablasAux!$O$3:$O$5,TablasAux!$N$3:$N$5),DatosEdad!$C:$C,_xlfn.XLOOKUP('1.TS PAIS EDAD Y SEXO'!$G$4,TablasAux!$L$17:$L$19,TablasAux!$K$17:$K$19))</f>
        <v>51.263157894736835</v>
      </c>
      <c r="J41" s="177">
        <f>SUMIFS(DatosEdad!$D:$D,DatosEdad!$A:$A,INDICE!$C$13,DatosEdad!$E:$E,'1.TS PAIS EDAD Y SEXO'!$A41,DatosEdad!$C:$C,_xlfn.XLOOKUP('1.TS PAIS EDAD Y SEXO'!$G$4,TablasAux!$L$17:$L$19,TablasAux!$K$17:$K$19))</f>
        <v>278.26315789473688</v>
      </c>
      <c r="K41" s="116">
        <f>SUMIFS(DatosEdad!$D:$D,DatosEdad!$A:$A,INDICE!$C$13,DatosEdad!$E:$E,'1.TS PAIS EDAD Y SEXO'!$A41,DatosEdad!$C:$C,VLOOKUP('1.TS PAIS EDAD Y SEXO'!$K$4,Descripcion_Sexo,1),DatosEdad!$B:$B,VLOOKUP('1.TS PAIS EDAD Y SEXO'!K$5,TRAMO_EDAD_1,1))</f>
        <v>113.47368421052632</v>
      </c>
      <c r="L41" s="173">
        <f>SUMIFS(DatosEdad!$D:$D,DatosEdad!$A:$A,INDICE!$C$13,DatosEdad!$E:$E,'1.TS PAIS EDAD Y SEXO'!$A41,DatosEdad!$C:$C,VLOOKUP('1.TS PAIS EDAD Y SEXO'!$K$4,Descripcion_Sexo,1),DatosEdad!$B:$B,VLOOKUP('1.TS PAIS EDAD Y SEXO'!L$5,TRAMO_EDAD_1,1))</f>
        <v>184.42105263157896</v>
      </c>
      <c r="M41" s="182">
        <f>SUMIFS(DatosEdad!$D:$D,DatosEdad!$A:$A,INDICE!$C$13,DatosEdad!$E:$E,'1.TS PAIS EDAD Y SEXO'!$A41,DatosEdad!$B:$B,_xlfn.XLOOKUP('1.TS PAIS EDAD Y SEXO'!M$5,TablasAux!$O$3:$O$5,TablasAux!$N$3:$N$5),DatosEdad!$C:$C,_xlfn.XLOOKUP('1.TS PAIS EDAD Y SEXO'!$K$4,TablasAux!$L$17:$L$19,TablasAux!$K$17:$K$19))</f>
        <v>73.684210526315795</v>
      </c>
      <c r="N41" s="177">
        <f>SUMIFS(DatosEdad!$D:$D,DatosEdad!$A:$A,INDICE!$C$13,DatosEdad!$E:$E,'1.TS PAIS EDAD Y SEXO'!$A41,DatosEdad!$C:$C,_xlfn.XLOOKUP('1.TS PAIS EDAD Y SEXO'!$K$4,TablasAux!$L$17:$L$19,TablasAux!$K$17:$K$19))</f>
        <v>371.57894736842104</v>
      </c>
    </row>
    <row r="42" spans="1:14" ht="15.6" x14ac:dyDescent="0.3">
      <c r="A42" s="4">
        <v>660</v>
      </c>
      <c r="B42" s="147" t="s">
        <v>336</v>
      </c>
      <c r="C42" s="116">
        <f>SUMIFS(DatosEdad!$D:$D,DatosEdad!$A:$A,INDICE!$C$13,DatosEdad!$E:$E,'1.TS PAIS EDAD Y SEXO'!$A42,DatosEdad!$B:$B,VLOOKUP('1.TS PAIS EDAD Y SEXO'!C$5,TRAMO_EDAD_1,1))</f>
        <v>0</v>
      </c>
      <c r="D42" s="173">
        <f>SUMIFS(DatosEdad!$D:$D,DatosEdad!$A:$A,INDICE!$C$13,DatosEdad!$E:$E,'1.TS PAIS EDAD Y SEXO'!$A42,DatosEdad!$B:$B,VLOOKUP('1.TS PAIS EDAD Y SEXO'!D$5,TRAMO_EDAD_1,1))</f>
        <v>0</v>
      </c>
      <c r="E42" s="182">
        <f>SUMIFS(DatosEdad!$D:$D,DatosEdad!$A:$A,INDICE!$C$13,DatosEdad!$E:$E,'1.TS PAIS EDAD Y SEXO'!$A42,DatosEdad!$B:$B,_xlfn.XLOOKUP($E$5,TablasAux!$O$3:$O$5,TablasAux!$N$3:$N$5))</f>
        <v>2</v>
      </c>
      <c r="F42" s="177">
        <f>SUMIFS(DatosEdad!$D:$D,DatosEdad!$A:$A,INDICE!$C$13,DatosEdad!$E:$E,'1.TS PAIS EDAD Y SEXO'!$A42)</f>
        <v>2</v>
      </c>
      <c r="G42" s="116">
        <f>SUMIFS(DatosEdad!$D:$D,DatosEdad!$A:$A,INDICE!$C$13,DatosEdad!$E:$E,'1.TS PAIS EDAD Y SEXO'!$A42,DatosEdad!$C:$C,VLOOKUP('1.TS PAIS EDAD Y SEXO'!$G$4,Descripcion_Sexo,1),DatosEdad!$B:$B,VLOOKUP('1.TS PAIS EDAD Y SEXO'!G$5,TRAMO_EDAD_1,1))</f>
        <v>0</v>
      </c>
      <c r="H42" s="173">
        <f>SUMIFS(DatosEdad!$D:$D,DatosEdad!$A:$A,INDICE!$C$13,DatosEdad!$E:$E,'1.TS PAIS EDAD Y SEXO'!$A42,DatosEdad!$C:$C,VLOOKUP('1.TS PAIS EDAD Y SEXO'!$G$4,Descripcion_Sexo,1),DatosEdad!$B:$B,VLOOKUP('1.TS PAIS EDAD Y SEXO'!H$5,TRAMO_EDAD_1,1))</f>
        <v>0</v>
      </c>
      <c r="I42" s="182">
        <f>SUMIFS(DatosEdad!$D:$D,DatosEdad!$A:$A,INDICE!$C$13,DatosEdad!$E:$E,'1.TS PAIS EDAD Y SEXO'!$A42,DatosEdad!$B:$B,_xlfn.XLOOKUP('1.TS PAIS EDAD Y SEXO'!$I$5,TablasAux!$O$3:$O$5,TablasAux!$N$3:$N$5),DatosEdad!$C:$C,_xlfn.XLOOKUP('1.TS PAIS EDAD Y SEXO'!$G$4,TablasAux!$L$17:$L$19,TablasAux!$K$17:$K$19))</f>
        <v>1</v>
      </c>
      <c r="J42" s="177">
        <f>SUMIFS(DatosEdad!$D:$D,DatosEdad!$A:$A,INDICE!$C$13,DatosEdad!$E:$E,'1.TS PAIS EDAD Y SEXO'!$A42,DatosEdad!$C:$C,_xlfn.XLOOKUP('1.TS PAIS EDAD Y SEXO'!$G$4,TablasAux!$L$17:$L$19,TablasAux!$K$17:$K$19))</f>
        <v>1</v>
      </c>
      <c r="K42" s="116">
        <f>SUMIFS(DatosEdad!$D:$D,DatosEdad!$A:$A,INDICE!$C$13,DatosEdad!$E:$E,'1.TS PAIS EDAD Y SEXO'!$A42,DatosEdad!$C:$C,VLOOKUP('1.TS PAIS EDAD Y SEXO'!$K$4,Descripcion_Sexo,1),DatosEdad!$B:$B,VLOOKUP('1.TS PAIS EDAD Y SEXO'!K$5,TRAMO_EDAD_1,1))</f>
        <v>0</v>
      </c>
      <c r="L42" s="173">
        <f>SUMIFS(DatosEdad!$D:$D,DatosEdad!$A:$A,INDICE!$C$13,DatosEdad!$E:$E,'1.TS PAIS EDAD Y SEXO'!$A42,DatosEdad!$C:$C,VLOOKUP('1.TS PAIS EDAD Y SEXO'!$K$4,Descripcion_Sexo,1),DatosEdad!$B:$B,VLOOKUP('1.TS PAIS EDAD Y SEXO'!L$5,TRAMO_EDAD_1,1))</f>
        <v>0</v>
      </c>
      <c r="M42" s="182">
        <f>SUMIFS(DatosEdad!$D:$D,DatosEdad!$A:$A,INDICE!$C$13,DatosEdad!$E:$E,'1.TS PAIS EDAD Y SEXO'!$A42,DatosEdad!$B:$B,_xlfn.XLOOKUP('1.TS PAIS EDAD Y SEXO'!M$5,TablasAux!$O$3:$O$5,TablasAux!$N$3:$N$5),DatosEdad!$C:$C,_xlfn.XLOOKUP('1.TS PAIS EDAD Y SEXO'!$K$4,TablasAux!$L$17:$L$19,TablasAux!$K$17:$K$19))</f>
        <v>1</v>
      </c>
      <c r="N42" s="177">
        <f>SUMIFS(DatosEdad!$D:$D,DatosEdad!$A:$A,INDICE!$C$13,DatosEdad!$E:$E,'1.TS PAIS EDAD Y SEXO'!$A42,DatosEdad!$C:$C,_xlfn.XLOOKUP('1.TS PAIS EDAD Y SEXO'!$K$4,TablasAux!$L$17:$L$19,TablasAux!$K$17:$K$19))</f>
        <v>1</v>
      </c>
    </row>
    <row r="43" spans="1:14" ht="15.6" x14ac:dyDescent="0.3">
      <c r="A43" s="4">
        <v>10</v>
      </c>
      <c r="B43" s="147" t="s">
        <v>228</v>
      </c>
      <c r="C43" s="116">
        <f>SUMIFS(DatosEdad!$D:$D,DatosEdad!$A:$A,INDICE!$C$13,DatosEdad!$E:$E,'1.TS PAIS EDAD Y SEXO'!$A43,DatosEdad!$B:$B,VLOOKUP('1.TS PAIS EDAD Y SEXO'!C$5,TRAMO_EDAD_1,1))</f>
        <v>4.7894736842105257</v>
      </c>
      <c r="D43" s="173">
        <f>SUMIFS(DatosEdad!$D:$D,DatosEdad!$A:$A,INDICE!$C$13,DatosEdad!$E:$E,'1.TS PAIS EDAD Y SEXO'!$A43,DatosEdad!$B:$B,VLOOKUP('1.TS PAIS EDAD Y SEXO'!D$5,TRAMO_EDAD_1,1))</f>
        <v>5</v>
      </c>
      <c r="E43" s="182">
        <f>SUMIFS(DatosEdad!$D:$D,DatosEdad!$A:$A,INDICE!$C$13,DatosEdad!$E:$E,'1.TS PAIS EDAD Y SEXO'!$A43,DatosEdad!$B:$B,_xlfn.XLOOKUP($E$5,TablasAux!$O$3:$O$5,TablasAux!$N$3:$N$5))</f>
        <v>0</v>
      </c>
      <c r="F43" s="177">
        <f>SUMIFS(DatosEdad!$D:$D,DatosEdad!$A:$A,INDICE!$C$13,DatosEdad!$E:$E,'1.TS PAIS EDAD Y SEXO'!$A43)</f>
        <v>9.7894736842105257</v>
      </c>
      <c r="G43" s="116">
        <f>SUMIFS(DatosEdad!$D:$D,DatosEdad!$A:$A,INDICE!$C$13,DatosEdad!$E:$E,'1.TS PAIS EDAD Y SEXO'!$A43,DatosEdad!$C:$C,VLOOKUP('1.TS PAIS EDAD Y SEXO'!$G$4,Descripcion_Sexo,1),DatosEdad!$B:$B,VLOOKUP('1.TS PAIS EDAD Y SEXO'!G$5,TRAMO_EDAD_1,1))</f>
        <v>1</v>
      </c>
      <c r="H43" s="173">
        <f>SUMIFS(DatosEdad!$D:$D,DatosEdad!$A:$A,INDICE!$C$13,DatosEdad!$E:$E,'1.TS PAIS EDAD Y SEXO'!$A43,DatosEdad!$C:$C,VLOOKUP('1.TS PAIS EDAD Y SEXO'!$G$4,Descripcion_Sexo,1),DatosEdad!$B:$B,VLOOKUP('1.TS PAIS EDAD Y SEXO'!H$5,TRAMO_EDAD_1,1))</f>
        <v>1</v>
      </c>
      <c r="I43" s="182">
        <f>SUMIFS(DatosEdad!$D:$D,DatosEdad!$A:$A,INDICE!$C$13,DatosEdad!$E:$E,'1.TS PAIS EDAD Y SEXO'!$A43,DatosEdad!$B:$B,_xlfn.XLOOKUP('1.TS PAIS EDAD Y SEXO'!$I$5,TablasAux!$O$3:$O$5,TablasAux!$N$3:$N$5),DatosEdad!$C:$C,_xlfn.XLOOKUP('1.TS PAIS EDAD Y SEXO'!$G$4,TablasAux!$L$17:$L$19,TablasAux!$K$17:$K$19))</f>
        <v>0</v>
      </c>
      <c r="J43" s="177">
        <f>SUMIFS(DatosEdad!$D:$D,DatosEdad!$A:$A,INDICE!$C$13,DatosEdad!$E:$E,'1.TS PAIS EDAD Y SEXO'!$A43,DatosEdad!$C:$C,_xlfn.XLOOKUP('1.TS PAIS EDAD Y SEXO'!$G$4,TablasAux!$L$17:$L$19,TablasAux!$K$17:$K$19))</f>
        <v>2</v>
      </c>
      <c r="K43" s="116">
        <f>SUMIFS(DatosEdad!$D:$D,DatosEdad!$A:$A,INDICE!$C$13,DatosEdad!$E:$E,'1.TS PAIS EDAD Y SEXO'!$A43,DatosEdad!$C:$C,VLOOKUP('1.TS PAIS EDAD Y SEXO'!$K$4,Descripcion_Sexo,1),DatosEdad!$B:$B,VLOOKUP('1.TS PAIS EDAD Y SEXO'!K$5,TRAMO_EDAD_1,1))</f>
        <v>3.7894736842105261</v>
      </c>
      <c r="L43" s="173">
        <f>SUMIFS(DatosEdad!$D:$D,DatosEdad!$A:$A,INDICE!$C$13,DatosEdad!$E:$E,'1.TS PAIS EDAD Y SEXO'!$A43,DatosEdad!$C:$C,VLOOKUP('1.TS PAIS EDAD Y SEXO'!$K$4,Descripcion_Sexo,1),DatosEdad!$B:$B,VLOOKUP('1.TS PAIS EDAD Y SEXO'!L$5,TRAMO_EDAD_1,1))</f>
        <v>4</v>
      </c>
      <c r="M43" s="182">
        <f>SUMIFS(DatosEdad!$D:$D,DatosEdad!$A:$A,INDICE!$C$13,DatosEdad!$E:$E,'1.TS PAIS EDAD Y SEXO'!$A43,DatosEdad!$B:$B,_xlfn.XLOOKUP('1.TS PAIS EDAD Y SEXO'!M$5,TablasAux!$O$3:$O$5,TablasAux!$N$3:$N$5),DatosEdad!$C:$C,_xlfn.XLOOKUP('1.TS PAIS EDAD Y SEXO'!$K$4,TablasAux!$L$17:$L$19,TablasAux!$K$17:$K$19))</f>
        <v>0</v>
      </c>
      <c r="N43" s="177">
        <f>SUMIFS(DatosEdad!$D:$D,DatosEdad!$A:$A,INDICE!$C$13,DatosEdad!$E:$E,'1.TS PAIS EDAD Y SEXO'!$A43,DatosEdad!$C:$C,_xlfn.XLOOKUP('1.TS PAIS EDAD Y SEXO'!$K$4,TablasAux!$L$17:$L$19,TablasAux!$K$17:$K$19))</f>
        <v>7.7894736842105257</v>
      </c>
    </row>
    <row r="44" spans="1:14" ht="15.6" x14ac:dyDescent="0.3">
      <c r="A44" s="4">
        <v>28</v>
      </c>
      <c r="B44" s="147" t="s">
        <v>373</v>
      </c>
      <c r="C44" s="116">
        <f>SUMIFS(DatosEdad!$D:$D,DatosEdad!$A:$A,INDICE!$C$13,DatosEdad!$E:$E,'1.TS PAIS EDAD Y SEXO'!$A44,DatosEdad!$B:$B,VLOOKUP('1.TS PAIS EDAD Y SEXO'!C$5,TRAMO_EDAD_1,1))</f>
        <v>3.8947368421052633</v>
      </c>
      <c r="D44" s="173">
        <f>SUMIFS(DatosEdad!$D:$D,DatosEdad!$A:$A,INDICE!$C$13,DatosEdad!$E:$E,'1.TS PAIS EDAD Y SEXO'!$A44,DatosEdad!$B:$B,VLOOKUP('1.TS PAIS EDAD Y SEXO'!D$5,TRAMO_EDAD_1,1))</f>
        <v>3.5263157894736841</v>
      </c>
      <c r="E44" s="182">
        <f>SUMIFS(DatosEdad!$D:$D,DatosEdad!$A:$A,INDICE!$C$13,DatosEdad!$E:$E,'1.TS PAIS EDAD Y SEXO'!$A44,DatosEdad!$B:$B,_xlfn.XLOOKUP($E$5,TablasAux!$O$3:$O$5,TablasAux!$N$3:$N$5))</f>
        <v>1</v>
      </c>
      <c r="F44" s="177">
        <f>SUMIFS(DatosEdad!$D:$D,DatosEdad!$A:$A,INDICE!$C$13,DatosEdad!$E:$E,'1.TS PAIS EDAD Y SEXO'!$A44)</f>
        <v>8.4210526315789469</v>
      </c>
      <c r="G44" s="116">
        <f>SUMIFS(DatosEdad!$D:$D,DatosEdad!$A:$A,INDICE!$C$13,DatosEdad!$E:$E,'1.TS PAIS EDAD Y SEXO'!$A44,DatosEdad!$C:$C,VLOOKUP('1.TS PAIS EDAD Y SEXO'!$G$4,Descripcion_Sexo,1),DatosEdad!$B:$B,VLOOKUP('1.TS PAIS EDAD Y SEXO'!G$5,TRAMO_EDAD_1,1))</f>
        <v>0</v>
      </c>
      <c r="H44" s="173">
        <f>SUMIFS(DatosEdad!$D:$D,DatosEdad!$A:$A,INDICE!$C$13,DatosEdad!$E:$E,'1.TS PAIS EDAD Y SEXO'!$A44,DatosEdad!$C:$C,VLOOKUP('1.TS PAIS EDAD Y SEXO'!$G$4,Descripcion_Sexo,1),DatosEdad!$B:$B,VLOOKUP('1.TS PAIS EDAD Y SEXO'!H$5,TRAMO_EDAD_1,1))</f>
        <v>1</v>
      </c>
      <c r="I44" s="182">
        <f>SUMIFS(DatosEdad!$D:$D,DatosEdad!$A:$A,INDICE!$C$13,DatosEdad!$E:$E,'1.TS PAIS EDAD Y SEXO'!$A44,DatosEdad!$B:$B,_xlfn.XLOOKUP('1.TS PAIS EDAD Y SEXO'!$I$5,TablasAux!$O$3:$O$5,TablasAux!$N$3:$N$5),DatosEdad!$C:$C,_xlfn.XLOOKUP('1.TS PAIS EDAD Y SEXO'!$G$4,TablasAux!$L$17:$L$19,TablasAux!$K$17:$K$19))</f>
        <v>1</v>
      </c>
      <c r="J44" s="177">
        <f>SUMIFS(DatosEdad!$D:$D,DatosEdad!$A:$A,INDICE!$C$13,DatosEdad!$E:$E,'1.TS PAIS EDAD Y SEXO'!$A44,DatosEdad!$C:$C,_xlfn.XLOOKUP('1.TS PAIS EDAD Y SEXO'!$G$4,TablasAux!$L$17:$L$19,TablasAux!$K$17:$K$19))</f>
        <v>2</v>
      </c>
      <c r="K44" s="116">
        <f>SUMIFS(DatosEdad!$D:$D,DatosEdad!$A:$A,INDICE!$C$13,DatosEdad!$E:$E,'1.TS PAIS EDAD Y SEXO'!$A44,DatosEdad!$C:$C,VLOOKUP('1.TS PAIS EDAD Y SEXO'!$K$4,Descripcion_Sexo,1),DatosEdad!$B:$B,VLOOKUP('1.TS PAIS EDAD Y SEXO'!K$5,TRAMO_EDAD_1,1))</f>
        <v>3.8947368421052633</v>
      </c>
      <c r="L44" s="173">
        <f>SUMIFS(DatosEdad!$D:$D,DatosEdad!$A:$A,INDICE!$C$13,DatosEdad!$E:$E,'1.TS PAIS EDAD Y SEXO'!$A44,DatosEdad!$C:$C,VLOOKUP('1.TS PAIS EDAD Y SEXO'!$K$4,Descripcion_Sexo,1),DatosEdad!$B:$B,VLOOKUP('1.TS PAIS EDAD Y SEXO'!L$5,TRAMO_EDAD_1,1))</f>
        <v>2.5263157894736841</v>
      </c>
      <c r="M44" s="182">
        <f>SUMIFS(DatosEdad!$D:$D,DatosEdad!$A:$A,INDICE!$C$13,DatosEdad!$E:$E,'1.TS PAIS EDAD Y SEXO'!$A44,DatosEdad!$B:$B,_xlfn.XLOOKUP('1.TS PAIS EDAD Y SEXO'!M$5,TablasAux!$O$3:$O$5,TablasAux!$N$3:$N$5),DatosEdad!$C:$C,_xlfn.XLOOKUP('1.TS PAIS EDAD Y SEXO'!$K$4,TablasAux!$L$17:$L$19,TablasAux!$K$17:$K$19))</f>
        <v>0</v>
      </c>
      <c r="N44" s="177">
        <f>SUMIFS(DatosEdad!$D:$D,DatosEdad!$A:$A,INDICE!$C$13,DatosEdad!$E:$E,'1.TS PAIS EDAD Y SEXO'!$A44,DatosEdad!$C:$C,_xlfn.XLOOKUP('1.TS PAIS EDAD Y SEXO'!$K$4,TablasAux!$L$17:$L$19,TablasAux!$K$17:$K$19))</f>
        <v>6.4210526315789469</v>
      </c>
    </row>
    <row r="45" spans="1:14" ht="15.6" x14ac:dyDescent="0.3">
      <c r="A45" s="4">
        <v>530</v>
      </c>
      <c r="B45" s="147" t="s">
        <v>471</v>
      </c>
      <c r="C45" s="116">
        <f>SUMIFS(DatosEdad!$D:$D,DatosEdad!$A:$A,INDICE!$C$13,DatosEdad!$E:$E,'1.TS PAIS EDAD Y SEXO'!$A45,DatosEdad!$B:$B,VLOOKUP('1.TS PAIS EDAD Y SEXO'!C$5,TRAMO_EDAD_1,1))</f>
        <v>0</v>
      </c>
      <c r="D45" s="173">
        <f>SUMIFS(DatosEdad!$D:$D,DatosEdad!$A:$A,INDICE!$C$13,DatosEdad!$E:$E,'1.TS PAIS EDAD Y SEXO'!$A45,DatosEdad!$B:$B,VLOOKUP('1.TS PAIS EDAD Y SEXO'!D$5,TRAMO_EDAD_1,1))</f>
        <v>0</v>
      </c>
      <c r="E45" s="182">
        <f>SUMIFS(DatosEdad!$D:$D,DatosEdad!$A:$A,INDICE!$C$13,DatosEdad!$E:$E,'1.TS PAIS EDAD Y SEXO'!$A45,DatosEdad!$B:$B,_xlfn.XLOOKUP($E$5,TablasAux!$O$3:$O$5,TablasAux!$N$3:$N$5))</f>
        <v>2</v>
      </c>
      <c r="F45" s="177">
        <f>SUMIFS(DatosEdad!$D:$D,DatosEdad!$A:$A,INDICE!$C$13,DatosEdad!$E:$E,'1.TS PAIS EDAD Y SEXO'!$A45)</f>
        <v>2</v>
      </c>
      <c r="G45" s="116">
        <f>SUMIFS(DatosEdad!$D:$D,DatosEdad!$A:$A,INDICE!$C$13,DatosEdad!$E:$E,'1.TS PAIS EDAD Y SEXO'!$A45,DatosEdad!$C:$C,VLOOKUP('1.TS PAIS EDAD Y SEXO'!$G$4,Descripcion_Sexo,1),DatosEdad!$B:$B,VLOOKUP('1.TS PAIS EDAD Y SEXO'!G$5,TRAMO_EDAD_1,1))</f>
        <v>0</v>
      </c>
      <c r="H45" s="173">
        <f>SUMIFS(DatosEdad!$D:$D,DatosEdad!$A:$A,INDICE!$C$13,DatosEdad!$E:$E,'1.TS PAIS EDAD Y SEXO'!$A45,DatosEdad!$C:$C,VLOOKUP('1.TS PAIS EDAD Y SEXO'!$G$4,Descripcion_Sexo,1),DatosEdad!$B:$B,VLOOKUP('1.TS PAIS EDAD Y SEXO'!H$5,TRAMO_EDAD_1,1))</f>
        <v>0</v>
      </c>
      <c r="I45" s="182">
        <f>SUMIFS(DatosEdad!$D:$D,DatosEdad!$A:$A,INDICE!$C$13,DatosEdad!$E:$E,'1.TS PAIS EDAD Y SEXO'!$A45,DatosEdad!$B:$B,_xlfn.XLOOKUP('1.TS PAIS EDAD Y SEXO'!$I$5,TablasAux!$O$3:$O$5,TablasAux!$N$3:$N$5),DatosEdad!$C:$C,_xlfn.XLOOKUP('1.TS PAIS EDAD Y SEXO'!$G$4,TablasAux!$L$17:$L$19,TablasAux!$K$17:$K$19))</f>
        <v>0</v>
      </c>
      <c r="J45" s="177">
        <f>SUMIFS(DatosEdad!$D:$D,DatosEdad!$A:$A,INDICE!$C$13,DatosEdad!$E:$E,'1.TS PAIS EDAD Y SEXO'!$A45,DatosEdad!$C:$C,_xlfn.XLOOKUP('1.TS PAIS EDAD Y SEXO'!$G$4,TablasAux!$L$17:$L$19,TablasAux!$K$17:$K$19))</f>
        <v>0</v>
      </c>
      <c r="K45" s="116">
        <f>SUMIFS(DatosEdad!$D:$D,DatosEdad!$A:$A,INDICE!$C$13,DatosEdad!$E:$E,'1.TS PAIS EDAD Y SEXO'!$A45,DatosEdad!$C:$C,VLOOKUP('1.TS PAIS EDAD Y SEXO'!$K$4,Descripcion_Sexo,1),DatosEdad!$B:$B,VLOOKUP('1.TS PAIS EDAD Y SEXO'!K$5,TRAMO_EDAD_1,1))</f>
        <v>0</v>
      </c>
      <c r="L45" s="173">
        <f>SUMIFS(DatosEdad!$D:$D,DatosEdad!$A:$A,INDICE!$C$13,DatosEdad!$E:$E,'1.TS PAIS EDAD Y SEXO'!$A45,DatosEdad!$C:$C,VLOOKUP('1.TS PAIS EDAD Y SEXO'!$K$4,Descripcion_Sexo,1),DatosEdad!$B:$B,VLOOKUP('1.TS PAIS EDAD Y SEXO'!L$5,TRAMO_EDAD_1,1))</f>
        <v>0</v>
      </c>
      <c r="M45" s="182">
        <f>SUMIFS(DatosEdad!$D:$D,DatosEdad!$A:$A,INDICE!$C$13,DatosEdad!$E:$E,'1.TS PAIS EDAD Y SEXO'!$A45,DatosEdad!$B:$B,_xlfn.XLOOKUP('1.TS PAIS EDAD Y SEXO'!M$5,TablasAux!$O$3:$O$5,TablasAux!$N$3:$N$5),DatosEdad!$C:$C,_xlfn.XLOOKUP('1.TS PAIS EDAD Y SEXO'!$K$4,TablasAux!$L$17:$L$19,TablasAux!$K$17:$K$19))</f>
        <v>2</v>
      </c>
      <c r="N45" s="177">
        <f>SUMIFS(DatosEdad!$D:$D,DatosEdad!$A:$A,INDICE!$C$13,DatosEdad!$E:$E,'1.TS PAIS EDAD Y SEXO'!$A45,DatosEdad!$C:$C,_xlfn.XLOOKUP('1.TS PAIS EDAD Y SEXO'!$K$4,TablasAux!$L$17:$L$19,TablasAux!$K$17:$K$19))</f>
        <v>2</v>
      </c>
    </row>
    <row r="46" spans="1:14" ht="15.6" x14ac:dyDescent="0.3">
      <c r="A46" s="4">
        <v>682</v>
      </c>
      <c r="B46" s="147" t="s">
        <v>339</v>
      </c>
      <c r="C46" s="116">
        <f>SUMIFS(DatosEdad!$D:$D,DatosEdad!$A:$A,INDICE!$C$13,DatosEdad!$E:$E,'1.TS PAIS EDAD Y SEXO'!$A46,DatosEdad!$B:$B,VLOOKUP('1.TS PAIS EDAD Y SEXO'!C$5,TRAMO_EDAD_1,1))</f>
        <v>55.210526315789473</v>
      </c>
      <c r="D46" s="173">
        <f>SUMIFS(DatosEdad!$D:$D,DatosEdad!$A:$A,INDICE!$C$13,DatosEdad!$E:$E,'1.TS PAIS EDAD Y SEXO'!$A46,DatosEdad!$B:$B,VLOOKUP('1.TS PAIS EDAD Y SEXO'!D$5,TRAMO_EDAD_1,1))</f>
        <v>50.263157894736842</v>
      </c>
      <c r="E46" s="182">
        <f>SUMIFS(DatosEdad!$D:$D,DatosEdad!$A:$A,INDICE!$C$13,DatosEdad!$E:$E,'1.TS PAIS EDAD Y SEXO'!$A46,DatosEdad!$B:$B,_xlfn.XLOOKUP($E$5,TablasAux!$O$3:$O$5,TablasAux!$N$3:$N$5))</f>
        <v>13</v>
      </c>
      <c r="F46" s="177">
        <f>SUMIFS(DatosEdad!$D:$D,DatosEdad!$A:$A,INDICE!$C$13,DatosEdad!$E:$E,'1.TS PAIS EDAD Y SEXO'!$A46)</f>
        <v>118.47368421052632</v>
      </c>
      <c r="G46" s="116">
        <f>SUMIFS(DatosEdad!$D:$D,DatosEdad!$A:$A,INDICE!$C$13,DatosEdad!$E:$E,'1.TS PAIS EDAD Y SEXO'!$A46,DatosEdad!$C:$C,VLOOKUP('1.TS PAIS EDAD Y SEXO'!$G$4,Descripcion_Sexo,1),DatosEdad!$B:$B,VLOOKUP('1.TS PAIS EDAD Y SEXO'!G$5,TRAMO_EDAD_1,1))</f>
        <v>17.263157894736842</v>
      </c>
      <c r="H46" s="173">
        <f>SUMIFS(DatosEdad!$D:$D,DatosEdad!$A:$A,INDICE!$C$13,DatosEdad!$E:$E,'1.TS PAIS EDAD Y SEXO'!$A46,DatosEdad!$C:$C,VLOOKUP('1.TS PAIS EDAD Y SEXO'!$G$4,Descripcion_Sexo,1),DatosEdad!$B:$B,VLOOKUP('1.TS PAIS EDAD Y SEXO'!H$5,TRAMO_EDAD_1,1))</f>
        <v>12.684210526315789</v>
      </c>
      <c r="I46" s="182">
        <f>SUMIFS(DatosEdad!$D:$D,DatosEdad!$A:$A,INDICE!$C$13,DatosEdad!$E:$E,'1.TS PAIS EDAD Y SEXO'!$A46,DatosEdad!$B:$B,_xlfn.XLOOKUP('1.TS PAIS EDAD Y SEXO'!$I$5,TablasAux!$O$3:$O$5,TablasAux!$N$3:$N$5),DatosEdad!$C:$C,_xlfn.XLOOKUP('1.TS PAIS EDAD Y SEXO'!$G$4,TablasAux!$L$17:$L$19,TablasAux!$K$17:$K$19))</f>
        <v>3</v>
      </c>
      <c r="J46" s="177">
        <f>SUMIFS(DatosEdad!$D:$D,DatosEdad!$A:$A,INDICE!$C$13,DatosEdad!$E:$E,'1.TS PAIS EDAD Y SEXO'!$A46,DatosEdad!$C:$C,_xlfn.XLOOKUP('1.TS PAIS EDAD Y SEXO'!$G$4,TablasAux!$L$17:$L$19,TablasAux!$K$17:$K$19))</f>
        <v>32.94736842105263</v>
      </c>
      <c r="K46" s="116">
        <f>SUMIFS(DatosEdad!$D:$D,DatosEdad!$A:$A,INDICE!$C$13,DatosEdad!$E:$E,'1.TS PAIS EDAD Y SEXO'!$A46,DatosEdad!$C:$C,VLOOKUP('1.TS PAIS EDAD Y SEXO'!$K$4,Descripcion_Sexo,1),DatosEdad!$B:$B,VLOOKUP('1.TS PAIS EDAD Y SEXO'!K$5,TRAMO_EDAD_1,1))</f>
        <v>37.94736842105263</v>
      </c>
      <c r="L46" s="173">
        <f>SUMIFS(DatosEdad!$D:$D,DatosEdad!$A:$A,INDICE!$C$13,DatosEdad!$E:$E,'1.TS PAIS EDAD Y SEXO'!$A46,DatosEdad!$C:$C,VLOOKUP('1.TS PAIS EDAD Y SEXO'!$K$4,Descripcion_Sexo,1),DatosEdad!$B:$B,VLOOKUP('1.TS PAIS EDAD Y SEXO'!L$5,TRAMO_EDAD_1,1))</f>
        <v>37.578947368421055</v>
      </c>
      <c r="M46" s="182">
        <f>SUMIFS(DatosEdad!$D:$D,DatosEdad!$A:$A,INDICE!$C$13,DatosEdad!$E:$E,'1.TS PAIS EDAD Y SEXO'!$A46,DatosEdad!$B:$B,_xlfn.XLOOKUP('1.TS PAIS EDAD Y SEXO'!M$5,TablasAux!$O$3:$O$5,TablasAux!$N$3:$N$5),DatosEdad!$C:$C,_xlfn.XLOOKUP('1.TS PAIS EDAD Y SEXO'!$K$4,TablasAux!$L$17:$L$19,TablasAux!$K$17:$K$19))</f>
        <v>10</v>
      </c>
      <c r="N46" s="177">
        <f>SUMIFS(DatosEdad!$D:$D,DatosEdad!$A:$A,INDICE!$C$13,DatosEdad!$E:$E,'1.TS PAIS EDAD Y SEXO'!$A46,DatosEdad!$C:$C,_xlfn.XLOOKUP('1.TS PAIS EDAD Y SEXO'!$K$4,TablasAux!$L$17:$L$19,TablasAux!$K$17:$K$19))</f>
        <v>85.526315789473685</v>
      </c>
    </row>
    <row r="47" spans="1:14" ht="15.6" x14ac:dyDescent="0.3">
      <c r="A47" s="4">
        <v>12</v>
      </c>
      <c r="B47" s="147" t="s">
        <v>229</v>
      </c>
      <c r="C47" s="116">
        <f>SUMIFS(DatosEdad!$D:$D,DatosEdad!$A:$A,INDICE!$C$13,DatosEdad!$E:$E,'1.TS PAIS EDAD Y SEXO'!$A47,DatosEdad!$B:$B,VLOOKUP('1.TS PAIS EDAD Y SEXO'!C$5,TRAMO_EDAD_1,1))</f>
        <v>4872.7368421052633</v>
      </c>
      <c r="D47" s="173">
        <f>SUMIFS(DatosEdad!$D:$D,DatosEdad!$A:$A,INDICE!$C$13,DatosEdad!$E:$E,'1.TS PAIS EDAD Y SEXO'!$A47,DatosEdad!$B:$B,VLOOKUP('1.TS PAIS EDAD Y SEXO'!D$5,TRAMO_EDAD_1,1))</f>
        <v>9841.3684210526317</v>
      </c>
      <c r="E47" s="182">
        <f>SUMIFS(DatosEdad!$D:$D,DatosEdad!$A:$A,INDICE!$C$13,DatosEdad!$E:$E,'1.TS PAIS EDAD Y SEXO'!$A47,DatosEdad!$B:$B,_xlfn.XLOOKUP($E$5,TablasAux!$O$3:$O$5,TablasAux!$N$3:$N$5))</f>
        <v>2449.5789473684213</v>
      </c>
      <c r="F47" s="177">
        <f>SUMIFS(DatosEdad!$D:$D,DatosEdad!$A:$A,INDICE!$C$13,DatosEdad!$E:$E,'1.TS PAIS EDAD Y SEXO'!$A47)</f>
        <v>17163.684210526317</v>
      </c>
      <c r="G47" s="116">
        <f>SUMIFS(DatosEdad!$D:$D,DatosEdad!$A:$A,INDICE!$C$13,DatosEdad!$E:$E,'1.TS PAIS EDAD Y SEXO'!$A47,DatosEdad!$C:$C,VLOOKUP('1.TS PAIS EDAD Y SEXO'!$G$4,Descripcion_Sexo,1),DatosEdad!$B:$B,VLOOKUP('1.TS PAIS EDAD Y SEXO'!G$5,TRAMO_EDAD_1,1))</f>
        <v>1255.421052631579</v>
      </c>
      <c r="H47" s="173">
        <f>SUMIFS(DatosEdad!$D:$D,DatosEdad!$A:$A,INDICE!$C$13,DatosEdad!$E:$E,'1.TS PAIS EDAD Y SEXO'!$A47,DatosEdad!$C:$C,VLOOKUP('1.TS PAIS EDAD Y SEXO'!$G$4,Descripcion_Sexo,1),DatosEdad!$B:$B,VLOOKUP('1.TS PAIS EDAD Y SEXO'!H$5,TRAMO_EDAD_1,1))</f>
        <v>2021.1578947368421</v>
      </c>
      <c r="I47" s="182">
        <f>SUMIFS(DatosEdad!$D:$D,DatosEdad!$A:$A,INDICE!$C$13,DatosEdad!$E:$E,'1.TS PAIS EDAD Y SEXO'!$A47,DatosEdad!$B:$B,_xlfn.XLOOKUP('1.TS PAIS EDAD Y SEXO'!$I$5,TablasAux!$O$3:$O$5,TablasAux!$N$3:$N$5),DatosEdad!$C:$C,_xlfn.XLOOKUP('1.TS PAIS EDAD Y SEXO'!$G$4,TablasAux!$L$17:$L$19,TablasAux!$K$17:$K$19))</f>
        <v>252.5263157894737</v>
      </c>
      <c r="J47" s="177">
        <f>SUMIFS(DatosEdad!$D:$D,DatosEdad!$A:$A,INDICE!$C$13,DatosEdad!$E:$E,'1.TS PAIS EDAD Y SEXO'!$A47,DatosEdad!$C:$C,_xlfn.XLOOKUP('1.TS PAIS EDAD Y SEXO'!$G$4,TablasAux!$L$17:$L$19,TablasAux!$K$17:$K$19))</f>
        <v>3529.105263157895</v>
      </c>
      <c r="K47" s="116">
        <f>SUMIFS(DatosEdad!$D:$D,DatosEdad!$A:$A,INDICE!$C$13,DatosEdad!$E:$E,'1.TS PAIS EDAD Y SEXO'!$A47,DatosEdad!$C:$C,VLOOKUP('1.TS PAIS EDAD Y SEXO'!$K$4,Descripcion_Sexo,1),DatosEdad!$B:$B,VLOOKUP('1.TS PAIS EDAD Y SEXO'!K$5,TRAMO_EDAD_1,1))</f>
        <v>3617.3157894736842</v>
      </c>
      <c r="L47" s="173">
        <f>SUMIFS(DatosEdad!$D:$D,DatosEdad!$A:$A,INDICE!$C$13,DatosEdad!$E:$E,'1.TS PAIS EDAD Y SEXO'!$A47,DatosEdad!$C:$C,VLOOKUP('1.TS PAIS EDAD Y SEXO'!$K$4,Descripcion_Sexo,1),DatosEdad!$B:$B,VLOOKUP('1.TS PAIS EDAD Y SEXO'!L$5,TRAMO_EDAD_1,1))</f>
        <v>7820.2105263157891</v>
      </c>
      <c r="M47" s="182">
        <f>SUMIFS(DatosEdad!$D:$D,DatosEdad!$A:$A,INDICE!$C$13,DatosEdad!$E:$E,'1.TS PAIS EDAD Y SEXO'!$A47,DatosEdad!$B:$B,_xlfn.XLOOKUP('1.TS PAIS EDAD Y SEXO'!M$5,TablasAux!$O$3:$O$5,TablasAux!$N$3:$N$5),DatosEdad!$C:$C,_xlfn.XLOOKUP('1.TS PAIS EDAD Y SEXO'!$K$4,TablasAux!$L$17:$L$19,TablasAux!$K$17:$K$19))</f>
        <v>2197.0526315789475</v>
      </c>
      <c r="N47" s="177">
        <f>SUMIFS(DatosEdad!$D:$D,DatosEdad!$A:$A,INDICE!$C$13,DatosEdad!$E:$E,'1.TS PAIS EDAD Y SEXO'!$A47,DatosEdad!$C:$C,_xlfn.XLOOKUP('1.TS PAIS EDAD Y SEXO'!$K$4,TablasAux!$L$17:$L$19,TablasAux!$K$17:$K$19))</f>
        <v>13634.57894736842</v>
      </c>
    </row>
    <row r="48" spans="1:14" ht="15.6" x14ac:dyDescent="0.3">
      <c r="A48" s="4">
        <v>32</v>
      </c>
      <c r="B48" s="147" t="s">
        <v>183</v>
      </c>
      <c r="C48" s="116">
        <f>SUMIFS(DatosEdad!$D:$D,DatosEdad!$A:$A,INDICE!$C$13,DatosEdad!$E:$E,'1.TS PAIS EDAD Y SEXO'!$A48,DatosEdad!$B:$B,VLOOKUP('1.TS PAIS EDAD Y SEXO'!C$5,TRAMO_EDAD_1,1))</f>
        <v>21672.368421052633</v>
      </c>
      <c r="D48" s="173">
        <f>SUMIFS(DatosEdad!$D:$D,DatosEdad!$A:$A,INDICE!$C$13,DatosEdad!$E:$E,'1.TS PAIS EDAD Y SEXO'!$A48,DatosEdad!$B:$B,VLOOKUP('1.TS PAIS EDAD Y SEXO'!D$5,TRAMO_EDAD_1,1))</f>
        <v>32293.631578947374</v>
      </c>
      <c r="E48" s="182">
        <f>SUMIFS(DatosEdad!$D:$D,DatosEdad!$A:$A,INDICE!$C$13,DatosEdad!$E:$E,'1.TS PAIS EDAD Y SEXO'!$A48,DatosEdad!$B:$B,_xlfn.XLOOKUP($E$5,TablasAux!$O$3:$O$5,TablasAux!$N$3:$N$5))</f>
        <v>5245.3157894736842</v>
      </c>
      <c r="F48" s="177">
        <f>SUMIFS(DatosEdad!$D:$D,DatosEdad!$A:$A,INDICE!$C$13,DatosEdad!$E:$E,'1.TS PAIS EDAD Y SEXO'!$A48)</f>
        <v>59211.368421052626</v>
      </c>
      <c r="G48" s="116">
        <f>SUMIFS(DatosEdad!$D:$D,DatosEdad!$A:$A,INDICE!$C$13,DatosEdad!$E:$E,'1.TS PAIS EDAD Y SEXO'!$A48,DatosEdad!$C:$C,VLOOKUP('1.TS PAIS EDAD Y SEXO'!$G$4,Descripcion_Sexo,1),DatosEdad!$B:$B,VLOOKUP('1.TS PAIS EDAD Y SEXO'!G$5,TRAMO_EDAD_1,1))</f>
        <v>11157.684210526315</v>
      </c>
      <c r="H48" s="173">
        <f>SUMIFS(DatosEdad!$D:$D,DatosEdad!$A:$A,INDICE!$C$13,DatosEdad!$E:$E,'1.TS PAIS EDAD Y SEXO'!$A48,DatosEdad!$C:$C,VLOOKUP('1.TS PAIS EDAD Y SEXO'!$G$4,Descripcion_Sexo,1),DatosEdad!$B:$B,VLOOKUP('1.TS PAIS EDAD Y SEXO'!H$5,TRAMO_EDAD_1,1))</f>
        <v>14425.052631578948</v>
      </c>
      <c r="I48" s="182">
        <f>SUMIFS(DatosEdad!$D:$D,DatosEdad!$A:$A,INDICE!$C$13,DatosEdad!$E:$E,'1.TS PAIS EDAD Y SEXO'!$A48,DatosEdad!$B:$B,_xlfn.XLOOKUP('1.TS PAIS EDAD Y SEXO'!$I$5,TablasAux!$O$3:$O$5,TablasAux!$N$3:$N$5),DatosEdad!$C:$C,_xlfn.XLOOKUP('1.TS PAIS EDAD Y SEXO'!$G$4,TablasAux!$L$17:$L$19,TablasAux!$K$17:$K$19))</f>
        <v>2141.6842105263158</v>
      </c>
      <c r="J48" s="177">
        <f>SUMIFS(DatosEdad!$D:$D,DatosEdad!$A:$A,INDICE!$C$13,DatosEdad!$E:$E,'1.TS PAIS EDAD Y SEXO'!$A48,DatosEdad!$C:$C,_xlfn.XLOOKUP('1.TS PAIS EDAD Y SEXO'!$G$4,TablasAux!$L$17:$L$19,TablasAux!$K$17:$K$19))</f>
        <v>27724.42105263158</v>
      </c>
      <c r="K48" s="116">
        <f>SUMIFS(DatosEdad!$D:$D,DatosEdad!$A:$A,INDICE!$C$13,DatosEdad!$E:$E,'1.TS PAIS EDAD Y SEXO'!$A48,DatosEdad!$C:$C,VLOOKUP('1.TS PAIS EDAD Y SEXO'!$K$4,Descripcion_Sexo,1),DatosEdad!$B:$B,VLOOKUP('1.TS PAIS EDAD Y SEXO'!K$5,TRAMO_EDAD_1,1))</f>
        <v>10513.684210526317</v>
      </c>
      <c r="L48" s="173">
        <f>SUMIFS(DatosEdad!$D:$D,DatosEdad!$A:$A,INDICE!$C$13,DatosEdad!$E:$E,'1.TS PAIS EDAD Y SEXO'!$A48,DatosEdad!$C:$C,VLOOKUP('1.TS PAIS EDAD Y SEXO'!$K$4,Descripcion_Sexo,1),DatosEdad!$B:$B,VLOOKUP('1.TS PAIS EDAD Y SEXO'!L$5,TRAMO_EDAD_1,1))</f>
        <v>17868.578947368424</v>
      </c>
      <c r="M48" s="182">
        <f>SUMIFS(DatosEdad!$D:$D,DatosEdad!$A:$A,INDICE!$C$13,DatosEdad!$E:$E,'1.TS PAIS EDAD Y SEXO'!$A48,DatosEdad!$B:$B,_xlfn.XLOOKUP('1.TS PAIS EDAD Y SEXO'!M$5,TablasAux!$O$3:$O$5,TablasAux!$N$3:$N$5),DatosEdad!$C:$C,_xlfn.XLOOKUP('1.TS PAIS EDAD Y SEXO'!$K$4,TablasAux!$L$17:$L$19,TablasAux!$K$17:$K$19))</f>
        <v>3103.6315789473683</v>
      </c>
      <c r="N48" s="177">
        <f>SUMIFS(DatosEdad!$D:$D,DatosEdad!$A:$A,INDICE!$C$13,DatosEdad!$E:$E,'1.TS PAIS EDAD Y SEXO'!$A48,DatosEdad!$C:$C,_xlfn.XLOOKUP('1.TS PAIS EDAD Y SEXO'!$K$4,TablasAux!$L$17:$L$19,TablasAux!$K$17:$K$19))</f>
        <v>31485.947368421057</v>
      </c>
    </row>
    <row r="49" spans="1:14" ht="15.6" x14ac:dyDescent="0.3">
      <c r="A49" s="4">
        <v>51</v>
      </c>
      <c r="B49" s="147" t="s">
        <v>237</v>
      </c>
      <c r="C49" s="116">
        <f>SUMIFS(DatosEdad!$D:$D,DatosEdad!$A:$A,INDICE!$C$13,DatosEdad!$E:$E,'1.TS PAIS EDAD Y SEXO'!$A49,DatosEdad!$B:$B,VLOOKUP('1.TS PAIS EDAD Y SEXO'!C$5,TRAMO_EDAD_1,1))</f>
        <v>1263</v>
      </c>
      <c r="D49" s="173">
        <f>SUMIFS(DatosEdad!$D:$D,DatosEdad!$A:$A,INDICE!$C$13,DatosEdad!$E:$E,'1.TS PAIS EDAD Y SEXO'!$A49,DatosEdad!$B:$B,VLOOKUP('1.TS PAIS EDAD Y SEXO'!D$5,TRAMO_EDAD_1,1))</f>
        <v>2587.9473684210525</v>
      </c>
      <c r="E49" s="182">
        <f>SUMIFS(DatosEdad!$D:$D,DatosEdad!$A:$A,INDICE!$C$13,DatosEdad!$E:$E,'1.TS PAIS EDAD Y SEXO'!$A49,DatosEdad!$B:$B,_xlfn.XLOOKUP($E$5,TablasAux!$O$3:$O$5,TablasAux!$N$3:$N$5))</f>
        <v>649.84210526315792</v>
      </c>
      <c r="F49" s="177">
        <f>SUMIFS(DatosEdad!$D:$D,DatosEdad!$A:$A,INDICE!$C$13,DatosEdad!$E:$E,'1.TS PAIS EDAD Y SEXO'!$A49)</f>
        <v>4500.7894736842109</v>
      </c>
      <c r="G49" s="116">
        <f>SUMIFS(DatosEdad!$D:$D,DatosEdad!$A:$A,INDICE!$C$13,DatosEdad!$E:$E,'1.TS PAIS EDAD Y SEXO'!$A49,DatosEdad!$C:$C,VLOOKUP('1.TS PAIS EDAD Y SEXO'!$G$4,Descripcion_Sexo,1),DatosEdad!$B:$B,VLOOKUP('1.TS PAIS EDAD Y SEXO'!G$5,TRAMO_EDAD_1,1))</f>
        <v>564.89473684210532</v>
      </c>
      <c r="H49" s="173">
        <f>SUMIFS(DatosEdad!$D:$D,DatosEdad!$A:$A,INDICE!$C$13,DatosEdad!$E:$E,'1.TS PAIS EDAD Y SEXO'!$A49,DatosEdad!$C:$C,VLOOKUP('1.TS PAIS EDAD Y SEXO'!$G$4,Descripcion_Sexo,1),DatosEdad!$B:$B,VLOOKUP('1.TS PAIS EDAD Y SEXO'!H$5,TRAMO_EDAD_1,1))</f>
        <v>1243.8947368421052</v>
      </c>
      <c r="I49" s="182">
        <f>SUMIFS(DatosEdad!$D:$D,DatosEdad!$A:$A,INDICE!$C$13,DatosEdad!$E:$E,'1.TS PAIS EDAD Y SEXO'!$A49,DatosEdad!$B:$B,_xlfn.XLOOKUP('1.TS PAIS EDAD Y SEXO'!$I$5,TablasAux!$O$3:$O$5,TablasAux!$N$3:$N$5),DatosEdad!$C:$C,_xlfn.XLOOKUP('1.TS PAIS EDAD Y SEXO'!$G$4,TablasAux!$L$17:$L$19,TablasAux!$K$17:$K$19))</f>
        <v>343.78947368421052</v>
      </c>
      <c r="J49" s="177">
        <f>SUMIFS(DatosEdad!$D:$D,DatosEdad!$A:$A,INDICE!$C$13,DatosEdad!$E:$E,'1.TS PAIS EDAD Y SEXO'!$A49,DatosEdad!$C:$C,_xlfn.XLOOKUP('1.TS PAIS EDAD Y SEXO'!$G$4,TablasAux!$L$17:$L$19,TablasAux!$K$17:$K$19))</f>
        <v>2152.5789473684213</v>
      </c>
      <c r="K49" s="116">
        <f>SUMIFS(DatosEdad!$D:$D,DatosEdad!$A:$A,INDICE!$C$13,DatosEdad!$E:$E,'1.TS PAIS EDAD Y SEXO'!$A49,DatosEdad!$C:$C,VLOOKUP('1.TS PAIS EDAD Y SEXO'!$K$4,Descripcion_Sexo,1),DatosEdad!$B:$B,VLOOKUP('1.TS PAIS EDAD Y SEXO'!K$5,TRAMO_EDAD_1,1))</f>
        <v>698.10526315789468</v>
      </c>
      <c r="L49" s="173">
        <f>SUMIFS(DatosEdad!$D:$D,DatosEdad!$A:$A,INDICE!$C$13,DatosEdad!$E:$E,'1.TS PAIS EDAD Y SEXO'!$A49,DatosEdad!$C:$C,VLOOKUP('1.TS PAIS EDAD Y SEXO'!$K$4,Descripcion_Sexo,1),DatosEdad!$B:$B,VLOOKUP('1.TS PAIS EDAD Y SEXO'!L$5,TRAMO_EDAD_1,1))</f>
        <v>1344.0526315789473</v>
      </c>
      <c r="M49" s="182">
        <f>SUMIFS(DatosEdad!$D:$D,DatosEdad!$A:$A,INDICE!$C$13,DatosEdad!$E:$E,'1.TS PAIS EDAD Y SEXO'!$A49,DatosEdad!$B:$B,_xlfn.XLOOKUP('1.TS PAIS EDAD Y SEXO'!M$5,TablasAux!$O$3:$O$5,TablasAux!$N$3:$N$5),DatosEdad!$C:$C,_xlfn.XLOOKUP('1.TS PAIS EDAD Y SEXO'!$K$4,TablasAux!$L$17:$L$19,TablasAux!$K$17:$K$19))</f>
        <v>306.05263157894734</v>
      </c>
      <c r="N49" s="177">
        <f>SUMIFS(DatosEdad!$D:$D,DatosEdad!$A:$A,INDICE!$C$13,DatosEdad!$E:$E,'1.TS PAIS EDAD Y SEXO'!$A49,DatosEdad!$C:$C,_xlfn.XLOOKUP('1.TS PAIS EDAD Y SEXO'!$K$4,TablasAux!$L$17:$L$19,TablasAux!$K$17:$K$19))</f>
        <v>2348.2105263157891</v>
      </c>
    </row>
    <row r="50" spans="1:14" ht="15.6" x14ac:dyDescent="0.3">
      <c r="A50" s="4">
        <v>533</v>
      </c>
      <c r="B50" s="147" t="s">
        <v>423</v>
      </c>
      <c r="C50" s="116">
        <f>SUMIFS(DatosEdad!$D:$D,DatosEdad!$A:$A,INDICE!$C$13,DatosEdad!$E:$E,'1.TS PAIS EDAD Y SEXO'!$A50,DatosEdad!$B:$B,VLOOKUP('1.TS PAIS EDAD Y SEXO'!C$5,TRAMO_EDAD_1,1))</f>
        <v>0</v>
      </c>
      <c r="D50" s="173">
        <f>SUMIFS(DatosEdad!$D:$D,DatosEdad!$A:$A,INDICE!$C$13,DatosEdad!$E:$E,'1.TS PAIS EDAD Y SEXO'!$A50,DatosEdad!$B:$B,VLOOKUP('1.TS PAIS EDAD Y SEXO'!D$5,TRAMO_EDAD_1,1))</f>
        <v>1</v>
      </c>
      <c r="E50" s="182">
        <f>SUMIFS(DatosEdad!$D:$D,DatosEdad!$A:$A,INDICE!$C$13,DatosEdad!$E:$E,'1.TS PAIS EDAD Y SEXO'!$A50,DatosEdad!$B:$B,_xlfn.XLOOKUP($E$5,TablasAux!$O$3:$O$5,TablasAux!$N$3:$N$5))</f>
        <v>0</v>
      </c>
      <c r="F50" s="177">
        <f>SUMIFS(DatosEdad!$D:$D,DatosEdad!$A:$A,INDICE!$C$13,DatosEdad!$E:$E,'1.TS PAIS EDAD Y SEXO'!$A50)</f>
        <v>1</v>
      </c>
      <c r="G50" s="116">
        <f>SUMIFS(DatosEdad!$D:$D,DatosEdad!$A:$A,INDICE!$C$13,DatosEdad!$E:$E,'1.TS PAIS EDAD Y SEXO'!$A50,DatosEdad!$C:$C,VLOOKUP('1.TS PAIS EDAD Y SEXO'!$G$4,Descripcion_Sexo,1),DatosEdad!$B:$B,VLOOKUP('1.TS PAIS EDAD Y SEXO'!G$5,TRAMO_EDAD_1,1))</f>
        <v>0</v>
      </c>
      <c r="H50" s="173">
        <f>SUMIFS(DatosEdad!$D:$D,DatosEdad!$A:$A,INDICE!$C$13,DatosEdad!$E:$E,'1.TS PAIS EDAD Y SEXO'!$A50,DatosEdad!$C:$C,VLOOKUP('1.TS PAIS EDAD Y SEXO'!$G$4,Descripcion_Sexo,1),DatosEdad!$B:$B,VLOOKUP('1.TS PAIS EDAD Y SEXO'!H$5,TRAMO_EDAD_1,1))</f>
        <v>0</v>
      </c>
      <c r="I50" s="182">
        <f>SUMIFS(DatosEdad!$D:$D,DatosEdad!$A:$A,INDICE!$C$13,DatosEdad!$E:$E,'1.TS PAIS EDAD Y SEXO'!$A50,DatosEdad!$B:$B,_xlfn.XLOOKUP('1.TS PAIS EDAD Y SEXO'!$I$5,TablasAux!$O$3:$O$5,TablasAux!$N$3:$N$5),DatosEdad!$C:$C,_xlfn.XLOOKUP('1.TS PAIS EDAD Y SEXO'!$G$4,TablasAux!$L$17:$L$19,TablasAux!$K$17:$K$19))</f>
        <v>0</v>
      </c>
      <c r="J50" s="177">
        <f>SUMIFS(DatosEdad!$D:$D,DatosEdad!$A:$A,INDICE!$C$13,DatosEdad!$E:$E,'1.TS PAIS EDAD Y SEXO'!$A50,DatosEdad!$C:$C,_xlfn.XLOOKUP('1.TS PAIS EDAD Y SEXO'!$G$4,TablasAux!$L$17:$L$19,TablasAux!$K$17:$K$19))</f>
        <v>0</v>
      </c>
      <c r="K50" s="116">
        <f>SUMIFS(DatosEdad!$D:$D,DatosEdad!$A:$A,INDICE!$C$13,DatosEdad!$E:$E,'1.TS PAIS EDAD Y SEXO'!$A50,DatosEdad!$C:$C,VLOOKUP('1.TS PAIS EDAD Y SEXO'!$K$4,Descripcion_Sexo,1),DatosEdad!$B:$B,VLOOKUP('1.TS PAIS EDAD Y SEXO'!K$5,TRAMO_EDAD_1,1))</f>
        <v>0</v>
      </c>
      <c r="L50" s="173">
        <f>SUMIFS(DatosEdad!$D:$D,DatosEdad!$A:$A,INDICE!$C$13,DatosEdad!$E:$E,'1.TS PAIS EDAD Y SEXO'!$A50,DatosEdad!$C:$C,VLOOKUP('1.TS PAIS EDAD Y SEXO'!$K$4,Descripcion_Sexo,1),DatosEdad!$B:$B,VLOOKUP('1.TS PAIS EDAD Y SEXO'!L$5,TRAMO_EDAD_1,1))</f>
        <v>1</v>
      </c>
      <c r="M50" s="182">
        <f>SUMIFS(DatosEdad!$D:$D,DatosEdad!$A:$A,INDICE!$C$13,DatosEdad!$E:$E,'1.TS PAIS EDAD Y SEXO'!$A50,DatosEdad!$B:$B,_xlfn.XLOOKUP('1.TS PAIS EDAD Y SEXO'!M$5,TablasAux!$O$3:$O$5,TablasAux!$N$3:$N$5),DatosEdad!$C:$C,_xlfn.XLOOKUP('1.TS PAIS EDAD Y SEXO'!$K$4,TablasAux!$L$17:$L$19,TablasAux!$K$17:$K$19))</f>
        <v>0</v>
      </c>
      <c r="N50" s="177">
        <f>SUMIFS(DatosEdad!$D:$D,DatosEdad!$A:$A,INDICE!$C$13,DatosEdad!$E:$E,'1.TS PAIS EDAD Y SEXO'!$A50,DatosEdad!$C:$C,_xlfn.XLOOKUP('1.TS PAIS EDAD Y SEXO'!$K$4,TablasAux!$L$17:$L$19,TablasAux!$K$17:$K$19))</f>
        <v>1</v>
      </c>
    </row>
    <row r="51" spans="1:14" ht="15.6" x14ac:dyDescent="0.3">
      <c r="A51" s="4">
        <v>36</v>
      </c>
      <c r="B51" s="147" t="s">
        <v>233</v>
      </c>
      <c r="C51" s="116">
        <f>SUMIFS(DatosEdad!$D:$D,DatosEdad!$A:$A,INDICE!$C$13,DatosEdad!$E:$E,'1.TS PAIS EDAD Y SEXO'!$A51,DatosEdad!$B:$B,VLOOKUP('1.TS PAIS EDAD Y SEXO'!C$5,TRAMO_EDAD_1,1))</f>
        <v>227.94736842105266</v>
      </c>
      <c r="D51" s="173">
        <f>SUMIFS(DatosEdad!$D:$D,DatosEdad!$A:$A,INDICE!$C$13,DatosEdad!$E:$E,'1.TS PAIS EDAD Y SEXO'!$A51,DatosEdad!$B:$B,VLOOKUP('1.TS PAIS EDAD Y SEXO'!D$5,TRAMO_EDAD_1,1))</f>
        <v>615.73684210526312</v>
      </c>
      <c r="E51" s="182">
        <f>SUMIFS(DatosEdad!$D:$D,DatosEdad!$A:$A,INDICE!$C$13,DatosEdad!$E:$E,'1.TS PAIS EDAD Y SEXO'!$A51,DatosEdad!$B:$B,_xlfn.XLOOKUP($E$5,TablasAux!$O$3:$O$5,TablasAux!$N$3:$N$5))</f>
        <v>143.21052631578948</v>
      </c>
      <c r="F51" s="177">
        <f>SUMIFS(DatosEdad!$D:$D,DatosEdad!$A:$A,INDICE!$C$13,DatosEdad!$E:$E,'1.TS PAIS EDAD Y SEXO'!$A51)</f>
        <v>986.8947368421052</v>
      </c>
      <c r="G51" s="116">
        <f>SUMIFS(DatosEdad!$D:$D,DatosEdad!$A:$A,INDICE!$C$13,DatosEdad!$E:$E,'1.TS PAIS EDAD Y SEXO'!$A51,DatosEdad!$C:$C,VLOOKUP('1.TS PAIS EDAD Y SEXO'!$G$4,Descripcion_Sexo,1),DatosEdad!$B:$B,VLOOKUP('1.TS PAIS EDAD Y SEXO'!G$5,TRAMO_EDAD_1,1))</f>
        <v>105.73684210526316</v>
      </c>
      <c r="H51" s="173">
        <f>SUMIFS(DatosEdad!$D:$D,DatosEdad!$A:$A,INDICE!$C$13,DatosEdad!$E:$E,'1.TS PAIS EDAD Y SEXO'!$A51,DatosEdad!$C:$C,VLOOKUP('1.TS PAIS EDAD Y SEXO'!$G$4,Descripcion_Sexo,1),DatosEdad!$B:$B,VLOOKUP('1.TS PAIS EDAD Y SEXO'!H$5,TRAMO_EDAD_1,1))</f>
        <v>249.78947368421052</v>
      </c>
      <c r="I51" s="182">
        <f>SUMIFS(DatosEdad!$D:$D,DatosEdad!$A:$A,INDICE!$C$13,DatosEdad!$E:$E,'1.TS PAIS EDAD Y SEXO'!$A51,DatosEdad!$B:$B,_xlfn.XLOOKUP('1.TS PAIS EDAD Y SEXO'!$I$5,TablasAux!$O$3:$O$5,TablasAux!$N$3:$N$5),DatosEdad!$C:$C,_xlfn.XLOOKUP('1.TS PAIS EDAD Y SEXO'!$G$4,TablasAux!$L$17:$L$19,TablasAux!$K$17:$K$19))</f>
        <v>39.631578947368418</v>
      </c>
      <c r="J51" s="177">
        <f>SUMIFS(DatosEdad!$D:$D,DatosEdad!$A:$A,INDICE!$C$13,DatosEdad!$E:$E,'1.TS PAIS EDAD Y SEXO'!$A51,DatosEdad!$C:$C,_xlfn.XLOOKUP('1.TS PAIS EDAD Y SEXO'!$G$4,TablasAux!$L$17:$L$19,TablasAux!$K$17:$K$19))</f>
        <v>395.15789473684214</v>
      </c>
      <c r="K51" s="116">
        <f>SUMIFS(DatosEdad!$D:$D,DatosEdad!$A:$A,INDICE!$C$13,DatosEdad!$E:$E,'1.TS PAIS EDAD Y SEXO'!$A51,DatosEdad!$C:$C,VLOOKUP('1.TS PAIS EDAD Y SEXO'!$K$4,Descripcion_Sexo,1),DatosEdad!$B:$B,VLOOKUP('1.TS PAIS EDAD Y SEXO'!K$5,TRAMO_EDAD_1,1))</f>
        <v>122.21052631578948</v>
      </c>
      <c r="L51" s="173">
        <f>SUMIFS(DatosEdad!$D:$D,DatosEdad!$A:$A,INDICE!$C$13,DatosEdad!$E:$E,'1.TS PAIS EDAD Y SEXO'!$A51,DatosEdad!$C:$C,VLOOKUP('1.TS PAIS EDAD Y SEXO'!$K$4,Descripcion_Sexo,1),DatosEdad!$B:$B,VLOOKUP('1.TS PAIS EDAD Y SEXO'!L$5,TRAMO_EDAD_1,1))</f>
        <v>365.94736842105266</v>
      </c>
      <c r="M51" s="182">
        <f>SUMIFS(DatosEdad!$D:$D,DatosEdad!$A:$A,INDICE!$C$13,DatosEdad!$E:$E,'1.TS PAIS EDAD Y SEXO'!$A51,DatosEdad!$B:$B,_xlfn.XLOOKUP('1.TS PAIS EDAD Y SEXO'!M$5,TablasAux!$O$3:$O$5,TablasAux!$N$3:$N$5),DatosEdad!$C:$C,_xlfn.XLOOKUP('1.TS PAIS EDAD Y SEXO'!$K$4,TablasAux!$L$17:$L$19,TablasAux!$K$17:$K$19))</f>
        <v>103.57894736842105</v>
      </c>
      <c r="N51" s="177">
        <f>SUMIFS(DatosEdad!$D:$D,DatosEdad!$A:$A,INDICE!$C$13,DatosEdad!$E:$E,'1.TS PAIS EDAD Y SEXO'!$A51,DatosEdad!$C:$C,_xlfn.XLOOKUP('1.TS PAIS EDAD Y SEXO'!$K$4,TablasAux!$L$17:$L$19,TablasAux!$K$17:$K$19))</f>
        <v>591.73684210526312</v>
      </c>
    </row>
    <row r="52" spans="1:14" ht="15.6" x14ac:dyDescent="0.3">
      <c r="A52" s="4">
        <v>31</v>
      </c>
      <c r="B52" s="147" t="s">
        <v>232</v>
      </c>
      <c r="C52" s="116">
        <f>SUMIFS(DatosEdad!$D:$D,DatosEdad!$A:$A,INDICE!$C$13,DatosEdad!$E:$E,'1.TS PAIS EDAD Y SEXO'!$A52,DatosEdad!$B:$B,VLOOKUP('1.TS PAIS EDAD Y SEXO'!C$5,TRAMO_EDAD_1,1))</f>
        <v>139.4736842105263</v>
      </c>
      <c r="D52" s="173">
        <f>SUMIFS(DatosEdad!$D:$D,DatosEdad!$A:$A,INDICE!$C$13,DatosEdad!$E:$E,'1.TS PAIS EDAD Y SEXO'!$A52,DatosEdad!$B:$B,VLOOKUP('1.TS PAIS EDAD Y SEXO'!D$5,TRAMO_EDAD_1,1))</f>
        <v>132.21052631578948</v>
      </c>
      <c r="E52" s="182">
        <f>SUMIFS(DatosEdad!$D:$D,DatosEdad!$A:$A,INDICE!$C$13,DatosEdad!$E:$E,'1.TS PAIS EDAD Y SEXO'!$A52,DatosEdad!$B:$B,_xlfn.XLOOKUP($E$5,TablasAux!$O$3:$O$5,TablasAux!$N$3:$N$5))</f>
        <v>31.631578947368421</v>
      </c>
      <c r="F52" s="177">
        <f>SUMIFS(DatosEdad!$D:$D,DatosEdad!$A:$A,INDICE!$C$13,DatosEdad!$E:$E,'1.TS PAIS EDAD Y SEXO'!$A52)</f>
        <v>303.31578947368422</v>
      </c>
      <c r="G52" s="116">
        <f>SUMIFS(DatosEdad!$D:$D,DatosEdad!$A:$A,INDICE!$C$13,DatosEdad!$E:$E,'1.TS PAIS EDAD Y SEXO'!$A52,DatosEdad!$C:$C,VLOOKUP('1.TS PAIS EDAD Y SEXO'!$G$4,Descripcion_Sexo,1),DatosEdad!$B:$B,VLOOKUP('1.TS PAIS EDAD Y SEXO'!G$5,TRAMO_EDAD_1,1))</f>
        <v>54.89473684210526</v>
      </c>
      <c r="H52" s="173">
        <f>SUMIFS(DatosEdad!$D:$D,DatosEdad!$A:$A,INDICE!$C$13,DatosEdad!$E:$E,'1.TS PAIS EDAD Y SEXO'!$A52,DatosEdad!$C:$C,VLOOKUP('1.TS PAIS EDAD Y SEXO'!$G$4,Descripcion_Sexo,1),DatosEdad!$B:$B,VLOOKUP('1.TS PAIS EDAD Y SEXO'!H$5,TRAMO_EDAD_1,1))</f>
        <v>58.315789473684212</v>
      </c>
      <c r="I52" s="182">
        <f>SUMIFS(DatosEdad!$D:$D,DatosEdad!$A:$A,INDICE!$C$13,DatosEdad!$E:$E,'1.TS PAIS EDAD Y SEXO'!$A52,DatosEdad!$B:$B,_xlfn.XLOOKUP('1.TS PAIS EDAD Y SEXO'!$I$5,TablasAux!$O$3:$O$5,TablasAux!$N$3:$N$5),DatosEdad!$C:$C,_xlfn.XLOOKUP('1.TS PAIS EDAD Y SEXO'!$G$4,TablasAux!$L$17:$L$19,TablasAux!$K$17:$K$19))</f>
        <v>17</v>
      </c>
      <c r="J52" s="177">
        <f>SUMIFS(DatosEdad!$D:$D,DatosEdad!$A:$A,INDICE!$C$13,DatosEdad!$E:$E,'1.TS PAIS EDAD Y SEXO'!$A52,DatosEdad!$C:$C,_xlfn.XLOOKUP('1.TS PAIS EDAD Y SEXO'!$G$4,TablasAux!$L$17:$L$19,TablasAux!$K$17:$K$19))</f>
        <v>130.21052631578948</v>
      </c>
      <c r="K52" s="116">
        <f>SUMIFS(DatosEdad!$D:$D,DatosEdad!$A:$A,INDICE!$C$13,DatosEdad!$E:$E,'1.TS PAIS EDAD Y SEXO'!$A52,DatosEdad!$C:$C,VLOOKUP('1.TS PAIS EDAD Y SEXO'!$K$4,Descripcion_Sexo,1),DatosEdad!$B:$B,VLOOKUP('1.TS PAIS EDAD Y SEXO'!K$5,TRAMO_EDAD_1,1))</f>
        <v>84.578947368421055</v>
      </c>
      <c r="L52" s="173">
        <f>SUMIFS(DatosEdad!$D:$D,DatosEdad!$A:$A,INDICE!$C$13,DatosEdad!$E:$E,'1.TS PAIS EDAD Y SEXO'!$A52,DatosEdad!$C:$C,VLOOKUP('1.TS PAIS EDAD Y SEXO'!$K$4,Descripcion_Sexo,1),DatosEdad!$B:$B,VLOOKUP('1.TS PAIS EDAD Y SEXO'!L$5,TRAMO_EDAD_1,1))</f>
        <v>73.89473684210526</v>
      </c>
      <c r="M52" s="182">
        <f>SUMIFS(DatosEdad!$D:$D,DatosEdad!$A:$A,INDICE!$C$13,DatosEdad!$E:$E,'1.TS PAIS EDAD Y SEXO'!$A52,DatosEdad!$B:$B,_xlfn.XLOOKUP('1.TS PAIS EDAD Y SEXO'!M$5,TablasAux!$O$3:$O$5,TablasAux!$N$3:$N$5),DatosEdad!$C:$C,_xlfn.XLOOKUP('1.TS PAIS EDAD Y SEXO'!$K$4,TablasAux!$L$17:$L$19,TablasAux!$K$17:$K$19))</f>
        <v>14.631578947368421</v>
      </c>
      <c r="N52" s="177">
        <f>SUMIFS(DatosEdad!$D:$D,DatosEdad!$A:$A,INDICE!$C$13,DatosEdad!$E:$E,'1.TS PAIS EDAD Y SEXO'!$A52,DatosEdad!$C:$C,_xlfn.XLOOKUP('1.TS PAIS EDAD Y SEXO'!$K$4,TablasAux!$L$17:$L$19,TablasAux!$K$17:$K$19))</f>
        <v>173.10526315789474</v>
      </c>
    </row>
    <row r="53" spans="1:14" ht="15.6" x14ac:dyDescent="0.3">
      <c r="A53" s="4">
        <v>44</v>
      </c>
      <c r="B53" s="147" t="s">
        <v>234</v>
      </c>
      <c r="C53" s="116">
        <f>SUMIFS(DatosEdad!$D:$D,DatosEdad!$A:$A,INDICE!$C$13,DatosEdad!$E:$E,'1.TS PAIS EDAD Y SEXO'!$A53,DatosEdad!$B:$B,VLOOKUP('1.TS PAIS EDAD Y SEXO'!C$5,TRAMO_EDAD_1,1))</f>
        <v>2</v>
      </c>
      <c r="D53" s="173">
        <f>SUMIFS(DatosEdad!$D:$D,DatosEdad!$A:$A,INDICE!$C$13,DatosEdad!$E:$E,'1.TS PAIS EDAD Y SEXO'!$A53,DatosEdad!$B:$B,VLOOKUP('1.TS PAIS EDAD Y SEXO'!D$5,TRAMO_EDAD_1,1))</f>
        <v>1.0526315789473684</v>
      </c>
      <c r="E53" s="182">
        <f>SUMIFS(DatosEdad!$D:$D,DatosEdad!$A:$A,INDICE!$C$13,DatosEdad!$E:$E,'1.TS PAIS EDAD Y SEXO'!$A53,DatosEdad!$B:$B,_xlfn.XLOOKUP($E$5,TablasAux!$O$3:$O$5,TablasAux!$N$3:$N$5))</f>
        <v>1</v>
      </c>
      <c r="F53" s="177">
        <f>SUMIFS(DatosEdad!$D:$D,DatosEdad!$A:$A,INDICE!$C$13,DatosEdad!$E:$E,'1.TS PAIS EDAD Y SEXO'!$A53)</f>
        <v>4.0526315789473681</v>
      </c>
      <c r="G53" s="116">
        <f>SUMIFS(DatosEdad!$D:$D,DatosEdad!$A:$A,INDICE!$C$13,DatosEdad!$E:$E,'1.TS PAIS EDAD Y SEXO'!$A53,DatosEdad!$C:$C,VLOOKUP('1.TS PAIS EDAD Y SEXO'!$G$4,Descripcion_Sexo,1),DatosEdad!$B:$B,VLOOKUP('1.TS PAIS EDAD Y SEXO'!G$5,TRAMO_EDAD_1,1))</f>
        <v>2</v>
      </c>
      <c r="H53" s="173">
        <f>SUMIFS(DatosEdad!$D:$D,DatosEdad!$A:$A,INDICE!$C$13,DatosEdad!$E:$E,'1.TS PAIS EDAD Y SEXO'!$A53,DatosEdad!$C:$C,VLOOKUP('1.TS PAIS EDAD Y SEXO'!$G$4,Descripcion_Sexo,1),DatosEdad!$B:$B,VLOOKUP('1.TS PAIS EDAD Y SEXO'!H$5,TRAMO_EDAD_1,1))</f>
        <v>1</v>
      </c>
      <c r="I53" s="182">
        <f>SUMIFS(DatosEdad!$D:$D,DatosEdad!$A:$A,INDICE!$C$13,DatosEdad!$E:$E,'1.TS PAIS EDAD Y SEXO'!$A53,DatosEdad!$B:$B,_xlfn.XLOOKUP('1.TS PAIS EDAD Y SEXO'!$I$5,TablasAux!$O$3:$O$5,TablasAux!$N$3:$N$5),DatosEdad!$C:$C,_xlfn.XLOOKUP('1.TS PAIS EDAD Y SEXO'!$G$4,TablasAux!$L$17:$L$19,TablasAux!$K$17:$K$19))</f>
        <v>1</v>
      </c>
      <c r="J53" s="177">
        <f>SUMIFS(DatosEdad!$D:$D,DatosEdad!$A:$A,INDICE!$C$13,DatosEdad!$E:$E,'1.TS PAIS EDAD Y SEXO'!$A53,DatosEdad!$C:$C,_xlfn.XLOOKUP('1.TS PAIS EDAD Y SEXO'!$G$4,TablasAux!$L$17:$L$19,TablasAux!$K$17:$K$19))</f>
        <v>4</v>
      </c>
      <c r="K53" s="116">
        <f>SUMIFS(DatosEdad!$D:$D,DatosEdad!$A:$A,INDICE!$C$13,DatosEdad!$E:$E,'1.TS PAIS EDAD Y SEXO'!$A53,DatosEdad!$C:$C,VLOOKUP('1.TS PAIS EDAD Y SEXO'!$K$4,Descripcion_Sexo,1),DatosEdad!$B:$B,VLOOKUP('1.TS PAIS EDAD Y SEXO'!K$5,TRAMO_EDAD_1,1))</f>
        <v>0</v>
      </c>
      <c r="L53" s="173">
        <f>SUMIFS(DatosEdad!$D:$D,DatosEdad!$A:$A,INDICE!$C$13,DatosEdad!$E:$E,'1.TS PAIS EDAD Y SEXO'!$A53,DatosEdad!$C:$C,VLOOKUP('1.TS PAIS EDAD Y SEXO'!$K$4,Descripcion_Sexo,1),DatosEdad!$B:$B,VLOOKUP('1.TS PAIS EDAD Y SEXO'!L$5,TRAMO_EDAD_1,1))</f>
        <v>5.2631578947368418E-2</v>
      </c>
      <c r="M53" s="182">
        <f>SUMIFS(DatosEdad!$D:$D,DatosEdad!$A:$A,INDICE!$C$13,DatosEdad!$E:$E,'1.TS PAIS EDAD Y SEXO'!$A53,DatosEdad!$B:$B,_xlfn.XLOOKUP('1.TS PAIS EDAD Y SEXO'!M$5,TablasAux!$O$3:$O$5,TablasAux!$N$3:$N$5),DatosEdad!$C:$C,_xlfn.XLOOKUP('1.TS PAIS EDAD Y SEXO'!$K$4,TablasAux!$L$17:$L$19,TablasAux!$K$17:$K$19))</f>
        <v>0</v>
      </c>
      <c r="N53" s="177">
        <f>SUMIFS(DatosEdad!$D:$D,DatosEdad!$A:$A,INDICE!$C$13,DatosEdad!$E:$E,'1.TS PAIS EDAD Y SEXO'!$A53,DatosEdad!$C:$C,_xlfn.XLOOKUP('1.TS PAIS EDAD Y SEXO'!$K$4,TablasAux!$L$17:$L$19,TablasAux!$K$17:$K$19))</f>
        <v>5.2631578947368418E-2</v>
      </c>
    </row>
    <row r="54" spans="1:14" ht="15.6" x14ac:dyDescent="0.3">
      <c r="A54" s="4">
        <v>50</v>
      </c>
      <c r="B54" s="147" t="s">
        <v>236</v>
      </c>
      <c r="C54" s="116">
        <f>SUMIFS(DatosEdad!$D:$D,DatosEdad!$A:$A,INDICE!$C$13,DatosEdad!$E:$E,'1.TS PAIS EDAD Y SEXO'!$A54,DatosEdad!$B:$B,VLOOKUP('1.TS PAIS EDAD Y SEXO'!C$5,TRAMO_EDAD_1,1))</f>
        <v>3805.1578947368425</v>
      </c>
      <c r="D54" s="173">
        <f>SUMIFS(DatosEdad!$D:$D,DatosEdad!$A:$A,INDICE!$C$13,DatosEdad!$E:$E,'1.TS PAIS EDAD Y SEXO'!$A54,DatosEdad!$B:$B,VLOOKUP('1.TS PAIS EDAD Y SEXO'!D$5,TRAMO_EDAD_1,1))</f>
        <v>5075.105263157895</v>
      </c>
      <c r="E54" s="182">
        <f>SUMIFS(DatosEdad!$D:$D,DatosEdad!$A:$A,INDICE!$C$13,DatosEdad!$E:$E,'1.TS PAIS EDAD Y SEXO'!$A54,DatosEdad!$B:$B,_xlfn.XLOOKUP($E$5,TablasAux!$O$3:$O$5,TablasAux!$N$3:$N$5))</f>
        <v>259.05263157894734</v>
      </c>
      <c r="F54" s="177">
        <f>SUMIFS(DatosEdad!$D:$D,DatosEdad!$A:$A,INDICE!$C$13,DatosEdad!$E:$E,'1.TS PAIS EDAD Y SEXO'!$A54)</f>
        <v>9139.3157894736851</v>
      </c>
      <c r="G54" s="116">
        <f>SUMIFS(DatosEdad!$D:$D,DatosEdad!$A:$A,INDICE!$C$13,DatosEdad!$E:$E,'1.TS PAIS EDAD Y SEXO'!$A54,DatosEdad!$C:$C,VLOOKUP('1.TS PAIS EDAD Y SEXO'!$G$4,Descripcion_Sexo,1),DatosEdad!$B:$B,VLOOKUP('1.TS PAIS EDAD Y SEXO'!G$5,TRAMO_EDAD_1,1))</f>
        <v>833.8947368421052</v>
      </c>
      <c r="H54" s="173">
        <f>SUMIFS(DatosEdad!$D:$D,DatosEdad!$A:$A,INDICE!$C$13,DatosEdad!$E:$E,'1.TS PAIS EDAD Y SEXO'!$A54,DatosEdad!$C:$C,VLOOKUP('1.TS PAIS EDAD Y SEXO'!$G$4,Descripcion_Sexo,1),DatosEdad!$B:$B,VLOOKUP('1.TS PAIS EDAD Y SEXO'!H$5,TRAMO_EDAD_1,1))</f>
        <v>477.94736842105266</v>
      </c>
      <c r="I54" s="182">
        <f>SUMIFS(DatosEdad!$D:$D,DatosEdad!$A:$A,INDICE!$C$13,DatosEdad!$E:$E,'1.TS PAIS EDAD Y SEXO'!$A54,DatosEdad!$B:$B,_xlfn.XLOOKUP('1.TS PAIS EDAD Y SEXO'!$I$5,TablasAux!$O$3:$O$5,TablasAux!$N$3:$N$5),DatosEdad!$C:$C,_xlfn.XLOOKUP('1.TS PAIS EDAD Y SEXO'!$G$4,TablasAux!$L$17:$L$19,TablasAux!$K$17:$K$19))</f>
        <v>27.263157894736842</v>
      </c>
      <c r="J54" s="177">
        <f>SUMIFS(DatosEdad!$D:$D,DatosEdad!$A:$A,INDICE!$C$13,DatosEdad!$E:$E,'1.TS PAIS EDAD Y SEXO'!$A54,DatosEdad!$C:$C,_xlfn.XLOOKUP('1.TS PAIS EDAD Y SEXO'!$G$4,TablasAux!$L$17:$L$19,TablasAux!$K$17:$K$19))</f>
        <v>1339.1052631578946</v>
      </c>
      <c r="K54" s="116">
        <f>SUMIFS(DatosEdad!$D:$D,DatosEdad!$A:$A,INDICE!$C$13,DatosEdad!$E:$E,'1.TS PAIS EDAD Y SEXO'!$A54,DatosEdad!$C:$C,VLOOKUP('1.TS PAIS EDAD Y SEXO'!$K$4,Descripcion_Sexo,1),DatosEdad!$B:$B,VLOOKUP('1.TS PAIS EDAD Y SEXO'!K$5,TRAMO_EDAD_1,1))</f>
        <v>2971.2631578947371</v>
      </c>
      <c r="L54" s="173">
        <f>SUMIFS(DatosEdad!$D:$D,DatosEdad!$A:$A,INDICE!$C$13,DatosEdad!$E:$E,'1.TS PAIS EDAD Y SEXO'!$A54,DatosEdad!$C:$C,VLOOKUP('1.TS PAIS EDAD Y SEXO'!$K$4,Descripcion_Sexo,1),DatosEdad!$B:$B,VLOOKUP('1.TS PAIS EDAD Y SEXO'!L$5,TRAMO_EDAD_1,1))</f>
        <v>4597.1578947368425</v>
      </c>
      <c r="M54" s="182">
        <f>SUMIFS(DatosEdad!$D:$D,DatosEdad!$A:$A,INDICE!$C$13,DatosEdad!$E:$E,'1.TS PAIS EDAD Y SEXO'!$A54,DatosEdad!$B:$B,_xlfn.XLOOKUP('1.TS PAIS EDAD Y SEXO'!M$5,TablasAux!$O$3:$O$5,TablasAux!$N$3:$N$5),DatosEdad!$C:$C,_xlfn.XLOOKUP('1.TS PAIS EDAD Y SEXO'!$K$4,TablasAux!$L$17:$L$19,TablasAux!$K$17:$K$19))</f>
        <v>231.78947368421052</v>
      </c>
      <c r="N54" s="177">
        <f>SUMIFS(DatosEdad!$D:$D,DatosEdad!$A:$A,INDICE!$C$13,DatosEdad!$E:$E,'1.TS PAIS EDAD Y SEXO'!$A54,DatosEdad!$C:$C,_xlfn.XLOOKUP('1.TS PAIS EDAD Y SEXO'!$K$4,TablasAux!$L$17:$L$19,TablasAux!$K$17:$K$19))</f>
        <v>7800.21052631579</v>
      </c>
    </row>
    <row r="55" spans="1:14" ht="15.6" x14ac:dyDescent="0.3">
      <c r="A55" s="4">
        <v>52</v>
      </c>
      <c r="B55" s="147" t="s">
        <v>238</v>
      </c>
      <c r="C55" s="116">
        <f>SUMIFS(DatosEdad!$D:$D,DatosEdad!$A:$A,INDICE!$C$13,DatosEdad!$E:$E,'1.TS PAIS EDAD Y SEXO'!$A55,DatosEdad!$B:$B,VLOOKUP('1.TS PAIS EDAD Y SEXO'!C$5,TRAMO_EDAD_1,1))</f>
        <v>6.8421052631578947</v>
      </c>
      <c r="D55" s="173">
        <f>SUMIFS(DatosEdad!$D:$D,DatosEdad!$A:$A,INDICE!$C$13,DatosEdad!$E:$E,'1.TS PAIS EDAD Y SEXO'!$A55,DatosEdad!$B:$B,VLOOKUP('1.TS PAIS EDAD Y SEXO'!D$5,TRAMO_EDAD_1,1))</f>
        <v>7</v>
      </c>
      <c r="E55" s="182">
        <f>SUMIFS(DatosEdad!$D:$D,DatosEdad!$A:$A,INDICE!$C$13,DatosEdad!$E:$E,'1.TS PAIS EDAD Y SEXO'!$A55,DatosEdad!$B:$B,_xlfn.XLOOKUP($E$5,TablasAux!$O$3:$O$5,TablasAux!$N$3:$N$5))</f>
        <v>0</v>
      </c>
      <c r="F55" s="177">
        <f>SUMIFS(DatosEdad!$D:$D,DatosEdad!$A:$A,INDICE!$C$13,DatosEdad!$E:$E,'1.TS PAIS EDAD Y SEXO'!$A55)</f>
        <v>13.842105263157894</v>
      </c>
      <c r="G55" s="116">
        <f>SUMIFS(DatosEdad!$D:$D,DatosEdad!$A:$A,INDICE!$C$13,DatosEdad!$E:$E,'1.TS PAIS EDAD Y SEXO'!$A55,DatosEdad!$C:$C,VLOOKUP('1.TS PAIS EDAD Y SEXO'!$G$4,Descripcion_Sexo,1),DatosEdad!$B:$B,VLOOKUP('1.TS PAIS EDAD Y SEXO'!G$5,TRAMO_EDAD_1,1))</f>
        <v>3</v>
      </c>
      <c r="H55" s="173">
        <f>SUMIFS(DatosEdad!$D:$D,DatosEdad!$A:$A,INDICE!$C$13,DatosEdad!$E:$E,'1.TS PAIS EDAD Y SEXO'!$A55,DatosEdad!$C:$C,VLOOKUP('1.TS PAIS EDAD Y SEXO'!$G$4,Descripcion_Sexo,1),DatosEdad!$B:$B,VLOOKUP('1.TS PAIS EDAD Y SEXO'!H$5,TRAMO_EDAD_1,1))</f>
        <v>2</v>
      </c>
      <c r="I55" s="182">
        <f>SUMIFS(DatosEdad!$D:$D,DatosEdad!$A:$A,INDICE!$C$13,DatosEdad!$E:$E,'1.TS PAIS EDAD Y SEXO'!$A55,DatosEdad!$B:$B,_xlfn.XLOOKUP('1.TS PAIS EDAD Y SEXO'!$I$5,TablasAux!$O$3:$O$5,TablasAux!$N$3:$N$5),DatosEdad!$C:$C,_xlfn.XLOOKUP('1.TS PAIS EDAD Y SEXO'!$G$4,TablasAux!$L$17:$L$19,TablasAux!$K$17:$K$19))</f>
        <v>0</v>
      </c>
      <c r="J55" s="177">
        <f>SUMIFS(DatosEdad!$D:$D,DatosEdad!$A:$A,INDICE!$C$13,DatosEdad!$E:$E,'1.TS PAIS EDAD Y SEXO'!$A55,DatosEdad!$C:$C,_xlfn.XLOOKUP('1.TS PAIS EDAD Y SEXO'!$G$4,TablasAux!$L$17:$L$19,TablasAux!$K$17:$K$19))</f>
        <v>5</v>
      </c>
      <c r="K55" s="116">
        <f>SUMIFS(DatosEdad!$D:$D,DatosEdad!$A:$A,INDICE!$C$13,DatosEdad!$E:$E,'1.TS PAIS EDAD Y SEXO'!$A55,DatosEdad!$C:$C,VLOOKUP('1.TS PAIS EDAD Y SEXO'!$K$4,Descripcion_Sexo,1),DatosEdad!$B:$B,VLOOKUP('1.TS PAIS EDAD Y SEXO'!K$5,TRAMO_EDAD_1,1))</f>
        <v>3.8421052631578947</v>
      </c>
      <c r="L55" s="173">
        <f>SUMIFS(DatosEdad!$D:$D,DatosEdad!$A:$A,INDICE!$C$13,DatosEdad!$E:$E,'1.TS PAIS EDAD Y SEXO'!$A55,DatosEdad!$C:$C,VLOOKUP('1.TS PAIS EDAD Y SEXO'!$K$4,Descripcion_Sexo,1),DatosEdad!$B:$B,VLOOKUP('1.TS PAIS EDAD Y SEXO'!L$5,TRAMO_EDAD_1,1))</f>
        <v>5</v>
      </c>
      <c r="M55" s="182">
        <f>SUMIFS(DatosEdad!$D:$D,DatosEdad!$A:$A,INDICE!$C$13,DatosEdad!$E:$E,'1.TS PAIS EDAD Y SEXO'!$A55,DatosEdad!$B:$B,_xlfn.XLOOKUP('1.TS PAIS EDAD Y SEXO'!M$5,TablasAux!$O$3:$O$5,TablasAux!$N$3:$N$5),DatosEdad!$C:$C,_xlfn.XLOOKUP('1.TS PAIS EDAD Y SEXO'!$K$4,TablasAux!$L$17:$L$19,TablasAux!$K$17:$K$19))</f>
        <v>0</v>
      </c>
      <c r="N55" s="177">
        <f>SUMIFS(DatosEdad!$D:$D,DatosEdad!$A:$A,INDICE!$C$13,DatosEdad!$E:$E,'1.TS PAIS EDAD Y SEXO'!$A55,DatosEdad!$C:$C,_xlfn.XLOOKUP('1.TS PAIS EDAD Y SEXO'!$K$4,TablasAux!$L$17:$L$19,TablasAux!$K$17:$K$19))</f>
        <v>8.8421052631578938</v>
      </c>
    </row>
    <row r="56" spans="1:14" ht="15.6" x14ac:dyDescent="0.3">
      <c r="A56" s="4">
        <v>48</v>
      </c>
      <c r="B56" s="147" t="s">
        <v>235</v>
      </c>
      <c r="C56" s="116">
        <f>SUMIFS(DatosEdad!$D:$D,DatosEdad!$A:$A,INDICE!$C$13,DatosEdad!$E:$E,'1.TS PAIS EDAD Y SEXO'!$A56,DatosEdad!$B:$B,VLOOKUP('1.TS PAIS EDAD Y SEXO'!C$5,TRAMO_EDAD_1,1))</f>
        <v>3</v>
      </c>
      <c r="D56" s="173">
        <f>SUMIFS(DatosEdad!$D:$D,DatosEdad!$A:$A,INDICE!$C$13,DatosEdad!$E:$E,'1.TS PAIS EDAD Y SEXO'!$A56,DatosEdad!$B:$B,VLOOKUP('1.TS PAIS EDAD Y SEXO'!D$5,TRAMO_EDAD_1,1))</f>
        <v>2</v>
      </c>
      <c r="E56" s="182">
        <f>SUMIFS(DatosEdad!$D:$D,DatosEdad!$A:$A,INDICE!$C$13,DatosEdad!$E:$E,'1.TS PAIS EDAD Y SEXO'!$A56,DatosEdad!$B:$B,_xlfn.XLOOKUP($E$5,TablasAux!$O$3:$O$5,TablasAux!$N$3:$N$5))</f>
        <v>0</v>
      </c>
      <c r="F56" s="177">
        <f>SUMIFS(DatosEdad!$D:$D,DatosEdad!$A:$A,INDICE!$C$13,DatosEdad!$E:$E,'1.TS PAIS EDAD Y SEXO'!$A56)</f>
        <v>5</v>
      </c>
      <c r="G56" s="116">
        <f>SUMIFS(DatosEdad!$D:$D,DatosEdad!$A:$A,INDICE!$C$13,DatosEdad!$E:$E,'1.TS PAIS EDAD Y SEXO'!$A56,DatosEdad!$C:$C,VLOOKUP('1.TS PAIS EDAD Y SEXO'!$G$4,Descripcion_Sexo,1),DatosEdad!$B:$B,VLOOKUP('1.TS PAIS EDAD Y SEXO'!G$5,TRAMO_EDAD_1,1))</f>
        <v>1</v>
      </c>
      <c r="H56" s="173">
        <f>SUMIFS(DatosEdad!$D:$D,DatosEdad!$A:$A,INDICE!$C$13,DatosEdad!$E:$E,'1.TS PAIS EDAD Y SEXO'!$A56,DatosEdad!$C:$C,VLOOKUP('1.TS PAIS EDAD Y SEXO'!$G$4,Descripcion_Sexo,1),DatosEdad!$B:$B,VLOOKUP('1.TS PAIS EDAD Y SEXO'!H$5,TRAMO_EDAD_1,1))</f>
        <v>1</v>
      </c>
      <c r="I56" s="182">
        <f>SUMIFS(DatosEdad!$D:$D,DatosEdad!$A:$A,INDICE!$C$13,DatosEdad!$E:$E,'1.TS PAIS EDAD Y SEXO'!$A56,DatosEdad!$B:$B,_xlfn.XLOOKUP('1.TS PAIS EDAD Y SEXO'!$I$5,TablasAux!$O$3:$O$5,TablasAux!$N$3:$N$5),DatosEdad!$C:$C,_xlfn.XLOOKUP('1.TS PAIS EDAD Y SEXO'!$G$4,TablasAux!$L$17:$L$19,TablasAux!$K$17:$K$19))</f>
        <v>0</v>
      </c>
      <c r="J56" s="177">
        <f>SUMIFS(DatosEdad!$D:$D,DatosEdad!$A:$A,INDICE!$C$13,DatosEdad!$E:$E,'1.TS PAIS EDAD Y SEXO'!$A56,DatosEdad!$C:$C,_xlfn.XLOOKUP('1.TS PAIS EDAD Y SEXO'!$G$4,TablasAux!$L$17:$L$19,TablasAux!$K$17:$K$19))</f>
        <v>2</v>
      </c>
      <c r="K56" s="116">
        <f>SUMIFS(DatosEdad!$D:$D,DatosEdad!$A:$A,INDICE!$C$13,DatosEdad!$E:$E,'1.TS PAIS EDAD Y SEXO'!$A56,DatosEdad!$C:$C,VLOOKUP('1.TS PAIS EDAD Y SEXO'!$K$4,Descripcion_Sexo,1),DatosEdad!$B:$B,VLOOKUP('1.TS PAIS EDAD Y SEXO'!K$5,TRAMO_EDAD_1,1))</f>
        <v>2</v>
      </c>
      <c r="L56" s="173">
        <f>SUMIFS(DatosEdad!$D:$D,DatosEdad!$A:$A,INDICE!$C$13,DatosEdad!$E:$E,'1.TS PAIS EDAD Y SEXO'!$A56,DatosEdad!$C:$C,VLOOKUP('1.TS PAIS EDAD Y SEXO'!$K$4,Descripcion_Sexo,1),DatosEdad!$B:$B,VLOOKUP('1.TS PAIS EDAD Y SEXO'!L$5,TRAMO_EDAD_1,1))</f>
        <v>1</v>
      </c>
      <c r="M56" s="182">
        <f>SUMIFS(DatosEdad!$D:$D,DatosEdad!$A:$A,INDICE!$C$13,DatosEdad!$E:$E,'1.TS PAIS EDAD Y SEXO'!$A56,DatosEdad!$B:$B,_xlfn.XLOOKUP('1.TS PAIS EDAD Y SEXO'!M$5,TablasAux!$O$3:$O$5,TablasAux!$N$3:$N$5),DatosEdad!$C:$C,_xlfn.XLOOKUP('1.TS PAIS EDAD Y SEXO'!$K$4,TablasAux!$L$17:$L$19,TablasAux!$K$17:$K$19))</f>
        <v>0</v>
      </c>
      <c r="N56" s="177">
        <f>SUMIFS(DatosEdad!$D:$D,DatosEdad!$A:$A,INDICE!$C$13,DatosEdad!$E:$E,'1.TS PAIS EDAD Y SEXO'!$A56,DatosEdad!$C:$C,_xlfn.XLOOKUP('1.TS PAIS EDAD Y SEXO'!$K$4,TablasAux!$L$17:$L$19,TablasAux!$K$17:$K$19))</f>
        <v>3</v>
      </c>
    </row>
    <row r="57" spans="1:14" ht="15.6" x14ac:dyDescent="0.3">
      <c r="A57" s="4">
        <v>84</v>
      </c>
      <c r="B57" s="147" t="s">
        <v>401</v>
      </c>
      <c r="C57" s="116">
        <f>SUMIFS(DatosEdad!$D:$D,DatosEdad!$A:$A,INDICE!$C$13,DatosEdad!$E:$E,'1.TS PAIS EDAD Y SEXO'!$A57,DatosEdad!$B:$B,VLOOKUP('1.TS PAIS EDAD Y SEXO'!C$5,TRAMO_EDAD_1,1))</f>
        <v>6.6315789473684212</v>
      </c>
      <c r="D57" s="173">
        <f>SUMIFS(DatosEdad!$D:$D,DatosEdad!$A:$A,INDICE!$C$13,DatosEdad!$E:$E,'1.TS PAIS EDAD Y SEXO'!$A57,DatosEdad!$B:$B,VLOOKUP('1.TS PAIS EDAD Y SEXO'!D$5,TRAMO_EDAD_1,1))</f>
        <v>14</v>
      </c>
      <c r="E57" s="182">
        <f>SUMIFS(DatosEdad!$D:$D,DatosEdad!$A:$A,INDICE!$C$13,DatosEdad!$E:$E,'1.TS PAIS EDAD Y SEXO'!$A57,DatosEdad!$B:$B,_xlfn.XLOOKUP($E$5,TablasAux!$O$3:$O$5,TablasAux!$N$3:$N$5))</f>
        <v>6</v>
      </c>
      <c r="F57" s="177">
        <f>SUMIFS(DatosEdad!$D:$D,DatosEdad!$A:$A,INDICE!$C$13,DatosEdad!$E:$E,'1.TS PAIS EDAD Y SEXO'!$A57)</f>
        <v>26.631578947368421</v>
      </c>
      <c r="G57" s="116">
        <f>SUMIFS(DatosEdad!$D:$D,DatosEdad!$A:$A,INDICE!$C$13,DatosEdad!$E:$E,'1.TS PAIS EDAD Y SEXO'!$A57,DatosEdad!$C:$C,VLOOKUP('1.TS PAIS EDAD Y SEXO'!$G$4,Descripcion_Sexo,1),DatosEdad!$B:$B,VLOOKUP('1.TS PAIS EDAD Y SEXO'!G$5,TRAMO_EDAD_1,1))</f>
        <v>3.6315789473684212</v>
      </c>
      <c r="H57" s="173">
        <f>SUMIFS(DatosEdad!$D:$D,DatosEdad!$A:$A,INDICE!$C$13,DatosEdad!$E:$E,'1.TS PAIS EDAD Y SEXO'!$A57,DatosEdad!$C:$C,VLOOKUP('1.TS PAIS EDAD Y SEXO'!$G$4,Descripcion_Sexo,1),DatosEdad!$B:$B,VLOOKUP('1.TS PAIS EDAD Y SEXO'!H$5,TRAMO_EDAD_1,1))</f>
        <v>4</v>
      </c>
      <c r="I57" s="182">
        <f>SUMIFS(DatosEdad!$D:$D,DatosEdad!$A:$A,INDICE!$C$13,DatosEdad!$E:$E,'1.TS PAIS EDAD Y SEXO'!$A57,DatosEdad!$B:$B,_xlfn.XLOOKUP('1.TS PAIS EDAD Y SEXO'!$I$5,TablasAux!$O$3:$O$5,TablasAux!$N$3:$N$5),DatosEdad!$C:$C,_xlfn.XLOOKUP('1.TS PAIS EDAD Y SEXO'!$G$4,TablasAux!$L$17:$L$19,TablasAux!$K$17:$K$19))</f>
        <v>1</v>
      </c>
      <c r="J57" s="177">
        <f>SUMIFS(DatosEdad!$D:$D,DatosEdad!$A:$A,INDICE!$C$13,DatosEdad!$E:$E,'1.TS PAIS EDAD Y SEXO'!$A57,DatosEdad!$C:$C,_xlfn.XLOOKUP('1.TS PAIS EDAD Y SEXO'!$G$4,TablasAux!$L$17:$L$19,TablasAux!$K$17:$K$19))</f>
        <v>8.6315789473684212</v>
      </c>
      <c r="K57" s="116">
        <f>SUMIFS(DatosEdad!$D:$D,DatosEdad!$A:$A,INDICE!$C$13,DatosEdad!$E:$E,'1.TS PAIS EDAD Y SEXO'!$A57,DatosEdad!$C:$C,VLOOKUP('1.TS PAIS EDAD Y SEXO'!$K$4,Descripcion_Sexo,1),DatosEdad!$B:$B,VLOOKUP('1.TS PAIS EDAD Y SEXO'!K$5,TRAMO_EDAD_1,1))</f>
        <v>3</v>
      </c>
      <c r="L57" s="173">
        <f>SUMIFS(DatosEdad!$D:$D,DatosEdad!$A:$A,INDICE!$C$13,DatosEdad!$E:$E,'1.TS PAIS EDAD Y SEXO'!$A57,DatosEdad!$C:$C,VLOOKUP('1.TS PAIS EDAD Y SEXO'!$K$4,Descripcion_Sexo,1),DatosEdad!$B:$B,VLOOKUP('1.TS PAIS EDAD Y SEXO'!L$5,TRAMO_EDAD_1,1))</f>
        <v>10</v>
      </c>
      <c r="M57" s="182">
        <f>SUMIFS(DatosEdad!$D:$D,DatosEdad!$A:$A,INDICE!$C$13,DatosEdad!$E:$E,'1.TS PAIS EDAD Y SEXO'!$A57,DatosEdad!$B:$B,_xlfn.XLOOKUP('1.TS PAIS EDAD Y SEXO'!M$5,TablasAux!$O$3:$O$5,TablasAux!$N$3:$N$5),DatosEdad!$C:$C,_xlfn.XLOOKUP('1.TS PAIS EDAD Y SEXO'!$K$4,TablasAux!$L$17:$L$19,TablasAux!$K$17:$K$19))</f>
        <v>5</v>
      </c>
      <c r="N57" s="177">
        <f>SUMIFS(DatosEdad!$D:$D,DatosEdad!$A:$A,INDICE!$C$13,DatosEdad!$E:$E,'1.TS PAIS EDAD Y SEXO'!$A57,DatosEdad!$C:$C,_xlfn.XLOOKUP('1.TS PAIS EDAD Y SEXO'!$K$4,TablasAux!$L$17:$L$19,TablasAux!$K$17:$K$19))</f>
        <v>18</v>
      </c>
    </row>
    <row r="58" spans="1:14" ht="15.6" x14ac:dyDescent="0.3">
      <c r="A58" s="4">
        <v>204</v>
      </c>
      <c r="B58" s="147" t="s">
        <v>262</v>
      </c>
      <c r="C58" s="116">
        <f>SUMIFS(DatosEdad!$D:$D,DatosEdad!$A:$A,INDICE!$C$13,DatosEdad!$E:$E,'1.TS PAIS EDAD Y SEXO'!$A58,DatosEdad!$B:$B,VLOOKUP('1.TS PAIS EDAD Y SEXO'!C$5,TRAMO_EDAD_1,1))</f>
        <v>59.421052631578945</v>
      </c>
      <c r="D58" s="173">
        <f>SUMIFS(DatosEdad!$D:$D,DatosEdad!$A:$A,INDICE!$C$13,DatosEdad!$E:$E,'1.TS PAIS EDAD Y SEXO'!$A58,DatosEdad!$B:$B,VLOOKUP('1.TS PAIS EDAD Y SEXO'!D$5,TRAMO_EDAD_1,1))</f>
        <v>190.36842105263156</v>
      </c>
      <c r="E58" s="182">
        <f>SUMIFS(DatosEdad!$D:$D,DatosEdad!$A:$A,INDICE!$C$13,DatosEdad!$E:$E,'1.TS PAIS EDAD Y SEXO'!$A58,DatosEdad!$B:$B,_xlfn.XLOOKUP($E$5,TablasAux!$O$3:$O$5,TablasAux!$N$3:$N$5))</f>
        <v>47.263157894736842</v>
      </c>
      <c r="F58" s="177">
        <f>SUMIFS(DatosEdad!$D:$D,DatosEdad!$A:$A,INDICE!$C$13,DatosEdad!$E:$E,'1.TS PAIS EDAD Y SEXO'!$A58)</f>
        <v>297.05263157894734</v>
      </c>
      <c r="G58" s="116">
        <f>SUMIFS(DatosEdad!$D:$D,DatosEdad!$A:$A,INDICE!$C$13,DatosEdad!$E:$E,'1.TS PAIS EDAD Y SEXO'!$A58,DatosEdad!$C:$C,VLOOKUP('1.TS PAIS EDAD Y SEXO'!$G$4,Descripcion_Sexo,1),DatosEdad!$B:$B,VLOOKUP('1.TS PAIS EDAD Y SEXO'!G$5,TRAMO_EDAD_1,1))</f>
        <v>9.526315789473685</v>
      </c>
      <c r="H58" s="173">
        <f>SUMIFS(DatosEdad!$D:$D,DatosEdad!$A:$A,INDICE!$C$13,DatosEdad!$E:$E,'1.TS PAIS EDAD Y SEXO'!$A58,DatosEdad!$C:$C,VLOOKUP('1.TS PAIS EDAD Y SEXO'!$G$4,Descripcion_Sexo,1),DatosEdad!$B:$B,VLOOKUP('1.TS PAIS EDAD Y SEXO'!H$5,TRAMO_EDAD_1,1))</f>
        <v>33</v>
      </c>
      <c r="I58" s="182">
        <f>SUMIFS(DatosEdad!$D:$D,DatosEdad!$A:$A,INDICE!$C$13,DatosEdad!$E:$E,'1.TS PAIS EDAD Y SEXO'!$A58,DatosEdad!$B:$B,_xlfn.XLOOKUP('1.TS PAIS EDAD Y SEXO'!$I$5,TablasAux!$O$3:$O$5,TablasAux!$N$3:$N$5),DatosEdad!$C:$C,_xlfn.XLOOKUP('1.TS PAIS EDAD Y SEXO'!$G$4,TablasAux!$L$17:$L$19,TablasAux!$K$17:$K$19))</f>
        <v>11.736842105263158</v>
      </c>
      <c r="J58" s="177">
        <f>SUMIFS(DatosEdad!$D:$D,DatosEdad!$A:$A,INDICE!$C$13,DatosEdad!$E:$E,'1.TS PAIS EDAD Y SEXO'!$A58,DatosEdad!$C:$C,_xlfn.XLOOKUP('1.TS PAIS EDAD Y SEXO'!$G$4,TablasAux!$L$17:$L$19,TablasAux!$K$17:$K$19))</f>
        <v>54.263157894736842</v>
      </c>
      <c r="K58" s="116">
        <f>SUMIFS(DatosEdad!$D:$D,DatosEdad!$A:$A,INDICE!$C$13,DatosEdad!$E:$E,'1.TS PAIS EDAD Y SEXO'!$A58,DatosEdad!$C:$C,VLOOKUP('1.TS PAIS EDAD Y SEXO'!$K$4,Descripcion_Sexo,1),DatosEdad!$B:$B,VLOOKUP('1.TS PAIS EDAD Y SEXO'!K$5,TRAMO_EDAD_1,1))</f>
        <v>49.89473684210526</v>
      </c>
      <c r="L58" s="173">
        <f>SUMIFS(DatosEdad!$D:$D,DatosEdad!$A:$A,INDICE!$C$13,DatosEdad!$E:$E,'1.TS PAIS EDAD Y SEXO'!$A58,DatosEdad!$C:$C,VLOOKUP('1.TS PAIS EDAD Y SEXO'!$K$4,Descripcion_Sexo,1),DatosEdad!$B:$B,VLOOKUP('1.TS PAIS EDAD Y SEXO'!L$5,TRAMO_EDAD_1,1))</f>
        <v>157.36842105263156</v>
      </c>
      <c r="M58" s="182">
        <f>SUMIFS(DatosEdad!$D:$D,DatosEdad!$A:$A,INDICE!$C$13,DatosEdad!$E:$E,'1.TS PAIS EDAD Y SEXO'!$A58,DatosEdad!$B:$B,_xlfn.XLOOKUP('1.TS PAIS EDAD Y SEXO'!M$5,TablasAux!$O$3:$O$5,TablasAux!$N$3:$N$5),DatosEdad!$C:$C,_xlfn.XLOOKUP('1.TS PAIS EDAD Y SEXO'!$K$4,TablasAux!$L$17:$L$19,TablasAux!$K$17:$K$19))</f>
        <v>35.526315789473685</v>
      </c>
      <c r="N58" s="177">
        <f>SUMIFS(DatosEdad!$D:$D,DatosEdad!$A:$A,INDICE!$C$13,DatosEdad!$E:$E,'1.TS PAIS EDAD Y SEXO'!$A58,DatosEdad!$C:$C,_xlfn.XLOOKUP('1.TS PAIS EDAD Y SEXO'!$K$4,TablasAux!$L$17:$L$19,TablasAux!$K$17:$K$19))</f>
        <v>242.78947368421052</v>
      </c>
    </row>
    <row r="59" spans="1:14" ht="15.6" x14ac:dyDescent="0.3">
      <c r="A59" s="4">
        <v>60</v>
      </c>
      <c r="B59" s="147" t="s">
        <v>240</v>
      </c>
      <c r="C59" s="116">
        <f>SUMIFS(DatosEdad!$D:$D,DatosEdad!$A:$A,INDICE!$C$13,DatosEdad!$E:$E,'1.TS PAIS EDAD Y SEXO'!$A59,DatosEdad!$B:$B,VLOOKUP('1.TS PAIS EDAD Y SEXO'!C$5,TRAMO_EDAD_1,1))</f>
        <v>1</v>
      </c>
      <c r="D59" s="173">
        <f>SUMIFS(DatosEdad!$D:$D,DatosEdad!$A:$A,INDICE!$C$13,DatosEdad!$E:$E,'1.TS PAIS EDAD Y SEXO'!$A59,DatosEdad!$B:$B,VLOOKUP('1.TS PAIS EDAD Y SEXO'!D$5,TRAMO_EDAD_1,1))</f>
        <v>12.526315789473685</v>
      </c>
      <c r="E59" s="182">
        <f>SUMIFS(DatosEdad!$D:$D,DatosEdad!$A:$A,INDICE!$C$13,DatosEdad!$E:$E,'1.TS PAIS EDAD Y SEXO'!$A59,DatosEdad!$B:$B,_xlfn.XLOOKUP($E$5,TablasAux!$O$3:$O$5,TablasAux!$N$3:$N$5))</f>
        <v>2</v>
      </c>
      <c r="F59" s="177">
        <f>SUMIFS(DatosEdad!$D:$D,DatosEdad!$A:$A,INDICE!$C$13,DatosEdad!$E:$E,'1.TS PAIS EDAD Y SEXO'!$A59)</f>
        <v>15.526315789473685</v>
      </c>
      <c r="G59" s="116">
        <f>SUMIFS(DatosEdad!$D:$D,DatosEdad!$A:$A,INDICE!$C$13,DatosEdad!$E:$E,'1.TS PAIS EDAD Y SEXO'!$A59,DatosEdad!$C:$C,VLOOKUP('1.TS PAIS EDAD Y SEXO'!$G$4,Descripcion_Sexo,1),DatosEdad!$B:$B,VLOOKUP('1.TS PAIS EDAD Y SEXO'!G$5,TRAMO_EDAD_1,1))</f>
        <v>0</v>
      </c>
      <c r="H59" s="173">
        <f>SUMIFS(DatosEdad!$D:$D,DatosEdad!$A:$A,INDICE!$C$13,DatosEdad!$E:$E,'1.TS PAIS EDAD Y SEXO'!$A59,DatosEdad!$C:$C,VLOOKUP('1.TS PAIS EDAD Y SEXO'!$G$4,Descripcion_Sexo,1),DatosEdad!$B:$B,VLOOKUP('1.TS PAIS EDAD Y SEXO'!H$5,TRAMO_EDAD_1,1))</f>
        <v>6.5263157894736841</v>
      </c>
      <c r="I59" s="182">
        <f>SUMIFS(DatosEdad!$D:$D,DatosEdad!$A:$A,INDICE!$C$13,DatosEdad!$E:$E,'1.TS PAIS EDAD Y SEXO'!$A59,DatosEdad!$B:$B,_xlfn.XLOOKUP('1.TS PAIS EDAD Y SEXO'!$I$5,TablasAux!$O$3:$O$5,TablasAux!$N$3:$N$5),DatosEdad!$C:$C,_xlfn.XLOOKUP('1.TS PAIS EDAD Y SEXO'!$G$4,TablasAux!$L$17:$L$19,TablasAux!$K$17:$K$19))</f>
        <v>0</v>
      </c>
      <c r="J59" s="177">
        <f>SUMIFS(DatosEdad!$D:$D,DatosEdad!$A:$A,INDICE!$C$13,DatosEdad!$E:$E,'1.TS PAIS EDAD Y SEXO'!$A59,DatosEdad!$C:$C,_xlfn.XLOOKUP('1.TS PAIS EDAD Y SEXO'!$G$4,TablasAux!$L$17:$L$19,TablasAux!$K$17:$K$19))</f>
        <v>6.5263157894736841</v>
      </c>
      <c r="K59" s="116">
        <f>SUMIFS(DatosEdad!$D:$D,DatosEdad!$A:$A,INDICE!$C$13,DatosEdad!$E:$E,'1.TS PAIS EDAD Y SEXO'!$A59,DatosEdad!$C:$C,VLOOKUP('1.TS PAIS EDAD Y SEXO'!$K$4,Descripcion_Sexo,1),DatosEdad!$B:$B,VLOOKUP('1.TS PAIS EDAD Y SEXO'!K$5,TRAMO_EDAD_1,1))</f>
        <v>1</v>
      </c>
      <c r="L59" s="173">
        <f>SUMIFS(DatosEdad!$D:$D,DatosEdad!$A:$A,INDICE!$C$13,DatosEdad!$E:$E,'1.TS PAIS EDAD Y SEXO'!$A59,DatosEdad!$C:$C,VLOOKUP('1.TS PAIS EDAD Y SEXO'!$K$4,Descripcion_Sexo,1),DatosEdad!$B:$B,VLOOKUP('1.TS PAIS EDAD Y SEXO'!L$5,TRAMO_EDAD_1,1))</f>
        <v>6</v>
      </c>
      <c r="M59" s="182">
        <f>SUMIFS(DatosEdad!$D:$D,DatosEdad!$A:$A,INDICE!$C$13,DatosEdad!$E:$E,'1.TS PAIS EDAD Y SEXO'!$A59,DatosEdad!$B:$B,_xlfn.XLOOKUP('1.TS PAIS EDAD Y SEXO'!M$5,TablasAux!$O$3:$O$5,TablasAux!$N$3:$N$5),DatosEdad!$C:$C,_xlfn.XLOOKUP('1.TS PAIS EDAD Y SEXO'!$K$4,TablasAux!$L$17:$L$19,TablasAux!$K$17:$K$19))</f>
        <v>2</v>
      </c>
      <c r="N59" s="177">
        <f>SUMIFS(DatosEdad!$D:$D,DatosEdad!$A:$A,INDICE!$C$13,DatosEdad!$E:$E,'1.TS PAIS EDAD Y SEXO'!$A59,DatosEdad!$C:$C,_xlfn.XLOOKUP('1.TS PAIS EDAD Y SEXO'!$K$4,TablasAux!$L$17:$L$19,TablasAux!$K$17:$K$19))</f>
        <v>9</v>
      </c>
    </row>
    <row r="60" spans="1:14" ht="15.6" x14ac:dyDescent="0.3">
      <c r="A60" s="4">
        <v>64</v>
      </c>
      <c r="B60" s="147" t="s">
        <v>374</v>
      </c>
      <c r="C60" s="116">
        <f>SUMIFS(DatosEdad!$D:$D,DatosEdad!$A:$A,INDICE!$C$13,DatosEdad!$E:$E,'1.TS PAIS EDAD Y SEXO'!$A60,DatosEdad!$B:$B,VLOOKUP('1.TS PAIS EDAD Y SEXO'!C$5,TRAMO_EDAD_1,1))</f>
        <v>7.473684210526315</v>
      </c>
      <c r="D60" s="173">
        <f>SUMIFS(DatosEdad!$D:$D,DatosEdad!$A:$A,INDICE!$C$13,DatosEdad!$E:$E,'1.TS PAIS EDAD Y SEXO'!$A60,DatosEdad!$B:$B,VLOOKUP('1.TS PAIS EDAD Y SEXO'!D$5,TRAMO_EDAD_1,1))</f>
        <v>14.684210526315789</v>
      </c>
      <c r="E60" s="182">
        <f>SUMIFS(DatosEdad!$D:$D,DatosEdad!$A:$A,INDICE!$C$13,DatosEdad!$E:$E,'1.TS PAIS EDAD Y SEXO'!$A60,DatosEdad!$B:$B,_xlfn.XLOOKUP($E$5,TablasAux!$O$3:$O$5,TablasAux!$N$3:$N$5))</f>
        <v>5</v>
      </c>
      <c r="F60" s="177">
        <f>SUMIFS(DatosEdad!$D:$D,DatosEdad!$A:$A,INDICE!$C$13,DatosEdad!$E:$E,'1.TS PAIS EDAD Y SEXO'!$A60)</f>
        <v>27.157894736842103</v>
      </c>
      <c r="G60" s="116">
        <f>SUMIFS(DatosEdad!$D:$D,DatosEdad!$A:$A,INDICE!$C$13,DatosEdad!$E:$E,'1.TS PAIS EDAD Y SEXO'!$A60,DatosEdad!$C:$C,VLOOKUP('1.TS PAIS EDAD Y SEXO'!$G$4,Descripcion_Sexo,1),DatosEdad!$B:$B,VLOOKUP('1.TS PAIS EDAD Y SEXO'!G$5,TRAMO_EDAD_1,1))</f>
        <v>3.9473684210526314</v>
      </c>
      <c r="H60" s="173">
        <f>SUMIFS(DatosEdad!$D:$D,DatosEdad!$A:$A,INDICE!$C$13,DatosEdad!$E:$E,'1.TS PAIS EDAD Y SEXO'!$A60,DatosEdad!$C:$C,VLOOKUP('1.TS PAIS EDAD Y SEXO'!$G$4,Descripcion_Sexo,1),DatosEdad!$B:$B,VLOOKUP('1.TS PAIS EDAD Y SEXO'!H$5,TRAMO_EDAD_1,1))</f>
        <v>7.6842105263157894</v>
      </c>
      <c r="I60" s="182">
        <f>SUMIFS(DatosEdad!$D:$D,DatosEdad!$A:$A,INDICE!$C$13,DatosEdad!$E:$E,'1.TS PAIS EDAD Y SEXO'!$A60,DatosEdad!$B:$B,_xlfn.XLOOKUP('1.TS PAIS EDAD Y SEXO'!$I$5,TablasAux!$O$3:$O$5,TablasAux!$N$3:$N$5),DatosEdad!$C:$C,_xlfn.XLOOKUP('1.TS PAIS EDAD Y SEXO'!$G$4,TablasAux!$L$17:$L$19,TablasAux!$K$17:$K$19))</f>
        <v>2</v>
      </c>
      <c r="J60" s="177">
        <f>SUMIFS(DatosEdad!$D:$D,DatosEdad!$A:$A,INDICE!$C$13,DatosEdad!$E:$E,'1.TS PAIS EDAD Y SEXO'!$A60,DatosEdad!$C:$C,_xlfn.XLOOKUP('1.TS PAIS EDAD Y SEXO'!$G$4,TablasAux!$L$17:$L$19,TablasAux!$K$17:$K$19))</f>
        <v>13.631578947368421</v>
      </c>
      <c r="K60" s="116">
        <f>SUMIFS(DatosEdad!$D:$D,DatosEdad!$A:$A,INDICE!$C$13,DatosEdad!$E:$E,'1.TS PAIS EDAD Y SEXO'!$A60,DatosEdad!$C:$C,VLOOKUP('1.TS PAIS EDAD Y SEXO'!$K$4,Descripcion_Sexo,1),DatosEdad!$B:$B,VLOOKUP('1.TS PAIS EDAD Y SEXO'!K$5,TRAMO_EDAD_1,1))</f>
        <v>3.5263157894736841</v>
      </c>
      <c r="L60" s="173">
        <f>SUMIFS(DatosEdad!$D:$D,DatosEdad!$A:$A,INDICE!$C$13,DatosEdad!$E:$E,'1.TS PAIS EDAD Y SEXO'!$A60,DatosEdad!$C:$C,VLOOKUP('1.TS PAIS EDAD Y SEXO'!$K$4,Descripcion_Sexo,1),DatosEdad!$B:$B,VLOOKUP('1.TS PAIS EDAD Y SEXO'!L$5,TRAMO_EDAD_1,1))</f>
        <v>7</v>
      </c>
      <c r="M60" s="182">
        <f>SUMIFS(DatosEdad!$D:$D,DatosEdad!$A:$A,INDICE!$C$13,DatosEdad!$E:$E,'1.TS PAIS EDAD Y SEXO'!$A60,DatosEdad!$B:$B,_xlfn.XLOOKUP('1.TS PAIS EDAD Y SEXO'!M$5,TablasAux!$O$3:$O$5,TablasAux!$N$3:$N$5),DatosEdad!$C:$C,_xlfn.XLOOKUP('1.TS PAIS EDAD Y SEXO'!$K$4,TablasAux!$L$17:$L$19,TablasAux!$K$17:$K$19))</f>
        <v>3</v>
      </c>
      <c r="N60" s="177">
        <f>SUMIFS(DatosEdad!$D:$D,DatosEdad!$A:$A,INDICE!$C$13,DatosEdad!$E:$E,'1.TS PAIS EDAD Y SEXO'!$A60,DatosEdad!$C:$C,_xlfn.XLOOKUP('1.TS PAIS EDAD Y SEXO'!$K$4,TablasAux!$L$17:$L$19,TablasAux!$K$17:$K$19))</f>
        <v>13.526315789473685</v>
      </c>
    </row>
    <row r="61" spans="1:14" ht="15.6" x14ac:dyDescent="0.3">
      <c r="A61" s="4">
        <v>112</v>
      </c>
      <c r="B61" s="147" t="s">
        <v>247</v>
      </c>
      <c r="C61" s="116">
        <f>SUMIFS(DatosEdad!$D:$D,DatosEdad!$A:$A,INDICE!$C$13,DatosEdad!$E:$E,'1.TS PAIS EDAD Y SEXO'!$A61,DatosEdad!$B:$B,VLOOKUP('1.TS PAIS EDAD Y SEXO'!C$5,TRAMO_EDAD_1,1))</f>
        <v>973.0526315789474</v>
      </c>
      <c r="D61" s="173">
        <f>SUMIFS(DatosEdad!$D:$D,DatosEdad!$A:$A,INDICE!$C$13,DatosEdad!$E:$E,'1.TS PAIS EDAD Y SEXO'!$A61,DatosEdad!$B:$B,VLOOKUP('1.TS PAIS EDAD Y SEXO'!D$5,TRAMO_EDAD_1,1))</f>
        <v>1545.1052631578948</v>
      </c>
      <c r="E61" s="182">
        <f>SUMIFS(DatosEdad!$D:$D,DatosEdad!$A:$A,INDICE!$C$13,DatosEdad!$E:$E,'1.TS PAIS EDAD Y SEXO'!$A61,DatosEdad!$B:$B,_xlfn.XLOOKUP($E$5,TablasAux!$O$3:$O$5,TablasAux!$N$3:$N$5))</f>
        <v>214.63157894736841</v>
      </c>
      <c r="F61" s="177">
        <f>SUMIFS(DatosEdad!$D:$D,DatosEdad!$A:$A,INDICE!$C$13,DatosEdad!$E:$E,'1.TS PAIS EDAD Y SEXO'!$A61)</f>
        <v>2733.0526315789475</v>
      </c>
      <c r="G61" s="116">
        <f>SUMIFS(DatosEdad!$D:$D,DatosEdad!$A:$A,INDICE!$C$13,DatosEdad!$E:$E,'1.TS PAIS EDAD Y SEXO'!$A61,DatosEdad!$C:$C,VLOOKUP('1.TS PAIS EDAD Y SEXO'!$G$4,Descripcion_Sexo,1),DatosEdad!$B:$B,VLOOKUP('1.TS PAIS EDAD Y SEXO'!G$5,TRAMO_EDAD_1,1))</f>
        <v>553.68421052631584</v>
      </c>
      <c r="H61" s="173">
        <f>SUMIFS(DatosEdad!$D:$D,DatosEdad!$A:$A,INDICE!$C$13,DatosEdad!$E:$E,'1.TS PAIS EDAD Y SEXO'!$A61,DatosEdad!$C:$C,VLOOKUP('1.TS PAIS EDAD Y SEXO'!$G$4,Descripcion_Sexo,1),DatosEdad!$B:$B,VLOOKUP('1.TS PAIS EDAD Y SEXO'!H$5,TRAMO_EDAD_1,1))</f>
        <v>916.68421052631584</v>
      </c>
      <c r="I61" s="182">
        <f>SUMIFS(DatosEdad!$D:$D,DatosEdad!$A:$A,INDICE!$C$13,DatosEdad!$E:$E,'1.TS PAIS EDAD Y SEXO'!$A61,DatosEdad!$B:$B,_xlfn.XLOOKUP('1.TS PAIS EDAD Y SEXO'!$I$5,TablasAux!$O$3:$O$5,TablasAux!$N$3:$N$5),DatosEdad!$C:$C,_xlfn.XLOOKUP('1.TS PAIS EDAD Y SEXO'!$G$4,TablasAux!$L$17:$L$19,TablasAux!$K$17:$K$19))</f>
        <v>151.36842105263156</v>
      </c>
      <c r="J61" s="177">
        <f>SUMIFS(DatosEdad!$D:$D,DatosEdad!$A:$A,INDICE!$C$13,DatosEdad!$E:$E,'1.TS PAIS EDAD Y SEXO'!$A61,DatosEdad!$C:$C,_xlfn.XLOOKUP('1.TS PAIS EDAD Y SEXO'!$G$4,TablasAux!$L$17:$L$19,TablasAux!$K$17:$K$19))</f>
        <v>1622.0000000000002</v>
      </c>
      <c r="K61" s="116">
        <f>SUMIFS(DatosEdad!$D:$D,DatosEdad!$A:$A,INDICE!$C$13,DatosEdad!$E:$E,'1.TS PAIS EDAD Y SEXO'!$A61,DatosEdad!$C:$C,VLOOKUP('1.TS PAIS EDAD Y SEXO'!$K$4,Descripcion_Sexo,1),DatosEdad!$B:$B,VLOOKUP('1.TS PAIS EDAD Y SEXO'!K$5,TRAMO_EDAD_1,1))</f>
        <v>419.36842105263156</v>
      </c>
      <c r="L61" s="173">
        <f>SUMIFS(DatosEdad!$D:$D,DatosEdad!$A:$A,INDICE!$C$13,DatosEdad!$E:$E,'1.TS PAIS EDAD Y SEXO'!$A61,DatosEdad!$C:$C,VLOOKUP('1.TS PAIS EDAD Y SEXO'!$K$4,Descripcion_Sexo,1),DatosEdad!$B:$B,VLOOKUP('1.TS PAIS EDAD Y SEXO'!L$5,TRAMO_EDAD_1,1))</f>
        <v>628.42105263157896</v>
      </c>
      <c r="M61" s="182">
        <f>SUMIFS(DatosEdad!$D:$D,DatosEdad!$A:$A,INDICE!$C$13,DatosEdad!$E:$E,'1.TS PAIS EDAD Y SEXO'!$A61,DatosEdad!$B:$B,_xlfn.XLOOKUP('1.TS PAIS EDAD Y SEXO'!M$5,TablasAux!$O$3:$O$5,TablasAux!$N$3:$N$5),DatosEdad!$C:$C,_xlfn.XLOOKUP('1.TS PAIS EDAD Y SEXO'!$K$4,TablasAux!$L$17:$L$19,TablasAux!$K$17:$K$19))</f>
        <v>63.263157894736842</v>
      </c>
      <c r="N61" s="177">
        <f>SUMIFS(DatosEdad!$D:$D,DatosEdad!$A:$A,INDICE!$C$13,DatosEdad!$E:$E,'1.TS PAIS EDAD Y SEXO'!$A61,DatosEdad!$C:$C,_xlfn.XLOOKUP('1.TS PAIS EDAD Y SEXO'!$K$4,TablasAux!$L$17:$L$19,TablasAux!$K$17:$K$19))</f>
        <v>1111.0526315789475</v>
      </c>
    </row>
    <row r="62" spans="1:14" ht="15.6" x14ac:dyDescent="0.3">
      <c r="A62" s="4">
        <v>68</v>
      </c>
      <c r="B62" s="147" t="s">
        <v>241</v>
      </c>
      <c r="C62" s="116">
        <f>SUMIFS(DatosEdad!$D:$D,DatosEdad!$A:$A,INDICE!$C$13,DatosEdad!$E:$E,'1.TS PAIS EDAD Y SEXO'!$A62,DatosEdad!$B:$B,VLOOKUP('1.TS PAIS EDAD Y SEXO'!C$5,TRAMO_EDAD_1,1))</f>
        <v>12038.947368421053</v>
      </c>
      <c r="D62" s="173">
        <f>SUMIFS(DatosEdad!$D:$D,DatosEdad!$A:$A,INDICE!$C$13,DatosEdad!$E:$E,'1.TS PAIS EDAD Y SEXO'!$A62,DatosEdad!$B:$B,VLOOKUP('1.TS PAIS EDAD Y SEXO'!D$5,TRAMO_EDAD_1,1))</f>
        <v>24371.684210526313</v>
      </c>
      <c r="E62" s="182">
        <f>SUMIFS(DatosEdad!$D:$D,DatosEdad!$A:$A,INDICE!$C$13,DatosEdad!$E:$E,'1.TS PAIS EDAD Y SEXO'!$A62,DatosEdad!$B:$B,_xlfn.XLOOKUP($E$5,TablasAux!$O$3:$O$5,TablasAux!$N$3:$N$5))</f>
        <v>4452.7368421052633</v>
      </c>
      <c r="F62" s="177">
        <f>SUMIFS(DatosEdad!$D:$D,DatosEdad!$A:$A,INDICE!$C$13,DatosEdad!$E:$E,'1.TS PAIS EDAD Y SEXO'!$A62)</f>
        <v>40863.368421052633</v>
      </c>
      <c r="G62" s="116">
        <f>SUMIFS(DatosEdad!$D:$D,DatosEdad!$A:$A,INDICE!$C$13,DatosEdad!$E:$E,'1.TS PAIS EDAD Y SEXO'!$A62,DatosEdad!$C:$C,VLOOKUP('1.TS PAIS EDAD Y SEXO'!$G$4,Descripcion_Sexo,1),DatosEdad!$B:$B,VLOOKUP('1.TS PAIS EDAD Y SEXO'!G$5,TRAMO_EDAD_1,1))</f>
        <v>5767.4736842105267</v>
      </c>
      <c r="H62" s="173">
        <f>SUMIFS(DatosEdad!$D:$D,DatosEdad!$A:$A,INDICE!$C$13,DatosEdad!$E:$E,'1.TS PAIS EDAD Y SEXO'!$A62,DatosEdad!$C:$C,VLOOKUP('1.TS PAIS EDAD Y SEXO'!$G$4,Descripcion_Sexo,1),DatosEdad!$B:$B,VLOOKUP('1.TS PAIS EDAD Y SEXO'!H$5,TRAMO_EDAD_1,1))</f>
        <v>12228.842105263157</v>
      </c>
      <c r="I62" s="182">
        <f>SUMIFS(DatosEdad!$D:$D,DatosEdad!$A:$A,INDICE!$C$13,DatosEdad!$E:$E,'1.TS PAIS EDAD Y SEXO'!$A62,DatosEdad!$B:$B,_xlfn.XLOOKUP('1.TS PAIS EDAD Y SEXO'!$I$5,TablasAux!$O$3:$O$5,TablasAux!$N$3:$N$5),DatosEdad!$C:$C,_xlfn.XLOOKUP('1.TS PAIS EDAD Y SEXO'!$G$4,TablasAux!$L$17:$L$19,TablasAux!$K$17:$K$19))</f>
        <v>2593.4736842105262</v>
      </c>
      <c r="J62" s="177">
        <f>SUMIFS(DatosEdad!$D:$D,DatosEdad!$A:$A,INDICE!$C$13,DatosEdad!$E:$E,'1.TS PAIS EDAD Y SEXO'!$A62,DatosEdad!$C:$C,_xlfn.XLOOKUP('1.TS PAIS EDAD Y SEXO'!$G$4,TablasAux!$L$17:$L$19,TablasAux!$K$17:$K$19))</f>
        <v>20589.78947368421</v>
      </c>
      <c r="K62" s="116">
        <f>SUMIFS(DatosEdad!$D:$D,DatosEdad!$A:$A,INDICE!$C$13,DatosEdad!$E:$E,'1.TS PAIS EDAD Y SEXO'!$A62,DatosEdad!$C:$C,VLOOKUP('1.TS PAIS EDAD Y SEXO'!$K$4,Descripcion_Sexo,1),DatosEdad!$B:$B,VLOOKUP('1.TS PAIS EDAD Y SEXO'!K$5,TRAMO_EDAD_1,1))</f>
        <v>6271.4736842105258</v>
      </c>
      <c r="L62" s="173">
        <f>SUMIFS(DatosEdad!$D:$D,DatosEdad!$A:$A,INDICE!$C$13,DatosEdad!$E:$E,'1.TS PAIS EDAD Y SEXO'!$A62,DatosEdad!$C:$C,VLOOKUP('1.TS PAIS EDAD Y SEXO'!$K$4,Descripcion_Sexo,1),DatosEdad!$B:$B,VLOOKUP('1.TS PAIS EDAD Y SEXO'!L$5,TRAMO_EDAD_1,1))</f>
        <v>12142.842105263158</v>
      </c>
      <c r="M62" s="182">
        <f>SUMIFS(DatosEdad!$D:$D,DatosEdad!$A:$A,INDICE!$C$13,DatosEdad!$E:$E,'1.TS PAIS EDAD Y SEXO'!$A62,DatosEdad!$B:$B,_xlfn.XLOOKUP('1.TS PAIS EDAD Y SEXO'!M$5,TablasAux!$O$3:$O$5,TablasAux!$N$3:$N$5),DatosEdad!$C:$C,_xlfn.XLOOKUP('1.TS PAIS EDAD Y SEXO'!$K$4,TablasAux!$L$17:$L$19,TablasAux!$K$17:$K$19))</f>
        <v>1859.2631578947369</v>
      </c>
      <c r="N62" s="177">
        <f>SUMIFS(DatosEdad!$D:$D,DatosEdad!$A:$A,INDICE!$C$13,DatosEdad!$E:$E,'1.TS PAIS EDAD Y SEXO'!$A62,DatosEdad!$C:$C,_xlfn.XLOOKUP('1.TS PAIS EDAD Y SEXO'!$K$4,TablasAux!$L$17:$L$19,TablasAux!$K$17:$K$19))</f>
        <v>20273.57894736842</v>
      </c>
    </row>
    <row r="63" spans="1:14" ht="15.6" x14ac:dyDescent="0.3">
      <c r="A63" s="4">
        <v>535</v>
      </c>
      <c r="B63" s="147" t="s">
        <v>485</v>
      </c>
      <c r="C63" s="116">
        <f>SUMIFS(DatosEdad!$D:$D,DatosEdad!$A:$A,INDICE!$C$13,DatosEdad!$E:$E,'1.TS PAIS EDAD Y SEXO'!$A63,DatosEdad!$B:$B,VLOOKUP('1.TS PAIS EDAD Y SEXO'!C$5,TRAMO_EDAD_1,1))</f>
        <v>0</v>
      </c>
      <c r="D63" s="173">
        <f>SUMIFS(DatosEdad!$D:$D,DatosEdad!$A:$A,INDICE!$C$13,DatosEdad!$E:$E,'1.TS PAIS EDAD Y SEXO'!$A63,DatosEdad!$B:$B,VLOOKUP('1.TS PAIS EDAD Y SEXO'!D$5,TRAMO_EDAD_1,1))</f>
        <v>0</v>
      </c>
      <c r="E63" s="182">
        <f>SUMIFS(DatosEdad!$D:$D,DatosEdad!$A:$A,INDICE!$C$13,DatosEdad!$E:$E,'1.TS PAIS EDAD Y SEXO'!$A63,DatosEdad!$B:$B,_xlfn.XLOOKUP($E$5,TablasAux!$O$3:$O$5,TablasAux!$N$3:$N$5))</f>
        <v>0</v>
      </c>
      <c r="F63" s="177">
        <f>SUMIFS(DatosEdad!$D:$D,DatosEdad!$A:$A,INDICE!$C$13,DatosEdad!$E:$E,'1.TS PAIS EDAD Y SEXO'!$A63)</f>
        <v>0</v>
      </c>
      <c r="G63" s="116">
        <f>SUMIFS(DatosEdad!$D:$D,DatosEdad!$A:$A,INDICE!$C$13,DatosEdad!$E:$E,'1.TS PAIS EDAD Y SEXO'!$A63,DatosEdad!$C:$C,VLOOKUP('1.TS PAIS EDAD Y SEXO'!$G$4,Descripcion_Sexo,1),DatosEdad!$B:$B,VLOOKUP('1.TS PAIS EDAD Y SEXO'!G$5,TRAMO_EDAD_1,1))</f>
        <v>0</v>
      </c>
      <c r="H63" s="173">
        <f>SUMIFS(DatosEdad!$D:$D,DatosEdad!$A:$A,INDICE!$C$13,DatosEdad!$E:$E,'1.TS PAIS EDAD Y SEXO'!$A63,DatosEdad!$C:$C,VLOOKUP('1.TS PAIS EDAD Y SEXO'!$G$4,Descripcion_Sexo,1),DatosEdad!$B:$B,VLOOKUP('1.TS PAIS EDAD Y SEXO'!H$5,TRAMO_EDAD_1,1))</f>
        <v>0</v>
      </c>
      <c r="I63" s="182">
        <f>SUMIFS(DatosEdad!$D:$D,DatosEdad!$A:$A,INDICE!$C$13,DatosEdad!$E:$E,'1.TS PAIS EDAD Y SEXO'!$A63,DatosEdad!$B:$B,_xlfn.XLOOKUP('1.TS PAIS EDAD Y SEXO'!$I$5,TablasAux!$O$3:$O$5,TablasAux!$N$3:$N$5),DatosEdad!$C:$C,_xlfn.XLOOKUP('1.TS PAIS EDAD Y SEXO'!$G$4,TablasAux!$L$17:$L$19,TablasAux!$K$17:$K$19))</f>
        <v>0</v>
      </c>
      <c r="J63" s="177">
        <f>SUMIFS(DatosEdad!$D:$D,DatosEdad!$A:$A,INDICE!$C$13,DatosEdad!$E:$E,'1.TS PAIS EDAD Y SEXO'!$A63,DatosEdad!$C:$C,_xlfn.XLOOKUP('1.TS PAIS EDAD Y SEXO'!$G$4,TablasAux!$L$17:$L$19,TablasAux!$K$17:$K$19))</f>
        <v>0</v>
      </c>
      <c r="K63" s="116">
        <f>SUMIFS(DatosEdad!$D:$D,DatosEdad!$A:$A,INDICE!$C$13,DatosEdad!$E:$E,'1.TS PAIS EDAD Y SEXO'!$A63,DatosEdad!$C:$C,VLOOKUP('1.TS PAIS EDAD Y SEXO'!$K$4,Descripcion_Sexo,1),DatosEdad!$B:$B,VLOOKUP('1.TS PAIS EDAD Y SEXO'!K$5,TRAMO_EDAD_1,1))</f>
        <v>0</v>
      </c>
      <c r="L63" s="173">
        <f>SUMIFS(DatosEdad!$D:$D,DatosEdad!$A:$A,INDICE!$C$13,DatosEdad!$E:$E,'1.TS PAIS EDAD Y SEXO'!$A63,DatosEdad!$C:$C,VLOOKUP('1.TS PAIS EDAD Y SEXO'!$K$4,Descripcion_Sexo,1),DatosEdad!$B:$B,VLOOKUP('1.TS PAIS EDAD Y SEXO'!L$5,TRAMO_EDAD_1,1))</f>
        <v>0</v>
      </c>
      <c r="M63" s="182">
        <f>SUMIFS(DatosEdad!$D:$D,DatosEdad!$A:$A,INDICE!$C$13,DatosEdad!$E:$E,'1.TS PAIS EDAD Y SEXO'!$A63,DatosEdad!$B:$B,_xlfn.XLOOKUP('1.TS PAIS EDAD Y SEXO'!M$5,TablasAux!$O$3:$O$5,TablasAux!$N$3:$N$5),DatosEdad!$C:$C,_xlfn.XLOOKUP('1.TS PAIS EDAD Y SEXO'!$K$4,TablasAux!$L$17:$L$19,TablasAux!$K$17:$K$19))</f>
        <v>0</v>
      </c>
      <c r="N63" s="177">
        <f>SUMIFS(DatosEdad!$D:$D,DatosEdad!$A:$A,INDICE!$C$13,DatosEdad!$E:$E,'1.TS PAIS EDAD Y SEXO'!$A63,DatosEdad!$C:$C,_xlfn.XLOOKUP('1.TS PAIS EDAD Y SEXO'!$K$4,TablasAux!$L$17:$L$19,TablasAux!$K$17:$K$19))</f>
        <v>0</v>
      </c>
    </row>
    <row r="64" spans="1:14" ht="15.6" x14ac:dyDescent="0.3">
      <c r="A64" s="4">
        <v>70</v>
      </c>
      <c r="B64" s="147" t="s">
        <v>242</v>
      </c>
      <c r="C64" s="116">
        <f>SUMIFS(DatosEdad!$D:$D,DatosEdad!$A:$A,INDICE!$C$13,DatosEdad!$E:$E,'1.TS PAIS EDAD Y SEXO'!$A64,DatosEdad!$B:$B,VLOOKUP('1.TS PAIS EDAD Y SEXO'!C$5,TRAMO_EDAD_1,1))</f>
        <v>147.05263157894737</v>
      </c>
      <c r="D64" s="173">
        <f>SUMIFS(DatosEdad!$D:$D,DatosEdad!$A:$A,INDICE!$C$13,DatosEdad!$E:$E,'1.TS PAIS EDAD Y SEXO'!$A64,DatosEdad!$B:$B,VLOOKUP('1.TS PAIS EDAD Y SEXO'!D$5,TRAMO_EDAD_1,1))</f>
        <v>268.15789473684208</v>
      </c>
      <c r="E64" s="182">
        <f>SUMIFS(DatosEdad!$D:$D,DatosEdad!$A:$A,INDICE!$C$13,DatosEdad!$E:$E,'1.TS PAIS EDAD Y SEXO'!$A64,DatosEdad!$B:$B,_xlfn.XLOOKUP($E$5,TablasAux!$O$3:$O$5,TablasAux!$N$3:$N$5))</f>
        <v>73.73684210526315</v>
      </c>
      <c r="F64" s="177">
        <f>SUMIFS(DatosEdad!$D:$D,DatosEdad!$A:$A,INDICE!$C$13,DatosEdad!$E:$E,'1.TS PAIS EDAD Y SEXO'!$A64)</f>
        <v>488.9473684210526</v>
      </c>
      <c r="G64" s="116">
        <f>SUMIFS(DatosEdad!$D:$D,DatosEdad!$A:$A,INDICE!$C$13,DatosEdad!$E:$E,'1.TS PAIS EDAD Y SEXO'!$A64,DatosEdad!$C:$C,VLOOKUP('1.TS PAIS EDAD Y SEXO'!$G$4,Descripcion_Sexo,1),DatosEdad!$B:$B,VLOOKUP('1.TS PAIS EDAD Y SEXO'!G$5,TRAMO_EDAD_1,1))</f>
        <v>73</v>
      </c>
      <c r="H64" s="173">
        <f>SUMIFS(DatosEdad!$D:$D,DatosEdad!$A:$A,INDICE!$C$13,DatosEdad!$E:$E,'1.TS PAIS EDAD Y SEXO'!$A64,DatosEdad!$C:$C,VLOOKUP('1.TS PAIS EDAD Y SEXO'!$G$4,Descripcion_Sexo,1),DatosEdad!$B:$B,VLOOKUP('1.TS PAIS EDAD Y SEXO'!H$5,TRAMO_EDAD_1,1))</f>
        <v>118.78947368421052</v>
      </c>
      <c r="I64" s="182">
        <f>SUMIFS(DatosEdad!$D:$D,DatosEdad!$A:$A,INDICE!$C$13,DatosEdad!$E:$E,'1.TS PAIS EDAD Y SEXO'!$A64,DatosEdad!$B:$B,_xlfn.XLOOKUP('1.TS PAIS EDAD Y SEXO'!$I$5,TablasAux!$O$3:$O$5,TablasAux!$N$3:$N$5),DatosEdad!$C:$C,_xlfn.XLOOKUP('1.TS PAIS EDAD Y SEXO'!$G$4,TablasAux!$L$17:$L$19,TablasAux!$K$17:$K$19))</f>
        <v>27</v>
      </c>
      <c r="J64" s="177">
        <f>SUMIFS(DatosEdad!$D:$D,DatosEdad!$A:$A,INDICE!$C$13,DatosEdad!$E:$E,'1.TS PAIS EDAD Y SEXO'!$A64,DatosEdad!$C:$C,_xlfn.XLOOKUP('1.TS PAIS EDAD Y SEXO'!$G$4,TablasAux!$L$17:$L$19,TablasAux!$K$17:$K$19))</f>
        <v>218.78947368421052</v>
      </c>
      <c r="K64" s="116">
        <f>SUMIFS(DatosEdad!$D:$D,DatosEdad!$A:$A,INDICE!$C$13,DatosEdad!$E:$E,'1.TS PAIS EDAD Y SEXO'!$A64,DatosEdad!$C:$C,VLOOKUP('1.TS PAIS EDAD Y SEXO'!$K$4,Descripcion_Sexo,1),DatosEdad!$B:$B,VLOOKUP('1.TS PAIS EDAD Y SEXO'!K$5,TRAMO_EDAD_1,1))</f>
        <v>74.05263157894737</v>
      </c>
      <c r="L64" s="173">
        <f>SUMIFS(DatosEdad!$D:$D,DatosEdad!$A:$A,INDICE!$C$13,DatosEdad!$E:$E,'1.TS PAIS EDAD Y SEXO'!$A64,DatosEdad!$C:$C,VLOOKUP('1.TS PAIS EDAD Y SEXO'!$K$4,Descripcion_Sexo,1),DatosEdad!$B:$B,VLOOKUP('1.TS PAIS EDAD Y SEXO'!L$5,TRAMO_EDAD_1,1))</f>
        <v>149.36842105263156</v>
      </c>
      <c r="M64" s="182">
        <f>SUMIFS(DatosEdad!$D:$D,DatosEdad!$A:$A,INDICE!$C$13,DatosEdad!$E:$E,'1.TS PAIS EDAD Y SEXO'!$A64,DatosEdad!$B:$B,_xlfn.XLOOKUP('1.TS PAIS EDAD Y SEXO'!M$5,TablasAux!$O$3:$O$5,TablasAux!$N$3:$N$5),DatosEdad!$C:$C,_xlfn.XLOOKUP('1.TS PAIS EDAD Y SEXO'!$K$4,TablasAux!$L$17:$L$19,TablasAux!$K$17:$K$19))</f>
        <v>46.736842105263158</v>
      </c>
      <c r="N64" s="177">
        <f>SUMIFS(DatosEdad!$D:$D,DatosEdad!$A:$A,INDICE!$C$13,DatosEdad!$E:$E,'1.TS PAIS EDAD Y SEXO'!$A64,DatosEdad!$C:$C,_xlfn.XLOOKUP('1.TS PAIS EDAD Y SEXO'!$K$4,TablasAux!$L$17:$L$19,TablasAux!$K$17:$K$19))</f>
        <v>270.15789473684208</v>
      </c>
    </row>
    <row r="65" spans="1:14" ht="15.6" x14ac:dyDescent="0.3">
      <c r="A65" s="4">
        <v>72</v>
      </c>
      <c r="B65" s="147" t="s">
        <v>375</v>
      </c>
      <c r="C65" s="116">
        <f>SUMIFS(DatosEdad!$D:$D,DatosEdad!$A:$A,INDICE!$C$13,DatosEdad!$E:$E,'1.TS PAIS EDAD Y SEXO'!$A65,DatosEdad!$B:$B,VLOOKUP('1.TS PAIS EDAD Y SEXO'!C$5,TRAMO_EDAD_1,1))</f>
        <v>6.7368421052631575</v>
      </c>
      <c r="D65" s="173">
        <f>SUMIFS(DatosEdad!$D:$D,DatosEdad!$A:$A,INDICE!$C$13,DatosEdad!$E:$E,'1.TS PAIS EDAD Y SEXO'!$A65,DatosEdad!$B:$B,VLOOKUP('1.TS PAIS EDAD Y SEXO'!D$5,TRAMO_EDAD_1,1))</f>
        <v>7</v>
      </c>
      <c r="E65" s="182">
        <f>SUMIFS(DatosEdad!$D:$D,DatosEdad!$A:$A,INDICE!$C$13,DatosEdad!$E:$E,'1.TS PAIS EDAD Y SEXO'!$A65,DatosEdad!$B:$B,_xlfn.XLOOKUP($E$5,TablasAux!$O$3:$O$5,TablasAux!$N$3:$N$5))</f>
        <v>0</v>
      </c>
      <c r="F65" s="177">
        <f>SUMIFS(DatosEdad!$D:$D,DatosEdad!$A:$A,INDICE!$C$13,DatosEdad!$E:$E,'1.TS PAIS EDAD Y SEXO'!$A65)</f>
        <v>13.736842105263158</v>
      </c>
      <c r="G65" s="116">
        <f>SUMIFS(DatosEdad!$D:$D,DatosEdad!$A:$A,INDICE!$C$13,DatosEdad!$E:$E,'1.TS PAIS EDAD Y SEXO'!$A65,DatosEdad!$C:$C,VLOOKUP('1.TS PAIS EDAD Y SEXO'!$G$4,Descripcion_Sexo,1),DatosEdad!$B:$B,VLOOKUP('1.TS PAIS EDAD Y SEXO'!G$5,TRAMO_EDAD_1,1))</f>
        <v>3.736842105263158</v>
      </c>
      <c r="H65" s="173">
        <f>SUMIFS(DatosEdad!$D:$D,DatosEdad!$A:$A,INDICE!$C$13,DatosEdad!$E:$E,'1.TS PAIS EDAD Y SEXO'!$A65,DatosEdad!$C:$C,VLOOKUP('1.TS PAIS EDAD Y SEXO'!$G$4,Descripcion_Sexo,1),DatosEdad!$B:$B,VLOOKUP('1.TS PAIS EDAD Y SEXO'!H$5,TRAMO_EDAD_1,1))</f>
        <v>3</v>
      </c>
      <c r="I65" s="182">
        <f>SUMIFS(DatosEdad!$D:$D,DatosEdad!$A:$A,INDICE!$C$13,DatosEdad!$E:$E,'1.TS PAIS EDAD Y SEXO'!$A65,DatosEdad!$B:$B,_xlfn.XLOOKUP('1.TS PAIS EDAD Y SEXO'!$I$5,TablasAux!$O$3:$O$5,TablasAux!$N$3:$N$5),DatosEdad!$C:$C,_xlfn.XLOOKUP('1.TS PAIS EDAD Y SEXO'!$G$4,TablasAux!$L$17:$L$19,TablasAux!$K$17:$K$19))</f>
        <v>0</v>
      </c>
      <c r="J65" s="177">
        <f>SUMIFS(DatosEdad!$D:$D,DatosEdad!$A:$A,INDICE!$C$13,DatosEdad!$E:$E,'1.TS PAIS EDAD Y SEXO'!$A65,DatosEdad!$C:$C,_xlfn.XLOOKUP('1.TS PAIS EDAD Y SEXO'!$G$4,TablasAux!$L$17:$L$19,TablasAux!$K$17:$K$19))</f>
        <v>6.7368421052631575</v>
      </c>
      <c r="K65" s="116">
        <f>SUMIFS(DatosEdad!$D:$D,DatosEdad!$A:$A,INDICE!$C$13,DatosEdad!$E:$E,'1.TS PAIS EDAD Y SEXO'!$A65,DatosEdad!$C:$C,VLOOKUP('1.TS PAIS EDAD Y SEXO'!$K$4,Descripcion_Sexo,1),DatosEdad!$B:$B,VLOOKUP('1.TS PAIS EDAD Y SEXO'!K$5,TRAMO_EDAD_1,1))</f>
        <v>3</v>
      </c>
      <c r="L65" s="173">
        <f>SUMIFS(DatosEdad!$D:$D,DatosEdad!$A:$A,INDICE!$C$13,DatosEdad!$E:$E,'1.TS PAIS EDAD Y SEXO'!$A65,DatosEdad!$C:$C,VLOOKUP('1.TS PAIS EDAD Y SEXO'!$K$4,Descripcion_Sexo,1),DatosEdad!$B:$B,VLOOKUP('1.TS PAIS EDAD Y SEXO'!L$5,TRAMO_EDAD_1,1))</f>
        <v>4</v>
      </c>
      <c r="M65" s="182">
        <f>SUMIFS(DatosEdad!$D:$D,DatosEdad!$A:$A,INDICE!$C$13,DatosEdad!$E:$E,'1.TS PAIS EDAD Y SEXO'!$A65,DatosEdad!$B:$B,_xlfn.XLOOKUP('1.TS PAIS EDAD Y SEXO'!M$5,TablasAux!$O$3:$O$5,TablasAux!$N$3:$N$5),DatosEdad!$C:$C,_xlfn.XLOOKUP('1.TS PAIS EDAD Y SEXO'!$K$4,TablasAux!$L$17:$L$19,TablasAux!$K$17:$K$19))</f>
        <v>0</v>
      </c>
      <c r="N65" s="177">
        <f>SUMIFS(DatosEdad!$D:$D,DatosEdad!$A:$A,INDICE!$C$13,DatosEdad!$E:$E,'1.TS PAIS EDAD Y SEXO'!$A65,DatosEdad!$C:$C,_xlfn.XLOOKUP('1.TS PAIS EDAD Y SEXO'!$K$4,TablasAux!$L$17:$L$19,TablasAux!$K$17:$K$19))</f>
        <v>7</v>
      </c>
    </row>
    <row r="66" spans="1:14" ht="15.6" x14ac:dyDescent="0.3">
      <c r="A66" s="4">
        <v>74</v>
      </c>
      <c r="B66" s="147" t="s">
        <v>400</v>
      </c>
      <c r="C66" s="116">
        <f>SUMIFS(DatosEdad!$D:$D,DatosEdad!$A:$A,INDICE!$C$13,DatosEdad!$E:$E,'1.TS PAIS EDAD Y SEXO'!$A66,DatosEdad!$B:$B,VLOOKUP('1.TS PAIS EDAD Y SEXO'!C$5,TRAMO_EDAD_1,1))</f>
        <v>0.26315789473684209</v>
      </c>
      <c r="D66" s="173">
        <f>SUMIFS(DatosEdad!$D:$D,DatosEdad!$A:$A,INDICE!$C$13,DatosEdad!$E:$E,'1.TS PAIS EDAD Y SEXO'!$A66,DatosEdad!$B:$B,VLOOKUP('1.TS PAIS EDAD Y SEXO'!D$5,TRAMO_EDAD_1,1))</f>
        <v>2</v>
      </c>
      <c r="E66" s="182">
        <f>SUMIFS(DatosEdad!$D:$D,DatosEdad!$A:$A,INDICE!$C$13,DatosEdad!$E:$E,'1.TS PAIS EDAD Y SEXO'!$A66,DatosEdad!$B:$B,_xlfn.XLOOKUP($E$5,TablasAux!$O$3:$O$5,TablasAux!$N$3:$N$5))</f>
        <v>0</v>
      </c>
      <c r="F66" s="177">
        <f>SUMIFS(DatosEdad!$D:$D,DatosEdad!$A:$A,INDICE!$C$13,DatosEdad!$E:$E,'1.TS PAIS EDAD Y SEXO'!$A66)</f>
        <v>2.263157894736842</v>
      </c>
      <c r="G66" s="116">
        <f>SUMIFS(DatosEdad!$D:$D,DatosEdad!$A:$A,INDICE!$C$13,DatosEdad!$E:$E,'1.TS PAIS EDAD Y SEXO'!$A66,DatosEdad!$C:$C,VLOOKUP('1.TS PAIS EDAD Y SEXO'!$G$4,Descripcion_Sexo,1),DatosEdad!$B:$B,VLOOKUP('1.TS PAIS EDAD Y SEXO'!G$5,TRAMO_EDAD_1,1))</f>
        <v>0.26315789473684209</v>
      </c>
      <c r="H66" s="173">
        <f>SUMIFS(DatosEdad!$D:$D,DatosEdad!$A:$A,INDICE!$C$13,DatosEdad!$E:$E,'1.TS PAIS EDAD Y SEXO'!$A66,DatosEdad!$C:$C,VLOOKUP('1.TS PAIS EDAD Y SEXO'!$G$4,Descripcion_Sexo,1),DatosEdad!$B:$B,VLOOKUP('1.TS PAIS EDAD Y SEXO'!H$5,TRAMO_EDAD_1,1))</f>
        <v>1</v>
      </c>
      <c r="I66" s="182">
        <f>SUMIFS(DatosEdad!$D:$D,DatosEdad!$A:$A,INDICE!$C$13,DatosEdad!$E:$E,'1.TS PAIS EDAD Y SEXO'!$A66,DatosEdad!$B:$B,_xlfn.XLOOKUP('1.TS PAIS EDAD Y SEXO'!$I$5,TablasAux!$O$3:$O$5,TablasAux!$N$3:$N$5),DatosEdad!$C:$C,_xlfn.XLOOKUP('1.TS PAIS EDAD Y SEXO'!$G$4,TablasAux!$L$17:$L$19,TablasAux!$K$17:$K$19))</f>
        <v>0</v>
      </c>
      <c r="J66" s="177">
        <f>SUMIFS(DatosEdad!$D:$D,DatosEdad!$A:$A,INDICE!$C$13,DatosEdad!$E:$E,'1.TS PAIS EDAD Y SEXO'!$A66,DatosEdad!$C:$C,_xlfn.XLOOKUP('1.TS PAIS EDAD Y SEXO'!$G$4,TablasAux!$L$17:$L$19,TablasAux!$K$17:$K$19))</f>
        <v>1.263157894736842</v>
      </c>
      <c r="K66" s="116">
        <f>SUMIFS(DatosEdad!$D:$D,DatosEdad!$A:$A,INDICE!$C$13,DatosEdad!$E:$E,'1.TS PAIS EDAD Y SEXO'!$A66,DatosEdad!$C:$C,VLOOKUP('1.TS PAIS EDAD Y SEXO'!$K$4,Descripcion_Sexo,1),DatosEdad!$B:$B,VLOOKUP('1.TS PAIS EDAD Y SEXO'!K$5,TRAMO_EDAD_1,1))</f>
        <v>0</v>
      </c>
      <c r="L66" s="173">
        <f>SUMIFS(DatosEdad!$D:$D,DatosEdad!$A:$A,INDICE!$C$13,DatosEdad!$E:$E,'1.TS PAIS EDAD Y SEXO'!$A66,DatosEdad!$C:$C,VLOOKUP('1.TS PAIS EDAD Y SEXO'!$K$4,Descripcion_Sexo,1),DatosEdad!$B:$B,VLOOKUP('1.TS PAIS EDAD Y SEXO'!L$5,TRAMO_EDAD_1,1))</f>
        <v>1</v>
      </c>
      <c r="M66" s="182">
        <f>SUMIFS(DatosEdad!$D:$D,DatosEdad!$A:$A,INDICE!$C$13,DatosEdad!$E:$E,'1.TS PAIS EDAD Y SEXO'!$A66,DatosEdad!$B:$B,_xlfn.XLOOKUP('1.TS PAIS EDAD Y SEXO'!M$5,TablasAux!$O$3:$O$5,TablasAux!$N$3:$N$5),DatosEdad!$C:$C,_xlfn.XLOOKUP('1.TS PAIS EDAD Y SEXO'!$K$4,TablasAux!$L$17:$L$19,TablasAux!$K$17:$K$19))</f>
        <v>0</v>
      </c>
      <c r="N66" s="177">
        <f>SUMIFS(DatosEdad!$D:$D,DatosEdad!$A:$A,INDICE!$C$13,DatosEdad!$E:$E,'1.TS PAIS EDAD Y SEXO'!$A66,DatosEdad!$C:$C,_xlfn.XLOOKUP('1.TS PAIS EDAD Y SEXO'!$K$4,TablasAux!$L$17:$L$19,TablasAux!$K$17:$K$19))</f>
        <v>1</v>
      </c>
    </row>
    <row r="67" spans="1:14" ht="15.6" x14ac:dyDescent="0.3">
      <c r="A67" s="4">
        <v>76</v>
      </c>
      <c r="B67" s="147" t="s">
        <v>243</v>
      </c>
      <c r="C67" s="116">
        <f>SUMIFS(DatosEdad!$D:$D,DatosEdad!$A:$A,INDICE!$C$13,DatosEdad!$E:$E,'1.TS PAIS EDAD Y SEXO'!$A67,DatosEdad!$B:$B,VLOOKUP('1.TS PAIS EDAD Y SEXO'!C$5,TRAMO_EDAD_1,1))</f>
        <v>13123.42105263158</v>
      </c>
      <c r="D67" s="173">
        <f>SUMIFS(DatosEdad!$D:$D,DatosEdad!$A:$A,INDICE!$C$13,DatosEdad!$E:$E,'1.TS PAIS EDAD Y SEXO'!$A67,DatosEdad!$B:$B,VLOOKUP('1.TS PAIS EDAD Y SEXO'!D$5,TRAMO_EDAD_1,1))</f>
        <v>22200.42105263158</v>
      </c>
      <c r="E67" s="182">
        <f>SUMIFS(DatosEdad!$D:$D,DatosEdad!$A:$A,INDICE!$C$13,DatosEdad!$E:$E,'1.TS PAIS EDAD Y SEXO'!$A67,DatosEdad!$B:$B,_xlfn.XLOOKUP($E$5,TablasAux!$O$3:$O$5,TablasAux!$N$3:$N$5))</f>
        <v>2749.105263157895</v>
      </c>
      <c r="F67" s="177">
        <f>SUMIFS(DatosEdad!$D:$D,DatosEdad!$A:$A,INDICE!$C$13,DatosEdad!$E:$E,'1.TS PAIS EDAD Y SEXO'!$A67)</f>
        <v>38072.947368421053</v>
      </c>
      <c r="G67" s="116">
        <f>SUMIFS(DatosEdad!$D:$D,DatosEdad!$A:$A,INDICE!$C$13,DatosEdad!$E:$E,'1.TS PAIS EDAD Y SEXO'!$A67,DatosEdad!$C:$C,VLOOKUP('1.TS PAIS EDAD Y SEXO'!$G$4,Descripcion_Sexo,1),DatosEdad!$B:$B,VLOOKUP('1.TS PAIS EDAD Y SEXO'!G$5,TRAMO_EDAD_1,1))</f>
        <v>6598.7368421052633</v>
      </c>
      <c r="H67" s="173">
        <f>SUMIFS(DatosEdad!$D:$D,DatosEdad!$A:$A,INDICE!$C$13,DatosEdad!$E:$E,'1.TS PAIS EDAD Y SEXO'!$A67,DatosEdad!$C:$C,VLOOKUP('1.TS PAIS EDAD Y SEXO'!$G$4,Descripcion_Sexo,1),DatosEdad!$B:$B,VLOOKUP('1.TS PAIS EDAD Y SEXO'!H$5,TRAMO_EDAD_1,1))</f>
        <v>13375.842105263158</v>
      </c>
      <c r="I67" s="182">
        <f>SUMIFS(DatosEdad!$D:$D,DatosEdad!$A:$A,INDICE!$C$13,DatosEdad!$E:$E,'1.TS PAIS EDAD Y SEXO'!$A67,DatosEdad!$B:$B,_xlfn.XLOOKUP('1.TS PAIS EDAD Y SEXO'!$I$5,TablasAux!$O$3:$O$5,TablasAux!$N$3:$N$5),DatosEdad!$C:$C,_xlfn.XLOOKUP('1.TS PAIS EDAD Y SEXO'!$G$4,TablasAux!$L$17:$L$19,TablasAux!$K$17:$K$19))</f>
        <v>1832.7368421052631</v>
      </c>
      <c r="J67" s="177">
        <f>SUMIFS(DatosEdad!$D:$D,DatosEdad!$A:$A,INDICE!$C$13,DatosEdad!$E:$E,'1.TS PAIS EDAD Y SEXO'!$A67,DatosEdad!$C:$C,_xlfn.XLOOKUP('1.TS PAIS EDAD Y SEXO'!$G$4,TablasAux!$L$17:$L$19,TablasAux!$K$17:$K$19))</f>
        <v>21807.315789473687</v>
      </c>
      <c r="K67" s="116">
        <f>SUMIFS(DatosEdad!$D:$D,DatosEdad!$A:$A,INDICE!$C$13,DatosEdad!$E:$E,'1.TS PAIS EDAD Y SEXO'!$A67,DatosEdad!$C:$C,VLOOKUP('1.TS PAIS EDAD Y SEXO'!$K$4,Descripcion_Sexo,1),DatosEdad!$B:$B,VLOOKUP('1.TS PAIS EDAD Y SEXO'!K$5,TRAMO_EDAD_1,1))</f>
        <v>6524.6842105263158</v>
      </c>
      <c r="L67" s="173">
        <f>SUMIFS(DatosEdad!$D:$D,DatosEdad!$A:$A,INDICE!$C$13,DatosEdad!$E:$E,'1.TS PAIS EDAD Y SEXO'!$A67,DatosEdad!$C:$C,VLOOKUP('1.TS PAIS EDAD Y SEXO'!$K$4,Descripcion_Sexo,1),DatosEdad!$B:$B,VLOOKUP('1.TS PAIS EDAD Y SEXO'!L$5,TRAMO_EDAD_1,1))</f>
        <v>8824.5789473684199</v>
      </c>
      <c r="M67" s="182">
        <f>SUMIFS(DatosEdad!$D:$D,DatosEdad!$A:$A,INDICE!$C$13,DatosEdad!$E:$E,'1.TS PAIS EDAD Y SEXO'!$A67,DatosEdad!$B:$B,_xlfn.XLOOKUP('1.TS PAIS EDAD Y SEXO'!M$5,TablasAux!$O$3:$O$5,TablasAux!$N$3:$N$5),DatosEdad!$C:$C,_xlfn.XLOOKUP('1.TS PAIS EDAD Y SEXO'!$K$4,TablasAux!$L$17:$L$19,TablasAux!$K$17:$K$19))</f>
        <v>916.36842105263167</v>
      </c>
      <c r="N67" s="177">
        <f>SUMIFS(DatosEdad!$D:$D,DatosEdad!$A:$A,INDICE!$C$13,DatosEdad!$E:$E,'1.TS PAIS EDAD Y SEXO'!$A67,DatosEdad!$C:$C,_xlfn.XLOOKUP('1.TS PAIS EDAD Y SEXO'!$K$4,TablasAux!$L$17:$L$19,TablasAux!$K$17:$K$19))</f>
        <v>16265.631578947367</v>
      </c>
    </row>
    <row r="68" spans="1:14" ht="15.6" x14ac:dyDescent="0.3">
      <c r="A68" s="4">
        <v>96</v>
      </c>
      <c r="B68" s="147" t="s">
        <v>377</v>
      </c>
      <c r="C68" s="116">
        <f>SUMIFS(DatosEdad!$D:$D,DatosEdad!$A:$A,INDICE!$C$13,DatosEdad!$E:$E,'1.TS PAIS EDAD Y SEXO'!$A68,DatosEdad!$B:$B,VLOOKUP('1.TS PAIS EDAD Y SEXO'!C$5,TRAMO_EDAD_1,1))</f>
        <v>1</v>
      </c>
      <c r="D68" s="173">
        <f>SUMIFS(DatosEdad!$D:$D,DatosEdad!$A:$A,INDICE!$C$13,DatosEdad!$E:$E,'1.TS PAIS EDAD Y SEXO'!$A68,DatosEdad!$B:$B,VLOOKUP('1.TS PAIS EDAD Y SEXO'!D$5,TRAMO_EDAD_1,1))</f>
        <v>4</v>
      </c>
      <c r="E68" s="182">
        <f>SUMIFS(DatosEdad!$D:$D,DatosEdad!$A:$A,INDICE!$C$13,DatosEdad!$E:$E,'1.TS PAIS EDAD Y SEXO'!$A68,DatosEdad!$B:$B,_xlfn.XLOOKUP($E$5,TablasAux!$O$3:$O$5,TablasAux!$N$3:$N$5))</f>
        <v>0</v>
      </c>
      <c r="F68" s="177">
        <f>SUMIFS(DatosEdad!$D:$D,DatosEdad!$A:$A,INDICE!$C$13,DatosEdad!$E:$E,'1.TS PAIS EDAD Y SEXO'!$A68)</f>
        <v>5</v>
      </c>
      <c r="G68" s="116">
        <f>SUMIFS(DatosEdad!$D:$D,DatosEdad!$A:$A,INDICE!$C$13,DatosEdad!$E:$E,'1.TS PAIS EDAD Y SEXO'!$A68,DatosEdad!$C:$C,VLOOKUP('1.TS PAIS EDAD Y SEXO'!$G$4,Descripcion_Sexo,1),DatosEdad!$B:$B,VLOOKUP('1.TS PAIS EDAD Y SEXO'!G$5,TRAMO_EDAD_1,1))</f>
        <v>1</v>
      </c>
      <c r="H68" s="173">
        <f>SUMIFS(DatosEdad!$D:$D,DatosEdad!$A:$A,INDICE!$C$13,DatosEdad!$E:$E,'1.TS PAIS EDAD Y SEXO'!$A68,DatosEdad!$C:$C,VLOOKUP('1.TS PAIS EDAD Y SEXO'!$G$4,Descripcion_Sexo,1),DatosEdad!$B:$B,VLOOKUP('1.TS PAIS EDAD Y SEXO'!H$5,TRAMO_EDAD_1,1))</f>
        <v>2</v>
      </c>
      <c r="I68" s="182">
        <f>SUMIFS(DatosEdad!$D:$D,DatosEdad!$A:$A,INDICE!$C$13,DatosEdad!$E:$E,'1.TS PAIS EDAD Y SEXO'!$A68,DatosEdad!$B:$B,_xlfn.XLOOKUP('1.TS PAIS EDAD Y SEXO'!$I$5,TablasAux!$O$3:$O$5,TablasAux!$N$3:$N$5),DatosEdad!$C:$C,_xlfn.XLOOKUP('1.TS PAIS EDAD Y SEXO'!$G$4,TablasAux!$L$17:$L$19,TablasAux!$K$17:$K$19))</f>
        <v>0</v>
      </c>
      <c r="J68" s="177">
        <f>SUMIFS(DatosEdad!$D:$D,DatosEdad!$A:$A,INDICE!$C$13,DatosEdad!$E:$E,'1.TS PAIS EDAD Y SEXO'!$A68,DatosEdad!$C:$C,_xlfn.XLOOKUP('1.TS PAIS EDAD Y SEXO'!$G$4,TablasAux!$L$17:$L$19,TablasAux!$K$17:$K$19))</f>
        <v>3</v>
      </c>
      <c r="K68" s="116">
        <f>SUMIFS(DatosEdad!$D:$D,DatosEdad!$A:$A,INDICE!$C$13,DatosEdad!$E:$E,'1.TS PAIS EDAD Y SEXO'!$A68,DatosEdad!$C:$C,VLOOKUP('1.TS PAIS EDAD Y SEXO'!$K$4,Descripcion_Sexo,1),DatosEdad!$B:$B,VLOOKUP('1.TS PAIS EDAD Y SEXO'!K$5,TRAMO_EDAD_1,1))</f>
        <v>0</v>
      </c>
      <c r="L68" s="173">
        <f>SUMIFS(DatosEdad!$D:$D,DatosEdad!$A:$A,INDICE!$C$13,DatosEdad!$E:$E,'1.TS PAIS EDAD Y SEXO'!$A68,DatosEdad!$C:$C,VLOOKUP('1.TS PAIS EDAD Y SEXO'!$K$4,Descripcion_Sexo,1),DatosEdad!$B:$B,VLOOKUP('1.TS PAIS EDAD Y SEXO'!L$5,TRAMO_EDAD_1,1))</f>
        <v>2</v>
      </c>
      <c r="M68" s="182">
        <f>SUMIFS(DatosEdad!$D:$D,DatosEdad!$A:$A,INDICE!$C$13,DatosEdad!$E:$E,'1.TS PAIS EDAD Y SEXO'!$A68,DatosEdad!$B:$B,_xlfn.XLOOKUP('1.TS PAIS EDAD Y SEXO'!M$5,TablasAux!$O$3:$O$5,TablasAux!$N$3:$N$5),DatosEdad!$C:$C,_xlfn.XLOOKUP('1.TS PAIS EDAD Y SEXO'!$K$4,TablasAux!$L$17:$L$19,TablasAux!$K$17:$K$19))</f>
        <v>0</v>
      </c>
      <c r="N68" s="177">
        <f>SUMIFS(DatosEdad!$D:$D,DatosEdad!$A:$A,INDICE!$C$13,DatosEdad!$E:$E,'1.TS PAIS EDAD Y SEXO'!$A68,DatosEdad!$C:$C,_xlfn.XLOOKUP('1.TS PAIS EDAD Y SEXO'!$K$4,TablasAux!$L$17:$L$19,TablasAux!$K$17:$K$19))</f>
        <v>2</v>
      </c>
    </row>
    <row r="69" spans="1:14" ht="15.6" x14ac:dyDescent="0.3">
      <c r="A69" s="4">
        <v>854</v>
      </c>
      <c r="B69" s="147" t="s">
        <v>367</v>
      </c>
      <c r="C69" s="116">
        <f>SUMIFS(DatosEdad!$D:$D,DatosEdad!$A:$A,INDICE!$C$13,DatosEdad!$E:$E,'1.TS PAIS EDAD Y SEXO'!$A69,DatosEdad!$B:$B,VLOOKUP('1.TS PAIS EDAD Y SEXO'!C$5,TRAMO_EDAD_1,1))</f>
        <v>622.26315789473688</v>
      </c>
      <c r="D69" s="173">
        <f>SUMIFS(DatosEdad!$D:$D,DatosEdad!$A:$A,INDICE!$C$13,DatosEdad!$E:$E,'1.TS PAIS EDAD Y SEXO'!$A69,DatosEdad!$B:$B,VLOOKUP('1.TS PAIS EDAD Y SEXO'!D$5,TRAMO_EDAD_1,1))</f>
        <v>548.21052631578948</v>
      </c>
      <c r="E69" s="182">
        <f>SUMIFS(DatosEdad!$D:$D,DatosEdad!$A:$A,INDICE!$C$13,DatosEdad!$E:$E,'1.TS PAIS EDAD Y SEXO'!$A69,DatosEdad!$B:$B,_xlfn.XLOOKUP($E$5,TablasAux!$O$3:$O$5,TablasAux!$N$3:$N$5))</f>
        <v>48.315789473684212</v>
      </c>
      <c r="F69" s="177">
        <f>SUMIFS(DatosEdad!$D:$D,DatosEdad!$A:$A,INDICE!$C$13,DatosEdad!$E:$E,'1.TS PAIS EDAD Y SEXO'!$A69)</f>
        <v>1218.7894736842104</v>
      </c>
      <c r="G69" s="116">
        <f>SUMIFS(DatosEdad!$D:$D,DatosEdad!$A:$A,INDICE!$C$13,DatosEdad!$E:$E,'1.TS PAIS EDAD Y SEXO'!$A69,DatosEdad!$C:$C,VLOOKUP('1.TS PAIS EDAD Y SEXO'!$G$4,Descripcion_Sexo,1),DatosEdad!$B:$B,VLOOKUP('1.TS PAIS EDAD Y SEXO'!G$5,TRAMO_EDAD_1,1))</f>
        <v>47.631578947368418</v>
      </c>
      <c r="H69" s="173">
        <f>SUMIFS(DatosEdad!$D:$D,DatosEdad!$A:$A,INDICE!$C$13,DatosEdad!$E:$E,'1.TS PAIS EDAD Y SEXO'!$A69,DatosEdad!$C:$C,VLOOKUP('1.TS PAIS EDAD Y SEXO'!$G$4,Descripcion_Sexo,1),DatosEdad!$B:$B,VLOOKUP('1.TS PAIS EDAD Y SEXO'!H$5,TRAMO_EDAD_1,1))</f>
        <v>87.578947368421055</v>
      </c>
      <c r="I69" s="182">
        <f>SUMIFS(DatosEdad!$D:$D,DatosEdad!$A:$A,INDICE!$C$13,DatosEdad!$E:$E,'1.TS PAIS EDAD Y SEXO'!$A69,DatosEdad!$B:$B,_xlfn.XLOOKUP('1.TS PAIS EDAD Y SEXO'!$I$5,TablasAux!$O$3:$O$5,TablasAux!$N$3:$N$5),DatosEdad!$C:$C,_xlfn.XLOOKUP('1.TS PAIS EDAD Y SEXO'!$G$4,TablasAux!$L$17:$L$19,TablasAux!$K$17:$K$19))</f>
        <v>3</v>
      </c>
      <c r="J69" s="177">
        <f>SUMIFS(DatosEdad!$D:$D,DatosEdad!$A:$A,INDICE!$C$13,DatosEdad!$E:$E,'1.TS PAIS EDAD Y SEXO'!$A69,DatosEdad!$C:$C,_xlfn.XLOOKUP('1.TS PAIS EDAD Y SEXO'!$G$4,TablasAux!$L$17:$L$19,TablasAux!$K$17:$K$19))</f>
        <v>138.21052631578948</v>
      </c>
      <c r="K69" s="116">
        <f>SUMIFS(DatosEdad!$D:$D,DatosEdad!$A:$A,INDICE!$C$13,DatosEdad!$E:$E,'1.TS PAIS EDAD Y SEXO'!$A69,DatosEdad!$C:$C,VLOOKUP('1.TS PAIS EDAD Y SEXO'!$K$4,Descripcion_Sexo,1),DatosEdad!$B:$B,VLOOKUP('1.TS PAIS EDAD Y SEXO'!K$5,TRAMO_EDAD_1,1))</f>
        <v>574.63157894736844</v>
      </c>
      <c r="L69" s="173">
        <f>SUMIFS(DatosEdad!$D:$D,DatosEdad!$A:$A,INDICE!$C$13,DatosEdad!$E:$E,'1.TS PAIS EDAD Y SEXO'!$A69,DatosEdad!$C:$C,VLOOKUP('1.TS PAIS EDAD Y SEXO'!$K$4,Descripcion_Sexo,1),DatosEdad!$B:$B,VLOOKUP('1.TS PAIS EDAD Y SEXO'!L$5,TRAMO_EDAD_1,1))</f>
        <v>460.63157894736844</v>
      </c>
      <c r="M69" s="182">
        <f>SUMIFS(DatosEdad!$D:$D,DatosEdad!$A:$A,INDICE!$C$13,DatosEdad!$E:$E,'1.TS PAIS EDAD Y SEXO'!$A69,DatosEdad!$B:$B,_xlfn.XLOOKUP('1.TS PAIS EDAD Y SEXO'!M$5,TablasAux!$O$3:$O$5,TablasAux!$N$3:$N$5),DatosEdad!$C:$C,_xlfn.XLOOKUP('1.TS PAIS EDAD Y SEXO'!$K$4,TablasAux!$L$17:$L$19,TablasAux!$K$17:$K$19))</f>
        <v>45.315789473684212</v>
      </c>
      <c r="N69" s="177">
        <f>SUMIFS(DatosEdad!$D:$D,DatosEdad!$A:$A,INDICE!$C$13,DatosEdad!$E:$E,'1.TS PAIS EDAD Y SEXO'!$A69,DatosEdad!$C:$C,_xlfn.XLOOKUP('1.TS PAIS EDAD Y SEXO'!$K$4,TablasAux!$L$17:$L$19,TablasAux!$K$17:$K$19))</f>
        <v>1080.578947368421</v>
      </c>
    </row>
    <row r="70" spans="1:14" ht="15.6" x14ac:dyDescent="0.3">
      <c r="A70" s="4">
        <v>108</v>
      </c>
      <c r="B70" s="147" t="s">
        <v>246</v>
      </c>
      <c r="C70" s="116">
        <f>SUMIFS(DatosEdad!$D:$D,DatosEdad!$A:$A,INDICE!$C$13,DatosEdad!$E:$E,'1.TS PAIS EDAD Y SEXO'!$A70,DatosEdad!$B:$B,VLOOKUP('1.TS PAIS EDAD Y SEXO'!C$5,TRAMO_EDAD_1,1))</f>
        <v>7.473684210526315</v>
      </c>
      <c r="D70" s="173">
        <f>SUMIFS(DatosEdad!$D:$D,DatosEdad!$A:$A,INDICE!$C$13,DatosEdad!$E:$E,'1.TS PAIS EDAD Y SEXO'!$A70,DatosEdad!$B:$B,VLOOKUP('1.TS PAIS EDAD Y SEXO'!D$5,TRAMO_EDAD_1,1))</f>
        <v>59.789473684210527</v>
      </c>
      <c r="E70" s="182">
        <f>SUMIFS(DatosEdad!$D:$D,DatosEdad!$A:$A,INDICE!$C$13,DatosEdad!$E:$E,'1.TS PAIS EDAD Y SEXO'!$A70,DatosEdad!$B:$B,_xlfn.XLOOKUP($E$5,TablasAux!$O$3:$O$5,TablasAux!$N$3:$N$5))</f>
        <v>4</v>
      </c>
      <c r="F70" s="177">
        <f>SUMIFS(DatosEdad!$D:$D,DatosEdad!$A:$A,INDICE!$C$13,DatosEdad!$E:$E,'1.TS PAIS EDAD Y SEXO'!$A70)</f>
        <v>71.26315789473685</v>
      </c>
      <c r="G70" s="116">
        <f>SUMIFS(DatosEdad!$D:$D,DatosEdad!$A:$A,INDICE!$C$13,DatosEdad!$E:$E,'1.TS PAIS EDAD Y SEXO'!$A70,DatosEdad!$C:$C,VLOOKUP('1.TS PAIS EDAD Y SEXO'!$G$4,Descripcion_Sexo,1),DatosEdad!$B:$B,VLOOKUP('1.TS PAIS EDAD Y SEXO'!G$5,TRAMO_EDAD_1,1))</f>
        <v>2.263157894736842</v>
      </c>
      <c r="H70" s="173">
        <f>SUMIFS(DatosEdad!$D:$D,DatosEdad!$A:$A,INDICE!$C$13,DatosEdad!$E:$E,'1.TS PAIS EDAD Y SEXO'!$A70,DatosEdad!$C:$C,VLOOKUP('1.TS PAIS EDAD Y SEXO'!$G$4,Descripcion_Sexo,1),DatosEdad!$B:$B,VLOOKUP('1.TS PAIS EDAD Y SEXO'!H$5,TRAMO_EDAD_1,1))</f>
        <v>21</v>
      </c>
      <c r="I70" s="182">
        <f>SUMIFS(DatosEdad!$D:$D,DatosEdad!$A:$A,INDICE!$C$13,DatosEdad!$E:$E,'1.TS PAIS EDAD Y SEXO'!$A70,DatosEdad!$B:$B,_xlfn.XLOOKUP('1.TS PAIS EDAD Y SEXO'!$I$5,TablasAux!$O$3:$O$5,TablasAux!$N$3:$N$5),DatosEdad!$C:$C,_xlfn.XLOOKUP('1.TS PAIS EDAD Y SEXO'!$G$4,TablasAux!$L$17:$L$19,TablasAux!$K$17:$K$19))</f>
        <v>2</v>
      </c>
      <c r="J70" s="177">
        <f>SUMIFS(DatosEdad!$D:$D,DatosEdad!$A:$A,INDICE!$C$13,DatosEdad!$E:$E,'1.TS PAIS EDAD Y SEXO'!$A70,DatosEdad!$C:$C,_xlfn.XLOOKUP('1.TS PAIS EDAD Y SEXO'!$G$4,TablasAux!$L$17:$L$19,TablasAux!$K$17:$K$19))</f>
        <v>25.263157894736842</v>
      </c>
      <c r="K70" s="116">
        <f>SUMIFS(DatosEdad!$D:$D,DatosEdad!$A:$A,INDICE!$C$13,DatosEdad!$E:$E,'1.TS PAIS EDAD Y SEXO'!$A70,DatosEdad!$C:$C,VLOOKUP('1.TS PAIS EDAD Y SEXO'!$K$4,Descripcion_Sexo,1),DatosEdad!$B:$B,VLOOKUP('1.TS PAIS EDAD Y SEXO'!K$5,TRAMO_EDAD_1,1))</f>
        <v>5.2105263157894735</v>
      </c>
      <c r="L70" s="173">
        <f>SUMIFS(DatosEdad!$D:$D,DatosEdad!$A:$A,INDICE!$C$13,DatosEdad!$E:$E,'1.TS PAIS EDAD Y SEXO'!$A70,DatosEdad!$C:$C,VLOOKUP('1.TS PAIS EDAD Y SEXO'!$K$4,Descripcion_Sexo,1),DatosEdad!$B:$B,VLOOKUP('1.TS PAIS EDAD Y SEXO'!L$5,TRAMO_EDAD_1,1))</f>
        <v>38.789473684210527</v>
      </c>
      <c r="M70" s="182">
        <f>SUMIFS(DatosEdad!$D:$D,DatosEdad!$A:$A,INDICE!$C$13,DatosEdad!$E:$E,'1.TS PAIS EDAD Y SEXO'!$A70,DatosEdad!$B:$B,_xlfn.XLOOKUP('1.TS PAIS EDAD Y SEXO'!M$5,TablasAux!$O$3:$O$5,TablasAux!$N$3:$N$5),DatosEdad!$C:$C,_xlfn.XLOOKUP('1.TS PAIS EDAD Y SEXO'!$K$4,TablasAux!$L$17:$L$19,TablasAux!$K$17:$K$19))</f>
        <v>2</v>
      </c>
      <c r="N70" s="177">
        <f>SUMIFS(DatosEdad!$D:$D,DatosEdad!$A:$A,INDICE!$C$13,DatosEdad!$E:$E,'1.TS PAIS EDAD Y SEXO'!$A70,DatosEdad!$C:$C,_xlfn.XLOOKUP('1.TS PAIS EDAD Y SEXO'!$K$4,TablasAux!$L$17:$L$19,TablasAux!$K$17:$K$19))</f>
        <v>46</v>
      </c>
    </row>
    <row r="71" spans="1:14" ht="15.6" x14ac:dyDescent="0.3">
      <c r="A71" s="4">
        <v>132</v>
      </c>
      <c r="B71" s="147" t="s">
        <v>251</v>
      </c>
      <c r="C71" s="116">
        <f>SUMIFS(DatosEdad!$D:$D,DatosEdad!$A:$A,INDICE!$C$13,DatosEdad!$E:$E,'1.TS PAIS EDAD Y SEXO'!$A71,DatosEdad!$B:$B,VLOOKUP('1.TS PAIS EDAD Y SEXO'!C$5,TRAMO_EDAD_1,1))</f>
        <v>519.84210526315792</v>
      </c>
      <c r="D71" s="173">
        <f>SUMIFS(DatosEdad!$D:$D,DatosEdad!$A:$A,INDICE!$C$13,DatosEdad!$E:$E,'1.TS PAIS EDAD Y SEXO'!$A71,DatosEdad!$B:$B,VLOOKUP('1.TS PAIS EDAD Y SEXO'!D$5,TRAMO_EDAD_1,1))</f>
        <v>884.15789473684208</v>
      </c>
      <c r="E71" s="182">
        <f>SUMIFS(DatosEdad!$D:$D,DatosEdad!$A:$A,INDICE!$C$13,DatosEdad!$E:$E,'1.TS PAIS EDAD Y SEXO'!$A71,DatosEdad!$B:$B,_xlfn.XLOOKUP($E$5,TablasAux!$O$3:$O$5,TablasAux!$N$3:$N$5))</f>
        <v>197.10526315789474</v>
      </c>
      <c r="F71" s="177">
        <f>SUMIFS(DatosEdad!$D:$D,DatosEdad!$A:$A,INDICE!$C$13,DatosEdad!$E:$E,'1.TS PAIS EDAD Y SEXO'!$A71)</f>
        <v>1601.1052631578948</v>
      </c>
      <c r="G71" s="116">
        <f>SUMIFS(DatosEdad!$D:$D,DatosEdad!$A:$A,INDICE!$C$13,DatosEdad!$E:$E,'1.TS PAIS EDAD Y SEXO'!$A71,DatosEdad!$C:$C,VLOOKUP('1.TS PAIS EDAD Y SEXO'!$G$4,Descripcion_Sexo,1),DatosEdad!$B:$B,VLOOKUP('1.TS PAIS EDAD Y SEXO'!G$5,TRAMO_EDAD_1,1))</f>
        <v>263.5263157894737</v>
      </c>
      <c r="H71" s="173">
        <f>SUMIFS(DatosEdad!$D:$D,DatosEdad!$A:$A,INDICE!$C$13,DatosEdad!$E:$E,'1.TS PAIS EDAD Y SEXO'!$A71,DatosEdad!$C:$C,VLOOKUP('1.TS PAIS EDAD Y SEXO'!$G$4,Descripcion_Sexo,1),DatosEdad!$B:$B,VLOOKUP('1.TS PAIS EDAD Y SEXO'!H$5,TRAMO_EDAD_1,1))</f>
        <v>520.15789473684208</v>
      </c>
      <c r="I71" s="182">
        <f>SUMIFS(DatosEdad!$D:$D,DatosEdad!$A:$A,INDICE!$C$13,DatosEdad!$E:$E,'1.TS PAIS EDAD Y SEXO'!$A71,DatosEdad!$B:$B,_xlfn.XLOOKUP('1.TS PAIS EDAD Y SEXO'!$I$5,TablasAux!$O$3:$O$5,TablasAux!$N$3:$N$5),DatosEdad!$C:$C,_xlfn.XLOOKUP('1.TS PAIS EDAD Y SEXO'!$G$4,TablasAux!$L$17:$L$19,TablasAux!$K$17:$K$19))</f>
        <v>127.36842105263158</v>
      </c>
      <c r="J71" s="177">
        <f>SUMIFS(DatosEdad!$D:$D,DatosEdad!$A:$A,INDICE!$C$13,DatosEdad!$E:$E,'1.TS PAIS EDAD Y SEXO'!$A71,DatosEdad!$C:$C,_xlfn.XLOOKUP('1.TS PAIS EDAD Y SEXO'!$G$4,TablasAux!$L$17:$L$19,TablasAux!$K$17:$K$19))</f>
        <v>911.05263157894728</v>
      </c>
      <c r="K71" s="116">
        <f>SUMIFS(DatosEdad!$D:$D,DatosEdad!$A:$A,INDICE!$C$13,DatosEdad!$E:$E,'1.TS PAIS EDAD Y SEXO'!$A71,DatosEdad!$C:$C,VLOOKUP('1.TS PAIS EDAD Y SEXO'!$K$4,Descripcion_Sexo,1),DatosEdad!$B:$B,VLOOKUP('1.TS PAIS EDAD Y SEXO'!K$5,TRAMO_EDAD_1,1))</f>
        <v>256.31578947368422</v>
      </c>
      <c r="L71" s="173">
        <f>SUMIFS(DatosEdad!$D:$D,DatosEdad!$A:$A,INDICE!$C$13,DatosEdad!$E:$E,'1.TS PAIS EDAD Y SEXO'!$A71,DatosEdad!$C:$C,VLOOKUP('1.TS PAIS EDAD Y SEXO'!$K$4,Descripcion_Sexo,1),DatosEdad!$B:$B,VLOOKUP('1.TS PAIS EDAD Y SEXO'!L$5,TRAMO_EDAD_1,1))</f>
        <v>364</v>
      </c>
      <c r="M71" s="182">
        <f>SUMIFS(DatosEdad!$D:$D,DatosEdad!$A:$A,INDICE!$C$13,DatosEdad!$E:$E,'1.TS PAIS EDAD Y SEXO'!$A71,DatosEdad!$B:$B,_xlfn.XLOOKUP('1.TS PAIS EDAD Y SEXO'!M$5,TablasAux!$O$3:$O$5,TablasAux!$N$3:$N$5),DatosEdad!$C:$C,_xlfn.XLOOKUP('1.TS PAIS EDAD Y SEXO'!$K$4,TablasAux!$L$17:$L$19,TablasAux!$K$17:$K$19))</f>
        <v>69.736842105263165</v>
      </c>
      <c r="N71" s="177">
        <f>SUMIFS(DatosEdad!$D:$D,DatosEdad!$A:$A,INDICE!$C$13,DatosEdad!$E:$E,'1.TS PAIS EDAD Y SEXO'!$A71,DatosEdad!$C:$C,_xlfn.XLOOKUP('1.TS PAIS EDAD Y SEXO'!$K$4,TablasAux!$L$17:$L$19,TablasAux!$K$17:$K$19))</f>
        <v>690.0526315789474</v>
      </c>
    </row>
    <row r="72" spans="1:14" ht="15.6" x14ac:dyDescent="0.3">
      <c r="A72" s="4">
        <v>136</v>
      </c>
      <c r="B72" s="147" t="s">
        <v>252</v>
      </c>
      <c r="C72" s="116">
        <f>SUMIFS(DatosEdad!$D:$D,DatosEdad!$A:$A,INDICE!$C$13,DatosEdad!$E:$E,'1.TS PAIS EDAD Y SEXO'!$A72,DatosEdad!$B:$B,VLOOKUP('1.TS PAIS EDAD Y SEXO'!C$5,TRAMO_EDAD_1,1))</f>
        <v>0</v>
      </c>
      <c r="D72" s="173">
        <f>SUMIFS(DatosEdad!$D:$D,DatosEdad!$A:$A,INDICE!$C$13,DatosEdad!$E:$E,'1.TS PAIS EDAD Y SEXO'!$A72,DatosEdad!$B:$B,VLOOKUP('1.TS PAIS EDAD Y SEXO'!D$5,TRAMO_EDAD_1,1))</f>
        <v>1</v>
      </c>
      <c r="E72" s="182">
        <f>SUMIFS(DatosEdad!$D:$D,DatosEdad!$A:$A,INDICE!$C$13,DatosEdad!$E:$E,'1.TS PAIS EDAD Y SEXO'!$A72,DatosEdad!$B:$B,_xlfn.XLOOKUP($E$5,TablasAux!$O$3:$O$5,TablasAux!$N$3:$N$5))</f>
        <v>0</v>
      </c>
      <c r="F72" s="177">
        <f>SUMIFS(DatosEdad!$D:$D,DatosEdad!$A:$A,INDICE!$C$13,DatosEdad!$E:$E,'1.TS PAIS EDAD Y SEXO'!$A72)</f>
        <v>1</v>
      </c>
      <c r="G72" s="116">
        <f>SUMIFS(DatosEdad!$D:$D,DatosEdad!$A:$A,INDICE!$C$13,DatosEdad!$E:$E,'1.TS PAIS EDAD Y SEXO'!$A72,DatosEdad!$C:$C,VLOOKUP('1.TS PAIS EDAD Y SEXO'!$G$4,Descripcion_Sexo,1),DatosEdad!$B:$B,VLOOKUP('1.TS PAIS EDAD Y SEXO'!G$5,TRAMO_EDAD_1,1))</f>
        <v>0</v>
      </c>
      <c r="H72" s="173">
        <f>SUMIFS(DatosEdad!$D:$D,DatosEdad!$A:$A,INDICE!$C$13,DatosEdad!$E:$E,'1.TS PAIS EDAD Y SEXO'!$A72,DatosEdad!$C:$C,VLOOKUP('1.TS PAIS EDAD Y SEXO'!$G$4,Descripcion_Sexo,1),DatosEdad!$B:$B,VLOOKUP('1.TS PAIS EDAD Y SEXO'!H$5,TRAMO_EDAD_1,1))</f>
        <v>1</v>
      </c>
      <c r="I72" s="182">
        <f>SUMIFS(DatosEdad!$D:$D,DatosEdad!$A:$A,INDICE!$C$13,DatosEdad!$E:$E,'1.TS PAIS EDAD Y SEXO'!$A72,DatosEdad!$B:$B,_xlfn.XLOOKUP('1.TS PAIS EDAD Y SEXO'!$I$5,TablasAux!$O$3:$O$5,TablasAux!$N$3:$N$5),DatosEdad!$C:$C,_xlfn.XLOOKUP('1.TS PAIS EDAD Y SEXO'!$G$4,TablasAux!$L$17:$L$19,TablasAux!$K$17:$K$19))</f>
        <v>0</v>
      </c>
      <c r="J72" s="177">
        <f>SUMIFS(DatosEdad!$D:$D,DatosEdad!$A:$A,INDICE!$C$13,DatosEdad!$E:$E,'1.TS PAIS EDAD Y SEXO'!$A72,DatosEdad!$C:$C,_xlfn.XLOOKUP('1.TS PAIS EDAD Y SEXO'!$G$4,TablasAux!$L$17:$L$19,TablasAux!$K$17:$K$19))</f>
        <v>1</v>
      </c>
      <c r="K72" s="116">
        <f>SUMIFS(DatosEdad!$D:$D,DatosEdad!$A:$A,INDICE!$C$13,DatosEdad!$E:$E,'1.TS PAIS EDAD Y SEXO'!$A72,DatosEdad!$C:$C,VLOOKUP('1.TS PAIS EDAD Y SEXO'!$K$4,Descripcion_Sexo,1),DatosEdad!$B:$B,VLOOKUP('1.TS PAIS EDAD Y SEXO'!K$5,TRAMO_EDAD_1,1))</f>
        <v>0</v>
      </c>
      <c r="L72" s="173">
        <f>SUMIFS(DatosEdad!$D:$D,DatosEdad!$A:$A,INDICE!$C$13,DatosEdad!$E:$E,'1.TS PAIS EDAD Y SEXO'!$A72,DatosEdad!$C:$C,VLOOKUP('1.TS PAIS EDAD Y SEXO'!$K$4,Descripcion_Sexo,1),DatosEdad!$B:$B,VLOOKUP('1.TS PAIS EDAD Y SEXO'!L$5,TRAMO_EDAD_1,1))</f>
        <v>0</v>
      </c>
      <c r="M72" s="182">
        <f>SUMIFS(DatosEdad!$D:$D,DatosEdad!$A:$A,INDICE!$C$13,DatosEdad!$E:$E,'1.TS PAIS EDAD Y SEXO'!$A72,DatosEdad!$B:$B,_xlfn.XLOOKUP('1.TS PAIS EDAD Y SEXO'!M$5,TablasAux!$O$3:$O$5,TablasAux!$N$3:$N$5),DatosEdad!$C:$C,_xlfn.XLOOKUP('1.TS PAIS EDAD Y SEXO'!$K$4,TablasAux!$L$17:$L$19,TablasAux!$K$17:$K$19))</f>
        <v>0</v>
      </c>
      <c r="N72" s="177">
        <f>SUMIFS(DatosEdad!$D:$D,DatosEdad!$A:$A,INDICE!$C$13,DatosEdad!$E:$E,'1.TS PAIS EDAD Y SEXO'!$A72,DatosEdad!$C:$C,_xlfn.XLOOKUP('1.TS PAIS EDAD Y SEXO'!$K$4,TablasAux!$L$17:$L$19,TablasAux!$K$17:$K$19))</f>
        <v>0</v>
      </c>
    </row>
    <row r="73" spans="1:14" ht="15.6" x14ac:dyDescent="0.3">
      <c r="A73" s="4">
        <v>116</v>
      </c>
      <c r="B73" s="147" t="s">
        <v>248</v>
      </c>
      <c r="C73" s="116">
        <f>SUMIFS(DatosEdad!$D:$D,DatosEdad!$A:$A,INDICE!$C$13,DatosEdad!$E:$E,'1.TS PAIS EDAD Y SEXO'!$A73,DatosEdad!$B:$B,VLOOKUP('1.TS PAIS EDAD Y SEXO'!C$5,TRAMO_EDAD_1,1))</f>
        <v>9.6842105263157894</v>
      </c>
      <c r="D73" s="173">
        <f>SUMIFS(DatosEdad!$D:$D,DatosEdad!$A:$A,INDICE!$C$13,DatosEdad!$E:$E,'1.TS PAIS EDAD Y SEXO'!$A73,DatosEdad!$B:$B,VLOOKUP('1.TS PAIS EDAD Y SEXO'!D$5,TRAMO_EDAD_1,1))</f>
        <v>6.2631578947368425</v>
      </c>
      <c r="E73" s="182">
        <f>SUMIFS(DatosEdad!$D:$D,DatosEdad!$A:$A,INDICE!$C$13,DatosEdad!$E:$E,'1.TS PAIS EDAD Y SEXO'!$A73,DatosEdad!$B:$B,_xlfn.XLOOKUP($E$5,TablasAux!$O$3:$O$5,TablasAux!$N$3:$N$5))</f>
        <v>1</v>
      </c>
      <c r="F73" s="177">
        <f>SUMIFS(DatosEdad!$D:$D,DatosEdad!$A:$A,INDICE!$C$13,DatosEdad!$E:$E,'1.TS PAIS EDAD Y SEXO'!$A73)</f>
        <v>16.94736842105263</v>
      </c>
      <c r="G73" s="116">
        <f>SUMIFS(DatosEdad!$D:$D,DatosEdad!$A:$A,INDICE!$C$13,DatosEdad!$E:$E,'1.TS PAIS EDAD Y SEXO'!$A73,DatosEdad!$C:$C,VLOOKUP('1.TS PAIS EDAD Y SEXO'!$G$4,Descripcion_Sexo,1),DatosEdad!$B:$B,VLOOKUP('1.TS PAIS EDAD Y SEXO'!G$5,TRAMO_EDAD_1,1))</f>
        <v>8.6842105263157894</v>
      </c>
      <c r="H73" s="173">
        <f>SUMIFS(DatosEdad!$D:$D,DatosEdad!$A:$A,INDICE!$C$13,DatosEdad!$E:$E,'1.TS PAIS EDAD Y SEXO'!$A73,DatosEdad!$C:$C,VLOOKUP('1.TS PAIS EDAD Y SEXO'!$G$4,Descripcion_Sexo,1),DatosEdad!$B:$B,VLOOKUP('1.TS PAIS EDAD Y SEXO'!H$5,TRAMO_EDAD_1,1))</f>
        <v>4.1052631578947372</v>
      </c>
      <c r="I73" s="182">
        <f>SUMIFS(DatosEdad!$D:$D,DatosEdad!$A:$A,INDICE!$C$13,DatosEdad!$E:$E,'1.TS PAIS EDAD Y SEXO'!$A73,DatosEdad!$B:$B,_xlfn.XLOOKUP('1.TS PAIS EDAD Y SEXO'!$I$5,TablasAux!$O$3:$O$5,TablasAux!$N$3:$N$5),DatosEdad!$C:$C,_xlfn.XLOOKUP('1.TS PAIS EDAD Y SEXO'!$G$4,TablasAux!$L$17:$L$19,TablasAux!$K$17:$K$19))</f>
        <v>1</v>
      </c>
      <c r="J73" s="177">
        <f>SUMIFS(DatosEdad!$D:$D,DatosEdad!$A:$A,INDICE!$C$13,DatosEdad!$E:$E,'1.TS PAIS EDAD Y SEXO'!$A73,DatosEdad!$C:$C,_xlfn.XLOOKUP('1.TS PAIS EDAD Y SEXO'!$G$4,TablasAux!$L$17:$L$19,TablasAux!$K$17:$K$19))</f>
        <v>13.789473684210527</v>
      </c>
      <c r="K73" s="116">
        <f>SUMIFS(DatosEdad!$D:$D,DatosEdad!$A:$A,INDICE!$C$13,DatosEdad!$E:$E,'1.TS PAIS EDAD Y SEXO'!$A73,DatosEdad!$C:$C,VLOOKUP('1.TS PAIS EDAD Y SEXO'!$K$4,Descripcion_Sexo,1),DatosEdad!$B:$B,VLOOKUP('1.TS PAIS EDAD Y SEXO'!K$5,TRAMO_EDAD_1,1))</f>
        <v>1</v>
      </c>
      <c r="L73" s="173">
        <f>SUMIFS(DatosEdad!$D:$D,DatosEdad!$A:$A,INDICE!$C$13,DatosEdad!$E:$E,'1.TS PAIS EDAD Y SEXO'!$A73,DatosEdad!$C:$C,VLOOKUP('1.TS PAIS EDAD Y SEXO'!$K$4,Descripcion_Sexo,1),DatosEdad!$B:$B,VLOOKUP('1.TS PAIS EDAD Y SEXO'!L$5,TRAMO_EDAD_1,1))</f>
        <v>2.1578947368421053</v>
      </c>
      <c r="M73" s="182">
        <f>SUMIFS(DatosEdad!$D:$D,DatosEdad!$A:$A,INDICE!$C$13,DatosEdad!$E:$E,'1.TS PAIS EDAD Y SEXO'!$A73,DatosEdad!$B:$B,_xlfn.XLOOKUP('1.TS PAIS EDAD Y SEXO'!M$5,TablasAux!$O$3:$O$5,TablasAux!$N$3:$N$5),DatosEdad!$C:$C,_xlfn.XLOOKUP('1.TS PAIS EDAD Y SEXO'!$K$4,TablasAux!$L$17:$L$19,TablasAux!$K$17:$K$19))</f>
        <v>0</v>
      </c>
      <c r="N73" s="177">
        <f>SUMIFS(DatosEdad!$D:$D,DatosEdad!$A:$A,INDICE!$C$13,DatosEdad!$E:$E,'1.TS PAIS EDAD Y SEXO'!$A73,DatosEdad!$C:$C,_xlfn.XLOOKUP('1.TS PAIS EDAD Y SEXO'!$K$4,TablasAux!$L$17:$L$19,TablasAux!$K$17:$K$19))</f>
        <v>3.1578947368421053</v>
      </c>
    </row>
    <row r="74" spans="1:14" ht="15.6" x14ac:dyDescent="0.3">
      <c r="A74" s="4">
        <v>120</v>
      </c>
      <c r="B74" s="147" t="s">
        <v>249</v>
      </c>
      <c r="C74" s="116">
        <f>SUMIFS(DatosEdad!$D:$D,DatosEdad!$A:$A,INDICE!$C$13,DatosEdad!$E:$E,'1.TS PAIS EDAD Y SEXO'!$A74,DatosEdad!$B:$B,VLOOKUP('1.TS PAIS EDAD Y SEXO'!C$5,TRAMO_EDAD_1,1))</f>
        <v>1102.4736842105262</v>
      </c>
      <c r="D74" s="173">
        <f>SUMIFS(DatosEdad!$D:$D,DatosEdad!$A:$A,INDICE!$C$13,DatosEdad!$E:$E,'1.TS PAIS EDAD Y SEXO'!$A74,DatosEdad!$B:$B,VLOOKUP('1.TS PAIS EDAD Y SEXO'!D$5,TRAMO_EDAD_1,1))</f>
        <v>1593.3157894736842</v>
      </c>
      <c r="E74" s="182">
        <f>SUMIFS(DatosEdad!$D:$D,DatosEdad!$A:$A,INDICE!$C$13,DatosEdad!$E:$E,'1.TS PAIS EDAD Y SEXO'!$A74,DatosEdad!$B:$B,_xlfn.XLOOKUP($E$5,TablasAux!$O$3:$O$5,TablasAux!$N$3:$N$5))</f>
        <v>79.89473684210526</v>
      </c>
      <c r="F74" s="177">
        <f>SUMIFS(DatosEdad!$D:$D,DatosEdad!$A:$A,INDICE!$C$13,DatosEdad!$E:$E,'1.TS PAIS EDAD Y SEXO'!$A74)</f>
        <v>2775.6842105263158</v>
      </c>
      <c r="G74" s="116">
        <f>SUMIFS(DatosEdad!$D:$D,DatosEdad!$A:$A,INDICE!$C$13,DatosEdad!$E:$E,'1.TS PAIS EDAD Y SEXO'!$A74,DatosEdad!$C:$C,VLOOKUP('1.TS PAIS EDAD Y SEXO'!$G$4,Descripcion_Sexo,1),DatosEdad!$B:$B,VLOOKUP('1.TS PAIS EDAD Y SEXO'!G$5,TRAMO_EDAD_1,1))</f>
        <v>308.73684210526318</v>
      </c>
      <c r="H74" s="173">
        <f>SUMIFS(DatosEdad!$D:$D,DatosEdad!$A:$A,INDICE!$C$13,DatosEdad!$E:$E,'1.TS PAIS EDAD Y SEXO'!$A74,DatosEdad!$C:$C,VLOOKUP('1.TS PAIS EDAD Y SEXO'!$G$4,Descripcion_Sexo,1),DatosEdad!$B:$B,VLOOKUP('1.TS PAIS EDAD Y SEXO'!H$5,TRAMO_EDAD_1,1))</f>
        <v>435.47368421052636</v>
      </c>
      <c r="I74" s="182">
        <f>SUMIFS(DatosEdad!$D:$D,DatosEdad!$A:$A,INDICE!$C$13,DatosEdad!$E:$E,'1.TS PAIS EDAD Y SEXO'!$A74,DatosEdad!$B:$B,_xlfn.XLOOKUP('1.TS PAIS EDAD Y SEXO'!$I$5,TablasAux!$O$3:$O$5,TablasAux!$N$3:$N$5),DatosEdad!$C:$C,_xlfn.XLOOKUP('1.TS PAIS EDAD Y SEXO'!$G$4,TablasAux!$L$17:$L$19,TablasAux!$K$17:$K$19))</f>
        <v>24.421052631578945</v>
      </c>
      <c r="J74" s="177">
        <f>SUMIFS(DatosEdad!$D:$D,DatosEdad!$A:$A,INDICE!$C$13,DatosEdad!$E:$E,'1.TS PAIS EDAD Y SEXO'!$A74,DatosEdad!$C:$C,_xlfn.XLOOKUP('1.TS PAIS EDAD Y SEXO'!$G$4,TablasAux!$L$17:$L$19,TablasAux!$K$17:$K$19))</f>
        <v>768.63157894736855</v>
      </c>
      <c r="K74" s="116">
        <f>SUMIFS(DatosEdad!$D:$D,DatosEdad!$A:$A,INDICE!$C$13,DatosEdad!$E:$E,'1.TS PAIS EDAD Y SEXO'!$A74,DatosEdad!$C:$C,VLOOKUP('1.TS PAIS EDAD Y SEXO'!$K$4,Descripcion_Sexo,1),DatosEdad!$B:$B,VLOOKUP('1.TS PAIS EDAD Y SEXO'!K$5,TRAMO_EDAD_1,1))</f>
        <v>793.73684210526312</v>
      </c>
      <c r="L74" s="173">
        <f>SUMIFS(DatosEdad!$D:$D,DatosEdad!$A:$A,INDICE!$C$13,DatosEdad!$E:$E,'1.TS PAIS EDAD Y SEXO'!$A74,DatosEdad!$C:$C,VLOOKUP('1.TS PAIS EDAD Y SEXO'!$K$4,Descripcion_Sexo,1),DatosEdad!$B:$B,VLOOKUP('1.TS PAIS EDAD Y SEXO'!L$5,TRAMO_EDAD_1,1))</f>
        <v>1157.8421052631579</v>
      </c>
      <c r="M74" s="182">
        <f>SUMIFS(DatosEdad!$D:$D,DatosEdad!$A:$A,INDICE!$C$13,DatosEdad!$E:$E,'1.TS PAIS EDAD Y SEXO'!$A74,DatosEdad!$B:$B,_xlfn.XLOOKUP('1.TS PAIS EDAD Y SEXO'!M$5,TablasAux!$O$3:$O$5,TablasAux!$N$3:$N$5),DatosEdad!$C:$C,_xlfn.XLOOKUP('1.TS PAIS EDAD Y SEXO'!$K$4,TablasAux!$L$17:$L$19,TablasAux!$K$17:$K$19))</f>
        <v>55.473684210526315</v>
      </c>
      <c r="N74" s="177">
        <f>SUMIFS(DatosEdad!$D:$D,DatosEdad!$A:$A,INDICE!$C$13,DatosEdad!$E:$E,'1.TS PAIS EDAD Y SEXO'!$A74,DatosEdad!$C:$C,_xlfn.XLOOKUP('1.TS PAIS EDAD Y SEXO'!$K$4,TablasAux!$L$17:$L$19,TablasAux!$K$17:$K$19))</f>
        <v>2007.0526315789473</v>
      </c>
    </row>
    <row r="75" spans="1:14" ht="15.6" x14ac:dyDescent="0.3">
      <c r="A75" s="4">
        <v>124</v>
      </c>
      <c r="B75" s="147" t="s">
        <v>250</v>
      </c>
      <c r="C75" s="116">
        <f>SUMIFS(DatosEdad!$D:$D,DatosEdad!$A:$A,INDICE!$C$13,DatosEdad!$E:$E,'1.TS PAIS EDAD Y SEXO'!$A75,DatosEdad!$B:$B,VLOOKUP('1.TS PAIS EDAD Y SEXO'!C$5,TRAMO_EDAD_1,1))</f>
        <v>503.84210526315792</v>
      </c>
      <c r="D75" s="173">
        <f>SUMIFS(DatosEdad!$D:$D,DatosEdad!$A:$A,INDICE!$C$13,DatosEdad!$E:$E,'1.TS PAIS EDAD Y SEXO'!$A75,DatosEdad!$B:$B,VLOOKUP('1.TS PAIS EDAD Y SEXO'!D$5,TRAMO_EDAD_1,1))</f>
        <v>955.84210526315792</v>
      </c>
      <c r="E75" s="182">
        <f>SUMIFS(DatosEdad!$D:$D,DatosEdad!$A:$A,INDICE!$C$13,DatosEdad!$E:$E,'1.TS PAIS EDAD Y SEXO'!$A75,DatosEdad!$B:$B,_xlfn.XLOOKUP($E$5,TablasAux!$O$3:$O$5,TablasAux!$N$3:$N$5))</f>
        <v>247</v>
      </c>
      <c r="F75" s="177">
        <f>SUMIFS(DatosEdad!$D:$D,DatosEdad!$A:$A,INDICE!$C$13,DatosEdad!$E:$E,'1.TS PAIS EDAD Y SEXO'!$A75)</f>
        <v>1706.9473684210527</v>
      </c>
      <c r="G75" s="116">
        <f>SUMIFS(DatosEdad!$D:$D,DatosEdad!$A:$A,INDICE!$C$13,DatosEdad!$E:$E,'1.TS PAIS EDAD Y SEXO'!$A75,DatosEdad!$C:$C,VLOOKUP('1.TS PAIS EDAD Y SEXO'!$G$4,Descripcion_Sexo,1),DatosEdad!$B:$B,VLOOKUP('1.TS PAIS EDAD Y SEXO'!G$5,TRAMO_EDAD_1,1))</f>
        <v>281.36842105263156</v>
      </c>
      <c r="H75" s="173">
        <f>SUMIFS(DatosEdad!$D:$D,DatosEdad!$A:$A,INDICE!$C$13,DatosEdad!$E:$E,'1.TS PAIS EDAD Y SEXO'!$A75,DatosEdad!$C:$C,VLOOKUP('1.TS PAIS EDAD Y SEXO'!$G$4,Descripcion_Sexo,1),DatosEdad!$B:$B,VLOOKUP('1.TS PAIS EDAD Y SEXO'!H$5,TRAMO_EDAD_1,1))</f>
        <v>492.21052631578948</v>
      </c>
      <c r="I75" s="182">
        <f>SUMIFS(DatosEdad!$D:$D,DatosEdad!$A:$A,INDICE!$C$13,DatosEdad!$E:$E,'1.TS PAIS EDAD Y SEXO'!$A75,DatosEdad!$B:$B,_xlfn.XLOOKUP('1.TS PAIS EDAD Y SEXO'!$I$5,TablasAux!$O$3:$O$5,TablasAux!$N$3:$N$5),DatosEdad!$C:$C,_xlfn.XLOOKUP('1.TS PAIS EDAD Y SEXO'!$G$4,TablasAux!$L$17:$L$19,TablasAux!$K$17:$K$19))</f>
        <v>102.05263157894737</v>
      </c>
      <c r="J75" s="177">
        <f>SUMIFS(DatosEdad!$D:$D,DatosEdad!$A:$A,INDICE!$C$13,DatosEdad!$E:$E,'1.TS PAIS EDAD Y SEXO'!$A75,DatosEdad!$C:$C,_xlfn.XLOOKUP('1.TS PAIS EDAD Y SEXO'!$G$4,TablasAux!$L$17:$L$19,TablasAux!$K$17:$K$19))</f>
        <v>875.89473684210532</v>
      </c>
      <c r="K75" s="116">
        <f>SUMIFS(DatosEdad!$D:$D,DatosEdad!$A:$A,INDICE!$C$13,DatosEdad!$E:$E,'1.TS PAIS EDAD Y SEXO'!$A75,DatosEdad!$C:$C,VLOOKUP('1.TS PAIS EDAD Y SEXO'!$K$4,Descripcion_Sexo,1),DatosEdad!$B:$B,VLOOKUP('1.TS PAIS EDAD Y SEXO'!K$5,TRAMO_EDAD_1,1))</f>
        <v>222.47368421052633</v>
      </c>
      <c r="L75" s="173">
        <f>SUMIFS(DatosEdad!$D:$D,DatosEdad!$A:$A,INDICE!$C$13,DatosEdad!$E:$E,'1.TS PAIS EDAD Y SEXO'!$A75,DatosEdad!$C:$C,VLOOKUP('1.TS PAIS EDAD Y SEXO'!$K$4,Descripcion_Sexo,1),DatosEdad!$B:$B,VLOOKUP('1.TS PAIS EDAD Y SEXO'!L$5,TRAMO_EDAD_1,1))</f>
        <v>463.63157894736844</v>
      </c>
      <c r="M75" s="182">
        <f>SUMIFS(DatosEdad!$D:$D,DatosEdad!$A:$A,INDICE!$C$13,DatosEdad!$E:$E,'1.TS PAIS EDAD Y SEXO'!$A75,DatosEdad!$B:$B,_xlfn.XLOOKUP('1.TS PAIS EDAD Y SEXO'!M$5,TablasAux!$O$3:$O$5,TablasAux!$N$3:$N$5),DatosEdad!$C:$C,_xlfn.XLOOKUP('1.TS PAIS EDAD Y SEXO'!$K$4,TablasAux!$L$17:$L$19,TablasAux!$K$17:$K$19))</f>
        <v>144.94736842105263</v>
      </c>
      <c r="N75" s="177">
        <f>SUMIFS(DatosEdad!$D:$D,DatosEdad!$A:$A,INDICE!$C$13,DatosEdad!$E:$E,'1.TS PAIS EDAD Y SEXO'!$A75,DatosEdad!$C:$C,_xlfn.XLOOKUP('1.TS PAIS EDAD Y SEXO'!$K$4,TablasAux!$L$17:$L$19,TablasAux!$K$17:$K$19))</f>
        <v>831.0526315789474</v>
      </c>
    </row>
    <row r="76" spans="1:14" ht="15.6" x14ac:dyDescent="0.3">
      <c r="A76" s="4">
        <v>634</v>
      </c>
      <c r="B76" s="147" t="s">
        <v>332</v>
      </c>
      <c r="C76" s="116">
        <f>SUMIFS(DatosEdad!$D:$D,DatosEdad!$A:$A,INDICE!$C$13,DatosEdad!$E:$E,'1.TS PAIS EDAD Y SEXO'!$A76,DatosEdad!$B:$B,VLOOKUP('1.TS PAIS EDAD Y SEXO'!C$5,TRAMO_EDAD_1,1))</f>
        <v>8.9473684210526319</v>
      </c>
      <c r="D76" s="173">
        <f>SUMIFS(DatosEdad!$D:$D,DatosEdad!$A:$A,INDICE!$C$13,DatosEdad!$E:$E,'1.TS PAIS EDAD Y SEXO'!$A76,DatosEdad!$B:$B,VLOOKUP('1.TS PAIS EDAD Y SEXO'!D$5,TRAMO_EDAD_1,1))</f>
        <v>3</v>
      </c>
      <c r="E76" s="182">
        <f>SUMIFS(DatosEdad!$D:$D,DatosEdad!$A:$A,INDICE!$C$13,DatosEdad!$E:$E,'1.TS PAIS EDAD Y SEXO'!$A76,DatosEdad!$B:$B,_xlfn.XLOOKUP($E$5,TablasAux!$O$3:$O$5,TablasAux!$N$3:$N$5))</f>
        <v>0</v>
      </c>
      <c r="F76" s="177">
        <f>SUMIFS(DatosEdad!$D:$D,DatosEdad!$A:$A,INDICE!$C$13,DatosEdad!$E:$E,'1.TS PAIS EDAD Y SEXO'!$A76)</f>
        <v>11.947368421052632</v>
      </c>
      <c r="G76" s="116">
        <f>SUMIFS(DatosEdad!$D:$D,DatosEdad!$A:$A,INDICE!$C$13,DatosEdad!$E:$E,'1.TS PAIS EDAD Y SEXO'!$A76,DatosEdad!$C:$C,VLOOKUP('1.TS PAIS EDAD Y SEXO'!$G$4,Descripcion_Sexo,1),DatosEdad!$B:$B,VLOOKUP('1.TS PAIS EDAD Y SEXO'!G$5,TRAMO_EDAD_1,1))</f>
        <v>5</v>
      </c>
      <c r="H76" s="173">
        <f>SUMIFS(DatosEdad!$D:$D,DatosEdad!$A:$A,INDICE!$C$13,DatosEdad!$E:$E,'1.TS PAIS EDAD Y SEXO'!$A76,DatosEdad!$C:$C,VLOOKUP('1.TS PAIS EDAD Y SEXO'!$G$4,Descripcion_Sexo,1),DatosEdad!$B:$B,VLOOKUP('1.TS PAIS EDAD Y SEXO'!H$5,TRAMO_EDAD_1,1))</f>
        <v>0</v>
      </c>
      <c r="I76" s="182">
        <f>SUMIFS(DatosEdad!$D:$D,DatosEdad!$A:$A,INDICE!$C$13,DatosEdad!$E:$E,'1.TS PAIS EDAD Y SEXO'!$A76,DatosEdad!$B:$B,_xlfn.XLOOKUP('1.TS PAIS EDAD Y SEXO'!$I$5,TablasAux!$O$3:$O$5,TablasAux!$N$3:$N$5),DatosEdad!$C:$C,_xlfn.XLOOKUP('1.TS PAIS EDAD Y SEXO'!$G$4,TablasAux!$L$17:$L$19,TablasAux!$K$17:$K$19))</f>
        <v>0</v>
      </c>
      <c r="J76" s="177">
        <f>SUMIFS(DatosEdad!$D:$D,DatosEdad!$A:$A,INDICE!$C$13,DatosEdad!$E:$E,'1.TS PAIS EDAD Y SEXO'!$A76,DatosEdad!$C:$C,_xlfn.XLOOKUP('1.TS PAIS EDAD Y SEXO'!$G$4,TablasAux!$L$17:$L$19,TablasAux!$K$17:$K$19))</f>
        <v>5</v>
      </c>
      <c r="K76" s="116">
        <f>SUMIFS(DatosEdad!$D:$D,DatosEdad!$A:$A,INDICE!$C$13,DatosEdad!$E:$E,'1.TS PAIS EDAD Y SEXO'!$A76,DatosEdad!$C:$C,VLOOKUP('1.TS PAIS EDAD Y SEXO'!$K$4,Descripcion_Sexo,1),DatosEdad!$B:$B,VLOOKUP('1.TS PAIS EDAD Y SEXO'!K$5,TRAMO_EDAD_1,1))</f>
        <v>3.9473684210526314</v>
      </c>
      <c r="L76" s="173">
        <f>SUMIFS(DatosEdad!$D:$D,DatosEdad!$A:$A,INDICE!$C$13,DatosEdad!$E:$E,'1.TS PAIS EDAD Y SEXO'!$A76,DatosEdad!$C:$C,VLOOKUP('1.TS PAIS EDAD Y SEXO'!$K$4,Descripcion_Sexo,1),DatosEdad!$B:$B,VLOOKUP('1.TS PAIS EDAD Y SEXO'!L$5,TRAMO_EDAD_1,1))</f>
        <v>3</v>
      </c>
      <c r="M76" s="182">
        <f>SUMIFS(DatosEdad!$D:$D,DatosEdad!$A:$A,INDICE!$C$13,DatosEdad!$E:$E,'1.TS PAIS EDAD Y SEXO'!$A76,DatosEdad!$B:$B,_xlfn.XLOOKUP('1.TS PAIS EDAD Y SEXO'!M$5,TablasAux!$O$3:$O$5,TablasAux!$N$3:$N$5),DatosEdad!$C:$C,_xlfn.XLOOKUP('1.TS PAIS EDAD Y SEXO'!$K$4,TablasAux!$L$17:$L$19,TablasAux!$K$17:$K$19))</f>
        <v>0</v>
      </c>
      <c r="N76" s="177">
        <f>SUMIFS(DatosEdad!$D:$D,DatosEdad!$A:$A,INDICE!$C$13,DatosEdad!$E:$E,'1.TS PAIS EDAD Y SEXO'!$A76,DatosEdad!$C:$C,_xlfn.XLOOKUP('1.TS PAIS EDAD Y SEXO'!$K$4,TablasAux!$L$17:$L$19,TablasAux!$K$17:$K$19))</f>
        <v>6.9473684210526319</v>
      </c>
    </row>
    <row r="77" spans="1:14" ht="15.6" x14ac:dyDescent="0.3">
      <c r="A77" s="4">
        <v>148</v>
      </c>
      <c r="B77" s="147" t="s">
        <v>379</v>
      </c>
      <c r="C77" s="116">
        <f>SUMIFS(DatosEdad!$D:$D,DatosEdad!$A:$A,INDICE!$C$13,DatosEdad!$E:$E,'1.TS PAIS EDAD Y SEXO'!$A77,DatosEdad!$B:$B,VLOOKUP('1.TS PAIS EDAD Y SEXO'!C$5,TRAMO_EDAD_1,1))</f>
        <v>15.052631578947368</v>
      </c>
      <c r="D77" s="173">
        <f>SUMIFS(DatosEdad!$D:$D,DatosEdad!$A:$A,INDICE!$C$13,DatosEdad!$E:$E,'1.TS PAIS EDAD Y SEXO'!$A77,DatosEdad!$B:$B,VLOOKUP('1.TS PAIS EDAD Y SEXO'!D$5,TRAMO_EDAD_1,1))</f>
        <v>20.315789473684209</v>
      </c>
      <c r="E77" s="182">
        <f>SUMIFS(DatosEdad!$D:$D,DatosEdad!$A:$A,INDICE!$C$13,DatosEdad!$E:$E,'1.TS PAIS EDAD Y SEXO'!$A77,DatosEdad!$B:$B,_xlfn.XLOOKUP($E$5,TablasAux!$O$3:$O$5,TablasAux!$N$3:$N$5))</f>
        <v>1</v>
      </c>
      <c r="F77" s="177">
        <f>SUMIFS(DatosEdad!$D:$D,DatosEdad!$A:$A,INDICE!$C$13,DatosEdad!$E:$E,'1.TS PAIS EDAD Y SEXO'!$A77)</f>
        <v>36.368421052631575</v>
      </c>
      <c r="G77" s="116">
        <f>SUMIFS(DatosEdad!$D:$D,DatosEdad!$A:$A,INDICE!$C$13,DatosEdad!$E:$E,'1.TS PAIS EDAD Y SEXO'!$A77,DatosEdad!$C:$C,VLOOKUP('1.TS PAIS EDAD Y SEXO'!$G$4,Descripcion_Sexo,1),DatosEdad!$B:$B,VLOOKUP('1.TS PAIS EDAD Y SEXO'!G$5,TRAMO_EDAD_1,1))</f>
        <v>2</v>
      </c>
      <c r="H77" s="173">
        <f>SUMIFS(DatosEdad!$D:$D,DatosEdad!$A:$A,INDICE!$C$13,DatosEdad!$E:$E,'1.TS PAIS EDAD Y SEXO'!$A77,DatosEdad!$C:$C,VLOOKUP('1.TS PAIS EDAD Y SEXO'!$G$4,Descripcion_Sexo,1),DatosEdad!$B:$B,VLOOKUP('1.TS PAIS EDAD Y SEXO'!H$5,TRAMO_EDAD_1,1))</f>
        <v>3</v>
      </c>
      <c r="I77" s="182">
        <f>SUMIFS(DatosEdad!$D:$D,DatosEdad!$A:$A,INDICE!$C$13,DatosEdad!$E:$E,'1.TS PAIS EDAD Y SEXO'!$A77,DatosEdad!$B:$B,_xlfn.XLOOKUP('1.TS PAIS EDAD Y SEXO'!$I$5,TablasAux!$O$3:$O$5,TablasAux!$N$3:$N$5),DatosEdad!$C:$C,_xlfn.XLOOKUP('1.TS PAIS EDAD Y SEXO'!$G$4,TablasAux!$L$17:$L$19,TablasAux!$K$17:$K$19))</f>
        <v>0</v>
      </c>
      <c r="J77" s="177">
        <f>SUMIFS(DatosEdad!$D:$D,DatosEdad!$A:$A,INDICE!$C$13,DatosEdad!$E:$E,'1.TS PAIS EDAD Y SEXO'!$A77,DatosEdad!$C:$C,_xlfn.XLOOKUP('1.TS PAIS EDAD Y SEXO'!$G$4,TablasAux!$L$17:$L$19,TablasAux!$K$17:$K$19))</f>
        <v>5</v>
      </c>
      <c r="K77" s="116">
        <f>SUMIFS(DatosEdad!$D:$D,DatosEdad!$A:$A,INDICE!$C$13,DatosEdad!$E:$E,'1.TS PAIS EDAD Y SEXO'!$A77,DatosEdad!$C:$C,VLOOKUP('1.TS PAIS EDAD Y SEXO'!$K$4,Descripcion_Sexo,1),DatosEdad!$B:$B,VLOOKUP('1.TS PAIS EDAD Y SEXO'!K$5,TRAMO_EDAD_1,1))</f>
        <v>13.052631578947368</v>
      </c>
      <c r="L77" s="173">
        <f>SUMIFS(DatosEdad!$D:$D,DatosEdad!$A:$A,INDICE!$C$13,DatosEdad!$E:$E,'1.TS PAIS EDAD Y SEXO'!$A77,DatosEdad!$C:$C,VLOOKUP('1.TS PAIS EDAD Y SEXO'!$K$4,Descripcion_Sexo,1),DatosEdad!$B:$B,VLOOKUP('1.TS PAIS EDAD Y SEXO'!L$5,TRAMO_EDAD_1,1))</f>
        <v>17.315789473684209</v>
      </c>
      <c r="M77" s="182">
        <f>SUMIFS(DatosEdad!$D:$D,DatosEdad!$A:$A,INDICE!$C$13,DatosEdad!$E:$E,'1.TS PAIS EDAD Y SEXO'!$A77,DatosEdad!$B:$B,_xlfn.XLOOKUP('1.TS PAIS EDAD Y SEXO'!M$5,TablasAux!$O$3:$O$5,TablasAux!$N$3:$N$5),DatosEdad!$C:$C,_xlfn.XLOOKUP('1.TS PAIS EDAD Y SEXO'!$K$4,TablasAux!$L$17:$L$19,TablasAux!$K$17:$K$19))</f>
        <v>1</v>
      </c>
      <c r="N77" s="177">
        <f>SUMIFS(DatosEdad!$D:$D,DatosEdad!$A:$A,INDICE!$C$13,DatosEdad!$E:$E,'1.TS PAIS EDAD Y SEXO'!$A77,DatosEdad!$C:$C,_xlfn.XLOOKUP('1.TS PAIS EDAD Y SEXO'!$K$4,TablasAux!$L$17:$L$19,TablasAux!$K$17:$K$19))</f>
        <v>31.368421052631575</v>
      </c>
    </row>
    <row r="78" spans="1:14" ht="15.6" x14ac:dyDescent="0.3">
      <c r="A78" s="4">
        <v>152</v>
      </c>
      <c r="B78" s="147" t="s">
        <v>254</v>
      </c>
      <c r="C78" s="116">
        <f>SUMIFS(DatosEdad!$D:$D,DatosEdad!$A:$A,INDICE!$C$13,DatosEdad!$E:$E,'1.TS PAIS EDAD Y SEXO'!$A78,DatosEdad!$B:$B,VLOOKUP('1.TS PAIS EDAD Y SEXO'!C$5,TRAMO_EDAD_1,1))</f>
        <v>4495.5789473684217</v>
      </c>
      <c r="D78" s="173">
        <f>SUMIFS(DatosEdad!$D:$D,DatosEdad!$A:$A,INDICE!$C$13,DatosEdad!$E:$E,'1.TS PAIS EDAD Y SEXO'!$A78,DatosEdad!$B:$B,VLOOKUP('1.TS PAIS EDAD Y SEXO'!D$5,TRAMO_EDAD_1,1))</f>
        <v>6685.6842105263149</v>
      </c>
      <c r="E78" s="182">
        <f>SUMIFS(DatosEdad!$D:$D,DatosEdad!$A:$A,INDICE!$C$13,DatosEdad!$E:$E,'1.TS PAIS EDAD Y SEXO'!$A78,DatosEdad!$B:$B,_xlfn.XLOOKUP($E$5,TablasAux!$O$3:$O$5,TablasAux!$N$3:$N$5))</f>
        <v>1606.9473684210525</v>
      </c>
      <c r="F78" s="177">
        <f>SUMIFS(DatosEdad!$D:$D,DatosEdad!$A:$A,INDICE!$C$13,DatosEdad!$E:$E,'1.TS PAIS EDAD Y SEXO'!$A78)</f>
        <v>12788.21052631579</v>
      </c>
      <c r="G78" s="116">
        <f>SUMIFS(DatosEdad!$D:$D,DatosEdad!$A:$A,INDICE!$C$13,DatosEdad!$E:$E,'1.TS PAIS EDAD Y SEXO'!$A78,DatosEdad!$C:$C,VLOOKUP('1.TS PAIS EDAD Y SEXO'!$G$4,Descripcion_Sexo,1),DatosEdad!$B:$B,VLOOKUP('1.TS PAIS EDAD Y SEXO'!G$5,TRAMO_EDAD_1,1))</f>
        <v>2215.7368421052633</v>
      </c>
      <c r="H78" s="173">
        <f>SUMIFS(DatosEdad!$D:$D,DatosEdad!$A:$A,INDICE!$C$13,DatosEdad!$E:$E,'1.TS PAIS EDAD Y SEXO'!$A78,DatosEdad!$C:$C,VLOOKUP('1.TS PAIS EDAD Y SEXO'!$G$4,Descripcion_Sexo,1),DatosEdad!$B:$B,VLOOKUP('1.TS PAIS EDAD Y SEXO'!H$5,TRAMO_EDAD_1,1))</f>
        <v>3004.9473684210525</v>
      </c>
      <c r="I78" s="182">
        <f>SUMIFS(DatosEdad!$D:$D,DatosEdad!$A:$A,INDICE!$C$13,DatosEdad!$E:$E,'1.TS PAIS EDAD Y SEXO'!$A78,DatosEdad!$B:$B,_xlfn.XLOOKUP('1.TS PAIS EDAD Y SEXO'!$I$5,TablasAux!$O$3:$O$5,TablasAux!$N$3:$N$5),DatosEdad!$C:$C,_xlfn.XLOOKUP('1.TS PAIS EDAD Y SEXO'!$G$4,TablasAux!$L$17:$L$19,TablasAux!$K$17:$K$19))</f>
        <v>708</v>
      </c>
      <c r="J78" s="177">
        <f>SUMIFS(DatosEdad!$D:$D,DatosEdad!$A:$A,INDICE!$C$13,DatosEdad!$E:$E,'1.TS PAIS EDAD Y SEXO'!$A78,DatosEdad!$C:$C,_xlfn.XLOOKUP('1.TS PAIS EDAD Y SEXO'!$G$4,TablasAux!$L$17:$L$19,TablasAux!$K$17:$K$19))</f>
        <v>5928.6842105263158</v>
      </c>
      <c r="K78" s="116">
        <f>SUMIFS(DatosEdad!$D:$D,DatosEdad!$A:$A,INDICE!$C$13,DatosEdad!$E:$E,'1.TS PAIS EDAD Y SEXO'!$A78,DatosEdad!$C:$C,VLOOKUP('1.TS PAIS EDAD Y SEXO'!$K$4,Descripcion_Sexo,1),DatosEdad!$B:$B,VLOOKUP('1.TS PAIS EDAD Y SEXO'!K$5,TRAMO_EDAD_1,1))</f>
        <v>2279.8421052631579</v>
      </c>
      <c r="L78" s="173">
        <f>SUMIFS(DatosEdad!$D:$D,DatosEdad!$A:$A,INDICE!$C$13,DatosEdad!$E:$E,'1.TS PAIS EDAD Y SEXO'!$A78,DatosEdad!$C:$C,VLOOKUP('1.TS PAIS EDAD Y SEXO'!$K$4,Descripcion_Sexo,1),DatosEdad!$B:$B,VLOOKUP('1.TS PAIS EDAD Y SEXO'!L$5,TRAMO_EDAD_1,1))</f>
        <v>3680.7368421052629</v>
      </c>
      <c r="M78" s="182">
        <f>SUMIFS(DatosEdad!$D:$D,DatosEdad!$A:$A,INDICE!$C$13,DatosEdad!$E:$E,'1.TS PAIS EDAD Y SEXO'!$A78,DatosEdad!$B:$B,_xlfn.XLOOKUP('1.TS PAIS EDAD Y SEXO'!M$5,TablasAux!$O$3:$O$5,TablasAux!$N$3:$N$5),DatosEdad!$C:$C,_xlfn.XLOOKUP('1.TS PAIS EDAD Y SEXO'!$K$4,TablasAux!$L$17:$L$19,TablasAux!$K$17:$K$19))</f>
        <v>898.9473684210526</v>
      </c>
      <c r="N78" s="177">
        <f>SUMIFS(DatosEdad!$D:$D,DatosEdad!$A:$A,INDICE!$C$13,DatosEdad!$E:$E,'1.TS PAIS EDAD Y SEXO'!$A78,DatosEdad!$C:$C,_xlfn.XLOOKUP('1.TS PAIS EDAD Y SEXO'!$K$4,TablasAux!$L$17:$L$19,TablasAux!$K$17:$K$19))</f>
        <v>6859.5263157894733</v>
      </c>
    </row>
    <row r="79" spans="1:14" ht="15.6" x14ac:dyDescent="0.3">
      <c r="A79" s="4">
        <v>156</v>
      </c>
      <c r="B79" s="147" t="s">
        <v>112</v>
      </c>
      <c r="C79" s="116">
        <f>SUMIFS(DatosEdad!$D:$D,DatosEdad!$A:$A,INDICE!$C$13,DatosEdad!$E:$E,'1.TS PAIS EDAD Y SEXO'!$A79,DatosEdad!$B:$B,VLOOKUP('1.TS PAIS EDAD Y SEXO'!C$5,TRAMO_EDAD_1,1))</f>
        <v>32401.315789473683</v>
      </c>
      <c r="D79" s="173">
        <f>SUMIFS(DatosEdad!$D:$D,DatosEdad!$A:$A,INDICE!$C$13,DatosEdad!$E:$E,'1.TS PAIS EDAD Y SEXO'!$A79,DatosEdad!$B:$B,VLOOKUP('1.TS PAIS EDAD Y SEXO'!D$5,TRAMO_EDAD_1,1))</f>
        <v>66804.631578947359</v>
      </c>
      <c r="E79" s="182">
        <f>SUMIFS(DatosEdad!$D:$D,DatosEdad!$A:$A,INDICE!$C$13,DatosEdad!$E:$E,'1.TS PAIS EDAD Y SEXO'!$A79,DatosEdad!$B:$B,_xlfn.XLOOKUP($E$5,TablasAux!$O$3:$O$5,TablasAux!$N$3:$N$5))</f>
        <v>15464.842105263158</v>
      </c>
      <c r="F79" s="177">
        <f>SUMIFS(DatosEdad!$D:$D,DatosEdad!$A:$A,INDICE!$C$13,DatosEdad!$E:$E,'1.TS PAIS EDAD Y SEXO'!$A79)</f>
        <v>114670.84210526316</v>
      </c>
      <c r="G79" s="116">
        <f>SUMIFS(DatosEdad!$D:$D,DatosEdad!$A:$A,INDICE!$C$13,DatosEdad!$E:$E,'1.TS PAIS EDAD Y SEXO'!$A79,DatosEdad!$C:$C,VLOOKUP('1.TS PAIS EDAD Y SEXO'!$G$4,Descripcion_Sexo,1),DatosEdad!$B:$B,VLOOKUP('1.TS PAIS EDAD Y SEXO'!G$5,TRAMO_EDAD_1,1))</f>
        <v>15042.526315789473</v>
      </c>
      <c r="H79" s="173">
        <f>SUMIFS(DatosEdad!$D:$D,DatosEdad!$A:$A,INDICE!$C$13,DatosEdad!$E:$E,'1.TS PAIS EDAD Y SEXO'!$A79,DatosEdad!$C:$C,VLOOKUP('1.TS PAIS EDAD Y SEXO'!$G$4,Descripcion_Sexo,1),DatosEdad!$B:$B,VLOOKUP('1.TS PAIS EDAD Y SEXO'!H$5,TRAMO_EDAD_1,1))</f>
        <v>32800.842105263153</v>
      </c>
      <c r="I79" s="182">
        <f>SUMIFS(DatosEdad!$D:$D,DatosEdad!$A:$A,INDICE!$C$13,DatosEdad!$E:$E,'1.TS PAIS EDAD Y SEXO'!$A79,DatosEdad!$B:$B,_xlfn.XLOOKUP('1.TS PAIS EDAD Y SEXO'!$I$5,TablasAux!$O$3:$O$5,TablasAux!$N$3:$N$5),DatosEdad!$C:$C,_xlfn.XLOOKUP('1.TS PAIS EDAD Y SEXO'!$G$4,TablasAux!$L$17:$L$19,TablasAux!$K$17:$K$19))</f>
        <v>6088.8421052631584</v>
      </c>
      <c r="J79" s="177">
        <f>SUMIFS(DatosEdad!$D:$D,DatosEdad!$A:$A,INDICE!$C$13,DatosEdad!$E:$E,'1.TS PAIS EDAD Y SEXO'!$A79,DatosEdad!$C:$C,_xlfn.XLOOKUP('1.TS PAIS EDAD Y SEXO'!$G$4,TablasAux!$L$17:$L$19,TablasAux!$K$17:$K$19))</f>
        <v>53932.210526315786</v>
      </c>
      <c r="K79" s="116">
        <f>SUMIFS(DatosEdad!$D:$D,DatosEdad!$A:$A,INDICE!$C$13,DatosEdad!$E:$E,'1.TS PAIS EDAD Y SEXO'!$A79,DatosEdad!$C:$C,VLOOKUP('1.TS PAIS EDAD Y SEXO'!$K$4,Descripcion_Sexo,1),DatosEdad!$B:$B,VLOOKUP('1.TS PAIS EDAD Y SEXO'!K$5,TRAMO_EDAD_1,1))</f>
        <v>17358.78947368421</v>
      </c>
      <c r="L79" s="173">
        <f>SUMIFS(DatosEdad!$D:$D,DatosEdad!$A:$A,INDICE!$C$13,DatosEdad!$E:$E,'1.TS PAIS EDAD Y SEXO'!$A79,DatosEdad!$C:$C,VLOOKUP('1.TS PAIS EDAD Y SEXO'!$K$4,Descripcion_Sexo,1),DatosEdad!$B:$B,VLOOKUP('1.TS PAIS EDAD Y SEXO'!L$5,TRAMO_EDAD_1,1))</f>
        <v>34003.789473684206</v>
      </c>
      <c r="M79" s="182">
        <f>SUMIFS(DatosEdad!$D:$D,DatosEdad!$A:$A,INDICE!$C$13,DatosEdad!$E:$E,'1.TS PAIS EDAD Y SEXO'!$A79,DatosEdad!$B:$B,_xlfn.XLOOKUP('1.TS PAIS EDAD Y SEXO'!M$5,TablasAux!$O$3:$O$5,TablasAux!$N$3:$N$5),DatosEdad!$C:$C,_xlfn.XLOOKUP('1.TS PAIS EDAD Y SEXO'!$K$4,TablasAux!$L$17:$L$19,TablasAux!$K$17:$K$19))</f>
        <v>9376</v>
      </c>
      <c r="N79" s="177">
        <f>SUMIFS(DatosEdad!$D:$D,DatosEdad!$A:$A,INDICE!$C$13,DatosEdad!$E:$E,'1.TS PAIS EDAD Y SEXO'!$A79,DatosEdad!$C:$C,_xlfn.XLOOKUP('1.TS PAIS EDAD Y SEXO'!$K$4,TablasAux!$L$17:$L$19,TablasAux!$K$17:$K$19))</f>
        <v>60738.631578947359</v>
      </c>
    </row>
    <row r="80" spans="1:14" ht="15.6" x14ac:dyDescent="0.3">
      <c r="A80" s="4">
        <v>166</v>
      </c>
      <c r="B80" s="147" t="s">
        <v>422</v>
      </c>
      <c r="C80" s="116">
        <f>SUMIFS(DatosEdad!$D:$D,DatosEdad!$A:$A,INDICE!$C$13,DatosEdad!$E:$E,'1.TS PAIS EDAD Y SEXO'!$A80,DatosEdad!$B:$B,VLOOKUP('1.TS PAIS EDAD Y SEXO'!C$5,TRAMO_EDAD_1,1))</f>
        <v>3</v>
      </c>
      <c r="D80" s="173">
        <f>SUMIFS(DatosEdad!$D:$D,DatosEdad!$A:$A,INDICE!$C$13,DatosEdad!$E:$E,'1.TS PAIS EDAD Y SEXO'!$A80,DatosEdad!$B:$B,VLOOKUP('1.TS PAIS EDAD Y SEXO'!D$5,TRAMO_EDAD_1,1))</f>
        <v>0</v>
      </c>
      <c r="E80" s="182">
        <f>SUMIFS(DatosEdad!$D:$D,DatosEdad!$A:$A,INDICE!$C$13,DatosEdad!$E:$E,'1.TS PAIS EDAD Y SEXO'!$A80,DatosEdad!$B:$B,_xlfn.XLOOKUP($E$5,TablasAux!$O$3:$O$5,TablasAux!$N$3:$N$5))</f>
        <v>0</v>
      </c>
      <c r="F80" s="177">
        <f>SUMIFS(DatosEdad!$D:$D,DatosEdad!$A:$A,INDICE!$C$13,DatosEdad!$E:$E,'1.TS PAIS EDAD Y SEXO'!$A80)</f>
        <v>3</v>
      </c>
      <c r="G80" s="116">
        <f>SUMIFS(DatosEdad!$D:$D,DatosEdad!$A:$A,INDICE!$C$13,DatosEdad!$E:$E,'1.TS PAIS EDAD Y SEXO'!$A80,DatosEdad!$C:$C,VLOOKUP('1.TS PAIS EDAD Y SEXO'!$G$4,Descripcion_Sexo,1),DatosEdad!$B:$B,VLOOKUP('1.TS PAIS EDAD Y SEXO'!G$5,TRAMO_EDAD_1,1))</f>
        <v>0</v>
      </c>
      <c r="H80" s="173">
        <f>SUMIFS(DatosEdad!$D:$D,DatosEdad!$A:$A,INDICE!$C$13,DatosEdad!$E:$E,'1.TS PAIS EDAD Y SEXO'!$A80,DatosEdad!$C:$C,VLOOKUP('1.TS PAIS EDAD Y SEXO'!$G$4,Descripcion_Sexo,1),DatosEdad!$B:$B,VLOOKUP('1.TS PAIS EDAD Y SEXO'!H$5,TRAMO_EDAD_1,1))</f>
        <v>0</v>
      </c>
      <c r="I80" s="182">
        <f>SUMIFS(DatosEdad!$D:$D,DatosEdad!$A:$A,INDICE!$C$13,DatosEdad!$E:$E,'1.TS PAIS EDAD Y SEXO'!$A80,DatosEdad!$B:$B,_xlfn.XLOOKUP('1.TS PAIS EDAD Y SEXO'!$I$5,TablasAux!$O$3:$O$5,TablasAux!$N$3:$N$5),DatosEdad!$C:$C,_xlfn.XLOOKUP('1.TS PAIS EDAD Y SEXO'!$G$4,TablasAux!$L$17:$L$19,TablasAux!$K$17:$K$19))</f>
        <v>0</v>
      </c>
      <c r="J80" s="177">
        <f>SUMIFS(DatosEdad!$D:$D,DatosEdad!$A:$A,INDICE!$C$13,DatosEdad!$E:$E,'1.TS PAIS EDAD Y SEXO'!$A80,DatosEdad!$C:$C,_xlfn.XLOOKUP('1.TS PAIS EDAD Y SEXO'!$G$4,TablasAux!$L$17:$L$19,TablasAux!$K$17:$K$19))</f>
        <v>0</v>
      </c>
      <c r="K80" s="116">
        <f>SUMIFS(DatosEdad!$D:$D,DatosEdad!$A:$A,INDICE!$C$13,DatosEdad!$E:$E,'1.TS PAIS EDAD Y SEXO'!$A80,DatosEdad!$C:$C,VLOOKUP('1.TS PAIS EDAD Y SEXO'!$K$4,Descripcion_Sexo,1),DatosEdad!$B:$B,VLOOKUP('1.TS PAIS EDAD Y SEXO'!K$5,TRAMO_EDAD_1,1))</f>
        <v>3</v>
      </c>
      <c r="L80" s="173">
        <f>SUMIFS(DatosEdad!$D:$D,DatosEdad!$A:$A,INDICE!$C$13,DatosEdad!$E:$E,'1.TS PAIS EDAD Y SEXO'!$A80,DatosEdad!$C:$C,VLOOKUP('1.TS PAIS EDAD Y SEXO'!$K$4,Descripcion_Sexo,1),DatosEdad!$B:$B,VLOOKUP('1.TS PAIS EDAD Y SEXO'!L$5,TRAMO_EDAD_1,1))</f>
        <v>0</v>
      </c>
      <c r="M80" s="182">
        <f>SUMIFS(DatosEdad!$D:$D,DatosEdad!$A:$A,INDICE!$C$13,DatosEdad!$E:$E,'1.TS PAIS EDAD Y SEXO'!$A80,DatosEdad!$B:$B,_xlfn.XLOOKUP('1.TS PAIS EDAD Y SEXO'!M$5,TablasAux!$O$3:$O$5,TablasAux!$N$3:$N$5),DatosEdad!$C:$C,_xlfn.XLOOKUP('1.TS PAIS EDAD Y SEXO'!$K$4,TablasAux!$L$17:$L$19,TablasAux!$K$17:$K$19))</f>
        <v>0</v>
      </c>
      <c r="N80" s="177">
        <f>SUMIFS(DatosEdad!$D:$D,DatosEdad!$A:$A,INDICE!$C$13,DatosEdad!$E:$E,'1.TS PAIS EDAD Y SEXO'!$A80,DatosEdad!$C:$C,_xlfn.XLOOKUP('1.TS PAIS EDAD Y SEXO'!$K$4,TablasAux!$L$17:$L$19,TablasAux!$K$17:$K$19))</f>
        <v>3</v>
      </c>
    </row>
    <row r="81" spans="1:14" ht="15.6" x14ac:dyDescent="0.3">
      <c r="A81" s="4">
        <v>170</v>
      </c>
      <c r="B81" s="147" t="s">
        <v>102</v>
      </c>
      <c r="C81" s="116">
        <f>SUMIFS(DatosEdad!$D:$D,DatosEdad!$A:$A,INDICE!$C$13,DatosEdad!$E:$E,'1.TS PAIS EDAD Y SEXO'!$A81,DatosEdad!$B:$B,VLOOKUP('1.TS PAIS EDAD Y SEXO'!C$5,TRAMO_EDAD_1,1))</f>
        <v>84365.052631578961</v>
      </c>
      <c r="D81" s="173">
        <f>SUMIFS(DatosEdad!$D:$D,DatosEdad!$A:$A,INDICE!$C$13,DatosEdad!$E:$E,'1.TS PAIS EDAD Y SEXO'!$A81,DatosEdad!$B:$B,VLOOKUP('1.TS PAIS EDAD Y SEXO'!D$5,TRAMO_EDAD_1,1))</f>
        <v>89841.894736842107</v>
      </c>
      <c r="E81" s="182">
        <f>SUMIFS(DatosEdad!$D:$D,DatosEdad!$A:$A,INDICE!$C$13,DatosEdad!$E:$E,'1.TS PAIS EDAD Y SEXO'!$A81,DatosEdad!$B:$B,_xlfn.XLOOKUP($E$5,TablasAux!$O$3:$O$5,TablasAux!$N$3:$N$5))</f>
        <v>14817.157894736843</v>
      </c>
      <c r="F81" s="177">
        <f>SUMIFS(DatosEdad!$D:$D,DatosEdad!$A:$A,INDICE!$C$13,DatosEdad!$E:$E,'1.TS PAIS EDAD Y SEXO'!$A81)</f>
        <v>189024.21052631582</v>
      </c>
      <c r="G81" s="116">
        <f>SUMIFS(DatosEdad!$D:$D,DatosEdad!$A:$A,INDICE!$C$13,DatosEdad!$E:$E,'1.TS PAIS EDAD Y SEXO'!$A81,DatosEdad!$C:$C,VLOOKUP('1.TS PAIS EDAD Y SEXO'!$G$4,Descripcion_Sexo,1),DatosEdad!$B:$B,VLOOKUP('1.TS PAIS EDAD Y SEXO'!G$5,TRAMO_EDAD_1,1))</f>
        <v>39875.894736842107</v>
      </c>
      <c r="H81" s="173">
        <f>SUMIFS(DatosEdad!$D:$D,DatosEdad!$A:$A,INDICE!$C$13,DatosEdad!$E:$E,'1.TS PAIS EDAD Y SEXO'!$A81,DatosEdad!$C:$C,VLOOKUP('1.TS PAIS EDAD Y SEXO'!$G$4,Descripcion_Sexo,1),DatosEdad!$B:$B,VLOOKUP('1.TS PAIS EDAD Y SEXO'!H$5,TRAMO_EDAD_1,1))</f>
        <v>45141.315789473687</v>
      </c>
      <c r="I81" s="182">
        <f>SUMIFS(DatosEdad!$D:$D,DatosEdad!$A:$A,INDICE!$C$13,DatosEdad!$E:$E,'1.TS PAIS EDAD Y SEXO'!$A81,DatosEdad!$B:$B,_xlfn.XLOOKUP('1.TS PAIS EDAD Y SEXO'!$I$5,TablasAux!$O$3:$O$5,TablasAux!$N$3:$N$5),DatosEdad!$C:$C,_xlfn.XLOOKUP('1.TS PAIS EDAD Y SEXO'!$G$4,TablasAux!$L$17:$L$19,TablasAux!$K$17:$K$19))</f>
        <v>8566.6315789473683</v>
      </c>
      <c r="J81" s="177">
        <f>SUMIFS(DatosEdad!$D:$D,DatosEdad!$A:$A,INDICE!$C$13,DatosEdad!$E:$E,'1.TS PAIS EDAD Y SEXO'!$A81,DatosEdad!$C:$C,_xlfn.XLOOKUP('1.TS PAIS EDAD Y SEXO'!$G$4,TablasAux!$L$17:$L$19,TablasAux!$K$17:$K$19))</f>
        <v>93583.947368421053</v>
      </c>
      <c r="K81" s="116">
        <f>SUMIFS(DatosEdad!$D:$D,DatosEdad!$A:$A,INDICE!$C$13,DatosEdad!$E:$E,'1.TS PAIS EDAD Y SEXO'!$A81,DatosEdad!$C:$C,VLOOKUP('1.TS PAIS EDAD Y SEXO'!$K$4,Descripcion_Sexo,1),DatosEdad!$B:$B,VLOOKUP('1.TS PAIS EDAD Y SEXO'!K$5,TRAMO_EDAD_1,1))</f>
        <v>44486.1052631579</v>
      </c>
      <c r="L81" s="173">
        <f>SUMIFS(DatosEdad!$D:$D,DatosEdad!$A:$A,INDICE!$C$13,DatosEdad!$E:$E,'1.TS PAIS EDAD Y SEXO'!$A81,DatosEdad!$C:$C,VLOOKUP('1.TS PAIS EDAD Y SEXO'!$K$4,Descripcion_Sexo,1),DatosEdad!$B:$B,VLOOKUP('1.TS PAIS EDAD Y SEXO'!L$5,TRAMO_EDAD_1,1))</f>
        <v>44696.631578947367</v>
      </c>
      <c r="M81" s="182">
        <f>SUMIFS(DatosEdad!$D:$D,DatosEdad!$A:$A,INDICE!$C$13,DatosEdad!$E:$E,'1.TS PAIS EDAD Y SEXO'!$A81,DatosEdad!$B:$B,_xlfn.XLOOKUP('1.TS PAIS EDAD Y SEXO'!M$5,TablasAux!$O$3:$O$5,TablasAux!$N$3:$N$5),DatosEdad!$C:$C,_xlfn.XLOOKUP('1.TS PAIS EDAD Y SEXO'!$K$4,TablasAux!$L$17:$L$19,TablasAux!$K$17:$K$19))</f>
        <v>6250.5263157894742</v>
      </c>
      <c r="N81" s="177">
        <f>SUMIFS(DatosEdad!$D:$D,DatosEdad!$A:$A,INDICE!$C$13,DatosEdad!$E:$E,'1.TS PAIS EDAD Y SEXO'!$A81,DatosEdad!$C:$C,_xlfn.XLOOKUP('1.TS PAIS EDAD Y SEXO'!$K$4,TablasAux!$L$17:$L$19,TablasAux!$K$17:$K$19))</f>
        <v>95433.263157894748</v>
      </c>
    </row>
    <row r="82" spans="1:14" ht="15.6" x14ac:dyDescent="0.3">
      <c r="A82" s="4">
        <v>174</v>
      </c>
      <c r="B82" s="147" t="s">
        <v>257</v>
      </c>
      <c r="C82" s="116">
        <f>SUMIFS(DatosEdad!$D:$D,DatosEdad!$A:$A,INDICE!$C$13,DatosEdad!$E:$E,'1.TS PAIS EDAD Y SEXO'!$A82,DatosEdad!$B:$B,VLOOKUP('1.TS PAIS EDAD Y SEXO'!C$5,TRAMO_EDAD_1,1))</f>
        <v>11.368421052631579</v>
      </c>
      <c r="D82" s="173">
        <f>SUMIFS(DatosEdad!$D:$D,DatosEdad!$A:$A,INDICE!$C$13,DatosEdad!$E:$E,'1.TS PAIS EDAD Y SEXO'!$A82,DatosEdad!$B:$B,VLOOKUP('1.TS PAIS EDAD Y SEXO'!D$5,TRAMO_EDAD_1,1))</f>
        <v>8</v>
      </c>
      <c r="E82" s="182">
        <f>SUMIFS(DatosEdad!$D:$D,DatosEdad!$A:$A,INDICE!$C$13,DatosEdad!$E:$E,'1.TS PAIS EDAD Y SEXO'!$A82,DatosEdad!$B:$B,_xlfn.XLOOKUP($E$5,TablasAux!$O$3:$O$5,TablasAux!$N$3:$N$5))</f>
        <v>5</v>
      </c>
      <c r="F82" s="177">
        <f>SUMIFS(DatosEdad!$D:$D,DatosEdad!$A:$A,INDICE!$C$13,DatosEdad!$E:$E,'1.TS PAIS EDAD Y SEXO'!$A82)</f>
        <v>24.368421052631582</v>
      </c>
      <c r="G82" s="116">
        <f>SUMIFS(DatosEdad!$D:$D,DatosEdad!$A:$A,INDICE!$C$13,DatosEdad!$E:$E,'1.TS PAIS EDAD Y SEXO'!$A82,DatosEdad!$C:$C,VLOOKUP('1.TS PAIS EDAD Y SEXO'!$G$4,Descripcion_Sexo,1),DatosEdad!$B:$B,VLOOKUP('1.TS PAIS EDAD Y SEXO'!G$5,TRAMO_EDAD_1,1))</f>
        <v>5.3157894736842106</v>
      </c>
      <c r="H82" s="173">
        <f>SUMIFS(DatosEdad!$D:$D,DatosEdad!$A:$A,INDICE!$C$13,DatosEdad!$E:$E,'1.TS PAIS EDAD Y SEXO'!$A82,DatosEdad!$C:$C,VLOOKUP('1.TS PAIS EDAD Y SEXO'!$G$4,Descripcion_Sexo,1),DatosEdad!$B:$B,VLOOKUP('1.TS PAIS EDAD Y SEXO'!H$5,TRAMO_EDAD_1,1))</f>
        <v>2</v>
      </c>
      <c r="I82" s="182">
        <f>SUMIFS(DatosEdad!$D:$D,DatosEdad!$A:$A,INDICE!$C$13,DatosEdad!$E:$E,'1.TS PAIS EDAD Y SEXO'!$A82,DatosEdad!$B:$B,_xlfn.XLOOKUP('1.TS PAIS EDAD Y SEXO'!$I$5,TablasAux!$O$3:$O$5,TablasAux!$N$3:$N$5),DatosEdad!$C:$C,_xlfn.XLOOKUP('1.TS PAIS EDAD Y SEXO'!$G$4,TablasAux!$L$17:$L$19,TablasAux!$K$17:$K$19))</f>
        <v>3</v>
      </c>
      <c r="J82" s="177">
        <f>SUMIFS(DatosEdad!$D:$D,DatosEdad!$A:$A,INDICE!$C$13,DatosEdad!$E:$E,'1.TS PAIS EDAD Y SEXO'!$A82,DatosEdad!$C:$C,_xlfn.XLOOKUP('1.TS PAIS EDAD Y SEXO'!$G$4,TablasAux!$L$17:$L$19,TablasAux!$K$17:$K$19))</f>
        <v>10.315789473684211</v>
      </c>
      <c r="K82" s="116">
        <f>SUMIFS(DatosEdad!$D:$D,DatosEdad!$A:$A,INDICE!$C$13,DatosEdad!$E:$E,'1.TS PAIS EDAD Y SEXO'!$A82,DatosEdad!$C:$C,VLOOKUP('1.TS PAIS EDAD Y SEXO'!$K$4,Descripcion_Sexo,1),DatosEdad!$B:$B,VLOOKUP('1.TS PAIS EDAD Y SEXO'!K$5,TRAMO_EDAD_1,1))</f>
        <v>6.0526315789473681</v>
      </c>
      <c r="L82" s="173">
        <f>SUMIFS(DatosEdad!$D:$D,DatosEdad!$A:$A,INDICE!$C$13,DatosEdad!$E:$E,'1.TS PAIS EDAD Y SEXO'!$A82,DatosEdad!$C:$C,VLOOKUP('1.TS PAIS EDAD Y SEXO'!$K$4,Descripcion_Sexo,1),DatosEdad!$B:$B,VLOOKUP('1.TS PAIS EDAD Y SEXO'!L$5,TRAMO_EDAD_1,1))</f>
        <v>6</v>
      </c>
      <c r="M82" s="182">
        <f>SUMIFS(DatosEdad!$D:$D,DatosEdad!$A:$A,INDICE!$C$13,DatosEdad!$E:$E,'1.TS PAIS EDAD Y SEXO'!$A82,DatosEdad!$B:$B,_xlfn.XLOOKUP('1.TS PAIS EDAD Y SEXO'!M$5,TablasAux!$O$3:$O$5,TablasAux!$N$3:$N$5),DatosEdad!$C:$C,_xlfn.XLOOKUP('1.TS PAIS EDAD Y SEXO'!$K$4,TablasAux!$L$17:$L$19,TablasAux!$K$17:$K$19))</f>
        <v>2</v>
      </c>
      <c r="N82" s="177">
        <f>SUMIFS(DatosEdad!$D:$D,DatosEdad!$A:$A,INDICE!$C$13,DatosEdad!$E:$E,'1.TS PAIS EDAD Y SEXO'!$A82,DatosEdad!$C:$C,_xlfn.XLOOKUP('1.TS PAIS EDAD Y SEXO'!$K$4,TablasAux!$L$17:$L$19,TablasAux!$K$17:$K$19))</f>
        <v>14.052631578947368</v>
      </c>
    </row>
    <row r="83" spans="1:14" ht="15.6" x14ac:dyDescent="0.3">
      <c r="A83" s="4">
        <v>178</v>
      </c>
      <c r="B83" s="147" t="s">
        <v>258</v>
      </c>
      <c r="C83" s="116">
        <f>SUMIFS(DatosEdad!$D:$D,DatosEdad!$A:$A,INDICE!$C$13,DatosEdad!$E:$E,'1.TS PAIS EDAD Y SEXO'!$A83,DatosEdad!$B:$B,VLOOKUP('1.TS PAIS EDAD Y SEXO'!C$5,TRAMO_EDAD_1,1))</f>
        <v>228.89473684210526</v>
      </c>
      <c r="D83" s="173">
        <f>SUMIFS(DatosEdad!$D:$D,DatosEdad!$A:$A,INDICE!$C$13,DatosEdad!$E:$E,'1.TS PAIS EDAD Y SEXO'!$A83,DatosEdad!$B:$B,VLOOKUP('1.TS PAIS EDAD Y SEXO'!D$5,TRAMO_EDAD_1,1))</f>
        <v>465.42105263157896</v>
      </c>
      <c r="E83" s="182">
        <f>SUMIFS(DatosEdad!$D:$D,DatosEdad!$A:$A,INDICE!$C$13,DatosEdad!$E:$E,'1.TS PAIS EDAD Y SEXO'!$A83,DatosEdad!$B:$B,_xlfn.XLOOKUP($E$5,TablasAux!$O$3:$O$5,TablasAux!$N$3:$N$5))</f>
        <v>101.47368421052632</v>
      </c>
      <c r="F83" s="177">
        <f>SUMIFS(DatosEdad!$D:$D,DatosEdad!$A:$A,INDICE!$C$13,DatosEdad!$E:$E,'1.TS PAIS EDAD Y SEXO'!$A83)</f>
        <v>795.78947368421052</v>
      </c>
      <c r="G83" s="116">
        <f>SUMIFS(DatosEdad!$D:$D,DatosEdad!$A:$A,INDICE!$C$13,DatosEdad!$E:$E,'1.TS PAIS EDAD Y SEXO'!$A83,DatosEdad!$C:$C,VLOOKUP('1.TS PAIS EDAD Y SEXO'!$G$4,Descripcion_Sexo,1),DatosEdad!$B:$B,VLOOKUP('1.TS PAIS EDAD Y SEXO'!G$5,TRAMO_EDAD_1,1))</f>
        <v>89.526315789473685</v>
      </c>
      <c r="H83" s="173">
        <f>SUMIFS(DatosEdad!$D:$D,DatosEdad!$A:$A,INDICE!$C$13,DatosEdad!$E:$E,'1.TS PAIS EDAD Y SEXO'!$A83,DatosEdad!$C:$C,VLOOKUP('1.TS PAIS EDAD Y SEXO'!$G$4,Descripcion_Sexo,1),DatosEdad!$B:$B,VLOOKUP('1.TS PAIS EDAD Y SEXO'!H$5,TRAMO_EDAD_1,1))</f>
        <v>167.10526315789474</v>
      </c>
      <c r="I83" s="182">
        <f>SUMIFS(DatosEdad!$D:$D,DatosEdad!$A:$A,INDICE!$C$13,DatosEdad!$E:$E,'1.TS PAIS EDAD Y SEXO'!$A83,DatosEdad!$B:$B,_xlfn.XLOOKUP('1.TS PAIS EDAD Y SEXO'!$I$5,TablasAux!$O$3:$O$5,TablasAux!$N$3:$N$5),DatosEdad!$C:$C,_xlfn.XLOOKUP('1.TS PAIS EDAD Y SEXO'!$G$4,TablasAux!$L$17:$L$19,TablasAux!$K$17:$K$19))</f>
        <v>33.315789473684205</v>
      </c>
      <c r="J83" s="177">
        <f>SUMIFS(DatosEdad!$D:$D,DatosEdad!$A:$A,INDICE!$C$13,DatosEdad!$E:$E,'1.TS PAIS EDAD Y SEXO'!$A83,DatosEdad!$C:$C,_xlfn.XLOOKUP('1.TS PAIS EDAD Y SEXO'!$G$4,TablasAux!$L$17:$L$19,TablasAux!$K$17:$K$19))</f>
        <v>289.94736842105266</v>
      </c>
      <c r="K83" s="116">
        <f>SUMIFS(DatosEdad!$D:$D,DatosEdad!$A:$A,INDICE!$C$13,DatosEdad!$E:$E,'1.TS PAIS EDAD Y SEXO'!$A83,DatosEdad!$C:$C,VLOOKUP('1.TS PAIS EDAD Y SEXO'!$K$4,Descripcion_Sexo,1),DatosEdad!$B:$B,VLOOKUP('1.TS PAIS EDAD Y SEXO'!K$5,TRAMO_EDAD_1,1))</f>
        <v>139.36842105263156</v>
      </c>
      <c r="L83" s="173">
        <f>SUMIFS(DatosEdad!$D:$D,DatosEdad!$A:$A,INDICE!$C$13,DatosEdad!$E:$E,'1.TS PAIS EDAD Y SEXO'!$A83,DatosEdad!$C:$C,VLOOKUP('1.TS PAIS EDAD Y SEXO'!$K$4,Descripcion_Sexo,1),DatosEdad!$B:$B,VLOOKUP('1.TS PAIS EDAD Y SEXO'!L$5,TRAMO_EDAD_1,1))</f>
        <v>298.31578947368422</v>
      </c>
      <c r="M83" s="182">
        <f>SUMIFS(DatosEdad!$D:$D,DatosEdad!$A:$A,INDICE!$C$13,DatosEdad!$E:$E,'1.TS PAIS EDAD Y SEXO'!$A83,DatosEdad!$B:$B,_xlfn.XLOOKUP('1.TS PAIS EDAD Y SEXO'!M$5,TablasAux!$O$3:$O$5,TablasAux!$N$3:$N$5),DatosEdad!$C:$C,_xlfn.XLOOKUP('1.TS PAIS EDAD Y SEXO'!$K$4,TablasAux!$L$17:$L$19,TablasAux!$K$17:$K$19))</f>
        <v>68.15789473684211</v>
      </c>
      <c r="N83" s="177">
        <f>SUMIFS(DatosEdad!$D:$D,DatosEdad!$A:$A,INDICE!$C$13,DatosEdad!$E:$E,'1.TS PAIS EDAD Y SEXO'!$A83,DatosEdad!$C:$C,_xlfn.XLOOKUP('1.TS PAIS EDAD Y SEXO'!$K$4,TablasAux!$L$17:$L$19,TablasAux!$K$17:$K$19))</f>
        <v>505.84210526315792</v>
      </c>
    </row>
    <row r="84" spans="1:14" ht="15.6" x14ac:dyDescent="0.3">
      <c r="A84" s="4">
        <v>180</v>
      </c>
      <c r="B84" s="147" t="s">
        <v>259</v>
      </c>
      <c r="C84" s="116">
        <f>SUMIFS(DatosEdad!$D:$D,DatosEdad!$A:$A,INDICE!$C$13,DatosEdad!$E:$E,'1.TS PAIS EDAD Y SEXO'!$A84,DatosEdad!$B:$B,VLOOKUP('1.TS PAIS EDAD Y SEXO'!C$5,TRAMO_EDAD_1,1))</f>
        <v>43.526315789473685</v>
      </c>
      <c r="D84" s="173">
        <f>SUMIFS(DatosEdad!$D:$D,DatosEdad!$A:$A,INDICE!$C$13,DatosEdad!$E:$E,'1.TS PAIS EDAD Y SEXO'!$A84,DatosEdad!$B:$B,VLOOKUP('1.TS PAIS EDAD Y SEXO'!D$5,TRAMO_EDAD_1,1))</f>
        <v>87.73684210526315</v>
      </c>
      <c r="E84" s="182">
        <f>SUMIFS(DatosEdad!$D:$D,DatosEdad!$A:$A,INDICE!$C$13,DatosEdad!$E:$E,'1.TS PAIS EDAD Y SEXO'!$A84,DatosEdad!$B:$B,_xlfn.XLOOKUP($E$5,TablasAux!$O$3:$O$5,TablasAux!$N$3:$N$5))</f>
        <v>19.421052631578945</v>
      </c>
      <c r="F84" s="177">
        <f>SUMIFS(DatosEdad!$D:$D,DatosEdad!$A:$A,INDICE!$C$13,DatosEdad!$E:$E,'1.TS PAIS EDAD Y SEXO'!$A84)</f>
        <v>150.68421052631578</v>
      </c>
      <c r="G84" s="116">
        <f>SUMIFS(DatosEdad!$D:$D,DatosEdad!$A:$A,INDICE!$C$13,DatosEdad!$E:$E,'1.TS PAIS EDAD Y SEXO'!$A84,DatosEdad!$C:$C,VLOOKUP('1.TS PAIS EDAD Y SEXO'!$G$4,Descripcion_Sexo,1),DatosEdad!$B:$B,VLOOKUP('1.TS PAIS EDAD Y SEXO'!G$5,TRAMO_EDAD_1,1))</f>
        <v>25.315789473684209</v>
      </c>
      <c r="H84" s="173">
        <f>SUMIFS(DatosEdad!$D:$D,DatosEdad!$A:$A,INDICE!$C$13,DatosEdad!$E:$E,'1.TS PAIS EDAD Y SEXO'!$A84,DatosEdad!$C:$C,VLOOKUP('1.TS PAIS EDAD Y SEXO'!$G$4,Descripcion_Sexo,1),DatosEdad!$B:$B,VLOOKUP('1.TS PAIS EDAD Y SEXO'!H$5,TRAMO_EDAD_1,1))</f>
        <v>34.421052631578945</v>
      </c>
      <c r="I84" s="182">
        <f>SUMIFS(DatosEdad!$D:$D,DatosEdad!$A:$A,INDICE!$C$13,DatosEdad!$E:$E,'1.TS PAIS EDAD Y SEXO'!$A84,DatosEdad!$B:$B,_xlfn.XLOOKUP('1.TS PAIS EDAD Y SEXO'!$I$5,TablasAux!$O$3:$O$5,TablasAux!$N$3:$N$5),DatosEdad!$C:$C,_xlfn.XLOOKUP('1.TS PAIS EDAD Y SEXO'!$G$4,TablasAux!$L$17:$L$19,TablasAux!$K$17:$K$19))</f>
        <v>3</v>
      </c>
      <c r="J84" s="177">
        <f>SUMIFS(DatosEdad!$D:$D,DatosEdad!$A:$A,INDICE!$C$13,DatosEdad!$E:$E,'1.TS PAIS EDAD Y SEXO'!$A84,DatosEdad!$C:$C,_xlfn.XLOOKUP('1.TS PAIS EDAD Y SEXO'!$G$4,TablasAux!$L$17:$L$19,TablasAux!$K$17:$K$19))</f>
        <v>62.73684210526315</v>
      </c>
      <c r="K84" s="116">
        <f>SUMIFS(DatosEdad!$D:$D,DatosEdad!$A:$A,INDICE!$C$13,DatosEdad!$E:$E,'1.TS PAIS EDAD Y SEXO'!$A84,DatosEdad!$C:$C,VLOOKUP('1.TS PAIS EDAD Y SEXO'!$K$4,Descripcion_Sexo,1),DatosEdad!$B:$B,VLOOKUP('1.TS PAIS EDAD Y SEXO'!K$5,TRAMO_EDAD_1,1))</f>
        <v>18.210526315789473</v>
      </c>
      <c r="L84" s="173">
        <f>SUMIFS(DatosEdad!$D:$D,DatosEdad!$A:$A,INDICE!$C$13,DatosEdad!$E:$E,'1.TS PAIS EDAD Y SEXO'!$A84,DatosEdad!$C:$C,VLOOKUP('1.TS PAIS EDAD Y SEXO'!$K$4,Descripcion_Sexo,1),DatosEdad!$B:$B,VLOOKUP('1.TS PAIS EDAD Y SEXO'!L$5,TRAMO_EDAD_1,1))</f>
        <v>53.315789473684212</v>
      </c>
      <c r="M84" s="182">
        <f>SUMIFS(DatosEdad!$D:$D,DatosEdad!$A:$A,INDICE!$C$13,DatosEdad!$E:$E,'1.TS PAIS EDAD Y SEXO'!$A84,DatosEdad!$B:$B,_xlfn.XLOOKUP('1.TS PAIS EDAD Y SEXO'!M$5,TablasAux!$O$3:$O$5,TablasAux!$N$3:$N$5),DatosEdad!$C:$C,_xlfn.XLOOKUP('1.TS PAIS EDAD Y SEXO'!$K$4,TablasAux!$L$17:$L$19,TablasAux!$K$17:$K$19))</f>
        <v>16.421052631578945</v>
      </c>
      <c r="N84" s="177">
        <f>SUMIFS(DatosEdad!$D:$D,DatosEdad!$A:$A,INDICE!$C$13,DatosEdad!$E:$E,'1.TS PAIS EDAD Y SEXO'!$A84,DatosEdad!$C:$C,_xlfn.XLOOKUP('1.TS PAIS EDAD Y SEXO'!$K$4,TablasAux!$L$17:$L$19,TablasAux!$K$17:$K$19))</f>
        <v>87.94736842105263</v>
      </c>
    </row>
    <row r="85" spans="1:14" ht="15.6" x14ac:dyDescent="0.3">
      <c r="A85" s="4">
        <v>184</v>
      </c>
      <c r="B85" s="147" t="s">
        <v>402</v>
      </c>
      <c r="C85" s="116">
        <f>SUMIFS(DatosEdad!$D:$D,DatosEdad!$A:$A,INDICE!$C$13,DatosEdad!$E:$E,'1.TS PAIS EDAD Y SEXO'!$A85,DatosEdad!$B:$B,VLOOKUP('1.TS PAIS EDAD Y SEXO'!C$5,TRAMO_EDAD_1,1))</f>
        <v>2</v>
      </c>
      <c r="D85" s="173">
        <f>SUMIFS(DatosEdad!$D:$D,DatosEdad!$A:$A,INDICE!$C$13,DatosEdad!$E:$E,'1.TS PAIS EDAD Y SEXO'!$A85,DatosEdad!$B:$B,VLOOKUP('1.TS PAIS EDAD Y SEXO'!D$5,TRAMO_EDAD_1,1))</f>
        <v>1</v>
      </c>
      <c r="E85" s="182">
        <f>SUMIFS(DatosEdad!$D:$D,DatosEdad!$A:$A,INDICE!$C$13,DatosEdad!$E:$E,'1.TS PAIS EDAD Y SEXO'!$A85,DatosEdad!$B:$B,_xlfn.XLOOKUP($E$5,TablasAux!$O$3:$O$5,TablasAux!$N$3:$N$5))</f>
        <v>0</v>
      </c>
      <c r="F85" s="177">
        <f>SUMIFS(DatosEdad!$D:$D,DatosEdad!$A:$A,INDICE!$C$13,DatosEdad!$E:$E,'1.TS PAIS EDAD Y SEXO'!$A85)</f>
        <v>3</v>
      </c>
      <c r="G85" s="116">
        <f>SUMIFS(DatosEdad!$D:$D,DatosEdad!$A:$A,INDICE!$C$13,DatosEdad!$E:$E,'1.TS PAIS EDAD Y SEXO'!$A85,DatosEdad!$C:$C,VLOOKUP('1.TS PAIS EDAD Y SEXO'!$G$4,Descripcion_Sexo,1),DatosEdad!$B:$B,VLOOKUP('1.TS PAIS EDAD Y SEXO'!G$5,TRAMO_EDAD_1,1))</f>
        <v>0</v>
      </c>
      <c r="H85" s="173">
        <f>SUMIFS(DatosEdad!$D:$D,DatosEdad!$A:$A,INDICE!$C$13,DatosEdad!$E:$E,'1.TS PAIS EDAD Y SEXO'!$A85,DatosEdad!$C:$C,VLOOKUP('1.TS PAIS EDAD Y SEXO'!$G$4,Descripcion_Sexo,1),DatosEdad!$B:$B,VLOOKUP('1.TS PAIS EDAD Y SEXO'!H$5,TRAMO_EDAD_1,1))</f>
        <v>1</v>
      </c>
      <c r="I85" s="182">
        <f>SUMIFS(DatosEdad!$D:$D,DatosEdad!$A:$A,INDICE!$C$13,DatosEdad!$E:$E,'1.TS PAIS EDAD Y SEXO'!$A85,DatosEdad!$B:$B,_xlfn.XLOOKUP('1.TS PAIS EDAD Y SEXO'!$I$5,TablasAux!$O$3:$O$5,TablasAux!$N$3:$N$5),DatosEdad!$C:$C,_xlfn.XLOOKUP('1.TS PAIS EDAD Y SEXO'!$G$4,TablasAux!$L$17:$L$19,TablasAux!$K$17:$K$19))</f>
        <v>0</v>
      </c>
      <c r="J85" s="177">
        <f>SUMIFS(DatosEdad!$D:$D,DatosEdad!$A:$A,INDICE!$C$13,DatosEdad!$E:$E,'1.TS PAIS EDAD Y SEXO'!$A85,DatosEdad!$C:$C,_xlfn.XLOOKUP('1.TS PAIS EDAD Y SEXO'!$G$4,TablasAux!$L$17:$L$19,TablasAux!$K$17:$K$19))</f>
        <v>1</v>
      </c>
      <c r="K85" s="116">
        <f>SUMIFS(DatosEdad!$D:$D,DatosEdad!$A:$A,INDICE!$C$13,DatosEdad!$E:$E,'1.TS PAIS EDAD Y SEXO'!$A85,DatosEdad!$C:$C,VLOOKUP('1.TS PAIS EDAD Y SEXO'!$K$4,Descripcion_Sexo,1),DatosEdad!$B:$B,VLOOKUP('1.TS PAIS EDAD Y SEXO'!K$5,TRAMO_EDAD_1,1))</f>
        <v>2</v>
      </c>
      <c r="L85" s="173">
        <f>SUMIFS(DatosEdad!$D:$D,DatosEdad!$A:$A,INDICE!$C$13,DatosEdad!$E:$E,'1.TS PAIS EDAD Y SEXO'!$A85,DatosEdad!$C:$C,VLOOKUP('1.TS PAIS EDAD Y SEXO'!$K$4,Descripcion_Sexo,1),DatosEdad!$B:$B,VLOOKUP('1.TS PAIS EDAD Y SEXO'!L$5,TRAMO_EDAD_1,1))</f>
        <v>0</v>
      </c>
      <c r="M85" s="182">
        <f>SUMIFS(DatosEdad!$D:$D,DatosEdad!$A:$A,INDICE!$C$13,DatosEdad!$E:$E,'1.TS PAIS EDAD Y SEXO'!$A85,DatosEdad!$B:$B,_xlfn.XLOOKUP('1.TS PAIS EDAD Y SEXO'!M$5,TablasAux!$O$3:$O$5,TablasAux!$N$3:$N$5),DatosEdad!$C:$C,_xlfn.XLOOKUP('1.TS PAIS EDAD Y SEXO'!$K$4,TablasAux!$L$17:$L$19,TablasAux!$K$17:$K$19))</f>
        <v>0</v>
      </c>
      <c r="N85" s="177">
        <f>SUMIFS(DatosEdad!$D:$D,DatosEdad!$A:$A,INDICE!$C$13,DatosEdad!$E:$E,'1.TS PAIS EDAD Y SEXO'!$A85,DatosEdad!$C:$C,_xlfn.XLOOKUP('1.TS PAIS EDAD Y SEXO'!$K$4,TablasAux!$L$17:$L$19,TablasAux!$K$17:$K$19))</f>
        <v>2</v>
      </c>
    </row>
    <row r="86" spans="1:14" ht="15.6" x14ac:dyDescent="0.3">
      <c r="A86" s="4">
        <v>410</v>
      </c>
      <c r="B86" s="147" t="s">
        <v>293</v>
      </c>
      <c r="C86" s="116">
        <f>SUMIFS(DatosEdad!$D:$D,DatosEdad!$A:$A,INDICE!$C$13,DatosEdad!$E:$E,'1.TS PAIS EDAD Y SEXO'!$A86,DatosEdad!$B:$B,VLOOKUP('1.TS PAIS EDAD Y SEXO'!C$5,TRAMO_EDAD_1,1))</f>
        <v>377.21052631578948</v>
      </c>
      <c r="D86" s="173">
        <f>SUMIFS(DatosEdad!$D:$D,DatosEdad!$A:$A,INDICE!$C$13,DatosEdad!$E:$E,'1.TS PAIS EDAD Y SEXO'!$A86,DatosEdad!$B:$B,VLOOKUP('1.TS PAIS EDAD Y SEXO'!D$5,TRAMO_EDAD_1,1))</f>
        <v>679.73684210526312</v>
      </c>
      <c r="E86" s="182">
        <f>SUMIFS(DatosEdad!$D:$D,DatosEdad!$A:$A,INDICE!$C$13,DatosEdad!$E:$E,'1.TS PAIS EDAD Y SEXO'!$A86,DatosEdad!$B:$B,_xlfn.XLOOKUP($E$5,TablasAux!$O$3:$O$5,TablasAux!$N$3:$N$5))</f>
        <v>150.36842105263159</v>
      </c>
      <c r="F86" s="177">
        <f>SUMIFS(DatosEdad!$D:$D,DatosEdad!$A:$A,INDICE!$C$13,DatosEdad!$E:$E,'1.TS PAIS EDAD Y SEXO'!$A86)</f>
        <v>1207.3157894736842</v>
      </c>
      <c r="G86" s="116">
        <f>SUMIFS(DatosEdad!$D:$D,DatosEdad!$A:$A,INDICE!$C$13,DatosEdad!$E:$E,'1.TS PAIS EDAD Y SEXO'!$A86,DatosEdad!$C:$C,VLOOKUP('1.TS PAIS EDAD Y SEXO'!$G$4,Descripcion_Sexo,1),DatosEdad!$B:$B,VLOOKUP('1.TS PAIS EDAD Y SEXO'!G$5,TRAMO_EDAD_1,1))</f>
        <v>250.84210526315789</v>
      </c>
      <c r="H86" s="173">
        <f>SUMIFS(DatosEdad!$D:$D,DatosEdad!$A:$A,INDICE!$C$13,DatosEdad!$E:$E,'1.TS PAIS EDAD Y SEXO'!$A86,DatosEdad!$C:$C,VLOOKUP('1.TS PAIS EDAD Y SEXO'!$G$4,Descripcion_Sexo,1),DatosEdad!$B:$B,VLOOKUP('1.TS PAIS EDAD Y SEXO'!H$5,TRAMO_EDAD_1,1))</f>
        <v>361.5263157894737</v>
      </c>
      <c r="I86" s="182">
        <f>SUMIFS(DatosEdad!$D:$D,DatosEdad!$A:$A,INDICE!$C$13,DatosEdad!$E:$E,'1.TS PAIS EDAD Y SEXO'!$A86,DatosEdad!$B:$B,_xlfn.XLOOKUP('1.TS PAIS EDAD Y SEXO'!$I$5,TablasAux!$O$3:$O$5,TablasAux!$N$3:$N$5),DatosEdad!$C:$C,_xlfn.XLOOKUP('1.TS PAIS EDAD Y SEXO'!$G$4,TablasAux!$L$17:$L$19,TablasAux!$K$17:$K$19))</f>
        <v>69.736842105263165</v>
      </c>
      <c r="J86" s="177">
        <f>SUMIFS(DatosEdad!$D:$D,DatosEdad!$A:$A,INDICE!$C$13,DatosEdad!$E:$E,'1.TS PAIS EDAD Y SEXO'!$A86,DatosEdad!$C:$C,_xlfn.XLOOKUP('1.TS PAIS EDAD Y SEXO'!$G$4,TablasAux!$L$17:$L$19,TablasAux!$K$17:$K$19))</f>
        <v>682.1052631578948</v>
      </c>
      <c r="K86" s="116">
        <f>SUMIFS(DatosEdad!$D:$D,DatosEdad!$A:$A,INDICE!$C$13,DatosEdad!$E:$E,'1.TS PAIS EDAD Y SEXO'!$A86,DatosEdad!$C:$C,VLOOKUP('1.TS PAIS EDAD Y SEXO'!$K$4,Descripcion_Sexo,1),DatosEdad!$B:$B,VLOOKUP('1.TS PAIS EDAD Y SEXO'!K$5,TRAMO_EDAD_1,1))</f>
        <v>126.36842105263158</v>
      </c>
      <c r="L86" s="173">
        <f>SUMIFS(DatosEdad!$D:$D,DatosEdad!$A:$A,INDICE!$C$13,DatosEdad!$E:$E,'1.TS PAIS EDAD Y SEXO'!$A86,DatosEdad!$C:$C,VLOOKUP('1.TS PAIS EDAD Y SEXO'!$K$4,Descripcion_Sexo,1),DatosEdad!$B:$B,VLOOKUP('1.TS PAIS EDAD Y SEXO'!L$5,TRAMO_EDAD_1,1))</f>
        <v>318.21052631578948</v>
      </c>
      <c r="M86" s="182">
        <f>SUMIFS(DatosEdad!$D:$D,DatosEdad!$A:$A,INDICE!$C$13,DatosEdad!$E:$E,'1.TS PAIS EDAD Y SEXO'!$A86,DatosEdad!$B:$B,_xlfn.XLOOKUP('1.TS PAIS EDAD Y SEXO'!M$5,TablasAux!$O$3:$O$5,TablasAux!$N$3:$N$5),DatosEdad!$C:$C,_xlfn.XLOOKUP('1.TS PAIS EDAD Y SEXO'!$K$4,TablasAux!$L$17:$L$19,TablasAux!$K$17:$K$19))</f>
        <v>80.631578947368425</v>
      </c>
      <c r="N86" s="177">
        <f>SUMIFS(DatosEdad!$D:$D,DatosEdad!$A:$A,INDICE!$C$13,DatosEdad!$E:$E,'1.TS PAIS EDAD Y SEXO'!$A86,DatosEdad!$C:$C,_xlfn.XLOOKUP('1.TS PAIS EDAD Y SEXO'!$K$4,TablasAux!$L$17:$L$19,TablasAux!$K$17:$K$19))</f>
        <v>525.21052631578948</v>
      </c>
    </row>
    <row r="87" spans="1:14" ht="15.6" x14ac:dyDescent="0.3">
      <c r="A87" s="4">
        <v>408</v>
      </c>
      <c r="B87" s="147" t="s">
        <v>292</v>
      </c>
      <c r="C87" s="116">
        <f>SUMIFS(DatosEdad!$D:$D,DatosEdad!$A:$A,INDICE!$C$13,DatosEdad!$E:$E,'1.TS PAIS EDAD Y SEXO'!$A87,DatosEdad!$B:$B,VLOOKUP('1.TS PAIS EDAD Y SEXO'!C$5,TRAMO_EDAD_1,1))</f>
        <v>19</v>
      </c>
      <c r="D87" s="173">
        <f>SUMIFS(DatosEdad!$D:$D,DatosEdad!$A:$A,INDICE!$C$13,DatosEdad!$E:$E,'1.TS PAIS EDAD Y SEXO'!$A87,DatosEdad!$B:$B,VLOOKUP('1.TS PAIS EDAD Y SEXO'!D$5,TRAMO_EDAD_1,1))</f>
        <v>82.21052631578948</v>
      </c>
      <c r="E87" s="182">
        <f>SUMIFS(DatosEdad!$D:$D,DatosEdad!$A:$A,INDICE!$C$13,DatosEdad!$E:$E,'1.TS PAIS EDAD Y SEXO'!$A87,DatosEdad!$B:$B,_xlfn.XLOOKUP($E$5,TablasAux!$O$3:$O$5,TablasAux!$N$3:$N$5))</f>
        <v>77.26315789473685</v>
      </c>
      <c r="F87" s="177">
        <f>SUMIFS(DatosEdad!$D:$D,DatosEdad!$A:$A,INDICE!$C$13,DatosEdad!$E:$E,'1.TS PAIS EDAD Y SEXO'!$A87)</f>
        <v>178.47368421052633</v>
      </c>
      <c r="G87" s="116">
        <f>SUMIFS(DatosEdad!$D:$D,DatosEdad!$A:$A,INDICE!$C$13,DatosEdad!$E:$E,'1.TS PAIS EDAD Y SEXO'!$A87,DatosEdad!$C:$C,VLOOKUP('1.TS PAIS EDAD Y SEXO'!$G$4,Descripcion_Sexo,1),DatosEdad!$B:$B,VLOOKUP('1.TS PAIS EDAD Y SEXO'!G$5,TRAMO_EDAD_1,1))</f>
        <v>9</v>
      </c>
      <c r="H87" s="173">
        <f>SUMIFS(DatosEdad!$D:$D,DatosEdad!$A:$A,INDICE!$C$13,DatosEdad!$E:$E,'1.TS PAIS EDAD Y SEXO'!$A87,DatosEdad!$C:$C,VLOOKUP('1.TS PAIS EDAD Y SEXO'!$G$4,Descripcion_Sexo,1),DatosEdad!$B:$B,VLOOKUP('1.TS PAIS EDAD Y SEXO'!H$5,TRAMO_EDAD_1,1))</f>
        <v>46</v>
      </c>
      <c r="I87" s="182">
        <f>SUMIFS(DatosEdad!$D:$D,DatosEdad!$A:$A,INDICE!$C$13,DatosEdad!$E:$E,'1.TS PAIS EDAD Y SEXO'!$A87,DatosEdad!$B:$B,_xlfn.XLOOKUP('1.TS PAIS EDAD Y SEXO'!$I$5,TablasAux!$O$3:$O$5,TablasAux!$N$3:$N$5),DatosEdad!$C:$C,_xlfn.XLOOKUP('1.TS PAIS EDAD Y SEXO'!$G$4,TablasAux!$L$17:$L$19,TablasAux!$K$17:$K$19))</f>
        <v>30</v>
      </c>
      <c r="J87" s="177">
        <f>SUMIFS(DatosEdad!$D:$D,DatosEdad!$A:$A,INDICE!$C$13,DatosEdad!$E:$E,'1.TS PAIS EDAD Y SEXO'!$A87,DatosEdad!$C:$C,_xlfn.XLOOKUP('1.TS PAIS EDAD Y SEXO'!$G$4,TablasAux!$L$17:$L$19,TablasAux!$K$17:$K$19))</f>
        <v>85</v>
      </c>
      <c r="K87" s="116">
        <f>SUMIFS(DatosEdad!$D:$D,DatosEdad!$A:$A,INDICE!$C$13,DatosEdad!$E:$E,'1.TS PAIS EDAD Y SEXO'!$A87,DatosEdad!$C:$C,VLOOKUP('1.TS PAIS EDAD Y SEXO'!$K$4,Descripcion_Sexo,1),DatosEdad!$B:$B,VLOOKUP('1.TS PAIS EDAD Y SEXO'!K$5,TRAMO_EDAD_1,1))</f>
        <v>10</v>
      </c>
      <c r="L87" s="173">
        <f>SUMIFS(DatosEdad!$D:$D,DatosEdad!$A:$A,INDICE!$C$13,DatosEdad!$E:$E,'1.TS PAIS EDAD Y SEXO'!$A87,DatosEdad!$C:$C,VLOOKUP('1.TS PAIS EDAD Y SEXO'!$K$4,Descripcion_Sexo,1),DatosEdad!$B:$B,VLOOKUP('1.TS PAIS EDAD Y SEXO'!L$5,TRAMO_EDAD_1,1))</f>
        <v>36.210526315789473</v>
      </c>
      <c r="M87" s="182">
        <f>SUMIFS(DatosEdad!$D:$D,DatosEdad!$A:$A,INDICE!$C$13,DatosEdad!$E:$E,'1.TS PAIS EDAD Y SEXO'!$A87,DatosEdad!$B:$B,_xlfn.XLOOKUP('1.TS PAIS EDAD Y SEXO'!M$5,TablasAux!$O$3:$O$5,TablasAux!$N$3:$N$5),DatosEdad!$C:$C,_xlfn.XLOOKUP('1.TS PAIS EDAD Y SEXO'!$K$4,TablasAux!$L$17:$L$19,TablasAux!$K$17:$K$19))</f>
        <v>47.263157894736842</v>
      </c>
      <c r="N87" s="177">
        <f>SUMIFS(DatosEdad!$D:$D,DatosEdad!$A:$A,INDICE!$C$13,DatosEdad!$E:$E,'1.TS PAIS EDAD Y SEXO'!$A87,DatosEdad!$C:$C,_xlfn.XLOOKUP('1.TS PAIS EDAD Y SEXO'!$K$4,TablasAux!$L$17:$L$19,TablasAux!$K$17:$K$19))</f>
        <v>93.473684210526315</v>
      </c>
    </row>
    <row r="88" spans="1:14" ht="15.6" x14ac:dyDescent="0.3">
      <c r="A88" s="4">
        <v>384</v>
      </c>
      <c r="B88" s="147" t="s">
        <v>286</v>
      </c>
      <c r="C88" s="116">
        <f>SUMIFS(DatosEdad!$D:$D,DatosEdad!$A:$A,INDICE!$C$13,DatosEdad!$E:$E,'1.TS PAIS EDAD Y SEXO'!$A88,DatosEdad!$B:$B,VLOOKUP('1.TS PAIS EDAD Y SEXO'!C$5,TRAMO_EDAD_1,1))</f>
        <v>1488.6315789473683</v>
      </c>
      <c r="D88" s="173">
        <f>SUMIFS(DatosEdad!$D:$D,DatosEdad!$A:$A,INDICE!$C$13,DatosEdad!$E:$E,'1.TS PAIS EDAD Y SEXO'!$A88,DatosEdad!$B:$B,VLOOKUP('1.TS PAIS EDAD Y SEXO'!D$5,TRAMO_EDAD_1,1))</f>
        <v>1599.1578947368421</v>
      </c>
      <c r="E88" s="182">
        <f>SUMIFS(DatosEdad!$D:$D,DatosEdad!$A:$A,INDICE!$C$13,DatosEdad!$E:$E,'1.TS PAIS EDAD Y SEXO'!$A88,DatosEdad!$B:$B,_xlfn.XLOOKUP($E$5,TablasAux!$O$3:$O$5,TablasAux!$N$3:$N$5))</f>
        <v>86.421052631578959</v>
      </c>
      <c r="F88" s="177">
        <f>SUMIFS(DatosEdad!$D:$D,DatosEdad!$A:$A,INDICE!$C$13,DatosEdad!$E:$E,'1.TS PAIS EDAD Y SEXO'!$A88)</f>
        <v>3174.2105263157891</v>
      </c>
      <c r="G88" s="116">
        <f>SUMIFS(DatosEdad!$D:$D,DatosEdad!$A:$A,INDICE!$C$13,DatosEdad!$E:$E,'1.TS PAIS EDAD Y SEXO'!$A88,DatosEdad!$C:$C,VLOOKUP('1.TS PAIS EDAD Y SEXO'!$G$4,Descripcion_Sexo,1),DatosEdad!$B:$B,VLOOKUP('1.TS PAIS EDAD Y SEXO'!G$5,TRAMO_EDAD_1,1))</f>
        <v>220.73684210526315</v>
      </c>
      <c r="H88" s="173">
        <f>SUMIFS(DatosEdad!$D:$D,DatosEdad!$A:$A,INDICE!$C$13,DatosEdad!$E:$E,'1.TS PAIS EDAD Y SEXO'!$A88,DatosEdad!$C:$C,VLOOKUP('1.TS PAIS EDAD Y SEXO'!$G$4,Descripcion_Sexo,1),DatosEdad!$B:$B,VLOOKUP('1.TS PAIS EDAD Y SEXO'!H$5,TRAMO_EDAD_1,1))</f>
        <v>261.31578947368422</v>
      </c>
      <c r="I88" s="182">
        <f>SUMIFS(DatosEdad!$D:$D,DatosEdad!$A:$A,INDICE!$C$13,DatosEdad!$E:$E,'1.TS PAIS EDAD Y SEXO'!$A88,DatosEdad!$B:$B,_xlfn.XLOOKUP('1.TS PAIS EDAD Y SEXO'!$I$5,TablasAux!$O$3:$O$5,TablasAux!$N$3:$N$5),DatosEdad!$C:$C,_xlfn.XLOOKUP('1.TS PAIS EDAD Y SEXO'!$G$4,TablasAux!$L$17:$L$19,TablasAux!$K$17:$K$19))</f>
        <v>20.05263157894737</v>
      </c>
      <c r="J88" s="177">
        <f>SUMIFS(DatosEdad!$D:$D,DatosEdad!$A:$A,INDICE!$C$13,DatosEdad!$E:$E,'1.TS PAIS EDAD Y SEXO'!$A88,DatosEdad!$C:$C,_xlfn.XLOOKUP('1.TS PAIS EDAD Y SEXO'!$G$4,TablasAux!$L$17:$L$19,TablasAux!$K$17:$K$19))</f>
        <v>502.10526315789468</v>
      </c>
      <c r="K88" s="116">
        <f>SUMIFS(DatosEdad!$D:$D,DatosEdad!$A:$A,INDICE!$C$13,DatosEdad!$E:$E,'1.TS PAIS EDAD Y SEXO'!$A88,DatosEdad!$C:$C,VLOOKUP('1.TS PAIS EDAD Y SEXO'!$K$4,Descripcion_Sexo,1),DatosEdad!$B:$B,VLOOKUP('1.TS PAIS EDAD Y SEXO'!K$5,TRAMO_EDAD_1,1))</f>
        <v>1267.8947368421052</v>
      </c>
      <c r="L88" s="173">
        <f>SUMIFS(DatosEdad!$D:$D,DatosEdad!$A:$A,INDICE!$C$13,DatosEdad!$E:$E,'1.TS PAIS EDAD Y SEXO'!$A88,DatosEdad!$C:$C,VLOOKUP('1.TS PAIS EDAD Y SEXO'!$K$4,Descripcion_Sexo,1),DatosEdad!$B:$B,VLOOKUP('1.TS PAIS EDAD Y SEXO'!L$5,TRAMO_EDAD_1,1))</f>
        <v>1337.8421052631579</v>
      </c>
      <c r="M88" s="182">
        <f>SUMIFS(DatosEdad!$D:$D,DatosEdad!$A:$A,INDICE!$C$13,DatosEdad!$E:$E,'1.TS PAIS EDAD Y SEXO'!$A88,DatosEdad!$B:$B,_xlfn.XLOOKUP('1.TS PAIS EDAD Y SEXO'!M$5,TablasAux!$O$3:$O$5,TablasAux!$N$3:$N$5),DatosEdad!$C:$C,_xlfn.XLOOKUP('1.TS PAIS EDAD Y SEXO'!$K$4,TablasAux!$L$17:$L$19,TablasAux!$K$17:$K$19))</f>
        <v>66.368421052631589</v>
      </c>
      <c r="N88" s="177">
        <f>SUMIFS(DatosEdad!$D:$D,DatosEdad!$A:$A,INDICE!$C$13,DatosEdad!$E:$E,'1.TS PAIS EDAD Y SEXO'!$A88,DatosEdad!$C:$C,_xlfn.XLOOKUP('1.TS PAIS EDAD Y SEXO'!$K$4,TablasAux!$L$17:$L$19,TablasAux!$K$17:$K$19))</f>
        <v>2672.105263157895</v>
      </c>
    </row>
    <row r="89" spans="1:14" ht="15.6" x14ac:dyDescent="0.3">
      <c r="A89" s="4">
        <v>188</v>
      </c>
      <c r="B89" s="147" t="s">
        <v>260</v>
      </c>
      <c r="C89" s="116">
        <f>SUMIFS(DatosEdad!$D:$D,DatosEdad!$A:$A,INDICE!$C$13,DatosEdad!$E:$E,'1.TS PAIS EDAD Y SEXO'!$A89,DatosEdad!$B:$B,VLOOKUP('1.TS PAIS EDAD Y SEXO'!C$5,TRAMO_EDAD_1,1))</f>
        <v>719.84210526315792</v>
      </c>
      <c r="D89" s="173">
        <f>SUMIFS(DatosEdad!$D:$D,DatosEdad!$A:$A,INDICE!$C$13,DatosEdad!$E:$E,'1.TS PAIS EDAD Y SEXO'!$A89,DatosEdad!$B:$B,VLOOKUP('1.TS PAIS EDAD Y SEXO'!D$5,TRAMO_EDAD_1,1))</f>
        <v>619.05263157894728</v>
      </c>
      <c r="E89" s="182">
        <f>SUMIFS(DatosEdad!$D:$D,DatosEdad!$A:$A,INDICE!$C$13,DatosEdad!$E:$E,'1.TS PAIS EDAD Y SEXO'!$A89,DatosEdad!$B:$B,_xlfn.XLOOKUP($E$5,TablasAux!$O$3:$O$5,TablasAux!$N$3:$N$5))</f>
        <v>91.631578947368411</v>
      </c>
      <c r="F89" s="177">
        <f>SUMIFS(DatosEdad!$D:$D,DatosEdad!$A:$A,INDICE!$C$13,DatosEdad!$E:$E,'1.TS PAIS EDAD Y SEXO'!$A89)</f>
        <v>1430.5263157894738</v>
      </c>
      <c r="G89" s="116">
        <f>SUMIFS(DatosEdad!$D:$D,DatosEdad!$A:$A,INDICE!$C$13,DatosEdad!$E:$E,'1.TS PAIS EDAD Y SEXO'!$A89,DatosEdad!$C:$C,VLOOKUP('1.TS PAIS EDAD Y SEXO'!$G$4,Descripcion_Sexo,1),DatosEdad!$B:$B,VLOOKUP('1.TS PAIS EDAD Y SEXO'!G$5,TRAMO_EDAD_1,1))</f>
        <v>393.21052631578948</v>
      </c>
      <c r="H89" s="173">
        <f>SUMIFS(DatosEdad!$D:$D,DatosEdad!$A:$A,INDICE!$C$13,DatosEdad!$E:$E,'1.TS PAIS EDAD Y SEXO'!$A89,DatosEdad!$C:$C,VLOOKUP('1.TS PAIS EDAD Y SEXO'!$G$4,Descripcion_Sexo,1),DatosEdad!$B:$B,VLOOKUP('1.TS PAIS EDAD Y SEXO'!H$5,TRAMO_EDAD_1,1))</f>
        <v>341.63157894736838</v>
      </c>
      <c r="I89" s="182">
        <f>SUMIFS(DatosEdad!$D:$D,DatosEdad!$A:$A,INDICE!$C$13,DatosEdad!$E:$E,'1.TS PAIS EDAD Y SEXO'!$A89,DatosEdad!$B:$B,_xlfn.XLOOKUP('1.TS PAIS EDAD Y SEXO'!$I$5,TablasAux!$O$3:$O$5,TablasAux!$N$3:$N$5),DatosEdad!$C:$C,_xlfn.XLOOKUP('1.TS PAIS EDAD Y SEXO'!$G$4,TablasAux!$L$17:$L$19,TablasAux!$K$17:$K$19))</f>
        <v>58.263157894736835</v>
      </c>
      <c r="J89" s="177">
        <f>SUMIFS(DatosEdad!$D:$D,DatosEdad!$A:$A,INDICE!$C$13,DatosEdad!$E:$E,'1.TS PAIS EDAD Y SEXO'!$A89,DatosEdad!$C:$C,_xlfn.XLOOKUP('1.TS PAIS EDAD Y SEXO'!$G$4,TablasAux!$L$17:$L$19,TablasAux!$K$17:$K$19))</f>
        <v>793.10526315789468</v>
      </c>
      <c r="K89" s="116">
        <f>SUMIFS(DatosEdad!$D:$D,DatosEdad!$A:$A,INDICE!$C$13,DatosEdad!$E:$E,'1.TS PAIS EDAD Y SEXO'!$A89,DatosEdad!$C:$C,VLOOKUP('1.TS PAIS EDAD Y SEXO'!$K$4,Descripcion_Sexo,1),DatosEdad!$B:$B,VLOOKUP('1.TS PAIS EDAD Y SEXO'!K$5,TRAMO_EDAD_1,1))</f>
        <v>326.63157894736844</v>
      </c>
      <c r="L89" s="173">
        <f>SUMIFS(DatosEdad!$D:$D,DatosEdad!$A:$A,INDICE!$C$13,DatosEdad!$E:$E,'1.TS PAIS EDAD Y SEXO'!$A89,DatosEdad!$C:$C,VLOOKUP('1.TS PAIS EDAD Y SEXO'!$K$4,Descripcion_Sexo,1),DatosEdad!$B:$B,VLOOKUP('1.TS PAIS EDAD Y SEXO'!L$5,TRAMO_EDAD_1,1))</f>
        <v>277.42105263157896</v>
      </c>
      <c r="M89" s="182">
        <f>SUMIFS(DatosEdad!$D:$D,DatosEdad!$A:$A,INDICE!$C$13,DatosEdad!$E:$E,'1.TS PAIS EDAD Y SEXO'!$A89,DatosEdad!$B:$B,_xlfn.XLOOKUP('1.TS PAIS EDAD Y SEXO'!M$5,TablasAux!$O$3:$O$5,TablasAux!$N$3:$N$5),DatosEdad!$C:$C,_xlfn.XLOOKUP('1.TS PAIS EDAD Y SEXO'!$K$4,TablasAux!$L$17:$L$19,TablasAux!$K$17:$K$19))</f>
        <v>33.368421052631575</v>
      </c>
      <c r="N89" s="177">
        <f>SUMIFS(DatosEdad!$D:$D,DatosEdad!$A:$A,INDICE!$C$13,DatosEdad!$E:$E,'1.TS PAIS EDAD Y SEXO'!$A89,DatosEdad!$C:$C,_xlfn.XLOOKUP('1.TS PAIS EDAD Y SEXO'!$K$4,TablasAux!$L$17:$L$19,TablasAux!$K$17:$K$19))</f>
        <v>637.42105263157896</v>
      </c>
    </row>
    <row r="90" spans="1:14" ht="15.6" x14ac:dyDescent="0.3">
      <c r="A90" s="4">
        <v>192</v>
      </c>
      <c r="B90" s="147" t="s">
        <v>261</v>
      </c>
      <c r="C90" s="116">
        <f>SUMIFS(DatosEdad!$D:$D,DatosEdad!$A:$A,INDICE!$C$13,DatosEdad!$E:$E,'1.TS PAIS EDAD Y SEXO'!$A90,DatosEdad!$B:$B,VLOOKUP('1.TS PAIS EDAD Y SEXO'!C$5,TRAMO_EDAD_1,1))</f>
        <v>14568.473684210527</v>
      </c>
      <c r="D90" s="173">
        <f>SUMIFS(DatosEdad!$D:$D,DatosEdad!$A:$A,INDICE!$C$13,DatosEdad!$E:$E,'1.TS PAIS EDAD Y SEXO'!$A90,DatosEdad!$B:$B,VLOOKUP('1.TS PAIS EDAD Y SEXO'!D$5,TRAMO_EDAD_1,1))</f>
        <v>16559.631578947367</v>
      </c>
      <c r="E90" s="182">
        <f>SUMIFS(DatosEdad!$D:$D,DatosEdad!$A:$A,INDICE!$C$13,DatosEdad!$E:$E,'1.TS PAIS EDAD Y SEXO'!$A90,DatosEdad!$B:$B,_xlfn.XLOOKUP($E$5,TablasAux!$O$3:$O$5,TablasAux!$N$3:$N$5))</f>
        <v>3867.5263157894738</v>
      </c>
      <c r="F90" s="177">
        <f>SUMIFS(DatosEdad!$D:$D,DatosEdad!$A:$A,INDICE!$C$13,DatosEdad!$E:$E,'1.TS PAIS EDAD Y SEXO'!$A90)</f>
        <v>34995.631578947367</v>
      </c>
      <c r="G90" s="116">
        <f>SUMIFS(DatosEdad!$D:$D,DatosEdad!$A:$A,INDICE!$C$13,DatosEdad!$E:$E,'1.TS PAIS EDAD Y SEXO'!$A90,DatosEdad!$C:$C,VLOOKUP('1.TS PAIS EDAD Y SEXO'!$G$4,Descripcion_Sexo,1),DatosEdad!$B:$B,VLOOKUP('1.TS PAIS EDAD Y SEXO'!G$5,TRAMO_EDAD_1,1))</f>
        <v>7130.0526315789475</v>
      </c>
      <c r="H90" s="173">
        <f>SUMIFS(DatosEdad!$D:$D,DatosEdad!$A:$A,INDICE!$C$13,DatosEdad!$E:$E,'1.TS PAIS EDAD Y SEXO'!$A90,DatosEdad!$C:$C,VLOOKUP('1.TS PAIS EDAD Y SEXO'!$G$4,Descripcion_Sexo,1),DatosEdad!$B:$B,VLOOKUP('1.TS PAIS EDAD Y SEXO'!H$5,TRAMO_EDAD_1,1))</f>
        <v>7795.3684210526317</v>
      </c>
      <c r="I90" s="182">
        <f>SUMIFS(DatosEdad!$D:$D,DatosEdad!$A:$A,INDICE!$C$13,DatosEdad!$E:$E,'1.TS PAIS EDAD Y SEXO'!$A90,DatosEdad!$B:$B,_xlfn.XLOOKUP('1.TS PAIS EDAD Y SEXO'!$I$5,TablasAux!$O$3:$O$5,TablasAux!$N$3:$N$5),DatosEdad!$C:$C,_xlfn.XLOOKUP('1.TS PAIS EDAD Y SEXO'!$G$4,TablasAux!$L$17:$L$19,TablasAux!$K$17:$K$19))</f>
        <v>1715.3684210526317</v>
      </c>
      <c r="J90" s="177">
        <f>SUMIFS(DatosEdad!$D:$D,DatosEdad!$A:$A,INDICE!$C$13,DatosEdad!$E:$E,'1.TS PAIS EDAD Y SEXO'!$A90,DatosEdad!$C:$C,_xlfn.XLOOKUP('1.TS PAIS EDAD Y SEXO'!$G$4,TablasAux!$L$17:$L$19,TablasAux!$K$17:$K$19))</f>
        <v>16640.78947368421</v>
      </c>
      <c r="K90" s="116">
        <f>SUMIFS(DatosEdad!$D:$D,DatosEdad!$A:$A,INDICE!$C$13,DatosEdad!$E:$E,'1.TS PAIS EDAD Y SEXO'!$A90,DatosEdad!$C:$C,VLOOKUP('1.TS PAIS EDAD Y SEXO'!$K$4,Descripcion_Sexo,1),DatosEdad!$B:$B,VLOOKUP('1.TS PAIS EDAD Y SEXO'!K$5,TRAMO_EDAD_1,1))</f>
        <v>7438.4210526315792</v>
      </c>
      <c r="L90" s="173">
        <f>SUMIFS(DatosEdad!$D:$D,DatosEdad!$A:$A,INDICE!$C$13,DatosEdad!$E:$E,'1.TS PAIS EDAD Y SEXO'!$A90,DatosEdad!$C:$C,VLOOKUP('1.TS PAIS EDAD Y SEXO'!$K$4,Descripcion_Sexo,1),DatosEdad!$B:$B,VLOOKUP('1.TS PAIS EDAD Y SEXO'!L$5,TRAMO_EDAD_1,1))</f>
        <v>8763.2631578947367</v>
      </c>
      <c r="M90" s="182">
        <f>SUMIFS(DatosEdad!$D:$D,DatosEdad!$A:$A,INDICE!$C$13,DatosEdad!$E:$E,'1.TS PAIS EDAD Y SEXO'!$A90,DatosEdad!$B:$B,_xlfn.XLOOKUP('1.TS PAIS EDAD Y SEXO'!M$5,TablasAux!$O$3:$O$5,TablasAux!$N$3:$N$5),DatosEdad!$C:$C,_xlfn.XLOOKUP('1.TS PAIS EDAD Y SEXO'!$K$4,TablasAux!$L$17:$L$19,TablasAux!$K$17:$K$19))</f>
        <v>2152.1578947368421</v>
      </c>
      <c r="N90" s="177">
        <f>SUMIFS(DatosEdad!$D:$D,DatosEdad!$A:$A,INDICE!$C$13,DatosEdad!$E:$E,'1.TS PAIS EDAD Y SEXO'!$A90,DatosEdad!$C:$C,_xlfn.XLOOKUP('1.TS PAIS EDAD Y SEXO'!$K$4,TablasAux!$L$17:$L$19,TablasAux!$K$17:$K$19))</f>
        <v>18353.842105263157</v>
      </c>
    </row>
    <row r="91" spans="1:14" ht="15.6" x14ac:dyDescent="0.3">
      <c r="A91" s="4">
        <v>531</v>
      </c>
      <c r="B91" s="147" t="s">
        <v>418</v>
      </c>
      <c r="C91" s="116">
        <f>SUMIFS(DatosEdad!$D:$D,DatosEdad!$A:$A,INDICE!$C$13,DatosEdad!$E:$E,'1.TS PAIS EDAD Y SEXO'!$A91,DatosEdad!$B:$B,VLOOKUP('1.TS PAIS EDAD Y SEXO'!C$5,TRAMO_EDAD_1,1))</f>
        <v>3</v>
      </c>
      <c r="D91" s="173">
        <f>SUMIFS(DatosEdad!$D:$D,DatosEdad!$A:$A,INDICE!$C$13,DatosEdad!$E:$E,'1.TS PAIS EDAD Y SEXO'!$A91,DatosEdad!$B:$B,VLOOKUP('1.TS PAIS EDAD Y SEXO'!D$5,TRAMO_EDAD_1,1))</f>
        <v>0</v>
      </c>
      <c r="E91" s="182">
        <f>SUMIFS(DatosEdad!$D:$D,DatosEdad!$A:$A,INDICE!$C$13,DatosEdad!$E:$E,'1.TS PAIS EDAD Y SEXO'!$A91,DatosEdad!$B:$B,_xlfn.XLOOKUP($E$5,TablasAux!$O$3:$O$5,TablasAux!$N$3:$N$5))</f>
        <v>0</v>
      </c>
      <c r="F91" s="177">
        <f>SUMIFS(DatosEdad!$D:$D,DatosEdad!$A:$A,INDICE!$C$13,DatosEdad!$E:$E,'1.TS PAIS EDAD Y SEXO'!$A91)</f>
        <v>3</v>
      </c>
      <c r="G91" s="116">
        <f>SUMIFS(DatosEdad!$D:$D,DatosEdad!$A:$A,INDICE!$C$13,DatosEdad!$E:$E,'1.TS PAIS EDAD Y SEXO'!$A91,DatosEdad!$C:$C,VLOOKUP('1.TS PAIS EDAD Y SEXO'!$G$4,Descripcion_Sexo,1),DatosEdad!$B:$B,VLOOKUP('1.TS PAIS EDAD Y SEXO'!G$5,TRAMO_EDAD_1,1))</f>
        <v>0</v>
      </c>
      <c r="H91" s="173">
        <f>SUMIFS(DatosEdad!$D:$D,DatosEdad!$A:$A,INDICE!$C$13,DatosEdad!$E:$E,'1.TS PAIS EDAD Y SEXO'!$A91,DatosEdad!$C:$C,VLOOKUP('1.TS PAIS EDAD Y SEXO'!$G$4,Descripcion_Sexo,1),DatosEdad!$B:$B,VLOOKUP('1.TS PAIS EDAD Y SEXO'!H$5,TRAMO_EDAD_1,1))</f>
        <v>0</v>
      </c>
      <c r="I91" s="182">
        <f>SUMIFS(DatosEdad!$D:$D,DatosEdad!$A:$A,INDICE!$C$13,DatosEdad!$E:$E,'1.TS PAIS EDAD Y SEXO'!$A91,DatosEdad!$B:$B,_xlfn.XLOOKUP('1.TS PAIS EDAD Y SEXO'!$I$5,TablasAux!$O$3:$O$5,TablasAux!$N$3:$N$5),DatosEdad!$C:$C,_xlfn.XLOOKUP('1.TS PAIS EDAD Y SEXO'!$G$4,TablasAux!$L$17:$L$19,TablasAux!$K$17:$K$19))</f>
        <v>0</v>
      </c>
      <c r="J91" s="177">
        <f>SUMIFS(DatosEdad!$D:$D,DatosEdad!$A:$A,INDICE!$C$13,DatosEdad!$E:$E,'1.TS PAIS EDAD Y SEXO'!$A91,DatosEdad!$C:$C,_xlfn.XLOOKUP('1.TS PAIS EDAD Y SEXO'!$G$4,TablasAux!$L$17:$L$19,TablasAux!$K$17:$K$19))</f>
        <v>0</v>
      </c>
      <c r="K91" s="116">
        <f>SUMIFS(DatosEdad!$D:$D,DatosEdad!$A:$A,INDICE!$C$13,DatosEdad!$E:$E,'1.TS PAIS EDAD Y SEXO'!$A91,DatosEdad!$C:$C,VLOOKUP('1.TS PAIS EDAD Y SEXO'!$K$4,Descripcion_Sexo,1),DatosEdad!$B:$B,VLOOKUP('1.TS PAIS EDAD Y SEXO'!K$5,TRAMO_EDAD_1,1))</f>
        <v>3</v>
      </c>
      <c r="L91" s="173">
        <f>SUMIFS(DatosEdad!$D:$D,DatosEdad!$A:$A,INDICE!$C$13,DatosEdad!$E:$E,'1.TS PAIS EDAD Y SEXO'!$A91,DatosEdad!$C:$C,VLOOKUP('1.TS PAIS EDAD Y SEXO'!$K$4,Descripcion_Sexo,1),DatosEdad!$B:$B,VLOOKUP('1.TS PAIS EDAD Y SEXO'!L$5,TRAMO_EDAD_1,1))</f>
        <v>0</v>
      </c>
      <c r="M91" s="182">
        <f>SUMIFS(DatosEdad!$D:$D,DatosEdad!$A:$A,INDICE!$C$13,DatosEdad!$E:$E,'1.TS PAIS EDAD Y SEXO'!$A91,DatosEdad!$B:$B,_xlfn.XLOOKUP('1.TS PAIS EDAD Y SEXO'!M$5,TablasAux!$O$3:$O$5,TablasAux!$N$3:$N$5),DatosEdad!$C:$C,_xlfn.XLOOKUP('1.TS PAIS EDAD Y SEXO'!$K$4,TablasAux!$L$17:$L$19,TablasAux!$K$17:$K$19))</f>
        <v>0</v>
      </c>
      <c r="N91" s="177">
        <f>SUMIFS(DatosEdad!$D:$D,DatosEdad!$A:$A,INDICE!$C$13,DatosEdad!$E:$E,'1.TS PAIS EDAD Y SEXO'!$A91,DatosEdad!$C:$C,_xlfn.XLOOKUP('1.TS PAIS EDAD Y SEXO'!$K$4,TablasAux!$L$17:$L$19,TablasAux!$K$17:$K$19))</f>
        <v>3</v>
      </c>
    </row>
    <row r="92" spans="1:14" ht="15.6" x14ac:dyDescent="0.3">
      <c r="A92" s="4">
        <v>212</v>
      </c>
      <c r="B92" s="147" t="s">
        <v>263</v>
      </c>
      <c r="C92" s="116">
        <f>SUMIFS(DatosEdad!$D:$D,DatosEdad!$A:$A,INDICE!$C$13,DatosEdad!$E:$E,'1.TS PAIS EDAD Y SEXO'!$A92,DatosEdad!$B:$B,VLOOKUP('1.TS PAIS EDAD Y SEXO'!C$5,TRAMO_EDAD_1,1))</f>
        <v>71</v>
      </c>
      <c r="D92" s="173">
        <f>SUMIFS(DatosEdad!$D:$D,DatosEdad!$A:$A,INDICE!$C$13,DatosEdad!$E:$E,'1.TS PAIS EDAD Y SEXO'!$A92,DatosEdad!$B:$B,VLOOKUP('1.TS PAIS EDAD Y SEXO'!D$5,TRAMO_EDAD_1,1))</f>
        <v>78.631578947368425</v>
      </c>
      <c r="E92" s="182">
        <f>SUMIFS(DatosEdad!$D:$D,DatosEdad!$A:$A,INDICE!$C$13,DatosEdad!$E:$E,'1.TS PAIS EDAD Y SEXO'!$A92,DatosEdad!$B:$B,_xlfn.XLOOKUP($E$5,TablasAux!$O$3:$O$5,TablasAux!$N$3:$N$5))</f>
        <v>24.05263157894737</v>
      </c>
      <c r="F92" s="177">
        <f>SUMIFS(DatosEdad!$D:$D,DatosEdad!$A:$A,INDICE!$C$13,DatosEdad!$E:$E,'1.TS PAIS EDAD Y SEXO'!$A92)</f>
        <v>173.68421052631578</v>
      </c>
      <c r="G92" s="116">
        <f>SUMIFS(DatosEdad!$D:$D,DatosEdad!$A:$A,INDICE!$C$13,DatosEdad!$E:$E,'1.TS PAIS EDAD Y SEXO'!$A92,DatosEdad!$C:$C,VLOOKUP('1.TS PAIS EDAD Y SEXO'!$G$4,Descripcion_Sexo,1),DatosEdad!$B:$B,VLOOKUP('1.TS PAIS EDAD Y SEXO'!G$5,TRAMO_EDAD_1,1))</f>
        <v>29.315789473684209</v>
      </c>
      <c r="H92" s="173">
        <f>SUMIFS(DatosEdad!$D:$D,DatosEdad!$A:$A,INDICE!$C$13,DatosEdad!$E:$E,'1.TS PAIS EDAD Y SEXO'!$A92,DatosEdad!$C:$C,VLOOKUP('1.TS PAIS EDAD Y SEXO'!$G$4,Descripcion_Sexo,1),DatosEdad!$B:$B,VLOOKUP('1.TS PAIS EDAD Y SEXO'!H$5,TRAMO_EDAD_1,1))</f>
        <v>40.05263157894737</v>
      </c>
      <c r="I92" s="182">
        <f>SUMIFS(DatosEdad!$D:$D,DatosEdad!$A:$A,INDICE!$C$13,DatosEdad!$E:$E,'1.TS PAIS EDAD Y SEXO'!$A92,DatosEdad!$B:$B,_xlfn.XLOOKUP('1.TS PAIS EDAD Y SEXO'!$I$5,TablasAux!$O$3:$O$5,TablasAux!$N$3:$N$5),DatosEdad!$C:$C,_xlfn.XLOOKUP('1.TS PAIS EDAD Y SEXO'!$G$4,TablasAux!$L$17:$L$19,TablasAux!$K$17:$K$19))</f>
        <v>13.052631578947368</v>
      </c>
      <c r="J92" s="177">
        <f>SUMIFS(DatosEdad!$D:$D,DatosEdad!$A:$A,INDICE!$C$13,DatosEdad!$E:$E,'1.TS PAIS EDAD Y SEXO'!$A92,DatosEdad!$C:$C,_xlfn.XLOOKUP('1.TS PAIS EDAD Y SEXO'!$G$4,TablasAux!$L$17:$L$19,TablasAux!$K$17:$K$19))</f>
        <v>82.421052631578945</v>
      </c>
      <c r="K92" s="116">
        <f>SUMIFS(DatosEdad!$D:$D,DatosEdad!$A:$A,INDICE!$C$13,DatosEdad!$E:$E,'1.TS PAIS EDAD Y SEXO'!$A92,DatosEdad!$C:$C,VLOOKUP('1.TS PAIS EDAD Y SEXO'!$K$4,Descripcion_Sexo,1),DatosEdad!$B:$B,VLOOKUP('1.TS PAIS EDAD Y SEXO'!K$5,TRAMO_EDAD_1,1))</f>
        <v>41.684210526315788</v>
      </c>
      <c r="L92" s="173">
        <f>SUMIFS(DatosEdad!$D:$D,DatosEdad!$A:$A,INDICE!$C$13,DatosEdad!$E:$E,'1.TS PAIS EDAD Y SEXO'!$A92,DatosEdad!$C:$C,VLOOKUP('1.TS PAIS EDAD Y SEXO'!$K$4,Descripcion_Sexo,1),DatosEdad!$B:$B,VLOOKUP('1.TS PAIS EDAD Y SEXO'!L$5,TRAMO_EDAD_1,1))</f>
        <v>38.578947368421055</v>
      </c>
      <c r="M92" s="182">
        <f>SUMIFS(DatosEdad!$D:$D,DatosEdad!$A:$A,INDICE!$C$13,DatosEdad!$E:$E,'1.TS PAIS EDAD Y SEXO'!$A92,DatosEdad!$B:$B,_xlfn.XLOOKUP('1.TS PAIS EDAD Y SEXO'!M$5,TablasAux!$O$3:$O$5,TablasAux!$N$3:$N$5),DatosEdad!$C:$C,_xlfn.XLOOKUP('1.TS PAIS EDAD Y SEXO'!$K$4,TablasAux!$L$17:$L$19,TablasAux!$K$17:$K$19))</f>
        <v>11</v>
      </c>
      <c r="N92" s="177">
        <f>SUMIFS(DatosEdad!$D:$D,DatosEdad!$A:$A,INDICE!$C$13,DatosEdad!$E:$E,'1.TS PAIS EDAD Y SEXO'!$A92,DatosEdad!$C:$C,_xlfn.XLOOKUP('1.TS PAIS EDAD Y SEXO'!$K$4,TablasAux!$L$17:$L$19,TablasAux!$K$17:$K$19))</f>
        <v>91.26315789473685</v>
      </c>
    </row>
    <row r="93" spans="1:14" ht="15.6" x14ac:dyDescent="0.3">
      <c r="A93" s="4">
        <v>214</v>
      </c>
      <c r="B93" s="147" t="s">
        <v>225</v>
      </c>
      <c r="C93" s="116">
        <f>SUMIFS(DatosEdad!$D:$D,DatosEdad!$A:$A,INDICE!$C$13,DatosEdad!$E:$E,'1.TS PAIS EDAD Y SEXO'!$A93,DatosEdad!$B:$B,VLOOKUP('1.TS PAIS EDAD Y SEXO'!C$5,TRAMO_EDAD_1,1))</f>
        <v>13164.526315789473</v>
      </c>
      <c r="D93" s="173">
        <f>SUMIFS(DatosEdad!$D:$D,DatosEdad!$A:$A,INDICE!$C$13,DatosEdad!$E:$E,'1.TS PAIS EDAD Y SEXO'!$A93,DatosEdad!$B:$B,VLOOKUP('1.TS PAIS EDAD Y SEXO'!D$5,TRAMO_EDAD_1,1))</f>
        <v>14103.421052631578</v>
      </c>
      <c r="E93" s="182">
        <f>SUMIFS(DatosEdad!$D:$D,DatosEdad!$A:$A,INDICE!$C$13,DatosEdad!$E:$E,'1.TS PAIS EDAD Y SEXO'!$A93,DatosEdad!$B:$B,_xlfn.XLOOKUP($E$5,TablasAux!$O$3:$O$5,TablasAux!$N$3:$N$5))</f>
        <v>2072.2105263157896</v>
      </c>
      <c r="F93" s="177">
        <f>SUMIFS(DatosEdad!$D:$D,DatosEdad!$A:$A,INDICE!$C$13,DatosEdad!$E:$E,'1.TS PAIS EDAD Y SEXO'!$A93)</f>
        <v>29340.15789473684</v>
      </c>
      <c r="G93" s="116">
        <f>SUMIFS(DatosEdad!$D:$D,DatosEdad!$A:$A,INDICE!$C$13,DatosEdad!$E:$E,'1.TS PAIS EDAD Y SEXO'!$A93,DatosEdad!$C:$C,VLOOKUP('1.TS PAIS EDAD Y SEXO'!$G$4,Descripcion_Sexo,1),DatosEdad!$B:$B,VLOOKUP('1.TS PAIS EDAD Y SEXO'!G$5,TRAMO_EDAD_1,1))</f>
        <v>6099.1578947368425</v>
      </c>
      <c r="H93" s="173">
        <f>SUMIFS(DatosEdad!$D:$D,DatosEdad!$A:$A,INDICE!$C$13,DatosEdad!$E:$E,'1.TS PAIS EDAD Y SEXO'!$A93,DatosEdad!$C:$C,VLOOKUP('1.TS PAIS EDAD Y SEXO'!$G$4,Descripcion_Sexo,1),DatosEdad!$B:$B,VLOOKUP('1.TS PAIS EDAD Y SEXO'!H$5,TRAMO_EDAD_1,1))</f>
        <v>6838.9473684210525</v>
      </c>
      <c r="I93" s="182">
        <f>SUMIFS(DatosEdad!$D:$D,DatosEdad!$A:$A,INDICE!$C$13,DatosEdad!$E:$E,'1.TS PAIS EDAD Y SEXO'!$A93,DatosEdad!$B:$B,_xlfn.XLOOKUP('1.TS PAIS EDAD Y SEXO'!$I$5,TablasAux!$O$3:$O$5,TablasAux!$N$3:$N$5),DatosEdad!$C:$C,_xlfn.XLOOKUP('1.TS PAIS EDAD Y SEXO'!$G$4,TablasAux!$L$17:$L$19,TablasAux!$K$17:$K$19))</f>
        <v>1150</v>
      </c>
      <c r="J93" s="177">
        <f>SUMIFS(DatosEdad!$D:$D,DatosEdad!$A:$A,INDICE!$C$13,DatosEdad!$E:$E,'1.TS PAIS EDAD Y SEXO'!$A93,DatosEdad!$C:$C,_xlfn.XLOOKUP('1.TS PAIS EDAD Y SEXO'!$G$4,TablasAux!$L$17:$L$19,TablasAux!$K$17:$K$19))</f>
        <v>14088.105263157895</v>
      </c>
      <c r="K93" s="116">
        <f>SUMIFS(DatosEdad!$D:$D,DatosEdad!$A:$A,INDICE!$C$13,DatosEdad!$E:$E,'1.TS PAIS EDAD Y SEXO'!$A93,DatosEdad!$C:$C,VLOOKUP('1.TS PAIS EDAD Y SEXO'!$K$4,Descripcion_Sexo,1),DatosEdad!$B:$B,VLOOKUP('1.TS PAIS EDAD Y SEXO'!K$5,TRAMO_EDAD_1,1))</f>
        <v>7065.3684210526317</v>
      </c>
      <c r="L93" s="173">
        <f>SUMIFS(DatosEdad!$D:$D,DatosEdad!$A:$A,INDICE!$C$13,DatosEdad!$E:$E,'1.TS PAIS EDAD Y SEXO'!$A93,DatosEdad!$C:$C,VLOOKUP('1.TS PAIS EDAD Y SEXO'!$K$4,Descripcion_Sexo,1),DatosEdad!$B:$B,VLOOKUP('1.TS PAIS EDAD Y SEXO'!L$5,TRAMO_EDAD_1,1))</f>
        <v>7264.4736842105258</v>
      </c>
      <c r="M93" s="182">
        <f>SUMIFS(DatosEdad!$D:$D,DatosEdad!$A:$A,INDICE!$C$13,DatosEdad!$E:$E,'1.TS PAIS EDAD Y SEXO'!$A93,DatosEdad!$B:$B,_xlfn.XLOOKUP('1.TS PAIS EDAD Y SEXO'!M$5,TablasAux!$O$3:$O$5,TablasAux!$N$3:$N$5),DatosEdad!$C:$C,_xlfn.XLOOKUP('1.TS PAIS EDAD Y SEXO'!$K$4,TablasAux!$L$17:$L$19,TablasAux!$K$17:$K$19))</f>
        <v>922.21052631578948</v>
      </c>
      <c r="N93" s="177">
        <f>SUMIFS(DatosEdad!$D:$D,DatosEdad!$A:$A,INDICE!$C$13,DatosEdad!$E:$E,'1.TS PAIS EDAD Y SEXO'!$A93,DatosEdad!$C:$C,_xlfn.XLOOKUP('1.TS PAIS EDAD Y SEXO'!$K$4,TablasAux!$L$17:$L$19,TablasAux!$K$17:$K$19))</f>
        <v>15252.052631578947</v>
      </c>
    </row>
    <row r="94" spans="1:14" ht="15.6" x14ac:dyDescent="0.3">
      <c r="A94" s="4">
        <v>218</v>
      </c>
      <c r="B94" s="147" t="s">
        <v>114</v>
      </c>
      <c r="C94" s="116">
        <f>SUMIFS(DatosEdad!$D:$D,DatosEdad!$A:$A,INDICE!$C$13,DatosEdad!$E:$E,'1.TS PAIS EDAD Y SEXO'!$A94,DatosEdad!$B:$B,VLOOKUP('1.TS PAIS EDAD Y SEXO'!C$5,TRAMO_EDAD_1,1))</f>
        <v>22707.78947368421</v>
      </c>
      <c r="D94" s="173">
        <f>SUMIFS(DatosEdad!$D:$D,DatosEdad!$A:$A,INDICE!$C$13,DatosEdad!$E:$E,'1.TS PAIS EDAD Y SEXO'!$A94,DatosEdad!$B:$B,VLOOKUP('1.TS PAIS EDAD Y SEXO'!D$5,TRAMO_EDAD_1,1))</f>
        <v>38923</v>
      </c>
      <c r="E94" s="182">
        <f>SUMIFS(DatosEdad!$D:$D,DatosEdad!$A:$A,INDICE!$C$13,DatosEdad!$E:$E,'1.TS PAIS EDAD Y SEXO'!$A94,DatosEdad!$B:$B,_xlfn.XLOOKUP($E$5,TablasAux!$O$3:$O$5,TablasAux!$N$3:$N$5))</f>
        <v>9407.0526315789466</v>
      </c>
      <c r="F94" s="177">
        <f>SUMIFS(DatosEdad!$D:$D,DatosEdad!$A:$A,INDICE!$C$13,DatosEdad!$E:$E,'1.TS PAIS EDAD Y SEXO'!$A94)</f>
        <v>71038.84210526316</v>
      </c>
      <c r="G94" s="116">
        <f>SUMIFS(DatosEdad!$D:$D,DatosEdad!$A:$A,INDICE!$C$13,DatosEdad!$E:$E,'1.TS PAIS EDAD Y SEXO'!$A94,DatosEdad!$C:$C,VLOOKUP('1.TS PAIS EDAD Y SEXO'!$G$4,Descripcion_Sexo,1),DatosEdad!$B:$B,VLOOKUP('1.TS PAIS EDAD Y SEXO'!G$5,TRAMO_EDAD_1,1))</f>
        <v>9701.1578947368434</v>
      </c>
      <c r="H94" s="173">
        <f>SUMIFS(DatosEdad!$D:$D,DatosEdad!$A:$A,INDICE!$C$13,DatosEdad!$E:$E,'1.TS PAIS EDAD Y SEXO'!$A94,DatosEdad!$C:$C,VLOOKUP('1.TS PAIS EDAD Y SEXO'!$G$4,Descripcion_Sexo,1),DatosEdad!$B:$B,VLOOKUP('1.TS PAIS EDAD Y SEXO'!H$5,TRAMO_EDAD_1,1))</f>
        <v>15151.473684210527</v>
      </c>
      <c r="I94" s="182">
        <f>SUMIFS(DatosEdad!$D:$D,DatosEdad!$A:$A,INDICE!$C$13,DatosEdad!$E:$E,'1.TS PAIS EDAD Y SEXO'!$A94,DatosEdad!$B:$B,_xlfn.XLOOKUP('1.TS PAIS EDAD Y SEXO'!$I$5,TablasAux!$O$3:$O$5,TablasAux!$N$3:$N$5),DatosEdad!$C:$C,_xlfn.XLOOKUP('1.TS PAIS EDAD Y SEXO'!$G$4,TablasAux!$L$17:$L$19,TablasAux!$K$17:$K$19))</f>
        <v>3564.2105263157896</v>
      </c>
      <c r="J94" s="177">
        <f>SUMIFS(DatosEdad!$D:$D,DatosEdad!$A:$A,INDICE!$C$13,DatosEdad!$E:$E,'1.TS PAIS EDAD Y SEXO'!$A94,DatosEdad!$C:$C,_xlfn.XLOOKUP('1.TS PAIS EDAD Y SEXO'!$G$4,TablasAux!$L$17:$L$19,TablasAux!$K$17:$K$19))</f>
        <v>28416.84210526316</v>
      </c>
      <c r="K94" s="116">
        <f>SUMIFS(DatosEdad!$D:$D,DatosEdad!$A:$A,INDICE!$C$13,DatosEdad!$E:$E,'1.TS PAIS EDAD Y SEXO'!$A94,DatosEdad!$C:$C,VLOOKUP('1.TS PAIS EDAD Y SEXO'!$K$4,Descripcion_Sexo,1),DatosEdad!$B:$B,VLOOKUP('1.TS PAIS EDAD Y SEXO'!K$5,TRAMO_EDAD_1,1))</f>
        <v>13006.210526315788</v>
      </c>
      <c r="L94" s="173">
        <f>SUMIFS(DatosEdad!$D:$D,DatosEdad!$A:$A,INDICE!$C$13,DatosEdad!$E:$E,'1.TS PAIS EDAD Y SEXO'!$A94,DatosEdad!$C:$C,VLOOKUP('1.TS PAIS EDAD Y SEXO'!$K$4,Descripcion_Sexo,1),DatosEdad!$B:$B,VLOOKUP('1.TS PAIS EDAD Y SEXO'!L$5,TRAMO_EDAD_1,1))</f>
        <v>23771.526315789473</v>
      </c>
      <c r="M94" s="182">
        <f>SUMIFS(DatosEdad!$D:$D,DatosEdad!$A:$A,INDICE!$C$13,DatosEdad!$E:$E,'1.TS PAIS EDAD Y SEXO'!$A94,DatosEdad!$B:$B,_xlfn.XLOOKUP('1.TS PAIS EDAD Y SEXO'!M$5,TablasAux!$O$3:$O$5,TablasAux!$N$3:$N$5),DatosEdad!$C:$C,_xlfn.XLOOKUP('1.TS PAIS EDAD Y SEXO'!$K$4,TablasAux!$L$17:$L$19,TablasAux!$K$17:$K$19))</f>
        <v>5841.8421052631575</v>
      </c>
      <c r="N94" s="177">
        <f>SUMIFS(DatosEdad!$D:$D,DatosEdad!$A:$A,INDICE!$C$13,DatosEdad!$E:$E,'1.TS PAIS EDAD Y SEXO'!$A94,DatosEdad!$C:$C,_xlfn.XLOOKUP('1.TS PAIS EDAD Y SEXO'!$K$4,TablasAux!$L$17:$L$19,TablasAux!$K$17:$K$19))</f>
        <v>42620.57894736842</v>
      </c>
    </row>
    <row r="95" spans="1:14" ht="15.6" x14ac:dyDescent="0.3">
      <c r="A95" s="4">
        <v>818</v>
      </c>
      <c r="B95" s="147" t="s">
        <v>362</v>
      </c>
      <c r="C95" s="116">
        <f>SUMIFS(DatosEdad!$D:$D,DatosEdad!$A:$A,INDICE!$C$13,DatosEdad!$E:$E,'1.TS PAIS EDAD Y SEXO'!$A95,DatosEdad!$B:$B,VLOOKUP('1.TS PAIS EDAD Y SEXO'!C$5,TRAMO_EDAD_1,1))</f>
        <v>685.63157894736833</v>
      </c>
      <c r="D95" s="173">
        <f>SUMIFS(DatosEdad!$D:$D,DatosEdad!$A:$A,INDICE!$C$13,DatosEdad!$E:$E,'1.TS PAIS EDAD Y SEXO'!$A95,DatosEdad!$B:$B,VLOOKUP('1.TS PAIS EDAD Y SEXO'!D$5,TRAMO_EDAD_1,1))</f>
        <v>782.26315789473676</v>
      </c>
      <c r="E95" s="182">
        <f>SUMIFS(DatosEdad!$D:$D,DatosEdad!$A:$A,INDICE!$C$13,DatosEdad!$E:$E,'1.TS PAIS EDAD Y SEXO'!$A95,DatosEdad!$B:$B,_xlfn.XLOOKUP($E$5,TablasAux!$O$3:$O$5,TablasAux!$N$3:$N$5))</f>
        <v>100.42105263157896</v>
      </c>
      <c r="F95" s="177">
        <f>SUMIFS(DatosEdad!$D:$D,DatosEdad!$A:$A,INDICE!$C$13,DatosEdad!$E:$E,'1.TS PAIS EDAD Y SEXO'!$A95)</f>
        <v>1568.3157894736842</v>
      </c>
      <c r="G95" s="116">
        <f>SUMIFS(DatosEdad!$D:$D,DatosEdad!$A:$A,INDICE!$C$13,DatosEdad!$E:$E,'1.TS PAIS EDAD Y SEXO'!$A95,DatosEdad!$C:$C,VLOOKUP('1.TS PAIS EDAD Y SEXO'!$G$4,Descripcion_Sexo,1),DatosEdad!$B:$B,VLOOKUP('1.TS PAIS EDAD Y SEXO'!G$5,TRAMO_EDAD_1,1))</f>
        <v>163.73684210526315</v>
      </c>
      <c r="H95" s="173">
        <f>SUMIFS(DatosEdad!$D:$D,DatosEdad!$A:$A,INDICE!$C$13,DatosEdad!$E:$E,'1.TS PAIS EDAD Y SEXO'!$A95,DatosEdad!$C:$C,VLOOKUP('1.TS PAIS EDAD Y SEXO'!$G$4,Descripcion_Sexo,1),DatosEdad!$B:$B,VLOOKUP('1.TS PAIS EDAD Y SEXO'!H$5,TRAMO_EDAD_1,1))</f>
        <v>151.52631578947367</v>
      </c>
      <c r="I95" s="182">
        <f>SUMIFS(DatosEdad!$D:$D,DatosEdad!$A:$A,INDICE!$C$13,DatosEdad!$E:$E,'1.TS PAIS EDAD Y SEXO'!$A95,DatosEdad!$B:$B,_xlfn.XLOOKUP('1.TS PAIS EDAD Y SEXO'!$I$5,TablasAux!$O$3:$O$5,TablasAux!$N$3:$N$5),DatosEdad!$C:$C,_xlfn.XLOOKUP('1.TS PAIS EDAD Y SEXO'!$G$4,TablasAux!$L$17:$L$19,TablasAux!$K$17:$K$19))</f>
        <v>9.9473684210526319</v>
      </c>
      <c r="J95" s="177">
        <f>SUMIFS(DatosEdad!$D:$D,DatosEdad!$A:$A,INDICE!$C$13,DatosEdad!$E:$E,'1.TS PAIS EDAD Y SEXO'!$A95,DatosEdad!$C:$C,_xlfn.XLOOKUP('1.TS PAIS EDAD Y SEXO'!$G$4,TablasAux!$L$17:$L$19,TablasAux!$K$17:$K$19))</f>
        <v>325.21052631578948</v>
      </c>
      <c r="K95" s="116">
        <f>SUMIFS(DatosEdad!$D:$D,DatosEdad!$A:$A,INDICE!$C$13,DatosEdad!$E:$E,'1.TS PAIS EDAD Y SEXO'!$A95,DatosEdad!$C:$C,VLOOKUP('1.TS PAIS EDAD Y SEXO'!$K$4,Descripcion_Sexo,1),DatosEdad!$B:$B,VLOOKUP('1.TS PAIS EDAD Y SEXO'!K$5,TRAMO_EDAD_1,1))</f>
        <v>521.8947368421052</v>
      </c>
      <c r="L95" s="173">
        <f>SUMIFS(DatosEdad!$D:$D,DatosEdad!$A:$A,INDICE!$C$13,DatosEdad!$E:$E,'1.TS PAIS EDAD Y SEXO'!$A95,DatosEdad!$C:$C,VLOOKUP('1.TS PAIS EDAD Y SEXO'!$K$4,Descripcion_Sexo,1),DatosEdad!$B:$B,VLOOKUP('1.TS PAIS EDAD Y SEXO'!L$5,TRAMO_EDAD_1,1))</f>
        <v>630.73684210526312</v>
      </c>
      <c r="M95" s="182">
        <f>SUMIFS(DatosEdad!$D:$D,DatosEdad!$A:$A,INDICE!$C$13,DatosEdad!$E:$E,'1.TS PAIS EDAD Y SEXO'!$A95,DatosEdad!$B:$B,_xlfn.XLOOKUP('1.TS PAIS EDAD Y SEXO'!M$5,TablasAux!$O$3:$O$5,TablasAux!$N$3:$N$5),DatosEdad!$C:$C,_xlfn.XLOOKUP('1.TS PAIS EDAD Y SEXO'!$K$4,TablasAux!$L$17:$L$19,TablasAux!$K$17:$K$19))</f>
        <v>90.473684210526329</v>
      </c>
      <c r="N95" s="177">
        <f>SUMIFS(DatosEdad!$D:$D,DatosEdad!$A:$A,INDICE!$C$13,DatosEdad!$E:$E,'1.TS PAIS EDAD Y SEXO'!$A95,DatosEdad!$C:$C,_xlfn.XLOOKUP('1.TS PAIS EDAD Y SEXO'!$K$4,TablasAux!$L$17:$L$19,TablasAux!$K$17:$K$19))</f>
        <v>1243.1052631578946</v>
      </c>
    </row>
    <row r="96" spans="1:14" ht="15.6" x14ac:dyDescent="0.3">
      <c r="A96" s="4">
        <v>222</v>
      </c>
      <c r="B96" s="147" t="s">
        <v>264</v>
      </c>
      <c r="C96" s="116">
        <f>SUMIFS(DatosEdad!$D:$D,DatosEdad!$A:$A,INDICE!$C$13,DatosEdad!$E:$E,'1.TS PAIS EDAD Y SEXO'!$A96,DatosEdad!$B:$B,VLOOKUP('1.TS PAIS EDAD Y SEXO'!C$5,TRAMO_EDAD_1,1))</f>
        <v>6666.6315789473683</v>
      </c>
      <c r="D96" s="173">
        <f>SUMIFS(DatosEdad!$D:$D,DatosEdad!$A:$A,INDICE!$C$13,DatosEdad!$E:$E,'1.TS PAIS EDAD Y SEXO'!$A96,DatosEdad!$B:$B,VLOOKUP('1.TS PAIS EDAD Y SEXO'!D$5,TRAMO_EDAD_1,1))</f>
        <v>5372.4736842105267</v>
      </c>
      <c r="E96" s="182">
        <f>SUMIFS(DatosEdad!$D:$D,DatosEdad!$A:$A,INDICE!$C$13,DatosEdad!$E:$E,'1.TS PAIS EDAD Y SEXO'!$A96,DatosEdad!$B:$B,_xlfn.XLOOKUP($E$5,TablasAux!$O$3:$O$5,TablasAux!$N$3:$N$5))</f>
        <v>516.84210526315792</v>
      </c>
      <c r="F96" s="177">
        <f>SUMIFS(DatosEdad!$D:$D,DatosEdad!$A:$A,INDICE!$C$13,DatosEdad!$E:$E,'1.TS PAIS EDAD Y SEXO'!$A96)</f>
        <v>12555.947368421053</v>
      </c>
      <c r="G96" s="116">
        <f>SUMIFS(DatosEdad!$D:$D,DatosEdad!$A:$A,INDICE!$C$13,DatosEdad!$E:$E,'1.TS PAIS EDAD Y SEXO'!$A96,DatosEdad!$C:$C,VLOOKUP('1.TS PAIS EDAD Y SEXO'!$G$4,Descripcion_Sexo,1),DatosEdad!$B:$B,VLOOKUP('1.TS PAIS EDAD Y SEXO'!G$5,TRAMO_EDAD_1,1))</f>
        <v>3458.3157894736842</v>
      </c>
      <c r="H96" s="173">
        <f>SUMIFS(DatosEdad!$D:$D,DatosEdad!$A:$A,INDICE!$C$13,DatosEdad!$E:$E,'1.TS PAIS EDAD Y SEXO'!$A96,DatosEdad!$C:$C,VLOOKUP('1.TS PAIS EDAD Y SEXO'!$G$4,Descripcion_Sexo,1),DatosEdad!$B:$B,VLOOKUP('1.TS PAIS EDAD Y SEXO'!H$5,TRAMO_EDAD_1,1))</f>
        <v>3168.6315789473683</v>
      </c>
      <c r="I96" s="182">
        <f>SUMIFS(DatosEdad!$D:$D,DatosEdad!$A:$A,INDICE!$C$13,DatosEdad!$E:$E,'1.TS PAIS EDAD Y SEXO'!$A96,DatosEdad!$B:$B,_xlfn.XLOOKUP('1.TS PAIS EDAD Y SEXO'!$I$5,TablasAux!$O$3:$O$5,TablasAux!$N$3:$N$5),DatosEdad!$C:$C,_xlfn.XLOOKUP('1.TS PAIS EDAD Y SEXO'!$G$4,TablasAux!$L$17:$L$19,TablasAux!$K$17:$K$19))</f>
        <v>355.0526315789474</v>
      </c>
      <c r="J96" s="177">
        <f>SUMIFS(DatosEdad!$D:$D,DatosEdad!$A:$A,INDICE!$C$13,DatosEdad!$E:$E,'1.TS PAIS EDAD Y SEXO'!$A96,DatosEdad!$C:$C,_xlfn.XLOOKUP('1.TS PAIS EDAD Y SEXO'!$G$4,TablasAux!$L$17:$L$19,TablasAux!$K$17:$K$19))</f>
        <v>6982</v>
      </c>
      <c r="K96" s="116">
        <f>SUMIFS(DatosEdad!$D:$D,DatosEdad!$A:$A,INDICE!$C$13,DatosEdad!$E:$E,'1.TS PAIS EDAD Y SEXO'!$A96,DatosEdad!$C:$C,VLOOKUP('1.TS PAIS EDAD Y SEXO'!$K$4,Descripcion_Sexo,1),DatosEdad!$B:$B,VLOOKUP('1.TS PAIS EDAD Y SEXO'!K$5,TRAMO_EDAD_1,1))</f>
        <v>3208.3157894736842</v>
      </c>
      <c r="L96" s="173">
        <f>SUMIFS(DatosEdad!$D:$D,DatosEdad!$A:$A,INDICE!$C$13,DatosEdad!$E:$E,'1.TS PAIS EDAD Y SEXO'!$A96,DatosEdad!$C:$C,VLOOKUP('1.TS PAIS EDAD Y SEXO'!$K$4,Descripcion_Sexo,1),DatosEdad!$B:$B,VLOOKUP('1.TS PAIS EDAD Y SEXO'!L$5,TRAMO_EDAD_1,1))</f>
        <v>2201.8421052631579</v>
      </c>
      <c r="M96" s="182">
        <f>SUMIFS(DatosEdad!$D:$D,DatosEdad!$A:$A,INDICE!$C$13,DatosEdad!$E:$E,'1.TS PAIS EDAD Y SEXO'!$A96,DatosEdad!$B:$B,_xlfn.XLOOKUP('1.TS PAIS EDAD Y SEXO'!M$5,TablasAux!$O$3:$O$5,TablasAux!$N$3:$N$5),DatosEdad!$C:$C,_xlfn.XLOOKUP('1.TS PAIS EDAD Y SEXO'!$K$4,TablasAux!$L$17:$L$19,TablasAux!$K$17:$K$19))</f>
        <v>160.78947368421052</v>
      </c>
      <c r="N96" s="177">
        <f>SUMIFS(DatosEdad!$D:$D,DatosEdad!$A:$A,INDICE!$C$13,DatosEdad!$E:$E,'1.TS PAIS EDAD Y SEXO'!$A96,DatosEdad!$C:$C,_xlfn.XLOOKUP('1.TS PAIS EDAD Y SEXO'!$K$4,TablasAux!$L$17:$L$19,TablasAux!$K$17:$K$19))</f>
        <v>5570.9473684210525</v>
      </c>
    </row>
    <row r="97" spans="1:14" ht="15.6" x14ac:dyDescent="0.3">
      <c r="A97" s="4">
        <v>784</v>
      </c>
      <c r="B97" s="147" t="s">
        <v>356</v>
      </c>
      <c r="C97" s="116">
        <f>SUMIFS(DatosEdad!$D:$D,DatosEdad!$A:$A,INDICE!$C$13,DatosEdad!$E:$E,'1.TS PAIS EDAD Y SEXO'!$A97,DatosEdad!$B:$B,VLOOKUP('1.TS PAIS EDAD Y SEXO'!C$5,TRAMO_EDAD_1,1))</f>
        <v>10.368421052631579</v>
      </c>
      <c r="D97" s="173">
        <f>SUMIFS(DatosEdad!$D:$D,DatosEdad!$A:$A,INDICE!$C$13,DatosEdad!$E:$E,'1.TS PAIS EDAD Y SEXO'!$A97,DatosEdad!$B:$B,VLOOKUP('1.TS PAIS EDAD Y SEXO'!D$5,TRAMO_EDAD_1,1))</f>
        <v>14.578947368421053</v>
      </c>
      <c r="E97" s="182">
        <f>SUMIFS(DatosEdad!$D:$D,DatosEdad!$A:$A,INDICE!$C$13,DatosEdad!$E:$E,'1.TS PAIS EDAD Y SEXO'!$A97,DatosEdad!$B:$B,_xlfn.XLOOKUP($E$5,TablasAux!$O$3:$O$5,TablasAux!$N$3:$N$5))</f>
        <v>0</v>
      </c>
      <c r="F97" s="177">
        <f>SUMIFS(DatosEdad!$D:$D,DatosEdad!$A:$A,INDICE!$C$13,DatosEdad!$E:$E,'1.TS PAIS EDAD Y SEXO'!$A97)</f>
        <v>24.94736842105263</v>
      </c>
      <c r="G97" s="116">
        <f>SUMIFS(DatosEdad!$D:$D,DatosEdad!$A:$A,INDICE!$C$13,DatosEdad!$E:$E,'1.TS PAIS EDAD Y SEXO'!$A97,DatosEdad!$C:$C,VLOOKUP('1.TS PAIS EDAD Y SEXO'!$G$4,Descripcion_Sexo,1),DatosEdad!$B:$B,VLOOKUP('1.TS PAIS EDAD Y SEXO'!G$5,TRAMO_EDAD_1,1))</f>
        <v>5.3684210526315788</v>
      </c>
      <c r="H97" s="173">
        <f>SUMIFS(DatosEdad!$D:$D,DatosEdad!$A:$A,INDICE!$C$13,DatosEdad!$E:$E,'1.TS PAIS EDAD Y SEXO'!$A97,DatosEdad!$C:$C,VLOOKUP('1.TS PAIS EDAD Y SEXO'!$G$4,Descripcion_Sexo,1),DatosEdad!$B:$B,VLOOKUP('1.TS PAIS EDAD Y SEXO'!H$5,TRAMO_EDAD_1,1))</f>
        <v>1</v>
      </c>
      <c r="I97" s="182">
        <f>SUMIFS(DatosEdad!$D:$D,DatosEdad!$A:$A,INDICE!$C$13,DatosEdad!$E:$E,'1.TS PAIS EDAD Y SEXO'!$A97,DatosEdad!$B:$B,_xlfn.XLOOKUP('1.TS PAIS EDAD Y SEXO'!$I$5,TablasAux!$O$3:$O$5,TablasAux!$N$3:$N$5),DatosEdad!$C:$C,_xlfn.XLOOKUP('1.TS PAIS EDAD Y SEXO'!$G$4,TablasAux!$L$17:$L$19,TablasAux!$K$17:$K$19))</f>
        <v>0</v>
      </c>
      <c r="J97" s="177">
        <f>SUMIFS(DatosEdad!$D:$D,DatosEdad!$A:$A,INDICE!$C$13,DatosEdad!$E:$E,'1.TS PAIS EDAD Y SEXO'!$A97,DatosEdad!$C:$C,_xlfn.XLOOKUP('1.TS PAIS EDAD Y SEXO'!$G$4,TablasAux!$L$17:$L$19,TablasAux!$K$17:$K$19))</f>
        <v>6.3684210526315788</v>
      </c>
      <c r="K97" s="116">
        <f>SUMIFS(DatosEdad!$D:$D,DatosEdad!$A:$A,INDICE!$C$13,DatosEdad!$E:$E,'1.TS PAIS EDAD Y SEXO'!$A97,DatosEdad!$C:$C,VLOOKUP('1.TS PAIS EDAD Y SEXO'!$K$4,Descripcion_Sexo,1),DatosEdad!$B:$B,VLOOKUP('1.TS PAIS EDAD Y SEXO'!K$5,TRAMO_EDAD_1,1))</f>
        <v>5</v>
      </c>
      <c r="L97" s="173">
        <f>SUMIFS(DatosEdad!$D:$D,DatosEdad!$A:$A,INDICE!$C$13,DatosEdad!$E:$E,'1.TS PAIS EDAD Y SEXO'!$A97,DatosEdad!$C:$C,VLOOKUP('1.TS PAIS EDAD Y SEXO'!$K$4,Descripcion_Sexo,1),DatosEdad!$B:$B,VLOOKUP('1.TS PAIS EDAD Y SEXO'!L$5,TRAMO_EDAD_1,1))</f>
        <v>13.578947368421053</v>
      </c>
      <c r="M97" s="182">
        <f>SUMIFS(DatosEdad!$D:$D,DatosEdad!$A:$A,INDICE!$C$13,DatosEdad!$E:$E,'1.TS PAIS EDAD Y SEXO'!$A97,DatosEdad!$B:$B,_xlfn.XLOOKUP('1.TS PAIS EDAD Y SEXO'!M$5,TablasAux!$O$3:$O$5,TablasAux!$N$3:$N$5),DatosEdad!$C:$C,_xlfn.XLOOKUP('1.TS PAIS EDAD Y SEXO'!$K$4,TablasAux!$L$17:$L$19,TablasAux!$K$17:$K$19))</f>
        <v>0</v>
      </c>
      <c r="N97" s="177">
        <f>SUMIFS(DatosEdad!$D:$D,DatosEdad!$A:$A,INDICE!$C$13,DatosEdad!$E:$E,'1.TS PAIS EDAD Y SEXO'!$A97,DatosEdad!$C:$C,_xlfn.XLOOKUP('1.TS PAIS EDAD Y SEXO'!$K$4,TablasAux!$L$17:$L$19,TablasAux!$K$17:$K$19))</f>
        <v>18.578947368421055</v>
      </c>
    </row>
    <row r="98" spans="1:14" ht="15.6" x14ac:dyDescent="0.3">
      <c r="A98" s="4">
        <v>232</v>
      </c>
      <c r="B98" s="147" t="s">
        <v>380</v>
      </c>
      <c r="C98" s="116">
        <f>SUMIFS(DatosEdad!$D:$D,DatosEdad!$A:$A,INDICE!$C$13,DatosEdad!$E:$E,'1.TS PAIS EDAD Y SEXO'!$A98,DatosEdad!$B:$B,VLOOKUP('1.TS PAIS EDAD Y SEXO'!C$5,TRAMO_EDAD_1,1))</f>
        <v>44.368421052631582</v>
      </c>
      <c r="D98" s="173">
        <f>SUMIFS(DatosEdad!$D:$D,DatosEdad!$A:$A,INDICE!$C$13,DatosEdad!$E:$E,'1.TS PAIS EDAD Y SEXO'!$A98,DatosEdad!$B:$B,VLOOKUP('1.TS PAIS EDAD Y SEXO'!D$5,TRAMO_EDAD_1,1))</f>
        <v>20.210526315789473</v>
      </c>
      <c r="E98" s="182">
        <f>SUMIFS(DatosEdad!$D:$D,DatosEdad!$A:$A,INDICE!$C$13,DatosEdad!$E:$E,'1.TS PAIS EDAD Y SEXO'!$A98,DatosEdad!$B:$B,_xlfn.XLOOKUP($E$5,TablasAux!$O$3:$O$5,TablasAux!$N$3:$N$5))</f>
        <v>2</v>
      </c>
      <c r="F98" s="177">
        <f>SUMIFS(DatosEdad!$D:$D,DatosEdad!$A:$A,INDICE!$C$13,DatosEdad!$E:$E,'1.TS PAIS EDAD Y SEXO'!$A98)</f>
        <v>66.578947368421055</v>
      </c>
      <c r="G98" s="116">
        <f>SUMIFS(DatosEdad!$D:$D,DatosEdad!$A:$A,INDICE!$C$13,DatosEdad!$E:$E,'1.TS PAIS EDAD Y SEXO'!$A98,DatosEdad!$C:$C,VLOOKUP('1.TS PAIS EDAD Y SEXO'!$G$4,Descripcion_Sexo,1),DatosEdad!$B:$B,VLOOKUP('1.TS PAIS EDAD Y SEXO'!G$5,TRAMO_EDAD_1,1))</f>
        <v>6</v>
      </c>
      <c r="H98" s="173">
        <f>SUMIFS(DatosEdad!$D:$D,DatosEdad!$A:$A,INDICE!$C$13,DatosEdad!$E:$E,'1.TS PAIS EDAD Y SEXO'!$A98,DatosEdad!$C:$C,VLOOKUP('1.TS PAIS EDAD Y SEXO'!$G$4,Descripcion_Sexo,1),DatosEdad!$B:$B,VLOOKUP('1.TS PAIS EDAD Y SEXO'!H$5,TRAMO_EDAD_1,1))</f>
        <v>1.9473684210526316</v>
      </c>
      <c r="I98" s="182">
        <f>SUMIFS(DatosEdad!$D:$D,DatosEdad!$A:$A,INDICE!$C$13,DatosEdad!$E:$E,'1.TS PAIS EDAD Y SEXO'!$A98,DatosEdad!$B:$B,_xlfn.XLOOKUP('1.TS PAIS EDAD Y SEXO'!$I$5,TablasAux!$O$3:$O$5,TablasAux!$N$3:$N$5),DatosEdad!$C:$C,_xlfn.XLOOKUP('1.TS PAIS EDAD Y SEXO'!$G$4,TablasAux!$L$17:$L$19,TablasAux!$K$17:$K$19))</f>
        <v>0</v>
      </c>
      <c r="J98" s="177">
        <f>SUMIFS(DatosEdad!$D:$D,DatosEdad!$A:$A,INDICE!$C$13,DatosEdad!$E:$E,'1.TS PAIS EDAD Y SEXO'!$A98,DatosEdad!$C:$C,_xlfn.XLOOKUP('1.TS PAIS EDAD Y SEXO'!$G$4,TablasAux!$L$17:$L$19,TablasAux!$K$17:$K$19))</f>
        <v>7.9473684210526319</v>
      </c>
      <c r="K98" s="116">
        <f>SUMIFS(DatosEdad!$D:$D,DatosEdad!$A:$A,INDICE!$C$13,DatosEdad!$E:$E,'1.TS PAIS EDAD Y SEXO'!$A98,DatosEdad!$C:$C,VLOOKUP('1.TS PAIS EDAD Y SEXO'!$K$4,Descripcion_Sexo,1),DatosEdad!$B:$B,VLOOKUP('1.TS PAIS EDAD Y SEXO'!K$5,TRAMO_EDAD_1,1))</f>
        <v>38.368421052631582</v>
      </c>
      <c r="L98" s="173">
        <f>SUMIFS(DatosEdad!$D:$D,DatosEdad!$A:$A,INDICE!$C$13,DatosEdad!$E:$E,'1.TS PAIS EDAD Y SEXO'!$A98,DatosEdad!$C:$C,VLOOKUP('1.TS PAIS EDAD Y SEXO'!$K$4,Descripcion_Sexo,1),DatosEdad!$B:$B,VLOOKUP('1.TS PAIS EDAD Y SEXO'!L$5,TRAMO_EDAD_1,1))</f>
        <v>18.263157894736842</v>
      </c>
      <c r="M98" s="182">
        <f>SUMIFS(DatosEdad!$D:$D,DatosEdad!$A:$A,INDICE!$C$13,DatosEdad!$E:$E,'1.TS PAIS EDAD Y SEXO'!$A98,DatosEdad!$B:$B,_xlfn.XLOOKUP('1.TS PAIS EDAD Y SEXO'!M$5,TablasAux!$O$3:$O$5,TablasAux!$N$3:$N$5),DatosEdad!$C:$C,_xlfn.XLOOKUP('1.TS PAIS EDAD Y SEXO'!$K$4,TablasAux!$L$17:$L$19,TablasAux!$K$17:$K$19))</f>
        <v>2</v>
      </c>
      <c r="N98" s="177">
        <f>SUMIFS(DatosEdad!$D:$D,DatosEdad!$A:$A,INDICE!$C$13,DatosEdad!$E:$E,'1.TS PAIS EDAD Y SEXO'!$A98,DatosEdad!$C:$C,_xlfn.XLOOKUP('1.TS PAIS EDAD Y SEXO'!$K$4,TablasAux!$L$17:$L$19,TablasAux!$K$17:$K$19))</f>
        <v>58.631578947368425</v>
      </c>
    </row>
    <row r="99" spans="1:14" ht="15.6" x14ac:dyDescent="0.3">
      <c r="A99" s="4">
        <v>840</v>
      </c>
      <c r="B99" s="147" t="s">
        <v>365</v>
      </c>
      <c r="C99" s="116">
        <f>SUMIFS(DatosEdad!$D:$D,DatosEdad!$A:$A,INDICE!$C$13,DatosEdad!$E:$E,'1.TS PAIS EDAD Y SEXO'!$A99,DatosEdad!$B:$B,VLOOKUP('1.TS PAIS EDAD Y SEXO'!C$5,TRAMO_EDAD_1,1))</f>
        <v>4050.105263157895</v>
      </c>
      <c r="D99" s="173">
        <f>SUMIFS(DatosEdad!$D:$D,DatosEdad!$A:$A,INDICE!$C$13,DatosEdad!$E:$E,'1.TS PAIS EDAD Y SEXO'!$A99,DatosEdad!$B:$B,VLOOKUP('1.TS PAIS EDAD Y SEXO'!D$5,TRAMO_EDAD_1,1))</f>
        <v>5548.3157894736842</v>
      </c>
      <c r="E99" s="182">
        <f>SUMIFS(DatosEdad!$D:$D,DatosEdad!$A:$A,INDICE!$C$13,DatosEdad!$E:$E,'1.TS PAIS EDAD Y SEXO'!$A99,DatosEdad!$B:$B,_xlfn.XLOOKUP($E$5,TablasAux!$O$3:$O$5,TablasAux!$N$3:$N$5))</f>
        <v>2071.5263157894738</v>
      </c>
      <c r="F99" s="177">
        <f>SUMIFS(DatosEdad!$D:$D,DatosEdad!$A:$A,INDICE!$C$13,DatosEdad!$E:$E,'1.TS PAIS EDAD Y SEXO'!$A99)</f>
        <v>11669.947368421053</v>
      </c>
      <c r="G99" s="116">
        <f>SUMIFS(DatosEdad!$D:$D,DatosEdad!$A:$A,INDICE!$C$13,DatosEdad!$E:$E,'1.TS PAIS EDAD Y SEXO'!$A99,DatosEdad!$C:$C,VLOOKUP('1.TS PAIS EDAD Y SEXO'!$G$4,Descripcion_Sexo,1),DatosEdad!$B:$B,VLOOKUP('1.TS PAIS EDAD Y SEXO'!G$5,TRAMO_EDAD_1,1))</f>
        <v>2600.7368421052633</v>
      </c>
      <c r="H99" s="173">
        <f>SUMIFS(DatosEdad!$D:$D,DatosEdad!$A:$A,INDICE!$C$13,DatosEdad!$E:$E,'1.TS PAIS EDAD Y SEXO'!$A99,DatosEdad!$C:$C,VLOOKUP('1.TS PAIS EDAD Y SEXO'!$G$4,Descripcion_Sexo,1),DatosEdad!$B:$B,VLOOKUP('1.TS PAIS EDAD Y SEXO'!H$5,TRAMO_EDAD_1,1))</f>
        <v>2852</v>
      </c>
      <c r="I99" s="182">
        <f>SUMIFS(DatosEdad!$D:$D,DatosEdad!$A:$A,INDICE!$C$13,DatosEdad!$E:$E,'1.TS PAIS EDAD Y SEXO'!$A99,DatosEdad!$B:$B,_xlfn.XLOOKUP('1.TS PAIS EDAD Y SEXO'!$I$5,TablasAux!$O$3:$O$5,TablasAux!$N$3:$N$5),DatosEdad!$C:$C,_xlfn.XLOOKUP('1.TS PAIS EDAD Y SEXO'!$G$4,TablasAux!$L$17:$L$19,TablasAux!$K$17:$K$19))</f>
        <v>897.42105263157896</v>
      </c>
      <c r="J99" s="177">
        <f>SUMIFS(DatosEdad!$D:$D,DatosEdad!$A:$A,INDICE!$C$13,DatosEdad!$E:$E,'1.TS PAIS EDAD Y SEXO'!$A99,DatosEdad!$C:$C,_xlfn.XLOOKUP('1.TS PAIS EDAD Y SEXO'!$G$4,TablasAux!$L$17:$L$19,TablasAux!$K$17:$K$19))</f>
        <v>6350.1578947368425</v>
      </c>
      <c r="K99" s="116">
        <f>SUMIFS(DatosEdad!$D:$D,DatosEdad!$A:$A,INDICE!$C$13,DatosEdad!$E:$E,'1.TS PAIS EDAD Y SEXO'!$A99,DatosEdad!$C:$C,VLOOKUP('1.TS PAIS EDAD Y SEXO'!$K$4,Descripcion_Sexo,1),DatosEdad!$B:$B,VLOOKUP('1.TS PAIS EDAD Y SEXO'!K$5,TRAMO_EDAD_1,1))</f>
        <v>1449.3684210526314</v>
      </c>
      <c r="L99" s="173">
        <f>SUMIFS(DatosEdad!$D:$D,DatosEdad!$A:$A,INDICE!$C$13,DatosEdad!$E:$E,'1.TS PAIS EDAD Y SEXO'!$A99,DatosEdad!$C:$C,VLOOKUP('1.TS PAIS EDAD Y SEXO'!$K$4,Descripcion_Sexo,1),DatosEdad!$B:$B,VLOOKUP('1.TS PAIS EDAD Y SEXO'!L$5,TRAMO_EDAD_1,1))</f>
        <v>2696.3157894736842</v>
      </c>
      <c r="M99" s="182">
        <f>SUMIFS(DatosEdad!$D:$D,DatosEdad!$A:$A,INDICE!$C$13,DatosEdad!$E:$E,'1.TS PAIS EDAD Y SEXO'!$A99,DatosEdad!$B:$B,_xlfn.XLOOKUP('1.TS PAIS EDAD Y SEXO'!M$5,TablasAux!$O$3:$O$5,TablasAux!$N$3:$N$5),DatosEdad!$C:$C,_xlfn.XLOOKUP('1.TS PAIS EDAD Y SEXO'!$K$4,TablasAux!$L$17:$L$19,TablasAux!$K$17:$K$19))</f>
        <v>1174.1052631578948</v>
      </c>
      <c r="N99" s="177">
        <f>SUMIFS(DatosEdad!$D:$D,DatosEdad!$A:$A,INDICE!$C$13,DatosEdad!$E:$E,'1.TS PAIS EDAD Y SEXO'!$A99,DatosEdad!$C:$C,_xlfn.XLOOKUP('1.TS PAIS EDAD Y SEXO'!$K$4,TablasAux!$L$17:$L$19,TablasAux!$K$17:$K$19))</f>
        <v>5319.7894736842109</v>
      </c>
    </row>
    <row r="100" spans="1:14" ht="15.6" x14ac:dyDescent="0.3">
      <c r="A100" s="4">
        <v>231</v>
      </c>
      <c r="B100" s="147" t="s">
        <v>266</v>
      </c>
      <c r="C100" s="116">
        <f>SUMIFS(DatosEdad!$D:$D,DatosEdad!$A:$A,INDICE!$C$13,DatosEdad!$E:$E,'1.TS PAIS EDAD Y SEXO'!$A100,DatosEdad!$B:$B,VLOOKUP('1.TS PAIS EDAD Y SEXO'!C$5,TRAMO_EDAD_1,1))</f>
        <v>70.68421052631578</v>
      </c>
      <c r="D100" s="173">
        <f>SUMIFS(DatosEdad!$D:$D,DatosEdad!$A:$A,INDICE!$C$13,DatosEdad!$E:$E,'1.TS PAIS EDAD Y SEXO'!$A100,DatosEdad!$B:$B,VLOOKUP('1.TS PAIS EDAD Y SEXO'!D$5,TRAMO_EDAD_1,1))</f>
        <v>180.73684210526318</v>
      </c>
      <c r="E100" s="182">
        <f>SUMIFS(DatosEdad!$D:$D,DatosEdad!$A:$A,INDICE!$C$13,DatosEdad!$E:$E,'1.TS PAIS EDAD Y SEXO'!$A100,DatosEdad!$B:$B,_xlfn.XLOOKUP($E$5,TablasAux!$O$3:$O$5,TablasAux!$N$3:$N$5))</f>
        <v>20.315789473684212</v>
      </c>
      <c r="F100" s="177">
        <f>SUMIFS(DatosEdad!$D:$D,DatosEdad!$A:$A,INDICE!$C$13,DatosEdad!$E:$E,'1.TS PAIS EDAD Y SEXO'!$A100)</f>
        <v>271.73684210526318</v>
      </c>
      <c r="G100" s="116">
        <f>SUMIFS(DatosEdad!$D:$D,DatosEdad!$A:$A,INDICE!$C$13,DatosEdad!$E:$E,'1.TS PAIS EDAD Y SEXO'!$A100,DatosEdad!$C:$C,VLOOKUP('1.TS PAIS EDAD Y SEXO'!$G$4,Descripcion_Sexo,1),DatosEdad!$B:$B,VLOOKUP('1.TS PAIS EDAD Y SEXO'!G$5,TRAMO_EDAD_1,1))</f>
        <v>34</v>
      </c>
      <c r="H100" s="173">
        <f>SUMIFS(DatosEdad!$D:$D,DatosEdad!$A:$A,INDICE!$C$13,DatosEdad!$E:$E,'1.TS PAIS EDAD Y SEXO'!$A100,DatosEdad!$C:$C,VLOOKUP('1.TS PAIS EDAD Y SEXO'!$G$4,Descripcion_Sexo,1),DatosEdad!$B:$B,VLOOKUP('1.TS PAIS EDAD Y SEXO'!H$5,TRAMO_EDAD_1,1))</f>
        <v>93.736842105263165</v>
      </c>
      <c r="I100" s="182">
        <f>SUMIFS(DatosEdad!$D:$D,DatosEdad!$A:$A,INDICE!$C$13,DatosEdad!$E:$E,'1.TS PAIS EDAD Y SEXO'!$A100,DatosEdad!$B:$B,_xlfn.XLOOKUP('1.TS PAIS EDAD Y SEXO'!$I$5,TablasAux!$O$3:$O$5,TablasAux!$N$3:$N$5),DatosEdad!$C:$C,_xlfn.XLOOKUP('1.TS PAIS EDAD Y SEXO'!$G$4,TablasAux!$L$17:$L$19,TablasAux!$K$17:$K$19))</f>
        <v>9</v>
      </c>
      <c r="J100" s="177">
        <f>SUMIFS(DatosEdad!$D:$D,DatosEdad!$A:$A,INDICE!$C$13,DatosEdad!$E:$E,'1.TS PAIS EDAD Y SEXO'!$A100,DatosEdad!$C:$C,_xlfn.XLOOKUP('1.TS PAIS EDAD Y SEXO'!$G$4,TablasAux!$L$17:$L$19,TablasAux!$K$17:$K$19))</f>
        <v>136.73684210526318</v>
      </c>
      <c r="K100" s="116">
        <f>SUMIFS(DatosEdad!$D:$D,DatosEdad!$A:$A,INDICE!$C$13,DatosEdad!$E:$E,'1.TS PAIS EDAD Y SEXO'!$A100,DatosEdad!$C:$C,VLOOKUP('1.TS PAIS EDAD Y SEXO'!$K$4,Descripcion_Sexo,1),DatosEdad!$B:$B,VLOOKUP('1.TS PAIS EDAD Y SEXO'!K$5,TRAMO_EDAD_1,1))</f>
        <v>36.684210526315788</v>
      </c>
      <c r="L100" s="173">
        <f>SUMIFS(DatosEdad!$D:$D,DatosEdad!$A:$A,INDICE!$C$13,DatosEdad!$E:$E,'1.TS PAIS EDAD Y SEXO'!$A100,DatosEdad!$C:$C,VLOOKUP('1.TS PAIS EDAD Y SEXO'!$K$4,Descripcion_Sexo,1),DatosEdad!$B:$B,VLOOKUP('1.TS PAIS EDAD Y SEXO'!L$5,TRAMO_EDAD_1,1))</f>
        <v>87</v>
      </c>
      <c r="M100" s="182">
        <f>SUMIFS(DatosEdad!$D:$D,DatosEdad!$A:$A,INDICE!$C$13,DatosEdad!$E:$E,'1.TS PAIS EDAD Y SEXO'!$A100,DatosEdad!$B:$B,_xlfn.XLOOKUP('1.TS PAIS EDAD Y SEXO'!M$5,TablasAux!$O$3:$O$5,TablasAux!$N$3:$N$5),DatosEdad!$C:$C,_xlfn.XLOOKUP('1.TS PAIS EDAD Y SEXO'!$K$4,TablasAux!$L$17:$L$19,TablasAux!$K$17:$K$19))</f>
        <v>11.315789473684211</v>
      </c>
      <c r="N100" s="177">
        <f>SUMIFS(DatosEdad!$D:$D,DatosEdad!$A:$A,INDICE!$C$13,DatosEdad!$E:$E,'1.TS PAIS EDAD Y SEXO'!$A100,DatosEdad!$C:$C,_xlfn.XLOOKUP('1.TS PAIS EDAD Y SEXO'!$K$4,TablasAux!$L$17:$L$19,TablasAux!$K$17:$K$19))</f>
        <v>135</v>
      </c>
    </row>
    <row r="101" spans="1:14" ht="15.6" x14ac:dyDescent="0.3">
      <c r="A101" s="4">
        <v>234</v>
      </c>
      <c r="B101" s="147" t="s">
        <v>267</v>
      </c>
      <c r="C101" s="116">
        <f>SUMIFS(DatosEdad!$D:$D,DatosEdad!$A:$A,INDICE!$C$13,DatosEdad!$E:$E,'1.TS PAIS EDAD Y SEXO'!$A101,DatosEdad!$B:$B,VLOOKUP('1.TS PAIS EDAD Y SEXO'!C$5,TRAMO_EDAD_1,1))</f>
        <v>1</v>
      </c>
      <c r="D101" s="173">
        <f>SUMIFS(DatosEdad!$D:$D,DatosEdad!$A:$A,INDICE!$C$13,DatosEdad!$E:$E,'1.TS PAIS EDAD Y SEXO'!$A101,DatosEdad!$B:$B,VLOOKUP('1.TS PAIS EDAD Y SEXO'!D$5,TRAMO_EDAD_1,1))</f>
        <v>2</v>
      </c>
      <c r="E101" s="182">
        <f>SUMIFS(DatosEdad!$D:$D,DatosEdad!$A:$A,INDICE!$C$13,DatosEdad!$E:$E,'1.TS PAIS EDAD Y SEXO'!$A101,DatosEdad!$B:$B,_xlfn.XLOOKUP($E$5,TablasAux!$O$3:$O$5,TablasAux!$N$3:$N$5))</f>
        <v>0</v>
      </c>
      <c r="F101" s="177">
        <f>SUMIFS(DatosEdad!$D:$D,DatosEdad!$A:$A,INDICE!$C$13,DatosEdad!$E:$E,'1.TS PAIS EDAD Y SEXO'!$A101)</f>
        <v>3</v>
      </c>
      <c r="G101" s="116">
        <f>SUMIFS(DatosEdad!$D:$D,DatosEdad!$A:$A,INDICE!$C$13,DatosEdad!$E:$E,'1.TS PAIS EDAD Y SEXO'!$A101,DatosEdad!$C:$C,VLOOKUP('1.TS PAIS EDAD Y SEXO'!$G$4,Descripcion_Sexo,1),DatosEdad!$B:$B,VLOOKUP('1.TS PAIS EDAD Y SEXO'!G$5,TRAMO_EDAD_1,1))</f>
        <v>0</v>
      </c>
      <c r="H101" s="173">
        <f>SUMIFS(DatosEdad!$D:$D,DatosEdad!$A:$A,INDICE!$C$13,DatosEdad!$E:$E,'1.TS PAIS EDAD Y SEXO'!$A101,DatosEdad!$C:$C,VLOOKUP('1.TS PAIS EDAD Y SEXO'!$G$4,Descripcion_Sexo,1),DatosEdad!$B:$B,VLOOKUP('1.TS PAIS EDAD Y SEXO'!H$5,TRAMO_EDAD_1,1))</f>
        <v>0</v>
      </c>
      <c r="I101" s="182">
        <f>SUMIFS(DatosEdad!$D:$D,DatosEdad!$A:$A,INDICE!$C$13,DatosEdad!$E:$E,'1.TS PAIS EDAD Y SEXO'!$A101,DatosEdad!$B:$B,_xlfn.XLOOKUP('1.TS PAIS EDAD Y SEXO'!$I$5,TablasAux!$O$3:$O$5,TablasAux!$N$3:$N$5),DatosEdad!$C:$C,_xlfn.XLOOKUP('1.TS PAIS EDAD Y SEXO'!$G$4,TablasAux!$L$17:$L$19,TablasAux!$K$17:$K$19))</f>
        <v>0</v>
      </c>
      <c r="J101" s="177">
        <f>SUMIFS(DatosEdad!$D:$D,DatosEdad!$A:$A,INDICE!$C$13,DatosEdad!$E:$E,'1.TS PAIS EDAD Y SEXO'!$A101,DatosEdad!$C:$C,_xlfn.XLOOKUP('1.TS PAIS EDAD Y SEXO'!$G$4,TablasAux!$L$17:$L$19,TablasAux!$K$17:$K$19))</f>
        <v>0</v>
      </c>
      <c r="K101" s="116">
        <f>SUMIFS(DatosEdad!$D:$D,DatosEdad!$A:$A,INDICE!$C$13,DatosEdad!$E:$E,'1.TS PAIS EDAD Y SEXO'!$A101,DatosEdad!$C:$C,VLOOKUP('1.TS PAIS EDAD Y SEXO'!$K$4,Descripcion_Sexo,1),DatosEdad!$B:$B,VLOOKUP('1.TS PAIS EDAD Y SEXO'!K$5,TRAMO_EDAD_1,1))</f>
        <v>1</v>
      </c>
      <c r="L101" s="173">
        <f>SUMIFS(DatosEdad!$D:$D,DatosEdad!$A:$A,INDICE!$C$13,DatosEdad!$E:$E,'1.TS PAIS EDAD Y SEXO'!$A101,DatosEdad!$C:$C,VLOOKUP('1.TS PAIS EDAD Y SEXO'!$K$4,Descripcion_Sexo,1),DatosEdad!$B:$B,VLOOKUP('1.TS PAIS EDAD Y SEXO'!L$5,TRAMO_EDAD_1,1))</f>
        <v>2</v>
      </c>
      <c r="M101" s="182">
        <f>SUMIFS(DatosEdad!$D:$D,DatosEdad!$A:$A,INDICE!$C$13,DatosEdad!$E:$E,'1.TS PAIS EDAD Y SEXO'!$A101,DatosEdad!$B:$B,_xlfn.XLOOKUP('1.TS PAIS EDAD Y SEXO'!M$5,TablasAux!$O$3:$O$5,TablasAux!$N$3:$N$5),DatosEdad!$C:$C,_xlfn.XLOOKUP('1.TS PAIS EDAD Y SEXO'!$K$4,TablasAux!$L$17:$L$19,TablasAux!$K$17:$K$19))</f>
        <v>0</v>
      </c>
      <c r="N101" s="177">
        <f>SUMIFS(DatosEdad!$D:$D,DatosEdad!$A:$A,INDICE!$C$13,DatosEdad!$E:$E,'1.TS PAIS EDAD Y SEXO'!$A101,DatosEdad!$C:$C,_xlfn.XLOOKUP('1.TS PAIS EDAD Y SEXO'!$K$4,TablasAux!$L$17:$L$19,TablasAux!$K$17:$K$19))</f>
        <v>3</v>
      </c>
    </row>
    <row r="102" spans="1:14" ht="15.6" x14ac:dyDescent="0.3">
      <c r="A102" s="4">
        <v>608</v>
      </c>
      <c r="B102" s="147" t="s">
        <v>327</v>
      </c>
      <c r="C102" s="116">
        <f>SUMIFS(DatosEdad!$D:$D,DatosEdad!$A:$A,INDICE!$C$13,DatosEdad!$E:$E,'1.TS PAIS EDAD Y SEXO'!$A102,DatosEdad!$B:$B,VLOOKUP('1.TS PAIS EDAD Y SEXO'!C$5,TRAMO_EDAD_1,1))</f>
        <v>6116.3157894736842</v>
      </c>
      <c r="D102" s="173">
        <f>SUMIFS(DatosEdad!$D:$D,DatosEdad!$A:$A,INDICE!$C$13,DatosEdad!$E:$E,'1.TS PAIS EDAD Y SEXO'!$A102,DatosEdad!$B:$B,VLOOKUP('1.TS PAIS EDAD Y SEXO'!D$5,TRAMO_EDAD_1,1))</f>
        <v>15240.42105263158</v>
      </c>
      <c r="E102" s="182">
        <f>SUMIFS(DatosEdad!$D:$D,DatosEdad!$A:$A,INDICE!$C$13,DatosEdad!$E:$E,'1.TS PAIS EDAD Y SEXO'!$A102,DatosEdad!$B:$B,_xlfn.XLOOKUP($E$5,TablasAux!$O$3:$O$5,TablasAux!$N$3:$N$5))</f>
        <v>3836.3684210526312</v>
      </c>
      <c r="F102" s="177">
        <f>SUMIFS(DatosEdad!$D:$D,DatosEdad!$A:$A,INDICE!$C$13,DatosEdad!$E:$E,'1.TS PAIS EDAD Y SEXO'!$A102)</f>
        <v>25193.1052631579</v>
      </c>
      <c r="G102" s="116">
        <f>SUMIFS(DatosEdad!$D:$D,DatosEdad!$A:$A,INDICE!$C$13,DatosEdad!$E:$E,'1.TS PAIS EDAD Y SEXO'!$A102,DatosEdad!$C:$C,VLOOKUP('1.TS PAIS EDAD Y SEXO'!$G$4,Descripcion_Sexo,1),DatosEdad!$B:$B,VLOOKUP('1.TS PAIS EDAD Y SEXO'!G$5,TRAMO_EDAD_1,1))</f>
        <v>3590.4210526315792</v>
      </c>
      <c r="H102" s="173">
        <f>SUMIFS(DatosEdad!$D:$D,DatosEdad!$A:$A,INDICE!$C$13,DatosEdad!$E:$E,'1.TS PAIS EDAD Y SEXO'!$A102,DatosEdad!$C:$C,VLOOKUP('1.TS PAIS EDAD Y SEXO'!$G$4,Descripcion_Sexo,1),DatosEdad!$B:$B,VLOOKUP('1.TS PAIS EDAD Y SEXO'!H$5,TRAMO_EDAD_1,1))</f>
        <v>9709.8421052631584</v>
      </c>
      <c r="I102" s="182">
        <f>SUMIFS(DatosEdad!$D:$D,DatosEdad!$A:$A,INDICE!$C$13,DatosEdad!$E:$E,'1.TS PAIS EDAD Y SEXO'!$A102,DatosEdad!$B:$B,_xlfn.XLOOKUP('1.TS PAIS EDAD Y SEXO'!$I$5,TablasAux!$O$3:$O$5,TablasAux!$N$3:$N$5),DatosEdad!$C:$C,_xlfn.XLOOKUP('1.TS PAIS EDAD Y SEXO'!$G$4,TablasAux!$L$17:$L$19,TablasAux!$K$17:$K$19))</f>
        <v>2423.894736842105</v>
      </c>
      <c r="J102" s="177">
        <f>SUMIFS(DatosEdad!$D:$D,DatosEdad!$A:$A,INDICE!$C$13,DatosEdad!$E:$E,'1.TS PAIS EDAD Y SEXO'!$A102,DatosEdad!$C:$C,_xlfn.XLOOKUP('1.TS PAIS EDAD Y SEXO'!$G$4,TablasAux!$L$17:$L$19,TablasAux!$K$17:$K$19))</f>
        <v>15724.157894736843</v>
      </c>
      <c r="K102" s="116">
        <f>SUMIFS(DatosEdad!$D:$D,DatosEdad!$A:$A,INDICE!$C$13,DatosEdad!$E:$E,'1.TS PAIS EDAD Y SEXO'!$A102,DatosEdad!$C:$C,VLOOKUP('1.TS PAIS EDAD Y SEXO'!$K$4,Descripcion_Sexo,1),DatosEdad!$B:$B,VLOOKUP('1.TS PAIS EDAD Y SEXO'!K$5,TRAMO_EDAD_1,1))</f>
        <v>2524.894736842105</v>
      </c>
      <c r="L102" s="173">
        <f>SUMIFS(DatosEdad!$D:$D,DatosEdad!$A:$A,INDICE!$C$13,DatosEdad!$E:$E,'1.TS PAIS EDAD Y SEXO'!$A102,DatosEdad!$C:$C,VLOOKUP('1.TS PAIS EDAD Y SEXO'!$K$4,Descripcion_Sexo,1),DatosEdad!$B:$B,VLOOKUP('1.TS PAIS EDAD Y SEXO'!L$5,TRAMO_EDAD_1,1))</f>
        <v>5530.5789473684217</v>
      </c>
      <c r="M102" s="182">
        <f>SUMIFS(DatosEdad!$D:$D,DatosEdad!$A:$A,INDICE!$C$13,DatosEdad!$E:$E,'1.TS PAIS EDAD Y SEXO'!$A102,DatosEdad!$B:$B,_xlfn.XLOOKUP('1.TS PAIS EDAD Y SEXO'!M$5,TablasAux!$O$3:$O$5,TablasAux!$N$3:$N$5),DatosEdad!$C:$C,_xlfn.XLOOKUP('1.TS PAIS EDAD Y SEXO'!$K$4,TablasAux!$L$17:$L$19,TablasAux!$K$17:$K$19))</f>
        <v>1412.4736842105262</v>
      </c>
      <c r="N102" s="177">
        <f>SUMIFS(DatosEdad!$D:$D,DatosEdad!$A:$A,INDICE!$C$13,DatosEdad!$E:$E,'1.TS PAIS EDAD Y SEXO'!$A102,DatosEdad!$C:$C,_xlfn.XLOOKUP('1.TS PAIS EDAD Y SEXO'!$K$4,TablasAux!$L$17:$L$19,TablasAux!$K$17:$K$19))</f>
        <v>9467.9473684210534</v>
      </c>
    </row>
    <row r="103" spans="1:14" ht="15.6" x14ac:dyDescent="0.3">
      <c r="A103" s="4">
        <v>242</v>
      </c>
      <c r="B103" s="147" t="s">
        <v>405</v>
      </c>
      <c r="C103" s="116">
        <f>SUMIFS(DatosEdad!$D:$D,DatosEdad!$A:$A,INDICE!$C$13,DatosEdad!$E:$E,'1.TS PAIS EDAD Y SEXO'!$A103,DatosEdad!$B:$B,VLOOKUP('1.TS PAIS EDAD Y SEXO'!C$5,TRAMO_EDAD_1,1))</f>
        <v>3.8947368421052633</v>
      </c>
      <c r="D103" s="173">
        <f>SUMIFS(DatosEdad!$D:$D,DatosEdad!$A:$A,INDICE!$C$13,DatosEdad!$E:$E,'1.TS PAIS EDAD Y SEXO'!$A103,DatosEdad!$B:$B,VLOOKUP('1.TS PAIS EDAD Y SEXO'!D$5,TRAMO_EDAD_1,1))</f>
        <v>12</v>
      </c>
      <c r="E103" s="182">
        <f>SUMIFS(DatosEdad!$D:$D,DatosEdad!$A:$A,INDICE!$C$13,DatosEdad!$E:$E,'1.TS PAIS EDAD Y SEXO'!$A103,DatosEdad!$B:$B,_xlfn.XLOOKUP($E$5,TablasAux!$O$3:$O$5,TablasAux!$N$3:$N$5))</f>
        <v>1</v>
      </c>
      <c r="F103" s="177">
        <f>SUMIFS(DatosEdad!$D:$D,DatosEdad!$A:$A,INDICE!$C$13,DatosEdad!$E:$E,'1.TS PAIS EDAD Y SEXO'!$A103)</f>
        <v>16.894736842105264</v>
      </c>
      <c r="G103" s="116">
        <f>SUMIFS(DatosEdad!$D:$D,DatosEdad!$A:$A,INDICE!$C$13,DatosEdad!$E:$E,'1.TS PAIS EDAD Y SEXO'!$A103,DatosEdad!$C:$C,VLOOKUP('1.TS PAIS EDAD Y SEXO'!$G$4,Descripcion_Sexo,1),DatosEdad!$B:$B,VLOOKUP('1.TS PAIS EDAD Y SEXO'!G$5,TRAMO_EDAD_1,1))</f>
        <v>1</v>
      </c>
      <c r="H103" s="173">
        <f>SUMIFS(DatosEdad!$D:$D,DatosEdad!$A:$A,INDICE!$C$13,DatosEdad!$E:$E,'1.TS PAIS EDAD Y SEXO'!$A103,DatosEdad!$C:$C,VLOOKUP('1.TS PAIS EDAD Y SEXO'!$G$4,Descripcion_Sexo,1),DatosEdad!$B:$B,VLOOKUP('1.TS PAIS EDAD Y SEXO'!H$5,TRAMO_EDAD_1,1))</f>
        <v>7</v>
      </c>
      <c r="I103" s="182">
        <f>SUMIFS(DatosEdad!$D:$D,DatosEdad!$A:$A,INDICE!$C$13,DatosEdad!$E:$E,'1.TS PAIS EDAD Y SEXO'!$A103,DatosEdad!$B:$B,_xlfn.XLOOKUP('1.TS PAIS EDAD Y SEXO'!$I$5,TablasAux!$O$3:$O$5,TablasAux!$N$3:$N$5),DatosEdad!$C:$C,_xlfn.XLOOKUP('1.TS PAIS EDAD Y SEXO'!$G$4,TablasAux!$L$17:$L$19,TablasAux!$K$17:$K$19))</f>
        <v>1</v>
      </c>
      <c r="J103" s="177">
        <f>SUMIFS(DatosEdad!$D:$D,DatosEdad!$A:$A,INDICE!$C$13,DatosEdad!$E:$E,'1.TS PAIS EDAD Y SEXO'!$A103,DatosEdad!$C:$C,_xlfn.XLOOKUP('1.TS PAIS EDAD Y SEXO'!$G$4,TablasAux!$L$17:$L$19,TablasAux!$K$17:$K$19))</f>
        <v>9</v>
      </c>
      <c r="K103" s="116">
        <f>SUMIFS(DatosEdad!$D:$D,DatosEdad!$A:$A,INDICE!$C$13,DatosEdad!$E:$E,'1.TS PAIS EDAD Y SEXO'!$A103,DatosEdad!$C:$C,VLOOKUP('1.TS PAIS EDAD Y SEXO'!$K$4,Descripcion_Sexo,1),DatosEdad!$B:$B,VLOOKUP('1.TS PAIS EDAD Y SEXO'!K$5,TRAMO_EDAD_1,1))</f>
        <v>2.8947368421052633</v>
      </c>
      <c r="L103" s="173">
        <f>SUMIFS(DatosEdad!$D:$D,DatosEdad!$A:$A,INDICE!$C$13,DatosEdad!$E:$E,'1.TS PAIS EDAD Y SEXO'!$A103,DatosEdad!$C:$C,VLOOKUP('1.TS PAIS EDAD Y SEXO'!$K$4,Descripcion_Sexo,1),DatosEdad!$B:$B,VLOOKUP('1.TS PAIS EDAD Y SEXO'!L$5,TRAMO_EDAD_1,1))</f>
        <v>5</v>
      </c>
      <c r="M103" s="182">
        <f>SUMIFS(DatosEdad!$D:$D,DatosEdad!$A:$A,INDICE!$C$13,DatosEdad!$E:$E,'1.TS PAIS EDAD Y SEXO'!$A103,DatosEdad!$B:$B,_xlfn.XLOOKUP('1.TS PAIS EDAD Y SEXO'!M$5,TablasAux!$O$3:$O$5,TablasAux!$N$3:$N$5),DatosEdad!$C:$C,_xlfn.XLOOKUP('1.TS PAIS EDAD Y SEXO'!$K$4,TablasAux!$L$17:$L$19,TablasAux!$K$17:$K$19))</f>
        <v>0</v>
      </c>
      <c r="N103" s="177">
        <f>SUMIFS(DatosEdad!$D:$D,DatosEdad!$A:$A,INDICE!$C$13,DatosEdad!$E:$E,'1.TS PAIS EDAD Y SEXO'!$A103,DatosEdad!$C:$C,_xlfn.XLOOKUP('1.TS PAIS EDAD Y SEXO'!$K$4,TablasAux!$L$17:$L$19,TablasAux!$K$17:$K$19))</f>
        <v>7.8947368421052637</v>
      </c>
    </row>
    <row r="104" spans="1:14" ht="15.6" x14ac:dyDescent="0.3">
      <c r="A104" s="4">
        <v>249</v>
      </c>
      <c r="B104" s="147" t="s">
        <v>473</v>
      </c>
      <c r="C104" s="116">
        <f>SUMIFS(DatosEdad!$D:$D,DatosEdad!$A:$A,INDICE!$C$13,DatosEdad!$E:$E,'1.TS PAIS EDAD Y SEXO'!$A104,DatosEdad!$B:$B,VLOOKUP('1.TS PAIS EDAD Y SEXO'!C$5,TRAMO_EDAD_1,1))</f>
        <v>1</v>
      </c>
      <c r="D104" s="173">
        <f>SUMIFS(DatosEdad!$D:$D,DatosEdad!$A:$A,INDICE!$C$13,DatosEdad!$E:$E,'1.TS PAIS EDAD Y SEXO'!$A104,DatosEdad!$B:$B,VLOOKUP('1.TS PAIS EDAD Y SEXO'!D$5,TRAMO_EDAD_1,1))</f>
        <v>4</v>
      </c>
      <c r="E104" s="182">
        <f>SUMIFS(DatosEdad!$D:$D,DatosEdad!$A:$A,INDICE!$C$13,DatosEdad!$E:$E,'1.TS PAIS EDAD Y SEXO'!$A104,DatosEdad!$B:$B,_xlfn.XLOOKUP($E$5,TablasAux!$O$3:$O$5,TablasAux!$N$3:$N$5))</f>
        <v>2</v>
      </c>
      <c r="F104" s="177">
        <f>SUMIFS(DatosEdad!$D:$D,DatosEdad!$A:$A,INDICE!$C$13,DatosEdad!$E:$E,'1.TS PAIS EDAD Y SEXO'!$A104)</f>
        <v>7</v>
      </c>
      <c r="G104" s="116">
        <f>SUMIFS(DatosEdad!$D:$D,DatosEdad!$A:$A,INDICE!$C$13,DatosEdad!$E:$E,'1.TS PAIS EDAD Y SEXO'!$A104,DatosEdad!$C:$C,VLOOKUP('1.TS PAIS EDAD Y SEXO'!$G$4,Descripcion_Sexo,1),DatosEdad!$B:$B,VLOOKUP('1.TS PAIS EDAD Y SEXO'!G$5,TRAMO_EDAD_1,1))</f>
        <v>0</v>
      </c>
      <c r="H104" s="173">
        <f>SUMIFS(DatosEdad!$D:$D,DatosEdad!$A:$A,INDICE!$C$13,DatosEdad!$E:$E,'1.TS PAIS EDAD Y SEXO'!$A104,DatosEdad!$C:$C,VLOOKUP('1.TS PAIS EDAD Y SEXO'!$G$4,Descripcion_Sexo,1),DatosEdad!$B:$B,VLOOKUP('1.TS PAIS EDAD Y SEXO'!H$5,TRAMO_EDAD_1,1))</f>
        <v>4</v>
      </c>
      <c r="I104" s="182">
        <f>SUMIFS(DatosEdad!$D:$D,DatosEdad!$A:$A,INDICE!$C$13,DatosEdad!$E:$E,'1.TS PAIS EDAD Y SEXO'!$A104,DatosEdad!$B:$B,_xlfn.XLOOKUP('1.TS PAIS EDAD Y SEXO'!$I$5,TablasAux!$O$3:$O$5,TablasAux!$N$3:$N$5),DatosEdad!$C:$C,_xlfn.XLOOKUP('1.TS PAIS EDAD Y SEXO'!$G$4,TablasAux!$L$17:$L$19,TablasAux!$K$17:$K$19))</f>
        <v>0</v>
      </c>
      <c r="J104" s="177">
        <f>SUMIFS(DatosEdad!$D:$D,DatosEdad!$A:$A,INDICE!$C$13,DatosEdad!$E:$E,'1.TS PAIS EDAD Y SEXO'!$A104,DatosEdad!$C:$C,_xlfn.XLOOKUP('1.TS PAIS EDAD Y SEXO'!$G$4,TablasAux!$L$17:$L$19,TablasAux!$K$17:$K$19))</f>
        <v>4</v>
      </c>
      <c r="K104" s="116">
        <f>SUMIFS(DatosEdad!$D:$D,DatosEdad!$A:$A,INDICE!$C$13,DatosEdad!$E:$E,'1.TS PAIS EDAD Y SEXO'!$A104,DatosEdad!$C:$C,VLOOKUP('1.TS PAIS EDAD Y SEXO'!$K$4,Descripcion_Sexo,1),DatosEdad!$B:$B,VLOOKUP('1.TS PAIS EDAD Y SEXO'!K$5,TRAMO_EDAD_1,1))</f>
        <v>1</v>
      </c>
      <c r="L104" s="173">
        <f>SUMIFS(DatosEdad!$D:$D,DatosEdad!$A:$A,INDICE!$C$13,DatosEdad!$E:$E,'1.TS PAIS EDAD Y SEXO'!$A104,DatosEdad!$C:$C,VLOOKUP('1.TS PAIS EDAD Y SEXO'!$K$4,Descripcion_Sexo,1),DatosEdad!$B:$B,VLOOKUP('1.TS PAIS EDAD Y SEXO'!L$5,TRAMO_EDAD_1,1))</f>
        <v>0</v>
      </c>
      <c r="M104" s="182">
        <f>SUMIFS(DatosEdad!$D:$D,DatosEdad!$A:$A,INDICE!$C$13,DatosEdad!$E:$E,'1.TS PAIS EDAD Y SEXO'!$A104,DatosEdad!$B:$B,_xlfn.XLOOKUP('1.TS PAIS EDAD Y SEXO'!M$5,TablasAux!$O$3:$O$5,TablasAux!$N$3:$N$5),DatosEdad!$C:$C,_xlfn.XLOOKUP('1.TS PAIS EDAD Y SEXO'!$K$4,TablasAux!$L$17:$L$19,TablasAux!$K$17:$K$19))</f>
        <v>2</v>
      </c>
      <c r="N104" s="177">
        <f>SUMIFS(DatosEdad!$D:$D,DatosEdad!$A:$A,INDICE!$C$13,DatosEdad!$E:$E,'1.TS PAIS EDAD Y SEXO'!$A104,DatosEdad!$C:$C,_xlfn.XLOOKUP('1.TS PAIS EDAD Y SEXO'!$K$4,TablasAux!$L$17:$L$19,TablasAux!$K$17:$K$19))</f>
        <v>3</v>
      </c>
    </row>
    <row r="105" spans="1:14" ht="15.6" x14ac:dyDescent="0.3">
      <c r="A105" s="4">
        <v>266</v>
      </c>
      <c r="B105" s="147" t="s">
        <v>268</v>
      </c>
      <c r="C105" s="116">
        <f>SUMIFS(DatosEdad!$D:$D,DatosEdad!$A:$A,INDICE!$C$13,DatosEdad!$E:$E,'1.TS PAIS EDAD Y SEXO'!$A105,DatosEdad!$B:$B,VLOOKUP('1.TS PAIS EDAD Y SEXO'!C$5,TRAMO_EDAD_1,1))</f>
        <v>28.736842105263158</v>
      </c>
      <c r="D105" s="173">
        <f>SUMIFS(DatosEdad!$D:$D,DatosEdad!$A:$A,INDICE!$C$13,DatosEdad!$E:$E,'1.TS PAIS EDAD Y SEXO'!$A105,DatosEdad!$B:$B,VLOOKUP('1.TS PAIS EDAD Y SEXO'!D$5,TRAMO_EDAD_1,1))</f>
        <v>47.631578947368425</v>
      </c>
      <c r="E105" s="182">
        <f>SUMIFS(DatosEdad!$D:$D,DatosEdad!$A:$A,INDICE!$C$13,DatosEdad!$E:$E,'1.TS PAIS EDAD Y SEXO'!$A105,DatosEdad!$B:$B,_xlfn.XLOOKUP($E$5,TablasAux!$O$3:$O$5,TablasAux!$N$3:$N$5))</f>
        <v>11</v>
      </c>
      <c r="F105" s="177">
        <f>SUMIFS(DatosEdad!$D:$D,DatosEdad!$A:$A,INDICE!$C$13,DatosEdad!$E:$E,'1.TS PAIS EDAD Y SEXO'!$A105)</f>
        <v>87.368421052631575</v>
      </c>
      <c r="G105" s="116">
        <f>SUMIFS(DatosEdad!$D:$D,DatosEdad!$A:$A,INDICE!$C$13,DatosEdad!$E:$E,'1.TS PAIS EDAD Y SEXO'!$A105,DatosEdad!$C:$C,VLOOKUP('1.TS PAIS EDAD Y SEXO'!$G$4,Descripcion_Sexo,1),DatosEdad!$B:$B,VLOOKUP('1.TS PAIS EDAD Y SEXO'!G$5,TRAMO_EDAD_1,1))</f>
        <v>14.947368421052632</v>
      </c>
      <c r="H105" s="173">
        <f>SUMIFS(DatosEdad!$D:$D,DatosEdad!$A:$A,INDICE!$C$13,DatosEdad!$E:$E,'1.TS PAIS EDAD Y SEXO'!$A105,DatosEdad!$C:$C,VLOOKUP('1.TS PAIS EDAD Y SEXO'!$G$4,Descripcion_Sexo,1),DatosEdad!$B:$B,VLOOKUP('1.TS PAIS EDAD Y SEXO'!H$5,TRAMO_EDAD_1,1))</f>
        <v>24.368421052631579</v>
      </c>
      <c r="I105" s="182">
        <f>SUMIFS(DatosEdad!$D:$D,DatosEdad!$A:$A,INDICE!$C$13,DatosEdad!$E:$E,'1.TS PAIS EDAD Y SEXO'!$A105,DatosEdad!$B:$B,_xlfn.XLOOKUP('1.TS PAIS EDAD Y SEXO'!$I$5,TablasAux!$O$3:$O$5,TablasAux!$N$3:$N$5),DatosEdad!$C:$C,_xlfn.XLOOKUP('1.TS PAIS EDAD Y SEXO'!$G$4,TablasAux!$L$17:$L$19,TablasAux!$K$17:$K$19))</f>
        <v>2</v>
      </c>
      <c r="J105" s="177">
        <f>SUMIFS(DatosEdad!$D:$D,DatosEdad!$A:$A,INDICE!$C$13,DatosEdad!$E:$E,'1.TS PAIS EDAD Y SEXO'!$A105,DatosEdad!$C:$C,_xlfn.XLOOKUP('1.TS PAIS EDAD Y SEXO'!$G$4,TablasAux!$L$17:$L$19,TablasAux!$K$17:$K$19))</f>
        <v>41.315789473684212</v>
      </c>
      <c r="K105" s="116">
        <f>SUMIFS(DatosEdad!$D:$D,DatosEdad!$A:$A,INDICE!$C$13,DatosEdad!$E:$E,'1.TS PAIS EDAD Y SEXO'!$A105,DatosEdad!$C:$C,VLOOKUP('1.TS PAIS EDAD Y SEXO'!$K$4,Descripcion_Sexo,1),DatosEdad!$B:$B,VLOOKUP('1.TS PAIS EDAD Y SEXO'!K$5,TRAMO_EDAD_1,1))</f>
        <v>13.789473684210526</v>
      </c>
      <c r="L105" s="173">
        <f>SUMIFS(DatosEdad!$D:$D,DatosEdad!$A:$A,INDICE!$C$13,DatosEdad!$E:$E,'1.TS PAIS EDAD Y SEXO'!$A105,DatosEdad!$C:$C,VLOOKUP('1.TS PAIS EDAD Y SEXO'!$K$4,Descripcion_Sexo,1),DatosEdad!$B:$B,VLOOKUP('1.TS PAIS EDAD Y SEXO'!L$5,TRAMO_EDAD_1,1))</f>
        <v>23.263157894736842</v>
      </c>
      <c r="M105" s="182">
        <f>SUMIFS(DatosEdad!$D:$D,DatosEdad!$A:$A,INDICE!$C$13,DatosEdad!$E:$E,'1.TS PAIS EDAD Y SEXO'!$A105,DatosEdad!$B:$B,_xlfn.XLOOKUP('1.TS PAIS EDAD Y SEXO'!M$5,TablasAux!$O$3:$O$5,TablasAux!$N$3:$N$5),DatosEdad!$C:$C,_xlfn.XLOOKUP('1.TS PAIS EDAD Y SEXO'!$K$4,TablasAux!$L$17:$L$19,TablasAux!$K$17:$K$19))</f>
        <v>9</v>
      </c>
      <c r="N105" s="177">
        <f>SUMIFS(DatosEdad!$D:$D,DatosEdad!$A:$A,INDICE!$C$13,DatosEdad!$E:$E,'1.TS PAIS EDAD Y SEXO'!$A105,DatosEdad!$C:$C,_xlfn.XLOOKUP('1.TS PAIS EDAD Y SEXO'!$K$4,TablasAux!$L$17:$L$19,TablasAux!$K$17:$K$19))</f>
        <v>46.05263157894737</v>
      </c>
    </row>
    <row r="106" spans="1:14" ht="15.6" x14ac:dyDescent="0.3">
      <c r="A106" s="4">
        <v>270</v>
      </c>
      <c r="B106" s="147" t="s">
        <v>270</v>
      </c>
      <c r="C106" s="116">
        <f>SUMIFS(DatosEdad!$D:$D,DatosEdad!$A:$A,INDICE!$C$13,DatosEdad!$E:$E,'1.TS PAIS EDAD Y SEXO'!$A106,DatosEdad!$B:$B,VLOOKUP('1.TS PAIS EDAD Y SEXO'!C$5,TRAMO_EDAD_1,1))</f>
        <v>6666.2631578947367</v>
      </c>
      <c r="D106" s="173">
        <f>SUMIFS(DatosEdad!$D:$D,DatosEdad!$A:$A,INDICE!$C$13,DatosEdad!$E:$E,'1.TS PAIS EDAD Y SEXO'!$A106,DatosEdad!$B:$B,VLOOKUP('1.TS PAIS EDAD Y SEXO'!D$5,TRAMO_EDAD_1,1))</f>
        <v>6372.9473684210516</v>
      </c>
      <c r="E106" s="182">
        <f>SUMIFS(DatosEdad!$D:$D,DatosEdad!$A:$A,INDICE!$C$13,DatosEdad!$E:$E,'1.TS PAIS EDAD Y SEXO'!$A106,DatosEdad!$B:$B,_xlfn.XLOOKUP($E$5,TablasAux!$O$3:$O$5,TablasAux!$N$3:$N$5))</f>
        <v>749.73684210526312</v>
      </c>
      <c r="F106" s="177">
        <f>SUMIFS(DatosEdad!$D:$D,DatosEdad!$A:$A,INDICE!$C$13,DatosEdad!$E:$E,'1.TS PAIS EDAD Y SEXO'!$A106)</f>
        <v>13788.947368421052</v>
      </c>
      <c r="G106" s="116">
        <f>SUMIFS(DatosEdad!$D:$D,DatosEdad!$A:$A,INDICE!$C$13,DatosEdad!$E:$E,'1.TS PAIS EDAD Y SEXO'!$A106,DatosEdad!$C:$C,VLOOKUP('1.TS PAIS EDAD Y SEXO'!$G$4,Descripcion_Sexo,1),DatosEdad!$B:$B,VLOOKUP('1.TS PAIS EDAD Y SEXO'!G$5,TRAMO_EDAD_1,1))</f>
        <v>601.21052631578948</v>
      </c>
      <c r="H106" s="173">
        <f>SUMIFS(DatosEdad!$D:$D,DatosEdad!$A:$A,INDICE!$C$13,DatosEdad!$E:$E,'1.TS PAIS EDAD Y SEXO'!$A106,DatosEdad!$C:$C,VLOOKUP('1.TS PAIS EDAD Y SEXO'!$G$4,Descripcion_Sexo,1),DatosEdad!$B:$B,VLOOKUP('1.TS PAIS EDAD Y SEXO'!H$5,TRAMO_EDAD_1,1))</f>
        <v>1052.5263157894738</v>
      </c>
      <c r="I106" s="182">
        <f>SUMIFS(DatosEdad!$D:$D,DatosEdad!$A:$A,INDICE!$C$13,DatosEdad!$E:$E,'1.TS PAIS EDAD Y SEXO'!$A106,DatosEdad!$B:$B,_xlfn.XLOOKUP('1.TS PAIS EDAD Y SEXO'!$I$5,TablasAux!$O$3:$O$5,TablasAux!$N$3:$N$5),DatosEdad!$C:$C,_xlfn.XLOOKUP('1.TS PAIS EDAD Y SEXO'!$G$4,TablasAux!$L$17:$L$19,TablasAux!$K$17:$K$19))</f>
        <v>98.94736842105263</v>
      </c>
      <c r="J106" s="177">
        <f>SUMIFS(DatosEdad!$D:$D,DatosEdad!$A:$A,INDICE!$C$13,DatosEdad!$E:$E,'1.TS PAIS EDAD Y SEXO'!$A106,DatosEdad!$C:$C,_xlfn.XLOOKUP('1.TS PAIS EDAD Y SEXO'!$G$4,TablasAux!$L$17:$L$19,TablasAux!$K$17:$K$19))</f>
        <v>1752.6842105263158</v>
      </c>
      <c r="K106" s="116">
        <f>SUMIFS(DatosEdad!$D:$D,DatosEdad!$A:$A,INDICE!$C$13,DatosEdad!$E:$E,'1.TS PAIS EDAD Y SEXO'!$A106,DatosEdad!$C:$C,VLOOKUP('1.TS PAIS EDAD Y SEXO'!$K$4,Descripcion_Sexo,1),DatosEdad!$B:$B,VLOOKUP('1.TS PAIS EDAD Y SEXO'!K$5,TRAMO_EDAD_1,1))</f>
        <v>6065.0526315789475</v>
      </c>
      <c r="L106" s="173">
        <f>SUMIFS(DatosEdad!$D:$D,DatosEdad!$A:$A,INDICE!$C$13,DatosEdad!$E:$E,'1.TS PAIS EDAD Y SEXO'!$A106,DatosEdad!$C:$C,VLOOKUP('1.TS PAIS EDAD Y SEXO'!$K$4,Descripcion_Sexo,1),DatosEdad!$B:$B,VLOOKUP('1.TS PAIS EDAD Y SEXO'!L$5,TRAMO_EDAD_1,1))</f>
        <v>5320.4210526315783</v>
      </c>
      <c r="M106" s="182">
        <f>SUMIFS(DatosEdad!$D:$D,DatosEdad!$A:$A,INDICE!$C$13,DatosEdad!$E:$E,'1.TS PAIS EDAD Y SEXO'!$A106,DatosEdad!$B:$B,_xlfn.XLOOKUP('1.TS PAIS EDAD Y SEXO'!M$5,TablasAux!$O$3:$O$5,TablasAux!$N$3:$N$5),DatosEdad!$C:$C,_xlfn.XLOOKUP('1.TS PAIS EDAD Y SEXO'!$K$4,TablasAux!$L$17:$L$19,TablasAux!$K$17:$K$19))</f>
        <v>650.78947368421052</v>
      </c>
      <c r="N106" s="177">
        <f>SUMIFS(DatosEdad!$D:$D,DatosEdad!$A:$A,INDICE!$C$13,DatosEdad!$E:$E,'1.TS PAIS EDAD Y SEXO'!$A106,DatosEdad!$C:$C,_xlfn.XLOOKUP('1.TS PAIS EDAD Y SEXO'!$K$4,TablasAux!$L$17:$L$19,TablasAux!$K$17:$K$19))</f>
        <v>12036.263157894737</v>
      </c>
    </row>
    <row r="107" spans="1:14" ht="15.6" x14ac:dyDescent="0.3">
      <c r="A107" s="4">
        <v>268</v>
      </c>
      <c r="B107" s="147" t="s">
        <v>269</v>
      </c>
      <c r="C107" s="116">
        <f>SUMIFS(DatosEdad!$D:$D,DatosEdad!$A:$A,INDICE!$C$13,DatosEdad!$E:$E,'1.TS PAIS EDAD Y SEXO'!$A107,DatosEdad!$B:$B,VLOOKUP('1.TS PAIS EDAD Y SEXO'!C$5,TRAMO_EDAD_1,1))</f>
        <v>2008.1052631578948</v>
      </c>
      <c r="D107" s="173">
        <f>SUMIFS(DatosEdad!$D:$D,DatosEdad!$A:$A,INDICE!$C$13,DatosEdad!$E:$E,'1.TS PAIS EDAD Y SEXO'!$A107,DatosEdad!$B:$B,VLOOKUP('1.TS PAIS EDAD Y SEXO'!D$5,TRAMO_EDAD_1,1))</f>
        <v>4670.21052631579</v>
      </c>
      <c r="E107" s="182">
        <f>SUMIFS(DatosEdad!$D:$D,DatosEdad!$A:$A,INDICE!$C$13,DatosEdad!$E:$E,'1.TS PAIS EDAD Y SEXO'!$A107,DatosEdad!$B:$B,_xlfn.XLOOKUP($E$5,TablasAux!$O$3:$O$5,TablasAux!$N$3:$N$5))</f>
        <v>1413</v>
      </c>
      <c r="F107" s="177">
        <f>SUMIFS(DatosEdad!$D:$D,DatosEdad!$A:$A,INDICE!$C$13,DatosEdad!$E:$E,'1.TS PAIS EDAD Y SEXO'!$A107)</f>
        <v>8091.3157894736851</v>
      </c>
      <c r="G107" s="116">
        <f>SUMIFS(DatosEdad!$D:$D,DatosEdad!$A:$A,INDICE!$C$13,DatosEdad!$E:$E,'1.TS PAIS EDAD Y SEXO'!$A107,DatosEdad!$C:$C,VLOOKUP('1.TS PAIS EDAD Y SEXO'!$G$4,Descripcion_Sexo,1),DatosEdad!$B:$B,VLOOKUP('1.TS PAIS EDAD Y SEXO'!G$5,TRAMO_EDAD_1,1))</f>
        <v>905.73684210526312</v>
      </c>
      <c r="H107" s="173">
        <f>SUMIFS(DatosEdad!$D:$D,DatosEdad!$A:$A,INDICE!$C$13,DatosEdad!$E:$E,'1.TS PAIS EDAD Y SEXO'!$A107,DatosEdad!$C:$C,VLOOKUP('1.TS PAIS EDAD Y SEXO'!$G$4,Descripcion_Sexo,1),DatosEdad!$B:$B,VLOOKUP('1.TS PAIS EDAD Y SEXO'!H$5,TRAMO_EDAD_1,1))</f>
        <v>2576.105263157895</v>
      </c>
      <c r="I107" s="182">
        <f>SUMIFS(DatosEdad!$D:$D,DatosEdad!$A:$A,INDICE!$C$13,DatosEdad!$E:$E,'1.TS PAIS EDAD Y SEXO'!$A107,DatosEdad!$B:$B,_xlfn.XLOOKUP('1.TS PAIS EDAD Y SEXO'!$I$5,TablasAux!$O$3:$O$5,TablasAux!$N$3:$N$5),DatosEdad!$C:$C,_xlfn.XLOOKUP('1.TS PAIS EDAD Y SEXO'!$G$4,TablasAux!$L$17:$L$19,TablasAux!$K$17:$K$19))</f>
        <v>981.31578947368416</v>
      </c>
      <c r="J107" s="177">
        <f>SUMIFS(DatosEdad!$D:$D,DatosEdad!$A:$A,INDICE!$C$13,DatosEdad!$E:$E,'1.TS PAIS EDAD Y SEXO'!$A107,DatosEdad!$C:$C,_xlfn.XLOOKUP('1.TS PAIS EDAD Y SEXO'!$G$4,TablasAux!$L$17:$L$19,TablasAux!$K$17:$K$19))</f>
        <v>4463.1578947368425</v>
      </c>
      <c r="K107" s="116">
        <f>SUMIFS(DatosEdad!$D:$D,DatosEdad!$A:$A,INDICE!$C$13,DatosEdad!$E:$E,'1.TS PAIS EDAD Y SEXO'!$A107,DatosEdad!$C:$C,VLOOKUP('1.TS PAIS EDAD Y SEXO'!$K$4,Descripcion_Sexo,1),DatosEdad!$B:$B,VLOOKUP('1.TS PAIS EDAD Y SEXO'!K$5,TRAMO_EDAD_1,1))</f>
        <v>1102.3684210526317</v>
      </c>
      <c r="L107" s="173">
        <f>SUMIFS(DatosEdad!$D:$D,DatosEdad!$A:$A,INDICE!$C$13,DatosEdad!$E:$E,'1.TS PAIS EDAD Y SEXO'!$A107,DatosEdad!$C:$C,VLOOKUP('1.TS PAIS EDAD Y SEXO'!$K$4,Descripcion_Sexo,1),DatosEdad!$B:$B,VLOOKUP('1.TS PAIS EDAD Y SEXO'!L$5,TRAMO_EDAD_1,1))</f>
        <v>2093.1052631578946</v>
      </c>
      <c r="M107" s="182">
        <f>SUMIFS(DatosEdad!$D:$D,DatosEdad!$A:$A,INDICE!$C$13,DatosEdad!$E:$E,'1.TS PAIS EDAD Y SEXO'!$A107,DatosEdad!$B:$B,_xlfn.XLOOKUP('1.TS PAIS EDAD Y SEXO'!M$5,TablasAux!$O$3:$O$5,TablasAux!$N$3:$N$5),DatosEdad!$C:$C,_xlfn.XLOOKUP('1.TS PAIS EDAD Y SEXO'!$K$4,TablasAux!$L$17:$L$19,TablasAux!$K$17:$K$19))</f>
        <v>431.68421052631578</v>
      </c>
      <c r="N107" s="177">
        <f>SUMIFS(DatosEdad!$D:$D,DatosEdad!$A:$A,INDICE!$C$13,DatosEdad!$E:$E,'1.TS PAIS EDAD Y SEXO'!$A107,DatosEdad!$C:$C,_xlfn.XLOOKUP('1.TS PAIS EDAD Y SEXO'!$K$4,TablasAux!$L$17:$L$19,TablasAux!$K$17:$K$19))</f>
        <v>3627.1578947368421</v>
      </c>
    </row>
    <row r="108" spans="1:14" ht="15.6" x14ac:dyDescent="0.3">
      <c r="A108" s="4">
        <v>239</v>
      </c>
      <c r="B108" s="147" t="s">
        <v>404</v>
      </c>
      <c r="C108" s="116">
        <f>SUMIFS(DatosEdad!$D:$D,DatosEdad!$A:$A,INDICE!$C$13,DatosEdad!$E:$E,'1.TS PAIS EDAD Y SEXO'!$A108,DatosEdad!$B:$B,VLOOKUP('1.TS PAIS EDAD Y SEXO'!C$5,TRAMO_EDAD_1,1))</f>
        <v>5.0526315789473681</v>
      </c>
      <c r="D108" s="173">
        <f>SUMIFS(DatosEdad!$D:$D,DatosEdad!$A:$A,INDICE!$C$13,DatosEdad!$E:$E,'1.TS PAIS EDAD Y SEXO'!$A108,DatosEdad!$B:$B,VLOOKUP('1.TS PAIS EDAD Y SEXO'!D$5,TRAMO_EDAD_1,1))</f>
        <v>14.842105263157896</v>
      </c>
      <c r="E108" s="182">
        <f>SUMIFS(DatosEdad!$D:$D,DatosEdad!$A:$A,INDICE!$C$13,DatosEdad!$E:$E,'1.TS PAIS EDAD Y SEXO'!$A108,DatosEdad!$B:$B,_xlfn.XLOOKUP($E$5,TablasAux!$O$3:$O$5,TablasAux!$N$3:$N$5))</f>
        <v>5</v>
      </c>
      <c r="F108" s="177">
        <f>SUMIFS(DatosEdad!$D:$D,DatosEdad!$A:$A,INDICE!$C$13,DatosEdad!$E:$E,'1.TS PAIS EDAD Y SEXO'!$A108)</f>
        <v>24.894736842105267</v>
      </c>
      <c r="G108" s="116">
        <f>SUMIFS(DatosEdad!$D:$D,DatosEdad!$A:$A,INDICE!$C$13,DatosEdad!$E:$E,'1.TS PAIS EDAD Y SEXO'!$A108,DatosEdad!$C:$C,VLOOKUP('1.TS PAIS EDAD Y SEXO'!$G$4,Descripcion_Sexo,1),DatosEdad!$B:$B,VLOOKUP('1.TS PAIS EDAD Y SEXO'!G$5,TRAMO_EDAD_1,1))</f>
        <v>4</v>
      </c>
      <c r="H108" s="173">
        <f>SUMIFS(DatosEdad!$D:$D,DatosEdad!$A:$A,INDICE!$C$13,DatosEdad!$E:$E,'1.TS PAIS EDAD Y SEXO'!$A108,DatosEdad!$C:$C,VLOOKUP('1.TS PAIS EDAD Y SEXO'!$G$4,Descripcion_Sexo,1),DatosEdad!$B:$B,VLOOKUP('1.TS PAIS EDAD Y SEXO'!H$5,TRAMO_EDAD_1,1))</f>
        <v>9.1578947368421062</v>
      </c>
      <c r="I108" s="182">
        <f>SUMIFS(DatosEdad!$D:$D,DatosEdad!$A:$A,INDICE!$C$13,DatosEdad!$E:$E,'1.TS PAIS EDAD Y SEXO'!$A108,DatosEdad!$B:$B,_xlfn.XLOOKUP('1.TS PAIS EDAD Y SEXO'!$I$5,TablasAux!$O$3:$O$5,TablasAux!$N$3:$N$5),DatosEdad!$C:$C,_xlfn.XLOOKUP('1.TS PAIS EDAD Y SEXO'!$G$4,TablasAux!$L$17:$L$19,TablasAux!$K$17:$K$19))</f>
        <v>1</v>
      </c>
      <c r="J108" s="177">
        <f>SUMIFS(DatosEdad!$D:$D,DatosEdad!$A:$A,INDICE!$C$13,DatosEdad!$E:$E,'1.TS PAIS EDAD Y SEXO'!$A108,DatosEdad!$C:$C,_xlfn.XLOOKUP('1.TS PAIS EDAD Y SEXO'!$G$4,TablasAux!$L$17:$L$19,TablasAux!$K$17:$K$19))</f>
        <v>14.157894736842106</v>
      </c>
      <c r="K108" s="116">
        <f>SUMIFS(DatosEdad!$D:$D,DatosEdad!$A:$A,INDICE!$C$13,DatosEdad!$E:$E,'1.TS PAIS EDAD Y SEXO'!$A108,DatosEdad!$C:$C,VLOOKUP('1.TS PAIS EDAD Y SEXO'!$K$4,Descripcion_Sexo,1),DatosEdad!$B:$B,VLOOKUP('1.TS PAIS EDAD Y SEXO'!K$5,TRAMO_EDAD_1,1))</f>
        <v>1.0526315789473684</v>
      </c>
      <c r="L108" s="173">
        <f>SUMIFS(DatosEdad!$D:$D,DatosEdad!$A:$A,INDICE!$C$13,DatosEdad!$E:$E,'1.TS PAIS EDAD Y SEXO'!$A108,DatosEdad!$C:$C,VLOOKUP('1.TS PAIS EDAD Y SEXO'!$K$4,Descripcion_Sexo,1),DatosEdad!$B:$B,VLOOKUP('1.TS PAIS EDAD Y SEXO'!L$5,TRAMO_EDAD_1,1))</f>
        <v>5.6842105263157894</v>
      </c>
      <c r="M108" s="182">
        <f>SUMIFS(DatosEdad!$D:$D,DatosEdad!$A:$A,INDICE!$C$13,DatosEdad!$E:$E,'1.TS PAIS EDAD Y SEXO'!$A108,DatosEdad!$B:$B,_xlfn.XLOOKUP('1.TS PAIS EDAD Y SEXO'!M$5,TablasAux!$O$3:$O$5,TablasAux!$N$3:$N$5),DatosEdad!$C:$C,_xlfn.XLOOKUP('1.TS PAIS EDAD Y SEXO'!$K$4,TablasAux!$L$17:$L$19,TablasAux!$K$17:$K$19))</f>
        <v>4</v>
      </c>
      <c r="N108" s="177">
        <f>SUMIFS(DatosEdad!$D:$D,DatosEdad!$A:$A,INDICE!$C$13,DatosEdad!$E:$E,'1.TS PAIS EDAD Y SEXO'!$A108,DatosEdad!$C:$C,_xlfn.XLOOKUP('1.TS PAIS EDAD Y SEXO'!$K$4,TablasAux!$L$17:$L$19,TablasAux!$K$17:$K$19))</f>
        <v>10.736842105263158</v>
      </c>
    </row>
    <row r="109" spans="1:14" ht="15.6" x14ac:dyDescent="0.3">
      <c r="A109" s="4">
        <v>288</v>
      </c>
      <c r="B109" s="147" t="s">
        <v>272</v>
      </c>
      <c r="C109" s="116">
        <f>SUMIFS(DatosEdad!$D:$D,DatosEdad!$A:$A,INDICE!$C$13,DatosEdad!$E:$E,'1.TS PAIS EDAD Y SEXO'!$A109,DatosEdad!$B:$B,VLOOKUP('1.TS PAIS EDAD Y SEXO'!C$5,TRAMO_EDAD_1,1))</f>
        <v>4027.6315789473688</v>
      </c>
      <c r="D109" s="173">
        <f>SUMIFS(DatosEdad!$D:$D,DatosEdad!$A:$A,INDICE!$C$13,DatosEdad!$E:$E,'1.TS PAIS EDAD Y SEXO'!$A109,DatosEdad!$B:$B,VLOOKUP('1.TS PAIS EDAD Y SEXO'!D$5,TRAMO_EDAD_1,1))</f>
        <v>6766.894736842105</v>
      </c>
      <c r="E109" s="182">
        <f>SUMIFS(DatosEdad!$D:$D,DatosEdad!$A:$A,INDICE!$C$13,DatosEdad!$E:$E,'1.TS PAIS EDAD Y SEXO'!$A109,DatosEdad!$B:$B,_xlfn.XLOOKUP($E$5,TablasAux!$O$3:$O$5,TablasAux!$N$3:$N$5))</f>
        <v>808.89473684210532</v>
      </c>
      <c r="F109" s="177">
        <f>SUMIFS(DatosEdad!$D:$D,DatosEdad!$A:$A,INDICE!$C$13,DatosEdad!$E:$E,'1.TS PAIS EDAD Y SEXO'!$A109)</f>
        <v>11603.421052631578</v>
      </c>
      <c r="G109" s="116">
        <f>SUMIFS(DatosEdad!$D:$D,DatosEdad!$A:$A,INDICE!$C$13,DatosEdad!$E:$E,'1.TS PAIS EDAD Y SEXO'!$A109,DatosEdad!$C:$C,VLOOKUP('1.TS PAIS EDAD Y SEXO'!$G$4,Descripcion_Sexo,1),DatosEdad!$B:$B,VLOOKUP('1.TS PAIS EDAD Y SEXO'!G$5,TRAMO_EDAD_1,1))</f>
        <v>766.0526315789474</v>
      </c>
      <c r="H109" s="173">
        <f>SUMIFS(DatosEdad!$D:$D,DatosEdad!$A:$A,INDICE!$C$13,DatosEdad!$E:$E,'1.TS PAIS EDAD Y SEXO'!$A109,DatosEdad!$C:$C,VLOOKUP('1.TS PAIS EDAD Y SEXO'!$G$4,Descripcion_Sexo,1),DatosEdad!$B:$B,VLOOKUP('1.TS PAIS EDAD Y SEXO'!H$5,TRAMO_EDAD_1,1))</f>
        <v>1638.2105263157896</v>
      </c>
      <c r="I109" s="182">
        <f>SUMIFS(DatosEdad!$D:$D,DatosEdad!$A:$A,INDICE!$C$13,DatosEdad!$E:$E,'1.TS PAIS EDAD Y SEXO'!$A109,DatosEdad!$B:$B,_xlfn.XLOOKUP('1.TS PAIS EDAD Y SEXO'!$I$5,TablasAux!$O$3:$O$5,TablasAux!$N$3:$N$5),DatosEdad!$C:$C,_xlfn.XLOOKUP('1.TS PAIS EDAD Y SEXO'!$G$4,TablasAux!$L$17:$L$19,TablasAux!$K$17:$K$19))</f>
        <v>81.368421052631589</v>
      </c>
      <c r="J109" s="177">
        <f>SUMIFS(DatosEdad!$D:$D,DatosEdad!$A:$A,INDICE!$C$13,DatosEdad!$E:$E,'1.TS PAIS EDAD Y SEXO'!$A109,DatosEdad!$C:$C,_xlfn.XLOOKUP('1.TS PAIS EDAD Y SEXO'!$G$4,TablasAux!$L$17:$L$19,TablasAux!$K$17:$K$19))</f>
        <v>2485.6315789473688</v>
      </c>
      <c r="K109" s="116">
        <f>SUMIFS(DatosEdad!$D:$D,DatosEdad!$A:$A,INDICE!$C$13,DatosEdad!$E:$E,'1.TS PAIS EDAD Y SEXO'!$A109,DatosEdad!$C:$C,VLOOKUP('1.TS PAIS EDAD Y SEXO'!$K$4,Descripcion_Sexo,1),DatosEdad!$B:$B,VLOOKUP('1.TS PAIS EDAD Y SEXO'!K$5,TRAMO_EDAD_1,1))</f>
        <v>3261.5789473684213</v>
      </c>
      <c r="L109" s="173">
        <f>SUMIFS(DatosEdad!$D:$D,DatosEdad!$A:$A,INDICE!$C$13,DatosEdad!$E:$E,'1.TS PAIS EDAD Y SEXO'!$A109,DatosEdad!$C:$C,VLOOKUP('1.TS PAIS EDAD Y SEXO'!$K$4,Descripcion_Sexo,1),DatosEdad!$B:$B,VLOOKUP('1.TS PAIS EDAD Y SEXO'!L$5,TRAMO_EDAD_1,1))</f>
        <v>5128.6842105263158</v>
      </c>
      <c r="M109" s="182">
        <f>SUMIFS(DatosEdad!$D:$D,DatosEdad!$A:$A,INDICE!$C$13,DatosEdad!$E:$E,'1.TS PAIS EDAD Y SEXO'!$A109,DatosEdad!$B:$B,_xlfn.XLOOKUP('1.TS PAIS EDAD Y SEXO'!M$5,TablasAux!$O$3:$O$5,TablasAux!$N$3:$N$5),DatosEdad!$C:$C,_xlfn.XLOOKUP('1.TS PAIS EDAD Y SEXO'!$K$4,TablasAux!$L$17:$L$19,TablasAux!$K$17:$K$19))</f>
        <v>727.52631578947376</v>
      </c>
      <c r="N109" s="177">
        <f>SUMIFS(DatosEdad!$D:$D,DatosEdad!$A:$A,INDICE!$C$13,DatosEdad!$E:$E,'1.TS PAIS EDAD Y SEXO'!$A109,DatosEdad!$C:$C,_xlfn.XLOOKUP('1.TS PAIS EDAD Y SEXO'!$K$4,TablasAux!$L$17:$L$19,TablasAux!$K$17:$K$19))</f>
        <v>9117.7894736842118</v>
      </c>
    </row>
    <row r="110" spans="1:14" ht="15.6" x14ac:dyDescent="0.3">
      <c r="A110" s="4">
        <v>292</v>
      </c>
      <c r="B110" s="147" t="s">
        <v>273</v>
      </c>
      <c r="C110" s="116">
        <f>SUMIFS(DatosEdad!$D:$D,DatosEdad!$A:$A,INDICE!$C$13,DatosEdad!$E:$E,'1.TS PAIS EDAD Y SEXO'!$A110,DatosEdad!$B:$B,VLOOKUP('1.TS PAIS EDAD Y SEXO'!C$5,TRAMO_EDAD_1,1))</f>
        <v>8.0526315789473681</v>
      </c>
      <c r="D110" s="173">
        <f>SUMIFS(DatosEdad!$D:$D,DatosEdad!$A:$A,INDICE!$C$13,DatosEdad!$E:$E,'1.TS PAIS EDAD Y SEXO'!$A110,DatosEdad!$B:$B,VLOOKUP('1.TS PAIS EDAD Y SEXO'!D$5,TRAMO_EDAD_1,1))</f>
        <v>16.526315789473685</v>
      </c>
      <c r="E110" s="182">
        <f>SUMIFS(DatosEdad!$D:$D,DatosEdad!$A:$A,INDICE!$C$13,DatosEdad!$E:$E,'1.TS PAIS EDAD Y SEXO'!$A110,DatosEdad!$B:$B,_xlfn.XLOOKUP($E$5,TablasAux!$O$3:$O$5,TablasAux!$N$3:$N$5))</f>
        <v>8.1578947368421062</v>
      </c>
      <c r="F110" s="177">
        <f>SUMIFS(DatosEdad!$D:$D,DatosEdad!$A:$A,INDICE!$C$13,DatosEdad!$E:$E,'1.TS PAIS EDAD Y SEXO'!$A110)</f>
        <v>32.736842105263158</v>
      </c>
      <c r="G110" s="116">
        <f>SUMIFS(DatosEdad!$D:$D,DatosEdad!$A:$A,INDICE!$C$13,DatosEdad!$E:$E,'1.TS PAIS EDAD Y SEXO'!$A110,DatosEdad!$C:$C,VLOOKUP('1.TS PAIS EDAD Y SEXO'!$G$4,Descripcion_Sexo,1),DatosEdad!$B:$B,VLOOKUP('1.TS PAIS EDAD Y SEXO'!G$5,TRAMO_EDAD_1,1))</f>
        <v>4</v>
      </c>
      <c r="H110" s="173">
        <f>SUMIFS(DatosEdad!$D:$D,DatosEdad!$A:$A,INDICE!$C$13,DatosEdad!$E:$E,'1.TS PAIS EDAD Y SEXO'!$A110,DatosEdad!$C:$C,VLOOKUP('1.TS PAIS EDAD Y SEXO'!$G$4,Descripcion_Sexo,1),DatosEdad!$B:$B,VLOOKUP('1.TS PAIS EDAD Y SEXO'!H$5,TRAMO_EDAD_1,1))</f>
        <v>7.8947368421052628</v>
      </c>
      <c r="I110" s="182">
        <f>SUMIFS(DatosEdad!$D:$D,DatosEdad!$A:$A,INDICE!$C$13,DatosEdad!$E:$E,'1.TS PAIS EDAD Y SEXO'!$A110,DatosEdad!$B:$B,_xlfn.XLOOKUP('1.TS PAIS EDAD Y SEXO'!$I$5,TablasAux!$O$3:$O$5,TablasAux!$N$3:$N$5),DatosEdad!$C:$C,_xlfn.XLOOKUP('1.TS PAIS EDAD Y SEXO'!$G$4,TablasAux!$L$17:$L$19,TablasAux!$K$17:$K$19))</f>
        <v>6.7894736842105265</v>
      </c>
      <c r="J110" s="177">
        <f>SUMIFS(DatosEdad!$D:$D,DatosEdad!$A:$A,INDICE!$C$13,DatosEdad!$E:$E,'1.TS PAIS EDAD Y SEXO'!$A110,DatosEdad!$C:$C,_xlfn.XLOOKUP('1.TS PAIS EDAD Y SEXO'!$G$4,TablasAux!$L$17:$L$19,TablasAux!$K$17:$K$19))</f>
        <v>18.684210526315788</v>
      </c>
      <c r="K110" s="116">
        <f>SUMIFS(DatosEdad!$D:$D,DatosEdad!$A:$A,INDICE!$C$13,DatosEdad!$E:$E,'1.TS PAIS EDAD Y SEXO'!$A110,DatosEdad!$C:$C,VLOOKUP('1.TS PAIS EDAD Y SEXO'!$K$4,Descripcion_Sexo,1),DatosEdad!$B:$B,VLOOKUP('1.TS PAIS EDAD Y SEXO'!K$5,TRAMO_EDAD_1,1))</f>
        <v>4.0526315789473681</v>
      </c>
      <c r="L110" s="173">
        <f>SUMIFS(DatosEdad!$D:$D,DatosEdad!$A:$A,INDICE!$C$13,DatosEdad!$E:$E,'1.TS PAIS EDAD Y SEXO'!$A110,DatosEdad!$C:$C,VLOOKUP('1.TS PAIS EDAD Y SEXO'!$K$4,Descripcion_Sexo,1),DatosEdad!$B:$B,VLOOKUP('1.TS PAIS EDAD Y SEXO'!L$5,TRAMO_EDAD_1,1))</f>
        <v>8.6315789473684212</v>
      </c>
      <c r="M110" s="182">
        <f>SUMIFS(DatosEdad!$D:$D,DatosEdad!$A:$A,INDICE!$C$13,DatosEdad!$E:$E,'1.TS PAIS EDAD Y SEXO'!$A110,DatosEdad!$B:$B,_xlfn.XLOOKUP('1.TS PAIS EDAD Y SEXO'!M$5,TablasAux!$O$3:$O$5,TablasAux!$N$3:$N$5),DatosEdad!$C:$C,_xlfn.XLOOKUP('1.TS PAIS EDAD Y SEXO'!$K$4,TablasAux!$L$17:$L$19,TablasAux!$K$17:$K$19))</f>
        <v>1.368421052631579</v>
      </c>
      <c r="N110" s="177">
        <f>SUMIFS(DatosEdad!$D:$D,DatosEdad!$A:$A,INDICE!$C$13,DatosEdad!$E:$E,'1.TS PAIS EDAD Y SEXO'!$A110,DatosEdad!$C:$C,_xlfn.XLOOKUP('1.TS PAIS EDAD Y SEXO'!$K$4,TablasAux!$L$17:$L$19,TablasAux!$K$17:$K$19))</f>
        <v>14.052631578947368</v>
      </c>
    </row>
    <row r="111" spans="1:14" ht="15.6" x14ac:dyDescent="0.3">
      <c r="A111" s="4">
        <v>308</v>
      </c>
      <c r="B111" s="147" t="s">
        <v>7</v>
      </c>
      <c r="C111" s="116">
        <f>SUMIFS(DatosEdad!$D:$D,DatosEdad!$A:$A,INDICE!$C$13,DatosEdad!$E:$E,'1.TS PAIS EDAD Y SEXO'!$A111,DatosEdad!$B:$B,VLOOKUP('1.TS PAIS EDAD Y SEXO'!C$5,TRAMO_EDAD_1,1))</f>
        <v>7.9473684210526319</v>
      </c>
      <c r="D111" s="173">
        <f>SUMIFS(DatosEdad!$D:$D,DatosEdad!$A:$A,INDICE!$C$13,DatosEdad!$E:$E,'1.TS PAIS EDAD Y SEXO'!$A111,DatosEdad!$B:$B,VLOOKUP('1.TS PAIS EDAD Y SEXO'!D$5,TRAMO_EDAD_1,1))</f>
        <v>17.94736842105263</v>
      </c>
      <c r="E111" s="182">
        <f>SUMIFS(DatosEdad!$D:$D,DatosEdad!$A:$A,INDICE!$C$13,DatosEdad!$E:$E,'1.TS PAIS EDAD Y SEXO'!$A111,DatosEdad!$B:$B,_xlfn.XLOOKUP($E$5,TablasAux!$O$3:$O$5,TablasAux!$N$3:$N$5))</f>
        <v>2.3684210526315788</v>
      </c>
      <c r="F111" s="177">
        <f>SUMIFS(DatosEdad!$D:$D,DatosEdad!$A:$A,INDICE!$C$13,DatosEdad!$E:$E,'1.TS PAIS EDAD Y SEXO'!$A111)</f>
        <v>28.263157894736839</v>
      </c>
      <c r="G111" s="116">
        <f>SUMIFS(DatosEdad!$D:$D,DatosEdad!$A:$A,INDICE!$C$13,DatosEdad!$E:$E,'1.TS PAIS EDAD Y SEXO'!$A111,DatosEdad!$C:$C,VLOOKUP('1.TS PAIS EDAD Y SEXO'!$G$4,Descripcion_Sexo,1),DatosEdad!$B:$B,VLOOKUP('1.TS PAIS EDAD Y SEXO'!G$5,TRAMO_EDAD_1,1))</f>
        <v>1.9473684210526316</v>
      </c>
      <c r="H111" s="173">
        <f>SUMIFS(DatosEdad!$D:$D,DatosEdad!$A:$A,INDICE!$C$13,DatosEdad!$E:$E,'1.TS PAIS EDAD Y SEXO'!$A111,DatosEdad!$C:$C,VLOOKUP('1.TS PAIS EDAD Y SEXO'!$G$4,Descripcion_Sexo,1),DatosEdad!$B:$B,VLOOKUP('1.TS PAIS EDAD Y SEXO'!H$5,TRAMO_EDAD_1,1))</f>
        <v>10.947368421052632</v>
      </c>
      <c r="I111" s="182">
        <f>SUMIFS(DatosEdad!$D:$D,DatosEdad!$A:$A,INDICE!$C$13,DatosEdad!$E:$E,'1.TS PAIS EDAD Y SEXO'!$A111,DatosEdad!$B:$B,_xlfn.XLOOKUP('1.TS PAIS EDAD Y SEXO'!$I$5,TablasAux!$O$3:$O$5,TablasAux!$N$3:$N$5),DatosEdad!$C:$C,_xlfn.XLOOKUP('1.TS PAIS EDAD Y SEXO'!$G$4,TablasAux!$L$17:$L$19,TablasAux!$K$17:$K$19))</f>
        <v>0</v>
      </c>
      <c r="J111" s="177">
        <f>SUMIFS(DatosEdad!$D:$D,DatosEdad!$A:$A,INDICE!$C$13,DatosEdad!$E:$E,'1.TS PAIS EDAD Y SEXO'!$A111,DatosEdad!$C:$C,_xlfn.XLOOKUP('1.TS PAIS EDAD Y SEXO'!$G$4,TablasAux!$L$17:$L$19,TablasAux!$K$17:$K$19))</f>
        <v>12.894736842105264</v>
      </c>
      <c r="K111" s="116">
        <f>SUMIFS(DatosEdad!$D:$D,DatosEdad!$A:$A,INDICE!$C$13,DatosEdad!$E:$E,'1.TS PAIS EDAD Y SEXO'!$A111,DatosEdad!$C:$C,VLOOKUP('1.TS PAIS EDAD Y SEXO'!$K$4,Descripcion_Sexo,1),DatosEdad!$B:$B,VLOOKUP('1.TS PAIS EDAD Y SEXO'!K$5,TRAMO_EDAD_1,1))</f>
        <v>6</v>
      </c>
      <c r="L111" s="173">
        <f>SUMIFS(DatosEdad!$D:$D,DatosEdad!$A:$A,INDICE!$C$13,DatosEdad!$E:$E,'1.TS PAIS EDAD Y SEXO'!$A111,DatosEdad!$C:$C,VLOOKUP('1.TS PAIS EDAD Y SEXO'!$K$4,Descripcion_Sexo,1),DatosEdad!$B:$B,VLOOKUP('1.TS PAIS EDAD Y SEXO'!L$5,TRAMO_EDAD_1,1))</f>
        <v>7</v>
      </c>
      <c r="M111" s="182">
        <f>SUMIFS(DatosEdad!$D:$D,DatosEdad!$A:$A,INDICE!$C$13,DatosEdad!$E:$E,'1.TS PAIS EDAD Y SEXO'!$A111,DatosEdad!$B:$B,_xlfn.XLOOKUP('1.TS PAIS EDAD Y SEXO'!M$5,TablasAux!$O$3:$O$5,TablasAux!$N$3:$N$5),DatosEdad!$C:$C,_xlfn.XLOOKUP('1.TS PAIS EDAD Y SEXO'!$K$4,TablasAux!$L$17:$L$19,TablasAux!$K$17:$K$19))</f>
        <v>2.3684210526315788</v>
      </c>
      <c r="N111" s="177">
        <f>SUMIFS(DatosEdad!$D:$D,DatosEdad!$A:$A,INDICE!$C$13,DatosEdad!$E:$E,'1.TS PAIS EDAD Y SEXO'!$A111,DatosEdad!$C:$C,_xlfn.XLOOKUP('1.TS PAIS EDAD Y SEXO'!$K$4,TablasAux!$L$17:$L$19,TablasAux!$K$17:$K$19))</f>
        <v>15.368421052631579</v>
      </c>
    </row>
    <row r="112" spans="1:14" ht="15.6" x14ac:dyDescent="0.3">
      <c r="A112" s="4">
        <v>304</v>
      </c>
      <c r="B112" s="147" t="s">
        <v>381</v>
      </c>
      <c r="C112" s="116">
        <f>SUMIFS(DatosEdad!$D:$D,DatosEdad!$A:$A,INDICE!$C$13,DatosEdad!$E:$E,'1.TS PAIS EDAD Y SEXO'!$A112,DatosEdad!$B:$B,VLOOKUP('1.TS PAIS EDAD Y SEXO'!C$5,TRAMO_EDAD_1,1))</f>
        <v>6.2631578947368416</v>
      </c>
      <c r="D112" s="173">
        <f>SUMIFS(DatosEdad!$D:$D,DatosEdad!$A:$A,INDICE!$C$13,DatosEdad!$E:$E,'1.TS PAIS EDAD Y SEXO'!$A112,DatosEdad!$B:$B,VLOOKUP('1.TS PAIS EDAD Y SEXO'!D$5,TRAMO_EDAD_1,1))</f>
        <v>14.894736842105264</v>
      </c>
      <c r="E112" s="182">
        <f>SUMIFS(DatosEdad!$D:$D,DatosEdad!$A:$A,INDICE!$C$13,DatosEdad!$E:$E,'1.TS PAIS EDAD Y SEXO'!$A112,DatosEdad!$B:$B,_xlfn.XLOOKUP($E$5,TablasAux!$O$3:$O$5,TablasAux!$N$3:$N$5))</f>
        <v>0.42105263157894735</v>
      </c>
      <c r="F112" s="177">
        <f>SUMIFS(DatosEdad!$D:$D,DatosEdad!$A:$A,INDICE!$C$13,DatosEdad!$E:$E,'1.TS PAIS EDAD Y SEXO'!$A112)</f>
        <v>21.578947368421055</v>
      </c>
      <c r="G112" s="116">
        <f>SUMIFS(DatosEdad!$D:$D,DatosEdad!$A:$A,INDICE!$C$13,DatosEdad!$E:$E,'1.TS PAIS EDAD Y SEXO'!$A112,DatosEdad!$C:$C,VLOOKUP('1.TS PAIS EDAD Y SEXO'!$G$4,Descripcion_Sexo,1),DatosEdad!$B:$B,VLOOKUP('1.TS PAIS EDAD Y SEXO'!G$5,TRAMO_EDAD_1,1))</f>
        <v>1</v>
      </c>
      <c r="H112" s="173">
        <f>SUMIFS(DatosEdad!$D:$D,DatosEdad!$A:$A,INDICE!$C$13,DatosEdad!$E:$E,'1.TS PAIS EDAD Y SEXO'!$A112,DatosEdad!$C:$C,VLOOKUP('1.TS PAIS EDAD Y SEXO'!$G$4,Descripcion_Sexo,1),DatosEdad!$B:$B,VLOOKUP('1.TS PAIS EDAD Y SEXO'!H$5,TRAMO_EDAD_1,1))</f>
        <v>7</v>
      </c>
      <c r="I112" s="182">
        <f>SUMIFS(DatosEdad!$D:$D,DatosEdad!$A:$A,INDICE!$C$13,DatosEdad!$E:$E,'1.TS PAIS EDAD Y SEXO'!$A112,DatosEdad!$B:$B,_xlfn.XLOOKUP('1.TS PAIS EDAD Y SEXO'!$I$5,TablasAux!$O$3:$O$5,TablasAux!$N$3:$N$5),DatosEdad!$C:$C,_xlfn.XLOOKUP('1.TS PAIS EDAD Y SEXO'!$G$4,TablasAux!$L$17:$L$19,TablasAux!$K$17:$K$19))</f>
        <v>0</v>
      </c>
      <c r="J112" s="177">
        <f>SUMIFS(DatosEdad!$D:$D,DatosEdad!$A:$A,INDICE!$C$13,DatosEdad!$E:$E,'1.TS PAIS EDAD Y SEXO'!$A112,DatosEdad!$C:$C,_xlfn.XLOOKUP('1.TS PAIS EDAD Y SEXO'!$G$4,TablasAux!$L$17:$L$19,TablasAux!$K$17:$K$19))</f>
        <v>8</v>
      </c>
      <c r="K112" s="116">
        <f>SUMIFS(DatosEdad!$D:$D,DatosEdad!$A:$A,INDICE!$C$13,DatosEdad!$E:$E,'1.TS PAIS EDAD Y SEXO'!$A112,DatosEdad!$C:$C,VLOOKUP('1.TS PAIS EDAD Y SEXO'!$K$4,Descripcion_Sexo,1),DatosEdad!$B:$B,VLOOKUP('1.TS PAIS EDAD Y SEXO'!K$5,TRAMO_EDAD_1,1))</f>
        <v>5.2631578947368416</v>
      </c>
      <c r="L112" s="173">
        <f>SUMIFS(DatosEdad!$D:$D,DatosEdad!$A:$A,INDICE!$C$13,DatosEdad!$E:$E,'1.TS PAIS EDAD Y SEXO'!$A112,DatosEdad!$C:$C,VLOOKUP('1.TS PAIS EDAD Y SEXO'!$K$4,Descripcion_Sexo,1),DatosEdad!$B:$B,VLOOKUP('1.TS PAIS EDAD Y SEXO'!L$5,TRAMO_EDAD_1,1))</f>
        <v>7.8947368421052637</v>
      </c>
      <c r="M112" s="182">
        <f>SUMIFS(DatosEdad!$D:$D,DatosEdad!$A:$A,INDICE!$C$13,DatosEdad!$E:$E,'1.TS PAIS EDAD Y SEXO'!$A112,DatosEdad!$B:$B,_xlfn.XLOOKUP('1.TS PAIS EDAD Y SEXO'!M$5,TablasAux!$O$3:$O$5,TablasAux!$N$3:$N$5),DatosEdad!$C:$C,_xlfn.XLOOKUP('1.TS PAIS EDAD Y SEXO'!$K$4,TablasAux!$L$17:$L$19,TablasAux!$K$17:$K$19))</f>
        <v>0.42105263157894735</v>
      </c>
      <c r="N112" s="177">
        <f>SUMIFS(DatosEdad!$D:$D,DatosEdad!$A:$A,INDICE!$C$13,DatosEdad!$E:$E,'1.TS PAIS EDAD Y SEXO'!$A112,DatosEdad!$C:$C,_xlfn.XLOOKUP('1.TS PAIS EDAD Y SEXO'!$K$4,TablasAux!$L$17:$L$19,TablasAux!$K$17:$K$19))</f>
        <v>13.578947368421051</v>
      </c>
    </row>
    <row r="113" spans="1:14" ht="15.6" x14ac:dyDescent="0.3">
      <c r="A113" s="4">
        <v>312</v>
      </c>
      <c r="B113" s="147" t="s">
        <v>410</v>
      </c>
      <c r="C113" s="116">
        <f>SUMIFS(DatosEdad!$D:$D,DatosEdad!$A:$A,INDICE!$C$13,DatosEdad!$E:$E,'1.TS PAIS EDAD Y SEXO'!$A113,DatosEdad!$B:$B,VLOOKUP('1.TS PAIS EDAD Y SEXO'!C$5,TRAMO_EDAD_1,1))</f>
        <v>2</v>
      </c>
      <c r="D113" s="173">
        <f>SUMIFS(DatosEdad!$D:$D,DatosEdad!$A:$A,INDICE!$C$13,DatosEdad!$E:$E,'1.TS PAIS EDAD Y SEXO'!$A113,DatosEdad!$B:$B,VLOOKUP('1.TS PAIS EDAD Y SEXO'!D$5,TRAMO_EDAD_1,1))</f>
        <v>2</v>
      </c>
      <c r="E113" s="182">
        <f>SUMIFS(DatosEdad!$D:$D,DatosEdad!$A:$A,INDICE!$C$13,DatosEdad!$E:$E,'1.TS PAIS EDAD Y SEXO'!$A113,DatosEdad!$B:$B,_xlfn.XLOOKUP($E$5,TablasAux!$O$3:$O$5,TablasAux!$N$3:$N$5))</f>
        <v>1</v>
      </c>
      <c r="F113" s="177">
        <f>SUMIFS(DatosEdad!$D:$D,DatosEdad!$A:$A,INDICE!$C$13,DatosEdad!$E:$E,'1.TS PAIS EDAD Y SEXO'!$A113)</f>
        <v>5</v>
      </c>
      <c r="G113" s="116">
        <f>SUMIFS(DatosEdad!$D:$D,DatosEdad!$A:$A,INDICE!$C$13,DatosEdad!$E:$E,'1.TS PAIS EDAD Y SEXO'!$A113,DatosEdad!$C:$C,VLOOKUP('1.TS PAIS EDAD Y SEXO'!$G$4,Descripcion_Sexo,1),DatosEdad!$B:$B,VLOOKUP('1.TS PAIS EDAD Y SEXO'!G$5,TRAMO_EDAD_1,1))</f>
        <v>2</v>
      </c>
      <c r="H113" s="173">
        <f>SUMIFS(DatosEdad!$D:$D,DatosEdad!$A:$A,INDICE!$C$13,DatosEdad!$E:$E,'1.TS PAIS EDAD Y SEXO'!$A113,DatosEdad!$C:$C,VLOOKUP('1.TS PAIS EDAD Y SEXO'!$G$4,Descripcion_Sexo,1),DatosEdad!$B:$B,VLOOKUP('1.TS PAIS EDAD Y SEXO'!H$5,TRAMO_EDAD_1,1))</f>
        <v>1</v>
      </c>
      <c r="I113" s="182">
        <f>SUMIFS(DatosEdad!$D:$D,DatosEdad!$A:$A,INDICE!$C$13,DatosEdad!$E:$E,'1.TS PAIS EDAD Y SEXO'!$A113,DatosEdad!$B:$B,_xlfn.XLOOKUP('1.TS PAIS EDAD Y SEXO'!$I$5,TablasAux!$O$3:$O$5,TablasAux!$N$3:$N$5),DatosEdad!$C:$C,_xlfn.XLOOKUP('1.TS PAIS EDAD Y SEXO'!$G$4,TablasAux!$L$17:$L$19,TablasAux!$K$17:$K$19))</f>
        <v>1</v>
      </c>
      <c r="J113" s="177">
        <f>SUMIFS(DatosEdad!$D:$D,DatosEdad!$A:$A,INDICE!$C$13,DatosEdad!$E:$E,'1.TS PAIS EDAD Y SEXO'!$A113,DatosEdad!$C:$C,_xlfn.XLOOKUP('1.TS PAIS EDAD Y SEXO'!$G$4,TablasAux!$L$17:$L$19,TablasAux!$K$17:$K$19))</f>
        <v>4</v>
      </c>
      <c r="K113" s="116">
        <f>SUMIFS(DatosEdad!$D:$D,DatosEdad!$A:$A,INDICE!$C$13,DatosEdad!$E:$E,'1.TS PAIS EDAD Y SEXO'!$A113,DatosEdad!$C:$C,VLOOKUP('1.TS PAIS EDAD Y SEXO'!$K$4,Descripcion_Sexo,1),DatosEdad!$B:$B,VLOOKUP('1.TS PAIS EDAD Y SEXO'!K$5,TRAMO_EDAD_1,1))</f>
        <v>0</v>
      </c>
      <c r="L113" s="173">
        <f>SUMIFS(DatosEdad!$D:$D,DatosEdad!$A:$A,INDICE!$C$13,DatosEdad!$E:$E,'1.TS PAIS EDAD Y SEXO'!$A113,DatosEdad!$C:$C,VLOOKUP('1.TS PAIS EDAD Y SEXO'!$K$4,Descripcion_Sexo,1),DatosEdad!$B:$B,VLOOKUP('1.TS PAIS EDAD Y SEXO'!L$5,TRAMO_EDAD_1,1))</f>
        <v>1</v>
      </c>
      <c r="M113" s="182">
        <f>SUMIFS(DatosEdad!$D:$D,DatosEdad!$A:$A,INDICE!$C$13,DatosEdad!$E:$E,'1.TS PAIS EDAD Y SEXO'!$A113,DatosEdad!$B:$B,_xlfn.XLOOKUP('1.TS PAIS EDAD Y SEXO'!M$5,TablasAux!$O$3:$O$5,TablasAux!$N$3:$N$5),DatosEdad!$C:$C,_xlfn.XLOOKUP('1.TS PAIS EDAD Y SEXO'!$K$4,TablasAux!$L$17:$L$19,TablasAux!$K$17:$K$19))</f>
        <v>0</v>
      </c>
      <c r="N113" s="177">
        <f>SUMIFS(DatosEdad!$D:$D,DatosEdad!$A:$A,INDICE!$C$13,DatosEdad!$E:$E,'1.TS PAIS EDAD Y SEXO'!$A113,DatosEdad!$C:$C,_xlfn.XLOOKUP('1.TS PAIS EDAD Y SEXO'!$K$4,TablasAux!$L$17:$L$19,TablasAux!$K$17:$K$19))</f>
        <v>1</v>
      </c>
    </row>
    <row r="114" spans="1:14" ht="15.6" x14ac:dyDescent="0.3">
      <c r="A114" s="4">
        <v>316</v>
      </c>
      <c r="B114" s="147" t="s">
        <v>427</v>
      </c>
      <c r="C114" s="116">
        <f>SUMIFS(DatosEdad!$D:$D,DatosEdad!$A:$A,INDICE!$C$13,DatosEdad!$E:$E,'1.TS PAIS EDAD Y SEXO'!$A114,DatosEdad!$B:$B,VLOOKUP('1.TS PAIS EDAD Y SEXO'!C$5,TRAMO_EDAD_1,1))</f>
        <v>1</v>
      </c>
      <c r="D114" s="173">
        <f>SUMIFS(DatosEdad!$D:$D,DatosEdad!$A:$A,INDICE!$C$13,DatosEdad!$E:$E,'1.TS PAIS EDAD Y SEXO'!$A114,DatosEdad!$B:$B,VLOOKUP('1.TS PAIS EDAD Y SEXO'!D$5,TRAMO_EDAD_1,1))</f>
        <v>0</v>
      </c>
      <c r="E114" s="182">
        <f>SUMIFS(DatosEdad!$D:$D,DatosEdad!$A:$A,INDICE!$C$13,DatosEdad!$E:$E,'1.TS PAIS EDAD Y SEXO'!$A114,DatosEdad!$B:$B,_xlfn.XLOOKUP($E$5,TablasAux!$O$3:$O$5,TablasAux!$N$3:$N$5))</f>
        <v>0</v>
      </c>
      <c r="F114" s="177">
        <f>SUMIFS(DatosEdad!$D:$D,DatosEdad!$A:$A,INDICE!$C$13,DatosEdad!$E:$E,'1.TS PAIS EDAD Y SEXO'!$A114)</f>
        <v>1</v>
      </c>
      <c r="G114" s="116">
        <f>SUMIFS(DatosEdad!$D:$D,DatosEdad!$A:$A,INDICE!$C$13,DatosEdad!$E:$E,'1.TS PAIS EDAD Y SEXO'!$A114,DatosEdad!$C:$C,VLOOKUP('1.TS PAIS EDAD Y SEXO'!$G$4,Descripcion_Sexo,1),DatosEdad!$B:$B,VLOOKUP('1.TS PAIS EDAD Y SEXO'!G$5,TRAMO_EDAD_1,1))</f>
        <v>1</v>
      </c>
      <c r="H114" s="173">
        <f>SUMIFS(DatosEdad!$D:$D,DatosEdad!$A:$A,INDICE!$C$13,DatosEdad!$E:$E,'1.TS PAIS EDAD Y SEXO'!$A114,DatosEdad!$C:$C,VLOOKUP('1.TS PAIS EDAD Y SEXO'!$G$4,Descripcion_Sexo,1),DatosEdad!$B:$B,VLOOKUP('1.TS PAIS EDAD Y SEXO'!H$5,TRAMO_EDAD_1,1))</f>
        <v>0</v>
      </c>
      <c r="I114" s="182">
        <f>SUMIFS(DatosEdad!$D:$D,DatosEdad!$A:$A,INDICE!$C$13,DatosEdad!$E:$E,'1.TS PAIS EDAD Y SEXO'!$A114,DatosEdad!$B:$B,_xlfn.XLOOKUP('1.TS PAIS EDAD Y SEXO'!$I$5,TablasAux!$O$3:$O$5,TablasAux!$N$3:$N$5),DatosEdad!$C:$C,_xlfn.XLOOKUP('1.TS PAIS EDAD Y SEXO'!$G$4,TablasAux!$L$17:$L$19,TablasAux!$K$17:$K$19))</f>
        <v>0</v>
      </c>
      <c r="J114" s="177">
        <f>SUMIFS(DatosEdad!$D:$D,DatosEdad!$A:$A,INDICE!$C$13,DatosEdad!$E:$E,'1.TS PAIS EDAD Y SEXO'!$A114,DatosEdad!$C:$C,_xlfn.XLOOKUP('1.TS PAIS EDAD Y SEXO'!$G$4,TablasAux!$L$17:$L$19,TablasAux!$K$17:$K$19))</f>
        <v>1</v>
      </c>
      <c r="K114" s="116">
        <f>SUMIFS(DatosEdad!$D:$D,DatosEdad!$A:$A,INDICE!$C$13,DatosEdad!$E:$E,'1.TS PAIS EDAD Y SEXO'!$A114,DatosEdad!$C:$C,VLOOKUP('1.TS PAIS EDAD Y SEXO'!$K$4,Descripcion_Sexo,1),DatosEdad!$B:$B,VLOOKUP('1.TS PAIS EDAD Y SEXO'!K$5,TRAMO_EDAD_1,1))</f>
        <v>0</v>
      </c>
      <c r="L114" s="173">
        <f>SUMIFS(DatosEdad!$D:$D,DatosEdad!$A:$A,INDICE!$C$13,DatosEdad!$E:$E,'1.TS PAIS EDAD Y SEXO'!$A114,DatosEdad!$C:$C,VLOOKUP('1.TS PAIS EDAD Y SEXO'!$K$4,Descripcion_Sexo,1),DatosEdad!$B:$B,VLOOKUP('1.TS PAIS EDAD Y SEXO'!L$5,TRAMO_EDAD_1,1))</f>
        <v>0</v>
      </c>
      <c r="M114" s="182">
        <f>SUMIFS(DatosEdad!$D:$D,DatosEdad!$A:$A,INDICE!$C$13,DatosEdad!$E:$E,'1.TS PAIS EDAD Y SEXO'!$A114,DatosEdad!$B:$B,_xlfn.XLOOKUP('1.TS PAIS EDAD Y SEXO'!M$5,TablasAux!$O$3:$O$5,TablasAux!$N$3:$N$5),DatosEdad!$C:$C,_xlfn.XLOOKUP('1.TS PAIS EDAD Y SEXO'!$K$4,TablasAux!$L$17:$L$19,TablasAux!$K$17:$K$19))</f>
        <v>0</v>
      </c>
      <c r="N114" s="177">
        <f>SUMIFS(DatosEdad!$D:$D,DatosEdad!$A:$A,INDICE!$C$13,DatosEdad!$E:$E,'1.TS PAIS EDAD Y SEXO'!$A114,DatosEdad!$C:$C,_xlfn.XLOOKUP('1.TS PAIS EDAD Y SEXO'!$K$4,TablasAux!$L$17:$L$19,TablasAux!$K$17:$K$19))</f>
        <v>0</v>
      </c>
    </row>
    <row r="115" spans="1:14" ht="15.6" x14ac:dyDescent="0.3">
      <c r="A115" s="4">
        <v>320</v>
      </c>
      <c r="B115" s="147" t="s">
        <v>274</v>
      </c>
      <c r="C115" s="116">
        <f>SUMIFS(DatosEdad!$D:$D,DatosEdad!$A:$A,INDICE!$C$13,DatosEdad!$E:$E,'1.TS PAIS EDAD Y SEXO'!$A115,DatosEdad!$B:$B,VLOOKUP('1.TS PAIS EDAD Y SEXO'!C$5,TRAMO_EDAD_1,1))</f>
        <v>2443.7894736842104</v>
      </c>
      <c r="D115" s="173">
        <f>SUMIFS(DatosEdad!$D:$D,DatosEdad!$A:$A,INDICE!$C$13,DatosEdad!$E:$E,'1.TS PAIS EDAD Y SEXO'!$A115,DatosEdad!$B:$B,VLOOKUP('1.TS PAIS EDAD Y SEXO'!D$5,TRAMO_EDAD_1,1))</f>
        <v>1474.8421052631579</v>
      </c>
      <c r="E115" s="182">
        <f>SUMIFS(DatosEdad!$D:$D,DatosEdad!$A:$A,INDICE!$C$13,DatosEdad!$E:$E,'1.TS PAIS EDAD Y SEXO'!$A115,DatosEdad!$B:$B,_xlfn.XLOOKUP($E$5,TablasAux!$O$3:$O$5,TablasAux!$N$3:$N$5))</f>
        <v>168.94736842105263</v>
      </c>
      <c r="F115" s="177">
        <f>SUMIFS(DatosEdad!$D:$D,DatosEdad!$A:$A,INDICE!$C$13,DatosEdad!$E:$E,'1.TS PAIS EDAD Y SEXO'!$A115)</f>
        <v>4087.5789473684208</v>
      </c>
      <c r="G115" s="116">
        <f>SUMIFS(DatosEdad!$D:$D,DatosEdad!$A:$A,INDICE!$C$13,DatosEdad!$E:$E,'1.TS PAIS EDAD Y SEXO'!$A115,DatosEdad!$C:$C,VLOOKUP('1.TS PAIS EDAD Y SEXO'!$G$4,Descripcion_Sexo,1),DatosEdad!$B:$B,VLOOKUP('1.TS PAIS EDAD Y SEXO'!G$5,TRAMO_EDAD_1,1))</f>
        <v>1313.1578947368421</v>
      </c>
      <c r="H115" s="173">
        <f>SUMIFS(DatosEdad!$D:$D,DatosEdad!$A:$A,INDICE!$C$13,DatosEdad!$E:$E,'1.TS PAIS EDAD Y SEXO'!$A115,DatosEdad!$C:$C,VLOOKUP('1.TS PAIS EDAD Y SEXO'!$G$4,Descripcion_Sexo,1),DatosEdad!$B:$B,VLOOKUP('1.TS PAIS EDAD Y SEXO'!H$5,TRAMO_EDAD_1,1))</f>
        <v>873.21052631578948</v>
      </c>
      <c r="I115" s="182">
        <f>SUMIFS(DatosEdad!$D:$D,DatosEdad!$A:$A,INDICE!$C$13,DatosEdad!$E:$E,'1.TS PAIS EDAD Y SEXO'!$A115,DatosEdad!$B:$B,_xlfn.XLOOKUP('1.TS PAIS EDAD Y SEXO'!$I$5,TablasAux!$O$3:$O$5,TablasAux!$N$3:$N$5),DatosEdad!$C:$C,_xlfn.XLOOKUP('1.TS PAIS EDAD Y SEXO'!$G$4,TablasAux!$L$17:$L$19,TablasAux!$K$17:$K$19))</f>
        <v>114.63157894736842</v>
      </c>
      <c r="J115" s="177">
        <f>SUMIFS(DatosEdad!$D:$D,DatosEdad!$A:$A,INDICE!$C$13,DatosEdad!$E:$E,'1.TS PAIS EDAD Y SEXO'!$A115,DatosEdad!$C:$C,_xlfn.XLOOKUP('1.TS PAIS EDAD Y SEXO'!$G$4,TablasAux!$L$17:$L$19,TablasAux!$K$17:$K$19))</f>
        <v>2301</v>
      </c>
      <c r="K115" s="116">
        <f>SUMIFS(DatosEdad!$D:$D,DatosEdad!$A:$A,INDICE!$C$13,DatosEdad!$E:$E,'1.TS PAIS EDAD Y SEXO'!$A115,DatosEdad!$C:$C,VLOOKUP('1.TS PAIS EDAD Y SEXO'!$K$4,Descripcion_Sexo,1),DatosEdad!$B:$B,VLOOKUP('1.TS PAIS EDAD Y SEXO'!K$5,TRAMO_EDAD_1,1))</f>
        <v>1130.6315789473683</v>
      </c>
      <c r="L115" s="173">
        <f>SUMIFS(DatosEdad!$D:$D,DatosEdad!$A:$A,INDICE!$C$13,DatosEdad!$E:$E,'1.TS PAIS EDAD Y SEXO'!$A115,DatosEdad!$C:$C,VLOOKUP('1.TS PAIS EDAD Y SEXO'!$K$4,Descripcion_Sexo,1),DatosEdad!$B:$B,VLOOKUP('1.TS PAIS EDAD Y SEXO'!L$5,TRAMO_EDAD_1,1))</f>
        <v>601.63157894736844</v>
      </c>
      <c r="M115" s="182">
        <f>SUMIFS(DatosEdad!$D:$D,DatosEdad!$A:$A,INDICE!$C$13,DatosEdad!$E:$E,'1.TS PAIS EDAD Y SEXO'!$A115,DatosEdad!$B:$B,_xlfn.XLOOKUP('1.TS PAIS EDAD Y SEXO'!M$5,TablasAux!$O$3:$O$5,TablasAux!$N$3:$N$5),DatosEdad!$C:$C,_xlfn.XLOOKUP('1.TS PAIS EDAD Y SEXO'!$K$4,TablasAux!$L$17:$L$19,TablasAux!$K$17:$K$19))</f>
        <v>54.315789473684212</v>
      </c>
      <c r="N115" s="177">
        <f>SUMIFS(DatosEdad!$D:$D,DatosEdad!$A:$A,INDICE!$C$13,DatosEdad!$E:$E,'1.TS PAIS EDAD Y SEXO'!$A115,DatosEdad!$C:$C,_xlfn.XLOOKUP('1.TS PAIS EDAD Y SEXO'!$K$4,TablasAux!$L$17:$L$19,TablasAux!$K$17:$K$19))</f>
        <v>1786.5789473684208</v>
      </c>
    </row>
    <row r="116" spans="1:14" ht="15.6" x14ac:dyDescent="0.3">
      <c r="A116" s="4">
        <v>254</v>
      </c>
      <c r="B116" s="147" t="s">
        <v>406</v>
      </c>
      <c r="C116" s="116">
        <f>SUMIFS(DatosEdad!$D:$D,DatosEdad!$A:$A,INDICE!$C$13,DatosEdad!$E:$E,'1.TS PAIS EDAD Y SEXO'!$A116,DatosEdad!$B:$B,VLOOKUP('1.TS PAIS EDAD Y SEXO'!C$5,TRAMO_EDAD_1,1))</f>
        <v>2</v>
      </c>
      <c r="D116" s="173">
        <f>SUMIFS(DatosEdad!$D:$D,DatosEdad!$A:$A,INDICE!$C$13,DatosEdad!$E:$E,'1.TS PAIS EDAD Y SEXO'!$A116,DatosEdad!$B:$B,VLOOKUP('1.TS PAIS EDAD Y SEXO'!D$5,TRAMO_EDAD_1,1))</f>
        <v>3.4210526315789473</v>
      </c>
      <c r="E116" s="182">
        <f>SUMIFS(DatosEdad!$D:$D,DatosEdad!$A:$A,INDICE!$C$13,DatosEdad!$E:$E,'1.TS PAIS EDAD Y SEXO'!$A116,DatosEdad!$B:$B,_xlfn.XLOOKUP($E$5,TablasAux!$O$3:$O$5,TablasAux!$N$3:$N$5))</f>
        <v>1</v>
      </c>
      <c r="F116" s="177">
        <f>SUMIFS(DatosEdad!$D:$D,DatosEdad!$A:$A,INDICE!$C$13,DatosEdad!$E:$E,'1.TS PAIS EDAD Y SEXO'!$A116)</f>
        <v>6.4210526315789469</v>
      </c>
      <c r="G116" s="116">
        <f>SUMIFS(DatosEdad!$D:$D,DatosEdad!$A:$A,INDICE!$C$13,DatosEdad!$E:$E,'1.TS PAIS EDAD Y SEXO'!$A116,DatosEdad!$C:$C,VLOOKUP('1.TS PAIS EDAD Y SEXO'!$G$4,Descripcion_Sexo,1),DatosEdad!$B:$B,VLOOKUP('1.TS PAIS EDAD Y SEXO'!G$5,TRAMO_EDAD_1,1))</f>
        <v>1</v>
      </c>
      <c r="H116" s="173">
        <f>SUMIFS(DatosEdad!$D:$D,DatosEdad!$A:$A,INDICE!$C$13,DatosEdad!$E:$E,'1.TS PAIS EDAD Y SEXO'!$A116,DatosEdad!$C:$C,VLOOKUP('1.TS PAIS EDAD Y SEXO'!$G$4,Descripcion_Sexo,1),DatosEdad!$B:$B,VLOOKUP('1.TS PAIS EDAD Y SEXO'!H$5,TRAMO_EDAD_1,1))</f>
        <v>3.4210526315789473</v>
      </c>
      <c r="I116" s="182">
        <f>SUMIFS(DatosEdad!$D:$D,DatosEdad!$A:$A,INDICE!$C$13,DatosEdad!$E:$E,'1.TS PAIS EDAD Y SEXO'!$A116,DatosEdad!$B:$B,_xlfn.XLOOKUP('1.TS PAIS EDAD Y SEXO'!$I$5,TablasAux!$O$3:$O$5,TablasAux!$N$3:$N$5),DatosEdad!$C:$C,_xlfn.XLOOKUP('1.TS PAIS EDAD Y SEXO'!$G$4,TablasAux!$L$17:$L$19,TablasAux!$K$17:$K$19))</f>
        <v>1</v>
      </c>
      <c r="J116" s="177">
        <f>SUMIFS(DatosEdad!$D:$D,DatosEdad!$A:$A,INDICE!$C$13,DatosEdad!$E:$E,'1.TS PAIS EDAD Y SEXO'!$A116,DatosEdad!$C:$C,_xlfn.XLOOKUP('1.TS PAIS EDAD Y SEXO'!$G$4,TablasAux!$L$17:$L$19,TablasAux!$K$17:$K$19))</f>
        <v>5.4210526315789469</v>
      </c>
      <c r="K116" s="116">
        <f>SUMIFS(DatosEdad!$D:$D,DatosEdad!$A:$A,INDICE!$C$13,DatosEdad!$E:$E,'1.TS PAIS EDAD Y SEXO'!$A116,DatosEdad!$C:$C,VLOOKUP('1.TS PAIS EDAD Y SEXO'!$K$4,Descripcion_Sexo,1),DatosEdad!$B:$B,VLOOKUP('1.TS PAIS EDAD Y SEXO'!K$5,TRAMO_EDAD_1,1))</f>
        <v>1</v>
      </c>
      <c r="L116" s="173">
        <f>SUMIFS(DatosEdad!$D:$D,DatosEdad!$A:$A,INDICE!$C$13,DatosEdad!$E:$E,'1.TS PAIS EDAD Y SEXO'!$A116,DatosEdad!$C:$C,VLOOKUP('1.TS PAIS EDAD Y SEXO'!$K$4,Descripcion_Sexo,1),DatosEdad!$B:$B,VLOOKUP('1.TS PAIS EDAD Y SEXO'!L$5,TRAMO_EDAD_1,1))</f>
        <v>0</v>
      </c>
      <c r="M116" s="182">
        <f>SUMIFS(DatosEdad!$D:$D,DatosEdad!$A:$A,INDICE!$C$13,DatosEdad!$E:$E,'1.TS PAIS EDAD Y SEXO'!$A116,DatosEdad!$B:$B,_xlfn.XLOOKUP('1.TS PAIS EDAD Y SEXO'!M$5,TablasAux!$O$3:$O$5,TablasAux!$N$3:$N$5),DatosEdad!$C:$C,_xlfn.XLOOKUP('1.TS PAIS EDAD Y SEXO'!$K$4,TablasAux!$L$17:$L$19,TablasAux!$K$17:$K$19))</f>
        <v>0</v>
      </c>
      <c r="N116" s="177">
        <f>SUMIFS(DatosEdad!$D:$D,DatosEdad!$A:$A,INDICE!$C$13,DatosEdad!$E:$E,'1.TS PAIS EDAD Y SEXO'!$A116,DatosEdad!$C:$C,_xlfn.XLOOKUP('1.TS PAIS EDAD Y SEXO'!$K$4,TablasAux!$L$17:$L$19,TablasAux!$K$17:$K$19))</f>
        <v>1</v>
      </c>
    </row>
    <row r="117" spans="1:14" ht="15.6" x14ac:dyDescent="0.3">
      <c r="A117" s="4">
        <v>831</v>
      </c>
      <c r="B117" s="147" t="s">
        <v>429</v>
      </c>
      <c r="C117" s="116">
        <f>SUMIFS(DatosEdad!$D:$D,DatosEdad!$A:$A,INDICE!$C$13,DatosEdad!$E:$E,'1.TS PAIS EDAD Y SEXO'!$A117,DatosEdad!$B:$B,VLOOKUP('1.TS PAIS EDAD Y SEXO'!C$5,TRAMO_EDAD_1,1))</f>
        <v>2</v>
      </c>
      <c r="D117" s="173">
        <f>SUMIFS(DatosEdad!$D:$D,DatosEdad!$A:$A,INDICE!$C$13,DatosEdad!$E:$E,'1.TS PAIS EDAD Y SEXO'!$A117,DatosEdad!$B:$B,VLOOKUP('1.TS PAIS EDAD Y SEXO'!D$5,TRAMO_EDAD_1,1))</f>
        <v>1</v>
      </c>
      <c r="E117" s="182">
        <f>SUMIFS(DatosEdad!$D:$D,DatosEdad!$A:$A,INDICE!$C$13,DatosEdad!$E:$E,'1.TS PAIS EDAD Y SEXO'!$A117,DatosEdad!$B:$B,_xlfn.XLOOKUP($E$5,TablasAux!$O$3:$O$5,TablasAux!$N$3:$N$5))</f>
        <v>0</v>
      </c>
      <c r="F117" s="177">
        <f>SUMIFS(DatosEdad!$D:$D,DatosEdad!$A:$A,INDICE!$C$13,DatosEdad!$E:$E,'1.TS PAIS EDAD Y SEXO'!$A117)</f>
        <v>3</v>
      </c>
      <c r="G117" s="116">
        <f>SUMIFS(DatosEdad!$D:$D,DatosEdad!$A:$A,INDICE!$C$13,DatosEdad!$E:$E,'1.TS PAIS EDAD Y SEXO'!$A117,DatosEdad!$C:$C,VLOOKUP('1.TS PAIS EDAD Y SEXO'!$G$4,Descripcion_Sexo,1),DatosEdad!$B:$B,VLOOKUP('1.TS PAIS EDAD Y SEXO'!G$5,TRAMO_EDAD_1,1))</f>
        <v>1</v>
      </c>
      <c r="H117" s="173">
        <f>SUMIFS(DatosEdad!$D:$D,DatosEdad!$A:$A,INDICE!$C$13,DatosEdad!$E:$E,'1.TS PAIS EDAD Y SEXO'!$A117,DatosEdad!$C:$C,VLOOKUP('1.TS PAIS EDAD Y SEXO'!$G$4,Descripcion_Sexo,1),DatosEdad!$B:$B,VLOOKUP('1.TS PAIS EDAD Y SEXO'!H$5,TRAMO_EDAD_1,1))</f>
        <v>1</v>
      </c>
      <c r="I117" s="182">
        <f>SUMIFS(DatosEdad!$D:$D,DatosEdad!$A:$A,INDICE!$C$13,DatosEdad!$E:$E,'1.TS PAIS EDAD Y SEXO'!$A117,DatosEdad!$B:$B,_xlfn.XLOOKUP('1.TS PAIS EDAD Y SEXO'!$I$5,TablasAux!$O$3:$O$5,TablasAux!$N$3:$N$5),DatosEdad!$C:$C,_xlfn.XLOOKUP('1.TS PAIS EDAD Y SEXO'!$G$4,TablasAux!$L$17:$L$19,TablasAux!$K$17:$K$19))</f>
        <v>0</v>
      </c>
      <c r="J117" s="177">
        <f>SUMIFS(DatosEdad!$D:$D,DatosEdad!$A:$A,INDICE!$C$13,DatosEdad!$E:$E,'1.TS PAIS EDAD Y SEXO'!$A117,DatosEdad!$C:$C,_xlfn.XLOOKUP('1.TS PAIS EDAD Y SEXO'!$G$4,TablasAux!$L$17:$L$19,TablasAux!$K$17:$K$19))</f>
        <v>2</v>
      </c>
      <c r="K117" s="116">
        <f>SUMIFS(DatosEdad!$D:$D,DatosEdad!$A:$A,INDICE!$C$13,DatosEdad!$E:$E,'1.TS PAIS EDAD Y SEXO'!$A117,DatosEdad!$C:$C,VLOOKUP('1.TS PAIS EDAD Y SEXO'!$K$4,Descripcion_Sexo,1),DatosEdad!$B:$B,VLOOKUP('1.TS PAIS EDAD Y SEXO'!K$5,TRAMO_EDAD_1,1))</f>
        <v>1</v>
      </c>
      <c r="L117" s="173">
        <f>SUMIFS(DatosEdad!$D:$D,DatosEdad!$A:$A,INDICE!$C$13,DatosEdad!$E:$E,'1.TS PAIS EDAD Y SEXO'!$A117,DatosEdad!$C:$C,VLOOKUP('1.TS PAIS EDAD Y SEXO'!$K$4,Descripcion_Sexo,1),DatosEdad!$B:$B,VLOOKUP('1.TS PAIS EDAD Y SEXO'!L$5,TRAMO_EDAD_1,1))</f>
        <v>0</v>
      </c>
      <c r="M117" s="182">
        <f>SUMIFS(DatosEdad!$D:$D,DatosEdad!$A:$A,INDICE!$C$13,DatosEdad!$E:$E,'1.TS PAIS EDAD Y SEXO'!$A117,DatosEdad!$B:$B,_xlfn.XLOOKUP('1.TS PAIS EDAD Y SEXO'!M$5,TablasAux!$O$3:$O$5,TablasAux!$N$3:$N$5),DatosEdad!$C:$C,_xlfn.XLOOKUP('1.TS PAIS EDAD Y SEXO'!$K$4,TablasAux!$L$17:$L$19,TablasAux!$K$17:$K$19))</f>
        <v>0</v>
      </c>
      <c r="N117" s="177">
        <f>SUMIFS(DatosEdad!$D:$D,DatosEdad!$A:$A,INDICE!$C$13,DatosEdad!$E:$E,'1.TS PAIS EDAD Y SEXO'!$A117,DatosEdad!$C:$C,_xlfn.XLOOKUP('1.TS PAIS EDAD Y SEXO'!$K$4,TablasAux!$L$17:$L$19,TablasAux!$K$17:$K$19))</f>
        <v>1</v>
      </c>
    </row>
    <row r="118" spans="1:14" ht="15.6" x14ac:dyDescent="0.3">
      <c r="A118" s="4">
        <v>324</v>
      </c>
      <c r="B118" s="147" t="s">
        <v>275</v>
      </c>
      <c r="C118" s="116">
        <f>SUMIFS(DatosEdad!$D:$D,DatosEdad!$A:$A,INDICE!$C$13,DatosEdad!$E:$E,'1.TS PAIS EDAD Y SEXO'!$A118,DatosEdad!$B:$B,VLOOKUP('1.TS PAIS EDAD Y SEXO'!C$5,TRAMO_EDAD_1,1))</f>
        <v>3033.4210526315787</v>
      </c>
      <c r="D118" s="173">
        <f>SUMIFS(DatosEdad!$D:$D,DatosEdad!$A:$A,INDICE!$C$13,DatosEdad!$E:$E,'1.TS PAIS EDAD Y SEXO'!$A118,DatosEdad!$B:$B,VLOOKUP('1.TS PAIS EDAD Y SEXO'!D$5,TRAMO_EDAD_1,1))</f>
        <v>2612.2631578947367</v>
      </c>
      <c r="E118" s="182">
        <f>SUMIFS(DatosEdad!$D:$D,DatosEdad!$A:$A,INDICE!$C$13,DatosEdad!$E:$E,'1.TS PAIS EDAD Y SEXO'!$A118,DatosEdad!$B:$B,_xlfn.XLOOKUP($E$5,TablasAux!$O$3:$O$5,TablasAux!$N$3:$N$5))</f>
        <v>376.84210526315792</v>
      </c>
      <c r="F118" s="177">
        <f>SUMIFS(DatosEdad!$D:$D,DatosEdad!$A:$A,INDICE!$C$13,DatosEdad!$E:$E,'1.TS PAIS EDAD Y SEXO'!$A118)</f>
        <v>6022.5263157894733</v>
      </c>
      <c r="G118" s="116">
        <f>SUMIFS(DatosEdad!$D:$D,DatosEdad!$A:$A,INDICE!$C$13,DatosEdad!$E:$E,'1.TS PAIS EDAD Y SEXO'!$A118,DatosEdad!$C:$C,VLOOKUP('1.TS PAIS EDAD Y SEXO'!$G$4,Descripcion_Sexo,1),DatosEdad!$B:$B,VLOOKUP('1.TS PAIS EDAD Y SEXO'!G$5,TRAMO_EDAD_1,1))</f>
        <v>331.36842105263156</v>
      </c>
      <c r="H118" s="173">
        <f>SUMIFS(DatosEdad!$D:$D,DatosEdad!$A:$A,INDICE!$C$13,DatosEdad!$E:$E,'1.TS PAIS EDAD Y SEXO'!$A118,DatosEdad!$C:$C,VLOOKUP('1.TS PAIS EDAD Y SEXO'!$G$4,Descripcion_Sexo,1),DatosEdad!$B:$B,VLOOKUP('1.TS PAIS EDAD Y SEXO'!H$5,TRAMO_EDAD_1,1))</f>
        <v>441.42105263157896</v>
      </c>
      <c r="I118" s="182">
        <f>SUMIFS(DatosEdad!$D:$D,DatosEdad!$A:$A,INDICE!$C$13,DatosEdad!$E:$E,'1.TS PAIS EDAD Y SEXO'!$A118,DatosEdad!$B:$B,_xlfn.XLOOKUP('1.TS PAIS EDAD Y SEXO'!$I$5,TablasAux!$O$3:$O$5,TablasAux!$N$3:$N$5),DatosEdad!$C:$C,_xlfn.XLOOKUP('1.TS PAIS EDAD Y SEXO'!$G$4,TablasAux!$L$17:$L$19,TablasAux!$K$17:$K$19))</f>
        <v>20.736842105263158</v>
      </c>
      <c r="J118" s="177">
        <f>SUMIFS(DatosEdad!$D:$D,DatosEdad!$A:$A,INDICE!$C$13,DatosEdad!$E:$E,'1.TS PAIS EDAD Y SEXO'!$A118,DatosEdad!$C:$C,_xlfn.XLOOKUP('1.TS PAIS EDAD Y SEXO'!$G$4,TablasAux!$L$17:$L$19,TablasAux!$K$17:$K$19))</f>
        <v>793.52631578947376</v>
      </c>
      <c r="K118" s="116">
        <f>SUMIFS(DatosEdad!$D:$D,DatosEdad!$A:$A,INDICE!$C$13,DatosEdad!$E:$E,'1.TS PAIS EDAD Y SEXO'!$A118,DatosEdad!$C:$C,VLOOKUP('1.TS PAIS EDAD Y SEXO'!$K$4,Descripcion_Sexo,1),DatosEdad!$B:$B,VLOOKUP('1.TS PAIS EDAD Y SEXO'!K$5,TRAMO_EDAD_1,1))</f>
        <v>2702.0526315789471</v>
      </c>
      <c r="L118" s="173">
        <f>SUMIFS(DatosEdad!$D:$D,DatosEdad!$A:$A,INDICE!$C$13,DatosEdad!$E:$E,'1.TS PAIS EDAD Y SEXO'!$A118,DatosEdad!$C:$C,VLOOKUP('1.TS PAIS EDAD Y SEXO'!$K$4,Descripcion_Sexo,1),DatosEdad!$B:$B,VLOOKUP('1.TS PAIS EDAD Y SEXO'!L$5,TRAMO_EDAD_1,1))</f>
        <v>2170.8421052631579</v>
      </c>
      <c r="M118" s="182">
        <f>SUMIFS(DatosEdad!$D:$D,DatosEdad!$A:$A,INDICE!$C$13,DatosEdad!$E:$E,'1.TS PAIS EDAD Y SEXO'!$A118,DatosEdad!$B:$B,_xlfn.XLOOKUP('1.TS PAIS EDAD Y SEXO'!M$5,TablasAux!$O$3:$O$5,TablasAux!$N$3:$N$5),DatosEdad!$C:$C,_xlfn.XLOOKUP('1.TS PAIS EDAD Y SEXO'!$K$4,TablasAux!$L$17:$L$19,TablasAux!$K$17:$K$19))</f>
        <v>356.10526315789474</v>
      </c>
      <c r="N118" s="177">
        <f>SUMIFS(DatosEdad!$D:$D,DatosEdad!$A:$A,INDICE!$C$13,DatosEdad!$E:$E,'1.TS PAIS EDAD Y SEXO'!$A118,DatosEdad!$C:$C,_xlfn.XLOOKUP('1.TS PAIS EDAD Y SEXO'!$K$4,TablasAux!$L$17:$L$19,TablasAux!$K$17:$K$19))</f>
        <v>5229</v>
      </c>
    </row>
    <row r="119" spans="1:14" ht="15.6" x14ac:dyDescent="0.3">
      <c r="A119" s="4">
        <v>624</v>
      </c>
      <c r="B119" s="147" t="s">
        <v>329</v>
      </c>
      <c r="C119" s="116">
        <f>SUMIFS(DatosEdad!$D:$D,DatosEdad!$A:$A,INDICE!$C$13,DatosEdad!$E:$E,'1.TS PAIS EDAD Y SEXO'!$A119,DatosEdad!$B:$B,VLOOKUP('1.TS PAIS EDAD Y SEXO'!C$5,TRAMO_EDAD_1,1))</f>
        <v>1096.8947368421052</v>
      </c>
      <c r="D119" s="173">
        <f>SUMIFS(DatosEdad!$D:$D,DatosEdad!$A:$A,INDICE!$C$13,DatosEdad!$E:$E,'1.TS PAIS EDAD Y SEXO'!$A119,DatosEdad!$B:$B,VLOOKUP('1.TS PAIS EDAD Y SEXO'!D$5,TRAMO_EDAD_1,1))</f>
        <v>1797.0526315789473</v>
      </c>
      <c r="E119" s="182">
        <f>SUMIFS(DatosEdad!$D:$D,DatosEdad!$A:$A,INDICE!$C$13,DatosEdad!$E:$E,'1.TS PAIS EDAD Y SEXO'!$A119,DatosEdad!$B:$B,_xlfn.XLOOKUP($E$5,TablasAux!$O$3:$O$5,TablasAux!$N$3:$N$5))</f>
        <v>444.31578947368422</v>
      </c>
      <c r="F119" s="177">
        <f>SUMIFS(DatosEdad!$D:$D,DatosEdad!$A:$A,INDICE!$C$13,DatosEdad!$E:$E,'1.TS PAIS EDAD Y SEXO'!$A119)</f>
        <v>3338.2631578947367</v>
      </c>
      <c r="G119" s="116">
        <f>SUMIFS(DatosEdad!$D:$D,DatosEdad!$A:$A,INDICE!$C$13,DatosEdad!$E:$E,'1.TS PAIS EDAD Y SEXO'!$A119,DatosEdad!$C:$C,VLOOKUP('1.TS PAIS EDAD Y SEXO'!$G$4,Descripcion_Sexo,1),DatosEdad!$B:$B,VLOOKUP('1.TS PAIS EDAD Y SEXO'!G$5,TRAMO_EDAD_1,1))</f>
        <v>270</v>
      </c>
      <c r="H119" s="173">
        <f>SUMIFS(DatosEdad!$D:$D,DatosEdad!$A:$A,INDICE!$C$13,DatosEdad!$E:$E,'1.TS PAIS EDAD Y SEXO'!$A119,DatosEdad!$C:$C,VLOOKUP('1.TS PAIS EDAD Y SEXO'!$G$4,Descripcion_Sexo,1),DatosEdad!$B:$B,VLOOKUP('1.TS PAIS EDAD Y SEXO'!H$5,TRAMO_EDAD_1,1))</f>
        <v>434.31578947368416</v>
      </c>
      <c r="I119" s="182">
        <f>SUMIFS(DatosEdad!$D:$D,DatosEdad!$A:$A,INDICE!$C$13,DatosEdad!$E:$E,'1.TS PAIS EDAD Y SEXO'!$A119,DatosEdad!$B:$B,_xlfn.XLOOKUP('1.TS PAIS EDAD Y SEXO'!$I$5,TablasAux!$O$3:$O$5,TablasAux!$N$3:$N$5),DatosEdad!$C:$C,_xlfn.XLOOKUP('1.TS PAIS EDAD Y SEXO'!$G$4,TablasAux!$L$17:$L$19,TablasAux!$K$17:$K$19))</f>
        <v>68.473684210526315</v>
      </c>
      <c r="J119" s="177">
        <f>SUMIFS(DatosEdad!$D:$D,DatosEdad!$A:$A,INDICE!$C$13,DatosEdad!$E:$E,'1.TS PAIS EDAD Y SEXO'!$A119,DatosEdad!$C:$C,_xlfn.XLOOKUP('1.TS PAIS EDAD Y SEXO'!$G$4,TablasAux!$L$17:$L$19,TablasAux!$K$17:$K$19))</f>
        <v>772.78947368421041</v>
      </c>
      <c r="K119" s="116">
        <f>SUMIFS(DatosEdad!$D:$D,DatosEdad!$A:$A,INDICE!$C$13,DatosEdad!$E:$E,'1.TS PAIS EDAD Y SEXO'!$A119,DatosEdad!$C:$C,VLOOKUP('1.TS PAIS EDAD Y SEXO'!$K$4,Descripcion_Sexo,1),DatosEdad!$B:$B,VLOOKUP('1.TS PAIS EDAD Y SEXO'!K$5,TRAMO_EDAD_1,1))</f>
        <v>826.8947368421052</v>
      </c>
      <c r="L119" s="173">
        <f>SUMIFS(DatosEdad!$D:$D,DatosEdad!$A:$A,INDICE!$C$13,DatosEdad!$E:$E,'1.TS PAIS EDAD Y SEXO'!$A119,DatosEdad!$C:$C,VLOOKUP('1.TS PAIS EDAD Y SEXO'!$K$4,Descripcion_Sexo,1),DatosEdad!$B:$B,VLOOKUP('1.TS PAIS EDAD Y SEXO'!L$5,TRAMO_EDAD_1,1))</f>
        <v>1362.7368421052631</v>
      </c>
      <c r="M119" s="182">
        <f>SUMIFS(DatosEdad!$D:$D,DatosEdad!$A:$A,INDICE!$C$13,DatosEdad!$E:$E,'1.TS PAIS EDAD Y SEXO'!$A119,DatosEdad!$B:$B,_xlfn.XLOOKUP('1.TS PAIS EDAD Y SEXO'!M$5,TablasAux!$O$3:$O$5,TablasAux!$N$3:$N$5),DatosEdad!$C:$C,_xlfn.XLOOKUP('1.TS PAIS EDAD Y SEXO'!$K$4,TablasAux!$L$17:$L$19,TablasAux!$K$17:$K$19))</f>
        <v>375.84210526315792</v>
      </c>
      <c r="N119" s="177">
        <f>SUMIFS(DatosEdad!$D:$D,DatosEdad!$A:$A,INDICE!$C$13,DatosEdad!$E:$E,'1.TS PAIS EDAD Y SEXO'!$A119,DatosEdad!$C:$C,_xlfn.XLOOKUP('1.TS PAIS EDAD Y SEXO'!$K$4,TablasAux!$L$17:$L$19,TablasAux!$K$17:$K$19))</f>
        <v>2565.4736842105262</v>
      </c>
    </row>
    <row r="120" spans="1:14" ht="15.6" x14ac:dyDescent="0.3">
      <c r="A120" s="4">
        <v>226</v>
      </c>
      <c r="B120" s="147" t="s">
        <v>265</v>
      </c>
      <c r="C120" s="116">
        <f>SUMIFS(DatosEdad!$D:$D,DatosEdad!$A:$A,INDICE!$C$13,DatosEdad!$E:$E,'1.TS PAIS EDAD Y SEXO'!$A120,DatosEdad!$B:$B,VLOOKUP('1.TS PAIS EDAD Y SEXO'!C$5,TRAMO_EDAD_1,1))</f>
        <v>1993.3157894736842</v>
      </c>
      <c r="D120" s="173">
        <f>SUMIFS(DatosEdad!$D:$D,DatosEdad!$A:$A,INDICE!$C$13,DatosEdad!$E:$E,'1.TS PAIS EDAD Y SEXO'!$A120,DatosEdad!$B:$B,VLOOKUP('1.TS PAIS EDAD Y SEXO'!D$5,TRAMO_EDAD_1,1))</f>
        <v>1447.421052631579</v>
      </c>
      <c r="E120" s="182">
        <f>SUMIFS(DatosEdad!$D:$D,DatosEdad!$A:$A,INDICE!$C$13,DatosEdad!$E:$E,'1.TS PAIS EDAD Y SEXO'!$A120,DatosEdad!$B:$B,_xlfn.XLOOKUP($E$5,TablasAux!$O$3:$O$5,TablasAux!$N$3:$N$5))</f>
        <v>219.05263157894737</v>
      </c>
      <c r="F120" s="177">
        <f>SUMIFS(DatosEdad!$D:$D,DatosEdad!$A:$A,INDICE!$C$13,DatosEdad!$E:$E,'1.TS PAIS EDAD Y SEXO'!$A120)</f>
        <v>3659.78947368421</v>
      </c>
      <c r="G120" s="116">
        <f>SUMIFS(DatosEdad!$D:$D,DatosEdad!$A:$A,INDICE!$C$13,DatosEdad!$E:$E,'1.TS PAIS EDAD Y SEXO'!$A120,DatosEdad!$C:$C,VLOOKUP('1.TS PAIS EDAD Y SEXO'!$G$4,Descripcion_Sexo,1),DatosEdad!$B:$B,VLOOKUP('1.TS PAIS EDAD Y SEXO'!G$5,TRAMO_EDAD_1,1))</f>
        <v>1067.3684210526314</v>
      </c>
      <c r="H120" s="173">
        <f>SUMIFS(DatosEdad!$D:$D,DatosEdad!$A:$A,INDICE!$C$13,DatosEdad!$E:$E,'1.TS PAIS EDAD Y SEXO'!$A120,DatosEdad!$C:$C,VLOOKUP('1.TS PAIS EDAD Y SEXO'!$G$4,Descripcion_Sexo,1),DatosEdad!$B:$B,VLOOKUP('1.TS PAIS EDAD Y SEXO'!H$5,TRAMO_EDAD_1,1))</f>
        <v>871.9473684210526</v>
      </c>
      <c r="I120" s="182">
        <f>SUMIFS(DatosEdad!$D:$D,DatosEdad!$A:$A,INDICE!$C$13,DatosEdad!$E:$E,'1.TS PAIS EDAD Y SEXO'!$A120,DatosEdad!$B:$B,_xlfn.XLOOKUP('1.TS PAIS EDAD Y SEXO'!$I$5,TablasAux!$O$3:$O$5,TablasAux!$N$3:$N$5),DatosEdad!$C:$C,_xlfn.XLOOKUP('1.TS PAIS EDAD Y SEXO'!$G$4,TablasAux!$L$17:$L$19,TablasAux!$K$17:$K$19))</f>
        <v>139.47368421052633</v>
      </c>
      <c r="J120" s="177">
        <f>SUMIFS(DatosEdad!$D:$D,DatosEdad!$A:$A,INDICE!$C$13,DatosEdad!$E:$E,'1.TS PAIS EDAD Y SEXO'!$A120,DatosEdad!$C:$C,_xlfn.XLOOKUP('1.TS PAIS EDAD Y SEXO'!$G$4,TablasAux!$L$17:$L$19,TablasAux!$K$17:$K$19))</f>
        <v>2078.7894736842104</v>
      </c>
      <c r="K120" s="116">
        <f>SUMIFS(DatosEdad!$D:$D,DatosEdad!$A:$A,INDICE!$C$13,DatosEdad!$E:$E,'1.TS PAIS EDAD Y SEXO'!$A120,DatosEdad!$C:$C,VLOOKUP('1.TS PAIS EDAD Y SEXO'!$K$4,Descripcion_Sexo,1),DatosEdad!$B:$B,VLOOKUP('1.TS PAIS EDAD Y SEXO'!K$5,TRAMO_EDAD_1,1))</f>
        <v>925.9473684210526</v>
      </c>
      <c r="L120" s="173">
        <f>SUMIFS(DatosEdad!$D:$D,DatosEdad!$A:$A,INDICE!$C$13,DatosEdad!$E:$E,'1.TS PAIS EDAD Y SEXO'!$A120,DatosEdad!$C:$C,VLOOKUP('1.TS PAIS EDAD Y SEXO'!$K$4,Descripcion_Sexo,1),DatosEdad!$B:$B,VLOOKUP('1.TS PAIS EDAD Y SEXO'!L$5,TRAMO_EDAD_1,1))</f>
        <v>575.47368421052636</v>
      </c>
      <c r="M120" s="182">
        <f>SUMIFS(DatosEdad!$D:$D,DatosEdad!$A:$A,INDICE!$C$13,DatosEdad!$E:$E,'1.TS PAIS EDAD Y SEXO'!$A120,DatosEdad!$B:$B,_xlfn.XLOOKUP('1.TS PAIS EDAD Y SEXO'!M$5,TablasAux!$O$3:$O$5,TablasAux!$N$3:$N$5),DatosEdad!$C:$C,_xlfn.XLOOKUP('1.TS PAIS EDAD Y SEXO'!$K$4,TablasAux!$L$17:$L$19,TablasAux!$K$17:$K$19))</f>
        <v>79.578947368421041</v>
      </c>
      <c r="N120" s="177">
        <f>SUMIFS(DatosEdad!$D:$D,DatosEdad!$A:$A,INDICE!$C$13,DatosEdad!$E:$E,'1.TS PAIS EDAD Y SEXO'!$A120,DatosEdad!$C:$C,_xlfn.XLOOKUP('1.TS PAIS EDAD Y SEXO'!$K$4,TablasAux!$L$17:$L$19,TablasAux!$K$17:$K$19))</f>
        <v>1581</v>
      </c>
    </row>
    <row r="121" spans="1:14" ht="15.6" x14ac:dyDescent="0.3">
      <c r="A121" s="4">
        <v>328</v>
      </c>
      <c r="B121" s="147" t="s">
        <v>276</v>
      </c>
      <c r="C121" s="116">
        <f>SUMIFS(DatosEdad!$D:$D,DatosEdad!$A:$A,INDICE!$C$13,DatosEdad!$E:$E,'1.TS PAIS EDAD Y SEXO'!$A121,DatosEdad!$B:$B,VLOOKUP('1.TS PAIS EDAD Y SEXO'!C$5,TRAMO_EDAD_1,1))</f>
        <v>2.8947368421052633</v>
      </c>
      <c r="D121" s="173">
        <f>SUMIFS(DatosEdad!$D:$D,DatosEdad!$A:$A,INDICE!$C$13,DatosEdad!$E:$E,'1.TS PAIS EDAD Y SEXO'!$A121,DatosEdad!$B:$B,VLOOKUP('1.TS PAIS EDAD Y SEXO'!D$5,TRAMO_EDAD_1,1))</f>
        <v>7.7894736842105257</v>
      </c>
      <c r="E121" s="182">
        <f>SUMIFS(DatosEdad!$D:$D,DatosEdad!$A:$A,INDICE!$C$13,DatosEdad!$E:$E,'1.TS PAIS EDAD Y SEXO'!$A121,DatosEdad!$B:$B,_xlfn.XLOOKUP($E$5,TablasAux!$O$3:$O$5,TablasAux!$N$3:$N$5))</f>
        <v>3.6842105263157894</v>
      </c>
      <c r="F121" s="177">
        <f>SUMIFS(DatosEdad!$D:$D,DatosEdad!$A:$A,INDICE!$C$13,DatosEdad!$E:$E,'1.TS PAIS EDAD Y SEXO'!$A121)</f>
        <v>14.368421052631579</v>
      </c>
      <c r="G121" s="116">
        <f>SUMIFS(DatosEdad!$D:$D,DatosEdad!$A:$A,INDICE!$C$13,DatosEdad!$E:$E,'1.TS PAIS EDAD Y SEXO'!$A121,DatosEdad!$C:$C,VLOOKUP('1.TS PAIS EDAD Y SEXO'!$G$4,Descripcion_Sexo,1),DatosEdad!$B:$B,VLOOKUP('1.TS PAIS EDAD Y SEXO'!G$5,TRAMO_EDAD_1,1))</f>
        <v>1.8947368421052633</v>
      </c>
      <c r="H121" s="173">
        <f>SUMIFS(DatosEdad!$D:$D,DatosEdad!$A:$A,INDICE!$C$13,DatosEdad!$E:$E,'1.TS PAIS EDAD Y SEXO'!$A121,DatosEdad!$C:$C,VLOOKUP('1.TS PAIS EDAD Y SEXO'!$G$4,Descripcion_Sexo,1),DatosEdad!$B:$B,VLOOKUP('1.TS PAIS EDAD Y SEXO'!H$5,TRAMO_EDAD_1,1))</f>
        <v>2.736842105263158</v>
      </c>
      <c r="I121" s="182">
        <f>SUMIFS(DatosEdad!$D:$D,DatosEdad!$A:$A,INDICE!$C$13,DatosEdad!$E:$E,'1.TS PAIS EDAD Y SEXO'!$A121,DatosEdad!$B:$B,_xlfn.XLOOKUP('1.TS PAIS EDAD Y SEXO'!$I$5,TablasAux!$O$3:$O$5,TablasAux!$N$3:$N$5),DatosEdad!$C:$C,_xlfn.XLOOKUP('1.TS PAIS EDAD Y SEXO'!$G$4,TablasAux!$L$17:$L$19,TablasAux!$K$17:$K$19))</f>
        <v>2</v>
      </c>
      <c r="J121" s="177">
        <f>SUMIFS(DatosEdad!$D:$D,DatosEdad!$A:$A,INDICE!$C$13,DatosEdad!$E:$E,'1.TS PAIS EDAD Y SEXO'!$A121,DatosEdad!$C:$C,_xlfn.XLOOKUP('1.TS PAIS EDAD Y SEXO'!$G$4,TablasAux!$L$17:$L$19,TablasAux!$K$17:$K$19))</f>
        <v>6.6315789473684212</v>
      </c>
      <c r="K121" s="116">
        <f>SUMIFS(DatosEdad!$D:$D,DatosEdad!$A:$A,INDICE!$C$13,DatosEdad!$E:$E,'1.TS PAIS EDAD Y SEXO'!$A121,DatosEdad!$C:$C,VLOOKUP('1.TS PAIS EDAD Y SEXO'!$K$4,Descripcion_Sexo,1),DatosEdad!$B:$B,VLOOKUP('1.TS PAIS EDAD Y SEXO'!K$5,TRAMO_EDAD_1,1))</f>
        <v>1</v>
      </c>
      <c r="L121" s="173">
        <f>SUMIFS(DatosEdad!$D:$D,DatosEdad!$A:$A,INDICE!$C$13,DatosEdad!$E:$E,'1.TS PAIS EDAD Y SEXO'!$A121,DatosEdad!$C:$C,VLOOKUP('1.TS PAIS EDAD Y SEXO'!$K$4,Descripcion_Sexo,1),DatosEdad!$B:$B,VLOOKUP('1.TS PAIS EDAD Y SEXO'!L$5,TRAMO_EDAD_1,1))</f>
        <v>5.0526315789473681</v>
      </c>
      <c r="M121" s="182">
        <f>SUMIFS(DatosEdad!$D:$D,DatosEdad!$A:$A,INDICE!$C$13,DatosEdad!$E:$E,'1.TS PAIS EDAD Y SEXO'!$A121,DatosEdad!$B:$B,_xlfn.XLOOKUP('1.TS PAIS EDAD Y SEXO'!M$5,TablasAux!$O$3:$O$5,TablasAux!$N$3:$N$5),DatosEdad!$C:$C,_xlfn.XLOOKUP('1.TS PAIS EDAD Y SEXO'!$K$4,TablasAux!$L$17:$L$19,TablasAux!$K$17:$K$19))</f>
        <v>1.6842105263157894</v>
      </c>
      <c r="N121" s="177">
        <f>SUMIFS(DatosEdad!$D:$D,DatosEdad!$A:$A,INDICE!$C$13,DatosEdad!$E:$E,'1.TS PAIS EDAD Y SEXO'!$A121,DatosEdad!$C:$C,_xlfn.XLOOKUP('1.TS PAIS EDAD Y SEXO'!$K$4,TablasAux!$L$17:$L$19,TablasAux!$K$17:$K$19))</f>
        <v>7.7368421052631575</v>
      </c>
    </row>
    <row r="122" spans="1:14" ht="15.6" x14ac:dyDescent="0.3">
      <c r="A122" s="4">
        <v>332</v>
      </c>
      <c r="B122" s="147" t="s">
        <v>277</v>
      </c>
      <c r="C122" s="116">
        <f>SUMIFS(DatosEdad!$D:$D,DatosEdad!$A:$A,INDICE!$C$13,DatosEdad!$E:$E,'1.TS PAIS EDAD Y SEXO'!$A122,DatosEdad!$B:$B,VLOOKUP('1.TS PAIS EDAD Y SEXO'!C$5,TRAMO_EDAD_1,1))</f>
        <v>182.26315789473682</v>
      </c>
      <c r="D122" s="173">
        <f>SUMIFS(DatosEdad!$D:$D,DatosEdad!$A:$A,INDICE!$C$13,DatosEdad!$E:$E,'1.TS PAIS EDAD Y SEXO'!$A122,DatosEdad!$B:$B,VLOOKUP('1.TS PAIS EDAD Y SEXO'!D$5,TRAMO_EDAD_1,1))</f>
        <v>221.68421052631578</v>
      </c>
      <c r="E122" s="182">
        <f>SUMIFS(DatosEdad!$D:$D,DatosEdad!$A:$A,INDICE!$C$13,DatosEdad!$E:$E,'1.TS PAIS EDAD Y SEXO'!$A122,DatosEdad!$B:$B,_xlfn.XLOOKUP($E$5,TablasAux!$O$3:$O$5,TablasAux!$N$3:$N$5))</f>
        <v>12</v>
      </c>
      <c r="F122" s="177">
        <f>SUMIFS(DatosEdad!$D:$D,DatosEdad!$A:$A,INDICE!$C$13,DatosEdad!$E:$E,'1.TS PAIS EDAD Y SEXO'!$A122)</f>
        <v>415.9473684210526</v>
      </c>
      <c r="G122" s="116">
        <f>SUMIFS(DatosEdad!$D:$D,DatosEdad!$A:$A,INDICE!$C$13,DatosEdad!$E:$E,'1.TS PAIS EDAD Y SEXO'!$A122,DatosEdad!$C:$C,VLOOKUP('1.TS PAIS EDAD Y SEXO'!$G$4,Descripcion_Sexo,1),DatosEdad!$B:$B,VLOOKUP('1.TS PAIS EDAD Y SEXO'!G$5,TRAMO_EDAD_1,1))</f>
        <v>86.05263157894737</v>
      </c>
      <c r="H122" s="173">
        <f>SUMIFS(DatosEdad!$D:$D,DatosEdad!$A:$A,INDICE!$C$13,DatosEdad!$E:$E,'1.TS PAIS EDAD Y SEXO'!$A122,DatosEdad!$C:$C,VLOOKUP('1.TS PAIS EDAD Y SEXO'!$G$4,Descripcion_Sexo,1),DatosEdad!$B:$B,VLOOKUP('1.TS PAIS EDAD Y SEXO'!H$5,TRAMO_EDAD_1,1))</f>
        <v>77.94736842105263</v>
      </c>
      <c r="I122" s="182">
        <f>SUMIFS(DatosEdad!$D:$D,DatosEdad!$A:$A,INDICE!$C$13,DatosEdad!$E:$E,'1.TS PAIS EDAD Y SEXO'!$A122,DatosEdad!$B:$B,_xlfn.XLOOKUP('1.TS PAIS EDAD Y SEXO'!$I$5,TablasAux!$O$3:$O$5,TablasAux!$N$3:$N$5),DatosEdad!$C:$C,_xlfn.XLOOKUP('1.TS PAIS EDAD Y SEXO'!$G$4,TablasAux!$L$17:$L$19,TablasAux!$K$17:$K$19))</f>
        <v>8</v>
      </c>
      <c r="J122" s="177">
        <f>SUMIFS(DatosEdad!$D:$D,DatosEdad!$A:$A,INDICE!$C$13,DatosEdad!$E:$E,'1.TS PAIS EDAD Y SEXO'!$A122,DatosEdad!$C:$C,_xlfn.XLOOKUP('1.TS PAIS EDAD Y SEXO'!$G$4,TablasAux!$L$17:$L$19,TablasAux!$K$17:$K$19))</f>
        <v>172</v>
      </c>
      <c r="K122" s="116">
        <f>SUMIFS(DatosEdad!$D:$D,DatosEdad!$A:$A,INDICE!$C$13,DatosEdad!$E:$E,'1.TS PAIS EDAD Y SEXO'!$A122,DatosEdad!$C:$C,VLOOKUP('1.TS PAIS EDAD Y SEXO'!$K$4,Descripcion_Sexo,1),DatosEdad!$B:$B,VLOOKUP('1.TS PAIS EDAD Y SEXO'!K$5,TRAMO_EDAD_1,1))</f>
        <v>96.210526315789465</v>
      </c>
      <c r="L122" s="173">
        <f>SUMIFS(DatosEdad!$D:$D,DatosEdad!$A:$A,INDICE!$C$13,DatosEdad!$E:$E,'1.TS PAIS EDAD Y SEXO'!$A122,DatosEdad!$C:$C,VLOOKUP('1.TS PAIS EDAD Y SEXO'!$K$4,Descripcion_Sexo,1),DatosEdad!$B:$B,VLOOKUP('1.TS PAIS EDAD Y SEXO'!L$5,TRAMO_EDAD_1,1))</f>
        <v>143.73684210526315</v>
      </c>
      <c r="M122" s="182">
        <f>SUMIFS(DatosEdad!$D:$D,DatosEdad!$A:$A,INDICE!$C$13,DatosEdad!$E:$E,'1.TS PAIS EDAD Y SEXO'!$A122,DatosEdad!$B:$B,_xlfn.XLOOKUP('1.TS PAIS EDAD Y SEXO'!M$5,TablasAux!$O$3:$O$5,TablasAux!$N$3:$N$5),DatosEdad!$C:$C,_xlfn.XLOOKUP('1.TS PAIS EDAD Y SEXO'!$K$4,TablasAux!$L$17:$L$19,TablasAux!$K$17:$K$19))</f>
        <v>4</v>
      </c>
      <c r="N122" s="177">
        <f>SUMIFS(DatosEdad!$D:$D,DatosEdad!$A:$A,INDICE!$C$13,DatosEdad!$E:$E,'1.TS PAIS EDAD Y SEXO'!$A122,DatosEdad!$C:$C,_xlfn.XLOOKUP('1.TS PAIS EDAD Y SEXO'!$K$4,TablasAux!$L$17:$L$19,TablasAux!$K$17:$K$19))</f>
        <v>243.9473684210526</v>
      </c>
    </row>
    <row r="123" spans="1:14" ht="15.6" x14ac:dyDescent="0.3">
      <c r="A123" s="4">
        <v>334</v>
      </c>
      <c r="B123" s="147" t="s">
        <v>382</v>
      </c>
      <c r="C123" s="116">
        <f>SUMIFS(DatosEdad!$D:$D,DatosEdad!$A:$A,INDICE!$C$13,DatosEdad!$E:$E,'1.TS PAIS EDAD Y SEXO'!$A123,DatosEdad!$B:$B,VLOOKUP('1.TS PAIS EDAD Y SEXO'!C$5,TRAMO_EDAD_1,1))</f>
        <v>1</v>
      </c>
      <c r="D123" s="173">
        <f>SUMIFS(DatosEdad!$D:$D,DatosEdad!$A:$A,INDICE!$C$13,DatosEdad!$E:$E,'1.TS PAIS EDAD Y SEXO'!$A123,DatosEdad!$B:$B,VLOOKUP('1.TS PAIS EDAD Y SEXO'!D$5,TRAMO_EDAD_1,1))</f>
        <v>0</v>
      </c>
      <c r="E123" s="182">
        <f>SUMIFS(DatosEdad!$D:$D,DatosEdad!$A:$A,INDICE!$C$13,DatosEdad!$E:$E,'1.TS PAIS EDAD Y SEXO'!$A123,DatosEdad!$B:$B,_xlfn.XLOOKUP($E$5,TablasAux!$O$3:$O$5,TablasAux!$N$3:$N$5))</f>
        <v>0</v>
      </c>
      <c r="F123" s="177">
        <f>SUMIFS(DatosEdad!$D:$D,DatosEdad!$A:$A,INDICE!$C$13,DatosEdad!$E:$E,'1.TS PAIS EDAD Y SEXO'!$A123)</f>
        <v>1</v>
      </c>
      <c r="G123" s="116">
        <f>SUMIFS(DatosEdad!$D:$D,DatosEdad!$A:$A,INDICE!$C$13,DatosEdad!$E:$E,'1.TS PAIS EDAD Y SEXO'!$A123,DatosEdad!$C:$C,VLOOKUP('1.TS PAIS EDAD Y SEXO'!$G$4,Descripcion_Sexo,1),DatosEdad!$B:$B,VLOOKUP('1.TS PAIS EDAD Y SEXO'!G$5,TRAMO_EDAD_1,1))</f>
        <v>0</v>
      </c>
      <c r="H123" s="173">
        <f>SUMIFS(DatosEdad!$D:$D,DatosEdad!$A:$A,INDICE!$C$13,DatosEdad!$E:$E,'1.TS PAIS EDAD Y SEXO'!$A123,DatosEdad!$C:$C,VLOOKUP('1.TS PAIS EDAD Y SEXO'!$G$4,Descripcion_Sexo,1),DatosEdad!$B:$B,VLOOKUP('1.TS PAIS EDAD Y SEXO'!H$5,TRAMO_EDAD_1,1))</f>
        <v>0</v>
      </c>
      <c r="I123" s="182">
        <f>SUMIFS(DatosEdad!$D:$D,DatosEdad!$A:$A,INDICE!$C$13,DatosEdad!$E:$E,'1.TS PAIS EDAD Y SEXO'!$A123,DatosEdad!$B:$B,_xlfn.XLOOKUP('1.TS PAIS EDAD Y SEXO'!$I$5,TablasAux!$O$3:$O$5,TablasAux!$N$3:$N$5),DatosEdad!$C:$C,_xlfn.XLOOKUP('1.TS PAIS EDAD Y SEXO'!$G$4,TablasAux!$L$17:$L$19,TablasAux!$K$17:$K$19))</f>
        <v>0</v>
      </c>
      <c r="J123" s="177">
        <f>SUMIFS(DatosEdad!$D:$D,DatosEdad!$A:$A,INDICE!$C$13,DatosEdad!$E:$E,'1.TS PAIS EDAD Y SEXO'!$A123,DatosEdad!$C:$C,_xlfn.XLOOKUP('1.TS PAIS EDAD Y SEXO'!$G$4,TablasAux!$L$17:$L$19,TablasAux!$K$17:$K$19))</f>
        <v>0</v>
      </c>
      <c r="K123" s="116">
        <f>SUMIFS(DatosEdad!$D:$D,DatosEdad!$A:$A,INDICE!$C$13,DatosEdad!$E:$E,'1.TS PAIS EDAD Y SEXO'!$A123,DatosEdad!$C:$C,VLOOKUP('1.TS PAIS EDAD Y SEXO'!$K$4,Descripcion_Sexo,1),DatosEdad!$B:$B,VLOOKUP('1.TS PAIS EDAD Y SEXO'!K$5,TRAMO_EDAD_1,1))</f>
        <v>1</v>
      </c>
      <c r="L123" s="173">
        <f>SUMIFS(DatosEdad!$D:$D,DatosEdad!$A:$A,INDICE!$C$13,DatosEdad!$E:$E,'1.TS PAIS EDAD Y SEXO'!$A123,DatosEdad!$C:$C,VLOOKUP('1.TS PAIS EDAD Y SEXO'!$K$4,Descripcion_Sexo,1),DatosEdad!$B:$B,VLOOKUP('1.TS PAIS EDAD Y SEXO'!L$5,TRAMO_EDAD_1,1))</f>
        <v>0</v>
      </c>
      <c r="M123" s="182">
        <f>SUMIFS(DatosEdad!$D:$D,DatosEdad!$A:$A,INDICE!$C$13,DatosEdad!$E:$E,'1.TS PAIS EDAD Y SEXO'!$A123,DatosEdad!$B:$B,_xlfn.XLOOKUP('1.TS PAIS EDAD Y SEXO'!M$5,TablasAux!$O$3:$O$5,TablasAux!$N$3:$N$5),DatosEdad!$C:$C,_xlfn.XLOOKUP('1.TS PAIS EDAD Y SEXO'!$K$4,TablasAux!$L$17:$L$19,TablasAux!$K$17:$K$19))</f>
        <v>0</v>
      </c>
      <c r="N123" s="177">
        <f>SUMIFS(DatosEdad!$D:$D,DatosEdad!$A:$A,INDICE!$C$13,DatosEdad!$E:$E,'1.TS PAIS EDAD Y SEXO'!$A123,DatosEdad!$C:$C,_xlfn.XLOOKUP('1.TS PAIS EDAD Y SEXO'!$K$4,TablasAux!$L$17:$L$19,TablasAux!$K$17:$K$19))</f>
        <v>1</v>
      </c>
    </row>
    <row r="124" spans="1:14" ht="15.6" x14ac:dyDescent="0.3">
      <c r="A124" s="4">
        <v>340</v>
      </c>
      <c r="B124" s="147" t="s">
        <v>190</v>
      </c>
      <c r="C124" s="116">
        <f>SUMIFS(DatosEdad!$D:$D,DatosEdad!$A:$A,INDICE!$C$13,DatosEdad!$E:$E,'1.TS PAIS EDAD Y SEXO'!$A124,DatosEdad!$B:$B,VLOOKUP('1.TS PAIS EDAD Y SEXO'!C$5,TRAMO_EDAD_1,1))</f>
        <v>32319.315789473687</v>
      </c>
      <c r="D124" s="173">
        <f>SUMIFS(DatosEdad!$D:$D,DatosEdad!$A:$A,INDICE!$C$13,DatosEdad!$E:$E,'1.TS PAIS EDAD Y SEXO'!$A124,DatosEdad!$B:$B,VLOOKUP('1.TS PAIS EDAD Y SEXO'!D$5,TRAMO_EDAD_1,1))</f>
        <v>27808.42105263158</v>
      </c>
      <c r="E124" s="182">
        <f>SUMIFS(DatosEdad!$D:$D,DatosEdad!$A:$A,INDICE!$C$13,DatosEdad!$E:$E,'1.TS PAIS EDAD Y SEXO'!$A124,DatosEdad!$B:$B,_xlfn.XLOOKUP($E$5,TablasAux!$O$3:$O$5,TablasAux!$N$3:$N$5))</f>
        <v>2638.1578947368421</v>
      </c>
      <c r="F124" s="177">
        <f>SUMIFS(DatosEdad!$D:$D,DatosEdad!$A:$A,INDICE!$C$13,DatosEdad!$E:$E,'1.TS PAIS EDAD Y SEXO'!$A124)</f>
        <v>62765.894736842107</v>
      </c>
      <c r="G124" s="116">
        <f>SUMIFS(DatosEdad!$D:$D,DatosEdad!$A:$A,INDICE!$C$13,DatosEdad!$E:$E,'1.TS PAIS EDAD Y SEXO'!$A124,DatosEdad!$C:$C,VLOOKUP('1.TS PAIS EDAD Y SEXO'!$G$4,Descripcion_Sexo,1),DatosEdad!$B:$B,VLOOKUP('1.TS PAIS EDAD Y SEXO'!G$5,TRAMO_EDAD_1,1))</f>
        <v>21591.736842105263</v>
      </c>
      <c r="H124" s="173">
        <f>SUMIFS(DatosEdad!$D:$D,DatosEdad!$A:$A,INDICE!$C$13,DatosEdad!$E:$E,'1.TS PAIS EDAD Y SEXO'!$A124,DatosEdad!$C:$C,VLOOKUP('1.TS PAIS EDAD Y SEXO'!$G$4,Descripcion_Sexo,1),DatosEdad!$B:$B,VLOOKUP('1.TS PAIS EDAD Y SEXO'!H$5,TRAMO_EDAD_1,1))</f>
        <v>20920.368421052633</v>
      </c>
      <c r="I124" s="182">
        <f>SUMIFS(DatosEdad!$D:$D,DatosEdad!$A:$A,INDICE!$C$13,DatosEdad!$E:$E,'1.TS PAIS EDAD Y SEXO'!$A124,DatosEdad!$B:$B,_xlfn.XLOOKUP('1.TS PAIS EDAD Y SEXO'!$I$5,TablasAux!$O$3:$O$5,TablasAux!$N$3:$N$5),DatosEdad!$C:$C,_xlfn.XLOOKUP('1.TS PAIS EDAD Y SEXO'!$G$4,TablasAux!$L$17:$L$19,TablasAux!$K$17:$K$19))</f>
        <v>2199.6842105263158</v>
      </c>
      <c r="J124" s="177">
        <f>SUMIFS(DatosEdad!$D:$D,DatosEdad!$A:$A,INDICE!$C$13,DatosEdad!$E:$E,'1.TS PAIS EDAD Y SEXO'!$A124,DatosEdad!$C:$C,_xlfn.XLOOKUP('1.TS PAIS EDAD Y SEXO'!$G$4,TablasAux!$L$17:$L$19,TablasAux!$K$17:$K$19))</f>
        <v>44711.789473684214</v>
      </c>
      <c r="K124" s="116">
        <f>SUMIFS(DatosEdad!$D:$D,DatosEdad!$A:$A,INDICE!$C$13,DatosEdad!$E:$E,'1.TS PAIS EDAD Y SEXO'!$A124,DatosEdad!$C:$C,VLOOKUP('1.TS PAIS EDAD Y SEXO'!$K$4,Descripcion_Sexo,1),DatosEdad!$B:$B,VLOOKUP('1.TS PAIS EDAD Y SEXO'!K$5,TRAMO_EDAD_1,1))</f>
        <v>10726.578947368422</v>
      </c>
      <c r="L124" s="173">
        <f>SUMIFS(DatosEdad!$D:$D,DatosEdad!$A:$A,INDICE!$C$13,DatosEdad!$E:$E,'1.TS PAIS EDAD Y SEXO'!$A124,DatosEdad!$C:$C,VLOOKUP('1.TS PAIS EDAD Y SEXO'!$K$4,Descripcion_Sexo,1),DatosEdad!$B:$B,VLOOKUP('1.TS PAIS EDAD Y SEXO'!L$5,TRAMO_EDAD_1,1))</f>
        <v>6886.0526315789466</v>
      </c>
      <c r="M124" s="182">
        <f>SUMIFS(DatosEdad!$D:$D,DatosEdad!$A:$A,INDICE!$C$13,DatosEdad!$E:$E,'1.TS PAIS EDAD Y SEXO'!$A124,DatosEdad!$B:$B,_xlfn.XLOOKUP('1.TS PAIS EDAD Y SEXO'!M$5,TablasAux!$O$3:$O$5,TablasAux!$N$3:$N$5),DatosEdad!$C:$C,_xlfn.XLOOKUP('1.TS PAIS EDAD Y SEXO'!$K$4,TablasAux!$L$17:$L$19,TablasAux!$K$17:$K$19))</f>
        <v>438.4736842105263</v>
      </c>
      <c r="N124" s="177">
        <f>SUMIFS(DatosEdad!$D:$D,DatosEdad!$A:$A,INDICE!$C$13,DatosEdad!$E:$E,'1.TS PAIS EDAD Y SEXO'!$A124,DatosEdad!$C:$C,_xlfn.XLOOKUP('1.TS PAIS EDAD Y SEXO'!$K$4,TablasAux!$L$17:$L$19,TablasAux!$K$17:$K$19))</f>
        <v>18051.105263157893</v>
      </c>
    </row>
    <row r="125" spans="1:14" ht="15.6" x14ac:dyDescent="0.3">
      <c r="A125" s="4">
        <v>344</v>
      </c>
      <c r="B125" s="147" t="s">
        <v>278</v>
      </c>
      <c r="C125" s="116">
        <f>SUMIFS(DatosEdad!$D:$D,DatosEdad!$A:$A,INDICE!$C$13,DatosEdad!$E:$E,'1.TS PAIS EDAD Y SEXO'!$A125,DatosEdad!$B:$B,VLOOKUP('1.TS PAIS EDAD Y SEXO'!C$5,TRAMO_EDAD_1,1))</f>
        <v>6.2631578947368425</v>
      </c>
      <c r="D125" s="173">
        <f>SUMIFS(DatosEdad!$D:$D,DatosEdad!$A:$A,INDICE!$C$13,DatosEdad!$E:$E,'1.TS PAIS EDAD Y SEXO'!$A125,DatosEdad!$B:$B,VLOOKUP('1.TS PAIS EDAD Y SEXO'!D$5,TRAMO_EDAD_1,1))</f>
        <v>9</v>
      </c>
      <c r="E125" s="182">
        <f>SUMIFS(DatosEdad!$D:$D,DatosEdad!$A:$A,INDICE!$C$13,DatosEdad!$E:$E,'1.TS PAIS EDAD Y SEXO'!$A125,DatosEdad!$B:$B,_xlfn.XLOOKUP($E$5,TablasAux!$O$3:$O$5,TablasAux!$N$3:$N$5))</f>
        <v>3</v>
      </c>
      <c r="F125" s="177">
        <f>SUMIFS(DatosEdad!$D:$D,DatosEdad!$A:$A,INDICE!$C$13,DatosEdad!$E:$E,'1.TS PAIS EDAD Y SEXO'!$A125)</f>
        <v>18.263157894736842</v>
      </c>
      <c r="G125" s="116">
        <f>SUMIFS(DatosEdad!$D:$D,DatosEdad!$A:$A,INDICE!$C$13,DatosEdad!$E:$E,'1.TS PAIS EDAD Y SEXO'!$A125,DatosEdad!$C:$C,VLOOKUP('1.TS PAIS EDAD Y SEXO'!$G$4,Descripcion_Sexo,1),DatosEdad!$B:$B,VLOOKUP('1.TS PAIS EDAD Y SEXO'!G$5,TRAMO_EDAD_1,1))</f>
        <v>5</v>
      </c>
      <c r="H125" s="173">
        <f>SUMIFS(DatosEdad!$D:$D,DatosEdad!$A:$A,INDICE!$C$13,DatosEdad!$E:$E,'1.TS PAIS EDAD Y SEXO'!$A125,DatosEdad!$C:$C,VLOOKUP('1.TS PAIS EDAD Y SEXO'!$G$4,Descripcion_Sexo,1),DatosEdad!$B:$B,VLOOKUP('1.TS PAIS EDAD Y SEXO'!H$5,TRAMO_EDAD_1,1))</f>
        <v>7</v>
      </c>
      <c r="I125" s="182">
        <f>SUMIFS(DatosEdad!$D:$D,DatosEdad!$A:$A,INDICE!$C$13,DatosEdad!$E:$E,'1.TS PAIS EDAD Y SEXO'!$A125,DatosEdad!$B:$B,_xlfn.XLOOKUP('1.TS PAIS EDAD Y SEXO'!$I$5,TablasAux!$O$3:$O$5,TablasAux!$N$3:$N$5),DatosEdad!$C:$C,_xlfn.XLOOKUP('1.TS PAIS EDAD Y SEXO'!$G$4,TablasAux!$L$17:$L$19,TablasAux!$K$17:$K$19))</f>
        <v>2</v>
      </c>
      <c r="J125" s="177">
        <f>SUMIFS(DatosEdad!$D:$D,DatosEdad!$A:$A,INDICE!$C$13,DatosEdad!$E:$E,'1.TS PAIS EDAD Y SEXO'!$A125,DatosEdad!$C:$C,_xlfn.XLOOKUP('1.TS PAIS EDAD Y SEXO'!$G$4,TablasAux!$L$17:$L$19,TablasAux!$K$17:$K$19))</f>
        <v>14</v>
      </c>
      <c r="K125" s="116">
        <f>SUMIFS(DatosEdad!$D:$D,DatosEdad!$A:$A,INDICE!$C$13,DatosEdad!$E:$E,'1.TS PAIS EDAD Y SEXO'!$A125,DatosEdad!$C:$C,VLOOKUP('1.TS PAIS EDAD Y SEXO'!$K$4,Descripcion_Sexo,1),DatosEdad!$B:$B,VLOOKUP('1.TS PAIS EDAD Y SEXO'!K$5,TRAMO_EDAD_1,1))</f>
        <v>1.263157894736842</v>
      </c>
      <c r="L125" s="173">
        <f>SUMIFS(DatosEdad!$D:$D,DatosEdad!$A:$A,INDICE!$C$13,DatosEdad!$E:$E,'1.TS PAIS EDAD Y SEXO'!$A125,DatosEdad!$C:$C,VLOOKUP('1.TS PAIS EDAD Y SEXO'!$K$4,Descripcion_Sexo,1),DatosEdad!$B:$B,VLOOKUP('1.TS PAIS EDAD Y SEXO'!L$5,TRAMO_EDAD_1,1))</f>
        <v>2</v>
      </c>
      <c r="M125" s="182">
        <f>SUMIFS(DatosEdad!$D:$D,DatosEdad!$A:$A,INDICE!$C$13,DatosEdad!$E:$E,'1.TS PAIS EDAD Y SEXO'!$A125,DatosEdad!$B:$B,_xlfn.XLOOKUP('1.TS PAIS EDAD Y SEXO'!M$5,TablasAux!$O$3:$O$5,TablasAux!$N$3:$N$5),DatosEdad!$C:$C,_xlfn.XLOOKUP('1.TS PAIS EDAD Y SEXO'!$K$4,TablasAux!$L$17:$L$19,TablasAux!$K$17:$K$19))</f>
        <v>1</v>
      </c>
      <c r="N125" s="177">
        <f>SUMIFS(DatosEdad!$D:$D,DatosEdad!$A:$A,INDICE!$C$13,DatosEdad!$E:$E,'1.TS PAIS EDAD Y SEXO'!$A125,DatosEdad!$C:$C,_xlfn.XLOOKUP('1.TS PAIS EDAD Y SEXO'!$K$4,TablasAux!$L$17:$L$19,TablasAux!$K$17:$K$19))</f>
        <v>4.2631578947368425</v>
      </c>
    </row>
    <row r="126" spans="1:14" ht="15.6" x14ac:dyDescent="0.3">
      <c r="A126" s="4">
        <v>356</v>
      </c>
      <c r="B126" s="147" t="s">
        <v>281</v>
      </c>
      <c r="C126" s="116">
        <f>SUMIFS(DatosEdad!$D:$D,DatosEdad!$A:$A,INDICE!$C$13,DatosEdad!$E:$E,'1.TS PAIS EDAD Y SEXO'!$A126,DatosEdad!$B:$B,VLOOKUP('1.TS PAIS EDAD Y SEXO'!C$5,TRAMO_EDAD_1,1))</f>
        <v>10782</v>
      </c>
      <c r="D126" s="173">
        <f>SUMIFS(DatosEdad!$D:$D,DatosEdad!$A:$A,INDICE!$C$13,DatosEdad!$E:$E,'1.TS PAIS EDAD Y SEXO'!$A126,DatosEdad!$B:$B,VLOOKUP('1.TS PAIS EDAD Y SEXO'!D$5,TRAMO_EDAD_1,1))</f>
        <v>13961.526315789473</v>
      </c>
      <c r="E126" s="182">
        <f>SUMIFS(DatosEdad!$D:$D,DatosEdad!$A:$A,INDICE!$C$13,DatosEdad!$E:$E,'1.TS PAIS EDAD Y SEXO'!$A126,DatosEdad!$B:$B,_xlfn.XLOOKUP($E$5,TablasAux!$O$3:$O$5,TablasAux!$N$3:$N$5))</f>
        <v>1641.8947368421052</v>
      </c>
      <c r="F126" s="177">
        <f>SUMIFS(DatosEdad!$D:$D,DatosEdad!$A:$A,INDICE!$C$13,DatosEdad!$E:$E,'1.TS PAIS EDAD Y SEXO'!$A126)</f>
        <v>26385.421052631576</v>
      </c>
      <c r="G126" s="116">
        <f>SUMIFS(DatosEdad!$D:$D,DatosEdad!$A:$A,INDICE!$C$13,DatosEdad!$E:$E,'1.TS PAIS EDAD Y SEXO'!$A126,DatosEdad!$C:$C,VLOOKUP('1.TS PAIS EDAD Y SEXO'!$G$4,Descripcion_Sexo,1),DatosEdad!$B:$B,VLOOKUP('1.TS PAIS EDAD Y SEXO'!G$5,TRAMO_EDAD_1,1))</f>
        <v>2862.4210526315792</v>
      </c>
      <c r="H126" s="173">
        <f>SUMIFS(DatosEdad!$D:$D,DatosEdad!$A:$A,INDICE!$C$13,DatosEdad!$E:$E,'1.TS PAIS EDAD Y SEXO'!$A126,DatosEdad!$C:$C,VLOOKUP('1.TS PAIS EDAD Y SEXO'!$G$4,Descripcion_Sexo,1),DatosEdad!$B:$B,VLOOKUP('1.TS PAIS EDAD Y SEXO'!H$5,TRAMO_EDAD_1,1))</f>
        <v>3793.4210526315792</v>
      </c>
      <c r="I126" s="182">
        <f>SUMIFS(DatosEdad!$D:$D,DatosEdad!$A:$A,INDICE!$C$13,DatosEdad!$E:$E,'1.TS PAIS EDAD Y SEXO'!$A126,DatosEdad!$B:$B,_xlfn.XLOOKUP('1.TS PAIS EDAD Y SEXO'!$I$5,TablasAux!$O$3:$O$5,TablasAux!$N$3:$N$5),DatosEdad!$C:$C,_xlfn.XLOOKUP('1.TS PAIS EDAD Y SEXO'!$G$4,TablasAux!$L$17:$L$19,TablasAux!$K$17:$K$19))</f>
        <v>386.89473684210526</v>
      </c>
      <c r="J126" s="177">
        <f>SUMIFS(DatosEdad!$D:$D,DatosEdad!$A:$A,INDICE!$C$13,DatosEdad!$E:$E,'1.TS PAIS EDAD Y SEXO'!$A126,DatosEdad!$C:$C,_xlfn.XLOOKUP('1.TS PAIS EDAD Y SEXO'!$G$4,TablasAux!$L$17:$L$19,TablasAux!$K$17:$K$19))</f>
        <v>7042.7368421052633</v>
      </c>
      <c r="K126" s="116">
        <f>SUMIFS(DatosEdad!$D:$D,DatosEdad!$A:$A,INDICE!$C$13,DatosEdad!$E:$E,'1.TS PAIS EDAD Y SEXO'!$A126,DatosEdad!$C:$C,VLOOKUP('1.TS PAIS EDAD Y SEXO'!$K$4,Descripcion_Sexo,1),DatosEdad!$B:$B,VLOOKUP('1.TS PAIS EDAD Y SEXO'!K$5,TRAMO_EDAD_1,1))</f>
        <v>7919.5789473684208</v>
      </c>
      <c r="L126" s="173">
        <f>SUMIFS(DatosEdad!$D:$D,DatosEdad!$A:$A,INDICE!$C$13,DatosEdad!$E:$E,'1.TS PAIS EDAD Y SEXO'!$A126,DatosEdad!$C:$C,VLOOKUP('1.TS PAIS EDAD Y SEXO'!$K$4,Descripcion_Sexo,1),DatosEdad!$B:$B,VLOOKUP('1.TS PAIS EDAD Y SEXO'!L$5,TRAMO_EDAD_1,1))</f>
        <v>10168.105263157895</v>
      </c>
      <c r="M126" s="182">
        <f>SUMIFS(DatosEdad!$D:$D,DatosEdad!$A:$A,INDICE!$C$13,DatosEdad!$E:$E,'1.TS PAIS EDAD Y SEXO'!$A126,DatosEdad!$B:$B,_xlfn.XLOOKUP('1.TS PAIS EDAD Y SEXO'!M$5,TablasAux!$O$3:$O$5,TablasAux!$N$3:$N$5),DatosEdad!$C:$C,_xlfn.XLOOKUP('1.TS PAIS EDAD Y SEXO'!$K$4,TablasAux!$L$17:$L$19,TablasAux!$K$17:$K$19))</f>
        <v>1255</v>
      </c>
      <c r="N126" s="177">
        <f>SUMIFS(DatosEdad!$D:$D,DatosEdad!$A:$A,INDICE!$C$13,DatosEdad!$E:$E,'1.TS PAIS EDAD Y SEXO'!$A126,DatosEdad!$C:$C,_xlfn.XLOOKUP('1.TS PAIS EDAD Y SEXO'!$K$4,TablasAux!$L$17:$L$19,TablasAux!$K$17:$K$19))</f>
        <v>19342.684210526317</v>
      </c>
    </row>
    <row r="127" spans="1:14" ht="15.6" x14ac:dyDescent="0.3">
      <c r="A127" s="4">
        <v>360</v>
      </c>
      <c r="B127" s="147" t="s">
        <v>282</v>
      </c>
      <c r="C127" s="116">
        <f>SUMIFS(DatosEdad!$D:$D,DatosEdad!$A:$A,INDICE!$C$13,DatosEdad!$E:$E,'1.TS PAIS EDAD Y SEXO'!$A127,DatosEdad!$B:$B,VLOOKUP('1.TS PAIS EDAD Y SEXO'!C$5,TRAMO_EDAD_1,1))</f>
        <v>362.15789473684208</v>
      </c>
      <c r="D127" s="173">
        <f>SUMIFS(DatosEdad!$D:$D,DatosEdad!$A:$A,INDICE!$C$13,DatosEdad!$E:$E,'1.TS PAIS EDAD Y SEXO'!$A127,DatosEdad!$B:$B,VLOOKUP('1.TS PAIS EDAD Y SEXO'!D$5,TRAMO_EDAD_1,1))</f>
        <v>894.9473684210526</v>
      </c>
      <c r="E127" s="182">
        <f>SUMIFS(DatosEdad!$D:$D,DatosEdad!$A:$A,INDICE!$C$13,DatosEdad!$E:$E,'1.TS PAIS EDAD Y SEXO'!$A127,DatosEdad!$B:$B,_xlfn.XLOOKUP($E$5,TablasAux!$O$3:$O$5,TablasAux!$N$3:$N$5))</f>
        <v>47.89473684210526</v>
      </c>
      <c r="F127" s="177">
        <f>SUMIFS(DatosEdad!$D:$D,DatosEdad!$A:$A,INDICE!$C$13,DatosEdad!$E:$E,'1.TS PAIS EDAD Y SEXO'!$A127)</f>
        <v>1305</v>
      </c>
      <c r="G127" s="116">
        <f>SUMIFS(DatosEdad!$D:$D,DatosEdad!$A:$A,INDICE!$C$13,DatosEdad!$E:$E,'1.TS PAIS EDAD Y SEXO'!$A127,DatosEdad!$C:$C,VLOOKUP('1.TS PAIS EDAD Y SEXO'!$G$4,Descripcion_Sexo,1),DatosEdad!$B:$B,VLOOKUP('1.TS PAIS EDAD Y SEXO'!G$5,TRAMO_EDAD_1,1))</f>
        <v>123.31578947368421</v>
      </c>
      <c r="H127" s="173">
        <f>SUMIFS(DatosEdad!$D:$D,DatosEdad!$A:$A,INDICE!$C$13,DatosEdad!$E:$E,'1.TS PAIS EDAD Y SEXO'!$A127,DatosEdad!$C:$C,VLOOKUP('1.TS PAIS EDAD Y SEXO'!$G$4,Descripcion_Sexo,1),DatosEdad!$B:$B,VLOOKUP('1.TS PAIS EDAD Y SEXO'!H$5,TRAMO_EDAD_1,1))</f>
        <v>234.36842105263159</v>
      </c>
      <c r="I127" s="182">
        <f>SUMIFS(DatosEdad!$D:$D,DatosEdad!$A:$A,INDICE!$C$13,DatosEdad!$E:$E,'1.TS PAIS EDAD Y SEXO'!$A127,DatosEdad!$B:$B,_xlfn.XLOOKUP('1.TS PAIS EDAD Y SEXO'!$I$5,TablasAux!$O$3:$O$5,TablasAux!$N$3:$N$5),DatosEdad!$C:$C,_xlfn.XLOOKUP('1.TS PAIS EDAD Y SEXO'!$G$4,TablasAux!$L$17:$L$19,TablasAux!$K$17:$K$19))</f>
        <v>33.736842105263158</v>
      </c>
      <c r="J127" s="177">
        <f>SUMIFS(DatosEdad!$D:$D,DatosEdad!$A:$A,INDICE!$C$13,DatosEdad!$E:$E,'1.TS PAIS EDAD Y SEXO'!$A127,DatosEdad!$C:$C,_xlfn.XLOOKUP('1.TS PAIS EDAD Y SEXO'!$G$4,TablasAux!$L$17:$L$19,TablasAux!$K$17:$K$19))</f>
        <v>391.42105263157896</v>
      </c>
      <c r="K127" s="116">
        <f>SUMIFS(DatosEdad!$D:$D,DatosEdad!$A:$A,INDICE!$C$13,DatosEdad!$E:$E,'1.TS PAIS EDAD Y SEXO'!$A127,DatosEdad!$C:$C,VLOOKUP('1.TS PAIS EDAD Y SEXO'!$K$4,Descripcion_Sexo,1),DatosEdad!$B:$B,VLOOKUP('1.TS PAIS EDAD Y SEXO'!K$5,TRAMO_EDAD_1,1))</f>
        <v>238.84210526315789</v>
      </c>
      <c r="L127" s="173">
        <f>SUMIFS(DatosEdad!$D:$D,DatosEdad!$A:$A,INDICE!$C$13,DatosEdad!$E:$E,'1.TS PAIS EDAD Y SEXO'!$A127,DatosEdad!$C:$C,VLOOKUP('1.TS PAIS EDAD Y SEXO'!$K$4,Descripcion_Sexo,1),DatosEdad!$B:$B,VLOOKUP('1.TS PAIS EDAD Y SEXO'!L$5,TRAMO_EDAD_1,1))</f>
        <v>660.57894736842104</v>
      </c>
      <c r="M127" s="182">
        <f>SUMIFS(DatosEdad!$D:$D,DatosEdad!$A:$A,INDICE!$C$13,DatosEdad!$E:$E,'1.TS PAIS EDAD Y SEXO'!$A127,DatosEdad!$B:$B,_xlfn.XLOOKUP('1.TS PAIS EDAD Y SEXO'!M$5,TablasAux!$O$3:$O$5,TablasAux!$N$3:$N$5),DatosEdad!$C:$C,_xlfn.XLOOKUP('1.TS PAIS EDAD Y SEXO'!$K$4,TablasAux!$L$17:$L$19,TablasAux!$K$17:$K$19))</f>
        <v>14.157894736842104</v>
      </c>
      <c r="N127" s="177">
        <f>SUMIFS(DatosEdad!$D:$D,DatosEdad!$A:$A,INDICE!$C$13,DatosEdad!$E:$E,'1.TS PAIS EDAD Y SEXO'!$A127,DatosEdad!$C:$C,_xlfn.XLOOKUP('1.TS PAIS EDAD Y SEXO'!$K$4,TablasAux!$L$17:$L$19,TablasAux!$K$17:$K$19))</f>
        <v>913.57894736842104</v>
      </c>
    </row>
    <row r="128" spans="1:14" ht="15.6" x14ac:dyDescent="0.3">
      <c r="A128" s="4">
        <v>368</v>
      </c>
      <c r="B128" s="147" t="s">
        <v>284</v>
      </c>
      <c r="C128" s="116">
        <f>SUMIFS(DatosEdad!$D:$D,DatosEdad!$A:$A,INDICE!$C$13,DatosEdad!$E:$E,'1.TS PAIS EDAD Y SEXO'!$A128,DatosEdad!$B:$B,VLOOKUP('1.TS PAIS EDAD Y SEXO'!C$5,TRAMO_EDAD_1,1))</f>
        <v>115.10526315789474</v>
      </c>
      <c r="D128" s="173">
        <f>SUMIFS(DatosEdad!$D:$D,DatosEdad!$A:$A,INDICE!$C$13,DatosEdad!$E:$E,'1.TS PAIS EDAD Y SEXO'!$A128,DatosEdad!$B:$B,VLOOKUP('1.TS PAIS EDAD Y SEXO'!D$5,TRAMO_EDAD_1,1))</f>
        <v>153.68421052631578</v>
      </c>
      <c r="E128" s="182">
        <f>SUMIFS(DatosEdad!$D:$D,DatosEdad!$A:$A,INDICE!$C$13,DatosEdad!$E:$E,'1.TS PAIS EDAD Y SEXO'!$A128,DatosEdad!$B:$B,_xlfn.XLOOKUP($E$5,TablasAux!$O$3:$O$5,TablasAux!$N$3:$N$5))</f>
        <v>48.421052631578945</v>
      </c>
      <c r="F128" s="177">
        <f>SUMIFS(DatosEdad!$D:$D,DatosEdad!$A:$A,INDICE!$C$13,DatosEdad!$E:$E,'1.TS PAIS EDAD Y SEXO'!$A128)</f>
        <v>317.21052631578948</v>
      </c>
      <c r="G128" s="116">
        <f>SUMIFS(DatosEdad!$D:$D,DatosEdad!$A:$A,INDICE!$C$13,DatosEdad!$E:$E,'1.TS PAIS EDAD Y SEXO'!$A128,DatosEdad!$C:$C,VLOOKUP('1.TS PAIS EDAD Y SEXO'!$G$4,Descripcion_Sexo,1),DatosEdad!$B:$B,VLOOKUP('1.TS PAIS EDAD Y SEXO'!G$5,TRAMO_EDAD_1,1))</f>
        <v>28.894736842105264</v>
      </c>
      <c r="H128" s="173">
        <f>SUMIFS(DatosEdad!$D:$D,DatosEdad!$A:$A,INDICE!$C$13,DatosEdad!$E:$E,'1.TS PAIS EDAD Y SEXO'!$A128,DatosEdad!$C:$C,VLOOKUP('1.TS PAIS EDAD Y SEXO'!$G$4,Descripcion_Sexo,1),DatosEdad!$B:$B,VLOOKUP('1.TS PAIS EDAD Y SEXO'!H$5,TRAMO_EDAD_1,1))</f>
        <v>29.631578947368421</v>
      </c>
      <c r="I128" s="182">
        <f>SUMIFS(DatosEdad!$D:$D,DatosEdad!$A:$A,INDICE!$C$13,DatosEdad!$E:$E,'1.TS PAIS EDAD Y SEXO'!$A128,DatosEdad!$B:$B,_xlfn.XLOOKUP('1.TS PAIS EDAD Y SEXO'!$I$5,TablasAux!$O$3:$O$5,TablasAux!$N$3:$N$5),DatosEdad!$C:$C,_xlfn.XLOOKUP('1.TS PAIS EDAD Y SEXO'!$G$4,TablasAux!$L$17:$L$19,TablasAux!$K$17:$K$19))</f>
        <v>8.8947368421052637</v>
      </c>
      <c r="J128" s="177">
        <f>SUMIFS(DatosEdad!$D:$D,DatosEdad!$A:$A,INDICE!$C$13,DatosEdad!$E:$E,'1.TS PAIS EDAD Y SEXO'!$A128,DatosEdad!$C:$C,_xlfn.XLOOKUP('1.TS PAIS EDAD Y SEXO'!$G$4,TablasAux!$L$17:$L$19,TablasAux!$K$17:$K$19))</f>
        <v>67.421052631578945</v>
      </c>
      <c r="K128" s="116">
        <f>SUMIFS(DatosEdad!$D:$D,DatosEdad!$A:$A,INDICE!$C$13,DatosEdad!$E:$E,'1.TS PAIS EDAD Y SEXO'!$A128,DatosEdad!$C:$C,VLOOKUP('1.TS PAIS EDAD Y SEXO'!$K$4,Descripcion_Sexo,1),DatosEdad!$B:$B,VLOOKUP('1.TS PAIS EDAD Y SEXO'!K$5,TRAMO_EDAD_1,1))</f>
        <v>86.21052631578948</v>
      </c>
      <c r="L128" s="173">
        <f>SUMIFS(DatosEdad!$D:$D,DatosEdad!$A:$A,INDICE!$C$13,DatosEdad!$E:$E,'1.TS PAIS EDAD Y SEXO'!$A128,DatosEdad!$C:$C,VLOOKUP('1.TS PAIS EDAD Y SEXO'!$K$4,Descripcion_Sexo,1),DatosEdad!$B:$B,VLOOKUP('1.TS PAIS EDAD Y SEXO'!L$5,TRAMO_EDAD_1,1))</f>
        <v>124.05263157894737</v>
      </c>
      <c r="M128" s="182">
        <f>SUMIFS(DatosEdad!$D:$D,DatosEdad!$A:$A,INDICE!$C$13,DatosEdad!$E:$E,'1.TS PAIS EDAD Y SEXO'!$A128,DatosEdad!$B:$B,_xlfn.XLOOKUP('1.TS PAIS EDAD Y SEXO'!M$5,TablasAux!$O$3:$O$5,TablasAux!$N$3:$N$5),DatosEdad!$C:$C,_xlfn.XLOOKUP('1.TS PAIS EDAD Y SEXO'!$K$4,TablasAux!$L$17:$L$19,TablasAux!$K$17:$K$19))</f>
        <v>39.526315789473685</v>
      </c>
      <c r="N128" s="177">
        <f>SUMIFS(DatosEdad!$D:$D,DatosEdad!$A:$A,INDICE!$C$13,DatosEdad!$E:$E,'1.TS PAIS EDAD Y SEXO'!$A128,DatosEdad!$C:$C,_xlfn.XLOOKUP('1.TS PAIS EDAD Y SEXO'!$K$4,TablasAux!$L$17:$L$19,TablasAux!$K$17:$K$19))</f>
        <v>249.78947368421052</v>
      </c>
    </row>
    <row r="129" spans="1:14" ht="15.6" x14ac:dyDescent="0.3">
      <c r="A129" s="4">
        <v>364</v>
      </c>
      <c r="B129" s="147" t="s">
        <v>283</v>
      </c>
      <c r="C129" s="116">
        <f>SUMIFS(DatosEdad!$D:$D,DatosEdad!$A:$A,INDICE!$C$13,DatosEdad!$E:$E,'1.TS PAIS EDAD Y SEXO'!$A129,DatosEdad!$B:$B,VLOOKUP('1.TS PAIS EDAD Y SEXO'!C$5,TRAMO_EDAD_1,1))</f>
        <v>886.21052631578959</v>
      </c>
      <c r="D129" s="173">
        <f>SUMIFS(DatosEdad!$D:$D,DatosEdad!$A:$A,INDICE!$C$13,DatosEdad!$E:$E,'1.TS PAIS EDAD Y SEXO'!$A129,DatosEdad!$B:$B,VLOOKUP('1.TS PAIS EDAD Y SEXO'!D$5,TRAMO_EDAD_1,1))</f>
        <v>1456.5263157894738</v>
      </c>
      <c r="E129" s="182">
        <f>SUMIFS(DatosEdad!$D:$D,DatosEdad!$A:$A,INDICE!$C$13,DatosEdad!$E:$E,'1.TS PAIS EDAD Y SEXO'!$A129,DatosEdad!$B:$B,_xlfn.XLOOKUP($E$5,TablasAux!$O$3:$O$5,TablasAux!$N$3:$N$5))</f>
        <v>212.94736842105263</v>
      </c>
      <c r="F129" s="177">
        <f>SUMIFS(DatosEdad!$D:$D,DatosEdad!$A:$A,INDICE!$C$13,DatosEdad!$E:$E,'1.TS PAIS EDAD Y SEXO'!$A129)</f>
        <v>2555.6842105263158</v>
      </c>
      <c r="G129" s="116">
        <f>SUMIFS(DatosEdad!$D:$D,DatosEdad!$A:$A,INDICE!$C$13,DatosEdad!$E:$E,'1.TS PAIS EDAD Y SEXO'!$A129,DatosEdad!$C:$C,VLOOKUP('1.TS PAIS EDAD Y SEXO'!$G$4,Descripcion_Sexo,1),DatosEdad!$B:$B,VLOOKUP('1.TS PAIS EDAD Y SEXO'!G$5,TRAMO_EDAD_1,1))</f>
        <v>383.84210526315792</v>
      </c>
      <c r="H129" s="173">
        <f>SUMIFS(DatosEdad!$D:$D,DatosEdad!$A:$A,INDICE!$C$13,DatosEdad!$E:$E,'1.TS PAIS EDAD Y SEXO'!$A129,DatosEdad!$C:$C,VLOOKUP('1.TS PAIS EDAD Y SEXO'!$G$4,Descripcion_Sexo,1),DatosEdad!$B:$B,VLOOKUP('1.TS PAIS EDAD Y SEXO'!H$5,TRAMO_EDAD_1,1))</f>
        <v>604.63157894736844</v>
      </c>
      <c r="I129" s="182">
        <f>SUMIFS(DatosEdad!$D:$D,DatosEdad!$A:$A,INDICE!$C$13,DatosEdad!$E:$E,'1.TS PAIS EDAD Y SEXO'!$A129,DatosEdad!$B:$B,_xlfn.XLOOKUP('1.TS PAIS EDAD Y SEXO'!$I$5,TablasAux!$O$3:$O$5,TablasAux!$N$3:$N$5),DatosEdad!$C:$C,_xlfn.XLOOKUP('1.TS PAIS EDAD Y SEXO'!$G$4,TablasAux!$L$17:$L$19,TablasAux!$K$17:$K$19))</f>
        <v>45.684210526315788</v>
      </c>
      <c r="J129" s="177">
        <f>SUMIFS(DatosEdad!$D:$D,DatosEdad!$A:$A,INDICE!$C$13,DatosEdad!$E:$E,'1.TS PAIS EDAD Y SEXO'!$A129,DatosEdad!$C:$C,_xlfn.XLOOKUP('1.TS PAIS EDAD Y SEXO'!$G$4,TablasAux!$L$17:$L$19,TablasAux!$K$17:$K$19))</f>
        <v>1034.1578947368421</v>
      </c>
      <c r="K129" s="116">
        <f>SUMIFS(DatosEdad!$D:$D,DatosEdad!$A:$A,INDICE!$C$13,DatosEdad!$E:$E,'1.TS PAIS EDAD Y SEXO'!$A129,DatosEdad!$C:$C,VLOOKUP('1.TS PAIS EDAD Y SEXO'!$K$4,Descripcion_Sexo,1),DatosEdad!$B:$B,VLOOKUP('1.TS PAIS EDAD Y SEXO'!K$5,TRAMO_EDAD_1,1))</f>
        <v>502.36842105263162</v>
      </c>
      <c r="L129" s="173">
        <f>SUMIFS(DatosEdad!$D:$D,DatosEdad!$A:$A,INDICE!$C$13,DatosEdad!$E:$E,'1.TS PAIS EDAD Y SEXO'!$A129,DatosEdad!$C:$C,VLOOKUP('1.TS PAIS EDAD Y SEXO'!$K$4,Descripcion_Sexo,1),DatosEdad!$B:$B,VLOOKUP('1.TS PAIS EDAD Y SEXO'!L$5,TRAMO_EDAD_1,1))</f>
        <v>851.89473684210532</v>
      </c>
      <c r="M129" s="182">
        <f>SUMIFS(DatosEdad!$D:$D,DatosEdad!$A:$A,INDICE!$C$13,DatosEdad!$E:$E,'1.TS PAIS EDAD Y SEXO'!$A129,DatosEdad!$B:$B,_xlfn.XLOOKUP('1.TS PAIS EDAD Y SEXO'!M$5,TablasAux!$O$3:$O$5,TablasAux!$N$3:$N$5),DatosEdad!$C:$C,_xlfn.XLOOKUP('1.TS PAIS EDAD Y SEXO'!$K$4,TablasAux!$L$17:$L$19,TablasAux!$K$17:$K$19))</f>
        <v>167.26315789473685</v>
      </c>
      <c r="N129" s="177">
        <f>SUMIFS(DatosEdad!$D:$D,DatosEdad!$A:$A,INDICE!$C$13,DatosEdad!$E:$E,'1.TS PAIS EDAD Y SEXO'!$A129,DatosEdad!$C:$C,_xlfn.XLOOKUP('1.TS PAIS EDAD Y SEXO'!$K$4,TablasAux!$L$17:$L$19,TablasAux!$K$17:$K$19))</f>
        <v>1521.5263157894738</v>
      </c>
    </row>
    <row r="130" spans="1:14" ht="15.6" x14ac:dyDescent="0.3">
      <c r="A130" s="4">
        <v>833</v>
      </c>
      <c r="B130" s="147" t="s">
        <v>363</v>
      </c>
      <c r="C130" s="116">
        <f>SUMIFS(DatosEdad!$D:$D,DatosEdad!$A:$A,INDICE!$C$13,DatosEdad!$E:$E,'1.TS PAIS EDAD Y SEXO'!$A130,DatosEdad!$B:$B,VLOOKUP('1.TS PAIS EDAD Y SEXO'!C$5,TRAMO_EDAD_1,1))</f>
        <v>0</v>
      </c>
      <c r="D130" s="173">
        <f>SUMIFS(DatosEdad!$D:$D,DatosEdad!$A:$A,INDICE!$C$13,DatosEdad!$E:$E,'1.TS PAIS EDAD Y SEXO'!$A130,DatosEdad!$B:$B,VLOOKUP('1.TS PAIS EDAD Y SEXO'!D$5,TRAMO_EDAD_1,1))</f>
        <v>1</v>
      </c>
      <c r="E130" s="182">
        <f>SUMIFS(DatosEdad!$D:$D,DatosEdad!$A:$A,INDICE!$C$13,DatosEdad!$E:$E,'1.TS PAIS EDAD Y SEXO'!$A130,DatosEdad!$B:$B,_xlfn.XLOOKUP($E$5,TablasAux!$O$3:$O$5,TablasAux!$N$3:$N$5))</f>
        <v>0</v>
      </c>
      <c r="F130" s="177">
        <f>SUMIFS(DatosEdad!$D:$D,DatosEdad!$A:$A,INDICE!$C$13,DatosEdad!$E:$E,'1.TS PAIS EDAD Y SEXO'!$A130)</f>
        <v>1</v>
      </c>
      <c r="G130" s="116">
        <f>SUMIFS(DatosEdad!$D:$D,DatosEdad!$A:$A,INDICE!$C$13,DatosEdad!$E:$E,'1.TS PAIS EDAD Y SEXO'!$A130,DatosEdad!$C:$C,VLOOKUP('1.TS PAIS EDAD Y SEXO'!$G$4,Descripcion_Sexo,1),DatosEdad!$B:$B,VLOOKUP('1.TS PAIS EDAD Y SEXO'!G$5,TRAMO_EDAD_1,1))</f>
        <v>0</v>
      </c>
      <c r="H130" s="173">
        <f>SUMIFS(DatosEdad!$D:$D,DatosEdad!$A:$A,INDICE!$C$13,DatosEdad!$E:$E,'1.TS PAIS EDAD Y SEXO'!$A130,DatosEdad!$C:$C,VLOOKUP('1.TS PAIS EDAD Y SEXO'!$G$4,Descripcion_Sexo,1),DatosEdad!$B:$B,VLOOKUP('1.TS PAIS EDAD Y SEXO'!H$5,TRAMO_EDAD_1,1))</f>
        <v>1</v>
      </c>
      <c r="I130" s="182">
        <f>SUMIFS(DatosEdad!$D:$D,DatosEdad!$A:$A,INDICE!$C$13,DatosEdad!$E:$E,'1.TS PAIS EDAD Y SEXO'!$A130,DatosEdad!$B:$B,_xlfn.XLOOKUP('1.TS PAIS EDAD Y SEXO'!$I$5,TablasAux!$O$3:$O$5,TablasAux!$N$3:$N$5),DatosEdad!$C:$C,_xlfn.XLOOKUP('1.TS PAIS EDAD Y SEXO'!$G$4,TablasAux!$L$17:$L$19,TablasAux!$K$17:$K$19))</f>
        <v>0</v>
      </c>
      <c r="J130" s="177">
        <f>SUMIFS(DatosEdad!$D:$D,DatosEdad!$A:$A,INDICE!$C$13,DatosEdad!$E:$E,'1.TS PAIS EDAD Y SEXO'!$A130,DatosEdad!$C:$C,_xlfn.XLOOKUP('1.TS PAIS EDAD Y SEXO'!$G$4,TablasAux!$L$17:$L$19,TablasAux!$K$17:$K$19))</f>
        <v>1</v>
      </c>
      <c r="K130" s="116">
        <f>SUMIFS(DatosEdad!$D:$D,DatosEdad!$A:$A,INDICE!$C$13,DatosEdad!$E:$E,'1.TS PAIS EDAD Y SEXO'!$A130,DatosEdad!$C:$C,VLOOKUP('1.TS PAIS EDAD Y SEXO'!$K$4,Descripcion_Sexo,1),DatosEdad!$B:$B,VLOOKUP('1.TS PAIS EDAD Y SEXO'!K$5,TRAMO_EDAD_1,1))</f>
        <v>0</v>
      </c>
      <c r="L130" s="173">
        <f>SUMIFS(DatosEdad!$D:$D,DatosEdad!$A:$A,INDICE!$C$13,DatosEdad!$E:$E,'1.TS PAIS EDAD Y SEXO'!$A130,DatosEdad!$C:$C,VLOOKUP('1.TS PAIS EDAD Y SEXO'!$K$4,Descripcion_Sexo,1),DatosEdad!$B:$B,VLOOKUP('1.TS PAIS EDAD Y SEXO'!L$5,TRAMO_EDAD_1,1))</f>
        <v>0</v>
      </c>
      <c r="M130" s="182">
        <f>SUMIFS(DatosEdad!$D:$D,DatosEdad!$A:$A,INDICE!$C$13,DatosEdad!$E:$E,'1.TS PAIS EDAD Y SEXO'!$A130,DatosEdad!$B:$B,_xlfn.XLOOKUP('1.TS PAIS EDAD Y SEXO'!M$5,TablasAux!$O$3:$O$5,TablasAux!$N$3:$N$5),DatosEdad!$C:$C,_xlfn.XLOOKUP('1.TS PAIS EDAD Y SEXO'!$K$4,TablasAux!$L$17:$L$19,TablasAux!$K$17:$K$19))</f>
        <v>0</v>
      </c>
      <c r="N130" s="177">
        <f>SUMIFS(DatosEdad!$D:$D,DatosEdad!$A:$A,INDICE!$C$13,DatosEdad!$E:$E,'1.TS PAIS EDAD Y SEXO'!$A130,DatosEdad!$C:$C,_xlfn.XLOOKUP('1.TS PAIS EDAD Y SEXO'!$K$4,TablasAux!$L$17:$L$19,TablasAux!$K$17:$K$19))</f>
        <v>0</v>
      </c>
    </row>
    <row r="131" spans="1:14" ht="15.6" x14ac:dyDescent="0.3">
      <c r="A131" s="4">
        <v>352</v>
      </c>
      <c r="B131" s="147" t="s">
        <v>280</v>
      </c>
      <c r="C131" s="116">
        <f>SUMIFS(DatosEdad!$D:$D,DatosEdad!$A:$A,INDICE!$C$13,DatosEdad!$E:$E,'1.TS PAIS EDAD Y SEXO'!$A131,DatosEdad!$B:$B,VLOOKUP('1.TS PAIS EDAD Y SEXO'!C$5,TRAMO_EDAD_1,1))</f>
        <v>79.631578947368425</v>
      </c>
      <c r="D131" s="173">
        <f>SUMIFS(DatosEdad!$D:$D,DatosEdad!$A:$A,INDICE!$C$13,DatosEdad!$E:$E,'1.TS PAIS EDAD Y SEXO'!$A131,DatosEdad!$B:$B,VLOOKUP('1.TS PAIS EDAD Y SEXO'!D$5,TRAMO_EDAD_1,1))</f>
        <v>176.84210526315789</v>
      </c>
      <c r="E131" s="182">
        <f>SUMIFS(DatosEdad!$D:$D,DatosEdad!$A:$A,INDICE!$C$13,DatosEdad!$E:$E,'1.TS PAIS EDAD Y SEXO'!$A131,DatosEdad!$B:$B,_xlfn.XLOOKUP($E$5,TablasAux!$O$3:$O$5,TablasAux!$N$3:$N$5))</f>
        <v>62.157894736842103</v>
      </c>
      <c r="F131" s="177">
        <f>SUMIFS(DatosEdad!$D:$D,DatosEdad!$A:$A,INDICE!$C$13,DatosEdad!$E:$E,'1.TS PAIS EDAD Y SEXO'!$A131)</f>
        <v>318.63157894736844</v>
      </c>
      <c r="G131" s="116">
        <f>SUMIFS(DatosEdad!$D:$D,DatosEdad!$A:$A,INDICE!$C$13,DatosEdad!$E:$E,'1.TS PAIS EDAD Y SEXO'!$A131,DatosEdad!$C:$C,VLOOKUP('1.TS PAIS EDAD Y SEXO'!$G$4,Descripcion_Sexo,1),DatosEdad!$B:$B,VLOOKUP('1.TS PAIS EDAD Y SEXO'!G$5,TRAMO_EDAD_1,1))</f>
        <v>40.526315789473685</v>
      </c>
      <c r="H131" s="173">
        <f>SUMIFS(DatosEdad!$D:$D,DatosEdad!$A:$A,INDICE!$C$13,DatosEdad!$E:$E,'1.TS PAIS EDAD Y SEXO'!$A131,DatosEdad!$C:$C,VLOOKUP('1.TS PAIS EDAD Y SEXO'!$G$4,Descripcion_Sexo,1),DatosEdad!$B:$B,VLOOKUP('1.TS PAIS EDAD Y SEXO'!H$5,TRAMO_EDAD_1,1))</f>
        <v>87.368421052631575</v>
      </c>
      <c r="I131" s="182">
        <f>SUMIFS(DatosEdad!$D:$D,DatosEdad!$A:$A,INDICE!$C$13,DatosEdad!$E:$E,'1.TS PAIS EDAD Y SEXO'!$A131,DatosEdad!$B:$B,_xlfn.XLOOKUP('1.TS PAIS EDAD Y SEXO'!$I$5,TablasAux!$O$3:$O$5,TablasAux!$N$3:$N$5),DatosEdad!$C:$C,_xlfn.XLOOKUP('1.TS PAIS EDAD Y SEXO'!$G$4,TablasAux!$L$17:$L$19,TablasAux!$K$17:$K$19))</f>
        <v>19</v>
      </c>
      <c r="J131" s="177">
        <f>SUMIFS(DatosEdad!$D:$D,DatosEdad!$A:$A,INDICE!$C$13,DatosEdad!$E:$E,'1.TS PAIS EDAD Y SEXO'!$A131,DatosEdad!$C:$C,_xlfn.XLOOKUP('1.TS PAIS EDAD Y SEXO'!$G$4,TablasAux!$L$17:$L$19,TablasAux!$K$17:$K$19))</f>
        <v>146.89473684210526</v>
      </c>
      <c r="K131" s="116">
        <f>SUMIFS(DatosEdad!$D:$D,DatosEdad!$A:$A,INDICE!$C$13,DatosEdad!$E:$E,'1.TS PAIS EDAD Y SEXO'!$A131,DatosEdad!$C:$C,VLOOKUP('1.TS PAIS EDAD Y SEXO'!$K$4,Descripcion_Sexo,1),DatosEdad!$B:$B,VLOOKUP('1.TS PAIS EDAD Y SEXO'!K$5,TRAMO_EDAD_1,1))</f>
        <v>39.10526315789474</v>
      </c>
      <c r="L131" s="173">
        <f>SUMIFS(DatosEdad!$D:$D,DatosEdad!$A:$A,INDICE!$C$13,DatosEdad!$E:$E,'1.TS PAIS EDAD Y SEXO'!$A131,DatosEdad!$C:$C,VLOOKUP('1.TS PAIS EDAD Y SEXO'!$K$4,Descripcion_Sexo,1),DatosEdad!$B:$B,VLOOKUP('1.TS PAIS EDAD Y SEXO'!L$5,TRAMO_EDAD_1,1))</f>
        <v>89.473684210526315</v>
      </c>
      <c r="M131" s="182">
        <f>SUMIFS(DatosEdad!$D:$D,DatosEdad!$A:$A,INDICE!$C$13,DatosEdad!$E:$E,'1.TS PAIS EDAD Y SEXO'!$A131,DatosEdad!$B:$B,_xlfn.XLOOKUP('1.TS PAIS EDAD Y SEXO'!M$5,TablasAux!$O$3:$O$5,TablasAux!$N$3:$N$5),DatosEdad!$C:$C,_xlfn.XLOOKUP('1.TS PAIS EDAD Y SEXO'!$K$4,TablasAux!$L$17:$L$19,TablasAux!$K$17:$K$19))</f>
        <v>43.157894736842103</v>
      </c>
      <c r="N131" s="177">
        <f>SUMIFS(DatosEdad!$D:$D,DatosEdad!$A:$A,INDICE!$C$13,DatosEdad!$E:$E,'1.TS PAIS EDAD Y SEXO'!$A131,DatosEdad!$C:$C,_xlfn.XLOOKUP('1.TS PAIS EDAD Y SEXO'!$K$4,TablasAux!$L$17:$L$19,TablasAux!$K$17:$K$19))</f>
        <v>171.73684210526315</v>
      </c>
    </row>
    <row r="132" spans="1:14" ht="15.6" x14ac:dyDescent="0.3">
      <c r="A132" s="4">
        <v>830</v>
      </c>
      <c r="B132" s="147" t="s">
        <v>472</v>
      </c>
      <c r="C132" s="116">
        <f>SUMIFS(DatosEdad!$D:$D,DatosEdad!$A:$A,INDICE!$C$13,DatosEdad!$E:$E,'1.TS PAIS EDAD Y SEXO'!$A132,DatosEdad!$B:$B,VLOOKUP('1.TS PAIS EDAD Y SEXO'!C$5,TRAMO_EDAD_1,1))</f>
        <v>0</v>
      </c>
      <c r="D132" s="173">
        <f>SUMIFS(DatosEdad!$D:$D,DatosEdad!$A:$A,INDICE!$C$13,DatosEdad!$E:$E,'1.TS PAIS EDAD Y SEXO'!$A132,DatosEdad!$B:$B,VLOOKUP('1.TS PAIS EDAD Y SEXO'!D$5,TRAMO_EDAD_1,1))</f>
        <v>1</v>
      </c>
      <c r="E132" s="182">
        <f>SUMIFS(DatosEdad!$D:$D,DatosEdad!$A:$A,INDICE!$C$13,DatosEdad!$E:$E,'1.TS PAIS EDAD Y SEXO'!$A132,DatosEdad!$B:$B,_xlfn.XLOOKUP($E$5,TablasAux!$O$3:$O$5,TablasAux!$N$3:$N$5))</f>
        <v>1</v>
      </c>
      <c r="F132" s="177">
        <f>SUMIFS(DatosEdad!$D:$D,DatosEdad!$A:$A,INDICE!$C$13,DatosEdad!$E:$E,'1.TS PAIS EDAD Y SEXO'!$A132)</f>
        <v>2</v>
      </c>
      <c r="G132" s="116">
        <f>SUMIFS(DatosEdad!$D:$D,DatosEdad!$A:$A,INDICE!$C$13,DatosEdad!$E:$E,'1.TS PAIS EDAD Y SEXO'!$A132,DatosEdad!$C:$C,VLOOKUP('1.TS PAIS EDAD Y SEXO'!$G$4,Descripcion_Sexo,1),DatosEdad!$B:$B,VLOOKUP('1.TS PAIS EDAD Y SEXO'!G$5,TRAMO_EDAD_1,1))</f>
        <v>0</v>
      </c>
      <c r="H132" s="173">
        <f>SUMIFS(DatosEdad!$D:$D,DatosEdad!$A:$A,INDICE!$C$13,DatosEdad!$E:$E,'1.TS PAIS EDAD Y SEXO'!$A132,DatosEdad!$C:$C,VLOOKUP('1.TS PAIS EDAD Y SEXO'!$G$4,Descripcion_Sexo,1),DatosEdad!$B:$B,VLOOKUP('1.TS PAIS EDAD Y SEXO'!H$5,TRAMO_EDAD_1,1))</f>
        <v>0</v>
      </c>
      <c r="I132" s="182">
        <f>SUMIFS(DatosEdad!$D:$D,DatosEdad!$A:$A,INDICE!$C$13,DatosEdad!$E:$E,'1.TS PAIS EDAD Y SEXO'!$A132,DatosEdad!$B:$B,_xlfn.XLOOKUP('1.TS PAIS EDAD Y SEXO'!$I$5,TablasAux!$O$3:$O$5,TablasAux!$N$3:$N$5),DatosEdad!$C:$C,_xlfn.XLOOKUP('1.TS PAIS EDAD Y SEXO'!$G$4,TablasAux!$L$17:$L$19,TablasAux!$K$17:$K$19))</f>
        <v>1</v>
      </c>
      <c r="J132" s="177">
        <f>SUMIFS(DatosEdad!$D:$D,DatosEdad!$A:$A,INDICE!$C$13,DatosEdad!$E:$E,'1.TS PAIS EDAD Y SEXO'!$A132,DatosEdad!$C:$C,_xlfn.XLOOKUP('1.TS PAIS EDAD Y SEXO'!$G$4,TablasAux!$L$17:$L$19,TablasAux!$K$17:$K$19))</f>
        <v>1</v>
      </c>
      <c r="K132" s="116">
        <f>SUMIFS(DatosEdad!$D:$D,DatosEdad!$A:$A,INDICE!$C$13,DatosEdad!$E:$E,'1.TS PAIS EDAD Y SEXO'!$A132,DatosEdad!$C:$C,VLOOKUP('1.TS PAIS EDAD Y SEXO'!$K$4,Descripcion_Sexo,1),DatosEdad!$B:$B,VLOOKUP('1.TS PAIS EDAD Y SEXO'!K$5,TRAMO_EDAD_1,1))</f>
        <v>0</v>
      </c>
      <c r="L132" s="173">
        <f>SUMIFS(DatosEdad!$D:$D,DatosEdad!$A:$A,INDICE!$C$13,DatosEdad!$E:$E,'1.TS PAIS EDAD Y SEXO'!$A132,DatosEdad!$C:$C,VLOOKUP('1.TS PAIS EDAD Y SEXO'!$K$4,Descripcion_Sexo,1),DatosEdad!$B:$B,VLOOKUP('1.TS PAIS EDAD Y SEXO'!L$5,TRAMO_EDAD_1,1))</f>
        <v>1</v>
      </c>
      <c r="M132" s="182">
        <f>SUMIFS(DatosEdad!$D:$D,DatosEdad!$A:$A,INDICE!$C$13,DatosEdad!$E:$E,'1.TS PAIS EDAD Y SEXO'!$A132,DatosEdad!$B:$B,_xlfn.XLOOKUP('1.TS PAIS EDAD Y SEXO'!M$5,TablasAux!$O$3:$O$5,TablasAux!$N$3:$N$5),DatosEdad!$C:$C,_xlfn.XLOOKUP('1.TS PAIS EDAD Y SEXO'!$K$4,TablasAux!$L$17:$L$19,TablasAux!$K$17:$K$19))</f>
        <v>0</v>
      </c>
      <c r="N132" s="177">
        <f>SUMIFS(DatosEdad!$D:$D,DatosEdad!$A:$A,INDICE!$C$13,DatosEdad!$E:$E,'1.TS PAIS EDAD Y SEXO'!$A132,DatosEdad!$C:$C,_xlfn.XLOOKUP('1.TS PAIS EDAD Y SEXO'!$K$4,TablasAux!$L$17:$L$19,TablasAux!$K$17:$K$19))</f>
        <v>1</v>
      </c>
    </row>
    <row r="133" spans="1:14" ht="15.6" x14ac:dyDescent="0.3">
      <c r="A133" s="4">
        <v>581</v>
      </c>
      <c r="B133" s="147" t="s">
        <v>486</v>
      </c>
      <c r="C133" s="116">
        <f>SUMIFS(DatosEdad!$D:$D,DatosEdad!$A:$A,INDICE!$C$13,DatosEdad!$E:$E,'1.TS PAIS EDAD Y SEXO'!$A133,DatosEdad!$B:$B,VLOOKUP('1.TS PAIS EDAD Y SEXO'!C$5,TRAMO_EDAD_1,1))</f>
        <v>0</v>
      </c>
      <c r="D133" s="173">
        <f>SUMIFS(DatosEdad!$D:$D,DatosEdad!$A:$A,INDICE!$C$13,DatosEdad!$E:$E,'1.TS PAIS EDAD Y SEXO'!$A133,DatosEdad!$B:$B,VLOOKUP('1.TS PAIS EDAD Y SEXO'!D$5,TRAMO_EDAD_1,1))</f>
        <v>0.63157894736842102</v>
      </c>
      <c r="E133" s="182">
        <f>SUMIFS(DatosEdad!$D:$D,DatosEdad!$A:$A,INDICE!$C$13,DatosEdad!$E:$E,'1.TS PAIS EDAD Y SEXO'!$A133,DatosEdad!$B:$B,_xlfn.XLOOKUP($E$5,TablasAux!$O$3:$O$5,TablasAux!$N$3:$N$5))</f>
        <v>0</v>
      </c>
      <c r="F133" s="177">
        <f>SUMIFS(DatosEdad!$D:$D,DatosEdad!$A:$A,INDICE!$C$13,DatosEdad!$E:$E,'1.TS PAIS EDAD Y SEXO'!$A133)</f>
        <v>0.63157894736842102</v>
      </c>
      <c r="G133" s="116">
        <f>SUMIFS(DatosEdad!$D:$D,DatosEdad!$A:$A,INDICE!$C$13,DatosEdad!$E:$E,'1.TS PAIS EDAD Y SEXO'!$A133,DatosEdad!$C:$C,VLOOKUP('1.TS PAIS EDAD Y SEXO'!$G$4,Descripcion_Sexo,1),DatosEdad!$B:$B,VLOOKUP('1.TS PAIS EDAD Y SEXO'!G$5,TRAMO_EDAD_1,1))</f>
        <v>0</v>
      </c>
      <c r="H133" s="173">
        <f>SUMIFS(DatosEdad!$D:$D,DatosEdad!$A:$A,INDICE!$C$13,DatosEdad!$E:$E,'1.TS PAIS EDAD Y SEXO'!$A133,DatosEdad!$C:$C,VLOOKUP('1.TS PAIS EDAD Y SEXO'!$G$4,Descripcion_Sexo,1),DatosEdad!$B:$B,VLOOKUP('1.TS PAIS EDAD Y SEXO'!H$5,TRAMO_EDAD_1,1))</f>
        <v>0.63157894736842102</v>
      </c>
      <c r="I133" s="182">
        <f>SUMIFS(DatosEdad!$D:$D,DatosEdad!$A:$A,INDICE!$C$13,DatosEdad!$E:$E,'1.TS PAIS EDAD Y SEXO'!$A133,DatosEdad!$B:$B,_xlfn.XLOOKUP('1.TS PAIS EDAD Y SEXO'!$I$5,TablasAux!$O$3:$O$5,TablasAux!$N$3:$N$5),DatosEdad!$C:$C,_xlfn.XLOOKUP('1.TS PAIS EDAD Y SEXO'!$G$4,TablasAux!$L$17:$L$19,TablasAux!$K$17:$K$19))</f>
        <v>0</v>
      </c>
      <c r="J133" s="177">
        <f>SUMIFS(DatosEdad!$D:$D,DatosEdad!$A:$A,INDICE!$C$13,DatosEdad!$E:$E,'1.TS PAIS EDAD Y SEXO'!$A133,DatosEdad!$C:$C,_xlfn.XLOOKUP('1.TS PAIS EDAD Y SEXO'!$G$4,TablasAux!$L$17:$L$19,TablasAux!$K$17:$K$19))</f>
        <v>0.63157894736842102</v>
      </c>
      <c r="K133" s="116">
        <f>SUMIFS(DatosEdad!$D:$D,DatosEdad!$A:$A,INDICE!$C$13,DatosEdad!$E:$E,'1.TS PAIS EDAD Y SEXO'!$A133,DatosEdad!$C:$C,VLOOKUP('1.TS PAIS EDAD Y SEXO'!$K$4,Descripcion_Sexo,1),DatosEdad!$B:$B,VLOOKUP('1.TS PAIS EDAD Y SEXO'!K$5,TRAMO_EDAD_1,1))</f>
        <v>0</v>
      </c>
      <c r="L133" s="173">
        <f>SUMIFS(DatosEdad!$D:$D,DatosEdad!$A:$A,INDICE!$C$13,DatosEdad!$E:$E,'1.TS PAIS EDAD Y SEXO'!$A133,DatosEdad!$C:$C,VLOOKUP('1.TS PAIS EDAD Y SEXO'!$K$4,Descripcion_Sexo,1),DatosEdad!$B:$B,VLOOKUP('1.TS PAIS EDAD Y SEXO'!L$5,TRAMO_EDAD_1,1))</f>
        <v>0</v>
      </c>
      <c r="M133" s="182">
        <f>SUMIFS(DatosEdad!$D:$D,DatosEdad!$A:$A,INDICE!$C$13,DatosEdad!$E:$E,'1.TS PAIS EDAD Y SEXO'!$A133,DatosEdad!$B:$B,_xlfn.XLOOKUP('1.TS PAIS EDAD Y SEXO'!M$5,TablasAux!$O$3:$O$5,TablasAux!$N$3:$N$5),DatosEdad!$C:$C,_xlfn.XLOOKUP('1.TS PAIS EDAD Y SEXO'!$K$4,TablasAux!$L$17:$L$19,TablasAux!$K$17:$K$19))</f>
        <v>0</v>
      </c>
      <c r="N133" s="177">
        <f>SUMIFS(DatosEdad!$D:$D,DatosEdad!$A:$A,INDICE!$C$13,DatosEdad!$E:$E,'1.TS PAIS EDAD Y SEXO'!$A133,DatosEdad!$C:$C,_xlfn.XLOOKUP('1.TS PAIS EDAD Y SEXO'!$K$4,TablasAux!$L$17:$L$19,TablasAux!$K$17:$K$19))</f>
        <v>0</v>
      </c>
    </row>
    <row r="134" spans="1:14" ht="15.6" x14ac:dyDescent="0.3">
      <c r="A134" s="4">
        <v>376</v>
      </c>
      <c r="B134" s="147" t="s">
        <v>285</v>
      </c>
      <c r="C134" s="116">
        <f>SUMIFS(DatosEdad!$D:$D,DatosEdad!$A:$A,INDICE!$C$13,DatosEdad!$E:$E,'1.TS PAIS EDAD Y SEXO'!$A134,DatosEdad!$B:$B,VLOOKUP('1.TS PAIS EDAD Y SEXO'!C$5,TRAMO_EDAD_1,1))</f>
        <v>214.26315789473685</v>
      </c>
      <c r="D134" s="173">
        <f>SUMIFS(DatosEdad!$D:$D,DatosEdad!$A:$A,INDICE!$C$13,DatosEdad!$E:$E,'1.TS PAIS EDAD Y SEXO'!$A134,DatosEdad!$B:$B,VLOOKUP('1.TS PAIS EDAD Y SEXO'!D$5,TRAMO_EDAD_1,1))</f>
        <v>675.52631578947364</v>
      </c>
      <c r="E134" s="182">
        <f>SUMIFS(DatosEdad!$D:$D,DatosEdad!$A:$A,INDICE!$C$13,DatosEdad!$E:$E,'1.TS PAIS EDAD Y SEXO'!$A134,DatosEdad!$B:$B,_xlfn.XLOOKUP($E$5,TablasAux!$O$3:$O$5,TablasAux!$N$3:$N$5))</f>
        <v>82.578947368421055</v>
      </c>
      <c r="F134" s="177">
        <f>SUMIFS(DatosEdad!$D:$D,DatosEdad!$A:$A,INDICE!$C$13,DatosEdad!$E:$E,'1.TS PAIS EDAD Y SEXO'!$A134)</f>
        <v>972.36842105263156</v>
      </c>
      <c r="G134" s="116">
        <f>SUMIFS(DatosEdad!$D:$D,DatosEdad!$A:$A,INDICE!$C$13,DatosEdad!$E:$E,'1.TS PAIS EDAD Y SEXO'!$A134,DatosEdad!$C:$C,VLOOKUP('1.TS PAIS EDAD Y SEXO'!$G$4,Descripcion_Sexo,1),DatosEdad!$B:$B,VLOOKUP('1.TS PAIS EDAD Y SEXO'!G$5,TRAMO_EDAD_1,1))</f>
        <v>85.78947368421052</v>
      </c>
      <c r="H134" s="173">
        <f>SUMIFS(DatosEdad!$D:$D,DatosEdad!$A:$A,INDICE!$C$13,DatosEdad!$E:$E,'1.TS PAIS EDAD Y SEXO'!$A134,DatosEdad!$C:$C,VLOOKUP('1.TS PAIS EDAD Y SEXO'!$G$4,Descripcion_Sexo,1),DatosEdad!$B:$B,VLOOKUP('1.TS PAIS EDAD Y SEXO'!H$5,TRAMO_EDAD_1,1))</f>
        <v>251.94736842105263</v>
      </c>
      <c r="I134" s="182">
        <f>SUMIFS(DatosEdad!$D:$D,DatosEdad!$A:$A,INDICE!$C$13,DatosEdad!$E:$E,'1.TS PAIS EDAD Y SEXO'!$A134,DatosEdad!$B:$B,_xlfn.XLOOKUP('1.TS PAIS EDAD Y SEXO'!$I$5,TablasAux!$O$3:$O$5,TablasAux!$N$3:$N$5),DatosEdad!$C:$C,_xlfn.XLOOKUP('1.TS PAIS EDAD Y SEXO'!$G$4,TablasAux!$L$17:$L$19,TablasAux!$K$17:$K$19))</f>
        <v>23.578947368421051</v>
      </c>
      <c r="J134" s="177">
        <f>SUMIFS(DatosEdad!$D:$D,DatosEdad!$A:$A,INDICE!$C$13,DatosEdad!$E:$E,'1.TS PAIS EDAD Y SEXO'!$A134,DatosEdad!$C:$C,_xlfn.XLOOKUP('1.TS PAIS EDAD Y SEXO'!$G$4,TablasAux!$L$17:$L$19,TablasAux!$K$17:$K$19))</f>
        <v>361.31578947368422</v>
      </c>
      <c r="K134" s="116">
        <f>SUMIFS(DatosEdad!$D:$D,DatosEdad!$A:$A,INDICE!$C$13,DatosEdad!$E:$E,'1.TS PAIS EDAD Y SEXO'!$A134,DatosEdad!$C:$C,VLOOKUP('1.TS PAIS EDAD Y SEXO'!$K$4,Descripcion_Sexo,1),DatosEdad!$B:$B,VLOOKUP('1.TS PAIS EDAD Y SEXO'!K$5,TRAMO_EDAD_1,1))</f>
        <v>128.47368421052633</v>
      </c>
      <c r="L134" s="173">
        <f>SUMIFS(DatosEdad!$D:$D,DatosEdad!$A:$A,INDICE!$C$13,DatosEdad!$E:$E,'1.TS PAIS EDAD Y SEXO'!$A134,DatosEdad!$C:$C,VLOOKUP('1.TS PAIS EDAD Y SEXO'!$K$4,Descripcion_Sexo,1),DatosEdad!$B:$B,VLOOKUP('1.TS PAIS EDAD Y SEXO'!L$5,TRAMO_EDAD_1,1))</f>
        <v>423.57894736842104</v>
      </c>
      <c r="M134" s="182">
        <f>SUMIFS(DatosEdad!$D:$D,DatosEdad!$A:$A,INDICE!$C$13,DatosEdad!$E:$E,'1.TS PAIS EDAD Y SEXO'!$A134,DatosEdad!$B:$B,_xlfn.XLOOKUP('1.TS PAIS EDAD Y SEXO'!M$5,TablasAux!$O$3:$O$5,TablasAux!$N$3:$N$5),DatosEdad!$C:$C,_xlfn.XLOOKUP('1.TS PAIS EDAD Y SEXO'!$K$4,TablasAux!$L$17:$L$19,TablasAux!$K$17:$K$19))</f>
        <v>59</v>
      </c>
      <c r="N134" s="177">
        <f>SUMIFS(DatosEdad!$D:$D,DatosEdad!$A:$A,INDICE!$C$13,DatosEdad!$E:$E,'1.TS PAIS EDAD Y SEXO'!$A134,DatosEdad!$C:$C,_xlfn.XLOOKUP('1.TS PAIS EDAD Y SEXO'!$K$4,TablasAux!$L$17:$L$19,TablasAux!$K$17:$K$19))</f>
        <v>611.0526315789474</v>
      </c>
    </row>
    <row r="135" spans="1:14" ht="15.6" x14ac:dyDescent="0.3">
      <c r="A135" s="4">
        <v>388</v>
      </c>
      <c r="B135" s="147" t="s">
        <v>287</v>
      </c>
      <c r="C135" s="116">
        <f>SUMIFS(DatosEdad!$D:$D,DatosEdad!$A:$A,INDICE!$C$13,DatosEdad!$E:$E,'1.TS PAIS EDAD Y SEXO'!$A135,DatosEdad!$B:$B,VLOOKUP('1.TS PAIS EDAD Y SEXO'!C$5,TRAMO_EDAD_1,1))</f>
        <v>59.842105263157897</v>
      </c>
      <c r="D135" s="173">
        <f>SUMIFS(DatosEdad!$D:$D,DatosEdad!$A:$A,INDICE!$C$13,DatosEdad!$E:$E,'1.TS PAIS EDAD Y SEXO'!$A135,DatosEdad!$B:$B,VLOOKUP('1.TS PAIS EDAD Y SEXO'!D$5,TRAMO_EDAD_1,1))</f>
        <v>45.15789473684211</v>
      </c>
      <c r="E135" s="182">
        <f>SUMIFS(DatosEdad!$D:$D,DatosEdad!$A:$A,INDICE!$C$13,DatosEdad!$E:$E,'1.TS PAIS EDAD Y SEXO'!$A135,DatosEdad!$B:$B,_xlfn.XLOOKUP($E$5,TablasAux!$O$3:$O$5,TablasAux!$N$3:$N$5))</f>
        <v>13.736842105263158</v>
      </c>
      <c r="F135" s="177">
        <f>SUMIFS(DatosEdad!$D:$D,DatosEdad!$A:$A,INDICE!$C$13,DatosEdad!$E:$E,'1.TS PAIS EDAD Y SEXO'!$A135)</f>
        <v>118.73684210526316</v>
      </c>
      <c r="G135" s="116">
        <f>SUMIFS(DatosEdad!$D:$D,DatosEdad!$A:$A,INDICE!$C$13,DatosEdad!$E:$E,'1.TS PAIS EDAD Y SEXO'!$A135,DatosEdad!$C:$C,VLOOKUP('1.TS PAIS EDAD Y SEXO'!$G$4,Descripcion_Sexo,1),DatosEdad!$B:$B,VLOOKUP('1.TS PAIS EDAD Y SEXO'!G$5,TRAMO_EDAD_1,1))</f>
        <v>29.157894736842106</v>
      </c>
      <c r="H135" s="173">
        <f>SUMIFS(DatosEdad!$D:$D,DatosEdad!$A:$A,INDICE!$C$13,DatosEdad!$E:$E,'1.TS PAIS EDAD Y SEXO'!$A135,DatosEdad!$C:$C,VLOOKUP('1.TS PAIS EDAD Y SEXO'!$G$4,Descripcion_Sexo,1),DatosEdad!$B:$B,VLOOKUP('1.TS PAIS EDAD Y SEXO'!H$5,TRAMO_EDAD_1,1))</f>
        <v>17.368421052631579</v>
      </c>
      <c r="I135" s="182">
        <f>SUMIFS(DatosEdad!$D:$D,DatosEdad!$A:$A,INDICE!$C$13,DatosEdad!$E:$E,'1.TS PAIS EDAD Y SEXO'!$A135,DatosEdad!$B:$B,_xlfn.XLOOKUP('1.TS PAIS EDAD Y SEXO'!$I$5,TablasAux!$O$3:$O$5,TablasAux!$N$3:$N$5),DatosEdad!$C:$C,_xlfn.XLOOKUP('1.TS PAIS EDAD Y SEXO'!$G$4,TablasAux!$L$17:$L$19,TablasAux!$K$17:$K$19))</f>
        <v>6</v>
      </c>
      <c r="J135" s="177">
        <f>SUMIFS(DatosEdad!$D:$D,DatosEdad!$A:$A,INDICE!$C$13,DatosEdad!$E:$E,'1.TS PAIS EDAD Y SEXO'!$A135,DatosEdad!$C:$C,_xlfn.XLOOKUP('1.TS PAIS EDAD Y SEXO'!$G$4,TablasAux!$L$17:$L$19,TablasAux!$K$17:$K$19))</f>
        <v>52.526315789473685</v>
      </c>
      <c r="K135" s="116">
        <f>SUMIFS(DatosEdad!$D:$D,DatosEdad!$A:$A,INDICE!$C$13,DatosEdad!$E:$E,'1.TS PAIS EDAD Y SEXO'!$A135,DatosEdad!$C:$C,VLOOKUP('1.TS PAIS EDAD Y SEXO'!$K$4,Descripcion_Sexo,1),DatosEdad!$B:$B,VLOOKUP('1.TS PAIS EDAD Y SEXO'!K$5,TRAMO_EDAD_1,1))</f>
        <v>30.684210526315791</v>
      </c>
      <c r="L135" s="173">
        <f>SUMIFS(DatosEdad!$D:$D,DatosEdad!$A:$A,INDICE!$C$13,DatosEdad!$E:$E,'1.TS PAIS EDAD Y SEXO'!$A135,DatosEdad!$C:$C,VLOOKUP('1.TS PAIS EDAD Y SEXO'!$K$4,Descripcion_Sexo,1),DatosEdad!$B:$B,VLOOKUP('1.TS PAIS EDAD Y SEXO'!L$5,TRAMO_EDAD_1,1))</f>
        <v>27.789473684210527</v>
      </c>
      <c r="M135" s="182">
        <f>SUMIFS(DatosEdad!$D:$D,DatosEdad!$A:$A,INDICE!$C$13,DatosEdad!$E:$E,'1.TS PAIS EDAD Y SEXO'!$A135,DatosEdad!$B:$B,_xlfn.XLOOKUP('1.TS PAIS EDAD Y SEXO'!M$5,TablasAux!$O$3:$O$5,TablasAux!$N$3:$N$5),DatosEdad!$C:$C,_xlfn.XLOOKUP('1.TS PAIS EDAD Y SEXO'!$K$4,TablasAux!$L$17:$L$19,TablasAux!$K$17:$K$19))</f>
        <v>7.7368421052631575</v>
      </c>
      <c r="N135" s="177">
        <f>SUMIFS(DatosEdad!$D:$D,DatosEdad!$A:$A,INDICE!$C$13,DatosEdad!$E:$E,'1.TS PAIS EDAD Y SEXO'!$A135,DatosEdad!$C:$C,_xlfn.XLOOKUP('1.TS PAIS EDAD Y SEXO'!$K$4,TablasAux!$L$17:$L$19,TablasAux!$K$17:$K$19))</f>
        <v>66.21052631578948</v>
      </c>
    </row>
    <row r="136" spans="1:14" ht="15.6" x14ac:dyDescent="0.3">
      <c r="A136" s="4">
        <v>392</v>
      </c>
      <c r="B136" s="147" t="s">
        <v>288</v>
      </c>
      <c r="C136" s="116">
        <f>SUMIFS(DatosEdad!$D:$D,DatosEdad!$A:$A,INDICE!$C$13,DatosEdad!$E:$E,'1.TS PAIS EDAD Y SEXO'!$A136,DatosEdad!$B:$B,VLOOKUP('1.TS PAIS EDAD Y SEXO'!C$5,TRAMO_EDAD_1,1))</f>
        <v>418.26315789473688</v>
      </c>
      <c r="D136" s="173">
        <f>SUMIFS(DatosEdad!$D:$D,DatosEdad!$A:$A,INDICE!$C$13,DatosEdad!$E:$E,'1.TS PAIS EDAD Y SEXO'!$A136,DatosEdad!$B:$B,VLOOKUP('1.TS PAIS EDAD Y SEXO'!D$5,TRAMO_EDAD_1,1))</f>
        <v>1549.2105263157896</v>
      </c>
      <c r="E136" s="182">
        <f>SUMIFS(DatosEdad!$D:$D,DatosEdad!$A:$A,INDICE!$C$13,DatosEdad!$E:$E,'1.TS PAIS EDAD Y SEXO'!$A136,DatosEdad!$B:$B,_xlfn.XLOOKUP($E$5,TablasAux!$O$3:$O$5,TablasAux!$N$3:$N$5))</f>
        <v>526</v>
      </c>
      <c r="F136" s="177">
        <f>SUMIFS(DatosEdad!$D:$D,DatosEdad!$A:$A,INDICE!$C$13,DatosEdad!$E:$E,'1.TS PAIS EDAD Y SEXO'!$A136)</f>
        <v>2493.4736842105262</v>
      </c>
      <c r="G136" s="116">
        <f>SUMIFS(DatosEdad!$D:$D,DatosEdad!$A:$A,INDICE!$C$13,DatosEdad!$E:$E,'1.TS PAIS EDAD Y SEXO'!$A136,DatosEdad!$C:$C,VLOOKUP('1.TS PAIS EDAD Y SEXO'!$G$4,Descripcion_Sexo,1),DatosEdad!$B:$B,VLOOKUP('1.TS PAIS EDAD Y SEXO'!G$5,TRAMO_EDAD_1,1))</f>
        <v>253</v>
      </c>
      <c r="H136" s="173">
        <f>SUMIFS(DatosEdad!$D:$D,DatosEdad!$A:$A,INDICE!$C$13,DatosEdad!$E:$E,'1.TS PAIS EDAD Y SEXO'!$A136,DatosEdad!$C:$C,VLOOKUP('1.TS PAIS EDAD Y SEXO'!$G$4,Descripcion_Sexo,1),DatosEdad!$B:$B,VLOOKUP('1.TS PAIS EDAD Y SEXO'!H$5,TRAMO_EDAD_1,1))</f>
        <v>1021.8947368421053</v>
      </c>
      <c r="I136" s="182">
        <f>SUMIFS(DatosEdad!$D:$D,DatosEdad!$A:$A,INDICE!$C$13,DatosEdad!$E:$E,'1.TS PAIS EDAD Y SEXO'!$A136,DatosEdad!$B:$B,_xlfn.XLOOKUP('1.TS PAIS EDAD Y SEXO'!$I$5,TablasAux!$O$3:$O$5,TablasAux!$N$3:$N$5),DatosEdad!$C:$C,_xlfn.XLOOKUP('1.TS PAIS EDAD Y SEXO'!$G$4,TablasAux!$L$17:$L$19,TablasAux!$K$17:$K$19))</f>
        <v>320.73684210526318</v>
      </c>
      <c r="J136" s="177">
        <f>SUMIFS(DatosEdad!$D:$D,DatosEdad!$A:$A,INDICE!$C$13,DatosEdad!$E:$E,'1.TS PAIS EDAD Y SEXO'!$A136,DatosEdad!$C:$C,_xlfn.XLOOKUP('1.TS PAIS EDAD Y SEXO'!$G$4,TablasAux!$L$17:$L$19,TablasAux!$K$17:$K$19))</f>
        <v>1595.6315789473686</v>
      </c>
      <c r="K136" s="116">
        <f>SUMIFS(DatosEdad!$D:$D,DatosEdad!$A:$A,INDICE!$C$13,DatosEdad!$E:$E,'1.TS PAIS EDAD Y SEXO'!$A136,DatosEdad!$C:$C,VLOOKUP('1.TS PAIS EDAD Y SEXO'!$K$4,Descripcion_Sexo,1),DatosEdad!$B:$B,VLOOKUP('1.TS PAIS EDAD Y SEXO'!K$5,TRAMO_EDAD_1,1))</f>
        <v>165.26315789473685</v>
      </c>
      <c r="L136" s="173">
        <f>SUMIFS(DatosEdad!$D:$D,DatosEdad!$A:$A,INDICE!$C$13,DatosEdad!$E:$E,'1.TS PAIS EDAD Y SEXO'!$A136,DatosEdad!$C:$C,VLOOKUP('1.TS PAIS EDAD Y SEXO'!$K$4,Descripcion_Sexo,1),DatosEdad!$B:$B,VLOOKUP('1.TS PAIS EDAD Y SEXO'!L$5,TRAMO_EDAD_1,1))</f>
        <v>527.31578947368416</v>
      </c>
      <c r="M136" s="182">
        <f>SUMIFS(DatosEdad!$D:$D,DatosEdad!$A:$A,INDICE!$C$13,DatosEdad!$E:$E,'1.TS PAIS EDAD Y SEXO'!$A136,DatosEdad!$B:$B,_xlfn.XLOOKUP('1.TS PAIS EDAD Y SEXO'!M$5,TablasAux!$O$3:$O$5,TablasAux!$N$3:$N$5),DatosEdad!$C:$C,_xlfn.XLOOKUP('1.TS PAIS EDAD Y SEXO'!$K$4,TablasAux!$L$17:$L$19,TablasAux!$K$17:$K$19))</f>
        <v>205.26315789473685</v>
      </c>
      <c r="N136" s="177">
        <f>SUMIFS(DatosEdad!$D:$D,DatosEdad!$A:$A,INDICE!$C$13,DatosEdad!$E:$E,'1.TS PAIS EDAD Y SEXO'!$A136,DatosEdad!$C:$C,_xlfn.XLOOKUP('1.TS PAIS EDAD Y SEXO'!$K$4,TablasAux!$L$17:$L$19,TablasAux!$K$17:$K$19))</f>
        <v>897.84210526315792</v>
      </c>
    </row>
    <row r="137" spans="1:14" ht="15.6" x14ac:dyDescent="0.3">
      <c r="A137" s="4">
        <v>832</v>
      </c>
      <c r="B137" s="147" t="s">
        <v>397</v>
      </c>
      <c r="C137" s="116">
        <f>SUMIFS(DatosEdad!$D:$D,DatosEdad!$A:$A,INDICE!$C$13,DatosEdad!$E:$E,'1.TS PAIS EDAD Y SEXO'!$A137,DatosEdad!$B:$B,VLOOKUP('1.TS PAIS EDAD Y SEXO'!C$5,TRAMO_EDAD_1,1))</f>
        <v>9.1578947368421062</v>
      </c>
      <c r="D137" s="173">
        <f>SUMIFS(DatosEdad!$D:$D,DatosEdad!$A:$A,INDICE!$C$13,DatosEdad!$E:$E,'1.TS PAIS EDAD Y SEXO'!$A137,DatosEdad!$B:$B,VLOOKUP('1.TS PAIS EDAD Y SEXO'!D$5,TRAMO_EDAD_1,1))</f>
        <v>2</v>
      </c>
      <c r="E137" s="182">
        <f>SUMIFS(DatosEdad!$D:$D,DatosEdad!$A:$A,INDICE!$C$13,DatosEdad!$E:$E,'1.TS PAIS EDAD Y SEXO'!$A137,DatosEdad!$B:$B,_xlfn.XLOOKUP($E$5,TablasAux!$O$3:$O$5,TablasAux!$N$3:$N$5))</f>
        <v>1</v>
      </c>
      <c r="F137" s="177">
        <f>SUMIFS(DatosEdad!$D:$D,DatosEdad!$A:$A,INDICE!$C$13,DatosEdad!$E:$E,'1.TS PAIS EDAD Y SEXO'!$A137)</f>
        <v>12.157894736842106</v>
      </c>
      <c r="G137" s="116">
        <f>SUMIFS(DatosEdad!$D:$D,DatosEdad!$A:$A,INDICE!$C$13,DatosEdad!$E:$E,'1.TS PAIS EDAD Y SEXO'!$A137,DatosEdad!$C:$C,VLOOKUP('1.TS PAIS EDAD Y SEXO'!$G$4,Descripcion_Sexo,1),DatosEdad!$B:$B,VLOOKUP('1.TS PAIS EDAD Y SEXO'!G$5,TRAMO_EDAD_1,1))</f>
        <v>3</v>
      </c>
      <c r="H137" s="173">
        <f>SUMIFS(DatosEdad!$D:$D,DatosEdad!$A:$A,INDICE!$C$13,DatosEdad!$E:$E,'1.TS PAIS EDAD Y SEXO'!$A137,DatosEdad!$C:$C,VLOOKUP('1.TS PAIS EDAD Y SEXO'!$G$4,Descripcion_Sexo,1),DatosEdad!$B:$B,VLOOKUP('1.TS PAIS EDAD Y SEXO'!H$5,TRAMO_EDAD_1,1))</f>
        <v>2</v>
      </c>
      <c r="I137" s="182">
        <f>SUMIFS(DatosEdad!$D:$D,DatosEdad!$A:$A,INDICE!$C$13,DatosEdad!$E:$E,'1.TS PAIS EDAD Y SEXO'!$A137,DatosEdad!$B:$B,_xlfn.XLOOKUP('1.TS PAIS EDAD Y SEXO'!$I$5,TablasAux!$O$3:$O$5,TablasAux!$N$3:$N$5),DatosEdad!$C:$C,_xlfn.XLOOKUP('1.TS PAIS EDAD Y SEXO'!$G$4,TablasAux!$L$17:$L$19,TablasAux!$K$17:$K$19))</f>
        <v>1</v>
      </c>
      <c r="J137" s="177">
        <f>SUMIFS(DatosEdad!$D:$D,DatosEdad!$A:$A,INDICE!$C$13,DatosEdad!$E:$E,'1.TS PAIS EDAD Y SEXO'!$A137,DatosEdad!$C:$C,_xlfn.XLOOKUP('1.TS PAIS EDAD Y SEXO'!$G$4,TablasAux!$L$17:$L$19,TablasAux!$K$17:$K$19))</f>
        <v>6</v>
      </c>
      <c r="K137" s="116">
        <f>SUMIFS(DatosEdad!$D:$D,DatosEdad!$A:$A,INDICE!$C$13,DatosEdad!$E:$E,'1.TS PAIS EDAD Y SEXO'!$A137,DatosEdad!$C:$C,VLOOKUP('1.TS PAIS EDAD Y SEXO'!$K$4,Descripcion_Sexo,1),DatosEdad!$B:$B,VLOOKUP('1.TS PAIS EDAD Y SEXO'!K$5,TRAMO_EDAD_1,1))</f>
        <v>6.1578947368421053</v>
      </c>
      <c r="L137" s="173">
        <f>SUMIFS(DatosEdad!$D:$D,DatosEdad!$A:$A,INDICE!$C$13,DatosEdad!$E:$E,'1.TS PAIS EDAD Y SEXO'!$A137,DatosEdad!$C:$C,VLOOKUP('1.TS PAIS EDAD Y SEXO'!$K$4,Descripcion_Sexo,1),DatosEdad!$B:$B,VLOOKUP('1.TS PAIS EDAD Y SEXO'!L$5,TRAMO_EDAD_1,1))</f>
        <v>0</v>
      </c>
      <c r="M137" s="182">
        <f>SUMIFS(DatosEdad!$D:$D,DatosEdad!$A:$A,INDICE!$C$13,DatosEdad!$E:$E,'1.TS PAIS EDAD Y SEXO'!$A137,DatosEdad!$B:$B,_xlfn.XLOOKUP('1.TS PAIS EDAD Y SEXO'!M$5,TablasAux!$O$3:$O$5,TablasAux!$N$3:$N$5),DatosEdad!$C:$C,_xlfn.XLOOKUP('1.TS PAIS EDAD Y SEXO'!$K$4,TablasAux!$L$17:$L$19,TablasAux!$K$17:$K$19))</f>
        <v>0</v>
      </c>
      <c r="N137" s="177">
        <f>SUMIFS(DatosEdad!$D:$D,DatosEdad!$A:$A,INDICE!$C$13,DatosEdad!$E:$E,'1.TS PAIS EDAD Y SEXO'!$A137,DatosEdad!$C:$C,_xlfn.XLOOKUP('1.TS PAIS EDAD Y SEXO'!$K$4,TablasAux!$L$17:$L$19,TablasAux!$K$17:$K$19))</f>
        <v>6.1578947368421053</v>
      </c>
    </row>
    <row r="138" spans="1:14" ht="15.6" x14ac:dyDescent="0.3">
      <c r="A138" s="4">
        <v>400</v>
      </c>
      <c r="B138" s="147" t="s">
        <v>290</v>
      </c>
      <c r="C138" s="116">
        <f>SUMIFS(DatosEdad!$D:$D,DatosEdad!$A:$A,INDICE!$C$13,DatosEdad!$E:$E,'1.TS PAIS EDAD Y SEXO'!$A138,DatosEdad!$B:$B,VLOOKUP('1.TS PAIS EDAD Y SEXO'!C$5,TRAMO_EDAD_1,1))</f>
        <v>153.84210526315792</v>
      </c>
      <c r="D138" s="173">
        <f>SUMIFS(DatosEdad!$D:$D,DatosEdad!$A:$A,INDICE!$C$13,DatosEdad!$E:$E,'1.TS PAIS EDAD Y SEXO'!$A138,DatosEdad!$B:$B,VLOOKUP('1.TS PAIS EDAD Y SEXO'!D$5,TRAMO_EDAD_1,1))</f>
        <v>207.26315789473685</v>
      </c>
      <c r="E138" s="182">
        <f>SUMIFS(DatosEdad!$D:$D,DatosEdad!$A:$A,INDICE!$C$13,DatosEdad!$E:$E,'1.TS PAIS EDAD Y SEXO'!$A138,DatosEdad!$B:$B,_xlfn.XLOOKUP($E$5,TablasAux!$O$3:$O$5,TablasAux!$N$3:$N$5))</f>
        <v>28</v>
      </c>
      <c r="F138" s="177">
        <f>SUMIFS(DatosEdad!$D:$D,DatosEdad!$A:$A,INDICE!$C$13,DatosEdad!$E:$E,'1.TS PAIS EDAD Y SEXO'!$A138)</f>
        <v>389.10526315789474</v>
      </c>
      <c r="G138" s="116">
        <f>SUMIFS(DatosEdad!$D:$D,DatosEdad!$A:$A,INDICE!$C$13,DatosEdad!$E:$E,'1.TS PAIS EDAD Y SEXO'!$A138,DatosEdad!$C:$C,VLOOKUP('1.TS PAIS EDAD Y SEXO'!$G$4,Descripcion_Sexo,1),DatosEdad!$B:$B,VLOOKUP('1.TS PAIS EDAD Y SEXO'!G$5,TRAMO_EDAD_1,1))</f>
        <v>55.15789473684211</v>
      </c>
      <c r="H138" s="173">
        <f>SUMIFS(DatosEdad!$D:$D,DatosEdad!$A:$A,INDICE!$C$13,DatosEdad!$E:$E,'1.TS PAIS EDAD Y SEXO'!$A138,DatosEdad!$C:$C,VLOOKUP('1.TS PAIS EDAD Y SEXO'!$G$4,Descripcion_Sexo,1),DatosEdad!$B:$B,VLOOKUP('1.TS PAIS EDAD Y SEXO'!H$5,TRAMO_EDAD_1,1))</f>
        <v>59.94736842105263</v>
      </c>
      <c r="I138" s="182">
        <f>SUMIFS(DatosEdad!$D:$D,DatosEdad!$A:$A,INDICE!$C$13,DatosEdad!$E:$E,'1.TS PAIS EDAD Y SEXO'!$A138,DatosEdad!$B:$B,_xlfn.XLOOKUP('1.TS PAIS EDAD Y SEXO'!$I$5,TablasAux!$O$3:$O$5,TablasAux!$N$3:$N$5),DatosEdad!$C:$C,_xlfn.XLOOKUP('1.TS PAIS EDAD Y SEXO'!$G$4,TablasAux!$L$17:$L$19,TablasAux!$K$17:$K$19))</f>
        <v>0</v>
      </c>
      <c r="J138" s="177">
        <f>SUMIFS(DatosEdad!$D:$D,DatosEdad!$A:$A,INDICE!$C$13,DatosEdad!$E:$E,'1.TS PAIS EDAD Y SEXO'!$A138,DatosEdad!$C:$C,_xlfn.XLOOKUP('1.TS PAIS EDAD Y SEXO'!$G$4,TablasAux!$L$17:$L$19,TablasAux!$K$17:$K$19))</f>
        <v>115.10526315789474</v>
      </c>
      <c r="K138" s="116">
        <f>SUMIFS(DatosEdad!$D:$D,DatosEdad!$A:$A,INDICE!$C$13,DatosEdad!$E:$E,'1.TS PAIS EDAD Y SEXO'!$A138,DatosEdad!$C:$C,VLOOKUP('1.TS PAIS EDAD Y SEXO'!$K$4,Descripcion_Sexo,1),DatosEdad!$B:$B,VLOOKUP('1.TS PAIS EDAD Y SEXO'!K$5,TRAMO_EDAD_1,1))</f>
        <v>98.684210526315795</v>
      </c>
      <c r="L138" s="173">
        <f>SUMIFS(DatosEdad!$D:$D,DatosEdad!$A:$A,INDICE!$C$13,DatosEdad!$E:$E,'1.TS PAIS EDAD Y SEXO'!$A138,DatosEdad!$C:$C,VLOOKUP('1.TS PAIS EDAD Y SEXO'!$K$4,Descripcion_Sexo,1),DatosEdad!$B:$B,VLOOKUP('1.TS PAIS EDAD Y SEXO'!L$5,TRAMO_EDAD_1,1))</f>
        <v>147.31578947368422</v>
      </c>
      <c r="M138" s="182">
        <f>SUMIFS(DatosEdad!$D:$D,DatosEdad!$A:$A,INDICE!$C$13,DatosEdad!$E:$E,'1.TS PAIS EDAD Y SEXO'!$A138,DatosEdad!$B:$B,_xlfn.XLOOKUP('1.TS PAIS EDAD Y SEXO'!M$5,TablasAux!$O$3:$O$5,TablasAux!$N$3:$N$5),DatosEdad!$C:$C,_xlfn.XLOOKUP('1.TS PAIS EDAD Y SEXO'!$K$4,TablasAux!$L$17:$L$19,TablasAux!$K$17:$K$19))</f>
        <v>28</v>
      </c>
      <c r="N138" s="177">
        <f>SUMIFS(DatosEdad!$D:$D,DatosEdad!$A:$A,INDICE!$C$13,DatosEdad!$E:$E,'1.TS PAIS EDAD Y SEXO'!$A138,DatosEdad!$C:$C,_xlfn.XLOOKUP('1.TS PAIS EDAD Y SEXO'!$K$4,TablasAux!$L$17:$L$19,TablasAux!$K$17:$K$19))</f>
        <v>274</v>
      </c>
    </row>
    <row r="139" spans="1:14" ht="15.6" x14ac:dyDescent="0.3">
      <c r="A139" s="4">
        <v>398</v>
      </c>
      <c r="B139" s="147" t="s">
        <v>289</v>
      </c>
      <c r="C139" s="116">
        <f>SUMIFS(DatosEdad!$D:$D,DatosEdad!$A:$A,INDICE!$C$13,DatosEdad!$E:$E,'1.TS PAIS EDAD Y SEXO'!$A139,DatosEdad!$B:$B,VLOOKUP('1.TS PAIS EDAD Y SEXO'!C$5,TRAMO_EDAD_1,1))</f>
        <v>281.9473684210526</v>
      </c>
      <c r="D139" s="173">
        <f>SUMIFS(DatosEdad!$D:$D,DatosEdad!$A:$A,INDICE!$C$13,DatosEdad!$E:$E,'1.TS PAIS EDAD Y SEXO'!$A139,DatosEdad!$B:$B,VLOOKUP('1.TS PAIS EDAD Y SEXO'!D$5,TRAMO_EDAD_1,1))</f>
        <v>356.63157894736844</v>
      </c>
      <c r="E139" s="182">
        <f>SUMIFS(DatosEdad!$D:$D,DatosEdad!$A:$A,INDICE!$C$13,DatosEdad!$E:$E,'1.TS PAIS EDAD Y SEXO'!$A139,DatosEdad!$B:$B,_xlfn.XLOOKUP($E$5,TablasAux!$O$3:$O$5,TablasAux!$N$3:$N$5))</f>
        <v>44.578947368421055</v>
      </c>
      <c r="F139" s="177">
        <f>SUMIFS(DatosEdad!$D:$D,DatosEdad!$A:$A,INDICE!$C$13,DatosEdad!$E:$E,'1.TS PAIS EDAD Y SEXO'!$A139)</f>
        <v>683.15789473684208</v>
      </c>
      <c r="G139" s="116">
        <f>SUMIFS(DatosEdad!$D:$D,DatosEdad!$A:$A,INDICE!$C$13,DatosEdad!$E:$E,'1.TS PAIS EDAD Y SEXO'!$A139,DatosEdad!$C:$C,VLOOKUP('1.TS PAIS EDAD Y SEXO'!$G$4,Descripcion_Sexo,1),DatosEdad!$B:$B,VLOOKUP('1.TS PAIS EDAD Y SEXO'!G$5,TRAMO_EDAD_1,1))</f>
        <v>176.10526315789474</v>
      </c>
      <c r="H139" s="173">
        <f>SUMIFS(DatosEdad!$D:$D,DatosEdad!$A:$A,INDICE!$C$13,DatosEdad!$E:$E,'1.TS PAIS EDAD Y SEXO'!$A139,DatosEdad!$C:$C,VLOOKUP('1.TS PAIS EDAD Y SEXO'!$G$4,Descripcion_Sexo,1),DatosEdad!$B:$B,VLOOKUP('1.TS PAIS EDAD Y SEXO'!H$5,TRAMO_EDAD_1,1))</f>
        <v>238.4736842105263</v>
      </c>
      <c r="I139" s="182">
        <f>SUMIFS(DatosEdad!$D:$D,DatosEdad!$A:$A,INDICE!$C$13,DatosEdad!$E:$E,'1.TS PAIS EDAD Y SEXO'!$A139,DatosEdad!$B:$B,_xlfn.XLOOKUP('1.TS PAIS EDAD Y SEXO'!$I$5,TablasAux!$O$3:$O$5,TablasAux!$N$3:$N$5),DatosEdad!$C:$C,_xlfn.XLOOKUP('1.TS PAIS EDAD Y SEXO'!$G$4,TablasAux!$L$17:$L$19,TablasAux!$K$17:$K$19))</f>
        <v>27.789473684210527</v>
      </c>
      <c r="J139" s="177">
        <f>SUMIFS(DatosEdad!$D:$D,DatosEdad!$A:$A,INDICE!$C$13,DatosEdad!$E:$E,'1.TS PAIS EDAD Y SEXO'!$A139,DatosEdad!$C:$C,_xlfn.XLOOKUP('1.TS PAIS EDAD Y SEXO'!$G$4,TablasAux!$L$17:$L$19,TablasAux!$K$17:$K$19))</f>
        <v>442.36842105263156</v>
      </c>
      <c r="K139" s="116">
        <f>SUMIFS(DatosEdad!$D:$D,DatosEdad!$A:$A,INDICE!$C$13,DatosEdad!$E:$E,'1.TS PAIS EDAD Y SEXO'!$A139,DatosEdad!$C:$C,VLOOKUP('1.TS PAIS EDAD Y SEXO'!$K$4,Descripcion_Sexo,1),DatosEdad!$B:$B,VLOOKUP('1.TS PAIS EDAD Y SEXO'!K$5,TRAMO_EDAD_1,1))</f>
        <v>105.84210526315789</v>
      </c>
      <c r="L139" s="173">
        <f>SUMIFS(DatosEdad!$D:$D,DatosEdad!$A:$A,INDICE!$C$13,DatosEdad!$E:$E,'1.TS PAIS EDAD Y SEXO'!$A139,DatosEdad!$C:$C,VLOOKUP('1.TS PAIS EDAD Y SEXO'!$K$4,Descripcion_Sexo,1),DatosEdad!$B:$B,VLOOKUP('1.TS PAIS EDAD Y SEXO'!L$5,TRAMO_EDAD_1,1))</f>
        <v>118.15789473684211</v>
      </c>
      <c r="M139" s="182">
        <f>SUMIFS(DatosEdad!$D:$D,DatosEdad!$A:$A,INDICE!$C$13,DatosEdad!$E:$E,'1.TS PAIS EDAD Y SEXO'!$A139,DatosEdad!$B:$B,_xlfn.XLOOKUP('1.TS PAIS EDAD Y SEXO'!M$5,TablasAux!$O$3:$O$5,TablasAux!$N$3:$N$5),DatosEdad!$C:$C,_xlfn.XLOOKUP('1.TS PAIS EDAD Y SEXO'!$K$4,TablasAux!$L$17:$L$19,TablasAux!$K$17:$K$19))</f>
        <v>16.789473684210527</v>
      </c>
      <c r="N139" s="177">
        <f>SUMIFS(DatosEdad!$D:$D,DatosEdad!$A:$A,INDICE!$C$13,DatosEdad!$E:$E,'1.TS PAIS EDAD Y SEXO'!$A139,DatosEdad!$C:$C,_xlfn.XLOOKUP('1.TS PAIS EDAD Y SEXO'!$K$4,TablasAux!$L$17:$L$19,TablasAux!$K$17:$K$19))</f>
        <v>240.78947368421052</v>
      </c>
    </row>
    <row r="140" spans="1:14" ht="15.6" x14ac:dyDescent="0.3">
      <c r="A140" s="4">
        <v>404</v>
      </c>
      <c r="B140" s="147" t="s">
        <v>291</v>
      </c>
      <c r="C140" s="116">
        <f>SUMIFS(DatosEdad!$D:$D,DatosEdad!$A:$A,INDICE!$C$13,DatosEdad!$E:$E,'1.TS PAIS EDAD Y SEXO'!$A140,DatosEdad!$B:$B,VLOOKUP('1.TS PAIS EDAD Y SEXO'!C$5,TRAMO_EDAD_1,1))</f>
        <v>211.21052631578948</v>
      </c>
      <c r="D140" s="173">
        <f>SUMIFS(DatosEdad!$D:$D,DatosEdad!$A:$A,INDICE!$C$13,DatosEdad!$E:$E,'1.TS PAIS EDAD Y SEXO'!$A140,DatosEdad!$B:$B,VLOOKUP('1.TS PAIS EDAD Y SEXO'!D$5,TRAMO_EDAD_1,1))</f>
        <v>501.10526315789468</v>
      </c>
      <c r="E140" s="182">
        <f>SUMIFS(DatosEdad!$D:$D,DatosEdad!$A:$A,INDICE!$C$13,DatosEdad!$E:$E,'1.TS PAIS EDAD Y SEXO'!$A140,DatosEdad!$B:$B,_xlfn.XLOOKUP($E$5,TablasAux!$O$3:$O$5,TablasAux!$N$3:$N$5))</f>
        <v>34.94736842105263</v>
      </c>
      <c r="F140" s="177">
        <f>SUMIFS(DatosEdad!$D:$D,DatosEdad!$A:$A,INDICE!$C$13,DatosEdad!$E:$E,'1.TS PAIS EDAD Y SEXO'!$A140)</f>
        <v>747.26315789473676</v>
      </c>
      <c r="G140" s="116">
        <f>SUMIFS(DatosEdad!$D:$D,DatosEdad!$A:$A,INDICE!$C$13,DatosEdad!$E:$E,'1.TS PAIS EDAD Y SEXO'!$A140,DatosEdad!$C:$C,VLOOKUP('1.TS PAIS EDAD Y SEXO'!$G$4,Descripcion_Sexo,1),DatosEdad!$B:$B,VLOOKUP('1.TS PAIS EDAD Y SEXO'!G$5,TRAMO_EDAD_1,1))</f>
        <v>135.21052631578948</v>
      </c>
      <c r="H140" s="173">
        <f>SUMIFS(DatosEdad!$D:$D,DatosEdad!$A:$A,INDICE!$C$13,DatosEdad!$E:$E,'1.TS PAIS EDAD Y SEXO'!$A140,DatosEdad!$C:$C,VLOOKUP('1.TS PAIS EDAD Y SEXO'!$G$4,Descripcion_Sexo,1),DatosEdad!$B:$B,VLOOKUP('1.TS PAIS EDAD Y SEXO'!H$5,TRAMO_EDAD_1,1))</f>
        <v>413.26315789473682</v>
      </c>
      <c r="I140" s="182">
        <f>SUMIFS(DatosEdad!$D:$D,DatosEdad!$A:$A,INDICE!$C$13,DatosEdad!$E:$E,'1.TS PAIS EDAD Y SEXO'!$A140,DatosEdad!$B:$B,_xlfn.XLOOKUP('1.TS PAIS EDAD Y SEXO'!$I$5,TablasAux!$O$3:$O$5,TablasAux!$N$3:$N$5),DatosEdad!$C:$C,_xlfn.XLOOKUP('1.TS PAIS EDAD Y SEXO'!$G$4,TablasAux!$L$17:$L$19,TablasAux!$K$17:$K$19))</f>
        <v>20.421052631578949</v>
      </c>
      <c r="J140" s="177">
        <f>SUMIFS(DatosEdad!$D:$D,DatosEdad!$A:$A,INDICE!$C$13,DatosEdad!$E:$E,'1.TS PAIS EDAD Y SEXO'!$A140,DatosEdad!$C:$C,_xlfn.XLOOKUP('1.TS PAIS EDAD Y SEXO'!$G$4,TablasAux!$L$17:$L$19,TablasAux!$K$17:$K$19))</f>
        <v>568.8947368421052</v>
      </c>
      <c r="K140" s="116">
        <f>SUMIFS(DatosEdad!$D:$D,DatosEdad!$A:$A,INDICE!$C$13,DatosEdad!$E:$E,'1.TS PAIS EDAD Y SEXO'!$A140,DatosEdad!$C:$C,VLOOKUP('1.TS PAIS EDAD Y SEXO'!$K$4,Descripcion_Sexo,1),DatosEdad!$B:$B,VLOOKUP('1.TS PAIS EDAD Y SEXO'!K$5,TRAMO_EDAD_1,1))</f>
        <v>76</v>
      </c>
      <c r="L140" s="173">
        <f>SUMIFS(DatosEdad!$D:$D,DatosEdad!$A:$A,INDICE!$C$13,DatosEdad!$E:$E,'1.TS PAIS EDAD Y SEXO'!$A140,DatosEdad!$C:$C,VLOOKUP('1.TS PAIS EDAD Y SEXO'!$K$4,Descripcion_Sexo,1),DatosEdad!$B:$B,VLOOKUP('1.TS PAIS EDAD Y SEXO'!L$5,TRAMO_EDAD_1,1))</f>
        <v>87.84210526315789</v>
      </c>
      <c r="M140" s="182">
        <f>SUMIFS(DatosEdad!$D:$D,DatosEdad!$A:$A,INDICE!$C$13,DatosEdad!$E:$E,'1.TS PAIS EDAD Y SEXO'!$A140,DatosEdad!$B:$B,_xlfn.XLOOKUP('1.TS PAIS EDAD Y SEXO'!M$5,TablasAux!$O$3:$O$5,TablasAux!$N$3:$N$5),DatosEdad!$C:$C,_xlfn.XLOOKUP('1.TS PAIS EDAD Y SEXO'!$K$4,TablasAux!$L$17:$L$19,TablasAux!$K$17:$K$19))</f>
        <v>14.526315789473685</v>
      </c>
      <c r="N140" s="177">
        <f>SUMIFS(DatosEdad!$D:$D,DatosEdad!$A:$A,INDICE!$C$13,DatosEdad!$E:$E,'1.TS PAIS EDAD Y SEXO'!$A140,DatosEdad!$C:$C,_xlfn.XLOOKUP('1.TS PAIS EDAD Y SEXO'!$K$4,TablasAux!$L$17:$L$19,TablasAux!$K$17:$K$19))</f>
        <v>178.36842105263156</v>
      </c>
    </row>
    <row r="141" spans="1:14" ht="15.6" x14ac:dyDescent="0.3">
      <c r="A141" s="4">
        <v>417</v>
      </c>
      <c r="B141" s="147" t="s">
        <v>295</v>
      </c>
      <c r="C141" s="116">
        <f>SUMIFS(DatosEdad!$D:$D,DatosEdad!$A:$A,INDICE!$C$13,DatosEdad!$E:$E,'1.TS PAIS EDAD Y SEXO'!$A141,DatosEdad!$B:$B,VLOOKUP('1.TS PAIS EDAD Y SEXO'!C$5,TRAMO_EDAD_1,1))</f>
        <v>37.263157894736842</v>
      </c>
      <c r="D141" s="173">
        <f>SUMIFS(DatosEdad!$D:$D,DatosEdad!$A:$A,INDICE!$C$13,DatosEdad!$E:$E,'1.TS PAIS EDAD Y SEXO'!$A141,DatosEdad!$B:$B,VLOOKUP('1.TS PAIS EDAD Y SEXO'!D$5,TRAMO_EDAD_1,1))</f>
        <v>51.473684210526315</v>
      </c>
      <c r="E141" s="182">
        <f>SUMIFS(DatosEdad!$D:$D,DatosEdad!$A:$A,INDICE!$C$13,DatosEdad!$E:$E,'1.TS PAIS EDAD Y SEXO'!$A141,DatosEdad!$B:$B,_xlfn.XLOOKUP($E$5,TablasAux!$O$3:$O$5,TablasAux!$N$3:$N$5))</f>
        <v>13</v>
      </c>
      <c r="F141" s="177">
        <f>SUMIFS(DatosEdad!$D:$D,DatosEdad!$A:$A,INDICE!$C$13,DatosEdad!$E:$E,'1.TS PAIS EDAD Y SEXO'!$A141)</f>
        <v>101.73684210526315</v>
      </c>
      <c r="G141" s="116">
        <f>SUMIFS(DatosEdad!$D:$D,DatosEdad!$A:$A,INDICE!$C$13,DatosEdad!$E:$E,'1.TS PAIS EDAD Y SEXO'!$A141,DatosEdad!$C:$C,VLOOKUP('1.TS PAIS EDAD Y SEXO'!$G$4,Descripcion_Sexo,1),DatosEdad!$B:$B,VLOOKUP('1.TS PAIS EDAD Y SEXO'!G$5,TRAMO_EDAD_1,1))</f>
        <v>19.263157894736842</v>
      </c>
      <c r="H141" s="173">
        <f>SUMIFS(DatosEdad!$D:$D,DatosEdad!$A:$A,INDICE!$C$13,DatosEdad!$E:$E,'1.TS PAIS EDAD Y SEXO'!$A141,DatosEdad!$C:$C,VLOOKUP('1.TS PAIS EDAD Y SEXO'!$G$4,Descripcion_Sexo,1),DatosEdad!$B:$B,VLOOKUP('1.TS PAIS EDAD Y SEXO'!H$5,TRAMO_EDAD_1,1))</f>
        <v>28</v>
      </c>
      <c r="I141" s="182">
        <f>SUMIFS(DatosEdad!$D:$D,DatosEdad!$A:$A,INDICE!$C$13,DatosEdad!$E:$E,'1.TS PAIS EDAD Y SEXO'!$A141,DatosEdad!$B:$B,_xlfn.XLOOKUP('1.TS PAIS EDAD Y SEXO'!$I$5,TablasAux!$O$3:$O$5,TablasAux!$N$3:$N$5),DatosEdad!$C:$C,_xlfn.XLOOKUP('1.TS PAIS EDAD Y SEXO'!$G$4,TablasAux!$L$17:$L$19,TablasAux!$K$17:$K$19))</f>
        <v>8</v>
      </c>
      <c r="J141" s="177">
        <f>SUMIFS(DatosEdad!$D:$D,DatosEdad!$A:$A,INDICE!$C$13,DatosEdad!$E:$E,'1.TS PAIS EDAD Y SEXO'!$A141,DatosEdad!$C:$C,_xlfn.XLOOKUP('1.TS PAIS EDAD Y SEXO'!$G$4,TablasAux!$L$17:$L$19,TablasAux!$K$17:$K$19))</f>
        <v>55.263157894736842</v>
      </c>
      <c r="K141" s="116">
        <f>SUMIFS(DatosEdad!$D:$D,DatosEdad!$A:$A,INDICE!$C$13,DatosEdad!$E:$E,'1.TS PAIS EDAD Y SEXO'!$A141,DatosEdad!$C:$C,VLOOKUP('1.TS PAIS EDAD Y SEXO'!$K$4,Descripcion_Sexo,1),DatosEdad!$B:$B,VLOOKUP('1.TS PAIS EDAD Y SEXO'!K$5,TRAMO_EDAD_1,1))</f>
        <v>18</v>
      </c>
      <c r="L141" s="173">
        <f>SUMIFS(DatosEdad!$D:$D,DatosEdad!$A:$A,INDICE!$C$13,DatosEdad!$E:$E,'1.TS PAIS EDAD Y SEXO'!$A141,DatosEdad!$C:$C,VLOOKUP('1.TS PAIS EDAD Y SEXO'!$K$4,Descripcion_Sexo,1),DatosEdad!$B:$B,VLOOKUP('1.TS PAIS EDAD Y SEXO'!L$5,TRAMO_EDAD_1,1))</f>
        <v>23.473684210526315</v>
      </c>
      <c r="M141" s="182">
        <f>SUMIFS(DatosEdad!$D:$D,DatosEdad!$A:$A,INDICE!$C$13,DatosEdad!$E:$E,'1.TS PAIS EDAD Y SEXO'!$A141,DatosEdad!$B:$B,_xlfn.XLOOKUP('1.TS PAIS EDAD Y SEXO'!M$5,TablasAux!$O$3:$O$5,TablasAux!$N$3:$N$5),DatosEdad!$C:$C,_xlfn.XLOOKUP('1.TS PAIS EDAD Y SEXO'!$K$4,TablasAux!$L$17:$L$19,TablasAux!$K$17:$K$19))</f>
        <v>5</v>
      </c>
      <c r="N141" s="177">
        <f>SUMIFS(DatosEdad!$D:$D,DatosEdad!$A:$A,INDICE!$C$13,DatosEdad!$E:$E,'1.TS PAIS EDAD Y SEXO'!$A141,DatosEdad!$C:$C,_xlfn.XLOOKUP('1.TS PAIS EDAD Y SEXO'!$K$4,TablasAux!$L$17:$L$19,TablasAux!$K$17:$K$19))</f>
        <v>46.473684210526315</v>
      </c>
    </row>
    <row r="142" spans="1:14" ht="15.6" x14ac:dyDescent="0.3">
      <c r="A142" s="4">
        <v>296</v>
      </c>
      <c r="B142" s="147" t="s">
        <v>415</v>
      </c>
      <c r="C142" s="116">
        <f>SUMIFS(DatosEdad!$D:$D,DatosEdad!$A:$A,INDICE!$C$13,DatosEdad!$E:$E,'1.TS PAIS EDAD Y SEXO'!$A142,DatosEdad!$B:$B,VLOOKUP('1.TS PAIS EDAD Y SEXO'!C$5,TRAMO_EDAD_1,1))</f>
        <v>0</v>
      </c>
      <c r="D142" s="173">
        <f>SUMIFS(DatosEdad!$D:$D,DatosEdad!$A:$A,INDICE!$C$13,DatosEdad!$E:$E,'1.TS PAIS EDAD Y SEXO'!$A142,DatosEdad!$B:$B,VLOOKUP('1.TS PAIS EDAD Y SEXO'!D$5,TRAMO_EDAD_1,1))</f>
        <v>1</v>
      </c>
      <c r="E142" s="182">
        <f>SUMIFS(DatosEdad!$D:$D,DatosEdad!$A:$A,INDICE!$C$13,DatosEdad!$E:$E,'1.TS PAIS EDAD Y SEXO'!$A142,DatosEdad!$B:$B,_xlfn.XLOOKUP($E$5,TablasAux!$O$3:$O$5,TablasAux!$N$3:$N$5))</f>
        <v>0</v>
      </c>
      <c r="F142" s="177">
        <f>SUMIFS(DatosEdad!$D:$D,DatosEdad!$A:$A,INDICE!$C$13,DatosEdad!$E:$E,'1.TS PAIS EDAD Y SEXO'!$A142)</f>
        <v>1</v>
      </c>
      <c r="G142" s="116">
        <f>SUMIFS(DatosEdad!$D:$D,DatosEdad!$A:$A,INDICE!$C$13,DatosEdad!$E:$E,'1.TS PAIS EDAD Y SEXO'!$A142,DatosEdad!$C:$C,VLOOKUP('1.TS PAIS EDAD Y SEXO'!$G$4,Descripcion_Sexo,1),DatosEdad!$B:$B,VLOOKUP('1.TS PAIS EDAD Y SEXO'!G$5,TRAMO_EDAD_1,1))</f>
        <v>0</v>
      </c>
      <c r="H142" s="173">
        <f>SUMIFS(DatosEdad!$D:$D,DatosEdad!$A:$A,INDICE!$C$13,DatosEdad!$E:$E,'1.TS PAIS EDAD Y SEXO'!$A142,DatosEdad!$C:$C,VLOOKUP('1.TS PAIS EDAD Y SEXO'!$G$4,Descripcion_Sexo,1),DatosEdad!$B:$B,VLOOKUP('1.TS PAIS EDAD Y SEXO'!H$5,TRAMO_EDAD_1,1))</f>
        <v>0</v>
      </c>
      <c r="I142" s="182">
        <f>SUMIFS(DatosEdad!$D:$D,DatosEdad!$A:$A,INDICE!$C$13,DatosEdad!$E:$E,'1.TS PAIS EDAD Y SEXO'!$A142,DatosEdad!$B:$B,_xlfn.XLOOKUP('1.TS PAIS EDAD Y SEXO'!$I$5,TablasAux!$O$3:$O$5,TablasAux!$N$3:$N$5),DatosEdad!$C:$C,_xlfn.XLOOKUP('1.TS PAIS EDAD Y SEXO'!$G$4,TablasAux!$L$17:$L$19,TablasAux!$K$17:$K$19))</f>
        <v>0</v>
      </c>
      <c r="J142" s="177">
        <f>SUMIFS(DatosEdad!$D:$D,DatosEdad!$A:$A,INDICE!$C$13,DatosEdad!$E:$E,'1.TS PAIS EDAD Y SEXO'!$A142,DatosEdad!$C:$C,_xlfn.XLOOKUP('1.TS PAIS EDAD Y SEXO'!$G$4,TablasAux!$L$17:$L$19,TablasAux!$K$17:$K$19))</f>
        <v>0</v>
      </c>
      <c r="K142" s="116">
        <f>SUMIFS(DatosEdad!$D:$D,DatosEdad!$A:$A,INDICE!$C$13,DatosEdad!$E:$E,'1.TS PAIS EDAD Y SEXO'!$A142,DatosEdad!$C:$C,VLOOKUP('1.TS PAIS EDAD Y SEXO'!$K$4,Descripcion_Sexo,1),DatosEdad!$B:$B,VLOOKUP('1.TS PAIS EDAD Y SEXO'!K$5,TRAMO_EDAD_1,1))</f>
        <v>0</v>
      </c>
      <c r="L142" s="173">
        <f>SUMIFS(DatosEdad!$D:$D,DatosEdad!$A:$A,INDICE!$C$13,DatosEdad!$E:$E,'1.TS PAIS EDAD Y SEXO'!$A142,DatosEdad!$C:$C,VLOOKUP('1.TS PAIS EDAD Y SEXO'!$K$4,Descripcion_Sexo,1),DatosEdad!$B:$B,VLOOKUP('1.TS PAIS EDAD Y SEXO'!L$5,TRAMO_EDAD_1,1))</f>
        <v>1</v>
      </c>
      <c r="M142" s="182">
        <f>SUMIFS(DatosEdad!$D:$D,DatosEdad!$A:$A,INDICE!$C$13,DatosEdad!$E:$E,'1.TS PAIS EDAD Y SEXO'!$A142,DatosEdad!$B:$B,_xlfn.XLOOKUP('1.TS PAIS EDAD Y SEXO'!M$5,TablasAux!$O$3:$O$5,TablasAux!$N$3:$N$5),DatosEdad!$C:$C,_xlfn.XLOOKUP('1.TS PAIS EDAD Y SEXO'!$K$4,TablasAux!$L$17:$L$19,TablasAux!$K$17:$K$19))</f>
        <v>0</v>
      </c>
      <c r="N142" s="177">
        <f>SUMIFS(DatosEdad!$D:$D,DatosEdad!$A:$A,INDICE!$C$13,DatosEdad!$E:$E,'1.TS PAIS EDAD Y SEXO'!$A142,DatosEdad!$C:$C,_xlfn.XLOOKUP('1.TS PAIS EDAD Y SEXO'!$K$4,TablasAux!$L$17:$L$19,TablasAux!$K$17:$K$19))</f>
        <v>1</v>
      </c>
    </row>
    <row r="143" spans="1:14" ht="15.6" x14ac:dyDescent="0.3">
      <c r="A143" s="4">
        <v>414</v>
      </c>
      <c r="B143" s="147" t="s">
        <v>294</v>
      </c>
      <c r="C143" s="116">
        <f>SUMIFS(DatosEdad!$D:$D,DatosEdad!$A:$A,INDICE!$C$13,DatosEdad!$E:$E,'1.TS PAIS EDAD Y SEXO'!$A143,DatosEdad!$B:$B,VLOOKUP('1.TS PAIS EDAD Y SEXO'!C$5,TRAMO_EDAD_1,1))</f>
        <v>11.105263157894736</v>
      </c>
      <c r="D143" s="173">
        <f>SUMIFS(DatosEdad!$D:$D,DatosEdad!$A:$A,INDICE!$C$13,DatosEdad!$E:$E,'1.TS PAIS EDAD Y SEXO'!$A143,DatosEdad!$B:$B,VLOOKUP('1.TS PAIS EDAD Y SEXO'!D$5,TRAMO_EDAD_1,1))</f>
        <v>25.473684210526319</v>
      </c>
      <c r="E143" s="182">
        <f>SUMIFS(DatosEdad!$D:$D,DatosEdad!$A:$A,INDICE!$C$13,DatosEdad!$E:$E,'1.TS PAIS EDAD Y SEXO'!$A143,DatosEdad!$B:$B,_xlfn.XLOOKUP($E$5,TablasAux!$O$3:$O$5,TablasAux!$N$3:$N$5))</f>
        <v>4.4736842105263159</v>
      </c>
      <c r="F143" s="177">
        <f>SUMIFS(DatosEdad!$D:$D,DatosEdad!$A:$A,INDICE!$C$13,DatosEdad!$E:$E,'1.TS PAIS EDAD Y SEXO'!$A143)</f>
        <v>41.05263157894737</v>
      </c>
      <c r="G143" s="116">
        <f>SUMIFS(DatosEdad!$D:$D,DatosEdad!$A:$A,INDICE!$C$13,DatosEdad!$E:$E,'1.TS PAIS EDAD Y SEXO'!$A143,DatosEdad!$C:$C,VLOOKUP('1.TS PAIS EDAD Y SEXO'!$G$4,Descripcion_Sexo,1),DatosEdad!$B:$B,VLOOKUP('1.TS PAIS EDAD Y SEXO'!G$5,TRAMO_EDAD_1,1))</f>
        <v>5.1052631578947372</v>
      </c>
      <c r="H143" s="173">
        <f>SUMIFS(DatosEdad!$D:$D,DatosEdad!$A:$A,INDICE!$C$13,DatosEdad!$E:$E,'1.TS PAIS EDAD Y SEXO'!$A143,DatosEdad!$C:$C,VLOOKUP('1.TS PAIS EDAD Y SEXO'!$G$4,Descripcion_Sexo,1),DatosEdad!$B:$B,VLOOKUP('1.TS PAIS EDAD Y SEXO'!H$5,TRAMO_EDAD_1,1))</f>
        <v>6.4210526315789478</v>
      </c>
      <c r="I143" s="182">
        <f>SUMIFS(DatosEdad!$D:$D,DatosEdad!$A:$A,INDICE!$C$13,DatosEdad!$E:$E,'1.TS PAIS EDAD Y SEXO'!$A143,DatosEdad!$B:$B,_xlfn.XLOOKUP('1.TS PAIS EDAD Y SEXO'!$I$5,TablasAux!$O$3:$O$5,TablasAux!$N$3:$N$5),DatosEdad!$C:$C,_xlfn.XLOOKUP('1.TS PAIS EDAD Y SEXO'!$G$4,TablasAux!$L$17:$L$19,TablasAux!$K$17:$K$19))</f>
        <v>1.5789473684210527</v>
      </c>
      <c r="J143" s="177">
        <f>SUMIFS(DatosEdad!$D:$D,DatosEdad!$A:$A,INDICE!$C$13,DatosEdad!$E:$E,'1.TS PAIS EDAD Y SEXO'!$A143,DatosEdad!$C:$C,_xlfn.XLOOKUP('1.TS PAIS EDAD Y SEXO'!$G$4,TablasAux!$L$17:$L$19,TablasAux!$K$17:$K$19))</f>
        <v>13.105263157894736</v>
      </c>
      <c r="K143" s="116">
        <f>SUMIFS(DatosEdad!$D:$D,DatosEdad!$A:$A,INDICE!$C$13,DatosEdad!$E:$E,'1.TS PAIS EDAD Y SEXO'!$A143,DatosEdad!$C:$C,VLOOKUP('1.TS PAIS EDAD Y SEXO'!$K$4,Descripcion_Sexo,1),DatosEdad!$B:$B,VLOOKUP('1.TS PAIS EDAD Y SEXO'!K$5,TRAMO_EDAD_1,1))</f>
        <v>6</v>
      </c>
      <c r="L143" s="173">
        <f>SUMIFS(DatosEdad!$D:$D,DatosEdad!$A:$A,INDICE!$C$13,DatosEdad!$E:$E,'1.TS PAIS EDAD Y SEXO'!$A143,DatosEdad!$C:$C,VLOOKUP('1.TS PAIS EDAD Y SEXO'!$K$4,Descripcion_Sexo,1),DatosEdad!$B:$B,VLOOKUP('1.TS PAIS EDAD Y SEXO'!L$5,TRAMO_EDAD_1,1))</f>
        <v>19.05263157894737</v>
      </c>
      <c r="M143" s="182">
        <f>SUMIFS(DatosEdad!$D:$D,DatosEdad!$A:$A,INDICE!$C$13,DatosEdad!$E:$E,'1.TS PAIS EDAD Y SEXO'!$A143,DatosEdad!$B:$B,_xlfn.XLOOKUP('1.TS PAIS EDAD Y SEXO'!M$5,TablasAux!$O$3:$O$5,TablasAux!$N$3:$N$5),DatosEdad!$C:$C,_xlfn.XLOOKUP('1.TS PAIS EDAD Y SEXO'!$K$4,TablasAux!$L$17:$L$19,TablasAux!$K$17:$K$19))</f>
        <v>2.8947368421052633</v>
      </c>
      <c r="N143" s="177">
        <f>SUMIFS(DatosEdad!$D:$D,DatosEdad!$A:$A,INDICE!$C$13,DatosEdad!$E:$E,'1.TS PAIS EDAD Y SEXO'!$A143,DatosEdad!$C:$C,_xlfn.XLOOKUP('1.TS PAIS EDAD Y SEXO'!$K$4,TablasAux!$L$17:$L$19,TablasAux!$K$17:$K$19))</f>
        <v>27.947368421052634</v>
      </c>
    </row>
    <row r="144" spans="1:14" ht="15.6" x14ac:dyDescent="0.3">
      <c r="A144" s="4">
        <v>418</v>
      </c>
      <c r="B144" s="147" t="s">
        <v>296</v>
      </c>
      <c r="C144" s="116">
        <f>SUMIFS(DatosEdad!$D:$D,DatosEdad!$A:$A,INDICE!$C$13,DatosEdad!$E:$E,'1.TS PAIS EDAD Y SEXO'!$A144,DatosEdad!$B:$B,VLOOKUP('1.TS PAIS EDAD Y SEXO'!C$5,TRAMO_EDAD_1,1))</f>
        <v>10.052631578947368</v>
      </c>
      <c r="D144" s="173">
        <f>SUMIFS(DatosEdad!$D:$D,DatosEdad!$A:$A,INDICE!$C$13,DatosEdad!$E:$E,'1.TS PAIS EDAD Y SEXO'!$A144,DatosEdad!$B:$B,VLOOKUP('1.TS PAIS EDAD Y SEXO'!D$5,TRAMO_EDAD_1,1))</f>
        <v>14</v>
      </c>
      <c r="E144" s="182">
        <f>SUMIFS(DatosEdad!$D:$D,DatosEdad!$A:$A,INDICE!$C$13,DatosEdad!$E:$E,'1.TS PAIS EDAD Y SEXO'!$A144,DatosEdad!$B:$B,_xlfn.XLOOKUP($E$5,TablasAux!$O$3:$O$5,TablasAux!$N$3:$N$5))</f>
        <v>1</v>
      </c>
      <c r="F144" s="177">
        <f>SUMIFS(DatosEdad!$D:$D,DatosEdad!$A:$A,INDICE!$C$13,DatosEdad!$E:$E,'1.TS PAIS EDAD Y SEXO'!$A144)</f>
        <v>25.05263157894737</v>
      </c>
      <c r="G144" s="116">
        <f>SUMIFS(DatosEdad!$D:$D,DatosEdad!$A:$A,INDICE!$C$13,DatosEdad!$E:$E,'1.TS PAIS EDAD Y SEXO'!$A144,DatosEdad!$C:$C,VLOOKUP('1.TS PAIS EDAD Y SEXO'!$G$4,Descripcion_Sexo,1),DatosEdad!$B:$B,VLOOKUP('1.TS PAIS EDAD Y SEXO'!G$5,TRAMO_EDAD_1,1))</f>
        <v>8.0526315789473681</v>
      </c>
      <c r="H144" s="173">
        <f>SUMIFS(DatosEdad!$D:$D,DatosEdad!$A:$A,INDICE!$C$13,DatosEdad!$E:$E,'1.TS PAIS EDAD Y SEXO'!$A144,DatosEdad!$C:$C,VLOOKUP('1.TS PAIS EDAD Y SEXO'!$G$4,Descripcion_Sexo,1),DatosEdad!$B:$B,VLOOKUP('1.TS PAIS EDAD Y SEXO'!H$5,TRAMO_EDAD_1,1))</f>
        <v>10</v>
      </c>
      <c r="I144" s="182">
        <f>SUMIFS(DatosEdad!$D:$D,DatosEdad!$A:$A,INDICE!$C$13,DatosEdad!$E:$E,'1.TS PAIS EDAD Y SEXO'!$A144,DatosEdad!$B:$B,_xlfn.XLOOKUP('1.TS PAIS EDAD Y SEXO'!$I$5,TablasAux!$O$3:$O$5,TablasAux!$N$3:$N$5),DatosEdad!$C:$C,_xlfn.XLOOKUP('1.TS PAIS EDAD Y SEXO'!$G$4,TablasAux!$L$17:$L$19,TablasAux!$K$17:$K$19))</f>
        <v>0</v>
      </c>
      <c r="J144" s="177">
        <f>SUMIFS(DatosEdad!$D:$D,DatosEdad!$A:$A,INDICE!$C$13,DatosEdad!$E:$E,'1.TS PAIS EDAD Y SEXO'!$A144,DatosEdad!$C:$C,_xlfn.XLOOKUP('1.TS PAIS EDAD Y SEXO'!$G$4,TablasAux!$L$17:$L$19,TablasAux!$K$17:$K$19))</f>
        <v>18.05263157894737</v>
      </c>
      <c r="K144" s="116">
        <f>SUMIFS(DatosEdad!$D:$D,DatosEdad!$A:$A,INDICE!$C$13,DatosEdad!$E:$E,'1.TS PAIS EDAD Y SEXO'!$A144,DatosEdad!$C:$C,VLOOKUP('1.TS PAIS EDAD Y SEXO'!$K$4,Descripcion_Sexo,1),DatosEdad!$B:$B,VLOOKUP('1.TS PAIS EDAD Y SEXO'!K$5,TRAMO_EDAD_1,1))</f>
        <v>2</v>
      </c>
      <c r="L144" s="173">
        <f>SUMIFS(DatosEdad!$D:$D,DatosEdad!$A:$A,INDICE!$C$13,DatosEdad!$E:$E,'1.TS PAIS EDAD Y SEXO'!$A144,DatosEdad!$C:$C,VLOOKUP('1.TS PAIS EDAD Y SEXO'!$K$4,Descripcion_Sexo,1),DatosEdad!$B:$B,VLOOKUP('1.TS PAIS EDAD Y SEXO'!L$5,TRAMO_EDAD_1,1))</f>
        <v>4</v>
      </c>
      <c r="M144" s="182">
        <f>SUMIFS(DatosEdad!$D:$D,DatosEdad!$A:$A,INDICE!$C$13,DatosEdad!$E:$E,'1.TS PAIS EDAD Y SEXO'!$A144,DatosEdad!$B:$B,_xlfn.XLOOKUP('1.TS PAIS EDAD Y SEXO'!M$5,TablasAux!$O$3:$O$5,TablasAux!$N$3:$N$5),DatosEdad!$C:$C,_xlfn.XLOOKUP('1.TS PAIS EDAD Y SEXO'!$K$4,TablasAux!$L$17:$L$19,TablasAux!$K$17:$K$19))</f>
        <v>1</v>
      </c>
      <c r="N144" s="177">
        <f>SUMIFS(DatosEdad!$D:$D,DatosEdad!$A:$A,INDICE!$C$13,DatosEdad!$E:$E,'1.TS PAIS EDAD Y SEXO'!$A144,DatosEdad!$C:$C,_xlfn.XLOOKUP('1.TS PAIS EDAD Y SEXO'!$K$4,TablasAux!$L$17:$L$19,TablasAux!$K$17:$K$19))</f>
        <v>7</v>
      </c>
    </row>
    <row r="145" spans="1:14" ht="15.6" x14ac:dyDescent="0.3">
      <c r="A145" s="4">
        <v>426</v>
      </c>
      <c r="B145" s="147" t="s">
        <v>298</v>
      </c>
      <c r="C145" s="116">
        <f>SUMIFS(DatosEdad!$D:$D,DatosEdad!$A:$A,INDICE!$C$13,DatosEdad!$E:$E,'1.TS PAIS EDAD Y SEXO'!$A145,DatosEdad!$B:$B,VLOOKUP('1.TS PAIS EDAD Y SEXO'!C$5,TRAMO_EDAD_1,1))</f>
        <v>1</v>
      </c>
      <c r="D145" s="173">
        <f>SUMIFS(DatosEdad!$D:$D,DatosEdad!$A:$A,INDICE!$C$13,DatosEdad!$E:$E,'1.TS PAIS EDAD Y SEXO'!$A145,DatosEdad!$B:$B,VLOOKUP('1.TS PAIS EDAD Y SEXO'!D$5,TRAMO_EDAD_1,1))</f>
        <v>3.5789473684210527</v>
      </c>
      <c r="E145" s="182">
        <f>SUMIFS(DatosEdad!$D:$D,DatosEdad!$A:$A,INDICE!$C$13,DatosEdad!$E:$E,'1.TS PAIS EDAD Y SEXO'!$A145,DatosEdad!$B:$B,_xlfn.XLOOKUP($E$5,TablasAux!$O$3:$O$5,TablasAux!$N$3:$N$5))</f>
        <v>1</v>
      </c>
      <c r="F145" s="177">
        <f>SUMIFS(DatosEdad!$D:$D,DatosEdad!$A:$A,INDICE!$C$13,DatosEdad!$E:$E,'1.TS PAIS EDAD Y SEXO'!$A145)</f>
        <v>5.5789473684210531</v>
      </c>
      <c r="G145" s="116">
        <f>SUMIFS(DatosEdad!$D:$D,DatosEdad!$A:$A,INDICE!$C$13,DatosEdad!$E:$E,'1.TS PAIS EDAD Y SEXO'!$A145,DatosEdad!$C:$C,VLOOKUP('1.TS PAIS EDAD Y SEXO'!$G$4,Descripcion_Sexo,1),DatosEdad!$B:$B,VLOOKUP('1.TS PAIS EDAD Y SEXO'!G$5,TRAMO_EDAD_1,1))</f>
        <v>1</v>
      </c>
      <c r="H145" s="173">
        <f>SUMIFS(DatosEdad!$D:$D,DatosEdad!$A:$A,INDICE!$C$13,DatosEdad!$E:$E,'1.TS PAIS EDAD Y SEXO'!$A145,DatosEdad!$C:$C,VLOOKUP('1.TS PAIS EDAD Y SEXO'!$G$4,Descripcion_Sexo,1),DatosEdad!$B:$B,VLOOKUP('1.TS PAIS EDAD Y SEXO'!H$5,TRAMO_EDAD_1,1))</f>
        <v>2.5789473684210527</v>
      </c>
      <c r="I145" s="182">
        <f>SUMIFS(DatosEdad!$D:$D,DatosEdad!$A:$A,INDICE!$C$13,DatosEdad!$E:$E,'1.TS PAIS EDAD Y SEXO'!$A145,DatosEdad!$B:$B,_xlfn.XLOOKUP('1.TS PAIS EDAD Y SEXO'!$I$5,TablasAux!$O$3:$O$5,TablasAux!$N$3:$N$5),DatosEdad!$C:$C,_xlfn.XLOOKUP('1.TS PAIS EDAD Y SEXO'!$G$4,TablasAux!$L$17:$L$19,TablasAux!$K$17:$K$19))</f>
        <v>1</v>
      </c>
      <c r="J145" s="177">
        <f>SUMIFS(DatosEdad!$D:$D,DatosEdad!$A:$A,INDICE!$C$13,DatosEdad!$E:$E,'1.TS PAIS EDAD Y SEXO'!$A145,DatosEdad!$C:$C,_xlfn.XLOOKUP('1.TS PAIS EDAD Y SEXO'!$G$4,TablasAux!$L$17:$L$19,TablasAux!$K$17:$K$19))</f>
        <v>4.5789473684210531</v>
      </c>
      <c r="K145" s="116">
        <f>SUMIFS(DatosEdad!$D:$D,DatosEdad!$A:$A,INDICE!$C$13,DatosEdad!$E:$E,'1.TS PAIS EDAD Y SEXO'!$A145,DatosEdad!$C:$C,VLOOKUP('1.TS PAIS EDAD Y SEXO'!$K$4,Descripcion_Sexo,1),DatosEdad!$B:$B,VLOOKUP('1.TS PAIS EDAD Y SEXO'!K$5,TRAMO_EDAD_1,1))</f>
        <v>0</v>
      </c>
      <c r="L145" s="173">
        <f>SUMIFS(DatosEdad!$D:$D,DatosEdad!$A:$A,INDICE!$C$13,DatosEdad!$E:$E,'1.TS PAIS EDAD Y SEXO'!$A145,DatosEdad!$C:$C,VLOOKUP('1.TS PAIS EDAD Y SEXO'!$K$4,Descripcion_Sexo,1),DatosEdad!$B:$B,VLOOKUP('1.TS PAIS EDAD Y SEXO'!L$5,TRAMO_EDAD_1,1))</f>
        <v>1</v>
      </c>
      <c r="M145" s="182">
        <f>SUMIFS(DatosEdad!$D:$D,DatosEdad!$A:$A,INDICE!$C$13,DatosEdad!$E:$E,'1.TS PAIS EDAD Y SEXO'!$A145,DatosEdad!$B:$B,_xlfn.XLOOKUP('1.TS PAIS EDAD Y SEXO'!M$5,TablasAux!$O$3:$O$5,TablasAux!$N$3:$N$5),DatosEdad!$C:$C,_xlfn.XLOOKUP('1.TS PAIS EDAD Y SEXO'!$K$4,TablasAux!$L$17:$L$19,TablasAux!$K$17:$K$19))</f>
        <v>0</v>
      </c>
      <c r="N145" s="177">
        <f>SUMIFS(DatosEdad!$D:$D,DatosEdad!$A:$A,INDICE!$C$13,DatosEdad!$E:$E,'1.TS PAIS EDAD Y SEXO'!$A145,DatosEdad!$C:$C,_xlfn.XLOOKUP('1.TS PAIS EDAD Y SEXO'!$K$4,TablasAux!$L$17:$L$19,TablasAux!$K$17:$K$19))</f>
        <v>1</v>
      </c>
    </row>
    <row r="146" spans="1:14" ht="15.6" x14ac:dyDescent="0.3">
      <c r="A146" s="4">
        <v>422</v>
      </c>
      <c r="B146" s="147" t="s">
        <v>297</v>
      </c>
      <c r="C146" s="116">
        <f>SUMIFS(DatosEdad!$D:$D,DatosEdad!$A:$A,INDICE!$C$13,DatosEdad!$E:$E,'1.TS PAIS EDAD Y SEXO'!$A146,DatosEdad!$B:$B,VLOOKUP('1.TS PAIS EDAD Y SEXO'!C$5,TRAMO_EDAD_1,1))</f>
        <v>541.42105263157896</v>
      </c>
      <c r="D146" s="173">
        <f>SUMIFS(DatosEdad!$D:$D,DatosEdad!$A:$A,INDICE!$C$13,DatosEdad!$E:$E,'1.TS PAIS EDAD Y SEXO'!$A146,DatosEdad!$B:$B,VLOOKUP('1.TS PAIS EDAD Y SEXO'!D$5,TRAMO_EDAD_1,1))</f>
        <v>414.89473684210526</v>
      </c>
      <c r="E146" s="182">
        <f>SUMIFS(DatosEdad!$D:$D,DatosEdad!$A:$A,INDICE!$C$13,DatosEdad!$E:$E,'1.TS PAIS EDAD Y SEXO'!$A146,DatosEdad!$B:$B,_xlfn.XLOOKUP($E$5,TablasAux!$O$3:$O$5,TablasAux!$N$3:$N$5))</f>
        <v>67.68421052631578</v>
      </c>
      <c r="F146" s="177">
        <f>SUMIFS(DatosEdad!$D:$D,DatosEdad!$A:$A,INDICE!$C$13,DatosEdad!$E:$E,'1.TS PAIS EDAD Y SEXO'!$A146)</f>
        <v>1024</v>
      </c>
      <c r="G146" s="116">
        <f>SUMIFS(DatosEdad!$D:$D,DatosEdad!$A:$A,INDICE!$C$13,DatosEdad!$E:$E,'1.TS PAIS EDAD Y SEXO'!$A146,DatosEdad!$C:$C,VLOOKUP('1.TS PAIS EDAD Y SEXO'!$G$4,Descripcion_Sexo,1),DatosEdad!$B:$B,VLOOKUP('1.TS PAIS EDAD Y SEXO'!G$5,TRAMO_EDAD_1,1))</f>
        <v>190.84210526315789</v>
      </c>
      <c r="H146" s="173">
        <f>SUMIFS(DatosEdad!$D:$D,DatosEdad!$A:$A,INDICE!$C$13,DatosEdad!$E:$E,'1.TS PAIS EDAD Y SEXO'!$A146,DatosEdad!$C:$C,VLOOKUP('1.TS PAIS EDAD Y SEXO'!$G$4,Descripcion_Sexo,1),DatosEdad!$B:$B,VLOOKUP('1.TS PAIS EDAD Y SEXO'!H$5,TRAMO_EDAD_1,1))</f>
        <v>128.31578947368422</v>
      </c>
      <c r="I146" s="182">
        <f>SUMIFS(DatosEdad!$D:$D,DatosEdad!$A:$A,INDICE!$C$13,DatosEdad!$E:$E,'1.TS PAIS EDAD Y SEXO'!$A146,DatosEdad!$B:$B,_xlfn.XLOOKUP('1.TS PAIS EDAD Y SEXO'!$I$5,TablasAux!$O$3:$O$5,TablasAux!$N$3:$N$5),DatosEdad!$C:$C,_xlfn.XLOOKUP('1.TS PAIS EDAD Y SEXO'!$G$4,TablasAux!$L$17:$L$19,TablasAux!$K$17:$K$19))</f>
        <v>18.05263157894737</v>
      </c>
      <c r="J146" s="177">
        <f>SUMIFS(DatosEdad!$D:$D,DatosEdad!$A:$A,INDICE!$C$13,DatosEdad!$E:$E,'1.TS PAIS EDAD Y SEXO'!$A146,DatosEdad!$C:$C,_xlfn.XLOOKUP('1.TS PAIS EDAD Y SEXO'!$G$4,TablasAux!$L$17:$L$19,TablasAux!$K$17:$K$19))</f>
        <v>337.21052631578948</v>
      </c>
      <c r="K146" s="116">
        <f>SUMIFS(DatosEdad!$D:$D,DatosEdad!$A:$A,INDICE!$C$13,DatosEdad!$E:$E,'1.TS PAIS EDAD Y SEXO'!$A146,DatosEdad!$C:$C,VLOOKUP('1.TS PAIS EDAD Y SEXO'!$K$4,Descripcion_Sexo,1),DatosEdad!$B:$B,VLOOKUP('1.TS PAIS EDAD Y SEXO'!K$5,TRAMO_EDAD_1,1))</f>
        <v>350.5789473684211</v>
      </c>
      <c r="L146" s="173">
        <f>SUMIFS(DatosEdad!$D:$D,DatosEdad!$A:$A,INDICE!$C$13,DatosEdad!$E:$E,'1.TS PAIS EDAD Y SEXO'!$A146,DatosEdad!$C:$C,VLOOKUP('1.TS PAIS EDAD Y SEXO'!$K$4,Descripcion_Sexo,1),DatosEdad!$B:$B,VLOOKUP('1.TS PAIS EDAD Y SEXO'!L$5,TRAMO_EDAD_1,1))</f>
        <v>286.57894736842104</v>
      </c>
      <c r="M146" s="182">
        <f>SUMIFS(DatosEdad!$D:$D,DatosEdad!$A:$A,INDICE!$C$13,DatosEdad!$E:$E,'1.TS PAIS EDAD Y SEXO'!$A146,DatosEdad!$B:$B,_xlfn.XLOOKUP('1.TS PAIS EDAD Y SEXO'!M$5,TablasAux!$O$3:$O$5,TablasAux!$N$3:$N$5),DatosEdad!$C:$C,_xlfn.XLOOKUP('1.TS PAIS EDAD Y SEXO'!$K$4,TablasAux!$L$17:$L$19,TablasAux!$K$17:$K$19))</f>
        <v>49.631578947368418</v>
      </c>
      <c r="N146" s="177">
        <f>SUMIFS(DatosEdad!$D:$D,DatosEdad!$A:$A,INDICE!$C$13,DatosEdad!$E:$E,'1.TS PAIS EDAD Y SEXO'!$A146,DatosEdad!$C:$C,_xlfn.XLOOKUP('1.TS PAIS EDAD Y SEXO'!$K$4,TablasAux!$L$17:$L$19,TablasAux!$K$17:$K$19))</f>
        <v>686.78947368421063</v>
      </c>
    </row>
    <row r="147" spans="1:14" ht="15.6" x14ac:dyDescent="0.3">
      <c r="A147" s="4">
        <v>430</v>
      </c>
      <c r="B147" s="147" t="s">
        <v>383</v>
      </c>
      <c r="C147" s="116">
        <f>SUMIFS(DatosEdad!$D:$D,DatosEdad!$A:$A,INDICE!$C$13,DatosEdad!$E:$E,'1.TS PAIS EDAD Y SEXO'!$A147,DatosEdad!$B:$B,VLOOKUP('1.TS PAIS EDAD Y SEXO'!C$5,TRAMO_EDAD_1,1))</f>
        <v>57.526315789473685</v>
      </c>
      <c r="D147" s="173">
        <f>SUMIFS(DatosEdad!$D:$D,DatosEdad!$A:$A,INDICE!$C$13,DatosEdad!$E:$E,'1.TS PAIS EDAD Y SEXO'!$A147,DatosEdad!$B:$B,VLOOKUP('1.TS PAIS EDAD Y SEXO'!D$5,TRAMO_EDAD_1,1))</f>
        <v>119.94736842105263</v>
      </c>
      <c r="E147" s="182">
        <f>SUMIFS(DatosEdad!$D:$D,DatosEdad!$A:$A,INDICE!$C$13,DatosEdad!$E:$E,'1.TS PAIS EDAD Y SEXO'!$A147,DatosEdad!$B:$B,_xlfn.XLOOKUP($E$5,TablasAux!$O$3:$O$5,TablasAux!$N$3:$N$5))</f>
        <v>35.05263157894737</v>
      </c>
      <c r="F147" s="177">
        <f>SUMIFS(DatosEdad!$D:$D,DatosEdad!$A:$A,INDICE!$C$13,DatosEdad!$E:$E,'1.TS PAIS EDAD Y SEXO'!$A147)</f>
        <v>212.5263157894737</v>
      </c>
      <c r="G147" s="116">
        <f>SUMIFS(DatosEdad!$D:$D,DatosEdad!$A:$A,INDICE!$C$13,DatosEdad!$E:$E,'1.TS PAIS EDAD Y SEXO'!$A147,DatosEdad!$C:$C,VLOOKUP('1.TS PAIS EDAD Y SEXO'!$G$4,Descripcion_Sexo,1),DatosEdad!$B:$B,VLOOKUP('1.TS PAIS EDAD Y SEXO'!G$5,TRAMO_EDAD_1,1))</f>
        <v>6.0526315789473681</v>
      </c>
      <c r="H147" s="173">
        <f>SUMIFS(DatosEdad!$D:$D,DatosEdad!$A:$A,INDICE!$C$13,DatosEdad!$E:$E,'1.TS PAIS EDAD Y SEXO'!$A147,DatosEdad!$C:$C,VLOOKUP('1.TS PAIS EDAD Y SEXO'!$G$4,Descripcion_Sexo,1),DatosEdad!$B:$B,VLOOKUP('1.TS PAIS EDAD Y SEXO'!H$5,TRAMO_EDAD_1,1))</f>
        <v>22.736842105263158</v>
      </c>
      <c r="I147" s="182">
        <f>SUMIFS(DatosEdad!$D:$D,DatosEdad!$A:$A,INDICE!$C$13,DatosEdad!$E:$E,'1.TS PAIS EDAD Y SEXO'!$A147,DatosEdad!$B:$B,_xlfn.XLOOKUP('1.TS PAIS EDAD Y SEXO'!$I$5,TablasAux!$O$3:$O$5,TablasAux!$N$3:$N$5),DatosEdad!$C:$C,_xlfn.XLOOKUP('1.TS PAIS EDAD Y SEXO'!$G$4,TablasAux!$L$17:$L$19,TablasAux!$K$17:$K$19))</f>
        <v>5</v>
      </c>
      <c r="J147" s="177">
        <f>SUMIFS(DatosEdad!$D:$D,DatosEdad!$A:$A,INDICE!$C$13,DatosEdad!$E:$E,'1.TS PAIS EDAD Y SEXO'!$A147,DatosEdad!$C:$C,_xlfn.XLOOKUP('1.TS PAIS EDAD Y SEXO'!$G$4,TablasAux!$L$17:$L$19,TablasAux!$K$17:$K$19))</f>
        <v>33.789473684210527</v>
      </c>
      <c r="K147" s="116">
        <f>SUMIFS(DatosEdad!$D:$D,DatosEdad!$A:$A,INDICE!$C$13,DatosEdad!$E:$E,'1.TS PAIS EDAD Y SEXO'!$A147,DatosEdad!$C:$C,VLOOKUP('1.TS PAIS EDAD Y SEXO'!$K$4,Descripcion_Sexo,1),DatosEdad!$B:$B,VLOOKUP('1.TS PAIS EDAD Y SEXO'!K$5,TRAMO_EDAD_1,1))</f>
        <v>51.473684210526315</v>
      </c>
      <c r="L147" s="173">
        <f>SUMIFS(DatosEdad!$D:$D,DatosEdad!$A:$A,INDICE!$C$13,DatosEdad!$E:$E,'1.TS PAIS EDAD Y SEXO'!$A147,DatosEdad!$C:$C,VLOOKUP('1.TS PAIS EDAD Y SEXO'!$K$4,Descripcion_Sexo,1),DatosEdad!$B:$B,VLOOKUP('1.TS PAIS EDAD Y SEXO'!L$5,TRAMO_EDAD_1,1))</f>
        <v>97.21052631578948</v>
      </c>
      <c r="M147" s="182">
        <f>SUMIFS(DatosEdad!$D:$D,DatosEdad!$A:$A,INDICE!$C$13,DatosEdad!$E:$E,'1.TS PAIS EDAD Y SEXO'!$A147,DatosEdad!$B:$B,_xlfn.XLOOKUP('1.TS PAIS EDAD Y SEXO'!M$5,TablasAux!$O$3:$O$5,TablasAux!$N$3:$N$5),DatosEdad!$C:$C,_xlfn.XLOOKUP('1.TS PAIS EDAD Y SEXO'!$K$4,TablasAux!$L$17:$L$19,TablasAux!$K$17:$K$19))</f>
        <v>30.05263157894737</v>
      </c>
      <c r="N147" s="177">
        <f>SUMIFS(DatosEdad!$D:$D,DatosEdad!$A:$A,INDICE!$C$13,DatosEdad!$E:$E,'1.TS PAIS EDAD Y SEXO'!$A147,DatosEdad!$C:$C,_xlfn.XLOOKUP('1.TS PAIS EDAD Y SEXO'!$K$4,TablasAux!$L$17:$L$19,TablasAux!$K$17:$K$19))</f>
        <v>178.73684210526318</v>
      </c>
    </row>
    <row r="148" spans="1:14" ht="15.6" x14ac:dyDescent="0.3">
      <c r="A148" s="4">
        <v>434</v>
      </c>
      <c r="B148" s="147" t="s">
        <v>299</v>
      </c>
      <c r="C148" s="116">
        <f>SUMIFS(DatosEdad!$D:$D,DatosEdad!$A:$A,INDICE!$C$13,DatosEdad!$E:$E,'1.TS PAIS EDAD Y SEXO'!$A148,DatosEdad!$B:$B,VLOOKUP('1.TS PAIS EDAD Y SEXO'!C$5,TRAMO_EDAD_1,1))</f>
        <v>101.31578947368421</v>
      </c>
      <c r="D148" s="173">
        <f>SUMIFS(DatosEdad!$D:$D,DatosEdad!$A:$A,INDICE!$C$13,DatosEdad!$E:$E,'1.TS PAIS EDAD Y SEXO'!$A148,DatosEdad!$B:$B,VLOOKUP('1.TS PAIS EDAD Y SEXO'!D$5,TRAMO_EDAD_1,1))</f>
        <v>92.684210526315795</v>
      </c>
      <c r="E148" s="182">
        <f>SUMIFS(DatosEdad!$D:$D,DatosEdad!$A:$A,INDICE!$C$13,DatosEdad!$E:$E,'1.TS PAIS EDAD Y SEXO'!$A148,DatosEdad!$B:$B,_xlfn.XLOOKUP($E$5,TablasAux!$O$3:$O$5,TablasAux!$N$3:$N$5))</f>
        <v>25</v>
      </c>
      <c r="F148" s="177">
        <f>SUMIFS(DatosEdad!$D:$D,DatosEdad!$A:$A,INDICE!$C$13,DatosEdad!$E:$E,'1.TS PAIS EDAD Y SEXO'!$A148)</f>
        <v>219</v>
      </c>
      <c r="G148" s="116">
        <f>SUMIFS(DatosEdad!$D:$D,DatosEdad!$A:$A,INDICE!$C$13,DatosEdad!$E:$E,'1.TS PAIS EDAD Y SEXO'!$A148,DatosEdad!$C:$C,VLOOKUP('1.TS PAIS EDAD Y SEXO'!$G$4,Descripcion_Sexo,1),DatosEdad!$B:$B,VLOOKUP('1.TS PAIS EDAD Y SEXO'!G$5,TRAMO_EDAD_1,1))</f>
        <v>25.894736842105264</v>
      </c>
      <c r="H148" s="173">
        <f>SUMIFS(DatosEdad!$D:$D,DatosEdad!$A:$A,INDICE!$C$13,DatosEdad!$E:$E,'1.TS PAIS EDAD Y SEXO'!$A148,DatosEdad!$C:$C,VLOOKUP('1.TS PAIS EDAD Y SEXO'!$G$4,Descripcion_Sexo,1),DatosEdad!$B:$B,VLOOKUP('1.TS PAIS EDAD Y SEXO'!H$5,TRAMO_EDAD_1,1))</f>
        <v>16</v>
      </c>
      <c r="I148" s="182">
        <f>SUMIFS(DatosEdad!$D:$D,DatosEdad!$A:$A,INDICE!$C$13,DatosEdad!$E:$E,'1.TS PAIS EDAD Y SEXO'!$A148,DatosEdad!$B:$B,_xlfn.XLOOKUP('1.TS PAIS EDAD Y SEXO'!$I$5,TablasAux!$O$3:$O$5,TablasAux!$N$3:$N$5),DatosEdad!$C:$C,_xlfn.XLOOKUP('1.TS PAIS EDAD Y SEXO'!$G$4,TablasAux!$L$17:$L$19,TablasAux!$K$17:$K$19))</f>
        <v>5</v>
      </c>
      <c r="J148" s="177">
        <f>SUMIFS(DatosEdad!$D:$D,DatosEdad!$A:$A,INDICE!$C$13,DatosEdad!$E:$E,'1.TS PAIS EDAD Y SEXO'!$A148,DatosEdad!$C:$C,_xlfn.XLOOKUP('1.TS PAIS EDAD Y SEXO'!$G$4,TablasAux!$L$17:$L$19,TablasAux!$K$17:$K$19))</f>
        <v>46.89473684210526</v>
      </c>
      <c r="K148" s="116">
        <f>SUMIFS(DatosEdad!$D:$D,DatosEdad!$A:$A,INDICE!$C$13,DatosEdad!$E:$E,'1.TS PAIS EDAD Y SEXO'!$A148,DatosEdad!$C:$C,VLOOKUP('1.TS PAIS EDAD Y SEXO'!$K$4,Descripcion_Sexo,1),DatosEdad!$B:$B,VLOOKUP('1.TS PAIS EDAD Y SEXO'!K$5,TRAMO_EDAD_1,1))</f>
        <v>75.421052631578945</v>
      </c>
      <c r="L148" s="173">
        <f>SUMIFS(DatosEdad!$D:$D,DatosEdad!$A:$A,INDICE!$C$13,DatosEdad!$E:$E,'1.TS PAIS EDAD Y SEXO'!$A148,DatosEdad!$C:$C,VLOOKUP('1.TS PAIS EDAD Y SEXO'!$K$4,Descripcion_Sexo,1),DatosEdad!$B:$B,VLOOKUP('1.TS PAIS EDAD Y SEXO'!L$5,TRAMO_EDAD_1,1))</f>
        <v>76.684210526315795</v>
      </c>
      <c r="M148" s="182">
        <f>SUMIFS(DatosEdad!$D:$D,DatosEdad!$A:$A,INDICE!$C$13,DatosEdad!$E:$E,'1.TS PAIS EDAD Y SEXO'!$A148,DatosEdad!$B:$B,_xlfn.XLOOKUP('1.TS PAIS EDAD Y SEXO'!M$5,TablasAux!$O$3:$O$5,TablasAux!$N$3:$N$5),DatosEdad!$C:$C,_xlfn.XLOOKUP('1.TS PAIS EDAD Y SEXO'!$K$4,TablasAux!$L$17:$L$19,TablasAux!$K$17:$K$19))</f>
        <v>20</v>
      </c>
      <c r="N148" s="177">
        <f>SUMIFS(DatosEdad!$D:$D,DatosEdad!$A:$A,INDICE!$C$13,DatosEdad!$E:$E,'1.TS PAIS EDAD Y SEXO'!$A148,DatosEdad!$C:$C,_xlfn.XLOOKUP('1.TS PAIS EDAD Y SEXO'!$K$4,TablasAux!$L$17:$L$19,TablasAux!$K$17:$K$19))</f>
        <v>172.10526315789474</v>
      </c>
    </row>
    <row r="149" spans="1:14" ht="15.6" x14ac:dyDescent="0.3">
      <c r="A149" s="4">
        <v>438</v>
      </c>
      <c r="B149" s="147" t="s">
        <v>300</v>
      </c>
      <c r="C149" s="116">
        <f>SUMIFS(DatosEdad!$D:$D,DatosEdad!$A:$A,INDICE!$C$13,DatosEdad!$E:$E,'1.TS PAIS EDAD Y SEXO'!$A149,DatosEdad!$B:$B,VLOOKUP('1.TS PAIS EDAD Y SEXO'!C$5,TRAMO_EDAD_1,1))</f>
        <v>4</v>
      </c>
      <c r="D149" s="173">
        <f>SUMIFS(DatosEdad!$D:$D,DatosEdad!$A:$A,INDICE!$C$13,DatosEdad!$E:$E,'1.TS PAIS EDAD Y SEXO'!$A149,DatosEdad!$B:$B,VLOOKUP('1.TS PAIS EDAD Y SEXO'!D$5,TRAMO_EDAD_1,1))</f>
        <v>8</v>
      </c>
      <c r="E149" s="182">
        <f>SUMIFS(DatosEdad!$D:$D,DatosEdad!$A:$A,INDICE!$C$13,DatosEdad!$E:$E,'1.TS PAIS EDAD Y SEXO'!$A149,DatosEdad!$B:$B,_xlfn.XLOOKUP($E$5,TablasAux!$O$3:$O$5,TablasAux!$N$3:$N$5))</f>
        <v>2</v>
      </c>
      <c r="F149" s="177">
        <f>SUMIFS(DatosEdad!$D:$D,DatosEdad!$A:$A,INDICE!$C$13,DatosEdad!$E:$E,'1.TS PAIS EDAD Y SEXO'!$A149)</f>
        <v>14</v>
      </c>
      <c r="G149" s="116">
        <f>SUMIFS(DatosEdad!$D:$D,DatosEdad!$A:$A,INDICE!$C$13,DatosEdad!$E:$E,'1.TS PAIS EDAD Y SEXO'!$A149,DatosEdad!$C:$C,VLOOKUP('1.TS PAIS EDAD Y SEXO'!$G$4,Descripcion_Sexo,1),DatosEdad!$B:$B,VLOOKUP('1.TS PAIS EDAD Y SEXO'!G$5,TRAMO_EDAD_1,1))</f>
        <v>1</v>
      </c>
      <c r="H149" s="173">
        <f>SUMIFS(DatosEdad!$D:$D,DatosEdad!$A:$A,INDICE!$C$13,DatosEdad!$E:$E,'1.TS PAIS EDAD Y SEXO'!$A149,DatosEdad!$C:$C,VLOOKUP('1.TS PAIS EDAD Y SEXO'!$G$4,Descripcion_Sexo,1),DatosEdad!$B:$B,VLOOKUP('1.TS PAIS EDAD Y SEXO'!H$5,TRAMO_EDAD_1,1))</f>
        <v>2</v>
      </c>
      <c r="I149" s="182">
        <f>SUMIFS(DatosEdad!$D:$D,DatosEdad!$A:$A,INDICE!$C$13,DatosEdad!$E:$E,'1.TS PAIS EDAD Y SEXO'!$A149,DatosEdad!$B:$B,_xlfn.XLOOKUP('1.TS PAIS EDAD Y SEXO'!$I$5,TablasAux!$O$3:$O$5,TablasAux!$N$3:$N$5),DatosEdad!$C:$C,_xlfn.XLOOKUP('1.TS PAIS EDAD Y SEXO'!$G$4,TablasAux!$L$17:$L$19,TablasAux!$K$17:$K$19))</f>
        <v>2</v>
      </c>
      <c r="J149" s="177">
        <f>SUMIFS(DatosEdad!$D:$D,DatosEdad!$A:$A,INDICE!$C$13,DatosEdad!$E:$E,'1.TS PAIS EDAD Y SEXO'!$A149,DatosEdad!$C:$C,_xlfn.XLOOKUP('1.TS PAIS EDAD Y SEXO'!$G$4,TablasAux!$L$17:$L$19,TablasAux!$K$17:$K$19))</f>
        <v>5</v>
      </c>
      <c r="K149" s="116">
        <f>SUMIFS(DatosEdad!$D:$D,DatosEdad!$A:$A,INDICE!$C$13,DatosEdad!$E:$E,'1.TS PAIS EDAD Y SEXO'!$A149,DatosEdad!$C:$C,VLOOKUP('1.TS PAIS EDAD Y SEXO'!$K$4,Descripcion_Sexo,1),DatosEdad!$B:$B,VLOOKUP('1.TS PAIS EDAD Y SEXO'!K$5,TRAMO_EDAD_1,1))</f>
        <v>3</v>
      </c>
      <c r="L149" s="173">
        <f>SUMIFS(DatosEdad!$D:$D,DatosEdad!$A:$A,INDICE!$C$13,DatosEdad!$E:$E,'1.TS PAIS EDAD Y SEXO'!$A149,DatosEdad!$C:$C,VLOOKUP('1.TS PAIS EDAD Y SEXO'!$K$4,Descripcion_Sexo,1),DatosEdad!$B:$B,VLOOKUP('1.TS PAIS EDAD Y SEXO'!L$5,TRAMO_EDAD_1,1))</f>
        <v>6</v>
      </c>
      <c r="M149" s="182">
        <f>SUMIFS(DatosEdad!$D:$D,DatosEdad!$A:$A,INDICE!$C$13,DatosEdad!$E:$E,'1.TS PAIS EDAD Y SEXO'!$A149,DatosEdad!$B:$B,_xlfn.XLOOKUP('1.TS PAIS EDAD Y SEXO'!M$5,TablasAux!$O$3:$O$5,TablasAux!$N$3:$N$5),DatosEdad!$C:$C,_xlfn.XLOOKUP('1.TS PAIS EDAD Y SEXO'!$K$4,TablasAux!$L$17:$L$19,TablasAux!$K$17:$K$19))</f>
        <v>0</v>
      </c>
      <c r="N149" s="177">
        <f>SUMIFS(DatosEdad!$D:$D,DatosEdad!$A:$A,INDICE!$C$13,DatosEdad!$E:$E,'1.TS PAIS EDAD Y SEXO'!$A149,DatosEdad!$C:$C,_xlfn.XLOOKUP('1.TS PAIS EDAD Y SEXO'!$K$4,TablasAux!$L$17:$L$19,TablasAux!$K$17:$K$19))</f>
        <v>9</v>
      </c>
    </row>
    <row r="150" spans="1:14" ht="15.6" x14ac:dyDescent="0.3">
      <c r="A150" s="4">
        <v>446</v>
      </c>
      <c r="B150" s="147" t="s">
        <v>416</v>
      </c>
      <c r="C150" s="116">
        <f>SUMIFS(DatosEdad!$D:$D,DatosEdad!$A:$A,INDICE!$C$13,DatosEdad!$E:$E,'1.TS PAIS EDAD Y SEXO'!$A150,DatosEdad!$B:$B,VLOOKUP('1.TS PAIS EDAD Y SEXO'!C$5,TRAMO_EDAD_1,1))</f>
        <v>3</v>
      </c>
      <c r="D150" s="173">
        <f>SUMIFS(DatosEdad!$D:$D,DatosEdad!$A:$A,INDICE!$C$13,DatosEdad!$E:$E,'1.TS PAIS EDAD Y SEXO'!$A150,DatosEdad!$B:$B,VLOOKUP('1.TS PAIS EDAD Y SEXO'!D$5,TRAMO_EDAD_1,1))</f>
        <v>0.94736842105263153</v>
      </c>
      <c r="E150" s="182">
        <f>SUMIFS(DatosEdad!$D:$D,DatosEdad!$A:$A,INDICE!$C$13,DatosEdad!$E:$E,'1.TS PAIS EDAD Y SEXO'!$A150,DatosEdad!$B:$B,_xlfn.XLOOKUP($E$5,TablasAux!$O$3:$O$5,TablasAux!$N$3:$N$5))</f>
        <v>0</v>
      </c>
      <c r="F150" s="177">
        <f>SUMIFS(DatosEdad!$D:$D,DatosEdad!$A:$A,INDICE!$C$13,DatosEdad!$E:$E,'1.TS PAIS EDAD Y SEXO'!$A150)</f>
        <v>3.9473684210526314</v>
      </c>
      <c r="G150" s="116">
        <f>SUMIFS(DatosEdad!$D:$D,DatosEdad!$A:$A,INDICE!$C$13,DatosEdad!$E:$E,'1.TS PAIS EDAD Y SEXO'!$A150,DatosEdad!$C:$C,VLOOKUP('1.TS PAIS EDAD Y SEXO'!$G$4,Descripcion_Sexo,1),DatosEdad!$B:$B,VLOOKUP('1.TS PAIS EDAD Y SEXO'!G$5,TRAMO_EDAD_1,1))</f>
        <v>0</v>
      </c>
      <c r="H150" s="173">
        <f>SUMIFS(DatosEdad!$D:$D,DatosEdad!$A:$A,INDICE!$C$13,DatosEdad!$E:$E,'1.TS PAIS EDAD Y SEXO'!$A150,DatosEdad!$C:$C,VLOOKUP('1.TS PAIS EDAD Y SEXO'!$G$4,Descripcion_Sexo,1),DatosEdad!$B:$B,VLOOKUP('1.TS PAIS EDAD Y SEXO'!H$5,TRAMO_EDAD_1,1))</f>
        <v>0</v>
      </c>
      <c r="I150" s="182">
        <f>SUMIFS(DatosEdad!$D:$D,DatosEdad!$A:$A,INDICE!$C$13,DatosEdad!$E:$E,'1.TS PAIS EDAD Y SEXO'!$A150,DatosEdad!$B:$B,_xlfn.XLOOKUP('1.TS PAIS EDAD Y SEXO'!$I$5,TablasAux!$O$3:$O$5,TablasAux!$N$3:$N$5),DatosEdad!$C:$C,_xlfn.XLOOKUP('1.TS PAIS EDAD Y SEXO'!$G$4,TablasAux!$L$17:$L$19,TablasAux!$K$17:$K$19))</f>
        <v>0</v>
      </c>
      <c r="J150" s="177">
        <f>SUMIFS(DatosEdad!$D:$D,DatosEdad!$A:$A,INDICE!$C$13,DatosEdad!$E:$E,'1.TS PAIS EDAD Y SEXO'!$A150,DatosEdad!$C:$C,_xlfn.XLOOKUP('1.TS PAIS EDAD Y SEXO'!$G$4,TablasAux!$L$17:$L$19,TablasAux!$K$17:$K$19))</f>
        <v>0</v>
      </c>
      <c r="K150" s="116">
        <f>SUMIFS(DatosEdad!$D:$D,DatosEdad!$A:$A,INDICE!$C$13,DatosEdad!$E:$E,'1.TS PAIS EDAD Y SEXO'!$A150,DatosEdad!$C:$C,VLOOKUP('1.TS PAIS EDAD Y SEXO'!$K$4,Descripcion_Sexo,1),DatosEdad!$B:$B,VLOOKUP('1.TS PAIS EDAD Y SEXO'!K$5,TRAMO_EDAD_1,1))</f>
        <v>3</v>
      </c>
      <c r="L150" s="173">
        <f>SUMIFS(DatosEdad!$D:$D,DatosEdad!$A:$A,INDICE!$C$13,DatosEdad!$E:$E,'1.TS PAIS EDAD Y SEXO'!$A150,DatosEdad!$C:$C,VLOOKUP('1.TS PAIS EDAD Y SEXO'!$K$4,Descripcion_Sexo,1),DatosEdad!$B:$B,VLOOKUP('1.TS PAIS EDAD Y SEXO'!L$5,TRAMO_EDAD_1,1))</f>
        <v>0.94736842105263153</v>
      </c>
      <c r="M150" s="182">
        <f>SUMIFS(DatosEdad!$D:$D,DatosEdad!$A:$A,INDICE!$C$13,DatosEdad!$E:$E,'1.TS PAIS EDAD Y SEXO'!$A150,DatosEdad!$B:$B,_xlfn.XLOOKUP('1.TS PAIS EDAD Y SEXO'!M$5,TablasAux!$O$3:$O$5,TablasAux!$N$3:$N$5),DatosEdad!$C:$C,_xlfn.XLOOKUP('1.TS PAIS EDAD Y SEXO'!$K$4,TablasAux!$L$17:$L$19,TablasAux!$K$17:$K$19))</f>
        <v>0</v>
      </c>
      <c r="N150" s="177">
        <f>SUMIFS(DatosEdad!$D:$D,DatosEdad!$A:$A,INDICE!$C$13,DatosEdad!$E:$E,'1.TS PAIS EDAD Y SEXO'!$A150,DatosEdad!$C:$C,_xlfn.XLOOKUP('1.TS PAIS EDAD Y SEXO'!$K$4,TablasAux!$L$17:$L$19,TablasAux!$K$17:$K$19))</f>
        <v>3.9473684210526314</v>
      </c>
    </row>
    <row r="151" spans="1:14" ht="15.6" x14ac:dyDescent="0.3">
      <c r="A151" s="4">
        <v>807</v>
      </c>
      <c r="B151" s="147" t="s">
        <v>361</v>
      </c>
      <c r="C151" s="116">
        <f>SUMIFS(DatosEdad!$D:$D,DatosEdad!$A:$A,INDICE!$C$13,DatosEdad!$E:$E,'1.TS PAIS EDAD Y SEXO'!$A151,DatosEdad!$B:$B,VLOOKUP('1.TS PAIS EDAD Y SEXO'!C$5,TRAMO_EDAD_1,1))</f>
        <v>107.15789473684211</v>
      </c>
      <c r="D151" s="173">
        <f>SUMIFS(DatosEdad!$D:$D,DatosEdad!$A:$A,INDICE!$C$13,DatosEdad!$E:$E,'1.TS PAIS EDAD Y SEXO'!$A151,DatosEdad!$B:$B,VLOOKUP('1.TS PAIS EDAD Y SEXO'!D$5,TRAMO_EDAD_1,1))</f>
        <v>122.21052631578948</v>
      </c>
      <c r="E151" s="182">
        <f>SUMIFS(DatosEdad!$D:$D,DatosEdad!$A:$A,INDICE!$C$13,DatosEdad!$E:$E,'1.TS PAIS EDAD Y SEXO'!$A151,DatosEdad!$B:$B,_xlfn.XLOOKUP($E$5,TablasAux!$O$3:$O$5,TablasAux!$N$3:$N$5))</f>
        <v>15.105263157894736</v>
      </c>
      <c r="F151" s="177">
        <f>SUMIFS(DatosEdad!$D:$D,DatosEdad!$A:$A,INDICE!$C$13,DatosEdad!$E:$E,'1.TS PAIS EDAD Y SEXO'!$A151)</f>
        <v>244.47368421052633</v>
      </c>
      <c r="G151" s="116">
        <f>SUMIFS(DatosEdad!$D:$D,DatosEdad!$A:$A,INDICE!$C$13,DatosEdad!$E:$E,'1.TS PAIS EDAD Y SEXO'!$A151,DatosEdad!$C:$C,VLOOKUP('1.TS PAIS EDAD Y SEXO'!$G$4,Descripcion_Sexo,1),DatosEdad!$B:$B,VLOOKUP('1.TS PAIS EDAD Y SEXO'!G$5,TRAMO_EDAD_1,1))</f>
        <v>59.157894736842103</v>
      </c>
      <c r="H151" s="173">
        <f>SUMIFS(DatosEdad!$D:$D,DatosEdad!$A:$A,INDICE!$C$13,DatosEdad!$E:$E,'1.TS PAIS EDAD Y SEXO'!$A151,DatosEdad!$C:$C,VLOOKUP('1.TS PAIS EDAD Y SEXO'!$G$4,Descripcion_Sexo,1),DatosEdad!$B:$B,VLOOKUP('1.TS PAIS EDAD Y SEXO'!H$5,TRAMO_EDAD_1,1))</f>
        <v>65.10526315789474</v>
      </c>
      <c r="I151" s="182">
        <f>SUMIFS(DatosEdad!$D:$D,DatosEdad!$A:$A,INDICE!$C$13,DatosEdad!$E:$E,'1.TS PAIS EDAD Y SEXO'!$A151,DatosEdad!$B:$B,_xlfn.XLOOKUP('1.TS PAIS EDAD Y SEXO'!$I$5,TablasAux!$O$3:$O$5,TablasAux!$N$3:$N$5),DatosEdad!$C:$C,_xlfn.XLOOKUP('1.TS PAIS EDAD Y SEXO'!$G$4,TablasAux!$L$17:$L$19,TablasAux!$K$17:$K$19))</f>
        <v>6.4210526315789478</v>
      </c>
      <c r="J151" s="177">
        <f>SUMIFS(DatosEdad!$D:$D,DatosEdad!$A:$A,INDICE!$C$13,DatosEdad!$E:$E,'1.TS PAIS EDAD Y SEXO'!$A151,DatosEdad!$C:$C,_xlfn.XLOOKUP('1.TS PAIS EDAD Y SEXO'!$G$4,TablasAux!$L$17:$L$19,TablasAux!$K$17:$K$19))</f>
        <v>130.68421052631578</v>
      </c>
      <c r="K151" s="116">
        <f>SUMIFS(DatosEdad!$D:$D,DatosEdad!$A:$A,INDICE!$C$13,DatosEdad!$E:$E,'1.TS PAIS EDAD Y SEXO'!$A151,DatosEdad!$C:$C,VLOOKUP('1.TS PAIS EDAD Y SEXO'!$K$4,Descripcion_Sexo,1),DatosEdad!$B:$B,VLOOKUP('1.TS PAIS EDAD Y SEXO'!K$5,TRAMO_EDAD_1,1))</f>
        <v>48</v>
      </c>
      <c r="L151" s="173">
        <f>SUMIFS(DatosEdad!$D:$D,DatosEdad!$A:$A,INDICE!$C$13,DatosEdad!$E:$E,'1.TS PAIS EDAD Y SEXO'!$A151,DatosEdad!$C:$C,VLOOKUP('1.TS PAIS EDAD Y SEXO'!$K$4,Descripcion_Sexo,1),DatosEdad!$B:$B,VLOOKUP('1.TS PAIS EDAD Y SEXO'!L$5,TRAMO_EDAD_1,1))</f>
        <v>57.10526315789474</v>
      </c>
      <c r="M151" s="182">
        <f>SUMIFS(DatosEdad!$D:$D,DatosEdad!$A:$A,INDICE!$C$13,DatosEdad!$E:$E,'1.TS PAIS EDAD Y SEXO'!$A151,DatosEdad!$B:$B,_xlfn.XLOOKUP('1.TS PAIS EDAD Y SEXO'!M$5,TablasAux!$O$3:$O$5,TablasAux!$N$3:$N$5),DatosEdad!$C:$C,_xlfn.XLOOKUP('1.TS PAIS EDAD Y SEXO'!$K$4,TablasAux!$L$17:$L$19,TablasAux!$K$17:$K$19))</f>
        <v>8.6842105263157894</v>
      </c>
      <c r="N151" s="177">
        <f>SUMIFS(DatosEdad!$D:$D,DatosEdad!$A:$A,INDICE!$C$13,DatosEdad!$E:$E,'1.TS PAIS EDAD Y SEXO'!$A151,DatosEdad!$C:$C,_xlfn.XLOOKUP('1.TS PAIS EDAD Y SEXO'!$K$4,TablasAux!$L$17:$L$19,TablasAux!$K$17:$K$19))</f>
        <v>113.78947368421053</v>
      </c>
    </row>
    <row r="152" spans="1:14" ht="15.6" x14ac:dyDescent="0.3">
      <c r="A152" s="4">
        <v>450</v>
      </c>
      <c r="B152" s="147" t="s">
        <v>301</v>
      </c>
      <c r="C152" s="116">
        <f>SUMIFS(DatosEdad!$D:$D,DatosEdad!$A:$A,INDICE!$C$13,DatosEdad!$E:$E,'1.TS PAIS EDAD Y SEXO'!$A152,DatosEdad!$B:$B,VLOOKUP('1.TS PAIS EDAD Y SEXO'!C$5,TRAMO_EDAD_1,1))</f>
        <v>35.21052631578948</v>
      </c>
      <c r="D152" s="173">
        <f>SUMIFS(DatosEdad!$D:$D,DatosEdad!$A:$A,INDICE!$C$13,DatosEdad!$E:$E,'1.TS PAIS EDAD Y SEXO'!$A152,DatosEdad!$B:$B,VLOOKUP('1.TS PAIS EDAD Y SEXO'!D$5,TRAMO_EDAD_1,1))</f>
        <v>59.84210526315789</v>
      </c>
      <c r="E152" s="182">
        <f>SUMIFS(DatosEdad!$D:$D,DatosEdad!$A:$A,INDICE!$C$13,DatosEdad!$E:$E,'1.TS PAIS EDAD Y SEXO'!$A152,DatosEdad!$B:$B,_xlfn.XLOOKUP($E$5,TablasAux!$O$3:$O$5,TablasAux!$N$3:$N$5))</f>
        <v>7.2105263157894743</v>
      </c>
      <c r="F152" s="177">
        <f>SUMIFS(DatosEdad!$D:$D,DatosEdad!$A:$A,INDICE!$C$13,DatosEdad!$E:$E,'1.TS PAIS EDAD Y SEXO'!$A152)</f>
        <v>102.26315789473685</v>
      </c>
      <c r="G152" s="116">
        <f>SUMIFS(DatosEdad!$D:$D,DatosEdad!$A:$A,INDICE!$C$13,DatosEdad!$E:$E,'1.TS PAIS EDAD Y SEXO'!$A152,DatosEdad!$C:$C,VLOOKUP('1.TS PAIS EDAD Y SEXO'!$G$4,Descripcion_Sexo,1),DatosEdad!$B:$B,VLOOKUP('1.TS PAIS EDAD Y SEXO'!G$5,TRAMO_EDAD_1,1))</f>
        <v>27.210526315789476</v>
      </c>
      <c r="H152" s="173">
        <f>SUMIFS(DatosEdad!$D:$D,DatosEdad!$A:$A,INDICE!$C$13,DatosEdad!$E:$E,'1.TS PAIS EDAD Y SEXO'!$A152,DatosEdad!$C:$C,VLOOKUP('1.TS PAIS EDAD Y SEXO'!$G$4,Descripcion_Sexo,1),DatosEdad!$B:$B,VLOOKUP('1.TS PAIS EDAD Y SEXO'!H$5,TRAMO_EDAD_1,1))</f>
        <v>47.368421052631575</v>
      </c>
      <c r="I152" s="182">
        <f>SUMIFS(DatosEdad!$D:$D,DatosEdad!$A:$A,INDICE!$C$13,DatosEdad!$E:$E,'1.TS PAIS EDAD Y SEXO'!$A152,DatosEdad!$B:$B,_xlfn.XLOOKUP('1.TS PAIS EDAD Y SEXO'!$I$5,TablasAux!$O$3:$O$5,TablasAux!$N$3:$N$5),DatosEdad!$C:$C,_xlfn.XLOOKUP('1.TS PAIS EDAD Y SEXO'!$G$4,TablasAux!$L$17:$L$19,TablasAux!$K$17:$K$19))</f>
        <v>4</v>
      </c>
      <c r="J152" s="177">
        <f>SUMIFS(DatosEdad!$D:$D,DatosEdad!$A:$A,INDICE!$C$13,DatosEdad!$E:$E,'1.TS PAIS EDAD Y SEXO'!$A152,DatosEdad!$C:$C,_xlfn.XLOOKUP('1.TS PAIS EDAD Y SEXO'!$G$4,TablasAux!$L$17:$L$19,TablasAux!$K$17:$K$19))</f>
        <v>78.578947368421055</v>
      </c>
      <c r="K152" s="116">
        <f>SUMIFS(DatosEdad!$D:$D,DatosEdad!$A:$A,INDICE!$C$13,DatosEdad!$E:$E,'1.TS PAIS EDAD Y SEXO'!$A152,DatosEdad!$C:$C,VLOOKUP('1.TS PAIS EDAD Y SEXO'!$K$4,Descripcion_Sexo,1),DatosEdad!$B:$B,VLOOKUP('1.TS PAIS EDAD Y SEXO'!K$5,TRAMO_EDAD_1,1))</f>
        <v>8</v>
      </c>
      <c r="L152" s="173">
        <f>SUMIFS(DatosEdad!$D:$D,DatosEdad!$A:$A,INDICE!$C$13,DatosEdad!$E:$E,'1.TS PAIS EDAD Y SEXO'!$A152,DatosEdad!$C:$C,VLOOKUP('1.TS PAIS EDAD Y SEXO'!$K$4,Descripcion_Sexo,1),DatosEdad!$B:$B,VLOOKUP('1.TS PAIS EDAD Y SEXO'!L$5,TRAMO_EDAD_1,1))</f>
        <v>12.473684210526315</v>
      </c>
      <c r="M152" s="182">
        <f>SUMIFS(DatosEdad!$D:$D,DatosEdad!$A:$A,INDICE!$C$13,DatosEdad!$E:$E,'1.TS PAIS EDAD Y SEXO'!$A152,DatosEdad!$B:$B,_xlfn.XLOOKUP('1.TS PAIS EDAD Y SEXO'!M$5,TablasAux!$O$3:$O$5,TablasAux!$N$3:$N$5),DatosEdad!$C:$C,_xlfn.XLOOKUP('1.TS PAIS EDAD Y SEXO'!$K$4,TablasAux!$L$17:$L$19,TablasAux!$K$17:$K$19))</f>
        <v>3.2105263157894739</v>
      </c>
      <c r="N152" s="177">
        <f>SUMIFS(DatosEdad!$D:$D,DatosEdad!$A:$A,INDICE!$C$13,DatosEdad!$E:$E,'1.TS PAIS EDAD Y SEXO'!$A152,DatosEdad!$C:$C,_xlfn.XLOOKUP('1.TS PAIS EDAD Y SEXO'!$K$4,TablasAux!$L$17:$L$19,TablasAux!$K$17:$K$19))</f>
        <v>23.684210526315788</v>
      </c>
    </row>
    <row r="153" spans="1:14" ht="15.6" x14ac:dyDescent="0.3">
      <c r="A153" s="4">
        <v>458</v>
      </c>
      <c r="B153" s="147" t="s">
        <v>303</v>
      </c>
      <c r="C153" s="116">
        <f>SUMIFS(DatosEdad!$D:$D,DatosEdad!$A:$A,INDICE!$C$13,DatosEdad!$E:$E,'1.TS PAIS EDAD Y SEXO'!$A153,DatosEdad!$B:$B,VLOOKUP('1.TS PAIS EDAD Y SEXO'!C$5,TRAMO_EDAD_1,1))</f>
        <v>46.89473684210526</v>
      </c>
      <c r="D153" s="173">
        <f>SUMIFS(DatosEdad!$D:$D,DatosEdad!$A:$A,INDICE!$C$13,DatosEdad!$E:$E,'1.TS PAIS EDAD Y SEXO'!$A153,DatosEdad!$B:$B,VLOOKUP('1.TS PAIS EDAD Y SEXO'!D$5,TRAMO_EDAD_1,1))</f>
        <v>128.73684210526315</v>
      </c>
      <c r="E153" s="182">
        <f>SUMIFS(DatosEdad!$D:$D,DatosEdad!$A:$A,INDICE!$C$13,DatosEdad!$E:$E,'1.TS PAIS EDAD Y SEXO'!$A153,DatosEdad!$B:$B,_xlfn.XLOOKUP($E$5,TablasAux!$O$3:$O$5,TablasAux!$N$3:$N$5))</f>
        <v>37.789473684210527</v>
      </c>
      <c r="F153" s="177">
        <f>SUMIFS(DatosEdad!$D:$D,DatosEdad!$A:$A,INDICE!$C$13,DatosEdad!$E:$E,'1.TS PAIS EDAD Y SEXO'!$A153)</f>
        <v>213.42105263157893</v>
      </c>
      <c r="G153" s="116">
        <f>SUMIFS(DatosEdad!$D:$D,DatosEdad!$A:$A,INDICE!$C$13,DatosEdad!$E:$E,'1.TS PAIS EDAD Y SEXO'!$A153,DatosEdad!$C:$C,VLOOKUP('1.TS PAIS EDAD Y SEXO'!$G$4,Descripcion_Sexo,1),DatosEdad!$B:$B,VLOOKUP('1.TS PAIS EDAD Y SEXO'!G$5,TRAMO_EDAD_1,1))</f>
        <v>19</v>
      </c>
      <c r="H153" s="173">
        <f>SUMIFS(DatosEdad!$D:$D,DatosEdad!$A:$A,INDICE!$C$13,DatosEdad!$E:$E,'1.TS PAIS EDAD Y SEXO'!$A153,DatosEdad!$C:$C,VLOOKUP('1.TS PAIS EDAD Y SEXO'!$G$4,Descripcion_Sexo,1),DatosEdad!$B:$B,VLOOKUP('1.TS PAIS EDAD Y SEXO'!H$5,TRAMO_EDAD_1,1))</f>
        <v>64.473684210526315</v>
      </c>
      <c r="I153" s="182">
        <f>SUMIFS(DatosEdad!$D:$D,DatosEdad!$A:$A,INDICE!$C$13,DatosEdad!$E:$E,'1.TS PAIS EDAD Y SEXO'!$A153,DatosEdad!$B:$B,_xlfn.XLOOKUP('1.TS PAIS EDAD Y SEXO'!$I$5,TablasAux!$O$3:$O$5,TablasAux!$N$3:$N$5),DatosEdad!$C:$C,_xlfn.XLOOKUP('1.TS PAIS EDAD Y SEXO'!$G$4,TablasAux!$L$17:$L$19,TablasAux!$K$17:$K$19))</f>
        <v>13.052631578947368</v>
      </c>
      <c r="J153" s="177">
        <f>SUMIFS(DatosEdad!$D:$D,DatosEdad!$A:$A,INDICE!$C$13,DatosEdad!$E:$E,'1.TS PAIS EDAD Y SEXO'!$A153,DatosEdad!$C:$C,_xlfn.XLOOKUP('1.TS PAIS EDAD Y SEXO'!$G$4,TablasAux!$L$17:$L$19,TablasAux!$K$17:$K$19))</f>
        <v>96.526315789473685</v>
      </c>
      <c r="K153" s="116">
        <f>SUMIFS(DatosEdad!$D:$D,DatosEdad!$A:$A,INDICE!$C$13,DatosEdad!$E:$E,'1.TS PAIS EDAD Y SEXO'!$A153,DatosEdad!$C:$C,VLOOKUP('1.TS PAIS EDAD Y SEXO'!$K$4,Descripcion_Sexo,1),DatosEdad!$B:$B,VLOOKUP('1.TS PAIS EDAD Y SEXO'!K$5,TRAMO_EDAD_1,1))</f>
        <v>27.894736842105264</v>
      </c>
      <c r="L153" s="173">
        <f>SUMIFS(DatosEdad!$D:$D,DatosEdad!$A:$A,INDICE!$C$13,DatosEdad!$E:$E,'1.TS PAIS EDAD Y SEXO'!$A153,DatosEdad!$C:$C,VLOOKUP('1.TS PAIS EDAD Y SEXO'!$K$4,Descripcion_Sexo,1),DatosEdad!$B:$B,VLOOKUP('1.TS PAIS EDAD Y SEXO'!L$5,TRAMO_EDAD_1,1))</f>
        <v>64.263157894736835</v>
      </c>
      <c r="M153" s="182">
        <f>SUMIFS(DatosEdad!$D:$D,DatosEdad!$A:$A,INDICE!$C$13,DatosEdad!$E:$E,'1.TS PAIS EDAD Y SEXO'!$A153,DatosEdad!$B:$B,_xlfn.XLOOKUP('1.TS PAIS EDAD Y SEXO'!M$5,TablasAux!$O$3:$O$5,TablasAux!$N$3:$N$5),DatosEdad!$C:$C,_xlfn.XLOOKUP('1.TS PAIS EDAD Y SEXO'!$K$4,TablasAux!$L$17:$L$19,TablasAux!$K$17:$K$19))</f>
        <v>24.736842105263158</v>
      </c>
      <c r="N153" s="177">
        <f>SUMIFS(DatosEdad!$D:$D,DatosEdad!$A:$A,INDICE!$C$13,DatosEdad!$E:$E,'1.TS PAIS EDAD Y SEXO'!$A153,DatosEdad!$C:$C,_xlfn.XLOOKUP('1.TS PAIS EDAD Y SEXO'!$K$4,TablasAux!$L$17:$L$19,TablasAux!$K$17:$K$19))</f>
        <v>116.89473684210526</v>
      </c>
    </row>
    <row r="154" spans="1:14" ht="15.6" x14ac:dyDescent="0.3">
      <c r="A154" s="4">
        <v>454</v>
      </c>
      <c r="B154" s="147" t="s">
        <v>302</v>
      </c>
      <c r="C154" s="116">
        <f>SUMIFS(DatosEdad!$D:$D,DatosEdad!$A:$A,INDICE!$C$13,DatosEdad!$E:$E,'1.TS PAIS EDAD Y SEXO'!$A154,DatosEdad!$B:$B,VLOOKUP('1.TS PAIS EDAD Y SEXO'!C$5,TRAMO_EDAD_1,1))</f>
        <v>10.105263157894736</v>
      </c>
      <c r="D154" s="173">
        <f>SUMIFS(DatosEdad!$D:$D,DatosEdad!$A:$A,INDICE!$C$13,DatosEdad!$E:$E,'1.TS PAIS EDAD Y SEXO'!$A154,DatosEdad!$B:$B,VLOOKUP('1.TS PAIS EDAD Y SEXO'!D$5,TRAMO_EDAD_1,1))</f>
        <v>10.315789473684211</v>
      </c>
      <c r="E154" s="182">
        <f>SUMIFS(DatosEdad!$D:$D,DatosEdad!$A:$A,INDICE!$C$13,DatosEdad!$E:$E,'1.TS PAIS EDAD Y SEXO'!$A154,DatosEdad!$B:$B,_xlfn.XLOOKUP($E$5,TablasAux!$O$3:$O$5,TablasAux!$N$3:$N$5))</f>
        <v>0</v>
      </c>
      <c r="F154" s="177">
        <f>SUMIFS(DatosEdad!$D:$D,DatosEdad!$A:$A,INDICE!$C$13,DatosEdad!$E:$E,'1.TS PAIS EDAD Y SEXO'!$A154)</f>
        <v>20.421052631578949</v>
      </c>
      <c r="G154" s="116">
        <f>SUMIFS(DatosEdad!$D:$D,DatosEdad!$A:$A,INDICE!$C$13,DatosEdad!$E:$E,'1.TS PAIS EDAD Y SEXO'!$A154,DatosEdad!$C:$C,VLOOKUP('1.TS PAIS EDAD Y SEXO'!$G$4,Descripcion_Sexo,1),DatosEdad!$B:$B,VLOOKUP('1.TS PAIS EDAD Y SEXO'!G$5,TRAMO_EDAD_1,1))</f>
        <v>5</v>
      </c>
      <c r="H154" s="173">
        <f>SUMIFS(DatosEdad!$D:$D,DatosEdad!$A:$A,INDICE!$C$13,DatosEdad!$E:$E,'1.TS PAIS EDAD Y SEXO'!$A154,DatosEdad!$C:$C,VLOOKUP('1.TS PAIS EDAD Y SEXO'!$G$4,Descripcion_Sexo,1),DatosEdad!$B:$B,VLOOKUP('1.TS PAIS EDAD Y SEXO'!H$5,TRAMO_EDAD_1,1))</f>
        <v>1</v>
      </c>
      <c r="I154" s="182">
        <f>SUMIFS(DatosEdad!$D:$D,DatosEdad!$A:$A,INDICE!$C$13,DatosEdad!$E:$E,'1.TS PAIS EDAD Y SEXO'!$A154,DatosEdad!$B:$B,_xlfn.XLOOKUP('1.TS PAIS EDAD Y SEXO'!$I$5,TablasAux!$O$3:$O$5,TablasAux!$N$3:$N$5),DatosEdad!$C:$C,_xlfn.XLOOKUP('1.TS PAIS EDAD Y SEXO'!$G$4,TablasAux!$L$17:$L$19,TablasAux!$K$17:$K$19))</f>
        <v>0</v>
      </c>
      <c r="J154" s="177">
        <f>SUMIFS(DatosEdad!$D:$D,DatosEdad!$A:$A,INDICE!$C$13,DatosEdad!$E:$E,'1.TS PAIS EDAD Y SEXO'!$A154,DatosEdad!$C:$C,_xlfn.XLOOKUP('1.TS PAIS EDAD Y SEXO'!$G$4,TablasAux!$L$17:$L$19,TablasAux!$K$17:$K$19))</f>
        <v>6</v>
      </c>
      <c r="K154" s="116">
        <f>SUMIFS(DatosEdad!$D:$D,DatosEdad!$A:$A,INDICE!$C$13,DatosEdad!$E:$E,'1.TS PAIS EDAD Y SEXO'!$A154,DatosEdad!$C:$C,VLOOKUP('1.TS PAIS EDAD Y SEXO'!$K$4,Descripcion_Sexo,1),DatosEdad!$B:$B,VLOOKUP('1.TS PAIS EDAD Y SEXO'!K$5,TRAMO_EDAD_1,1))</f>
        <v>5.1052631578947372</v>
      </c>
      <c r="L154" s="173">
        <f>SUMIFS(DatosEdad!$D:$D,DatosEdad!$A:$A,INDICE!$C$13,DatosEdad!$E:$E,'1.TS PAIS EDAD Y SEXO'!$A154,DatosEdad!$C:$C,VLOOKUP('1.TS PAIS EDAD Y SEXO'!$K$4,Descripcion_Sexo,1),DatosEdad!$B:$B,VLOOKUP('1.TS PAIS EDAD Y SEXO'!L$5,TRAMO_EDAD_1,1))</f>
        <v>9.3157894736842106</v>
      </c>
      <c r="M154" s="182">
        <f>SUMIFS(DatosEdad!$D:$D,DatosEdad!$A:$A,INDICE!$C$13,DatosEdad!$E:$E,'1.TS PAIS EDAD Y SEXO'!$A154,DatosEdad!$B:$B,_xlfn.XLOOKUP('1.TS PAIS EDAD Y SEXO'!M$5,TablasAux!$O$3:$O$5,TablasAux!$N$3:$N$5),DatosEdad!$C:$C,_xlfn.XLOOKUP('1.TS PAIS EDAD Y SEXO'!$K$4,TablasAux!$L$17:$L$19,TablasAux!$K$17:$K$19))</f>
        <v>0</v>
      </c>
      <c r="N154" s="177">
        <f>SUMIFS(DatosEdad!$D:$D,DatosEdad!$A:$A,INDICE!$C$13,DatosEdad!$E:$E,'1.TS PAIS EDAD Y SEXO'!$A154,DatosEdad!$C:$C,_xlfn.XLOOKUP('1.TS PAIS EDAD Y SEXO'!$K$4,TablasAux!$L$17:$L$19,TablasAux!$K$17:$K$19))</f>
        <v>14.421052631578949</v>
      </c>
    </row>
    <row r="155" spans="1:14" ht="15.6" x14ac:dyDescent="0.3">
      <c r="A155" s="4">
        <v>462</v>
      </c>
      <c r="B155" s="147" t="s">
        <v>384</v>
      </c>
      <c r="C155" s="116">
        <f>SUMIFS(DatosEdad!$D:$D,DatosEdad!$A:$A,INDICE!$C$13,DatosEdad!$E:$E,'1.TS PAIS EDAD Y SEXO'!$A155,DatosEdad!$B:$B,VLOOKUP('1.TS PAIS EDAD Y SEXO'!C$5,TRAMO_EDAD_1,1))</f>
        <v>5</v>
      </c>
      <c r="D155" s="173">
        <f>SUMIFS(DatosEdad!$D:$D,DatosEdad!$A:$A,INDICE!$C$13,DatosEdad!$E:$E,'1.TS PAIS EDAD Y SEXO'!$A155,DatosEdad!$B:$B,VLOOKUP('1.TS PAIS EDAD Y SEXO'!D$5,TRAMO_EDAD_1,1))</f>
        <v>4.1578947368421053</v>
      </c>
      <c r="E155" s="182">
        <f>SUMIFS(DatosEdad!$D:$D,DatosEdad!$A:$A,INDICE!$C$13,DatosEdad!$E:$E,'1.TS PAIS EDAD Y SEXO'!$A155,DatosEdad!$B:$B,_xlfn.XLOOKUP($E$5,TablasAux!$O$3:$O$5,TablasAux!$N$3:$N$5))</f>
        <v>1</v>
      </c>
      <c r="F155" s="177">
        <f>SUMIFS(DatosEdad!$D:$D,DatosEdad!$A:$A,INDICE!$C$13,DatosEdad!$E:$E,'1.TS PAIS EDAD Y SEXO'!$A155)</f>
        <v>10.157894736842106</v>
      </c>
      <c r="G155" s="116">
        <f>SUMIFS(DatosEdad!$D:$D,DatosEdad!$A:$A,INDICE!$C$13,DatosEdad!$E:$E,'1.TS PAIS EDAD Y SEXO'!$A155,DatosEdad!$C:$C,VLOOKUP('1.TS PAIS EDAD Y SEXO'!$G$4,Descripcion_Sexo,1),DatosEdad!$B:$B,VLOOKUP('1.TS PAIS EDAD Y SEXO'!G$5,TRAMO_EDAD_1,1))</f>
        <v>3</v>
      </c>
      <c r="H155" s="173">
        <f>SUMIFS(DatosEdad!$D:$D,DatosEdad!$A:$A,INDICE!$C$13,DatosEdad!$E:$E,'1.TS PAIS EDAD Y SEXO'!$A155,DatosEdad!$C:$C,VLOOKUP('1.TS PAIS EDAD Y SEXO'!$G$4,Descripcion_Sexo,1),DatosEdad!$B:$B,VLOOKUP('1.TS PAIS EDAD Y SEXO'!H$5,TRAMO_EDAD_1,1))</f>
        <v>1</v>
      </c>
      <c r="I155" s="182">
        <f>SUMIFS(DatosEdad!$D:$D,DatosEdad!$A:$A,INDICE!$C$13,DatosEdad!$E:$E,'1.TS PAIS EDAD Y SEXO'!$A155,DatosEdad!$B:$B,_xlfn.XLOOKUP('1.TS PAIS EDAD Y SEXO'!$I$5,TablasAux!$O$3:$O$5,TablasAux!$N$3:$N$5),DatosEdad!$C:$C,_xlfn.XLOOKUP('1.TS PAIS EDAD Y SEXO'!$G$4,TablasAux!$L$17:$L$19,TablasAux!$K$17:$K$19))</f>
        <v>1</v>
      </c>
      <c r="J155" s="177">
        <f>SUMIFS(DatosEdad!$D:$D,DatosEdad!$A:$A,INDICE!$C$13,DatosEdad!$E:$E,'1.TS PAIS EDAD Y SEXO'!$A155,DatosEdad!$C:$C,_xlfn.XLOOKUP('1.TS PAIS EDAD Y SEXO'!$G$4,TablasAux!$L$17:$L$19,TablasAux!$K$17:$K$19))</f>
        <v>5</v>
      </c>
      <c r="K155" s="116">
        <f>SUMIFS(DatosEdad!$D:$D,DatosEdad!$A:$A,INDICE!$C$13,DatosEdad!$E:$E,'1.TS PAIS EDAD Y SEXO'!$A155,DatosEdad!$C:$C,VLOOKUP('1.TS PAIS EDAD Y SEXO'!$K$4,Descripcion_Sexo,1),DatosEdad!$B:$B,VLOOKUP('1.TS PAIS EDAD Y SEXO'!K$5,TRAMO_EDAD_1,1))</f>
        <v>2</v>
      </c>
      <c r="L155" s="173">
        <f>SUMIFS(DatosEdad!$D:$D,DatosEdad!$A:$A,INDICE!$C$13,DatosEdad!$E:$E,'1.TS PAIS EDAD Y SEXO'!$A155,DatosEdad!$C:$C,VLOOKUP('1.TS PAIS EDAD Y SEXO'!$K$4,Descripcion_Sexo,1),DatosEdad!$B:$B,VLOOKUP('1.TS PAIS EDAD Y SEXO'!L$5,TRAMO_EDAD_1,1))</f>
        <v>3.1578947368421053</v>
      </c>
      <c r="M155" s="182">
        <f>SUMIFS(DatosEdad!$D:$D,DatosEdad!$A:$A,INDICE!$C$13,DatosEdad!$E:$E,'1.TS PAIS EDAD Y SEXO'!$A155,DatosEdad!$B:$B,_xlfn.XLOOKUP('1.TS PAIS EDAD Y SEXO'!M$5,TablasAux!$O$3:$O$5,TablasAux!$N$3:$N$5),DatosEdad!$C:$C,_xlfn.XLOOKUP('1.TS PAIS EDAD Y SEXO'!$K$4,TablasAux!$L$17:$L$19,TablasAux!$K$17:$K$19))</f>
        <v>0</v>
      </c>
      <c r="N155" s="177">
        <f>SUMIFS(DatosEdad!$D:$D,DatosEdad!$A:$A,INDICE!$C$13,DatosEdad!$E:$E,'1.TS PAIS EDAD Y SEXO'!$A155,DatosEdad!$C:$C,_xlfn.XLOOKUP('1.TS PAIS EDAD Y SEXO'!$K$4,TablasAux!$L$17:$L$19,TablasAux!$K$17:$K$19))</f>
        <v>5.1578947368421053</v>
      </c>
    </row>
    <row r="156" spans="1:14" ht="15.6" x14ac:dyDescent="0.3">
      <c r="A156" s="4">
        <v>466</v>
      </c>
      <c r="B156" s="147" t="s">
        <v>304</v>
      </c>
      <c r="C156" s="116">
        <f>SUMIFS(DatosEdad!$D:$D,DatosEdad!$A:$A,INDICE!$C$13,DatosEdad!$E:$E,'1.TS PAIS EDAD Y SEXO'!$A156,DatosEdad!$B:$B,VLOOKUP('1.TS PAIS EDAD Y SEXO'!C$5,TRAMO_EDAD_1,1))</f>
        <v>10910.052631578947</v>
      </c>
      <c r="D156" s="173">
        <f>SUMIFS(DatosEdad!$D:$D,DatosEdad!$A:$A,INDICE!$C$13,DatosEdad!$E:$E,'1.TS PAIS EDAD Y SEXO'!$A156,DatosEdad!$B:$B,VLOOKUP('1.TS PAIS EDAD Y SEXO'!D$5,TRAMO_EDAD_1,1))</f>
        <v>14581.42105263158</v>
      </c>
      <c r="E156" s="182">
        <f>SUMIFS(DatosEdad!$D:$D,DatosEdad!$A:$A,INDICE!$C$13,DatosEdad!$E:$E,'1.TS PAIS EDAD Y SEXO'!$A156,DatosEdad!$B:$B,_xlfn.XLOOKUP($E$5,TablasAux!$O$3:$O$5,TablasAux!$N$3:$N$5))</f>
        <v>889.42105263157896</v>
      </c>
      <c r="F156" s="177">
        <f>SUMIFS(DatosEdad!$D:$D,DatosEdad!$A:$A,INDICE!$C$13,DatosEdad!$E:$E,'1.TS PAIS EDAD Y SEXO'!$A156)</f>
        <v>26380.894736842107</v>
      </c>
      <c r="G156" s="116">
        <f>SUMIFS(DatosEdad!$D:$D,DatosEdad!$A:$A,INDICE!$C$13,DatosEdad!$E:$E,'1.TS PAIS EDAD Y SEXO'!$A156,DatosEdad!$C:$C,VLOOKUP('1.TS PAIS EDAD Y SEXO'!$G$4,Descripcion_Sexo,1),DatosEdad!$B:$B,VLOOKUP('1.TS PAIS EDAD Y SEXO'!G$5,TRAMO_EDAD_1,1))</f>
        <v>722.21052631578948</v>
      </c>
      <c r="H156" s="173">
        <f>SUMIFS(DatosEdad!$D:$D,DatosEdad!$A:$A,INDICE!$C$13,DatosEdad!$E:$E,'1.TS PAIS EDAD Y SEXO'!$A156,DatosEdad!$C:$C,VLOOKUP('1.TS PAIS EDAD Y SEXO'!$G$4,Descripcion_Sexo,1),DatosEdad!$B:$B,VLOOKUP('1.TS PAIS EDAD Y SEXO'!H$5,TRAMO_EDAD_1,1))</f>
        <v>966</v>
      </c>
      <c r="I156" s="182">
        <f>SUMIFS(DatosEdad!$D:$D,DatosEdad!$A:$A,INDICE!$C$13,DatosEdad!$E:$E,'1.TS PAIS EDAD Y SEXO'!$A156,DatosEdad!$B:$B,_xlfn.XLOOKUP('1.TS PAIS EDAD Y SEXO'!$I$5,TablasAux!$O$3:$O$5,TablasAux!$N$3:$N$5),DatosEdad!$C:$C,_xlfn.XLOOKUP('1.TS PAIS EDAD Y SEXO'!$G$4,TablasAux!$L$17:$L$19,TablasAux!$K$17:$K$19))</f>
        <v>27.210526315789473</v>
      </c>
      <c r="J156" s="177">
        <f>SUMIFS(DatosEdad!$D:$D,DatosEdad!$A:$A,INDICE!$C$13,DatosEdad!$E:$E,'1.TS PAIS EDAD Y SEXO'!$A156,DatosEdad!$C:$C,_xlfn.XLOOKUP('1.TS PAIS EDAD Y SEXO'!$G$4,TablasAux!$L$17:$L$19,TablasAux!$K$17:$K$19))</f>
        <v>1715.421052631579</v>
      </c>
      <c r="K156" s="116">
        <f>SUMIFS(DatosEdad!$D:$D,DatosEdad!$A:$A,INDICE!$C$13,DatosEdad!$E:$E,'1.TS PAIS EDAD Y SEXO'!$A156,DatosEdad!$C:$C,VLOOKUP('1.TS PAIS EDAD Y SEXO'!$K$4,Descripcion_Sexo,1),DatosEdad!$B:$B,VLOOKUP('1.TS PAIS EDAD Y SEXO'!K$5,TRAMO_EDAD_1,1))</f>
        <v>10187.842105263157</v>
      </c>
      <c r="L156" s="173">
        <f>SUMIFS(DatosEdad!$D:$D,DatosEdad!$A:$A,INDICE!$C$13,DatosEdad!$E:$E,'1.TS PAIS EDAD Y SEXO'!$A156,DatosEdad!$C:$C,VLOOKUP('1.TS PAIS EDAD Y SEXO'!$K$4,Descripcion_Sexo,1),DatosEdad!$B:$B,VLOOKUP('1.TS PAIS EDAD Y SEXO'!L$5,TRAMO_EDAD_1,1))</f>
        <v>13615.42105263158</v>
      </c>
      <c r="M156" s="182">
        <f>SUMIFS(DatosEdad!$D:$D,DatosEdad!$A:$A,INDICE!$C$13,DatosEdad!$E:$E,'1.TS PAIS EDAD Y SEXO'!$A156,DatosEdad!$B:$B,_xlfn.XLOOKUP('1.TS PAIS EDAD Y SEXO'!M$5,TablasAux!$O$3:$O$5,TablasAux!$N$3:$N$5),DatosEdad!$C:$C,_xlfn.XLOOKUP('1.TS PAIS EDAD Y SEXO'!$K$4,TablasAux!$L$17:$L$19,TablasAux!$K$17:$K$19))</f>
        <v>862.21052631578948</v>
      </c>
      <c r="N156" s="177">
        <f>SUMIFS(DatosEdad!$D:$D,DatosEdad!$A:$A,INDICE!$C$13,DatosEdad!$E:$E,'1.TS PAIS EDAD Y SEXO'!$A156,DatosEdad!$C:$C,_xlfn.XLOOKUP('1.TS PAIS EDAD Y SEXO'!$K$4,TablasAux!$L$17:$L$19,TablasAux!$K$17:$K$19))</f>
        <v>24665.473684210527</v>
      </c>
    </row>
    <row r="157" spans="1:14" ht="15.6" x14ac:dyDescent="0.3">
      <c r="A157" s="4">
        <v>238</v>
      </c>
      <c r="B157" s="147" t="s">
        <v>403</v>
      </c>
      <c r="C157" s="116">
        <f>SUMIFS(DatosEdad!$D:$D,DatosEdad!$A:$A,INDICE!$C$13,DatosEdad!$E:$E,'1.TS PAIS EDAD Y SEXO'!$A157,DatosEdad!$B:$B,VLOOKUP('1.TS PAIS EDAD Y SEXO'!C$5,TRAMO_EDAD_1,1))</f>
        <v>1</v>
      </c>
      <c r="D157" s="173">
        <f>SUMIFS(DatosEdad!$D:$D,DatosEdad!$A:$A,INDICE!$C$13,DatosEdad!$E:$E,'1.TS PAIS EDAD Y SEXO'!$A157,DatosEdad!$B:$B,VLOOKUP('1.TS PAIS EDAD Y SEXO'!D$5,TRAMO_EDAD_1,1))</f>
        <v>2.3157894736842106</v>
      </c>
      <c r="E157" s="182">
        <f>SUMIFS(DatosEdad!$D:$D,DatosEdad!$A:$A,INDICE!$C$13,DatosEdad!$E:$E,'1.TS PAIS EDAD Y SEXO'!$A157,DatosEdad!$B:$B,_xlfn.XLOOKUP($E$5,TablasAux!$O$3:$O$5,TablasAux!$N$3:$N$5))</f>
        <v>4</v>
      </c>
      <c r="F157" s="177">
        <f>SUMIFS(DatosEdad!$D:$D,DatosEdad!$A:$A,INDICE!$C$13,DatosEdad!$E:$E,'1.TS PAIS EDAD Y SEXO'!$A157)</f>
        <v>7.3157894736842106</v>
      </c>
      <c r="G157" s="116">
        <f>SUMIFS(DatosEdad!$D:$D,DatosEdad!$A:$A,INDICE!$C$13,DatosEdad!$E:$E,'1.TS PAIS EDAD Y SEXO'!$A157,DatosEdad!$C:$C,VLOOKUP('1.TS PAIS EDAD Y SEXO'!$G$4,Descripcion_Sexo,1),DatosEdad!$B:$B,VLOOKUP('1.TS PAIS EDAD Y SEXO'!G$5,TRAMO_EDAD_1,1))</f>
        <v>0</v>
      </c>
      <c r="H157" s="173">
        <f>SUMIFS(DatosEdad!$D:$D,DatosEdad!$A:$A,INDICE!$C$13,DatosEdad!$E:$E,'1.TS PAIS EDAD Y SEXO'!$A157,DatosEdad!$C:$C,VLOOKUP('1.TS PAIS EDAD Y SEXO'!$G$4,Descripcion_Sexo,1),DatosEdad!$B:$B,VLOOKUP('1.TS PAIS EDAD Y SEXO'!H$5,TRAMO_EDAD_1,1))</f>
        <v>2</v>
      </c>
      <c r="I157" s="182">
        <f>SUMIFS(DatosEdad!$D:$D,DatosEdad!$A:$A,INDICE!$C$13,DatosEdad!$E:$E,'1.TS PAIS EDAD Y SEXO'!$A157,DatosEdad!$B:$B,_xlfn.XLOOKUP('1.TS PAIS EDAD Y SEXO'!$I$5,TablasAux!$O$3:$O$5,TablasAux!$N$3:$N$5),DatosEdad!$C:$C,_xlfn.XLOOKUP('1.TS PAIS EDAD Y SEXO'!$G$4,TablasAux!$L$17:$L$19,TablasAux!$K$17:$K$19))</f>
        <v>4</v>
      </c>
      <c r="J157" s="177">
        <f>SUMIFS(DatosEdad!$D:$D,DatosEdad!$A:$A,INDICE!$C$13,DatosEdad!$E:$E,'1.TS PAIS EDAD Y SEXO'!$A157,DatosEdad!$C:$C,_xlfn.XLOOKUP('1.TS PAIS EDAD Y SEXO'!$G$4,TablasAux!$L$17:$L$19,TablasAux!$K$17:$K$19))</f>
        <v>6</v>
      </c>
      <c r="K157" s="116">
        <f>SUMIFS(DatosEdad!$D:$D,DatosEdad!$A:$A,INDICE!$C$13,DatosEdad!$E:$E,'1.TS PAIS EDAD Y SEXO'!$A157,DatosEdad!$C:$C,VLOOKUP('1.TS PAIS EDAD Y SEXO'!$K$4,Descripcion_Sexo,1),DatosEdad!$B:$B,VLOOKUP('1.TS PAIS EDAD Y SEXO'!K$5,TRAMO_EDAD_1,1))</f>
        <v>1</v>
      </c>
      <c r="L157" s="173">
        <f>SUMIFS(DatosEdad!$D:$D,DatosEdad!$A:$A,INDICE!$C$13,DatosEdad!$E:$E,'1.TS PAIS EDAD Y SEXO'!$A157,DatosEdad!$C:$C,VLOOKUP('1.TS PAIS EDAD Y SEXO'!$K$4,Descripcion_Sexo,1),DatosEdad!$B:$B,VLOOKUP('1.TS PAIS EDAD Y SEXO'!L$5,TRAMO_EDAD_1,1))</f>
        <v>0.31578947368421051</v>
      </c>
      <c r="M157" s="182">
        <f>SUMIFS(DatosEdad!$D:$D,DatosEdad!$A:$A,INDICE!$C$13,DatosEdad!$E:$E,'1.TS PAIS EDAD Y SEXO'!$A157,DatosEdad!$B:$B,_xlfn.XLOOKUP('1.TS PAIS EDAD Y SEXO'!M$5,TablasAux!$O$3:$O$5,TablasAux!$N$3:$N$5),DatosEdad!$C:$C,_xlfn.XLOOKUP('1.TS PAIS EDAD Y SEXO'!$K$4,TablasAux!$L$17:$L$19,TablasAux!$K$17:$K$19))</f>
        <v>0</v>
      </c>
      <c r="N157" s="177">
        <f>SUMIFS(DatosEdad!$D:$D,DatosEdad!$A:$A,INDICE!$C$13,DatosEdad!$E:$E,'1.TS PAIS EDAD Y SEXO'!$A157,DatosEdad!$C:$C,_xlfn.XLOOKUP('1.TS PAIS EDAD Y SEXO'!$K$4,TablasAux!$L$17:$L$19,TablasAux!$K$17:$K$19))</f>
        <v>1.3157894736842106</v>
      </c>
    </row>
    <row r="158" spans="1:14" ht="15.6" x14ac:dyDescent="0.3">
      <c r="A158" s="4">
        <v>580</v>
      </c>
      <c r="B158" s="147" t="s">
        <v>322</v>
      </c>
      <c r="C158" s="116">
        <f>SUMIFS(DatosEdad!$D:$D,DatosEdad!$A:$A,INDICE!$C$13,DatosEdad!$E:$E,'1.TS PAIS EDAD Y SEXO'!$A158,DatosEdad!$B:$B,VLOOKUP('1.TS PAIS EDAD Y SEXO'!C$5,TRAMO_EDAD_1,1))</f>
        <v>5.1052631578947363</v>
      </c>
      <c r="D158" s="173">
        <f>SUMIFS(DatosEdad!$D:$D,DatosEdad!$A:$A,INDICE!$C$13,DatosEdad!$E:$E,'1.TS PAIS EDAD Y SEXO'!$A158,DatosEdad!$B:$B,VLOOKUP('1.TS PAIS EDAD Y SEXO'!D$5,TRAMO_EDAD_1,1))</f>
        <v>10.526315789473685</v>
      </c>
      <c r="E158" s="182">
        <f>SUMIFS(DatosEdad!$D:$D,DatosEdad!$A:$A,INDICE!$C$13,DatosEdad!$E:$E,'1.TS PAIS EDAD Y SEXO'!$A158,DatosEdad!$B:$B,_xlfn.XLOOKUP($E$5,TablasAux!$O$3:$O$5,TablasAux!$N$3:$N$5))</f>
        <v>5</v>
      </c>
      <c r="F158" s="177">
        <f>SUMIFS(DatosEdad!$D:$D,DatosEdad!$A:$A,INDICE!$C$13,DatosEdad!$E:$E,'1.TS PAIS EDAD Y SEXO'!$A158)</f>
        <v>20.631578947368421</v>
      </c>
      <c r="G158" s="116">
        <f>SUMIFS(DatosEdad!$D:$D,DatosEdad!$A:$A,INDICE!$C$13,DatosEdad!$E:$E,'1.TS PAIS EDAD Y SEXO'!$A158,DatosEdad!$C:$C,VLOOKUP('1.TS PAIS EDAD Y SEXO'!$G$4,Descripcion_Sexo,1),DatosEdad!$B:$B,VLOOKUP('1.TS PAIS EDAD Y SEXO'!G$5,TRAMO_EDAD_1,1))</f>
        <v>2.1052631578947367</v>
      </c>
      <c r="H158" s="173">
        <f>SUMIFS(DatosEdad!$D:$D,DatosEdad!$A:$A,INDICE!$C$13,DatosEdad!$E:$E,'1.TS PAIS EDAD Y SEXO'!$A158,DatosEdad!$C:$C,VLOOKUP('1.TS PAIS EDAD Y SEXO'!$G$4,Descripcion_Sexo,1),DatosEdad!$B:$B,VLOOKUP('1.TS PAIS EDAD Y SEXO'!H$5,TRAMO_EDAD_1,1))</f>
        <v>3</v>
      </c>
      <c r="I158" s="182">
        <f>SUMIFS(DatosEdad!$D:$D,DatosEdad!$A:$A,INDICE!$C$13,DatosEdad!$E:$E,'1.TS PAIS EDAD Y SEXO'!$A158,DatosEdad!$B:$B,_xlfn.XLOOKUP('1.TS PAIS EDAD Y SEXO'!$I$5,TablasAux!$O$3:$O$5,TablasAux!$N$3:$N$5),DatosEdad!$C:$C,_xlfn.XLOOKUP('1.TS PAIS EDAD Y SEXO'!$G$4,TablasAux!$L$17:$L$19,TablasAux!$K$17:$K$19))</f>
        <v>2</v>
      </c>
      <c r="J158" s="177">
        <f>SUMIFS(DatosEdad!$D:$D,DatosEdad!$A:$A,INDICE!$C$13,DatosEdad!$E:$E,'1.TS PAIS EDAD Y SEXO'!$A158,DatosEdad!$C:$C,_xlfn.XLOOKUP('1.TS PAIS EDAD Y SEXO'!$G$4,TablasAux!$L$17:$L$19,TablasAux!$K$17:$K$19))</f>
        <v>7.1052631578947363</v>
      </c>
      <c r="K158" s="116">
        <f>SUMIFS(DatosEdad!$D:$D,DatosEdad!$A:$A,INDICE!$C$13,DatosEdad!$E:$E,'1.TS PAIS EDAD Y SEXO'!$A158,DatosEdad!$C:$C,VLOOKUP('1.TS PAIS EDAD Y SEXO'!$K$4,Descripcion_Sexo,1),DatosEdad!$B:$B,VLOOKUP('1.TS PAIS EDAD Y SEXO'!K$5,TRAMO_EDAD_1,1))</f>
        <v>3</v>
      </c>
      <c r="L158" s="173">
        <f>SUMIFS(DatosEdad!$D:$D,DatosEdad!$A:$A,INDICE!$C$13,DatosEdad!$E:$E,'1.TS PAIS EDAD Y SEXO'!$A158,DatosEdad!$C:$C,VLOOKUP('1.TS PAIS EDAD Y SEXO'!$K$4,Descripcion_Sexo,1),DatosEdad!$B:$B,VLOOKUP('1.TS PAIS EDAD Y SEXO'!L$5,TRAMO_EDAD_1,1))</f>
        <v>7.5263157894736841</v>
      </c>
      <c r="M158" s="182">
        <f>SUMIFS(DatosEdad!$D:$D,DatosEdad!$A:$A,INDICE!$C$13,DatosEdad!$E:$E,'1.TS PAIS EDAD Y SEXO'!$A158,DatosEdad!$B:$B,_xlfn.XLOOKUP('1.TS PAIS EDAD Y SEXO'!M$5,TablasAux!$O$3:$O$5,TablasAux!$N$3:$N$5),DatosEdad!$C:$C,_xlfn.XLOOKUP('1.TS PAIS EDAD Y SEXO'!$K$4,TablasAux!$L$17:$L$19,TablasAux!$K$17:$K$19))</f>
        <v>3</v>
      </c>
      <c r="N158" s="177">
        <f>SUMIFS(DatosEdad!$D:$D,DatosEdad!$A:$A,INDICE!$C$13,DatosEdad!$E:$E,'1.TS PAIS EDAD Y SEXO'!$A158,DatosEdad!$C:$C,_xlfn.XLOOKUP('1.TS PAIS EDAD Y SEXO'!$K$4,TablasAux!$L$17:$L$19,TablasAux!$K$17:$K$19))</f>
        <v>13.526315789473685</v>
      </c>
    </row>
    <row r="159" spans="1:14" ht="15.6" x14ac:dyDescent="0.3">
      <c r="A159" s="4">
        <v>504</v>
      </c>
      <c r="B159" s="147" t="s">
        <v>95</v>
      </c>
      <c r="C159" s="116">
        <f>SUMIFS(DatosEdad!$D:$D,DatosEdad!$A:$A,INDICE!$C$13,DatosEdad!$E:$E,'1.TS PAIS EDAD Y SEXO'!$A159,DatosEdad!$B:$B,VLOOKUP('1.TS PAIS EDAD Y SEXO'!C$5,TRAMO_EDAD_1,1))</f>
        <v>103647.42105263157</v>
      </c>
      <c r="D159" s="173">
        <f>SUMIFS(DatosEdad!$D:$D,DatosEdad!$A:$A,INDICE!$C$13,DatosEdad!$E:$E,'1.TS PAIS EDAD Y SEXO'!$A159,DatosEdad!$B:$B,VLOOKUP('1.TS PAIS EDAD Y SEXO'!D$5,TRAMO_EDAD_1,1))</f>
        <v>200617.21052631579</v>
      </c>
      <c r="E159" s="182">
        <f>SUMIFS(DatosEdad!$D:$D,DatosEdad!$A:$A,INDICE!$C$13,DatosEdad!$E:$E,'1.TS PAIS EDAD Y SEXO'!$A159,DatosEdad!$B:$B,_xlfn.XLOOKUP($E$5,TablasAux!$O$3:$O$5,TablasAux!$N$3:$N$5))</f>
        <v>33225.263157894733</v>
      </c>
      <c r="F159" s="177">
        <f>SUMIFS(DatosEdad!$D:$D,DatosEdad!$A:$A,INDICE!$C$13,DatosEdad!$E:$E,'1.TS PAIS EDAD Y SEXO'!$A159)</f>
        <v>337490.10526315792</v>
      </c>
      <c r="G159" s="116">
        <f>SUMIFS(DatosEdad!$D:$D,DatosEdad!$A:$A,INDICE!$C$13,DatosEdad!$E:$E,'1.TS PAIS EDAD Y SEXO'!$A159,DatosEdad!$C:$C,VLOOKUP('1.TS PAIS EDAD Y SEXO'!$G$4,Descripcion_Sexo,1),DatosEdad!$B:$B,VLOOKUP('1.TS PAIS EDAD Y SEXO'!G$5,TRAMO_EDAD_1,1))</f>
        <v>28856.42105263158</v>
      </c>
      <c r="H159" s="173">
        <f>SUMIFS(DatosEdad!$D:$D,DatosEdad!$A:$A,INDICE!$C$13,DatosEdad!$E:$E,'1.TS PAIS EDAD Y SEXO'!$A159,DatosEdad!$C:$C,VLOOKUP('1.TS PAIS EDAD Y SEXO'!$G$4,Descripcion_Sexo,1),DatosEdad!$B:$B,VLOOKUP('1.TS PAIS EDAD Y SEXO'!H$5,TRAMO_EDAD_1,1))</f>
        <v>59871.421052631573</v>
      </c>
      <c r="I159" s="182">
        <f>SUMIFS(DatosEdad!$D:$D,DatosEdad!$A:$A,INDICE!$C$13,DatosEdad!$E:$E,'1.TS PAIS EDAD Y SEXO'!$A159,DatosEdad!$B:$B,_xlfn.XLOOKUP('1.TS PAIS EDAD Y SEXO'!$I$5,TablasAux!$O$3:$O$5,TablasAux!$N$3:$N$5),DatosEdad!$C:$C,_xlfn.XLOOKUP('1.TS PAIS EDAD Y SEXO'!$G$4,TablasAux!$L$17:$L$19,TablasAux!$K$17:$K$19))</f>
        <v>8104.1578947368425</v>
      </c>
      <c r="J159" s="177">
        <f>SUMIFS(DatosEdad!$D:$D,DatosEdad!$A:$A,INDICE!$C$13,DatosEdad!$E:$E,'1.TS PAIS EDAD Y SEXO'!$A159,DatosEdad!$C:$C,_xlfn.XLOOKUP('1.TS PAIS EDAD Y SEXO'!$G$4,TablasAux!$L$17:$L$19,TablasAux!$K$17:$K$19))</f>
        <v>96832.052631578947</v>
      </c>
      <c r="K159" s="116">
        <f>SUMIFS(DatosEdad!$D:$D,DatosEdad!$A:$A,INDICE!$C$13,DatosEdad!$E:$E,'1.TS PAIS EDAD Y SEXO'!$A159,DatosEdad!$C:$C,VLOOKUP('1.TS PAIS EDAD Y SEXO'!$K$4,Descripcion_Sexo,1),DatosEdad!$B:$B,VLOOKUP('1.TS PAIS EDAD Y SEXO'!K$5,TRAMO_EDAD_1,1))</f>
        <v>74790</v>
      </c>
      <c r="L159" s="173">
        <f>SUMIFS(DatosEdad!$D:$D,DatosEdad!$A:$A,INDICE!$C$13,DatosEdad!$E:$E,'1.TS PAIS EDAD Y SEXO'!$A159,DatosEdad!$C:$C,VLOOKUP('1.TS PAIS EDAD Y SEXO'!$K$4,Descripcion_Sexo,1),DatosEdad!$B:$B,VLOOKUP('1.TS PAIS EDAD Y SEXO'!L$5,TRAMO_EDAD_1,1))</f>
        <v>140744.89473684211</v>
      </c>
      <c r="M159" s="182">
        <f>SUMIFS(DatosEdad!$D:$D,DatosEdad!$A:$A,INDICE!$C$13,DatosEdad!$E:$E,'1.TS PAIS EDAD Y SEXO'!$A159,DatosEdad!$B:$B,_xlfn.XLOOKUP('1.TS PAIS EDAD Y SEXO'!M$5,TablasAux!$O$3:$O$5,TablasAux!$N$3:$N$5),DatosEdad!$C:$C,_xlfn.XLOOKUP('1.TS PAIS EDAD Y SEXO'!$K$4,TablasAux!$L$17:$L$19,TablasAux!$K$17:$K$19))</f>
        <v>25121.105263157893</v>
      </c>
      <c r="N159" s="177">
        <f>SUMIFS(DatosEdad!$D:$D,DatosEdad!$A:$A,INDICE!$C$13,DatosEdad!$E:$E,'1.TS PAIS EDAD Y SEXO'!$A159,DatosEdad!$C:$C,_xlfn.XLOOKUP('1.TS PAIS EDAD Y SEXO'!$K$4,TablasAux!$L$17:$L$19,TablasAux!$K$17:$K$19))</f>
        <v>240656.15789473685</v>
      </c>
    </row>
    <row r="160" spans="1:14" ht="15.6" x14ac:dyDescent="0.3">
      <c r="A160" s="4">
        <v>584</v>
      </c>
      <c r="B160" s="147" t="s">
        <v>323</v>
      </c>
      <c r="C160" s="116">
        <f>SUMIFS(DatosEdad!$D:$D,DatosEdad!$A:$A,INDICE!$C$13,DatosEdad!$E:$E,'1.TS PAIS EDAD Y SEXO'!$A160,DatosEdad!$B:$B,VLOOKUP('1.TS PAIS EDAD Y SEXO'!C$5,TRAMO_EDAD_1,1))</f>
        <v>0</v>
      </c>
      <c r="D160" s="173">
        <f>SUMIFS(DatosEdad!$D:$D,DatosEdad!$A:$A,INDICE!$C$13,DatosEdad!$E:$E,'1.TS PAIS EDAD Y SEXO'!$A160,DatosEdad!$B:$B,VLOOKUP('1.TS PAIS EDAD Y SEXO'!D$5,TRAMO_EDAD_1,1))</f>
        <v>2</v>
      </c>
      <c r="E160" s="182">
        <f>SUMIFS(DatosEdad!$D:$D,DatosEdad!$A:$A,INDICE!$C$13,DatosEdad!$E:$E,'1.TS PAIS EDAD Y SEXO'!$A160,DatosEdad!$B:$B,_xlfn.XLOOKUP($E$5,TablasAux!$O$3:$O$5,TablasAux!$N$3:$N$5))</f>
        <v>0</v>
      </c>
      <c r="F160" s="177">
        <f>SUMIFS(DatosEdad!$D:$D,DatosEdad!$A:$A,INDICE!$C$13,DatosEdad!$E:$E,'1.TS PAIS EDAD Y SEXO'!$A160)</f>
        <v>2</v>
      </c>
      <c r="G160" s="116">
        <f>SUMIFS(DatosEdad!$D:$D,DatosEdad!$A:$A,INDICE!$C$13,DatosEdad!$E:$E,'1.TS PAIS EDAD Y SEXO'!$A160,DatosEdad!$C:$C,VLOOKUP('1.TS PAIS EDAD Y SEXO'!$G$4,Descripcion_Sexo,1),DatosEdad!$B:$B,VLOOKUP('1.TS PAIS EDAD Y SEXO'!G$5,TRAMO_EDAD_1,1))</f>
        <v>0</v>
      </c>
      <c r="H160" s="173">
        <f>SUMIFS(DatosEdad!$D:$D,DatosEdad!$A:$A,INDICE!$C$13,DatosEdad!$E:$E,'1.TS PAIS EDAD Y SEXO'!$A160,DatosEdad!$C:$C,VLOOKUP('1.TS PAIS EDAD Y SEXO'!$G$4,Descripcion_Sexo,1),DatosEdad!$B:$B,VLOOKUP('1.TS PAIS EDAD Y SEXO'!H$5,TRAMO_EDAD_1,1))</f>
        <v>2</v>
      </c>
      <c r="I160" s="182">
        <f>SUMIFS(DatosEdad!$D:$D,DatosEdad!$A:$A,INDICE!$C$13,DatosEdad!$E:$E,'1.TS PAIS EDAD Y SEXO'!$A160,DatosEdad!$B:$B,_xlfn.XLOOKUP('1.TS PAIS EDAD Y SEXO'!$I$5,TablasAux!$O$3:$O$5,TablasAux!$N$3:$N$5),DatosEdad!$C:$C,_xlfn.XLOOKUP('1.TS PAIS EDAD Y SEXO'!$G$4,TablasAux!$L$17:$L$19,TablasAux!$K$17:$K$19))</f>
        <v>0</v>
      </c>
      <c r="J160" s="177">
        <f>SUMIFS(DatosEdad!$D:$D,DatosEdad!$A:$A,INDICE!$C$13,DatosEdad!$E:$E,'1.TS PAIS EDAD Y SEXO'!$A160,DatosEdad!$C:$C,_xlfn.XLOOKUP('1.TS PAIS EDAD Y SEXO'!$G$4,TablasAux!$L$17:$L$19,TablasAux!$K$17:$K$19))</f>
        <v>2</v>
      </c>
      <c r="K160" s="116">
        <f>SUMIFS(DatosEdad!$D:$D,DatosEdad!$A:$A,INDICE!$C$13,DatosEdad!$E:$E,'1.TS PAIS EDAD Y SEXO'!$A160,DatosEdad!$C:$C,VLOOKUP('1.TS PAIS EDAD Y SEXO'!$K$4,Descripcion_Sexo,1),DatosEdad!$B:$B,VLOOKUP('1.TS PAIS EDAD Y SEXO'!K$5,TRAMO_EDAD_1,1))</f>
        <v>0</v>
      </c>
      <c r="L160" s="173">
        <f>SUMIFS(DatosEdad!$D:$D,DatosEdad!$A:$A,INDICE!$C$13,DatosEdad!$E:$E,'1.TS PAIS EDAD Y SEXO'!$A160,DatosEdad!$C:$C,VLOOKUP('1.TS PAIS EDAD Y SEXO'!$K$4,Descripcion_Sexo,1),DatosEdad!$B:$B,VLOOKUP('1.TS PAIS EDAD Y SEXO'!L$5,TRAMO_EDAD_1,1))</f>
        <v>0</v>
      </c>
      <c r="M160" s="182">
        <f>SUMIFS(DatosEdad!$D:$D,DatosEdad!$A:$A,INDICE!$C$13,DatosEdad!$E:$E,'1.TS PAIS EDAD Y SEXO'!$A160,DatosEdad!$B:$B,_xlfn.XLOOKUP('1.TS PAIS EDAD Y SEXO'!M$5,TablasAux!$O$3:$O$5,TablasAux!$N$3:$N$5),DatosEdad!$C:$C,_xlfn.XLOOKUP('1.TS PAIS EDAD Y SEXO'!$K$4,TablasAux!$L$17:$L$19,TablasAux!$K$17:$K$19))</f>
        <v>0</v>
      </c>
      <c r="N160" s="177">
        <f>SUMIFS(DatosEdad!$D:$D,DatosEdad!$A:$A,INDICE!$C$13,DatosEdad!$E:$E,'1.TS PAIS EDAD Y SEXO'!$A160,DatosEdad!$C:$C,_xlfn.XLOOKUP('1.TS PAIS EDAD Y SEXO'!$K$4,TablasAux!$L$17:$L$19,TablasAux!$K$17:$K$19))</f>
        <v>0</v>
      </c>
    </row>
    <row r="161" spans="1:14" ht="15.6" x14ac:dyDescent="0.3">
      <c r="A161" s="4">
        <v>474</v>
      </c>
      <c r="B161" s="147" t="s">
        <v>385</v>
      </c>
      <c r="C161" s="116">
        <f>SUMIFS(DatosEdad!$D:$D,DatosEdad!$A:$A,INDICE!$C$13,DatosEdad!$E:$E,'1.TS PAIS EDAD Y SEXO'!$A161,DatosEdad!$B:$B,VLOOKUP('1.TS PAIS EDAD Y SEXO'!C$5,TRAMO_EDAD_1,1))</f>
        <v>5</v>
      </c>
      <c r="D161" s="173">
        <f>SUMIFS(DatosEdad!$D:$D,DatosEdad!$A:$A,INDICE!$C$13,DatosEdad!$E:$E,'1.TS PAIS EDAD Y SEXO'!$A161,DatosEdad!$B:$B,VLOOKUP('1.TS PAIS EDAD Y SEXO'!D$5,TRAMO_EDAD_1,1))</f>
        <v>1</v>
      </c>
      <c r="E161" s="182">
        <f>SUMIFS(DatosEdad!$D:$D,DatosEdad!$A:$A,INDICE!$C$13,DatosEdad!$E:$E,'1.TS PAIS EDAD Y SEXO'!$A161,DatosEdad!$B:$B,_xlfn.XLOOKUP($E$5,TablasAux!$O$3:$O$5,TablasAux!$N$3:$N$5))</f>
        <v>2</v>
      </c>
      <c r="F161" s="177">
        <f>SUMIFS(DatosEdad!$D:$D,DatosEdad!$A:$A,INDICE!$C$13,DatosEdad!$E:$E,'1.TS PAIS EDAD Y SEXO'!$A161)</f>
        <v>8</v>
      </c>
      <c r="G161" s="116">
        <f>SUMIFS(DatosEdad!$D:$D,DatosEdad!$A:$A,INDICE!$C$13,DatosEdad!$E:$E,'1.TS PAIS EDAD Y SEXO'!$A161,DatosEdad!$C:$C,VLOOKUP('1.TS PAIS EDAD Y SEXO'!$G$4,Descripcion_Sexo,1),DatosEdad!$B:$B,VLOOKUP('1.TS PAIS EDAD Y SEXO'!G$5,TRAMO_EDAD_1,1))</f>
        <v>1</v>
      </c>
      <c r="H161" s="173">
        <f>SUMIFS(DatosEdad!$D:$D,DatosEdad!$A:$A,INDICE!$C$13,DatosEdad!$E:$E,'1.TS PAIS EDAD Y SEXO'!$A161,DatosEdad!$C:$C,VLOOKUP('1.TS PAIS EDAD Y SEXO'!$G$4,Descripcion_Sexo,1),DatosEdad!$B:$B,VLOOKUP('1.TS PAIS EDAD Y SEXO'!H$5,TRAMO_EDAD_1,1))</f>
        <v>0</v>
      </c>
      <c r="I161" s="182">
        <f>SUMIFS(DatosEdad!$D:$D,DatosEdad!$A:$A,INDICE!$C$13,DatosEdad!$E:$E,'1.TS PAIS EDAD Y SEXO'!$A161,DatosEdad!$B:$B,_xlfn.XLOOKUP('1.TS PAIS EDAD Y SEXO'!$I$5,TablasAux!$O$3:$O$5,TablasAux!$N$3:$N$5),DatosEdad!$C:$C,_xlfn.XLOOKUP('1.TS PAIS EDAD Y SEXO'!$G$4,TablasAux!$L$17:$L$19,TablasAux!$K$17:$K$19))</f>
        <v>1</v>
      </c>
      <c r="J161" s="177">
        <f>SUMIFS(DatosEdad!$D:$D,DatosEdad!$A:$A,INDICE!$C$13,DatosEdad!$E:$E,'1.TS PAIS EDAD Y SEXO'!$A161,DatosEdad!$C:$C,_xlfn.XLOOKUP('1.TS PAIS EDAD Y SEXO'!$G$4,TablasAux!$L$17:$L$19,TablasAux!$K$17:$K$19))</f>
        <v>2</v>
      </c>
      <c r="K161" s="116">
        <f>SUMIFS(DatosEdad!$D:$D,DatosEdad!$A:$A,INDICE!$C$13,DatosEdad!$E:$E,'1.TS PAIS EDAD Y SEXO'!$A161,DatosEdad!$C:$C,VLOOKUP('1.TS PAIS EDAD Y SEXO'!$K$4,Descripcion_Sexo,1),DatosEdad!$B:$B,VLOOKUP('1.TS PAIS EDAD Y SEXO'!K$5,TRAMO_EDAD_1,1))</f>
        <v>4</v>
      </c>
      <c r="L161" s="173">
        <f>SUMIFS(DatosEdad!$D:$D,DatosEdad!$A:$A,INDICE!$C$13,DatosEdad!$E:$E,'1.TS PAIS EDAD Y SEXO'!$A161,DatosEdad!$C:$C,VLOOKUP('1.TS PAIS EDAD Y SEXO'!$K$4,Descripcion_Sexo,1),DatosEdad!$B:$B,VLOOKUP('1.TS PAIS EDAD Y SEXO'!L$5,TRAMO_EDAD_1,1))</f>
        <v>1</v>
      </c>
      <c r="M161" s="182">
        <f>SUMIFS(DatosEdad!$D:$D,DatosEdad!$A:$A,INDICE!$C$13,DatosEdad!$E:$E,'1.TS PAIS EDAD Y SEXO'!$A161,DatosEdad!$B:$B,_xlfn.XLOOKUP('1.TS PAIS EDAD Y SEXO'!M$5,TablasAux!$O$3:$O$5,TablasAux!$N$3:$N$5),DatosEdad!$C:$C,_xlfn.XLOOKUP('1.TS PAIS EDAD Y SEXO'!$K$4,TablasAux!$L$17:$L$19,TablasAux!$K$17:$K$19))</f>
        <v>1</v>
      </c>
      <c r="N161" s="177">
        <f>SUMIFS(DatosEdad!$D:$D,DatosEdad!$A:$A,INDICE!$C$13,DatosEdad!$E:$E,'1.TS PAIS EDAD Y SEXO'!$A161,DatosEdad!$C:$C,_xlfn.XLOOKUP('1.TS PAIS EDAD Y SEXO'!$K$4,TablasAux!$L$17:$L$19,TablasAux!$K$17:$K$19))</f>
        <v>6</v>
      </c>
    </row>
    <row r="162" spans="1:14" ht="15.6" x14ac:dyDescent="0.3">
      <c r="A162" s="4">
        <v>480</v>
      </c>
      <c r="B162" s="147" t="s">
        <v>306</v>
      </c>
      <c r="C162" s="116">
        <f>SUMIFS(DatosEdad!$D:$D,DatosEdad!$A:$A,INDICE!$C$13,DatosEdad!$E:$E,'1.TS PAIS EDAD Y SEXO'!$A162,DatosEdad!$B:$B,VLOOKUP('1.TS PAIS EDAD Y SEXO'!C$5,TRAMO_EDAD_1,1))</f>
        <v>18.736842105263158</v>
      </c>
      <c r="D162" s="173">
        <f>SUMIFS(DatosEdad!$D:$D,DatosEdad!$A:$A,INDICE!$C$13,DatosEdad!$E:$E,'1.TS PAIS EDAD Y SEXO'!$A162,DatosEdad!$B:$B,VLOOKUP('1.TS PAIS EDAD Y SEXO'!D$5,TRAMO_EDAD_1,1))</f>
        <v>48.526315789473685</v>
      </c>
      <c r="E162" s="182">
        <f>SUMIFS(DatosEdad!$D:$D,DatosEdad!$A:$A,INDICE!$C$13,DatosEdad!$E:$E,'1.TS PAIS EDAD Y SEXO'!$A162,DatosEdad!$B:$B,_xlfn.XLOOKUP($E$5,TablasAux!$O$3:$O$5,TablasAux!$N$3:$N$5))</f>
        <v>6</v>
      </c>
      <c r="F162" s="177">
        <f>SUMIFS(DatosEdad!$D:$D,DatosEdad!$A:$A,INDICE!$C$13,DatosEdad!$E:$E,'1.TS PAIS EDAD Y SEXO'!$A162)</f>
        <v>73.26315789473685</v>
      </c>
      <c r="G162" s="116">
        <f>SUMIFS(DatosEdad!$D:$D,DatosEdad!$A:$A,INDICE!$C$13,DatosEdad!$E:$E,'1.TS PAIS EDAD Y SEXO'!$A162,DatosEdad!$C:$C,VLOOKUP('1.TS PAIS EDAD Y SEXO'!$G$4,Descripcion_Sexo,1),DatosEdad!$B:$B,VLOOKUP('1.TS PAIS EDAD Y SEXO'!G$5,TRAMO_EDAD_1,1))</f>
        <v>8.1052631578947363</v>
      </c>
      <c r="H162" s="173">
        <f>SUMIFS(DatosEdad!$D:$D,DatosEdad!$A:$A,INDICE!$C$13,DatosEdad!$E:$E,'1.TS PAIS EDAD Y SEXO'!$A162,DatosEdad!$C:$C,VLOOKUP('1.TS PAIS EDAD Y SEXO'!$G$4,Descripcion_Sexo,1),DatosEdad!$B:$B,VLOOKUP('1.TS PAIS EDAD Y SEXO'!H$5,TRAMO_EDAD_1,1))</f>
        <v>22.473684210526315</v>
      </c>
      <c r="I162" s="182">
        <f>SUMIFS(DatosEdad!$D:$D,DatosEdad!$A:$A,INDICE!$C$13,DatosEdad!$E:$E,'1.TS PAIS EDAD Y SEXO'!$A162,DatosEdad!$B:$B,_xlfn.XLOOKUP('1.TS PAIS EDAD Y SEXO'!$I$5,TablasAux!$O$3:$O$5,TablasAux!$N$3:$N$5),DatosEdad!$C:$C,_xlfn.XLOOKUP('1.TS PAIS EDAD Y SEXO'!$G$4,TablasAux!$L$17:$L$19,TablasAux!$K$17:$K$19))</f>
        <v>1</v>
      </c>
      <c r="J162" s="177">
        <f>SUMIFS(DatosEdad!$D:$D,DatosEdad!$A:$A,INDICE!$C$13,DatosEdad!$E:$E,'1.TS PAIS EDAD Y SEXO'!$A162,DatosEdad!$C:$C,_xlfn.XLOOKUP('1.TS PAIS EDAD Y SEXO'!$G$4,TablasAux!$L$17:$L$19,TablasAux!$K$17:$K$19))</f>
        <v>31.578947368421051</v>
      </c>
      <c r="K162" s="116">
        <f>SUMIFS(DatosEdad!$D:$D,DatosEdad!$A:$A,INDICE!$C$13,DatosEdad!$E:$E,'1.TS PAIS EDAD Y SEXO'!$A162,DatosEdad!$C:$C,VLOOKUP('1.TS PAIS EDAD Y SEXO'!$K$4,Descripcion_Sexo,1),DatosEdad!$B:$B,VLOOKUP('1.TS PAIS EDAD Y SEXO'!K$5,TRAMO_EDAD_1,1))</f>
        <v>10.631578947368421</v>
      </c>
      <c r="L162" s="173">
        <f>SUMIFS(DatosEdad!$D:$D,DatosEdad!$A:$A,INDICE!$C$13,DatosEdad!$E:$E,'1.TS PAIS EDAD Y SEXO'!$A162,DatosEdad!$C:$C,VLOOKUP('1.TS PAIS EDAD Y SEXO'!$K$4,Descripcion_Sexo,1),DatosEdad!$B:$B,VLOOKUP('1.TS PAIS EDAD Y SEXO'!L$5,TRAMO_EDAD_1,1))</f>
        <v>26.05263157894737</v>
      </c>
      <c r="M162" s="182">
        <f>SUMIFS(DatosEdad!$D:$D,DatosEdad!$A:$A,INDICE!$C$13,DatosEdad!$E:$E,'1.TS PAIS EDAD Y SEXO'!$A162,DatosEdad!$B:$B,_xlfn.XLOOKUP('1.TS PAIS EDAD Y SEXO'!M$5,TablasAux!$O$3:$O$5,TablasAux!$N$3:$N$5),DatosEdad!$C:$C,_xlfn.XLOOKUP('1.TS PAIS EDAD Y SEXO'!$K$4,TablasAux!$L$17:$L$19,TablasAux!$K$17:$K$19))</f>
        <v>5</v>
      </c>
      <c r="N162" s="177">
        <f>SUMIFS(DatosEdad!$D:$D,DatosEdad!$A:$A,INDICE!$C$13,DatosEdad!$E:$E,'1.TS PAIS EDAD Y SEXO'!$A162,DatosEdad!$C:$C,_xlfn.XLOOKUP('1.TS PAIS EDAD Y SEXO'!$K$4,TablasAux!$L$17:$L$19,TablasAux!$K$17:$K$19))</f>
        <v>41.684210526315795</v>
      </c>
    </row>
    <row r="163" spans="1:14" ht="15.6" x14ac:dyDescent="0.3">
      <c r="A163" s="4">
        <v>478</v>
      </c>
      <c r="B163" s="147" t="s">
        <v>305</v>
      </c>
      <c r="C163" s="116">
        <f>SUMIFS(DatosEdad!$D:$D,DatosEdad!$A:$A,INDICE!$C$13,DatosEdad!$E:$E,'1.TS PAIS EDAD Y SEXO'!$A163,DatosEdad!$B:$B,VLOOKUP('1.TS PAIS EDAD Y SEXO'!C$5,TRAMO_EDAD_1,1))</f>
        <v>818.1052631578948</v>
      </c>
      <c r="D163" s="173">
        <f>SUMIFS(DatosEdad!$D:$D,DatosEdad!$A:$A,INDICE!$C$13,DatosEdad!$E:$E,'1.TS PAIS EDAD Y SEXO'!$A163,DatosEdad!$B:$B,VLOOKUP('1.TS PAIS EDAD Y SEXO'!D$5,TRAMO_EDAD_1,1))</f>
        <v>2225.1578947368421</v>
      </c>
      <c r="E163" s="182">
        <f>SUMIFS(DatosEdad!$D:$D,DatosEdad!$A:$A,INDICE!$C$13,DatosEdad!$E:$E,'1.TS PAIS EDAD Y SEXO'!$A163,DatosEdad!$B:$B,_xlfn.XLOOKUP($E$5,TablasAux!$O$3:$O$5,TablasAux!$N$3:$N$5))</f>
        <v>497.5263157894737</v>
      </c>
      <c r="F163" s="177">
        <f>SUMIFS(DatosEdad!$D:$D,DatosEdad!$A:$A,INDICE!$C$13,DatosEdad!$E:$E,'1.TS PAIS EDAD Y SEXO'!$A163)</f>
        <v>3540.7894736842109</v>
      </c>
      <c r="G163" s="116">
        <f>SUMIFS(DatosEdad!$D:$D,DatosEdad!$A:$A,INDICE!$C$13,DatosEdad!$E:$E,'1.TS PAIS EDAD Y SEXO'!$A163,DatosEdad!$C:$C,VLOOKUP('1.TS PAIS EDAD Y SEXO'!$G$4,Descripcion_Sexo,1),DatosEdad!$B:$B,VLOOKUP('1.TS PAIS EDAD Y SEXO'!G$5,TRAMO_EDAD_1,1))</f>
        <v>84.684210526315795</v>
      </c>
      <c r="H163" s="173">
        <f>SUMIFS(DatosEdad!$D:$D,DatosEdad!$A:$A,INDICE!$C$13,DatosEdad!$E:$E,'1.TS PAIS EDAD Y SEXO'!$A163,DatosEdad!$C:$C,VLOOKUP('1.TS PAIS EDAD Y SEXO'!$G$4,Descripcion_Sexo,1),DatosEdad!$B:$B,VLOOKUP('1.TS PAIS EDAD Y SEXO'!H$5,TRAMO_EDAD_1,1))</f>
        <v>203.26315789473682</v>
      </c>
      <c r="I163" s="182">
        <f>SUMIFS(DatosEdad!$D:$D,DatosEdad!$A:$A,INDICE!$C$13,DatosEdad!$E:$E,'1.TS PAIS EDAD Y SEXO'!$A163,DatosEdad!$B:$B,_xlfn.XLOOKUP('1.TS PAIS EDAD Y SEXO'!$I$5,TablasAux!$O$3:$O$5,TablasAux!$N$3:$N$5),DatosEdad!$C:$C,_xlfn.XLOOKUP('1.TS PAIS EDAD Y SEXO'!$G$4,TablasAux!$L$17:$L$19,TablasAux!$K$17:$K$19))</f>
        <v>24.894736842105264</v>
      </c>
      <c r="J163" s="177">
        <f>SUMIFS(DatosEdad!$D:$D,DatosEdad!$A:$A,INDICE!$C$13,DatosEdad!$E:$E,'1.TS PAIS EDAD Y SEXO'!$A163,DatosEdad!$C:$C,_xlfn.XLOOKUP('1.TS PAIS EDAD Y SEXO'!$G$4,TablasAux!$L$17:$L$19,TablasAux!$K$17:$K$19))</f>
        <v>312.84210526315786</v>
      </c>
      <c r="K163" s="116">
        <f>SUMIFS(DatosEdad!$D:$D,DatosEdad!$A:$A,INDICE!$C$13,DatosEdad!$E:$E,'1.TS PAIS EDAD Y SEXO'!$A163,DatosEdad!$C:$C,VLOOKUP('1.TS PAIS EDAD Y SEXO'!$K$4,Descripcion_Sexo,1),DatosEdad!$B:$B,VLOOKUP('1.TS PAIS EDAD Y SEXO'!K$5,TRAMO_EDAD_1,1))</f>
        <v>733.42105263157896</v>
      </c>
      <c r="L163" s="173">
        <f>SUMIFS(DatosEdad!$D:$D,DatosEdad!$A:$A,INDICE!$C$13,DatosEdad!$E:$E,'1.TS PAIS EDAD Y SEXO'!$A163,DatosEdad!$C:$C,VLOOKUP('1.TS PAIS EDAD Y SEXO'!$K$4,Descripcion_Sexo,1),DatosEdad!$B:$B,VLOOKUP('1.TS PAIS EDAD Y SEXO'!L$5,TRAMO_EDAD_1,1))</f>
        <v>2021.8947368421054</v>
      </c>
      <c r="M163" s="182">
        <f>SUMIFS(DatosEdad!$D:$D,DatosEdad!$A:$A,INDICE!$C$13,DatosEdad!$E:$E,'1.TS PAIS EDAD Y SEXO'!$A163,DatosEdad!$B:$B,_xlfn.XLOOKUP('1.TS PAIS EDAD Y SEXO'!M$5,TablasAux!$O$3:$O$5,TablasAux!$N$3:$N$5),DatosEdad!$C:$C,_xlfn.XLOOKUP('1.TS PAIS EDAD Y SEXO'!$K$4,TablasAux!$L$17:$L$19,TablasAux!$K$17:$K$19))</f>
        <v>472.63157894736844</v>
      </c>
      <c r="N163" s="177">
        <f>SUMIFS(DatosEdad!$D:$D,DatosEdad!$A:$A,INDICE!$C$13,DatosEdad!$E:$E,'1.TS PAIS EDAD Y SEXO'!$A163,DatosEdad!$C:$C,_xlfn.XLOOKUP('1.TS PAIS EDAD Y SEXO'!$K$4,TablasAux!$L$17:$L$19,TablasAux!$K$17:$K$19))</f>
        <v>3227.9473684210525</v>
      </c>
    </row>
    <row r="164" spans="1:14" ht="15.6" x14ac:dyDescent="0.3">
      <c r="A164" s="4">
        <v>175</v>
      </c>
      <c r="B164" s="147" t="s">
        <v>426</v>
      </c>
      <c r="C164" s="116">
        <f>SUMIFS(DatosEdad!$D:$D,DatosEdad!$A:$A,INDICE!$C$13,DatosEdad!$E:$E,'1.TS PAIS EDAD Y SEXO'!$A164,DatosEdad!$B:$B,VLOOKUP('1.TS PAIS EDAD Y SEXO'!C$5,TRAMO_EDAD_1,1))</f>
        <v>0</v>
      </c>
      <c r="D164" s="173">
        <f>SUMIFS(DatosEdad!$D:$D,DatosEdad!$A:$A,INDICE!$C$13,DatosEdad!$E:$E,'1.TS PAIS EDAD Y SEXO'!$A164,DatosEdad!$B:$B,VLOOKUP('1.TS PAIS EDAD Y SEXO'!D$5,TRAMO_EDAD_1,1))</f>
        <v>0</v>
      </c>
      <c r="E164" s="182">
        <f>SUMIFS(DatosEdad!$D:$D,DatosEdad!$A:$A,INDICE!$C$13,DatosEdad!$E:$E,'1.TS PAIS EDAD Y SEXO'!$A164,DatosEdad!$B:$B,_xlfn.XLOOKUP($E$5,TablasAux!$O$3:$O$5,TablasAux!$N$3:$N$5))</f>
        <v>0</v>
      </c>
      <c r="F164" s="177">
        <f>SUMIFS(DatosEdad!$D:$D,DatosEdad!$A:$A,INDICE!$C$13,DatosEdad!$E:$E,'1.TS PAIS EDAD Y SEXO'!$A164)</f>
        <v>0</v>
      </c>
      <c r="G164" s="116">
        <f>SUMIFS(DatosEdad!$D:$D,DatosEdad!$A:$A,INDICE!$C$13,DatosEdad!$E:$E,'1.TS PAIS EDAD Y SEXO'!$A164,DatosEdad!$C:$C,VLOOKUP('1.TS PAIS EDAD Y SEXO'!$G$4,Descripcion_Sexo,1),DatosEdad!$B:$B,VLOOKUP('1.TS PAIS EDAD Y SEXO'!G$5,TRAMO_EDAD_1,1))</f>
        <v>0</v>
      </c>
      <c r="H164" s="173">
        <f>SUMIFS(DatosEdad!$D:$D,DatosEdad!$A:$A,INDICE!$C$13,DatosEdad!$E:$E,'1.TS PAIS EDAD Y SEXO'!$A164,DatosEdad!$C:$C,VLOOKUP('1.TS PAIS EDAD Y SEXO'!$G$4,Descripcion_Sexo,1),DatosEdad!$B:$B,VLOOKUP('1.TS PAIS EDAD Y SEXO'!H$5,TRAMO_EDAD_1,1))</f>
        <v>0</v>
      </c>
      <c r="I164" s="182">
        <f>SUMIFS(DatosEdad!$D:$D,DatosEdad!$A:$A,INDICE!$C$13,DatosEdad!$E:$E,'1.TS PAIS EDAD Y SEXO'!$A164,DatosEdad!$B:$B,_xlfn.XLOOKUP('1.TS PAIS EDAD Y SEXO'!$I$5,TablasAux!$O$3:$O$5,TablasAux!$N$3:$N$5),DatosEdad!$C:$C,_xlfn.XLOOKUP('1.TS PAIS EDAD Y SEXO'!$G$4,TablasAux!$L$17:$L$19,TablasAux!$K$17:$K$19))</f>
        <v>0</v>
      </c>
      <c r="J164" s="177">
        <f>SUMIFS(DatosEdad!$D:$D,DatosEdad!$A:$A,INDICE!$C$13,DatosEdad!$E:$E,'1.TS PAIS EDAD Y SEXO'!$A164,DatosEdad!$C:$C,_xlfn.XLOOKUP('1.TS PAIS EDAD Y SEXO'!$G$4,TablasAux!$L$17:$L$19,TablasAux!$K$17:$K$19))</f>
        <v>0</v>
      </c>
      <c r="K164" s="116">
        <f>SUMIFS(DatosEdad!$D:$D,DatosEdad!$A:$A,INDICE!$C$13,DatosEdad!$E:$E,'1.TS PAIS EDAD Y SEXO'!$A164,DatosEdad!$C:$C,VLOOKUP('1.TS PAIS EDAD Y SEXO'!$K$4,Descripcion_Sexo,1),DatosEdad!$B:$B,VLOOKUP('1.TS PAIS EDAD Y SEXO'!K$5,TRAMO_EDAD_1,1))</f>
        <v>0</v>
      </c>
      <c r="L164" s="173">
        <f>SUMIFS(DatosEdad!$D:$D,DatosEdad!$A:$A,INDICE!$C$13,DatosEdad!$E:$E,'1.TS PAIS EDAD Y SEXO'!$A164,DatosEdad!$C:$C,VLOOKUP('1.TS PAIS EDAD Y SEXO'!$K$4,Descripcion_Sexo,1),DatosEdad!$B:$B,VLOOKUP('1.TS PAIS EDAD Y SEXO'!L$5,TRAMO_EDAD_1,1))</f>
        <v>0</v>
      </c>
      <c r="M164" s="182">
        <f>SUMIFS(DatosEdad!$D:$D,DatosEdad!$A:$A,INDICE!$C$13,DatosEdad!$E:$E,'1.TS PAIS EDAD Y SEXO'!$A164,DatosEdad!$B:$B,_xlfn.XLOOKUP('1.TS PAIS EDAD Y SEXO'!M$5,TablasAux!$O$3:$O$5,TablasAux!$N$3:$N$5),DatosEdad!$C:$C,_xlfn.XLOOKUP('1.TS PAIS EDAD Y SEXO'!$K$4,TablasAux!$L$17:$L$19,TablasAux!$K$17:$K$19))</f>
        <v>0</v>
      </c>
      <c r="N164" s="177">
        <f>SUMIFS(DatosEdad!$D:$D,DatosEdad!$A:$A,INDICE!$C$13,DatosEdad!$E:$E,'1.TS PAIS EDAD Y SEXO'!$A164,DatosEdad!$C:$C,_xlfn.XLOOKUP('1.TS PAIS EDAD Y SEXO'!$K$4,TablasAux!$L$17:$L$19,TablasAux!$K$17:$K$19))</f>
        <v>0</v>
      </c>
    </row>
    <row r="165" spans="1:14" ht="15.6" x14ac:dyDescent="0.3">
      <c r="A165" s="4">
        <v>484</v>
      </c>
      <c r="B165" s="147" t="s">
        <v>307</v>
      </c>
      <c r="C165" s="116">
        <f>SUMIFS(DatosEdad!$D:$D,DatosEdad!$A:$A,INDICE!$C$13,DatosEdad!$E:$E,'1.TS PAIS EDAD Y SEXO'!$A165,DatosEdad!$B:$B,VLOOKUP('1.TS PAIS EDAD Y SEXO'!C$5,TRAMO_EDAD_1,1))</f>
        <v>6175.8421052631584</v>
      </c>
      <c r="D165" s="173">
        <f>SUMIFS(DatosEdad!$D:$D,DatosEdad!$A:$A,INDICE!$C$13,DatosEdad!$E:$E,'1.TS PAIS EDAD Y SEXO'!$A165,DatosEdad!$B:$B,VLOOKUP('1.TS PAIS EDAD Y SEXO'!D$5,TRAMO_EDAD_1,1))</f>
        <v>7042.5789473684208</v>
      </c>
      <c r="E165" s="182">
        <f>SUMIFS(DatosEdad!$D:$D,DatosEdad!$A:$A,INDICE!$C$13,DatosEdad!$E:$E,'1.TS PAIS EDAD Y SEXO'!$A165,DatosEdad!$B:$B,_xlfn.XLOOKUP($E$5,TablasAux!$O$3:$O$5,TablasAux!$N$3:$N$5))</f>
        <v>791.63157894736833</v>
      </c>
      <c r="F165" s="177">
        <f>SUMIFS(DatosEdad!$D:$D,DatosEdad!$A:$A,INDICE!$C$13,DatosEdad!$E:$E,'1.TS PAIS EDAD Y SEXO'!$A165)</f>
        <v>14010.052631578948</v>
      </c>
      <c r="G165" s="116">
        <f>SUMIFS(DatosEdad!$D:$D,DatosEdad!$A:$A,INDICE!$C$13,DatosEdad!$E:$E,'1.TS PAIS EDAD Y SEXO'!$A165,DatosEdad!$C:$C,VLOOKUP('1.TS PAIS EDAD Y SEXO'!$G$4,Descripcion_Sexo,1),DatosEdad!$B:$B,VLOOKUP('1.TS PAIS EDAD Y SEXO'!G$5,TRAMO_EDAD_1,1))</f>
        <v>3577.7368421052633</v>
      </c>
      <c r="H165" s="173">
        <f>SUMIFS(DatosEdad!$D:$D,DatosEdad!$A:$A,INDICE!$C$13,DatosEdad!$E:$E,'1.TS PAIS EDAD Y SEXO'!$A165,DatosEdad!$C:$C,VLOOKUP('1.TS PAIS EDAD Y SEXO'!$G$4,Descripcion_Sexo,1),DatosEdad!$B:$B,VLOOKUP('1.TS PAIS EDAD Y SEXO'!H$5,TRAMO_EDAD_1,1))</f>
        <v>3940.1052631578946</v>
      </c>
      <c r="I165" s="182">
        <f>SUMIFS(DatosEdad!$D:$D,DatosEdad!$A:$A,INDICE!$C$13,DatosEdad!$E:$E,'1.TS PAIS EDAD Y SEXO'!$A165,DatosEdad!$B:$B,_xlfn.XLOOKUP('1.TS PAIS EDAD Y SEXO'!$I$5,TablasAux!$O$3:$O$5,TablasAux!$N$3:$N$5),DatosEdad!$C:$C,_xlfn.XLOOKUP('1.TS PAIS EDAD Y SEXO'!$G$4,TablasAux!$L$17:$L$19,TablasAux!$K$17:$K$19))</f>
        <v>432.36842105263156</v>
      </c>
      <c r="J165" s="177">
        <f>SUMIFS(DatosEdad!$D:$D,DatosEdad!$A:$A,INDICE!$C$13,DatosEdad!$E:$E,'1.TS PAIS EDAD Y SEXO'!$A165,DatosEdad!$C:$C,_xlfn.XLOOKUP('1.TS PAIS EDAD Y SEXO'!$G$4,TablasAux!$L$17:$L$19,TablasAux!$K$17:$K$19))</f>
        <v>7950.2105263157891</v>
      </c>
      <c r="K165" s="116">
        <f>SUMIFS(DatosEdad!$D:$D,DatosEdad!$A:$A,INDICE!$C$13,DatosEdad!$E:$E,'1.TS PAIS EDAD Y SEXO'!$A165,DatosEdad!$C:$C,VLOOKUP('1.TS PAIS EDAD Y SEXO'!$K$4,Descripcion_Sexo,1),DatosEdad!$B:$B,VLOOKUP('1.TS PAIS EDAD Y SEXO'!K$5,TRAMO_EDAD_1,1))</f>
        <v>2598.1052631578946</v>
      </c>
      <c r="L165" s="173">
        <f>SUMIFS(DatosEdad!$D:$D,DatosEdad!$A:$A,INDICE!$C$13,DatosEdad!$E:$E,'1.TS PAIS EDAD Y SEXO'!$A165,DatosEdad!$C:$C,VLOOKUP('1.TS PAIS EDAD Y SEXO'!$K$4,Descripcion_Sexo,1),DatosEdad!$B:$B,VLOOKUP('1.TS PAIS EDAD Y SEXO'!L$5,TRAMO_EDAD_1,1))</f>
        <v>3102.4736842105262</v>
      </c>
      <c r="M165" s="182">
        <f>SUMIFS(DatosEdad!$D:$D,DatosEdad!$A:$A,INDICE!$C$13,DatosEdad!$E:$E,'1.TS PAIS EDAD Y SEXO'!$A165,DatosEdad!$B:$B,_xlfn.XLOOKUP('1.TS PAIS EDAD Y SEXO'!M$5,TablasAux!$O$3:$O$5,TablasAux!$N$3:$N$5),DatosEdad!$C:$C,_xlfn.XLOOKUP('1.TS PAIS EDAD Y SEXO'!$K$4,TablasAux!$L$17:$L$19,TablasAux!$K$17:$K$19))</f>
        <v>359.26315789473682</v>
      </c>
      <c r="N165" s="177">
        <f>SUMIFS(DatosEdad!$D:$D,DatosEdad!$A:$A,INDICE!$C$13,DatosEdad!$E:$E,'1.TS PAIS EDAD Y SEXO'!$A165,DatosEdad!$C:$C,_xlfn.XLOOKUP('1.TS PAIS EDAD Y SEXO'!$K$4,TablasAux!$L$17:$L$19,TablasAux!$K$17:$K$19))</f>
        <v>6059.8421052631575</v>
      </c>
    </row>
    <row r="166" spans="1:14" ht="15.6" x14ac:dyDescent="0.3">
      <c r="A166" s="4">
        <v>583</v>
      </c>
      <c r="B166" s="147" t="s">
        <v>389</v>
      </c>
      <c r="C166" s="116">
        <f>SUMIFS(DatosEdad!$D:$D,DatosEdad!$A:$A,INDICE!$C$13,DatosEdad!$E:$E,'1.TS PAIS EDAD Y SEXO'!$A166,DatosEdad!$B:$B,VLOOKUP('1.TS PAIS EDAD Y SEXO'!C$5,TRAMO_EDAD_1,1))</f>
        <v>0</v>
      </c>
      <c r="D166" s="173">
        <f>SUMIFS(DatosEdad!$D:$D,DatosEdad!$A:$A,INDICE!$C$13,DatosEdad!$E:$E,'1.TS PAIS EDAD Y SEXO'!$A166,DatosEdad!$B:$B,VLOOKUP('1.TS PAIS EDAD Y SEXO'!D$5,TRAMO_EDAD_1,1))</f>
        <v>4</v>
      </c>
      <c r="E166" s="182">
        <f>SUMIFS(DatosEdad!$D:$D,DatosEdad!$A:$A,INDICE!$C$13,DatosEdad!$E:$E,'1.TS PAIS EDAD Y SEXO'!$A166,DatosEdad!$B:$B,_xlfn.XLOOKUP($E$5,TablasAux!$O$3:$O$5,TablasAux!$N$3:$N$5))</f>
        <v>0</v>
      </c>
      <c r="F166" s="177">
        <f>SUMIFS(DatosEdad!$D:$D,DatosEdad!$A:$A,INDICE!$C$13,DatosEdad!$E:$E,'1.TS PAIS EDAD Y SEXO'!$A166)</f>
        <v>4</v>
      </c>
      <c r="G166" s="116">
        <f>SUMIFS(DatosEdad!$D:$D,DatosEdad!$A:$A,INDICE!$C$13,DatosEdad!$E:$E,'1.TS PAIS EDAD Y SEXO'!$A166,DatosEdad!$C:$C,VLOOKUP('1.TS PAIS EDAD Y SEXO'!$G$4,Descripcion_Sexo,1),DatosEdad!$B:$B,VLOOKUP('1.TS PAIS EDAD Y SEXO'!G$5,TRAMO_EDAD_1,1))</f>
        <v>0</v>
      </c>
      <c r="H166" s="173">
        <f>SUMIFS(DatosEdad!$D:$D,DatosEdad!$A:$A,INDICE!$C$13,DatosEdad!$E:$E,'1.TS PAIS EDAD Y SEXO'!$A166,DatosEdad!$C:$C,VLOOKUP('1.TS PAIS EDAD Y SEXO'!$G$4,Descripcion_Sexo,1),DatosEdad!$B:$B,VLOOKUP('1.TS PAIS EDAD Y SEXO'!H$5,TRAMO_EDAD_1,1))</f>
        <v>1</v>
      </c>
      <c r="I166" s="182">
        <f>SUMIFS(DatosEdad!$D:$D,DatosEdad!$A:$A,INDICE!$C$13,DatosEdad!$E:$E,'1.TS PAIS EDAD Y SEXO'!$A166,DatosEdad!$B:$B,_xlfn.XLOOKUP('1.TS PAIS EDAD Y SEXO'!$I$5,TablasAux!$O$3:$O$5,TablasAux!$N$3:$N$5),DatosEdad!$C:$C,_xlfn.XLOOKUP('1.TS PAIS EDAD Y SEXO'!$G$4,TablasAux!$L$17:$L$19,TablasAux!$K$17:$K$19))</f>
        <v>0</v>
      </c>
      <c r="J166" s="177">
        <f>SUMIFS(DatosEdad!$D:$D,DatosEdad!$A:$A,INDICE!$C$13,DatosEdad!$E:$E,'1.TS PAIS EDAD Y SEXO'!$A166,DatosEdad!$C:$C,_xlfn.XLOOKUP('1.TS PAIS EDAD Y SEXO'!$G$4,TablasAux!$L$17:$L$19,TablasAux!$K$17:$K$19))</f>
        <v>1</v>
      </c>
      <c r="K166" s="116">
        <f>SUMIFS(DatosEdad!$D:$D,DatosEdad!$A:$A,INDICE!$C$13,DatosEdad!$E:$E,'1.TS PAIS EDAD Y SEXO'!$A166,DatosEdad!$C:$C,VLOOKUP('1.TS PAIS EDAD Y SEXO'!$K$4,Descripcion_Sexo,1),DatosEdad!$B:$B,VLOOKUP('1.TS PAIS EDAD Y SEXO'!K$5,TRAMO_EDAD_1,1))</f>
        <v>0</v>
      </c>
      <c r="L166" s="173">
        <f>SUMIFS(DatosEdad!$D:$D,DatosEdad!$A:$A,INDICE!$C$13,DatosEdad!$E:$E,'1.TS PAIS EDAD Y SEXO'!$A166,DatosEdad!$C:$C,VLOOKUP('1.TS PAIS EDAD Y SEXO'!$K$4,Descripcion_Sexo,1),DatosEdad!$B:$B,VLOOKUP('1.TS PAIS EDAD Y SEXO'!L$5,TRAMO_EDAD_1,1))</f>
        <v>3</v>
      </c>
      <c r="M166" s="182">
        <f>SUMIFS(DatosEdad!$D:$D,DatosEdad!$A:$A,INDICE!$C$13,DatosEdad!$E:$E,'1.TS PAIS EDAD Y SEXO'!$A166,DatosEdad!$B:$B,_xlfn.XLOOKUP('1.TS PAIS EDAD Y SEXO'!M$5,TablasAux!$O$3:$O$5,TablasAux!$N$3:$N$5),DatosEdad!$C:$C,_xlfn.XLOOKUP('1.TS PAIS EDAD Y SEXO'!$K$4,TablasAux!$L$17:$L$19,TablasAux!$K$17:$K$19))</f>
        <v>0</v>
      </c>
      <c r="N166" s="177">
        <f>SUMIFS(DatosEdad!$D:$D,DatosEdad!$A:$A,INDICE!$C$13,DatosEdad!$E:$E,'1.TS PAIS EDAD Y SEXO'!$A166,DatosEdad!$C:$C,_xlfn.XLOOKUP('1.TS PAIS EDAD Y SEXO'!$K$4,TablasAux!$L$17:$L$19,TablasAux!$K$17:$K$19))</f>
        <v>3</v>
      </c>
    </row>
    <row r="167" spans="1:14" ht="15.6" x14ac:dyDescent="0.3">
      <c r="A167" s="4">
        <v>498</v>
      </c>
      <c r="B167" s="147" t="s">
        <v>310</v>
      </c>
      <c r="C167" s="116">
        <f>SUMIFS(DatosEdad!$D:$D,DatosEdad!$A:$A,INDICE!$C$13,DatosEdad!$E:$E,'1.TS PAIS EDAD Y SEXO'!$A167,DatosEdad!$B:$B,VLOOKUP('1.TS PAIS EDAD Y SEXO'!C$5,TRAMO_EDAD_1,1))</f>
        <v>1762.7894736842104</v>
      </c>
      <c r="D167" s="173">
        <f>SUMIFS(DatosEdad!$D:$D,DatosEdad!$A:$A,INDICE!$C$13,DatosEdad!$E:$E,'1.TS PAIS EDAD Y SEXO'!$A167,DatosEdad!$B:$B,VLOOKUP('1.TS PAIS EDAD Y SEXO'!D$5,TRAMO_EDAD_1,1))</f>
        <v>4527.6842105263167</v>
      </c>
      <c r="E167" s="182">
        <f>SUMIFS(DatosEdad!$D:$D,DatosEdad!$A:$A,INDICE!$C$13,DatosEdad!$E:$E,'1.TS PAIS EDAD Y SEXO'!$A167,DatosEdad!$B:$B,_xlfn.XLOOKUP($E$5,TablasAux!$O$3:$O$5,TablasAux!$N$3:$N$5))</f>
        <v>1161.8947368421052</v>
      </c>
      <c r="F167" s="177">
        <f>SUMIFS(DatosEdad!$D:$D,DatosEdad!$A:$A,INDICE!$C$13,DatosEdad!$E:$E,'1.TS PAIS EDAD Y SEXO'!$A167)</f>
        <v>7452.3684210526326</v>
      </c>
      <c r="G167" s="116">
        <f>SUMIFS(DatosEdad!$D:$D,DatosEdad!$A:$A,INDICE!$C$13,DatosEdad!$E:$E,'1.TS PAIS EDAD Y SEXO'!$A167,DatosEdad!$C:$C,VLOOKUP('1.TS PAIS EDAD Y SEXO'!$G$4,Descripcion_Sexo,1),DatosEdad!$B:$B,VLOOKUP('1.TS PAIS EDAD Y SEXO'!G$5,TRAMO_EDAD_1,1))</f>
        <v>864.36842105263156</v>
      </c>
      <c r="H167" s="173">
        <f>SUMIFS(DatosEdad!$D:$D,DatosEdad!$A:$A,INDICE!$C$13,DatosEdad!$E:$E,'1.TS PAIS EDAD Y SEXO'!$A167,DatosEdad!$C:$C,VLOOKUP('1.TS PAIS EDAD Y SEXO'!$G$4,Descripcion_Sexo,1),DatosEdad!$B:$B,VLOOKUP('1.TS PAIS EDAD Y SEXO'!H$5,TRAMO_EDAD_1,1))</f>
        <v>2307.4210526315792</v>
      </c>
      <c r="I167" s="182">
        <f>SUMIFS(DatosEdad!$D:$D,DatosEdad!$A:$A,INDICE!$C$13,DatosEdad!$E:$E,'1.TS PAIS EDAD Y SEXO'!$A167,DatosEdad!$B:$B,_xlfn.XLOOKUP('1.TS PAIS EDAD Y SEXO'!$I$5,TablasAux!$O$3:$O$5,TablasAux!$N$3:$N$5),DatosEdad!$C:$C,_xlfn.XLOOKUP('1.TS PAIS EDAD Y SEXO'!$G$4,TablasAux!$L$17:$L$19,TablasAux!$K$17:$K$19))</f>
        <v>597.8947368421052</v>
      </c>
      <c r="J167" s="177">
        <f>SUMIFS(DatosEdad!$D:$D,DatosEdad!$A:$A,INDICE!$C$13,DatosEdad!$E:$E,'1.TS PAIS EDAD Y SEXO'!$A167,DatosEdad!$C:$C,_xlfn.XLOOKUP('1.TS PAIS EDAD Y SEXO'!$G$4,TablasAux!$L$17:$L$19,TablasAux!$K$17:$K$19))</f>
        <v>3769.6842105263158</v>
      </c>
      <c r="K167" s="116">
        <f>SUMIFS(DatosEdad!$D:$D,DatosEdad!$A:$A,INDICE!$C$13,DatosEdad!$E:$E,'1.TS PAIS EDAD Y SEXO'!$A167,DatosEdad!$C:$C,VLOOKUP('1.TS PAIS EDAD Y SEXO'!$K$4,Descripcion_Sexo,1),DatosEdad!$B:$B,VLOOKUP('1.TS PAIS EDAD Y SEXO'!K$5,TRAMO_EDAD_1,1))</f>
        <v>898.42105263157896</v>
      </c>
      <c r="L167" s="173">
        <f>SUMIFS(DatosEdad!$D:$D,DatosEdad!$A:$A,INDICE!$C$13,DatosEdad!$E:$E,'1.TS PAIS EDAD Y SEXO'!$A167,DatosEdad!$C:$C,VLOOKUP('1.TS PAIS EDAD Y SEXO'!$K$4,Descripcion_Sexo,1),DatosEdad!$B:$B,VLOOKUP('1.TS PAIS EDAD Y SEXO'!L$5,TRAMO_EDAD_1,1))</f>
        <v>2220.2631578947371</v>
      </c>
      <c r="M167" s="182">
        <f>SUMIFS(DatosEdad!$D:$D,DatosEdad!$A:$A,INDICE!$C$13,DatosEdad!$E:$E,'1.TS PAIS EDAD Y SEXO'!$A167,DatosEdad!$B:$B,_xlfn.XLOOKUP('1.TS PAIS EDAD Y SEXO'!M$5,TablasAux!$O$3:$O$5,TablasAux!$N$3:$N$5),DatosEdad!$C:$C,_xlfn.XLOOKUP('1.TS PAIS EDAD Y SEXO'!$K$4,TablasAux!$L$17:$L$19,TablasAux!$K$17:$K$19))</f>
        <v>564</v>
      </c>
      <c r="N167" s="177">
        <f>SUMIFS(DatosEdad!$D:$D,DatosEdad!$A:$A,INDICE!$C$13,DatosEdad!$E:$E,'1.TS PAIS EDAD Y SEXO'!$A167,DatosEdad!$C:$C,_xlfn.XLOOKUP('1.TS PAIS EDAD Y SEXO'!$K$4,TablasAux!$L$17:$L$19,TablasAux!$K$17:$K$19))</f>
        <v>3682.6842105263158</v>
      </c>
    </row>
    <row r="168" spans="1:14" ht="15.6" x14ac:dyDescent="0.3">
      <c r="A168" s="4">
        <v>492</v>
      </c>
      <c r="B168" s="147" t="s">
        <v>308</v>
      </c>
      <c r="C168" s="116">
        <f>SUMIFS(DatosEdad!$D:$D,DatosEdad!$A:$A,INDICE!$C$13,DatosEdad!$E:$E,'1.TS PAIS EDAD Y SEXO'!$A168,DatosEdad!$B:$B,VLOOKUP('1.TS PAIS EDAD Y SEXO'!C$5,TRAMO_EDAD_1,1))</f>
        <v>1</v>
      </c>
      <c r="D168" s="173">
        <f>SUMIFS(DatosEdad!$D:$D,DatosEdad!$A:$A,INDICE!$C$13,DatosEdad!$E:$E,'1.TS PAIS EDAD Y SEXO'!$A168,DatosEdad!$B:$B,VLOOKUP('1.TS PAIS EDAD Y SEXO'!D$5,TRAMO_EDAD_1,1))</f>
        <v>3</v>
      </c>
      <c r="E168" s="182">
        <f>SUMIFS(DatosEdad!$D:$D,DatosEdad!$A:$A,INDICE!$C$13,DatosEdad!$E:$E,'1.TS PAIS EDAD Y SEXO'!$A168,DatosEdad!$B:$B,_xlfn.XLOOKUP($E$5,TablasAux!$O$3:$O$5,TablasAux!$N$3:$N$5))</f>
        <v>0</v>
      </c>
      <c r="F168" s="177">
        <f>SUMIFS(DatosEdad!$D:$D,DatosEdad!$A:$A,INDICE!$C$13,DatosEdad!$E:$E,'1.TS PAIS EDAD Y SEXO'!$A168)</f>
        <v>4</v>
      </c>
      <c r="G168" s="116">
        <f>SUMIFS(DatosEdad!$D:$D,DatosEdad!$A:$A,INDICE!$C$13,DatosEdad!$E:$E,'1.TS PAIS EDAD Y SEXO'!$A168,DatosEdad!$C:$C,VLOOKUP('1.TS PAIS EDAD Y SEXO'!$G$4,Descripcion_Sexo,1),DatosEdad!$B:$B,VLOOKUP('1.TS PAIS EDAD Y SEXO'!G$5,TRAMO_EDAD_1,1))</f>
        <v>0</v>
      </c>
      <c r="H168" s="173">
        <f>SUMIFS(DatosEdad!$D:$D,DatosEdad!$A:$A,INDICE!$C$13,DatosEdad!$E:$E,'1.TS PAIS EDAD Y SEXO'!$A168,DatosEdad!$C:$C,VLOOKUP('1.TS PAIS EDAD Y SEXO'!$G$4,Descripcion_Sexo,1),DatosEdad!$B:$B,VLOOKUP('1.TS PAIS EDAD Y SEXO'!H$5,TRAMO_EDAD_1,1))</f>
        <v>0</v>
      </c>
      <c r="I168" s="182">
        <f>SUMIFS(DatosEdad!$D:$D,DatosEdad!$A:$A,INDICE!$C$13,DatosEdad!$E:$E,'1.TS PAIS EDAD Y SEXO'!$A168,DatosEdad!$B:$B,_xlfn.XLOOKUP('1.TS PAIS EDAD Y SEXO'!$I$5,TablasAux!$O$3:$O$5,TablasAux!$N$3:$N$5),DatosEdad!$C:$C,_xlfn.XLOOKUP('1.TS PAIS EDAD Y SEXO'!$G$4,TablasAux!$L$17:$L$19,TablasAux!$K$17:$K$19))</f>
        <v>0</v>
      </c>
      <c r="J168" s="177">
        <f>SUMIFS(DatosEdad!$D:$D,DatosEdad!$A:$A,INDICE!$C$13,DatosEdad!$E:$E,'1.TS PAIS EDAD Y SEXO'!$A168,DatosEdad!$C:$C,_xlfn.XLOOKUP('1.TS PAIS EDAD Y SEXO'!$G$4,TablasAux!$L$17:$L$19,TablasAux!$K$17:$K$19))</f>
        <v>0</v>
      </c>
      <c r="K168" s="116">
        <f>SUMIFS(DatosEdad!$D:$D,DatosEdad!$A:$A,INDICE!$C$13,DatosEdad!$E:$E,'1.TS PAIS EDAD Y SEXO'!$A168,DatosEdad!$C:$C,VLOOKUP('1.TS PAIS EDAD Y SEXO'!$K$4,Descripcion_Sexo,1),DatosEdad!$B:$B,VLOOKUP('1.TS PAIS EDAD Y SEXO'!K$5,TRAMO_EDAD_1,1))</f>
        <v>1</v>
      </c>
      <c r="L168" s="173">
        <f>SUMIFS(DatosEdad!$D:$D,DatosEdad!$A:$A,INDICE!$C$13,DatosEdad!$E:$E,'1.TS PAIS EDAD Y SEXO'!$A168,DatosEdad!$C:$C,VLOOKUP('1.TS PAIS EDAD Y SEXO'!$K$4,Descripcion_Sexo,1),DatosEdad!$B:$B,VLOOKUP('1.TS PAIS EDAD Y SEXO'!L$5,TRAMO_EDAD_1,1))</f>
        <v>3</v>
      </c>
      <c r="M168" s="182">
        <f>SUMIFS(DatosEdad!$D:$D,DatosEdad!$A:$A,INDICE!$C$13,DatosEdad!$E:$E,'1.TS PAIS EDAD Y SEXO'!$A168,DatosEdad!$B:$B,_xlfn.XLOOKUP('1.TS PAIS EDAD Y SEXO'!M$5,TablasAux!$O$3:$O$5,TablasAux!$N$3:$N$5),DatosEdad!$C:$C,_xlfn.XLOOKUP('1.TS PAIS EDAD Y SEXO'!$K$4,TablasAux!$L$17:$L$19,TablasAux!$K$17:$K$19))</f>
        <v>0</v>
      </c>
      <c r="N168" s="177">
        <f>SUMIFS(DatosEdad!$D:$D,DatosEdad!$A:$A,INDICE!$C$13,DatosEdad!$E:$E,'1.TS PAIS EDAD Y SEXO'!$A168,DatosEdad!$C:$C,_xlfn.XLOOKUP('1.TS PAIS EDAD Y SEXO'!$K$4,TablasAux!$L$17:$L$19,TablasAux!$K$17:$K$19))</f>
        <v>4</v>
      </c>
    </row>
    <row r="169" spans="1:14" ht="15.6" x14ac:dyDescent="0.3">
      <c r="A169" s="4">
        <v>496</v>
      </c>
      <c r="B169" s="147" t="s">
        <v>309</v>
      </c>
      <c r="C169" s="116">
        <f>SUMIFS(DatosEdad!$D:$D,DatosEdad!$A:$A,INDICE!$C$13,DatosEdad!$E:$E,'1.TS PAIS EDAD Y SEXO'!$A169,DatosEdad!$B:$B,VLOOKUP('1.TS PAIS EDAD Y SEXO'!C$5,TRAMO_EDAD_1,1))</f>
        <v>105.94736842105263</v>
      </c>
      <c r="D169" s="173">
        <f>SUMIFS(DatosEdad!$D:$D,DatosEdad!$A:$A,INDICE!$C$13,DatosEdad!$E:$E,'1.TS PAIS EDAD Y SEXO'!$A169,DatosEdad!$B:$B,VLOOKUP('1.TS PAIS EDAD Y SEXO'!D$5,TRAMO_EDAD_1,1))</f>
        <v>239.36842105263159</v>
      </c>
      <c r="E169" s="182">
        <f>SUMIFS(DatosEdad!$D:$D,DatosEdad!$A:$A,INDICE!$C$13,DatosEdad!$E:$E,'1.TS PAIS EDAD Y SEXO'!$A169,DatosEdad!$B:$B,_xlfn.XLOOKUP($E$5,TablasAux!$O$3:$O$5,TablasAux!$N$3:$N$5))</f>
        <v>33.578947368421055</v>
      </c>
      <c r="F169" s="177">
        <f>SUMIFS(DatosEdad!$D:$D,DatosEdad!$A:$A,INDICE!$C$13,DatosEdad!$E:$E,'1.TS PAIS EDAD Y SEXO'!$A169)</f>
        <v>378.89473684210526</v>
      </c>
      <c r="G169" s="116">
        <f>SUMIFS(DatosEdad!$D:$D,DatosEdad!$A:$A,INDICE!$C$13,DatosEdad!$E:$E,'1.TS PAIS EDAD Y SEXO'!$A169,DatosEdad!$C:$C,VLOOKUP('1.TS PAIS EDAD Y SEXO'!$G$4,Descripcion_Sexo,1),DatosEdad!$B:$B,VLOOKUP('1.TS PAIS EDAD Y SEXO'!G$5,TRAMO_EDAD_1,1))</f>
        <v>64.368421052631575</v>
      </c>
      <c r="H169" s="173">
        <f>SUMIFS(DatosEdad!$D:$D,DatosEdad!$A:$A,INDICE!$C$13,DatosEdad!$E:$E,'1.TS PAIS EDAD Y SEXO'!$A169,DatosEdad!$C:$C,VLOOKUP('1.TS PAIS EDAD Y SEXO'!$G$4,Descripcion_Sexo,1),DatosEdad!$B:$B,VLOOKUP('1.TS PAIS EDAD Y SEXO'!H$5,TRAMO_EDAD_1,1))</f>
        <v>163.36842105263159</v>
      </c>
      <c r="I169" s="182">
        <f>SUMIFS(DatosEdad!$D:$D,DatosEdad!$A:$A,INDICE!$C$13,DatosEdad!$E:$E,'1.TS PAIS EDAD Y SEXO'!$A169,DatosEdad!$B:$B,_xlfn.XLOOKUP('1.TS PAIS EDAD Y SEXO'!$I$5,TablasAux!$O$3:$O$5,TablasAux!$N$3:$N$5),DatosEdad!$C:$C,_xlfn.XLOOKUP('1.TS PAIS EDAD Y SEXO'!$G$4,TablasAux!$L$17:$L$19,TablasAux!$K$17:$K$19))</f>
        <v>27.578947368421055</v>
      </c>
      <c r="J169" s="177">
        <f>SUMIFS(DatosEdad!$D:$D,DatosEdad!$A:$A,INDICE!$C$13,DatosEdad!$E:$E,'1.TS PAIS EDAD Y SEXO'!$A169,DatosEdad!$C:$C,_xlfn.XLOOKUP('1.TS PAIS EDAD Y SEXO'!$G$4,TablasAux!$L$17:$L$19,TablasAux!$K$17:$K$19))</f>
        <v>255.31578947368422</v>
      </c>
      <c r="K169" s="116">
        <f>SUMIFS(DatosEdad!$D:$D,DatosEdad!$A:$A,INDICE!$C$13,DatosEdad!$E:$E,'1.TS PAIS EDAD Y SEXO'!$A169,DatosEdad!$C:$C,VLOOKUP('1.TS PAIS EDAD Y SEXO'!$K$4,Descripcion_Sexo,1),DatosEdad!$B:$B,VLOOKUP('1.TS PAIS EDAD Y SEXO'!K$5,TRAMO_EDAD_1,1))</f>
        <v>41.578947368421055</v>
      </c>
      <c r="L169" s="173">
        <f>SUMIFS(DatosEdad!$D:$D,DatosEdad!$A:$A,INDICE!$C$13,DatosEdad!$E:$E,'1.TS PAIS EDAD Y SEXO'!$A169,DatosEdad!$C:$C,VLOOKUP('1.TS PAIS EDAD Y SEXO'!$K$4,Descripcion_Sexo,1),DatosEdad!$B:$B,VLOOKUP('1.TS PAIS EDAD Y SEXO'!L$5,TRAMO_EDAD_1,1))</f>
        <v>76</v>
      </c>
      <c r="M169" s="182">
        <f>SUMIFS(DatosEdad!$D:$D,DatosEdad!$A:$A,INDICE!$C$13,DatosEdad!$E:$E,'1.TS PAIS EDAD Y SEXO'!$A169,DatosEdad!$B:$B,_xlfn.XLOOKUP('1.TS PAIS EDAD Y SEXO'!M$5,TablasAux!$O$3:$O$5,TablasAux!$N$3:$N$5),DatosEdad!$C:$C,_xlfn.XLOOKUP('1.TS PAIS EDAD Y SEXO'!$K$4,TablasAux!$L$17:$L$19,TablasAux!$K$17:$K$19))</f>
        <v>6</v>
      </c>
      <c r="N169" s="177">
        <f>SUMIFS(DatosEdad!$D:$D,DatosEdad!$A:$A,INDICE!$C$13,DatosEdad!$E:$E,'1.TS PAIS EDAD Y SEXO'!$A169,DatosEdad!$C:$C,_xlfn.XLOOKUP('1.TS PAIS EDAD Y SEXO'!$K$4,TablasAux!$L$17:$L$19,TablasAux!$K$17:$K$19))</f>
        <v>123.57894736842105</v>
      </c>
    </row>
    <row r="170" spans="1:14" ht="15.6" x14ac:dyDescent="0.3">
      <c r="A170" s="4">
        <v>499</v>
      </c>
      <c r="B170" s="147" t="s">
        <v>311</v>
      </c>
      <c r="C170" s="116">
        <f>SUMIFS(DatosEdad!$D:$D,DatosEdad!$A:$A,INDICE!$C$13,DatosEdad!$E:$E,'1.TS PAIS EDAD Y SEXO'!$A170,DatosEdad!$B:$B,VLOOKUP('1.TS PAIS EDAD Y SEXO'!C$5,TRAMO_EDAD_1,1))</f>
        <v>45.684210526315788</v>
      </c>
      <c r="D170" s="173">
        <f>SUMIFS(DatosEdad!$D:$D,DatosEdad!$A:$A,INDICE!$C$13,DatosEdad!$E:$E,'1.TS PAIS EDAD Y SEXO'!$A170,DatosEdad!$B:$B,VLOOKUP('1.TS PAIS EDAD Y SEXO'!D$5,TRAMO_EDAD_1,1))</f>
        <v>55.789473684210527</v>
      </c>
      <c r="E170" s="182">
        <f>SUMIFS(DatosEdad!$D:$D,DatosEdad!$A:$A,INDICE!$C$13,DatosEdad!$E:$E,'1.TS PAIS EDAD Y SEXO'!$A170,DatosEdad!$B:$B,_xlfn.XLOOKUP($E$5,TablasAux!$O$3:$O$5,TablasAux!$N$3:$N$5))</f>
        <v>4.1052631578947372</v>
      </c>
      <c r="F170" s="177">
        <f>SUMIFS(DatosEdad!$D:$D,DatosEdad!$A:$A,INDICE!$C$13,DatosEdad!$E:$E,'1.TS PAIS EDAD Y SEXO'!$A170)</f>
        <v>105.57894736842107</v>
      </c>
      <c r="G170" s="116">
        <f>SUMIFS(DatosEdad!$D:$D,DatosEdad!$A:$A,INDICE!$C$13,DatosEdad!$E:$E,'1.TS PAIS EDAD Y SEXO'!$A170,DatosEdad!$C:$C,VLOOKUP('1.TS PAIS EDAD Y SEXO'!$G$4,Descripcion_Sexo,1),DatosEdad!$B:$B,VLOOKUP('1.TS PAIS EDAD Y SEXO'!G$5,TRAMO_EDAD_1,1))</f>
        <v>17.473684210526315</v>
      </c>
      <c r="H170" s="173">
        <f>SUMIFS(DatosEdad!$D:$D,DatosEdad!$A:$A,INDICE!$C$13,DatosEdad!$E:$E,'1.TS PAIS EDAD Y SEXO'!$A170,DatosEdad!$C:$C,VLOOKUP('1.TS PAIS EDAD Y SEXO'!$G$4,Descripcion_Sexo,1),DatosEdad!$B:$B,VLOOKUP('1.TS PAIS EDAD Y SEXO'!H$5,TRAMO_EDAD_1,1))</f>
        <v>27</v>
      </c>
      <c r="I170" s="182">
        <f>SUMIFS(DatosEdad!$D:$D,DatosEdad!$A:$A,INDICE!$C$13,DatosEdad!$E:$E,'1.TS PAIS EDAD Y SEXO'!$A170,DatosEdad!$B:$B,_xlfn.XLOOKUP('1.TS PAIS EDAD Y SEXO'!$I$5,TablasAux!$O$3:$O$5,TablasAux!$N$3:$N$5),DatosEdad!$C:$C,_xlfn.XLOOKUP('1.TS PAIS EDAD Y SEXO'!$G$4,TablasAux!$L$17:$L$19,TablasAux!$K$17:$K$19))</f>
        <v>1.1052631578947369</v>
      </c>
      <c r="J170" s="177">
        <f>SUMIFS(DatosEdad!$D:$D,DatosEdad!$A:$A,INDICE!$C$13,DatosEdad!$E:$E,'1.TS PAIS EDAD Y SEXO'!$A170,DatosEdad!$C:$C,_xlfn.XLOOKUP('1.TS PAIS EDAD Y SEXO'!$G$4,TablasAux!$L$17:$L$19,TablasAux!$K$17:$K$19))</f>
        <v>45.578947368421055</v>
      </c>
      <c r="K170" s="116">
        <f>SUMIFS(DatosEdad!$D:$D,DatosEdad!$A:$A,INDICE!$C$13,DatosEdad!$E:$E,'1.TS PAIS EDAD Y SEXO'!$A170,DatosEdad!$C:$C,VLOOKUP('1.TS PAIS EDAD Y SEXO'!$K$4,Descripcion_Sexo,1),DatosEdad!$B:$B,VLOOKUP('1.TS PAIS EDAD Y SEXO'!K$5,TRAMO_EDAD_1,1))</f>
        <v>28.210526315789473</v>
      </c>
      <c r="L170" s="173">
        <f>SUMIFS(DatosEdad!$D:$D,DatosEdad!$A:$A,INDICE!$C$13,DatosEdad!$E:$E,'1.TS PAIS EDAD Y SEXO'!$A170,DatosEdad!$C:$C,VLOOKUP('1.TS PAIS EDAD Y SEXO'!$K$4,Descripcion_Sexo,1),DatosEdad!$B:$B,VLOOKUP('1.TS PAIS EDAD Y SEXO'!L$5,TRAMO_EDAD_1,1))</f>
        <v>28.789473684210527</v>
      </c>
      <c r="M170" s="182">
        <f>SUMIFS(DatosEdad!$D:$D,DatosEdad!$A:$A,INDICE!$C$13,DatosEdad!$E:$E,'1.TS PAIS EDAD Y SEXO'!$A170,DatosEdad!$B:$B,_xlfn.XLOOKUP('1.TS PAIS EDAD Y SEXO'!M$5,TablasAux!$O$3:$O$5,TablasAux!$N$3:$N$5),DatosEdad!$C:$C,_xlfn.XLOOKUP('1.TS PAIS EDAD Y SEXO'!$K$4,TablasAux!$L$17:$L$19,TablasAux!$K$17:$K$19))</f>
        <v>3</v>
      </c>
      <c r="N170" s="177">
        <f>SUMIFS(DatosEdad!$D:$D,DatosEdad!$A:$A,INDICE!$C$13,DatosEdad!$E:$E,'1.TS PAIS EDAD Y SEXO'!$A170,DatosEdad!$C:$C,_xlfn.XLOOKUP('1.TS PAIS EDAD Y SEXO'!$K$4,TablasAux!$L$17:$L$19,TablasAux!$K$17:$K$19))</f>
        <v>60</v>
      </c>
    </row>
    <row r="171" spans="1:14" ht="15.6" x14ac:dyDescent="0.3">
      <c r="A171" s="4">
        <v>500</v>
      </c>
      <c r="B171" s="147" t="s">
        <v>312</v>
      </c>
      <c r="C171" s="116">
        <f>SUMIFS(DatosEdad!$D:$D,DatosEdad!$A:$A,INDICE!$C$13,DatosEdad!$E:$E,'1.TS PAIS EDAD Y SEXO'!$A171,DatosEdad!$B:$B,VLOOKUP('1.TS PAIS EDAD Y SEXO'!C$5,TRAMO_EDAD_1,1))</f>
        <v>3.7894736842105261</v>
      </c>
      <c r="D171" s="173">
        <f>SUMIFS(DatosEdad!$D:$D,DatosEdad!$A:$A,INDICE!$C$13,DatosEdad!$E:$E,'1.TS PAIS EDAD Y SEXO'!$A171,DatosEdad!$B:$B,VLOOKUP('1.TS PAIS EDAD Y SEXO'!D$5,TRAMO_EDAD_1,1))</f>
        <v>22.631578947368421</v>
      </c>
      <c r="E171" s="182">
        <f>SUMIFS(DatosEdad!$D:$D,DatosEdad!$A:$A,INDICE!$C$13,DatosEdad!$E:$E,'1.TS PAIS EDAD Y SEXO'!$A171,DatosEdad!$B:$B,_xlfn.XLOOKUP($E$5,TablasAux!$O$3:$O$5,TablasAux!$N$3:$N$5))</f>
        <v>16.473684210526315</v>
      </c>
      <c r="F171" s="177">
        <f>SUMIFS(DatosEdad!$D:$D,DatosEdad!$A:$A,INDICE!$C$13,DatosEdad!$E:$E,'1.TS PAIS EDAD Y SEXO'!$A171)</f>
        <v>42.894736842105267</v>
      </c>
      <c r="G171" s="116">
        <f>SUMIFS(DatosEdad!$D:$D,DatosEdad!$A:$A,INDICE!$C$13,DatosEdad!$E:$E,'1.TS PAIS EDAD Y SEXO'!$A171,DatosEdad!$C:$C,VLOOKUP('1.TS PAIS EDAD Y SEXO'!$G$4,Descripcion_Sexo,1),DatosEdad!$B:$B,VLOOKUP('1.TS PAIS EDAD Y SEXO'!G$5,TRAMO_EDAD_1,1))</f>
        <v>0</v>
      </c>
      <c r="H171" s="173">
        <f>SUMIFS(DatosEdad!$D:$D,DatosEdad!$A:$A,INDICE!$C$13,DatosEdad!$E:$E,'1.TS PAIS EDAD Y SEXO'!$A171,DatosEdad!$C:$C,VLOOKUP('1.TS PAIS EDAD Y SEXO'!$G$4,Descripcion_Sexo,1),DatosEdad!$B:$B,VLOOKUP('1.TS PAIS EDAD Y SEXO'!H$5,TRAMO_EDAD_1,1))</f>
        <v>12.578947368421053</v>
      </c>
      <c r="I171" s="182">
        <f>SUMIFS(DatosEdad!$D:$D,DatosEdad!$A:$A,INDICE!$C$13,DatosEdad!$E:$E,'1.TS PAIS EDAD Y SEXO'!$A171,DatosEdad!$B:$B,_xlfn.XLOOKUP('1.TS PAIS EDAD Y SEXO'!$I$5,TablasAux!$O$3:$O$5,TablasAux!$N$3:$N$5),DatosEdad!$C:$C,_xlfn.XLOOKUP('1.TS PAIS EDAD Y SEXO'!$G$4,TablasAux!$L$17:$L$19,TablasAux!$K$17:$K$19))</f>
        <v>8.526315789473685</v>
      </c>
      <c r="J171" s="177">
        <f>SUMIFS(DatosEdad!$D:$D,DatosEdad!$A:$A,INDICE!$C$13,DatosEdad!$E:$E,'1.TS PAIS EDAD Y SEXO'!$A171,DatosEdad!$C:$C,_xlfn.XLOOKUP('1.TS PAIS EDAD Y SEXO'!$G$4,TablasAux!$L$17:$L$19,TablasAux!$K$17:$K$19))</f>
        <v>21.10526315789474</v>
      </c>
      <c r="K171" s="116">
        <f>SUMIFS(DatosEdad!$D:$D,DatosEdad!$A:$A,INDICE!$C$13,DatosEdad!$E:$E,'1.TS PAIS EDAD Y SEXO'!$A171,DatosEdad!$C:$C,VLOOKUP('1.TS PAIS EDAD Y SEXO'!$K$4,Descripcion_Sexo,1),DatosEdad!$B:$B,VLOOKUP('1.TS PAIS EDAD Y SEXO'!K$5,TRAMO_EDAD_1,1))</f>
        <v>3.7894736842105261</v>
      </c>
      <c r="L171" s="173">
        <f>SUMIFS(DatosEdad!$D:$D,DatosEdad!$A:$A,INDICE!$C$13,DatosEdad!$E:$E,'1.TS PAIS EDAD Y SEXO'!$A171,DatosEdad!$C:$C,VLOOKUP('1.TS PAIS EDAD Y SEXO'!$K$4,Descripcion_Sexo,1),DatosEdad!$B:$B,VLOOKUP('1.TS PAIS EDAD Y SEXO'!L$5,TRAMO_EDAD_1,1))</f>
        <v>10.052631578947368</v>
      </c>
      <c r="M171" s="182">
        <f>SUMIFS(DatosEdad!$D:$D,DatosEdad!$A:$A,INDICE!$C$13,DatosEdad!$E:$E,'1.TS PAIS EDAD Y SEXO'!$A171,DatosEdad!$B:$B,_xlfn.XLOOKUP('1.TS PAIS EDAD Y SEXO'!M$5,TablasAux!$O$3:$O$5,TablasAux!$N$3:$N$5),DatosEdad!$C:$C,_xlfn.XLOOKUP('1.TS PAIS EDAD Y SEXO'!$K$4,TablasAux!$L$17:$L$19,TablasAux!$K$17:$K$19))</f>
        <v>7.9473684210526319</v>
      </c>
      <c r="N171" s="177">
        <f>SUMIFS(DatosEdad!$D:$D,DatosEdad!$A:$A,INDICE!$C$13,DatosEdad!$E:$E,'1.TS PAIS EDAD Y SEXO'!$A171,DatosEdad!$C:$C,_xlfn.XLOOKUP('1.TS PAIS EDAD Y SEXO'!$K$4,TablasAux!$L$17:$L$19,TablasAux!$K$17:$K$19))</f>
        <v>21.789473684210527</v>
      </c>
    </row>
    <row r="172" spans="1:14" ht="15.6" x14ac:dyDescent="0.3">
      <c r="A172" s="4">
        <v>508</v>
      </c>
      <c r="B172" s="147" t="s">
        <v>313</v>
      </c>
      <c r="C172" s="116">
        <f>SUMIFS(DatosEdad!$D:$D,DatosEdad!$A:$A,INDICE!$C$13,DatosEdad!$E:$E,'1.TS PAIS EDAD Y SEXO'!$A172,DatosEdad!$B:$B,VLOOKUP('1.TS PAIS EDAD Y SEXO'!C$5,TRAMO_EDAD_1,1))</f>
        <v>84.368421052631589</v>
      </c>
      <c r="D172" s="173">
        <f>SUMIFS(DatosEdad!$D:$D,DatosEdad!$A:$A,INDICE!$C$13,DatosEdad!$E:$E,'1.TS PAIS EDAD Y SEXO'!$A172,DatosEdad!$B:$B,VLOOKUP('1.TS PAIS EDAD Y SEXO'!D$5,TRAMO_EDAD_1,1))</f>
        <v>118.63157894736842</v>
      </c>
      <c r="E172" s="182">
        <f>SUMIFS(DatosEdad!$D:$D,DatosEdad!$A:$A,INDICE!$C$13,DatosEdad!$E:$E,'1.TS PAIS EDAD Y SEXO'!$A172,DatosEdad!$B:$B,_xlfn.XLOOKUP($E$5,TablasAux!$O$3:$O$5,TablasAux!$N$3:$N$5))</f>
        <v>25.157894736842106</v>
      </c>
      <c r="F172" s="177">
        <f>SUMIFS(DatosEdad!$D:$D,DatosEdad!$A:$A,INDICE!$C$13,DatosEdad!$E:$E,'1.TS PAIS EDAD Y SEXO'!$A172)</f>
        <v>228.15789473684208</v>
      </c>
      <c r="G172" s="116">
        <f>SUMIFS(DatosEdad!$D:$D,DatosEdad!$A:$A,INDICE!$C$13,DatosEdad!$E:$E,'1.TS PAIS EDAD Y SEXO'!$A172,DatosEdad!$C:$C,VLOOKUP('1.TS PAIS EDAD Y SEXO'!$G$4,Descripcion_Sexo,1),DatosEdad!$B:$B,VLOOKUP('1.TS PAIS EDAD Y SEXO'!G$5,TRAMO_EDAD_1,1))</f>
        <v>42.842105263157897</v>
      </c>
      <c r="H172" s="173">
        <f>SUMIFS(DatosEdad!$D:$D,DatosEdad!$A:$A,INDICE!$C$13,DatosEdad!$E:$E,'1.TS PAIS EDAD Y SEXO'!$A172,DatosEdad!$C:$C,VLOOKUP('1.TS PAIS EDAD Y SEXO'!$G$4,Descripcion_Sexo,1),DatosEdad!$B:$B,VLOOKUP('1.TS PAIS EDAD Y SEXO'!H$5,TRAMO_EDAD_1,1))</f>
        <v>42.84210526315789</v>
      </c>
      <c r="I172" s="182">
        <f>SUMIFS(DatosEdad!$D:$D,DatosEdad!$A:$A,INDICE!$C$13,DatosEdad!$E:$E,'1.TS PAIS EDAD Y SEXO'!$A172,DatosEdad!$B:$B,_xlfn.XLOOKUP('1.TS PAIS EDAD Y SEXO'!$I$5,TablasAux!$O$3:$O$5,TablasAux!$N$3:$N$5),DatosEdad!$C:$C,_xlfn.XLOOKUP('1.TS PAIS EDAD Y SEXO'!$G$4,TablasAux!$L$17:$L$19,TablasAux!$K$17:$K$19))</f>
        <v>9</v>
      </c>
      <c r="J172" s="177">
        <f>SUMIFS(DatosEdad!$D:$D,DatosEdad!$A:$A,INDICE!$C$13,DatosEdad!$E:$E,'1.TS PAIS EDAD Y SEXO'!$A172,DatosEdad!$C:$C,_xlfn.XLOOKUP('1.TS PAIS EDAD Y SEXO'!$G$4,TablasAux!$L$17:$L$19,TablasAux!$K$17:$K$19))</f>
        <v>94.68421052631578</v>
      </c>
      <c r="K172" s="116">
        <f>SUMIFS(DatosEdad!$D:$D,DatosEdad!$A:$A,INDICE!$C$13,DatosEdad!$E:$E,'1.TS PAIS EDAD Y SEXO'!$A172,DatosEdad!$C:$C,VLOOKUP('1.TS PAIS EDAD Y SEXO'!$K$4,Descripcion_Sexo,1),DatosEdad!$B:$B,VLOOKUP('1.TS PAIS EDAD Y SEXO'!K$5,TRAMO_EDAD_1,1))</f>
        <v>41.526315789473685</v>
      </c>
      <c r="L172" s="173">
        <f>SUMIFS(DatosEdad!$D:$D,DatosEdad!$A:$A,INDICE!$C$13,DatosEdad!$E:$E,'1.TS PAIS EDAD Y SEXO'!$A172,DatosEdad!$C:$C,VLOOKUP('1.TS PAIS EDAD Y SEXO'!$K$4,Descripcion_Sexo,1),DatosEdad!$B:$B,VLOOKUP('1.TS PAIS EDAD Y SEXO'!L$5,TRAMO_EDAD_1,1))</f>
        <v>75.789473684210535</v>
      </c>
      <c r="M172" s="182">
        <f>SUMIFS(DatosEdad!$D:$D,DatosEdad!$A:$A,INDICE!$C$13,DatosEdad!$E:$E,'1.TS PAIS EDAD Y SEXO'!$A172,DatosEdad!$B:$B,_xlfn.XLOOKUP('1.TS PAIS EDAD Y SEXO'!M$5,TablasAux!$O$3:$O$5,TablasAux!$N$3:$N$5),DatosEdad!$C:$C,_xlfn.XLOOKUP('1.TS PAIS EDAD Y SEXO'!$K$4,TablasAux!$L$17:$L$19,TablasAux!$K$17:$K$19))</f>
        <v>16.157894736842106</v>
      </c>
      <c r="N172" s="177">
        <f>SUMIFS(DatosEdad!$D:$D,DatosEdad!$A:$A,INDICE!$C$13,DatosEdad!$E:$E,'1.TS PAIS EDAD Y SEXO'!$A172,DatosEdad!$C:$C,_xlfn.XLOOKUP('1.TS PAIS EDAD Y SEXO'!$K$4,TablasAux!$L$17:$L$19,TablasAux!$K$17:$K$19))</f>
        <v>133.47368421052633</v>
      </c>
    </row>
    <row r="173" spans="1:14" ht="15.6" x14ac:dyDescent="0.3">
      <c r="A173" s="4">
        <v>104</v>
      </c>
      <c r="B173" s="147" t="s">
        <v>245</v>
      </c>
      <c r="C173" s="116">
        <f>SUMIFS(DatosEdad!$D:$D,DatosEdad!$A:$A,INDICE!$C$13,DatosEdad!$E:$E,'1.TS PAIS EDAD Y SEXO'!$A173,DatosEdad!$B:$B,VLOOKUP('1.TS PAIS EDAD Y SEXO'!C$5,TRAMO_EDAD_1,1))</f>
        <v>21.89473684210526</v>
      </c>
      <c r="D173" s="173">
        <f>SUMIFS(DatosEdad!$D:$D,DatosEdad!$A:$A,INDICE!$C$13,DatosEdad!$E:$E,'1.TS PAIS EDAD Y SEXO'!$A173,DatosEdad!$B:$B,VLOOKUP('1.TS PAIS EDAD Y SEXO'!D$5,TRAMO_EDAD_1,1))</f>
        <v>42.631578947368425</v>
      </c>
      <c r="E173" s="182">
        <f>SUMIFS(DatosEdad!$D:$D,DatosEdad!$A:$A,INDICE!$C$13,DatosEdad!$E:$E,'1.TS PAIS EDAD Y SEXO'!$A173,DatosEdad!$B:$B,_xlfn.XLOOKUP($E$5,TablasAux!$O$3:$O$5,TablasAux!$N$3:$N$5))</f>
        <v>1</v>
      </c>
      <c r="F173" s="177">
        <f>SUMIFS(DatosEdad!$D:$D,DatosEdad!$A:$A,INDICE!$C$13,DatosEdad!$E:$E,'1.TS PAIS EDAD Y SEXO'!$A173)</f>
        <v>65.526315789473685</v>
      </c>
      <c r="G173" s="116">
        <f>SUMIFS(DatosEdad!$D:$D,DatosEdad!$A:$A,INDICE!$C$13,DatosEdad!$E:$E,'1.TS PAIS EDAD Y SEXO'!$A173,DatosEdad!$C:$C,VLOOKUP('1.TS PAIS EDAD Y SEXO'!$G$4,Descripcion_Sexo,1),DatosEdad!$B:$B,VLOOKUP('1.TS PAIS EDAD Y SEXO'!G$5,TRAMO_EDAD_1,1))</f>
        <v>12.421052631578947</v>
      </c>
      <c r="H173" s="173">
        <f>SUMIFS(DatosEdad!$D:$D,DatosEdad!$A:$A,INDICE!$C$13,DatosEdad!$E:$E,'1.TS PAIS EDAD Y SEXO'!$A173,DatosEdad!$C:$C,VLOOKUP('1.TS PAIS EDAD Y SEXO'!$G$4,Descripcion_Sexo,1),DatosEdad!$B:$B,VLOOKUP('1.TS PAIS EDAD Y SEXO'!H$5,TRAMO_EDAD_1,1))</f>
        <v>20.05263157894737</v>
      </c>
      <c r="I173" s="182">
        <f>SUMIFS(DatosEdad!$D:$D,DatosEdad!$A:$A,INDICE!$C$13,DatosEdad!$E:$E,'1.TS PAIS EDAD Y SEXO'!$A173,DatosEdad!$B:$B,_xlfn.XLOOKUP('1.TS PAIS EDAD Y SEXO'!$I$5,TablasAux!$O$3:$O$5,TablasAux!$N$3:$N$5),DatosEdad!$C:$C,_xlfn.XLOOKUP('1.TS PAIS EDAD Y SEXO'!$G$4,TablasAux!$L$17:$L$19,TablasAux!$K$17:$K$19))</f>
        <v>1</v>
      </c>
      <c r="J173" s="177">
        <f>SUMIFS(DatosEdad!$D:$D,DatosEdad!$A:$A,INDICE!$C$13,DatosEdad!$E:$E,'1.TS PAIS EDAD Y SEXO'!$A173,DatosEdad!$C:$C,_xlfn.XLOOKUP('1.TS PAIS EDAD Y SEXO'!$G$4,TablasAux!$L$17:$L$19,TablasAux!$K$17:$K$19))</f>
        <v>33.473684210526315</v>
      </c>
      <c r="K173" s="116">
        <f>SUMIFS(DatosEdad!$D:$D,DatosEdad!$A:$A,INDICE!$C$13,DatosEdad!$E:$E,'1.TS PAIS EDAD Y SEXO'!$A173,DatosEdad!$C:$C,VLOOKUP('1.TS PAIS EDAD Y SEXO'!$K$4,Descripcion_Sexo,1),DatosEdad!$B:$B,VLOOKUP('1.TS PAIS EDAD Y SEXO'!K$5,TRAMO_EDAD_1,1))</f>
        <v>9.473684210526315</v>
      </c>
      <c r="L173" s="173">
        <f>SUMIFS(DatosEdad!$D:$D,DatosEdad!$A:$A,INDICE!$C$13,DatosEdad!$E:$E,'1.TS PAIS EDAD Y SEXO'!$A173,DatosEdad!$C:$C,VLOOKUP('1.TS PAIS EDAD Y SEXO'!$K$4,Descripcion_Sexo,1),DatosEdad!$B:$B,VLOOKUP('1.TS PAIS EDAD Y SEXO'!L$5,TRAMO_EDAD_1,1))</f>
        <v>22.578947368421051</v>
      </c>
      <c r="M173" s="182">
        <f>SUMIFS(DatosEdad!$D:$D,DatosEdad!$A:$A,INDICE!$C$13,DatosEdad!$E:$E,'1.TS PAIS EDAD Y SEXO'!$A173,DatosEdad!$B:$B,_xlfn.XLOOKUP('1.TS PAIS EDAD Y SEXO'!M$5,TablasAux!$O$3:$O$5,TablasAux!$N$3:$N$5),DatosEdad!$C:$C,_xlfn.XLOOKUP('1.TS PAIS EDAD Y SEXO'!$K$4,TablasAux!$L$17:$L$19,TablasAux!$K$17:$K$19))</f>
        <v>0</v>
      </c>
      <c r="N173" s="177">
        <f>SUMIFS(DatosEdad!$D:$D,DatosEdad!$A:$A,INDICE!$C$13,DatosEdad!$E:$E,'1.TS PAIS EDAD Y SEXO'!$A173,DatosEdad!$C:$C,_xlfn.XLOOKUP('1.TS PAIS EDAD Y SEXO'!$K$4,TablasAux!$L$17:$L$19,TablasAux!$K$17:$K$19))</f>
        <v>32.05263157894737</v>
      </c>
    </row>
    <row r="174" spans="1:14" ht="15.6" x14ac:dyDescent="0.3">
      <c r="A174" s="4">
        <v>516</v>
      </c>
      <c r="B174" s="147" t="s">
        <v>314</v>
      </c>
      <c r="C174" s="116">
        <f>SUMIFS(DatosEdad!$D:$D,DatosEdad!$A:$A,INDICE!$C$13,DatosEdad!$E:$E,'1.TS PAIS EDAD Y SEXO'!$A174,DatosEdad!$B:$B,VLOOKUP('1.TS PAIS EDAD Y SEXO'!C$5,TRAMO_EDAD_1,1))</f>
        <v>16.736842105263158</v>
      </c>
      <c r="D174" s="173">
        <f>SUMIFS(DatosEdad!$D:$D,DatosEdad!$A:$A,INDICE!$C$13,DatosEdad!$E:$E,'1.TS PAIS EDAD Y SEXO'!$A174,DatosEdad!$B:$B,VLOOKUP('1.TS PAIS EDAD Y SEXO'!D$5,TRAMO_EDAD_1,1))</f>
        <v>25.05263157894737</v>
      </c>
      <c r="E174" s="182">
        <f>SUMIFS(DatosEdad!$D:$D,DatosEdad!$A:$A,INDICE!$C$13,DatosEdad!$E:$E,'1.TS PAIS EDAD Y SEXO'!$A174,DatosEdad!$B:$B,_xlfn.XLOOKUP($E$5,TablasAux!$O$3:$O$5,TablasAux!$N$3:$N$5))</f>
        <v>3.8421052631578947</v>
      </c>
      <c r="F174" s="177">
        <f>SUMIFS(DatosEdad!$D:$D,DatosEdad!$A:$A,INDICE!$C$13,DatosEdad!$E:$E,'1.TS PAIS EDAD Y SEXO'!$A174)</f>
        <v>45.631578947368425</v>
      </c>
      <c r="G174" s="116">
        <f>SUMIFS(DatosEdad!$D:$D,DatosEdad!$A:$A,INDICE!$C$13,DatosEdad!$E:$E,'1.TS PAIS EDAD Y SEXO'!$A174,DatosEdad!$C:$C,VLOOKUP('1.TS PAIS EDAD Y SEXO'!$G$4,Descripcion_Sexo,1),DatosEdad!$B:$B,VLOOKUP('1.TS PAIS EDAD Y SEXO'!G$5,TRAMO_EDAD_1,1))</f>
        <v>10.736842105263158</v>
      </c>
      <c r="H174" s="173">
        <f>SUMIFS(DatosEdad!$D:$D,DatosEdad!$A:$A,INDICE!$C$13,DatosEdad!$E:$E,'1.TS PAIS EDAD Y SEXO'!$A174,DatosEdad!$C:$C,VLOOKUP('1.TS PAIS EDAD Y SEXO'!$G$4,Descripcion_Sexo,1),DatosEdad!$B:$B,VLOOKUP('1.TS PAIS EDAD Y SEXO'!H$5,TRAMO_EDAD_1,1))</f>
        <v>13.210526315789474</v>
      </c>
      <c r="I174" s="182">
        <f>SUMIFS(DatosEdad!$D:$D,DatosEdad!$A:$A,INDICE!$C$13,DatosEdad!$E:$E,'1.TS PAIS EDAD Y SEXO'!$A174,DatosEdad!$B:$B,_xlfn.XLOOKUP('1.TS PAIS EDAD Y SEXO'!$I$5,TablasAux!$O$3:$O$5,TablasAux!$N$3:$N$5),DatosEdad!$C:$C,_xlfn.XLOOKUP('1.TS PAIS EDAD Y SEXO'!$G$4,TablasAux!$L$17:$L$19,TablasAux!$K$17:$K$19))</f>
        <v>0</v>
      </c>
      <c r="J174" s="177">
        <f>SUMIFS(DatosEdad!$D:$D,DatosEdad!$A:$A,INDICE!$C$13,DatosEdad!$E:$E,'1.TS PAIS EDAD Y SEXO'!$A174,DatosEdad!$C:$C,_xlfn.XLOOKUP('1.TS PAIS EDAD Y SEXO'!$G$4,TablasAux!$L$17:$L$19,TablasAux!$K$17:$K$19))</f>
        <v>23.94736842105263</v>
      </c>
      <c r="K174" s="116">
        <f>SUMIFS(DatosEdad!$D:$D,DatosEdad!$A:$A,INDICE!$C$13,DatosEdad!$E:$E,'1.TS PAIS EDAD Y SEXO'!$A174,DatosEdad!$C:$C,VLOOKUP('1.TS PAIS EDAD Y SEXO'!$K$4,Descripcion_Sexo,1),DatosEdad!$B:$B,VLOOKUP('1.TS PAIS EDAD Y SEXO'!K$5,TRAMO_EDAD_1,1))</f>
        <v>6</v>
      </c>
      <c r="L174" s="173">
        <f>SUMIFS(DatosEdad!$D:$D,DatosEdad!$A:$A,INDICE!$C$13,DatosEdad!$E:$E,'1.TS PAIS EDAD Y SEXO'!$A174,DatosEdad!$C:$C,VLOOKUP('1.TS PAIS EDAD Y SEXO'!$K$4,Descripcion_Sexo,1),DatosEdad!$B:$B,VLOOKUP('1.TS PAIS EDAD Y SEXO'!L$5,TRAMO_EDAD_1,1))</f>
        <v>11.842105263157896</v>
      </c>
      <c r="M174" s="182">
        <f>SUMIFS(DatosEdad!$D:$D,DatosEdad!$A:$A,INDICE!$C$13,DatosEdad!$E:$E,'1.TS PAIS EDAD Y SEXO'!$A174,DatosEdad!$B:$B,_xlfn.XLOOKUP('1.TS PAIS EDAD Y SEXO'!M$5,TablasAux!$O$3:$O$5,TablasAux!$N$3:$N$5),DatosEdad!$C:$C,_xlfn.XLOOKUP('1.TS PAIS EDAD Y SEXO'!$K$4,TablasAux!$L$17:$L$19,TablasAux!$K$17:$K$19))</f>
        <v>3.8421052631578947</v>
      </c>
      <c r="N174" s="177">
        <f>SUMIFS(DatosEdad!$D:$D,DatosEdad!$A:$A,INDICE!$C$13,DatosEdad!$E:$E,'1.TS PAIS EDAD Y SEXO'!$A174,DatosEdad!$C:$C,_xlfn.XLOOKUP('1.TS PAIS EDAD Y SEXO'!$K$4,TablasAux!$L$17:$L$19,TablasAux!$K$17:$K$19))</f>
        <v>21.684210526315791</v>
      </c>
    </row>
    <row r="175" spans="1:14" ht="15.6" x14ac:dyDescent="0.3">
      <c r="A175" s="4">
        <v>520</v>
      </c>
      <c r="B175" s="147" t="s">
        <v>386</v>
      </c>
      <c r="C175" s="116">
        <f>SUMIFS(DatosEdad!$D:$D,DatosEdad!$A:$A,INDICE!$C$13,DatosEdad!$E:$E,'1.TS PAIS EDAD Y SEXO'!$A175,DatosEdad!$B:$B,VLOOKUP('1.TS PAIS EDAD Y SEXO'!C$5,TRAMO_EDAD_1,1))</f>
        <v>6.9473684210526319</v>
      </c>
      <c r="D175" s="173">
        <f>SUMIFS(DatosEdad!$D:$D,DatosEdad!$A:$A,INDICE!$C$13,DatosEdad!$E:$E,'1.TS PAIS EDAD Y SEXO'!$A175,DatosEdad!$B:$B,VLOOKUP('1.TS PAIS EDAD Y SEXO'!D$5,TRAMO_EDAD_1,1))</f>
        <v>13.052631578947368</v>
      </c>
      <c r="E175" s="182">
        <f>SUMIFS(DatosEdad!$D:$D,DatosEdad!$A:$A,INDICE!$C$13,DatosEdad!$E:$E,'1.TS PAIS EDAD Y SEXO'!$A175,DatosEdad!$B:$B,_xlfn.XLOOKUP($E$5,TablasAux!$O$3:$O$5,TablasAux!$N$3:$N$5))</f>
        <v>4</v>
      </c>
      <c r="F175" s="177">
        <f>SUMIFS(DatosEdad!$D:$D,DatosEdad!$A:$A,INDICE!$C$13,DatosEdad!$E:$E,'1.TS PAIS EDAD Y SEXO'!$A175)</f>
        <v>24</v>
      </c>
      <c r="G175" s="116">
        <f>SUMIFS(DatosEdad!$D:$D,DatosEdad!$A:$A,INDICE!$C$13,DatosEdad!$E:$E,'1.TS PAIS EDAD Y SEXO'!$A175,DatosEdad!$C:$C,VLOOKUP('1.TS PAIS EDAD Y SEXO'!$G$4,Descripcion_Sexo,1),DatosEdad!$B:$B,VLOOKUP('1.TS PAIS EDAD Y SEXO'!G$5,TRAMO_EDAD_1,1))</f>
        <v>3.9473684210526314</v>
      </c>
      <c r="H175" s="173">
        <f>SUMIFS(DatosEdad!$D:$D,DatosEdad!$A:$A,INDICE!$C$13,DatosEdad!$E:$E,'1.TS PAIS EDAD Y SEXO'!$A175,DatosEdad!$C:$C,VLOOKUP('1.TS PAIS EDAD Y SEXO'!$G$4,Descripcion_Sexo,1),DatosEdad!$B:$B,VLOOKUP('1.TS PAIS EDAD Y SEXO'!H$5,TRAMO_EDAD_1,1))</f>
        <v>2.0526315789473681</v>
      </c>
      <c r="I175" s="182">
        <f>SUMIFS(DatosEdad!$D:$D,DatosEdad!$A:$A,INDICE!$C$13,DatosEdad!$E:$E,'1.TS PAIS EDAD Y SEXO'!$A175,DatosEdad!$B:$B,_xlfn.XLOOKUP('1.TS PAIS EDAD Y SEXO'!$I$5,TablasAux!$O$3:$O$5,TablasAux!$N$3:$N$5),DatosEdad!$C:$C,_xlfn.XLOOKUP('1.TS PAIS EDAD Y SEXO'!$G$4,TablasAux!$L$17:$L$19,TablasAux!$K$17:$K$19))</f>
        <v>1</v>
      </c>
      <c r="J175" s="177">
        <f>SUMIFS(DatosEdad!$D:$D,DatosEdad!$A:$A,INDICE!$C$13,DatosEdad!$E:$E,'1.TS PAIS EDAD Y SEXO'!$A175,DatosEdad!$C:$C,_xlfn.XLOOKUP('1.TS PAIS EDAD Y SEXO'!$G$4,TablasAux!$L$17:$L$19,TablasAux!$K$17:$K$19))</f>
        <v>7</v>
      </c>
      <c r="K175" s="116">
        <f>SUMIFS(DatosEdad!$D:$D,DatosEdad!$A:$A,INDICE!$C$13,DatosEdad!$E:$E,'1.TS PAIS EDAD Y SEXO'!$A175,DatosEdad!$C:$C,VLOOKUP('1.TS PAIS EDAD Y SEXO'!$K$4,Descripcion_Sexo,1),DatosEdad!$B:$B,VLOOKUP('1.TS PAIS EDAD Y SEXO'!K$5,TRAMO_EDAD_1,1))</f>
        <v>3</v>
      </c>
      <c r="L175" s="173">
        <f>SUMIFS(DatosEdad!$D:$D,DatosEdad!$A:$A,INDICE!$C$13,DatosEdad!$E:$E,'1.TS PAIS EDAD Y SEXO'!$A175,DatosEdad!$C:$C,VLOOKUP('1.TS PAIS EDAD Y SEXO'!$K$4,Descripcion_Sexo,1),DatosEdad!$B:$B,VLOOKUP('1.TS PAIS EDAD Y SEXO'!L$5,TRAMO_EDAD_1,1))</f>
        <v>11</v>
      </c>
      <c r="M175" s="182">
        <f>SUMIFS(DatosEdad!$D:$D,DatosEdad!$A:$A,INDICE!$C$13,DatosEdad!$E:$E,'1.TS PAIS EDAD Y SEXO'!$A175,DatosEdad!$B:$B,_xlfn.XLOOKUP('1.TS PAIS EDAD Y SEXO'!M$5,TablasAux!$O$3:$O$5,TablasAux!$N$3:$N$5),DatosEdad!$C:$C,_xlfn.XLOOKUP('1.TS PAIS EDAD Y SEXO'!$K$4,TablasAux!$L$17:$L$19,TablasAux!$K$17:$K$19))</f>
        <v>3</v>
      </c>
      <c r="N175" s="177">
        <f>SUMIFS(DatosEdad!$D:$D,DatosEdad!$A:$A,INDICE!$C$13,DatosEdad!$E:$E,'1.TS PAIS EDAD Y SEXO'!$A175,DatosEdad!$C:$C,_xlfn.XLOOKUP('1.TS PAIS EDAD Y SEXO'!$K$4,TablasAux!$L$17:$L$19,TablasAux!$K$17:$K$19))</f>
        <v>17</v>
      </c>
    </row>
    <row r="176" spans="1:14" ht="15.6" x14ac:dyDescent="0.3">
      <c r="A176" s="4">
        <v>162</v>
      </c>
      <c r="B176" s="147" t="s">
        <v>256</v>
      </c>
      <c r="C176" s="116">
        <f>SUMIFS(DatosEdad!$D:$D,DatosEdad!$A:$A,INDICE!$C$13,DatosEdad!$E:$E,'1.TS PAIS EDAD Y SEXO'!$A176,DatosEdad!$B:$B,VLOOKUP('1.TS PAIS EDAD Y SEXO'!C$5,TRAMO_EDAD_1,1))</f>
        <v>2</v>
      </c>
      <c r="D176" s="173">
        <f>SUMIFS(DatosEdad!$D:$D,DatosEdad!$A:$A,INDICE!$C$13,DatosEdad!$E:$E,'1.TS PAIS EDAD Y SEXO'!$A176,DatosEdad!$B:$B,VLOOKUP('1.TS PAIS EDAD Y SEXO'!D$5,TRAMO_EDAD_1,1))</f>
        <v>1.4210526315789473</v>
      </c>
      <c r="E176" s="182">
        <f>SUMIFS(DatosEdad!$D:$D,DatosEdad!$A:$A,INDICE!$C$13,DatosEdad!$E:$E,'1.TS PAIS EDAD Y SEXO'!$A176,DatosEdad!$B:$B,_xlfn.XLOOKUP($E$5,TablasAux!$O$3:$O$5,TablasAux!$N$3:$N$5))</f>
        <v>1</v>
      </c>
      <c r="F176" s="177">
        <f>SUMIFS(DatosEdad!$D:$D,DatosEdad!$A:$A,INDICE!$C$13,DatosEdad!$E:$E,'1.TS PAIS EDAD Y SEXO'!$A176)</f>
        <v>4.4210526315789469</v>
      </c>
      <c r="G176" s="116">
        <f>SUMIFS(DatosEdad!$D:$D,DatosEdad!$A:$A,INDICE!$C$13,DatosEdad!$E:$E,'1.TS PAIS EDAD Y SEXO'!$A176,DatosEdad!$C:$C,VLOOKUP('1.TS PAIS EDAD Y SEXO'!$G$4,Descripcion_Sexo,1),DatosEdad!$B:$B,VLOOKUP('1.TS PAIS EDAD Y SEXO'!G$5,TRAMO_EDAD_1,1))</f>
        <v>1</v>
      </c>
      <c r="H176" s="173">
        <f>SUMIFS(DatosEdad!$D:$D,DatosEdad!$A:$A,INDICE!$C$13,DatosEdad!$E:$E,'1.TS PAIS EDAD Y SEXO'!$A176,DatosEdad!$C:$C,VLOOKUP('1.TS PAIS EDAD Y SEXO'!$G$4,Descripcion_Sexo,1),DatosEdad!$B:$B,VLOOKUP('1.TS PAIS EDAD Y SEXO'!H$5,TRAMO_EDAD_1,1))</f>
        <v>1.4210526315789473</v>
      </c>
      <c r="I176" s="182">
        <f>SUMIFS(DatosEdad!$D:$D,DatosEdad!$A:$A,INDICE!$C$13,DatosEdad!$E:$E,'1.TS PAIS EDAD Y SEXO'!$A176,DatosEdad!$B:$B,_xlfn.XLOOKUP('1.TS PAIS EDAD Y SEXO'!$I$5,TablasAux!$O$3:$O$5,TablasAux!$N$3:$N$5),DatosEdad!$C:$C,_xlfn.XLOOKUP('1.TS PAIS EDAD Y SEXO'!$G$4,TablasAux!$L$17:$L$19,TablasAux!$K$17:$K$19))</f>
        <v>1</v>
      </c>
      <c r="J176" s="177">
        <f>SUMIFS(DatosEdad!$D:$D,DatosEdad!$A:$A,INDICE!$C$13,DatosEdad!$E:$E,'1.TS PAIS EDAD Y SEXO'!$A176,DatosEdad!$C:$C,_xlfn.XLOOKUP('1.TS PAIS EDAD Y SEXO'!$G$4,TablasAux!$L$17:$L$19,TablasAux!$K$17:$K$19))</f>
        <v>3.4210526315789473</v>
      </c>
      <c r="K176" s="116">
        <f>SUMIFS(DatosEdad!$D:$D,DatosEdad!$A:$A,INDICE!$C$13,DatosEdad!$E:$E,'1.TS PAIS EDAD Y SEXO'!$A176,DatosEdad!$C:$C,VLOOKUP('1.TS PAIS EDAD Y SEXO'!$K$4,Descripcion_Sexo,1),DatosEdad!$B:$B,VLOOKUP('1.TS PAIS EDAD Y SEXO'!K$5,TRAMO_EDAD_1,1))</f>
        <v>1</v>
      </c>
      <c r="L176" s="173">
        <f>SUMIFS(DatosEdad!$D:$D,DatosEdad!$A:$A,INDICE!$C$13,DatosEdad!$E:$E,'1.TS PAIS EDAD Y SEXO'!$A176,DatosEdad!$C:$C,VLOOKUP('1.TS PAIS EDAD Y SEXO'!$K$4,Descripcion_Sexo,1),DatosEdad!$B:$B,VLOOKUP('1.TS PAIS EDAD Y SEXO'!L$5,TRAMO_EDAD_1,1))</f>
        <v>0</v>
      </c>
      <c r="M176" s="182">
        <f>SUMIFS(DatosEdad!$D:$D,DatosEdad!$A:$A,INDICE!$C$13,DatosEdad!$E:$E,'1.TS PAIS EDAD Y SEXO'!$A176,DatosEdad!$B:$B,_xlfn.XLOOKUP('1.TS PAIS EDAD Y SEXO'!M$5,TablasAux!$O$3:$O$5,TablasAux!$N$3:$N$5),DatosEdad!$C:$C,_xlfn.XLOOKUP('1.TS PAIS EDAD Y SEXO'!$K$4,TablasAux!$L$17:$L$19,TablasAux!$K$17:$K$19))</f>
        <v>0</v>
      </c>
      <c r="N176" s="177">
        <f>SUMIFS(DatosEdad!$D:$D,DatosEdad!$A:$A,INDICE!$C$13,DatosEdad!$E:$E,'1.TS PAIS EDAD Y SEXO'!$A176,DatosEdad!$C:$C,_xlfn.XLOOKUP('1.TS PAIS EDAD Y SEXO'!$K$4,TablasAux!$L$17:$L$19,TablasAux!$K$17:$K$19))</f>
        <v>1</v>
      </c>
    </row>
    <row r="177" spans="1:14" ht="15.6" x14ac:dyDescent="0.3">
      <c r="A177" s="4">
        <v>524</v>
      </c>
      <c r="B177" s="147" t="s">
        <v>315</v>
      </c>
      <c r="C177" s="116">
        <f>SUMIFS(DatosEdad!$D:$D,DatosEdad!$A:$A,INDICE!$C$13,DatosEdad!$E:$E,'1.TS PAIS EDAD Y SEXO'!$A177,DatosEdad!$B:$B,VLOOKUP('1.TS PAIS EDAD Y SEXO'!C$5,TRAMO_EDAD_1,1))</f>
        <v>1405.2631578947367</v>
      </c>
      <c r="D177" s="173">
        <f>SUMIFS(DatosEdad!$D:$D,DatosEdad!$A:$A,INDICE!$C$13,DatosEdad!$E:$E,'1.TS PAIS EDAD Y SEXO'!$A177,DatosEdad!$B:$B,VLOOKUP('1.TS PAIS EDAD Y SEXO'!D$5,TRAMO_EDAD_1,1))</f>
        <v>2052.3157894736842</v>
      </c>
      <c r="E177" s="182">
        <f>SUMIFS(DatosEdad!$D:$D,DatosEdad!$A:$A,INDICE!$C$13,DatosEdad!$E:$E,'1.TS PAIS EDAD Y SEXO'!$A177,DatosEdad!$B:$B,_xlfn.XLOOKUP($E$5,TablasAux!$O$3:$O$5,TablasAux!$N$3:$N$5))</f>
        <v>130.78947368421052</v>
      </c>
      <c r="F177" s="177">
        <f>SUMIFS(DatosEdad!$D:$D,DatosEdad!$A:$A,INDICE!$C$13,DatosEdad!$E:$E,'1.TS PAIS EDAD Y SEXO'!$A177)</f>
        <v>3588.3684210526317</v>
      </c>
      <c r="G177" s="116">
        <f>SUMIFS(DatosEdad!$D:$D,DatosEdad!$A:$A,INDICE!$C$13,DatosEdad!$E:$E,'1.TS PAIS EDAD Y SEXO'!$A177,DatosEdad!$C:$C,VLOOKUP('1.TS PAIS EDAD Y SEXO'!$G$4,Descripcion_Sexo,1),DatosEdad!$B:$B,VLOOKUP('1.TS PAIS EDAD Y SEXO'!G$5,TRAMO_EDAD_1,1))</f>
        <v>609.21052631578937</v>
      </c>
      <c r="H177" s="173">
        <f>SUMIFS(DatosEdad!$D:$D,DatosEdad!$A:$A,INDICE!$C$13,DatosEdad!$E:$E,'1.TS PAIS EDAD Y SEXO'!$A177,DatosEdad!$C:$C,VLOOKUP('1.TS PAIS EDAD Y SEXO'!$G$4,Descripcion_Sexo,1),DatosEdad!$B:$B,VLOOKUP('1.TS PAIS EDAD Y SEXO'!H$5,TRAMO_EDAD_1,1))</f>
        <v>757.36842105263156</v>
      </c>
      <c r="I177" s="182">
        <f>SUMIFS(DatosEdad!$D:$D,DatosEdad!$A:$A,INDICE!$C$13,DatosEdad!$E:$E,'1.TS PAIS EDAD Y SEXO'!$A177,DatosEdad!$B:$B,_xlfn.XLOOKUP('1.TS PAIS EDAD Y SEXO'!$I$5,TablasAux!$O$3:$O$5,TablasAux!$N$3:$N$5),DatosEdad!$C:$C,_xlfn.XLOOKUP('1.TS PAIS EDAD Y SEXO'!$G$4,TablasAux!$L$17:$L$19,TablasAux!$K$17:$K$19))</f>
        <v>17.894736842105264</v>
      </c>
      <c r="J177" s="177">
        <f>SUMIFS(DatosEdad!$D:$D,DatosEdad!$A:$A,INDICE!$C$13,DatosEdad!$E:$E,'1.TS PAIS EDAD Y SEXO'!$A177,DatosEdad!$C:$C,_xlfn.XLOOKUP('1.TS PAIS EDAD Y SEXO'!$G$4,TablasAux!$L$17:$L$19,TablasAux!$K$17:$K$19))</f>
        <v>1384.4736842105262</v>
      </c>
      <c r="K177" s="116">
        <f>SUMIFS(DatosEdad!$D:$D,DatosEdad!$A:$A,INDICE!$C$13,DatosEdad!$E:$E,'1.TS PAIS EDAD Y SEXO'!$A177,DatosEdad!$C:$C,VLOOKUP('1.TS PAIS EDAD Y SEXO'!$K$4,Descripcion_Sexo,1),DatosEdad!$B:$B,VLOOKUP('1.TS PAIS EDAD Y SEXO'!K$5,TRAMO_EDAD_1,1))</f>
        <v>796.05263157894728</v>
      </c>
      <c r="L177" s="173">
        <f>SUMIFS(DatosEdad!$D:$D,DatosEdad!$A:$A,INDICE!$C$13,DatosEdad!$E:$E,'1.TS PAIS EDAD Y SEXO'!$A177,DatosEdad!$C:$C,VLOOKUP('1.TS PAIS EDAD Y SEXO'!$K$4,Descripcion_Sexo,1),DatosEdad!$B:$B,VLOOKUP('1.TS PAIS EDAD Y SEXO'!L$5,TRAMO_EDAD_1,1))</f>
        <v>1294.9473684210525</v>
      </c>
      <c r="M177" s="182">
        <f>SUMIFS(DatosEdad!$D:$D,DatosEdad!$A:$A,INDICE!$C$13,DatosEdad!$E:$E,'1.TS PAIS EDAD Y SEXO'!$A177,DatosEdad!$B:$B,_xlfn.XLOOKUP('1.TS PAIS EDAD Y SEXO'!M$5,TablasAux!$O$3:$O$5,TablasAux!$N$3:$N$5),DatosEdad!$C:$C,_xlfn.XLOOKUP('1.TS PAIS EDAD Y SEXO'!$K$4,TablasAux!$L$17:$L$19,TablasAux!$K$17:$K$19))</f>
        <v>112.89473684210526</v>
      </c>
      <c r="N177" s="177">
        <f>SUMIFS(DatosEdad!$D:$D,DatosEdad!$A:$A,INDICE!$C$13,DatosEdad!$E:$E,'1.TS PAIS EDAD Y SEXO'!$A177,DatosEdad!$C:$C,_xlfn.XLOOKUP('1.TS PAIS EDAD Y SEXO'!$K$4,TablasAux!$L$17:$L$19,TablasAux!$K$17:$K$19))</f>
        <v>2203.894736842105</v>
      </c>
    </row>
    <row r="178" spans="1:14" ht="15.6" x14ac:dyDescent="0.3">
      <c r="A178" s="4">
        <v>558</v>
      </c>
      <c r="B178" s="147" t="s">
        <v>191</v>
      </c>
      <c r="C178" s="116">
        <f>SUMIFS(DatosEdad!$D:$D,DatosEdad!$A:$A,INDICE!$C$13,DatosEdad!$E:$E,'1.TS PAIS EDAD Y SEXO'!$A178,DatosEdad!$B:$B,VLOOKUP('1.TS PAIS EDAD Y SEXO'!C$5,TRAMO_EDAD_1,1))</f>
        <v>14401.157894736842</v>
      </c>
      <c r="D178" s="173">
        <f>SUMIFS(DatosEdad!$D:$D,DatosEdad!$A:$A,INDICE!$C$13,DatosEdad!$E:$E,'1.TS PAIS EDAD Y SEXO'!$A178,DatosEdad!$B:$B,VLOOKUP('1.TS PAIS EDAD Y SEXO'!D$5,TRAMO_EDAD_1,1))</f>
        <v>14090</v>
      </c>
      <c r="E178" s="182">
        <f>SUMIFS(DatosEdad!$D:$D,DatosEdad!$A:$A,INDICE!$C$13,DatosEdad!$E:$E,'1.TS PAIS EDAD Y SEXO'!$A178,DatosEdad!$B:$B,_xlfn.XLOOKUP($E$5,TablasAux!$O$3:$O$5,TablasAux!$N$3:$N$5))</f>
        <v>1372.6842105263158</v>
      </c>
      <c r="F178" s="177">
        <f>SUMIFS(DatosEdad!$D:$D,DatosEdad!$A:$A,INDICE!$C$13,DatosEdad!$E:$E,'1.TS PAIS EDAD Y SEXO'!$A178)</f>
        <v>29863.84210526316</v>
      </c>
      <c r="G178" s="116">
        <f>SUMIFS(DatosEdad!$D:$D,DatosEdad!$A:$A,INDICE!$C$13,DatosEdad!$E:$E,'1.TS PAIS EDAD Y SEXO'!$A178,DatosEdad!$C:$C,VLOOKUP('1.TS PAIS EDAD Y SEXO'!$G$4,Descripcion_Sexo,1),DatosEdad!$B:$B,VLOOKUP('1.TS PAIS EDAD Y SEXO'!G$5,TRAMO_EDAD_1,1))</f>
        <v>8920.3684210526317</v>
      </c>
      <c r="H178" s="173">
        <f>SUMIFS(DatosEdad!$D:$D,DatosEdad!$A:$A,INDICE!$C$13,DatosEdad!$E:$E,'1.TS PAIS EDAD Y SEXO'!$A178,DatosEdad!$C:$C,VLOOKUP('1.TS PAIS EDAD Y SEXO'!$G$4,Descripcion_Sexo,1),DatosEdad!$B:$B,VLOOKUP('1.TS PAIS EDAD Y SEXO'!H$5,TRAMO_EDAD_1,1))</f>
        <v>10138.368421052632</v>
      </c>
      <c r="I178" s="182">
        <f>SUMIFS(DatosEdad!$D:$D,DatosEdad!$A:$A,INDICE!$C$13,DatosEdad!$E:$E,'1.TS PAIS EDAD Y SEXO'!$A178,DatosEdad!$B:$B,_xlfn.XLOOKUP('1.TS PAIS EDAD Y SEXO'!$I$5,TablasAux!$O$3:$O$5,TablasAux!$N$3:$N$5),DatosEdad!$C:$C,_xlfn.XLOOKUP('1.TS PAIS EDAD Y SEXO'!$G$4,TablasAux!$L$17:$L$19,TablasAux!$K$17:$K$19))</f>
        <v>1144.4736842105262</v>
      </c>
      <c r="J178" s="177">
        <f>SUMIFS(DatosEdad!$D:$D,DatosEdad!$A:$A,INDICE!$C$13,DatosEdad!$E:$E,'1.TS PAIS EDAD Y SEXO'!$A178,DatosEdad!$C:$C,_xlfn.XLOOKUP('1.TS PAIS EDAD Y SEXO'!$G$4,TablasAux!$L$17:$L$19,TablasAux!$K$17:$K$19))</f>
        <v>20203.21052631579</v>
      </c>
      <c r="K178" s="116">
        <f>SUMIFS(DatosEdad!$D:$D,DatosEdad!$A:$A,INDICE!$C$13,DatosEdad!$E:$E,'1.TS PAIS EDAD Y SEXO'!$A178,DatosEdad!$C:$C,VLOOKUP('1.TS PAIS EDAD Y SEXO'!$K$4,Descripcion_Sexo,1),DatosEdad!$B:$B,VLOOKUP('1.TS PAIS EDAD Y SEXO'!K$5,TRAMO_EDAD_1,1))</f>
        <v>5477.3684210526317</v>
      </c>
      <c r="L178" s="173">
        <f>SUMIFS(DatosEdad!$D:$D,DatosEdad!$A:$A,INDICE!$C$13,DatosEdad!$E:$E,'1.TS PAIS EDAD Y SEXO'!$A178,DatosEdad!$C:$C,VLOOKUP('1.TS PAIS EDAD Y SEXO'!$K$4,Descripcion_Sexo,1),DatosEdad!$B:$B,VLOOKUP('1.TS PAIS EDAD Y SEXO'!L$5,TRAMO_EDAD_1,1))</f>
        <v>3947.6315789473683</v>
      </c>
      <c r="M178" s="182">
        <f>SUMIFS(DatosEdad!$D:$D,DatosEdad!$A:$A,INDICE!$C$13,DatosEdad!$E:$E,'1.TS PAIS EDAD Y SEXO'!$A178,DatosEdad!$B:$B,_xlfn.XLOOKUP('1.TS PAIS EDAD Y SEXO'!M$5,TablasAux!$O$3:$O$5,TablasAux!$N$3:$N$5),DatosEdad!$C:$C,_xlfn.XLOOKUP('1.TS PAIS EDAD Y SEXO'!$K$4,TablasAux!$L$17:$L$19,TablasAux!$K$17:$K$19))</f>
        <v>227.21052631578948</v>
      </c>
      <c r="N178" s="177">
        <f>SUMIFS(DatosEdad!$D:$D,DatosEdad!$A:$A,INDICE!$C$13,DatosEdad!$E:$E,'1.TS PAIS EDAD Y SEXO'!$A178,DatosEdad!$C:$C,_xlfn.XLOOKUP('1.TS PAIS EDAD Y SEXO'!$K$4,TablasAux!$L$17:$L$19,TablasAux!$K$17:$K$19))</f>
        <v>9652.21052631579</v>
      </c>
    </row>
    <row r="179" spans="1:14" ht="15.6" x14ac:dyDescent="0.3">
      <c r="A179" s="4">
        <v>562</v>
      </c>
      <c r="B179" s="147" t="s">
        <v>388</v>
      </c>
      <c r="C179" s="116">
        <f>SUMIFS(DatosEdad!$D:$D,DatosEdad!$A:$A,INDICE!$C$13,DatosEdad!$E:$E,'1.TS PAIS EDAD Y SEXO'!$A179,DatosEdad!$B:$B,VLOOKUP('1.TS PAIS EDAD Y SEXO'!C$5,TRAMO_EDAD_1,1))</f>
        <v>61.789473684210527</v>
      </c>
      <c r="D179" s="173">
        <f>SUMIFS(DatosEdad!$D:$D,DatosEdad!$A:$A,INDICE!$C$13,DatosEdad!$E:$E,'1.TS PAIS EDAD Y SEXO'!$A179,DatosEdad!$B:$B,VLOOKUP('1.TS PAIS EDAD Y SEXO'!D$5,TRAMO_EDAD_1,1))</f>
        <v>77</v>
      </c>
      <c r="E179" s="182">
        <f>SUMIFS(DatosEdad!$D:$D,DatosEdad!$A:$A,INDICE!$C$13,DatosEdad!$E:$E,'1.TS PAIS EDAD Y SEXO'!$A179,DatosEdad!$B:$B,_xlfn.XLOOKUP($E$5,TablasAux!$O$3:$O$5,TablasAux!$N$3:$N$5))</f>
        <v>7</v>
      </c>
      <c r="F179" s="177">
        <f>SUMIFS(DatosEdad!$D:$D,DatosEdad!$A:$A,INDICE!$C$13,DatosEdad!$E:$E,'1.TS PAIS EDAD Y SEXO'!$A179)</f>
        <v>145.78947368421052</v>
      </c>
      <c r="G179" s="116">
        <f>SUMIFS(DatosEdad!$D:$D,DatosEdad!$A:$A,INDICE!$C$13,DatosEdad!$E:$E,'1.TS PAIS EDAD Y SEXO'!$A179,DatosEdad!$C:$C,VLOOKUP('1.TS PAIS EDAD Y SEXO'!$G$4,Descripcion_Sexo,1),DatosEdad!$B:$B,VLOOKUP('1.TS PAIS EDAD Y SEXO'!G$5,TRAMO_EDAD_1,1))</f>
        <v>12</v>
      </c>
      <c r="H179" s="173">
        <f>SUMIFS(DatosEdad!$D:$D,DatosEdad!$A:$A,INDICE!$C$13,DatosEdad!$E:$E,'1.TS PAIS EDAD Y SEXO'!$A179,DatosEdad!$C:$C,VLOOKUP('1.TS PAIS EDAD Y SEXO'!$G$4,Descripcion_Sexo,1),DatosEdad!$B:$B,VLOOKUP('1.TS PAIS EDAD Y SEXO'!H$5,TRAMO_EDAD_1,1))</f>
        <v>13.473684210526315</v>
      </c>
      <c r="I179" s="182">
        <f>SUMIFS(DatosEdad!$D:$D,DatosEdad!$A:$A,INDICE!$C$13,DatosEdad!$E:$E,'1.TS PAIS EDAD Y SEXO'!$A179,DatosEdad!$B:$B,_xlfn.XLOOKUP('1.TS PAIS EDAD Y SEXO'!$I$5,TablasAux!$O$3:$O$5,TablasAux!$N$3:$N$5),DatosEdad!$C:$C,_xlfn.XLOOKUP('1.TS PAIS EDAD Y SEXO'!$G$4,TablasAux!$L$17:$L$19,TablasAux!$K$17:$K$19))</f>
        <v>0</v>
      </c>
      <c r="J179" s="177">
        <f>SUMIFS(DatosEdad!$D:$D,DatosEdad!$A:$A,INDICE!$C$13,DatosEdad!$E:$E,'1.TS PAIS EDAD Y SEXO'!$A179,DatosEdad!$C:$C,_xlfn.XLOOKUP('1.TS PAIS EDAD Y SEXO'!$G$4,TablasAux!$L$17:$L$19,TablasAux!$K$17:$K$19))</f>
        <v>25.473684210526315</v>
      </c>
      <c r="K179" s="116">
        <f>SUMIFS(DatosEdad!$D:$D,DatosEdad!$A:$A,INDICE!$C$13,DatosEdad!$E:$E,'1.TS PAIS EDAD Y SEXO'!$A179,DatosEdad!$C:$C,VLOOKUP('1.TS PAIS EDAD Y SEXO'!$K$4,Descripcion_Sexo,1),DatosEdad!$B:$B,VLOOKUP('1.TS PAIS EDAD Y SEXO'!K$5,TRAMO_EDAD_1,1))</f>
        <v>49.789473684210527</v>
      </c>
      <c r="L179" s="173">
        <f>SUMIFS(DatosEdad!$D:$D,DatosEdad!$A:$A,INDICE!$C$13,DatosEdad!$E:$E,'1.TS PAIS EDAD Y SEXO'!$A179,DatosEdad!$C:$C,VLOOKUP('1.TS PAIS EDAD Y SEXO'!$K$4,Descripcion_Sexo,1),DatosEdad!$B:$B,VLOOKUP('1.TS PAIS EDAD Y SEXO'!L$5,TRAMO_EDAD_1,1))</f>
        <v>63.526315789473685</v>
      </c>
      <c r="M179" s="182">
        <f>SUMIFS(DatosEdad!$D:$D,DatosEdad!$A:$A,INDICE!$C$13,DatosEdad!$E:$E,'1.TS PAIS EDAD Y SEXO'!$A179,DatosEdad!$B:$B,_xlfn.XLOOKUP('1.TS PAIS EDAD Y SEXO'!M$5,TablasAux!$O$3:$O$5,TablasAux!$N$3:$N$5),DatosEdad!$C:$C,_xlfn.XLOOKUP('1.TS PAIS EDAD Y SEXO'!$K$4,TablasAux!$L$17:$L$19,TablasAux!$K$17:$K$19))</f>
        <v>7</v>
      </c>
      <c r="N179" s="177">
        <f>SUMIFS(DatosEdad!$D:$D,DatosEdad!$A:$A,INDICE!$C$13,DatosEdad!$E:$E,'1.TS PAIS EDAD Y SEXO'!$A179,DatosEdad!$C:$C,_xlfn.XLOOKUP('1.TS PAIS EDAD Y SEXO'!$K$4,TablasAux!$L$17:$L$19,TablasAux!$K$17:$K$19))</f>
        <v>120.31578947368422</v>
      </c>
    </row>
    <row r="180" spans="1:14" ht="15.6" x14ac:dyDescent="0.3">
      <c r="A180" s="4">
        <v>566</v>
      </c>
      <c r="B180" s="147" t="s">
        <v>319</v>
      </c>
      <c r="C180" s="116">
        <f>SUMIFS(DatosEdad!$D:$D,DatosEdad!$A:$A,INDICE!$C$13,DatosEdad!$E:$E,'1.TS PAIS EDAD Y SEXO'!$A180,DatosEdad!$B:$B,VLOOKUP('1.TS PAIS EDAD Y SEXO'!C$5,TRAMO_EDAD_1,1))</f>
        <v>2059.4210526315792</v>
      </c>
      <c r="D180" s="173">
        <f>SUMIFS(DatosEdad!$D:$D,DatosEdad!$A:$A,INDICE!$C$13,DatosEdad!$E:$E,'1.TS PAIS EDAD Y SEXO'!$A180,DatosEdad!$B:$B,VLOOKUP('1.TS PAIS EDAD Y SEXO'!D$5,TRAMO_EDAD_1,1))</f>
        <v>9174.9473684210534</v>
      </c>
      <c r="E180" s="182">
        <f>SUMIFS(DatosEdad!$D:$D,DatosEdad!$A:$A,INDICE!$C$13,DatosEdad!$E:$E,'1.TS PAIS EDAD Y SEXO'!$A180,DatosEdad!$B:$B,_xlfn.XLOOKUP($E$5,TablasAux!$O$3:$O$5,TablasAux!$N$3:$N$5))</f>
        <v>745.84210526315792</v>
      </c>
      <c r="F180" s="177">
        <f>SUMIFS(DatosEdad!$D:$D,DatosEdad!$A:$A,INDICE!$C$13,DatosEdad!$E:$E,'1.TS PAIS EDAD Y SEXO'!$A180)</f>
        <v>11980.210526315792</v>
      </c>
      <c r="G180" s="116">
        <f>SUMIFS(DatosEdad!$D:$D,DatosEdad!$A:$A,INDICE!$C$13,DatosEdad!$E:$E,'1.TS PAIS EDAD Y SEXO'!$A180,DatosEdad!$C:$C,VLOOKUP('1.TS PAIS EDAD Y SEXO'!$G$4,Descripcion_Sexo,1),DatosEdad!$B:$B,VLOOKUP('1.TS PAIS EDAD Y SEXO'!G$5,TRAMO_EDAD_1,1))</f>
        <v>854.31578947368416</v>
      </c>
      <c r="H180" s="173">
        <f>SUMIFS(DatosEdad!$D:$D,DatosEdad!$A:$A,INDICE!$C$13,DatosEdad!$E:$E,'1.TS PAIS EDAD Y SEXO'!$A180,DatosEdad!$C:$C,VLOOKUP('1.TS PAIS EDAD Y SEXO'!$G$4,Descripcion_Sexo,1),DatosEdad!$B:$B,VLOOKUP('1.TS PAIS EDAD Y SEXO'!H$5,TRAMO_EDAD_1,1))</f>
        <v>3356.1578947368425</v>
      </c>
      <c r="I180" s="182">
        <f>SUMIFS(DatosEdad!$D:$D,DatosEdad!$A:$A,INDICE!$C$13,DatosEdad!$E:$E,'1.TS PAIS EDAD Y SEXO'!$A180,DatosEdad!$B:$B,_xlfn.XLOOKUP('1.TS PAIS EDAD Y SEXO'!$I$5,TablasAux!$O$3:$O$5,TablasAux!$N$3:$N$5),DatosEdad!$C:$C,_xlfn.XLOOKUP('1.TS PAIS EDAD Y SEXO'!$G$4,TablasAux!$L$17:$L$19,TablasAux!$K$17:$K$19))</f>
        <v>98.578947368421041</v>
      </c>
      <c r="J180" s="177">
        <f>SUMIFS(DatosEdad!$D:$D,DatosEdad!$A:$A,INDICE!$C$13,DatosEdad!$E:$E,'1.TS PAIS EDAD Y SEXO'!$A180,DatosEdad!$C:$C,_xlfn.XLOOKUP('1.TS PAIS EDAD Y SEXO'!$G$4,TablasAux!$L$17:$L$19,TablasAux!$K$17:$K$19))</f>
        <v>4309.0526315789475</v>
      </c>
      <c r="K180" s="116">
        <f>SUMIFS(DatosEdad!$D:$D,DatosEdad!$A:$A,INDICE!$C$13,DatosEdad!$E:$E,'1.TS PAIS EDAD Y SEXO'!$A180,DatosEdad!$C:$C,VLOOKUP('1.TS PAIS EDAD Y SEXO'!$K$4,Descripcion_Sexo,1),DatosEdad!$B:$B,VLOOKUP('1.TS PAIS EDAD Y SEXO'!K$5,TRAMO_EDAD_1,1))</f>
        <v>1205.1052631578948</v>
      </c>
      <c r="L180" s="173">
        <f>SUMIFS(DatosEdad!$D:$D,DatosEdad!$A:$A,INDICE!$C$13,DatosEdad!$E:$E,'1.TS PAIS EDAD Y SEXO'!$A180,DatosEdad!$C:$C,VLOOKUP('1.TS PAIS EDAD Y SEXO'!$K$4,Descripcion_Sexo,1),DatosEdad!$B:$B,VLOOKUP('1.TS PAIS EDAD Y SEXO'!L$5,TRAMO_EDAD_1,1))</f>
        <v>5818.7894736842109</v>
      </c>
      <c r="M180" s="182">
        <f>SUMIFS(DatosEdad!$D:$D,DatosEdad!$A:$A,INDICE!$C$13,DatosEdad!$E:$E,'1.TS PAIS EDAD Y SEXO'!$A180,DatosEdad!$B:$B,_xlfn.XLOOKUP('1.TS PAIS EDAD Y SEXO'!M$5,TablasAux!$O$3:$O$5,TablasAux!$N$3:$N$5),DatosEdad!$C:$C,_xlfn.XLOOKUP('1.TS PAIS EDAD Y SEXO'!$K$4,TablasAux!$L$17:$L$19,TablasAux!$K$17:$K$19))</f>
        <v>647.26315789473688</v>
      </c>
      <c r="N180" s="177">
        <f>SUMIFS(DatosEdad!$D:$D,DatosEdad!$A:$A,INDICE!$C$13,DatosEdad!$E:$E,'1.TS PAIS EDAD Y SEXO'!$A180,DatosEdad!$C:$C,_xlfn.XLOOKUP('1.TS PAIS EDAD Y SEXO'!$K$4,TablasAux!$L$17:$L$19,TablasAux!$K$17:$K$19))</f>
        <v>7671.1578947368425</v>
      </c>
    </row>
    <row r="181" spans="1:14" ht="15.6" x14ac:dyDescent="0.3">
      <c r="A181" s="4">
        <v>570</v>
      </c>
      <c r="B181" s="147" t="s">
        <v>411</v>
      </c>
      <c r="C181" s="116">
        <f>SUMIFS(DatosEdad!$D:$D,DatosEdad!$A:$A,INDICE!$C$13,DatosEdad!$E:$E,'1.TS PAIS EDAD Y SEXO'!$A181,DatosEdad!$B:$B,VLOOKUP('1.TS PAIS EDAD Y SEXO'!C$5,TRAMO_EDAD_1,1))</f>
        <v>1</v>
      </c>
      <c r="D181" s="173">
        <f>SUMIFS(DatosEdad!$D:$D,DatosEdad!$A:$A,INDICE!$C$13,DatosEdad!$E:$E,'1.TS PAIS EDAD Y SEXO'!$A181,DatosEdad!$B:$B,VLOOKUP('1.TS PAIS EDAD Y SEXO'!D$5,TRAMO_EDAD_1,1))</f>
        <v>1.8947368421052631</v>
      </c>
      <c r="E181" s="182">
        <f>SUMIFS(DatosEdad!$D:$D,DatosEdad!$A:$A,INDICE!$C$13,DatosEdad!$E:$E,'1.TS PAIS EDAD Y SEXO'!$A181,DatosEdad!$B:$B,_xlfn.XLOOKUP($E$5,TablasAux!$O$3:$O$5,TablasAux!$N$3:$N$5))</f>
        <v>0</v>
      </c>
      <c r="F181" s="177">
        <f>SUMIFS(DatosEdad!$D:$D,DatosEdad!$A:$A,INDICE!$C$13,DatosEdad!$E:$E,'1.TS PAIS EDAD Y SEXO'!$A181)</f>
        <v>2.8947368421052628</v>
      </c>
      <c r="G181" s="116">
        <f>SUMIFS(DatosEdad!$D:$D,DatosEdad!$A:$A,INDICE!$C$13,DatosEdad!$E:$E,'1.TS PAIS EDAD Y SEXO'!$A181,DatosEdad!$C:$C,VLOOKUP('1.TS PAIS EDAD Y SEXO'!$G$4,Descripcion_Sexo,1),DatosEdad!$B:$B,VLOOKUP('1.TS PAIS EDAD Y SEXO'!G$5,TRAMO_EDAD_1,1))</f>
        <v>0</v>
      </c>
      <c r="H181" s="173">
        <f>SUMIFS(DatosEdad!$D:$D,DatosEdad!$A:$A,INDICE!$C$13,DatosEdad!$E:$E,'1.TS PAIS EDAD Y SEXO'!$A181,DatosEdad!$C:$C,VLOOKUP('1.TS PAIS EDAD Y SEXO'!$G$4,Descripcion_Sexo,1),DatosEdad!$B:$B,VLOOKUP('1.TS PAIS EDAD Y SEXO'!H$5,TRAMO_EDAD_1,1))</f>
        <v>0</v>
      </c>
      <c r="I181" s="182">
        <f>SUMIFS(DatosEdad!$D:$D,DatosEdad!$A:$A,INDICE!$C$13,DatosEdad!$E:$E,'1.TS PAIS EDAD Y SEXO'!$A181,DatosEdad!$B:$B,_xlfn.XLOOKUP('1.TS PAIS EDAD Y SEXO'!$I$5,TablasAux!$O$3:$O$5,TablasAux!$N$3:$N$5),DatosEdad!$C:$C,_xlfn.XLOOKUP('1.TS PAIS EDAD Y SEXO'!$G$4,TablasAux!$L$17:$L$19,TablasAux!$K$17:$K$19))</f>
        <v>0</v>
      </c>
      <c r="J181" s="177">
        <f>SUMIFS(DatosEdad!$D:$D,DatosEdad!$A:$A,INDICE!$C$13,DatosEdad!$E:$E,'1.TS PAIS EDAD Y SEXO'!$A181,DatosEdad!$C:$C,_xlfn.XLOOKUP('1.TS PAIS EDAD Y SEXO'!$G$4,TablasAux!$L$17:$L$19,TablasAux!$K$17:$K$19))</f>
        <v>0</v>
      </c>
      <c r="K181" s="116">
        <f>SUMIFS(DatosEdad!$D:$D,DatosEdad!$A:$A,INDICE!$C$13,DatosEdad!$E:$E,'1.TS PAIS EDAD Y SEXO'!$A181,DatosEdad!$C:$C,VLOOKUP('1.TS PAIS EDAD Y SEXO'!$K$4,Descripcion_Sexo,1),DatosEdad!$B:$B,VLOOKUP('1.TS PAIS EDAD Y SEXO'!K$5,TRAMO_EDAD_1,1))</f>
        <v>1</v>
      </c>
      <c r="L181" s="173">
        <f>SUMIFS(DatosEdad!$D:$D,DatosEdad!$A:$A,INDICE!$C$13,DatosEdad!$E:$E,'1.TS PAIS EDAD Y SEXO'!$A181,DatosEdad!$C:$C,VLOOKUP('1.TS PAIS EDAD Y SEXO'!$K$4,Descripcion_Sexo,1),DatosEdad!$B:$B,VLOOKUP('1.TS PAIS EDAD Y SEXO'!L$5,TRAMO_EDAD_1,1))</f>
        <v>1.8947368421052631</v>
      </c>
      <c r="M181" s="182">
        <f>SUMIFS(DatosEdad!$D:$D,DatosEdad!$A:$A,INDICE!$C$13,DatosEdad!$E:$E,'1.TS PAIS EDAD Y SEXO'!$A181,DatosEdad!$B:$B,_xlfn.XLOOKUP('1.TS PAIS EDAD Y SEXO'!M$5,TablasAux!$O$3:$O$5,TablasAux!$N$3:$N$5),DatosEdad!$C:$C,_xlfn.XLOOKUP('1.TS PAIS EDAD Y SEXO'!$K$4,TablasAux!$L$17:$L$19,TablasAux!$K$17:$K$19))</f>
        <v>0</v>
      </c>
      <c r="N181" s="177">
        <f>SUMIFS(DatosEdad!$D:$D,DatosEdad!$A:$A,INDICE!$C$13,DatosEdad!$E:$E,'1.TS PAIS EDAD Y SEXO'!$A181,DatosEdad!$C:$C,_xlfn.XLOOKUP('1.TS PAIS EDAD Y SEXO'!$K$4,TablasAux!$L$17:$L$19,TablasAux!$K$17:$K$19))</f>
        <v>2.8947368421052628</v>
      </c>
    </row>
    <row r="182" spans="1:14" ht="15.6" x14ac:dyDescent="0.3">
      <c r="A182" s="4">
        <v>574</v>
      </c>
      <c r="B182" s="147" t="s">
        <v>320</v>
      </c>
      <c r="C182" s="116">
        <f>SUMIFS(DatosEdad!$D:$D,DatosEdad!$A:$A,INDICE!$C$13,DatosEdad!$E:$E,'1.TS PAIS EDAD Y SEXO'!$A182,DatosEdad!$B:$B,VLOOKUP('1.TS PAIS EDAD Y SEXO'!C$5,TRAMO_EDAD_1,1))</f>
        <v>0</v>
      </c>
      <c r="D182" s="173">
        <f>SUMIFS(DatosEdad!$D:$D,DatosEdad!$A:$A,INDICE!$C$13,DatosEdad!$E:$E,'1.TS PAIS EDAD Y SEXO'!$A182,DatosEdad!$B:$B,VLOOKUP('1.TS PAIS EDAD Y SEXO'!D$5,TRAMO_EDAD_1,1))</f>
        <v>6.6315789473684212</v>
      </c>
      <c r="E182" s="182">
        <f>SUMIFS(DatosEdad!$D:$D,DatosEdad!$A:$A,INDICE!$C$13,DatosEdad!$E:$E,'1.TS PAIS EDAD Y SEXO'!$A182,DatosEdad!$B:$B,_xlfn.XLOOKUP($E$5,TablasAux!$O$3:$O$5,TablasAux!$N$3:$N$5))</f>
        <v>15.842105263157896</v>
      </c>
      <c r="F182" s="177">
        <f>SUMIFS(DatosEdad!$D:$D,DatosEdad!$A:$A,INDICE!$C$13,DatosEdad!$E:$E,'1.TS PAIS EDAD Y SEXO'!$A182)</f>
        <v>22.473684210526315</v>
      </c>
      <c r="G182" s="116">
        <f>SUMIFS(DatosEdad!$D:$D,DatosEdad!$A:$A,INDICE!$C$13,DatosEdad!$E:$E,'1.TS PAIS EDAD Y SEXO'!$A182,DatosEdad!$C:$C,VLOOKUP('1.TS PAIS EDAD Y SEXO'!$G$4,Descripcion_Sexo,1),DatosEdad!$B:$B,VLOOKUP('1.TS PAIS EDAD Y SEXO'!G$5,TRAMO_EDAD_1,1))</f>
        <v>0</v>
      </c>
      <c r="H182" s="173">
        <f>SUMIFS(DatosEdad!$D:$D,DatosEdad!$A:$A,INDICE!$C$13,DatosEdad!$E:$E,'1.TS PAIS EDAD Y SEXO'!$A182,DatosEdad!$C:$C,VLOOKUP('1.TS PAIS EDAD Y SEXO'!$G$4,Descripcion_Sexo,1),DatosEdad!$B:$B,VLOOKUP('1.TS PAIS EDAD Y SEXO'!H$5,TRAMO_EDAD_1,1))</f>
        <v>1</v>
      </c>
      <c r="I182" s="182">
        <f>SUMIFS(DatosEdad!$D:$D,DatosEdad!$A:$A,INDICE!$C$13,DatosEdad!$E:$E,'1.TS PAIS EDAD Y SEXO'!$A182,DatosEdad!$B:$B,_xlfn.XLOOKUP('1.TS PAIS EDAD Y SEXO'!$I$5,TablasAux!$O$3:$O$5,TablasAux!$N$3:$N$5),DatosEdad!$C:$C,_xlfn.XLOOKUP('1.TS PAIS EDAD Y SEXO'!$G$4,TablasAux!$L$17:$L$19,TablasAux!$K$17:$K$19))</f>
        <v>9.8421052631578956</v>
      </c>
      <c r="J182" s="177">
        <f>SUMIFS(DatosEdad!$D:$D,DatosEdad!$A:$A,INDICE!$C$13,DatosEdad!$E:$E,'1.TS PAIS EDAD Y SEXO'!$A182,DatosEdad!$C:$C,_xlfn.XLOOKUP('1.TS PAIS EDAD Y SEXO'!$G$4,TablasAux!$L$17:$L$19,TablasAux!$K$17:$K$19))</f>
        <v>10.842105263157896</v>
      </c>
      <c r="K182" s="116">
        <f>SUMIFS(DatosEdad!$D:$D,DatosEdad!$A:$A,INDICE!$C$13,DatosEdad!$E:$E,'1.TS PAIS EDAD Y SEXO'!$A182,DatosEdad!$C:$C,VLOOKUP('1.TS PAIS EDAD Y SEXO'!$K$4,Descripcion_Sexo,1),DatosEdad!$B:$B,VLOOKUP('1.TS PAIS EDAD Y SEXO'!K$5,TRAMO_EDAD_1,1))</f>
        <v>0</v>
      </c>
      <c r="L182" s="173">
        <f>SUMIFS(DatosEdad!$D:$D,DatosEdad!$A:$A,INDICE!$C$13,DatosEdad!$E:$E,'1.TS PAIS EDAD Y SEXO'!$A182,DatosEdad!$C:$C,VLOOKUP('1.TS PAIS EDAD Y SEXO'!$K$4,Descripcion_Sexo,1),DatosEdad!$B:$B,VLOOKUP('1.TS PAIS EDAD Y SEXO'!L$5,TRAMO_EDAD_1,1))</f>
        <v>5.6315789473684212</v>
      </c>
      <c r="M182" s="182">
        <f>SUMIFS(DatosEdad!$D:$D,DatosEdad!$A:$A,INDICE!$C$13,DatosEdad!$E:$E,'1.TS PAIS EDAD Y SEXO'!$A182,DatosEdad!$B:$B,_xlfn.XLOOKUP('1.TS PAIS EDAD Y SEXO'!M$5,TablasAux!$O$3:$O$5,TablasAux!$N$3:$N$5),DatosEdad!$C:$C,_xlfn.XLOOKUP('1.TS PAIS EDAD Y SEXO'!$K$4,TablasAux!$L$17:$L$19,TablasAux!$K$17:$K$19))</f>
        <v>6</v>
      </c>
      <c r="N182" s="177">
        <f>SUMIFS(DatosEdad!$D:$D,DatosEdad!$A:$A,INDICE!$C$13,DatosEdad!$E:$E,'1.TS PAIS EDAD Y SEXO'!$A182,DatosEdad!$C:$C,_xlfn.XLOOKUP('1.TS PAIS EDAD Y SEXO'!$K$4,TablasAux!$L$17:$L$19,TablasAux!$K$17:$K$19))</f>
        <v>11.631578947368421</v>
      </c>
    </row>
    <row r="183" spans="1:14" ht="15.6" x14ac:dyDescent="0.3">
      <c r="A183" s="4">
        <v>578</v>
      </c>
      <c r="B183" s="147" t="s">
        <v>321</v>
      </c>
      <c r="C183" s="116">
        <f>SUMIFS(DatosEdad!$D:$D,DatosEdad!$A:$A,INDICE!$C$13,DatosEdad!$E:$E,'1.TS PAIS EDAD Y SEXO'!$A183,DatosEdad!$B:$B,VLOOKUP('1.TS PAIS EDAD Y SEXO'!C$5,TRAMO_EDAD_1,1))</f>
        <v>849.8947368421052</v>
      </c>
      <c r="D183" s="173">
        <f>SUMIFS(DatosEdad!$D:$D,DatosEdad!$A:$A,INDICE!$C$13,DatosEdad!$E:$E,'1.TS PAIS EDAD Y SEXO'!$A183,DatosEdad!$B:$B,VLOOKUP('1.TS PAIS EDAD Y SEXO'!D$5,TRAMO_EDAD_1,1))</f>
        <v>1094.6842105263158</v>
      </c>
      <c r="E183" s="182">
        <f>SUMIFS(DatosEdad!$D:$D,DatosEdad!$A:$A,INDICE!$C$13,DatosEdad!$E:$E,'1.TS PAIS EDAD Y SEXO'!$A183,DatosEdad!$B:$B,_xlfn.XLOOKUP($E$5,TablasAux!$O$3:$O$5,TablasAux!$N$3:$N$5))</f>
        <v>531.15789473684208</v>
      </c>
      <c r="F183" s="177">
        <f>SUMIFS(DatosEdad!$D:$D,DatosEdad!$A:$A,INDICE!$C$13,DatosEdad!$E:$E,'1.TS PAIS EDAD Y SEXO'!$A183)</f>
        <v>2475.7368421052629</v>
      </c>
      <c r="G183" s="116">
        <f>SUMIFS(DatosEdad!$D:$D,DatosEdad!$A:$A,INDICE!$C$13,DatosEdad!$E:$E,'1.TS PAIS EDAD Y SEXO'!$A183,DatosEdad!$C:$C,VLOOKUP('1.TS PAIS EDAD Y SEXO'!$G$4,Descripcion_Sexo,1),DatosEdad!$B:$B,VLOOKUP('1.TS PAIS EDAD Y SEXO'!G$5,TRAMO_EDAD_1,1))</f>
        <v>474.78947368421052</v>
      </c>
      <c r="H183" s="173">
        <f>SUMIFS(DatosEdad!$D:$D,DatosEdad!$A:$A,INDICE!$C$13,DatosEdad!$E:$E,'1.TS PAIS EDAD Y SEXO'!$A183,DatosEdad!$C:$C,VLOOKUP('1.TS PAIS EDAD Y SEXO'!$G$4,Descripcion_Sexo,1),DatosEdad!$B:$B,VLOOKUP('1.TS PAIS EDAD Y SEXO'!H$5,TRAMO_EDAD_1,1))</f>
        <v>566.9473684210526</v>
      </c>
      <c r="I183" s="182">
        <f>SUMIFS(DatosEdad!$D:$D,DatosEdad!$A:$A,INDICE!$C$13,DatosEdad!$E:$E,'1.TS PAIS EDAD Y SEXO'!$A183,DatosEdad!$B:$B,_xlfn.XLOOKUP('1.TS PAIS EDAD Y SEXO'!$I$5,TablasAux!$O$3:$O$5,TablasAux!$N$3:$N$5),DatosEdad!$C:$C,_xlfn.XLOOKUP('1.TS PAIS EDAD Y SEXO'!$G$4,TablasAux!$L$17:$L$19,TablasAux!$K$17:$K$19))</f>
        <v>232.26315789473685</v>
      </c>
      <c r="J183" s="177">
        <f>SUMIFS(DatosEdad!$D:$D,DatosEdad!$A:$A,INDICE!$C$13,DatosEdad!$E:$E,'1.TS PAIS EDAD Y SEXO'!$A183,DatosEdad!$C:$C,_xlfn.XLOOKUP('1.TS PAIS EDAD Y SEXO'!$G$4,TablasAux!$L$17:$L$19,TablasAux!$K$17:$K$19))</f>
        <v>1274</v>
      </c>
      <c r="K183" s="116">
        <f>SUMIFS(DatosEdad!$D:$D,DatosEdad!$A:$A,INDICE!$C$13,DatosEdad!$E:$E,'1.TS PAIS EDAD Y SEXO'!$A183,DatosEdad!$C:$C,VLOOKUP('1.TS PAIS EDAD Y SEXO'!$K$4,Descripcion_Sexo,1),DatosEdad!$B:$B,VLOOKUP('1.TS PAIS EDAD Y SEXO'!K$5,TRAMO_EDAD_1,1))</f>
        <v>375.10526315789474</v>
      </c>
      <c r="L183" s="173">
        <f>SUMIFS(DatosEdad!$D:$D,DatosEdad!$A:$A,INDICE!$C$13,DatosEdad!$E:$E,'1.TS PAIS EDAD Y SEXO'!$A183,DatosEdad!$C:$C,VLOOKUP('1.TS PAIS EDAD Y SEXO'!$K$4,Descripcion_Sexo,1),DatosEdad!$B:$B,VLOOKUP('1.TS PAIS EDAD Y SEXO'!L$5,TRAMO_EDAD_1,1))</f>
        <v>527.73684210526324</v>
      </c>
      <c r="M183" s="182">
        <f>SUMIFS(DatosEdad!$D:$D,DatosEdad!$A:$A,INDICE!$C$13,DatosEdad!$E:$E,'1.TS PAIS EDAD Y SEXO'!$A183,DatosEdad!$B:$B,_xlfn.XLOOKUP('1.TS PAIS EDAD Y SEXO'!M$5,TablasAux!$O$3:$O$5,TablasAux!$N$3:$N$5),DatosEdad!$C:$C,_xlfn.XLOOKUP('1.TS PAIS EDAD Y SEXO'!$K$4,TablasAux!$L$17:$L$19,TablasAux!$K$17:$K$19))</f>
        <v>298.89473684210526</v>
      </c>
      <c r="N183" s="177">
        <f>SUMIFS(DatosEdad!$D:$D,DatosEdad!$A:$A,INDICE!$C$13,DatosEdad!$E:$E,'1.TS PAIS EDAD Y SEXO'!$A183,DatosEdad!$C:$C,_xlfn.XLOOKUP('1.TS PAIS EDAD Y SEXO'!$K$4,TablasAux!$L$17:$L$19,TablasAux!$K$17:$K$19))</f>
        <v>1201.7368421052633</v>
      </c>
    </row>
    <row r="184" spans="1:14" ht="15.6" x14ac:dyDescent="0.3">
      <c r="A184" s="4">
        <v>540</v>
      </c>
      <c r="B184" s="147" t="s">
        <v>317</v>
      </c>
      <c r="C184" s="116">
        <f>SUMIFS(DatosEdad!$D:$D,DatosEdad!$A:$A,INDICE!$C$13,DatosEdad!$E:$E,'1.TS PAIS EDAD Y SEXO'!$A184,DatosEdad!$B:$B,VLOOKUP('1.TS PAIS EDAD Y SEXO'!C$5,TRAMO_EDAD_1,1))</f>
        <v>85.15789473684211</v>
      </c>
      <c r="D184" s="173">
        <f>SUMIFS(DatosEdad!$D:$D,DatosEdad!$A:$A,INDICE!$C$13,DatosEdad!$E:$E,'1.TS PAIS EDAD Y SEXO'!$A184,DatosEdad!$B:$B,VLOOKUP('1.TS PAIS EDAD Y SEXO'!D$5,TRAMO_EDAD_1,1))</f>
        <v>110.15789473684211</v>
      </c>
      <c r="E184" s="182">
        <f>SUMIFS(DatosEdad!$D:$D,DatosEdad!$A:$A,INDICE!$C$13,DatosEdad!$E:$E,'1.TS PAIS EDAD Y SEXO'!$A184,DatosEdad!$B:$B,_xlfn.XLOOKUP($E$5,TablasAux!$O$3:$O$5,TablasAux!$N$3:$N$5))</f>
        <v>10.421052631578947</v>
      </c>
      <c r="F184" s="177">
        <f>SUMIFS(DatosEdad!$D:$D,DatosEdad!$A:$A,INDICE!$C$13,DatosEdad!$E:$E,'1.TS PAIS EDAD Y SEXO'!$A184)</f>
        <v>205.73684210526315</v>
      </c>
      <c r="G184" s="116">
        <f>SUMIFS(DatosEdad!$D:$D,DatosEdad!$A:$A,INDICE!$C$13,DatosEdad!$E:$E,'1.TS PAIS EDAD Y SEXO'!$A184,DatosEdad!$C:$C,VLOOKUP('1.TS PAIS EDAD Y SEXO'!$G$4,Descripcion_Sexo,1),DatosEdad!$B:$B,VLOOKUP('1.TS PAIS EDAD Y SEXO'!G$5,TRAMO_EDAD_1,1))</f>
        <v>22.052631578947366</v>
      </c>
      <c r="H184" s="173">
        <f>SUMIFS(DatosEdad!$D:$D,DatosEdad!$A:$A,INDICE!$C$13,DatosEdad!$E:$E,'1.TS PAIS EDAD Y SEXO'!$A184,DatosEdad!$C:$C,VLOOKUP('1.TS PAIS EDAD Y SEXO'!$G$4,Descripcion_Sexo,1),DatosEdad!$B:$B,VLOOKUP('1.TS PAIS EDAD Y SEXO'!H$5,TRAMO_EDAD_1,1))</f>
        <v>37.315789473684212</v>
      </c>
      <c r="I184" s="182">
        <f>SUMIFS(DatosEdad!$D:$D,DatosEdad!$A:$A,INDICE!$C$13,DatosEdad!$E:$E,'1.TS PAIS EDAD Y SEXO'!$A184,DatosEdad!$B:$B,_xlfn.XLOOKUP('1.TS PAIS EDAD Y SEXO'!$I$5,TablasAux!$O$3:$O$5,TablasAux!$N$3:$N$5),DatosEdad!$C:$C,_xlfn.XLOOKUP('1.TS PAIS EDAD Y SEXO'!$G$4,TablasAux!$L$17:$L$19,TablasAux!$K$17:$K$19))</f>
        <v>1</v>
      </c>
      <c r="J184" s="177">
        <f>SUMIFS(DatosEdad!$D:$D,DatosEdad!$A:$A,INDICE!$C$13,DatosEdad!$E:$E,'1.TS PAIS EDAD Y SEXO'!$A184,DatosEdad!$C:$C,_xlfn.XLOOKUP('1.TS PAIS EDAD Y SEXO'!$G$4,TablasAux!$L$17:$L$19,TablasAux!$K$17:$K$19))</f>
        <v>60.368421052631575</v>
      </c>
      <c r="K184" s="116">
        <f>SUMIFS(DatosEdad!$D:$D,DatosEdad!$A:$A,INDICE!$C$13,DatosEdad!$E:$E,'1.TS PAIS EDAD Y SEXO'!$A184,DatosEdad!$C:$C,VLOOKUP('1.TS PAIS EDAD Y SEXO'!$K$4,Descripcion_Sexo,1),DatosEdad!$B:$B,VLOOKUP('1.TS PAIS EDAD Y SEXO'!K$5,TRAMO_EDAD_1,1))</f>
        <v>63.10526315789474</v>
      </c>
      <c r="L184" s="173">
        <f>SUMIFS(DatosEdad!$D:$D,DatosEdad!$A:$A,INDICE!$C$13,DatosEdad!$E:$E,'1.TS PAIS EDAD Y SEXO'!$A184,DatosEdad!$C:$C,VLOOKUP('1.TS PAIS EDAD Y SEXO'!$K$4,Descripcion_Sexo,1),DatosEdad!$B:$B,VLOOKUP('1.TS PAIS EDAD Y SEXO'!L$5,TRAMO_EDAD_1,1))</f>
        <v>72.84210526315789</v>
      </c>
      <c r="M184" s="182">
        <f>SUMIFS(DatosEdad!$D:$D,DatosEdad!$A:$A,INDICE!$C$13,DatosEdad!$E:$E,'1.TS PAIS EDAD Y SEXO'!$A184,DatosEdad!$B:$B,_xlfn.XLOOKUP('1.TS PAIS EDAD Y SEXO'!M$5,TablasAux!$O$3:$O$5,TablasAux!$N$3:$N$5),DatosEdad!$C:$C,_xlfn.XLOOKUP('1.TS PAIS EDAD Y SEXO'!$K$4,TablasAux!$L$17:$L$19,TablasAux!$K$17:$K$19))</f>
        <v>9.4210526315789469</v>
      </c>
      <c r="N184" s="177">
        <f>SUMIFS(DatosEdad!$D:$D,DatosEdad!$A:$A,INDICE!$C$13,DatosEdad!$E:$E,'1.TS PAIS EDAD Y SEXO'!$A184,DatosEdad!$C:$C,_xlfn.XLOOKUP('1.TS PAIS EDAD Y SEXO'!$K$4,TablasAux!$L$17:$L$19,TablasAux!$K$17:$K$19))</f>
        <v>145.36842105263156</v>
      </c>
    </row>
    <row r="185" spans="1:14" ht="15.6" x14ac:dyDescent="0.3">
      <c r="A185" s="4">
        <v>554</v>
      </c>
      <c r="B185" s="147" t="s">
        <v>318</v>
      </c>
      <c r="C185" s="116">
        <f>SUMIFS(DatosEdad!$D:$D,DatosEdad!$A:$A,INDICE!$C$13,DatosEdad!$E:$E,'1.TS PAIS EDAD Y SEXO'!$A185,DatosEdad!$B:$B,VLOOKUP('1.TS PAIS EDAD Y SEXO'!C$5,TRAMO_EDAD_1,1))</f>
        <v>95.31578947368422</v>
      </c>
      <c r="D185" s="173">
        <f>SUMIFS(DatosEdad!$D:$D,DatosEdad!$A:$A,INDICE!$C$13,DatosEdad!$E:$E,'1.TS PAIS EDAD Y SEXO'!$A185,DatosEdad!$B:$B,VLOOKUP('1.TS PAIS EDAD Y SEXO'!D$5,TRAMO_EDAD_1,1))</f>
        <v>195.15789473684211</v>
      </c>
      <c r="E185" s="182">
        <f>SUMIFS(DatosEdad!$D:$D,DatosEdad!$A:$A,INDICE!$C$13,DatosEdad!$E:$E,'1.TS PAIS EDAD Y SEXO'!$A185,DatosEdad!$B:$B,_xlfn.XLOOKUP($E$5,TablasAux!$O$3:$O$5,TablasAux!$N$3:$N$5))</f>
        <v>42.84210526315789</v>
      </c>
      <c r="F185" s="177">
        <f>SUMIFS(DatosEdad!$D:$D,DatosEdad!$A:$A,INDICE!$C$13,DatosEdad!$E:$E,'1.TS PAIS EDAD Y SEXO'!$A185)</f>
        <v>333.31578947368422</v>
      </c>
      <c r="G185" s="116">
        <f>SUMIFS(DatosEdad!$D:$D,DatosEdad!$A:$A,INDICE!$C$13,DatosEdad!$E:$E,'1.TS PAIS EDAD Y SEXO'!$A185,DatosEdad!$C:$C,VLOOKUP('1.TS PAIS EDAD Y SEXO'!$G$4,Descripcion_Sexo,1),DatosEdad!$B:$B,VLOOKUP('1.TS PAIS EDAD Y SEXO'!G$5,TRAMO_EDAD_1,1))</f>
        <v>37.05263157894737</v>
      </c>
      <c r="H185" s="173">
        <f>SUMIFS(DatosEdad!$D:$D,DatosEdad!$A:$A,INDICE!$C$13,DatosEdad!$E:$E,'1.TS PAIS EDAD Y SEXO'!$A185,DatosEdad!$C:$C,VLOOKUP('1.TS PAIS EDAD Y SEXO'!$G$4,Descripcion_Sexo,1),DatosEdad!$B:$B,VLOOKUP('1.TS PAIS EDAD Y SEXO'!H$5,TRAMO_EDAD_1,1))</f>
        <v>49.789473684210527</v>
      </c>
      <c r="I185" s="182">
        <f>SUMIFS(DatosEdad!$D:$D,DatosEdad!$A:$A,INDICE!$C$13,DatosEdad!$E:$E,'1.TS PAIS EDAD Y SEXO'!$A185,DatosEdad!$B:$B,_xlfn.XLOOKUP('1.TS PAIS EDAD Y SEXO'!$I$5,TablasAux!$O$3:$O$5,TablasAux!$N$3:$N$5),DatosEdad!$C:$C,_xlfn.XLOOKUP('1.TS PAIS EDAD Y SEXO'!$G$4,TablasAux!$L$17:$L$19,TablasAux!$K$17:$K$19))</f>
        <v>17.315789473684209</v>
      </c>
      <c r="J185" s="177">
        <f>SUMIFS(DatosEdad!$D:$D,DatosEdad!$A:$A,INDICE!$C$13,DatosEdad!$E:$E,'1.TS PAIS EDAD Y SEXO'!$A185,DatosEdad!$C:$C,_xlfn.XLOOKUP('1.TS PAIS EDAD Y SEXO'!$G$4,TablasAux!$L$17:$L$19,TablasAux!$K$17:$K$19))</f>
        <v>104.15789473684211</v>
      </c>
      <c r="K185" s="116">
        <f>SUMIFS(DatosEdad!$D:$D,DatosEdad!$A:$A,INDICE!$C$13,DatosEdad!$E:$E,'1.TS PAIS EDAD Y SEXO'!$A185,DatosEdad!$C:$C,VLOOKUP('1.TS PAIS EDAD Y SEXO'!$K$4,Descripcion_Sexo,1),DatosEdad!$B:$B,VLOOKUP('1.TS PAIS EDAD Y SEXO'!K$5,TRAMO_EDAD_1,1))</f>
        <v>58.263157894736842</v>
      </c>
      <c r="L185" s="173">
        <f>SUMIFS(DatosEdad!$D:$D,DatosEdad!$A:$A,INDICE!$C$13,DatosEdad!$E:$E,'1.TS PAIS EDAD Y SEXO'!$A185,DatosEdad!$C:$C,VLOOKUP('1.TS PAIS EDAD Y SEXO'!$K$4,Descripcion_Sexo,1),DatosEdad!$B:$B,VLOOKUP('1.TS PAIS EDAD Y SEXO'!L$5,TRAMO_EDAD_1,1))</f>
        <v>145.36842105263159</v>
      </c>
      <c r="M185" s="182">
        <f>SUMIFS(DatosEdad!$D:$D,DatosEdad!$A:$A,INDICE!$C$13,DatosEdad!$E:$E,'1.TS PAIS EDAD Y SEXO'!$A185,DatosEdad!$B:$B,_xlfn.XLOOKUP('1.TS PAIS EDAD Y SEXO'!M$5,TablasAux!$O$3:$O$5,TablasAux!$N$3:$N$5),DatosEdad!$C:$C,_xlfn.XLOOKUP('1.TS PAIS EDAD Y SEXO'!$K$4,TablasAux!$L$17:$L$19,TablasAux!$K$17:$K$19))</f>
        <v>25.526315789473685</v>
      </c>
      <c r="N185" s="177">
        <f>SUMIFS(DatosEdad!$D:$D,DatosEdad!$A:$A,INDICE!$C$13,DatosEdad!$E:$E,'1.TS PAIS EDAD Y SEXO'!$A185,DatosEdad!$C:$C,_xlfn.XLOOKUP('1.TS PAIS EDAD Y SEXO'!$K$4,TablasAux!$L$17:$L$19,TablasAux!$K$17:$K$19))</f>
        <v>229.15789473684211</v>
      </c>
    </row>
    <row r="186" spans="1:14" ht="15.6" x14ac:dyDescent="0.3">
      <c r="A186" s="4">
        <v>512</v>
      </c>
      <c r="B186" s="147" t="s">
        <v>417</v>
      </c>
      <c r="C186" s="116">
        <f>SUMIFS(DatosEdad!$D:$D,DatosEdad!$A:$A,INDICE!$C$13,DatosEdad!$E:$E,'1.TS PAIS EDAD Y SEXO'!$A186,DatosEdad!$B:$B,VLOOKUP('1.TS PAIS EDAD Y SEXO'!C$5,TRAMO_EDAD_1,1))</f>
        <v>4</v>
      </c>
      <c r="D186" s="173">
        <f>SUMIFS(DatosEdad!$D:$D,DatosEdad!$A:$A,INDICE!$C$13,DatosEdad!$E:$E,'1.TS PAIS EDAD Y SEXO'!$A186,DatosEdad!$B:$B,VLOOKUP('1.TS PAIS EDAD Y SEXO'!D$5,TRAMO_EDAD_1,1))</f>
        <v>2</v>
      </c>
      <c r="E186" s="182">
        <f>SUMIFS(DatosEdad!$D:$D,DatosEdad!$A:$A,INDICE!$C$13,DatosEdad!$E:$E,'1.TS PAIS EDAD Y SEXO'!$A186,DatosEdad!$B:$B,_xlfn.XLOOKUP($E$5,TablasAux!$O$3:$O$5,TablasAux!$N$3:$N$5))</f>
        <v>0</v>
      </c>
      <c r="F186" s="177">
        <f>SUMIFS(DatosEdad!$D:$D,DatosEdad!$A:$A,INDICE!$C$13,DatosEdad!$E:$E,'1.TS PAIS EDAD Y SEXO'!$A186)</f>
        <v>6</v>
      </c>
      <c r="G186" s="116">
        <f>SUMIFS(DatosEdad!$D:$D,DatosEdad!$A:$A,INDICE!$C$13,DatosEdad!$E:$E,'1.TS PAIS EDAD Y SEXO'!$A186,DatosEdad!$C:$C,VLOOKUP('1.TS PAIS EDAD Y SEXO'!$G$4,Descripcion_Sexo,1),DatosEdad!$B:$B,VLOOKUP('1.TS PAIS EDAD Y SEXO'!G$5,TRAMO_EDAD_1,1))</f>
        <v>1</v>
      </c>
      <c r="H186" s="173">
        <f>SUMIFS(DatosEdad!$D:$D,DatosEdad!$A:$A,INDICE!$C$13,DatosEdad!$E:$E,'1.TS PAIS EDAD Y SEXO'!$A186,DatosEdad!$C:$C,VLOOKUP('1.TS PAIS EDAD Y SEXO'!$G$4,Descripcion_Sexo,1),DatosEdad!$B:$B,VLOOKUP('1.TS PAIS EDAD Y SEXO'!H$5,TRAMO_EDAD_1,1))</f>
        <v>1</v>
      </c>
      <c r="I186" s="182">
        <f>SUMIFS(DatosEdad!$D:$D,DatosEdad!$A:$A,INDICE!$C$13,DatosEdad!$E:$E,'1.TS PAIS EDAD Y SEXO'!$A186,DatosEdad!$B:$B,_xlfn.XLOOKUP('1.TS PAIS EDAD Y SEXO'!$I$5,TablasAux!$O$3:$O$5,TablasAux!$N$3:$N$5),DatosEdad!$C:$C,_xlfn.XLOOKUP('1.TS PAIS EDAD Y SEXO'!$G$4,TablasAux!$L$17:$L$19,TablasAux!$K$17:$K$19))</f>
        <v>0</v>
      </c>
      <c r="J186" s="177">
        <f>SUMIFS(DatosEdad!$D:$D,DatosEdad!$A:$A,INDICE!$C$13,DatosEdad!$E:$E,'1.TS PAIS EDAD Y SEXO'!$A186,DatosEdad!$C:$C,_xlfn.XLOOKUP('1.TS PAIS EDAD Y SEXO'!$G$4,TablasAux!$L$17:$L$19,TablasAux!$K$17:$K$19))</f>
        <v>2</v>
      </c>
      <c r="K186" s="116">
        <f>SUMIFS(DatosEdad!$D:$D,DatosEdad!$A:$A,INDICE!$C$13,DatosEdad!$E:$E,'1.TS PAIS EDAD Y SEXO'!$A186,DatosEdad!$C:$C,VLOOKUP('1.TS PAIS EDAD Y SEXO'!$K$4,Descripcion_Sexo,1),DatosEdad!$B:$B,VLOOKUP('1.TS PAIS EDAD Y SEXO'!K$5,TRAMO_EDAD_1,1))</f>
        <v>3</v>
      </c>
      <c r="L186" s="173">
        <f>SUMIFS(DatosEdad!$D:$D,DatosEdad!$A:$A,INDICE!$C$13,DatosEdad!$E:$E,'1.TS PAIS EDAD Y SEXO'!$A186,DatosEdad!$C:$C,VLOOKUP('1.TS PAIS EDAD Y SEXO'!$K$4,Descripcion_Sexo,1),DatosEdad!$B:$B,VLOOKUP('1.TS PAIS EDAD Y SEXO'!L$5,TRAMO_EDAD_1,1))</f>
        <v>1</v>
      </c>
      <c r="M186" s="182">
        <f>SUMIFS(DatosEdad!$D:$D,DatosEdad!$A:$A,INDICE!$C$13,DatosEdad!$E:$E,'1.TS PAIS EDAD Y SEXO'!$A186,DatosEdad!$B:$B,_xlfn.XLOOKUP('1.TS PAIS EDAD Y SEXO'!M$5,TablasAux!$O$3:$O$5,TablasAux!$N$3:$N$5),DatosEdad!$C:$C,_xlfn.XLOOKUP('1.TS PAIS EDAD Y SEXO'!$K$4,TablasAux!$L$17:$L$19,TablasAux!$K$17:$K$19))</f>
        <v>0</v>
      </c>
      <c r="N186" s="177">
        <f>SUMIFS(DatosEdad!$D:$D,DatosEdad!$A:$A,INDICE!$C$13,DatosEdad!$E:$E,'1.TS PAIS EDAD Y SEXO'!$A186,DatosEdad!$C:$C,_xlfn.XLOOKUP('1.TS PAIS EDAD Y SEXO'!$K$4,TablasAux!$L$17:$L$19,TablasAux!$K$17:$K$19))</f>
        <v>4</v>
      </c>
    </row>
    <row r="187" spans="1:14" ht="15.6" x14ac:dyDescent="0.3">
      <c r="A187" s="4">
        <v>586</v>
      </c>
      <c r="B187" s="147" t="s">
        <v>324</v>
      </c>
      <c r="C187" s="116">
        <f>SUMIFS(DatosEdad!$D:$D,DatosEdad!$A:$A,INDICE!$C$13,DatosEdad!$E:$E,'1.TS PAIS EDAD Y SEXO'!$A187,DatosEdad!$B:$B,VLOOKUP('1.TS PAIS EDAD Y SEXO'!C$5,TRAMO_EDAD_1,1))</f>
        <v>20000.84210526316</v>
      </c>
      <c r="D187" s="173">
        <f>SUMIFS(DatosEdad!$D:$D,DatosEdad!$A:$A,INDICE!$C$13,DatosEdad!$E:$E,'1.TS PAIS EDAD Y SEXO'!$A187,DatosEdad!$B:$B,VLOOKUP('1.TS PAIS EDAD Y SEXO'!D$5,TRAMO_EDAD_1,1))</f>
        <v>22040.36842105263</v>
      </c>
      <c r="E187" s="182">
        <f>SUMIFS(DatosEdad!$D:$D,DatosEdad!$A:$A,INDICE!$C$13,DatosEdad!$E:$E,'1.TS PAIS EDAD Y SEXO'!$A187,DatosEdad!$B:$B,_xlfn.XLOOKUP($E$5,TablasAux!$O$3:$O$5,TablasAux!$N$3:$N$5))</f>
        <v>2932.7368421052633</v>
      </c>
      <c r="F187" s="177">
        <f>SUMIFS(DatosEdad!$D:$D,DatosEdad!$A:$A,INDICE!$C$13,DatosEdad!$E:$E,'1.TS PAIS EDAD Y SEXO'!$A187)</f>
        <v>44973.947368421053</v>
      </c>
      <c r="G187" s="116">
        <f>SUMIFS(DatosEdad!$D:$D,DatosEdad!$A:$A,INDICE!$C$13,DatosEdad!$E:$E,'1.TS PAIS EDAD Y SEXO'!$A187,DatosEdad!$C:$C,VLOOKUP('1.TS PAIS EDAD Y SEXO'!$G$4,Descripcion_Sexo,1),DatosEdad!$B:$B,VLOOKUP('1.TS PAIS EDAD Y SEXO'!G$5,TRAMO_EDAD_1,1))</f>
        <v>2396.6315789473688</v>
      </c>
      <c r="H187" s="173">
        <f>SUMIFS(DatosEdad!$D:$D,DatosEdad!$A:$A,INDICE!$C$13,DatosEdad!$E:$E,'1.TS PAIS EDAD Y SEXO'!$A187,DatosEdad!$C:$C,VLOOKUP('1.TS PAIS EDAD Y SEXO'!$G$4,Descripcion_Sexo,1),DatosEdad!$B:$B,VLOOKUP('1.TS PAIS EDAD Y SEXO'!H$5,TRAMO_EDAD_1,1))</f>
        <v>1639.578947368421</v>
      </c>
      <c r="I187" s="182">
        <f>SUMIFS(DatosEdad!$D:$D,DatosEdad!$A:$A,INDICE!$C$13,DatosEdad!$E:$E,'1.TS PAIS EDAD Y SEXO'!$A187,DatosEdad!$B:$B,_xlfn.XLOOKUP('1.TS PAIS EDAD Y SEXO'!$I$5,TablasAux!$O$3:$O$5,TablasAux!$N$3:$N$5),DatosEdad!$C:$C,_xlfn.XLOOKUP('1.TS PAIS EDAD Y SEXO'!$G$4,TablasAux!$L$17:$L$19,TablasAux!$K$17:$K$19))</f>
        <v>117.73684210526316</v>
      </c>
      <c r="J187" s="177">
        <f>SUMIFS(DatosEdad!$D:$D,DatosEdad!$A:$A,INDICE!$C$13,DatosEdad!$E:$E,'1.TS PAIS EDAD Y SEXO'!$A187,DatosEdad!$C:$C,_xlfn.XLOOKUP('1.TS PAIS EDAD Y SEXO'!$G$4,TablasAux!$L$17:$L$19,TablasAux!$K$17:$K$19))</f>
        <v>4153.9473684210534</v>
      </c>
      <c r="K187" s="116">
        <f>SUMIFS(DatosEdad!$D:$D,DatosEdad!$A:$A,INDICE!$C$13,DatosEdad!$E:$E,'1.TS PAIS EDAD Y SEXO'!$A187,DatosEdad!$C:$C,VLOOKUP('1.TS PAIS EDAD Y SEXO'!$K$4,Descripcion_Sexo,1),DatosEdad!$B:$B,VLOOKUP('1.TS PAIS EDAD Y SEXO'!K$5,TRAMO_EDAD_1,1))</f>
        <v>17604.21052631579</v>
      </c>
      <c r="L187" s="173">
        <f>SUMIFS(DatosEdad!$D:$D,DatosEdad!$A:$A,INDICE!$C$13,DatosEdad!$E:$E,'1.TS PAIS EDAD Y SEXO'!$A187,DatosEdad!$C:$C,VLOOKUP('1.TS PAIS EDAD Y SEXO'!$K$4,Descripcion_Sexo,1),DatosEdad!$B:$B,VLOOKUP('1.TS PAIS EDAD Y SEXO'!L$5,TRAMO_EDAD_1,1))</f>
        <v>20400.78947368421</v>
      </c>
      <c r="M187" s="182">
        <f>SUMIFS(DatosEdad!$D:$D,DatosEdad!$A:$A,INDICE!$C$13,DatosEdad!$E:$E,'1.TS PAIS EDAD Y SEXO'!$A187,DatosEdad!$B:$B,_xlfn.XLOOKUP('1.TS PAIS EDAD Y SEXO'!M$5,TablasAux!$O$3:$O$5,TablasAux!$N$3:$N$5),DatosEdad!$C:$C,_xlfn.XLOOKUP('1.TS PAIS EDAD Y SEXO'!$K$4,TablasAux!$L$17:$L$19,TablasAux!$K$17:$K$19))</f>
        <v>2815</v>
      </c>
      <c r="N187" s="177">
        <f>SUMIFS(DatosEdad!$D:$D,DatosEdad!$A:$A,INDICE!$C$13,DatosEdad!$E:$E,'1.TS PAIS EDAD Y SEXO'!$A187,DatosEdad!$C:$C,_xlfn.XLOOKUP('1.TS PAIS EDAD Y SEXO'!$K$4,TablasAux!$L$17:$L$19,TablasAux!$K$17:$K$19))</f>
        <v>40820</v>
      </c>
    </row>
    <row r="188" spans="1:14" ht="15.6" x14ac:dyDescent="0.3">
      <c r="A188" s="4">
        <v>585</v>
      </c>
      <c r="B188" s="147" t="s">
        <v>390</v>
      </c>
      <c r="C188" s="116">
        <f>SUMIFS(DatosEdad!$D:$D,DatosEdad!$A:$A,INDICE!$C$13,DatosEdad!$E:$E,'1.TS PAIS EDAD Y SEXO'!$A188,DatosEdad!$B:$B,VLOOKUP('1.TS PAIS EDAD Y SEXO'!C$5,TRAMO_EDAD_1,1))</f>
        <v>2.3684210526315788</v>
      </c>
      <c r="D188" s="173">
        <f>SUMIFS(DatosEdad!$D:$D,DatosEdad!$A:$A,INDICE!$C$13,DatosEdad!$E:$E,'1.TS PAIS EDAD Y SEXO'!$A188,DatosEdad!$B:$B,VLOOKUP('1.TS PAIS EDAD Y SEXO'!D$5,TRAMO_EDAD_1,1))</f>
        <v>1.631578947368421</v>
      </c>
      <c r="E188" s="182">
        <f>SUMIFS(DatosEdad!$D:$D,DatosEdad!$A:$A,INDICE!$C$13,DatosEdad!$E:$E,'1.TS PAIS EDAD Y SEXO'!$A188,DatosEdad!$B:$B,_xlfn.XLOOKUP($E$5,TablasAux!$O$3:$O$5,TablasAux!$N$3:$N$5))</f>
        <v>0</v>
      </c>
      <c r="F188" s="177">
        <f>SUMIFS(DatosEdad!$D:$D,DatosEdad!$A:$A,INDICE!$C$13,DatosEdad!$E:$E,'1.TS PAIS EDAD Y SEXO'!$A188)</f>
        <v>4</v>
      </c>
      <c r="G188" s="116">
        <f>SUMIFS(DatosEdad!$D:$D,DatosEdad!$A:$A,INDICE!$C$13,DatosEdad!$E:$E,'1.TS PAIS EDAD Y SEXO'!$A188,DatosEdad!$C:$C,VLOOKUP('1.TS PAIS EDAD Y SEXO'!$G$4,Descripcion_Sexo,1),DatosEdad!$B:$B,VLOOKUP('1.TS PAIS EDAD Y SEXO'!G$5,TRAMO_EDAD_1,1))</f>
        <v>1</v>
      </c>
      <c r="H188" s="173">
        <f>SUMIFS(DatosEdad!$D:$D,DatosEdad!$A:$A,INDICE!$C$13,DatosEdad!$E:$E,'1.TS PAIS EDAD Y SEXO'!$A188,DatosEdad!$C:$C,VLOOKUP('1.TS PAIS EDAD Y SEXO'!$G$4,Descripcion_Sexo,1),DatosEdad!$B:$B,VLOOKUP('1.TS PAIS EDAD Y SEXO'!H$5,TRAMO_EDAD_1,1))</f>
        <v>0</v>
      </c>
      <c r="I188" s="182">
        <f>SUMIFS(DatosEdad!$D:$D,DatosEdad!$A:$A,INDICE!$C$13,DatosEdad!$E:$E,'1.TS PAIS EDAD Y SEXO'!$A188,DatosEdad!$B:$B,_xlfn.XLOOKUP('1.TS PAIS EDAD Y SEXO'!$I$5,TablasAux!$O$3:$O$5,TablasAux!$N$3:$N$5),DatosEdad!$C:$C,_xlfn.XLOOKUP('1.TS PAIS EDAD Y SEXO'!$G$4,TablasAux!$L$17:$L$19,TablasAux!$K$17:$K$19))</f>
        <v>0</v>
      </c>
      <c r="J188" s="177">
        <f>SUMIFS(DatosEdad!$D:$D,DatosEdad!$A:$A,INDICE!$C$13,DatosEdad!$E:$E,'1.TS PAIS EDAD Y SEXO'!$A188,DatosEdad!$C:$C,_xlfn.XLOOKUP('1.TS PAIS EDAD Y SEXO'!$G$4,TablasAux!$L$17:$L$19,TablasAux!$K$17:$K$19))</f>
        <v>1</v>
      </c>
      <c r="K188" s="116">
        <f>SUMIFS(DatosEdad!$D:$D,DatosEdad!$A:$A,INDICE!$C$13,DatosEdad!$E:$E,'1.TS PAIS EDAD Y SEXO'!$A188,DatosEdad!$C:$C,VLOOKUP('1.TS PAIS EDAD Y SEXO'!$K$4,Descripcion_Sexo,1),DatosEdad!$B:$B,VLOOKUP('1.TS PAIS EDAD Y SEXO'!K$5,TRAMO_EDAD_1,1))</f>
        <v>1.368421052631579</v>
      </c>
      <c r="L188" s="173">
        <f>SUMIFS(DatosEdad!$D:$D,DatosEdad!$A:$A,INDICE!$C$13,DatosEdad!$E:$E,'1.TS PAIS EDAD Y SEXO'!$A188,DatosEdad!$C:$C,VLOOKUP('1.TS PAIS EDAD Y SEXO'!$K$4,Descripcion_Sexo,1),DatosEdad!$B:$B,VLOOKUP('1.TS PAIS EDAD Y SEXO'!L$5,TRAMO_EDAD_1,1))</f>
        <v>1.631578947368421</v>
      </c>
      <c r="M188" s="182">
        <f>SUMIFS(DatosEdad!$D:$D,DatosEdad!$A:$A,INDICE!$C$13,DatosEdad!$E:$E,'1.TS PAIS EDAD Y SEXO'!$A188,DatosEdad!$B:$B,_xlfn.XLOOKUP('1.TS PAIS EDAD Y SEXO'!M$5,TablasAux!$O$3:$O$5,TablasAux!$N$3:$N$5),DatosEdad!$C:$C,_xlfn.XLOOKUP('1.TS PAIS EDAD Y SEXO'!$K$4,TablasAux!$L$17:$L$19,TablasAux!$K$17:$K$19))</f>
        <v>0</v>
      </c>
      <c r="N188" s="177">
        <f>SUMIFS(DatosEdad!$D:$D,DatosEdad!$A:$A,INDICE!$C$13,DatosEdad!$E:$E,'1.TS PAIS EDAD Y SEXO'!$A188,DatosEdad!$C:$C,_xlfn.XLOOKUP('1.TS PAIS EDAD Y SEXO'!$K$4,TablasAux!$L$17:$L$19,TablasAux!$K$17:$K$19))</f>
        <v>3</v>
      </c>
    </row>
    <row r="189" spans="1:14" ht="15.6" x14ac:dyDescent="0.3">
      <c r="A189" s="4">
        <v>275</v>
      </c>
      <c r="B189" s="147" t="s">
        <v>271</v>
      </c>
      <c r="C189" s="116">
        <f>SUMIFS(DatosEdad!$D:$D,DatosEdad!$A:$A,INDICE!$C$13,DatosEdad!$E:$E,'1.TS PAIS EDAD Y SEXO'!$A189,DatosEdad!$B:$B,VLOOKUP('1.TS PAIS EDAD Y SEXO'!C$5,TRAMO_EDAD_1,1))</f>
        <v>301.89473684210526</v>
      </c>
      <c r="D189" s="173">
        <f>SUMIFS(DatosEdad!$D:$D,DatosEdad!$A:$A,INDICE!$C$13,DatosEdad!$E:$E,'1.TS PAIS EDAD Y SEXO'!$A189,DatosEdad!$B:$B,VLOOKUP('1.TS PAIS EDAD Y SEXO'!D$5,TRAMO_EDAD_1,1))</f>
        <v>181.10526315789474</v>
      </c>
      <c r="E189" s="182">
        <f>SUMIFS(DatosEdad!$D:$D,DatosEdad!$A:$A,INDICE!$C$13,DatosEdad!$E:$E,'1.TS PAIS EDAD Y SEXO'!$A189,DatosEdad!$B:$B,_xlfn.XLOOKUP($E$5,TablasAux!$O$3:$O$5,TablasAux!$N$3:$N$5))</f>
        <v>9.4210526315789487</v>
      </c>
      <c r="F189" s="177">
        <f>SUMIFS(DatosEdad!$D:$D,DatosEdad!$A:$A,INDICE!$C$13,DatosEdad!$E:$E,'1.TS PAIS EDAD Y SEXO'!$A189)</f>
        <v>492.42105263157896</v>
      </c>
      <c r="G189" s="116">
        <f>SUMIFS(DatosEdad!$D:$D,DatosEdad!$A:$A,INDICE!$C$13,DatosEdad!$E:$E,'1.TS PAIS EDAD Y SEXO'!$A189,DatosEdad!$C:$C,VLOOKUP('1.TS PAIS EDAD Y SEXO'!$G$4,Descripcion_Sexo,1),DatosEdad!$B:$B,VLOOKUP('1.TS PAIS EDAD Y SEXO'!G$5,TRAMO_EDAD_1,1))</f>
        <v>30.473684210526315</v>
      </c>
      <c r="H189" s="173">
        <f>SUMIFS(DatosEdad!$D:$D,DatosEdad!$A:$A,INDICE!$C$13,DatosEdad!$E:$E,'1.TS PAIS EDAD Y SEXO'!$A189,DatosEdad!$C:$C,VLOOKUP('1.TS PAIS EDAD Y SEXO'!$G$4,Descripcion_Sexo,1),DatosEdad!$B:$B,VLOOKUP('1.TS PAIS EDAD Y SEXO'!H$5,TRAMO_EDAD_1,1))</f>
        <v>25.05263157894737</v>
      </c>
      <c r="I189" s="182">
        <f>SUMIFS(DatosEdad!$D:$D,DatosEdad!$A:$A,INDICE!$C$13,DatosEdad!$E:$E,'1.TS PAIS EDAD Y SEXO'!$A189,DatosEdad!$B:$B,_xlfn.XLOOKUP('1.TS PAIS EDAD Y SEXO'!$I$5,TablasAux!$O$3:$O$5,TablasAux!$N$3:$N$5),DatosEdad!$C:$C,_xlfn.XLOOKUP('1.TS PAIS EDAD Y SEXO'!$G$4,TablasAux!$L$17:$L$19,TablasAux!$K$17:$K$19))</f>
        <v>1</v>
      </c>
      <c r="J189" s="177">
        <f>SUMIFS(DatosEdad!$D:$D,DatosEdad!$A:$A,INDICE!$C$13,DatosEdad!$E:$E,'1.TS PAIS EDAD Y SEXO'!$A189,DatosEdad!$C:$C,_xlfn.XLOOKUP('1.TS PAIS EDAD Y SEXO'!$G$4,TablasAux!$L$17:$L$19,TablasAux!$K$17:$K$19))</f>
        <v>56.526315789473685</v>
      </c>
      <c r="K189" s="116">
        <f>SUMIFS(DatosEdad!$D:$D,DatosEdad!$A:$A,INDICE!$C$13,DatosEdad!$E:$E,'1.TS PAIS EDAD Y SEXO'!$A189,DatosEdad!$C:$C,VLOOKUP('1.TS PAIS EDAD Y SEXO'!$K$4,Descripcion_Sexo,1),DatosEdad!$B:$B,VLOOKUP('1.TS PAIS EDAD Y SEXO'!K$5,TRAMO_EDAD_1,1))</f>
        <v>271.42105263157896</v>
      </c>
      <c r="L189" s="173">
        <f>SUMIFS(DatosEdad!$D:$D,DatosEdad!$A:$A,INDICE!$C$13,DatosEdad!$E:$E,'1.TS PAIS EDAD Y SEXO'!$A189,DatosEdad!$C:$C,VLOOKUP('1.TS PAIS EDAD Y SEXO'!$K$4,Descripcion_Sexo,1),DatosEdad!$B:$B,VLOOKUP('1.TS PAIS EDAD Y SEXO'!L$5,TRAMO_EDAD_1,1))</f>
        <v>156.05263157894737</v>
      </c>
      <c r="M189" s="182">
        <f>SUMIFS(DatosEdad!$D:$D,DatosEdad!$A:$A,INDICE!$C$13,DatosEdad!$E:$E,'1.TS PAIS EDAD Y SEXO'!$A189,DatosEdad!$B:$B,_xlfn.XLOOKUP('1.TS PAIS EDAD Y SEXO'!M$5,TablasAux!$O$3:$O$5,TablasAux!$N$3:$N$5),DatosEdad!$C:$C,_xlfn.XLOOKUP('1.TS PAIS EDAD Y SEXO'!$K$4,TablasAux!$L$17:$L$19,TablasAux!$K$17:$K$19))</f>
        <v>8.4210526315789487</v>
      </c>
      <c r="N189" s="177">
        <f>SUMIFS(DatosEdad!$D:$D,DatosEdad!$A:$A,INDICE!$C$13,DatosEdad!$E:$E,'1.TS PAIS EDAD Y SEXO'!$A189,DatosEdad!$C:$C,_xlfn.XLOOKUP('1.TS PAIS EDAD Y SEXO'!$K$4,TablasAux!$L$17:$L$19,TablasAux!$K$17:$K$19))</f>
        <v>435.89473684210532</v>
      </c>
    </row>
    <row r="190" spans="1:14" ht="15.6" x14ac:dyDescent="0.3">
      <c r="A190" s="4">
        <v>591</v>
      </c>
      <c r="B190" s="147" t="s">
        <v>325</v>
      </c>
      <c r="C190" s="116">
        <f>SUMIFS(DatosEdad!$D:$D,DatosEdad!$A:$A,INDICE!$C$13,DatosEdad!$E:$E,'1.TS PAIS EDAD Y SEXO'!$A190,DatosEdad!$B:$B,VLOOKUP('1.TS PAIS EDAD Y SEXO'!C$5,TRAMO_EDAD_1,1))</f>
        <v>555.9473684210526</v>
      </c>
      <c r="D190" s="173">
        <f>SUMIFS(DatosEdad!$D:$D,DatosEdad!$A:$A,INDICE!$C$13,DatosEdad!$E:$E,'1.TS PAIS EDAD Y SEXO'!$A190,DatosEdad!$B:$B,VLOOKUP('1.TS PAIS EDAD Y SEXO'!D$5,TRAMO_EDAD_1,1))</f>
        <v>434.36842105263156</v>
      </c>
      <c r="E190" s="182">
        <f>SUMIFS(DatosEdad!$D:$D,DatosEdad!$A:$A,INDICE!$C$13,DatosEdad!$E:$E,'1.TS PAIS EDAD Y SEXO'!$A190,DatosEdad!$B:$B,_xlfn.XLOOKUP($E$5,TablasAux!$O$3:$O$5,TablasAux!$N$3:$N$5))</f>
        <v>51.210526315789473</v>
      </c>
      <c r="F190" s="177">
        <f>SUMIFS(DatosEdad!$D:$D,DatosEdad!$A:$A,INDICE!$C$13,DatosEdad!$E:$E,'1.TS PAIS EDAD Y SEXO'!$A190)</f>
        <v>1041.5263157894738</v>
      </c>
      <c r="G190" s="116">
        <f>SUMIFS(DatosEdad!$D:$D,DatosEdad!$A:$A,INDICE!$C$13,DatosEdad!$E:$E,'1.TS PAIS EDAD Y SEXO'!$A190,DatosEdad!$C:$C,VLOOKUP('1.TS PAIS EDAD Y SEXO'!$G$4,Descripcion_Sexo,1),DatosEdad!$B:$B,VLOOKUP('1.TS PAIS EDAD Y SEXO'!G$5,TRAMO_EDAD_1,1))</f>
        <v>315.68421052631578</v>
      </c>
      <c r="H190" s="173">
        <f>SUMIFS(DatosEdad!$D:$D,DatosEdad!$A:$A,INDICE!$C$13,DatosEdad!$E:$E,'1.TS PAIS EDAD Y SEXO'!$A190,DatosEdad!$C:$C,VLOOKUP('1.TS PAIS EDAD Y SEXO'!$G$4,Descripcion_Sexo,1),DatosEdad!$B:$B,VLOOKUP('1.TS PAIS EDAD Y SEXO'!H$5,TRAMO_EDAD_1,1))</f>
        <v>231.57894736842104</v>
      </c>
      <c r="I190" s="182">
        <f>SUMIFS(DatosEdad!$D:$D,DatosEdad!$A:$A,INDICE!$C$13,DatosEdad!$E:$E,'1.TS PAIS EDAD Y SEXO'!$A190,DatosEdad!$B:$B,_xlfn.XLOOKUP('1.TS PAIS EDAD Y SEXO'!$I$5,TablasAux!$O$3:$O$5,TablasAux!$N$3:$N$5),DatosEdad!$C:$C,_xlfn.XLOOKUP('1.TS PAIS EDAD Y SEXO'!$G$4,TablasAux!$L$17:$L$19,TablasAux!$K$17:$K$19))</f>
        <v>34.473684210526315</v>
      </c>
      <c r="J190" s="177">
        <f>SUMIFS(DatosEdad!$D:$D,DatosEdad!$A:$A,INDICE!$C$13,DatosEdad!$E:$E,'1.TS PAIS EDAD Y SEXO'!$A190,DatosEdad!$C:$C,_xlfn.XLOOKUP('1.TS PAIS EDAD Y SEXO'!$G$4,TablasAux!$L$17:$L$19,TablasAux!$K$17:$K$19))</f>
        <v>581.73684210526312</v>
      </c>
      <c r="K190" s="116">
        <f>SUMIFS(DatosEdad!$D:$D,DatosEdad!$A:$A,INDICE!$C$13,DatosEdad!$E:$E,'1.TS PAIS EDAD Y SEXO'!$A190,DatosEdad!$C:$C,VLOOKUP('1.TS PAIS EDAD Y SEXO'!$K$4,Descripcion_Sexo,1),DatosEdad!$B:$B,VLOOKUP('1.TS PAIS EDAD Y SEXO'!K$5,TRAMO_EDAD_1,1))</f>
        <v>240.26315789473685</v>
      </c>
      <c r="L190" s="173">
        <f>SUMIFS(DatosEdad!$D:$D,DatosEdad!$A:$A,INDICE!$C$13,DatosEdad!$E:$E,'1.TS PAIS EDAD Y SEXO'!$A190,DatosEdad!$C:$C,VLOOKUP('1.TS PAIS EDAD Y SEXO'!$K$4,Descripcion_Sexo,1),DatosEdad!$B:$B,VLOOKUP('1.TS PAIS EDAD Y SEXO'!L$5,TRAMO_EDAD_1,1))</f>
        <v>202.78947368421055</v>
      </c>
      <c r="M190" s="182">
        <f>SUMIFS(DatosEdad!$D:$D,DatosEdad!$A:$A,INDICE!$C$13,DatosEdad!$E:$E,'1.TS PAIS EDAD Y SEXO'!$A190,DatosEdad!$B:$B,_xlfn.XLOOKUP('1.TS PAIS EDAD Y SEXO'!M$5,TablasAux!$O$3:$O$5,TablasAux!$N$3:$N$5),DatosEdad!$C:$C,_xlfn.XLOOKUP('1.TS PAIS EDAD Y SEXO'!$K$4,TablasAux!$L$17:$L$19,TablasAux!$K$17:$K$19))</f>
        <v>16.736842105263158</v>
      </c>
      <c r="N190" s="177">
        <f>SUMIFS(DatosEdad!$D:$D,DatosEdad!$A:$A,INDICE!$C$13,DatosEdad!$E:$E,'1.TS PAIS EDAD Y SEXO'!$A190,DatosEdad!$C:$C,_xlfn.XLOOKUP('1.TS PAIS EDAD Y SEXO'!$K$4,TablasAux!$L$17:$L$19,TablasAux!$K$17:$K$19))</f>
        <v>459.78947368421052</v>
      </c>
    </row>
    <row r="191" spans="1:14" ht="15.6" x14ac:dyDescent="0.3">
      <c r="A191" s="4">
        <v>598</v>
      </c>
      <c r="B191" s="147" t="s">
        <v>412</v>
      </c>
      <c r="C191" s="116">
        <f>SUMIFS(DatosEdad!$D:$D,DatosEdad!$A:$A,INDICE!$C$13,DatosEdad!$E:$E,'1.TS PAIS EDAD Y SEXO'!$A191,DatosEdad!$B:$B,VLOOKUP('1.TS PAIS EDAD Y SEXO'!C$5,TRAMO_EDAD_1,1))</f>
        <v>1</v>
      </c>
      <c r="D191" s="173">
        <f>SUMIFS(DatosEdad!$D:$D,DatosEdad!$A:$A,INDICE!$C$13,DatosEdad!$E:$E,'1.TS PAIS EDAD Y SEXO'!$A191,DatosEdad!$B:$B,VLOOKUP('1.TS PAIS EDAD Y SEXO'!D$5,TRAMO_EDAD_1,1))</f>
        <v>3</v>
      </c>
      <c r="E191" s="182">
        <f>SUMIFS(DatosEdad!$D:$D,DatosEdad!$A:$A,INDICE!$C$13,DatosEdad!$E:$E,'1.TS PAIS EDAD Y SEXO'!$A191,DatosEdad!$B:$B,_xlfn.XLOOKUP($E$5,TablasAux!$O$3:$O$5,TablasAux!$N$3:$N$5))</f>
        <v>0</v>
      </c>
      <c r="F191" s="177">
        <f>SUMIFS(DatosEdad!$D:$D,DatosEdad!$A:$A,INDICE!$C$13,DatosEdad!$E:$E,'1.TS PAIS EDAD Y SEXO'!$A191)</f>
        <v>4</v>
      </c>
      <c r="G191" s="116">
        <f>SUMIFS(DatosEdad!$D:$D,DatosEdad!$A:$A,INDICE!$C$13,DatosEdad!$E:$E,'1.TS PAIS EDAD Y SEXO'!$A191,DatosEdad!$C:$C,VLOOKUP('1.TS PAIS EDAD Y SEXO'!$G$4,Descripcion_Sexo,1),DatosEdad!$B:$B,VLOOKUP('1.TS PAIS EDAD Y SEXO'!G$5,TRAMO_EDAD_1,1))</f>
        <v>0</v>
      </c>
      <c r="H191" s="173">
        <f>SUMIFS(DatosEdad!$D:$D,DatosEdad!$A:$A,INDICE!$C$13,DatosEdad!$E:$E,'1.TS PAIS EDAD Y SEXO'!$A191,DatosEdad!$C:$C,VLOOKUP('1.TS PAIS EDAD Y SEXO'!$G$4,Descripcion_Sexo,1),DatosEdad!$B:$B,VLOOKUP('1.TS PAIS EDAD Y SEXO'!H$5,TRAMO_EDAD_1,1))</f>
        <v>1</v>
      </c>
      <c r="I191" s="182">
        <f>SUMIFS(DatosEdad!$D:$D,DatosEdad!$A:$A,INDICE!$C$13,DatosEdad!$E:$E,'1.TS PAIS EDAD Y SEXO'!$A191,DatosEdad!$B:$B,_xlfn.XLOOKUP('1.TS PAIS EDAD Y SEXO'!$I$5,TablasAux!$O$3:$O$5,TablasAux!$N$3:$N$5),DatosEdad!$C:$C,_xlfn.XLOOKUP('1.TS PAIS EDAD Y SEXO'!$G$4,TablasAux!$L$17:$L$19,TablasAux!$K$17:$K$19))</f>
        <v>0</v>
      </c>
      <c r="J191" s="177">
        <f>SUMIFS(DatosEdad!$D:$D,DatosEdad!$A:$A,INDICE!$C$13,DatosEdad!$E:$E,'1.TS PAIS EDAD Y SEXO'!$A191,DatosEdad!$C:$C,_xlfn.XLOOKUP('1.TS PAIS EDAD Y SEXO'!$G$4,TablasAux!$L$17:$L$19,TablasAux!$K$17:$K$19))</f>
        <v>1</v>
      </c>
      <c r="K191" s="116">
        <f>SUMIFS(DatosEdad!$D:$D,DatosEdad!$A:$A,INDICE!$C$13,DatosEdad!$E:$E,'1.TS PAIS EDAD Y SEXO'!$A191,DatosEdad!$C:$C,VLOOKUP('1.TS PAIS EDAD Y SEXO'!$K$4,Descripcion_Sexo,1),DatosEdad!$B:$B,VLOOKUP('1.TS PAIS EDAD Y SEXO'!K$5,TRAMO_EDAD_1,1))</f>
        <v>1</v>
      </c>
      <c r="L191" s="173">
        <f>SUMIFS(DatosEdad!$D:$D,DatosEdad!$A:$A,INDICE!$C$13,DatosEdad!$E:$E,'1.TS PAIS EDAD Y SEXO'!$A191,DatosEdad!$C:$C,VLOOKUP('1.TS PAIS EDAD Y SEXO'!$K$4,Descripcion_Sexo,1),DatosEdad!$B:$B,VLOOKUP('1.TS PAIS EDAD Y SEXO'!L$5,TRAMO_EDAD_1,1))</f>
        <v>2</v>
      </c>
      <c r="M191" s="182">
        <f>SUMIFS(DatosEdad!$D:$D,DatosEdad!$A:$A,INDICE!$C$13,DatosEdad!$E:$E,'1.TS PAIS EDAD Y SEXO'!$A191,DatosEdad!$B:$B,_xlfn.XLOOKUP('1.TS PAIS EDAD Y SEXO'!M$5,TablasAux!$O$3:$O$5,TablasAux!$N$3:$N$5),DatosEdad!$C:$C,_xlfn.XLOOKUP('1.TS PAIS EDAD Y SEXO'!$K$4,TablasAux!$L$17:$L$19,TablasAux!$K$17:$K$19))</f>
        <v>0</v>
      </c>
      <c r="N191" s="177">
        <f>SUMIFS(DatosEdad!$D:$D,DatosEdad!$A:$A,INDICE!$C$13,DatosEdad!$E:$E,'1.TS PAIS EDAD Y SEXO'!$A191,DatosEdad!$C:$C,_xlfn.XLOOKUP('1.TS PAIS EDAD Y SEXO'!$K$4,TablasAux!$L$17:$L$19,TablasAux!$K$17:$K$19))</f>
        <v>3</v>
      </c>
    </row>
    <row r="192" spans="1:14" ht="15.6" x14ac:dyDescent="0.3">
      <c r="A192" s="4">
        <v>600</v>
      </c>
      <c r="B192" s="147" t="s">
        <v>192</v>
      </c>
      <c r="C192" s="116">
        <f>SUMIFS(DatosEdad!$D:$D,DatosEdad!$A:$A,INDICE!$C$13,DatosEdad!$E:$E,'1.TS PAIS EDAD Y SEXO'!$A192,DatosEdad!$B:$B,VLOOKUP('1.TS PAIS EDAD Y SEXO'!C$5,TRAMO_EDAD_1,1))</f>
        <v>17271.684210526313</v>
      </c>
      <c r="D192" s="173">
        <f>SUMIFS(DatosEdad!$D:$D,DatosEdad!$A:$A,INDICE!$C$13,DatosEdad!$E:$E,'1.TS PAIS EDAD Y SEXO'!$A192,DatosEdad!$B:$B,VLOOKUP('1.TS PAIS EDAD Y SEXO'!D$5,TRAMO_EDAD_1,1))</f>
        <v>24629</v>
      </c>
      <c r="E192" s="182">
        <f>SUMIFS(DatosEdad!$D:$D,DatosEdad!$A:$A,INDICE!$C$13,DatosEdad!$E:$E,'1.TS PAIS EDAD Y SEXO'!$A192,DatosEdad!$B:$B,_xlfn.XLOOKUP($E$5,TablasAux!$O$3:$O$5,TablasAux!$N$3:$N$5))</f>
        <v>3738.3157894736842</v>
      </c>
      <c r="F192" s="177">
        <f>SUMIFS(DatosEdad!$D:$D,DatosEdad!$A:$A,INDICE!$C$13,DatosEdad!$E:$E,'1.TS PAIS EDAD Y SEXO'!$A192)</f>
        <v>45639</v>
      </c>
      <c r="G192" s="116">
        <f>SUMIFS(DatosEdad!$D:$D,DatosEdad!$A:$A,INDICE!$C$13,DatosEdad!$E:$E,'1.TS PAIS EDAD Y SEXO'!$A192,DatosEdad!$C:$C,VLOOKUP('1.TS PAIS EDAD Y SEXO'!$G$4,Descripcion_Sexo,1),DatosEdad!$B:$B,VLOOKUP('1.TS PAIS EDAD Y SEXO'!G$5,TRAMO_EDAD_1,1))</f>
        <v>10358.052631578947</v>
      </c>
      <c r="H192" s="173">
        <f>SUMIFS(DatosEdad!$D:$D,DatosEdad!$A:$A,INDICE!$C$13,DatosEdad!$E:$E,'1.TS PAIS EDAD Y SEXO'!$A192,DatosEdad!$C:$C,VLOOKUP('1.TS PAIS EDAD Y SEXO'!$G$4,Descripcion_Sexo,1),DatosEdad!$B:$B,VLOOKUP('1.TS PAIS EDAD Y SEXO'!H$5,TRAMO_EDAD_1,1))</f>
        <v>16596.157894736843</v>
      </c>
      <c r="I192" s="182">
        <f>SUMIFS(DatosEdad!$D:$D,DatosEdad!$A:$A,INDICE!$C$13,DatosEdad!$E:$E,'1.TS PAIS EDAD Y SEXO'!$A192,DatosEdad!$B:$B,_xlfn.XLOOKUP('1.TS PAIS EDAD Y SEXO'!$I$5,TablasAux!$O$3:$O$5,TablasAux!$N$3:$N$5),DatosEdad!$C:$C,_xlfn.XLOOKUP('1.TS PAIS EDAD Y SEXO'!$G$4,TablasAux!$L$17:$L$19,TablasAux!$K$17:$K$19))</f>
        <v>2910.894736842105</v>
      </c>
      <c r="J192" s="177">
        <f>SUMIFS(DatosEdad!$D:$D,DatosEdad!$A:$A,INDICE!$C$13,DatosEdad!$E:$E,'1.TS PAIS EDAD Y SEXO'!$A192,DatosEdad!$C:$C,_xlfn.XLOOKUP('1.TS PAIS EDAD Y SEXO'!$G$4,TablasAux!$L$17:$L$19,TablasAux!$K$17:$K$19))</f>
        <v>29865.105263157893</v>
      </c>
      <c r="K192" s="116">
        <f>SUMIFS(DatosEdad!$D:$D,DatosEdad!$A:$A,INDICE!$C$13,DatosEdad!$E:$E,'1.TS PAIS EDAD Y SEXO'!$A192,DatosEdad!$C:$C,VLOOKUP('1.TS PAIS EDAD Y SEXO'!$K$4,Descripcion_Sexo,1),DatosEdad!$B:$B,VLOOKUP('1.TS PAIS EDAD Y SEXO'!K$5,TRAMO_EDAD_1,1))</f>
        <v>6912.6315789473683</v>
      </c>
      <c r="L192" s="173">
        <f>SUMIFS(DatosEdad!$D:$D,DatosEdad!$A:$A,INDICE!$C$13,DatosEdad!$E:$E,'1.TS PAIS EDAD Y SEXO'!$A192,DatosEdad!$C:$C,VLOOKUP('1.TS PAIS EDAD Y SEXO'!$K$4,Descripcion_Sexo,1),DatosEdad!$B:$B,VLOOKUP('1.TS PAIS EDAD Y SEXO'!L$5,TRAMO_EDAD_1,1))</f>
        <v>8032.8421052631584</v>
      </c>
      <c r="M192" s="182">
        <f>SUMIFS(DatosEdad!$D:$D,DatosEdad!$A:$A,INDICE!$C$13,DatosEdad!$E:$E,'1.TS PAIS EDAD Y SEXO'!$A192,DatosEdad!$B:$B,_xlfn.XLOOKUP('1.TS PAIS EDAD Y SEXO'!M$5,TablasAux!$O$3:$O$5,TablasAux!$N$3:$N$5),DatosEdad!$C:$C,_xlfn.XLOOKUP('1.TS PAIS EDAD Y SEXO'!$K$4,TablasAux!$L$17:$L$19,TablasAux!$K$17:$K$19))</f>
        <v>827.42105263157896</v>
      </c>
      <c r="N192" s="177">
        <f>SUMIFS(DatosEdad!$D:$D,DatosEdad!$A:$A,INDICE!$C$13,DatosEdad!$E:$E,'1.TS PAIS EDAD Y SEXO'!$A192,DatosEdad!$C:$C,_xlfn.XLOOKUP('1.TS PAIS EDAD Y SEXO'!$K$4,TablasAux!$L$17:$L$19,TablasAux!$K$17:$K$19))</f>
        <v>15772.894736842105</v>
      </c>
    </row>
    <row r="193" spans="1:14" ht="15.6" x14ac:dyDescent="0.3">
      <c r="A193" s="4">
        <v>604</v>
      </c>
      <c r="B193" s="147" t="s">
        <v>326</v>
      </c>
      <c r="C193" s="116">
        <f>SUMIFS(DatosEdad!$D:$D,DatosEdad!$A:$A,INDICE!$C$13,DatosEdad!$E:$E,'1.TS PAIS EDAD Y SEXO'!$A193,DatosEdad!$B:$B,VLOOKUP('1.TS PAIS EDAD Y SEXO'!C$5,TRAMO_EDAD_1,1))</f>
        <v>25610.105263157893</v>
      </c>
      <c r="D193" s="173">
        <f>SUMIFS(DatosEdad!$D:$D,DatosEdad!$A:$A,INDICE!$C$13,DatosEdad!$E:$E,'1.TS PAIS EDAD Y SEXO'!$A193,DatosEdad!$B:$B,VLOOKUP('1.TS PAIS EDAD Y SEXO'!D$5,TRAMO_EDAD_1,1))</f>
        <v>40767.15789473684</v>
      </c>
      <c r="E193" s="182">
        <f>SUMIFS(DatosEdad!$D:$D,DatosEdad!$A:$A,INDICE!$C$13,DatosEdad!$E:$E,'1.TS PAIS EDAD Y SEXO'!$A193,DatosEdad!$B:$B,_xlfn.XLOOKUP($E$5,TablasAux!$O$3:$O$5,TablasAux!$N$3:$N$5))</f>
        <v>8030.2631578947367</v>
      </c>
      <c r="F193" s="177">
        <f>SUMIFS(DatosEdad!$D:$D,DatosEdad!$A:$A,INDICE!$C$13,DatosEdad!$E:$E,'1.TS PAIS EDAD Y SEXO'!$A193)</f>
        <v>74407.526315789466</v>
      </c>
      <c r="G193" s="116">
        <f>SUMIFS(DatosEdad!$D:$D,DatosEdad!$A:$A,INDICE!$C$13,DatosEdad!$E:$E,'1.TS PAIS EDAD Y SEXO'!$A193,DatosEdad!$C:$C,VLOOKUP('1.TS PAIS EDAD Y SEXO'!$G$4,Descripcion_Sexo,1),DatosEdad!$B:$B,VLOOKUP('1.TS PAIS EDAD Y SEXO'!G$5,TRAMO_EDAD_1,1))</f>
        <v>12577.157894736842</v>
      </c>
      <c r="H193" s="173">
        <f>SUMIFS(DatosEdad!$D:$D,DatosEdad!$A:$A,INDICE!$C$13,DatosEdad!$E:$E,'1.TS PAIS EDAD Y SEXO'!$A193,DatosEdad!$C:$C,VLOOKUP('1.TS PAIS EDAD Y SEXO'!$G$4,Descripcion_Sexo,1),DatosEdad!$B:$B,VLOOKUP('1.TS PAIS EDAD Y SEXO'!H$5,TRAMO_EDAD_1,1))</f>
        <v>19586.15789473684</v>
      </c>
      <c r="I193" s="182">
        <f>SUMIFS(DatosEdad!$D:$D,DatosEdad!$A:$A,INDICE!$C$13,DatosEdad!$E:$E,'1.TS PAIS EDAD Y SEXO'!$A193,DatosEdad!$B:$B,_xlfn.XLOOKUP('1.TS PAIS EDAD Y SEXO'!$I$5,TablasAux!$O$3:$O$5,TablasAux!$N$3:$N$5),DatosEdad!$C:$C,_xlfn.XLOOKUP('1.TS PAIS EDAD Y SEXO'!$G$4,TablasAux!$L$17:$L$19,TablasAux!$K$17:$K$19))</f>
        <v>4217.3157894736842</v>
      </c>
      <c r="J193" s="177">
        <f>SUMIFS(DatosEdad!$D:$D,DatosEdad!$A:$A,INDICE!$C$13,DatosEdad!$E:$E,'1.TS PAIS EDAD Y SEXO'!$A193,DatosEdad!$C:$C,_xlfn.XLOOKUP('1.TS PAIS EDAD Y SEXO'!$G$4,TablasAux!$L$17:$L$19,TablasAux!$K$17:$K$19))</f>
        <v>36380.631578947367</v>
      </c>
      <c r="K193" s="116">
        <f>SUMIFS(DatosEdad!$D:$D,DatosEdad!$A:$A,INDICE!$C$13,DatosEdad!$E:$E,'1.TS PAIS EDAD Y SEXO'!$A193,DatosEdad!$C:$C,VLOOKUP('1.TS PAIS EDAD Y SEXO'!$K$4,Descripcion_Sexo,1),DatosEdad!$B:$B,VLOOKUP('1.TS PAIS EDAD Y SEXO'!K$5,TRAMO_EDAD_1,1))</f>
        <v>13032.947368421053</v>
      </c>
      <c r="L193" s="173">
        <f>SUMIFS(DatosEdad!$D:$D,DatosEdad!$A:$A,INDICE!$C$13,DatosEdad!$E:$E,'1.TS PAIS EDAD Y SEXO'!$A193,DatosEdad!$C:$C,VLOOKUP('1.TS PAIS EDAD Y SEXO'!$K$4,Descripcion_Sexo,1),DatosEdad!$B:$B,VLOOKUP('1.TS PAIS EDAD Y SEXO'!L$5,TRAMO_EDAD_1,1))</f>
        <v>21179.368421052633</v>
      </c>
      <c r="M193" s="182">
        <f>SUMIFS(DatosEdad!$D:$D,DatosEdad!$A:$A,INDICE!$C$13,DatosEdad!$E:$E,'1.TS PAIS EDAD Y SEXO'!$A193,DatosEdad!$B:$B,_xlfn.XLOOKUP('1.TS PAIS EDAD Y SEXO'!M$5,TablasAux!$O$3:$O$5,TablasAux!$N$3:$N$5),DatosEdad!$C:$C,_xlfn.XLOOKUP('1.TS PAIS EDAD Y SEXO'!$K$4,TablasAux!$L$17:$L$19,TablasAux!$K$17:$K$19))</f>
        <v>3812.9473684210529</v>
      </c>
      <c r="N193" s="177">
        <f>SUMIFS(DatosEdad!$D:$D,DatosEdad!$A:$A,INDICE!$C$13,DatosEdad!$E:$E,'1.TS PAIS EDAD Y SEXO'!$A193,DatosEdad!$C:$C,_xlfn.XLOOKUP('1.TS PAIS EDAD Y SEXO'!$K$4,TablasAux!$L$17:$L$19,TablasAux!$K$17:$K$19))</f>
        <v>38025.26315789474</v>
      </c>
    </row>
    <row r="194" spans="1:14" ht="15.6" x14ac:dyDescent="0.3">
      <c r="A194" s="4">
        <v>612</v>
      </c>
      <c r="B194" s="147" t="s">
        <v>328</v>
      </c>
      <c r="C194" s="116">
        <f>SUMIFS(DatosEdad!$D:$D,DatosEdad!$A:$A,INDICE!$C$13,DatosEdad!$E:$E,'1.TS PAIS EDAD Y SEXO'!$A194,DatosEdad!$B:$B,VLOOKUP('1.TS PAIS EDAD Y SEXO'!C$5,TRAMO_EDAD_1,1))</f>
        <v>4.8421052631578947</v>
      </c>
      <c r="D194" s="173">
        <f>SUMIFS(DatosEdad!$D:$D,DatosEdad!$A:$A,INDICE!$C$13,DatosEdad!$E:$E,'1.TS PAIS EDAD Y SEXO'!$A194,DatosEdad!$B:$B,VLOOKUP('1.TS PAIS EDAD Y SEXO'!D$5,TRAMO_EDAD_1,1))</f>
        <v>7.6842105263157894</v>
      </c>
      <c r="E194" s="182">
        <f>SUMIFS(DatosEdad!$D:$D,DatosEdad!$A:$A,INDICE!$C$13,DatosEdad!$E:$E,'1.TS PAIS EDAD Y SEXO'!$A194,DatosEdad!$B:$B,_xlfn.XLOOKUP($E$5,TablasAux!$O$3:$O$5,TablasAux!$N$3:$N$5))</f>
        <v>3</v>
      </c>
      <c r="F194" s="177">
        <f>SUMIFS(DatosEdad!$D:$D,DatosEdad!$A:$A,INDICE!$C$13,DatosEdad!$E:$E,'1.TS PAIS EDAD Y SEXO'!$A194)</f>
        <v>15.526315789473685</v>
      </c>
      <c r="G194" s="116">
        <f>SUMIFS(DatosEdad!$D:$D,DatosEdad!$A:$A,INDICE!$C$13,DatosEdad!$E:$E,'1.TS PAIS EDAD Y SEXO'!$A194,DatosEdad!$C:$C,VLOOKUP('1.TS PAIS EDAD Y SEXO'!$G$4,Descripcion_Sexo,1),DatosEdad!$B:$B,VLOOKUP('1.TS PAIS EDAD Y SEXO'!G$5,TRAMO_EDAD_1,1))</f>
        <v>3</v>
      </c>
      <c r="H194" s="173">
        <f>SUMIFS(DatosEdad!$D:$D,DatosEdad!$A:$A,INDICE!$C$13,DatosEdad!$E:$E,'1.TS PAIS EDAD Y SEXO'!$A194,DatosEdad!$C:$C,VLOOKUP('1.TS PAIS EDAD Y SEXO'!$G$4,Descripcion_Sexo,1),DatosEdad!$B:$B,VLOOKUP('1.TS PAIS EDAD Y SEXO'!H$5,TRAMO_EDAD_1,1))</f>
        <v>1.9473684210526316</v>
      </c>
      <c r="I194" s="182">
        <f>SUMIFS(DatosEdad!$D:$D,DatosEdad!$A:$A,INDICE!$C$13,DatosEdad!$E:$E,'1.TS PAIS EDAD Y SEXO'!$A194,DatosEdad!$B:$B,_xlfn.XLOOKUP('1.TS PAIS EDAD Y SEXO'!$I$5,TablasAux!$O$3:$O$5,TablasAux!$N$3:$N$5),DatosEdad!$C:$C,_xlfn.XLOOKUP('1.TS PAIS EDAD Y SEXO'!$G$4,TablasAux!$L$17:$L$19,TablasAux!$K$17:$K$19))</f>
        <v>1</v>
      </c>
      <c r="J194" s="177">
        <f>SUMIFS(DatosEdad!$D:$D,DatosEdad!$A:$A,INDICE!$C$13,DatosEdad!$E:$E,'1.TS PAIS EDAD Y SEXO'!$A194,DatosEdad!$C:$C,_xlfn.XLOOKUP('1.TS PAIS EDAD Y SEXO'!$G$4,TablasAux!$L$17:$L$19,TablasAux!$K$17:$K$19))</f>
        <v>5.9473684210526319</v>
      </c>
      <c r="K194" s="116">
        <f>SUMIFS(DatosEdad!$D:$D,DatosEdad!$A:$A,INDICE!$C$13,DatosEdad!$E:$E,'1.TS PAIS EDAD Y SEXO'!$A194,DatosEdad!$C:$C,VLOOKUP('1.TS PAIS EDAD Y SEXO'!$K$4,Descripcion_Sexo,1),DatosEdad!$B:$B,VLOOKUP('1.TS PAIS EDAD Y SEXO'!K$5,TRAMO_EDAD_1,1))</f>
        <v>1.8421052631578947</v>
      </c>
      <c r="L194" s="173">
        <f>SUMIFS(DatosEdad!$D:$D,DatosEdad!$A:$A,INDICE!$C$13,DatosEdad!$E:$E,'1.TS PAIS EDAD Y SEXO'!$A194,DatosEdad!$C:$C,VLOOKUP('1.TS PAIS EDAD Y SEXO'!$K$4,Descripcion_Sexo,1),DatosEdad!$B:$B,VLOOKUP('1.TS PAIS EDAD Y SEXO'!L$5,TRAMO_EDAD_1,1))</f>
        <v>5.7368421052631575</v>
      </c>
      <c r="M194" s="182">
        <f>SUMIFS(DatosEdad!$D:$D,DatosEdad!$A:$A,INDICE!$C$13,DatosEdad!$E:$E,'1.TS PAIS EDAD Y SEXO'!$A194,DatosEdad!$B:$B,_xlfn.XLOOKUP('1.TS PAIS EDAD Y SEXO'!M$5,TablasAux!$O$3:$O$5,TablasAux!$N$3:$N$5),DatosEdad!$C:$C,_xlfn.XLOOKUP('1.TS PAIS EDAD Y SEXO'!$K$4,TablasAux!$L$17:$L$19,TablasAux!$K$17:$K$19))</f>
        <v>2</v>
      </c>
      <c r="N194" s="177">
        <f>SUMIFS(DatosEdad!$D:$D,DatosEdad!$A:$A,INDICE!$C$13,DatosEdad!$E:$E,'1.TS PAIS EDAD Y SEXO'!$A194,DatosEdad!$C:$C,_xlfn.XLOOKUP('1.TS PAIS EDAD Y SEXO'!$K$4,TablasAux!$L$17:$L$19,TablasAux!$K$17:$K$19))</f>
        <v>9.5789473684210513</v>
      </c>
    </row>
    <row r="195" spans="1:14" ht="15.6" x14ac:dyDescent="0.3">
      <c r="A195" s="4">
        <v>258</v>
      </c>
      <c r="B195" s="147" t="s">
        <v>407</v>
      </c>
      <c r="C195" s="116">
        <f>SUMIFS(DatosEdad!$D:$D,DatosEdad!$A:$A,INDICE!$C$13,DatosEdad!$E:$E,'1.TS PAIS EDAD Y SEXO'!$A195,DatosEdad!$B:$B,VLOOKUP('1.TS PAIS EDAD Y SEXO'!C$5,TRAMO_EDAD_1,1))</f>
        <v>9.4210526315789469</v>
      </c>
      <c r="D195" s="173">
        <f>SUMIFS(DatosEdad!$D:$D,DatosEdad!$A:$A,INDICE!$C$13,DatosEdad!$E:$E,'1.TS PAIS EDAD Y SEXO'!$A195,DatosEdad!$B:$B,VLOOKUP('1.TS PAIS EDAD Y SEXO'!D$5,TRAMO_EDAD_1,1))</f>
        <v>3</v>
      </c>
      <c r="E195" s="182">
        <f>SUMIFS(DatosEdad!$D:$D,DatosEdad!$A:$A,INDICE!$C$13,DatosEdad!$E:$E,'1.TS PAIS EDAD Y SEXO'!$A195,DatosEdad!$B:$B,_xlfn.XLOOKUP($E$5,TablasAux!$O$3:$O$5,TablasAux!$N$3:$N$5))</f>
        <v>0</v>
      </c>
      <c r="F195" s="177">
        <f>SUMIFS(DatosEdad!$D:$D,DatosEdad!$A:$A,INDICE!$C$13,DatosEdad!$E:$E,'1.TS PAIS EDAD Y SEXO'!$A195)</f>
        <v>12.421052631578947</v>
      </c>
      <c r="G195" s="116">
        <f>SUMIFS(DatosEdad!$D:$D,DatosEdad!$A:$A,INDICE!$C$13,DatosEdad!$E:$E,'1.TS PAIS EDAD Y SEXO'!$A195,DatosEdad!$C:$C,VLOOKUP('1.TS PAIS EDAD Y SEXO'!$G$4,Descripcion_Sexo,1),DatosEdad!$B:$B,VLOOKUP('1.TS PAIS EDAD Y SEXO'!G$5,TRAMO_EDAD_1,1))</f>
        <v>4.0526315789473681</v>
      </c>
      <c r="H195" s="173">
        <f>SUMIFS(DatosEdad!$D:$D,DatosEdad!$A:$A,INDICE!$C$13,DatosEdad!$E:$E,'1.TS PAIS EDAD Y SEXO'!$A195,DatosEdad!$C:$C,VLOOKUP('1.TS PAIS EDAD Y SEXO'!$G$4,Descripcion_Sexo,1),DatosEdad!$B:$B,VLOOKUP('1.TS PAIS EDAD Y SEXO'!H$5,TRAMO_EDAD_1,1))</f>
        <v>1</v>
      </c>
      <c r="I195" s="182">
        <f>SUMIFS(DatosEdad!$D:$D,DatosEdad!$A:$A,INDICE!$C$13,DatosEdad!$E:$E,'1.TS PAIS EDAD Y SEXO'!$A195,DatosEdad!$B:$B,_xlfn.XLOOKUP('1.TS PAIS EDAD Y SEXO'!$I$5,TablasAux!$O$3:$O$5,TablasAux!$N$3:$N$5),DatosEdad!$C:$C,_xlfn.XLOOKUP('1.TS PAIS EDAD Y SEXO'!$G$4,TablasAux!$L$17:$L$19,TablasAux!$K$17:$K$19))</f>
        <v>0</v>
      </c>
      <c r="J195" s="177">
        <f>SUMIFS(DatosEdad!$D:$D,DatosEdad!$A:$A,INDICE!$C$13,DatosEdad!$E:$E,'1.TS PAIS EDAD Y SEXO'!$A195,DatosEdad!$C:$C,_xlfn.XLOOKUP('1.TS PAIS EDAD Y SEXO'!$G$4,TablasAux!$L$17:$L$19,TablasAux!$K$17:$K$19))</f>
        <v>5.0526315789473681</v>
      </c>
      <c r="K195" s="116">
        <f>SUMIFS(DatosEdad!$D:$D,DatosEdad!$A:$A,INDICE!$C$13,DatosEdad!$E:$E,'1.TS PAIS EDAD Y SEXO'!$A195,DatosEdad!$C:$C,VLOOKUP('1.TS PAIS EDAD Y SEXO'!$K$4,Descripcion_Sexo,1),DatosEdad!$B:$B,VLOOKUP('1.TS PAIS EDAD Y SEXO'!K$5,TRAMO_EDAD_1,1))</f>
        <v>5.3684210526315788</v>
      </c>
      <c r="L195" s="173">
        <f>SUMIFS(DatosEdad!$D:$D,DatosEdad!$A:$A,INDICE!$C$13,DatosEdad!$E:$E,'1.TS PAIS EDAD Y SEXO'!$A195,DatosEdad!$C:$C,VLOOKUP('1.TS PAIS EDAD Y SEXO'!$K$4,Descripcion_Sexo,1),DatosEdad!$B:$B,VLOOKUP('1.TS PAIS EDAD Y SEXO'!L$5,TRAMO_EDAD_1,1))</f>
        <v>2</v>
      </c>
      <c r="M195" s="182">
        <f>SUMIFS(DatosEdad!$D:$D,DatosEdad!$A:$A,INDICE!$C$13,DatosEdad!$E:$E,'1.TS PAIS EDAD Y SEXO'!$A195,DatosEdad!$B:$B,_xlfn.XLOOKUP('1.TS PAIS EDAD Y SEXO'!M$5,TablasAux!$O$3:$O$5,TablasAux!$N$3:$N$5),DatosEdad!$C:$C,_xlfn.XLOOKUP('1.TS PAIS EDAD Y SEXO'!$K$4,TablasAux!$L$17:$L$19,TablasAux!$K$17:$K$19))</f>
        <v>0</v>
      </c>
      <c r="N195" s="177">
        <f>SUMIFS(DatosEdad!$D:$D,DatosEdad!$A:$A,INDICE!$C$13,DatosEdad!$E:$E,'1.TS PAIS EDAD Y SEXO'!$A195,DatosEdad!$C:$C,_xlfn.XLOOKUP('1.TS PAIS EDAD Y SEXO'!$K$4,TablasAux!$L$17:$L$19,TablasAux!$K$17:$K$19))</f>
        <v>7.3684210526315788</v>
      </c>
    </row>
    <row r="196" spans="1:14" ht="15.6" x14ac:dyDescent="0.3">
      <c r="A196" s="4">
        <v>630</v>
      </c>
      <c r="B196" s="147" t="s">
        <v>331</v>
      </c>
      <c r="C196" s="116">
        <f>SUMIFS(DatosEdad!$D:$D,DatosEdad!$A:$A,INDICE!$C$13,DatosEdad!$E:$E,'1.TS PAIS EDAD Y SEXO'!$A196,DatosEdad!$B:$B,VLOOKUP('1.TS PAIS EDAD Y SEXO'!C$5,TRAMO_EDAD_1,1))</f>
        <v>40.473684210526315</v>
      </c>
      <c r="D196" s="173">
        <f>SUMIFS(DatosEdad!$D:$D,DatosEdad!$A:$A,INDICE!$C$13,DatosEdad!$E:$E,'1.TS PAIS EDAD Y SEXO'!$A196,DatosEdad!$B:$B,VLOOKUP('1.TS PAIS EDAD Y SEXO'!D$5,TRAMO_EDAD_1,1))</f>
        <v>57.315789473684212</v>
      </c>
      <c r="E196" s="182">
        <f>SUMIFS(DatosEdad!$D:$D,DatosEdad!$A:$A,INDICE!$C$13,DatosEdad!$E:$E,'1.TS PAIS EDAD Y SEXO'!$A196,DatosEdad!$B:$B,_xlfn.XLOOKUP($E$5,TablasAux!$O$3:$O$5,TablasAux!$N$3:$N$5))</f>
        <v>7</v>
      </c>
      <c r="F196" s="177">
        <f>SUMIFS(DatosEdad!$D:$D,DatosEdad!$A:$A,INDICE!$C$13,DatosEdad!$E:$E,'1.TS PAIS EDAD Y SEXO'!$A196)</f>
        <v>104.78947368421053</v>
      </c>
      <c r="G196" s="116">
        <f>SUMIFS(DatosEdad!$D:$D,DatosEdad!$A:$A,INDICE!$C$13,DatosEdad!$E:$E,'1.TS PAIS EDAD Y SEXO'!$A196,DatosEdad!$C:$C,VLOOKUP('1.TS PAIS EDAD Y SEXO'!$G$4,Descripcion_Sexo,1),DatosEdad!$B:$B,VLOOKUP('1.TS PAIS EDAD Y SEXO'!G$5,TRAMO_EDAD_1,1))</f>
        <v>25.421052631578949</v>
      </c>
      <c r="H196" s="173">
        <f>SUMIFS(DatosEdad!$D:$D,DatosEdad!$A:$A,INDICE!$C$13,DatosEdad!$E:$E,'1.TS PAIS EDAD Y SEXO'!$A196,DatosEdad!$C:$C,VLOOKUP('1.TS PAIS EDAD Y SEXO'!$G$4,Descripcion_Sexo,1),DatosEdad!$B:$B,VLOOKUP('1.TS PAIS EDAD Y SEXO'!H$5,TRAMO_EDAD_1,1))</f>
        <v>27.421052631578949</v>
      </c>
      <c r="I196" s="182">
        <f>SUMIFS(DatosEdad!$D:$D,DatosEdad!$A:$A,INDICE!$C$13,DatosEdad!$E:$E,'1.TS PAIS EDAD Y SEXO'!$A196,DatosEdad!$B:$B,_xlfn.XLOOKUP('1.TS PAIS EDAD Y SEXO'!$I$5,TablasAux!$O$3:$O$5,TablasAux!$N$3:$N$5),DatosEdad!$C:$C,_xlfn.XLOOKUP('1.TS PAIS EDAD Y SEXO'!$G$4,TablasAux!$L$17:$L$19,TablasAux!$K$17:$K$19))</f>
        <v>5</v>
      </c>
      <c r="J196" s="177">
        <f>SUMIFS(DatosEdad!$D:$D,DatosEdad!$A:$A,INDICE!$C$13,DatosEdad!$E:$E,'1.TS PAIS EDAD Y SEXO'!$A196,DatosEdad!$C:$C,_xlfn.XLOOKUP('1.TS PAIS EDAD Y SEXO'!$G$4,TablasAux!$L$17:$L$19,TablasAux!$K$17:$K$19))</f>
        <v>57.84210526315789</v>
      </c>
      <c r="K196" s="116">
        <f>SUMIFS(DatosEdad!$D:$D,DatosEdad!$A:$A,INDICE!$C$13,DatosEdad!$E:$E,'1.TS PAIS EDAD Y SEXO'!$A196,DatosEdad!$C:$C,VLOOKUP('1.TS PAIS EDAD Y SEXO'!$K$4,Descripcion_Sexo,1),DatosEdad!$B:$B,VLOOKUP('1.TS PAIS EDAD Y SEXO'!K$5,TRAMO_EDAD_1,1))</f>
        <v>15.052631578947368</v>
      </c>
      <c r="L196" s="173">
        <f>SUMIFS(DatosEdad!$D:$D,DatosEdad!$A:$A,INDICE!$C$13,DatosEdad!$E:$E,'1.TS PAIS EDAD Y SEXO'!$A196,DatosEdad!$C:$C,VLOOKUP('1.TS PAIS EDAD Y SEXO'!$K$4,Descripcion_Sexo,1),DatosEdad!$B:$B,VLOOKUP('1.TS PAIS EDAD Y SEXO'!L$5,TRAMO_EDAD_1,1))</f>
        <v>29.894736842105264</v>
      </c>
      <c r="M196" s="182">
        <f>SUMIFS(DatosEdad!$D:$D,DatosEdad!$A:$A,INDICE!$C$13,DatosEdad!$E:$E,'1.TS PAIS EDAD Y SEXO'!$A196,DatosEdad!$B:$B,_xlfn.XLOOKUP('1.TS PAIS EDAD Y SEXO'!M$5,TablasAux!$O$3:$O$5,TablasAux!$N$3:$N$5),DatosEdad!$C:$C,_xlfn.XLOOKUP('1.TS PAIS EDAD Y SEXO'!$K$4,TablasAux!$L$17:$L$19,TablasAux!$K$17:$K$19))</f>
        <v>2</v>
      </c>
      <c r="N196" s="177">
        <f>SUMIFS(DatosEdad!$D:$D,DatosEdad!$A:$A,INDICE!$C$13,DatosEdad!$E:$E,'1.TS PAIS EDAD Y SEXO'!$A196,DatosEdad!$C:$C,_xlfn.XLOOKUP('1.TS PAIS EDAD Y SEXO'!$K$4,TablasAux!$L$17:$L$19,TablasAux!$K$17:$K$19))</f>
        <v>46.94736842105263</v>
      </c>
    </row>
    <row r="197" spans="1:14" ht="15.6" x14ac:dyDescent="0.3">
      <c r="A197" s="4">
        <v>826</v>
      </c>
      <c r="B197" s="147" t="s">
        <v>110</v>
      </c>
      <c r="C197" s="116">
        <f>SUMIFS(DatosEdad!$D:$D,DatosEdad!$A:$A,INDICE!$C$13,DatosEdad!$E:$E,'1.TS PAIS EDAD Y SEXO'!$A197,DatosEdad!$B:$B,VLOOKUP('1.TS PAIS EDAD Y SEXO'!C$5,TRAMO_EDAD_1,1))</f>
        <v>13593.21052631579</v>
      </c>
      <c r="D197" s="173">
        <f>SUMIFS(DatosEdad!$D:$D,DatosEdad!$A:$A,INDICE!$C$13,DatosEdad!$E:$E,'1.TS PAIS EDAD Y SEXO'!$A197,DatosEdad!$B:$B,VLOOKUP('1.TS PAIS EDAD Y SEXO'!D$5,TRAMO_EDAD_1,1))</f>
        <v>31695.842105263157</v>
      </c>
      <c r="E197" s="182">
        <f>SUMIFS(DatosEdad!$D:$D,DatosEdad!$A:$A,INDICE!$C$13,DatosEdad!$E:$E,'1.TS PAIS EDAD Y SEXO'!$A197,DatosEdad!$B:$B,_xlfn.XLOOKUP($E$5,TablasAux!$O$3:$O$5,TablasAux!$N$3:$N$5))</f>
        <v>19884.57894736842</v>
      </c>
      <c r="F197" s="177">
        <f>SUMIFS(DatosEdad!$D:$D,DatosEdad!$A:$A,INDICE!$C$13,DatosEdad!$E:$E,'1.TS PAIS EDAD Y SEXO'!$A197)</f>
        <v>65177.105263157886</v>
      </c>
      <c r="G197" s="116">
        <f>SUMIFS(DatosEdad!$D:$D,DatosEdad!$A:$A,INDICE!$C$13,DatosEdad!$E:$E,'1.TS PAIS EDAD Y SEXO'!$A197,DatosEdad!$C:$C,VLOOKUP('1.TS PAIS EDAD Y SEXO'!$G$4,Descripcion_Sexo,1),DatosEdad!$B:$B,VLOOKUP('1.TS PAIS EDAD Y SEXO'!G$5,TRAMO_EDAD_1,1))</f>
        <v>6923.2105263157891</v>
      </c>
      <c r="H197" s="173">
        <f>SUMIFS(DatosEdad!$D:$D,DatosEdad!$A:$A,INDICE!$C$13,DatosEdad!$E:$E,'1.TS PAIS EDAD Y SEXO'!$A197,DatosEdad!$C:$C,VLOOKUP('1.TS PAIS EDAD Y SEXO'!$G$4,Descripcion_Sexo,1),DatosEdad!$B:$B,VLOOKUP('1.TS PAIS EDAD Y SEXO'!H$5,TRAMO_EDAD_1,1))</f>
        <v>14670.473684210527</v>
      </c>
      <c r="I197" s="182">
        <f>SUMIFS(DatosEdad!$D:$D,DatosEdad!$A:$A,INDICE!$C$13,DatosEdad!$E:$E,'1.TS PAIS EDAD Y SEXO'!$A197,DatosEdad!$B:$B,_xlfn.XLOOKUP('1.TS PAIS EDAD Y SEXO'!$I$5,TablasAux!$O$3:$O$5,TablasAux!$N$3:$N$5),DatosEdad!$C:$C,_xlfn.XLOOKUP('1.TS PAIS EDAD Y SEXO'!$G$4,TablasAux!$L$17:$L$19,TablasAux!$K$17:$K$19))</f>
        <v>8449.8421052631584</v>
      </c>
      <c r="J197" s="177">
        <f>SUMIFS(DatosEdad!$D:$D,DatosEdad!$A:$A,INDICE!$C$13,DatosEdad!$E:$E,'1.TS PAIS EDAD Y SEXO'!$A197,DatosEdad!$C:$C,_xlfn.XLOOKUP('1.TS PAIS EDAD Y SEXO'!$G$4,TablasAux!$L$17:$L$19,TablasAux!$K$17:$K$19))</f>
        <v>30045.84210526316</v>
      </c>
      <c r="K197" s="116">
        <f>SUMIFS(DatosEdad!$D:$D,DatosEdad!$A:$A,INDICE!$C$13,DatosEdad!$E:$E,'1.TS PAIS EDAD Y SEXO'!$A197,DatosEdad!$C:$C,VLOOKUP('1.TS PAIS EDAD Y SEXO'!$K$4,Descripcion_Sexo,1),DatosEdad!$B:$B,VLOOKUP('1.TS PAIS EDAD Y SEXO'!K$5,TRAMO_EDAD_1,1))</f>
        <v>6670</v>
      </c>
      <c r="L197" s="173">
        <f>SUMIFS(DatosEdad!$D:$D,DatosEdad!$A:$A,INDICE!$C$13,DatosEdad!$E:$E,'1.TS PAIS EDAD Y SEXO'!$A197,DatosEdad!$C:$C,VLOOKUP('1.TS PAIS EDAD Y SEXO'!$K$4,Descripcion_Sexo,1),DatosEdad!$B:$B,VLOOKUP('1.TS PAIS EDAD Y SEXO'!L$5,TRAMO_EDAD_1,1))</f>
        <v>17025.36842105263</v>
      </c>
      <c r="M197" s="182">
        <f>SUMIFS(DatosEdad!$D:$D,DatosEdad!$A:$A,INDICE!$C$13,DatosEdad!$E:$E,'1.TS PAIS EDAD Y SEXO'!$A197,DatosEdad!$B:$B,_xlfn.XLOOKUP('1.TS PAIS EDAD Y SEXO'!M$5,TablasAux!$O$3:$O$5,TablasAux!$N$3:$N$5),DatosEdad!$C:$C,_xlfn.XLOOKUP('1.TS PAIS EDAD Y SEXO'!$K$4,TablasAux!$L$17:$L$19,TablasAux!$K$17:$K$19))</f>
        <v>11434.736842105263</v>
      </c>
      <c r="N197" s="177">
        <f>SUMIFS(DatosEdad!$D:$D,DatosEdad!$A:$A,INDICE!$C$13,DatosEdad!$E:$E,'1.TS PAIS EDAD Y SEXO'!$A197,DatosEdad!$C:$C,_xlfn.XLOOKUP('1.TS PAIS EDAD Y SEXO'!$K$4,TablasAux!$L$17:$L$19,TablasAux!$K$17:$K$19))</f>
        <v>35131.263157894733</v>
      </c>
    </row>
    <row r="198" spans="1:14" ht="15.6" x14ac:dyDescent="0.3">
      <c r="A198" s="4">
        <v>760</v>
      </c>
      <c r="B198" s="147" t="s">
        <v>351</v>
      </c>
      <c r="C198" s="116">
        <f>SUMIFS(DatosEdad!$D:$D,DatosEdad!$A:$A,INDICE!$C$13,DatosEdad!$E:$E,'1.TS PAIS EDAD Y SEXO'!$A198,DatosEdad!$B:$B,VLOOKUP('1.TS PAIS EDAD Y SEXO'!C$5,TRAMO_EDAD_1,1))</f>
        <v>827.63157894736844</v>
      </c>
      <c r="D198" s="173">
        <f>SUMIFS(DatosEdad!$D:$D,DatosEdad!$A:$A,INDICE!$C$13,DatosEdad!$E:$E,'1.TS PAIS EDAD Y SEXO'!$A198,DatosEdad!$B:$B,VLOOKUP('1.TS PAIS EDAD Y SEXO'!D$5,TRAMO_EDAD_1,1))</f>
        <v>823.0526315789474</v>
      </c>
      <c r="E198" s="182">
        <f>SUMIFS(DatosEdad!$D:$D,DatosEdad!$A:$A,INDICE!$C$13,DatosEdad!$E:$E,'1.TS PAIS EDAD Y SEXO'!$A198,DatosEdad!$B:$B,_xlfn.XLOOKUP($E$5,TablasAux!$O$3:$O$5,TablasAux!$N$3:$N$5))</f>
        <v>133.21052631578948</v>
      </c>
      <c r="F198" s="177">
        <f>SUMIFS(DatosEdad!$D:$D,DatosEdad!$A:$A,INDICE!$C$13,DatosEdad!$E:$E,'1.TS PAIS EDAD Y SEXO'!$A198)</f>
        <v>1783.8947368421052</v>
      </c>
      <c r="G198" s="116">
        <f>SUMIFS(DatosEdad!$D:$D,DatosEdad!$A:$A,INDICE!$C$13,DatosEdad!$E:$E,'1.TS PAIS EDAD Y SEXO'!$A198,DatosEdad!$C:$C,VLOOKUP('1.TS PAIS EDAD Y SEXO'!$G$4,Descripcion_Sexo,1),DatosEdad!$B:$B,VLOOKUP('1.TS PAIS EDAD Y SEXO'!G$5,TRAMO_EDAD_1,1))</f>
        <v>163.21052631578948</v>
      </c>
      <c r="H198" s="173">
        <f>SUMIFS(DatosEdad!$D:$D,DatosEdad!$A:$A,INDICE!$C$13,DatosEdad!$E:$E,'1.TS PAIS EDAD Y SEXO'!$A198,DatosEdad!$C:$C,VLOOKUP('1.TS PAIS EDAD Y SEXO'!$G$4,Descripcion_Sexo,1),DatosEdad!$B:$B,VLOOKUP('1.TS PAIS EDAD Y SEXO'!H$5,TRAMO_EDAD_1,1))</f>
        <v>172.36842105263159</v>
      </c>
      <c r="I198" s="182">
        <f>SUMIFS(DatosEdad!$D:$D,DatosEdad!$A:$A,INDICE!$C$13,DatosEdad!$E:$E,'1.TS PAIS EDAD Y SEXO'!$A198,DatosEdad!$B:$B,_xlfn.XLOOKUP('1.TS PAIS EDAD Y SEXO'!$I$5,TablasAux!$O$3:$O$5,TablasAux!$N$3:$N$5),DatosEdad!$C:$C,_xlfn.XLOOKUP('1.TS PAIS EDAD Y SEXO'!$G$4,TablasAux!$L$17:$L$19,TablasAux!$K$17:$K$19))</f>
        <v>21.684210526315788</v>
      </c>
      <c r="J198" s="177">
        <f>SUMIFS(DatosEdad!$D:$D,DatosEdad!$A:$A,INDICE!$C$13,DatosEdad!$E:$E,'1.TS PAIS EDAD Y SEXO'!$A198,DatosEdad!$C:$C,_xlfn.XLOOKUP('1.TS PAIS EDAD Y SEXO'!$G$4,TablasAux!$L$17:$L$19,TablasAux!$K$17:$K$19))</f>
        <v>357.26315789473688</v>
      </c>
      <c r="K198" s="116">
        <f>SUMIFS(DatosEdad!$D:$D,DatosEdad!$A:$A,INDICE!$C$13,DatosEdad!$E:$E,'1.TS PAIS EDAD Y SEXO'!$A198,DatosEdad!$C:$C,VLOOKUP('1.TS PAIS EDAD Y SEXO'!$K$4,Descripcion_Sexo,1),DatosEdad!$B:$B,VLOOKUP('1.TS PAIS EDAD Y SEXO'!K$5,TRAMO_EDAD_1,1))</f>
        <v>664.42105263157896</v>
      </c>
      <c r="L198" s="173">
        <f>SUMIFS(DatosEdad!$D:$D,DatosEdad!$A:$A,INDICE!$C$13,DatosEdad!$E:$E,'1.TS PAIS EDAD Y SEXO'!$A198,DatosEdad!$C:$C,VLOOKUP('1.TS PAIS EDAD Y SEXO'!$K$4,Descripcion_Sexo,1),DatosEdad!$B:$B,VLOOKUP('1.TS PAIS EDAD Y SEXO'!L$5,TRAMO_EDAD_1,1))</f>
        <v>650.68421052631584</v>
      </c>
      <c r="M198" s="182">
        <f>SUMIFS(DatosEdad!$D:$D,DatosEdad!$A:$A,INDICE!$C$13,DatosEdad!$E:$E,'1.TS PAIS EDAD Y SEXO'!$A198,DatosEdad!$B:$B,_xlfn.XLOOKUP('1.TS PAIS EDAD Y SEXO'!M$5,TablasAux!$O$3:$O$5,TablasAux!$N$3:$N$5),DatosEdad!$C:$C,_xlfn.XLOOKUP('1.TS PAIS EDAD Y SEXO'!$K$4,TablasAux!$L$17:$L$19,TablasAux!$K$17:$K$19))</f>
        <v>111.52631578947368</v>
      </c>
      <c r="N198" s="177">
        <f>SUMIFS(DatosEdad!$D:$D,DatosEdad!$A:$A,INDICE!$C$13,DatosEdad!$E:$E,'1.TS PAIS EDAD Y SEXO'!$A198,DatosEdad!$C:$C,_xlfn.XLOOKUP('1.TS PAIS EDAD Y SEXO'!$K$4,TablasAux!$L$17:$L$19,TablasAux!$K$17:$K$19))</f>
        <v>1426.6315789473683</v>
      </c>
    </row>
    <row r="199" spans="1:14" ht="15.6" x14ac:dyDescent="0.3">
      <c r="A199" s="4">
        <v>140</v>
      </c>
      <c r="B199" s="147" t="s">
        <v>378</v>
      </c>
      <c r="C199" s="116">
        <f>SUMIFS(DatosEdad!$D:$D,DatosEdad!$A:$A,INDICE!$C$13,DatosEdad!$E:$E,'1.TS PAIS EDAD Y SEXO'!$A199,DatosEdad!$B:$B,VLOOKUP('1.TS PAIS EDAD Y SEXO'!C$5,TRAMO_EDAD_1,1))</f>
        <v>35.368421052631575</v>
      </c>
      <c r="D199" s="173">
        <f>SUMIFS(DatosEdad!$D:$D,DatosEdad!$A:$A,INDICE!$C$13,DatosEdad!$E:$E,'1.TS PAIS EDAD Y SEXO'!$A199,DatosEdad!$B:$B,VLOOKUP('1.TS PAIS EDAD Y SEXO'!D$5,TRAMO_EDAD_1,1))</f>
        <v>42.315789473684212</v>
      </c>
      <c r="E199" s="182">
        <f>SUMIFS(DatosEdad!$D:$D,DatosEdad!$A:$A,INDICE!$C$13,DatosEdad!$E:$E,'1.TS PAIS EDAD Y SEXO'!$A199,DatosEdad!$B:$B,_xlfn.XLOOKUP($E$5,TablasAux!$O$3:$O$5,TablasAux!$N$3:$N$5))</f>
        <v>5.6315789473684212</v>
      </c>
      <c r="F199" s="177">
        <f>SUMIFS(DatosEdad!$D:$D,DatosEdad!$A:$A,INDICE!$C$13,DatosEdad!$E:$E,'1.TS PAIS EDAD Y SEXO'!$A199)</f>
        <v>83.315789473684205</v>
      </c>
      <c r="G199" s="116">
        <f>SUMIFS(DatosEdad!$D:$D,DatosEdad!$A:$A,INDICE!$C$13,DatosEdad!$E:$E,'1.TS PAIS EDAD Y SEXO'!$A199,DatosEdad!$C:$C,VLOOKUP('1.TS PAIS EDAD Y SEXO'!$G$4,Descripcion_Sexo,1),DatosEdad!$B:$B,VLOOKUP('1.TS PAIS EDAD Y SEXO'!G$5,TRAMO_EDAD_1,1))</f>
        <v>10</v>
      </c>
      <c r="H199" s="173">
        <f>SUMIFS(DatosEdad!$D:$D,DatosEdad!$A:$A,INDICE!$C$13,DatosEdad!$E:$E,'1.TS PAIS EDAD Y SEXO'!$A199,DatosEdad!$C:$C,VLOOKUP('1.TS PAIS EDAD Y SEXO'!$G$4,Descripcion_Sexo,1),DatosEdad!$B:$B,VLOOKUP('1.TS PAIS EDAD Y SEXO'!H$5,TRAMO_EDAD_1,1))</f>
        <v>12.578947368421053</v>
      </c>
      <c r="I199" s="182">
        <f>SUMIFS(DatosEdad!$D:$D,DatosEdad!$A:$A,INDICE!$C$13,DatosEdad!$E:$E,'1.TS PAIS EDAD Y SEXO'!$A199,DatosEdad!$B:$B,_xlfn.XLOOKUP('1.TS PAIS EDAD Y SEXO'!$I$5,TablasAux!$O$3:$O$5,TablasAux!$N$3:$N$5),DatosEdad!$C:$C,_xlfn.XLOOKUP('1.TS PAIS EDAD Y SEXO'!$G$4,TablasAux!$L$17:$L$19,TablasAux!$K$17:$K$19))</f>
        <v>2</v>
      </c>
      <c r="J199" s="177">
        <f>SUMIFS(DatosEdad!$D:$D,DatosEdad!$A:$A,INDICE!$C$13,DatosEdad!$E:$E,'1.TS PAIS EDAD Y SEXO'!$A199,DatosEdad!$C:$C,_xlfn.XLOOKUP('1.TS PAIS EDAD Y SEXO'!$G$4,TablasAux!$L$17:$L$19,TablasAux!$K$17:$K$19))</f>
        <v>24.578947368421055</v>
      </c>
      <c r="K199" s="116">
        <f>SUMIFS(DatosEdad!$D:$D,DatosEdad!$A:$A,INDICE!$C$13,DatosEdad!$E:$E,'1.TS PAIS EDAD Y SEXO'!$A199,DatosEdad!$C:$C,VLOOKUP('1.TS PAIS EDAD Y SEXO'!$K$4,Descripcion_Sexo,1),DatosEdad!$B:$B,VLOOKUP('1.TS PAIS EDAD Y SEXO'!K$5,TRAMO_EDAD_1,1))</f>
        <v>25.368421052631579</v>
      </c>
      <c r="L199" s="173">
        <f>SUMIFS(DatosEdad!$D:$D,DatosEdad!$A:$A,INDICE!$C$13,DatosEdad!$E:$E,'1.TS PAIS EDAD Y SEXO'!$A199,DatosEdad!$C:$C,VLOOKUP('1.TS PAIS EDAD Y SEXO'!$K$4,Descripcion_Sexo,1),DatosEdad!$B:$B,VLOOKUP('1.TS PAIS EDAD Y SEXO'!L$5,TRAMO_EDAD_1,1))</f>
        <v>29.736842105263158</v>
      </c>
      <c r="M199" s="182">
        <f>SUMIFS(DatosEdad!$D:$D,DatosEdad!$A:$A,INDICE!$C$13,DatosEdad!$E:$E,'1.TS PAIS EDAD Y SEXO'!$A199,DatosEdad!$B:$B,_xlfn.XLOOKUP('1.TS PAIS EDAD Y SEXO'!M$5,TablasAux!$O$3:$O$5,TablasAux!$N$3:$N$5),DatosEdad!$C:$C,_xlfn.XLOOKUP('1.TS PAIS EDAD Y SEXO'!$K$4,TablasAux!$L$17:$L$19,TablasAux!$K$17:$K$19))</f>
        <v>3.6315789473684212</v>
      </c>
      <c r="N199" s="177">
        <f>SUMIFS(DatosEdad!$D:$D,DatosEdad!$A:$A,INDICE!$C$13,DatosEdad!$E:$E,'1.TS PAIS EDAD Y SEXO'!$A199,DatosEdad!$C:$C,_xlfn.XLOOKUP('1.TS PAIS EDAD Y SEXO'!$K$4,TablasAux!$L$17:$L$19,TablasAux!$K$17:$K$19))</f>
        <v>58.73684210526315</v>
      </c>
    </row>
    <row r="200" spans="1:14" ht="15.6" x14ac:dyDescent="0.3">
      <c r="A200" s="4">
        <v>638</v>
      </c>
      <c r="B200" s="147" t="s">
        <v>391</v>
      </c>
      <c r="C200" s="116">
        <f>SUMIFS(DatosEdad!$D:$D,DatosEdad!$A:$A,INDICE!$C$13,DatosEdad!$E:$E,'1.TS PAIS EDAD Y SEXO'!$A200,DatosEdad!$B:$B,VLOOKUP('1.TS PAIS EDAD Y SEXO'!C$5,TRAMO_EDAD_1,1))</f>
        <v>0</v>
      </c>
      <c r="D200" s="173">
        <f>SUMIFS(DatosEdad!$D:$D,DatosEdad!$A:$A,INDICE!$C$13,DatosEdad!$E:$E,'1.TS PAIS EDAD Y SEXO'!$A200,DatosEdad!$B:$B,VLOOKUP('1.TS PAIS EDAD Y SEXO'!D$5,TRAMO_EDAD_1,1))</f>
        <v>12.315789473684209</v>
      </c>
      <c r="E200" s="182">
        <f>SUMIFS(DatosEdad!$D:$D,DatosEdad!$A:$A,INDICE!$C$13,DatosEdad!$E:$E,'1.TS PAIS EDAD Y SEXO'!$A200,DatosEdad!$B:$B,_xlfn.XLOOKUP($E$5,TablasAux!$O$3:$O$5,TablasAux!$N$3:$N$5))</f>
        <v>2</v>
      </c>
      <c r="F200" s="177">
        <f>SUMIFS(DatosEdad!$D:$D,DatosEdad!$A:$A,INDICE!$C$13,DatosEdad!$E:$E,'1.TS PAIS EDAD Y SEXO'!$A200)</f>
        <v>14.315789473684209</v>
      </c>
      <c r="G200" s="116">
        <f>SUMIFS(DatosEdad!$D:$D,DatosEdad!$A:$A,INDICE!$C$13,DatosEdad!$E:$E,'1.TS PAIS EDAD Y SEXO'!$A200,DatosEdad!$C:$C,VLOOKUP('1.TS PAIS EDAD Y SEXO'!$G$4,Descripcion_Sexo,1),DatosEdad!$B:$B,VLOOKUP('1.TS PAIS EDAD Y SEXO'!G$5,TRAMO_EDAD_1,1))</f>
        <v>0</v>
      </c>
      <c r="H200" s="173">
        <f>SUMIFS(DatosEdad!$D:$D,DatosEdad!$A:$A,INDICE!$C$13,DatosEdad!$E:$E,'1.TS PAIS EDAD Y SEXO'!$A200,DatosEdad!$C:$C,VLOOKUP('1.TS PAIS EDAD Y SEXO'!$G$4,Descripcion_Sexo,1),DatosEdad!$B:$B,VLOOKUP('1.TS PAIS EDAD Y SEXO'!H$5,TRAMO_EDAD_1,1))</f>
        <v>5.5789473684210522</v>
      </c>
      <c r="I200" s="182">
        <f>SUMIFS(DatosEdad!$D:$D,DatosEdad!$A:$A,INDICE!$C$13,DatosEdad!$E:$E,'1.TS PAIS EDAD Y SEXO'!$A200,DatosEdad!$B:$B,_xlfn.XLOOKUP('1.TS PAIS EDAD Y SEXO'!$I$5,TablasAux!$O$3:$O$5,TablasAux!$N$3:$N$5),DatosEdad!$C:$C,_xlfn.XLOOKUP('1.TS PAIS EDAD Y SEXO'!$G$4,TablasAux!$L$17:$L$19,TablasAux!$K$17:$K$19))</f>
        <v>1</v>
      </c>
      <c r="J200" s="177">
        <f>SUMIFS(DatosEdad!$D:$D,DatosEdad!$A:$A,INDICE!$C$13,DatosEdad!$E:$E,'1.TS PAIS EDAD Y SEXO'!$A200,DatosEdad!$C:$C,_xlfn.XLOOKUP('1.TS PAIS EDAD Y SEXO'!$G$4,TablasAux!$L$17:$L$19,TablasAux!$K$17:$K$19))</f>
        <v>6.5789473684210522</v>
      </c>
      <c r="K200" s="116">
        <f>SUMIFS(DatosEdad!$D:$D,DatosEdad!$A:$A,INDICE!$C$13,DatosEdad!$E:$E,'1.TS PAIS EDAD Y SEXO'!$A200,DatosEdad!$C:$C,VLOOKUP('1.TS PAIS EDAD Y SEXO'!$K$4,Descripcion_Sexo,1),DatosEdad!$B:$B,VLOOKUP('1.TS PAIS EDAD Y SEXO'!K$5,TRAMO_EDAD_1,1))</f>
        <v>0</v>
      </c>
      <c r="L200" s="173">
        <f>SUMIFS(DatosEdad!$D:$D,DatosEdad!$A:$A,INDICE!$C$13,DatosEdad!$E:$E,'1.TS PAIS EDAD Y SEXO'!$A200,DatosEdad!$C:$C,VLOOKUP('1.TS PAIS EDAD Y SEXO'!$K$4,Descripcion_Sexo,1),DatosEdad!$B:$B,VLOOKUP('1.TS PAIS EDAD Y SEXO'!L$5,TRAMO_EDAD_1,1))</f>
        <v>6.7368421052631575</v>
      </c>
      <c r="M200" s="182">
        <f>SUMIFS(DatosEdad!$D:$D,DatosEdad!$A:$A,INDICE!$C$13,DatosEdad!$E:$E,'1.TS PAIS EDAD Y SEXO'!$A200,DatosEdad!$B:$B,_xlfn.XLOOKUP('1.TS PAIS EDAD Y SEXO'!M$5,TablasAux!$O$3:$O$5,TablasAux!$N$3:$N$5),DatosEdad!$C:$C,_xlfn.XLOOKUP('1.TS PAIS EDAD Y SEXO'!$K$4,TablasAux!$L$17:$L$19,TablasAux!$K$17:$K$19))</f>
        <v>1</v>
      </c>
      <c r="N200" s="177">
        <f>SUMIFS(DatosEdad!$D:$D,DatosEdad!$A:$A,INDICE!$C$13,DatosEdad!$E:$E,'1.TS PAIS EDAD Y SEXO'!$A200,DatosEdad!$C:$C,_xlfn.XLOOKUP('1.TS PAIS EDAD Y SEXO'!$K$4,TablasAux!$L$17:$L$19,TablasAux!$K$17:$K$19))</f>
        <v>7.7368421052631575</v>
      </c>
    </row>
    <row r="201" spans="1:14" ht="15.6" x14ac:dyDescent="0.3">
      <c r="A201" s="4">
        <v>646</v>
      </c>
      <c r="B201" s="147" t="s">
        <v>334</v>
      </c>
      <c r="C201" s="116">
        <f>SUMIFS(DatosEdad!$D:$D,DatosEdad!$A:$A,INDICE!$C$13,DatosEdad!$E:$E,'1.TS PAIS EDAD Y SEXO'!$A201,DatosEdad!$B:$B,VLOOKUP('1.TS PAIS EDAD Y SEXO'!C$5,TRAMO_EDAD_1,1))</f>
        <v>38.315789473684212</v>
      </c>
      <c r="D201" s="173">
        <f>SUMIFS(DatosEdad!$D:$D,DatosEdad!$A:$A,INDICE!$C$13,DatosEdad!$E:$E,'1.TS PAIS EDAD Y SEXO'!$A201,DatosEdad!$B:$B,VLOOKUP('1.TS PAIS EDAD Y SEXO'!D$5,TRAMO_EDAD_1,1))</f>
        <v>142.63157894736844</v>
      </c>
      <c r="E201" s="182">
        <f>SUMIFS(DatosEdad!$D:$D,DatosEdad!$A:$A,INDICE!$C$13,DatosEdad!$E:$E,'1.TS PAIS EDAD Y SEXO'!$A201,DatosEdad!$B:$B,_xlfn.XLOOKUP($E$5,TablasAux!$O$3:$O$5,TablasAux!$N$3:$N$5))</f>
        <v>30.421052631578949</v>
      </c>
      <c r="F201" s="177">
        <f>SUMIFS(DatosEdad!$D:$D,DatosEdad!$A:$A,INDICE!$C$13,DatosEdad!$E:$E,'1.TS PAIS EDAD Y SEXO'!$A201)</f>
        <v>211.36842105263159</v>
      </c>
      <c r="G201" s="116">
        <f>SUMIFS(DatosEdad!$D:$D,DatosEdad!$A:$A,INDICE!$C$13,DatosEdad!$E:$E,'1.TS PAIS EDAD Y SEXO'!$A201,DatosEdad!$C:$C,VLOOKUP('1.TS PAIS EDAD Y SEXO'!$G$4,Descripcion_Sexo,1),DatosEdad!$B:$B,VLOOKUP('1.TS PAIS EDAD Y SEXO'!G$5,TRAMO_EDAD_1,1))</f>
        <v>19.684210526315791</v>
      </c>
      <c r="H201" s="173">
        <f>SUMIFS(DatosEdad!$D:$D,DatosEdad!$A:$A,INDICE!$C$13,DatosEdad!$E:$E,'1.TS PAIS EDAD Y SEXO'!$A201,DatosEdad!$C:$C,VLOOKUP('1.TS PAIS EDAD Y SEXO'!$G$4,Descripcion_Sexo,1),DatosEdad!$B:$B,VLOOKUP('1.TS PAIS EDAD Y SEXO'!H$5,TRAMO_EDAD_1,1))</f>
        <v>44.05263157894737</v>
      </c>
      <c r="I201" s="182">
        <f>SUMIFS(DatosEdad!$D:$D,DatosEdad!$A:$A,INDICE!$C$13,DatosEdad!$E:$E,'1.TS PAIS EDAD Y SEXO'!$A201,DatosEdad!$B:$B,_xlfn.XLOOKUP('1.TS PAIS EDAD Y SEXO'!$I$5,TablasAux!$O$3:$O$5,TablasAux!$N$3:$N$5),DatosEdad!$C:$C,_xlfn.XLOOKUP('1.TS PAIS EDAD Y SEXO'!$G$4,TablasAux!$L$17:$L$19,TablasAux!$K$17:$K$19))</f>
        <v>13</v>
      </c>
      <c r="J201" s="177">
        <f>SUMIFS(DatosEdad!$D:$D,DatosEdad!$A:$A,INDICE!$C$13,DatosEdad!$E:$E,'1.TS PAIS EDAD Y SEXO'!$A201,DatosEdad!$C:$C,_xlfn.XLOOKUP('1.TS PAIS EDAD Y SEXO'!$G$4,TablasAux!$L$17:$L$19,TablasAux!$K$17:$K$19))</f>
        <v>76.736842105263165</v>
      </c>
      <c r="K201" s="116">
        <f>SUMIFS(DatosEdad!$D:$D,DatosEdad!$A:$A,INDICE!$C$13,DatosEdad!$E:$E,'1.TS PAIS EDAD Y SEXO'!$A201,DatosEdad!$C:$C,VLOOKUP('1.TS PAIS EDAD Y SEXO'!$K$4,Descripcion_Sexo,1),DatosEdad!$B:$B,VLOOKUP('1.TS PAIS EDAD Y SEXO'!K$5,TRAMO_EDAD_1,1))</f>
        <v>18.631578947368421</v>
      </c>
      <c r="L201" s="173">
        <f>SUMIFS(DatosEdad!$D:$D,DatosEdad!$A:$A,INDICE!$C$13,DatosEdad!$E:$E,'1.TS PAIS EDAD Y SEXO'!$A201,DatosEdad!$C:$C,VLOOKUP('1.TS PAIS EDAD Y SEXO'!$K$4,Descripcion_Sexo,1),DatosEdad!$B:$B,VLOOKUP('1.TS PAIS EDAD Y SEXO'!L$5,TRAMO_EDAD_1,1))</f>
        <v>98.578947368421055</v>
      </c>
      <c r="M201" s="182">
        <f>SUMIFS(DatosEdad!$D:$D,DatosEdad!$A:$A,INDICE!$C$13,DatosEdad!$E:$E,'1.TS PAIS EDAD Y SEXO'!$A201,DatosEdad!$B:$B,_xlfn.XLOOKUP('1.TS PAIS EDAD Y SEXO'!M$5,TablasAux!$O$3:$O$5,TablasAux!$N$3:$N$5),DatosEdad!$C:$C,_xlfn.XLOOKUP('1.TS PAIS EDAD Y SEXO'!$K$4,TablasAux!$L$17:$L$19,TablasAux!$K$17:$K$19))</f>
        <v>17.421052631578949</v>
      </c>
      <c r="N201" s="177">
        <f>SUMIFS(DatosEdad!$D:$D,DatosEdad!$A:$A,INDICE!$C$13,DatosEdad!$E:$E,'1.TS PAIS EDAD Y SEXO'!$A201,DatosEdad!$C:$C,_xlfn.XLOOKUP('1.TS PAIS EDAD Y SEXO'!$K$4,TablasAux!$L$17:$L$19,TablasAux!$K$17:$K$19))</f>
        <v>134.63157894736841</v>
      </c>
    </row>
    <row r="202" spans="1:14" ht="15.6" x14ac:dyDescent="0.3">
      <c r="A202" s="4">
        <v>643</v>
      </c>
      <c r="B202" s="147" t="s">
        <v>333</v>
      </c>
      <c r="C202" s="116">
        <f>SUMIFS(DatosEdad!$D:$D,DatosEdad!$A:$A,INDICE!$C$13,DatosEdad!$E:$E,'1.TS PAIS EDAD Y SEXO'!$A202,DatosEdad!$B:$B,VLOOKUP('1.TS PAIS EDAD Y SEXO'!C$5,TRAMO_EDAD_1,1))</f>
        <v>8318.5789473684217</v>
      </c>
      <c r="D202" s="173">
        <f>SUMIFS(DatosEdad!$D:$D,DatosEdad!$A:$A,INDICE!$C$13,DatosEdad!$E:$E,'1.TS PAIS EDAD Y SEXO'!$A202,DatosEdad!$B:$B,VLOOKUP('1.TS PAIS EDAD Y SEXO'!D$5,TRAMO_EDAD_1,1))</f>
        <v>16428.526315789473</v>
      </c>
      <c r="E202" s="182">
        <f>SUMIFS(DatosEdad!$D:$D,DatosEdad!$A:$A,INDICE!$C$13,DatosEdad!$E:$E,'1.TS PAIS EDAD Y SEXO'!$A202,DatosEdad!$B:$B,_xlfn.XLOOKUP($E$5,TablasAux!$O$3:$O$5,TablasAux!$N$3:$N$5))</f>
        <v>3156.6315789473683</v>
      </c>
      <c r="F202" s="177">
        <f>SUMIFS(DatosEdad!$D:$D,DatosEdad!$A:$A,INDICE!$C$13,DatosEdad!$E:$E,'1.TS PAIS EDAD Y SEXO'!$A202)</f>
        <v>27903.73684210526</v>
      </c>
      <c r="G202" s="116">
        <f>SUMIFS(DatosEdad!$D:$D,DatosEdad!$A:$A,INDICE!$C$13,DatosEdad!$E:$E,'1.TS PAIS EDAD Y SEXO'!$A202,DatosEdad!$C:$C,VLOOKUP('1.TS PAIS EDAD Y SEXO'!$G$4,Descripcion_Sexo,1),DatosEdad!$B:$B,VLOOKUP('1.TS PAIS EDAD Y SEXO'!G$5,TRAMO_EDAD_1,1))</f>
        <v>4528.5789473684217</v>
      </c>
      <c r="H202" s="173">
        <f>SUMIFS(DatosEdad!$D:$D,DatosEdad!$A:$A,INDICE!$C$13,DatosEdad!$E:$E,'1.TS PAIS EDAD Y SEXO'!$A202,DatosEdad!$C:$C,VLOOKUP('1.TS PAIS EDAD Y SEXO'!$G$4,Descripcion_Sexo,1),DatosEdad!$B:$B,VLOOKUP('1.TS PAIS EDAD Y SEXO'!H$5,TRAMO_EDAD_1,1))</f>
        <v>11277.473684210527</v>
      </c>
      <c r="I202" s="182">
        <f>SUMIFS(DatosEdad!$D:$D,DatosEdad!$A:$A,INDICE!$C$13,DatosEdad!$E:$E,'1.TS PAIS EDAD Y SEXO'!$A202,DatosEdad!$B:$B,_xlfn.XLOOKUP('1.TS PAIS EDAD Y SEXO'!$I$5,TablasAux!$O$3:$O$5,TablasAux!$N$3:$N$5),DatosEdad!$C:$C,_xlfn.XLOOKUP('1.TS PAIS EDAD Y SEXO'!$G$4,TablasAux!$L$17:$L$19,TablasAux!$K$17:$K$19))</f>
        <v>2124.7894736842104</v>
      </c>
      <c r="J202" s="177">
        <f>SUMIFS(DatosEdad!$D:$D,DatosEdad!$A:$A,INDICE!$C$13,DatosEdad!$E:$E,'1.TS PAIS EDAD Y SEXO'!$A202,DatosEdad!$C:$C,_xlfn.XLOOKUP('1.TS PAIS EDAD Y SEXO'!$G$4,TablasAux!$L$17:$L$19,TablasAux!$K$17:$K$19))</f>
        <v>17930.84210526316</v>
      </c>
      <c r="K202" s="116">
        <f>SUMIFS(DatosEdad!$D:$D,DatosEdad!$A:$A,INDICE!$C$13,DatosEdad!$E:$E,'1.TS PAIS EDAD Y SEXO'!$A202,DatosEdad!$C:$C,VLOOKUP('1.TS PAIS EDAD Y SEXO'!$K$4,Descripcion_Sexo,1),DatosEdad!$B:$B,VLOOKUP('1.TS PAIS EDAD Y SEXO'!K$5,TRAMO_EDAD_1,1))</f>
        <v>3790</v>
      </c>
      <c r="L202" s="173">
        <f>SUMIFS(DatosEdad!$D:$D,DatosEdad!$A:$A,INDICE!$C$13,DatosEdad!$E:$E,'1.TS PAIS EDAD Y SEXO'!$A202,DatosEdad!$C:$C,VLOOKUP('1.TS PAIS EDAD Y SEXO'!$K$4,Descripcion_Sexo,1),DatosEdad!$B:$B,VLOOKUP('1.TS PAIS EDAD Y SEXO'!L$5,TRAMO_EDAD_1,1))</f>
        <v>5151.0526315789475</v>
      </c>
      <c r="M202" s="182">
        <f>SUMIFS(DatosEdad!$D:$D,DatosEdad!$A:$A,INDICE!$C$13,DatosEdad!$E:$E,'1.TS PAIS EDAD Y SEXO'!$A202,DatosEdad!$B:$B,_xlfn.XLOOKUP('1.TS PAIS EDAD Y SEXO'!M$5,TablasAux!$O$3:$O$5,TablasAux!$N$3:$N$5),DatosEdad!$C:$C,_xlfn.XLOOKUP('1.TS PAIS EDAD Y SEXO'!$K$4,TablasAux!$L$17:$L$19,TablasAux!$K$17:$K$19))</f>
        <v>1031.8421052631579</v>
      </c>
      <c r="N202" s="177">
        <f>SUMIFS(DatosEdad!$D:$D,DatosEdad!$A:$A,INDICE!$C$13,DatosEdad!$E:$E,'1.TS PAIS EDAD Y SEXO'!$A202,DatosEdad!$C:$C,_xlfn.XLOOKUP('1.TS PAIS EDAD Y SEXO'!$K$4,TablasAux!$L$17:$L$19,TablasAux!$K$17:$K$19))</f>
        <v>9972.894736842105</v>
      </c>
    </row>
    <row r="203" spans="1:14" ht="15.6" x14ac:dyDescent="0.3">
      <c r="A203" s="4">
        <v>732</v>
      </c>
      <c r="B203" s="147" t="s">
        <v>348</v>
      </c>
      <c r="C203" s="116">
        <f>SUMIFS(DatosEdad!$D:$D,DatosEdad!$A:$A,INDICE!$C$13,DatosEdad!$E:$E,'1.TS PAIS EDAD Y SEXO'!$A203,DatosEdad!$B:$B,VLOOKUP('1.TS PAIS EDAD Y SEXO'!C$5,TRAMO_EDAD_1,1))</f>
        <v>336.1052631578948</v>
      </c>
      <c r="D203" s="173">
        <f>SUMIFS(DatosEdad!$D:$D,DatosEdad!$A:$A,INDICE!$C$13,DatosEdad!$E:$E,'1.TS PAIS EDAD Y SEXO'!$A203,DatosEdad!$B:$B,VLOOKUP('1.TS PAIS EDAD Y SEXO'!D$5,TRAMO_EDAD_1,1))</f>
        <v>319.10526315789474</v>
      </c>
      <c r="E203" s="182">
        <f>SUMIFS(DatosEdad!$D:$D,DatosEdad!$A:$A,INDICE!$C$13,DatosEdad!$E:$E,'1.TS PAIS EDAD Y SEXO'!$A203,DatosEdad!$B:$B,_xlfn.XLOOKUP($E$5,TablasAux!$O$3:$O$5,TablasAux!$N$3:$N$5))</f>
        <v>16.736842105263158</v>
      </c>
      <c r="F203" s="177">
        <f>SUMIFS(DatosEdad!$D:$D,DatosEdad!$A:$A,INDICE!$C$13,DatosEdad!$E:$E,'1.TS PAIS EDAD Y SEXO'!$A203)</f>
        <v>671.94736842105272</v>
      </c>
      <c r="G203" s="116">
        <f>SUMIFS(DatosEdad!$D:$D,DatosEdad!$A:$A,INDICE!$C$13,DatosEdad!$E:$E,'1.TS PAIS EDAD Y SEXO'!$A203,DatosEdad!$C:$C,VLOOKUP('1.TS PAIS EDAD Y SEXO'!$G$4,Descripcion_Sexo,1),DatosEdad!$B:$B,VLOOKUP('1.TS PAIS EDAD Y SEXO'!G$5,TRAMO_EDAD_1,1))</f>
        <v>50.05263157894737</v>
      </c>
      <c r="H203" s="173">
        <f>SUMIFS(DatosEdad!$D:$D,DatosEdad!$A:$A,INDICE!$C$13,DatosEdad!$E:$E,'1.TS PAIS EDAD Y SEXO'!$A203,DatosEdad!$C:$C,VLOOKUP('1.TS PAIS EDAD Y SEXO'!$G$4,Descripcion_Sexo,1),DatosEdad!$B:$B,VLOOKUP('1.TS PAIS EDAD Y SEXO'!H$5,TRAMO_EDAD_1,1))</f>
        <v>32.526315789473685</v>
      </c>
      <c r="I203" s="182">
        <f>SUMIFS(DatosEdad!$D:$D,DatosEdad!$A:$A,INDICE!$C$13,DatosEdad!$E:$E,'1.TS PAIS EDAD Y SEXO'!$A203,DatosEdad!$B:$B,_xlfn.XLOOKUP('1.TS PAIS EDAD Y SEXO'!$I$5,TablasAux!$O$3:$O$5,TablasAux!$N$3:$N$5),DatosEdad!$C:$C,_xlfn.XLOOKUP('1.TS PAIS EDAD Y SEXO'!$G$4,TablasAux!$L$17:$L$19,TablasAux!$K$17:$K$19))</f>
        <v>2.9473684210526314</v>
      </c>
      <c r="J203" s="177">
        <f>SUMIFS(DatosEdad!$D:$D,DatosEdad!$A:$A,INDICE!$C$13,DatosEdad!$E:$E,'1.TS PAIS EDAD Y SEXO'!$A203,DatosEdad!$C:$C,_xlfn.XLOOKUP('1.TS PAIS EDAD Y SEXO'!$G$4,TablasAux!$L$17:$L$19,TablasAux!$K$17:$K$19))</f>
        <v>85.526315789473685</v>
      </c>
      <c r="K203" s="116">
        <f>SUMIFS(DatosEdad!$D:$D,DatosEdad!$A:$A,INDICE!$C$13,DatosEdad!$E:$E,'1.TS PAIS EDAD Y SEXO'!$A203,DatosEdad!$C:$C,VLOOKUP('1.TS PAIS EDAD Y SEXO'!$K$4,Descripcion_Sexo,1),DatosEdad!$B:$B,VLOOKUP('1.TS PAIS EDAD Y SEXO'!K$5,TRAMO_EDAD_1,1))</f>
        <v>286.0526315789474</v>
      </c>
      <c r="L203" s="173">
        <f>SUMIFS(DatosEdad!$D:$D,DatosEdad!$A:$A,INDICE!$C$13,DatosEdad!$E:$E,'1.TS PAIS EDAD Y SEXO'!$A203,DatosEdad!$C:$C,VLOOKUP('1.TS PAIS EDAD Y SEXO'!$K$4,Descripcion_Sexo,1),DatosEdad!$B:$B,VLOOKUP('1.TS PAIS EDAD Y SEXO'!L$5,TRAMO_EDAD_1,1))</f>
        <v>286.57894736842104</v>
      </c>
      <c r="M203" s="182">
        <f>SUMIFS(DatosEdad!$D:$D,DatosEdad!$A:$A,INDICE!$C$13,DatosEdad!$E:$E,'1.TS PAIS EDAD Y SEXO'!$A203,DatosEdad!$B:$B,_xlfn.XLOOKUP('1.TS PAIS EDAD Y SEXO'!M$5,TablasAux!$O$3:$O$5,TablasAux!$N$3:$N$5),DatosEdad!$C:$C,_xlfn.XLOOKUP('1.TS PAIS EDAD Y SEXO'!$K$4,TablasAux!$L$17:$L$19,TablasAux!$K$17:$K$19))</f>
        <v>13.789473684210526</v>
      </c>
      <c r="N203" s="177">
        <f>SUMIFS(DatosEdad!$D:$D,DatosEdad!$A:$A,INDICE!$C$13,DatosEdad!$E:$E,'1.TS PAIS EDAD Y SEXO'!$A203,DatosEdad!$C:$C,_xlfn.XLOOKUP('1.TS PAIS EDAD Y SEXO'!$K$4,TablasAux!$L$17:$L$19,TablasAux!$K$17:$K$19))</f>
        <v>586.42105263157896</v>
      </c>
    </row>
    <row r="204" spans="1:14" ht="15.6" x14ac:dyDescent="0.3">
      <c r="A204" s="4">
        <v>90</v>
      </c>
      <c r="B204" s="147" t="s">
        <v>428</v>
      </c>
      <c r="C204" s="116">
        <f>SUMIFS(DatosEdad!$D:$D,DatosEdad!$A:$A,INDICE!$C$13,DatosEdad!$E:$E,'1.TS PAIS EDAD Y SEXO'!$A204,DatosEdad!$B:$B,VLOOKUP('1.TS PAIS EDAD Y SEXO'!C$5,TRAMO_EDAD_1,1))</f>
        <v>0</v>
      </c>
      <c r="D204" s="173">
        <f>SUMIFS(DatosEdad!$D:$D,DatosEdad!$A:$A,INDICE!$C$13,DatosEdad!$E:$E,'1.TS PAIS EDAD Y SEXO'!$A204,DatosEdad!$B:$B,VLOOKUP('1.TS PAIS EDAD Y SEXO'!D$5,TRAMO_EDAD_1,1))</f>
        <v>0</v>
      </c>
      <c r="E204" s="182">
        <f>SUMIFS(DatosEdad!$D:$D,DatosEdad!$A:$A,INDICE!$C$13,DatosEdad!$E:$E,'1.TS PAIS EDAD Y SEXO'!$A204,DatosEdad!$B:$B,_xlfn.XLOOKUP($E$5,TablasAux!$O$3:$O$5,TablasAux!$N$3:$N$5))</f>
        <v>0</v>
      </c>
      <c r="F204" s="177">
        <f>SUMIFS(DatosEdad!$D:$D,DatosEdad!$A:$A,INDICE!$C$13,DatosEdad!$E:$E,'1.TS PAIS EDAD Y SEXO'!$A204)</f>
        <v>0</v>
      </c>
      <c r="G204" s="116">
        <f>SUMIFS(DatosEdad!$D:$D,DatosEdad!$A:$A,INDICE!$C$13,DatosEdad!$E:$E,'1.TS PAIS EDAD Y SEXO'!$A204,DatosEdad!$C:$C,VLOOKUP('1.TS PAIS EDAD Y SEXO'!$G$4,Descripcion_Sexo,1),DatosEdad!$B:$B,VLOOKUP('1.TS PAIS EDAD Y SEXO'!G$5,TRAMO_EDAD_1,1))</f>
        <v>0</v>
      </c>
      <c r="H204" s="173">
        <f>SUMIFS(DatosEdad!$D:$D,DatosEdad!$A:$A,INDICE!$C$13,DatosEdad!$E:$E,'1.TS PAIS EDAD Y SEXO'!$A204,DatosEdad!$C:$C,VLOOKUP('1.TS PAIS EDAD Y SEXO'!$G$4,Descripcion_Sexo,1),DatosEdad!$B:$B,VLOOKUP('1.TS PAIS EDAD Y SEXO'!H$5,TRAMO_EDAD_1,1))</f>
        <v>0</v>
      </c>
      <c r="I204" s="182">
        <f>SUMIFS(DatosEdad!$D:$D,DatosEdad!$A:$A,INDICE!$C$13,DatosEdad!$E:$E,'1.TS PAIS EDAD Y SEXO'!$A204,DatosEdad!$B:$B,_xlfn.XLOOKUP('1.TS PAIS EDAD Y SEXO'!$I$5,TablasAux!$O$3:$O$5,TablasAux!$N$3:$N$5),DatosEdad!$C:$C,_xlfn.XLOOKUP('1.TS PAIS EDAD Y SEXO'!$G$4,TablasAux!$L$17:$L$19,TablasAux!$K$17:$K$19))</f>
        <v>0</v>
      </c>
      <c r="J204" s="177">
        <f>SUMIFS(DatosEdad!$D:$D,DatosEdad!$A:$A,INDICE!$C$13,DatosEdad!$E:$E,'1.TS PAIS EDAD Y SEXO'!$A204,DatosEdad!$C:$C,_xlfn.XLOOKUP('1.TS PAIS EDAD Y SEXO'!$G$4,TablasAux!$L$17:$L$19,TablasAux!$K$17:$K$19))</f>
        <v>0</v>
      </c>
      <c r="K204" s="116">
        <f>SUMIFS(DatosEdad!$D:$D,DatosEdad!$A:$A,INDICE!$C$13,DatosEdad!$E:$E,'1.TS PAIS EDAD Y SEXO'!$A204,DatosEdad!$C:$C,VLOOKUP('1.TS PAIS EDAD Y SEXO'!$K$4,Descripcion_Sexo,1),DatosEdad!$B:$B,VLOOKUP('1.TS PAIS EDAD Y SEXO'!K$5,TRAMO_EDAD_1,1))</f>
        <v>0</v>
      </c>
      <c r="L204" s="173">
        <f>SUMIFS(DatosEdad!$D:$D,DatosEdad!$A:$A,INDICE!$C$13,DatosEdad!$E:$E,'1.TS PAIS EDAD Y SEXO'!$A204,DatosEdad!$C:$C,VLOOKUP('1.TS PAIS EDAD Y SEXO'!$K$4,Descripcion_Sexo,1),DatosEdad!$B:$B,VLOOKUP('1.TS PAIS EDAD Y SEXO'!L$5,TRAMO_EDAD_1,1))</f>
        <v>0</v>
      </c>
      <c r="M204" s="182">
        <f>SUMIFS(DatosEdad!$D:$D,DatosEdad!$A:$A,INDICE!$C$13,DatosEdad!$E:$E,'1.TS PAIS EDAD Y SEXO'!$A204,DatosEdad!$B:$B,_xlfn.XLOOKUP('1.TS PAIS EDAD Y SEXO'!M$5,TablasAux!$O$3:$O$5,TablasAux!$N$3:$N$5),DatosEdad!$C:$C,_xlfn.XLOOKUP('1.TS PAIS EDAD Y SEXO'!$K$4,TablasAux!$L$17:$L$19,TablasAux!$K$17:$K$19))</f>
        <v>0</v>
      </c>
      <c r="N204" s="177">
        <f>SUMIFS(DatosEdad!$D:$D,DatosEdad!$A:$A,INDICE!$C$13,DatosEdad!$E:$E,'1.TS PAIS EDAD Y SEXO'!$A204,DatosEdad!$C:$C,_xlfn.XLOOKUP('1.TS PAIS EDAD Y SEXO'!$K$4,TablasAux!$L$17:$L$19,TablasAux!$K$17:$K$19))</f>
        <v>0</v>
      </c>
    </row>
    <row r="205" spans="1:14" ht="15.6" x14ac:dyDescent="0.3">
      <c r="A205" s="4">
        <v>652</v>
      </c>
      <c r="B205" s="147" t="s">
        <v>487</v>
      </c>
      <c r="C205" s="116">
        <f>SUMIFS(DatosEdad!$D:$D,DatosEdad!$A:$A,INDICE!$C$13,DatosEdad!$E:$E,'1.TS PAIS EDAD Y SEXO'!$A205,DatosEdad!$B:$B,VLOOKUP('1.TS PAIS EDAD Y SEXO'!C$5,TRAMO_EDAD_1,1))</f>
        <v>0</v>
      </c>
      <c r="D205" s="173">
        <f>SUMIFS(DatosEdad!$D:$D,DatosEdad!$A:$A,INDICE!$C$13,DatosEdad!$E:$E,'1.TS PAIS EDAD Y SEXO'!$A205,DatosEdad!$B:$B,VLOOKUP('1.TS PAIS EDAD Y SEXO'!D$5,TRAMO_EDAD_1,1))</f>
        <v>0</v>
      </c>
      <c r="E205" s="182">
        <f>SUMIFS(DatosEdad!$D:$D,DatosEdad!$A:$A,INDICE!$C$13,DatosEdad!$E:$E,'1.TS PAIS EDAD Y SEXO'!$A205,DatosEdad!$B:$B,_xlfn.XLOOKUP($E$5,TablasAux!$O$3:$O$5,TablasAux!$N$3:$N$5))</f>
        <v>0</v>
      </c>
      <c r="F205" s="177">
        <f>SUMIFS(DatosEdad!$D:$D,DatosEdad!$A:$A,INDICE!$C$13,DatosEdad!$E:$E,'1.TS PAIS EDAD Y SEXO'!$A205)</f>
        <v>0</v>
      </c>
      <c r="G205" s="116">
        <f>SUMIFS(DatosEdad!$D:$D,DatosEdad!$A:$A,INDICE!$C$13,DatosEdad!$E:$E,'1.TS PAIS EDAD Y SEXO'!$A205,DatosEdad!$C:$C,VLOOKUP('1.TS PAIS EDAD Y SEXO'!$G$4,Descripcion_Sexo,1),DatosEdad!$B:$B,VLOOKUP('1.TS PAIS EDAD Y SEXO'!G$5,TRAMO_EDAD_1,1))</f>
        <v>0</v>
      </c>
      <c r="H205" s="173">
        <f>SUMIFS(DatosEdad!$D:$D,DatosEdad!$A:$A,INDICE!$C$13,DatosEdad!$E:$E,'1.TS PAIS EDAD Y SEXO'!$A205,DatosEdad!$C:$C,VLOOKUP('1.TS PAIS EDAD Y SEXO'!$G$4,Descripcion_Sexo,1),DatosEdad!$B:$B,VLOOKUP('1.TS PAIS EDAD Y SEXO'!H$5,TRAMO_EDAD_1,1))</f>
        <v>0</v>
      </c>
      <c r="I205" s="182">
        <f>SUMIFS(DatosEdad!$D:$D,DatosEdad!$A:$A,INDICE!$C$13,DatosEdad!$E:$E,'1.TS PAIS EDAD Y SEXO'!$A205,DatosEdad!$B:$B,_xlfn.XLOOKUP('1.TS PAIS EDAD Y SEXO'!$I$5,TablasAux!$O$3:$O$5,TablasAux!$N$3:$N$5),DatosEdad!$C:$C,_xlfn.XLOOKUP('1.TS PAIS EDAD Y SEXO'!$G$4,TablasAux!$L$17:$L$19,TablasAux!$K$17:$K$19))</f>
        <v>0</v>
      </c>
      <c r="J205" s="177">
        <f>SUMIFS(DatosEdad!$D:$D,DatosEdad!$A:$A,INDICE!$C$13,DatosEdad!$E:$E,'1.TS PAIS EDAD Y SEXO'!$A205,DatosEdad!$C:$C,_xlfn.XLOOKUP('1.TS PAIS EDAD Y SEXO'!$G$4,TablasAux!$L$17:$L$19,TablasAux!$K$17:$K$19))</f>
        <v>0</v>
      </c>
      <c r="K205" s="116">
        <f>SUMIFS(DatosEdad!$D:$D,DatosEdad!$A:$A,INDICE!$C$13,DatosEdad!$E:$E,'1.TS PAIS EDAD Y SEXO'!$A205,DatosEdad!$C:$C,VLOOKUP('1.TS PAIS EDAD Y SEXO'!$K$4,Descripcion_Sexo,1),DatosEdad!$B:$B,VLOOKUP('1.TS PAIS EDAD Y SEXO'!K$5,TRAMO_EDAD_1,1))</f>
        <v>0</v>
      </c>
      <c r="L205" s="173">
        <f>SUMIFS(DatosEdad!$D:$D,DatosEdad!$A:$A,INDICE!$C$13,DatosEdad!$E:$E,'1.TS PAIS EDAD Y SEXO'!$A205,DatosEdad!$C:$C,VLOOKUP('1.TS PAIS EDAD Y SEXO'!$K$4,Descripcion_Sexo,1),DatosEdad!$B:$B,VLOOKUP('1.TS PAIS EDAD Y SEXO'!L$5,TRAMO_EDAD_1,1))</f>
        <v>0</v>
      </c>
      <c r="M205" s="182">
        <f>SUMIFS(DatosEdad!$D:$D,DatosEdad!$A:$A,INDICE!$C$13,DatosEdad!$E:$E,'1.TS PAIS EDAD Y SEXO'!$A205,DatosEdad!$B:$B,_xlfn.XLOOKUP('1.TS PAIS EDAD Y SEXO'!M$5,TablasAux!$O$3:$O$5,TablasAux!$N$3:$N$5),DatosEdad!$C:$C,_xlfn.XLOOKUP('1.TS PAIS EDAD Y SEXO'!$K$4,TablasAux!$L$17:$L$19,TablasAux!$K$17:$K$19))</f>
        <v>0</v>
      </c>
      <c r="N205" s="177">
        <f>SUMIFS(DatosEdad!$D:$D,DatosEdad!$A:$A,INDICE!$C$13,DatosEdad!$E:$E,'1.TS PAIS EDAD Y SEXO'!$A205,DatosEdad!$C:$C,_xlfn.XLOOKUP('1.TS PAIS EDAD Y SEXO'!$K$4,TablasAux!$L$17:$L$19,TablasAux!$K$17:$K$19))</f>
        <v>0</v>
      </c>
    </row>
    <row r="206" spans="1:14" ht="15.6" x14ac:dyDescent="0.3">
      <c r="A206" s="4">
        <v>663</v>
      </c>
      <c r="B206" s="147" t="s">
        <v>488</v>
      </c>
      <c r="C206" s="116">
        <f>SUMIFS(DatosEdad!$D:$D,DatosEdad!$A:$A,INDICE!$C$13,DatosEdad!$E:$E,'1.TS PAIS EDAD Y SEXO'!$A206,DatosEdad!$B:$B,VLOOKUP('1.TS PAIS EDAD Y SEXO'!C$5,TRAMO_EDAD_1,1))</f>
        <v>0</v>
      </c>
      <c r="D206" s="173">
        <f>SUMIFS(DatosEdad!$D:$D,DatosEdad!$A:$A,INDICE!$C$13,DatosEdad!$E:$E,'1.TS PAIS EDAD Y SEXO'!$A206,DatosEdad!$B:$B,VLOOKUP('1.TS PAIS EDAD Y SEXO'!D$5,TRAMO_EDAD_1,1))</f>
        <v>0</v>
      </c>
      <c r="E206" s="182">
        <f>SUMIFS(DatosEdad!$D:$D,DatosEdad!$A:$A,INDICE!$C$13,DatosEdad!$E:$E,'1.TS PAIS EDAD Y SEXO'!$A206,DatosEdad!$B:$B,_xlfn.XLOOKUP($E$5,TablasAux!$O$3:$O$5,TablasAux!$N$3:$N$5))</f>
        <v>0</v>
      </c>
      <c r="F206" s="177">
        <f>SUMIFS(DatosEdad!$D:$D,DatosEdad!$A:$A,INDICE!$C$13,DatosEdad!$E:$E,'1.TS PAIS EDAD Y SEXO'!$A206)</f>
        <v>0</v>
      </c>
      <c r="G206" s="116">
        <f>SUMIFS(DatosEdad!$D:$D,DatosEdad!$A:$A,INDICE!$C$13,DatosEdad!$E:$E,'1.TS PAIS EDAD Y SEXO'!$A206,DatosEdad!$C:$C,VLOOKUP('1.TS PAIS EDAD Y SEXO'!$G$4,Descripcion_Sexo,1),DatosEdad!$B:$B,VLOOKUP('1.TS PAIS EDAD Y SEXO'!G$5,TRAMO_EDAD_1,1))</f>
        <v>0</v>
      </c>
      <c r="H206" s="173">
        <f>SUMIFS(DatosEdad!$D:$D,DatosEdad!$A:$A,INDICE!$C$13,DatosEdad!$E:$E,'1.TS PAIS EDAD Y SEXO'!$A206,DatosEdad!$C:$C,VLOOKUP('1.TS PAIS EDAD Y SEXO'!$G$4,Descripcion_Sexo,1),DatosEdad!$B:$B,VLOOKUP('1.TS PAIS EDAD Y SEXO'!H$5,TRAMO_EDAD_1,1))</f>
        <v>0</v>
      </c>
      <c r="I206" s="182">
        <f>SUMIFS(DatosEdad!$D:$D,DatosEdad!$A:$A,INDICE!$C$13,DatosEdad!$E:$E,'1.TS PAIS EDAD Y SEXO'!$A206,DatosEdad!$B:$B,_xlfn.XLOOKUP('1.TS PAIS EDAD Y SEXO'!$I$5,TablasAux!$O$3:$O$5,TablasAux!$N$3:$N$5),DatosEdad!$C:$C,_xlfn.XLOOKUP('1.TS PAIS EDAD Y SEXO'!$G$4,TablasAux!$L$17:$L$19,TablasAux!$K$17:$K$19))</f>
        <v>0</v>
      </c>
      <c r="J206" s="177">
        <f>SUMIFS(DatosEdad!$D:$D,DatosEdad!$A:$A,INDICE!$C$13,DatosEdad!$E:$E,'1.TS PAIS EDAD Y SEXO'!$A206,DatosEdad!$C:$C,_xlfn.XLOOKUP('1.TS PAIS EDAD Y SEXO'!$G$4,TablasAux!$L$17:$L$19,TablasAux!$K$17:$K$19))</f>
        <v>0</v>
      </c>
      <c r="K206" s="116">
        <f>SUMIFS(DatosEdad!$D:$D,DatosEdad!$A:$A,INDICE!$C$13,DatosEdad!$E:$E,'1.TS PAIS EDAD Y SEXO'!$A206,DatosEdad!$C:$C,VLOOKUP('1.TS PAIS EDAD Y SEXO'!$K$4,Descripcion_Sexo,1),DatosEdad!$B:$B,VLOOKUP('1.TS PAIS EDAD Y SEXO'!K$5,TRAMO_EDAD_1,1))</f>
        <v>0</v>
      </c>
      <c r="L206" s="173">
        <f>SUMIFS(DatosEdad!$D:$D,DatosEdad!$A:$A,INDICE!$C$13,DatosEdad!$E:$E,'1.TS PAIS EDAD Y SEXO'!$A206,DatosEdad!$C:$C,VLOOKUP('1.TS PAIS EDAD Y SEXO'!$K$4,Descripcion_Sexo,1),DatosEdad!$B:$B,VLOOKUP('1.TS PAIS EDAD Y SEXO'!L$5,TRAMO_EDAD_1,1))</f>
        <v>0</v>
      </c>
      <c r="M206" s="182">
        <f>SUMIFS(DatosEdad!$D:$D,DatosEdad!$A:$A,INDICE!$C$13,DatosEdad!$E:$E,'1.TS PAIS EDAD Y SEXO'!$A206,DatosEdad!$B:$B,_xlfn.XLOOKUP('1.TS PAIS EDAD Y SEXO'!M$5,TablasAux!$O$3:$O$5,TablasAux!$N$3:$N$5),DatosEdad!$C:$C,_xlfn.XLOOKUP('1.TS PAIS EDAD Y SEXO'!$K$4,TablasAux!$L$17:$L$19,TablasAux!$K$17:$K$19))</f>
        <v>0</v>
      </c>
      <c r="N206" s="177">
        <f>SUMIFS(DatosEdad!$D:$D,DatosEdad!$A:$A,INDICE!$C$13,DatosEdad!$E:$E,'1.TS PAIS EDAD Y SEXO'!$A206,DatosEdad!$C:$C,_xlfn.XLOOKUP('1.TS PAIS EDAD Y SEXO'!$K$4,TablasAux!$L$17:$L$19,TablasAux!$K$17:$K$19))</f>
        <v>0</v>
      </c>
    </row>
    <row r="207" spans="1:14" ht="15.6" x14ac:dyDescent="0.3">
      <c r="A207" s="4">
        <v>882</v>
      </c>
      <c r="B207" s="147" t="s">
        <v>371</v>
      </c>
      <c r="C207" s="116">
        <f>SUMIFS(DatosEdad!$D:$D,DatosEdad!$A:$A,INDICE!$C$13,DatosEdad!$E:$E,'1.TS PAIS EDAD Y SEXO'!$A207,DatosEdad!$B:$B,VLOOKUP('1.TS PAIS EDAD Y SEXO'!C$5,TRAMO_EDAD_1,1))</f>
        <v>2.4210526315789473</v>
      </c>
      <c r="D207" s="173">
        <f>SUMIFS(DatosEdad!$D:$D,DatosEdad!$A:$A,INDICE!$C$13,DatosEdad!$E:$E,'1.TS PAIS EDAD Y SEXO'!$A207,DatosEdad!$B:$B,VLOOKUP('1.TS PAIS EDAD Y SEXO'!D$5,TRAMO_EDAD_1,1))</f>
        <v>2</v>
      </c>
      <c r="E207" s="182">
        <f>SUMIFS(DatosEdad!$D:$D,DatosEdad!$A:$A,INDICE!$C$13,DatosEdad!$E:$E,'1.TS PAIS EDAD Y SEXO'!$A207,DatosEdad!$B:$B,_xlfn.XLOOKUP($E$5,TablasAux!$O$3:$O$5,TablasAux!$N$3:$N$5))</f>
        <v>1</v>
      </c>
      <c r="F207" s="177">
        <f>SUMIFS(DatosEdad!$D:$D,DatosEdad!$A:$A,INDICE!$C$13,DatosEdad!$E:$E,'1.TS PAIS EDAD Y SEXO'!$A207)</f>
        <v>5.4210526315789469</v>
      </c>
      <c r="G207" s="116">
        <f>SUMIFS(DatosEdad!$D:$D,DatosEdad!$A:$A,INDICE!$C$13,DatosEdad!$E:$E,'1.TS PAIS EDAD Y SEXO'!$A207,DatosEdad!$C:$C,VLOOKUP('1.TS PAIS EDAD Y SEXO'!$G$4,Descripcion_Sexo,1),DatosEdad!$B:$B,VLOOKUP('1.TS PAIS EDAD Y SEXO'!G$5,TRAMO_EDAD_1,1))</f>
        <v>1</v>
      </c>
      <c r="H207" s="173">
        <f>SUMIFS(DatosEdad!$D:$D,DatosEdad!$A:$A,INDICE!$C$13,DatosEdad!$E:$E,'1.TS PAIS EDAD Y SEXO'!$A207,DatosEdad!$C:$C,VLOOKUP('1.TS PAIS EDAD Y SEXO'!$G$4,Descripcion_Sexo,1),DatosEdad!$B:$B,VLOOKUP('1.TS PAIS EDAD Y SEXO'!H$5,TRAMO_EDAD_1,1))</f>
        <v>1</v>
      </c>
      <c r="I207" s="182">
        <f>SUMIFS(DatosEdad!$D:$D,DatosEdad!$A:$A,INDICE!$C$13,DatosEdad!$E:$E,'1.TS PAIS EDAD Y SEXO'!$A207,DatosEdad!$B:$B,_xlfn.XLOOKUP('1.TS PAIS EDAD Y SEXO'!$I$5,TablasAux!$O$3:$O$5,TablasAux!$N$3:$N$5),DatosEdad!$C:$C,_xlfn.XLOOKUP('1.TS PAIS EDAD Y SEXO'!$G$4,TablasAux!$L$17:$L$19,TablasAux!$K$17:$K$19))</f>
        <v>1</v>
      </c>
      <c r="J207" s="177">
        <f>SUMIFS(DatosEdad!$D:$D,DatosEdad!$A:$A,INDICE!$C$13,DatosEdad!$E:$E,'1.TS PAIS EDAD Y SEXO'!$A207,DatosEdad!$C:$C,_xlfn.XLOOKUP('1.TS PAIS EDAD Y SEXO'!$G$4,TablasAux!$L$17:$L$19,TablasAux!$K$17:$K$19))</f>
        <v>3</v>
      </c>
      <c r="K207" s="116">
        <f>SUMIFS(DatosEdad!$D:$D,DatosEdad!$A:$A,INDICE!$C$13,DatosEdad!$E:$E,'1.TS PAIS EDAD Y SEXO'!$A207,DatosEdad!$C:$C,VLOOKUP('1.TS PAIS EDAD Y SEXO'!$K$4,Descripcion_Sexo,1),DatosEdad!$B:$B,VLOOKUP('1.TS PAIS EDAD Y SEXO'!K$5,TRAMO_EDAD_1,1))</f>
        <v>1.4210526315789473</v>
      </c>
      <c r="L207" s="173">
        <f>SUMIFS(DatosEdad!$D:$D,DatosEdad!$A:$A,INDICE!$C$13,DatosEdad!$E:$E,'1.TS PAIS EDAD Y SEXO'!$A207,DatosEdad!$C:$C,VLOOKUP('1.TS PAIS EDAD Y SEXO'!$K$4,Descripcion_Sexo,1),DatosEdad!$B:$B,VLOOKUP('1.TS PAIS EDAD Y SEXO'!L$5,TRAMO_EDAD_1,1))</f>
        <v>1</v>
      </c>
      <c r="M207" s="182">
        <f>SUMIFS(DatosEdad!$D:$D,DatosEdad!$A:$A,INDICE!$C$13,DatosEdad!$E:$E,'1.TS PAIS EDAD Y SEXO'!$A207,DatosEdad!$B:$B,_xlfn.XLOOKUP('1.TS PAIS EDAD Y SEXO'!M$5,TablasAux!$O$3:$O$5,TablasAux!$N$3:$N$5),DatosEdad!$C:$C,_xlfn.XLOOKUP('1.TS PAIS EDAD Y SEXO'!$K$4,TablasAux!$L$17:$L$19,TablasAux!$K$17:$K$19))</f>
        <v>0</v>
      </c>
      <c r="N207" s="177">
        <f>SUMIFS(DatosEdad!$D:$D,DatosEdad!$A:$A,INDICE!$C$13,DatosEdad!$E:$E,'1.TS PAIS EDAD Y SEXO'!$A207,DatosEdad!$C:$C,_xlfn.XLOOKUP('1.TS PAIS EDAD Y SEXO'!$K$4,TablasAux!$L$17:$L$19,TablasAux!$K$17:$K$19))</f>
        <v>2.4210526315789473</v>
      </c>
    </row>
    <row r="208" spans="1:14" ht="15.6" x14ac:dyDescent="0.3">
      <c r="A208" s="4">
        <v>16</v>
      </c>
      <c r="B208" s="147" t="s">
        <v>399</v>
      </c>
      <c r="C208" s="116">
        <f>SUMIFS(DatosEdad!$D:$D,DatosEdad!$A:$A,INDICE!$C$13,DatosEdad!$E:$E,'1.TS PAIS EDAD Y SEXO'!$A208,DatosEdad!$B:$B,VLOOKUP('1.TS PAIS EDAD Y SEXO'!C$5,TRAMO_EDAD_1,1))</f>
        <v>2</v>
      </c>
      <c r="D208" s="173">
        <f>SUMIFS(DatosEdad!$D:$D,DatosEdad!$A:$A,INDICE!$C$13,DatosEdad!$E:$E,'1.TS PAIS EDAD Y SEXO'!$A208,DatosEdad!$B:$B,VLOOKUP('1.TS PAIS EDAD Y SEXO'!D$5,TRAMO_EDAD_1,1))</f>
        <v>1.5263157894736841</v>
      </c>
      <c r="E208" s="182">
        <f>SUMIFS(DatosEdad!$D:$D,DatosEdad!$A:$A,INDICE!$C$13,DatosEdad!$E:$E,'1.TS PAIS EDAD Y SEXO'!$A208,DatosEdad!$B:$B,_xlfn.XLOOKUP($E$5,TablasAux!$O$3:$O$5,TablasAux!$N$3:$N$5))</f>
        <v>0</v>
      </c>
      <c r="F208" s="177">
        <f>SUMIFS(DatosEdad!$D:$D,DatosEdad!$A:$A,INDICE!$C$13,DatosEdad!$E:$E,'1.TS PAIS EDAD Y SEXO'!$A208)</f>
        <v>3.5263157894736841</v>
      </c>
      <c r="G208" s="116">
        <f>SUMIFS(DatosEdad!$D:$D,DatosEdad!$A:$A,INDICE!$C$13,DatosEdad!$E:$E,'1.TS PAIS EDAD Y SEXO'!$A208,DatosEdad!$C:$C,VLOOKUP('1.TS PAIS EDAD Y SEXO'!$G$4,Descripcion_Sexo,1),DatosEdad!$B:$B,VLOOKUP('1.TS PAIS EDAD Y SEXO'!G$5,TRAMO_EDAD_1,1))</f>
        <v>0</v>
      </c>
      <c r="H208" s="173">
        <f>SUMIFS(DatosEdad!$D:$D,DatosEdad!$A:$A,INDICE!$C$13,DatosEdad!$E:$E,'1.TS PAIS EDAD Y SEXO'!$A208,DatosEdad!$C:$C,VLOOKUP('1.TS PAIS EDAD Y SEXO'!$G$4,Descripcion_Sexo,1),DatosEdad!$B:$B,VLOOKUP('1.TS PAIS EDAD Y SEXO'!H$5,TRAMO_EDAD_1,1))</f>
        <v>1</v>
      </c>
      <c r="I208" s="182">
        <f>SUMIFS(DatosEdad!$D:$D,DatosEdad!$A:$A,INDICE!$C$13,DatosEdad!$E:$E,'1.TS PAIS EDAD Y SEXO'!$A208,DatosEdad!$B:$B,_xlfn.XLOOKUP('1.TS PAIS EDAD Y SEXO'!$I$5,TablasAux!$O$3:$O$5,TablasAux!$N$3:$N$5),DatosEdad!$C:$C,_xlfn.XLOOKUP('1.TS PAIS EDAD Y SEXO'!$G$4,TablasAux!$L$17:$L$19,TablasAux!$K$17:$K$19))</f>
        <v>0</v>
      </c>
      <c r="J208" s="177">
        <f>SUMIFS(DatosEdad!$D:$D,DatosEdad!$A:$A,INDICE!$C$13,DatosEdad!$E:$E,'1.TS PAIS EDAD Y SEXO'!$A208,DatosEdad!$C:$C,_xlfn.XLOOKUP('1.TS PAIS EDAD Y SEXO'!$G$4,TablasAux!$L$17:$L$19,TablasAux!$K$17:$K$19))</f>
        <v>1</v>
      </c>
      <c r="K208" s="116">
        <f>SUMIFS(DatosEdad!$D:$D,DatosEdad!$A:$A,INDICE!$C$13,DatosEdad!$E:$E,'1.TS PAIS EDAD Y SEXO'!$A208,DatosEdad!$C:$C,VLOOKUP('1.TS PAIS EDAD Y SEXO'!$K$4,Descripcion_Sexo,1),DatosEdad!$B:$B,VLOOKUP('1.TS PAIS EDAD Y SEXO'!K$5,TRAMO_EDAD_1,1))</f>
        <v>2</v>
      </c>
      <c r="L208" s="173">
        <f>SUMIFS(DatosEdad!$D:$D,DatosEdad!$A:$A,INDICE!$C$13,DatosEdad!$E:$E,'1.TS PAIS EDAD Y SEXO'!$A208,DatosEdad!$C:$C,VLOOKUP('1.TS PAIS EDAD Y SEXO'!$K$4,Descripcion_Sexo,1),DatosEdad!$B:$B,VLOOKUP('1.TS PAIS EDAD Y SEXO'!L$5,TRAMO_EDAD_1,1))</f>
        <v>0.52631578947368418</v>
      </c>
      <c r="M208" s="182">
        <f>SUMIFS(DatosEdad!$D:$D,DatosEdad!$A:$A,INDICE!$C$13,DatosEdad!$E:$E,'1.TS PAIS EDAD Y SEXO'!$A208,DatosEdad!$B:$B,_xlfn.XLOOKUP('1.TS PAIS EDAD Y SEXO'!M$5,TablasAux!$O$3:$O$5,TablasAux!$N$3:$N$5),DatosEdad!$C:$C,_xlfn.XLOOKUP('1.TS PAIS EDAD Y SEXO'!$K$4,TablasAux!$L$17:$L$19,TablasAux!$K$17:$K$19))</f>
        <v>0</v>
      </c>
      <c r="N208" s="177">
        <f>SUMIFS(DatosEdad!$D:$D,DatosEdad!$A:$A,INDICE!$C$13,DatosEdad!$E:$E,'1.TS PAIS EDAD Y SEXO'!$A208,DatosEdad!$C:$C,_xlfn.XLOOKUP('1.TS PAIS EDAD Y SEXO'!$K$4,TablasAux!$L$17:$L$19,TablasAux!$K$17:$K$19))</f>
        <v>2.5263157894736841</v>
      </c>
    </row>
    <row r="209" spans="1:14" ht="15.6" x14ac:dyDescent="0.3">
      <c r="A209" s="4">
        <v>659</v>
      </c>
      <c r="B209" s="147" t="s">
        <v>335</v>
      </c>
      <c r="C209" s="116">
        <f>SUMIFS(DatosEdad!$D:$D,DatosEdad!$A:$A,INDICE!$C$13,DatosEdad!$E:$E,'1.TS PAIS EDAD Y SEXO'!$A209,DatosEdad!$B:$B,VLOOKUP('1.TS PAIS EDAD Y SEXO'!C$5,TRAMO_EDAD_1,1))</f>
        <v>2.0526315789473686</v>
      </c>
      <c r="D209" s="173">
        <f>SUMIFS(DatosEdad!$D:$D,DatosEdad!$A:$A,INDICE!$C$13,DatosEdad!$E:$E,'1.TS PAIS EDAD Y SEXO'!$A209,DatosEdad!$B:$B,VLOOKUP('1.TS PAIS EDAD Y SEXO'!D$5,TRAMO_EDAD_1,1))</f>
        <v>9</v>
      </c>
      <c r="E209" s="182">
        <f>SUMIFS(DatosEdad!$D:$D,DatosEdad!$A:$A,INDICE!$C$13,DatosEdad!$E:$E,'1.TS PAIS EDAD Y SEXO'!$A209,DatosEdad!$B:$B,_xlfn.XLOOKUP($E$5,TablasAux!$O$3:$O$5,TablasAux!$N$3:$N$5))</f>
        <v>4</v>
      </c>
      <c r="F209" s="177">
        <f>SUMIFS(DatosEdad!$D:$D,DatosEdad!$A:$A,INDICE!$C$13,DatosEdad!$E:$E,'1.TS PAIS EDAD Y SEXO'!$A209)</f>
        <v>15.052631578947368</v>
      </c>
      <c r="G209" s="116">
        <f>SUMIFS(DatosEdad!$D:$D,DatosEdad!$A:$A,INDICE!$C$13,DatosEdad!$E:$E,'1.TS PAIS EDAD Y SEXO'!$A209,DatosEdad!$C:$C,VLOOKUP('1.TS PAIS EDAD Y SEXO'!$G$4,Descripcion_Sexo,1),DatosEdad!$B:$B,VLOOKUP('1.TS PAIS EDAD Y SEXO'!G$5,TRAMO_EDAD_1,1))</f>
        <v>0</v>
      </c>
      <c r="H209" s="173">
        <f>SUMIFS(DatosEdad!$D:$D,DatosEdad!$A:$A,INDICE!$C$13,DatosEdad!$E:$E,'1.TS PAIS EDAD Y SEXO'!$A209,DatosEdad!$C:$C,VLOOKUP('1.TS PAIS EDAD Y SEXO'!$G$4,Descripcion_Sexo,1),DatosEdad!$B:$B,VLOOKUP('1.TS PAIS EDAD Y SEXO'!H$5,TRAMO_EDAD_1,1))</f>
        <v>5</v>
      </c>
      <c r="I209" s="182">
        <f>SUMIFS(DatosEdad!$D:$D,DatosEdad!$A:$A,INDICE!$C$13,DatosEdad!$E:$E,'1.TS PAIS EDAD Y SEXO'!$A209,DatosEdad!$B:$B,_xlfn.XLOOKUP('1.TS PAIS EDAD Y SEXO'!$I$5,TablasAux!$O$3:$O$5,TablasAux!$N$3:$N$5),DatosEdad!$C:$C,_xlfn.XLOOKUP('1.TS PAIS EDAD Y SEXO'!$G$4,TablasAux!$L$17:$L$19,TablasAux!$K$17:$K$19))</f>
        <v>2</v>
      </c>
      <c r="J209" s="177">
        <f>SUMIFS(DatosEdad!$D:$D,DatosEdad!$A:$A,INDICE!$C$13,DatosEdad!$E:$E,'1.TS PAIS EDAD Y SEXO'!$A209,DatosEdad!$C:$C,_xlfn.XLOOKUP('1.TS PAIS EDAD Y SEXO'!$G$4,TablasAux!$L$17:$L$19,TablasAux!$K$17:$K$19))</f>
        <v>7</v>
      </c>
      <c r="K209" s="116">
        <f>SUMIFS(DatosEdad!$D:$D,DatosEdad!$A:$A,INDICE!$C$13,DatosEdad!$E:$E,'1.TS PAIS EDAD Y SEXO'!$A209,DatosEdad!$C:$C,VLOOKUP('1.TS PAIS EDAD Y SEXO'!$K$4,Descripcion_Sexo,1),DatosEdad!$B:$B,VLOOKUP('1.TS PAIS EDAD Y SEXO'!K$5,TRAMO_EDAD_1,1))</f>
        <v>2.0526315789473686</v>
      </c>
      <c r="L209" s="173">
        <f>SUMIFS(DatosEdad!$D:$D,DatosEdad!$A:$A,INDICE!$C$13,DatosEdad!$E:$E,'1.TS PAIS EDAD Y SEXO'!$A209,DatosEdad!$C:$C,VLOOKUP('1.TS PAIS EDAD Y SEXO'!$K$4,Descripcion_Sexo,1),DatosEdad!$B:$B,VLOOKUP('1.TS PAIS EDAD Y SEXO'!L$5,TRAMO_EDAD_1,1))</f>
        <v>4</v>
      </c>
      <c r="M209" s="182">
        <f>SUMIFS(DatosEdad!$D:$D,DatosEdad!$A:$A,INDICE!$C$13,DatosEdad!$E:$E,'1.TS PAIS EDAD Y SEXO'!$A209,DatosEdad!$B:$B,_xlfn.XLOOKUP('1.TS PAIS EDAD Y SEXO'!M$5,TablasAux!$O$3:$O$5,TablasAux!$N$3:$N$5),DatosEdad!$C:$C,_xlfn.XLOOKUP('1.TS PAIS EDAD Y SEXO'!$K$4,TablasAux!$L$17:$L$19,TablasAux!$K$17:$K$19))</f>
        <v>2</v>
      </c>
      <c r="N209" s="177">
        <f>SUMIFS(DatosEdad!$D:$D,DatosEdad!$A:$A,INDICE!$C$13,DatosEdad!$E:$E,'1.TS PAIS EDAD Y SEXO'!$A209,DatosEdad!$C:$C,_xlfn.XLOOKUP('1.TS PAIS EDAD Y SEXO'!$K$4,TablasAux!$L$17:$L$19,TablasAux!$K$17:$K$19))</f>
        <v>8.0526315789473681</v>
      </c>
    </row>
    <row r="210" spans="1:14" ht="15.6" x14ac:dyDescent="0.3">
      <c r="A210" s="4">
        <v>674</v>
      </c>
      <c r="B210" s="147" t="s">
        <v>394</v>
      </c>
      <c r="C210" s="116">
        <f>SUMIFS(DatosEdad!$D:$D,DatosEdad!$A:$A,INDICE!$C$13,DatosEdad!$E:$E,'1.TS PAIS EDAD Y SEXO'!$A210,DatosEdad!$B:$B,VLOOKUP('1.TS PAIS EDAD Y SEXO'!C$5,TRAMO_EDAD_1,1))</f>
        <v>4.3157894736842106</v>
      </c>
      <c r="D210" s="173">
        <f>SUMIFS(DatosEdad!$D:$D,DatosEdad!$A:$A,INDICE!$C$13,DatosEdad!$E:$E,'1.TS PAIS EDAD Y SEXO'!$A210,DatosEdad!$B:$B,VLOOKUP('1.TS PAIS EDAD Y SEXO'!D$5,TRAMO_EDAD_1,1))</f>
        <v>2.5263157894736841</v>
      </c>
      <c r="E210" s="182">
        <f>SUMIFS(DatosEdad!$D:$D,DatosEdad!$A:$A,INDICE!$C$13,DatosEdad!$E:$E,'1.TS PAIS EDAD Y SEXO'!$A210,DatosEdad!$B:$B,_xlfn.XLOOKUP($E$5,TablasAux!$O$3:$O$5,TablasAux!$N$3:$N$5))</f>
        <v>1</v>
      </c>
      <c r="F210" s="177">
        <f>SUMIFS(DatosEdad!$D:$D,DatosEdad!$A:$A,INDICE!$C$13,DatosEdad!$E:$E,'1.TS PAIS EDAD Y SEXO'!$A210)</f>
        <v>7.8421052631578947</v>
      </c>
      <c r="G210" s="116">
        <f>SUMIFS(DatosEdad!$D:$D,DatosEdad!$A:$A,INDICE!$C$13,DatosEdad!$E:$E,'1.TS PAIS EDAD Y SEXO'!$A210,DatosEdad!$C:$C,VLOOKUP('1.TS PAIS EDAD Y SEXO'!$G$4,Descripcion_Sexo,1),DatosEdad!$B:$B,VLOOKUP('1.TS PAIS EDAD Y SEXO'!G$5,TRAMO_EDAD_1,1))</f>
        <v>2.3157894736842106</v>
      </c>
      <c r="H210" s="173">
        <f>SUMIFS(DatosEdad!$D:$D,DatosEdad!$A:$A,INDICE!$C$13,DatosEdad!$E:$E,'1.TS PAIS EDAD Y SEXO'!$A210,DatosEdad!$C:$C,VLOOKUP('1.TS PAIS EDAD Y SEXO'!$G$4,Descripcion_Sexo,1),DatosEdad!$B:$B,VLOOKUP('1.TS PAIS EDAD Y SEXO'!H$5,TRAMO_EDAD_1,1))</f>
        <v>0.52631578947368418</v>
      </c>
      <c r="I210" s="182">
        <f>SUMIFS(DatosEdad!$D:$D,DatosEdad!$A:$A,INDICE!$C$13,DatosEdad!$E:$E,'1.TS PAIS EDAD Y SEXO'!$A210,DatosEdad!$B:$B,_xlfn.XLOOKUP('1.TS PAIS EDAD Y SEXO'!$I$5,TablasAux!$O$3:$O$5,TablasAux!$N$3:$N$5),DatosEdad!$C:$C,_xlfn.XLOOKUP('1.TS PAIS EDAD Y SEXO'!$G$4,TablasAux!$L$17:$L$19,TablasAux!$K$17:$K$19))</f>
        <v>1</v>
      </c>
      <c r="J210" s="177">
        <f>SUMIFS(DatosEdad!$D:$D,DatosEdad!$A:$A,INDICE!$C$13,DatosEdad!$E:$E,'1.TS PAIS EDAD Y SEXO'!$A210,DatosEdad!$C:$C,_xlfn.XLOOKUP('1.TS PAIS EDAD Y SEXO'!$G$4,TablasAux!$L$17:$L$19,TablasAux!$K$17:$K$19))</f>
        <v>3.8421052631578947</v>
      </c>
      <c r="K210" s="116">
        <f>SUMIFS(DatosEdad!$D:$D,DatosEdad!$A:$A,INDICE!$C$13,DatosEdad!$E:$E,'1.TS PAIS EDAD Y SEXO'!$A210,DatosEdad!$C:$C,VLOOKUP('1.TS PAIS EDAD Y SEXO'!$K$4,Descripcion_Sexo,1),DatosEdad!$B:$B,VLOOKUP('1.TS PAIS EDAD Y SEXO'!K$5,TRAMO_EDAD_1,1))</f>
        <v>2</v>
      </c>
      <c r="L210" s="173">
        <f>SUMIFS(DatosEdad!$D:$D,DatosEdad!$A:$A,INDICE!$C$13,DatosEdad!$E:$E,'1.TS PAIS EDAD Y SEXO'!$A210,DatosEdad!$C:$C,VLOOKUP('1.TS PAIS EDAD Y SEXO'!$K$4,Descripcion_Sexo,1),DatosEdad!$B:$B,VLOOKUP('1.TS PAIS EDAD Y SEXO'!L$5,TRAMO_EDAD_1,1))</f>
        <v>2</v>
      </c>
      <c r="M210" s="182">
        <f>SUMIFS(DatosEdad!$D:$D,DatosEdad!$A:$A,INDICE!$C$13,DatosEdad!$E:$E,'1.TS PAIS EDAD Y SEXO'!$A210,DatosEdad!$B:$B,_xlfn.XLOOKUP('1.TS PAIS EDAD Y SEXO'!M$5,TablasAux!$O$3:$O$5,TablasAux!$N$3:$N$5),DatosEdad!$C:$C,_xlfn.XLOOKUP('1.TS PAIS EDAD Y SEXO'!$K$4,TablasAux!$L$17:$L$19,TablasAux!$K$17:$K$19))</f>
        <v>0</v>
      </c>
      <c r="N210" s="177">
        <f>SUMIFS(DatosEdad!$D:$D,DatosEdad!$A:$A,INDICE!$C$13,DatosEdad!$E:$E,'1.TS PAIS EDAD Y SEXO'!$A210,DatosEdad!$C:$C,_xlfn.XLOOKUP('1.TS PAIS EDAD Y SEXO'!$K$4,TablasAux!$L$17:$L$19,TablasAux!$K$17:$K$19))</f>
        <v>4</v>
      </c>
    </row>
    <row r="211" spans="1:14" ht="15.6" x14ac:dyDescent="0.3">
      <c r="A211" s="4">
        <v>666</v>
      </c>
      <c r="B211" s="147" t="s">
        <v>413</v>
      </c>
      <c r="C211" s="116">
        <f>SUMIFS(DatosEdad!$D:$D,DatosEdad!$A:$A,INDICE!$C$13,DatosEdad!$E:$E,'1.TS PAIS EDAD Y SEXO'!$A211,DatosEdad!$B:$B,VLOOKUP('1.TS PAIS EDAD Y SEXO'!C$5,TRAMO_EDAD_1,1))</f>
        <v>0</v>
      </c>
      <c r="D211" s="173">
        <f>SUMIFS(DatosEdad!$D:$D,DatosEdad!$A:$A,INDICE!$C$13,DatosEdad!$E:$E,'1.TS PAIS EDAD Y SEXO'!$A211,DatosEdad!$B:$B,VLOOKUP('1.TS PAIS EDAD Y SEXO'!D$5,TRAMO_EDAD_1,1))</f>
        <v>4</v>
      </c>
      <c r="E211" s="182">
        <f>SUMIFS(DatosEdad!$D:$D,DatosEdad!$A:$A,INDICE!$C$13,DatosEdad!$E:$E,'1.TS PAIS EDAD Y SEXO'!$A211,DatosEdad!$B:$B,_xlfn.XLOOKUP($E$5,TablasAux!$O$3:$O$5,TablasAux!$N$3:$N$5))</f>
        <v>1</v>
      </c>
      <c r="F211" s="177">
        <f>SUMIFS(DatosEdad!$D:$D,DatosEdad!$A:$A,INDICE!$C$13,DatosEdad!$E:$E,'1.TS PAIS EDAD Y SEXO'!$A211)</f>
        <v>5</v>
      </c>
      <c r="G211" s="116">
        <f>SUMIFS(DatosEdad!$D:$D,DatosEdad!$A:$A,INDICE!$C$13,DatosEdad!$E:$E,'1.TS PAIS EDAD Y SEXO'!$A211,DatosEdad!$C:$C,VLOOKUP('1.TS PAIS EDAD Y SEXO'!$G$4,Descripcion_Sexo,1),DatosEdad!$B:$B,VLOOKUP('1.TS PAIS EDAD Y SEXO'!G$5,TRAMO_EDAD_1,1))</f>
        <v>0</v>
      </c>
      <c r="H211" s="173">
        <f>SUMIFS(DatosEdad!$D:$D,DatosEdad!$A:$A,INDICE!$C$13,DatosEdad!$E:$E,'1.TS PAIS EDAD Y SEXO'!$A211,DatosEdad!$C:$C,VLOOKUP('1.TS PAIS EDAD Y SEXO'!$G$4,Descripcion_Sexo,1),DatosEdad!$B:$B,VLOOKUP('1.TS PAIS EDAD Y SEXO'!H$5,TRAMO_EDAD_1,1))</f>
        <v>1</v>
      </c>
      <c r="I211" s="182">
        <f>SUMIFS(DatosEdad!$D:$D,DatosEdad!$A:$A,INDICE!$C$13,DatosEdad!$E:$E,'1.TS PAIS EDAD Y SEXO'!$A211,DatosEdad!$B:$B,_xlfn.XLOOKUP('1.TS PAIS EDAD Y SEXO'!$I$5,TablasAux!$O$3:$O$5,TablasAux!$N$3:$N$5),DatosEdad!$C:$C,_xlfn.XLOOKUP('1.TS PAIS EDAD Y SEXO'!$G$4,TablasAux!$L$17:$L$19,TablasAux!$K$17:$K$19))</f>
        <v>1</v>
      </c>
      <c r="J211" s="177">
        <f>SUMIFS(DatosEdad!$D:$D,DatosEdad!$A:$A,INDICE!$C$13,DatosEdad!$E:$E,'1.TS PAIS EDAD Y SEXO'!$A211,DatosEdad!$C:$C,_xlfn.XLOOKUP('1.TS PAIS EDAD Y SEXO'!$G$4,TablasAux!$L$17:$L$19,TablasAux!$K$17:$K$19))</f>
        <v>2</v>
      </c>
      <c r="K211" s="116">
        <f>SUMIFS(DatosEdad!$D:$D,DatosEdad!$A:$A,INDICE!$C$13,DatosEdad!$E:$E,'1.TS PAIS EDAD Y SEXO'!$A211,DatosEdad!$C:$C,VLOOKUP('1.TS PAIS EDAD Y SEXO'!$K$4,Descripcion_Sexo,1),DatosEdad!$B:$B,VLOOKUP('1.TS PAIS EDAD Y SEXO'!K$5,TRAMO_EDAD_1,1))</f>
        <v>0</v>
      </c>
      <c r="L211" s="173">
        <f>SUMIFS(DatosEdad!$D:$D,DatosEdad!$A:$A,INDICE!$C$13,DatosEdad!$E:$E,'1.TS PAIS EDAD Y SEXO'!$A211,DatosEdad!$C:$C,VLOOKUP('1.TS PAIS EDAD Y SEXO'!$K$4,Descripcion_Sexo,1),DatosEdad!$B:$B,VLOOKUP('1.TS PAIS EDAD Y SEXO'!L$5,TRAMO_EDAD_1,1))</f>
        <v>3</v>
      </c>
      <c r="M211" s="182">
        <f>SUMIFS(DatosEdad!$D:$D,DatosEdad!$A:$A,INDICE!$C$13,DatosEdad!$E:$E,'1.TS PAIS EDAD Y SEXO'!$A211,DatosEdad!$B:$B,_xlfn.XLOOKUP('1.TS PAIS EDAD Y SEXO'!M$5,TablasAux!$O$3:$O$5,TablasAux!$N$3:$N$5),DatosEdad!$C:$C,_xlfn.XLOOKUP('1.TS PAIS EDAD Y SEXO'!$K$4,TablasAux!$L$17:$L$19,TablasAux!$K$17:$K$19))</f>
        <v>0</v>
      </c>
      <c r="N211" s="177">
        <f>SUMIFS(DatosEdad!$D:$D,DatosEdad!$A:$A,INDICE!$C$13,DatosEdad!$E:$E,'1.TS PAIS EDAD Y SEXO'!$A211,DatosEdad!$C:$C,_xlfn.XLOOKUP('1.TS PAIS EDAD Y SEXO'!$K$4,TablasAux!$L$17:$L$19,TablasAux!$K$17:$K$19))</f>
        <v>3</v>
      </c>
    </row>
    <row r="212" spans="1:14" ht="15.6" x14ac:dyDescent="0.3">
      <c r="A212" s="4">
        <v>670</v>
      </c>
      <c r="B212" s="147" t="s">
        <v>393</v>
      </c>
      <c r="C212" s="116">
        <f>SUMIFS(DatosEdad!$D:$D,DatosEdad!$A:$A,INDICE!$C$13,DatosEdad!$E:$E,'1.TS PAIS EDAD Y SEXO'!$A212,DatosEdad!$B:$B,VLOOKUP('1.TS PAIS EDAD Y SEXO'!C$5,TRAMO_EDAD_1,1))</f>
        <v>1.6842105263157894</v>
      </c>
      <c r="D212" s="173">
        <f>SUMIFS(DatosEdad!$D:$D,DatosEdad!$A:$A,INDICE!$C$13,DatosEdad!$E:$E,'1.TS PAIS EDAD Y SEXO'!$A212,DatosEdad!$B:$B,VLOOKUP('1.TS PAIS EDAD Y SEXO'!D$5,TRAMO_EDAD_1,1))</f>
        <v>6.4210526315789469</v>
      </c>
      <c r="E212" s="182">
        <f>SUMIFS(DatosEdad!$D:$D,DatosEdad!$A:$A,INDICE!$C$13,DatosEdad!$E:$E,'1.TS PAIS EDAD Y SEXO'!$A212,DatosEdad!$B:$B,_xlfn.XLOOKUP($E$5,TablasAux!$O$3:$O$5,TablasAux!$N$3:$N$5))</f>
        <v>1</v>
      </c>
      <c r="F212" s="177">
        <f>SUMIFS(DatosEdad!$D:$D,DatosEdad!$A:$A,INDICE!$C$13,DatosEdad!$E:$E,'1.TS PAIS EDAD Y SEXO'!$A212)</f>
        <v>9.1052631578947363</v>
      </c>
      <c r="G212" s="116">
        <f>SUMIFS(DatosEdad!$D:$D,DatosEdad!$A:$A,INDICE!$C$13,DatosEdad!$E:$E,'1.TS PAIS EDAD Y SEXO'!$A212,DatosEdad!$C:$C,VLOOKUP('1.TS PAIS EDAD Y SEXO'!$G$4,Descripcion_Sexo,1),DatosEdad!$B:$B,VLOOKUP('1.TS PAIS EDAD Y SEXO'!G$5,TRAMO_EDAD_1,1))</f>
        <v>0.68421052631578949</v>
      </c>
      <c r="H212" s="173">
        <f>SUMIFS(DatosEdad!$D:$D,DatosEdad!$A:$A,INDICE!$C$13,DatosEdad!$E:$E,'1.TS PAIS EDAD Y SEXO'!$A212,DatosEdad!$C:$C,VLOOKUP('1.TS PAIS EDAD Y SEXO'!$G$4,Descripcion_Sexo,1),DatosEdad!$B:$B,VLOOKUP('1.TS PAIS EDAD Y SEXO'!H$5,TRAMO_EDAD_1,1))</f>
        <v>3.3157894736842106</v>
      </c>
      <c r="I212" s="182">
        <f>SUMIFS(DatosEdad!$D:$D,DatosEdad!$A:$A,INDICE!$C$13,DatosEdad!$E:$E,'1.TS PAIS EDAD Y SEXO'!$A212,DatosEdad!$B:$B,_xlfn.XLOOKUP('1.TS PAIS EDAD Y SEXO'!$I$5,TablasAux!$O$3:$O$5,TablasAux!$N$3:$N$5),DatosEdad!$C:$C,_xlfn.XLOOKUP('1.TS PAIS EDAD Y SEXO'!$G$4,TablasAux!$L$17:$L$19,TablasAux!$K$17:$K$19))</f>
        <v>0</v>
      </c>
      <c r="J212" s="177">
        <f>SUMIFS(DatosEdad!$D:$D,DatosEdad!$A:$A,INDICE!$C$13,DatosEdad!$E:$E,'1.TS PAIS EDAD Y SEXO'!$A212,DatosEdad!$C:$C,_xlfn.XLOOKUP('1.TS PAIS EDAD Y SEXO'!$G$4,TablasAux!$L$17:$L$19,TablasAux!$K$17:$K$19))</f>
        <v>4</v>
      </c>
      <c r="K212" s="116">
        <f>SUMIFS(DatosEdad!$D:$D,DatosEdad!$A:$A,INDICE!$C$13,DatosEdad!$E:$E,'1.TS PAIS EDAD Y SEXO'!$A212,DatosEdad!$C:$C,VLOOKUP('1.TS PAIS EDAD Y SEXO'!$K$4,Descripcion_Sexo,1),DatosEdad!$B:$B,VLOOKUP('1.TS PAIS EDAD Y SEXO'!K$5,TRAMO_EDAD_1,1))</f>
        <v>1</v>
      </c>
      <c r="L212" s="173">
        <f>SUMIFS(DatosEdad!$D:$D,DatosEdad!$A:$A,INDICE!$C$13,DatosEdad!$E:$E,'1.TS PAIS EDAD Y SEXO'!$A212,DatosEdad!$C:$C,VLOOKUP('1.TS PAIS EDAD Y SEXO'!$K$4,Descripcion_Sexo,1),DatosEdad!$B:$B,VLOOKUP('1.TS PAIS EDAD Y SEXO'!L$5,TRAMO_EDAD_1,1))</f>
        <v>3.1052631578947367</v>
      </c>
      <c r="M212" s="182">
        <f>SUMIFS(DatosEdad!$D:$D,DatosEdad!$A:$A,INDICE!$C$13,DatosEdad!$E:$E,'1.TS PAIS EDAD Y SEXO'!$A212,DatosEdad!$B:$B,_xlfn.XLOOKUP('1.TS PAIS EDAD Y SEXO'!M$5,TablasAux!$O$3:$O$5,TablasAux!$N$3:$N$5),DatosEdad!$C:$C,_xlfn.XLOOKUP('1.TS PAIS EDAD Y SEXO'!$K$4,TablasAux!$L$17:$L$19,TablasAux!$K$17:$K$19))</f>
        <v>1</v>
      </c>
      <c r="N212" s="177">
        <f>SUMIFS(DatosEdad!$D:$D,DatosEdad!$A:$A,INDICE!$C$13,DatosEdad!$E:$E,'1.TS PAIS EDAD Y SEXO'!$A212,DatosEdad!$C:$C,_xlfn.XLOOKUP('1.TS PAIS EDAD Y SEXO'!$K$4,TablasAux!$L$17:$L$19,TablasAux!$K$17:$K$19))</f>
        <v>5.1052631578947363</v>
      </c>
    </row>
    <row r="213" spans="1:14" ht="15.6" x14ac:dyDescent="0.3">
      <c r="A213" s="4">
        <v>654</v>
      </c>
      <c r="B213" s="147" t="s">
        <v>392</v>
      </c>
      <c r="C213" s="116">
        <f>SUMIFS(DatosEdad!$D:$D,DatosEdad!$A:$A,INDICE!$C$13,DatosEdad!$E:$E,'1.TS PAIS EDAD Y SEXO'!$A213,DatosEdad!$B:$B,VLOOKUP('1.TS PAIS EDAD Y SEXO'!C$5,TRAMO_EDAD_1,1))</f>
        <v>1</v>
      </c>
      <c r="D213" s="173">
        <f>SUMIFS(DatosEdad!$D:$D,DatosEdad!$A:$A,INDICE!$C$13,DatosEdad!$E:$E,'1.TS PAIS EDAD Y SEXO'!$A213,DatosEdad!$B:$B,VLOOKUP('1.TS PAIS EDAD Y SEXO'!D$5,TRAMO_EDAD_1,1))</f>
        <v>2.3684210526315788</v>
      </c>
      <c r="E213" s="182">
        <f>SUMIFS(DatosEdad!$D:$D,DatosEdad!$A:$A,INDICE!$C$13,DatosEdad!$E:$E,'1.TS PAIS EDAD Y SEXO'!$A213,DatosEdad!$B:$B,_xlfn.XLOOKUP($E$5,TablasAux!$O$3:$O$5,TablasAux!$N$3:$N$5))</f>
        <v>0.78947368421052633</v>
      </c>
      <c r="F213" s="177">
        <f>SUMIFS(DatosEdad!$D:$D,DatosEdad!$A:$A,INDICE!$C$13,DatosEdad!$E:$E,'1.TS PAIS EDAD Y SEXO'!$A213)</f>
        <v>4.1578947368421053</v>
      </c>
      <c r="G213" s="116">
        <f>SUMIFS(DatosEdad!$D:$D,DatosEdad!$A:$A,INDICE!$C$13,DatosEdad!$E:$E,'1.TS PAIS EDAD Y SEXO'!$A213,DatosEdad!$C:$C,VLOOKUP('1.TS PAIS EDAD Y SEXO'!$G$4,Descripcion_Sexo,1),DatosEdad!$B:$B,VLOOKUP('1.TS PAIS EDAD Y SEXO'!G$5,TRAMO_EDAD_1,1))</f>
        <v>0</v>
      </c>
      <c r="H213" s="173">
        <f>SUMIFS(DatosEdad!$D:$D,DatosEdad!$A:$A,INDICE!$C$13,DatosEdad!$E:$E,'1.TS PAIS EDAD Y SEXO'!$A213,DatosEdad!$C:$C,VLOOKUP('1.TS PAIS EDAD Y SEXO'!$G$4,Descripcion_Sexo,1),DatosEdad!$B:$B,VLOOKUP('1.TS PAIS EDAD Y SEXO'!H$5,TRAMO_EDAD_1,1))</f>
        <v>0</v>
      </c>
      <c r="I213" s="182">
        <f>SUMIFS(DatosEdad!$D:$D,DatosEdad!$A:$A,INDICE!$C$13,DatosEdad!$E:$E,'1.TS PAIS EDAD Y SEXO'!$A213,DatosEdad!$B:$B,_xlfn.XLOOKUP('1.TS PAIS EDAD Y SEXO'!$I$5,TablasAux!$O$3:$O$5,TablasAux!$N$3:$N$5),DatosEdad!$C:$C,_xlfn.XLOOKUP('1.TS PAIS EDAD Y SEXO'!$G$4,TablasAux!$L$17:$L$19,TablasAux!$K$17:$K$19))</f>
        <v>0.78947368421052633</v>
      </c>
      <c r="J213" s="177">
        <f>SUMIFS(DatosEdad!$D:$D,DatosEdad!$A:$A,INDICE!$C$13,DatosEdad!$E:$E,'1.TS PAIS EDAD Y SEXO'!$A213,DatosEdad!$C:$C,_xlfn.XLOOKUP('1.TS PAIS EDAD Y SEXO'!$G$4,TablasAux!$L$17:$L$19,TablasAux!$K$17:$K$19))</f>
        <v>0.78947368421052633</v>
      </c>
      <c r="K213" s="116">
        <f>SUMIFS(DatosEdad!$D:$D,DatosEdad!$A:$A,INDICE!$C$13,DatosEdad!$E:$E,'1.TS PAIS EDAD Y SEXO'!$A213,DatosEdad!$C:$C,VLOOKUP('1.TS PAIS EDAD Y SEXO'!$K$4,Descripcion_Sexo,1),DatosEdad!$B:$B,VLOOKUP('1.TS PAIS EDAD Y SEXO'!K$5,TRAMO_EDAD_1,1))</f>
        <v>1</v>
      </c>
      <c r="L213" s="173">
        <f>SUMIFS(DatosEdad!$D:$D,DatosEdad!$A:$A,INDICE!$C$13,DatosEdad!$E:$E,'1.TS PAIS EDAD Y SEXO'!$A213,DatosEdad!$C:$C,VLOOKUP('1.TS PAIS EDAD Y SEXO'!$K$4,Descripcion_Sexo,1),DatosEdad!$B:$B,VLOOKUP('1.TS PAIS EDAD Y SEXO'!L$5,TRAMO_EDAD_1,1))</f>
        <v>2.3684210526315788</v>
      </c>
      <c r="M213" s="182">
        <f>SUMIFS(DatosEdad!$D:$D,DatosEdad!$A:$A,INDICE!$C$13,DatosEdad!$E:$E,'1.TS PAIS EDAD Y SEXO'!$A213,DatosEdad!$B:$B,_xlfn.XLOOKUP('1.TS PAIS EDAD Y SEXO'!M$5,TablasAux!$O$3:$O$5,TablasAux!$N$3:$N$5),DatosEdad!$C:$C,_xlfn.XLOOKUP('1.TS PAIS EDAD Y SEXO'!$K$4,TablasAux!$L$17:$L$19,TablasAux!$K$17:$K$19))</f>
        <v>0</v>
      </c>
      <c r="N213" s="177">
        <f>SUMIFS(DatosEdad!$D:$D,DatosEdad!$A:$A,INDICE!$C$13,DatosEdad!$E:$E,'1.TS PAIS EDAD Y SEXO'!$A213,DatosEdad!$C:$C,_xlfn.XLOOKUP('1.TS PAIS EDAD Y SEXO'!$K$4,TablasAux!$L$17:$L$19,TablasAux!$K$17:$K$19))</f>
        <v>3.3684210526315788</v>
      </c>
    </row>
    <row r="214" spans="1:14" ht="15.6" x14ac:dyDescent="0.3">
      <c r="A214" s="4">
        <v>662</v>
      </c>
      <c r="B214" s="147" t="s">
        <v>337</v>
      </c>
      <c r="C214" s="116">
        <f>SUMIFS(DatosEdad!$D:$D,DatosEdad!$A:$A,INDICE!$C$13,DatosEdad!$E:$E,'1.TS PAIS EDAD Y SEXO'!$A214,DatosEdad!$B:$B,VLOOKUP('1.TS PAIS EDAD Y SEXO'!C$5,TRAMO_EDAD_1,1))</f>
        <v>4</v>
      </c>
      <c r="D214" s="173">
        <f>SUMIFS(DatosEdad!$D:$D,DatosEdad!$A:$A,INDICE!$C$13,DatosEdad!$E:$E,'1.TS PAIS EDAD Y SEXO'!$A214,DatosEdad!$B:$B,VLOOKUP('1.TS PAIS EDAD Y SEXO'!D$5,TRAMO_EDAD_1,1))</f>
        <v>9.1578947368421062</v>
      </c>
      <c r="E214" s="182">
        <f>SUMIFS(DatosEdad!$D:$D,DatosEdad!$A:$A,INDICE!$C$13,DatosEdad!$E:$E,'1.TS PAIS EDAD Y SEXO'!$A214,DatosEdad!$B:$B,_xlfn.XLOOKUP($E$5,TablasAux!$O$3:$O$5,TablasAux!$N$3:$N$5))</f>
        <v>0.89473684210526316</v>
      </c>
      <c r="F214" s="177">
        <f>SUMIFS(DatosEdad!$D:$D,DatosEdad!$A:$A,INDICE!$C$13,DatosEdad!$E:$E,'1.TS PAIS EDAD Y SEXO'!$A214)</f>
        <v>14.05263157894737</v>
      </c>
      <c r="G214" s="116">
        <f>SUMIFS(DatosEdad!$D:$D,DatosEdad!$A:$A,INDICE!$C$13,DatosEdad!$E:$E,'1.TS PAIS EDAD Y SEXO'!$A214,DatosEdad!$C:$C,VLOOKUP('1.TS PAIS EDAD Y SEXO'!$G$4,Descripcion_Sexo,1),DatosEdad!$B:$B,VLOOKUP('1.TS PAIS EDAD Y SEXO'!G$5,TRAMO_EDAD_1,1))</f>
        <v>0</v>
      </c>
      <c r="H214" s="173">
        <f>SUMIFS(DatosEdad!$D:$D,DatosEdad!$A:$A,INDICE!$C$13,DatosEdad!$E:$E,'1.TS PAIS EDAD Y SEXO'!$A214,DatosEdad!$C:$C,VLOOKUP('1.TS PAIS EDAD Y SEXO'!$G$4,Descripcion_Sexo,1),DatosEdad!$B:$B,VLOOKUP('1.TS PAIS EDAD Y SEXO'!H$5,TRAMO_EDAD_1,1))</f>
        <v>4</v>
      </c>
      <c r="I214" s="182">
        <f>SUMIFS(DatosEdad!$D:$D,DatosEdad!$A:$A,INDICE!$C$13,DatosEdad!$E:$E,'1.TS PAIS EDAD Y SEXO'!$A214,DatosEdad!$B:$B,_xlfn.XLOOKUP('1.TS PAIS EDAD Y SEXO'!$I$5,TablasAux!$O$3:$O$5,TablasAux!$N$3:$N$5),DatosEdad!$C:$C,_xlfn.XLOOKUP('1.TS PAIS EDAD Y SEXO'!$G$4,TablasAux!$L$17:$L$19,TablasAux!$K$17:$K$19))</f>
        <v>0</v>
      </c>
      <c r="J214" s="177">
        <f>SUMIFS(DatosEdad!$D:$D,DatosEdad!$A:$A,INDICE!$C$13,DatosEdad!$E:$E,'1.TS PAIS EDAD Y SEXO'!$A214,DatosEdad!$C:$C,_xlfn.XLOOKUP('1.TS PAIS EDAD Y SEXO'!$G$4,TablasAux!$L$17:$L$19,TablasAux!$K$17:$K$19))</f>
        <v>4</v>
      </c>
      <c r="K214" s="116">
        <f>SUMIFS(DatosEdad!$D:$D,DatosEdad!$A:$A,INDICE!$C$13,DatosEdad!$E:$E,'1.TS PAIS EDAD Y SEXO'!$A214,DatosEdad!$C:$C,VLOOKUP('1.TS PAIS EDAD Y SEXO'!$K$4,Descripcion_Sexo,1),DatosEdad!$B:$B,VLOOKUP('1.TS PAIS EDAD Y SEXO'!K$5,TRAMO_EDAD_1,1))</f>
        <v>4</v>
      </c>
      <c r="L214" s="173">
        <f>SUMIFS(DatosEdad!$D:$D,DatosEdad!$A:$A,INDICE!$C$13,DatosEdad!$E:$E,'1.TS PAIS EDAD Y SEXO'!$A214,DatosEdad!$C:$C,VLOOKUP('1.TS PAIS EDAD Y SEXO'!$K$4,Descripcion_Sexo,1),DatosEdad!$B:$B,VLOOKUP('1.TS PAIS EDAD Y SEXO'!L$5,TRAMO_EDAD_1,1))</f>
        <v>5.1578947368421053</v>
      </c>
      <c r="M214" s="182">
        <f>SUMIFS(DatosEdad!$D:$D,DatosEdad!$A:$A,INDICE!$C$13,DatosEdad!$E:$E,'1.TS PAIS EDAD Y SEXO'!$A214,DatosEdad!$B:$B,_xlfn.XLOOKUP('1.TS PAIS EDAD Y SEXO'!M$5,TablasAux!$O$3:$O$5,TablasAux!$N$3:$N$5),DatosEdad!$C:$C,_xlfn.XLOOKUP('1.TS PAIS EDAD Y SEXO'!$K$4,TablasAux!$L$17:$L$19,TablasAux!$K$17:$K$19))</f>
        <v>0.89473684210526316</v>
      </c>
      <c r="N214" s="177">
        <f>SUMIFS(DatosEdad!$D:$D,DatosEdad!$A:$A,INDICE!$C$13,DatosEdad!$E:$E,'1.TS PAIS EDAD Y SEXO'!$A214,DatosEdad!$C:$C,_xlfn.XLOOKUP('1.TS PAIS EDAD Y SEXO'!$K$4,TablasAux!$L$17:$L$19,TablasAux!$K$17:$K$19))</f>
        <v>10.052631578947368</v>
      </c>
    </row>
    <row r="215" spans="1:14" ht="15.6" x14ac:dyDescent="0.3">
      <c r="A215" s="4">
        <v>336</v>
      </c>
      <c r="B215" s="147" t="s">
        <v>424</v>
      </c>
      <c r="C215" s="116">
        <f>SUMIFS(DatosEdad!$D:$D,DatosEdad!$A:$A,INDICE!$C$13,DatosEdad!$E:$E,'1.TS PAIS EDAD Y SEXO'!$A215,DatosEdad!$B:$B,VLOOKUP('1.TS PAIS EDAD Y SEXO'!C$5,TRAMO_EDAD_1,1))</f>
        <v>0</v>
      </c>
      <c r="D215" s="173">
        <f>SUMIFS(DatosEdad!$D:$D,DatosEdad!$A:$A,INDICE!$C$13,DatosEdad!$E:$E,'1.TS PAIS EDAD Y SEXO'!$A215,DatosEdad!$B:$B,VLOOKUP('1.TS PAIS EDAD Y SEXO'!D$5,TRAMO_EDAD_1,1))</f>
        <v>2</v>
      </c>
      <c r="E215" s="182">
        <f>SUMIFS(DatosEdad!$D:$D,DatosEdad!$A:$A,INDICE!$C$13,DatosEdad!$E:$E,'1.TS PAIS EDAD Y SEXO'!$A215,DatosEdad!$B:$B,_xlfn.XLOOKUP($E$5,TablasAux!$O$3:$O$5,TablasAux!$N$3:$N$5))</f>
        <v>0</v>
      </c>
      <c r="F215" s="177">
        <f>SUMIFS(DatosEdad!$D:$D,DatosEdad!$A:$A,INDICE!$C$13,DatosEdad!$E:$E,'1.TS PAIS EDAD Y SEXO'!$A215)</f>
        <v>2</v>
      </c>
      <c r="G215" s="116">
        <f>SUMIFS(DatosEdad!$D:$D,DatosEdad!$A:$A,INDICE!$C$13,DatosEdad!$E:$E,'1.TS PAIS EDAD Y SEXO'!$A215,DatosEdad!$C:$C,VLOOKUP('1.TS PAIS EDAD Y SEXO'!$G$4,Descripcion_Sexo,1),DatosEdad!$B:$B,VLOOKUP('1.TS PAIS EDAD Y SEXO'!G$5,TRAMO_EDAD_1,1))</f>
        <v>0</v>
      </c>
      <c r="H215" s="173">
        <f>SUMIFS(DatosEdad!$D:$D,DatosEdad!$A:$A,INDICE!$C$13,DatosEdad!$E:$E,'1.TS PAIS EDAD Y SEXO'!$A215,DatosEdad!$C:$C,VLOOKUP('1.TS PAIS EDAD Y SEXO'!$G$4,Descripcion_Sexo,1),DatosEdad!$B:$B,VLOOKUP('1.TS PAIS EDAD Y SEXO'!H$5,TRAMO_EDAD_1,1))</f>
        <v>1</v>
      </c>
      <c r="I215" s="182">
        <f>SUMIFS(DatosEdad!$D:$D,DatosEdad!$A:$A,INDICE!$C$13,DatosEdad!$E:$E,'1.TS PAIS EDAD Y SEXO'!$A215,DatosEdad!$B:$B,_xlfn.XLOOKUP('1.TS PAIS EDAD Y SEXO'!$I$5,TablasAux!$O$3:$O$5,TablasAux!$N$3:$N$5),DatosEdad!$C:$C,_xlfn.XLOOKUP('1.TS PAIS EDAD Y SEXO'!$G$4,TablasAux!$L$17:$L$19,TablasAux!$K$17:$K$19))</f>
        <v>0</v>
      </c>
      <c r="J215" s="177">
        <f>SUMIFS(DatosEdad!$D:$D,DatosEdad!$A:$A,INDICE!$C$13,DatosEdad!$E:$E,'1.TS PAIS EDAD Y SEXO'!$A215,DatosEdad!$C:$C,_xlfn.XLOOKUP('1.TS PAIS EDAD Y SEXO'!$G$4,TablasAux!$L$17:$L$19,TablasAux!$K$17:$K$19))</f>
        <v>1</v>
      </c>
      <c r="K215" s="116">
        <f>SUMIFS(DatosEdad!$D:$D,DatosEdad!$A:$A,INDICE!$C$13,DatosEdad!$E:$E,'1.TS PAIS EDAD Y SEXO'!$A215,DatosEdad!$C:$C,VLOOKUP('1.TS PAIS EDAD Y SEXO'!$K$4,Descripcion_Sexo,1),DatosEdad!$B:$B,VLOOKUP('1.TS PAIS EDAD Y SEXO'!K$5,TRAMO_EDAD_1,1))</f>
        <v>0</v>
      </c>
      <c r="L215" s="173">
        <f>SUMIFS(DatosEdad!$D:$D,DatosEdad!$A:$A,INDICE!$C$13,DatosEdad!$E:$E,'1.TS PAIS EDAD Y SEXO'!$A215,DatosEdad!$C:$C,VLOOKUP('1.TS PAIS EDAD Y SEXO'!$K$4,Descripcion_Sexo,1),DatosEdad!$B:$B,VLOOKUP('1.TS PAIS EDAD Y SEXO'!L$5,TRAMO_EDAD_1,1))</f>
        <v>1</v>
      </c>
      <c r="M215" s="182">
        <f>SUMIFS(DatosEdad!$D:$D,DatosEdad!$A:$A,INDICE!$C$13,DatosEdad!$E:$E,'1.TS PAIS EDAD Y SEXO'!$A215,DatosEdad!$B:$B,_xlfn.XLOOKUP('1.TS PAIS EDAD Y SEXO'!M$5,TablasAux!$O$3:$O$5,TablasAux!$N$3:$N$5),DatosEdad!$C:$C,_xlfn.XLOOKUP('1.TS PAIS EDAD Y SEXO'!$K$4,TablasAux!$L$17:$L$19,TablasAux!$K$17:$K$19))</f>
        <v>0</v>
      </c>
      <c r="N215" s="177">
        <f>SUMIFS(DatosEdad!$D:$D,DatosEdad!$A:$A,INDICE!$C$13,DatosEdad!$E:$E,'1.TS PAIS EDAD Y SEXO'!$A215,DatosEdad!$C:$C,_xlfn.XLOOKUP('1.TS PAIS EDAD Y SEXO'!$K$4,TablasAux!$L$17:$L$19,TablasAux!$K$17:$K$19))</f>
        <v>1</v>
      </c>
    </row>
    <row r="216" spans="1:14" ht="15.6" x14ac:dyDescent="0.3">
      <c r="A216" s="4">
        <v>678</v>
      </c>
      <c r="B216" s="147" t="s">
        <v>338</v>
      </c>
      <c r="C216" s="116">
        <f>SUMIFS(DatosEdad!$D:$D,DatosEdad!$A:$A,INDICE!$C$13,DatosEdad!$E:$E,'1.TS PAIS EDAD Y SEXO'!$A216,DatosEdad!$B:$B,VLOOKUP('1.TS PAIS EDAD Y SEXO'!C$5,TRAMO_EDAD_1,1))</f>
        <v>16.157894736842106</v>
      </c>
      <c r="D216" s="173">
        <f>SUMIFS(DatosEdad!$D:$D,DatosEdad!$A:$A,INDICE!$C$13,DatosEdad!$E:$E,'1.TS PAIS EDAD Y SEXO'!$A216,DatosEdad!$B:$B,VLOOKUP('1.TS PAIS EDAD Y SEXO'!D$5,TRAMO_EDAD_1,1))</f>
        <v>13.789473684210527</v>
      </c>
      <c r="E216" s="182">
        <f>SUMIFS(DatosEdad!$D:$D,DatosEdad!$A:$A,INDICE!$C$13,DatosEdad!$E:$E,'1.TS PAIS EDAD Y SEXO'!$A216,DatosEdad!$B:$B,_xlfn.XLOOKUP($E$5,TablasAux!$O$3:$O$5,TablasAux!$N$3:$N$5))</f>
        <v>9</v>
      </c>
      <c r="F216" s="177">
        <f>SUMIFS(DatosEdad!$D:$D,DatosEdad!$A:$A,INDICE!$C$13,DatosEdad!$E:$E,'1.TS PAIS EDAD Y SEXO'!$A216)</f>
        <v>38.94736842105263</v>
      </c>
      <c r="G216" s="116">
        <f>SUMIFS(DatosEdad!$D:$D,DatosEdad!$A:$A,INDICE!$C$13,DatosEdad!$E:$E,'1.TS PAIS EDAD Y SEXO'!$A216,DatosEdad!$C:$C,VLOOKUP('1.TS PAIS EDAD Y SEXO'!$G$4,Descripcion_Sexo,1),DatosEdad!$B:$B,VLOOKUP('1.TS PAIS EDAD Y SEXO'!G$5,TRAMO_EDAD_1,1))</f>
        <v>7.1052631578947372</v>
      </c>
      <c r="H216" s="173">
        <f>SUMIFS(DatosEdad!$D:$D,DatosEdad!$A:$A,INDICE!$C$13,DatosEdad!$E:$E,'1.TS PAIS EDAD Y SEXO'!$A216,DatosEdad!$C:$C,VLOOKUP('1.TS PAIS EDAD Y SEXO'!$G$4,Descripcion_Sexo,1),DatosEdad!$B:$B,VLOOKUP('1.TS PAIS EDAD Y SEXO'!H$5,TRAMO_EDAD_1,1))</f>
        <v>8.1578947368421062</v>
      </c>
      <c r="I216" s="182">
        <f>SUMIFS(DatosEdad!$D:$D,DatosEdad!$A:$A,INDICE!$C$13,DatosEdad!$E:$E,'1.TS PAIS EDAD Y SEXO'!$A216,DatosEdad!$B:$B,_xlfn.XLOOKUP('1.TS PAIS EDAD Y SEXO'!$I$5,TablasAux!$O$3:$O$5,TablasAux!$N$3:$N$5),DatosEdad!$C:$C,_xlfn.XLOOKUP('1.TS PAIS EDAD Y SEXO'!$G$4,TablasAux!$L$17:$L$19,TablasAux!$K$17:$K$19))</f>
        <v>4</v>
      </c>
      <c r="J216" s="177">
        <f>SUMIFS(DatosEdad!$D:$D,DatosEdad!$A:$A,INDICE!$C$13,DatosEdad!$E:$E,'1.TS PAIS EDAD Y SEXO'!$A216,DatosEdad!$C:$C,_xlfn.XLOOKUP('1.TS PAIS EDAD Y SEXO'!$G$4,TablasAux!$L$17:$L$19,TablasAux!$K$17:$K$19))</f>
        <v>19.263157894736842</v>
      </c>
      <c r="K216" s="116">
        <f>SUMIFS(DatosEdad!$D:$D,DatosEdad!$A:$A,INDICE!$C$13,DatosEdad!$E:$E,'1.TS PAIS EDAD Y SEXO'!$A216,DatosEdad!$C:$C,VLOOKUP('1.TS PAIS EDAD Y SEXO'!$K$4,Descripcion_Sexo,1),DatosEdad!$B:$B,VLOOKUP('1.TS PAIS EDAD Y SEXO'!K$5,TRAMO_EDAD_1,1))</f>
        <v>9.0526315789473681</v>
      </c>
      <c r="L216" s="173">
        <f>SUMIFS(DatosEdad!$D:$D,DatosEdad!$A:$A,INDICE!$C$13,DatosEdad!$E:$E,'1.TS PAIS EDAD Y SEXO'!$A216,DatosEdad!$C:$C,VLOOKUP('1.TS PAIS EDAD Y SEXO'!$K$4,Descripcion_Sexo,1),DatosEdad!$B:$B,VLOOKUP('1.TS PAIS EDAD Y SEXO'!L$5,TRAMO_EDAD_1,1))</f>
        <v>5.6315789473684212</v>
      </c>
      <c r="M216" s="182">
        <f>SUMIFS(DatosEdad!$D:$D,DatosEdad!$A:$A,INDICE!$C$13,DatosEdad!$E:$E,'1.TS PAIS EDAD Y SEXO'!$A216,DatosEdad!$B:$B,_xlfn.XLOOKUP('1.TS PAIS EDAD Y SEXO'!M$5,TablasAux!$O$3:$O$5,TablasAux!$N$3:$N$5),DatosEdad!$C:$C,_xlfn.XLOOKUP('1.TS PAIS EDAD Y SEXO'!$K$4,TablasAux!$L$17:$L$19,TablasAux!$K$17:$K$19))</f>
        <v>5</v>
      </c>
      <c r="N216" s="177">
        <f>SUMIFS(DatosEdad!$D:$D,DatosEdad!$A:$A,INDICE!$C$13,DatosEdad!$E:$E,'1.TS PAIS EDAD Y SEXO'!$A216,DatosEdad!$C:$C,_xlfn.XLOOKUP('1.TS PAIS EDAD Y SEXO'!$K$4,TablasAux!$L$17:$L$19,TablasAux!$K$17:$K$19))</f>
        <v>19.684210526315788</v>
      </c>
    </row>
    <row r="217" spans="1:14" ht="15.6" x14ac:dyDescent="0.3">
      <c r="A217" s="4">
        <v>686</v>
      </c>
      <c r="B217" s="147" t="s">
        <v>193</v>
      </c>
      <c r="C217" s="116">
        <f>SUMIFS(DatosEdad!$D:$D,DatosEdad!$A:$A,INDICE!$C$13,DatosEdad!$E:$E,'1.TS PAIS EDAD Y SEXO'!$A217,DatosEdad!$B:$B,VLOOKUP('1.TS PAIS EDAD Y SEXO'!C$5,TRAMO_EDAD_1,1))</f>
        <v>15878.473684210527</v>
      </c>
      <c r="D217" s="173">
        <f>SUMIFS(DatosEdad!$D:$D,DatosEdad!$A:$A,INDICE!$C$13,DatosEdad!$E:$E,'1.TS PAIS EDAD Y SEXO'!$A217,DatosEdad!$B:$B,VLOOKUP('1.TS PAIS EDAD Y SEXO'!D$5,TRAMO_EDAD_1,1))</f>
        <v>29483.894736842107</v>
      </c>
      <c r="E217" s="182">
        <f>SUMIFS(DatosEdad!$D:$D,DatosEdad!$A:$A,INDICE!$C$13,DatosEdad!$E:$E,'1.TS PAIS EDAD Y SEXO'!$A217,DatosEdad!$B:$B,_xlfn.XLOOKUP($E$5,TablasAux!$O$3:$O$5,TablasAux!$N$3:$N$5))</f>
        <v>3039.3157894736842</v>
      </c>
      <c r="F217" s="177">
        <f>SUMIFS(DatosEdad!$D:$D,DatosEdad!$A:$A,INDICE!$C$13,DatosEdad!$E:$E,'1.TS PAIS EDAD Y SEXO'!$A217)</f>
        <v>48401.684210526313</v>
      </c>
      <c r="G217" s="116">
        <f>SUMIFS(DatosEdad!$D:$D,DatosEdad!$A:$A,INDICE!$C$13,DatosEdad!$E:$E,'1.TS PAIS EDAD Y SEXO'!$A217,DatosEdad!$C:$C,VLOOKUP('1.TS PAIS EDAD Y SEXO'!$G$4,Descripcion_Sexo,1),DatosEdad!$B:$B,VLOOKUP('1.TS PAIS EDAD Y SEXO'!G$5,TRAMO_EDAD_1,1))</f>
        <v>2003</v>
      </c>
      <c r="H217" s="173">
        <f>SUMIFS(DatosEdad!$D:$D,DatosEdad!$A:$A,INDICE!$C$13,DatosEdad!$E:$E,'1.TS PAIS EDAD Y SEXO'!$A217,DatosEdad!$C:$C,VLOOKUP('1.TS PAIS EDAD Y SEXO'!$G$4,Descripcion_Sexo,1),DatosEdad!$B:$B,VLOOKUP('1.TS PAIS EDAD Y SEXO'!H$5,TRAMO_EDAD_1,1))</f>
        <v>4104.3684210526317</v>
      </c>
      <c r="I217" s="182">
        <f>SUMIFS(DatosEdad!$D:$D,DatosEdad!$A:$A,INDICE!$C$13,DatosEdad!$E:$E,'1.TS PAIS EDAD Y SEXO'!$A217,DatosEdad!$B:$B,_xlfn.XLOOKUP('1.TS PAIS EDAD Y SEXO'!$I$5,TablasAux!$O$3:$O$5,TablasAux!$N$3:$N$5),DatosEdad!$C:$C,_xlfn.XLOOKUP('1.TS PAIS EDAD Y SEXO'!$G$4,TablasAux!$L$17:$L$19,TablasAux!$K$17:$K$19))</f>
        <v>304.84210526315792</v>
      </c>
      <c r="J217" s="177">
        <f>SUMIFS(DatosEdad!$D:$D,DatosEdad!$A:$A,INDICE!$C$13,DatosEdad!$E:$E,'1.TS PAIS EDAD Y SEXO'!$A217,DatosEdad!$C:$C,_xlfn.XLOOKUP('1.TS PAIS EDAD Y SEXO'!$G$4,TablasAux!$L$17:$L$19,TablasAux!$K$17:$K$19))</f>
        <v>6412.21052631579</v>
      </c>
      <c r="K217" s="116">
        <f>SUMIFS(DatosEdad!$D:$D,DatosEdad!$A:$A,INDICE!$C$13,DatosEdad!$E:$E,'1.TS PAIS EDAD Y SEXO'!$A217,DatosEdad!$C:$C,VLOOKUP('1.TS PAIS EDAD Y SEXO'!$K$4,Descripcion_Sexo,1),DatosEdad!$B:$B,VLOOKUP('1.TS PAIS EDAD Y SEXO'!K$5,TRAMO_EDAD_1,1))</f>
        <v>13875.473684210527</v>
      </c>
      <c r="L217" s="173">
        <f>SUMIFS(DatosEdad!$D:$D,DatosEdad!$A:$A,INDICE!$C$13,DatosEdad!$E:$E,'1.TS PAIS EDAD Y SEXO'!$A217,DatosEdad!$C:$C,VLOOKUP('1.TS PAIS EDAD Y SEXO'!$K$4,Descripcion_Sexo,1),DatosEdad!$B:$B,VLOOKUP('1.TS PAIS EDAD Y SEXO'!L$5,TRAMO_EDAD_1,1))</f>
        <v>25379.526315789473</v>
      </c>
      <c r="M217" s="182">
        <f>SUMIFS(DatosEdad!$D:$D,DatosEdad!$A:$A,INDICE!$C$13,DatosEdad!$E:$E,'1.TS PAIS EDAD Y SEXO'!$A217,DatosEdad!$B:$B,_xlfn.XLOOKUP('1.TS PAIS EDAD Y SEXO'!M$5,TablasAux!$O$3:$O$5,TablasAux!$N$3:$N$5),DatosEdad!$C:$C,_xlfn.XLOOKUP('1.TS PAIS EDAD Y SEXO'!$K$4,TablasAux!$L$17:$L$19,TablasAux!$K$17:$K$19))</f>
        <v>2734.4736842105262</v>
      </c>
      <c r="N217" s="177">
        <f>SUMIFS(DatosEdad!$D:$D,DatosEdad!$A:$A,INDICE!$C$13,DatosEdad!$E:$E,'1.TS PAIS EDAD Y SEXO'!$A217,DatosEdad!$C:$C,_xlfn.XLOOKUP('1.TS PAIS EDAD Y SEXO'!$K$4,TablasAux!$L$17:$L$19,TablasAux!$K$17:$K$19))</f>
        <v>41989.473684210527</v>
      </c>
    </row>
    <row r="218" spans="1:14" ht="15.6" x14ac:dyDescent="0.3">
      <c r="A218" s="4">
        <v>688</v>
      </c>
      <c r="B218" s="147" t="s">
        <v>340</v>
      </c>
      <c r="C218" s="116">
        <f>SUMIFS(DatosEdad!$D:$D,DatosEdad!$A:$A,INDICE!$C$13,DatosEdad!$E:$E,'1.TS PAIS EDAD Y SEXO'!$A218,DatosEdad!$B:$B,VLOOKUP('1.TS PAIS EDAD Y SEXO'!C$5,TRAMO_EDAD_1,1))</f>
        <v>515.26315789473688</v>
      </c>
      <c r="D218" s="173">
        <f>SUMIFS(DatosEdad!$D:$D,DatosEdad!$A:$A,INDICE!$C$13,DatosEdad!$E:$E,'1.TS PAIS EDAD Y SEXO'!$A218,DatosEdad!$B:$B,VLOOKUP('1.TS PAIS EDAD Y SEXO'!D$5,TRAMO_EDAD_1,1))</f>
        <v>847.52631578947364</v>
      </c>
      <c r="E218" s="182">
        <f>SUMIFS(DatosEdad!$D:$D,DatosEdad!$A:$A,INDICE!$C$13,DatosEdad!$E:$E,'1.TS PAIS EDAD Y SEXO'!$A218,DatosEdad!$B:$B,_xlfn.XLOOKUP($E$5,TablasAux!$O$3:$O$5,TablasAux!$N$3:$N$5))</f>
        <v>138.78947368421052</v>
      </c>
      <c r="F218" s="177">
        <f>SUMIFS(DatosEdad!$D:$D,DatosEdad!$A:$A,INDICE!$C$13,DatosEdad!$E:$E,'1.TS PAIS EDAD Y SEXO'!$A218)</f>
        <v>1501.578947368421</v>
      </c>
      <c r="G218" s="116">
        <f>SUMIFS(DatosEdad!$D:$D,DatosEdad!$A:$A,INDICE!$C$13,DatosEdad!$E:$E,'1.TS PAIS EDAD Y SEXO'!$A218,DatosEdad!$C:$C,VLOOKUP('1.TS PAIS EDAD Y SEXO'!$G$4,Descripcion_Sexo,1),DatosEdad!$B:$B,VLOOKUP('1.TS PAIS EDAD Y SEXO'!G$5,TRAMO_EDAD_1,1))</f>
        <v>260.68421052631578</v>
      </c>
      <c r="H218" s="173">
        <f>SUMIFS(DatosEdad!$D:$D,DatosEdad!$A:$A,INDICE!$C$13,DatosEdad!$E:$E,'1.TS PAIS EDAD Y SEXO'!$A218,DatosEdad!$C:$C,VLOOKUP('1.TS PAIS EDAD Y SEXO'!$G$4,Descripcion_Sexo,1),DatosEdad!$B:$B,VLOOKUP('1.TS PAIS EDAD Y SEXO'!H$5,TRAMO_EDAD_1,1))</f>
        <v>437.4736842105263</v>
      </c>
      <c r="I218" s="182">
        <f>SUMIFS(DatosEdad!$D:$D,DatosEdad!$A:$A,INDICE!$C$13,DatosEdad!$E:$E,'1.TS PAIS EDAD Y SEXO'!$A218,DatosEdad!$B:$B,_xlfn.XLOOKUP('1.TS PAIS EDAD Y SEXO'!$I$5,TablasAux!$O$3:$O$5,TablasAux!$N$3:$N$5),DatosEdad!$C:$C,_xlfn.XLOOKUP('1.TS PAIS EDAD Y SEXO'!$G$4,TablasAux!$L$17:$L$19,TablasAux!$K$17:$K$19))</f>
        <v>39.368421052631582</v>
      </c>
      <c r="J218" s="177">
        <f>SUMIFS(DatosEdad!$D:$D,DatosEdad!$A:$A,INDICE!$C$13,DatosEdad!$E:$E,'1.TS PAIS EDAD Y SEXO'!$A218,DatosEdad!$C:$C,_xlfn.XLOOKUP('1.TS PAIS EDAD Y SEXO'!$G$4,TablasAux!$L$17:$L$19,TablasAux!$K$17:$K$19))</f>
        <v>737.52631578947364</v>
      </c>
      <c r="K218" s="116">
        <f>SUMIFS(DatosEdad!$D:$D,DatosEdad!$A:$A,INDICE!$C$13,DatosEdad!$E:$E,'1.TS PAIS EDAD Y SEXO'!$A218,DatosEdad!$C:$C,VLOOKUP('1.TS PAIS EDAD Y SEXO'!$K$4,Descripcion_Sexo,1),DatosEdad!$B:$B,VLOOKUP('1.TS PAIS EDAD Y SEXO'!K$5,TRAMO_EDAD_1,1))</f>
        <v>254.57894736842104</v>
      </c>
      <c r="L218" s="173">
        <f>SUMIFS(DatosEdad!$D:$D,DatosEdad!$A:$A,INDICE!$C$13,DatosEdad!$E:$E,'1.TS PAIS EDAD Y SEXO'!$A218,DatosEdad!$C:$C,VLOOKUP('1.TS PAIS EDAD Y SEXO'!$K$4,Descripcion_Sexo,1),DatosEdad!$B:$B,VLOOKUP('1.TS PAIS EDAD Y SEXO'!L$5,TRAMO_EDAD_1,1))</f>
        <v>410.05263157894734</v>
      </c>
      <c r="M218" s="182">
        <f>SUMIFS(DatosEdad!$D:$D,DatosEdad!$A:$A,INDICE!$C$13,DatosEdad!$E:$E,'1.TS PAIS EDAD Y SEXO'!$A218,DatosEdad!$B:$B,_xlfn.XLOOKUP('1.TS PAIS EDAD Y SEXO'!M$5,TablasAux!$O$3:$O$5,TablasAux!$N$3:$N$5),DatosEdad!$C:$C,_xlfn.XLOOKUP('1.TS PAIS EDAD Y SEXO'!$K$4,TablasAux!$L$17:$L$19,TablasAux!$K$17:$K$19))</f>
        <v>99.421052631578945</v>
      </c>
      <c r="N218" s="177">
        <f>SUMIFS(DatosEdad!$D:$D,DatosEdad!$A:$A,INDICE!$C$13,DatosEdad!$E:$E,'1.TS PAIS EDAD Y SEXO'!$A218,DatosEdad!$C:$C,_xlfn.XLOOKUP('1.TS PAIS EDAD Y SEXO'!$K$4,TablasAux!$L$17:$L$19,TablasAux!$K$17:$K$19))</f>
        <v>764.05263157894728</v>
      </c>
    </row>
    <row r="219" spans="1:14" ht="15.6" x14ac:dyDescent="0.3">
      <c r="A219" s="4">
        <v>690</v>
      </c>
      <c r="B219" s="147" t="s">
        <v>341</v>
      </c>
      <c r="C219" s="116">
        <f>SUMIFS(DatosEdad!$D:$D,DatosEdad!$A:$A,INDICE!$C$13,DatosEdad!$E:$E,'1.TS PAIS EDAD Y SEXO'!$A219,DatosEdad!$B:$B,VLOOKUP('1.TS PAIS EDAD Y SEXO'!C$5,TRAMO_EDAD_1,1))</f>
        <v>1</v>
      </c>
      <c r="D219" s="173">
        <f>SUMIFS(DatosEdad!$D:$D,DatosEdad!$A:$A,INDICE!$C$13,DatosEdad!$E:$E,'1.TS PAIS EDAD Y SEXO'!$A219,DatosEdad!$B:$B,VLOOKUP('1.TS PAIS EDAD Y SEXO'!D$5,TRAMO_EDAD_1,1))</f>
        <v>6.9473684210526319</v>
      </c>
      <c r="E219" s="182">
        <f>SUMIFS(DatosEdad!$D:$D,DatosEdad!$A:$A,INDICE!$C$13,DatosEdad!$E:$E,'1.TS PAIS EDAD Y SEXO'!$A219,DatosEdad!$B:$B,_xlfn.XLOOKUP($E$5,TablasAux!$O$3:$O$5,TablasAux!$N$3:$N$5))</f>
        <v>0</v>
      </c>
      <c r="F219" s="177">
        <f>SUMIFS(DatosEdad!$D:$D,DatosEdad!$A:$A,INDICE!$C$13,DatosEdad!$E:$E,'1.TS PAIS EDAD Y SEXO'!$A219)</f>
        <v>7.9473684210526319</v>
      </c>
      <c r="G219" s="116">
        <f>SUMIFS(DatosEdad!$D:$D,DatosEdad!$A:$A,INDICE!$C$13,DatosEdad!$E:$E,'1.TS PAIS EDAD Y SEXO'!$A219,DatosEdad!$C:$C,VLOOKUP('1.TS PAIS EDAD Y SEXO'!$G$4,Descripcion_Sexo,1),DatosEdad!$B:$B,VLOOKUP('1.TS PAIS EDAD Y SEXO'!G$5,TRAMO_EDAD_1,1))</f>
        <v>0</v>
      </c>
      <c r="H219" s="173">
        <f>SUMIFS(DatosEdad!$D:$D,DatosEdad!$A:$A,INDICE!$C$13,DatosEdad!$E:$E,'1.TS PAIS EDAD Y SEXO'!$A219,DatosEdad!$C:$C,VLOOKUP('1.TS PAIS EDAD Y SEXO'!$G$4,Descripcion_Sexo,1),DatosEdad!$B:$B,VLOOKUP('1.TS PAIS EDAD Y SEXO'!H$5,TRAMO_EDAD_1,1))</f>
        <v>4</v>
      </c>
      <c r="I219" s="182">
        <f>SUMIFS(DatosEdad!$D:$D,DatosEdad!$A:$A,INDICE!$C$13,DatosEdad!$E:$E,'1.TS PAIS EDAD Y SEXO'!$A219,DatosEdad!$B:$B,_xlfn.XLOOKUP('1.TS PAIS EDAD Y SEXO'!$I$5,TablasAux!$O$3:$O$5,TablasAux!$N$3:$N$5),DatosEdad!$C:$C,_xlfn.XLOOKUP('1.TS PAIS EDAD Y SEXO'!$G$4,TablasAux!$L$17:$L$19,TablasAux!$K$17:$K$19))</f>
        <v>0</v>
      </c>
      <c r="J219" s="177">
        <f>SUMIFS(DatosEdad!$D:$D,DatosEdad!$A:$A,INDICE!$C$13,DatosEdad!$E:$E,'1.TS PAIS EDAD Y SEXO'!$A219,DatosEdad!$C:$C,_xlfn.XLOOKUP('1.TS PAIS EDAD Y SEXO'!$G$4,TablasAux!$L$17:$L$19,TablasAux!$K$17:$K$19))</f>
        <v>4</v>
      </c>
      <c r="K219" s="116">
        <f>SUMIFS(DatosEdad!$D:$D,DatosEdad!$A:$A,INDICE!$C$13,DatosEdad!$E:$E,'1.TS PAIS EDAD Y SEXO'!$A219,DatosEdad!$C:$C,VLOOKUP('1.TS PAIS EDAD Y SEXO'!$K$4,Descripcion_Sexo,1),DatosEdad!$B:$B,VLOOKUP('1.TS PAIS EDAD Y SEXO'!K$5,TRAMO_EDAD_1,1))</f>
        <v>1</v>
      </c>
      <c r="L219" s="173">
        <f>SUMIFS(DatosEdad!$D:$D,DatosEdad!$A:$A,INDICE!$C$13,DatosEdad!$E:$E,'1.TS PAIS EDAD Y SEXO'!$A219,DatosEdad!$C:$C,VLOOKUP('1.TS PAIS EDAD Y SEXO'!$K$4,Descripcion_Sexo,1),DatosEdad!$B:$B,VLOOKUP('1.TS PAIS EDAD Y SEXO'!L$5,TRAMO_EDAD_1,1))</f>
        <v>2.9473684210526314</v>
      </c>
      <c r="M219" s="182">
        <f>SUMIFS(DatosEdad!$D:$D,DatosEdad!$A:$A,INDICE!$C$13,DatosEdad!$E:$E,'1.TS PAIS EDAD Y SEXO'!$A219,DatosEdad!$B:$B,_xlfn.XLOOKUP('1.TS PAIS EDAD Y SEXO'!M$5,TablasAux!$O$3:$O$5,TablasAux!$N$3:$N$5),DatosEdad!$C:$C,_xlfn.XLOOKUP('1.TS PAIS EDAD Y SEXO'!$K$4,TablasAux!$L$17:$L$19,TablasAux!$K$17:$K$19))</f>
        <v>0</v>
      </c>
      <c r="N219" s="177">
        <f>SUMIFS(DatosEdad!$D:$D,DatosEdad!$A:$A,INDICE!$C$13,DatosEdad!$E:$E,'1.TS PAIS EDAD Y SEXO'!$A219,DatosEdad!$C:$C,_xlfn.XLOOKUP('1.TS PAIS EDAD Y SEXO'!$K$4,TablasAux!$L$17:$L$19,TablasAux!$K$17:$K$19))</f>
        <v>3.9473684210526314</v>
      </c>
    </row>
    <row r="220" spans="1:14" ht="15.6" x14ac:dyDescent="0.3">
      <c r="A220" s="4">
        <v>694</v>
      </c>
      <c r="B220" s="147" t="s">
        <v>342</v>
      </c>
      <c r="C220" s="116">
        <f>SUMIFS(DatosEdad!$D:$D,DatosEdad!$A:$A,INDICE!$C$13,DatosEdad!$E:$E,'1.TS PAIS EDAD Y SEXO'!$A220,DatosEdad!$B:$B,VLOOKUP('1.TS PAIS EDAD Y SEXO'!C$5,TRAMO_EDAD_1,1))</f>
        <v>134.05263157894737</v>
      </c>
      <c r="D220" s="173">
        <f>SUMIFS(DatosEdad!$D:$D,DatosEdad!$A:$A,INDICE!$C$13,DatosEdad!$E:$E,'1.TS PAIS EDAD Y SEXO'!$A220,DatosEdad!$B:$B,VLOOKUP('1.TS PAIS EDAD Y SEXO'!D$5,TRAMO_EDAD_1,1))</f>
        <v>273.0526315789474</v>
      </c>
      <c r="E220" s="182">
        <f>SUMIFS(DatosEdad!$D:$D,DatosEdad!$A:$A,INDICE!$C$13,DatosEdad!$E:$E,'1.TS PAIS EDAD Y SEXO'!$A220,DatosEdad!$B:$B,_xlfn.XLOOKUP($E$5,TablasAux!$O$3:$O$5,TablasAux!$N$3:$N$5))</f>
        <v>56.631578947368425</v>
      </c>
      <c r="F220" s="177">
        <f>SUMIFS(DatosEdad!$D:$D,DatosEdad!$A:$A,INDICE!$C$13,DatosEdad!$E:$E,'1.TS PAIS EDAD Y SEXO'!$A220)</f>
        <v>463.73684210526324</v>
      </c>
      <c r="G220" s="116">
        <f>SUMIFS(DatosEdad!$D:$D,DatosEdad!$A:$A,INDICE!$C$13,DatosEdad!$E:$E,'1.TS PAIS EDAD Y SEXO'!$A220,DatosEdad!$C:$C,VLOOKUP('1.TS PAIS EDAD Y SEXO'!$G$4,Descripcion_Sexo,1),DatosEdad!$B:$B,VLOOKUP('1.TS PAIS EDAD Y SEXO'!G$5,TRAMO_EDAD_1,1))</f>
        <v>25.210526315789473</v>
      </c>
      <c r="H220" s="173">
        <f>SUMIFS(DatosEdad!$D:$D,DatosEdad!$A:$A,INDICE!$C$13,DatosEdad!$E:$E,'1.TS PAIS EDAD Y SEXO'!$A220,DatosEdad!$C:$C,VLOOKUP('1.TS PAIS EDAD Y SEXO'!$G$4,Descripcion_Sexo,1),DatosEdad!$B:$B,VLOOKUP('1.TS PAIS EDAD Y SEXO'!H$5,TRAMO_EDAD_1,1))</f>
        <v>64.68421052631578</v>
      </c>
      <c r="I220" s="182">
        <f>SUMIFS(DatosEdad!$D:$D,DatosEdad!$A:$A,INDICE!$C$13,DatosEdad!$E:$E,'1.TS PAIS EDAD Y SEXO'!$A220,DatosEdad!$B:$B,_xlfn.XLOOKUP('1.TS PAIS EDAD Y SEXO'!$I$5,TablasAux!$O$3:$O$5,TablasAux!$N$3:$N$5),DatosEdad!$C:$C,_xlfn.XLOOKUP('1.TS PAIS EDAD Y SEXO'!$G$4,TablasAux!$L$17:$L$19,TablasAux!$K$17:$K$19))</f>
        <v>7</v>
      </c>
      <c r="J220" s="177">
        <f>SUMIFS(DatosEdad!$D:$D,DatosEdad!$A:$A,INDICE!$C$13,DatosEdad!$E:$E,'1.TS PAIS EDAD Y SEXO'!$A220,DatosEdad!$C:$C,_xlfn.XLOOKUP('1.TS PAIS EDAD Y SEXO'!$G$4,TablasAux!$L$17:$L$19,TablasAux!$K$17:$K$19))</f>
        <v>96.89473684210526</v>
      </c>
      <c r="K220" s="116">
        <f>SUMIFS(DatosEdad!$D:$D,DatosEdad!$A:$A,INDICE!$C$13,DatosEdad!$E:$E,'1.TS PAIS EDAD Y SEXO'!$A220,DatosEdad!$C:$C,VLOOKUP('1.TS PAIS EDAD Y SEXO'!$K$4,Descripcion_Sexo,1),DatosEdad!$B:$B,VLOOKUP('1.TS PAIS EDAD Y SEXO'!K$5,TRAMO_EDAD_1,1))</f>
        <v>108.84210526315789</v>
      </c>
      <c r="L220" s="173">
        <f>SUMIFS(DatosEdad!$D:$D,DatosEdad!$A:$A,INDICE!$C$13,DatosEdad!$E:$E,'1.TS PAIS EDAD Y SEXO'!$A220,DatosEdad!$C:$C,VLOOKUP('1.TS PAIS EDAD Y SEXO'!$K$4,Descripcion_Sexo,1),DatosEdad!$B:$B,VLOOKUP('1.TS PAIS EDAD Y SEXO'!L$5,TRAMO_EDAD_1,1))</f>
        <v>208.36842105263159</v>
      </c>
      <c r="M220" s="182">
        <f>SUMIFS(DatosEdad!$D:$D,DatosEdad!$A:$A,INDICE!$C$13,DatosEdad!$E:$E,'1.TS PAIS EDAD Y SEXO'!$A220,DatosEdad!$B:$B,_xlfn.XLOOKUP('1.TS PAIS EDAD Y SEXO'!M$5,TablasAux!$O$3:$O$5,TablasAux!$N$3:$N$5),DatosEdad!$C:$C,_xlfn.XLOOKUP('1.TS PAIS EDAD Y SEXO'!$K$4,TablasAux!$L$17:$L$19,TablasAux!$K$17:$K$19))</f>
        <v>49.631578947368425</v>
      </c>
      <c r="N220" s="177">
        <f>SUMIFS(DatosEdad!$D:$D,DatosEdad!$A:$A,INDICE!$C$13,DatosEdad!$E:$E,'1.TS PAIS EDAD Y SEXO'!$A220,DatosEdad!$C:$C,_xlfn.XLOOKUP('1.TS PAIS EDAD Y SEXO'!$K$4,TablasAux!$L$17:$L$19,TablasAux!$K$17:$K$19))</f>
        <v>366.84210526315792</v>
      </c>
    </row>
    <row r="221" spans="1:14" ht="15.6" x14ac:dyDescent="0.3">
      <c r="A221" s="4">
        <v>702</v>
      </c>
      <c r="B221" s="147" t="s">
        <v>343</v>
      </c>
      <c r="C221" s="116">
        <f>SUMIFS(DatosEdad!$D:$D,DatosEdad!$A:$A,INDICE!$C$13,DatosEdad!$E:$E,'1.TS PAIS EDAD Y SEXO'!$A221,DatosEdad!$B:$B,VLOOKUP('1.TS PAIS EDAD Y SEXO'!C$5,TRAMO_EDAD_1,1))</f>
        <v>27.894736842105264</v>
      </c>
      <c r="D221" s="173">
        <f>SUMIFS(DatosEdad!$D:$D,DatosEdad!$A:$A,INDICE!$C$13,DatosEdad!$E:$E,'1.TS PAIS EDAD Y SEXO'!$A221,DatosEdad!$B:$B,VLOOKUP('1.TS PAIS EDAD Y SEXO'!D$5,TRAMO_EDAD_1,1))</f>
        <v>68.684210526315795</v>
      </c>
      <c r="E221" s="182">
        <f>SUMIFS(DatosEdad!$D:$D,DatosEdad!$A:$A,INDICE!$C$13,DatosEdad!$E:$E,'1.TS PAIS EDAD Y SEXO'!$A221,DatosEdad!$B:$B,_xlfn.XLOOKUP($E$5,TablasAux!$O$3:$O$5,TablasAux!$N$3:$N$5))</f>
        <v>23</v>
      </c>
      <c r="F221" s="177">
        <f>SUMIFS(DatosEdad!$D:$D,DatosEdad!$A:$A,INDICE!$C$13,DatosEdad!$E:$E,'1.TS PAIS EDAD Y SEXO'!$A221)</f>
        <v>119.57894736842107</v>
      </c>
      <c r="G221" s="116">
        <f>SUMIFS(DatosEdad!$D:$D,DatosEdad!$A:$A,INDICE!$C$13,DatosEdad!$E:$E,'1.TS PAIS EDAD Y SEXO'!$A221,DatosEdad!$C:$C,VLOOKUP('1.TS PAIS EDAD Y SEXO'!$G$4,Descripcion_Sexo,1),DatosEdad!$B:$B,VLOOKUP('1.TS PAIS EDAD Y SEXO'!G$5,TRAMO_EDAD_1,1))</f>
        <v>21.789473684210527</v>
      </c>
      <c r="H221" s="173">
        <f>SUMIFS(DatosEdad!$D:$D,DatosEdad!$A:$A,INDICE!$C$13,DatosEdad!$E:$E,'1.TS PAIS EDAD Y SEXO'!$A221,DatosEdad!$C:$C,VLOOKUP('1.TS PAIS EDAD Y SEXO'!$G$4,Descripcion_Sexo,1),DatosEdad!$B:$B,VLOOKUP('1.TS PAIS EDAD Y SEXO'!H$5,TRAMO_EDAD_1,1))</f>
        <v>49.578947368421055</v>
      </c>
      <c r="I221" s="182">
        <f>SUMIFS(DatosEdad!$D:$D,DatosEdad!$A:$A,INDICE!$C$13,DatosEdad!$E:$E,'1.TS PAIS EDAD Y SEXO'!$A221,DatosEdad!$B:$B,_xlfn.XLOOKUP('1.TS PAIS EDAD Y SEXO'!$I$5,TablasAux!$O$3:$O$5,TablasAux!$N$3:$N$5),DatosEdad!$C:$C,_xlfn.XLOOKUP('1.TS PAIS EDAD Y SEXO'!$G$4,TablasAux!$L$17:$L$19,TablasAux!$K$17:$K$19))</f>
        <v>12</v>
      </c>
      <c r="J221" s="177">
        <f>SUMIFS(DatosEdad!$D:$D,DatosEdad!$A:$A,INDICE!$C$13,DatosEdad!$E:$E,'1.TS PAIS EDAD Y SEXO'!$A221,DatosEdad!$C:$C,_xlfn.XLOOKUP('1.TS PAIS EDAD Y SEXO'!$G$4,TablasAux!$L$17:$L$19,TablasAux!$K$17:$K$19))</f>
        <v>83.368421052631589</v>
      </c>
      <c r="K221" s="116">
        <f>SUMIFS(DatosEdad!$D:$D,DatosEdad!$A:$A,INDICE!$C$13,DatosEdad!$E:$E,'1.TS PAIS EDAD Y SEXO'!$A221,DatosEdad!$C:$C,VLOOKUP('1.TS PAIS EDAD Y SEXO'!$K$4,Descripcion_Sexo,1),DatosEdad!$B:$B,VLOOKUP('1.TS PAIS EDAD Y SEXO'!K$5,TRAMO_EDAD_1,1))</f>
        <v>6.1052631578947372</v>
      </c>
      <c r="L221" s="173">
        <f>SUMIFS(DatosEdad!$D:$D,DatosEdad!$A:$A,INDICE!$C$13,DatosEdad!$E:$E,'1.TS PAIS EDAD Y SEXO'!$A221,DatosEdad!$C:$C,VLOOKUP('1.TS PAIS EDAD Y SEXO'!$K$4,Descripcion_Sexo,1),DatosEdad!$B:$B,VLOOKUP('1.TS PAIS EDAD Y SEXO'!L$5,TRAMO_EDAD_1,1))</f>
        <v>19.105263157894736</v>
      </c>
      <c r="M221" s="182">
        <f>SUMIFS(DatosEdad!$D:$D,DatosEdad!$A:$A,INDICE!$C$13,DatosEdad!$E:$E,'1.TS PAIS EDAD Y SEXO'!$A221,DatosEdad!$B:$B,_xlfn.XLOOKUP('1.TS PAIS EDAD Y SEXO'!M$5,TablasAux!$O$3:$O$5,TablasAux!$N$3:$N$5),DatosEdad!$C:$C,_xlfn.XLOOKUP('1.TS PAIS EDAD Y SEXO'!$K$4,TablasAux!$L$17:$L$19,TablasAux!$K$17:$K$19))</f>
        <v>11</v>
      </c>
      <c r="N221" s="177">
        <f>SUMIFS(DatosEdad!$D:$D,DatosEdad!$A:$A,INDICE!$C$13,DatosEdad!$E:$E,'1.TS PAIS EDAD Y SEXO'!$A221,DatosEdad!$C:$C,_xlfn.XLOOKUP('1.TS PAIS EDAD Y SEXO'!$K$4,TablasAux!$L$17:$L$19,TablasAux!$K$17:$K$19))</f>
        <v>36.210526315789473</v>
      </c>
    </row>
    <row r="222" spans="1:14" ht="15.6" x14ac:dyDescent="0.3">
      <c r="A222" s="4">
        <v>534</v>
      </c>
      <c r="B222" s="147" t="s">
        <v>421</v>
      </c>
      <c r="C222" s="116">
        <f>SUMIFS(DatosEdad!$D:$D,DatosEdad!$A:$A,INDICE!$C$13,DatosEdad!$E:$E,'1.TS PAIS EDAD Y SEXO'!$A222,DatosEdad!$B:$B,VLOOKUP('1.TS PAIS EDAD Y SEXO'!C$5,TRAMO_EDAD_1,1))</f>
        <v>0</v>
      </c>
      <c r="D222" s="173">
        <f>SUMIFS(DatosEdad!$D:$D,DatosEdad!$A:$A,INDICE!$C$13,DatosEdad!$E:$E,'1.TS PAIS EDAD Y SEXO'!$A222,DatosEdad!$B:$B,VLOOKUP('1.TS PAIS EDAD Y SEXO'!D$5,TRAMO_EDAD_1,1))</f>
        <v>2</v>
      </c>
      <c r="E222" s="182">
        <f>SUMIFS(DatosEdad!$D:$D,DatosEdad!$A:$A,INDICE!$C$13,DatosEdad!$E:$E,'1.TS PAIS EDAD Y SEXO'!$A222,DatosEdad!$B:$B,_xlfn.XLOOKUP($E$5,TablasAux!$O$3:$O$5,TablasAux!$N$3:$N$5))</f>
        <v>0</v>
      </c>
      <c r="F222" s="177">
        <f>SUMIFS(DatosEdad!$D:$D,DatosEdad!$A:$A,INDICE!$C$13,DatosEdad!$E:$E,'1.TS PAIS EDAD Y SEXO'!$A222)</f>
        <v>2</v>
      </c>
      <c r="G222" s="116">
        <f>SUMIFS(DatosEdad!$D:$D,DatosEdad!$A:$A,INDICE!$C$13,DatosEdad!$E:$E,'1.TS PAIS EDAD Y SEXO'!$A222,DatosEdad!$C:$C,VLOOKUP('1.TS PAIS EDAD Y SEXO'!$G$4,Descripcion_Sexo,1),DatosEdad!$B:$B,VLOOKUP('1.TS PAIS EDAD Y SEXO'!G$5,TRAMO_EDAD_1,1))</f>
        <v>0</v>
      </c>
      <c r="H222" s="173">
        <f>SUMIFS(DatosEdad!$D:$D,DatosEdad!$A:$A,INDICE!$C$13,DatosEdad!$E:$E,'1.TS PAIS EDAD Y SEXO'!$A222,DatosEdad!$C:$C,VLOOKUP('1.TS PAIS EDAD Y SEXO'!$G$4,Descripcion_Sexo,1),DatosEdad!$B:$B,VLOOKUP('1.TS PAIS EDAD Y SEXO'!H$5,TRAMO_EDAD_1,1))</f>
        <v>2</v>
      </c>
      <c r="I222" s="182">
        <f>SUMIFS(DatosEdad!$D:$D,DatosEdad!$A:$A,INDICE!$C$13,DatosEdad!$E:$E,'1.TS PAIS EDAD Y SEXO'!$A222,DatosEdad!$B:$B,_xlfn.XLOOKUP('1.TS PAIS EDAD Y SEXO'!$I$5,TablasAux!$O$3:$O$5,TablasAux!$N$3:$N$5),DatosEdad!$C:$C,_xlfn.XLOOKUP('1.TS PAIS EDAD Y SEXO'!$G$4,TablasAux!$L$17:$L$19,TablasAux!$K$17:$K$19))</f>
        <v>0</v>
      </c>
      <c r="J222" s="177">
        <f>SUMIFS(DatosEdad!$D:$D,DatosEdad!$A:$A,INDICE!$C$13,DatosEdad!$E:$E,'1.TS PAIS EDAD Y SEXO'!$A222,DatosEdad!$C:$C,_xlfn.XLOOKUP('1.TS PAIS EDAD Y SEXO'!$G$4,TablasAux!$L$17:$L$19,TablasAux!$K$17:$K$19))</f>
        <v>2</v>
      </c>
      <c r="K222" s="116">
        <f>SUMIFS(DatosEdad!$D:$D,DatosEdad!$A:$A,INDICE!$C$13,DatosEdad!$E:$E,'1.TS PAIS EDAD Y SEXO'!$A222,DatosEdad!$C:$C,VLOOKUP('1.TS PAIS EDAD Y SEXO'!$K$4,Descripcion_Sexo,1),DatosEdad!$B:$B,VLOOKUP('1.TS PAIS EDAD Y SEXO'!K$5,TRAMO_EDAD_1,1))</f>
        <v>0</v>
      </c>
      <c r="L222" s="173">
        <f>SUMIFS(DatosEdad!$D:$D,DatosEdad!$A:$A,INDICE!$C$13,DatosEdad!$E:$E,'1.TS PAIS EDAD Y SEXO'!$A222,DatosEdad!$C:$C,VLOOKUP('1.TS PAIS EDAD Y SEXO'!$K$4,Descripcion_Sexo,1),DatosEdad!$B:$B,VLOOKUP('1.TS PAIS EDAD Y SEXO'!L$5,TRAMO_EDAD_1,1))</f>
        <v>0</v>
      </c>
      <c r="M222" s="182">
        <f>SUMIFS(DatosEdad!$D:$D,DatosEdad!$A:$A,INDICE!$C$13,DatosEdad!$E:$E,'1.TS PAIS EDAD Y SEXO'!$A222,DatosEdad!$B:$B,_xlfn.XLOOKUP('1.TS PAIS EDAD Y SEXO'!M$5,TablasAux!$O$3:$O$5,TablasAux!$N$3:$N$5),DatosEdad!$C:$C,_xlfn.XLOOKUP('1.TS PAIS EDAD Y SEXO'!$K$4,TablasAux!$L$17:$L$19,TablasAux!$K$17:$K$19))</f>
        <v>0</v>
      </c>
      <c r="N222" s="177">
        <f>SUMIFS(DatosEdad!$D:$D,DatosEdad!$A:$A,INDICE!$C$13,DatosEdad!$E:$E,'1.TS PAIS EDAD Y SEXO'!$A222,DatosEdad!$C:$C,_xlfn.XLOOKUP('1.TS PAIS EDAD Y SEXO'!$K$4,TablasAux!$L$17:$L$19,TablasAux!$K$17:$K$19))</f>
        <v>0</v>
      </c>
    </row>
    <row r="223" spans="1:14" ht="15.6" x14ac:dyDescent="0.3">
      <c r="A223" s="4">
        <v>706</v>
      </c>
      <c r="B223" s="147" t="s">
        <v>395</v>
      </c>
      <c r="C223" s="116">
        <f>SUMIFS(DatosEdad!$D:$D,DatosEdad!$A:$A,INDICE!$C$13,DatosEdad!$E:$E,'1.TS PAIS EDAD Y SEXO'!$A223,DatosEdad!$B:$B,VLOOKUP('1.TS PAIS EDAD Y SEXO'!C$5,TRAMO_EDAD_1,1))</f>
        <v>81.473684210526315</v>
      </c>
      <c r="D223" s="173">
        <f>SUMIFS(DatosEdad!$D:$D,DatosEdad!$A:$A,INDICE!$C$13,DatosEdad!$E:$E,'1.TS PAIS EDAD Y SEXO'!$A223,DatosEdad!$B:$B,VLOOKUP('1.TS PAIS EDAD Y SEXO'!D$5,TRAMO_EDAD_1,1))</f>
        <v>45.84210526315789</v>
      </c>
      <c r="E223" s="182">
        <f>SUMIFS(DatosEdad!$D:$D,DatosEdad!$A:$A,INDICE!$C$13,DatosEdad!$E:$E,'1.TS PAIS EDAD Y SEXO'!$A223,DatosEdad!$B:$B,_xlfn.XLOOKUP($E$5,TablasAux!$O$3:$O$5,TablasAux!$N$3:$N$5))</f>
        <v>10</v>
      </c>
      <c r="F223" s="177">
        <f>SUMIFS(DatosEdad!$D:$D,DatosEdad!$A:$A,INDICE!$C$13,DatosEdad!$E:$E,'1.TS PAIS EDAD Y SEXO'!$A223)</f>
        <v>137.31578947368422</v>
      </c>
      <c r="G223" s="116">
        <f>SUMIFS(DatosEdad!$D:$D,DatosEdad!$A:$A,INDICE!$C$13,DatosEdad!$E:$E,'1.TS PAIS EDAD Y SEXO'!$A223,DatosEdad!$C:$C,VLOOKUP('1.TS PAIS EDAD Y SEXO'!$G$4,Descripcion_Sexo,1),DatosEdad!$B:$B,VLOOKUP('1.TS PAIS EDAD Y SEXO'!G$5,TRAMO_EDAD_1,1))</f>
        <v>9.8947368421052637</v>
      </c>
      <c r="H223" s="173">
        <f>SUMIFS(DatosEdad!$D:$D,DatosEdad!$A:$A,INDICE!$C$13,DatosEdad!$E:$E,'1.TS PAIS EDAD Y SEXO'!$A223,DatosEdad!$C:$C,VLOOKUP('1.TS PAIS EDAD Y SEXO'!$G$4,Descripcion_Sexo,1),DatosEdad!$B:$B,VLOOKUP('1.TS PAIS EDAD Y SEXO'!H$5,TRAMO_EDAD_1,1))</f>
        <v>4</v>
      </c>
      <c r="I223" s="182">
        <f>SUMIFS(DatosEdad!$D:$D,DatosEdad!$A:$A,INDICE!$C$13,DatosEdad!$E:$E,'1.TS PAIS EDAD Y SEXO'!$A223,DatosEdad!$B:$B,_xlfn.XLOOKUP('1.TS PAIS EDAD Y SEXO'!$I$5,TablasAux!$O$3:$O$5,TablasAux!$N$3:$N$5),DatosEdad!$C:$C,_xlfn.XLOOKUP('1.TS PAIS EDAD Y SEXO'!$G$4,TablasAux!$L$17:$L$19,TablasAux!$K$17:$K$19))</f>
        <v>0</v>
      </c>
      <c r="J223" s="177">
        <f>SUMIFS(DatosEdad!$D:$D,DatosEdad!$A:$A,INDICE!$C$13,DatosEdad!$E:$E,'1.TS PAIS EDAD Y SEXO'!$A223,DatosEdad!$C:$C,_xlfn.XLOOKUP('1.TS PAIS EDAD Y SEXO'!$G$4,TablasAux!$L$17:$L$19,TablasAux!$K$17:$K$19))</f>
        <v>13.894736842105264</v>
      </c>
      <c r="K223" s="116">
        <f>SUMIFS(DatosEdad!$D:$D,DatosEdad!$A:$A,INDICE!$C$13,DatosEdad!$E:$E,'1.TS PAIS EDAD Y SEXO'!$A223,DatosEdad!$C:$C,VLOOKUP('1.TS PAIS EDAD Y SEXO'!$K$4,Descripcion_Sexo,1),DatosEdad!$B:$B,VLOOKUP('1.TS PAIS EDAD Y SEXO'!K$5,TRAMO_EDAD_1,1))</f>
        <v>71.578947368421055</v>
      </c>
      <c r="L223" s="173">
        <f>SUMIFS(DatosEdad!$D:$D,DatosEdad!$A:$A,INDICE!$C$13,DatosEdad!$E:$E,'1.TS PAIS EDAD Y SEXO'!$A223,DatosEdad!$C:$C,VLOOKUP('1.TS PAIS EDAD Y SEXO'!$K$4,Descripcion_Sexo,1),DatosEdad!$B:$B,VLOOKUP('1.TS PAIS EDAD Y SEXO'!L$5,TRAMO_EDAD_1,1))</f>
        <v>41.84210526315789</v>
      </c>
      <c r="M223" s="182">
        <f>SUMIFS(DatosEdad!$D:$D,DatosEdad!$A:$A,INDICE!$C$13,DatosEdad!$E:$E,'1.TS PAIS EDAD Y SEXO'!$A223,DatosEdad!$B:$B,_xlfn.XLOOKUP('1.TS PAIS EDAD Y SEXO'!M$5,TablasAux!$O$3:$O$5,TablasAux!$N$3:$N$5),DatosEdad!$C:$C,_xlfn.XLOOKUP('1.TS PAIS EDAD Y SEXO'!$K$4,TablasAux!$L$17:$L$19,TablasAux!$K$17:$K$19))</f>
        <v>10</v>
      </c>
      <c r="N223" s="177">
        <f>SUMIFS(DatosEdad!$D:$D,DatosEdad!$A:$A,INDICE!$C$13,DatosEdad!$E:$E,'1.TS PAIS EDAD Y SEXO'!$A223,DatosEdad!$C:$C,_xlfn.XLOOKUP('1.TS PAIS EDAD Y SEXO'!$K$4,TablasAux!$L$17:$L$19,TablasAux!$K$17:$K$19))</f>
        <v>123.42105263157895</v>
      </c>
    </row>
    <row r="224" spans="1:14" ht="15.6" x14ac:dyDescent="0.3">
      <c r="A224" s="4">
        <v>144</v>
      </c>
      <c r="B224" s="147" t="s">
        <v>253</v>
      </c>
      <c r="C224" s="116">
        <f>SUMIFS(DatosEdad!$D:$D,DatosEdad!$A:$A,INDICE!$C$13,DatosEdad!$E:$E,'1.TS PAIS EDAD Y SEXO'!$A224,DatosEdad!$B:$B,VLOOKUP('1.TS PAIS EDAD Y SEXO'!C$5,TRAMO_EDAD_1,1))</f>
        <v>88.78947368421052</v>
      </c>
      <c r="D224" s="173">
        <f>SUMIFS(DatosEdad!$D:$D,DatosEdad!$A:$A,INDICE!$C$13,DatosEdad!$E:$E,'1.TS PAIS EDAD Y SEXO'!$A224,DatosEdad!$B:$B,VLOOKUP('1.TS PAIS EDAD Y SEXO'!D$5,TRAMO_EDAD_1,1))</f>
        <v>129.26315789473685</v>
      </c>
      <c r="E224" s="182">
        <f>SUMIFS(DatosEdad!$D:$D,DatosEdad!$A:$A,INDICE!$C$13,DatosEdad!$E:$E,'1.TS PAIS EDAD Y SEXO'!$A224,DatosEdad!$B:$B,_xlfn.XLOOKUP($E$5,TablasAux!$O$3:$O$5,TablasAux!$N$3:$N$5))</f>
        <v>22</v>
      </c>
      <c r="F224" s="177">
        <f>SUMIFS(DatosEdad!$D:$D,DatosEdad!$A:$A,INDICE!$C$13,DatosEdad!$E:$E,'1.TS PAIS EDAD Y SEXO'!$A224)</f>
        <v>240.0526315789474</v>
      </c>
      <c r="G224" s="116">
        <f>SUMIFS(DatosEdad!$D:$D,DatosEdad!$A:$A,INDICE!$C$13,DatosEdad!$E:$E,'1.TS PAIS EDAD Y SEXO'!$A224,DatosEdad!$C:$C,VLOOKUP('1.TS PAIS EDAD Y SEXO'!$G$4,Descripcion_Sexo,1),DatosEdad!$B:$B,VLOOKUP('1.TS PAIS EDAD Y SEXO'!G$5,TRAMO_EDAD_1,1))</f>
        <v>32.263157894736842</v>
      </c>
      <c r="H224" s="173">
        <f>SUMIFS(DatosEdad!$D:$D,DatosEdad!$A:$A,INDICE!$C$13,DatosEdad!$E:$E,'1.TS PAIS EDAD Y SEXO'!$A224,DatosEdad!$C:$C,VLOOKUP('1.TS PAIS EDAD Y SEXO'!$G$4,Descripcion_Sexo,1),DatosEdad!$B:$B,VLOOKUP('1.TS PAIS EDAD Y SEXO'!H$5,TRAMO_EDAD_1,1))</f>
        <v>33.05263157894737</v>
      </c>
      <c r="I224" s="182">
        <f>SUMIFS(DatosEdad!$D:$D,DatosEdad!$A:$A,INDICE!$C$13,DatosEdad!$E:$E,'1.TS PAIS EDAD Y SEXO'!$A224,DatosEdad!$B:$B,_xlfn.XLOOKUP('1.TS PAIS EDAD Y SEXO'!$I$5,TablasAux!$O$3:$O$5,TablasAux!$N$3:$N$5),DatosEdad!$C:$C,_xlfn.XLOOKUP('1.TS PAIS EDAD Y SEXO'!$G$4,TablasAux!$L$17:$L$19,TablasAux!$K$17:$K$19))</f>
        <v>10</v>
      </c>
      <c r="J224" s="177">
        <f>SUMIFS(DatosEdad!$D:$D,DatosEdad!$A:$A,INDICE!$C$13,DatosEdad!$E:$E,'1.TS PAIS EDAD Y SEXO'!$A224,DatosEdad!$C:$C,_xlfn.XLOOKUP('1.TS PAIS EDAD Y SEXO'!$G$4,TablasAux!$L$17:$L$19,TablasAux!$K$17:$K$19))</f>
        <v>75.31578947368422</v>
      </c>
      <c r="K224" s="116">
        <f>SUMIFS(DatosEdad!$D:$D,DatosEdad!$A:$A,INDICE!$C$13,DatosEdad!$E:$E,'1.TS PAIS EDAD Y SEXO'!$A224,DatosEdad!$C:$C,VLOOKUP('1.TS PAIS EDAD Y SEXO'!$K$4,Descripcion_Sexo,1),DatosEdad!$B:$B,VLOOKUP('1.TS PAIS EDAD Y SEXO'!K$5,TRAMO_EDAD_1,1))</f>
        <v>56.526315789473685</v>
      </c>
      <c r="L224" s="173">
        <f>SUMIFS(DatosEdad!$D:$D,DatosEdad!$A:$A,INDICE!$C$13,DatosEdad!$E:$E,'1.TS PAIS EDAD Y SEXO'!$A224,DatosEdad!$C:$C,VLOOKUP('1.TS PAIS EDAD Y SEXO'!$K$4,Descripcion_Sexo,1),DatosEdad!$B:$B,VLOOKUP('1.TS PAIS EDAD Y SEXO'!L$5,TRAMO_EDAD_1,1))</f>
        <v>96.21052631578948</v>
      </c>
      <c r="M224" s="182">
        <f>SUMIFS(DatosEdad!$D:$D,DatosEdad!$A:$A,INDICE!$C$13,DatosEdad!$E:$E,'1.TS PAIS EDAD Y SEXO'!$A224,DatosEdad!$B:$B,_xlfn.XLOOKUP('1.TS PAIS EDAD Y SEXO'!M$5,TablasAux!$O$3:$O$5,TablasAux!$N$3:$N$5),DatosEdad!$C:$C,_xlfn.XLOOKUP('1.TS PAIS EDAD Y SEXO'!$K$4,TablasAux!$L$17:$L$19,TablasAux!$K$17:$K$19))</f>
        <v>12</v>
      </c>
      <c r="N224" s="177">
        <f>SUMIFS(DatosEdad!$D:$D,DatosEdad!$A:$A,INDICE!$C$13,DatosEdad!$E:$E,'1.TS PAIS EDAD Y SEXO'!$A224,DatosEdad!$C:$C,_xlfn.XLOOKUP('1.TS PAIS EDAD Y SEXO'!$K$4,TablasAux!$L$17:$L$19,TablasAux!$K$17:$K$19))</f>
        <v>164.73684210526318</v>
      </c>
    </row>
    <row r="225" spans="1:14" ht="15.6" x14ac:dyDescent="0.3">
      <c r="A225" s="4">
        <v>748</v>
      </c>
      <c r="B225" s="147" t="s">
        <v>396</v>
      </c>
      <c r="C225" s="116">
        <f>SUMIFS(DatosEdad!$D:$D,DatosEdad!$A:$A,INDICE!$C$13,DatosEdad!$E:$E,'1.TS PAIS EDAD Y SEXO'!$A225,DatosEdad!$B:$B,VLOOKUP('1.TS PAIS EDAD Y SEXO'!C$5,TRAMO_EDAD_1,1))</f>
        <v>3</v>
      </c>
      <c r="D225" s="173">
        <f>SUMIFS(DatosEdad!$D:$D,DatosEdad!$A:$A,INDICE!$C$13,DatosEdad!$E:$E,'1.TS PAIS EDAD Y SEXO'!$A225,DatosEdad!$B:$B,VLOOKUP('1.TS PAIS EDAD Y SEXO'!D$5,TRAMO_EDAD_1,1))</f>
        <v>2</v>
      </c>
      <c r="E225" s="182">
        <f>SUMIFS(DatosEdad!$D:$D,DatosEdad!$A:$A,INDICE!$C$13,DatosEdad!$E:$E,'1.TS PAIS EDAD Y SEXO'!$A225,DatosEdad!$B:$B,_xlfn.XLOOKUP($E$5,TablasAux!$O$3:$O$5,TablasAux!$N$3:$N$5))</f>
        <v>3</v>
      </c>
      <c r="F225" s="177">
        <f>SUMIFS(DatosEdad!$D:$D,DatosEdad!$A:$A,INDICE!$C$13,DatosEdad!$E:$E,'1.TS PAIS EDAD Y SEXO'!$A225)</f>
        <v>8</v>
      </c>
      <c r="G225" s="116">
        <f>SUMIFS(DatosEdad!$D:$D,DatosEdad!$A:$A,INDICE!$C$13,DatosEdad!$E:$E,'1.TS PAIS EDAD Y SEXO'!$A225,DatosEdad!$C:$C,VLOOKUP('1.TS PAIS EDAD Y SEXO'!$G$4,Descripcion_Sexo,1),DatosEdad!$B:$B,VLOOKUP('1.TS PAIS EDAD Y SEXO'!G$5,TRAMO_EDAD_1,1))</f>
        <v>3</v>
      </c>
      <c r="H225" s="173">
        <f>SUMIFS(DatosEdad!$D:$D,DatosEdad!$A:$A,INDICE!$C$13,DatosEdad!$E:$E,'1.TS PAIS EDAD Y SEXO'!$A225,DatosEdad!$C:$C,VLOOKUP('1.TS PAIS EDAD Y SEXO'!$G$4,Descripcion_Sexo,1),DatosEdad!$B:$B,VLOOKUP('1.TS PAIS EDAD Y SEXO'!H$5,TRAMO_EDAD_1,1))</f>
        <v>0</v>
      </c>
      <c r="I225" s="182">
        <f>SUMIFS(DatosEdad!$D:$D,DatosEdad!$A:$A,INDICE!$C$13,DatosEdad!$E:$E,'1.TS PAIS EDAD Y SEXO'!$A225,DatosEdad!$B:$B,_xlfn.XLOOKUP('1.TS PAIS EDAD Y SEXO'!$I$5,TablasAux!$O$3:$O$5,TablasAux!$N$3:$N$5),DatosEdad!$C:$C,_xlfn.XLOOKUP('1.TS PAIS EDAD Y SEXO'!$G$4,TablasAux!$L$17:$L$19,TablasAux!$K$17:$K$19))</f>
        <v>2</v>
      </c>
      <c r="J225" s="177">
        <f>SUMIFS(DatosEdad!$D:$D,DatosEdad!$A:$A,INDICE!$C$13,DatosEdad!$E:$E,'1.TS PAIS EDAD Y SEXO'!$A225,DatosEdad!$C:$C,_xlfn.XLOOKUP('1.TS PAIS EDAD Y SEXO'!$G$4,TablasAux!$L$17:$L$19,TablasAux!$K$17:$K$19))</f>
        <v>5</v>
      </c>
      <c r="K225" s="116">
        <f>SUMIFS(DatosEdad!$D:$D,DatosEdad!$A:$A,INDICE!$C$13,DatosEdad!$E:$E,'1.TS PAIS EDAD Y SEXO'!$A225,DatosEdad!$C:$C,VLOOKUP('1.TS PAIS EDAD Y SEXO'!$K$4,Descripcion_Sexo,1),DatosEdad!$B:$B,VLOOKUP('1.TS PAIS EDAD Y SEXO'!K$5,TRAMO_EDAD_1,1))</f>
        <v>0</v>
      </c>
      <c r="L225" s="173">
        <f>SUMIFS(DatosEdad!$D:$D,DatosEdad!$A:$A,INDICE!$C$13,DatosEdad!$E:$E,'1.TS PAIS EDAD Y SEXO'!$A225,DatosEdad!$C:$C,VLOOKUP('1.TS PAIS EDAD Y SEXO'!$K$4,Descripcion_Sexo,1),DatosEdad!$B:$B,VLOOKUP('1.TS PAIS EDAD Y SEXO'!L$5,TRAMO_EDAD_1,1))</f>
        <v>2</v>
      </c>
      <c r="M225" s="182">
        <f>SUMIFS(DatosEdad!$D:$D,DatosEdad!$A:$A,INDICE!$C$13,DatosEdad!$E:$E,'1.TS PAIS EDAD Y SEXO'!$A225,DatosEdad!$B:$B,_xlfn.XLOOKUP('1.TS PAIS EDAD Y SEXO'!M$5,TablasAux!$O$3:$O$5,TablasAux!$N$3:$N$5),DatosEdad!$C:$C,_xlfn.XLOOKUP('1.TS PAIS EDAD Y SEXO'!$K$4,TablasAux!$L$17:$L$19,TablasAux!$K$17:$K$19))</f>
        <v>1</v>
      </c>
      <c r="N225" s="177">
        <f>SUMIFS(DatosEdad!$D:$D,DatosEdad!$A:$A,INDICE!$C$13,DatosEdad!$E:$E,'1.TS PAIS EDAD Y SEXO'!$A225,DatosEdad!$C:$C,_xlfn.XLOOKUP('1.TS PAIS EDAD Y SEXO'!$K$4,TablasAux!$L$17:$L$19,TablasAux!$K$17:$K$19))</f>
        <v>3</v>
      </c>
    </row>
    <row r="226" spans="1:14" ht="15.6" x14ac:dyDescent="0.3">
      <c r="A226" s="4">
        <v>710</v>
      </c>
      <c r="B226" s="147" t="s">
        <v>345</v>
      </c>
      <c r="C226" s="116">
        <f>SUMIFS(DatosEdad!$D:$D,DatosEdad!$A:$A,INDICE!$C$13,DatosEdad!$E:$E,'1.TS PAIS EDAD Y SEXO'!$A226,DatosEdad!$B:$B,VLOOKUP('1.TS PAIS EDAD Y SEXO'!C$5,TRAMO_EDAD_1,1))</f>
        <v>290.15789473684208</v>
      </c>
      <c r="D226" s="173">
        <f>SUMIFS(DatosEdad!$D:$D,DatosEdad!$A:$A,INDICE!$C$13,DatosEdad!$E:$E,'1.TS PAIS EDAD Y SEXO'!$A226,DatosEdad!$B:$B,VLOOKUP('1.TS PAIS EDAD Y SEXO'!D$5,TRAMO_EDAD_1,1))</f>
        <v>474.52631578947364</v>
      </c>
      <c r="E226" s="182">
        <f>SUMIFS(DatosEdad!$D:$D,DatosEdad!$A:$A,INDICE!$C$13,DatosEdad!$E:$E,'1.TS PAIS EDAD Y SEXO'!$A226,DatosEdad!$B:$B,_xlfn.XLOOKUP($E$5,TablasAux!$O$3:$O$5,TablasAux!$N$3:$N$5))</f>
        <v>71.368421052631575</v>
      </c>
      <c r="F226" s="177">
        <f>SUMIFS(DatosEdad!$D:$D,DatosEdad!$A:$A,INDICE!$C$13,DatosEdad!$E:$E,'1.TS PAIS EDAD Y SEXO'!$A226)</f>
        <v>836.05263157894728</v>
      </c>
      <c r="G226" s="116">
        <f>SUMIFS(DatosEdad!$D:$D,DatosEdad!$A:$A,INDICE!$C$13,DatosEdad!$E:$E,'1.TS PAIS EDAD Y SEXO'!$A226,DatosEdad!$C:$C,VLOOKUP('1.TS PAIS EDAD Y SEXO'!$G$4,Descripcion_Sexo,1),DatosEdad!$B:$B,VLOOKUP('1.TS PAIS EDAD Y SEXO'!G$5,TRAMO_EDAD_1,1))</f>
        <v>124.78947368421052</v>
      </c>
      <c r="H226" s="173">
        <f>SUMIFS(DatosEdad!$D:$D,DatosEdad!$A:$A,INDICE!$C$13,DatosEdad!$E:$E,'1.TS PAIS EDAD Y SEXO'!$A226,DatosEdad!$C:$C,VLOOKUP('1.TS PAIS EDAD Y SEXO'!$G$4,Descripcion_Sexo,1),DatosEdad!$B:$B,VLOOKUP('1.TS PAIS EDAD Y SEXO'!H$5,TRAMO_EDAD_1,1))</f>
        <v>197.05263157894737</v>
      </c>
      <c r="I226" s="182">
        <f>SUMIFS(DatosEdad!$D:$D,DatosEdad!$A:$A,INDICE!$C$13,DatosEdad!$E:$E,'1.TS PAIS EDAD Y SEXO'!$A226,DatosEdad!$B:$B,_xlfn.XLOOKUP('1.TS PAIS EDAD Y SEXO'!$I$5,TablasAux!$O$3:$O$5,TablasAux!$N$3:$N$5),DatosEdad!$C:$C,_xlfn.XLOOKUP('1.TS PAIS EDAD Y SEXO'!$G$4,TablasAux!$L$17:$L$19,TablasAux!$K$17:$K$19))</f>
        <v>28.315789473684209</v>
      </c>
      <c r="J226" s="177">
        <f>SUMIFS(DatosEdad!$D:$D,DatosEdad!$A:$A,INDICE!$C$13,DatosEdad!$E:$E,'1.TS PAIS EDAD Y SEXO'!$A226,DatosEdad!$C:$C,_xlfn.XLOOKUP('1.TS PAIS EDAD Y SEXO'!$G$4,TablasAux!$L$17:$L$19,TablasAux!$K$17:$K$19))</f>
        <v>350.15789473684208</v>
      </c>
      <c r="K226" s="116">
        <f>SUMIFS(DatosEdad!$D:$D,DatosEdad!$A:$A,INDICE!$C$13,DatosEdad!$E:$E,'1.TS PAIS EDAD Y SEXO'!$A226,DatosEdad!$C:$C,VLOOKUP('1.TS PAIS EDAD Y SEXO'!$K$4,Descripcion_Sexo,1),DatosEdad!$B:$B,VLOOKUP('1.TS PAIS EDAD Y SEXO'!K$5,TRAMO_EDAD_1,1))</f>
        <v>165.36842105263156</v>
      </c>
      <c r="L226" s="173">
        <f>SUMIFS(DatosEdad!$D:$D,DatosEdad!$A:$A,INDICE!$C$13,DatosEdad!$E:$E,'1.TS PAIS EDAD Y SEXO'!$A226,DatosEdad!$C:$C,VLOOKUP('1.TS PAIS EDAD Y SEXO'!$K$4,Descripcion_Sexo,1),DatosEdad!$B:$B,VLOOKUP('1.TS PAIS EDAD Y SEXO'!L$5,TRAMO_EDAD_1,1))</f>
        <v>277.4736842105263</v>
      </c>
      <c r="M226" s="182">
        <f>SUMIFS(DatosEdad!$D:$D,DatosEdad!$A:$A,INDICE!$C$13,DatosEdad!$E:$E,'1.TS PAIS EDAD Y SEXO'!$A226,DatosEdad!$B:$B,_xlfn.XLOOKUP('1.TS PAIS EDAD Y SEXO'!M$5,TablasAux!$O$3:$O$5,TablasAux!$N$3:$N$5),DatosEdad!$C:$C,_xlfn.XLOOKUP('1.TS PAIS EDAD Y SEXO'!$K$4,TablasAux!$L$17:$L$19,TablasAux!$K$17:$K$19))</f>
        <v>43.05263157894737</v>
      </c>
      <c r="N226" s="177">
        <f>SUMIFS(DatosEdad!$D:$D,DatosEdad!$A:$A,INDICE!$C$13,DatosEdad!$E:$E,'1.TS PAIS EDAD Y SEXO'!$A226,DatosEdad!$C:$C,_xlfn.XLOOKUP('1.TS PAIS EDAD Y SEXO'!$K$4,TablasAux!$L$17:$L$19,TablasAux!$K$17:$K$19))</f>
        <v>485.8947368421052</v>
      </c>
    </row>
    <row r="227" spans="1:14" ht="15.6" x14ac:dyDescent="0.3">
      <c r="A227" s="4">
        <v>729</v>
      </c>
      <c r="B227" s="147" t="s">
        <v>347</v>
      </c>
      <c r="C227" s="116">
        <f>SUMIFS(DatosEdad!$D:$D,DatosEdad!$A:$A,INDICE!$C$13,DatosEdad!$E:$E,'1.TS PAIS EDAD Y SEXO'!$A227,DatosEdad!$B:$B,VLOOKUP('1.TS PAIS EDAD Y SEXO'!C$5,TRAMO_EDAD_1,1))</f>
        <v>118.36842105263159</v>
      </c>
      <c r="D227" s="173">
        <f>SUMIFS(DatosEdad!$D:$D,DatosEdad!$A:$A,INDICE!$C$13,DatosEdad!$E:$E,'1.TS PAIS EDAD Y SEXO'!$A227,DatosEdad!$B:$B,VLOOKUP('1.TS PAIS EDAD Y SEXO'!D$5,TRAMO_EDAD_1,1))</f>
        <v>45.578947368421055</v>
      </c>
      <c r="E227" s="182">
        <f>SUMIFS(DatosEdad!$D:$D,DatosEdad!$A:$A,INDICE!$C$13,DatosEdad!$E:$E,'1.TS PAIS EDAD Y SEXO'!$A227,DatosEdad!$B:$B,_xlfn.XLOOKUP($E$5,TablasAux!$O$3:$O$5,TablasAux!$N$3:$N$5))</f>
        <v>6.5789473684210522</v>
      </c>
      <c r="F227" s="177">
        <f>SUMIFS(DatosEdad!$D:$D,DatosEdad!$A:$A,INDICE!$C$13,DatosEdad!$E:$E,'1.TS PAIS EDAD Y SEXO'!$A227)</f>
        <v>170.5263157894737</v>
      </c>
      <c r="G227" s="116">
        <f>SUMIFS(DatosEdad!$D:$D,DatosEdad!$A:$A,INDICE!$C$13,DatosEdad!$E:$E,'1.TS PAIS EDAD Y SEXO'!$A227,DatosEdad!$C:$C,VLOOKUP('1.TS PAIS EDAD Y SEXO'!$G$4,Descripcion_Sexo,1),DatosEdad!$B:$B,VLOOKUP('1.TS PAIS EDAD Y SEXO'!G$5,TRAMO_EDAD_1,1))</f>
        <v>14.210526315789474</v>
      </c>
      <c r="H227" s="173">
        <f>SUMIFS(DatosEdad!$D:$D,DatosEdad!$A:$A,INDICE!$C$13,DatosEdad!$E:$E,'1.TS PAIS EDAD Y SEXO'!$A227,DatosEdad!$C:$C,VLOOKUP('1.TS PAIS EDAD Y SEXO'!$G$4,Descripcion_Sexo,1),DatosEdad!$B:$B,VLOOKUP('1.TS PAIS EDAD Y SEXO'!H$5,TRAMO_EDAD_1,1))</f>
        <v>12</v>
      </c>
      <c r="I227" s="182">
        <f>SUMIFS(DatosEdad!$D:$D,DatosEdad!$A:$A,INDICE!$C$13,DatosEdad!$E:$E,'1.TS PAIS EDAD Y SEXO'!$A227,DatosEdad!$B:$B,_xlfn.XLOOKUP('1.TS PAIS EDAD Y SEXO'!$I$5,TablasAux!$O$3:$O$5,TablasAux!$N$3:$N$5),DatosEdad!$C:$C,_xlfn.XLOOKUP('1.TS PAIS EDAD Y SEXO'!$G$4,TablasAux!$L$17:$L$19,TablasAux!$K$17:$K$19))</f>
        <v>1</v>
      </c>
      <c r="J227" s="177">
        <f>SUMIFS(DatosEdad!$D:$D,DatosEdad!$A:$A,INDICE!$C$13,DatosEdad!$E:$E,'1.TS PAIS EDAD Y SEXO'!$A227,DatosEdad!$C:$C,_xlfn.XLOOKUP('1.TS PAIS EDAD Y SEXO'!$G$4,TablasAux!$L$17:$L$19,TablasAux!$K$17:$K$19))</f>
        <v>27.210526315789473</v>
      </c>
      <c r="K227" s="116">
        <f>SUMIFS(DatosEdad!$D:$D,DatosEdad!$A:$A,INDICE!$C$13,DatosEdad!$E:$E,'1.TS PAIS EDAD Y SEXO'!$A227,DatosEdad!$C:$C,VLOOKUP('1.TS PAIS EDAD Y SEXO'!$K$4,Descripcion_Sexo,1),DatosEdad!$B:$B,VLOOKUP('1.TS PAIS EDAD Y SEXO'!K$5,TRAMO_EDAD_1,1))</f>
        <v>104.15789473684211</v>
      </c>
      <c r="L227" s="173">
        <f>SUMIFS(DatosEdad!$D:$D,DatosEdad!$A:$A,INDICE!$C$13,DatosEdad!$E:$E,'1.TS PAIS EDAD Y SEXO'!$A227,DatosEdad!$C:$C,VLOOKUP('1.TS PAIS EDAD Y SEXO'!$K$4,Descripcion_Sexo,1),DatosEdad!$B:$B,VLOOKUP('1.TS PAIS EDAD Y SEXO'!L$5,TRAMO_EDAD_1,1))</f>
        <v>33.578947368421055</v>
      </c>
      <c r="M227" s="182">
        <f>SUMIFS(DatosEdad!$D:$D,DatosEdad!$A:$A,INDICE!$C$13,DatosEdad!$E:$E,'1.TS PAIS EDAD Y SEXO'!$A227,DatosEdad!$B:$B,_xlfn.XLOOKUP('1.TS PAIS EDAD Y SEXO'!M$5,TablasAux!$O$3:$O$5,TablasAux!$N$3:$N$5),DatosEdad!$C:$C,_xlfn.XLOOKUP('1.TS PAIS EDAD Y SEXO'!$K$4,TablasAux!$L$17:$L$19,TablasAux!$K$17:$K$19))</f>
        <v>5.5789473684210522</v>
      </c>
      <c r="N227" s="177">
        <f>SUMIFS(DatosEdad!$D:$D,DatosEdad!$A:$A,INDICE!$C$13,DatosEdad!$E:$E,'1.TS PAIS EDAD Y SEXO'!$A227,DatosEdad!$C:$C,_xlfn.XLOOKUP('1.TS PAIS EDAD Y SEXO'!$K$4,TablasAux!$L$17:$L$19,TablasAux!$K$17:$K$19))</f>
        <v>143.31578947368422</v>
      </c>
    </row>
    <row r="228" spans="1:14" ht="15.6" x14ac:dyDescent="0.3">
      <c r="A228" s="4">
        <v>728</v>
      </c>
      <c r="B228" s="147" t="s">
        <v>414</v>
      </c>
      <c r="C228" s="116">
        <f>SUMIFS(DatosEdad!$D:$D,DatosEdad!$A:$A,INDICE!$C$13,DatosEdad!$E:$E,'1.TS PAIS EDAD Y SEXO'!$A228,DatosEdad!$B:$B,VLOOKUP('1.TS PAIS EDAD Y SEXO'!C$5,TRAMO_EDAD_1,1))</f>
        <v>10.999999999999998</v>
      </c>
      <c r="D228" s="173">
        <f>SUMIFS(DatosEdad!$D:$D,DatosEdad!$A:$A,INDICE!$C$13,DatosEdad!$E:$E,'1.TS PAIS EDAD Y SEXO'!$A228,DatosEdad!$B:$B,VLOOKUP('1.TS PAIS EDAD Y SEXO'!D$5,TRAMO_EDAD_1,1))</f>
        <v>3</v>
      </c>
      <c r="E228" s="182">
        <f>SUMIFS(DatosEdad!$D:$D,DatosEdad!$A:$A,INDICE!$C$13,DatosEdad!$E:$E,'1.TS PAIS EDAD Y SEXO'!$A228,DatosEdad!$B:$B,_xlfn.XLOOKUP($E$5,TablasAux!$O$3:$O$5,TablasAux!$N$3:$N$5))</f>
        <v>0</v>
      </c>
      <c r="F228" s="177">
        <f>SUMIFS(DatosEdad!$D:$D,DatosEdad!$A:$A,INDICE!$C$13,DatosEdad!$E:$E,'1.TS PAIS EDAD Y SEXO'!$A228)</f>
        <v>14</v>
      </c>
      <c r="G228" s="116">
        <f>SUMIFS(DatosEdad!$D:$D,DatosEdad!$A:$A,INDICE!$C$13,DatosEdad!$E:$E,'1.TS PAIS EDAD Y SEXO'!$A228,DatosEdad!$C:$C,VLOOKUP('1.TS PAIS EDAD Y SEXO'!$G$4,Descripcion_Sexo,1),DatosEdad!$B:$B,VLOOKUP('1.TS PAIS EDAD Y SEXO'!G$5,TRAMO_EDAD_1,1))</f>
        <v>0.78947368421052633</v>
      </c>
      <c r="H228" s="173">
        <f>SUMIFS(DatosEdad!$D:$D,DatosEdad!$A:$A,INDICE!$C$13,DatosEdad!$E:$E,'1.TS PAIS EDAD Y SEXO'!$A228,DatosEdad!$C:$C,VLOOKUP('1.TS PAIS EDAD Y SEXO'!$G$4,Descripcion_Sexo,1),DatosEdad!$B:$B,VLOOKUP('1.TS PAIS EDAD Y SEXO'!H$5,TRAMO_EDAD_1,1))</f>
        <v>1</v>
      </c>
      <c r="I228" s="182">
        <f>SUMIFS(DatosEdad!$D:$D,DatosEdad!$A:$A,INDICE!$C$13,DatosEdad!$E:$E,'1.TS PAIS EDAD Y SEXO'!$A228,DatosEdad!$B:$B,_xlfn.XLOOKUP('1.TS PAIS EDAD Y SEXO'!$I$5,TablasAux!$O$3:$O$5,TablasAux!$N$3:$N$5),DatosEdad!$C:$C,_xlfn.XLOOKUP('1.TS PAIS EDAD Y SEXO'!$G$4,TablasAux!$L$17:$L$19,TablasAux!$K$17:$K$19))</f>
        <v>0</v>
      </c>
      <c r="J228" s="177">
        <f>SUMIFS(DatosEdad!$D:$D,DatosEdad!$A:$A,INDICE!$C$13,DatosEdad!$E:$E,'1.TS PAIS EDAD Y SEXO'!$A228,DatosEdad!$C:$C,_xlfn.XLOOKUP('1.TS PAIS EDAD Y SEXO'!$G$4,TablasAux!$L$17:$L$19,TablasAux!$K$17:$K$19))</f>
        <v>1.7894736842105263</v>
      </c>
      <c r="K228" s="116">
        <f>SUMIFS(DatosEdad!$D:$D,DatosEdad!$A:$A,INDICE!$C$13,DatosEdad!$E:$E,'1.TS PAIS EDAD Y SEXO'!$A228,DatosEdad!$C:$C,VLOOKUP('1.TS PAIS EDAD Y SEXO'!$K$4,Descripcion_Sexo,1),DatosEdad!$B:$B,VLOOKUP('1.TS PAIS EDAD Y SEXO'!K$5,TRAMO_EDAD_1,1))</f>
        <v>10.210526315789473</v>
      </c>
      <c r="L228" s="173">
        <f>SUMIFS(DatosEdad!$D:$D,DatosEdad!$A:$A,INDICE!$C$13,DatosEdad!$E:$E,'1.TS PAIS EDAD Y SEXO'!$A228,DatosEdad!$C:$C,VLOOKUP('1.TS PAIS EDAD Y SEXO'!$K$4,Descripcion_Sexo,1),DatosEdad!$B:$B,VLOOKUP('1.TS PAIS EDAD Y SEXO'!L$5,TRAMO_EDAD_1,1))</f>
        <v>2</v>
      </c>
      <c r="M228" s="182">
        <f>SUMIFS(DatosEdad!$D:$D,DatosEdad!$A:$A,INDICE!$C$13,DatosEdad!$E:$E,'1.TS PAIS EDAD Y SEXO'!$A228,DatosEdad!$B:$B,_xlfn.XLOOKUP('1.TS PAIS EDAD Y SEXO'!M$5,TablasAux!$O$3:$O$5,TablasAux!$N$3:$N$5),DatosEdad!$C:$C,_xlfn.XLOOKUP('1.TS PAIS EDAD Y SEXO'!$K$4,TablasAux!$L$17:$L$19,TablasAux!$K$17:$K$19))</f>
        <v>0</v>
      </c>
      <c r="N228" s="177">
        <f>SUMIFS(DatosEdad!$D:$D,DatosEdad!$A:$A,INDICE!$C$13,DatosEdad!$E:$E,'1.TS PAIS EDAD Y SEXO'!$A228,DatosEdad!$C:$C,_xlfn.XLOOKUP('1.TS PAIS EDAD Y SEXO'!$K$4,TablasAux!$L$17:$L$19,TablasAux!$K$17:$K$19))</f>
        <v>12.210526315789473</v>
      </c>
    </row>
    <row r="229" spans="1:14" ht="15.6" x14ac:dyDescent="0.3">
      <c r="A229" s="4">
        <v>756</v>
      </c>
      <c r="B229" s="147" t="s">
        <v>350</v>
      </c>
      <c r="C229" s="116">
        <f>SUMIFS(DatosEdad!$D:$D,DatosEdad!$A:$A,INDICE!$C$13,DatosEdad!$E:$E,'1.TS PAIS EDAD Y SEXO'!$A229,DatosEdad!$B:$B,VLOOKUP('1.TS PAIS EDAD Y SEXO'!C$5,TRAMO_EDAD_1,1))</f>
        <v>1092.2105263157896</v>
      </c>
      <c r="D229" s="173">
        <f>SUMIFS(DatosEdad!$D:$D,DatosEdad!$A:$A,INDICE!$C$13,DatosEdad!$E:$E,'1.TS PAIS EDAD Y SEXO'!$A229,DatosEdad!$B:$B,VLOOKUP('1.TS PAIS EDAD Y SEXO'!D$5,TRAMO_EDAD_1,1))</f>
        <v>1700.4736842105262</v>
      </c>
      <c r="E229" s="182">
        <f>SUMIFS(DatosEdad!$D:$D,DatosEdad!$A:$A,INDICE!$C$13,DatosEdad!$E:$E,'1.TS PAIS EDAD Y SEXO'!$A229,DatosEdad!$B:$B,_xlfn.XLOOKUP($E$5,TablasAux!$O$3:$O$5,TablasAux!$N$3:$N$5))</f>
        <v>848.47368421052624</v>
      </c>
      <c r="F229" s="177">
        <f>SUMIFS(DatosEdad!$D:$D,DatosEdad!$A:$A,INDICE!$C$13,DatosEdad!$E:$E,'1.TS PAIS EDAD Y SEXO'!$A229)</f>
        <v>3641.1578947368416</v>
      </c>
      <c r="G229" s="116">
        <f>SUMIFS(DatosEdad!$D:$D,DatosEdad!$A:$A,INDICE!$C$13,DatosEdad!$E:$E,'1.TS PAIS EDAD Y SEXO'!$A229,DatosEdad!$C:$C,VLOOKUP('1.TS PAIS EDAD Y SEXO'!$G$4,Descripcion_Sexo,1),DatosEdad!$B:$B,VLOOKUP('1.TS PAIS EDAD Y SEXO'!G$5,TRAMO_EDAD_1,1))</f>
        <v>572.9473684210526</v>
      </c>
      <c r="H229" s="173">
        <f>SUMIFS(DatosEdad!$D:$D,DatosEdad!$A:$A,INDICE!$C$13,DatosEdad!$E:$E,'1.TS PAIS EDAD Y SEXO'!$A229,DatosEdad!$C:$C,VLOOKUP('1.TS PAIS EDAD Y SEXO'!$G$4,Descripcion_Sexo,1),DatosEdad!$B:$B,VLOOKUP('1.TS PAIS EDAD Y SEXO'!H$5,TRAMO_EDAD_1,1))</f>
        <v>824.68421052631584</v>
      </c>
      <c r="I229" s="182">
        <f>SUMIFS(DatosEdad!$D:$D,DatosEdad!$A:$A,INDICE!$C$13,DatosEdad!$E:$E,'1.TS PAIS EDAD Y SEXO'!$A229,DatosEdad!$B:$B,_xlfn.XLOOKUP('1.TS PAIS EDAD Y SEXO'!$I$5,TablasAux!$O$3:$O$5,TablasAux!$N$3:$N$5),DatosEdad!$C:$C,_xlfn.XLOOKUP('1.TS PAIS EDAD Y SEXO'!$G$4,TablasAux!$L$17:$L$19,TablasAux!$K$17:$K$19))</f>
        <v>376.68421052631578</v>
      </c>
      <c r="J229" s="177">
        <f>SUMIFS(DatosEdad!$D:$D,DatosEdad!$A:$A,INDICE!$C$13,DatosEdad!$E:$E,'1.TS PAIS EDAD Y SEXO'!$A229,DatosEdad!$C:$C,_xlfn.XLOOKUP('1.TS PAIS EDAD Y SEXO'!$G$4,TablasAux!$L$17:$L$19,TablasAux!$K$17:$K$19))</f>
        <v>1774.3157894736842</v>
      </c>
      <c r="K229" s="116">
        <f>SUMIFS(DatosEdad!$D:$D,DatosEdad!$A:$A,INDICE!$C$13,DatosEdad!$E:$E,'1.TS PAIS EDAD Y SEXO'!$A229,DatosEdad!$C:$C,VLOOKUP('1.TS PAIS EDAD Y SEXO'!$K$4,Descripcion_Sexo,1),DatosEdad!$B:$B,VLOOKUP('1.TS PAIS EDAD Y SEXO'!K$5,TRAMO_EDAD_1,1))</f>
        <v>519.26315789473688</v>
      </c>
      <c r="L229" s="173">
        <f>SUMIFS(DatosEdad!$D:$D,DatosEdad!$A:$A,INDICE!$C$13,DatosEdad!$E:$E,'1.TS PAIS EDAD Y SEXO'!$A229,DatosEdad!$C:$C,VLOOKUP('1.TS PAIS EDAD Y SEXO'!$K$4,Descripcion_Sexo,1),DatosEdad!$B:$B,VLOOKUP('1.TS PAIS EDAD Y SEXO'!L$5,TRAMO_EDAD_1,1))</f>
        <v>875.78947368421052</v>
      </c>
      <c r="M229" s="182">
        <f>SUMIFS(DatosEdad!$D:$D,DatosEdad!$A:$A,INDICE!$C$13,DatosEdad!$E:$E,'1.TS PAIS EDAD Y SEXO'!$A229,DatosEdad!$B:$B,_xlfn.XLOOKUP('1.TS PAIS EDAD Y SEXO'!M$5,TablasAux!$O$3:$O$5,TablasAux!$N$3:$N$5),DatosEdad!$C:$C,_xlfn.XLOOKUP('1.TS PAIS EDAD Y SEXO'!$K$4,TablasAux!$L$17:$L$19,TablasAux!$K$17:$K$19))</f>
        <v>471.78947368421052</v>
      </c>
      <c r="N229" s="177">
        <f>SUMIFS(DatosEdad!$D:$D,DatosEdad!$A:$A,INDICE!$C$13,DatosEdad!$E:$E,'1.TS PAIS EDAD Y SEXO'!$A229,DatosEdad!$C:$C,_xlfn.XLOOKUP('1.TS PAIS EDAD Y SEXO'!$K$4,TablasAux!$L$17:$L$19,TablasAux!$K$17:$K$19))</f>
        <v>1866.8421052631579</v>
      </c>
    </row>
    <row r="230" spans="1:14" ht="15.6" x14ac:dyDescent="0.3">
      <c r="A230" s="4">
        <v>740</v>
      </c>
      <c r="B230" s="147" t="s">
        <v>349</v>
      </c>
      <c r="C230" s="116">
        <f>SUMIFS(DatosEdad!$D:$D,DatosEdad!$A:$A,INDICE!$C$13,DatosEdad!$E:$E,'1.TS PAIS EDAD Y SEXO'!$A230,DatosEdad!$B:$B,VLOOKUP('1.TS PAIS EDAD Y SEXO'!C$5,TRAMO_EDAD_1,1))</f>
        <v>5.7894736842105265</v>
      </c>
      <c r="D230" s="173">
        <f>SUMIFS(DatosEdad!$D:$D,DatosEdad!$A:$A,INDICE!$C$13,DatosEdad!$E:$E,'1.TS PAIS EDAD Y SEXO'!$A230,DatosEdad!$B:$B,VLOOKUP('1.TS PAIS EDAD Y SEXO'!D$5,TRAMO_EDAD_1,1))</f>
        <v>6</v>
      </c>
      <c r="E230" s="182">
        <f>SUMIFS(DatosEdad!$D:$D,DatosEdad!$A:$A,INDICE!$C$13,DatosEdad!$E:$E,'1.TS PAIS EDAD Y SEXO'!$A230,DatosEdad!$B:$B,_xlfn.XLOOKUP($E$5,TablasAux!$O$3:$O$5,TablasAux!$N$3:$N$5))</f>
        <v>0</v>
      </c>
      <c r="F230" s="177">
        <f>SUMIFS(DatosEdad!$D:$D,DatosEdad!$A:$A,INDICE!$C$13,DatosEdad!$E:$E,'1.TS PAIS EDAD Y SEXO'!$A230)</f>
        <v>11.789473684210527</v>
      </c>
      <c r="G230" s="116">
        <f>SUMIFS(DatosEdad!$D:$D,DatosEdad!$A:$A,INDICE!$C$13,DatosEdad!$E:$E,'1.TS PAIS EDAD Y SEXO'!$A230,DatosEdad!$C:$C,VLOOKUP('1.TS PAIS EDAD Y SEXO'!$G$4,Descripcion_Sexo,1),DatosEdad!$B:$B,VLOOKUP('1.TS PAIS EDAD Y SEXO'!G$5,TRAMO_EDAD_1,1))</f>
        <v>0.78947368421052633</v>
      </c>
      <c r="H230" s="173">
        <f>SUMIFS(DatosEdad!$D:$D,DatosEdad!$A:$A,INDICE!$C$13,DatosEdad!$E:$E,'1.TS PAIS EDAD Y SEXO'!$A230,DatosEdad!$C:$C,VLOOKUP('1.TS PAIS EDAD Y SEXO'!$G$4,Descripcion_Sexo,1),DatosEdad!$B:$B,VLOOKUP('1.TS PAIS EDAD Y SEXO'!H$5,TRAMO_EDAD_1,1))</f>
        <v>3</v>
      </c>
      <c r="I230" s="182">
        <f>SUMIFS(DatosEdad!$D:$D,DatosEdad!$A:$A,INDICE!$C$13,DatosEdad!$E:$E,'1.TS PAIS EDAD Y SEXO'!$A230,DatosEdad!$B:$B,_xlfn.XLOOKUP('1.TS PAIS EDAD Y SEXO'!$I$5,TablasAux!$O$3:$O$5,TablasAux!$N$3:$N$5),DatosEdad!$C:$C,_xlfn.XLOOKUP('1.TS PAIS EDAD Y SEXO'!$G$4,TablasAux!$L$17:$L$19,TablasAux!$K$17:$K$19))</f>
        <v>0</v>
      </c>
      <c r="J230" s="177">
        <f>SUMIFS(DatosEdad!$D:$D,DatosEdad!$A:$A,INDICE!$C$13,DatosEdad!$E:$E,'1.TS PAIS EDAD Y SEXO'!$A230,DatosEdad!$C:$C,_xlfn.XLOOKUP('1.TS PAIS EDAD Y SEXO'!$G$4,TablasAux!$L$17:$L$19,TablasAux!$K$17:$K$19))</f>
        <v>3.7894736842105265</v>
      </c>
      <c r="K230" s="116">
        <f>SUMIFS(DatosEdad!$D:$D,DatosEdad!$A:$A,INDICE!$C$13,DatosEdad!$E:$E,'1.TS PAIS EDAD Y SEXO'!$A230,DatosEdad!$C:$C,VLOOKUP('1.TS PAIS EDAD Y SEXO'!$K$4,Descripcion_Sexo,1),DatosEdad!$B:$B,VLOOKUP('1.TS PAIS EDAD Y SEXO'!K$5,TRAMO_EDAD_1,1))</f>
        <v>5</v>
      </c>
      <c r="L230" s="173">
        <f>SUMIFS(DatosEdad!$D:$D,DatosEdad!$A:$A,INDICE!$C$13,DatosEdad!$E:$E,'1.TS PAIS EDAD Y SEXO'!$A230,DatosEdad!$C:$C,VLOOKUP('1.TS PAIS EDAD Y SEXO'!$K$4,Descripcion_Sexo,1),DatosEdad!$B:$B,VLOOKUP('1.TS PAIS EDAD Y SEXO'!L$5,TRAMO_EDAD_1,1))</f>
        <v>3</v>
      </c>
      <c r="M230" s="182">
        <f>SUMIFS(DatosEdad!$D:$D,DatosEdad!$A:$A,INDICE!$C$13,DatosEdad!$E:$E,'1.TS PAIS EDAD Y SEXO'!$A230,DatosEdad!$B:$B,_xlfn.XLOOKUP('1.TS PAIS EDAD Y SEXO'!M$5,TablasAux!$O$3:$O$5,TablasAux!$N$3:$N$5),DatosEdad!$C:$C,_xlfn.XLOOKUP('1.TS PAIS EDAD Y SEXO'!$K$4,TablasAux!$L$17:$L$19,TablasAux!$K$17:$K$19))</f>
        <v>0</v>
      </c>
      <c r="N230" s="177">
        <f>SUMIFS(DatosEdad!$D:$D,DatosEdad!$A:$A,INDICE!$C$13,DatosEdad!$E:$E,'1.TS PAIS EDAD Y SEXO'!$A230,DatosEdad!$C:$C,_xlfn.XLOOKUP('1.TS PAIS EDAD Y SEXO'!$K$4,TablasAux!$L$17:$L$19,TablasAux!$K$17:$K$19))</f>
        <v>8</v>
      </c>
    </row>
    <row r="231" spans="1:14" ht="15.6" x14ac:dyDescent="0.3">
      <c r="A231" s="4">
        <v>744</v>
      </c>
      <c r="B231" s="147" t="s">
        <v>425</v>
      </c>
      <c r="C231" s="116">
        <f>SUMIFS(DatosEdad!$D:$D,DatosEdad!$A:$A,INDICE!$C$13,DatosEdad!$E:$E,'1.TS PAIS EDAD Y SEXO'!$A231,DatosEdad!$B:$B,VLOOKUP('1.TS PAIS EDAD Y SEXO'!C$5,TRAMO_EDAD_1,1))</f>
        <v>0</v>
      </c>
      <c r="D231" s="173">
        <f>SUMIFS(DatosEdad!$D:$D,DatosEdad!$A:$A,INDICE!$C$13,DatosEdad!$E:$E,'1.TS PAIS EDAD Y SEXO'!$A231,DatosEdad!$B:$B,VLOOKUP('1.TS PAIS EDAD Y SEXO'!D$5,TRAMO_EDAD_1,1))</f>
        <v>2</v>
      </c>
      <c r="E231" s="182">
        <f>SUMIFS(DatosEdad!$D:$D,DatosEdad!$A:$A,INDICE!$C$13,DatosEdad!$E:$E,'1.TS PAIS EDAD Y SEXO'!$A231,DatosEdad!$B:$B,_xlfn.XLOOKUP($E$5,TablasAux!$O$3:$O$5,TablasAux!$N$3:$N$5))</f>
        <v>0</v>
      </c>
      <c r="F231" s="177">
        <f>SUMIFS(DatosEdad!$D:$D,DatosEdad!$A:$A,INDICE!$C$13,DatosEdad!$E:$E,'1.TS PAIS EDAD Y SEXO'!$A231)</f>
        <v>2</v>
      </c>
      <c r="G231" s="116">
        <f>SUMIFS(DatosEdad!$D:$D,DatosEdad!$A:$A,INDICE!$C$13,DatosEdad!$E:$E,'1.TS PAIS EDAD Y SEXO'!$A231,DatosEdad!$C:$C,VLOOKUP('1.TS PAIS EDAD Y SEXO'!$G$4,Descripcion_Sexo,1),DatosEdad!$B:$B,VLOOKUP('1.TS PAIS EDAD Y SEXO'!G$5,TRAMO_EDAD_1,1))</f>
        <v>0</v>
      </c>
      <c r="H231" s="173">
        <f>SUMIFS(DatosEdad!$D:$D,DatosEdad!$A:$A,INDICE!$C$13,DatosEdad!$E:$E,'1.TS PAIS EDAD Y SEXO'!$A231,DatosEdad!$C:$C,VLOOKUP('1.TS PAIS EDAD Y SEXO'!$G$4,Descripcion_Sexo,1),DatosEdad!$B:$B,VLOOKUP('1.TS PAIS EDAD Y SEXO'!H$5,TRAMO_EDAD_1,1))</f>
        <v>2</v>
      </c>
      <c r="I231" s="182">
        <f>SUMIFS(DatosEdad!$D:$D,DatosEdad!$A:$A,INDICE!$C$13,DatosEdad!$E:$E,'1.TS PAIS EDAD Y SEXO'!$A231,DatosEdad!$B:$B,_xlfn.XLOOKUP('1.TS PAIS EDAD Y SEXO'!$I$5,TablasAux!$O$3:$O$5,TablasAux!$N$3:$N$5),DatosEdad!$C:$C,_xlfn.XLOOKUP('1.TS PAIS EDAD Y SEXO'!$G$4,TablasAux!$L$17:$L$19,TablasAux!$K$17:$K$19))</f>
        <v>0</v>
      </c>
      <c r="J231" s="177">
        <f>SUMIFS(DatosEdad!$D:$D,DatosEdad!$A:$A,INDICE!$C$13,DatosEdad!$E:$E,'1.TS PAIS EDAD Y SEXO'!$A231,DatosEdad!$C:$C,_xlfn.XLOOKUP('1.TS PAIS EDAD Y SEXO'!$G$4,TablasAux!$L$17:$L$19,TablasAux!$K$17:$K$19))</f>
        <v>2</v>
      </c>
      <c r="K231" s="116">
        <f>SUMIFS(DatosEdad!$D:$D,DatosEdad!$A:$A,INDICE!$C$13,DatosEdad!$E:$E,'1.TS PAIS EDAD Y SEXO'!$A231,DatosEdad!$C:$C,VLOOKUP('1.TS PAIS EDAD Y SEXO'!$K$4,Descripcion_Sexo,1),DatosEdad!$B:$B,VLOOKUP('1.TS PAIS EDAD Y SEXO'!K$5,TRAMO_EDAD_1,1))</f>
        <v>0</v>
      </c>
      <c r="L231" s="173">
        <f>SUMIFS(DatosEdad!$D:$D,DatosEdad!$A:$A,INDICE!$C$13,DatosEdad!$E:$E,'1.TS PAIS EDAD Y SEXO'!$A231,DatosEdad!$C:$C,VLOOKUP('1.TS PAIS EDAD Y SEXO'!$K$4,Descripcion_Sexo,1),DatosEdad!$B:$B,VLOOKUP('1.TS PAIS EDAD Y SEXO'!L$5,TRAMO_EDAD_1,1))</f>
        <v>0</v>
      </c>
      <c r="M231" s="182">
        <f>SUMIFS(DatosEdad!$D:$D,DatosEdad!$A:$A,INDICE!$C$13,DatosEdad!$E:$E,'1.TS PAIS EDAD Y SEXO'!$A231,DatosEdad!$B:$B,_xlfn.XLOOKUP('1.TS PAIS EDAD Y SEXO'!M$5,TablasAux!$O$3:$O$5,TablasAux!$N$3:$N$5),DatosEdad!$C:$C,_xlfn.XLOOKUP('1.TS PAIS EDAD Y SEXO'!$K$4,TablasAux!$L$17:$L$19,TablasAux!$K$17:$K$19))</f>
        <v>0</v>
      </c>
      <c r="N231" s="177">
        <f>SUMIFS(DatosEdad!$D:$D,DatosEdad!$A:$A,INDICE!$C$13,DatosEdad!$E:$E,'1.TS PAIS EDAD Y SEXO'!$A231,DatosEdad!$C:$C,_xlfn.XLOOKUP('1.TS PAIS EDAD Y SEXO'!$K$4,TablasAux!$L$17:$L$19,TablasAux!$K$17:$K$19))</f>
        <v>0</v>
      </c>
    </row>
    <row r="232" spans="1:14" ht="15.6" x14ac:dyDescent="0.3">
      <c r="A232" s="4">
        <v>764</v>
      </c>
      <c r="B232" s="147" t="s">
        <v>353</v>
      </c>
      <c r="C232" s="116">
        <f>SUMIFS(DatosEdad!$D:$D,DatosEdad!$A:$A,INDICE!$C$13,DatosEdad!$E:$E,'1.TS PAIS EDAD Y SEXO'!$A232,DatosEdad!$B:$B,VLOOKUP('1.TS PAIS EDAD Y SEXO'!C$5,TRAMO_EDAD_1,1))</f>
        <v>244.05263157894737</v>
      </c>
      <c r="D232" s="173">
        <f>SUMIFS(DatosEdad!$D:$D,DatosEdad!$A:$A,INDICE!$C$13,DatosEdad!$E:$E,'1.TS PAIS EDAD Y SEXO'!$A232,DatosEdad!$B:$B,VLOOKUP('1.TS PAIS EDAD Y SEXO'!D$5,TRAMO_EDAD_1,1))</f>
        <v>772.57894736842104</v>
      </c>
      <c r="E232" s="182">
        <f>SUMIFS(DatosEdad!$D:$D,DatosEdad!$A:$A,INDICE!$C$13,DatosEdad!$E:$E,'1.TS PAIS EDAD Y SEXO'!$A232,DatosEdad!$B:$B,_xlfn.XLOOKUP($E$5,TablasAux!$O$3:$O$5,TablasAux!$N$3:$N$5))</f>
        <v>149.84210526315789</v>
      </c>
      <c r="F232" s="177">
        <f>SUMIFS(DatosEdad!$D:$D,DatosEdad!$A:$A,INDICE!$C$13,DatosEdad!$E:$E,'1.TS PAIS EDAD Y SEXO'!$A232)</f>
        <v>1166.4736842105262</v>
      </c>
      <c r="G232" s="116">
        <f>SUMIFS(DatosEdad!$D:$D,DatosEdad!$A:$A,INDICE!$C$13,DatosEdad!$E:$E,'1.TS PAIS EDAD Y SEXO'!$A232,DatosEdad!$C:$C,VLOOKUP('1.TS PAIS EDAD Y SEXO'!$G$4,Descripcion_Sexo,1),DatosEdad!$B:$B,VLOOKUP('1.TS PAIS EDAD Y SEXO'!G$5,TRAMO_EDAD_1,1))</f>
        <v>177.89473684210526</v>
      </c>
      <c r="H232" s="173">
        <f>SUMIFS(DatosEdad!$D:$D,DatosEdad!$A:$A,INDICE!$C$13,DatosEdad!$E:$E,'1.TS PAIS EDAD Y SEXO'!$A232,DatosEdad!$C:$C,VLOOKUP('1.TS PAIS EDAD Y SEXO'!$G$4,Descripcion_Sexo,1),DatosEdad!$B:$B,VLOOKUP('1.TS PAIS EDAD Y SEXO'!H$5,TRAMO_EDAD_1,1))</f>
        <v>630.36842105263156</v>
      </c>
      <c r="I232" s="182">
        <f>SUMIFS(DatosEdad!$D:$D,DatosEdad!$A:$A,INDICE!$C$13,DatosEdad!$E:$E,'1.TS PAIS EDAD Y SEXO'!$A232,DatosEdad!$B:$B,_xlfn.XLOOKUP('1.TS PAIS EDAD Y SEXO'!$I$5,TablasAux!$O$3:$O$5,TablasAux!$N$3:$N$5),DatosEdad!$C:$C,_xlfn.XLOOKUP('1.TS PAIS EDAD Y SEXO'!$G$4,TablasAux!$L$17:$L$19,TablasAux!$K$17:$K$19))</f>
        <v>96.89473684210526</v>
      </c>
      <c r="J232" s="177">
        <f>SUMIFS(DatosEdad!$D:$D,DatosEdad!$A:$A,INDICE!$C$13,DatosEdad!$E:$E,'1.TS PAIS EDAD Y SEXO'!$A232,DatosEdad!$C:$C,_xlfn.XLOOKUP('1.TS PAIS EDAD Y SEXO'!$G$4,TablasAux!$L$17:$L$19,TablasAux!$K$17:$K$19))</f>
        <v>905.15789473684208</v>
      </c>
      <c r="K232" s="116">
        <f>SUMIFS(DatosEdad!$D:$D,DatosEdad!$A:$A,INDICE!$C$13,DatosEdad!$E:$E,'1.TS PAIS EDAD Y SEXO'!$A232,DatosEdad!$C:$C,VLOOKUP('1.TS PAIS EDAD Y SEXO'!$K$4,Descripcion_Sexo,1),DatosEdad!$B:$B,VLOOKUP('1.TS PAIS EDAD Y SEXO'!K$5,TRAMO_EDAD_1,1))</f>
        <v>66.15789473684211</v>
      </c>
      <c r="L232" s="173">
        <f>SUMIFS(DatosEdad!$D:$D,DatosEdad!$A:$A,INDICE!$C$13,DatosEdad!$E:$E,'1.TS PAIS EDAD Y SEXO'!$A232,DatosEdad!$C:$C,VLOOKUP('1.TS PAIS EDAD Y SEXO'!$K$4,Descripcion_Sexo,1),DatosEdad!$B:$B,VLOOKUP('1.TS PAIS EDAD Y SEXO'!L$5,TRAMO_EDAD_1,1))</f>
        <v>142.21052631578948</v>
      </c>
      <c r="M232" s="182">
        <f>SUMIFS(DatosEdad!$D:$D,DatosEdad!$A:$A,INDICE!$C$13,DatosEdad!$E:$E,'1.TS PAIS EDAD Y SEXO'!$A232,DatosEdad!$B:$B,_xlfn.XLOOKUP('1.TS PAIS EDAD Y SEXO'!M$5,TablasAux!$O$3:$O$5,TablasAux!$N$3:$N$5),DatosEdad!$C:$C,_xlfn.XLOOKUP('1.TS PAIS EDAD Y SEXO'!$K$4,TablasAux!$L$17:$L$19,TablasAux!$K$17:$K$19))</f>
        <v>52.94736842105263</v>
      </c>
      <c r="N232" s="177">
        <f>SUMIFS(DatosEdad!$D:$D,DatosEdad!$A:$A,INDICE!$C$13,DatosEdad!$E:$E,'1.TS PAIS EDAD Y SEXO'!$A232,DatosEdad!$C:$C,_xlfn.XLOOKUP('1.TS PAIS EDAD Y SEXO'!$K$4,TablasAux!$L$17:$L$19,TablasAux!$K$17:$K$19))</f>
        <v>261.31578947368422</v>
      </c>
    </row>
    <row r="233" spans="1:14" ht="15.6" x14ac:dyDescent="0.3">
      <c r="A233" s="4">
        <v>158</v>
      </c>
      <c r="B233" s="147" t="s">
        <v>255</v>
      </c>
      <c r="C233" s="116">
        <f>SUMIFS(DatosEdad!$D:$D,DatosEdad!$A:$A,INDICE!$C$13,DatosEdad!$E:$E,'1.TS PAIS EDAD Y SEXO'!$A233,DatosEdad!$B:$B,VLOOKUP('1.TS PAIS EDAD Y SEXO'!C$5,TRAMO_EDAD_1,1))</f>
        <v>116.52631578947368</v>
      </c>
      <c r="D233" s="173">
        <f>SUMIFS(DatosEdad!$D:$D,DatosEdad!$A:$A,INDICE!$C$13,DatosEdad!$E:$E,'1.TS PAIS EDAD Y SEXO'!$A233,DatosEdad!$B:$B,VLOOKUP('1.TS PAIS EDAD Y SEXO'!D$5,TRAMO_EDAD_1,1))</f>
        <v>160.26315789473685</v>
      </c>
      <c r="E233" s="182">
        <f>SUMIFS(DatosEdad!$D:$D,DatosEdad!$A:$A,INDICE!$C$13,DatosEdad!$E:$E,'1.TS PAIS EDAD Y SEXO'!$A233,DatosEdad!$B:$B,_xlfn.XLOOKUP($E$5,TablasAux!$O$3:$O$5,TablasAux!$N$3:$N$5))</f>
        <v>22</v>
      </c>
      <c r="F233" s="177">
        <f>SUMIFS(DatosEdad!$D:$D,DatosEdad!$A:$A,INDICE!$C$13,DatosEdad!$E:$E,'1.TS PAIS EDAD Y SEXO'!$A233)</f>
        <v>298.78947368421052</v>
      </c>
      <c r="G233" s="116">
        <f>SUMIFS(DatosEdad!$D:$D,DatosEdad!$A:$A,INDICE!$C$13,DatosEdad!$E:$E,'1.TS PAIS EDAD Y SEXO'!$A233,DatosEdad!$C:$C,VLOOKUP('1.TS PAIS EDAD Y SEXO'!$G$4,Descripcion_Sexo,1),DatosEdad!$B:$B,VLOOKUP('1.TS PAIS EDAD Y SEXO'!G$5,TRAMO_EDAD_1,1))</f>
        <v>87.84210526315789</v>
      </c>
      <c r="H233" s="173">
        <f>SUMIFS(DatosEdad!$D:$D,DatosEdad!$A:$A,INDICE!$C$13,DatosEdad!$E:$E,'1.TS PAIS EDAD Y SEXO'!$A233,DatosEdad!$C:$C,VLOOKUP('1.TS PAIS EDAD Y SEXO'!$G$4,Descripcion_Sexo,1),DatosEdad!$B:$B,VLOOKUP('1.TS PAIS EDAD Y SEXO'!H$5,TRAMO_EDAD_1,1))</f>
        <v>120.94736842105263</v>
      </c>
      <c r="I233" s="182">
        <f>SUMIFS(DatosEdad!$D:$D,DatosEdad!$A:$A,INDICE!$C$13,DatosEdad!$E:$E,'1.TS PAIS EDAD Y SEXO'!$A233,DatosEdad!$B:$B,_xlfn.XLOOKUP('1.TS PAIS EDAD Y SEXO'!$I$5,TablasAux!$O$3:$O$5,TablasAux!$N$3:$N$5),DatosEdad!$C:$C,_xlfn.XLOOKUP('1.TS PAIS EDAD Y SEXO'!$G$4,TablasAux!$L$17:$L$19,TablasAux!$K$17:$K$19))</f>
        <v>9</v>
      </c>
      <c r="J233" s="177">
        <f>SUMIFS(DatosEdad!$D:$D,DatosEdad!$A:$A,INDICE!$C$13,DatosEdad!$E:$E,'1.TS PAIS EDAD Y SEXO'!$A233,DatosEdad!$C:$C,_xlfn.XLOOKUP('1.TS PAIS EDAD Y SEXO'!$G$4,TablasAux!$L$17:$L$19,TablasAux!$K$17:$K$19))</f>
        <v>217.78947368421052</v>
      </c>
      <c r="K233" s="116">
        <f>SUMIFS(DatosEdad!$D:$D,DatosEdad!$A:$A,INDICE!$C$13,DatosEdad!$E:$E,'1.TS PAIS EDAD Y SEXO'!$A233,DatosEdad!$C:$C,VLOOKUP('1.TS PAIS EDAD Y SEXO'!$K$4,Descripcion_Sexo,1),DatosEdad!$B:$B,VLOOKUP('1.TS PAIS EDAD Y SEXO'!K$5,TRAMO_EDAD_1,1))</f>
        <v>28.684210526315791</v>
      </c>
      <c r="L233" s="173">
        <f>SUMIFS(DatosEdad!$D:$D,DatosEdad!$A:$A,INDICE!$C$13,DatosEdad!$E:$E,'1.TS PAIS EDAD Y SEXO'!$A233,DatosEdad!$C:$C,VLOOKUP('1.TS PAIS EDAD Y SEXO'!$K$4,Descripcion_Sexo,1),DatosEdad!$B:$B,VLOOKUP('1.TS PAIS EDAD Y SEXO'!L$5,TRAMO_EDAD_1,1))</f>
        <v>39.315789473684212</v>
      </c>
      <c r="M233" s="182">
        <f>SUMIFS(DatosEdad!$D:$D,DatosEdad!$A:$A,INDICE!$C$13,DatosEdad!$E:$E,'1.TS PAIS EDAD Y SEXO'!$A233,DatosEdad!$B:$B,_xlfn.XLOOKUP('1.TS PAIS EDAD Y SEXO'!M$5,TablasAux!$O$3:$O$5,TablasAux!$N$3:$N$5),DatosEdad!$C:$C,_xlfn.XLOOKUP('1.TS PAIS EDAD Y SEXO'!$K$4,TablasAux!$L$17:$L$19,TablasAux!$K$17:$K$19))</f>
        <v>13</v>
      </c>
      <c r="N233" s="177">
        <f>SUMIFS(DatosEdad!$D:$D,DatosEdad!$A:$A,INDICE!$C$13,DatosEdad!$E:$E,'1.TS PAIS EDAD Y SEXO'!$A233,DatosEdad!$C:$C,_xlfn.XLOOKUP('1.TS PAIS EDAD Y SEXO'!$K$4,TablasAux!$L$17:$L$19,TablasAux!$K$17:$K$19))</f>
        <v>81</v>
      </c>
    </row>
    <row r="234" spans="1:14" ht="15.6" x14ac:dyDescent="0.3">
      <c r="A234" s="4">
        <v>834</v>
      </c>
      <c r="B234" s="147" t="s">
        <v>364</v>
      </c>
      <c r="C234" s="116">
        <f>SUMIFS(DatosEdad!$D:$D,DatosEdad!$A:$A,INDICE!$C$13,DatosEdad!$E:$E,'1.TS PAIS EDAD Y SEXO'!$A234,DatosEdad!$B:$B,VLOOKUP('1.TS PAIS EDAD Y SEXO'!C$5,TRAMO_EDAD_1,1))</f>
        <v>49.94736842105263</v>
      </c>
      <c r="D234" s="173">
        <f>SUMIFS(DatosEdad!$D:$D,DatosEdad!$A:$A,INDICE!$C$13,DatosEdad!$E:$E,'1.TS PAIS EDAD Y SEXO'!$A234,DatosEdad!$B:$B,VLOOKUP('1.TS PAIS EDAD Y SEXO'!D$5,TRAMO_EDAD_1,1))</f>
        <v>85.315789473684205</v>
      </c>
      <c r="E234" s="182">
        <f>SUMIFS(DatosEdad!$D:$D,DatosEdad!$A:$A,INDICE!$C$13,DatosEdad!$E:$E,'1.TS PAIS EDAD Y SEXO'!$A234,DatosEdad!$B:$B,_xlfn.XLOOKUP($E$5,TablasAux!$O$3:$O$5,TablasAux!$N$3:$N$5))</f>
        <v>11</v>
      </c>
      <c r="F234" s="177">
        <f>SUMIFS(DatosEdad!$D:$D,DatosEdad!$A:$A,INDICE!$C$13,DatosEdad!$E:$E,'1.TS PAIS EDAD Y SEXO'!$A234)</f>
        <v>146.26315789473682</v>
      </c>
      <c r="G234" s="116">
        <f>SUMIFS(DatosEdad!$D:$D,DatosEdad!$A:$A,INDICE!$C$13,DatosEdad!$E:$E,'1.TS PAIS EDAD Y SEXO'!$A234,DatosEdad!$C:$C,VLOOKUP('1.TS PAIS EDAD Y SEXO'!$G$4,Descripcion_Sexo,1),DatosEdad!$B:$B,VLOOKUP('1.TS PAIS EDAD Y SEXO'!G$5,TRAMO_EDAD_1,1))</f>
        <v>30.263157894736842</v>
      </c>
      <c r="H234" s="173">
        <f>SUMIFS(DatosEdad!$D:$D,DatosEdad!$A:$A,INDICE!$C$13,DatosEdad!$E:$E,'1.TS PAIS EDAD Y SEXO'!$A234,DatosEdad!$C:$C,VLOOKUP('1.TS PAIS EDAD Y SEXO'!$G$4,Descripcion_Sexo,1),DatosEdad!$B:$B,VLOOKUP('1.TS PAIS EDAD Y SEXO'!H$5,TRAMO_EDAD_1,1))</f>
        <v>46.631578947368418</v>
      </c>
      <c r="I234" s="182">
        <f>SUMIFS(DatosEdad!$D:$D,DatosEdad!$A:$A,INDICE!$C$13,DatosEdad!$E:$E,'1.TS PAIS EDAD Y SEXO'!$A234,DatosEdad!$B:$B,_xlfn.XLOOKUP('1.TS PAIS EDAD Y SEXO'!$I$5,TablasAux!$O$3:$O$5,TablasAux!$N$3:$N$5),DatosEdad!$C:$C,_xlfn.XLOOKUP('1.TS PAIS EDAD Y SEXO'!$G$4,TablasAux!$L$17:$L$19,TablasAux!$K$17:$K$19))</f>
        <v>5</v>
      </c>
      <c r="J234" s="177">
        <f>SUMIFS(DatosEdad!$D:$D,DatosEdad!$A:$A,INDICE!$C$13,DatosEdad!$E:$E,'1.TS PAIS EDAD Y SEXO'!$A234,DatosEdad!$C:$C,_xlfn.XLOOKUP('1.TS PAIS EDAD Y SEXO'!$G$4,TablasAux!$L$17:$L$19,TablasAux!$K$17:$K$19))</f>
        <v>81.89473684210526</v>
      </c>
      <c r="K234" s="116">
        <f>SUMIFS(DatosEdad!$D:$D,DatosEdad!$A:$A,INDICE!$C$13,DatosEdad!$E:$E,'1.TS PAIS EDAD Y SEXO'!$A234,DatosEdad!$C:$C,VLOOKUP('1.TS PAIS EDAD Y SEXO'!$K$4,Descripcion_Sexo,1),DatosEdad!$B:$B,VLOOKUP('1.TS PAIS EDAD Y SEXO'!K$5,TRAMO_EDAD_1,1))</f>
        <v>19.684210526315791</v>
      </c>
      <c r="L234" s="173">
        <f>SUMIFS(DatosEdad!$D:$D,DatosEdad!$A:$A,INDICE!$C$13,DatosEdad!$E:$E,'1.TS PAIS EDAD Y SEXO'!$A234,DatosEdad!$C:$C,VLOOKUP('1.TS PAIS EDAD Y SEXO'!$K$4,Descripcion_Sexo,1),DatosEdad!$B:$B,VLOOKUP('1.TS PAIS EDAD Y SEXO'!L$5,TRAMO_EDAD_1,1))</f>
        <v>38.684210526315788</v>
      </c>
      <c r="M234" s="182">
        <f>SUMIFS(DatosEdad!$D:$D,DatosEdad!$A:$A,INDICE!$C$13,DatosEdad!$E:$E,'1.TS PAIS EDAD Y SEXO'!$A234,DatosEdad!$B:$B,_xlfn.XLOOKUP('1.TS PAIS EDAD Y SEXO'!M$5,TablasAux!$O$3:$O$5,TablasAux!$N$3:$N$5),DatosEdad!$C:$C,_xlfn.XLOOKUP('1.TS PAIS EDAD Y SEXO'!$K$4,TablasAux!$L$17:$L$19,TablasAux!$K$17:$K$19))</f>
        <v>6</v>
      </c>
      <c r="N234" s="177">
        <f>SUMIFS(DatosEdad!$D:$D,DatosEdad!$A:$A,INDICE!$C$13,DatosEdad!$E:$E,'1.TS PAIS EDAD Y SEXO'!$A234,DatosEdad!$C:$C,_xlfn.XLOOKUP('1.TS PAIS EDAD Y SEXO'!$K$4,TablasAux!$L$17:$L$19,TablasAux!$K$17:$K$19))</f>
        <v>64.368421052631575</v>
      </c>
    </row>
    <row r="235" spans="1:14" ht="15.6" x14ac:dyDescent="0.3">
      <c r="A235" s="4">
        <v>762</v>
      </c>
      <c r="B235" s="147" t="s">
        <v>352</v>
      </c>
      <c r="C235" s="116">
        <f>SUMIFS(DatosEdad!$D:$D,DatosEdad!$A:$A,INDICE!$C$13,DatosEdad!$E:$E,'1.TS PAIS EDAD Y SEXO'!$A235,DatosEdad!$B:$B,VLOOKUP('1.TS PAIS EDAD Y SEXO'!C$5,TRAMO_EDAD_1,1))</f>
        <v>25.315789473684212</v>
      </c>
      <c r="D235" s="173">
        <f>SUMIFS(DatosEdad!$D:$D,DatosEdad!$A:$A,INDICE!$C$13,DatosEdad!$E:$E,'1.TS PAIS EDAD Y SEXO'!$A235,DatosEdad!$B:$B,VLOOKUP('1.TS PAIS EDAD Y SEXO'!D$5,TRAMO_EDAD_1,1))</f>
        <v>21.105263157894736</v>
      </c>
      <c r="E235" s="182">
        <f>SUMIFS(DatosEdad!$D:$D,DatosEdad!$A:$A,INDICE!$C$13,DatosEdad!$E:$E,'1.TS PAIS EDAD Y SEXO'!$A235,DatosEdad!$B:$B,_xlfn.XLOOKUP($E$5,TablasAux!$O$3:$O$5,TablasAux!$N$3:$N$5))</f>
        <v>5</v>
      </c>
      <c r="F235" s="177">
        <f>SUMIFS(DatosEdad!$D:$D,DatosEdad!$A:$A,INDICE!$C$13,DatosEdad!$E:$E,'1.TS PAIS EDAD Y SEXO'!$A235)</f>
        <v>51.421052631578952</v>
      </c>
      <c r="G235" s="116">
        <f>SUMIFS(DatosEdad!$D:$D,DatosEdad!$A:$A,INDICE!$C$13,DatosEdad!$E:$E,'1.TS PAIS EDAD Y SEXO'!$A235,DatosEdad!$C:$C,VLOOKUP('1.TS PAIS EDAD Y SEXO'!$G$4,Descripcion_Sexo,1),DatosEdad!$B:$B,VLOOKUP('1.TS PAIS EDAD Y SEXO'!G$5,TRAMO_EDAD_1,1))</f>
        <v>11</v>
      </c>
      <c r="H235" s="173">
        <f>SUMIFS(DatosEdad!$D:$D,DatosEdad!$A:$A,INDICE!$C$13,DatosEdad!$E:$E,'1.TS PAIS EDAD Y SEXO'!$A235,DatosEdad!$C:$C,VLOOKUP('1.TS PAIS EDAD Y SEXO'!$G$4,Descripcion_Sexo,1),DatosEdad!$B:$B,VLOOKUP('1.TS PAIS EDAD Y SEXO'!H$5,TRAMO_EDAD_1,1))</f>
        <v>6.4736842105263159</v>
      </c>
      <c r="I235" s="182">
        <f>SUMIFS(DatosEdad!$D:$D,DatosEdad!$A:$A,INDICE!$C$13,DatosEdad!$E:$E,'1.TS PAIS EDAD Y SEXO'!$A235,DatosEdad!$B:$B,_xlfn.XLOOKUP('1.TS PAIS EDAD Y SEXO'!$I$5,TablasAux!$O$3:$O$5,TablasAux!$N$3:$N$5),DatosEdad!$C:$C,_xlfn.XLOOKUP('1.TS PAIS EDAD Y SEXO'!$G$4,TablasAux!$L$17:$L$19,TablasAux!$K$17:$K$19))</f>
        <v>3</v>
      </c>
      <c r="J235" s="177">
        <f>SUMIFS(DatosEdad!$D:$D,DatosEdad!$A:$A,INDICE!$C$13,DatosEdad!$E:$E,'1.TS PAIS EDAD Y SEXO'!$A235,DatosEdad!$C:$C,_xlfn.XLOOKUP('1.TS PAIS EDAD Y SEXO'!$G$4,TablasAux!$L$17:$L$19,TablasAux!$K$17:$K$19))</f>
        <v>20.473684210526315</v>
      </c>
      <c r="K235" s="116">
        <f>SUMIFS(DatosEdad!$D:$D,DatosEdad!$A:$A,INDICE!$C$13,DatosEdad!$E:$E,'1.TS PAIS EDAD Y SEXO'!$A235,DatosEdad!$C:$C,VLOOKUP('1.TS PAIS EDAD Y SEXO'!$K$4,Descripcion_Sexo,1),DatosEdad!$B:$B,VLOOKUP('1.TS PAIS EDAD Y SEXO'!K$5,TRAMO_EDAD_1,1))</f>
        <v>14.315789473684211</v>
      </c>
      <c r="L235" s="173">
        <f>SUMIFS(DatosEdad!$D:$D,DatosEdad!$A:$A,INDICE!$C$13,DatosEdad!$E:$E,'1.TS PAIS EDAD Y SEXO'!$A235,DatosEdad!$C:$C,VLOOKUP('1.TS PAIS EDAD Y SEXO'!$K$4,Descripcion_Sexo,1),DatosEdad!$B:$B,VLOOKUP('1.TS PAIS EDAD Y SEXO'!L$5,TRAMO_EDAD_1,1))</f>
        <v>14.631578947368421</v>
      </c>
      <c r="M235" s="182">
        <f>SUMIFS(DatosEdad!$D:$D,DatosEdad!$A:$A,INDICE!$C$13,DatosEdad!$E:$E,'1.TS PAIS EDAD Y SEXO'!$A235,DatosEdad!$B:$B,_xlfn.XLOOKUP('1.TS PAIS EDAD Y SEXO'!M$5,TablasAux!$O$3:$O$5,TablasAux!$N$3:$N$5),DatosEdad!$C:$C,_xlfn.XLOOKUP('1.TS PAIS EDAD Y SEXO'!$K$4,TablasAux!$L$17:$L$19,TablasAux!$K$17:$K$19))</f>
        <v>2</v>
      </c>
      <c r="N235" s="177">
        <f>SUMIFS(DatosEdad!$D:$D,DatosEdad!$A:$A,INDICE!$C$13,DatosEdad!$E:$E,'1.TS PAIS EDAD Y SEXO'!$A235,DatosEdad!$C:$C,_xlfn.XLOOKUP('1.TS PAIS EDAD Y SEXO'!$K$4,TablasAux!$L$17:$L$19,TablasAux!$K$17:$K$19))</f>
        <v>30.94736842105263</v>
      </c>
    </row>
    <row r="236" spans="1:14" ht="15.6" x14ac:dyDescent="0.3">
      <c r="A236" s="4">
        <v>86</v>
      </c>
      <c r="B236" s="147" t="s">
        <v>244</v>
      </c>
      <c r="C236" s="116">
        <f>SUMIFS(DatosEdad!$D:$D,DatosEdad!$A:$A,INDICE!$C$13,DatosEdad!$E:$E,'1.TS PAIS EDAD Y SEXO'!$A236,DatosEdad!$B:$B,VLOOKUP('1.TS PAIS EDAD Y SEXO'!C$5,TRAMO_EDAD_1,1))</f>
        <v>3</v>
      </c>
      <c r="D236" s="173">
        <f>SUMIFS(DatosEdad!$D:$D,DatosEdad!$A:$A,INDICE!$C$13,DatosEdad!$E:$E,'1.TS PAIS EDAD Y SEXO'!$A236,DatosEdad!$B:$B,VLOOKUP('1.TS PAIS EDAD Y SEXO'!D$5,TRAMO_EDAD_1,1))</f>
        <v>18</v>
      </c>
      <c r="E236" s="182">
        <f>SUMIFS(DatosEdad!$D:$D,DatosEdad!$A:$A,INDICE!$C$13,DatosEdad!$E:$E,'1.TS PAIS EDAD Y SEXO'!$A236,DatosEdad!$B:$B,_xlfn.XLOOKUP($E$5,TablasAux!$O$3:$O$5,TablasAux!$N$3:$N$5))</f>
        <v>4.3157894736842106</v>
      </c>
      <c r="F236" s="177">
        <f>SUMIFS(DatosEdad!$D:$D,DatosEdad!$A:$A,INDICE!$C$13,DatosEdad!$E:$E,'1.TS PAIS EDAD Y SEXO'!$A236)</f>
        <v>25.315789473684212</v>
      </c>
      <c r="G236" s="116">
        <f>SUMIFS(DatosEdad!$D:$D,DatosEdad!$A:$A,INDICE!$C$13,DatosEdad!$E:$E,'1.TS PAIS EDAD Y SEXO'!$A236,DatosEdad!$C:$C,VLOOKUP('1.TS PAIS EDAD Y SEXO'!$G$4,Descripcion_Sexo,1),DatosEdad!$B:$B,VLOOKUP('1.TS PAIS EDAD Y SEXO'!G$5,TRAMO_EDAD_1,1))</f>
        <v>2</v>
      </c>
      <c r="H236" s="173">
        <f>SUMIFS(DatosEdad!$D:$D,DatosEdad!$A:$A,INDICE!$C$13,DatosEdad!$E:$E,'1.TS PAIS EDAD Y SEXO'!$A236,DatosEdad!$C:$C,VLOOKUP('1.TS PAIS EDAD Y SEXO'!$G$4,Descripcion_Sexo,1),DatosEdad!$B:$B,VLOOKUP('1.TS PAIS EDAD Y SEXO'!H$5,TRAMO_EDAD_1,1))</f>
        <v>7</v>
      </c>
      <c r="I236" s="182">
        <f>SUMIFS(DatosEdad!$D:$D,DatosEdad!$A:$A,INDICE!$C$13,DatosEdad!$E:$E,'1.TS PAIS EDAD Y SEXO'!$A236,DatosEdad!$B:$B,_xlfn.XLOOKUP('1.TS PAIS EDAD Y SEXO'!$I$5,TablasAux!$O$3:$O$5,TablasAux!$N$3:$N$5),DatosEdad!$C:$C,_xlfn.XLOOKUP('1.TS PAIS EDAD Y SEXO'!$G$4,TablasAux!$L$17:$L$19,TablasAux!$K$17:$K$19))</f>
        <v>2.3157894736842106</v>
      </c>
      <c r="J236" s="177">
        <f>SUMIFS(DatosEdad!$D:$D,DatosEdad!$A:$A,INDICE!$C$13,DatosEdad!$E:$E,'1.TS PAIS EDAD Y SEXO'!$A236,DatosEdad!$C:$C,_xlfn.XLOOKUP('1.TS PAIS EDAD Y SEXO'!$G$4,TablasAux!$L$17:$L$19,TablasAux!$K$17:$K$19))</f>
        <v>11.315789473684211</v>
      </c>
      <c r="K236" s="116">
        <f>SUMIFS(DatosEdad!$D:$D,DatosEdad!$A:$A,INDICE!$C$13,DatosEdad!$E:$E,'1.TS PAIS EDAD Y SEXO'!$A236,DatosEdad!$C:$C,VLOOKUP('1.TS PAIS EDAD Y SEXO'!$K$4,Descripcion_Sexo,1),DatosEdad!$B:$B,VLOOKUP('1.TS PAIS EDAD Y SEXO'!K$5,TRAMO_EDAD_1,1))</f>
        <v>1</v>
      </c>
      <c r="L236" s="173">
        <f>SUMIFS(DatosEdad!$D:$D,DatosEdad!$A:$A,INDICE!$C$13,DatosEdad!$E:$E,'1.TS PAIS EDAD Y SEXO'!$A236,DatosEdad!$C:$C,VLOOKUP('1.TS PAIS EDAD Y SEXO'!$K$4,Descripcion_Sexo,1),DatosEdad!$B:$B,VLOOKUP('1.TS PAIS EDAD Y SEXO'!L$5,TRAMO_EDAD_1,1))</f>
        <v>11</v>
      </c>
      <c r="M236" s="182">
        <f>SUMIFS(DatosEdad!$D:$D,DatosEdad!$A:$A,INDICE!$C$13,DatosEdad!$E:$E,'1.TS PAIS EDAD Y SEXO'!$A236,DatosEdad!$B:$B,_xlfn.XLOOKUP('1.TS PAIS EDAD Y SEXO'!M$5,TablasAux!$O$3:$O$5,TablasAux!$N$3:$N$5),DatosEdad!$C:$C,_xlfn.XLOOKUP('1.TS PAIS EDAD Y SEXO'!$K$4,TablasAux!$L$17:$L$19,TablasAux!$K$17:$K$19))</f>
        <v>2</v>
      </c>
      <c r="N236" s="177">
        <f>SUMIFS(DatosEdad!$D:$D,DatosEdad!$A:$A,INDICE!$C$13,DatosEdad!$E:$E,'1.TS PAIS EDAD Y SEXO'!$A236,DatosEdad!$C:$C,_xlfn.XLOOKUP('1.TS PAIS EDAD Y SEXO'!$K$4,TablasAux!$L$17:$L$19,TablasAux!$K$17:$K$19))</f>
        <v>14</v>
      </c>
    </row>
    <row r="237" spans="1:14" ht="15.6" x14ac:dyDescent="0.3">
      <c r="A237" s="4">
        <v>260</v>
      </c>
      <c r="B237" s="147" t="s">
        <v>408</v>
      </c>
      <c r="C237" s="116">
        <f>SUMIFS(DatosEdad!$D:$D,DatosEdad!$A:$A,INDICE!$C$13,DatosEdad!$E:$E,'1.TS PAIS EDAD Y SEXO'!$A237,DatosEdad!$B:$B,VLOOKUP('1.TS PAIS EDAD Y SEXO'!C$5,TRAMO_EDAD_1,1))</f>
        <v>1</v>
      </c>
      <c r="D237" s="173">
        <f>SUMIFS(DatosEdad!$D:$D,DatosEdad!$A:$A,INDICE!$C$13,DatosEdad!$E:$E,'1.TS PAIS EDAD Y SEXO'!$A237,DatosEdad!$B:$B,VLOOKUP('1.TS PAIS EDAD Y SEXO'!D$5,TRAMO_EDAD_1,1))</f>
        <v>5</v>
      </c>
      <c r="E237" s="182">
        <f>SUMIFS(DatosEdad!$D:$D,DatosEdad!$A:$A,INDICE!$C$13,DatosEdad!$E:$E,'1.TS PAIS EDAD Y SEXO'!$A237,DatosEdad!$B:$B,_xlfn.XLOOKUP($E$5,TablasAux!$O$3:$O$5,TablasAux!$N$3:$N$5))</f>
        <v>0</v>
      </c>
      <c r="F237" s="177">
        <f>SUMIFS(DatosEdad!$D:$D,DatosEdad!$A:$A,INDICE!$C$13,DatosEdad!$E:$E,'1.TS PAIS EDAD Y SEXO'!$A237)</f>
        <v>6</v>
      </c>
      <c r="G237" s="116">
        <f>SUMIFS(DatosEdad!$D:$D,DatosEdad!$A:$A,INDICE!$C$13,DatosEdad!$E:$E,'1.TS PAIS EDAD Y SEXO'!$A237,DatosEdad!$C:$C,VLOOKUP('1.TS PAIS EDAD Y SEXO'!$G$4,Descripcion_Sexo,1),DatosEdad!$B:$B,VLOOKUP('1.TS PAIS EDAD Y SEXO'!G$5,TRAMO_EDAD_1,1))</f>
        <v>1</v>
      </c>
      <c r="H237" s="173">
        <f>SUMIFS(DatosEdad!$D:$D,DatosEdad!$A:$A,INDICE!$C$13,DatosEdad!$E:$E,'1.TS PAIS EDAD Y SEXO'!$A237,DatosEdad!$C:$C,VLOOKUP('1.TS PAIS EDAD Y SEXO'!$G$4,Descripcion_Sexo,1),DatosEdad!$B:$B,VLOOKUP('1.TS PAIS EDAD Y SEXO'!H$5,TRAMO_EDAD_1,1))</f>
        <v>3</v>
      </c>
      <c r="I237" s="182">
        <f>SUMIFS(DatosEdad!$D:$D,DatosEdad!$A:$A,INDICE!$C$13,DatosEdad!$E:$E,'1.TS PAIS EDAD Y SEXO'!$A237,DatosEdad!$B:$B,_xlfn.XLOOKUP('1.TS PAIS EDAD Y SEXO'!$I$5,TablasAux!$O$3:$O$5,TablasAux!$N$3:$N$5),DatosEdad!$C:$C,_xlfn.XLOOKUP('1.TS PAIS EDAD Y SEXO'!$G$4,TablasAux!$L$17:$L$19,TablasAux!$K$17:$K$19))</f>
        <v>0</v>
      </c>
      <c r="J237" s="177">
        <f>SUMIFS(DatosEdad!$D:$D,DatosEdad!$A:$A,INDICE!$C$13,DatosEdad!$E:$E,'1.TS PAIS EDAD Y SEXO'!$A237,DatosEdad!$C:$C,_xlfn.XLOOKUP('1.TS PAIS EDAD Y SEXO'!$G$4,TablasAux!$L$17:$L$19,TablasAux!$K$17:$K$19))</f>
        <v>4</v>
      </c>
      <c r="K237" s="116">
        <f>SUMIFS(DatosEdad!$D:$D,DatosEdad!$A:$A,INDICE!$C$13,DatosEdad!$E:$E,'1.TS PAIS EDAD Y SEXO'!$A237,DatosEdad!$C:$C,VLOOKUP('1.TS PAIS EDAD Y SEXO'!$K$4,Descripcion_Sexo,1),DatosEdad!$B:$B,VLOOKUP('1.TS PAIS EDAD Y SEXO'!K$5,TRAMO_EDAD_1,1))</f>
        <v>0</v>
      </c>
      <c r="L237" s="173">
        <f>SUMIFS(DatosEdad!$D:$D,DatosEdad!$A:$A,INDICE!$C$13,DatosEdad!$E:$E,'1.TS PAIS EDAD Y SEXO'!$A237,DatosEdad!$C:$C,VLOOKUP('1.TS PAIS EDAD Y SEXO'!$K$4,Descripcion_Sexo,1),DatosEdad!$B:$B,VLOOKUP('1.TS PAIS EDAD Y SEXO'!L$5,TRAMO_EDAD_1,1))</f>
        <v>2</v>
      </c>
      <c r="M237" s="182">
        <f>SUMIFS(DatosEdad!$D:$D,DatosEdad!$A:$A,INDICE!$C$13,DatosEdad!$E:$E,'1.TS PAIS EDAD Y SEXO'!$A237,DatosEdad!$B:$B,_xlfn.XLOOKUP('1.TS PAIS EDAD Y SEXO'!M$5,TablasAux!$O$3:$O$5,TablasAux!$N$3:$N$5),DatosEdad!$C:$C,_xlfn.XLOOKUP('1.TS PAIS EDAD Y SEXO'!$K$4,TablasAux!$L$17:$L$19,TablasAux!$K$17:$K$19))</f>
        <v>0</v>
      </c>
      <c r="N237" s="177">
        <f>SUMIFS(DatosEdad!$D:$D,DatosEdad!$A:$A,INDICE!$C$13,DatosEdad!$E:$E,'1.TS PAIS EDAD Y SEXO'!$A237,DatosEdad!$C:$C,_xlfn.XLOOKUP('1.TS PAIS EDAD Y SEXO'!$K$4,TablasAux!$L$17:$L$19,TablasAux!$K$17:$K$19))</f>
        <v>2</v>
      </c>
    </row>
    <row r="238" spans="1:14" ht="15.6" x14ac:dyDescent="0.3">
      <c r="A238" s="4">
        <v>626</v>
      </c>
      <c r="B238" s="147" t="s">
        <v>330</v>
      </c>
      <c r="C238" s="116">
        <f>SUMIFS(DatosEdad!$D:$D,DatosEdad!$A:$A,INDICE!$C$13,DatosEdad!$E:$E,'1.TS PAIS EDAD Y SEXO'!$A238,DatosEdad!$B:$B,VLOOKUP('1.TS PAIS EDAD Y SEXO'!C$5,TRAMO_EDAD_1,1))</f>
        <v>4</v>
      </c>
      <c r="D238" s="173">
        <f>SUMIFS(DatosEdad!$D:$D,DatosEdad!$A:$A,INDICE!$C$13,DatosEdad!$E:$E,'1.TS PAIS EDAD Y SEXO'!$A238,DatosEdad!$B:$B,VLOOKUP('1.TS PAIS EDAD Y SEXO'!D$5,TRAMO_EDAD_1,1))</f>
        <v>4.4210526315789469</v>
      </c>
      <c r="E238" s="182">
        <f>SUMIFS(DatosEdad!$D:$D,DatosEdad!$A:$A,INDICE!$C$13,DatosEdad!$E:$E,'1.TS PAIS EDAD Y SEXO'!$A238,DatosEdad!$B:$B,_xlfn.XLOOKUP($E$5,TablasAux!$O$3:$O$5,TablasAux!$N$3:$N$5))</f>
        <v>1</v>
      </c>
      <c r="F238" s="177">
        <f>SUMIFS(DatosEdad!$D:$D,DatosEdad!$A:$A,INDICE!$C$13,DatosEdad!$E:$E,'1.TS PAIS EDAD Y SEXO'!$A238)</f>
        <v>9.4210526315789469</v>
      </c>
      <c r="G238" s="116">
        <f>SUMIFS(DatosEdad!$D:$D,DatosEdad!$A:$A,INDICE!$C$13,DatosEdad!$E:$E,'1.TS PAIS EDAD Y SEXO'!$A238,DatosEdad!$C:$C,VLOOKUP('1.TS PAIS EDAD Y SEXO'!$G$4,Descripcion_Sexo,1),DatosEdad!$B:$B,VLOOKUP('1.TS PAIS EDAD Y SEXO'!G$5,TRAMO_EDAD_1,1))</f>
        <v>2</v>
      </c>
      <c r="H238" s="173">
        <f>SUMIFS(DatosEdad!$D:$D,DatosEdad!$A:$A,INDICE!$C$13,DatosEdad!$E:$E,'1.TS PAIS EDAD Y SEXO'!$A238,DatosEdad!$C:$C,VLOOKUP('1.TS PAIS EDAD Y SEXO'!$G$4,Descripcion_Sexo,1),DatosEdad!$B:$B,VLOOKUP('1.TS PAIS EDAD Y SEXO'!H$5,TRAMO_EDAD_1,1))</f>
        <v>3.4210526315789473</v>
      </c>
      <c r="I238" s="182">
        <f>SUMIFS(DatosEdad!$D:$D,DatosEdad!$A:$A,INDICE!$C$13,DatosEdad!$E:$E,'1.TS PAIS EDAD Y SEXO'!$A238,DatosEdad!$B:$B,_xlfn.XLOOKUP('1.TS PAIS EDAD Y SEXO'!$I$5,TablasAux!$O$3:$O$5,TablasAux!$N$3:$N$5),DatosEdad!$C:$C,_xlfn.XLOOKUP('1.TS PAIS EDAD Y SEXO'!$G$4,TablasAux!$L$17:$L$19,TablasAux!$K$17:$K$19))</f>
        <v>0</v>
      </c>
      <c r="J238" s="177">
        <f>SUMIFS(DatosEdad!$D:$D,DatosEdad!$A:$A,INDICE!$C$13,DatosEdad!$E:$E,'1.TS PAIS EDAD Y SEXO'!$A238,DatosEdad!$C:$C,_xlfn.XLOOKUP('1.TS PAIS EDAD Y SEXO'!$G$4,TablasAux!$L$17:$L$19,TablasAux!$K$17:$K$19))</f>
        <v>5.4210526315789469</v>
      </c>
      <c r="K238" s="116">
        <f>SUMIFS(DatosEdad!$D:$D,DatosEdad!$A:$A,INDICE!$C$13,DatosEdad!$E:$E,'1.TS PAIS EDAD Y SEXO'!$A238,DatosEdad!$C:$C,VLOOKUP('1.TS PAIS EDAD Y SEXO'!$K$4,Descripcion_Sexo,1),DatosEdad!$B:$B,VLOOKUP('1.TS PAIS EDAD Y SEXO'!K$5,TRAMO_EDAD_1,1))</f>
        <v>2</v>
      </c>
      <c r="L238" s="173">
        <f>SUMIFS(DatosEdad!$D:$D,DatosEdad!$A:$A,INDICE!$C$13,DatosEdad!$E:$E,'1.TS PAIS EDAD Y SEXO'!$A238,DatosEdad!$C:$C,VLOOKUP('1.TS PAIS EDAD Y SEXO'!$K$4,Descripcion_Sexo,1),DatosEdad!$B:$B,VLOOKUP('1.TS PAIS EDAD Y SEXO'!L$5,TRAMO_EDAD_1,1))</f>
        <v>1</v>
      </c>
      <c r="M238" s="182">
        <f>SUMIFS(DatosEdad!$D:$D,DatosEdad!$A:$A,INDICE!$C$13,DatosEdad!$E:$E,'1.TS PAIS EDAD Y SEXO'!$A238,DatosEdad!$B:$B,_xlfn.XLOOKUP('1.TS PAIS EDAD Y SEXO'!M$5,TablasAux!$O$3:$O$5,TablasAux!$N$3:$N$5),DatosEdad!$C:$C,_xlfn.XLOOKUP('1.TS PAIS EDAD Y SEXO'!$K$4,TablasAux!$L$17:$L$19,TablasAux!$K$17:$K$19))</f>
        <v>1</v>
      </c>
      <c r="N238" s="177">
        <f>SUMIFS(DatosEdad!$D:$D,DatosEdad!$A:$A,INDICE!$C$13,DatosEdad!$E:$E,'1.TS PAIS EDAD Y SEXO'!$A238,DatosEdad!$C:$C,_xlfn.XLOOKUP('1.TS PAIS EDAD Y SEXO'!$K$4,TablasAux!$L$17:$L$19,TablasAux!$K$17:$K$19))</f>
        <v>4</v>
      </c>
    </row>
    <row r="239" spans="1:14" ht="15.6" x14ac:dyDescent="0.3">
      <c r="A239" s="4">
        <v>768</v>
      </c>
      <c r="B239" s="147" t="s">
        <v>354</v>
      </c>
      <c r="C239" s="116">
        <f>SUMIFS(DatosEdad!$D:$D,DatosEdad!$A:$A,INDICE!$C$13,DatosEdad!$E:$E,'1.TS PAIS EDAD Y SEXO'!$A239,DatosEdad!$B:$B,VLOOKUP('1.TS PAIS EDAD Y SEXO'!C$5,TRAMO_EDAD_1,1))</f>
        <v>76.631578947368425</v>
      </c>
      <c r="D239" s="173">
        <f>SUMIFS(DatosEdad!$D:$D,DatosEdad!$A:$A,INDICE!$C$13,DatosEdad!$E:$E,'1.TS PAIS EDAD Y SEXO'!$A239,DatosEdad!$B:$B,VLOOKUP('1.TS PAIS EDAD Y SEXO'!D$5,TRAMO_EDAD_1,1))</f>
        <v>116.89473684210526</v>
      </c>
      <c r="E239" s="182">
        <f>SUMIFS(DatosEdad!$D:$D,DatosEdad!$A:$A,INDICE!$C$13,DatosEdad!$E:$E,'1.TS PAIS EDAD Y SEXO'!$A239,DatosEdad!$B:$B,_xlfn.XLOOKUP($E$5,TablasAux!$O$3:$O$5,TablasAux!$N$3:$N$5))</f>
        <v>25.263157894736842</v>
      </c>
      <c r="F239" s="177">
        <f>SUMIFS(DatosEdad!$D:$D,DatosEdad!$A:$A,INDICE!$C$13,DatosEdad!$E:$E,'1.TS PAIS EDAD Y SEXO'!$A239)</f>
        <v>218.78947368421052</v>
      </c>
      <c r="G239" s="116">
        <f>SUMIFS(DatosEdad!$D:$D,DatosEdad!$A:$A,INDICE!$C$13,DatosEdad!$E:$E,'1.TS PAIS EDAD Y SEXO'!$A239,DatosEdad!$C:$C,VLOOKUP('1.TS PAIS EDAD Y SEXO'!$G$4,Descripcion_Sexo,1),DatosEdad!$B:$B,VLOOKUP('1.TS PAIS EDAD Y SEXO'!G$5,TRAMO_EDAD_1,1))</f>
        <v>18.894736842105264</v>
      </c>
      <c r="H239" s="173">
        <f>SUMIFS(DatosEdad!$D:$D,DatosEdad!$A:$A,INDICE!$C$13,DatosEdad!$E:$E,'1.TS PAIS EDAD Y SEXO'!$A239,DatosEdad!$C:$C,VLOOKUP('1.TS PAIS EDAD Y SEXO'!$G$4,Descripcion_Sexo,1),DatosEdad!$B:$B,VLOOKUP('1.TS PAIS EDAD Y SEXO'!H$5,TRAMO_EDAD_1,1))</f>
        <v>26.94736842105263</v>
      </c>
      <c r="I239" s="182">
        <f>SUMIFS(DatosEdad!$D:$D,DatosEdad!$A:$A,INDICE!$C$13,DatosEdad!$E:$E,'1.TS PAIS EDAD Y SEXO'!$A239,DatosEdad!$B:$B,_xlfn.XLOOKUP('1.TS PAIS EDAD Y SEXO'!$I$5,TablasAux!$O$3:$O$5,TablasAux!$N$3:$N$5),DatosEdad!$C:$C,_xlfn.XLOOKUP('1.TS PAIS EDAD Y SEXO'!$G$4,TablasAux!$L$17:$L$19,TablasAux!$K$17:$K$19))</f>
        <v>3</v>
      </c>
      <c r="J239" s="177">
        <f>SUMIFS(DatosEdad!$D:$D,DatosEdad!$A:$A,INDICE!$C$13,DatosEdad!$E:$E,'1.TS PAIS EDAD Y SEXO'!$A239,DatosEdad!$C:$C,_xlfn.XLOOKUP('1.TS PAIS EDAD Y SEXO'!$G$4,TablasAux!$L$17:$L$19,TablasAux!$K$17:$K$19))</f>
        <v>48.84210526315789</v>
      </c>
      <c r="K239" s="116">
        <f>SUMIFS(DatosEdad!$D:$D,DatosEdad!$A:$A,INDICE!$C$13,DatosEdad!$E:$E,'1.TS PAIS EDAD Y SEXO'!$A239,DatosEdad!$C:$C,VLOOKUP('1.TS PAIS EDAD Y SEXO'!$K$4,Descripcion_Sexo,1),DatosEdad!$B:$B,VLOOKUP('1.TS PAIS EDAD Y SEXO'!K$5,TRAMO_EDAD_1,1))</f>
        <v>57.736842105263158</v>
      </c>
      <c r="L239" s="173">
        <f>SUMIFS(DatosEdad!$D:$D,DatosEdad!$A:$A,INDICE!$C$13,DatosEdad!$E:$E,'1.TS PAIS EDAD Y SEXO'!$A239,DatosEdad!$C:$C,VLOOKUP('1.TS PAIS EDAD Y SEXO'!$K$4,Descripcion_Sexo,1),DatosEdad!$B:$B,VLOOKUP('1.TS PAIS EDAD Y SEXO'!L$5,TRAMO_EDAD_1,1))</f>
        <v>89.94736842105263</v>
      </c>
      <c r="M239" s="182">
        <f>SUMIFS(DatosEdad!$D:$D,DatosEdad!$A:$A,INDICE!$C$13,DatosEdad!$E:$E,'1.TS PAIS EDAD Y SEXO'!$A239,DatosEdad!$B:$B,_xlfn.XLOOKUP('1.TS PAIS EDAD Y SEXO'!M$5,TablasAux!$O$3:$O$5,TablasAux!$N$3:$N$5),DatosEdad!$C:$C,_xlfn.XLOOKUP('1.TS PAIS EDAD Y SEXO'!$K$4,TablasAux!$L$17:$L$19,TablasAux!$K$17:$K$19))</f>
        <v>22.263157894736842</v>
      </c>
      <c r="N239" s="177">
        <f>SUMIFS(DatosEdad!$D:$D,DatosEdad!$A:$A,INDICE!$C$13,DatosEdad!$E:$E,'1.TS PAIS EDAD Y SEXO'!$A239,DatosEdad!$C:$C,_xlfn.XLOOKUP('1.TS PAIS EDAD Y SEXO'!$K$4,TablasAux!$L$17:$L$19,TablasAux!$K$17:$K$19))</f>
        <v>169.94736842105263</v>
      </c>
    </row>
    <row r="240" spans="1:14" ht="15.6" x14ac:dyDescent="0.3">
      <c r="A240" s="4">
        <v>772</v>
      </c>
      <c r="B240" s="147" t="s">
        <v>419</v>
      </c>
      <c r="C240" s="116">
        <f>SUMIFS(DatosEdad!$D:$D,DatosEdad!$A:$A,INDICE!$C$13,DatosEdad!$E:$E,'1.TS PAIS EDAD Y SEXO'!$A240,DatosEdad!$B:$B,VLOOKUP('1.TS PAIS EDAD Y SEXO'!C$5,TRAMO_EDAD_1,1))</f>
        <v>0</v>
      </c>
      <c r="D240" s="173">
        <f>SUMIFS(DatosEdad!$D:$D,DatosEdad!$A:$A,INDICE!$C$13,DatosEdad!$E:$E,'1.TS PAIS EDAD Y SEXO'!$A240,DatosEdad!$B:$B,VLOOKUP('1.TS PAIS EDAD Y SEXO'!D$5,TRAMO_EDAD_1,1))</f>
        <v>0</v>
      </c>
      <c r="E240" s="182">
        <f>SUMIFS(DatosEdad!$D:$D,DatosEdad!$A:$A,INDICE!$C$13,DatosEdad!$E:$E,'1.TS PAIS EDAD Y SEXO'!$A240,DatosEdad!$B:$B,_xlfn.XLOOKUP($E$5,TablasAux!$O$3:$O$5,TablasAux!$N$3:$N$5))</f>
        <v>0</v>
      </c>
      <c r="F240" s="177">
        <f>SUMIFS(DatosEdad!$D:$D,DatosEdad!$A:$A,INDICE!$C$13,DatosEdad!$E:$E,'1.TS PAIS EDAD Y SEXO'!$A240)</f>
        <v>0</v>
      </c>
      <c r="G240" s="116">
        <f>SUMIFS(DatosEdad!$D:$D,DatosEdad!$A:$A,INDICE!$C$13,DatosEdad!$E:$E,'1.TS PAIS EDAD Y SEXO'!$A240,DatosEdad!$C:$C,VLOOKUP('1.TS PAIS EDAD Y SEXO'!$G$4,Descripcion_Sexo,1),DatosEdad!$B:$B,VLOOKUP('1.TS PAIS EDAD Y SEXO'!G$5,TRAMO_EDAD_1,1))</f>
        <v>0</v>
      </c>
      <c r="H240" s="173">
        <f>SUMIFS(DatosEdad!$D:$D,DatosEdad!$A:$A,INDICE!$C$13,DatosEdad!$E:$E,'1.TS PAIS EDAD Y SEXO'!$A240,DatosEdad!$C:$C,VLOOKUP('1.TS PAIS EDAD Y SEXO'!$G$4,Descripcion_Sexo,1),DatosEdad!$B:$B,VLOOKUP('1.TS PAIS EDAD Y SEXO'!H$5,TRAMO_EDAD_1,1))</f>
        <v>0</v>
      </c>
      <c r="I240" s="182">
        <f>SUMIFS(DatosEdad!$D:$D,DatosEdad!$A:$A,INDICE!$C$13,DatosEdad!$E:$E,'1.TS PAIS EDAD Y SEXO'!$A240,DatosEdad!$B:$B,_xlfn.XLOOKUP('1.TS PAIS EDAD Y SEXO'!$I$5,TablasAux!$O$3:$O$5,TablasAux!$N$3:$N$5),DatosEdad!$C:$C,_xlfn.XLOOKUP('1.TS PAIS EDAD Y SEXO'!$G$4,TablasAux!$L$17:$L$19,TablasAux!$K$17:$K$19))</f>
        <v>0</v>
      </c>
      <c r="J240" s="177">
        <f>SUMIFS(DatosEdad!$D:$D,DatosEdad!$A:$A,INDICE!$C$13,DatosEdad!$E:$E,'1.TS PAIS EDAD Y SEXO'!$A240,DatosEdad!$C:$C,_xlfn.XLOOKUP('1.TS PAIS EDAD Y SEXO'!$G$4,TablasAux!$L$17:$L$19,TablasAux!$K$17:$K$19))</f>
        <v>0</v>
      </c>
      <c r="K240" s="116">
        <f>SUMIFS(DatosEdad!$D:$D,DatosEdad!$A:$A,INDICE!$C$13,DatosEdad!$E:$E,'1.TS PAIS EDAD Y SEXO'!$A240,DatosEdad!$C:$C,VLOOKUP('1.TS PAIS EDAD Y SEXO'!$K$4,Descripcion_Sexo,1),DatosEdad!$B:$B,VLOOKUP('1.TS PAIS EDAD Y SEXO'!K$5,TRAMO_EDAD_1,1))</f>
        <v>0</v>
      </c>
      <c r="L240" s="173">
        <f>SUMIFS(DatosEdad!$D:$D,DatosEdad!$A:$A,INDICE!$C$13,DatosEdad!$E:$E,'1.TS PAIS EDAD Y SEXO'!$A240,DatosEdad!$C:$C,VLOOKUP('1.TS PAIS EDAD Y SEXO'!$K$4,Descripcion_Sexo,1),DatosEdad!$B:$B,VLOOKUP('1.TS PAIS EDAD Y SEXO'!L$5,TRAMO_EDAD_1,1))</f>
        <v>0</v>
      </c>
      <c r="M240" s="182">
        <f>SUMIFS(DatosEdad!$D:$D,DatosEdad!$A:$A,INDICE!$C$13,DatosEdad!$E:$E,'1.TS PAIS EDAD Y SEXO'!$A240,DatosEdad!$B:$B,_xlfn.XLOOKUP('1.TS PAIS EDAD Y SEXO'!M$5,TablasAux!$O$3:$O$5,TablasAux!$N$3:$N$5),DatosEdad!$C:$C,_xlfn.XLOOKUP('1.TS PAIS EDAD Y SEXO'!$K$4,TablasAux!$L$17:$L$19,TablasAux!$K$17:$K$19))</f>
        <v>0</v>
      </c>
      <c r="N240" s="177">
        <f>SUMIFS(DatosEdad!$D:$D,DatosEdad!$A:$A,INDICE!$C$13,DatosEdad!$E:$E,'1.TS PAIS EDAD Y SEXO'!$A240,DatosEdad!$C:$C,_xlfn.XLOOKUP('1.TS PAIS EDAD Y SEXO'!$K$4,TablasAux!$L$17:$L$19,TablasAux!$K$17:$K$19))</f>
        <v>0</v>
      </c>
    </row>
    <row r="241" spans="1:14" ht="15.6" x14ac:dyDescent="0.3">
      <c r="A241" s="4">
        <v>776</v>
      </c>
      <c r="B241" s="147" t="s">
        <v>420</v>
      </c>
      <c r="C241" s="116">
        <f>SUMIFS(DatosEdad!$D:$D,DatosEdad!$A:$A,INDICE!$C$13,DatosEdad!$E:$E,'1.TS PAIS EDAD Y SEXO'!$A241,DatosEdad!$B:$B,VLOOKUP('1.TS PAIS EDAD Y SEXO'!C$5,TRAMO_EDAD_1,1))</f>
        <v>0</v>
      </c>
      <c r="D241" s="173">
        <f>SUMIFS(DatosEdad!$D:$D,DatosEdad!$A:$A,INDICE!$C$13,DatosEdad!$E:$E,'1.TS PAIS EDAD Y SEXO'!$A241,DatosEdad!$B:$B,VLOOKUP('1.TS PAIS EDAD Y SEXO'!D$5,TRAMO_EDAD_1,1))</f>
        <v>3</v>
      </c>
      <c r="E241" s="182">
        <f>SUMIFS(DatosEdad!$D:$D,DatosEdad!$A:$A,INDICE!$C$13,DatosEdad!$E:$E,'1.TS PAIS EDAD Y SEXO'!$A241,DatosEdad!$B:$B,_xlfn.XLOOKUP($E$5,TablasAux!$O$3:$O$5,TablasAux!$N$3:$N$5))</f>
        <v>1</v>
      </c>
      <c r="F241" s="177">
        <f>SUMIFS(DatosEdad!$D:$D,DatosEdad!$A:$A,INDICE!$C$13,DatosEdad!$E:$E,'1.TS PAIS EDAD Y SEXO'!$A241)</f>
        <v>4</v>
      </c>
      <c r="G241" s="116">
        <f>SUMIFS(DatosEdad!$D:$D,DatosEdad!$A:$A,INDICE!$C$13,DatosEdad!$E:$E,'1.TS PAIS EDAD Y SEXO'!$A241,DatosEdad!$C:$C,VLOOKUP('1.TS PAIS EDAD Y SEXO'!$G$4,Descripcion_Sexo,1),DatosEdad!$B:$B,VLOOKUP('1.TS PAIS EDAD Y SEXO'!G$5,TRAMO_EDAD_1,1))</f>
        <v>0</v>
      </c>
      <c r="H241" s="173">
        <f>SUMIFS(DatosEdad!$D:$D,DatosEdad!$A:$A,INDICE!$C$13,DatosEdad!$E:$E,'1.TS PAIS EDAD Y SEXO'!$A241,DatosEdad!$C:$C,VLOOKUP('1.TS PAIS EDAD Y SEXO'!$G$4,Descripcion_Sexo,1),DatosEdad!$B:$B,VLOOKUP('1.TS PAIS EDAD Y SEXO'!H$5,TRAMO_EDAD_1,1))</f>
        <v>0</v>
      </c>
      <c r="I241" s="182">
        <f>SUMIFS(DatosEdad!$D:$D,DatosEdad!$A:$A,INDICE!$C$13,DatosEdad!$E:$E,'1.TS PAIS EDAD Y SEXO'!$A241,DatosEdad!$B:$B,_xlfn.XLOOKUP('1.TS PAIS EDAD Y SEXO'!$I$5,TablasAux!$O$3:$O$5,TablasAux!$N$3:$N$5),DatosEdad!$C:$C,_xlfn.XLOOKUP('1.TS PAIS EDAD Y SEXO'!$G$4,TablasAux!$L$17:$L$19,TablasAux!$K$17:$K$19))</f>
        <v>0</v>
      </c>
      <c r="J241" s="177">
        <f>SUMIFS(DatosEdad!$D:$D,DatosEdad!$A:$A,INDICE!$C$13,DatosEdad!$E:$E,'1.TS PAIS EDAD Y SEXO'!$A241,DatosEdad!$C:$C,_xlfn.XLOOKUP('1.TS PAIS EDAD Y SEXO'!$G$4,TablasAux!$L$17:$L$19,TablasAux!$K$17:$K$19))</f>
        <v>0</v>
      </c>
      <c r="K241" s="116">
        <f>SUMIFS(DatosEdad!$D:$D,DatosEdad!$A:$A,INDICE!$C$13,DatosEdad!$E:$E,'1.TS PAIS EDAD Y SEXO'!$A241,DatosEdad!$C:$C,VLOOKUP('1.TS PAIS EDAD Y SEXO'!$K$4,Descripcion_Sexo,1),DatosEdad!$B:$B,VLOOKUP('1.TS PAIS EDAD Y SEXO'!K$5,TRAMO_EDAD_1,1))</f>
        <v>0</v>
      </c>
      <c r="L241" s="173">
        <f>SUMIFS(DatosEdad!$D:$D,DatosEdad!$A:$A,INDICE!$C$13,DatosEdad!$E:$E,'1.TS PAIS EDAD Y SEXO'!$A241,DatosEdad!$C:$C,VLOOKUP('1.TS PAIS EDAD Y SEXO'!$K$4,Descripcion_Sexo,1),DatosEdad!$B:$B,VLOOKUP('1.TS PAIS EDAD Y SEXO'!L$5,TRAMO_EDAD_1,1))</f>
        <v>3</v>
      </c>
      <c r="M241" s="182">
        <f>SUMIFS(DatosEdad!$D:$D,DatosEdad!$A:$A,INDICE!$C$13,DatosEdad!$E:$E,'1.TS PAIS EDAD Y SEXO'!$A241,DatosEdad!$B:$B,_xlfn.XLOOKUP('1.TS PAIS EDAD Y SEXO'!M$5,TablasAux!$O$3:$O$5,TablasAux!$N$3:$N$5),DatosEdad!$C:$C,_xlfn.XLOOKUP('1.TS PAIS EDAD Y SEXO'!$K$4,TablasAux!$L$17:$L$19,TablasAux!$K$17:$K$19))</f>
        <v>1</v>
      </c>
      <c r="N241" s="177">
        <f>SUMIFS(DatosEdad!$D:$D,DatosEdad!$A:$A,INDICE!$C$13,DatosEdad!$E:$E,'1.TS PAIS EDAD Y SEXO'!$A241,DatosEdad!$C:$C,_xlfn.XLOOKUP('1.TS PAIS EDAD Y SEXO'!$K$4,TablasAux!$L$17:$L$19,TablasAux!$K$17:$K$19))</f>
        <v>4</v>
      </c>
    </row>
    <row r="242" spans="1:14" ht="15.6" x14ac:dyDescent="0.3">
      <c r="A242" s="4">
        <v>780</v>
      </c>
      <c r="B242" s="147" t="s">
        <v>355</v>
      </c>
      <c r="C242" s="116">
        <f>SUMIFS(DatosEdad!$D:$D,DatosEdad!$A:$A,INDICE!$C$13,DatosEdad!$E:$E,'1.TS PAIS EDAD Y SEXO'!$A242,DatosEdad!$B:$B,VLOOKUP('1.TS PAIS EDAD Y SEXO'!C$5,TRAMO_EDAD_1,1))</f>
        <v>28.684210526315791</v>
      </c>
      <c r="D242" s="173">
        <f>SUMIFS(DatosEdad!$D:$D,DatosEdad!$A:$A,INDICE!$C$13,DatosEdad!$E:$E,'1.TS PAIS EDAD Y SEXO'!$A242,DatosEdad!$B:$B,VLOOKUP('1.TS PAIS EDAD Y SEXO'!D$5,TRAMO_EDAD_1,1))</f>
        <v>24.578947368421055</v>
      </c>
      <c r="E242" s="182">
        <f>SUMIFS(DatosEdad!$D:$D,DatosEdad!$A:$A,INDICE!$C$13,DatosEdad!$E:$E,'1.TS PAIS EDAD Y SEXO'!$A242,DatosEdad!$B:$B,_xlfn.XLOOKUP($E$5,TablasAux!$O$3:$O$5,TablasAux!$N$3:$N$5))</f>
        <v>5</v>
      </c>
      <c r="F242" s="177">
        <f>SUMIFS(DatosEdad!$D:$D,DatosEdad!$A:$A,INDICE!$C$13,DatosEdad!$E:$E,'1.TS PAIS EDAD Y SEXO'!$A242)</f>
        <v>58.263157894736842</v>
      </c>
      <c r="G242" s="116">
        <f>SUMIFS(DatosEdad!$D:$D,DatosEdad!$A:$A,INDICE!$C$13,DatosEdad!$E:$E,'1.TS PAIS EDAD Y SEXO'!$A242,DatosEdad!$C:$C,VLOOKUP('1.TS PAIS EDAD Y SEXO'!$G$4,Descripcion_Sexo,1),DatosEdad!$B:$B,VLOOKUP('1.TS PAIS EDAD Y SEXO'!G$5,TRAMO_EDAD_1,1))</f>
        <v>22.789473684210527</v>
      </c>
      <c r="H242" s="173">
        <f>SUMIFS(DatosEdad!$D:$D,DatosEdad!$A:$A,INDICE!$C$13,DatosEdad!$E:$E,'1.TS PAIS EDAD Y SEXO'!$A242,DatosEdad!$C:$C,VLOOKUP('1.TS PAIS EDAD Y SEXO'!$G$4,Descripcion_Sexo,1),DatosEdad!$B:$B,VLOOKUP('1.TS PAIS EDAD Y SEXO'!H$5,TRAMO_EDAD_1,1))</f>
        <v>14.210526315789474</v>
      </c>
      <c r="I242" s="182">
        <f>SUMIFS(DatosEdad!$D:$D,DatosEdad!$A:$A,INDICE!$C$13,DatosEdad!$E:$E,'1.TS PAIS EDAD Y SEXO'!$A242,DatosEdad!$B:$B,_xlfn.XLOOKUP('1.TS PAIS EDAD Y SEXO'!$I$5,TablasAux!$O$3:$O$5,TablasAux!$N$3:$N$5),DatosEdad!$C:$C,_xlfn.XLOOKUP('1.TS PAIS EDAD Y SEXO'!$G$4,TablasAux!$L$17:$L$19,TablasAux!$K$17:$K$19))</f>
        <v>4</v>
      </c>
      <c r="J242" s="177">
        <f>SUMIFS(DatosEdad!$D:$D,DatosEdad!$A:$A,INDICE!$C$13,DatosEdad!$E:$E,'1.TS PAIS EDAD Y SEXO'!$A242,DatosEdad!$C:$C,_xlfn.XLOOKUP('1.TS PAIS EDAD Y SEXO'!$G$4,TablasAux!$L$17:$L$19,TablasAux!$K$17:$K$19))</f>
        <v>41</v>
      </c>
      <c r="K242" s="116">
        <f>SUMIFS(DatosEdad!$D:$D,DatosEdad!$A:$A,INDICE!$C$13,DatosEdad!$E:$E,'1.TS PAIS EDAD Y SEXO'!$A242,DatosEdad!$C:$C,VLOOKUP('1.TS PAIS EDAD Y SEXO'!$K$4,Descripcion_Sexo,1),DatosEdad!$B:$B,VLOOKUP('1.TS PAIS EDAD Y SEXO'!K$5,TRAMO_EDAD_1,1))</f>
        <v>5.8947368421052628</v>
      </c>
      <c r="L242" s="173">
        <f>SUMIFS(DatosEdad!$D:$D,DatosEdad!$A:$A,INDICE!$C$13,DatosEdad!$E:$E,'1.TS PAIS EDAD Y SEXO'!$A242,DatosEdad!$C:$C,VLOOKUP('1.TS PAIS EDAD Y SEXO'!$K$4,Descripcion_Sexo,1),DatosEdad!$B:$B,VLOOKUP('1.TS PAIS EDAD Y SEXO'!L$5,TRAMO_EDAD_1,1))</f>
        <v>10.368421052631579</v>
      </c>
      <c r="M242" s="182">
        <f>SUMIFS(DatosEdad!$D:$D,DatosEdad!$A:$A,INDICE!$C$13,DatosEdad!$E:$E,'1.TS PAIS EDAD Y SEXO'!$A242,DatosEdad!$B:$B,_xlfn.XLOOKUP('1.TS PAIS EDAD Y SEXO'!M$5,TablasAux!$O$3:$O$5,TablasAux!$N$3:$N$5),DatosEdad!$C:$C,_xlfn.XLOOKUP('1.TS PAIS EDAD Y SEXO'!$K$4,TablasAux!$L$17:$L$19,TablasAux!$K$17:$K$19))</f>
        <v>1</v>
      </c>
      <c r="N242" s="177">
        <f>SUMIFS(DatosEdad!$D:$D,DatosEdad!$A:$A,INDICE!$C$13,DatosEdad!$E:$E,'1.TS PAIS EDAD Y SEXO'!$A242,DatosEdad!$C:$C,_xlfn.XLOOKUP('1.TS PAIS EDAD Y SEXO'!$K$4,TablasAux!$L$17:$L$19,TablasAux!$K$17:$K$19))</f>
        <v>17.263157894736842</v>
      </c>
    </row>
    <row r="243" spans="1:14" ht="15.6" x14ac:dyDescent="0.3">
      <c r="A243" s="4">
        <v>788</v>
      </c>
      <c r="B243" s="147" t="s">
        <v>357</v>
      </c>
      <c r="C243" s="116">
        <f>SUMIFS(DatosEdad!$D:$D,DatosEdad!$A:$A,INDICE!$C$13,DatosEdad!$E:$E,'1.TS PAIS EDAD Y SEXO'!$A243,DatosEdad!$B:$B,VLOOKUP('1.TS PAIS EDAD Y SEXO'!C$5,TRAMO_EDAD_1,1))</f>
        <v>924.57894736842104</v>
      </c>
      <c r="D243" s="173">
        <f>SUMIFS(DatosEdad!$D:$D,DatosEdad!$A:$A,INDICE!$C$13,DatosEdad!$E:$E,'1.TS PAIS EDAD Y SEXO'!$A243,DatosEdad!$B:$B,VLOOKUP('1.TS PAIS EDAD Y SEXO'!D$5,TRAMO_EDAD_1,1))</f>
        <v>613.84210526315792</v>
      </c>
      <c r="E243" s="182">
        <f>SUMIFS(DatosEdad!$D:$D,DatosEdad!$A:$A,INDICE!$C$13,DatosEdad!$E:$E,'1.TS PAIS EDAD Y SEXO'!$A243,DatosEdad!$B:$B,_xlfn.XLOOKUP($E$5,TablasAux!$O$3:$O$5,TablasAux!$N$3:$N$5))</f>
        <v>87.84210526315789</v>
      </c>
      <c r="F243" s="177">
        <f>SUMIFS(DatosEdad!$D:$D,DatosEdad!$A:$A,INDICE!$C$13,DatosEdad!$E:$E,'1.TS PAIS EDAD Y SEXO'!$A243)</f>
        <v>1626.2631578947367</v>
      </c>
      <c r="G243" s="116">
        <f>SUMIFS(DatosEdad!$D:$D,DatosEdad!$A:$A,INDICE!$C$13,DatosEdad!$E:$E,'1.TS PAIS EDAD Y SEXO'!$A243,DatosEdad!$C:$C,VLOOKUP('1.TS PAIS EDAD Y SEXO'!$G$4,Descripcion_Sexo,1),DatosEdad!$B:$B,VLOOKUP('1.TS PAIS EDAD Y SEXO'!G$5,TRAMO_EDAD_1,1))</f>
        <v>275.78947368421052</v>
      </c>
      <c r="H243" s="173">
        <f>SUMIFS(DatosEdad!$D:$D,DatosEdad!$A:$A,INDICE!$C$13,DatosEdad!$E:$E,'1.TS PAIS EDAD Y SEXO'!$A243,DatosEdad!$C:$C,VLOOKUP('1.TS PAIS EDAD Y SEXO'!$G$4,Descripcion_Sexo,1),DatosEdad!$B:$B,VLOOKUP('1.TS PAIS EDAD Y SEXO'!H$5,TRAMO_EDAD_1,1))</f>
        <v>184.89473684210526</v>
      </c>
      <c r="I243" s="182">
        <f>SUMIFS(DatosEdad!$D:$D,DatosEdad!$A:$A,INDICE!$C$13,DatosEdad!$E:$E,'1.TS PAIS EDAD Y SEXO'!$A243,DatosEdad!$B:$B,_xlfn.XLOOKUP('1.TS PAIS EDAD Y SEXO'!$I$5,TablasAux!$O$3:$O$5,TablasAux!$N$3:$N$5),DatosEdad!$C:$C,_xlfn.XLOOKUP('1.TS PAIS EDAD Y SEXO'!$G$4,TablasAux!$L$17:$L$19,TablasAux!$K$17:$K$19))</f>
        <v>16.315789473684212</v>
      </c>
      <c r="J243" s="177">
        <f>SUMIFS(DatosEdad!$D:$D,DatosEdad!$A:$A,INDICE!$C$13,DatosEdad!$E:$E,'1.TS PAIS EDAD Y SEXO'!$A243,DatosEdad!$C:$C,_xlfn.XLOOKUP('1.TS PAIS EDAD Y SEXO'!$G$4,TablasAux!$L$17:$L$19,TablasAux!$K$17:$K$19))</f>
        <v>477</v>
      </c>
      <c r="K243" s="116">
        <f>SUMIFS(DatosEdad!$D:$D,DatosEdad!$A:$A,INDICE!$C$13,DatosEdad!$E:$E,'1.TS PAIS EDAD Y SEXO'!$A243,DatosEdad!$C:$C,VLOOKUP('1.TS PAIS EDAD Y SEXO'!$K$4,Descripcion_Sexo,1),DatosEdad!$B:$B,VLOOKUP('1.TS PAIS EDAD Y SEXO'!K$5,TRAMO_EDAD_1,1))</f>
        <v>648.78947368421052</v>
      </c>
      <c r="L243" s="173">
        <f>SUMIFS(DatosEdad!$D:$D,DatosEdad!$A:$A,INDICE!$C$13,DatosEdad!$E:$E,'1.TS PAIS EDAD Y SEXO'!$A243,DatosEdad!$C:$C,VLOOKUP('1.TS PAIS EDAD Y SEXO'!$K$4,Descripcion_Sexo,1),DatosEdad!$B:$B,VLOOKUP('1.TS PAIS EDAD Y SEXO'!L$5,TRAMO_EDAD_1,1))</f>
        <v>428.9473684210526</v>
      </c>
      <c r="M243" s="182">
        <f>SUMIFS(DatosEdad!$D:$D,DatosEdad!$A:$A,INDICE!$C$13,DatosEdad!$E:$E,'1.TS PAIS EDAD Y SEXO'!$A243,DatosEdad!$B:$B,_xlfn.XLOOKUP('1.TS PAIS EDAD Y SEXO'!M$5,TablasAux!$O$3:$O$5,TablasAux!$N$3:$N$5),DatosEdad!$C:$C,_xlfn.XLOOKUP('1.TS PAIS EDAD Y SEXO'!$K$4,TablasAux!$L$17:$L$19,TablasAux!$K$17:$K$19))</f>
        <v>71.526315789473671</v>
      </c>
      <c r="N243" s="177">
        <f>SUMIFS(DatosEdad!$D:$D,DatosEdad!$A:$A,INDICE!$C$13,DatosEdad!$E:$E,'1.TS PAIS EDAD Y SEXO'!$A243,DatosEdad!$C:$C,_xlfn.XLOOKUP('1.TS PAIS EDAD Y SEXO'!$K$4,TablasAux!$L$17:$L$19,TablasAux!$K$17:$K$19))</f>
        <v>1149.2631578947367</v>
      </c>
    </row>
    <row r="244" spans="1:14" ht="15.6" x14ac:dyDescent="0.3">
      <c r="A244" s="4">
        <v>796</v>
      </c>
      <c r="B244" s="147" t="s">
        <v>489</v>
      </c>
      <c r="C244" s="116">
        <f>SUMIFS(DatosEdad!$D:$D,DatosEdad!$A:$A,INDICE!$C$13,DatosEdad!$E:$E,'1.TS PAIS EDAD Y SEXO'!$A244,DatosEdad!$B:$B,VLOOKUP('1.TS PAIS EDAD Y SEXO'!C$5,TRAMO_EDAD_1,1))</f>
        <v>1</v>
      </c>
      <c r="D244" s="173">
        <f>SUMIFS(DatosEdad!$D:$D,DatosEdad!$A:$A,INDICE!$C$13,DatosEdad!$E:$E,'1.TS PAIS EDAD Y SEXO'!$A244,DatosEdad!$B:$B,VLOOKUP('1.TS PAIS EDAD Y SEXO'!D$5,TRAMO_EDAD_1,1))</f>
        <v>0</v>
      </c>
      <c r="E244" s="182">
        <f>SUMIFS(DatosEdad!$D:$D,DatosEdad!$A:$A,INDICE!$C$13,DatosEdad!$E:$E,'1.TS PAIS EDAD Y SEXO'!$A244,DatosEdad!$B:$B,_xlfn.XLOOKUP($E$5,TablasAux!$O$3:$O$5,TablasAux!$N$3:$N$5))</f>
        <v>0</v>
      </c>
      <c r="F244" s="177">
        <f>SUMIFS(DatosEdad!$D:$D,DatosEdad!$A:$A,INDICE!$C$13,DatosEdad!$E:$E,'1.TS PAIS EDAD Y SEXO'!$A244)</f>
        <v>1</v>
      </c>
      <c r="G244" s="116">
        <f>SUMIFS(DatosEdad!$D:$D,DatosEdad!$A:$A,INDICE!$C$13,DatosEdad!$E:$E,'1.TS PAIS EDAD Y SEXO'!$A244,DatosEdad!$C:$C,VLOOKUP('1.TS PAIS EDAD Y SEXO'!$G$4,Descripcion_Sexo,1),DatosEdad!$B:$B,VLOOKUP('1.TS PAIS EDAD Y SEXO'!G$5,TRAMO_EDAD_1,1))</f>
        <v>0</v>
      </c>
      <c r="H244" s="173">
        <f>SUMIFS(DatosEdad!$D:$D,DatosEdad!$A:$A,INDICE!$C$13,DatosEdad!$E:$E,'1.TS PAIS EDAD Y SEXO'!$A244,DatosEdad!$C:$C,VLOOKUP('1.TS PAIS EDAD Y SEXO'!$G$4,Descripcion_Sexo,1),DatosEdad!$B:$B,VLOOKUP('1.TS PAIS EDAD Y SEXO'!H$5,TRAMO_EDAD_1,1))</f>
        <v>0</v>
      </c>
      <c r="I244" s="182">
        <f>SUMIFS(DatosEdad!$D:$D,DatosEdad!$A:$A,INDICE!$C$13,DatosEdad!$E:$E,'1.TS PAIS EDAD Y SEXO'!$A244,DatosEdad!$B:$B,_xlfn.XLOOKUP('1.TS PAIS EDAD Y SEXO'!$I$5,TablasAux!$O$3:$O$5,TablasAux!$N$3:$N$5),DatosEdad!$C:$C,_xlfn.XLOOKUP('1.TS PAIS EDAD Y SEXO'!$G$4,TablasAux!$L$17:$L$19,TablasAux!$K$17:$K$19))</f>
        <v>0</v>
      </c>
      <c r="J244" s="177">
        <f>SUMIFS(DatosEdad!$D:$D,DatosEdad!$A:$A,INDICE!$C$13,DatosEdad!$E:$E,'1.TS PAIS EDAD Y SEXO'!$A244,DatosEdad!$C:$C,_xlfn.XLOOKUP('1.TS PAIS EDAD Y SEXO'!$G$4,TablasAux!$L$17:$L$19,TablasAux!$K$17:$K$19))</f>
        <v>0</v>
      </c>
      <c r="K244" s="116">
        <f>SUMIFS(DatosEdad!$D:$D,DatosEdad!$A:$A,INDICE!$C$13,DatosEdad!$E:$E,'1.TS PAIS EDAD Y SEXO'!$A244,DatosEdad!$C:$C,VLOOKUP('1.TS PAIS EDAD Y SEXO'!$K$4,Descripcion_Sexo,1),DatosEdad!$B:$B,VLOOKUP('1.TS PAIS EDAD Y SEXO'!K$5,TRAMO_EDAD_1,1))</f>
        <v>1</v>
      </c>
      <c r="L244" s="173">
        <f>SUMIFS(DatosEdad!$D:$D,DatosEdad!$A:$A,INDICE!$C$13,DatosEdad!$E:$E,'1.TS PAIS EDAD Y SEXO'!$A244,DatosEdad!$C:$C,VLOOKUP('1.TS PAIS EDAD Y SEXO'!$K$4,Descripcion_Sexo,1),DatosEdad!$B:$B,VLOOKUP('1.TS PAIS EDAD Y SEXO'!L$5,TRAMO_EDAD_1,1))</f>
        <v>0</v>
      </c>
      <c r="M244" s="182">
        <f>SUMIFS(DatosEdad!$D:$D,DatosEdad!$A:$A,INDICE!$C$13,DatosEdad!$E:$E,'1.TS PAIS EDAD Y SEXO'!$A244,DatosEdad!$B:$B,_xlfn.XLOOKUP('1.TS PAIS EDAD Y SEXO'!M$5,TablasAux!$O$3:$O$5,TablasAux!$N$3:$N$5),DatosEdad!$C:$C,_xlfn.XLOOKUP('1.TS PAIS EDAD Y SEXO'!$K$4,TablasAux!$L$17:$L$19,TablasAux!$K$17:$K$19))</f>
        <v>0</v>
      </c>
      <c r="N244" s="177">
        <f>SUMIFS(DatosEdad!$D:$D,DatosEdad!$A:$A,INDICE!$C$13,DatosEdad!$E:$E,'1.TS PAIS EDAD Y SEXO'!$A244,DatosEdad!$C:$C,_xlfn.XLOOKUP('1.TS PAIS EDAD Y SEXO'!$K$4,TablasAux!$L$17:$L$19,TablasAux!$K$17:$K$19))</f>
        <v>1</v>
      </c>
    </row>
    <row r="245" spans="1:14" ht="15.6" x14ac:dyDescent="0.3">
      <c r="A245" s="4">
        <v>795</v>
      </c>
      <c r="B245" s="147" t="s">
        <v>359</v>
      </c>
      <c r="C245" s="116">
        <f>SUMIFS(DatosEdad!$D:$D,DatosEdad!$A:$A,INDICE!$C$13,DatosEdad!$E:$E,'1.TS PAIS EDAD Y SEXO'!$A245,DatosEdad!$B:$B,VLOOKUP('1.TS PAIS EDAD Y SEXO'!C$5,TRAMO_EDAD_1,1))</f>
        <v>8</v>
      </c>
      <c r="D245" s="173">
        <f>SUMIFS(DatosEdad!$D:$D,DatosEdad!$A:$A,INDICE!$C$13,DatosEdad!$E:$E,'1.TS PAIS EDAD Y SEXO'!$A245,DatosEdad!$B:$B,VLOOKUP('1.TS PAIS EDAD Y SEXO'!D$5,TRAMO_EDAD_1,1))</f>
        <v>12.263157894736842</v>
      </c>
      <c r="E245" s="182">
        <f>SUMIFS(DatosEdad!$D:$D,DatosEdad!$A:$A,INDICE!$C$13,DatosEdad!$E:$E,'1.TS PAIS EDAD Y SEXO'!$A245,DatosEdad!$B:$B,_xlfn.XLOOKUP($E$5,TablasAux!$O$3:$O$5,TablasAux!$N$3:$N$5))</f>
        <v>0</v>
      </c>
      <c r="F245" s="177">
        <f>SUMIFS(DatosEdad!$D:$D,DatosEdad!$A:$A,INDICE!$C$13,DatosEdad!$E:$E,'1.TS PAIS EDAD Y SEXO'!$A245)</f>
        <v>20.263157894736842</v>
      </c>
      <c r="G245" s="116">
        <f>SUMIFS(DatosEdad!$D:$D,DatosEdad!$A:$A,INDICE!$C$13,DatosEdad!$E:$E,'1.TS PAIS EDAD Y SEXO'!$A245,DatosEdad!$C:$C,VLOOKUP('1.TS PAIS EDAD Y SEXO'!$G$4,Descripcion_Sexo,1),DatosEdad!$B:$B,VLOOKUP('1.TS PAIS EDAD Y SEXO'!G$5,TRAMO_EDAD_1,1))</f>
        <v>5</v>
      </c>
      <c r="H245" s="173">
        <f>SUMIFS(DatosEdad!$D:$D,DatosEdad!$A:$A,INDICE!$C$13,DatosEdad!$E:$E,'1.TS PAIS EDAD Y SEXO'!$A245,DatosEdad!$C:$C,VLOOKUP('1.TS PAIS EDAD Y SEXO'!$G$4,Descripcion_Sexo,1),DatosEdad!$B:$B,VLOOKUP('1.TS PAIS EDAD Y SEXO'!H$5,TRAMO_EDAD_1,1))</f>
        <v>4.2631578947368425</v>
      </c>
      <c r="I245" s="182">
        <f>SUMIFS(DatosEdad!$D:$D,DatosEdad!$A:$A,INDICE!$C$13,DatosEdad!$E:$E,'1.TS PAIS EDAD Y SEXO'!$A245,DatosEdad!$B:$B,_xlfn.XLOOKUP('1.TS PAIS EDAD Y SEXO'!$I$5,TablasAux!$O$3:$O$5,TablasAux!$N$3:$N$5),DatosEdad!$C:$C,_xlfn.XLOOKUP('1.TS PAIS EDAD Y SEXO'!$G$4,TablasAux!$L$17:$L$19,TablasAux!$K$17:$K$19))</f>
        <v>0</v>
      </c>
      <c r="J245" s="177">
        <f>SUMIFS(DatosEdad!$D:$D,DatosEdad!$A:$A,INDICE!$C$13,DatosEdad!$E:$E,'1.TS PAIS EDAD Y SEXO'!$A245,DatosEdad!$C:$C,_xlfn.XLOOKUP('1.TS PAIS EDAD Y SEXO'!$G$4,TablasAux!$L$17:$L$19,TablasAux!$K$17:$K$19))</f>
        <v>9.2631578947368425</v>
      </c>
      <c r="K245" s="116">
        <f>SUMIFS(DatosEdad!$D:$D,DatosEdad!$A:$A,INDICE!$C$13,DatosEdad!$E:$E,'1.TS PAIS EDAD Y SEXO'!$A245,DatosEdad!$C:$C,VLOOKUP('1.TS PAIS EDAD Y SEXO'!$K$4,Descripcion_Sexo,1),DatosEdad!$B:$B,VLOOKUP('1.TS PAIS EDAD Y SEXO'!K$5,TRAMO_EDAD_1,1))</f>
        <v>3</v>
      </c>
      <c r="L245" s="173">
        <f>SUMIFS(DatosEdad!$D:$D,DatosEdad!$A:$A,INDICE!$C$13,DatosEdad!$E:$E,'1.TS PAIS EDAD Y SEXO'!$A245,DatosEdad!$C:$C,VLOOKUP('1.TS PAIS EDAD Y SEXO'!$K$4,Descripcion_Sexo,1),DatosEdad!$B:$B,VLOOKUP('1.TS PAIS EDAD Y SEXO'!L$5,TRAMO_EDAD_1,1))</f>
        <v>8</v>
      </c>
      <c r="M245" s="182">
        <f>SUMIFS(DatosEdad!$D:$D,DatosEdad!$A:$A,INDICE!$C$13,DatosEdad!$E:$E,'1.TS PAIS EDAD Y SEXO'!$A245,DatosEdad!$B:$B,_xlfn.XLOOKUP('1.TS PAIS EDAD Y SEXO'!M$5,TablasAux!$O$3:$O$5,TablasAux!$N$3:$N$5),DatosEdad!$C:$C,_xlfn.XLOOKUP('1.TS PAIS EDAD Y SEXO'!$K$4,TablasAux!$L$17:$L$19,TablasAux!$K$17:$K$19))</f>
        <v>0</v>
      </c>
      <c r="N245" s="177">
        <f>SUMIFS(DatosEdad!$D:$D,DatosEdad!$A:$A,INDICE!$C$13,DatosEdad!$E:$E,'1.TS PAIS EDAD Y SEXO'!$A245,DatosEdad!$C:$C,_xlfn.XLOOKUP('1.TS PAIS EDAD Y SEXO'!$K$4,TablasAux!$L$17:$L$19,TablasAux!$K$17:$K$19))</f>
        <v>11</v>
      </c>
    </row>
    <row r="246" spans="1:14" ht="15.6" x14ac:dyDescent="0.3">
      <c r="A246" s="4">
        <v>792</v>
      </c>
      <c r="B246" s="147" t="s">
        <v>358</v>
      </c>
      <c r="C246" s="116">
        <f>SUMIFS(DatosEdad!$D:$D,DatosEdad!$A:$A,INDICE!$C$13,DatosEdad!$E:$E,'1.TS PAIS EDAD Y SEXO'!$A246,DatosEdad!$B:$B,VLOOKUP('1.TS PAIS EDAD Y SEXO'!C$5,TRAMO_EDAD_1,1))</f>
        <v>1493.0526315789473</v>
      </c>
      <c r="D246" s="173">
        <f>SUMIFS(DatosEdad!$D:$D,DatosEdad!$A:$A,INDICE!$C$13,DatosEdad!$E:$E,'1.TS PAIS EDAD Y SEXO'!$A246,DatosEdad!$B:$B,VLOOKUP('1.TS PAIS EDAD Y SEXO'!D$5,TRAMO_EDAD_1,1))</f>
        <v>1689.1052631578948</v>
      </c>
      <c r="E246" s="182">
        <f>SUMIFS(DatosEdad!$D:$D,DatosEdad!$A:$A,INDICE!$C$13,DatosEdad!$E:$E,'1.TS PAIS EDAD Y SEXO'!$A246,DatosEdad!$B:$B,_xlfn.XLOOKUP($E$5,TablasAux!$O$3:$O$5,TablasAux!$N$3:$N$5))</f>
        <v>121.73684210526316</v>
      </c>
      <c r="F246" s="177">
        <f>SUMIFS(DatosEdad!$D:$D,DatosEdad!$A:$A,INDICE!$C$13,DatosEdad!$E:$E,'1.TS PAIS EDAD Y SEXO'!$A246)</f>
        <v>3303.894736842105</v>
      </c>
      <c r="G246" s="116">
        <f>SUMIFS(DatosEdad!$D:$D,DatosEdad!$A:$A,INDICE!$C$13,DatosEdad!$E:$E,'1.TS PAIS EDAD Y SEXO'!$A246,DatosEdad!$C:$C,VLOOKUP('1.TS PAIS EDAD Y SEXO'!$G$4,Descripcion_Sexo,1),DatosEdad!$B:$B,VLOOKUP('1.TS PAIS EDAD Y SEXO'!G$5,TRAMO_EDAD_1,1))</f>
        <v>674.73684210526312</v>
      </c>
      <c r="H246" s="173">
        <f>SUMIFS(DatosEdad!$D:$D,DatosEdad!$A:$A,INDICE!$C$13,DatosEdad!$E:$E,'1.TS PAIS EDAD Y SEXO'!$A246,DatosEdad!$C:$C,VLOOKUP('1.TS PAIS EDAD Y SEXO'!$G$4,Descripcion_Sexo,1),DatosEdad!$B:$B,VLOOKUP('1.TS PAIS EDAD Y SEXO'!H$5,TRAMO_EDAD_1,1))</f>
        <v>541.42105263157896</v>
      </c>
      <c r="I246" s="182">
        <f>SUMIFS(DatosEdad!$D:$D,DatosEdad!$A:$A,INDICE!$C$13,DatosEdad!$E:$E,'1.TS PAIS EDAD Y SEXO'!$A246,DatosEdad!$B:$B,_xlfn.XLOOKUP('1.TS PAIS EDAD Y SEXO'!$I$5,TablasAux!$O$3:$O$5,TablasAux!$N$3:$N$5),DatosEdad!$C:$C,_xlfn.XLOOKUP('1.TS PAIS EDAD Y SEXO'!$G$4,TablasAux!$L$17:$L$19,TablasAux!$K$17:$K$19))</f>
        <v>18.631578947368421</v>
      </c>
      <c r="J246" s="177">
        <f>SUMIFS(DatosEdad!$D:$D,DatosEdad!$A:$A,INDICE!$C$13,DatosEdad!$E:$E,'1.TS PAIS EDAD Y SEXO'!$A246,DatosEdad!$C:$C,_xlfn.XLOOKUP('1.TS PAIS EDAD Y SEXO'!$G$4,TablasAux!$L$17:$L$19,TablasAux!$K$17:$K$19))</f>
        <v>1234.7894736842104</v>
      </c>
      <c r="K246" s="116">
        <f>SUMIFS(DatosEdad!$D:$D,DatosEdad!$A:$A,INDICE!$C$13,DatosEdad!$E:$E,'1.TS PAIS EDAD Y SEXO'!$A246,DatosEdad!$C:$C,VLOOKUP('1.TS PAIS EDAD Y SEXO'!$K$4,Descripcion_Sexo,1),DatosEdad!$B:$B,VLOOKUP('1.TS PAIS EDAD Y SEXO'!K$5,TRAMO_EDAD_1,1))</f>
        <v>818.31578947368416</v>
      </c>
      <c r="L246" s="173">
        <f>SUMIFS(DatosEdad!$D:$D,DatosEdad!$A:$A,INDICE!$C$13,DatosEdad!$E:$E,'1.TS PAIS EDAD Y SEXO'!$A246,DatosEdad!$C:$C,VLOOKUP('1.TS PAIS EDAD Y SEXO'!$K$4,Descripcion_Sexo,1),DatosEdad!$B:$B,VLOOKUP('1.TS PAIS EDAD Y SEXO'!L$5,TRAMO_EDAD_1,1))</f>
        <v>1147.6842105263158</v>
      </c>
      <c r="M246" s="182">
        <f>SUMIFS(DatosEdad!$D:$D,DatosEdad!$A:$A,INDICE!$C$13,DatosEdad!$E:$E,'1.TS PAIS EDAD Y SEXO'!$A246,DatosEdad!$B:$B,_xlfn.XLOOKUP('1.TS PAIS EDAD Y SEXO'!M$5,TablasAux!$O$3:$O$5,TablasAux!$N$3:$N$5),DatosEdad!$C:$C,_xlfn.XLOOKUP('1.TS PAIS EDAD Y SEXO'!$K$4,TablasAux!$L$17:$L$19,TablasAux!$K$17:$K$19))</f>
        <v>103.10526315789474</v>
      </c>
      <c r="N246" s="177">
        <f>SUMIFS(DatosEdad!$D:$D,DatosEdad!$A:$A,INDICE!$C$13,DatosEdad!$E:$E,'1.TS PAIS EDAD Y SEXO'!$A246,DatosEdad!$C:$C,_xlfn.XLOOKUP('1.TS PAIS EDAD Y SEXO'!$K$4,TablasAux!$L$17:$L$19,TablasAux!$K$17:$K$19))</f>
        <v>2069.105263157895</v>
      </c>
    </row>
    <row r="247" spans="1:14" ht="15.6" x14ac:dyDescent="0.3">
      <c r="A247" s="4">
        <v>798</v>
      </c>
      <c r="B247" s="147" t="s">
        <v>490</v>
      </c>
      <c r="C247" s="116">
        <f>SUMIFS(DatosEdad!$D:$D,DatosEdad!$A:$A,INDICE!$C$13,DatosEdad!$E:$E,'1.TS PAIS EDAD Y SEXO'!$A247,DatosEdad!$B:$B,VLOOKUP('1.TS PAIS EDAD Y SEXO'!C$5,TRAMO_EDAD_1,1))</f>
        <v>0</v>
      </c>
      <c r="D247" s="173">
        <f>SUMIFS(DatosEdad!$D:$D,DatosEdad!$A:$A,INDICE!$C$13,DatosEdad!$E:$E,'1.TS PAIS EDAD Y SEXO'!$A247,DatosEdad!$B:$B,VLOOKUP('1.TS PAIS EDAD Y SEXO'!D$5,TRAMO_EDAD_1,1))</f>
        <v>0</v>
      </c>
      <c r="E247" s="182">
        <f>SUMIFS(DatosEdad!$D:$D,DatosEdad!$A:$A,INDICE!$C$13,DatosEdad!$E:$E,'1.TS PAIS EDAD Y SEXO'!$A247,DatosEdad!$B:$B,_xlfn.XLOOKUP($E$5,TablasAux!$O$3:$O$5,TablasAux!$N$3:$N$5))</f>
        <v>0</v>
      </c>
      <c r="F247" s="177">
        <f>SUMIFS(DatosEdad!$D:$D,DatosEdad!$A:$A,INDICE!$C$13,DatosEdad!$E:$E,'1.TS PAIS EDAD Y SEXO'!$A247)</f>
        <v>0</v>
      </c>
      <c r="G247" s="116">
        <f>SUMIFS(DatosEdad!$D:$D,DatosEdad!$A:$A,INDICE!$C$13,DatosEdad!$E:$E,'1.TS PAIS EDAD Y SEXO'!$A247,DatosEdad!$C:$C,VLOOKUP('1.TS PAIS EDAD Y SEXO'!$G$4,Descripcion_Sexo,1),DatosEdad!$B:$B,VLOOKUP('1.TS PAIS EDAD Y SEXO'!G$5,TRAMO_EDAD_1,1))</f>
        <v>0</v>
      </c>
      <c r="H247" s="173">
        <f>SUMIFS(DatosEdad!$D:$D,DatosEdad!$A:$A,INDICE!$C$13,DatosEdad!$E:$E,'1.TS PAIS EDAD Y SEXO'!$A247,DatosEdad!$C:$C,VLOOKUP('1.TS PAIS EDAD Y SEXO'!$G$4,Descripcion_Sexo,1),DatosEdad!$B:$B,VLOOKUP('1.TS PAIS EDAD Y SEXO'!H$5,TRAMO_EDAD_1,1))</f>
        <v>0</v>
      </c>
      <c r="I247" s="182">
        <f>SUMIFS(DatosEdad!$D:$D,DatosEdad!$A:$A,INDICE!$C$13,DatosEdad!$E:$E,'1.TS PAIS EDAD Y SEXO'!$A247,DatosEdad!$B:$B,_xlfn.XLOOKUP('1.TS PAIS EDAD Y SEXO'!$I$5,TablasAux!$O$3:$O$5,TablasAux!$N$3:$N$5),DatosEdad!$C:$C,_xlfn.XLOOKUP('1.TS PAIS EDAD Y SEXO'!$G$4,TablasAux!$L$17:$L$19,TablasAux!$K$17:$K$19))</f>
        <v>0</v>
      </c>
      <c r="J247" s="177">
        <f>SUMIFS(DatosEdad!$D:$D,DatosEdad!$A:$A,INDICE!$C$13,DatosEdad!$E:$E,'1.TS PAIS EDAD Y SEXO'!$A247,DatosEdad!$C:$C,_xlfn.XLOOKUP('1.TS PAIS EDAD Y SEXO'!$G$4,TablasAux!$L$17:$L$19,TablasAux!$K$17:$K$19))</f>
        <v>0</v>
      </c>
      <c r="K247" s="116">
        <f>SUMIFS(DatosEdad!$D:$D,DatosEdad!$A:$A,INDICE!$C$13,DatosEdad!$E:$E,'1.TS PAIS EDAD Y SEXO'!$A247,DatosEdad!$C:$C,VLOOKUP('1.TS PAIS EDAD Y SEXO'!$K$4,Descripcion_Sexo,1),DatosEdad!$B:$B,VLOOKUP('1.TS PAIS EDAD Y SEXO'!K$5,TRAMO_EDAD_1,1))</f>
        <v>0</v>
      </c>
      <c r="L247" s="173">
        <f>SUMIFS(DatosEdad!$D:$D,DatosEdad!$A:$A,INDICE!$C$13,DatosEdad!$E:$E,'1.TS PAIS EDAD Y SEXO'!$A247,DatosEdad!$C:$C,VLOOKUP('1.TS PAIS EDAD Y SEXO'!$K$4,Descripcion_Sexo,1),DatosEdad!$B:$B,VLOOKUP('1.TS PAIS EDAD Y SEXO'!L$5,TRAMO_EDAD_1,1))</f>
        <v>0</v>
      </c>
      <c r="M247" s="182">
        <f>SUMIFS(DatosEdad!$D:$D,DatosEdad!$A:$A,INDICE!$C$13,DatosEdad!$E:$E,'1.TS PAIS EDAD Y SEXO'!$A247,DatosEdad!$B:$B,_xlfn.XLOOKUP('1.TS PAIS EDAD Y SEXO'!M$5,TablasAux!$O$3:$O$5,TablasAux!$N$3:$N$5),DatosEdad!$C:$C,_xlfn.XLOOKUP('1.TS PAIS EDAD Y SEXO'!$K$4,TablasAux!$L$17:$L$19,TablasAux!$K$17:$K$19))</f>
        <v>0</v>
      </c>
      <c r="N247" s="177">
        <f>SUMIFS(DatosEdad!$D:$D,DatosEdad!$A:$A,INDICE!$C$13,DatosEdad!$E:$E,'1.TS PAIS EDAD Y SEXO'!$A247,DatosEdad!$C:$C,_xlfn.XLOOKUP('1.TS PAIS EDAD Y SEXO'!$K$4,TablasAux!$L$17:$L$19,TablasAux!$K$17:$K$19))</f>
        <v>0</v>
      </c>
    </row>
    <row r="248" spans="1:14" ht="15.6" x14ac:dyDescent="0.3">
      <c r="A248" s="4">
        <v>804</v>
      </c>
      <c r="B248" s="147" t="s">
        <v>98</v>
      </c>
      <c r="C248" s="116">
        <f>SUMIFS(DatosEdad!$D:$D,DatosEdad!$A:$A,INDICE!$C$13,DatosEdad!$E:$E,'1.TS PAIS EDAD Y SEXO'!$A248,DatosEdad!$B:$B,VLOOKUP('1.TS PAIS EDAD Y SEXO'!C$5,TRAMO_EDAD_1,1))</f>
        <v>18279.315789473687</v>
      </c>
      <c r="D248" s="173">
        <f>SUMIFS(DatosEdad!$D:$D,DatosEdad!$A:$A,INDICE!$C$13,DatosEdad!$E:$E,'1.TS PAIS EDAD Y SEXO'!$A248,DatosEdad!$B:$B,VLOOKUP('1.TS PAIS EDAD Y SEXO'!D$5,TRAMO_EDAD_1,1))</f>
        <v>37367.473684210527</v>
      </c>
      <c r="E248" s="182">
        <f>SUMIFS(DatosEdad!$D:$D,DatosEdad!$A:$A,INDICE!$C$13,DatosEdad!$E:$E,'1.TS PAIS EDAD Y SEXO'!$A248,DatosEdad!$B:$B,_xlfn.XLOOKUP($E$5,TablasAux!$O$3:$O$5,TablasAux!$N$3:$N$5))</f>
        <v>12198.78947368421</v>
      </c>
      <c r="F248" s="177">
        <f>SUMIFS(DatosEdad!$D:$D,DatosEdad!$A:$A,INDICE!$C$13,DatosEdad!$E:$E,'1.TS PAIS EDAD Y SEXO'!$A248)</f>
        <v>67845.894736842107</v>
      </c>
      <c r="G248" s="116">
        <f>SUMIFS(DatosEdad!$D:$D,DatosEdad!$A:$A,INDICE!$C$13,DatosEdad!$E:$E,'1.TS PAIS EDAD Y SEXO'!$A248,DatosEdad!$C:$C,VLOOKUP('1.TS PAIS EDAD Y SEXO'!$G$4,Descripcion_Sexo,1),DatosEdad!$B:$B,VLOOKUP('1.TS PAIS EDAD Y SEXO'!G$5,TRAMO_EDAD_1,1))</f>
        <v>9573.3157894736851</v>
      </c>
      <c r="H248" s="173">
        <f>SUMIFS(DatosEdad!$D:$D,DatosEdad!$A:$A,INDICE!$C$13,DatosEdad!$E:$E,'1.TS PAIS EDAD Y SEXO'!$A248,DatosEdad!$C:$C,VLOOKUP('1.TS PAIS EDAD Y SEXO'!$G$4,Descripcion_Sexo,1),DatosEdad!$B:$B,VLOOKUP('1.TS PAIS EDAD Y SEXO'!H$5,TRAMO_EDAD_1,1))</f>
        <v>20819</v>
      </c>
      <c r="I248" s="182">
        <f>SUMIFS(DatosEdad!$D:$D,DatosEdad!$A:$A,INDICE!$C$13,DatosEdad!$E:$E,'1.TS PAIS EDAD Y SEXO'!$A248,DatosEdad!$B:$B,_xlfn.XLOOKUP('1.TS PAIS EDAD Y SEXO'!$I$5,TablasAux!$O$3:$O$5,TablasAux!$N$3:$N$5),DatosEdad!$C:$C,_xlfn.XLOOKUP('1.TS PAIS EDAD Y SEXO'!$G$4,TablasAux!$L$17:$L$19,TablasAux!$K$17:$K$19))</f>
        <v>7432.1578947368416</v>
      </c>
      <c r="J248" s="177">
        <f>SUMIFS(DatosEdad!$D:$D,DatosEdad!$A:$A,INDICE!$C$13,DatosEdad!$E:$E,'1.TS PAIS EDAD Y SEXO'!$A248,DatosEdad!$C:$C,_xlfn.XLOOKUP('1.TS PAIS EDAD Y SEXO'!$G$4,TablasAux!$L$17:$L$19,TablasAux!$K$17:$K$19))</f>
        <v>37824.473684210527</v>
      </c>
      <c r="K248" s="116">
        <f>SUMIFS(DatosEdad!$D:$D,DatosEdad!$A:$A,INDICE!$C$13,DatosEdad!$E:$E,'1.TS PAIS EDAD Y SEXO'!$A248,DatosEdad!$C:$C,VLOOKUP('1.TS PAIS EDAD Y SEXO'!$K$4,Descripcion_Sexo,1),DatosEdad!$B:$B,VLOOKUP('1.TS PAIS EDAD Y SEXO'!K$5,TRAMO_EDAD_1,1))</f>
        <v>8706</v>
      </c>
      <c r="L248" s="173">
        <f>SUMIFS(DatosEdad!$D:$D,DatosEdad!$A:$A,INDICE!$C$13,DatosEdad!$E:$E,'1.TS PAIS EDAD Y SEXO'!$A248,DatosEdad!$C:$C,VLOOKUP('1.TS PAIS EDAD Y SEXO'!$K$4,Descripcion_Sexo,1),DatosEdad!$B:$B,VLOOKUP('1.TS PAIS EDAD Y SEXO'!L$5,TRAMO_EDAD_1,1))</f>
        <v>16547.473684210527</v>
      </c>
      <c r="M248" s="182">
        <f>SUMIFS(DatosEdad!$D:$D,DatosEdad!$A:$A,INDICE!$C$13,DatosEdad!$E:$E,'1.TS PAIS EDAD Y SEXO'!$A248,DatosEdad!$B:$B,_xlfn.XLOOKUP('1.TS PAIS EDAD Y SEXO'!M$5,TablasAux!$O$3:$O$5,TablasAux!$N$3:$N$5),DatosEdad!$C:$C,_xlfn.XLOOKUP('1.TS PAIS EDAD Y SEXO'!$K$4,TablasAux!$L$17:$L$19,TablasAux!$K$17:$K$19))</f>
        <v>4766.6315789473683</v>
      </c>
      <c r="N248" s="177">
        <f>SUMIFS(DatosEdad!$D:$D,DatosEdad!$A:$A,INDICE!$C$13,DatosEdad!$E:$E,'1.TS PAIS EDAD Y SEXO'!$A248,DatosEdad!$C:$C,_xlfn.XLOOKUP('1.TS PAIS EDAD Y SEXO'!$K$4,TablasAux!$L$17:$L$19,TablasAux!$K$17:$K$19))</f>
        <v>30020.421052631576</v>
      </c>
    </row>
    <row r="249" spans="1:14" ht="15.6" x14ac:dyDescent="0.3">
      <c r="A249" s="4">
        <v>800</v>
      </c>
      <c r="B249" s="147" t="s">
        <v>360</v>
      </c>
      <c r="C249" s="116">
        <f>SUMIFS(DatosEdad!$D:$D,DatosEdad!$A:$A,INDICE!$C$13,DatosEdad!$E:$E,'1.TS PAIS EDAD Y SEXO'!$A249,DatosEdad!$B:$B,VLOOKUP('1.TS PAIS EDAD Y SEXO'!C$5,TRAMO_EDAD_1,1))</f>
        <v>43.94736842105263</v>
      </c>
      <c r="D249" s="173">
        <f>SUMIFS(DatosEdad!$D:$D,DatosEdad!$A:$A,INDICE!$C$13,DatosEdad!$E:$E,'1.TS PAIS EDAD Y SEXO'!$A249,DatosEdad!$B:$B,VLOOKUP('1.TS PAIS EDAD Y SEXO'!D$5,TRAMO_EDAD_1,1))</f>
        <v>54.526315789473685</v>
      </c>
      <c r="E249" s="182">
        <f>SUMIFS(DatosEdad!$D:$D,DatosEdad!$A:$A,INDICE!$C$13,DatosEdad!$E:$E,'1.TS PAIS EDAD Y SEXO'!$A249,DatosEdad!$B:$B,_xlfn.XLOOKUP($E$5,TablasAux!$O$3:$O$5,TablasAux!$N$3:$N$5))</f>
        <v>4</v>
      </c>
      <c r="F249" s="177">
        <f>SUMIFS(DatosEdad!$D:$D,DatosEdad!$A:$A,INDICE!$C$13,DatosEdad!$E:$E,'1.TS PAIS EDAD Y SEXO'!$A249)</f>
        <v>102.47368421052632</v>
      </c>
      <c r="G249" s="116">
        <f>SUMIFS(DatosEdad!$D:$D,DatosEdad!$A:$A,INDICE!$C$13,DatosEdad!$E:$E,'1.TS PAIS EDAD Y SEXO'!$A249,DatosEdad!$C:$C,VLOOKUP('1.TS PAIS EDAD Y SEXO'!$G$4,Descripcion_Sexo,1),DatosEdad!$B:$B,VLOOKUP('1.TS PAIS EDAD Y SEXO'!G$5,TRAMO_EDAD_1,1))</f>
        <v>19</v>
      </c>
      <c r="H249" s="173">
        <f>SUMIFS(DatosEdad!$D:$D,DatosEdad!$A:$A,INDICE!$C$13,DatosEdad!$E:$E,'1.TS PAIS EDAD Y SEXO'!$A249,DatosEdad!$C:$C,VLOOKUP('1.TS PAIS EDAD Y SEXO'!$G$4,Descripcion_Sexo,1),DatosEdad!$B:$B,VLOOKUP('1.TS PAIS EDAD Y SEXO'!H$5,TRAMO_EDAD_1,1))</f>
        <v>26.473684210526319</v>
      </c>
      <c r="I249" s="182">
        <f>SUMIFS(DatosEdad!$D:$D,DatosEdad!$A:$A,INDICE!$C$13,DatosEdad!$E:$E,'1.TS PAIS EDAD Y SEXO'!$A249,DatosEdad!$B:$B,_xlfn.XLOOKUP('1.TS PAIS EDAD Y SEXO'!$I$5,TablasAux!$O$3:$O$5,TablasAux!$N$3:$N$5),DatosEdad!$C:$C,_xlfn.XLOOKUP('1.TS PAIS EDAD Y SEXO'!$G$4,TablasAux!$L$17:$L$19,TablasAux!$K$17:$K$19))</f>
        <v>1</v>
      </c>
      <c r="J249" s="177">
        <f>SUMIFS(DatosEdad!$D:$D,DatosEdad!$A:$A,INDICE!$C$13,DatosEdad!$E:$E,'1.TS PAIS EDAD Y SEXO'!$A249,DatosEdad!$C:$C,_xlfn.XLOOKUP('1.TS PAIS EDAD Y SEXO'!$G$4,TablasAux!$L$17:$L$19,TablasAux!$K$17:$K$19))</f>
        <v>46.473684210526315</v>
      </c>
      <c r="K249" s="116">
        <f>SUMIFS(DatosEdad!$D:$D,DatosEdad!$A:$A,INDICE!$C$13,DatosEdad!$E:$E,'1.TS PAIS EDAD Y SEXO'!$A249,DatosEdad!$C:$C,VLOOKUP('1.TS PAIS EDAD Y SEXO'!$K$4,Descripcion_Sexo,1),DatosEdad!$B:$B,VLOOKUP('1.TS PAIS EDAD Y SEXO'!K$5,TRAMO_EDAD_1,1))</f>
        <v>24.94736842105263</v>
      </c>
      <c r="L249" s="173">
        <f>SUMIFS(DatosEdad!$D:$D,DatosEdad!$A:$A,INDICE!$C$13,DatosEdad!$E:$E,'1.TS PAIS EDAD Y SEXO'!$A249,DatosEdad!$C:$C,VLOOKUP('1.TS PAIS EDAD Y SEXO'!$K$4,Descripcion_Sexo,1),DatosEdad!$B:$B,VLOOKUP('1.TS PAIS EDAD Y SEXO'!L$5,TRAMO_EDAD_1,1))</f>
        <v>28.05263157894737</v>
      </c>
      <c r="M249" s="182">
        <f>SUMIFS(DatosEdad!$D:$D,DatosEdad!$A:$A,INDICE!$C$13,DatosEdad!$E:$E,'1.TS PAIS EDAD Y SEXO'!$A249,DatosEdad!$B:$B,_xlfn.XLOOKUP('1.TS PAIS EDAD Y SEXO'!M$5,TablasAux!$O$3:$O$5,TablasAux!$N$3:$N$5),DatosEdad!$C:$C,_xlfn.XLOOKUP('1.TS PAIS EDAD Y SEXO'!$K$4,TablasAux!$L$17:$L$19,TablasAux!$K$17:$K$19))</f>
        <v>3</v>
      </c>
      <c r="N249" s="177">
        <f>SUMIFS(DatosEdad!$D:$D,DatosEdad!$A:$A,INDICE!$C$13,DatosEdad!$E:$E,'1.TS PAIS EDAD Y SEXO'!$A249,DatosEdad!$C:$C,_xlfn.XLOOKUP('1.TS PAIS EDAD Y SEXO'!$K$4,TablasAux!$L$17:$L$19,TablasAux!$K$17:$K$19))</f>
        <v>56</v>
      </c>
    </row>
    <row r="250" spans="1:14" ht="15.6" x14ac:dyDescent="0.3">
      <c r="A250" s="4">
        <v>858</v>
      </c>
      <c r="B250" s="147" t="s">
        <v>368</v>
      </c>
      <c r="C250" s="116">
        <f>SUMIFS(DatosEdad!$D:$D,DatosEdad!$A:$A,INDICE!$C$13,DatosEdad!$E:$E,'1.TS PAIS EDAD Y SEXO'!$A250,DatosEdad!$B:$B,VLOOKUP('1.TS PAIS EDAD Y SEXO'!C$5,TRAMO_EDAD_1,1))</f>
        <v>3905.105263157895</v>
      </c>
      <c r="D250" s="173">
        <f>SUMIFS(DatosEdad!$D:$D,DatosEdad!$A:$A,INDICE!$C$13,DatosEdad!$E:$E,'1.TS PAIS EDAD Y SEXO'!$A250,DatosEdad!$B:$B,VLOOKUP('1.TS PAIS EDAD Y SEXO'!D$5,TRAMO_EDAD_1,1))</f>
        <v>6999.2631578947367</v>
      </c>
      <c r="E250" s="182">
        <f>SUMIFS(DatosEdad!$D:$D,DatosEdad!$A:$A,INDICE!$C$13,DatosEdad!$E:$E,'1.TS PAIS EDAD Y SEXO'!$A250,DatosEdad!$B:$B,_xlfn.XLOOKUP($E$5,TablasAux!$O$3:$O$5,TablasAux!$N$3:$N$5))</f>
        <v>1779.4736842105262</v>
      </c>
      <c r="F250" s="177">
        <f>SUMIFS(DatosEdad!$D:$D,DatosEdad!$A:$A,INDICE!$C$13,DatosEdad!$E:$E,'1.TS PAIS EDAD Y SEXO'!$A250)</f>
        <v>12683.842105263158</v>
      </c>
      <c r="G250" s="116">
        <f>SUMIFS(DatosEdad!$D:$D,DatosEdad!$A:$A,INDICE!$C$13,DatosEdad!$E:$E,'1.TS PAIS EDAD Y SEXO'!$A250,DatosEdad!$C:$C,VLOOKUP('1.TS PAIS EDAD Y SEXO'!$G$4,Descripcion_Sexo,1),DatosEdad!$B:$B,VLOOKUP('1.TS PAIS EDAD Y SEXO'!G$5,TRAMO_EDAD_1,1))</f>
        <v>1826.2631578947369</v>
      </c>
      <c r="H250" s="173">
        <f>SUMIFS(DatosEdad!$D:$D,DatosEdad!$A:$A,INDICE!$C$13,DatosEdad!$E:$E,'1.TS PAIS EDAD Y SEXO'!$A250,DatosEdad!$C:$C,VLOOKUP('1.TS PAIS EDAD Y SEXO'!$G$4,Descripcion_Sexo,1),DatosEdad!$B:$B,VLOOKUP('1.TS PAIS EDAD Y SEXO'!H$5,TRAMO_EDAD_1,1))</f>
        <v>3132.5263157894738</v>
      </c>
      <c r="I250" s="182">
        <f>SUMIFS(DatosEdad!$D:$D,DatosEdad!$A:$A,INDICE!$C$13,DatosEdad!$E:$E,'1.TS PAIS EDAD Y SEXO'!$A250,DatosEdad!$B:$B,_xlfn.XLOOKUP('1.TS PAIS EDAD Y SEXO'!$I$5,TablasAux!$O$3:$O$5,TablasAux!$N$3:$N$5),DatosEdad!$C:$C,_xlfn.XLOOKUP('1.TS PAIS EDAD Y SEXO'!$G$4,TablasAux!$L$17:$L$19,TablasAux!$K$17:$K$19))</f>
        <v>726.84210526315792</v>
      </c>
      <c r="J250" s="177">
        <f>SUMIFS(DatosEdad!$D:$D,DatosEdad!$A:$A,INDICE!$C$13,DatosEdad!$E:$E,'1.TS PAIS EDAD Y SEXO'!$A250,DatosEdad!$C:$C,_xlfn.XLOOKUP('1.TS PAIS EDAD Y SEXO'!$G$4,TablasAux!$L$17:$L$19,TablasAux!$K$17:$K$19))</f>
        <v>5685.6315789473683</v>
      </c>
      <c r="K250" s="116">
        <f>SUMIFS(DatosEdad!$D:$D,DatosEdad!$A:$A,INDICE!$C$13,DatosEdad!$E:$E,'1.TS PAIS EDAD Y SEXO'!$A250,DatosEdad!$C:$C,VLOOKUP('1.TS PAIS EDAD Y SEXO'!$K$4,Descripcion_Sexo,1),DatosEdad!$B:$B,VLOOKUP('1.TS PAIS EDAD Y SEXO'!K$5,TRAMO_EDAD_1,1))</f>
        <v>2078.8421052631579</v>
      </c>
      <c r="L250" s="173">
        <f>SUMIFS(DatosEdad!$D:$D,DatosEdad!$A:$A,INDICE!$C$13,DatosEdad!$E:$E,'1.TS PAIS EDAD Y SEXO'!$A250,DatosEdad!$C:$C,VLOOKUP('1.TS PAIS EDAD Y SEXO'!$K$4,Descripcion_Sexo,1),DatosEdad!$B:$B,VLOOKUP('1.TS PAIS EDAD Y SEXO'!L$5,TRAMO_EDAD_1,1))</f>
        <v>3866.7368421052629</v>
      </c>
      <c r="M250" s="182">
        <f>SUMIFS(DatosEdad!$D:$D,DatosEdad!$A:$A,INDICE!$C$13,DatosEdad!$E:$E,'1.TS PAIS EDAD Y SEXO'!$A250,DatosEdad!$B:$B,_xlfn.XLOOKUP('1.TS PAIS EDAD Y SEXO'!M$5,TablasAux!$O$3:$O$5,TablasAux!$N$3:$N$5),DatosEdad!$C:$C,_xlfn.XLOOKUP('1.TS PAIS EDAD Y SEXO'!$K$4,TablasAux!$L$17:$L$19,TablasAux!$K$17:$K$19))</f>
        <v>1052.6315789473683</v>
      </c>
      <c r="N250" s="177">
        <f>SUMIFS(DatosEdad!$D:$D,DatosEdad!$A:$A,INDICE!$C$13,DatosEdad!$E:$E,'1.TS PAIS EDAD Y SEXO'!$A250,DatosEdad!$C:$C,_xlfn.XLOOKUP('1.TS PAIS EDAD Y SEXO'!$K$4,TablasAux!$L$17:$L$19,TablasAux!$K$17:$K$19))</f>
        <v>6998.21052631579</v>
      </c>
    </row>
    <row r="251" spans="1:14" ht="15.6" x14ac:dyDescent="0.3">
      <c r="A251" s="4">
        <v>860</v>
      </c>
      <c r="B251" s="147" t="s">
        <v>369</v>
      </c>
      <c r="C251" s="116">
        <f>SUMIFS(DatosEdad!$D:$D,DatosEdad!$A:$A,INDICE!$C$13,DatosEdad!$E:$E,'1.TS PAIS EDAD Y SEXO'!$A251,DatosEdad!$B:$B,VLOOKUP('1.TS PAIS EDAD Y SEXO'!C$5,TRAMO_EDAD_1,1))</f>
        <v>89.263157894736835</v>
      </c>
      <c r="D251" s="173">
        <f>SUMIFS(DatosEdad!$D:$D,DatosEdad!$A:$A,INDICE!$C$13,DatosEdad!$E:$E,'1.TS PAIS EDAD Y SEXO'!$A251,DatosEdad!$B:$B,VLOOKUP('1.TS PAIS EDAD Y SEXO'!D$5,TRAMO_EDAD_1,1))</f>
        <v>145.5263157894737</v>
      </c>
      <c r="E251" s="182">
        <f>SUMIFS(DatosEdad!$D:$D,DatosEdad!$A:$A,INDICE!$C$13,DatosEdad!$E:$E,'1.TS PAIS EDAD Y SEXO'!$A251,DatosEdad!$B:$B,_xlfn.XLOOKUP($E$5,TablasAux!$O$3:$O$5,TablasAux!$N$3:$N$5))</f>
        <v>30.263157894736842</v>
      </c>
      <c r="F251" s="177">
        <f>SUMIFS(DatosEdad!$D:$D,DatosEdad!$A:$A,INDICE!$C$13,DatosEdad!$E:$E,'1.TS PAIS EDAD Y SEXO'!$A251)</f>
        <v>265.05263157894734</v>
      </c>
      <c r="G251" s="116">
        <f>SUMIFS(DatosEdad!$D:$D,DatosEdad!$A:$A,INDICE!$C$13,DatosEdad!$E:$E,'1.TS PAIS EDAD Y SEXO'!$A251,DatosEdad!$C:$C,VLOOKUP('1.TS PAIS EDAD Y SEXO'!$G$4,Descripcion_Sexo,1),DatosEdad!$B:$B,VLOOKUP('1.TS PAIS EDAD Y SEXO'!G$5,TRAMO_EDAD_1,1))</f>
        <v>42.631578947368418</v>
      </c>
      <c r="H251" s="173">
        <f>SUMIFS(DatosEdad!$D:$D,DatosEdad!$A:$A,INDICE!$C$13,DatosEdad!$E:$E,'1.TS PAIS EDAD Y SEXO'!$A251,DatosEdad!$C:$C,VLOOKUP('1.TS PAIS EDAD Y SEXO'!$G$4,Descripcion_Sexo,1),DatosEdad!$B:$B,VLOOKUP('1.TS PAIS EDAD Y SEXO'!H$5,TRAMO_EDAD_1,1))</f>
        <v>73.10526315789474</v>
      </c>
      <c r="I251" s="182">
        <f>SUMIFS(DatosEdad!$D:$D,DatosEdad!$A:$A,INDICE!$C$13,DatosEdad!$E:$E,'1.TS PAIS EDAD Y SEXO'!$A251,DatosEdad!$B:$B,_xlfn.XLOOKUP('1.TS PAIS EDAD Y SEXO'!$I$5,TablasAux!$O$3:$O$5,TablasAux!$N$3:$N$5),DatosEdad!$C:$C,_xlfn.XLOOKUP('1.TS PAIS EDAD Y SEXO'!$G$4,TablasAux!$L$17:$L$19,TablasAux!$K$17:$K$19))</f>
        <v>17.684210526315788</v>
      </c>
      <c r="J251" s="177">
        <f>SUMIFS(DatosEdad!$D:$D,DatosEdad!$A:$A,INDICE!$C$13,DatosEdad!$E:$E,'1.TS PAIS EDAD Y SEXO'!$A251,DatosEdad!$C:$C,_xlfn.XLOOKUP('1.TS PAIS EDAD Y SEXO'!$G$4,TablasAux!$L$17:$L$19,TablasAux!$K$17:$K$19))</f>
        <v>133.42105263157893</v>
      </c>
      <c r="K251" s="116">
        <f>SUMIFS(DatosEdad!$D:$D,DatosEdad!$A:$A,INDICE!$C$13,DatosEdad!$E:$E,'1.TS PAIS EDAD Y SEXO'!$A251,DatosEdad!$C:$C,VLOOKUP('1.TS PAIS EDAD Y SEXO'!$K$4,Descripcion_Sexo,1),DatosEdad!$B:$B,VLOOKUP('1.TS PAIS EDAD Y SEXO'!K$5,TRAMO_EDAD_1,1))</f>
        <v>46.631578947368418</v>
      </c>
      <c r="L251" s="173">
        <f>SUMIFS(DatosEdad!$D:$D,DatosEdad!$A:$A,INDICE!$C$13,DatosEdad!$E:$E,'1.TS PAIS EDAD Y SEXO'!$A251,DatosEdad!$C:$C,VLOOKUP('1.TS PAIS EDAD Y SEXO'!$K$4,Descripcion_Sexo,1),DatosEdad!$B:$B,VLOOKUP('1.TS PAIS EDAD Y SEXO'!L$5,TRAMO_EDAD_1,1))</f>
        <v>72.421052631578945</v>
      </c>
      <c r="M251" s="182">
        <f>SUMIFS(DatosEdad!$D:$D,DatosEdad!$A:$A,INDICE!$C$13,DatosEdad!$E:$E,'1.TS PAIS EDAD Y SEXO'!$A251,DatosEdad!$B:$B,_xlfn.XLOOKUP('1.TS PAIS EDAD Y SEXO'!M$5,TablasAux!$O$3:$O$5,TablasAux!$N$3:$N$5),DatosEdad!$C:$C,_xlfn.XLOOKUP('1.TS PAIS EDAD Y SEXO'!$K$4,TablasAux!$L$17:$L$19,TablasAux!$K$17:$K$19))</f>
        <v>12.578947368421053</v>
      </c>
      <c r="N251" s="177">
        <f>SUMIFS(DatosEdad!$D:$D,DatosEdad!$A:$A,INDICE!$C$13,DatosEdad!$E:$E,'1.TS PAIS EDAD Y SEXO'!$A251,DatosEdad!$C:$C,_xlfn.XLOOKUP('1.TS PAIS EDAD Y SEXO'!$K$4,TablasAux!$L$17:$L$19,TablasAux!$K$17:$K$19))</f>
        <v>131.63157894736841</v>
      </c>
    </row>
    <row r="252" spans="1:14" ht="15.6" x14ac:dyDescent="0.3">
      <c r="A252" s="4">
        <v>548</v>
      </c>
      <c r="B252" s="147" t="s">
        <v>387</v>
      </c>
      <c r="C252" s="116">
        <f>SUMIFS(DatosEdad!$D:$D,DatosEdad!$A:$A,INDICE!$C$13,DatosEdad!$E:$E,'1.TS PAIS EDAD Y SEXO'!$A252,DatosEdad!$B:$B,VLOOKUP('1.TS PAIS EDAD Y SEXO'!C$5,TRAMO_EDAD_1,1))</f>
        <v>3</v>
      </c>
      <c r="D252" s="173">
        <f>SUMIFS(DatosEdad!$D:$D,DatosEdad!$A:$A,INDICE!$C$13,DatosEdad!$E:$E,'1.TS PAIS EDAD Y SEXO'!$A252,DatosEdad!$B:$B,VLOOKUP('1.TS PAIS EDAD Y SEXO'!D$5,TRAMO_EDAD_1,1))</f>
        <v>3.6842105263157894</v>
      </c>
      <c r="E252" s="182">
        <f>SUMIFS(DatosEdad!$D:$D,DatosEdad!$A:$A,INDICE!$C$13,DatosEdad!$E:$E,'1.TS PAIS EDAD Y SEXO'!$A252,DatosEdad!$B:$B,_xlfn.XLOOKUP($E$5,TablasAux!$O$3:$O$5,TablasAux!$N$3:$N$5))</f>
        <v>0</v>
      </c>
      <c r="F252" s="177">
        <f>SUMIFS(DatosEdad!$D:$D,DatosEdad!$A:$A,INDICE!$C$13,DatosEdad!$E:$E,'1.TS PAIS EDAD Y SEXO'!$A252)</f>
        <v>6.6842105263157894</v>
      </c>
      <c r="G252" s="116">
        <f>SUMIFS(DatosEdad!$D:$D,DatosEdad!$A:$A,INDICE!$C$13,DatosEdad!$E:$E,'1.TS PAIS EDAD Y SEXO'!$A252,DatosEdad!$C:$C,VLOOKUP('1.TS PAIS EDAD Y SEXO'!$G$4,Descripcion_Sexo,1),DatosEdad!$B:$B,VLOOKUP('1.TS PAIS EDAD Y SEXO'!G$5,TRAMO_EDAD_1,1))</f>
        <v>1</v>
      </c>
      <c r="H252" s="173">
        <f>SUMIFS(DatosEdad!$D:$D,DatosEdad!$A:$A,INDICE!$C$13,DatosEdad!$E:$E,'1.TS PAIS EDAD Y SEXO'!$A252,DatosEdad!$C:$C,VLOOKUP('1.TS PAIS EDAD Y SEXO'!$G$4,Descripcion_Sexo,1),DatosEdad!$B:$B,VLOOKUP('1.TS PAIS EDAD Y SEXO'!H$5,TRAMO_EDAD_1,1))</f>
        <v>1</v>
      </c>
      <c r="I252" s="182">
        <f>SUMIFS(DatosEdad!$D:$D,DatosEdad!$A:$A,INDICE!$C$13,DatosEdad!$E:$E,'1.TS PAIS EDAD Y SEXO'!$A252,DatosEdad!$B:$B,_xlfn.XLOOKUP('1.TS PAIS EDAD Y SEXO'!$I$5,TablasAux!$O$3:$O$5,TablasAux!$N$3:$N$5),DatosEdad!$C:$C,_xlfn.XLOOKUP('1.TS PAIS EDAD Y SEXO'!$G$4,TablasAux!$L$17:$L$19,TablasAux!$K$17:$K$19))</f>
        <v>0</v>
      </c>
      <c r="J252" s="177">
        <f>SUMIFS(DatosEdad!$D:$D,DatosEdad!$A:$A,INDICE!$C$13,DatosEdad!$E:$E,'1.TS PAIS EDAD Y SEXO'!$A252,DatosEdad!$C:$C,_xlfn.XLOOKUP('1.TS PAIS EDAD Y SEXO'!$G$4,TablasAux!$L$17:$L$19,TablasAux!$K$17:$K$19))</f>
        <v>2</v>
      </c>
      <c r="K252" s="116">
        <f>SUMIFS(DatosEdad!$D:$D,DatosEdad!$A:$A,INDICE!$C$13,DatosEdad!$E:$E,'1.TS PAIS EDAD Y SEXO'!$A252,DatosEdad!$C:$C,VLOOKUP('1.TS PAIS EDAD Y SEXO'!$K$4,Descripcion_Sexo,1),DatosEdad!$B:$B,VLOOKUP('1.TS PAIS EDAD Y SEXO'!K$5,TRAMO_EDAD_1,1))</f>
        <v>2</v>
      </c>
      <c r="L252" s="173">
        <f>SUMIFS(DatosEdad!$D:$D,DatosEdad!$A:$A,INDICE!$C$13,DatosEdad!$E:$E,'1.TS PAIS EDAD Y SEXO'!$A252,DatosEdad!$C:$C,VLOOKUP('1.TS PAIS EDAD Y SEXO'!$K$4,Descripcion_Sexo,1),DatosEdad!$B:$B,VLOOKUP('1.TS PAIS EDAD Y SEXO'!L$5,TRAMO_EDAD_1,1))</f>
        <v>2.6842105263157894</v>
      </c>
      <c r="M252" s="182">
        <f>SUMIFS(DatosEdad!$D:$D,DatosEdad!$A:$A,INDICE!$C$13,DatosEdad!$E:$E,'1.TS PAIS EDAD Y SEXO'!$A252,DatosEdad!$B:$B,_xlfn.XLOOKUP('1.TS PAIS EDAD Y SEXO'!M$5,TablasAux!$O$3:$O$5,TablasAux!$N$3:$N$5),DatosEdad!$C:$C,_xlfn.XLOOKUP('1.TS PAIS EDAD Y SEXO'!$K$4,TablasAux!$L$17:$L$19,TablasAux!$K$17:$K$19))</f>
        <v>0</v>
      </c>
      <c r="N252" s="177">
        <f>SUMIFS(DatosEdad!$D:$D,DatosEdad!$A:$A,INDICE!$C$13,DatosEdad!$E:$E,'1.TS PAIS EDAD Y SEXO'!$A252,DatosEdad!$C:$C,_xlfn.XLOOKUP('1.TS PAIS EDAD Y SEXO'!$K$4,TablasAux!$L$17:$L$19,TablasAux!$K$17:$K$19))</f>
        <v>4.6842105263157894</v>
      </c>
    </row>
    <row r="253" spans="1:14" ht="15.6" x14ac:dyDescent="0.3">
      <c r="A253" s="4">
        <v>862</v>
      </c>
      <c r="B253" s="147" t="s">
        <v>111</v>
      </c>
      <c r="C253" s="116">
        <f>SUMIFS(DatosEdad!$D:$D,DatosEdad!$A:$A,INDICE!$C$13,DatosEdad!$E:$E,'1.TS PAIS EDAD Y SEXO'!$A253,DatosEdad!$B:$B,VLOOKUP('1.TS PAIS EDAD Y SEXO'!C$5,TRAMO_EDAD_1,1))</f>
        <v>74356.105263157893</v>
      </c>
      <c r="D253" s="173">
        <f>SUMIFS(DatosEdad!$D:$D,DatosEdad!$A:$A,INDICE!$C$13,DatosEdad!$E:$E,'1.TS PAIS EDAD Y SEXO'!$A253,DatosEdad!$B:$B,VLOOKUP('1.TS PAIS EDAD Y SEXO'!D$5,TRAMO_EDAD_1,1))</f>
        <v>65089.263157894733</v>
      </c>
      <c r="E253" s="182">
        <f>SUMIFS(DatosEdad!$D:$D,DatosEdad!$A:$A,INDICE!$C$13,DatosEdad!$E:$E,'1.TS PAIS EDAD Y SEXO'!$A253,DatosEdad!$B:$B,_xlfn.XLOOKUP($E$5,TablasAux!$O$3:$O$5,TablasAux!$N$3:$N$5))</f>
        <v>11538.473684210527</v>
      </c>
      <c r="F253" s="177">
        <f>SUMIFS(DatosEdad!$D:$D,DatosEdad!$A:$A,INDICE!$C$13,DatosEdad!$E:$E,'1.TS PAIS EDAD Y SEXO'!$A253)</f>
        <v>150983.84210526315</v>
      </c>
      <c r="G253" s="116">
        <f>SUMIFS(DatosEdad!$D:$D,DatosEdad!$A:$A,INDICE!$C$13,DatosEdad!$E:$E,'1.TS PAIS EDAD Y SEXO'!$A253,DatosEdad!$C:$C,VLOOKUP('1.TS PAIS EDAD Y SEXO'!$G$4,Descripcion_Sexo,1),DatosEdad!$B:$B,VLOOKUP('1.TS PAIS EDAD Y SEXO'!G$5,TRAMO_EDAD_1,1))</f>
        <v>36410.8947368421</v>
      </c>
      <c r="H253" s="173">
        <f>SUMIFS(DatosEdad!$D:$D,DatosEdad!$A:$A,INDICE!$C$13,DatosEdad!$E:$E,'1.TS PAIS EDAD Y SEXO'!$A253,DatosEdad!$C:$C,VLOOKUP('1.TS PAIS EDAD Y SEXO'!$G$4,Descripcion_Sexo,1),DatosEdad!$B:$B,VLOOKUP('1.TS PAIS EDAD Y SEXO'!H$5,TRAMO_EDAD_1,1))</f>
        <v>32430.526315789473</v>
      </c>
      <c r="I253" s="182">
        <f>SUMIFS(DatosEdad!$D:$D,DatosEdad!$A:$A,INDICE!$C$13,DatosEdad!$E:$E,'1.TS PAIS EDAD Y SEXO'!$A253,DatosEdad!$B:$B,_xlfn.XLOOKUP('1.TS PAIS EDAD Y SEXO'!$I$5,TablasAux!$O$3:$O$5,TablasAux!$N$3:$N$5),DatosEdad!$C:$C,_xlfn.XLOOKUP('1.TS PAIS EDAD Y SEXO'!$G$4,TablasAux!$L$17:$L$19,TablasAux!$K$17:$K$19))</f>
        <v>6935</v>
      </c>
      <c r="J253" s="177">
        <f>SUMIFS(DatosEdad!$D:$D,DatosEdad!$A:$A,INDICE!$C$13,DatosEdad!$E:$E,'1.TS PAIS EDAD Y SEXO'!$A253,DatosEdad!$C:$C,_xlfn.XLOOKUP('1.TS PAIS EDAD Y SEXO'!$G$4,TablasAux!$L$17:$L$19,TablasAux!$K$17:$K$19))</f>
        <v>75776.421052631573</v>
      </c>
      <c r="K253" s="116">
        <f>SUMIFS(DatosEdad!$D:$D,DatosEdad!$A:$A,INDICE!$C$13,DatosEdad!$E:$E,'1.TS PAIS EDAD Y SEXO'!$A253,DatosEdad!$C:$C,VLOOKUP('1.TS PAIS EDAD Y SEXO'!$K$4,Descripcion_Sexo,1),DatosEdad!$B:$B,VLOOKUP('1.TS PAIS EDAD Y SEXO'!K$5,TRAMO_EDAD_1,1))</f>
        <v>37945.210526315794</v>
      </c>
      <c r="L253" s="173">
        <f>SUMIFS(DatosEdad!$D:$D,DatosEdad!$A:$A,INDICE!$C$13,DatosEdad!$E:$E,'1.TS PAIS EDAD Y SEXO'!$A253,DatosEdad!$C:$C,VLOOKUP('1.TS PAIS EDAD Y SEXO'!$K$4,Descripcion_Sexo,1),DatosEdad!$B:$B,VLOOKUP('1.TS PAIS EDAD Y SEXO'!L$5,TRAMO_EDAD_1,1))</f>
        <v>32658.736842105263</v>
      </c>
      <c r="M253" s="182">
        <f>SUMIFS(DatosEdad!$D:$D,DatosEdad!$A:$A,INDICE!$C$13,DatosEdad!$E:$E,'1.TS PAIS EDAD Y SEXO'!$A253,DatosEdad!$B:$B,_xlfn.XLOOKUP('1.TS PAIS EDAD Y SEXO'!M$5,TablasAux!$O$3:$O$5,TablasAux!$N$3:$N$5),DatosEdad!$C:$C,_xlfn.XLOOKUP('1.TS PAIS EDAD Y SEXO'!$K$4,TablasAux!$L$17:$L$19,TablasAux!$K$17:$K$19))</f>
        <v>4603.4736842105267</v>
      </c>
      <c r="N253" s="177">
        <f>SUMIFS(DatosEdad!$D:$D,DatosEdad!$A:$A,INDICE!$C$13,DatosEdad!$E:$E,'1.TS PAIS EDAD Y SEXO'!$A253,DatosEdad!$C:$C,_xlfn.XLOOKUP('1.TS PAIS EDAD Y SEXO'!$K$4,TablasAux!$L$17:$L$19,TablasAux!$K$17:$K$19))</f>
        <v>75207.421052631573</v>
      </c>
    </row>
    <row r="254" spans="1:14" ht="15.6" x14ac:dyDescent="0.3">
      <c r="A254" s="4">
        <v>704</v>
      </c>
      <c r="B254" s="147" t="s">
        <v>344</v>
      </c>
      <c r="C254" s="116">
        <f>SUMIFS(DatosEdad!$D:$D,DatosEdad!$A:$A,INDICE!$C$13,DatosEdad!$E:$E,'1.TS PAIS EDAD Y SEXO'!$A254,DatosEdad!$B:$B,VLOOKUP('1.TS PAIS EDAD Y SEXO'!C$5,TRAMO_EDAD_1,1))</f>
        <v>972.47368421052624</v>
      </c>
      <c r="D254" s="173">
        <f>SUMIFS(DatosEdad!$D:$D,DatosEdad!$A:$A,INDICE!$C$13,DatosEdad!$E:$E,'1.TS PAIS EDAD Y SEXO'!$A254,DatosEdad!$B:$B,VLOOKUP('1.TS PAIS EDAD Y SEXO'!D$5,TRAMO_EDAD_1,1))</f>
        <v>676.63157894736844</v>
      </c>
      <c r="E254" s="182">
        <f>SUMIFS(DatosEdad!$D:$D,DatosEdad!$A:$A,INDICE!$C$13,DatosEdad!$E:$E,'1.TS PAIS EDAD Y SEXO'!$A254,DatosEdad!$B:$B,_xlfn.XLOOKUP($E$5,TablasAux!$O$3:$O$5,TablasAux!$N$3:$N$5))</f>
        <v>24</v>
      </c>
      <c r="F254" s="177">
        <f>SUMIFS(DatosEdad!$D:$D,DatosEdad!$A:$A,INDICE!$C$13,DatosEdad!$E:$E,'1.TS PAIS EDAD Y SEXO'!$A254)</f>
        <v>1673.1052631578948</v>
      </c>
      <c r="G254" s="116">
        <f>SUMIFS(DatosEdad!$D:$D,DatosEdad!$A:$A,INDICE!$C$13,DatosEdad!$E:$E,'1.TS PAIS EDAD Y SEXO'!$A254,DatosEdad!$C:$C,VLOOKUP('1.TS PAIS EDAD Y SEXO'!$G$4,Descripcion_Sexo,1),DatosEdad!$B:$B,VLOOKUP('1.TS PAIS EDAD Y SEXO'!G$5,TRAMO_EDAD_1,1))</f>
        <v>521.78947368421052</v>
      </c>
      <c r="H254" s="173">
        <f>SUMIFS(DatosEdad!$D:$D,DatosEdad!$A:$A,INDICE!$C$13,DatosEdad!$E:$E,'1.TS PAIS EDAD Y SEXO'!$A254,DatosEdad!$C:$C,VLOOKUP('1.TS PAIS EDAD Y SEXO'!$G$4,Descripcion_Sexo,1),DatosEdad!$B:$B,VLOOKUP('1.TS PAIS EDAD Y SEXO'!H$5,TRAMO_EDAD_1,1))</f>
        <v>276.78947368421052</v>
      </c>
      <c r="I254" s="182">
        <f>SUMIFS(DatosEdad!$D:$D,DatosEdad!$A:$A,INDICE!$C$13,DatosEdad!$E:$E,'1.TS PAIS EDAD Y SEXO'!$A254,DatosEdad!$B:$B,_xlfn.XLOOKUP('1.TS PAIS EDAD Y SEXO'!$I$5,TablasAux!$O$3:$O$5,TablasAux!$N$3:$N$5),DatosEdad!$C:$C,_xlfn.XLOOKUP('1.TS PAIS EDAD Y SEXO'!$G$4,TablasAux!$L$17:$L$19,TablasAux!$K$17:$K$19))</f>
        <v>15</v>
      </c>
      <c r="J254" s="177">
        <f>SUMIFS(DatosEdad!$D:$D,DatosEdad!$A:$A,INDICE!$C$13,DatosEdad!$E:$E,'1.TS PAIS EDAD Y SEXO'!$A254,DatosEdad!$C:$C,_xlfn.XLOOKUP('1.TS PAIS EDAD Y SEXO'!$G$4,TablasAux!$L$17:$L$19,TablasAux!$K$17:$K$19))</f>
        <v>813.57894736842104</v>
      </c>
      <c r="K254" s="116">
        <f>SUMIFS(DatosEdad!$D:$D,DatosEdad!$A:$A,INDICE!$C$13,DatosEdad!$E:$E,'1.TS PAIS EDAD Y SEXO'!$A254,DatosEdad!$C:$C,VLOOKUP('1.TS PAIS EDAD Y SEXO'!$K$4,Descripcion_Sexo,1),DatosEdad!$B:$B,VLOOKUP('1.TS PAIS EDAD Y SEXO'!K$5,TRAMO_EDAD_1,1))</f>
        <v>450.68421052631578</v>
      </c>
      <c r="L254" s="173">
        <f>SUMIFS(DatosEdad!$D:$D,DatosEdad!$A:$A,INDICE!$C$13,DatosEdad!$E:$E,'1.TS PAIS EDAD Y SEXO'!$A254,DatosEdad!$C:$C,VLOOKUP('1.TS PAIS EDAD Y SEXO'!$K$4,Descripcion_Sexo,1),DatosEdad!$B:$B,VLOOKUP('1.TS PAIS EDAD Y SEXO'!L$5,TRAMO_EDAD_1,1))</f>
        <v>399.84210526315792</v>
      </c>
      <c r="M254" s="182">
        <f>SUMIFS(DatosEdad!$D:$D,DatosEdad!$A:$A,INDICE!$C$13,DatosEdad!$E:$E,'1.TS PAIS EDAD Y SEXO'!$A254,DatosEdad!$B:$B,_xlfn.XLOOKUP('1.TS PAIS EDAD Y SEXO'!M$5,TablasAux!$O$3:$O$5,TablasAux!$N$3:$N$5),DatosEdad!$C:$C,_xlfn.XLOOKUP('1.TS PAIS EDAD Y SEXO'!$K$4,TablasAux!$L$17:$L$19,TablasAux!$K$17:$K$19))</f>
        <v>9</v>
      </c>
      <c r="N254" s="177">
        <f>SUMIFS(DatosEdad!$D:$D,DatosEdad!$A:$A,INDICE!$C$13,DatosEdad!$E:$E,'1.TS PAIS EDAD Y SEXO'!$A254,DatosEdad!$C:$C,_xlfn.XLOOKUP('1.TS PAIS EDAD Y SEXO'!$K$4,TablasAux!$L$17:$L$19,TablasAux!$K$17:$K$19))</f>
        <v>859.52631578947376</v>
      </c>
    </row>
    <row r="255" spans="1:14" ht="15.6" x14ac:dyDescent="0.3">
      <c r="A255" s="4">
        <v>92</v>
      </c>
      <c r="B255" s="147" t="s">
        <v>376</v>
      </c>
      <c r="C255" s="116">
        <f>SUMIFS(DatosEdad!$D:$D,DatosEdad!$A:$A,INDICE!$C$13,DatosEdad!$E:$E,'1.TS PAIS EDAD Y SEXO'!$A255,DatosEdad!$B:$B,VLOOKUP('1.TS PAIS EDAD Y SEXO'!C$5,TRAMO_EDAD_1,1))</f>
        <v>7.6842105263157894</v>
      </c>
      <c r="D255" s="173">
        <f>SUMIFS(DatosEdad!$D:$D,DatosEdad!$A:$A,INDICE!$C$13,DatosEdad!$E:$E,'1.TS PAIS EDAD Y SEXO'!$A255,DatosEdad!$B:$B,VLOOKUP('1.TS PAIS EDAD Y SEXO'!D$5,TRAMO_EDAD_1,1))</f>
        <v>6.8947368421052637</v>
      </c>
      <c r="E255" s="182">
        <f>SUMIFS(DatosEdad!$D:$D,DatosEdad!$A:$A,INDICE!$C$13,DatosEdad!$E:$E,'1.TS PAIS EDAD Y SEXO'!$A255,DatosEdad!$B:$B,_xlfn.XLOOKUP($E$5,TablasAux!$O$3:$O$5,TablasAux!$N$3:$N$5))</f>
        <v>0</v>
      </c>
      <c r="F255" s="177">
        <f>SUMIFS(DatosEdad!$D:$D,DatosEdad!$A:$A,INDICE!$C$13,DatosEdad!$E:$E,'1.TS PAIS EDAD Y SEXO'!$A255)</f>
        <v>14.578947368421053</v>
      </c>
      <c r="G255" s="116">
        <f>SUMIFS(DatosEdad!$D:$D,DatosEdad!$A:$A,INDICE!$C$13,DatosEdad!$E:$E,'1.TS PAIS EDAD Y SEXO'!$A255,DatosEdad!$C:$C,VLOOKUP('1.TS PAIS EDAD Y SEXO'!$G$4,Descripcion_Sexo,1),DatosEdad!$B:$B,VLOOKUP('1.TS PAIS EDAD Y SEXO'!G$5,TRAMO_EDAD_1,1))</f>
        <v>4.6842105263157894</v>
      </c>
      <c r="H255" s="173">
        <f>SUMIFS(DatosEdad!$D:$D,DatosEdad!$A:$A,INDICE!$C$13,DatosEdad!$E:$E,'1.TS PAIS EDAD Y SEXO'!$A255,DatosEdad!$C:$C,VLOOKUP('1.TS PAIS EDAD Y SEXO'!$G$4,Descripcion_Sexo,1),DatosEdad!$B:$B,VLOOKUP('1.TS PAIS EDAD Y SEXO'!H$5,TRAMO_EDAD_1,1))</f>
        <v>3.8947368421052633</v>
      </c>
      <c r="I255" s="182">
        <f>SUMIFS(DatosEdad!$D:$D,DatosEdad!$A:$A,INDICE!$C$13,DatosEdad!$E:$E,'1.TS PAIS EDAD Y SEXO'!$A255,DatosEdad!$B:$B,_xlfn.XLOOKUP('1.TS PAIS EDAD Y SEXO'!$I$5,TablasAux!$O$3:$O$5,TablasAux!$N$3:$N$5),DatosEdad!$C:$C,_xlfn.XLOOKUP('1.TS PAIS EDAD Y SEXO'!$G$4,TablasAux!$L$17:$L$19,TablasAux!$K$17:$K$19))</f>
        <v>0</v>
      </c>
      <c r="J255" s="177">
        <f>SUMIFS(DatosEdad!$D:$D,DatosEdad!$A:$A,INDICE!$C$13,DatosEdad!$E:$E,'1.TS PAIS EDAD Y SEXO'!$A255,DatosEdad!$C:$C,_xlfn.XLOOKUP('1.TS PAIS EDAD Y SEXO'!$G$4,TablasAux!$L$17:$L$19,TablasAux!$K$17:$K$19))</f>
        <v>8.5789473684210531</v>
      </c>
      <c r="K255" s="116">
        <f>SUMIFS(DatosEdad!$D:$D,DatosEdad!$A:$A,INDICE!$C$13,DatosEdad!$E:$E,'1.TS PAIS EDAD Y SEXO'!$A255,DatosEdad!$C:$C,VLOOKUP('1.TS PAIS EDAD Y SEXO'!$K$4,Descripcion_Sexo,1),DatosEdad!$B:$B,VLOOKUP('1.TS PAIS EDAD Y SEXO'!K$5,TRAMO_EDAD_1,1))</f>
        <v>3</v>
      </c>
      <c r="L255" s="173">
        <f>SUMIFS(DatosEdad!$D:$D,DatosEdad!$A:$A,INDICE!$C$13,DatosEdad!$E:$E,'1.TS PAIS EDAD Y SEXO'!$A255,DatosEdad!$C:$C,VLOOKUP('1.TS PAIS EDAD Y SEXO'!$K$4,Descripcion_Sexo,1),DatosEdad!$B:$B,VLOOKUP('1.TS PAIS EDAD Y SEXO'!L$5,TRAMO_EDAD_1,1))</f>
        <v>3</v>
      </c>
      <c r="M255" s="182">
        <f>SUMIFS(DatosEdad!$D:$D,DatosEdad!$A:$A,INDICE!$C$13,DatosEdad!$E:$E,'1.TS PAIS EDAD Y SEXO'!$A255,DatosEdad!$B:$B,_xlfn.XLOOKUP('1.TS PAIS EDAD Y SEXO'!M$5,TablasAux!$O$3:$O$5,TablasAux!$N$3:$N$5),DatosEdad!$C:$C,_xlfn.XLOOKUP('1.TS PAIS EDAD Y SEXO'!$K$4,TablasAux!$L$17:$L$19,TablasAux!$K$17:$K$19))</f>
        <v>0</v>
      </c>
      <c r="N255" s="177">
        <f>SUMIFS(DatosEdad!$D:$D,DatosEdad!$A:$A,INDICE!$C$13,DatosEdad!$E:$E,'1.TS PAIS EDAD Y SEXO'!$A255,DatosEdad!$C:$C,_xlfn.XLOOKUP('1.TS PAIS EDAD Y SEXO'!$K$4,TablasAux!$L$17:$L$19,TablasAux!$K$17:$K$19))</f>
        <v>6</v>
      </c>
    </row>
    <row r="256" spans="1:14" ht="15.6" x14ac:dyDescent="0.3">
      <c r="A256" s="4">
        <v>850</v>
      </c>
      <c r="B256" s="147" t="s">
        <v>366</v>
      </c>
      <c r="C256" s="116">
        <f>SUMIFS(DatosEdad!$D:$D,DatosEdad!$A:$A,INDICE!$C$13,DatosEdad!$E:$E,'1.TS PAIS EDAD Y SEXO'!$A256,DatosEdad!$B:$B,VLOOKUP('1.TS PAIS EDAD Y SEXO'!C$5,TRAMO_EDAD_1,1))</f>
        <v>4</v>
      </c>
      <c r="D256" s="173">
        <f>SUMIFS(DatosEdad!$D:$D,DatosEdad!$A:$A,INDICE!$C$13,DatosEdad!$E:$E,'1.TS PAIS EDAD Y SEXO'!$A256,DatosEdad!$B:$B,VLOOKUP('1.TS PAIS EDAD Y SEXO'!D$5,TRAMO_EDAD_1,1))</f>
        <v>6</v>
      </c>
      <c r="E256" s="182">
        <f>SUMIFS(DatosEdad!$D:$D,DatosEdad!$A:$A,INDICE!$C$13,DatosEdad!$E:$E,'1.TS PAIS EDAD Y SEXO'!$A256,DatosEdad!$B:$B,_xlfn.XLOOKUP($E$5,TablasAux!$O$3:$O$5,TablasAux!$N$3:$N$5))</f>
        <v>1</v>
      </c>
      <c r="F256" s="177">
        <f>SUMIFS(DatosEdad!$D:$D,DatosEdad!$A:$A,INDICE!$C$13,DatosEdad!$E:$E,'1.TS PAIS EDAD Y SEXO'!$A256)</f>
        <v>11</v>
      </c>
      <c r="G256" s="116">
        <f>SUMIFS(DatosEdad!$D:$D,DatosEdad!$A:$A,INDICE!$C$13,DatosEdad!$E:$E,'1.TS PAIS EDAD Y SEXO'!$A256,DatosEdad!$C:$C,VLOOKUP('1.TS PAIS EDAD Y SEXO'!$G$4,Descripcion_Sexo,1),DatosEdad!$B:$B,VLOOKUP('1.TS PAIS EDAD Y SEXO'!G$5,TRAMO_EDAD_1,1))</f>
        <v>2</v>
      </c>
      <c r="H256" s="173">
        <f>SUMIFS(DatosEdad!$D:$D,DatosEdad!$A:$A,INDICE!$C$13,DatosEdad!$E:$E,'1.TS PAIS EDAD Y SEXO'!$A256,DatosEdad!$C:$C,VLOOKUP('1.TS PAIS EDAD Y SEXO'!$G$4,Descripcion_Sexo,1),DatosEdad!$B:$B,VLOOKUP('1.TS PAIS EDAD Y SEXO'!H$5,TRAMO_EDAD_1,1))</f>
        <v>2</v>
      </c>
      <c r="I256" s="182">
        <f>SUMIFS(DatosEdad!$D:$D,DatosEdad!$A:$A,INDICE!$C$13,DatosEdad!$E:$E,'1.TS PAIS EDAD Y SEXO'!$A256,DatosEdad!$B:$B,_xlfn.XLOOKUP('1.TS PAIS EDAD Y SEXO'!$I$5,TablasAux!$O$3:$O$5,TablasAux!$N$3:$N$5),DatosEdad!$C:$C,_xlfn.XLOOKUP('1.TS PAIS EDAD Y SEXO'!$G$4,TablasAux!$L$17:$L$19,TablasAux!$K$17:$K$19))</f>
        <v>1</v>
      </c>
      <c r="J256" s="177">
        <f>SUMIFS(DatosEdad!$D:$D,DatosEdad!$A:$A,INDICE!$C$13,DatosEdad!$E:$E,'1.TS PAIS EDAD Y SEXO'!$A256,DatosEdad!$C:$C,_xlfn.XLOOKUP('1.TS PAIS EDAD Y SEXO'!$G$4,TablasAux!$L$17:$L$19,TablasAux!$K$17:$K$19))</f>
        <v>5</v>
      </c>
      <c r="K256" s="116">
        <f>SUMIFS(DatosEdad!$D:$D,DatosEdad!$A:$A,INDICE!$C$13,DatosEdad!$E:$E,'1.TS PAIS EDAD Y SEXO'!$A256,DatosEdad!$C:$C,VLOOKUP('1.TS PAIS EDAD Y SEXO'!$K$4,Descripcion_Sexo,1),DatosEdad!$B:$B,VLOOKUP('1.TS PAIS EDAD Y SEXO'!K$5,TRAMO_EDAD_1,1))</f>
        <v>2</v>
      </c>
      <c r="L256" s="173">
        <f>SUMIFS(DatosEdad!$D:$D,DatosEdad!$A:$A,INDICE!$C$13,DatosEdad!$E:$E,'1.TS PAIS EDAD Y SEXO'!$A256,DatosEdad!$C:$C,VLOOKUP('1.TS PAIS EDAD Y SEXO'!$K$4,Descripcion_Sexo,1),DatosEdad!$B:$B,VLOOKUP('1.TS PAIS EDAD Y SEXO'!L$5,TRAMO_EDAD_1,1))</f>
        <v>4</v>
      </c>
      <c r="M256" s="182">
        <f>SUMIFS(DatosEdad!$D:$D,DatosEdad!$A:$A,INDICE!$C$13,DatosEdad!$E:$E,'1.TS PAIS EDAD Y SEXO'!$A256,DatosEdad!$B:$B,_xlfn.XLOOKUP('1.TS PAIS EDAD Y SEXO'!M$5,TablasAux!$O$3:$O$5,TablasAux!$N$3:$N$5),DatosEdad!$C:$C,_xlfn.XLOOKUP('1.TS PAIS EDAD Y SEXO'!$K$4,TablasAux!$L$17:$L$19,TablasAux!$K$17:$K$19))</f>
        <v>0</v>
      </c>
      <c r="N256" s="177">
        <f>SUMIFS(DatosEdad!$D:$D,DatosEdad!$A:$A,INDICE!$C$13,DatosEdad!$E:$E,'1.TS PAIS EDAD Y SEXO'!$A256,DatosEdad!$C:$C,_xlfn.XLOOKUP('1.TS PAIS EDAD Y SEXO'!$K$4,TablasAux!$L$17:$L$19,TablasAux!$K$17:$K$19))</f>
        <v>6</v>
      </c>
    </row>
    <row r="257" spans="1:14" ht="15.6" x14ac:dyDescent="0.3">
      <c r="A257" s="4">
        <v>876</v>
      </c>
      <c r="B257" s="147" t="s">
        <v>370</v>
      </c>
      <c r="C257" s="116">
        <f>SUMIFS(DatosEdad!$D:$D,DatosEdad!$A:$A,INDICE!$C$13,DatosEdad!$E:$E,'1.TS PAIS EDAD Y SEXO'!$A257,DatosEdad!$B:$B,VLOOKUP('1.TS PAIS EDAD Y SEXO'!C$5,TRAMO_EDAD_1,1))</f>
        <v>1</v>
      </c>
      <c r="D257" s="173">
        <f>SUMIFS(DatosEdad!$D:$D,DatosEdad!$A:$A,INDICE!$C$13,DatosEdad!$E:$E,'1.TS PAIS EDAD Y SEXO'!$A257,DatosEdad!$B:$B,VLOOKUP('1.TS PAIS EDAD Y SEXO'!D$5,TRAMO_EDAD_1,1))</f>
        <v>5.2105263157894735</v>
      </c>
      <c r="E257" s="182">
        <f>SUMIFS(DatosEdad!$D:$D,DatosEdad!$A:$A,INDICE!$C$13,DatosEdad!$E:$E,'1.TS PAIS EDAD Y SEXO'!$A257,DatosEdad!$B:$B,_xlfn.XLOOKUP($E$5,TablasAux!$O$3:$O$5,TablasAux!$N$3:$N$5))</f>
        <v>2</v>
      </c>
      <c r="F257" s="177">
        <f>SUMIFS(DatosEdad!$D:$D,DatosEdad!$A:$A,INDICE!$C$13,DatosEdad!$E:$E,'1.TS PAIS EDAD Y SEXO'!$A257)</f>
        <v>8.2105263157894726</v>
      </c>
      <c r="G257" s="116">
        <f>SUMIFS(DatosEdad!$D:$D,DatosEdad!$A:$A,INDICE!$C$13,DatosEdad!$E:$E,'1.TS PAIS EDAD Y SEXO'!$A257,DatosEdad!$C:$C,VLOOKUP('1.TS PAIS EDAD Y SEXO'!$G$4,Descripcion_Sexo,1),DatosEdad!$B:$B,VLOOKUP('1.TS PAIS EDAD Y SEXO'!G$5,TRAMO_EDAD_1,1))</f>
        <v>1</v>
      </c>
      <c r="H257" s="173">
        <f>SUMIFS(DatosEdad!$D:$D,DatosEdad!$A:$A,INDICE!$C$13,DatosEdad!$E:$E,'1.TS PAIS EDAD Y SEXO'!$A257,DatosEdad!$C:$C,VLOOKUP('1.TS PAIS EDAD Y SEXO'!$G$4,Descripcion_Sexo,1),DatosEdad!$B:$B,VLOOKUP('1.TS PAIS EDAD Y SEXO'!H$5,TRAMO_EDAD_1,1))</f>
        <v>0.21052631578947367</v>
      </c>
      <c r="I257" s="182">
        <f>SUMIFS(DatosEdad!$D:$D,DatosEdad!$A:$A,INDICE!$C$13,DatosEdad!$E:$E,'1.TS PAIS EDAD Y SEXO'!$A257,DatosEdad!$B:$B,_xlfn.XLOOKUP('1.TS PAIS EDAD Y SEXO'!$I$5,TablasAux!$O$3:$O$5,TablasAux!$N$3:$N$5),DatosEdad!$C:$C,_xlfn.XLOOKUP('1.TS PAIS EDAD Y SEXO'!$G$4,TablasAux!$L$17:$L$19,TablasAux!$K$17:$K$19))</f>
        <v>1</v>
      </c>
      <c r="J257" s="177">
        <f>SUMIFS(DatosEdad!$D:$D,DatosEdad!$A:$A,INDICE!$C$13,DatosEdad!$E:$E,'1.TS PAIS EDAD Y SEXO'!$A257,DatosEdad!$C:$C,_xlfn.XLOOKUP('1.TS PAIS EDAD Y SEXO'!$G$4,TablasAux!$L$17:$L$19,TablasAux!$K$17:$K$19))</f>
        <v>2.2105263157894735</v>
      </c>
      <c r="K257" s="116">
        <f>SUMIFS(DatosEdad!$D:$D,DatosEdad!$A:$A,INDICE!$C$13,DatosEdad!$E:$E,'1.TS PAIS EDAD Y SEXO'!$A257,DatosEdad!$C:$C,VLOOKUP('1.TS PAIS EDAD Y SEXO'!$K$4,Descripcion_Sexo,1),DatosEdad!$B:$B,VLOOKUP('1.TS PAIS EDAD Y SEXO'!K$5,TRAMO_EDAD_1,1))</f>
        <v>0</v>
      </c>
      <c r="L257" s="173">
        <f>SUMIFS(DatosEdad!$D:$D,DatosEdad!$A:$A,INDICE!$C$13,DatosEdad!$E:$E,'1.TS PAIS EDAD Y SEXO'!$A257,DatosEdad!$C:$C,VLOOKUP('1.TS PAIS EDAD Y SEXO'!$K$4,Descripcion_Sexo,1),DatosEdad!$B:$B,VLOOKUP('1.TS PAIS EDAD Y SEXO'!L$5,TRAMO_EDAD_1,1))</f>
        <v>5</v>
      </c>
      <c r="M257" s="182">
        <f>SUMIFS(DatosEdad!$D:$D,DatosEdad!$A:$A,INDICE!$C$13,DatosEdad!$E:$E,'1.TS PAIS EDAD Y SEXO'!$A257,DatosEdad!$B:$B,_xlfn.XLOOKUP('1.TS PAIS EDAD Y SEXO'!M$5,TablasAux!$O$3:$O$5,TablasAux!$N$3:$N$5),DatosEdad!$C:$C,_xlfn.XLOOKUP('1.TS PAIS EDAD Y SEXO'!$K$4,TablasAux!$L$17:$L$19,TablasAux!$K$17:$K$19))</f>
        <v>1</v>
      </c>
      <c r="N257" s="177">
        <f>SUMIFS(DatosEdad!$D:$D,DatosEdad!$A:$A,INDICE!$C$13,DatosEdad!$E:$E,'1.TS PAIS EDAD Y SEXO'!$A257,DatosEdad!$C:$C,_xlfn.XLOOKUP('1.TS PAIS EDAD Y SEXO'!$K$4,TablasAux!$L$17:$L$19,TablasAux!$K$17:$K$19))</f>
        <v>6</v>
      </c>
    </row>
    <row r="258" spans="1:14" ht="15.6" x14ac:dyDescent="0.3">
      <c r="A258" s="4">
        <v>887</v>
      </c>
      <c r="B258" s="147" t="s">
        <v>398</v>
      </c>
      <c r="C258" s="116">
        <f>SUMIFS(DatosEdad!$D:$D,DatosEdad!$A:$A,INDICE!$C$13,DatosEdad!$E:$E,'1.TS PAIS EDAD Y SEXO'!$A258,DatosEdad!$B:$B,VLOOKUP('1.TS PAIS EDAD Y SEXO'!C$5,TRAMO_EDAD_1,1))</f>
        <v>79.526315789473685</v>
      </c>
      <c r="D258" s="173">
        <f>SUMIFS(DatosEdad!$D:$D,DatosEdad!$A:$A,INDICE!$C$13,DatosEdad!$E:$E,'1.TS PAIS EDAD Y SEXO'!$A258,DatosEdad!$B:$B,VLOOKUP('1.TS PAIS EDAD Y SEXO'!D$5,TRAMO_EDAD_1,1))</f>
        <v>60.157894736842103</v>
      </c>
      <c r="E258" s="182">
        <f>SUMIFS(DatosEdad!$D:$D,DatosEdad!$A:$A,INDICE!$C$13,DatosEdad!$E:$E,'1.TS PAIS EDAD Y SEXO'!$A258,DatosEdad!$B:$B,_xlfn.XLOOKUP($E$5,TablasAux!$O$3:$O$5,TablasAux!$N$3:$N$5))</f>
        <v>7</v>
      </c>
      <c r="F258" s="177">
        <f>SUMIFS(DatosEdad!$D:$D,DatosEdad!$A:$A,INDICE!$C$13,DatosEdad!$E:$E,'1.TS PAIS EDAD Y SEXO'!$A258)</f>
        <v>146.68421052631578</v>
      </c>
      <c r="G258" s="116">
        <f>SUMIFS(DatosEdad!$D:$D,DatosEdad!$A:$A,INDICE!$C$13,DatosEdad!$E:$E,'1.TS PAIS EDAD Y SEXO'!$A258,DatosEdad!$C:$C,VLOOKUP('1.TS PAIS EDAD Y SEXO'!$G$4,Descripcion_Sexo,1),DatosEdad!$B:$B,VLOOKUP('1.TS PAIS EDAD Y SEXO'!G$5,TRAMO_EDAD_1,1))</f>
        <v>4.4210526315789478</v>
      </c>
      <c r="H258" s="173">
        <f>SUMIFS(DatosEdad!$D:$D,DatosEdad!$A:$A,INDICE!$C$13,DatosEdad!$E:$E,'1.TS PAIS EDAD Y SEXO'!$A258,DatosEdad!$C:$C,VLOOKUP('1.TS PAIS EDAD Y SEXO'!$G$4,Descripcion_Sexo,1),DatosEdad!$B:$B,VLOOKUP('1.TS PAIS EDAD Y SEXO'!H$5,TRAMO_EDAD_1,1))</f>
        <v>8.4210526315789469</v>
      </c>
      <c r="I258" s="182">
        <f>SUMIFS(DatosEdad!$D:$D,DatosEdad!$A:$A,INDICE!$C$13,DatosEdad!$E:$E,'1.TS PAIS EDAD Y SEXO'!$A258,DatosEdad!$B:$B,_xlfn.XLOOKUP('1.TS PAIS EDAD Y SEXO'!$I$5,TablasAux!$O$3:$O$5,TablasAux!$N$3:$N$5),DatosEdad!$C:$C,_xlfn.XLOOKUP('1.TS PAIS EDAD Y SEXO'!$G$4,TablasAux!$L$17:$L$19,TablasAux!$K$17:$K$19))</f>
        <v>0</v>
      </c>
      <c r="J258" s="177">
        <f>SUMIFS(DatosEdad!$D:$D,DatosEdad!$A:$A,INDICE!$C$13,DatosEdad!$E:$E,'1.TS PAIS EDAD Y SEXO'!$A258,DatosEdad!$C:$C,_xlfn.XLOOKUP('1.TS PAIS EDAD Y SEXO'!$G$4,TablasAux!$L$17:$L$19,TablasAux!$K$17:$K$19))</f>
        <v>12.842105263157894</v>
      </c>
      <c r="K258" s="116">
        <f>SUMIFS(DatosEdad!$D:$D,DatosEdad!$A:$A,INDICE!$C$13,DatosEdad!$E:$E,'1.TS PAIS EDAD Y SEXO'!$A258,DatosEdad!$C:$C,VLOOKUP('1.TS PAIS EDAD Y SEXO'!$K$4,Descripcion_Sexo,1),DatosEdad!$B:$B,VLOOKUP('1.TS PAIS EDAD Y SEXO'!K$5,TRAMO_EDAD_1,1))</f>
        <v>75.10526315789474</v>
      </c>
      <c r="L258" s="173">
        <f>SUMIFS(DatosEdad!$D:$D,DatosEdad!$A:$A,INDICE!$C$13,DatosEdad!$E:$E,'1.TS PAIS EDAD Y SEXO'!$A258,DatosEdad!$C:$C,VLOOKUP('1.TS PAIS EDAD Y SEXO'!$K$4,Descripcion_Sexo,1),DatosEdad!$B:$B,VLOOKUP('1.TS PAIS EDAD Y SEXO'!L$5,TRAMO_EDAD_1,1))</f>
        <v>51.736842105263158</v>
      </c>
      <c r="M258" s="182">
        <f>SUMIFS(DatosEdad!$D:$D,DatosEdad!$A:$A,INDICE!$C$13,DatosEdad!$E:$E,'1.TS PAIS EDAD Y SEXO'!$A258,DatosEdad!$B:$B,_xlfn.XLOOKUP('1.TS PAIS EDAD Y SEXO'!M$5,TablasAux!$O$3:$O$5,TablasAux!$N$3:$N$5),DatosEdad!$C:$C,_xlfn.XLOOKUP('1.TS PAIS EDAD Y SEXO'!$K$4,TablasAux!$L$17:$L$19,TablasAux!$K$17:$K$19))</f>
        <v>7</v>
      </c>
      <c r="N258" s="177">
        <f>SUMIFS(DatosEdad!$D:$D,DatosEdad!$A:$A,INDICE!$C$13,DatosEdad!$E:$E,'1.TS PAIS EDAD Y SEXO'!$A258,DatosEdad!$C:$C,_xlfn.XLOOKUP('1.TS PAIS EDAD Y SEXO'!$K$4,TablasAux!$L$17:$L$19,TablasAux!$K$17:$K$19))</f>
        <v>133.84210526315789</v>
      </c>
    </row>
    <row r="259" spans="1:14" ht="15.6" x14ac:dyDescent="0.3">
      <c r="A259" s="4">
        <v>262</v>
      </c>
      <c r="B259" s="147" t="s">
        <v>409</v>
      </c>
      <c r="C259" s="116">
        <f>SUMIFS(DatosEdad!$D:$D,DatosEdad!$A:$A,INDICE!$C$13,DatosEdad!$E:$E,'1.TS PAIS EDAD Y SEXO'!$A259,DatosEdad!$B:$B,VLOOKUP('1.TS PAIS EDAD Y SEXO'!C$5,TRAMO_EDAD_1,1))</f>
        <v>1</v>
      </c>
      <c r="D259" s="173">
        <f>SUMIFS(DatosEdad!$D:$D,DatosEdad!$A:$A,INDICE!$C$13,DatosEdad!$E:$E,'1.TS PAIS EDAD Y SEXO'!$A259,DatosEdad!$B:$B,VLOOKUP('1.TS PAIS EDAD Y SEXO'!D$5,TRAMO_EDAD_1,1))</f>
        <v>7.0526315789473681</v>
      </c>
      <c r="E259" s="182">
        <f>SUMIFS(DatosEdad!$D:$D,DatosEdad!$A:$A,INDICE!$C$13,DatosEdad!$E:$E,'1.TS PAIS EDAD Y SEXO'!$A259,DatosEdad!$B:$B,_xlfn.XLOOKUP($E$5,TablasAux!$O$3:$O$5,TablasAux!$N$3:$N$5))</f>
        <v>1</v>
      </c>
      <c r="F259" s="177">
        <f>SUMIFS(DatosEdad!$D:$D,DatosEdad!$A:$A,INDICE!$C$13,DatosEdad!$E:$E,'1.TS PAIS EDAD Y SEXO'!$A259)</f>
        <v>9.0526315789473681</v>
      </c>
      <c r="G259" s="116">
        <f>SUMIFS(DatosEdad!$D:$D,DatosEdad!$A:$A,INDICE!$C$13,DatosEdad!$E:$E,'1.TS PAIS EDAD Y SEXO'!$A259,DatosEdad!$C:$C,VLOOKUP('1.TS PAIS EDAD Y SEXO'!$G$4,Descripcion_Sexo,1),DatosEdad!$B:$B,VLOOKUP('1.TS PAIS EDAD Y SEXO'!G$5,TRAMO_EDAD_1,1))</f>
        <v>0</v>
      </c>
      <c r="H259" s="173">
        <f>SUMIFS(DatosEdad!$D:$D,DatosEdad!$A:$A,INDICE!$C$13,DatosEdad!$E:$E,'1.TS PAIS EDAD Y SEXO'!$A259,DatosEdad!$C:$C,VLOOKUP('1.TS PAIS EDAD Y SEXO'!$G$4,Descripcion_Sexo,1),DatosEdad!$B:$B,VLOOKUP('1.TS PAIS EDAD Y SEXO'!H$5,TRAMO_EDAD_1,1))</f>
        <v>0</v>
      </c>
      <c r="I259" s="182">
        <f>SUMIFS(DatosEdad!$D:$D,DatosEdad!$A:$A,INDICE!$C$13,DatosEdad!$E:$E,'1.TS PAIS EDAD Y SEXO'!$A259,DatosEdad!$B:$B,_xlfn.XLOOKUP('1.TS PAIS EDAD Y SEXO'!$I$5,TablasAux!$O$3:$O$5,TablasAux!$N$3:$N$5),DatosEdad!$C:$C,_xlfn.XLOOKUP('1.TS PAIS EDAD Y SEXO'!$G$4,TablasAux!$L$17:$L$19,TablasAux!$K$17:$K$19))</f>
        <v>1</v>
      </c>
      <c r="J259" s="177">
        <f>SUMIFS(DatosEdad!$D:$D,DatosEdad!$A:$A,INDICE!$C$13,DatosEdad!$E:$E,'1.TS PAIS EDAD Y SEXO'!$A259,DatosEdad!$C:$C,_xlfn.XLOOKUP('1.TS PAIS EDAD Y SEXO'!$G$4,TablasAux!$L$17:$L$19,TablasAux!$K$17:$K$19))</f>
        <v>1</v>
      </c>
      <c r="K259" s="116">
        <f>SUMIFS(DatosEdad!$D:$D,DatosEdad!$A:$A,INDICE!$C$13,DatosEdad!$E:$E,'1.TS PAIS EDAD Y SEXO'!$A259,DatosEdad!$C:$C,VLOOKUP('1.TS PAIS EDAD Y SEXO'!$K$4,Descripcion_Sexo,1),DatosEdad!$B:$B,VLOOKUP('1.TS PAIS EDAD Y SEXO'!K$5,TRAMO_EDAD_1,1))</f>
        <v>1</v>
      </c>
      <c r="L259" s="173">
        <f>SUMIFS(DatosEdad!$D:$D,DatosEdad!$A:$A,INDICE!$C$13,DatosEdad!$E:$E,'1.TS PAIS EDAD Y SEXO'!$A259,DatosEdad!$C:$C,VLOOKUP('1.TS PAIS EDAD Y SEXO'!$K$4,Descripcion_Sexo,1),DatosEdad!$B:$B,VLOOKUP('1.TS PAIS EDAD Y SEXO'!L$5,TRAMO_EDAD_1,1))</f>
        <v>7.0526315789473681</v>
      </c>
      <c r="M259" s="182">
        <f>SUMIFS(DatosEdad!$D:$D,DatosEdad!$A:$A,INDICE!$C$13,DatosEdad!$E:$E,'1.TS PAIS EDAD Y SEXO'!$A259,DatosEdad!$B:$B,_xlfn.XLOOKUP('1.TS PAIS EDAD Y SEXO'!M$5,TablasAux!$O$3:$O$5,TablasAux!$N$3:$N$5),DatosEdad!$C:$C,_xlfn.XLOOKUP('1.TS PAIS EDAD Y SEXO'!$K$4,TablasAux!$L$17:$L$19,TablasAux!$K$17:$K$19))</f>
        <v>0</v>
      </c>
      <c r="N259" s="177">
        <f>SUMIFS(DatosEdad!$D:$D,DatosEdad!$A:$A,INDICE!$C$13,DatosEdad!$E:$E,'1.TS PAIS EDAD Y SEXO'!$A259,DatosEdad!$C:$C,_xlfn.XLOOKUP('1.TS PAIS EDAD Y SEXO'!$K$4,TablasAux!$L$17:$L$19,TablasAux!$K$17:$K$19))</f>
        <v>8.0526315789473681</v>
      </c>
    </row>
    <row r="260" spans="1:14" ht="15.6" x14ac:dyDescent="0.3">
      <c r="A260" s="4">
        <v>894</v>
      </c>
      <c r="B260" s="147" t="s">
        <v>372</v>
      </c>
      <c r="C260" s="116">
        <f>SUMIFS(DatosEdad!$D:$D,DatosEdad!$A:$A,INDICE!$C$13,DatosEdad!$E:$E,'1.TS PAIS EDAD Y SEXO'!$A260,DatosEdad!$B:$B,VLOOKUP('1.TS PAIS EDAD Y SEXO'!C$5,TRAMO_EDAD_1,1))</f>
        <v>9.9473684210526319</v>
      </c>
      <c r="D260" s="173">
        <f>SUMIFS(DatosEdad!$D:$D,DatosEdad!$A:$A,INDICE!$C$13,DatosEdad!$E:$E,'1.TS PAIS EDAD Y SEXO'!$A260,DatosEdad!$B:$B,VLOOKUP('1.TS PAIS EDAD Y SEXO'!D$5,TRAMO_EDAD_1,1))</f>
        <v>12.263157894736842</v>
      </c>
      <c r="E260" s="182">
        <f>SUMIFS(DatosEdad!$D:$D,DatosEdad!$A:$A,INDICE!$C$13,DatosEdad!$E:$E,'1.TS PAIS EDAD Y SEXO'!$A260,DatosEdad!$B:$B,_xlfn.XLOOKUP($E$5,TablasAux!$O$3:$O$5,TablasAux!$N$3:$N$5))</f>
        <v>3.4210526315789473</v>
      </c>
      <c r="F260" s="177">
        <f>SUMIFS(DatosEdad!$D:$D,DatosEdad!$A:$A,INDICE!$C$13,DatosEdad!$E:$E,'1.TS PAIS EDAD Y SEXO'!$A260)</f>
        <v>25.631578947368421</v>
      </c>
      <c r="G260" s="116">
        <f>SUMIFS(DatosEdad!$D:$D,DatosEdad!$A:$A,INDICE!$C$13,DatosEdad!$E:$E,'1.TS PAIS EDAD Y SEXO'!$A260,DatosEdad!$C:$C,VLOOKUP('1.TS PAIS EDAD Y SEXO'!$G$4,Descripcion_Sexo,1),DatosEdad!$B:$B,VLOOKUP('1.TS PAIS EDAD Y SEXO'!G$5,TRAMO_EDAD_1,1))</f>
        <v>3.3157894736842106</v>
      </c>
      <c r="H260" s="173">
        <f>SUMIFS(DatosEdad!$D:$D,DatosEdad!$A:$A,INDICE!$C$13,DatosEdad!$E:$E,'1.TS PAIS EDAD Y SEXO'!$A260,DatosEdad!$C:$C,VLOOKUP('1.TS PAIS EDAD Y SEXO'!$G$4,Descripcion_Sexo,1),DatosEdad!$B:$B,VLOOKUP('1.TS PAIS EDAD Y SEXO'!H$5,TRAMO_EDAD_1,1))</f>
        <v>4</v>
      </c>
      <c r="I260" s="182">
        <f>SUMIFS(DatosEdad!$D:$D,DatosEdad!$A:$A,INDICE!$C$13,DatosEdad!$E:$E,'1.TS PAIS EDAD Y SEXO'!$A260,DatosEdad!$B:$B,_xlfn.XLOOKUP('1.TS PAIS EDAD Y SEXO'!$I$5,TablasAux!$O$3:$O$5,TablasAux!$N$3:$N$5),DatosEdad!$C:$C,_xlfn.XLOOKUP('1.TS PAIS EDAD Y SEXO'!$G$4,TablasAux!$L$17:$L$19,TablasAux!$K$17:$K$19))</f>
        <v>2</v>
      </c>
      <c r="J260" s="177">
        <f>SUMIFS(DatosEdad!$D:$D,DatosEdad!$A:$A,INDICE!$C$13,DatosEdad!$E:$E,'1.TS PAIS EDAD Y SEXO'!$A260,DatosEdad!$C:$C,_xlfn.XLOOKUP('1.TS PAIS EDAD Y SEXO'!$G$4,TablasAux!$L$17:$L$19,TablasAux!$K$17:$K$19))</f>
        <v>9.3157894736842106</v>
      </c>
      <c r="K260" s="116">
        <f>SUMIFS(DatosEdad!$D:$D,DatosEdad!$A:$A,INDICE!$C$13,DatosEdad!$E:$E,'1.TS PAIS EDAD Y SEXO'!$A260,DatosEdad!$C:$C,VLOOKUP('1.TS PAIS EDAD Y SEXO'!$K$4,Descripcion_Sexo,1),DatosEdad!$B:$B,VLOOKUP('1.TS PAIS EDAD Y SEXO'!K$5,TRAMO_EDAD_1,1))</f>
        <v>6.6315789473684212</v>
      </c>
      <c r="L260" s="173">
        <f>SUMIFS(DatosEdad!$D:$D,DatosEdad!$A:$A,INDICE!$C$13,DatosEdad!$E:$E,'1.TS PAIS EDAD Y SEXO'!$A260,DatosEdad!$C:$C,VLOOKUP('1.TS PAIS EDAD Y SEXO'!$K$4,Descripcion_Sexo,1),DatosEdad!$B:$B,VLOOKUP('1.TS PAIS EDAD Y SEXO'!L$5,TRAMO_EDAD_1,1))</f>
        <v>8.2631578947368425</v>
      </c>
      <c r="M260" s="182">
        <f>SUMIFS(DatosEdad!$D:$D,DatosEdad!$A:$A,INDICE!$C$13,DatosEdad!$E:$E,'1.TS PAIS EDAD Y SEXO'!$A260,DatosEdad!$B:$B,_xlfn.XLOOKUP('1.TS PAIS EDAD Y SEXO'!M$5,TablasAux!$O$3:$O$5,TablasAux!$N$3:$N$5),DatosEdad!$C:$C,_xlfn.XLOOKUP('1.TS PAIS EDAD Y SEXO'!$K$4,TablasAux!$L$17:$L$19,TablasAux!$K$17:$K$19))</f>
        <v>1.4210526315789473</v>
      </c>
      <c r="N260" s="177">
        <f>SUMIFS(DatosEdad!$D:$D,DatosEdad!$A:$A,INDICE!$C$13,DatosEdad!$E:$E,'1.TS PAIS EDAD Y SEXO'!$A260,DatosEdad!$C:$C,_xlfn.XLOOKUP('1.TS PAIS EDAD Y SEXO'!$K$4,TablasAux!$L$17:$L$19,TablasAux!$K$17:$K$19))</f>
        <v>16.315789473684212</v>
      </c>
    </row>
    <row r="261" spans="1:14" ht="16.2" thickBot="1" x14ac:dyDescent="0.35">
      <c r="A261" s="4">
        <v>716</v>
      </c>
      <c r="B261" s="141" t="s">
        <v>346</v>
      </c>
      <c r="C261" s="141">
        <f>SUMIFS(DatosEdad!$D:$D,DatosEdad!$A:$A,INDICE!$C$13,DatosEdad!$E:$E,'1.TS PAIS EDAD Y SEXO'!$A261,DatosEdad!$B:$B,VLOOKUP('1.TS PAIS EDAD Y SEXO'!C$5,TRAMO_EDAD_1,1))</f>
        <v>42.421052631578945</v>
      </c>
      <c r="D261" s="178">
        <f>SUMIFS(DatosEdad!$D:$D,DatosEdad!$A:$A,INDICE!$C$13,DatosEdad!$E:$E,'1.TS PAIS EDAD Y SEXO'!$A261,DatosEdad!$B:$B,VLOOKUP('1.TS PAIS EDAD Y SEXO'!D$5,TRAMO_EDAD_1,1))</f>
        <v>32</v>
      </c>
      <c r="E261" s="182">
        <f>SUMIFS(DatosEdad!$D:$D,DatosEdad!$A:$A,INDICE!$C$13,DatosEdad!$E:$E,'1.TS PAIS EDAD Y SEXO'!$A261,DatosEdad!$B:$B,_xlfn.XLOOKUP($E$5,TablasAux!$O$3:$O$5,TablasAux!$N$3:$N$5))</f>
        <v>5</v>
      </c>
      <c r="F261" s="177">
        <f>SUMIFS(DatosEdad!$D:$D,DatosEdad!$A:$A,INDICE!$C$13,DatosEdad!$E:$E,'1.TS PAIS EDAD Y SEXO'!$A261)</f>
        <v>79.421052631578945</v>
      </c>
      <c r="G261" s="141">
        <f>SUMIFS(DatosEdad!$D:$D,DatosEdad!$A:$A,INDICE!$C$13,DatosEdad!$E:$E,'1.TS PAIS EDAD Y SEXO'!$A261,DatosEdad!$C:$C,VLOOKUP('1.TS PAIS EDAD Y SEXO'!$G$4,Descripcion_Sexo,1),DatosEdad!$B:$B,VLOOKUP('1.TS PAIS EDAD Y SEXO'!G$5,TRAMO_EDAD_1,1))</f>
        <v>24.736842105263158</v>
      </c>
      <c r="H261" s="178">
        <f>SUMIFS(DatosEdad!$D:$D,DatosEdad!$A:$A,INDICE!$C$13,DatosEdad!$E:$E,'1.TS PAIS EDAD Y SEXO'!$A261,DatosEdad!$C:$C,VLOOKUP('1.TS PAIS EDAD Y SEXO'!$G$4,Descripcion_Sexo,1),DatosEdad!$B:$B,VLOOKUP('1.TS PAIS EDAD Y SEXO'!H$5,TRAMO_EDAD_1,1))</f>
        <v>19</v>
      </c>
      <c r="I261" s="182">
        <f>SUMIFS(DatosEdad!$D:$D,DatosEdad!$A:$A,INDICE!$C$13,DatosEdad!$E:$E,'1.TS PAIS EDAD Y SEXO'!$A261,DatosEdad!$B:$B,_xlfn.XLOOKUP('1.TS PAIS EDAD Y SEXO'!$I$5,TablasAux!$O$3:$O$5,TablasAux!$N$3:$N$5),DatosEdad!$C:$C,_xlfn.XLOOKUP('1.TS PAIS EDAD Y SEXO'!$G$4,TablasAux!$L$17:$L$19,TablasAux!$K$17:$K$19))</f>
        <v>1</v>
      </c>
      <c r="J261" s="177">
        <f>SUMIFS(DatosEdad!$D:$D,DatosEdad!$A:$A,INDICE!$C$13,DatosEdad!$E:$E,'1.TS PAIS EDAD Y SEXO'!$A261,DatosEdad!$C:$C,_xlfn.XLOOKUP('1.TS PAIS EDAD Y SEXO'!$G$4,TablasAux!$L$17:$L$19,TablasAux!$K$17:$K$19))</f>
        <v>44.736842105263158</v>
      </c>
      <c r="K261" s="141">
        <f>SUMIFS(DatosEdad!$D:$D,DatosEdad!$A:$A,INDICE!$C$13,DatosEdad!$E:$E,'1.TS PAIS EDAD Y SEXO'!$A261,DatosEdad!$C:$C,VLOOKUP('1.TS PAIS EDAD Y SEXO'!$K$4,Descripcion_Sexo,1),DatosEdad!$B:$B,VLOOKUP('1.TS PAIS EDAD Y SEXO'!K$5,TRAMO_EDAD_1,1))</f>
        <v>17.684210526315791</v>
      </c>
      <c r="L261" s="178">
        <f>SUMIFS(DatosEdad!$D:$D,DatosEdad!$A:$A,INDICE!$C$13,DatosEdad!$E:$E,'1.TS PAIS EDAD Y SEXO'!$A261,DatosEdad!$C:$C,VLOOKUP('1.TS PAIS EDAD Y SEXO'!$K$4,Descripcion_Sexo,1),DatosEdad!$B:$B,VLOOKUP('1.TS PAIS EDAD Y SEXO'!L$5,TRAMO_EDAD_1,1))</f>
        <v>13</v>
      </c>
      <c r="M261" s="182">
        <f>SUMIFS(DatosEdad!$D:$D,DatosEdad!$A:$A,INDICE!$C$13,DatosEdad!$E:$E,'1.TS PAIS EDAD Y SEXO'!$A261,DatosEdad!$B:$B,_xlfn.XLOOKUP('1.TS PAIS EDAD Y SEXO'!M$5,TablasAux!$O$3:$O$5,TablasAux!$N$3:$N$5),DatosEdad!$C:$C,_xlfn.XLOOKUP('1.TS PAIS EDAD Y SEXO'!$K$4,TablasAux!$L$17:$L$19,TablasAux!$K$17:$K$19))</f>
        <v>4</v>
      </c>
      <c r="N261" s="177">
        <f>SUMIFS(DatosEdad!$D:$D,DatosEdad!$A:$A,INDICE!$C$13,DatosEdad!$E:$E,'1.TS PAIS EDAD Y SEXO'!$A261,DatosEdad!$C:$C,_xlfn.XLOOKUP('1.TS PAIS EDAD Y SEXO'!$K$4,TablasAux!$L$17:$L$19,TablasAux!$K$17:$K$19))</f>
        <v>34.684210526315795</v>
      </c>
    </row>
    <row r="262" spans="1:14" ht="16.2" thickBot="1" x14ac:dyDescent="0.35">
      <c r="A262" s="4">
        <v>952</v>
      </c>
      <c r="B262" s="117" t="s">
        <v>462</v>
      </c>
      <c r="C262" s="184">
        <f>SUMIFS(DatosEdad!$D:$D,DatosEdad!$A:$A,INDICE!$C$13,DatosEdad!$F:$F,'1.TS PAIS EDAD Y SEXO'!$B262,DatosEdad!$B:$B,VLOOKUP('1.TS PAIS EDAD Y SEXO'!C$5,TRAMO_EDAD_1,1))</f>
        <v>467.84210526315786</v>
      </c>
      <c r="D262" s="188">
        <f>SUMIFS(DatosEdad!$D:$D,DatosEdad!$A:$A,INDICE!$C$13,DatosEdad!$F:$F,'1.TS PAIS EDAD Y SEXO'!$B262,DatosEdad!$B:$B,VLOOKUP('1.TS PAIS EDAD Y SEXO'!D$5,TRAMO_EDAD_1,1))</f>
        <v>377.15789473684214</v>
      </c>
      <c r="E262" s="186">
        <f>SUMIFS(DatosEdad!$D:$D,DatosEdad!$A:$A,INDICE!$C$13,DatosEdad!$F:$F,'1.TS PAIS EDAD Y SEXO'!$B262,DatosEdad!$B:$B,_xlfn.XLOOKUP(E$5,TablasAux!$O$3:$O$5,TablasAux!$N$3:$N$5))</f>
        <v>51.84210526315789</v>
      </c>
      <c r="F262" s="179">
        <f>SUMIFS(DatosEdad!$D:$D,DatosEdad!$A:$A,INDICE!$C$13,DatosEdad!$F:$F,'1.TS PAIS EDAD Y SEXO'!$B262)</f>
        <v>896.84210526315792</v>
      </c>
      <c r="G262" s="184">
        <f>SUMIFS(DatosEdad!$D:$D,DatosEdad!$A:$A,INDICE!$C$13,DatosEdad!$F:$F,'1.TS PAIS EDAD Y SEXO'!$B262,DatosEdad!$C:$C,VLOOKUP('1.TS PAIS EDAD Y SEXO'!$G$4,Descripcion_Sexo,1),DatosEdad!$B:$B,VLOOKUP('1.TS PAIS EDAD Y SEXO'!G$5,TRAMO_EDAD_1,1))</f>
        <v>98.526315789473685</v>
      </c>
      <c r="H262" s="188">
        <f>SUMIFS(DatosEdad!$D:$D,DatosEdad!$A:$A,INDICE!$C$13,DatosEdad!$F:$F,'1.TS PAIS EDAD Y SEXO'!$B262,DatosEdad!$C:$C,VLOOKUP('1.TS PAIS EDAD Y SEXO'!$G$4,Descripcion_Sexo,1),DatosEdad!$B:$B,VLOOKUP('1.TS PAIS EDAD Y SEXO'!H$5,TRAMO_EDAD_1,1))</f>
        <v>63.10526315789474</v>
      </c>
      <c r="I262" s="186">
        <f>SUMIFS(DatosEdad!$D:$D,DatosEdad!$A:$A,INDICE!$C$13,DatosEdad!$F:$F,'1.TS PAIS EDAD Y SEXO'!$B262,DatosEdad!$C:$C,VLOOKUP('1.TS PAIS EDAD Y SEXO'!$G$4,Descripcion_Sexo,1),DatosEdad!$B:$B,_xlfn.XLOOKUP(I$5,TablasAux!$O$3:$O$5,TablasAux!$N$3:$N$5))</f>
        <v>7.6315789473684204</v>
      </c>
      <c r="J262" s="179">
        <f>SUMIFS(DatosEdad!$D:$D,DatosEdad!$A:$A,INDICE!$C$13,DatosEdad!$F:$F,'1.TS PAIS EDAD Y SEXO'!$B262,DatosEdad!$C:$C,VLOOKUP('1.TS PAIS EDAD Y SEXO'!$G$4,Descripcion_Sexo,1))</f>
        <v>169.26315789473685</v>
      </c>
      <c r="K262" s="184">
        <f>SUMIFS(DatosEdad!$D:$D,DatosEdad!$A:$A,INDICE!$C$13,DatosEdad!$F:$F,'1.TS PAIS EDAD Y SEXO'!$B262,DatosEdad!$C:$C,VLOOKUP('1.TS PAIS EDAD Y SEXO'!$K$4,Descripcion_Sexo,1),DatosEdad!$B:$B,VLOOKUP('1.TS PAIS EDAD Y SEXO'!K$5,TRAMO_EDAD_1,1))</f>
        <v>369.31578947368416</v>
      </c>
      <c r="L262" s="188">
        <f>SUMIFS(DatosEdad!$D:$D,DatosEdad!$A:$A,INDICE!$C$13,DatosEdad!$F:$F,'1.TS PAIS EDAD Y SEXO'!$B262,DatosEdad!$C:$C,VLOOKUP('1.TS PAIS EDAD Y SEXO'!$K$4,Descripcion_Sexo,1),DatosEdad!$B:$B,VLOOKUP('1.TS PAIS EDAD Y SEXO'!L$5,TRAMO_EDAD_1,1))</f>
        <v>314.0526315789474</v>
      </c>
      <c r="M262" s="186">
        <f>SUMIFS(DatosEdad!$D:$D,DatosEdad!$A:$A,INDICE!$C$13,DatosEdad!$F:$F,'1.TS PAIS EDAD Y SEXO'!$B262,DatosEdad!$C:$C,VLOOKUP('1.TS PAIS EDAD Y SEXO'!$K$4,Descripcion_Sexo,1),DatosEdad!$B:$B,_xlfn.XLOOKUP(M$5,TablasAux!$O$3:$O$5,TablasAux!$N$3:$N$5))</f>
        <v>44.210526315789473</v>
      </c>
      <c r="N262" s="179">
        <f>SUMIFS(DatosEdad!$D:$D,DatosEdad!$A:$A,INDICE!$C$13,DatosEdad!$F:$F,'1.TS PAIS EDAD Y SEXO'!$B262,DatosEdad!$C:$C,VLOOKUP('1.TS PAIS EDAD Y SEXO'!$K$4,Descripcion_Sexo,1))</f>
        <v>727.57894736842104</v>
      </c>
    </row>
    <row r="263" spans="1:14" ht="16.2" thickBot="1" x14ac:dyDescent="0.35">
      <c r="A263" s="4">
        <v>952</v>
      </c>
      <c r="B263" s="161" t="s">
        <v>482</v>
      </c>
      <c r="C263" s="185">
        <f>SUMIFS(DatosEdad!$D:$D,DatosEdad!$A:$A,INDICE!$C$13,DatosEdad!$F:$F,"No consta",DatosEdad!$B:$B,VLOOKUP('1.TS PAIS EDAD Y SEXO'!C$5,TRAMO_EDAD_1,1))</f>
        <v>1080.6315789473683</v>
      </c>
      <c r="D263" s="189">
        <f>SUMIFS(DatosEdad!$D:$D,DatosEdad!$A:$A,INDICE!$C$13,DatosEdad!$F:$F,"No consta",DatosEdad!$B:$B,VLOOKUP('1.TS PAIS EDAD Y SEXO'!D$5,TRAMO_EDAD_1,1))</f>
        <v>1165.1052631578946</v>
      </c>
      <c r="E263" s="187">
        <f>SUMIFS(DatosEdad!$D:$D,DatosEdad!$A:$A,INDICE!$C$13,DatosEdad!$F:$F,"No consta",DatosEdad!$B:$B,_xlfn.XLOOKUP(E$5,TablasAux!$O$3:$O$5,TablasAux!$N$3:$N$5))</f>
        <v>675.78947368421052</v>
      </c>
      <c r="F263" s="180">
        <f>SUMIFS(DatosEdad!$D:$D,DatosEdad!$A:$A,INDICE!$C$13,DatosEdad!$F:$F,"No consta")</f>
        <v>2922.5789473684208</v>
      </c>
      <c r="G263" s="185">
        <f>SUMIFS(DatosEdad!$D:$D,DatosEdad!$A:$A,INDICE!$C$13,DatosEdad!$F:$F,"No consta",DatosEdad!$C:$C,VLOOKUP('1.TS PAIS EDAD Y SEXO'!$G$4,Descripcion_Sexo,1),DatosEdad!$B:$B,VLOOKUP('1.TS PAIS EDAD Y SEXO'!G$5,TRAMO_EDAD_1,1))</f>
        <v>485.63157894736838</v>
      </c>
      <c r="H263" s="189">
        <f>SUMIFS(DatosEdad!$D:$D,DatosEdad!$A:$A,INDICE!$C$13,DatosEdad!$F:$F,"No consta",DatosEdad!$C:$C,VLOOKUP('1.TS PAIS EDAD Y SEXO'!$G$4,Descripcion_Sexo,1),DatosEdad!$B:$B,VLOOKUP('1.TS PAIS EDAD Y SEXO'!H$5,TRAMO_EDAD_1,1))</f>
        <v>764.21052631578948</v>
      </c>
      <c r="I263" s="187">
        <f>SUMIFS(DatosEdad!$D:$D,DatosEdad!$A:$A,INDICE!$C$13,DatosEdad!$F:$F,"No consta",DatosEdad!$C:$C,VLOOKUP('1.TS PAIS EDAD Y SEXO'!$G$4,Descripcion_Sexo,1),DatosEdad!$B:$B,_xlfn.XLOOKUP(I$5,TablasAux!$O$3:$O$5,TablasAux!$N$3:$N$5))</f>
        <v>324.84210526315792</v>
      </c>
      <c r="J263" s="180">
        <f>SUMIFS(DatosEdad!$D:$D,DatosEdad!$A:$A,INDICE!$C$13,DatosEdad!$F:$F,"No consta",DatosEdad!$C:$C,VLOOKUP('1.TS PAIS EDAD Y SEXO'!$G$4,Descripcion_Sexo,1))</f>
        <v>1574.6842105263156</v>
      </c>
      <c r="K263" s="185">
        <f>SUMIFS(DatosEdad!$D:$D,DatosEdad!$A:$A,INDICE!$C$13,DatosEdad!$F:$F,"No consta",DatosEdad!$C:$C,VLOOKUP('1.TS PAIS EDAD Y SEXO'!$K$4,Descripcion_Sexo,1),DatosEdad!$B:$B,VLOOKUP('1.TS PAIS EDAD Y SEXO'!K$5,TRAMO_EDAD_1,1))</f>
        <v>595</v>
      </c>
      <c r="L263" s="189">
        <f>SUMIFS(DatosEdad!$D:$D,DatosEdad!$A:$A,INDICE!$C$13,DatosEdad!$F:$F,"No consta",DatosEdad!$C:$C,VLOOKUP('1.TS PAIS EDAD Y SEXO'!$K$4,Descripcion_Sexo,1),DatosEdad!$B:$B,VLOOKUP('1.TS PAIS EDAD Y SEXO'!L$5,TRAMO_EDAD_1,1))</f>
        <v>400.8947368421052</v>
      </c>
      <c r="M263" s="187">
        <f>SUMIFS(DatosEdad!$D:$D,DatosEdad!$A:$A,INDICE!$C$13,DatosEdad!$F:$F,"No consta",DatosEdad!$C:$C,VLOOKUP('1.TS PAIS EDAD Y SEXO'!$K$4,Descripcion_Sexo,1),DatosEdad!$B:$B,_xlfn.XLOOKUP(M$5,TablasAux!$O$3:$O$5,TablasAux!$N$3:$N$5))</f>
        <v>350.9473684210526</v>
      </c>
      <c r="N263" s="180">
        <f>SUMIFS(DatosEdad!$D:$D,DatosEdad!$A:$A,INDICE!$C$13,DatosEdad!$F:$F,"No consta",DatosEdad!$C:$C,VLOOKUP('1.TS PAIS EDAD Y SEXO'!$K$4,Descripcion_Sexo,1))</f>
        <v>1346.8947368421052</v>
      </c>
    </row>
    <row r="265" spans="1:14" x14ac:dyDescent="0.3">
      <c r="B265" t="s">
        <v>478</v>
      </c>
    </row>
    <row r="266" spans="1:14" x14ac:dyDescent="0.3">
      <c r="B266" t="s">
        <v>483</v>
      </c>
    </row>
  </sheetData>
  <mergeCells count="5">
    <mergeCell ref="B3:N3"/>
    <mergeCell ref="B4:B5"/>
    <mergeCell ref="C4:F4"/>
    <mergeCell ref="G4:J4"/>
    <mergeCell ref="K4:N4"/>
  </mergeCells>
  <printOptions verticalCentered="1"/>
  <pageMargins left="0.70866141732283472" right="0.70866141732283472" top="0.74803149606299213" bottom="0.74803149606299213" header="0.31496062992125984" footer="0.31496062992125984"/>
  <pageSetup paperSize="9" scale="50" fitToHeight="0" orientation="landscape" r:id="rId1"/>
  <headerFooter>
    <oddFooter>&amp;L(1) "Total" incluye en todos los casos los valores de los afiliados de los que no consta la edad y/o el sexo.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3">
    <pageSetUpPr fitToPage="1"/>
  </sheetPr>
  <dimension ref="A1:AC267"/>
  <sheetViews>
    <sheetView showGridLines="0" topLeftCell="B1" zoomScale="90" zoomScaleNormal="90" workbookViewId="0">
      <selection activeCell="B1" sqref="B1"/>
    </sheetView>
  </sheetViews>
  <sheetFormatPr baseColWidth="10" defaultRowHeight="14.4" x14ac:dyDescent="0.3"/>
  <cols>
    <col min="1" max="1" width="4" style="4" hidden="1" customWidth="1"/>
    <col min="2" max="2" width="40.109375" bestFit="1" customWidth="1"/>
    <col min="3" max="3" width="17.44140625" bestFit="1" customWidth="1"/>
    <col min="4" max="8" width="19.109375" customWidth="1"/>
    <col min="9" max="26" width="19.109375" style="4" customWidth="1"/>
    <col min="27" max="29" width="11.5546875" style="4" bestFit="1" customWidth="1"/>
  </cols>
  <sheetData>
    <row r="1" spans="1:29" x14ac:dyDescent="0.3">
      <c r="A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s="4" customFormat="1" ht="18" x14ac:dyDescent="0.3">
      <c r="B2" s="221" t="str">
        <f>MesAnnoSeleccionado</f>
        <v>Marzo 2024</v>
      </c>
      <c r="C2" s="221"/>
      <c r="D2" s="221"/>
      <c r="E2" s="221"/>
      <c r="F2" s="221"/>
      <c r="G2" s="221"/>
      <c r="H2" s="221"/>
    </row>
    <row r="3" spans="1:29" s="4" customFormat="1" ht="15" thickBot="1" x14ac:dyDescent="0.35">
      <c r="B3" s="110" t="s">
        <v>475</v>
      </c>
      <c r="E3" s="28"/>
    </row>
    <row r="4" spans="1:29" s="123" customFormat="1" ht="15.75" customHeight="1" x14ac:dyDescent="0.3">
      <c r="A4" s="4"/>
      <c r="B4" s="233" t="s">
        <v>466</v>
      </c>
      <c r="C4" s="222" t="s">
        <v>73</v>
      </c>
      <c r="D4" s="222"/>
      <c r="E4" s="222"/>
      <c r="F4" s="224" t="s">
        <v>126</v>
      </c>
      <c r="G4" s="225"/>
      <c r="H4" s="225"/>
      <c r="I4" s="225"/>
      <c r="J4" s="225"/>
      <c r="K4" s="225"/>
      <c r="L4" s="225"/>
      <c r="M4" s="225"/>
      <c r="N4" s="226"/>
      <c r="O4" s="227" t="s">
        <v>148</v>
      </c>
      <c r="P4" s="228"/>
      <c r="Q4" s="228"/>
      <c r="R4" s="228"/>
      <c r="S4" s="228"/>
      <c r="T4" s="229"/>
      <c r="U4" s="224" t="s">
        <v>149</v>
      </c>
      <c r="V4" s="225"/>
      <c r="W4" s="225"/>
      <c r="X4" s="225"/>
      <c r="Y4" s="225"/>
      <c r="Z4" s="226"/>
      <c r="AA4" s="124" t="s">
        <v>211</v>
      </c>
      <c r="AB4" s="125"/>
      <c r="AC4" s="126"/>
    </row>
    <row r="5" spans="1:29" s="123" customFormat="1" ht="15.75" customHeight="1" x14ac:dyDescent="0.3">
      <c r="A5" s="4"/>
      <c r="B5" s="234"/>
      <c r="C5" s="223"/>
      <c r="D5" s="223"/>
      <c r="E5" s="223"/>
      <c r="F5" s="230" t="s">
        <v>126</v>
      </c>
      <c r="G5" s="231"/>
      <c r="H5" s="232"/>
      <c r="I5" s="223" t="s">
        <v>74</v>
      </c>
      <c r="J5" s="223"/>
      <c r="K5" s="223"/>
      <c r="L5" s="230" t="s">
        <v>152</v>
      </c>
      <c r="M5" s="231"/>
      <c r="N5" s="232"/>
      <c r="O5" s="223" t="s">
        <v>185</v>
      </c>
      <c r="P5" s="223"/>
      <c r="Q5" s="223"/>
      <c r="R5" s="223" t="s">
        <v>184</v>
      </c>
      <c r="S5" s="223"/>
      <c r="T5" s="223"/>
      <c r="U5" s="230" t="s">
        <v>151</v>
      </c>
      <c r="V5" s="231"/>
      <c r="W5" s="232"/>
      <c r="X5" s="230" t="s">
        <v>150</v>
      </c>
      <c r="Y5" s="231"/>
      <c r="Z5" s="232"/>
      <c r="AA5" s="127" t="s">
        <v>212</v>
      </c>
      <c r="AB5" s="128"/>
      <c r="AC5" s="129"/>
    </row>
    <row r="6" spans="1:29" s="123" customFormat="1" ht="16.2" thickBot="1" x14ac:dyDescent="0.35">
      <c r="A6" s="4"/>
      <c r="B6" s="235"/>
      <c r="C6" s="130" t="s">
        <v>35</v>
      </c>
      <c r="D6" s="130" t="s">
        <v>36</v>
      </c>
      <c r="E6" s="130" t="s">
        <v>217</v>
      </c>
      <c r="F6" s="130" t="s">
        <v>35</v>
      </c>
      <c r="G6" s="130" t="s">
        <v>36</v>
      </c>
      <c r="H6" s="130" t="s">
        <v>217</v>
      </c>
      <c r="I6" s="130" t="s">
        <v>35</v>
      </c>
      <c r="J6" s="130" t="s">
        <v>36</v>
      </c>
      <c r="K6" s="130" t="s">
        <v>217</v>
      </c>
      <c r="L6" s="130" t="s">
        <v>35</v>
      </c>
      <c r="M6" s="130" t="s">
        <v>36</v>
      </c>
      <c r="N6" s="130" t="s">
        <v>217</v>
      </c>
      <c r="O6" s="131" t="s">
        <v>35</v>
      </c>
      <c r="P6" s="131" t="s">
        <v>36</v>
      </c>
      <c r="Q6" s="130" t="s">
        <v>217</v>
      </c>
      <c r="R6" s="131" t="s">
        <v>35</v>
      </c>
      <c r="S6" s="131" t="s">
        <v>36</v>
      </c>
      <c r="T6" s="130" t="s">
        <v>217</v>
      </c>
      <c r="U6" s="130" t="s">
        <v>35</v>
      </c>
      <c r="V6" s="130" t="s">
        <v>36</v>
      </c>
      <c r="W6" s="130" t="s">
        <v>217</v>
      </c>
      <c r="X6" s="130" t="s">
        <v>35</v>
      </c>
      <c r="Y6" s="130" t="s">
        <v>36</v>
      </c>
      <c r="Z6" s="130" t="s">
        <v>217</v>
      </c>
      <c r="AA6" s="130" t="s">
        <v>35</v>
      </c>
      <c r="AB6" s="130" t="s">
        <v>36</v>
      </c>
      <c r="AC6" s="132" t="s">
        <v>217</v>
      </c>
    </row>
    <row r="7" spans="1:29" s="123" customFormat="1" ht="16.2" thickBot="1" x14ac:dyDescent="0.35">
      <c r="A7" s="4"/>
      <c r="B7" s="133" t="s">
        <v>68</v>
      </c>
      <c r="C7" s="162">
        <f>SUM(F7,I7,L7,O7,R7,U7,X7,AA7)</f>
        <v>9896123.5789473671</v>
      </c>
      <c r="D7" s="162">
        <f t="shared" ref="D7:D9" si="0">SUM(G7,J7,M7,P7,S7,V7,Y7,AB7)</f>
        <v>11005791.526315788</v>
      </c>
      <c r="E7" s="162">
        <f>SUM(H7,K7,N7,Q7,T7,W7,Z7,AC7)</f>
        <v>20901966.526315782</v>
      </c>
      <c r="F7" s="162">
        <f>SUMIFS('DATOS PEST15'!$D:$D,'DATOS PEST15'!$C:$C,'2. TS PAIS SEXO Y REG'!F$6,'DATOS PEST15'!$B:$B,VLOOKUP($F$5,DenRegTabla2,2,FALSE),'DATOS PEST15'!$A:$A,INDICE!$C$13)</f>
        <v>8016731.6315789474</v>
      </c>
      <c r="G7" s="162">
        <f>SUMIFS('DATOS PEST15'!$D:$D,'DATOS PEST15'!$C:$C,'2. TS PAIS SEXO Y REG'!G$6,'DATOS PEST15'!$B:$B,VLOOKUP($F$5,DenRegTabla2,2,FALSE),'DATOS PEST15'!$A:$A,INDICE!$C$13)</f>
        <v>8419977.5263157878</v>
      </c>
      <c r="H7" s="162">
        <f>SUMIFS('DATOS PEST15'!$D:$D,'DATOS PEST15'!$B:$B,VLOOKUP($F$5,DenRegTabla2,2,FALSE),'DATOS PEST15'!$A:$A,INDICE!$C$13)</f>
        <v>16436721.578947363</v>
      </c>
      <c r="I7" s="162">
        <f>SUMIFS('DATOS PEST15'!$D:$D,'DATOS PEST15'!$C:$C,'2. TS PAIS SEXO Y REG'!I$6,'DATOS PEST15'!$B:$B,VLOOKUP($I$5,DenRegTabla2,2,FALSE),'DATOS PEST15'!$A:$A,INDICE!$C$13)</f>
        <v>279720.73684210534</v>
      </c>
      <c r="J7" s="162">
        <f>SUMIFS('DATOS PEST15'!$D:$D,'DATOS PEST15'!$C:$C,'2. TS PAIS SEXO Y REG'!J$6,'DATOS PEST15'!$B:$B,VLOOKUP($I$5,DenRegTabla2,2,FALSE),'DATOS PEST15'!$A:$A,INDICE!$C$13)</f>
        <v>398898.15789473674</v>
      </c>
      <c r="K7" s="162">
        <f>SUMIFS('DATOS PEST15'!$D:$D,'DATOS PEST15'!$B:$B,VLOOKUP($I$5,DenRegTabla2,2,FALSE),'DATOS PEST15'!$A:$A,INDICE!$C$13)</f>
        <v>678618.89473684225</v>
      </c>
      <c r="L7" s="162">
        <f>SUMIFS('DATOS PEST15'!$D:$D,'DATOS PEST15'!$C:$C,'2. TS PAIS SEXO Y REG'!L$6,'DATOS PEST15'!$B:$B,VLOOKUP($L$5,DenRegTabla2,2,FALSE),'DATOS PEST15'!$A:$A,INDICE!$C$13)</f>
        <v>355751.42105263169</v>
      </c>
      <c r="M7" s="162">
        <f>SUMIFS('DATOS PEST15'!$D:$D,'DATOS PEST15'!$C:$C,'2. TS PAIS SEXO Y REG'!M$6,'DATOS PEST15'!$B:$B,VLOOKUP($L$5,DenRegTabla2,2,FALSE),'DATOS PEST15'!$A:$A,INDICE!$C$13)</f>
        <v>16503.263157894733</v>
      </c>
      <c r="N7" s="162">
        <f>SUMIFS('DATOS PEST15'!$D:$D,'DATOS PEST15'!$B:$B,VLOOKUP($L$5,DenRegTabla2,2,FALSE),'DATOS PEST15'!$A:$A,INDICE!$C$13)</f>
        <v>372290.94736842089</v>
      </c>
      <c r="O7" s="162">
        <f>SUMIFS('DATOS PEST15'!$D:$D,'DATOS PEST15'!$C:$C,'2. TS PAIS SEXO Y REG'!O$6,'DATOS PEST15'!$B:$B,VLOOKUP($O$5,DenRegTabla2,2,FALSE),'DATOS PEST15'!$A:$A,INDICE!$C$13)</f>
        <v>1181908.894736842</v>
      </c>
      <c r="P7" s="162">
        <f>SUMIFS('DATOS PEST15'!$D:$D,'DATOS PEST15'!$C:$C,'2. TS PAIS SEXO Y REG'!P$6,'DATOS PEST15'!$B:$B,VLOOKUP($O$5,DenRegTabla2,2,FALSE),'DATOS PEST15'!$A:$A,INDICE!$C$13)</f>
        <v>2004343.1052631582</v>
      </c>
      <c r="Q7" s="162">
        <f>SUMIFS('DATOS PEST15'!$D:$D,'DATOS PEST15'!$B:$B,VLOOKUP($O$5,DenRegTabla2,2,FALSE),'DATOS PEST15'!$A:$A,INDICE!$C$13)</f>
        <v>3186254.7368421052</v>
      </c>
      <c r="R7" s="162">
        <f>SUMIFS('DATOS PEST15'!$D:$D,'DATOS PEST15'!$C:$C,'2. TS PAIS SEXO Y REG'!R$6,'DATOS PEST15'!$B:$B,VLOOKUP($R$5,DenRegTabla2,2,FALSE),'DATOS PEST15'!$A:$A,INDICE!$C$13)</f>
        <v>52287.526315789473</v>
      </c>
      <c r="S7" s="162">
        <f>SUMIFS('DATOS PEST15'!$D:$D,'DATOS PEST15'!$C:$C,'2. TS PAIS SEXO Y REG'!S$6,'DATOS PEST15'!$B:$B,VLOOKUP($R$5,DenRegTabla2,2,FALSE),'DATOS PEST15'!$A:$A,INDICE!$C$13)</f>
        <v>114408</v>
      </c>
      <c r="T7" s="162">
        <f>SUMIFS('DATOS PEST15'!$D:$D,'DATOS PEST15'!$B:$B,VLOOKUP($R$5,DenRegTabla2,2,FALSE),'DATOS PEST15'!$A:$A,INDICE!$C$13)</f>
        <v>166695.52631578947</v>
      </c>
      <c r="U7" s="162">
        <f>SUMIFS('DATOS PEST15'!$D:$D,'DATOS PEST15'!$C:$C,'2. TS PAIS SEXO Y REG'!U$6,'DATOS PEST15'!$B:$B,VLOOKUP($U$5,DenRegTabla2,2,FALSE),'DATOS PEST15'!$A:$A,INDICE!$C$13)</f>
        <v>6040.9473684210525</v>
      </c>
      <c r="V7" s="162">
        <f>SUMIFS('DATOS PEST15'!$D:$D,'DATOS PEST15'!$C:$C,'2. TS PAIS SEXO Y REG'!V$6,'DATOS PEST15'!$B:$B,VLOOKUP($U$5,DenRegTabla2,2,FALSE),'DATOS PEST15'!$A:$A,INDICE!$C$13)</f>
        <v>41891.947368421061</v>
      </c>
      <c r="W7" s="162">
        <f>SUMIFS('DATOS PEST15'!$D:$D,'DATOS PEST15'!$B:$B,VLOOKUP($U$5,DenRegTabla2,2,FALSE),'DATOS PEST15'!$A:$A,INDICE!$C$13)</f>
        <v>47932.894736842114</v>
      </c>
      <c r="X7" s="162">
        <f>SUMIFS('DATOS PEST15'!$D:$D,'DATOS PEST15'!$C:$C,'2. TS PAIS SEXO Y REG'!X$6,'DATOS PEST15'!$B:$B,VLOOKUP($X$5,DenRegTabla2,2,FALSE),'DATOS PEST15'!$A:$A,INDICE!$C$13)</f>
        <v>3625.4210526315787</v>
      </c>
      <c r="Y7" s="162">
        <f>SUMIFS('DATOS PEST15'!$D:$D,'DATOS PEST15'!$C:$C,'2. TS PAIS SEXO Y REG'!Y$6,'DATOS PEST15'!$B:$B,VLOOKUP($X$5,DenRegTabla2,2,FALSE),'DATOS PEST15'!$A:$A,INDICE!$C$13)</f>
        <v>8930.4210526315783</v>
      </c>
      <c r="Z7" s="162">
        <f>SUMIFS('DATOS PEST15'!$D:$D,'DATOS PEST15'!$B:$B,VLOOKUP($X$5,DenRegTabla2,2,FALSE),'DATOS PEST15'!$A:$A,INDICE!$C$13)</f>
        <v>12555.842105263157</v>
      </c>
      <c r="AA7" s="162">
        <f>SUMIFS('DATOS PEST15'!$D:$D,'DATOS PEST15'!$C:$C,'2. TS PAIS SEXO Y REG'!AA$6,'DATOS PEST15'!$B:$B,VLOOKUP($AA$5,DenRegTabla2,2,FALSE),'DATOS PEST15'!$A:$A,INDICE!$C$13)</f>
        <v>57</v>
      </c>
      <c r="AB7" s="162">
        <f>SUMIFS('DATOS PEST15'!$D:$D,'DATOS PEST15'!$C:$C,'2. TS PAIS SEXO Y REG'!AB$6,'DATOS PEST15'!$B:$B,VLOOKUP($AA$5,DenRegTabla2,2,FALSE),'DATOS PEST15'!$A:$A,INDICE!$C$13)</f>
        <v>839.1052631578948</v>
      </c>
      <c r="AC7" s="162">
        <f>SUMIFS('DATOS PEST15'!$D:$D,'DATOS PEST15'!$B:$B,VLOOKUP($AA$5,DenRegTabla2,2,FALSE),'DATOS PEST15'!$A:$A,INDICE!$C$13)</f>
        <v>896.1052631578948</v>
      </c>
    </row>
    <row r="8" spans="1:29" s="123" customFormat="1" ht="16.2" thickBot="1" x14ac:dyDescent="0.35">
      <c r="A8" s="4">
        <v>724</v>
      </c>
      <c r="B8" s="153" t="s">
        <v>450</v>
      </c>
      <c r="C8" s="158">
        <f>SUM(F8,I8,L8,O8,R8,U8,X8,AA8)</f>
        <v>8687969.1578947362</v>
      </c>
      <c r="D8" s="158">
        <f t="shared" si="0"/>
        <v>9479861.736842107</v>
      </c>
      <c r="E8" s="158">
        <f>SUM(H8,K8,N8,Q8,T8,W8,Z8,AC8)</f>
        <v>18167847.947368417</v>
      </c>
      <c r="F8" s="158">
        <f>SUMIFS('DATOS PEST15'!$D:$D,'DATOS PEST15'!$C:$C,'2. TS PAIS SEXO Y REG'!F$6,'DATOS PEST15'!$B:$B,VLOOKUP($F$5,DenRegTabla2,2,FALSE),'DATOS PEST15'!$A:$A,INDICE!$C$13,'DATOS PEST15'!$E:$E,'2. TS PAIS SEXO Y REG'!$A8)</f>
        <v>7207870.7894736845</v>
      </c>
      <c r="G8" s="158">
        <f>SUMIFS('DATOS PEST15'!$D:$D,'DATOS PEST15'!$C:$C,'2. TS PAIS SEXO Y REG'!G$6,'DATOS PEST15'!$B:$B,VLOOKUP($F$5,DenRegTabla2,2,FALSE),'DATOS PEST15'!$A:$A,INDICE!$C$13,'DATOS PEST15'!$E:$E,'2. TS PAIS SEXO Y REG'!$A8)</f>
        <v>7353075.7894736845</v>
      </c>
      <c r="H8" s="158">
        <f>SUMIFS('DATOS PEST15'!$D:$D,'DATOS PEST15'!$B:$B,VLOOKUP($F$5,DenRegTabla2,2,FALSE),'DATOS PEST15'!$A:$A,INDICE!$C$13,'DATOS PEST15'!$E:$E,'2. TS PAIS SEXO Y REG'!$A8)</f>
        <v>14560957</v>
      </c>
      <c r="I8" s="158">
        <f>SUMIFS('DATOS PEST15'!$D:$D,'DATOS PEST15'!$C:$C,'2. TS PAIS SEXO Y REG'!I$6,'DATOS PEST15'!$B:$B,VLOOKUP($I$5,DenRegTabla2,2,FALSE),'DATOS PEST15'!$A:$A,INDICE!$C$13,'DATOS PEST15'!$E:$E,'2. TS PAIS SEXO Y REG'!$A8)</f>
        <v>209176.78947368421</v>
      </c>
      <c r="J8" s="158">
        <f>SUMIFS('DATOS PEST15'!$D:$D,'DATOS PEST15'!$C:$C,'2. TS PAIS SEXO Y REG'!J$6,'DATOS PEST15'!$B:$B,VLOOKUP($I$5,DenRegTabla2,2,FALSE),'DATOS PEST15'!$A:$A,INDICE!$C$13,'DATOS PEST15'!$E:$E,'2. TS PAIS SEXO Y REG'!$A8)</f>
        <v>226957.42105263157</v>
      </c>
      <c r="K8" s="158">
        <f>SUMIFS('DATOS PEST15'!$D:$D,'DATOS PEST15'!$B:$B,VLOOKUP($I$5,DenRegTabla2,2,FALSE),'DATOS PEST15'!$A:$A,INDICE!$C$13,'DATOS PEST15'!$E:$E,'2. TS PAIS SEXO Y REG'!$A8)</f>
        <v>436134.21052631579</v>
      </c>
      <c r="L8" s="158">
        <f>SUMIFS('DATOS PEST15'!$D:$D,'DATOS PEST15'!$C:$C,'2. TS PAIS SEXO Y REG'!L$6,'DATOS PEST15'!$B:$B,VLOOKUP($L$5,DenRegTabla2,2,FALSE),'DATOS PEST15'!$A:$A,INDICE!$C$13,'DATOS PEST15'!$E:$E,'2. TS PAIS SEXO Y REG'!$A8)</f>
        <v>196094.68421052632</v>
      </c>
      <c r="M8" s="158">
        <f>SUMIFS('DATOS PEST15'!$D:$D,'DATOS PEST15'!$C:$C,'2. TS PAIS SEXO Y REG'!M$6,'DATOS PEST15'!$B:$B,VLOOKUP($L$5,DenRegTabla2,2,FALSE),'DATOS PEST15'!$A:$A,INDICE!$C$13,'DATOS PEST15'!$E:$E,'2. TS PAIS SEXO Y REG'!$A8)</f>
        <v>6923.0526315789475</v>
      </c>
      <c r="N8" s="158">
        <f>SUMIFS('DATOS PEST15'!$D:$D,'DATOS PEST15'!$B:$B,VLOOKUP($L$5,DenRegTabla2,2,FALSE),'DATOS PEST15'!$A:$A,INDICE!$C$13,'DATOS PEST15'!$E:$E,'2. TS PAIS SEXO Y REG'!$A8)</f>
        <v>203021.63157894739</v>
      </c>
      <c r="O8" s="158">
        <f>SUMIFS('DATOS PEST15'!$D:$D,'DATOS PEST15'!$C:$C,'2. TS PAIS SEXO Y REG'!O$6,'DATOS PEST15'!$B:$B,VLOOKUP($O$5,DenRegTabla2,2,FALSE),'DATOS PEST15'!$A:$A,INDICE!$C$13,'DATOS PEST15'!$E:$E,'2. TS PAIS SEXO Y REG'!$A8)</f>
        <v>1014344.1578947369</v>
      </c>
      <c r="P8" s="158">
        <f>SUMIFS('DATOS PEST15'!$D:$D,'DATOS PEST15'!$C:$C,'2. TS PAIS SEXO Y REG'!P$6,'DATOS PEST15'!$B:$B,VLOOKUP($O$5,DenRegTabla2,2,FALSE),'DATOS PEST15'!$A:$A,INDICE!$C$13,'DATOS PEST15'!$E:$E,'2. TS PAIS SEXO Y REG'!$A8)</f>
        <v>1733005.4210526317</v>
      </c>
      <c r="Q8" s="158">
        <f>SUMIFS('DATOS PEST15'!$D:$D,'DATOS PEST15'!$B:$B,VLOOKUP($O$5,DenRegTabla2,2,FALSE),'DATOS PEST15'!$A:$A,INDICE!$C$13,'DATOS PEST15'!$E:$E,'2. TS PAIS SEXO Y REG'!$A8)</f>
        <v>2747352.3157894737</v>
      </c>
      <c r="R8" s="158">
        <f>SUMIFS('DATOS PEST15'!$D:$D,'DATOS PEST15'!$C:$C,'2. TS PAIS SEXO Y REG'!R$6,'DATOS PEST15'!$B:$B,VLOOKUP($R$5,DenRegTabla2,2,FALSE),'DATOS PEST15'!$A:$A,INDICE!$C$13,'DATOS PEST15'!$E:$E,'2. TS PAIS SEXO Y REG'!$A8)</f>
        <v>51213.894736842107</v>
      </c>
      <c r="S8" s="158">
        <f>SUMIFS('DATOS PEST15'!$D:$D,'DATOS PEST15'!$C:$C,'2. TS PAIS SEXO Y REG'!S$6,'DATOS PEST15'!$B:$B,VLOOKUP($R$5,DenRegTabla2,2,FALSE),'DATOS PEST15'!$A:$A,INDICE!$C$13,'DATOS PEST15'!$E:$E,'2. TS PAIS SEXO Y REG'!$A8)</f>
        <v>112790.36842105263</v>
      </c>
      <c r="T8" s="158">
        <f>SUMIFS('DATOS PEST15'!$D:$D,'DATOS PEST15'!$B:$B,VLOOKUP($R$5,DenRegTabla2,2,FALSE),'DATOS PEST15'!$A:$A,INDICE!$C$13,'DATOS PEST15'!$E:$E,'2. TS PAIS SEXO Y REG'!$A8)</f>
        <v>164004.26315789472</v>
      </c>
      <c r="U8" s="158">
        <f>SUMIFS('DATOS PEST15'!$D:$D,'DATOS PEST15'!$C:$C,'2. TS PAIS SEXO Y REG'!U$6,'DATOS PEST15'!$B:$B,VLOOKUP($U$5,DenRegTabla2,2,FALSE),'DATOS PEST15'!$A:$A,INDICE!$C$13,'DATOS PEST15'!$E:$E,'2. TS PAIS SEXO Y REG'!$A8)</f>
        <v>5625.4210526315792</v>
      </c>
      <c r="V8" s="158">
        <f>SUMIFS('DATOS PEST15'!$D:$D,'DATOS PEST15'!$C:$C,'2. TS PAIS SEXO Y REG'!V$6,'DATOS PEST15'!$B:$B,VLOOKUP($U$5,DenRegTabla2,2,FALSE),'DATOS PEST15'!$A:$A,INDICE!$C$13,'DATOS PEST15'!$E:$E,'2. TS PAIS SEXO Y REG'!$A8)</f>
        <v>37514</v>
      </c>
      <c r="W8" s="158">
        <f>SUMIFS('DATOS PEST15'!$D:$D,'DATOS PEST15'!$B:$B,VLOOKUP($U$5,DenRegTabla2,2,FALSE),'DATOS PEST15'!$A:$A,INDICE!$C$13,'DATOS PEST15'!$E:$E,'2. TS PAIS SEXO Y REG'!$A8)</f>
        <v>43139.42105263158</v>
      </c>
      <c r="X8" s="158">
        <f>SUMIFS('DATOS PEST15'!$D:$D,'DATOS PEST15'!$C:$C,'2. TS PAIS SEXO Y REG'!X$6,'DATOS PEST15'!$B:$B,VLOOKUP($X$5,DenRegTabla2,2,FALSE),'DATOS PEST15'!$A:$A,INDICE!$C$13,'DATOS PEST15'!$E:$E,'2. TS PAIS SEXO Y REG'!$A8)</f>
        <v>3586.4210526315787</v>
      </c>
      <c r="Y8" s="158">
        <f>SUMIFS('DATOS PEST15'!$D:$D,'DATOS PEST15'!$C:$C,'2. TS PAIS SEXO Y REG'!Y$6,'DATOS PEST15'!$B:$B,VLOOKUP($X$5,DenRegTabla2,2,FALSE),'DATOS PEST15'!$A:$A,INDICE!$C$13,'DATOS PEST15'!$E:$E,'2. TS PAIS SEXO Y REG'!$A8)</f>
        <v>8774.78947368421</v>
      </c>
      <c r="Z8" s="158">
        <f>SUMIFS('DATOS PEST15'!$D:$D,'DATOS PEST15'!$B:$B,VLOOKUP($X$5,DenRegTabla2,2,FALSE),'DATOS PEST15'!$A:$A,INDICE!$C$13,'DATOS PEST15'!$E:$E,'2. TS PAIS SEXO Y REG'!$A8)</f>
        <v>12361.210526315788</v>
      </c>
      <c r="AA8" s="158">
        <f>SUMIFS('DATOS PEST15'!$D:$D,'DATOS PEST15'!$C:$C,'2. TS PAIS SEXO Y REG'!AA$6,'DATOS PEST15'!$B:$B,VLOOKUP($AA$5,DenRegTabla2,2,FALSE),'DATOS PEST15'!$A:$A,INDICE!$C$13,'DATOS PEST15'!$E:$E,'2. TS PAIS SEXO Y REG'!$A8)</f>
        <v>57</v>
      </c>
      <c r="AB8" s="158">
        <f>SUMIFS('DATOS PEST15'!$D:$D,'DATOS PEST15'!$C:$C,'2. TS PAIS SEXO Y REG'!AB$6,'DATOS PEST15'!$B:$B,VLOOKUP($AA$5,DenRegTabla2,2,FALSE),'DATOS PEST15'!$A:$A,INDICE!$C$13,'DATOS PEST15'!$E:$E,'2. TS PAIS SEXO Y REG'!$A8)</f>
        <v>820.89473684210532</v>
      </c>
      <c r="AC8" s="158">
        <f>SUMIFS('DATOS PEST15'!$D:$D,'DATOS PEST15'!$B:$B,VLOOKUP($AA$5,DenRegTabla2,2,FALSE),'DATOS PEST15'!$A:$A,INDICE!$C$13,'DATOS PEST15'!$E:$E,'2. TS PAIS SEXO Y REG'!$A8)</f>
        <v>877.89473684210532</v>
      </c>
    </row>
    <row r="9" spans="1:29" s="123" customFormat="1" ht="16.2" thickBot="1" x14ac:dyDescent="0.35">
      <c r="A9" s="4"/>
      <c r="B9" s="153" t="s">
        <v>451</v>
      </c>
      <c r="C9" s="158">
        <f t="shared" ref="C9" si="1">SUM(F9,I9,L9,O9,R9,U9,X9,AA9)</f>
        <v>1208154.4210526317</v>
      </c>
      <c r="D9" s="158">
        <f t="shared" si="0"/>
        <v>1525929.7894736847</v>
      </c>
      <c r="E9" s="158">
        <f>SUM(H9,K9,N9,Q9,T9,W9,Z9,AC9)</f>
        <v>2734118.5789473685</v>
      </c>
      <c r="F9" s="158">
        <f>SUM(F11:F36,F38:F264)</f>
        <v>808860.84210526315</v>
      </c>
      <c r="G9" s="158">
        <f t="shared" ref="G9:AC9" si="2">SUM(G11:G36,G38:G264)</f>
        <v>1066901.7368421056</v>
      </c>
      <c r="H9" s="158">
        <f t="shared" si="2"/>
        <v>1875764.5789473683</v>
      </c>
      <c r="I9" s="158">
        <f t="shared" si="2"/>
        <v>70543.947368421083</v>
      </c>
      <c r="J9" s="158">
        <f t="shared" si="2"/>
        <v>171940.73684210525</v>
      </c>
      <c r="K9" s="158">
        <f t="shared" si="2"/>
        <v>242484.68421052629</v>
      </c>
      <c r="L9" s="158">
        <f t="shared" si="2"/>
        <v>159656.73684210528</v>
      </c>
      <c r="M9" s="158">
        <f t="shared" si="2"/>
        <v>9580.2105263157882</v>
      </c>
      <c r="N9" s="158">
        <f t="shared" si="2"/>
        <v>169269.31578947368</v>
      </c>
      <c r="O9" s="158">
        <f t="shared" si="2"/>
        <v>167564.73684210525</v>
      </c>
      <c r="P9" s="158">
        <f t="shared" si="2"/>
        <v>271337.68421052641</v>
      </c>
      <c r="Q9" s="158">
        <f t="shared" si="2"/>
        <v>438902.42105263169</v>
      </c>
      <c r="R9" s="158">
        <f t="shared" si="2"/>
        <v>1073.6315789473686</v>
      </c>
      <c r="S9" s="158">
        <f t="shared" si="2"/>
        <v>1617.6315789473683</v>
      </c>
      <c r="T9" s="158">
        <f t="shared" si="2"/>
        <v>2691.2631578947371</v>
      </c>
      <c r="U9" s="158">
        <f t="shared" si="2"/>
        <v>415.52631578947364</v>
      </c>
      <c r="V9" s="158">
        <f t="shared" si="2"/>
        <v>4377.9473684210516</v>
      </c>
      <c r="W9" s="158">
        <f t="shared" si="2"/>
        <v>4793.4736842105258</v>
      </c>
      <c r="X9" s="158">
        <f t="shared" si="2"/>
        <v>39</v>
      </c>
      <c r="Y9" s="158">
        <f t="shared" si="2"/>
        <v>155.63157894736844</v>
      </c>
      <c r="Z9" s="158">
        <f t="shared" si="2"/>
        <v>194.63157894736844</v>
      </c>
      <c r="AA9" s="158">
        <f t="shared" si="2"/>
        <v>0</v>
      </c>
      <c r="AB9" s="158">
        <f t="shared" si="2"/>
        <v>18.210526315789473</v>
      </c>
      <c r="AC9" s="158">
        <f t="shared" si="2"/>
        <v>18.210526315789473</v>
      </c>
    </row>
    <row r="10" spans="1:29" s="134" customFormat="1" ht="16.2" thickBot="1" x14ac:dyDescent="0.35">
      <c r="A10" s="114"/>
      <c r="B10" s="119" t="s">
        <v>153</v>
      </c>
      <c r="C10" s="140">
        <f>SUM(C11:C36)</f>
        <v>414572.15789473685</v>
      </c>
      <c r="D10" s="140">
        <f t="shared" ref="D10:AC10" si="3">SUM(D11:D36)</f>
        <v>470309.31578947371</v>
      </c>
      <c r="E10" s="140">
        <f t="shared" si="3"/>
        <v>884882.47368421045</v>
      </c>
      <c r="F10" s="140">
        <f t="shared" si="3"/>
        <v>292391.99999999994</v>
      </c>
      <c r="G10" s="140">
        <f t="shared" si="3"/>
        <v>329082.00000000006</v>
      </c>
      <c r="H10" s="140">
        <f t="shared" si="3"/>
        <v>621475</v>
      </c>
      <c r="I10" s="140">
        <f t="shared" si="3"/>
        <v>26388.210526315786</v>
      </c>
      <c r="J10" s="140">
        <f t="shared" si="3"/>
        <v>29476.368421052637</v>
      </c>
      <c r="K10" s="140">
        <f t="shared" si="3"/>
        <v>55864.57894736842</v>
      </c>
      <c r="L10" s="140">
        <f t="shared" si="3"/>
        <v>30107.473684210527</v>
      </c>
      <c r="M10" s="140">
        <f t="shared" si="3"/>
        <v>1009.2105263157894</v>
      </c>
      <c r="N10" s="140">
        <f t="shared" si="3"/>
        <v>31116.684210526317</v>
      </c>
      <c r="O10" s="140">
        <f t="shared" si="3"/>
        <v>64868.526315789473</v>
      </c>
      <c r="P10" s="140">
        <f t="shared" si="3"/>
        <v>109298.31578947369</v>
      </c>
      <c r="Q10" s="140">
        <f t="shared" si="3"/>
        <v>174166.84210526317</v>
      </c>
      <c r="R10" s="140">
        <f t="shared" si="3"/>
        <v>559.47368421052636</v>
      </c>
      <c r="S10" s="140">
        <f t="shared" si="3"/>
        <v>533.52631578947376</v>
      </c>
      <c r="T10" s="140">
        <f t="shared" si="3"/>
        <v>1093</v>
      </c>
      <c r="U10" s="140">
        <f t="shared" si="3"/>
        <v>236.47368421052633</v>
      </c>
      <c r="V10" s="140">
        <f t="shared" si="3"/>
        <v>787.1578947368422</v>
      </c>
      <c r="W10" s="140">
        <f t="shared" si="3"/>
        <v>1023.6315789473687</v>
      </c>
      <c r="X10" s="140">
        <f t="shared" si="3"/>
        <v>20</v>
      </c>
      <c r="Y10" s="140">
        <f t="shared" si="3"/>
        <v>107.73684210526316</v>
      </c>
      <c r="Z10" s="140">
        <f t="shared" si="3"/>
        <v>127.73684210526316</v>
      </c>
      <c r="AA10" s="140">
        <f t="shared" si="3"/>
        <v>0</v>
      </c>
      <c r="AB10" s="140">
        <f t="shared" si="3"/>
        <v>15</v>
      </c>
      <c r="AC10" s="140">
        <f t="shared" si="3"/>
        <v>15</v>
      </c>
    </row>
    <row r="11" spans="1:29" s="123" customFormat="1" ht="15.6" x14ac:dyDescent="0.3">
      <c r="A11" s="4">
        <v>276</v>
      </c>
      <c r="B11" s="116" t="s">
        <v>99</v>
      </c>
      <c r="C11" s="168">
        <f t="shared" ref="C11" si="4">SUM(F11,I11,L11,O11,R11,U11,X11,AA11)</f>
        <v>24322.21052631579</v>
      </c>
      <c r="D11" s="165">
        <f t="shared" ref="D11" si="5">SUM(G11,J11,M11,P11,S11,V11,Y11,AB11)</f>
        <v>24813.05263157895</v>
      </c>
      <c r="E11" s="163">
        <f t="shared" ref="E11" si="6">SUM(H11,K11,N11,Q11,T11,W11,Z11,AC11)</f>
        <v>49135.26315789474</v>
      </c>
      <c r="F11" s="168">
        <f>SUMIFS('DATOS PEST15'!$D:$D,'DATOS PEST15'!$C:$C,'2. TS PAIS SEXO Y REG'!F$6,'DATOS PEST15'!$B:$B,VLOOKUP($F$5,DenRegTabla2,2,FALSE),'DATOS PEST15'!$A:$A,INDICE!$C$13,'DATOS PEST15'!$E:$E,'2. TS PAIS SEXO Y REG'!$A11)</f>
        <v>16132.526315789473</v>
      </c>
      <c r="G11" s="165">
        <f>SUMIFS('DATOS PEST15'!$D:$D,'DATOS PEST15'!$C:$C,'2. TS PAIS SEXO Y REG'!G$6,'DATOS PEST15'!$B:$B,VLOOKUP($F$5,DenRegTabla2,2,FALSE),'DATOS PEST15'!$A:$A,INDICE!$C$13,'DATOS PEST15'!$E:$E,'2. TS PAIS SEXO Y REG'!$A11)</f>
        <v>14055.736842105263</v>
      </c>
      <c r="H11" s="163">
        <f>SUMIFS('DATOS PEST15'!$D:$D,'DATOS PEST15'!$B:$B,VLOOKUP($F$5,DenRegTabla2,2,FALSE),'DATOS PEST15'!$A:$A,INDICE!$C$13,'DATOS PEST15'!$E:$E,'2. TS PAIS SEXO Y REG'!$A11)</f>
        <v>30188.263157894737</v>
      </c>
      <c r="I11" s="168">
        <f>SUMIFS('DATOS PEST15'!$D:$D,'DATOS PEST15'!$C:$C,'2. TS PAIS SEXO Y REG'!I$6,'DATOS PEST15'!$B:$B,VLOOKUP($I$5,DenRegTabla2,2,FALSE),'DATOS PEST15'!$A:$A,INDICE!$C$13,'DATOS PEST15'!$E:$E,'2. TS PAIS SEXO Y REG'!$A11)</f>
        <v>70.84210526315789</v>
      </c>
      <c r="J11" s="165">
        <f>SUMIFS('DATOS PEST15'!$D:$D,'DATOS PEST15'!$C:$C,'2. TS PAIS SEXO Y REG'!J$6,'DATOS PEST15'!$B:$B,VLOOKUP($I$5,DenRegTabla2,2,FALSE),'DATOS PEST15'!$A:$A,INDICE!$C$13,'DATOS PEST15'!$E:$E,'2. TS PAIS SEXO Y REG'!$A11)</f>
        <v>81.421052631578945</v>
      </c>
      <c r="K11" s="163">
        <f>SUMIFS('DATOS PEST15'!$D:$D,'DATOS PEST15'!$B:$B,VLOOKUP($I$5,DenRegTabla2,2,FALSE),'DATOS PEST15'!$A:$A,INDICE!$C$13,'DATOS PEST15'!$E:$E,'2. TS PAIS SEXO Y REG'!$A11)</f>
        <v>152.26315789473682</v>
      </c>
      <c r="L11" s="168">
        <f>SUMIFS('DATOS PEST15'!$D:$D,'DATOS PEST15'!$C:$C,'2. TS PAIS SEXO Y REG'!L$6,'DATOS PEST15'!$B:$B,VLOOKUP($L$5,DenRegTabla2,2,FALSE),'DATOS PEST15'!$A:$A,INDICE!$C$13,'DATOS PEST15'!$E:$E,'2. TS PAIS SEXO Y REG'!$A11)</f>
        <v>182.68421052631578</v>
      </c>
      <c r="M11" s="165">
        <f>SUMIFS('DATOS PEST15'!$D:$D,'DATOS PEST15'!$C:$C,'2. TS PAIS SEXO Y REG'!M$6,'DATOS PEST15'!$B:$B,VLOOKUP($L$5,DenRegTabla2,2,FALSE),'DATOS PEST15'!$A:$A,INDICE!$C$13,'DATOS PEST15'!$E:$E,'2. TS PAIS SEXO Y REG'!$A11)</f>
        <v>79.631578947368425</v>
      </c>
      <c r="N11" s="163">
        <f>SUMIFS('DATOS PEST15'!$D:$D,'DATOS PEST15'!$B:$B,VLOOKUP($L$5,DenRegTabla2,2,FALSE),'DATOS PEST15'!$A:$A,INDICE!$C$13,'DATOS PEST15'!$E:$E,'2. TS PAIS SEXO Y REG'!$A11)</f>
        <v>262.31578947368422</v>
      </c>
      <c r="O11" s="168">
        <f>SUMIFS('DATOS PEST15'!$D:$D,'DATOS PEST15'!$C:$C,'2. TS PAIS SEXO Y REG'!O$6,'DATOS PEST15'!$B:$B,VLOOKUP($O$5,DenRegTabla2,2,FALSE),'DATOS PEST15'!$A:$A,INDICE!$C$13,'DATOS PEST15'!$E:$E,'2. TS PAIS SEXO Y REG'!$A11)</f>
        <v>7871.5263157894733</v>
      </c>
      <c r="P11" s="165">
        <f>SUMIFS('DATOS PEST15'!$D:$D,'DATOS PEST15'!$C:$C,'2. TS PAIS SEXO Y REG'!P$6,'DATOS PEST15'!$B:$B,VLOOKUP($O$5,DenRegTabla2,2,FALSE),'DATOS PEST15'!$A:$A,INDICE!$C$13,'DATOS PEST15'!$E:$E,'2. TS PAIS SEXO Y REG'!$A11)</f>
        <v>10464.578947368422</v>
      </c>
      <c r="Q11" s="163">
        <f>SUMIFS('DATOS PEST15'!$D:$D,'DATOS PEST15'!$B:$B,VLOOKUP($O$5,DenRegTabla2,2,FALSE),'DATOS PEST15'!$A:$A,INDICE!$C$13,'DATOS PEST15'!$E:$E,'2. TS PAIS SEXO Y REG'!$A11)</f>
        <v>18336.105263157893</v>
      </c>
      <c r="R11" s="168">
        <f>SUMIFS('DATOS PEST15'!$D:$D,'DATOS PEST15'!$C:$C,'2. TS PAIS SEXO Y REG'!R$6,'DATOS PEST15'!$B:$B,VLOOKUP($R$5,DenRegTabla2,2,FALSE),'DATOS PEST15'!$A:$A,INDICE!$C$13,'DATOS PEST15'!$E:$E,'2. TS PAIS SEXO Y REG'!$A11)</f>
        <v>34</v>
      </c>
      <c r="S11" s="165">
        <f>SUMIFS('DATOS PEST15'!$D:$D,'DATOS PEST15'!$C:$C,'2. TS PAIS SEXO Y REG'!S$6,'DATOS PEST15'!$B:$B,VLOOKUP($R$5,DenRegTabla2,2,FALSE),'DATOS PEST15'!$A:$A,INDICE!$C$13,'DATOS PEST15'!$E:$E,'2. TS PAIS SEXO Y REG'!$A11)</f>
        <v>51.473684210526315</v>
      </c>
      <c r="T11" s="163">
        <f>SUMIFS('DATOS PEST15'!$D:$D,'DATOS PEST15'!$B:$B,VLOOKUP($R$5,DenRegTabla2,2,FALSE),'DATOS PEST15'!$A:$A,INDICE!$C$13,'DATOS PEST15'!$E:$E,'2. TS PAIS SEXO Y REG'!$A11)</f>
        <v>85.473684210526315</v>
      </c>
      <c r="U11" s="168">
        <f>SUMIFS('DATOS PEST15'!$D:$D,'DATOS PEST15'!$C:$C,'2. TS PAIS SEXO Y REG'!U$6,'DATOS PEST15'!$B:$B,VLOOKUP($U$5,DenRegTabla2,2,FALSE),'DATOS PEST15'!$A:$A,INDICE!$C$13,'DATOS PEST15'!$E:$E,'2. TS PAIS SEXO Y REG'!$A11)</f>
        <v>28.631578947368421</v>
      </c>
      <c r="V11" s="165">
        <f>SUMIFS('DATOS PEST15'!$D:$D,'DATOS PEST15'!$C:$C,'2. TS PAIS SEXO Y REG'!V$6,'DATOS PEST15'!$B:$B,VLOOKUP($U$5,DenRegTabla2,2,FALSE),'DATOS PEST15'!$A:$A,INDICE!$C$13,'DATOS PEST15'!$E:$E,'2. TS PAIS SEXO Y REG'!$A11)</f>
        <v>61.736842105263158</v>
      </c>
      <c r="W11" s="163">
        <f>SUMIFS('DATOS PEST15'!$D:$D,'DATOS PEST15'!$B:$B,VLOOKUP($U$5,DenRegTabla2,2,FALSE),'DATOS PEST15'!$A:$A,INDICE!$C$13,'DATOS PEST15'!$E:$E,'2. TS PAIS SEXO Y REG'!$A11)</f>
        <v>90.368421052631575</v>
      </c>
      <c r="X11" s="168">
        <f>SUMIFS('DATOS PEST15'!$D:$D,'DATOS PEST15'!$C:$C,'2. TS PAIS SEXO Y REG'!X$6,'DATOS PEST15'!$B:$B,VLOOKUP($X$5,DenRegTabla2,2,FALSE),'DATOS PEST15'!$A:$A,INDICE!$C$13,'DATOS PEST15'!$E:$E,'2. TS PAIS SEXO Y REG'!$A11)</f>
        <v>2</v>
      </c>
      <c r="Y11" s="165">
        <f>SUMIFS('DATOS PEST15'!$D:$D,'DATOS PEST15'!$C:$C,'2. TS PAIS SEXO Y REG'!Y$6,'DATOS PEST15'!$B:$B,VLOOKUP($X$5,DenRegTabla2,2,FALSE),'DATOS PEST15'!$A:$A,INDICE!$C$13,'DATOS PEST15'!$E:$E,'2. TS PAIS SEXO Y REG'!$A11)</f>
        <v>18.473684210526315</v>
      </c>
      <c r="Z11" s="163">
        <f>SUMIFS('DATOS PEST15'!$D:$D,'DATOS PEST15'!$B:$B,VLOOKUP($X$5,DenRegTabla2,2,FALSE),'DATOS PEST15'!$A:$A,INDICE!$C$13,'DATOS PEST15'!$E:$E,'2. TS PAIS SEXO Y REG'!$A11)</f>
        <v>20.473684210526315</v>
      </c>
      <c r="AA11" s="168">
        <f>SUMIFS('DATOS PEST15'!$D:$D,'DATOS PEST15'!$C:$C,'2. TS PAIS SEXO Y REG'!AA$6,'DATOS PEST15'!$B:$B,VLOOKUP($AA$5,DenRegTabla2,2,FALSE),'DATOS PEST15'!$A:$A,INDICE!$C$13,'DATOS PEST15'!$E:$E,'2. TS PAIS SEXO Y REG'!$A11)</f>
        <v>0</v>
      </c>
      <c r="AB11" s="165">
        <f>SUMIFS('DATOS PEST15'!$D:$D,'DATOS PEST15'!$C:$C,'2. TS PAIS SEXO Y REG'!AB$6,'DATOS PEST15'!$B:$B,VLOOKUP($AA$5,DenRegTabla2,2,FALSE),'DATOS PEST15'!$A:$A,INDICE!$C$13,'DATOS PEST15'!$E:$E,'2. TS PAIS SEXO Y REG'!$A11)</f>
        <v>0</v>
      </c>
      <c r="AC11" s="163">
        <f>SUMIFS('DATOS PEST15'!$D:$D,'DATOS PEST15'!$B:$B,VLOOKUP($AA$5,DenRegTabla2,2,FALSE),'DATOS PEST15'!$A:$A,INDICE!$C$13,'DATOS PEST15'!$E:$E,'2. TS PAIS SEXO Y REG'!$A11)</f>
        <v>0</v>
      </c>
    </row>
    <row r="12" spans="1:29" s="123" customFormat="1" ht="15.6" x14ac:dyDescent="0.3">
      <c r="A12" s="4">
        <v>40</v>
      </c>
      <c r="B12" s="116" t="s">
        <v>100</v>
      </c>
      <c r="C12" s="147">
        <f t="shared" ref="C12" si="7">SUM(F12,I12,L12,O12,R12,U12,X12,AA12)</f>
        <v>1884.6315789473683</v>
      </c>
      <c r="D12" s="166">
        <f t="shared" ref="D12" si="8">SUM(G12,J12,M12,P12,S12,V12,Y12,AB12)</f>
        <v>1872.7368421052629</v>
      </c>
      <c r="E12" s="164">
        <f t="shared" ref="E12" si="9">SUM(H12,K12,N12,Q12,T12,W12,Z12,AC12)</f>
        <v>3757.3684210526317</v>
      </c>
      <c r="F12" s="147">
        <f>SUMIFS('DATOS PEST15'!$D:$D,'DATOS PEST15'!$C:$C,'2. TS PAIS SEXO Y REG'!F$6,'DATOS PEST15'!$B:$B,VLOOKUP($F$5,DenRegTabla2,2,FALSE),'DATOS PEST15'!$A:$A,INDICE!$C$13,'DATOS PEST15'!$E:$E,'2. TS PAIS SEXO Y REG'!$A12)</f>
        <v>1297.0526315789473</v>
      </c>
      <c r="G12" s="166">
        <f>SUMIFS('DATOS PEST15'!$D:$D,'DATOS PEST15'!$C:$C,'2. TS PAIS SEXO Y REG'!G$6,'DATOS PEST15'!$B:$B,VLOOKUP($F$5,DenRegTabla2,2,FALSE),'DATOS PEST15'!$A:$A,INDICE!$C$13,'DATOS PEST15'!$E:$E,'2. TS PAIS SEXO Y REG'!$A12)</f>
        <v>1149.7368421052631</v>
      </c>
      <c r="H12" s="164">
        <f>SUMIFS('DATOS PEST15'!$D:$D,'DATOS PEST15'!$B:$B,VLOOKUP($F$5,DenRegTabla2,2,FALSE),'DATOS PEST15'!$A:$A,INDICE!$C$13,'DATOS PEST15'!$E:$E,'2. TS PAIS SEXO Y REG'!$A12)</f>
        <v>2446.7894736842104</v>
      </c>
      <c r="I12" s="147">
        <f>SUMIFS('DATOS PEST15'!$D:$D,'DATOS PEST15'!$C:$C,'2. TS PAIS SEXO Y REG'!I$6,'DATOS PEST15'!$B:$B,VLOOKUP($I$5,DenRegTabla2,2,FALSE),'DATOS PEST15'!$A:$A,INDICE!$C$13,'DATOS PEST15'!$E:$E,'2. TS PAIS SEXO Y REG'!$A12)</f>
        <v>6.2105263157894735</v>
      </c>
      <c r="J12" s="166">
        <f>SUMIFS('DATOS PEST15'!$D:$D,'DATOS PEST15'!$C:$C,'2. TS PAIS SEXO Y REG'!J$6,'DATOS PEST15'!$B:$B,VLOOKUP($I$5,DenRegTabla2,2,FALSE),'DATOS PEST15'!$A:$A,INDICE!$C$13,'DATOS PEST15'!$E:$E,'2. TS PAIS SEXO Y REG'!$A12)</f>
        <v>15.473684210526315</v>
      </c>
      <c r="K12" s="164">
        <f>SUMIFS('DATOS PEST15'!$D:$D,'DATOS PEST15'!$B:$B,VLOOKUP($I$5,DenRegTabla2,2,FALSE),'DATOS PEST15'!$A:$A,INDICE!$C$13,'DATOS PEST15'!$E:$E,'2. TS PAIS SEXO Y REG'!$A12)</f>
        <v>21.684210526315788</v>
      </c>
      <c r="L12" s="147">
        <f>SUMIFS('DATOS PEST15'!$D:$D,'DATOS PEST15'!$C:$C,'2. TS PAIS SEXO Y REG'!L$6,'DATOS PEST15'!$B:$B,VLOOKUP($L$5,DenRegTabla2,2,FALSE),'DATOS PEST15'!$A:$A,INDICE!$C$13,'DATOS PEST15'!$E:$E,'2. TS PAIS SEXO Y REG'!$A12)</f>
        <v>14</v>
      </c>
      <c r="M12" s="166">
        <f>SUMIFS('DATOS PEST15'!$D:$D,'DATOS PEST15'!$C:$C,'2. TS PAIS SEXO Y REG'!M$6,'DATOS PEST15'!$B:$B,VLOOKUP($L$5,DenRegTabla2,2,FALSE),'DATOS PEST15'!$A:$A,INDICE!$C$13,'DATOS PEST15'!$E:$E,'2. TS PAIS SEXO Y REG'!$A12)</f>
        <v>6.4736842105263159</v>
      </c>
      <c r="N12" s="164">
        <f>SUMIFS('DATOS PEST15'!$D:$D,'DATOS PEST15'!$B:$B,VLOOKUP($L$5,DenRegTabla2,2,FALSE),'DATOS PEST15'!$A:$A,INDICE!$C$13,'DATOS PEST15'!$E:$E,'2. TS PAIS SEXO Y REG'!$A12)</f>
        <v>20.473684210526315</v>
      </c>
      <c r="O12" s="147">
        <f>SUMIFS('DATOS PEST15'!$D:$D,'DATOS PEST15'!$C:$C,'2. TS PAIS SEXO Y REG'!O$6,'DATOS PEST15'!$B:$B,VLOOKUP($O$5,DenRegTabla2,2,FALSE),'DATOS PEST15'!$A:$A,INDICE!$C$13,'DATOS PEST15'!$E:$E,'2. TS PAIS SEXO Y REG'!$A12)</f>
        <v>556.36842105263156</v>
      </c>
      <c r="P12" s="166">
        <f>SUMIFS('DATOS PEST15'!$D:$D,'DATOS PEST15'!$C:$C,'2. TS PAIS SEXO Y REG'!P$6,'DATOS PEST15'!$B:$B,VLOOKUP($O$5,DenRegTabla2,2,FALSE),'DATOS PEST15'!$A:$A,INDICE!$C$13,'DATOS PEST15'!$E:$E,'2. TS PAIS SEXO Y REG'!$A12)</f>
        <v>694.0526315789474</v>
      </c>
      <c r="Q12" s="164">
        <f>SUMIFS('DATOS PEST15'!$D:$D,'DATOS PEST15'!$B:$B,VLOOKUP($O$5,DenRegTabla2,2,FALSE),'DATOS PEST15'!$A:$A,INDICE!$C$13,'DATOS PEST15'!$E:$E,'2. TS PAIS SEXO Y REG'!$A12)</f>
        <v>1250.421052631579</v>
      </c>
      <c r="R12" s="147">
        <f>SUMIFS('DATOS PEST15'!$D:$D,'DATOS PEST15'!$C:$C,'2. TS PAIS SEXO Y REG'!R$6,'DATOS PEST15'!$B:$B,VLOOKUP($R$5,DenRegTabla2,2,FALSE),'DATOS PEST15'!$A:$A,INDICE!$C$13,'DATOS PEST15'!$E:$E,'2. TS PAIS SEXO Y REG'!$A12)</f>
        <v>7</v>
      </c>
      <c r="S12" s="166">
        <f>SUMIFS('DATOS PEST15'!$D:$D,'DATOS PEST15'!$C:$C,'2. TS PAIS SEXO Y REG'!S$6,'DATOS PEST15'!$B:$B,VLOOKUP($R$5,DenRegTabla2,2,FALSE),'DATOS PEST15'!$A:$A,INDICE!$C$13,'DATOS PEST15'!$E:$E,'2. TS PAIS SEXO Y REG'!$A12)</f>
        <v>5</v>
      </c>
      <c r="T12" s="164">
        <f>SUMIFS('DATOS PEST15'!$D:$D,'DATOS PEST15'!$B:$B,VLOOKUP($R$5,DenRegTabla2,2,FALSE),'DATOS PEST15'!$A:$A,INDICE!$C$13,'DATOS PEST15'!$E:$E,'2. TS PAIS SEXO Y REG'!$A12)</f>
        <v>12</v>
      </c>
      <c r="U12" s="147">
        <f>SUMIFS('DATOS PEST15'!$D:$D,'DATOS PEST15'!$C:$C,'2. TS PAIS SEXO Y REG'!U$6,'DATOS PEST15'!$B:$B,VLOOKUP($U$5,DenRegTabla2,2,FALSE),'DATOS PEST15'!$A:$A,INDICE!$C$13,'DATOS PEST15'!$E:$E,'2. TS PAIS SEXO Y REG'!$A12)</f>
        <v>4</v>
      </c>
      <c r="V12" s="166">
        <f>SUMIFS('DATOS PEST15'!$D:$D,'DATOS PEST15'!$C:$C,'2. TS PAIS SEXO Y REG'!V$6,'DATOS PEST15'!$B:$B,VLOOKUP($U$5,DenRegTabla2,2,FALSE),'DATOS PEST15'!$A:$A,INDICE!$C$13,'DATOS PEST15'!$E:$E,'2. TS PAIS SEXO Y REG'!$A12)</f>
        <v>2</v>
      </c>
      <c r="W12" s="164">
        <f>SUMIFS('DATOS PEST15'!$D:$D,'DATOS PEST15'!$B:$B,VLOOKUP($U$5,DenRegTabla2,2,FALSE),'DATOS PEST15'!$A:$A,INDICE!$C$13,'DATOS PEST15'!$E:$E,'2. TS PAIS SEXO Y REG'!$A12)</f>
        <v>6</v>
      </c>
      <c r="X12" s="147">
        <f>SUMIFS('DATOS PEST15'!$D:$D,'DATOS PEST15'!$C:$C,'2. TS PAIS SEXO Y REG'!X$6,'DATOS PEST15'!$B:$B,VLOOKUP($X$5,DenRegTabla2,2,FALSE),'DATOS PEST15'!$A:$A,INDICE!$C$13,'DATOS PEST15'!$E:$E,'2. TS PAIS SEXO Y REG'!$A12)</f>
        <v>0</v>
      </c>
      <c r="Y12" s="166">
        <f>SUMIFS('DATOS PEST15'!$D:$D,'DATOS PEST15'!$C:$C,'2. TS PAIS SEXO Y REG'!Y$6,'DATOS PEST15'!$B:$B,VLOOKUP($X$5,DenRegTabla2,2,FALSE),'DATOS PEST15'!$A:$A,INDICE!$C$13,'DATOS PEST15'!$E:$E,'2. TS PAIS SEXO Y REG'!$A12)</f>
        <v>0</v>
      </c>
      <c r="Z12" s="164">
        <f>SUMIFS('DATOS PEST15'!$D:$D,'DATOS PEST15'!$B:$B,VLOOKUP($X$5,DenRegTabla2,2,FALSE),'DATOS PEST15'!$A:$A,INDICE!$C$13,'DATOS PEST15'!$E:$E,'2. TS PAIS SEXO Y REG'!$A12)</f>
        <v>0</v>
      </c>
      <c r="AA12" s="147">
        <f>SUMIFS('DATOS PEST15'!$D:$D,'DATOS PEST15'!$C:$C,'2. TS PAIS SEXO Y REG'!AA$6,'DATOS PEST15'!$B:$B,VLOOKUP($AA$5,DenRegTabla2,2,FALSE),'DATOS PEST15'!$A:$A,INDICE!$C$13,'DATOS PEST15'!$E:$E,'2. TS PAIS SEXO Y REG'!$A12)</f>
        <v>0</v>
      </c>
      <c r="AB12" s="166">
        <f>SUMIFS('DATOS PEST15'!$D:$D,'DATOS PEST15'!$C:$C,'2. TS PAIS SEXO Y REG'!AB$6,'DATOS PEST15'!$B:$B,VLOOKUP($AA$5,DenRegTabla2,2,FALSE),'DATOS PEST15'!$A:$A,INDICE!$C$13,'DATOS PEST15'!$E:$E,'2. TS PAIS SEXO Y REG'!$A12)</f>
        <v>0</v>
      </c>
      <c r="AC12" s="164">
        <f>SUMIFS('DATOS PEST15'!$D:$D,'DATOS PEST15'!$B:$B,VLOOKUP($AA$5,DenRegTabla2,2,FALSE),'DATOS PEST15'!$A:$A,INDICE!$C$13,'DATOS PEST15'!$E:$E,'2. TS PAIS SEXO Y REG'!$A12)</f>
        <v>0</v>
      </c>
    </row>
    <row r="13" spans="1:29" s="123" customFormat="1" ht="15.6" x14ac:dyDescent="0.3">
      <c r="A13" s="4">
        <v>56</v>
      </c>
      <c r="B13" s="116" t="s">
        <v>239</v>
      </c>
      <c r="C13" s="147">
        <f t="shared" ref="C13:C36" si="10">SUM(F13,I13,L13,O13,R13,U13,X13,AA13)</f>
        <v>5728.7368421052633</v>
      </c>
      <c r="D13" s="166">
        <f t="shared" ref="D13:D36" si="11">SUM(G13,J13,M13,P13,S13,V13,Y13,AB13)</f>
        <v>7330.0526315789475</v>
      </c>
      <c r="E13" s="164">
        <f t="shared" ref="E13:E36" si="12">SUM(H13,K13,N13,Q13,T13,W13,Z13,AC13)</f>
        <v>13058.789473684212</v>
      </c>
      <c r="F13" s="147">
        <f>SUMIFS('DATOS PEST15'!$D:$D,'DATOS PEST15'!$C:$C,'2. TS PAIS SEXO Y REG'!F$6,'DATOS PEST15'!$B:$B,VLOOKUP($F$5,DenRegTabla2,2,FALSE),'DATOS PEST15'!$A:$A,INDICE!$C$13,'DATOS PEST15'!$E:$E,'2. TS PAIS SEXO Y REG'!$A13)</f>
        <v>3715.4736842105262</v>
      </c>
      <c r="G13" s="166">
        <f>SUMIFS('DATOS PEST15'!$D:$D,'DATOS PEST15'!$C:$C,'2. TS PAIS SEXO Y REG'!G$6,'DATOS PEST15'!$B:$B,VLOOKUP($F$5,DenRegTabla2,2,FALSE),'DATOS PEST15'!$A:$A,INDICE!$C$13,'DATOS PEST15'!$E:$E,'2. TS PAIS SEXO Y REG'!$A13)</f>
        <v>4123.105263157895</v>
      </c>
      <c r="H13" s="164">
        <f>SUMIFS('DATOS PEST15'!$D:$D,'DATOS PEST15'!$B:$B,VLOOKUP($F$5,DenRegTabla2,2,FALSE),'DATOS PEST15'!$A:$A,INDICE!$C$13,'DATOS PEST15'!$E:$E,'2. TS PAIS SEXO Y REG'!$A13)</f>
        <v>7838.5789473684217</v>
      </c>
      <c r="I13" s="147">
        <f>SUMIFS('DATOS PEST15'!$D:$D,'DATOS PEST15'!$C:$C,'2. TS PAIS SEXO Y REG'!I$6,'DATOS PEST15'!$B:$B,VLOOKUP($I$5,DenRegTabla2,2,FALSE),'DATOS PEST15'!$A:$A,INDICE!$C$13,'DATOS PEST15'!$E:$E,'2. TS PAIS SEXO Y REG'!$A13)</f>
        <v>10.473684210526315</v>
      </c>
      <c r="J13" s="166">
        <f>SUMIFS('DATOS PEST15'!$D:$D,'DATOS PEST15'!$C:$C,'2. TS PAIS SEXO Y REG'!J$6,'DATOS PEST15'!$B:$B,VLOOKUP($I$5,DenRegTabla2,2,FALSE),'DATOS PEST15'!$A:$A,INDICE!$C$13,'DATOS PEST15'!$E:$E,'2. TS PAIS SEXO Y REG'!$A13)</f>
        <v>24.94736842105263</v>
      </c>
      <c r="K13" s="164">
        <f>SUMIFS('DATOS PEST15'!$D:$D,'DATOS PEST15'!$B:$B,VLOOKUP($I$5,DenRegTabla2,2,FALSE),'DATOS PEST15'!$A:$A,INDICE!$C$13,'DATOS PEST15'!$E:$E,'2. TS PAIS SEXO Y REG'!$A13)</f>
        <v>35.421052631578945</v>
      </c>
      <c r="L13" s="147">
        <f>SUMIFS('DATOS PEST15'!$D:$D,'DATOS PEST15'!$C:$C,'2. TS PAIS SEXO Y REG'!L$6,'DATOS PEST15'!$B:$B,VLOOKUP($L$5,DenRegTabla2,2,FALSE),'DATOS PEST15'!$A:$A,INDICE!$C$13,'DATOS PEST15'!$E:$E,'2. TS PAIS SEXO Y REG'!$A13)</f>
        <v>31.421052631578949</v>
      </c>
      <c r="M13" s="166">
        <f>SUMIFS('DATOS PEST15'!$D:$D,'DATOS PEST15'!$C:$C,'2. TS PAIS SEXO Y REG'!M$6,'DATOS PEST15'!$B:$B,VLOOKUP($L$5,DenRegTabla2,2,FALSE),'DATOS PEST15'!$A:$A,INDICE!$C$13,'DATOS PEST15'!$E:$E,'2. TS PAIS SEXO Y REG'!$A13)</f>
        <v>7</v>
      </c>
      <c r="N13" s="164">
        <f>SUMIFS('DATOS PEST15'!$D:$D,'DATOS PEST15'!$B:$B,VLOOKUP($L$5,DenRegTabla2,2,FALSE),'DATOS PEST15'!$A:$A,INDICE!$C$13,'DATOS PEST15'!$E:$E,'2. TS PAIS SEXO Y REG'!$A13)</f>
        <v>38.421052631578945</v>
      </c>
      <c r="O13" s="147">
        <f>SUMIFS('DATOS PEST15'!$D:$D,'DATOS PEST15'!$C:$C,'2. TS PAIS SEXO Y REG'!O$6,'DATOS PEST15'!$B:$B,VLOOKUP($O$5,DenRegTabla2,2,FALSE),'DATOS PEST15'!$A:$A,INDICE!$C$13,'DATOS PEST15'!$E:$E,'2. TS PAIS SEXO Y REG'!$A13)</f>
        <v>1955.3684210526317</v>
      </c>
      <c r="P13" s="166">
        <f>SUMIFS('DATOS PEST15'!$D:$D,'DATOS PEST15'!$C:$C,'2. TS PAIS SEXO Y REG'!P$6,'DATOS PEST15'!$B:$B,VLOOKUP($O$5,DenRegTabla2,2,FALSE),'DATOS PEST15'!$A:$A,INDICE!$C$13,'DATOS PEST15'!$E:$E,'2. TS PAIS SEXO Y REG'!$A13)</f>
        <v>3137.2105263157896</v>
      </c>
      <c r="Q13" s="164">
        <f>SUMIFS('DATOS PEST15'!$D:$D,'DATOS PEST15'!$B:$B,VLOOKUP($O$5,DenRegTabla2,2,FALSE),'DATOS PEST15'!$A:$A,INDICE!$C$13,'DATOS PEST15'!$E:$E,'2. TS PAIS SEXO Y REG'!$A13)</f>
        <v>5092.5789473684217</v>
      </c>
      <c r="R13" s="147">
        <f>SUMIFS('DATOS PEST15'!$D:$D,'DATOS PEST15'!$C:$C,'2. TS PAIS SEXO Y REG'!R$6,'DATOS PEST15'!$B:$B,VLOOKUP($R$5,DenRegTabla2,2,FALSE),'DATOS PEST15'!$A:$A,INDICE!$C$13,'DATOS PEST15'!$E:$E,'2. TS PAIS SEXO Y REG'!$A13)</f>
        <v>8</v>
      </c>
      <c r="S13" s="166">
        <f>SUMIFS('DATOS PEST15'!$D:$D,'DATOS PEST15'!$C:$C,'2. TS PAIS SEXO Y REG'!S$6,'DATOS PEST15'!$B:$B,VLOOKUP($R$5,DenRegTabla2,2,FALSE),'DATOS PEST15'!$A:$A,INDICE!$C$13,'DATOS PEST15'!$E:$E,'2. TS PAIS SEXO Y REG'!$A13)</f>
        <v>11</v>
      </c>
      <c r="T13" s="164">
        <f>SUMIFS('DATOS PEST15'!$D:$D,'DATOS PEST15'!$B:$B,VLOOKUP($R$5,DenRegTabla2,2,FALSE),'DATOS PEST15'!$A:$A,INDICE!$C$13,'DATOS PEST15'!$E:$E,'2. TS PAIS SEXO Y REG'!$A13)</f>
        <v>19</v>
      </c>
      <c r="U13" s="147">
        <f>SUMIFS('DATOS PEST15'!$D:$D,'DATOS PEST15'!$C:$C,'2. TS PAIS SEXO Y REG'!U$6,'DATOS PEST15'!$B:$B,VLOOKUP($U$5,DenRegTabla2,2,FALSE),'DATOS PEST15'!$A:$A,INDICE!$C$13,'DATOS PEST15'!$E:$E,'2. TS PAIS SEXO Y REG'!$A13)</f>
        <v>8</v>
      </c>
      <c r="V13" s="166">
        <f>SUMIFS('DATOS PEST15'!$D:$D,'DATOS PEST15'!$C:$C,'2. TS PAIS SEXO Y REG'!V$6,'DATOS PEST15'!$B:$B,VLOOKUP($U$5,DenRegTabla2,2,FALSE),'DATOS PEST15'!$A:$A,INDICE!$C$13,'DATOS PEST15'!$E:$E,'2. TS PAIS SEXO Y REG'!$A13)</f>
        <v>19.157894736842106</v>
      </c>
      <c r="W13" s="164">
        <f>SUMIFS('DATOS PEST15'!$D:$D,'DATOS PEST15'!$B:$B,VLOOKUP($U$5,DenRegTabla2,2,FALSE),'DATOS PEST15'!$A:$A,INDICE!$C$13,'DATOS PEST15'!$E:$E,'2. TS PAIS SEXO Y REG'!$A13)</f>
        <v>27.157894736842106</v>
      </c>
      <c r="X13" s="147">
        <f>SUMIFS('DATOS PEST15'!$D:$D,'DATOS PEST15'!$C:$C,'2. TS PAIS SEXO Y REG'!X$6,'DATOS PEST15'!$B:$B,VLOOKUP($X$5,DenRegTabla2,2,FALSE),'DATOS PEST15'!$A:$A,INDICE!$C$13,'DATOS PEST15'!$E:$E,'2. TS PAIS SEXO Y REG'!$A13)</f>
        <v>0</v>
      </c>
      <c r="Y13" s="166">
        <f>SUMIFS('DATOS PEST15'!$D:$D,'DATOS PEST15'!$C:$C,'2. TS PAIS SEXO Y REG'!Y$6,'DATOS PEST15'!$B:$B,VLOOKUP($X$5,DenRegTabla2,2,FALSE),'DATOS PEST15'!$A:$A,INDICE!$C$13,'DATOS PEST15'!$E:$E,'2. TS PAIS SEXO Y REG'!$A13)</f>
        <v>7.6315789473684212</v>
      </c>
      <c r="Z13" s="164">
        <f>SUMIFS('DATOS PEST15'!$D:$D,'DATOS PEST15'!$B:$B,VLOOKUP($X$5,DenRegTabla2,2,FALSE),'DATOS PEST15'!$A:$A,INDICE!$C$13,'DATOS PEST15'!$E:$E,'2. TS PAIS SEXO Y REG'!$A13)</f>
        <v>7.6315789473684212</v>
      </c>
      <c r="AA13" s="147">
        <f>SUMIFS('DATOS PEST15'!$D:$D,'DATOS PEST15'!$C:$C,'2. TS PAIS SEXO Y REG'!AA$6,'DATOS PEST15'!$B:$B,VLOOKUP($AA$5,DenRegTabla2,2,FALSE),'DATOS PEST15'!$A:$A,INDICE!$C$13,'DATOS PEST15'!$E:$E,'2. TS PAIS SEXO Y REG'!$A13)</f>
        <v>0</v>
      </c>
      <c r="AB13" s="166">
        <f>SUMIFS('DATOS PEST15'!$D:$D,'DATOS PEST15'!$C:$C,'2. TS PAIS SEXO Y REG'!AB$6,'DATOS PEST15'!$B:$B,VLOOKUP($AA$5,DenRegTabla2,2,FALSE),'DATOS PEST15'!$A:$A,INDICE!$C$13,'DATOS PEST15'!$E:$E,'2. TS PAIS SEXO Y REG'!$A13)</f>
        <v>0</v>
      </c>
      <c r="AC13" s="164">
        <f>SUMIFS('DATOS PEST15'!$D:$D,'DATOS PEST15'!$B:$B,VLOOKUP($AA$5,DenRegTabla2,2,FALSE),'DATOS PEST15'!$A:$A,INDICE!$C$13,'DATOS PEST15'!$E:$E,'2. TS PAIS SEXO Y REG'!$A13)</f>
        <v>0</v>
      </c>
    </row>
    <row r="14" spans="1:29" s="123" customFormat="1" ht="15.6" x14ac:dyDescent="0.3">
      <c r="A14" s="4">
        <v>100</v>
      </c>
      <c r="B14" s="116" t="s">
        <v>101</v>
      </c>
      <c r="C14" s="147">
        <f t="shared" si="10"/>
        <v>28509.736842105263</v>
      </c>
      <c r="D14" s="166">
        <f t="shared" si="11"/>
        <v>31041.842105263157</v>
      </c>
      <c r="E14" s="164">
        <f t="shared" si="12"/>
        <v>59551.57894736842</v>
      </c>
      <c r="F14" s="147">
        <f>SUMIFS('DATOS PEST15'!$D:$D,'DATOS PEST15'!$C:$C,'2. TS PAIS SEXO Y REG'!F$6,'DATOS PEST15'!$B:$B,VLOOKUP($F$5,DenRegTabla2,2,FALSE),'DATOS PEST15'!$A:$A,INDICE!$C$13,'DATOS PEST15'!$E:$E,'2. TS PAIS SEXO Y REG'!$A14)</f>
        <v>18738.684210526317</v>
      </c>
      <c r="G14" s="166">
        <f>SUMIFS('DATOS PEST15'!$D:$D,'DATOS PEST15'!$C:$C,'2. TS PAIS SEXO Y REG'!G$6,'DATOS PEST15'!$B:$B,VLOOKUP($F$5,DenRegTabla2,2,FALSE),'DATOS PEST15'!$A:$A,INDICE!$C$13,'DATOS PEST15'!$E:$E,'2. TS PAIS SEXO Y REG'!$A14)</f>
        <v>22320.052631578947</v>
      </c>
      <c r="H14" s="164">
        <f>SUMIFS('DATOS PEST15'!$D:$D,'DATOS PEST15'!$B:$B,VLOOKUP($F$5,DenRegTabla2,2,FALSE),'DATOS PEST15'!$A:$A,INDICE!$C$13,'DATOS PEST15'!$E:$E,'2. TS PAIS SEXO Y REG'!$A14)</f>
        <v>41058.736842105267</v>
      </c>
      <c r="I14" s="147">
        <f>SUMIFS('DATOS PEST15'!$D:$D,'DATOS PEST15'!$C:$C,'2. TS PAIS SEXO Y REG'!I$6,'DATOS PEST15'!$B:$B,VLOOKUP($I$5,DenRegTabla2,2,FALSE),'DATOS PEST15'!$A:$A,INDICE!$C$13,'DATOS PEST15'!$E:$E,'2. TS PAIS SEXO Y REG'!$A14)</f>
        <v>3583</v>
      </c>
      <c r="J14" s="166">
        <f>SUMIFS('DATOS PEST15'!$D:$D,'DATOS PEST15'!$C:$C,'2. TS PAIS SEXO Y REG'!J$6,'DATOS PEST15'!$B:$B,VLOOKUP($I$5,DenRegTabla2,2,FALSE),'DATOS PEST15'!$A:$A,INDICE!$C$13,'DATOS PEST15'!$E:$E,'2. TS PAIS SEXO Y REG'!$A14)</f>
        <v>3578.4210526315787</v>
      </c>
      <c r="K14" s="164">
        <f>SUMIFS('DATOS PEST15'!$D:$D,'DATOS PEST15'!$B:$B,VLOOKUP($I$5,DenRegTabla2,2,FALSE),'DATOS PEST15'!$A:$A,INDICE!$C$13,'DATOS PEST15'!$E:$E,'2. TS PAIS SEXO Y REG'!$A14)</f>
        <v>7161.4210526315783</v>
      </c>
      <c r="L14" s="147">
        <f>SUMIFS('DATOS PEST15'!$D:$D,'DATOS PEST15'!$C:$C,'2. TS PAIS SEXO Y REG'!L$6,'DATOS PEST15'!$B:$B,VLOOKUP($L$5,DenRegTabla2,2,FALSE),'DATOS PEST15'!$A:$A,INDICE!$C$13,'DATOS PEST15'!$E:$E,'2. TS PAIS SEXO Y REG'!$A14)</f>
        <v>3310.2631578947367</v>
      </c>
      <c r="M14" s="166">
        <f>SUMIFS('DATOS PEST15'!$D:$D,'DATOS PEST15'!$C:$C,'2. TS PAIS SEXO Y REG'!M$6,'DATOS PEST15'!$B:$B,VLOOKUP($L$5,DenRegTabla2,2,FALSE),'DATOS PEST15'!$A:$A,INDICE!$C$13,'DATOS PEST15'!$E:$E,'2. TS PAIS SEXO Y REG'!$A14)</f>
        <v>133.05263157894737</v>
      </c>
      <c r="N14" s="164">
        <f>SUMIFS('DATOS PEST15'!$D:$D,'DATOS PEST15'!$B:$B,VLOOKUP($L$5,DenRegTabla2,2,FALSE),'DATOS PEST15'!$A:$A,INDICE!$C$13,'DATOS PEST15'!$E:$E,'2. TS PAIS SEXO Y REG'!$A14)</f>
        <v>3443.3157894736842</v>
      </c>
      <c r="O14" s="147">
        <f>SUMIFS('DATOS PEST15'!$D:$D,'DATOS PEST15'!$C:$C,'2. TS PAIS SEXO Y REG'!O$6,'DATOS PEST15'!$B:$B,VLOOKUP($O$5,DenRegTabla2,2,FALSE),'DATOS PEST15'!$A:$A,INDICE!$C$13,'DATOS PEST15'!$E:$E,'2. TS PAIS SEXO Y REG'!$A14)</f>
        <v>2837.1052631578946</v>
      </c>
      <c r="P14" s="166">
        <f>SUMIFS('DATOS PEST15'!$D:$D,'DATOS PEST15'!$C:$C,'2. TS PAIS SEXO Y REG'!P$6,'DATOS PEST15'!$B:$B,VLOOKUP($O$5,DenRegTabla2,2,FALSE),'DATOS PEST15'!$A:$A,INDICE!$C$13,'DATOS PEST15'!$E:$E,'2. TS PAIS SEXO Y REG'!$A14)</f>
        <v>4963.5789473684208</v>
      </c>
      <c r="Q14" s="164">
        <f>SUMIFS('DATOS PEST15'!$D:$D,'DATOS PEST15'!$B:$B,VLOOKUP($O$5,DenRegTabla2,2,FALSE),'DATOS PEST15'!$A:$A,INDICE!$C$13,'DATOS PEST15'!$E:$E,'2. TS PAIS SEXO Y REG'!$A14)</f>
        <v>7800.6842105263149</v>
      </c>
      <c r="R14" s="147">
        <f>SUMIFS('DATOS PEST15'!$D:$D,'DATOS PEST15'!$C:$C,'2. TS PAIS SEXO Y REG'!R$6,'DATOS PEST15'!$B:$B,VLOOKUP($R$5,DenRegTabla2,2,FALSE),'DATOS PEST15'!$A:$A,INDICE!$C$13,'DATOS PEST15'!$E:$E,'2. TS PAIS SEXO Y REG'!$A14)</f>
        <v>31</v>
      </c>
      <c r="S14" s="166">
        <f>SUMIFS('DATOS PEST15'!$D:$D,'DATOS PEST15'!$C:$C,'2. TS PAIS SEXO Y REG'!S$6,'DATOS PEST15'!$B:$B,VLOOKUP($R$5,DenRegTabla2,2,FALSE),'DATOS PEST15'!$A:$A,INDICE!$C$13,'DATOS PEST15'!$E:$E,'2. TS PAIS SEXO Y REG'!$A14)</f>
        <v>24.736842105263158</v>
      </c>
      <c r="T14" s="164">
        <f>SUMIFS('DATOS PEST15'!$D:$D,'DATOS PEST15'!$B:$B,VLOOKUP($R$5,DenRegTabla2,2,FALSE),'DATOS PEST15'!$A:$A,INDICE!$C$13,'DATOS PEST15'!$E:$E,'2. TS PAIS SEXO Y REG'!$A14)</f>
        <v>55.736842105263158</v>
      </c>
      <c r="U14" s="147">
        <f>SUMIFS('DATOS PEST15'!$D:$D,'DATOS PEST15'!$C:$C,'2. TS PAIS SEXO Y REG'!U$6,'DATOS PEST15'!$B:$B,VLOOKUP($U$5,DenRegTabla2,2,FALSE),'DATOS PEST15'!$A:$A,INDICE!$C$13,'DATOS PEST15'!$E:$E,'2. TS PAIS SEXO Y REG'!$A14)</f>
        <v>9.6842105263157894</v>
      </c>
      <c r="V14" s="166">
        <f>SUMIFS('DATOS PEST15'!$D:$D,'DATOS PEST15'!$C:$C,'2. TS PAIS SEXO Y REG'!V$6,'DATOS PEST15'!$B:$B,VLOOKUP($U$5,DenRegTabla2,2,FALSE),'DATOS PEST15'!$A:$A,INDICE!$C$13,'DATOS PEST15'!$E:$E,'2. TS PAIS SEXO Y REG'!$A14)</f>
        <v>19</v>
      </c>
      <c r="W14" s="164">
        <f>SUMIFS('DATOS PEST15'!$D:$D,'DATOS PEST15'!$B:$B,VLOOKUP($U$5,DenRegTabla2,2,FALSE),'DATOS PEST15'!$A:$A,INDICE!$C$13,'DATOS PEST15'!$E:$E,'2. TS PAIS SEXO Y REG'!$A14)</f>
        <v>28.684210526315788</v>
      </c>
      <c r="X14" s="147">
        <f>SUMIFS('DATOS PEST15'!$D:$D,'DATOS PEST15'!$C:$C,'2. TS PAIS SEXO Y REG'!X$6,'DATOS PEST15'!$B:$B,VLOOKUP($X$5,DenRegTabla2,2,FALSE),'DATOS PEST15'!$A:$A,INDICE!$C$13,'DATOS PEST15'!$E:$E,'2. TS PAIS SEXO Y REG'!$A14)</f>
        <v>0</v>
      </c>
      <c r="Y14" s="166">
        <f>SUMIFS('DATOS PEST15'!$D:$D,'DATOS PEST15'!$C:$C,'2. TS PAIS SEXO Y REG'!Y$6,'DATOS PEST15'!$B:$B,VLOOKUP($X$5,DenRegTabla2,2,FALSE),'DATOS PEST15'!$A:$A,INDICE!$C$13,'DATOS PEST15'!$E:$E,'2. TS PAIS SEXO Y REG'!$A14)</f>
        <v>3</v>
      </c>
      <c r="Z14" s="164">
        <f>SUMIFS('DATOS PEST15'!$D:$D,'DATOS PEST15'!$B:$B,VLOOKUP($X$5,DenRegTabla2,2,FALSE),'DATOS PEST15'!$A:$A,INDICE!$C$13,'DATOS PEST15'!$E:$E,'2. TS PAIS SEXO Y REG'!$A14)</f>
        <v>3</v>
      </c>
      <c r="AA14" s="147">
        <f>SUMIFS('DATOS PEST15'!$D:$D,'DATOS PEST15'!$C:$C,'2. TS PAIS SEXO Y REG'!AA$6,'DATOS PEST15'!$B:$B,VLOOKUP($AA$5,DenRegTabla2,2,FALSE),'DATOS PEST15'!$A:$A,INDICE!$C$13,'DATOS PEST15'!$E:$E,'2. TS PAIS SEXO Y REG'!$A14)</f>
        <v>0</v>
      </c>
      <c r="AB14" s="166">
        <f>SUMIFS('DATOS PEST15'!$D:$D,'DATOS PEST15'!$C:$C,'2. TS PAIS SEXO Y REG'!AB$6,'DATOS PEST15'!$B:$B,VLOOKUP($AA$5,DenRegTabla2,2,FALSE),'DATOS PEST15'!$A:$A,INDICE!$C$13,'DATOS PEST15'!$E:$E,'2. TS PAIS SEXO Y REG'!$A14)</f>
        <v>0</v>
      </c>
      <c r="AC14" s="164">
        <f>SUMIFS('DATOS PEST15'!$D:$D,'DATOS PEST15'!$B:$B,VLOOKUP($AA$5,DenRegTabla2,2,FALSE),'DATOS PEST15'!$A:$A,INDICE!$C$13,'DATOS PEST15'!$E:$E,'2. TS PAIS SEXO Y REG'!$A14)</f>
        <v>0</v>
      </c>
    </row>
    <row r="15" spans="1:29" s="123" customFormat="1" ht="15.6" x14ac:dyDescent="0.3">
      <c r="A15" s="4">
        <v>196</v>
      </c>
      <c r="B15" s="116" t="s">
        <v>120</v>
      </c>
      <c r="C15" s="147">
        <f t="shared" si="10"/>
        <v>176.31578947368422</v>
      </c>
      <c r="D15" s="166">
        <f t="shared" si="11"/>
        <v>210.89473684210526</v>
      </c>
      <c r="E15" s="164">
        <f t="shared" si="12"/>
        <v>387.21052631578948</v>
      </c>
      <c r="F15" s="147">
        <f>SUMIFS('DATOS PEST15'!$D:$D,'DATOS PEST15'!$C:$C,'2. TS PAIS SEXO Y REG'!F$6,'DATOS PEST15'!$B:$B,VLOOKUP($F$5,DenRegTabla2,2,FALSE),'DATOS PEST15'!$A:$A,INDICE!$C$13,'DATOS PEST15'!$E:$E,'2. TS PAIS SEXO Y REG'!$A15)</f>
        <v>144.31578947368422</v>
      </c>
      <c r="G15" s="166">
        <f>SUMIFS('DATOS PEST15'!$D:$D,'DATOS PEST15'!$C:$C,'2. TS PAIS SEXO Y REG'!G$6,'DATOS PEST15'!$B:$B,VLOOKUP($F$5,DenRegTabla2,2,FALSE),'DATOS PEST15'!$A:$A,INDICE!$C$13,'DATOS PEST15'!$E:$E,'2. TS PAIS SEXO Y REG'!$A15)</f>
        <v>169.05263157894737</v>
      </c>
      <c r="H15" s="164">
        <f>SUMIFS('DATOS PEST15'!$D:$D,'DATOS PEST15'!$B:$B,VLOOKUP($F$5,DenRegTabla2,2,FALSE),'DATOS PEST15'!$A:$A,INDICE!$C$13,'DATOS PEST15'!$E:$E,'2. TS PAIS SEXO Y REG'!$A15)</f>
        <v>313.36842105263156</v>
      </c>
      <c r="I15" s="147">
        <f>SUMIFS('DATOS PEST15'!$D:$D,'DATOS PEST15'!$C:$C,'2. TS PAIS SEXO Y REG'!I$6,'DATOS PEST15'!$B:$B,VLOOKUP($I$5,DenRegTabla2,2,FALSE),'DATOS PEST15'!$A:$A,INDICE!$C$13,'DATOS PEST15'!$E:$E,'2. TS PAIS SEXO Y REG'!$A15)</f>
        <v>0</v>
      </c>
      <c r="J15" s="166">
        <f>SUMIFS('DATOS PEST15'!$D:$D,'DATOS PEST15'!$C:$C,'2. TS PAIS SEXO Y REG'!J$6,'DATOS PEST15'!$B:$B,VLOOKUP($I$5,DenRegTabla2,2,FALSE),'DATOS PEST15'!$A:$A,INDICE!$C$13,'DATOS PEST15'!$E:$E,'2. TS PAIS SEXO Y REG'!$A15)</f>
        <v>1</v>
      </c>
      <c r="K15" s="164">
        <f>SUMIFS('DATOS PEST15'!$D:$D,'DATOS PEST15'!$B:$B,VLOOKUP($I$5,DenRegTabla2,2,FALSE),'DATOS PEST15'!$A:$A,INDICE!$C$13,'DATOS PEST15'!$E:$E,'2. TS PAIS SEXO Y REG'!$A15)</f>
        <v>1</v>
      </c>
      <c r="L15" s="147">
        <f>SUMIFS('DATOS PEST15'!$D:$D,'DATOS PEST15'!$C:$C,'2. TS PAIS SEXO Y REG'!L$6,'DATOS PEST15'!$B:$B,VLOOKUP($L$5,DenRegTabla2,2,FALSE),'DATOS PEST15'!$A:$A,INDICE!$C$13,'DATOS PEST15'!$E:$E,'2. TS PAIS SEXO Y REG'!$A15)</f>
        <v>4</v>
      </c>
      <c r="M15" s="166">
        <f>SUMIFS('DATOS PEST15'!$D:$D,'DATOS PEST15'!$C:$C,'2. TS PAIS SEXO Y REG'!M$6,'DATOS PEST15'!$B:$B,VLOOKUP($L$5,DenRegTabla2,2,FALSE),'DATOS PEST15'!$A:$A,INDICE!$C$13,'DATOS PEST15'!$E:$E,'2. TS PAIS SEXO Y REG'!$A15)</f>
        <v>0</v>
      </c>
      <c r="N15" s="164">
        <f>SUMIFS('DATOS PEST15'!$D:$D,'DATOS PEST15'!$B:$B,VLOOKUP($L$5,DenRegTabla2,2,FALSE),'DATOS PEST15'!$A:$A,INDICE!$C$13,'DATOS PEST15'!$E:$E,'2. TS PAIS SEXO Y REG'!$A15)</f>
        <v>4</v>
      </c>
      <c r="O15" s="147">
        <f>SUMIFS('DATOS PEST15'!$D:$D,'DATOS PEST15'!$C:$C,'2. TS PAIS SEXO Y REG'!O$6,'DATOS PEST15'!$B:$B,VLOOKUP($O$5,DenRegTabla2,2,FALSE),'DATOS PEST15'!$A:$A,INDICE!$C$13,'DATOS PEST15'!$E:$E,'2. TS PAIS SEXO Y REG'!$A15)</f>
        <v>28</v>
      </c>
      <c r="P15" s="166">
        <f>SUMIFS('DATOS PEST15'!$D:$D,'DATOS PEST15'!$C:$C,'2. TS PAIS SEXO Y REG'!P$6,'DATOS PEST15'!$B:$B,VLOOKUP($O$5,DenRegTabla2,2,FALSE),'DATOS PEST15'!$A:$A,INDICE!$C$13,'DATOS PEST15'!$E:$E,'2. TS PAIS SEXO Y REG'!$A15)</f>
        <v>40.842105263157897</v>
      </c>
      <c r="Q15" s="164">
        <f>SUMIFS('DATOS PEST15'!$D:$D,'DATOS PEST15'!$B:$B,VLOOKUP($O$5,DenRegTabla2,2,FALSE),'DATOS PEST15'!$A:$A,INDICE!$C$13,'DATOS PEST15'!$E:$E,'2. TS PAIS SEXO Y REG'!$A15)</f>
        <v>68.84210526315789</v>
      </c>
      <c r="R15" s="147">
        <f>SUMIFS('DATOS PEST15'!$D:$D,'DATOS PEST15'!$C:$C,'2. TS PAIS SEXO Y REG'!R$6,'DATOS PEST15'!$B:$B,VLOOKUP($R$5,DenRegTabla2,2,FALSE),'DATOS PEST15'!$A:$A,INDICE!$C$13,'DATOS PEST15'!$E:$E,'2. TS PAIS SEXO Y REG'!$A15)</f>
        <v>0</v>
      </c>
      <c r="S15" s="166">
        <f>SUMIFS('DATOS PEST15'!$D:$D,'DATOS PEST15'!$C:$C,'2. TS PAIS SEXO Y REG'!S$6,'DATOS PEST15'!$B:$B,VLOOKUP($R$5,DenRegTabla2,2,FALSE),'DATOS PEST15'!$A:$A,INDICE!$C$13,'DATOS PEST15'!$E:$E,'2. TS PAIS SEXO Y REG'!$A15)</f>
        <v>0</v>
      </c>
      <c r="T15" s="164">
        <f>SUMIFS('DATOS PEST15'!$D:$D,'DATOS PEST15'!$B:$B,VLOOKUP($R$5,DenRegTabla2,2,FALSE),'DATOS PEST15'!$A:$A,INDICE!$C$13,'DATOS PEST15'!$E:$E,'2. TS PAIS SEXO Y REG'!$A15)</f>
        <v>0</v>
      </c>
      <c r="U15" s="147">
        <f>SUMIFS('DATOS PEST15'!$D:$D,'DATOS PEST15'!$C:$C,'2. TS PAIS SEXO Y REG'!U$6,'DATOS PEST15'!$B:$B,VLOOKUP($U$5,DenRegTabla2,2,FALSE),'DATOS PEST15'!$A:$A,INDICE!$C$13,'DATOS PEST15'!$E:$E,'2. TS PAIS SEXO Y REG'!$A15)</f>
        <v>0</v>
      </c>
      <c r="V15" s="166">
        <f>SUMIFS('DATOS PEST15'!$D:$D,'DATOS PEST15'!$C:$C,'2. TS PAIS SEXO Y REG'!V$6,'DATOS PEST15'!$B:$B,VLOOKUP($U$5,DenRegTabla2,2,FALSE),'DATOS PEST15'!$A:$A,INDICE!$C$13,'DATOS PEST15'!$E:$E,'2. TS PAIS SEXO Y REG'!$A15)</f>
        <v>0</v>
      </c>
      <c r="W15" s="164">
        <f>SUMIFS('DATOS PEST15'!$D:$D,'DATOS PEST15'!$B:$B,VLOOKUP($U$5,DenRegTabla2,2,FALSE),'DATOS PEST15'!$A:$A,INDICE!$C$13,'DATOS PEST15'!$E:$E,'2. TS PAIS SEXO Y REG'!$A15)</f>
        <v>0</v>
      </c>
      <c r="X15" s="147">
        <f>SUMIFS('DATOS PEST15'!$D:$D,'DATOS PEST15'!$C:$C,'2. TS PAIS SEXO Y REG'!X$6,'DATOS PEST15'!$B:$B,VLOOKUP($X$5,DenRegTabla2,2,FALSE),'DATOS PEST15'!$A:$A,INDICE!$C$13,'DATOS PEST15'!$E:$E,'2. TS PAIS SEXO Y REG'!$A15)</f>
        <v>0</v>
      </c>
      <c r="Y15" s="166">
        <f>SUMIFS('DATOS PEST15'!$D:$D,'DATOS PEST15'!$C:$C,'2. TS PAIS SEXO Y REG'!Y$6,'DATOS PEST15'!$B:$B,VLOOKUP($X$5,DenRegTabla2,2,FALSE),'DATOS PEST15'!$A:$A,INDICE!$C$13,'DATOS PEST15'!$E:$E,'2. TS PAIS SEXO Y REG'!$A15)</f>
        <v>0</v>
      </c>
      <c r="Z15" s="164">
        <f>SUMIFS('DATOS PEST15'!$D:$D,'DATOS PEST15'!$B:$B,VLOOKUP($X$5,DenRegTabla2,2,FALSE),'DATOS PEST15'!$A:$A,INDICE!$C$13,'DATOS PEST15'!$E:$E,'2. TS PAIS SEXO Y REG'!$A15)</f>
        <v>0</v>
      </c>
      <c r="AA15" s="147">
        <f>SUMIFS('DATOS PEST15'!$D:$D,'DATOS PEST15'!$C:$C,'2. TS PAIS SEXO Y REG'!AA$6,'DATOS PEST15'!$B:$B,VLOOKUP($AA$5,DenRegTabla2,2,FALSE),'DATOS PEST15'!$A:$A,INDICE!$C$13,'DATOS PEST15'!$E:$E,'2. TS PAIS SEXO Y REG'!$A15)</f>
        <v>0</v>
      </c>
      <c r="AB15" s="166">
        <f>SUMIFS('DATOS PEST15'!$D:$D,'DATOS PEST15'!$C:$C,'2. TS PAIS SEXO Y REG'!AB$6,'DATOS PEST15'!$B:$B,VLOOKUP($AA$5,DenRegTabla2,2,FALSE),'DATOS PEST15'!$A:$A,INDICE!$C$13,'DATOS PEST15'!$E:$E,'2. TS PAIS SEXO Y REG'!$A15)</f>
        <v>0</v>
      </c>
      <c r="AC15" s="164">
        <f>SUMIFS('DATOS PEST15'!$D:$D,'DATOS PEST15'!$B:$B,VLOOKUP($AA$5,DenRegTabla2,2,FALSE),'DATOS PEST15'!$A:$A,INDICE!$C$13,'DATOS PEST15'!$E:$E,'2. TS PAIS SEXO Y REG'!$A15)</f>
        <v>0</v>
      </c>
    </row>
    <row r="16" spans="1:29" s="123" customFormat="1" ht="15.6" x14ac:dyDescent="0.3">
      <c r="A16" s="4">
        <v>191</v>
      </c>
      <c r="B16" s="116" t="s">
        <v>103</v>
      </c>
      <c r="C16" s="147">
        <f t="shared" si="10"/>
        <v>1051.2105263157894</v>
      </c>
      <c r="D16" s="166">
        <f t="shared" si="11"/>
        <v>962.68421052631584</v>
      </c>
      <c r="E16" s="164">
        <f t="shared" si="12"/>
        <v>2013.894736842105</v>
      </c>
      <c r="F16" s="147">
        <f>SUMIFS('DATOS PEST15'!$D:$D,'DATOS PEST15'!$C:$C,'2. TS PAIS SEXO Y REG'!F$6,'DATOS PEST15'!$B:$B,VLOOKUP($F$5,DenRegTabla2,2,FALSE),'DATOS PEST15'!$A:$A,INDICE!$C$13,'DATOS PEST15'!$E:$E,'2. TS PAIS SEXO Y REG'!$A16)</f>
        <v>838.10526315789468</v>
      </c>
      <c r="G16" s="166">
        <f>SUMIFS('DATOS PEST15'!$D:$D,'DATOS PEST15'!$C:$C,'2. TS PAIS SEXO Y REG'!G$6,'DATOS PEST15'!$B:$B,VLOOKUP($F$5,DenRegTabla2,2,FALSE),'DATOS PEST15'!$A:$A,INDICE!$C$13,'DATOS PEST15'!$E:$E,'2. TS PAIS SEXO Y REG'!$A16)</f>
        <v>719</v>
      </c>
      <c r="H16" s="164">
        <f>SUMIFS('DATOS PEST15'!$D:$D,'DATOS PEST15'!$B:$B,VLOOKUP($F$5,DenRegTabla2,2,FALSE),'DATOS PEST15'!$A:$A,INDICE!$C$13,'DATOS PEST15'!$E:$E,'2. TS PAIS SEXO Y REG'!$A16)</f>
        <v>1557.1052631578946</v>
      </c>
      <c r="I16" s="147">
        <f>SUMIFS('DATOS PEST15'!$D:$D,'DATOS PEST15'!$C:$C,'2. TS PAIS SEXO Y REG'!I$6,'DATOS PEST15'!$B:$B,VLOOKUP($I$5,DenRegTabla2,2,FALSE),'DATOS PEST15'!$A:$A,INDICE!$C$13,'DATOS PEST15'!$E:$E,'2. TS PAIS SEXO Y REG'!$A16)</f>
        <v>2</v>
      </c>
      <c r="J16" s="166">
        <f>SUMIFS('DATOS PEST15'!$D:$D,'DATOS PEST15'!$C:$C,'2. TS PAIS SEXO Y REG'!J$6,'DATOS PEST15'!$B:$B,VLOOKUP($I$5,DenRegTabla2,2,FALSE),'DATOS PEST15'!$A:$A,INDICE!$C$13,'DATOS PEST15'!$E:$E,'2. TS PAIS SEXO Y REG'!$A16)</f>
        <v>5.2105263157894735</v>
      </c>
      <c r="K16" s="164">
        <f>SUMIFS('DATOS PEST15'!$D:$D,'DATOS PEST15'!$B:$B,VLOOKUP($I$5,DenRegTabla2,2,FALSE),'DATOS PEST15'!$A:$A,INDICE!$C$13,'DATOS PEST15'!$E:$E,'2. TS PAIS SEXO Y REG'!$A16)</f>
        <v>7.2105263157894735</v>
      </c>
      <c r="L16" s="147">
        <f>SUMIFS('DATOS PEST15'!$D:$D,'DATOS PEST15'!$C:$C,'2. TS PAIS SEXO Y REG'!L$6,'DATOS PEST15'!$B:$B,VLOOKUP($L$5,DenRegTabla2,2,FALSE),'DATOS PEST15'!$A:$A,INDICE!$C$13,'DATOS PEST15'!$E:$E,'2. TS PAIS SEXO Y REG'!$A16)</f>
        <v>15.052631578947368</v>
      </c>
      <c r="M16" s="166">
        <f>SUMIFS('DATOS PEST15'!$D:$D,'DATOS PEST15'!$C:$C,'2. TS PAIS SEXO Y REG'!M$6,'DATOS PEST15'!$B:$B,VLOOKUP($L$5,DenRegTabla2,2,FALSE),'DATOS PEST15'!$A:$A,INDICE!$C$13,'DATOS PEST15'!$E:$E,'2. TS PAIS SEXO Y REG'!$A16)</f>
        <v>1</v>
      </c>
      <c r="N16" s="164">
        <f>SUMIFS('DATOS PEST15'!$D:$D,'DATOS PEST15'!$B:$B,VLOOKUP($L$5,DenRegTabla2,2,FALSE),'DATOS PEST15'!$A:$A,INDICE!$C$13,'DATOS PEST15'!$E:$E,'2. TS PAIS SEXO Y REG'!$A16)</f>
        <v>16.05263157894737</v>
      </c>
      <c r="O16" s="147">
        <f>SUMIFS('DATOS PEST15'!$D:$D,'DATOS PEST15'!$C:$C,'2. TS PAIS SEXO Y REG'!O$6,'DATOS PEST15'!$B:$B,VLOOKUP($O$5,DenRegTabla2,2,FALSE),'DATOS PEST15'!$A:$A,INDICE!$C$13,'DATOS PEST15'!$E:$E,'2. TS PAIS SEXO Y REG'!$A16)</f>
        <v>196.05263157894737</v>
      </c>
      <c r="P16" s="166">
        <f>SUMIFS('DATOS PEST15'!$D:$D,'DATOS PEST15'!$C:$C,'2. TS PAIS SEXO Y REG'!P$6,'DATOS PEST15'!$B:$B,VLOOKUP($O$5,DenRegTabla2,2,FALSE),'DATOS PEST15'!$A:$A,INDICE!$C$13,'DATOS PEST15'!$E:$E,'2. TS PAIS SEXO Y REG'!$A16)</f>
        <v>232.47368421052633</v>
      </c>
      <c r="Q16" s="164">
        <f>SUMIFS('DATOS PEST15'!$D:$D,'DATOS PEST15'!$B:$B,VLOOKUP($O$5,DenRegTabla2,2,FALSE),'DATOS PEST15'!$A:$A,INDICE!$C$13,'DATOS PEST15'!$E:$E,'2. TS PAIS SEXO Y REG'!$A16)</f>
        <v>428.5263157894737</v>
      </c>
      <c r="R16" s="147">
        <f>SUMIFS('DATOS PEST15'!$D:$D,'DATOS PEST15'!$C:$C,'2. TS PAIS SEXO Y REG'!R$6,'DATOS PEST15'!$B:$B,VLOOKUP($R$5,DenRegTabla2,2,FALSE),'DATOS PEST15'!$A:$A,INDICE!$C$13,'DATOS PEST15'!$E:$E,'2. TS PAIS SEXO Y REG'!$A16)</f>
        <v>0</v>
      </c>
      <c r="S16" s="166">
        <f>SUMIFS('DATOS PEST15'!$D:$D,'DATOS PEST15'!$C:$C,'2. TS PAIS SEXO Y REG'!S$6,'DATOS PEST15'!$B:$B,VLOOKUP($R$5,DenRegTabla2,2,FALSE),'DATOS PEST15'!$A:$A,INDICE!$C$13,'DATOS PEST15'!$E:$E,'2. TS PAIS SEXO Y REG'!$A16)</f>
        <v>0</v>
      </c>
      <c r="T16" s="164">
        <f>SUMIFS('DATOS PEST15'!$D:$D,'DATOS PEST15'!$B:$B,VLOOKUP($R$5,DenRegTabla2,2,FALSE),'DATOS PEST15'!$A:$A,INDICE!$C$13,'DATOS PEST15'!$E:$E,'2. TS PAIS SEXO Y REG'!$A16)</f>
        <v>0</v>
      </c>
      <c r="U16" s="147">
        <f>SUMIFS('DATOS PEST15'!$D:$D,'DATOS PEST15'!$C:$C,'2. TS PAIS SEXO Y REG'!U$6,'DATOS PEST15'!$B:$B,VLOOKUP($U$5,DenRegTabla2,2,FALSE),'DATOS PEST15'!$A:$A,INDICE!$C$13,'DATOS PEST15'!$E:$E,'2. TS PAIS SEXO Y REG'!$A16)</f>
        <v>0</v>
      </c>
      <c r="V16" s="166">
        <f>SUMIFS('DATOS PEST15'!$D:$D,'DATOS PEST15'!$C:$C,'2. TS PAIS SEXO Y REG'!V$6,'DATOS PEST15'!$B:$B,VLOOKUP($U$5,DenRegTabla2,2,FALSE),'DATOS PEST15'!$A:$A,INDICE!$C$13,'DATOS PEST15'!$E:$E,'2. TS PAIS SEXO Y REG'!$A16)</f>
        <v>5</v>
      </c>
      <c r="W16" s="164">
        <f>SUMIFS('DATOS PEST15'!$D:$D,'DATOS PEST15'!$B:$B,VLOOKUP($U$5,DenRegTabla2,2,FALSE),'DATOS PEST15'!$A:$A,INDICE!$C$13,'DATOS PEST15'!$E:$E,'2. TS PAIS SEXO Y REG'!$A16)</f>
        <v>5</v>
      </c>
      <c r="X16" s="147">
        <f>SUMIFS('DATOS PEST15'!$D:$D,'DATOS PEST15'!$C:$C,'2. TS PAIS SEXO Y REG'!X$6,'DATOS PEST15'!$B:$B,VLOOKUP($X$5,DenRegTabla2,2,FALSE),'DATOS PEST15'!$A:$A,INDICE!$C$13,'DATOS PEST15'!$E:$E,'2. TS PAIS SEXO Y REG'!$A16)</f>
        <v>0</v>
      </c>
      <c r="Y16" s="166">
        <f>SUMIFS('DATOS PEST15'!$D:$D,'DATOS PEST15'!$C:$C,'2. TS PAIS SEXO Y REG'!Y$6,'DATOS PEST15'!$B:$B,VLOOKUP($X$5,DenRegTabla2,2,FALSE),'DATOS PEST15'!$A:$A,INDICE!$C$13,'DATOS PEST15'!$E:$E,'2. TS PAIS SEXO Y REG'!$A16)</f>
        <v>0</v>
      </c>
      <c r="Z16" s="164">
        <f>SUMIFS('DATOS PEST15'!$D:$D,'DATOS PEST15'!$B:$B,VLOOKUP($X$5,DenRegTabla2,2,FALSE),'DATOS PEST15'!$A:$A,INDICE!$C$13,'DATOS PEST15'!$E:$E,'2. TS PAIS SEXO Y REG'!$A16)</f>
        <v>0</v>
      </c>
      <c r="AA16" s="147">
        <f>SUMIFS('DATOS PEST15'!$D:$D,'DATOS PEST15'!$C:$C,'2. TS PAIS SEXO Y REG'!AA$6,'DATOS PEST15'!$B:$B,VLOOKUP($AA$5,DenRegTabla2,2,FALSE),'DATOS PEST15'!$A:$A,INDICE!$C$13,'DATOS PEST15'!$E:$E,'2. TS PAIS SEXO Y REG'!$A16)</f>
        <v>0</v>
      </c>
      <c r="AB16" s="166">
        <f>SUMIFS('DATOS PEST15'!$D:$D,'DATOS PEST15'!$C:$C,'2. TS PAIS SEXO Y REG'!AB$6,'DATOS PEST15'!$B:$B,VLOOKUP($AA$5,DenRegTabla2,2,FALSE),'DATOS PEST15'!$A:$A,INDICE!$C$13,'DATOS PEST15'!$E:$E,'2. TS PAIS SEXO Y REG'!$A16)</f>
        <v>0</v>
      </c>
      <c r="AC16" s="164">
        <f>SUMIFS('DATOS PEST15'!$D:$D,'DATOS PEST15'!$B:$B,VLOOKUP($AA$5,DenRegTabla2,2,FALSE),'DATOS PEST15'!$A:$A,INDICE!$C$13,'DATOS PEST15'!$E:$E,'2. TS PAIS SEXO Y REG'!$A16)</f>
        <v>0</v>
      </c>
    </row>
    <row r="17" spans="1:29" s="123" customFormat="1" ht="15.6" x14ac:dyDescent="0.3">
      <c r="A17" s="4">
        <v>208</v>
      </c>
      <c r="B17" s="116" t="s">
        <v>113</v>
      </c>
      <c r="C17" s="147">
        <f t="shared" si="10"/>
        <v>1611.0526315789473</v>
      </c>
      <c r="D17" s="166">
        <f t="shared" si="11"/>
        <v>2148.4736842105262</v>
      </c>
      <c r="E17" s="164">
        <f t="shared" si="12"/>
        <v>3759.5263157894738</v>
      </c>
      <c r="F17" s="147">
        <f>SUMIFS('DATOS PEST15'!$D:$D,'DATOS PEST15'!$C:$C,'2. TS PAIS SEXO Y REG'!F$6,'DATOS PEST15'!$B:$B,VLOOKUP($F$5,DenRegTabla2,2,FALSE),'DATOS PEST15'!$A:$A,INDICE!$C$13,'DATOS PEST15'!$E:$E,'2. TS PAIS SEXO Y REG'!$A17)</f>
        <v>1060</v>
      </c>
      <c r="G17" s="166">
        <f>SUMIFS('DATOS PEST15'!$D:$D,'DATOS PEST15'!$C:$C,'2. TS PAIS SEXO Y REG'!G$6,'DATOS PEST15'!$B:$B,VLOOKUP($F$5,DenRegTabla2,2,FALSE),'DATOS PEST15'!$A:$A,INDICE!$C$13,'DATOS PEST15'!$E:$E,'2. TS PAIS SEXO Y REG'!$A17)</f>
        <v>1121</v>
      </c>
      <c r="H17" s="164">
        <f>SUMIFS('DATOS PEST15'!$D:$D,'DATOS PEST15'!$B:$B,VLOOKUP($F$5,DenRegTabla2,2,FALSE),'DATOS PEST15'!$A:$A,INDICE!$C$13,'DATOS PEST15'!$E:$E,'2. TS PAIS SEXO Y REG'!$A17)</f>
        <v>2181</v>
      </c>
      <c r="I17" s="147">
        <f>SUMIFS('DATOS PEST15'!$D:$D,'DATOS PEST15'!$C:$C,'2. TS PAIS SEXO Y REG'!I$6,'DATOS PEST15'!$B:$B,VLOOKUP($I$5,DenRegTabla2,2,FALSE),'DATOS PEST15'!$A:$A,INDICE!$C$13,'DATOS PEST15'!$E:$E,'2. TS PAIS SEXO Y REG'!$A17)</f>
        <v>2</v>
      </c>
      <c r="J17" s="166">
        <f>SUMIFS('DATOS PEST15'!$D:$D,'DATOS PEST15'!$C:$C,'2. TS PAIS SEXO Y REG'!J$6,'DATOS PEST15'!$B:$B,VLOOKUP($I$5,DenRegTabla2,2,FALSE),'DATOS PEST15'!$A:$A,INDICE!$C$13,'DATOS PEST15'!$E:$E,'2. TS PAIS SEXO Y REG'!$A17)</f>
        <v>4.5263157894736841</v>
      </c>
      <c r="K17" s="164">
        <f>SUMIFS('DATOS PEST15'!$D:$D,'DATOS PEST15'!$B:$B,VLOOKUP($I$5,DenRegTabla2,2,FALSE),'DATOS PEST15'!$A:$A,INDICE!$C$13,'DATOS PEST15'!$E:$E,'2. TS PAIS SEXO Y REG'!$A17)</f>
        <v>6.5263157894736841</v>
      </c>
      <c r="L17" s="147">
        <f>SUMIFS('DATOS PEST15'!$D:$D,'DATOS PEST15'!$C:$C,'2. TS PAIS SEXO Y REG'!L$6,'DATOS PEST15'!$B:$B,VLOOKUP($L$5,DenRegTabla2,2,FALSE),'DATOS PEST15'!$A:$A,INDICE!$C$13,'DATOS PEST15'!$E:$E,'2. TS PAIS SEXO Y REG'!$A17)</f>
        <v>6</v>
      </c>
      <c r="M17" s="166">
        <f>SUMIFS('DATOS PEST15'!$D:$D,'DATOS PEST15'!$C:$C,'2. TS PAIS SEXO Y REG'!M$6,'DATOS PEST15'!$B:$B,VLOOKUP($L$5,DenRegTabla2,2,FALSE),'DATOS PEST15'!$A:$A,INDICE!$C$13,'DATOS PEST15'!$E:$E,'2. TS PAIS SEXO Y REG'!$A17)</f>
        <v>1</v>
      </c>
      <c r="N17" s="164">
        <f>SUMIFS('DATOS PEST15'!$D:$D,'DATOS PEST15'!$B:$B,VLOOKUP($L$5,DenRegTabla2,2,FALSE),'DATOS PEST15'!$A:$A,INDICE!$C$13,'DATOS PEST15'!$E:$E,'2. TS PAIS SEXO Y REG'!$A17)</f>
        <v>7</v>
      </c>
      <c r="O17" s="147">
        <f>SUMIFS('DATOS PEST15'!$D:$D,'DATOS PEST15'!$C:$C,'2. TS PAIS SEXO Y REG'!O$6,'DATOS PEST15'!$B:$B,VLOOKUP($O$5,DenRegTabla2,2,FALSE),'DATOS PEST15'!$A:$A,INDICE!$C$13,'DATOS PEST15'!$E:$E,'2. TS PAIS SEXO Y REG'!$A17)</f>
        <v>542.84210526315792</v>
      </c>
      <c r="P17" s="166">
        <f>SUMIFS('DATOS PEST15'!$D:$D,'DATOS PEST15'!$C:$C,'2. TS PAIS SEXO Y REG'!P$6,'DATOS PEST15'!$B:$B,VLOOKUP($O$5,DenRegTabla2,2,FALSE),'DATOS PEST15'!$A:$A,INDICE!$C$13,'DATOS PEST15'!$E:$E,'2. TS PAIS SEXO Y REG'!$A17)</f>
        <v>1011.8421052631579</v>
      </c>
      <c r="Q17" s="164">
        <f>SUMIFS('DATOS PEST15'!$D:$D,'DATOS PEST15'!$B:$B,VLOOKUP($O$5,DenRegTabla2,2,FALSE),'DATOS PEST15'!$A:$A,INDICE!$C$13,'DATOS PEST15'!$E:$E,'2. TS PAIS SEXO Y REG'!$A17)</f>
        <v>1554.6842105263158</v>
      </c>
      <c r="R17" s="147">
        <f>SUMIFS('DATOS PEST15'!$D:$D,'DATOS PEST15'!$C:$C,'2. TS PAIS SEXO Y REG'!R$6,'DATOS PEST15'!$B:$B,VLOOKUP($R$5,DenRegTabla2,2,FALSE),'DATOS PEST15'!$A:$A,INDICE!$C$13,'DATOS PEST15'!$E:$E,'2. TS PAIS SEXO Y REG'!$A17)</f>
        <v>0</v>
      </c>
      <c r="S17" s="166">
        <f>SUMIFS('DATOS PEST15'!$D:$D,'DATOS PEST15'!$C:$C,'2. TS PAIS SEXO Y REG'!S$6,'DATOS PEST15'!$B:$B,VLOOKUP($R$5,DenRegTabla2,2,FALSE),'DATOS PEST15'!$A:$A,INDICE!$C$13,'DATOS PEST15'!$E:$E,'2. TS PAIS SEXO Y REG'!$A17)</f>
        <v>2</v>
      </c>
      <c r="T17" s="164">
        <f>SUMIFS('DATOS PEST15'!$D:$D,'DATOS PEST15'!$B:$B,VLOOKUP($R$5,DenRegTabla2,2,FALSE),'DATOS PEST15'!$A:$A,INDICE!$C$13,'DATOS PEST15'!$E:$E,'2. TS PAIS SEXO Y REG'!$A17)</f>
        <v>2</v>
      </c>
      <c r="U17" s="147">
        <f>SUMIFS('DATOS PEST15'!$D:$D,'DATOS PEST15'!$C:$C,'2. TS PAIS SEXO Y REG'!U$6,'DATOS PEST15'!$B:$B,VLOOKUP($U$5,DenRegTabla2,2,FALSE),'DATOS PEST15'!$A:$A,INDICE!$C$13,'DATOS PEST15'!$E:$E,'2. TS PAIS SEXO Y REG'!$A17)</f>
        <v>0.21052631578947367</v>
      </c>
      <c r="V17" s="166">
        <f>SUMIFS('DATOS PEST15'!$D:$D,'DATOS PEST15'!$C:$C,'2. TS PAIS SEXO Y REG'!V$6,'DATOS PEST15'!$B:$B,VLOOKUP($U$5,DenRegTabla2,2,FALSE),'DATOS PEST15'!$A:$A,INDICE!$C$13,'DATOS PEST15'!$E:$E,'2. TS PAIS SEXO Y REG'!$A17)</f>
        <v>8.1052631578947363</v>
      </c>
      <c r="W17" s="164">
        <f>SUMIFS('DATOS PEST15'!$D:$D,'DATOS PEST15'!$B:$B,VLOOKUP($U$5,DenRegTabla2,2,FALSE),'DATOS PEST15'!$A:$A,INDICE!$C$13,'DATOS PEST15'!$E:$E,'2. TS PAIS SEXO Y REG'!$A17)</f>
        <v>8.3157894736842106</v>
      </c>
      <c r="X17" s="147">
        <f>SUMIFS('DATOS PEST15'!$D:$D,'DATOS PEST15'!$C:$C,'2. TS PAIS SEXO Y REG'!X$6,'DATOS PEST15'!$B:$B,VLOOKUP($X$5,DenRegTabla2,2,FALSE),'DATOS PEST15'!$A:$A,INDICE!$C$13,'DATOS PEST15'!$E:$E,'2. TS PAIS SEXO Y REG'!$A17)</f>
        <v>0</v>
      </c>
      <c r="Y17" s="166">
        <f>SUMIFS('DATOS PEST15'!$D:$D,'DATOS PEST15'!$C:$C,'2. TS PAIS SEXO Y REG'!Y$6,'DATOS PEST15'!$B:$B,VLOOKUP($X$5,DenRegTabla2,2,FALSE),'DATOS PEST15'!$A:$A,INDICE!$C$13,'DATOS PEST15'!$E:$E,'2. TS PAIS SEXO Y REG'!$A17)</f>
        <v>0</v>
      </c>
      <c r="Z17" s="164">
        <f>SUMIFS('DATOS PEST15'!$D:$D,'DATOS PEST15'!$B:$B,VLOOKUP($X$5,DenRegTabla2,2,FALSE),'DATOS PEST15'!$A:$A,INDICE!$C$13,'DATOS PEST15'!$E:$E,'2. TS PAIS SEXO Y REG'!$A17)</f>
        <v>0</v>
      </c>
      <c r="AA17" s="147">
        <f>SUMIFS('DATOS PEST15'!$D:$D,'DATOS PEST15'!$C:$C,'2. TS PAIS SEXO Y REG'!AA$6,'DATOS PEST15'!$B:$B,VLOOKUP($AA$5,DenRegTabla2,2,FALSE),'DATOS PEST15'!$A:$A,INDICE!$C$13,'DATOS PEST15'!$E:$E,'2. TS PAIS SEXO Y REG'!$A17)</f>
        <v>0</v>
      </c>
      <c r="AB17" s="166">
        <f>SUMIFS('DATOS PEST15'!$D:$D,'DATOS PEST15'!$C:$C,'2. TS PAIS SEXO Y REG'!AB$6,'DATOS PEST15'!$B:$B,VLOOKUP($AA$5,DenRegTabla2,2,FALSE),'DATOS PEST15'!$A:$A,INDICE!$C$13,'DATOS PEST15'!$E:$E,'2. TS PAIS SEXO Y REG'!$A17)</f>
        <v>0</v>
      </c>
      <c r="AC17" s="164">
        <f>SUMIFS('DATOS PEST15'!$D:$D,'DATOS PEST15'!$B:$B,VLOOKUP($AA$5,DenRegTabla2,2,FALSE),'DATOS PEST15'!$A:$A,INDICE!$C$13,'DATOS PEST15'!$E:$E,'2. TS PAIS SEXO Y REG'!$A17)</f>
        <v>0</v>
      </c>
    </row>
    <row r="18" spans="1:29" s="123" customFormat="1" ht="15.6" x14ac:dyDescent="0.3">
      <c r="A18" s="4">
        <v>703</v>
      </c>
      <c r="B18" s="116" t="s">
        <v>94</v>
      </c>
      <c r="C18" s="147">
        <f t="shared" si="10"/>
        <v>2271</v>
      </c>
      <c r="D18" s="166">
        <f t="shared" si="11"/>
        <v>1256.5263157894738</v>
      </c>
      <c r="E18" s="164">
        <f t="shared" si="12"/>
        <v>3527.5263157894738</v>
      </c>
      <c r="F18" s="147">
        <f>SUMIFS('DATOS PEST15'!$D:$D,'DATOS PEST15'!$C:$C,'2. TS PAIS SEXO Y REG'!F$6,'DATOS PEST15'!$B:$B,VLOOKUP($F$5,DenRegTabla2,2,FALSE),'DATOS PEST15'!$A:$A,INDICE!$C$13,'DATOS PEST15'!$E:$E,'2. TS PAIS SEXO Y REG'!$A18)</f>
        <v>1813.2631578947369</v>
      </c>
      <c r="G18" s="166">
        <f>SUMIFS('DATOS PEST15'!$D:$D,'DATOS PEST15'!$C:$C,'2. TS PAIS SEXO Y REG'!G$6,'DATOS PEST15'!$B:$B,VLOOKUP($F$5,DenRegTabla2,2,FALSE),'DATOS PEST15'!$A:$A,INDICE!$C$13,'DATOS PEST15'!$E:$E,'2. TS PAIS SEXO Y REG'!$A18)</f>
        <v>921.0526315789474</v>
      </c>
      <c r="H18" s="164">
        <f>SUMIFS('DATOS PEST15'!$D:$D,'DATOS PEST15'!$B:$B,VLOOKUP($F$5,DenRegTabla2,2,FALSE),'DATOS PEST15'!$A:$A,INDICE!$C$13,'DATOS PEST15'!$E:$E,'2. TS PAIS SEXO Y REG'!$A18)</f>
        <v>2734.3157894736842</v>
      </c>
      <c r="I18" s="147">
        <f>SUMIFS('DATOS PEST15'!$D:$D,'DATOS PEST15'!$C:$C,'2. TS PAIS SEXO Y REG'!I$6,'DATOS PEST15'!$B:$B,VLOOKUP($I$5,DenRegTabla2,2,FALSE),'DATOS PEST15'!$A:$A,INDICE!$C$13,'DATOS PEST15'!$E:$E,'2. TS PAIS SEXO Y REG'!$A18)</f>
        <v>16.736842105263158</v>
      </c>
      <c r="J18" s="166">
        <f>SUMIFS('DATOS PEST15'!$D:$D,'DATOS PEST15'!$C:$C,'2. TS PAIS SEXO Y REG'!J$6,'DATOS PEST15'!$B:$B,VLOOKUP($I$5,DenRegTabla2,2,FALSE),'DATOS PEST15'!$A:$A,INDICE!$C$13,'DATOS PEST15'!$E:$E,'2. TS PAIS SEXO Y REG'!$A18)</f>
        <v>14.684210526315789</v>
      </c>
      <c r="K18" s="164">
        <f>SUMIFS('DATOS PEST15'!$D:$D,'DATOS PEST15'!$B:$B,VLOOKUP($I$5,DenRegTabla2,2,FALSE),'DATOS PEST15'!$A:$A,INDICE!$C$13,'DATOS PEST15'!$E:$E,'2. TS PAIS SEXO Y REG'!$A18)</f>
        <v>31.421052631578945</v>
      </c>
      <c r="L18" s="147">
        <f>SUMIFS('DATOS PEST15'!$D:$D,'DATOS PEST15'!$C:$C,'2. TS PAIS SEXO Y REG'!L$6,'DATOS PEST15'!$B:$B,VLOOKUP($L$5,DenRegTabla2,2,FALSE),'DATOS PEST15'!$A:$A,INDICE!$C$13,'DATOS PEST15'!$E:$E,'2. TS PAIS SEXO Y REG'!$A18)</f>
        <v>48.05263157894737</v>
      </c>
      <c r="M18" s="166">
        <f>SUMIFS('DATOS PEST15'!$D:$D,'DATOS PEST15'!$C:$C,'2. TS PAIS SEXO Y REG'!M$6,'DATOS PEST15'!$B:$B,VLOOKUP($L$5,DenRegTabla2,2,FALSE),'DATOS PEST15'!$A:$A,INDICE!$C$13,'DATOS PEST15'!$E:$E,'2. TS PAIS SEXO Y REG'!$A18)</f>
        <v>4</v>
      </c>
      <c r="N18" s="164">
        <f>SUMIFS('DATOS PEST15'!$D:$D,'DATOS PEST15'!$B:$B,VLOOKUP($L$5,DenRegTabla2,2,FALSE),'DATOS PEST15'!$A:$A,INDICE!$C$13,'DATOS PEST15'!$E:$E,'2. TS PAIS SEXO Y REG'!$A18)</f>
        <v>52.05263157894737</v>
      </c>
      <c r="O18" s="147">
        <f>SUMIFS('DATOS PEST15'!$D:$D,'DATOS PEST15'!$C:$C,'2. TS PAIS SEXO Y REG'!O$6,'DATOS PEST15'!$B:$B,VLOOKUP($O$5,DenRegTabla2,2,FALSE),'DATOS PEST15'!$A:$A,INDICE!$C$13,'DATOS PEST15'!$E:$E,'2. TS PAIS SEXO Y REG'!$A18)</f>
        <v>385.42105263157896</v>
      </c>
      <c r="P18" s="166">
        <f>SUMIFS('DATOS PEST15'!$D:$D,'DATOS PEST15'!$C:$C,'2. TS PAIS SEXO Y REG'!P$6,'DATOS PEST15'!$B:$B,VLOOKUP($O$5,DenRegTabla2,2,FALSE),'DATOS PEST15'!$A:$A,INDICE!$C$13,'DATOS PEST15'!$E:$E,'2. TS PAIS SEXO Y REG'!$A18)</f>
        <v>312.78947368421052</v>
      </c>
      <c r="Q18" s="164">
        <f>SUMIFS('DATOS PEST15'!$D:$D,'DATOS PEST15'!$B:$B,VLOOKUP($O$5,DenRegTabla2,2,FALSE),'DATOS PEST15'!$A:$A,INDICE!$C$13,'DATOS PEST15'!$E:$E,'2. TS PAIS SEXO Y REG'!$A18)</f>
        <v>698.21052631578948</v>
      </c>
      <c r="R18" s="147">
        <f>SUMIFS('DATOS PEST15'!$D:$D,'DATOS PEST15'!$C:$C,'2. TS PAIS SEXO Y REG'!R$6,'DATOS PEST15'!$B:$B,VLOOKUP($R$5,DenRegTabla2,2,FALSE),'DATOS PEST15'!$A:$A,INDICE!$C$13,'DATOS PEST15'!$E:$E,'2. TS PAIS SEXO Y REG'!$A18)</f>
        <v>1.3157894736842106</v>
      </c>
      <c r="S18" s="166">
        <f>SUMIFS('DATOS PEST15'!$D:$D,'DATOS PEST15'!$C:$C,'2. TS PAIS SEXO Y REG'!S$6,'DATOS PEST15'!$B:$B,VLOOKUP($R$5,DenRegTabla2,2,FALSE),'DATOS PEST15'!$A:$A,INDICE!$C$13,'DATOS PEST15'!$E:$E,'2. TS PAIS SEXO Y REG'!$A18)</f>
        <v>2</v>
      </c>
      <c r="T18" s="164">
        <f>SUMIFS('DATOS PEST15'!$D:$D,'DATOS PEST15'!$B:$B,VLOOKUP($R$5,DenRegTabla2,2,FALSE),'DATOS PEST15'!$A:$A,INDICE!$C$13,'DATOS PEST15'!$E:$E,'2. TS PAIS SEXO Y REG'!$A18)</f>
        <v>3.3157894736842106</v>
      </c>
      <c r="U18" s="147">
        <f>SUMIFS('DATOS PEST15'!$D:$D,'DATOS PEST15'!$C:$C,'2. TS PAIS SEXO Y REG'!U$6,'DATOS PEST15'!$B:$B,VLOOKUP($U$5,DenRegTabla2,2,FALSE),'DATOS PEST15'!$A:$A,INDICE!$C$13,'DATOS PEST15'!$E:$E,'2. TS PAIS SEXO Y REG'!$A18)</f>
        <v>6.2105263157894735</v>
      </c>
      <c r="V18" s="166">
        <f>SUMIFS('DATOS PEST15'!$D:$D,'DATOS PEST15'!$C:$C,'2. TS PAIS SEXO Y REG'!V$6,'DATOS PEST15'!$B:$B,VLOOKUP($U$5,DenRegTabla2,2,FALSE),'DATOS PEST15'!$A:$A,INDICE!$C$13,'DATOS PEST15'!$E:$E,'2. TS PAIS SEXO Y REG'!$A18)</f>
        <v>1</v>
      </c>
      <c r="W18" s="164">
        <f>SUMIFS('DATOS PEST15'!$D:$D,'DATOS PEST15'!$B:$B,VLOOKUP($U$5,DenRegTabla2,2,FALSE),'DATOS PEST15'!$A:$A,INDICE!$C$13,'DATOS PEST15'!$E:$E,'2. TS PAIS SEXO Y REG'!$A18)</f>
        <v>7.2105263157894735</v>
      </c>
      <c r="X18" s="147">
        <f>SUMIFS('DATOS PEST15'!$D:$D,'DATOS PEST15'!$C:$C,'2. TS PAIS SEXO Y REG'!X$6,'DATOS PEST15'!$B:$B,VLOOKUP($X$5,DenRegTabla2,2,FALSE),'DATOS PEST15'!$A:$A,INDICE!$C$13,'DATOS PEST15'!$E:$E,'2. TS PAIS SEXO Y REG'!$A18)</f>
        <v>0</v>
      </c>
      <c r="Y18" s="166">
        <f>SUMIFS('DATOS PEST15'!$D:$D,'DATOS PEST15'!$C:$C,'2. TS PAIS SEXO Y REG'!Y$6,'DATOS PEST15'!$B:$B,VLOOKUP($X$5,DenRegTabla2,2,FALSE),'DATOS PEST15'!$A:$A,INDICE!$C$13,'DATOS PEST15'!$E:$E,'2. TS PAIS SEXO Y REG'!$A18)</f>
        <v>0</v>
      </c>
      <c r="Z18" s="164">
        <f>SUMIFS('DATOS PEST15'!$D:$D,'DATOS PEST15'!$B:$B,VLOOKUP($X$5,DenRegTabla2,2,FALSE),'DATOS PEST15'!$A:$A,INDICE!$C$13,'DATOS PEST15'!$E:$E,'2. TS PAIS SEXO Y REG'!$A18)</f>
        <v>0</v>
      </c>
      <c r="AA18" s="147">
        <f>SUMIFS('DATOS PEST15'!$D:$D,'DATOS PEST15'!$C:$C,'2. TS PAIS SEXO Y REG'!AA$6,'DATOS PEST15'!$B:$B,VLOOKUP($AA$5,DenRegTabla2,2,FALSE),'DATOS PEST15'!$A:$A,INDICE!$C$13,'DATOS PEST15'!$E:$E,'2. TS PAIS SEXO Y REG'!$A18)</f>
        <v>0</v>
      </c>
      <c r="AB18" s="166">
        <f>SUMIFS('DATOS PEST15'!$D:$D,'DATOS PEST15'!$C:$C,'2. TS PAIS SEXO Y REG'!AB$6,'DATOS PEST15'!$B:$B,VLOOKUP($AA$5,DenRegTabla2,2,FALSE),'DATOS PEST15'!$A:$A,INDICE!$C$13,'DATOS PEST15'!$E:$E,'2. TS PAIS SEXO Y REG'!$A18)</f>
        <v>1</v>
      </c>
      <c r="AC18" s="164">
        <f>SUMIFS('DATOS PEST15'!$D:$D,'DATOS PEST15'!$B:$B,VLOOKUP($AA$5,DenRegTabla2,2,FALSE),'DATOS PEST15'!$A:$A,INDICE!$C$13,'DATOS PEST15'!$E:$E,'2. TS PAIS SEXO Y REG'!$A18)</f>
        <v>1</v>
      </c>
    </row>
    <row r="19" spans="1:29" s="123" customFormat="1" ht="15.6" x14ac:dyDescent="0.3">
      <c r="A19" s="4">
        <v>705</v>
      </c>
      <c r="B19" s="116" t="s">
        <v>115</v>
      </c>
      <c r="C19" s="147">
        <f t="shared" si="10"/>
        <v>723.63157894736844</v>
      </c>
      <c r="D19" s="166">
        <f t="shared" si="11"/>
        <v>536.42105263157896</v>
      </c>
      <c r="E19" s="164">
        <f t="shared" si="12"/>
        <v>1260.0526315789473</v>
      </c>
      <c r="F19" s="147">
        <f>SUMIFS('DATOS PEST15'!$D:$D,'DATOS PEST15'!$C:$C,'2. TS PAIS SEXO Y REG'!F$6,'DATOS PEST15'!$B:$B,VLOOKUP($F$5,DenRegTabla2,2,FALSE),'DATOS PEST15'!$A:$A,INDICE!$C$13,'DATOS PEST15'!$E:$E,'2. TS PAIS SEXO Y REG'!$A19)</f>
        <v>550.26315789473688</v>
      </c>
      <c r="G19" s="166">
        <f>SUMIFS('DATOS PEST15'!$D:$D,'DATOS PEST15'!$C:$C,'2. TS PAIS SEXO Y REG'!G$6,'DATOS PEST15'!$B:$B,VLOOKUP($F$5,DenRegTabla2,2,FALSE),'DATOS PEST15'!$A:$A,INDICE!$C$13,'DATOS PEST15'!$E:$E,'2. TS PAIS SEXO Y REG'!$A19)</f>
        <v>387.05263157894734</v>
      </c>
      <c r="H19" s="164">
        <f>SUMIFS('DATOS PEST15'!$D:$D,'DATOS PEST15'!$B:$B,VLOOKUP($F$5,DenRegTabla2,2,FALSE),'DATOS PEST15'!$A:$A,INDICE!$C$13,'DATOS PEST15'!$E:$E,'2. TS PAIS SEXO Y REG'!$A19)</f>
        <v>937.31578947368416</v>
      </c>
      <c r="I19" s="147">
        <f>SUMIFS('DATOS PEST15'!$D:$D,'DATOS PEST15'!$C:$C,'2. TS PAIS SEXO Y REG'!I$6,'DATOS PEST15'!$B:$B,VLOOKUP($I$5,DenRegTabla2,2,FALSE),'DATOS PEST15'!$A:$A,INDICE!$C$13,'DATOS PEST15'!$E:$E,'2. TS PAIS SEXO Y REG'!$A19)</f>
        <v>1</v>
      </c>
      <c r="J19" s="166">
        <f>SUMIFS('DATOS PEST15'!$D:$D,'DATOS PEST15'!$C:$C,'2. TS PAIS SEXO Y REG'!J$6,'DATOS PEST15'!$B:$B,VLOOKUP($I$5,DenRegTabla2,2,FALSE),'DATOS PEST15'!$A:$A,INDICE!$C$13,'DATOS PEST15'!$E:$E,'2. TS PAIS SEXO Y REG'!$A19)</f>
        <v>2.3157894736842106</v>
      </c>
      <c r="K19" s="164">
        <f>SUMIFS('DATOS PEST15'!$D:$D,'DATOS PEST15'!$B:$B,VLOOKUP($I$5,DenRegTabla2,2,FALSE),'DATOS PEST15'!$A:$A,INDICE!$C$13,'DATOS PEST15'!$E:$E,'2. TS PAIS SEXO Y REG'!$A19)</f>
        <v>3.3157894736842106</v>
      </c>
      <c r="L19" s="147">
        <f>SUMIFS('DATOS PEST15'!$D:$D,'DATOS PEST15'!$C:$C,'2. TS PAIS SEXO Y REG'!L$6,'DATOS PEST15'!$B:$B,VLOOKUP($L$5,DenRegTabla2,2,FALSE),'DATOS PEST15'!$A:$A,INDICE!$C$13,'DATOS PEST15'!$E:$E,'2. TS PAIS SEXO Y REG'!$A19)</f>
        <v>5</v>
      </c>
      <c r="M19" s="166">
        <f>SUMIFS('DATOS PEST15'!$D:$D,'DATOS PEST15'!$C:$C,'2. TS PAIS SEXO Y REG'!M$6,'DATOS PEST15'!$B:$B,VLOOKUP($L$5,DenRegTabla2,2,FALSE),'DATOS PEST15'!$A:$A,INDICE!$C$13,'DATOS PEST15'!$E:$E,'2. TS PAIS SEXO Y REG'!$A19)</f>
        <v>1</v>
      </c>
      <c r="N19" s="164">
        <f>SUMIFS('DATOS PEST15'!$D:$D,'DATOS PEST15'!$B:$B,VLOOKUP($L$5,DenRegTabla2,2,FALSE),'DATOS PEST15'!$A:$A,INDICE!$C$13,'DATOS PEST15'!$E:$E,'2. TS PAIS SEXO Y REG'!$A19)</f>
        <v>6</v>
      </c>
      <c r="O19" s="147">
        <f>SUMIFS('DATOS PEST15'!$D:$D,'DATOS PEST15'!$C:$C,'2. TS PAIS SEXO Y REG'!O$6,'DATOS PEST15'!$B:$B,VLOOKUP($O$5,DenRegTabla2,2,FALSE),'DATOS PEST15'!$A:$A,INDICE!$C$13,'DATOS PEST15'!$E:$E,'2. TS PAIS SEXO Y REG'!$A19)</f>
        <v>166.36842105263159</v>
      </c>
      <c r="P19" s="166">
        <f>SUMIFS('DATOS PEST15'!$D:$D,'DATOS PEST15'!$C:$C,'2. TS PAIS SEXO Y REG'!P$6,'DATOS PEST15'!$B:$B,VLOOKUP($O$5,DenRegTabla2,2,FALSE),'DATOS PEST15'!$A:$A,INDICE!$C$13,'DATOS PEST15'!$E:$E,'2. TS PAIS SEXO Y REG'!$A19)</f>
        <v>143.05263157894737</v>
      </c>
      <c r="Q19" s="164">
        <f>SUMIFS('DATOS PEST15'!$D:$D,'DATOS PEST15'!$B:$B,VLOOKUP($O$5,DenRegTabla2,2,FALSE),'DATOS PEST15'!$A:$A,INDICE!$C$13,'DATOS PEST15'!$E:$E,'2. TS PAIS SEXO Y REG'!$A19)</f>
        <v>309.42105263157896</v>
      </c>
      <c r="R19" s="147">
        <f>SUMIFS('DATOS PEST15'!$D:$D,'DATOS PEST15'!$C:$C,'2. TS PAIS SEXO Y REG'!R$6,'DATOS PEST15'!$B:$B,VLOOKUP($R$5,DenRegTabla2,2,FALSE),'DATOS PEST15'!$A:$A,INDICE!$C$13,'DATOS PEST15'!$E:$E,'2. TS PAIS SEXO Y REG'!$A19)</f>
        <v>0</v>
      </c>
      <c r="S19" s="166">
        <f>SUMIFS('DATOS PEST15'!$D:$D,'DATOS PEST15'!$C:$C,'2. TS PAIS SEXO Y REG'!S$6,'DATOS PEST15'!$B:$B,VLOOKUP($R$5,DenRegTabla2,2,FALSE),'DATOS PEST15'!$A:$A,INDICE!$C$13,'DATOS PEST15'!$E:$E,'2. TS PAIS SEXO Y REG'!$A19)</f>
        <v>0</v>
      </c>
      <c r="T19" s="164">
        <f>SUMIFS('DATOS PEST15'!$D:$D,'DATOS PEST15'!$B:$B,VLOOKUP($R$5,DenRegTabla2,2,FALSE),'DATOS PEST15'!$A:$A,INDICE!$C$13,'DATOS PEST15'!$E:$E,'2. TS PAIS SEXO Y REG'!$A19)</f>
        <v>0</v>
      </c>
      <c r="U19" s="147">
        <f>SUMIFS('DATOS PEST15'!$D:$D,'DATOS PEST15'!$C:$C,'2. TS PAIS SEXO Y REG'!U$6,'DATOS PEST15'!$B:$B,VLOOKUP($U$5,DenRegTabla2,2,FALSE),'DATOS PEST15'!$A:$A,INDICE!$C$13,'DATOS PEST15'!$E:$E,'2. TS PAIS SEXO Y REG'!$A19)</f>
        <v>1</v>
      </c>
      <c r="V19" s="166">
        <f>SUMIFS('DATOS PEST15'!$D:$D,'DATOS PEST15'!$C:$C,'2. TS PAIS SEXO Y REG'!V$6,'DATOS PEST15'!$B:$B,VLOOKUP($U$5,DenRegTabla2,2,FALSE),'DATOS PEST15'!$A:$A,INDICE!$C$13,'DATOS PEST15'!$E:$E,'2. TS PAIS SEXO Y REG'!$A19)</f>
        <v>3</v>
      </c>
      <c r="W19" s="164">
        <f>SUMIFS('DATOS PEST15'!$D:$D,'DATOS PEST15'!$B:$B,VLOOKUP($U$5,DenRegTabla2,2,FALSE),'DATOS PEST15'!$A:$A,INDICE!$C$13,'DATOS PEST15'!$E:$E,'2. TS PAIS SEXO Y REG'!$A19)</f>
        <v>4</v>
      </c>
      <c r="X19" s="147">
        <f>SUMIFS('DATOS PEST15'!$D:$D,'DATOS PEST15'!$C:$C,'2. TS PAIS SEXO Y REG'!X$6,'DATOS PEST15'!$B:$B,VLOOKUP($X$5,DenRegTabla2,2,FALSE),'DATOS PEST15'!$A:$A,INDICE!$C$13,'DATOS PEST15'!$E:$E,'2. TS PAIS SEXO Y REG'!$A19)</f>
        <v>0</v>
      </c>
      <c r="Y19" s="166">
        <f>SUMIFS('DATOS PEST15'!$D:$D,'DATOS PEST15'!$C:$C,'2. TS PAIS SEXO Y REG'!Y$6,'DATOS PEST15'!$B:$B,VLOOKUP($X$5,DenRegTabla2,2,FALSE),'DATOS PEST15'!$A:$A,INDICE!$C$13,'DATOS PEST15'!$E:$E,'2. TS PAIS SEXO Y REG'!$A19)</f>
        <v>0</v>
      </c>
      <c r="Z19" s="164">
        <f>SUMIFS('DATOS PEST15'!$D:$D,'DATOS PEST15'!$B:$B,VLOOKUP($X$5,DenRegTabla2,2,FALSE),'DATOS PEST15'!$A:$A,INDICE!$C$13,'DATOS PEST15'!$E:$E,'2. TS PAIS SEXO Y REG'!$A19)</f>
        <v>0</v>
      </c>
      <c r="AA19" s="147">
        <f>SUMIFS('DATOS PEST15'!$D:$D,'DATOS PEST15'!$C:$C,'2. TS PAIS SEXO Y REG'!AA$6,'DATOS PEST15'!$B:$B,VLOOKUP($AA$5,DenRegTabla2,2,FALSE),'DATOS PEST15'!$A:$A,INDICE!$C$13,'DATOS PEST15'!$E:$E,'2. TS PAIS SEXO Y REG'!$A19)</f>
        <v>0</v>
      </c>
      <c r="AB19" s="166">
        <f>SUMIFS('DATOS PEST15'!$D:$D,'DATOS PEST15'!$C:$C,'2. TS PAIS SEXO Y REG'!AB$6,'DATOS PEST15'!$B:$B,VLOOKUP($AA$5,DenRegTabla2,2,FALSE),'DATOS PEST15'!$A:$A,INDICE!$C$13,'DATOS PEST15'!$E:$E,'2. TS PAIS SEXO Y REG'!$A19)</f>
        <v>0</v>
      </c>
      <c r="AC19" s="164">
        <f>SUMIFS('DATOS PEST15'!$D:$D,'DATOS PEST15'!$B:$B,VLOOKUP($AA$5,DenRegTabla2,2,FALSE),'DATOS PEST15'!$A:$A,INDICE!$C$13,'DATOS PEST15'!$E:$E,'2. TS PAIS SEXO Y REG'!$A19)</f>
        <v>0</v>
      </c>
    </row>
    <row r="20" spans="1:29" s="123" customFormat="1" ht="15.6" x14ac:dyDescent="0.3">
      <c r="A20" s="4">
        <v>233</v>
      </c>
      <c r="B20" s="116" t="s">
        <v>104</v>
      </c>
      <c r="C20" s="147">
        <f t="shared" si="10"/>
        <v>729.63157894736844</v>
      </c>
      <c r="D20" s="166">
        <f t="shared" si="11"/>
        <v>484.78947368421052</v>
      </c>
      <c r="E20" s="164">
        <f t="shared" si="12"/>
        <v>1214.421052631579</v>
      </c>
      <c r="F20" s="147">
        <f>SUMIFS('DATOS PEST15'!$D:$D,'DATOS PEST15'!$C:$C,'2. TS PAIS SEXO Y REG'!F$6,'DATOS PEST15'!$B:$B,VLOOKUP($F$5,DenRegTabla2,2,FALSE),'DATOS PEST15'!$A:$A,INDICE!$C$13,'DATOS PEST15'!$E:$E,'2. TS PAIS SEXO Y REG'!$A20)</f>
        <v>491.73684210526318</v>
      </c>
      <c r="G20" s="166">
        <f>SUMIFS('DATOS PEST15'!$D:$D,'DATOS PEST15'!$C:$C,'2. TS PAIS SEXO Y REG'!G$6,'DATOS PEST15'!$B:$B,VLOOKUP($F$5,DenRegTabla2,2,FALSE),'DATOS PEST15'!$A:$A,INDICE!$C$13,'DATOS PEST15'!$E:$E,'2. TS PAIS SEXO Y REG'!$A20)</f>
        <v>268.4736842105263</v>
      </c>
      <c r="H20" s="164">
        <f>SUMIFS('DATOS PEST15'!$D:$D,'DATOS PEST15'!$B:$B,VLOOKUP($F$5,DenRegTabla2,2,FALSE),'DATOS PEST15'!$A:$A,INDICE!$C$13,'DATOS PEST15'!$E:$E,'2. TS PAIS SEXO Y REG'!$A20)</f>
        <v>760.21052631578948</v>
      </c>
      <c r="I20" s="147">
        <f>SUMIFS('DATOS PEST15'!$D:$D,'DATOS PEST15'!$C:$C,'2. TS PAIS SEXO Y REG'!I$6,'DATOS PEST15'!$B:$B,VLOOKUP($I$5,DenRegTabla2,2,FALSE),'DATOS PEST15'!$A:$A,INDICE!$C$13,'DATOS PEST15'!$E:$E,'2. TS PAIS SEXO Y REG'!$A20)</f>
        <v>7.5263157894736841</v>
      </c>
      <c r="J20" s="166">
        <f>SUMIFS('DATOS PEST15'!$D:$D,'DATOS PEST15'!$C:$C,'2. TS PAIS SEXO Y REG'!J$6,'DATOS PEST15'!$B:$B,VLOOKUP($I$5,DenRegTabla2,2,FALSE),'DATOS PEST15'!$A:$A,INDICE!$C$13,'DATOS PEST15'!$E:$E,'2. TS PAIS SEXO Y REG'!$A20)</f>
        <v>7.4736842105263159</v>
      </c>
      <c r="K20" s="164">
        <f>SUMIFS('DATOS PEST15'!$D:$D,'DATOS PEST15'!$B:$B,VLOOKUP($I$5,DenRegTabla2,2,FALSE),'DATOS PEST15'!$A:$A,INDICE!$C$13,'DATOS PEST15'!$E:$E,'2. TS PAIS SEXO Y REG'!$A20)</f>
        <v>15</v>
      </c>
      <c r="L20" s="147">
        <f>SUMIFS('DATOS PEST15'!$D:$D,'DATOS PEST15'!$C:$C,'2. TS PAIS SEXO Y REG'!L$6,'DATOS PEST15'!$B:$B,VLOOKUP($L$5,DenRegTabla2,2,FALSE),'DATOS PEST15'!$A:$A,INDICE!$C$13,'DATOS PEST15'!$E:$E,'2. TS PAIS SEXO Y REG'!$A20)</f>
        <v>10.315789473684211</v>
      </c>
      <c r="M20" s="166">
        <f>SUMIFS('DATOS PEST15'!$D:$D,'DATOS PEST15'!$C:$C,'2. TS PAIS SEXO Y REG'!M$6,'DATOS PEST15'!$B:$B,VLOOKUP($L$5,DenRegTabla2,2,FALSE),'DATOS PEST15'!$A:$A,INDICE!$C$13,'DATOS PEST15'!$E:$E,'2. TS PAIS SEXO Y REG'!$A20)</f>
        <v>4</v>
      </c>
      <c r="N20" s="164">
        <f>SUMIFS('DATOS PEST15'!$D:$D,'DATOS PEST15'!$B:$B,VLOOKUP($L$5,DenRegTabla2,2,FALSE),'DATOS PEST15'!$A:$A,INDICE!$C$13,'DATOS PEST15'!$E:$E,'2. TS PAIS SEXO Y REG'!$A20)</f>
        <v>14.315789473684211</v>
      </c>
      <c r="O20" s="147">
        <f>SUMIFS('DATOS PEST15'!$D:$D,'DATOS PEST15'!$C:$C,'2. TS PAIS SEXO Y REG'!O$6,'DATOS PEST15'!$B:$B,VLOOKUP($O$5,DenRegTabla2,2,FALSE),'DATOS PEST15'!$A:$A,INDICE!$C$13,'DATOS PEST15'!$E:$E,'2. TS PAIS SEXO Y REG'!$A20)</f>
        <v>219.05263157894737</v>
      </c>
      <c r="P20" s="166">
        <f>SUMIFS('DATOS PEST15'!$D:$D,'DATOS PEST15'!$C:$C,'2. TS PAIS SEXO Y REG'!P$6,'DATOS PEST15'!$B:$B,VLOOKUP($O$5,DenRegTabla2,2,FALSE),'DATOS PEST15'!$A:$A,INDICE!$C$13,'DATOS PEST15'!$E:$E,'2. TS PAIS SEXO Y REG'!$A20)</f>
        <v>199.84210526315789</v>
      </c>
      <c r="Q20" s="164">
        <f>SUMIFS('DATOS PEST15'!$D:$D,'DATOS PEST15'!$B:$B,VLOOKUP($O$5,DenRegTabla2,2,FALSE),'DATOS PEST15'!$A:$A,INDICE!$C$13,'DATOS PEST15'!$E:$E,'2. TS PAIS SEXO Y REG'!$A20)</f>
        <v>418.89473684210526</v>
      </c>
      <c r="R20" s="147">
        <f>SUMIFS('DATOS PEST15'!$D:$D,'DATOS PEST15'!$C:$C,'2. TS PAIS SEXO Y REG'!R$6,'DATOS PEST15'!$B:$B,VLOOKUP($R$5,DenRegTabla2,2,FALSE),'DATOS PEST15'!$A:$A,INDICE!$C$13,'DATOS PEST15'!$E:$E,'2. TS PAIS SEXO Y REG'!$A20)</f>
        <v>0</v>
      </c>
      <c r="S20" s="166">
        <f>SUMIFS('DATOS PEST15'!$D:$D,'DATOS PEST15'!$C:$C,'2. TS PAIS SEXO Y REG'!S$6,'DATOS PEST15'!$B:$B,VLOOKUP($R$5,DenRegTabla2,2,FALSE),'DATOS PEST15'!$A:$A,INDICE!$C$13,'DATOS PEST15'!$E:$E,'2. TS PAIS SEXO Y REG'!$A20)</f>
        <v>0</v>
      </c>
      <c r="T20" s="164">
        <f>SUMIFS('DATOS PEST15'!$D:$D,'DATOS PEST15'!$B:$B,VLOOKUP($R$5,DenRegTabla2,2,FALSE),'DATOS PEST15'!$A:$A,INDICE!$C$13,'DATOS PEST15'!$E:$E,'2. TS PAIS SEXO Y REG'!$A20)</f>
        <v>0</v>
      </c>
      <c r="U20" s="147">
        <f>SUMIFS('DATOS PEST15'!$D:$D,'DATOS PEST15'!$C:$C,'2. TS PAIS SEXO Y REG'!U$6,'DATOS PEST15'!$B:$B,VLOOKUP($U$5,DenRegTabla2,2,FALSE),'DATOS PEST15'!$A:$A,INDICE!$C$13,'DATOS PEST15'!$E:$E,'2. TS PAIS SEXO Y REG'!$A20)</f>
        <v>1</v>
      </c>
      <c r="V20" s="166">
        <f>SUMIFS('DATOS PEST15'!$D:$D,'DATOS PEST15'!$C:$C,'2. TS PAIS SEXO Y REG'!V$6,'DATOS PEST15'!$B:$B,VLOOKUP($U$5,DenRegTabla2,2,FALSE),'DATOS PEST15'!$A:$A,INDICE!$C$13,'DATOS PEST15'!$E:$E,'2. TS PAIS SEXO Y REG'!$A20)</f>
        <v>2</v>
      </c>
      <c r="W20" s="164">
        <f>SUMIFS('DATOS PEST15'!$D:$D,'DATOS PEST15'!$B:$B,VLOOKUP($U$5,DenRegTabla2,2,FALSE),'DATOS PEST15'!$A:$A,INDICE!$C$13,'DATOS PEST15'!$E:$E,'2. TS PAIS SEXO Y REG'!$A20)</f>
        <v>3</v>
      </c>
      <c r="X20" s="147">
        <f>SUMIFS('DATOS PEST15'!$D:$D,'DATOS PEST15'!$C:$C,'2. TS PAIS SEXO Y REG'!X$6,'DATOS PEST15'!$B:$B,VLOOKUP($X$5,DenRegTabla2,2,FALSE),'DATOS PEST15'!$A:$A,INDICE!$C$13,'DATOS PEST15'!$E:$E,'2. TS PAIS SEXO Y REG'!$A20)</f>
        <v>0</v>
      </c>
      <c r="Y20" s="166">
        <f>SUMIFS('DATOS PEST15'!$D:$D,'DATOS PEST15'!$C:$C,'2. TS PAIS SEXO Y REG'!Y$6,'DATOS PEST15'!$B:$B,VLOOKUP($X$5,DenRegTabla2,2,FALSE),'DATOS PEST15'!$A:$A,INDICE!$C$13,'DATOS PEST15'!$E:$E,'2. TS PAIS SEXO Y REG'!$A20)</f>
        <v>3</v>
      </c>
      <c r="Z20" s="164">
        <f>SUMIFS('DATOS PEST15'!$D:$D,'DATOS PEST15'!$B:$B,VLOOKUP($X$5,DenRegTabla2,2,FALSE),'DATOS PEST15'!$A:$A,INDICE!$C$13,'DATOS PEST15'!$E:$E,'2. TS PAIS SEXO Y REG'!$A20)</f>
        <v>3</v>
      </c>
      <c r="AA20" s="147">
        <f>SUMIFS('DATOS PEST15'!$D:$D,'DATOS PEST15'!$C:$C,'2. TS PAIS SEXO Y REG'!AA$6,'DATOS PEST15'!$B:$B,VLOOKUP($AA$5,DenRegTabla2,2,FALSE),'DATOS PEST15'!$A:$A,INDICE!$C$13,'DATOS PEST15'!$E:$E,'2. TS PAIS SEXO Y REG'!$A20)</f>
        <v>0</v>
      </c>
      <c r="AB20" s="166">
        <f>SUMIFS('DATOS PEST15'!$D:$D,'DATOS PEST15'!$C:$C,'2. TS PAIS SEXO Y REG'!AB$6,'DATOS PEST15'!$B:$B,VLOOKUP($AA$5,DenRegTabla2,2,FALSE),'DATOS PEST15'!$A:$A,INDICE!$C$13,'DATOS PEST15'!$E:$E,'2. TS PAIS SEXO Y REG'!$A20)</f>
        <v>0</v>
      </c>
      <c r="AC20" s="164">
        <f>SUMIFS('DATOS PEST15'!$D:$D,'DATOS PEST15'!$B:$B,VLOOKUP($AA$5,DenRegTabla2,2,FALSE),'DATOS PEST15'!$A:$A,INDICE!$C$13,'DATOS PEST15'!$E:$E,'2. TS PAIS SEXO Y REG'!$A20)</f>
        <v>0</v>
      </c>
    </row>
    <row r="21" spans="1:29" s="123" customFormat="1" ht="15.6" x14ac:dyDescent="0.3">
      <c r="A21" s="4">
        <v>246</v>
      </c>
      <c r="B21" s="116" t="s">
        <v>116</v>
      </c>
      <c r="C21" s="147">
        <f t="shared" si="10"/>
        <v>2383</v>
      </c>
      <c r="D21" s="166">
        <f t="shared" si="11"/>
        <v>1457.1578947368421</v>
      </c>
      <c r="E21" s="164">
        <f t="shared" si="12"/>
        <v>3840.1578947368425</v>
      </c>
      <c r="F21" s="147">
        <f>SUMIFS('DATOS PEST15'!$D:$D,'DATOS PEST15'!$C:$C,'2. TS PAIS SEXO Y REG'!F$6,'DATOS PEST15'!$B:$B,VLOOKUP($F$5,DenRegTabla2,2,FALSE),'DATOS PEST15'!$A:$A,INDICE!$C$13,'DATOS PEST15'!$E:$E,'2. TS PAIS SEXO Y REG'!$A21)</f>
        <v>1795.7368421052631</v>
      </c>
      <c r="G21" s="166">
        <f>SUMIFS('DATOS PEST15'!$D:$D,'DATOS PEST15'!$C:$C,'2. TS PAIS SEXO Y REG'!G$6,'DATOS PEST15'!$B:$B,VLOOKUP($F$5,DenRegTabla2,2,FALSE),'DATOS PEST15'!$A:$A,INDICE!$C$13,'DATOS PEST15'!$E:$E,'2. TS PAIS SEXO Y REG'!$A21)</f>
        <v>907.57894736842104</v>
      </c>
      <c r="H21" s="164">
        <f>SUMIFS('DATOS PEST15'!$D:$D,'DATOS PEST15'!$B:$B,VLOOKUP($F$5,DenRegTabla2,2,FALSE),'DATOS PEST15'!$A:$A,INDICE!$C$13,'DATOS PEST15'!$E:$E,'2. TS PAIS SEXO Y REG'!$A21)</f>
        <v>2703.3157894736842</v>
      </c>
      <c r="I21" s="147">
        <f>SUMIFS('DATOS PEST15'!$D:$D,'DATOS PEST15'!$C:$C,'2. TS PAIS SEXO Y REG'!I$6,'DATOS PEST15'!$B:$B,VLOOKUP($I$5,DenRegTabla2,2,FALSE),'DATOS PEST15'!$A:$A,INDICE!$C$13,'DATOS PEST15'!$E:$E,'2. TS PAIS SEXO Y REG'!$A21)</f>
        <v>0</v>
      </c>
      <c r="J21" s="166">
        <f>SUMIFS('DATOS PEST15'!$D:$D,'DATOS PEST15'!$C:$C,'2. TS PAIS SEXO Y REG'!J$6,'DATOS PEST15'!$B:$B,VLOOKUP($I$5,DenRegTabla2,2,FALSE),'DATOS PEST15'!$A:$A,INDICE!$C$13,'DATOS PEST15'!$E:$E,'2. TS PAIS SEXO Y REG'!$A21)</f>
        <v>3.2105263157894739</v>
      </c>
      <c r="K21" s="164">
        <f>SUMIFS('DATOS PEST15'!$D:$D,'DATOS PEST15'!$B:$B,VLOOKUP($I$5,DenRegTabla2,2,FALSE),'DATOS PEST15'!$A:$A,INDICE!$C$13,'DATOS PEST15'!$E:$E,'2. TS PAIS SEXO Y REG'!$A21)</f>
        <v>3.2105263157894739</v>
      </c>
      <c r="L21" s="147">
        <f>SUMIFS('DATOS PEST15'!$D:$D,'DATOS PEST15'!$C:$C,'2. TS PAIS SEXO Y REG'!L$6,'DATOS PEST15'!$B:$B,VLOOKUP($L$5,DenRegTabla2,2,FALSE),'DATOS PEST15'!$A:$A,INDICE!$C$13,'DATOS PEST15'!$E:$E,'2. TS PAIS SEXO Y REG'!$A21)</f>
        <v>3.8947368421052633</v>
      </c>
      <c r="M21" s="166">
        <f>SUMIFS('DATOS PEST15'!$D:$D,'DATOS PEST15'!$C:$C,'2. TS PAIS SEXO Y REG'!M$6,'DATOS PEST15'!$B:$B,VLOOKUP($L$5,DenRegTabla2,2,FALSE),'DATOS PEST15'!$A:$A,INDICE!$C$13,'DATOS PEST15'!$E:$E,'2. TS PAIS SEXO Y REG'!$A21)</f>
        <v>1</v>
      </c>
      <c r="N21" s="164">
        <f>SUMIFS('DATOS PEST15'!$D:$D,'DATOS PEST15'!$B:$B,VLOOKUP($L$5,DenRegTabla2,2,FALSE),'DATOS PEST15'!$A:$A,INDICE!$C$13,'DATOS PEST15'!$E:$E,'2. TS PAIS SEXO Y REG'!$A21)</f>
        <v>4.8947368421052637</v>
      </c>
      <c r="O21" s="147">
        <f>SUMIFS('DATOS PEST15'!$D:$D,'DATOS PEST15'!$C:$C,'2. TS PAIS SEXO Y REG'!O$6,'DATOS PEST15'!$B:$B,VLOOKUP($O$5,DenRegTabla2,2,FALSE),'DATOS PEST15'!$A:$A,INDICE!$C$13,'DATOS PEST15'!$E:$E,'2. TS PAIS SEXO Y REG'!$A21)</f>
        <v>582.36842105263156</v>
      </c>
      <c r="P21" s="166">
        <f>SUMIFS('DATOS PEST15'!$D:$D,'DATOS PEST15'!$C:$C,'2. TS PAIS SEXO Y REG'!P$6,'DATOS PEST15'!$B:$B,VLOOKUP($O$5,DenRegTabla2,2,FALSE),'DATOS PEST15'!$A:$A,INDICE!$C$13,'DATOS PEST15'!$E:$E,'2. TS PAIS SEXO Y REG'!$A21)</f>
        <v>544.36842105263156</v>
      </c>
      <c r="Q21" s="164">
        <f>SUMIFS('DATOS PEST15'!$D:$D,'DATOS PEST15'!$B:$B,VLOOKUP($O$5,DenRegTabla2,2,FALSE),'DATOS PEST15'!$A:$A,INDICE!$C$13,'DATOS PEST15'!$E:$E,'2. TS PAIS SEXO Y REG'!$A21)</f>
        <v>1126.7368421052631</v>
      </c>
      <c r="R21" s="147">
        <f>SUMIFS('DATOS PEST15'!$D:$D,'DATOS PEST15'!$C:$C,'2. TS PAIS SEXO Y REG'!R$6,'DATOS PEST15'!$B:$B,VLOOKUP($R$5,DenRegTabla2,2,FALSE),'DATOS PEST15'!$A:$A,INDICE!$C$13,'DATOS PEST15'!$E:$E,'2. TS PAIS SEXO Y REG'!$A21)</f>
        <v>0</v>
      </c>
      <c r="S21" s="166">
        <f>SUMIFS('DATOS PEST15'!$D:$D,'DATOS PEST15'!$C:$C,'2. TS PAIS SEXO Y REG'!S$6,'DATOS PEST15'!$B:$B,VLOOKUP($R$5,DenRegTabla2,2,FALSE),'DATOS PEST15'!$A:$A,INDICE!$C$13,'DATOS PEST15'!$E:$E,'2. TS PAIS SEXO Y REG'!$A21)</f>
        <v>0</v>
      </c>
      <c r="T21" s="164">
        <f>SUMIFS('DATOS PEST15'!$D:$D,'DATOS PEST15'!$B:$B,VLOOKUP($R$5,DenRegTabla2,2,FALSE),'DATOS PEST15'!$A:$A,INDICE!$C$13,'DATOS PEST15'!$E:$E,'2. TS PAIS SEXO Y REG'!$A21)</f>
        <v>0</v>
      </c>
      <c r="U21" s="147">
        <f>SUMIFS('DATOS PEST15'!$D:$D,'DATOS PEST15'!$C:$C,'2. TS PAIS SEXO Y REG'!U$6,'DATOS PEST15'!$B:$B,VLOOKUP($U$5,DenRegTabla2,2,FALSE),'DATOS PEST15'!$A:$A,INDICE!$C$13,'DATOS PEST15'!$E:$E,'2. TS PAIS SEXO Y REG'!$A21)</f>
        <v>1</v>
      </c>
      <c r="V21" s="166">
        <f>SUMIFS('DATOS PEST15'!$D:$D,'DATOS PEST15'!$C:$C,'2. TS PAIS SEXO Y REG'!V$6,'DATOS PEST15'!$B:$B,VLOOKUP($U$5,DenRegTabla2,2,FALSE),'DATOS PEST15'!$A:$A,INDICE!$C$13,'DATOS PEST15'!$E:$E,'2. TS PAIS SEXO Y REG'!$A21)</f>
        <v>1</v>
      </c>
      <c r="W21" s="164">
        <f>SUMIFS('DATOS PEST15'!$D:$D,'DATOS PEST15'!$B:$B,VLOOKUP($U$5,DenRegTabla2,2,FALSE),'DATOS PEST15'!$A:$A,INDICE!$C$13,'DATOS PEST15'!$E:$E,'2. TS PAIS SEXO Y REG'!$A21)</f>
        <v>2</v>
      </c>
      <c r="X21" s="147">
        <f>SUMIFS('DATOS PEST15'!$D:$D,'DATOS PEST15'!$C:$C,'2. TS PAIS SEXO Y REG'!X$6,'DATOS PEST15'!$B:$B,VLOOKUP($X$5,DenRegTabla2,2,FALSE),'DATOS PEST15'!$A:$A,INDICE!$C$13,'DATOS PEST15'!$E:$E,'2. TS PAIS SEXO Y REG'!$A21)</f>
        <v>0</v>
      </c>
      <c r="Y21" s="166">
        <f>SUMIFS('DATOS PEST15'!$D:$D,'DATOS PEST15'!$C:$C,'2. TS PAIS SEXO Y REG'!Y$6,'DATOS PEST15'!$B:$B,VLOOKUP($X$5,DenRegTabla2,2,FALSE),'DATOS PEST15'!$A:$A,INDICE!$C$13,'DATOS PEST15'!$E:$E,'2. TS PAIS SEXO Y REG'!$A21)</f>
        <v>0</v>
      </c>
      <c r="Z21" s="164">
        <f>SUMIFS('DATOS PEST15'!$D:$D,'DATOS PEST15'!$B:$B,VLOOKUP($X$5,DenRegTabla2,2,FALSE),'DATOS PEST15'!$A:$A,INDICE!$C$13,'DATOS PEST15'!$E:$E,'2. TS PAIS SEXO Y REG'!$A21)</f>
        <v>0</v>
      </c>
      <c r="AA21" s="147">
        <f>SUMIFS('DATOS PEST15'!$D:$D,'DATOS PEST15'!$C:$C,'2. TS PAIS SEXO Y REG'!AA$6,'DATOS PEST15'!$B:$B,VLOOKUP($AA$5,DenRegTabla2,2,FALSE),'DATOS PEST15'!$A:$A,INDICE!$C$13,'DATOS PEST15'!$E:$E,'2. TS PAIS SEXO Y REG'!$A21)</f>
        <v>0</v>
      </c>
      <c r="AB21" s="166">
        <f>SUMIFS('DATOS PEST15'!$D:$D,'DATOS PEST15'!$C:$C,'2. TS PAIS SEXO Y REG'!AB$6,'DATOS PEST15'!$B:$B,VLOOKUP($AA$5,DenRegTabla2,2,FALSE),'DATOS PEST15'!$A:$A,INDICE!$C$13,'DATOS PEST15'!$E:$E,'2. TS PAIS SEXO Y REG'!$A21)</f>
        <v>0</v>
      </c>
      <c r="AC21" s="164">
        <f>SUMIFS('DATOS PEST15'!$D:$D,'DATOS PEST15'!$B:$B,VLOOKUP($AA$5,DenRegTabla2,2,FALSE),'DATOS PEST15'!$A:$A,INDICE!$C$13,'DATOS PEST15'!$E:$E,'2. TS PAIS SEXO Y REG'!$A21)</f>
        <v>0</v>
      </c>
    </row>
    <row r="22" spans="1:29" s="123" customFormat="1" ht="15.6" x14ac:dyDescent="0.3">
      <c r="A22" s="4">
        <v>250</v>
      </c>
      <c r="B22" s="116" t="s">
        <v>105</v>
      </c>
      <c r="C22" s="147">
        <f t="shared" si="10"/>
        <v>27072.94736842105</v>
      </c>
      <c r="D22" s="166">
        <f t="shared" si="11"/>
        <v>31345.78947368421</v>
      </c>
      <c r="E22" s="164">
        <f t="shared" si="12"/>
        <v>58418.73684210526</v>
      </c>
      <c r="F22" s="147">
        <f>SUMIFS('DATOS PEST15'!$D:$D,'DATOS PEST15'!$C:$C,'2. TS PAIS SEXO Y REG'!F$6,'DATOS PEST15'!$B:$B,VLOOKUP($F$5,DenRegTabla2,2,FALSE),'DATOS PEST15'!$A:$A,INDICE!$C$13,'DATOS PEST15'!$E:$E,'2. TS PAIS SEXO Y REG'!$A22)</f>
        <v>21024.315789473683</v>
      </c>
      <c r="G22" s="166">
        <f>SUMIFS('DATOS PEST15'!$D:$D,'DATOS PEST15'!$C:$C,'2. TS PAIS SEXO Y REG'!G$6,'DATOS PEST15'!$B:$B,VLOOKUP($F$5,DenRegTabla2,2,FALSE),'DATOS PEST15'!$A:$A,INDICE!$C$13,'DATOS PEST15'!$E:$E,'2. TS PAIS SEXO Y REG'!$A22)</f>
        <v>21904.57894736842</v>
      </c>
      <c r="H22" s="164">
        <f>SUMIFS('DATOS PEST15'!$D:$D,'DATOS PEST15'!$B:$B,VLOOKUP($F$5,DenRegTabla2,2,FALSE),'DATOS PEST15'!$A:$A,INDICE!$C$13,'DATOS PEST15'!$E:$E,'2. TS PAIS SEXO Y REG'!$A22)</f>
        <v>42928.894736842107</v>
      </c>
      <c r="I22" s="147">
        <f>SUMIFS('DATOS PEST15'!$D:$D,'DATOS PEST15'!$C:$C,'2. TS PAIS SEXO Y REG'!I$6,'DATOS PEST15'!$B:$B,VLOOKUP($I$5,DenRegTabla2,2,FALSE),'DATOS PEST15'!$A:$A,INDICE!$C$13,'DATOS PEST15'!$E:$E,'2. TS PAIS SEXO Y REG'!$A22)</f>
        <v>81.684210526315795</v>
      </c>
      <c r="J22" s="166">
        <f>SUMIFS('DATOS PEST15'!$D:$D,'DATOS PEST15'!$C:$C,'2. TS PAIS SEXO Y REG'!J$6,'DATOS PEST15'!$B:$B,VLOOKUP($I$5,DenRegTabla2,2,FALSE),'DATOS PEST15'!$A:$A,INDICE!$C$13,'DATOS PEST15'!$E:$E,'2. TS PAIS SEXO Y REG'!$A22)</f>
        <v>117.05263157894737</v>
      </c>
      <c r="K22" s="164">
        <f>SUMIFS('DATOS PEST15'!$D:$D,'DATOS PEST15'!$B:$B,VLOOKUP($I$5,DenRegTabla2,2,FALSE),'DATOS PEST15'!$A:$A,INDICE!$C$13,'DATOS PEST15'!$E:$E,'2. TS PAIS SEXO Y REG'!$A22)</f>
        <v>198.73684210526318</v>
      </c>
      <c r="L22" s="147">
        <f>SUMIFS('DATOS PEST15'!$D:$D,'DATOS PEST15'!$C:$C,'2. TS PAIS SEXO Y REG'!L$6,'DATOS PEST15'!$B:$B,VLOOKUP($L$5,DenRegTabla2,2,FALSE),'DATOS PEST15'!$A:$A,INDICE!$C$13,'DATOS PEST15'!$E:$E,'2. TS PAIS SEXO Y REG'!$A22)</f>
        <v>124.10526315789474</v>
      </c>
      <c r="M22" s="166">
        <f>SUMIFS('DATOS PEST15'!$D:$D,'DATOS PEST15'!$C:$C,'2. TS PAIS SEXO Y REG'!M$6,'DATOS PEST15'!$B:$B,VLOOKUP($L$5,DenRegTabla2,2,FALSE),'DATOS PEST15'!$A:$A,INDICE!$C$13,'DATOS PEST15'!$E:$E,'2. TS PAIS SEXO Y REG'!$A22)</f>
        <v>29</v>
      </c>
      <c r="N22" s="164">
        <f>SUMIFS('DATOS PEST15'!$D:$D,'DATOS PEST15'!$B:$B,VLOOKUP($L$5,DenRegTabla2,2,FALSE),'DATOS PEST15'!$A:$A,INDICE!$C$13,'DATOS PEST15'!$E:$E,'2. TS PAIS SEXO Y REG'!$A22)</f>
        <v>153.10526315789474</v>
      </c>
      <c r="O22" s="147">
        <f>SUMIFS('DATOS PEST15'!$D:$D,'DATOS PEST15'!$C:$C,'2. TS PAIS SEXO Y REG'!O$6,'DATOS PEST15'!$B:$B,VLOOKUP($O$5,DenRegTabla2,2,FALSE),'DATOS PEST15'!$A:$A,INDICE!$C$13,'DATOS PEST15'!$E:$E,'2. TS PAIS SEXO Y REG'!$A22)</f>
        <v>5799.7368421052633</v>
      </c>
      <c r="P22" s="166">
        <f>SUMIFS('DATOS PEST15'!$D:$D,'DATOS PEST15'!$C:$C,'2. TS PAIS SEXO Y REG'!P$6,'DATOS PEST15'!$B:$B,VLOOKUP($O$5,DenRegTabla2,2,FALSE),'DATOS PEST15'!$A:$A,INDICE!$C$13,'DATOS PEST15'!$E:$E,'2. TS PAIS SEXO Y REG'!$A22)</f>
        <v>9204.7368421052633</v>
      </c>
      <c r="Q22" s="164">
        <f>SUMIFS('DATOS PEST15'!$D:$D,'DATOS PEST15'!$B:$B,VLOOKUP($O$5,DenRegTabla2,2,FALSE),'DATOS PEST15'!$A:$A,INDICE!$C$13,'DATOS PEST15'!$E:$E,'2. TS PAIS SEXO Y REG'!$A22)</f>
        <v>15004.473684210527</v>
      </c>
      <c r="R22" s="147">
        <f>SUMIFS('DATOS PEST15'!$D:$D,'DATOS PEST15'!$C:$C,'2. TS PAIS SEXO Y REG'!R$6,'DATOS PEST15'!$B:$B,VLOOKUP($R$5,DenRegTabla2,2,FALSE),'DATOS PEST15'!$A:$A,INDICE!$C$13,'DATOS PEST15'!$E:$E,'2. TS PAIS SEXO Y REG'!$A22)</f>
        <v>18</v>
      </c>
      <c r="S22" s="166">
        <f>SUMIFS('DATOS PEST15'!$D:$D,'DATOS PEST15'!$C:$C,'2. TS PAIS SEXO Y REG'!S$6,'DATOS PEST15'!$B:$B,VLOOKUP($R$5,DenRegTabla2,2,FALSE),'DATOS PEST15'!$A:$A,INDICE!$C$13,'DATOS PEST15'!$E:$E,'2. TS PAIS SEXO Y REG'!$A22)</f>
        <v>29</v>
      </c>
      <c r="T22" s="164">
        <f>SUMIFS('DATOS PEST15'!$D:$D,'DATOS PEST15'!$B:$B,VLOOKUP($R$5,DenRegTabla2,2,FALSE),'DATOS PEST15'!$A:$A,INDICE!$C$13,'DATOS PEST15'!$E:$E,'2. TS PAIS SEXO Y REG'!$A22)</f>
        <v>47</v>
      </c>
      <c r="U22" s="147">
        <f>SUMIFS('DATOS PEST15'!$D:$D,'DATOS PEST15'!$C:$C,'2. TS PAIS SEXO Y REG'!U$6,'DATOS PEST15'!$B:$B,VLOOKUP($U$5,DenRegTabla2,2,FALSE),'DATOS PEST15'!$A:$A,INDICE!$C$13,'DATOS PEST15'!$E:$E,'2. TS PAIS SEXO Y REG'!$A22)</f>
        <v>23.105263157894736</v>
      </c>
      <c r="V22" s="166">
        <f>SUMIFS('DATOS PEST15'!$D:$D,'DATOS PEST15'!$C:$C,'2. TS PAIS SEXO Y REG'!V$6,'DATOS PEST15'!$B:$B,VLOOKUP($U$5,DenRegTabla2,2,FALSE),'DATOS PEST15'!$A:$A,INDICE!$C$13,'DATOS PEST15'!$E:$E,'2. TS PAIS SEXO Y REG'!$A22)</f>
        <v>52.210526315789473</v>
      </c>
      <c r="W22" s="164">
        <f>SUMIFS('DATOS PEST15'!$D:$D,'DATOS PEST15'!$B:$B,VLOOKUP($U$5,DenRegTabla2,2,FALSE),'DATOS PEST15'!$A:$A,INDICE!$C$13,'DATOS PEST15'!$E:$E,'2. TS PAIS SEXO Y REG'!$A22)</f>
        <v>75.315789473684205</v>
      </c>
      <c r="X22" s="147">
        <f>SUMIFS('DATOS PEST15'!$D:$D,'DATOS PEST15'!$C:$C,'2. TS PAIS SEXO Y REG'!X$6,'DATOS PEST15'!$B:$B,VLOOKUP($X$5,DenRegTabla2,2,FALSE),'DATOS PEST15'!$A:$A,INDICE!$C$13,'DATOS PEST15'!$E:$E,'2. TS PAIS SEXO Y REG'!$A22)</f>
        <v>2</v>
      </c>
      <c r="Y22" s="166">
        <f>SUMIFS('DATOS PEST15'!$D:$D,'DATOS PEST15'!$C:$C,'2. TS PAIS SEXO Y REG'!Y$6,'DATOS PEST15'!$B:$B,VLOOKUP($X$5,DenRegTabla2,2,FALSE),'DATOS PEST15'!$A:$A,INDICE!$C$13,'DATOS PEST15'!$E:$E,'2. TS PAIS SEXO Y REG'!$A22)</f>
        <v>9.2105263157894743</v>
      </c>
      <c r="Z22" s="164">
        <f>SUMIFS('DATOS PEST15'!$D:$D,'DATOS PEST15'!$B:$B,VLOOKUP($X$5,DenRegTabla2,2,FALSE),'DATOS PEST15'!$A:$A,INDICE!$C$13,'DATOS PEST15'!$E:$E,'2. TS PAIS SEXO Y REG'!$A22)</f>
        <v>11.210526315789474</v>
      </c>
      <c r="AA22" s="147">
        <f>SUMIFS('DATOS PEST15'!$D:$D,'DATOS PEST15'!$C:$C,'2. TS PAIS SEXO Y REG'!AA$6,'DATOS PEST15'!$B:$B,VLOOKUP($AA$5,DenRegTabla2,2,FALSE),'DATOS PEST15'!$A:$A,INDICE!$C$13,'DATOS PEST15'!$E:$E,'2. TS PAIS SEXO Y REG'!$A22)</f>
        <v>0</v>
      </c>
      <c r="AB22" s="166">
        <f>SUMIFS('DATOS PEST15'!$D:$D,'DATOS PEST15'!$C:$C,'2. TS PAIS SEXO Y REG'!AB$6,'DATOS PEST15'!$B:$B,VLOOKUP($AA$5,DenRegTabla2,2,FALSE),'DATOS PEST15'!$A:$A,INDICE!$C$13,'DATOS PEST15'!$E:$E,'2. TS PAIS SEXO Y REG'!$A22)</f>
        <v>0</v>
      </c>
      <c r="AC22" s="164">
        <f>SUMIFS('DATOS PEST15'!$D:$D,'DATOS PEST15'!$B:$B,VLOOKUP($AA$5,DenRegTabla2,2,FALSE),'DATOS PEST15'!$A:$A,INDICE!$C$13,'DATOS PEST15'!$E:$E,'2. TS PAIS SEXO Y REG'!$A22)</f>
        <v>0</v>
      </c>
    </row>
    <row r="23" spans="1:29" s="123" customFormat="1" ht="15.6" x14ac:dyDescent="0.3">
      <c r="A23" s="4">
        <v>300</v>
      </c>
      <c r="B23" s="116" t="s">
        <v>117</v>
      </c>
      <c r="C23" s="147">
        <f t="shared" si="10"/>
        <v>1875.1052631578946</v>
      </c>
      <c r="D23" s="166">
        <f t="shared" si="11"/>
        <v>2065.7894736842104</v>
      </c>
      <c r="E23" s="164">
        <f t="shared" si="12"/>
        <v>3940.8947368421059</v>
      </c>
      <c r="F23" s="147">
        <f>SUMIFS('DATOS PEST15'!$D:$D,'DATOS PEST15'!$C:$C,'2. TS PAIS SEXO Y REG'!F$6,'DATOS PEST15'!$B:$B,VLOOKUP($F$5,DenRegTabla2,2,FALSE),'DATOS PEST15'!$A:$A,INDICE!$C$13,'DATOS PEST15'!$E:$E,'2. TS PAIS SEXO Y REG'!$A23)</f>
        <v>1590.1578947368421</v>
      </c>
      <c r="G23" s="166">
        <f>SUMIFS('DATOS PEST15'!$D:$D,'DATOS PEST15'!$C:$C,'2. TS PAIS SEXO Y REG'!G$6,'DATOS PEST15'!$B:$B,VLOOKUP($F$5,DenRegTabla2,2,FALSE),'DATOS PEST15'!$A:$A,INDICE!$C$13,'DATOS PEST15'!$E:$E,'2. TS PAIS SEXO Y REG'!$A23)</f>
        <v>1667.5263157894738</v>
      </c>
      <c r="H23" s="164">
        <f>SUMIFS('DATOS PEST15'!$D:$D,'DATOS PEST15'!$B:$B,VLOOKUP($F$5,DenRegTabla2,2,FALSE),'DATOS PEST15'!$A:$A,INDICE!$C$13,'DATOS PEST15'!$E:$E,'2. TS PAIS SEXO Y REG'!$A23)</f>
        <v>3257.6842105263158</v>
      </c>
      <c r="I23" s="147">
        <f>SUMIFS('DATOS PEST15'!$D:$D,'DATOS PEST15'!$C:$C,'2. TS PAIS SEXO Y REG'!I$6,'DATOS PEST15'!$B:$B,VLOOKUP($I$5,DenRegTabla2,2,FALSE),'DATOS PEST15'!$A:$A,INDICE!$C$13,'DATOS PEST15'!$E:$E,'2. TS PAIS SEXO Y REG'!$A23)</f>
        <v>3</v>
      </c>
      <c r="J23" s="166">
        <f>SUMIFS('DATOS PEST15'!$D:$D,'DATOS PEST15'!$C:$C,'2. TS PAIS SEXO Y REG'!J$6,'DATOS PEST15'!$B:$B,VLOOKUP($I$5,DenRegTabla2,2,FALSE),'DATOS PEST15'!$A:$A,INDICE!$C$13,'DATOS PEST15'!$E:$E,'2. TS PAIS SEXO Y REG'!$A23)</f>
        <v>4.2105263157894735</v>
      </c>
      <c r="K23" s="164">
        <f>SUMIFS('DATOS PEST15'!$D:$D,'DATOS PEST15'!$B:$B,VLOOKUP($I$5,DenRegTabla2,2,FALSE),'DATOS PEST15'!$A:$A,INDICE!$C$13,'DATOS PEST15'!$E:$E,'2. TS PAIS SEXO Y REG'!$A23)</f>
        <v>7.2105263157894735</v>
      </c>
      <c r="L23" s="147">
        <f>SUMIFS('DATOS PEST15'!$D:$D,'DATOS PEST15'!$C:$C,'2. TS PAIS SEXO Y REG'!L$6,'DATOS PEST15'!$B:$B,VLOOKUP($L$5,DenRegTabla2,2,FALSE),'DATOS PEST15'!$A:$A,INDICE!$C$13,'DATOS PEST15'!$E:$E,'2. TS PAIS SEXO Y REG'!$A23)</f>
        <v>12.736842105263158</v>
      </c>
      <c r="M23" s="166">
        <f>SUMIFS('DATOS PEST15'!$D:$D,'DATOS PEST15'!$C:$C,'2. TS PAIS SEXO Y REG'!M$6,'DATOS PEST15'!$B:$B,VLOOKUP($L$5,DenRegTabla2,2,FALSE),'DATOS PEST15'!$A:$A,INDICE!$C$13,'DATOS PEST15'!$E:$E,'2. TS PAIS SEXO Y REG'!$A23)</f>
        <v>1</v>
      </c>
      <c r="N23" s="164">
        <f>SUMIFS('DATOS PEST15'!$D:$D,'DATOS PEST15'!$B:$B,VLOOKUP($L$5,DenRegTabla2,2,FALSE),'DATOS PEST15'!$A:$A,INDICE!$C$13,'DATOS PEST15'!$E:$E,'2. TS PAIS SEXO Y REG'!$A23)</f>
        <v>13.736842105263158</v>
      </c>
      <c r="O23" s="147">
        <f>SUMIFS('DATOS PEST15'!$D:$D,'DATOS PEST15'!$C:$C,'2. TS PAIS SEXO Y REG'!O$6,'DATOS PEST15'!$B:$B,VLOOKUP($O$5,DenRegTabla2,2,FALSE),'DATOS PEST15'!$A:$A,INDICE!$C$13,'DATOS PEST15'!$E:$E,'2. TS PAIS SEXO Y REG'!$A23)</f>
        <v>269.21052631578948</v>
      </c>
      <c r="P23" s="166">
        <f>SUMIFS('DATOS PEST15'!$D:$D,'DATOS PEST15'!$C:$C,'2. TS PAIS SEXO Y REG'!P$6,'DATOS PEST15'!$B:$B,VLOOKUP($O$5,DenRegTabla2,2,FALSE),'DATOS PEST15'!$A:$A,INDICE!$C$13,'DATOS PEST15'!$E:$E,'2. TS PAIS SEXO Y REG'!$A23)</f>
        <v>388.05263157894734</v>
      </c>
      <c r="Q23" s="164">
        <f>SUMIFS('DATOS PEST15'!$D:$D,'DATOS PEST15'!$B:$B,VLOOKUP($O$5,DenRegTabla2,2,FALSE),'DATOS PEST15'!$A:$A,INDICE!$C$13,'DATOS PEST15'!$E:$E,'2. TS PAIS SEXO Y REG'!$A23)</f>
        <v>657.26315789473688</v>
      </c>
      <c r="R23" s="147">
        <f>SUMIFS('DATOS PEST15'!$D:$D,'DATOS PEST15'!$C:$C,'2. TS PAIS SEXO Y REG'!R$6,'DATOS PEST15'!$B:$B,VLOOKUP($R$5,DenRegTabla2,2,FALSE),'DATOS PEST15'!$A:$A,INDICE!$C$13,'DATOS PEST15'!$E:$E,'2. TS PAIS SEXO Y REG'!$A23)</f>
        <v>0</v>
      </c>
      <c r="S23" s="166">
        <f>SUMIFS('DATOS PEST15'!$D:$D,'DATOS PEST15'!$C:$C,'2. TS PAIS SEXO Y REG'!S$6,'DATOS PEST15'!$B:$B,VLOOKUP($R$5,DenRegTabla2,2,FALSE),'DATOS PEST15'!$A:$A,INDICE!$C$13,'DATOS PEST15'!$E:$E,'2. TS PAIS SEXO Y REG'!$A23)</f>
        <v>0</v>
      </c>
      <c r="T23" s="164">
        <f>SUMIFS('DATOS PEST15'!$D:$D,'DATOS PEST15'!$B:$B,VLOOKUP($R$5,DenRegTabla2,2,FALSE),'DATOS PEST15'!$A:$A,INDICE!$C$13,'DATOS PEST15'!$E:$E,'2. TS PAIS SEXO Y REG'!$A23)</f>
        <v>0</v>
      </c>
      <c r="U23" s="147">
        <f>SUMIFS('DATOS PEST15'!$D:$D,'DATOS PEST15'!$C:$C,'2. TS PAIS SEXO Y REG'!U$6,'DATOS PEST15'!$B:$B,VLOOKUP($U$5,DenRegTabla2,2,FALSE),'DATOS PEST15'!$A:$A,INDICE!$C$13,'DATOS PEST15'!$E:$E,'2. TS PAIS SEXO Y REG'!$A23)</f>
        <v>0</v>
      </c>
      <c r="V23" s="166">
        <f>SUMIFS('DATOS PEST15'!$D:$D,'DATOS PEST15'!$C:$C,'2. TS PAIS SEXO Y REG'!V$6,'DATOS PEST15'!$B:$B,VLOOKUP($U$5,DenRegTabla2,2,FALSE),'DATOS PEST15'!$A:$A,INDICE!$C$13,'DATOS PEST15'!$E:$E,'2. TS PAIS SEXO Y REG'!$A23)</f>
        <v>5</v>
      </c>
      <c r="W23" s="164">
        <f>SUMIFS('DATOS PEST15'!$D:$D,'DATOS PEST15'!$B:$B,VLOOKUP($U$5,DenRegTabla2,2,FALSE),'DATOS PEST15'!$A:$A,INDICE!$C$13,'DATOS PEST15'!$E:$E,'2. TS PAIS SEXO Y REG'!$A23)</f>
        <v>5</v>
      </c>
      <c r="X23" s="147">
        <f>SUMIFS('DATOS PEST15'!$D:$D,'DATOS PEST15'!$C:$C,'2. TS PAIS SEXO Y REG'!X$6,'DATOS PEST15'!$B:$B,VLOOKUP($X$5,DenRegTabla2,2,FALSE),'DATOS PEST15'!$A:$A,INDICE!$C$13,'DATOS PEST15'!$E:$E,'2. TS PAIS SEXO Y REG'!$A23)</f>
        <v>0</v>
      </c>
      <c r="Y23" s="166">
        <f>SUMIFS('DATOS PEST15'!$D:$D,'DATOS PEST15'!$C:$C,'2. TS PAIS SEXO Y REG'!Y$6,'DATOS PEST15'!$B:$B,VLOOKUP($X$5,DenRegTabla2,2,FALSE),'DATOS PEST15'!$A:$A,INDICE!$C$13,'DATOS PEST15'!$E:$E,'2. TS PAIS SEXO Y REG'!$A23)</f>
        <v>0</v>
      </c>
      <c r="Z23" s="164">
        <f>SUMIFS('DATOS PEST15'!$D:$D,'DATOS PEST15'!$B:$B,VLOOKUP($X$5,DenRegTabla2,2,FALSE),'DATOS PEST15'!$A:$A,INDICE!$C$13,'DATOS PEST15'!$E:$E,'2. TS PAIS SEXO Y REG'!$A23)</f>
        <v>0</v>
      </c>
      <c r="AA23" s="147">
        <f>SUMIFS('DATOS PEST15'!$D:$D,'DATOS PEST15'!$C:$C,'2. TS PAIS SEXO Y REG'!AA$6,'DATOS PEST15'!$B:$B,VLOOKUP($AA$5,DenRegTabla2,2,FALSE),'DATOS PEST15'!$A:$A,INDICE!$C$13,'DATOS PEST15'!$E:$E,'2. TS PAIS SEXO Y REG'!$A23)</f>
        <v>0</v>
      </c>
      <c r="AB23" s="166">
        <f>SUMIFS('DATOS PEST15'!$D:$D,'DATOS PEST15'!$C:$C,'2. TS PAIS SEXO Y REG'!AB$6,'DATOS PEST15'!$B:$B,VLOOKUP($AA$5,DenRegTabla2,2,FALSE),'DATOS PEST15'!$A:$A,INDICE!$C$13,'DATOS PEST15'!$E:$E,'2. TS PAIS SEXO Y REG'!$A23)</f>
        <v>0</v>
      </c>
      <c r="AC23" s="164">
        <f>SUMIFS('DATOS PEST15'!$D:$D,'DATOS PEST15'!$B:$B,VLOOKUP($AA$5,DenRegTabla2,2,FALSE),'DATOS PEST15'!$A:$A,INDICE!$C$13,'DATOS PEST15'!$E:$E,'2. TS PAIS SEXO Y REG'!$A23)</f>
        <v>0</v>
      </c>
    </row>
    <row r="24" spans="1:29" s="123" customFormat="1" ht="15.6" x14ac:dyDescent="0.3">
      <c r="A24" s="4">
        <v>348</v>
      </c>
      <c r="B24" s="116" t="s">
        <v>279</v>
      </c>
      <c r="C24" s="147">
        <f t="shared" si="10"/>
        <v>3420.894736842105</v>
      </c>
      <c r="D24" s="166">
        <f t="shared" si="11"/>
        <v>2653.0526315789475</v>
      </c>
      <c r="E24" s="164">
        <f t="shared" si="12"/>
        <v>6073.9473684210516</v>
      </c>
      <c r="F24" s="147">
        <f>SUMIFS('DATOS PEST15'!$D:$D,'DATOS PEST15'!$C:$C,'2. TS PAIS SEXO Y REG'!F$6,'DATOS PEST15'!$B:$B,VLOOKUP($F$5,DenRegTabla2,2,FALSE),'DATOS PEST15'!$A:$A,INDICE!$C$13,'DATOS PEST15'!$E:$E,'2. TS PAIS SEXO Y REG'!$A24)</f>
        <v>2417.1052631578946</v>
      </c>
      <c r="G24" s="166">
        <f>SUMIFS('DATOS PEST15'!$D:$D,'DATOS PEST15'!$C:$C,'2. TS PAIS SEXO Y REG'!G$6,'DATOS PEST15'!$B:$B,VLOOKUP($F$5,DenRegTabla2,2,FALSE),'DATOS PEST15'!$A:$A,INDICE!$C$13,'DATOS PEST15'!$E:$E,'2. TS PAIS SEXO Y REG'!$A24)</f>
        <v>1737.1578947368421</v>
      </c>
      <c r="H24" s="164">
        <f>SUMIFS('DATOS PEST15'!$D:$D,'DATOS PEST15'!$B:$B,VLOOKUP($F$5,DenRegTabla2,2,FALSE),'DATOS PEST15'!$A:$A,INDICE!$C$13,'DATOS PEST15'!$E:$E,'2. TS PAIS SEXO Y REG'!$A24)</f>
        <v>4154.2631578947367</v>
      </c>
      <c r="I24" s="147">
        <f>SUMIFS('DATOS PEST15'!$D:$D,'DATOS PEST15'!$C:$C,'2. TS PAIS SEXO Y REG'!I$6,'DATOS PEST15'!$B:$B,VLOOKUP($I$5,DenRegTabla2,2,FALSE),'DATOS PEST15'!$A:$A,INDICE!$C$13,'DATOS PEST15'!$E:$E,'2. TS PAIS SEXO Y REG'!$A24)</f>
        <v>13.631578947368421</v>
      </c>
      <c r="J24" s="166">
        <f>SUMIFS('DATOS PEST15'!$D:$D,'DATOS PEST15'!$C:$C,'2. TS PAIS SEXO Y REG'!J$6,'DATOS PEST15'!$B:$B,VLOOKUP($I$5,DenRegTabla2,2,FALSE),'DATOS PEST15'!$A:$A,INDICE!$C$13,'DATOS PEST15'!$E:$E,'2. TS PAIS SEXO Y REG'!$A24)</f>
        <v>21.315789473684209</v>
      </c>
      <c r="K24" s="164">
        <f>SUMIFS('DATOS PEST15'!$D:$D,'DATOS PEST15'!$B:$B,VLOOKUP($I$5,DenRegTabla2,2,FALSE),'DATOS PEST15'!$A:$A,INDICE!$C$13,'DATOS PEST15'!$E:$E,'2. TS PAIS SEXO Y REG'!$A24)</f>
        <v>34.94736842105263</v>
      </c>
      <c r="L24" s="147">
        <f>SUMIFS('DATOS PEST15'!$D:$D,'DATOS PEST15'!$C:$C,'2. TS PAIS SEXO Y REG'!L$6,'DATOS PEST15'!$B:$B,VLOOKUP($L$5,DenRegTabla2,2,FALSE),'DATOS PEST15'!$A:$A,INDICE!$C$13,'DATOS PEST15'!$E:$E,'2. TS PAIS SEXO Y REG'!$A24)</f>
        <v>50.526315789473685</v>
      </c>
      <c r="M24" s="166">
        <f>SUMIFS('DATOS PEST15'!$D:$D,'DATOS PEST15'!$C:$C,'2. TS PAIS SEXO Y REG'!M$6,'DATOS PEST15'!$B:$B,VLOOKUP($L$5,DenRegTabla2,2,FALSE),'DATOS PEST15'!$A:$A,INDICE!$C$13,'DATOS PEST15'!$E:$E,'2. TS PAIS SEXO Y REG'!$A24)</f>
        <v>4</v>
      </c>
      <c r="N24" s="164">
        <f>SUMIFS('DATOS PEST15'!$D:$D,'DATOS PEST15'!$B:$B,VLOOKUP($L$5,DenRegTabla2,2,FALSE),'DATOS PEST15'!$A:$A,INDICE!$C$13,'DATOS PEST15'!$E:$E,'2. TS PAIS SEXO Y REG'!$A24)</f>
        <v>54.526315789473685</v>
      </c>
      <c r="O24" s="147">
        <f>SUMIFS('DATOS PEST15'!$D:$D,'DATOS PEST15'!$C:$C,'2. TS PAIS SEXO Y REG'!O$6,'DATOS PEST15'!$B:$B,VLOOKUP($O$5,DenRegTabla2,2,FALSE),'DATOS PEST15'!$A:$A,INDICE!$C$13,'DATOS PEST15'!$E:$E,'2. TS PAIS SEXO Y REG'!$A24)</f>
        <v>937.63157894736844</v>
      </c>
      <c r="P24" s="166">
        <f>SUMIFS('DATOS PEST15'!$D:$D,'DATOS PEST15'!$C:$C,'2. TS PAIS SEXO Y REG'!P$6,'DATOS PEST15'!$B:$B,VLOOKUP($O$5,DenRegTabla2,2,FALSE),'DATOS PEST15'!$A:$A,INDICE!$C$13,'DATOS PEST15'!$E:$E,'2. TS PAIS SEXO Y REG'!$A24)</f>
        <v>886.57894736842104</v>
      </c>
      <c r="Q24" s="164">
        <f>SUMIFS('DATOS PEST15'!$D:$D,'DATOS PEST15'!$B:$B,VLOOKUP($O$5,DenRegTabla2,2,FALSE),'DATOS PEST15'!$A:$A,INDICE!$C$13,'DATOS PEST15'!$E:$E,'2. TS PAIS SEXO Y REG'!$A24)</f>
        <v>1824.2105263157896</v>
      </c>
      <c r="R24" s="147">
        <f>SUMIFS('DATOS PEST15'!$D:$D,'DATOS PEST15'!$C:$C,'2. TS PAIS SEXO Y REG'!R$6,'DATOS PEST15'!$B:$B,VLOOKUP($R$5,DenRegTabla2,2,FALSE),'DATOS PEST15'!$A:$A,INDICE!$C$13,'DATOS PEST15'!$E:$E,'2. TS PAIS SEXO Y REG'!$A24)</f>
        <v>0</v>
      </c>
      <c r="S24" s="166">
        <f>SUMIFS('DATOS PEST15'!$D:$D,'DATOS PEST15'!$C:$C,'2. TS PAIS SEXO Y REG'!S$6,'DATOS PEST15'!$B:$B,VLOOKUP($R$5,DenRegTabla2,2,FALSE),'DATOS PEST15'!$A:$A,INDICE!$C$13,'DATOS PEST15'!$E:$E,'2. TS PAIS SEXO Y REG'!$A24)</f>
        <v>3</v>
      </c>
      <c r="T24" s="164">
        <f>SUMIFS('DATOS PEST15'!$D:$D,'DATOS PEST15'!$B:$B,VLOOKUP($R$5,DenRegTabla2,2,FALSE),'DATOS PEST15'!$A:$A,INDICE!$C$13,'DATOS PEST15'!$E:$E,'2. TS PAIS SEXO Y REG'!$A24)</f>
        <v>3</v>
      </c>
      <c r="U24" s="147">
        <f>SUMIFS('DATOS PEST15'!$D:$D,'DATOS PEST15'!$C:$C,'2. TS PAIS SEXO Y REG'!U$6,'DATOS PEST15'!$B:$B,VLOOKUP($U$5,DenRegTabla2,2,FALSE),'DATOS PEST15'!$A:$A,INDICE!$C$13,'DATOS PEST15'!$E:$E,'2. TS PAIS SEXO Y REG'!$A24)</f>
        <v>2</v>
      </c>
      <c r="V24" s="166">
        <f>SUMIFS('DATOS PEST15'!$D:$D,'DATOS PEST15'!$C:$C,'2. TS PAIS SEXO Y REG'!V$6,'DATOS PEST15'!$B:$B,VLOOKUP($U$5,DenRegTabla2,2,FALSE),'DATOS PEST15'!$A:$A,INDICE!$C$13,'DATOS PEST15'!$E:$E,'2. TS PAIS SEXO Y REG'!$A24)</f>
        <v>1</v>
      </c>
      <c r="W24" s="164">
        <f>SUMIFS('DATOS PEST15'!$D:$D,'DATOS PEST15'!$B:$B,VLOOKUP($U$5,DenRegTabla2,2,FALSE),'DATOS PEST15'!$A:$A,INDICE!$C$13,'DATOS PEST15'!$E:$E,'2. TS PAIS SEXO Y REG'!$A24)</f>
        <v>3</v>
      </c>
      <c r="X24" s="147">
        <f>SUMIFS('DATOS PEST15'!$D:$D,'DATOS PEST15'!$C:$C,'2. TS PAIS SEXO Y REG'!X$6,'DATOS PEST15'!$B:$B,VLOOKUP($X$5,DenRegTabla2,2,FALSE),'DATOS PEST15'!$A:$A,INDICE!$C$13,'DATOS PEST15'!$E:$E,'2. TS PAIS SEXO Y REG'!$A24)</f>
        <v>0</v>
      </c>
      <c r="Y24" s="166">
        <f>SUMIFS('DATOS PEST15'!$D:$D,'DATOS PEST15'!$C:$C,'2. TS PAIS SEXO Y REG'!Y$6,'DATOS PEST15'!$B:$B,VLOOKUP($X$5,DenRegTabla2,2,FALSE),'DATOS PEST15'!$A:$A,INDICE!$C$13,'DATOS PEST15'!$E:$E,'2. TS PAIS SEXO Y REG'!$A24)</f>
        <v>0</v>
      </c>
      <c r="Z24" s="164">
        <f>SUMIFS('DATOS PEST15'!$D:$D,'DATOS PEST15'!$B:$B,VLOOKUP($X$5,DenRegTabla2,2,FALSE),'DATOS PEST15'!$A:$A,INDICE!$C$13,'DATOS PEST15'!$E:$E,'2. TS PAIS SEXO Y REG'!$A24)</f>
        <v>0</v>
      </c>
      <c r="AA24" s="147">
        <f>SUMIFS('DATOS PEST15'!$D:$D,'DATOS PEST15'!$C:$C,'2. TS PAIS SEXO Y REG'!AA$6,'DATOS PEST15'!$B:$B,VLOOKUP($AA$5,DenRegTabla2,2,FALSE),'DATOS PEST15'!$A:$A,INDICE!$C$13,'DATOS PEST15'!$E:$E,'2. TS PAIS SEXO Y REG'!$A24)</f>
        <v>0</v>
      </c>
      <c r="AB24" s="166">
        <f>SUMIFS('DATOS PEST15'!$D:$D,'DATOS PEST15'!$C:$C,'2. TS PAIS SEXO Y REG'!AB$6,'DATOS PEST15'!$B:$B,VLOOKUP($AA$5,DenRegTabla2,2,FALSE),'DATOS PEST15'!$A:$A,INDICE!$C$13,'DATOS PEST15'!$E:$E,'2. TS PAIS SEXO Y REG'!$A24)</f>
        <v>0</v>
      </c>
      <c r="AC24" s="164">
        <f>SUMIFS('DATOS PEST15'!$D:$D,'DATOS PEST15'!$B:$B,VLOOKUP($AA$5,DenRegTabla2,2,FALSE),'DATOS PEST15'!$A:$A,INDICE!$C$13,'DATOS PEST15'!$E:$E,'2. TS PAIS SEXO Y REG'!$A24)</f>
        <v>0</v>
      </c>
    </row>
    <row r="25" spans="1:29" s="123" customFormat="1" ht="15.6" x14ac:dyDescent="0.3">
      <c r="A25" s="4">
        <v>372</v>
      </c>
      <c r="B25" s="116" t="s">
        <v>106</v>
      </c>
      <c r="C25" s="147">
        <f t="shared" si="10"/>
        <v>4089.2631578947367</v>
      </c>
      <c r="D25" s="166">
        <f t="shared" si="11"/>
        <v>5525.3157894736842</v>
      </c>
      <c r="E25" s="164">
        <f t="shared" si="12"/>
        <v>9614.5789473684199</v>
      </c>
      <c r="F25" s="147">
        <f>SUMIFS('DATOS PEST15'!$D:$D,'DATOS PEST15'!$C:$C,'2. TS PAIS SEXO Y REG'!F$6,'DATOS PEST15'!$B:$B,VLOOKUP($F$5,DenRegTabla2,2,FALSE),'DATOS PEST15'!$A:$A,INDICE!$C$13,'DATOS PEST15'!$E:$E,'2. TS PAIS SEXO Y REG'!$A25)</f>
        <v>3099.4736842105262</v>
      </c>
      <c r="G25" s="166">
        <f>SUMIFS('DATOS PEST15'!$D:$D,'DATOS PEST15'!$C:$C,'2. TS PAIS SEXO Y REG'!G$6,'DATOS PEST15'!$B:$B,VLOOKUP($F$5,DenRegTabla2,2,FALSE),'DATOS PEST15'!$A:$A,INDICE!$C$13,'DATOS PEST15'!$E:$E,'2. TS PAIS SEXO Y REG'!$A25)</f>
        <v>3726.9473684210525</v>
      </c>
      <c r="H25" s="164">
        <f>SUMIFS('DATOS PEST15'!$D:$D,'DATOS PEST15'!$B:$B,VLOOKUP($F$5,DenRegTabla2,2,FALSE),'DATOS PEST15'!$A:$A,INDICE!$C$13,'DATOS PEST15'!$E:$E,'2. TS PAIS SEXO Y REG'!$A25)</f>
        <v>6826.4210526315783</v>
      </c>
      <c r="I25" s="147">
        <f>SUMIFS('DATOS PEST15'!$D:$D,'DATOS PEST15'!$C:$C,'2. TS PAIS SEXO Y REG'!I$6,'DATOS PEST15'!$B:$B,VLOOKUP($I$5,DenRegTabla2,2,FALSE),'DATOS PEST15'!$A:$A,INDICE!$C$13,'DATOS PEST15'!$E:$E,'2. TS PAIS SEXO Y REG'!$A25)</f>
        <v>1</v>
      </c>
      <c r="J25" s="166">
        <f>SUMIFS('DATOS PEST15'!$D:$D,'DATOS PEST15'!$C:$C,'2. TS PAIS SEXO Y REG'!J$6,'DATOS PEST15'!$B:$B,VLOOKUP($I$5,DenRegTabla2,2,FALSE),'DATOS PEST15'!$A:$A,INDICE!$C$13,'DATOS PEST15'!$E:$E,'2. TS PAIS SEXO Y REG'!$A25)</f>
        <v>5.6842105263157894</v>
      </c>
      <c r="K25" s="164">
        <f>SUMIFS('DATOS PEST15'!$D:$D,'DATOS PEST15'!$B:$B,VLOOKUP($I$5,DenRegTabla2,2,FALSE),'DATOS PEST15'!$A:$A,INDICE!$C$13,'DATOS PEST15'!$E:$E,'2. TS PAIS SEXO Y REG'!$A25)</f>
        <v>6.6842105263157894</v>
      </c>
      <c r="L25" s="147">
        <f>SUMIFS('DATOS PEST15'!$D:$D,'DATOS PEST15'!$C:$C,'2. TS PAIS SEXO Y REG'!L$6,'DATOS PEST15'!$B:$B,VLOOKUP($L$5,DenRegTabla2,2,FALSE),'DATOS PEST15'!$A:$A,INDICE!$C$13,'DATOS PEST15'!$E:$E,'2. TS PAIS SEXO Y REG'!$A25)</f>
        <v>4</v>
      </c>
      <c r="M25" s="166">
        <f>SUMIFS('DATOS PEST15'!$D:$D,'DATOS PEST15'!$C:$C,'2. TS PAIS SEXO Y REG'!M$6,'DATOS PEST15'!$B:$B,VLOOKUP($L$5,DenRegTabla2,2,FALSE),'DATOS PEST15'!$A:$A,INDICE!$C$13,'DATOS PEST15'!$E:$E,'2. TS PAIS SEXO Y REG'!$A25)</f>
        <v>3.4736842105263159</v>
      </c>
      <c r="N25" s="164">
        <f>SUMIFS('DATOS PEST15'!$D:$D,'DATOS PEST15'!$B:$B,VLOOKUP($L$5,DenRegTabla2,2,FALSE),'DATOS PEST15'!$A:$A,INDICE!$C$13,'DATOS PEST15'!$E:$E,'2. TS PAIS SEXO Y REG'!$A25)</f>
        <v>7.4736842105263159</v>
      </c>
      <c r="O25" s="147">
        <f>SUMIFS('DATOS PEST15'!$D:$D,'DATOS PEST15'!$C:$C,'2. TS PAIS SEXO Y REG'!O$6,'DATOS PEST15'!$B:$B,VLOOKUP($O$5,DenRegTabla2,2,FALSE),'DATOS PEST15'!$A:$A,INDICE!$C$13,'DATOS PEST15'!$E:$E,'2. TS PAIS SEXO Y REG'!$A25)</f>
        <v>978.78947368421052</v>
      </c>
      <c r="P25" s="166">
        <f>SUMIFS('DATOS PEST15'!$D:$D,'DATOS PEST15'!$C:$C,'2. TS PAIS SEXO Y REG'!P$6,'DATOS PEST15'!$B:$B,VLOOKUP($O$5,DenRegTabla2,2,FALSE),'DATOS PEST15'!$A:$A,INDICE!$C$13,'DATOS PEST15'!$E:$E,'2. TS PAIS SEXO Y REG'!$A25)</f>
        <v>1778.421052631579</v>
      </c>
      <c r="Q25" s="164">
        <f>SUMIFS('DATOS PEST15'!$D:$D,'DATOS PEST15'!$B:$B,VLOOKUP($O$5,DenRegTabla2,2,FALSE),'DATOS PEST15'!$A:$A,INDICE!$C$13,'DATOS PEST15'!$E:$E,'2. TS PAIS SEXO Y REG'!$A25)</f>
        <v>2757.2105263157896</v>
      </c>
      <c r="R25" s="147">
        <f>SUMIFS('DATOS PEST15'!$D:$D,'DATOS PEST15'!$C:$C,'2. TS PAIS SEXO Y REG'!R$6,'DATOS PEST15'!$B:$B,VLOOKUP($R$5,DenRegTabla2,2,FALSE),'DATOS PEST15'!$A:$A,INDICE!$C$13,'DATOS PEST15'!$E:$E,'2. TS PAIS SEXO Y REG'!$A25)</f>
        <v>2</v>
      </c>
      <c r="S25" s="166">
        <f>SUMIFS('DATOS PEST15'!$D:$D,'DATOS PEST15'!$C:$C,'2. TS PAIS SEXO Y REG'!S$6,'DATOS PEST15'!$B:$B,VLOOKUP($R$5,DenRegTabla2,2,FALSE),'DATOS PEST15'!$A:$A,INDICE!$C$13,'DATOS PEST15'!$E:$E,'2. TS PAIS SEXO Y REG'!$A25)</f>
        <v>3</v>
      </c>
      <c r="T25" s="164">
        <f>SUMIFS('DATOS PEST15'!$D:$D,'DATOS PEST15'!$B:$B,VLOOKUP($R$5,DenRegTabla2,2,FALSE),'DATOS PEST15'!$A:$A,INDICE!$C$13,'DATOS PEST15'!$E:$E,'2. TS PAIS SEXO Y REG'!$A25)</f>
        <v>5</v>
      </c>
      <c r="U25" s="147">
        <f>SUMIFS('DATOS PEST15'!$D:$D,'DATOS PEST15'!$C:$C,'2. TS PAIS SEXO Y REG'!U$6,'DATOS PEST15'!$B:$B,VLOOKUP($U$5,DenRegTabla2,2,FALSE),'DATOS PEST15'!$A:$A,INDICE!$C$13,'DATOS PEST15'!$E:$E,'2. TS PAIS SEXO Y REG'!$A25)</f>
        <v>4</v>
      </c>
      <c r="V25" s="166">
        <f>SUMIFS('DATOS PEST15'!$D:$D,'DATOS PEST15'!$C:$C,'2. TS PAIS SEXO Y REG'!V$6,'DATOS PEST15'!$B:$B,VLOOKUP($U$5,DenRegTabla2,2,FALSE),'DATOS PEST15'!$A:$A,INDICE!$C$13,'DATOS PEST15'!$E:$E,'2. TS PAIS SEXO Y REG'!$A25)</f>
        <v>4</v>
      </c>
      <c r="W25" s="164">
        <f>SUMIFS('DATOS PEST15'!$D:$D,'DATOS PEST15'!$B:$B,VLOOKUP($U$5,DenRegTabla2,2,FALSE),'DATOS PEST15'!$A:$A,INDICE!$C$13,'DATOS PEST15'!$E:$E,'2. TS PAIS SEXO Y REG'!$A25)</f>
        <v>8</v>
      </c>
      <c r="X25" s="147">
        <f>SUMIFS('DATOS PEST15'!$D:$D,'DATOS PEST15'!$C:$C,'2. TS PAIS SEXO Y REG'!X$6,'DATOS PEST15'!$B:$B,VLOOKUP($X$5,DenRegTabla2,2,FALSE),'DATOS PEST15'!$A:$A,INDICE!$C$13,'DATOS PEST15'!$E:$E,'2. TS PAIS SEXO Y REG'!$A25)</f>
        <v>0</v>
      </c>
      <c r="Y25" s="166">
        <f>SUMIFS('DATOS PEST15'!$D:$D,'DATOS PEST15'!$C:$C,'2. TS PAIS SEXO Y REG'!Y$6,'DATOS PEST15'!$B:$B,VLOOKUP($X$5,DenRegTabla2,2,FALSE),'DATOS PEST15'!$A:$A,INDICE!$C$13,'DATOS PEST15'!$E:$E,'2. TS PAIS SEXO Y REG'!$A25)</f>
        <v>3.7894736842105261</v>
      </c>
      <c r="Z25" s="164">
        <f>SUMIFS('DATOS PEST15'!$D:$D,'DATOS PEST15'!$B:$B,VLOOKUP($X$5,DenRegTabla2,2,FALSE),'DATOS PEST15'!$A:$A,INDICE!$C$13,'DATOS PEST15'!$E:$E,'2. TS PAIS SEXO Y REG'!$A25)</f>
        <v>3.7894736842105261</v>
      </c>
      <c r="AA25" s="147">
        <f>SUMIFS('DATOS PEST15'!$D:$D,'DATOS PEST15'!$C:$C,'2. TS PAIS SEXO Y REG'!AA$6,'DATOS PEST15'!$B:$B,VLOOKUP($AA$5,DenRegTabla2,2,FALSE),'DATOS PEST15'!$A:$A,INDICE!$C$13,'DATOS PEST15'!$E:$E,'2. TS PAIS SEXO Y REG'!$A25)</f>
        <v>0</v>
      </c>
      <c r="AB25" s="166">
        <f>SUMIFS('DATOS PEST15'!$D:$D,'DATOS PEST15'!$C:$C,'2. TS PAIS SEXO Y REG'!AB$6,'DATOS PEST15'!$B:$B,VLOOKUP($AA$5,DenRegTabla2,2,FALSE),'DATOS PEST15'!$A:$A,INDICE!$C$13,'DATOS PEST15'!$E:$E,'2. TS PAIS SEXO Y REG'!$A25)</f>
        <v>0</v>
      </c>
      <c r="AC25" s="164">
        <f>SUMIFS('DATOS PEST15'!$D:$D,'DATOS PEST15'!$B:$B,VLOOKUP($AA$5,DenRegTabla2,2,FALSE),'DATOS PEST15'!$A:$A,INDICE!$C$13,'DATOS PEST15'!$E:$E,'2. TS PAIS SEXO Y REG'!$A25)</f>
        <v>0</v>
      </c>
    </row>
    <row r="26" spans="1:29" s="123" customFormat="1" ht="15.6" x14ac:dyDescent="0.3">
      <c r="A26" s="4">
        <v>380</v>
      </c>
      <c r="B26" s="116" t="s">
        <v>107</v>
      </c>
      <c r="C26" s="147">
        <f t="shared" si="10"/>
        <v>77184.736842105267</v>
      </c>
      <c r="D26" s="166">
        <f t="shared" si="11"/>
        <v>103957.68421052633</v>
      </c>
      <c r="E26" s="164">
        <f t="shared" si="12"/>
        <v>181143.42105263157</v>
      </c>
      <c r="F26" s="147">
        <f>SUMIFS('DATOS PEST15'!$D:$D,'DATOS PEST15'!$C:$C,'2. TS PAIS SEXO Y REG'!F$6,'DATOS PEST15'!$B:$B,VLOOKUP($F$5,DenRegTabla2,2,FALSE),'DATOS PEST15'!$A:$A,INDICE!$C$13,'DATOS PEST15'!$E:$E,'2. TS PAIS SEXO Y REG'!$A26)</f>
        <v>62967.73684210526</v>
      </c>
      <c r="G26" s="166">
        <f>SUMIFS('DATOS PEST15'!$D:$D,'DATOS PEST15'!$C:$C,'2. TS PAIS SEXO Y REG'!G$6,'DATOS PEST15'!$B:$B,VLOOKUP($F$5,DenRegTabla2,2,FALSE),'DATOS PEST15'!$A:$A,INDICE!$C$13,'DATOS PEST15'!$E:$E,'2. TS PAIS SEXO Y REG'!$A26)</f>
        <v>77859.84210526316</v>
      </c>
      <c r="H26" s="164">
        <f>SUMIFS('DATOS PEST15'!$D:$D,'DATOS PEST15'!$B:$B,VLOOKUP($F$5,DenRegTabla2,2,FALSE),'DATOS PEST15'!$A:$A,INDICE!$C$13,'DATOS PEST15'!$E:$E,'2. TS PAIS SEXO Y REG'!$A26)</f>
        <v>140828.57894736843</v>
      </c>
      <c r="I26" s="147">
        <f>SUMIFS('DATOS PEST15'!$D:$D,'DATOS PEST15'!$C:$C,'2. TS PAIS SEXO Y REG'!I$6,'DATOS PEST15'!$B:$B,VLOOKUP($I$5,DenRegTabla2,2,FALSE),'DATOS PEST15'!$A:$A,INDICE!$C$13,'DATOS PEST15'!$E:$E,'2. TS PAIS SEXO Y REG'!$A26)</f>
        <v>90.94736842105263</v>
      </c>
      <c r="J26" s="166">
        <f>SUMIFS('DATOS PEST15'!$D:$D,'DATOS PEST15'!$C:$C,'2. TS PAIS SEXO Y REG'!J$6,'DATOS PEST15'!$B:$B,VLOOKUP($I$5,DenRegTabla2,2,FALSE),'DATOS PEST15'!$A:$A,INDICE!$C$13,'DATOS PEST15'!$E:$E,'2. TS PAIS SEXO Y REG'!$A26)</f>
        <v>215.21052631578948</v>
      </c>
      <c r="K26" s="164">
        <f>SUMIFS('DATOS PEST15'!$D:$D,'DATOS PEST15'!$B:$B,VLOOKUP($I$5,DenRegTabla2,2,FALSE),'DATOS PEST15'!$A:$A,INDICE!$C$13,'DATOS PEST15'!$E:$E,'2. TS PAIS SEXO Y REG'!$A26)</f>
        <v>306.15789473684208</v>
      </c>
      <c r="L26" s="147">
        <f>SUMIFS('DATOS PEST15'!$D:$D,'DATOS PEST15'!$C:$C,'2. TS PAIS SEXO Y REG'!L$6,'DATOS PEST15'!$B:$B,VLOOKUP($L$5,DenRegTabla2,2,FALSE),'DATOS PEST15'!$A:$A,INDICE!$C$13,'DATOS PEST15'!$E:$E,'2. TS PAIS SEXO Y REG'!$A26)</f>
        <v>630.84210526315792</v>
      </c>
      <c r="M26" s="166">
        <f>SUMIFS('DATOS PEST15'!$D:$D,'DATOS PEST15'!$C:$C,'2. TS PAIS SEXO Y REG'!M$6,'DATOS PEST15'!$B:$B,VLOOKUP($L$5,DenRegTabla2,2,FALSE),'DATOS PEST15'!$A:$A,INDICE!$C$13,'DATOS PEST15'!$E:$E,'2. TS PAIS SEXO Y REG'!$A26)</f>
        <v>91.578947368421055</v>
      </c>
      <c r="N26" s="164">
        <f>SUMIFS('DATOS PEST15'!$D:$D,'DATOS PEST15'!$B:$B,VLOOKUP($L$5,DenRegTabla2,2,FALSE),'DATOS PEST15'!$A:$A,INDICE!$C$13,'DATOS PEST15'!$E:$E,'2. TS PAIS SEXO Y REG'!$A26)</f>
        <v>722.42105263157896</v>
      </c>
      <c r="O26" s="147">
        <f>SUMIFS('DATOS PEST15'!$D:$D,'DATOS PEST15'!$C:$C,'2. TS PAIS SEXO Y REG'!O$6,'DATOS PEST15'!$B:$B,VLOOKUP($O$5,DenRegTabla2,2,FALSE),'DATOS PEST15'!$A:$A,INDICE!$C$13,'DATOS PEST15'!$E:$E,'2. TS PAIS SEXO Y REG'!$A26)</f>
        <v>13412.105263157895</v>
      </c>
      <c r="P26" s="166">
        <f>SUMIFS('DATOS PEST15'!$D:$D,'DATOS PEST15'!$C:$C,'2. TS PAIS SEXO Y REG'!P$6,'DATOS PEST15'!$B:$B,VLOOKUP($O$5,DenRegTabla2,2,FALSE),'DATOS PEST15'!$A:$A,INDICE!$C$13,'DATOS PEST15'!$E:$E,'2. TS PAIS SEXO Y REG'!$A26)</f>
        <v>25516.526315789473</v>
      </c>
      <c r="Q26" s="164">
        <f>SUMIFS('DATOS PEST15'!$D:$D,'DATOS PEST15'!$B:$B,VLOOKUP($O$5,DenRegTabla2,2,FALSE),'DATOS PEST15'!$A:$A,INDICE!$C$13,'DATOS PEST15'!$E:$E,'2. TS PAIS SEXO Y REG'!$A26)</f>
        <v>38928.631578947367</v>
      </c>
      <c r="R26" s="147">
        <f>SUMIFS('DATOS PEST15'!$D:$D,'DATOS PEST15'!$C:$C,'2. TS PAIS SEXO Y REG'!R$6,'DATOS PEST15'!$B:$B,VLOOKUP($R$5,DenRegTabla2,2,FALSE),'DATOS PEST15'!$A:$A,INDICE!$C$13,'DATOS PEST15'!$E:$E,'2. TS PAIS SEXO Y REG'!$A26)</f>
        <v>16</v>
      </c>
      <c r="S26" s="166">
        <f>SUMIFS('DATOS PEST15'!$D:$D,'DATOS PEST15'!$C:$C,'2. TS PAIS SEXO Y REG'!S$6,'DATOS PEST15'!$B:$B,VLOOKUP($R$5,DenRegTabla2,2,FALSE),'DATOS PEST15'!$A:$A,INDICE!$C$13,'DATOS PEST15'!$E:$E,'2. TS PAIS SEXO Y REG'!$A26)</f>
        <v>49.94736842105263</v>
      </c>
      <c r="T26" s="164">
        <f>SUMIFS('DATOS PEST15'!$D:$D,'DATOS PEST15'!$B:$B,VLOOKUP($R$5,DenRegTabla2,2,FALSE),'DATOS PEST15'!$A:$A,INDICE!$C$13,'DATOS PEST15'!$E:$E,'2. TS PAIS SEXO Y REG'!$A26)</f>
        <v>65.94736842105263</v>
      </c>
      <c r="U26" s="147">
        <f>SUMIFS('DATOS PEST15'!$D:$D,'DATOS PEST15'!$C:$C,'2. TS PAIS SEXO Y REG'!U$6,'DATOS PEST15'!$B:$B,VLOOKUP($U$5,DenRegTabla2,2,FALSE),'DATOS PEST15'!$A:$A,INDICE!$C$13,'DATOS PEST15'!$E:$E,'2. TS PAIS SEXO Y REG'!$A26)</f>
        <v>62.10526315789474</v>
      </c>
      <c r="V26" s="166">
        <f>SUMIFS('DATOS PEST15'!$D:$D,'DATOS PEST15'!$C:$C,'2. TS PAIS SEXO Y REG'!V$6,'DATOS PEST15'!$B:$B,VLOOKUP($U$5,DenRegTabla2,2,FALSE),'DATOS PEST15'!$A:$A,INDICE!$C$13,'DATOS PEST15'!$E:$E,'2. TS PAIS SEXO Y REG'!$A26)</f>
        <v>193.94736842105263</v>
      </c>
      <c r="W26" s="164">
        <f>SUMIFS('DATOS PEST15'!$D:$D,'DATOS PEST15'!$B:$B,VLOOKUP($U$5,DenRegTabla2,2,FALSE),'DATOS PEST15'!$A:$A,INDICE!$C$13,'DATOS PEST15'!$E:$E,'2. TS PAIS SEXO Y REG'!$A26)</f>
        <v>256.0526315789474</v>
      </c>
      <c r="X26" s="147">
        <f>SUMIFS('DATOS PEST15'!$D:$D,'DATOS PEST15'!$C:$C,'2. TS PAIS SEXO Y REG'!X$6,'DATOS PEST15'!$B:$B,VLOOKUP($X$5,DenRegTabla2,2,FALSE),'DATOS PEST15'!$A:$A,INDICE!$C$13,'DATOS PEST15'!$E:$E,'2. TS PAIS SEXO Y REG'!$A26)</f>
        <v>5</v>
      </c>
      <c r="Y26" s="166">
        <f>SUMIFS('DATOS PEST15'!$D:$D,'DATOS PEST15'!$C:$C,'2. TS PAIS SEXO Y REG'!Y$6,'DATOS PEST15'!$B:$B,VLOOKUP($X$5,DenRegTabla2,2,FALSE),'DATOS PEST15'!$A:$A,INDICE!$C$13,'DATOS PEST15'!$E:$E,'2. TS PAIS SEXO Y REG'!$A26)</f>
        <v>30.631578947368421</v>
      </c>
      <c r="Z26" s="164">
        <f>SUMIFS('DATOS PEST15'!$D:$D,'DATOS PEST15'!$B:$B,VLOOKUP($X$5,DenRegTabla2,2,FALSE),'DATOS PEST15'!$A:$A,INDICE!$C$13,'DATOS PEST15'!$E:$E,'2. TS PAIS SEXO Y REG'!$A26)</f>
        <v>35.631578947368425</v>
      </c>
      <c r="AA26" s="147">
        <f>SUMIFS('DATOS PEST15'!$D:$D,'DATOS PEST15'!$C:$C,'2. TS PAIS SEXO Y REG'!AA$6,'DATOS PEST15'!$B:$B,VLOOKUP($AA$5,DenRegTabla2,2,FALSE),'DATOS PEST15'!$A:$A,INDICE!$C$13,'DATOS PEST15'!$E:$E,'2. TS PAIS SEXO Y REG'!$A26)</f>
        <v>0</v>
      </c>
      <c r="AB26" s="166">
        <f>SUMIFS('DATOS PEST15'!$D:$D,'DATOS PEST15'!$C:$C,'2. TS PAIS SEXO Y REG'!AB$6,'DATOS PEST15'!$B:$B,VLOOKUP($AA$5,DenRegTabla2,2,FALSE),'DATOS PEST15'!$A:$A,INDICE!$C$13,'DATOS PEST15'!$E:$E,'2. TS PAIS SEXO Y REG'!$A26)</f>
        <v>0</v>
      </c>
      <c r="AC26" s="164">
        <f>SUMIFS('DATOS PEST15'!$D:$D,'DATOS PEST15'!$B:$B,VLOOKUP($AA$5,DenRegTabla2,2,FALSE),'DATOS PEST15'!$A:$A,INDICE!$C$13,'DATOS PEST15'!$E:$E,'2. TS PAIS SEXO Y REG'!$A26)</f>
        <v>0</v>
      </c>
    </row>
    <row r="27" spans="1:29" s="123" customFormat="1" ht="15.6" x14ac:dyDescent="0.3">
      <c r="A27" s="4">
        <v>428</v>
      </c>
      <c r="B27" s="116" t="s">
        <v>108</v>
      </c>
      <c r="C27" s="147">
        <f t="shared" si="10"/>
        <v>1472.7894736842104</v>
      </c>
      <c r="D27" s="166">
        <f t="shared" si="11"/>
        <v>1031.4736842105262</v>
      </c>
      <c r="E27" s="164">
        <f t="shared" si="12"/>
        <v>2504.2631578947371</v>
      </c>
      <c r="F27" s="147">
        <f>SUMIFS('DATOS PEST15'!$D:$D,'DATOS PEST15'!$C:$C,'2. TS PAIS SEXO Y REG'!F$6,'DATOS PEST15'!$B:$B,VLOOKUP($F$5,DenRegTabla2,2,FALSE),'DATOS PEST15'!$A:$A,INDICE!$C$13,'DATOS PEST15'!$E:$E,'2. TS PAIS SEXO Y REG'!$A27)</f>
        <v>1015.3684210526316</v>
      </c>
      <c r="G27" s="166">
        <f>SUMIFS('DATOS PEST15'!$D:$D,'DATOS PEST15'!$C:$C,'2. TS PAIS SEXO Y REG'!G$6,'DATOS PEST15'!$B:$B,VLOOKUP($F$5,DenRegTabla2,2,FALSE),'DATOS PEST15'!$A:$A,INDICE!$C$13,'DATOS PEST15'!$E:$E,'2. TS PAIS SEXO Y REG'!$A27)</f>
        <v>618.42105263157896</v>
      </c>
      <c r="H27" s="164">
        <f>SUMIFS('DATOS PEST15'!$D:$D,'DATOS PEST15'!$B:$B,VLOOKUP($F$5,DenRegTabla2,2,FALSE),'DATOS PEST15'!$A:$A,INDICE!$C$13,'DATOS PEST15'!$E:$E,'2. TS PAIS SEXO Y REG'!$A27)</f>
        <v>1633.7894736842104</v>
      </c>
      <c r="I27" s="147">
        <f>SUMIFS('DATOS PEST15'!$D:$D,'DATOS PEST15'!$C:$C,'2. TS PAIS SEXO Y REG'!I$6,'DATOS PEST15'!$B:$B,VLOOKUP($I$5,DenRegTabla2,2,FALSE),'DATOS PEST15'!$A:$A,INDICE!$C$13,'DATOS PEST15'!$E:$E,'2. TS PAIS SEXO Y REG'!$A27)</f>
        <v>36.421052631578945</v>
      </c>
      <c r="J27" s="166">
        <f>SUMIFS('DATOS PEST15'!$D:$D,'DATOS PEST15'!$C:$C,'2. TS PAIS SEXO Y REG'!J$6,'DATOS PEST15'!$B:$B,VLOOKUP($I$5,DenRegTabla2,2,FALSE),'DATOS PEST15'!$A:$A,INDICE!$C$13,'DATOS PEST15'!$E:$E,'2. TS PAIS SEXO Y REG'!$A27)</f>
        <v>35.789473684210527</v>
      </c>
      <c r="K27" s="164">
        <f>SUMIFS('DATOS PEST15'!$D:$D,'DATOS PEST15'!$B:$B,VLOOKUP($I$5,DenRegTabla2,2,FALSE),'DATOS PEST15'!$A:$A,INDICE!$C$13,'DATOS PEST15'!$E:$E,'2. TS PAIS SEXO Y REG'!$A27)</f>
        <v>72.21052631578948</v>
      </c>
      <c r="L27" s="147">
        <f>SUMIFS('DATOS PEST15'!$D:$D,'DATOS PEST15'!$C:$C,'2. TS PAIS SEXO Y REG'!L$6,'DATOS PEST15'!$B:$B,VLOOKUP($L$5,DenRegTabla2,2,FALSE),'DATOS PEST15'!$A:$A,INDICE!$C$13,'DATOS PEST15'!$E:$E,'2. TS PAIS SEXO Y REG'!$A27)</f>
        <v>26</v>
      </c>
      <c r="M27" s="166">
        <f>SUMIFS('DATOS PEST15'!$D:$D,'DATOS PEST15'!$C:$C,'2. TS PAIS SEXO Y REG'!M$6,'DATOS PEST15'!$B:$B,VLOOKUP($L$5,DenRegTabla2,2,FALSE),'DATOS PEST15'!$A:$A,INDICE!$C$13,'DATOS PEST15'!$E:$E,'2. TS PAIS SEXO Y REG'!$A27)</f>
        <v>3.1052631578947367</v>
      </c>
      <c r="N27" s="164">
        <f>SUMIFS('DATOS PEST15'!$D:$D,'DATOS PEST15'!$B:$B,VLOOKUP($L$5,DenRegTabla2,2,FALSE),'DATOS PEST15'!$A:$A,INDICE!$C$13,'DATOS PEST15'!$E:$E,'2. TS PAIS SEXO Y REG'!$A27)</f>
        <v>29.105263157894736</v>
      </c>
      <c r="O27" s="147">
        <f>SUMIFS('DATOS PEST15'!$D:$D,'DATOS PEST15'!$C:$C,'2. TS PAIS SEXO Y REG'!O$6,'DATOS PEST15'!$B:$B,VLOOKUP($O$5,DenRegTabla2,2,FALSE),'DATOS PEST15'!$A:$A,INDICE!$C$13,'DATOS PEST15'!$E:$E,'2. TS PAIS SEXO Y REG'!$A27)</f>
        <v>393.89473684210526</v>
      </c>
      <c r="P27" s="166">
        <f>SUMIFS('DATOS PEST15'!$D:$D,'DATOS PEST15'!$C:$C,'2. TS PAIS SEXO Y REG'!P$6,'DATOS PEST15'!$B:$B,VLOOKUP($O$5,DenRegTabla2,2,FALSE),'DATOS PEST15'!$A:$A,INDICE!$C$13,'DATOS PEST15'!$E:$E,'2. TS PAIS SEXO Y REG'!$A27)</f>
        <v>368.10526315789474</v>
      </c>
      <c r="Q27" s="164">
        <f>SUMIFS('DATOS PEST15'!$D:$D,'DATOS PEST15'!$B:$B,VLOOKUP($O$5,DenRegTabla2,2,FALSE),'DATOS PEST15'!$A:$A,INDICE!$C$13,'DATOS PEST15'!$E:$E,'2. TS PAIS SEXO Y REG'!$A27)</f>
        <v>762</v>
      </c>
      <c r="R27" s="147">
        <f>SUMIFS('DATOS PEST15'!$D:$D,'DATOS PEST15'!$C:$C,'2. TS PAIS SEXO Y REG'!R$6,'DATOS PEST15'!$B:$B,VLOOKUP($R$5,DenRegTabla2,2,FALSE),'DATOS PEST15'!$A:$A,INDICE!$C$13,'DATOS PEST15'!$E:$E,'2. TS PAIS SEXO Y REG'!$A27)</f>
        <v>1</v>
      </c>
      <c r="S27" s="166">
        <f>SUMIFS('DATOS PEST15'!$D:$D,'DATOS PEST15'!$C:$C,'2. TS PAIS SEXO Y REG'!S$6,'DATOS PEST15'!$B:$B,VLOOKUP($R$5,DenRegTabla2,2,FALSE),'DATOS PEST15'!$A:$A,INDICE!$C$13,'DATOS PEST15'!$E:$E,'2. TS PAIS SEXO Y REG'!$A27)</f>
        <v>0</v>
      </c>
      <c r="T27" s="164">
        <f>SUMIFS('DATOS PEST15'!$D:$D,'DATOS PEST15'!$B:$B,VLOOKUP($R$5,DenRegTabla2,2,FALSE),'DATOS PEST15'!$A:$A,INDICE!$C$13,'DATOS PEST15'!$E:$E,'2. TS PAIS SEXO Y REG'!$A27)</f>
        <v>1</v>
      </c>
      <c r="U27" s="147">
        <f>SUMIFS('DATOS PEST15'!$D:$D,'DATOS PEST15'!$C:$C,'2. TS PAIS SEXO Y REG'!U$6,'DATOS PEST15'!$B:$B,VLOOKUP($U$5,DenRegTabla2,2,FALSE),'DATOS PEST15'!$A:$A,INDICE!$C$13,'DATOS PEST15'!$E:$E,'2. TS PAIS SEXO Y REG'!$A27)</f>
        <v>0.10526315789473684</v>
      </c>
      <c r="V27" s="166">
        <f>SUMIFS('DATOS PEST15'!$D:$D,'DATOS PEST15'!$C:$C,'2. TS PAIS SEXO Y REG'!V$6,'DATOS PEST15'!$B:$B,VLOOKUP($U$5,DenRegTabla2,2,FALSE),'DATOS PEST15'!$A:$A,INDICE!$C$13,'DATOS PEST15'!$E:$E,'2. TS PAIS SEXO Y REG'!$A27)</f>
        <v>6.0526315789473681</v>
      </c>
      <c r="W27" s="164">
        <f>SUMIFS('DATOS PEST15'!$D:$D,'DATOS PEST15'!$B:$B,VLOOKUP($U$5,DenRegTabla2,2,FALSE),'DATOS PEST15'!$A:$A,INDICE!$C$13,'DATOS PEST15'!$E:$E,'2. TS PAIS SEXO Y REG'!$A27)</f>
        <v>6.1578947368421053</v>
      </c>
      <c r="X27" s="147">
        <f>SUMIFS('DATOS PEST15'!$D:$D,'DATOS PEST15'!$C:$C,'2. TS PAIS SEXO Y REG'!X$6,'DATOS PEST15'!$B:$B,VLOOKUP($X$5,DenRegTabla2,2,FALSE),'DATOS PEST15'!$A:$A,INDICE!$C$13,'DATOS PEST15'!$E:$E,'2. TS PAIS SEXO Y REG'!$A27)</f>
        <v>0</v>
      </c>
      <c r="Y27" s="166">
        <f>SUMIFS('DATOS PEST15'!$D:$D,'DATOS PEST15'!$C:$C,'2. TS PAIS SEXO Y REG'!Y$6,'DATOS PEST15'!$B:$B,VLOOKUP($X$5,DenRegTabla2,2,FALSE),'DATOS PEST15'!$A:$A,INDICE!$C$13,'DATOS PEST15'!$E:$E,'2. TS PAIS SEXO Y REG'!$A27)</f>
        <v>0</v>
      </c>
      <c r="Z27" s="164">
        <f>SUMIFS('DATOS PEST15'!$D:$D,'DATOS PEST15'!$B:$B,VLOOKUP($X$5,DenRegTabla2,2,FALSE),'DATOS PEST15'!$A:$A,INDICE!$C$13,'DATOS PEST15'!$E:$E,'2. TS PAIS SEXO Y REG'!$A27)</f>
        <v>0</v>
      </c>
      <c r="AA27" s="147">
        <f>SUMIFS('DATOS PEST15'!$D:$D,'DATOS PEST15'!$C:$C,'2. TS PAIS SEXO Y REG'!AA$6,'DATOS PEST15'!$B:$B,VLOOKUP($AA$5,DenRegTabla2,2,FALSE),'DATOS PEST15'!$A:$A,INDICE!$C$13,'DATOS PEST15'!$E:$E,'2. TS PAIS SEXO Y REG'!$A27)</f>
        <v>0</v>
      </c>
      <c r="AB27" s="166">
        <f>SUMIFS('DATOS PEST15'!$D:$D,'DATOS PEST15'!$C:$C,'2. TS PAIS SEXO Y REG'!AB$6,'DATOS PEST15'!$B:$B,VLOOKUP($AA$5,DenRegTabla2,2,FALSE),'DATOS PEST15'!$A:$A,INDICE!$C$13,'DATOS PEST15'!$E:$E,'2. TS PAIS SEXO Y REG'!$A27)</f>
        <v>0</v>
      </c>
      <c r="AC27" s="164">
        <f>SUMIFS('DATOS PEST15'!$D:$D,'DATOS PEST15'!$B:$B,VLOOKUP($AA$5,DenRegTabla2,2,FALSE),'DATOS PEST15'!$A:$A,INDICE!$C$13,'DATOS PEST15'!$E:$E,'2. TS PAIS SEXO Y REG'!$A27)</f>
        <v>0</v>
      </c>
    </row>
    <row r="28" spans="1:29" s="123" customFormat="1" ht="15.6" x14ac:dyDescent="0.3">
      <c r="A28" s="4">
        <v>440</v>
      </c>
      <c r="B28" s="116" t="s">
        <v>118</v>
      </c>
      <c r="C28" s="147">
        <f t="shared" si="10"/>
        <v>5005.5263157894733</v>
      </c>
      <c r="D28" s="166">
        <f t="shared" si="11"/>
        <v>3627.4210526315787</v>
      </c>
      <c r="E28" s="164">
        <f t="shared" si="12"/>
        <v>8632.9473684210534</v>
      </c>
      <c r="F28" s="147">
        <f>SUMIFS('DATOS PEST15'!$D:$D,'DATOS PEST15'!$C:$C,'2. TS PAIS SEXO Y REG'!F$6,'DATOS PEST15'!$B:$B,VLOOKUP($F$5,DenRegTabla2,2,FALSE),'DATOS PEST15'!$A:$A,INDICE!$C$13,'DATOS PEST15'!$E:$E,'2. TS PAIS SEXO Y REG'!$A28)</f>
        <v>3542.7894736842104</v>
      </c>
      <c r="G28" s="166">
        <f>SUMIFS('DATOS PEST15'!$D:$D,'DATOS PEST15'!$C:$C,'2. TS PAIS SEXO Y REG'!G$6,'DATOS PEST15'!$B:$B,VLOOKUP($F$5,DenRegTabla2,2,FALSE),'DATOS PEST15'!$A:$A,INDICE!$C$13,'DATOS PEST15'!$E:$E,'2. TS PAIS SEXO Y REG'!$A28)</f>
        <v>2336.7894736842104</v>
      </c>
      <c r="H28" s="164">
        <f>SUMIFS('DATOS PEST15'!$D:$D,'DATOS PEST15'!$B:$B,VLOOKUP($F$5,DenRegTabla2,2,FALSE),'DATOS PEST15'!$A:$A,INDICE!$C$13,'DATOS PEST15'!$E:$E,'2. TS PAIS SEXO Y REG'!$A28)</f>
        <v>5879.5789473684208</v>
      </c>
      <c r="I28" s="147">
        <f>SUMIFS('DATOS PEST15'!$D:$D,'DATOS PEST15'!$C:$C,'2. TS PAIS SEXO Y REG'!I$6,'DATOS PEST15'!$B:$B,VLOOKUP($I$5,DenRegTabla2,2,FALSE),'DATOS PEST15'!$A:$A,INDICE!$C$13,'DATOS PEST15'!$E:$E,'2. TS PAIS SEXO Y REG'!$A28)</f>
        <v>488.94736842105266</v>
      </c>
      <c r="J28" s="166">
        <f>SUMIFS('DATOS PEST15'!$D:$D,'DATOS PEST15'!$C:$C,'2. TS PAIS SEXO Y REG'!J$6,'DATOS PEST15'!$B:$B,VLOOKUP($I$5,DenRegTabla2,2,FALSE),'DATOS PEST15'!$A:$A,INDICE!$C$13,'DATOS PEST15'!$E:$E,'2. TS PAIS SEXO Y REG'!$A28)</f>
        <v>510.10526315789474</v>
      </c>
      <c r="K28" s="164">
        <f>SUMIFS('DATOS PEST15'!$D:$D,'DATOS PEST15'!$B:$B,VLOOKUP($I$5,DenRegTabla2,2,FALSE),'DATOS PEST15'!$A:$A,INDICE!$C$13,'DATOS PEST15'!$E:$E,'2. TS PAIS SEXO Y REG'!$A28)</f>
        <v>999.0526315789474</v>
      </c>
      <c r="L28" s="147">
        <f>SUMIFS('DATOS PEST15'!$D:$D,'DATOS PEST15'!$C:$C,'2. TS PAIS SEXO Y REG'!L$6,'DATOS PEST15'!$B:$B,VLOOKUP($L$5,DenRegTabla2,2,FALSE),'DATOS PEST15'!$A:$A,INDICE!$C$13,'DATOS PEST15'!$E:$E,'2. TS PAIS SEXO Y REG'!$A28)</f>
        <v>97.736842105263165</v>
      </c>
      <c r="M28" s="166">
        <f>SUMIFS('DATOS PEST15'!$D:$D,'DATOS PEST15'!$C:$C,'2. TS PAIS SEXO Y REG'!M$6,'DATOS PEST15'!$B:$B,VLOOKUP($L$5,DenRegTabla2,2,FALSE),'DATOS PEST15'!$A:$A,INDICE!$C$13,'DATOS PEST15'!$E:$E,'2. TS PAIS SEXO Y REG'!$A28)</f>
        <v>8</v>
      </c>
      <c r="N28" s="164">
        <f>SUMIFS('DATOS PEST15'!$D:$D,'DATOS PEST15'!$B:$B,VLOOKUP($L$5,DenRegTabla2,2,FALSE),'DATOS PEST15'!$A:$A,INDICE!$C$13,'DATOS PEST15'!$E:$E,'2. TS PAIS SEXO Y REG'!$A28)</f>
        <v>105.73684210526316</v>
      </c>
      <c r="O28" s="147">
        <f>SUMIFS('DATOS PEST15'!$D:$D,'DATOS PEST15'!$C:$C,'2. TS PAIS SEXO Y REG'!O$6,'DATOS PEST15'!$B:$B,VLOOKUP($O$5,DenRegTabla2,2,FALSE),'DATOS PEST15'!$A:$A,INDICE!$C$13,'DATOS PEST15'!$E:$E,'2. TS PAIS SEXO Y REG'!$A28)</f>
        <v>842.9473684210526</v>
      </c>
      <c r="P28" s="166">
        <f>SUMIFS('DATOS PEST15'!$D:$D,'DATOS PEST15'!$C:$C,'2. TS PAIS SEXO Y REG'!P$6,'DATOS PEST15'!$B:$B,VLOOKUP($O$5,DenRegTabla2,2,FALSE),'DATOS PEST15'!$A:$A,INDICE!$C$13,'DATOS PEST15'!$E:$E,'2. TS PAIS SEXO Y REG'!$A28)</f>
        <v>750.89473684210532</v>
      </c>
      <c r="Q28" s="164">
        <f>SUMIFS('DATOS PEST15'!$D:$D,'DATOS PEST15'!$B:$B,VLOOKUP($O$5,DenRegTabla2,2,FALSE),'DATOS PEST15'!$A:$A,INDICE!$C$13,'DATOS PEST15'!$E:$E,'2. TS PAIS SEXO Y REG'!$A28)</f>
        <v>1593.8421052631579</v>
      </c>
      <c r="R28" s="147">
        <f>SUMIFS('DATOS PEST15'!$D:$D,'DATOS PEST15'!$C:$C,'2. TS PAIS SEXO Y REG'!R$6,'DATOS PEST15'!$B:$B,VLOOKUP($R$5,DenRegTabla2,2,FALSE),'DATOS PEST15'!$A:$A,INDICE!$C$13,'DATOS PEST15'!$E:$E,'2. TS PAIS SEXO Y REG'!$A28)</f>
        <v>31</v>
      </c>
      <c r="S28" s="166">
        <f>SUMIFS('DATOS PEST15'!$D:$D,'DATOS PEST15'!$C:$C,'2. TS PAIS SEXO Y REG'!S$6,'DATOS PEST15'!$B:$B,VLOOKUP($R$5,DenRegTabla2,2,FALSE),'DATOS PEST15'!$A:$A,INDICE!$C$13,'DATOS PEST15'!$E:$E,'2. TS PAIS SEXO Y REG'!$A28)</f>
        <v>12</v>
      </c>
      <c r="T28" s="164">
        <f>SUMIFS('DATOS PEST15'!$D:$D,'DATOS PEST15'!$B:$B,VLOOKUP($R$5,DenRegTabla2,2,FALSE),'DATOS PEST15'!$A:$A,INDICE!$C$13,'DATOS PEST15'!$E:$E,'2. TS PAIS SEXO Y REG'!$A28)</f>
        <v>43</v>
      </c>
      <c r="U28" s="147">
        <f>SUMIFS('DATOS PEST15'!$D:$D,'DATOS PEST15'!$C:$C,'2. TS PAIS SEXO Y REG'!U$6,'DATOS PEST15'!$B:$B,VLOOKUP($U$5,DenRegTabla2,2,FALSE),'DATOS PEST15'!$A:$A,INDICE!$C$13,'DATOS PEST15'!$E:$E,'2. TS PAIS SEXO Y REG'!$A28)</f>
        <v>2.1052631578947367</v>
      </c>
      <c r="V28" s="166">
        <f>SUMIFS('DATOS PEST15'!$D:$D,'DATOS PEST15'!$C:$C,'2. TS PAIS SEXO Y REG'!V$6,'DATOS PEST15'!$B:$B,VLOOKUP($U$5,DenRegTabla2,2,FALSE),'DATOS PEST15'!$A:$A,INDICE!$C$13,'DATOS PEST15'!$E:$E,'2. TS PAIS SEXO Y REG'!$A28)</f>
        <v>8.6315789473684212</v>
      </c>
      <c r="W28" s="164">
        <f>SUMIFS('DATOS PEST15'!$D:$D,'DATOS PEST15'!$B:$B,VLOOKUP($U$5,DenRegTabla2,2,FALSE),'DATOS PEST15'!$A:$A,INDICE!$C$13,'DATOS PEST15'!$E:$E,'2. TS PAIS SEXO Y REG'!$A28)</f>
        <v>10.736842105263158</v>
      </c>
      <c r="X28" s="147">
        <f>SUMIFS('DATOS PEST15'!$D:$D,'DATOS PEST15'!$C:$C,'2. TS PAIS SEXO Y REG'!X$6,'DATOS PEST15'!$B:$B,VLOOKUP($X$5,DenRegTabla2,2,FALSE),'DATOS PEST15'!$A:$A,INDICE!$C$13,'DATOS PEST15'!$E:$E,'2. TS PAIS SEXO Y REG'!$A28)</f>
        <v>0</v>
      </c>
      <c r="Y28" s="166">
        <f>SUMIFS('DATOS PEST15'!$D:$D,'DATOS PEST15'!$C:$C,'2. TS PAIS SEXO Y REG'!Y$6,'DATOS PEST15'!$B:$B,VLOOKUP($X$5,DenRegTabla2,2,FALSE),'DATOS PEST15'!$A:$A,INDICE!$C$13,'DATOS PEST15'!$E:$E,'2. TS PAIS SEXO Y REG'!$A28)</f>
        <v>1</v>
      </c>
      <c r="Z28" s="164">
        <f>SUMIFS('DATOS PEST15'!$D:$D,'DATOS PEST15'!$B:$B,VLOOKUP($X$5,DenRegTabla2,2,FALSE),'DATOS PEST15'!$A:$A,INDICE!$C$13,'DATOS PEST15'!$E:$E,'2. TS PAIS SEXO Y REG'!$A28)</f>
        <v>1</v>
      </c>
      <c r="AA28" s="147">
        <f>SUMIFS('DATOS PEST15'!$D:$D,'DATOS PEST15'!$C:$C,'2. TS PAIS SEXO Y REG'!AA$6,'DATOS PEST15'!$B:$B,VLOOKUP($AA$5,DenRegTabla2,2,FALSE),'DATOS PEST15'!$A:$A,INDICE!$C$13,'DATOS PEST15'!$E:$E,'2. TS PAIS SEXO Y REG'!$A28)</f>
        <v>0</v>
      </c>
      <c r="AB28" s="166">
        <f>SUMIFS('DATOS PEST15'!$D:$D,'DATOS PEST15'!$C:$C,'2. TS PAIS SEXO Y REG'!AB$6,'DATOS PEST15'!$B:$B,VLOOKUP($AA$5,DenRegTabla2,2,FALSE),'DATOS PEST15'!$A:$A,INDICE!$C$13,'DATOS PEST15'!$E:$E,'2. TS PAIS SEXO Y REG'!$A28)</f>
        <v>0</v>
      </c>
      <c r="AC28" s="164">
        <f>SUMIFS('DATOS PEST15'!$D:$D,'DATOS PEST15'!$B:$B,VLOOKUP($AA$5,DenRegTabla2,2,FALSE),'DATOS PEST15'!$A:$A,INDICE!$C$13,'DATOS PEST15'!$E:$E,'2. TS PAIS SEXO Y REG'!$A28)</f>
        <v>0</v>
      </c>
    </row>
    <row r="29" spans="1:29" s="123" customFormat="1" ht="15.6" x14ac:dyDescent="0.3">
      <c r="A29" s="4">
        <v>442</v>
      </c>
      <c r="B29" s="116" t="s">
        <v>121</v>
      </c>
      <c r="C29" s="147">
        <f t="shared" si="10"/>
        <v>107.52631578947368</v>
      </c>
      <c r="D29" s="166">
        <f t="shared" si="11"/>
        <v>166.05263157894737</v>
      </c>
      <c r="E29" s="164">
        <f t="shared" si="12"/>
        <v>273.57894736842104</v>
      </c>
      <c r="F29" s="147">
        <f>SUMIFS('DATOS PEST15'!$D:$D,'DATOS PEST15'!$C:$C,'2. TS PAIS SEXO Y REG'!F$6,'DATOS PEST15'!$B:$B,VLOOKUP($F$5,DenRegTabla2,2,FALSE),'DATOS PEST15'!$A:$A,INDICE!$C$13,'DATOS PEST15'!$E:$E,'2. TS PAIS SEXO Y REG'!$A29)</f>
        <v>79.10526315789474</v>
      </c>
      <c r="G29" s="166">
        <f>SUMIFS('DATOS PEST15'!$D:$D,'DATOS PEST15'!$C:$C,'2. TS PAIS SEXO Y REG'!G$6,'DATOS PEST15'!$B:$B,VLOOKUP($F$5,DenRegTabla2,2,FALSE),'DATOS PEST15'!$A:$A,INDICE!$C$13,'DATOS PEST15'!$E:$E,'2. TS PAIS SEXO Y REG'!$A29)</f>
        <v>114.78947368421052</v>
      </c>
      <c r="H29" s="164">
        <f>SUMIFS('DATOS PEST15'!$D:$D,'DATOS PEST15'!$B:$B,VLOOKUP($F$5,DenRegTabla2,2,FALSE),'DATOS PEST15'!$A:$A,INDICE!$C$13,'DATOS PEST15'!$E:$E,'2. TS PAIS SEXO Y REG'!$A29)</f>
        <v>193.89473684210526</v>
      </c>
      <c r="I29" s="147">
        <f>SUMIFS('DATOS PEST15'!$D:$D,'DATOS PEST15'!$C:$C,'2. TS PAIS SEXO Y REG'!I$6,'DATOS PEST15'!$B:$B,VLOOKUP($I$5,DenRegTabla2,2,FALSE),'DATOS PEST15'!$A:$A,INDICE!$C$13,'DATOS PEST15'!$E:$E,'2. TS PAIS SEXO Y REG'!$A29)</f>
        <v>0</v>
      </c>
      <c r="J29" s="166">
        <f>SUMIFS('DATOS PEST15'!$D:$D,'DATOS PEST15'!$C:$C,'2. TS PAIS SEXO Y REG'!J$6,'DATOS PEST15'!$B:$B,VLOOKUP($I$5,DenRegTabla2,2,FALSE),'DATOS PEST15'!$A:$A,INDICE!$C$13,'DATOS PEST15'!$E:$E,'2. TS PAIS SEXO Y REG'!$A29)</f>
        <v>2</v>
      </c>
      <c r="K29" s="164">
        <f>SUMIFS('DATOS PEST15'!$D:$D,'DATOS PEST15'!$B:$B,VLOOKUP($I$5,DenRegTabla2,2,FALSE),'DATOS PEST15'!$A:$A,INDICE!$C$13,'DATOS PEST15'!$E:$E,'2. TS PAIS SEXO Y REG'!$A29)</f>
        <v>2</v>
      </c>
      <c r="L29" s="147">
        <f>SUMIFS('DATOS PEST15'!$D:$D,'DATOS PEST15'!$C:$C,'2. TS PAIS SEXO Y REG'!L$6,'DATOS PEST15'!$B:$B,VLOOKUP($L$5,DenRegTabla2,2,FALSE),'DATOS PEST15'!$A:$A,INDICE!$C$13,'DATOS PEST15'!$E:$E,'2. TS PAIS SEXO Y REG'!$A29)</f>
        <v>0</v>
      </c>
      <c r="M29" s="166">
        <f>SUMIFS('DATOS PEST15'!$D:$D,'DATOS PEST15'!$C:$C,'2. TS PAIS SEXO Y REG'!M$6,'DATOS PEST15'!$B:$B,VLOOKUP($L$5,DenRegTabla2,2,FALSE),'DATOS PEST15'!$A:$A,INDICE!$C$13,'DATOS PEST15'!$E:$E,'2. TS PAIS SEXO Y REG'!$A29)</f>
        <v>0</v>
      </c>
      <c r="N29" s="164">
        <f>SUMIFS('DATOS PEST15'!$D:$D,'DATOS PEST15'!$B:$B,VLOOKUP($L$5,DenRegTabla2,2,FALSE),'DATOS PEST15'!$A:$A,INDICE!$C$13,'DATOS PEST15'!$E:$E,'2. TS PAIS SEXO Y REG'!$A29)</f>
        <v>0</v>
      </c>
      <c r="O29" s="147">
        <f>SUMIFS('DATOS PEST15'!$D:$D,'DATOS PEST15'!$C:$C,'2. TS PAIS SEXO Y REG'!O$6,'DATOS PEST15'!$B:$B,VLOOKUP($O$5,DenRegTabla2,2,FALSE),'DATOS PEST15'!$A:$A,INDICE!$C$13,'DATOS PEST15'!$E:$E,'2. TS PAIS SEXO Y REG'!$A29)</f>
        <v>27.421052631578949</v>
      </c>
      <c r="P29" s="166">
        <f>SUMIFS('DATOS PEST15'!$D:$D,'DATOS PEST15'!$C:$C,'2. TS PAIS SEXO Y REG'!P$6,'DATOS PEST15'!$B:$B,VLOOKUP($O$5,DenRegTabla2,2,FALSE),'DATOS PEST15'!$A:$A,INDICE!$C$13,'DATOS PEST15'!$E:$E,'2. TS PAIS SEXO Y REG'!$A29)</f>
        <v>48.263157894736842</v>
      </c>
      <c r="Q29" s="164">
        <f>SUMIFS('DATOS PEST15'!$D:$D,'DATOS PEST15'!$B:$B,VLOOKUP($O$5,DenRegTabla2,2,FALSE),'DATOS PEST15'!$A:$A,INDICE!$C$13,'DATOS PEST15'!$E:$E,'2. TS PAIS SEXO Y REG'!$A29)</f>
        <v>75.684210526315795</v>
      </c>
      <c r="R29" s="147">
        <f>SUMIFS('DATOS PEST15'!$D:$D,'DATOS PEST15'!$C:$C,'2. TS PAIS SEXO Y REG'!R$6,'DATOS PEST15'!$B:$B,VLOOKUP($R$5,DenRegTabla2,2,FALSE),'DATOS PEST15'!$A:$A,INDICE!$C$13,'DATOS PEST15'!$E:$E,'2. TS PAIS SEXO Y REG'!$A29)</f>
        <v>0</v>
      </c>
      <c r="S29" s="166">
        <f>SUMIFS('DATOS PEST15'!$D:$D,'DATOS PEST15'!$C:$C,'2. TS PAIS SEXO Y REG'!S$6,'DATOS PEST15'!$B:$B,VLOOKUP($R$5,DenRegTabla2,2,FALSE),'DATOS PEST15'!$A:$A,INDICE!$C$13,'DATOS PEST15'!$E:$E,'2. TS PAIS SEXO Y REG'!$A29)</f>
        <v>0</v>
      </c>
      <c r="T29" s="164">
        <f>SUMIFS('DATOS PEST15'!$D:$D,'DATOS PEST15'!$B:$B,VLOOKUP($R$5,DenRegTabla2,2,FALSE),'DATOS PEST15'!$A:$A,INDICE!$C$13,'DATOS PEST15'!$E:$E,'2. TS PAIS SEXO Y REG'!$A29)</f>
        <v>0</v>
      </c>
      <c r="U29" s="147">
        <f>SUMIFS('DATOS PEST15'!$D:$D,'DATOS PEST15'!$C:$C,'2. TS PAIS SEXO Y REG'!U$6,'DATOS PEST15'!$B:$B,VLOOKUP($U$5,DenRegTabla2,2,FALSE),'DATOS PEST15'!$A:$A,INDICE!$C$13,'DATOS PEST15'!$E:$E,'2. TS PAIS SEXO Y REG'!$A29)</f>
        <v>1</v>
      </c>
      <c r="V29" s="166">
        <f>SUMIFS('DATOS PEST15'!$D:$D,'DATOS PEST15'!$C:$C,'2. TS PAIS SEXO Y REG'!V$6,'DATOS PEST15'!$B:$B,VLOOKUP($U$5,DenRegTabla2,2,FALSE),'DATOS PEST15'!$A:$A,INDICE!$C$13,'DATOS PEST15'!$E:$E,'2. TS PAIS SEXO Y REG'!$A29)</f>
        <v>0</v>
      </c>
      <c r="W29" s="164">
        <f>SUMIFS('DATOS PEST15'!$D:$D,'DATOS PEST15'!$B:$B,VLOOKUP($U$5,DenRegTabla2,2,FALSE),'DATOS PEST15'!$A:$A,INDICE!$C$13,'DATOS PEST15'!$E:$E,'2. TS PAIS SEXO Y REG'!$A29)</f>
        <v>1</v>
      </c>
      <c r="X29" s="147">
        <f>SUMIFS('DATOS PEST15'!$D:$D,'DATOS PEST15'!$C:$C,'2. TS PAIS SEXO Y REG'!X$6,'DATOS PEST15'!$B:$B,VLOOKUP($X$5,DenRegTabla2,2,FALSE),'DATOS PEST15'!$A:$A,INDICE!$C$13,'DATOS PEST15'!$E:$E,'2. TS PAIS SEXO Y REG'!$A29)</f>
        <v>0</v>
      </c>
      <c r="Y29" s="166">
        <f>SUMIFS('DATOS PEST15'!$D:$D,'DATOS PEST15'!$C:$C,'2. TS PAIS SEXO Y REG'!Y$6,'DATOS PEST15'!$B:$B,VLOOKUP($X$5,DenRegTabla2,2,FALSE),'DATOS PEST15'!$A:$A,INDICE!$C$13,'DATOS PEST15'!$E:$E,'2. TS PAIS SEXO Y REG'!$A29)</f>
        <v>1</v>
      </c>
      <c r="Z29" s="164">
        <f>SUMIFS('DATOS PEST15'!$D:$D,'DATOS PEST15'!$B:$B,VLOOKUP($X$5,DenRegTabla2,2,FALSE),'DATOS PEST15'!$A:$A,INDICE!$C$13,'DATOS PEST15'!$E:$E,'2. TS PAIS SEXO Y REG'!$A29)</f>
        <v>1</v>
      </c>
      <c r="AA29" s="147">
        <f>SUMIFS('DATOS PEST15'!$D:$D,'DATOS PEST15'!$C:$C,'2. TS PAIS SEXO Y REG'!AA$6,'DATOS PEST15'!$B:$B,VLOOKUP($AA$5,DenRegTabla2,2,FALSE),'DATOS PEST15'!$A:$A,INDICE!$C$13,'DATOS PEST15'!$E:$E,'2. TS PAIS SEXO Y REG'!$A29)</f>
        <v>0</v>
      </c>
      <c r="AB29" s="166">
        <f>SUMIFS('DATOS PEST15'!$D:$D,'DATOS PEST15'!$C:$C,'2. TS PAIS SEXO Y REG'!AB$6,'DATOS PEST15'!$B:$B,VLOOKUP($AA$5,DenRegTabla2,2,FALSE),'DATOS PEST15'!$A:$A,INDICE!$C$13,'DATOS PEST15'!$E:$E,'2. TS PAIS SEXO Y REG'!$A29)</f>
        <v>0</v>
      </c>
      <c r="AC29" s="164">
        <f>SUMIFS('DATOS PEST15'!$D:$D,'DATOS PEST15'!$B:$B,VLOOKUP($AA$5,DenRegTabla2,2,FALSE),'DATOS PEST15'!$A:$A,INDICE!$C$13,'DATOS PEST15'!$E:$E,'2. TS PAIS SEXO Y REG'!$A29)</f>
        <v>0</v>
      </c>
    </row>
    <row r="30" spans="1:29" s="123" customFormat="1" ht="15.6" x14ac:dyDescent="0.3">
      <c r="A30" s="4">
        <v>470</v>
      </c>
      <c r="B30" s="116" t="s">
        <v>122</v>
      </c>
      <c r="C30" s="147">
        <f t="shared" si="10"/>
        <v>113.68421052631579</v>
      </c>
      <c r="D30" s="166">
        <f t="shared" si="11"/>
        <v>167.10526315789474</v>
      </c>
      <c r="E30" s="164">
        <f t="shared" si="12"/>
        <v>280.78947368421052</v>
      </c>
      <c r="F30" s="147">
        <f>SUMIFS('DATOS PEST15'!$D:$D,'DATOS PEST15'!$C:$C,'2. TS PAIS SEXO Y REG'!F$6,'DATOS PEST15'!$B:$B,VLOOKUP($F$5,DenRegTabla2,2,FALSE),'DATOS PEST15'!$A:$A,INDICE!$C$13,'DATOS PEST15'!$E:$E,'2. TS PAIS SEXO Y REG'!$A30)</f>
        <v>66.684210526315795</v>
      </c>
      <c r="G30" s="166">
        <f>SUMIFS('DATOS PEST15'!$D:$D,'DATOS PEST15'!$C:$C,'2. TS PAIS SEXO Y REG'!G$6,'DATOS PEST15'!$B:$B,VLOOKUP($F$5,DenRegTabla2,2,FALSE),'DATOS PEST15'!$A:$A,INDICE!$C$13,'DATOS PEST15'!$E:$E,'2. TS PAIS SEXO Y REG'!$A30)</f>
        <v>103.89473684210526</v>
      </c>
      <c r="H30" s="164">
        <f>SUMIFS('DATOS PEST15'!$D:$D,'DATOS PEST15'!$B:$B,VLOOKUP($F$5,DenRegTabla2,2,FALSE),'DATOS PEST15'!$A:$A,INDICE!$C$13,'DATOS PEST15'!$E:$E,'2. TS PAIS SEXO Y REG'!$A30)</f>
        <v>170.57894736842104</v>
      </c>
      <c r="I30" s="147">
        <f>SUMIFS('DATOS PEST15'!$D:$D,'DATOS PEST15'!$C:$C,'2. TS PAIS SEXO Y REG'!I$6,'DATOS PEST15'!$B:$B,VLOOKUP($I$5,DenRegTabla2,2,FALSE),'DATOS PEST15'!$A:$A,INDICE!$C$13,'DATOS PEST15'!$E:$E,'2. TS PAIS SEXO Y REG'!$A30)</f>
        <v>0</v>
      </c>
      <c r="J30" s="166">
        <f>SUMIFS('DATOS PEST15'!$D:$D,'DATOS PEST15'!$C:$C,'2. TS PAIS SEXO Y REG'!J$6,'DATOS PEST15'!$B:$B,VLOOKUP($I$5,DenRegTabla2,2,FALSE),'DATOS PEST15'!$A:$A,INDICE!$C$13,'DATOS PEST15'!$E:$E,'2. TS PAIS SEXO Y REG'!$A30)</f>
        <v>11.736842105263158</v>
      </c>
      <c r="K30" s="164">
        <f>SUMIFS('DATOS PEST15'!$D:$D,'DATOS PEST15'!$B:$B,VLOOKUP($I$5,DenRegTabla2,2,FALSE),'DATOS PEST15'!$A:$A,INDICE!$C$13,'DATOS PEST15'!$E:$E,'2. TS PAIS SEXO Y REG'!$A30)</f>
        <v>11.736842105263158</v>
      </c>
      <c r="L30" s="147">
        <f>SUMIFS('DATOS PEST15'!$D:$D,'DATOS PEST15'!$C:$C,'2. TS PAIS SEXO Y REG'!L$6,'DATOS PEST15'!$B:$B,VLOOKUP($L$5,DenRegTabla2,2,FALSE),'DATOS PEST15'!$A:$A,INDICE!$C$13,'DATOS PEST15'!$E:$E,'2. TS PAIS SEXO Y REG'!$A30)</f>
        <v>4</v>
      </c>
      <c r="M30" s="166">
        <f>SUMIFS('DATOS PEST15'!$D:$D,'DATOS PEST15'!$C:$C,'2. TS PAIS SEXO Y REG'!M$6,'DATOS PEST15'!$B:$B,VLOOKUP($L$5,DenRegTabla2,2,FALSE),'DATOS PEST15'!$A:$A,INDICE!$C$13,'DATOS PEST15'!$E:$E,'2. TS PAIS SEXO Y REG'!$A30)</f>
        <v>1</v>
      </c>
      <c r="N30" s="164">
        <f>SUMIFS('DATOS PEST15'!$D:$D,'DATOS PEST15'!$B:$B,VLOOKUP($L$5,DenRegTabla2,2,FALSE),'DATOS PEST15'!$A:$A,INDICE!$C$13,'DATOS PEST15'!$E:$E,'2. TS PAIS SEXO Y REG'!$A30)</f>
        <v>5</v>
      </c>
      <c r="O30" s="147">
        <f>SUMIFS('DATOS PEST15'!$D:$D,'DATOS PEST15'!$C:$C,'2. TS PAIS SEXO Y REG'!O$6,'DATOS PEST15'!$B:$B,VLOOKUP($O$5,DenRegTabla2,2,FALSE),'DATOS PEST15'!$A:$A,INDICE!$C$13,'DATOS PEST15'!$E:$E,'2. TS PAIS SEXO Y REG'!$A30)</f>
        <v>42</v>
      </c>
      <c r="P30" s="166">
        <f>SUMIFS('DATOS PEST15'!$D:$D,'DATOS PEST15'!$C:$C,'2. TS PAIS SEXO Y REG'!P$6,'DATOS PEST15'!$B:$B,VLOOKUP($O$5,DenRegTabla2,2,FALSE),'DATOS PEST15'!$A:$A,INDICE!$C$13,'DATOS PEST15'!$E:$E,'2. TS PAIS SEXO Y REG'!$A30)</f>
        <v>48.473684210526315</v>
      </c>
      <c r="Q30" s="164">
        <f>SUMIFS('DATOS PEST15'!$D:$D,'DATOS PEST15'!$B:$B,VLOOKUP($O$5,DenRegTabla2,2,FALSE),'DATOS PEST15'!$A:$A,INDICE!$C$13,'DATOS PEST15'!$E:$E,'2. TS PAIS SEXO Y REG'!$A30)</f>
        <v>90.473684210526315</v>
      </c>
      <c r="R30" s="147">
        <f>SUMIFS('DATOS PEST15'!$D:$D,'DATOS PEST15'!$C:$C,'2. TS PAIS SEXO Y REG'!R$6,'DATOS PEST15'!$B:$B,VLOOKUP($R$5,DenRegTabla2,2,FALSE),'DATOS PEST15'!$A:$A,INDICE!$C$13,'DATOS PEST15'!$E:$E,'2. TS PAIS SEXO Y REG'!$A30)</f>
        <v>1</v>
      </c>
      <c r="S30" s="166">
        <f>SUMIFS('DATOS PEST15'!$D:$D,'DATOS PEST15'!$C:$C,'2. TS PAIS SEXO Y REG'!S$6,'DATOS PEST15'!$B:$B,VLOOKUP($R$5,DenRegTabla2,2,FALSE),'DATOS PEST15'!$A:$A,INDICE!$C$13,'DATOS PEST15'!$E:$E,'2. TS PAIS SEXO Y REG'!$A30)</f>
        <v>1</v>
      </c>
      <c r="T30" s="164">
        <f>SUMIFS('DATOS PEST15'!$D:$D,'DATOS PEST15'!$B:$B,VLOOKUP($R$5,DenRegTabla2,2,FALSE),'DATOS PEST15'!$A:$A,INDICE!$C$13,'DATOS PEST15'!$E:$E,'2. TS PAIS SEXO Y REG'!$A30)</f>
        <v>2</v>
      </c>
      <c r="U30" s="147">
        <f>SUMIFS('DATOS PEST15'!$D:$D,'DATOS PEST15'!$C:$C,'2. TS PAIS SEXO Y REG'!U$6,'DATOS PEST15'!$B:$B,VLOOKUP($U$5,DenRegTabla2,2,FALSE),'DATOS PEST15'!$A:$A,INDICE!$C$13,'DATOS PEST15'!$E:$E,'2. TS PAIS SEXO Y REG'!$A30)</f>
        <v>0</v>
      </c>
      <c r="V30" s="166">
        <f>SUMIFS('DATOS PEST15'!$D:$D,'DATOS PEST15'!$C:$C,'2. TS PAIS SEXO Y REG'!V$6,'DATOS PEST15'!$B:$B,VLOOKUP($U$5,DenRegTabla2,2,FALSE),'DATOS PEST15'!$A:$A,INDICE!$C$13,'DATOS PEST15'!$E:$E,'2. TS PAIS SEXO Y REG'!$A30)</f>
        <v>1</v>
      </c>
      <c r="W30" s="164">
        <f>SUMIFS('DATOS PEST15'!$D:$D,'DATOS PEST15'!$B:$B,VLOOKUP($U$5,DenRegTabla2,2,FALSE),'DATOS PEST15'!$A:$A,INDICE!$C$13,'DATOS PEST15'!$E:$E,'2. TS PAIS SEXO Y REG'!$A30)</f>
        <v>1</v>
      </c>
      <c r="X30" s="147">
        <f>SUMIFS('DATOS PEST15'!$D:$D,'DATOS PEST15'!$C:$C,'2. TS PAIS SEXO Y REG'!X$6,'DATOS PEST15'!$B:$B,VLOOKUP($X$5,DenRegTabla2,2,FALSE),'DATOS PEST15'!$A:$A,INDICE!$C$13,'DATOS PEST15'!$E:$E,'2. TS PAIS SEXO Y REG'!$A30)</f>
        <v>0</v>
      </c>
      <c r="Y30" s="166">
        <f>SUMIFS('DATOS PEST15'!$D:$D,'DATOS PEST15'!$C:$C,'2. TS PAIS SEXO Y REG'!Y$6,'DATOS PEST15'!$B:$B,VLOOKUP($X$5,DenRegTabla2,2,FALSE),'DATOS PEST15'!$A:$A,INDICE!$C$13,'DATOS PEST15'!$E:$E,'2. TS PAIS SEXO Y REG'!$A30)</f>
        <v>0</v>
      </c>
      <c r="Z30" s="164">
        <f>SUMIFS('DATOS PEST15'!$D:$D,'DATOS PEST15'!$B:$B,VLOOKUP($X$5,DenRegTabla2,2,FALSE),'DATOS PEST15'!$A:$A,INDICE!$C$13,'DATOS PEST15'!$E:$E,'2. TS PAIS SEXO Y REG'!$A30)</f>
        <v>0</v>
      </c>
      <c r="AA30" s="147">
        <f>SUMIFS('DATOS PEST15'!$D:$D,'DATOS PEST15'!$C:$C,'2. TS PAIS SEXO Y REG'!AA$6,'DATOS PEST15'!$B:$B,VLOOKUP($AA$5,DenRegTabla2,2,FALSE),'DATOS PEST15'!$A:$A,INDICE!$C$13,'DATOS PEST15'!$E:$E,'2. TS PAIS SEXO Y REG'!$A30)</f>
        <v>0</v>
      </c>
      <c r="AB30" s="166">
        <f>SUMIFS('DATOS PEST15'!$D:$D,'DATOS PEST15'!$C:$C,'2. TS PAIS SEXO Y REG'!AB$6,'DATOS PEST15'!$B:$B,VLOOKUP($AA$5,DenRegTabla2,2,FALSE),'DATOS PEST15'!$A:$A,INDICE!$C$13,'DATOS PEST15'!$E:$E,'2. TS PAIS SEXO Y REG'!$A30)</f>
        <v>0</v>
      </c>
      <c r="AC30" s="164">
        <f>SUMIFS('DATOS PEST15'!$D:$D,'DATOS PEST15'!$B:$B,VLOOKUP($AA$5,DenRegTabla2,2,FALSE),'DATOS PEST15'!$A:$A,INDICE!$C$13,'DATOS PEST15'!$E:$E,'2. TS PAIS SEXO Y REG'!$A30)</f>
        <v>0</v>
      </c>
    </row>
    <row r="31" spans="1:29" s="123" customFormat="1" ht="15.6" x14ac:dyDescent="0.3">
      <c r="A31" s="4">
        <v>528</v>
      </c>
      <c r="B31" s="116" t="s">
        <v>316</v>
      </c>
      <c r="C31" s="147">
        <f t="shared" si="10"/>
        <v>9153.1578947368398</v>
      </c>
      <c r="D31" s="166">
        <f t="shared" si="11"/>
        <v>11515.578947368422</v>
      </c>
      <c r="E31" s="164">
        <f t="shared" si="12"/>
        <v>20668.736842105263</v>
      </c>
      <c r="F31" s="147">
        <f>SUMIFS('DATOS PEST15'!$D:$D,'DATOS PEST15'!$C:$C,'2. TS PAIS SEXO Y REG'!F$6,'DATOS PEST15'!$B:$B,VLOOKUP($F$5,DenRegTabla2,2,FALSE),'DATOS PEST15'!$A:$A,INDICE!$C$13,'DATOS PEST15'!$E:$E,'2. TS PAIS SEXO Y REG'!$A31)</f>
        <v>6026.8421052631575</v>
      </c>
      <c r="G31" s="166">
        <f>SUMIFS('DATOS PEST15'!$D:$D,'DATOS PEST15'!$C:$C,'2. TS PAIS SEXO Y REG'!G$6,'DATOS PEST15'!$B:$B,VLOOKUP($F$5,DenRegTabla2,2,FALSE),'DATOS PEST15'!$A:$A,INDICE!$C$13,'DATOS PEST15'!$E:$E,'2. TS PAIS SEXO Y REG'!$A31)</f>
        <v>6513.0526315789475</v>
      </c>
      <c r="H31" s="164">
        <f>SUMIFS('DATOS PEST15'!$D:$D,'DATOS PEST15'!$B:$B,VLOOKUP($F$5,DenRegTabla2,2,FALSE),'DATOS PEST15'!$A:$A,INDICE!$C$13,'DATOS PEST15'!$E:$E,'2. TS PAIS SEXO Y REG'!$A31)</f>
        <v>12539.894736842105</v>
      </c>
      <c r="I31" s="147">
        <f>SUMIFS('DATOS PEST15'!$D:$D,'DATOS PEST15'!$C:$C,'2. TS PAIS SEXO Y REG'!I$6,'DATOS PEST15'!$B:$B,VLOOKUP($I$5,DenRegTabla2,2,FALSE),'DATOS PEST15'!$A:$A,INDICE!$C$13,'DATOS PEST15'!$E:$E,'2. TS PAIS SEXO Y REG'!$A31)</f>
        <v>17.94736842105263</v>
      </c>
      <c r="J31" s="166">
        <f>SUMIFS('DATOS PEST15'!$D:$D,'DATOS PEST15'!$C:$C,'2. TS PAIS SEXO Y REG'!J$6,'DATOS PEST15'!$B:$B,VLOOKUP($I$5,DenRegTabla2,2,FALSE),'DATOS PEST15'!$A:$A,INDICE!$C$13,'DATOS PEST15'!$E:$E,'2. TS PAIS SEXO Y REG'!$A31)</f>
        <v>40.368421052631582</v>
      </c>
      <c r="K31" s="164">
        <f>SUMIFS('DATOS PEST15'!$D:$D,'DATOS PEST15'!$B:$B,VLOOKUP($I$5,DenRegTabla2,2,FALSE),'DATOS PEST15'!$A:$A,INDICE!$C$13,'DATOS PEST15'!$E:$E,'2. TS PAIS SEXO Y REG'!$A31)</f>
        <v>58.315789473684212</v>
      </c>
      <c r="L31" s="147">
        <f>SUMIFS('DATOS PEST15'!$D:$D,'DATOS PEST15'!$C:$C,'2. TS PAIS SEXO Y REG'!L$6,'DATOS PEST15'!$B:$B,VLOOKUP($L$5,DenRegTabla2,2,FALSE),'DATOS PEST15'!$A:$A,INDICE!$C$13,'DATOS PEST15'!$E:$E,'2. TS PAIS SEXO Y REG'!$A31)</f>
        <v>49.578947368421055</v>
      </c>
      <c r="M31" s="166">
        <f>SUMIFS('DATOS PEST15'!$D:$D,'DATOS PEST15'!$C:$C,'2. TS PAIS SEXO Y REG'!M$6,'DATOS PEST15'!$B:$B,VLOOKUP($L$5,DenRegTabla2,2,FALSE),'DATOS PEST15'!$A:$A,INDICE!$C$13,'DATOS PEST15'!$E:$E,'2. TS PAIS SEXO Y REG'!$A31)</f>
        <v>14.210526315789474</v>
      </c>
      <c r="N31" s="164">
        <f>SUMIFS('DATOS PEST15'!$D:$D,'DATOS PEST15'!$B:$B,VLOOKUP($L$5,DenRegTabla2,2,FALSE),'DATOS PEST15'!$A:$A,INDICE!$C$13,'DATOS PEST15'!$E:$E,'2. TS PAIS SEXO Y REG'!$A31)</f>
        <v>63.789473684210527</v>
      </c>
      <c r="O31" s="147">
        <f>SUMIFS('DATOS PEST15'!$D:$D,'DATOS PEST15'!$C:$C,'2. TS PAIS SEXO Y REG'!O$6,'DATOS PEST15'!$B:$B,VLOOKUP($O$5,DenRegTabla2,2,FALSE),'DATOS PEST15'!$A:$A,INDICE!$C$13,'DATOS PEST15'!$E:$E,'2. TS PAIS SEXO Y REG'!$A31)</f>
        <v>3035.7368421052633</v>
      </c>
      <c r="P31" s="166">
        <f>SUMIFS('DATOS PEST15'!$D:$D,'DATOS PEST15'!$C:$C,'2. TS PAIS SEXO Y REG'!P$6,'DATOS PEST15'!$B:$B,VLOOKUP($O$5,DenRegTabla2,2,FALSE),'DATOS PEST15'!$A:$A,INDICE!$C$13,'DATOS PEST15'!$E:$E,'2. TS PAIS SEXO Y REG'!$A31)</f>
        <v>4902.3684210526317</v>
      </c>
      <c r="Q31" s="164">
        <f>SUMIFS('DATOS PEST15'!$D:$D,'DATOS PEST15'!$B:$B,VLOOKUP($O$5,DenRegTabla2,2,FALSE),'DATOS PEST15'!$A:$A,INDICE!$C$13,'DATOS PEST15'!$E:$E,'2. TS PAIS SEXO Y REG'!$A31)</f>
        <v>7938.105263157895</v>
      </c>
      <c r="R31" s="147">
        <f>SUMIFS('DATOS PEST15'!$D:$D,'DATOS PEST15'!$C:$C,'2. TS PAIS SEXO Y REG'!R$6,'DATOS PEST15'!$B:$B,VLOOKUP($R$5,DenRegTabla2,2,FALSE),'DATOS PEST15'!$A:$A,INDICE!$C$13,'DATOS PEST15'!$E:$E,'2. TS PAIS SEXO Y REG'!$A31)</f>
        <v>12</v>
      </c>
      <c r="S31" s="166">
        <f>SUMIFS('DATOS PEST15'!$D:$D,'DATOS PEST15'!$C:$C,'2. TS PAIS SEXO Y REG'!S$6,'DATOS PEST15'!$B:$B,VLOOKUP($R$5,DenRegTabla2,2,FALSE),'DATOS PEST15'!$A:$A,INDICE!$C$13,'DATOS PEST15'!$E:$E,'2. TS PAIS SEXO Y REG'!$A31)</f>
        <v>17</v>
      </c>
      <c r="T31" s="164">
        <f>SUMIFS('DATOS PEST15'!$D:$D,'DATOS PEST15'!$B:$B,VLOOKUP($R$5,DenRegTabla2,2,FALSE),'DATOS PEST15'!$A:$A,INDICE!$C$13,'DATOS PEST15'!$E:$E,'2. TS PAIS SEXO Y REG'!$A31)</f>
        <v>29</v>
      </c>
      <c r="U31" s="147">
        <f>SUMIFS('DATOS PEST15'!$D:$D,'DATOS PEST15'!$C:$C,'2. TS PAIS SEXO Y REG'!U$6,'DATOS PEST15'!$B:$B,VLOOKUP($U$5,DenRegTabla2,2,FALSE),'DATOS PEST15'!$A:$A,INDICE!$C$13,'DATOS PEST15'!$E:$E,'2. TS PAIS SEXO Y REG'!$A31)</f>
        <v>10.052631578947368</v>
      </c>
      <c r="V31" s="166">
        <f>SUMIFS('DATOS PEST15'!$D:$D,'DATOS PEST15'!$C:$C,'2. TS PAIS SEXO Y REG'!V$6,'DATOS PEST15'!$B:$B,VLOOKUP($U$5,DenRegTabla2,2,FALSE),'DATOS PEST15'!$A:$A,INDICE!$C$13,'DATOS PEST15'!$E:$E,'2. TS PAIS SEXO Y REG'!$A31)</f>
        <v>19.578947368421051</v>
      </c>
      <c r="W31" s="164">
        <f>SUMIFS('DATOS PEST15'!$D:$D,'DATOS PEST15'!$B:$B,VLOOKUP($U$5,DenRegTabla2,2,FALSE),'DATOS PEST15'!$A:$A,INDICE!$C$13,'DATOS PEST15'!$E:$E,'2. TS PAIS SEXO Y REG'!$A31)</f>
        <v>29.631578947368418</v>
      </c>
      <c r="X31" s="147">
        <f>SUMIFS('DATOS PEST15'!$D:$D,'DATOS PEST15'!$C:$C,'2. TS PAIS SEXO Y REG'!X$6,'DATOS PEST15'!$B:$B,VLOOKUP($X$5,DenRegTabla2,2,FALSE),'DATOS PEST15'!$A:$A,INDICE!$C$13,'DATOS PEST15'!$E:$E,'2. TS PAIS SEXO Y REG'!$A31)</f>
        <v>1</v>
      </c>
      <c r="Y31" s="166">
        <f>SUMIFS('DATOS PEST15'!$D:$D,'DATOS PEST15'!$C:$C,'2. TS PAIS SEXO Y REG'!Y$6,'DATOS PEST15'!$B:$B,VLOOKUP($X$5,DenRegTabla2,2,FALSE),'DATOS PEST15'!$A:$A,INDICE!$C$13,'DATOS PEST15'!$E:$E,'2. TS PAIS SEXO Y REG'!$A31)</f>
        <v>9</v>
      </c>
      <c r="Z31" s="164">
        <f>SUMIFS('DATOS PEST15'!$D:$D,'DATOS PEST15'!$B:$B,VLOOKUP($X$5,DenRegTabla2,2,FALSE),'DATOS PEST15'!$A:$A,INDICE!$C$13,'DATOS PEST15'!$E:$E,'2. TS PAIS SEXO Y REG'!$A31)</f>
        <v>10</v>
      </c>
      <c r="AA31" s="147">
        <f>SUMIFS('DATOS PEST15'!$D:$D,'DATOS PEST15'!$C:$C,'2. TS PAIS SEXO Y REG'!AA$6,'DATOS PEST15'!$B:$B,VLOOKUP($AA$5,DenRegTabla2,2,FALSE),'DATOS PEST15'!$A:$A,INDICE!$C$13,'DATOS PEST15'!$E:$E,'2. TS PAIS SEXO Y REG'!$A31)</f>
        <v>0</v>
      </c>
      <c r="AB31" s="166">
        <f>SUMIFS('DATOS PEST15'!$D:$D,'DATOS PEST15'!$C:$C,'2. TS PAIS SEXO Y REG'!AB$6,'DATOS PEST15'!$B:$B,VLOOKUP($AA$5,DenRegTabla2,2,FALSE),'DATOS PEST15'!$A:$A,INDICE!$C$13,'DATOS PEST15'!$E:$E,'2. TS PAIS SEXO Y REG'!$A31)</f>
        <v>0</v>
      </c>
      <c r="AC31" s="164">
        <f>SUMIFS('DATOS PEST15'!$D:$D,'DATOS PEST15'!$B:$B,VLOOKUP($AA$5,DenRegTabla2,2,FALSE),'DATOS PEST15'!$A:$A,INDICE!$C$13,'DATOS PEST15'!$E:$E,'2. TS PAIS SEXO Y REG'!$A31)</f>
        <v>0</v>
      </c>
    </row>
    <row r="32" spans="1:29" s="123" customFormat="1" ht="15.6" x14ac:dyDescent="0.3">
      <c r="A32" s="4">
        <v>616</v>
      </c>
      <c r="B32" s="116" t="s">
        <v>96</v>
      </c>
      <c r="C32" s="147">
        <f t="shared" si="10"/>
        <v>19490.105263157893</v>
      </c>
      <c r="D32" s="166">
        <f t="shared" si="11"/>
        <v>13167.736842105265</v>
      </c>
      <c r="E32" s="164">
        <f t="shared" si="12"/>
        <v>32657.84210526316</v>
      </c>
      <c r="F32" s="147">
        <f>SUMIFS('DATOS PEST15'!$D:$D,'DATOS PEST15'!$C:$C,'2. TS PAIS SEXO Y REG'!F$6,'DATOS PEST15'!$B:$B,VLOOKUP($F$5,DenRegTabla2,2,FALSE),'DATOS PEST15'!$A:$A,INDICE!$C$13,'DATOS PEST15'!$E:$E,'2. TS PAIS SEXO Y REG'!$A32)</f>
        <v>13844.421052631578</v>
      </c>
      <c r="G32" s="166">
        <f>SUMIFS('DATOS PEST15'!$D:$D,'DATOS PEST15'!$C:$C,'2. TS PAIS SEXO Y REG'!G$6,'DATOS PEST15'!$B:$B,VLOOKUP($F$5,DenRegTabla2,2,FALSE),'DATOS PEST15'!$A:$A,INDICE!$C$13,'DATOS PEST15'!$E:$E,'2. TS PAIS SEXO Y REG'!$A32)</f>
        <v>9497.105263157895</v>
      </c>
      <c r="H32" s="164">
        <f>SUMIFS('DATOS PEST15'!$D:$D,'DATOS PEST15'!$B:$B,VLOOKUP($F$5,DenRegTabla2,2,FALSE),'DATOS PEST15'!$A:$A,INDICE!$C$13,'DATOS PEST15'!$E:$E,'2. TS PAIS SEXO Y REG'!$A32)</f>
        <v>23341.526315789473</v>
      </c>
      <c r="I32" s="147">
        <f>SUMIFS('DATOS PEST15'!$D:$D,'DATOS PEST15'!$C:$C,'2. TS PAIS SEXO Y REG'!I$6,'DATOS PEST15'!$B:$B,VLOOKUP($I$5,DenRegTabla2,2,FALSE),'DATOS PEST15'!$A:$A,INDICE!$C$13,'DATOS PEST15'!$E:$E,'2. TS PAIS SEXO Y REG'!$A32)</f>
        <v>1021.3157894736842</v>
      </c>
      <c r="J32" s="166">
        <f>SUMIFS('DATOS PEST15'!$D:$D,'DATOS PEST15'!$C:$C,'2. TS PAIS SEXO Y REG'!J$6,'DATOS PEST15'!$B:$B,VLOOKUP($I$5,DenRegTabla2,2,FALSE),'DATOS PEST15'!$A:$A,INDICE!$C$13,'DATOS PEST15'!$E:$E,'2. TS PAIS SEXO Y REG'!$A32)</f>
        <v>318.10526315789474</v>
      </c>
      <c r="K32" s="164">
        <f>SUMIFS('DATOS PEST15'!$D:$D,'DATOS PEST15'!$B:$B,VLOOKUP($I$5,DenRegTabla2,2,FALSE),'DATOS PEST15'!$A:$A,INDICE!$C$13,'DATOS PEST15'!$E:$E,'2. TS PAIS SEXO Y REG'!$A32)</f>
        <v>1339.421052631579</v>
      </c>
      <c r="L32" s="147">
        <f>SUMIFS('DATOS PEST15'!$D:$D,'DATOS PEST15'!$C:$C,'2. TS PAIS SEXO Y REG'!L$6,'DATOS PEST15'!$B:$B,VLOOKUP($L$5,DenRegTabla2,2,FALSE),'DATOS PEST15'!$A:$A,INDICE!$C$13,'DATOS PEST15'!$E:$E,'2. TS PAIS SEXO Y REG'!$A32)</f>
        <v>1501.421052631579</v>
      </c>
      <c r="M32" s="166">
        <f>SUMIFS('DATOS PEST15'!$D:$D,'DATOS PEST15'!$C:$C,'2. TS PAIS SEXO Y REG'!M$6,'DATOS PEST15'!$B:$B,VLOOKUP($L$5,DenRegTabla2,2,FALSE),'DATOS PEST15'!$A:$A,INDICE!$C$13,'DATOS PEST15'!$E:$E,'2. TS PAIS SEXO Y REG'!$A32)</f>
        <v>39.94736842105263</v>
      </c>
      <c r="N32" s="164">
        <f>SUMIFS('DATOS PEST15'!$D:$D,'DATOS PEST15'!$B:$B,VLOOKUP($L$5,DenRegTabla2,2,FALSE),'DATOS PEST15'!$A:$A,INDICE!$C$13,'DATOS PEST15'!$E:$E,'2. TS PAIS SEXO Y REG'!$A32)</f>
        <v>1541.3684210526317</v>
      </c>
      <c r="O32" s="147">
        <f>SUMIFS('DATOS PEST15'!$D:$D,'DATOS PEST15'!$C:$C,'2. TS PAIS SEXO Y REG'!O$6,'DATOS PEST15'!$B:$B,VLOOKUP($O$5,DenRegTabla2,2,FALSE),'DATOS PEST15'!$A:$A,INDICE!$C$13,'DATOS PEST15'!$E:$E,'2. TS PAIS SEXO Y REG'!$A32)</f>
        <v>3075.4736842105262</v>
      </c>
      <c r="P32" s="166">
        <f>SUMIFS('DATOS PEST15'!$D:$D,'DATOS PEST15'!$C:$C,'2. TS PAIS SEXO Y REG'!P$6,'DATOS PEST15'!$B:$B,VLOOKUP($O$5,DenRegTabla2,2,FALSE),'DATOS PEST15'!$A:$A,INDICE!$C$13,'DATOS PEST15'!$E:$E,'2. TS PAIS SEXO Y REG'!$A32)</f>
        <v>3280.1052631578946</v>
      </c>
      <c r="Q32" s="164">
        <f>SUMIFS('DATOS PEST15'!$D:$D,'DATOS PEST15'!$B:$B,VLOOKUP($O$5,DenRegTabla2,2,FALSE),'DATOS PEST15'!$A:$A,INDICE!$C$13,'DATOS PEST15'!$E:$E,'2. TS PAIS SEXO Y REG'!$A32)</f>
        <v>6355.5789473684208</v>
      </c>
      <c r="R32" s="147">
        <f>SUMIFS('DATOS PEST15'!$D:$D,'DATOS PEST15'!$C:$C,'2. TS PAIS SEXO Y REG'!R$6,'DATOS PEST15'!$B:$B,VLOOKUP($R$5,DenRegTabla2,2,FALSE),'DATOS PEST15'!$A:$A,INDICE!$C$13,'DATOS PEST15'!$E:$E,'2. TS PAIS SEXO Y REG'!$A32)</f>
        <v>28</v>
      </c>
      <c r="S32" s="166">
        <f>SUMIFS('DATOS PEST15'!$D:$D,'DATOS PEST15'!$C:$C,'2. TS PAIS SEXO Y REG'!S$6,'DATOS PEST15'!$B:$B,VLOOKUP($R$5,DenRegTabla2,2,FALSE),'DATOS PEST15'!$A:$A,INDICE!$C$13,'DATOS PEST15'!$E:$E,'2. TS PAIS SEXO Y REG'!$A32)</f>
        <v>6.4736842105263159</v>
      </c>
      <c r="T32" s="164">
        <f>SUMIFS('DATOS PEST15'!$D:$D,'DATOS PEST15'!$B:$B,VLOOKUP($R$5,DenRegTabla2,2,FALSE),'DATOS PEST15'!$A:$A,INDICE!$C$13,'DATOS PEST15'!$E:$E,'2. TS PAIS SEXO Y REG'!$A32)</f>
        <v>34.473684210526315</v>
      </c>
      <c r="U32" s="147">
        <f>SUMIFS('DATOS PEST15'!$D:$D,'DATOS PEST15'!$C:$C,'2. TS PAIS SEXO Y REG'!U$6,'DATOS PEST15'!$B:$B,VLOOKUP($U$5,DenRegTabla2,2,FALSE),'DATOS PEST15'!$A:$A,INDICE!$C$13,'DATOS PEST15'!$E:$E,'2. TS PAIS SEXO Y REG'!$A32)</f>
        <v>17.473684210526315</v>
      </c>
      <c r="V32" s="166">
        <f>SUMIFS('DATOS PEST15'!$D:$D,'DATOS PEST15'!$C:$C,'2. TS PAIS SEXO Y REG'!V$6,'DATOS PEST15'!$B:$B,VLOOKUP($U$5,DenRegTabla2,2,FALSE),'DATOS PEST15'!$A:$A,INDICE!$C$13,'DATOS PEST15'!$E:$E,'2. TS PAIS SEXO Y REG'!$A32)</f>
        <v>11</v>
      </c>
      <c r="W32" s="164">
        <f>SUMIFS('DATOS PEST15'!$D:$D,'DATOS PEST15'!$B:$B,VLOOKUP($U$5,DenRegTabla2,2,FALSE),'DATOS PEST15'!$A:$A,INDICE!$C$13,'DATOS PEST15'!$E:$E,'2. TS PAIS SEXO Y REG'!$A32)</f>
        <v>28.473684210526315</v>
      </c>
      <c r="X32" s="147">
        <f>SUMIFS('DATOS PEST15'!$D:$D,'DATOS PEST15'!$C:$C,'2. TS PAIS SEXO Y REG'!X$6,'DATOS PEST15'!$B:$B,VLOOKUP($X$5,DenRegTabla2,2,FALSE),'DATOS PEST15'!$A:$A,INDICE!$C$13,'DATOS PEST15'!$E:$E,'2. TS PAIS SEXO Y REG'!$A32)</f>
        <v>2</v>
      </c>
      <c r="Y32" s="166">
        <f>SUMIFS('DATOS PEST15'!$D:$D,'DATOS PEST15'!$C:$C,'2. TS PAIS SEXO Y REG'!Y$6,'DATOS PEST15'!$B:$B,VLOOKUP($X$5,DenRegTabla2,2,FALSE),'DATOS PEST15'!$A:$A,INDICE!$C$13,'DATOS PEST15'!$E:$E,'2. TS PAIS SEXO Y REG'!$A32)</f>
        <v>3</v>
      </c>
      <c r="Z32" s="164">
        <f>SUMIFS('DATOS PEST15'!$D:$D,'DATOS PEST15'!$B:$B,VLOOKUP($X$5,DenRegTabla2,2,FALSE),'DATOS PEST15'!$A:$A,INDICE!$C$13,'DATOS PEST15'!$E:$E,'2. TS PAIS SEXO Y REG'!$A32)</f>
        <v>5</v>
      </c>
      <c r="AA32" s="147">
        <f>SUMIFS('DATOS PEST15'!$D:$D,'DATOS PEST15'!$C:$C,'2. TS PAIS SEXO Y REG'!AA$6,'DATOS PEST15'!$B:$B,VLOOKUP($AA$5,DenRegTabla2,2,FALSE),'DATOS PEST15'!$A:$A,INDICE!$C$13,'DATOS PEST15'!$E:$E,'2. TS PAIS SEXO Y REG'!$A32)</f>
        <v>0</v>
      </c>
      <c r="AB32" s="166">
        <f>SUMIFS('DATOS PEST15'!$D:$D,'DATOS PEST15'!$C:$C,'2. TS PAIS SEXO Y REG'!AB$6,'DATOS PEST15'!$B:$B,VLOOKUP($AA$5,DenRegTabla2,2,FALSE),'DATOS PEST15'!$A:$A,INDICE!$C$13,'DATOS PEST15'!$E:$E,'2. TS PAIS SEXO Y REG'!$A32)</f>
        <v>12</v>
      </c>
      <c r="AC32" s="164">
        <f>SUMIFS('DATOS PEST15'!$D:$D,'DATOS PEST15'!$B:$B,VLOOKUP($AA$5,DenRegTabla2,2,FALSE),'DATOS PEST15'!$A:$A,INDICE!$C$13,'DATOS PEST15'!$E:$E,'2. TS PAIS SEXO Y REG'!$A32)</f>
        <v>12</v>
      </c>
    </row>
    <row r="33" spans="1:29" s="123" customFormat="1" ht="15.6" x14ac:dyDescent="0.3">
      <c r="A33" s="4">
        <v>620</v>
      </c>
      <c r="B33" s="116" t="s">
        <v>109</v>
      </c>
      <c r="C33" s="147">
        <f t="shared" si="10"/>
        <v>23922.578947368416</v>
      </c>
      <c r="D33" s="166">
        <f t="shared" si="11"/>
        <v>41386.105263157893</v>
      </c>
      <c r="E33" s="164">
        <f t="shared" si="12"/>
        <v>65308.684210526313</v>
      </c>
      <c r="F33" s="147">
        <f>SUMIFS('DATOS PEST15'!$D:$D,'DATOS PEST15'!$C:$C,'2. TS PAIS SEXO Y REG'!F$6,'DATOS PEST15'!$B:$B,VLOOKUP($F$5,DenRegTabla2,2,FALSE),'DATOS PEST15'!$A:$A,INDICE!$C$13,'DATOS PEST15'!$E:$E,'2. TS PAIS SEXO Y REG'!$A33)</f>
        <v>19542.105263157893</v>
      </c>
      <c r="G33" s="166">
        <f>SUMIFS('DATOS PEST15'!$D:$D,'DATOS PEST15'!$C:$C,'2. TS PAIS SEXO Y REG'!G$6,'DATOS PEST15'!$B:$B,VLOOKUP($F$5,DenRegTabla2,2,FALSE),'DATOS PEST15'!$A:$A,INDICE!$C$13,'DATOS PEST15'!$E:$E,'2. TS PAIS SEXO Y REG'!$A33)</f>
        <v>33650.15789473684</v>
      </c>
      <c r="H33" s="164">
        <f>SUMIFS('DATOS PEST15'!$D:$D,'DATOS PEST15'!$B:$B,VLOOKUP($F$5,DenRegTabla2,2,FALSE),'DATOS PEST15'!$A:$A,INDICE!$C$13,'DATOS PEST15'!$E:$E,'2. TS PAIS SEXO Y REG'!$A33)</f>
        <v>53192.263157894733</v>
      </c>
      <c r="I33" s="147">
        <f>SUMIFS('DATOS PEST15'!$D:$D,'DATOS PEST15'!$C:$C,'2. TS PAIS SEXO Y REG'!I$6,'DATOS PEST15'!$B:$B,VLOOKUP($I$5,DenRegTabla2,2,FALSE),'DATOS PEST15'!$A:$A,INDICE!$C$13,'DATOS PEST15'!$E:$E,'2. TS PAIS SEXO Y REG'!$A33)</f>
        <v>305.57894736842104</v>
      </c>
      <c r="J33" s="166">
        <f>SUMIFS('DATOS PEST15'!$D:$D,'DATOS PEST15'!$C:$C,'2. TS PAIS SEXO Y REG'!J$6,'DATOS PEST15'!$B:$B,VLOOKUP($I$5,DenRegTabla2,2,FALSE),'DATOS PEST15'!$A:$A,INDICE!$C$13,'DATOS PEST15'!$E:$E,'2. TS PAIS SEXO Y REG'!$A33)</f>
        <v>1120.0526315789473</v>
      </c>
      <c r="K33" s="164">
        <f>SUMIFS('DATOS PEST15'!$D:$D,'DATOS PEST15'!$B:$B,VLOOKUP($I$5,DenRegTabla2,2,FALSE),'DATOS PEST15'!$A:$A,INDICE!$C$13,'DATOS PEST15'!$E:$E,'2. TS PAIS SEXO Y REG'!$A33)</f>
        <v>1425.6315789473683</v>
      </c>
      <c r="L33" s="147">
        <f>SUMIFS('DATOS PEST15'!$D:$D,'DATOS PEST15'!$C:$C,'2. TS PAIS SEXO Y REG'!L$6,'DATOS PEST15'!$B:$B,VLOOKUP($L$5,DenRegTabla2,2,FALSE),'DATOS PEST15'!$A:$A,INDICE!$C$13,'DATOS PEST15'!$E:$E,'2. TS PAIS SEXO Y REG'!$A33)</f>
        <v>1224</v>
      </c>
      <c r="M33" s="166">
        <f>SUMIFS('DATOS PEST15'!$D:$D,'DATOS PEST15'!$C:$C,'2. TS PAIS SEXO Y REG'!M$6,'DATOS PEST15'!$B:$B,VLOOKUP($L$5,DenRegTabla2,2,FALSE),'DATOS PEST15'!$A:$A,INDICE!$C$13,'DATOS PEST15'!$E:$E,'2. TS PAIS SEXO Y REG'!$A33)</f>
        <v>73.684210526315795</v>
      </c>
      <c r="N33" s="164">
        <f>SUMIFS('DATOS PEST15'!$D:$D,'DATOS PEST15'!$B:$B,VLOOKUP($L$5,DenRegTabla2,2,FALSE),'DATOS PEST15'!$A:$A,INDICE!$C$13,'DATOS PEST15'!$E:$E,'2. TS PAIS SEXO Y REG'!$A33)</f>
        <v>1297.6842105263158</v>
      </c>
      <c r="O33" s="147">
        <f>SUMIFS('DATOS PEST15'!$D:$D,'DATOS PEST15'!$C:$C,'2. TS PAIS SEXO Y REG'!O$6,'DATOS PEST15'!$B:$B,VLOOKUP($O$5,DenRegTabla2,2,FALSE),'DATOS PEST15'!$A:$A,INDICE!$C$13,'DATOS PEST15'!$E:$E,'2. TS PAIS SEXO Y REG'!$A33)</f>
        <v>2811.0526315789475</v>
      </c>
      <c r="P33" s="166">
        <f>SUMIFS('DATOS PEST15'!$D:$D,'DATOS PEST15'!$C:$C,'2. TS PAIS SEXO Y REG'!P$6,'DATOS PEST15'!$B:$B,VLOOKUP($O$5,DenRegTabla2,2,FALSE),'DATOS PEST15'!$A:$A,INDICE!$C$13,'DATOS PEST15'!$E:$E,'2. TS PAIS SEXO Y REG'!$A33)</f>
        <v>6249.7894736842109</v>
      </c>
      <c r="Q33" s="164">
        <f>SUMIFS('DATOS PEST15'!$D:$D,'DATOS PEST15'!$B:$B,VLOOKUP($O$5,DenRegTabla2,2,FALSE),'DATOS PEST15'!$A:$A,INDICE!$C$13,'DATOS PEST15'!$E:$E,'2. TS PAIS SEXO Y REG'!$A33)</f>
        <v>9060.8421052631584</v>
      </c>
      <c r="R33" s="147">
        <f>SUMIFS('DATOS PEST15'!$D:$D,'DATOS PEST15'!$C:$C,'2. TS PAIS SEXO Y REG'!R$6,'DATOS PEST15'!$B:$B,VLOOKUP($R$5,DenRegTabla2,2,FALSE),'DATOS PEST15'!$A:$A,INDICE!$C$13,'DATOS PEST15'!$E:$E,'2. TS PAIS SEXO Y REG'!$A33)</f>
        <v>28.315789473684209</v>
      </c>
      <c r="S33" s="166">
        <f>SUMIFS('DATOS PEST15'!$D:$D,'DATOS PEST15'!$C:$C,'2. TS PAIS SEXO Y REG'!S$6,'DATOS PEST15'!$B:$B,VLOOKUP($R$5,DenRegTabla2,2,FALSE),'DATOS PEST15'!$A:$A,INDICE!$C$13,'DATOS PEST15'!$E:$E,'2. TS PAIS SEXO Y REG'!$A33)</f>
        <v>29</v>
      </c>
      <c r="T33" s="164">
        <f>SUMIFS('DATOS PEST15'!$D:$D,'DATOS PEST15'!$B:$B,VLOOKUP($R$5,DenRegTabla2,2,FALSE),'DATOS PEST15'!$A:$A,INDICE!$C$13,'DATOS PEST15'!$E:$E,'2. TS PAIS SEXO Y REG'!$A33)</f>
        <v>57.315789473684205</v>
      </c>
      <c r="U33" s="147">
        <f>SUMIFS('DATOS PEST15'!$D:$D,'DATOS PEST15'!$C:$C,'2. TS PAIS SEXO Y REG'!U$6,'DATOS PEST15'!$B:$B,VLOOKUP($U$5,DenRegTabla2,2,FALSE),'DATOS PEST15'!$A:$A,INDICE!$C$13,'DATOS PEST15'!$E:$E,'2. TS PAIS SEXO Y REG'!$A33)</f>
        <v>9.526315789473685</v>
      </c>
      <c r="V33" s="166">
        <f>SUMIFS('DATOS PEST15'!$D:$D,'DATOS PEST15'!$C:$C,'2. TS PAIS SEXO Y REG'!V$6,'DATOS PEST15'!$B:$B,VLOOKUP($U$5,DenRegTabla2,2,FALSE),'DATOS PEST15'!$A:$A,INDICE!$C$13,'DATOS PEST15'!$E:$E,'2. TS PAIS SEXO Y REG'!$A33)</f>
        <v>254.42105263157896</v>
      </c>
      <c r="W33" s="164">
        <f>SUMIFS('DATOS PEST15'!$D:$D,'DATOS PEST15'!$B:$B,VLOOKUP($U$5,DenRegTabla2,2,FALSE),'DATOS PEST15'!$A:$A,INDICE!$C$13,'DATOS PEST15'!$E:$E,'2. TS PAIS SEXO Y REG'!$A33)</f>
        <v>263.94736842105266</v>
      </c>
      <c r="X33" s="147">
        <f>SUMIFS('DATOS PEST15'!$D:$D,'DATOS PEST15'!$C:$C,'2. TS PAIS SEXO Y REG'!X$6,'DATOS PEST15'!$B:$B,VLOOKUP($X$5,DenRegTabla2,2,FALSE),'DATOS PEST15'!$A:$A,INDICE!$C$13,'DATOS PEST15'!$E:$E,'2. TS PAIS SEXO Y REG'!$A33)</f>
        <v>2</v>
      </c>
      <c r="Y33" s="166">
        <f>SUMIFS('DATOS PEST15'!$D:$D,'DATOS PEST15'!$C:$C,'2. TS PAIS SEXO Y REG'!Y$6,'DATOS PEST15'!$B:$B,VLOOKUP($X$5,DenRegTabla2,2,FALSE),'DATOS PEST15'!$A:$A,INDICE!$C$13,'DATOS PEST15'!$E:$E,'2. TS PAIS SEXO Y REG'!$A33)</f>
        <v>9</v>
      </c>
      <c r="Z33" s="164">
        <f>SUMIFS('DATOS PEST15'!$D:$D,'DATOS PEST15'!$B:$B,VLOOKUP($X$5,DenRegTabla2,2,FALSE),'DATOS PEST15'!$A:$A,INDICE!$C$13,'DATOS PEST15'!$E:$E,'2. TS PAIS SEXO Y REG'!$A33)</f>
        <v>11</v>
      </c>
      <c r="AA33" s="147">
        <f>SUMIFS('DATOS PEST15'!$D:$D,'DATOS PEST15'!$C:$C,'2. TS PAIS SEXO Y REG'!AA$6,'DATOS PEST15'!$B:$B,VLOOKUP($AA$5,DenRegTabla2,2,FALSE),'DATOS PEST15'!$A:$A,INDICE!$C$13,'DATOS PEST15'!$E:$E,'2. TS PAIS SEXO Y REG'!$A33)</f>
        <v>0</v>
      </c>
      <c r="AB33" s="166">
        <f>SUMIFS('DATOS PEST15'!$D:$D,'DATOS PEST15'!$C:$C,'2. TS PAIS SEXO Y REG'!AB$6,'DATOS PEST15'!$B:$B,VLOOKUP($AA$5,DenRegTabla2,2,FALSE),'DATOS PEST15'!$A:$A,INDICE!$C$13,'DATOS PEST15'!$E:$E,'2. TS PAIS SEXO Y REG'!$A33)</f>
        <v>0</v>
      </c>
      <c r="AC33" s="164">
        <f>SUMIFS('DATOS PEST15'!$D:$D,'DATOS PEST15'!$B:$B,VLOOKUP($AA$5,DenRegTabla2,2,FALSE),'DATOS PEST15'!$A:$A,INDICE!$C$13,'DATOS PEST15'!$E:$E,'2. TS PAIS SEXO Y REG'!$A33)</f>
        <v>0</v>
      </c>
    </row>
    <row r="34" spans="1:29" s="123" customFormat="1" ht="15.6" x14ac:dyDescent="0.3">
      <c r="A34" s="4">
        <v>203</v>
      </c>
      <c r="B34" s="116" t="s">
        <v>224</v>
      </c>
      <c r="C34" s="147">
        <f t="shared" si="10"/>
        <v>2542.5789473684208</v>
      </c>
      <c r="D34" s="166">
        <f t="shared" si="11"/>
        <v>1434.8421052631579</v>
      </c>
      <c r="E34" s="164">
        <f t="shared" si="12"/>
        <v>3977.4210526315792</v>
      </c>
      <c r="F34" s="147">
        <f>SUMIFS('DATOS PEST15'!$D:$D,'DATOS PEST15'!$C:$C,'2. TS PAIS SEXO Y REG'!F$6,'DATOS PEST15'!$B:$B,VLOOKUP($F$5,DenRegTabla2,2,FALSE),'DATOS PEST15'!$A:$A,INDICE!$C$13,'DATOS PEST15'!$E:$E,'2. TS PAIS SEXO Y REG'!$A34)</f>
        <v>1923.5263157894738</v>
      </c>
      <c r="G34" s="166">
        <f>SUMIFS('DATOS PEST15'!$D:$D,'DATOS PEST15'!$C:$C,'2. TS PAIS SEXO Y REG'!G$6,'DATOS PEST15'!$B:$B,VLOOKUP($F$5,DenRegTabla2,2,FALSE),'DATOS PEST15'!$A:$A,INDICE!$C$13,'DATOS PEST15'!$E:$E,'2. TS PAIS SEXO Y REG'!$A34)</f>
        <v>1036.3157894736842</v>
      </c>
      <c r="H34" s="164">
        <f>SUMIFS('DATOS PEST15'!$D:$D,'DATOS PEST15'!$B:$B,VLOOKUP($F$5,DenRegTabla2,2,FALSE),'DATOS PEST15'!$A:$A,INDICE!$C$13,'DATOS PEST15'!$E:$E,'2. TS PAIS SEXO Y REG'!$A34)</f>
        <v>2959.8421052631579</v>
      </c>
      <c r="I34" s="147">
        <f>SUMIFS('DATOS PEST15'!$D:$D,'DATOS PEST15'!$C:$C,'2. TS PAIS SEXO Y REG'!I$6,'DATOS PEST15'!$B:$B,VLOOKUP($I$5,DenRegTabla2,2,FALSE),'DATOS PEST15'!$A:$A,INDICE!$C$13,'DATOS PEST15'!$E:$E,'2. TS PAIS SEXO Y REG'!$A34)</f>
        <v>22.631578947368421</v>
      </c>
      <c r="J34" s="166">
        <f>SUMIFS('DATOS PEST15'!$D:$D,'DATOS PEST15'!$C:$C,'2. TS PAIS SEXO Y REG'!J$6,'DATOS PEST15'!$B:$B,VLOOKUP($I$5,DenRegTabla2,2,FALSE),'DATOS PEST15'!$A:$A,INDICE!$C$13,'DATOS PEST15'!$E:$E,'2. TS PAIS SEXO Y REG'!$A34)</f>
        <v>27</v>
      </c>
      <c r="K34" s="164">
        <f>SUMIFS('DATOS PEST15'!$D:$D,'DATOS PEST15'!$B:$B,VLOOKUP($I$5,DenRegTabla2,2,FALSE),'DATOS PEST15'!$A:$A,INDICE!$C$13,'DATOS PEST15'!$E:$E,'2. TS PAIS SEXO Y REG'!$A34)</f>
        <v>49.631578947368425</v>
      </c>
      <c r="L34" s="147">
        <f>SUMIFS('DATOS PEST15'!$D:$D,'DATOS PEST15'!$C:$C,'2. TS PAIS SEXO Y REG'!L$6,'DATOS PEST15'!$B:$B,VLOOKUP($L$5,DenRegTabla2,2,FALSE),'DATOS PEST15'!$A:$A,INDICE!$C$13,'DATOS PEST15'!$E:$E,'2. TS PAIS SEXO Y REG'!$A34)</f>
        <v>25.210526315789473</v>
      </c>
      <c r="M34" s="166">
        <f>SUMIFS('DATOS PEST15'!$D:$D,'DATOS PEST15'!$C:$C,'2. TS PAIS SEXO Y REG'!M$6,'DATOS PEST15'!$B:$B,VLOOKUP($L$5,DenRegTabla2,2,FALSE),'DATOS PEST15'!$A:$A,INDICE!$C$13,'DATOS PEST15'!$E:$E,'2. TS PAIS SEXO Y REG'!$A34)</f>
        <v>6</v>
      </c>
      <c r="N34" s="164">
        <f>SUMIFS('DATOS PEST15'!$D:$D,'DATOS PEST15'!$B:$B,VLOOKUP($L$5,DenRegTabla2,2,FALSE),'DATOS PEST15'!$A:$A,INDICE!$C$13,'DATOS PEST15'!$E:$E,'2. TS PAIS SEXO Y REG'!$A34)</f>
        <v>31.210526315789473</v>
      </c>
      <c r="O34" s="147">
        <f>SUMIFS('DATOS PEST15'!$D:$D,'DATOS PEST15'!$C:$C,'2. TS PAIS SEXO Y REG'!O$6,'DATOS PEST15'!$B:$B,VLOOKUP($O$5,DenRegTabla2,2,FALSE),'DATOS PEST15'!$A:$A,INDICE!$C$13,'DATOS PEST15'!$E:$E,'2. TS PAIS SEXO Y REG'!$A34)</f>
        <v>561.21052631578948</v>
      </c>
      <c r="P34" s="166">
        <f>SUMIFS('DATOS PEST15'!$D:$D,'DATOS PEST15'!$C:$C,'2. TS PAIS SEXO Y REG'!P$6,'DATOS PEST15'!$B:$B,VLOOKUP($O$5,DenRegTabla2,2,FALSE),'DATOS PEST15'!$A:$A,INDICE!$C$13,'DATOS PEST15'!$E:$E,'2. TS PAIS SEXO Y REG'!$A34)</f>
        <v>360.5263157894737</v>
      </c>
      <c r="Q34" s="164">
        <f>SUMIFS('DATOS PEST15'!$D:$D,'DATOS PEST15'!$B:$B,VLOOKUP($O$5,DenRegTabla2,2,FALSE),'DATOS PEST15'!$A:$A,INDICE!$C$13,'DATOS PEST15'!$E:$E,'2. TS PAIS SEXO Y REG'!$A34)</f>
        <v>921.73684210526312</v>
      </c>
      <c r="R34" s="147">
        <f>SUMIFS('DATOS PEST15'!$D:$D,'DATOS PEST15'!$C:$C,'2. TS PAIS SEXO Y REG'!R$6,'DATOS PEST15'!$B:$B,VLOOKUP($R$5,DenRegTabla2,2,FALSE),'DATOS PEST15'!$A:$A,INDICE!$C$13,'DATOS PEST15'!$E:$E,'2. TS PAIS SEXO Y REG'!$A34)</f>
        <v>4</v>
      </c>
      <c r="S34" s="166">
        <f>SUMIFS('DATOS PEST15'!$D:$D,'DATOS PEST15'!$C:$C,'2. TS PAIS SEXO Y REG'!S$6,'DATOS PEST15'!$B:$B,VLOOKUP($R$5,DenRegTabla2,2,FALSE),'DATOS PEST15'!$A:$A,INDICE!$C$13,'DATOS PEST15'!$E:$E,'2. TS PAIS SEXO Y REG'!$A34)</f>
        <v>2</v>
      </c>
      <c r="T34" s="164">
        <f>SUMIFS('DATOS PEST15'!$D:$D,'DATOS PEST15'!$B:$B,VLOOKUP($R$5,DenRegTabla2,2,FALSE),'DATOS PEST15'!$A:$A,INDICE!$C$13,'DATOS PEST15'!$E:$E,'2. TS PAIS SEXO Y REG'!$A34)</f>
        <v>6</v>
      </c>
      <c r="U34" s="147">
        <f>SUMIFS('DATOS PEST15'!$D:$D,'DATOS PEST15'!$C:$C,'2. TS PAIS SEXO Y REG'!U$6,'DATOS PEST15'!$B:$B,VLOOKUP($U$5,DenRegTabla2,2,FALSE),'DATOS PEST15'!$A:$A,INDICE!$C$13,'DATOS PEST15'!$E:$E,'2. TS PAIS SEXO Y REG'!$A34)</f>
        <v>5</v>
      </c>
      <c r="V34" s="166">
        <f>SUMIFS('DATOS PEST15'!$D:$D,'DATOS PEST15'!$C:$C,'2. TS PAIS SEXO Y REG'!V$6,'DATOS PEST15'!$B:$B,VLOOKUP($U$5,DenRegTabla2,2,FALSE),'DATOS PEST15'!$A:$A,INDICE!$C$13,'DATOS PEST15'!$E:$E,'2. TS PAIS SEXO Y REG'!$A34)</f>
        <v>1</v>
      </c>
      <c r="W34" s="164">
        <f>SUMIFS('DATOS PEST15'!$D:$D,'DATOS PEST15'!$B:$B,VLOOKUP($U$5,DenRegTabla2,2,FALSE),'DATOS PEST15'!$A:$A,INDICE!$C$13,'DATOS PEST15'!$E:$E,'2. TS PAIS SEXO Y REG'!$A34)</f>
        <v>6</v>
      </c>
      <c r="X34" s="147">
        <f>SUMIFS('DATOS PEST15'!$D:$D,'DATOS PEST15'!$C:$C,'2. TS PAIS SEXO Y REG'!X$6,'DATOS PEST15'!$B:$B,VLOOKUP($X$5,DenRegTabla2,2,FALSE),'DATOS PEST15'!$A:$A,INDICE!$C$13,'DATOS PEST15'!$E:$E,'2. TS PAIS SEXO Y REG'!$A34)</f>
        <v>1</v>
      </c>
      <c r="Y34" s="166">
        <f>SUMIFS('DATOS PEST15'!$D:$D,'DATOS PEST15'!$C:$C,'2. TS PAIS SEXO Y REG'!Y$6,'DATOS PEST15'!$B:$B,VLOOKUP($X$5,DenRegTabla2,2,FALSE),'DATOS PEST15'!$A:$A,INDICE!$C$13,'DATOS PEST15'!$E:$E,'2. TS PAIS SEXO Y REG'!$A34)</f>
        <v>0</v>
      </c>
      <c r="Z34" s="164">
        <f>SUMIFS('DATOS PEST15'!$D:$D,'DATOS PEST15'!$B:$B,VLOOKUP($X$5,DenRegTabla2,2,FALSE),'DATOS PEST15'!$A:$A,INDICE!$C$13,'DATOS PEST15'!$E:$E,'2. TS PAIS SEXO Y REG'!$A34)</f>
        <v>1</v>
      </c>
      <c r="AA34" s="147">
        <f>SUMIFS('DATOS PEST15'!$D:$D,'DATOS PEST15'!$C:$C,'2. TS PAIS SEXO Y REG'!AA$6,'DATOS PEST15'!$B:$B,VLOOKUP($AA$5,DenRegTabla2,2,FALSE),'DATOS PEST15'!$A:$A,INDICE!$C$13,'DATOS PEST15'!$E:$E,'2. TS PAIS SEXO Y REG'!$A34)</f>
        <v>0</v>
      </c>
      <c r="AB34" s="166">
        <f>SUMIFS('DATOS PEST15'!$D:$D,'DATOS PEST15'!$C:$C,'2. TS PAIS SEXO Y REG'!AB$6,'DATOS PEST15'!$B:$B,VLOOKUP($AA$5,DenRegTabla2,2,FALSE),'DATOS PEST15'!$A:$A,INDICE!$C$13,'DATOS PEST15'!$E:$E,'2. TS PAIS SEXO Y REG'!$A34)</f>
        <v>2</v>
      </c>
      <c r="AC34" s="164">
        <f>SUMIFS('DATOS PEST15'!$D:$D,'DATOS PEST15'!$B:$B,VLOOKUP($AA$5,DenRegTabla2,2,FALSE),'DATOS PEST15'!$A:$A,INDICE!$C$13,'DATOS PEST15'!$E:$E,'2. TS PAIS SEXO Y REG'!$A34)</f>
        <v>2</v>
      </c>
    </row>
    <row r="35" spans="1:29" s="123" customFormat="1" ht="15.6" x14ac:dyDescent="0.3">
      <c r="A35" s="4">
        <v>642</v>
      </c>
      <c r="B35" s="116" t="s">
        <v>97</v>
      </c>
      <c r="C35" s="147">
        <f t="shared" si="10"/>
        <v>165028.68421052632</v>
      </c>
      <c r="D35" s="166">
        <f t="shared" si="11"/>
        <v>175490.05263157896</v>
      </c>
      <c r="E35" s="164">
        <f t="shared" si="12"/>
        <v>340518.73684210534</v>
      </c>
      <c r="F35" s="147">
        <f>SUMIFS('DATOS PEST15'!$D:$D,'DATOS PEST15'!$C:$C,'2. TS PAIS SEXO Y REG'!F$6,'DATOS PEST15'!$B:$B,VLOOKUP($F$5,DenRegTabla2,2,FALSE),'DATOS PEST15'!$A:$A,INDICE!$C$13,'DATOS PEST15'!$E:$E,'2. TS PAIS SEXO Y REG'!$A35)</f>
        <v>105496</v>
      </c>
      <c r="G35" s="166">
        <f>SUMIFS('DATOS PEST15'!$D:$D,'DATOS PEST15'!$C:$C,'2. TS PAIS SEXO Y REG'!G$6,'DATOS PEST15'!$B:$B,VLOOKUP($F$5,DenRegTabla2,2,FALSE),'DATOS PEST15'!$A:$A,INDICE!$C$13,'DATOS PEST15'!$E:$E,'2. TS PAIS SEXO Y REG'!$A35)</f>
        <v>119496.78947368421</v>
      </c>
      <c r="H35" s="164">
        <f>SUMIFS('DATOS PEST15'!$D:$D,'DATOS PEST15'!$B:$B,VLOOKUP($F$5,DenRegTabla2,2,FALSE),'DATOS PEST15'!$A:$A,INDICE!$C$13,'DATOS PEST15'!$E:$E,'2. TS PAIS SEXO Y REG'!$A35)</f>
        <v>224992.78947368421</v>
      </c>
      <c r="I35" s="147">
        <f>SUMIFS('DATOS PEST15'!$D:$D,'DATOS PEST15'!$C:$C,'2. TS PAIS SEXO Y REG'!I$6,'DATOS PEST15'!$B:$B,VLOOKUP($I$5,DenRegTabla2,2,FALSE),'DATOS PEST15'!$A:$A,INDICE!$C$13,'DATOS PEST15'!$E:$E,'2. TS PAIS SEXO Y REG'!$A35)</f>
        <v>20603.36842105263</v>
      </c>
      <c r="J35" s="166">
        <f>SUMIFS('DATOS PEST15'!$D:$D,'DATOS PEST15'!$C:$C,'2. TS PAIS SEXO Y REG'!J$6,'DATOS PEST15'!$B:$B,VLOOKUP($I$5,DenRegTabla2,2,FALSE),'DATOS PEST15'!$A:$A,INDICE!$C$13,'DATOS PEST15'!$E:$E,'2. TS PAIS SEXO Y REG'!$A35)</f>
        <v>23305.157894736843</v>
      </c>
      <c r="K35" s="164">
        <f>SUMIFS('DATOS PEST15'!$D:$D,'DATOS PEST15'!$B:$B,VLOOKUP($I$5,DenRegTabla2,2,FALSE),'DATOS PEST15'!$A:$A,INDICE!$C$13,'DATOS PEST15'!$E:$E,'2. TS PAIS SEXO Y REG'!$A35)</f>
        <v>43908.526315789473</v>
      </c>
      <c r="L35" s="147">
        <f>SUMIFS('DATOS PEST15'!$D:$D,'DATOS PEST15'!$C:$C,'2. TS PAIS SEXO Y REG'!L$6,'DATOS PEST15'!$B:$B,VLOOKUP($L$5,DenRegTabla2,2,FALSE),'DATOS PEST15'!$A:$A,INDICE!$C$13,'DATOS PEST15'!$E:$E,'2. TS PAIS SEXO Y REG'!$A35)</f>
        <v>22718</v>
      </c>
      <c r="M35" s="166">
        <f>SUMIFS('DATOS PEST15'!$D:$D,'DATOS PEST15'!$C:$C,'2. TS PAIS SEXO Y REG'!M$6,'DATOS PEST15'!$B:$B,VLOOKUP($L$5,DenRegTabla2,2,FALSE),'DATOS PEST15'!$A:$A,INDICE!$C$13,'DATOS PEST15'!$E:$E,'2. TS PAIS SEXO Y REG'!$A35)</f>
        <v>493.05263157894734</v>
      </c>
      <c r="N35" s="164">
        <f>SUMIFS('DATOS PEST15'!$D:$D,'DATOS PEST15'!$B:$B,VLOOKUP($L$5,DenRegTabla2,2,FALSE),'DATOS PEST15'!$A:$A,INDICE!$C$13,'DATOS PEST15'!$E:$E,'2. TS PAIS SEXO Y REG'!$A35)</f>
        <v>23211.052631578947</v>
      </c>
      <c r="O35" s="147">
        <f>SUMIFS('DATOS PEST15'!$D:$D,'DATOS PEST15'!$C:$C,'2. TS PAIS SEXO Y REG'!O$6,'DATOS PEST15'!$B:$B,VLOOKUP($O$5,DenRegTabla2,2,FALSE),'DATOS PEST15'!$A:$A,INDICE!$C$13,'DATOS PEST15'!$E:$E,'2. TS PAIS SEXO Y REG'!$A35)</f>
        <v>15835.21052631579</v>
      </c>
      <c r="P35" s="166">
        <f>SUMIFS('DATOS PEST15'!$D:$D,'DATOS PEST15'!$C:$C,'2. TS PAIS SEXO Y REG'!P$6,'DATOS PEST15'!$B:$B,VLOOKUP($O$5,DenRegTabla2,2,FALSE),'DATOS PEST15'!$A:$A,INDICE!$C$13,'DATOS PEST15'!$E:$E,'2. TS PAIS SEXO Y REG'!$A35)</f>
        <v>31799.315789473683</v>
      </c>
      <c r="Q35" s="164">
        <f>SUMIFS('DATOS PEST15'!$D:$D,'DATOS PEST15'!$B:$B,VLOOKUP($O$5,DenRegTabla2,2,FALSE),'DATOS PEST15'!$A:$A,INDICE!$C$13,'DATOS PEST15'!$E:$E,'2. TS PAIS SEXO Y REG'!$A35)</f>
        <v>47634.526315789473</v>
      </c>
      <c r="R35" s="147">
        <f>SUMIFS('DATOS PEST15'!$D:$D,'DATOS PEST15'!$C:$C,'2. TS PAIS SEXO Y REG'!R$6,'DATOS PEST15'!$B:$B,VLOOKUP($R$5,DenRegTabla2,2,FALSE),'DATOS PEST15'!$A:$A,INDICE!$C$13,'DATOS PEST15'!$E:$E,'2. TS PAIS SEXO Y REG'!$A35)</f>
        <v>334.84210526315792</v>
      </c>
      <c r="S35" s="166">
        <f>SUMIFS('DATOS PEST15'!$D:$D,'DATOS PEST15'!$C:$C,'2. TS PAIS SEXO Y REG'!S$6,'DATOS PEST15'!$B:$B,VLOOKUP($R$5,DenRegTabla2,2,FALSE),'DATOS PEST15'!$A:$A,INDICE!$C$13,'DATOS PEST15'!$E:$E,'2. TS PAIS SEXO Y REG'!$A35)</f>
        <v>283.89473684210526</v>
      </c>
      <c r="T35" s="164">
        <f>SUMIFS('DATOS PEST15'!$D:$D,'DATOS PEST15'!$B:$B,VLOOKUP($R$5,DenRegTabla2,2,FALSE),'DATOS PEST15'!$A:$A,INDICE!$C$13,'DATOS PEST15'!$E:$E,'2. TS PAIS SEXO Y REG'!$A35)</f>
        <v>618.73684210526312</v>
      </c>
      <c r="U35" s="147">
        <f>SUMIFS('DATOS PEST15'!$D:$D,'DATOS PEST15'!$C:$C,'2. TS PAIS SEXO Y REG'!U$6,'DATOS PEST15'!$B:$B,VLOOKUP($U$5,DenRegTabla2,2,FALSE),'DATOS PEST15'!$A:$A,INDICE!$C$13,'DATOS PEST15'!$E:$E,'2. TS PAIS SEXO Y REG'!$A35)</f>
        <v>36.263157894736842</v>
      </c>
      <c r="V35" s="166">
        <f>SUMIFS('DATOS PEST15'!$D:$D,'DATOS PEST15'!$C:$C,'2. TS PAIS SEXO Y REG'!V$6,'DATOS PEST15'!$B:$B,VLOOKUP($U$5,DenRegTabla2,2,FALSE),'DATOS PEST15'!$A:$A,INDICE!$C$13,'DATOS PEST15'!$E:$E,'2. TS PAIS SEXO Y REG'!$A35)</f>
        <v>102.84210526315789</v>
      </c>
      <c r="W35" s="164">
        <f>SUMIFS('DATOS PEST15'!$D:$D,'DATOS PEST15'!$B:$B,VLOOKUP($U$5,DenRegTabla2,2,FALSE),'DATOS PEST15'!$A:$A,INDICE!$C$13,'DATOS PEST15'!$E:$E,'2. TS PAIS SEXO Y REG'!$A35)</f>
        <v>139.10526315789474</v>
      </c>
      <c r="X35" s="147">
        <f>SUMIFS('DATOS PEST15'!$D:$D,'DATOS PEST15'!$C:$C,'2. TS PAIS SEXO Y REG'!X$6,'DATOS PEST15'!$B:$B,VLOOKUP($X$5,DenRegTabla2,2,FALSE),'DATOS PEST15'!$A:$A,INDICE!$C$13,'DATOS PEST15'!$E:$E,'2. TS PAIS SEXO Y REG'!$A35)</f>
        <v>5</v>
      </c>
      <c r="Y35" s="166">
        <f>SUMIFS('DATOS PEST15'!$D:$D,'DATOS PEST15'!$C:$C,'2. TS PAIS SEXO Y REG'!Y$6,'DATOS PEST15'!$B:$B,VLOOKUP($X$5,DenRegTabla2,2,FALSE),'DATOS PEST15'!$A:$A,INDICE!$C$13,'DATOS PEST15'!$E:$E,'2. TS PAIS SEXO Y REG'!$A35)</f>
        <v>9</v>
      </c>
      <c r="Z35" s="164">
        <f>SUMIFS('DATOS PEST15'!$D:$D,'DATOS PEST15'!$B:$B,VLOOKUP($X$5,DenRegTabla2,2,FALSE),'DATOS PEST15'!$A:$A,INDICE!$C$13,'DATOS PEST15'!$E:$E,'2. TS PAIS SEXO Y REG'!$A35)</f>
        <v>14</v>
      </c>
      <c r="AA35" s="147">
        <f>SUMIFS('DATOS PEST15'!$D:$D,'DATOS PEST15'!$C:$C,'2. TS PAIS SEXO Y REG'!AA$6,'DATOS PEST15'!$B:$B,VLOOKUP($AA$5,DenRegTabla2,2,FALSE),'DATOS PEST15'!$A:$A,INDICE!$C$13,'DATOS PEST15'!$E:$E,'2. TS PAIS SEXO Y REG'!$A35)</f>
        <v>0</v>
      </c>
      <c r="AB35" s="166">
        <f>SUMIFS('DATOS PEST15'!$D:$D,'DATOS PEST15'!$C:$C,'2. TS PAIS SEXO Y REG'!AB$6,'DATOS PEST15'!$B:$B,VLOOKUP($AA$5,DenRegTabla2,2,FALSE),'DATOS PEST15'!$A:$A,INDICE!$C$13,'DATOS PEST15'!$E:$E,'2. TS PAIS SEXO Y REG'!$A35)</f>
        <v>0</v>
      </c>
      <c r="AC35" s="164">
        <f>SUMIFS('DATOS PEST15'!$D:$D,'DATOS PEST15'!$B:$B,VLOOKUP($AA$5,DenRegTabla2,2,FALSE),'DATOS PEST15'!$A:$A,INDICE!$C$13,'DATOS PEST15'!$E:$E,'2. TS PAIS SEXO Y REG'!$A35)</f>
        <v>0</v>
      </c>
    </row>
    <row r="36" spans="1:29" s="123" customFormat="1" ht="16.2" thickBot="1" x14ac:dyDescent="0.35">
      <c r="A36" s="4">
        <v>752</v>
      </c>
      <c r="B36" s="116" t="s">
        <v>119</v>
      </c>
      <c r="C36" s="169">
        <f t="shared" si="10"/>
        <v>4701.4210526315783</v>
      </c>
      <c r="D36" s="167">
        <f t="shared" si="11"/>
        <v>4660.6842105263167</v>
      </c>
      <c r="E36" s="164">
        <f t="shared" si="12"/>
        <v>9362.105263157895</v>
      </c>
      <c r="F36" s="169">
        <f>SUMIFS('DATOS PEST15'!$D:$D,'DATOS PEST15'!$C:$C,'2. TS PAIS SEXO Y REG'!F$6,'DATOS PEST15'!$B:$B,VLOOKUP($F$5,DenRegTabla2,2,FALSE),'DATOS PEST15'!$A:$A,INDICE!$C$13,'DATOS PEST15'!$E:$E,'2. TS PAIS SEXO Y REG'!$A36)</f>
        <v>3179.2105263157896</v>
      </c>
      <c r="G36" s="167">
        <f>SUMIFS('DATOS PEST15'!$D:$D,'DATOS PEST15'!$C:$C,'2. TS PAIS SEXO Y REG'!G$6,'DATOS PEST15'!$B:$B,VLOOKUP($F$5,DenRegTabla2,2,FALSE),'DATOS PEST15'!$A:$A,INDICE!$C$13,'DATOS PEST15'!$E:$E,'2. TS PAIS SEXO Y REG'!$A36)</f>
        <v>2676.7894736842104</v>
      </c>
      <c r="H36" s="164">
        <f>SUMIFS('DATOS PEST15'!$D:$D,'DATOS PEST15'!$B:$B,VLOOKUP($F$5,DenRegTabla2,2,FALSE),'DATOS PEST15'!$A:$A,INDICE!$C$13,'DATOS PEST15'!$E:$E,'2. TS PAIS SEXO Y REG'!$A36)</f>
        <v>5856</v>
      </c>
      <c r="I36" s="169">
        <f>SUMIFS('DATOS PEST15'!$D:$D,'DATOS PEST15'!$C:$C,'2. TS PAIS SEXO Y REG'!I$6,'DATOS PEST15'!$B:$B,VLOOKUP($I$5,DenRegTabla2,2,FALSE),'DATOS PEST15'!$A:$A,INDICE!$C$13,'DATOS PEST15'!$E:$E,'2. TS PAIS SEXO Y REG'!$A36)</f>
        <v>1.9473684210526316</v>
      </c>
      <c r="J36" s="167">
        <f>SUMIFS('DATOS PEST15'!$D:$D,'DATOS PEST15'!$C:$C,'2. TS PAIS SEXO Y REG'!J$6,'DATOS PEST15'!$B:$B,VLOOKUP($I$5,DenRegTabla2,2,FALSE),'DATOS PEST15'!$A:$A,INDICE!$C$13,'DATOS PEST15'!$E:$E,'2. TS PAIS SEXO Y REG'!$A36)</f>
        <v>3.8947368421052633</v>
      </c>
      <c r="K36" s="164">
        <f>SUMIFS('DATOS PEST15'!$D:$D,'DATOS PEST15'!$B:$B,VLOOKUP($I$5,DenRegTabla2,2,FALSE),'DATOS PEST15'!$A:$A,INDICE!$C$13,'DATOS PEST15'!$E:$E,'2. TS PAIS SEXO Y REG'!$A36)</f>
        <v>5.8421052631578947</v>
      </c>
      <c r="L36" s="169">
        <f>SUMIFS('DATOS PEST15'!$D:$D,'DATOS PEST15'!$C:$C,'2. TS PAIS SEXO Y REG'!L$6,'DATOS PEST15'!$B:$B,VLOOKUP($L$5,DenRegTabla2,2,FALSE),'DATOS PEST15'!$A:$A,INDICE!$C$13,'DATOS PEST15'!$E:$E,'2. TS PAIS SEXO Y REG'!$A36)</f>
        <v>8.6315789473684212</v>
      </c>
      <c r="M36" s="167">
        <f>SUMIFS('DATOS PEST15'!$D:$D,'DATOS PEST15'!$C:$C,'2. TS PAIS SEXO Y REG'!M$6,'DATOS PEST15'!$B:$B,VLOOKUP($L$5,DenRegTabla2,2,FALSE),'DATOS PEST15'!$A:$A,INDICE!$C$13,'DATOS PEST15'!$E:$E,'2. TS PAIS SEXO Y REG'!$A36)</f>
        <v>3</v>
      </c>
      <c r="N36" s="164">
        <f>SUMIFS('DATOS PEST15'!$D:$D,'DATOS PEST15'!$B:$B,VLOOKUP($L$5,DenRegTabla2,2,FALSE),'DATOS PEST15'!$A:$A,INDICE!$C$13,'DATOS PEST15'!$E:$E,'2. TS PAIS SEXO Y REG'!$A36)</f>
        <v>11.631578947368421</v>
      </c>
      <c r="O36" s="169">
        <f>SUMIFS('DATOS PEST15'!$D:$D,'DATOS PEST15'!$C:$C,'2. TS PAIS SEXO Y REG'!O$6,'DATOS PEST15'!$B:$B,VLOOKUP($O$5,DenRegTabla2,2,FALSE),'DATOS PEST15'!$A:$A,INDICE!$C$13,'DATOS PEST15'!$E:$E,'2. TS PAIS SEXO Y REG'!$A36)</f>
        <v>1505.6315789473683</v>
      </c>
      <c r="P36" s="167">
        <f>SUMIFS('DATOS PEST15'!$D:$D,'DATOS PEST15'!$C:$C,'2. TS PAIS SEXO Y REG'!P$6,'DATOS PEST15'!$B:$B,VLOOKUP($O$5,DenRegTabla2,2,FALSE),'DATOS PEST15'!$A:$A,INDICE!$C$13,'DATOS PEST15'!$E:$E,'2. TS PAIS SEXO Y REG'!$A36)</f>
        <v>1971.5263157894738</v>
      </c>
      <c r="Q36" s="164">
        <f>SUMIFS('DATOS PEST15'!$D:$D,'DATOS PEST15'!$B:$B,VLOOKUP($O$5,DenRegTabla2,2,FALSE),'DATOS PEST15'!$A:$A,INDICE!$C$13,'DATOS PEST15'!$E:$E,'2. TS PAIS SEXO Y REG'!$A36)</f>
        <v>3477.1578947368421</v>
      </c>
      <c r="R36" s="169">
        <f>SUMIFS('DATOS PEST15'!$D:$D,'DATOS PEST15'!$C:$C,'2. TS PAIS SEXO Y REG'!R$6,'DATOS PEST15'!$B:$B,VLOOKUP($R$5,DenRegTabla2,2,FALSE),'DATOS PEST15'!$A:$A,INDICE!$C$13,'DATOS PEST15'!$E:$E,'2. TS PAIS SEXO Y REG'!$A36)</f>
        <v>2</v>
      </c>
      <c r="S36" s="167">
        <f>SUMIFS('DATOS PEST15'!$D:$D,'DATOS PEST15'!$C:$C,'2. TS PAIS SEXO Y REG'!S$6,'DATOS PEST15'!$B:$B,VLOOKUP($R$5,DenRegTabla2,2,FALSE),'DATOS PEST15'!$A:$A,INDICE!$C$13,'DATOS PEST15'!$E:$E,'2. TS PAIS SEXO Y REG'!$A36)</f>
        <v>1</v>
      </c>
      <c r="T36" s="164">
        <f>SUMIFS('DATOS PEST15'!$D:$D,'DATOS PEST15'!$B:$B,VLOOKUP($R$5,DenRegTabla2,2,FALSE),'DATOS PEST15'!$A:$A,INDICE!$C$13,'DATOS PEST15'!$E:$E,'2. TS PAIS SEXO Y REG'!$A36)</f>
        <v>3</v>
      </c>
      <c r="U36" s="169">
        <f>SUMIFS('DATOS PEST15'!$D:$D,'DATOS PEST15'!$C:$C,'2. TS PAIS SEXO Y REG'!U$6,'DATOS PEST15'!$B:$B,VLOOKUP($U$5,DenRegTabla2,2,FALSE),'DATOS PEST15'!$A:$A,INDICE!$C$13,'DATOS PEST15'!$E:$E,'2. TS PAIS SEXO Y REG'!$A36)</f>
        <v>4</v>
      </c>
      <c r="V36" s="167">
        <f>SUMIFS('DATOS PEST15'!$D:$D,'DATOS PEST15'!$C:$C,'2. TS PAIS SEXO Y REG'!V$6,'DATOS PEST15'!$B:$B,VLOOKUP($U$5,DenRegTabla2,2,FALSE),'DATOS PEST15'!$A:$A,INDICE!$C$13,'DATOS PEST15'!$E:$E,'2. TS PAIS SEXO Y REG'!$A36)</f>
        <v>4.4736842105263159</v>
      </c>
      <c r="W36" s="164">
        <f>SUMIFS('DATOS PEST15'!$D:$D,'DATOS PEST15'!$B:$B,VLOOKUP($U$5,DenRegTabla2,2,FALSE),'DATOS PEST15'!$A:$A,INDICE!$C$13,'DATOS PEST15'!$E:$E,'2. TS PAIS SEXO Y REG'!$A36)</f>
        <v>8.473684210526315</v>
      </c>
      <c r="X36" s="169">
        <f>SUMIFS('DATOS PEST15'!$D:$D,'DATOS PEST15'!$C:$C,'2. TS PAIS SEXO Y REG'!X$6,'DATOS PEST15'!$B:$B,VLOOKUP($X$5,DenRegTabla2,2,FALSE),'DATOS PEST15'!$A:$A,INDICE!$C$13,'DATOS PEST15'!$E:$E,'2. TS PAIS SEXO Y REG'!$A36)</f>
        <v>0</v>
      </c>
      <c r="Y36" s="167">
        <f>SUMIFS('DATOS PEST15'!$D:$D,'DATOS PEST15'!$C:$C,'2. TS PAIS SEXO Y REG'!Y$6,'DATOS PEST15'!$B:$B,VLOOKUP($X$5,DenRegTabla2,2,FALSE),'DATOS PEST15'!$A:$A,INDICE!$C$13,'DATOS PEST15'!$E:$E,'2. TS PAIS SEXO Y REG'!$A36)</f>
        <v>0</v>
      </c>
      <c r="Z36" s="164">
        <f>SUMIFS('DATOS PEST15'!$D:$D,'DATOS PEST15'!$B:$B,VLOOKUP($X$5,DenRegTabla2,2,FALSE),'DATOS PEST15'!$A:$A,INDICE!$C$13,'DATOS PEST15'!$E:$E,'2. TS PAIS SEXO Y REG'!$A36)</f>
        <v>0</v>
      </c>
      <c r="AA36" s="169">
        <f>SUMIFS('DATOS PEST15'!$D:$D,'DATOS PEST15'!$C:$C,'2. TS PAIS SEXO Y REG'!AA$6,'DATOS PEST15'!$B:$B,VLOOKUP($AA$5,DenRegTabla2,2,FALSE),'DATOS PEST15'!$A:$A,INDICE!$C$13,'DATOS PEST15'!$E:$E,'2. TS PAIS SEXO Y REG'!$A36)</f>
        <v>0</v>
      </c>
      <c r="AB36" s="167">
        <f>SUMIFS('DATOS PEST15'!$D:$D,'DATOS PEST15'!$C:$C,'2. TS PAIS SEXO Y REG'!AB$6,'DATOS PEST15'!$B:$B,VLOOKUP($AA$5,DenRegTabla2,2,FALSE),'DATOS PEST15'!$A:$A,INDICE!$C$13,'DATOS PEST15'!$E:$E,'2. TS PAIS SEXO Y REG'!$A36)</f>
        <v>0</v>
      </c>
      <c r="AC36" s="164">
        <f>SUMIFS('DATOS PEST15'!$D:$D,'DATOS PEST15'!$B:$B,VLOOKUP($AA$5,DenRegTabla2,2,FALSE),'DATOS PEST15'!$A:$A,INDICE!$C$13,'DATOS PEST15'!$E:$E,'2. TS PAIS SEXO Y REG'!$A36)</f>
        <v>0</v>
      </c>
    </row>
    <row r="37" spans="1:29" s="135" customFormat="1" ht="16.2" thickBot="1" x14ac:dyDescent="0.35">
      <c r="A37" s="82"/>
      <c r="B37" s="136" t="s">
        <v>154</v>
      </c>
      <c r="C37" s="171">
        <f>SUM(C38:C264)</f>
        <v>793582.26315789472</v>
      </c>
      <c r="D37" s="190">
        <f t="shared" ref="D37" si="13">SUM(D38:D264)</f>
        <v>1055620.4736842103</v>
      </c>
      <c r="E37" s="170">
        <f t="shared" ref="E37:AC37" si="14">SUM(E38:E264)</f>
        <v>1849236.1052631577</v>
      </c>
      <c r="F37" s="171">
        <f t="shared" si="14"/>
        <v>516468.84210526303</v>
      </c>
      <c r="G37" s="190">
        <f t="shared" si="14"/>
        <v>737819.73684210517</v>
      </c>
      <c r="H37" s="170">
        <f t="shared" si="14"/>
        <v>1254289.578947369</v>
      </c>
      <c r="I37" s="171">
        <f t="shared" si="14"/>
        <v>44155.736842105267</v>
      </c>
      <c r="J37" s="190">
        <f t="shared" si="14"/>
        <v>142464.36842105264</v>
      </c>
      <c r="K37" s="170">
        <f t="shared" si="14"/>
        <v>186620.10526315789</v>
      </c>
      <c r="L37" s="171">
        <f t="shared" si="14"/>
        <v>129549.26315789472</v>
      </c>
      <c r="M37" s="190">
        <f t="shared" si="14"/>
        <v>8571.0000000000018</v>
      </c>
      <c r="N37" s="170">
        <f t="shared" si="14"/>
        <v>138152.63157894739</v>
      </c>
      <c r="O37" s="171">
        <f t="shared" si="14"/>
        <v>102696.2105263158</v>
      </c>
      <c r="P37" s="190">
        <f t="shared" si="14"/>
        <v>162039.36842105264</v>
      </c>
      <c r="Q37" s="170">
        <f t="shared" si="14"/>
        <v>264735.57894736837</v>
      </c>
      <c r="R37" s="171">
        <f t="shared" si="14"/>
        <v>514.15789473684208</v>
      </c>
      <c r="S37" s="190">
        <f t="shared" si="14"/>
        <v>1084.1052631578946</v>
      </c>
      <c r="T37" s="170">
        <f t="shared" si="14"/>
        <v>1598.2631578947367</v>
      </c>
      <c r="U37" s="171">
        <f t="shared" si="14"/>
        <v>179.05263157894737</v>
      </c>
      <c r="V37" s="190">
        <f t="shared" si="14"/>
        <v>3590.7894736842104</v>
      </c>
      <c r="W37" s="170">
        <f t="shared" si="14"/>
        <v>3769.8421052631579</v>
      </c>
      <c r="X37" s="171">
        <f t="shared" si="14"/>
        <v>19</v>
      </c>
      <c r="Y37" s="190">
        <f t="shared" si="14"/>
        <v>47.89473684210526</v>
      </c>
      <c r="Z37" s="170">
        <f t="shared" si="14"/>
        <v>66.89473684210526</v>
      </c>
      <c r="AA37" s="171">
        <f t="shared" si="14"/>
        <v>0</v>
      </c>
      <c r="AB37" s="190">
        <f t="shared" si="14"/>
        <v>3.2105263157894735</v>
      </c>
      <c r="AC37" s="170">
        <f t="shared" si="14"/>
        <v>3.2105263157894735</v>
      </c>
    </row>
    <row r="38" spans="1:29" s="123" customFormat="1" ht="15.6" x14ac:dyDescent="0.3">
      <c r="A38" s="4">
        <v>4</v>
      </c>
      <c r="B38" s="116" t="s">
        <v>226</v>
      </c>
      <c r="C38" s="168">
        <f t="shared" ref="C38:C41" si="15">SUM(F38,I38,L38,O38,R38,U38,X38,AA38)</f>
        <v>135.42105263157896</v>
      </c>
      <c r="D38" s="165">
        <f t="shared" ref="D38:D41" si="16">SUM(G38,J38,M38,P38,S38,V38,Y38,AB38)</f>
        <v>640.0526315789474</v>
      </c>
      <c r="E38" s="163">
        <f t="shared" ref="E38:E41" si="17">SUM(H38,K38,N38,Q38,T38,W38,Z38,AC38)</f>
        <v>775.47368421052624</v>
      </c>
      <c r="F38" s="168">
        <f>SUMIFS('DATOS PEST15'!$D:$D,'DATOS PEST15'!$C:$C,'2. TS PAIS SEXO Y REG'!F$6,'DATOS PEST15'!$B:$B,VLOOKUP($F$5,DenRegTabla2,2,FALSE),'DATOS PEST15'!$A:$A,INDICE!$C$13,'DATOS PEST15'!$E:$E,'2. TS PAIS SEXO Y REG'!$A38)</f>
        <v>116.52631578947368</v>
      </c>
      <c r="G38" s="165">
        <f>SUMIFS('DATOS PEST15'!$D:$D,'DATOS PEST15'!$C:$C,'2. TS PAIS SEXO Y REG'!G$6,'DATOS PEST15'!$B:$B,VLOOKUP($F$5,DenRegTabla2,2,FALSE),'DATOS PEST15'!$A:$A,INDICE!$C$13,'DATOS PEST15'!$E:$E,'2. TS PAIS SEXO Y REG'!$A38)</f>
        <v>524.15789473684208</v>
      </c>
      <c r="H38" s="163">
        <f>SUMIFS('DATOS PEST15'!$D:$D,'DATOS PEST15'!$B:$B,VLOOKUP($F$5,DenRegTabla2,2,FALSE),'DATOS PEST15'!$A:$A,INDICE!$C$13,'DATOS PEST15'!$E:$E,'2. TS PAIS SEXO Y REG'!$A38)</f>
        <v>640.68421052631572</v>
      </c>
      <c r="I38" s="168">
        <f>SUMIFS('DATOS PEST15'!$D:$D,'DATOS PEST15'!$C:$C,'2. TS PAIS SEXO Y REG'!I$6,'DATOS PEST15'!$B:$B,VLOOKUP($I$5,DenRegTabla2,2,FALSE),'DATOS PEST15'!$A:$A,INDICE!$C$13,'DATOS PEST15'!$E:$E,'2. TS PAIS SEXO Y REG'!$A38)</f>
        <v>2</v>
      </c>
      <c r="J38" s="165">
        <f>SUMIFS('DATOS PEST15'!$D:$D,'DATOS PEST15'!$C:$C,'2. TS PAIS SEXO Y REG'!J$6,'DATOS PEST15'!$B:$B,VLOOKUP($I$5,DenRegTabla2,2,FALSE),'DATOS PEST15'!$A:$A,INDICE!$C$13,'DATOS PEST15'!$E:$E,'2. TS PAIS SEXO Y REG'!$A38)</f>
        <v>17.578947368421051</v>
      </c>
      <c r="K38" s="163">
        <f>SUMIFS('DATOS PEST15'!$D:$D,'DATOS PEST15'!$B:$B,VLOOKUP($I$5,DenRegTabla2,2,FALSE),'DATOS PEST15'!$A:$A,INDICE!$C$13,'DATOS PEST15'!$E:$E,'2. TS PAIS SEXO Y REG'!$A38)</f>
        <v>19.578947368421051</v>
      </c>
      <c r="L38" s="168">
        <f>SUMIFS('DATOS PEST15'!$D:$D,'DATOS PEST15'!$C:$C,'2. TS PAIS SEXO Y REG'!L$6,'DATOS PEST15'!$B:$B,VLOOKUP($L$5,DenRegTabla2,2,FALSE),'DATOS PEST15'!$A:$A,INDICE!$C$13,'DATOS PEST15'!$E:$E,'2. TS PAIS SEXO Y REG'!$A38)</f>
        <v>2</v>
      </c>
      <c r="M38" s="165">
        <f>SUMIFS('DATOS PEST15'!$D:$D,'DATOS PEST15'!$C:$C,'2. TS PAIS SEXO Y REG'!M$6,'DATOS PEST15'!$B:$B,VLOOKUP($L$5,DenRegTabla2,2,FALSE),'DATOS PEST15'!$A:$A,INDICE!$C$13,'DATOS PEST15'!$E:$E,'2. TS PAIS SEXO Y REG'!$A38)</f>
        <v>0</v>
      </c>
      <c r="N38" s="163">
        <f>SUMIFS('DATOS PEST15'!$D:$D,'DATOS PEST15'!$B:$B,VLOOKUP($L$5,DenRegTabla2,2,FALSE),'DATOS PEST15'!$A:$A,INDICE!$C$13,'DATOS PEST15'!$E:$E,'2. TS PAIS SEXO Y REG'!$A38)</f>
        <v>2</v>
      </c>
      <c r="O38" s="168">
        <f>SUMIFS('DATOS PEST15'!$D:$D,'DATOS PEST15'!$C:$C,'2. TS PAIS SEXO Y REG'!O$6,'DATOS PEST15'!$B:$B,VLOOKUP($O$5,DenRegTabla2,2,FALSE),'DATOS PEST15'!$A:$A,INDICE!$C$13,'DATOS PEST15'!$E:$E,'2. TS PAIS SEXO Y REG'!$A38)</f>
        <v>13.894736842105264</v>
      </c>
      <c r="P38" s="165">
        <f>SUMIFS('DATOS PEST15'!$D:$D,'DATOS PEST15'!$C:$C,'2. TS PAIS SEXO Y REG'!P$6,'DATOS PEST15'!$B:$B,VLOOKUP($O$5,DenRegTabla2,2,FALSE),'DATOS PEST15'!$A:$A,INDICE!$C$13,'DATOS PEST15'!$E:$E,'2. TS PAIS SEXO Y REG'!$A38)</f>
        <v>96.263157894736835</v>
      </c>
      <c r="Q38" s="163">
        <f>SUMIFS('DATOS PEST15'!$D:$D,'DATOS PEST15'!$B:$B,VLOOKUP($O$5,DenRegTabla2,2,FALSE),'DATOS PEST15'!$A:$A,INDICE!$C$13,'DATOS PEST15'!$E:$E,'2. TS PAIS SEXO Y REG'!$A38)</f>
        <v>110.1578947368421</v>
      </c>
      <c r="R38" s="168">
        <f>SUMIFS('DATOS PEST15'!$D:$D,'DATOS PEST15'!$C:$C,'2. TS PAIS SEXO Y REG'!R$6,'DATOS PEST15'!$B:$B,VLOOKUP($R$5,DenRegTabla2,2,FALSE),'DATOS PEST15'!$A:$A,INDICE!$C$13,'DATOS PEST15'!$E:$E,'2. TS PAIS SEXO Y REG'!$A38)</f>
        <v>1</v>
      </c>
      <c r="S38" s="165">
        <f>SUMIFS('DATOS PEST15'!$D:$D,'DATOS PEST15'!$C:$C,'2. TS PAIS SEXO Y REG'!S$6,'DATOS PEST15'!$B:$B,VLOOKUP($R$5,DenRegTabla2,2,FALSE),'DATOS PEST15'!$A:$A,INDICE!$C$13,'DATOS PEST15'!$E:$E,'2. TS PAIS SEXO Y REG'!$A38)</f>
        <v>1</v>
      </c>
      <c r="T38" s="163">
        <f>SUMIFS('DATOS PEST15'!$D:$D,'DATOS PEST15'!$B:$B,VLOOKUP($R$5,DenRegTabla2,2,FALSE),'DATOS PEST15'!$A:$A,INDICE!$C$13,'DATOS PEST15'!$E:$E,'2. TS PAIS SEXO Y REG'!$A38)</f>
        <v>2</v>
      </c>
      <c r="U38" s="168">
        <f>SUMIFS('DATOS PEST15'!$D:$D,'DATOS PEST15'!$C:$C,'2. TS PAIS SEXO Y REG'!U$6,'DATOS PEST15'!$B:$B,VLOOKUP($U$5,DenRegTabla2,2,FALSE),'DATOS PEST15'!$A:$A,INDICE!$C$13,'DATOS PEST15'!$E:$E,'2. TS PAIS SEXO Y REG'!$A38)</f>
        <v>0</v>
      </c>
      <c r="V38" s="165">
        <f>SUMIFS('DATOS PEST15'!$D:$D,'DATOS PEST15'!$C:$C,'2. TS PAIS SEXO Y REG'!V$6,'DATOS PEST15'!$B:$B,VLOOKUP($U$5,DenRegTabla2,2,FALSE),'DATOS PEST15'!$A:$A,INDICE!$C$13,'DATOS PEST15'!$E:$E,'2. TS PAIS SEXO Y REG'!$A38)</f>
        <v>1.0526315789473684</v>
      </c>
      <c r="W38" s="163">
        <f>SUMIFS('DATOS PEST15'!$D:$D,'DATOS PEST15'!$B:$B,VLOOKUP($U$5,DenRegTabla2,2,FALSE),'DATOS PEST15'!$A:$A,INDICE!$C$13,'DATOS PEST15'!$E:$E,'2. TS PAIS SEXO Y REG'!$A38)</f>
        <v>1.0526315789473684</v>
      </c>
      <c r="X38" s="168">
        <f>SUMIFS('DATOS PEST15'!$D:$D,'DATOS PEST15'!$C:$C,'2. TS PAIS SEXO Y REG'!X$6,'DATOS PEST15'!$B:$B,VLOOKUP($X$5,DenRegTabla2,2,FALSE),'DATOS PEST15'!$A:$A,INDICE!$C$13,'DATOS PEST15'!$E:$E,'2. TS PAIS SEXO Y REG'!$A38)</f>
        <v>0</v>
      </c>
      <c r="Y38" s="165">
        <f>SUMIFS('DATOS PEST15'!$D:$D,'DATOS PEST15'!$C:$C,'2. TS PAIS SEXO Y REG'!Y$6,'DATOS PEST15'!$B:$B,VLOOKUP($X$5,DenRegTabla2,2,FALSE),'DATOS PEST15'!$A:$A,INDICE!$C$13,'DATOS PEST15'!$E:$E,'2. TS PAIS SEXO Y REG'!$A38)</f>
        <v>0</v>
      </c>
      <c r="Z38" s="163">
        <f>SUMIFS('DATOS PEST15'!$D:$D,'DATOS PEST15'!$B:$B,VLOOKUP($X$5,DenRegTabla2,2,FALSE),'DATOS PEST15'!$A:$A,INDICE!$C$13,'DATOS PEST15'!$E:$E,'2. TS PAIS SEXO Y REG'!$A38)</f>
        <v>0</v>
      </c>
      <c r="AA38" s="168">
        <f>SUMIFS('DATOS PEST15'!$D:$D,'DATOS PEST15'!$C:$C,'2. TS PAIS SEXO Y REG'!AA$6,'DATOS PEST15'!$B:$B,VLOOKUP($AA$5,DenRegTabla2,2,FALSE),'DATOS PEST15'!$A:$A,INDICE!$C$13,'DATOS PEST15'!$E:$E,'2. TS PAIS SEXO Y REG'!$A38)</f>
        <v>0</v>
      </c>
      <c r="AB38" s="165">
        <f>SUMIFS('DATOS PEST15'!$D:$D,'DATOS PEST15'!$C:$C,'2. TS PAIS SEXO Y REG'!AB$6,'DATOS PEST15'!$B:$B,VLOOKUP($AA$5,DenRegTabla2,2,FALSE),'DATOS PEST15'!$A:$A,INDICE!$C$13,'DATOS PEST15'!$E:$E,'2. TS PAIS SEXO Y REG'!$A38)</f>
        <v>0</v>
      </c>
      <c r="AC38" s="163">
        <f>SUMIFS('DATOS PEST15'!$D:$D,'DATOS PEST15'!$B:$B,VLOOKUP($AA$5,DenRegTabla2,2,FALSE),'DATOS PEST15'!$A:$A,INDICE!$C$13,'DATOS PEST15'!$E:$E,'2. TS PAIS SEXO Y REG'!$A38)</f>
        <v>0</v>
      </c>
    </row>
    <row r="39" spans="1:29" s="123" customFormat="1" ht="15.6" x14ac:dyDescent="0.3">
      <c r="A39" s="4">
        <v>248</v>
      </c>
      <c r="B39" s="147" t="s">
        <v>484</v>
      </c>
      <c r="C39" s="147">
        <f t="shared" ref="C39" si="18">SUM(F39,I39,L39,O39,R39,U39,X39,AA39)</f>
        <v>0</v>
      </c>
      <c r="D39" s="166">
        <f t="shared" ref="D39" si="19">SUM(G39,J39,M39,P39,S39,V39,Y39,AB39)</f>
        <v>0</v>
      </c>
      <c r="E39" s="164">
        <f t="shared" ref="E39" si="20">SUM(H39,K39,N39,Q39,T39,W39,Z39,AC39)</f>
        <v>0</v>
      </c>
      <c r="F39" s="147">
        <f>SUMIFS('DATOS PEST15'!$D:$D,'DATOS PEST15'!$C:$C,'2. TS PAIS SEXO Y REG'!F$6,'DATOS PEST15'!$B:$B,VLOOKUP($F$5,DenRegTabla2,2,FALSE),'DATOS PEST15'!$A:$A,INDICE!$C$13,'DATOS PEST15'!$E:$E,'2. TS PAIS SEXO Y REG'!$A39)</f>
        <v>0</v>
      </c>
      <c r="G39" s="166">
        <f>SUMIFS('DATOS PEST15'!$D:$D,'DATOS PEST15'!$C:$C,'2. TS PAIS SEXO Y REG'!G$6,'DATOS PEST15'!$B:$B,VLOOKUP($F$5,DenRegTabla2,2,FALSE),'DATOS PEST15'!$A:$A,INDICE!$C$13,'DATOS PEST15'!$E:$E,'2. TS PAIS SEXO Y REG'!$A39)</f>
        <v>0</v>
      </c>
      <c r="H39" s="164">
        <f>SUMIFS('DATOS PEST15'!$D:$D,'DATOS PEST15'!$B:$B,VLOOKUP($F$5,DenRegTabla2,2,FALSE),'DATOS PEST15'!$A:$A,INDICE!$C$13,'DATOS PEST15'!$E:$E,'2. TS PAIS SEXO Y REG'!$A39)</f>
        <v>0</v>
      </c>
      <c r="I39" s="147">
        <f>SUMIFS('DATOS PEST15'!$D:$D,'DATOS PEST15'!$C:$C,'2. TS PAIS SEXO Y REG'!I$6,'DATOS PEST15'!$B:$B,VLOOKUP($I$5,DenRegTabla2,2,FALSE),'DATOS PEST15'!$A:$A,INDICE!$C$13,'DATOS PEST15'!$E:$E,'2. TS PAIS SEXO Y REG'!$A39)</f>
        <v>0</v>
      </c>
      <c r="J39" s="166">
        <f>SUMIFS('DATOS PEST15'!$D:$D,'DATOS PEST15'!$C:$C,'2. TS PAIS SEXO Y REG'!J$6,'DATOS PEST15'!$B:$B,VLOOKUP($I$5,DenRegTabla2,2,FALSE),'DATOS PEST15'!$A:$A,INDICE!$C$13,'DATOS PEST15'!$E:$E,'2. TS PAIS SEXO Y REG'!$A39)</f>
        <v>0</v>
      </c>
      <c r="K39" s="164">
        <f>SUMIFS('DATOS PEST15'!$D:$D,'DATOS PEST15'!$B:$B,VLOOKUP($I$5,DenRegTabla2,2,FALSE),'DATOS PEST15'!$A:$A,INDICE!$C$13,'DATOS PEST15'!$E:$E,'2. TS PAIS SEXO Y REG'!$A39)</f>
        <v>0</v>
      </c>
      <c r="L39" s="147">
        <f>SUMIFS('DATOS PEST15'!$D:$D,'DATOS PEST15'!$C:$C,'2. TS PAIS SEXO Y REG'!L$6,'DATOS PEST15'!$B:$B,VLOOKUP($L$5,DenRegTabla2,2,FALSE),'DATOS PEST15'!$A:$A,INDICE!$C$13,'DATOS PEST15'!$E:$E,'2. TS PAIS SEXO Y REG'!$A39)</f>
        <v>0</v>
      </c>
      <c r="M39" s="166">
        <f>SUMIFS('DATOS PEST15'!$D:$D,'DATOS PEST15'!$C:$C,'2. TS PAIS SEXO Y REG'!M$6,'DATOS PEST15'!$B:$B,VLOOKUP($L$5,DenRegTabla2,2,FALSE),'DATOS PEST15'!$A:$A,INDICE!$C$13,'DATOS PEST15'!$E:$E,'2. TS PAIS SEXO Y REG'!$A39)</f>
        <v>0</v>
      </c>
      <c r="N39" s="164">
        <f>SUMIFS('DATOS PEST15'!$D:$D,'DATOS PEST15'!$B:$B,VLOOKUP($L$5,DenRegTabla2,2,FALSE),'DATOS PEST15'!$A:$A,INDICE!$C$13,'DATOS PEST15'!$E:$E,'2. TS PAIS SEXO Y REG'!$A39)</f>
        <v>0</v>
      </c>
      <c r="O39" s="147">
        <f>SUMIFS('DATOS PEST15'!$D:$D,'DATOS PEST15'!$C:$C,'2. TS PAIS SEXO Y REG'!O$6,'DATOS PEST15'!$B:$B,VLOOKUP($O$5,DenRegTabla2,2,FALSE),'DATOS PEST15'!$A:$A,INDICE!$C$13,'DATOS PEST15'!$E:$E,'2. TS PAIS SEXO Y REG'!$A39)</f>
        <v>0</v>
      </c>
      <c r="P39" s="166">
        <f>SUMIFS('DATOS PEST15'!$D:$D,'DATOS PEST15'!$C:$C,'2. TS PAIS SEXO Y REG'!P$6,'DATOS PEST15'!$B:$B,VLOOKUP($O$5,DenRegTabla2,2,FALSE),'DATOS PEST15'!$A:$A,INDICE!$C$13,'DATOS PEST15'!$E:$E,'2. TS PAIS SEXO Y REG'!$A39)</f>
        <v>0</v>
      </c>
      <c r="Q39" s="164">
        <f>SUMIFS('DATOS PEST15'!$D:$D,'DATOS PEST15'!$B:$B,VLOOKUP($O$5,DenRegTabla2,2,FALSE),'DATOS PEST15'!$A:$A,INDICE!$C$13,'DATOS PEST15'!$E:$E,'2. TS PAIS SEXO Y REG'!$A39)</f>
        <v>0</v>
      </c>
      <c r="R39" s="147">
        <f>SUMIFS('DATOS PEST15'!$D:$D,'DATOS PEST15'!$C:$C,'2. TS PAIS SEXO Y REG'!R$6,'DATOS PEST15'!$B:$B,VLOOKUP($R$5,DenRegTabla2,2,FALSE),'DATOS PEST15'!$A:$A,INDICE!$C$13,'DATOS PEST15'!$E:$E,'2. TS PAIS SEXO Y REG'!$A39)</f>
        <v>0</v>
      </c>
      <c r="S39" s="166">
        <f>SUMIFS('DATOS PEST15'!$D:$D,'DATOS PEST15'!$C:$C,'2. TS PAIS SEXO Y REG'!S$6,'DATOS PEST15'!$B:$B,VLOOKUP($R$5,DenRegTabla2,2,FALSE),'DATOS PEST15'!$A:$A,INDICE!$C$13,'DATOS PEST15'!$E:$E,'2. TS PAIS SEXO Y REG'!$A39)</f>
        <v>0</v>
      </c>
      <c r="T39" s="164">
        <f>SUMIFS('DATOS PEST15'!$D:$D,'DATOS PEST15'!$B:$B,VLOOKUP($R$5,DenRegTabla2,2,FALSE),'DATOS PEST15'!$A:$A,INDICE!$C$13,'DATOS PEST15'!$E:$E,'2. TS PAIS SEXO Y REG'!$A39)</f>
        <v>0</v>
      </c>
      <c r="U39" s="147">
        <f>SUMIFS('DATOS PEST15'!$D:$D,'DATOS PEST15'!$C:$C,'2. TS PAIS SEXO Y REG'!U$6,'DATOS PEST15'!$B:$B,VLOOKUP($U$5,DenRegTabla2,2,FALSE),'DATOS PEST15'!$A:$A,INDICE!$C$13,'DATOS PEST15'!$E:$E,'2. TS PAIS SEXO Y REG'!$A39)</f>
        <v>0</v>
      </c>
      <c r="V39" s="166">
        <f>SUMIFS('DATOS PEST15'!$D:$D,'DATOS PEST15'!$C:$C,'2. TS PAIS SEXO Y REG'!V$6,'DATOS PEST15'!$B:$B,VLOOKUP($U$5,DenRegTabla2,2,FALSE),'DATOS PEST15'!$A:$A,INDICE!$C$13,'DATOS PEST15'!$E:$E,'2. TS PAIS SEXO Y REG'!$A39)</f>
        <v>0</v>
      </c>
      <c r="W39" s="164">
        <f>SUMIFS('DATOS PEST15'!$D:$D,'DATOS PEST15'!$B:$B,VLOOKUP($U$5,DenRegTabla2,2,FALSE),'DATOS PEST15'!$A:$A,INDICE!$C$13,'DATOS PEST15'!$E:$E,'2. TS PAIS SEXO Y REG'!$A39)</f>
        <v>0</v>
      </c>
      <c r="X39" s="147">
        <f>SUMIFS('DATOS PEST15'!$D:$D,'DATOS PEST15'!$C:$C,'2. TS PAIS SEXO Y REG'!X$6,'DATOS PEST15'!$B:$B,VLOOKUP($X$5,DenRegTabla2,2,FALSE),'DATOS PEST15'!$A:$A,INDICE!$C$13,'DATOS PEST15'!$E:$E,'2. TS PAIS SEXO Y REG'!$A39)</f>
        <v>0</v>
      </c>
      <c r="Y39" s="166">
        <f>SUMIFS('DATOS PEST15'!$D:$D,'DATOS PEST15'!$C:$C,'2. TS PAIS SEXO Y REG'!Y$6,'DATOS PEST15'!$B:$B,VLOOKUP($X$5,DenRegTabla2,2,FALSE),'DATOS PEST15'!$A:$A,INDICE!$C$13,'DATOS PEST15'!$E:$E,'2. TS PAIS SEXO Y REG'!$A39)</f>
        <v>0</v>
      </c>
      <c r="Z39" s="164">
        <f>SUMIFS('DATOS PEST15'!$D:$D,'DATOS PEST15'!$B:$B,VLOOKUP($X$5,DenRegTabla2,2,FALSE),'DATOS PEST15'!$A:$A,INDICE!$C$13,'DATOS PEST15'!$E:$E,'2. TS PAIS SEXO Y REG'!$A39)</f>
        <v>0</v>
      </c>
      <c r="AA39" s="147">
        <f>SUMIFS('DATOS PEST15'!$D:$D,'DATOS PEST15'!$C:$C,'2. TS PAIS SEXO Y REG'!AA$6,'DATOS PEST15'!$B:$B,VLOOKUP($AA$5,DenRegTabla2,2,FALSE),'DATOS PEST15'!$A:$A,INDICE!$C$13,'DATOS PEST15'!$E:$E,'2. TS PAIS SEXO Y REG'!$A39)</f>
        <v>0</v>
      </c>
      <c r="AB39" s="166">
        <f>SUMIFS('DATOS PEST15'!$D:$D,'DATOS PEST15'!$C:$C,'2. TS PAIS SEXO Y REG'!AB$6,'DATOS PEST15'!$B:$B,VLOOKUP($AA$5,DenRegTabla2,2,FALSE),'DATOS PEST15'!$A:$A,INDICE!$C$13,'DATOS PEST15'!$E:$E,'2. TS PAIS SEXO Y REG'!$A39)</f>
        <v>0</v>
      </c>
      <c r="AC39" s="164">
        <f>SUMIFS('DATOS PEST15'!$D:$D,'DATOS PEST15'!$B:$B,VLOOKUP($AA$5,DenRegTabla2,2,FALSE),'DATOS PEST15'!$A:$A,INDICE!$C$13,'DATOS PEST15'!$E:$E,'2. TS PAIS SEXO Y REG'!$A39)</f>
        <v>0</v>
      </c>
    </row>
    <row r="40" spans="1:29" s="123" customFormat="1" ht="15.6" x14ac:dyDescent="0.3">
      <c r="A40" s="4">
        <v>8</v>
      </c>
      <c r="B40" s="147" t="s">
        <v>227</v>
      </c>
      <c r="C40" s="147">
        <f t="shared" si="15"/>
        <v>585.0526315789474</v>
      </c>
      <c r="D40" s="166">
        <f t="shared" si="16"/>
        <v>914.78947368421052</v>
      </c>
      <c r="E40" s="164">
        <f t="shared" si="17"/>
        <v>1499.8421052631579</v>
      </c>
      <c r="F40" s="147">
        <f>SUMIFS('DATOS PEST15'!$D:$D,'DATOS PEST15'!$C:$C,'2. TS PAIS SEXO Y REG'!F$6,'DATOS PEST15'!$B:$B,VLOOKUP($F$5,DenRegTabla2,2,FALSE),'DATOS PEST15'!$A:$A,INDICE!$C$13,'DATOS PEST15'!$E:$E,'2. TS PAIS SEXO Y REG'!$A40)</f>
        <v>426.78947368421052</v>
      </c>
      <c r="G40" s="166">
        <f>SUMIFS('DATOS PEST15'!$D:$D,'DATOS PEST15'!$C:$C,'2. TS PAIS SEXO Y REG'!G$6,'DATOS PEST15'!$B:$B,VLOOKUP($F$5,DenRegTabla2,2,FALSE),'DATOS PEST15'!$A:$A,INDICE!$C$13,'DATOS PEST15'!$E:$E,'2. TS PAIS SEXO Y REG'!$A40)</f>
        <v>567.84210526315792</v>
      </c>
      <c r="H40" s="164">
        <f>SUMIFS('DATOS PEST15'!$D:$D,'DATOS PEST15'!$B:$B,VLOOKUP($F$5,DenRegTabla2,2,FALSE),'DATOS PEST15'!$A:$A,INDICE!$C$13,'DATOS PEST15'!$E:$E,'2. TS PAIS SEXO Y REG'!$A40)</f>
        <v>994.63157894736844</v>
      </c>
      <c r="I40" s="147">
        <f>SUMIFS('DATOS PEST15'!$D:$D,'DATOS PEST15'!$C:$C,'2. TS PAIS SEXO Y REG'!I$6,'DATOS PEST15'!$B:$B,VLOOKUP($I$5,DenRegTabla2,2,FALSE),'DATOS PEST15'!$A:$A,INDICE!$C$13,'DATOS PEST15'!$E:$E,'2. TS PAIS SEXO Y REG'!$A40)</f>
        <v>4.6842105263157894</v>
      </c>
      <c r="J40" s="166">
        <f>SUMIFS('DATOS PEST15'!$D:$D,'DATOS PEST15'!$C:$C,'2. TS PAIS SEXO Y REG'!J$6,'DATOS PEST15'!$B:$B,VLOOKUP($I$5,DenRegTabla2,2,FALSE),'DATOS PEST15'!$A:$A,INDICE!$C$13,'DATOS PEST15'!$E:$E,'2. TS PAIS SEXO Y REG'!$A40)</f>
        <v>7.7894736842105265</v>
      </c>
      <c r="K40" s="164">
        <f>SUMIFS('DATOS PEST15'!$D:$D,'DATOS PEST15'!$B:$B,VLOOKUP($I$5,DenRegTabla2,2,FALSE),'DATOS PEST15'!$A:$A,INDICE!$C$13,'DATOS PEST15'!$E:$E,'2. TS PAIS SEXO Y REG'!$A40)</f>
        <v>12.473684210526315</v>
      </c>
      <c r="L40" s="147">
        <f>SUMIFS('DATOS PEST15'!$D:$D,'DATOS PEST15'!$C:$C,'2. TS PAIS SEXO Y REG'!L$6,'DATOS PEST15'!$B:$B,VLOOKUP($L$5,DenRegTabla2,2,FALSE),'DATOS PEST15'!$A:$A,INDICE!$C$13,'DATOS PEST15'!$E:$E,'2. TS PAIS SEXO Y REG'!$A40)</f>
        <v>27.94736842105263</v>
      </c>
      <c r="M40" s="166">
        <f>SUMIFS('DATOS PEST15'!$D:$D,'DATOS PEST15'!$C:$C,'2. TS PAIS SEXO Y REG'!M$6,'DATOS PEST15'!$B:$B,VLOOKUP($L$5,DenRegTabla2,2,FALSE),'DATOS PEST15'!$A:$A,INDICE!$C$13,'DATOS PEST15'!$E:$E,'2. TS PAIS SEXO Y REG'!$A40)</f>
        <v>8.9473684210526319</v>
      </c>
      <c r="N40" s="164">
        <f>SUMIFS('DATOS PEST15'!$D:$D,'DATOS PEST15'!$B:$B,VLOOKUP($L$5,DenRegTabla2,2,FALSE),'DATOS PEST15'!$A:$A,INDICE!$C$13,'DATOS PEST15'!$E:$E,'2. TS PAIS SEXO Y REG'!$A40)</f>
        <v>36.89473684210526</v>
      </c>
      <c r="O40" s="147">
        <f>SUMIFS('DATOS PEST15'!$D:$D,'DATOS PEST15'!$C:$C,'2. TS PAIS SEXO Y REG'!O$6,'DATOS PEST15'!$B:$B,VLOOKUP($O$5,DenRegTabla2,2,FALSE),'DATOS PEST15'!$A:$A,INDICE!$C$13,'DATOS PEST15'!$E:$E,'2. TS PAIS SEXO Y REG'!$A40)</f>
        <v>125.63157894736842</v>
      </c>
      <c r="P40" s="166">
        <f>SUMIFS('DATOS PEST15'!$D:$D,'DATOS PEST15'!$C:$C,'2. TS PAIS SEXO Y REG'!P$6,'DATOS PEST15'!$B:$B,VLOOKUP($O$5,DenRegTabla2,2,FALSE),'DATOS PEST15'!$A:$A,INDICE!$C$13,'DATOS PEST15'!$E:$E,'2. TS PAIS SEXO Y REG'!$A40)</f>
        <v>330.21052631578948</v>
      </c>
      <c r="Q40" s="164">
        <f>SUMIFS('DATOS PEST15'!$D:$D,'DATOS PEST15'!$B:$B,VLOOKUP($O$5,DenRegTabla2,2,FALSE),'DATOS PEST15'!$A:$A,INDICE!$C$13,'DATOS PEST15'!$E:$E,'2. TS PAIS SEXO Y REG'!$A40)</f>
        <v>455.84210526315792</v>
      </c>
      <c r="R40" s="147">
        <f>SUMIFS('DATOS PEST15'!$D:$D,'DATOS PEST15'!$C:$C,'2. TS PAIS SEXO Y REG'!R$6,'DATOS PEST15'!$B:$B,VLOOKUP($R$5,DenRegTabla2,2,FALSE),'DATOS PEST15'!$A:$A,INDICE!$C$13,'DATOS PEST15'!$E:$E,'2. TS PAIS SEXO Y REG'!$A40)</f>
        <v>0</v>
      </c>
      <c r="S40" s="166">
        <f>SUMIFS('DATOS PEST15'!$D:$D,'DATOS PEST15'!$C:$C,'2. TS PAIS SEXO Y REG'!S$6,'DATOS PEST15'!$B:$B,VLOOKUP($R$5,DenRegTabla2,2,FALSE),'DATOS PEST15'!$A:$A,INDICE!$C$13,'DATOS PEST15'!$E:$E,'2. TS PAIS SEXO Y REG'!$A40)</f>
        <v>0</v>
      </c>
      <c r="T40" s="164">
        <f>SUMIFS('DATOS PEST15'!$D:$D,'DATOS PEST15'!$B:$B,VLOOKUP($R$5,DenRegTabla2,2,FALSE),'DATOS PEST15'!$A:$A,INDICE!$C$13,'DATOS PEST15'!$E:$E,'2. TS PAIS SEXO Y REG'!$A40)</f>
        <v>0</v>
      </c>
      <c r="U40" s="147">
        <f>SUMIFS('DATOS PEST15'!$D:$D,'DATOS PEST15'!$C:$C,'2. TS PAIS SEXO Y REG'!U$6,'DATOS PEST15'!$B:$B,VLOOKUP($U$5,DenRegTabla2,2,FALSE),'DATOS PEST15'!$A:$A,INDICE!$C$13,'DATOS PEST15'!$E:$E,'2. TS PAIS SEXO Y REG'!$A40)</f>
        <v>0</v>
      </c>
      <c r="V40" s="166">
        <f>SUMIFS('DATOS PEST15'!$D:$D,'DATOS PEST15'!$C:$C,'2. TS PAIS SEXO Y REG'!V$6,'DATOS PEST15'!$B:$B,VLOOKUP($U$5,DenRegTabla2,2,FALSE),'DATOS PEST15'!$A:$A,INDICE!$C$13,'DATOS PEST15'!$E:$E,'2. TS PAIS SEXO Y REG'!$A40)</f>
        <v>0</v>
      </c>
      <c r="W40" s="164">
        <f>SUMIFS('DATOS PEST15'!$D:$D,'DATOS PEST15'!$B:$B,VLOOKUP($U$5,DenRegTabla2,2,FALSE),'DATOS PEST15'!$A:$A,INDICE!$C$13,'DATOS PEST15'!$E:$E,'2. TS PAIS SEXO Y REG'!$A40)</f>
        <v>0</v>
      </c>
      <c r="X40" s="147">
        <f>SUMIFS('DATOS PEST15'!$D:$D,'DATOS PEST15'!$C:$C,'2. TS PAIS SEXO Y REG'!X$6,'DATOS PEST15'!$B:$B,VLOOKUP($X$5,DenRegTabla2,2,FALSE),'DATOS PEST15'!$A:$A,INDICE!$C$13,'DATOS PEST15'!$E:$E,'2. TS PAIS SEXO Y REG'!$A40)</f>
        <v>0</v>
      </c>
      <c r="Y40" s="166">
        <f>SUMIFS('DATOS PEST15'!$D:$D,'DATOS PEST15'!$C:$C,'2. TS PAIS SEXO Y REG'!Y$6,'DATOS PEST15'!$B:$B,VLOOKUP($X$5,DenRegTabla2,2,FALSE),'DATOS PEST15'!$A:$A,INDICE!$C$13,'DATOS PEST15'!$E:$E,'2. TS PAIS SEXO Y REG'!$A40)</f>
        <v>0</v>
      </c>
      <c r="Z40" s="164">
        <f>SUMIFS('DATOS PEST15'!$D:$D,'DATOS PEST15'!$B:$B,VLOOKUP($X$5,DenRegTabla2,2,FALSE),'DATOS PEST15'!$A:$A,INDICE!$C$13,'DATOS PEST15'!$E:$E,'2. TS PAIS SEXO Y REG'!$A40)</f>
        <v>0</v>
      </c>
      <c r="AA40" s="147">
        <f>SUMIFS('DATOS PEST15'!$D:$D,'DATOS PEST15'!$C:$C,'2. TS PAIS SEXO Y REG'!AA$6,'DATOS PEST15'!$B:$B,VLOOKUP($AA$5,DenRegTabla2,2,FALSE),'DATOS PEST15'!$A:$A,INDICE!$C$13,'DATOS PEST15'!$E:$E,'2. TS PAIS SEXO Y REG'!$A40)</f>
        <v>0</v>
      </c>
      <c r="AB40" s="166">
        <f>SUMIFS('DATOS PEST15'!$D:$D,'DATOS PEST15'!$C:$C,'2. TS PAIS SEXO Y REG'!AB$6,'DATOS PEST15'!$B:$B,VLOOKUP($AA$5,DenRegTabla2,2,FALSE),'DATOS PEST15'!$A:$A,INDICE!$C$13,'DATOS PEST15'!$E:$E,'2. TS PAIS SEXO Y REG'!$A40)</f>
        <v>0</v>
      </c>
      <c r="AC40" s="164">
        <f>SUMIFS('DATOS PEST15'!$D:$D,'DATOS PEST15'!$B:$B,VLOOKUP($AA$5,DenRegTabla2,2,FALSE),'DATOS PEST15'!$A:$A,INDICE!$C$13,'DATOS PEST15'!$E:$E,'2. TS PAIS SEXO Y REG'!$A40)</f>
        <v>0</v>
      </c>
    </row>
    <row r="41" spans="1:29" s="123" customFormat="1" ht="15.6" x14ac:dyDescent="0.3">
      <c r="A41" s="4">
        <v>20</v>
      </c>
      <c r="B41" s="147" t="s">
        <v>230</v>
      </c>
      <c r="C41" s="147">
        <f t="shared" si="15"/>
        <v>299.9473684210526</v>
      </c>
      <c r="D41" s="166">
        <f t="shared" si="16"/>
        <v>290.52631578947364</v>
      </c>
      <c r="E41" s="164">
        <f t="shared" si="17"/>
        <v>590.47368421052624</v>
      </c>
      <c r="F41" s="147">
        <f>SUMIFS('DATOS PEST15'!$D:$D,'DATOS PEST15'!$C:$C,'2. TS PAIS SEXO Y REG'!F$6,'DATOS PEST15'!$B:$B,VLOOKUP($F$5,DenRegTabla2,2,FALSE),'DATOS PEST15'!$A:$A,INDICE!$C$13,'DATOS PEST15'!$E:$E,'2. TS PAIS SEXO Y REG'!$A41)</f>
        <v>254.63157894736841</v>
      </c>
      <c r="G41" s="166">
        <f>SUMIFS('DATOS PEST15'!$D:$D,'DATOS PEST15'!$C:$C,'2. TS PAIS SEXO Y REG'!G$6,'DATOS PEST15'!$B:$B,VLOOKUP($F$5,DenRegTabla2,2,FALSE),'DATOS PEST15'!$A:$A,INDICE!$C$13,'DATOS PEST15'!$E:$E,'2. TS PAIS SEXO Y REG'!$A41)</f>
        <v>208.52631578947367</v>
      </c>
      <c r="H41" s="164">
        <f>SUMIFS('DATOS PEST15'!$D:$D,'DATOS PEST15'!$B:$B,VLOOKUP($F$5,DenRegTabla2,2,FALSE),'DATOS PEST15'!$A:$A,INDICE!$C$13,'DATOS PEST15'!$E:$E,'2. TS PAIS SEXO Y REG'!$A41)</f>
        <v>463.15789473684208</v>
      </c>
      <c r="I41" s="147">
        <f>SUMIFS('DATOS PEST15'!$D:$D,'DATOS PEST15'!$C:$C,'2. TS PAIS SEXO Y REG'!I$6,'DATOS PEST15'!$B:$B,VLOOKUP($I$5,DenRegTabla2,2,FALSE),'DATOS PEST15'!$A:$A,INDICE!$C$13,'DATOS PEST15'!$E:$E,'2. TS PAIS SEXO Y REG'!$A41)</f>
        <v>0</v>
      </c>
      <c r="J41" s="166">
        <f>SUMIFS('DATOS PEST15'!$D:$D,'DATOS PEST15'!$C:$C,'2. TS PAIS SEXO Y REG'!J$6,'DATOS PEST15'!$B:$B,VLOOKUP($I$5,DenRegTabla2,2,FALSE),'DATOS PEST15'!$A:$A,INDICE!$C$13,'DATOS PEST15'!$E:$E,'2. TS PAIS SEXO Y REG'!$A41)</f>
        <v>2</v>
      </c>
      <c r="K41" s="164">
        <f>SUMIFS('DATOS PEST15'!$D:$D,'DATOS PEST15'!$B:$B,VLOOKUP($I$5,DenRegTabla2,2,FALSE),'DATOS PEST15'!$A:$A,INDICE!$C$13,'DATOS PEST15'!$E:$E,'2. TS PAIS SEXO Y REG'!$A41)</f>
        <v>2</v>
      </c>
      <c r="L41" s="147">
        <f>SUMIFS('DATOS PEST15'!$D:$D,'DATOS PEST15'!$C:$C,'2. TS PAIS SEXO Y REG'!L$6,'DATOS PEST15'!$B:$B,VLOOKUP($L$5,DenRegTabla2,2,FALSE),'DATOS PEST15'!$A:$A,INDICE!$C$13,'DATOS PEST15'!$E:$E,'2. TS PAIS SEXO Y REG'!$A41)</f>
        <v>1.3157894736842106</v>
      </c>
      <c r="M41" s="166">
        <f>SUMIFS('DATOS PEST15'!$D:$D,'DATOS PEST15'!$C:$C,'2. TS PAIS SEXO Y REG'!M$6,'DATOS PEST15'!$B:$B,VLOOKUP($L$5,DenRegTabla2,2,FALSE),'DATOS PEST15'!$A:$A,INDICE!$C$13,'DATOS PEST15'!$E:$E,'2. TS PAIS SEXO Y REG'!$A41)</f>
        <v>0</v>
      </c>
      <c r="N41" s="164">
        <f>SUMIFS('DATOS PEST15'!$D:$D,'DATOS PEST15'!$B:$B,VLOOKUP($L$5,DenRegTabla2,2,FALSE),'DATOS PEST15'!$A:$A,INDICE!$C$13,'DATOS PEST15'!$E:$E,'2. TS PAIS SEXO Y REG'!$A41)</f>
        <v>1.3157894736842106</v>
      </c>
      <c r="O41" s="147">
        <f>SUMIFS('DATOS PEST15'!$D:$D,'DATOS PEST15'!$C:$C,'2. TS PAIS SEXO Y REG'!O$6,'DATOS PEST15'!$B:$B,VLOOKUP($O$5,DenRegTabla2,2,FALSE),'DATOS PEST15'!$A:$A,INDICE!$C$13,'DATOS PEST15'!$E:$E,'2. TS PAIS SEXO Y REG'!$A41)</f>
        <v>44</v>
      </c>
      <c r="P41" s="166">
        <f>SUMIFS('DATOS PEST15'!$D:$D,'DATOS PEST15'!$C:$C,'2. TS PAIS SEXO Y REG'!P$6,'DATOS PEST15'!$B:$B,VLOOKUP($O$5,DenRegTabla2,2,FALSE),'DATOS PEST15'!$A:$A,INDICE!$C$13,'DATOS PEST15'!$E:$E,'2. TS PAIS SEXO Y REG'!$A41)</f>
        <v>74</v>
      </c>
      <c r="Q41" s="164">
        <f>SUMIFS('DATOS PEST15'!$D:$D,'DATOS PEST15'!$B:$B,VLOOKUP($O$5,DenRegTabla2,2,FALSE),'DATOS PEST15'!$A:$A,INDICE!$C$13,'DATOS PEST15'!$E:$E,'2. TS PAIS SEXO Y REG'!$A41)</f>
        <v>118</v>
      </c>
      <c r="R41" s="147">
        <f>SUMIFS('DATOS PEST15'!$D:$D,'DATOS PEST15'!$C:$C,'2. TS PAIS SEXO Y REG'!R$6,'DATOS PEST15'!$B:$B,VLOOKUP($R$5,DenRegTabla2,2,FALSE),'DATOS PEST15'!$A:$A,INDICE!$C$13,'DATOS PEST15'!$E:$E,'2. TS PAIS SEXO Y REG'!$A41)</f>
        <v>0</v>
      </c>
      <c r="S41" s="166">
        <f>SUMIFS('DATOS PEST15'!$D:$D,'DATOS PEST15'!$C:$C,'2. TS PAIS SEXO Y REG'!S$6,'DATOS PEST15'!$B:$B,VLOOKUP($R$5,DenRegTabla2,2,FALSE),'DATOS PEST15'!$A:$A,INDICE!$C$13,'DATOS PEST15'!$E:$E,'2. TS PAIS SEXO Y REG'!$A41)</f>
        <v>6</v>
      </c>
      <c r="T41" s="164">
        <f>SUMIFS('DATOS PEST15'!$D:$D,'DATOS PEST15'!$B:$B,VLOOKUP($R$5,DenRegTabla2,2,FALSE),'DATOS PEST15'!$A:$A,INDICE!$C$13,'DATOS PEST15'!$E:$E,'2. TS PAIS SEXO Y REG'!$A41)</f>
        <v>6</v>
      </c>
      <c r="U41" s="147">
        <f>SUMIFS('DATOS PEST15'!$D:$D,'DATOS PEST15'!$C:$C,'2. TS PAIS SEXO Y REG'!U$6,'DATOS PEST15'!$B:$B,VLOOKUP($U$5,DenRegTabla2,2,FALSE),'DATOS PEST15'!$A:$A,INDICE!$C$13,'DATOS PEST15'!$E:$E,'2. TS PAIS SEXO Y REG'!$A41)</f>
        <v>0</v>
      </c>
      <c r="V41" s="166">
        <f>SUMIFS('DATOS PEST15'!$D:$D,'DATOS PEST15'!$C:$C,'2. TS PAIS SEXO Y REG'!V$6,'DATOS PEST15'!$B:$B,VLOOKUP($U$5,DenRegTabla2,2,FALSE),'DATOS PEST15'!$A:$A,INDICE!$C$13,'DATOS PEST15'!$E:$E,'2. TS PAIS SEXO Y REG'!$A41)</f>
        <v>0</v>
      </c>
      <c r="W41" s="164">
        <f>SUMIFS('DATOS PEST15'!$D:$D,'DATOS PEST15'!$B:$B,VLOOKUP($U$5,DenRegTabla2,2,FALSE),'DATOS PEST15'!$A:$A,INDICE!$C$13,'DATOS PEST15'!$E:$E,'2. TS PAIS SEXO Y REG'!$A41)</f>
        <v>0</v>
      </c>
      <c r="X41" s="147">
        <f>SUMIFS('DATOS PEST15'!$D:$D,'DATOS PEST15'!$C:$C,'2. TS PAIS SEXO Y REG'!X$6,'DATOS PEST15'!$B:$B,VLOOKUP($X$5,DenRegTabla2,2,FALSE),'DATOS PEST15'!$A:$A,INDICE!$C$13,'DATOS PEST15'!$E:$E,'2. TS PAIS SEXO Y REG'!$A41)</f>
        <v>0</v>
      </c>
      <c r="Y41" s="166">
        <f>SUMIFS('DATOS PEST15'!$D:$D,'DATOS PEST15'!$C:$C,'2. TS PAIS SEXO Y REG'!Y$6,'DATOS PEST15'!$B:$B,VLOOKUP($X$5,DenRegTabla2,2,FALSE),'DATOS PEST15'!$A:$A,INDICE!$C$13,'DATOS PEST15'!$E:$E,'2. TS PAIS SEXO Y REG'!$A41)</f>
        <v>0</v>
      </c>
      <c r="Z41" s="164">
        <f>SUMIFS('DATOS PEST15'!$D:$D,'DATOS PEST15'!$B:$B,VLOOKUP($X$5,DenRegTabla2,2,FALSE),'DATOS PEST15'!$A:$A,INDICE!$C$13,'DATOS PEST15'!$E:$E,'2. TS PAIS SEXO Y REG'!$A41)</f>
        <v>0</v>
      </c>
      <c r="AA41" s="147">
        <f>SUMIFS('DATOS PEST15'!$D:$D,'DATOS PEST15'!$C:$C,'2. TS PAIS SEXO Y REG'!AA$6,'DATOS PEST15'!$B:$B,VLOOKUP($AA$5,DenRegTabla2,2,FALSE),'DATOS PEST15'!$A:$A,INDICE!$C$13,'DATOS PEST15'!$E:$E,'2. TS PAIS SEXO Y REG'!$A41)</f>
        <v>0</v>
      </c>
      <c r="AB41" s="166">
        <f>SUMIFS('DATOS PEST15'!$D:$D,'DATOS PEST15'!$C:$C,'2. TS PAIS SEXO Y REG'!AB$6,'DATOS PEST15'!$B:$B,VLOOKUP($AA$5,DenRegTabla2,2,FALSE),'DATOS PEST15'!$A:$A,INDICE!$C$13,'DATOS PEST15'!$E:$E,'2. TS PAIS SEXO Y REG'!$A41)</f>
        <v>0</v>
      </c>
      <c r="AC41" s="164">
        <f>SUMIFS('DATOS PEST15'!$D:$D,'DATOS PEST15'!$B:$B,VLOOKUP($AA$5,DenRegTabla2,2,FALSE),'DATOS PEST15'!$A:$A,INDICE!$C$13,'DATOS PEST15'!$E:$E,'2. TS PAIS SEXO Y REG'!$A41)</f>
        <v>0</v>
      </c>
    </row>
    <row r="42" spans="1:29" s="123" customFormat="1" ht="15.6" x14ac:dyDescent="0.3">
      <c r="A42" s="4">
        <v>24</v>
      </c>
      <c r="B42" s="147" t="s">
        <v>231</v>
      </c>
      <c r="C42" s="147">
        <f t="shared" ref="C42:C105" si="21">SUM(F42,I42,L42,O42,R42,U42,X42,AA42)</f>
        <v>278.26315789473682</v>
      </c>
      <c r="D42" s="166">
        <f t="shared" ref="D42:D105" si="22">SUM(G42,J42,M42,P42,S42,V42,Y42,AB42)</f>
        <v>371.57894736842104</v>
      </c>
      <c r="E42" s="164">
        <f t="shared" ref="E42:E105" si="23">SUM(H42,K42,N42,Q42,T42,W42,Z42,AC42)</f>
        <v>649.84210526315769</v>
      </c>
      <c r="F42" s="147">
        <f>SUMIFS('DATOS PEST15'!$D:$D,'DATOS PEST15'!$C:$C,'2. TS PAIS SEXO Y REG'!F$6,'DATOS PEST15'!$B:$B,VLOOKUP($F$5,DenRegTabla2,2,FALSE),'DATOS PEST15'!$A:$A,INDICE!$C$13,'DATOS PEST15'!$E:$E,'2. TS PAIS SEXO Y REG'!$A42)</f>
        <v>197.52631578947367</v>
      </c>
      <c r="G42" s="166">
        <f>SUMIFS('DATOS PEST15'!$D:$D,'DATOS PEST15'!$C:$C,'2. TS PAIS SEXO Y REG'!G$6,'DATOS PEST15'!$B:$B,VLOOKUP($F$5,DenRegTabla2,2,FALSE),'DATOS PEST15'!$A:$A,INDICE!$C$13,'DATOS PEST15'!$E:$E,'2. TS PAIS SEXO Y REG'!$A42)</f>
        <v>327.57894736842104</v>
      </c>
      <c r="H42" s="164">
        <f>SUMIFS('DATOS PEST15'!$D:$D,'DATOS PEST15'!$B:$B,VLOOKUP($F$5,DenRegTabla2,2,FALSE),'DATOS PEST15'!$A:$A,INDICE!$C$13,'DATOS PEST15'!$E:$E,'2. TS PAIS SEXO Y REG'!$A42)</f>
        <v>525.10526315789468</v>
      </c>
      <c r="I42" s="147">
        <f>SUMIFS('DATOS PEST15'!$D:$D,'DATOS PEST15'!$C:$C,'2. TS PAIS SEXO Y REG'!I$6,'DATOS PEST15'!$B:$B,VLOOKUP($I$5,DenRegTabla2,2,FALSE),'DATOS PEST15'!$A:$A,INDICE!$C$13,'DATOS PEST15'!$E:$E,'2. TS PAIS SEXO Y REG'!$A42)</f>
        <v>3.3157894736842106</v>
      </c>
      <c r="J42" s="166">
        <f>SUMIFS('DATOS PEST15'!$D:$D,'DATOS PEST15'!$C:$C,'2. TS PAIS SEXO Y REG'!J$6,'DATOS PEST15'!$B:$B,VLOOKUP($I$5,DenRegTabla2,2,FALSE),'DATOS PEST15'!$A:$A,INDICE!$C$13,'DATOS PEST15'!$E:$E,'2. TS PAIS SEXO Y REG'!$A42)</f>
        <v>7</v>
      </c>
      <c r="K42" s="164">
        <f>SUMIFS('DATOS PEST15'!$D:$D,'DATOS PEST15'!$B:$B,VLOOKUP($I$5,DenRegTabla2,2,FALSE),'DATOS PEST15'!$A:$A,INDICE!$C$13,'DATOS PEST15'!$E:$E,'2. TS PAIS SEXO Y REG'!$A42)</f>
        <v>10.315789473684211</v>
      </c>
      <c r="L42" s="147">
        <f>SUMIFS('DATOS PEST15'!$D:$D,'DATOS PEST15'!$C:$C,'2. TS PAIS SEXO Y REG'!L$6,'DATOS PEST15'!$B:$B,VLOOKUP($L$5,DenRegTabla2,2,FALSE),'DATOS PEST15'!$A:$A,INDICE!$C$13,'DATOS PEST15'!$E:$E,'2. TS PAIS SEXO Y REG'!$A42)</f>
        <v>22.736842105263158</v>
      </c>
      <c r="M42" s="166">
        <f>SUMIFS('DATOS PEST15'!$D:$D,'DATOS PEST15'!$C:$C,'2. TS PAIS SEXO Y REG'!M$6,'DATOS PEST15'!$B:$B,VLOOKUP($L$5,DenRegTabla2,2,FALSE),'DATOS PEST15'!$A:$A,INDICE!$C$13,'DATOS PEST15'!$E:$E,'2. TS PAIS SEXO Y REG'!$A42)</f>
        <v>1</v>
      </c>
      <c r="N42" s="164">
        <f>SUMIFS('DATOS PEST15'!$D:$D,'DATOS PEST15'!$B:$B,VLOOKUP($L$5,DenRegTabla2,2,FALSE),'DATOS PEST15'!$A:$A,INDICE!$C$13,'DATOS PEST15'!$E:$E,'2. TS PAIS SEXO Y REG'!$A42)</f>
        <v>23.736842105263158</v>
      </c>
      <c r="O42" s="147">
        <f>SUMIFS('DATOS PEST15'!$D:$D,'DATOS PEST15'!$C:$C,'2. TS PAIS SEXO Y REG'!O$6,'DATOS PEST15'!$B:$B,VLOOKUP($O$5,DenRegTabla2,2,FALSE),'DATOS PEST15'!$A:$A,INDICE!$C$13,'DATOS PEST15'!$E:$E,'2. TS PAIS SEXO Y REG'!$A42)</f>
        <v>54.684210526315788</v>
      </c>
      <c r="P42" s="166">
        <f>SUMIFS('DATOS PEST15'!$D:$D,'DATOS PEST15'!$C:$C,'2. TS PAIS SEXO Y REG'!P$6,'DATOS PEST15'!$B:$B,VLOOKUP($O$5,DenRegTabla2,2,FALSE),'DATOS PEST15'!$A:$A,INDICE!$C$13,'DATOS PEST15'!$E:$E,'2. TS PAIS SEXO Y REG'!$A42)</f>
        <v>33</v>
      </c>
      <c r="Q42" s="164">
        <f>SUMIFS('DATOS PEST15'!$D:$D,'DATOS PEST15'!$B:$B,VLOOKUP($O$5,DenRegTabla2,2,FALSE),'DATOS PEST15'!$A:$A,INDICE!$C$13,'DATOS PEST15'!$E:$E,'2. TS PAIS SEXO Y REG'!$A42)</f>
        <v>87.68421052631578</v>
      </c>
      <c r="R42" s="147">
        <f>SUMIFS('DATOS PEST15'!$D:$D,'DATOS PEST15'!$C:$C,'2. TS PAIS SEXO Y REG'!R$6,'DATOS PEST15'!$B:$B,VLOOKUP($R$5,DenRegTabla2,2,FALSE),'DATOS PEST15'!$A:$A,INDICE!$C$13,'DATOS PEST15'!$E:$E,'2. TS PAIS SEXO Y REG'!$A42)</f>
        <v>0</v>
      </c>
      <c r="S42" s="166">
        <f>SUMIFS('DATOS PEST15'!$D:$D,'DATOS PEST15'!$C:$C,'2. TS PAIS SEXO Y REG'!S$6,'DATOS PEST15'!$B:$B,VLOOKUP($R$5,DenRegTabla2,2,FALSE),'DATOS PEST15'!$A:$A,INDICE!$C$13,'DATOS PEST15'!$E:$E,'2. TS PAIS SEXO Y REG'!$A42)</f>
        <v>0</v>
      </c>
      <c r="T42" s="164">
        <f>SUMIFS('DATOS PEST15'!$D:$D,'DATOS PEST15'!$B:$B,VLOOKUP($R$5,DenRegTabla2,2,FALSE),'DATOS PEST15'!$A:$A,INDICE!$C$13,'DATOS PEST15'!$E:$E,'2. TS PAIS SEXO Y REG'!$A42)</f>
        <v>0</v>
      </c>
      <c r="U42" s="147">
        <f>SUMIFS('DATOS PEST15'!$D:$D,'DATOS PEST15'!$C:$C,'2. TS PAIS SEXO Y REG'!U$6,'DATOS PEST15'!$B:$B,VLOOKUP($U$5,DenRegTabla2,2,FALSE),'DATOS PEST15'!$A:$A,INDICE!$C$13,'DATOS PEST15'!$E:$E,'2. TS PAIS SEXO Y REG'!$A42)</f>
        <v>0</v>
      </c>
      <c r="V42" s="166">
        <f>SUMIFS('DATOS PEST15'!$D:$D,'DATOS PEST15'!$C:$C,'2. TS PAIS SEXO Y REG'!V$6,'DATOS PEST15'!$B:$B,VLOOKUP($U$5,DenRegTabla2,2,FALSE),'DATOS PEST15'!$A:$A,INDICE!$C$13,'DATOS PEST15'!$E:$E,'2. TS PAIS SEXO Y REG'!$A42)</f>
        <v>3</v>
      </c>
      <c r="W42" s="164">
        <f>SUMIFS('DATOS PEST15'!$D:$D,'DATOS PEST15'!$B:$B,VLOOKUP($U$5,DenRegTabla2,2,FALSE),'DATOS PEST15'!$A:$A,INDICE!$C$13,'DATOS PEST15'!$E:$E,'2. TS PAIS SEXO Y REG'!$A42)</f>
        <v>3</v>
      </c>
      <c r="X42" s="147">
        <f>SUMIFS('DATOS PEST15'!$D:$D,'DATOS PEST15'!$C:$C,'2. TS PAIS SEXO Y REG'!X$6,'DATOS PEST15'!$B:$B,VLOOKUP($X$5,DenRegTabla2,2,FALSE),'DATOS PEST15'!$A:$A,INDICE!$C$13,'DATOS PEST15'!$E:$E,'2. TS PAIS SEXO Y REG'!$A42)</f>
        <v>0</v>
      </c>
      <c r="Y42" s="166">
        <f>SUMIFS('DATOS PEST15'!$D:$D,'DATOS PEST15'!$C:$C,'2. TS PAIS SEXO Y REG'!Y$6,'DATOS PEST15'!$B:$B,VLOOKUP($X$5,DenRegTabla2,2,FALSE),'DATOS PEST15'!$A:$A,INDICE!$C$13,'DATOS PEST15'!$E:$E,'2. TS PAIS SEXO Y REG'!$A42)</f>
        <v>0</v>
      </c>
      <c r="Z42" s="164">
        <f>SUMIFS('DATOS PEST15'!$D:$D,'DATOS PEST15'!$B:$B,VLOOKUP($X$5,DenRegTabla2,2,FALSE),'DATOS PEST15'!$A:$A,INDICE!$C$13,'DATOS PEST15'!$E:$E,'2. TS PAIS SEXO Y REG'!$A42)</f>
        <v>0</v>
      </c>
      <c r="AA42" s="147">
        <f>SUMIFS('DATOS PEST15'!$D:$D,'DATOS PEST15'!$C:$C,'2. TS PAIS SEXO Y REG'!AA$6,'DATOS PEST15'!$B:$B,VLOOKUP($AA$5,DenRegTabla2,2,FALSE),'DATOS PEST15'!$A:$A,INDICE!$C$13,'DATOS PEST15'!$E:$E,'2. TS PAIS SEXO Y REG'!$A42)</f>
        <v>0</v>
      </c>
      <c r="AB42" s="166">
        <f>SUMIFS('DATOS PEST15'!$D:$D,'DATOS PEST15'!$C:$C,'2. TS PAIS SEXO Y REG'!AB$6,'DATOS PEST15'!$B:$B,VLOOKUP($AA$5,DenRegTabla2,2,FALSE),'DATOS PEST15'!$A:$A,INDICE!$C$13,'DATOS PEST15'!$E:$E,'2. TS PAIS SEXO Y REG'!$A42)</f>
        <v>0</v>
      </c>
      <c r="AC42" s="164">
        <f>SUMIFS('DATOS PEST15'!$D:$D,'DATOS PEST15'!$B:$B,VLOOKUP($AA$5,DenRegTabla2,2,FALSE),'DATOS PEST15'!$A:$A,INDICE!$C$13,'DATOS PEST15'!$E:$E,'2. TS PAIS SEXO Y REG'!$A42)</f>
        <v>0</v>
      </c>
    </row>
    <row r="43" spans="1:29" s="123" customFormat="1" ht="15.6" x14ac:dyDescent="0.3">
      <c r="A43" s="4">
        <v>660</v>
      </c>
      <c r="B43" s="147" t="s">
        <v>336</v>
      </c>
      <c r="C43" s="147">
        <f t="shared" si="21"/>
        <v>1</v>
      </c>
      <c r="D43" s="166">
        <f t="shared" si="22"/>
        <v>1</v>
      </c>
      <c r="E43" s="164">
        <f t="shared" si="23"/>
        <v>2</v>
      </c>
      <c r="F43" s="147">
        <f>SUMIFS('DATOS PEST15'!$D:$D,'DATOS PEST15'!$C:$C,'2. TS PAIS SEXO Y REG'!F$6,'DATOS PEST15'!$B:$B,VLOOKUP($F$5,DenRegTabla2,2,FALSE),'DATOS PEST15'!$A:$A,INDICE!$C$13,'DATOS PEST15'!$E:$E,'2. TS PAIS SEXO Y REG'!$A43)</f>
        <v>0</v>
      </c>
      <c r="G43" s="166">
        <f>SUMIFS('DATOS PEST15'!$D:$D,'DATOS PEST15'!$C:$C,'2. TS PAIS SEXO Y REG'!G$6,'DATOS PEST15'!$B:$B,VLOOKUP($F$5,DenRegTabla2,2,FALSE),'DATOS PEST15'!$A:$A,INDICE!$C$13,'DATOS PEST15'!$E:$E,'2. TS PAIS SEXO Y REG'!$A43)</f>
        <v>1</v>
      </c>
      <c r="H43" s="164">
        <f>SUMIFS('DATOS PEST15'!$D:$D,'DATOS PEST15'!$B:$B,VLOOKUP($F$5,DenRegTabla2,2,FALSE),'DATOS PEST15'!$A:$A,INDICE!$C$13,'DATOS PEST15'!$E:$E,'2. TS PAIS SEXO Y REG'!$A43)</f>
        <v>1</v>
      </c>
      <c r="I43" s="147">
        <f>SUMIFS('DATOS PEST15'!$D:$D,'DATOS PEST15'!$C:$C,'2. TS PAIS SEXO Y REG'!I$6,'DATOS PEST15'!$B:$B,VLOOKUP($I$5,DenRegTabla2,2,FALSE),'DATOS PEST15'!$A:$A,INDICE!$C$13,'DATOS PEST15'!$E:$E,'2. TS PAIS SEXO Y REG'!$A43)</f>
        <v>0</v>
      </c>
      <c r="J43" s="166">
        <f>SUMIFS('DATOS PEST15'!$D:$D,'DATOS PEST15'!$C:$C,'2. TS PAIS SEXO Y REG'!J$6,'DATOS PEST15'!$B:$B,VLOOKUP($I$5,DenRegTabla2,2,FALSE),'DATOS PEST15'!$A:$A,INDICE!$C$13,'DATOS PEST15'!$E:$E,'2. TS PAIS SEXO Y REG'!$A43)</f>
        <v>0</v>
      </c>
      <c r="K43" s="164">
        <f>SUMIFS('DATOS PEST15'!$D:$D,'DATOS PEST15'!$B:$B,VLOOKUP($I$5,DenRegTabla2,2,FALSE),'DATOS PEST15'!$A:$A,INDICE!$C$13,'DATOS PEST15'!$E:$E,'2. TS PAIS SEXO Y REG'!$A43)</f>
        <v>0</v>
      </c>
      <c r="L43" s="147">
        <f>SUMIFS('DATOS PEST15'!$D:$D,'DATOS PEST15'!$C:$C,'2. TS PAIS SEXO Y REG'!L$6,'DATOS PEST15'!$B:$B,VLOOKUP($L$5,DenRegTabla2,2,FALSE),'DATOS PEST15'!$A:$A,INDICE!$C$13,'DATOS PEST15'!$E:$E,'2. TS PAIS SEXO Y REG'!$A43)</f>
        <v>0</v>
      </c>
      <c r="M43" s="166">
        <f>SUMIFS('DATOS PEST15'!$D:$D,'DATOS PEST15'!$C:$C,'2. TS PAIS SEXO Y REG'!M$6,'DATOS PEST15'!$B:$B,VLOOKUP($L$5,DenRegTabla2,2,FALSE),'DATOS PEST15'!$A:$A,INDICE!$C$13,'DATOS PEST15'!$E:$E,'2. TS PAIS SEXO Y REG'!$A43)</f>
        <v>0</v>
      </c>
      <c r="N43" s="164">
        <f>SUMIFS('DATOS PEST15'!$D:$D,'DATOS PEST15'!$B:$B,VLOOKUP($L$5,DenRegTabla2,2,FALSE),'DATOS PEST15'!$A:$A,INDICE!$C$13,'DATOS PEST15'!$E:$E,'2. TS PAIS SEXO Y REG'!$A43)</f>
        <v>0</v>
      </c>
      <c r="O43" s="147">
        <f>SUMIFS('DATOS PEST15'!$D:$D,'DATOS PEST15'!$C:$C,'2. TS PAIS SEXO Y REG'!O$6,'DATOS PEST15'!$B:$B,VLOOKUP($O$5,DenRegTabla2,2,FALSE),'DATOS PEST15'!$A:$A,INDICE!$C$13,'DATOS PEST15'!$E:$E,'2. TS PAIS SEXO Y REG'!$A43)</f>
        <v>1</v>
      </c>
      <c r="P43" s="166">
        <f>SUMIFS('DATOS PEST15'!$D:$D,'DATOS PEST15'!$C:$C,'2. TS PAIS SEXO Y REG'!P$6,'DATOS PEST15'!$B:$B,VLOOKUP($O$5,DenRegTabla2,2,FALSE),'DATOS PEST15'!$A:$A,INDICE!$C$13,'DATOS PEST15'!$E:$E,'2. TS PAIS SEXO Y REG'!$A43)</f>
        <v>0</v>
      </c>
      <c r="Q43" s="164">
        <f>SUMIFS('DATOS PEST15'!$D:$D,'DATOS PEST15'!$B:$B,VLOOKUP($O$5,DenRegTabla2,2,FALSE),'DATOS PEST15'!$A:$A,INDICE!$C$13,'DATOS PEST15'!$E:$E,'2. TS PAIS SEXO Y REG'!$A43)</f>
        <v>1</v>
      </c>
      <c r="R43" s="147">
        <f>SUMIFS('DATOS PEST15'!$D:$D,'DATOS PEST15'!$C:$C,'2. TS PAIS SEXO Y REG'!R$6,'DATOS PEST15'!$B:$B,VLOOKUP($R$5,DenRegTabla2,2,FALSE),'DATOS PEST15'!$A:$A,INDICE!$C$13,'DATOS PEST15'!$E:$E,'2. TS PAIS SEXO Y REG'!$A43)</f>
        <v>0</v>
      </c>
      <c r="S43" s="166">
        <f>SUMIFS('DATOS PEST15'!$D:$D,'DATOS PEST15'!$C:$C,'2. TS PAIS SEXO Y REG'!S$6,'DATOS PEST15'!$B:$B,VLOOKUP($R$5,DenRegTabla2,2,FALSE),'DATOS PEST15'!$A:$A,INDICE!$C$13,'DATOS PEST15'!$E:$E,'2. TS PAIS SEXO Y REG'!$A43)</f>
        <v>0</v>
      </c>
      <c r="T43" s="164">
        <f>SUMIFS('DATOS PEST15'!$D:$D,'DATOS PEST15'!$B:$B,VLOOKUP($R$5,DenRegTabla2,2,FALSE),'DATOS PEST15'!$A:$A,INDICE!$C$13,'DATOS PEST15'!$E:$E,'2. TS PAIS SEXO Y REG'!$A43)</f>
        <v>0</v>
      </c>
      <c r="U43" s="147">
        <f>SUMIFS('DATOS PEST15'!$D:$D,'DATOS PEST15'!$C:$C,'2. TS PAIS SEXO Y REG'!U$6,'DATOS PEST15'!$B:$B,VLOOKUP($U$5,DenRegTabla2,2,FALSE),'DATOS PEST15'!$A:$A,INDICE!$C$13,'DATOS PEST15'!$E:$E,'2. TS PAIS SEXO Y REG'!$A43)</f>
        <v>0</v>
      </c>
      <c r="V43" s="166">
        <f>SUMIFS('DATOS PEST15'!$D:$D,'DATOS PEST15'!$C:$C,'2. TS PAIS SEXO Y REG'!V$6,'DATOS PEST15'!$B:$B,VLOOKUP($U$5,DenRegTabla2,2,FALSE),'DATOS PEST15'!$A:$A,INDICE!$C$13,'DATOS PEST15'!$E:$E,'2. TS PAIS SEXO Y REG'!$A43)</f>
        <v>0</v>
      </c>
      <c r="W43" s="164">
        <f>SUMIFS('DATOS PEST15'!$D:$D,'DATOS PEST15'!$B:$B,VLOOKUP($U$5,DenRegTabla2,2,FALSE),'DATOS PEST15'!$A:$A,INDICE!$C$13,'DATOS PEST15'!$E:$E,'2. TS PAIS SEXO Y REG'!$A43)</f>
        <v>0</v>
      </c>
      <c r="X43" s="147">
        <f>SUMIFS('DATOS PEST15'!$D:$D,'DATOS PEST15'!$C:$C,'2. TS PAIS SEXO Y REG'!X$6,'DATOS PEST15'!$B:$B,VLOOKUP($X$5,DenRegTabla2,2,FALSE),'DATOS PEST15'!$A:$A,INDICE!$C$13,'DATOS PEST15'!$E:$E,'2. TS PAIS SEXO Y REG'!$A43)</f>
        <v>0</v>
      </c>
      <c r="Y43" s="166">
        <f>SUMIFS('DATOS PEST15'!$D:$D,'DATOS PEST15'!$C:$C,'2. TS PAIS SEXO Y REG'!Y$6,'DATOS PEST15'!$B:$B,VLOOKUP($X$5,DenRegTabla2,2,FALSE),'DATOS PEST15'!$A:$A,INDICE!$C$13,'DATOS PEST15'!$E:$E,'2. TS PAIS SEXO Y REG'!$A43)</f>
        <v>0</v>
      </c>
      <c r="Z43" s="164">
        <f>SUMIFS('DATOS PEST15'!$D:$D,'DATOS PEST15'!$B:$B,VLOOKUP($X$5,DenRegTabla2,2,FALSE),'DATOS PEST15'!$A:$A,INDICE!$C$13,'DATOS PEST15'!$E:$E,'2. TS PAIS SEXO Y REG'!$A43)</f>
        <v>0</v>
      </c>
      <c r="AA43" s="147">
        <f>SUMIFS('DATOS PEST15'!$D:$D,'DATOS PEST15'!$C:$C,'2. TS PAIS SEXO Y REG'!AA$6,'DATOS PEST15'!$B:$B,VLOOKUP($AA$5,DenRegTabla2,2,FALSE),'DATOS PEST15'!$A:$A,INDICE!$C$13,'DATOS PEST15'!$E:$E,'2. TS PAIS SEXO Y REG'!$A43)</f>
        <v>0</v>
      </c>
      <c r="AB43" s="166">
        <f>SUMIFS('DATOS PEST15'!$D:$D,'DATOS PEST15'!$C:$C,'2. TS PAIS SEXO Y REG'!AB$6,'DATOS PEST15'!$B:$B,VLOOKUP($AA$5,DenRegTabla2,2,FALSE),'DATOS PEST15'!$A:$A,INDICE!$C$13,'DATOS PEST15'!$E:$E,'2. TS PAIS SEXO Y REG'!$A43)</f>
        <v>0</v>
      </c>
      <c r="AC43" s="164">
        <f>SUMIFS('DATOS PEST15'!$D:$D,'DATOS PEST15'!$B:$B,VLOOKUP($AA$5,DenRegTabla2,2,FALSE),'DATOS PEST15'!$A:$A,INDICE!$C$13,'DATOS PEST15'!$E:$E,'2. TS PAIS SEXO Y REG'!$A43)</f>
        <v>0</v>
      </c>
    </row>
    <row r="44" spans="1:29" s="123" customFormat="1" ht="15.6" x14ac:dyDescent="0.3">
      <c r="A44" s="4">
        <v>10</v>
      </c>
      <c r="B44" s="147" t="s">
        <v>228</v>
      </c>
      <c r="C44" s="147">
        <f t="shared" si="21"/>
        <v>2</v>
      </c>
      <c r="D44" s="166">
        <f t="shared" si="22"/>
        <v>7.7894736842105265</v>
      </c>
      <c r="E44" s="164">
        <f t="shared" si="23"/>
        <v>9.7894736842105274</v>
      </c>
      <c r="F44" s="147">
        <f>SUMIFS('DATOS PEST15'!$D:$D,'DATOS PEST15'!$C:$C,'2. TS PAIS SEXO Y REG'!F$6,'DATOS PEST15'!$B:$B,VLOOKUP($F$5,DenRegTabla2,2,FALSE),'DATOS PEST15'!$A:$A,INDICE!$C$13,'DATOS PEST15'!$E:$E,'2. TS PAIS SEXO Y REG'!$A44)</f>
        <v>2</v>
      </c>
      <c r="G44" s="166">
        <f>SUMIFS('DATOS PEST15'!$D:$D,'DATOS PEST15'!$C:$C,'2. TS PAIS SEXO Y REG'!G$6,'DATOS PEST15'!$B:$B,VLOOKUP($F$5,DenRegTabla2,2,FALSE),'DATOS PEST15'!$A:$A,INDICE!$C$13,'DATOS PEST15'!$E:$E,'2. TS PAIS SEXO Y REG'!$A44)</f>
        <v>5.7894736842105265</v>
      </c>
      <c r="H44" s="164">
        <f>SUMIFS('DATOS PEST15'!$D:$D,'DATOS PEST15'!$B:$B,VLOOKUP($F$5,DenRegTabla2,2,FALSE),'DATOS PEST15'!$A:$A,INDICE!$C$13,'DATOS PEST15'!$E:$E,'2. TS PAIS SEXO Y REG'!$A44)</f>
        <v>7.7894736842105265</v>
      </c>
      <c r="I44" s="147">
        <f>SUMIFS('DATOS PEST15'!$D:$D,'DATOS PEST15'!$C:$C,'2. TS PAIS SEXO Y REG'!I$6,'DATOS PEST15'!$B:$B,VLOOKUP($I$5,DenRegTabla2,2,FALSE),'DATOS PEST15'!$A:$A,INDICE!$C$13,'DATOS PEST15'!$E:$E,'2. TS PAIS SEXO Y REG'!$A44)</f>
        <v>0</v>
      </c>
      <c r="J44" s="166">
        <f>SUMIFS('DATOS PEST15'!$D:$D,'DATOS PEST15'!$C:$C,'2. TS PAIS SEXO Y REG'!J$6,'DATOS PEST15'!$B:$B,VLOOKUP($I$5,DenRegTabla2,2,FALSE),'DATOS PEST15'!$A:$A,INDICE!$C$13,'DATOS PEST15'!$E:$E,'2. TS PAIS SEXO Y REG'!$A44)</f>
        <v>1</v>
      </c>
      <c r="K44" s="164">
        <f>SUMIFS('DATOS PEST15'!$D:$D,'DATOS PEST15'!$B:$B,VLOOKUP($I$5,DenRegTabla2,2,FALSE),'DATOS PEST15'!$A:$A,INDICE!$C$13,'DATOS PEST15'!$E:$E,'2. TS PAIS SEXO Y REG'!$A44)</f>
        <v>1</v>
      </c>
      <c r="L44" s="147">
        <f>SUMIFS('DATOS PEST15'!$D:$D,'DATOS PEST15'!$C:$C,'2. TS PAIS SEXO Y REG'!L$6,'DATOS PEST15'!$B:$B,VLOOKUP($L$5,DenRegTabla2,2,FALSE),'DATOS PEST15'!$A:$A,INDICE!$C$13,'DATOS PEST15'!$E:$E,'2. TS PAIS SEXO Y REG'!$A44)</f>
        <v>0</v>
      </c>
      <c r="M44" s="166">
        <f>SUMIFS('DATOS PEST15'!$D:$D,'DATOS PEST15'!$C:$C,'2. TS PAIS SEXO Y REG'!M$6,'DATOS PEST15'!$B:$B,VLOOKUP($L$5,DenRegTabla2,2,FALSE),'DATOS PEST15'!$A:$A,INDICE!$C$13,'DATOS PEST15'!$E:$E,'2. TS PAIS SEXO Y REG'!$A44)</f>
        <v>0</v>
      </c>
      <c r="N44" s="164">
        <f>SUMIFS('DATOS PEST15'!$D:$D,'DATOS PEST15'!$B:$B,VLOOKUP($L$5,DenRegTabla2,2,FALSE),'DATOS PEST15'!$A:$A,INDICE!$C$13,'DATOS PEST15'!$E:$E,'2. TS PAIS SEXO Y REG'!$A44)</f>
        <v>0</v>
      </c>
      <c r="O44" s="147">
        <f>SUMIFS('DATOS PEST15'!$D:$D,'DATOS PEST15'!$C:$C,'2. TS PAIS SEXO Y REG'!O$6,'DATOS PEST15'!$B:$B,VLOOKUP($O$5,DenRegTabla2,2,FALSE),'DATOS PEST15'!$A:$A,INDICE!$C$13,'DATOS PEST15'!$E:$E,'2. TS PAIS SEXO Y REG'!$A44)</f>
        <v>0</v>
      </c>
      <c r="P44" s="166">
        <f>SUMIFS('DATOS PEST15'!$D:$D,'DATOS PEST15'!$C:$C,'2. TS PAIS SEXO Y REG'!P$6,'DATOS PEST15'!$B:$B,VLOOKUP($O$5,DenRegTabla2,2,FALSE),'DATOS PEST15'!$A:$A,INDICE!$C$13,'DATOS PEST15'!$E:$E,'2. TS PAIS SEXO Y REG'!$A44)</f>
        <v>1</v>
      </c>
      <c r="Q44" s="164">
        <f>SUMIFS('DATOS PEST15'!$D:$D,'DATOS PEST15'!$B:$B,VLOOKUP($O$5,DenRegTabla2,2,FALSE),'DATOS PEST15'!$A:$A,INDICE!$C$13,'DATOS PEST15'!$E:$E,'2. TS PAIS SEXO Y REG'!$A44)</f>
        <v>1</v>
      </c>
      <c r="R44" s="147">
        <f>SUMIFS('DATOS PEST15'!$D:$D,'DATOS PEST15'!$C:$C,'2. TS PAIS SEXO Y REG'!R$6,'DATOS PEST15'!$B:$B,VLOOKUP($R$5,DenRegTabla2,2,FALSE),'DATOS PEST15'!$A:$A,INDICE!$C$13,'DATOS PEST15'!$E:$E,'2. TS PAIS SEXO Y REG'!$A44)</f>
        <v>0</v>
      </c>
      <c r="S44" s="166">
        <f>SUMIFS('DATOS PEST15'!$D:$D,'DATOS PEST15'!$C:$C,'2. TS PAIS SEXO Y REG'!S$6,'DATOS PEST15'!$B:$B,VLOOKUP($R$5,DenRegTabla2,2,FALSE),'DATOS PEST15'!$A:$A,INDICE!$C$13,'DATOS PEST15'!$E:$E,'2. TS PAIS SEXO Y REG'!$A44)</f>
        <v>0</v>
      </c>
      <c r="T44" s="164">
        <f>SUMIFS('DATOS PEST15'!$D:$D,'DATOS PEST15'!$B:$B,VLOOKUP($R$5,DenRegTabla2,2,FALSE),'DATOS PEST15'!$A:$A,INDICE!$C$13,'DATOS PEST15'!$E:$E,'2. TS PAIS SEXO Y REG'!$A44)</f>
        <v>0</v>
      </c>
      <c r="U44" s="147">
        <f>SUMIFS('DATOS PEST15'!$D:$D,'DATOS PEST15'!$C:$C,'2. TS PAIS SEXO Y REG'!U$6,'DATOS PEST15'!$B:$B,VLOOKUP($U$5,DenRegTabla2,2,FALSE),'DATOS PEST15'!$A:$A,INDICE!$C$13,'DATOS PEST15'!$E:$E,'2. TS PAIS SEXO Y REG'!$A44)</f>
        <v>0</v>
      </c>
      <c r="V44" s="166">
        <f>SUMIFS('DATOS PEST15'!$D:$D,'DATOS PEST15'!$C:$C,'2. TS PAIS SEXO Y REG'!V$6,'DATOS PEST15'!$B:$B,VLOOKUP($U$5,DenRegTabla2,2,FALSE),'DATOS PEST15'!$A:$A,INDICE!$C$13,'DATOS PEST15'!$E:$E,'2. TS PAIS SEXO Y REG'!$A44)</f>
        <v>0</v>
      </c>
      <c r="W44" s="164">
        <f>SUMIFS('DATOS PEST15'!$D:$D,'DATOS PEST15'!$B:$B,VLOOKUP($U$5,DenRegTabla2,2,FALSE),'DATOS PEST15'!$A:$A,INDICE!$C$13,'DATOS PEST15'!$E:$E,'2. TS PAIS SEXO Y REG'!$A44)</f>
        <v>0</v>
      </c>
      <c r="X44" s="147">
        <f>SUMIFS('DATOS PEST15'!$D:$D,'DATOS PEST15'!$C:$C,'2. TS PAIS SEXO Y REG'!X$6,'DATOS PEST15'!$B:$B,VLOOKUP($X$5,DenRegTabla2,2,FALSE),'DATOS PEST15'!$A:$A,INDICE!$C$13,'DATOS PEST15'!$E:$E,'2. TS PAIS SEXO Y REG'!$A44)</f>
        <v>0</v>
      </c>
      <c r="Y44" s="166">
        <f>SUMIFS('DATOS PEST15'!$D:$D,'DATOS PEST15'!$C:$C,'2. TS PAIS SEXO Y REG'!Y$6,'DATOS PEST15'!$B:$B,VLOOKUP($X$5,DenRegTabla2,2,FALSE),'DATOS PEST15'!$A:$A,INDICE!$C$13,'DATOS PEST15'!$E:$E,'2. TS PAIS SEXO Y REG'!$A44)</f>
        <v>0</v>
      </c>
      <c r="Z44" s="164">
        <f>SUMIFS('DATOS PEST15'!$D:$D,'DATOS PEST15'!$B:$B,VLOOKUP($X$5,DenRegTabla2,2,FALSE),'DATOS PEST15'!$A:$A,INDICE!$C$13,'DATOS PEST15'!$E:$E,'2. TS PAIS SEXO Y REG'!$A44)</f>
        <v>0</v>
      </c>
      <c r="AA44" s="147">
        <f>SUMIFS('DATOS PEST15'!$D:$D,'DATOS PEST15'!$C:$C,'2. TS PAIS SEXO Y REG'!AA$6,'DATOS PEST15'!$B:$B,VLOOKUP($AA$5,DenRegTabla2,2,FALSE),'DATOS PEST15'!$A:$A,INDICE!$C$13,'DATOS PEST15'!$E:$E,'2. TS PAIS SEXO Y REG'!$A44)</f>
        <v>0</v>
      </c>
      <c r="AB44" s="166">
        <f>SUMIFS('DATOS PEST15'!$D:$D,'DATOS PEST15'!$C:$C,'2. TS PAIS SEXO Y REG'!AB$6,'DATOS PEST15'!$B:$B,VLOOKUP($AA$5,DenRegTabla2,2,FALSE),'DATOS PEST15'!$A:$A,INDICE!$C$13,'DATOS PEST15'!$E:$E,'2. TS PAIS SEXO Y REG'!$A44)</f>
        <v>0</v>
      </c>
      <c r="AC44" s="164">
        <f>SUMIFS('DATOS PEST15'!$D:$D,'DATOS PEST15'!$B:$B,VLOOKUP($AA$5,DenRegTabla2,2,FALSE),'DATOS PEST15'!$A:$A,INDICE!$C$13,'DATOS PEST15'!$E:$E,'2. TS PAIS SEXO Y REG'!$A44)</f>
        <v>0</v>
      </c>
    </row>
    <row r="45" spans="1:29" s="123" customFormat="1" ht="15.6" x14ac:dyDescent="0.3">
      <c r="A45" s="4">
        <v>28</v>
      </c>
      <c r="B45" s="147" t="s">
        <v>373</v>
      </c>
      <c r="C45" s="147">
        <f t="shared" si="21"/>
        <v>2</v>
      </c>
      <c r="D45" s="166">
        <f t="shared" si="22"/>
        <v>6.4210526315789478</v>
      </c>
      <c r="E45" s="164">
        <f t="shared" si="23"/>
        <v>8.4210526315789469</v>
      </c>
      <c r="F45" s="147">
        <f>SUMIFS('DATOS PEST15'!$D:$D,'DATOS PEST15'!$C:$C,'2. TS PAIS SEXO Y REG'!F$6,'DATOS PEST15'!$B:$B,VLOOKUP($F$5,DenRegTabla2,2,FALSE),'DATOS PEST15'!$A:$A,INDICE!$C$13,'DATOS PEST15'!$E:$E,'2. TS PAIS SEXO Y REG'!$A45)</f>
        <v>1</v>
      </c>
      <c r="G45" s="166">
        <f>SUMIFS('DATOS PEST15'!$D:$D,'DATOS PEST15'!$C:$C,'2. TS PAIS SEXO Y REG'!G$6,'DATOS PEST15'!$B:$B,VLOOKUP($F$5,DenRegTabla2,2,FALSE),'DATOS PEST15'!$A:$A,INDICE!$C$13,'DATOS PEST15'!$E:$E,'2. TS PAIS SEXO Y REG'!$A45)</f>
        <v>5.4736842105263159</v>
      </c>
      <c r="H45" s="164">
        <f>SUMIFS('DATOS PEST15'!$D:$D,'DATOS PEST15'!$B:$B,VLOOKUP($F$5,DenRegTabla2,2,FALSE),'DATOS PEST15'!$A:$A,INDICE!$C$13,'DATOS PEST15'!$E:$E,'2. TS PAIS SEXO Y REG'!$A45)</f>
        <v>6.4736842105263159</v>
      </c>
      <c r="I45" s="147">
        <f>SUMIFS('DATOS PEST15'!$D:$D,'DATOS PEST15'!$C:$C,'2. TS PAIS SEXO Y REG'!I$6,'DATOS PEST15'!$B:$B,VLOOKUP($I$5,DenRegTabla2,2,FALSE),'DATOS PEST15'!$A:$A,INDICE!$C$13,'DATOS PEST15'!$E:$E,'2. TS PAIS SEXO Y REG'!$A45)</f>
        <v>0</v>
      </c>
      <c r="J45" s="166">
        <f>SUMIFS('DATOS PEST15'!$D:$D,'DATOS PEST15'!$C:$C,'2. TS PAIS SEXO Y REG'!J$6,'DATOS PEST15'!$B:$B,VLOOKUP($I$5,DenRegTabla2,2,FALSE),'DATOS PEST15'!$A:$A,INDICE!$C$13,'DATOS PEST15'!$E:$E,'2. TS PAIS SEXO Y REG'!$A45)</f>
        <v>0</v>
      </c>
      <c r="K45" s="164">
        <f>SUMIFS('DATOS PEST15'!$D:$D,'DATOS PEST15'!$B:$B,VLOOKUP($I$5,DenRegTabla2,2,FALSE),'DATOS PEST15'!$A:$A,INDICE!$C$13,'DATOS PEST15'!$E:$E,'2. TS PAIS SEXO Y REG'!$A45)</f>
        <v>0</v>
      </c>
      <c r="L45" s="147">
        <f>SUMIFS('DATOS PEST15'!$D:$D,'DATOS PEST15'!$C:$C,'2. TS PAIS SEXO Y REG'!L$6,'DATOS PEST15'!$B:$B,VLOOKUP($L$5,DenRegTabla2,2,FALSE),'DATOS PEST15'!$A:$A,INDICE!$C$13,'DATOS PEST15'!$E:$E,'2. TS PAIS SEXO Y REG'!$A45)</f>
        <v>1</v>
      </c>
      <c r="M45" s="166">
        <f>SUMIFS('DATOS PEST15'!$D:$D,'DATOS PEST15'!$C:$C,'2. TS PAIS SEXO Y REG'!M$6,'DATOS PEST15'!$B:$B,VLOOKUP($L$5,DenRegTabla2,2,FALSE),'DATOS PEST15'!$A:$A,INDICE!$C$13,'DATOS PEST15'!$E:$E,'2. TS PAIS SEXO Y REG'!$A45)</f>
        <v>0</v>
      </c>
      <c r="N45" s="164">
        <f>SUMIFS('DATOS PEST15'!$D:$D,'DATOS PEST15'!$B:$B,VLOOKUP($L$5,DenRegTabla2,2,FALSE),'DATOS PEST15'!$A:$A,INDICE!$C$13,'DATOS PEST15'!$E:$E,'2. TS PAIS SEXO Y REG'!$A45)</f>
        <v>1</v>
      </c>
      <c r="O45" s="147">
        <f>SUMIFS('DATOS PEST15'!$D:$D,'DATOS PEST15'!$C:$C,'2. TS PAIS SEXO Y REG'!O$6,'DATOS PEST15'!$B:$B,VLOOKUP($O$5,DenRegTabla2,2,FALSE),'DATOS PEST15'!$A:$A,INDICE!$C$13,'DATOS PEST15'!$E:$E,'2. TS PAIS SEXO Y REG'!$A45)</f>
        <v>0</v>
      </c>
      <c r="P45" s="166">
        <f>SUMIFS('DATOS PEST15'!$D:$D,'DATOS PEST15'!$C:$C,'2. TS PAIS SEXO Y REG'!P$6,'DATOS PEST15'!$B:$B,VLOOKUP($O$5,DenRegTabla2,2,FALSE),'DATOS PEST15'!$A:$A,INDICE!$C$13,'DATOS PEST15'!$E:$E,'2. TS PAIS SEXO Y REG'!$A45)</f>
        <v>0.94736842105263153</v>
      </c>
      <c r="Q45" s="164">
        <f>SUMIFS('DATOS PEST15'!$D:$D,'DATOS PEST15'!$B:$B,VLOOKUP($O$5,DenRegTabla2,2,FALSE),'DATOS PEST15'!$A:$A,INDICE!$C$13,'DATOS PEST15'!$E:$E,'2. TS PAIS SEXO Y REG'!$A45)</f>
        <v>0.94736842105263153</v>
      </c>
      <c r="R45" s="147">
        <f>SUMIFS('DATOS PEST15'!$D:$D,'DATOS PEST15'!$C:$C,'2. TS PAIS SEXO Y REG'!R$6,'DATOS PEST15'!$B:$B,VLOOKUP($R$5,DenRegTabla2,2,FALSE),'DATOS PEST15'!$A:$A,INDICE!$C$13,'DATOS PEST15'!$E:$E,'2. TS PAIS SEXO Y REG'!$A45)</f>
        <v>0</v>
      </c>
      <c r="S45" s="166">
        <f>SUMIFS('DATOS PEST15'!$D:$D,'DATOS PEST15'!$C:$C,'2. TS PAIS SEXO Y REG'!S$6,'DATOS PEST15'!$B:$B,VLOOKUP($R$5,DenRegTabla2,2,FALSE),'DATOS PEST15'!$A:$A,INDICE!$C$13,'DATOS PEST15'!$E:$E,'2. TS PAIS SEXO Y REG'!$A45)</f>
        <v>0</v>
      </c>
      <c r="T45" s="164">
        <f>SUMIFS('DATOS PEST15'!$D:$D,'DATOS PEST15'!$B:$B,VLOOKUP($R$5,DenRegTabla2,2,FALSE),'DATOS PEST15'!$A:$A,INDICE!$C$13,'DATOS PEST15'!$E:$E,'2. TS PAIS SEXO Y REG'!$A45)</f>
        <v>0</v>
      </c>
      <c r="U45" s="147">
        <f>SUMIFS('DATOS PEST15'!$D:$D,'DATOS PEST15'!$C:$C,'2. TS PAIS SEXO Y REG'!U$6,'DATOS PEST15'!$B:$B,VLOOKUP($U$5,DenRegTabla2,2,FALSE),'DATOS PEST15'!$A:$A,INDICE!$C$13,'DATOS PEST15'!$E:$E,'2. TS PAIS SEXO Y REG'!$A45)</f>
        <v>0</v>
      </c>
      <c r="V45" s="166">
        <f>SUMIFS('DATOS PEST15'!$D:$D,'DATOS PEST15'!$C:$C,'2. TS PAIS SEXO Y REG'!V$6,'DATOS PEST15'!$B:$B,VLOOKUP($U$5,DenRegTabla2,2,FALSE),'DATOS PEST15'!$A:$A,INDICE!$C$13,'DATOS PEST15'!$E:$E,'2. TS PAIS SEXO Y REG'!$A45)</f>
        <v>0</v>
      </c>
      <c r="W45" s="164">
        <f>SUMIFS('DATOS PEST15'!$D:$D,'DATOS PEST15'!$B:$B,VLOOKUP($U$5,DenRegTabla2,2,FALSE),'DATOS PEST15'!$A:$A,INDICE!$C$13,'DATOS PEST15'!$E:$E,'2. TS PAIS SEXO Y REG'!$A45)</f>
        <v>0</v>
      </c>
      <c r="X45" s="147">
        <f>SUMIFS('DATOS PEST15'!$D:$D,'DATOS PEST15'!$C:$C,'2. TS PAIS SEXO Y REG'!X$6,'DATOS PEST15'!$B:$B,VLOOKUP($X$5,DenRegTabla2,2,FALSE),'DATOS PEST15'!$A:$A,INDICE!$C$13,'DATOS PEST15'!$E:$E,'2. TS PAIS SEXO Y REG'!$A45)</f>
        <v>0</v>
      </c>
      <c r="Y45" s="166">
        <f>SUMIFS('DATOS PEST15'!$D:$D,'DATOS PEST15'!$C:$C,'2. TS PAIS SEXO Y REG'!Y$6,'DATOS PEST15'!$B:$B,VLOOKUP($X$5,DenRegTabla2,2,FALSE),'DATOS PEST15'!$A:$A,INDICE!$C$13,'DATOS PEST15'!$E:$E,'2. TS PAIS SEXO Y REG'!$A45)</f>
        <v>0</v>
      </c>
      <c r="Z45" s="164">
        <f>SUMIFS('DATOS PEST15'!$D:$D,'DATOS PEST15'!$B:$B,VLOOKUP($X$5,DenRegTabla2,2,FALSE),'DATOS PEST15'!$A:$A,INDICE!$C$13,'DATOS PEST15'!$E:$E,'2. TS PAIS SEXO Y REG'!$A45)</f>
        <v>0</v>
      </c>
      <c r="AA45" s="147">
        <f>SUMIFS('DATOS PEST15'!$D:$D,'DATOS PEST15'!$C:$C,'2. TS PAIS SEXO Y REG'!AA$6,'DATOS PEST15'!$B:$B,VLOOKUP($AA$5,DenRegTabla2,2,FALSE),'DATOS PEST15'!$A:$A,INDICE!$C$13,'DATOS PEST15'!$E:$E,'2. TS PAIS SEXO Y REG'!$A45)</f>
        <v>0</v>
      </c>
      <c r="AB45" s="166">
        <f>SUMIFS('DATOS PEST15'!$D:$D,'DATOS PEST15'!$C:$C,'2. TS PAIS SEXO Y REG'!AB$6,'DATOS PEST15'!$B:$B,VLOOKUP($AA$5,DenRegTabla2,2,FALSE),'DATOS PEST15'!$A:$A,INDICE!$C$13,'DATOS PEST15'!$E:$E,'2. TS PAIS SEXO Y REG'!$A45)</f>
        <v>0</v>
      </c>
      <c r="AC45" s="164">
        <f>SUMIFS('DATOS PEST15'!$D:$D,'DATOS PEST15'!$B:$B,VLOOKUP($AA$5,DenRegTabla2,2,FALSE),'DATOS PEST15'!$A:$A,INDICE!$C$13,'DATOS PEST15'!$E:$E,'2. TS PAIS SEXO Y REG'!$A45)</f>
        <v>0</v>
      </c>
    </row>
    <row r="46" spans="1:29" s="123" customFormat="1" ht="15.6" x14ac:dyDescent="0.3">
      <c r="A46" s="4">
        <v>530</v>
      </c>
      <c r="B46" s="147" t="s">
        <v>471</v>
      </c>
      <c r="C46" s="147">
        <f t="shared" si="21"/>
        <v>0</v>
      </c>
      <c r="D46" s="166">
        <f t="shared" si="22"/>
        <v>2</v>
      </c>
      <c r="E46" s="164">
        <f t="shared" si="23"/>
        <v>2</v>
      </c>
      <c r="F46" s="147">
        <f>SUMIFS('DATOS PEST15'!$D:$D,'DATOS PEST15'!$C:$C,'2. TS PAIS SEXO Y REG'!F$6,'DATOS PEST15'!$B:$B,VLOOKUP($F$5,DenRegTabla2,2,FALSE),'DATOS PEST15'!$A:$A,INDICE!$C$13,'DATOS PEST15'!$E:$E,'2. TS PAIS SEXO Y REG'!$A46)</f>
        <v>0</v>
      </c>
      <c r="G46" s="166">
        <f>SUMIFS('DATOS PEST15'!$D:$D,'DATOS PEST15'!$C:$C,'2. TS PAIS SEXO Y REG'!G$6,'DATOS PEST15'!$B:$B,VLOOKUP($F$5,DenRegTabla2,2,FALSE),'DATOS PEST15'!$A:$A,INDICE!$C$13,'DATOS PEST15'!$E:$E,'2. TS PAIS SEXO Y REG'!$A46)</f>
        <v>1</v>
      </c>
      <c r="H46" s="164">
        <f>SUMIFS('DATOS PEST15'!$D:$D,'DATOS PEST15'!$B:$B,VLOOKUP($F$5,DenRegTabla2,2,FALSE),'DATOS PEST15'!$A:$A,INDICE!$C$13,'DATOS PEST15'!$E:$E,'2. TS PAIS SEXO Y REG'!$A46)</f>
        <v>1</v>
      </c>
      <c r="I46" s="147">
        <f>SUMIFS('DATOS PEST15'!$D:$D,'DATOS PEST15'!$C:$C,'2. TS PAIS SEXO Y REG'!I$6,'DATOS PEST15'!$B:$B,VLOOKUP($I$5,DenRegTabla2,2,FALSE),'DATOS PEST15'!$A:$A,INDICE!$C$13,'DATOS PEST15'!$E:$E,'2. TS PAIS SEXO Y REG'!$A46)</f>
        <v>0</v>
      </c>
      <c r="J46" s="166">
        <f>SUMIFS('DATOS PEST15'!$D:$D,'DATOS PEST15'!$C:$C,'2. TS PAIS SEXO Y REG'!J$6,'DATOS PEST15'!$B:$B,VLOOKUP($I$5,DenRegTabla2,2,FALSE),'DATOS PEST15'!$A:$A,INDICE!$C$13,'DATOS PEST15'!$E:$E,'2. TS PAIS SEXO Y REG'!$A46)</f>
        <v>1</v>
      </c>
      <c r="K46" s="164">
        <f>SUMIFS('DATOS PEST15'!$D:$D,'DATOS PEST15'!$B:$B,VLOOKUP($I$5,DenRegTabla2,2,FALSE),'DATOS PEST15'!$A:$A,INDICE!$C$13,'DATOS PEST15'!$E:$E,'2. TS PAIS SEXO Y REG'!$A46)</f>
        <v>1</v>
      </c>
      <c r="L46" s="147">
        <f>SUMIFS('DATOS PEST15'!$D:$D,'DATOS PEST15'!$C:$C,'2. TS PAIS SEXO Y REG'!L$6,'DATOS PEST15'!$B:$B,VLOOKUP($L$5,DenRegTabla2,2,FALSE),'DATOS PEST15'!$A:$A,INDICE!$C$13,'DATOS PEST15'!$E:$E,'2. TS PAIS SEXO Y REG'!$A46)</f>
        <v>0</v>
      </c>
      <c r="M46" s="166">
        <f>SUMIFS('DATOS PEST15'!$D:$D,'DATOS PEST15'!$C:$C,'2. TS PAIS SEXO Y REG'!M$6,'DATOS PEST15'!$B:$B,VLOOKUP($L$5,DenRegTabla2,2,FALSE),'DATOS PEST15'!$A:$A,INDICE!$C$13,'DATOS PEST15'!$E:$E,'2. TS PAIS SEXO Y REG'!$A46)</f>
        <v>0</v>
      </c>
      <c r="N46" s="164">
        <f>SUMIFS('DATOS PEST15'!$D:$D,'DATOS PEST15'!$B:$B,VLOOKUP($L$5,DenRegTabla2,2,FALSE),'DATOS PEST15'!$A:$A,INDICE!$C$13,'DATOS PEST15'!$E:$E,'2. TS PAIS SEXO Y REG'!$A46)</f>
        <v>0</v>
      </c>
      <c r="O46" s="147">
        <f>SUMIFS('DATOS PEST15'!$D:$D,'DATOS PEST15'!$C:$C,'2. TS PAIS SEXO Y REG'!O$6,'DATOS PEST15'!$B:$B,VLOOKUP($O$5,DenRegTabla2,2,FALSE),'DATOS PEST15'!$A:$A,INDICE!$C$13,'DATOS PEST15'!$E:$E,'2. TS PAIS SEXO Y REG'!$A46)</f>
        <v>0</v>
      </c>
      <c r="P46" s="166">
        <f>SUMIFS('DATOS PEST15'!$D:$D,'DATOS PEST15'!$C:$C,'2. TS PAIS SEXO Y REG'!P$6,'DATOS PEST15'!$B:$B,VLOOKUP($O$5,DenRegTabla2,2,FALSE),'DATOS PEST15'!$A:$A,INDICE!$C$13,'DATOS PEST15'!$E:$E,'2. TS PAIS SEXO Y REG'!$A46)</f>
        <v>0</v>
      </c>
      <c r="Q46" s="164">
        <f>SUMIFS('DATOS PEST15'!$D:$D,'DATOS PEST15'!$B:$B,VLOOKUP($O$5,DenRegTabla2,2,FALSE),'DATOS PEST15'!$A:$A,INDICE!$C$13,'DATOS PEST15'!$E:$E,'2. TS PAIS SEXO Y REG'!$A46)</f>
        <v>0</v>
      </c>
      <c r="R46" s="147">
        <f>SUMIFS('DATOS PEST15'!$D:$D,'DATOS PEST15'!$C:$C,'2. TS PAIS SEXO Y REG'!R$6,'DATOS PEST15'!$B:$B,VLOOKUP($R$5,DenRegTabla2,2,FALSE),'DATOS PEST15'!$A:$A,INDICE!$C$13,'DATOS PEST15'!$E:$E,'2. TS PAIS SEXO Y REG'!$A46)</f>
        <v>0</v>
      </c>
      <c r="S46" s="166">
        <f>SUMIFS('DATOS PEST15'!$D:$D,'DATOS PEST15'!$C:$C,'2. TS PAIS SEXO Y REG'!S$6,'DATOS PEST15'!$B:$B,VLOOKUP($R$5,DenRegTabla2,2,FALSE),'DATOS PEST15'!$A:$A,INDICE!$C$13,'DATOS PEST15'!$E:$E,'2. TS PAIS SEXO Y REG'!$A46)</f>
        <v>0</v>
      </c>
      <c r="T46" s="164">
        <f>SUMIFS('DATOS PEST15'!$D:$D,'DATOS PEST15'!$B:$B,VLOOKUP($R$5,DenRegTabla2,2,FALSE),'DATOS PEST15'!$A:$A,INDICE!$C$13,'DATOS PEST15'!$E:$E,'2. TS PAIS SEXO Y REG'!$A46)</f>
        <v>0</v>
      </c>
      <c r="U46" s="147">
        <f>SUMIFS('DATOS PEST15'!$D:$D,'DATOS PEST15'!$C:$C,'2. TS PAIS SEXO Y REG'!U$6,'DATOS PEST15'!$B:$B,VLOOKUP($U$5,DenRegTabla2,2,FALSE),'DATOS PEST15'!$A:$A,INDICE!$C$13,'DATOS PEST15'!$E:$E,'2. TS PAIS SEXO Y REG'!$A46)</f>
        <v>0</v>
      </c>
      <c r="V46" s="166">
        <f>SUMIFS('DATOS PEST15'!$D:$D,'DATOS PEST15'!$C:$C,'2. TS PAIS SEXO Y REG'!V$6,'DATOS PEST15'!$B:$B,VLOOKUP($U$5,DenRegTabla2,2,FALSE),'DATOS PEST15'!$A:$A,INDICE!$C$13,'DATOS PEST15'!$E:$E,'2. TS PAIS SEXO Y REG'!$A46)</f>
        <v>0</v>
      </c>
      <c r="W46" s="164">
        <f>SUMIFS('DATOS PEST15'!$D:$D,'DATOS PEST15'!$B:$B,VLOOKUP($U$5,DenRegTabla2,2,FALSE),'DATOS PEST15'!$A:$A,INDICE!$C$13,'DATOS PEST15'!$E:$E,'2. TS PAIS SEXO Y REG'!$A46)</f>
        <v>0</v>
      </c>
      <c r="X46" s="147">
        <f>SUMIFS('DATOS PEST15'!$D:$D,'DATOS PEST15'!$C:$C,'2. TS PAIS SEXO Y REG'!X$6,'DATOS PEST15'!$B:$B,VLOOKUP($X$5,DenRegTabla2,2,FALSE),'DATOS PEST15'!$A:$A,INDICE!$C$13,'DATOS PEST15'!$E:$E,'2. TS PAIS SEXO Y REG'!$A46)</f>
        <v>0</v>
      </c>
      <c r="Y46" s="166">
        <f>SUMIFS('DATOS PEST15'!$D:$D,'DATOS PEST15'!$C:$C,'2. TS PAIS SEXO Y REG'!Y$6,'DATOS PEST15'!$B:$B,VLOOKUP($X$5,DenRegTabla2,2,FALSE),'DATOS PEST15'!$A:$A,INDICE!$C$13,'DATOS PEST15'!$E:$E,'2. TS PAIS SEXO Y REG'!$A46)</f>
        <v>0</v>
      </c>
      <c r="Z46" s="164">
        <f>SUMIFS('DATOS PEST15'!$D:$D,'DATOS PEST15'!$B:$B,VLOOKUP($X$5,DenRegTabla2,2,FALSE),'DATOS PEST15'!$A:$A,INDICE!$C$13,'DATOS PEST15'!$E:$E,'2. TS PAIS SEXO Y REG'!$A46)</f>
        <v>0</v>
      </c>
      <c r="AA46" s="147">
        <f>SUMIFS('DATOS PEST15'!$D:$D,'DATOS PEST15'!$C:$C,'2. TS PAIS SEXO Y REG'!AA$6,'DATOS PEST15'!$B:$B,VLOOKUP($AA$5,DenRegTabla2,2,FALSE),'DATOS PEST15'!$A:$A,INDICE!$C$13,'DATOS PEST15'!$E:$E,'2. TS PAIS SEXO Y REG'!$A46)</f>
        <v>0</v>
      </c>
      <c r="AB46" s="166">
        <f>SUMIFS('DATOS PEST15'!$D:$D,'DATOS PEST15'!$C:$C,'2. TS PAIS SEXO Y REG'!AB$6,'DATOS PEST15'!$B:$B,VLOOKUP($AA$5,DenRegTabla2,2,FALSE),'DATOS PEST15'!$A:$A,INDICE!$C$13,'DATOS PEST15'!$E:$E,'2. TS PAIS SEXO Y REG'!$A46)</f>
        <v>0</v>
      </c>
      <c r="AC46" s="164">
        <f>SUMIFS('DATOS PEST15'!$D:$D,'DATOS PEST15'!$B:$B,VLOOKUP($AA$5,DenRegTabla2,2,FALSE),'DATOS PEST15'!$A:$A,INDICE!$C$13,'DATOS PEST15'!$E:$E,'2. TS PAIS SEXO Y REG'!$A46)</f>
        <v>0</v>
      </c>
    </row>
    <row r="47" spans="1:29" s="123" customFormat="1" ht="15.6" x14ac:dyDescent="0.3">
      <c r="A47" s="4">
        <v>682</v>
      </c>
      <c r="B47" s="147" t="s">
        <v>339</v>
      </c>
      <c r="C47" s="147">
        <f t="shared" si="21"/>
        <v>32.94736842105263</v>
      </c>
      <c r="D47" s="166">
        <f t="shared" si="22"/>
        <v>85.526315789473685</v>
      </c>
      <c r="E47" s="164">
        <f t="shared" si="23"/>
        <v>118.4736842105263</v>
      </c>
      <c r="F47" s="147">
        <f>SUMIFS('DATOS PEST15'!$D:$D,'DATOS PEST15'!$C:$C,'2. TS PAIS SEXO Y REG'!F$6,'DATOS PEST15'!$B:$B,VLOOKUP($F$5,DenRegTabla2,2,FALSE),'DATOS PEST15'!$A:$A,INDICE!$C$13,'DATOS PEST15'!$E:$E,'2. TS PAIS SEXO Y REG'!$A47)</f>
        <v>20.210526315789473</v>
      </c>
      <c r="G47" s="166">
        <f>SUMIFS('DATOS PEST15'!$D:$D,'DATOS PEST15'!$C:$C,'2. TS PAIS SEXO Y REG'!G$6,'DATOS PEST15'!$B:$B,VLOOKUP($F$5,DenRegTabla2,2,FALSE),'DATOS PEST15'!$A:$A,INDICE!$C$13,'DATOS PEST15'!$E:$E,'2. TS PAIS SEXO Y REG'!$A47)</f>
        <v>55.526315789473685</v>
      </c>
      <c r="H47" s="164">
        <f>SUMIFS('DATOS PEST15'!$D:$D,'DATOS PEST15'!$B:$B,VLOOKUP($F$5,DenRegTabla2,2,FALSE),'DATOS PEST15'!$A:$A,INDICE!$C$13,'DATOS PEST15'!$E:$E,'2. TS PAIS SEXO Y REG'!$A47)</f>
        <v>75.73684210526315</v>
      </c>
      <c r="I47" s="147">
        <f>SUMIFS('DATOS PEST15'!$D:$D,'DATOS PEST15'!$C:$C,'2. TS PAIS SEXO Y REG'!I$6,'DATOS PEST15'!$B:$B,VLOOKUP($I$5,DenRegTabla2,2,FALSE),'DATOS PEST15'!$A:$A,INDICE!$C$13,'DATOS PEST15'!$E:$E,'2. TS PAIS SEXO Y REG'!$A47)</f>
        <v>0.73684210526315785</v>
      </c>
      <c r="J47" s="166">
        <f>SUMIFS('DATOS PEST15'!$D:$D,'DATOS PEST15'!$C:$C,'2. TS PAIS SEXO Y REG'!J$6,'DATOS PEST15'!$B:$B,VLOOKUP($I$5,DenRegTabla2,2,FALSE),'DATOS PEST15'!$A:$A,INDICE!$C$13,'DATOS PEST15'!$E:$E,'2. TS PAIS SEXO Y REG'!$A47)</f>
        <v>7</v>
      </c>
      <c r="K47" s="164">
        <f>SUMIFS('DATOS PEST15'!$D:$D,'DATOS PEST15'!$B:$B,VLOOKUP($I$5,DenRegTabla2,2,FALSE),'DATOS PEST15'!$A:$A,INDICE!$C$13,'DATOS PEST15'!$E:$E,'2. TS PAIS SEXO Y REG'!$A47)</f>
        <v>7.7368421052631575</v>
      </c>
      <c r="L47" s="147">
        <f>SUMIFS('DATOS PEST15'!$D:$D,'DATOS PEST15'!$C:$C,'2. TS PAIS SEXO Y REG'!L$6,'DATOS PEST15'!$B:$B,VLOOKUP($L$5,DenRegTabla2,2,FALSE),'DATOS PEST15'!$A:$A,INDICE!$C$13,'DATOS PEST15'!$E:$E,'2. TS PAIS SEXO Y REG'!$A47)</f>
        <v>1</v>
      </c>
      <c r="M47" s="166">
        <f>SUMIFS('DATOS PEST15'!$D:$D,'DATOS PEST15'!$C:$C,'2. TS PAIS SEXO Y REG'!M$6,'DATOS PEST15'!$B:$B,VLOOKUP($L$5,DenRegTabla2,2,FALSE),'DATOS PEST15'!$A:$A,INDICE!$C$13,'DATOS PEST15'!$E:$E,'2. TS PAIS SEXO Y REG'!$A47)</f>
        <v>0</v>
      </c>
      <c r="N47" s="164">
        <f>SUMIFS('DATOS PEST15'!$D:$D,'DATOS PEST15'!$B:$B,VLOOKUP($L$5,DenRegTabla2,2,FALSE),'DATOS PEST15'!$A:$A,INDICE!$C$13,'DATOS PEST15'!$E:$E,'2. TS PAIS SEXO Y REG'!$A47)</f>
        <v>1</v>
      </c>
      <c r="O47" s="147">
        <f>SUMIFS('DATOS PEST15'!$D:$D,'DATOS PEST15'!$C:$C,'2. TS PAIS SEXO Y REG'!O$6,'DATOS PEST15'!$B:$B,VLOOKUP($O$5,DenRegTabla2,2,FALSE),'DATOS PEST15'!$A:$A,INDICE!$C$13,'DATOS PEST15'!$E:$E,'2. TS PAIS SEXO Y REG'!$A47)</f>
        <v>11</v>
      </c>
      <c r="P47" s="166">
        <f>SUMIFS('DATOS PEST15'!$D:$D,'DATOS PEST15'!$C:$C,'2. TS PAIS SEXO Y REG'!P$6,'DATOS PEST15'!$B:$B,VLOOKUP($O$5,DenRegTabla2,2,FALSE),'DATOS PEST15'!$A:$A,INDICE!$C$13,'DATOS PEST15'!$E:$E,'2. TS PAIS SEXO Y REG'!$A47)</f>
        <v>23</v>
      </c>
      <c r="Q47" s="164">
        <f>SUMIFS('DATOS PEST15'!$D:$D,'DATOS PEST15'!$B:$B,VLOOKUP($O$5,DenRegTabla2,2,FALSE),'DATOS PEST15'!$A:$A,INDICE!$C$13,'DATOS PEST15'!$E:$E,'2. TS PAIS SEXO Y REG'!$A47)</f>
        <v>34</v>
      </c>
      <c r="R47" s="147">
        <f>SUMIFS('DATOS PEST15'!$D:$D,'DATOS PEST15'!$C:$C,'2. TS PAIS SEXO Y REG'!R$6,'DATOS PEST15'!$B:$B,VLOOKUP($R$5,DenRegTabla2,2,FALSE),'DATOS PEST15'!$A:$A,INDICE!$C$13,'DATOS PEST15'!$E:$E,'2. TS PAIS SEXO Y REG'!$A47)</f>
        <v>0</v>
      </c>
      <c r="S47" s="166">
        <f>SUMIFS('DATOS PEST15'!$D:$D,'DATOS PEST15'!$C:$C,'2. TS PAIS SEXO Y REG'!S$6,'DATOS PEST15'!$B:$B,VLOOKUP($R$5,DenRegTabla2,2,FALSE),'DATOS PEST15'!$A:$A,INDICE!$C$13,'DATOS PEST15'!$E:$E,'2. TS PAIS SEXO Y REG'!$A47)</f>
        <v>0</v>
      </c>
      <c r="T47" s="164">
        <f>SUMIFS('DATOS PEST15'!$D:$D,'DATOS PEST15'!$B:$B,VLOOKUP($R$5,DenRegTabla2,2,FALSE),'DATOS PEST15'!$A:$A,INDICE!$C$13,'DATOS PEST15'!$E:$E,'2. TS PAIS SEXO Y REG'!$A47)</f>
        <v>0</v>
      </c>
      <c r="U47" s="147">
        <f>SUMIFS('DATOS PEST15'!$D:$D,'DATOS PEST15'!$C:$C,'2. TS PAIS SEXO Y REG'!U$6,'DATOS PEST15'!$B:$B,VLOOKUP($U$5,DenRegTabla2,2,FALSE),'DATOS PEST15'!$A:$A,INDICE!$C$13,'DATOS PEST15'!$E:$E,'2. TS PAIS SEXO Y REG'!$A47)</f>
        <v>0</v>
      </c>
      <c r="V47" s="166">
        <f>SUMIFS('DATOS PEST15'!$D:$D,'DATOS PEST15'!$C:$C,'2. TS PAIS SEXO Y REG'!V$6,'DATOS PEST15'!$B:$B,VLOOKUP($U$5,DenRegTabla2,2,FALSE),'DATOS PEST15'!$A:$A,INDICE!$C$13,'DATOS PEST15'!$E:$E,'2. TS PAIS SEXO Y REG'!$A47)</f>
        <v>0</v>
      </c>
      <c r="W47" s="164">
        <f>SUMIFS('DATOS PEST15'!$D:$D,'DATOS PEST15'!$B:$B,VLOOKUP($U$5,DenRegTabla2,2,FALSE),'DATOS PEST15'!$A:$A,INDICE!$C$13,'DATOS PEST15'!$E:$E,'2. TS PAIS SEXO Y REG'!$A47)</f>
        <v>0</v>
      </c>
      <c r="X47" s="147">
        <f>SUMIFS('DATOS PEST15'!$D:$D,'DATOS PEST15'!$C:$C,'2. TS PAIS SEXO Y REG'!X$6,'DATOS PEST15'!$B:$B,VLOOKUP($X$5,DenRegTabla2,2,FALSE),'DATOS PEST15'!$A:$A,INDICE!$C$13,'DATOS PEST15'!$E:$E,'2. TS PAIS SEXO Y REG'!$A47)</f>
        <v>0</v>
      </c>
      <c r="Y47" s="166">
        <f>SUMIFS('DATOS PEST15'!$D:$D,'DATOS PEST15'!$C:$C,'2. TS PAIS SEXO Y REG'!Y$6,'DATOS PEST15'!$B:$B,VLOOKUP($X$5,DenRegTabla2,2,FALSE),'DATOS PEST15'!$A:$A,INDICE!$C$13,'DATOS PEST15'!$E:$E,'2. TS PAIS SEXO Y REG'!$A47)</f>
        <v>0</v>
      </c>
      <c r="Z47" s="164">
        <f>SUMIFS('DATOS PEST15'!$D:$D,'DATOS PEST15'!$B:$B,VLOOKUP($X$5,DenRegTabla2,2,FALSE),'DATOS PEST15'!$A:$A,INDICE!$C$13,'DATOS PEST15'!$E:$E,'2. TS PAIS SEXO Y REG'!$A47)</f>
        <v>0</v>
      </c>
      <c r="AA47" s="147">
        <f>SUMIFS('DATOS PEST15'!$D:$D,'DATOS PEST15'!$C:$C,'2. TS PAIS SEXO Y REG'!AA$6,'DATOS PEST15'!$B:$B,VLOOKUP($AA$5,DenRegTabla2,2,FALSE),'DATOS PEST15'!$A:$A,INDICE!$C$13,'DATOS PEST15'!$E:$E,'2. TS PAIS SEXO Y REG'!$A47)</f>
        <v>0</v>
      </c>
      <c r="AB47" s="166">
        <f>SUMIFS('DATOS PEST15'!$D:$D,'DATOS PEST15'!$C:$C,'2. TS PAIS SEXO Y REG'!AB$6,'DATOS PEST15'!$B:$B,VLOOKUP($AA$5,DenRegTabla2,2,FALSE),'DATOS PEST15'!$A:$A,INDICE!$C$13,'DATOS PEST15'!$E:$E,'2. TS PAIS SEXO Y REG'!$A47)</f>
        <v>0</v>
      </c>
      <c r="AC47" s="164">
        <f>SUMIFS('DATOS PEST15'!$D:$D,'DATOS PEST15'!$B:$B,VLOOKUP($AA$5,DenRegTabla2,2,FALSE),'DATOS PEST15'!$A:$A,INDICE!$C$13,'DATOS PEST15'!$E:$E,'2. TS PAIS SEXO Y REG'!$A47)</f>
        <v>0</v>
      </c>
    </row>
    <row r="48" spans="1:29" s="123" customFormat="1" ht="15.6" x14ac:dyDescent="0.3">
      <c r="A48" s="4">
        <v>12</v>
      </c>
      <c r="B48" s="147" t="s">
        <v>229</v>
      </c>
      <c r="C48" s="147">
        <f t="shared" si="21"/>
        <v>3529.1052631578946</v>
      </c>
      <c r="D48" s="166">
        <f t="shared" si="22"/>
        <v>13634.57894736842</v>
      </c>
      <c r="E48" s="164">
        <f t="shared" si="23"/>
        <v>17163.684210526317</v>
      </c>
      <c r="F48" s="147">
        <f>SUMIFS('DATOS PEST15'!$D:$D,'DATOS PEST15'!$C:$C,'2. TS PAIS SEXO Y REG'!F$6,'DATOS PEST15'!$B:$B,VLOOKUP($F$5,DenRegTabla2,2,FALSE),'DATOS PEST15'!$A:$A,INDICE!$C$13,'DATOS PEST15'!$E:$E,'2. TS PAIS SEXO Y REG'!$A48)</f>
        <v>2760.0526315789475</v>
      </c>
      <c r="G48" s="166">
        <f>SUMIFS('DATOS PEST15'!$D:$D,'DATOS PEST15'!$C:$C,'2. TS PAIS SEXO Y REG'!G$6,'DATOS PEST15'!$B:$B,VLOOKUP($F$5,DenRegTabla2,2,FALSE),'DATOS PEST15'!$A:$A,INDICE!$C$13,'DATOS PEST15'!$E:$E,'2. TS PAIS SEXO Y REG'!$A48)</f>
        <v>8716.4210526315783</v>
      </c>
      <c r="H48" s="164">
        <f>SUMIFS('DATOS PEST15'!$D:$D,'DATOS PEST15'!$B:$B,VLOOKUP($F$5,DenRegTabla2,2,FALSE),'DATOS PEST15'!$A:$A,INDICE!$C$13,'DATOS PEST15'!$E:$E,'2. TS PAIS SEXO Y REG'!$A48)</f>
        <v>11476.473684210527</v>
      </c>
      <c r="I48" s="147">
        <f>SUMIFS('DATOS PEST15'!$D:$D,'DATOS PEST15'!$C:$C,'2. TS PAIS SEXO Y REG'!I$6,'DATOS PEST15'!$B:$B,VLOOKUP($I$5,DenRegTabla2,2,FALSE),'DATOS PEST15'!$A:$A,INDICE!$C$13,'DATOS PEST15'!$E:$E,'2. TS PAIS SEXO Y REG'!$A48)</f>
        <v>185.68421052631578</v>
      </c>
      <c r="J48" s="166">
        <f>SUMIFS('DATOS PEST15'!$D:$D,'DATOS PEST15'!$C:$C,'2. TS PAIS SEXO Y REG'!J$6,'DATOS PEST15'!$B:$B,VLOOKUP($I$5,DenRegTabla2,2,FALSE),'DATOS PEST15'!$A:$A,INDICE!$C$13,'DATOS PEST15'!$E:$E,'2. TS PAIS SEXO Y REG'!$A48)</f>
        <v>3188.5263157894738</v>
      </c>
      <c r="K48" s="164">
        <f>SUMIFS('DATOS PEST15'!$D:$D,'DATOS PEST15'!$B:$B,VLOOKUP($I$5,DenRegTabla2,2,FALSE),'DATOS PEST15'!$A:$A,INDICE!$C$13,'DATOS PEST15'!$E:$E,'2. TS PAIS SEXO Y REG'!$A48)</f>
        <v>3374.2105263157896</v>
      </c>
      <c r="L48" s="147">
        <f>SUMIFS('DATOS PEST15'!$D:$D,'DATOS PEST15'!$C:$C,'2. TS PAIS SEXO Y REG'!L$6,'DATOS PEST15'!$B:$B,VLOOKUP($L$5,DenRegTabla2,2,FALSE),'DATOS PEST15'!$A:$A,INDICE!$C$13,'DATOS PEST15'!$E:$E,'2. TS PAIS SEXO Y REG'!$A48)</f>
        <v>271.94736842105266</v>
      </c>
      <c r="M48" s="166">
        <f>SUMIFS('DATOS PEST15'!$D:$D,'DATOS PEST15'!$C:$C,'2. TS PAIS SEXO Y REG'!M$6,'DATOS PEST15'!$B:$B,VLOOKUP($L$5,DenRegTabla2,2,FALSE),'DATOS PEST15'!$A:$A,INDICE!$C$13,'DATOS PEST15'!$E:$E,'2. TS PAIS SEXO Y REG'!$A48)</f>
        <v>42.842105263157897</v>
      </c>
      <c r="N48" s="164">
        <f>SUMIFS('DATOS PEST15'!$D:$D,'DATOS PEST15'!$B:$B,VLOOKUP($L$5,DenRegTabla2,2,FALSE),'DATOS PEST15'!$A:$A,INDICE!$C$13,'DATOS PEST15'!$E:$E,'2. TS PAIS SEXO Y REG'!$A48)</f>
        <v>314.78947368421058</v>
      </c>
      <c r="O48" s="147">
        <f>SUMIFS('DATOS PEST15'!$D:$D,'DATOS PEST15'!$C:$C,'2. TS PAIS SEXO Y REG'!O$6,'DATOS PEST15'!$B:$B,VLOOKUP($O$5,DenRegTabla2,2,FALSE),'DATOS PEST15'!$A:$A,INDICE!$C$13,'DATOS PEST15'!$E:$E,'2. TS PAIS SEXO Y REG'!$A48)</f>
        <v>308.26315789473682</v>
      </c>
      <c r="P48" s="166">
        <f>SUMIFS('DATOS PEST15'!$D:$D,'DATOS PEST15'!$C:$C,'2. TS PAIS SEXO Y REG'!P$6,'DATOS PEST15'!$B:$B,VLOOKUP($O$5,DenRegTabla2,2,FALSE),'DATOS PEST15'!$A:$A,INDICE!$C$13,'DATOS PEST15'!$E:$E,'2. TS PAIS SEXO Y REG'!$A48)</f>
        <v>1647.421052631579</v>
      </c>
      <c r="Q48" s="164">
        <f>SUMIFS('DATOS PEST15'!$D:$D,'DATOS PEST15'!$B:$B,VLOOKUP($O$5,DenRegTabla2,2,FALSE),'DATOS PEST15'!$A:$A,INDICE!$C$13,'DATOS PEST15'!$E:$E,'2. TS PAIS SEXO Y REG'!$A48)</f>
        <v>1955.6842105263158</v>
      </c>
      <c r="R48" s="147">
        <f>SUMIFS('DATOS PEST15'!$D:$D,'DATOS PEST15'!$C:$C,'2. TS PAIS SEXO Y REG'!R$6,'DATOS PEST15'!$B:$B,VLOOKUP($R$5,DenRegTabla2,2,FALSE),'DATOS PEST15'!$A:$A,INDICE!$C$13,'DATOS PEST15'!$E:$E,'2. TS PAIS SEXO Y REG'!$A48)</f>
        <v>2</v>
      </c>
      <c r="S48" s="166">
        <f>SUMIFS('DATOS PEST15'!$D:$D,'DATOS PEST15'!$C:$C,'2. TS PAIS SEXO Y REG'!S$6,'DATOS PEST15'!$B:$B,VLOOKUP($R$5,DenRegTabla2,2,FALSE),'DATOS PEST15'!$A:$A,INDICE!$C$13,'DATOS PEST15'!$E:$E,'2. TS PAIS SEXO Y REG'!$A48)</f>
        <v>12.210526315789474</v>
      </c>
      <c r="T48" s="164">
        <f>SUMIFS('DATOS PEST15'!$D:$D,'DATOS PEST15'!$B:$B,VLOOKUP($R$5,DenRegTabla2,2,FALSE),'DATOS PEST15'!$A:$A,INDICE!$C$13,'DATOS PEST15'!$E:$E,'2. TS PAIS SEXO Y REG'!$A48)</f>
        <v>14.210526315789474</v>
      </c>
      <c r="U48" s="147">
        <f>SUMIFS('DATOS PEST15'!$D:$D,'DATOS PEST15'!$C:$C,'2. TS PAIS SEXO Y REG'!U$6,'DATOS PEST15'!$B:$B,VLOOKUP($U$5,DenRegTabla2,2,FALSE),'DATOS PEST15'!$A:$A,INDICE!$C$13,'DATOS PEST15'!$E:$E,'2. TS PAIS SEXO Y REG'!$A48)</f>
        <v>1.1578947368421053</v>
      </c>
      <c r="V48" s="166">
        <f>SUMIFS('DATOS PEST15'!$D:$D,'DATOS PEST15'!$C:$C,'2. TS PAIS SEXO Y REG'!V$6,'DATOS PEST15'!$B:$B,VLOOKUP($U$5,DenRegTabla2,2,FALSE),'DATOS PEST15'!$A:$A,INDICE!$C$13,'DATOS PEST15'!$E:$E,'2. TS PAIS SEXO Y REG'!$A48)</f>
        <v>25.157894736842106</v>
      </c>
      <c r="W48" s="164">
        <f>SUMIFS('DATOS PEST15'!$D:$D,'DATOS PEST15'!$B:$B,VLOOKUP($U$5,DenRegTabla2,2,FALSE),'DATOS PEST15'!$A:$A,INDICE!$C$13,'DATOS PEST15'!$E:$E,'2. TS PAIS SEXO Y REG'!$A48)</f>
        <v>26.315789473684212</v>
      </c>
      <c r="X48" s="147">
        <f>SUMIFS('DATOS PEST15'!$D:$D,'DATOS PEST15'!$C:$C,'2. TS PAIS SEXO Y REG'!X$6,'DATOS PEST15'!$B:$B,VLOOKUP($X$5,DenRegTabla2,2,FALSE),'DATOS PEST15'!$A:$A,INDICE!$C$13,'DATOS PEST15'!$E:$E,'2. TS PAIS SEXO Y REG'!$A48)</f>
        <v>0</v>
      </c>
      <c r="Y48" s="166">
        <f>SUMIFS('DATOS PEST15'!$D:$D,'DATOS PEST15'!$C:$C,'2. TS PAIS SEXO Y REG'!Y$6,'DATOS PEST15'!$B:$B,VLOOKUP($X$5,DenRegTabla2,2,FALSE),'DATOS PEST15'!$A:$A,INDICE!$C$13,'DATOS PEST15'!$E:$E,'2. TS PAIS SEXO Y REG'!$A48)</f>
        <v>2</v>
      </c>
      <c r="Z48" s="164">
        <f>SUMIFS('DATOS PEST15'!$D:$D,'DATOS PEST15'!$B:$B,VLOOKUP($X$5,DenRegTabla2,2,FALSE),'DATOS PEST15'!$A:$A,INDICE!$C$13,'DATOS PEST15'!$E:$E,'2. TS PAIS SEXO Y REG'!$A48)</f>
        <v>2</v>
      </c>
      <c r="AA48" s="147">
        <f>SUMIFS('DATOS PEST15'!$D:$D,'DATOS PEST15'!$C:$C,'2. TS PAIS SEXO Y REG'!AA$6,'DATOS PEST15'!$B:$B,VLOOKUP($AA$5,DenRegTabla2,2,FALSE),'DATOS PEST15'!$A:$A,INDICE!$C$13,'DATOS PEST15'!$E:$E,'2. TS PAIS SEXO Y REG'!$A48)</f>
        <v>0</v>
      </c>
      <c r="AB48" s="166">
        <f>SUMIFS('DATOS PEST15'!$D:$D,'DATOS PEST15'!$C:$C,'2. TS PAIS SEXO Y REG'!AB$6,'DATOS PEST15'!$B:$B,VLOOKUP($AA$5,DenRegTabla2,2,FALSE),'DATOS PEST15'!$A:$A,INDICE!$C$13,'DATOS PEST15'!$E:$E,'2. TS PAIS SEXO Y REG'!$A48)</f>
        <v>0</v>
      </c>
      <c r="AC48" s="164">
        <f>SUMIFS('DATOS PEST15'!$D:$D,'DATOS PEST15'!$B:$B,VLOOKUP($AA$5,DenRegTabla2,2,FALSE),'DATOS PEST15'!$A:$A,INDICE!$C$13,'DATOS PEST15'!$E:$E,'2. TS PAIS SEXO Y REG'!$A48)</f>
        <v>0</v>
      </c>
    </row>
    <row r="49" spans="1:29" s="123" customFormat="1" ht="15.6" x14ac:dyDescent="0.3">
      <c r="A49" s="4">
        <v>32</v>
      </c>
      <c r="B49" s="147" t="s">
        <v>183</v>
      </c>
      <c r="C49" s="147">
        <f t="shared" si="21"/>
        <v>27724.42105263158</v>
      </c>
      <c r="D49" s="166">
        <f t="shared" si="22"/>
        <v>31485.94736842105</v>
      </c>
      <c r="E49" s="164">
        <f t="shared" si="23"/>
        <v>59211.368421052633</v>
      </c>
      <c r="F49" s="147">
        <f>SUMIFS('DATOS PEST15'!$D:$D,'DATOS PEST15'!$C:$C,'2. TS PAIS SEXO Y REG'!F$6,'DATOS PEST15'!$B:$B,VLOOKUP($F$5,DenRegTabla2,2,FALSE),'DATOS PEST15'!$A:$A,INDICE!$C$13,'DATOS PEST15'!$E:$E,'2. TS PAIS SEXO Y REG'!$A49)</f>
        <v>22635.315789473683</v>
      </c>
      <c r="G49" s="166">
        <f>SUMIFS('DATOS PEST15'!$D:$D,'DATOS PEST15'!$C:$C,'2. TS PAIS SEXO Y REG'!G$6,'DATOS PEST15'!$B:$B,VLOOKUP($F$5,DenRegTabla2,2,FALSE),'DATOS PEST15'!$A:$A,INDICE!$C$13,'DATOS PEST15'!$E:$E,'2. TS PAIS SEXO Y REG'!$A49)</f>
        <v>24917.57894736842</v>
      </c>
      <c r="H49" s="164">
        <f>SUMIFS('DATOS PEST15'!$D:$D,'DATOS PEST15'!$B:$B,VLOOKUP($F$5,DenRegTabla2,2,FALSE),'DATOS PEST15'!$A:$A,INDICE!$C$13,'DATOS PEST15'!$E:$E,'2. TS PAIS SEXO Y REG'!$A49)</f>
        <v>47552.894736842107</v>
      </c>
      <c r="I49" s="147">
        <f>SUMIFS('DATOS PEST15'!$D:$D,'DATOS PEST15'!$C:$C,'2. TS PAIS SEXO Y REG'!I$6,'DATOS PEST15'!$B:$B,VLOOKUP($I$5,DenRegTabla2,2,FALSE),'DATOS PEST15'!$A:$A,INDICE!$C$13,'DATOS PEST15'!$E:$E,'2. TS PAIS SEXO Y REG'!$A49)</f>
        <v>93.94736842105263</v>
      </c>
      <c r="J49" s="166">
        <f>SUMIFS('DATOS PEST15'!$D:$D,'DATOS PEST15'!$C:$C,'2. TS PAIS SEXO Y REG'!J$6,'DATOS PEST15'!$B:$B,VLOOKUP($I$5,DenRegTabla2,2,FALSE),'DATOS PEST15'!$A:$A,INDICE!$C$13,'DATOS PEST15'!$E:$E,'2. TS PAIS SEXO Y REG'!$A49)</f>
        <v>188.78947368421052</v>
      </c>
      <c r="K49" s="164">
        <f>SUMIFS('DATOS PEST15'!$D:$D,'DATOS PEST15'!$B:$B,VLOOKUP($I$5,DenRegTabla2,2,FALSE),'DATOS PEST15'!$A:$A,INDICE!$C$13,'DATOS PEST15'!$E:$E,'2. TS PAIS SEXO Y REG'!$A49)</f>
        <v>282.73684210526312</v>
      </c>
      <c r="L49" s="147">
        <f>SUMIFS('DATOS PEST15'!$D:$D,'DATOS PEST15'!$C:$C,'2. TS PAIS SEXO Y REG'!L$6,'DATOS PEST15'!$B:$B,VLOOKUP($L$5,DenRegTabla2,2,FALSE),'DATOS PEST15'!$A:$A,INDICE!$C$13,'DATOS PEST15'!$E:$E,'2. TS PAIS SEXO Y REG'!$A49)</f>
        <v>1195</v>
      </c>
      <c r="M49" s="166">
        <f>SUMIFS('DATOS PEST15'!$D:$D,'DATOS PEST15'!$C:$C,'2. TS PAIS SEXO Y REG'!M$6,'DATOS PEST15'!$B:$B,VLOOKUP($L$5,DenRegTabla2,2,FALSE),'DATOS PEST15'!$A:$A,INDICE!$C$13,'DATOS PEST15'!$E:$E,'2. TS PAIS SEXO Y REG'!$A49)</f>
        <v>99.84210526315789</v>
      </c>
      <c r="N49" s="164">
        <f>SUMIFS('DATOS PEST15'!$D:$D,'DATOS PEST15'!$B:$B,VLOOKUP($L$5,DenRegTabla2,2,FALSE),'DATOS PEST15'!$A:$A,INDICE!$C$13,'DATOS PEST15'!$E:$E,'2. TS PAIS SEXO Y REG'!$A49)</f>
        <v>1295.8421052631579</v>
      </c>
      <c r="O49" s="147">
        <f>SUMIFS('DATOS PEST15'!$D:$D,'DATOS PEST15'!$C:$C,'2. TS PAIS SEXO Y REG'!O$6,'DATOS PEST15'!$B:$B,VLOOKUP($O$5,DenRegTabla2,2,FALSE),'DATOS PEST15'!$A:$A,INDICE!$C$13,'DATOS PEST15'!$E:$E,'2. TS PAIS SEXO Y REG'!$A49)</f>
        <v>3786</v>
      </c>
      <c r="P49" s="166">
        <f>SUMIFS('DATOS PEST15'!$D:$D,'DATOS PEST15'!$C:$C,'2. TS PAIS SEXO Y REG'!P$6,'DATOS PEST15'!$B:$B,VLOOKUP($O$5,DenRegTabla2,2,FALSE),'DATOS PEST15'!$A:$A,INDICE!$C$13,'DATOS PEST15'!$E:$E,'2. TS PAIS SEXO Y REG'!$A49)</f>
        <v>6243.5789473684208</v>
      </c>
      <c r="Q49" s="164">
        <f>SUMIFS('DATOS PEST15'!$D:$D,'DATOS PEST15'!$B:$B,VLOOKUP($O$5,DenRegTabla2,2,FALSE),'DATOS PEST15'!$A:$A,INDICE!$C$13,'DATOS PEST15'!$E:$E,'2. TS PAIS SEXO Y REG'!$A49)</f>
        <v>10029.57894736842</v>
      </c>
      <c r="R49" s="147">
        <f>SUMIFS('DATOS PEST15'!$D:$D,'DATOS PEST15'!$C:$C,'2. TS PAIS SEXO Y REG'!R$6,'DATOS PEST15'!$B:$B,VLOOKUP($R$5,DenRegTabla2,2,FALSE),'DATOS PEST15'!$A:$A,INDICE!$C$13,'DATOS PEST15'!$E:$E,'2. TS PAIS SEXO Y REG'!$A49)</f>
        <v>4</v>
      </c>
      <c r="S49" s="166">
        <f>SUMIFS('DATOS PEST15'!$D:$D,'DATOS PEST15'!$C:$C,'2. TS PAIS SEXO Y REG'!S$6,'DATOS PEST15'!$B:$B,VLOOKUP($R$5,DenRegTabla2,2,FALSE),'DATOS PEST15'!$A:$A,INDICE!$C$13,'DATOS PEST15'!$E:$E,'2. TS PAIS SEXO Y REG'!$A49)</f>
        <v>4</v>
      </c>
      <c r="T49" s="164">
        <f>SUMIFS('DATOS PEST15'!$D:$D,'DATOS PEST15'!$B:$B,VLOOKUP($R$5,DenRegTabla2,2,FALSE),'DATOS PEST15'!$A:$A,INDICE!$C$13,'DATOS PEST15'!$E:$E,'2. TS PAIS SEXO Y REG'!$A49)</f>
        <v>8</v>
      </c>
      <c r="U49" s="147">
        <f>SUMIFS('DATOS PEST15'!$D:$D,'DATOS PEST15'!$C:$C,'2. TS PAIS SEXO Y REG'!U$6,'DATOS PEST15'!$B:$B,VLOOKUP($U$5,DenRegTabla2,2,FALSE),'DATOS PEST15'!$A:$A,INDICE!$C$13,'DATOS PEST15'!$E:$E,'2. TS PAIS SEXO Y REG'!$A49)</f>
        <v>9.1578947368421044</v>
      </c>
      <c r="V49" s="166">
        <f>SUMIFS('DATOS PEST15'!$D:$D,'DATOS PEST15'!$C:$C,'2. TS PAIS SEXO Y REG'!V$6,'DATOS PEST15'!$B:$B,VLOOKUP($U$5,DenRegTabla2,2,FALSE),'DATOS PEST15'!$A:$A,INDICE!$C$13,'DATOS PEST15'!$E:$E,'2. TS PAIS SEXO Y REG'!$A49)</f>
        <v>29.157894736842106</v>
      </c>
      <c r="W49" s="164">
        <f>SUMIFS('DATOS PEST15'!$D:$D,'DATOS PEST15'!$B:$B,VLOOKUP($U$5,DenRegTabla2,2,FALSE),'DATOS PEST15'!$A:$A,INDICE!$C$13,'DATOS PEST15'!$E:$E,'2. TS PAIS SEXO Y REG'!$A49)</f>
        <v>38.315789473684212</v>
      </c>
      <c r="X49" s="147">
        <f>SUMIFS('DATOS PEST15'!$D:$D,'DATOS PEST15'!$C:$C,'2. TS PAIS SEXO Y REG'!X$6,'DATOS PEST15'!$B:$B,VLOOKUP($X$5,DenRegTabla2,2,FALSE),'DATOS PEST15'!$A:$A,INDICE!$C$13,'DATOS PEST15'!$E:$E,'2. TS PAIS SEXO Y REG'!$A49)</f>
        <v>1</v>
      </c>
      <c r="Y49" s="166">
        <f>SUMIFS('DATOS PEST15'!$D:$D,'DATOS PEST15'!$C:$C,'2. TS PAIS SEXO Y REG'!Y$6,'DATOS PEST15'!$B:$B,VLOOKUP($X$5,DenRegTabla2,2,FALSE),'DATOS PEST15'!$A:$A,INDICE!$C$13,'DATOS PEST15'!$E:$E,'2. TS PAIS SEXO Y REG'!$A49)</f>
        <v>3</v>
      </c>
      <c r="Z49" s="164">
        <f>SUMIFS('DATOS PEST15'!$D:$D,'DATOS PEST15'!$B:$B,VLOOKUP($X$5,DenRegTabla2,2,FALSE),'DATOS PEST15'!$A:$A,INDICE!$C$13,'DATOS PEST15'!$E:$E,'2. TS PAIS SEXO Y REG'!$A49)</f>
        <v>4</v>
      </c>
      <c r="AA49" s="147">
        <f>SUMIFS('DATOS PEST15'!$D:$D,'DATOS PEST15'!$C:$C,'2. TS PAIS SEXO Y REG'!AA$6,'DATOS PEST15'!$B:$B,VLOOKUP($AA$5,DenRegTabla2,2,FALSE),'DATOS PEST15'!$A:$A,INDICE!$C$13,'DATOS PEST15'!$E:$E,'2. TS PAIS SEXO Y REG'!$A49)</f>
        <v>0</v>
      </c>
      <c r="AB49" s="166">
        <f>SUMIFS('DATOS PEST15'!$D:$D,'DATOS PEST15'!$C:$C,'2. TS PAIS SEXO Y REG'!AB$6,'DATOS PEST15'!$B:$B,VLOOKUP($AA$5,DenRegTabla2,2,FALSE),'DATOS PEST15'!$A:$A,INDICE!$C$13,'DATOS PEST15'!$E:$E,'2. TS PAIS SEXO Y REG'!$A49)</f>
        <v>0</v>
      </c>
      <c r="AC49" s="164">
        <f>SUMIFS('DATOS PEST15'!$D:$D,'DATOS PEST15'!$B:$B,VLOOKUP($AA$5,DenRegTabla2,2,FALSE),'DATOS PEST15'!$A:$A,INDICE!$C$13,'DATOS PEST15'!$E:$E,'2. TS PAIS SEXO Y REG'!$A49)</f>
        <v>0</v>
      </c>
    </row>
    <row r="50" spans="1:29" s="123" customFormat="1" ht="15.6" x14ac:dyDescent="0.3">
      <c r="A50" s="4">
        <v>51</v>
      </c>
      <c r="B50" s="147" t="s">
        <v>237</v>
      </c>
      <c r="C50" s="147">
        <f t="shared" si="21"/>
        <v>2152.5789473684213</v>
      </c>
      <c r="D50" s="166">
        <f t="shared" si="22"/>
        <v>2348.2105263157891</v>
      </c>
      <c r="E50" s="164">
        <f t="shared" si="23"/>
        <v>4500.7894736842109</v>
      </c>
      <c r="F50" s="147">
        <f>SUMIFS('DATOS PEST15'!$D:$D,'DATOS PEST15'!$C:$C,'2. TS PAIS SEXO Y REG'!F$6,'DATOS PEST15'!$B:$B,VLOOKUP($F$5,DenRegTabla2,2,FALSE),'DATOS PEST15'!$A:$A,INDICE!$C$13,'DATOS PEST15'!$E:$E,'2. TS PAIS SEXO Y REG'!$A50)</f>
        <v>1415.9473684210527</v>
      </c>
      <c r="G50" s="166">
        <f>SUMIFS('DATOS PEST15'!$D:$D,'DATOS PEST15'!$C:$C,'2. TS PAIS SEXO Y REG'!G$6,'DATOS PEST15'!$B:$B,VLOOKUP($F$5,DenRegTabla2,2,FALSE),'DATOS PEST15'!$A:$A,INDICE!$C$13,'DATOS PEST15'!$E:$E,'2. TS PAIS SEXO Y REG'!$A50)</f>
        <v>1578.421052631579</v>
      </c>
      <c r="H50" s="164">
        <f>SUMIFS('DATOS PEST15'!$D:$D,'DATOS PEST15'!$B:$B,VLOOKUP($F$5,DenRegTabla2,2,FALSE),'DATOS PEST15'!$A:$A,INDICE!$C$13,'DATOS PEST15'!$E:$E,'2. TS PAIS SEXO Y REG'!$A50)</f>
        <v>2994.3684210526317</v>
      </c>
      <c r="I50" s="147">
        <f>SUMIFS('DATOS PEST15'!$D:$D,'DATOS PEST15'!$C:$C,'2. TS PAIS SEXO Y REG'!I$6,'DATOS PEST15'!$B:$B,VLOOKUP($I$5,DenRegTabla2,2,FALSE),'DATOS PEST15'!$A:$A,INDICE!$C$13,'DATOS PEST15'!$E:$E,'2. TS PAIS SEXO Y REG'!$A50)</f>
        <v>6.5263157894736841</v>
      </c>
      <c r="J50" s="166">
        <f>SUMIFS('DATOS PEST15'!$D:$D,'DATOS PEST15'!$C:$C,'2. TS PAIS SEXO Y REG'!J$6,'DATOS PEST15'!$B:$B,VLOOKUP($I$5,DenRegTabla2,2,FALSE),'DATOS PEST15'!$A:$A,INDICE!$C$13,'DATOS PEST15'!$E:$E,'2. TS PAIS SEXO Y REG'!$A50)</f>
        <v>52.05263157894737</v>
      </c>
      <c r="K50" s="164">
        <f>SUMIFS('DATOS PEST15'!$D:$D,'DATOS PEST15'!$B:$B,VLOOKUP($I$5,DenRegTabla2,2,FALSE),'DATOS PEST15'!$A:$A,INDICE!$C$13,'DATOS PEST15'!$E:$E,'2. TS PAIS SEXO Y REG'!$A50)</f>
        <v>58.578947368421055</v>
      </c>
      <c r="L50" s="147">
        <f>SUMIFS('DATOS PEST15'!$D:$D,'DATOS PEST15'!$C:$C,'2. TS PAIS SEXO Y REG'!L$6,'DATOS PEST15'!$B:$B,VLOOKUP($L$5,DenRegTabla2,2,FALSE),'DATOS PEST15'!$A:$A,INDICE!$C$13,'DATOS PEST15'!$E:$E,'2. TS PAIS SEXO Y REG'!$A50)</f>
        <v>366.21052631578948</v>
      </c>
      <c r="M50" s="166">
        <f>SUMIFS('DATOS PEST15'!$D:$D,'DATOS PEST15'!$C:$C,'2. TS PAIS SEXO Y REG'!M$6,'DATOS PEST15'!$B:$B,VLOOKUP($L$5,DenRegTabla2,2,FALSE),'DATOS PEST15'!$A:$A,INDICE!$C$13,'DATOS PEST15'!$E:$E,'2. TS PAIS SEXO Y REG'!$A50)</f>
        <v>26.210526315789473</v>
      </c>
      <c r="N50" s="164">
        <f>SUMIFS('DATOS PEST15'!$D:$D,'DATOS PEST15'!$B:$B,VLOOKUP($L$5,DenRegTabla2,2,FALSE),'DATOS PEST15'!$A:$A,INDICE!$C$13,'DATOS PEST15'!$E:$E,'2. TS PAIS SEXO Y REG'!$A50)</f>
        <v>392.42105263157896</v>
      </c>
      <c r="O50" s="147">
        <f>SUMIFS('DATOS PEST15'!$D:$D,'DATOS PEST15'!$C:$C,'2. TS PAIS SEXO Y REG'!O$6,'DATOS PEST15'!$B:$B,VLOOKUP($O$5,DenRegTabla2,2,FALSE),'DATOS PEST15'!$A:$A,INDICE!$C$13,'DATOS PEST15'!$E:$E,'2. TS PAIS SEXO Y REG'!$A50)</f>
        <v>363.89473684210526</v>
      </c>
      <c r="P50" s="166">
        <f>SUMIFS('DATOS PEST15'!$D:$D,'DATOS PEST15'!$C:$C,'2. TS PAIS SEXO Y REG'!P$6,'DATOS PEST15'!$B:$B,VLOOKUP($O$5,DenRegTabla2,2,FALSE),'DATOS PEST15'!$A:$A,INDICE!$C$13,'DATOS PEST15'!$E:$E,'2. TS PAIS SEXO Y REG'!$A50)</f>
        <v>689.52631578947364</v>
      </c>
      <c r="Q50" s="164">
        <f>SUMIFS('DATOS PEST15'!$D:$D,'DATOS PEST15'!$B:$B,VLOOKUP($O$5,DenRegTabla2,2,FALSE),'DATOS PEST15'!$A:$A,INDICE!$C$13,'DATOS PEST15'!$E:$E,'2. TS PAIS SEXO Y REG'!$A50)</f>
        <v>1053.421052631579</v>
      </c>
      <c r="R50" s="147">
        <f>SUMIFS('DATOS PEST15'!$D:$D,'DATOS PEST15'!$C:$C,'2. TS PAIS SEXO Y REG'!R$6,'DATOS PEST15'!$B:$B,VLOOKUP($R$5,DenRegTabla2,2,FALSE),'DATOS PEST15'!$A:$A,INDICE!$C$13,'DATOS PEST15'!$E:$E,'2. TS PAIS SEXO Y REG'!$A50)</f>
        <v>0</v>
      </c>
      <c r="S50" s="166">
        <f>SUMIFS('DATOS PEST15'!$D:$D,'DATOS PEST15'!$C:$C,'2. TS PAIS SEXO Y REG'!S$6,'DATOS PEST15'!$B:$B,VLOOKUP($R$5,DenRegTabla2,2,FALSE),'DATOS PEST15'!$A:$A,INDICE!$C$13,'DATOS PEST15'!$E:$E,'2. TS PAIS SEXO Y REG'!$A50)</f>
        <v>2</v>
      </c>
      <c r="T50" s="164">
        <f>SUMIFS('DATOS PEST15'!$D:$D,'DATOS PEST15'!$B:$B,VLOOKUP($R$5,DenRegTabla2,2,FALSE),'DATOS PEST15'!$A:$A,INDICE!$C$13,'DATOS PEST15'!$E:$E,'2. TS PAIS SEXO Y REG'!$A50)</f>
        <v>2</v>
      </c>
      <c r="U50" s="147">
        <f>SUMIFS('DATOS PEST15'!$D:$D,'DATOS PEST15'!$C:$C,'2. TS PAIS SEXO Y REG'!U$6,'DATOS PEST15'!$B:$B,VLOOKUP($U$5,DenRegTabla2,2,FALSE),'DATOS PEST15'!$A:$A,INDICE!$C$13,'DATOS PEST15'!$E:$E,'2. TS PAIS SEXO Y REG'!$A50)</f>
        <v>0</v>
      </c>
      <c r="V50" s="166">
        <f>SUMIFS('DATOS PEST15'!$D:$D,'DATOS PEST15'!$C:$C,'2. TS PAIS SEXO Y REG'!V$6,'DATOS PEST15'!$B:$B,VLOOKUP($U$5,DenRegTabla2,2,FALSE),'DATOS PEST15'!$A:$A,INDICE!$C$13,'DATOS PEST15'!$E:$E,'2. TS PAIS SEXO Y REG'!$A50)</f>
        <v>0</v>
      </c>
      <c r="W50" s="164">
        <f>SUMIFS('DATOS PEST15'!$D:$D,'DATOS PEST15'!$B:$B,VLOOKUP($U$5,DenRegTabla2,2,FALSE),'DATOS PEST15'!$A:$A,INDICE!$C$13,'DATOS PEST15'!$E:$E,'2. TS PAIS SEXO Y REG'!$A50)</f>
        <v>0</v>
      </c>
      <c r="X50" s="147">
        <f>SUMIFS('DATOS PEST15'!$D:$D,'DATOS PEST15'!$C:$C,'2. TS PAIS SEXO Y REG'!X$6,'DATOS PEST15'!$B:$B,VLOOKUP($X$5,DenRegTabla2,2,FALSE),'DATOS PEST15'!$A:$A,INDICE!$C$13,'DATOS PEST15'!$E:$E,'2. TS PAIS SEXO Y REG'!$A50)</f>
        <v>0</v>
      </c>
      <c r="Y50" s="166">
        <f>SUMIFS('DATOS PEST15'!$D:$D,'DATOS PEST15'!$C:$C,'2. TS PAIS SEXO Y REG'!Y$6,'DATOS PEST15'!$B:$B,VLOOKUP($X$5,DenRegTabla2,2,FALSE),'DATOS PEST15'!$A:$A,INDICE!$C$13,'DATOS PEST15'!$E:$E,'2. TS PAIS SEXO Y REG'!$A50)</f>
        <v>0</v>
      </c>
      <c r="Z50" s="164">
        <f>SUMIFS('DATOS PEST15'!$D:$D,'DATOS PEST15'!$B:$B,VLOOKUP($X$5,DenRegTabla2,2,FALSE),'DATOS PEST15'!$A:$A,INDICE!$C$13,'DATOS PEST15'!$E:$E,'2. TS PAIS SEXO Y REG'!$A50)</f>
        <v>0</v>
      </c>
      <c r="AA50" s="147">
        <f>SUMIFS('DATOS PEST15'!$D:$D,'DATOS PEST15'!$C:$C,'2. TS PAIS SEXO Y REG'!AA$6,'DATOS PEST15'!$B:$B,VLOOKUP($AA$5,DenRegTabla2,2,FALSE),'DATOS PEST15'!$A:$A,INDICE!$C$13,'DATOS PEST15'!$E:$E,'2. TS PAIS SEXO Y REG'!$A50)</f>
        <v>0</v>
      </c>
      <c r="AB50" s="166">
        <f>SUMIFS('DATOS PEST15'!$D:$D,'DATOS PEST15'!$C:$C,'2. TS PAIS SEXO Y REG'!AB$6,'DATOS PEST15'!$B:$B,VLOOKUP($AA$5,DenRegTabla2,2,FALSE),'DATOS PEST15'!$A:$A,INDICE!$C$13,'DATOS PEST15'!$E:$E,'2. TS PAIS SEXO Y REG'!$A50)</f>
        <v>0</v>
      </c>
      <c r="AC50" s="164">
        <f>SUMIFS('DATOS PEST15'!$D:$D,'DATOS PEST15'!$B:$B,VLOOKUP($AA$5,DenRegTabla2,2,FALSE),'DATOS PEST15'!$A:$A,INDICE!$C$13,'DATOS PEST15'!$E:$E,'2. TS PAIS SEXO Y REG'!$A50)</f>
        <v>0</v>
      </c>
    </row>
    <row r="51" spans="1:29" s="123" customFormat="1" ht="15.6" x14ac:dyDescent="0.3">
      <c r="A51" s="4">
        <v>533</v>
      </c>
      <c r="B51" s="147" t="s">
        <v>423</v>
      </c>
      <c r="C51" s="147">
        <f t="shared" si="21"/>
        <v>0</v>
      </c>
      <c r="D51" s="166">
        <f t="shared" si="22"/>
        <v>1</v>
      </c>
      <c r="E51" s="164">
        <f t="shared" si="23"/>
        <v>1</v>
      </c>
      <c r="F51" s="147">
        <f>SUMIFS('DATOS PEST15'!$D:$D,'DATOS PEST15'!$C:$C,'2. TS PAIS SEXO Y REG'!F$6,'DATOS PEST15'!$B:$B,VLOOKUP($F$5,DenRegTabla2,2,FALSE),'DATOS PEST15'!$A:$A,INDICE!$C$13,'DATOS PEST15'!$E:$E,'2. TS PAIS SEXO Y REG'!$A51)</f>
        <v>0</v>
      </c>
      <c r="G51" s="166">
        <f>SUMIFS('DATOS PEST15'!$D:$D,'DATOS PEST15'!$C:$C,'2. TS PAIS SEXO Y REG'!G$6,'DATOS PEST15'!$B:$B,VLOOKUP($F$5,DenRegTabla2,2,FALSE),'DATOS PEST15'!$A:$A,INDICE!$C$13,'DATOS PEST15'!$E:$E,'2. TS PAIS SEXO Y REG'!$A51)</f>
        <v>1</v>
      </c>
      <c r="H51" s="164">
        <f>SUMIFS('DATOS PEST15'!$D:$D,'DATOS PEST15'!$B:$B,VLOOKUP($F$5,DenRegTabla2,2,FALSE),'DATOS PEST15'!$A:$A,INDICE!$C$13,'DATOS PEST15'!$E:$E,'2. TS PAIS SEXO Y REG'!$A51)</f>
        <v>1</v>
      </c>
      <c r="I51" s="147">
        <f>SUMIFS('DATOS PEST15'!$D:$D,'DATOS PEST15'!$C:$C,'2. TS PAIS SEXO Y REG'!I$6,'DATOS PEST15'!$B:$B,VLOOKUP($I$5,DenRegTabla2,2,FALSE),'DATOS PEST15'!$A:$A,INDICE!$C$13,'DATOS PEST15'!$E:$E,'2. TS PAIS SEXO Y REG'!$A51)</f>
        <v>0</v>
      </c>
      <c r="J51" s="166">
        <f>SUMIFS('DATOS PEST15'!$D:$D,'DATOS PEST15'!$C:$C,'2. TS PAIS SEXO Y REG'!J$6,'DATOS PEST15'!$B:$B,VLOOKUP($I$5,DenRegTabla2,2,FALSE),'DATOS PEST15'!$A:$A,INDICE!$C$13,'DATOS PEST15'!$E:$E,'2. TS PAIS SEXO Y REG'!$A51)</f>
        <v>0</v>
      </c>
      <c r="K51" s="164">
        <f>SUMIFS('DATOS PEST15'!$D:$D,'DATOS PEST15'!$B:$B,VLOOKUP($I$5,DenRegTabla2,2,FALSE),'DATOS PEST15'!$A:$A,INDICE!$C$13,'DATOS PEST15'!$E:$E,'2. TS PAIS SEXO Y REG'!$A51)</f>
        <v>0</v>
      </c>
      <c r="L51" s="147">
        <f>SUMIFS('DATOS PEST15'!$D:$D,'DATOS PEST15'!$C:$C,'2. TS PAIS SEXO Y REG'!L$6,'DATOS PEST15'!$B:$B,VLOOKUP($L$5,DenRegTabla2,2,FALSE),'DATOS PEST15'!$A:$A,INDICE!$C$13,'DATOS PEST15'!$E:$E,'2. TS PAIS SEXO Y REG'!$A51)</f>
        <v>0</v>
      </c>
      <c r="M51" s="166">
        <f>SUMIFS('DATOS PEST15'!$D:$D,'DATOS PEST15'!$C:$C,'2. TS PAIS SEXO Y REG'!M$6,'DATOS PEST15'!$B:$B,VLOOKUP($L$5,DenRegTabla2,2,FALSE),'DATOS PEST15'!$A:$A,INDICE!$C$13,'DATOS PEST15'!$E:$E,'2. TS PAIS SEXO Y REG'!$A51)</f>
        <v>0</v>
      </c>
      <c r="N51" s="164">
        <f>SUMIFS('DATOS PEST15'!$D:$D,'DATOS PEST15'!$B:$B,VLOOKUP($L$5,DenRegTabla2,2,FALSE),'DATOS PEST15'!$A:$A,INDICE!$C$13,'DATOS PEST15'!$E:$E,'2. TS PAIS SEXO Y REG'!$A51)</f>
        <v>0</v>
      </c>
      <c r="O51" s="147">
        <f>SUMIFS('DATOS PEST15'!$D:$D,'DATOS PEST15'!$C:$C,'2. TS PAIS SEXO Y REG'!O$6,'DATOS PEST15'!$B:$B,VLOOKUP($O$5,DenRegTabla2,2,FALSE),'DATOS PEST15'!$A:$A,INDICE!$C$13,'DATOS PEST15'!$E:$E,'2. TS PAIS SEXO Y REG'!$A51)</f>
        <v>0</v>
      </c>
      <c r="P51" s="166">
        <f>SUMIFS('DATOS PEST15'!$D:$D,'DATOS PEST15'!$C:$C,'2. TS PAIS SEXO Y REG'!P$6,'DATOS PEST15'!$B:$B,VLOOKUP($O$5,DenRegTabla2,2,FALSE),'DATOS PEST15'!$A:$A,INDICE!$C$13,'DATOS PEST15'!$E:$E,'2. TS PAIS SEXO Y REG'!$A51)</f>
        <v>0</v>
      </c>
      <c r="Q51" s="164">
        <f>SUMIFS('DATOS PEST15'!$D:$D,'DATOS PEST15'!$B:$B,VLOOKUP($O$5,DenRegTabla2,2,FALSE),'DATOS PEST15'!$A:$A,INDICE!$C$13,'DATOS PEST15'!$E:$E,'2. TS PAIS SEXO Y REG'!$A51)</f>
        <v>0</v>
      </c>
      <c r="R51" s="147">
        <f>SUMIFS('DATOS PEST15'!$D:$D,'DATOS PEST15'!$C:$C,'2. TS PAIS SEXO Y REG'!R$6,'DATOS PEST15'!$B:$B,VLOOKUP($R$5,DenRegTabla2,2,FALSE),'DATOS PEST15'!$A:$A,INDICE!$C$13,'DATOS PEST15'!$E:$E,'2. TS PAIS SEXO Y REG'!$A51)</f>
        <v>0</v>
      </c>
      <c r="S51" s="166">
        <f>SUMIFS('DATOS PEST15'!$D:$D,'DATOS PEST15'!$C:$C,'2. TS PAIS SEXO Y REG'!S$6,'DATOS PEST15'!$B:$B,VLOOKUP($R$5,DenRegTabla2,2,FALSE),'DATOS PEST15'!$A:$A,INDICE!$C$13,'DATOS PEST15'!$E:$E,'2. TS PAIS SEXO Y REG'!$A51)</f>
        <v>0</v>
      </c>
      <c r="T51" s="164">
        <f>SUMIFS('DATOS PEST15'!$D:$D,'DATOS PEST15'!$B:$B,VLOOKUP($R$5,DenRegTabla2,2,FALSE),'DATOS PEST15'!$A:$A,INDICE!$C$13,'DATOS PEST15'!$E:$E,'2. TS PAIS SEXO Y REG'!$A51)</f>
        <v>0</v>
      </c>
      <c r="U51" s="147">
        <f>SUMIFS('DATOS PEST15'!$D:$D,'DATOS PEST15'!$C:$C,'2. TS PAIS SEXO Y REG'!U$6,'DATOS PEST15'!$B:$B,VLOOKUP($U$5,DenRegTabla2,2,FALSE),'DATOS PEST15'!$A:$A,INDICE!$C$13,'DATOS PEST15'!$E:$E,'2. TS PAIS SEXO Y REG'!$A51)</f>
        <v>0</v>
      </c>
      <c r="V51" s="166">
        <f>SUMIFS('DATOS PEST15'!$D:$D,'DATOS PEST15'!$C:$C,'2. TS PAIS SEXO Y REG'!V$6,'DATOS PEST15'!$B:$B,VLOOKUP($U$5,DenRegTabla2,2,FALSE),'DATOS PEST15'!$A:$A,INDICE!$C$13,'DATOS PEST15'!$E:$E,'2. TS PAIS SEXO Y REG'!$A51)</f>
        <v>0</v>
      </c>
      <c r="W51" s="164">
        <f>SUMIFS('DATOS PEST15'!$D:$D,'DATOS PEST15'!$B:$B,VLOOKUP($U$5,DenRegTabla2,2,FALSE),'DATOS PEST15'!$A:$A,INDICE!$C$13,'DATOS PEST15'!$E:$E,'2. TS PAIS SEXO Y REG'!$A51)</f>
        <v>0</v>
      </c>
      <c r="X51" s="147">
        <f>SUMIFS('DATOS PEST15'!$D:$D,'DATOS PEST15'!$C:$C,'2. TS PAIS SEXO Y REG'!X$6,'DATOS PEST15'!$B:$B,VLOOKUP($X$5,DenRegTabla2,2,FALSE),'DATOS PEST15'!$A:$A,INDICE!$C$13,'DATOS PEST15'!$E:$E,'2. TS PAIS SEXO Y REG'!$A51)</f>
        <v>0</v>
      </c>
      <c r="Y51" s="166">
        <f>SUMIFS('DATOS PEST15'!$D:$D,'DATOS PEST15'!$C:$C,'2. TS PAIS SEXO Y REG'!Y$6,'DATOS PEST15'!$B:$B,VLOOKUP($X$5,DenRegTabla2,2,FALSE),'DATOS PEST15'!$A:$A,INDICE!$C$13,'DATOS PEST15'!$E:$E,'2. TS PAIS SEXO Y REG'!$A51)</f>
        <v>0</v>
      </c>
      <c r="Z51" s="164">
        <f>SUMIFS('DATOS PEST15'!$D:$D,'DATOS PEST15'!$B:$B,VLOOKUP($X$5,DenRegTabla2,2,FALSE),'DATOS PEST15'!$A:$A,INDICE!$C$13,'DATOS PEST15'!$E:$E,'2. TS PAIS SEXO Y REG'!$A51)</f>
        <v>0</v>
      </c>
      <c r="AA51" s="147">
        <f>SUMIFS('DATOS PEST15'!$D:$D,'DATOS PEST15'!$C:$C,'2. TS PAIS SEXO Y REG'!AA$6,'DATOS PEST15'!$B:$B,VLOOKUP($AA$5,DenRegTabla2,2,FALSE),'DATOS PEST15'!$A:$A,INDICE!$C$13,'DATOS PEST15'!$E:$E,'2. TS PAIS SEXO Y REG'!$A51)</f>
        <v>0</v>
      </c>
      <c r="AB51" s="166">
        <f>SUMIFS('DATOS PEST15'!$D:$D,'DATOS PEST15'!$C:$C,'2. TS PAIS SEXO Y REG'!AB$6,'DATOS PEST15'!$B:$B,VLOOKUP($AA$5,DenRegTabla2,2,FALSE),'DATOS PEST15'!$A:$A,INDICE!$C$13,'DATOS PEST15'!$E:$E,'2. TS PAIS SEXO Y REG'!$A51)</f>
        <v>0</v>
      </c>
      <c r="AC51" s="164">
        <f>SUMIFS('DATOS PEST15'!$D:$D,'DATOS PEST15'!$B:$B,VLOOKUP($AA$5,DenRegTabla2,2,FALSE),'DATOS PEST15'!$A:$A,INDICE!$C$13,'DATOS PEST15'!$E:$E,'2. TS PAIS SEXO Y REG'!$A51)</f>
        <v>0</v>
      </c>
    </row>
    <row r="52" spans="1:29" s="123" customFormat="1" ht="15.6" x14ac:dyDescent="0.3">
      <c r="A52" s="4">
        <v>36</v>
      </c>
      <c r="B52" s="147" t="s">
        <v>233</v>
      </c>
      <c r="C52" s="147">
        <f t="shared" si="21"/>
        <v>395.15789473684202</v>
      </c>
      <c r="D52" s="166">
        <f t="shared" si="22"/>
        <v>591.73684210526312</v>
      </c>
      <c r="E52" s="164">
        <f t="shared" si="23"/>
        <v>986.89473684210532</v>
      </c>
      <c r="F52" s="147">
        <f>SUMIFS('DATOS PEST15'!$D:$D,'DATOS PEST15'!$C:$C,'2. TS PAIS SEXO Y REG'!F$6,'DATOS PEST15'!$B:$B,VLOOKUP($F$5,DenRegTabla2,2,FALSE),'DATOS PEST15'!$A:$A,INDICE!$C$13,'DATOS PEST15'!$E:$E,'2. TS PAIS SEXO Y REG'!$A52)</f>
        <v>260.05263157894734</v>
      </c>
      <c r="G52" s="166">
        <f>SUMIFS('DATOS PEST15'!$D:$D,'DATOS PEST15'!$C:$C,'2. TS PAIS SEXO Y REG'!G$6,'DATOS PEST15'!$B:$B,VLOOKUP($F$5,DenRegTabla2,2,FALSE),'DATOS PEST15'!$A:$A,INDICE!$C$13,'DATOS PEST15'!$E:$E,'2. TS PAIS SEXO Y REG'!$A52)</f>
        <v>387.73684210526318</v>
      </c>
      <c r="H52" s="164">
        <f>SUMIFS('DATOS PEST15'!$D:$D,'DATOS PEST15'!$B:$B,VLOOKUP($F$5,DenRegTabla2,2,FALSE),'DATOS PEST15'!$A:$A,INDICE!$C$13,'DATOS PEST15'!$E:$E,'2. TS PAIS SEXO Y REG'!$A52)</f>
        <v>647.78947368421052</v>
      </c>
      <c r="I52" s="147">
        <f>SUMIFS('DATOS PEST15'!$D:$D,'DATOS PEST15'!$C:$C,'2. TS PAIS SEXO Y REG'!I$6,'DATOS PEST15'!$B:$B,VLOOKUP($I$5,DenRegTabla2,2,FALSE),'DATOS PEST15'!$A:$A,INDICE!$C$13,'DATOS PEST15'!$E:$E,'2. TS PAIS SEXO Y REG'!$A52)</f>
        <v>0</v>
      </c>
      <c r="J52" s="166">
        <f>SUMIFS('DATOS PEST15'!$D:$D,'DATOS PEST15'!$C:$C,'2. TS PAIS SEXO Y REG'!J$6,'DATOS PEST15'!$B:$B,VLOOKUP($I$5,DenRegTabla2,2,FALSE),'DATOS PEST15'!$A:$A,INDICE!$C$13,'DATOS PEST15'!$E:$E,'2. TS PAIS SEXO Y REG'!$A52)</f>
        <v>1</v>
      </c>
      <c r="K52" s="164">
        <f>SUMIFS('DATOS PEST15'!$D:$D,'DATOS PEST15'!$B:$B,VLOOKUP($I$5,DenRegTabla2,2,FALSE),'DATOS PEST15'!$A:$A,INDICE!$C$13,'DATOS PEST15'!$E:$E,'2. TS PAIS SEXO Y REG'!$A52)</f>
        <v>1</v>
      </c>
      <c r="L52" s="147">
        <f>SUMIFS('DATOS PEST15'!$D:$D,'DATOS PEST15'!$C:$C,'2. TS PAIS SEXO Y REG'!L$6,'DATOS PEST15'!$B:$B,VLOOKUP($L$5,DenRegTabla2,2,FALSE),'DATOS PEST15'!$A:$A,INDICE!$C$13,'DATOS PEST15'!$E:$E,'2. TS PAIS SEXO Y REG'!$A52)</f>
        <v>3</v>
      </c>
      <c r="M52" s="166">
        <f>SUMIFS('DATOS PEST15'!$D:$D,'DATOS PEST15'!$C:$C,'2. TS PAIS SEXO Y REG'!M$6,'DATOS PEST15'!$B:$B,VLOOKUP($L$5,DenRegTabla2,2,FALSE),'DATOS PEST15'!$A:$A,INDICE!$C$13,'DATOS PEST15'!$E:$E,'2. TS PAIS SEXO Y REG'!$A52)</f>
        <v>1</v>
      </c>
      <c r="N52" s="164">
        <f>SUMIFS('DATOS PEST15'!$D:$D,'DATOS PEST15'!$B:$B,VLOOKUP($L$5,DenRegTabla2,2,FALSE),'DATOS PEST15'!$A:$A,INDICE!$C$13,'DATOS PEST15'!$E:$E,'2. TS PAIS SEXO Y REG'!$A52)</f>
        <v>4</v>
      </c>
      <c r="O52" s="147">
        <f>SUMIFS('DATOS PEST15'!$D:$D,'DATOS PEST15'!$C:$C,'2. TS PAIS SEXO Y REG'!O$6,'DATOS PEST15'!$B:$B,VLOOKUP($O$5,DenRegTabla2,2,FALSE),'DATOS PEST15'!$A:$A,INDICE!$C$13,'DATOS PEST15'!$E:$E,'2. TS PAIS SEXO Y REG'!$A52)</f>
        <v>132.05263157894737</v>
      </c>
      <c r="P52" s="166">
        <f>SUMIFS('DATOS PEST15'!$D:$D,'DATOS PEST15'!$C:$C,'2. TS PAIS SEXO Y REG'!P$6,'DATOS PEST15'!$B:$B,VLOOKUP($O$5,DenRegTabla2,2,FALSE),'DATOS PEST15'!$A:$A,INDICE!$C$13,'DATOS PEST15'!$E:$E,'2. TS PAIS SEXO Y REG'!$A52)</f>
        <v>200</v>
      </c>
      <c r="Q52" s="164">
        <f>SUMIFS('DATOS PEST15'!$D:$D,'DATOS PEST15'!$B:$B,VLOOKUP($O$5,DenRegTabla2,2,FALSE),'DATOS PEST15'!$A:$A,INDICE!$C$13,'DATOS PEST15'!$E:$E,'2. TS PAIS SEXO Y REG'!$A52)</f>
        <v>332.0526315789474</v>
      </c>
      <c r="R52" s="147">
        <f>SUMIFS('DATOS PEST15'!$D:$D,'DATOS PEST15'!$C:$C,'2. TS PAIS SEXO Y REG'!R$6,'DATOS PEST15'!$B:$B,VLOOKUP($R$5,DenRegTabla2,2,FALSE),'DATOS PEST15'!$A:$A,INDICE!$C$13,'DATOS PEST15'!$E:$E,'2. TS PAIS SEXO Y REG'!$A52)</f>
        <v>0</v>
      </c>
      <c r="S52" s="166">
        <f>SUMIFS('DATOS PEST15'!$D:$D,'DATOS PEST15'!$C:$C,'2. TS PAIS SEXO Y REG'!S$6,'DATOS PEST15'!$B:$B,VLOOKUP($R$5,DenRegTabla2,2,FALSE),'DATOS PEST15'!$A:$A,INDICE!$C$13,'DATOS PEST15'!$E:$E,'2. TS PAIS SEXO Y REG'!$A52)</f>
        <v>2</v>
      </c>
      <c r="T52" s="164">
        <f>SUMIFS('DATOS PEST15'!$D:$D,'DATOS PEST15'!$B:$B,VLOOKUP($R$5,DenRegTabla2,2,FALSE),'DATOS PEST15'!$A:$A,INDICE!$C$13,'DATOS PEST15'!$E:$E,'2. TS PAIS SEXO Y REG'!$A52)</f>
        <v>2</v>
      </c>
      <c r="U52" s="147">
        <f>SUMIFS('DATOS PEST15'!$D:$D,'DATOS PEST15'!$C:$C,'2. TS PAIS SEXO Y REG'!U$6,'DATOS PEST15'!$B:$B,VLOOKUP($U$5,DenRegTabla2,2,FALSE),'DATOS PEST15'!$A:$A,INDICE!$C$13,'DATOS PEST15'!$E:$E,'2. TS PAIS SEXO Y REG'!$A52)</f>
        <v>5.2631578947368418E-2</v>
      </c>
      <c r="V52" s="166">
        <f>SUMIFS('DATOS PEST15'!$D:$D,'DATOS PEST15'!$C:$C,'2. TS PAIS SEXO Y REG'!V$6,'DATOS PEST15'!$B:$B,VLOOKUP($U$5,DenRegTabla2,2,FALSE),'DATOS PEST15'!$A:$A,INDICE!$C$13,'DATOS PEST15'!$E:$E,'2. TS PAIS SEXO Y REG'!$A52)</f>
        <v>0</v>
      </c>
      <c r="W52" s="164">
        <f>SUMIFS('DATOS PEST15'!$D:$D,'DATOS PEST15'!$B:$B,VLOOKUP($U$5,DenRegTabla2,2,FALSE),'DATOS PEST15'!$A:$A,INDICE!$C$13,'DATOS PEST15'!$E:$E,'2. TS PAIS SEXO Y REG'!$A52)</f>
        <v>5.2631578947368418E-2</v>
      </c>
      <c r="X52" s="147">
        <f>SUMIFS('DATOS PEST15'!$D:$D,'DATOS PEST15'!$C:$C,'2. TS PAIS SEXO Y REG'!X$6,'DATOS PEST15'!$B:$B,VLOOKUP($X$5,DenRegTabla2,2,FALSE),'DATOS PEST15'!$A:$A,INDICE!$C$13,'DATOS PEST15'!$E:$E,'2. TS PAIS SEXO Y REG'!$A52)</f>
        <v>0</v>
      </c>
      <c r="Y52" s="166">
        <f>SUMIFS('DATOS PEST15'!$D:$D,'DATOS PEST15'!$C:$C,'2. TS PAIS SEXO Y REG'!Y$6,'DATOS PEST15'!$B:$B,VLOOKUP($X$5,DenRegTabla2,2,FALSE),'DATOS PEST15'!$A:$A,INDICE!$C$13,'DATOS PEST15'!$E:$E,'2. TS PAIS SEXO Y REG'!$A52)</f>
        <v>0</v>
      </c>
      <c r="Z52" s="164">
        <f>SUMIFS('DATOS PEST15'!$D:$D,'DATOS PEST15'!$B:$B,VLOOKUP($X$5,DenRegTabla2,2,FALSE),'DATOS PEST15'!$A:$A,INDICE!$C$13,'DATOS PEST15'!$E:$E,'2. TS PAIS SEXO Y REG'!$A52)</f>
        <v>0</v>
      </c>
      <c r="AA52" s="147">
        <f>SUMIFS('DATOS PEST15'!$D:$D,'DATOS PEST15'!$C:$C,'2. TS PAIS SEXO Y REG'!AA$6,'DATOS PEST15'!$B:$B,VLOOKUP($AA$5,DenRegTabla2,2,FALSE),'DATOS PEST15'!$A:$A,INDICE!$C$13,'DATOS PEST15'!$E:$E,'2. TS PAIS SEXO Y REG'!$A52)</f>
        <v>0</v>
      </c>
      <c r="AB52" s="166">
        <f>SUMIFS('DATOS PEST15'!$D:$D,'DATOS PEST15'!$C:$C,'2. TS PAIS SEXO Y REG'!AB$6,'DATOS PEST15'!$B:$B,VLOOKUP($AA$5,DenRegTabla2,2,FALSE),'DATOS PEST15'!$A:$A,INDICE!$C$13,'DATOS PEST15'!$E:$E,'2. TS PAIS SEXO Y REG'!$A52)</f>
        <v>0</v>
      </c>
      <c r="AC52" s="164">
        <f>SUMIFS('DATOS PEST15'!$D:$D,'DATOS PEST15'!$B:$B,VLOOKUP($AA$5,DenRegTabla2,2,FALSE),'DATOS PEST15'!$A:$A,INDICE!$C$13,'DATOS PEST15'!$E:$E,'2. TS PAIS SEXO Y REG'!$A52)</f>
        <v>0</v>
      </c>
    </row>
    <row r="53" spans="1:29" s="123" customFormat="1" ht="15.6" x14ac:dyDescent="0.3">
      <c r="A53" s="4">
        <v>31</v>
      </c>
      <c r="B53" s="147" t="s">
        <v>232</v>
      </c>
      <c r="C53" s="147">
        <f t="shared" si="21"/>
        <v>130.21052631578948</v>
      </c>
      <c r="D53" s="166">
        <f t="shared" si="22"/>
        <v>173.10526315789474</v>
      </c>
      <c r="E53" s="164">
        <f t="shared" si="23"/>
        <v>303.31578947368422</v>
      </c>
      <c r="F53" s="147">
        <f>SUMIFS('DATOS PEST15'!$D:$D,'DATOS PEST15'!$C:$C,'2. TS PAIS SEXO Y REG'!F$6,'DATOS PEST15'!$B:$B,VLOOKUP($F$5,DenRegTabla2,2,FALSE),'DATOS PEST15'!$A:$A,INDICE!$C$13,'DATOS PEST15'!$E:$E,'2. TS PAIS SEXO Y REG'!$A53)</f>
        <v>103.47368421052632</v>
      </c>
      <c r="G53" s="166">
        <f>SUMIFS('DATOS PEST15'!$D:$D,'DATOS PEST15'!$C:$C,'2. TS PAIS SEXO Y REG'!G$6,'DATOS PEST15'!$B:$B,VLOOKUP($F$5,DenRegTabla2,2,FALSE),'DATOS PEST15'!$A:$A,INDICE!$C$13,'DATOS PEST15'!$E:$E,'2. TS PAIS SEXO Y REG'!$A53)</f>
        <v>121</v>
      </c>
      <c r="H53" s="164">
        <f>SUMIFS('DATOS PEST15'!$D:$D,'DATOS PEST15'!$B:$B,VLOOKUP($F$5,DenRegTabla2,2,FALSE),'DATOS PEST15'!$A:$A,INDICE!$C$13,'DATOS PEST15'!$E:$E,'2. TS PAIS SEXO Y REG'!$A53)</f>
        <v>224.4736842105263</v>
      </c>
      <c r="I53" s="147">
        <f>SUMIFS('DATOS PEST15'!$D:$D,'DATOS PEST15'!$C:$C,'2. TS PAIS SEXO Y REG'!I$6,'DATOS PEST15'!$B:$B,VLOOKUP($I$5,DenRegTabla2,2,FALSE),'DATOS PEST15'!$A:$A,INDICE!$C$13,'DATOS PEST15'!$E:$E,'2. TS PAIS SEXO Y REG'!$A53)</f>
        <v>0</v>
      </c>
      <c r="J53" s="166">
        <f>SUMIFS('DATOS PEST15'!$D:$D,'DATOS PEST15'!$C:$C,'2. TS PAIS SEXO Y REG'!J$6,'DATOS PEST15'!$B:$B,VLOOKUP($I$5,DenRegTabla2,2,FALSE),'DATOS PEST15'!$A:$A,INDICE!$C$13,'DATOS PEST15'!$E:$E,'2. TS PAIS SEXO Y REG'!$A53)</f>
        <v>2.4736842105263159</v>
      </c>
      <c r="K53" s="164">
        <f>SUMIFS('DATOS PEST15'!$D:$D,'DATOS PEST15'!$B:$B,VLOOKUP($I$5,DenRegTabla2,2,FALSE),'DATOS PEST15'!$A:$A,INDICE!$C$13,'DATOS PEST15'!$E:$E,'2. TS PAIS SEXO Y REG'!$A53)</f>
        <v>2.4736842105263159</v>
      </c>
      <c r="L53" s="147">
        <f>SUMIFS('DATOS PEST15'!$D:$D,'DATOS PEST15'!$C:$C,'2. TS PAIS SEXO Y REG'!L$6,'DATOS PEST15'!$B:$B,VLOOKUP($L$5,DenRegTabla2,2,FALSE),'DATOS PEST15'!$A:$A,INDICE!$C$13,'DATOS PEST15'!$E:$E,'2. TS PAIS SEXO Y REG'!$A53)</f>
        <v>4</v>
      </c>
      <c r="M53" s="166">
        <f>SUMIFS('DATOS PEST15'!$D:$D,'DATOS PEST15'!$C:$C,'2. TS PAIS SEXO Y REG'!M$6,'DATOS PEST15'!$B:$B,VLOOKUP($L$5,DenRegTabla2,2,FALSE),'DATOS PEST15'!$A:$A,INDICE!$C$13,'DATOS PEST15'!$E:$E,'2. TS PAIS SEXO Y REG'!$A53)</f>
        <v>2</v>
      </c>
      <c r="N53" s="164">
        <f>SUMIFS('DATOS PEST15'!$D:$D,'DATOS PEST15'!$B:$B,VLOOKUP($L$5,DenRegTabla2,2,FALSE),'DATOS PEST15'!$A:$A,INDICE!$C$13,'DATOS PEST15'!$E:$E,'2. TS PAIS SEXO Y REG'!$A53)</f>
        <v>6</v>
      </c>
      <c r="O53" s="147">
        <f>SUMIFS('DATOS PEST15'!$D:$D,'DATOS PEST15'!$C:$C,'2. TS PAIS SEXO Y REG'!O$6,'DATOS PEST15'!$B:$B,VLOOKUP($O$5,DenRegTabla2,2,FALSE),'DATOS PEST15'!$A:$A,INDICE!$C$13,'DATOS PEST15'!$E:$E,'2. TS PAIS SEXO Y REG'!$A53)</f>
        <v>22.736842105263158</v>
      </c>
      <c r="P53" s="166">
        <f>SUMIFS('DATOS PEST15'!$D:$D,'DATOS PEST15'!$C:$C,'2. TS PAIS SEXO Y REG'!P$6,'DATOS PEST15'!$B:$B,VLOOKUP($O$5,DenRegTabla2,2,FALSE),'DATOS PEST15'!$A:$A,INDICE!$C$13,'DATOS PEST15'!$E:$E,'2. TS PAIS SEXO Y REG'!$A53)</f>
        <v>46.631578947368418</v>
      </c>
      <c r="Q53" s="164">
        <f>SUMIFS('DATOS PEST15'!$D:$D,'DATOS PEST15'!$B:$B,VLOOKUP($O$5,DenRegTabla2,2,FALSE),'DATOS PEST15'!$A:$A,INDICE!$C$13,'DATOS PEST15'!$E:$E,'2. TS PAIS SEXO Y REG'!$A53)</f>
        <v>69.368421052631575</v>
      </c>
      <c r="R53" s="147">
        <f>SUMIFS('DATOS PEST15'!$D:$D,'DATOS PEST15'!$C:$C,'2. TS PAIS SEXO Y REG'!R$6,'DATOS PEST15'!$B:$B,VLOOKUP($R$5,DenRegTabla2,2,FALSE),'DATOS PEST15'!$A:$A,INDICE!$C$13,'DATOS PEST15'!$E:$E,'2. TS PAIS SEXO Y REG'!$A53)</f>
        <v>0</v>
      </c>
      <c r="S53" s="166">
        <f>SUMIFS('DATOS PEST15'!$D:$D,'DATOS PEST15'!$C:$C,'2. TS PAIS SEXO Y REG'!S$6,'DATOS PEST15'!$B:$B,VLOOKUP($R$5,DenRegTabla2,2,FALSE),'DATOS PEST15'!$A:$A,INDICE!$C$13,'DATOS PEST15'!$E:$E,'2. TS PAIS SEXO Y REG'!$A53)</f>
        <v>0</v>
      </c>
      <c r="T53" s="164">
        <f>SUMIFS('DATOS PEST15'!$D:$D,'DATOS PEST15'!$B:$B,VLOOKUP($R$5,DenRegTabla2,2,FALSE),'DATOS PEST15'!$A:$A,INDICE!$C$13,'DATOS PEST15'!$E:$E,'2. TS PAIS SEXO Y REG'!$A53)</f>
        <v>0</v>
      </c>
      <c r="U53" s="147">
        <f>SUMIFS('DATOS PEST15'!$D:$D,'DATOS PEST15'!$C:$C,'2. TS PAIS SEXO Y REG'!U$6,'DATOS PEST15'!$B:$B,VLOOKUP($U$5,DenRegTabla2,2,FALSE),'DATOS PEST15'!$A:$A,INDICE!$C$13,'DATOS PEST15'!$E:$E,'2. TS PAIS SEXO Y REG'!$A53)</f>
        <v>0</v>
      </c>
      <c r="V53" s="166">
        <f>SUMIFS('DATOS PEST15'!$D:$D,'DATOS PEST15'!$C:$C,'2. TS PAIS SEXO Y REG'!V$6,'DATOS PEST15'!$B:$B,VLOOKUP($U$5,DenRegTabla2,2,FALSE),'DATOS PEST15'!$A:$A,INDICE!$C$13,'DATOS PEST15'!$E:$E,'2. TS PAIS SEXO Y REG'!$A53)</f>
        <v>1</v>
      </c>
      <c r="W53" s="164">
        <f>SUMIFS('DATOS PEST15'!$D:$D,'DATOS PEST15'!$B:$B,VLOOKUP($U$5,DenRegTabla2,2,FALSE),'DATOS PEST15'!$A:$A,INDICE!$C$13,'DATOS PEST15'!$E:$E,'2. TS PAIS SEXO Y REG'!$A53)</f>
        <v>1</v>
      </c>
      <c r="X53" s="147">
        <f>SUMIFS('DATOS PEST15'!$D:$D,'DATOS PEST15'!$C:$C,'2. TS PAIS SEXO Y REG'!X$6,'DATOS PEST15'!$B:$B,VLOOKUP($X$5,DenRegTabla2,2,FALSE),'DATOS PEST15'!$A:$A,INDICE!$C$13,'DATOS PEST15'!$E:$E,'2. TS PAIS SEXO Y REG'!$A53)</f>
        <v>0</v>
      </c>
      <c r="Y53" s="166">
        <f>SUMIFS('DATOS PEST15'!$D:$D,'DATOS PEST15'!$C:$C,'2. TS PAIS SEXO Y REG'!Y$6,'DATOS PEST15'!$B:$B,VLOOKUP($X$5,DenRegTabla2,2,FALSE),'DATOS PEST15'!$A:$A,INDICE!$C$13,'DATOS PEST15'!$E:$E,'2. TS PAIS SEXO Y REG'!$A53)</f>
        <v>0</v>
      </c>
      <c r="Z53" s="164">
        <f>SUMIFS('DATOS PEST15'!$D:$D,'DATOS PEST15'!$B:$B,VLOOKUP($X$5,DenRegTabla2,2,FALSE),'DATOS PEST15'!$A:$A,INDICE!$C$13,'DATOS PEST15'!$E:$E,'2. TS PAIS SEXO Y REG'!$A53)</f>
        <v>0</v>
      </c>
      <c r="AA53" s="147">
        <f>SUMIFS('DATOS PEST15'!$D:$D,'DATOS PEST15'!$C:$C,'2. TS PAIS SEXO Y REG'!AA$6,'DATOS PEST15'!$B:$B,VLOOKUP($AA$5,DenRegTabla2,2,FALSE),'DATOS PEST15'!$A:$A,INDICE!$C$13,'DATOS PEST15'!$E:$E,'2. TS PAIS SEXO Y REG'!$A53)</f>
        <v>0</v>
      </c>
      <c r="AB53" s="166">
        <f>SUMIFS('DATOS PEST15'!$D:$D,'DATOS PEST15'!$C:$C,'2. TS PAIS SEXO Y REG'!AB$6,'DATOS PEST15'!$B:$B,VLOOKUP($AA$5,DenRegTabla2,2,FALSE),'DATOS PEST15'!$A:$A,INDICE!$C$13,'DATOS PEST15'!$E:$E,'2. TS PAIS SEXO Y REG'!$A53)</f>
        <v>0</v>
      </c>
      <c r="AC53" s="164">
        <f>SUMIFS('DATOS PEST15'!$D:$D,'DATOS PEST15'!$B:$B,VLOOKUP($AA$5,DenRegTabla2,2,FALSE),'DATOS PEST15'!$A:$A,INDICE!$C$13,'DATOS PEST15'!$E:$E,'2. TS PAIS SEXO Y REG'!$A53)</f>
        <v>0</v>
      </c>
    </row>
    <row r="54" spans="1:29" s="123" customFormat="1" ht="15.6" x14ac:dyDescent="0.3">
      <c r="A54" s="4">
        <v>44</v>
      </c>
      <c r="B54" s="147" t="s">
        <v>234</v>
      </c>
      <c r="C54" s="147">
        <f t="shared" si="21"/>
        <v>4</v>
      </c>
      <c r="D54" s="166">
        <f t="shared" si="22"/>
        <v>5.2631578947368418E-2</v>
      </c>
      <c r="E54" s="164">
        <f t="shared" si="23"/>
        <v>4.0526315789473681</v>
      </c>
      <c r="F54" s="147">
        <f>SUMIFS('DATOS PEST15'!$D:$D,'DATOS PEST15'!$C:$C,'2. TS PAIS SEXO Y REG'!F$6,'DATOS PEST15'!$B:$B,VLOOKUP($F$5,DenRegTabla2,2,FALSE),'DATOS PEST15'!$A:$A,INDICE!$C$13,'DATOS PEST15'!$E:$E,'2. TS PAIS SEXO Y REG'!$A54)</f>
        <v>2</v>
      </c>
      <c r="G54" s="166">
        <f>SUMIFS('DATOS PEST15'!$D:$D,'DATOS PEST15'!$C:$C,'2. TS PAIS SEXO Y REG'!G$6,'DATOS PEST15'!$B:$B,VLOOKUP($F$5,DenRegTabla2,2,FALSE),'DATOS PEST15'!$A:$A,INDICE!$C$13,'DATOS PEST15'!$E:$E,'2. TS PAIS SEXO Y REG'!$A54)</f>
        <v>5.2631578947368418E-2</v>
      </c>
      <c r="H54" s="164">
        <f>SUMIFS('DATOS PEST15'!$D:$D,'DATOS PEST15'!$B:$B,VLOOKUP($F$5,DenRegTabla2,2,FALSE),'DATOS PEST15'!$A:$A,INDICE!$C$13,'DATOS PEST15'!$E:$E,'2. TS PAIS SEXO Y REG'!$A54)</f>
        <v>2.0526315789473686</v>
      </c>
      <c r="I54" s="147">
        <f>SUMIFS('DATOS PEST15'!$D:$D,'DATOS PEST15'!$C:$C,'2. TS PAIS SEXO Y REG'!I$6,'DATOS PEST15'!$B:$B,VLOOKUP($I$5,DenRegTabla2,2,FALSE),'DATOS PEST15'!$A:$A,INDICE!$C$13,'DATOS PEST15'!$E:$E,'2. TS PAIS SEXO Y REG'!$A54)</f>
        <v>0</v>
      </c>
      <c r="J54" s="166">
        <f>SUMIFS('DATOS PEST15'!$D:$D,'DATOS PEST15'!$C:$C,'2. TS PAIS SEXO Y REG'!J$6,'DATOS PEST15'!$B:$B,VLOOKUP($I$5,DenRegTabla2,2,FALSE),'DATOS PEST15'!$A:$A,INDICE!$C$13,'DATOS PEST15'!$E:$E,'2. TS PAIS SEXO Y REG'!$A54)</f>
        <v>0</v>
      </c>
      <c r="K54" s="164">
        <f>SUMIFS('DATOS PEST15'!$D:$D,'DATOS PEST15'!$B:$B,VLOOKUP($I$5,DenRegTabla2,2,FALSE),'DATOS PEST15'!$A:$A,INDICE!$C$13,'DATOS PEST15'!$E:$E,'2. TS PAIS SEXO Y REG'!$A54)</f>
        <v>0</v>
      </c>
      <c r="L54" s="147">
        <f>SUMIFS('DATOS PEST15'!$D:$D,'DATOS PEST15'!$C:$C,'2. TS PAIS SEXO Y REG'!L$6,'DATOS PEST15'!$B:$B,VLOOKUP($L$5,DenRegTabla2,2,FALSE),'DATOS PEST15'!$A:$A,INDICE!$C$13,'DATOS PEST15'!$E:$E,'2. TS PAIS SEXO Y REG'!$A54)</f>
        <v>0</v>
      </c>
      <c r="M54" s="166">
        <f>SUMIFS('DATOS PEST15'!$D:$D,'DATOS PEST15'!$C:$C,'2. TS PAIS SEXO Y REG'!M$6,'DATOS PEST15'!$B:$B,VLOOKUP($L$5,DenRegTabla2,2,FALSE),'DATOS PEST15'!$A:$A,INDICE!$C$13,'DATOS PEST15'!$E:$E,'2. TS PAIS SEXO Y REG'!$A54)</f>
        <v>0</v>
      </c>
      <c r="N54" s="164">
        <f>SUMIFS('DATOS PEST15'!$D:$D,'DATOS PEST15'!$B:$B,VLOOKUP($L$5,DenRegTabla2,2,FALSE),'DATOS PEST15'!$A:$A,INDICE!$C$13,'DATOS PEST15'!$E:$E,'2. TS PAIS SEXO Y REG'!$A54)</f>
        <v>0</v>
      </c>
      <c r="O54" s="147">
        <f>SUMIFS('DATOS PEST15'!$D:$D,'DATOS PEST15'!$C:$C,'2. TS PAIS SEXO Y REG'!O$6,'DATOS PEST15'!$B:$B,VLOOKUP($O$5,DenRegTabla2,2,FALSE),'DATOS PEST15'!$A:$A,INDICE!$C$13,'DATOS PEST15'!$E:$E,'2. TS PAIS SEXO Y REG'!$A54)</f>
        <v>2</v>
      </c>
      <c r="P54" s="166">
        <f>SUMIFS('DATOS PEST15'!$D:$D,'DATOS PEST15'!$C:$C,'2. TS PAIS SEXO Y REG'!P$6,'DATOS PEST15'!$B:$B,VLOOKUP($O$5,DenRegTabla2,2,FALSE),'DATOS PEST15'!$A:$A,INDICE!$C$13,'DATOS PEST15'!$E:$E,'2. TS PAIS SEXO Y REG'!$A54)</f>
        <v>0</v>
      </c>
      <c r="Q54" s="164">
        <f>SUMIFS('DATOS PEST15'!$D:$D,'DATOS PEST15'!$B:$B,VLOOKUP($O$5,DenRegTabla2,2,FALSE),'DATOS PEST15'!$A:$A,INDICE!$C$13,'DATOS PEST15'!$E:$E,'2. TS PAIS SEXO Y REG'!$A54)</f>
        <v>2</v>
      </c>
      <c r="R54" s="147">
        <f>SUMIFS('DATOS PEST15'!$D:$D,'DATOS PEST15'!$C:$C,'2. TS PAIS SEXO Y REG'!R$6,'DATOS PEST15'!$B:$B,VLOOKUP($R$5,DenRegTabla2,2,FALSE),'DATOS PEST15'!$A:$A,INDICE!$C$13,'DATOS PEST15'!$E:$E,'2. TS PAIS SEXO Y REG'!$A54)</f>
        <v>0</v>
      </c>
      <c r="S54" s="166">
        <f>SUMIFS('DATOS PEST15'!$D:$D,'DATOS PEST15'!$C:$C,'2. TS PAIS SEXO Y REG'!S$6,'DATOS PEST15'!$B:$B,VLOOKUP($R$5,DenRegTabla2,2,FALSE),'DATOS PEST15'!$A:$A,INDICE!$C$13,'DATOS PEST15'!$E:$E,'2. TS PAIS SEXO Y REG'!$A54)</f>
        <v>0</v>
      </c>
      <c r="T54" s="164">
        <f>SUMIFS('DATOS PEST15'!$D:$D,'DATOS PEST15'!$B:$B,VLOOKUP($R$5,DenRegTabla2,2,FALSE),'DATOS PEST15'!$A:$A,INDICE!$C$13,'DATOS PEST15'!$E:$E,'2. TS PAIS SEXO Y REG'!$A54)</f>
        <v>0</v>
      </c>
      <c r="U54" s="147">
        <f>SUMIFS('DATOS PEST15'!$D:$D,'DATOS PEST15'!$C:$C,'2. TS PAIS SEXO Y REG'!U$6,'DATOS PEST15'!$B:$B,VLOOKUP($U$5,DenRegTabla2,2,FALSE),'DATOS PEST15'!$A:$A,INDICE!$C$13,'DATOS PEST15'!$E:$E,'2. TS PAIS SEXO Y REG'!$A54)</f>
        <v>0</v>
      </c>
      <c r="V54" s="166">
        <f>SUMIFS('DATOS PEST15'!$D:$D,'DATOS PEST15'!$C:$C,'2. TS PAIS SEXO Y REG'!V$6,'DATOS PEST15'!$B:$B,VLOOKUP($U$5,DenRegTabla2,2,FALSE),'DATOS PEST15'!$A:$A,INDICE!$C$13,'DATOS PEST15'!$E:$E,'2. TS PAIS SEXO Y REG'!$A54)</f>
        <v>0</v>
      </c>
      <c r="W54" s="164">
        <f>SUMIFS('DATOS PEST15'!$D:$D,'DATOS PEST15'!$B:$B,VLOOKUP($U$5,DenRegTabla2,2,FALSE),'DATOS PEST15'!$A:$A,INDICE!$C$13,'DATOS PEST15'!$E:$E,'2. TS PAIS SEXO Y REG'!$A54)</f>
        <v>0</v>
      </c>
      <c r="X54" s="147">
        <f>SUMIFS('DATOS PEST15'!$D:$D,'DATOS PEST15'!$C:$C,'2. TS PAIS SEXO Y REG'!X$6,'DATOS PEST15'!$B:$B,VLOOKUP($X$5,DenRegTabla2,2,FALSE),'DATOS PEST15'!$A:$A,INDICE!$C$13,'DATOS PEST15'!$E:$E,'2. TS PAIS SEXO Y REG'!$A54)</f>
        <v>0</v>
      </c>
      <c r="Y54" s="166">
        <f>SUMIFS('DATOS PEST15'!$D:$D,'DATOS PEST15'!$C:$C,'2. TS PAIS SEXO Y REG'!Y$6,'DATOS PEST15'!$B:$B,VLOOKUP($X$5,DenRegTabla2,2,FALSE),'DATOS PEST15'!$A:$A,INDICE!$C$13,'DATOS PEST15'!$E:$E,'2. TS PAIS SEXO Y REG'!$A54)</f>
        <v>0</v>
      </c>
      <c r="Z54" s="164">
        <f>SUMIFS('DATOS PEST15'!$D:$D,'DATOS PEST15'!$B:$B,VLOOKUP($X$5,DenRegTabla2,2,FALSE),'DATOS PEST15'!$A:$A,INDICE!$C$13,'DATOS PEST15'!$E:$E,'2. TS PAIS SEXO Y REG'!$A54)</f>
        <v>0</v>
      </c>
      <c r="AA54" s="147">
        <f>SUMIFS('DATOS PEST15'!$D:$D,'DATOS PEST15'!$C:$C,'2. TS PAIS SEXO Y REG'!AA$6,'DATOS PEST15'!$B:$B,VLOOKUP($AA$5,DenRegTabla2,2,FALSE),'DATOS PEST15'!$A:$A,INDICE!$C$13,'DATOS PEST15'!$E:$E,'2. TS PAIS SEXO Y REG'!$A54)</f>
        <v>0</v>
      </c>
      <c r="AB54" s="166">
        <f>SUMIFS('DATOS PEST15'!$D:$D,'DATOS PEST15'!$C:$C,'2. TS PAIS SEXO Y REG'!AB$6,'DATOS PEST15'!$B:$B,VLOOKUP($AA$5,DenRegTabla2,2,FALSE),'DATOS PEST15'!$A:$A,INDICE!$C$13,'DATOS PEST15'!$E:$E,'2. TS PAIS SEXO Y REG'!$A54)</f>
        <v>0</v>
      </c>
      <c r="AC54" s="164">
        <f>SUMIFS('DATOS PEST15'!$D:$D,'DATOS PEST15'!$B:$B,VLOOKUP($AA$5,DenRegTabla2,2,FALSE),'DATOS PEST15'!$A:$A,INDICE!$C$13,'DATOS PEST15'!$E:$E,'2. TS PAIS SEXO Y REG'!$A54)</f>
        <v>0</v>
      </c>
    </row>
    <row r="55" spans="1:29" s="123" customFormat="1" ht="15.6" x14ac:dyDescent="0.3">
      <c r="A55" s="4">
        <v>50</v>
      </c>
      <c r="B55" s="147" t="s">
        <v>236</v>
      </c>
      <c r="C55" s="147">
        <f t="shared" si="21"/>
        <v>1339.1052631578946</v>
      </c>
      <c r="D55" s="166">
        <f t="shared" si="22"/>
        <v>7800.21052631579</v>
      </c>
      <c r="E55" s="164">
        <f t="shared" si="23"/>
        <v>9139.3157894736833</v>
      </c>
      <c r="F55" s="147">
        <f>SUMIFS('DATOS PEST15'!$D:$D,'DATOS PEST15'!$C:$C,'2. TS PAIS SEXO Y REG'!F$6,'DATOS PEST15'!$B:$B,VLOOKUP($F$5,DenRegTabla2,2,FALSE),'DATOS PEST15'!$A:$A,INDICE!$C$13,'DATOS PEST15'!$E:$E,'2. TS PAIS SEXO Y REG'!$A55)</f>
        <v>668.15789473684208</v>
      </c>
      <c r="G55" s="166">
        <f>SUMIFS('DATOS PEST15'!$D:$D,'DATOS PEST15'!$C:$C,'2. TS PAIS SEXO Y REG'!G$6,'DATOS PEST15'!$B:$B,VLOOKUP($F$5,DenRegTabla2,2,FALSE),'DATOS PEST15'!$A:$A,INDICE!$C$13,'DATOS PEST15'!$E:$E,'2. TS PAIS SEXO Y REG'!$A55)</f>
        <v>6000.3684210526317</v>
      </c>
      <c r="H55" s="164">
        <f>SUMIFS('DATOS PEST15'!$D:$D,'DATOS PEST15'!$B:$B,VLOOKUP($F$5,DenRegTabla2,2,FALSE),'DATOS PEST15'!$A:$A,INDICE!$C$13,'DATOS PEST15'!$E:$E,'2. TS PAIS SEXO Y REG'!$A55)</f>
        <v>6668.5263157894733</v>
      </c>
      <c r="I55" s="147">
        <f>SUMIFS('DATOS PEST15'!$D:$D,'DATOS PEST15'!$C:$C,'2. TS PAIS SEXO Y REG'!I$6,'DATOS PEST15'!$B:$B,VLOOKUP($I$5,DenRegTabla2,2,FALSE),'DATOS PEST15'!$A:$A,INDICE!$C$13,'DATOS PEST15'!$E:$E,'2. TS PAIS SEXO Y REG'!$A55)</f>
        <v>6.9473684210526319</v>
      </c>
      <c r="J55" s="166">
        <f>SUMIFS('DATOS PEST15'!$D:$D,'DATOS PEST15'!$C:$C,'2. TS PAIS SEXO Y REG'!J$6,'DATOS PEST15'!$B:$B,VLOOKUP($I$5,DenRegTabla2,2,FALSE),'DATOS PEST15'!$A:$A,INDICE!$C$13,'DATOS PEST15'!$E:$E,'2. TS PAIS SEXO Y REG'!$A55)</f>
        <v>40.578947368421055</v>
      </c>
      <c r="K55" s="164">
        <f>SUMIFS('DATOS PEST15'!$D:$D,'DATOS PEST15'!$B:$B,VLOOKUP($I$5,DenRegTabla2,2,FALSE),'DATOS PEST15'!$A:$A,INDICE!$C$13,'DATOS PEST15'!$E:$E,'2. TS PAIS SEXO Y REG'!$A55)</f>
        <v>47.526315789473685</v>
      </c>
      <c r="L55" s="147">
        <f>SUMIFS('DATOS PEST15'!$D:$D,'DATOS PEST15'!$C:$C,'2. TS PAIS SEXO Y REG'!L$6,'DATOS PEST15'!$B:$B,VLOOKUP($L$5,DenRegTabla2,2,FALSE),'DATOS PEST15'!$A:$A,INDICE!$C$13,'DATOS PEST15'!$E:$E,'2. TS PAIS SEXO Y REG'!$A55)</f>
        <v>3</v>
      </c>
      <c r="M55" s="166">
        <f>SUMIFS('DATOS PEST15'!$D:$D,'DATOS PEST15'!$C:$C,'2. TS PAIS SEXO Y REG'!M$6,'DATOS PEST15'!$B:$B,VLOOKUP($L$5,DenRegTabla2,2,FALSE),'DATOS PEST15'!$A:$A,INDICE!$C$13,'DATOS PEST15'!$E:$E,'2. TS PAIS SEXO Y REG'!$A55)</f>
        <v>15.157894736842104</v>
      </c>
      <c r="N55" s="164">
        <f>SUMIFS('DATOS PEST15'!$D:$D,'DATOS PEST15'!$B:$B,VLOOKUP($L$5,DenRegTabla2,2,FALSE),'DATOS PEST15'!$A:$A,INDICE!$C$13,'DATOS PEST15'!$E:$E,'2. TS PAIS SEXO Y REG'!$A55)</f>
        <v>18.157894736842103</v>
      </c>
      <c r="O55" s="147">
        <f>SUMIFS('DATOS PEST15'!$D:$D,'DATOS PEST15'!$C:$C,'2. TS PAIS SEXO Y REG'!O$6,'DATOS PEST15'!$B:$B,VLOOKUP($O$5,DenRegTabla2,2,FALSE),'DATOS PEST15'!$A:$A,INDICE!$C$13,'DATOS PEST15'!$E:$E,'2. TS PAIS SEXO Y REG'!$A55)</f>
        <v>661</v>
      </c>
      <c r="P55" s="166">
        <f>SUMIFS('DATOS PEST15'!$D:$D,'DATOS PEST15'!$C:$C,'2. TS PAIS SEXO Y REG'!P$6,'DATOS PEST15'!$B:$B,VLOOKUP($O$5,DenRegTabla2,2,FALSE),'DATOS PEST15'!$A:$A,INDICE!$C$13,'DATOS PEST15'!$E:$E,'2. TS PAIS SEXO Y REG'!$A55)</f>
        <v>1743.1052631578948</v>
      </c>
      <c r="Q55" s="164">
        <f>SUMIFS('DATOS PEST15'!$D:$D,'DATOS PEST15'!$B:$B,VLOOKUP($O$5,DenRegTabla2,2,FALSE),'DATOS PEST15'!$A:$A,INDICE!$C$13,'DATOS PEST15'!$E:$E,'2. TS PAIS SEXO Y REG'!$A55)</f>
        <v>2404.105263157895</v>
      </c>
      <c r="R55" s="147">
        <f>SUMIFS('DATOS PEST15'!$D:$D,'DATOS PEST15'!$C:$C,'2. TS PAIS SEXO Y REG'!R$6,'DATOS PEST15'!$B:$B,VLOOKUP($R$5,DenRegTabla2,2,FALSE),'DATOS PEST15'!$A:$A,INDICE!$C$13,'DATOS PEST15'!$E:$E,'2. TS PAIS SEXO Y REG'!$A55)</f>
        <v>0</v>
      </c>
      <c r="S55" s="166">
        <f>SUMIFS('DATOS PEST15'!$D:$D,'DATOS PEST15'!$C:$C,'2. TS PAIS SEXO Y REG'!S$6,'DATOS PEST15'!$B:$B,VLOOKUP($R$5,DenRegTabla2,2,FALSE),'DATOS PEST15'!$A:$A,INDICE!$C$13,'DATOS PEST15'!$E:$E,'2. TS PAIS SEXO Y REG'!$A55)</f>
        <v>1</v>
      </c>
      <c r="T55" s="164">
        <f>SUMIFS('DATOS PEST15'!$D:$D,'DATOS PEST15'!$B:$B,VLOOKUP($R$5,DenRegTabla2,2,FALSE),'DATOS PEST15'!$A:$A,INDICE!$C$13,'DATOS PEST15'!$E:$E,'2. TS PAIS SEXO Y REG'!$A55)</f>
        <v>1</v>
      </c>
      <c r="U55" s="147">
        <f>SUMIFS('DATOS PEST15'!$D:$D,'DATOS PEST15'!$C:$C,'2. TS PAIS SEXO Y REG'!U$6,'DATOS PEST15'!$B:$B,VLOOKUP($U$5,DenRegTabla2,2,FALSE),'DATOS PEST15'!$A:$A,INDICE!$C$13,'DATOS PEST15'!$E:$E,'2. TS PAIS SEXO Y REG'!$A55)</f>
        <v>0</v>
      </c>
      <c r="V55" s="166">
        <f>SUMIFS('DATOS PEST15'!$D:$D,'DATOS PEST15'!$C:$C,'2. TS PAIS SEXO Y REG'!V$6,'DATOS PEST15'!$B:$B,VLOOKUP($U$5,DenRegTabla2,2,FALSE),'DATOS PEST15'!$A:$A,INDICE!$C$13,'DATOS PEST15'!$E:$E,'2. TS PAIS SEXO Y REG'!$A55)</f>
        <v>0</v>
      </c>
      <c r="W55" s="164">
        <f>SUMIFS('DATOS PEST15'!$D:$D,'DATOS PEST15'!$B:$B,VLOOKUP($U$5,DenRegTabla2,2,FALSE),'DATOS PEST15'!$A:$A,INDICE!$C$13,'DATOS PEST15'!$E:$E,'2. TS PAIS SEXO Y REG'!$A55)</f>
        <v>0</v>
      </c>
      <c r="X55" s="147">
        <f>SUMIFS('DATOS PEST15'!$D:$D,'DATOS PEST15'!$C:$C,'2. TS PAIS SEXO Y REG'!X$6,'DATOS PEST15'!$B:$B,VLOOKUP($X$5,DenRegTabla2,2,FALSE),'DATOS PEST15'!$A:$A,INDICE!$C$13,'DATOS PEST15'!$E:$E,'2. TS PAIS SEXO Y REG'!$A55)</f>
        <v>0</v>
      </c>
      <c r="Y55" s="166">
        <f>SUMIFS('DATOS PEST15'!$D:$D,'DATOS PEST15'!$C:$C,'2. TS PAIS SEXO Y REG'!Y$6,'DATOS PEST15'!$B:$B,VLOOKUP($X$5,DenRegTabla2,2,FALSE),'DATOS PEST15'!$A:$A,INDICE!$C$13,'DATOS PEST15'!$E:$E,'2. TS PAIS SEXO Y REG'!$A55)</f>
        <v>0</v>
      </c>
      <c r="Z55" s="164">
        <f>SUMIFS('DATOS PEST15'!$D:$D,'DATOS PEST15'!$B:$B,VLOOKUP($X$5,DenRegTabla2,2,FALSE),'DATOS PEST15'!$A:$A,INDICE!$C$13,'DATOS PEST15'!$E:$E,'2. TS PAIS SEXO Y REG'!$A55)</f>
        <v>0</v>
      </c>
      <c r="AA55" s="147">
        <f>SUMIFS('DATOS PEST15'!$D:$D,'DATOS PEST15'!$C:$C,'2. TS PAIS SEXO Y REG'!AA$6,'DATOS PEST15'!$B:$B,VLOOKUP($AA$5,DenRegTabla2,2,FALSE),'DATOS PEST15'!$A:$A,INDICE!$C$13,'DATOS PEST15'!$E:$E,'2. TS PAIS SEXO Y REG'!$A55)</f>
        <v>0</v>
      </c>
      <c r="AB55" s="166">
        <f>SUMIFS('DATOS PEST15'!$D:$D,'DATOS PEST15'!$C:$C,'2. TS PAIS SEXO Y REG'!AB$6,'DATOS PEST15'!$B:$B,VLOOKUP($AA$5,DenRegTabla2,2,FALSE),'DATOS PEST15'!$A:$A,INDICE!$C$13,'DATOS PEST15'!$E:$E,'2. TS PAIS SEXO Y REG'!$A55)</f>
        <v>0</v>
      </c>
      <c r="AC55" s="164">
        <f>SUMIFS('DATOS PEST15'!$D:$D,'DATOS PEST15'!$B:$B,VLOOKUP($AA$5,DenRegTabla2,2,FALSE),'DATOS PEST15'!$A:$A,INDICE!$C$13,'DATOS PEST15'!$E:$E,'2. TS PAIS SEXO Y REG'!$A55)</f>
        <v>0</v>
      </c>
    </row>
    <row r="56" spans="1:29" s="123" customFormat="1" ht="15.6" x14ac:dyDescent="0.3">
      <c r="A56" s="4">
        <v>52</v>
      </c>
      <c r="B56" s="147" t="s">
        <v>238</v>
      </c>
      <c r="C56" s="147">
        <f t="shared" si="21"/>
        <v>5</v>
      </c>
      <c r="D56" s="166">
        <f t="shared" si="22"/>
        <v>8.8421052631578938</v>
      </c>
      <c r="E56" s="164">
        <f t="shared" si="23"/>
        <v>13.842105263157894</v>
      </c>
      <c r="F56" s="147">
        <f>SUMIFS('DATOS PEST15'!$D:$D,'DATOS PEST15'!$C:$C,'2. TS PAIS SEXO Y REG'!F$6,'DATOS PEST15'!$B:$B,VLOOKUP($F$5,DenRegTabla2,2,FALSE),'DATOS PEST15'!$A:$A,INDICE!$C$13,'DATOS PEST15'!$E:$E,'2. TS PAIS SEXO Y REG'!$A56)</f>
        <v>4</v>
      </c>
      <c r="G56" s="166">
        <f>SUMIFS('DATOS PEST15'!$D:$D,'DATOS PEST15'!$C:$C,'2. TS PAIS SEXO Y REG'!G$6,'DATOS PEST15'!$B:$B,VLOOKUP($F$5,DenRegTabla2,2,FALSE),'DATOS PEST15'!$A:$A,INDICE!$C$13,'DATOS PEST15'!$E:$E,'2. TS PAIS SEXO Y REG'!$A56)</f>
        <v>5.8421052631578947</v>
      </c>
      <c r="H56" s="164">
        <f>SUMIFS('DATOS PEST15'!$D:$D,'DATOS PEST15'!$B:$B,VLOOKUP($F$5,DenRegTabla2,2,FALSE),'DATOS PEST15'!$A:$A,INDICE!$C$13,'DATOS PEST15'!$E:$E,'2. TS PAIS SEXO Y REG'!$A56)</f>
        <v>9.8421052631578938</v>
      </c>
      <c r="I56" s="147">
        <f>SUMIFS('DATOS PEST15'!$D:$D,'DATOS PEST15'!$C:$C,'2. TS PAIS SEXO Y REG'!I$6,'DATOS PEST15'!$B:$B,VLOOKUP($I$5,DenRegTabla2,2,FALSE),'DATOS PEST15'!$A:$A,INDICE!$C$13,'DATOS PEST15'!$E:$E,'2. TS PAIS SEXO Y REG'!$A56)</f>
        <v>0</v>
      </c>
      <c r="J56" s="166">
        <f>SUMIFS('DATOS PEST15'!$D:$D,'DATOS PEST15'!$C:$C,'2. TS PAIS SEXO Y REG'!J$6,'DATOS PEST15'!$B:$B,VLOOKUP($I$5,DenRegTabla2,2,FALSE),'DATOS PEST15'!$A:$A,INDICE!$C$13,'DATOS PEST15'!$E:$E,'2. TS PAIS SEXO Y REG'!$A56)</f>
        <v>0</v>
      </c>
      <c r="K56" s="164">
        <f>SUMIFS('DATOS PEST15'!$D:$D,'DATOS PEST15'!$B:$B,VLOOKUP($I$5,DenRegTabla2,2,FALSE),'DATOS PEST15'!$A:$A,INDICE!$C$13,'DATOS PEST15'!$E:$E,'2. TS PAIS SEXO Y REG'!$A56)</f>
        <v>0</v>
      </c>
      <c r="L56" s="147">
        <f>SUMIFS('DATOS PEST15'!$D:$D,'DATOS PEST15'!$C:$C,'2. TS PAIS SEXO Y REG'!L$6,'DATOS PEST15'!$B:$B,VLOOKUP($L$5,DenRegTabla2,2,FALSE),'DATOS PEST15'!$A:$A,INDICE!$C$13,'DATOS PEST15'!$E:$E,'2. TS PAIS SEXO Y REG'!$A56)</f>
        <v>0</v>
      </c>
      <c r="M56" s="166">
        <f>SUMIFS('DATOS PEST15'!$D:$D,'DATOS PEST15'!$C:$C,'2. TS PAIS SEXO Y REG'!M$6,'DATOS PEST15'!$B:$B,VLOOKUP($L$5,DenRegTabla2,2,FALSE),'DATOS PEST15'!$A:$A,INDICE!$C$13,'DATOS PEST15'!$E:$E,'2. TS PAIS SEXO Y REG'!$A56)</f>
        <v>0</v>
      </c>
      <c r="N56" s="164">
        <f>SUMIFS('DATOS PEST15'!$D:$D,'DATOS PEST15'!$B:$B,VLOOKUP($L$5,DenRegTabla2,2,FALSE),'DATOS PEST15'!$A:$A,INDICE!$C$13,'DATOS PEST15'!$E:$E,'2. TS PAIS SEXO Y REG'!$A56)</f>
        <v>0</v>
      </c>
      <c r="O56" s="147">
        <f>SUMIFS('DATOS PEST15'!$D:$D,'DATOS PEST15'!$C:$C,'2. TS PAIS SEXO Y REG'!O$6,'DATOS PEST15'!$B:$B,VLOOKUP($O$5,DenRegTabla2,2,FALSE),'DATOS PEST15'!$A:$A,INDICE!$C$13,'DATOS PEST15'!$E:$E,'2. TS PAIS SEXO Y REG'!$A56)</f>
        <v>1</v>
      </c>
      <c r="P56" s="166">
        <f>SUMIFS('DATOS PEST15'!$D:$D,'DATOS PEST15'!$C:$C,'2. TS PAIS SEXO Y REG'!P$6,'DATOS PEST15'!$B:$B,VLOOKUP($O$5,DenRegTabla2,2,FALSE),'DATOS PEST15'!$A:$A,INDICE!$C$13,'DATOS PEST15'!$E:$E,'2. TS PAIS SEXO Y REG'!$A56)</f>
        <v>3</v>
      </c>
      <c r="Q56" s="164">
        <f>SUMIFS('DATOS PEST15'!$D:$D,'DATOS PEST15'!$B:$B,VLOOKUP($O$5,DenRegTabla2,2,FALSE),'DATOS PEST15'!$A:$A,INDICE!$C$13,'DATOS PEST15'!$E:$E,'2. TS PAIS SEXO Y REG'!$A56)</f>
        <v>4</v>
      </c>
      <c r="R56" s="147">
        <f>SUMIFS('DATOS PEST15'!$D:$D,'DATOS PEST15'!$C:$C,'2. TS PAIS SEXO Y REG'!R$6,'DATOS PEST15'!$B:$B,VLOOKUP($R$5,DenRegTabla2,2,FALSE),'DATOS PEST15'!$A:$A,INDICE!$C$13,'DATOS PEST15'!$E:$E,'2. TS PAIS SEXO Y REG'!$A56)</f>
        <v>0</v>
      </c>
      <c r="S56" s="166">
        <f>SUMIFS('DATOS PEST15'!$D:$D,'DATOS PEST15'!$C:$C,'2. TS PAIS SEXO Y REG'!S$6,'DATOS PEST15'!$B:$B,VLOOKUP($R$5,DenRegTabla2,2,FALSE),'DATOS PEST15'!$A:$A,INDICE!$C$13,'DATOS PEST15'!$E:$E,'2. TS PAIS SEXO Y REG'!$A56)</f>
        <v>0</v>
      </c>
      <c r="T56" s="164">
        <f>SUMIFS('DATOS PEST15'!$D:$D,'DATOS PEST15'!$B:$B,VLOOKUP($R$5,DenRegTabla2,2,FALSE),'DATOS PEST15'!$A:$A,INDICE!$C$13,'DATOS PEST15'!$E:$E,'2. TS PAIS SEXO Y REG'!$A56)</f>
        <v>0</v>
      </c>
      <c r="U56" s="147">
        <f>SUMIFS('DATOS PEST15'!$D:$D,'DATOS PEST15'!$C:$C,'2. TS PAIS SEXO Y REG'!U$6,'DATOS PEST15'!$B:$B,VLOOKUP($U$5,DenRegTabla2,2,FALSE),'DATOS PEST15'!$A:$A,INDICE!$C$13,'DATOS PEST15'!$E:$E,'2. TS PAIS SEXO Y REG'!$A56)</f>
        <v>0</v>
      </c>
      <c r="V56" s="166">
        <f>SUMIFS('DATOS PEST15'!$D:$D,'DATOS PEST15'!$C:$C,'2. TS PAIS SEXO Y REG'!V$6,'DATOS PEST15'!$B:$B,VLOOKUP($U$5,DenRegTabla2,2,FALSE),'DATOS PEST15'!$A:$A,INDICE!$C$13,'DATOS PEST15'!$E:$E,'2. TS PAIS SEXO Y REG'!$A56)</f>
        <v>0</v>
      </c>
      <c r="W56" s="164">
        <f>SUMIFS('DATOS PEST15'!$D:$D,'DATOS PEST15'!$B:$B,VLOOKUP($U$5,DenRegTabla2,2,FALSE),'DATOS PEST15'!$A:$A,INDICE!$C$13,'DATOS PEST15'!$E:$E,'2. TS PAIS SEXO Y REG'!$A56)</f>
        <v>0</v>
      </c>
      <c r="X56" s="147">
        <f>SUMIFS('DATOS PEST15'!$D:$D,'DATOS PEST15'!$C:$C,'2. TS PAIS SEXO Y REG'!X$6,'DATOS PEST15'!$B:$B,VLOOKUP($X$5,DenRegTabla2,2,FALSE),'DATOS PEST15'!$A:$A,INDICE!$C$13,'DATOS PEST15'!$E:$E,'2. TS PAIS SEXO Y REG'!$A56)</f>
        <v>0</v>
      </c>
      <c r="Y56" s="166">
        <f>SUMIFS('DATOS PEST15'!$D:$D,'DATOS PEST15'!$C:$C,'2. TS PAIS SEXO Y REG'!Y$6,'DATOS PEST15'!$B:$B,VLOOKUP($X$5,DenRegTabla2,2,FALSE),'DATOS PEST15'!$A:$A,INDICE!$C$13,'DATOS PEST15'!$E:$E,'2. TS PAIS SEXO Y REG'!$A56)</f>
        <v>0</v>
      </c>
      <c r="Z56" s="164">
        <f>SUMIFS('DATOS PEST15'!$D:$D,'DATOS PEST15'!$B:$B,VLOOKUP($X$5,DenRegTabla2,2,FALSE),'DATOS PEST15'!$A:$A,INDICE!$C$13,'DATOS PEST15'!$E:$E,'2. TS PAIS SEXO Y REG'!$A56)</f>
        <v>0</v>
      </c>
      <c r="AA56" s="147">
        <f>SUMIFS('DATOS PEST15'!$D:$D,'DATOS PEST15'!$C:$C,'2. TS PAIS SEXO Y REG'!AA$6,'DATOS PEST15'!$B:$B,VLOOKUP($AA$5,DenRegTabla2,2,FALSE),'DATOS PEST15'!$A:$A,INDICE!$C$13,'DATOS PEST15'!$E:$E,'2. TS PAIS SEXO Y REG'!$A56)</f>
        <v>0</v>
      </c>
      <c r="AB56" s="166">
        <f>SUMIFS('DATOS PEST15'!$D:$D,'DATOS PEST15'!$C:$C,'2. TS PAIS SEXO Y REG'!AB$6,'DATOS PEST15'!$B:$B,VLOOKUP($AA$5,DenRegTabla2,2,FALSE),'DATOS PEST15'!$A:$A,INDICE!$C$13,'DATOS PEST15'!$E:$E,'2. TS PAIS SEXO Y REG'!$A56)</f>
        <v>0</v>
      </c>
      <c r="AC56" s="164">
        <f>SUMIFS('DATOS PEST15'!$D:$D,'DATOS PEST15'!$B:$B,VLOOKUP($AA$5,DenRegTabla2,2,FALSE),'DATOS PEST15'!$A:$A,INDICE!$C$13,'DATOS PEST15'!$E:$E,'2. TS PAIS SEXO Y REG'!$A56)</f>
        <v>0</v>
      </c>
    </row>
    <row r="57" spans="1:29" s="123" customFormat="1" ht="15.6" x14ac:dyDescent="0.3">
      <c r="A57" s="4">
        <v>48</v>
      </c>
      <c r="B57" s="147" t="s">
        <v>235</v>
      </c>
      <c r="C57" s="147">
        <f t="shared" si="21"/>
        <v>2</v>
      </c>
      <c r="D57" s="166">
        <f t="shared" si="22"/>
        <v>3</v>
      </c>
      <c r="E57" s="164">
        <f t="shared" si="23"/>
        <v>5</v>
      </c>
      <c r="F57" s="147">
        <f>SUMIFS('DATOS PEST15'!$D:$D,'DATOS PEST15'!$C:$C,'2. TS PAIS SEXO Y REG'!F$6,'DATOS PEST15'!$B:$B,VLOOKUP($F$5,DenRegTabla2,2,FALSE),'DATOS PEST15'!$A:$A,INDICE!$C$13,'DATOS PEST15'!$E:$E,'2. TS PAIS SEXO Y REG'!$A57)</f>
        <v>1</v>
      </c>
      <c r="G57" s="166">
        <f>SUMIFS('DATOS PEST15'!$D:$D,'DATOS PEST15'!$C:$C,'2. TS PAIS SEXO Y REG'!G$6,'DATOS PEST15'!$B:$B,VLOOKUP($F$5,DenRegTabla2,2,FALSE),'DATOS PEST15'!$A:$A,INDICE!$C$13,'DATOS PEST15'!$E:$E,'2. TS PAIS SEXO Y REG'!$A57)</f>
        <v>2</v>
      </c>
      <c r="H57" s="164">
        <f>SUMIFS('DATOS PEST15'!$D:$D,'DATOS PEST15'!$B:$B,VLOOKUP($F$5,DenRegTabla2,2,FALSE),'DATOS PEST15'!$A:$A,INDICE!$C$13,'DATOS PEST15'!$E:$E,'2. TS PAIS SEXO Y REG'!$A57)</f>
        <v>3</v>
      </c>
      <c r="I57" s="147">
        <f>SUMIFS('DATOS PEST15'!$D:$D,'DATOS PEST15'!$C:$C,'2. TS PAIS SEXO Y REG'!I$6,'DATOS PEST15'!$B:$B,VLOOKUP($I$5,DenRegTabla2,2,FALSE),'DATOS PEST15'!$A:$A,INDICE!$C$13,'DATOS PEST15'!$E:$E,'2. TS PAIS SEXO Y REG'!$A57)</f>
        <v>0</v>
      </c>
      <c r="J57" s="166">
        <f>SUMIFS('DATOS PEST15'!$D:$D,'DATOS PEST15'!$C:$C,'2. TS PAIS SEXO Y REG'!J$6,'DATOS PEST15'!$B:$B,VLOOKUP($I$5,DenRegTabla2,2,FALSE),'DATOS PEST15'!$A:$A,INDICE!$C$13,'DATOS PEST15'!$E:$E,'2. TS PAIS SEXO Y REG'!$A57)</f>
        <v>0</v>
      </c>
      <c r="K57" s="164">
        <f>SUMIFS('DATOS PEST15'!$D:$D,'DATOS PEST15'!$B:$B,VLOOKUP($I$5,DenRegTabla2,2,FALSE),'DATOS PEST15'!$A:$A,INDICE!$C$13,'DATOS PEST15'!$E:$E,'2. TS PAIS SEXO Y REG'!$A57)</f>
        <v>0</v>
      </c>
      <c r="L57" s="147">
        <f>SUMIFS('DATOS PEST15'!$D:$D,'DATOS PEST15'!$C:$C,'2. TS PAIS SEXO Y REG'!L$6,'DATOS PEST15'!$B:$B,VLOOKUP($L$5,DenRegTabla2,2,FALSE),'DATOS PEST15'!$A:$A,INDICE!$C$13,'DATOS PEST15'!$E:$E,'2. TS PAIS SEXO Y REG'!$A57)</f>
        <v>0</v>
      </c>
      <c r="M57" s="166">
        <f>SUMIFS('DATOS PEST15'!$D:$D,'DATOS PEST15'!$C:$C,'2. TS PAIS SEXO Y REG'!M$6,'DATOS PEST15'!$B:$B,VLOOKUP($L$5,DenRegTabla2,2,FALSE),'DATOS PEST15'!$A:$A,INDICE!$C$13,'DATOS PEST15'!$E:$E,'2. TS PAIS SEXO Y REG'!$A57)</f>
        <v>0</v>
      </c>
      <c r="N57" s="164">
        <f>SUMIFS('DATOS PEST15'!$D:$D,'DATOS PEST15'!$B:$B,VLOOKUP($L$5,DenRegTabla2,2,FALSE),'DATOS PEST15'!$A:$A,INDICE!$C$13,'DATOS PEST15'!$E:$E,'2. TS PAIS SEXO Y REG'!$A57)</f>
        <v>0</v>
      </c>
      <c r="O57" s="147">
        <f>SUMIFS('DATOS PEST15'!$D:$D,'DATOS PEST15'!$C:$C,'2. TS PAIS SEXO Y REG'!O$6,'DATOS PEST15'!$B:$B,VLOOKUP($O$5,DenRegTabla2,2,FALSE),'DATOS PEST15'!$A:$A,INDICE!$C$13,'DATOS PEST15'!$E:$E,'2. TS PAIS SEXO Y REG'!$A57)</f>
        <v>1</v>
      </c>
      <c r="P57" s="166">
        <f>SUMIFS('DATOS PEST15'!$D:$D,'DATOS PEST15'!$C:$C,'2. TS PAIS SEXO Y REG'!P$6,'DATOS PEST15'!$B:$B,VLOOKUP($O$5,DenRegTabla2,2,FALSE),'DATOS PEST15'!$A:$A,INDICE!$C$13,'DATOS PEST15'!$E:$E,'2. TS PAIS SEXO Y REG'!$A57)</f>
        <v>1</v>
      </c>
      <c r="Q57" s="164">
        <f>SUMIFS('DATOS PEST15'!$D:$D,'DATOS PEST15'!$B:$B,VLOOKUP($O$5,DenRegTabla2,2,FALSE),'DATOS PEST15'!$A:$A,INDICE!$C$13,'DATOS PEST15'!$E:$E,'2. TS PAIS SEXO Y REG'!$A57)</f>
        <v>2</v>
      </c>
      <c r="R57" s="147">
        <f>SUMIFS('DATOS PEST15'!$D:$D,'DATOS PEST15'!$C:$C,'2. TS PAIS SEXO Y REG'!R$6,'DATOS PEST15'!$B:$B,VLOOKUP($R$5,DenRegTabla2,2,FALSE),'DATOS PEST15'!$A:$A,INDICE!$C$13,'DATOS PEST15'!$E:$E,'2. TS PAIS SEXO Y REG'!$A57)</f>
        <v>0</v>
      </c>
      <c r="S57" s="166">
        <f>SUMIFS('DATOS PEST15'!$D:$D,'DATOS PEST15'!$C:$C,'2. TS PAIS SEXO Y REG'!S$6,'DATOS PEST15'!$B:$B,VLOOKUP($R$5,DenRegTabla2,2,FALSE),'DATOS PEST15'!$A:$A,INDICE!$C$13,'DATOS PEST15'!$E:$E,'2. TS PAIS SEXO Y REG'!$A57)</f>
        <v>0</v>
      </c>
      <c r="T57" s="164">
        <f>SUMIFS('DATOS PEST15'!$D:$D,'DATOS PEST15'!$B:$B,VLOOKUP($R$5,DenRegTabla2,2,FALSE),'DATOS PEST15'!$A:$A,INDICE!$C$13,'DATOS PEST15'!$E:$E,'2. TS PAIS SEXO Y REG'!$A57)</f>
        <v>0</v>
      </c>
      <c r="U57" s="147">
        <f>SUMIFS('DATOS PEST15'!$D:$D,'DATOS PEST15'!$C:$C,'2. TS PAIS SEXO Y REG'!U$6,'DATOS PEST15'!$B:$B,VLOOKUP($U$5,DenRegTabla2,2,FALSE),'DATOS PEST15'!$A:$A,INDICE!$C$13,'DATOS PEST15'!$E:$E,'2. TS PAIS SEXO Y REG'!$A57)</f>
        <v>0</v>
      </c>
      <c r="V57" s="166">
        <f>SUMIFS('DATOS PEST15'!$D:$D,'DATOS PEST15'!$C:$C,'2. TS PAIS SEXO Y REG'!V$6,'DATOS PEST15'!$B:$B,VLOOKUP($U$5,DenRegTabla2,2,FALSE),'DATOS PEST15'!$A:$A,INDICE!$C$13,'DATOS PEST15'!$E:$E,'2. TS PAIS SEXO Y REG'!$A57)</f>
        <v>0</v>
      </c>
      <c r="W57" s="164">
        <f>SUMIFS('DATOS PEST15'!$D:$D,'DATOS PEST15'!$B:$B,VLOOKUP($U$5,DenRegTabla2,2,FALSE),'DATOS PEST15'!$A:$A,INDICE!$C$13,'DATOS PEST15'!$E:$E,'2. TS PAIS SEXO Y REG'!$A57)</f>
        <v>0</v>
      </c>
      <c r="X57" s="147">
        <f>SUMIFS('DATOS PEST15'!$D:$D,'DATOS PEST15'!$C:$C,'2. TS PAIS SEXO Y REG'!X$6,'DATOS PEST15'!$B:$B,VLOOKUP($X$5,DenRegTabla2,2,FALSE),'DATOS PEST15'!$A:$A,INDICE!$C$13,'DATOS PEST15'!$E:$E,'2. TS PAIS SEXO Y REG'!$A57)</f>
        <v>0</v>
      </c>
      <c r="Y57" s="166">
        <f>SUMIFS('DATOS PEST15'!$D:$D,'DATOS PEST15'!$C:$C,'2. TS PAIS SEXO Y REG'!Y$6,'DATOS PEST15'!$B:$B,VLOOKUP($X$5,DenRegTabla2,2,FALSE),'DATOS PEST15'!$A:$A,INDICE!$C$13,'DATOS PEST15'!$E:$E,'2. TS PAIS SEXO Y REG'!$A57)</f>
        <v>0</v>
      </c>
      <c r="Z57" s="164">
        <f>SUMIFS('DATOS PEST15'!$D:$D,'DATOS PEST15'!$B:$B,VLOOKUP($X$5,DenRegTabla2,2,FALSE),'DATOS PEST15'!$A:$A,INDICE!$C$13,'DATOS PEST15'!$E:$E,'2. TS PAIS SEXO Y REG'!$A57)</f>
        <v>0</v>
      </c>
      <c r="AA57" s="147">
        <f>SUMIFS('DATOS PEST15'!$D:$D,'DATOS PEST15'!$C:$C,'2. TS PAIS SEXO Y REG'!AA$6,'DATOS PEST15'!$B:$B,VLOOKUP($AA$5,DenRegTabla2,2,FALSE),'DATOS PEST15'!$A:$A,INDICE!$C$13,'DATOS PEST15'!$E:$E,'2. TS PAIS SEXO Y REG'!$A57)</f>
        <v>0</v>
      </c>
      <c r="AB57" s="166">
        <f>SUMIFS('DATOS PEST15'!$D:$D,'DATOS PEST15'!$C:$C,'2. TS PAIS SEXO Y REG'!AB$6,'DATOS PEST15'!$B:$B,VLOOKUP($AA$5,DenRegTabla2,2,FALSE),'DATOS PEST15'!$A:$A,INDICE!$C$13,'DATOS PEST15'!$E:$E,'2. TS PAIS SEXO Y REG'!$A57)</f>
        <v>0</v>
      </c>
      <c r="AC57" s="164">
        <f>SUMIFS('DATOS PEST15'!$D:$D,'DATOS PEST15'!$B:$B,VLOOKUP($AA$5,DenRegTabla2,2,FALSE),'DATOS PEST15'!$A:$A,INDICE!$C$13,'DATOS PEST15'!$E:$E,'2. TS PAIS SEXO Y REG'!$A57)</f>
        <v>0</v>
      </c>
    </row>
    <row r="58" spans="1:29" s="123" customFormat="1" ht="15.6" x14ac:dyDescent="0.3">
      <c r="A58" s="4">
        <v>84</v>
      </c>
      <c r="B58" s="147" t="s">
        <v>401</v>
      </c>
      <c r="C58" s="147">
        <f t="shared" si="21"/>
        <v>8.6315789473684212</v>
      </c>
      <c r="D58" s="166">
        <f t="shared" si="22"/>
        <v>18</v>
      </c>
      <c r="E58" s="164">
        <f t="shared" si="23"/>
        <v>26.631578947368421</v>
      </c>
      <c r="F58" s="147">
        <f>SUMIFS('DATOS PEST15'!$D:$D,'DATOS PEST15'!$C:$C,'2. TS PAIS SEXO Y REG'!F$6,'DATOS PEST15'!$B:$B,VLOOKUP($F$5,DenRegTabla2,2,FALSE),'DATOS PEST15'!$A:$A,INDICE!$C$13,'DATOS PEST15'!$E:$E,'2. TS PAIS SEXO Y REG'!$A58)</f>
        <v>5.0526315789473681</v>
      </c>
      <c r="G58" s="166">
        <f>SUMIFS('DATOS PEST15'!$D:$D,'DATOS PEST15'!$C:$C,'2. TS PAIS SEXO Y REG'!G$6,'DATOS PEST15'!$B:$B,VLOOKUP($F$5,DenRegTabla2,2,FALSE),'DATOS PEST15'!$A:$A,INDICE!$C$13,'DATOS PEST15'!$E:$E,'2. TS PAIS SEXO Y REG'!$A58)</f>
        <v>14</v>
      </c>
      <c r="H58" s="164">
        <f>SUMIFS('DATOS PEST15'!$D:$D,'DATOS PEST15'!$B:$B,VLOOKUP($F$5,DenRegTabla2,2,FALSE),'DATOS PEST15'!$A:$A,INDICE!$C$13,'DATOS PEST15'!$E:$E,'2. TS PAIS SEXO Y REG'!$A58)</f>
        <v>19.05263157894737</v>
      </c>
      <c r="I58" s="147">
        <f>SUMIFS('DATOS PEST15'!$D:$D,'DATOS PEST15'!$C:$C,'2. TS PAIS SEXO Y REG'!I$6,'DATOS PEST15'!$B:$B,VLOOKUP($I$5,DenRegTabla2,2,FALSE),'DATOS PEST15'!$A:$A,INDICE!$C$13,'DATOS PEST15'!$E:$E,'2. TS PAIS SEXO Y REG'!$A58)</f>
        <v>0</v>
      </c>
      <c r="J58" s="166">
        <f>SUMIFS('DATOS PEST15'!$D:$D,'DATOS PEST15'!$C:$C,'2. TS PAIS SEXO Y REG'!J$6,'DATOS PEST15'!$B:$B,VLOOKUP($I$5,DenRegTabla2,2,FALSE),'DATOS PEST15'!$A:$A,INDICE!$C$13,'DATOS PEST15'!$E:$E,'2. TS PAIS SEXO Y REG'!$A58)</f>
        <v>1</v>
      </c>
      <c r="K58" s="164">
        <f>SUMIFS('DATOS PEST15'!$D:$D,'DATOS PEST15'!$B:$B,VLOOKUP($I$5,DenRegTabla2,2,FALSE),'DATOS PEST15'!$A:$A,INDICE!$C$13,'DATOS PEST15'!$E:$E,'2. TS PAIS SEXO Y REG'!$A58)</f>
        <v>1</v>
      </c>
      <c r="L58" s="147">
        <f>SUMIFS('DATOS PEST15'!$D:$D,'DATOS PEST15'!$C:$C,'2. TS PAIS SEXO Y REG'!L$6,'DATOS PEST15'!$B:$B,VLOOKUP($L$5,DenRegTabla2,2,FALSE),'DATOS PEST15'!$A:$A,INDICE!$C$13,'DATOS PEST15'!$E:$E,'2. TS PAIS SEXO Y REG'!$A58)</f>
        <v>1.5789473684210527</v>
      </c>
      <c r="M58" s="166">
        <f>SUMIFS('DATOS PEST15'!$D:$D,'DATOS PEST15'!$C:$C,'2. TS PAIS SEXO Y REG'!M$6,'DATOS PEST15'!$B:$B,VLOOKUP($L$5,DenRegTabla2,2,FALSE),'DATOS PEST15'!$A:$A,INDICE!$C$13,'DATOS PEST15'!$E:$E,'2. TS PAIS SEXO Y REG'!$A58)</f>
        <v>0</v>
      </c>
      <c r="N58" s="164">
        <f>SUMIFS('DATOS PEST15'!$D:$D,'DATOS PEST15'!$B:$B,VLOOKUP($L$5,DenRegTabla2,2,FALSE),'DATOS PEST15'!$A:$A,INDICE!$C$13,'DATOS PEST15'!$E:$E,'2. TS PAIS SEXO Y REG'!$A58)</f>
        <v>1.5789473684210527</v>
      </c>
      <c r="O58" s="147">
        <f>SUMIFS('DATOS PEST15'!$D:$D,'DATOS PEST15'!$C:$C,'2. TS PAIS SEXO Y REG'!O$6,'DATOS PEST15'!$B:$B,VLOOKUP($O$5,DenRegTabla2,2,FALSE),'DATOS PEST15'!$A:$A,INDICE!$C$13,'DATOS PEST15'!$E:$E,'2. TS PAIS SEXO Y REG'!$A58)</f>
        <v>2</v>
      </c>
      <c r="P58" s="166">
        <f>SUMIFS('DATOS PEST15'!$D:$D,'DATOS PEST15'!$C:$C,'2. TS PAIS SEXO Y REG'!P$6,'DATOS PEST15'!$B:$B,VLOOKUP($O$5,DenRegTabla2,2,FALSE),'DATOS PEST15'!$A:$A,INDICE!$C$13,'DATOS PEST15'!$E:$E,'2. TS PAIS SEXO Y REG'!$A58)</f>
        <v>3</v>
      </c>
      <c r="Q58" s="164">
        <f>SUMIFS('DATOS PEST15'!$D:$D,'DATOS PEST15'!$B:$B,VLOOKUP($O$5,DenRegTabla2,2,FALSE),'DATOS PEST15'!$A:$A,INDICE!$C$13,'DATOS PEST15'!$E:$E,'2. TS PAIS SEXO Y REG'!$A58)</f>
        <v>5</v>
      </c>
      <c r="R58" s="147">
        <f>SUMIFS('DATOS PEST15'!$D:$D,'DATOS PEST15'!$C:$C,'2. TS PAIS SEXO Y REG'!R$6,'DATOS PEST15'!$B:$B,VLOOKUP($R$5,DenRegTabla2,2,FALSE),'DATOS PEST15'!$A:$A,INDICE!$C$13,'DATOS PEST15'!$E:$E,'2. TS PAIS SEXO Y REG'!$A58)</f>
        <v>0</v>
      </c>
      <c r="S58" s="166">
        <f>SUMIFS('DATOS PEST15'!$D:$D,'DATOS PEST15'!$C:$C,'2. TS PAIS SEXO Y REG'!S$6,'DATOS PEST15'!$B:$B,VLOOKUP($R$5,DenRegTabla2,2,FALSE),'DATOS PEST15'!$A:$A,INDICE!$C$13,'DATOS PEST15'!$E:$E,'2. TS PAIS SEXO Y REG'!$A58)</f>
        <v>0</v>
      </c>
      <c r="T58" s="164">
        <f>SUMIFS('DATOS PEST15'!$D:$D,'DATOS PEST15'!$B:$B,VLOOKUP($R$5,DenRegTabla2,2,FALSE),'DATOS PEST15'!$A:$A,INDICE!$C$13,'DATOS PEST15'!$E:$E,'2. TS PAIS SEXO Y REG'!$A58)</f>
        <v>0</v>
      </c>
      <c r="U58" s="147">
        <f>SUMIFS('DATOS PEST15'!$D:$D,'DATOS PEST15'!$C:$C,'2. TS PAIS SEXO Y REG'!U$6,'DATOS PEST15'!$B:$B,VLOOKUP($U$5,DenRegTabla2,2,FALSE),'DATOS PEST15'!$A:$A,INDICE!$C$13,'DATOS PEST15'!$E:$E,'2. TS PAIS SEXO Y REG'!$A58)</f>
        <v>0</v>
      </c>
      <c r="V58" s="166">
        <f>SUMIFS('DATOS PEST15'!$D:$D,'DATOS PEST15'!$C:$C,'2. TS PAIS SEXO Y REG'!V$6,'DATOS PEST15'!$B:$B,VLOOKUP($U$5,DenRegTabla2,2,FALSE),'DATOS PEST15'!$A:$A,INDICE!$C$13,'DATOS PEST15'!$E:$E,'2. TS PAIS SEXO Y REG'!$A58)</f>
        <v>0</v>
      </c>
      <c r="W58" s="164">
        <f>SUMIFS('DATOS PEST15'!$D:$D,'DATOS PEST15'!$B:$B,VLOOKUP($U$5,DenRegTabla2,2,FALSE),'DATOS PEST15'!$A:$A,INDICE!$C$13,'DATOS PEST15'!$E:$E,'2. TS PAIS SEXO Y REG'!$A58)</f>
        <v>0</v>
      </c>
      <c r="X58" s="147">
        <f>SUMIFS('DATOS PEST15'!$D:$D,'DATOS PEST15'!$C:$C,'2. TS PAIS SEXO Y REG'!X$6,'DATOS PEST15'!$B:$B,VLOOKUP($X$5,DenRegTabla2,2,FALSE),'DATOS PEST15'!$A:$A,INDICE!$C$13,'DATOS PEST15'!$E:$E,'2. TS PAIS SEXO Y REG'!$A58)</f>
        <v>0</v>
      </c>
      <c r="Y58" s="166">
        <f>SUMIFS('DATOS PEST15'!$D:$D,'DATOS PEST15'!$C:$C,'2. TS PAIS SEXO Y REG'!Y$6,'DATOS PEST15'!$B:$B,VLOOKUP($X$5,DenRegTabla2,2,FALSE),'DATOS PEST15'!$A:$A,INDICE!$C$13,'DATOS PEST15'!$E:$E,'2. TS PAIS SEXO Y REG'!$A58)</f>
        <v>0</v>
      </c>
      <c r="Z58" s="164">
        <f>SUMIFS('DATOS PEST15'!$D:$D,'DATOS PEST15'!$B:$B,VLOOKUP($X$5,DenRegTabla2,2,FALSE),'DATOS PEST15'!$A:$A,INDICE!$C$13,'DATOS PEST15'!$E:$E,'2. TS PAIS SEXO Y REG'!$A58)</f>
        <v>0</v>
      </c>
      <c r="AA58" s="147">
        <f>SUMIFS('DATOS PEST15'!$D:$D,'DATOS PEST15'!$C:$C,'2. TS PAIS SEXO Y REG'!AA$6,'DATOS PEST15'!$B:$B,VLOOKUP($AA$5,DenRegTabla2,2,FALSE),'DATOS PEST15'!$A:$A,INDICE!$C$13,'DATOS PEST15'!$E:$E,'2. TS PAIS SEXO Y REG'!$A58)</f>
        <v>0</v>
      </c>
      <c r="AB58" s="166">
        <f>SUMIFS('DATOS PEST15'!$D:$D,'DATOS PEST15'!$C:$C,'2. TS PAIS SEXO Y REG'!AB$6,'DATOS PEST15'!$B:$B,VLOOKUP($AA$5,DenRegTabla2,2,FALSE),'DATOS PEST15'!$A:$A,INDICE!$C$13,'DATOS PEST15'!$E:$E,'2. TS PAIS SEXO Y REG'!$A58)</f>
        <v>0</v>
      </c>
      <c r="AC58" s="164">
        <f>SUMIFS('DATOS PEST15'!$D:$D,'DATOS PEST15'!$B:$B,VLOOKUP($AA$5,DenRegTabla2,2,FALSE),'DATOS PEST15'!$A:$A,INDICE!$C$13,'DATOS PEST15'!$E:$E,'2. TS PAIS SEXO Y REG'!$A58)</f>
        <v>0</v>
      </c>
    </row>
    <row r="59" spans="1:29" s="123" customFormat="1" ht="15.6" x14ac:dyDescent="0.3">
      <c r="A59" s="4">
        <v>204</v>
      </c>
      <c r="B59" s="147" t="s">
        <v>262</v>
      </c>
      <c r="C59" s="147">
        <f t="shared" si="21"/>
        <v>54.263157894736842</v>
      </c>
      <c r="D59" s="166">
        <f t="shared" si="22"/>
        <v>242.78947368421052</v>
      </c>
      <c r="E59" s="164">
        <f t="shared" si="23"/>
        <v>297.0526315789474</v>
      </c>
      <c r="F59" s="147">
        <f>SUMIFS('DATOS PEST15'!$D:$D,'DATOS PEST15'!$C:$C,'2. TS PAIS SEXO Y REG'!F$6,'DATOS PEST15'!$B:$B,VLOOKUP($F$5,DenRegTabla2,2,FALSE),'DATOS PEST15'!$A:$A,INDICE!$C$13,'DATOS PEST15'!$E:$E,'2. TS PAIS SEXO Y REG'!$A59)</f>
        <v>44.263157894736842</v>
      </c>
      <c r="G59" s="166">
        <f>SUMIFS('DATOS PEST15'!$D:$D,'DATOS PEST15'!$C:$C,'2. TS PAIS SEXO Y REG'!G$6,'DATOS PEST15'!$B:$B,VLOOKUP($F$5,DenRegTabla2,2,FALSE),'DATOS PEST15'!$A:$A,INDICE!$C$13,'DATOS PEST15'!$E:$E,'2. TS PAIS SEXO Y REG'!$A59)</f>
        <v>171.68421052631578</v>
      </c>
      <c r="H59" s="164">
        <f>SUMIFS('DATOS PEST15'!$D:$D,'DATOS PEST15'!$B:$B,VLOOKUP($F$5,DenRegTabla2,2,FALSE),'DATOS PEST15'!$A:$A,INDICE!$C$13,'DATOS PEST15'!$E:$E,'2. TS PAIS SEXO Y REG'!$A59)</f>
        <v>215.94736842105263</v>
      </c>
      <c r="I59" s="147">
        <f>SUMIFS('DATOS PEST15'!$D:$D,'DATOS PEST15'!$C:$C,'2. TS PAIS SEXO Y REG'!I$6,'DATOS PEST15'!$B:$B,VLOOKUP($I$5,DenRegTabla2,2,FALSE),'DATOS PEST15'!$A:$A,INDICE!$C$13,'DATOS PEST15'!$E:$E,'2. TS PAIS SEXO Y REG'!$A59)</f>
        <v>2</v>
      </c>
      <c r="J59" s="166">
        <f>SUMIFS('DATOS PEST15'!$D:$D,'DATOS PEST15'!$C:$C,'2. TS PAIS SEXO Y REG'!J$6,'DATOS PEST15'!$B:$B,VLOOKUP($I$5,DenRegTabla2,2,FALSE),'DATOS PEST15'!$A:$A,INDICE!$C$13,'DATOS PEST15'!$E:$E,'2. TS PAIS SEXO Y REG'!$A59)</f>
        <v>46.89473684210526</v>
      </c>
      <c r="K59" s="164">
        <f>SUMIFS('DATOS PEST15'!$D:$D,'DATOS PEST15'!$B:$B,VLOOKUP($I$5,DenRegTabla2,2,FALSE),'DATOS PEST15'!$A:$A,INDICE!$C$13,'DATOS PEST15'!$E:$E,'2. TS PAIS SEXO Y REG'!$A59)</f>
        <v>48.89473684210526</v>
      </c>
      <c r="L59" s="147">
        <f>SUMIFS('DATOS PEST15'!$D:$D,'DATOS PEST15'!$C:$C,'2. TS PAIS SEXO Y REG'!L$6,'DATOS PEST15'!$B:$B,VLOOKUP($L$5,DenRegTabla2,2,FALSE),'DATOS PEST15'!$A:$A,INDICE!$C$13,'DATOS PEST15'!$E:$E,'2. TS PAIS SEXO Y REG'!$A59)</f>
        <v>3</v>
      </c>
      <c r="M59" s="166">
        <f>SUMIFS('DATOS PEST15'!$D:$D,'DATOS PEST15'!$C:$C,'2. TS PAIS SEXO Y REG'!M$6,'DATOS PEST15'!$B:$B,VLOOKUP($L$5,DenRegTabla2,2,FALSE),'DATOS PEST15'!$A:$A,INDICE!$C$13,'DATOS PEST15'!$E:$E,'2. TS PAIS SEXO Y REG'!$A59)</f>
        <v>1</v>
      </c>
      <c r="N59" s="164">
        <f>SUMIFS('DATOS PEST15'!$D:$D,'DATOS PEST15'!$B:$B,VLOOKUP($L$5,DenRegTabla2,2,FALSE),'DATOS PEST15'!$A:$A,INDICE!$C$13,'DATOS PEST15'!$E:$E,'2. TS PAIS SEXO Y REG'!$A59)</f>
        <v>4</v>
      </c>
      <c r="O59" s="147">
        <f>SUMIFS('DATOS PEST15'!$D:$D,'DATOS PEST15'!$C:$C,'2. TS PAIS SEXO Y REG'!O$6,'DATOS PEST15'!$B:$B,VLOOKUP($O$5,DenRegTabla2,2,FALSE),'DATOS PEST15'!$A:$A,INDICE!$C$13,'DATOS PEST15'!$E:$E,'2. TS PAIS SEXO Y REG'!$A59)</f>
        <v>5</v>
      </c>
      <c r="P59" s="166">
        <f>SUMIFS('DATOS PEST15'!$D:$D,'DATOS PEST15'!$C:$C,'2. TS PAIS SEXO Y REG'!P$6,'DATOS PEST15'!$B:$B,VLOOKUP($O$5,DenRegTabla2,2,FALSE),'DATOS PEST15'!$A:$A,INDICE!$C$13,'DATOS PEST15'!$E:$E,'2. TS PAIS SEXO Y REG'!$A59)</f>
        <v>18.210526315789473</v>
      </c>
      <c r="Q59" s="164">
        <f>SUMIFS('DATOS PEST15'!$D:$D,'DATOS PEST15'!$B:$B,VLOOKUP($O$5,DenRegTabla2,2,FALSE),'DATOS PEST15'!$A:$A,INDICE!$C$13,'DATOS PEST15'!$E:$E,'2. TS PAIS SEXO Y REG'!$A59)</f>
        <v>23.210526315789473</v>
      </c>
      <c r="R59" s="147">
        <f>SUMIFS('DATOS PEST15'!$D:$D,'DATOS PEST15'!$C:$C,'2. TS PAIS SEXO Y REG'!R$6,'DATOS PEST15'!$B:$B,VLOOKUP($R$5,DenRegTabla2,2,FALSE),'DATOS PEST15'!$A:$A,INDICE!$C$13,'DATOS PEST15'!$E:$E,'2. TS PAIS SEXO Y REG'!$A59)</f>
        <v>0</v>
      </c>
      <c r="S59" s="166">
        <f>SUMIFS('DATOS PEST15'!$D:$D,'DATOS PEST15'!$C:$C,'2. TS PAIS SEXO Y REG'!S$6,'DATOS PEST15'!$B:$B,VLOOKUP($R$5,DenRegTabla2,2,FALSE),'DATOS PEST15'!$A:$A,INDICE!$C$13,'DATOS PEST15'!$E:$E,'2. TS PAIS SEXO Y REG'!$A59)</f>
        <v>1</v>
      </c>
      <c r="T59" s="164">
        <f>SUMIFS('DATOS PEST15'!$D:$D,'DATOS PEST15'!$B:$B,VLOOKUP($R$5,DenRegTabla2,2,FALSE),'DATOS PEST15'!$A:$A,INDICE!$C$13,'DATOS PEST15'!$E:$E,'2. TS PAIS SEXO Y REG'!$A59)</f>
        <v>1</v>
      </c>
      <c r="U59" s="147">
        <f>SUMIFS('DATOS PEST15'!$D:$D,'DATOS PEST15'!$C:$C,'2. TS PAIS SEXO Y REG'!U$6,'DATOS PEST15'!$B:$B,VLOOKUP($U$5,DenRegTabla2,2,FALSE),'DATOS PEST15'!$A:$A,INDICE!$C$13,'DATOS PEST15'!$E:$E,'2. TS PAIS SEXO Y REG'!$A59)</f>
        <v>0</v>
      </c>
      <c r="V59" s="166">
        <f>SUMIFS('DATOS PEST15'!$D:$D,'DATOS PEST15'!$C:$C,'2. TS PAIS SEXO Y REG'!V$6,'DATOS PEST15'!$B:$B,VLOOKUP($U$5,DenRegTabla2,2,FALSE),'DATOS PEST15'!$A:$A,INDICE!$C$13,'DATOS PEST15'!$E:$E,'2. TS PAIS SEXO Y REG'!$A59)</f>
        <v>4</v>
      </c>
      <c r="W59" s="164">
        <f>SUMIFS('DATOS PEST15'!$D:$D,'DATOS PEST15'!$B:$B,VLOOKUP($U$5,DenRegTabla2,2,FALSE),'DATOS PEST15'!$A:$A,INDICE!$C$13,'DATOS PEST15'!$E:$E,'2. TS PAIS SEXO Y REG'!$A59)</f>
        <v>4</v>
      </c>
      <c r="X59" s="147">
        <f>SUMIFS('DATOS PEST15'!$D:$D,'DATOS PEST15'!$C:$C,'2. TS PAIS SEXO Y REG'!X$6,'DATOS PEST15'!$B:$B,VLOOKUP($X$5,DenRegTabla2,2,FALSE),'DATOS PEST15'!$A:$A,INDICE!$C$13,'DATOS PEST15'!$E:$E,'2. TS PAIS SEXO Y REG'!$A59)</f>
        <v>0</v>
      </c>
      <c r="Y59" s="166">
        <f>SUMIFS('DATOS PEST15'!$D:$D,'DATOS PEST15'!$C:$C,'2. TS PAIS SEXO Y REG'!Y$6,'DATOS PEST15'!$B:$B,VLOOKUP($X$5,DenRegTabla2,2,FALSE),'DATOS PEST15'!$A:$A,INDICE!$C$13,'DATOS PEST15'!$E:$E,'2. TS PAIS SEXO Y REG'!$A59)</f>
        <v>0</v>
      </c>
      <c r="Z59" s="164">
        <f>SUMIFS('DATOS PEST15'!$D:$D,'DATOS PEST15'!$B:$B,VLOOKUP($X$5,DenRegTabla2,2,FALSE),'DATOS PEST15'!$A:$A,INDICE!$C$13,'DATOS PEST15'!$E:$E,'2. TS PAIS SEXO Y REG'!$A59)</f>
        <v>0</v>
      </c>
      <c r="AA59" s="147">
        <f>SUMIFS('DATOS PEST15'!$D:$D,'DATOS PEST15'!$C:$C,'2. TS PAIS SEXO Y REG'!AA$6,'DATOS PEST15'!$B:$B,VLOOKUP($AA$5,DenRegTabla2,2,FALSE),'DATOS PEST15'!$A:$A,INDICE!$C$13,'DATOS PEST15'!$E:$E,'2. TS PAIS SEXO Y REG'!$A59)</f>
        <v>0</v>
      </c>
      <c r="AB59" s="166">
        <f>SUMIFS('DATOS PEST15'!$D:$D,'DATOS PEST15'!$C:$C,'2. TS PAIS SEXO Y REG'!AB$6,'DATOS PEST15'!$B:$B,VLOOKUP($AA$5,DenRegTabla2,2,FALSE),'DATOS PEST15'!$A:$A,INDICE!$C$13,'DATOS PEST15'!$E:$E,'2. TS PAIS SEXO Y REG'!$A59)</f>
        <v>0</v>
      </c>
      <c r="AC59" s="164">
        <f>SUMIFS('DATOS PEST15'!$D:$D,'DATOS PEST15'!$B:$B,VLOOKUP($AA$5,DenRegTabla2,2,FALSE),'DATOS PEST15'!$A:$A,INDICE!$C$13,'DATOS PEST15'!$E:$E,'2. TS PAIS SEXO Y REG'!$A59)</f>
        <v>0</v>
      </c>
    </row>
    <row r="60" spans="1:29" s="123" customFormat="1" ht="15.6" x14ac:dyDescent="0.3">
      <c r="A60" s="4">
        <v>60</v>
      </c>
      <c r="B60" s="147" t="s">
        <v>240</v>
      </c>
      <c r="C60" s="147">
        <f t="shared" si="21"/>
        <v>6.5263157894736841</v>
      </c>
      <c r="D60" s="166">
        <f t="shared" si="22"/>
        <v>9</v>
      </c>
      <c r="E60" s="164">
        <f t="shared" si="23"/>
        <v>15.526315789473685</v>
      </c>
      <c r="F60" s="147">
        <f>SUMIFS('DATOS PEST15'!$D:$D,'DATOS PEST15'!$C:$C,'2. TS PAIS SEXO Y REG'!F$6,'DATOS PEST15'!$B:$B,VLOOKUP($F$5,DenRegTabla2,2,FALSE),'DATOS PEST15'!$A:$A,INDICE!$C$13,'DATOS PEST15'!$E:$E,'2. TS PAIS SEXO Y REG'!$A60)</f>
        <v>3.5263157894736841</v>
      </c>
      <c r="G60" s="166">
        <f>SUMIFS('DATOS PEST15'!$D:$D,'DATOS PEST15'!$C:$C,'2. TS PAIS SEXO Y REG'!G$6,'DATOS PEST15'!$B:$B,VLOOKUP($F$5,DenRegTabla2,2,FALSE),'DATOS PEST15'!$A:$A,INDICE!$C$13,'DATOS PEST15'!$E:$E,'2. TS PAIS SEXO Y REG'!$A60)</f>
        <v>7</v>
      </c>
      <c r="H60" s="164">
        <f>SUMIFS('DATOS PEST15'!$D:$D,'DATOS PEST15'!$B:$B,VLOOKUP($F$5,DenRegTabla2,2,FALSE),'DATOS PEST15'!$A:$A,INDICE!$C$13,'DATOS PEST15'!$E:$E,'2. TS PAIS SEXO Y REG'!$A60)</f>
        <v>10.526315789473685</v>
      </c>
      <c r="I60" s="147">
        <f>SUMIFS('DATOS PEST15'!$D:$D,'DATOS PEST15'!$C:$C,'2. TS PAIS SEXO Y REG'!I$6,'DATOS PEST15'!$B:$B,VLOOKUP($I$5,DenRegTabla2,2,FALSE),'DATOS PEST15'!$A:$A,INDICE!$C$13,'DATOS PEST15'!$E:$E,'2. TS PAIS SEXO Y REG'!$A60)</f>
        <v>0</v>
      </c>
      <c r="J60" s="166">
        <f>SUMIFS('DATOS PEST15'!$D:$D,'DATOS PEST15'!$C:$C,'2. TS PAIS SEXO Y REG'!J$6,'DATOS PEST15'!$B:$B,VLOOKUP($I$5,DenRegTabla2,2,FALSE),'DATOS PEST15'!$A:$A,INDICE!$C$13,'DATOS PEST15'!$E:$E,'2. TS PAIS SEXO Y REG'!$A60)</f>
        <v>0</v>
      </c>
      <c r="K60" s="164">
        <f>SUMIFS('DATOS PEST15'!$D:$D,'DATOS PEST15'!$B:$B,VLOOKUP($I$5,DenRegTabla2,2,FALSE),'DATOS PEST15'!$A:$A,INDICE!$C$13,'DATOS PEST15'!$E:$E,'2. TS PAIS SEXO Y REG'!$A60)</f>
        <v>0</v>
      </c>
      <c r="L60" s="147">
        <f>SUMIFS('DATOS PEST15'!$D:$D,'DATOS PEST15'!$C:$C,'2. TS PAIS SEXO Y REG'!L$6,'DATOS PEST15'!$B:$B,VLOOKUP($L$5,DenRegTabla2,2,FALSE),'DATOS PEST15'!$A:$A,INDICE!$C$13,'DATOS PEST15'!$E:$E,'2. TS PAIS SEXO Y REG'!$A60)</f>
        <v>2</v>
      </c>
      <c r="M60" s="166">
        <f>SUMIFS('DATOS PEST15'!$D:$D,'DATOS PEST15'!$C:$C,'2. TS PAIS SEXO Y REG'!M$6,'DATOS PEST15'!$B:$B,VLOOKUP($L$5,DenRegTabla2,2,FALSE),'DATOS PEST15'!$A:$A,INDICE!$C$13,'DATOS PEST15'!$E:$E,'2. TS PAIS SEXO Y REG'!$A60)</f>
        <v>0</v>
      </c>
      <c r="N60" s="164">
        <f>SUMIFS('DATOS PEST15'!$D:$D,'DATOS PEST15'!$B:$B,VLOOKUP($L$5,DenRegTabla2,2,FALSE),'DATOS PEST15'!$A:$A,INDICE!$C$13,'DATOS PEST15'!$E:$E,'2. TS PAIS SEXO Y REG'!$A60)</f>
        <v>2</v>
      </c>
      <c r="O60" s="147">
        <f>SUMIFS('DATOS PEST15'!$D:$D,'DATOS PEST15'!$C:$C,'2. TS PAIS SEXO Y REG'!O$6,'DATOS PEST15'!$B:$B,VLOOKUP($O$5,DenRegTabla2,2,FALSE),'DATOS PEST15'!$A:$A,INDICE!$C$13,'DATOS PEST15'!$E:$E,'2. TS PAIS SEXO Y REG'!$A60)</f>
        <v>1</v>
      </c>
      <c r="P60" s="166">
        <f>SUMIFS('DATOS PEST15'!$D:$D,'DATOS PEST15'!$C:$C,'2. TS PAIS SEXO Y REG'!P$6,'DATOS PEST15'!$B:$B,VLOOKUP($O$5,DenRegTabla2,2,FALSE),'DATOS PEST15'!$A:$A,INDICE!$C$13,'DATOS PEST15'!$E:$E,'2. TS PAIS SEXO Y REG'!$A60)</f>
        <v>2</v>
      </c>
      <c r="Q60" s="164">
        <f>SUMIFS('DATOS PEST15'!$D:$D,'DATOS PEST15'!$B:$B,VLOOKUP($O$5,DenRegTabla2,2,FALSE),'DATOS PEST15'!$A:$A,INDICE!$C$13,'DATOS PEST15'!$E:$E,'2. TS PAIS SEXO Y REG'!$A60)</f>
        <v>3</v>
      </c>
      <c r="R60" s="147">
        <f>SUMIFS('DATOS PEST15'!$D:$D,'DATOS PEST15'!$C:$C,'2. TS PAIS SEXO Y REG'!R$6,'DATOS PEST15'!$B:$B,VLOOKUP($R$5,DenRegTabla2,2,FALSE),'DATOS PEST15'!$A:$A,INDICE!$C$13,'DATOS PEST15'!$E:$E,'2. TS PAIS SEXO Y REG'!$A60)</f>
        <v>0</v>
      </c>
      <c r="S60" s="166">
        <f>SUMIFS('DATOS PEST15'!$D:$D,'DATOS PEST15'!$C:$C,'2. TS PAIS SEXO Y REG'!S$6,'DATOS PEST15'!$B:$B,VLOOKUP($R$5,DenRegTabla2,2,FALSE),'DATOS PEST15'!$A:$A,INDICE!$C$13,'DATOS PEST15'!$E:$E,'2. TS PAIS SEXO Y REG'!$A60)</f>
        <v>0</v>
      </c>
      <c r="T60" s="164">
        <f>SUMIFS('DATOS PEST15'!$D:$D,'DATOS PEST15'!$B:$B,VLOOKUP($R$5,DenRegTabla2,2,FALSE),'DATOS PEST15'!$A:$A,INDICE!$C$13,'DATOS PEST15'!$E:$E,'2. TS PAIS SEXO Y REG'!$A60)</f>
        <v>0</v>
      </c>
      <c r="U60" s="147">
        <f>SUMIFS('DATOS PEST15'!$D:$D,'DATOS PEST15'!$C:$C,'2. TS PAIS SEXO Y REG'!U$6,'DATOS PEST15'!$B:$B,VLOOKUP($U$5,DenRegTabla2,2,FALSE),'DATOS PEST15'!$A:$A,INDICE!$C$13,'DATOS PEST15'!$E:$E,'2. TS PAIS SEXO Y REG'!$A60)</f>
        <v>0</v>
      </c>
      <c r="V60" s="166">
        <f>SUMIFS('DATOS PEST15'!$D:$D,'DATOS PEST15'!$C:$C,'2. TS PAIS SEXO Y REG'!V$6,'DATOS PEST15'!$B:$B,VLOOKUP($U$5,DenRegTabla2,2,FALSE),'DATOS PEST15'!$A:$A,INDICE!$C$13,'DATOS PEST15'!$E:$E,'2. TS PAIS SEXO Y REG'!$A60)</f>
        <v>0</v>
      </c>
      <c r="W60" s="164">
        <f>SUMIFS('DATOS PEST15'!$D:$D,'DATOS PEST15'!$B:$B,VLOOKUP($U$5,DenRegTabla2,2,FALSE),'DATOS PEST15'!$A:$A,INDICE!$C$13,'DATOS PEST15'!$E:$E,'2. TS PAIS SEXO Y REG'!$A60)</f>
        <v>0</v>
      </c>
      <c r="X60" s="147">
        <f>SUMIFS('DATOS PEST15'!$D:$D,'DATOS PEST15'!$C:$C,'2. TS PAIS SEXO Y REG'!X$6,'DATOS PEST15'!$B:$B,VLOOKUP($X$5,DenRegTabla2,2,FALSE),'DATOS PEST15'!$A:$A,INDICE!$C$13,'DATOS PEST15'!$E:$E,'2. TS PAIS SEXO Y REG'!$A60)</f>
        <v>0</v>
      </c>
      <c r="Y60" s="166">
        <f>SUMIFS('DATOS PEST15'!$D:$D,'DATOS PEST15'!$C:$C,'2. TS PAIS SEXO Y REG'!Y$6,'DATOS PEST15'!$B:$B,VLOOKUP($X$5,DenRegTabla2,2,FALSE),'DATOS PEST15'!$A:$A,INDICE!$C$13,'DATOS PEST15'!$E:$E,'2. TS PAIS SEXO Y REG'!$A60)</f>
        <v>0</v>
      </c>
      <c r="Z60" s="164">
        <f>SUMIFS('DATOS PEST15'!$D:$D,'DATOS PEST15'!$B:$B,VLOOKUP($X$5,DenRegTabla2,2,FALSE),'DATOS PEST15'!$A:$A,INDICE!$C$13,'DATOS PEST15'!$E:$E,'2. TS PAIS SEXO Y REG'!$A60)</f>
        <v>0</v>
      </c>
      <c r="AA60" s="147">
        <f>SUMIFS('DATOS PEST15'!$D:$D,'DATOS PEST15'!$C:$C,'2. TS PAIS SEXO Y REG'!AA$6,'DATOS PEST15'!$B:$B,VLOOKUP($AA$5,DenRegTabla2,2,FALSE),'DATOS PEST15'!$A:$A,INDICE!$C$13,'DATOS PEST15'!$E:$E,'2. TS PAIS SEXO Y REG'!$A60)</f>
        <v>0</v>
      </c>
      <c r="AB60" s="166">
        <f>SUMIFS('DATOS PEST15'!$D:$D,'DATOS PEST15'!$C:$C,'2. TS PAIS SEXO Y REG'!AB$6,'DATOS PEST15'!$B:$B,VLOOKUP($AA$5,DenRegTabla2,2,FALSE),'DATOS PEST15'!$A:$A,INDICE!$C$13,'DATOS PEST15'!$E:$E,'2. TS PAIS SEXO Y REG'!$A60)</f>
        <v>0</v>
      </c>
      <c r="AC60" s="164">
        <f>SUMIFS('DATOS PEST15'!$D:$D,'DATOS PEST15'!$B:$B,VLOOKUP($AA$5,DenRegTabla2,2,FALSE),'DATOS PEST15'!$A:$A,INDICE!$C$13,'DATOS PEST15'!$E:$E,'2. TS PAIS SEXO Y REG'!$A60)</f>
        <v>0</v>
      </c>
    </row>
    <row r="61" spans="1:29" s="123" customFormat="1" ht="15.6" x14ac:dyDescent="0.3">
      <c r="A61" s="4">
        <v>64</v>
      </c>
      <c r="B61" s="147" t="s">
        <v>374</v>
      </c>
      <c r="C61" s="147">
        <f t="shared" si="21"/>
        <v>13.631578947368421</v>
      </c>
      <c r="D61" s="166">
        <f t="shared" si="22"/>
        <v>13.526315789473685</v>
      </c>
      <c r="E61" s="164">
        <f t="shared" si="23"/>
        <v>27.157894736842103</v>
      </c>
      <c r="F61" s="147">
        <f>SUMIFS('DATOS PEST15'!$D:$D,'DATOS PEST15'!$C:$C,'2. TS PAIS SEXO Y REG'!F$6,'DATOS PEST15'!$B:$B,VLOOKUP($F$5,DenRegTabla2,2,FALSE),'DATOS PEST15'!$A:$A,INDICE!$C$13,'DATOS PEST15'!$E:$E,'2. TS PAIS SEXO Y REG'!$A61)</f>
        <v>8.9473684210526319</v>
      </c>
      <c r="G61" s="166">
        <f>SUMIFS('DATOS PEST15'!$D:$D,'DATOS PEST15'!$C:$C,'2. TS PAIS SEXO Y REG'!G$6,'DATOS PEST15'!$B:$B,VLOOKUP($F$5,DenRegTabla2,2,FALSE),'DATOS PEST15'!$A:$A,INDICE!$C$13,'DATOS PEST15'!$E:$E,'2. TS PAIS SEXO Y REG'!$A61)</f>
        <v>9.526315789473685</v>
      </c>
      <c r="H61" s="164">
        <f>SUMIFS('DATOS PEST15'!$D:$D,'DATOS PEST15'!$B:$B,VLOOKUP($F$5,DenRegTabla2,2,FALSE),'DATOS PEST15'!$A:$A,INDICE!$C$13,'DATOS PEST15'!$E:$E,'2. TS PAIS SEXO Y REG'!$A61)</f>
        <v>18.473684210526315</v>
      </c>
      <c r="I61" s="147">
        <f>SUMIFS('DATOS PEST15'!$D:$D,'DATOS PEST15'!$C:$C,'2. TS PAIS SEXO Y REG'!I$6,'DATOS PEST15'!$B:$B,VLOOKUP($I$5,DenRegTabla2,2,FALSE),'DATOS PEST15'!$A:$A,INDICE!$C$13,'DATOS PEST15'!$E:$E,'2. TS PAIS SEXO Y REG'!$A61)</f>
        <v>0</v>
      </c>
      <c r="J61" s="166">
        <f>SUMIFS('DATOS PEST15'!$D:$D,'DATOS PEST15'!$C:$C,'2. TS PAIS SEXO Y REG'!J$6,'DATOS PEST15'!$B:$B,VLOOKUP($I$5,DenRegTabla2,2,FALSE),'DATOS PEST15'!$A:$A,INDICE!$C$13,'DATOS PEST15'!$E:$E,'2. TS PAIS SEXO Y REG'!$A61)</f>
        <v>0</v>
      </c>
      <c r="K61" s="164">
        <f>SUMIFS('DATOS PEST15'!$D:$D,'DATOS PEST15'!$B:$B,VLOOKUP($I$5,DenRegTabla2,2,FALSE),'DATOS PEST15'!$A:$A,INDICE!$C$13,'DATOS PEST15'!$E:$E,'2. TS PAIS SEXO Y REG'!$A61)</f>
        <v>0</v>
      </c>
      <c r="L61" s="147">
        <f>SUMIFS('DATOS PEST15'!$D:$D,'DATOS PEST15'!$C:$C,'2. TS PAIS SEXO Y REG'!L$6,'DATOS PEST15'!$B:$B,VLOOKUP($L$5,DenRegTabla2,2,FALSE),'DATOS PEST15'!$A:$A,INDICE!$C$13,'DATOS PEST15'!$E:$E,'2. TS PAIS SEXO Y REG'!$A61)</f>
        <v>4</v>
      </c>
      <c r="M61" s="166">
        <f>SUMIFS('DATOS PEST15'!$D:$D,'DATOS PEST15'!$C:$C,'2. TS PAIS SEXO Y REG'!M$6,'DATOS PEST15'!$B:$B,VLOOKUP($L$5,DenRegTabla2,2,FALSE),'DATOS PEST15'!$A:$A,INDICE!$C$13,'DATOS PEST15'!$E:$E,'2. TS PAIS SEXO Y REG'!$A61)</f>
        <v>2</v>
      </c>
      <c r="N61" s="164">
        <f>SUMIFS('DATOS PEST15'!$D:$D,'DATOS PEST15'!$B:$B,VLOOKUP($L$5,DenRegTabla2,2,FALSE),'DATOS PEST15'!$A:$A,INDICE!$C$13,'DATOS PEST15'!$E:$E,'2. TS PAIS SEXO Y REG'!$A61)</f>
        <v>6</v>
      </c>
      <c r="O61" s="147">
        <f>SUMIFS('DATOS PEST15'!$D:$D,'DATOS PEST15'!$C:$C,'2. TS PAIS SEXO Y REG'!O$6,'DATOS PEST15'!$B:$B,VLOOKUP($O$5,DenRegTabla2,2,FALSE),'DATOS PEST15'!$A:$A,INDICE!$C$13,'DATOS PEST15'!$E:$E,'2. TS PAIS SEXO Y REG'!$A61)</f>
        <v>0.68421052631578949</v>
      </c>
      <c r="P61" s="166">
        <f>SUMIFS('DATOS PEST15'!$D:$D,'DATOS PEST15'!$C:$C,'2. TS PAIS SEXO Y REG'!P$6,'DATOS PEST15'!$B:$B,VLOOKUP($O$5,DenRegTabla2,2,FALSE),'DATOS PEST15'!$A:$A,INDICE!$C$13,'DATOS PEST15'!$E:$E,'2. TS PAIS SEXO Y REG'!$A61)</f>
        <v>2</v>
      </c>
      <c r="Q61" s="164">
        <f>SUMIFS('DATOS PEST15'!$D:$D,'DATOS PEST15'!$B:$B,VLOOKUP($O$5,DenRegTabla2,2,FALSE),'DATOS PEST15'!$A:$A,INDICE!$C$13,'DATOS PEST15'!$E:$E,'2. TS PAIS SEXO Y REG'!$A61)</f>
        <v>2.6842105263157894</v>
      </c>
      <c r="R61" s="147">
        <f>SUMIFS('DATOS PEST15'!$D:$D,'DATOS PEST15'!$C:$C,'2. TS PAIS SEXO Y REG'!R$6,'DATOS PEST15'!$B:$B,VLOOKUP($R$5,DenRegTabla2,2,FALSE),'DATOS PEST15'!$A:$A,INDICE!$C$13,'DATOS PEST15'!$E:$E,'2. TS PAIS SEXO Y REG'!$A61)</f>
        <v>0</v>
      </c>
      <c r="S61" s="166">
        <f>SUMIFS('DATOS PEST15'!$D:$D,'DATOS PEST15'!$C:$C,'2. TS PAIS SEXO Y REG'!S$6,'DATOS PEST15'!$B:$B,VLOOKUP($R$5,DenRegTabla2,2,FALSE),'DATOS PEST15'!$A:$A,INDICE!$C$13,'DATOS PEST15'!$E:$E,'2. TS PAIS SEXO Y REG'!$A61)</f>
        <v>0</v>
      </c>
      <c r="T61" s="164">
        <f>SUMIFS('DATOS PEST15'!$D:$D,'DATOS PEST15'!$B:$B,VLOOKUP($R$5,DenRegTabla2,2,FALSE),'DATOS PEST15'!$A:$A,INDICE!$C$13,'DATOS PEST15'!$E:$E,'2. TS PAIS SEXO Y REG'!$A61)</f>
        <v>0</v>
      </c>
      <c r="U61" s="147">
        <f>SUMIFS('DATOS PEST15'!$D:$D,'DATOS PEST15'!$C:$C,'2. TS PAIS SEXO Y REG'!U$6,'DATOS PEST15'!$B:$B,VLOOKUP($U$5,DenRegTabla2,2,FALSE),'DATOS PEST15'!$A:$A,INDICE!$C$13,'DATOS PEST15'!$E:$E,'2. TS PAIS SEXO Y REG'!$A61)</f>
        <v>0</v>
      </c>
      <c r="V61" s="166">
        <f>SUMIFS('DATOS PEST15'!$D:$D,'DATOS PEST15'!$C:$C,'2. TS PAIS SEXO Y REG'!V$6,'DATOS PEST15'!$B:$B,VLOOKUP($U$5,DenRegTabla2,2,FALSE),'DATOS PEST15'!$A:$A,INDICE!$C$13,'DATOS PEST15'!$E:$E,'2. TS PAIS SEXO Y REG'!$A61)</f>
        <v>0</v>
      </c>
      <c r="W61" s="164">
        <f>SUMIFS('DATOS PEST15'!$D:$D,'DATOS PEST15'!$B:$B,VLOOKUP($U$5,DenRegTabla2,2,FALSE),'DATOS PEST15'!$A:$A,INDICE!$C$13,'DATOS PEST15'!$E:$E,'2. TS PAIS SEXO Y REG'!$A61)</f>
        <v>0</v>
      </c>
      <c r="X61" s="147">
        <f>SUMIFS('DATOS PEST15'!$D:$D,'DATOS PEST15'!$C:$C,'2. TS PAIS SEXO Y REG'!X$6,'DATOS PEST15'!$B:$B,VLOOKUP($X$5,DenRegTabla2,2,FALSE),'DATOS PEST15'!$A:$A,INDICE!$C$13,'DATOS PEST15'!$E:$E,'2. TS PAIS SEXO Y REG'!$A61)</f>
        <v>0</v>
      </c>
      <c r="Y61" s="166">
        <f>SUMIFS('DATOS PEST15'!$D:$D,'DATOS PEST15'!$C:$C,'2. TS PAIS SEXO Y REG'!Y$6,'DATOS PEST15'!$B:$B,VLOOKUP($X$5,DenRegTabla2,2,FALSE),'DATOS PEST15'!$A:$A,INDICE!$C$13,'DATOS PEST15'!$E:$E,'2. TS PAIS SEXO Y REG'!$A61)</f>
        <v>0</v>
      </c>
      <c r="Z61" s="164">
        <f>SUMIFS('DATOS PEST15'!$D:$D,'DATOS PEST15'!$B:$B,VLOOKUP($X$5,DenRegTabla2,2,FALSE),'DATOS PEST15'!$A:$A,INDICE!$C$13,'DATOS PEST15'!$E:$E,'2. TS PAIS SEXO Y REG'!$A61)</f>
        <v>0</v>
      </c>
      <c r="AA61" s="147">
        <f>SUMIFS('DATOS PEST15'!$D:$D,'DATOS PEST15'!$C:$C,'2. TS PAIS SEXO Y REG'!AA$6,'DATOS PEST15'!$B:$B,VLOOKUP($AA$5,DenRegTabla2,2,FALSE),'DATOS PEST15'!$A:$A,INDICE!$C$13,'DATOS PEST15'!$E:$E,'2. TS PAIS SEXO Y REG'!$A61)</f>
        <v>0</v>
      </c>
      <c r="AB61" s="166">
        <f>SUMIFS('DATOS PEST15'!$D:$D,'DATOS PEST15'!$C:$C,'2. TS PAIS SEXO Y REG'!AB$6,'DATOS PEST15'!$B:$B,VLOOKUP($AA$5,DenRegTabla2,2,FALSE),'DATOS PEST15'!$A:$A,INDICE!$C$13,'DATOS PEST15'!$E:$E,'2. TS PAIS SEXO Y REG'!$A61)</f>
        <v>0</v>
      </c>
      <c r="AC61" s="164">
        <f>SUMIFS('DATOS PEST15'!$D:$D,'DATOS PEST15'!$B:$B,VLOOKUP($AA$5,DenRegTabla2,2,FALSE),'DATOS PEST15'!$A:$A,INDICE!$C$13,'DATOS PEST15'!$E:$E,'2. TS PAIS SEXO Y REG'!$A61)</f>
        <v>0</v>
      </c>
    </row>
    <row r="62" spans="1:29" s="123" customFormat="1" ht="15.6" x14ac:dyDescent="0.3">
      <c r="A62" s="4">
        <v>112</v>
      </c>
      <c r="B62" s="147" t="s">
        <v>247</v>
      </c>
      <c r="C62" s="147">
        <f t="shared" si="21"/>
        <v>1622</v>
      </c>
      <c r="D62" s="166">
        <f t="shared" si="22"/>
        <v>1111.0526315789473</v>
      </c>
      <c r="E62" s="164">
        <f t="shared" si="23"/>
        <v>2733.0526315789475</v>
      </c>
      <c r="F62" s="147">
        <f>SUMIFS('DATOS PEST15'!$D:$D,'DATOS PEST15'!$C:$C,'2. TS PAIS SEXO Y REG'!F$6,'DATOS PEST15'!$B:$B,VLOOKUP($F$5,DenRegTabla2,2,FALSE),'DATOS PEST15'!$A:$A,INDICE!$C$13,'DATOS PEST15'!$E:$E,'2. TS PAIS SEXO Y REG'!$A62)</f>
        <v>1100.8947368421052</v>
      </c>
      <c r="G62" s="166">
        <f>SUMIFS('DATOS PEST15'!$D:$D,'DATOS PEST15'!$C:$C,'2. TS PAIS SEXO Y REG'!G$6,'DATOS PEST15'!$B:$B,VLOOKUP($F$5,DenRegTabla2,2,FALSE),'DATOS PEST15'!$A:$A,INDICE!$C$13,'DATOS PEST15'!$E:$E,'2. TS PAIS SEXO Y REG'!$A62)</f>
        <v>819.9473684210526</v>
      </c>
      <c r="H62" s="164">
        <f>SUMIFS('DATOS PEST15'!$D:$D,'DATOS PEST15'!$B:$B,VLOOKUP($F$5,DenRegTabla2,2,FALSE),'DATOS PEST15'!$A:$A,INDICE!$C$13,'DATOS PEST15'!$E:$E,'2. TS PAIS SEXO Y REG'!$A62)</f>
        <v>1920.8421052631579</v>
      </c>
      <c r="I62" s="147">
        <f>SUMIFS('DATOS PEST15'!$D:$D,'DATOS PEST15'!$C:$C,'2. TS PAIS SEXO Y REG'!I$6,'DATOS PEST15'!$B:$B,VLOOKUP($I$5,DenRegTabla2,2,FALSE),'DATOS PEST15'!$A:$A,INDICE!$C$13,'DATOS PEST15'!$E:$E,'2. TS PAIS SEXO Y REG'!$A62)</f>
        <v>19</v>
      </c>
      <c r="J62" s="166">
        <f>SUMIFS('DATOS PEST15'!$D:$D,'DATOS PEST15'!$C:$C,'2. TS PAIS SEXO Y REG'!J$6,'DATOS PEST15'!$B:$B,VLOOKUP($I$5,DenRegTabla2,2,FALSE),'DATOS PEST15'!$A:$A,INDICE!$C$13,'DATOS PEST15'!$E:$E,'2. TS PAIS SEXO Y REG'!$A62)</f>
        <v>17.842105263157894</v>
      </c>
      <c r="K62" s="164">
        <f>SUMIFS('DATOS PEST15'!$D:$D,'DATOS PEST15'!$B:$B,VLOOKUP($I$5,DenRegTabla2,2,FALSE),'DATOS PEST15'!$A:$A,INDICE!$C$13,'DATOS PEST15'!$E:$E,'2. TS PAIS SEXO Y REG'!$A62)</f>
        <v>36.84210526315789</v>
      </c>
      <c r="L62" s="147">
        <f>SUMIFS('DATOS PEST15'!$D:$D,'DATOS PEST15'!$C:$C,'2. TS PAIS SEXO Y REG'!L$6,'DATOS PEST15'!$B:$B,VLOOKUP($L$5,DenRegTabla2,2,FALSE),'DATOS PEST15'!$A:$A,INDICE!$C$13,'DATOS PEST15'!$E:$E,'2. TS PAIS SEXO Y REG'!$A62)</f>
        <v>131.73684210526315</v>
      </c>
      <c r="M62" s="166">
        <f>SUMIFS('DATOS PEST15'!$D:$D,'DATOS PEST15'!$C:$C,'2. TS PAIS SEXO Y REG'!M$6,'DATOS PEST15'!$B:$B,VLOOKUP($L$5,DenRegTabla2,2,FALSE),'DATOS PEST15'!$A:$A,INDICE!$C$13,'DATOS PEST15'!$E:$E,'2. TS PAIS SEXO Y REG'!$A62)</f>
        <v>8</v>
      </c>
      <c r="N62" s="164">
        <f>SUMIFS('DATOS PEST15'!$D:$D,'DATOS PEST15'!$B:$B,VLOOKUP($L$5,DenRegTabla2,2,FALSE),'DATOS PEST15'!$A:$A,INDICE!$C$13,'DATOS PEST15'!$E:$E,'2. TS PAIS SEXO Y REG'!$A62)</f>
        <v>139.73684210526315</v>
      </c>
      <c r="O62" s="147">
        <f>SUMIFS('DATOS PEST15'!$D:$D,'DATOS PEST15'!$C:$C,'2. TS PAIS SEXO Y REG'!O$6,'DATOS PEST15'!$B:$B,VLOOKUP($O$5,DenRegTabla2,2,FALSE),'DATOS PEST15'!$A:$A,INDICE!$C$13,'DATOS PEST15'!$E:$E,'2. TS PAIS SEXO Y REG'!$A62)</f>
        <v>368.36842105263156</v>
      </c>
      <c r="P62" s="166">
        <f>SUMIFS('DATOS PEST15'!$D:$D,'DATOS PEST15'!$C:$C,'2. TS PAIS SEXO Y REG'!P$6,'DATOS PEST15'!$B:$B,VLOOKUP($O$5,DenRegTabla2,2,FALSE),'DATOS PEST15'!$A:$A,INDICE!$C$13,'DATOS PEST15'!$E:$E,'2. TS PAIS SEXO Y REG'!$A62)</f>
        <v>262.26315789473682</v>
      </c>
      <c r="Q62" s="164">
        <f>SUMIFS('DATOS PEST15'!$D:$D,'DATOS PEST15'!$B:$B,VLOOKUP($O$5,DenRegTabla2,2,FALSE),'DATOS PEST15'!$A:$A,INDICE!$C$13,'DATOS PEST15'!$E:$E,'2. TS PAIS SEXO Y REG'!$A62)</f>
        <v>630.63157894736833</v>
      </c>
      <c r="R62" s="147">
        <f>SUMIFS('DATOS PEST15'!$D:$D,'DATOS PEST15'!$C:$C,'2. TS PAIS SEXO Y REG'!R$6,'DATOS PEST15'!$B:$B,VLOOKUP($R$5,DenRegTabla2,2,FALSE),'DATOS PEST15'!$A:$A,INDICE!$C$13,'DATOS PEST15'!$E:$E,'2. TS PAIS SEXO Y REG'!$A62)</f>
        <v>1</v>
      </c>
      <c r="S62" s="166">
        <f>SUMIFS('DATOS PEST15'!$D:$D,'DATOS PEST15'!$C:$C,'2. TS PAIS SEXO Y REG'!S$6,'DATOS PEST15'!$B:$B,VLOOKUP($R$5,DenRegTabla2,2,FALSE),'DATOS PEST15'!$A:$A,INDICE!$C$13,'DATOS PEST15'!$E:$E,'2. TS PAIS SEXO Y REG'!$A62)</f>
        <v>1</v>
      </c>
      <c r="T62" s="164">
        <f>SUMIFS('DATOS PEST15'!$D:$D,'DATOS PEST15'!$B:$B,VLOOKUP($R$5,DenRegTabla2,2,FALSE),'DATOS PEST15'!$A:$A,INDICE!$C$13,'DATOS PEST15'!$E:$E,'2. TS PAIS SEXO Y REG'!$A62)</f>
        <v>2</v>
      </c>
      <c r="U62" s="147">
        <f>SUMIFS('DATOS PEST15'!$D:$D,'DATOS PEST15'!$C:$C,'2. TS PAIS SEXO Y REG'!U$6,'DATOS PEST15'!$B:$B,VLOOKUP($U$5,DenRegTabla2,2,FALSE),'DATOS PEST15'!$A:$A,INDICE!$C$13,'DATOS PEST15'!$E:$E,'2. TS PAIS SEXO Y REG'!$A62)</f>
        <v>1</v>
      </c>
      <c r="V62" s="166">
        <f>SUMIFS('DATOS PEST15'!$D:$D,'DATOS PEST15'!$C:$C,'2. TS PAIS SEXO Y REG'!V$6,'DATOS PEST15'!$B:$B,VLOOKUP($U$5,DenRegTabla2,2,FALSE),'DATOS PEST15'!$A:$A,INDICE!$C$13,'DATOS PEST15'!$E:$E,'2. TS PAIS SEXO Y REG'!$A62)</f>
        <v>2</v>
      </c>
      <c r="W62" s="164">
        <f>SUMIFS('DATOS PEST15'!$D:$D,'DATOS PEST15'!$B:$B,VLOOKUP($U$5,DenRegTabla2,2,FALSE),'DATOS PEST15'!$A:$A,INDICE!$C$13,'DATOS PEST15'!$E:$E,'2. TS PAIS SEXO Y REG'!$A62)</f>
        <v>3</v>
      </c>
      <c r="X62" s="147">
        <f>SUMIFS('DATOS PEST15'!$D:$D,'DATOS PEST15'!$C:$C,'2. TS PAIS SEXO Y REG'!X$6,'DATOS PEST15'!$B:$B,VLOOKUP($X$5,DenRegTabla2,2,FALSE),'DATOS PEST15'!$A:$A,INDICE!$C$13,'DATOS PEST15'!$E:$E,'2. TS PAIS SEXO Y REG'!$A62)</f>
        <v>0</v>
      </c>
      <c r="Y62" s="166">
        <f>SUMIFS('DATOS PEST15'!$D:$D,'DATOS PEST15'!$C:$C,'2. TS PAIS SEXO Y REG'!Y$6,'DATOS PEST15'!$B:$B,VLOOKUP($X$5,DenRegTabla2,2,FALSE),'DATOS PEST15'!$A:$A,INDICE!$C$13,'DATOS PEST15'!$E:$E,'2. TS PAIS SEXO Y REG'!$A62)</f>
        <v>0</v>
      </c>
      <c r="Z62" s="164">
        <f>SUMIFS('DATOS PEST15'!$D:$D,'DATOS PEST15'!$B:$B,VLOOKUP($X$5,DenRegTabla2,2,FALSE),'DATOS PEST15'!$A:$A,INDICE!$C$13,'DATOS PEST15'!$E:$E,'2. TS PAIS SEXO Y REG'!$A62)</f>
        <v>0</v>
      </c>
      <c r="AA62" s="147">
        <f>SUMIFS('DATOS PEST15'!$D:$D,'DATOS PEST15'!$C:$C,'2. TS PAIS SEXO Y REG'!AA$6,'DATOS PEST15'!$B:$B,VLOOKUP($AA$5,DenRegTabla2,2,FALSE),'DATOS PEST15'!$A:$A,INDICE!$C$13,'DATOS PEST15'!$E:$E,'2. TS PAIS SEXO Y REG'!$A62)</f>
        <v>0</v>
      </c>
      <c r="AB62" s="166">
        <f>SUMIFS('DATOS PEST15'!$D:$D,'DATOS PEST15'!$C:$C,'2. TS PAIS SEXO Y REG'!AB$6,'DATOS PEST15'!$B:$B,VLOOKUP($AA$5,DenRegTabla2,2,FALSE),'DATOS PEST15'!$A:$A,INDICE!$C$13,'DATOS PEST15'!$E:$E,'2. TS PAIS SEXO Y REG'!$A62)</f>
        <v>0</v>
      </c>
      <c r="AC62" s="164">
        <f>SUMIFS('DATOS PEST15'!$D:$D,'DATOS PEST15'!$B:$B,VLOOKUP($AA$5,DenRegTabla2,2,FALSE),'DATOS PEST15'!$A:$A,INDICE!$C$13,'DATOS PEST15'!$E:$E,'2. TS PAIS SEXO Y REG'!$A62)</f>
        <v>0</v>
      </c>
    </row>
    <row r="63" spans="1:29" s="123" customFormat="1" ht="15.6" x14ac:dyDescent="0.3">
      <c r="A63" s="4">
        <v>68</v>
      </c>
      <c r="B63" s="147" t="s">
        <v>241</v>
      </c>
      <c r="C63" s="147">
        <f t="shared" si="21"/>
        <v>20589.78947368421</v>
      </c>
      <c r="D63" s="166">
        <f t="shared" si="22"/>
        <v>20273.57894736842</v>
      </c>
      <c r="E63" s="164">
        <f t="shared" si="23"/>
        <v>40863.368421052626</v>
      </c>
      <c r="F63" s="147">
        <f>SUMIFS('DATOS PEST15'!$D:$D,'DATOS PEST15'!$C:$C,'2. TS PAIS SEXO Y REG'!F$6,'DATOS PEST15'!$B:$B,VLOOKUP($F$5,DenRegTabla2,2,FALSE),'DATOS PEST15'!$A:$A,INDICE!$C$13,'DATOS PEST15'!$E:$E,'2. TS PAIS SEXO Y REG'!$A63)</f>
        <v>11964.894736842105</v>
      </c>
      <c r="G63" s="166">
        <f>SUMIFS('DATOS PEST15'!$D:$D,'DATOS PEST15'!$C:$C,'2. TS PAIS SEXO Y REG'!G$6,'DATOS PEST15'!$B:$B,VLOOKUP($F$5,DenRegTabla2,2,FALSE),'DATOS PEST15'!$A:$A,INDICE!$C$13,'DATOS PEST15'!$E:$E,'2. TS PAIS SEXO Y REG'!$A63)</f>
        <v>15242.578947368422</v>
      </c>
      <c r="H63" s="164">
        <f>SUMIFS('DATOS PEST15'!$D:$D,'DATOS PEST15'!$B:$B,VLOOKUP($F$5,DenRegTabla2,2,FALSE),'DATOS PEST15'!$A:$A,INDICE!$C$13,'DATOS PEST15'!$E:$E,'2. TS PAIS SEXO Y REG'!$A63)</f>
        <v>27207.473684210527</v>
      </c>
      <c r="I63" s="147">
        <f>SUMIFS('DATOS PEST15'!$D:$D,'DATOS PEST15'!$C:$C,'2. TS PAIS SEXO Y REG'!I$6,'DATOS PEST15'!$B:$B,VLOOKUP($I$5,DenRegTabla2,2,FALSE),'DATOS PEST15'!$A:$A,INDICE!$C$13,'DATOS PEST15'!$E:$E,'2. TS PAIS SEXO Y REG'!$A63)</f>
        <v>1029.1052631578948</v>
      </c>
      <c r="J63" s="166">
        <f>SUMIFS('DATOS PEST15'!$D:$D,'DATOS PEST15'!$C:$C,'2. TS PAIS SEXO Y REG'!J$6,'DATOS PEST15'!$B:$B,VLOOKUP($I$5,DenRegTabla2,2,FALSE),'DATOS PEST15'!$A:$A,INDICE!$C$13,'DATOS PEST15'!$E:$E,'2. TS PAIS SEXO Y REG'!$A63)</f>
        <v>2014.1052631578948</v>
      </c>
      <c r="K63" s="164">
        <f>SUMIFS('DATOS PEST15'!$D:$D,'DATOS PEST15'!$B:$B,VLOOKUP($I$5,DenRegTabla2,2,FALSE),'DATOS PEST15'!$A:$A,INDICE!$C$13,'DATOS PEST15'!$E:$E,'2. TS PAIS SEXO Y REG'!$A63)</f>
        <v>3043.2105263157896</v>
      </c>
      <c r="L63" s="147">
        <f>SUMIFS('DATOS PEST15'!$D:$D,'DATOS PEST15'!$C:$C,'2. TS PAIS SEXO Y REG'!L$6,'DATOS PEST15'!$B:$B,VLOOKUP($L$5,DenRegTabla2,2,FALSE),'DATOS PEST15'!$A:$A,INDICE!$C$13,'DATOS PEST15'!$E:$E,'2. TS PAIS SEXO Y REG'!$A63)</f>
        <v>6586.3157894736842</v>
      </c>
      <c r="M63" s="166">
        <f>SUMIFS('DATOS PEST15'!$D:$D,'DATOS PEST15'!$C:$C,'2. TS PAIS SEXO Y REG'!M$6,'DATOS PEST15'!$B:$B,VLOOKUP($L$5,DenRegTabla2,2,FALSE),'DATOS PEST15'!$A:$A,INDICE!$C$13,'DATOS PEST15'!$E:$E,'2. TS PAIS SEXO Y REG'!$A63)</f>
        <v>368.10526315789474</v>
      </c>
      <c r="N63" s="164">
        <f>SUMIFS('DATOS PEST15'!$D:$D,'DATOS PEST15'!$B:$B,VLOOKUP($L$5,DenRegTabla2,2,FALSE),'DATOS PEST15'!$A:$A,INDICE!$C$13,'DATOS PEST15'!$E:$E,'2. TS PAIS SEXO Y REG'!$A63)</f>
        <v>6954.4210526315792</v>
      </c>
      <c r="O63" s="147">
        <f>SUMIFS('DATOS PEST15'!$D:$D,'DATOS PEST15'!$C:$C,'2. TS PAIS SEXO Y REG'!O$6,'DATOS PEST15'!$B:$B,VLOOKUP($O$5,DenRegTabla2,2,FALSE),'DATOS PEST15'!$A:$A,INDICE!$C$13,'DATOS PEST15'!$E:$E,'2. TS PAIS SEXO Y REG'!$A63)</f>
        <v>992.47368421052636</v>
      </c>
      <c r="P63" s="166">
        <f>SUMIFS('DATOS PEST15'!$D:$D,'DATOS PEST15'!$C:$C,'2. TS PAIS SEXO Y REG'!P$6,'DATOS PEST15'!$B:$B,VLOOKUP($O$5,DenRegTabla2,2,FALSE),'DATOS PEST15'!$A:$A,INDICE!$C$13,'DATOS PEST15'!$E:$E,'2. TS PAIS SEXO Y REG'!$A63)</f>
        <v>2610.5789473684213</v>
      </c>
      <c r="Q63" s="164">
        <f>SUMIFS('DATOS PEST15'!$D:$D,'DATOS PEST15'!$B:$B,VLOOKUP($O$5,DenRegTabla2,2,FALSE),'DATOS PEST15'!$A:$A,INDICE!$C$13,'DATOS PEST15'!$E:$E,'2. TS PAIS SEXO Y REG'!$A63)</f>
        <v>3603.0526315789475</v>
      </c>
      <c r="R63" s="147">
        <f>SUMIFS('DATOS PEST15'!$D:$D,'DATOS PEST15'!$C:$C,'2. TS PAIS SEXO Y REG'!R$6,'DATOS PEST15'!$B:$B,VLOOKUP($R$5,DenRegTabla2,2,FALSE),'DATOS PEST15'!$A:$A,INDICE!$C$13,'DATOS PEST15'!$E:$E,'2. TS PAIS SEXO Y REG'!$A63)</f>
        <v>17</v>
      </c>
      <c r="S63" s="166">
        <f>SUMIFS('DATOS PEST15'!$D:$D,'DATOS PEST15'!$C:$C,'2. TS PAIS SEXO Y REG'!S$6,'DATOS PEST15'!$B:$B,VLOOKUP($R$5,DenRegTabla2,2,FALSE),'DATOS PEST15'!$A:$A,INDICE!$C$13,'DATOS PEST15'!$E:$E,'2. TS PAIS SEXO Y REG'!$A63)</f>
        <v>29</v>
      </c>
      <c r="T63" s="164">
        <f>SUMIFS('DATOS PEST15'!$D:$D,'DATOS PEST15'!$B:$B,VLOOKUP($R$5,DenRegTabla2,2,FALSE),'DATOS PEST15'!$A:$A,INDICE!$C$13,'DATOS PEST15'!$E:$E,'2. TS PAIS SEXO Y REG'!$A63)</f>
        <v>46</v>
      </c>
      <c r="U63" s="147">
        <f>SUMIFS('DATOS PEST15'!$D:$D,'DATOS PEST15'!$C:$C,'2. TS PAIS SEXO Y REG'!U$6,'DATOS PEST15'!$B:$B,VLOOKUP($U$5,DenRegTabla2,2,FALSE),'DATOS PEST15'!$A:$A,INDICE!$C$13,'DATOS PEST15'!$E:$E,'2. TS PAIS SEXO Y REG'!$A63)</f>
        <v>0</v>
      </c>
      <c r="V63" s="166">
        <f>SUMIFS('DATOS PEST15'!$D:$D,'DATOS PEST15'!$C:$C,'2. TS PAIS SEXO Y REG'!V$6,'DATOS PEST15'!$B:$B,VLOOKUP($U$5,DenRegTabla2,2,FALSE),'DATOS PEST15'!$A:$A,INDICE!$C$13,'DATOS PEST15'!$E:$E,'2. TS PAIS SEXO Y REG'!$A63)</f>
        <v>9.2105263157894743</v>
      </c>
      <c r="W63" s="164">
        <f>SUMIFS('DATOS PEST15'!$D:$D,'DATOS PEST15'!$B:$B,VLOOKUP($U$5,DenRegTabla2,2,FALSE),'DATOS PEST15'!$A:$A,INDICE!$C$13,'DATOS PEST15'!$E:$E,'2. TS PAIS SEXO Y REG'!$A63)</f>
        <v>9.2105263157894743</v>
      </c>
      <c r="X63" s="147">
        <f>SUMIFS('DATOS PEST15'!$D:$D,'DATOS PEST15'!$C:$C,'2. TS PAIS SEXO Y REG'!X$6,'DATOS PEST15'!$B:$B,VLOOKUP($X$5,DenRegTabla2,2,FALSE),'DATOS PEST15'!$A:$A,INDICE!$C$13,'DATOS PEST15'!$E:$E,'2. TS PAIS SEXO Y REG'!$A63)</f>
        <v>0</v>
      </c>
      <c r="Y63" s="166">
        <f>SUMIFS('DATOS PEST15'!$D:$D,'DATOS PEST15'!$C:$C,'2. TS PAIS SEXO Y REG'!Y$6,'DATOS PEST15'!$B:$B,VLOOKUP($X$5,DenRegTabla2,2,FALSE),'DATOS PEST15'!$A:$A,INDICE!$C$13,'DATOS PEST15'!$E:$E,'2. TS PAIS SEXO Y REG'!$A63)</f>
        <v>0</v>
      </c>
      <c r="Z63" s="164">
        <f>SUMIFS('DATOS PEST15'!$D:$D,'DATOS PEST15'!$B:$B,VLOOKUP($X$5,DenRegTabla2,2,FALSE),'DATOS PEST15'!$A:$A,INDICE!$C$13,'DATOS PEST15'!$E:$E,'2. TS PAIS SEXO Y REG'!$A63)</f>
        <v>0</v>
      </c>
      <c r="AA63" s="147">
        <f>SUMIFS('DATOS PEST15'!$D:$D,'DATOS PEST15'!$C:$C,'2. TS PAIS SEXO Y REG'!AA$6,'DATOS PEST15'!$B:$B,VLOOKUP($AA$5,DenRegTabla2,2,FALSE),'DATOS PEST15'!$A:$A,INDICE!$C$13,'DATOS PEST15'!$E:$E,'2. TS PAIS SEXO Y REG'!$A63)</f>
        <v>0</v>
      </c>
      <c r="AB63" s="166">
        <f>SUMIFS('DATOS PEST15'!$D:$D,'DATOS PEST15'!$C:$C,'2. TS PAIS SEXO Y REG'!AB$6,'DATOS PEST15'!$B:$B,VLOOKUP($AA$5,DenRegTabla2,2,FALSE),'DATOS PEST15'!$A:$A,INDICE!$C$13,'DATOS PEST15'!$E:$E,'2. TS PAIS SEXO Y REG'!$A63)</f>
        <v>0</v>
      </c>
      <c r="AC63" s="164">
        <f>SUMIFS('DATOS PEST15'!$D:$D,'DATOS PEST15'!$B:$B,VLOOKUP($AA$5,DenRegTabla2,2,FALSE),'DATOS PEST15'!$A:$A,INDICE!$C$13,'DATOS PEST15'!$E:$E,'2. TS PAIS SEXO Y REG'!$A63)</f>
        <v>0</v>
      </c>
    </row>
    <row r="64" spans="1:29" s="123" customFormat="1" ht="15.6" x14ac:dyDescent="0.3">
      <c r="A64" s="4">
        <v>535</v>
      </c>
      <c r="B64" s="147" t="s">
        <v>485</v>
      </c>
      <c r="C64" s="147">
        <f t="shared" si="21"/>
        <v>0</v>
      </c>
      <c r="D64" s="166">
        <f t="shared" si="22"/>
        <v>0</v>
      </c>
      <c r="E64" s="164">
        <f t="shared" si="23"/>
        <v>0</v>
      </c>
      <c r="F64" s="147">
        <f>SUMIFS('DATOS PEST15'!$D:$D,'DATOS PEST15'!$C:$C,'2. TS PAIS SEXO Y REG'!F$6,'DATOS PEST15'!$B:$B,VLOOKUP($F$5,DenRegTabla2,2,FALSE),'DATOS PEST15'!$A:$A,INDICE!$C$13,'DATOS PEST15'!$E:$E,'2. TS PAIS SEXO Y REG'!$A64)</f>
        <v>0</v>
      </c>
      <c r="G64" s="166">
        <f>SUMIFS('DATOS PEST15'!$D:$D,'DATOS PEST15'!$C:$C,'2. TS PAIS SEXO Y REG'!G$6,'DATOS PEST15'!$B:$B,VLOOKUP($F$5,DenRegTabla2,2,FALSE),'DATOS PEST15'!$A:$A,INDICE!$C$13,'DATOS PEST15'!$E:$E,'2. TS PAIS SEXO Y REG'!$A64)</f>
        <v>0</v>
      </c>
      <c r="H64" s="164">
        <f>SUMIFS('DATOS PEST15'!$D:$D,'DATOS PEST15'!$B:$B,VLOOKUP($F$5,DenRegTabla2,2,FALSE),'DATOS PEST15'!$A:$A,INDICE!$C$13,'DATOS PEST15'!$E:$E,'2. TS PAIS SEXO Y REG'!$A64)</f>
        <v>0</v>
      </c>
      <c r="I64" s="147">
        <f>SUMIFS('DATOS PEST15'!$D:$D,'DATOS PEST15'!$C:$C,'2. TS PAIS SEXO Y REG'!I$6,'DATOS PEST15'!$B:$B,VLOOKUP($I$5,DenRegTabla2,2,FALSE),'DATOS PEST15'!$A:$A,INDICE!$C$13,'DATOS PEST15'!$E:$E,'2. TS PAIS SEXO Y REG'!$A64)</f>
        <v>0</v>
      </c>
      <c r="J64" s="166">
        <f>SUMIFS('DATOS PEST15'!$D:$D,'DATOS PEST15'!$C:$C,'2. TS PAIS SEXO Y REG'!J$6,'DATOS PEST15'!$B:$B,VLOOKUP($I$5,DenRegTabla2,2,FALSE),'DATOS PEST15'!$A:$A,INDICE!$C$13,'DATOS PEST15'!$E:$E,'2. TS PAIS SEXO Y REG'!$A64)</f>
        <v>0</v>
      </c>
      <c r="K64" s="164">
        <f>SUMIFS('DATOS PEST15'!$D:$D,'DATOS PEST15'!$B:$B,VLOOKUP($I$5,DenRegTabla2,2,FALSE),'DATOS PEST15'!$A:$A,INDICE!$C$13,'DATOS PEST15'!$E:$E,'2. TS PAIS SEXO Y REG'!$A64)</f>
        <v>0</v>
      </c>
      <c r="L64" s="147">
        <f>SUMIFS('DATOS PEST15'!$D:$D,'DATOS PEST15'!$C:$C,'2. TS PAIS SEXO Y REG'!L$6,'DATOS PEST15'!$B:$B,VLOOKUP($L$5,DenRegTabla2,2,FALSE),'DATOS PEST15'!$A:$A,INDICE!$C$13,'DATOS PEST15'!$E:$E,'2. TS PAIS SEXO Y REG'!$A64)</f>
        <v>0</v>
      </c>
      <c r="M64" s="166">
        <f>SUMIFS('DATOS PEST15'!$D:$D,'DATOS PEST15'!$C:$C,'2. TS PAIS SEXO Y REG'!M$6,'DATOS PEST15'!$B:$B,VLOOKUP($L$5,DenRegTabla2,2,FALSE),'DATOS PEST15'!$A:$A,INDICE!$C$13,'DATOS PEST15'!$E:$E,'2. TS PAIS SEXO Y REG'!$A64)</f>
        <v>0</v>
      </c>
      <c r="N64" s="164">
        <f>SUMIFS('DATOS PEST15'!$D:$D,'DATOS PEST15'!$B:$B,VLOOKUP($L$5,DenRegTabla2,2,FALSE),'DATOS PEST15'!$A:$A,INDICE!$C$13,'DATOS PEST15'!$E:$E,'2. TS PAIS SEXO Y REG'!$A64)</f>
        <v>0</v>
      </c>
      <c r="O64" s="147">
        <f>SUMIFS('DATOS PEST15'!$D:$D,'DATOS PEST15'!$C:$C,'2. TS PAIS SEXO Y REG'!O$6,'DATOS PEST15'!$B:$B,VLOOKUP($O$5,DenRegTabla2,2,FALSE),'DATOS PEST15'!$A:$A,INDICE!$C$13,'DATOS PEST15'!$E:$E,'2. TS PAIS SEXO Y REG'!$A64)</f>
        <v>0</v>
      </c>
      <c r="P64" s="166">
        <f>SUMIFS('DATOS PEST15'!$D:$D,'DATOS PEST15'!$C:$C,'2. TS PAIS SEXO Y REG'!P$6,'DATOS PEST15'!$B:$B,VLOOKUP($O$5,DenRegTabla2,2,FALSE),'DATOS PEST15'!$A:$A,INDICE!$C$13,'DATOS PEST15'!$E:$E,'2. TS PAIS SEXO Y REG'!$A64)</f>
        <v>0</v>
      </c>
      <c r="Q64" s="164">
        <f>SUMIFS('DATOS PEST15'!$D:$D,'DATOS PEST15'!$B:$B,VLOOKUP($O$5,DenRegTabla2,2,FALSE),'DATOS PEST15'!$A:$A,INDICE!$C$13,'DATOS PEST15'!$E:$E,'2. TS PAIS SEXO Y REG'!$A64)</f>
        <v>0</v>
      </c>
      <c r="R64" s="147">
        <f>SUMIFS('DATOS PEST15'!$D:$D,'DATOS PEST15'!$C:$C,'2. TS PAIS SEXO Y REG'!R$6,'DATOS PEST15'!$B:$B,VLOOKUP($R$5,DenRegTabla2,2,FALSE),'DATOS PEST15'!$A:$A,INDICE!$C$13,'DATOS PEST15'!$E:$E,'2. TS PAIS SEXO Y REG'!$A64)</f>
        <v>0</v>
      </c>
      <c r="S64" s="166">
        <f>SUMIFS('DATOS PEST15'!$D:$D,'DATOS PEST15'!$C:$C,'2. TS PAIS SEXO Y REG'!S$6,'DATOS PEST15'!$B:$B,VLOOKUP($R$5,DenRegTabla2,2,FALSE),'DATOS PEST15'!$A:$A,INDICE!$C$13,'DATOS PEST15'!$E:$E,'2. TS PAIS SEXO Y REG'!$A64)</f>
        <v>0</v>
      </c>
      <c r="T64" s="164">
        <f>SUMIFS('DATOS PEST15'!$D:$D,'DATOS PEST15'!$B:$B,VLOOKUP($R$5,DenRegTabla2,2,FALSE),'DATOS PEST15'!$A:$A,INDICE!$C$13,'DATOS PEST15'!$E:$E,'2. TS PAIS SEXO Y REG'!$A64)</f>
        <v>0</v>
      </c>
      <c r="U64" s="147">
        <f>SUMIFS('DATOS PEST15'!$D:$D,'DATOS PEST15'!$C:$C,'2. TS PAIS SEXO Y REG'!U$6,'DATOS PEST15'!$B:$B,VLOOKUP($U$5,DenRegTabla2,2,FALSE),'DATOS PEST15'!$A:$A,INDICE!$C$13,'DATOS PEST15'!$E:$E,'2. TS PAIS SEXO Y REG'!$A64)</f>
        <v>0</v>
      </c>
      <c r="V64" s="166">
        <f>SUMIFS('DATOS PEST15'!$D:$D,'DATOS PEST15'!$C:$C,'2. TS PAIS SEXO Y REG'!V$6,'DATOS PEST15'!$B:$B,VLOOKUP($U$5,DenRegTabla2,2,FALSE),'DATOS PEST15'!$A:$A,INDICE!$C$13,'DATOS PEST15'!$E:$E,'2. TS PAIS SEXO Y REG'!$A64)</f>
        <v>0</v>
      </c>
      <c r="W64" s="164">
        <f>SUMIFS('DATOS PEST15'!$D:$D,'DATOS PEST15'!$B:$B,VLOOKUP($U$5,DenRegTabla2,2,FALSE),'DATOS PEST15'!$A:$A,INDICE!$C$13,'DATOS PEST15'!$E:$E,'2. TS PAIS SEXO Y REG'!$A64)</f>
        <v>0</v>
      </c>
      <c r="X64" s="147">
        <f>SUMIFS('DATOS PEST15'!$D:$D,'DATOS PEST15'!$C:$C,'2. TS PAIS SEXO Y REG'!X$6,'DATOS PEST15'!$B:$B,VLOOKUP($X$5,DenRegTabla2,2,FALSE),'DATOS PEST15'!$A:$A,INDICE!$C$13,'DATOS PEST15'!$E:$E,'2. TS PAIS SEXO Y REG'!$A64)</f>
        <v>0</v>
      </c>
      <c r="Y64" s="166">
        <f>SUMIFS('DATOS PEST15'!$D:$D,'DATOS PEST15'!$C:$C,'2. TS PAIS SEXO Y REG'!Y$6,'DATOS PEST15'!$B:$B,VLOOKUP($X$5,DenRegTabla2,2,FALSE),'DATOS PEST15'!$A:$A,INDICE!$C$13,'DATOS PEST15'!$E:$E,'2. TS PAIS SEXO Y REG'!$A64)</f>
        <v>0</v>
      </c>
      <c r="Z64" s="164">
        <f>SUMIFS('DATOS PEST15'!$D:$D,'DATOS PEST15'!$B:$B,VLOOKUP($X$5,DenRegTabla2,2,FALSE),'DATOS PEST15'!$A:$A,INDICE!$C$13,'DATOS PEST15'!$E:$E,'2. TS PAIS SEXO Y REG'!$A64)</f>
        <v>0</v>
      </c>
      <c r="AA64" s="147">
        <f>SUMIFS('DATOS PEST15'!$D:$D,'DATOS PEST15'!$C:$C,'2. TS PAIS SEXO Y REG'!AA$6,'DATOS PEST15'!$B:$B,VLOOKUP($AA$5,DenRegTabla2,2,FALSE),'DATOS PEST15'!$A:$A,INDICE!$C$13,'DATOS PEST15'!$E:$E,'2. TS PAIS SEXO Y REG'!$A64)</f>
        <v>0</v>
      </c>
      <c r="AB64" s="166">
        <f>SUMIFS('DATOS PEST15'!$D:$D,'DATOS PEST15'!$C:$C,'2. TS PAIS SEXO Y REG'!AB$6,'DATOS PEST15'!$B:$B,VLOOKUP($AA$5,DenRegTabla2,2,FALSE),'DATOS PEST15'!$A:$A,INDICE!$C$13,'DATOS PEST15'!$E:$E,'2. TS PAIS SEXO Y REG'!$A64)</f>
        <v>0</v>
      </c>
      <c r="AC64" s="164">
        <f>SUMIFS('DATOS PEST15'!$D:$D,'DATOS PEST15'!$B:$B,VLOOKUP($AA$5,DenRegTabla2,2,FALSE),'DATOS PEST15'!$A:$A,INDICE!$C$13,'DATOS PEST15'!$E:$E,'2. TS PAIS SEXO Y REG'!$A64)</f>
        <v>0</v>
      </c>
    </row>
    <row r="65" spans="1:29" s="123" customFormat="1" ht="15.6" x14ac:dyDescent="0.3">
      <c r="A65" s="4">
        <v>70</v>
      </c>
      <c r="B65" s="147" t="s">
        <v>242</v>
      </c>
      <c r="C65" s="147">
        <f t="shared" si="21"/>
        <v>218.78947368421052</v>
      </c>
      <c r="D65" s="166">
        <f t="shared" si="22"/>
        <v>270.15789473684208</v>
      </c>
      <c r="E65" s="164">
        <f t="shared" si="23"/>
        <v>488.9473684210526</v>
      </c>
      <c r="F65" s="147">
        <f>SUMIFS('DATOS PEST15'!$D:$D,'DATOS PEST15'!$C:$C,'2. TS PAIS SEXO Y REG'!F$6,'DATOS PEST15'!$B:$B,VLOOKUP($F$5,DenRegTabla2,2,FALSE),'DATOS PEST15'!$A:$A,INDICE!$C$13,'DATOS PEST15'!$E:$E,'2. TS PAIS SEXO Y REG'!$A65)</f>
        <v>170.57894736842104</v>
      </c>
      <c r="G65" s="166">
        <f>SUMIFS('DATOS PEST15'!$D:$D,'DATOS PEST15'!$C:$C,'2. TS PAIS SEXO Y REG'!G$6,'DATOS PEST15'!$B:$B,VLOOKUP($F$5,DenRegTabla2,2,FALSE),'DATOS PEST15'!$A:$A,INDICE!$C$13,'DATOS PEST15'!$E:$E,'2. TS PAIS SEXO Y REG'!$A65)</f>
        <v>211.57894736842104</v>
      </c>
      <c r="H65" s="164">
        <f>SUMIFS('DATOS PEST15'!$D:$D,'DATOS PEST15'!$B:$B,VLOOKUP($F$5,DenRegTabla2,2,FALSE),'DATOS PEST15'!$A:$A,INDICE!$C$13,'DATOS PEST15'!$E:$E,'2. TS PAIS SEXO Y REG'!$A65)</f>
        <v>382.15789473684208</v>
      </c>
      <c r="I65" s="147">
        <f>SUMIFS('DATOS PEST15'!$D:$D,'DATOS PEST15'!$C:$C,'2. TS PAIS SEXO Y REG'!I$6,'DATOS PEST15'!$B:$B,VLOOKUP($I$5,DenRegTabla2,2,FALSE),'DATOS PEST15'!$A:$A,INDICE!$C$13,'DATOS PEST15'!$E:$E,'2. TS PAIS SEXO Y REG'!$A65)</f>
        <v>1</v>
      </c>
      <c r="J65" s="166">
        <f>SUMIFS('DATOS PEST15'!$D:$D,'DATOS PEST15'!$C:$C,'2. TS PAIS SEXO Y REG'!J$6,'DATOS PEST15'!$B:$B,VLOOKUP($I$5,DenRegTabla2,2,FALSE),'DATOS PEST15'!$A:$A,INDICE!$C$13,'DATOS PEST15'!$E:$E,'2. TS PAIS SEXO Y REG'!$A65)</f>
        <v>5.7894736842105265</v>
      </c>
      <c r="K65" s="164">
        <f>SUMIFS('DATOS PEST15'!$D:$D,'DATOS PEST15'!$B:$B,VLOOKUP($I$5,DenRegTabla2,2,FALSE),'DATOS PEST15'!$A:$A,INDICE!$C$13,'DATOS PEST15'!$E:$E,'2. TS PAIS SEXO Y REG'!$A65)</f>
        <v>6.7894736842105265</v>
      </c>
      <c r="L65" s="147">
        <f>SUMIFS('DATOS PEST15'!$D:$D,'DATOS PEST15'!$C:$C,'2. TS PAIS SEXO Y REG'!L$6,'DATOS PEST15'!$B:$B,VLOOKUP($L$5,DenRegTabla2,2,FALSE),'DATOS PEST15'!$A:$A,INDICE!$C$13,'DATOS PEST15'!$E:$E,'2. TS PAIS SEXO Y REG'!$A65)</f>
        <v>8</v>
      </c>
      <c r="M65" s="166">
        <f>SUMIFS('DATOS PEST15'!$D:$D,'DATOS PEST15'!$C:$C,'2. TS PAIS SEXO Y REG'!M$6,'DATOS PEST15'!$B:$B,VLOOKUP($L$5,DenRegTabla2,2,FALSE),'DATOS PEST15'!$A:$A,INDICE!$C$13,'DATOS PEST15'!$E:$E,'2. TS PAIS SEXO Y REG'!$A65)</f>
        <v>2</v>
      </c>
      <c r="N65" s="164">
        <f>SUMIFS('DATOS PEST15'!$D:$D,'DATOS PEST15'!$B:$B,VLOOKUP($L$5,DenRegTabla2,2,FALSE),'DATOS PEST15'!$A:$A,INDICE!$C$13,'DATOS PEST15'!$E:$E,'2. TS PAIS SEXO Y REG'!$A65)</f>
        <v>10</v>
      </c>
      <c r="O65" s="147">
        <f>SUMIFS('DATOS PEST15'!$D:$D,'DATOS PEST15'!$C:$C,'2. TS PAIS SEXO Y REG'!O$6,'DATOS PEST15'!$B:$B,VLOOKUP($O$5,DenRegTabla2,2,FALSE),'DATOS PEST15'!$A:$A,INDICE!$C$13,'DATOS PEST15'!$E:$E,'2. TS PAIS SEXO Y REG'!$A65)</f>
        <v>37.210526315789473</v>
      </c>
      <c r="P65" s="166">
        <f>SUMIFS('DATOS PEST15'!$D:$D,'DATOS PEST15'!$C:$C,'2. TS PAIS SEXO Y REG'!P$6,'DATOS PEST15'!$B:$B,VLOOKUP($O$5,DenRegTabla2,2,FALSE),'DATOS PEST15'!$A:$A,INDICE!$C$13,'DATOS PEST15'!$E:$E,'2. TS PAIS SEXO Y REG'!$A65)</f>
        <v>48.578947368421055</v>
      </c>
      <c r="Q65" s="164">
        <f>SUMIFS('DATOS PEST15'!$D:$D,'DATOS PEST15'!$B:$B,VLOOKUP($O$5,DenRegTabla2,2,FALSE),'DATOS PEST15'!$A:$A,INDICE!$C$13,'DATOS PEST15'!$E:$E,'2. TS PAIS SEXO Y REG'!$A65)</f>
        <v>85.78947368421052</v>
      </c>
      <c r="R65" s="147">
        <f>SUMIFS('DATOS PEST15'!$D:$D,'DATOS PEST15'!$C:$C,'2. TS PAIS SEXO Y REG'!R$6,'DATOS PEST15'!$B:$B,VLOOKUP($R$5,DenRegTabla2,2,FALSE),'DATOS PEST15'!$A:$A,INDICE!$C$13,'DATOS PEST15'!$E:$E,'2. TS PAIS SEXO Y REG'!$A65)</f>
        <v>0</v>
      </c>
      <c r="S65" s="166">
        <f>SUMIFS('DATOS PEST15'!$D:$D,'DATOS PEST15'!$C:$C,'2. TS PAIS SEXO Y REG'!S$6,'DATOS PEST15'!$B:$B,VLOOKUP($R$5,DenRegTabla2,2,FALSE),'DATOS PEST15'!$A:$A,INDICE!$C$13,'DATOS PEST15'!$E:$E,'2. TS PAIS SEXO Y REG'!$A65)</f>
        <v>0</v>
      </c>
      <c r="T65" s="164">
        <f>SUMIFS('DATOS PEST15'!$D:$D,'DATOS PEST15'!$B:$B,VLOOKUP($R$5,DenRegTabla2,2,FALSE),'DATOS PEST15'!$A:$A,INDICE!$C$13,'DATOS PEST15'!$E:$E,'2. TS PAIS SEXO Y REG'!$A65)</f>
        <v>0</v>
      </c>
      <c r="U65" s="147">
        <f>SUMIFS('DATOS PEST15'!$D:$D,'DATOS PEST15'!$C:$C,'2. TS PAIS SEXO Y REG'!U$6,'DATOS PEST15'!$B:$B,VLOOKUP($U$5,DenRegTabla2,2,FALSE),'DATOS PEST15'!$A:$A,INDICE!$C$13,'DATOS PEST15'!$E:$E,'2. TS PAIS SEXO Y REG'!$A65)</f>
        <v>2</v>
      </c>
      <c r="V65" s="166">
        <f>SUMIFS('DATOS PEST15'!$D:$D,'DATOS PEST15'!$C:$C,'2. TS PAIS SEXO Y REG'!V$6,'DATOS PEST15'!$B:$B,VLOOKUP($U$5,DenRegTabla2,2,FALSE),'DATOS PEST15'!$A:$A,INDICE!$C$13,'DATOS PEST15'!$E:$E,'2. TS PAIS SEXO Y REG'!$A65)</f>
        <v>2.2105263157894739</v>
      </c>
      <c r="W65" s="164">
        <f>SUMIFS('DATOS PEST15'!$D:$D,'DATOS PEST15'!$B:$B,VLOOKUP($U$5,DenRegTabla2,2,FALSE),'DATOS PEST15'!$A:$A,INDICE!$C$13,'DATOS PEST15'!$E:$E,'2. TS PAIS SEXO Y REG'!$A65)</f>
        <v>4.2105263157894743</v>
      </c>
      <c r="X65" s="147">
        <f>SUMIFS('DATOS PEST15'!$D:$D,'DATOS PEST15'!$C:$C,'2. TS PAIS SEXO Y REG'!X$6,'DATOS PEST15'!$B:$B,VLOOKUP($X$5,DenRegTabla2,2,FALSE),'DATOS PEST15'!$A:$A,INDICE!$C$13,'DATOS PEST15'!$E:$E,'2. TS PAIS SEXO Y REG'!$A65)</f>
        <v>0</v>
      </c>
      <c r="Y65" s="166">
        <f>SUMIFS('DATOS PEST15'!$D:$D,'DATOS PEST15'!$C:$C,'2. TS PAIS SEXO Y REG'!Y$6,'DATOS PEST15'!$B:$B,VLOOKUP($X$5,DenRegTabla2,2,FALSE),'DATOS PEST15'!$A:$A,INDICE!$C$13,'DATOS PEST15'!$E:$E,'2. TS PAIS SEXO Y REG'!$A65)</f>
        <v>0</v>
      </c>
      <c r="Z65" s="164">
        <f>SUMIFS('DATOS PEST15'!$D:$D,'DATOS PEST15'!$B:$B,VLOOKUP($X$5,DenRegTabla2,2,FALSE),'DATOS PEST15'!$A:$A,INDICE!$C$13,'DATOS PEST15'!$E:$E,'2. TS PAIS SEXO Y REG'!$A65)</f>
        <v>0</v>
      </c>
      <c r="AA65" s="147">
        <f>SUMIFS('DATOS PEST15'!$D:$D,'DATOS PEST15'!$C:$C,'2. TS PAIS SEXO Y REG'!AA$6,'DATOS PEST15'!$B:$B,VLOOKUP($AA$5,DenRegTabla2,2,FALSE),'DATOS PEST15'!$A:$A,INDICE!$C$13,'DATOS PEST15'!$E:$E,'2. TS PAIS SEXO Y REG'!$A65)</f>
        <v>0</v>
      </c>
      <c r="AB65" s="166">
        <f>SUMIFS('DATOS PEST15'!$D:$D,'DATOS PEST15'!$C:$C,'2. TS PAIS SEXO Y REG'!AB$6,'DATOS PEST15'!$B:$B,VLOOKUP($AA$5,DenRegTabla2,2,FALSE),'DATOS PEST15'!$A:$A,INDICE!$C$13,'DATOS PEST15'!$E:$E,'2. TS PAIS SEXO Y REG'!$A65)</f>
        <v>0</v>
      </c>
      <c r="AC65" s="164">
        <f>SUMIFS('DATOS PEST15'!$D:$D,'DATOS PEST15'!$B:$B,VLOOKUP($AA$5,DenRegTabla2,2,FALSE),'DATOS PEST15'!$A:$A,INDICE!$C$13,'DATOS PEST15'!$E:$E,'2. TS PAIS SEXO Y REG'!$A65)</f>
        <v>0</v>
      </c>
    </row>
    <row r="66" spans="1:29" s="123" customFormat="1" ht="15.6" x14ac:dyDescent="0.3">
      <c r="A66" s="4">
        <v>72</v>
      </c>
      <c r="B66" s="147" t="s">
        <v>375</v>
      </c>
      <c r="C66" s="147">
        <f t="shared" si="21"/>
        <v>6.7368421052631575</v>
      </c>
      <c r="D66" s="166">
        <f t="shared" si="22"/>
        <v>7</v>
      </c>
      <c r="E66" s="164">
        <f t="shared" si="23"/>
        <v>13.736842105263158</v>
      </c>
      <c r="F66" s="147">
        <f>SUMIFS('DATOS PEST15'!$D:$D,'DATOS PEST15'!$C:$C,'2. TS PAIS SEXO Y REG'!F$6,'DATOS PEST15'!$B:$B,VLOOKUP($F$5,DenRegTabla2,2,FALSE),'DATOS PEST15'!$A:$A,INDICE!$C$13,'DATOS PEST15'!$E:$E,'2. TS PAIS SEXO Y REG'!$A66)</f>
        <v>5.7368421052631575</v>
      </c>
      <c r="G66" s="166">
        <f>SUMIFS('DATOS PEST15'!$D:$D,'DATOS PEST15'!$C:$C,'2. TS PAIS SEXO Y REG'!G$6,'DATOS PEST15'!$B:$B,VLOOKUP($F$5,DenRegTabla2,2,FALSE),'DATOS PEST15'!$A:$A,INDICE!$C$13,'DATOS PEST15'!$E:$E,'2. TS PAIS SEXO Y REG'!$A66)</f>
        <v>5</v>
      </c>
      <c r="H66" s="164">
        <f>SUMIFS('DATOS PEST15'!$D:$D,'DATOS PEST15'!$B:$B,VLOOKUP($F$5,DenRegTabla2,2,FALSE),'DATOS PEST15'!$A:$A,INDICE!$C$13,'DATOS PEST15'!$E:$E,'2. TS PAIS SEXO Y REG'!$A66)</f>
        <v>10.736842105263158</v>
      </c>
      <c r="I66" s="147">
        <f>SUMIFS('DATOS PEST15'!$D:$D,'DATOS PEST15'!$C:$C,'2. TS PAIS SEXO Y REG'!I$6,'DATOS PEST15'!$B:$B,VLOOKUP($I$5,DenRegTabla2,2,FALSE),'DATOS PEST15'!$A:$A,INDICE!$C$13,'DATOS PEST15'!$E:$E,'2. TS PAIS SEXO Y REG'!$A66)</f>
        <v>0</v>
      </c>
      <c r="J66" s="166">
        <f>SUMIFS('DATOS PEST15'!$D:$D,'DATOS PEST15'!$C:$C,'2. TS PAIS SEXO Y REG'!J$6,'DATOS PEST15'!$B:$B,VLOOKUP($I$5,DenRegTabla2,2,FALSE),'DATOS PEST15'!$A:$A,INDICE!$C$13,'DATOS PEST15'!$E:$E,'2. TS PAIS SEXO Y REG'!$A66)</f>
        <v>0</v>
      </c>
      <c r="K66" s="164">
        <f>SUMIFS('DATOS PEST15'!$D:$D,'DATOS PEST15'!$B:$B,VLOOKUP($I$5,DenRegTabla2,2,FALSE),'DATOS PEST15'!$A:$A,INDICE!$C$13,'DATOS PEST15'!$E:$E,'2. TS PAIS SEXO Y REG'!$A66)</f>
        <v>0</v>
      </c>
      <c r="L66" s="147">
        <f>SUMIFS('DATOS PEST15'!$D:$D,'DATOS PEST15'!$C:$C,'2. TS PAIS SEXO Y REG'!L$6,'DATOS PEST15'!$B:$B,VLOOKUP($L$5,DenRegTabla2,2,FALSE),'DATOS PEST15'!$A:$A,INDICE!$C$13,'DATOS PEST15'!$E:$E,'2. TS PAIS SEXO Y REG'!$A66)</f>
        <v>1</v>
      </c>
      <c r="M66" s="166">
        <f>SUMIFS('DATOS PEST15'!$D:$D,'DATOS PEST15'!$C:$C,'2. TS PAIS SEXO Y REG'!M$6,'DATOS PEST15'!$B:$B,VLOOKUP($L$5,DenRegTabla2,2,FALSE),'DATOS PEST15'!$A:$A,INDICE!$C$13,'DATOS PEST15'!$E:$E,'2. TS PAIS SEXO Y REG'!$A66)</f>
        <v>0</v>
      </c>
      <c r="N66" s="164">
        <f>SUMIFS('DATOS PEST15'!$D:$D,'DATOS PEST15'!$B:$B,VLOOKUP($L$5,DenRegTabla2,2,FALSE),'DATOS PEST15'!$A:$A,INDICE!$C$13,'DATOS PEST15'!$E:$E,'2. TS PAIS SEXO Y REG'!$A66)</f>
        <v>1</v>
      </c>
      <c r="O66" s="147">
        <f>SUMIFS('DATOS PEST15'!$D:$D,'DATOS PEST15'!$C:$C,'2. TS PAIS SEXO Y REG'!O$6,'DATOS PEST15'!$B:$B,VLOOKUP($O$5,DenRegTabla2,2,FALSE),'DATOS PEST15'!$A:$A,INDICE!$C$13,'DATOS PEST15'!$E:$E,'2. TS PAIS SEXO Y REG'!$A66)</f>
        <v>0</v>
      </c>
      <c r="P66" s="166">
        <f>SUMIFS('DATOS PEST15'!$D:$D,'DATOS PEST15'!$C:$C,'2. TS PAIS SEXO Y REG'!P$6,'DATOS PEST15'!$B:$B,VLOOKUP($O$5,DenRegTabla2,2,FALSE),'DATOS PEST15'!$A:$A,INDICE!$C$13,'DATOS PEST15'!$E:$E,'2. TS PAIS SEXO Y REG'!$A66)</f>
        <v>2</v>
      </c>
      <c r="Q66" s="164">
        <f>SUMIFS('DATOS PEST15'!$D:$D,'DATOS PEST15'!$B:$B,VLOOKUP($O$5,DenRegTabla2,2,FALSE),'DATOS PEST15'!$A:$A,INDICE!$C$13,'DATOS PEST15'!$E:$E,'2. TS PAIS SEXO Y REG'!$A66)</f>
        <v>2</v>
      </c>
      <c r="R66" s="147">
        <f>SUMIFS('DATOS PEST15'!$D:$D,'DATOS PEST15'!$C:$C,'2. TS PAIS SEXO Y REG'!R$6,'DATOS PEST15'!$B:$B,VLOOKUP($R$5,DenRegTabla2,2,FALSE),'DATOS PEST15'!$A:$A,INDICE!$C$13,'DATOS PEST15'!$E:$E,'2. TS PAIS SEXO Y REG'!$A66)</f>
        <v>0</v>
      </c>
      <c r="S66" s="166">
        <f>SUMIFS('DATOS PEST15'!$D:$D,'DATOS PEST15'!$C:$C,'2. TS PAIS SEXO Y REG'!S$6,'DATOS PEST15'!$B:$B,VLOOKUP($R$5,DenRegTabla2,2,FALSE),'DATOS PEST15'!$A:$A,INDICE!$C$13,'DATOS PEST15'!$E:$E,'2. TS PAIS SEXO Y REG'!$A66)</f>
        <v>0</v>
      </c>
      <c r="T66" s="164">
        <f>SUMIFS('DATOS PEST15'!$D:$D,'DATOS PEST15'!$B:$B,VLOOKUP($R$5,DenRegTabla2,2,FALSE),'DATOS PEST15'!$A:$A,INDICE!$C$13,'DATOS PEST15'!$E:$E,'2. TS PAIS SEXO Y REG'!$A66)</f>
        <v>0</v>
      </c>
      <c r="U66" s="147">
        <f>SUMIFS('DATOS PEST15'!$D:$D,'DATOS PEST15'!$C:$C,'2. TS PAIS SEXO Y REG'!U$6,'DATOS PEST15'!$B:$B,VLOOKUP($U$5,DenRegTabla2,2,FALSE),'DATOS PEST15'!$A:$A,INDICE!$C$13,'DATOS PEST15'!$E:$E,'2. TS PAIS SEXO Y REG'!$A66)</f>
        <v>0</v>
      </c>
      <c r="V66" s="166">
        <f>SUMIFS('DATOS PEST15'!$D:$D,'DATOS PEST15'!$C:$C,'2. TS PAIS SEXO Y REG'!V$6,'DATOS PEST15'!$B:$B,VLOOKUP($U$5,DenRegTabla2,2,FALSE),'DATOS PEST15'!$A:$A,INDICE!$C$13,'DATOS PEST15'!$E:$E,'2. TS PAIS SEXO Y REG'!$A66)</f>
        <v>0</v>
      </c>
      <c r="W66" s="164">
        <f>SUMIFS('DATOS PEST15'!$D:$D,'DATOS PEST15'!$B:$B,VLOOKUP($U$5,DenRegTabla2,2,FALSE),'DATOS PEST15'!$A:$A,INDICE!$C$13,'DATOS PEST15'!$E:$E,'2. TS PAIS SEXO Y REG'!$A66)</f>
        <v>0</v>
      </c>
      <c r="X66" s="147">
        <f>SUMIFS('DATOS PEST15'!$D:$D,'DATOS PEST15'!$C:$C,'2. TS PAIS SEXO Y REG'!X$6,'DATOS PEST15'!$B:$B,VLOOKUP($X$5,DenRegTabla2,2,FALSE),'DATOS PEST15'!$A:$A,INDICE!$C$13,'DATOS PEST15'!$E:$E,'2. TS PAIS SEXO Y REG'!$A66)</f>
        <v>0</v>
      </c>
      <c r="Y66" s="166">
        <f>SUMIFS('DATOS PEST15'!$D:$D,'DATOS PEST15'!$C:$C,'2. TS PAIS SEXO Y REG'!Y$6,'DATOS PEST15'!$B:$B,VLOOKUP($X$5,DenRegTabla2,2,FALSE),'DATOS PEST15'!$A:$A,INDICE!$C$13,'DATOS PEST15'!$E:$E,'2. TS PAIS SEXO Y REG'!$A66)</f>
        <v>0</v>
      </c>
      <c r="Z66" s="164">
        <f>SUMIFS('DATOS PEST15'!$D:$D,'DATOS PEST15'!$B:$B,VLOOKUP($X$5,DenRegTabla2,2,FALSE),'DATOS PEST15'!$A:$A,INDICE!$C$13,'DATOS PEST15'!$E:$E,'2. TS PAIS SEXO Y REG'!$A66)</f>
        <v>0</v>
      </c>
      <c r="AA66" s="147">
        <f>SUMIFS('DATOS PEST15'!$D:$D,'DATOS PEST15'!$C:$C,'2. TS PAIS SEXO Y REG'!AA$6,'DATOS PEST15'!$B:$B,VLOOKUP($AA$5,DenRegTabla2,2,FALSE),'DATOS PEST15'!$A:$A,INDICE!$C$13,'DATOS PEST15'!$E:$E,'2. TS PAIS SEXO Y REG'!$A66)</f>
        <v>0</v>
      </c>
      <c r="AB66" s="166">
        <f>SUMIFS('DATOS PEST15'!$D:$D,'DATOS PEST15'!$C:$C,'2. TS PAIS SEXO Y REG'!AB$6,'DATOS PEST15'!$B:$B,VLOOKUP($AA$5,DenRegTabla2,2,FALSE),'DATOS PEST15'!$A:$A,INDICE!$C$13,'DATOS PEST15'!$E:$E,'2. TS PAIS SEXO Y REG'!$A66)</f>
        <v>0</v>
      </c>
      <c r="AC66" s="164">
        <f>SUMIFS('DATOS PEST15'!$D:$D,'DATOS PEST15'!$B:$B,VLOOKUP($AA$5,DenRegTabla2,2,FALSE),'DATOS PEST15'!$A:$A,INDICE!$C$13,'DATOS PEST15'!$E:$E,'2. TS PAIS SEXO Y REG'!$A66)</f>
        <v>0</v>
      </c>
    </row>
    <row r="67" spans="1:29" s="123" customFormat="1" ht="15.6" x14ac:dyDescent="0.3">
      <c r="A67" s="4">
        <v>74</v>
      </c>
      <c r="B67" s="147" t="s">
        <v>400</v>
      </c>
      <c r="C67" s="147">
        <f t="shared" si="21"/>
        <v>1.263157894736842</v>
      </c>
      <c r="D67" s="166">
        <f t="shared" si="22"/>
        <v>1</v>
      </c>
      <c r="E67" s="164">
        <f t="shared" si="23"/>
        <v>2.263157894736842</v>
      </c>
      <c r="F67" s="147">
        <f>SUMIFS('DATOS PEST15'!$D:$D,'DATOS PEST15'!$C:$C,'2. TS PAIS SEXO Y REG'!F$6,'DATOS PEST15'!$B:$B,VLOOKUP($F$5,DenRegTabla2,2,FALSE),'DATOS PEST15'!$A:$A,INDICE!$C$13,'DATOS PEST15'!$E:$E,'2. TS PAIS SEXO Y REG'!$A67)</f>
        <v>1.263157894736842</v>
      </c>
      <c r="G67" s="166">
        <f>SUMIFS('DATOS PEST15'!$D:$D,'DATOS PEST15'!$C:$C,'2. TS PAIS SEXO Y REG'!G$6,'DATOS PEST15'!$B:$B,VLOOKUP($F$5,DenRegTabla2,2,FALSE),'DATOS PEST15'!$A:$A,INDICE!$C$13,'DATOS PEST15'!$E:$E,'2. TS PAIS SEXO Y REG'!$A67)</f>
        <v>1</v>
      </c>
      <c r="H67" s="164">
        <f>SUMIFS('DATOS PEST15'!$D:$D,'DATOS PEST15'!$B:$B,VLOOKUP($F$5,DenRegTabla2,2,FALSE),'DATOS PEST15'!$A:$A,INDICE!$C$13,'DATOS PEST15'!$E:$E,'2. TS PAIS SEXO Y REG'!$A67)</f>
        <v>2.263157894736842</v>
      </c>
      <c r="I67" s="147">
        <f>SUMIFS('DATOS PEST15'!$D:$D,'DATOS PEST15'!$C:$C,'2. TS PAIS SEXO Y REG'!I$6,'DATOS PEST15'!$B:$B,VLOOKUP($I$5,DenRegTabla2,2,FALSE),'DATOS PEST15'!$A:$A,INDICE!$C$13,'DATOS PEST15'!$E:$E,'2. TS PAIS SEXO Y REG'!$A67)</f>
        <v>0</v>
      </c>
      <c r="J67" s="166">
        <f>SUMIFS('DATOS PEST15'!$D:$D,'DATOS PEST15'!$C:$C,'2. TS PAIS SEXO Y REG'!J$6,'DATOS PEST15'!$B:$B,VLOOKUP($I$5,DenRegTabla2,2,FALSE),'DATOS PEST15'!$A:$A,INDICE!$C$13,'DATOS PEST15'!$E:$E,'2. TS PAIS SEXO Y REG'!$A67)</f>
        <v>0</v>
      </c>
      <c r="K67" s="164">
        <f>SUMIFS('DATOS PEST15'!$D:$D,'DATOS PEST15'!$B:$B,VLOOKUP($I$5,DenRegTabla2,2,FALSE),'DATOS PEST15'!$A:$A,INDICE!$C$13,'DATOS PEST15'!$E:$E,'2. TS PAIS SEXO Y REG'!$A67)</f>
        <v>0</v>
      </c>
      <c r="L67" s="147">
        <f>SUMIFS('DATOS PEST15'!$D:$D,'DATOS PEST15'!$C:$C,'2. TS PAIS SEXO Y REG'!L$6,'DATOS PEST15'!$B:$B,VLOOKUP($L$5,DenRegTabla2,2,FALSE),'DATOS PEST15'!$A:$A,INDICE!$C$13,'DATOS PEST15'!$E:$E,'2. TS PAIS SEXO Y REG'!$A67)</f>
        <v>0</v>
      </c>
      <c r="M67" s="166">
        <f>SUMIFS('DATOS PEST15'!$D:$D,'DATOS PEST15'!$C:$C,'2. TS PAIS SEXO Y REG'!M$6,'DATOS PEST15'!$B:$B,VLOOKUP($L$5,DenRegTabla2,2,FALSE),'DATOS PEST15'!$A:$A,INDICE!$C$13,'DATOS PEST15'!$E:$E,'2. TS PAIS SEXO Y REG'!$A67)</f>
        <v>0</v>
      </c>
      <c r="N67" s="164">
        <f>SUMIFS('DATOS PEST15'!$D:$D,'DATOS PEST15'!$B:$B,VLOOKUP($L$5,DenRegTabla2,2,FALSE),'DATOS PEST15'!$A:$A,INDICE!$C$13,'DATOS PEST15'!$E:$E,'2. TS PAIS SEXO Y REG'!$A67)</f>
        <v>0</v>
      </c>
      <c r="O67" s="147">
        <f>SUMIFS('DATOS PEST15'!$D:$D,'DATOS PEST15'!$C:$C,'2. TS PAIS SEXO Y REG'!O$6,'DATOS PEST15'!$B:$B,VLOOKUP($O$5,DenRegTabla2,2,FALSE),'DATOS PEST15'!$A:$A,INDICE!$C$13,'DATOS PEST15'!$E:$E,'2. TS PAIS SEXO Y REG'!$A67)</f>
        <v>0</v>
      </c>
      <c r="P67" s="166">
        <f>SUMIFS('DATOS PEST15'!$D:$D,'DATOS PEST15'!$C:$C,'2. TS PAIS SEXO Y REG'!P$6,'DATOS PEST15'!$B:$B,VLOOKUP($O$5,DenRegTabla2,2,FALSE),'DATOS PEST15'!$A:$A,INDICE!$C$13,'DATOS PEST15'!$E:$E,'2. TS PAIS SEXO Y REG'!$A67)</f>
        <v>0</v>
      </c>
      <c r="Q67" s="164">
        <f>SUMIFS('DATOS PEST15'!$D:$D,'DATOS PEST15'!$B:$B,VLOOKUP($O$5,DenRegTabla2,2,FALSE),'DATOS PEST15'!$A:$A,INDICE!$C$13,'DATOS PEST15'!$E:$E,'2. TS PAIS SEXO Y REG'!$A67)</f>
        <v>0</v>
      </c>
      <c r="R67" s="147">
        <f>SUMIFS('DATOS PEST15'!$D:$D,'DATOS PEST15'!$C:$C,'2. TS PAIS SEXO Y REG'!R$6,'DATOS PEST15'!$B:$B,VLOOKUP($R$5,DenRegTabla2,2,FALSE),'DATOS PEST15'!$A:$A,INDICE!$C$13,'DATOS PEST15'!$E:$E,'2. TS PAIS SEXO Y REG'!$A67)</f>
        <v>0</v>
      </c>
      <c r="S67" s="166">
        <f>SUMIFS('DATOS PEST15'!$D:$D,'DATOS PEST15'!$C:$C,'2. TS PAIS SEXO Y REG'!S$6,'DATOS PEST15'!$B:$B,VLOOKUP($R$5,DenRegTabla2,2,FALSE),'DATOS PEST15'!$A:$A,INDICE!$C$13,'DATOS PEST15'!$E:$E,'2. TS PAIS SEXO Y REG'!$A67)</f>
        <v>0</v>
      </c>
      <c r="T67" s="164">
        <f>SUMIFS('DATOS PEST15'!$D:$D,'DATOS PEST15'!$B:$B,VLOOKUP($R$5,DenRegTabla2,2,FALSE),'DATOS PEST15'!$A:$A,INDICE!$C$13,'DATOS PEST15'!$E:$E,'2. TS PAIS SEXO Y REG'!$A67)</f>
        <v>0</v>
      </c>
      <c r="U67" s="147">
        <f>SUMIFS('DATOS PEST15'!$D:$D,'DATOS PEST15'!$C:$C,'2. TS PAIS SEXO Y REG'!U$6,'DATOS PEST15'!$B:$B,VLOOKUP($U$5,DenRegTabla2,2,FALSE),'DATOS PEST15'!$A:$A,INDICE!$C$13,'DATOS PEST15'!$E:$E,'2. TS PAIS SEXO Y REG'!$A67)</f>
        <v>0</v>
      </c>
      <c r="V67" s="166">
        <f>SUMIFS('DATOS PEST15'!$D:$D,'DATOS PEST15'!$C:$C,'2. TS PAIS SEXO Y REG'!V$6,'DATOS PEST15'!$B:$B,VLOOKUP($U$5,DenRegTabla2,2,FALSE),'DATOS PEST15'!$A:$A,INDICE!$C$13,'DATOS PEST15'!$E:$E,'2. TS PAIS SEXO Y REG'!$A67)</f>
        <v>0</v>
      </c>
      <c r="W67" s="164">
        <f>SUMIFS('DATOS PEST15'!$D:$D,'DATOS PEST15'!$B:$B,VLOOKUP($U$5,DenRegTabla2,2,FALSE),'DATOS PEST15'!$A:$A,INDICE!$C$13,'DATOS PEST15'!$E:$E,'2. TS PAIS SEXO Y REG'!$A67)</f>
        <v>0</v>
      </c>
      <c r="X67" s="147">
        <f>SUMIFS('DATOS PEST15'!$D:$D,'DATOS PEST15'!$C:$C,'2. TS PAIS SEXO Y REG'!X$6,'DATOS PEST15'!$B:$B,VLOOKUP($X$5,DenRegTabla2,2,FALSE),'DATOS PEST15'!$A:$A,INDICE!$C$13,'DATOS PEST15'!$E:$E,'2. TS PAIS SEXO Y REG'!$A67)</f>
        <v>0</v>
      </c>
      <c r="Y67" s="166">
        <f>SUMIFS('DATOS PEST15'!$D:$D,'DATOS PEST15'!$C:$C,'2. TS PAIS SEXO Y REG'!Y$6,'DATOS PEST15'!$B:$B,VLOOKUP($X$5,DenRegTabla2,2,FALSE),'DATOS PEST15'!$A:$A,INDICE!$C$13,'DATOS PEST15'!$E:$E,'2. TS PAIS SEXO Y REG'!$A67)</f>
        <v>0</v>
      </c>
      <c r="Z67" s="164">
        <f>SUMIFS('DATOS PEST15'!$D:$D,'DATOS PEST15'!$B:$B,VLOOKUP($X$5,DenRegTabla2,2,FALSE),'DATOS PEST15'!$A:$A,INDICE!$C$13,'DATOS PEST15'!$E:$E,'2. TS PAIS SEXO Y REG'!$A67)</f>
        <v>0</v>
      </c>
      <c r="AA67" s="147">
        <f>SUMIFS('DATOS PEST15'!$D:$D,'DATOS PEST15'!$C:$C,'2. TS PAIS SEXO Y REG'!AA$6,'DATOS PEST15'!$B:$B,VLOOKUP($AA$5,DenRegTabla2,2,FALSE),'DATOS PEST15'!$A:$A,INDICE!$C$13,'DATOS PEST15'!$E:$E,'2. TS PAIS SEXO Y REG'!$A67)</f>
        <v>0</v>
      </c>
      <c r="AB67" s="166">
        <f>SUMIFS('DATOS PEST15'!$D:$D,'DATOS PEST15'!$C:$C,'2. TS PAIS SEXO Y REG'!AB$6,'DATOS PEST15'!$B:$B,VLOOKUP($AA$5,DenRegTabla2,2,FALSE),'DATOS PEST15'!$A:$A,INDICE!$C$13,'DATOS PEST15'!$E:$E,'2. TS PAIS SEXO Y REG'!$A67)</f>
        <v>0</v>
      </c>
      <c r="AC67" s="164">
        <f>SUMIFS('DATOS PEST15'!$D:$D,'DATOS PEST15'!$B:$B,VLOOKUP($AA$5,DenRegTabla2,2,FALSE),'DATOS PEST15'!$A:$A,INDICE!$C$13,'DATOS PEST15'!$E:$E,'2. TS PAIS SEXO Y REG'!$A67)</f>
        <v>0</v>
      </c>
    </row>
    <row r="68" spans="1:29" s="123" customFormat="1" ht="15.6" x14ac:dyDescent="0.3">
      <c r="A68" s="4">
        <v>76</v>
      </c>
      <c r="B68" s="147" t="s">
        <v>243</v>
      </c>
      <c r="C68" s="147">
        <f t="shared" si="21"/>
        <v>21807.315789473683</v>
      </c>
      <c r="D68" s="166">
        <f t="shared" si="22"/>
        <v>16265.631578947368</v>
      </c>
      <c r="E68" s="164">
        <f t="shared" si="23"/>
        <v>38072.947368421061</v>
      </c>
      <c r="F68" s="147">
        <f>SUMIFS('DATOS PEST15'!$D:$D,'DATOS PEST15'!$C:$C,'2. TS PAIS SEXO Y REG'!F$6,'DATOS PEST15'!$B:$B,VLOOKUP($F$5,DenRegTabla2,2,FALSE),'DATOS PEST15'!$A:$A,INDICE!$C$13,'DATOS PEST15'!$E:$E,'2. TS PAIS SEXO Y REG'!$A68)</f>
        <v>15993.842105263158</v>
      </c>
      <c r="G68" s="166">
        <f>SUMIFS('DATOS PEST15'!$D:$D,'DATOS PEST15'!$C:$C,'2. TS PAIS SEXO Y REG'!G$6,'DATOS PEST15'!$B:$B,VLOOKUP($F$5,DenRegTabla2,2,FALSE),'DATOS PEST15'!$A:$A,INDICE!$C$13,'DATOS PEST15'!$E:$E,'2. TS PAIS SEXO Y REG'!$A68)</f>
        <v>12984.473684210527</v>
      </c>
      <c r="H68" s="164">
        <f>SUMIFS('DATOS PEST15'!$D:$D,'DATOS PEST15'!$B:$B,VLOOKUP($F$5,DenRegTabla2,2,FALSE),'DATOS PEST15'!$A:$A,INDICE!$C$13,'DATOS PEST15'!$E:$E,'2. TS PAIS SEXO Y REG'!$A68)</f>
        <v>28978.315789473687</v>
      </c>
      <c r="I68" s="147">
        <f>SUMIFS('DATOS PEST15'!$D:$D,'DATOS PEST15'!$C:$C,'2. TS PAIS SEXO Y REG'!I$6,'DATOS PEST15'!$B:$B,VLOOKUP($I$5,DenRegTabla2,2,FALSE),'DATOS PEST15'!$A:$A,INDICE!$C$13,'DATOS PEST15'!$E:$E,'2. TS PAIS SEXO Y REG'!$A68)</f>
        <v>172.21052631578948</v>
      </c>
      <c r="J68" s="166">
        <f>SUMIFS('DATOS PEST15'!$D:$D,'DATOS PEST15'!$C:$C,'2. TS PAIS SEXO Y REG'!J$6,'DATOS PEST15'!$B:$B,VLOOKUP($I$5,DenRegTabla2,2,FALSE),'DATOS PEST15'!$A:$A,INDICE!$C$13,'DATOS PEST15'!$E:$E,'2. TS PAIS SEXO Y REG'!$A68)</f>
        <v>161.05263157894737</v>
      </c>
      <c r="K68" s="164">
        <f>SUMIFS('DATOS PEST15'!$D:$D,'DATOS PEST15'!$B:$B,VLOOKUP($I$5,DenRegTabla2,2,FALSE),'DATOS PEST15'!$A:$A,INDICE!$C$13,'DATOS PEST15'!$E:$E,'2. TS PAIS SEXO Y REG'!$A68)</f>
        <v>333.26315789473688</v>
      </c>
      <c r="L68" s="147">
        <f>SUMIFS('DATOS PEST15'!$D:$D,'DATOS PEST15'!$C:$C,'2. TS PAIS SEXO Y REG'!L$6,'DATOS PEST15'!$B:$B,VLOOKUP($L$5,DenRegTabla2,2,FALSE),'DATOS PEST15'!$A:$A,INDICE!$C$13,'DATOS PEST15'!$E:$E,'2. TS PAIS SEXO Y REG'!$A68)</f>
        <v>2334.5789473684213</v>
      </c>
      <c r="M68" s="166">
        <f>SUMIFS('DATOS PEST15'!$D:$D,'DATOS PEST15'!$C:$C,'2. TS PAIS SEXO Y REG'!M$6,'DATOS PEST15'!$B:$B,VLOOKUP($L$5,DenRegTabla2,2,FALSE),'DATOS PEST15'!$A:$A,INDICE!$C$13,'DATOS PEST15'!$E:$E,'2. TS PAIS SEXO Y REG'!$A68)</f>
        <v>127.63157894736842</v>
      </c>
      <c r="N68" s="164">
        <f>SUMIFS('DATOS PEST15'!$D:$D,'DATOS PEST15'!$B:$B,VLOOKUP($L$5,DenRegTabla2,2,FALSE),'DATOS PEST15'!$A:$A,INDICE!$C$13,'DATOS PEST15'!$E:$E,'2. TS PAIS SEXO Y REG'!$A68)</f>
        <v>2462.2105263157896</v>
      </c>
      <c r="O68" s="147">
        <f>SUMIFS('DATOS PEST15'!$D:$D,'DATOS PEST15'!$C:$C,'2. TS PAIS SEXO Y REG'!O$6,'DATOS PEST15'!$B:$B,VLOOKUP($O$5,DenRegTabla2,2,FALSE),'DATOS PEST15'!$A:$A,INDICE!$C$13,'DATOS PEST15'!$E:$E,'2. TS PAIS SEXO Y REG'!$A68)</f>
        <v>3271.3157894736842</v>
      </c>
      <c r="P68" s="166">
        <f>SUMIFS('DATOS PEST15'!$D:$D,'DATOS PEST15'!$C:$C,'2. TS PAIS SEXO Y REG'!P$6,'DATOS PEST15'!$B:$B,VLOOKUP($O$5,DenRegTabla2,2,FALSE),'DATOS PEST15'!$A:$A,INDICE!$C$13,'DATOS PEST15'!$E:$E,'2. TS PAIS SEXO Y REG'!$A68)</f>
        <v>2975.4210526315787</v>
      </c>
      <c r="Q68" s="164">
        <f>SUMIFS('DATOS PEST15'!$D:$D,'DATOS PEST15'!$B:$B,VLOOKUP($O$5,DenRegTabla2,2,FALSE),'DATOS PEST15'!$A:$A,INDICE!$C$13,'DATOS PEST15'!$E:$E,'2. TS PAIS SEXO Y REG'!$A68)</f>
        <v>6246.7368421052633</v>
      </c>
      <c r="R68" s="147">
        <f>SUMIFS('DATOS PEST15'!$D:$D,'DATOS PEST15'!$C:$C,'2. TS PAIS SEXO Y REG'!R$6,'DATOS PEST15'!$B:$B,VLOOKUP($R$5,DenRegTabla2,2,FALSE),'DATOS PEST15'!$A:$A,INDICE!$C$13,'DATOS PEST15'!$E:$E,'2. TS PAIS SEXO Y REG'!$A68)</f>
        <v>25</v>
      </c>
      <c r="S68" s="166">
        <f>SUMIFS('DATOS PEST15'!$D:$D,'DATOS PEST15'!$C:$C,'2. TS PAIS SEXO Y REG'!S$6,'DATOS PEST15'!$B:$B,VLOOKUP($R$5,DenRegTabla2,2,FALSE),'DATOS PEST15'!$A:$A,INDICE!$C$13,'DATOS PEST15'!$E:$E,'2. TS PAIS SEXO Y REG'!$A68)</f>
        <v>2.9473684210526314</v>
      </c>
      <c r="T68" s="164">
        <f>SUMIFS('DATOS PEST15'!$D:$D,'DATOS PEST15'!$B:$B,VLOOKUP($R$5,DenRegTabla2,2,FALSE),'DATOS PEST15'!$A:$A,INDICE!$C$13,'DATOS PEST15'!$E:$E,'2. TS PAIS SEXO Y REG'!$A68)</f>
        <v>27.94736842105263</v>
      </c>
      <c r="U68" s="147">
        <f>SUMIFS('DATOS PEST15'!$D:$D,'DATOS PEST15'!$C:$C,'2. TS PAIS SEXO Y REG'!U$6,'DATOS PEST15'!$B:$B,VLOOKUP($U$5,DenRegTabla2,2,FALSE),'DATOS PEST15'!$A:$A,INDICE!$C$13,'DATOS PEST15'!$E:$E,'2. TS PAIS SEXO Y REG'!$A68)</f>
        <v>8.3684210526315788</v>
      </c>
      <c r="V68" s="166">
        <f>SUMIFS('DATOS PEST15'!$D:$D,'DATOS PEST15'!$C:$C,'2. TS PAIS SEXO Y REG'!V$6,'DATOS PEST15'!$B:$B,VLOOKUP($U$5,DenRegTabla2,2,FALSE),'DATOS PEST15'!$A:$A,INDICE!$C$13,'DATOS PEST15'!$E:$E,'2. TS PAIS SEXO Y REG'!$A68)</f>
        <v>14.105263157894736</v>
      </c>
      <c r="W68" s="164">
        <f>SUMIFS('DATOS PEST15'!$D:$D,'DATOS PEST15'!$B:$B,VLOOKUP($U$5,DenRegTabla2,2,FALSE),'DATOS PEST15'!$A:$A,INDICE!$C$13,'DATOS PEST15'!$E:$E,'2. TS PAIS SEXO Y REG'!$A68)</f>
        <v>22.473684210526315</v>
      </c>
      <c r="X68" s="147">
        <f>SUMIFS('DATOS PEST15'!$D:$D,'DATOS PEST15'!$C:$C,'2. TS PAIS SEXO Y REG'!X$6,'DATOS PEST15'!$B:$B,VLOOKUP($X$5,DenRegTabla2,2,FALSE),'DATOS PEST15'!$A:$A,INDICE!$C$13,'DATOS PEST15'!$E:$E,'2. TS PAIS SEXO Y REG'!$A68)</f>
        <v>2</v>
      </c>
      <c r="Y68" s="166">
        <f>SUMIFS('DATOS PEST15'!$D:$D,'DATOS PEST15'!$C:$C,'2. TS PAIS SEXO Y REG'!Y$6,'DATOS PEST15'!$B:$B,VLOOKUP($X$5,DenRegTabla2,2,FALSE),'DATOS PEST15'!$A:$A,INDICE!$C$13,'DATOS PEST15'!$E:$E,'2. TS PAIS SEXO Y REG'!$A68)</f>
        <v>0</v>
      </c>
      <c r="Z68" s="164">
        <f>SUMIFS('DATOS PEST15'!$D:$D,'DATOS PEST15'!$B:$B,VLOOKUP($X$5,DenRegTabla2,2,FALSE),'DATOS PEST15'!$A:$A,INDICE!$C$13,'DATOS PEST15'!$E:$E,'2. TS PAIS SEXO Y REG'!$A68)</f>
        <v>2</v>
      </c>
      <c r="AA68" s="147">
        <f>SUMIFS('DATOS PEST15'!$D:$D,'DATOS PEST15'!$C:$C,'2. TS PAIS SEXO Y REG'!AA$6,'DATOS PEST15'!$B:$B,VLOOKUP($AA$5,DenRegTabla2,2,FALSE),'DATOS PEST15'!$A:$A,INDICE!$C$13,'DATOS PEST15'!$E:$E,'2. TS PAIS SEXO Y REG'!$A68)</f>
        <v>0</v>
      </c>
      <c r="AB68" s="166">
        <f>SUMIFS('DATOS PEST15'!$D:$D,'DATOS PEST15'!$C:$C,'2. TS PAIS SEXO Y REG'!AB$6,'DATOS PEST15'!$B:$B,VLOOKUP($AA$5,DenRegTabla2,2,FALSE),'DATOS PEST15'!$A:$A,INDICE!$C$13,'DATOS PEST15'!$E:$E,'2. TS PAIS SEXO Y REG'!$A68)</f>
        <v>0</v>
      </c>
      <c r="AC68" s="164">
        <f>SUMIFS('DATOS PEST15'!$D:$D,'DATOS PEST15'!$B:$B,VLOOKUP($AA$5,DenRegTabla2,2,FALSE),'DATOS PEST15'!$A:$A,INDICE!$C$13,'DATOS PEST15'!$E:$E,'2. TS PAIS SEXO Y REG'!$A68)</f>
        <v>0</v>
      </c>
    </row>
    <row r="69" spans="1:29" s="123" customFormat="1" ht="15.6" x14ac:dyDescent="0.3">
      <c r="A69" s="4">
        <v>96</v>
      </c>
      <c r="B69" s="147" t="s">
        <v>377</v>
      </c>
      <c r="C69" s="147">
        <f t="shared" si="21"/>
        <v>3</v>
      </c>
      <c r="D69" s="166">
        <f t="shared" si="22"/>
        <v>2</v>
      </c>
      <c r="E69" s="164">
        <f t="shared" si="23"/>
        <v>5</v>
      </c>
      <c r="F69" s="147">
        <f>SUMIFS('DATOS PEST15'!$D:$D,'DATOS PEST15'!$C:$C,'2. TS PAIS SEXO Y REG'!F$6,'DATOS PEST15'!$B:$B,VLOOKUP($F$5,DenRegTabla2,2,FALSE),'DATOS PEST15'!$A:$A,INDICE!$C$13,'DATOS PEST15'!$E:$E,'2. TS PAIS SEXO Y REG'!$A69)</f>
        <v>3</v>
      </c>
      <c r="G69" s="166">
        <f>SUMIFS('DATOS PEST15'!$D:$D,'DATOS PEST15'!$C:$C,'2. TS PAIS SEXO Y REG'!G$6,'DATOS PEST15'!$B:$B,VLOOKUP($F$5,DenRegTabla2,2,FALSE),'DATOS PEST15'!$A:$A,INDICE!$C$13,'DATOS PEST15'!$E:$E,'2. TS PAIS SEXO Y REG'!$A69)</f>
        <v>1</v>
      </c>
      <c r="H69" s="164">
        <f>SUMIFS('DATOS PEST15'!$D:$D,'DATOS PEST15'!$B:$B,VLOOKUP($F$5,DenRegTabla2,2,FALSE),'DATOS PEST15'!$A:$A,INDICE!$C$13,'DATOS PEST15'!$E:$E,'2. TS PAIS SEXO Y REG'!$A69)</f>
        <v>4</v>
      </c>
      <c r="I69" s="147">
        <f>SUMIFS('DATOS PEST15'!$D:$D,'DATOS PEST15'!$C:$C,'2. TS PAIS SEXO Y REG'!I$6,'DATOS PEST15'!$B:$B,VLOOKUP($I$5,DenRegTabla2,2,FALSE),'DATOS PEST15'!$A:$A,INDICE!$C$13,'DATOS PEST15'!$E:$E,'2. TS PAIS SEXO Y REG'!$A69)</f>
        <v>0</v>
      </c>
      <c r="J69" s="166">
        <f>SUMIFS('DATOS PEST15'!$D:$D,'DATOS PEST15'!$C:$C,'2. TS PAIS SEXO Y REG'!J$6,'DATOS PEST15'!$B:$B,VLOOKUP($I$5,DenRegTabla2,2,FALSE),'DATOS PEST15'!$A:$A,INDICE!$C$13,'DATOS PEST15'!$E:$E,'2. TS PAIS SEXO Y REG'!$A69)</f>
        <v>0</v>
      </c>
      <c r="K69" s="164">
        <f>SUMIFS('DATOS PEST15'!$D:$D,'DATOS PEST15'!$B:$B,VLOOKUP($I$5,DenRegTabla2,2,FALSE),'DATOS PEST15'!$A:$A,INDICE!$C$13,'DATOS PEST15'!$E:$E,'2. TS PAIS SEXO Y REG'!$A69)</f>
        <v>0</v>
      </c>
      <c r="L69" s="147">
        <f>SUMIFS('DATOS PEST15'!$D:$D,'DATOS PEST15'!$C:$C,'2. TS PAIS SEXO Y REG'!L$6,'DATOS PEST15'!$B:$B,VLOOKUP($L$5,DenRegTabla2,2,FALSE),'DATOS PEST15'!$A:$A,INDICE!$C$13,'DATOS PEST15'!$E:$E,'2. TS PAIS SEXO Y REG'!$A69)</f>
        <v>0</v>
      </c>
      <c r="M69" s="166">
        <f>SUMIFS('DATOS PEST15'!$D:$D,'DATOS PEST15'!$C:$C,'2. TS PAIS SEXO Y REG'!M$6,'DATOS PEST15'!$B:$B,VLOOKUP($L$5,DenRegTabla2,2,FALSE),'DATOS PEST15'!$A:$A,INDICE!$C$13,'DATOS PEST15'!$E:$E,'2. TS PAIS SEXO Y REG'!$A69)</f>
        <v>0</v>
      </c>
      <c r="N69" s="164">
        <f>SUMIFS('DATOS PEST15'!$D:$D,'DATOS PEST15'!$B:$B,VLOOKUP($L$5,DenRegTabla2,2,FALSE),'DATOS PEST15'!$A:$A,INDICE!$C$13,'DATOS PEST15'!$E:$E,'2. TS PAIS SEXO Y REG'!$A69)</f>
        <v>0</v>
      </c>
      <c r="O69" s="147">
        <f>SUMIFS('DATOS PEST15'!$D:$D,'DATOS PEST15'!$C:$C,'2. TS PAIS SEXO Y REG'!O$6,'DATOS PEST15'!$B:$B,VLOOKUP($O$5,DenRegTabla2,2,FALSE),'DATOS PEST15'!$A:$A,INDICE!$C$13,'DATOS PEST15'!$E:$E,'2. TS PAIS SEXO Y REG'!$A69)</f>
        <v>0</v>
      </c>
      <c r="P69" s="166">
        <f>SUMIFS('DATOS PEST15'!$D:$D,'DATOS PEST15'!$C:$C,'2. TS PAIS SEXO Y REG'!P$6,'DATOS PEST15'!$B:$B,VLOOKUP($O$5,DenRegTabla2,2,FALSE),'DATOS PEST15'!$A:$A,INDICE!$C$13,'DATOS PEST15'!$E:$E,'2. TS PAIS SEXO Y REG'!$A69)</f>
        <v>1</v>
      </c>
      <c r="Q69" s="164">
        <f>SUMIFS('DATOS PEST15'!$D:$D,'DATOS PEST15'!$B:$B,VLOOKUP($O$5,DenRegTabla2,2,FALSE),'DATOS PEST15'!$A:$A,INDICE!$C$13,'DATOS PEST15'!$E:$E,'2. TS PAIS SEXO Y REG'!$A69)</f>
        <v>1</v>
      </c>
      <c r="R69" s="147">
        <f>SUMIFS('DATOS PEST15'!$D:$D,'DATOS PEST15'!$C:$C,'2. TS PAIS SEXO Y REG'!R$6,'DATOS PEST15'!$B:$B,VLOOKUP($R$5,DenRegTabla2,2,FALSE),'DATOS PEST15'!$A:$A,INDICE!$C$13,'DATOS PEST15'!$E:$E,'2. TS PAIS SEXO Y REG'!$A69)</f>
        <v>0</v>
      </c>
      <c r="S69" s="166">
        <f>SUMIFS('DATOS PEST15'!$D:$D,'DATOS PEST15'!$C:$C,'2. TS PAIS SEXO Y REG'!S$6,'DATOS PEST15'!$B:$B,VLOOKUP($R$5,DenRegTabla2,2,FALSE),'DATOS PEST15'!$A:$A,INDICE!$C$13,'DATOS PEST15'!$E:$E,'2. TS PAIS SEXO Y REG'!$A69)</f>
        <v>0</v>
      </c>
      <c r="T69" s="164">
        <f>SUMIFS('DATOS PEST15'!$D:$D,'DATOS PEST15'!$B:$B,VLOOKUP($R$5,DenRegTabla2,2,FALSE),'DATOS PEST15'!$A:$A,INDICE!$C$13,'DATOS PEST15'!$E:$E,'2. TS PAIS SEXO Y REG'!$A69)</f>
        <v>0</v>
      </c>
      <c r="U69" s="147">
        <f>SUMIFS('DATOS PEST15'!$D:$D,'DATOS PEST15'!$C:$C,'2. TS PAIS SEXO Y REG'!U$6,'DATOS PEST15'!$B:$B,VLOOKUP($U$5,DenRegTabla2,2,FALSE),'DATOS PEST15'!$A:$A,INDICE!$C$13,'DATOS PEST15'!$E:$E,'2. TS PAIS SEXO Y REG'!$A69)</f>
        <v>0</v>
      </c>
      <c r="V69" s="166">
        <f>SUMIFS('DATOS PEST15'!$D:$D,'DATOS PEST15'!$C:$C,'2. TS PAIS SEXO Y REG'!V$6,'DATOS PEST15'!$B:$B,VLOOKUP($U$5,DenRegTabla2,2,FALSE),'DATOS PEST15'!$A:$A,INDICE!$C$13,'DATOS PEST15'!$E:$E,'2. TS PAIS SEXO Y REG'!$A69)</f>
        <v>0</v>
      </c>
      <c r="W69" s="164">
        <f>SUMIFS('DATOS PEST15'!$D:$D,'DATOS PEST15'!$B:$B,VLOOKUP($U$5,DenRegTabla2,2,FALSE),'DATOS PEST15'!$A:$A,INDICE!$C$13,'DATOS PEST15'!$E:$E,'2. TS PAIS SEXO Y REG'!$A69)</f>
        <v>0</v>
      </c>
      <c r="X69" s="147">
        <f>SUMIFS('DATOS PEST15'!$D:$D,'DATOS PEST15'!$C:$C,'2. TS PAIS SEXO Y REG'!X$6,'DATOS PEST15'!$B:$B,VLOOKUP($X$5,DenRegTabla2,2,FALSE),'DATOS PEST15'!$A:$A,INDICE!$C$13,'DATOS PEST15'!$E:$E,'2. TS PAIS SEXO Y REG'!$A69)</f>
        <v>0</v>
      </c>
      <c r="Y69" s="166">
        <f>SUMIFS('DATOS PEST15'!$D:$D,'DATOS PEST15'!$C:$C,'2. TS PAIS SEXO Y REG'!Y$6,'DATOS PEST15'!$B:$B,VLOOKUP($X$5,DenRegTabla2,2,FALSE),'DATOS PEST15'!$A:$A,INDICE!$C$13,'DATOS PEST15'!$E:$E,'2. TS PAIS SEXO Y REG'!$A69)</f>
        <v>0</v>
      </c>
      <c r="Z69" s="164">
        <f>SUMIFS('DATOS PEST15'!$D:$D,'DATOS PEST15'!$B:$B,VLOOKUP($X$5,DenRegTabla2,2,FALSE),'DATOS PEST15'!$A:$A,INDICE!$C$13,'DATOS PEST15'!$E:$E,'2. TS PAIS SEXO Y REG'!$A69)</f>
        <v>0</v>
      </c>
      <c r="AA69" s="147">
        <f>SUMIFS('DATOS PEST15'!$D:$D,'DATOS PEST15'!$C:$C,'2. TS PAIS SEXO Y REG'!AA$6,'DATOS PEST15'!$B:$B,VLOOKUP($AA$5,DenRegTabla2,2,FALSE),'DATOS PEST15'!$A:$A,INDICE!$C$13,'DATOS PEST15'!$E:$E,'2. TS PAIS SEXO Y REG'!$A69)</f>
        <v>0</v>
      </c>
      <c r="AB69" s="166">
        <f>SUMIFS('DATOS PEST15'!$D:$D,'DATOS PEST15'!$C:$C,'2. TS PAIS SEXO Y REG'!AB$6,'DATOS PEST15'!$B:$B,VLOOKUP($AA$5,DenRegTabla2,2,FALSE),'DATOS PEST15'!$A:$A,INDICE!$C$13,'DATOS PEST15'!$E:$E,'2. TS PAIS SEXO Y REG'!$A69)</f>
        <v>0</v>
      </c>
      <c r="AC69" s="164">
        <f>SUMIFS('DATOS PEST15'!$D:$D,'DATOS PEST15'!$B:$B,VLOOKUP($AA$5,DenRegTabla2,2,FALSE),'DATOS PEST15'!$A:$A,INDICE!$C$13,'DATOS PEST15'!$E:$E,'2. TS PAIS SEXO Y REG'!$A69)</f>
        <v>0</v>
      </c>
    </row>
    <row r="70" spans="1:29" s="123" customFormat="1" ht="15.6" x14ac:dyDescent="0.3">
      <c r="A70" s="4">
        <v>854</v>
      </c>
      <c r="B70" s="147" t="s">
        <v>367</v>
      </c>
      <c r="C70" s="147">
        <f t="shared" si="21"/>
        <v>138.21052631578948</v>
      </c>
      <c r="D70" s="166">
        <f t="shared" si="22"/>
        <v>1080.578947368421</v>
      </c>
      <c r="E70" s="164">
        <f t="shared" si="23"/>
        <v>1218.7894736842104</v>
      </c>
      <c r="F70" s="147">
        <f>SUMIFS('DATOS PEST15'!$D:$D,'DATOS PEST15'!$C:$C,'2. TS PAIS SEXO Y REG'!F$6,'DATOS PEST15'!$B:$B,VLOOKUP($F$5,DenRegTabla2,2,FALSE),'DATOS PEST15'!$A:$A,INDICE!$C$13,'DATOS PEST15'!$E:$E,'2. TS PAIS SEXO Y REG'!$A70)</f>
        <v>105</v>
      </c>
      <c r="G70" s="166">
        <f>SUMIFS('DATOS PEST15'!$D:$D,'DATOS PEST15'!$C:$C,'2. TS PAIS SEXO Y REG'!G$6,'DATOS PEST15'!$B:$B,VLOOKUP($F$5,DenRegTabla2,2,FALSE),'DATOS PEST15'!$A:$A,INDICE!$C$13,'DATOS PEST15'!$E:$E,'2. TS PAIS SEXO Y REG'!$A70)</f>
        <v>527.15789473684208</v>
      </c>
      <c r="H70" s="164">
        <f>SUMIFS('DATOS PEST15'!$D:$D,'DATOS PEST15'!$B:$B,VLOOKUP($F$5,DenRegTabla2,2,FALSE),'DATOS PEST15'!$A:$A,INDICE!$C$13,'DATOS PEST15'!$E:$E,'2. TS PAIS SEXO Y REG'!$A70)</f>
        <v>632.15789473684208</v>
      </c>
      <c r="I70" s="147">
        <f>SUMIFS('DATOS PEST15'!$D:$D,'DATOS PEST15'!$C:$C,'2. TS PAIS SEXO Y REG'!I$6,'DATOS PEST15'!$B:$B,VLOOKUP($I$5,DenRegTabla2,2,FALSE),'DATOS PEST15'!$A:$A,INDICE!$C$13,'DATOS PEST15'!$E:$E,'2. TS PAIS SEXO Y REG'!$A70)</f>
        <v>17.210526315789473</v>
      </c>
      <c r="J70" s="166">
        <f>SUMIFS('DATOS PEST15'!$D:$D,'DATOS PEST15'!$C:$C,'2. TS PAIS SEXO Y REG'!J$6,'DATOS PEST15'!$B:$B,VLOOKUP($I$5,DenRegTabla2,2,FALSE),'DATOS PEST15'!$A:$A,INDICE!$C$13,'DATOS PEST15'!$E:$E,'2. TS PAIS SEXO Y REG'!$A70)</f>
        <v>531.42105263157896</v>
      </c>
      <c r="K70" s="164">
        <f>SUMIFS('DATOS PEST15'!$D:$D,'DATOS PEST15'!$B:$B,VLOOKUP($I$5,DenRegTabla2,2,FALSE),'DATOS PEST15'!$A:$A,INDICE!$C$13,'DATOS PEST15'!$E:$E,'2. TS PAIS SEXO Y REG'!$A70)</f>
        <v>548.63157894736844</v>
      </c>
      <c r="L70" s="147">
        <f>SUMIFS('DATOS PEST15'!$D:$D,'DATOS PEST15'!$C:$C,'2. TS PAIS SEXO Y REG'!L$6,'DATOS PEST15'!$B:$B,VLOOKUP($L$5,DenRegTabla2,2,FALSE),'DATOS PEST15'!$A:$A,INDICE!$C$13,'DATOS PEST15'!$E:$E,'2. TS PAIS SEXO Y REG'!$A70)</f>
        <v>10</v>
      </c>
      <c r="M70" s="166">
        <f>SUMIFS('DATOS PEST15'!$D:$D,'DATOS PEST15'!$C:$C,'2. TS PAIS SEXO Y REG'!M$6,'DATOS PEST15'!$B:$B,VLOOKUP($L$5,DenRegTabla2,2,FALSE),'DATOS PEST15'!$A:$A,INDICE!$C$13,'DATOS PEST15'!$E:$E,'2. TS PAIS SEXO Y REG'!$A70)</f>
        <v>2</v>
      </c>
      <c r="N70" s="164">
        <f>SUMIFS('DATOS PEST15'!$D:$D,'DATOS PEST15'!$B:$B,VLOOKUP($L$5,DenRegTabla2,2,FALSE),'DATOS PEST15'!$A:$A,INDICE!$C$13,'DATOS PEST15'!$E:$E,'2. TS PAIS SEXO Y REG'!$A70)</f>
        <v>12</v>
      </c>
      <c r="O70" s="147">
        <f>SUMIFS('DATOS PEST15'!$D:$D,'DATOS PEST15'!$C:$C,'2. TS PAIS SEXO Y REG'!O$6,'DATOS PEST15'!$B:$B,VLOOKUP($O$5,DenRegTabla2,2,FALSE),'DATOS PEST15'!$A:$A,INDICE!$C$13,'DATOS PEST15'!$E:$E,'2. TS PAIS SEXO Y REG'!$A70)</f>
        <v>6</v>
      </c>
      <c r="P70" s="166">
        <f>SUMIFS('DATOS PEST15'!$D:$D,'DATOS PEST15'!$C:$C,'2. TS PAIS SEXO Y REG'!P$6,'DATOS PEST15'!$B:$B,VLOOKUP($O$5,DenRegTabla2,2,FALSE),'DATOS PEST15'!$A:$A,INDICE!$C$13,'DATOS PEST15'!$E:$E,'2. TS PAIS SEXO Y REG'!$A70)</f>
        <v>20</v>
      </c>
      <c r="Q70" s="164">
        <f>SUMIFS('DATOS PEST15'!$D:$D,'DATOS PEST15'!$B:$B,VLOOKUP($O$5,DenRegTabla2,2,FALSE),'DATOS PEST15'!$A:$A,INDICE!$C$13,'DATOS PEST15'!$E:$E,'2. TS PAIS SEXO Y REG'!$A70)</f>
        <v>26</v>
      </c>
      <c r="R70" s="147">
        <f>SUMIFS('DATOS PEST15'!$D:$D,'DATOS PEST15'!$C:$C,'2. TS PAIS SEXO Y REG'!R$6,'DATOS PEST15'!$B:$B,VLOOKUP($R$5,DenRegTabla2,2,FALSE),'DATOS PEST15'!$A:$A,INDICE!$C$13,'DATOS PEST15'!$E:$E,'2. TS PAIS SEXO Y REG'!$A70)</f>
        <v>0</v>
      </c>
      <c r="S70" s="166">
        <f>SUMIFS('DATOS PEST15'!$D:$D,'DATOS PEST15'!$C:$C,'2. TS PAIS SEXO Y REG'!S$6,'DATOS PEST15'!$B:$B,VLOOKUP($R$5,DenRegTabla2,2,FALSE),'DATOS PEST15'!$A:$A,INDICE!$C$13,'DATOS PEST15'!$E:$E,'2. TS PAIS SEXO Y REG'!$A70)</f>
        <v>0</v>
      </c>
      <c r="T70" s="164">
        <f>SUMIFS('DATOS PEST15'!$D:$D,'DATOS PEST15'!$B:$B,VLOOKUP($R$5,DenRegTabla2,2,FALSE),'DATOS PEST15'!$A:$A,INDICE!$C$13,'DATOS PEST15'!$E:$E,'2. TS PAIS SEXO Y REG'!$A70)</f>
        <v>0</v>
      </c>
      <c r="U70" s="147">
        <f>SUMIFS('DATOS PEST15'!$D:$D,'DATOS PEST15'!$C:$C,'2. TS PAIS SEXO Y REG'!U$6,'DATOS PEST15'!$B:$B,VLOOKUP($U$5,DenRegTabla2,2,FALSE),'DATOS PEST15'!$A:$A,INDICE!$C$13,'DATOS PEST15'!$E:$E,'2. TS PAIS SEXO Y REG'!$A70)</f>
        <v>0</v>
      </c>
      <c r="V70" s="166">
        <f>SUMIFS('DATOS PEST15'!$D:$D,'DATOS PEST15'!$C:$C,'2. TS PAIS SEXO Y REG'!V$6,'DATOS PEST15'!$B:$B,VLOOKUP($U$5,DenRegTabla2,2,FALSE),'DATOS PEST15'!$A:$A,INDICE!$C$13,'DATOS PEST15'!$E:$E,'2. TS PAIS SEXO Y REG'!$A70)</f>
        <v>0</v>
      </c>
      <c r="W70" s="164">
        <f>SUMIFS('DATOS PEST15'!$D:$D,'DATOS PEST15'!$B:$B,VLOOKUP($U$5,DenRegTabla2,2,FALSE),'DATOS PEST15'!$A:$A,INDICE!$C$13,'DATOS PEST15'!$E:$E,'2. TS PAIS SEXO Y REG'!$A70)</f>
        <v>0</v>
      </c>
      <c r="X70" s="147">
        <f>SUMIFS('DATOS PEST15'!$D:$D,'DATOS PEST15'!$C:$C,'2. TS PAIS SEXO Y REG'!X$6,'DATOS PEST15'!$B:$B,VLOOKUP($X$5,DenRegTabla2,2,FALSE),'DATOS PEST15'!$A:$A,INDICE!$C$13,'DATOS PEST15'!$E:$E,'2. TS PAIS SEXO Y REG'!$A70)</f>
        <v>0</v>
      </c>
      <c r="Y70" s="166">
        <f>SUMIFS('DATOS PEST15'!$D:$D,'DATOS PEST15'!$C:$C,'2. TS PAIS SEXO Y REG'!Y$6,'DATOS PEST15'!$B:$B,VLOOKUP($X$5,DenRegTabla2,2,FALSE),'DATOS PEST15'!$A:$A,INDICE!$C$13,'DATOS PEST15'!$E:$E,'2. TS PAIS SEXO Y REG'!$A70)</f>
        <v>0</v>
      </c>
      <c r="Z70" s="164">
        <f>SUMIFS('DATOS PEST15'!$D:$D,'DATOS PEST15'!$B:$B,VLOOKUP($X$5,DenRegTabla2,2,FALSE),'DATOS PEST15'!$A:$A,INDICE!$C$13,'DATOS PEST15'!$E:$E,'2. TS PAIS SEXO Y REG'!$A70)</f>
        <v>0</v>
      </c>
      <c r="AA70" s="147">
        <f>SUMIFS('DATOS PEST15'!$D:$D,'DATOS PEST15'!$C:$C,'2. TS PAIS SEXO Y REG'!AA$6,'DATOS PEST15'!$B:$B,VLOOKUP($AA$5,DenRegTabla2,2,FALSE),'DATOS PEST15'!$A:$A,INDICE!$C$13,'DATOS PEST15'!$E:$E,'2. TS PAIS SEXO Y REG'!$A70)</f>
        <v>0</v>
      </c>
      <c r="AB70" s="166">
        <f>SUMIFS('DATOS PEST15'!$D:$D,'DATOS PEST15'!$C:$C,'2. TS PAIS SEXO Y REG'!AB$6,'DATOS PEST15'!$B:$B,VLOOKUP($AA$5,DenRegTabla2,2,FALSE),'DATOS PEST15'!$A:$A,INDICE!$C$13,'DATOS PEST15'!$E:$E,'2. TS PAIS SEXO Y REG'!$A70)</f>
        <v>0</v>
      </c>
      <c r="AC70" s="164">
        <f>SUMIFS('DATOS PEST15'!$D:$D,'DATOS PEST15'!$B:$B,VLOOKUP($AA$5,DenRegTabla2,2,FALSE),'DATOS PEST15'!$A:$A,INDICE!$C$13,'DATOS PEST15'!$E:$E,'2. TS PAIS SEXO Y REG'!$A70)</f>
        <v>0</v>
      </c>
    </row>
    <row r="71" spans="1:29" s="123" customFormat="1" ht="15.6" x14ac:dyDescent="0.3">
      <c r="A71" s="4">
        <v>108</v>
      </c>
      <c r="B71" s="147" t="s">
        <v>246</v>
      </c>
      <c r="C71" s="147">
        <f t="shared" si="21"/>
        <v>25.263157894736842</v>
      </c>
      <c r="D71" s="166">
        <f t="shared" si="22"/>
        <v>46</v>
      </c>
      <c r="E71" s="164">
        <f t="shared" si="23"/>
        <v>71.26315789473685</v>
      </c>
      <c r="F71" s="147">
        <f>SUMIFS('DATOS PEST15'!$D:$D,'DATOS PEST15'!$C:$C,'2. TS PAIS SEXO Y REG'!F$6,'DATOS PEST15'!$B:$B,VLOOKUP($F$5,DenRegTabla2,2,FALSE),'DATOS PEST15'!$A:$A,INDICE!$C$13,'DATOS PEST15'!$E:$E,'2. TS PAIS SEXO Y REG'!$A71)</f>
        <v>8.2631578947368425</v>
      </c>
      <c r="G71" s="166">
        <f>SUMIFS('DATOS PEST15'!$D:$D,'DATOS PEST15'!$C:$C,'2. TS PAIS SEXO Y REG'!G$6,'DATOS PEST15'!$B:$B,VLOOKUP($F$5,DenRegTabla2,2,FALSE),'DATOS PEST15'!$A:$A,INDICE!$C$13,'DATOS PEST15'!$E:$E,'2. TS PAIS SEXO Y REG'!$A71)</f>
        <v>45</v>
      </c>
      <c r="H71" s="164">
        <f>SUMIFS('DATOS PEST15'!$D:$D,'DATOS PEST15'!$B:$B,VLOOKUP($F$5,DenRegTabla2,2,FALSE),'DATOS PEST15'!$A:$A,INDICE!$C$13,'DATOS PEST15'!$E:$E,'2. TS PAIS SEXO Y REG'!$A71)</f>
        <v>53.263157894736842</v>
      </c>
      <c r="I71" s="147">
        <f>SUMIFS('DATOS PEST15'!$D:$D,'DATOS PEST15'!$C:$C,'2. TS PAIS SEXO Y REG'!I$6,'DATOS PEST15'!$B:$B,VLOOKUP($I$5,DenRegTabla2,2,FALSE),'DATOS PEST15'!$A:$A,INDICE!$C$13,'DATOS PEST15'!$E:$E,'2. TS PAIS SEXO Y REG'!$A71)</f>
        <v>0</v>
      </c>
      <c r="J71" s="166">
        <f>SUMIFS('DATOS PEST15'!$D:$D,'DATOS PEST15'!$C:$C,'2. TS PAIS SEXO Y REG'!J$6,'DATOS PEST15'!$B:$B,VLOOKUP($I$5,DenRegTabla2,2,FALSE),'DATOS PEST15'!$A:$A,INDICE!$C$13,'DATOS PEST15'!$E:$E,'2. TS PAIS SEXO Y REG'!$A71)</f>
        <v>1</v>
      </c>
      <c r="K71" s="164">
        <f>SUMIFS('DATOS PEST15'!$D:$D,'DATOS PEST15'!$B:$B,VLOOKUP($I$5,DenRegTabla2,2,FALSE),'DATOS PEST15'!$A:$A,INDICE!$C$13,'DATOS PEST15'!$E:$E,'2. TS PAIS SEXO Y REG'!$A71)</f>
        <v>1</v>
      </c>
      <c r="L71" s="147">
        <f>SUMIFS('DATOS PEST15'!$D:$D,'DATOS PEST15'!$C:$C,'2. TS PAIS SEXO Y REG'!L$6,'DATOS PEST15'!$B:$B,VLOOKUP($L$5,DenRegTabla2,2,FALSE),'DATOS PEST15'!$A:$A,INDICE!$C$13,'DATOS PEST15'!$E:$E,'2. TS PAIS SEXO Y REG'!$A71)</f>
        <v>2</v>
      </c>
      <c r="M71" s="166">
        <f>SUMIFS('DATOS PEST15'!$D:$D,'DATOS PEST15'!$C:$C,'2. TS PAIS SEXO Y REG'!M$6,'DATOS PEST15'!$B:$B,VLOOKUP($L$5,DenRegTabla2,2,FALSE),'DATOS PEST15'!$A:$A,INDICE!$C$13,'DATOS PEST15'!$E:$E,'2. TS PAIS SEXO Y REG'!$A71)</f>
        <v>0</v>
      </c>
      <c r="N71" s="164">
        <f>SUMIFS('DATOS PEST15'!$D:$D,'DATOS PEST15'!$B:$B,VLOOKUP($L$5,DenRegTabla2,2,FALSE),'DATOS PEST15'!$A:$A,INDICE!$C$13,'DATOS PEST15'!$E:$E,'2. TS PAIS SEXO Y REG'!$A71)</f>
        <v>2</v>
      </c>
      <c r="O71" s="147">
        <f>SUMIFS('DATOS PEST15'!$D:$D,'DATOS PEST15'!$C:$C,'2. TS PAIS SEXO Y REG'!O$6,'DATOS PEST15'!$B:$B,VLOOKUP($O$5,DenRegTabla2,2,FALSE),'DATOS PEST15'!$A:$A,INDICE!$C$13,'DATOS PEST15'!$E:$E,'2. TS PAIS SEXO Y REG'!$A71)</f>
        <v>15</v>
      </c>
      <c r="P71" s="166">
        <f>SUMIFS('DATOS PEST15'!$D:$D,'DATOS PEST15'!$C:$C,'2. TS PAIS SEXO Y REG'!P$6,'DATOS PEST15'!$B:$B,VLOOKUP($O$5,DenRegTabla2,2,FALSE),'DATOS PEST15'!$A:$A,INDICE!$C$13,'DATOS PEST15'!$E:$E,'2. TS PAIS SEXO Y REG'!$A71)</f>
        <v>0</v>
      </c>
      <c r="Q71" s="164">
        <f>SUMIFS('DATOS PEST15'!$D:$D,'DATOS PEST15'!$B:$B,VLOOKUP($O$5,DenRegTabla2,2,FALSE),'DATOS PEST15'!$A:$A,INDICE!$C$13,'DATOS PEST15'!$E:$E,'2. TS PAIS SEXO Y REG'!$A71)</f>
        <v>15</v>
      </c>
      <c r="R71" s="147">
        <f>SUMIFS('DATOS PEST15'!$D:$D,'DATOS PEST15'!$C:$C,'2. TS PAIS SEXO Y REG'!R$6,'DATOS PEST15'!$B:$B,VLOOKUP($R$5,DenRegTabla2,2,FALSE),'DATOS PEST15'!$A:$A,INDICE!$C$13,'DATOS PEST15'!$E:$E,'2. TS PAIS SEXO Y REG'!$A71)</f>
        <v>0</v>
      </c>
      <c r="S71" s="166">
        <f>SUMIFS('DATOS PEST15'!$D:$D,'DATOS PEST15'!$C:$C,'2. TS PAIS SEXO Y REG'!S$6,'DATOS PEST15'!$B:$B,VLOOKUP($R$5,DenRegTabla2,2,FALSE),'DATOS PEST15'!$A:$A,INDICE!$C$13,'DATOS PEST15'!$E:$E,'2. TS PAIS SEXO Y REG'!$A71)</f>
        <v>0</v>
      </c>
      <c r="T71" s="164">
        <f>SUMIFS('DATOS PEST15'!$D:$D,'DATOS PEST15'!$B:$B,VLOOKUP($R$5,DenRegTabla2,2,FALSE),'DATOS PEST15'!$A:$A,INDICE!$C$13,'DATOS PEST15'!$E:$E,'2. TS PAIS SEXO Y REG'!$A71)</f>
        <v>0</v>
      </c>
      <c r="U71" s="147">
        <f>SUMIFS('DATOS PEST15'!$D:$D,'DATOS PEST15'!$C:$C,'2. TS PAIS SEXO Y REG'!U$6,'DATOS PEST15'!$B:$B,VLOOKUP($U$5,DenRegTabla2,2,FALSE),'DATOS PEST15'!$A:$A,INDICE!$C$13,'DATOS PEST15'!$E:$E,'2. TS PAIS SEXO Y REG'!$A71)</f>
        <v>0</v>
      </c>
      <c r="V71" s="166">
        <f>SUMIFS('DATOS PEST15'!$D:$D,'DATOS PEST15'!$C:$C,'2. TS PAIS SEXO Y REG'!V$6,'DATOS PEST15'!$B:$B,VLOOKUP($U$5,DenRegTabla2,2,FALSE),'DATOS PEST15'!$A:$A,INDICE!$C$13,'DATOS PEST15'!$E:$E,'2. TS PAIS SEXO Y REG'!$A71)</f>
        <v>0</v>
      </c>
      <c r="W71" s="164">
        <f>SUMIFS('DATOS PEST15'!$D:$D,'DATOS PEST15'!$B:$B,VLOOKUP($U$5,DenRegTabla2,2,FALSE),'DATOS PEST15'!$A:$A,INDICE!$C$13,'DATOS PEST15'!$E:$E,'2. TS PAIS SEXO Y REG'!$A71)</f>
        <v>0</v>
      </c>
      <c r="X71" s="147">
        <f>SUMIFS('DATOS PEST15'!$D:$D,'DATOS PEST15'!$C:$C,'2. TS PAIS SEXO Y REG'!X$6,'DATOS PEST15'!$B:$B,VLOOKUP($X$5,DenRegTabla2,2,FALSE),'DATOS PEST15'!$A:$A,INDICE!$C$13,'DATOS PEST15'!$E:$E,'2. TS PAIS SEXO Y REG'!$A71)</f>
        <v>0</v>
      </c>
      <c r="Y71" s="166">
        <f>SUMIFS('DATOS PEST15'!$D:$D,'DATOS PEST15'!$C:$C,'2. TS PAIS SEXO Y REG'!Y$6,'DATOS PEST15'!$B:$B,VLOOKUP($X$5,DenRegTabla2,2,FALSE),'DATOS PEST15'!$A:$A,INDICE!$C$13,'DATOS PEST15'!$E:$E,'2. TS PAIS SEXO Y REG'!$A71)</f>
        <v>0</v>
      </c>
      <c r="Z71" s="164">
        <f>SUMIFS('DATOS PEST15'!$D:$D,'DATOS PEST15'!$B:$B,VLOOKUP($X$5,DenRegTabla2,2,FALSE),'DATOS PEST15'!$A:$A,INDICE!$C$13,'DATOS PEST15'!$E:$E,'2. TS PAIS SEXO Y REG'!$A71)</f>
        <v>0</v>
      </c>
      <c r="AA71" s="147">
        <f>SUMIFS('DATOS PEST15'!$D:$D,'DATOS PEST15'!$C:$C,'2. TS PAIS SEXO Y REG'!AA$6,'DATOS PEST15'!$B:$B,VLOOKUP($AA$5,DenRegTabla2,2,FALSE),'DATOS PEST15'!$A:$A,INDICE!$C$13,'DATOS PEST15'!$E:$E,'2. TS PAIS SEXO Y REG'!$A71)</f>
        <v>0</v>
      </c>
      <c r="AB71" s="166">
        <f>SUMIFS('DATOS PEST15'!$D:$D,'DATOS PEST15'!$C:$C,'2. TS PAIS SEXO Y REG'!AB$6,'DATOS PEST15'!$B:$B,VLOOKUP($AA$5,DenRegTabla2,2,FALSE),'DATOS PEST15'!$A:$A,INDICE!$C$13,'DATOS PEST15'!$E:$E,'2. TS PAIS SEXO Y REG'!$A71)</f>
        <v>0</v>
      </c>
      <c r="AC71" s="164">
        <f>SUMIFS('DATOS PEST15'!$D:$D,'DATOS PEST15'!$B:$B,VLOOKUP($AA$5,DenRegTabla2,2,FALSE),'DATOS PEST15'!$A:$A,INDICE!$C$13,'DATOS PEST15'!$E:$E,'2. TS PAIS SEXO Y REG'!$A71)</f>
        <v>0</v>
      </c>
    </row>
    <row r="72" spans="1:29" s="123" customFormat="1" ht="15.6" x14ac:dyDescent="0.3">
      <c r="A72" s="4">
        <v>132</v>
      </c>
      <c r="B72" s="147" t="s">
        <v>251</v>
      </c>
      <c r="C72" s="147">
        <f t="shared" si="21"/>
        <v>911.05263157894728</v>
      </c>
      <c r="D72" s="166">
        <f t="shared" si="22"/>
        <v>690.0526315789474</v>
      </c>
      <c r="E72" s="164">
        <f t="shared" si="23"/>
        <v>1601.1052631578946</v>
      </c>
      <c r="F72" s="147">
        <f>SUMIFS('DATOS PEST15'!$D:$D,'DATOS PEST15'!$C:$C,'2. TS PAIS SEXO Y REG'!F$6,'DATOS PEST15'!$B:$B,VLOOKUP($F$5,DenRegTabla2,2,FALSE),'DATOS PEST15'!$A:$A,INDICE!$C$13,'DATOS PEST15'!$E:$E,'2. TS PAIS SEXO Y REG'!$A72)</f>
        <v>616.31578947368416</v>
      </c>
      <c r="G72" s="166">
        <f>SUMIFS('DATOS PEST15'!$D:$D,'DATOS PEST15'!$C:$C,'2. TS PAIS SEXO Y REG'!G$6,'DATOS PEST15'!$B:$B,VLOOKUP($F$5,DenRegTabla2,2,FALSE),'DATOS PEST15'!$A:$A,INDICE!$C$13,'DATOS PEST15'!$E:$E,'2. TS PAIS SEXO Y REG'!$A72)</f>
        <v>582.57894736842104</v>
      </c>
      <c r="H72" s="164">
        <f>SUMIFS('DATOS PEST15'!$D:$D,'DATOS PEST15'!$B:$B,VLOOKUP($F$5,DenRegTabla2,2,FALSE),'DATOS PEST15'!$A:$A,INDICE!$C$13,'DATOS PEST15'!$E:$E,'2. TS PAIS SEXO Y REG'!$A72)</f>
        <v>1198.8947368421052</v>
      </c>
      <c r="I72" s="147">
        <f>SUMIFS('DATOS PEST15'!$D:$D,'DATOS PEST15'!$C:$C,'2. TS PAIS SEXO Y REG'!I$6,'DATOS PEST15'!$B:$B,VLOOKUP($I$5,DenRegTabla2,2,FALSE),'DATOS PEST15'!$A:$A,INDICE!$C$13,'DATOS PEST15'!$E:$E,'2. TS PAIS SEXO Y REG'!$A72)</f>
        <v>1</v>
      </c>
      <c r="J72" s="166">
        <f>SUMIFS('DATOS PEST15'!$D:$D,'DATOS PEST15'!$C:$C,'2. TS PAIS SEXO Y REG'!J$6,'DATOS PEST15'!$B:$B,VLOOKUP($I$5,DenRegTabla2,2,FALSE),'DATOS PEST15'!$A:$A,INDICE!$C$13,'DATOS PEST15'!$E:$E,'2. TS PAIS SEXO Y REG'!$A72)</f>
        <v>11.842105263157896</v>
      </c>
      <c r="K72" s="164">
        <f>SUMIFS('DATOS PEST15'!$D:$D,'DATOS PEST15'!$B:$B,VLOOKUP($I$5,DenRegTabla2,2,FALSE),'DATOS PEST15'!$A:$A,INDICE!$C$13,'DATOS PEST15'!$E:$E,'2. TS PAIS SEXO Y REG'!$A72)</f>
        <v>12.842105263157896</v>
      </c>
      <c r="L72" s="147">
        <f>SUMIFS('DATOS PEST15'!$D:$D,'DATOS PEST15'!$C:$C,'2. TS PAIS SEXO Y REG'!L$6,'DATOS PEST15'!$B:$B,VLOOKUP($L$5,DenRegTabla2,2,FALSE),'DATOS PEST15'!$A:$A,INDICE!$C$13,'DATOS PEST15'!$E:$E,'2. TS PAIS SEXO Y REG'!$A72)</f>
        <v>266</v>
      </c>
      <c r="M72" s="166">
        <f>SUMIFS('DATOS PEST15'!$D:$D,'DATOS PEST15'!$C:$C,'2. TS PAIS SEXO Y REG'!M$6,'DATOS PEST15'!$B:$B,VLOOKUP($L$5,DenRegTabla2,2,FALSE),'DATOS PEST15'!$A:$A,INDICE!$C$13,'DATOS PEST15'!$E:$E,'2. TS PAIS SEXO Y REG'!$A72)</f>
        <v>7</v>
      </c>
      <c r="N72" s="164">
        <f>SUMIFS('DATOS PEST15'!$D:$D,'DATOS PEST15'!$B:$B,VLOOKUP($L$5,DenRegTabla2,2,FALSE),'DATOS PEST15'!$A:$A,INDICE!$C$13,'DATOS PEST15'!$E:$E,'2. TS PAIS SEXO Y REG'!$A72)</f>
        <v>273</v>
      </c>
      <c r="O72" s="147">
        <f>SUMIFS('DATOS PEST15'!$D:$D,'DATOS PEST15'!$C:$C,'2. TS PAIS SEXO Y REG'!O$6,'DATOS PEST15'!$B:$B,VLOOKUP($O$5,DenRegTabla2,2,FALSE),'DATOS PEST15'!$A:$A,INDICE!$C$13,'DATOS PEST15'!$E:$E,'2. TS PAIS SEXO Y REG'!$A72)</f>
        <v>27.736842105263158</v>
      </c>
      <c r="P72" s="166">
        <f>SUMIFS('DATOS PEST15'!$D:$D,'DATOS PEST15'!$C:$C,'2. TS PAIS SEXO Y REG'!P$6,'DATOS PEST15'!$B:$B,VLOOKUP($O$5,DenRegTabla2,2,FALSE),'DATOS PEST15'!$A:$A,INDICE!$C$13,'DATOS PEST15'!$E:$E,'2. TS PAIS SEXO Y REG'!$A72)</f>
        <v>32.842105263157897</v>
      </c>
      <c r="Q72" s="164">
        <f>SUMIFS('DATOS PEST15'!$D:$D,'DATOS PEST15'!$B:$B,VLOOKUP($O$5,DenRegTabla2,2,FALSE),'DATOS PEST15'!$A:$A,INDICE!$C$13,'DATOS PEST15'!$E:$E,'2. TS PAIS SEXO Y REG'!$A72)</f>
        <v>60.578947368421055</v>
      </c>
      <c r="R72" s="147">
        <f>SUMIFS('DATOS PEST15'!$D:$D,'DATOS PEST15'!$C:$C,'2. TS PAIS SEXO Y REG'!R$6,'DATOS PEST15'!$B:$B,VLOOKUP($R$5,DenRegTabla2,2,FALSE),'DATOS PEST15'!$A:$A,INDICE!$C$13,'DATOS PEST15'!$E:$E,'2. TS PAIS SEXO Y REG'!$A72)</f>
        <v>0</v>
      </c>
      <c r="S72" s="166">
        <f>SUMIFS('DATOS PEST15'!$D:$D,'DATOS PEST15'!$C:$C,'2. TS PAIS SEXO Y REG'!S$6,'DATOS PEST15'!$B:$B,VLOOKUP($R$5,DenRegTabla2,2,FALSE),'DATOS PEST15'!$A:$A,INDICE!$C$13,'DATOS PEST15'!$E:$E,'2. TS PAIS SEXO Y REG'!$A72)</f>
        <v>0</v>
      </c>
      <c r="T72" s="164">
        <f>SUMIFS('DATOS PEST15'!$D:$D,'DATOS PEST15'!$B:$B,VLOOKUP($R$5,DenRegTabla2,2,FALSE),'DATOS PEST15'!$A:$A,INDICE!$C$13,'DATOS PEST15'!$E:$E,'2. TS PAIS SEXO Y REG'!$A72)</f>
        <v>0</v>
      </c>
      <c r="U72" s="147">
        <f>SUMIFS('DATOS PEST15'!$D:$D,'DATOS PEST15'!$C:$C,'2. TS PAIS SEXO Y REG'!U$6,'DATOS PEST15'!$B:$B,VLOOKUP($U$5,DenRegTabla2,2,FALSE),'DATOS PEST15'!$A:$A,INDICE!$C$13,'DATOS PEST15'!$E:$E,'2. TS PAIS SEXO Y REG'!$A72)</f>
        <v>0</v>
      </c>
      <c r="V72" s="166">
        <f>SUMIFS('DATOS PEST15'!$D:$D,'DATOS PEST15'!$C:$C,'2. TS PAIS SEXO Y REG'!V$6,'DATOS PEST15'!$B:$B,VLOOKUP($U$5,DenRegTabla2,2,FALSE),'DATOS PEST15'!$A:$A,INDICE!$C$13,'DATOS PEST15'!$E:$E,'2. TS PAIS SEXO Y REG'!$A72)</f>
        <v>55.578947368421055</v>
      </c>
      <c r="W72" s="164">
        <f>SUMIFS('DATOS PEST15'!$D:$D,'DATOS PEST15'!$B:$B,VLOOKUP($U$5,DenRegTabla2,2,FALSE),'DATOS PEST15'!$A:$A,INDICE!$C$13,'DATOS PEST15'!$E:$E,'2. TS PAIS SEXO Y REG'!$A72)</f>
        <v>55.578947368421055</v>
      </c>
      <c r="X72" s="147">
        <f>SUMIFS('DATOS PEST15'!$D:$D,'DATOS PEST15'!$C:$C,'2. TS PAIS SEXO Y REG'!X$6,'DATOS PEST15'!$B:$B,VLOOKUP($X$5,DenRegTabla2,2,FALSE),'DATOS PEST15'!$A:$A,INDICE!$C$13,'DATOS PEST15'!$E:$E,'2. TS PAIS SEXO Y REG'!$A72)</f>
        <v>0</v>
      </c>
      <c r="Y72" s="166">
        <f>SUMIFS('DATOS PEST15'!$D:$D,'DATOS PEST15'!$C:$C,'2. TS PAIS SEXO Y REG'!Y$6,'DATOS PEST15'!$B:$B,VLOOKUP($X$5,DenRegTabla2,2,FALSE),'DATOS PEST15'!$A:$A,INDICE!$C$13,'DATOS PEST15'!$E:$E,'2. TS PAIS SEXO Y REG'!$A72)</f>
        <v>0</v>
      </c>
      <c r="Z72" s="164">
        <f>SUMIFS('DATOS PEST15'!$D:$D,'DATOS PEST15'!$B:$B,VLOOKUP($X$5,DenRegTabla2,2,FALSE),'DATOS PEST15'!$A:$A,INDICE!$C$13,'DATOS PEST15'!$E:$E,'2. TS PAIS SEXO Y REG'!$A72)</f>
        <v>0</v>
      </c>
      <c r="AA72" s="147">
        <f>SUMIFS('DATOS PEST15'!$D:$D,'DATOS PEST15'!$C:$C,'2. TS PAIS SEXO Y REG'!AA$6,'DATOS PEST15'!$B:$B,VLOOKUP($AA$5,DenRegTabla2,2,FALSE),'DATOS PEST15'!$A:$A,INDICE!$C$13,'DATOS PEST15'!$E:$E,'2. TS PAIS SEXO Y REG'!$A72)</f>
        <v>0</v>
      </c>
      <c r="AB72" s="166">
        <f>SUMIFS('DATOS PEST15'!$D:$D,'DATOS PEST15'!$C:$C,'2. TS PAIS SEXO Y REG'!AB$6,'DATOS PEST15'!$B:$B,VLOOKUP($AA$5,DenRegTabla2,2,FALSE),'DATOS PEST15'!$A:$A,INDICE!$C$13,'DATOS PEST15'!$E:$E,'2. TS PAIS SEXO Y REG'!$A72)</f>
        <v>0.21052631578947367</v>
      </c>
      <c r="AC72" s="164">
        <f>SUMIFS('DATOS PEST15'!$D:$D,'DATOS PEST15'!$B:$B,VLOOKUP($AA$5,DenRegTabla2,2,FALSE),'DATOS PEST15'!$A:$A,INDICE!$C$13,'DATOS PEST15'!$E:$E,'2. TS PAIS SEXO Y REG'!$A72)</f>
        <v>0.21052631578947367</v>
      </c>
    </row>
    <row r="73" spans="1:29" s="123" customFormat="1" ht="15.6" x14ac:dyDescent="0.3">
      <c r="A73" s="4">
        <v>136</v>
      </c>
      <c r="B73" s="147" t="s">
        <v>252</v>
      </c>
      <c r="C73" s="147">
        <f t="shared" si="21"/>
        <v>1</v>
      </c>
      <c r="D73" s="166">
        <f t="shared" si="22"/>
        <v>0</v>
      </c>
      <c r="E73" s="164">
        <f t="shared" si="23"/>
        <v>1</v>
      </c>
      <c r="F73" s="147">
        <f>SUMIFS('DATOS PEST15'!$D:$D,'DATOS PEST15'!$C:$C,'2. TS PAIS SEXO Y REG'!F$6,'DATOS PEST15'!$B:$B,VLOOKUP($F$5,DenRegTabla2,2,FALSE),'DATOS PEST15'!$A:$A,INDICE!$C$13,'DATOS PEST15'!$E:$E,'2. TS PAIS SEXO Y REG'!$A73)</f>
        <v>0</v>
      </c>
      <c r="G73" s="166">
        <f>SUMIFS('DATOS PEST15'!$D:$D,'DATOS PEST15'!$C:$C,'2. TS PAIS SEXO Y REG'!G$6,'DATOS PEST15'!$B:$B,VLOOKUP($F$5,DenRegTabla2,2,FALSE),'DATOS PEST15'!$A:$A,INDICE!$C$13,'DATOS PEST15'!$E:$E,'2. TS PAIS SEXO Y REG'!$A73)</f>
        <v>0</v>
      </c>
      <c r="H73" s="164">
        <f>SUMIFS('DATOS PEST15'!$D:$D,'DATOS PEST15'!$B:$B,VLOOKUP($F$5,DenRegTabla2,2,FALSE),'DATOS PEST15'!$A:$A,INDICE!$C$13,'DATOS PEST15'!$E:$E,'2. TS PAIS SEXO Y REG'!$A73)</f>
        <v>0</v>
      </c>
      <c r="I73" s="147">
        <f>SUMIFS('DATOS PEST15'!$D:$D,'DATOS PEST15'!$C:$C,'2. TS PAIS SEXO Y REG'!I$6,'DATOS PEST15'!$B:$B,VLOOKUP($I$5,DenRegTabla2,2,FALSE),'DATOS PEST15'!$A:$A,INDICE!$C$13,'DATOS PEST15'!$E:$E,'2. TS PAIS SEXO Y REG'!$A73)</f>
        <v>0</v>
      </c>
      <c r="J73" s="166">
        <f>SUMIFS('DATOS PEST15'!$D:$D,'DATOS PEST15'!$C:$C,'2. TS PAIS SEXO Y REG'!J$6,'DATOS PEST15'!$B:$B,VLOOKUP($I$5,DenRegTabla2,2,FALSE),'DATOS PEST15'!$A:$A,INDICE!$C$13,'DATOS PEST15'!$E:$E,'2. TS PAIS SEXO Y REG'!$A73)</f>
        <v>0</v>
      </c>
      <c r="K73" s="164">
        <f>SUMIFS('DATOS PEST15'!$D:$D,'DATOS PEST15'!$B:$B,VLOOKUP($I$5,DenRegTabla2,2,FALSE),'DATOS PEST15'!$A:$A,INDICE!$C$13,'DATOS PEST15'!$E:$E,'2. TS PAIS SEXO Y REG'!$A73)</f>
        <v>0</v>
      </c>
      <c r="L73" s="147">
        <f>SUMIFS('DATOS PEST15'!$D:$D,'DATOS PEST15'!$C:$C,'2. TS PAIS SEXO Y REG'!L$6,'DATOS PEST15'!$B:$B,VLOOKUP($L$5,DenRegTabla2,2,FALSE),'DATOS PEST15'!$A:$A,INDICE!$C$13,'DATOS PEST15'!$E:$E,'2. TS PAIS SEXO Y REG'!$A73)</f>
        <v>0</v>
      </c>
      <c r="M73" s="166">
        <f>SUMIFS('DATOS PEST15'!$D:$D,'DATOS PEST15'!$C:$C,'2. TS PAIS SEXO Y REG'!M$6,'DATOS PEST15'!$B:$B,VLOOKUP($L$5,DenRegTabla2,2,FALSE),'DATOS PEST15'!$A:$A,INDICE!$C$13,'DATOS PEST15'!$E:$E,'2. TS PAIS SEXO Y REG'!$A73)</f>
        <v>0</v>
      </c>
      <c r="N73" s="164">
        <f>SUMIFS('DATOS PEST15'!$D:$D,'DATOS PEST15'!$B:$B,VLOOKUP($L$5,DenRegTabla2,2,FALSE),'DATOS PEST15'!$A:$A,INDICE!$C$13,'DATOS PEST15'!$E:$E,'2. TS PAIS SEXO Y REG'!$A73)</f>
        <v>0</v>
      </c>
      <c r="O73" s="147">
        <f>SUMIFS('DATOS PEST15'!$D:$D,'DATOS PEST15'!$C:$C,'2. TS PAIS SEXO Y REG'!O$6,'DATOS PEST15'!$B:$B,VLOOKUP($O$5,DenRegTabla2,2,FALSE),'DATOS PEST15'!$A:$A,INDICE!$C$13,'DATOS PEST15'!$E:$E,'2. TS PAIS SEXO Y REG'!$A73)</f>
        <v>1</v>
      </c>
      <c r="P73" s="166">
        <f>SUMIFS('DATOS PEST15'!$D:$D,'DATOS PEST15'!$C:$C,'2. TS PAIS SEXO Y REG'!P$6,'DATOS PEST15'!$B:$B,VLOOKUP($O$5,DenRegTabla2,2,FALSE),'DATOS PEST15'!$A:$A,INDICE!$C$13,'DATOS PEST15'!$E:$E,'2. TS PAIS SEXO Y REG'!$A73)</f>
        <v>0</v>
      </c>
      <c r="Q73" s="164">
        <f>SUMIFS('DATOS PEST15'!$D:$D,'DATOS PEST15'!$B:$B,VLOOKUP($O$5,DenRegTabla2,2,FALSE),'DATOS PEST15'!$A:$A,INDICE!$C$13,'DATOS PEST15'!$E:$E,'2. TS PAIS SEXO Y REG'!$A73)</f>
        <v>1</v>
      </c>
      <c r="R73" s="147">
        <f>SUMIFS('DATOS PEST15'!$D:$D,'DATOS PEST15'!$C:$C,'2. TS PAIS SEXO Y REG'!R$6,'DATOS PEST15'!$B:$B,VLOOKUP($R$5,DenRegTabla2,2,FALSE),'DATOS PEST15'!$A:$A,INDICE!$C$13,'DATOS PEST15'!$E:$E,'2. TS PAIS SEXO Y REG'!$A73)</f>
        <v>0</v>
      </c>
      <c r="S73" s="166">
        <f>SUMIFS('DATOS PEST15'!$D:$D,'DATOS PEST15'!$C:$C,'2. TS PAIS SEXO Y REG'!S$6,'DATOS PEST15'!$B:$B,VLOOKUP($R$5,DenRegTabla2,2,FALSE),'DATOS PEST15'!$A:$A,INDICE!$C$13,'DATOS PEST15'!$E:$E,'2. TS PAIS SEXO Y REG'!$A73)</f>
        <v>0</v>
      </c>
      <c r="T73" s="164">
        <f>SUMIFS('DATOS PEST15'!$D:$D,'DATOS PEST15'!$B:$B,VLOOKUP($R$5,DenRegTabla2,2,FALSE),'DATOS PEST15'!$A:$A,INDICE!$C$13,'DATOS PEST15'!$E:$E,'2. TS PAIS SEXO Y REG'!$A73)</f>
        <v>0</v>
      </c>
      <c r="U73" s="147">
        <f>SUMIFS('DATOS PEST15'!$D:$D,'DATOS PEST15'!$C:$C,'2. TS PAIS SEXO Y REG'!U$6,'DATOS PEST15'!$B:$B,VLOOKUP($U$5,DenRegTabla2,2,FALSE),'DATOS PEST15'!$A:$A,INDICE!$C$13,'DATOS PEST15'!$E:$E,'2. TS PAIS SEXO Y REG'!$A73)</f>
        <v>0</v>
      </c>
      <c r="V73" s="166">
        <f>SUMIFS('DATOS PEST15'!$D:$D,'DATOS PEST15'!$C:$C,'2. TS PAIS SEXO Y REG'!V$6,'DATOS PEST15'!$B:$B,VLOOKUP($U$5,DenRegTabla2,2,FALSE),'DATOS PEST15'!$A:$A,INDICE!$C$13,'DATOS PEST15'!$E:$E,'2. TS PAIS SEXO Y REG'!$A73)</f>
        <v>0</v>
      </c>
      <c r="W73" s="164">
        <f>SUMIFS('DATOS PEST15'!$D:$D,'DATOS PEST15'!$B:$B,VLOOKUP($U$5,DenRegTabla2,2,FALSE),'DATOS PEST15'!$A:$A,INDICE!$C$13,'DATOS PEST15'!$E:$E,'2. TS PAIS SEXO Y REG'!$A73)</f>
        <v>0</v>
      </c>
      <c r="X73" s="147">
        <f>SUMIFS('DATOS PEST15'!$D:$D,'DATOS PEST15'!$C:$C,'2. TS PAIS SEXO Y REG'!X$6,'DATOS PEST15'!$B:$B,VLOOKUP($X$5,DenRegTabla2,2,FALSE),'DATOS PEST15'!$A:$A,INDICE!$C$13,'DATOS PEST15'!$E:$E,'2. TS PAIS SEXO Y REG'!$A73)</f>
        <v>0</v>
      </c>
      <c r="Y73" s="166">
        <f>SUMIFS('DATOS PEST15'!$D:$D,'DATOS PEST15'!$C:$C,'2. TS PAIS SEXO Y REG'!Y$6,'DATOS PEST15'!$B:$B,VLOOKUP($X$5,DenRegTabla2,2,FALSE),'DATOS PEST15'!$A:$A,INDICE!$C$13,'DATOS PEST15'!$E:$E,'2. TS PAIS SEXO Y REG'!$A73)</f>
        <v>0</v>
      </c>
      <c r="Z73" s="164">
        <f>SUMIFS('DATOS PEST15'!$D:$D,'DATOS PEST15'!$B:$B,VLOOKUP($X$5,DenRegTabla2,2,FALSE),'DATOS PEST15'!$A:$A,INDICE!$C$13,'DATOS PEST15'!$E:$E,'2. TS PAIS SEXO Y REG'!$A73)</f>
        <v>0</v>
      </c>
      <c r="AA73" s="147">
        <f>SUMIFS('DATOS PEST15'!$D:$D,'DATOS PEST15'!$C:$C,'2. TS PAIS SEXO Y REG'!AA$6,'DATOS PEST15'!$B:$B,VLOOKUP($AA$5,DenRegTabla2,2,FALSE),'DATOS PEST15'!$A:$A,INDICE!$C$13,'DATOS PEST15'!$E:$E,'2. TS PAIS SEXO Y REG'!$A73)</f>
        <v>0</v>
      </c>
      <c r="AB73" s="166">
        <f>SUMIFS('DATOS PEST15'!$D:$D,'DATOS PEST15'!$C:$C,'2. TS PAIS SEXO Y REG'!AB$6,'DATOS PEST15'!$B:$B,VLOOKUP($AA$5,DenRegTabla2,2,FALSE),'DATOS PEST15'!$A:$A,INDICE!$C$13,'DATOS PEST15'!$E:$E,'2. TS PAIS SEXO Y REG'!$A73)</f>
        <v>0</v>
      </c>
      <c r="AC73" s="164">
        <f>SUMIFS('DATOS PEST15'!$D:$D,'DATOS PEST15'!$B:$B,VLOOKUP($AA$5,DenRegTabla2,2,FALSE),'DATOS PEST15'!$A:$A,INDICE!$C$13,'DATOS PEST15'!$E:$E,'2. TS PAIS SEXO Y REG'!$A73)</f>
        <v>0</v>
      </c>
    </row>
    <row r="74" spans="1:29" s="123" customFormat="1" ht="15.6" x14ac:dyDescent="0.3">
      <c r="A74" s="4">
        <v>116</v>
      </c>
      <c r="B74" s="147" t="s">
        <v>248</v>
      </c>
      <c r="C74" s="147">
        <f t="shared" si="21"/>
        <v>13.789473684210526</v>
      </c>
      <c r="D74" s="166">
        <f t="shared" si="22"/>
        <v>3.1578947368421053</v>
      </c>
      <c r="E74" s="164">
        <f t="shared" si="23"/>
        <v>16.947368421052634</v>
      </c>
      <c r="F74" s="147">
        <f>SUMIFS('DATOS PEST15'!$D:$D,'DATOS PEST15'!$C:$C,'2. TS PAIS SEXO Y REG'!F$6,'DATOS PEST15'!$B:$B,VLOOKUP($F$5,DenRegTabla2,2,FALSE),'DATOS PEST15'!$A:$A,INDICE!$C$13,'DATOS PEST15'!$E:$E,'2. TS PAIS SEXO Y REG'!$A74)</f>
        <v>9.7894736842105257</v>
      </c>
      <c r="G74" s="166">
        <f>SUMIFS('DATOS PEST15'!$D:$D,'DATOS PEST15'!$C:$C,'2. TS PAIS SEXO Y REG'!G$6,'DATOS PEST15'!$B:$B,VLOOKUP($F$5,DenRegTabla2,2,FALSE),'DATOS PEST15'!$A:$A,INDICE!$C$13,'DATOS PEST15'!$E:$E,'2. TS PAIS SEXO Y REG'!$A74)</f>
        <v>3</v>
      </c>
      <c r="H74" s="164">
        <f>SUMIFS('DATOS PEST15'!$D:$D,'DATOS PEST15'!$B:$B,VLOOKUP($F$5,DenRegTabla2,2,FALSE),'DATOS PEST15'!$A:$A,INDICE!$C$13,'DATOS PEST15'!$E:$E,'2. TS PAIS SEXO Y REG'!$A74)</f>
        <v>12.789473684210526</v>
      </c>
      <c r="I74" s="147">
        <f>SUMIFS('DATOS PEST15'!$D:$D,'DATOS PEST15'!$C:$C,'2. TS PAIS SEXO Y REG'!I$6,'DATOS PEST15'!$B:$B,VLOOKUP($I$5,DenRegTabla2,2,FALSE),'DATOS PEST15'!$A:$A,INDICE!$C$13,'DATOS PEST15'!$E:$E,'2. TS PAIS SEXO Y REG'!$A74)</f>
        <v>0</v>
      </c>
      <c r="J74" s="166">
        <f>SUMIFS('DATOS PEST15'!$D:$D,'DATOS PEST15'!$C:$C,'2. TS PAIS SEXO Y REG'!J$6,'DATOS PEST15'!$B:$B,VLOOKUP($I$5,DenRegTabla2,2,FALSE),'DATOS PEST15'!$A:$A,INDICE!$C$13,'DATOS PEST15'!$E:$E,'2. TS PAIS SEXO Y REG'!$A74)</f>
        <v>0</v>
      </c>
      <c r="K74" s="164">
        <f>SUMIFS('DATOS PEST15'!$D:$D,'DATOS PEST15'!$B:$B,VLOOKUP($I$5,DenRegTabla2,2,FALSE),'DATOS PEST15'!$A:$A,INDICE!$C$13,'DATOS PEST15'!$E:$E,'2. TS PAIS SEXO Y REG'!$A74)</f>
        <v>0</v>
      </c>
      <c r="L74" s="147">
        <f>SUMIFS('DATOS PEST15'!$D:$D,'DATOS PEST15'!$C:$C,'2. TS PAIS SEXO Y REG'!L$6,'DATOS PEST15'!$B:$B,VLOOKUP($L$5,DenRegTabla2,2,FALSE),'DATOS PEST15'!$A:$A,INDICE!$C$13,'DATOS PEST15'!$E:$E,'2. TS PAIS SEXO Y REG'!$A74)</f>
        <v>1</v>
      </c>
      <c r="M74" s="166">
        <f>SUMIFS('DATOS PEST15'!$D:$D,'DATOS PEST15'!$C:$C,'2. TS PAIS SEXO Y REG'!M$6,'DATOS PEST15'!$B:$B,VLOOKUP($L$5,DenRegTabla2,2,FALSE),'DATOS PEST15'!$A:$A,INDICE!$C$13,'DATOS PEST15'!$E:$E,'2. TS PAIS SEXO Y REG'!$A74)</f>
        <v>0</v>
      </c>
      <c r="N74" s="164">
        <f>SUMIFS('DATOS PEST15'!$D:$D,'DATOS PEST15'!$B:$B,VLOOKUP($L$5,DenRegTabla2,2,FALSE),'DATOS PEST15'!$A:$A,INDICE!$C$13,'DATOS PEST15'!$E:$E,'2. TS PAIS SEXO Y REG'!$A74)</f>
        <v>1</v>
      </c>
      <c r="O74" s="147">
        <f>SUMIFS('DATOS PEST15'!$D:$D,'DATOS PEST15'!$C:$C,'2. TS PAIS SEXO Y REG'!O$6,'DATOS PEST15'!$B:$B,VLOOKUP($O$5,DenRegTabla2,2,FALSE),'DATOS PEST15'!$A:$A,INDICE!$C$13,'DATOS PEST15'!$E:$E,'2. TS PAIS SEXO Y REG'!$A74)</f>
        <v>3</v>
      </c>
      <c r="P74" s="166">
        <f>SUMIFS('DATOS PEST15'!$D:$D,'DATOS PEST15'!$C:$C,'2. TS PAIS SEXO Y REG'!P$6,'DATOS PEST15'!$B:$B,VLOOKUP($O$5,DenRegTabla2,2,FALSE),'DATOS PEST15'!$A:$A,INDICE!$C$13,'DATOS PEST15'!$E:$E,'2. TS PAIS SEXO Y REG'!$A74)</f>
        <v>0</v>
      </c>
      <c r="Q74" s="164">
        <f>SUMIFS('DATOS PEST15'!$D:$D,'DATOS PEST15'!$B:$B,VLOOKUP($O$5,DenRegTabla2,2,FALSE),'DATOS PEST15'!$A:$A,INDICE!$C$13,'DATOS PEST15'!$E:$E,'2. TS PAIS SEXO Y REG'!$A74)</f>
        <v>3</v>
      </c>
      <c r="R74" s="147">
        <f>SUMIFS('DATOS PEST15'!$D:$D,'DATOS PEST15'!$C:$C,'2. TS PAIS SEXO Y REG'!R$6,'DATOS PEST15'!$B:$B,VLOOKUP($R$5,DenRegTabla2,2,FALSE),'DATOS PEST15'!$A:$A,INDICE!$C$13,'DATOS PEST15'!$E:$E,'2. TS PAIS SEXO Y REG'!$A74)</f>
        <v>0</v>
      </c>
      <c r="S74" s="166">
        <f>SUMIFS('DATOS PEST15'!$D:$D,'DATOS PEST15'!$C:$C,'2. TS PAIS SEXO Y REG'!S$6,'DATOS PEST15'!$B:$B,VLOOKUP($R$5,DenRegTabla2,2,FALSE),'DATOS PEST15'!$A:$A,INDICE!$C$13,'DATOS PEST15'!$E:$E,'2. TS PAIS SEXO Y REG'!$A74)</f>
        <v>0</v>
      </c>
      <c r="T74" s="164">
        <f>SUMIFS('DATOS PEST15'!$D:$D,'DATOS PEST15'!$B:$B,VLOOKUP($R$5,DenRegTabla2,2,FALSE),'DATOS PEST15'!$A:$A,INDICE!$C$13,'DATOS PEST15'!$E:$E,'2. TS PAIS SEXO Y REG'!$A74)</f>
        <v>0</v>
      </c>
      <c r="U74" s="147">
        <f>SUMIFS('DATOS PEST15'!$D:$D,'DATOS PEST15'!$C:$C,'2. TS PAIS SEXO Y REG'!U$6,'DATOS PEST15'!$B:$B,VLOOKUP($U$5,DenRegTabla2,2,FALSE),'DATOS PEST15'!$A:$A,INDICE!$C$13,'DATOS PEST15'!$E:$E,'2. TS PAIS SEXO Y REG'!$A74)</f>
        <v>0</v>
      </c>
      <c r="V74" s="166">
        <f>SUMIFS('DATOS PEST15'!$D:$D,'DATOS PEST15'!$C:$C,'2. TS PAIS SEXO Y REG'!V$6,'DATOS PEST15'!$B:$B,VLOOKUP($U$5,DenRegTabla2,2,FALSE),'DATOS PEST15'!$A:$A,INDICE!$C$13,'DATOS PEST15'!$E:$E,'2. TS PAIS SEXO Y REG'!$A74)</f>
        <v>0.15789473684210525</v>
      </c>
      <c r="W74" s="164">
        <f>SUMIFS('DATOS PEST15'!$D:$D,'DATOS PEST15'!$B:$B,VLOOKUP($U$5,DenRegTabla2,2,FALSE),'DATOS PEST15'!$A:$A,INDICE!$C$13,'DATOS PEST15'!$E:$E,'2. TS PAIS SEXO Y REG'!$A74)</f>
        <v>0.15789473684210525</v>
      </c>
      <c r="X74" s="147">
        <f>SUMIFS('DATOS PEST15'!$D:$D,'DATOS PEST15'!$C:$C,'2. TS PAIS SEXO Y REG'!X$6,'DATOS PEST15'!$B:$B,VLOOKUP($X$5,DenRegTabla2,2,FALSE),'DATOS PEST15'!$A:$A,INDICE!$C$13,'DATOS PEST15'!$E:$E,'2. TS PAIS SEXO Y REG'!$A74)</f>
        <v>0</v>
      </c>
      <c r="Y74" s="166">
        <f>SUMIFS('DATOS PEST15'!$D:$D,'DATOS PEST15'!$C:$C,'2. TS PAIS SEXO Y REG'!Y$6,'DATOS PEST15'!$B:$B,VLOOKUP($X$5,DenRegTabla2,2,FALSE),'DATOS PEST15'!$A:$A,INDICE!$C$13,'DATOS PEST15'!$E:$E,'2. TS PAIS SEXO Y REG'!$A74)</f>
        <v>0</v>
      </c>
      <c r="Z74" s="164">
        <f>SUMIFS('DATOS PEST15'!$D:$D,'DATOS PEST15'!$B:$B,VLOOKUP($X$5,DenRegTabla2,2,FALSE),'DATOS PEST15'!$A:$A,INDICE!$C$13,'DATOS PEST15'!$E:$E,'2. TS PAIS SEXO Y REG'!$A74)</f>
        <v>0</v>
      </c>
      <c r="AA74" s="147">
        <f>SUMIFS('DATOS PEST15'!$D:$D,'DATOS PEST15'!$C:$C,'2. TS PAIS SEXO Y REG'!AA$6,'DATOS PEST15'!$B:$B,VLOOKUP($AA$5,DenRegTabla2,2,FALSE),'DATOS PEST15'!$A:$A,INDICE!$C$13,'DATOS PEST15'!$E:$E,'2. TS PAIS SEXO Y REG'!$A74)</f>
        <v>0</v>
      </c>
      <c r="AB74" s="166">
        <f>SUMIFS('DATOS PEST15'!$D:$D,'DATOS PEST15'!$C:$C,'2. TS PAIS SEXO Y REG'!AB$6,'DATOS PEST15'!$B:$B,VLOOKUP($AA$5,DenRegTabla2,2,FALSE),'DATOS PEST15'!$A:$A,INDICE!$C$13,'DATOS PEST15'!$E:$E,'2. TS PAIS SEXO Y REG'!$A74)</f>
        <v>0</v>
      </c>
      <c r="AC74" s="164">
        <f>SUMIFS('DATOS PEST15'!$D:$D,'DATOS PEST15'!$B:$B,VLOOKUP($AA$5,DenRegTabla2,2,FALSE),'DATOS PEST15'!$A:$A,INDICE!$C$13,'DATOS PEST15'!$E:$E,'2. TS PAIS SEXO Y REG'!$A74)</f>
        <v>0</v>
      </c>
    </row>
    <row r="75" spans="1:29" s="123" customFormat="1" ht="15.6" x14ac:dyDescent="0.3">
      <c r="A75" s="4">
        <v>120</v>
      </c>
      <c r="B75" s="147" t="s">
        <v>249</v>
      </c>
      <c r="C75" s="147">
        <f t="shared" si="21"/>
        <v>768.63157894736844</v>
      </c>
      <c r="D75" s="166">
        <f t="shared" si="22"/>
        <v>2007.0526315789475</v>
      </c>
      <c r="E75" s="164">
        <f t="shared" si="23"/>
        <v>2775.6842105263158</v>
      </c>
      <c r="F75" s="147">
        <f>SUMIFS('DATOS PEST15'!$D:$D,'DATOS PEST15'!$C:$C,'2. TS PAIS SEXO Y REG'!F$6,'DATOS PEST15'!$B:$B,VLOOKUP($F$5,DenRegTabla2,2,FALSE),'DATOS PEST15'!$A:$A,INDICE!$C$13,'DATOS PEST15'!$E:$E,'2. TS PAIS SEXO Y REG'!$A75)</f>
        <v>623.84210526315792</v>
      </c>
      <c r="G75" s="166">
        <f>SUMIFS('DATOS PEST15'!$D:$D,'DATOS PEST15'!$C:$C,'2. TS PAIS SEXO Y REG'!G$6,'DATOS PEST15'!$B:$B,VLOOKUP($F$5,DenRegTabla2,2,FALSE),'DATOS PEST15'!$A:$A,INDICE!$C$13,'DATOS PEST15'!$E:$E,'2. TS PAIS SEXO Y REG'!$A75)</f>
        <v>1750.6315789473683</v>
      </c>
      <c r="H75" s="164">
        <f>SUMIFS('DATOS PEST15'!$D:$D,'DATOS PEST15'!$B:$B,VLOOKUP($F$5,DenRegTabla2,2,FALSE),'DATOS PEST15'!$A:$A,INDICE!$C$13,'DATOS PEST15'!$E:$E,'2. TS PAIS SEXO Y REG'!$A75)</f>
        <v>2374.4736842105262</v>
      </c>
      <c r="I75" s="147">
        <f>SUMIFS('DATOS PEST15'!$D:$D,'DATOS PEST15'!$C:$C,'2. TS PAIS SEXO Y REG'!I$6,'DATOS PEST15'!$B:$B,VLOOKUP($I$5,DenRegTabla2,2,FALSE),'DATOS PEST15'!$A:$A,INDICE!$C$13,'DATOS PEST15'!$E:$E,'2. TS PAIS SEXO Y REG'!$A75)</f>
        <v>23.368421052631579</v>
      </c>
      <c r="J75" s="166">
        <f>SUMIFS('DATOS PEST15'!$D:$D,'DATOS PEST15'!$C:$C,'2. TS PAIS SEXO Y REG'!J$6,'DATOS PEST15'!$B:$B,VLOOKUP($I$5,DenRegTabla2,2,FALSE),'DATOS PEST15'!$A:$A,INDICE!$C$13,'DATOS PEST15'!$E:$E,'2. TS PAIS SEXO Y REG'!$A75)</f>
        <v>119.84210526315789</v>
      </c>
      <c r="K75" s="164">
        <f>SUMIFS('DATOS PEST15'!$D:$D,'DATOS PEST15'!$B:$B,VLOOKUP($I$5,DenRegTabla2,2,FALSE),'DATOS PEST15'!$A:$A,INDICE!$C$13,'DATOS PEST15'!$E:$E,'2. TS PAIS SEXO Y REG'!$A75)</f>
        <v>143.21052631578948</v>
      </c>
      <c r="L75" s="147">
        <f>SUMIFS('DATOS PEST15'!$D:$D,'DATOS PEST15'!$C:$C,'2. TS PAIS SEXO Y REG'!L$6,'DATOS PEST15'!$B:$B,VLOOKUP($L$5,DenRegTabla2,2,FALSE),'DATOS PEST15'!$A:$A,INDICE!$C$13,'DATOS PEST15'!$E:$E,'2. TS PAIS SEXO Y REG'!$A75)</f>
        <v>41.421052631578945</v>
      </c>
      <c r="M75" s="166">
        <f>SUMIFS('DATOS PEST15'!$D:$D,'DATOS PEST15'!$C:$C,'2. TS PAIS SEXO Y REG'!M$6,'DATOS PEST15'!$B:$B,VLOOKUP($L$5,DenRegTabla2,2,FALSE),'DATOS PEST15'!$A:$A,INDICE!$C$13,'DATOS PEST15'!$E:$E,'2. TS PAIS SEXO Y REG'!$A75)</f>
        <v>12.368421052631579</v>
      </c>
      <c r="N75" s="164">
        <f>SUMIFS('DATOS PEST15'!$D:$D,'DATOS PEST15'!$B:$B,VLOOKUP($L$5,DenRegTabla2,2,FALSE),'DATOS PEST15'!$A:$A,INDICE!$C$13,'DATOS PEST15'!$E:$E,'2. TS PAIS SEXO Y REG'!$A75)</f>
        <v>53.78947368421052</v>
      </c>
      <c r="O75" s="147">
        <f>SUMIFS('DATOS PEST15'!$D:$D,'DATOS PEST15'!$C:$C,'2. TS PAIS SEXO Y REG'!O$6,'DATOS PEST15'!$B:$B,VLOOKUP($O$5,DenRegTabla2,2,FALSE),'DATOS PEST15'!$A:$A,INDICE!$C$13,'DATOS PEST15'!$E:$E,'2. TS PAIS SEXO Y REG'!$A75)</f>
        <v>80</v>
      </c>
      <c r="P75" s="166">
        <f>SUMIFS('DATOS PEST15'!$D:$D,'DATOS PEST15'!$C:$C,'2. TS PAIS SEXO Y REG'!P$6,'DATOS PEST15'!$B:$B,VLOOKUP($O$5,DenRegTabla2,2,FALSE),'DATOS PEST15'!$A:$A,INDICE!$C$13,'DATOS PEST15'!$E:$E,'2. TS PAIS SEXO Y REG'!$A75)</f>
        <v>123.21052631578948</v>
      </c>
      <c r="Q75" s="164">
        <f>SUMIFS('DATOS PEST15'!$D:$D,'DATOS PEST15'!$B:$B,VLOOKUP($O$5,DenRegTabla2,2,FALSE),'DATOS PEST15'!$A:$A,INDICE!$C$13,'DATOS PEST15'!$E:$E,'2. TS PAIS SEXO Y REG'!$A75)</f>
        <v>203.21052631578948</v>
      </c>
      <c r="R75" s="147">
        <f>SUMIFS('DATOS PEST15'!$D:$D,'DATOS PEST15'!$C:$C,'2. TS PAIS SEXO Y REG'!R$6,'DATOS PEST15'!$B:$B,VLOOKUP($R$5,DenRegTabla2,2,FALSE),'DATOS PEST15'!$A:$A,INDICE!$C$13,'DATOS PEST15'!$E:$E,'2. TS PAIS SEXO Y REG'!$A75)</f>
        <v>0</v>
      </c>
      <c r="S75" s="166">
        <f>SUMIFS('DATOS PEST15'!$D:$D,'DATOS PEST15'!$C:$C,'2. TS PAIS SEXO Y REG'!S$6,'DATOS PEST15'!$B:$B,VLOOKUP($R$5,DenRegTabla2,2,FALSE),'DATOS PEST15'!$A:$A,INDICE!$C$13,'DATOS PEST15'!$E:$E,'2. TS PAIS SEXO Y REG'!$A75)</f>
        <v>0</v>
      </c>
      <c r="T75" s="164">
        <f>SUMIFS('DATOS PEST15'!$D:$D,'DATOS PEST15'!$B:$B,VLOOKUP($R$5,DenRegTabla2,2,FALSE),'DATOS PEST15'!$A:$A,INDICE!$C$13,'DATOS PEST15'!$E:$E,'2. TS PAIS SEXO Y REG'!$A75)</f>
        <v>0</v>
      </c>
      <c r="U75" s="147">
        <f>SUMIFS('DATOS PEST15'!$D:$D,'DATOS PEST15'!$C:$C,'2. TS PAIS SEXO Y REG'!U$6,'DATOS PEST15'!$B:$B,VLOOKUP($U$5,DenRegTabla2,2,FALSE),'DATOS PEST15'!$A:$A,INDICE!$C$13,'DATOS PEST15'!$E:$E,'2. TS PAIS SEXO Y REG'!$A75)</f>
        <v>0</v>
      </c>
      <c r="V75" s="166">
        <f>SUMIFS('DATOS PEST15'!$D:$D,'DATOS PEST15'!$C:$C,'2. TS PAIS SEXO Y REG'!V$6,'DATOS PEST15'!$B:$B,VLOOKUP($U$5,DenRegTabla2,2,FALSE),'DATOS PEST15'!$A:$A,INDICE!$C$13,'DATOS PEST15'!$E:$E,'2. TS PAIS SEXO Y REG'!$A75)</f>
        <v>1</v>
      </c>
      <c r="W75" s="164">
        <f>SUMIFS('DATOS PEST15'!$D:$D,'DATOS PEST15'!$B:$B,VLOOKUP($U$5,DenRegTabla2,2,FALSE),'DATOS PEST15'!$A:$A,INDICE!$C$13,'DATOS PEST15'!$E:$E,'2. TS PAIS SEXO Y REG'!$A75)</f>
        <v>1</v>
      </c>
      <c r="X75" s="147">
        <f>SUMIFS('DATOS PEST15'!$D:$D,'DATOS PEST15'!$C:$C,'2. TS PAIS SEXO Y REG'!X$6,'DATOS PEST15'!$B:$B,VLOOKUP($X$5,DenRegTabla2,2,FALSE),'DATOS PEST15'!$A:$A,INDICE!$C$13,'DATOS PEST15'!$E:$E,'2. TS PAIS SEXO Y REG'!$A75)</f>
        <v>0</v>
      </c>
      <c r="Y75" s="166">
        <f>SUMIFS('DATOS PEST15'!$D:$D,'DATOS PEST15'!$C:$C,'2. TS PAIS SEXO Y REG'!Y$6,'DATOS PEST15'!$B:$B,VLOOKUP($X$5,DenRegTabla2,2,FALSE),'DATOS PEST15'!$A:$A,INDICE!$C$13,'DATOS PEST15'!$E:$E,'2. TS PAIS SEXO Y REG'!$A75)</f>
        <v>0</v>
      </c>
      <c r="Z75" s="164">
        <f>SUMIFS('DATOS PEST15'!$D:$D,'DATOS PEST15'!$B:$B,VLOOKUP($X$5,DenRegTabla2,2,FALSE),'DATOS PEST15'!$A:$A,INDICE!$C$13,'DATOS PEST15'!$E:$E,'2. TS PAIS SEXO Y REG'!$A75)</f>
        <v>0</v>
      </c>
      <c r="AA75" s="147">
        <f>SUMIFS('DATOS PEST15'!$D:$D,'DATOS PEST15'!$C:$C,'2. TS PAIS SEXO Y REG'!AA$6,'DATOS PEST15'!$B:$B,VLOOKUP($AA$5,DenRegTabla2,2,FALSE),'DATOS PEST15'!$A:$A,INDICE!$C$13,'DATOS PEST15'!$E:$E,'2. TS PAIS SEXO Y REG'!$A75)</f>
        <v>0</v>
      </c>
      <c r="AB75" s="166">
        <f>SUMIFS('DATOS PEST15'!$D:$D,'DATOS PEST15'!$C:$C,'2. TS PAIS SEXO Y REG'!AB$6,'DATOS PEST15'!$B:$B,VLOOKUP($AA$5,DenRegTabla2,2,FALSE),'DATOS PEST15'!$A:$A,INDICE!$C$13,'DATOS PEST15'!$E:$E,'2. TS PAIS SEXO Y REG'!$A75)</f>
        <v>0</v>
      </c>
      <c r="AC75" s="164">
        <f>SUMIFS('DATOS PEST15'!$D:$D,'DATOS PEST15'!$B:$B,VLOOKUP($AA$5,DenRegTabla2,2,FALSE),'DATOS PEST15'!$A:$A,INDICE!$C$13,'DATOS PEST15'!$E:$E,'2. TS PAIS SEXO Y REG'!$A75)</f>
        <v>0</v>
      </c>
    </row>
    <row r="76" spans="1:29" s="123" customFormat="1" ht="15.6" x14ac:dyDescent="0.3">
      <c r="A76" s="4">
        <v>124</v>
      </c>
      <c r="B76" s="147" t="s">
        <v>250</v>
      </c>
      <c r="C76" s="147">
        <f t="shared" si="21"/>
        <v>875.89473684210532</v>
      </c>
      <c r="D76" s="166">
        <f t="shared" si="22"/>
        <v>831.05263157894728</v>
      </c>
      <c r="E76" s="164">
        <f t="shared" si="23"/>
        <v>1706.9473684210525</v>
      </c>
      <c r="F76" s="147">
        <f>SUMIFS('DATOS PEST15'!$D:$D,'DATOS PEST15'!$C:$C,'2. TS PAIS SEXO Y REG'!F$6,'DATOS PEST15'!$B:$B,VLOOKUP($F$5,DenRegTabla2,2,FALSE),'DATOS PEST15'!$A:$A,INDICE!$C$13,'DATOS PEST15'!$E:$E,'2. TS PAIS SEXO Y REG'!$A76)</f>
        <v>631.42105263157896</v>
      </c>
      <c r="G76" s="166">
        <f>SUMIFS('DATOS PEST15'!$D:$D,'DATOS PEST15'!$C:$C,'2. TS PAIS SEXO Y REG'!G$6,'DATOS PEST15'!$B:$B,VLOOKUP($F$5,DenRegTabla2,2,FALSE),'DATOS PEST15'!$A:$A,INDICE!$C$13,'DATOS PEST15'!$E:$E,'2. TS PAIS SEXO Y REG'!$A76)</f>
        <v>570.36842105263156</v>
      </c>
      <c r="H76" s="164">
        <f>SUMIFS('DATOS PEST15'!$D:$D,'DATOS PEST15'!$B:$B,VLOOKUP($F$5,DenRegTabla2,2,FALSE),'DATOS PEST15'!$A:$A,INDICE!$C$13,'DATOS PEST15'!$E:$E,'2. TS PAIS SEXO Y REG'!$A76)</f>
        <v>1201.7894736842104</v>
      </c>
      <c r="I76" s="147">
        <f>SUMIFS('DATOS PEST15'!$D:$D,'DATOS PEST15'!$C:$C,'2. TS PAIS SEXO Y REG'!I$6,'DATOS PEST15'!$B:$B,VLOOKUP($I$5,DenRegTabla2,2,FALSE),'DATOS PEST15'!$A:$A,INDICE!$C$13,'DATOS PEST15'!$E:$E,'2. TS PAIS SEXO Y REG'!$A76)</f>
        <v>1.4736842105263157</v>
      </c>
      <c r="J76" s="166">
        <f>SUMIFS('DATOS PEST15'!$D:$D,'DATOS PEST15'!$C:$C,'2. TS PAIS SEXO Y REG'!J$6,'DATOS PEST15'!$B:$B,VLOOKUP($I$5,DenRegTabla2,2,FALSE),'DATOS PEST15'!$A:$A,INDICE!$C$13,'DATOS PEST15'!$E:$E,'2. TS PAIS SEXO Y REG'!$A76)</f>
        <v>2</v>
      </c>
      <c r="K76" s="164">
        <f>SUMIFS('DATOS PEST15'!$D:$D,'DATOS PEST15'!$B:$B,VLOOKUP($I$5,DenRegTabla2,2,FALSE),'DATOS PEST15'!$A:$A,INDICE!$C$13,'DATOS PEST15'!$E:$E,'2. TS PAIS SEXO Y REG'!$A76)</f>
        <v>3.4736842105263159</v>
      </c>
      <c r="L76" s="147">
        <f>SUMIFS('DATOS PEST15'!$D:$D,'DATOS PEST15'!$C:$C,'2. TS PAIS SEXO Y REG'!L$6,'DATOS PEST15'!$B:$B,VLOOKUP($L$5,DenRegTabla2,2,FALSE),'DATOS PEST15'!$A:$A,INDICE!$C$13,'DATOS PEST15'!$E:$E,'2. TS PAIS SEXO Y REG'!$A76)</f>
        <v>3</v>
      </c>
      <c r="M76" s="166">
        <f>SUMIFS('DATOS PEST15'!$D:$D,'DATOS PEST15'!$C:$C,'2. TS PAIS SEXO Y REG'!M$6,'DATOS PEST15'!$B:$B,VLOOKUP($L$5,DenRegTabla2,2,FALSE),'DATOS PEST15'!$A:$A,INDICE!$C$13,'DATOS PEST15'!$E:$E,'2. TS PAIS SEXO Y REG'!$A76)</f>
        <v>0</v>
      </c>
      <c r="N76" s="164">
        <f>SUMIFS('DATOS PEST15'!$D:$D,'DATOS PEST15'!$B:$B,VLOOKUP($L$5,DenRegTabla2,2,FALSE),'DATOS PEST15'!$A:$A,INDICE!$C$13,'DATOS PEST15'!$E:$E,'2. TS PAIS SEXO Y REG'!$A76)</f>
        <v>3</v>
      </c>
      <c r="O76" s="147">
        <f>SUMIFS('DATOS PEST15'!$D:$D,'DATOS PEST15'!$C:$C,'2. TS PAIS SEXO Y REG'!O$6,'DATOS PEST15'!$B:$B,VLOOKUP($O$5,DenRegTabla2,2,FALSE),'DATOS PEST15'!$A:$A,INDICE!$C$13,'DATOS PEST15'!$E:$E,'2. TS PAIS SEXO Y REG'!$A76)</f>
        <v>240</v>
      </c>
      <c r="P76" s="166">
        <f>SUMIFS('DATOS PEST15'!$D:$D,'DATOS PEST15'!$C:$C,'2. TS PAIS SEXO Y REG'!P$6,'DATOS PEST15'!$B:$B,VLOOKUP($O$5,DenRegTabla2,2,FALSE),'DATOS PEST15'!$A:$A,INDICE!$C$13,'DATOS PEST15'!$E:$E,'2. TS PAIS SEXO Y REG'!$A76)</f>
        <v>257.68421052631578</v>
      </c>
      <c r="Q76" s="164">
        <f>SUMIFS('DATOS PEST15'!$D:$D,'DATOS PEST15'!$B:$B,VLOOKUP($O$5,DenRegTabla2,2,FALSE),'DATOS PEST15'!$A:$A,INDICE!$C$13,'DATOS PEST15'!$E:$E,'2. TS PAIS SEXO Y REG'!$A76)</f>
        <v>497.68421052631578</v>
      </c>
      <c r="R76" s="147">
        <f>SUMIFS('DATOS PEST15'!$D:$D,'DATOS PEST15'!$C:$C,'2. TS PAIS SEXO Y REG'!R$6,'DATOS PEST15'!$B:$B,VLOOKUP($R$5,DenRegTabla2,2,FALSE),'DATOS PEST15'!$A:$A,INDICE!$C$13,'DATOS PEST15'!$E:$E,'2. TS PAIS SEXO Y REG'!$A76)</f>
        <v>0</v>
      </c>
      <c r="S76" s="166">
        <f>SUMIFS('DATOS PEST15'!$D:$D,'DATOS PEST15'!$C:$C,'2. TS PAIS SEXO Y REG'!S$6,'DATOS PEST15'!$B:$B,VLOOKUP($R$5,DenRegTabla2,2,FALSE),'DATOS PEST15'!$A:$A,INDICE!$C$13,'DATOS PEST15'!$E:$E,'2. TS PAIS SEXO Y REG'!$A76)</f>
        <v>1</v>
      </c>
      <c r="T76" s="164">
        <f>SUMIFS('DATOS PEST15'!$D:$D,'DATOS PEST15'!$B:$B,VLOOKUP($R$5,DenRegTabla2,2,FALSE),'DATOS PEST15'!$A:$A,INDICE!$C$13,'DATOS PEST15'!$E:$E,'2. TS PAIS SEXO Y REG'!$A76)</f>
        <v>1</v>
      </c>
      <c r="U76" s="147">
        <f>SUMIFS('DATOS PEST15'!$D:$D,'DATOS PEST15'!$C:$C,'2. TS PAIS SEXO Y REG'!U$6,'DATOS PEST15'!$B:$B,VLOOKUP($U$5,DenRegTabla2,2,FALSE),'DATOS PEST15'!$A:$A,INDICE!$C$13,'DATOS PEST15'!$E:$E,'2. TS PAIS SEXO Y REG'!$A76)</f>
        <v>0</v>
      </c>
      <c r="V76" s="166">
        <f>SUMIFS('DATOS PEST15'!$D:$D,'DATOS PEST15'!$C:$C,'2. TS PAIS SEXO Y REG'!V$6,'DATOS PEST15'!$B:$B,VLOOKUP($U$5,DenRegTabla2,2,FALSE),'DATOS PEST15'!$A:$A,INDICE!$C$13,'DATOS PEST15'!$E:$E,'2. TS PAIS SEXO Y REG'!$A76)</f>
        <v>0</v>
      </c>
      <c r="W76" s="164">
        <f>SUMIFS('DATOS PEST15'!$D:$D,'DATOS PEST15'!$B:$B,VLOOKUP($U$5,DenRegTabla2,2,FALSE),'DATOS PEST15'!$A:$A,INDICE!$C$13,'DATOS PEST15'!$E:$E,'2. TS PAIS SEXO Y REG'!$A76)</f>
        <v>0</v>
      </c>
      <c r="X76" s="147">
        <f>SUMIFS('DATOS PEST15'!$D:$D,'DATOS PEST15'!$C:$C,'2. TS PAIS SEXO Y REG'!X$6,'DATOS PEST15'!$B:$B,VLOOKUP($X$5,DenRegTabla2,2,FALSE),'DATOS PEST15'!$A:$A,INDICE!$C$13,'DATOS PEST15'!$E:$E,'2. TS PAIS SEXO Y REG'!$A76)</f>
        <v>0</v>
      </c>
      <c r="Y76" s="166">
        <f>SUMIFS('DATOS PEST15'!$D:$D,'DATOS PEST15'!$C:$C,'2. TS PAIS SEXO Y REG'!Y$6,'DATOS PEST15'!$B:$B,VLOOKUP($X$5,DenRegTabla2,2,FALSE),'DATOS PEST15'!$A:$A,INDICE!$C$13,'DATOS PEST15'!$E:$E,'2. TS PAIS SEXO Y REG'!$A76)</f>
        <v>0</v>
      </c>
      <c r="Z76" s="164">
        <f>SUMIFS('DATOS PEST15'!$D:$D,'DATOS PEST15'!$B:$B,VLOOKUP($X$5,DenRegTabla2,2,FALSE),'DATOS PEST15'!$A:$A,INDICE!$C$13,'DATOS PEST15'!$E:$E,'2. TS PAIS SEXO Y REG'!$A76)</f>
        <v>0</v>
      </c>
      <c r="AA76" s="147">
        <f>SUMIFS('DATOS PEST15'!$D:$D,'DATOS PEST15'!$C:$C,'2. TS PAIS SEXO Y REG'!AA$6,'DATOS PEST15'!$B:$B,VLOOKUP($AA$5,DenRegTabla2,2,FALSE),'DATOS PEST15'!$A:$A,INDICE!$C$13,'DATOS PEST15'!$E:$E,'2. TS PAIS SEXO Y REG'!$A76)</f>
        <v>0</v>
      </c>
      <c r="AB76" s="166">
        <f>SUMIFS('DATOS PEST15'!$D:$D,'DATOS PEST15'!$C:$C,'2. TS PAIS SEXO Y REG'!AB$6,'DATOS PEST15'!$B:$B,VLOOKUP($AA$5,DenRegTabla2,2,FALSE),'DATOS PEST15'!$A:$A,INDICE!$C$13,'DATOS PEST15'!$E:$E,'2. TS PAIS SEXO Y REG'!$A76)</f>
        <v>0</v>
      </c>
      <c r="AC76" s="164">
        <f>SUMIFS('DATOS PEST15'!$D:$D,'DATOS PEST15'!$B:$B,VLOOKUP($AA$5,DenRegTabla2,2,FALSE),'DATOS PEST15'!$A:$A,INDICE!$C$13,'DATOS PEST15'!$E:$E,'2. TS PAIS SEXO Y REG'!$A76)</f>
        <v>0</v>
      </c>
    </row>
    <row r="77" spans="1:29" s="123" customFormat="1" ht="15.6" x14ac:dyDescent="0.3">
      <c r="A77" s="4">
        <v>634</v>
      </c>
      <c r="B77" s="147" t="s">
        <v>332</v>
      </c>
      <c r="C77" s="147">
        <f t="shared" si="21"/>
        <v>5</v>
      </c>
      <c r="D77" s="166">
        <f t="shared" si="22"/>
        <v>6.9473684210526319</v>
      </c>
      <c r="E77" s="164">
        <f t="shared" si="23"/>
        <v>11.947368421052632</v>
      </c>
      <c r="F77" s="147">
        <f>SUMIFS('DATOS PEST15'!$D:$D,'DATOS PEST15'!$C:$C,'2. TS PAIS SEXO Y REG'!F$6,'DATOS PEST15'!$B:$B,VLOOKUP($F$5,DenRegTabla2,2,FALSE),'DATOS PEST15'!$A:$A,INDICE!$C$13,'DATOS PEST15'!$E:$E,'2. TS PAIS SEXO Y REG'!$A77)</f>
        <v>5</v>
      </c>
      <c r="G77" s="166">
        <f>SUMIFS('DATOS PEST15'!$D:$D,'DATOS PEST15'!$C:$C,'2. TS PAIS SEXO Y REG'!G$6,'DATOS PEST15'!$B:$B,VLOOKUP($F$5,DenRegTabla2,2,FALSE),'DATOS PEST15'!$A:$A,INDICE!$C$13,'DATOS PEST15'!$E:$E,'2. TS PAIS SEXO Y REG'!$A77)</f>
        <v>5.9473684210526319</v>
      </c>
      <c r="H77" s="164">
        <f>SUMIFS('DATOS PEST15'!$D:$D,'DATOS PEST15'!$B:$B,VLOOKUP($F$5,DenRegTabla2,2,FALSE),'DATOS PEST15'!$A:$A,INDICE!$C$13,'DATOS PEST15'!$E:$E,'2. TS PAIS SEXO Y REG'!$A77)</f>
        <v>10.947368421052632</v>
      </c>
      <c r="I77" s="147">
        <f>SUMIFS('DATOS PEST15'!$D:$D,'DATOS PEST15'!$C:$C,'2. TS PAIS SEXO Y REG'!I$6,'DATOS PEST15'!$B:$B,VLOOKUP($I$5,DenRegTabla2,2,FALSE),'DATOS PEST15'!$A:$A,INDICE!$C$13,'DATOS PEST15'!$E:$E,'2. TS PAIS SEXO Y REG'!$A77)</f>
        <v>0</v>
      </c>
      <c r="J77" s="166">
        <f>SUMIFS('DATOS PEST15'!$D:$D,'DATOS PEST15'!$C:$C,'2. TS PAIS SEXO Y REG'!J$6,'DATOS PEST15'!$B:$B,VLOOKUP($I$5,DenRegTabla2,2,FALSE),'DATOS PEST15'!$A:$A,INDICE!$C$13,'DATOS PEST15'!$E:$E,'2. TS PAIS SEXO Y REG'!$A77)</f>
        <v>0</v>
      </c>
      <c r="K77" s="164">
        <f>SUMIFS('DATOS PEST15'!$D:$D,'DATOS PEST15'!$B:$B,VLOOKUP($I$5,DenRegTabla2,2,FALSE),'DATOS PEST15'!$A:$A,INDICE!$C$13,'DATOS PEST15'!$E:$E,'2. TS PAIS SEXO Y REG'!$A77)</f>
        <v>0</v>
      </c>
      <c r="L77" s="147">
        <f>SUMIFS('DATOS PEST15'!$D:$D,'DATOS PEST15'!$C:$C,'2. TS PAIS SEXO Y REG'!L$6,'DATOS PEST15'!$B:$B,VLOOKUP($L$5,DenRegTabla2,2,FALSE),'DATOS PEST15'!$A:$A,INDICE!$C$13,'DATOS PEST15'!$E:$E,'2. TS PAIS SEXO Y REG'!$A77)</f>
        <v>0</v>
      </c>
      <c r="M77" s="166">
        <f>SUMIFS('DATOS PEST15'!$D:$D,'DATOS PEST15'!$C:$C,'2. TS PAIS SEXO Y REG'!M$6,'DATOS PEST15'!$B:$B,VLOOKUP($L$5,DenRegTabla2,2,FALSE),'DATOS PEST15'!$A:$A,INDICE!$C$13,'DATOS PEST15'!$E:$E,'2. TS PAIS SEXO Y REG'!$A77)</f>
        <v>0</v>
      </c>
      <c r="N77" s="164">
        <f>SUMIFS('DATOS PEST15'!$D:$D,'DATOS PEST15'!$B:$B,VLOOKUP($L$5,DenRegTabla2,2,FALSE),'DATOS PEST15'!$A:$A,INDICE!$C$13,'DATOS PEST15'!$E:$E,'2. TS PAIS SEXO Y REG'!$A77)</f>
        <v>0</v>
      </c>
      <c r="O77" s="147">
        <f>SUMIFS('DATOS PEST15'!$D:$D,'DATOS PEST15'!$C:$C,'2. TS PAIS SEXO Y REG'!O$6,'DATOS PEST15'!$B:$B,VLOOKUP($O$5,DenRegTabla2,2,FALSE),'DATOS PEST15'!$A:$A,INDICE!$C$13,'DATOS PEST15'!$E:$E,'2. TS PAIS SEXO Y REG'!$A77)</f>
        <v>0</v>
      </c>
      <c r="P77" s="166">
        <f>SUMIFS('DATOS PEST15'!$D:$D,'DATOS PEST15'!$C:$C,'2. TS PAIS SEXO Y REG'!P$6,'DATOS PEST15'!$B:$B,VLOOKUP($O$5,DenRegTabla2,2,FALSE),'DATOS PEST15'!$A:$A,INDICE!$C$13,'DATOS PEST15'!$E:$E,'2. TS PAIS SEXO Y REG'!$A77)</f>
        <v>1</v>
      </c>
      <c r="Q77" s="164">
        <f>SUMIFS('DATOS PEST15'!$D:$D,'DATOS PEST15'!$B:$B,VLOOKUP($O$5,DenRegTabla2,2,FALSE),'DATOS PEST15'!$A:$A,INDICE!$C$13,'DATOS PEST15'!$E:$E,'2. TS PAIS SEXO Y REG'!$A77)</f>
        <v>1</v>
      </c>
      <c r="R77" s="147">
        <f>SUMIFS('DATOS PEST15'!$D:$D,'DATOS PEST15'!$C:$C,'2. TS PAIS SEXO Y REG'!R$6,'DATOS PEST15'!$B:$B,VLOOKUP($R$5,DenRegTabla2,2,FALSE),'DATOS PEST15'!$A:$A,INDICE!$C$13,'DATOS PEST15'!$E:$E,'2. TS PAIS SEXO Y REG'!$A77)</f>
        <v>0</v>
      </c>
      <c r="S77" s="166">
        <f>SUMIFS('DATOS PEST15'!$D:$D,'DATOS PEST15'!$C:$C,'2. TS PAIS SEXO Y REG'!S$6,'DATOS PEST15'!$B:$B,VLOOKUP($R$5,DenRegTabla2,2,FALSE),'DATOS PEST15'!$A:$A,INDICE!$C$13,'DATOS PEST15'!$E:$E,'2. TS PAIS SEXO Y REG'!$A77)</f>
        <v>0</v>
      </c>
      <c r="T77" s="164">
        <f>SUMIFS('DATOS PEST15'!$D:$D,'DATOS PEST15'!$B:$B,VLOOKUP($R$5,DenRegTabla2,2,FALSE),'DATOS PEST15'!$A:$A,INDICE!$C$13,'DATOS PEST15'!$E:$E,'2. TS PAIS SEXO Y REG'!$A77)</f>
        <v>0</v>
      </c>
      <c r="U77" s="147">
        <f>SUMIFS('DATOS PEST15'!$D:$D,'DATOS PEST15'!$C:$C,'2. TS PAIS SEXO Y REG'!U$6,'DATOS PEST15'!$B:$B,VLOOKUP($U$5,DenRegTabla2,2,FALSE),'DATOS PEST15'!$A:$A,INDICE!$C$13,'DATOS PEST15'!$E:$E,'2. TS PAIS SEXO Y REG'!$A77)</f>
        <v>0</v>
      </c>
      <c r="V77" s="166">
        <f>SUMIFS('DATOS PEST15'!$D:$D,'DATOS PEST15'!$C:$C,'2. TS PAIS SEXO Y REG'!V$6,'DATOS PEST15'!$B:$B,VLOOKUP($U$5,DenRegTabla2,2,FALSE),'DATOS PEST15'!$A:$A,INDICE!$C$13,'DATOS PEST15'!$E:$E,'2. TS PAIS SEXO Y REG'!$A77)</f>
        <v>0</v>
      </c>
      <c r="W77" s="164">
        <f>SUMIFS('DATOS PEST15'!$D:$D,'DATOS PEST15'!$B:$B,VLOOKUP($U$5,DenRegTabla2,2,FALSE),'DATOS PEST15'!$A:$A,INDICE!$C$13,'DATOS PEST15'!$E:$E,'2. TS PAIS SEXO Y REG'!$A77)</f>
        <v>0</v>
      </c>
      <c r="X77" s="147">
        <f>SUMIFS('DATOS PEST15'!$D:$D,'DATOS PEST15'!$C:$C,'2. TS PAIS SEXO Y REG'!X$6,'DATOS PEST15'!$B:$B,VLOOKUP($X$5,DenRegTabla2,2,FALSE),'DATOS PEST15'!$A:$A,INDICE!$C$13,'DATOS PEST15'!$E:$E,'2. TS PAIS SEXO Y REG'!$A77)</f>
        <v>0</v>
      </c>
      <c r="Y77" s="166">
        <f>SUMIFS('DATOS PEST15'!$D:$D,'DATOS PEST15'!$C:$C,'2. TS PAIS SEXO Y REG'!Y$6,'DATOS PEST15'!$B:$B,VLOOKUP($X$5,DenRegTabla2,2,FALSE),'DATOS PEST15'!$A:$A,INDICE!$C$13,'DATOS PEST15'!$E:$E,'2. TS PAIS SEXO Y REG'!$A77)</f>
        <v>0</v>
      </c>
      <c r="Z77" s="164">
        <f>SUMIFS('DATOS PEST15'!$D:$D,'DATOS PEST15'!$B:$B,VLOOKUP($X$5,DenRegTabla2,2,FALSE),'DATOS PEST15'!$A:$A,INDICE!$C$13,'DATOS PEST15'!$E:$E,'2. TS PAIS SEXO Y REG'!$A77)</f>
        <v>0</v>
      </c>
      <c r="AA77" s="147">
        <f>SUMIFS('DATOS PEST15'!$D:$D,'DATOS PEST15'!$C:$C,'2. TS PAIS SEXO Y REG'!AA$6,'DATOS PEST15'!$B:$B,VLOOKUP($AA$5,DenRegTabla2,2,FALSE),'DATOS PEST15'!$A:$A,INDICE!$C$13,'DATOS PEST15'!$E:$E,'2. TS PAIS SEXO Y REG'!$A77)</f>
        <v>0</v>
      </c>
      <c r="AB77" s="166">
        <f>SUMIFS('DATOS PEST15'!$D:$D,'DATOS PEST15'!$C:$C,'2. TS PAIS SEXO Y REG'!AB$6,'DATOS PEST15'!$B:$B,VLOOKUP($AA$5,DenRegTabla2,2,FALSE),'DATOS PEST15'!$A:$A,INDICE!$C$13,'DATOS PEST15'!$E:$E,'2. TS PAIS SEXO Y REG'!$A77)</f>
        <v>0</v>
      </c>
      <c r="AC77" s="164">
        <f>SUMIFS('DATOS PEST15'!$D:$D,'DATOS PEST15'!$B:$B,VLOOKUP($AA$5,DenRegTabla2,2,FALSE),'DATOS PEST15'!$A:$A,INDICE!$C$13,'DATOS PEST15'!$E:$E,'2. TS PAIS SEXO Y REG'!$A77)</f>
        <v>0</v>
      </c>
    </row>
    <row r="78" spans="1:29" s="123" customFormat="1" ht="15.6" x14ac:dyDescent="0.3">
      <c r="A78" s="4">
        <v>148</v>
      </c>
      <c r="B78" s="147" t="s">
        <v>379</v>
      </c>
      <c r="C78" s="147">
        <f t="shared" si="21"/>
        <v>5</v>
      </c>
      <c r="D78" s="166">
        <f t="shared" si="22"/>
        <v>31.368421052631579</v>
      </c>
      <c r="E78" s="164">
        <f t="shared" si="23"/>
        <v>36.368421052631575</v>
      </c>
      <c r="F78" s="147">
        <f>SUMIFS('DATOS PEST15'!$D:$D,'DATOS PEST15'!$C:$C,'2. TS PAIS SEXO Y REG'!F$6,'DATOS PEST15'!$B:$B,VLOOKUP($F$5,DenRegTabla2,2,FALSE),'DATOS PEST15'!$A:$A,INDICE!$C$13,'DATOS PEST15'!$E:$E,'2. TS PAIS SEXO Y REG'!$A78)</f>
        <v>4</v>
      </c>
      <c r="G78" s="166">
        <f>SUMIFS('DATOS PEST15'!$D:$D,'DATOS PEST15'!$C:$C,'2. TS PAIS SEXO Y REG'!G$6,'DATOS PEST15'!$B:$B,VLOOKUP($F$5,DenRegTabla2,2,FALSE),'DATOS PEST15'!$A:$A,INDICE!$C$13,'DATOS PEST15'!$E:$E,'2. TS PAIS SEXO Y REG'!$A78)</f>
        <v>25.842105263157894</v>
      </c>
      <c r="H78" s="164">
        <f>SUMIFS('DATOS PEST15'!$D:$D,'DATOS PEST15'!$B:$B,VLOOKUP($F$5,DenRegTabla2,2,FALSE),'DATOS PEST15'!$A:$A,INDICE!$C$13,'DATOS PEST15'!$E:$E,'2. TS PAIS SEXO Y REG'!$A78)</f>
        <v>29.842105263157894</v>
      </c>
      <c r="I78" s="147">
        <f>SUMIFS('DATOS PEST15'!$D:$D,'DATOS PEST15'!$C:$C,'2. TS PAIS SEXO Y REG'!I$6,'DATOS PEST15'!$B:$B,VLOOKUP($I$5,DenRegTabla2,2,FALSE),'DATOS PEST15'!$A:$A,INDICE!$C$13,'DATOS PEST15'!$E:$E,'2. TS PAIS SEXO Y REG'!$A78)</f>
        <v>0</v>
      </c>
      <c r="J78" s="166">
        <f>SUMIFS('DATOS PEST15'!$D:$D,'DATOS PEST15'!$C:$C,'2. TS PAIS SEXO Y REG'!J$6,'DATOS PEST15'!$B:$B,VLOOKUP($I$5,DenRegTabla2,2,FALSE),'DATOS PEST15'!$A:$A,INDICE!$C$13,'DATOS PEST15'!$E:$E,'2. TS PAIS SEXO Y REG'!$A78)</f>
        <v>3.5263157894736841</v>
      </c>
      <c r="K78" s="164">
        <f>SUMIFS('DATOS PEST15'!$D:$D,'DATOS PEST15'!$B:$B,VLOOKUP($I$5,DenRegTabla2,2,FALSE),'DATOS PEST15'!$A:$A,INDICE!$C$13,'DATOS PEST15'!$E:$E,'2. TS PAIS SEXO Y REG'!$A78)</f>
        <v>3.5263157894736841</v>
      </c>
      <c r="L78" s="147">
        <f>SUMIFS('DATOS PEST15'!$D:$D,'DATOS PEST15'!$C:$C,'2. TS PAIS SEXO Y REG'!L$6,'DATOS PEST15'!$B:$B,VLOOKUP($L$5,DenRegTabla2,2,FALSE),'DATOS PEST15'!$A:$A,INDICE!$C$13,'DATOS PEST15'!$E:$E,'2. TS PAIS SEXO Y REG'!$A78)</f>
        <v>1</v>
      </c>
      <c r="M78" s="166">
        <f>SUMIFS('DATOS PEST15'!$D:$D,'DATOS PEST15'!$C:$C,'2. TS PAIS SEXO Y REG'!M$6,'DATOS PEST15'!$B:$B,VLOOKUP($L$5,DenRegTabla2,2,FALSE),'DATOS PEST15'!$A:$A,INDICE!$C$13,'DATOS PEST15'!$E:$E,'2. TS PAIS SEXO Y REG'!$A78)</f>
        <v>0</v>
      </c>
      <c r="N78" s="164">
        <f>SUMIFS('DATOS PEST15'!$D:$D,'DATOS PEST15'!$B:$B,VLOOKUP($L$5,DenRegTabla2,2,FALSE),'DATOS PEST15'!$A:$A,INDICE!$C$13,'DATOS PEST15'!$E:$E,'2. TS PAIS SEXO Y REG'!$A78)</f>
        <v>1</v>
      </c>
      <c r="O78" s="147">
        <f>SUMIFS('DATOS PEST15'!$D:$D,'DATOS PEST15'!$C:$C,'2. TS PAIS SEXO Y REG'!O$6,'DATOS PEST15'!$B:$B,VLOOKUP($O$5,DenRegTabla2,2,FALSE),'DATOS PEST15'!$A:$A,INDICE!$C$13,'DATOS PEST15'!$E:$E,'2. TS PAIS SEXO Y REG'!$A78)</f>
        <v>0</v>
      </c>
      <c r="P78" s="166">
        <f>SUMIFS('DATOS PEST15'!$D:$D,'DATOS PEST15'!$C:$C,'2. TS PAIS SEXO Y REG'!P$6,'DATOS PEST15'!$B:$B,VLOOKUP($O$5,DenRegTabla2,2,FALSE),'DATOS PEST15'!$A:$A,INDICE!$C$13,'DATOS PEST15'!$E:$E,'2. TS PAIS SEXO Y REG'!$A78)</f>
        <v>2</v>
      </c>
      <c r="Q78" s="164">
        <f>SUMIFS('DATOS PEST15'!$D:$D,'DATOS PEST15'!$B:$B,VLOOKUP($O$5,DenRegTabla2,2,FALSE),'DATOS PEST15'!$A:$A,INDICE!$C$13,'DATOS PEST15'!$E:$E,'2. TS PAIS SEXO Y REG'!$A78)</f>
        <v>2</v>
      </c>
      <c r="R78" s="147">
        <f>SUMIFS('DATOS PEST15'!$D:$D,'DATOS PEST15'!$C:$C,'2. TS PAIS SEXO Y REG'!R$6,'DATOS PEST15'!$B:$B,VLOOKUP($R$5,DenRegTabla2,2,FALSE),'DATOS PEST15'!$A:$A,INDICE!$C$13,'DATOS PEST15'!$E:$E,'2. TS PAIS SEXO Y REG'!$A78)</f>
        <v>0</v>
      </c>
      <c r="S78" s="166">
        <f>SUMIFS('DATOS PEST15'!$D:$D,'DATOS PEST15'!$C:$C,'2. TS PAIS SEXO Y REG'!S$6,'DATOS PEST15'!$B:$B,VLOOKUP($R$5,DenRegTabla2,2,FALSE),'DATOS PEST15'!$A:$A,INDICE!$C$13,'DATOS PEST15'!$E:$E,'2. TS PAIS SEXO Y REG'!$A78)</f>
        <v>0</v>
      </c>
      <c r="T78" s="164">
        <f>SUMIFS('DATOS PEST15'!$D:$D,'DATOS PEST15'!$B:$B,VLOOKUP($R$5,DenRegTabla2,2,FALSE),'DATOS PEST15'!$A:$A,INDICE!$C$13,'DATOS PEST15'!$E:$E,'2. TS PAIS SEXO Y REG'!$A78)</f>
        <v>0</v>
      </c>
      <c r="U78" s="147">
        <f>SUMIFS('DATOS PEST15'!$D:$D,'DATOS PEST15'!$C:$C,'2. TS PAIS SEXO Y REG'!U$6,'DATOS PEST15'!$B:$B,VLOOKUP($U$5,DenRegTabla2,2,FALSE),'DATOS PEST15'!$A:$A,INDICE!$C$13,'DATOS PEST15'!$E:$E,'2. TS PAIS SEXO Y REG'!$A78)</f>
        <v>0</v>
      </c>
      <c r="V78" s="166">
        <f>SUMIFS('DATOS PEST15'!$D:$D,'DATOS PEST15'!$C:$C,'2. TS PAIS SEXO Y REG'!V$6,'DATOS PEST15'!$B:$B,VLOOKUP($U$5,DenRegTabla2,2,FALSE),'DATOS PEST15'!$A:$A,INDICE!$C$13,'DATOS PEST15'!$E:$E,'2. TS PAIS SEXO Y REG'!$A78)</f>
        <v>0</v>
      </c>
      <c r="W78" s="164">
        <f>SUMIFS('DATOS PEST15'!$D:$D,'DATOS PEST15'!$B:$B,VLOOKUP($U$5,DenRegTabla2,2,FALSE),'DATOS PEST15'!$A:$A,INDICE!$C$13,'DATOS PEST15'!$E:$E,'2. TS PAIS SEXO Y REG'!$A78)</f>
        <v>0</v>
      </c>
      <c r="X78" s="147">
        <f>SUMIFS('DATOS PEST15'!$D:$D,'DATOS PEST15'!$C:$C,'2. TS PAIS SEXO Y REG'!X$6,'DATOS PEST15'!$B:$B,VLOOKUP($X$5,DenRegTabla2,2,FALSE),'DATOS PEST15'!$A:$A,INDICE!$C$13,'DATOS PEST15'!$E:$E,'2. TS PAIS SEXO Y REG'!$A78)</f>
        <v>0</v>
      </c>
      <c r="Y78" s="166">
        <f>SUMIFS('DATOS PEST15'!$D:$D,'DATOS PEST15'!$C:$C,'2. TS PAIS SEXO Y REG'!Y$6,'DATOS PEST15'!$B:$B,VLOOKUP($X$5,DenRegTabla2,2,FALSE),'DATOS PEST15'!$A:$A,INDICE!$C$13,'DATOS PEST15'!$E:$E,'2. TS PAIS SEXO Y REG'!$A78)</f>
        <v>0</v>
      </c>
      <c r="Z78" s="164">
        <f>SUMIFS('DATOS PEST15'!$D:$D,'DATOS PEST15'!$B:$B,VLOOKUP($X$5,DenRegTabla2,2,FALSE),'DATOS PEST15'!$A:$A,INDICE!$C$13,'DATOS PEST15'!$E:$E,'2. TS PAIS SEXO Y REG'!$A78)</f>
        <v>0</v>
      </c>
      <c r="AA78" s="147">
        <f>SUMIFS('DATOS PEST15'!$D:$D,'DATOS PEST15'!$C:$C,'2. TS PAIS SEXO Y REG'!AA$6,'DATOS PEST15'!$B:$B,VLOOKUP($AA$5,DenRegTabla2,2,FALSE),'DATOS PEST15'!$A:$A,INDICE!$C$13,'DATOS PEST15'!$E:$E,'2. TS PAIS SEXO Y REG'!$A78)</f>
        <v>0</v>
      </c>
      <c r="AB78" s="166">
        <f>SUMIFS('DATOS PEST15'!$D:$D,'DATOS PEST15'!$C:$C,'2. TS PAIS SEXO Y REG'!AB$6,'DATOS PEST15'!$B:$B,VLOOKUP($AA$5,DenRegTabla2,2,FALSE),'DATOS PEST15'!$A:$A,INDICE!$C$13,'DATOS PEST15'!$E:$E,'2. TS PAIS SEXO Y REG'!$A78)</f>
        <v>0</v>
      </c>
      <c r="AC78" s="164">
        <f>SUMIFS('DATOS PEST15'!$D:$D,'DATOS PEST15'!$B:$B,VLOOKUP($AA$5,DenRegTabla2,2,FALSE),'DATOS PEST15'!$A:$A,INDICE!$C$13,'DATOS PEST15'!$E:$E,'2. TS PAIS SEXO Y REG'!$A78)</f>
        <v>0</v>
      </c>
    </row>
    <row r="79" spans="1:29" s="123" customFormat="1" ht="15.6" x14ac:dyDescent="0.3">
      <c r="A79" s="4">
        <v>152</v>
      </c>
      <c r="B79" s="147" t="s">
        <v>254</v>
      </c>
      <c r="C79" s="147">
        <f t="shared" si="21"/>
        <v>5928.6842105263158</v>
      </c>
      <c r="D79" s="166">
        <f t="shared" si="22"/>
        <v>6859.5263157894733</v>
      </c>
      <c r="E79" s="164">
        <f t="shared" si="23"/>
        <v>12788.21052631579</v>
      </c>
      <c r="F79" s="147">
        <f>SUMIFS('DATOS PEST15'!$D:$D,'DATOS PEST15'!$C:$C,'2. TS PAIS SEXO Y REG'!F$6,'DATOS PEST15'!$B:$B,VLOOKUP($F$5,DenRegTabla2,2,FALSE),'DATOS PEST15'!$A:$A,INDICE!$C$13,'DATOS PEST15'!$E:$E,'2. TS PAIS SEXO Y REG'!$A79)</f>
        <v>4758.6842105263158</v>
      </c>
      <c r="G79" s="166">
        <f>SUMIFS('DATOS PEST15'!$D:$D,'DATOS PEST15'!$C:$C,'2. TS PAIS SEXO Y REG'!G$6,'DATOS PEST15'!$B:$B,VLOOKUP($F$5,DenRegTabla2,2,FALSE),'DATOS PEST15'!$A:$A,INDICE!$C$13,'DATOS PEST15'!$E:$E,'2. TS PAIS SEXO Y REG'!$A79)</f>
        <v>5714.5789473684208</v>
      </c>
      <c r="H79" s="164">
        <f>SUMIFS('DATOS PEST15'!$D:$D,'DATOS PEST15'!$B:$B,VLOOKUP($F$5,DenRegTabla2,2,FALSE),'DATOS PEST15'!$A:$A,INDICE!$C$13,'DATOS PEST15'!$E:$E,'2. TS PAIS SEXO Y REG'!$A79)</f>
        <v>10473.263157894737</v>
      </c>
      <c r="I79" s="147">
        <f>SUMIFS('DATOS PEST15'!$D:$D,'DATOS PEST15'!$C:$C,'2. TS PAIS SEXO Y REG'!I$6,'DATOS PEST15'!$B:$B,VLOOKUP($I$5,DenRegTabla2,2,FALSE),'DATOS PEST15'!$A:$A,INDICE!$C$13,'DATOS PEST15'!$E:$E,'2. TS PAIS SEXO Y REG'!$A79)</f>
        <v>25.05263157894737</v>
      </c>
      <c r="J79" s="166">
        <f>SUMIFS('DATOS PEST15'!$D:$D,'DATOS PEST15'!$C:$C,'2. TS PAIS SEXO Y REG'!J$6,'DATOS PEST15'!$B:$B,VLOOKUP($I$5,DenRegTabla2,2,FALSE),'DATOS PEST15'!$A:$A,INDICE!$C$13,'DATOS PEST15'!$E:$E,'2. TS PAIS SEXO Y REG'!$A79)</f>
        <v>36.157894736842103</v>
      </c>
      <c r="K79" s="164">
        <f>SUMIFS('DATOS PEST15'!$D:$D,'DATOS PEST15'!$B:$B,VLOOKUP($I$5,DenRegTabla2,2,FALSE),'DATOS PEST15'!$A:$A,INDICE!$C$13,'DATOS PEST15'!$E:$E,'2. TS PAIS SEXO Y REG'!$A79)</f>
        <v>61.210526315789473</v>
      </c>
      <c r="L79" s="147">
        <f>SUMIFS('DATOS PEST15'!$D:$D,'DATOS PEST15'!$C:$C,'2. TS PAIS SEXO Y REG'!L$6,'DATOS PEST15'!$B:$B,VLOOKUP($L$5,DenRegTabla2,2,FALSE),'DATOS PEST15'!$A:$A,INDICE!$C$13,'DATOS PEST15'!$E:$E,'2. TS PAIS SEXO Y REG'!$A79)</f>
        <v>453.57894736842104</v>
      </c>
      <c r="M79" s="166">
        <f>SUMIFS('DATOS PEST15'!$D:$D,'DATOS PEST15'!$C:$C,'2. TS PAIS SEXO Y REG'!M$6,'DATOS PEST15'!$B:$B,VLOOKUP($L$5,DenRegTabla2,2,FALSE),'DATOS PEST15'!$A:$A,INDICE!$C$13,'DATOS PEST15'!$E:$E,'2. TS PAIS SEXO Y REG'!$A79)</f>
        <v>45.842105263157897</v>
      </c>
      <c r="N79" s="164">
        <f>SUMIFS('DATOS PEST15'!$D:$D,'DATOS PEST15'!$B:$B,VLOOKUP($L$5,DenRegTabla2,2,FALSE),'DATOS PEST15'!$A:$A,INDICE!$C$13,'DATOS PEST15'!$E:$E,'2. TS PAIS SEXO Y REG'!$A79)</f>
        <v>499.42105263157896</v>
      </c>
      <c r="O79" s="147">
        <f>SUMIFS('DATOS PEST15'!$D:$D,'DATOS PEST15'!$C:$C,'2. TS PAIS SEXO Y REG'!O$6,'DATOS PEST15'!$B:$B,VLOOKUP($O$5,DenRegTabla2,2,FALSE),'DATOS PEST15'!$A:$A,INDICE!$C$13,'DATOS PEST15'!$E:$E,'2. TS PAIS SEXO Y REG'!$A79)</f>
        <v>687.36842105263156</v>
      </c>
      <c r="P79" s="166">
        <f>SUMIFS('DATOS PEST15'!$D:$D,'DATOS PEST15'!$C:$C,'2. TS PAIS SEXO Y REG'!P$6,'DATOS PEST15'!$B:$B,VLOOKUP($O$5,DenRegTabla2,2,FALSE),'DATOS PEST15'!$A:$A,INDICE!$C$13,'DATOS PEST15'!$E:$E,'2. TS PAIS SEXO Y REG'!$A79)</f>
        <v>1051.9473684210527</v>
      </c>
      <c r="Q79" s="164">
        <f>SUMIFS('DATOS PEST15'!$D:$D,'DATOS PEST15'!$B:$B,VLOOKUP($O$5,DenRegTabla2,2,FALSE),'DATOS PEST15'!$A:$A,INDICE!$C$13,'DATOS PEST15'!$E:$E,'2. TS PAIS SEXO Y REG'!$A79)</f>
        <v>1739.3157894736842</v>
      </c>
      <c r="R79" s="147">
        <f>SUMIFS('DATOS PEST15'!$D:$D,'DATOS PEST15'!$C:$C,'2. TS PAIS SEXO Y REG'!R$6,'DATOS PEST15'!$B:$B,VLOOKUP($R$5,DenRegTabla2,2,FALSE),'DATOS PEST15'!$A:$A,INDICE!$C$13,'DATOS PEST15'!$E:$E,'2. TS PAIS SEXO Y REG'!$A79)</f>
        <v>2</v>
      </c>
      <c r="S79" s="166">
        <f>SUMIFS('DATOS PEST15'!$D:$D,'DATOS PEST15'!$C:$C,'2. TS PAIS SEXO Y REG'!S$6,'DATOS PEST15'!$B:$B,VLOOKUP($R$5,DenRegTabla2,2,FALSE),'DATOS PEST15'!$A:$A,INDICE!$C$13,'DATOS PEST15'!$E:$E,'2. TS PAIS SEXO Y REG'!$A79)</f>
        <v>0</v>
      </c>
      <c r="T79" s="164">
        <f>SUMIFS('DATOS PEST15'!$D:$D,'DATOS PEST15'!$B:$B,VLOOKUP($R$5,DenRegTabla2,2,FALSE),'DATOS PEST15'!$A:$A,INDICE!$C$13,'DATOS PEST15'!$E:$E,'2. TS PAIS SEXO Y REG'!$A79)</f>
        <v>2</v>
      </c>
      <c r="U79" s="147">
        <f>SUMIFS('DATOS PEST15'!$D:$D,'DATOS PEST15'!$C:$C,'2. TS PAIS SEXO Y REG'!U$6,'DATOS PEST15'!$B:$B,VLOOKUP($U$5,DenRegTabla2,2,FALSE),'DATOS PEST15'!$A:$A,INDICE!$C$13,'DATOS PEST15'!$E:$E,'2. TS PAIS SEXO Y REG'!$A79)</f>
        <v>2</v>
      </c>
      <c r="V79" s="166">
        <f>SUMIFS('DATOS PEST15'!$D:$D,'DATOS PEST15'!$C:$C,'2. TS PAIS SEXO Y REG'!V$6,'DATOS PEST15'!$B:$B,VLOOKUP($U$5,DenRegTabla2,2,FALSE),'DATOS PEST15'!$A:$A,INDICE!$C$13,'DATOS PEST15'!$E:$E,'2. TS PAIS SEXO Y REG'!$A79)</f>
        <v>11</v>
      </c>
      <c r="W79" s="164">
        <f>SUMIFS('DATOS PEST15'!$D:$D,'DATOS PEST15'!$B:$B,VLOOKUP($U$5,DenRegTabla2,2,FALSE),'DATOS PEST15'!$A:$A,INDICE!$C$13,'DATOS PEST15'!$E:$E,'2. TS PAIS SEXO Y REG'!$A79)</f>
        <v>13</v>
      </c>
      <c r="X79" s="147">
        <f>SUMIFS('DATOS PEST15'!$D:$D,'DATOS PEST15'!$C:$C,'2. TS PAIS SEXO Y REG'!X$6,'DATOS PEST15'!$B:$B,VLOOKUP($X$5,DenRegTabla2,2,FALSE),'DATOS PEST15'!$A:$A,INDICE!$C$13,'DATOS PEST15'!$E:$E,'2. TS PAIS SEXO Y REG'!$A79)</f>
        <v>0</v>
      </c>
      <c r="Y79" s="166">
        <f>SUMIFS('DATOS PEST15'!$D:$D,'DATOS PEST15'!$C:$C,'2. TS PAIS SEXO Y REG'!Y$6,'DATOS PEST15'!$B:$B,VLOOKUP($X$5,DenRegTabla2,2,FALSE),'DATOS PEST15'!$A:$A,INDICE!$C$13,'DATOS PEST15'!$E:$E,'2. TS PAIS SEXO Y REG'!$A79)</f>
        <v>0</v>
      </c>
      <c r="Z79" s="164">
        <f>SUMIFS('DATOS PEST15'!$D:$D,'DATOS PEST15'!$B:$B,VLOOKUP($X$5,DenRegTabla2,2,FALSE),'DATOS PEST15'!$A:$A,INDICE!$C$13,'DATOS PEST15'!$E:$E,'2. TS PAIS SEXO Y REG'!$A79)</f>
        <v>0</v>
      </c>
      <c r="AA79" s="147">
        <f>SUMIFS('DATOS PEST15'!$D:$D,'DATOS PEST15'!$C:$C,'2. TS PAIS SEXO Y REG'!AA$6,'DATOS PEST15'!$B:$B,VLOOKUP($AA$5,DenRegTabla2,2,FALSE),'DATOS PEST15'!$A:$A,INDICE!$C$13,'DATOS PEST15'!$E:$E,'2. TS PAIS SEXO Y REG'!$A79)</f>
        <v>0</v>
      </c>
      <c r="AB79" s="166">
        <f>SUMIFS('DATOS PEST15'!$D:$D,'DATOS PEST15'!$C:$C,'2. TS PAIS SEXO Y REG'!AB$6,'DATOS PEST15'!$B:$B,VLOOKUP($AA$5,DenRegTabla2,2,FALSE),'DATOS PEST15'!$A:$A,INDICE!$C$13,'DATOS PEST15'!$E:$E,'2. TS PAIS SEXO Y REG'!$A79)</f>
        <v>0</v>
      </c>
      <c r="AC79" s="164">
        <f>SUMIFS('DATOS PEST15'!$D:$D,'DATOS PEST15'!$B:$B,VLOOKUP($AA$5,DenRegTabla2,2,FALSE),'DATOS PEST15'!$A:$A,INDICE!$C$13,'DATOS PEST15'!$E:$E,'2. TS PAIS SEXO Y REG'!$A79)</f>
        <v>0</v>
      </c>
    </row>
    <row r="80" spans="1:29" s="123" customFormat="1" ht="15.6" x14ac:dyDescent="0.3">
      <c r="A80" s="4">
        <v>156</v>
      </c>
      <c r="B80" s="147" t="s">
        <v>112</v>
      </c>
      <c r="C80" s="147">
        <f t="shared" si="21"/>
        <v>53932.210526315786</v>
      </c>
      <c r="D80" s="166">
        <f t="shared" si="22"/>
        <v>60738.631578947374</v>
      </c>
      <c r="E80" s="164">
        <f t="shared" si="23"/>
        <v>114670.84210526316</v>
      </c>
      <c r="F80" s="147">
        <f>SUMIFS('DATOS PEST15'!$D:$D,'DATOS PEST15'!$C:$C,'2. TS PAIS SEXO Y REG'!F$6,'DATOS PEST15'!$B:$B,VLOOKUP($F$5,DenRegTabla2,2,FALSE),'DATOS PEST15'!$A:$A,INDICE!$C$13,'DATOS PEST15'!$E:$E,'2. TS PAIS SEXO Y REG'!$A80)</f>
        <v>22361.315789473683</v>
      </c>
      <c r="G80" s="166">
        <f>SUMIFS('DATOS PEST15'!$D:$D,'DATOS PEST15'!$C:$C,'2. TS PAIS SEXO Y REG'!G$6,'DATOS PEST15'!$B:$B,VLOOKUP($F$5,DenRegTabla2,2,FALSE),'DATOS PEST15'!$A:$A,INDICE!$C$13,'DATOS PEST15'!$E:$E,'2. TS PAIS SEXO Y REG'!$A80)</f>
        <v>27537.42105263158</v>
      </c>
      <c r="H80" s="164">
        <f>SUMIFS('DATOS PEST15'!$D:$D,'DATOS PEST15'!$B:$B,VLOOKUP($F$5,DenRegTabla2,2,FALSE),'DATOS PEST15'!$A:$A,INDICE!$C$13,'DATOS PEST15'!$E:$E,'2. TS PAIS SEXO Y REG'!$A80)</f>
        <v>49898.736842105267</v>
      </c>
      <c r="I80" s="147">
        <f>SUMIFS('DATOS PEST15'!$D:$D,'DATOS PEST15'!$C:$C,'2. TS PAIS SEXO Y REG'!I$6,'DATOS PEST15'!$B:$B,VLOOKUP($I$5,DenRegTabla2,2,FALSE),'DATOS PEST15'!$A:$A,INDICE!$C$13,'DATOS PEST15'!$E:$E,'2. TS PAIS SEXO Y REG'!$A80)</f>
        <v>20.894736842105264</v>
      </c>
      <c r="J80" s="166">
        <f>SUMIFS('DATOS PEST15'!$D:$D,'DATOS PEST15'!$C:$C,'2. TS PAIS SEXO Y REG'!J$6,'DATOS PEST15'!$B:$B,VLOOKUP($I$5,DenRegTabla2,2,FALSE),'DATOS PEST15'!$A:$A,INDICE!$C$13,'DATOS PEST15'!$E:$E,'2. TS PAIS SEXO Y REG'!$A80)</f>
        <v>45.631578947368418</v>
      </c>
      <c r="K80" s="164">
        <f>SUMIFS('DATOS PEST15'!$D:$D,'DATOS PEST15'!$B:$B,VLOOKUP($I$5,DenRegTabla2,2,FALSE),'DATOS PEST15'!$A:$A,INDICE!$C$13,'DATOS PEST15'!$E:$E,'2. TS PAIS SEXO Y REG'!$A80)</f>
        <v>66.526315789473685</v>
      </c>
      <c r="L80" s="147">
        <f>SUMIFS('DATOS PEST15'!$D:$D,'DATOS PEST15'!$C:$C,'2. TS PAIS SEXO Y REG'!L$6,'DATOS PEST15'!$B:$B,VLOOKUP($L$5,DenRegTabla2,2,FALSE),'DATOS PEST15'!$A:$A,INDICE!$C$13,'DATOS PEST15'!$E:$E,'2. TS PAIS SEXO Y REG'!$A80)</f>
        <v>321.15789473684208</v>
      </c>
      <c r="M80" s="166">
        <f>SUMIFS('DATOS PEST15'!$D:$D,'DATOS PEST15'!$C:$C,'2. TS PAIS SEXO Y REG'!M$6,'DATOS PEST15'!$B:$B,VLOOKUP($L$5,DenRegTabla2,2,FALSE),'DATOS PEST15'!$A:$A,INDICE!$C$13,'DATOS PEST15'!$E:$E,'2. TS PAIS SEXO Y REG'!$A80)</f>
        <v>63.736842105263158</v>
      </c>
      <c r="N80" s="164">
        <f>SUMIFS('DATOS PEST15'!$D:$D,'DATOS PEST15'!$B:$B,VLOOKUP($L$5,DenRegTabla2,2,FALSE),'DATOS PEST15'!$A:$A,INDICE!$C$13,'DATOS PEST15'!$E:$E,'2. TS PAIS SEXO Y REG'!$A80)</f>
        <v>384.89473684210526</v>
      </c>
      <c r="O80" s="147">
        <f>SUMIFS('DATOS PEST15'!$D:$D,'DATOS PEST15'!$C:$C,'2. TS PAIS SEXO Y REG'!O$6,'DATOS PEST15'!$B:$B,VLOOKUP($O$5,DenRegTabla2,2,FALSE),'DATOS PEST15'!$A:$A,INDICE!$C$13,'DATOS PEST15'!$E:$E,'2. TS PAIS SEXO Y REG'!$A80)</f>
        <v>31216.842105263157</v>
      </c>
      <c r="P80" s="166">
        <f>SUMIFS('DATOS PEST15'!$D:$D,'DATOS PEST15'!$C:$C,'2. TS PAIS SEXO Y REG'!P$6,'DATOS PEST15'!$B:$B,VLOOKUP($O$5,DenRegTabla2,2,FALSE),'DATOS PEST15'!$A:$A,INDICE!$C$13,'DATOS PEST15'!$E:$E,'2. TS PAIS SEXO Y REG'!$A80)</f>
        <v>33078.368421052633</v>
      </c>
      <c r="Q80" s="164">
        <f>SUMIFS('DATOS PEST15'!$D:$D,'DATOS PEST15'!$B:$B,VLOOKUP($O$5,DenRegTabla2,2,FALSE),'DATOS PEST15'!$A:$A,INDICE!$C$13,'DATOS PEST15'!$E:$E,'2. TS PAIS SEXO Y REG'!$A80)</f>
        <v>64295.210526315786</v>
      </c>
      <c r="R80" s="147">
        <f>SUMIFS('DATOS PEST15'!$D:$D,'DATOS PEST15'!$C:$C,'2. TS PAIS SEXO Y REG'!R$6,'DATOS PEST15'!$B:$B,VLOOKUP($R$5,DenRegTabla2,2,FALSE),'DATOS PEST15'!$A:$A,INDICE!$C$13,'DATOS PEST15'!$E:$E,'2. TS PAIS SEXO Y REG'!$A80)</f>
        <v>11</v>
      </c>
      <c r="S80" s="166">
        <f>SUMIFS('DATOS PEST15'!$D:$D,'DATOS PEST15'!$C:$C,'2. TS PAIS SEXO Y REG'!S$6,'DATOS PEST15'!$B:$B,VLOOKUP($R$5,DenRegTabla2,2,FALSE),'DATOS PEST15'!$A:$A,INDICE!$C$13,'DATOS PEST15'!$E:$E,'2. TS PAIS SEXO Y REG'!$A80)</f>
        <v>12</v>
      </c>
      <c r="T80" s="164">
        <f>SUMIFS('DATOS PEST15'!$D:$D,'DATOS PEST15'!$B:$B,VLOOKUP($R$5,DenRegTabla2,2,FALSE),'DATOS PEST15'!$A:$A,INDICE!$C$13,'DATOS PEST15'!$E:$E,'2. TS PAIS SEXO Y REG'!$A80)</f>
        <v>23</v>
      </c>
      <c r="U80" s="147">
        <f>SUMIFS('DATOS PEST15'!$D:$D,'DATOS PEST15'!$C:$C,'2. TS PAIS SEXO Y REG'!U$6,'DATOS PEST15'!$B:$B,VLOOKUP($U$5,DenRegTabla2,2,FALSE),'DATOS PEST15'!$A:$A,INDICE!$C$13,'DATOS PEST15'!$E:$E,'2. TS PAIS SEXO Y REG'!$A80)</f>
        <v>1</v>
      </c>
      <c r="V80" s="166">
        <f>SUMIFS('DATOS PEST15'!$D:$D,'DATOS PEST15'!$C:$C,'2. TS PAIS SEXO Y REG'!V$6,'DATOS PEST15'!$B:$B,VLOOKUP($U$5,DenRegTabla2,2,FALSE),'DATOS PEST15'!$A:$A,INDICE!$C$13,'DATOS PEST15'!$E:$E,'2. TS PAIS SEXO Y REG'!$A80)</f>
        <v>1.4736842105263157</v>
      </c>
      <c r="W80" s="164">
        <f>SUMIFS('DATOS PEST15'!$D:$D,'DATOS PEST15'!$B:$B,VLOOKUP($U$5,DenRegTabla2,2,FALSE),'DATOS PEST15'!$A:$A,INDICE!$C$13,'DATOS PEST15'!$E:$E,'2. TS PAIS SEXO Y REG'!$A80)</f>
        <v>2.4736842105263159</v>
      </c>
      <c r="X80" s="147">
        <f>SUMIFS('DATOS PEST15'!$D:$D,'DATOS PEST15'!$C:$C,'2. TS PAIS SEXO Y REG'!X$6,'DATOS PEST15'!$B:$B,VLOOKUP($X$5,DenRegTabla2,2,FALSE),'DATOS PEST15'!$A:$A,INDICE!$C$13,'DATOS PEST15'!$E:$E,'2. TS PAIS SEXO Y REG'!$A80)</f>
        <v>0</v>
      </c>
      <c r="Y80" s="166">
        <f>SUMIFS('DATOS PEST15'!$D:$D,'DATOS PEST15'!$C:$C,'2. TS PAIS SEXO Y REG'!Y$6,'DATOS PEST15'!$B:$B,VLOOKUP($X$5,DenRegTabla2,2,FALSE),'DATOS PEST15'!$A:$A,INDICE!$C$13,'DATOS PEST15'!$E:$E,'2. TS PAIS SEXO Y REG'!$A80)</f>
        <v>0</v>
      </c>
      <c r="Z80" s="164">
        <f>SUMIFS('DATOS PEST15'!$D:$D,'DATOS PEST15'!$B:$B,VLOOKUP($X$5,DenRegTabla2,2,FALSE),'DATOS PEST15'!$A:$A,INDICE!$C$13,'DATOS PEST15'!$E:$E,'2. TS PAIS SEXO Y REG'!$A80)</f>
        <v>0</v>
      </c>
      <c r="AA80" s="147">
        <f>SUMIFS('DATOS PEST15'!$D:$D,'DATOS PEST15'!$C:$C,'2. TS PAIS SEXO Y REG'!AA$6,'DATOS PEST15'!$B:$B,VLOOKUP($AA$5,DenRegTabla2,2,FALSE),'DATOS PEST15'!$A:$A,INDICE!$C$13,'DATOS PEST15'!$E:$E,'2. TS PAIS SEXO Y REG'!$A80)</f>
        <v>0</v>
      </c>
      <c r="AB80" s="166">
        <f>SUMIFS('DATOS PEST15'!$D:$D,'DATOS PEST15'!$C:$C,'2. TS PAIS SEXO Y REG'!AB$6,'DATOS PEST15'!$B:$B,VLOOKUP($AA$5,DenRegTabla2,2,FALSE),'DATOS PEST15'!$A:$A,INDICE!$C$13,'DATOS PEST15'!$E:$E,'2. TS PAIS SEXO Y REG'!$A80)</f>
        <v>0</v>
      </c>
      <c r="AC80" s="164">
        <f>SUMIFS('DATOS PEST15'!$D:$D,'DATOS PEST15'!$B:$B,VLOOKUP($AA$5,DenRegTabla2,2,FALSE),'DATOS PEST15'!$A:$A,INDICE!$C$13,'DATOS PEST15'!$E:$E,'2. TS PAIS SEXO Y REG'!$A80)</f>
        <v>0</v>
      </c>
    </row>
    <row r="81" spans="1:29" s="123" customFormat="1" ht="15.6" x14ac:dyDescent="0.3">
      <c r="A81" s="4">
        <v>166</v>
      </c>
      <c r="B81" s="147" t="s">
        <v>422</v>
      </c>
      <c r="C81" s="147">
        <f t="shared" si="21"/>
        <v>0</v>
      </c>
      <c r="D81" s="166">
        <f t="shared" si="22"/>
        <v>3</v>
      </c>
      <c r="E81" s="164">
        <f t="shared" si="23"/>
        <v>3</v>
      </c>
      <c r="F81" s="147">
        <f>SUMIFS('DATOS PEST15'!$D:$D,'DATOS PEST15'!$C:$C,'2. TS PAIS SEXO Y REG'!F$6,'DATOS PEST15'!$B:$B,VLOOKUP($F$5,DenRegTabla2,2,FALSE),'DATOS PEST15'!$A:$A,INDICE!$C$13,'DATOS PEST15'!$E:$E,'2. TS PAIS SEXO Y REG'!$A81)</f>
        <v>0</v>
      </c>
      <c r="G81" s="166">
        <f>SUMIFS('DATOS PEST15'!$D:$D,'DATOS PEST15'!$C:$C,'2. TS PAIS SEXO Y REG'!G$6,'DATOS PEST15'!$B:$B,VLOOKUP($F$5,DenRegTabla2,2,FALSE),'DATOS PEST15'!$A:$A,INDICE!$C$13,'DATOS PEST15'!$E:$E,'2. TS PAIS SEXO Y REG'!$A81)</f>
        <v>1</v>
      </c>
      <c r="H81" s="164">
        <f>SUMIFS('DATOS PEST15'!$D:$D,'DATOS PEST15'!$B:$B,VLOOKUP($F$5,DenRegTabla2,2,FALSE),'DATOS PEST15'!$A:$A,INDICE!$C$13,'DATOS PEST15'!$E:$E,'2. TS PAIS SEXO Y REG'!$A81)</f>
        <v>1</v>
      </c>
      <c r="I81" s="147">
        <f>SUMIFS('DATOS PEST15'!$D:$D,'DATOS PEST15'!$C:$C,'2. TS PAIS SEXO Y REG'!I$6,'DATOS PEST15'!$B:$B,VLOOKUP($I$5,DenRegTabla2,2,FALSE),'DATOS PEST15'!$A:$A,INDICE!$C$13,'DATOS PEST15'!$E:$E,'2. TS PAIS SEXO Y REG'!$A81)</f>
        <v>0</v>
      </c>
      <c r="J81" s="166">
        <f>SUMIFS('DATOS PEST15'!$D:$D,'DATOS PEST15'!$C:$C,'2. TS PAIS SEXO Y REG'!J$6,'DATOS PEST15'!$B:$B,VLOOKUP($I$5,DenRegTabla2,2,FALSE),'DATOS PEST15'!$A:$A,INDICE!$C$13,'DATOS PEST15'!$E:$E,'2. TS PAIS SEXO Y REG'!$A81)</f>
        <v>2</v>
      </c>
      <c r="K81" s="164">
        <f>SUMIFS('DATOS PEST15'!$D:$D,'DATOS PEST15'!$B:$B,VLOOKUP($I$5,DenRegTabla2,2,FALSE),'DATOS PEST15'!$A:$A,INDICE!$C$13,'DATOS PEST15'!$E:$E,'2. TS PAIS SEXO Y REG'!$A81)</f>
        <v>2</v>
      </c>
      <c r="L81" s="147">
        <f>SUMIFS('DATOS PEST15'!$D:$D,'DATOS PEST15'!$C:$C,'2. TS PAIS SEXO Y REG'!L$6,'DATOS PEST15'!$B:$B,VLOOKUP($L$5,DenRegTabla2,2,FALSE),'DATOS PEST15'!$A:$A,INDICE!$C$13,'DATOS PEST15'!$E:$E,'2. TS PAIS SEXO Y REG'!$A81)</f>
        <v>0</v>
      </c>
      <c r="M81" s="166">
        <f>SUMIFS('DATOS PEST15'!$D:$D,'DATOS PEST15'!$C:$C,'2. TS PAIS SEXO Y REG'!M$6,'DATOS PEST15'!$B:$B,VLOOKUP($L$5,DenRegTabla2,2,FALSE),'DATOS PEST15'!$A:$A,INDICE!$C$13,'DATOS PEST15'!$E:$E,'2. TS PAIS SEXO Y REG'!$A81)</f>
        <v>0</v>
      </c>
      <c r="N81" s="164">
        <f>SUMIFS('DATOS PEST15'!$D:$D,'DATOS PEST15'!$B:$B,VLOOKUP($L$5,DenRegTabla2,2,FALSE),'DATOS PEST15'!$A:$A,INDICE!$C$13,'DATOS PEST15'!$E:$E,'2. TS PAIS SEXO Y REG'!$A81)</f>
        <v>0</v>
      </c>
      <c r="O81" s="147">
        <f>SUMIFS('DATOS PEST15'!$D:$D,'DATOS PEST15'!$C:$C,'2. TS PAIS SEXO Y REG'!O$6,'DATOS PEST15'!$B:$B,VLOOKUP($O$5,DenRegTabla2,2,FALSE),'DATOS PEST15'!$A:$A,INDICE!$C$13,'DATOS PEST15'!$E:$E,'2. TS PAIS SEXO Y REG'!$A81)</f>
        <v>0</v>
      </c>
      <c r="P81" s="166">
        <f>SUMIFS('DATOS PEST15'!$D:$D,'DATOS PEST15'!$C:$C,'2. TS PAIS SEXO Y REG'!P$6,'DATOS PEST15'!$B:$B,VLOOKUP($O$5,DenRegTabla2,2,FALSE),'DATOS PEST15'!$A:$A,INDICE!$C$13,'DATOS PEST15'!$E:$E,'2. TS PAIS SEXO Y REG'!$A81)</f>
        <v>0</v>
      </c>
      <c r="Q81" s="164">
        <f>SUMIFS('DATOS PEST15'!$D:$D,'DATOS PEST15'!$B:$B,VLOOKUP($O$5,DenRegTabla2,2,FALSE),'DATOS PEST15'!$A:$A,INDICE!$C$13,'DATOS PEST15'!$E:$E,'2. TS PAIS SEXO Y REG'!$A81)</f>
        <v>0</v>
      </c>
      <c r="R81" s="147">
        <f>SUMIFS('DATOS PEST15'!$D:$D,'DATOS PEST15'!$C:$C,'2. TS PAIS SEXO Y REG'!R$6,'DATOS PEST15'!$B:$B,VLOOKUP($R$5,DenRegTabla2,2,FALSE),'DATOS PEST15'!$A:$A,INDICE!$C$13,'DATOS PEST15'!$E:$E,'2. TS PAIS SEXO Y REG'!$A81)</f>
        <v>0</v>
      </c>
      <c r="S81" s="166">
        <f>SUMIFS('DATOS PEST15'!$D:$D,'DATOS PEST15'!$C:$C,'2. TS PAIS SEXO Y REG'!S$6,'DATOS PEST15'!$B:$B,VLOOKUP($R$5,DenRegTabla2,2,FALSE),'DATOS PEST15'!$A:$A,INDICE!$C$13,'DATOS PEST15'!$E:$E,'2. TS PAIS SEXO Y REG'!$A81)</f>
        <v>0</v>
      </c>
      <c r="T81" s="164">
        <f>SUMIFS('DATOS PEST15'!$D:$D,'DATOS PEST15'!$B:$B,VLOOKUP($R$5,DenRegTabla2,2,FALSE),'DATOS PEST15'!$A:$A,INDICE!$C$13,'DATOS PEST15'!$E:$E,'2. TS PAIS SEXO Y REG'!$A81)</f>
        <v>0</v>
      </c>
      <c r="U81" s="147">
        <f>SUMIFS('DATOS PEST15'!$D:$D,'DATOS PEST15'!$C:$C,'2. TS PAIS SEXO Y REG'!U$6,'DATOS PEST15'!$B:$B,VLOOKUP($U$5,DenRegTabla2,2,FALSE),'DATOS PEST15'!$A:$A,INDICE!$C$13,'DATOS PEST15'!$E:$E,'2. TS PAIS SEXO Y REG'!$A81)</f>
        <v>0</v>
      </c>
      <c r="V81" s="166">
        <f>SUMIFS('DATOS PEST15'!$D:$D,'DATOS PEST15'!$C:$C,'2. TS PAIS SEXO Y REG'!V$6,'DATOS PEST15'!$B:$B,VLOOKUP($U$5,DenRegTabla2,2,FALSE),'DATOS PEST15'!$A:$A,INDICE!$C$13,'DATOS PEST15'!$E:$E,'2. TS PAIS SEXO Y REG'!$A81)</f>
        <v>0</v>
      </c>
      <c r="W81" s="164">
        <f>SUMIFS('DATOS PEST15'!$D:$D,'DATOS PEST15'!$B:$B,VLOOKUP($U$5,DenRegTabla2,2,FALSE),'DATOS PEST15'!$A:$A,INDICE!$C$13,'DATOS PEST15'!$E:$E,'2. TS PAIS SEXO Y REG'!$A81)</f>
        <v>0</v>
      </c>
      <c r="X81" s="147">
        <f>SUMIFS('DATOS PEST15'!$D:$D,'DATOS PEST15'!$C:$C,'2. TS PAIS SEXO Y REG'!X$6,'DATOS PEST15'!$B:$B,VLOOKUP($X$5,DenRegTabla2,2,FALSE),'DATOS PEST15'!$A:$A,INDICE!$C$13,'DATOS PEST15'!$E:$E,'2. TS PAIS SEXO Y REG'!$A81)</f>
        <v>0</v>
      </c>
      <c r="Y81" s="166">
        <f>SUMIFS('DATOS PEST15'!$D:$D,'DATOS PEST15'!$C:$C,'2. TS PAIS SEXO Y REG'!Y$6,'DATOS PEST15'!$B:$B,VLOOKUP($X$5,DenRegTabla2,2,FALSE),'DATOS PEST15'!$A:$A,INDICE!$C$13,'DATOS PEST15'!$E:$E,'2. TS PAIS SEXO Y REG'!$A81)</f>
        <v>0</v>
      </c>
      <c r="Z81" s="164">
        <f>SUMIFS('DATOS PEST15'!$D:$D,'DATOS PEST15'!$B:$B,VLOOKUP($X$5,DenRegTabla2,2,FALSE),'DATOS PEST15'!$A:$A,INDICE!$C$13,'DATOS PEST15'!$E:$E,'2. TS PAIS SEXO Y REG'!$A81)</f>
        <v>0</v>
      </c>
      <c r="AA81" s="147">
        <f>SUMIFS('DATOS PEST15'!$D:$D,'DATOS PEST15'!$C:$C,'2. TS PAIS SEXO Y REG'!AA$6,'DATOS PEST15'!$B:$B,VLOOKUP($AA$5,DenRegTabla2,2,FALSE),'DATOS PEST15'!$A:$A,INDICE!$C$13,'DATOS PEST15'!$E:$E,'2. TS PAIS SEXO Y REG'!$A81)</f>
        <v>0</v>
      </c>
      <c r="AB81" s="166">
        <f>SUMIFS('DATOS PEST15'!$D:$D,'DATOS PEST15'!$C:$C,'2. TS PAIS SEXO Y REG'!AB$6,'DATOS PEST15'!$B:$B,VLOOKUP($AA$5,DenRegTabla2,2,FALSE),'DATOS PEST15'!$A:$A,INDICE!$C$13,'DATOS PEST15'!$E:$E,'2. TS PAIS SEXO Y REG'!$A81)</f>
        <v>0</v>
      </c>
      <c r="AC81" s="164">
        <f>SUMIFS('DATOS PEST15'!$D:$D,'DATOS PEST15'!$B:$B,VLOOKUP($AA$5,DenRegTabla2,2,FALSE),'DATOS PEST15'!$A:$A,INDICE!$C$13,'DATOS PEST15'!$E:$E,'2. TS PAIS SEXO Y REG'!$A81)</f>
        <v>0</v>
      </c>
    </row>
    <row r="82" spans="1:29" s="123" customFormat="1" ht="15.6" x14ac:dyDescent="0.3">
      <c r="A82" s="4">
        <v>170</v>
      </c>
      <c r="B82" s="147" t="s">
        <v>102</v>
      </c>
      <c r="C82" s="147">
        <f t="shared" si="21"/>
        <v>93583.947368421068</v>
      </c>
      <c r="D82" s="166">
        <f t="shared" si="22"/>
        <v>95433.263157894733</v>
      </c>
      <c r="E82" s="164">
        <f t="shared" si="23"/>
        <v>189024.21052631579</v>
      </c>
      <c r="F82" s="147">
        <f>SUMIFS('DATOS PEST15'!$D:$D,'DATOS PEST15'!$C:$C,'2. TS PAIS SEXO Y REG'!F$6,'DATOS PEST15'!$B:$B,VLOOKUP($F$5,DenRegTabla2,2,FALSE),'DATOS PEST15'!$A:$A,INDICE!$C$13,'DATOS PEST15'!$E:$E,'2. TS PAIS SEXO Y REG'!$A82)</f>
        <v>71359.789473684214</v>
      </c>
      <c r="G82" s="166">
        <f>SUMIFS('DATOS PEST15'!$D:$D,'DATOS PEST15'!$C:$C,'2. TS PAIS SEXO Y REG'!G$6,'DATOS PEST15'!$B:$B,VLOOKUP($F$5,DenRegTabla2,2,FALSE),'DATOS PEST15'!$A:$A,INDICE!$C$13,'DATOS PEST15'!$E:$E,'2. TS PAIS SEXO Y REG'!$A82)</f>
        <v>82263.263157894733</v>
      </c>
      <c r="H82" s="164">
        <f>SUMIFS('DATOS PEST15'!$D:$D,'DATOS PEST15'!$B:$B,VLOOKUP($F$5,DenRegTabla2,2,FALSE),'DATOS PEST15'!$A:$A,INDICE!$C$13,'DATOS PEST15'!$E:$E,'2. TS PAIS SEXO Y REG'!$A82)</f>
        <v>153623.05263157893</v>
      </c>
      <c r="I82" s="147">
        <f>SUMIFS('DATOS PEST15'!$D:$D,'DATOS PEST15'!$C:$C,'2. TS PAIS SEXO Y REG'!I$6,'DATOS PEST15'!$B:$B,VLOOKUP($I$5,DenRegTabla2,2,FALSE),'DATOS PEST15'!$A:$A,INDICE!$C$13,'DATOS PEST15'!$E:$E,'2. TS PAIS SEXO Y REG'!$A82)</f>
        <v>1074.7368421052631</v>
      </c>
      <c r="J82" s="166">
        <f>SUMIFS('DATOS PEST15'!$D:$D,'DATOS PEST15'!$C:$C,'2. TS PAIS SEXO Y REG'!J$6,'DATOS PEST15'!$B:$B,VLOOKUP($I$5,DenRegTabla2,2,FALSE),'DATOS PEST15'!$A:$A,INDICE!$C$13,'DATOS PEST15'!$E:$E,'2. TS PAIS SEXO Y REG'!$A82)</f>
        <v>2542.6315789473683</v>
      </c>
      <c r="K82" s="164">
        <f>SUMIFS('DATOS PEST15'!$D:$D,'DATOS PEST15'!$B:$B,VLOOKUP($I$5,DenRegTabla2,2,FALSE),'DATOS PEST15'!$A:$A,INDICE!$C$13,'DATOS PEST15'!$E:$E,'2. TS PAIS SEXO Y REG'!$A82)</f>
        <v>3617.3684210526317</v>
      </c>
      <c r="L82" s="147">
        <f>SUMIFS('DATOS PEST15'!$D:$D,'DATOS PEST15'!$C:$C,'2. TS PAIS SEXO Y REG'!L$6,'DATOS PEST15'!$B:$B,VLOOKUP($L$5,DenRegTabla2,2,FALSE),'DATOS PEST15'!$A:$A,INDICE!$C$13,'DATOS PEST15'!$E:$E,'2. TS PAIS SEXO Y REG'!$A82)</f>
        <v>15061.105263157895</v>
      </c>
      <c r="M82" s="166">
        <f>SUMIFS('DATOS PEST15'!$D:$D,'DATOS PEST15'!$C:$C,'2. TS PAIS SEXO Y REG'!M$6,'DATOS PEST15'!$B:$B,VLOOKUP($L$5,DenRegTabla2,2,FALSE),'DATOS PEST15'!$A:$A,INDICE!$C$13,'DATOS PEST15'!$E:$E,'2. TS PAIS SEXO Y REG'!$A82)</f>
        <v>1088.9473684210527</v>
      </c>
      <c r="N82" s="164">
        <f>SUMIFS('DATOS PEST15'!$D:$D,'DATOS PEST15'!$B:$B,VLOOKUP($L$5,DenRegTabla2,2,FALSE),'DATOS PEST15'!$A:$A,INDICE!$C$13,'DATOS PEST15'!$E:$E,'2. TS PAIS SEXO Y REG'!$A82)</f>
        <v>16157.052631578948</v>
      </c>
      <c r="O82" s="147">
        <f>SUMIFS('DATOS PEST15'!$D:$D,'DATOS PEST15'!$C:$C,'2. TS PAIS SEXO Y REG'!O$6,'DATOS PEST15'!$B:$B,VLOOKUP($O$5,DenRegTabla2,2,FALSE),'DATOS PEST15'!$A:$A,INDICE!$C$13,'DATOS PEST15'!$E:$E,'2. TS PAIS SEXO Y REG'!$A82)</f>
        <v>6053.5263157894733</v>
      </c>
      <c r="P82" s="166">
        <f>SUMIFS('DATOS PEST15'!$D:$D,'DATOS PEST15'!$C:$C,'2. TS PAIS SEXO Y REG'!P$6,'DATOS PEST15'!$B:$B,VLOOKUP($O$5,DenRegTabla2,2,FALSE),'DATOS PEST15'!$A:$A,INDICE!$C$13,'DATOS PEST15'!$E:$E,'2. TS PAIS SEXO Y REG'!$A82)</f>
        <v>9474.2631578947367</v>
      </c>
      <c r="Q82" s="164">
        <f>SUMIFS('DATOS PEST15'!$D:$D,'DATOS PEST15'!$B:$B,VLOOKUP($O$5,DenRegTabla2,2,FALSE),'DATOS PEST15'!$A:$A,INDICE!$C$13,'DATOS PEST15'!$E:$E,'2. TS PAIS SEXO Y REG'!$A82)</f>
        <v>15527.78947368421</v>
      </c>
      <c r="R82" s="147">
        <f>SUMIFS('DATOS PEST15'!$D:$D,'DATOS PEST15'!$C:$C,'2. TS PAIS SEXO Y REG'!R$6,'DATOS PEST15'!$B:$B,VLOOKUP($R$5,DenRegTabla2,2,FALSE),'DATOS PEST15'!$A:$A,INDICE!$C$13,'DATOS PEST15'!$E:$E,'2. TS PAIS SEXO Y REG'!$A82)</f>
        <v>22</v>
      </c>
      <c r="S82" s="166">
        <f>SUMIFS('DATOS PEST15'!$D:$D,'DATOS PEST15'!$C:$C,'2. TS PAIS SEXO Y REG'!S$6,'DATOS PEST15'!$B:$B,VLOOKUP($R$5,DenRegTabla2,2,FALSE),'DATOS PEST15'!$A:$A,INDICE!$C$13,'DATOS PEST15'!$E:$E,'2. TS PAIS SEXO Y REG'!$A82)</f>
        <v>14.842105263157896</v>
      </c>
      <c r="T82" s="164">
        <f>SUMIFS('DATOS PEST15'!$D:$D,'DATOS PEST15'!$B:$B,VLOOKUP($R$5,DenRegTabla2,2,FALSE),'DATOS PEST15'!$A:$A,INDICE!$C$13,'DATOS PEST15'!$E:$E,'2. TS PAIS SEXO Y REG'!$A82)</f>
        <v>36.842105263157897</v>
      </c>
      <c r="U82" s="147">
        <f>SUMIFS('DATOS PEST15'!$D:$D,'DATOS PEST15'!$C:$C,'2. TS PAIS SEXO Y REG'!U$6,'DATOS PEST15'!$B:$B,VLOOKUP($U$5,DenRegTabla2,2,FALSE),'DATOS PEST15'!$A:$A,INDICE!$C$13,'DATOS PEST15'!$E:$E,'2. TS PAIS SEXO Y REG'!$A82)</f>
        <v>11.789473684210526</v>
      </c>
      <c r="V82" s="166">
        <f>SUMIFS('DATOS PEST15'!$D:$D,'DATOS PEST15'!$C:$C,'2. TS PAIS SEXO Y REG'!V$6,'DATOS PEST15'!$B:$B,VLOOKUP($U$5,DenRegTabla2,2,FALSE),'DATOS PEST15'!$A:$A,INDICE!$C$13,'DATOS PEST15'!$E:$E,'2. TS PAIS SEXO Y REG'!$A82)</f>
        <v>49.315789473684212</v>
      </c>
      <c r="W82" s="164">
        <f>SUMIFS('DATOS PEST15'!$D:$D,'DATOS PEST15'!$B:$B,VLOOKUP($U$5,DenRegTabla2,2,FALSE),'DATOS PEST15'!$A:$A,INDICE!$C$13,'DATOS PEST15'!$E:$E,'2. TS PAIS SEXO Y REG'!$A82)</f>
        <v>61.10526315789474</v>
      </c>
      <c r="X82" s="147">
        <f>SUMIFS('DATOS PEST15'!$D:$D,'DATOS PEST15'!$C:$C,'2. TS PAIS SEXO Y REG'!X$6,'DATOS PEST15'!$B:$B,VLOOKUP($X$5,DenRegTabla2,2,FALSE),'DATOS PEST15'!$A:$A,INDICE!$C$13,'DATOS PEST15'!$E:$E,'2. TS PAIS SEXO Y REG'!$A82)</f>
        <v>1</v>
      </c>
      <c r="Y82" s="166">
        <f>SUMIFS('DATOS PEST15'!$D:$D,'DATOS PEST15'!$C:$C,'2. TS PAIS SEXO Y REG'!Y$6,'DATOS PEST15'!$B:$B,VLOOKUP($X$5,DenRegTabla2,2,FALSE),'DATOS PEST15'!$A:$A,INDICE!$C$13,'DATOS PEST15'!$E:$E,'2. TS PAIS SEXO Y REG'!$A82)</f>
        <v>0</v>
      </c>
      <c r="Z82" s="164">
        <f>SUMIFS('DATOS PEST15'!$D:$D,'DATOS PEST15'!$B:$B,VLOOKUP($X$5,DenRegTabla2,2,FALSE),'DATOS PEST15'!$A:$A,INDICE!$C$13,'DATOS PEST15'!$E:$E,'2. TS PAIS SEXO Y REG'!$A82)</f>
        <v>1</v>
      </c>
      <c r="AA82" s="147">
        <f>SUMIFS('DATOS PEST15'!$D:$D,'DATOS PEST15'!$C:$C,'2. TS PAIS SEXO Y REG'!AA$6,'DATOS PEST15'!$B:$B,VLOOKUP($AA$5,DenRegTabla2,2,FALSE),'DATOS PEST15'!$A:$A,INDICE!$C$13,'DATOS PEST15'!$E:$E,'2. TS PAIS SEXO Y REG'!$A82)</f>
        <v>0</v>
      </c>
      <c r="AB82" s="166">
        <f>SUMIFS('DATOS PEST15'!$D:$D,'DATOS PEST15'!$C:$C,'2. TS PAIS SEXO Y REG'!AB$6,'DATOS PEST15'!$B:$B,VLOOKUP($AA$5,DenRegTabla2,2,FALSE),'DATOS PEST15'!$A:$A,INDICE!$C$13,'DATOS PEST15'!$E:$E,'2. TS PAIS SEXO Y REG'!$A82)</f>
        <v>0</v>
      </c>
      <c r="AC82" s="164">
        <f>SUMIFS('DATOS PEST15'!$D:$D,'DATOS PEST15'!$B:$B,VLOOKUP($AA$5,DenRegTabla2,2,FALSE),'DATOS PEST15'!$A:$A,INDICE!$C$13,'DATOS PEST15'!$E:$E,'2. TS PAIS SEXO Y REG'!$A82)</f>
        <v>0</v>
      </c>
    </row>
    <row r="83" spans="1:29" s="123" customFormat="1" ht="15.6" x14ac:dyDescent="0.3">
      <c r="A83" s="4">
        <v>174</v>
      </c>
      <c r="B83" s="147" t="s">
        <v>257</v>
      </c>
      <c r="C83" s="147">
        <f t="shared" si="21"/>
        <v>10.315789473684211</v>
      </c>
      <c r="D83" s="166">
        <f t="shared" si="22"/>
        <v>14.052631578947368</v>
      </c>
      <c r="E83" s="164">
        <f t="shared" si="23"/>
        <v>24.368421052631579</v>
      </c>
      <c r="F83" s="147">
        <f>SUMIFS('DATOS PEST15'!$D:$D,'DATOS PEST15'!$C:$C,'2. TS PAIS SEXO Y REG'!F$6,'DATOS PEST15'!$B:$B,VLOOKUP($F$5,DenRegTabla2,2,FALSE),'DATOS PEST15'!$A:$A,INDICE!$C$13,'DATOS PEST15'!$E:$E,'2. TS PAIS SEXO Y REG'!$A83)</f>
        <v>8.3157894736842106</v>
      </c>
      <c r="G83" s="166">
        <f>SUMIFS('DATOS PEST15'!$D:$D,'DATOS PEST15'!$C:$C,'2. TS PAIS SEXO Y REG'!G$6,'DATOS PEST15'!$B:$B,VLOOKUP($F$5,DenRegTabla2,2,FALSE),'DATOS PEST15'!$A:$A,INDICE!$C$13,'DATOS PEST15'!$E:$E,'2. TS PAIS SEXO Y REG'!$A83)</f>
        <v>13.052631578947368</v>
      </c>
      <c r="H83" s="164">
        <f>SUMIFS('DATOS PEST15'!$D:$D,'DATOS PEST15'!$B:$B,VLOOKUP($F$5,DenRegTabla2,2,FALSE),'DATOS PEST15'!$A:$A,INDICE!$C$13,'DATOS PEST15'!$E:$E,'2. TS PAIS SEXO Y REG'!$A83)</f>
        <v>21.368421052631579</v>
      </c>
      <c r="I83" s="147">
        <f>SUMIFS('DATOS PEST15'!$D:$D,'DATOS PEST15'!$C:$C,'2. TS PAIS SEXO Y REG'!I$6,'DATOS PEST15'!$B:$B,VLOOKUP($I$5,DenRegTabla2,2,FALSE),'DATOS PEST15'!$A:$A,INDICE!$C$13,'DATOS PEST15'!$E:$E,'2. TS PAIS SEXO Y REG'!$A83)</f>
        <v>0</v>
      </c>
      <c r="J83" s="166">
        <f>SUMIFS('DATOS PEST15'!$D:$D,'DATOS PEST15'!$C:$C,'2. TS PAIS SEXO Y REG'!J$6,'DATOS PEST15'!$B:$B,VLOOKUP($I$5,DenRegTabla2,2,FALSE),'DATOS PEST15'!$A:$A,INDICE!$C$13,'DATOS PEST15'!$E:$E,'2. TS PAIS SEXO Y REG'!$A83)</f>
        <v>0</v>
      </c>
      <c r="K83" s="164">
        <f>SUMIFS('DATOS PEST15'!$D:$D,'DATOS PEST15'!$B:$B,VLOOKUP($I$5,DenRegTabla2,2,FALSE),'DATOS PEST15'!$A:$A,INDICE!$C$13,'DATOS PEST15'!$E:$E,'2. TS PAIS SEXO Y REG'!$A83)</f>
        <v>0</v>
      </c>
      <c r="L83" s="147">
        <f>SUMIFS('DATOS PEST15'!$D:$D,'DATOS PEST15'!$C:$C,'2. TS PAIS SEXO Y REG'!L$6,'DATOS PEST15'!$B:$B,VLOOKUP($L$5,DenRegTabla2,2,FALSE),'DATOS PEST15'!$A:$A,INDICE!$C$13,'DATOS PEST15'!$E:$E,'2. TS PAIS SEXO Y REG'!$A83)</f>
        <v>1</v>
      </c>
      <c r="M83" s="166">
        <f>SUMIFS('DATOS PEST15'!$D:$D,'DATOS PEST15'!$C:$C,'2. TS PAIS SEXO Y REG'!M$6,'DATOS PEST15'!$B:$B,VLOOKUP($L$5,DenRegTabla2,2,FALSE),'DATOS PEST15'!$A:$A,INDICE!$C$13,'DATOS PEST15'!$E:$E,'2. TS PAIS SEXO Y REG'!$A83)</f>
        <v>0</v>
      </c>
      <c r="N83" s="164">
        <f>SUMIFS('DATOS PEST15'!$D:$D,'DATOS PEST15'!$B:$B,VLOOKUP($L$5,DenRegTabla2,2,FALSE),'DATOS PEST15'!$A:$A,INDICE!$C$13,'DATOS PEST15'!$E:$E,'2. TS PAIS SEXO Y REG'!$A83)</f>
        <v>1</v>
      </c>
      <c r="O83" s="147">
        <f>SUMIFS('DATOS PEST15'!$D:$D,'DATOS PEST15'!$C:$C,'2. TS PAIS SEXO Y REG'!O$6,'DATOS PEST15'!$B:$B,VLOOKUP($O$5,DenRegTabla2,2,FALSE),'DATOS PEST15'!$A:$A,INDICE!$C$13,'DATOS PEST15'!$E:$E,'2. TS PAIS SEXO Y REG'!$A83)</f>
        <v>1</v>
      </c>
      <c r="P83" s="166">
        <f>SUMIFS('DATOS PEST15'!$D:$D,'DATOS PEST15'!$C:$C,'2. TS PAIS SEXO Y REG'!P$6,'DATOS PEST15'!$B:$B,VLOOKUP($O$5,DenRegTabla2,2,FALSE),'DATOS PEST15'!$A:$A,INDICE!$C$13,'DATOS PEST15'!$E:$E,'2. TS PAIS SEXO Y REG'!$A83)</f>
        <v>1</v>
      </c>
      <c r="Q83" s="164">
        <f>SUMIFS('DATOS PEST15'!$D:$D,'DATOS PEST15'!$B:$B,VLOOKUP($O$5,DenRegTabla2,2,FALSE),'DATOS PEST15'!$A:$A,INDICE!$C$13,'DATOS PEST15'!$E:$E,'2. TS PAIS SEXO Y REG'!$A83)</f>
        <v>2</v>
      </c>
      <c r="R83" s="147">
        <f>SUMIFS('DATOS PEST15'!$D:$D,'DATOS PEST15'!$C:$C,'2. TS PAIS SEXO Y REG'!R$6,'DATOS PEST15'!$B:$B,VLOOKUP($R$5,DenRegTabla2,2,FALSE),'DATOS PEST15'!$A:$A,INDICE!$C$13,'DATOS PEST15'!$E:$E,'2. TS PAIS SEXO Y REG'!$A83)</f>
        <v>0</v>
      </c>
      <c r="S83" s="166">
        <f>SUMIFS('DATOS PEST15'!$D:$D,'DATOS PEST15'!$C:$C,'2. TS PAIS SEXO Y REG'!S$6,'DATOS PEST15'!$B:$B,VLOOKUP($R$5,DenRegTabla2,2,FALSE),'DATOS PEST15'!$A:$A,INDICE!$C$13,'DATOS PEST15'!$E:$E,'2. TS PAIS SEXO Y REG'!$A83)</f>
        <v>0</v>
      </c>
      <c r="T83" s="164">
        <f>SUMIFS('DATOS PEST15'!$D:$D,'DATOS PEST15'!$B:$B,VLOOKUP($R$5,DenRegTabla2,2,FALSE),'DATOS PEST15'!$A:$A,INDICE!$C$13,'DATOS PEST15'!$E:$E,'2. TS PAIS SEXO Y REG'!$A83)</f>
        <v>0</v>
      </c>
      <c r="U83" s="147">
        <f>SUMIFS('DATOS PEST15'!$D:$D,'DATOS PEST15'!$C:$C,'2. TS PAIS SEXO Y REG'!U$6,'DATOS PEST15'!$B:$B,VLOOKUP($U$5,DenRegTabla2,2,FALSE),'DATOS PEST15'!$A:$A,INDICE!$C$13,'DATOS PEST15'!$E:$E,'2. TS PAIS SEXO Y REG'!$A83)</f>
        <v>0</v>
      </c>
      <c r="V83" s="166">
        <f>SUMIFS('DATOS PEST15'!$D:$D,'DATOS PEST15'!$C:$C,'2. TS PAIS SEXO Y REG'!V$6,'DATOS PEST15'!$B:$B,VLOOKUP($U$5,DenRegTabla2,2,FALSE),'DATOS PEST15'!$A:$A,INDICE!$C$13,'DATOS PEST15'!$E:$E,'2. TS PAIS SEXO Y REG'!$A83)</f>
        <v>0</v>
      </c>
      <c r="W83" s="164">
        <f>SUMIFS('DATOS PEST15'!$D:$D,'DATOS PEST15'!$B:$B,VLOOKUP($U$5,DenRegTabla2,2,FALSE),'DATOS PEST15'!$A:$A,INDICE!$C$13,'DATOS PEST15'!$E:$E,'2. TS PAIS SEXO Y REG'!$A83)</f>
        <v>0</v>
      </c>
      <c r="X83" s="147">
        <f>SUMIFS('DATOS PEST15'!$D:$D,'DATOS PEST15'!$C:$C,'2. TS PAIS SEXO Y REG'!X$6,'DATOS PEST15'!$B:$B,VLOOKUP($X$5,DenRegTabla2,2,FALSE),'DATOS PEST15'!$A:$A,INDICE!$C$13,'DATOS PEST15'!$E:$E,'2. TS PAIS SEXO Y REG'!$A83)</f>
        <v>0</v>
      </c>
      <c r="Y83" s="166">
        <f>SUMIFS('DATOS PEST15'!$D:$D,'DATOS PEST15'!$C:$C,'2. TS PAIS SEXO Y REG'!Y$6,'DATOS PEST15'!$B:$B,VLOOKUP($X$5,DenRegTabla2,2,FALSE),'DATOS PEST15'!$A:$A,INDICE!$C$13,'DATOS PEST15'!$E:$E,'2. TS PAIS SEXO Y REG'!$A83)</f>
        <v>0</v>
      </c>
      <c r="Z83" s="164">
        <f>SUMIFS('DATOS PEST15'!$D:$D,'DATOS PEST15'!$B:$B,VLOOKUP($X$5,DenRegTabla2,2,FALSE),'DATOS PEST15'!$A:$A,INDICE!$C$13,'DATOS PEST15'!$E:$E,'2. TS PAIS SEXO Y REG'!$A83)</f>
        <v>0</v>
      </c>
      <c r="AA83" s="147">
        <f>SUMIFS('DATOS PEST15'!$D:$D,'DATOS PEST15'!$C:$C,'2. TS PAIS SEXO Y REG'!AA$6,'DATOS PEST15'!$B:$B,VLOOKUP($AA$5,DenRegTabla2,2,FALSE),'DATOS PEST15'!$A:$A,INDICE!$C$13,'DATOS PEST15'!$E:$E,'2. TS PAIS SEXO Y REG'!$A83)</f>
        <v>0</v>
      </c>
      <c r="AB83" s="166">
        <f>SUMIFS('DATOS PEST15'!$D:$D,'DATOS PEST15'!$C:$C,'2. TS PAIS SEXO Y REG'!AB$6,'DATOS PEST15'!$B:$B,VLOOKUP($AA$5,DenRegTabla2,2,FALSE),'DATOS PEST15'!$A:$A,INDICE!$C$13,'DATOS PEST15'!$E:$E,'2. TS PAIS SEXO Y REG'!$A83)</f>
        <v>0</v>
      </c>
      <c r="AC83" s="164">
        <f>SUMIFS('DATOS PEST15'!$D:$D,'DATOS PEST15'!$B:$B,VLOOKUP($AA$5,DenRegTabla2,2,FALSE),'DATOS PEST15'!$A:$A,INDICE!$C$13,'DATOS PEST15'!$E:$E,'2. TS PAIS SEXO Y REG'!$A83)</f>
        <v>0</v>
      </c>
    </row>
    <row r="84" spans="1:29" s="123" customFormat="1" ht="15.6" x14ac:dyDescent="0.3">
      <c r="A84" s="4">
        <v>178</v>
      </c>
      <c r="B84" s="147" t="s">
        <v>258</v>
      </c>
      <c r="C84" s="147">
        <f t="shared" si="21"/>
        <v>289.9473684210526</v>
      </c>
      <c r="D84" s="166">
        <f t="shared" si="22"/>
        <v>505.84210526315786</v>
      </c>
      <c r="E84" s="164">
        <f t="shared" si="23"/>
        <v>795.78947368421041</v>
      </c>
      <c r="F84" s="147">
        <f>SUMIFS('DATOS PEST15'!$D:$D,'DATOS PEST15'!$C:$C,'2. TS PAIS SEXO Y REG'!F$6,'DATOS PEST15'!$B:$B,VLOOKUP($F$5,DenRegTabla2,2,FALSE),'DATOS PEST15'!$A:$A,INDICE!$C$13,'DATOS PEST15'!$E:$E,'2. TS PAIS SEXO Y REG'!$A84)</f>
        <v>222.21052631578948</v>
      </c>
      <c r="G84" s="166">
        <f>SUMIFS('DATOS PEST15'!$D:$D,'DATOS PEST15'!$C:$C,'2. TS PAIS SEXO Y REG'!G$6,'DATOS PEST15'!$B:$B,VLOOKUP($F$5,DenRegTabla2,2,FALSE),'DATOS PEST15'!$A:$A,INDICE!$C$13,'DATOS PEST15'!$E:$E,'2. TS PAIS SEXO Y REG'!$A84)</f>
        <v>443.26315789473682</v>
      </c>
      <c r="H84" s="164">
        <f>SUMIFS('DATOS PEST15'!$D:$D,'DATOS PEST15'!$B:$B,VLOOKUP($F$5,DenRegTabla2,2,FALSE),'DATOS PEST15'!$A:$A,INDICE!$C$13,'DATOS PEST15'!$E:$E,'2. TS PAIS SEXO Y REG'!$A84)</f>
        <v>665.47368421052624</v>
      </c>
      <c r="I84" s="147">
        <f>SUMIFS('DATOS PEST15'!$D:$D,'DATOS PEST15'!$C:$C,'2. TS PAIS SEXO Y REG'!I$6,'DATOS PEST15'!$B:$B,VLOOKUP($I$5,DenRegTabla2,2,FALSE),'DATOS PEST15'!$A:$A,INDICE!$C$13,'DATOS PEST15'!$E:$E,'2. TS PAIS SEXO Y REG'!$A84)</f>
        <v>6.6842105263157894</v>
      </c>
      <c r="J84" s="166">
        <f>SUMIFS('DATOS PEST15'!$D:$D,'DATOS PEST15'!$C:$C,'2. TS PAIS SEXO Y REG'!J$6,'DATOS PEST15'!$B:$B,VLOOKUP($I$5,DenRegTabla2,2,FALSE),'DATOS PEST15'!$A:$A,INDICE!$C$13,'DATOS PEST15'!$E:$E,'2. TS PAIS SEXO Y REG'!$A84)</f>
        <v>29.105263157894736</v>
      </c>
      <c r="K84" s="164">
        <f>SUMIFS('DATOS PEST15'!$D:$D,'DATOS PEST15'!$B:$B,VLOOKUP($I$5,DenRegTabla2,2,FALSE),'DATOS PEST15'!$A:$A,INDICE!$C$13,'DATOS PEST15'!$E:$E,'2. TS PAIS SEXO Y REG'!$A84)</f>
        <v>35.789473684210527</v>
      </c>
      <c r="L84" s="147">
        <f>SUMIFS('DATOS PEST15'!$D:$D,'DATOS PEST15'!$C:$C,'2. TS PAIS SEXO Y REG'!L$6,'DATOS PEST15'!$B:$B,VLOOKUP($L$5,DenRegTabla2,2,FALSE),'DATOS PEST15'!$A:$A,INDICE!$C$13,'DATOS PEST15'!$E:$E,'2. TS PAIS SEXO Y REG'!$A84)</f>
        <v>19.473684210526315</v>
      </c>
      <c r="M84" s="166">
        <f>SUMIFS('DATOS PEST15'!$D:$D,'DATOS PEST15'!$C:$C,'2. TS PAIS SEXO Y REG'!M$6,'DATOS PEST15'!$B:$B,VLOOKUP($L$5,DenRegTabla2,2,FALSE),'DATOS PEST15'!$A:$A,INDICE!$C$13,'DATOS PEST15'!$E:$E,'2. TS PAIS SEXO Y REG'!$A84)</f>
        <v>5</v>
      </c>
      <c r="N84" s="164">
        <f>SUMIFS('DATOS PEST15'!$D:$D,'DATOS PEST15'!$B:$B,VLOOKUP($L$5,DenRegTabla2,2,FALSE),'DATOS PEST15'!$A:$A,INDICE!$C$13,'DATOS PEST15'!$E:$E,'2. TS PAIS SEXO Y REG'!$A84)</f>
        <v>24.473684210526315</v>
      </c>
      <c r="O84" s="147">
        <f>SUMIFS('DATOS PEST15'!$D:$D,'DATOS PEST15'!$C:$C,'2. TS PAIS SEXO Y REG'!O$6,'DATOS PEST15'!$B:$B,VLOOKUP($O$5,DenRegTabla2,2,FALSE),'DATOS PEST15'!$A:$A,INDICE!$C$13,'DATOS PEST15'!$E:$E,'2. TS PAIS SEXO Y REG'!$A84)</f>
        <v>41.578947368421055</v>
      </c>
      <c r="P84" s="166">
        <f>SUMIFS('DATOS PEST15'!$D:$D,'DATOS PEST15'!$C:$C,'2. TS PAIS SEXO Y REG'!P$6,'DATOS PEST15'!$B:$B,VLOOKUP($O$5,DenRegTabla2,2,FALSE),'DATOS PEST15'!$A:$A,INDICE!$C$13,'DATOS PEST15'!$E:$E,'2. TS PAIS SEXO Y REG'!$A84)</f>
        <v>27.368421052631579</v>
      </c>
      <c r="Q84" s="164">
        <f>SUMIFS('DATOS PEST15'!$D:$D,'DATOS PEST15'!$B:$B,VLOOKUP($O$5,DenRegTabla2,2,FALSE),'DATOS PEST15'!$A:$A,INDICE!$C$13,'DATOS PEST15'!$E:$E,'2. TS PAIS SEXO Y REG'!$A84)</f>
        <v>68.94736842105263</v>
      </c>
      <c r="R84" s="147">
        <f>SUMIFS('DATOS PEST15'!$D:$D,'DATOS PEST15'!$C:$C,'2. TS PAIS SEXO Y REG'!R$6,'DATOS PEST15'!$B:$B,VLOOKUP($R$5,DenRegTabla2,2,FALSE),'DATOS PEST15'!$A:$A,INDICE!$C$13,'DATOS PEST15'!$E:$E,'2. TS PAIS SEXO Y REG'!$A84)</f>
        <v>0</v>
      </c>
      <c r="S84" s="166">
        <f>SUMIFS('DATOS PEST15'!$D:$D,'DATOS PEST15'!$C:$C,'2. TS PAIS SEXO Y REG'!S$6,'DATOS PEST15'!$B:$B,VLOOKUP($R$5,DenRegTabla2,2,FALSE),'DATOS PEST15'!$A:$A,INDICE!$C$13,'DATOS PEST15'!$E:$E,'2. TS PAIS SEXO Y REG'!$A84)</f>
        <v>0</v>
      </c>
      <c r="T84" s="164">
        <f>SUMIFS('DATOS PEST15'!$D:$D,'DATOS PEST15'!$B:$B,VLOOKUP($R$5,DenRegTabla2,2,FALSE),'DATOS PEST15'!$A:$A,INDICE!$C$13,'DATOS PEST15'!$E:$E,'2. TS PAIS SEXO Y REG'!$A84)</f>
        <v>0</v>
      </c>
      <c r="U84" s="147">
        <f>SUMIFS('DATOS PEST15'!$D:$D,'DATOS PEST15'!$C:$C,'2. TS PAIS SEXO Y REG'!U$6,'DATOS PEST15'!$B:$B,VLOOKUP($U$5,DenRegTabla2,2,FALSE),'DATOS PEST15'!$A:$A,INDICE!$C$13,'DATOS PEST15'!$E:$E,'2. TS PAIS SEXO Y REG'!$A84)</f>
        <v>0</v>
      </c>
      <c r="V84" s="166">
        <f>SUMIFS('DATOS PEST15'!$D:$D,'DATOS PEST15'!$C:$C,'2. TS PAIS SEXO Y REG'!V$6,'DATOS PEST15'!$B:$B,VLOOKUP($U$5,DenRegTabla2,2,FALSE),'DATOS PEST15'!$A:$A,INDICE!$C$13,'DATOS PEST15'!$E:$E,'2. TS PAIS SEXO Y REG'!$A84)</f>
        <v>1.1052631578947369</v>
      </c>
      <c r="W84" s="164">
        <f>SUMIFS('DATOS PEST15'!$D:$D,'DATOS PEST15'!$B:$B,VLOOKUP($U$5,DenRegTabla2,2,FALSE),'DATOS PEST15'!$A:$A,INDICE!$C$13,'DATOS PEST15'!$E:$E,'2. TS PAIS SEXO Y REG'!$A84)</f>
        <v>1.1052631578947369</v>
      </c>
      <c r="X84" s="147">
        <f>SUMIFS('DATOS PEST15'!$D:$D,'DATOS PEST15'!$C:$C,'2. TS PAIS SEXO Y REG'!X$6,'DATOS PEST15'!$B:$B,VLOOKUP($X$5,DenRegTabla2,2,FALSE),'DATOS PEST15'!$A:$A,INDICE!$C$13,'DATOS PEST15'!$E:$E,'2. TS PAIS SEXO Y REG'!$A84)</f>
        <v>0</v>
      </c>
      <c r="Y84" s="166">
        <f>SUMIFS('DATOS PEST15'!$D:$D,'DATOS PEST15'!$C:$C,'2. TS PAIS SEXO Y REG'!Y$6,'DATOS PEST15'!$B:$B,VLOOKUP($X$5,DenRegTabla2,2,FALSE),'DATOS PEST15'!$A:$A,INDICE!$C$13,'DATOS PEST15'!$E:$E,'2. TS PAIS SEXO Y REG'!$A84)</f>
        <v>0</v>
      </c>
      <c r="Z84" s="164">
        <f>SUMIFS('DATOS PEST15'!$D:$D,'DATOS PEST15'!$B:$B,VLOOKUP($X$5,DenRegTabla2,2,FALSE),'DATOS PEST15'!$A:$A,INDICE!$C$13,'DATOS PEST15'!$E:$E,'2. TS PAIS SEXO Y REG'!$A84)</f>
        <v>0</v>
      </c>
      <c r="AA84" s="147">
        <f>SUMIFS('DATOS PEST15'!$D:$D,'DATOS PEST15'!$C:$C,'2. TS PAIS SEXO Y REG'!AA$6,'DATOS PEST15'!$B:$B,VLOOKUP($AA$5,DenRegTabla2,2,FALSE),'DATOS PEST15'!$A:$A,INDICE!$C$13,'DATOS PEST15'!$E:$E,'2. TS PAIS SEXO Y REG'!$A84)</f>
        <v>0</v>
      </c>
      <c r="AB84" s="166">
        <f>SUMIFS('DATOS PEST15'!$D:$D,'DATOS PEST15'!$C:$C,'2. TS PAIS SEXO Y REG'!AB$6,'DATOS PEST15'!$B:$B,VLOOKUP($AA$5,DenRegTabla2,2,FALSE),'DATOS PEST15'!$A:$A,INDICE!$C$13,'DATOS PEST15'!$E:$E,'2. TS PAIS SEXO Y REG'!$A84)</f>
        <v>0</v>
      </c>
      <c r="AC84" s="164">
        <f>SUMIFS('DATOS PEST15'!$D:$D,'DATOS PEST15'!$B:$B,VLOOKUP($AA$5,DenRegTabla2,2,FALSE),'DATOS PEST15'!$A:$A,INDICE!$C$13,'DATOS PEST15'!$E:$E,'2. TS PAIS SEXO Y REG'!$A84)</f>
        <v>0</v>
      </c>
    </row>
    <row r="85" spans="1:29" s="123" customFormat="1" ht="15.6" x14ac:dyDescent="0.3">
      <c r="A85" s="4">
        <v>180</v>
      </c>
      <c r="B85" s="147" t="s">
        <v>259</v>
      </c>
      <c r="C85" s="147">
        <f t="shared" si="21"/>
        <v>62.736842105263158</v>
      </c>
      <c r="D85" s="166">
        <f t="shared" si="22"/>
        <v>87.94736842105263</v>
      </c>
      <c r="E85" s="164">
        <f t="shared" si="23"/>
        <v>150.68421052631578</v>
      </c>
      <c r="F85" s="147">
        <f>SUMIFS('DATOS PEST15'!$D:$D,'DATOS PEST15'!$C:$C,'2. TS PAIS SEXO Y REG'!F$6,'DATOS PEST15'!$B:$B,VLOOKUP($F$5,DenRegTabla2,2,FALSE),'DATOS PEST15'!$A:$A,INDICE!$C$13,'DATOS PEST15'!$E:$E,'2. TS PAIS SEXO Y REG'!$A85)</f>
        <v>46.789473684210527</v>
      </c>
      <c r="G85" s="166">
        <f>SUMIFS('DATOS PEST15'!$D:$D,'DATOS PEST15'!$C:$C,'2. TS PAIS SEXO Y REG'!G$6,'DATOS PEST15'!$B:$B,VLOOKUP($F$5,DenRegTabla2,2,FALSE),'DATOS PEST15'!$A:$A,INDICE!$C$13,'DATOS PEST15'!$E:$E,'2. TS PAIS SEXO Y REG'!$A85)</f>
        <v>68.94736842105263</v>
      </c>
      <c r="H85" s="164">
        <f>SUMIFS('DATOS PEST15'!$D:$D,'DATOS PEST15'!$B:$B,VLOOKUP($F$5,DenRegTabla2,2,FALSE),'DATOS PEST15'!$A:$A,INDICE!$C$13,'DATOS PEST15'!$E:$E,'2. TS PAIS SEXO Y REG'!$A85)</f>
        <v>115.73684210526315</v>
      </c>
      <c r="I85" s="147">
        <f>SUMIFS('DATOS PEST15'!$D:$D,'DATOS PEST15'!$C:$C,'2. TS PAIS SEXO Y REG'!I$6,'DATOS PEST15'!$B:$B,VLOOKUP($I$5,DenRegTabla2,2,FALSE),'DATOS PEST15'!$A:$A,INDICE!$C$13,'DATOS PEST15'!$E:$E,'2. TS PAIS SEXO Y REG'!$A85)</f>
        <v>0</v>
      </c>
      <c r="J85" s="166">
        <f>SUMIFS('DATOS PEST15'!$D:$D,'DATOS PEST15'!$C:$C,'2. TS PAIS SEXO Y REG'!J$6,'DATOS PEST15'!$B:$B,VLOOKUP($I$5,DenRegTabla2,2,FALSE),'DATOS PEST15'!$A:$A,INDICE!$C$13,'DATOS PEST15'!$E:$E,'2. TS PAIS SEXO Y REG'!$A85)</f>
        <v>5</v>
      </c>
      <c r="K85" s="164">
        <f>SUMIFS('DATOS PEST15'!$D:$D,'DATOS PEST15'!$B:$B,VLOOKUP($I$5,DenRegTabla2,2,FALSE),'DATOS PEST15'!$A:$A,INDICE!$C$13,'DATOS PEST15'!$E:$E,'2. TS PAIS SEXO Y REG'!$A85)</f>
        <v>5</v>
      </c>
      <c r="L85" s="147">
        <f>SUMIFS('DATOS PEST15'!$D:$D,'DATOS PEST15'!$C:$C,'2. TS PAIS SEXO Y REG'!L$6,'DATOS PEST15'!$B:$B,VLOOKUP($L$5,DenRegTabla2,2,FALSE),'DATOS PEST15'!$A:$A,INDICE!$C$13,'DATOS PEST15'!$E:$E,'2. TS PAIS SEXO Y REG'!$A85)</f>
        <v>7</v>
      </c>
      <c r="M85" s="166">
        <f>SUMIFS('DATOS PEST15'!$D:$D,'DATOS PEST15'!$C:$C,'2. TS PAIS SEXO Y REG'!M$6,'DATOS PEST15'!$B:$B,VLOOKUP($L$5,DenRegTabla2,2,FALSE),'DATOS PEST15'!$A:$A,INDICE!$C$13,'DATOS PEST15'!$E:$E,'2. TS PAIS SEXO Y REG'!$A85)</f>
        <v>1</v>
      </c>
      <c r="N85" s="164">
        <f>SUMIFS('DATOS PEST15'!$D:$D,'DATOS PEST15'!$B:$B,VLOOKUP($L$5,DenRegTabla2,2,FALSE),'DATOS PEST15'!$A:$A,INDICE!$C$13,'DATOS PEST15'!$E:$E,'2. TS PAIS SEXO Y REG'!$A85)</f>
        <v>8</v>
      </c>
      <c r="O85" s="147">
        <f>SUMIFS('DATOS PEST15'!$D:$D,'DATOS PEST15'!$C:$C,'2. TS PAIS SEXO Y REG'!O$6,'DATOS PEST15'!$B:$B,VLOOKUP($O$5,DenRegTabla2,2,FALSE),'DATOS PEST15'!$A:$A,INDICE!$C$13,'DATOS PEST15'!$E:$E,'2. TS PAIS SEXO Y REG'!$A85)</f>
        <v>8.9473684210526319</v>
      </c>
      <c r="P85" s="166">
        <f>SUMIFS('DATOS PEST15'!$D:$D,'DATOS PEST15'!$C:$C,'2. TS PAIS SEXO Y REG'!P$6,'DATOS PEST15'!$B:$B,VLOOKUP($O$5,DenRegTabla2,2,FALSE),'DATOS PEST15'!$A:$A,INDICE!$C$13,'DATOS PEST15'!$E:$E,'2. TS PAIS SEXO Y REG'!$A85)</f>
        <v>13</v>
      </c>
      <c r="Q85" s="164">
        <f>SUMIFS('DATOS PEST15'!$D:$D,'DATOS PEST15'!$B:$B,VLOOKUP($O$5,DenRegTabla2,2,FALSE),'DATOS PEST15'!$A:$A,INDICE!$C$13,'DATOS PEST15'!$E:$E,'2. TS PAIS SEXO Y REG'!$A85)</f>
        <v>21.94736842105263</v>
      </c>
      <c r="R85" s="147">
        <f>SUMIFS('DATOS PEST15'!$D:$D,'DATOS PEST15'!$C:$C,'2. TS PAIS SEXO Y REG'!R$6,'DATOS PEST15'!$B:$B,VLOOKUP($R$5,DenRegTabla2,2,FALSE),'DATOS PEST15'!$A:$A,INDICE!$C$13,'DATOS PEST15'!$E:$E,'2. TS PAIS SEXO Y REG'!$A85)</f>
        <v>0</v>
      </c>
      <c r="S85" s="166">
        <f>SUMIFS('DATOS PEST15'!$D:$D,'DATOS PEST15'!$C:$C,'2. TS PAIS SEXO Y REG'!S$6,'DATOS PEST15'!$B:$B,VLOOKUP($R$5,DenRegTabla2,2,FALSE),'DATOS PEST15'!$A:$A,INDICE!$C$13,'DATOS PEST15'!$E:$E,'2. TS PAIS SEXO Y REG'!$A85)</f>
        <v>0</v>
      </c>
      <c r="T85" s="164">
        <f>SUMIFS('DATOS PEST15'!$D:$D,'DATOS PEST15'!$B:$B,VLOOKUP($R$5,DenRegTabla2,2,FALSE),'DATOS PEST15'!$A:$A,INDICE!$C$13,'DATOS PEST15'!$E:$E,'2. TS PAIS SEXO Y REG'!$A85)</f>
        <v>0</v>
      </c>
      <c r="U85" s="147">
        <f>SUMIFS('DATOS PEST15'!$D:$D,'DATOS PEST15'!$C:$C,'2. TS PAIS SEXO Y REG'!U$6,'DATOS PEST15'!$B:$B,VLOOKUP($U$5,DenRegTabla2,2,FALSE),'DATOS PEST15'!$A:$A,INDICE!$C$13,'DATOS PEST15'!$E:$E,'2. TS PAIS SEXO Y REG'!$A85)</f>
        <v>0</v>
      </c>
      <c r="V85" s="166">
        <f>SUMIFS('DATOS PEST15'!$D:$D,'DATOS PEST15'!$C:$C,'2. TS PAIS SEXO Y REG'!V$6,'DATOS PEST15'!$B:$B,VLOOKUP($U$5,DenRegTabla2,2,FALSE),'DATOS PEST15'!$A:$A,INDICE!$C$13,'DATOS PEST15'!$E:$E,'2. TS PAIS SEXO Y REG'!$A85)</f>
        <v>0</v>
      </c>
      <c r="W85" s="164">
        <f>SUMIFS('DATOS PEST15'!$D:$D,'DATOS PEST15'!$B:$B,VLOOKUP($U$5,DenRegTabla2,2,FALSE),'DATOS PEST15'!$A:$A,INDICE!$C$13,'DATOS PEST15'!$E:$E,'2. TS PAIS SEXO Y REG'!$A85)</f>
        <v>0</v>
      </c>
      <c r="X85" s="147">
        <f>SUMIFS('DATOS PEST15'!$D:$D,'DATOS PEST15'!$C:$C,'2. TS PAIS SEXO Y REG'!X$6,'DATOS PEST15'!$B:$B,VLOOKUP($X$5,DenRegTabla2,2,FALSE),'DATOS PEST15'!$A:$A,INDICE!$C$13,'DATOS PEST15'!$E:$E,'2. TS PAIS SEXO Y REG'!$A85)</f>
        <v>0</v>
      </c>
      <c r="Y85" s="166">
        <f>SUMIFS('DATOS PEST15'!$D:$D,'DATOS PEST15'!$C:$C,'2. TS PAIS SEXO Y REG'!Y$6,'DATOS PEST15'!$B:$B,VLOOKUP($X$5,DenRegTabla2,2,FALSE),'DATOS PEST15'!$A:$A,INDICE!$C$13,'DATOS PEST15'!$E:$E,'2. TS PAIS SEXO Y REG'!$A85)</f>
        <v>0</v>
      </c>
      <c r="Z85" s="164">
        <f>SUMIFS('DATOS PEST15'!$D:$D,'DATOS PEST15'!$B:$B,VLOOKUP($X$5,DenRegTabla2,2,FALSE),'DATOS PEST15'!$A:$A,INDICE!$C$13,'DATOS PEST15'!$E:$E,'2. TS PAIS SEXO Y REG'!$A85)</f>
        <v>0</v>
      </c>
      <c r="AA85" s="147">
        <f>SUMIFS('DATOS PEST15'!$D:$D,'DATOS PEST15'!$C:$C,'2. TS PAIS SEXO Y REG'!AA$6,'DATOS PEST15'!$B:$B,VLOOKUP($AA$5,DenRegTabla2,2,FALSE),'DATOS PEST15'!$A:$A,INDICE!$C$13,'DATOS PEST15'!$E:$E,'2. TS PAIS SEXO Y REG'!$A85)</f>
        <v>0</v>
      </c>
      <c r="AB85" s="166">
        <f>SUMIFS('DATOS PEST15'!$D:$D,'DATOS PEST15'!$C:$C,'2. TS PAIS SEXO Y REG'!AB$6,'DATOS PEST15'!$B:$B,VLOOKUP($AA$5,DenRegTabla2,2,FALSE),'DATOS PEST15'!$A:$A,INDICE!$C$13,'DATOS PEST15'!$E:$E,'2. TS PAIS SEXO Y REG'!$A85)</f>
        <v>0</v>
      </c>
      <c r="AC85" s="164">
        <f>SUMIFS('DATOS PEST15'!$D:$D,'DATOS PEST15'!$B:$B,VLOOKUP($AA$5,DenRegTabla2,2,FALSE),'DATOS PEST15'!$A:$A,INDICE!$C$13,'DATOS PEST15'!$E:$E,'2. TS PAIS SEXO Y REG'!$A85)</f>
        <v>0</v>
      </c>
    </row>
    <row r="86" spans="1:29" s="123" customFormat="1" ht="15.6" x14ac:dyDescent="0.3">
      <c r="A86" s="4">
        <v>184</v>
      </c>
      <c r="B86" s="147" t="s">
        <v>402</v>
      </c>
      <c r="C86" s="147">
        <f t="shared" si="21"/>
        <v>1</v>
      </c>
      <c r="D86" s="166">
        <f t="shared" si="22"/>
        <v>2</v>
      </c>
      <c r="E86" s="164">
        <f t="shared" si="23"/>
        <v>3</v>
      </c>
      <c r="F86" s="147">
        <f>SUMIFS('DATOS PEST15'!$D:$D,'DATOS PEST15'!$C:$C,'2. TS PAIS SEXO Y REG'!F$6,'DATOS PEST15'!$B:$B,VLOOKUP($F$5,DenRegTabla2,2,FALSE),'DATOS PEST15'!$A:$A,INDICE!$C$13,'DATOS PEST15'!$E:$E,'2. TS PAIS SEXO Y REG'!$A86)</f>
        <v>1</v>
      </c>
      <c r="G86" s="166">
        <f>SUMIFS('DATOS PEST15'!$D:$D,'DATOS PEST15'!$C:$C,'2. TS PAIS SEXO Y REG'!G$6,'DATOS PEST15'!$B:$B,VLOOKUP($F$5,DenRegTabla2,2,FALSE),'DATOS PEST15'!$A:$A,INDICE!$C$13,'DATOS PEST15'!$E:$E,'2. TS PAIS SEXO Y REG'!$A86)</f>
        <v>2</v>
      </c>
      <c r="H86" s="164">
        <f>SUMIFS('DATOS PEST15'!$D:$D,'DATOS PEST15'!$B:$B,VLOOKUP($F$5,DenRegTabla2,2,FALSE),'DATOS PEST15'!$A:$A,INDICE!$C$13,'DATOS PEST15'!$E:$E,'2. TS PAIS SEXO Y REG'!$A86)</f>
        <v>3</v>
      </c>
      <c r="I86" s="147">
        <f>SUMIFS('DATOS PEST15'!$D:$D,'DATOS PEST15'!$C:$C,'2. TS PAIS SEXO Y REG'!I$6,'DATOS PEST15'!$B:$B,VLOOKUP($I$5,DenRegTabla2,2,FALSE),'DATOS PEST15'!$A:$A,INDICE!$C$13,'DATOS PEST15'!$E:$E,'2. TS PAIS SEXO Y REG'!$A86)</f>
        <v>0</v>
      </c>
      <c r="J86" s="166">
        <f>SUMIFS('DATOS PEST15'!$D:$D,'DATOS PEST15'!$C:$C,'2. TS PAIS SEXO Y REG'!J$6,'DATOS PEST15'!$B:$B,VLOOKUP($I$5,DenRegTabla2,2,FALSE),'DATOS PEST15'!$A:$A,INDICE!$C$13,'DATOS PEST15'!$E:$E,'2. TS PAIS SEXO Y REG'!$A86)</f>
        <v>0</v>
      </c>
      <c r="K86" s="164">
        <f>SUMIFS('DATOS PEST15'!$D:$D,'DATOS PEST15'!$B:$B,VLOOKUP($I$5,DenRegTabla2,2,FALSE),'DATOS PEST15'!$A:$A,INDICE!$C$13,'DATOS PEST15'!$E:$E,'2. TS PAIS SEXO Y REG'!$A86)</f>
        <v>0</v>
      </c>
      <c r="L86" s="147">
        <f>SUMIFS('DATOS PEST15'!$D:$D,'DATOS PEST15'!$C:$C,'2. TS PAIS SEXO Y REG'!L$6,'DATOS PEST15'!$B:$B,VLOOKUP($L$5,DenRegTabla2,2,FALSE),'DATOS PEST15'!$A:$A,INDICE!$C$13,'DATOS PEST15'!$E:$E,'2. TS PAIS SEXO Y REG'!$A86)</f>
        <v>0</v>
      </c>
      <c r="M86" s="166">
        <f>SUMIFS('DATOS PEST15'!$D:$D,'DATOS PEST15'!$C:$C,'2. TS PAIS SEXO Y REG'!M$6,'DATOS PEST15'!$B:$B,VLOOKUP($L$5,DenRegTabla2,2,FALSE),'DATOS PEST15'!$A:$A,INDICE!$C$13,'DATOS PEST15'!$E:$E,'2. TS PAIS SEXO Y REG'!$A86)</f>
        <v>0</v>
      </c>
      <c r="N86" s="164">
        <f>SUMIFS('DATOS PEST15'!$D:$D,'DATOS PEST15'!$B:$B,VLOOKUP($L$5,DenRegTabla2,2,FALSE),'DATOS PEST15'!$A:$A,INDICE!$C$13,'DATOS PEST15'!$E:$E,'2. TS PAIS SEXO Y REG'!$A86)</f>
        <v>0</v>
      </c>
      <c r="O86" s="147">
        <f>SUMIFS('DATOS PEST15'!$D:$D,'DATOS PEST15'!$C:$C,'2. TS PAIS SEXO Y REG'!O$6,'DATOS PEST15'!$B:$B,VLOOKUP($O$5,DenRegTabla2,2,FALSE),'DATOS PEST15'!$A:$A,INDICE!$C$13,'DATOS PEST15'!$E:$E,'2. TS PAIS SEXO Y REG'!$A86)</f>
        <v>0</v>
      </c>
      <c r="P86" s="166">
        <f>SUMIFS('DATOS PEST15'!$D:$D,'DATOS PEST15'!$C:$C,'2. TS PAIS SEXO Y REG'!P$6,'DATOS PEST15'!$B:$B,VLOOKUP($O$5,DenRegTabla2,2,FALSE),'DATOS PEST15'!$A:$A,INDICE!$C$13,'DATOS PEST15'!$E:$E,'2. TS PAIS SEXO Y REG'!$A86)</f>
        <v>0</v>
      </c>
      <c r="Q86" s="164">
        <f>SUMIFS('DATOS PEST15'!$D:$D,'DATOS PEST15'!$B:$B,VLOOKUP($O$5,DenRegTabla2,2,FALSE),'DATOS PEST15'!$A:$A,INDICE!$C$13,'DATOS PEST15'!$E:$E,'2. TS PAIS SEXO Y REG'!$A86)</f>
        <v>0</v>
      </c>
      <c r="R86" s="147">
        <f>SUMIFS('DATOS PEST15'!$D:$D,'DATOS PEST15'!$C:$C,'2. TS PAIS SEXO Y REG'!R$6,'DATOS PEST15'!$B:$B,VLOOKUP($R$5,DenRegTabla2,2,FALSE),'DATOS PEST15'!$A:$A,INDICE!$C$13,'DATOS PEST15'!$E:$E,'2. TS PAIS SEXO Y REG'!$A86)</f>
        <v>0</v>
      </c>
      <c r="S86" s="166">
        <f>SUMIFS('DATOS PEST15'!$D:$D,'DATOS PEST15'!$C:$C,'2. TS PAIS SEXO Y REG'!S$6,'DATOS PEST15'!$B:$B,VLOOKUP($R$5,DenRegTabla2,2,FALSE),'DATOS PEST15'!$A:$A,INDICE!$C$13,'DATOS PEST15'!$E:$E,'2. TS PAIS SEXO Y REG'!$A86)</f>
        <v>0</v>
      </c>
      <c r="T86" s="164">
        <f>SUMIFS('DATOS PEST15'!$D:$D,'DATOS PEST15'!$B:$B,VLOOKUP($R$5,DenRegTabla2,2,FALSE),'DATOS PEST15'!$A:$A,INDICE!$C$13,'DATOS PEST15'!$E:$E,'2. TS PAIS SEXO Y REG'!$A86)</f>
        <v>0</v>
      </c>
      <c r="U86" s="147">
        <f>SUMIFS('DATOS PEST15'!$D:$D,'DATOS PEST15'!$C:$C,'2. TS PAIS SEXO Y REG'!U$6,'DATOS PEST15'!$B:$B,VLOOKUP($U$5,DenRegTabla2,2,FALSE),'DATOS PEST15'!$A:$A,INDICE!$C$13,'DATOS PEST15'!$E:$E,'2. TS PAIS SEXO Y REG'!$A86)</f>
        <v>0</v>
      </c>
      <c r="V86" s="166">
        <f>SUMIFS('DATOS PEST15'!$D:$D,'DATOS PEST15'!$C:$C,'2. TS PAIS SEXO Y REG'!V$6,'DATOS PEST15'!$B:$B,VLOOKUP($U$5,DenRegTabla2,2,FALSE),'DATOS PEST15'!$A:$A,INDICE!$C$13,'DATOS PEST15'!$E:$E,'2. TS PAIS SEXO Y REG'!$A86)</f>
        <v>0</v>
      </c>
      <c r="W86" s="164">
        <f>SUMIFS('DATOS PEST15'!$D:$D,'DATOS PEST15'!$B:$B,VLOOKUP($U$5,DenRegTabla2,2,FALSE),'DATOS PEST15'!$A:$A,INDICE!$C$13,'DATOS PEST15'!$E:$E,'2. TS PAIS SEXO Y REG'!$A86)</f>
        <v>0</v>
      </c>
      <c r="X86" s="147">
        <f>SUMIFS('DATOS PEST15'!$D:$D,'DATOS PEST15'!$C:$C,'2. TS PAIS SEXO Y REG'!X$6,'DATOS PEST15'!$B:$B,VLOOKUP($X$5,DenRegTabla2,2,FALSE),'DATOS PEST15'!$A:$A,INDICE!$C$13,'DATOS PEST15'!$E:$E,'2. TS PAIS SEXO Y REG'!$A86)</f>
        <v>0</v>
      </c>
      <c r="Y86" s="166">
        <f>SUMIFS('DATOS PEST15'!$D:$D,'DATOS PEST15'!$C:$C,'2. TS PAIS SEXO Y REG'!Y$6,'DATOS PEST15'!$B:$B,VLOOKUP($X$5,DenRegTabla2,2,FALSE),'DATOS PEST15'!$A:$A,INDICE!$C$13,'DATOS PEST15'!$E:$E,'2. TS PAIS SEXO Y REG'!$A86)</f>
        <v>0</v>
      </c>
      <c r="Z86" s="164">
        <f>SUMIFS('DATOS PEST15'!$D:$D,'DATOS PEST15'!$B:$B,VLOOKUP($X$5,DenRegTabla2,2,FALSE),'DATOS PEST15'!$A:$A,INDICE!$C$13,'DATOS PEST15'!$E:$E,'2. TS PAIS SEXO Y REG'!$A86)</f>
        <v>0</v>
      </c>
      <c r="AA86" s="147">
        <f>SUMIFS('DATOS PEST15'!$D:$D,'DATOS PEST15'!$C:$C,'2. TS PAIS SEXO Y REG'!AA$6,'DATOS PEST15'!$B:$B,VLOOKUP($AA$5,DenRegTabla2,2,FALSE),'DATOS PEST15'!$A:$A,INDICE!$C$13,'DATOS PEST15'!$E:$E,'2. TS PAIS SEXO Y REG'!$A86)</f>
        <v>0</v>
      </c>
      <c r="AB86" s="166">
        <f>SUMIFS('DATOS PEST15'!$D:$D,'DATOS PEST15'!$C:$C,'2. TS PAIS SEXO Y REG'!AB$6,'DATOS PEST15'!$B:$B,VLOOKUP($AA$5,DenRegTabla2,2,FALSE),'DATOS PEST15'!$A:$A,INDICE!$C$13,'DATOS PEST15'!$E:$E,'2. TS PAIS SEXO Y REG'!$A86)</f>
        <v>0</v>
      </c>
      <c r="AC86" s="164">
        <f>SUMIFS('DATOS PEST15'!$D:$D,'DATOS PEST15'!$B:$B,VLOOKUP($AA$5,DenRegTabla2,2,FALSE),'DATOS PEST15'!$A:$A,INDICE!$C$13,'DATOS PEST15'!$E:$E,'2. TS PAIS SEXO Y REG'!$A86)</f>
        <v>0</v>
      </c>
    </row>
    <row r="87" spans="1:29" s="123" customFormat="1" ht="15.6" x14ac:dyDescent="0.3">
      <c r="A87" s="4">
        <v>410</v>
      </c>
      <c r="B87" s="147" t="s">
        <v>293</v>
      </c>
      <c r="C87" s="147">
        <f t="shared" si="21"/>
        <v>682.1052631578948</v>
      </c>
      <c r="D87" s="166">
        <f t="shared" si="22"/>
        <v>525.21052631578948</v>
      </c>
      <c r="E87" s="164">
        <f t="shared" si="23"/>
        <v>1207.3157894736842</v>
      </c>
      <c r="F87" s="147">
        <f>SUMIFS('DATOS PEST15'!$D:$D,'DATOS PEST15'!$C:$C,'2. TS PAIS SEXO Y REG'!F$6,'DATOS PEST15'!$B:$B,VLOOKUP($F$5,DenRegTabla2,2,FALSE),'DATOS PEST15'!$A:$A,INDICE!$C$13,'DATOS PEST15'!$E:$E,'2. TS PAIS SEXO Y REG'!$A87)</f>
        <v>451.84210526315792</v>
      </c>
      <c r="G87" s="166">
        <f>SUMIFS('DATOS PEST15'!$D:$D,'DATOS PEST15'!$C:$C,'2. TS PAIS SEXO Y REG'!G$6,'DATOS PEST15'!$B:$B,VLOOKUP($F$5,DenRegTabla2,2,FALSE),'DATOS PEST15'!$A:$A,INDICE!$C$13,'DATOS PEST15'!$E:$E,'2. TS PAIS SEXO Y REG'!$A87)</f>
        <v>355.15789473684208</v>
      </c>
      <c r="H87" s="164">
        <f>SUMIFS('DATOS PEST15'!$D:$D,'DATOS PEST15'!$B:$B,VLOOKUP($F$5,DenRegTabla2,2,FALSE),'DATOS PEST15'!$A:$A,INDICE!$C$13,'DATOS PEST15'!$E:$E,'2. TS PAIS SEXO Y REG'!$A87)</f>
        <v>807</v>
      </c>
      <c r="I87" s="147">
        <f>SUMIFS('DATOS PEST15'!$D:$D,'DATOS PEST15'!$C:$C,'2. TS PAIS SEXO Y REG'!I$6,'DATOS PEST15'!$B:$B,VLOOKUP($I$5,DenRegTabla2,2,FALSE),'DATOS PEST15'!$A:$A,INDICE!$C$13,'DATOS PEST15'!$E:$E,'2. TS PAIS SEXO Y REG'!$A87)</f>
        <v>0</v>
      </c>
      <c r="J87" s="166">
        <f>SUMIFS('DATOS PEST15'!$D:$D,'DATOS PEST15'!$C:$C,'2. TS PAIS SEXO Y REG'!J$6,'DATOS PEST15'!$B:$B,VLOOKUP($I$5,DenRegTabla2,2,FALSE),'DATOS PEST15'!$A:$A,INDICE!$C$13,'DATOS PEST15'!$E:$E,'2. TS PAIS SEXO Y REG'!$A87)</f>
        <v>2</v>
      </c>
      <c r="K87" s="164">
        <f>SUMIFS('DATOS PEST15'!$D:$D,'DATOS PEST15'!$B:$B,VLOOKUP($I$5,DenRegTabla2,2,FALSE),'DATOS PEST15'!$A:$A,INDICE!$C$13,'DATOS PEST15'!$E:$E,'2. TS PAIS SEXO Y REG'!$A87)</f>
        <v>2</v>
      </c>
      <c r="L87" s="147">
        <f>SUMIFS('DATOS PEST15'!$D:$D,'DATOS PEST15'!$C:$C,'2. TS PAIS SEXO Y REG'!L$6,'DATOS PEST15'!$B:$B,VLOOKUP($L$5,DenRegTabla2,2,FALSE),'DATOS PEST15'!$A:$A,INDICE!$C$13,'DATOS PEST15'!$E:$E,'2. TS PAIS SEXO Y REG'!$A87)</f>
        <v>3</v>
      </c>
      <c r="M87" s="166">
        <f>SUMIFS('DATOS PEST15'!$D:$D,'DATOS PEST15'!$C:$C,'2. TS PAIS SEXO Y REG'!M$6,'DATOS PEST15'!$B:$B,VLOOKUP($L$5,DenRegTabla2,2,FALSE),'DATOS PEST15'!$A:$A,INDICE!$C$13,'DATOS PEST15'!$E:$E,'2. TS PAIS SEXO Y REG'!$A87)</f>
        <v>0</v>
      </c>
      <c r="N87" s="164">
        <f>SUMIFS('DATOS PEST15'!$D:$D,'DATOS PEST15'!$B:$B,VLOOKUP($L$5,DenRegTabla2,2,FALSE),'DATOS PEST15'!$A:$A,INDICE!$C$13,'DATOS PEST15'!$E:$E,'2. TS PAIS SEXO Y REG'!$A87)</f>
        <v>3</v>
      </c>
      <c r="O87" s="147">
        <f>SUMIFS('DATOS PEST15'!$D:$D,'DATOS PEST15'!$C:$C,'2. TS PAIS SEXO Y REG'!O$6,'DATOS PEST15'!$B:$B,VLOOKUP($O$5,DenRegTabla2,2,FALSE),'DATOS PEST15'!$A:$A,INDICE!$C$13,'DATOS PEST15'!$E:$E,'2. TS PAIS SEXO Y REG'!$A87)</f>
        <v>227.26315789473685</v>
      </c>
      <c r="P87" s="166">
        <f>SUMIFS('DATOS PEST15'!$D:$D,'DATOS PEST15'!$C:$C,'2. TS PAIS SEXO Y REG'!P$6,'DATOS PEST15'!$B:$B,VLOOKUP($O$5,DenRegTabla2,2,FALSE),'DATOS PEST15'!$A:$A,INDICE!$C$13,'DATOS PEST15'!$E:$E,'2. TS PAIS SEXO Y REG'!$A87)</f>
        <v>168.05263157894737</v>
      </c>
      <c r="Q87" s="164">
        <f>SUMIFS('DATOS PEST15'!$D:$D,'DATOS PEST15'!$B:$B,VLOOKUP($O$5,DenRegTabla2,2,FALSE),'DATOS PEST15'!$A:$A,INDICE!$C$13,'DATOS PEST15'!$E:$E,'2. TS PAIS SEXO Y REG'!$A87)</f>
        <v>395.31578947368422</v>
      </c>
      <c r="R87" s="147">
        <f>SUMIFS('DATOS PEST15'!$D:$D,'DATOS PEST15'!$C:$C,'2. TS PAIS SEXO Y REG'!R$6,'DATOS PEST15'!$B:$B,VLOOKUP($R$5,DenRegTabla2,2,FALSE),'DATOS PEST15'!$A:$A,INDICE!$C$13,'DATOS PEST15'!$E:$E,'2. TS PAIS SEXO Y REG'!$A87)</f>
        <v>0</v>
      </c>
      <c r="S87" s="166">
        <f>SUMIFS('DATOS PEST15'!$D:$D,'DATOS PEST15'!$C:$C,'2. TS PAIS SEXO Y REG'!S$6,'DATOS PEST15'!$B:$B,VLOOKUP($R$5,DenRegTabla2,2,FALSE),'DATOS PEST15'!$A:$A,INDICE!$C$13,'DATOS PEST15'!$E:$E,'2. TS PAIS SEXO Y REG'!$A87)</f>
        <v>0</v>
      </c>
      <c r="T87" s="164">
        <f>SUMIFS('DATOS PEST15'!$D:$D,'DATOS PEST15'!$B:$B,VLOOKUP($R$5,DenRegTabla2,2,FALSE),'DATOS PEST15'!$A:$A,INDICE!$C$13,'DATOS PEST15'!$E:$E,'2. TS PAIS SEXO Y REG'!$A87)</f>
        <v>0</v>
      </c>
      <c r="U87" s="147">
        <f>SUMIFS('DATOS PEST15'!$D:$D,'DATOS PEST15'!$C:$C,'2. TS PAIS SEXO Y REG'!U$6,'DATOS PEST15'!$B:$B,VLOOKUP($U$5,DenRegTabla2,2,FALSE),'DATOS PEST15'!$A:$A,INDICE!$C$13,'DATOS PEST15'!$E:$E,'2. TS PAIS SEXO Y REG'!$A87)</f>
        <v>0</v>
      </c>
      <c r="V87" s="166">
        <f>SUMIFS('DATOS PEST15'!$D:$D,'DATOS PEST15'!$C:$C,'2. TS PAIS SEXO Y REG'!V$6,'DATOS PEST15'!$B:$B,VLOOKUP($U$5,DenRegTabla2,2,FALSE),'DATOS PEST15'!$A:$A,INDICE!$C$13,'DATOS PEST15'!$E:$E,'2. TS PAIS SEXO Y REG'!$A87)</f>
        <v>0</v>
      </c>
      <c r="W87" s="164">
        <f>SUMIFS('DATOS PEST15'!$D:$D,'DATOS PEST15'!$B:$B,VLOOKUP($U$5,DenRegTabla2,2,FALSE),'DATOS PEST15'!$A:$A,INDICE!$C$13,'DATOS PEST15'!$E:$E,'2. TS PAIS SEXO Y REG'!$A87)</f>
        <v>0</v>
      </c>
      <c r="X87" s="147">
        <f>SUMIFS('DATOS PEST15'!$D:$D,'DATOS PEST15'!$C:$C,'2. TS PAIS SEXO Y REG'!X$6,'DATOS PEST15'!$B:$B,VLOOKUP($X$5,DenRegTabla2,2,FALSE),'DATOS PEST15'!$A:$A,INDICE!$C$13,'DATOS PEST15'!$E:$E,'2. TS PAIS SEXO Y REG'!$A87)</f>
        <v>0</v>
      </c>
      <c r="Y87" s="166">
        <f>SUMIFS('DATOS PEST15'!$D:$D,'DATOS PEST15'!$C:$C,'2. TS PAIS SEXO Y REG'!Y$6,'DATOS PEST15'!$B:$B,VLOOKUP($X$5,DenRegTabla2,2,FALSE),'DATOS PEST15'!$A:$A,INDICE!$C$13,'DATOS PEST15'!$E:$E,'2. TS PAIS SEXO Y REG'!$A87)</f>
        <v>0</v>
      </c>
      <c r="Z87" s="164">
        <f>SUMIFS('DATOS PEST15'!$D:$D,'DATOS PEST15'!$B:$B,VLOOKUP($X$5,DenRegTabla2,2,FALSE),'DATOS PEST15'!$A:$A,INDICE!$C$13,'DATOS PEST15'!$E:$E,'2. TS PAIS SEXO Y REG'!$A87)</f>
        <v>0</v>
      </c>
      <c r="AA87" s="147">
        <f>SUMIFS('DATOS PEST15'!$D:$D,'DATOS PEST15'!$C:$C,'2. TS PAIS SEXO Y REG'!AA$6,'DATOS PEST15'!$B:$B,VLOOKUP($AA$5,DenRegTabla2,2,FALSE),'DATOS PEST15'!$A:$A,INDICE!$C$13,'DATOS PEST15'!$E:$E,'2. TS PAIS SEXO Y REG'!$A87)</f>
        <v>0</v>
      </c>
      <c r="AB87" s="166">
        <f>SUMIFS('DATOS PEST15'!$D:$D,'DATOS PEST15'!$C:$C,'2. TS PAIS SEXO Y REG'!AB$6,'DATOS PEST15'!$B:$B,VLOOKUP($AA$5,DenRegTabla2,2,FALSE),'DATOS PEST15'!$A:$A,INDICE!$C$13,'DATOS PEST15'!$E:$E,'2. TS PAIS SEXO Y REG'!$A87)</f>
        <v>0</v>
      </c>
      <c r="AC87" s="164">
        <f>SUMIFS('DATOS PEST15'!$D:$D,'DATOS PEST15'!$B:$B,VLOOKUP($AA$5,DenRegTabla2,2,FALSE),'DATOS PEST15'!$A:$A,INDICE!$C$13,'DATOS PEST15'!$E:$E,'2. TS PAIS SEXO Y REG'!$A87)</f>
        <v>0</v>
      </c>
    </row>
    <row r="88" spans="1:29" s="123" customFormat="1" ht="15.6" x14ac:dyDescent="0.3">
      <c r="A88" s="4">
        <v>408</v>
      </c>
      <c r="B88" s="147" t="s">
        <v>292</v>
      </c>
      <c r="C88" s="147">
        <f t="shared" si="21"/>
        <v>85</v>
      </c>
      <c r="D88" s="166">
        <f t="shared" si="22"/>
        <v>93.473684210526315</v>
      </c>
      <c r="E88" s="164">
        <f t="shared" si="23"/>
        <v>178.4736842105263</v>
      </c>
      <c r="F88" s="147">
        <f>SUMIFS('DATOS PEST15'!$D:$D,'DATOS PEST15'!$C:$C,'2. TS PAIS SEXO Y REG'!F$6,'DATOS PEST15'!$B:$B,VLOOKUP($F$5,DenRegTabla2,2,FALSE),'DATOS PEST15'!$A:$A,INDICE!$C$13,'DATOS PEST15'!$E:$E,'2. TS PAIS SEXO Y REG'!$A88)</f>
        <v>39</v>
      </c>
      <c r="G88" s="166">
        <f>SUMIFS('DATOS PEST15'!$D:$D,'DATOS PEST15'!$C:$C,'2. TS PAIS SEXO Y REG'!G$6,'DATOS PEST15'!$B:$B,VLOOKUP($F$5,DenRegTabla2,2,FALSE),'DATOS PEST15'!$A:$A,INDICE!$C$13,'DATOS PEST15'!$E:$E,'2. TS PAIS SEXO Y REG'!$A88)</f>
        <v>37.473684210526315</v>
      </c>
      <c r="H88" s="164">
        <f>SUMIFS('DATOS PEST15'!$D:$D,'DATOS PEST15'!$B:$B,VLOOKUP($F$5,DenRegTabla2,2,FALSE),'DATOS PEST15'!$A:$A,INDICE!$C$13,'DATOS PEST15'!$E:$E,'2. TS PAIS SEXO Y REG'!$A88)</f>
        <v>76.473684210526315</v>
      </c>
      <c r="I88" s="147">
        <f>SUMIFS('DATOS PEST15'!$D:$D,'DATOS PEST15'!$C:$C,'2. TS PAIS SEXO Y REG'!I$6,'DATOS PEST15'!$B:$B,VLOOKUP($I$5,DenRegTabla2,2,FALSE),'DATOS PEST15'!$A:$A,INDICE!$C$13,'DATOS PEST15'!$E:$E,'2. TS PAIS SEXO Y REG'!$A88)</f>
        <v>0</v>
      </c>
      <c r="J88" s="166">
        <f>SUMIFS('DATOS PEST15'!$D:$D,'DATOS PEST15'!$C:$C,'2. TS PAIS SEXO Y REG'!J$6,'DATOS PEST15'!$B:$B,VLOOKUP($I$5,DenRegTabla2,2,FALSE),'DATOS PEST15'!$A:$A,INDICE!$C$13,'DATOS PEST15'!$E:$E,'2. TS PAIS SEXO Y REG'!$A88)</f>
        <v>0</v>
      </c>
      <c r="K88" s="164">
        <f>SUMIFS('DATOS PEST15'!$D:$D,'DATOS PEST15'!$B:$B,VLOOKUP($I$5,DenRegTabla2,2,FALSE),'DATOS PEST15'!$A:$A,INDICE!$C$13,'DATOS PEST15'!$E:$E,'2. TS PAIS SEXO Y REG'!$A88)</f>
        <v>0</v>
      </c>
      <c r="L88" s="147">
        <f>SUMIFS('DATOS PEST15'!$D:$D,'DATOS PEST15'!$C:$C,'2. TS PAIS SEXO Y REG'!L$6,'DATOS PEST15'!$B:$B,VLOOKUP($L$5,DenRegTabla2,2,FALSE),'DATOS PEST15'!$A:$A,INDICE!$C$13,'DATOS PEST15'!$E:$E,'2. TS PAIS SEXO Y REG'!$A88)</f>
        <v>1</v>
      </c>
      <c r="M88" s="166">
        <f>SUMIFS('DATOS PEST15'!$D:$D,'DATOS PEST15'!$C:$C,'2. TS PAIS SEXO Y REG'!M$6,'DATOS PEST15'!$B:$B,VLOOKUP($L$5,DenRegTabla2,2,FALSE),'DATOS PEST15'!$A:$A,INDICE!$C$13,'DATOS PEST15'!$E:$E,'2. TS PAIS SEXO Y REG'!$A88)</f>
        <v>0</v>
      </c>
      <c r="N88" s="164">
        <f>SUMIFS('DATOS PEST15'!$D:$D,'DATOS PEST15'!$B:$B,VLOOKUP($L$5,DenRegTabla2,2,FALSE),'DATOS PEST15'!$A:$A,INDICE!$C$13,'DATOS PEST15'!$E:$E,'2. TS PAIS SEXO Y REG'!$A88)</f>
        <v>1</v>
      </c>
      <c r="O88" s="147">
        <f>SUMIFS('DATOS PEST15'!$D:$D,'DATOS PEST15'!$C:$C,'2. TS PAIS SEXO Y REG'!O$6,'DATOS PEST15'!$B:$B,VLOOKUP($O$5,DenRegTabla2,2,FALSE),'DATOS PEST15'!$A:$A,INDICE!$C$13,'DATOS PEST15'!$E:$E,'2. TS PAIS SEXO Y REG'!$A88)</f>
        <v>44</v>
      </c>
      <c r="P88" s="166">
        <f>SUMIFS('DATOS PEST15'!$D:$D,'DATOS PEST15'!$C:$C,'2. TS PAIS SEXO Y REG'!P$6,'DATOS PEST15'!$B:$B,VLOOKUP($O$5,DenRegTabla2,2,FALSE),'DATOS PEST15'!$A:$A,INDICE!$C$13,'DATOS PEST15'!$E:$E,'2. TS PAIS SEXO Y REG'!$A88)</f>
        <v>55</v>
      </c>
      <c r="Q88" s="164">
        <f>SUMIFS('DATOS PEST15'!$D:$D,'DATOS PEST15'!$B:$B,VLOOKUP($O$5,DenRegTabla2,2,FALSE),'DATOS PEST15'!$A:$A,INDICE!$C$13,'DATOS PEST15'!$E:$E,'2. TS PAIS SEXO Y REG'!$A88)</f>
        <v>99</v>
      </c>
      <c r="R88" s="147">
        <f>SUMIFS('DATOS PEST15'!$D:$D,'DATOS PEST15'!$C:$C,'2. TS PAIS SEXO Y REG'!R$6,'DATOS PEST15'!$B:$B,VLOOKUP($R$5,DenRegTabla2,2,FALSE),'DATOS PEST15'!$A:$A,INDICE!$C$13,'DATOS PEST15'!$E:$E,'2. TS PAIS SEXO Y REG'!$A88)</f>
        <v>1</v>
      </c>
      <c r="S88" s="166">
        <f>SUMIFS('DATOS PEST15'!$D:$D,'DATOS PEST15'!$C:$C,'2. TS PAIS SEXO Y REG'!S$6,'DATOS PEST15'!$B:$B,VLOOKUP($R$5,DenRegTabla2,2,FALSE),'DATOS PEST15'!$A:$A,INDICE!$C$13,'DATOS PEST15'!$E:$E,'2. TS PAIS SEXO Y REG'!$A88)</f>
        <v>0</v>
      </c>
      <c r="T88" s="164">
        <f>SUMIFS('DATOS PEST15'!$D:$D,'DATOS PEST15'!$B:$B,VLOOKUP($R$5,DenRegTabla2,2,FALSE),'DATOS PEST15'!$A:$A,INDICE!$C$13,'DATOS PEST15'!$E:$E,'2. TS PAIS SEXO Y REG'!$A88)</f>
        <v>1</v>
      </c>
      <c r="U88" s="147">
        <f>SUMIFS('DATOS PEST15'!$D:$D,'DATOS PEST15'!$C:$C,'2. TS PAIS SEXO Y REG'!U$6,'DATOS PEST15'!$B:$B,VLOOKUP($U$5,DenRegTabla2,2,FALSE),'DATOS PEST15'!$A:$A,INDICE!$C$13,'DATOS PEST15'!$E:$E,'2. TS PAIS SEXO Y REG'!$A88)</f>
        <v>0</v>
      </c>
      <c r="V88" s="166">
        <f>SUMIFS('DATOS PEST15'!$D:$D,'DATOS PEST15'!$C:$C,'2. TS PAIS SEXO Y REG'!V$6,'DATOS PEST15'!$B:$B,VLOOKUP($U$5,DenRegTabla2,2,FALSE),'DATOS PEST15'!$A:$A,INDICE!$C$13,'DATOS PEST15'!$E:$E,'2. TS PAIS SEXO Y REG'!$A88)</f>
        <v>1</v>
      </c>
      <c r="W88" s="164">
        <f>SUMIFS('DATOS PEST15'!$D:$D,'DATOS PEST15'!$B:$B,VLOOKUP($U$5,DenRegTabla2,2,FALSE),'DATOS PEST15'!$A:$A,INDICE!$C$13,'DATOS PEST15'!$E:$E,'2. TS PAIS SEXO Y REG'!$A88)</f>
        <v>1</v>
      </c>
      <c r="X88" s="147">
        <f>SUMIFS('DATOS PEST15'!$D:$D,'DATOS PEST15'!$C:$C,'2. TS PAIS SEXO Y REG'!X$6,'DATOS PEST15'!$B:$B,VLOOKUP($X$5,DenRegTabla2,2,FALSE),'DATOS PEST15'!$A:$A,INDICE!$C$13,'DATOS PEST15'!$E:$E,'2. TS PAIS SEXO Y REG'!$A88)</f>
        <v>0</v>
      </c>
      <c r="Y88" s="166">
        <f>SUMIFS('DATOS PEST15'!$D:$D,'DATOS PEST15'!$C:$C,'2. TS PAIS SEXO Y REG'!Y$6,'DATOS PEST15'!$B:$B,VLOOKUP($X$5,DenRegTabla2,2,FALSE),'DATOS PEST15'!$A:$A,INDICE!$C$13,'DATOS PEST15'!$E:$E,'2. TS PAIS SEXO Y REG'!$A88)</f>
        <v>0</v>
      </c>
      <c r="Z88" s="164">
        <f>SUMIFS('DATOS PEST15'!$D:$D,'DATOS PEST15'!$B:$B,VLOOKUP($X$5,DenRegTabla2,2,FALSE),'DATOS PEST15'!$A:$A,INDICE!$C$13,'DATOS PEST15'!$E:$E,'2. TS PAIS SEXO Y REG'!$A88)</f>
        <v>0</v>
      </c>
      <c r="AA88" s="147">
        <f>SUMIFS('DATOS PEST15'!$D:$D,'DATOS PEST15'!$C:$C,'2. TS PAIS SEXO Y REG'!AA$6,'DATOS PEST15'!$B:$B,VLOOKUP($AA$5,DenRegTabla2,2,FALSE),'DATOS PEST15'!$A:$A,INDICE!$C$13,'DATOS PEST15'!$E:$E,'2. TS PAIS SEXO Y REG'!$A88)</f>
        <v>0</v>
      </c>
      <c r="AB88" s="166">
        <f>SUMIFS('DATOS PEST15'!$D:$D,'DATOS PEST15'!$C:$C,'2. TS PAIS SEXO Y REG'!AB$6,'DATOS PEST15'!$B:$B,VLOOKUP($AA$5,DenRegTabla2,2,FALSE),'DATOS PEST15'!$A:$A,INDICE!$C$13,'DATOS PEST15'!$E:$E,'2. TS PAIS SEXO Y REG'!$A88)</f>
        <v>0</v>
      </c>
      <c r="AC88" s="164">
        <f>SUMIFS('DATOS PEST15'!$D:$D,'DATOS PEST15'!$B:$B,VLOOKUP($AA$5,DenRegTabla2,2,FALSE),'DATOS PEST15'!$A:$A,INDICE!$C$13,'DATOS PEST15'!$E:$E,'2. TS PAIS SEXO Y REG'!$A88)</f>
        <v>0</v>
      </c>
    </row>
    <row r="89" spans="1:29" s="123" customFormat="1" ht="15.6" x14ac:dyDescent="0.3">
      <c r="A89" s="4">
        <v>384</v>
      </c>
      <c r="B89" s="147" t="s">
        <v>286</v>
      </c>
      <c r="C89" s="147">
        <f t="shared" si="21"/>
        <v>502.10526315789474</v>
      </c>
      <c r="D89" s="166">
        <f t="shared" si="22"/>
        <v>2672.1052631578946</v>
      </c>
      <c r="E89" s="164">
        <f t="shared" si="23"/>
        <v>3174.2105263157896</v>
      </c>
      <c r="F89" s="147">
        <f>SUMIFS('DATOS PEST15'!$D:$D,'DATOS PEST15'!$C:$C,'2. TS PAIS SEXO Y REG'!F$6,'DATOS PEST15'!$B:$B,VLOOKUP($F$5,DenRegTabla2,2,FALSE),'DATOS PEST15'!$A:$A,INDICE!$C$13,'DATOS PEST15'!$E:$E,'2. TS PAIS SEXO Y REG'!$A89)</f>
        <v>400.57894736842104</v>
      </c>
      <c r="G89" s="166">
        <f>SUMIFS('DATOS PEST15'!$D:$D,'DATOS PEST15'!$C:$C,'2. TS PAIS SEXO Y REG'!G$6,'DATOS PEST15'!$B:$B,VLOOKUP($F$5,DenRegTabla2,2,FALSE),'DATOS PEST15'!$A:$A,INDICE!$C$13,'DATOS PEST15'!$E:$E,'2. TS PAIS SEXO Y REG'!$A89)</f>
        <v>1762.4736842105262</v>
      </c>
      <c r="H89" s="164">
        <f>SUMIFS('DATOS PEST15'!$D:$D,'DATOS PEST15'!$B:$B,VLOOKUP($F$5,DenRegTabla2,2,FALSE),'DATOS PEST15'!$A:$A,INDICE!$C$13,'DATOS PEST15'!$E:$E,'2. TS PAIS SEXO Y REG'!$A89)</f>
        <v>2163.0526315789475</v>
      </c>
      <c r="I89" s="147">
        <f>SUMIFS('DATOS PEST15'!$D:$D,'DATOS PEST15'!$C:$C,'2. TS PAIS SEXO Y REG'!I$6,'DATOS PEST15'!$B:$B,VLOOKUP($I$5,DenRegTabla2,2,FALSE),'DATOS PEST15'!$A:$A,INDICE!$C$13,'DATOS PEST15'!$E:$E,'2. TS PAIS SEXO Y REG'!$A89)</f>
        <v>45.631578947368418</v>
      </c>
      <c r="J89" s="166">
        <f>SUMIFS('DATOS PEST15'!$D:$D,'DATOS PEST15'!$C:$C,'2. TS PAIS SEXO Y REG'!J$6,'DATOS PEST15'!$B:$B,VLOOKUP($I$5,DenRegTabla2,2,FALSE),'DATOS PEST15'!$A:$A,INDICE!$C$13,'DATOS PEST15'!$E:$E,'2. TS PAIS SEXO Y REG'!$A89)</f>
        <v>810.63157894736844</v>
      </c>
      <c r="K89" s="164">
        <f>SUMIFS('DATOS PEST15'!$D:$D,'DATOS PEST15'!$B:$B,VLOOKUP($I$5,DenRegTabla2,2,FALSE),'DATOS PEST15'!$A:$A,INDICE!$C$13,'DATOS PEST15'!$E:$E,'2. TS PAIS SEXO Y REG'!$A89)</f>
        <v>856.26315789473688</v>
      </c>
      <c r="L89" s="147">
        <f>SUMIFS('DATOS PEST15'!$D:$D,'DATOS PEST15'!$C:$C,'2. TS PAIS SEXO Y REG'!L$6,'DATOS PEST15'!$B:$B,VLOOKUP($L$5,DenRegTabla2,2,FALSE),'DATOS PEST15'!$A:$A,INDICE!$C$13,'DATOS PEST15'!$E:$E,'2. TS PAIS SEXO Y REG'!$A89)</f>
        <v>33.578947368421055</v>
      </c>
      <c r="M89" s="166">
        <f>SUMIFS('DATOS PEST15'!$D:$D,'DATOS PEST15'!$C:$C,'2. TS PAIS SEXO Y REG'!M$6,'DATOS PEST15'!$B:$B,VLOOKUP($L$5,DenRegTabla2,2,FALSE),'DATOS PEST15'!$A:$A,INDICE!$C$13,'DATOS PEST15'!$E:$E,'2. TS PAIS SEXO Y REG'!$A89)</f>
        <v>8.6315789473684212</v>
      </c>
      <c r="N89" s="164">
        <f>SUMIFS('DATOS PEST15'!$D:$D,'DATOS PEST15'!$B:$B,VLOOKUP($L$5,DenRegTabla2,2,FALSE),'DATOS PEST15'!$A:$A,INDICE!$C$13,'DATOS PEST15'!$E:$E,'2. TS PAIS SEXO Y REG'!$A89)</f>
        <v>42.21052631578948</v>
      </c>
      <c r="O89" s="147">
        <f>SUMIFS('DATOS PEST15'!$D:$D,'DATOS PEST15'!$C:$C,'2. TS PAIS SEXO Y REG'!O$6,'DATOS PEST15'!$B:$B,VLOOKUP($O$5,DenRegTabla2,2,FALSE),'DATOS PEST15'!$A:$A,INDICE!$C$13,'DATOS PEST15'!$E:$E,'2. TS PAIS SEXO Y REG'!$A89)</f>
        <v>22.315789473684209</v>
      </c>
      <c r="P89" s="166">
        <f>SUMIFS('DATOS PEST15'!$D:$D,'DATOS PEST15'!$C:$C,'2. TS PAIS SEXO Y REG'!P$6,'DATOS PEST15'!$B:$B,VLOOKUP($O$5,DenRegTabla2,2,FALSE),'DATOS PEST15'!$A:$A,INDICE!$C$13,'DATOS PEST15'!$E:$E,'2. TS PAIS SEXO Y REG'!$A89)</f>
        <v>86.684210526315795</v>
      </c>
      <c r="Q89" s="164">
        <f>SUMIFS('DATOS PEST15'!$D:$D,'DATOS PEST15'!$B:$B,VLOOKUP($O$5,DenRegTabla2,2,FALSE),'DATOS PEST15'!$A:$A,INDICE!$C$13,'DATOS PEST15'!$E:$E,'2. TS PAIS SEXO Y REG'!$A89)</f>
        <v>109</v>
      </c>
      <c r="R89" s="147">
        <f>SUMIFS('DATOS PEST15'!$D:$D,'DATOS PEST15'!$C:$C,'2. TS PAIS SEXO Y REG'!R$6,'DATOS PEST15'!$B:$B,VLOOKUP($R$5,DenRegTabla2,2,FALSE),'DATOS PEST15'!$A:$A,INDICE!$C$13,'DATOS PEST15'!$E:$E,'2. TS PAIS SEXO Y REG'!$A89)</f>
        <v>0</v>
      </c>
      <c r="S89" s="166">
        <f>SUMIFS('DATOS PEST15'!$D:$D,'DATOS PEST15'!$C:$C,'2. TS PAIS SEXO Y REG'!S$6,'DATOS PEST15'!$B:$B,VLOOKUP($R$5,DenRegTabla2,2,FALSE),'DATOS PEST15'!$A:$A,INDICE!$C$13,'DATOS PEST15'!$E:$E,'2. TS PAIS SEXO Y REG'!$A89)</f>
        <v>2</v>
      </c>
      <c r="T89" s="164">
        <f>SUMIFS('DATOS PEST15'!$D:$D,'DATOS PEST15'!$B:$B,VLOOKUP($R$5,DenRegTabla2,2,FALSE),'DATOS PEST15'!$A:$A,INDICE!$C$13,'DATOS PEST15'!$E:$E,'2. TS PAIS SEXO Y REG'!$A89)</f>
        <v>2</v>
      </c>
      <c r="U89" s="147">
        <f>SUMIFS('DATOS PEST15'!$D:$D,'DATOS PEST15'!$C:$C,'2. TS PAIS SEXO Y REG'!U$6,'DATOS PEST15'!$B:$B,VLOOKUP($U$5,DenRegTabla2,2,FALSE),'DATOS PEST15'!$A:$A,INDICE!$C$13,'DATOS PEST15'!$E:$E,'2. TS PAIS SEXO Y REG'!$A89)</f>
        <v>0</v>
      </c>
      <c r="V89" s="166">
        <f>SUMIFS('DATOS PEST15'!$D:$D,'DATOS PEST15'!$C:$C,'2. TS PAIS SEXO Y REG'!V$6,'DATOS PEST15'!$B:$B,VLOOKUP($U$5,DenRegTabla2,2,FALSE),'DATOS PEST15'!$A:$A,INDICE!$C$13,'DATOS PEST15'!$E:$E,'2. TS PAIS SEXO Y REG'!$A89)</f>
        <v>1.6842105263157894</v>
      </c>
      <c r="W89" s="164">
        <f>SUMIFS('DATOS PEST15'!$D:$D,'DATOS PEST15'!$B:$B,VLOOKUP($U$5,DenRegTabla2,2,FALSE),'DATOS PEST15'!$A:$A,INDICE!$C$13,'DATOS PEST15'!$E:$E,'2. TS PAIS SEXO Y REG'!$A89)</f>
        <v>1.6842105263157894</v>
      </c>
      <c r="X89" s="147">
        <f>SUMIFS('DATOS PEST15'!$D:$D,'DATOS PEST15'!$C:$C,'2. TS PAIS SEXO Y REG'!X$6,'DATOS PEST15'!$B:$B,VLOOKUP($X$5,DenRegTabla2,2,FALSE),'DATOS PEST15'!$A:$A,INDICE!$C$13,'DATOS PEST15'!$E:$E,'2. TS PAIS SEXO Y REG'!$A89)</f>
        <v>0</v>
      </c>
      <c r="Y89" s="166">
        <f>SUMIFS('DATOS PEST15'!$D:$D,'DATOS PEST15'!$C:$C,'2. TS PAIS SEXO Y REG'!Y$6,'DATOS PEST15'!$B:$B,VLOOKUP($X$5,DenRegTabla2,2,FALSE),'DATOS PEST15'!$A:$A,INDICE!$C$13,'DATOS PEST15'!$E:$E,'2. TS PAIS SEXO Y REG'!$A89)</f>
        <v>0</v>
      </c>
      <c r="Z89" s="164">
        <f>SUMIFS('DATOS PEST15'!$D:$D,'DATOS PEST15'!$B:$B,VLOOKUP($X$5,DenRegTabla2,2,FALSE),'DATOS PEST15'!$A:$A,INDICE!$C$13,'DATOS PEST15'!$E:$E,'2. TS PAIS SEXO Y REG'!$A89)</f>
        <v>0</v>
      </c>
      <c r="AA89" s="147">
        <f>SUMIFS('DATOS PEST15'!$D:$D,'DATOS PEST15'!$C:$C,'2. TS PAIS SEXO Y REG'!AA$6,'DATOS PEST15'!$B:$B,VLOOKUP($AA$5,DenRegTabla2,2,FALSE),'DATOS PEST15'!$A:$A,INDICE!$C$13,'DATOS PEST15'!$E:$E,'2. TS PAIS SEXO Y REG'!$A89)</f>
        <v>0</v>
      </c>
      <c r="AB89" s="166">
        <f>SUMIFS('DATOS PEST15'!$D:$D,'DATOS PEST15'!$C:$C,'2. TS PAIS SEXO Y REG'!AB$6,'DATOS PEST15'!$B:$B,VLOOKUP($AA$5,DenRegTabla2,2,FALSE),'DATOS PEST15'!$A:$A,INDICE!$C$13,'DATOS PEST15'!$E:$E,'2. TS PAIS SEXO Y REG'!$A89)</f>
        <v>0</v>
      </c>
      <c r="AC89" s="164">
        <f>SUMIFS('DATOS PEST15'!$D:$D,'DATOS PEST15'!$B:$B,VLOOKUP($AA$5,DenRegTabla2,2,FALSE),'DATOS PEST15'!$A:$A,INDICE!$C$13,'DATOS PEST15'!$E:$E,'2. TS PAIS SEXO Y REG'!$A89)</f>
        <v>0</v>
      </c>
    </row>
    <row r="90" spans="1:29" s="123" customFormat="1" ht="15.6" x14ac:dyDescent="0.3">
      <c r="A90" s="4">
        <v>188</v>
      </c>
      <c r="B90" s="147" t="s">
        <v>260</v>
      </c>
      <c r="C90" s="147">
        <f t="shared" si="21"/>
        <v>793.10526315789468</v>
      </c>
      <c r="D90" s="166">
        <f t="shared" si="22"/>
        <v>637.42105263157896</v>
      </c>
      <c r="E90" s="164">
        <f t="shared" si="23"/>
        <v>1430.5263157894738</v>
      </c>
      <c r="F90" s="147">
        <f>SUMIFS('DATOS PEST15'!$D:$D,'DATOS PEST15'!$C:$C,'2. TS PAIS SEXO Y REG'!F$6,'DATOS PEST15'!$B:$B,VLOOKUP($F$5,DenRegTabla2,2,FALSE),'DATOS PEST15'!$A:$A,INDICE!$C$13,'DATOS PEST15'!$E:$E,'2. TS PAIS SEXO Y REG'!$A90)</f>
        <v>605</v>
      </c>
      <c r="G90" s="166">
        <f>SUMIFS('DATOS PEST15'!$D:$D,'DATOS PEST15'!$C:$C,'2. TS PAIS SEXO Y REG'!G$6,'DATOS PEST15'!$B:$B,VLOOKUP($F$5,DenRegTabla2,2,FALSE),'DATOS PEST15'!$A:$A,INDICE!$C$13,'DATOS PEST15'!$E:$E,'2. TS PAIS SEXO Y REG'!$A90)</f>
        <v>532.52631578947364</v>
      </c>
      <c r="H90" s="164">
        <f>SUMIFS('DATOS PEST15'!$D:$D,'DATOS PEST15'!$B:$B,VLOOKUP($F$5,DenRegTabla2,2,FALSE),'DATOS PEST15'!$A:$A,INDICE!$C$13,'DATOS PEST15'!$E:$E,'2. TS PAIS SEXO Y REG'!$A90)</f>
        <v>1137.5263157894738</v>
      </c>
      <c r="I90" s="147">
        <f>SUMIFS('DATOS PEST15'!$D:$D,'DATOS PEST15'!$C:$C,'2. TS PAIS SEXO Y REG'!I$6,'DATOS PEST15'!$B:$B,VLOOKUP($I$5,DenRegTabla2,2,FALSE),'DATOS PEST15'!$A:$A,INDICE!$C$13,'DATOS PEST15'!$E:$E,'2. TS PAIS SEXO Y REG'!$A90)</f>
        <v>8</v>
      </c>
      <c r="J90" s="166">
        <f>SUMIFS('DATOS PEST15'!$D:$D,'DATOS PEST15'!$C:$C,'2. TS PAIS SEXO Y REG'!J$6,'DATOS PEST15'!$B:$B,VLOOKUP($I$5,DenRegTabla2,2,FALSE),'DATOS PEST15'!$A:$A,INDICE!$C$13,'DATOS PEST15'!$E:$E,'2. TS PAIS SEXO Y REG'!$A90)</f>
        <v>17.578947368421051</v>
      </c>
      <c r="K90" s="164">
        <f>SUMIFS('DATOS PEST15'!$D:$D,'DATOS PEST15'!$B:$B,VLOOKUP($I$5,DenRegTabla2,2,FALSE),'DATOS PEST15'!$A:$A,INDICE!$C$13,'DATOS PEST15'!$E:$E,'2. TS PAIS SEXO Y REG'!$A90)</f>
        <v>25.578947368421051</v>
      </c>
      <c r="L90" s="147">
        <f>SUMIFS('DATOS PEST15'!$D:$D,'DATOS PEST15'!$C:$C,'2. TS PAIS SEXO Y REG'!L$6,'DATOS PEST15'!$B:$B,VLOOKUP($L$5,DenRegTabla2,2,FALSE),'DATOS PEST15'!$A:$A,INDICE!$C$13,'DATOS PEST15'!$E:$E,'2. TS PAIS SEXO Y REG'!$A90)</f>
        <v>81.78947368421052</v>
      </c>
      <c r="M90" s="166">
        <f>SUMIFS('DATOS PEST15'!$D:$D,'DATOS PEST15'!$C:$C,'2. TS PAIS SEXO Y REG'!M$6,'DATOS PEST15'!$B:$B,VLOOKUP($L$5,DenRegTabla2,2,FALSE),'DATOS PEST15'!$A:$A,INDICE!$C$13,'DATOS PEST15'!$E:$E,'2. TS PAIS SEXO Y REG'!$A90)</f>
        <v>5.8421052631578947</v>
      </c>
      <c r="N90" s="164">
        <f>SUMIFS('DATOS PEST15'!$D:$D,'DATOS PEST15'!$B:$B,VLOOKUP($L$5,DenRegTabla2,2,FALSE),'DATOS PEST15'!$A:$A,INDICE!$C$13,'DATOS PEST15'!$E:$E,'2. TS PAIS SEXO Y REG'!$A90)</f>
        <v>87.631578947368411</v>
      </c>
      <c r="O90" s="147">
        <f>SUMIFS('DATOS PEST15'!$D:$D,'DATOS PEST15'!$C:$C,'2. TS PAIS SEXO Y REG'!O$6,'DATOS PEST15'!$B:$B,VLOOKUP($O$5,DenRegTabla2,2,FALSE),'DATOS PEST15'!$A:$A,INDICE!$C$13,'DATOS PEST15'!$E:$E,'2. TS PAIS SEXO Y REG'!$A90)</f>
        <v>98.315789473684205</v>
      </c>
      <c r="P90" s="166">
        <f>SUMIFS('DATOS PEST15'!$D:$D,'DATOS PEST15'!$C:$C,'2. TS PAIS SEXO Y REG'!P$6,'DATOS PEST15'!$B:$B,VLOOKUP($O$5,DenRegTabla2,2,FALSE),'DATOS PEST15'!$A:$A,INDICE!$C$13,'DATOS PEST15'!$E:$E,'2. TS PAIS SEXO Y REG'!$A90)</f>
        <v>79.473684210526315</v>
      </c>
      <c r="Q90" s="164">
        <f>SUMIFS('DATOS PEST15'!$D:$D,'DATOS PEST15'!$B:$B,VLOOKUP($O$5,DenRegTabla2,2,FALSE),'DATOS PEST15'!$A:$A,INDICE!$C$13,'DATOS PEST15'!$E:$E,'2. TS PAIS SEXO Y REG'!$A90)</f>
        <v>177.78947368421052</v>
      </c>
      <c r="R90" s="147">
        <f>SUMIFS('DATOS PEST15'!$D:$D,'DATOS PEST15'!$C:$C,'2. TS PAIS SEXO Y REG'!R$6,'DATOS PEST15'!$B:$B,VLOOKUP($R$5,DenRegTabla2,2,FALSE),'DATOS PEST15'!$A:$A,INDICE!$C$13,'DATOS PEST15'!$E:$E,'2. TS PAIS SEXO Y REG'!$A90)</f>
        <v>0</v>
      </c>
      <c r="S90" s="166">
        <f>SUMIFS('DATOS PEST15'!$D:$D,'DATOS PEST15'!$C:$C,'2. TS PAIS SEXO Y REG'!S$6,'DATOS PEST15'!$B:$B,VLOOKUP($R$5,DenRegTabla2,2,FALSE),'DATOS PEST15'!$A:$A,INDICE!$C$13,'DATOS PEST15'!$E:$E,'2. TS PAIS SEXO Y REG'!$A90)</f>
        <v>2</v>
      </c>
      <c r="T90" s="164">
        <f>SUMIFS('DATOS PEST15'!$D:$D,'DATOS PEST15'!$B:$B,VLOOKUP($R$5,DenRegTabla2,2,FALSE),'DATOS PEST15'!$A:$A,INDICE!$C$13,'DATOS PEST15'!$E:$E,'2. TS PAIS SEXO Y REG'!$A90)</f>
        <v>2</v>
      </c>
      <c r="U90" s="147">
        <f>SUMIFS('DATOS PEST15'!$D:$D,'DATOS PEST15'!$C:$C,'2. TS PAIS SEXO Y REG'!U$6,'DATOS PEST15'!$B:$B,VLOOKUP($U$5,DenRegTabla2,2,FALSE),'DATOS PEST15'!$A:$A,INDICE!$C$13,'DATOS PEST15'!$E:$E,'2. TS PAIS SEXO Y REG'!$A90)</f>
        <v>0</v>
      </c>
      <c r="V90" s="166">
        <f>SUMIFS('DATOS PEST15'!$D:$D,'DATOS PEST15'!$C:$C,'2. TS PAIS SEXO Y REG'!V$6,'DATOS PEST15'!$B:$B,VLOOKUP($U$5,DenRegTabla2,2,FALSE),'DATOS PEST15'!$A:$A,INDICE!$C$13,'DATOS PEST15'!$E:$E,'2. TS PAIS SEXO Y REG'!$A90)</f>
        <v>0</v>
      </c>
      <c r="W90" s="164">
        <f>SUMIFS('DATOS PEST15'!$D:$D,'DATOS PEST15'!$B:$B,VLOOKUP($U$5,DenRegTabla2,2,FALSE),'DATOS PEST15'!$A:$A,INDICE!$C$13,'DATOS PEST15'!$E:$E,'2. TS PAIS SEXO Y REG'!$A90)</f>
        <v>0</v>
      </c>
      <c r="X90" s="147">
        <f>SUMIFS('DATOS PEST15'!$D:$D,'DATOS PEST15'!$C:$C,'2. TS PAIS SEXO Y REG'!X$6,'DATOS PEST15'!$B:$B,VLOOKUP($X$5,DenRegTabla2,2,FALSE),'DATOS PEST15'!$A:$A,INDICE!$C$13,'DATOS PEST15'!$E:$E,'2. TS PAIS SEXO Y REG'!$A90)</f>
        <v>0</v>
      </c>
      <c r="Y90" s="166">
        <f>SUMIFS('DATOS PEST15'!$D:$D,'DATOS PEST15'!$C:$C,'2. TS PAIS SEXO Y REG'!Y$6,'DATOS PEST15'!$B:$B,VLOOKUP($X$5,DenRegTabla2,2,FALSE),'DATOS PEST15'!$A:$A,INDICE!$C$13,'DATOS PEST15'!$E:$E,'2. TS PAIS SEXO Y REG'!$A90)</f>
        <v>0</v>
      </c>
      <c r="Z90" s="164">
        <f>SUMIFS('DATOS PEST15'!$D:$D,'DATOS PEST15'!$B:$B,VLOOKUP($X$5,DenRegTabla2,2,FALSE),'DATOS PEST15'!$A:$A,INDICE!$C$13,'DATOS PEST15'!$E:$E,'2. TS PAIS SEXO Y REG'!$A90)</f>
        <v>0</v>
      </c>
      <c r="AA90" s="147">
        <f>SUMIFS('DATOS PEST15'!$D:$D,'DATOS PEST15'!$C:$C,'2. TS PAIS SEXO Y REG'!AA$6,'DATOS PEST15'!$B:$B,VLOOKUP($AA$5,DenRegTabla2,2,FALSE),'DATOS PEST15'!$A:$A,INDICE!$C$13,'DATOS PEST15'!$E:$E,'2. TS PAIS SEXO Y REG'!$A90)</f>
        <v>0</v>
      </c>
      <c r="AB90" s="166">
        <f>SUMIFS('DATOS PEST15'!$D:$D,'DATOS PEST15'!$C:$C,'2. TS PAIS SEXO Y REG'!AB$6,'DATOS PEST15'!$B:$B,VLOOKUP($AA$5,DenRegTabla2,2,FALSE),'DATOS PEST15'!$A:$A,INDICE!$C$13,'DATOS PEST15'!$E:$E,'2. TS PAIS SEXO Y REG'!$A90)</f>
        <v>0</v>
      </c>
      <c r="AC90" s="164">
        <f>SUMIFS('DATOS PEST15'!$D:$D,'DATOS PEST15'!$B:$B,VLOOKUP($AA$5,DenRegTabla2,2,FALSE),'DATOS PEST15'!$A:$A,INDICE!$C$13,'DATOS PEST15'!$E:$E,'2. TS PAIS SEXO Y REG'!$A90)</f>
        <v>0</v>
      </c>
    </row>
    <row r="91" spans="1:29" s="123" customFormat="1" ht="15.6" x14ac:dyDescent="0.3">
      <c r="A91" s="4">
        <v>192</v>
      </c>
      <c r="B91" s="147" t="s">
        <v>261</v>
      </c>
      <c r="C91" s="147">
        <f t="shared" si="21"/>
        <v>16640.78947368421</v>
      </c>
      <c r="D91" s="166">
        <f t="shared" si="22"/>
        <v>18353.84210526316</v>
      </c>
      <c r="E91" s="164">
        <f t="shared" si="23"/>
        <v>34995.631578947367</v>
      </c>
      <c r="F91" s="147">
        <f>SUMIFS('DATOS PEST15'!$D:$D,'DATOS PEST15'!$C:$C,'2. TS PAIS SEXO Y REG'!F$6,'DATOS PEST15'!$B:$B,VLOOKUP($F$5,DenRegTabla2,2,FALSE),'DATOS PEST15'!$A:$A,INDICE!$C$13,'DATOS PEST15'!$E:$E,'2. TS PAIS SEXO Y REG'!$A91)</f>
        <v>13899.21052631579</v>
      </c>
      <c r="G91" s="166">
        <f>SUMIFS('DATOS PEST15'!$D:$D,'DATOS PEST15'!$C:$C,'2. TS PAIS SEXO Y REG'!G$6,'DATOS PEST15'!$B:$B,VLOOKUP($F$5,DenRegTabla2,2,FALSE),'DATOS PEST15'!$A:$A,INDICE!$C$13,'DATOS PEST15'!$E:$E,'2. TS PAIS SEXO Y REG'!$A91)</f>
        <v>15791.052631578947</v>
      </c>
      <c r="H91" s="164">
        <f>SUMIFS('DATOS PEST15'!$D:$D,'DATOS PEST15'!$B:$B,VLOOKUP($F$5,DenRegTabla2,2,FALSE),'DATOS PEST15'!$A:$A,INDICE!$C$13,'DATOS PEST15'!$E:$E,'2. TS PAIS SEXO Y REG'!$A91)</f>
        <v>29690.263157894737</v>
      </c>
      <c r="I91" s="147">
        <f>SUMIFS('DATOS PEST15'!$D:$D,'DATOS PEST15'!$C:$C,'2. TS PAIS SEXO Y REG'!I$6,'DATOS PEST15'!$B:$B,VLOOKUP($I$5,DenRegTabla2,2,FALSE),'DATOS PEST15'!$A:$A,INDICE!$C$13,'DATOS PEST15'!$E:$E,'2. TS PAIS SEXO Y REG'!$A91)</f>
        <v>125.68421052631579</v>
      </c>
      <c r="J91" s="166">
        <f>SUMIFS('DATOS PEST15'!$D:$D,'DATOS PEST15'!$C:$C,'2. TS PAIS SEXO Y REG'!J$6,'DATOS PEST15'!$B:$B,VLOOKUP($I$5,DenRegTabla2,2,FALSE),'DATOS PEST15'!$A:$A,INDICE!$C$13,'DATOS PEST15'!$E:$E,'2. TS PAIS SEXO Y REG'!$A91)</f>
        <v>561.52631578947364</v>
      </c>
      <c r="K91" s="164">
        <f>SUMIFS('DATOS PEST15'!$D:$D,'DATOS PEST15'!$B:$B,VLOOKUP($I$5,DenRegTabla2,2,FALSE),'DATOS PEST15'!$A:$A,INDICE!$C$13,'DATOS PEST15'!$E:$E,'2. TS PAIS SEXO Y REG'!$A91)</f>
        <v>687.21052631578948</v>
      </c>
      <c r="L91" s="147">
        <f>SUMIFS('DATOS PEST15'!$D:$D,'DATOS PEST15'!$C:$C,'2. TS PAIS SEXO Y REG'!L$6,'DATOS PEST15'!$B:$B,VLOOKUP($L$5,DenRegTabla2,2,FALSE),'DATOS PEST15'!$A:$A,INDICE!$C$13,'DATOS PEST15'!$E:$E,'2. TS PAIS SEXO Y REG'!$A91)</f>
        <v>1478.578947368421</v>
      </c>
      <c r="M91" s="166">
        <f>SUMIFS('DATOS PEST15'!$D:$D,'DATOS PEST15'!$C:$C,'2. TS PAIS SEXO Y REG'!M$6,'DATOS PEST15'!$B:$B,VLOOKUP($L$5,DenRegTabla2,2,FALSE),'DATOS PEST15'!$A:$A,INDICE!$C$13,'DATOS PEST15'!$E:$E,'2. TS PAIS SEXO Y REG'!$A91)</f>
        <v>221.63157894736841</v>
      </c>
      <c r="N91" s="164">
        <f>SUMIFS('DATOS PEST15'!$D:$D,'DATOS PEST15'!$B:$B,VLOOKUP($L$5,DenRegTabla2,2,FALSE),'DATOS PEST15'!$A:$A,INDICE!$C$13,'DATOS PEST15'!$E:$E,'2. TS PAIS SEXO Y REG'!$A91)</f>
        <v>1701.2105263157894</v>
      </c>
      <c r="O91" s="147">
        <f>SUMIFS('DATOS PEST15'!$D:$D,'DATOS PEST15'!$C:$C,'2. TS PAIS SEXO Y REG'!O$6,'DATOS PEST15'!$B:$B,VLOOKUP($O$5,DenRegTabla2,2,FALSE),'DATOS PEST15'!$A:$A,INDICE!$C$13,'DATOS PEST15'!$E:$E,'2. TS PAIS SEXO Y REG'!$A91)</f>
        <v>1125.7894736842106</v>
      </c>
      <c r="P91" s="166">
        <f>SUMIFS('DATOS PEST15'!$D:$D,'DATOS PEST15'!$C:$C,'2. TS PAIS SEXO Y REG'!P$6,'DATOS PEST15'!$B:$B,VLOOKUP($O$5,DenRegTabla2,2,FALSE),'DATOS PEST15'!$A:$A,INDICE!$C$13,'DATOS PEST15'!$E:$E,'2. TS PAIS SEXO Y REG'!$A91)</f>
        <v>1742.9473684210527</v>
      </c>
      <c r="Q91" s="164">
        <f>SUMIFS('DATOS PEST15'!$D:$D,'DATOS PEST15'!$B:$B,VLOOKUP($O$5,DenRegTabla2,2,FALSE),'DATOS PEST15'!$A:$A,INDICE!$C$13,'DATOS PEST15'!$E:$E,'2. TS PAIS SEXO Y REG'!$A91)</f>
        <v>2868.7368421052633</v>
      </c>
      <c r="R91" s="147">
        <f>SUMIFS('DATOS PEST15'!$D:$D,'DATOS PEST15'!$C:$C,'2. TS PAIS SEXO Y REG'!R$6,'DATOS PEST15'!$B:$B,VLOOKUP($R$5,DenRegTabla2,2,FALSE),'DATOS PEST15'!$A:$A,INDICE!$C$13,'DATOS PEST15'!$E:$E,'2. TS PAIS SEXO Y REG'!$A91)</f>
        <v>5</v>
      </c>
      <c r="S91" s="166">
        <f>SUMIFS('DATOS PEST15'!$D:$D,'DATOS PEST15'!$C:$C,'2. TS PAIS SEXO Y REG'!S$6,'DATOS PEST15'!$B:$B,VLOOKUP($R$5,DenRegTabla2,2,FALSE),'DATOS PEST15'!$A:$A,INDICE!$C$13,'DATOS PEST15'!$E:$E,'2. TS PAIS SEXO Y REG'!$A91)</f>
        <v>4</v>
      </c>
      <c r="T91" s="164">
        <f>SUMIFS('DATOS PEST15'!$D:$D,'DATOS PEST15'!$B:$B,VLOOKUP($R$5,DenRegTabla2,2,FALSE),'DATOS PEST15'!$A:$A,INDICE!$C$13,'DATOS PEST15'!$E:$E,'2. TS PAIS SEXO Y REG'!$A91)</f>
        <v>9</v>
      </c>
      <c r="U91" s="147">
        <f>SUMIFS('DATOS PEST15'!$D:$D,'DATOS PEST15'!$C:$C,'2. TS PAIS SEXO Y REG'!U$6,'DATOS PEST15'!$B:$B,VLOOKUP($U$5,DenRegTabla2,2,FALSE),'DATOS PEST15'!$A:$A,INDICE!$C$13,'DATOS PEST15'!$E:$E,'2. TS PAIS SEXO Y REG'!$A91)</f>
        <v>6.5263157894736841</v>
      </c>
      <c r="V91" s="166">
        <f>SUMIFS('DATOS PEST15'!$D:$D,'DATOS PEST15'!$C:$C,'2. TS PAIS SEXO Y REG'!V$6,'DATOS PEST15'!$B:$B,VLOOKUP($U$5,DenRegTabla2,2,FALSE),'DATOS PEST15'!$A:$A,INDICE!$C$13,'DATOS PEST15'!$E:$E,'2. TS PAIS SEXO Y REG'!$A91)</f>
        <v>30.684210526315791</v>
      </c>
      <c r="W91" s="164">
        <f>SUMIFS('DATOS PEST15'!$D:$D,'DATOS PEST15'!$B:$B,VLOOKUP($U$5,DenRegTabla2,2,FALSE),'DATOS PEST15'!$A:$A,INDICE!$C$13,'DATOS PEST15'!$E:$E,'2. TS PAIS SEXO Y REG'!$A91)</f>
        <v>37.210526315789473</v>
      </c>
      <c r="X91" s="147">
        <f>SUMIFS('DATOS PEST15'!$D:$D,'DATOS PEST15'!$C:$C,'2. TS PAIS SEXO Y REG'!X$6,'DATOS PEST15'!$B:$B,VLOOKUP($X$5,DenRegTabla2,2,FALSE),'DATOS PEST15'!$A:$A,INDICE!$C$13,'DATOS PEST15'!$E:$E,'2. TS PAIS SEXO Y REG'!$A91)</f>
        <v>0</v>
      </c>
      <c r="Y91" s="166">
        <f>SUMIFS('DATOS PEST15'!$D:$D,'DATOS PEST15'!$C:$C,'2. TS PAIS SEXO Y REG'!Y$6,'DATOS PEST15'!$B:$B,VLOOKUP($X$5,DenRegTabla2,2,FALSE),'DATOS PEST15'!$A:$A,INDICE!$C$13,'DATOS PEST15'!$E:$E,'2. TS PAIS SEXO Y REG'!$A91)</f>
        <v>1</v>
      </c>
      <c r="Z91" s="164">
        <f>SUMIFS('DATOS PEST15'!$D:$D,'DATOS PEST15'!$B:$B,VLOOKUP($X$5,DenRegTabla2,2,FALSE),'DATOS PEST15'!$A:$A,INDICE!$C$13,'DATOS PEST15'!$E:$E,'2. TS PAIS SEXO Y REG'!$A91)</f>
        <v>1</v>
      </c>
      <c r="AA91" s="147">
        <f>SUMIFS('DATOS PEST15'!$D:$D,'DATOS PEST15'!$C:$C,'2. TS PAIS SEXO Y REG'!AA$6,'DATOS PEST15'!$B:$B,VLOOKUP($AA$5,DenRegTabla2,2,FALSE),'DATOS PEST15'!$A:$A,INDICE!$C$13,'DATOS PEST15'!$E:$E,'2. TS PAIS SEXO Y REG'!$A91)</f>
        <v>0</v>
      </c>
      <c r="AB91" s="166">
        <f>SUMIFS('DATOS PEST15'!$D:$D,'DATOS PEST15'!$C:$C,'2. TS PAIS SEXO Y REG'!AB$6,'DATOS PEST15'!$B:$B,VLOOKUP($AA$5,DenRegTabla2,2,FALSE),'DATOS PEST15'!$A:$A,INDICE!$C$13,'DATOS PEST15'!$E:$E,'2. TS PAIS SEXO Y REG'!$A91)</f>
        <v>1</v>
      </c>
      <c r="AC91" s="164">
        <f>SUMIFS('DATOS PEST15'!$D:$D,'DATOS PEST15'!$B:$B,VLOOKUP($AA$5,DenRegTabla2,2,FALSE),'DATOS PEST15'!$A:$A,INDICE!$C$13,'DATOS PEST15'!$E:$E,'2. TS PAIS SEXO Y REG'!$A91)</f>
        <v>1</v>
      </c>
    </row>
    <row r="92" spans="1:29" s="123" customFormat="1" ht="15.6" x14ac:dyDescent="0.3">
      <c r="A92" s="4">
        <v>531</v>
      </c>
      <c r="B92" s="147" t="s">
        <v>418</v>
      </c>
      <c r="C92" s="147">
        <f t="shared" si="21"/>
        <v>0</v>
      </c>
      <c r="D92" s="166">
        <f t="shared" si="22"/>
        <v>3</v>
      </c>
      <c r="E92" s="164">
        <f t="shared" si="23"/>
        <v>3</v>
      </c>
      <c r="F92" s="147">
        <f>SUMIFS('DATOS PEST15'!$D:$D,'DATOS PEST15'!$C:$C,'2. TS PAIS SEXO Y REG'!F$6,'DATOS PEST15'!$B:$B,VLOOKUP($F$5,DenRegTabla2,2,FALSE),'DATOS PEST15'!$A:$A,INDICE!$C$13,'DATOS PEST15'!$E:$E,'2. TS PAIS SEXO Y REG'!$A92)</f>
        <v>0</v>
      </c>
      <c r="G92" s="166">
        <f>SUMIFS('DATOS PEST15'!$D:$D,'DATOS PEST15'!$C:$C,'2. TS PAIS SEXO Y REG'!G$6,'DATOS PEST15'!$B:$B,VLOOKUP($F$5,DenRegTabla2,2,FALSE),'DATOS PEST15'!$A:$A,INDICE!$C$13,'DATOS PEST15'!$E:$E,'2. TS PAIS SEXO Y REG'!$A92)</f>
        <v>3</v>
      </c>
      <c r="H92" s="164">
        <f>SUMIFS('DATOS PEST15'!$D:$D,'DATOS PEST15'!$B:$B,VLOOKUP($F$5,DenRegTabla2,2,FALSE),'DATOS PEST15'!$A:$A,INDICE!$C$13,'DATOS PEST15'!$E:$E,'2. TS PAIS SEXO Y REG'!$A92)</f>
        <v>3</v>
      </c>
      <c r="I92" s="147">
        <f>SUMIFS('DATOS PEST15'!$D:$D,'DATOS PEST15'!$C:$C,'2. TS PAIS SEXO Y REG'!I$6,'DATOS PEST15'!$B:$B,VLOOKUP($I$5,DenRegTabla2,2,FALSE),'DATOS PEST15'!$A:$A,INDICE!$C$13,'DATOS PEST15'!$E:$E,'2. TS PAIS SEXO Y REG'!$A92)</f>
        <v>0</v>
      </c>
      <c r="J92" s="166">
        <f>SUMIFS('DATOS PEST15'!$D:$D,'DATOS PEST15'!$C:$C,'2. TS PAIS SEXO Y REG'!J$6,'DATOS PEST15'!$B:$B,VLOOKUP($I$5,DenRegTabla2,2,FALSE),'DATOS PEST15'!$A:$A,INDICE!$C$13,'DATOS PEST15'!$E:$E,'2. TS PAIS SEXO Y REG'!$A92)</f>
        <v>0</v>
      </c>
      <c r="K92" s="164">
        <f>SUMIFS('DATOS PEST15'!$D:$D,'DATOS PEST15'!$B:$B,VLOOKUP($I$5,DenRegTabla2,2,FALSE),'DATOS PEST15'!$A:$A,INDICE!$C$13,'DATOS PEST15'!$E:$E,'2. TS PAIS SEXO Y REG'!$A92)</f>
        <v>0</v>
      </c>
      <c r="L92" s="147">
        <f>SUMIFS('DATOS PEST15'!$D:$D,'DATOS PEST15'!$C:$C,'2. TS PAIS SEXO Y REG'!L$6,'DATOS PEST15'!$B:$B,VLOOKUP($L$5,DenRegTabla2,2,FALSE),'DATOS PEST15'!$A:$A,INDICE!$C$13,'DATOS PEST15'!$E:$E,'2. TS PAIS SEXO Y REG'!$A92)</f>
        <v>0</v>
      </c>
      <c r="M92" s="166">
        <f>SUMIFS('DATOS PEST15'!$D:$D,'DATOS PEST15'!$C:$C,'2. TS PAIS SEXO Y REG'!M$6,'DATOS PEST15'!$B:$B,VLOOKUP($L$5,DenRegTabla2,2,FALSE),'DATOS PEST15'!$A:$A,INDICE!$C$13,'DATOS PEST15'!$E:$E,'2. TS PAIS SEXO Y REG'!$A92)</f>
        <v>0</v>
      </c>
      <c r="N92" s="164">
        <f>SUMIFS('DATOS PEST15'!$D:$D,'DATOS PEST15'!$B:$B,VLOOKUP($L$5,DenRegTabla2,2,FALSE),'DATOS PEST15'!$A:$A,INDICE!$C$13,'DATOS PEST15'!$E:$E,'2. TS PAIS SEXO Y REG'!$A92)</f>
        <v>0</v>
      </c>
      <c r="O92" s="147">
        <f>SUMIFS('DATOS PEST15'!$D:$D,'DATOS PEST15'!$C:$C,'2. TS PAIS SEXO Y REG'!O$6,'DATOS PEST15'!$B:$B,VLOOKUP($O$5,DenRegTabla2,2,FALSE),'DATOS PEST15'!$A:$A,INDICE!$C$13,'DATOS PEST15'!$E:$E,'2. TS PAIS SEXO Y REG'!$A92)</f>
        <v>0</v>
      </c>
      <c r="P92" s="166">
        <f>SUMIFS('DATOS PEST15'!$D:$D,'DATOS PEST15'!$C:$C,'2. TS PAIS SEXO Y REG'!P$6,'DATOS PEST15'!$B:$B,VLOOKUP($O$5,DenRegTabla2,2,FALSE),'DATOS PEST15'!$A:$A,INDICE!$C$13,'DATOS PEST15'!$E:$E,'2. TS PAIS SEXO Y REG'!$A92)</f>
        <v>0</v>
      </c>
      <c r="Q92" s="164">
        <f>SUMIFS('DATOS PEST15'!$D:$D,'DATOS PEST15'!$B:$B,VLOOKUP($O$5,DenRegTabla2,2,FALSE),'DATOS PEST15'!$A:$A,INDICE!$C$13,'DATOS PEST15'!$E:$E,'2. TS PAIS SEXO Y REG'!$A92)</f>
        <v>0</v>
      </c>
      <c r="R92" s="147">
        <f>SUMIFS('DATOS PEST15'!$D:$D,'DATOS PEST15'!$C:$C,'2. TS PAIS SEXO Y REG'!R$6,'DATOS PEST15'!$B:$B,VLOOKUP($R$5,DenRegTabla2,2,FALSE),'DATOS PEST15'!$A:$A,INDICE!$C$13,'DATOS PEST15'!$E:$E,'2. TS PAIS SEXO Y REG'!$A92)</f>
        <v>0</v>
      </c>
      <c r="S92" s="166">
        <f>SUMIFS('DATOS PEST15'!$D:$D,'DATOS PEST15'!$C:$C,'2. TS PAIS SEXO Y REG'!S$6,'DATOS PEST15'!$B:$B,VLOOKUP($R$5,DenRegTabla2,2,FALSE),'DATOS PEST15'!$A:$A,INDICE!$C$13,'DATOS PEST15'!$E:$E,'2. TS PAIS SEXO Y REG'!$A92)</f>
        <v>0</v>
      </c>
      <c r="T92" s="164">
        <f>SUMIFS('DATOS PEST15'!$D:$D,'DATOS PEST15'!$B:$B,VLOOKUP($R$5,DenRegTabla2,2,FALSE),'DATOS PEST15'!$A:$A,INDICE!$C$13,'DATOS PEST15'!$E:$E,'2. TS PAIS SEXO Y REG'!$A92)</f>
        <v>0</v>
      </c>
      <c r="U92" s="147">
        <f>SUMIFS('DATOS PEST15'!$D:$D,'DATOS PEST15'!$C:$C,'2. TS PAIS SEXO Y REG'!U$6,'DATOS PEST15'!$B:$B,VLOOKUP($U$5,DenRegTabla2,2,FALSE),'DATOS PEST15'!$A:$A,INDICE!$C$13,'DATOS PEST15'!$E:$E,'2. TS PAIS SEXO Y REG'!$A92)</f>
        <v>0</v>
      </c>
      <c r="V92" s="166">
        <f>SUMIFS('DATOS PEST15'!$D:$D,'DATOS PEST15'!$C:$C,'2. TS PAIS SEXO Y REG'!V$6,'DATOS PEST15'!$B:$B,VLOOKUP($U$5,DenRegTabla2,2,FALSE),'DATOS PEST15'!$A:$A,INDICE!$C$13,'DATOS PEST15'!$E:$E,'2. TS PAIS SEXO Y REG'!$A92)</f>
        <v>0</v>
      </c>
      <c r="W92" s="164">
        <f>SUMIFS('DATOS PEST15'!$D:$D,'DATOS PEST15'!$B:$B,VLOOKUP($U$5,DenRegTabla2,2,FALSE),'DATOS PEST15'!$A:$A,INDICE!$C$13,'DATOS PEST15'!$E:$E,'2. TS PAIS SEXO Y REG'!$A92)</f>
        <v>0</v>
      </c>
      <c r="X92" s="147">
        <f>SUMIFS('DATOS PEST15'!$D:$D,'DATOS PEST15'!$C:$C,'2. TS PAIS SEXO Y REG'!X$6,'DATOS PEST15'!$B:$B,VLOOKUP($X$5,DenRegTabla2,2,FALSE),'DATOS PEST15'!$A:$A,INDICE!$C$13,'DATOS PEST15'!$E:$E,'2. TS PAIS SEXO Y REG'!$A92)</f>
        <v>0</v>
      </c>
      <c r="Y92" s="166">
        <f>SUMIFS('DATOS PEST15'!$D:$D,'DATOS PEST15'!$C:$C,'2. TS PAIS SEXO Y REG'!Y$6,'DATOS PEST15'!$B:$B,VLOOKUP($X$5,DenRegTabla2,2,FALSE),'DATOS PEST15'!$A:$A,INDICE!$C$13,'DATOS PEST15'!$E:$E,'2. TS PAIS SEXO Y REG'!$A92)</f>
        <v>0</v>
      </c>
      <c r="Z92" s="164">
        <f>SUMIFS('DATOS PEST15'!$D:$D,'DATOS PEST15'!$B:$B,VLOOKUP($X$5,DenRegTabla2,2,FALSE),'DATOS PEST15'!$A:$A,INDICE!$C$13,'DATOS PEST15'!$E:$E,'2. TS PAIS SEXO Y REG'!$A92)</f>
        <v>0</v>
      </c>
      <c r="AA92" s="147">
        <f>SUMIFS('DATOS PEST15'!$D:$D,'DATOS PEST15'!$C:$C,'2. TS PAIS SEXO Y REG'!AA$6,'DATOS PEST15'!$B:$B,VLOOKUP($AA$5,DenRegTabla2,2,FALSE),'DATOS PEST15'!$A:$A,INDICE!$C$13,'DATOS PEST15'!$E:$E,'2. TS PAIS SEXO Y REG'!$A92)</f>
        <v>0</v>
      </c>
      <c r="AB92" s="166">
        <f>SUMIFS('DATOS PEST15'!$D:$D,'DATOS PEST15'!$C:$C,'2. TS PAIS SEXO Y REG'!AB$6,'DATOS PEST15'!$B:$B,VLOOKUP($AA$5,DenRegTabla2,2,FALSE),'DATOS PEST15'!$A:$A,INDICE!$C$13,'DATOS PEST15'!$E:$E,'2. TS PAIS SEXO Y REG'!$A92)</f>
        <v>0</v>
      </c>
      <c r="AC92" s="164">
        <f>SUMIFS('DATOS PEST15'!$D:$D,'DATOS PEST15'!$B:$B,VLOOKUP($AA$5,DenRegTabla2,2,FALSE),'DATOS PEST15'!$A:$A,INDICE!$C$13,'DATOS PEST15'!$E:$E,'2. TS PAIS SEXO Y REG'!$A92)</f>
        <v>0</v>
      </c>
    </row>
    <row r="93" spans="1:29" s="123" customFormat="1" ht="15.6" x14ac:dyDescent="0.3">
      <c r="A93" s="4">
        <v>212</v>
      </c>
      <c r="B93" s="147" t="s">
        <v>263</v>
      </c>
      <c r="C93" s="147">
        <f t="shared" si="21"/>
        <v>82.421052631578959</v>
      </c>
      <c r="D93" s="166">
        <f t="shared" si="22"/>
        <v>91.263157894736835</v>
      </c>
      <c r="E93" s="164">
        <f t="shared" si="23"/>
        <v>173.68421052631578</v>
      </c>
      <c r="F93" s="147">
        <f>SUMIFS('DATOS PEST15'!$D:$D,'DATOS PEST15'!$C:$C,'2. TS PAIS SEXO Y REG'!F$6,'DATOS PEST15'!$B:$B,VLOOKUP($F$5,DenRegTabla2,2,FALSE),'DATOS PEST15'!$A:$A,INDICE!$C$13,'DATOS PEST15'!$E:$E,'2. TS PAIS SEXO Y REG'!$A93)</f>
        <v>61.315789473684212</v>
      </c>
      <c r="G93" s="166">
        <f>SUMIFS('DATOS PEST15'!$D:$D,'DATOS PEST15'!$C:$C,'2. TS PAIS SEXO Y REG'!G$6,'DATOS PEST15'!$B:$B,VLOOKUP($F$5,DenRegTabla2,2,FALSE),'DATOS PEST15'!$A:$A,INDICE!$C$13,'DATOS PEST15'!$E:$E,'2. TS PAIS SEXO Y REG'!$A93)</f>
        <v>74.84210526315789</v>
      </c>
      <c r="H93" s="164">
        <f>SUMIFS('DATOS PEST15'!$D:$D,'DATOS PEST15'!$B:$B,VLOOKUP($F$5,DenRegTabla2,2,FALSE),'DATOS PEST15'!$A:$A,INDICE!$C$13,'DATOS PEST15'!$E:$E,'2. TS PAIS SEXO Y REG'!$A93)</f>
        <v>136.15789473684211</v>
      </c>
      <c r="I93" s="147">
        <f>SUMIFS('DATOS PEST15'!$D:$D,'DATOS PEST15'!$C:$C,'2. TS PAIS SEXO Y REG'!I$6,'DATOS PEST15'!$B:$B,VLOOKUP($I$5,DenRegTabla2,2,FALSE),'DATOS PEST15'!$A:$A,INDICE!$C$13,'DATOS PEST15'!$E:$E,'2. TS PAIS SEXO Y REG'!$A93)</f>
        <v>0</v>
      </c>
      <c r="J93" s="166">
        <f>SUMIFS('DATOS PEST15'!$D:$D,'DATOS PEST15'!$C:$C,'2. TS PAIS SEXO Y REG'!J$6,'DATOS PEST15'!$B:$B,VLOOKUP($I$5,DenRegTabla2,2,FALSE),'DATOS PEST15'!$A:$A,INDICE!$C$13,'DATOS PEST15'!$E:$E,'2. TS PAIS SEXO Y REG'!$A93)</f>
        <v>2</v>
      </c>
      <c r="K93" s="164">
        <f>SUMIFS('DATOS PEST15'!$D:$D,'DATOS PEST15'!$B:$B,VLOOKUP($I$5,DenRegTabla2,2,FALSE),'DATOS PEST15'!$A:$A,INDICE!$C$13,'DATOS PEST15'!$E:$E,'2. TS PAIS SEXO Y REG'!$A93)</f>
        <v>2</v>
      </c>
      <c r="L93" s="147">
        <f>SUMIFS('DATOS PEST15'!$D:$D,'DATOS PEST15'!$C:$C,'2. TS PAIS SEXO Y REG'!L$6,'DATOS PEST15'!$B:$B,VLOOKUP($L$5,DenRegTabla2,2,FALSE),'DATOS PEST15'!$A:$A,INDICE!$C$13,'DATOS PEST15'!$E:$E,'2. TS PAIS SEXO Y REG'!$A93)</f>
        <v>13</v>
      </c>
      <c r="M93" s="166">
        <f>SUMIFS('DATOS PEST15'!$D:$D,'DATOS PEST15'!$C:$C,'2. TS PAIS SEXO Y REG'!M$6,'DATOS PEST15'!$B:$B,VLOOKUP($L$5,DenRegTabla2,2,FALSE),'DATOS PEST15'!$A:$A,INDICE!$C$13,'DATOS PEST15'!$E:$E,'2. TS PAIS SEXO Y REG'!$A93)</f>
        <v>2</v>
      </c>
      <c r="N93" s="164">
        <f>SUMIFS('DATOS PEST15'!$D:$D,'DATOS PEST15'!$B:$B,VLOOKUP($L$5,DenRegTabla2,2,FALSE),'DATOS PEST15'!$A:$A,INDICE!$C$13,'DATOS PEST15'!$E:$E,'2. TS PAIS SEXO Y REG'!$A93)</f>
        <v>15</v>
      </c>
      <c r="O93" s="147">
        <f>SUMIFS('DATOS PEST15'!$D:$D,'DATOS PEST15'!$C:$C,'2. TS PAIS SEXO Y REG'!O$6,'DATOS PEST15'!$B:$B,VLOOKUP($O$5,DenRegTabla2,2,FALSE),'DATOS PEST15'!$A:$A,INDICE!$C$13,'DATOS PEST15'!$E:$E,'2. TS PAIS SEXO Y REG'!$A93)</f>
        <v>8.1052631578947363</v>
      </c>
      <c r="P93" s="166">
        <f>SUMIFS('DATOS PEST15'!$D:$D,'DATOS PEST15'!$C:$C,'2. TS PAIS SEXO Y REG'!P$6,'DATOS PEST15'!$B:$B,VLOOKUP($O$5,DenRegTabla2,2,FALSE),'DATOS PEST15'!$A:$A,INDICE!$C$13,'DATOS PEST15'!$E:$E,'2. TS PAIS SEXO Y REG'!$A93)</f>
        <v>12.421052631578947</v>
      </c>
      <c r="Q93" s="164">
        <f>SUMIFS('DATOS PEST15'!$D:$D,'DATOS PEST15'!$B:$B,VLOOKUP($O$5,DenRegTabla2,2,FALSE),'DATOS PEST15'!$A:$A,INDICE!$C$13,'DATOS PEST15'!$E:$E,'2. TS PAIS SEXO Y REG'!$A93)</f>
        <v>20.526315789473685</v>
      </c>
      <c r="R93" s="147">
        <f>SUMIFS('DATOS PEST15'!$D:$D,'DATOS PEST15'!$C:$C,'2. TS PAIS SEXO Y REG'!R$6,'DATOS PEST15'!$B:$B,VLOOKUP($R$5,DenRegTabla2,2,FALSE),'DATOS PEST15'!$A:$A,INDICE!$C$13,'DATOS PEST15'!$E:$E,'2. TS PAIS SEXO Y REG'!$A93)</f>
        <v>0</v>
      </c>
      <c r="S93" s="166">
        <f>SUMIFS('DATOS PEST15'!$D:$D,'DATOS PEST15'!$C:$C,'2. TS PAIS SEXO Y REG'!S$6,'DATOS PEST15'!$B:$B,VLOOKUP($R$5,DenRegTabla2,2,FALSE),'DATOS PEST15'!$A:$A,INDICE!$C$13,'DATOS PEST15'!$E:$E,'2. TS PAIS SEXO Y REG'!$A93)</f>
        <v>0</v>
      </c>
      <c r="T93" s="164">
        <f>SUMIFS('DATOS PEST15'!$D:$D,'DATOS PEST15'!$B:$B,VLOOKUP($R$5,DenRegTabla2,2,FALSE),'DATOS PEST15'!$A:$A,INDICE!$C$13,'DATOS PEST15'!$E:$E,'2. TS PAIS SEXO Y REG'!$A93)</f>
        <v>0</v>
      </c>
      <c r="U93" s="147">
        <f>SUMIFS('DATOS PEST15'!$D:$D,'DATOS PEST15'!$C:$C,'2. TS PAIS SEXO Y REG'!U$6,'DATOS PEST15'!$B:$B,VLOOKUP($U$5,DenRegTabla2,2,FALSE),'DATOS PEST15'!$A:$A,INDICE!$C$13,'DATOS PEST15'!$E:$E,'2. TS PAIS SEXO Y REG'!$A93)</f>
        <v>0</v>
      </c>
      <c r="V93" s="166">
        <f>SUMIFS('DATOS PEST15'!$D:$D,'DATOS PEST15'!$C:$C,'2. TS PAIS SEXO Y REG'!V$6,'DATOS PEST15'!$B:$B,VLOOKUP($U$5,DenRegTabla2,2,FALSE),'DATOS PEST15'!$A:$A,INDICE!$C$13,'DATOS PEST15'!$E:$E,'2. TS PAIS SEXO Y REG'!$A93)</f>
        <v>0</v>
      </c>
      <c r="W93" s="164">
        <f>SUMIFS('DATOS PEST15'!$D:$D,'DATOS PEST15'!$B:$B,VLOOKUP($U$5,DenRegTabla2,2,FALSE),'DATOS PEST15'!$A:$A,INDICE!$C$13,'DATOS PEST15'!$E:$E,'2. TS PAIS SEXO Y REG'!$A93)</f>
        <v>0</v>
      </c>
      <c r="X93" s="147">
        <f>SUMIFS('DATOS PEST15'!$D:$D,'DATOS PEST15'!$C:$C,'2. TS PAIS SEXO Y REG'!X$6,'DATOS PEST15'!$B:$B,VLOOKUP($X$5,DenRegTabla2,2,FALSE),'DATOS PEST15'!$A:$A,INDICE!$C$13,'DATOS PEST15'!$E:$E,'2. TS PAIS SEXO Y REG'!$A93)</f>
        <v>0</v>
      </c>
      <c r="Y93" s="166">
        <f>SUMIFS('DATOS PEST15'!$D:$D,'DATOS PEST15'!$C:$C,'2. TS PAIS SEXO Y REG'!Y$6,'DATOS PEST15'!$B:$B,VLOOKUP($X$5,DenRegTabla2,2,FALSE),'DATOS PEST15'!$A:$A,INDICE!$C$13,'DATOS PEST15'!$E:$E,'2. TS PAIS SEXO Y REG'!$A93)</f>
        <v>0</v>
      </c>
      <c r="Z93" s="164">
        <f>SUMIFS('DATOS PEST15'!$D:$D,'DATOS PEST15'!$B:$B,VLOOKUP($X$5,DenRegTabla2,2,FALSE),'DATOS PEST15'!$A:$A,INDICE!$C$13,'DATOS PEST15'!$E:$E,'2. TS PAIS SEXO Y REG'!$A93)</f>
        <v>0</v>
      </c>
      <c r="AA93" s="147">
        <f>SUMIFS('DATOS PEST15'!$D:$D,'DATOS PEST15'!$C:$C,'2. TS PAIS SEXO Y REG'!AA$6,'DATOS PEST15'!$B:$B,VLOOKUP($AA$5,DenRegTabla2,2,FALSE),'DATOS PEST15'!$A:$A,INDICE!$C$13,'DATOS PEST15'!$E:$E,'2. TS PAIS SEXO Y REG'!$A93)</f>
        <v>0</v>
      </c>
      <c r="AB93" s="166">
        <f>SUMIFS('DATOS PEST15'!$D:$D,'DATOS PEST15'!$C:$C,'2. TS PAIS SEXO Y REG'!AB$6,'DATOS PEST15'!$B:$B,VLOOKUP($AA$5,DenRegTabla2,2,FALSE),'DATOS PEST15'!$A:$A,INDICE!$C$13,'DATOS PEST15'!$E:$E,'2. TS PAIS SEXO Y REG'!$A93)</f>
        <v>0</v>
      </c>
      <c r="AC93" s="164">
        <f>SUMIFS('DATOS PEST15'!$D:$D,'DATOS PEST15'!$B:$B,VLOOKUP($AA$5,DenRegTabla2,2,FALSE),'DATOS PEST15'!$A:$A,INDICE!$C$13,'DATOS PEST15'!$E:$E,'2. TS PAIS SEXO Y REG'!$A93)</f>
        <v>0</v>
      </c>
    </row>
    <row r="94" spans="1:29" s="123" customFormat="1" ht="15.6" x14ac:dyDescent="0.3">
      <c r="A94" s="4">
        <v>214</v>
      </c>
      <c r="B94" s="147" t="s">
        <v>225</v>
      </c>
      <c r="C94" s="147">
        <f t="shared" si="21"/>
        <v>14088.105263157895</v>
      </c>
      <c r="D94" s="166">
        <f t="shared" si="22"/>
        <v>15252.052631578947</v>
      </c>
      <c r="E94" s="164">
        <f t="shared" si="23"/>
        <v>29340.157894736843</v>
      </c>
      <c r="F94" s="147">
        <f>SUMIFS('DATOS PEST15'!$D:$D,'DATOS PEST15'!$C:$C,'2. TS PAIS SEXO Y REG'!F$6,'DATOS PEST15'!$B:$B,VLOOKUP($F$5,DenRegTabla2,2,FALSE),'DATOS PEST15'!$A:$A,INDICE!$C$13,'DATOS PEST15'!$E:$E,'2. TS PAIS SEXO Y REG'!$A94)</f>
        <v>11015.263157894737</v>
      </c>
      <c r="G94" s="166">
        <f>SUMIFS('DATOS PEST15'!$D:$D,'DATOS PEST15'!$C:$C,'2. TS PAIS SEXO Y REG'!G$6,'DATOS PEST15'!$B:$B,VLOOKUP($F$5,DenRegTabla2,2,FALSE),'DATOS PEST15'!$A:$A,INDICE!$C$13,'DATOS PEST15'!$E:$E,'2. TS PAIS SEXO Y REG'!$A94)</f>
        <v>13265.631578947368</v>
      </c>
      <c r="H94" s="164">
        <f>SUMIFS('DATOS PEST15'!$D:$D,'DATOS PEST15'!$B:$B,VLOOKUP($F$5,DenRegTabla2,2,FALSE),'DATOS PEST15'!$A:$A,INDICE!$C$13,'DATOS PEST15'!$E:$E,'2. TS PAIS SEXO Y REG'!$A94)</f>
        <v>24280.894736842107</v>
      </c>
      <c r="I94" s="147">
        <f>SUMIFS('DATOS PEST15'!$D:$D,'DATOS PEST15'!$C:$C,'2. TS PAIS SEXO Y REG'!I$6,'DATOS PEST15'!$B:$B,VLOOKUP($I$5,DenRegTabla2,2,FALSE),'DATOS PEST15'!$A:$A,INDICE!$C$13,'DATOS PEST15'!$E:$E,'2. TS PAIS SEXO Y REG'!$A94)</f>
        <v>75.21052631578948</v>
      </c>
      <c r="J94" s="166">
        <f>SUMIFS('DATOS PEST15'!$D:$D,'DATOS PEST15'!$C:$C,'2. TS PAIS SEXO Y REG'!J$6,'DATOS PEST15'!$B:$B,VLOOKUP($I$5,DenRegTabla2,2,FALSE),'DATOS PEST15'!$A:$A,INDICE!$C$13,'DATOS PEST15'!$E:$E,'2. TS PAIS SEXO Y REG'!$A94)</f>
        <v>170.57894736842104</v>
      </c>
      <c r="K94" s="164">
        <f>SUMIFS('DATOS PEST15'!$D:$D,'DATOS PEST15'!$B:$B,VLOOKUP($I$5,DenRegTabla2,2,FALSE),'DATOS PEST15'!$A:$A,INDICE!$C$13,'DATOS PEST15'!$E:$E,'2. TS PAIS SEXO Y REG'!$A94)</f>
        <v>245.78947368421052</v>
      </c>
      <c r="L94" s="147">
        <f>SUMIFS('DATOS PEST15'!$D:$D,'DATOS PEST15'!$C:$C,'2. TS PAIS SEXO Y REG'!L$6,'DATOS PEST15'!$B:$B,VLOOKUP($L$5,DenRegTabla2,2,FALSE),'DATOS PEST15'!$A:$A,INDICE!$C$13,'DATOS PEST15'!$E:$E,'2. TS PAIS SEXO Y REG'!$A94)</f>
        <v>1945.5263157894738</v>
      </c>
      <c r="M94" s="166">
        <f>SUMIFS('DATOS PEST15'!$D:$D,'DATOS PEST15'!$C:$C,'2. TS PAIS SEXO Y REG'!M$6,'DATOS PEST15'!$B:$B,VLOOKUP($L$5,DenRegTabla2,2,FALSE),'DATOS PEST15'!$A:$A,INDICE!$C$13,'DATOS PEST15'!$E:$E,'2. TS PAIS SEXO Y REG'!$A94)</f>
        <v>82.05263157894737</v>
      </c>
      <c r="N94" s="164">
        <f>SUMIFS('DATOS PEST15'!$D:$D,'DATOS PEST15'!$B:$B,VLOOKUP($L$5,DenRegTabla2,2,FALSE),'DATOS PEST15'!$A:$A,INDICE!$C$13,'DATOS PEST15'!$E:$E,'2. TS PAIS SEXO Y REG'!$A94)</f>
        <v>2027.578947368421</v>
      </c>
      <c r="O94" s="147">
        <f>SUMIFS('DATOS PEST15'!$D:$D,'DATOS PEST15'!$C:$C,'2. TS PAIS SEXO Y REG'!O$6,'DATOS PEST15'!$B:$B,VLOOKUP($O$5,DenRegTabla2,2,FALSE),'DATOS PEST15'!$A:$A,INDICE!$C$13,'DATOS PEST15'!$E:$E,'2. TS PAIS SEXO Y REG'!$A94)</f>
        <v>1044.4736842105262</v>
      </c>
      <c r="P94" s="166">
        <f>SUMIFS('DATOS PEST15'!$D:$D,'DATOS PEST15'!$C:$C,'2. TS PAIS SEXO Y REG'!P$6,'DATOS PEST15'!$B:$B,VLOOKUP($O$5,DenRegTabla2,2,FALSE),'DATOS PEST15'!$A:$A,INDICE!$C$13,'DATOS PEST15'!$E:$E,'2. TS PAIS SEXO Y REG'!$A94)</f>
        <v>1720.6315789473683</v>
      </c>
      <c r="Q94" s="164">
        <f>SUMIFS('DATOS PEST15'!$D:$D,'DATOS PEST15'!$B:$B,VLOOKUP($O$5,DenRegTabla2,2,FALSE),'DATOS PEST15'!$A:$A,INDICE!$C$13,'DATOS PEST15'!$E:$E,'2. TS PAIS SEXO Y REG'!$A94)</f>
        <v>2765.1052631578946</v>
      </c>
      <c r="R94" s="147">
        <f>SUMIFS('DATOS PEST15'!$D:$D,'DATOS PEST15'!$C:$C,'2. TS PAIS SEXO Y REG'!R$6,'DATOS PEST15'!$B:$B,VLOOKUP($R$5,DenRegTabla2,2,FALSE),'DATOS PEST15'!$A:$A,INDICE!$C$13,'DATOS PEST15'!$E:$E,'2. TS PAIS SEXO Y REG'!$A94)</f>
        <v>7.6315789473684212</v>
      </c>
      <c r="S94" s="166">
        <f>SUMIFS('DATOS PEST15'!$D:$D,'DATOS PEST15'!$C:$C,'2. TS PAIS SEXO Y REG'!S$6,'DATOS PEST15'!$B:$B,VLOOKUP($R$5,DenRegTabla2,2,FALSE),'DATOS PEST15'!$A:$A,INDICE!$C$13,'DATOS PEST15'!$E:$E,'2. TS PAIS SEXO Y REG'!$A94)</f>
        <v>6</v>
      </c>
      <c r="T94" s="164">
        <f>SUMIFS('DATOS PEST15'!$D:$D,'DATOS PEST15'!$B:$B,VLOOKUP($R$5,DenRegTabla2,2,FALSE),'DATOS PEST15'!$A:$A,INDICE!$C$13,'DATOS PEST15'!$E:$E,'2. TS PAIS SEXO Y REG'!$A94)</f>
        <v>13.631578947368421</v>
      </c>
      <c r="U94" s="147">
        <f>SUMIFS('DATOS PEST15'!$D:$D,'DATOS PEST15'!$C:$C,'2. TS PAIS SEXO Y REG'!U$6,'DATOS PEST15'!$B:$B,VLOOKUP($U$5,DenRegTabla2,2,FALSE),'DATOS PEST15'!$A:$A,INDICE!$C$13,'DATOS PEST15'!$E:$E,'2. TS PAIS SEXO Y REG'!$A94)</f>
        <v>0</v>
      </c>
      <c r="V94" s="166">
        <f>SUMIFS('DATOS PEST15'!$D:$D,'DATOS PEST15'!$C:$C,'2. TS PAIS SEXO Y REG'!V$6,'DATOS PEST15'!$B:$B,VLOOKUP($U$5,DenRegTabla2,2,FALSE),'DATOS PEST15'!$A:$A,INDICE!$C$13,'DATOS PEST15'!$E:$E,'2. TS PAIS SEXO Y REG'!$A94)</f>
        <v>7.1578947368421053</v>
      </c>
      <c r="W94" s="164">
        <f>SUMIFS('DATOS PEST15'!$D:$D,'DATOS PEST15'!$B:$B,VLOOKUP($U$5,DenRegTabla2,2,FALSE),'DATOS PEST15'!$A:$A,INDICE!$C$13,'DATOS PEST15'!$E:$E,'2. TS PAIS SEXO Y REG'!$A94)</f>
        <v>7.1578947368421053</v>
      </c>
      <c r="X94" s="147">
        <f>SUMIFS('DATOS PEST15'!$D:$D,'DATOS PEST15'!$C:$C,'2. TS PAIS SEXO Y REG'!X$6,'DATOS PEST15'!$B:$B,VLOOKUP($X$5,DenRegTabla2,2,FALSE),'DATOS PEST15'!$A:$A,INDICE!$C$13,'DATOS PEST15'!$E:$E,'2. TS PAIS SEXO Y REG'!$A94)</f>
        <v>0</v>
      </c>
      <c r="Y94" s="166">
        <f>SUMIFS('DATOS PEST15'!$D:$D,'DATOS PEST15'!$C:$C,'2. TS PAIS SEXO Y REG'!Y$6,'DATOS PEST15'!$B:$B,VLOOKUP($X$5,DenRegTabla2,2,FALSE),'DATOS PEST15'!$A:$A,INDICE!$C$13,'DATOS PEST15'!$E:$E,'2. TS PAIS SEXO Y REG'!$A94)</f>
        <v>0</v>
      </c>
      <c r="Z94" s="164">
        <f>SUMIFS('DATOS PEST15'!$D:$D,'DATOS PEST15'!$B:$B,VLOOKUP($X$5,DenRegTabla2,2,FALSE),'DATOS PEST15'!$A:$A,INDICE!$C$13,'DATOS PEST15'!$E:$E,'2. TS PAIS SEXO Y REG'!$A94)</f>
        <v>0</v>
      </c>
      <c r="AA94" s="147">
        <f>SUMIFS('DATOS PEST15'!$D:$D,'DATOS PEST15'!$C:$C,'2. TS PAIS SEXO Y REG'!AA$6,'DATOS PEST15'!$B:$B,VLOOKUP($AA$5,DenRegTabla2,2,FALSE),'DATOS PEST15'!$A:$A,INDICE!$C$13,'DATOS PEST15'!$E:$E,'2. TS PAIS SEXO Y REG'!$A94)</f>
        <v>0</v>
      </c>
      <c r="AB94" s="166">
        <f>SUMIFS('DATOS PEST15'!$D:$D,'DATOS PEST15'!$C:$C,'2. TS PAIS SEXO Y REG'!AB$6,'DATOS PEST15'!$B:$B,VLOOKUP($AA$5,DenRegTabla2,2,FALSE),'DATOS PEST15'!$A:$A,INDICE!$C$13,'DATOS PEST15'!$E:$E,'2. TS PAIS SEXO Y REG'!$A94)</f>
        <v>0</v>
      </c>
      <c r="AC94" s="164">
        <f>SUMIFS('DATOS PEST15'!$D:$D,'DATOS PEST15'!$B:$B,VLOOKUP($AA$5,DenRegTabla2,2,FALSE),'DATOS PEST15'!$A:$A,INDICE!$C$13,'DATOS PEST15'!$E:$E,'2. TS PAIS SEXO Y REG'!$A94)</f>
        <v>0</v>
      </c>
    </row>
    <row r="95" spans="1:29" s="123" customFormat="1" ht="15.6" x14ac:dyDescent="0.3">
      <c r="A95" s="4">
        <v>218</v>
      </c>
      <c r="B95" s="147" t="s">
        <v>114</v>
      </c>
      <c r="C95" s="147">
        <f t="shared" si="21"/>
        <v>28416.842105263157</v>
      </c>
      <c r="D95" s="166">
        <f t="shared" si="22"/>
        <v>42620.57894736842</v>
      </c>
      <c r="E95" s="164">
        <f t="shared" si="23"/>
        <v>71038.84210526316</v>
      </c>
      <c r="F95" s="147">
        <f>SUMIFS('DATOS PEST15'!$D:$D,'DATOS PEST15'!$C:$C,'2. TS PAIS SEXO Y REG'!F$6,'DATOS PEST15'!$B:$B,VLOOKUP($F$5,DenRegTabla2,2,FALSE),'DATOS PEST15'!$A:$A,INDICE!$C$13,'DATOS PEST15'!$E:$E,'2. TS PAIS SEXO Y REG'!$A95)</f>
        <v>20243.21052631579</v>
      </c>
      <c r="G95" s="166">
        <f>SUMIFS('DATOS PEST15'!$D:$D,'DATOS PEST15'!$C:$C,'2. TS PAIS SEXO Y REG'!G$6,'DATOS PEST15'!$B:$B,VLOOKUP($F$5,DenRegTabla2,2,FALSE),'DATOS PEST15'!$A:$A,INDICE!$C$13,'DATOS PEST15'!$E:$E,'2. TS PAIS SEXO Y REG'!$A95)</f>
        <v>32554.36842105263</v>
      </c>
      <c r="H95" s="164">
        <f>SUMIFS('DATOS PEST15'!$D:$D,'DATOS PEST15'!$B:$B,VLOOKUP($F$5,DenRegTabla2,2,FALSE),'DATOS PEST15'!$A:$A,INDICE!$C$13,'DATOS PEST15'!$E:$E,'2. TS PAIS SEXO Y REG'!$A95)</f>
        <v>52797.57894736842</v>
      </c>
      <c r="I95" s="147">
        <f>SUMIFS('DATOS PEST15'!$D:$D,'DATOS PEST15'!$C:$C,'2. TS PAIS SEXO Y REG'!I$6,'DATOS PEST15'!$B:$B,VLOOKUP($I$5,DenRegTabla2,2,FALSE),'DATOS PEST15'!$A:$A,INDICE!$C$13,'DATOS PEST15'!$E:$E,'2. TS PAIS SEXO Y REG'!$A95)</f>
        <v>2900.8421052631579</v>
      </c>
      <c r="J95" s="166">
        <f>SUMIFS('DATOS PEST15'!$D:$D,'DATOS PEST15'!$C:$C,'2. TS PAIS SEXO Y REG'!J$6,'DATOS PEST15'!$B:$B,VLOOKUP($I$5,DenRegTabla2,2,FALSE),'DATOS PEST15'!$A:$A,INDICE!$C$13,'DATOS PEST15'!$E:$E,'2. TS PAIS SEXO Y REG'!$A95)</f>
        <v>5428.4736842105267</v>
      </c>
      <c r="K95" s="164">
        <f>SUMIFS('DATOS PEST15'!$D:$D,'DATOS PEST15'!$B:$B,VLOOKUP($I$5,DenRegTabla2,2,FALSE),'DATOS PEST15'!$A:$A,INDICE!$C$13,'DATOS PEST15'!$E:$E,'2. TS PAIS SEXO Y REG'!$A95)</f>
        <v>8329.3157894736851</v>
      </c>
      <c r="L95" s="147">
        <f>SUMIFS('DATOS PEST15'!$D:$D,'DATOS PEST15'!$C:$C,'2. TS PAIS SEXO Y REG'!L$6,'DATOS PEST15'!$B:$B,VLOOKUP($L$5,DenRegTabla2,2,FALSE),'DATOS PEST15'!$A:$A,INDICE!$C$13,'DATOS PEST15'!$E:$E,'2. TS PAIS SEXO Y REG'!$A95)</f>
        <v>3956.6315789473683</v>
      </c>
      <c r="M95" s="166">
        <f>SUMIFS('DATOS PEST15'!$D:$D,'DATOS PEST15'!$C:$C,'2. TS PAIS SEXO Y REG'!M$6,'DATOS PEST15'!$B:$B,VLOOKUP($L$5,DenRegTabla2,2,FALSE),'DATOS PEST15'!$A:$A,INDICE!$C$13,'DATOS PEST15'!$E:$E,'2. TS PAIS SEXO Y REG'!$A95)</f>
        <v>223.63157894736841</v>
      </c>
      <c r="N95" s="164">
        <f>SUMIFS('DATOS PEST15'!$D:$D,'DATOS PEST15'!$B:$B,VLOOKUP($L$5,DenRegTabla2,2,FALSE),'DATOS PEST15'!$A:$A,INDICE!$C$13,'DATOS PEST15'!$E:$E,'2. TS PAIS SEXO Y REG'!$A95)</f>
        <v>4181.6842105263158</v>
      </c>
      <c r="O95" s="147">
        <f>SUMIFS('DATOS PEST15'!$D:$D,'DATOS PEST15'!$C:$C,'2. TS PAIS SEXO Y REG'!O$6,'DATOS PEST15'!$B:$B,VLOOKUP($O$5,DenRegTabla2,2,FALSE),'DATOS PEST15'!$A:$A,INDICE!$C$13,'DATOS PEST15'!$E:$E,'2. TS PAIS SEXO Y REG'!$A95)</f>
        <v>1308</v>
      </c>
      <c r="P95" s="166">
        <f>SUMIFS('DATOS PEST15'!$D:$D,'DATOS PEST15'!$C:$C,'2. TS PAIS SEXO Y REG'!P$6,'DATOS PEST15'!$B:$B,VLOOKUP($O$5,DenRegTabla2,2,FALSE),'DATOS PEST15'!$A:$A,INDICE!$C$13,'DATOS PEST15'!$E:$E,'2. TS PAIS SEXO Y REG'!$A95)</f>
        <v>4357</v>
      </c>
      <c r="Q95" s="164">
        <f>SUMIFS('DATOS PEST15'!$D:$D,'DATOS PEST15'!$B:$B,VLOOKUP($O$5,DenRegTabla2,2,FALSE),'DATOS PEST15'!$A:$A,INDICE!$C$13,'DATOS PEST15'!$E:$E,'2. TS PAIS SEXO Y REG'!$A95)</f>
        <v>5665</v>
      </c>
      <c r="R95" s="147">
        <f>SUMIFS('DATOS PEST15'!$D:$D,'DATOS PEST15'!$C:$C,'2. TS PAIS SEXO Y REG'!R$6,'DATOS PEST15'!$B:$B,VLOOKUP($R$5,DenRegTabla2,2,FALSE),'DATOS PEST15'!$A:$A,INDICE!$C$13,'DATOS PEST15'!$E:$E,'2. TS PAIS SEXO Y REG'!$A95)</f>
        <v>8</v>
      </c>
      <c r="S95" s="166">
        <f>SUMIFS('DATOS PEST15'!$D:$D,'DATOS PEST15'!$C:$C,'2. TS PAIS SEXO Y REG'!S$6,'DATOS PEST15'!$B:$B,VLOOKUP($R$5,DenRegTabla2,2,FALSE),'DATOS PEST15'!$A:$A,INDICE!$C$13,'DATOS PEST15'!$E:$E,'2. TS PAIS SEXO Y REG'!$A95)</f>
        <v>16</v>
      </c>
      <c r="T95" s="164">
        <f>SUMIFS('DATOS PEST15'!$D:$D,'DATOS PEST15'!$B:$B,VLOOKUP($R$5,DenRegTabla2,2,FALSE),'DATOS PEST15'!$A:$A,INDICE!$C$13,'DATOS PEST15'!$E:$E,'2. TS PAIS SEXO Y REG'!$A95)</f>
        <v>24</v>
      </c>
      <c r="U95" s="147">
        <f>SUMIFS('DATOS PEST15'!$D:$D,'DATOS PEST15'!$C:$C,'2. TS PAIS SEXO Y REG'!U$6,'DATOS PEST15'!$B:$B,VLOOKUP($U$5,DenRegTabla2,2,FALSE),'DATOS PEST15'!$A:$A,INDICE!$C$13,'DATOS PEST15'!$E:$E,'2. TS PAIS SEXO Y REG'!$A95)</f>
        <v>0.15789473684210525</v>
      </c>
      <c r="V95" s="166">
        <f>SUMIFS('DATOS PEST15'!$D:$D,'DATOS PEST15'!$C:$C,'2. TS PAIS SEXO Y REG'!V$6,'DATOS PEST15'!$B:$B,VLOOKUP($U$5,DenRegTabla2,2,FALSE),'DATOS PEST15'!$A:$A,INDICE!$C$13,'DATOS PEST15'!$E:$E,'2. TS PAIS SEXO Y REG'!$A95)</f>
        <v>41.10526315789474</v>
      </c>
      <c r="W95" s="164">
        <f>SUMIFS('DATOS PEST15'!$D:$D,'DATOS PEST15'!$B:$B,VLOOKUP($U$5,DenRegTabla2,2,FALSE),'DATOS PEST15'!$A:$A,INDICE!$C$13,'DATOS PEST15'!$E:$E,'2. TS PAIS SEXO Y REG'!$A95)</f>
        <v>41.263157894736842</v>
      </c>
      <c r="X95" s="147">
        <f>SUMIFS('DATOS PEST15'!$D:$D,'DATOS PEST15'!$C:$C,'2. TS PAIS SEXO Y REG'!X$6,'DATOS PEST15'!$B:$B,VLOOKUP($X$5,DenRegTabla2,2,FALSE),'DATOS PEST15'!$A:$A,INDICE!$C$13,'DATOS PEST15'!$E:$E,'2. TS PAIS SEXO Y REG'!$A95)</f>
        <v>0</v>
      </c>
      <c r="Y95" s="166">
        <f>SUMIFS('DATOS PEST15'!$D:$D,'DATOS PEST15'!$C:$C,'2. TS PAIS SEXO Y REG'!Y$6,'DATOS PEST15'!$B:$B,VLOOKUP($X$5,DenRegTabla2,2,FALSE),'DATOS PEST15'!$A:$A,INDICE!$C$13,'DATOS PEST15'!$E:$E,'2. TS PAIS SEXO Y REG'!$A95)</f>
        <v>0</v>
      </c>
      <c r="Z95" s="164">
        <f>SUMIFS('DATOS PEST15'!$D:$D,'DATOS PEST15'!$B:$B,VLOOKUP($X$5,DenRegTabla2,2,FALSE),'DATOS PEST15'!$A:$A,INDICE!$C$13,'DATOS PEST15'!$E:$E,'2. TS PAIS SEXO Y REG'!$A95)</f>
        <v>0</v>
      </c>
      <c r="AA95" s="147">
        <f>SUMIFS('DATOS PEST15'!$D:$D,'DATOS PEST15'!$C:$C,'2. TS PAIS SEXO Y REG'!AA$6,'DATOS PEST15'!$B:$B,VLOOKUP($AA$5,DenRegTabla2,2,FALSE),'DATOS PEST15'!$A:$A,INDICE!$C$13,'DATOS PEST15'!$E:$E,'2. TS PAIS SEXO Y REG'!$A95)</f>
        <v>0</v>
      </c>
      <c r="AB95" s="166">
        <f>SUMIFS('DATOS PEST15'!$D:$D,'DATOS PEST15'!$C:$C,'2. TS PAIS SEXO Y REG'!AB$6,'DATOS PEST15'!$B:$B,VLOOKUP($AA$5,DenRegTabla2,2,FALSE),'DATOS PEST15'!$A:$A,INDICE!$C$13,'DATOS PEST15'!$E:$E,'2. TS PAIS SEXO Y REG'!$A95)</f>
        <v>0</v>
      </c>
      <c r="AC95" s="164">
        <f>SUMIFS('DATOS PEST15'!$D:$D,'DATOS PEST15'!$B:$B,VLOOKUP($AA$5,DenRegTabla2,2,FALSE),'DATOS PEST15'!$A:$A,INDICE!$C$13,'DATOS PEST15'!$E:$E,'2. TS PAIS SEXO Y REG'!$A95)</f>
        <v>0</v>
      </c>
    </row>
    <row r="96" spans="1:29" s="123" customFormat="1" ht="15.6" x14ac:dyDescent="0.3">
      <c r="A96" s="4">
        <v>818</v>
      </c>
      <c r="B96" s="147" t="s">
        <v>362</v>
      </c>
      <c r="C96" s="147">
        <f t="shared" si="21"/>
        <v>325.21052631578948</v>
      </c>
      <c r="D96" s="166">
        <f t="shared" si="22"/>
        <v>1243.1052631578948</v>
      </c>
      <c r="E96" s="164">
        <f t="shared" si="23"/>
        <v>1568.3157894736842</v>
      </c>
      <c r="F96" s="147">
        <f>SUMIFS('DATOS PEST15'!$D:$D,'DATOS PEST15'!$C:$C,'2. TS PAIS SEXO Y REG'!F$6,'DATOS PEST15'!$B:$B,VLOOKUP($F$5,DenRegTabla2,2,FALSE),'DATOS PEST15'!$A:$A,INDICE!$C$13,'DATOS PEST15'!$E:$E,'2. TS PAIS SEXO Y REG'!$A96)</f>
        <v>268.36842105263156</v>
      </c>
      <c r="G96" s="166">
        <f>SUMIFS('DATOS PEST15'!$D:$D,'DATOS PEST15'!$C:$C,'2. TS PAIS SEXO Y REG'!G$6,'DATOS PEST15'!$B:$B,VLOOKUP($F$5,DenRegTabla2,2,FALSE),'DATOS PEST15'!$A:$A,INDICE!$C$13,'DATOS PEST15'!$E:$E,'2. TS PAIS SEXO Y REG'!$A96)</f>
        <v>951.84210526315792</v>
      </c>
      <c r="H96" s="164">
        <f>SUMIFS('DATOS PEST15'!$D:$D,'DATOS PEST15'!$B:$B,VLOOKUP($F$5,DenRegTabla2,2,FALSE),'DATOS PEST15'!$A:$A,INDICE!$C$13,'DATOS PEST15'!$E:$E,'2. TS PAIS SEXO Y REG'!$A96)</f>
        <v>1220.2105263157896</v>
      </c>
      <c r="I96" s="147">
        <f>SUMIFS('DATOS PEST15'!$D:$D,'DATOS PEST15'!$C:$C,'2. TS PAIS SEXO Y REG'!I$6,'DATOS PEST15'!$B:$B,VLOOKUP($I$5,DenRegTabla2,2,FALSE),'DATOS PEST15'!$A:$A,INDICE!$C$13,'DATOS PEST15'!$E:$E,'2. TS PAIS SEXO Y REG'!$A96)</f>
        <v>1.7894736842105263</v>
      </c>
      <c r="J96" s="166">
        <f>SUMIFS('DATOS PEST15'!$D:$D,'DATOS PEST15'!$C:$C,'2. TS PAIS SEXO Y REG'!J$6,'DATOS PEST15'!$B:$B,VLOOKUP($I$5,DenRegTabla2,2,FALSE),'DATOS PEST15'!$A:$A,INDICE!$C$13,'DATOS PEST15'!$E:$E,'2. TS PAIS SEXO Y REG'!$A96)</f>
        <v>18.05263157894737</v>
      </c>
      <c r="K96" s="164">
        <f>SUMIFS('DATOS PEST15'!$D:$D,'DATOS PEST15'!$B:$B,VLOOKUP($I$5,DenRegTabla2,2,FALSE),'DATOS PEST15'!$A:$A,INDICE!$C$13,'DATOS PEST15'!$E:$E,'2. TS PAIS SEXO Y REG'!$A96)</f>
        <v>19.842105263157897</v>
      </c>
      <c r="L96" s="147">
        <f>SUMIFS('DATOS PEST15'!$D:$D,'DATOS PEST15'!$C:$C,'2. TS PAIS SEXO Y REG'!L$6,'DATOS PEST15'!$B:$B,VLOOKUP($L$5,DenRegTabla2,2,FALSE),'DATOS PEST15'!$A:$A,INDICE!$C$13,'DATOS PEST15'!$E:$E,'2. TS PAIS SEXO Y REG'!$A96)</f>
        <v>7</v>
      </c>
      <c r="M96" s="166">
        <f>SUMIFS('DATOS PEST15'!$D:$D,'DATOS PEST15'!$C:$C,'2. TS PAIS SEXO Y REG'!M$6,'DATOS PEST15'!$B:$B,VLOOKUP($L$5,DenRegTabla2,2,FALSE),'DATOS PEST15'!$A:$A,INDICE!$C$13,'DATOS PEST15'!$E:$E,'2. TS PAIS SEXO Y REG'!$A96)</f>
        <v>4.0526315789473681</v>
      </c>
      <c r="N96" s="164">
        <f>SUMIFS('DATOS PEST15'!$D:$D,'DATOS PEST15'!$B:$B,VLOOKUP($L$5,DenRegTabla2,2,FALSE),'DATOS PEST15'!$A:$A,INDICE!$C$13,'DATOS PEST15'!$E:$E,'2. TS PAIS SEXO Y REG'!$A96)</f>
        <v>11.052631578947368</v>
      </c>
      <c r="O96" s="147">
        <f>SUMIFS('DATOS PEST15'!$D:$D,'DATOS PEST15'!$C:$C,'2. TS PAIS SEXO Y REG'!O$6,'DATOS PEST15'!$B:$B,VLOOKUP($O$5,DenRegTabla2,2,FALSE),'DATOS PEST15'!$A:$A,INDICE!$C$13,'DATOS PEST15'!$E:$E,'2. TS PAIS SEXO Y REG'!$A96)</f>
        <v>48.05263157894737</v>
      </c>
      <c r="P96" s="166">
        <f>SUMIFS('DATOS PEST15'!$D:$D,'DATOS PEST15'!$C:$C,'2. TS PAIS SEXO Y REG'!P$6,'DATOS PEST15'!$B:$B,VLOOKUP($O$5,DenRegTabla2,2,FALSE),'DATOS PEST15'!$A:$A,INDICE!$C$13,'DATOS PEST15'!$E:$E,'2. TS PAIS SEXO Y REG'!$A96)</f>
        <v>266.15789473684208</v>
      </c>
      <c r="Q96" s="164">
        <f>SUMIFS('DATOS PEST15'!$D:$D,'DATOS PEST15'!$B:$B,VLOOKUP($O$5,DenRegTabla2,2,FALSE),'DATOS PEST15'!$A:$A,INDICE!$C$13,'DATOS PEST15'!$E:$E,'2. TS PAIS SEXO Y REG'!$A96)</f>
        <v>314.21052631578948</v>
      </c>
      <c r="R96" s="147">
        <f>SUMIFS('DATOS PEST15'!$D:$D,'DATOS PEST15'!$C:$C,'2. TS PAIS SEXO Y REG'!R$6,'DATOS PEST15'!$B:$B,VLOOKUP($R$5,DenRegTabla2,2,FALSE),'DATOS PEST15'!$A:$A,INDICE!$C$13,'DATOS PEST15'!$E:$E,'2. TS PAIS SEXO Y REG'!$A96)</f>
        <v>0</v>
      </c>
      <c r="S96" s="166">
        <f>SUMIFS('DATOS PEST15'!$D:$D,'DATOS PEST15'!$C:$C,'2. TS PAIS SEXO Y REG'!S$6,'DATOS PEST15'!$B:$B,VLOOKUP($R$5,DenRegTabla2,2,FALSE),'DATOS PEST15'!$A:$A,INDICE!$C$13,'DATOS PEST15'!$E:$E,'2. TS PAIS SEXO Y REG'!$A96)</f>
        <v>1</v>
      </c>
      <c r="T96" s="164">
        <f>SUMIFS('DATOS PEST15'!$D:$D,'DATOS PEST15'!$B:$B,VLOOKUP($R$5,DenRegTabla2,2,FALSE),'DATOS PEST15'!$A:$A,INDICE!$C$13,'DATOS PEST15'!$E:$E,'2. TS PAIS SEXO Y REG'!$A96)</f>
        <v>1</v>
      </c>
      <c r="U96" s="147">
        <f>SUMIFS('DATOS PEST15'!$D:$D,'DATOS PEST15'!$C:$C,'2. TS PAIS SEXO Y REG'!U$6,'DATOS PEST15'!$B:$B,VLOOKUP($U$5,DenRegTabla2,2,FALSE),'DATOS PEST15'!$A:$A,INDICE!$C$13,'DATOS PEST15'!$E:$E,'2. TS PAIS SEXO Y REG'!$A96)</f>
        <v>0</v>
      </c>
      <c r="V96" s="166">
        <f>SUMIFS('DATOS PEST15'!$D:$D,'DATOS PEST15'!$C:$C,'2. TS PAIS SEXO Y REG'!V$6,'DATOS PEST15'!$B:$B,VLOOKUP($U$5,DenRegTabla2,2,FALSE),'DATOS PEST15'!$A:$A,INDICE!$C$13,'DATOS PEST15'!$E:$E,'2. TS PAIS SEXO Y REG'!$A96)</f>
        <v>2</v>
      </c>
      <c r="W96" s="164">
        <f>SUMIFS('DATOS PEST15'!$D:$D,'DATOS PEST15'!$B:$B,VLOOKUP($U$5,DenRegTabla2,2,FALSE),'DATOS PEST15'!$A:$A,INDICE!$C$13,'DATOS PEST15'!$E:$E,'2. TS PAIS SEXO Y REG'!$A96)</f>
        <v>2</v>
      </c>
      <c r="X96" s="147">
        <f>SUMIFS('DATOS PEST15'!$D:$D,'DATOS PEST15'!$C:$C,'2. TS PAIS SEXO Y REG'!X$6,'DATOS PEST15'!$B:$B,VLOOKUP($X$5,DenRegTabla2,2,FALSE),'DATOS PEST15'!$A:$A,INDICE!$C$13,'DATOS PEST15'!$E:$E,'2. TS PAIS SEXO Y REG'!$A96)</f>
        <v>0</v>
      </c>
      <c r="Y96" s="166">
        <f>SUMIFS('DATOS PEST15'!$D:$D,'DATOS PEST15'!$C:$C,'2. TS PAIS SEXO Y REG'!Y$6,'DATOS PEST15'!$B:$B,VLOOKUP($X$5,DenRegTabla2,2,FALSE),'DATOS PEST15'!$A:$A,INDICE!$C$13,'DATOS PEST15'!$E:$E,'2. TS PAIS SEXO Y REG'!$A96)</f>
        <v>0</v>
      </c>
      <c r="Z96" s="164">
        <f>SUMIFS('DATOS PEST15'!$D:$D,'DATOS PEST15'!$B:$B,VLOOKUP($X$5,DenRegTabla2,2,FALSE),'DATOS PEST15'!$A:$A,INDICE!$C$13,'DATOS PEST15'!$E:$E,'2. TS PAIS SEXO Y REG'!$A96)</f>
        <v>0</v>
      </c>
      <c r="AA96" s="147">
        <f>SUMIFS('DATOS PEST15'!$D:$D,'DATOS PEST15'!$C:$C,'2. TS PAIS SEXO Y REG'!AA$6,'DATOS PEST15'!$B:$B,VLOOKUP($AA$5,DenRegTabla2,2,FALSE),'DATOS PEST15'!$A:$A,INDICE!$C$13,'DATOS PEST15'!$E:$E,'2. TS PAIS SEXO Y REG'!$A96)</f>
        <v>0</v>
      </c>
      <c r="AB96" s="166">
        <f>SUMIFS('DATOS PEST15'!$D:$D,'DATOS PEST15'!$C:$C,'2. TS PAIS SEXO Y REG'!AB$6,'DATOS PEST15'!$B:$B,VLOOKUP($AA$5,DenRegTabla2,2,FALSE),'DATOS PEST15'!$A:$A,INDICE!$C$13,'DATOS PEST15'!$E:$E,'2. TS PAIS SEXO Y REG'!$A96)</f>
        <v>0</v>
      </c>
      <c r="AC96" s="164">
        <f>SUMIFS('DATOS PEST15'!$D:$D,'DATOS PEST15'!$B:$B,VLOOKUP($AA$5,DenRegTabla2,2,FALSE),'DATOS PEST15'!$A:$A,INDICE!$C$13,'DATOS PEST15'!$E:$E,'2. TS PAIS SEXO Y REG'!$A96)</f>
        <v>0</v>
      </c>
    </row>
    <row r="97" spans="1:29" s="123" customFormat="1" ht="15.6" x14ac:dyDescent="0.3">
      <c r="A97" s="4">
        <v>222</v>
      </c>
      <c r="B97" s="147" t="s">
        <v>264</v>
      </c>
      <c r="C97" s="147">
        <f t="shared" si="21"/>
        <v>6982.0000000000009</v>
      </c>
      <c r="D97" s="166">
        <f t="shared" si="22"/>
        <v>5570.9473684210534</v>
      </c>
      <c r="E97" s="164">
        <f t="shared" si="23"/>
        <v>12555.94736842105</v>
      </c>
      <c r="F97" s="147">
        <f>SUMIFS('DATOS PEST15'!$D:$D,'DATOS PEST15'!$C:$C,'2. TS PAIS SEXO Y REG'!F$6,'DATOS PEST15'!$B:$B,VLOOKUP($F$5,DenRegTabla2,2,FALSE),'DATOS PEST15'!$A:$A,INDICE!$C$13,'DATOS PEST15'!$E:$E,'2. TS PAIS SEXO Y REG'!$A97)</f>
        <v>4452.3684210526317</v>
      </c>
      <c r="G97" s="166">
        <f>SUMIFS('DATOS PEST15'!$D:$D,'DATOS PEST15'!$C:$C,'2. TS PAIS SEXO Y REG'!G$6,'DATOS PEST15'!$B:$B,VLOOKUP($F$5,DenRegTabla2,2,FALSE),'DATOS PEST15'!$A:$A,INDICE!$C$13,'DATOS PEST15'!$E:$E,'2. TS PAIS SEXO Y REG'!$A97)</f>
        <v>4935.2105263157891</v>
      </c>
      <c r="H97" s="164">
        <f>SUMIFS('DATOS PEST15'!$D:$D,'DATOS PEST15'!$B:$B,VLOOKUP($F$5,DenRegTabla2,2,FALSE),'DATOS PEST15'!$A:$A,INDICE!$C$13,'DATOS PEST15'!$E:$E,'2. TS PAIS SEXO Y REG'!$A97)</f>
        <v>9387.5789473684199</v>
      </c>
      <c r="I97" s="147">
        <f>SUMIFS('DATOS PEST15'!$D:$D,'DATOS PEST15'!$C:$C,'2. TS PAIS SEXO Y REG'!I$6,'DATOS PEST15'!$B:$B,VLOOKUP($I$5,DenRegTabla2,2,FALSE),'DATOS PEST15'!$A:$A,INDICE!$C$13,'DATOS PEST15'!$E:$E,'2. TS PAIS SEXO Y REG'!$A97)</f>
        <v>65.05263157894737</v>
      </c>
      <c r="J97" s="166">
        <f>SUMIFS('DATOS PEST15'!$D:$D,'DATOS PEST15'!$C:$C,'2. TS PAIS SEXO Y REG'!J$6,'DATOS PEST15'!$B:$B,VLOOKUP($I$5,DenRegTabla2,2,FALSE),'DATOS PEST15'!$A:$A,INDICE!$C$13,'DATOS PEST15'!$E:$E,'2. TS PAIS SEXO Y REG'!$A97)</f>
        <v>175</v>
      </c>
      <c r="K97" s="164">
        <f>SUMIFS('DATOS PEST15'!$D:$D,'DATOS PEST15'!$B:$B,VLOOKUP($I$5,DenRegTabla2,2,FALSE),'DATOS PEST15'!$A:$A,INDICE!$C$13,'DATOS PEST15'!$E:$E,'2. TS PAIS SEXO Y REG'!$A97)</f>
        <v>240.05263157894737</v>
      </c>
      <c r="L97" s="147">
        <f>SUMIFS('DATOS PEST15'!$D:$D,'DATOS PEST15'!$C:$C,'2. TS PAIS SEXO Y REG'!L$6,'DATOS PEST15'!$B:$B,VLOOKUP($L$5,DenRegTabla2,2,FALSE),'DATOS PEST15'!$A:$A,INDICE!$C$13,'DATOS PEST15'!$E:$E,'2. TS PAIS SEXO Y REG'!$A97)</f>
        <v>2240.1578947368421</v>
      </c>
      <c r="M97" s="166">
        <f>SUMIFS('DATOS PEST15'!$D:$D,'DATOS PEST15'!$C:$C,'2. TS PAIS SEXO Y REG'!M$6,'DATOS PEST15'!$B:$B,VLOOKUP($L$5,DenRegTabla2,2,FALSE),'DATOS PEST15'!$A:$A,INDICE!$C$13,'DATOS PEST15'!$E:$E,'2. TS PAIS SEXO Y REG'!$A97)</f>
        <v>157.47368421052633</v>
      </c>
      <c r="N97" s="164">
        <f>SUMIFS('DATOS PEST15'!$D:$D,'DATOS PEST15'!$B:$B,VLOOKUP($L$5,DenRegTabla2,2,FALSE),'DATOS PEST15'!$A:$A,INDICE!$C$13,'DATOS PEST15'!$E:$E,'2. TS PAIS SEXO Y REG'!$A97)</f>
        <v>2400.6315789473683</v>
      </c>
      <c r="O97" s="147">
        <f>SUMIFS('DATOS PEST15'!$D:$D,'DATOS PEST15'!$C:$C,'2. TS PAIS SEXO Y REG'!O$6,'DATOS PEST15'!$B:$B,VLOOKUP($O$5,DenRegTabla2,2,FALSE),'DATOS PEST15'!$A:$A,INDICE!$C$13,'DATOS PEST15'!$E:$E,'2. TS PAIS SEXO Y REG'!$A97)</f>
        <v>224.42105263157896</v>
      </c>
      <c r="P97" s="166">
        <f>SUMIFS('DATOS PEST15'!$D:$D,'DATOS PEST15'!$C:$C,'2. TS PAIS SEXO Y REG'!P$6,'DATOS PEST15'!$B:$B,VLOOKUP($O$5,DenRegTabla2,2,FALSE),'DATOS PEST15'!$A:$A,INDICE!$C$13,'DATOS PEST15'!$E:$E,'2. TS PAIS SEXO Y REG'!$A97)</f>
        <v>296.4736842105263</v>
      </c>
      <c r="Q97" s="164">
        <f>SUMIFS('DATOS PEST15'!$D:$D,'DATOS PEST15'!$B:$B,VLOOKUP($O$5,DenRegTabla2,2,FALSE),'DATOS PEST15'!$A:$A,INDICE!$C$13,'DATOS PEST15'!$E:$E,'2. TS PAIS SEXO Y REG'!$A97)</f>
        <v>520.8947368421052</v>
      </c>
      <c r="R97" s="147">
        <f>SUMIFS('DATOS PEST15'!$D:$D,'DATOS PEST15'!$C:$C,'2. TS PAIS SEXO Y REG'!R$6,'DATOS PEST15'!$B:$B,VLOOKUP($R$5,DenRegTabla2,2,FALSE),'DATOS PEST15'!$A:$A,INDICE!$C$13,'DATOS PEST15'!$E:$E,'2. TS PAIS SEXO Y REG'!$A97)</f>
        <v>0</v>
      </c>
      <c r="S97" s="166">
        <f>SUMIFS('DATOS PEST15'!$D:$D,'DATOS PEST15'!$C:$C,'2. TS PAIS SEXO Y REG'!S$6,'DATOS PEST15'!$B:$B,VLOOKUP($R$5,DenRegTabla2,2,FALSE),'DATOS PEST15'!$A:$A,INDICE!$C$13,'DATOS PEST15'!$E:$E,'2. TS PAIS SEXO Y REG'!$A97)</f>
        <v>2</v>
      </c>
      <c r="T97" s="164">
        <f>SUMIFS('DATOS PEST15'!$D:$D,'DATOS PEST15'!$B:$B,VLOOKUP($R$5,DenRegTabla2,2,FALSE),'DATOS PEST15'!$A:$A,INDICE!$C$13,'DATOS PEST15'!$E:$E,'2. TS PAIS SEXO Y REG'!$A97)</f>
        <v>2</v>
      </c>
      <c r="U97" s="147">
        <f>SUMIFS('DATOS PEST15'!$D:$D,'DATOS PEST15'!$C:$C,'2. TS PAIS SEXO Y REG'!U$6,'DATOS PEST15'!$B:$B,VLOOKUP($U$5,DenRegTabla2,2,FALSE),'DATOS PEST15'!$A:$A,INDICE!$C$13,'DATOS PEST15'!$E:$E,'2. TS PAIS SEXO Y REG'!$A97)</f>
        <v>0</v>
      </c>
      <c r="V97" s="166">
        <f>SUMIFS('DATOS PEST15'!$D:$D,'DATOS PEST15'!$C:$C,'2. TS PAIS SEXO Y REG'!V$6,'DATOS PEST15'!$B:$B,VLOOKUP($U$5,DenRegTabla2,2,FALSE),'DATOS PEST15'!$A:$A,INDICE!$C$13,'DATOS PEST15'!$E:$E,'2. TS PAIS SEXO Y REG'!$A97)</f>
        <v>4.7894736842105265</v>
      </c>
      <c r="W97" s="164">
        <f>SUMIFS('DATOS PEST15'!$D:$D,'DATOS PEST15'!$B:$B,VLOOKUP($U$5,DenRegTabla2,2,FALSE),'DATOS PEST15'!$A:$A,INDICE!$C$13,'DATOS PEST15'!$E:$E,'2. TS PAIS SEXO Y REG'!$A97)</f>
        <v>4.7894736842105265</v>
      </c>
      <c r="X97" s="147">
        <f>SUMIFS('DATOS PEST15'!$D:$D,'DATOS PEST15'!$C:$C,'2. TS PAIS SEXO Y REG'!X$6,'DATOS PEST15'!$B:$B,VLOOKUP($X$5,DenRegTabla2,2,FALSE),'DATOS PEST15'!$A:$A,INDICE!$C$13,'DATOS PEST15'!$E:$E,'2. TS PAIS SEXO Y REG'!$A97)</f>
        <v>0</v>
      </c>
      <c r="Y97" s="166">
        <f>SUMIFS('DATOS PEST15'!$D:$D,'DATOS PEST15'!$C:$C,'2. TS PAIS SEXO Y REG'!Y$6,'DATOS PEST15'!$B:$B,VLOOKUP($X$5,DenRegTabla2,2,FALSE),'DATOS PEST15'!$A:$A,INDICE!$C$13,'DATOS PEST15'!$E:$E,'2. TS PAIS SEXO Y REG'!$A97)</f>
        <v>0</v>
      </c>
      <c r="Z97" s="164">
        <f>SUMIFS('DATOS PEST15'!$D:$D,'DATOS PEST15'!$B:$B,VLOOKUP($X$5,DenRegTabla2,2,FALSE),'DATOS PEST15'!$A:$A,INDICE!$C$13,'DATOS PEST15'!$E:$E,'2. TS PAIS SEXO Y REG'!$A97)</f>
        <v>0</v>
      </c>
      <c r="AA97" s="147">
        <f>SUMIFS('DATOS PEST15'!$D:$D,'DATOS PEST15'!$C:$C,'2. TS PAIS SEXO Y REG'!AA$6,'DATOS PEST15'!$B:$B,VLOOKUP($AA$5,DenRegTabla2,2,FALSE),'DATOS PEST15'!$A:$A,INDICE!$C$13,'DATOS PEST15'!$E:$E,'2. TS PAIS SEXO Y REG'!$A97)</f>
        <v>0</v>
      </c>
      <c r="AB97" s="166">
        <f>SUMIFS('DATOS PEST15'!$D:$D,'DATOS PEST15'!$C:$C,'2. TS PAIS SEXO Y REG'!AB$6,'DATOS PEST15'!$B:$B,VLOOKUP($AA$5,DenRegTabla2,2,FALSE),'DATOS PEST15'!$A:$A,INDICE!$C$13,'DATOS PEST15'!$E:$E,'2. TS PAIS SEXO Y REG'!$A97)</f>
        <v>0</v>
      </c>
      <c r="AC97" s="164">
        <f>SUMIFS('DATOS PEST15'!$D:$D,'DATOS PEST15'!$B:$B,VLOOKUP($AA$5,DenRegTabla2,2,FALSE),'DATOS PEST15'!$A:$A,INDICE!$C$13,'DATOS PEST15'!$E:$E,'2. TS PAIS SEXO Y REG'!$A97)</f>
        <v>0</v>
      </c>
    </row>
    <row r="98" spans="1:29" s="123" customFormat="1" ht="15.6" x14ac:dyDescent="0.3">
      <c r="A98" s="4">
        <v>784</v>
      </c>
      <c r="B98" s="147" t="s">
        <v>356</v>
      </c>
      <c r="C98" s="147">
        <f t="shared" si="21"/>
        <v>6.3684210526315788</v>
      </c>
      <c r="D98" s="166">
        <f t="shared" si="22"/>
        <v>18.578947368421055</v>
      </c>
      <c r="E98" s="164">
        <f t="shared" si="23"/>
        <v>24.94736842105263</v>
      </c>
      <c r="F98" s="147">
        <f>SUMIFS('DATOS PEST15'!$D:$D,'DATOS PEST15'!$C:$C,'2. TS PAIS SEXO Y REG'!F$6,'DATOS PEST15'!$B:$B,VLOOKUP($F$5,DenRegTabla2,2,FALSE),'DATOS PEST15'!$A:$A,INDICE!$C$13,'DATOS PEST15'!$E:$E,'2. TS PAIS SEXO Y REG'!$A98)</f>
        <v>5.3684210526315788</v>
      </c>
      <c r="G98" s="166">
        <f>SUMIFS('DATOS PEST15'!$D:$D,'DATOS PEST15'!$C:$C,'2. TS PAIS SEXO Y REG'!G$6,'DATOS PEST15'!$B:$B,VLOOKUP($F$5,DenRegTabla2,2,FALSE),'DATOS PEST15'!$A:$A,INDICE!$C$13,'DATOS PEST15'!$E:$E,'2. TS PAIS SEXO Y REG'!$A98)</f>
        <v>13.578947368421053</v>
      </c>
      <c r="H98" s="164">
        <f>SUMIFS('DATOS PEST15'!$D:$D,'DATOS PEST15'!$B:$B,VLOOKUP($F$5,DenRegTabla2,2,FALSE),'DATOS PEST15'!$A:$A,INDICE!$C$13,'DATOS PEST15'!$E:$E,'2. TS PAIS SEXO Y REG'!$A98)</f>
        <v>18.94736842105263</v>
      </c>
      <c r="I98" s="147">
        <f>SUMIFS('DATOS PEST15'!$D:$D,'DATOS PEST15'!$C:$C,'2. TS PAIS SEXO Y REG'!I$6,'DATOS PEST15'!$B:$B,VLOOKUP($I$5,DenRegTabla2,2,FALSE),'DATOS PEST15'!$A:$A,INDICE!$C$13,'DATOS PEST15'!$E:$E,'2. TS PAIS SEXO Y REG'!$A98)</f>
        <v>0</v>
      </c>
      <c r="J98" s="166">
        <f>SUMIFS('DATOS PEST15'!$D:$D,'DATOS PEST15'!$C:$C,'2. TS PAIS SEXO Y REG'!J$6,'DATOS PEST15'!$B:$B,VLOOKUP($I$5,DenRegTabla2,2,FALSE),'DATOS PEST15'!$A:$A,INDICE!$C$13,'DATOS PEST15'!$E:$E,'2. TS PAIS SEXO Y REG'!$A98)</f>
        <v>2</v>
      </c>
      <c r="K98" s="164">
        <f>SUMIFS('DATOS PEST15'!$D:$D,'DATOS PEST15'!$B:$B,VLOOKUP($I$5,DenRegTabla2,2,FALSE),'DATOS PEST15'!$A:$A,INDICE!$C$13,'DATOS PEST15'!$E:$E,'2. TS PAIS SEXO Y REG'!$A98)</f>
        <v>2</v>
      </c>
      <c r="L98" s="147">
        <f>SUMIFS('DATOS PEST15'!$D:$D,'DATOS PEST15'!$C:$C,'2. TS PAIS SEXO Y REG'!L$6,'DATOS PEST15'!$B:$B,VLOOKUP($L$5,DenRegTabla2,2,FALSE),'DATOS PEST15'!$A:$A,INDICE!$C$13,'DATOS PEST15'!$E:$E,'2. TS PAIS SEXO Y REG'!$A98)</f>
        <v>0</v>
      </c>
      <c r="M98" s="166">
        <f>SUMIFS('DATOS PEST15'!$D:$D,'DATOS PEST15'!$C:$C,'2. TS PAIS SEXO Y REG'!M$6,'DATOS PEST15'!$B:$B,VLOOKUP($L$5,DenRegTabla2,2,FALSE),'DATOS PEST15'!$A:$A,INDICE!$C$13,'DATOS PEST15'!$E:$E,'2. TS PAIS SEXO Y REG'!$A98)</f>
        <v>0</v>
      </c>
      <c r="N98" s="164">
        <f>SUMIFS('DATOS PEST15'!$D:$D,'DATOS PEST15'!$B:$B,VLOOKUP($L$5,DenRegTabla2,2,FALSE),'DATOS PEST15'!$A:$A,INDICE!$C$13,'DATOS PEST15'!$E:$E,'2. TS PAIS SEXO Y REG'!$A98)</f>
        <v>0</v>
      </c>
      <c r="O98" s="147">
        <f>SUMIFS('DATOS PEST15'!$D:$D,'DATOS PEST15'!$C:$C,'2. TS PAIS SEXO Y REG'!O$6,'DATOS PEST15'!$B:$B,VLOOKUP($O$5,DenRegTabla2,2,FALSE),'DATOS PEST15'!$A:$A,INDICE!$C$13,'DATOS PEST15'!$E:$E,'2. TS PAIS SEXO Y REG'!$A98)</f>
        <v>1</v>
      </c>
      <c r="P98" s="166">
        <f>SUMIFS('DATOS PEST15'!$D:$D,'DATOS PEST15'!$C:$C,'2. TS PAIS SEXO Y REG'!P$6,'DATOS PEST15'!$B:$B,VLOOKUP($O$5,DenRegTabla2,2,FALSE),'DATOS PEST15'!$A:$A,INDICE!$C$13,'DATOS PEST15'!$E:$E,'2. TS PAIS SEXO Y REG'!$A98)</f>
        <v>3</v>
      </c>
      <c r="Q98" s="164">
        <f>SUMIFS('DATOS PEST15'!$D:$D,'DATOS PEST15'!$B:$B,VLOOKUP($O$5,DenRegTabla2,2,FALSE),'DATOS PEST15'!$A:$A,INDICE!$C$13,'DATOS PEST15'!$E:$E,'2. TS PAIS SEXO Y REG'!$A98)</f>
        <v>4</v>
      </c>
      <c r="R98" s="147">
        <f>SUMIFS('DATOS PEST15'!$D:$D,'DATOS PEST15'!$C:$C,'2. TS PAIS SEXO Y REG'!R$6,'DATOS PEST15'!$B:$B,VLOOKUP($R$5,DenRegTabla2,2,FALSE),'DATOS PEST15'!$A:$A,INDICE!$C$13,'DATOS PEST15'!$E:$E,'2. TS PAIS SEXO Y REG'!$A98)</f>
        <v>0</v>
      </c>
      <c r="S98" s="166">
        <f>SUMIFS('DATOS PEST15'!$D:$D,'DATOS PEST15'!$C:$C,'2. TS PAIS SEXO Y REG'!S$6,'DATOS PEST15'!$B:$B,VLOOKUP($R$5,DenRegTabla2,2,FALSE),'DATOS PEST15'!$A:$A,INDICE!$C$13,'DATOS PEST15'!$E:$E,'2. TS PAIS SEXO Y REG'!$A98)</f>
        <v>0</v>
      </c>
      <c r="T98" s="164">
        <f>SUMIFS('DATOS PEST15'!$D:$D,'DATOS PEST15'!$B:$B,VLOOKUP($R$5,DenRegTabla2,2,FALSE),'DATOS PEST15'!$A:$A,INDICE!$C$13,'DATOS PEST15'!$E:$E,'2. TS PAIS SEXO Y REG'!$A98)</f>
        <v>0</v>
      </c>
      <c r="U98" s="147">
        <f>SUMIFS('DATOS PEST15'!$D:$D,'DATOS PEST15'!$C:$C,'2. TS PAIS SEXO Y REG'!U$6,'DATOS PEST15'!$B:$B,VLOOKUP($U$5,DenRegTabla2,2,FALSE),'DATOS PEST15'!$A:$A,INDICE!$C$13,'DATOS PEST15'!$E:$E,'2. TS PAIS SEXO Y REG'!$A98)</f>
        <v>0</v>
      </c>
      <c r="V98" s="166">
        <f>SUMIFS('DATOS PEST15'!$D:$D,'DATOS PEST15'!$C:$C,'2. TS PAIS SEXO Y REG'!V$6,'DATOS PEST15'!$B:$B,VLOOKUP($U$5,DenRegTabla2,2,FALSE),'DATOS PEST15'!$A:$A,INDICE!$C$13,'DATOS PEST15'!$E:$E,'2. TS PAIS SEXO Y REG'!$A98)</f>
        <v>0</v>
      </c>
      <c r="W98" s="164">
        <f>SUMIFS('DATOS PEST15'!$D:$D,'DATOS PEST15'!$B:$B,VLOOKUP($U$5,DenRegTabla2,2,FALSE),'DATOS PEST15'!$A:$A,INDICE!$C$13,'DATOS PEST15'!$E:$E,'2. TS PAIS SEXO Y REG'!$A98)</f>
        <v>0</v>
      </c>
      <c r="X98" s="147">
        <f>SUMIFS('DATOS PEST15'!$D:$D,'DATOS PEST15'!$C:$C,'2. TS PAIS SEXO Y REG'!X$6,'DATOS PEST15'!$B:$B,VLOOKUP($X$5,DenRegTabla2,2,FALSE),'DATOS PEST15'!$A:$A,INDICE!$C$13,'DATOS PEST15'!$E:$E,'2. TS PAIS SEXO Y REG'!$A98)</f>
        <v>0</v>
      </c>
      <c r="Y98" s="166">
        <f>SUMIFS('DATOS PEST15'!$D:$D,'DATOS PEST15'!$C:$C,'2. TS PAIS SEXO Y REG'!Y$6,'DATOS PEST15'!$B:$B,VLOOKUP($X$5,DenRegTabla2,2,FALSE),'DATOS PEST15'!$A:$A,INDICE!$C$13,'DATOS PEST15'!$E:$E,'2. TS PAIS SEXO Y REG'!$A98)</f>
        <v>0</v>
      </c>
      <c r="Z98" s="164">
        <f>SUMIFS('DATOS PEST15'!$D:$D,'DATOS PEST15'!$B:$B,VLOOKUP($X$5,DenRegTabla2,2,FALSE),'DATOS PEST15'!$A:$A,INDICE!$C$13,'DATOS PEST15'!$E:$E,'2. TS PAIS SEXO Y REG'!$A98)</f>
        <v>0</v>
      </c>
      <c r="AA98" s="147">
        <f>SUMIFS('DATOS PEST15'!$D:$D,'DATOS PEST15'!$C:$C,'2. TS PAIS SEXO Y REG'!AA$6,'DATOS PEST15'!$B:$B,VLOOKUP($AA$5,DenRegTabla2,2,FALSE),'DATOS PEST15'!$A:$A,INDICE!$C$13,'DATOS PEST15'!$E:$E,'2. TS PAIS SEXO Y REG'!$A98)</f>
        <v>0</v>
      </c>
      <c r="AB98" s="166">
        <f>SUMIFS('DATOS PEST15'!$D:$D,'DATOS PEST15'!$C:$C,'2. TS PAIS SEXO Y REG'!AB$6,'DATOS PEST15'!$B:$B,VLOOKUP($AA$5,DenRegTabla2,2,FALSE),'DATOS PEST15'!$A:$A,INDICE!$C$13,'DATOS PEST15'!$E:$E,'2. TS PAIS SEXO Y REG'!$A98)</f>
        <v>0</v>
      </c>
      <c r="AC98" s="164">
        <f>SUMIFS('DATOS PEST15'!$D:$D,'DATOS PEST15'!$B:$B,VLOOKUP($AA$5,DenRegTabla2,2,FALSE),'DATOS PEST15'!$A:$A,INDICE!$C$13,'DATOS PEST15'!$E:$E,'2. TS PAIS SEXO Y REG'!$A98)</f>
        <v>0</v>
      </c>
    </row>
    <row r="99" spans="1:29" s="123" customFormat="1" ht="15.6" x14ac:dyDescent="0.3">
      <c r="A99" s="4">
        <v>232</v>
      </c>
      <c r="B99" s="147" t="s">
        <v>380</v>
      </c>
      <c r="C99" s="147">
        <f t="shared" si="21"/>
        <v>7.9473684210526319</v>
      </c>
      <c r="D99" s="166">
        <f t="shared" si="22"/>
        <v>58.631578947368425</v>
      </c>
      <c r="E99" s="164">
        <f t="shared" si="23"/>
        <v>66.578947368421055</v>
      </c>
      <c r="F99" s="147">
        <f>SUMIFS('DATOS PEST15'!$D:$D,'DATOS PEST15'!$C:$C,'2. TS PAIS SEXO Y REG'!F$6,'DATOS PEST15'!$B:$B,VLOOKUP($F$5,DenRegTabla2,2,FALSE),'DATOS PEST15'!$A:$A,INDICE!$C$13,'DATOS PEST15'!$E:$E,'2. TS PAIS SEXO Y REG'!$A99)</f>
        <v>7.9473684210526319</v>
      </c>
      <c r="G99" s="166">
        <f>SUMIFS('DATOS PEST15'!$D:$D,'DATOS PEST15'!$C:$C,'2. TS PAIS SEXO Y REG'!G$6,'DATOS PEST15'!$B:$B,VLOOKUP($F$5,DenRegTabla2,2,FALSE),'DATOS PEST15'!$A:$A,INDICE!$C$13,'DATOS PEST15'!$E:$E,'2. TS PAIS SEXO Y REG'!$A99)</f>
        <v>48.578947368421055</v>
      </c>
      <c r="H99" s="164">
        <f>SUMIFS('DATOS PEST15'!$D:$D,'DATOS PEST15'!$B:$B,VLOOKUP($F$5,DenRegTabla2,2,FALSE),'DATOS PEST15'!$A:$A,INDICE!$C$13,'DATOS PEST15'!$E:$E,'2. TS PAIS SEXO Y REG'!$A99)</f>
        <v>56.526315789473685</v>
      </c>
      <c r="I99" s="147">
        <f>SUMIFS('DATOS PEST15'!$D:$D,'DATOS PEST15'!$C:$C,'2. TS PAIS SEXO Y REG'!I$6,'DATOS PEST15'!$B:$B,VLOOKUP($I$5,DenRegTabla2,2,FALSE),'DATOS PEST15'!$A:$A,INDICE!$C$13,'DATOS PEST15'!$E:$E,'2. TS PAIS SEXO Y REG'!$A99)</f>
        <v>0</v>
      </c>
      <c r="J99" s="166">
        <f>SUMIFS('DATOS PEST15'!$D:$D,'DATOS PEST15'!$C:$C,'2. TS PAIS SEXO Y REG'!J$6,'DATOS PEST15'!$B:$B,VLOOKUP($I$5,DenRegTabla2,2,FALSE),'DATOS PEST15'!$A:$A,INDICE!$C$13,'DATOS PEST15'!$E:$E,'2. TS PAIS SEXO Y REG'!$A99)</f>
        <v>5.0526315789473681</v>
      </c>
      <c r="K99" s="164">
        <f>SUMIFS('DATOS PEST15'!$D:$D,'DATOS PEST15'!$B:$B,VLOOKUP($I$5,DenRegTabla2,2,FALSE),'DATOS PEST15'!$A:$A,INDICE!$C$13,'DATOS PEST15'!$E:$E,'2. TS PAIS SEXO Y REG'!$A99)</f>
        <v>5.0526315789473681</v>
      </c>
      <c r="L99" s="147">
        <f>SUMIFS('DATOS PEST15'!$D:$D,'DATOS PEST15'!$C:$C,'2. TS PAIS SEXO Y REG'!L$6,'DATOS PEST15'!$B:$B,VLOOKUP($L$5,DenRegTabla2,2,FALSE),'DATOS PEST15'!$A:$A,INDICE!$C$13,'DATOS PEST15'!$E:$E,'2. TS PAIS SEXO Y REG'!$A99)</f>
        <v>0</v>
      </c>
      <c r="M99" s="166">
        <f>SUMIFS('DATOS PEST15'!$D:$D,'DATOS PEST15'!$C:$C,'2. TS PAIS SEXO Y REG'!M$6,'DATOS PEST15'!$B:$B,VLOOKUP($L$5,DenRegTabla2,2,FALSE),'DATOS PEST15'!$A:$A,INDICE!$C$13,'DATOS PEST15'!$E:$E,'2. TS PAIS SEXO Y REG'!$A99)</f>
        <v>0</v>
      </c>
      <c r="N99" s="164">
        <f>SUMIFS('DATOS PEST15'!$D:$D,'DATOS PEST15'!$B:$B,VLOOKUP($L$5,DenRegTabla2,2,FALSE),'DATOS PEST15'!$A:$A,INDICE!$C$13,'DATOS PEST15'!$E:$E,'2. TS PAIS SEXO Y REG'!$A99)</f>
        <v>0</v>
      </c>
      <c r="O99" s="147">
        <f>SUMIFS('DATOS PEST15'!$D:$D,'DATOS PEST15'!$C:$C,'2. TS PAIS SEXO Y REG'!O$6,'DATOS PEST15'!$B:$B,VLOOKUP($O$5,DenRegTabla2,2,FALSE),'DATOS PEST15'!$A:$A,INDICE!$C$13,'DATOS PEST15'!$E:$E,'2. TS PAIS SEXO Y REG'!$A99)</f>
        <v>0</v>
      </c>
      <c r="P99" s="166">
        <f>SUMIFS('DATOS PEST15'!$D:$D,'DATOS PEST15'!$C:$C,'2. TS PAIS SEXO Y REG'!P$6,'DATOS PEST15'!$B:$B,VLOOKUP($O$5,DenRegTabla2,2,FALSE),'DATOS PEST15'!$A:$A,INDICE!$C$13,'DATOS PEST15'!$E:$E,'2. TS PAIS SEXO Y REG'!$A99)</f>
        <v>5</v>
      </c>
      <c r="Q99" s="164">
        <f>SUMIFS('DATOS PEST15'!$D:$D,'DATOS PEST15'!$B:$B,VLOOKUP($O$5,DenRegTabla2,2,FALSE),'DATOS PEST15'!$A:$A,INDICE!$C$13,'DATOS PEST15'!$E:$E,'2. TS PAIS SEXO Y REG'!$A99)</f>
        <v>5</v>
      </c>
      <c r="R99" s="147">
        <f>SUMIFS('DATOS PEST15'!$D:$D,'DATOS PEST15'!$C:$C,'2. TS PAIS SEXO Y REG'!R$6,'DATOS PEST15'!$B:$B,VLOOKUP($R$5,DenRegTabla2,2,FALSE),'DATOS PEST15'!$A:$A,INDICE!$C$13,'DATOS PEST15'!$E:$E,'2. TS PAIS SEXO Y REG'!$A99)</f>
        <v>0</v>
      </c>
      <c r="S99" s="166">
        <f>SUMIFS('DATOS PEST15'!$D:$D,'DATOS PEST15'!$C:$C,'2. TS PAIS SEXO Y REG'!S$6,'DATOS PEST15'!$B:$B,VLOOKUP($R$5,DenRegTabla2,2,FALSE),'DATOS PEST15'!$A:$A,INDICE!$C$13,'DATOS PEST15'!$E:$E,'2. TS PAIS SEXO Y REG'!$A99)</f>
        <v>0</v>
      </c>
      <c r="T99" s="164">
        <f>SUMIFS('DATOS PEST15'!$D:$D,'DATOS PEST15'!$B:$B,VLOOKUP($R$5,DenRegTabla2,2,FALSE),'DATOS PEST15'!$A:$A,INDICE!$C$13,'DATOS PEST15'!$E:$E,'2. TS PAIS SEXO Y REG'!$A99)</f>
        <v>0</v>
      </c>
      <c r="U99" s="147">
        <f>SUMIFS('DATOS PEST15'!$D:$D,'DATOS PEST15'!$C:$C,'2. TS PAIS SEXO Y REG'!U$6,'DATOS PEST15'!$B:$B,VLOOKUP($U$5,DenRegTabla2,2,FALSE),'DATOS PEST15'!$A:$A,INDICE!$C$13,'DATOS PEST15'!$E:$E,'2. TS PAIS SEXO Y REG'!$A99)</f>
        <v>0</v>
      </c>
      <c r="V99" s="166">
        <f>SUMIFS('DATOS PEST15'!$D:$D,'DATOS PEST15'!$C:$C,'2. TS PAIS SEXO Y REG'!V$6,'DATOS PEST15'!$B:$B,VLOOKUP($U$5,DenRegTabla2,2,FALSE),'DATOS PEST15'!$A:$A,INDICE!$C$13,'DATOS PEST15'!$E:$E,'2. TS PAIS SEXO Y REG'!$A99)</f>
        <v>0</v>
      </c>
      <c r="W99" s="164">
        <f>SUMIFS('DATOS PEST15'!$D:$D,'DATOS PEST15'!$B:$B,VLOOKUP($U$5,DenRegTabla2,2,FALSE),'DATOS PEST15'!$A:$A,INDICE!$C$13,'DATOS PEST15'!$E:$E,'2. TS PAIS SEXO Y REG'!$A99)</f>
        <v>0</v>
      </c>
      <c r="X99" s="147">
        <f>SUMIFS('DATOS PEST15'!$D:$D,'DATOS PEST15'!$C:$C,'2. TS PAIS SEXO Y REG'!X$6,'DATOS PEST15'!$B:$B,VLOOKUP($X$5,DenRegTabla2,2,FALSE),'DATOS PEST15'!$A:$A,INDICE!$C$13,'DATOS PEST15'!$E:$E,'2. TS PAIS SEXO Y REG'!$A99)</f>
        <v>0</v>
      </c>
      <c r="Y99" s="166">
        <f>SUMIFS('DATOS PEST15'!$D:$D,'DATOS PEST15'!$C:$C,'2. TS PAIS SEXO Y REG'!Y$6,'DATOS PEST15'!$B:$B,VLOOKUP($X$5,DenRegTabla2,2,FALSE),'DATOS PEST15'!$A:$A,INDICE!$C$13,'DATOS PEST15'!$E:$E,'2. TS PAIS SEXO Y REG'!$A99)</f>
        <v>0</v>
      </c>
      <c r="Z99" s="164">
        <f>SUMIFS('DATOS PEST15'!$D:$D,'DATOS PEST15'!$B:$B,VLOOKUP($X$5,DenRegTabla2,2,FALSE),'DATOS PEST15'!$A:$A,INDICE!$C$13,'DATOS PEST15'!$E:$E,'2. TS PAIS SEXO Y REG'!$A99)</f>
        <v>0</v>
      </c>
      <c r="AA99" s="147">
        <f>SUMIFS('DATOS PEST15'!$D:$D,'DATOS PEST15'!$C:$C,'2. TS PAIS SEXO Y REG'!AA$6,'DATOS PEST15'!$B:$B,VLOOKUP($AA$5,DenRegTabla2,2,FALSE),'DATOS PEST15'!$A:$A,INDICE!$C$13,'DATOS PEST15'!$E:$E,'2. TS PAIS SEXO Y REG'!$A99)</f>
        <v>0</v>
      </c>
      <c r="AB99" s="166">
        <f>SUMIFS('DATOS PEST15'!$D:$D,'DATOS PEST15'!$C:$C,'2. TS PAIS SEXO Y REG'!AB$6,'DATOS PEST15'!$B:$B,VLOOKUP($AA$5,DenRegTabla2,2,FALSE),'DATOS PEST15'!$A:$A,INDICE!$C$13,'DATOS PEST15'!$E:$E,'2. TS PAIS SEXO Y REG'!$A99)</f>
        <v>0</v>
      </c>
      <c r="AC99" s="164">
        <f>SUMIFS('DATOS PEST15'!$D:$D,'DATOS PEST15'!$B:$B,VLOOKUP($AA$5,DenRegTabla2,2,FALSE),'DATOS PEST15'!$A:$A,INDICE!$C$13,'DATOS PEST15'!$E:$E,'2. TS PAIS SEXO Y REG'!$A99)</f>
        <v>0</v>
      </c>
    </row>
    <row r="100" spans="1:29" s="123" customFormat="1" ht="15.6" x14ac:dyDescent="0.3">
      <c r="A100" s="4">
        <v>840</v>
      </c>
      <c r="B100" s="147" t="s">
        <v>365</v>
      </c>
      <c r="C100" s="147">
        <f t="shared" si="21"/>
        <v>6350.1578947368425</v>
      </c>
      <c r="D100" s="166">
        <f t="shared" si="22"/>
        <v>5319.7894736842109</v>
      </c>
      <c r="E100" s="164">
        <f t="shared" si="23"/>
        <v>11669.947368421053</v>
      </c>
      <c r="F100" s="147">
        <f>SUMIFS('DATOS PEST15'!$D:$D,'DATOS PEST15'!$C:$C,'2. TS PAIS SEXO Y REG'!F$6,'DATOS PEST15'!$B:$B,VLOOKUP($F$5,DenRegTabla2,2,FALSE),'DATOS PEST15'!$A:$A,INDICE!$C$13,'DATOS PEST15'!$E:$E,'2. TS PAIS SEXO Y REG'!$A100)</f>
        <v>4658.7894736842109</v>
      </c>
      <c r="G100" s="166">
        <f>SUMIFS('DATOS PEST15'!$D:$D,'DATOS PEST15'!$C:$C,'2. TS PAIS SEXO Y REG'!G$6,'DATOS PEST15'!$B:$B,VLOOKUP($F$5,DenRegTabla2,2,FALSE),'DATOS PEST15'!$A:$A,INDICE!$C$13,'DATOS PEST15'!$E:$E,'2. TS PAIS SEXO Y REG'!$A100)</f>
        <v>3672.5789473684213</v>
      </c>
      <c r="H100" s="164">
        <f>SUMIFS('DATOS PEST15'!$D:$D,'DATOS PEST15'!$B:$B,VLOOKUP($F$5,DenRegTabla2,2,FALSE),'DATOS PEST15'!$A:$A,INDICE!$C$13,'DATOS PEST15'!$E:$E,'2. TS PAIS SEXO Y REG'!$A100)</f>
        <v>8331.3684210526317</v>
      </c>
      <c r="I100" s="147">
        <f>SUMIFS('DATOS PEST15'!$D:$D,'DATOS PEST15'!$C:$C,'2. TS PAIS SEXO Y REG'!I$6,'DATOS PEST15'!$B:$B,VLOOKUP($I$5,DenRegTabla2,2,FALSE),'DATOS PEST15'!$A:$A,INDICE!$C$13,'DATOS PEST15'!$E:$E,'2. TS PAIS SEXO Y REG'!$A100)</f>
        <v>4</v>
      </c>
      <c r="J100" s="166">
        <f>SUMIFS('DATOS PEST15'!$D:$D,'DATOS PEST15'!$C:$C,'2. TS PAIS SEXO Y REG'!J$6,'DATOS PEST15'!$B:$B,VLOOKUP($I$5,DenRegTabla2,2,FALSE),'DATOS PEST15'!$A:$A,INDICE!$C$13,'DATOS PEST15'!$E:$E,'2. TS PAIS SEXO Y REG'!$A100)</f>
        <v>8</v>
      </c>
      <c r="K100" s="164">
        <f>SUMIFS('DATOS PEST15'!$D:$D,'DATOS PEST15'!$B:$B,VLOOKUP($I$5,DenRegTabla2,2,FALSE),'DATOS PEST15'!$A:$A,INDICE!$C$13,'DATOS PEST15'!$E:$E,'2. TS PAIS SEXO Y REG'!$A100)</f>
        <v>12</v>
      </c>
      <c r="L100" s="147">
        <f>SUMIFS('DATOS PEST15'!$D:$D,'DATOS PEST15'!$C:$C,'2. TS PAIS SEXO Y REG'!L$6,'DATOS PEST15'!$B:$B,VLOOKUP($L$5,DenRegTabla2,2,FALSE),'DATOS PEST15'!$A:$A,INDICE!$C$13,'DATOS PEST15'!$E:$E,'2. TS PAIS SEXO Y REG'!$A100)</f>
        <v>36.10526315789474</v>
      </c>
      <c r="M100" s="166">
        <f>SUMIFS('DATOS PEST15'!$D:$D,'DATOS PEST15'!$C:$C,'2. TS PAIS SEXO Y REG'!M$6,'DATOS PEST15'!$B:$B,VLOOKUP($L$5,DenRegTabla2,2,FALSE),'DATOS PEST15'!$A:$A,INDICE!$C$13,'DATOS PEST15'!$E:$E,'2. TS PAIS SEXO Y REG'!$A100)</f>
        <v>6.0526315789473681</v>
      </c>
      <c r="N100" s="164">
        <f>SUMIFS('DATOS PEST15'!$D:$D,'DATOS PEST15'!$B:$B,VLOOKUP($L$5,DenRegTabla2,2,FALSE),'DATOS PEST15'!$A:$A,INDICE!$C$13,'DATOS PEST15'!$E:$E,'2. TS PAIS SEXO Y REG'!$A100)</f>
        <v>42.15789473684211</v>
      </c>
      <c r="O100" s="147">
        <f>SUMIFS('DATOS PEST15'!$D:$D,'DATOS PEST15'!$C:$C,'2. TS PAIS SEXO Y REG'!O$6,'DATOS PEST15'!$B:$B,VLOOKUP($O$5,DenRegTabla2,2,FALSE),'DATOS PEST15'!$A:$A,INDICE!$C$13,'DATOS PEST15'!$E:$E,'2. TS PAIS SEXO Y REG'!$A100)</f>
        <v>1644.2631578947369</v>
      </c>
      <c r="P100" s="166">
        <f>SUMIFS('DATOS PEST15'!$D:$D,'DATOS PEST15'!$C:$C,'2. TS PAIS SEXO Y REG'!P$6,'DATOS PEST15'!$B:$B,VLOOKUP($O$5,DenRegTabla2,2,FALSE),'DATOS PEST15'!$A:$A,INDICE!$C$13,'DATOS PEST15'!$E:$E,'2. TS PAIS SEXO Y REG'!$A100)</f>
        <v>1621.1578947368421</v>
      </c>
      <c r="Q100" s="164">
        <f>SUMIFS('DATOS PEST15'!$D:$D,'DATOS PEST15'!$B:$B,VLOOKUP($O$5,DenRegTabla2,2,FALSE),'DATOS PEST15'!$A:$A,INDICE!$C$13,'DATOS PEST15'!$E:$E,'2. TS PAIS SEXO Y REG'!$A100)</f>
        <v>3265.4210526315792</v>
      </c>
      <c r="R100" s="147">
        <f>SUMIFS('DATOS PEST15'!$D:$D,'DATOS PEST15'!$C:$C,'2. TS PAIS SEXO Y REG'!R$6,'DATOS PEST15'!$B:$B,VLOOKUP($R$5,DenRegTabla2,2,FALSE),'DATOS PEST15'!$A:$A,INDICE!$C$13,'DATOS PEST15'!$E:$E,'2. TS PAIS SEXO Y REG'!$A100)</f>
        <v>4</v>
      </c>
      <c r="S100" s="166">
        <f>SUMIFS('DATOS PEST15'!$D:$D,'DATOS PEST15'!$C:$C,'2. TS PAIS SEXO Y REG'!S$6,'DATOS PEST15'!$B:$B,VLOOKUP($R$5,DenRegTabla2,2,FALSE),'DATOS PEST15'!$A:$A,INDICE!$C$13,'DATOS PEST15'!$E:$E,'2. TS PAIS SEXO Y REG'!$A100)</f>
        <v>8</v>
      </c>
      <c r="T100" s="164">
        <f>SUMIFS('DATOS PEST15'!$D:$D,'DATOS PEST15'!$B:$B,VLOOKUP($R$5,DenRegTabla2,2,FALSE),'DATOS PEST15'!$A:$A,INDICE!$C$13,'DATOS PEST15'!$E:$E,'2. TS PAIS SEXO Y REG'!$A100)</f>
        <v>12</v>
      </c>
      <c r="U100" s="147">
        <f>SUMIFS('DATOS PEST15'!$D:$D,'DATOS PEST15'!$C:$C,'2. TS PAIS SEXO Y REG'!U$6,'DATOS PEST15'!$B:$B,VLOOKUP($U$5,DenRegTabla2,2,FALSE),'DATOS PEST15'!$A:$A,INDICE!$C$13,'DATOS PEST15'!$E:$E,'2. TS PAIS SEXO Y REG'!$A100)</f>
        <v>1</v>
      </c>
      <c r="V100" s="166">
        <f>SUMIFS('DATOS PEST15'!$D:$D,'DATOS PEST15'!$C:$C,'2. TS PAIS SEXO Y REG'!V$6,'DATOS PEST15'!$B:$B,VLOOKUP($U$5,DenRegTabla2,2,FALSE),'DATOS PEST15'!$A:$A,INDICE!$C$13,'DATOS PEST15'!$E:$E,'2. TS PAIS SEXO Y REG'!$A100)</f>
        <v>3</v>
      </c>
      <c r="W100" s="164">
        <f>SUMIFS('DATOS PEST15'!$D:$D,'DATOS PEST15'!$B:$B,VLOOKUP($U$5,DenRegTabla2,2,FALSE),'DATOS PEST15'!$A:$A,INDICE!$C$13,'DATOS PEST15'!$E:$E,'2. TS PAIS SEXO Y REG'!$A100)</f>
        <v>4</v>
      </c>
      <c r="X100" s="147">
        <f>SUMIFS('DATOS PEST15'!$D:$D,'DATOS PEST15'!$C:$C,'2. TS PAIS SEXO Y REG'!X$6,'DATOS PEST15'!$B:$B,VLOOKUP($X$5,DenRegTabla2,2,FALSE),'DATOS PEST15'!$A:$A,INDICE!$C$13,'DATOS PEST15'!$E:$E,'2. TS PAIS SEXO Y REG'!$A100)</f>
        <v>2</v>
      </c>
      <c r="Y100" s="166">
        <f>SUMIFS('DATOS PEST15'!$D:$D,'DATOS PEST15'!$C:$C,'2. TS PAIS SEXO Y REG'!Y$6,'DATOS PEST15'!$B:$B,VLOOKUP($X$5,DenRegTabla2,2,FALSE),'DATOS PEST15'!$A:$A,INDICE!$C$13,'DATOS PEST15'!$E:$E,'2. TS PAIS SEXO Y REG'!$A100)</f>
        <v>1</v>
      </c>
      <c r="Z100" s="164">
        <f>SUMIFS('DATOS PEST15'!$D:$D,'DATOS PEST15'!$B:$B,VLOOKUP($X$5,DenRegTabla2,2,FALSE),'DATOS PEST15'!$A:$A,INDICE!$C$13,'DATOS PEST15'!$E:$E,'2. TS PAIS SEXO Y REG'!$A100)</f>
        <v>3</v>
      </c>
      <c r="AA100" s="147">
        <f>SUMIFS('DATOS PEST15'!$D:$D,'DATOS PEST15'!$C:$C,'2. TS PAIS SEXO Y REG'!AA$6,'DATOS PEST15'!$B:$B,VLOOKUP($AA$5,DenRegTabla2,2,FALSE),'DATOS PEST15'!$A:$A,INDICE!$C$13,'DATOS PEST15'!$E:$E,'2. TS PAIS SEXO Y REG'!$A100)</f>
        <v>0</v>
      </c>
      <c r="AB100" s="166">
        <f>SUMIFS('DATOS PEST15'!$D:$D,'DATOS PEST15'!$C:$C,'2. TS PAIS SEXO Y REG'!AB$6,'DATOS PEST15'!$B:$B,VLOOKUP($AA$5,DenRegTabla2,2,FALSE),'DATOS PEST15'!$A:$A,INDICE!$C$13,'DATOS PEST15'!$E:$E,'2. TS PAIS SEXO Y REG'!$A100)</f>
        <v>0</v>
      </c>
      <c r="AC100" s="164">
        <f>SUMIFS('DATOS PEST15'!$D:$D,'DATOS PEST15'!$B:$B,VLOOKUP($AA$5,DenRegTabla2,2,FALSE),'DATOS PEST15'!$A:$A,INDICE!$C$13,'DATOS PEST15'!$E:$E,'2. TS PAIS SEXO Y REG'!$A100)</f>
        <v>0</v>
      </c>
    </row>
    <row r="101" spans="1:29" s="123" customFormat="1" ht="15.6" x14ac:dyDescent="0.3">
      <c r="A101" s="4">
        <v>231</v>
      </c>
      <c r="B101" s="147" t="s">
        <v>266</v>
      </c>
      <c r="C101" s="147">
        <f t="shared" si="21"/>
        <v>136.73684210526315</v>
      </c>
      <c r="D101" s="166">
        <f t="shared" si="22"/>
        <v>135</v>
      </c>
      <c r="E101" s="164">
        <f t="shared" si="23"/>
        <v>271.73684210526312</v>
      </c>
      <c r="F101" s="147">
        <f>SUMIFS('DATOS PEST15'!$D:$D,'DATOS PEST15'!$C:$C,'2. TS PAIS SEXO Y REG'!F$6,'DATOS PEST15'!$B:$B,VLOOKUP($F$5,DenRegTabla2,2,FALSE),'DATOS PEST15'!$A:$A,INDICE!$C$13,'DATOS PEST15'!$E:$E,'2. TS PAIS SEXO Y REG'!$A101)</f>
        <v>110.31578947368421</v>
      </c>
      <c r="G101" s="166">
        <f>SUMIFS('DATOS PEST15'!$D:$D,'DATOS PEST15'!$C:$C,'2. TS PAIS SEXO Y REG'!G$6,'DATOS PEST15'!$B:$B,VLOOKUP($F$5,DenRegTabla2,2,FALSE),'DATOS PEST15'!$A:$A,INDICE!$C$13,'DATOS PEST15'!$E:$E,'2. TS PAIS SEXO Y REG'!$A101)</f>
        <v>124.26315789473684</v>
      </c>
      <c r="H101" s="164">
        <f>SUMIFS('DATOS PEST15'!$D:$D,'DATOS PEST15'!$B:$B,VLOOKUP($F$5,DenRegTabla2,2,FALSE),'DATOS PEST15'!$A:$A,INDICE!$C$13,'DATOS PEST15'!$E:$E,'2. TS PAIS SEXO Y REG'!$A101)</f>
        <v>234.57894736842104</v>
      </c>
      <c r="I101" s="147">
        <f>SUMIFS('DATOS PEST15'!$D:$D,'DATOS PEST15'!$C:$C,'2. TS PAIS SEXO Y REG'!I$6,'DATOS PEST15'!$B:$B,VLOOKUP($I$5,DenRegTabla2,2,FALSE),'DATOS PEST15'!$A:$A,INDICE!$C$13,'DATOS PEST15'!$E:$E,'2. TS PAIS SEXO Y REG'!$A101)</f>
        <v>5</v>
      </c>
      <c r="J101" s="166">
        <f>SUMIFS('DATOS PEST15'!$D:$D,'DATOS PEST15'!$C:$C,'2. TS PAIS SEXO Y REG'!J$6,'DATOS PEST15'!$B:$B,VLOOKUP($I$5,DenRegTabla2,2,FALSE),'DATOS PEST15'!$A:$A,INDICE!$C$13,'DATOS PEST15'!$E:$E,'2. TS PAIS SEXO Y REG'!$A101)</f>
        <v>2.6842105263157894</v>
      </c>
      <c r="K101" s="164">
        <f>SUMIFS('DATOS PEST15'!$D:$D,'DATOS PEST15'!$B:$B,VLOOKUP($I$5,DenRegTabla2,2,FALSE),'DATOS PEST15'!$A:$A,INDICE!$C$13,'DATOS PEST15'!$E:$E,'2. TS PAIS SEXO Y REG'!$A101)</f>
        <v>7.6842105263157894</v>
      </c>
      <c r="L101" s="147">
        <f>SUMIFS('DATOS PEST15'!$D:$D,'DATOS PEST15'!$C:$C,'2. TS PAIS SEXO Y REG'!L$6,'DATOS PEST15'!$B:$B,VLOOKUP($L$5,DenRegTabla2,2,FALSE),'DATOS PEST15'!$A:$A,INDICE!$C$13,'DATOS PEST15'!$E:$E,'2. TS PAIS SEXO Y REG'!$A101)</f>
        <v>11</v>
      </c>
      <c r="M101" s="166">
        <f>SUMIFS('DATOS PEST15'!$D:$D,'DATOS PEST15'!$C:$C,'2. TS PAIS SEXO Y REG'!M$6,'DATOS PEST15'!$B:$B,VLOOKUP($L$5,DenRegTabla2,2,FALSE),'DATOS PEST15'!$A:$A,INDICE!$C$13,'DATOS PEST15'!$E:$E,'2. TS PAIS SEXO Y REG'!$A101)</f>
        <v>0</v>
      </c>
      <c r="N101" s="164">
        <f>SUMIFS('DATOS PEST15'!$D:$D,'DATOS PEST15'!$B:$B,VLOOKUP($L$5,DenRegTabla2,2,FALSE),'DATOS PEST15'!$A:$A,INDICE!$C$13,'DATOS PEST15'!$E:$E,'2. TS PAIS SEXO Y REG'!$A101)</f>
        <v>11</v>
      </c>
      <c r="O101" s="147">
        <f>SUMIFS('DATOS PEST15'!$D:$D,'DATOS PEST15'!$C:$C,'2. TS PAIS SEXO Y REG'!O$6,'DATOS PEST15'!$B:$B,VLOOKUP($O$5,DenRegTabla2,2,FALSE),'DATOS PEST15'!$A:$A,INDICE!$C$13,'DATOS PEST15'!$E:$E,'2. TS PAIS SEXO Y REG'!$A101)</f>
        <v>10.421052631578947</v>
      </c>
      <c r="P101" s="166">
        <f>SUMIFS('DATOS PEST15'!$D:$D,'DATOS PEST15'!$C:$C,'2. TS PAIS SEXO Y REG'!P$6,'DATOS PEST15'!$B:$B,VLOOKUP($O$5,DenRegTabla2,2,FALSE),'DATOS PEST15'!$A:$A,INDICE!$C$13,'DATOS PEST15'!$E:$E,'2. TS PAIS SEXO Y REG'!$A101)</f>
        <v>8.0526315789473681</v>
      </c>
      <c r="Q101" s="164">
        <f>SUMIFS('DATOS PEST15'!$D:$D,'DATOS PEST15'!$B:$B,VLOOKUP($O$5,DenRegTabla2,2,FALSE),'DATOS PEST15'!$A:$A,INDICE!$C$13,'DATOS PEST15'!$E:$E,'2. TS PAIS SEXO Y REG'!$A101)</f>
        <v>18.473684210526315</v>
      </c>
      <c r="R101" s="147">
        <f>SUMIFS('DATOS PEST15'!$D:$D,'DATOS PEST15'!$C:$C,'2. TS PAIS SEXO Y REG'!R$6,'DATOS PEST15'!$B:$B,VLOOKUP($R$5,DenRegTabla2,2,FALSE),'DATOS PEST15'!$A:$A,INDICE!$C$13,'DATOS PEST15'!$E:$E,'2. TS PAIS SEXO Y REG'!$A101)</f>
        <v>0</v>
      </c>
      <c r="S101" s="166">
        <f>SUMIFS('DATOS PEST15'!$D:$D,'DATOS PEST15'!$C:$C,'2. TS PAIS SEXO Y REG'!S$6,'DATOS PEST15'!$B:$B,VLOOKUP($R$5,DenRegTabla2,2,FALSE),'DATOS PEST15'!$A:$A,INDICE!$C$13,'DATOS PEST15'!$E:$E,'2. TS PAIS SEXO Y REG'!$A101)</f>
        <v>0</v>
      </c>
      <c r="T101" s="164">
        <f>SUMIFS('DATOS PEST15'!$D:$D,'DATOS PEST15'!$B:$B,VLOOKUP($R$5,DenRegTabla2,2,FALSE),'DATOS PEST15'!$A:$A,INDICE!$C$13,'DATOS PEST15'!$E:$E,'2. TS PAIS SEXO Y REG'!$A101)</f>
        <v>0</v>
      </c>
      <c r="U101" s="147">
        <f>SUMIFS('DATOS PEST15'!$D:$D,'DATOS PEST15'!$C:$C,'2. TS PAIS SEXO Y REG'!U$6,'DATOS PEST15'!$B:$B,VLOOKUP($U$5,DenRegTabla2,2,FALSE),'DATOS PEST15'!$A:$A,INDICE!$C$13,'DATOS PEST15'!$E:$E,'2. TS PAIS SEXO Y REG'!$A101)</f>
        <v>0</v>
      </c>
      <c r="V101" s="166">
        <f>SUMIFS('DATOS PEST15'!$D:$D,'DATOS PEST15'!$C:$C,'2. TS PAIS SEXO Y REG'!V$6,'DATOS PEST15'!$B:$B,VLOOKUP($U$5,DenRegTabla2,2,FALSE),'DATOS PEST15'!$A:$A,INDICE!$C$13,'DATOS PEST15'!$E:$E,'2. TS PAIS SEXO Y REG'!$A101)</f>
        <v>0</v>
      </c>
      <c r="W101" s="164">
        <f>SUMIFS('DATOS PEST15'!$D:$D,'DATOS PEST15'!$B:$B,VLOOKUP($U$5,DenRegTabla2,2,FALSE),'DATOS PEST15'!$A:$A,INDICE!$C$13,'DATOS PEST15'!$E:$E,'2. TS PAIS SEXO Y REG'!$A101)</f>
        <v>0</v>
      </c>
      <c r="X101" s="147">
        <f>SUMIFS('DATOS PEST15'!$D:$D,'DATOS PEST15'!$C:$C,'2. TS PAIS SEXO Y REG'!X$6,'DATOS PEST15'!$B:$B,VLOOKUP($X$5,DenRegTabla2,2,FALSE),'DATOS PEST15'!$A:$A,INDICE!$C$13,'DATOS PEST15'!$E:$E,'2. TS PAIS SEXO Y REG'!$A101)</f>
        <v>0</v>
      </c>
      <c r="Y101" s="166">
        <f>SUMIFS('DATOS PEST15'!$D:$D,'DATOS PEST15'!$C:$C,'2. TS PAIS SEXO Y REG'!Y$6,'DATOS PEST15'!$B:$B,VLOOKUP($X$5,DenRegTabla2,2,FALSE),'DATOS PEST15'!$A:$A,INDICE!$C$13,'DATOS PEST15'!$E:$E,'2. TS PAIS SEXO Y REG'!$A101)</f>
        <v>0</v>
      </c>
      <c r="Z101" s="164">
        <f>SUMIFS('DATOS PEST15'!$D:$D,'DATOS PEST15'!$B:$B,VLOOKUP($X$5,DenRegTabla2,2,FALSE),'DATOS PEST15'!$A:$A,INDICE!$C$13,'DATOS PEST15'!$E:$E,'2. TS PAIS SEXO Y REG'!$A101)</f>
        <v>0</v>
      </c>
      <c r="AA101" s="147">
        <f>SUMIFS('DATOS PEST15'!$D:$D,'DATOS PEST15'!$C:$C,'2. TS PAIS SEXO Y REG'!AA$6,'DATOS PEST15'!$B:$B,VLOOKUP($AA$5,DenRegTabla2,2,FALSE),'DATOS PEST15'!$A:$A,INDICE!$C$13,'DATOS PEST15'!$E:$E,'2. TS PAIS SEXO Y REG'!$A101)</f>
        <v>0</v>
      </c>
      <c r="AB101" s="166">
        <f>SUMIFS('DATOS PEST15'!$D:$D,'DATOS PEST15'!$C:$C,'2. TS PAIS SEXO Y REG'!AB$6,'DATOS PEST15'!$B:$B,VLOOKUP($AA$5,DenRegTabla2,2,FALSE),'DATOS PEST15'!$A:$A,INDICE!$C$13,'DATOS PEST15'!$E:$E,'2. TS PAIS SEXO Y REG'!$A101)</f>
        <v>0</v>
      </c>
      <c r="AC101" s="164">
        <f>SUMIFS('DATOS PEST15'!$D:$D,'DATOS PEST15'!$B:$B,VLOOKUP($AA$5,DenRegTabla2,2,FALSE),'DATOS PEST15'!$A:$A,INDICE!$C$13,'DATOS PEST15'!$E:$E,'2. TS PAIS SEXO Y REG'!$A101)</f>
        <v>0</v>
      </c>
    </row>
    <row r="102" spans="1:29" s="123" customFormat="1" ht="15.6" x14ac:dyDescent="0.3">
      <c r="A102" s="4">
        <v>234</v>
      </c>
      <c r="B102" s="147" t="s">
        <v>267</v>
      </c>
      <c r="C102" s="147">
        <f t="shared" si="21"/>
        <v>0</v>
      </c>
      <c r="D102" s="166">
        <f t="shared" si="22"/>
        <v>3</v>
      </c>
      <c r="E102" s="164">
        <f t="shared" si="23"/>
        <v>3</v>
      </c>
      <c r="F102" s="147">
        <f>SUMIFS('DATOS PEST15'!$D:$D,'DATOS PEST15'!$C:$C,'2. TS PAIS SEXO Y REG'!F$6,'DATOS PEST15'!$B:$B,VLOOKUP($F$5,DenRegTabla2,2,FALSE),'DATOS PEST15'!$A:$A,INDICE!$C$13,'DATOS PEST15'!$E:$E,'2. TS PAIS SEXO Y REG'!$A102)</f>
        <v>0</v>
      </c>
      <c r="G102" s="166">
        <f>SUMIFS('DATOS PEST15'!$D:$D,'DATOS PEST15'!$C:$C,'2. TS PAIS SEXO Y REG'!G$6,'DATOS PEST15'!$B:$B,VLOOKUP($F$5,DenRegTabla2,2,FALSE),'DATOS PEST15'!$A:$A,INDICE!$C$13,'DATOS PEST15'!$E:$E,'2. TS PAIS SEXO Y REG'!$A102)</f>
        <v>2</v>
      </c>
      <c r="H102" s="164">
        <f>SUMIFS('DATOS PEST15'!$D:$D,'DATOS PEST15'!$B:$B,VLOOKUP($F$5,DenRegTabla2,2,FALSE),'DATOS PEST15'!$A:$A,INDICE!$C$13,'DATOS PEST15'!$E:$E,'2. TS PAIS SEXO Y REG'!$A102)</f>
        <v>2</v>
      </c>
      <c r="I102" s="147">
        <f>SUMIFS('DATOS PEST15'!$D:$D,'DATOS PEST15'!$C:$C,'2. TS PAIS SEXO Y REG'!I$6,'DATOS PEST15'!$B:$B,VLOOKUP($I$5,DenRegTabla2,2,FALSE),'DATOS PEST15'!$A:$A,INDICE!$C$13,'DATOS PEST15'!$E:$E,'2. TS PAIS SEXO Y REG'!$A102)</f>
        <v>0</v>
      </c>
      <c r="J102" s="166">
        <f>SUMIFS('DATOS PEST15'!$D:$D,'DATOS PEST15'!$C:$C,'2. TS PAIS SEXO Y REG'!J$6,'DATOS PEST15'!$B:$B,VLOOKUP($I$5,DenRegTabla2,2,FALSE),'DATOS PEST15'!$A:$A,INDICE!$C$13,'DATOS PEST15'!$E:$E,'2. TS PAIS SEXO Y REG'!$A102)</f>
        <v>0</v>
      </c>
      <c r="K102" s="164">
        <f>SUMIFS('DATOS PEST15'!$D:$D,'DATOS PEST15'!$B:$B,VLOOKUP($I$5,DenRegTabla2,2,FALSE),'DATOS PEST15'!$A:$A,INDICE!$C$13,'DATOS PEST15'!$E:$E,'2. TS PAIS SEXO Y REG'!$A102)</f>
        <v>0</v>
      </c>
      <c r="L102" s="147">
        <f>SUMIFS('DATOS PEST15'!$D:$D,'DATOS PEST15'!$C:$C,'2. TS PAIS SEXO Y REG'!L$6,'DATOS PEST15'!$B:$B,VLOOKUP($L$5,DenRegTabla2,2,FALSE),'DATOS PEST15'!$A:$A,INDICE!$C$13,'DATOS PEST15'!$E:$E,'2. TS PAIS SEXO Y REG'!$A102)</f>
        <v>0</v>
      </c>
      <c r="M102" s="166">
        <f>SUMIFS('DATOS PEST15'!$D:$D,'DATOS PEST15'!$C:$C,'2. TS PAIS SEXO Y REG'!M$6,'DATOS PEST15'!$B:$B,VLOOKUP($L$5,DenRegTabla2,2,FALSE),'DATOS PEST15'!$A:$A,INDICE!$C$13,'DATOS PEST15'!$E:$E,'2. TS PAIS SEXO Y REG'!$A102)</f>
        <v>0</v>
      </c>
      <c r="N102" s="164">
        <f>SUMIFS('DATOS PEST15'!$D:$D,'DATOS PEST15'!$B:$B,VLOOKUP($L$5,DenRegTabla2,2,FALSE),'DATOS PEST15'!$A:$A,INDICE!$C$13,'DATOS PEST15'!$E:$E,'2. TS PAIS SEXO Y REG'!$A102)</f>
        <v>0</v>
      </c>
      <c r="O102" s="147">
        <f>SUMIFS('DATOS PEST15'!$D:$D,'DATOS PEST15'!$C:$C,'2. TS PAIS SEXO Y REG'!O$6,'DATOS PEST15'!$B:$B,VLOOKUP($O$5,DenRegTabla2,2,FALSE),'DATOS PEST15'!$A:$A,INDICE!$C$13,'DATOS PEST15'!$E:$E,'2. TS PAIS SEXO Y REG'!$A102)</f>
        <v>0</v>
      </c>
      <c r="P102" s="166">
        <f>SUMIFS('DATOS PEST15'!$D:$D,'DATOS PEST15'!$C:$C,'2. TS PAIS SEXO Y REG'!P$6,'DATOS PEST15'!$B:$B,VLOOKUP($O$5,DenRegTabla2,2,FALSE),'DATOS PEST15'!$A:$A,INDICE!$C$13,'DATOS PEST15'!$E:$E,'2. TS PAIS SEXO Y REG'!$A102)</f>
        <v>1</v>
      </c>
      <c r="Q102" s="164">
        <f>SUMIFS('DATOS PEST15'!$D:$D,'DATOS PEST15'!$B:$B,VLOOKUP($O$5,DenRegTabla2,2,FALSE),'DATOS PEST15'!$A:$A,INDICE!$C$13,'DATOS PEST15'!$E:$E,'2. TS PAIS SEXO Y REG'!$A102)</f>
        <v>1</v>
      </c>
      <c r="R102" s="147">
        <f>SUMIFS('DATOS PEST15'!$D:$D,'DATOS PEST15'!$C:$C,'2. TS PAIS SEXO Y REG'!R$6,'DATOS PEST15'!$B:$B,VLOOKUP($R$5,DenRegTabla2,2,FALSE),'DATOS PEST15'!$A:$A,INDICE!$C$13,'DATOS PEST15'!$E:$E,'2. TS PAIS SEXO Y REG'!$A102)</f>
        <v>0</v>
      </c>
      <c r="S102" s="166">
        <f>SUMIFS('DATOS PEST15'!$D:$D,'DATOS PEST15'!$C:$C,'2. TS PAIS SEXO Y REG'!S$6,'DATOS PEST15'!$B:$B,VLOOKUP($R$5,DenRegTabla2,2,FALSE),'DATOS PEST15'!$A:$A,INDICE!$C$13,'DATOS PEST15'!$E:$E,'2. TS PAIS SEXO Y REG'!$A102)</f>
        <v>0</v>
      </c>
      <c r="T102" s="164">
        <f>SUMIFS('DATOS PEST15'!$D:$D,'DATOS PEST15'!$B:$B,VLOOKUP($R$5,DenRegTabla2,2,FALSE),'DATOS PEST15'!$A:$A,INDICE!$C$13,'DATOS PEST15'!$E:$E,'2. TS PAIS SEXO Y REG'!$A102)</f>
        <v>0</v>
      </c>
      <c r="U102" s="147">
        <f>SUMIFS('DATOS PEST15'!$D:$D,'DATOS PEST15'!$C:$C,'2. TS PAIS SEXO Y REG'!U$6,'DATOS PEST15'!$B:$B,VLOOKUP($U$5,DenRegTabla2,2,FALSE),'DATOS PEST15'!$A:$A,INDICE!$C$13,'DATOS PEST15'!$E:$E,'2. TS PAIS SEXO Y REG'!$A102)</f>
        <v>0</v>
      </c>
      <c r="V102" s="166">
        <f>SUMIFS('DATOS PEST15'!$D:$D,'DATOS PEST15'!$C:$C,'2. TS PAIS SEXO Y REG'!V$6,'DATOS PEST15'!$B:$B,VLOOKUP($U$5,DenRegTabla2,2,FALSE),'DATOS PEST15'!$A:$A,INDICE!$C$13,'DATOS PEST15'!$E:$E,'2. TS PAIS SEXO Y REG'!$A102)</f>
        <v>0</v>
      </c>
      <c r="W102" s="164">
        <f>SUMIFS('DATOS PEST15'!$D:$D,'DATOS PEST15'!$B:$B,VLOOKUP($U$5,DenRegTabla2,2,FALSE),'DATOS PEST15'!$A:$A,INDICE!$C$13,'DATOS PEST15'!$E:$E,'2. TS PAIS SEXO Y REG'!$A102)</f>
        <v>0</v>
      </c>
      <c r="X102" s="147">
        <f>SUMIFS('DATOS PEST15'!$D:$D,'DATOS PEST15'!$C:$C,'2. TS PAIS SEXO Y REG'!X$6,'DATOS PEST15'!$B:$B,VLOOKUP($X$5,DenRegTabla2,2,FALSE),'DATOS PEST15'!$A:$A,INDICE!$C$13,'DATOS PEST15'!$E:$E,'2. TS PAIS SEXO Y REG'!$A102)</f>
        <v>0</v>
      </c>
      <c r="Y102" s="166">
        <f>SUMIFS('DATOS PEST15'!$D:$D,'DATOS PEST15'!$C:$C,'2. TS PAIS SEXO Y REG'!Y$6,'DATOS PEST15'!$B:$B,VLOOKUP($X$5,DenRegTabla2,2,FALSE),'DATOS PEST15'!$A:$A,INDICE!$C$13,'DATOS PEST15'!$E:$E,'2. TS PAIS SEXO Y REG'!$A102)</f>
        <v>0</v>
      </c>
      <c r="Z102" s="164">
        <f>SUMIFS('DATOS PEST15'!$D:$D,'DATOS PEST15'!$B:$B,VLOOKUP($X$5,DenRegTabla2,2,FALSE),'DATOS PEST15'!$A:$A,INDICE!$C$13,'DATOS PEST15'!$E:$E,'2. TS PAIS SEXO Y REG'!$A102)</f>
        <v>0</v>
      </c>
      <c r="AA102" s="147">
        <f>SUMIFS('DATOS PEST15'!$D:$D,'DATOS PEST15'!$C:$C,'2. TS PAIS SEXO Y REG'!AA$6,'DATOS PEST15'!$B:$B,VLOOKUP($AA$5,DenRegTabla2,2,FALSE),'DATOS PEST15'!$A:$A,INDICE!$C$13,'DATOS PEST15'!$E:$E,'2. TS PAIS SEXO Y REG'!$A102)</f>
        <v>0</v>
      </c>
      <c r="AB102" s="166">
        <f>SUMIFS('DATOS PEST15'!$D:$D,'DATOS PEST15'!$C:$C,'2. TS PAIS SEXO Y REG'!AB$6,'DATOS PEST15'!$B:$B,VLOOKUP($AA$5,DenRegTabla2,2,FALSE),'DATOS PEST15'!$A:$A,INDICE!$C$13,'DATOS PEST15'!$E:$E,'2. TS PAIS SEXO Y REG'!$A102)</f>
        <v>0</v>
      </c>
      <c r="AC102" s="164">
        <f>SUMIFS('DATOS PEST15'!$D:$D,'DATOS PEST15'!$B:$B,VLOOKUP($AA$5,DenRegTabla2,2,FALSE),'DATOS PEST15'!$A:$A,INDICE!$C$13,'DATOS PEST15'!$E:$E,'2. TS PAIS SEXO Y REG'!$A102)</f>
        <v>0</v>
      </c>
    </row>
    <row r="103" spans="1:29" s="123" customFormat="1" ht="15.6" x14ac:dyDescent="0.3">
      <c r="A103" s="4">
        <v>608</v>
      </c>
      <c r="B103" s="147" t="s">
        <v>327</v>
      </c>
      <c r="C103" s="147">
        <f t="shared" si="21"/>
        <v>15724.157894736842</v>
      </c>
      <c r="D103" s="166">
        <f t="shared" si="22"/>
        <v>9467.9473684210552</v>
      </c>
      <c r="E103" s="164">
        <f t="shared" si="23"/>
        <v>25193.105263157897</v>
      </c>
      <c r="F103" s="147">
        <f>SUMIFS('DATOS PEST15'!$D:$D,'DATOS PEST15'!$C:$C,'2. TS PAIS SEXO Y REG'!F$6,'DATOS PEST15'!$B:$B,VLOOKUP($F$5,DenRegTabla2,2,FALSE),'DATOS PEST15'!$A:$A,INDICE!$C$13,'DATOS PEST15'!$E:$E,'2. TS PAIS SEXO Y REG'!$A103)</f>
        <v>6460</v>
      </c>
      <c r="G103" s="166">
        <f>SUMIFS('DATOS PEST15'!$D:$D,'DATOS PEST15'!$C:$C,'2. TS PAIS SEXO Y REG'!G$6,'DATOS PEST15'!$B:$B,VLOOKUP($F$5,DenRegTabla2,2,FALSE),'DATOS PEST15'!$A:$A,INDICE!$C$13,'DATOS PEST15'!$E:$E,'2. TS PAIS SEXO Y REG'!$A103)</f>
        <v>8348.9473684210534</v>
      </c>
      <c r="H103" s="164">
        <f>SUMIFS('DATOS PEST15'!$D:$D,'DATOS PEST15'!$B:$B,VLOOKUP($F$5,DenRegTabla2,2,FALSE),'DATOS PEST15'!$A:$A,INDICE!$C$13,'DATOS PEST15'!$E:$E,'2. TS PAIS SEXO Y REG'!$A103)</f>
        <v>14808.947368421053</v>
      </c>
      <c r="I103" s="147">
        <f>SUMIFS('DATOS PEST15'!$D:$D,'DATOS PEST15'!$C:$C,'2. TS PAIS SEXO Y REG'!I$6,'DATOS PEST15'!$B:$B,VLOOKUP($I$5,DenRegTabla2,2,FALSE),'DATOS PEST15'!$A:$A,INDICE!$C$13,'DATOS PEST15'!$E:$E,'2. TS PAIS SEXO Y REG'!$A103)</f>
        <v>22.526315789473685</v>
      </c>
      <c r="J103" s="166">
        <f>SUMIFS('DATOS PEST15'!$D:$D,'DATOS PEST15'!$C:$C,'2. TS PAIS SEXO Y REG'!J$6,'DATOS PEST15'!$B:$B,VLOOKUP($I$5,DenRegTabla2,2,FALSE),'DATOS PEST15'!$A:$A,INDICE!$C$13,'DATOS PEST15'!$E:$E,'2. TS PAIS SEXO Y REG'!$A103)</f>
        <v>47.89473684210526</v>
      </c>
      <c r="K103" s="164">
        <f>SUMIFS('DATOS PEST15'!$D:$D,'DATOS PEST15'!$B:$B,VLOOKUP($I$5,DenRegTabla2,2,FALSE),'DATOS PEST15'!$A:$A,INDICE!$C$13,'DATOS PEST15'!$E:$E,'2. TS PAIS SEXO Y REG'!$A103)</f>
        <v>70.421052631578945</v>
      </c>
      <c r="L103" s="147">
        <f>SUMIFS('DATOS PEST15'!$D:$D,'DATOS PEST15'!$C:$C,'2. TS PAIS SEXO Y REG'!L$6,'DATOS PEST15'!$B:$B,VLOOKUP($L$5,DenRegTabla2,2,FALSE),'DATOS PEST15'!$A:$A,INDICE!$C$13,'DATOS PEST15'!$E:$E,'2. TS PAIS SEXO Y REG'!$A103)</f>
        <v>8851.0526315789466</v>
      </c>
      <c r="M103" s="166">
        <f>SUMIFS('DATOS PEST15'!$D:$D,'DATOS PEST15'!$C:$C,'2. TS PAIS SEXO Y REG'!M$6,'DATOS PEST15'!$B:$B,VLOOKUP($L$5,DenRegTabla2,2,FALSE),'DATOS PEST15'!$A:$A,INDICE!$C$13,'DATOS PEST15'!$E:$E,'2. TS PAIS SEXO Y REG'!$A103)</f>
        <v>850.84210526315792</v>
      </c>
      <c r="N103" s="164">
        <f>SUMIFS('DATOS PEST15'!$D:$D,'DATOS PEST15'!$B:$B,VLOOKUP($L$5,DenRegTabla2,2,FALSE),'DATOS PEST15'!$A:$A,INDICE!$C$13,'DATOS PEST15'!$E:$E,'2. TS PAIS SEXO Y REG'!$A103)</f>
        <v>9702.894736842105</v>
      </c>
      <c r="O103" s="147">
        <f>SUMIFS('DATOS PEST15'!$D:$D,'DATOS PEST15'!$C:$C,'2. TS PAIS SEXO Y REG'!O$6,'DATOS PEST15'!$B:$B,VLOOKUP($O$5,DenRegTabla2,2,FALSE),'DATOS PEST15'!$A:$A,INDICE!$C$13,'DATOS PEST15'!$E:$E,'2. TS PAIS SEXO Y REG'!$A103)</f>
        <v>385.57894736842104</v>
      </c>
      <c r="P103" s="166">
        <f>SUMIFS('DATOS PEST15'!$D:$D,'DATOS PEST15'!$C:$C,'2. TS PAIS SEXO Y REG'!P$6,'DATOS PEST15'!$B:$B,VLOOKUP($O$5,DenRegTabla2,2,FALSE),'DATOS PEST15'!$A:$A,INDICE!$C$13,'DATOS PEST15'!$E:$E,'2. TS PAIS SEXO Y REG'!$A103)</f>
        <v>203.31578947368422</v>
      </c>
      <c r="Q103" s="164">
        <f>SUMIFS('DATOS PEST15'!$D:$D,'DATOS PEST15'!$B:$B,VLOOKUP($O$5,DenRegTabla2,2,FALSE),'DATOS PEST15'!$A:$A,INDICE!$C$13,'DATOS PEST15'!$E:$E,'2. TS PAIS SEXO Y REG'!$A103)</f>
        <v>588.8947368421052</v>
      </c>
      <c r="R103" s="147">
        <f>SUMIFS('DATOS PEST15'!$D:$D,'DATOS PEST15'!$C:$C,'2. TS PAIS SEXO Y REG'!R$6,'DATOS PEST15'!$B:$B,VLOOKUP($R$5,DenRegTabla2,2,FALSE),'DATOS PEST15'!$A:$A,INDICE!$C$13,'DATOS PEST15'!$E:$E,'2. TS PAIS SEXO Y REG'!$A103)</f>
        <v>1</v>
      </c>
      <c r="S103" s="166">
        <f>SUMIFS('DATOS PEST15'!$D:$D,'DATOS PEST15'!$C:$C,'2. TS PAIS SEXO Y REG'!S$6,'DATOS PEST15'!$B:$B,VLOOKUP($R$5,DenRegTabla2,2,FALSE),'DATOS PEST15'!$A:$A,INDICE!$C$13,'DATOS PEST15'!$E:$E,'2. TS PAIS SEXO Y REG'!$A103)</f>
        <v>0</v>
      </c>
      <c r="T103" s="164">
        <f>SUMIFS('DATOS PEST15'!$D:$D,'DATOS PEST15'!$B:$B,VLOOKUP($R$5,DenRegTabla2,2,FALSE),'DATOS PEST15'!$A:$A,INDICE!$C$13,'DATOS PEST15'!$E:$E,'2. TS PAIS SEXO Y REG'!$A103)</f>
        <v>1</v>
      </c>
      <c r="U103" s="147">
        <f>SUMIFS('DATOS PEST15'!$D:$D,'DATOS PEST15'!$C:$C,'2. TS PAIS SEXO Y REG'!U$6,'DATOS PEST15'!$B:$B,VLOOKUP($U$5,DenRegTabla2,2,FALSE),'DATOS PEST15'!$A:$A,INDICE!$C$13,'DATOS PEST15'!$E:$E,'2. TS PAIS SEXO Y REG'!$A103)</f>
        <v>4</v>
      </c>
      <c r="V103" s="166">
        <f>SUMIFS('DATOS PEST15'!$D:$D,'DATOS PEST15'!$C:$C,'2. TS PAIS SEXO Y REG'!V$6,'DATOS PEST15'!$B:$B,VLOOKUP($U$5,DenRegTabla2,2,FALSE),'DATOS PEST15'!$A:$A,INDICE!$C$13,'DATOS PEST15'!$E:$E,'2. TS PAIS SEXO Y REG'!$A103)</f>
        <v>16.94736842105263</v>
      </c>
      <c r="W103" s="164">
        <f>SUMIFS('DATOS PEST15'!$D:$D,'DATOS PEST15'!$B:$B,VLOOKUP($U$5,DenRegTabla2,2,FALSE),'DATOS PEST15'!$A:$A,INDICE!$C$13,'DATOS PEST15'!$E:$E,'2. TS PAIS SEXO Y REG'!$A103)</f>
        <v>20.94736842105263</v>
      </c>
      <c r="X103" s="147">
        <f>SUMIFS('DATOS PEST15'!$D:$D,'DATOS PEST15'!$C:$C,'2. TS PAIS SEXO Y REG'!X$6,'DATOS PEST15'!$B:$B,VLOOKUP($X$5,DenRegTabla2,2,FALSE),'DATOS PEST15'!$A:$A,INDICE!$C$13,'DATOS PEST15'!$E:$E,'2. TS PAIS SEXO Y REG'!$A103)</f>
        <v>0</v>
      </c>
      <c r="Y103" s="166">
        <f>SUMIFS('DATOS PEST15'!$D:$D,'DATOS PEST15'!$C:$C,'2. TS PAIS SEXO Y REG'!Y$6,'DATOS PEST15'!$B:$B,VLOOKUP($X$5,DenRegTabla2,2,FALSE),'DATOS PEST15'!$A:$A,INDICE!$C$13,'DATOS PEST15'!$E:$E,'2. TS PAIS SEXO Y REG'!$A103)</f>
        <v>0</v>
      </c>
      <c r="Z103" s="164">
        <f>SUMIFS('DATOS PEST15'!$D:$D,'DATOS PEST15'!$B:$B,VLOOKUP($X$5,DenRegTabla2,2,FALSE),'DATOS PEST15'!$A:$A,INDICE!$C$13,'DATOS PEST15'!$E:$E,'2. TS PAIS SEXO Y REG'!$A103)</f>
        <v>0</v>
      </c>
      <c r="AA103" s="147">
        <f>SUMIFS('DATOS PEST15'!$D:$D,'DATOS PEST15'!$C:$C,'2. TS PAIS SEXO Y REG'!AA$6,'DATOS PEST15'!$B:$B,VLOOKUP($AA$5,DenRegTabla2,2,FALSE),'DATOS PEST15'!$A:$A,INDICE!$C$13,'DATOS PEST15'!$E:$E,'2. TS PAIS SEXO Y REG'!$A103)</f>
        <v>0</v>
      </c>
      <c r="AB103" s="166">
        <f>SUMIFS('DATOS PEST15'!$D:$D,'DATOS PEST15'!$C:$C,'2. TS PAIS SEXO Y REG'!AB$6,'DATOS PEST15'!$B:$B,VLOOKUP($AA$5,DenRegTabla2,2,FALSE),'DATOS PEST15'!$A:$A,INDICE!$C$13,'DATOS PEST15'!$E:$E,'2. TS PAIS SEXO Y REG'!$A103)</f>
        <v>0</v>
      </c>
      <c r="AC103" s="164">
        <f>SUMIFS('DATOS PEST15'!$D:$D,'DATOS PEST15'!$B:$B,VLOOKUP($AA$5,DenRegTabla2,2,FALSE),'DATOS PEST15'!$A:$A,INDICE!$C$13,'DATOS PEST15'!$E:$E,'2. TS PAIS SEXO Y REG'!$A103)</f>
        <v>0</v>
      </c>
    </row>
    <row r="104" spans="1:29" s="123" customFormat="1" ht="15.6" x14ac:dyDescent="0.3">
      <c r="A104" s="4">
        <v>242</v>
      </c>
      <c r="B104" s="147" t="s">
        <v>405</v>
      </c>
      <c r="C104" s="147">
        <f t="shared" si="21"/>
        <v>9</v>
      </c>
      <c r="D104" s="166">
        <f t="shared" si="22"/>
        <v>7.8947368421052628</v>
      </c>
      <c r="E104" s="164">
        <f t="shared" si="23"/>
        <v>16.894736842105264</v>
      </c>
      <c r="F104" s="147">
        <f>SUMIFS('DATOS PEST15'!$D:$D,'DATOS PEST15'!$C:$C,'2. TS PAIS SEXO Y REG'!F$6,'DATOS PEST15'!$B:$B,VLOOKUP($F$5,DenRegTabla2,2,FALSE),'DATOS PEST15'!$A:$A,INDICE!$C$13,'DATOS PEST15'!$E:$E,'2. TS PAIS SEXO Y REG'!$A104)</f>
        <v>7</v>
      </c>
      <c r="G104" s="166">
        <f>SUMIFS('DATOS PEST15'!$D:$D,'DATOS PEST15'!$C:$C,'2. TS PAIS SEXO Y REG'!G$6,'DATOS PEST15'!$B:$B,VLOOKUP($F$5,DenRegTabla2,2,FALSE),'DATOS PEST15'!$A:$A,INDICE!$C$13,'DATOS PEST15'!$E:$E,'2. TS PAIS SEXO Y REG'!$A104)</f>
        <v>7.8947368421052628</v>
      </c>
      <c r="H104" s="164">
        <f>SUMIFS('DATOS PEST15'!$D:$D,'DATOS PEST15'!$B:$B,VLOOKUP($F$5,DenRegTabla2,2,FALSE),'DATOS PEST15'!$A:$A,INDICE!$C$13,'DATOS PEST15'!$E:$E,'2. TS PAIS SEXO Y REG'!$A104)</f>
        <v>14.894736842105264</v>
      </c>
      <c r="I104" s="147">
        <f>SUMIFS('DATOS PEST15'!$D:$D,'DATOS PEST15'!$C:$C,'2. TS PAIS SEXO Y REG'!I$6,'DATOS PEST15'!$B:$B,VLOOKUP($I$5,DenRegTabla2,2,FALSE),'DATOS PEST15'!$A:$A,INDICE!$C$13,'DATOS PEST15'!$E:$E,'2. TS PAIS SEXO Y REG'!$A104)</f>
        <v>0</v>
      </c>
      <c r="J104" s="166">
        <f>SUMIFS('DATOS PEST15'!$D:$D,'DATOS PEST15'!$C:$C,'2. TS PAIS SEXO Y REG'!J$6,'DATOS PEST15'!$B:$B,VLOOKUP($I$5,DenRegTabla2,2,FALSE),'DATOS PEST15'!$A:$A,INDICE!$C$13,'DATOS PEST15'!$E:$E,'2. TS PAIS SEXO Y REG'!$A104)</f>
        <v>0</v>
      </c>
      <c r="K104" s="164">
        <f>SUMIFS('DATOS PEST15'!$D:$D,'DATOS PEST15'!$B:$B,VLOOKUP($I$5,DenRegTabla2,2,FALSE),'DATOS PEST15'!$A:$A,INDICE!$C$13,'DATOS PEST15'!$E:$E,'2. TS PAIS SEXO Y REG'!$A104)</f>
        <v>0</v>
      </c>
      <c r="L104" s="147">
        <f>SUMIFS('DATOS PEST15'!$D:$D,'DATOS PEST15'!$C:$C,'2. TS PAIS SEXO Y REG'!L$6,'DATOS PEST15'!$B:$B,VLOOKUP($L$5,DenRegTabla2,2,FALSE),'DATOS PEST15'!$A:$A,INDICE!$C$13,'DATOS PEST15'!$E:$E,'2. TS PAIS SEXO Y REG'!$A104)</f>
        <v>2</v>
      </c>
      <c r="M104" s="166">
        <f>SUMIFS('DATOS PEST15'!$D:$D,'DATOS PEST15'!$C:$C,'2. TS PAIS SEXO Y REG'!M$6,'DATOS PEST15'!$B:$B,VLOOKUP($L$5,DenRegTabla2,2,FALSE),'DATOS PEST15'!$A:$A,INDICE!$C$13,'DATOS PEST15'!$E:$E,'2. TS PAIS SEXO Y REG'!$A104)</f>
        <v>0</v>
      </c>
      <c r="N104" s="164">
        <f>SUMIFS('DATOS PEST15'!$D:$D,'DATOS PEST15'!$B:$B,VLOOKUP($L$5,DenRegTabla2,2,FALSE),'DATOS PEST15'!$A:$A,INDICE!$C$13,'DATOS PEST15'!$E:$E,'2. TS PAIS SEXO Y REG'!$A104)</f>
        <v>2</v>
      </c>
      <c r="O104" s="147">
        <f>SUMIFS('DATOS PEST15'!$D:$D,'DATOS PEST15'!$C:$C,'2. TS PAIS SEXO Y REG'!O$6,'DATOS PEST15'!$B:$B,VLOOKUP($O$5,DenRegTabla2,2,FALSE),'DATOS PEST15'!$A:$A,INDICE!$C$13,'DATOS PEST15'!$E:$E,'2. TS PAIS SEXO Y REG'!$A104)</f>
        <v>0</v>
      </c>
      <c r="P104" s="166">
        <f>SUMIFS('DATOS PEST15'!$D:$D,'DATOS PEST15'!$C:$C,'2. TS PAIS SEXO Y REG'!P$6,'DATOS PEST15'!$B:$B,VLOOKUP($O$5,DenRegTabla2,2,FALSE),'DATOS PEST15'!$A:$A,INDICE!$C$13,'DATOS PEST15'!$E:$E,'2. TS PAIS SEXO Y REG'!$A104)</f>
        <v>0</v>
      </c>
      <c r="Q104" s="164">
        <f>SUMIFS('DATOS PEST15'!$D:$D,'DATOS PEST15'!$B:$B,VLOOKUP($O$5,DenRegTabla2,2,FALSE),'DATOS PEST15'!$A:$A,INDICE!$C$13,'DATOS PEST15'!$E:$E,'2. TS PAIS SEXO Y REG'!$A104)</f>
        <v>0</v>
      </c>
      <c r="R104" s="147">
        <f>SUMIFS('DATOS PEST15'!$D:$D,'DATOS PEST15'!$C:$C,'2. TS PAIS SEXO Y REG'!R$6,'DATOS PEST15'!$B:$B,VLOOKUP($R$5,DenRegTabla2,2,FALSE),'DATOS PEST15'!$A:$A,INDICE!$C$13,'DATOS PEST15'!$E:$E,'2. TS PAIS SEXO Y REG'!$A104)</f>
        <v>0</v>
      </c>
      <c r="S104" s="166">
        <f>SUMIFS('DATOS PEST15'!$D:$D,'DATOS PEST15'!$C:$C,'2. TS PAIS SEXO Y REG'!S$6,'DATOS PEST15'!$B:$B,VLOOKUP($R$5,DenRegTabla2,2,FALSE),'DATOS PEST15'!$A:$A,INDICE!$C$13,'DATOS PEST15'!$E:$E,'2. TS PAIS SEXO Y REG'!$A104)</f>
        <v>0</v>
      </c>
      <c r="T104" s="164">
        <f>SUMIFS('DATOS PEST15'!$D:$D,'DATOS PEST15'!$B:$B,VLOOKUP($R$5,DenRegTabla2,2,FALSE),'DATOS PEST15'!$A:$A,INDICE!$C$13,'DATOS PEST15'!$E:$E,'2. TS PAIS SEXO Y REG'!$A104)</f>
        <v>0</v>
      </c>
      <c r="U104" s="147">
        <f>SUMIFS('DATOS PEST15'!$D:$D,'DATOS PEST15'!$C:$C,'2. TS PAIS SEXO Y REG'!U$6,'DATOS PEST15'!$B:$B,VLOOKUP($U$5,DenRegTabla2,2,FALSE),'DATOS PEST15'!$A:$A,INDICE!$C$13,'DATOS PEST15'!$E:$E,'2. TS PAIS SEXO Y REG'!$A104)</f>
        <v>0</v>
      </c>
      <c r="V104" s="166">
        <f>SUMIFS('DATOS PEST15'!$D:$D,'DATOS PEST15'!$C:$C,'2. TS PAIS SEXO Y REG'!V$6,'DATOS PEST15'!$B:$B,VLOOKUP($U$5,DenRegTabla2,2,FALSE),'DATOS PEST15'!$A:$A,INDICE!$C$13,'DATOS PEST15'!$E:$E,'2. TS PAIS SEXO Y REG'!$A104)</f>
        <v>0</v>
      </c>
      <c r="W104" s="164">
        <f>SUMIFS('DATOS PEST15'!$D:$D,'DATOS PEST15'!$B:$B,VLOOKUP($U$5,DenRegTabla2,2,FALSE),'DATOS PEST15'!$A:$A,INDICE!$C$13,'DATOS PEST15'!$E:$E,'2. TS PAIS SEXO Y REG'!$A104)</f>
        <v>0</v>
      </c>
      <c r="X104" s="147">
        <f>SUMIFS('DATOS PEST15'!$D:$D,'DATOS PEST15'!$C:$C,'2. TS PAIS SEXO Y REG'!X$6,'DATOS PEST15'!$B:$B,VLOOKUP($X$5,DenRegTabla2,2,FALSE),'DATOS PEST15'!$A:$A,INDICE!$C$13,'DATOS PEST15'!$E:$E,'2. TS PAIS SEXO Y REG'!$A104)</f>
        <v>0</v>
      </c>
      <c r="Y104" s="166">
        <f>SUMIFS('DATOS PEST15'!$D:$D,'DATOS PEST15'!$C:$C,'2. TS PAIS SEXO Y REG'!Y$6,'DATOS PEST15'!$B:$B,VLOOKUP($X$5,DenRegTabla2,2,FALSE),'DATOS PEST15'!$A:$A,INDICE!$C$13,'DATOS PEST15'!$E:$E,'2. TS PAIS SEXO Y REG'!$A104)</f>
        <v>0</v>
      </c>
      <c r="Z104" s="164">
        <f>SUMIFS('DATOS PEST15'!$D:$D,'DATOS PEST15'!$B:$B,VLOOKUP($X$5,DenRegTabla2,2,FALSE),'DATOS PEST15'!$A:$A,INDICE!$C$13,'DATOS PEST15'!$E:$E,'2. TS PAIS SEXO Y REG'!$A104)</f>
        <v>0</v>
      </c>
      <c r="AA104" s="147">
        <f>SUMIFS('DATOS PEST15'!$D:$D,'DATOS PEST15'!$C:$C,'2. TS PAIS SEXO Y REG'!AA$6,'DATOS PEST15'!$B:$B,VLOOKUP($AA$5,DenRegTabla2,2,FALSE),'DATOS PEST15'!$A:$A,INDICE!$C$13,'DATOS PEST15'!$E:$E,'2. TS PAIS SEXO Y REG'!$A104)</f>
        <v>0</v>
      </c>
      <c r="AB104" s="166">
        <f>SUMIFS('DATOS PEST15'!$D:$D,'DATOS PEST15'!$C:$C,'2. TS PAIS SEXO Y REG'!AB$6,'DATOS PEST15'!$B:$B,VLOOKUP($AA$5,DenRegTabla2,2,FALSE),'DATOS PEST15'!$A:$A,INDICE!$C$13,'DATOS PEST15'!$E:$E,'2. TS PAIS SEXO Y REG'!$A104)</f>
        <v>0</v>
      </c>
      <c r="AC104" s="164">
        <f>SUMIFS('DATOS PEST15'!$D:$D,'DATOS PEST15'!$B:$B,VLOOKUP($AA$5,DenRegTabla2,2,FALSE),'DATOS PEST15'!$A:$A,INDICE!$C$13,'DATOS PEST15'!$E:$E,'2. TS PAIS SEXO Y REG'!$A104)</f>
        <v>0</v>
      </c>
    </row>
    <row r="105" spans="1:29" s="123" customFormat="1" ht="15.6" x14ac:dyDescent="0.3">
      <c r="A105" s="4">
        <v>249</v>
      </c>
      <c r="B105" s="147" t="s">
        <v>473</v>
      </c>
      <c r="C105" s="147">
        <f t="shared" si="21"/>
        <v>4</v>
      </c>
      <c r="D105" s="166">
        <f t="shared" si="22"/>
        <v>3</v>
      </c>
      <c r="E105" s="164">
        <f t="shared" si="23"/>
        <v>7</v>
      </c>
      <c r="F105" s="147">
        <f>SUMIFS('DATOS PEST15'!$D:$D,'DATOS PEST15'!$C:$C,'2. TS PAIS SEXO Y REG'!F$6,'DATOS PEST15'!$B:$B,VLOOKUP($F$5,DenRegTabla2,2,FALSE),'DATOS PEST15'!$A:$A,INDICE!$C$13,'DATOS PEST15'!$E:$E,'2. TS PAIS SEXO Y REG'!$A105)</f>
        <v>4</v>
      </c>
      <c r="G105" s="166">
        <f>SUMIFS('DATOS PEST15'!$D:$D,'DATOS PEST15'!$C:$C,'2. TS PAIS SEXO Y REG'!G$6,'DATOS PEST15'!$B:$B,VLOOKUP($F$5,DenRegTabla2,2,FALSE),'DATOS PEST15'!$A:$A,INDICE!$C$13,'DATOS PEST15'!$E:$E,'2. TS PAIS SEXO Y REG'!$A105)</f>
        <v>1</v>
      </c>
      <c r="H105" s="164">
        <f>SUMIFS('DATOS PEST15'!$D:$D,'DATOS PEST15'!$B:$B,VLOOKUP($F$5,DenRegTabla2,2,FALSE),'DATOS PEST15'!$A:$A,INDICE!$C$13,'DATOS PEST15'!$E:$E,'2. TS PAIS SEXO Y REG'!$A105)</f>
        <v>5</v>
      </c>
      <c r="I105" s="147">
        <f>SUMIFS('DATOS PEST15'!$D:$D,'DATOS PEST15'!$C:$C,'2. TS PAIS SEXO Y REG'!I$6,'DATOS PEST15'!$B:$B,VLOOKUP($I$5,DenRegTabla2,2,FALSE),'DATOS PEST15'!$A:$A,INDICE!$C$13,'DATOS PEST15'!$E:$E,'2. TS PAIS SEXO Y REG'!$A105)</f>
        <v>0</v>
      </c>
      <c r="J105" s="166">
        <f>SUMIFS('DATOS PEST15'!$D:$D,'DATOS PEST15'!$C:$C,'2. TS PAIS SEXO Y REG'!J$6,'DATOS PEST15'!$B:$B,VLOOKUP($I$5,DenRegTabla2,2,FALSE),'DATOS PEST15'!$A:$A,INDICE!$C$13,'DATOS PEST15'!$E:$E,'2. TS PAIS SEXO Y REG'!$A105)</f>
        <v>1</v>
      </c>
      <c r="K105" s="164">
        <f>SUMIFS('DATOS PEST15'!$D:$D,'DATOS PEST15'!$B:$B,VLOOKUP($I$5,DenRegTabla2,2,FALSE),'DATOS PEST15'!$A:$A,INDICE!$C$13,'DATOS PEST15'!$E:$E,'2. TS PAIS SEXO Y REG'!$A105)</f>
        <v>1</v>
      </c>
      <c r="L105" s="147">
        <f>SUMIFS('DATOS PEST15'!$D:$D,'DATOS PEST15'!$C:$C,'2. TS PAIS SEXO Y REG'!L$6,'DATOS PEST15'!$B:$B,VLOOKUP($L$5,DenRegTabla2,2,FALSE),'DATOS PEST15'!$A:$A,INDICE!$C$13,'DATOS PEST15'!$E:$E,'2. TS PAIS SEXO Y REG'!$A105)</f>
        <v>0</v>
      </c>
      <c r="M105" s="166">
        <f>SUMIFS('DATOS PEST15'!$D:$D,'DATOS PEST15'!$C:$C,'2. TS PAIS SEXO Y REG'!M$6,'DATOS PEST15'!$B:$B,VLOOKUP($L$5,DenRegTabla2,2,FALSE),'DATOS PEST15'!$A:$A,INDICE!$C$13,'DATOS PEST15'!$E:$E,'2. TS PAIS SEXO Y REG'!$A105)</f>
        <v>0</v>
      </c>
      <c r="N105" s="164">
        <f>SUMIFS('DATOS PEST15'!$D:$D,'DATOS PEST15'!$B:$B,VLOOKUP($L$5,DenRegTabla2,2,FALSE),'DATOS PEST15'!$A:$A,INDICE!$C$13,'DATOS PEST15'!$E:$E,'2. TS PAIS SEXO Y REG'!$A105)</f>
        <v>0</v>
      </c>
      <c r="O105" s="147">
        <f>SUMIFS('DATOS PEST15'!$D:$D,'DATOS PEST15'!$C:$C,'2. TS PAIS SEXO Y REG'!O$6,'DATOS PEST15'!$B:$B,VLOOKUP($O$5,DenRegTabla2,2,FALSE),'DATOS PEST15'!$A:$A,INDICE!$C$13,'DATOS PEST15'!$E:$E,'2. TS PAIS SEXO Y REG'!$A105)</f>
        <v>0</v>
      </c>
      <c r="P105" s="166">
        <f>SUMIFS('DATOS PEST15'!$D:$D,'DATOS PEST15'!$C:$C,'2. TS PAIS SEXO Y REG'!P$6,'DATOS PEST15'!$B:$B,VLOOKUP($O$5,DenRegTabla2,2,FALSE),'DATOS PEST15'!$A:$A,INDICE!$C$13,'DATOS PEST15'!$E:$E,'2. TS PAIS SEXO Y REG'!$A105)</f>
        <v>1</v>
      </c>
      <c r="Q105" s="164">
        <f>SUMIFS('DATOS PEST15'!$D:$D,'DATOS PEST15'!$B:$B,VLOOKUP($O$5,DenRegTabla2,2,FALSE),'DATOS PEST15'!$A:$A,INDICE!$C$13,'DATOS PEST15'!$E:$E,'2. TS PAIS SEXO Y REG'!$A105)</f>
        <v>1</v>
      </c>
      <c r="R105" s="147">
        <f>SUMIFS('DATOS PEST15'!$D:$D,'DATOS PEST15'!$C:$C,'2. TS PAIS SEXO Y REG'!R$6,'DATOS PEST15'!$B:$B,VLOOKUP($R$5,DenRegTabla2,2,FALSE),'DATOS PEST15'!$A:$A,INDICE!$C$13,'DATOS PEST15'!$E:$E,'2. TS PAIS SEXO Y REG'!$A105)</f>
        <v>0</v>
      </c>
      <c r="S105" s="166">
        <f>SUMIFS('DATOS PEST15'!$D:$D,'DATOS PEST15'!$C:$C,'2. TS PAIS SEXO Y REG'!S$6,'DATOS PEST15'!$B:$B,VLOOKUP($R$5,DenRegTabla2,2,FALSE),'DATOS PEST15'!$A:$A,INDICE!$C$13,'DATOS PEST15'!$E:$E,'2. TS PAIS SEXO Y REG'!$A105)</f>
        <v>0</v>
      </c>
      <c r="T105" s="164">
        <f>SUMIFS('DATOS PEST15'!$D:$D,'DATOS PEST15'!$B:$B,VLOOKUP($R$5,DenRegTabla2,2,FALSE),'DATOS PEST15'!$A:$A,INDICE!$C$13,'DATOS PEST15'!$E:$E,'2. TS PAIS SEXO Y REG'!$A105)</f>
        <v>0</v>
      </c>
      <c r="U105" s="147">
        <f>SUMIFS('DATOS PEST15'!$D:$D,'DATOS PEST15'!$C:$C,'2. TS PAIS SEXO Y REG'!U$6,'DATOS PEST15'!$B:$B,VLOOKUP($U$5,DenRegTabla2,2,FALSE),'DATOS PEST15'!$A:$A,INDICE!$C$13,'DATOS PEST15'!$E:$E,'2. TS PAIS SEXO Y REG'!$A105)</f>
        <v>0</v>
      </c>
      <c r="V105" s="166">
        <f>SUMIFS('DATOS PEST15'!$D:$D,'DATOS PEST15'!$C:$C,'2. TS PAIS SEXO Y REG'!V$6,'DATOS PEST15'!$B:$B,VLOOKUP($U$5,DenRegTabla2,2,FALSE),'DATOS PEST15'!$A:$A,INDICE!$C$13,'DATOS PEST15'!$E:$E,'2. TS PAIS SEXO Y REG'!$A105)</f>
        <v>0</v>
      </c>
      <c r="W105" s="164">
        <f>SUMIFS('DATOS PEST15'!$D:$D,'DATOS PEST15'!$B:$B,VLOOKUP($U$5,DenRegTabla2,2,FALSE),'DATOS PEST15'!$A:$A,INDICE!$C$13,'DATOS PEST15'!$E:$E,'2. TS PAIS SEXO Y REG'!$A105)</f>
        <v>0</v>
      </c>
      <c r="X105" s="147">
        <f>SUMIFS('DATOS PEST15'!$D:$D,'DATOS PEST15'!$C:$C,'2. TS PAIS SEXO Y REG'!X$6,'DATOS PEST15'!$B:$B,VLOOKUP($X$5,DenRegTabla2,2,FALSE),'DATOS PEST15'!$A:$A,INDICE!$C$13,'DATOS PEST15'!$E:$E,'2. TS PAIS SEXO Y REG'!$A105)</f>
        <v>0</v>
      </c>
      <c r="Y105" s="166">
        <f>SUMIFS('DATOS PEST15'!$D:$D,'DATOS PEST15'!$C:$C,'2. TS PAIS SEXO Y REG'!Y$6,'DATOS PEST15'!$B:$B,VLOOKUP($X$5,DenRegTabla2,2,FALSE),'DATOS PEST15'!$A:$A,INDICE!$C$13,'DATOS PEST15'!$E:$E,'2. TS PAIS SEXO Y REG'!$A105)</f>
        <v>0</v>
      </c>
      <c r="Z105" s="164">
        <f>SUMIFS('DATOS PEST15'!$D:$D,'DATOS PEST15'!$B:$B,VLOOKUP($X$5,DenRegTabla2,2,FALSE),'DATOS PEST15'!$A:$A,INDICE!$C$13,'DATOS PEST15'!$E:$E,'2. TS PAIS SEXO Y REG'!$A105)</f>
        <v>0</v>
      </c>
      <c r="AA105" s="147">
        <f>SUMIFS('DATOS PEST15'!$D:$D,'DATOS PEST15'!$C:$C,'2. TS PAIS SEXO Y REG'!AA$6,'DATOS PEST15'!$B:$B,VLOOKUP($AA$5,DenRegTabla2,2,FALSE),'DATOS PEST15'!$A:$A,INDICE!$C$13,'DATOS PEST15'!$E:$E,'2. TS PAIS SEXO Y REG'!$A105)</f>
        <v>0</v>
      </c>
      <c r="AB105" s="166">
        <f>SUMIFS('DATOS PEST15'!$D:$D,'DATOS PEST15'!$C:$C,'2. TS PAIS SEXO Y REG'!AB$6,'DATOS PEST15'!$B:$B,VLOOKUP($AA$5,DenRegTabla2,2,FALSE),'DATOS PEST15'!$A:$A,INDICE!$C$13,'DATOS PEST15'!$E:$E,'2. TS PAIS SEXO Y REG'!$A105)</f>
        <v>0</v>
      </c>
      <c r="AC105" s="164">
        <f>SUMIFS('DATOS PEST15'!$D:$D,'DATOS PEST15'!$B:$B,VLOOKUP($AA$5,DenRegTabla2,2,FALSE),'DATOS PEST15'!$A:$A,INDICE!$C$13,'DATOS PEST15'!$E:$E,'2. TS PAIS SEXO Y REG'!$A105)</f>
        <v>0</v>
      </c>
    </row>
    <row r="106" spans="1:29" s="123" customFormat="1" ht="15.6" x14ac:dyDescent="0.3">
      <c r="A106" s="4">
        <v>266</v>
      </c>
      <c r="B106" s="147" t="s">
        <v>268</v>
      </c>
      <c r="C106" s="147">
        <f t="shared" ref="C106:C169" si="24">SUM(F106,I106,L106,O106,R106,U106,X106,AA106)</f>
        <v>41.315789473684212</v>
      </c>
      <c r="D106" s="166">
        <f t="shared" ref="D106:D169" si="25">SUM(G106,J106,M106,P106,S106,V106,Y106,AB106)</f>
        <v>46.05263157894737</v>
      </c>
      <c r="E106" s="164">
        <f t="shared" ref="E106:E169" si="26">SUM(H106,K106,N106,Q106,T106,W106,Z106,AC106)</f>
        <v>87.368421052631589</v>
      </c>
      <c r="F106" s="147">
        <f>SUMIFS('DATOS PEST15'!$D:$D,'DATOS PEST15'!$C:$C,'2. TS PAIS SEXO Y REG'!F$6,'DATOS PEST15'!$B:$B,VLOOKUP($F$5,DenRegTabla2,2,FALSE),'DATOS PEST15'!$A:$A,INDICE!$C$13,'DATOS PEST15'!$E:$E,'2. TS PAIS SEXO Y REG'!$A106)</f>
        <v>38.315789473684212</v>
      </c>
      <c r="G106" s="166">
        <f>SUMIFS('DATOS PEST15'!$D:$D,'DATOS PEST15'!$C:$C,'2. TS PAIS SEXO Y REG'!G$6,'DATOS PEST15'!$B:$B,VLOOKUP($F$5,DenRegTabla2,2,FALSE),'DATOS PEST15'!$A:$A,INDICE!$C$13,'DATOS PEST15'!$E:$E,'2. TS PAIS SEXO Y REG'!$A106)</f>
        <v>37.05263157894737</v>
      </c>
      <c r="H106" s="164">
        <f>SUMIFS('DATOS PEST15'!$D:$D,'DATOS PEST15'!$B:$B,VLOOKUP($F$5,DenRegTabla2,2,FALSE),'DATOS PEST15'!$A:$A,INDICE!$C$13,'DATOS PEST15'!$E:$E,'2. TS PAIS SEXO Y REG'!$A106)</f>
        <v>75.368421052631589</v>
      </c>
      <c r="I106" s="147">
        <f>SUMIFS('DATOS PEST15'!$D:$D,'DATOS PEST15'!$C:$C,'2. TS PAIS SEXO Y REG'!I$6,'DATOS PEST15'!$B:$B,VLOOKUP($I$5,DenRegTabla2,2,FALSE),'DATOS PEST15'!$A:$A,INDICE!$C$13,'DATOS PEST15'!$E:$E,'2. TS PAIS SEXO Y REG'!$A106)</f>
        <v>0</v>
      </c>
      <c r="J106" s="166">
        <f>SUMIFS('DATOS PEST15'!$D:$D,'DATOS PEST15'!$C:$C,'2. TS PAIS SEXO Y REG'!J$6,'DATOS PEST15'!$B:$B,VLOOKUP($I$5,DenRegTabla2,2,FALSE),'DATOS PEST15'!$A:$A,INDICE!$C$13,'DATOS PEST15'!$E:$E,'2. TS PAIS SEXO Y REG'!$A106)</f>
        <v>5</v>
      </c>
      <c r="K106" s="164">
        <f>SUMIFS('DATOS PEST15'!$D:$D,'DATOS PEST15'!$B:$B,VLOOKUP($I$5,DenRegTabla2,2,FALSE),'DATOS PEST15'!$A:$A,INDICE!$C$13,'DATOS PEST15'!$E:$E,'2. TS PAIS SEXO Y REG'!$A106)</f>
        <v>5</v>
      </c>
      <c r="L106" s="147">
        <f>SUMIFS('DATOS PEST15'!$D:$D,'DATOS PEST15'!$C:$C,'2. TS PAIS SEXO Y REG'!L$6,'DATOS PEST15'!$B:$B,VLOOKUP($L$5,DenRegTabla2,2,FALSE),'DATOS PEST15'!$A:$A,INDICE!$C$13,'DATOS PEST15'!$E:$E,'2. TS PAIS SEXO Y REG'!$A106)</f>
        <v>1</v>
      </c>
      <c r="M106" s="166">
        <f>SUMIFS('DATOS PEST15'!$D:$D,'DATOS PEST15'!$C:$C,'2. TS PAIS SEXO Y REG'!M$6,'DATOS PEST15'!$B:$B,VLOOKUP($L$5,DenRegTabla2,2,FALSE),'DATOS PEST15'!$A:$A,INDICE!$C$13,'DATOS PEST15'!$E:$E,'2. TS PAIS SEXO Y REG'!$A106)</f>
        <v>0</v>
      </c>
      <c r="N106" s="164">
        <f>SUMIFS('DATOS PEST15'!$D:$D,'DATOS PEST15'!$B:$B,VLOOKUP($L$5,DenRegTabla2,2,FALSE),'DATOS PEST15'!$A:$A,INDICE!$C$13,'DATOS PEST15'!$E:$E,'2. TS PAIS SEXO Y REG'!$A106)</f>
        <v>1</v>
      </c>
      <c r="O106" s="147">
        <f>SUMIFS('DATOS PEST15'!$D:$D,'DATOS PEST15'!$C:$C,'2. TS PAIS SEXO Y REG'!O$6,'DATOS PEST15'!$B:$B,VLOOKUP($O$5,DenRegTabla2,2,FALSE),'DATOS PEST15'!$A:$A,INDICE!$C$13,'DATOS PEST15'!$E:$E,'2. TS PAIS SEXO Y REG'!$A106)</f>
        <v>2</v>
      </c>
      <c r="P106" s="166">
        <f>SUMIFS('DATOS PEST15'!$D:$D,'DATOS PEST15'!$C:$C,'2. TS PAIS SEXO Y REG'!P$6,'DATOS PEST15'!$B:$B,VLOOKUP($O$5,DenRegTabla2,2,FALSE),'DATOS PEST15'!$A:$A,INDICE!$C$13,'DATOS PEST15'!$E:$E,'2. TS PAIS SEXO Y REG'!$A106)</f>
        <v>4</v>
      </c>
      <c r="Q106" s="164">
        <f>SUMIFS('DATOS PEST15'!$D:$D,'DATOS PEST15'!$B:$B,VLOOKUP($O$5,DenRegTabla2,2,FALSE),'DATOS PEST15'!$A:$A,INDICE!$C$13,'DATOS PEST15'!$E:$E,'2. TS PAIS SEXO Y REG'!$A106)</f>
        <v>6</v>
      </c>
      <c r="R106" s="147">
        <f>SUMIFS('DATOS PEST15'!$D:$D,'DATOS PEST15'!$C:$C,'2. TS PAIS SEXO Y REG'!R$6,'DATOS PEST15'!$B:$B,VLOOKUP($R$5,DenRegTabla2,2,FALSE),'DATOS PEST15'!$A:$A,INDICE!$C$13,'DATOS PEST15'!$E:$E,'2. TS PAIS SEXO Y REG'!$A106)</f>
        <v>0</v>
      </c>
      <c r="S106" s="166">
        <f>SUMIFS('DATOS PEST15'!$D:$D,'DATOS PEST15'!$C:$C,'2. TS PAIS SEXO Y REG'!S$6,'DATOS PEST15'!$B:$B,VLOOKUP($R$5,DenRegTabla2,2,FALSE),'DATOS PEST15'!$A:$A,INDICE!$C$13,'DATOS PEST15'!$E:$E,'2. TS PAIS SEXO Y REG'!$A106)</f>
        <v>0</v>
      </c>
      <c r="T106" s="164">
        <f>SUMIFS('DATOS PEST15'!$D:$D,'DATOS PEST15'!$B:$B,VLOOKUP($R$5,DenRegTabla2,2,FALSE),'DATOS PEST15'!$A:$A,INDICE!$C$13,'DATOS PEST15'!$E:$E,'2. TS PAIS SEXO Y REG'!$A106)</f>
        <v>0</v>
      </c>
      <c r="U106" s="147">
        <f>SUMIFS('DATOS PEST15'!$D:$D,'DATOS PEST15'!$C:$C,'2. TS PAIS SEXO Y REG'!U$6,'DATOS PEST15'!$B:$B,VLOOKUP($U$5,DenRegTabla2,2,FALSE),'DATOS PEST15'!$A:$A,INDICE!$C$13,'DATOS PEST15'!$E:$E,'2. TS PAIS SEXO Y REG'!$A106)</f>
        <v>0</v>
      </c>
      <c r="V106" s="166">
        <f>SUMIFS('DATOS PEST15'!$D:$D,'DATOS PEST15'!$C:$C,'2. TS PAIS SEXO Y REG'!V$6,'DATOS PEST15'!$B:$B,VLOOKUP($U$5,DenRegTabla2,2,FALSE),'DATOS PEST15'!$A:$A,INDICE!$C$13,'DATOS PEST15'!$E:$E,'2. TS PAIS SEXO Y REG'!$A106)</f>
        <v>0</v>
      </c>
      <c r="W106" s="164">
        <f>SUMIFS('DATOS PEST15'!$D:$D,'DATOS PEST15'!$B:$B,VLOOKUP($U$5,DenRegTabla2,2,FALSE),'DATOS PEST15'!$A:$A,INDICE!$C$13,'DATOS PEST15'!$E:$E,'2. TS PAIS SEXO Y REG'!$A106)</f>
        <v>0</v>
      </c>
      <c r="X106" s="147">
        <f>SUMIFS('DATOS PEST15'!$D:$D,'DATOS PEST15'!$C:$C,'2. TS PAIS SEXO Y REG'!X$6,'DATOS PEST15'!$B:$B,VLOOKUP($X$5,DenRegTabla2,2,FALSE),'DATOS PEST15'!$A:$A,INDICE!$C$13,'DATOS PEST15'!$E:$E,'2. TS PAIS SEXO Y REG'!$A106)</f>
        <v>0</v>
      </c>
      <c r="Y106" s="166">
        <f>SUMIFS('DATOS PEST15'!$D:$D,'DATOS PEST15'!$C:$C,'2. TS PAIS SEXO Y REG'!Y$6,'DATOS PEST15'!$B:$B,VLOOKUP($X$5,DenRegTabla2,2,FALSE),'DATOS PEST15'!$A:$A,INDICE!$C$13,'DATOS PEST15'!$E:$E,'2. TS PAIS SEXO Y REG'!$A106)</f>
        <v>0</v>
      </c>
      <c r="Z106" s="164">
        <f>SUMIFS('DATOS PEST15'!$D:$D,'DATOS PEST15'!$B:$B,VLOOKUP($X$5,DenRegTabla2,2,FALSE),'DATOS PEST15'!$A:$A,INDICE!$C$13,'DATOS PEST15'!$E:$E,'2. TS PAIS SEXO Y REG'!$A106)</f>
        <v>0</v>
      </c>
      <c r="AA106" s="147">
        <f>SUMIFS('DATOS PEST15'!$D:$D,'DATOS PEST15'!$C:$C,'2. TS PAIS SEXO Y REG'!AA$6,'DATOS PEST15'!$B:$B,VLOOKUP($AA$5,DenRegTabla2,2,FALSE),'DATOS PEST15'!$A:$A,INDICE!$C$13,'DATOS PEST15'!$E:$E,'2. TS PAIS SEXO Y REG'!$A106)</f>
        <v>0</v>
      </c>
      <c r="AB106" s="166">
        <f>SUMIFS('DATOS PEST15'!$D:$D,'DATOS PEST15'!$C:$C,'2. TS PAIS SEXO Y REG'!AB$6,'DATOS PEST15'!$B:$B,VLOOKUP($AA$5,DenRegTabla2,2,FALSE),'DATOS PEST15'!$A:$A,INDICE!$C$13,'DATOS PEST15'!$E:$E,'2. TS PAIS SEXO Y REG'!$A106)</f>
        <v>0</v>
      </c>
      <c r="AC106" s="164">
        <f>SUMIFS('DATOS PEST15'!$D:$D,'DATOS PEST15'!$B:$B,VLOOKUP($AA$5,DenRegTabla2,2,FALSE),'DATOS PEST15'!$A:$A,INDICE!$C$13,'DATOS PEST15'!$E:$E,'2. TS PAIS SEXO Y REG'!$A106)</f>
        <v>0</v>
      </c>
    </row>
    <row r="107" spans="1:29" s="123" customFormat="1" ht="15.6" x14ac:dyDescent="0.3">
      <c r="A107" s="4">
        <v>270</v>
      </c>
      <c r="B107" s="147" t="s">
        <v>270</v>
      </c>
      <c r="C107" s="147">
        <f t="shared" si="24"/>
        <v>1752.6842105263156</v>
      </c>
      <c r="D107" s="166">
        <f t="shared" si="25"/>
        <v>12036.263157894737</v>
      </c>
      <c r="E107" s="164">
        <f t="shared" si="26"/>
        <v>13788.947368421053</v>
      </c>
      <c r="F107" s="147">
        <f>SUMIFS('DATOS PEST15'!$D:$D,'DATOS PEST15'!$C:$C,'2. TS PAIS SEXO Y REG'!F$6,'DATOS PEST15'!$B:$B,VLOOKUP($F$5,DenRegTabla2,2,FALSE),'DATOS PEST15'!$A:$A,INDICE!$C$13,'DATOS PEST15'!$E:$E,'2. TS PAIS SEXO Y REG'!$A107)</f>
        <v>1546.8947368421052</v>
      </c>
      <c r="G107" s="166">
        <f>SUMIFS('DATOS PEST15'!$D:$D,'DATOS PEST15'!$C:$C,'2. TS PAIS SEXO Y REG'!G$6,'DATOS PEST15'!$B:$B,VLOOKUP($F$5,DenRegTabla2,2,FALSE),'DATOS PEST15'!$A:$A,INDICE!$C$13,'DATOS PEST15'!$E:$E,'2. TS PAIS SEXO Y REG'!$A107)</f>
        <v>7955.9473684210525</v>
      </c>
      <c r="H107" s="164">
        <f>SUMIFS('DATOS PEST15'!$D:$D,'DATOS PEST15'!$B:$B,VLOOKUP($F$5,DenRegTabla2,2,FALSE),'DATOS PEST15'!$A:$A,INDICE!$C$13,'DATOS PEST15'!$E:$E,'2. TS PAIS SEXO Y REG'!$A107)</f>
        <v>9502.8421052631584</v>
      </c>
      <c r="I107" s="147">
        <f>SUMIFS('DATOS PEST15'!$D:$D,'DATOS PEST15'!$C:$C,'2. TS PAIS SEXO Y REG'!I$6,'DATOS PEST15'!$B:$B,VLOOKUP($I$5,DenRegTabla2,2,FALSE),'DATOS PEST15'!$A:$A,INDICE!$C$13,'DATOS PEST15'!$E:$E,'2. TS PAIS SEXO Y REG'!$A107)</f>
        <v>138.15789473684211</v>
      </c>
      <c r="J107" s="166">
        <f>SUMIFS('DATOS PEST15'!$D:$D,'DATOS PEST15'!$C:$C,'2. TS PAIS SEXO Y REG'!J$6,'DATOS PEST15'!$B:$B,VLOOKUP($I$5,DenRegTabla2,2,FALSE),'DATOS PEST15'!$A:$A,INDICE!$C$13,'DATOS PEST15'!$E:$E,'2. TS PAIS SEXO Y REG'!$A107)</f>
        <v>3801.5789473684213</v>
      </c>
      <c r="K107" s="164">
        <f>SUMIFS('DATOS PEST15'!$D:$D,'DATOS PEST15'!$B:$B,VLOOKUP($I$5,DenRegTabla2,2,FALSE),'DATOS PEST15'!$A:$A,INDICE!$C$13,'DATOS PEST15'!$E:$E,'2. TS PAIS SEXO Y REG'!$A107)</f>
        <v>3939.7368421052633</v>
      </c>
      <c r="L107" s="147">
        <f>SUMIFS('DATOS PEST15'!$D:$D,'DATOS PEST15'!$C:$C,'2. TS PAIS SEXO Y REG'!L$6,'DATOS PEST15'!$B:$B,VLOOKUP($L$5,DenRegTabla2,2,FALSE),'DATOS PEST15'!$A:$A,INDICE!$C$13,'DATOS PEST15'!$E:$E,'2. TS PAIS SEXO Y REG'!$A107)</f>
        <v>40</v>
      </c>
      <c r="M107" s="166">
        <f>SUMIFS('DATOS PEST15'!$D:$D,'DATOS PEST15'!$C:$C,'2. TS PAIS SEXO Y REG'!M$6,'DATOS PEST15'!$B:$B,VLOOKUP($L$5,DenRegTabla2,2,FALSE),'DATOS PEST15'!$A:$A,INDICE!$C$13,'DATOS PEST15'!$E:$E,'2. TS PAIS SEXO Y REG'!$A107)</f>
        <v>104.36842105263158</v>
      </c>
      <c r="N107" s="164">
        <f>SUMIFS('DATOS PEST15'!$D:$D,'DATOS PEST15'!$B:$B,VLOOKUP($L$5,DenRegTabla2,2,FALSE),'DATOS PEST15'!$A:$A,INDICE!$C$13,'DATOS PEST15'!$E:$E,'2. TS PAIS SEXO Y REG'!$A107)</f>
        <v>144.36842105263156</v>
      </c>
      <c r="O107" s="147">
        <f>SUMIFS('DATOS PEST15'!$D:$D,'DATOS PEST15'!$C:$C,'2. TS PAIS SEXO Y REG'!O$6,'DATOS PEST15'!$B:$B,VLOOKUP($O$5,DenRegTabla2,2,FALSE),'DATOS PEST15'!$A:$A,INDICE!$C$13,'DATOS PEST15'!$E:$E,'2. TS PAIS SEXO Y REG'!$A107)</f>
        <v>26.631578947368421</v>
      </c>
      <c r="P107" s="166">
        <f>SUMIFS('DATOS PEST15'!$D:$D,'DATOS PEST15'!$C:$C,'2. TS PAIS SEXO Y REG'!P$6,'DATOS PEST15'!$B:$B,VLOOKUP($O$5,DenRegTabla2,2,FALSE),'DATOS PEST15'!$A:$A,INDICE!$C$13,'DATOS PEST15'!$E:$E,'2. TS PAIS SEXO Y REG'!$A107)</f>
        <v>134.47368421052633</v>
      </c>
      <c r="Q107" s="164">
        <f>SUMIFS('DATOS PEST15'!$D:$D,'DATOS PEST15'!$B:$B,VLOOKUP($O$5,DenRegTabla2,2,FALSE),'DATOS PEST15'!$A:$A,INDICE!$C$13,'DATOS PEST15'!$E:$E,'2. TS PAIS SEXO Y REG'!$A107)</f>
        <v>161.10526315789474</v>
      </c>
      <c r="R107" s="147">
        <f>SUMIFS('DATOS PEST15'!$D:$D,'DATOS PEST15'!$C:$C,'2. TS PAIS SEXO Y REG'!R$6,'DATOS PEST15'!$B:$B,VLOOKUP($R$5,DenRegTabla2,2,FALSE),'DATOS PEST15'!$A:$A,INDICE!$C$13,'DATOS PEST15'!$E:$E,'2. TS PAIS SEXO Y REG'!$A107)</f>
        <v>0</v>
      </c>
      <c r="S107" s="166">
        <f>SUMIFS('DATOS PEST15'!$D:$D,'DATOS PEST15'!$C:$C,'2. TS PAIS SEXO Y REG'!S$6,'DATOS PEST15'!$B:$B,VLOOKUP($R$5,DenRegTabla2,2,FALSE),'DATOS PEST15'!$A:$A,INDICE!$C$13,'DATOS PEST15'!$E:$E,'2. TS PAIS SEXO Y REG'!$A107)</f>
        <v>4</v>
      </c>
      <c r="T107" s="164">
        <f>SUMIFS('DATOS PEST15'!$D:$D,'DATOS PEST15'!$B:$B,VLOOKUP($R$5,DenRegTabla2,2,FALSE),'DATOS PEST15'!$A:$A,INDICE!$C$13,'DATOS PEST15'!$E:$E,'2. TS PAIS SEXO Y REG'!$A107)</f>
        <v>4</v>
      </c>
      <c r="U107" s="147">
        <f>SUMIFS('DATOS PEST15'!$D:$D,'DATOS PEST15'!$C:$C,'2. TS PAIS SEXO Y REG'!U$6,'DATOS PEST15'!$B:$B,VLOOKUP($U$5,DenRegTabla2,2,FALSE),'DATOS PEST15'!$A:$A,INDICE!$C$13,'DATOS PEST15'!$E:$E,'2. TS PAIS SEXO Y REG'!$A107)</f>
        <v>1</v>
      </c>
      <c r="V107" s="166">
        <f>SUMIFS('DATOS PEST15'!$D:$D,'DATOS PEST15'!$C:$C,'2. TS PAIS SEXO Y REG'!V$6,'DATOS PEST15'!$B:$B,VLOOKUP($U$5,DenRegTabla2,2,FALSE),'DATOS PEST15'!$A:$A,INDICE!$C$13,'DATOS PEST15'!$E:$E,'2. TS PAIS SEXO Y REG'!$A107)</f>
        <v>34.89473684210526</v>
      </c>
      <c r="W107" s="164">
        <f>SUMIFS('DATOS PEST15'!$D:$D,'DATOS PEST15'!$B:$B,VLOOKUP($U$5,DenRegTabla2,2,FALSE),'DATOS PEST15'!$A:$A,INDICE!$C$13,'DATOS PEST15'!$E:$E,'2. TS PAIS SEXO Y REG'!$A107)</f>
        <v>35.89473684210526</v>
      </c>
      <c r="X107" s="147">
        <f>SUMIFS('DATOS PEST15'!$D:$D,'DATOS PEST15'!$C:$C,'2. TS PAIS SEXO Y REG'!X$6,'DATOS PEST15'!$B:$B,VLOOKUP($X$5,DenRegTabla2,2,FALSE),'DATOS PEST15'!$A:$A,INDICE!$C$13,'DATOS PEST15'!$E:$E,'2. TS PAIS SEXO Y REG'!$A107)</f>
        <v>0</v>
      </c>
      <c r="Y107" s="166">
        <f>SUMIFS('DATOS PEST15'!$D:$D,'DATOS PEST15'!$C:$C,'2. TS PAIS SEXO Y REG'!Y$6,'DATOS PEST15'!$B:$B,VLOOKUP($X$5,DenRegTabla2,2,FALSE),'DATOS PEST15'!$A:$A,INDICE!$C$13,'DATOS PEST15'!$E:$E,'2. TS PAIS SEXO Y REG'!$A107)</f>
        <v>0</v>
      </c>
      <c r="Z107" s="164">
        <f>SUMIFS('DATOS PEST15'!$D:$D,'DATOS PEST15'!$B:$B,VLOOKUP($X$5,DenRegTabla2,2,FALSE),'DATOS PEST15'!$A:$A,INDICE!$C$13,'DATOS PEST15'!$E:$E,'2. TS PAIS SEXO Y REG'!$A107)</f>
        <v>0</v>
      </c>
      <c r="AA107" s="147">
        <f>SUMIFS('DATOS PEST15'!$D:$D,'DATOS PEST15'!$C:$C,'2. TS PAIS SEXO Y REG'!AA$6,'DATOS PEST15'!$B:$B,VLOOKUP($AA$5,DenRegTabla2,2,FALSE),'DATOS PEST15'!$A:$A,INDICE!$C$13,'DATOS PEST15'!$E:$E,'2. TS PAIS SEXO Y REG'!$A107)</f>
        <v>0</v>
      </c>
      <c r="AB107" s="166">
        <f>SUMIFS('DATOS PEST15'!$D:$D,'DATOS PEST15'!$C:$C,'2. TS PAIS SEXO Y REG'!AB$6,'DATOS PEST15'!$B:$B,VLOOKUP($AA$5,DenRegTabla2,2,FALSE),'DATOS PEST15'!$A:$A,INDICE!$C$13,'DATOS PEST15'!$E:$E,'2. TS PAIS SEXO Y REG'!$A107)</f>
        <v>1</v>
      </c>
      <c r="AC107" s="164">
        <f>SUMIFS('DATOS PEST15'!$D:$D,'DATOS PEST15'!$B:$B,VLOOKUP($AA$5,DenRegTabla2,2,FALSE),'DATOS PEST15'!$A:$A,INDICE!$C$13,'DATOS PEST15'!$E:$E,'2. TS PAIS SEXO Y REG'!$A107)</f>
        <v>1</v>
      </c>
    </row>
    <row r="108" spans="1:29" s="123" customFormat="1" ht="15.6" x14ac:dyDescent="0.3">
      <c r="A108" s="4">
        <v>268</v>
      </c>
      <c r="B108" s="147" t="s">
        <v>269</v>
      </c>
      <c r="C108" s="147">
        <f t="shared" si="24"/>
        <v>4463.1578947368425</v>
      </c>
      <c r="D108" s="166">
        <f t="shared" si="25"/>
        <v>3627.1578947368425</v>
      </c>
      <c r="E108" s="164">
        <f t="shared" si="26"/>
        <v>8091.3157894736842</v>
      </c>
      <c r="F108" s="147">
        <f>SUMIFS('DATOS PEST15'!$D:$D,'DATOS PEST15'!$C:$C,'2. TS PAIS SEXO Y REG'!F$6,'DATOS PEST15'!$B:$B,VLOOKUP($F$5,DenRegTabla2,2,FALSE),'DATOS PEST15'!$A:$A,INDICE!$C$13,'DATOS PEST15'!$E:$E,'2. TS PAIS SEXO Y REG'!$A108)</f>
        <v>2313.5263157894738</v>
      </c>
      <c r="G108" s="166">
        <f>SUMIFS('DATOS PEST15'!$D:$D,'DATOS PEST15'!$C:$C,'2. TS PAIS SEXO Y REG'!G$6,'DATOS PEST15'!$B:$B,VLOOKUP($F$5,DenRegTabla2,2,FALSE),'DATOS PEST15'!$A:$A,INDICE!$C$13,'DATOS PEST15'!$E:$E,'2. TS PAIS SEXO Y REG'!$A108)</f>
        <v>2794.6315789473683</v>
      </c>
      <c r="H108" s="164">
        <f>SUMIFS('DATOS PEST15'!$D:$D,'DATOS PEST15'!$B:$B,VLOOKUP($F$5,DenRegTabla2,2,FALSE),'DATOS PEST15'!$A:$A,INDICE!$C$13,'DATOS PEST15'!$E:$E,'2. TS PAIS SEXO Y REG'!$A108)</f>
        <v>5108.1578947368416</v>
      </c>
      <c r="I108" s="147">
        <f>SUMIFS('DATOS PEST15'!$D:$D,'DATOS PEST15'!$C:$C,'2. TS PAIS SEXO Y REG'!I$6,'DATOS PEST15'!$B:$B,VLOOKUP($I$5,DenRegTabla2,2,FALSE),'DATOS PEST15'!$A:$A,INDICE!$C$13,'DATOS PEST15'!$E:$E,'2. TS PAIS SEXO Y REG'!$A108)</f>
        <v>59.684210526315788</v>
      </c>
      <c r="J108" s="166">
        <f>SUMIFS('DATOS PEST15'!$D:$D,'DATOS PEST15'!$C:$C,'2. TS PAIS SEXO Y REG'!J$6,'DATOS PEST15'!$B:$B,VLOOKUP($I$5,DenRegTabla2,2,FALSE),'DATOS PEST15'!$A:$A,INDICE!$C$13,'DATOS PEST15'!$E:$E,'2. TS PAIS SEXO Y REG'!$A108)</f>
        <v>177.05263157894737</v>
      </c>
      <c r="K108" s="164">
        <f>SUMIFS('DATOS PEST15'!$D:$D,'DATOS PEST15'!$B:$B,VLOOKUP($I$5,DenRegTabla2,2,FALSE),'DATOS PEST15'!$A:$A,INDICE!$C$13,'DATOS PEST15'!$E:$E,'2. TS PAIS SEXO Y REG'!$A108)</f>
        <v>236.73684210526315</v>
      </c>
      <c r="L108" s="147">
        <f>SUMIFS('DATOS PEST15'!$D:$D,'DATOS PEST15'!$C:$C,'2. TS PAIS SEXO Y REG'!L$6,'DATOS PEST15'!$B:$B,VLOOKUP($L$5,DenRegTabla2,2,FALSE),'DATOS PEST15'!$A:$A,INDICE!$C$13,'DATOS PEST15'!$E:$E,'2. TS PAIS SEXO Y REG'!$A108)</f>
        <v>1897.8421052631579</v>
      </c>
      <c r="M108" s="166">
        <f>SUMIFS('DATOS PEST15'!$D:$D,'DATOS PEST15'!$C:$C,'2. TS PAIS SEXO Y REG'!M$6,'DATOS PEST15'!$B:$B,VLOOKUP($L$5,DenRegTabla2,2,FALSE),'DATOS PEST15'!$A:$A,INDICE!$C$13,'DATOS PEST15'!$E:$E,'2. TS PAIS SEXO Y REG'!$A108)</f>
        <v>59.578947368421055</v>
      </c>
      <c r="N108" s="164">
        <f>SUMIFS('DATOS PEST15'!$D:$D,'DATOS PEST15'!$B:$B,VLOOKUP($L$5,DenRegTabla2,2,FALSE),'DATOS PEST15'!$A:$A,INDICE!$C$13,'DATOS PEST15'!$E:$E,'2. TS PAIS SEXO Y REG'!$A108)</f>
        <v>1958.421052631579</v>
      </c>
      <c r="O108" s="147">
        <f>SUMIFS('DATOS PEST15'!$D:$D,'DATOS PEST15'!$C:$C,'2. TS PAIS SEXO Y REG'!O$6,'DATOS PEST15'!$B:$B,VLOOKUP($O$5,DenRegTabla2,2,FALSE),'DATOS PEST15'!$A:$A,INDICE!$C$13,'DATOS PEST15'!$E:$E,'2. TS PAIS SEXO Y REG'!$A108)</f>
        <v>191.10526315789474</v>
      </c>
      <c r="P108" s="166">
        <f>SUMIFS('DATOS PEST15'!$D:$D,'DATOS PEST15'!$C:$C,'2. TS PAIS SEXO Y REG'!P$6,'DATOS PEST15'!$B:$B,VLOOKUP($O$5,DenRegTabla2,2,FALSE),'DATOS PEST15'!$A:$A,INDICE!$C$13,'DATOS PEST15'!$E:$E,'2. TS PAIS SEXO Y REG'!$A108)</f>
        <v>594.89473684210532</v>
      </c>
      <c r="Q108" s="164">
        <f>SUMIFS('DATOS PEST15'!$D:$D,'DATOS PEST15'!$B:$B,VLOOKUP($O$5,DenRegTabla2,2,FALSE),'DATOS PEST15'!$A:$A,INDICE!$C$13,'DATOS PEST15'!$E:$E,'2. TS PAIS SEXO Y REG'!$A108)</f>
        <v>786</v>
      </c>
      <c r="R108" s="147">
        <f>SUMIFS('DATOS PEST15'!$D:$D,'DATOS PEST15'!$C:$C,'2. TS PAIS SEXO Y REG'!R$6,'DATOS PEST15'!$B:$B,VLOOKUP($R$5,DenRegTabla2,2,FALSE),'DATOS PEST15'!$A:$A,INDICE!$C$13,'DATOS PEST15'!$E:$E,'2. TS PAIS SEXO Y REG'!$A108)</f>
        <v>0</v>
      </c>
      <c r="S108" s="166">
        <f>SUMIFS('DATOS PEST15'!$D:$D,'DATOS PEST15'!$C:$C,'2. TS PAIS SEXO Y REG'!S$6,'DATOS PEST15'!$B:$B,VLOOKUP($R$5,DenRegTabla2,2,FALSE),'DATOS PEST15'!$A:$A,INDICE!$C$13,'DATOS PEST15'!$E:$E,'2. TS PAIS SEXO Y REG'!$A108)</f>
        <v>0</v>
      </c>
      <c r="T108" s="164">
        <f>SUMIFS('DATOS PEST15'!$D:$D,'DATOS PEST15'!$B:$B,VLOOKUP($R$5,DenRegTabla2,2,FALSE),'DATOS PEST15'!$A:$A,INDICE!$C$13,'DATOS PEST15'!$E:$E,'2. TS PAIS SEXO Y REG'!$A108)</f>
        <v>0</v>
      </c>
      <c r="U108" s="147">
        <f>SUMIFS('DATOS PEST15'!$D:$D,'DATOS PEST15'!$C:$C,'2. TS PAIS SEXO Y REG'!U$6,'DATOS PEST15'!$B:$B,VLOOKUP($U$5,DenRegTabla2,2,FALSE),'DATOS PEST15'!$A:$A,INDICE!$C$13,'DATOS PEST15'!$E:$E,'2. TS PAIS SEXO Y REG'!$A108)</f>
        <v>1</v>
      </c>
      <c r="V108" s="166">
        <f>SUMIFS('DATOS PEST15'!$D:$D,'DATOS PEST15'!$C:$C,'2. TS PAIS SEXO Y REG'!V$6,'DATOS PEST15'!$B:$B,VLOOKUP($U$5,DenRegTabla2,2,FALSE),'DATOS PEST15'!$A:$A,INDICE!$C$13,'DATOS PEST15'!$E:$E,'2. TS PAIS SEXO Y REG'!$A108)</f>
        <v>1</v>
      </c>
      <c r="W108" s="164">
        <f>SUMIFS('DATOS PEST15'!$D:$D,'DATOS PEST15'!$B:$B,VLOOKUP($U$5,DenRegTabla2,2,FALSE),'DATOS PEST15'!$A:$A,INDICE!$C$13,'DATOS PEST15'!$E:$E,'2. TS PAIS SEXO Y REG'!$A108)</f>
        <v>2</v>
      </c>
      <c r="X108" s="147">
        <f>SUMIFS('DATOS PEST15'!$D:$D,'DATOS PEST15'!$C:$C,'2. TS PAIS SEXO Y REG'!X$6,'DATOS PEST15'!$B:$B,VLOOKUP($X$5,DenRegTabla2,2,FALSE),'DATOS PEST15'!$A:$A,INDICE!$C$13,'DATOS PEST15'!$E:$E,'2. TS PAIS SEXO Y REG'!$A108)</f>
        <v>0</v>
      </c>
      <c r="Y108" s="166">
        <f>SUMIFS('DATOS PEST15'!$D:$D,'DATOS PEST15'!$C:$C,'2. TS PAIS SEXO Y REG'!Y$6,'DATOS PEST15'!$B:$B,VLOOKUP($X$5,DenRegTabla2,2,FALSE),'DATOS PEST15'!$A:$A,INDICE!$C$13,'DATOS PEST15'!$E:$E,'2. TS PAIS SEXO Y REG'!$A108)</f>
        <v>0</v>
      </c>
      <c r="Z108" s="164">
        <f>SUMIFS('DATOS PEST15'!$D:$D,'DATOS PEST15'!$B:$B,VLOOKUP($X$5,DenRegTabla2,2,FALSE),'DATOS PEST15'!$A:$A,INDICE!$C$13,'DATOS PEST15'!$E:$E,'2. TS PAIS SEXO Y REG'!$A108)</f>
        <v>0</v>
      </c>
      <c r="AA108" s="147">
        <f>SUMIFS('DATOS PEST15'!$D:$D,'DATOS PEST15'!$C:$C,'2. TS PAIS SEXO Y REG'!AA$6,'DATOS PEST15'!$B:$B,VLOOKUP($AA$5,DenRegTabla2,2,FALSE),'DATOS PEST15'!$A:$A,INDICE!$C$13,'DATOS PEST15'!$E:$E,'2. TS PAIS SEXO Y REG'!$A108)</f>
        <v>0</v>
      </c>
      <c r="AB108" s="166">
        <f>SUMIFS('DATOS PEST15'!$D:$D,'DATOS PEST15'!$C:$C,'2. TS PAIS SEXO Y REG'!AB$6,'DATOS PEST15'!$B:$B,VLOOKUP($AA$5,DenRegTabla2,2,FALSE),'DATOS PEST15'!$A:$A,INDICE!$C$13,'DATOS PEST15'!$E:$E,'2. TS PAIS SEXO Y REG'!$A108)</f>
        <v>0</v>
      </c>
      <c r="AC108" s="164">
        <f>SUMIFS('DATOS PEST15'!$D:$D,'DATOS PEST15'!$B:$B,VLOOKUP($AA$5,DenRegTabla2,2,FALSE),'DATOS PEST15'!$A:$A,INDICE!$C$13,'DATOS PEST15'!$E:$E,'2. TS PAIS SEXO Y REG'!$A108)</f>
        <v>0</v>
      </c>
    </row>
    <row r="109" spans="1:29" s="123" customFormat="1" ht="15.6" x14ac:dyDescent="0.3">
      <c r="A109" s="4">
        <v>239</v>
      </c>
      <c r="B109" s="147" t="s">
        <v>404</v>
      </c>
      <c r="C109" s="147">
        <f t="shared" si="24"/>
        <v>14.157894736842104</v>
      </c>
      <c r="D109" s="166">
        <f t="shared" si="25"/>
        <v>10.736842105263158</v>
      </c>
      <c r="E109" s="164">
        <f t="shared" si="26"/>
        <v>24.89473684210526</v>
      </c>
      <c r="F109" s="147">
        <f>SUMIFS('DATOS PEST15'!$D:$D,'DATOS PEST15'!$C:$C,'2. TS PAIS SEXO Y REG'!F$6,'DATOS PEST15'!$B:$B,VLOOKUP($F$5,DenRegTabla2,2,FALSE),'DATOS PEST15'!$A:$A,INDICE!$C$13,'DATOS PEST15'!$E:$E,'2. TS PAIS SEXO Y REG'!$A109)</f>
        <v>11.157894736842104</v>
      </c>
      <c r="G109" s="166">
        <f>SUMIFS('DATOS PEST15'!$D:$D,'DATOS PEST15'!$C:$C,'2. TS PAIS SEXO Y REG'!G$6,'DATOS PEST15'!$B:$B,VLOOKUP($F$5,DenRegTabla2,2,FALSE),'DATOS PEST15'!$A:$A,INDICE!$C$13,'DATOS PEST15'!$E:$E,'2. TS PAIS SEXO Y REG'!$A109)</f>
        <v>4.7368421052631575</v>
      </c>
      <c r="H109" s="164">
        <f>SUMIFS('DATOS PEST15'!$D:$D,'DATOS PEST15'!$B:$B,VLOOKUP($F$5,DenRegTabla2,2,FALSE),'DATOS PEST15'!$A:$A,INDICE!$C$13,'DATOS PEST15'!$E:$E,'2. TS PAIS SEXO Y REG'!$A109)</f>
        <v>15.894736842105262</v>
      </c>
      <c r="I109" s="147">
        <f>SUMIFS('DATOS PEST15'!$D:$D,'DATOS PEST15'!$C:$C,'2. TS PAIS SEXO Y REG'!I$6,'DATOS PEST15'!$B:$B,VLOOKUP($I$5,DenRegTabla2,2,FALSE),'DATOS PEST15'!$A:$A,INDICE!$C$13,'DATOS PEST15'!$E:$E,'2. TS PAIS SEXO Y REG'!$A109)</f>
        <v>0</v>
      </c>
      <c r="J109" s="166">
        <f>SUMIFS('DATOS PEST15'!$D:$D,'DATOS PEST15'!$C:$C,'2. TS PAIS SEXO Y REG'!J$6,'DATOS PEST15'!$B:$B,VLOOKUP($I$5,DenRegTabla2,2,FALSE),'DATOS PEST15'!$A:$A,INDICE!$C$13,'DATOS PEST15'!$E:$E,'2. TS PAIS SEXO Y REG'!$A109)</f>
        <v>2</v>
      </c>
      <c r="K109" s="164">
        <f>SUMIFS('DATOS PEST15'!$D:$D,'DATOS PEST15'!$B:$B,VLOOKUP($I$5,DenRegTabla2,2,FALSE),'DATOS PEST15'!$A:$A,INDICE!$C$13,'DATOS PEST15'!$E:$E,'2. TS PAIS SEXO Y REG'!$A109)</f>
        <v>2</v>
      </c>
      <c r="L109" s="147">
        <f>SUMIFS('DATOS PEST15'!$D:$D,'DATOS PEST15'!$C:$C,'2. TS PAIS SEXO Y REG'!L$6,'DATOS PEST15'!$B:$B,VLOOKUP($L$5,DenRegTabla2,2,FALSE),'DATOS PEST15'!$A:$A,INDICE!$C$13,'DATOS PEST15'!$E:$E,'2. TS PAIS SEXO Y REG'!$A109)</f>
        <v>2</v>
      </c>
      <c r="M109" s="166">
        <f>SUMIFS('DATOS PEST15'!$D:$D,'DATOS PEST15'!$C:$C,'2. TS PAIS SEXO Y REG'!M$6,'DATOS PEST15'!$B:$B,VLOOKUP($L$5,DenRegTabla2,2,FALSE),'DATOS PEST15'!$A:$A,INDICE!$C$13,'DATOS PEST15'!$E:$E,'2. TS PAIS SEXO Y REG'!$A109)</f>
        <v>1</v>
      </c>
      <c r="N109" s="164">
        <f>SUMIFS('DATOS PEST15'!$D:$D,'DATOS PEST15'!$B:$B,VLOOKUP($L$5,DenRegTabla2,2,FALSE),'DATOS PEST15'!$A:$A,INDICE!$C$13,'DATOS PEST15'!$E:$E,'2. TS PAIS SEXO Y REG'!$A109)</f>
        <v>3</v>
      </c>
      <c r="O109" s="147">
        <f>SUMIFS('DATOS PEST15'!$D:$D,'DATOS PEST15'!$C:$C,'2. TS PAIS SEXO Y REG'!O$6,'DATOS PEST15'!$B:$B,VLOOKUP($O$5,DenRegTabla2,2,FALSE),'DATOS PEST15'!$A:$A,INDICE!$C$13,'DATOS PEST15'!$E:$E,'2. TS PAIS SEXO Y REG'!$A109)</f>
        <v>1</v>
      </c>
      <c r="P109" s="166">
        <f>SUMIFS('DATOS PEST15'!$D:$D,'DATOS PEST15'!$C:$C,'2. TS PAIS SEXO Y REG'!P$6,'DATOS PEST15'!$B:$B,VLOOKUP($O$5,DenRegTabla2,2,FALSE),'DATOS PEST15'!$A:$A,INDICE!$C$13,'DATOS PEST15'!$E:$E,'2. TS PAIS SEXO Y REG'!$A109)</f>
        <v>3</v>
      </c>
      <c r="Q109" s="164">
        <f>SUMIFS('DATOS PEST15'!$D:$D,'DATOS PEST15'!$B:$B,VLOOKUP($O$5,DenRegTabla2,2,FALSE),'DATOS PEST15'!$A:$A,INDICE!$C$13,'DATOS PEST15'!$E:$E,'2. TS PAIS SEXO Y REG'!$A109)</f>
        <v>4</v>
      </c>
      <c r="R109" s="147">
        <f>SUMIFS('DATOS PEST15'!$D:$D,'DATOS PEST15'!$C:$C,'2. TS PAIS SEXO Y REG'!R$6,'DATOS PEST15'!$B:$B,VLOOKUP($R$5,DenRegTabla2,2,FALSE),'DATOS PEST15'!$A:$A,INDICE!$C$13,'DATOS PEST15'!$E:$E,'2. TS PAIS SEXO Y REG'!$A109)</f>
        <v>0</v>
      </c>
      <c r="S109" s="166">
        <f>SUMIFS('DATOS PEST15'!$D:$D,'DATOS PEST15'!$C:$C,'2. TS PAIS SEXO Y REG'!S$6,'DATOS PEST15'!$B:$B,VLOOKUP($R$5,DenRegTabla2,2,FALSE),'DATOS PEST15'!$A:$A,INDICE!$C$13,'DATOS PEST15'!$E:$E,'2. TS PAIS SEXO Y REG'!$A109)</f>
        <v>0</v>
      </c>
      <c r="T109" s="164">
        <f>SUMIFS('DATOS PEST15'!$D:$D,'DATOS PEST15'!$B:$B,VLOOKUP($R$5,DenRegTabla2,2,FALSE),'DATOS PEST15'!$A:$A,INDICE!$C$13,'DATOS PEST15'!$E:$E,'2. TS PAIS SEXO Y REG'!$A109)</f>
        <v>0</v>
      </c>
      <c r="U109" s="147">
        <f>SUMIFS('DATOS PEST15'!$D:$D,'DATOS PEST15'!$C:$C,'2. TS PAIS SEXO Y REG'!U$6,'DATOS PEST15'!$B:$B,VLOOKUP($U$5,DenRegTabla2,2,FALSE),'DATOS PEST15'!$A:$A,INDICE!$C$13,'DATOS PEST15'!$E:$E,'2. TS PAIS SEXO Y REG'!$A109)</f>
        <v>0</v>
      </c>
      <c r="V109" s="166">
        <f>SUMIFS('DATOS PEST15'!$D:$D,'DATOS PEST15'!$C:$C,'2. TS PAIS SEXO Y REG'!V$6,'DATOS PEST15'!$B:$B,VLOOKUP($U$5,DenRegTabla2,2,FALSE),'DATOS PEST15'!$A:$A,INDICE!$C$13,'DATOS PEST15'!$E:$E,'2. TS PAIS SEXO Y REG'!$A109)</f>
        <v>0</v>
      </c>
      <c r="W109" s="164">
        <f>SUMIFS('DATOS PEST15'!$D:$D,'DATOS PEST15'!$B:$B,VLOOKUP($U$5,DenRegTabla2,2,FALSE),'DATOS PEST15'!$A:$A,INDICE!$C$13,'DATOS PEST15'!$E:$E,'2. TS PAIS SEXO Y REG'!$A109)</f>
        <v>0</v>
      </c>
      <c r="X109" s="147">
        <f>SUMIFS('DATOS PEST15'!$D:$D,'DATOS PEST15'!$C:$C,'2. TS PAIS SEXO Y REG'!X$6,'DATOS PEST15'!$B:$B,VLOOKUP($X$5,DenRegTabla2,2,FALSE),'DATOS PEST15'!$A:$A,INDICE!$C$13,'DATOS PEST15'!$E:$E,'2. TS PAIS SEXO Y REG'!$A109)</f>
        <v>0</v>
      </c>
      <c r="Y109" s="166">
        <f>SUMIFS('DATOS PEST15'!$D:$D,'DATOS PEST15'!$C:$C,'2. TS PAIS SEXO Y REG'!Y$6,'DATOS PEST15'!$B:$B,VLOOKUP($X$5,DenRegTabla2,2,FALSE),'DATOS PEST15'!$A:$A,INDICE!$C$13,'DATOS PEST15'!$E:$E,'2. TS PAIS SEXO Y REG'!$A109)</f>
        <v>0</v>
      </c>
      <c r="Z109" s="164">
        <f>SUMIFS('DATOS PEST15'!$D:$D,'DATOS PEST15'!$B:$B,VLOOKUP($X$5,DenRegTabla2,2,FALSE),'DATOS PEST15'!$A:$A,INDICE!$C$13,'DATOS PEST15'!$E:$E,'2. TS PAIS SEXO Y REG'!$A109)</f>
        <v>0</v>
      </c>
      <c r="AA109" s="147">
        <f>SUMIFS('DATOS PEST15'!$D:$D,'DATOS PEST15'!$C:$C,'2. TS PAIS SEXO Y REG'!AA$6,'DATOS PEST15'!$B:$B,VLOOKUP($AA$5,DenRegTabla2,2,FALSE),'DATOS PEST15'!$A:$A,INDICE!$C$13,'DATOS PEST15'!$E:$E,'2. TS PAIS SEXO Y REG'!$A109)</f>
        <v>0</v>
      </c>
      <c r="AB109" s="166">
        <f>SUMIFS('DATOS PEST15'!$D:$D,'DATOS PEST15'!$C:$C,'2. TS PAIS SEXO Y REG'!AB$6,'DATOS PEST15'!$B:$B,VLOOKUP($AA$5,DenRegTabla2,2,FALSE),'DATOS PEST15'!$A:$A,INDICE!$C$13,'DATOS PEST15'!$E:$E,'2. TS PAIS SEXO Y REG'!$A109)</f>
        <v>0</v>
      </c>
      <c r="AC109" s="164">
        <f>SUMIFS('DATOS PEST15'!$D:$D,'DATOS PEST15'!$B:$B,VLOOKUP($AA$5,DenRegTabla2,2,FALSE),'DATOS PEST15'!$A:$A,INDICE!$C$13,'DATOS PEST15'!$E:$E,'2. TS PAIS SEXO Y REG'!$A109)</f>
        <v>0</v>
      </c>
    </row>
    <row r="110" spans="1:29" s="123" customFormat="1" ht="15.6" x14ac:dyDescent="0.3">
      <c r="A110" s="4">
        <v>288</v>
      </c>
      <c r="B110" s="147" t="s">
        <v>272</v>
      </c>
      <c r="C110" s="147">
        <f t="shared" si="24"/>
        <v>2485.6315789473683</v>
      </c>
      <c r="D110" s="166">
        <f t="shared" si="25"/>
        <v>9117.7894736842118</v>
      </c>
      <c r="E110" s="164">
        <f t="shared" si="26"/>
        <v>11603.42105263158</v>
      </c>
      <c r="F110" s="147">
        <f>SUMIFS('DATOS PEST15'!$D:$D,'DATOS PEST15'!$C:$C,'2. TS PAIS SEXO Y REG'!F$6,'DATOS PEST15'!$B:$B,VLOOKUP($F$5,DenRegTabla2,2,FALSE),'DATOS PEST15'!$A:$A,INDICE!$C$13,'DATOS PEST15'!$E:$E,'2. TS PAIS SEXO Y REG'!$A110)</f>
        <v>1935.2631578947369</v>
      </c>
      <c r="G110" s="166">
        <f>SUMIFS('DATOS PEST15'!$D:$D,'DATOS PEST15'!$C:$C,'2. TS PAIS SEXO Y REG'!G$6,'DATOS PEST15'!$B:$B,VLOOKUP($F$5,DenRegTabla2,2,FALSE),'DATOS PEST15'!$A:$A,INDICE!$C$13,'DATOS PEST15'!$E:$E,'2. TS PAIS SEXO Y REG'!$A110)</f>
        <v>6395.7368421052633</v>
      </c>
      <c r="H110" s="164">
        <f>SUMIFS('DATOS PEST15'!$D:$D,'DATOS PEST15'!$B:$B,VLOOKUP($F$5,DenRegTabla2,2,FALSE),'DATOS PEST15'!$A:$A,INDICE!$C$13,'DATOS PEST15'!$E:$E,'2. TS PAIS SEXO Y REG'!$A110)</f>
        <v>8331</v>
      </c>
      <c r="I110" s="147">
        <f>SUMIFS('DATOS PEST15'!$D:$D,'DATOS PEST15'!$C:$C,'2. TS PAIS SEXO Y REG'!I$6,'DATOS PEST15'!$B:$B,VLOOKUP($I$5,DenRegTabla2,2,FALSE),'DATOS PEST15'!$A:$A,INDICE!$C$13,'DATOS PEST15'!$E:$E,'2. TS PAIS SEXO Y REG'!$A110)</f>
        <v>425.89473684210526</v>
      </c>
      <c r="J110" s="166">
        <f>SUMIFS('DATOS PEST15'!$D:$D,'DATOS PEST15'!$C:$C,'2. TS PAIS SEXO Y REG'!J$6,'DATOS PEST15'!$B:$B,VLOOKUP($I$5,DenRegTabla2,2,FALSE),'DATOS PEST15'!$A:$A,INDICE!$C$13,'DATOS PEST15'!$E:$E,'2. TS PAIS SEXO Y REG'!$A110)</f>
        <v>2396.8421052631579</v>
      </c>
      <c r="K110" s="164">
        <f>SUMIFS('DATOS PEST15'!$D:$D,'DATOS PEST15'!$B:$B,VLOOKUP($I$5,DenRegTabla2,2,FALSE),'DATOS PEST15'!$A:$A,INDICE!$C$13,'DATOS PEST15'!$E:$E,'2. TS PAIS SEXO Y REG'!$A110)</f>
        <v>2822.7368421052633</v>
      </c>
      <c r="L110" s="147">
        <f>SUMIFS('DATOS PEST15'!$D:$D,'DATOS PEST15'!$C:$C,'2. TS PAIS SEXO Y REG'!L$6,'DATOS PEST15'!$B:$B,VLOOKUP($L$5,DenRegTabla2,2,FALSE),'DATOS PEST15'!$A:$A,INDICE!$C$13,'DATOS PEST15'!$E:$E,'2. TS PAIS SEXO Y REG'!$A110)</f>
        <v>35.05263157894737</v>
      </c>
      <c r="M110" s="166">
        <f>SUMIFS('DATOS PEST15'!$D:$D,'DATOS PEST15'!$C:$C,'2. TS PAIS SEXO Y REG'!M$6,'DATOS PEST15'!$B:$B,VLOOKUP($L$5,DenRegTabla2,2,FALSE),'DATOS PEST15'!$A:$A,INDICE!$C$13,'DATOS PEST15'!$E:$E,'2. TS PAIS SEXO Y REG'!$A110)</f>
        <v>40.89473684210526</v>
      </c>
      <c r="N110" s="164">
        <f>SUMIFS('DATOS PEST15'!$D:$D,'DATOS PEST15'!$B:$B,VLOOKUP($L$5,DenRegTabla2,2,FALSE),'DATOS PEST15'!$A:$A,INDICE!$C$13,'DATOS PEST15'!$E:$E,'2. TS PAIS SEXO Y REG'!$A110)</f>
        <v>75.94736842105263</v>
      </c>
      <c r="O110" s="147">
        <f>SUMIFS('DATOS PEST15'!$D:$D,'DATOS PEST15'!$C:$C,'2. TS PAIS SEXO Y REG'!O$6,'DATOS PEST15'!$B:$B,VLOOKUP($O$5,DenRegTabla2,2,FALSE),'DATOS PEST15'!$A:$A,INDICE!$C$13,'DATOS PEST15'!$E:$E,'2. TS PAIS SEXO Y REG'!$A110)</f>
        <v>87.421052631578945</v>
      </c>
      <c r="P110" s="166">
        <f>SUMIFS('DATOS PEST15'!$D:$D,'DATOS PEST15'!$C:$C,'2. TS PAIS SEXO Y REG'!P$6,'DATOS PEST15'!$B:$B,VLOOKUP($O$5,DenRegTabla2,2,FALSE),'DATOS PEST15'!$A:$A,INDICE!$C$13,'DATOS PEST15'!$E:$E,'2. TS PAIS SEXO Y REG'!$A110)</f>
        <v>164.47368421052633</v>
      </c>
      <c r="Q110" s="164">
        <f>SUMIFS('DATOS PEST15'!$D:$D,'DATOS PEST15'!$B:$B,VLOOKUP($O$5,DenRegTabla2,2,FALSE),'DATOS PEST15'!$A:$A,INDICE!$C$13,'DATOS PEST15'!$E:$E,'2. TS PAIS SEXO Y REG'!$A110)</f>
        <v>251.89473684210526</v>
      </c>
      <c r="R110" s="147">
        <f>SUMIFS('DATOS PEST15'!$D:$D,'DATOS PEST15'!$C:$C,'2. TS PAIS SEXO Y REG'!R$6,'DATOS PEST15'!$B:$B,VLOOKUP($R$5,DenRegTabla2,2,FALSE),'DATOS PEST15'!$A:$A,INDICE!$C$13,'DATOS PEST15'!$E:$E,'2. TS PAIS SEXO Y REG'!$A110)</f>
        <v>0</v>
      </c>
      <c r="S110" s="166">
        <f>SUMIFS('DATOS PEST15'!$D:$D,'DATOS PEST15'!$C:$C,'2. TS PAIS SEXO Y REG'!S$6,'DATOS PEST15'!$B:$B,VLOOKUP($R$5,DenRegTabla2,2,FALSE),'DATOS PEST15'!$A:$A,INDICE!$C$13,'DATOS PEST15'!$E:$E,'2. TS PAIS SEXO Y REG'!$A110)</f>
        <v>5</v>
      </c>
      <c r="T110" s="164">
        <f>SUMIFS('DATOS PEST15'!$D:$D,'DATOS PEST15'!$B:$B,VLOOKUP($R$5,DenRegTabla2,2,FALSE),'DATOS PEST15'!$A:$A,INDICE!$C$13,'DATOS PEST15'!$E:$E,'2. TS PAIS SEXO Y REG'!$A110)</f>
        <v>5</v>
      </c>
      <c r="U110" s="147">
        <f>SUMIFS('DATOS PEST15'!$D:$D,'DATOS PEST15'!$C:$C,'2. TS PAIS SEXO Y REG'!U$6,'DATOS PEST15'!$B:$B,VLOOKUP($U$5,DenRegTabla2,2,FALSE),'DATOS PEST15'!$A:$A,INDICE!$C$13,'DATOS PEST15'!$E:$E,'2. TS PAIS SEXO Y REG'!$A110)</f>
        <v>2</v>
      </c>
      <c r="V110" s="166">
        <f>SUMIFS('DATOS PEST15'!$D:$D,'DATOS PEST15'!$C:$C,'2. TS PAIS SEXO Y REG'!V$6,'DATOS PEST15'!$B:$B,VLOOKUP($U$5,DenRegTabla2,2,FALSE),'DATOS PEST15'!$A:$A,INDICE!$C$13,'DATOS PEST15'!$E:$E,'2. TS PAIS SEXO Y REG'!$A110)</f>
        <v>114.84210526315789</v>
      </c>
      <c r="W110" s="164">
        <f>SUMIFS('DATOS PEST15'!$D:$D,'DATOS PEST15'!$B:$B,VLOOKUP($U$5,DenRegTabla2,2,FALSE),'DATOS PEST15'!$A:$A,INDICE!$C$13,'DATOS PEST15'!$E:$E,'2. TS PAIS SEXO Y REG'!$A110)</f>
        <v>116.84210526315789</v>
      </c>
      <c r="X110" s="147">
        <f>SUMIFS('DATOS PEST15'!$D:$D,'DATOS PEST15'!$C:$C,'2. TS PAIS SEXO Y REG'!X$6,'DATOS PEST15'!$B:$B,VLOOKUP($X$5,DenRegTabla2,2,FALSE),'DATOS PEST15'!$A:$A,INDICE!$C$13,'DATOS PEST15'!$E:$E,'2. TS PAIS SEXO Y REG'!$A110)</f>
        <v>0</v>
      </c>
      <c r="Y110" s="166">
        <f>SUMIFS('DATOS PEST15'!$D:$D,'DATOS PEST15'!$C:$C,'2. TS PAIS SEXO Y REG'!Y$6,'DATOS PEST15'!$B:$B,VLOOKUP($X$5,DenRegTabla2,2,FALSE),'DATOS PEST15'!$A:$A,INDICE!$C$13,'DATOS PEST15'!$E:$E,'2. TS PAIS SEXO Y REG'!$A110)</f>
        <v>0</v>
      </c>
      <c r="Z110" s="164">
        <f>SUMIFS('DATOS PEST15'!$D:$D,'DATOS PEST15'!$B:$B,VLOOKUP($X$5,DenRegTabla2,2,FALSE),'DATOS PEST15'!$A:$A,INDICE!$C$13,'DATOS PEST15'!$E:$E,'2. TS PAIS SEXO Y REG'!$A110)</f>
        <v>0</v>
      </c>
      <c r="AA110" s="147">
        <f>SUMIFS('DATOS PEST15'!$D:$D,'DATOS PEST15'!$C:$C,'2. TS PAIS SEXO Y REG'!AA$6,'DATOS PEST15'!$B:$B,VLOOKUP($AA$5,DenRegTabla2,2,FALSE),'DATOS PEST15'!$A:$A,INDICE!$C$13,'DATOS PEST15'!$E:$E,'2. TS PAIS SEXO Y REG'!$A110)</f>
        <v>0</v>
      </c>
      <c r="AB110" s="166">
        <f>SUMIFS('DATOS PEST15'!$D:$D,'DATOS PEST15'!$C:$C,'2. TS PAIS SEXO Y REG'!AB$6,'DATOS PEST15'!$B:$B,VLOOKUP($AA$5,DenRegTabla2,2,FALSE),'DATOS PEST15'!$A:$A,INDICE!$C$13,'DATOS PEST15'!$E:$E,'2. TS PAIS SEXO Y REG'!$A110)</f>
        <v>0</v>
      </c>
      <c r="AC110" s="164">
        <f>SUMIFS('DATOS PEST15'!$D:$D,'DATOS PEST15'!$B:$B,VLOOKUP($AA$5,DenRegTabla2,2,FALSE),'DATOS PEST15'!$A:$A,INDICE!$C$13,'DATOS PEST15'!$E:$E,'2. TS PAIS SEXO Y REG'!$A110)</f>
        <v>0</v>
      </c>
    </row>
    <row r="111" spans="1:29" s="123" customFormat="1" ht="15.6" x14ac:dyDescent="0.3">
      <c r="A111" s="4">
        <v>292</v>
      </c>
      <c r="B111" s="147" t="s">
        <v>273</v>
      </c>
      <c r="C111" s="147">
        <f t="shared" si="24"/>
        <v>18.684210526315788</v>
      </c>
      <c r="D111" s="166">
        <f t="shared" si="25"/>
        <v>14.052631578947368</v>
      </c>
      <c r="E111" s="164">
        <f t="shared" si="26"/>
        <v>32.736842105263158</v>
      </c>
      <c r="F111" s="147">
        <f>SUMIFS('DATOS PEST15'!$D:$D,'DATOS PEST15'!$C:$C,'2. TS PAIS SEXO Y REG'!F$6,'DATOS PEST15'!$B:$B,VLOOKUP($F$5,DenRegTabla2,2,FALSE),'DATOS PEST15'!$A:$A,INDICE!$C$13,'DATOS PEST15'!$E:$E,'2. TS PAIS SEXO Y REG'!$A111)</f>
        <v>12.684210526315789</v>
      </c>
      <c r="G111" s="166">
        <f>SUMIFS('DATOS PEST15'!$D:$D,'DATOS PEST15'!$C:$C,'2. TS PAIS SEXO Y REG'!G$6,'DATOS PEST15'!$B:$B,VLOOKUP($F$5,DenRegTabla2,2,FALSE),'DATOS PEST15'!$A:$A,INDICE!$C$13,'DATOS PEST15'!$E:$E,'2. TS PAIS SEXO Y REG'!$A111)</f>
        <v>10.052631578947368</v>
      </c>
      <c r="H111" s="164">
        <f>SUMIFS('DATOS PEST15'!$D:$D,'DATOS PEST15'!$B:$B,VLOOKUP($F$5,DenRegTabla2,2,FALSE),'DATOS PEST15'!$A:$A,INDICE!$C$13,'DATOS PEST15'!$E:$E,'2. TS PAIS SEXO Y REG'!$A111)</f>
        <v>22.736842105263158</v>
      </c>
      <c r="I111" s="147">
        <f>SUMIFS('DATOS PEST15'!$D:$D,'DATOS PEST15'!$C:$C,'2. TS PAIS SEXO Y REG'!I$6,'DATOS PEST15'!$B:$B,VLOOKUP($I$5,DenRegTabla2,2,FALSE),'DATOS PEST15'!$A:$A,INDICE!$C$13,'DATOS PEST15'!$E:$E,'2. TS PAIS SEXO Y REG'!$A111)</f>
        <v>0</v>
      </c>
      <c r="J111" s="166">
        <f>SUMIFS('DATOS PEST15'!$D:$D,'DATOS PEST15'!$C:$C,'2. TS PAIS SEXO Y REG'!J$6,'DATOS PEST15'!$B:$B,VLOOKUP($I$5,DenRegTabla2,2,FALSE),'DATOS PEST15'!$A:$A,INDICE!$C$13,'DATOS PEST15'!$E:$E,'2. TS PAIS SEXO Y REG'!$A111)</f>
        <v>0</v>
      </c>
      <c r="K111" s="164">
        <f>SUMIFS('DATOS PEST15'!$D:$D,'DATOS PEST15'!$B:$B,VLOOKUP($I$5,DenRegTabla2,2,FALSE),'DATOS PEST15'!$A:$A,INDICE!$C$13,'DATOS PEST15'!$E:$E,'2. TS PAIS SEXO Y REG'!$A111)</f>
        <v>0</v>
      </c>
      <c r="L111" s="147">
        <f>SUMIFS('DATOS PEST15'!$D:$D,'DATOS PEST15'!$C:$C,'2. TS PAIS SEXO Y REG'!L$6,'DATOS PEST15'!$B:$B,VLOOKUP($L$5,DenRegTabla2,2,FALSE),'DATOS PEST15'!$A:$A,INDICE!$C$13,'DATOS PEST15'!$E:$E,'2. TS PAIS SEXO Y REG'!$A111)</f>
        <v>1</v>
      </c>
      <c r="M111" s="166">
        <f>SUMIFS('DATOS PEST15'!$D:$D,'DATOS PEST15'!$C:$C,'2. TS PAIS SEXO Y REG'!M$6,'DATOS PEST15'!$B:$B,VLOOKUP($L$5,DenRegTabla2,2,FALSE),'DATOS PEST15'!$A:$A,INDICE!$C$13,'DATOS PEST15'!$E:$E,'2. TS PAIS SEXO Y REG'!$A111)</f>
        <v>0</v>
      </c>
      <c r="N111" s="164">
        <f>SUMIFS('DATOS PEST15'!$D:$D,'DATOS PEST15'!$B:$B,VLOOKUP($L$5,DenRegTabla2,2,FALSE),'DATOS PEST15'!$A:$A,INDICE!$C$13,'DATOS PEST15'!$E:$E,'2. TS PAIS SEXO Y REG'!$A111)</f>
        <v>1</v>
      </c>
      <c r="O111" s="147">
        <f>SUMIFS('DATOS PEST15'!$D:$D,'DATOS PEST15'!$C:$C,'2. TS PAIS SEXO Y REG'!O$6,'DATOS PEST15'!$B:$B,VLOOKUP($O$5,DenRegTabla2,2,FALSE),'DATOS PEST15'!$A:$A,INDICE!$C$13,'DATOS PEST15'!$E:$E,'2. TS PAIS SEXO Y REG'!$A111)</f>
        <v>5</v>
      </c>
      <c r="P111" s="166">
        <f>SUMIFS('DATOS PEST15'!$D:$D,'DATOS PEST15'!$C:$C,'2. TS PAIS SEXO Y REG'!P$6,'DATOS PEST15'!$B:$B,VLOOKUP($O$5,DenRegTabla2,2,FALSE),'DATOS PEST15'!$A:$A,INDICE!$C$13,'DATOS PEST15'!$E:$E,'2. TS PAIS SEXO Y REG'!$A111)</f>
        <v>4</v>
      </c>
      <c r="Q111" s="164">
        <f>SUMIFS('DATOS PEST15'!$D:$D,'DATOS PEST15'!$B:$B,VLOOKUP($O$5,DenRegTabla2,2,FALSE),'DATOS PEST15'!$A:$A,INDICE!$C$13,'DATOS PEST15'!$E:$E,'2. TS PAIS SEXO Y REG'!$A111)</f>
        <v>9</v>
      </c>
      <c r="R111" s="147">
        <f>SUMIFS('DATOS PEST15'!$D:$D,'DATOS PEST15'!$C:$C,'2. TS PAIS SEXO Y REG'!R$6,'DATOS PEST15'!$B:$B,VLOOKUP($R$5,DenRegTabla2,2,FALSE),'DATOS PEST15'!$A:$A,INDICE!$C$13,'DATOS PEST15'!$E:$E,'2. TS PAIS SEXO Y REG'!$A111)</f>
        <v>0</v>
      </c>
      <c r="S111" s="166">
        <f>SUMIFS('DATOS PEST15'!$D:$D,'DATOS PEST15'!$C:$C,'2. TS PAIS SEXO Y REG'!S$6,'DATOS PEST15'!$B:$B,VLOOKUP($R$5,DenRegTabla2,2,FALSE),'DATOS PEST15'!$A:$A,INDICE!$C$13,'DATOS PEST15'!$E:$E,'2. TS PAIS SEXO Y REG'!$A111)</f>
        <v>0</v>
      </c>
      <c r="T111" s="164">
        <f>SUMIFS('DATOS PEST15'!$D:$D,'DATOS PEST15'!$B:$B,VLOOKUP($R$5,DenRegTabla2,2,FALSE),'DATOS PEST15'!$A:$A,INDICE!$C$13,'DATOS PEST15'!$E:$E,'2. TS PAIS SEXO Y REG'!$A111)</f>
        <v>0</v>
      </c>
      <c r="U111" s="147">
        <f>SUMIFS('DATOS PEST15'!$D:$D,'DATOS PEST15'!$C:$C,'2. TS PAIS SEXO Y REG'!U$6,'DATOS PEST15'!$B:$B,VLOOKUP($U$5,DenRegTabla2,2,FALSE),'DATOS PEST15'!$A:$A,INDICE!$C$13,'DATOS PEST15'!$E:$E,'2. TS PAIS SEXO Y REG'!$A111)</f>
        <v>0</v>
      </c>
      <c r="V111" s="166">
        <f>SUMIFS('DATOS PEST15'!$D:$D,'DATOS PEST15'!$C:$C,'2. TS PAIS SEXO Y REG'!V$6,'DATOS PEST15'!$B:$B,VLOOKUP($U$5,DenRegTabla2,2,FALSE),'DATOS PEST15'!$A:$A,INDICE!$C$13,'DATOS PEST15'!$E:$E,'2. TS PAIS SEXO Y REG'!$A111)</f>
        <v>0</v>
      </c>
      <c r="W111" s="164">
        <f>SUMIFS('DATOS PEST15'!$D:$D,'DATOS PEST15'!$B:$B,VLOOKUP($U$5,DenRegTabla2,2,FALSE),'DATOS PEST15'!$A:$A,INDICE!$C$13,'DATOS PEST15'!$E:$E,'2. TS PAIS SEXO Y REG'!$A111)</f>
        <v>0</v>
      </c>
      <c r="X111" s="147">
        <f>SUMIFS('DATOS PEST15'!$D:$D,'DATOS PEST15'!$C:$C,'2. TS PAIS SEXO Y REG'!X$6,'DATOS PEST15'!$B:$B,VLOOKUP($X$5,DenRegTabla2,2,FALSE),'DATOS PEST15'!$A:$A,INDICE!$C$13,'DATOS PEST15'!$E:$E,'2. TS PAIS SEXO Y REG'!$A111)</f>
        <v>0</v>
      </c>
      <c r="Y111" s="166">
        <f>SUMIFS('DATOS PEST15'!$D:$D,'DATOS PEST15'!$C:$C,'2. TS PAIS SEXO Y REG'!Y$6,'DATOS PEST15'!$B:$B,VLOOKUP($X$5,DenRegTabla2,2,FALSE),'DATOS PEST15'!$A:$A,INDICE!$C$13,'DATOS PEST15'!$E:$E,'2. TS PAIS SEXO Y REG'!$A111)</f>
        <v>0</v>
      </c>
      <c r="Z111" s="164">
        <f>SUMIFS('DATOS PEST15'!$D:$D,'DATOS PEST15'!$B:$B,VLOOKUP($X$5,DenRegTabla2,2,FALSE),'DATOS PEST15'!$A:$A,INDICE!$C$13,'DATOS PEST15'!$E:$E,'2. TS PAIS SEXO Y REG'!$A111)</f>
        <v>0</v>
      </c>
      <c r="AA111" s="147">
        <f>SUMIFS('DATOS PEST15'!$D:$D,'DATOS PEST15'!$C:$C,'2. TS PAIS SEXO Y REG'!AA$6,'DATOS PEST15'!$B:$B,VLOOKUP($AA$5,DenRegTabla2,2,FALSE),'DATOS PEST15'!$A:$A,INDICE!$C$13,'DATOS PEST15'!$E:$E,'2. TS PAIS SEXO Y REG'!$A111)</f>
        <v>0</v>
      </c>
      <c r="AB111" s="166">
        <f>SUMIFS('DATOS PEST15'!$D:$D,'DATOS PEST15'!$C:$C,'2. TS PAIS SEXO Y REG'!AB$6,'DATOS PEST15'!$B:$B,VLOOKUP($AA$5,DenRegTabla2,2,FALSE),'DATOS PEST15'!$A:$A,INDICE!$C$13,'DATOS PEST15'!$E:$E,'2. TS PAIS SEXO Y REG'!$A111)</f>
        <v>0</v>
      </c>
      <c r="AC111" s="164">
        <f>SUMIFS('DATOS PEST15'!$D:$D,'DATOS PEST15'!$B:$B,VLOOKUP($AA$5,DenRegTabla2,2,FALSE),'DATOS PEST15'!$A:$A,INDICE!$C$13,'DATOS PEST15'!$E:$E,'2. TS PAIS SEXO Y REG'!$A111)</f>
        <v>0</v>
      </c>
    </row>
    <row r="112" spans="1:29" s="123" customFormat="1" ht="15.6" x14ac:dyDescent="0.3">
      <c r="A112" s="4">
        <v>308</v>
      </c>
      <c r="B112" s="147" t="s">
        <v>7</v>
      </c>
      <c r="C112" s="147">
        <f t="shared" si="24"/>
        <v>12.894736842105264</v>
      </c>
      <c r="D112" s="166">
        <f t="shared" si="25"/>
        <v>15.368421052631579</v>
      </c>
      <c r="E112" s="164">
        <f t="shared" si="26"/>
        <v>28.263157894736842</v>
      </c>
      <c r="F112" s="147">
        <f>SUMIFS('DATOS PEST15'!$D:$D,'DATOS PEST15'!$C:$C,'2. TS PAIS SEXO Y REG'!F$6,'DATOS PEST15'!$B:$B,VLOOKUP($F$5,DenRegTabla2,2,FALSE),'DATOS PEST15'!$A:$A,INDICE!$C$13,'DATOS PEST15'!$E:$E,'2. TS PAIS SEXO Y REG'!$A112)</f>
        <v>8.8947368421052637</v>
      </c>
      <c r="G112" s="166">
        <f>SUMIFS('DATOS PEST15'!$D:$D,'DATOS PEST15'!$C:$C,'2. TS PAIS SEXO Y REG'!G$6,'DATOS PEST15'!$B:$B,VLOOKUP($F$5,DenRegTabla2,2,FALSE),'DATOS PEST15'!$A:$A,INDICE!$C$13,'DATOS PEST15'!$E:$E,'2. TS PAIS SEXO Y REG'!$A112)</f>
        <v>11.368421052631579</v>
      </c>
      <c r="H112" s="164">
        <f>SUMIFS('DATOS PEST15'!$D:$D,'DATOS PEST15'!$B:$B,VLOOKUP($F$5,DenRegTabla2,2,FALSE),'DATOS PEST15'!$A:$A,INDICE!$C$13,'DATOS PEST15'!$E:$E,'2. TS PAIS SEXO Y REG'!$A112)</f>
        <v>20.263157894736842</v>
      </c>
      <c r="I112" s="147">
        <f>SUMIFS('DATOS PEST15'!$D:$D,'DATOS PEST15'!$C:$C,'2. TS PAIS SEXO Y REG'!I$6,'DATOS PEST15'!$B:$B,VLOOKUP($I$5,DenRegTabla2,2,FALSE),'DATOS PEST15'!$A:$A,INDICE!$C$13,'DATOS PEST15'!$E:$E,'2. TS PAIS SEXO Y REG'!$A112)</f>
        <v>0</v>
      </c>
      <c r="J112" s="166">
        <f>SUMIFS('DATOS PEST15'!$D:$D,'DATOS PEST15'!$C:$C,'2. TS PAIS SEXO Y REG'!J$6,'DATOS PEST15'!$B:$B,VLOOKUP($I$5,DenRegTabla2,2,FALSE),'DATOS PEST15'!$A:$A,INDICE!$C$13,'DATOS PEST15'!$E:$E,'2. TS PAIS SEXO Y REG'!$A112)</f>
        <v>0</v>
      </c>
      <c r="K112" s="164">
        <f>SUMIFS('DATOS PEST15'!$D:$D,'DATOS PEST15'!$B:$B,VLOOKUP($I$5,DenRegTabla2,2,FALSE),'DATOS PEST15'!$A:$A,INDICE!$C$13,'DATOS PEST15'!$E:$E,'2. TS PAIS SEXO Y REG'!$A112)</f>
        <v>0</v>
      </c>
      <c r="L112" s="147">
        <f>SUMIFS('DATOS PEST15'!$D:$D,'DATOS PEST15'!$C:$C,'2. TS PAIS SEXO Y REG'!L$6,'DATOS PEST15'!$B:$B,VLOOKUP($L$5,DenRegTabla2,2,FALSE),'DATOS PEST15'!$A:$A,INDICE!$C$13,'DATOS PEST15'!$E:$E,'2. TS PAIS SEXO Y REG'!$A112)</f>
        <v>0</v>
      </c>
      <c r="M112" s="166">
        <f>SUMIFS('DATOS PEST15'!$D:$D,'DATOS PEST15'!$C:$C,'2. TS PAIS SEXO Y REG'!M$6,'DATOS PEST15'!$B:$B,VLOOKUP($L$5,DenRegTabla2,2,FALSE),'DATOS PEST15'!$A:$A,INDICE!$C$13,'DATOS PEST15'!$E:$E,'2. TS PAIS SEXO Y REG'!$A112)</f>
        <v>0</v>
      </c>
      <c r="N112" s="164">
        <f>SUMIFS('DATOS PEST15'!$D:$D,'DATOS PEST15'!$B:$B,VLOOKUP($L$5,DenRegTabla2,2,FALSE),'DATOS PEST15'!$A:$A,INDICE!$C$13,'DATOS PEST15'!$E:$E,'2. TS PAIS SEXO Y REG'!$A112)</f>
        <v>0</v>
      </c>
      <c r="O112" s="147">
        <f>SUMIFS('DATOS PEST15'!$D:$D,'DATOS PEST15'!$C:$C,'2. TS PAIS SEXO Y REG'!O$6,'DATOS PEST15'!$B:$B,VLOOKUP($O$5,DenRegTabla2,2,FALSE),'DATOS PEST15'!$A:$A,INDICE!$C$13,'DATOS PEST15'!$E:$E,'2. TS PAIS SEXO Y REG'!$A112)</f>
        <v>4</v>
      </c>
      <c r="P112" s="166">
        <f>SUMIFS('DATOS PEST15'!$D:$D,'DATOS PEST15'!$C:$C,'2. TS PAIS SEXO Y REG'!P$6,'DATOS PEST15'!$B:$B,VLOOKUP($O$5,DenRegTabla2,2,FALSE),'DATOS PEST15'!$A:$A,INDICE!$C$13,'DATOS PEST15'!$E:$E,'2. TS PAIS SEXO Y REG'!$A112)</f>
        <v>4</v>
      </c>
      <c r="Q112" s="164">
        <f>SUMIFS('DATOS PEST15'!$D:$D,'DATOS PEST15'!$B:$B,VLOOKUP($O$5,DenRegTabla2,2,FALSE),'DATOS PEST15'!$A:$A,INDICE!$C$13,'DATOS PEST15'!$E:$E,'2. TS PAIS SEXO Y REG'!$A112)</f>
        <v>8</v>
      </c>
      <c r="R112" s="147">
        <f>SUMIFS('DATOS PEST15'!$D:$D,'DATOS PEST15'!$C:$C,'2. TS PAIS SEXO Y REG'!R$6,'DATOS PEST15'!$B:$B,VLOOKUP($R$5,DenRegTabla2,2,FALSE),'DATOS PEST15'!$A:$A,INDICE!$C$13,'DATOS PEST15'!$E:$E,'2. TS PAIS SEXO Y REG'!$A112)</f>
        <v>0</v>
      </c>
      <c r="S112" s="166">
        <f>SUMIFS('DATOS PEST15'!$D:$D,'DATOS PEST15'!$C:$C,'2. TS PAIS SEXO Y REG'!S$6,'DATOS PEST15'!$B:$B,VLOOKUP($R$5,DenRegTabla2,2,FALSE),'DATOS PEST15'!$A:$A,INDICE!$C$13,'DATOS PEST15'!$E:$E,'2. TS PAIS SEXO Y REG'!$A112)</f>
        <v>0</v>
      </c>
      <c r="T112" s="164">
        <f>SUMIFS('DATOS PEST15'!$D:$D,'DATOS PEST15'!$B:$B,VLOOKUP($R$5,DenRegTabla2,2,FALSE),'DATOS PEST15'!$A:$A,INDICE!$C$13,'DATOS PEST15'!$E:$E,'2. TS PAIS SEXO Y REG'!$A112)</f>
        <v>0</v>
      </c>
      <c r="U112" s="147">
        <f>SUMIFS('DATOS PEST15'!$D:$D,'DATOS PEST15'!$C:$C,'2. TS PAIS SEXO Y REG'!U$6,'DATOS PEST15'!$B:$B,VLOOKUP($U$5,DenRegTabla2,2,FALSE),'DATOS PEST15'!$A:$A,INDICE!$C$13,'DATOS PEST15'!$E:$E,'2. TS PAIS SEXO Y REG'!$A112)</f>
        <v>0</v>
      </c>
      <c r="V112" s="166">
        <f>SUMIFS('DATOS PEST15'!$D:$D,'DATOS PEST15'!$C:$C,'2. TS PAIS SEXO Y REG'!V$6,'DATOS PEST15'!$B:$B,VLOOKUP($U$5,DenRegTabla2,2,FALSE),'DATOS PEST15'!$A:$A,INDICE!$C$13,'DATOS PEST15'!$E:$E,'2. TS PAIS SEXO Y REG'!$A112)</f>
        <v>0</v>
      </c>
      <c r="W112" s="164">
        <f>SUMIFS('DATOS PEST15'!$D:$D,'DATOS PEST15'!$B:$B,VLOOKUP($U$5,DenRegTabla2,2,FALSE),'DATOS PEST15'!$A:$A,INDICE!$C$13,'DATOS PEST15'!$E:$E,'2. TS PAIS SEXO Y REG'!$A112)</f>
        <v>0</v>
      </c>
      <c r="X112" s="147">
        <f>SUMIFS('DATOS PEST15'!$D:$D,'DATOS PEST15'!$C:$C,'2. TS PAIS SEXO Y REG'!X$6,'DATOS PEST15'!$B:$B,VLOOKUP($X$5,DenRegTabla2,2,FALSE),'DATOS PEST15'!$A:$A,INDICE!$C$13,'DATOS PEST15'!$E:$E,'2. TS PAIS SEXO Y REG'!$A112)</f>
        <v>0</v>
      </c>
      <c r="Y112" s="166">
        <f>SUMIFS('DATOS PEST15'!$D:$D,'DATOS PEST15'!$C:$C,'2. TS PAIS SEXO Y REG'!Y$6,'DATOS PEST15'!$B:$B,VLOOKUP($X$5,DenRegTabla2,2,FALSE),'DATOS PEST15'!$A:$A,INDICE!$C$13,'DATOS PEST15'!$E:$E,'2. TS PAIS SEXO Y REG'!$A112)</f>
        <v>0</v>
      </c>
      <c r="Z112" s="164">
        <f>SUMIFS('DATOS PEST15'!$D:$D,'DATOS PEST15'!$B:$B,VLOOKUP($X$5,DenRegTabla2,2,FALSE),'DATOS PEST15'!$A:$A,INDICE!$C$13,'DATOS PEST15'!$E:$E,'2. TS PAIS SEXO Y REG'!$A112)</f>
        <v>0</v>
      </c>
      <c r="AA112" s="147">
        <f>SUMIFS('DATOS PEST15'!$D:$D,'DATOS PEST15'!$C:$C,'2. TS PAIS SEXO Y REG'!AA$6,'DATOS PEST15'!$B:$B,VLOOKUP($AA$5,DenRegTabla2,2,FALSE),'DATOS PEST15'!$A:$A,INDICE!$C$13,'DATOS PEST15'!$E:$E,'2. TS PAIS SEXO Y REG'!$A112)</f>
        <v>0</v>
      </c>
      <c r="AB112" s="166">
        <f>SUMIFS('DATOS PEST15'!$D:$D,'DATOS PEST15'!$C:$C,'2. TS PAIS SEXO Y REG'!AB$6,'DATOS PEST15'!$B:$B,VLOOKUP($AA$5,DenRegTabla2,2,FALSE),'DATOS PEST15'!$A:$A,INDICE!$C$13,'DATOS PEST15'!$E:$E,'2. TS PAIS SEXO Y REG'!$A112)</f>
        <v>0</v>
      </c>
      <c r="AC112" s="164">
        <f>SUMIFS('DATOS PEST15'!$D:$D,'DATOS PEST15'!$B:$B,VLOOKUP($AA$5,DenRegTabla2,2,FALSE),'DATOS PEST15'!$A:$A,INDICE!$C$13,'DATOS PEST15'!$E:$E,'2. TS PAIS SEXO Y REG'!$A112)</f>
        <v>0</v>
      </c>
    </row>
    <row r="113" spans="1:29" s="123" customFormat="1" ht="15.6" x14ac:dyDescent="0.3">
      <c r="A113" s="4">
        <v>304</v>
      </c>
      <c r="B113" s="147" t="s">
        <v>381</v>
      </c>
      <c r="C113" s="147">
        <f t="shared" si="24"/>
        <v>8</v>
      </c>
      <c r="D113" s="166">
        <f t="shared" si="25"/>
        <v>13.578947368421051</v>
      </c>
      <c r="E113" s="164">
        <f t="shared" si="26"/>
        <v>21.578947368421051</v>
      </c>
      <c r="F113" s="147">
        <f>SUMIFS('DATOS PEST15'!$D:$D,'DATOS PEST15'!$C:$C,'2. TS PAIS SEXO Y REG'!F$6,'DATOS PEST15'!$B:$B,VLOOKUP($F$5,DenRegTabla2,2,FALSE),'DATOS PEST15'!$A:$A,INDICE!$C$13,'DATOS PEST15'!$E:$E,'2. TS PAIS SEXO Y REG'!$A113)</f>
        <v>4</v>
      </c>
      <c r="G113" s="166">
        <f>SUMIFS('DATOS PEST15'!$D:$D,'DATOS PEST15'!$C:$C,'2. TS PAIS SEXO Y REG'!G$6,'DATOS PEST15'!$B:$B,VLOOKUP($F$5,DenRegTabla2,2,FALSE),'DATOS PEST15'!$A:$A,INDICE!$C$13,'DATOS PEST15'!$E:$E,'2. TS PAIS SEXO Y REG'!$A113)</f>
        <v>6.5789473684210522</v>
      </c>
      <c r="H113" s="164">
        <f>SUMIFS('DATOS PEST15'!$D:$D,'DATOS PEST15'!$B:$B,VLOOKUP($F$5,DenRegTabla2,2,FALSE),'DATOS PEST15'!$A:$A,INDICE!$C$13,'DATOS PEST15'!$E:$E,'2. TS PAIS SEXO Y REG'!$A113)</f>
        <v>10.578947368421051</v>
      </c>
      <c r="I113" s="147">
        <f>SUMIFS('DATOS PEST15'!$D:$D,'DATOS PEST15'!$C:$C,'2. TS PAIS SEXO Y REG'!I$6,'DATOS PEST15'!$B:$B,VLOOKUP($I$5,DenRegTabla2,2,FALSE),'DATOS PEST15'!$A:$A,INDICE!$C$13,'DATOS PEST15'!$E:$E,'2. TS PAIS SEXO Y REG'!$A113)</f>
        <v>0</v>
      </c>
      <c r="J113" s="166">
        <f>SUMIFS('DATOS PEST15'!$D:$D,'DATOS PEST15'!$C:$C,'2. TS PAIS SEXO Y REG'!J$6,'DATOS PEST15'!$B:$B,VLOOKUP($I$5,DenRegTabla2,2,FALSE),'DATOS PEST15'!$A:$A,INDICE!$C$13,'DATOS PEST15'!$E:$E,'2. TS PAIS SEXO Y REG'!$A113)</f>
        <v>4</v>
      </c>
      <c r="K113" s="164">
        <f>SUMIFS('DATOS PEST15'!$D:$D,'DATOS PEST15'!$B:$B,VLOOKUP($I$5,DenRegTabla2,2,FALSE),'DATOS PEST15'!$A:$A,INDICE!$C$13,'DATOS PEST15'!$E:$E,'2. TS PAIS SEXO Y REG'!$A113)</f>
        <v>4</v>
      </c>
      <c r="L113" s="147">
        <f>SUMIFS('DATOS PEST15'!$D:$D,'DATOS PEST15'!$C:$C,'2. TS PAIS SEXO Y REG'!L$6,'DATOS PEST15'!$B:$B,VLOOKUP($L$5,DenRegTabla2,2,FALSE),'DATOS PEST15'!$A:$A,INDICE!$C$13,'DATOS PEST15'!$E:$E,'2. TS PAIS SEXO Y REG'!$A113)</f>
        <v>4</v>
      </c>
      <c r="M113" s="166">
        <f>SUMIFS('DATOS PEST15'!$D:$D,'DATOS PEST15'!$C:$C,'2. TS PAIS SEXO Y REG'!M$6,'DATOS PEST15'!$B:$B,VLOOKUP($L$5,DenRegTabla2,2,FALSE),'DATOS PEST15'!$A:$A,INDICE!$C$13,'DATOS PEST15'!$E:$E,'2. TS PAIS SEXO Y REG'!$A113)</f>
        <v>1</v>
      </c>
      <c r="N113" s="164">
        <f>SUMIFS('DATOS PEST15'!$D:$D,'DATOS PEST15'!$B:$B,VLOOKUP($L$5,DenRegTabla2,2,FALSE),'DATOS PEST15'!$A:$A,INDICE!$C$13,'DATOS PEST15'!$E:$E,'2. TS PAIS SEXO Y REG'!$A113)</f>
        <v>5</v>
      </c>
      <c r="O113" s="147">
        <f>SUMIFS('DATOS PEST15'!$D:$D,'DATOS PEST15'!$C:$C,'2. TS PAIS SEXO Y REG'!O$6,'DATOS PEST15'!$B:$B,VLOOKUP($O$5,DenRegTabla2,2,FALSE),'DATOS PEST15'!$A:$A,INDICE!$C$13,'DATOS PEST15'!$E:$E,'2. TS PAIS SEXO Y REG'!$A113)</f>
        <v>0</v>
      </c>
      <c r="P113" s="166">
        <f>SUMIFS('DATOS PEST15'!$D:$D,'DATOS PEST15'!$C:$C,'2. TS PAIS SEXO Y REG'!P$6,'DATOS PEST15'!$B:$B,VLOOKUP($O$5,DenRegTabla2,2,FALSE),'DATOS PEST15'!$A:$A,INDICE!$C$13,'DATOS PEST15'!$E:$E,'2. TS PAIS SEXO Y REG'!$A113)</f>
        <v>2</v>
      </c>
      <c r="Q113" s="164">
        <f>SUMIFS('DATOS PEST15'!$D:$D,'DATOS PEST15'!$B:$B,VLOOKUP($O$5,DenRegTabla2,2,FALSE),'DATOS PEST15'!$A:$A,INDICE!$C$13,'DATOS PEST15'!$E:$E,'2. TS PAIS SEXO Y REG'!$A113)</f>
        <v>2</v>
      </c>
      <c r="R113" s="147">
        <f>SUMIFS('DATOS PEST15'!$D:$D,'DATOS PEST15'!$C:$C,'2. TS PAIS SEXO Y REG'!R$6,'DATOS PEST15'!$B:$B,VLOOKUP($R$5,DenRegTabla2,2,FALSE),'DATOS PEST15'!$A:$A,INDICE!$C$13,'DATOS PEST15'!$E:$E,'2. TS PAIS SEXO Y REG'!$A113)</f>
        <v>0</v>
      </c>
      <c r="S113" s="166">
        <f>SUMIFS('DATOS PEST15'!$D:$D,'DATOS PEST15'!$C:$C,'2. TS PAIS SEXO Y REG'!S$6,'DATOS PEST15'!$B:$B,VLOOKUP($R$5,DenRegTabla2,2,FALSE),'DATOS PEST15'!$A:$A,INDICE!$C$13,'DATOS PEST15'!$E:$E,'2. TS PAIS SEXO Y REG'!$A113)</f>
        <v>0</v>
      </c>
      <c r="T113" s="164">
        <f>SUMIFS('DATOS PEST15'!$D:$D,'DATOS PEST15'!$B:$B,VLOOKUP($R$5,DenRegTabla2,2,FALSE),'DATOS PEST15'!$A:$A,INDICE!$C$13,'DATOS PEST15'!$E:$E,'2. TS PAIS SEXO Y REG'!$A113)</f>
        <v>0</v>
      </c>
      <c r="U113" s="147">
        <f>SUMIFS('DATOS PEST15'!$D:$D,'DATOS PEST15'!$C:$C,'2. TS PAIS SEXO Y REG'!U$6,'DATOS PEST15'!$B:$B,VLOOKUP($U$5,DenRegTabla2,2,FALSE),'DATOS PEST15'!$A:$A,INDICE!$C$13,'DATOS PEST15'!$E:$E,'2. TS PAIS SEXO Y REG'!$A113)</f>
        <v>0</v>
      </c>
      <c r="V113" s="166">
        <f>SUMIFS('DATOS PEST15'!$D:$D,'DATOS PEST15'!$C:$C,'2. TS PAIS SEXO Y REG'!V$6,'DATOS PEST15'!$B:$B,VLOOKUP($U$5,DenRegTabla2,2,FALSE),'DATOS PEST15'!$A:$A,INDICE!$C$13,'DATOS PEST15'!$E:$E,'2. TS PAIS SEXO Y REG'!$A113)</f>
        <v>0</v>
      </c>
      <c r="W113" s="164">
        <f>SUMIFS('DATOS PEST15'!$D:$D,'DATOS PEST15'!$B:$B,VLOOKUP($U$5,DenRegTabla2,2,FALSE),'DATOS PEST15'!$A:$A,INDICE!$C$13,'DATOS PEST15'!$E:$E,'2. TS PAIS SEXO Y REG'!$A113)</f>
        <v>0</v>
      </c>
      <c r="X113" s="147">
        <f>SUMIFS('DATOS PEST15'!$D:$D,'DATOS PEST15'!$C:$C,'2. TS PAIS SEXO Y REG'!X$6,'DATOS PEST15'!$B:$B,VLOOKUP($X$5,DenRegTabla2,2,FALSE),'DATOS PEST15'!$A:$A,INDICE!$C$13,'DATOS PEST15'!$E:$E,'2. TS PAIS SEXO Y REG'!$A113)</f>
        <v>0</v>
      </c>
      <c r="Y113" s="166">
        <f>SUMIFS('DATOS PEST15'!$D:$D,'DATOS PEST15'!$C:$C,'2. TS PAIS SEXO Y REG'!Y$6,'DATOS PEST15'!$B:$B,VLOOKUP($X$5,DenRegTabla2,2,FALSE),'DATOS PEST15'!$A:$A,INDICE!$C$13,'DATOS PEST15'!$E:$E,'2. TS PAIS SEXO Y REG'!$A113)</f>
        <v>0</v>
      </c>
      <c r="Z113" s="164">
        <f>SUMIFS('DATOS PEST15'!$D:$D,'DATOS PEST15'!$B:$B,VLOOKUP($X$5,DenRegTabla2,2,FALSE),'DATOS PEST15'!$A:$A,INDICE!$C$13,'DATOS PEST15'!$E:$E,'2. TS PAIS SEXO Y REG'!$A113)</f>
        <v>0</v>
      </c>
      <c r="AA113" s="147">
        <f>SUMIFS('DATOS PEST15'!$D:$D,'DATOS PEST15'!$C:$C,'2. TS PAIS SEXO Y REG'!AA$6,'DATOS PEST15'!$B:$B,VLOOKUP($AA$5,DenRegTabla2,2,FALSE),'DATOS PEST15'!$A:$A,INDICE!$C$13,'DATOS PEST15'!$E:$E,'2. TS PAIS SEXO Y REG'!$A113)</f>
        <v>0</v>
      </c>
      <c r="AB113" s="166">
        <f>SUMIFS('DATOS PEST15'!$D:$D,'DATOS PEST15'!$C:$C,'2. TS PAIS SEXO Y REG'!AB$6,'DATOS PEST15'!$B:$B,VLOOKUP($AA$5,DenRegTabla2,2,FALSE),'DATOS PEST15'!$A:$A,INDICE!$C$13,'DATOS PEST15'!$E:$E,'2. TS PAIS SEXO Y REG'!$A113)</f>
        <v>0</v>
      </c>
      <c r="AC113" s="164">
        <f>SUMIFS('DATOS PEST15'!$D:$D,'DATOS PEST15'!$B:$B,VLOOKUP($AA$5,DenRegTabla2,2,FALSE),'DATOS PEST15'!$A:$A,INDICE!$C$13,'DATOS PEST15'!$E:$E,'2. TS PAIS SEXO Y REG'!$A113)</f>
        <v>0</v>
      </c>
    </row>
    <row r="114" spans="1:29" s="123" customFormat="1" ht="15.6" x14ac:dyDescent="0.3">
      <c r="A114" s="4">
        <v>312</v>
      </c>
      <c r="B114" s="147" t="s">
        <v>410</v>
      </c>
      <c r="C114" s="147">
        <f t="shared" si="24"/>
        <v>4</v>
      </c>
      <c r="D114" s="166">
        <f t="shared" si="25"/>
        <v>1</v>
      </c>
      <c r="E114" s="164">
        <f t="shared" si="26"/>
        <v>5</v>
      </c>
      <c r="F114" s="147">
        <f>SUMIFS('DATOS PEST15'!$D:$D,'DATOS PEST15'!$C:$C,'2. TS PAIS SEXO Y REG'!F$6,'DATOS PEST15'!$B:$B,VLOOKUP($F$5,DenRegTabla2,2,FALSE),'DATOS PEST15'!$A:$A,INDICE!$C$13,'DATOS PEST15'!$E:$E,'2. TS PAIS SEXO Y REG'!$A114)</f>
        <v>3</v>
      </c>
      <c r="G114" s="166">
        <f>SUMIFS('DATOS PEST15'!$D:$D,'DATOS PEST15'!$C:$C,'2. TS PAIS SEXO Y REG'!G$6,'DATOS PEST15'!$B:$B,VLOOKUP($F$5,DenRegTabla2,2,FALSE),'DATOS PEST15'!$A:$A,INDICE!$C$13,'DATOS PEST15'!$E:$E,'2. TS PAIS SEXO Y REG'!$A114)</f>
        <v>1</v>
      </c>
      <c r="H114" s="164">
        <f>SUMIFS('DATOS PEST15'!$D:$D,'DATOS PEST15'!$B:$B,VLOOKUP($F$5,DenRegTabla2,2,FALSE),'DATOS PEST15'!$A:$A,INDICE!$C$13,'DATOS PEST15'!$E:$E,'2. TS PAIS SEXO Y REG'!$A114)</f>
        <v>4</v>
      </c>
      <c r="I114" s="147">
        <f>SUMIFS('DATOS PEST15'!$D:$D,'DATOS PEST15'!$C:$C,'2. TS PAIS SEXO Y REG'!I$6,'DATOS PEST15'!$B:$B,VLOOKUP($I$5,DenRegTabla2,2,FALSE),'DATOS PEST15'!$A:$A,INDICE!$C$13,'DATOS PEST15'!$E:$E,'2. TS PAIS SEXO Y REG'!$A114)</f>
        <v>1</v>
      </c>
      <c r="J114" s="166">
        <f>SUMIFS('DATOS PEST15'!$D:$D,'DATOS PEST15'!$C:$C,'2. TS PAIS SEXO Y REG'!J$6,'DATOS PEST15'!$B:$B,VLOOKUP($I$5,DenRegTabla2,2,FALSE),'DATOS PEST15'!$A:$A,INDICE!$C$13,'DATOS PEST15'!$E:$E,'2. TS PAIS SEXO Y REG'!$A114)</f>
        <v>0</v>
      </c>
      <c r="K114" s="164">
        <f>SUMIFS('DATOS PEST15'!$D:$D,'DATOS PEST15'!$B:$B,VLOOKUP($I$5,DenRegTabla2,2,FALSE),'DATOS PEST15'!$A:$A,INDICE!$C$13,'DATOS PEST15'!$E:$E,'2. TS PAIS SEXO Y REG'!$A114)</f>
        <v>1</v>
      </c>
      <c r="L114" s="147">
        <f>SUMIFS('DATOS PEST15'!$D:$D,'DATOS PEST15'!$C:$C,'2. TS PAIS SEXO Y REG'!L$6,'DATOS PEST15'!$B:$B,VLOOKUP($L$5,DenRegTabla2,2,FALSE),'DATOS PEST15'!$A:$A,INDICE!$C$13,'DATOS PEST15'!$E:$E,'2. TS PAIS SEXO Y REG'!$A114)</f>
        <v>0</v>
      </c>
      <c r="M114" s="166">
        <f>SUMIFS('DATOS PEST15'!$D:$D,'DATOS PEST15'!$C:$C,'2. TS PAIS SEXO Y REG'!M$6,'DATOS PEST15'!$B:$B,VLOOKUP($L$5,DenRegTabla2,2,FALSE),'DATOS PEST15'!$A:$A,INDICE!$C$13,'DATOS PEST15'!$E:$E,'2. TS PAIS SEXO Y REG'!$A114)</f>
        <v>0</v>
      </c>
      <c r="N114" s="164">
        <f>SUMIFS('DATOS PEST15'!$D:$D,'DATOS PEST15'!$B:$B,VLOOKUP($L$5,DenRegTabla2,2,FALSE),'DATOS PEST15'!$A:$A,INDICE!$C$13,'DATOS PEST15'!$E:$E,'2. TS PAIS SEXO Y REG'!$A114)</f>
        <v>0</v>
      </c>
      <c r="O114" s="147">
        <f>SUMIFS('DATOS PEST15'!$D:$D,'DATOS PEST15'!$C:$C,'2. TS PAIS SEXO Y REG'!O$6,'DATOS PEST15'!$B:$B,VLOOKUP($O$5,DenRegTabla2,2,FALSE),'DATOS PEST15'!$A:$A,INDICE!$C$13,'DATOS PEST15'!$E:$E,'2. TS PAIS SEXO Y REG'!$A114)</f>
        <v>0</v>
      </c>
      <c r="P114" s="166">
        <f>SUMIFS('DATOS PEST15'!$D:$D,'DATOS PEST15'!$C:$C,'2. TS PAIS SEXO Y REG'!P$6,'DATOS PEST15'!$B:$B,VLOOKUP($O$5,DenRegTabla2,2,FALSE),'DATOS PEST15'!$A:$A,INDICE!$C$13,'DATOS PEST15'!$E:$E,'2. TS PAIS SEXO Y REG'!$A114)</f>
        <v>0</v>
      </c>
      <c r="Q114" s="164">
        <f>SUMIFS('DATOS PEST15'!$D:$D,'DATOS PEST15'!$B:$B,VLOOKUP($O$5,DenRegTabla2,2,FALSE),'DATOS PEST15'!$A:$A,INDICE!$C$13,'DATOS PEST15'!$E:$E,'2. TS PAIS SEXO Y REG'!$A114)</f>
        <v>0</v>
      </c>
      <c r="R114" s="147">
        <f>SUMIFS('DATOS PEST15'!$D:$D,'DATOS PEST15'!$C:$C,'2. TS PAIS SEXO Y REG'!R$6,'DATOS PEST15'!$B:$B,VLOOKUP($R$5,DenRegTabla2,2,FALSE),'DATOS PEST15'!$A:$A,INDICE!$C$13,'DATOS PEST15'!$E:$E,'2. TS PAIS SEXO Y REG'!$A114)</f>
        <v>0</v>
      </c>
      <c r="S114" s="166">
        <f>SUMIFS('DATOS PEST15'!$D:$D,'DATOS PEST15'!$C:$C,'2. TS PAIS SEXO Y REG'!S$6,'DATOS PEST15'!$B:$B,VLOOKUP($R$5,DenRegTabla2,2,FALSE),'DATOS PEST15'!$A:$A,INDICE!$C$13,'DATOS PEST15'!$E:$E,'2. TS PAIS SEXO Y REG'!$A114)</f>
        <v>0</v>
      </c>
      <c r="T114" s="164">
        <f>SUMIFS('DATOS PEST15'!$D:$D,'DATOS PEST15'!$B:$B,VLOOKUP($R$5,DenRegTabla2,2,FALSE),'DATOS PEST15'!$A:$A,INDICE!$C$13,'DATOS PEST15'!$E:$E,'2. TS PAIS SEXO Y REG'!$A114)</f>
        <v>0</v>
      </c>
      <c r="U114" s="147">
        <f>SUMIFS('DATOS PEST15'!$D:$D,'DATOS PEST15'!$C:$C,'2. TS PAIS SEXO Y REG'!U$6,'DATOS PEST15'!$B:$B,VLOOKUP($U$5,DenRegTabla2,2,FALSE),'DATOS PEST15'!$A:$A,INDICE!$C$13,'DATOS PEST15'!$E:$E,'2. TS PAIS SEXO Y REG'!$A114)</f>
        <v>0</v>
      </c>
      <c r="V114" s="166">
        <f>SUMIFS('DATOS PEST15'!$D:$D,'DATOS PEST15'!$C:$C,'2. TS PAIS SEXO Y REG'!V$6,'DATOS PEST15'!$B:$B,VLOOKUP($U$5,DenRegTabla2,2,FALSE),'DATOS PEST15'!$A:$A,INDICE!$C$13,'DATOS PEST15'!$E:$E,'2. TS PAIS SEXO Y REG'!$A114)</f>
        <v>0</v>
      </c>
      <c r="W114" s="164">
        <f>SUMIFS('DATOS PEST15'!$D:$D,'DATOS PEST15'!$B:$B,VLOOKUP($U$5,DenRegTabla2,2,FALSE),'DATOS PEST15'!$A:$A,INDICE!$C$13,'DATOS PEST15'!$E:$E,'2. TS PAIS SEXO Y REG'!$A114)</f>
        <v>0</v>
      </c>
      <c r="X114" s="147">
        <f>SUMIFS('DATOS PEST15'!$D:$D,'DATOS PEST15'!$C:$C,'2. TS PAIS SEXO Y REG'!X$6,'DATOS PEST15'!$B:$B,VLOOKUP($X$5,DenRegTabla2,2,FALSE),'DATOS PEST15'!$A:$A,INDICE!$C$13,'DATOS PEST15'!$E:$E,'2. TS PAIS SEXO Y REG'!$A114)</f>
        <v>0</v>
      </c>
      <c r="Y114" s="166">
        <f>SUMIFS('DATOS PEST15'!$D:$D,'DATOS PEST15'!$C:$C,'2. TS PAIS SEXO Y REG'!Y$6,'DATOS PEST15'!$B:$B,VLOOKUP($X$5,DenRegTabla2,2,FALSE),'DATOS PEST15'!$A:$A,INDICE!$C$13,'DATOS PEST15'!$E:$E,'2. TS PAIS SEXO Y REG'!$A114)</f>
        <v>0</v>
      </c>
      <c r="Z114" s="164">
        <f>SUMIFS('DATOS PEST15'!$D:$D,'DATOS PEST15'!$B:$B,VLOOKUP($X$5,DenRegTabla2,2,FALSE),'DATOS PEST15'!$A:$A,INDICE!$C$13,'DATOS PEST15'!$E:$E,'2. TS PAIS SEXO Y REG'!$A114)</f>
        <v>0</v>
      </c>
      <c r="AA114" s="147">
        <f>SUMIFS('DATOS PEST15'!$D:$D,'DATOS PEST15'!$C:$C,'2. TS PAIS SEXO Y REG'!AA$6,'DATOS PEST15'!$B:$B,VLOOKUP($AA$5,DenRegTabla2,2,FALSE),'DATOS PEST15'!$A:$A,INDICE!$C$13,'DATOS PEST15'!$E:$E,'2. TS PAIS SEXO Y REG'!$A114)</f>
        <v>0</v>
      </c>
      <c r="AB114" s="166">
        <f>SUMIFS('DATOS PEST15'!$D:$D,'DATOS PEST15'!$C:$C,'2. TS PAIS SEXO Y REG'!AB$6,'DATOS PEST15'!$B:$B,VLOOKUP($AA$5,DenRegTabla2,2,FALSE),'DATOS PEST15'!$A:$A,INDICE!$C$13,'DATOS PEST15'!$E:$E,'2. TS PAIS SEXO Y REG'!$A114)</f>
        <v>0</v>
      </c>
      <c r="AC114" s="164">
        <f>SUMIFS('DATOS PEST15'!$D:$D,'DATOS PEST15'!$B:$B,VLOOKUP($AA$5,DenRegTabla2,2,FALSE),'DATOS PEST15'!$A:$A,INDICE!$C$13,'DATOS PEST15'!$E:$E,'2. TS PAIS SEXO Y REG'!$A114)</f>
        <v>0</v>
      </c>
    </row>
    <row r="115" spans="1:29" s="123" customFormat="1" ht="15.6" x14ac:dyDescent="0.3">
      <c r="A115" s="4">
        <v>316</v>
      </c>
      <c r="B115" s="147" t="s">
        <v>427</v>
      </c>
      <c r="C115" s="147">
        <f t="shared" si="24"/>
        <v>1</v>
      </c>
      <c r="D115" s="166">
        <f t="shared" si="25"/>
        <v>0</v>
      </c>
      <c r="E115" s="164">
        <f t="shared" si="26"/>
        <v>1</v>
      </c>
      <c r="F115" s="147">
        <f>SUMIFS('DATOS PEST15'!$D:$D,'DATOS PEST15'!$C:$C,'2. TS PAIS SEXO Y REG'!F$6,'DATOS PEST15'!$B:$B,VLOOKUP($F$5,DenRegTabla2,2,FALSE),'DATOS PEST15'!$A:$A,INDICE!$C$13,'DATOS PEST15'!$E:$E,'2. TS PAIS SEXO Y REG'!$A115)</f>
        <v>1</v>
      </c>
      <c r="G115" s="166">
        <f>SUMIFS('DATOS PEST15'!$D:$D,'DATOS PEST15'!$C:$C,'2. TS PAIS SEXO Y REG'!G$6,'DATOS PEST15'!$B:$B,VLOOKUP($F$5,DenRegTabla2,2,FALSE),'DATOS PEST15'!$A:$A,INDICE!$C$13,'DATOS PEST15'!$E:$E,'2. TS PAIS SEXO Y REG'!$A115)</f>
        <v>0</v>
      </c>
      <c r="H115" s="164">
        <f>SUMIFS('DATOS PEST15'!$D:$D,'DATOS PEST15'!$B:$B,VLOOKUP($F$5,DenRegTabla2,2,FALSE),'DATOS PEST15'!$A:$A,INDICE!$C$13,'DATOS PEST15'!$E:$E,'2. TS PAIS SEXO Y REG'!$A115)</f>
        <v>1</v>
      </c>
      <c r="I115" s="147">
        <f>SUMIFS('DATOS PEST15'!$D:$D,'DATOS PEST15'!$C:$C,'2. TS PAIS SEXO Y REG'!I$6,'DATOS PEST15'!$B:$B,VLOOKUP($I$5,DenRegTabla2,2,FALSE),'DATOS PEST15'!$A:$A,INDICE!$C$13,'DATOS PEST15'!$E:$E,'2. TS PAIS SEXO Y REG'!$A115)</f>
        <v>0</v>
      </c>
      <c r="J115" s="166">
        <f>SUMIFS('DATOS PEST15'!$D:$D,'DATOS PEST15'!$C:$C,'2. TS PAIS SEXO Y REG'!J$6,'DATOS PEST15'!$B:$B,VLOOKUP($I$5,DenRegTabla2,2,FALSE),'DATOS PEST15'!$A:$A,INDICE!$C$13,'DATOS PEST15'!$E:$E,'2. TS PAIS SEXO Y REG'!$A115)</f>
        <v>0</v>
      </c>
      <c r="K115" s="164">
        <f>SUMIFS('DATOS PEST15'!$D:$D,'DATOS PEST15'!$B:$B,VLOOKUP($I$5,DenRegTabla2,2,FALSE),'DATOS PEST15'!$A:$A,INDICE!$C$13,'DATOS PEST15'!$E:$E,'2. TS PAIS SEXO Y REG'!$A115)</f>
        <v>0</v>
      </c>
      <c r="L115" s="147">
        <f>SUMIFS('DATOS PEST15'!$D:$D,'DATOS PEST15'!$C:$C,'2. TS PAIS SEXO Y REG'!L$6,'DATOS PEST15'!$B:$B,VLOOKUP($L$5,DenRegTabla2,2,FALSE),'DATOS PEST15'!$A:$A,INDICE!$C$13,'DATOS PEST15'!$E:$E,'2. TS PAIS SEXO Y REG'!$A115)</f>
        <v>0</v>
      </c>
      <c r="M115" s="166">
        <f>SUMIFS('DATOS PEST15'!$D:$D,'DATOS PEST15'!$C:$C,'2. TS PAIS SEXO Y REG'!M$6,'DATOS PEST15'!$B:$B,VLOOKUP($L$5,DenRegTabla2,2,FALSE),'DATOS PEST15'!$A:$A,INDICE!$C$13,'DATOS PEST15'!$E:$E,'2. TS PAIS SEXO Y REG'!$A115)</f>
        <v>0</v>
      </c>
      <c r="N115" s="164">
        <f>SUMIFS('DATOS PEST15'!$D:$D,'DATOS PEST15'!$B:$B,VLOOKUP($L$5,DenRegTabla2,2,FALSE),'DATOS PEST15'!$A:$A,INDICE!$C$13,'DATOS PEST15'!$E:$E,'2. TS PAIS SEXO Y REG'!$A115)</f>
        <v>0</v>
      </c>
      <c r="O115" s="147">
        <f>SUMIFS('DATOS PEST15'!$D:$D,'DATOS PEST15'!$C:$C,'2. TS PAIS SEXO Y REG'!O$6,'DATOS PEST15'!$B:$B,VLOOKUP($O$5,DenRegTabla2,2,FALSE),'DATOS PEST15'!$A:$A,INDICE!$C$13,'DATOS PEST15'!$E:$E,'2. TS PAIS SEXO Y REG'!$A115)</f>
        <v>0</v>
      </c>
      <c r="P115" s="166">
        <f>SUMIFS('DATOS PEST15'!$D:$D,'DATOS PEST15'!$C:$C,'2. TS PAIS SEXO Y REG'!P$6,'DATOS PEST15'!$B:$B,VLOOKUP($O$5,DenRegTabla2,2,FALSE),'DATOS PEST15'!$A:$A,INDICE!$C$13,'DATOS PEST15'!$E:$E,'2. TS PAIS SEXO Y REG'!$A115)</f>
        <v>0</v>
      </c>
      <c r="Q115" s="164">
        <f>SUMIFS('DATOS PEST15'!$D:$D,'DATOS PEST15'!$B:$B,VLOOKUP($O$5,DenRegTabla2,2,FALSE),'DATOS PEST15'!$A:$A,INDICE!$C$13,'DATOS PEST15'!$E:$E,'2. TS PAIS SEXO Y REG'!$A115)</f>
        <v>0</v>
      </c>
      <c r="R115" s="147">
        <f>SUMIFS('DATOS PEST15'!$D:$D,'DATOS PEST15'!$C:$C,'2. TS PAIS SEXO Y REG'!R$6,'DATOS PEST15'!$B:$B,VLOOKUP($R$5,DenRegTabla2,2,FALSE),'DATOS PEST15'!$A:$A,INDICE!$C$13,'DATOS PEST15'!$E:$E,'2. TS PAIS SEXO Y REG'!$A115)</f>
        <v>0</v>
      </c>
      <c r="S115" s="166">
        <f>SUMIFS('DATOS PEST15'!$D:$D,'DATOS PEST15'!$C:$C,'2. TS PAIS SEXO Y REG'!S$6,'DATOS PEST15'!$B:$B,VLOOKUP($R$5,DenRegTabla2,2,FALSE),'DATOS PEST15'!$A:$A,INDICE!$C$13,'DATOS PEST15'!$E:$E,'2. TS PAIS SEXO Y REG'!$A115)</f>
        <v>0</v>
      </c>
      <c r="T115" s="164">
        <f>SUMIFS('DATOS PEST15'!$D:$D,'DATOS PEST15'!$B:$B,VLOOKUP($R$5,DenRegTabla2,2,FALSE),'DATOS PEST15'!$A:$A,INDICE!$C$13,'DATOS PEST15'!$E:$E,'2. TS PAIS SEXO Y REG'!$A115)</f>
        <v>0</v>
      </c>
      <c r="U115" s="147">
        <f>SUMIFS('DATOS PEST15'!$D:$D,'DATOS PEST15'!$C:$C,'2. TS PAIS SEXO Y REG'!U$6,'DATOS PEST15'!$B:$B,VLOOKUP($U$5,DenRegTabla2,2,FALSE),'DATOS PEST15'!$A:$A,INDICE!$C$13,'DATOS PEST15'!$E:$E,'2. TS PAIS SEXO Y REG'!$A115)</f>
        <v>0</v>
      </c>
      <c r="V115" s="166">
        <f>SUMIFS('DATOS PEST15'!$D:$D,'DATOS PEST15'!$C:$C,'2. TS PAIS SEXO Y REG'!V$6,'DATOS PEST15'!$B:$B,VLOOKUP($U$5,DenRegTabla2,2,FALSE),'DATOS PEST15'!$A:$A,INDICE!$C$13,'DATOS PEST15'!$E:$E,'2. TS PAIS SEXO Y REG'!$A115)</f>
        <v>0</v>
      </c>
      <c r="W115" s="164">
        <f>SUMIFS('DATOS PEST15'!$D:$D,'DATOS PEST15'!$B:$B,VLOOKUP($U$5,DenRegTabla2,2,FALSE),'DATOS PEST15'!$A:$A,INDICE!$C$13,'DATOS PEST15'!$E:$E,'2. TS PAIS SEXO Y REG'!$A115)</f>
        <v>0</v>
      </c>
      <c r="X115" s="147">
        <f>SUMIFS('DATOS PEST15'!$D:$D,'DATOS PEST15'!$C:$C,'2. TS PAIS SEXO Y REG'!X$6,'DATOS PEST15'!$B:$B,VLOOKUP($X$5,DenRegTabla2,2,FALSE),'DATOS PEST15'!$A:$A,INDICE!$C$13,'DATOS PEST15'!$E:$E,'2. TS PAIS SEXO Y REG'!$A115)</f>
        <v>0</v>
      </c>
      <c r="Y115" s="166">
        <f>SUMIFS('DATOS PEST15'!$D:$D,'DATOS PEST15'!$C:$C,'2. TS PAIS SEXO Y REG'!Y$6,'DATOS PEST15'!$B:$B,VLOOKUP($X$5,DenRegTabla2,2,FALSE),'DATOS PEST15'!$A:$A,INDICE!$C$13,'DATOS PEST15'!$E:$E,'2. TS PAIS SEXO Y REG'!$A115)</f>
        <v>0</v>
      </c>
      <c r="Z115" s="164">
        <f>SUMIFS('DATOS PEST15'!$D:$D,'DATOS PEST15'!$B:$B,VLOOKUP($X$5,DenRegTabla2,2,FALSE),'DATOS PEST15'!$A:$A,INDICE!$C$13,'DATOS PEST15'!$E:$E,'2. TS PAIS SEXO Y REG'!$A115)</f>
        <v>0</v>
      </c>
      <c r="AA115" s="147">
        <f>SUMIFS('DATOS PEST15'!$D:$D,'DATOS PEST15'!$C:$C,'2. TS PAIS SEXO Y REG'!AA$6,'DATOS PEST15'!$B:$B,VLOOKUP($AA$5,DenRegTabla2,2,FALSE),'DATOS PEST15'!$A:$A,INDICE!$C$13,'DATOS PEST15'!$E:$E,'2. TS PAIS SEXO Y REG'!$A115)</f>
        <v>0</v>
      </c>
      <c r="AB115" s="166">
        <f>SUMIFS('DATOS PEST15'!$D:$D,'DATOS PEST15'!$C:$C,'2. TS PAIS SEXO Y REG'!AB$6,'DATOS PEST15'!$B:$B,VLOOKUP($AA$5,DenRegTabla2,2,FALSE),'DATOS PEST15'!$A:$A,INDICE!$C$13,'DATOS PEST15'!$E:$E,'2. TS PAIS SEXO Y REG'!$A115)</f>
        <v>0</v>
      </c>
      <c r="AC115" s="164">
        <f>SUMIFS('DATOS PEST15'!$D:$D,'DATOS PEST15'!$B:$B,VLOOKUP($AA$5,DenRegTabla2,2,FALSE),'DATOS PEST15'!$A:$A,INDICE!$C$13,'DATOS PEST15'!$E:$E,'2. TS PAIS SEXO Y REG'!$A115)</f>
        <v>0</v>
      </c>
    </row>
    <row r="116" spans="1:29" s="123" customFormat="1" ht="15.6" x14ac:dyDescent="0.3">
      <c r="A116" s="4">
        <v>320</v>
      </c>
      <c r="B116" s="147" t="s">
        <v>274</v>
      </c>
      <c r="C116" s="147">
        <f t="shared" si="24"/>
        <v>2301</v>
      </c>
      <c r="D116" s="166">
        <f t="shared" si="25"/>
        <v>1786.578947368421</v>
      </c>
      <c r="E116" s="164">
        <f t="shared" si="26"/>
        <v>4087.5789473684213</v>
      </c>
      <c r="F116" s="147">
        <f>SUMIFS('DATOS PEST15'!$D:$D,'DATOS PEST15'!$C:$C,'2. TS PAIS SEXO Y REG'!F$6,'DATOS PEST15'!$B:$B,VLOOKUP($F$5,DenRegTabla2,2,FALSE),'DATOS PEST15'!$A:$A,INDICE!$C$13,'DATOS PEST15'!$E:$E,'2. TS PAIS SEXO Y REG'!$A116)</f>
        <v>1124.2631578947369</v>
      </c>
      <c r="G116" s="166">
        <f>SUMIFS('DATOS PEST15'!$D:$D,'DATOS PEST15'!$C:$C,'2. TS PAIS SEXO Y REG'!G$6,'DATOS PEST15'!$B:$B,VLOOKUP($F$5,DenRegTabla2,2,FALSE),'DATOS PEST15'!$A:$A,INDICE!$C$13,'DATOS PEST15'!$E:$E,'2. TS PAIS SEXO Y REG'!$A116)</f>
        <v>1319.421052631579</v>
      </c>
      <c r="H116" s="164">
        <f>SUMIFS('DATOS PEST15'!$D:$D,'DATOS PEST15'!$B:$B,VLOOKUP($F$5,DenRegTabla2,2,FALSE),'DATOS PEST15'!$A:$A,INDICE!$C$13,'DATOS PEST15'!$E:$E,'2. TS PAIS SEXO Y REG'!$A116)</f>
        <v>2443.6842105263158</v>
      </c>
      <c r="I116" s="147">
        <f>SUMIFS('DATOS PEST15'!$D:$D,'DATOS PEST15'!$C:$C,'2. TS PAIS SEXO Y REG'!I$6,'DATOS PEST15'!$B:$B,VLOOKUP($I$5,DenRegTabla2,2,FALSE),'DATOS PEST15'!$A:$A,INDICE!$C$13,'DATOS PEST15'!$E:$E,'2. TS PAIS SEXO Y REG'!$A116)</f>
        <v>107.47368421052632</v>
      </c>
      <c r="J116" s="166">
        <f>SUMIFS('DATOS PEST15'!$D:$D,'DATOS PEST15'!$C:$C,'2. TS PAIS SEXO Y REG'!J$6,'DATOS PEST15'!$B:$B,VLOOKUP($I$5,DenRegTabla2,2,FALSE),'DATOS PEST15'!$A:$A,INDICE!$C$13,'DATOS PEST15'!$E:$E,'2. TS PAIS SEXO Y REG'!$A116)</f>
        <v>304.89473684210526</v>
      </c>
      <c r="K116" s="164">
        <f>SUMIFS('DATOS PEST15'!$D:$D,'DATOS PEST15'!$B:$B,VLOOKUP($I$5,DenRegTabla2,2,FALSE),'DATOS PEST15'!$A:$A,INDICE!$C$13,'DATOS PEST15'!$E:$E,'2. TS PAIS SEXO Y REG'!$A116)</f>
        <v>412.36842105263156</v>
      </c>
      <c r="L116" s="147">
        <f>SUMIFS('DATOS PEST15'!$D:$D,'DATOS PEST15'!$C:$C,'2. TS PAIS SEXO Y REG'!L$6,'DATOS PEST15'!$B:$B,VLOOKUP($L$5,DenRegTabla2,2,FALSE),'DATOS PEST15'!$A:$A,INDICE!$C$13,'DATOS PEST15'!$E:$E,'2. TS PAIS SEXO Y REG'!$A116)</f>
        <v>841.68421052631584</v>
      </c>
      <c r="M116" s="166">
        <f>SUMIFS('DATOS PEST15'!$D:$D,'DATOS PEST15'!$C:$C,'2. TS PAIS SEXO Y REG'!M$6,'DATOS PEST15'!$B:$B,VLOOKUP($L$5,DenRegTabla2,2,FALSE),'DATOS PEST15'!$A:$A,INDICE!$C$13,'DATOS PEST15'!$E:$E,'2. TS PAIS SEXO Y REG'!$A116)</f>
        <v>49.526315789473685</v>
      </c>
      <c r="N116" s="164">
        <f>SUMIFS('DATOS PEST15'!$D:$D,'DATOS PEST15'!$B:$B,VLOOKUP($L$5,DenRegTabla2,2,FALSE),'DATOS PEST15'!$A:$A,INDICE!$C$13,'DATOS PEST15'!$E:$E,'2. TS PAIS SEXO Y REG'!$A116)</f>
        <v>891.21052631578948</v>
      </c>
      <c r="O116" s="147">
        <f>SUMIFS('DATOS PEST15'!$D:$D,'DATOS PEST15'!$C:$C,'2. TS PAIS SEXO Y REG'!O$6,'DATOS PEST15'!$B:$B,VLOOKUP($O$5,DenRegTabla2,2,FALSE),'DATOS PEST15'!$A:$A,INDICE!$C$13,'DATOS PEST15'!$E:$E,'2. TS PAIS SEXO Y REG'!$A116)</f>
        <v>224.57894736842104</v>
      </c>
      <c r="P116" s="166">
        <f>SUMIFS('DATOS PEST15'!$D:$D,'DATOS PEST15'!$C:$C,'2. TS PAIS SEXO Y REG'!P$6,'DATOS PEST15'!$B:$B,VLOOKUP($O$5,DenRegTabla2,2,FALSE),'DATOS PEST15'!$A:$A,INDICE!$C$13,'DATOS PEST15'!$E:$E,'2. TS PAIS SEXO Y REG'!$A116)</f>
        <v>111.73684210526316</v>
      </c>
      <c r="Q116" s="164">
        <f>SUMIFS('DATOS PEST15'!$D:$D,'DATOS PEST15'!$B:$B,VLOOKUP($O$5,DenRegTabla2,2,FALSE),'DATOS PEST15'!$A:$A,INDICE!$C$13,'DATOS PEST15'!$E:$E,'2. TS PAIS SEXO Y REG'!$A116)</f>
        <v>336.31578947368422</v>
      </c>
      <c r="R116" s="147">
        <f>SUMIFS('DATOS PEST15'!$D:$D,'DATOS PEST15'!$C:$C,'2. TS PAIS SEXO Y REG'!R$6,'DATOS PEST15'!$B:$B,VLOOKUP($R$5,DenRegTabla2,2,FALSE),'DATOS PEST15'!$A:$A,INDICE!$C$13,'DATOS PEST15'!$E:$E,'2. TS PAIS SEXO Y REG'!$A116)</f>
        <v>2</v>
      </c>
      <c r="S116" s="166">
        <f>SUMIFS('DATOS PEST15'!$D:$D,'DATOS PEST15'!$C:$C,'2. TS PAIS SEXO Y REG'!S$6,'DATOS PEST15'!$B:$B,VLOOKUP($R$5,DenRegTabla2,2,FALSE),'DATOS PEST15'!$A:$A,INDICE!$C$13,'DATOS PEST15'!$E:$E,'2. TS PAIS SEXO Y REG'!$A116)</f>
        <v>0</v>
      </c>
      <c r="T116" s="164">
        <f>SUMIFS('DATOS PEST15'!$D:$D,'DATOS PEST15'!$B:$B,VLOOKUP($R$5,DenRegTabla2,2,FALSE),'DATOS PEST15'!$A:$A,INDICE!$C$13,'DATOS PEST15'!$E:$E,'2. TS PAIS SEXO Y REG'!$A116)</f>
        <v>2</v>
      </c>
      <c r="U116" s="147">
        <f>SUMIFS('DATOS PEST15'!$D:$D,'DATOS PEST15'!$C:$C,'2. TS PAIS SEXO Y REG'!U$6,'DATOS PEST15'!$B:$B,VLOOKUP($U$5,DenRegTabla2,2,FALSE),'DATOS PEST15'!$A:$A,INDICE!$C$13,'DATOS PEST15'!$E:$E,'2. TS PAIS SEXO Y REG'!$A116)</f>
        <v>1</v>
      </c>
      <c r="V116" s="166">
        <f>SUMIFS('DATOS PEST15'!$D:$D,'DATOS PEST15'!$C:$C,'2. TS PAIS SEXO Y REG'!V$6,'DATOS PEST15'!$B:$B,VLOOKUP($U$5,DenRegTabla2,2,FALSE),'DATOS PEST15'!$A:$A,INDICE!$C$13,'DATOS PEST15'!$E:$E,'2. TS PAIS SEXO Y REG'!$A116)</f>
        <v>1</v>
      </c>
      <c r="W116" s="164">
        <f>SUMIFS('DATOS PEST15'!$D:$D,'DATOS PEST15'!$B:$B,VLOOKUP($U$5,DenRegTabla2,2,FALSE),'DATOS PEST15'!$A:$A,INDICE!$C$13,'DATOS PEST15'!$E:$E,'2. TS PAIS SEXO Y REG'!$A116)</f>
        <v>2</v>
      </c>
      <c r="X116" s="147">
        <f>SUMIFS('DATOS PEST15'!$D:$D,'DATOS PEST15'!$C:$C,'2. TS PAIS SEXO Y REG'!X$6,'DATOS PEST15'!$B:$B,VLOOKUP($X$5,DenRegTabla2,2,FALSE),'DATOS PEST15'!$A:$A,INDICE!$C$13,'DATOS PEST15'!$E:$E,'2. TS PAIS SEXO Y REG'!$A116)</f>
        <v>0</v>
      </c>
      <c r="Y116" s="166">
        <f>SUMIFS('DATOS PEST15'!$D:$D,'DATOS PEST15'!$C:$C,'2. TS PAIS SEXO Y REG'!Y$6,'DATOS PEST15'!$B:$B,VLOOKUP($X$5,DenRegTabla2,2,FALSE),'DATOS PEST15'!$A:$A,INDICE!$C$13,'DATOS PEST15'!$E:$E,'2. TS PAIS SEXO Y REG'!$A116)</f>
        <v>0</v>
      </c>
      <c r="Z116" s="164">
        <f>SUMIFS('DATOS PEST15'!$D:$D,'DATOS PEST15'!$B:$B,VLOOKUP($X$5,DenRegTabla2,2,FALSE),'DATOS PEST15'!$A:$A,INDICE!$C$13,'DATOS PEST15'!$E:$E,'2. TS PAIS SEXO Y REG'!$A116)</f>
        <v>0</v>
      </c>
      <c r="AA116" s="147">
        <f>SUMIFS('DATOS PEST15'!$D:$D,'DATOS PEST15'!$C:$C,'2. TS PAIS SEXO Y REG'!AA$6,'DATOS PEST15'!$B:$B,VLOOKUP($AA$5,DenRegTabla2,2,FALSE),'DATOS PEST15'!$A:$A,INDICE!$C$13,'DATOS PEST15'!$E:$E,'2. TS PAIS SEXO Y REG'!$A116)</f>
        <v>0</v>
      </c>
      <c r="AB116" s="166">
        <f>SUMIFS('DATOS PEST15'!$D:$D,'DATOS PEST15'!$C:$C,'2. TS PAIS SEXO Y REG'!AB$6,'DATOS PEST15'!$B:$B,VLOOKUP($AA$5,DenRegTabla2,2,FALSE),'DATOS PEST15'!$A:$A,INDICE!$C$13,'DATOS PEST15'!$E:$E,'2. TS PAIS SEXO Y REG'!$A116)</f>
        <v>0</v>
      </c>
      <c r="AC116" s="164">
        <f>SUMIFS('DATOS PEST15'!$D:$D,'DATOS PEST15'!$B:$B,VLOOKUP($AA$5,DenRegTabla2,2,FALSE),'DATOS PEST15'!$A:$A,INDICE!$C$13,'DATOS PEST15'!$E:$E,'2. TS PAIS SEXO Y REG'!$A116)</f>
        <v>0</v>
      </c>
    </row>
    <row r="117" spans="1:29" s="123" customFormat="1" ht="15.6" x14ac:dyDescent="0.3">
      <c r="A117" s="4">
        <v>254</v>
      </c>
      <c r="B117" s="147" t="s">
        <v>406</v>
      </c>
      <c r="C117" s="147">
        <f t="shared" si="24"/>
        <v>5.4210526315789469</v>
      </c>
      <c r="D117" s="166">
        <f t="shared" si="25"/>
        <v>1</v>
      </c>
      <c r="E117" s="164">
        <f t="shared" si="26"/>
        <v>6.4210526315789469</v>
      </c>
      <c r="F117" s="147">
        <f>SUMIFS('DATOS PEST15'!$D:$D,'DATOS PEST15'!$C:$C,'2. TS PAIS SEXO Y REG'!F$6,'DATOS PEST15'!$B:$B,VLOOKUP($F$5,DenRegTabla2,2,FALSE),'DATOS PEST15'!$A:$A,INDICE!$C$13,'DATOS PEST15'!$E:$E,'2. TS PAIS SEXO Y REG'!$A117)</f>
        <v>3.4210526315789473</v>
      </c>
      <c r="G117" s="166">
        <f>SUMIFS('DATOS PEST15'!$D:$D,'DATOS PEST15'!$C:$C,'2. TS PAIS SEXO Y REG'!G$6,'DATOS PEST15'!$B:$B,VLOOKUP($F$5,DenRegTabla2,2,FALSE),'DATOS PEST15'!$A:$A,INDICE!$C$13,'DATOS PEST15'!$E:$E,'2. TS PAIS SEXO Y REG'!$A117)</f>
        <v>1</v>
      </c>
      <c r="H117" s="164">
        <f>SUMIFS('DATOS PEST15'!$D:$D,'DATOS PEST15'!$B:$B,VLOOKUP($F$5,DenRegTabla2,2,FALSE),'DATOS PEST15'!$A:$A,INDICE!$C$13,'DATOS PEST15'!$E:$E,'2. TS PAIS SEXO Y REG'!$A117)</f>
        <v>4.4210526315789469</v>
      </c>
      <c r="I117" s="147">
        <f>SUMIFS('DATOS PEST15'!$D:$D,'DATOS PEST15'!$C:$C,'2. TS PAIS SEXO Y REG'!I$6,'DATOS PEST15'!$B:$B,VLOOKUP($I$5,DenRegTabla2,2,FALSE),'DATOS PEST15'!$A:$A,INDICE!$C$13,'DATOS PEST15'!$E:$E,'2. TS PAIS SEXO Y REG'!$A117)</f>
        <v>1</v>
      </c>
      <c r="J117" s="166">
        <f>SUMIFS('DATOS PEST15'!$D:$D,'DATOS PEST15'!$C:$C,'2. TS PAIS SEXO Y REG'!J$6,'DATOS PEST15'!$B:$B,VLOOKUP($I$5,DenRegTabla2,2,FALSE),'DATOS PEST15'!$A:$A,INDICE!$C$13,'DATOS PEST15'!$E:$E,'2. TS PAIS SEXO Y REG'!$A117)</f>
        <v>0</v>
      </c>
      <c r="K117" s="164">
        <f>SUMIFS('DATOS PEST15'!$D:$D,'DATOS PEST15'!$B:$B,VLOOKUP($I$5,DenRegTabla2,2,FALSE),'DATOS PEST15'!$A:$A,INDICE!$C$13,'DATOS PEST15'!$E:$E,'2. TS PAIS SEXO Y REG'!$A117)</f>
        <v>1</v>
      </c>
      <c r="L117" s="147">
        <f>SUMIFS('DATOS PEST15'!$D:$D,'DATOS PEST15'!$C:$C,'2. TS PAIS SEXO Y REG'!L$6,'DATOS PEST15'!$B:$B,VLOOKUP($L$5,DenRegTabla2,2,FALSE),'DATOS PEST15'!$A:$A,INDICE!$C$13,'DATOS PEST15'!$E:$E,'2. TS PAIS SEXO Y REG'!$A117)</f>
        <v>1</v>
      </c>
      <c r="M117" s="166">
        <f>SUMIFS('DATOS PEST15'!$D:$D,'DATOS PEST15'!$C:$C,'2. TS PAIS SEXO Y REG'!M$6,'DATOS PEST15'!$B:$B,VLOOKUP($L$5,DenRegTabla2,2,FALSE),'DATOS PEST15'!$A:$A,INDICE!$C$13,'DATOS PEST15'!$E:$E,'2. TS PAIS SEXO Y REG'!$A117)</f>
        <v>0</v>
      </c>
      <c r="N117" s="164">
        <f>SUMIFS('DATOS PEST15'!$D:$D,'DATOS PEST15'!$B:$B,VLOOKUP($L$5,DenRegTabla2,2,FALSE),'DATOS PEST15'!$A:$A,INDICE!$C$13,'DATOS PEST15'!$E:$E,'2. TS PAIS SEXO Y REG'!$A117)</f>
        <v>1</v>
      </c>
      <c r="O117" s="147">
        <f>SUMIFS('DATOS PEST15'!$D:$D,'DATOS PEST15'!$C:$C,'2. TS PAIS SEXO Y REG'!O$6,'DATOS PEST15'!$B:$B,VLOOKUP($O$5,DenRegTabla2,2,FALSE),'DATOS PEST15'!$A:$A,INDICE!$C$13,'DATOS PEST15'!$E:$E,'2. TS PAIS SEXO Y REG'!$A117)</f>
        <v>0</v>
      </c>
      <c r="P117" s="166">
        <f>SUMIFS('DATOS PEST15'!$D:$D,'DATOS PEST15'!$C:$C,'2. TS PAIS SEXO Y REG'!P$6,'DATOS PEST15'!$B:$B,VLOOKUP($O$5,DenRegTabla2,2,FALSE),'DATOS PEST15'!$A:$A,INDICE!$C$13,'DATOS PEST15'!$E:$E,'2. TS PAIS SEXO Y REG'!$A117)</f>
        <v>0</v>
      </c>
      <c r="Q117" s="164">
        <f>SUMIFS('DATOS PEST15'!$D:$D,'DATOS PEST15'!$B:$B,VLOOKUP($O$5,DenRegTabla2,2,FALSE),'DATOS PEST15'!$A:$A,INDICE!$C$13,'DATOS PEST15'!$E:$E,'2. TS PAIS SEXO Y REG'!$A117)</f>
        <v>0</v>
      </c>
      <c r="R117" s="147">
        <f>SUMIFS('DATOS PEST15'!$D:$D,'DATOS PEST15'!$C:$C,'2. TS PAIS SEXO Y REG'!R$6,'DATOS PEST15'!$B:$B,VLOOKUP($R$5,DenRegTabla2,2,FALSE),'DATOS PEST15'!$A:$A,INDICE!$C$13,'DATOS PEST15'!$E:$E,'2. TS PAIS SEXO Y REG'!$A117)</f>
        <v>0</v>
      </c>
      <c r="S117" s="166">
        <f>SUMIFS('DATOS PEST15'!$D:$D,'DATOS PEST15'!$C:$C,'2. TS PAIS SEXO Y REG'!S$6,'DATOS PEST15'!$B:$B,VLOOKUP($R$5,DenRegTabla2,2,FALSE),'DATOS PEST15'!$A:$A,INDICE!$C$13,'DATOS PEST15'!$E:$E,'2. TS PAIS SEXO Y REG'!$A117)</f>
        <v>0</v>
      </c>
      <c r="T117" s="164">
        <f>SUMIFS('DATOS PEST15'!$D:$D,'DATOS PEST15'!$B:$B,VLOOKUP($R$5,DenRegTabla2,2,FALSE),'DATOS PEST15'!$A:$A,INDICE!$C$13,'DATOS PEST15'!$E:$E,'2. TS PAIS SEXO Y REG'!$A117)</f>
        <v>0</v>
      </c>
      <c r="U117" s="147">
        <f>SUMIFS('DATOS PEST15'!$D:$D,'DATOS PEST15'!$C:$C,'2. TS PAIS SEXO Y REG'!U$6,'DATOS PEST15'!$B:$B,VLOOKUP($U$5,DenRegTabla2,2,FALSE),'DATOS PEST15'!$A:$A,INDICE!$C$13,'DATOS PEST15'!$E:$E,'2. TS PAIS SEXO Y REG'!$A117)</f>
        <v>0</v>
      </c>
      <c r="V117" s="166">
        <f>SUMIFS('DATOS PEST15'!$D:$D,'DATOS PEST15'!$C:$C,'2. TS PAIS SEXO Y REG'!V$6,'DATOS PEST15'!$B:$B,VLOOKUP($U$5,DenRegTabla2,2,FALSE),'DATOS PEST15'!$A:$A,INDICE!$C$13,'DATOS PEST15'!$E:$E,'2. TS PAIS SEXO Y REG'!$A117)</f>
        <v>0</v>
      </c>
      <c r="W117" s="164">
        <f>SUMIFS('DATOS PEST15'!$D:$D,'DATOS PEST15'!$B:$B,VLOOKUP($U$5,DenRegTabla2,2,FALSE),'DATOS PEST15'!$A:$A,INDICE!$C$13,'DATOS PEST15'!$E:$E,'2. TS PAIS SEXO Y REG'!$A117)</f>
        <v>0</v>
      </c>
      <c r="X117" s="147">
        <f>SUMIFS('DATOS PEST15'!$D:$D,'DATOS PEST15'!$C:$C,'2. TS PAIS SEXO Y REG'!X$6,'DATOS PEST15'!$B:$B,VLOOKUP($X$5,DenRegTabla2,2,FALSE),'DATOS PEST15'!$A:$A,INDICE!$C$13,'DATOS PEST15'!$E:$E,'2. TS PAIS SEXO Y REG'!$A117)</f>
        <v>0</v>
      </c>
      <c r="Y117" s="166">
        <f>SUMIFS('DATOS PEST15'!$D:$D,'DATOS PEST15'!$C:$C,'2. TS PAIS SEXO Y REG'!Y$6,'DATOS PEST15'!$B:$B,VLOOKUP($X$5,DenRegTabla2,2,FALSE),'DATOS PEST15'!$A:$A,INDICE!$C$13,'DATOS PEST15'!$E:$E,'2. TS PAIS SEXO Y REG'!$A117)</f>
        <v>0</v>
      </c>
      <c r="Z117" s="164">
        <f>SUMIFS('DATOS PEST15'!$D:$D,'DATOS PEST15'!$B:$B,VLOOKUP($X$5,DenRegTabla2,2,FALSE),'DATOS PEST15'!$A:$A,INDICE!$C$13,'DATOS PEST15'!$E:$E,'2. TS PAIS SEXO Y REG'!$A117)</f>
        <v>0</v>
      </c>
      <c r="AA117" s="147">
        <f>SUMIFS('DATOS PEST15'!$D:$D,'DATOS PEST15'!$C:$C,'2. TS PAIS SEXO Y REG'!AA$6,'DATOS PEST15'!$B:$B,VLOOKUP($AA$5,DenRegTabla2,2,FALSE),'DATOS PEST15'!$A:$A,INDICE!$C$13,'DATOS PEST15'!$E:$E,'2. TS PAIS SEXO Y REG'!$A117)</f>
        <v>0</v>
      </c>
      <c r="AB117" s="166">
        <f>SUMIFS('DATOS PEST15'!$D:$D,'DATOS PEST15'!$C:$C,'2. TS PAIS SEXO Y REG'!AB$6,'DATOS PEST15'!$B:$B,VLOOKUP($AA$5,DenRegTabla2,2,FALSE),'DATOS PEST15'!$A:$A,INDICE!$C$13,'DATOS PEST15'!$E:$E,'2. TS PAIS SEXO Y REG'!$A117)</f>
        <v>0</v>
      </c>
      <c r="AC117" s="164">
        <f>SUMIFS('DATOS PEST15'!$D:$D,'DATOS PEST15'!$B:$B,VLOOKUP($AA$5,DenRegTabla2,2,FALSE),'DATOS PEST15'!$A:$A,INDICE!$C$13,'DATOS PEST15'!$E:$E,'2. TS PAIS SEXO Y REG'!$A117)</f>
        <v>0</v>
      </c>
    </row>
    <row r="118" spans="1:29" s="123" customFormat="1" ht="15.6" x14ac:dyDescent="0.3">
      <c r="A118" s="4">
        <v>831</v>
      </c>
      <c r="B118" s="147" t="s">
        <v>429</v>
      </c>
      <c r="C118" s="147">
        <f t="shared" si="24"/>
        <v>2</v>
      </c>
      <c r="D118" s="166">
        <f t="shared" si="25"/>
        <v>1</v>
      </c>
      <c r="E118" s="164">
        <f t="shared" si="26"/>
        <v>3</v>
      </c>
      <c r="F118" s="147">
        <f>SUMIFS('DATOS PEST15'!$D:$D,'DATOS PEST15'!$C:$C,'2. TS PAIS SEXO Y REG'!F$6,'DATOS PEST15'!$B:$B,VLOOKUP($F$5,DenRegTabla2,2,FALSE),'DATOS PEST15'!$A:$A,INDICE!$C$13,'DATOS PEST15'!$E:$E,'2. TS PAIS SEXO Y REG'!$A118)</f>
        <v>1</v>
      </c>
      <c r="G118" s="166">
        <f>SUMIFS('DATOS PEST15'!$D:$D,'DATOS PEST15'!$C:$C,'2. TS PAIS SEXO Y REG'!G$6,'DATOS PEST15'!$B:$B,VLOOKUP($F$5,DenRegTabla2,2,FALSE),'DATOS PEST15'!$A:$A,INDICE!$C$13,'DATOS PEST15'!$E:$E,'2. TS PAIS SEXO Y REG'!$A118)</f>
        <v>1</v>
      </c>
      <c r="H118" s="164">
        <f>SUMIFS('DATOS PEST15'!$D:$D,'DATOS PEST15'!$B:$B,VLOOKUP($F$5,DenRegTabla2,2,FALSE),'DATOS PEST15'!$A:$A,INDICE!$C$13,'DATOS PEST15'!$E:$E,'2. TS PAIS SEXO Y REG'!$A118)</f>
        <v>2</v>
      </c>
      <c r="I118" s="147">
        <f>SUMIFS('DATOS PEST15'!$D:$D,'DATOS PEST15'!$C:$C,'2. TS PAIS SEXO Y REG'!I$6,'DATOS PEST15'!$B:$B,VLOOKUP($I$5,DenRegTabla2,2,FALSE),'DATOS PEST15'!$A:$A,INDICE!$C$13,'DATOS PEST15'!$E:$E,'2. TS PAIS SEXO Y REG'!$A118)</f>
        <v>0</v>
      </c>
      <c r="J118" s="166">
        <f>SUMIFS('DATOS PEST15'!$D:$D,'DATOS PEST15'!$C:$C,'2. TS PAIS SEXO Y REG'!J$6,'DATOS PEST15'!$B:$B,VLOOKUP($I$5,DenRegTabla2,2,FALSE),'DATOS PEST15'!$A:$A,INDICE!$C$13,'DATOS PEST15'!$E:$E,'2. TS PAIS SEXO Y REG'!$A118)</f>
        <v>0</v>
      </c>
      <c r="K118" s="164">
        <f>SUMIFS('DATOS PEST15'!$D:$D,'DATOS PEST15'!$B:$B,VLOOKUP($I$5,DenRegTabla2,2,FALSE),'DATOS PEST15'!$A:$A,INDICE!$C$13,'DATOS PEST15'!$E:$E,'2. TS PAIS SEXO Y REG'!$A118)</f>
        <v>0</v>
      </c>
      <c r="L118" s="147">
        <f>SUMIFS('DATOS PEST15'!$D:$D,'DATOS PEST15'!$C:$C,'2. TS PAIS SEXO Y REG'!L$6,'DATOS PEST15'!$B:$B,VLOOKUP($L$5,DenRegTabla2,2,FALSE),'DATOS PEST15'!$A:$A,INDICE!$C$13,'DATOS PEST15'!$E:$E,'2. TS PAIS SEXO Y REG'!$A118)</f>
        <v>1</v>
      </c>
      <c r="M118" s="166">
        <f>SUMIFS('DATOS PEST15'!$D:$D,'DATOS PEST15'!$C:$C,'2. TS PAIS SEXO Y REG'!M$6,'DATOS PEST15'!$B:$B,VLOOKUP($L$5,DenRegTabla2,2,FALSE),'DATOS PEST15'!$A:$A,INDICE!$C$13,'DATOS PEST15'!$E:$E,'2. TS PAIS SEXO Y REG'!$A118)</f>
        <v>0</v>
      </c>
      <c r="N118" s="164">
        <f>SUMIFS('DATOS PEST15'!$D:$D,'DATOS PEST15'!$B:$B,VLOOKUP($L$5,DenRegTabla2,2,FALSE),'DATOS PEST15'!$A:$A,INDICE!$C$13,'DATOS PEST15'!$E:$E,'2. TS PAIS SEXO Y REG'!$A118)</f>
        <v>1</v>
      </c>
      <c r="O118" s="147">
        <f>SUMIFS('DATOS PEST15'!$D:$D,'DATOS PEST15'!$C:$C,'2. TS PAIS SEXO Y REG'!O$6,'DATOS PEST15'!$B:$B,VLOOKUP($O$5,DenRegTabla2,2,FALSE),'DATOS PEST15'!$A:$A,INDICE!$C$13,'DATOS PEST15'!$E:$E,'2. TS PAIS SEXO Y REG'!$A118)</f>
        <v>0</v>
      </c>
      <c r="P118" s="166">
        <f>SUMIFS('DATOS PEST15'!$D:$D,'DATOS PEST15'!$C:$C,'2. TS PAIS SEXO Y REG'!P$6,'DATOS PEST15'!$B:$B,VLOOKUP($O$5,DenRegTabla2,2,FALSE),'DATOS PEST15'!$A:$A,INDICE!$C$13,'DATOS PEST15'!$E:$E,'2. TS PAIS SEXO Y REG'!$A118)</f>
        <v>0</v>
      </c>
      <c r="Q118" s="164">
        <f>SUMIFS('DATOS PEST15'!$D:$D,'DATOS PEST15'!$B:$B,VLOOKUP($O$5,DenRegTabla2,2,FALSE),'DATOS PEST15'!$A:$A,INDICE!$C$13,'DATOS PEST15'!$E:$E,'2. TS PAIS SEXO Y REG'!$A118)</f>
        <v>0</v>
      </c>
      <c r="R118" s="147">
        <f>SUMIFS('DATOS PEST15'!$D:$D,'DATOS PEST15'!$C:$C,'2. TS PAIS SEXO Y REG'!R$6,'DATOS PEST15'!$B:$B,VLOOKUP($R$5,DenRegTabla2,2,FALSE),'DATOS PEST15'!$A:$A,INDICE!$C$13,'DATOS PEST15'!$E:$E,'2. TS PAIS SEXO Y REG'!$A118)</f>
        <v>0</v>
      </c>
      <c r="S118" s="166">
        <f>SUMIFS('DATOS PEST15'!$D:$D,'DATOS PEST15'!$C:$C,'2. TS PAIS SEXO Y REG'!S$6,'DATOS PEST15'!$B:$B,VLOOKUP($R$5,DenRegTabla2,2,FALSE),'DATOS PEST15'!$A:$A,INDICE!$C$13,'DATOS PEST15'!$E:$E,'2. TS PAIS SEXO Y REG'!$A118)</f>
        <v>0</v>
      </c>
      <c r="T118" s="164">
        <f>SUMIFS('DATOS PEST15'!$D:$D,'DATOS PEST15'!$B:$B,VLOOKUP($R$5,DenRegTabla2,2,FALSE),'DATOS PEST15'!$A:$A,INDICE!$C$13,'DATOS PEST15'!$E:$E,'2. TS PAIS SEXO Y REG'!$A118)</f>
        <v>0</v>
      </c>
      <c r="U118" s="147">
        <f>SUMIFS('DATOS PEST15'!$D:$D,'DATOS PEST15'!$C:$C,'2. TS PAIS SEXO Y REG'!U$6,'DATOS PEST15'!$B:$B,VLOOKUP($U$5,DenRegTabla2,2,FALSE),'DATOS PEST15'!$A:$A,INDICE!$C$13,'DATOS PEST15'!$E:$E,'2. TS PAIS SEXO Y REG'!$A118)</f>
        <v>0</v>
      </c>
      <c r="V118" s="166">
        <f>SUMIFS('DATOS PEST15'!$D:$D,'DATOS PEST15'!$C:$C,'2. TS PAIS SEXO Y REG'!V$6,'DATOS PEST15'!$B:$B,VLOOKUP($U$5,DenRegTabla2,2,FALSE),'DATOS PEST15'!$A:$A,INDICE!$C$13,'DATOS PEST15'!$E:$E,'2. TS PAIS SEXO Y REG'!$A118)</f>
        <v>0</v>
      </c>
      <c r="W118" s="164">
        <f>SUMIFS('DATOS PEST15'!$D:$D,'DATOS PEST15'!$B:$B,VLOOKUP($U$5,DenRegTabla2,2,FALSE),'DATOS PEST15'!$A:$A,INDICE!$C$13,'DATOS PEST15'!$E:$E,'2. TS PAIS SEXO Y REG'!$A118)</f>
        <v>0</v>
      </c>
      <c r="X118" s="147">
        <f>SUMIFS('DATOS PEST15'!$D:$D,'DATOS PEST15'!$C:$C,'2. TS PAIS SEXO Y REG'!X$6,'DATOS PEST15'!$B:$B,VLOOKUP($X$5,DenRegTabla2,2,FALSE),'DATOS PEST15'!$A:$A,INDICE!$C$13,'DATOS PEST15'!$E:$E,'2. TS PAIS SEXO Y REG'!$A118)</f>
        <v>0</v>
      </c>
      <c r="Y118" s="166">
        <f>SUMIFS('DATOS PEST15'!$D:$D,'DATOS PEST15'!$C:$C,'2. TS PAIS SEXO Y REG'!Y$6,'DATOS PEST15'!$B:$B,VLOOKUP($X$5,DenRegTabla2,2,FALSE),'DATOS PEST15'!$A:$A,INDICE!$C$13,'DATOS PEST15'!$E:$E,'2. TS PAIS SEXO Y REG'!$A118)</f>
        <v>0</v>
      </c>
      <c r="Z118" s="164">
        <f>SUMIFS('DATOS PEST15'!$D:$D,'DATOS PEST15'!$B:$B,VLOOKUP($X$5,DenRegTabla2,2,FALSE),'DATOS PEST15'!$A:$A,INDICE!$C$13,'DATOS PEST15'!$E:$E,'2. TS PAIS SEXO Y REG'!$A118)</f>
        <v>0</v>
      </c>
      <c r="AA118" s="147">
        <f>SUMIFS('DATOS PEST15'!$D:$D,'DATOS PEST15'!$C:$C,'2. TS PAIS SEXO Y REG'!AA$6,'DATOS PEST15'!$B:$B,VLOOKUP($AA$5,DenRegTabla2,2,FALSE),'DATOS PEST15'!$A:$A,INDICE!$C$13,'DATOS PEST15'!$E:$E,'2. TS PAIS SEXO Y REG'!$A118)</f>
        <v>0</v>
      </c>
      <c r="AB118" s="166">
        <f>SUMIFS('DATOS PEST15'!$D:$D,'DATOS PEST15'!$C:$C,'2. TS PAIS SEXO Y REG'!AB$6,'DATOS PEST15'!$B:$B,VLOOKUP($AA$5,DenRegTabla2,2,FALSE),'DATOS PEST15'!$A:$A,INDICE!$C$13,'DATOS PEST15'!$E:$E,'2. TS PAIS SEXO Y REG'!$A118)</f>
        <v>0</v>
      </c>
      <c r="AC118" s="164">
        <f>SUMIFS('DATOS PEST15'!$D:$D,'DATOS PEST15'!$B:$B,VLOOKUP($AA$5,DenRegTabla2,2,FALSE),'DATOS PEST15'!$A:$A,INDICE!$C$13,'DATOS PEST15'!$E:$E,'2. TS PAIS SEXO Y REG'!$A118)</f>
        <v>0</v>
      </c>
    </row>
    <row r="119" spans="1:29" s="123" customFormat="1" ht="15.6" x14ac:dyDescent="0.3">
      <c r="A119" s="4">
        <v>324</v>
      </c>
      <c r="B119" s="147" t="s">
        <v>275</v>
      </c>
      <c r="C119" s="147">
        <f t="shared" si="24"/>
        <v>793.52631578947364</v>
      </c>
      <c r="D119" s="166">
        <f t="shared" si="25"/>
        <v>5229.0000000000009</v>
      </c>
      <c r="E119" s="164">
        <f t="shared" si="26"/>
        <v>6022.5263157894742</v>
      </c>
      <c r="F119" s="147">
        <f>SUMIFS('DATOS PEST15'!$D:$D,'DATOS PEST15'!$C:$C,'2. TS PAIS SEXO Y REG'!F$6,'DATOS PEST15'!$B:$B,VLOOKUP($F$5,DenRegTabla2,2,FALSE),'DATOS PEST15'!$A:$A,INDICE!$C$13,'DATOS PEST15'!$E:$E,'2. TS PAIS SEXO Y REG'!$A119)</f>
        <v>686.15789473684208</v>
      </c>
      <c r="G119" s="166">
        <f>SUMIFS('DATOS PEST15'!$D:$D,'DATOS PEST15'!$C:$C,'2. TS PAIS SEXO Y REG'!G$6,'DATOS PEST15'!$B:$B,VLOOKUP($F$5,DenRegTabla2,2,FALSE),'DATOS PEST15'!$A:$A,INDICE!$C$13,'DATOS PEST15'!$E:$E,'2. TS PAIS SEXO Y REG'!$A119)</f>
        <v>3551.5789473684213</v>
      </c>
      <c r="H119" s="164">
        <f>SUMIFS('DATOS PEST15'!$D:$D,'DATOS PEST15'!$B:$B,VLOOKUP($F$5,DenRegTabla2,2,FALSE),'DATOS PEST15'!$A:$A,INDICE!$C$13,'DATOS PEST15'!$E:$E,'2. TS PAIS SEXO Y REG'!$A119)</f>
        <v>4237.7368421052633</v>
      </c>
      <c r="I119" s="147">
        <f>SUMIFS('DATOS PEST15'!$D:$D,'DATOS PEST15'!$C:$C,'2. TS PAIS SEXO Y REG'!I$6,'DATOS PEST15'!$B:$B,VLOOKUP($I$5,DenRegTabla2,2,FALSE),'DATOS PEST15'!$A:$A,INDICE!$C$13,'DATOS PEST15'!$E:$E,'2. TS PAIS SEXO Y REG'!$A119)</f>
        <v>65.94736842105263</v>
      </c>
      <c r="J119" s="166">
        <f>SUMIFS('DATOS PEST15'!$D:$D,'DATOS PEST15'!$C:$C,'2. TS PAIS SEXO Y REG'!J$6,'DATOS PEST15'!$B:$B,VLOOKUP($I$5,DenRegTabla2,2,FALSE),'DATOS PEST15'!$A:$A,INDICE!$C$13,'DATOS PEST15'!$E:$E,'2. TS PAIS SEXO Y REG'!$A119)</f>
        <v>1529.1052631578948</v>
      </c>
      <c r="K119" s="164">
        <f>SUMIFS('DATOS PEST15'!$D:$D,'DATOS PEST15'!$B:$B,VLOOKUP($I$5,DenRegTabla2,2,FALSE),'DATOS PEST15'!$A:$A,INDICE!$C$13,'DATOS PEST15'!$E:$E,'2. TS PAIS SEXO Y REG'!$A119)</f>
        <v>1595.0526315789475</v>
      </c>
      <c r="L119" s="147">
        <f>SUMIFS('DATOS PEST15'!$D:$D,'DATOS PEST15'!$C:$C,'2. TS PAIS SEXO Y REG'!L$6,'DATOS PEST15'!$B:$B,VLOOKUP($L$5,DenRegTabla2,2,FALSE),'DATOS PEST15'!$A:$A,INDICE!$C$13,'DATOS PEST15'!$E:$E,'2. TS PAIS SEXO Y REG'!$A119)</f>
        <v>21.736842105263158</v>
      </c>
      <c r="M119" s="166">
        <f>SUMIFS('DATOS PEST15'!$D:$D,'DATOS PEST15'!$C:$C,'2. TS PAIS SEXO Y REG'!M$6,'DATOS PEST15'!$B:$B,VLOOKUP($L$5,DenRegTabla2,2,FALSE),'DATOS PEST15'!$A:$A,INDICE!$C$13,'DATOS PEST15'!$E:$E,'2. TS PAIS SEXO Y REG'!$A119)</f>
        <v>24.157894736842106</v>
      </c>
      <c r="N119" s="164">
        <f>SUMIFS('DATOS PEST15'!$D:$D,'DATOS PEST15'!$B:$B,VLOOKUP($L$5,DenRegTabla2,2,FALSE),'DATOS PEST15'!$A:$A,INDICE!$C$13,'DATOS PEST15'!$E:$E,'2. TS PAIS SEXO Y REG'!$A119)</f>
        <v>45.89473684210526</v>
      </c>
      <c r="O119" s="147">
        <f>SUMIFS('DATOS PEST15'!$D:$D,'DATOS PEST15'!$C:$C,'2. TS PAIS SEXO Y REG'!O$6,'DATOS PEST15'!$B:$B,VLOOKUP($O$5,DenRegTabla2,2,FALSE),'DATOS PEST15'!$A:$A,INDICE!$C$13,'DATOS PEST15'!$E:$E,'2. TS PAIS SEXO Y REG'!$A119)</f>
        <v>18.684210526315791</v>
      </c>
      <c r="P119" s="166">
        <f>SUMIFS('DATOS PEST15'!$D:$D,'DATOS PEST15'!$C:$C,'2. TS PAIS SEXO Y REG'!P$6,'DATOS PEST15'!$B:$B,VLOOKUP($O$5,DenRegTabla2,2,FALSE),'DATOS PEST15'!$A:$A,INDICE!$C$13,'DATOS PEST15'!$E:$E,'2. TS PAIS SEXO Y REG'!$A119)</f>
        <v>115</v>
      </c>
      <c r="Q119" s="164">
        <f>SUMIFS('DATOS PEST15'!$D:$D,'DATOS PEST15'!$B:$B,VLOOKUP($O$5,DenRegTabla2,2,FALSE),'DATOS PEST15'!$A:$A,INDICE!$C$13,'DATOS PEST15'!$E:$E,'2. TS PAIS SEXO Y REG'!$A119)</f>
        <v>133.68421052631578</v>
      </c>
      <c r="R119" s="147">
        <f>SUMIFS('DATOS PEST15'!$D:$D,'DATOS PEST15'!$C:$C,'2. TS PAIS SEXO Y REG'!R$6,'DATOS PEST15'!$B:$B,VLOOKUP($R$5,DenRegTabla2,2,FALSE),'DATOS PEST15'!$A:$A,INDICE!$C$13,'DATOS PEST15'!$E:$E,'2. TS PAIS SEXO Y REG'!$A119)</f>
        <v>0</v>
      </c>
      <c r="S119" s="166">
        <f>SUMIFS('DATOS PEST15'!$D:$D,'DATOS PEST15'!$C:$C,'2. TS PAIS SEXO Y REG'!S$6,'DATOS PEST15'!$B:$B,VLOOKUP($R$5,DenRegTabla2,2,FALSE),'DATOS PEST15'!$A:$A,INDICE!$C$13,'DATOS PEST15'!$E:$E,'2. TS PAIS SEXO Y REG'!$A119)</f>
        <v>2</v>
      </c>
      <c r="T119" s="164">
        <f>SUMIFS('DATOS PEST15'!$D:$D,'DATOS PEST15'!$B:$B,VLOOKUP($R$5,DenRegTabla2,2,FALSE),'DATOS PEST15'!$A:$A,INDICE!$C$13,'DATOS PEST15'!$E:$E,'2. TS PAIS SEXO Y REG'!$A119)</f>
        <v>2</v>
      </c>
      <c r="U119" s="147">
        <f>SUMIFS('DATOS PEST15'!$D:$D,'DATOS PEST15'!$C:$C,'2. TS PAIS SEXO Y REG'!U$6,'DATOS PEST15'!$B:$B,VLOOKUP($U$5,DenRegTabla2,2,FALSE),'DATOS PEST15'!$A:$A,INDICE!$C$13,'DATOS PEST15'!$E:$E,'2. TS PAIS SEXO Y REG'!$A119)</f>
        <v>1</v>
      </c>
      <c r="V119" s="166">
        <f>SUMIFS('DATOS PEST15'!$D:$D,'DATOS PEST15'!$C:$C,'2. TS PAIS SEXO Y REG'!V$6,'DATOS PEST15'!$B:$B,VLOOKUP($U$5,DenRegTabla2,2,FALSE),'DATOS PEST15'!$A:$A,INDICE!$C$13,'DATOS PEST15'!$E:$E,'2. TS PAIS SEXO Y REG'!$A119)</f>
        <v>7.1578947368421053</v>
      </c>
      <c r="W119" s="164">
        <f>SUMIFS('DATOS PEST15'!$D:$D,'DATOS PEST15'!$B:$B,VLOOKUP($U$5,DenRegTabla2,2,FALSE),'DATOS PEST15'!$A:$A,INDICE!$C$13,'DATOS PEST15'!$E:$E,'2. TS PAIS SEXO Y REG'!$A119)</f>
        <v>8.1578947368421062</v>
      </c>
      <c r="X119" s="147">
        <f>SUMIFS('DATOS PEST15'!$D:$D,'DATOS PEST15'!$C:$C,'2. TS PAIS SEXO Y REG'!X$6,'DATOS PEST15'!$B:$B,VLOOKUP($X$5,DenRegTabla2,2,FALSE),'DATOS PEST15'!$A:$A,INDICE!$C$13,'DATOS PEST15'!$E:$E,'2. TS PAIS SEXO Y REG'!$A119)</f>
        <v>0</v>
      </c>
      <c r="Y119" s="166">
        <f>SUMIFS('DATOS PEST15'!$D:$D,'DATOS PEST15'!$C:$C,'2. TS PAIS SEXO Y REG'!Y$6,'DATOS PEST15'!$B:$B,VLOOKUP($X$5,DenRegTabla2,2,FALSE),'DATOS PEST15'!$A:$A,INDICE!$C$13,'DATOS PEST15'!$E:$E,'2. TS PAIS SEXO Y REG'!$A119)</f>
        <v>0</v>
      </c>
      <c r="Z119" s="164">
        <f>SUMIFS('DATOS PEST15'!$D:$D,'DATOS PEST15'!$B:$B,VLOOKUP($X$5,DenRegTabla2,2,FALSE),'DATOS PEST15'!$A:$A,INDICE!$C$13,'DATOS PEST15'!$E:$E,'2. TS PAIS SEXO Y REG'!$A119)</f>
        <v>0</v>
      </c>
      <c r="AA119" s="147">
        <f>SUMIFS('DATOS PEST15'!$D:$D,'DATOS PEST15'!$C:$C,'2. TS PAIS SEXO Y REG'!AA$6,'DATOS PEST15'!$B:$B,VLOOKUP($AA$5,DenRegTabla2,2,FALSE),'DATOS PEST15'!$A:$A,INDICE!$C$13,'DATOS PEST15'!$E:$E,'2. TS PAIS SEXO Y REG'!$A119)</f>
        <v>0</v>
      </c>
      <c r="AB119" s="166">
        <f>SUMIFS('DATOS PEST15'!$D:$D,'DATOS PEST15'!$C:$C,'2. TS PAIS SEXO Y REG'!AB$6,'DATOS PEST15'!$B:$B,VLOOKUP($AA$5,DenRegTabla2,2,FALSE),'DATOS PEST15'!$A:$A,INDICE!$C$13,'DATOS PEST15'!$E:$E,'2. TS PAIS SEXO Y REG'!$A119)</f>
        <v>0</v>
      </c>
      <c r="AC119" s="164">
        <f>SUMIFS('DATOS PEST15'!$D:$D,'DATOS PEST15'!$B:$B,VLOOKUP($AA$5,DenRegTabla2,2,FALSE),'DATOS PEST15'!$A:$A,INDICE!$C$13,'DATOS PEST15'!$E:$E,'2. TS PAIS SEXO Y REG'!$A119)</f>
        <v>0</v>
      </c>
    </row>
    <row r="120" spans="1:29" s="123" customFormat="1" ht="15.6" x14ac:dyDescent="0.3">
      <c r="A120" s="4">
        <v>624</v>
      </c>
      <c r="B120" s="147" t="s">
        <v>329</v>
      </c>
      <c r="C120" s="147">
        <f t="shared" si="24"/>
        <v>772.78947368421052</v>
      </c>
      <c r="D120" s="166">
        <f t="shared" si="25"/>
        <v>2565.4736842105262</v>
      </c>
      <c r="E120" s="164">
        <f t="shared" si="26"/>
        <v>3338.2631578947371</v>
      </c>
      <c r="F120" s="147">
        <f>SUMIFS('DATOS PEST15'!$D:$D,'DATOS PEST15'!$C:$C,'2. TS PAIS SEXO Y REG'!F$6,'DATOS PEST15'!$B:$B,VLOOKUP($F$5,DenRegTabla2,2,FALSE),'DATOS PEST15'!$A:$A,INDICE!$C$13,'DATOS PEST15'!$E:$E,'2. TS PAIS SEXO Y REG'!$A120)</f>
        <v>586.21052631578948</v>
      </c>
      <c r="G120" s="166">
        <f>SUMIFS('DATOS PEST15'!$D:$D,'DATOS PEST15'!$C:$C,'2. TS PAIS SEXO Y REG'!G$6,'DATOS PEST15'!$B:$B,VLOOKUP($F$5,DenRegTabla2,2,FALSE),'DATOS PEST15'!$A:$A,INDICE!$C$13,'DATOS PEST15'!$E:$E,'2. TS PAIS SEXO Y REG'!$A120)</f>
        <v>1521.5263157894738</v>
      </c>
      <c r="H120" s="164">
        <f>SUMIFS('DATOS PEST15'!$D:$D,'DATOS PEST15'!$B:$B,VLOOKUP($F$5,DenRegTabla2,2,FALSE),'DATOS PEST15'!$A:$A,INDICE!$C$13,'DATOS PEST15'!$E:$E,'2. TS PAIS SEXO Y REG'!$A120)</f>
        <v>2107.7368421052633</v>
      </c>
      <c r="I120" s="147">
        <f>SUMIFS('DATOS PEST15'!$D:$D,'DATOS PEST15'!$C:$C,'2. TS PAIS SEXO Y REG'!I$6,'DATOS PEST15'!$B:$B,VLOOKUP($I$5,DenRegTabla2,2,FALSE),'DATOS PEST15'!$A:$A,INDICE!$C$13,'DATOS PEST15'!$E:$E,'2. TS PAIS SEXO Y REG'!$A120)</f>
        <v>125.57894736842105</v>
      </c>
      <c r="J120" s="166">
        <f>SUMIFS('DATOS PEST15'!$D:$D,'DATOS PEST15'!$C:$C,'2. TS PAIS SEXO Y REG'!J$6,'DATOS PEST15'!$B:$B,VLOOKUP($I$5,DenRegTabla2,2,FALSE),'DATOS PEST15'!$A:$A,INDICE!$C$13,'DATOS PEST15'!$E:$E,'2. TS PAIS SEXO Y REG'!$A120)</f>
        <v>941.78947368421052</v>
      </c>
      <c r="K120" s="164">
        <f>SUMIFS('DATOS PEST15'!$D:$D,'DATOS PEST15'!$B:$B,VLOOKUP($I$5,DenRegTabla2,2,FALSE),'DATOS PEST15'!$A:$A,INDICE!$C$13,'DATOS PEST15'!$E:$E,'2. TS PAIS SEXO Y REG'!$A120)</f>
        <v>1067.3684210526317</v>
      </c>
      <c r="L120" s="147">
        <f>SUMIFS('DATOS PEST15'!$D:$D,'DATOS PEST15'!$C:$C,'2. TS PAIS SEXO Y REG'!L$6,'DATOS PEST15'!$B:$B,VLOOKUP($L$5,DenRegTabla2,2,FALSE),'DATOS PEST15'!$A:$A,INDICE!$C$13,'DATOS PEST15'!$E:$E,'2. TS PAIS SEXO Y REG'!$A120)</f>
        <v>33</v>
      </c>
      <c r="M120" s="166">
        <f>SUMIFS('DATOS PEST15'!$D:$D,'DATOS PEST15'!$C:$C,'2. TS PAIS SEXO Y REG'!M$6,'DATOS PEST15'!$B:$B,VLOOKUP($L$5,DenRegTabla2,2,FALSE),'DATOS PEST15'!$A:$A,INDICE!$C$13,'DATOS PEST15'!$E:$E,'2. TS PAIS SEXO Y REG'!$A120)</f>
        <v>2</v>
      </c>
      <c r="N120" s="164">
        <f>SUMIFS('DATOS PEST15'!$D:$D,'DATOS PEST15'!$B:$B,VLOOKUP($L$5,DenRegTabla2,2,FALSE),'DATOS PEST15'!$A:$A,INDICE!$C$13,'DATOS PEST15'!$E:$E,'2. TS PAIS SEXO Y REG'!$A120)</f>
        <v>35</v>
      </c>
      <c r="O120" s="147">
        <f>SUMIFS('DATOS PEST15'!$D:$D,'DATOS PEST15'!$C:$C,'2. TS PAIS SEXO Y REG'!O$6,'DATOS PEST15'!$B:$B,VLOOKUP($O$5,DenRegTabla2,2,FALSE),'DATOS PEST15'!$A:$A,INDICE!$C$13,'DATOS PEST15'!$E:$E,'2. TS PAIS SEXO Y REG'!$A120)</f>
        <v>28</v>
      </c>
      <c r="P120" s="166">
        <f>SUMIFS('DATOS PEST15'!$D:$D,'DATOS PEST15'!$C:$C,'2. TS PAIS SEXO Y REG'!P$6,'DATOS PEST15'!$B:$B,VLOOKUP($O$5,DenRegTabla2,2,FALSE),'DATOS PEST15'!$A:$A,INDICE!$C$13,'DATOS PEST15'!$E:$E,'2. TS PAIS SEXO Y REG'!$A120)</f>
        <v>90.263157894736835</v>
      </c>
      <c r="Q120" s="164">
        <f>SUMIFS('DATOS PEST15'!$D:$D,'DATOS PEST15'!$B:$B,VLOOKUP($O$5,DenRegTabla2,2,FALSE),'DATOS PEST15'!$A:$A,INDICE!$C$13,'DATOS PEST15'!$E:$E,'2. TS PAIS SEXO Y REG'!$A120)</f>
        <v>118.26315789473684</v>
      </c>
      <c r="R120" s="147">
        <f>SUMIFS('DATOS PEST15'!$D:$D,'DATOS PEST15'!$C:$C,'2. TS PAIS SEXO Y REG'!R$6,'DATOS PEST15'!$B:$B,VLOOKUP($R$5,DenRegTabla2,2,FALSE),'DATOS PEST15'!$A:$A,INDICE!$C$13,'DATOS PEST15'!$E:$E,'2. TS PAIS SEXO Y REG'!$A120)</f>
        <v>0</v>
      </c>
      <c r="S120" s="166">
        <f>SUMIFS('DATOS PEST15'!$D:$D,'DATOS PEST15'!$C:$C,'2. TS PAIS SEXO Y REG'!S$6,'DATOS PEST15'!$B:$B,VLOOKUP($R$5,DenRegTabla2,2,FALSE),'DATOS PEST15'!$A:$A,INDICE!$C$13,'DATOS PEST15'!$E:$E,'2. TS PAIS SEXO Y REG'!$A120)</f>
        <v>1</v>
      </c>
      <c r="T120" s="164">
        <f>SUMIFS('DATOS PEST15'!$D:$D,'DATOS PEST15'!$B:$B,VLOOKUP($R$5,DenRegTabla2,2,FALSE),'DATOS PEST15'!$A:$A,INDICE!$C$13,'DATOS PEST15'!$E:$E,'2. TS PAIS SEXO Y REG'!$A120)</f>
        <v>1</v>
      </c>
      <c r="U120" s="147">
        <f>SUMIFS('DATOS PEST15'!$D:$D,'DATOS PEST15'!$C:$C,'2. TS PAIS SEXO Y REG'!U$6,'DATOS PEST15'!$B:$B,VLOOKUP($U$5,DenRegTabla2,2,FALSE),'DATOS PEST15'!$A:$A,INDICE!$C$13,'DATOS PEST15'!$E:$E,'2. TS PAIS SEXO Y REG'!$A120)</f>
        <v>0</v>
      </c>
      <c r="V120" s="166">
        <f>SUMIFS('DATOS PEST15'!$D:$D,'DATOS PEST15'!$C:$C,'2. TS PAIS SEXO Y REG'!V$6,'DATOS PEST15'!$B:$B,VLOOKUP($U$5,DenRegTabla2,2,FALSE),'DATOS PEST15'!$A:$A,INDICE!$C$13,'DATOS PEST15'!$E:$E,'2. TS PAIS SEXO Y REG'!$A120)</f>
        <v>8.8947368421052637</v>
      </c>
      <c r="W120" s="164">
        <f>SUMIFS('DATOS PEST15'!$D:$D,'DATOS PEST15'!$B:$B,VLOOKUP($U$5,DenRegTabla2,2,FALSE),'DATOS PEST15'!$A:$A,INDICE!$C$13,'DATOS PEST15'!$E:$E,'2. TS PAIS SEXO Y REG'!$A120)</f>
        <v>8.8947368421052637</v>
      </c>
      <c r="X120" s="147">
        <f>SUMIFS('DATOS PEST15'!$D:$D,'DATOS PEST15'!$C:$C,'2. TS PAIS SEXO Y REG'!X$6,'DATOS PEST15'!$B:$B,VLOOKUP($X$5,DenRegTabla2,2,FALSE),'DATOS PEST15'!$A:$A,INDICE!$C$13,'DATOS PEST15'!$E:$E,'2. TS PAIS SEXO Y REG'!$A120)</f>
        <v>0</v>
      </c>
      <c r="Y120" s="166">
        <f>SUMIFS('DATOS PEST15'!$D:$D,'DATOS PEST15'!$C:$C,'2. TS PAIS SEXO Y REG'!Y$6,'DATOS PEST15'!$B:$B,VLOOKUP($X$5,DenRegTabla2,2,FALSE),'DATOS PEST15'!$A:$A,INDICE!$C$13,'DATOS PEST15'!$E:$E,'2. TS PAIS SEXO Y REG'!$A120)</f>
        <v>0</v>
      </c>
      <c r="Z120" s="164">
        <f>SUMIFS('DATOS PEST15'!$D:$D,'DATOS PEST15'!$B:$B,VLOOKUP($X$5,DenRegTabla2,2,FALSE),'DATOS PEST15'!$A:$A,INDICE!$C$13,'DATOS PEST15'!$E:$E,'2. TS PAIS SEXO Y REG'!$A120)</f>
        <v>0</v>
      </c>
      <c r="AA120" s="147">
        <f>SUMIFS('DATOS PEST15'!$D:$D,'DATOS PEST15'!$C:$C,'2. TS PAIS SEXO Y REG'!AA$6,'DATOS PEST15'!$B:$B,VLOOKUP($AA$5,DenRegTabla2,2,FALSE),'DATOS PEST15'!$A:$A,INDICE!$C$13,'DATOS PEST15'!$E:$E,'2. TS PAIS SEXO Y REG'!$A120)</f>
        <v>0</v>
      </c>
      <c r="AB120" s="166">
        <f>SUMIFS('DATOS PEST15'!$D:$D,'DATOS PEST15'!$C:$C,'2. TS PAIS SEXO Y REG'!AB$6,'DATOS PEST15'!$B:$B,VLOOKUP($AA$5,DenRegTabla2,2,FALSE),'DATOS PEST15'!$A:$A,INDICE!$C$13,'DATOS PEST15'!$E:$E,'2. TS PAIS SEXO Y REG'!$A120)</f>
        <v>0</v>
      </c>
      <c r="AC120" s="164">
        <f>SUMIFS('DATOS PEST15'!$D:$D,'DATOS PEST15'!$B:$B,VLOOKUP($AA$5,DenRegTabla2,2,FALSE),'DATOS PEST15'!$A:$A,INDICE!$C$13,'DATOS PEST15'!$E:$E,'2. TS PAIS SEXO Y REG'!$A120)</f>
        <v>0</v>
      </c>
    </row>
    <row r="121" spans="1:29" s="123" customFormat="1" ht="15.6" x14ac:dyDescent="0.3">
      <c r="A121" s="4">
        <v>226</v>
      </c>
      <c r="B121" s="147" t="s">
        <v>265</v>
      </c>
      <c r="C121" s="147">
        <f t="shared" si="24"/>
        <v>2078.7894736842104</v>
      </c>
      <c r="D121" s="166">
        <f t="shared" si="25"/>
        <v>1581</v>
      </c>
      <c r="E121" s="164">
        <f t="shared" si="26"/>
        <v>3659.7894736842109</v>
      </c>
      <c r="F121" s="147">
        <f>SUMIFS('DATOS PEST15'!$D:$D,'DATOS PEST15'!$C:$C,'2. TS PAIS SEXO Y REG'!F$6,'DATOS PEST15'!$B:$B,VLOOKUP($F$5,DenRegTabla2,2,FALSE),'DATOS PEST15'!$A:$A,INDICE!$C$13,'DATOS PEST15'!$E:$E,'2. TS PAIS SEXO Y REG'!$A121)</f>
        <v>1751.1052631578948</v>
      </c>
      <c r="G121" s="166">
        <f>SUMIFS('DATOS PEST15'!$D:$D,'DATOS PEST15'!$C:$C,'2. TS PAIS SEXO Y REG'!G$6,'DATOS PEST15'!$B:$B,VLOOKUP($F$5,DenRegTabla2,2,FALSE),'DATOS PEST15'!$A:$A,INDICE!$C$13,'DATOS PEST15'!$E:$E,'2. TS PAIS SEXO Y REG'!$A121)</f>
        <v>1401.1052631578948</v>
      </c>
      <c r="H121" s="164">
        <f>SUMIFS('DATOS PEST15'!$D:$D,'DATOS PEST15'!$B:$B,VLOOKUP($F$5,DenRegTabla2,2,FALSE),'DATOS PEST15'!$A:$A,INDICE!$C$13,'DATOS PEST15'!$E:$E,'2. TS PAIS SEXO Y REG'!$A121)</f>
        <v>3152.2105263157896</v>
      </c>
      <c r="I121" s="147">
        <f>SUMIFS('DATOS PEST15'!$D:$D,'DATOS PEST15'!$C:$C,'2. TS PAIS SEXO Y REG'!I$6,'DATOS PEST15'!$B:$B,VLOOKUP($I$5,DenRegTabla2,2,FALSE),'DATOS PEST15'!$A:$A,INDICE!$C$13,'DATOS PEST15'!$E:$E,'2. TS PAIS SEXO Y REG'!$A121)</f>
        <v>38.578947368421055</v>
      </c>
      <c r="J121" s="166">
        <f>SUMIFS('DATOS PEST15'!$D:$D,'DATOS PEST15'!$C:$C,'2. TS PAIS SEXO Y REG'!J$6,'DATOS PEST15'!$B:$B,VLOOKUP($I$5,DenRegTabla2,2,FALSE),'DATOS PEST15'!$A:$A,INDICE!$C$13,'DATOS PEST15'!$E:$E,'2. TS PAIS SEXO Y REG'!$A121)</f>
        <v>76.736842105263165</v>
      </c>
      <c r="K121" s="164">
        <f>SUMIFS('DATOS PEST15'!$D:$D,'DATOS PEST15'!$B:$B,VLOOKUP($I$5,DenRegTabla2,2,FALSE),'DATOS PEST15'!$A:$A,INDICE!$C$13,'DATOS PEST15'!$E:$E,'2. TS PAIS SEXO Y REG'!$A121)</f>
        <v>115.31578947368422</v>
      </c>
      <c r="L121" s="147">
        <f>SUMIFS('DATOS PEST15'!$D:$D,'DATOS PEST15'!$C:$C,'2. TS PAIS SEXO Y REG'!L$6,'DATOS PEST15'!$B:$B,VLOOKUP($L$5,DenRegTabla2,2,FALSE),'DATOS PEST15'!$A:$A,INDICE!$C$13,'DATOS PEST15'!$E:$E,'2. TS PAIS SEXO Y REG'!$A121)</f>
        <v>177.78947368421052</v>
      </c>
      <c r="M121" s="166">
        <f>SUMIFS('DATOS PEST15'!$D:$D,'DATOS PEST15'!$C:$C,'2. TS PAIS SEXO Y REG'!M$6,'DATOS PEST15'!$B:$B,VLOOKUP($L$5,DenRegTabla2,2,FALSE),'DATOS PEST15'!$A:$A,INDICE!$C$13,'DATOS PEST15'!$E:$E,'2. TS PAIS SEXO Y REG'!$A121)</f>
        <v>11.263157894736842</v>
      </c>
      <c r="N121" s="164">
        <f>SUMIFS('DATOS PEST15'!$D:$D,'DATOS PEST15'!$B:$B,VLOOKUP($L$5,DenRegTabla2,2,FALSE),'DATOS PEST15'!$A:$A,INDICE!$C$13,'DATOS PEST15'!$E:$E,'2. TS PAIS SEXO Y REG'!$A121)</f>
        <v>189.05263157894737</v>
      </c>
      <c r="O121" s="147">
        <f>SUMIFS('DATOS PEST15'!$D:$D,'DATOS PEST15'!$C:$C,'2. TS PAIS SEXO Y REG'!O$6,'DATOS PEST15'!$B:$B,VLOOKUP($O$5,DenRegTabla2,2,FALSE),'DATOS PEST15'!$A:$A,INDICE!$C$13,'DATOS PEST15'!$E:$E,'2. TS PAIS SEXO Y REG'!$A121)</f>
        <v>111.31578947368421</v>
      </c>
      <c r="P121" s="166">
        <f>SUMIFS('DATOS PEST15'!$D:$D,'DATOS PEST15'!$C:$C,'2. TS PAIS SEXO Y REG'!P$6,'DATOS PEST15'!$B:$B,VLOOKUP($O$5,DenRegTabla2,2,FALSE),'DATOS PEST15'!$A:$A,INDICE!$C$13,'DATOS PEST15'!$E:$E,'2. TS PAIS SEXO Y REG'!$A121)</f>
        <v>88.89473684210526</v>
      </c>
      <c r="Q121" s="164">
        <f>SUMIFS('DATOS PEST15'!$D:$D,'DATOS PEST15'!$B:$B,VLOOKUP($O$5,DenRegTabla2,2,FALSE),'DATOS PEST15'!$A:$A,INDICE!$C$13,'DATOS PEST15'!$E:$E,'2. TS PAIS SEXO Y REG'!$A121)</f>
        <v>200.21052631578948</v>
      </c>
      <c r="R121" s="147">
        <f>SUMIFS('DATOS PEST15'!$D:$D,'DATOS PEST15'!$C:$C,'2. TS PAIS SEXO Y REG'!R$6,'DATOS PEST15'!$B:$B,VLOOKUP($R$5,DenRegTabla2,2,FALSE),'DATOS PEST15'!$A:$A,INDICE!$C$13,'DATOS PEST15'!$E:$E,'2. TS PAIS SEXO Y REG'!$A121)</f>
        <v>0</v>
      </c>
      <c r="S121" s="166">
        <f>SUMIFS('DATOS PEST15'!$D:$D,'DATOS PEST15'!$C:$C,'2. TS PAIS SEXO Y REG'!S$6,'DATOS PEST15'!$B:$B,VLOOKUP($R$5,DenRegTabla2,2,FALSE),'DATOS PEST15'!$A:$A,INDICE!$C$13,'DATOS PEST15'!$E:$E,'2. TS PAIS SEXO Y REG'!$A121)</f>
        <v>1</v>
      </c>
      <c r="T121" s="164">
        <f>SUMIFS('DATOS PEST15'!$D:$D,'DATOS PEST15'!$B:$B,VLOOKUP($R$5,DenRegTabla2,2,FALSE),'DATOS PEST15'!$A:$A,INDICE!$C$13,'DATOS PEST15'!$E:$E,'2. TS PAIS SEXO Y REG'!$A121)</f>
        <v>1</v>
      </c>
      <c r="U121" s="147">
        <f>SUMIFS('DATOS PEST15'!$D:$D,'DATOS PEST15'!$C:$C,'2. TS PAIS SEXO Y REG'!U$6,'DATOS PEST15'!$B:$B,VLOOKUP($U$5,DenRegTabla2,2,FALSE),'DATOS PEST15'!$A:$A,INDICE!$C$13,'DATOS PEST15'!$E:$E,'2. TS PAIS SEXO Y REG'!$A121)</f>
        <v>0</v>
      </c>
      <c r="V121" s="166">
        <f>SUMIFS('DATOS PEST15'!$D:$D,'DATOS PEST15'!$C:$C,'2. TS PAIS SEXO Y REG'!V$6,'DATOS PEST15'!$B:$B,VLOOKUP($U$5,DenRegTabla2,2,FALSE),'DATOS PEST15'!$A:$A,INDICE!$C$13,'DATOS PEST15'!$E:$E,'2. TS PAIS SEXO Y REG'!$A121)</f>
        <v>2</v>
      </c>
      <c r="W121" s="164">
        <f>SUMIFS('DATOS PEST15'!$D:$D,'DATOS PEST15'!$B:$B,VLOOKUP($U$5,DenRegTabla2,2,FALSE),'DATOS PEST15'!$A:$A,INDICE!$C$13,'DATOS PEST15'!$E:$E,'2. TS PAIS SEXO Y REG'!$A121)</f>
        <v>2</v>
      </c>
      <c r="X121" s="147">
        <f>SUMIFS('DATOS PEST15'!$D:$D,'DATOS PEST15'!$C:$C,'2. TS PAIS SEXO Y REG'!X$6,'DATOS PEST15'!$B:$B,VLOOKUP($X$5,DenRegTabla2,2,FALSE),'DATOS PEST15'!$A:$A,INDICE!$C$13,'DATOS PEST15'!$E:$E,'2. TS PAIS SEXO Y REG'!$A121)</f>
        <v>0</v>
      </c>
      <c r="Y121" s="166">
        <f>SUMIFS('DATOS PEST15'!$D:$D,'DATOS PEST15'!$C:$C,'2. TS PAIS SEXO Y REG'!Y$6,'DATOS PEST15'!$B:$B,VLOOKUP($X$5,DenRegTabla2,2,FALSE),'DATOS PEST15'!$A:$A,INDICE!$C$13,'DATOS PEST15'!$E:$E,'2. TS PAIS SEXO Y REG'!$A121)</f>
        <v>0</v>
      </c>
      <c r="Z121" s="164">
        <f>SUMIFS('DATOS PEST15'!$D:$D,'DATOS PEST15'!$B:$B,VLOOKUP($X$5,DenRegTabla2,2,FALSE),'DATOS PEST15'!$A:$A,INDICE!$C$13,'DATOS PEST15'!$E:$E,'2. TS PAIS SEXO Y REG'!$A121)</f>
        <v>0</v>
      </c>
      <c r="AA121" s="147">
        <f>SUMIFS('DATOS PEST15'!$D:$D,'DATOS PEST15'!$C:$C,'2. TS PAIS SEXO Y REG'!AA$6,'DATOS PEST15'!$B:$B,VLOOKUP($AA$5,DenRegTabla2,2,FALSE),'DATOS PEST15'!$A:$A,INDICE!$C$13,'DATOS PEST15'!$E:$E,'2. TS PAIS SEXO Y REG'!$A121)</f>
        <v>0</v>
      </c>
      <c r="AB121" s="166">
        <f>SUMIFS('DATOS PEST15'!$D:$D,'DATOS PEST15'!$C:$C,'2. TS PAIS SEXO Y REG'!AB$6,'DATOS PEST15'!$B:$B,VLOOKUP($AA$5,DenRegTabla2,2,FALSE),'DATOS PEST15'!$A:$A,INDICE!$C$13,'DATOS PEST15'!$E:$E,'2. TS PAIS SEXO Y REG'!$A121)</f>
        <v>0</v>
      </c>
      <c r="AC121" s="164">
        <f>SUMIFS('DATOS PEST15'!$D:$D,'DATOS PEST15'!$B:$B,VLOOKUP($AA$5,DenRegTabla2,2,FALSE),'DATOS PEST15'!$A:$A,INDICE!$C$13,'DATOS PEST15'!$E:$E,'2. TS PAIS SEXO Y REG'!$A121)</f>
        <v>0</v>
      </c>
    </row>
    <row r="122" spans="1:29" s="123" customFormat="1" ht="15.6" x14ac:dyDescent="0.3">
      <c r="A122" s="4">
        <v>328</v>
      </c>
      <c r="B122" s="147" t="s">
        <v>276</v>
      </c>
      <c r="C122" s="147">
        <f t="shared" si="24"/>
        <v>6.6315789473684212</v>
      </c>
      <c r="D122" s="166">
        <f t="shared" si="25"/>
        <v>7.7368421052631575</v>
      </c>
      <c r="E122" s="164">
        <f t="shared" si="26"/>
        <v>14.368421052631579</v>
      </c>
      <c r="F122" s="147">
        <f>SUMIFS('DATOS PEST15'!$D:$D,'DATOS PEST15'!$C:$C,'2. TS PAIS SEXO Y REG'!F$6,'DATOS PEST15'!$B:$B,VLOOKUP($F$5,DenRegTabla2,2,FALSE),'DATOS PEST15'!$A:$A,INDICE!$C$13,'DATOS PEST15'!$E:$E,'2. TS PAIS SEXO Y REG'!$A122)</f>
        <v>3.736842105263158</v>
      </c>
      <c r="G122" s="166">
        <f>SUMIFS('DATOS PEST15'!$D:$D,'DATOS PEST15'!$C:$C,'2. TS PAIS SEXO Y REG'!G$6,'DATOS PEST15'!$B:$B,VLOOKUP($F$5,DenRegTabla2,2,FALSE),'DATOS PEST15'!$A:$A,INDICE!$C$13,'DATOS PEST15'!$E:$E,'2. TS PAIS SEXO Y REG'!$A122)</f>
        <v>5.7368421052631575</v>
      </c>
      <c r="H122" s="164">
        <f>SUMIFS('DATOS PEST15'!$D:$D,'DATOS PEST15'!$B:$B,VLOOKUP($F$5,DenRegTabla2,2,FALSE),'DATOS PEST15'!$A:$A,INDICE!$C$13,'DATOS PEST15'!$E:$E,'2. TS PAIS SEXO Y REG'!$A122)</f>
        <v>9.473684210526315</v>
      </c>
      <c r="I122" s="147">
        <f>SUMIFS('DATOS PEST15'!$D:$D,'DATOS PEST15'!$C:$C,'2. TS PAIS SEXO Y REG'!I$6,'DATOS PEST15'!$B:$B,VLOOKUP($I$5,DenRegTabla2,2,FALSE),'DATOS PEST15'!$A:$A,INDICE!$C$13,'DATOS PEST15'!$E:$E,'2. TS PAIS SEXO Y REG'!$A122)</f>
        <v>0</v>
      </c>
      <c r="J122" s="166">
        <f>SUMIFS('DATOS PEST15'!$D:$D,'DATOS PEST15'!$C:$C,'2. TS PAIS SEXO Y REG'!J$6,'DATOS PEST15'!$B:$B,VLOOKUP($I$5,DenRegTabla2,2,FALSE),'DATOS PEST15'!$A:$A,INDICE!$C$13,'DATOS PEST15'!$E:$E,'2. TS PAIS SEXO Y REG'!$A122)</f>
        <v>0</v>
      </c>
      <c r="K122" s="164">
        <f>SUMIFS('DATOS PEST15'!$D:$D,'DATOS PEST15'!$B:$B,VLOOKUP($I$5,DenRegTabla2,2,FALSE),'DATOS PEST15'!$A:$A,INDICE!$C$13,'DATOS PEST15'!$E:$E,'2. TS PAIS SEXO Y REG'!$A122)</f>
        <v>0</v>
      </c>
      <c r="L122" s="147">
        <f>SUMIFS('DATOS PEST15'!$D:$D,'DATOS PEST15'!$C:$C,'2. TS PAIS SEXO Y REG'!L$6,'DATOS PEST15'!$B:$B,VLOOKUP($L$5,DenRegTabla2,2,FALSE),'DATOS PEST15'!$A:$A,INDICE!$C$13,'DATOS PEST15'!$E:$E,'2. TS PAIS SEXO Y REG'!$A122)</f>
        <v>0.89473684210526316</v>
      </c>
      <c r="M122" s="166">
        <f>SUMIFS('DATOS PEST15'!$D:$D,'DATOS PEST15'!$C:$C,'2. TS PAIS SEXO Y REG'!M$6,'DATOS PEST15'!$B:$B,VLOOKUP($L$5,DenRegTabla2,2,FALSE),'DATOS PEST15'!$A:$A,INDICE!$C$13,'DATOS PEST15'!$E:$E,'2. TS PAIS SEXO Y REG'!$A122)</f>
        <v>1</v>
      </c>
      <c r="N122" s="164">
        <f>SUMIFS('DATOS PEST15'!$D:$D,'DATOS PEST15'!$B:$B,VLOOKUP($L$5,DenRegTabla2,2,FALSE),'DATOS PEST15'!$A:$A,INDICE!$C$13,'DATOS PEST15'!$E:$E,'2. TS PAIS SEXO Y REG'!$A122)</f>
        <v>1.8947368421052633</v>
      </c>
      <c r="O122" s="147">
        <f>SUMIFS('DATOS PEST15'!$D:$D,'DATOS PEST15'!$C:$C,'2. TS PAIS SEXO Y REG'!O$6,'DATOS PEST15'!$B:$B,VLOOKUP($O$5,DenRegTabla2,2,FALSE),'DATOS PEST15'!$A:$A,INDICE!$C$13,'DATOS PEST15'!$E:$E,'2. TS PAIS SEXO Y REG'!$A122)</f>
        <v>2</v>
      </c>
      <c r="P122" s="166">
        <f>SUMIFS('DATOS PEST15'!$D:$D,'DATOS PEST15'!$C:$C,'2. TS PAIS SEXO Y REG'!P$6,'DATOS PEST15'!$B:$B,VLOOKUP($O$5,DenRegTabla2,2,FALSE),'DATOS PEST15'!$A:$A,INDICE!$C$13,'DATOS PEST15'!$E:$E,'2. TS PAIS SEXO Y REG'!$A122)</f>
        <v>0</v>
      </c>
      <c r="Q122" s="164">
        <f>SUMIFS('DATOS PEST15'!$D:$D,'DATOS PEST15'!$B:$B,VLOOKUP($O$5,DenRegTabla2,2,FALSE),'DATOS PEST15'!$A:$A,INDICE!$C$13,'DATOS PEST15'!$E:$E,'2. TS PAIS SEXO Y REG'!$A122)</f>
        <v>2</v>
      </c>
      <c r="R122" s="147">
        <f>SUMIFS('DATOS PEST15'!$D:$D,'DATOS PEST15'!$C:$C,'2. TS PAIS SEXO Y REG'!R$6,'DATOS PEST15'!$B:$B,VLOOKUP($R$5,DenRegTabla2,2,FALSE),'DATOS PEST15'!$A:$A,INDICE!$C$13,'DATOS PEST15'!$E:$E,'2. TS PAIS SEXO Y REG'!$A122)</f>
        <v>0</v>
      </c>
      <c r="S122" s="166">
        <f>SUMIFS('DATOS PEST15'!$D:$D,'DATOS PEST15'!$C:$C,'2. TS PAIS SEXO Y REG'!S$6,'DATOS PEST15'!$B:$B,VLOOKUP($R$5,DenRegTabla2,2,FALSE),'DATOS PEST15'!$A:$A,INDICE!$C$13,'DATOS PEST15'!$E:$E,'2. TS PAIS SEXO Y REG'!$A122)</f>
        <v>0</v>
      </c>
      <c r="T122" s="164">
        <f>SUMIFS('DATOS PEST15'!$D:$D,'DATOS PEST15'!$B:$B,VLOOKUP($R$5,DenRegTabla2,2,FALSE),'DATOS PEST15'!$A:$A,INDICE!$C$13,'DATOS PEST15'!$E:$E,'2. TS PAIS SEXO Y REG'!$A122)</f>
        <v>0</v>
      </c>
      <c r="U122" s="147">
        <f>SUMIFS('DATOS PEST15'!$D:$D,'DATOS PEST15'!$C:$C,'2. TS PAIS SEXO Y REG'!U$6,'DATOS PEST15'!$B:$B,VLOOKUP($U$5,DenRegTabla2,2,FALSE),'DATOS PEST15'!$A:$A,INDICE!$C$13,'DATOS PEST15'!$E:$E,'2. TS PAIS SEXO Y REG'!$A122)</f>
        <v>0</v>
      </c>
      <c r="V122" s="166">
        <f>SUMIFS('DATOS PEST15'!$D:$D,'DATOS PEST15'!$C:$C,'2. TS PAIS SEXO Y REG'!V$6,'DATOS PEST15'!$B:$B,VLOOKUP($U$5,DenRegTabla2,2,FALSE),'DATOS PEST15'!$A:$A,INDICE!$C$13,'DATOS PEST15'!$E:$E,'2. TS PAIS SEXO Y REG'!$A122)</f>
        <v>1</v>
      </c>
      <c r="W122" s="164">
        <f>SUMIFS('DATOS PEST15'!$D:$D,'DATOS PEST15'!$B:$B,VLOOKUP($U$5,DenRegTabla2,2,FALSE),'DATOS PEST15'!$A:$A,INDICE!$C$13,'DATOS PEST15'!$E:$E,'2. TS PAIS SEXO Y REG'!$A122)</f>
        <v>1</v>
      </c>
      <c r="X122" s="147">
        <f>SUMIFS('DATOS PEST15'!$D:$D,'DATOS PEST15'!$C:$C,'2. TS PAIS SEXO Y REG'!X$6,'DATOS PEST15'!$B:$B,VLOOKUP($X$5,DenRegTabla2,2,FALSE),'DATOS PEST15'!$A:$A,INDICE!$C$13,'DATOS PEST15'!$E:$E,'2. TS PAIS SEXO Y REG'!$A122)</f>
        <v>0</v>
      </c>
      <c r="Y122" s="166">
        <f>SUMIFS('DATOS PEST15'!$D:$D,'DATOS PEST15'!$C:$C,'2. TS PAIS SEXO Y REG'!Y$6,'DATOS PEST15'!$B:$B,VLOOKUP($X$5,DenRegTabla2,2,FALSE),'DATOS PEST15'!$A:$A,INDICE!$C$13,'DATOS PEST15'!$E:$E,'2. TS PAIS SEXO Y REG'!$A122)</f>
        <v>0</v>
      </c>
      <c r="Z122" s="164">
        <f>SUMIFS('DATOS PEST15'!$D:$D,'DATOS PEST15'!$B:$B,VLOOKUP($X$5,DenRegTabla2,2,FALSE),'DATOS PEST15'!$A:$A,INDICE!$C$13,'DATOS PEST15'!$E:$E,'2. TS PAIS SEXO Y REG'!$A122)</f>
        <v>0</v>
      </c>
      <c r="AA122" s="147">
        <f>SUMIFS('DATOS PEST15'!$D:$D,'DATOS PEST15'!$C:$C,'2. TS PAIS SEXO Y REG'!AA$6,'DATOS PEST15'!$B:$B,VLOOKUP($AA$5,DenRegTabla2,2,FALSE),'DATOS PEST15'!$A:$A,INDICE!$C$13,'DATOS PEST15'!$E:$E,'2. TS PAIS SEXO Y REG'!$A122)</f>
        <v>0</v>
      </c>
      <c r="AB122" s="166">
        <f>SUMIFS('DATOS PEST15'!$D:$D,'DATOS PEST15'!$C:$C,'2. TS PAIS SEXO Y REG'!AB$6,'DATOS PEST15'!$B:$B,VLOOKUP($AA$5,DenRegTabla2,2,FALSE),'DATOS PEST15'!$A:$A,INDICE!$C$13,'DATOS PEST15'!$E:$E,'2. TS PAIS SEXO Y REG'!$A122)</f>
        <v>0</v>
      </c>
      <c r="AC122" s="164">
        <f>SUMIFS('DATOS PEST15'!$D:$D,'DATOS PEST15'!$B:$B,VLOOKUP($AA$5,DenRegTabla2,2,FALSE),'DATOS PEST15'!$A:$A,INDICE!$C$13,'DATOS PEST15'!$E:$E,'2. TS PAIS SEXO Y REG'!$A122)</f>
        <v>0</v>
      </c>
    </row>
    <row r="123" spans="1:29" s="123" customFormat="1" ht="15.6" x14ac:dyDescent="0.3">
      <c r="A123" s="4">
        <v>332</v>
      </c>
      <c r="B123" s="147" t="s">
        <v>277</v>
      </c>
      <c r="C123" s="147">
        <f t="shared" si="24"/>
        <v>172</v>
      </c>
      <c r="D123" s="166">
        <f t="shared" si="25"/>
        <v>243.94736842105263</v>
      </c>
      <c r="E123" s="164">
        <f t="shared" si="26"/>
        <v>415.94736842105266</v>
      </c>
      <c r="F123" s="147">
        <f>SUMIFS('DATOS PEST15'!$D:$D,'DATOS PEST15'!$C:$C,'2. TS PAIS SEXO Y REG'!F$6,'DATOS PEST15'!$B:$B,VLOOKUP($F$5,DenRegTabla2,2,FALSE),'DATOS PEST15'!$A:$A,INDICE!$C$13,'DATOS PEST15'!$E:$E,'2. TS PAIS SEXO Y REG'!$A123)</f>
        <v>137.42105263157896</v>
      </c>
      <c r="G123" s="166">
        <f>SUMIFS('DATOS PEST15'!$D:$D,'DATOS PEST15'!$C:$C,'2. TS PAIS SEXO Y REG'!G$6,'DATOS PEST15'!$B:$B,VLOOKUP($F$5,DenRegTabla2,2,FALSE),'DATOS PEST15'!$A:$A,INDICE!$C$13,'DATOS PEST15'!$E:$E,'2. TS PAIS SEXO Y REG'!$A123)</f>
        <v>208.42105263157896</v>
      </c>
      <c r="H123" s="164">
        <f>SUMIFS('DATOS PEST15'!$D:$D,'DATOS PEST15'!$B:$B,VLOOKUP($F$5,DenRegTabla2,2,FALSE),'DATOS PEST15'!$A:$A,INDICE!$C$13,'DATOS PEST15'!$E:$E,'2. TS PAIS SEXO Y REG'!$A123)</f>
        <v>345.84210526315792</v>
      </c>
      <c r="I123" s="147">
        <f>SUMIFS('DATOS PEST15'!$D:$D,'DATOS PEST15'!$C:$C,'2. TS PAIS SEXO Y REG'!I$6,'DATOS PEST15'!$B:$B,VLOOKUP($I$5,DenRegTabla2,2,FALSE),'DATOS PEST15'!$A:$A,INDICE!$C$13,'DATOS PEST15'!$E:$E,'2. TS PAIS SEXO Y REG'!$A123)</f>
        <v>5</v>
      </c>
      <c r="J123" s="166">
        <f>SUMIFS('DATOS PEST15'!$D:$D,'DATOS PEST15'!$C:$C,'2. TS PAIS SEXO Y REG'!J$6,'DATOS PEST15'!$B:$B,VLOOKUP($I$5,DenRegTabla2,2,FALSE),'DATOS PEST15'!$A:$A,INDICE!$C$13,'DATOS PEST15'!$E:$E,'2. TS PAIS SEXO Y REG'!$A123)</f>
        <v>7.5789473684210522</v>
      </c>
      <c r="K123" s="164">
        <f>SUMIFS('DATOS PEST15'!$D:$D,'DATOS PEST15'!$B:$B,VLOOKUP($I$5,DenRegTabla2,2,FALSE),'DATOS PEST15'!$A:$A,INDICE!$C$13,'DATOS PEST15'!$E:$E,'2. TS PAIS SEXO Y REG'!$A123)</f>
        <v>12.578947368421051</v>
      </c>
      <c r="L123" s="147">
        <f>SUMIFS('DATOS PEST15'!$D:$D,'DATOS PEST15'!$C:$C,'2. TS PAIS SEXO Y REG'!L$6,'DATOS PEST15'!$B:$B,VLOOKUP($L$5,DenRegTabla2,2,FALSE),'DATOS PEST15'!$A:$A,INDICE!$C$13,'DATOS PEST15'!$E:$E,'2. TS PAIS SEXO Y REG'!$A123)</f>
        <v>12.052631578947368</v>
      </c>
      <c r="M123" s="166">
        <f>SUMIFS('DATOS PEST15'!$D:$D,'DATOS PEST15'!$C:$C,'2. TS PAIS SEXO Y REG'!M$6,'DATOS PEST15'!$B:$B,VLOOKUP($L$5,DenRegTabla2,2,FALSE),'DATOS PEST15'!$A:$A,INDICE!$C$13,'DATOS PEST15'!$E:$E,'2. TS PAIS SEXO Y REG'!$A123)</f>
        <v>2.8421052631578947</v>
      </c>
      <c r="N123" s="164">
        <f>SUMIFS('DATOS PEST15'!$D:$D,'DATOS PEST15'!$B:$B,VLOOKUP($L$5,DenRegTabla2,2,FALSE),'DATOS PEST15'!$A:$A,INDICE!$C$13,'DATOS PEST15'!$E:$E,'2. TS PAIS SEXO Y REG'!$A123)</f>
        <v>14.894736842105264</v>
      </c>
      <c r="O123" s="147">
        <f>SUMIFS('DATOS PEST15'!$D:$D,'DATOS PEST15'!$C:$C,'2. TS PAIS SEXO Y REG'!O$6,'DATOS PEST15'!$B:$B,VLOOKUP($O$5,DenRegTabla2,2,FALSE),'DATOS PEST15'!$A:$A,INDICE!$C$13,'DATOS PEST15'!$E:$E,'2. TS PAIS SEXO Y REG'!$A123)</f>
        <v>17.526315789473685</v>
      </c>
      <c r="P123" s="166">
        <f>SUMIFS('DATOS PEST15'!$D:$D,'DATOS PEST15'!$C:$C,'2. TS PAIS SEXO Y REG'!P$6,'DATOS PEST15'!$B:$B,VLOOKUP($O$5,DenRegTabla2,2,FALSE),'DATOS PEST15'!$A:$A,INDICE!$C$13,'DATOS PEST15'!$E:$E,'2. TS PAIS SEXO Y REG'!$A123)</f>
        <v>24.105263157894736</v>
      </c>
      <c r="Q123" s="164">
        <f>SUMIFS('DATOS PEST15'!$D:$D,'DATOS PEST15'!$B:$B,VLOOKUP($O$5,DenRegTabla2,2,FALSE),'DATOS PEST15'!$A:$A,INDICE!$C$13,'DATOS PEST15'!$E:$E,'2. TS PAIS SEXO Y REG'!$A123)</f>
        <v>41.631578947368425</v>
      </c>
      <c r="R123" s="147">
        <f>SUMIFS('DATOS PEST15'!$D:$D,'DATOS PEST15'!$C:$C,'2. TS PAIS SEXO Y REG'!R$6,'DATOS PEST15'!$B:$B,VLOOKUP($R$5,DenRegTabla2,2,FALSE),'DATOS PEST15'!$A:$A,INDICE!$C$13,'DATOS PEST15'!$E:$E,'2. TS PAIS SEXO Y REG'!$A123)</f>
        <v>0</v>
      </c>
      <c r="S123" s="166">
        <f>SUMIFS('DATOS PEST15'!$D:$D,'DATOS PEST15'!$C:$C,'2. TS PAIS SEXO Y REG'!S$6,'DATOS PEST15'!$B:$B,VLOOKUP($R$5,DenRegTabla2,2,FALSE),'DATOS PEST15'!$A:$A,INDICE!$C$13,'DATOS PEST15'!$E:$E,'2. TS PAIS SEXO Y REG'!$A123)</f>
        <v>1</v>
      </c>
      <c r="T123" s="164">
        <f>SUMIFS('DATOS PEST15'!$D:$D,'DATOS PEST15'!$B:$B,VLOOKUP($R$5,DenRegTabla2,2,FALSE),'DATOS PEST15'!$A:$A,INDICE!$C$13,'DATOS PEST15'!$E:$E,'2. TS PAIS SEXO Y REG'!$A123)</f>
        <v>1</v>
      </c>
      <c r="U123" s="147">
        <f>SUMIFS('DATOS PEST15'!$D:$D,'DATOS PEST15'!$C:$C,'2. TS PAIS SEXO Y REG'!U$6,'DATOS PEST15'!$B:$B,VLOOKUP($U$5,DenRegTabla2,2,FALSE),'DATOS PEST15'!$A:$A,INDICE!$C$13,'DATOS PEST15'!$E:$E,'2. TS PAIS SEXO Y REG'!$A123)</f>
        <v>0</v>
      </c>
      <c r="V123" s="166">
        <f>SUMIFS('DATOS PEST15'!$D:$D,'DATOS PEST15'!$C:$C,'2. TS PAIS SEXO Y REG'!V$6,'DATOS PEST15'!$B:$B,VLOOKUP($U$5,DenRegTabla2,2,FALSE),'DATOS PEST15'!$A:$A,INDICE!$C$13,'DATOS PEST15'!$E:$E,'2. TS PAIS SEXO Y REG'!$A123)</f>
        <v>0</v>
      </c>
      <c r="W123" s="164">
        <f>SUMIFS('DATOS PEST15'!$D:$D,'DATOS PEST15'!$B:$B,VLOOKUP($U$5,DenRegTabla2,2,FALSE),'DATOS PEST15'!$A:$A,INDICE!$C$13,'DATOS PEST15'!$E:$E,'2. TS PAIS SEXO Y REG'!$A123)</f>
        <v>0</v>
      </c>
      <c r="X123" s="147">
        <f>SUMIFS('DATOS PEST15'!$D:$D,'DATOS PEST15'!$C:$C,'2. TS PAIS SEXO Y REG'!X$6,'DATOS PEST15'!$B:$B,VLOOKUP($X$5,DenRegTabla2,2,FALSE),'DATOS PEST15'!$A:$A,INDICE!$C$13,'DATOS PEST15'!$E:$E,'2. TS PAIS SEXO Y REG'!$A123)</f>
        <v>0</v>
      </c>
      <c r="Y123" s="166">
        <f>SUMIFS('DATOS PEST15'!$D:$D,'DATOS PEST15'!$C:$C,'2. TS PAIS SEXO Y REG'!Y$6,'DATOS PEST15'!$B:$B,VLOOKUP($X$5,DenRegTabla2,2,FALSE),'DATOS PEST15'!$A:$A,INDICE!$C$13,'DATOS PEST15'!$E:$E,'2. TS PAIS SEXO Y REG'!$A123)</f>
        <v>0</v>
      </c>
      <c r="Z123" s="164">
        <f>SUMIFS('DATOS PEST15'!$D:$D,'DATOS PEST15'!$B:$B,VLOOKUP($X$5,DenRegTabla2,2,FALSE),'DATOS PEST15'!$A:$A,INDICE!$C$13,'DATOS PEST15'!$E:$E,'2. TS PAIS SEXO Y REG'!$A123)</f>
        <v>0</v>
      </c>
      <c r="AA123" s="147">
        <f>SUMIFS('DATOS PEST15'!$D:$D,'DATOS PEST15'!$C:$C,'2. TS PAIS SEXO Y REG'!AA$6,'DATOS PEST15'!$B:$B,VLOOKUP($AA$5,DenRegTabla2,2,FALSE),'DATOS PEST15'!$A:$A,INDICE!$C$13,'DATOS PEST15'!$E:$E,'2. TS PAIS SEXO Y REG'!$A123)</f>
        <v>0</v>
      </c>
      <c r="AB123" s="166">
        <f>SUMIFS('DATOS PEST15'!$D:$D,'DATOS PEST15'!$C:$C,'2. TS PAIS SEXO Y REG'!AB$6,'DATOS PEST15'!$B:$B,VLOOKUP($AA$5,DenRegTabla2,2,FALSE),'DATOS PEST15'!$A:$A,INDICE!$C$13,'DATOS PEST15'!$E:$E,'2. TS PAIS SEXO Y REG'!$A123)</f>
        <v>0</v>
      </c>
      <c r="AC123" s="164">
        <f>SUMIFS('DATOS PEST15'!$D:$D,'DATOS PEST15'!$B:$B,VLOOKUP($AA$5,DenRegTabla2,2,FALSE),'DATOS PEST15'!$A:$A,INDICE!$C$13,'DATOS PEST15'!$E:$E,'2. TS PAIS SEXO Y REG'!$A123)</f>
        <v>0</v>
      </c>
    </row>
    <row r="124" spans="1:29" s="123" customFormat="1" ht="15.6" x14ac:dyDescent="0.3">
      <c r="A124" s="4">
        <v>334</v>
      </c>
      <c r="B124" s="147" t="s">
        <v>382</v>
      </c>
      <c r="C124" s="147">
        <f t="shared" si="24"/>
        <v>0</v>
      </c>
      <c r="D124" s="166">
        <f t="shared" si="25"/>
        <v>1</v>
      </c>
      <c r="E124" s="164">
        <f t="shared" si="26"/>
        <v>1</v>
      </c>
      <c r="F124" s="147">
        <f>SUMIFS('DATOS PEST15'!$D:$D,'DATOS PEST15'!$C:$C,'2. TS PAIS SEXO Y REG'!F$6,'DATOS PEST15'!$B:$B,VLOOKUP($F$5,DenRegTabla2,2,FALSE),'DATOS PEST15'!$A:$A,INDICE!$C$13,'DATOS PEST15'!$E:$E,'2. TS PAIS SEXO Y REG'!$A124)</f>
        <v>0</v>
      </c>
      <c r="G124" s="166">
        <f>SUMIFS('DATOS PEST15'!$D:$D,'DATOS PEST15'!$C:$C,'2. TS PAIS SEXO Y REG'!G$6,'DATOS PEST15'!$B:$B,VLOOKUP($F$5,DenRegTabla2,2,FALSE),'DATOS PEST15'!$A:$A,INDICE!$C$13,'DATOS PEST15'!$E:$E,'2. TS PAIS SEXO Y REG'!$A124)</f>
        <v>1</v>
      </c>
      <c r="H124" s="164">
        <f>SUMIFS('DATOS PEST15'!$D:$D,'DATOS PEST15'!$B:$B,VLOOKUP($F$5,DenRegTabla2,2,FALSE),'DATOS PEST15'!$A:$A,INDICE!$C$13,'DATOS PEST15'!$E:$E,'2. TS PAIS SEXO Y REG'!$A124)</f>
        <v>1</v>
      </c>
      <c r="I124" s="147">
        <f>SUMIFS('DATOS PEST15'!$D:$D,'DATOS PEST15'!$C:$C,'2. TS PAIS SEXO Y REG'!I$6,'DATOS PEST15'!$B:$B,VLOOKUP($I$5,DenRegTabla2,2,FALSE),'DATOS PEST15'!$A:$A,INDICE!$C$13,'DATOS PEST15'!$E:$E,'2. TS PAIS SEXO Y REG'!$A124)</f>
        <v>0</v>
      </c>
      <c r="J124" s="166">
        <f>SUMIFS('DATOS PEST15'!$D:$D,'DATOS PEST15'!$C:$C,'2. TS PAIS SEXO Y REG'!J$6,'DATOS PEST15'!$B:$B,VLOOKUP($I$5,DenRegTabla2,2,FALSE),'DATOS PEST15'!$A:$A,INDICE!$C$13,'DATOS PEST15'!$E:$E,'2. TS PAIS SEXO Y REG'!$A124)</f>
        <v>0</v>
      </c>
      <c r="K124" s="164">
        <f>SUMIFS('DATOS PEST15'!$D:$D,'DATOS PEST15'!$B:$B,VLOOKUP($I$5,DenRegTabla2,2,FALSE),'DATOS PEST15'!$A:$A,INDICE!$C$13,'DATOS PEST15'!$E:$E,'2. TS PAIS SEXO Y REG'!$A124)</f>
        <v>0</v>
      </c>
      <c r="L124" s="147">
        <f>SUMIFS('DATOS PEST15'!$D:$D,'DATOS PEST15'!$C:$C,'2. TS PAIS SEXO Y REG'!L$6,'DATOS PEST15'!$B:$B,VLOOKUP($L$5,DenRegTabla2,2,FALSE),'DATOS PEST15'!$A:$A,INDICE!$C$13,'DATOS PEST15'!$E:$E,'2. TS PAIS SEXO Y REG'!$A124)</f>
        <v>0</v>
      </c>
      <c r="M124" s="166">
        <f>SUMIFS('DATOS PEST15'!$D:$D,'DATOS PEST15'!$C:$C,'2. TS PAIS SEXO Y REG'!M$6,'DATOS PEST15'!$B:$B,VLOOKUP($L$5,DenRegTabla2,2,FALSE),'DATOS PEST15'!$A:$A,INDICE!$C$13,'DATOS PEST15'!$E:$E,'2. TS PAIS SEXO Y REG'!$A124)</f>
        <v>0</v>
      </c>
      <c r="N124" s="164">
        <f>SUMIFS('DATOS PEST15'!$D:$D,'DATOS PEST15'!$B:$B,VLOOKUP($L$5,DenRegTabla2,2,FALSE),'DATOS PEST15'!$A:$A,INDICE!$C$13,'DATOS PEST15'!$E:$E,'2. TS PAIS SEXO Y REG'!$A124)</f>
        <v>0</v>
      </c>
      <c r="O124" s="147">
        <f>SUMIFS('DATOS PEST15'!$D:$D,'DATOS PEST15'!$C:$C,'2. TS PAIS SEXO Y REG'!O$6,'DATOS PEST15'!$B:$B,VLOOKUP($O$5,DenRegTabla2,2,FALSE),'DATOS PEST15'!$A:$A,INDICE!$C$13,'DATOS PEST15'!$E:$E,'2. TS PAIS SEXO Y REG'!$A124)</f>
        <v>0</v>
      </c>
      <c r="P124" s="166">
        <f>SUMIFS('DATOS PEST15'!$D:$D,'DATOS PEST15'!$C:$C,'2. TS PAIS SEXO Y REG'!P$6,'DATOS PEST15'!$B:$B,VLOOKUP($O$5,DenRegTabla2,2,FALSE),'DATOS PEST15'!$A:$A,INDICE!$C$13,'DATOS PEST15'!$E:$E,'2. TS PAIS SEXO Y REG'!$A124)</f>
        <v>0</v>
      </c>
      <c r="Q124" s="164">
        <f>SUMIFS('DATOS PEST15'!$D:$D,'DATOS PEST15'!$B:$B,VLOOKUP($O$5,DenRegTabla2,2,FALSE),'DATOS PEST15'!$A:$A,INDICE!$C$13,'DATOS PEST15'!$E:$E,'2. TS PAIS SEXO Y REG'!$A124)</f>
        <v>0</v>
      </c>
      <c r="R124" s="147">
        <f>SUMIFS('DATOS PEST15'!$D:$D,'DATOS PEST15'!$C:$C,'2. TS PAIS SEXO Y REG'!R$6,'DATOS PEST15'!$B:$B,VLOOKUP($R$5,DenRegTabla2,2,FALSE),'DATOS PEST15'!$A:$A,INDICE!$C$13,'DATOS PEST15'!$E:$E,'2. TS PAIS SEXO Y REG'!$A124)</f>
        <v>0</v>
      </c>
      <c r="S124" s="166">
        <f>SUMIFS('DATOS PEST15'!$D:$D,'DATOS PEST15'!$C:$C,'2. TS PAIS SEXO Y REG'!S$6,'DATOS PEST15'!$B:$B,VLOOKUP($R$5,DenRegTabla2,2,FALSE),'DATOS PEST15'!$A:$A,INDICE!$C$13,'DATOS PEST15'!$E:$E,'2. TS PAIS SEXO Y REG'!$A124)</f>
        <v>0</v>
      </c>
      <c r="T124" s="164">
        <f>SUMIFS('DATOS PEST15'!$D:$D,'DATOS PEST15'!$B:$B,VLOOKUP($R$5,DenRegTabla2,2,FALSE),'DATOS PEST15'!$A:$A,INDICE!$C$13,'DATOS PEST15'!$E:$E,'2. TS PAIS SEXO Y REG'!$A124)</f>
        <v>0</v>
      </c>
      <c r="U124" s="147">
        <f>SUMIFS('DATOS PEST15'!$D:$D,'DATOS PEST15'!$C:$C,'2. TS PAIS SEXO Y REG'!U$6,'DATOS PEST15'!$B:$B,VLOOKUP($U$5,DenRegTabla2,2,FALSE),'DATOS PEST15'!$A:$A,INDICE!$C$13,'DATOS PEST15'!$E:$E,'2. TS PAIS SEXO Y REG'!$A124)</f>
        <v>0</v>
      </c>
      <c r="V124" s="166">
        <f>SUMIFS('DATOS PEST15'!$D:$D,'DATOS PEST15'!$C:$C,'2. TS PAIS SEXO Y REG'!V$6,'DATOS PEST15'!$B:$B,VLOOKUP($U$5,DenRegTabla2,2,FALSE),'DATOS PEST15'!$A:$A,INDICE!$C$13,'DATOS PEST15'!$E:$E,'2. TS PAIS SEXO Y REG'!$A124)</f>
        <v>0</v>
      </c>
      <c r="W124" s="164">
        <f>SUMIFS('DATOS PEST15'!$D:$D,'DATOS PEST15'!$B:$B,VLOOKUP($U$5,DenRegTabla2,2,FALSE),'DATOS PEST15'!$A:$A,INDICE!$C$13,'DATOS PEST15'!$E:$E,'2. TS PAIS SEXO Y REG'!$A124)</f>
        <v>0</v>
      </c>
      <c r="X124" s="147">
        <f>SUMIFS('DATOS PEST15'!$D:$D,'DATOS PEST15'!$C:$C,'2. TS PAIS SEXO Y REG'!X$6,'DATOS PEST15'!$B:$B,VLOOKUP($X$5,DenRegTabla2,2,FALSE),'DATOS PEST15'!$A:$A,INDICE!$C$13,'DATOS PEST15'!$E:$E,'2. TS PAIS SEXO Y REG'!$A124)</f>
        <v>0</v>
      </c>
      <c r="Y124" s="166">
        <f>SUMIFS('DATOS PEST15'!$D:$D,'DATOS PEST15'!$C:$C,'2. TS PAIS SEXO Y REG'!Y$6,'DATOS PEST15'!$B:$B,VLOOKUP($X$5,DenRegTabla2,2,FALSE),'DATOS PEST15'!$A:$A,INDICE!$C$13,'DATOS PEST15'!$E:$E,'2. TS PAIS SEXO Y REG'!$A124)</f>
        <v>0</v>
      </c>
      <c r="Z124" s="164">
        <f>SUMIFS('DATOS PEST15'!$D:$D,'DATOS PEST15'!$B:$B,VLOOKUP($X$5,DenRegTabla2,2,FALSE),'DATOS PEST15'!$A:$A,INDICE!$C$13,'DATOS PEST15'!$E:$E,'2. TS PAIS SEXO Y REG'!$A124)</f>
        <v>0</v>
      </c>
      <c r="AA124" s="147">
        <f>SUMIFS('DATOS PEST15'!$D:$D,'DATOS PEST15'!$C:$C,'2. TS PAIS SEXO Y REG'!AA$6,'DATOS PEST15'!$B:$B,VLOOKUP($AA$5,DenRegTabla2,2,FALSE),'DATOS PEST15'!$A:$A,INDICE!$C$13,'DATOS PEST15'!$E:$E,'2. TS PAIS SEXO Y REG'!$A124)</f>
        <v>0</v>
      </c>
      <c r="AB124" s="166">
        <f>SUMIFS('DATOS PEST15'!$D:$D,'DATOS PEST15'!$C:$C,'2. TS PAIS SEXO Y REG'!AB$6,'DATOS PEST15'!$B:$B,VLOOKUP($AA$5,DenRegTabla2,2,FALSE),'DATOS PEST15'!$A:$A,INDICE!$C$13,'DATOS PEST15'!$E:$E,'2. TS PAIS SEXO Y REG'!$A124)</f>
        <v>0</v>
      </c>
      <c r="AC124" s="164">
        <f>SUMIFS('DATOS PEST15'!$D:$D,'DATOS PEST15'!$B:$B,VLOOKUP($AA$5,DenRegTabla2,2,FALSE),'DATOS PEST15'!$A:$A,INDICE!$C$13,'DATOS PEST15'!$E:$E,'2. TS PAIS SEXO Y REG'!$A124)</f>
        <v>0</v>
      </c>
    </row>
    <row r="125" spans="1:29" s="123" customFormat="1" ht="15.6" x14ac:dyDescent="0.3">
      <c r="A125" s="4">
        <v>340</v>
      </c>
      <c r="B125" s="147" t="s">
        <v>190</v>
      </c>
      <c r="C125" s="147">
        <f t="shared" si="24"/>
        <v>44711.789473684214</v>
      </c>
      <c r="D125" s="166">
        <f t="shared" si="25"/>
        <v>18051.105263157897</v>
      </c>
      <c r="E125" s="164">
        <f t="shared" si="26"/>
        <v>62765.894736842107</v>
      </c>
      <c r="F125" s="147">
        <f>SUMIFS('DATOS PEST15'!$D:$D,'DATOS PEST15'!$C:$C,'2. TS PAIS SEXO Y REG'!F$6,'DATOS PEST15'!$B:$B,VLOOKUP($F$5,DenRegTabla2,2,FALSE),'DATOS PEST15'!$A:$A,INDICE!$C$13,'DATOS PEST15'!$E:$E,'2. TS PAIS SEXO Y REG'!$A125)</f>
        <v>21657.157894736843</v>
      </c>
      <c r="G125" s="166">
        <f>SUMIFS('DATOS PEST15'!$D:$D,'DATOS PEST15'!$C:$C,'2. TS PAIS SEXO Y REG'!G$6,'DATOS PEST15'!$B:$B,VLOOKUP($F$5,DenRegTabla2,2,FALSE),'DATOS PEST15'!$A:$A,INDICE!$C$13,'DATOS PEST15'!$E:$E,'2. TS PAIS SEXO Y REG'!$A125)</f>
        <v>15130.526315789473</v>
      </c>
      <c r="H125" s="164">
        <f>SUMIFS('DATOS PEST15'!$D:$D,'DATOS PEST15'!$B:$B,VLOOKUP($F$5,DenRegTabla2,2,FALSE),'DATOS PEST15'!$A:$A,INDICE!$C$13,'DATOS PEST15'!$E:$E,'2. TS PAIS SEXO Y REG'!$A125)</f>
        <v>36787.68421052632</v>
      </c>
      <c r="I125" s="147">
        <f>SUMIFS('DATOS PEST15'!$D:$D,'DATOS PEST15'!$C:$C,'2. TS PAIS SEXO Y REG'!I$6,'DATOS PEST15'!$B:$B,VLOOKUP($I$5,DenRegTabla2,2,FALSE),'DATOS PEST15'!$A:$A,INDICE!$C$13,'DATOS PEST15'!$E:$E,'2. TS PAIS SEXO Y REG'!$A125)</f>
        <v>506.5263157894737</v>
      </c>
      <c r="J125" s="166">
        <f>SUMIFS('DATOS PEST15'!$D:$D,'DATOS PEST15'!$C:$C,'2. TS PAIS SEXO Y REG'!J$6,'DATOS PEST15'!$B:$B,VLOOKUP($I$5,DenRegTabla2,2,FALSE),'DATOS PEST15'!$A:$A,INDICE!$C$13,'DATOS PEST15'!$E:$E,'2. TS PAIS SEXO Y REG'!$A125)</f>
        <v>1094.7368421052631</v>
      </c>
      <c r="K125" s="164">
        <f>SUMIFS('DATOS PEST15'!$D:$D,'DATOS PEST15'!$B:$B,VLOOKUP($I$5,DenRegTabla2,2,FALSE),'DATOS PEST15'!$A:$A,INDICE!$C$13,'DATOS PEST15'!$E:$E,'2. TS PAIS SEXO Y REG'!$A125)</f>
        <v>1601.2631578947369</v>
      </c>
      <c r="L125" s="147">
        <f>SUMIFS('DATOS PEST15'!$D:$D,'DATOS PEST15'!$C:$C,'2. TS PAIS SEXO Y REG'!L$6,'DATOS PEST15'!$B:$B,VLOOKUP($L$5,DenRegTabla2,2,FALSE),'DATOS PEST15'!$A:$A,INDICE!$C$13,'DATOS PEST15'!$E:$E,'2. TS PAIS SEXO Y REG'!$A125)</f>
        <v>21675.78947368421</v>
      </c>
      <c r="M125" s="166">
        <f>SUMIFS('DATOS PEST15'!$D:$D,'DATOS PEST15'!$C:$C,'2. TS PAIS SEXO Y REG'!M$6,'DATOS PEST15'!$B:$B,VLOOKUP($L$5,DenRegTabla2,2,FALSE),'DATOS PEST15'!$A:$A,INDICE!$C$13,'DATOS PEST15'!$E:$E,'2. TS PAIS SEXO Y REG'!$A125)</f>
        <v>790.9473684210526</v>
      </c>
      <c r="N125" s="164">
        <f>SUMIFS('DATOS PEST15'!$D:$D,'DATOS PEST15'!$B:$B,VLOOKUP($L$5,DenRegTabla2,2,FALSE),'DATOS PEST15'!$A:$A,INDICE!$C$13,'DATOS PEST15'!$E:$E,'2. TS PAIS SEXO Y REG'!$A125)</f>
        <v>22469.736842105263</v>
      </c>
      <c r="O125" s="147">
        <f>SUMIFS('DATOS PEST15'!$D:$D,'DATOS PEST15'!$C:$C,'2. TS PAIS SEXO Y REG'!O$6,'DATOS PEST15'!$B:$B,VLOOKUP($O$5,DenRegTabla2,2,FALSE),'DATOS PEST15'!$A:$A,INDICE!$C$13,'DATOS PEST15'!$E:$E,'2. TS PAIS SEXO Y REG'!$A125)</f>
        <v>863.9473684210526</v>
      </c>
      <c r="P125" s="166">
        <f>SUMIFS('DATOS PEST15'!$D:$D,'DATOS PEST15'!$C:$C,'2. TS PAIS SEXO Y REG'!P$6,'DATOS PEST15'!$B:$B,VLOOKUP($O$5,DenRegTabla2,2,FALSE),'DATOS PEST15'!$A:$A,INDICE!$C$13,'DATOS PEST15'!$E:$E,'2. TS PAIS SEXO Y REG'!$A125)</f>
        <v>998.68421052631584</v>
      </c>
      <c r="Q125" s="164">
        <f>SUMIFS('DATOS PEST15'!$D:$D,'DATOS PEST15'!$B:$B,VLOOKUP($O$5,DenRegTabla2,2,FALSE),'DATOS PEST15'!$A:$A,INDICE!$C$13,'DATOS PEST15'!$E:$E,'2. TS PAIS SEXO Y REG'!$A125)</f>
        <v>1862.6315789473683</v>
      </c>
      <c r="R125" s="147">
        <f>SUMIFS('DATOS PEST15'!$D:$D,'DATOS PEST15'!$C:$C,'2. TS PAIS SEXO Y REG'!R$6,'DATOS PEST15'!$B:$B,VLOOKUP($R$5,DenRegTabla2,2,FALSE),'DATOS PEST15'!$A:$A,INDICE!$C$13,'DATOS PEST15'!$E:$E,'2. TS PAIS SEXO Y REG'!$A125)</f>
        <v>6</v>
      </c>
      <c r="S125" s="166">
        <f>SUMIFS('DATOS PEST15'!$D:$D,'DATOS PEST15'!$C:$C,'2. TS PAIS SEXO Y REG'!S$6,'DATOS PEST15'!$B:$B,VLOOKUP($R$5,DenRegTabla2,2,FALSE),'DATOS PEST15'!$A:$A,INDICE!$C$13,'DATOS PEST15'!$E:$E,'2. TS PAIS SEXO Y REG'!$A125)</f>
        <v>8</v>
      </c>
      <c r="T125" s="164">
        <f>SUMIFS('DATOS PEST15'!$D:$D,'DATOS PEST15'!$B:$B,VLOOKUP($R$5,DenRegTabla2,2,FALSE),'DATOS PEST15'!$A:$A,INDICE!$C$13,'DATOS PEST15'!$E:$E,'2. TS PAIS SEXO Y REG'!$A125)</f>
        <v>14</v>
      </c>
      <c r="U125" s="147">
        <f>SUMIFS('DATOS PEST15'!$D:$D,'DATOS PEST15'!$C:$C,'2. TS PAIS SEXO Y REG'!U$6,'DATOS PEST15'!$B:$B,VLOOKUP($U$5,DenRegTabla2,2,FALSE),'DATOS PEST15'!$A:$A,INDICE!$C$13,'DATOS PEST15'!$E:$E,'2. TS PAIS SEXO Y REG'!$A125)</f>
        <v>2.3684210526315788</v>
      </c>
      <c r="V125" s="166">
        <f>SUMIFS('DATOS PEST15'!$D:$D,'DATOS PEST15'!$C:$C,'2. TS PAIS SEXO Y REG'!V$6,'DATOS PEST15'!$B:$B,VLOOKUP($U$5,DenRegTabla2,2,FALSE),'DATOS PEST15'!$A:$A,INDICE!$C$13,'DATOS PEST15'!$E:$E,'2. TS PAIS SEXO Y REG'!$A125)</f>
        <v>28.210526315789473</v>
      </c>
      <c r="W125" s="164">
        <f>SUMIFS('DATOS PEST15'!$D:$D,'DATOS PEST15'!$B:$B,VLOOKUP($U$5,DenRegTabla2,2,FALSE),'DATOS PEST15'!$A:$A,INDICE!$C$13,'DATOS PEST15'!$E:$E,'2. TS PAIS SEXO Y REG'!$A125)</f>
        <v>30.578947368421051</v>
      </c>
      <c r="X125" s="147">
        <f>SUMIFS('DATOS PEST15'!$D:$D,'DATOS PEST15'!$C:$C,'2. TS PAIS SEXO Y REG'!X$6,'DATOS PEST15'!$B:$B,VLOOKUP($X$5,DenRegTabla2,2,FALSE),'DATOS PEST15'!$A:$A,INDICE!$C$13,'DATOS PEST15'!$E:$E,'2. TS PAIS SEXO Y REG'!$A125)</f>
        <v>0</v>
      </c>
      <c r="Y125" s="166">
        <f>SUMIFS('DATOS PEST15'!$D:$D,'DATOS PEST15'!$C:$C,'2. TS PAIS SEXO Y REG'!Y$6,'DATOS PEST15'!$B:$B,VLOOKUP($X$5,DenRegTabla2,2,FALSE),'DATOS PEST15'!$A:$A,INDICE!$C$13,'DATOS PEST15'!$E:$E,'2. TS PAIS SEXO Y REG'!$A125)</f>
        <v>0</v>
      </c>
      <c r="Z125" s="164">
        <f>SUMIFS('DATOS PEST15'!$D:$D,'DATOS PEST15'!$B:$B,VLOOKUP($X$5,DenRegTabla2,2,FALSE),'DATOS PEST15'!$A:$A,INDICE!$C$13,'DATOS PEST15'!$E:$E,'2. TS PAIS SEXO Y REG'!$A125)</f>
        <v>0</v>
      </c>
      <c r="AA125" s="147">
        <f>SUMIFS('DATOS PEST15'!$D:$D,'DATOS PEST15'!$C:$C,'2. TS PAIS SEXO Y REG'!AA$6,'DATOS PEST15'!$B:$B,VLOOKUP($AA$5,DenRegTabla2,2,FALSE),'DATOS PEST15'!$A:$A,INDICE!$C$13,'DATOS PEST15'!$E:$E,'2. TS PAIS SEXO Y REG'!$A125)</f>
        <v>0</v>
      </c>
      <c r="AB125" s="166">
        <f>SUMIFS('DATOS PEST15'!$D:$D,'DATOS PEST15'!$C:$C,'2. TS PAIS SEXO Y REG'!AB$6,'DATOS PEST15'!$B:$B,VLOOKUP($AA$5,DenRegTabla2,2,FALSE),'DATOS PEST15'!$A:$A,INDICE!$C$13,'DATOS PEST15'!$E:$E,'2. TS PAIS SEXO Y REG'!$A125)</f>
        <v>0</v>
      </c>
      <c r="AC125" s="164">
        <f>SUMIFS('DATOS PEST15'!$D:$D,'DATOS PEST15'!$B:$B,VLOOKUP($AA$5,DenRegTabla2,2,FALSE),'DATOS PEST15'!$A:$A,INDICE!$C$13,'DATOS PEST15'!$E:$E,'2. TS PAIS SEXO Y REG'!$A125)</f>
        <v>0</v>
      </c>
    </row>
    <row r="126" spans="1:29" s="123" customFormat="1" ht="15.6" x14ac:dyDescent="0.3">
      <c r="A126" s="4">
        <v>344</v>
      </c>
      <c r="B126" s="147" t="s">
        <v>278</v>
      </c>
      <c r="C126" s="147">
        <f t="shared" si="24"/>
        <v>14</v>
      </c>
      <c r="D126" s="166">
        <f t="shared" si="25"/>
        <v>4.2631578947368425</v>
      </c>
      <c r="E126" s="164">
        <f t="shared" si="26"/>
        <v>18.263157894736842</v>
      </c>
      <c r="F126" s="147">
        <f>SUMIFS('DATOS PEST15'!$D:$D,'DATOS PEST15'!$C:$C,'2. TS PAIS SEXO Y REG'!F$6,'DATOS PEST15'!$B:$B,VLOOKUP($F$5,DenRegTabla2,2,FALSE),'DATOS PEST15'!$A:$A,INDICE!$C$13,'DATOS PEST15'!$E:$E,'2. TS PAIS SEXO Y REG'!$A126)</f>
        <v>12</v>
      </c>
      <c r="G126" s="166">
        <f>SUMIFS('DATOS PEST15'!$D:$D,'DATOS PEST15'!$C:$C,'2. TS PAIS SEXO Y REG'!G$6,'DATOS PEST15'!$B:$B,VLOOKUP($F$5,DenRegTabla2,2,FALSE),'DATOS PEST15'!$A:$A,INDICE!$C$13,'DATOS PEST15'!$E:$E,'2. TS PAIS SEXO Y REG'!$A126)</f>
        <v>2.263157894736842</v>
      </c>
      <c r="H126" s="164">
        <f>SUMIFS('DATOS PEST15'!$D:$D,'DATOS PEST15'!$B:$B,VLOOKUP($F$5,DenRegTabla2,2,FALSE),'DATOS PEST15'!$A:$A,INDICE!$C$13,'DATOS PEST15'!$E:$E,'2. TS PAIS SEXO Y REG'!$A126)</f>
        <v>14.263157894736842</v>
      </c>
      <c r="I126" s="147">
        <f>SUMIFS('DATOS PEST15'!$D:$D,'DATOS PEST15'!$C:$C,'2. TS PAIS SEXO Y REG'!I$6,'DATOS PEST15'!$B:$B,VLOOKUP($I$5,DenRegTabla2,2,FALSE),'DATOS PEST15'!$A:$A,INDICE!$C$13,'DATOS PEST15'!$E:$E,'2. TS PAIS SEXO Y REG'!$A126)</f>
        <v>0</v>
      </c>
      <c r="J126" s="166">
        <f>SUMIFS('DATOS PEST15'!$D:$D,'DATOS PEST15'!$C:$C,'2. TS PAIS SEXO Y REG'!J$6,'DATOS PEST15'!$B:$B,VLOOKUP($I$5,DenRegTabla2,2,FALSE),'DATOS PEST15'!$A:$A,INDICE!$C$13,'DATOS PEST15'!$E:$E,'2. TS PAIS SEXO Y REG'!$A126)</f>
        <v>1</v>
      </c>
      <c r="K126" s="164">
        <f>SUMIFS('DATOS PEST15'!$D:$D,'DATOS PEST15'!$B:$B,VLOOKUP($I$5,DenRegTabla2,2,FALSE),'DATOS PEST15'!$A:$A,INDICE!$C$13,'DATOS PEST15'!$E:$E,'2. TS PAIS SEXO Y REG'!$A126)</f>
        <v>1</v>
      </c>
      <c r="L126" s="147">
        <f>SUMIFS('DATOS PEST15'!$D:$D,'DATOS PEST15'!$C:$C,'2. TS PAIS SEXO Y REG'!L$6,'DATOS PEST15'!$B:$B,VLOOKUP($L$5,DenRegTabla2,2,FALSE),'DATOS PEST15'!$A:$A,INDICE!$C$13,'DATOS PEST15'!$E:$E,'2. TS PAIS SEXO Y REG'!$A126)</f>
        <v>1</v>
      </c>
      <c r="M126" s="166">
        <f>SUMIFS('DATOS PEST15'!$D:$D,'DATOS PEST15'!$C:$C,'2. TS PAIS SEXO Y REG'!M$6,'DATOS PEST15'!$B:$B,VLOOKUP($L$5,DenRegTabla2,2,FALSE),'DATOS PEST15'!$A:$A,INDICE!$C$13,'DATOS PEST15'!$E:$E,'2. TS PAIS SEXO Y REG'!$A126)</f>
        <v>0</v>
      </c>
      <c r="N126" s="164">
        <f>SUMIFS('DATOS PEST15'!$D:$D,'DATOS PEST15'!$B:$B,VLOOKUP($L$5,DenRegTabla2,2,FALSE),'DATOS PEST15'!$A:$A,INDICE!$C$13,'DATOS PEST15'!$E:$E,'2. TS PAIS SEXO Y REG'!$A126)</f>
        <v>1</v>
      </c>
      <c r="O126" s="147">
        <f>SUMIFS('DATOS PEST15'!$D:$D,'DATOS PEST15'!$C:$C,'2. TS PAIS SEXO Y REG'!O$6,'DATOS PEST15'!$B:$B,VLOOKUP($O$5,DenRegTabla2,2,FALSE),'DATOS PEST15'!$A:$A,INDICE!$C$13,'DATOS PEST15'!$E:$E,'2. TS PAIS SEXO Y REG'!$A126)</f>
        <v>1</v>
      </c>
      <c r="P126" s="166">
        <f>SUMIFS('DATOS PEST15'!$D:$D,'DATOS PEST15'!$C:$C,'2. TS PAIS SEXO Y REG'!P$6,'DATOS PEST15'!$B:$B,VLOOKUP($O$5,DenRegTabla2,2,FALSE),'DATOS PEST15'!$A:$A,INDICE!$C$13,'DATOS PEST15'!$E:$E,'2. TS PAIS SEXO Y REG'!$A126)</f>
        <v>1</v>
      </c>
      <c r="Q126" s="164">
        <f>SUMIFS('DATOS PEST15'!$D:$D,'DATOS PEST15'!$B:$B,VLOOKUP($O$5,DenRegTabla2,2,FALSE),'DATOS PEST15'!$A:$A,INDICE!$C$13,'DATOS PEST15'!$E:$E,'2. TS PAIS SEXO Y REG'!$A126)</f>
        <v>2</v>
      </c>
      <c r="R126" s="147">
        <f>SUMIFS('DATOS PEST15'!$D:$D,'DATOS PEST15'!$C:$C,'2. TS PAIS SEXO Y REG'!R$6,'DATOS PEST15'!$B:$B,VLOOKUP($R$5,DenRegTabla2,2,FALSE),'DATOS PEST15'!$A:$A,INDICE!$C$13,'DATOS PEST15'!$E:$E,'2. TS PAIS SEXO Y REG'!$A126)</f>
        <v>0</v>
      </c>
      <c r="S126" s="166">
        <f>SUMIFS('DATOS PEST15'!$D:$D,'DATOS PEST15'!$C:$C,'2. TS PAIS SEXO Y REG'!S$6,'DATOS PEST15'!$B:$B,VLOOKUP($R$5,DenRegTabla2,2,FALSE),'DATOS PEST15'!$A:$A,INDICE!$C$13,'DATOS PEST15'!$E:$E,'2. TS PAIS SEXO Y REG'!$A126)</f>
        <v>0</v>
      </c>
      <c r="T126" s="164">
        <f>SUMIFS('DATOS PEST15'!$D:$D,'DATOS PEST15'!$B:$B,VLOOKUP($R$5,DenRegTabla2,2,FALSE),'DATOS PEST15'!$A:$A,INDICE!$C$13,'DATOS PEST15'!$E:$E,'2. TS PAIS SEXO Y REG'!$A126)</f>
        <v>0</v>
      </c>
      <c r="U126" s="147">
        <f>SUMIFS('DATOS PEST15'!$D:$D,'DATOS PEST15'!$C:$C,'2. TS PAIS SEXO Y REG'!U$6,'DATOS PEST15'!$B:$B,VLOOKUP($U$5,DenRegTabla2,2,FALSE),'DATOS PEST15'!$A:$A,INDICE!$C$13,'DATOS PEST15'!$E:$E,'2. TS PAIS SEXO Y REG'!$A126)</f>
        <v>0</v>
      </c>
      <c r="V126" s="166">
        <f>SUMIFS('DATOS PEST15'!$D:$D,'DATOS PEST15'!$C:$C,'2. TS PAIS SEXO Y REG'!V$6,'DATOS PEST15'!$B:$B,VLOOKUP($U$5,DenRegTabla2,2,FALSE),'DATOS PEST15'!$A:$A,INDICE!$C$13,'DATOS PEST15'!$E:$E,'2. TS PAIS SEXO Y REG'!$A126)</f>
        <v>0</v>
      </c>
      <c r="W126" s="164">
        <f>SUMIFS('DATOS PEST15'!$D:$D,'DATOS PEST15'!$B:$B,VLOOKUP($U$5,DenRegTabla2,2,FALSE),'DATOS PEST15'!$A:$A,INDICE!$C$13,'DATOS PEST15'!$E:$E,'2. TS PAIS SEXO Y REG'!$A126)</f>
        <v>0</v>
      </c>
      <c r="X126" s="147">
        <f>SUMIFS('DATOS PEST15'!$D:$D,'DATOS PEST15'!$C:$C,'2. TS PAIS SEXO Y REG'!X$6,'DATOS PEST15'!$B:$B,VLOOKUP($X$5,DenRegTabla2,2,FALSE),'DATOS PEST15'!$A:$A,INDICE!$C$13,'DATOS PEST15'!$E:$E,'2. TS PAIS SEXO Y REG'!$A126)</f>
        <v>0</v>
      </c>
      <c r="Y126" s="166">
        <f>SUMIFS('DATOS PEST15'!$D:$D,'DATOS PEST15'!$C:$C,'2. TS PAIS SEXO Y REG'!Y$6,'DATOS PEST15'!$B:$B,VLOOKUP($X$5,DenRegTabla2,2,FALSE),'DATOS PEST15'!$A:$A,INDICE!$C$13,'DATOS PEST15'!$E:$E,'2. TS PAIS SEXO Y REG'!$A126)</f>
        <v>0</v>
      </c>
      <c r="Z126" s="164">
        <f>SUMIFS('DATOS PEST15'!$D:$D,'DATOS PEST15'!$B:$B,VLOOKUP($X$5,DenRegTabla2,2,FALSE),'DATOS PEST15'!$A:$A,INDICE!$C$13,'DATOS PEST15'!$E:$E,'2. TS PAIS SEXO Y REG'!$A126)</f>
        <v>0</v>
      </c>
      <c r="AA126" s="147">
        <f>SUMIFS('DATOS PEST15'!$D:$D,'DATOS PEST15'!$C:$C,'2. TS PAIS SEXO Y REG'!AA$6,'DATOS PEST15'!$B:$B,VLOOKUP($AA$5,DenRegTabla2,2,FALSE),'DATOS PEST15'!$A:$A,INDICE!$C$13,'DATOS PEST15'!$E:$E,'2. TS PAIS SEXO Y REG'!$A126)</f>
        <v>0</v>
      </c>
      <c r="AB126" s="166">
        <f>SUMIFS('DATOS PEST15'!$D:$D,'DATOS PEST15'!$C:$C,'2. TS PAIS SEXO Y REG'!AB$6,'DATOS PEST15'!$B:$B,VLOOKUP($AA$5,DenRegTabla2,2,FALSE),'DATOS PEST15'!$A:$A,INDICE!$C$13,'DATOS PEST15'!$E:$E,'2. TS PAIS SEXO Y REG'!$A126)</f>
        <v>0</v>
      </c>
      <c r="AC126" s="164">
        <f>SUMIFS('DATOS PEST15'!$D:$D,'DATOS PEST15'!$B:$B,VLOOKUP($AA$5,DenRegTabla2,2,FALSE),'DATOS PEST15'!$A:$A,INDICE!$C$13,'DATOS PEST15'!$E:$E,'2. TS PAIS SEXO Y REG'!$A126)</f>
        <v>0</v>
      </c>
    </row>
    <row r="127" spans="1:29" s="123" customFormat="1" ht="15.6" x14ac:dyDescent="0.3">
      <c r="A127" s="4">
        <v>356</v>
      </c>
      <c r="B127" s="147" t="s">
        <v>281</v>
      </c>
      <c r="C127" s="147">
        <f t="shared" si="24"/>
        <v>7042.7368421052624</v>
      </c>
      <c r="D127" s="166">
        <f t="shared" si="25"/>
        <v>19342.684210526317</v>
      </c>
      <c r="E127" s="164">
        <f t="shared" si="26"/>
        <v>26385.421052631576</v>
      </c>
      <c r="F127" s="147">
        <f>SUMIFS('DATOS PEST15'!$D:$D,'DATOS PEST15'!$C:$C,'2. TS PAIS SEXO Y REG'!F$6,'DATOS PEST15'!$B:$B,VLOOKUP($F$5,DenRegTabla2,2,FALSE),'DATOS PEST15'!$A:$A,INDICE!$C$13,'DATOS PEST15'!$E:$E,'2. TS PAIS SEXO Y REG'!$A127)</f>
        <v>4589.2631578947367</v>
      </c>
      <c r="G127" s="166">
        <f>SUMIFS('DATOS PEST15'!$D:$D,'DATOS PEST15'!$C:$C,'2. TS PAIS SEXO Y REG'!G$6,'DATOS PEST15'!$B:$B,VLOOKUP($F$5,DenRegTabla2,2,FALSE),'DATOS PEST15'!$A:$A,INDICE!$C$13,'DATOS PEST15'!$E:$E,'2. TS PAIS SEXO Y REG'!$A127)</f>
        <v>14557.473684210527</v>
      </c>
      <c r="H127" s="164">
        <f>SUMIFS('DATOS PEST15'!$D:$D,'DATOS PEST15'!$B:$B,VLOOKUP($F$5,DenRegTabla2,2,FALSE),'DATOS PEST15'!$A:$A,INDICE!$C$13,'DATOS PEST15'!$E:$E,'2. TS PAIS SEXO Y REG'!$A127)</f>
        <v>19146.736842105263</v>
      </c>
      <c r="I127" s="147">
        <f>SUMIFS('DATOS PEST15'!$D:$D,'DATOS PEST15'!$C:$C,'2. TS PAIS SEXO Y REG'!I$6,'DATOS PEST15'!$B:$B,VLOOKUP($I$5,DenRegTabla2,2,FALSE),'DATOS PEST15'!$A:$A,INDICE!$C$13,'DATOS PEST15'!$E:$E,'2. TS PAIS SEXO Y REG'!$A127)</f>
        <v>207.84210526315789</v>
      </c>
      <c r="J127" s="166">
        <f>SUMIFS('DATOS PEST15'!$D:$D,'DATOS PEST15'!$C:$C,'2. TS PAIS SEXO Y REG'!J$6,'DATOS PEST15'!$B:$B,VLOOKUP($I$5,DenRegTabla2,2,FALSE),'DATOS PEST15'!$A:$A,INDICE!$C$13,'DATOS PEST15'!$E:$E,'2. TS PAIS SEXO Y REG'!$A127)</f>
        <v>1437.9473684210527</v>
      </c>
      <c r="K127" s="164">
        <f>SUMIFS('DATOS PEST15'!$D:$D,'DATOS PEST15'!$B:$B,VLOOKUP($I$5,DenRegTabla2,2,FALSE),'DATOS PEST15'!$A:$A,INDICE!$C$13,'DATOS PEST15'!$E:$E,'2. TS PAIS SEXO Y REG'!$A127)</f>
        <v>1645.7894736842106</v>
      </c>
      <c r="L127" s="147">
        <f>SUMIFS('DATOS PEST15'!$D:$D,'DATOS PEST15'!$C:$C,'2. TS PAIS SEXO Y REG'!L$6,'DATOS PEST15'!$B:$B,VLOOKUP($L$5,DenRegTabla2,2,FALSE),'DATOS PEST15'!$A:$A,INDICE!$C$13,'DATOS PEST15'!$E:$E,'2. TS PAIS SEXO Y REG'!$A127)</f>
        <v>260.36842105263156</v>
      </c>
      <c r="M127" s="166">
        <f>SUMIFS('DATOS PEST15'!$D:$D,'DATOS PEST15'!$C:$C,'2. TS PAIS SEXO Y REG'!M$6,'DATOS PEST15'!$B:$B,VLOOKUP($L$5,DenRegTabla2,2,FALSE),'DATOS PEST15'!$A:$A,INDICE!$C$13,'DATOS PEST15'!$E:$E,'2. TS PAIS SEXO Y REG'!$A127)</f>
        <v>98.473684210526315</v>
      </c>
      <c r="N127" s="164">
        <f>SUMIFS('DATOS PEST15'!$D:$D,'DATOS PEST15'!$B:$B,VLOOKUP($L$5,DenRegTabla2,2,FALSE),'DATOS PEST15'!$A:$A,INDICE!$C$13,'DATOS PEST15'!$E:$E,'2. TS PAIS SEXO Y REG'!$A127)</f>
        <v>358.84210526315786</v>
      </c>
      <c r="O127" s="147">
        <f>SUMIFS('DATOS PEST15'!$D:$D,'DATOS PEST15'!$C:$C,'2. TS PAIS SEXO Y REG'!O$6,'DATOS PEST15'!$B:$B,VLOOKUP($O$5,DenRegTabla2,2,FALSE),'DATOS PEST15'!$A:$A,INDICE!$C$13,'DATOS PEST15'!$E:$E,'2. TS PAIS SEXO Y REG'!$A127)</f>
        <v>1984.2631578947369</v>
      </c>
      <c r="P127" s="166">
        <f>SUMIFS('DATOS PEST15'!$D:$D,'DATOS PEST15'!$C:$C,'2. TS PAIS SEXO Y REG'!P$6,'DATOS PEST15'!$B:$B,VLOOKUP($O$5,DenRegTabla2,2,FALSE),'DATOS PEST15'!$A:$A,INDICE!$C$13,'DATOS PEST15'!$E:$E,'2. TS PAIS SEXO Y REG'!$A127)</f>
        <v>3238.2631578947367</v>
      </c>
      <c r="Q127" s="164">
        <f>SUMIFS('DATOS PEST15'!$D:$D,'DATOS PEST15'!$B:$B,VLOOKUP($O$5,DenRegTabla2,2,FALSE),'DATOS PEST15'!$A:$A,INDICE!$C$13,'DATOS PEST15'!$E:$E,'2. TS PAIS SEXO Y REG'!$A127)</f>
        <v>5222.5263157894733</v>
      </c>
      <c r="R127" s="147">
        <f>SUMIFS('DATOS PEST15'!$D:$D,'DATOS PEST15'!$C:$C,'2. TS PAIS SEXO Y REG'!R$6,'DATOS PEST15'!$B:$B,VLOOKUP($R$5,DenRegTabla2,2,FALSE),'DATOS PEST15'!$A:$A,INDICE!$C$13,'DATOS PEST15'!$E:$E,'2. TS PAIS SEXO Y REG'!$A127)</f>
        <v>0</v>
      </c>
      <c r="S127" s="166">
        <f>SUMIFS('DATOS PEST15'!$D:$D,'DATOS PEST15'!$C:$C,'2. TS PAIS SEXO Y REG'!S$6,'DATOS PEST15'!$B:$B,VLOOKUP($R$5,DenRegTabla2,2,FALSE),'DATOS PEST15'!$A:$A,INDICE!$C$13,'DATOS PEST15'!$E:$E,'2. TS PAIS SEXO Y REG'!$A127)</f>
        <v>6.7368421052631575</v>
      </c>
      <c r="T127" s="164">
        <f>SUMIFS('DATOS PEST15'!$D:$D,'DATOS PEST15'!$B:$B,VLOOKUP($R$5,DenRegTabla2,2,FALSE),'DATOS PEST15'!$A:$A,INDICE!$C$13,'DATOS PEST15'!$E:$E,'2. TS PAIS SEXO Y REG'!$A127)</f>
        <v>6.7368421052631575</v>
      </c>
      <c r="U127" s="147">
        <f>SUMIFS('DATOS PEST15'!$D:$D,'DATOS PEST15'!$C:$C,'2. TS PAIS SEXO Y REG'!U$6,'DATOS PEST15'!$B:$B,VLOOKUP($U$5,DenRegTabla2,2,FALSE),'DATOS PEST15'!$A:$A,INDICE!$C$13,'DATOS PEST15'!$E:$E,'2. TS PAIS SEXO Y REG'!$A127)</f>
        <v>1</v>
      </c>
      <c r="V127" s="166">
        <f>SUMIFS('DATOS PEST15'!$D:$D,'DATOS PEST15'!$C:$C,'2. TS PAIS SEXO Y REG'!V$6,'DATOS PEST15'!$B:$B,VLOOKUP($U$5,DenRegTabla2,2,FALSE),'DATOS PEST15'!$A:$A,INDICE!$C$13,'DATOS PEST15'!$E:$E,'2. TS PAIS SEXO Y REG'!$A127)</f>
        <v>3.7894736842105261</v>
      </c>
      <c r="W127" s="164">
        <f>SUMIFS('DATOS PEST15'!$D:$D,'DATOS PEST15'!$B:$B,VLOOKUP($U$5,DenRegTabla2,2,FALSE),'DATOS PEST15'!$A:$A,INDICE!$C$13,'DATOS PEST15'!$E:$E,'2. TS PAIS SEXO Y REG'!$A127)</f>
        <v>4.7894736842105257</v>
      </c>
      <c r="X127" s="147">
        <f>SUMIFS('DATOS PEST15'!$D:$D,'DATOS PEST15'!$C:$C,'2. TS PAIS SEXO Y REG'!X$6,'DATOS PEST15'!$B:$B,VLOOKUP($X$5,DenRegTabla2,2,FALSE),'DATOS PEST15'!$A:$A,INDICE!$C$13,'DATOS PEST15'!$E:$E,'2. TS PAIS SEXO Y REG'!$A127)</f>
        <v>0</v>
      </c>
      <c r="Y127" s="166">
        <f>SUMIFS('DATOS PEST15'!$D:$D,'DATOS PEST15'!$C:$C,'2. TS PAIS SEXO Y REG'!Y$6,'DATOS PEST15'!$B:$B,VLOOKUP($X$5,DenRegTabla2,2,FALSE),'DATOS PEST15'!$A:$A,INDICE!$C$13,'DATOS PEST15'!$E:$E,'2. TS PAIS SEXO Y REG'!$A127)</f>
        <v>0</v>
      </c>
      <c r="Z127" s="164">
        <f>SUMIFS('DATOS PEST15'!$D:$D,'DATOS PEST15'!$B:$B,VLOOKUP($X$5,DenRegTabla2,2,FALSE),'DATOS PEST15'!$A:$A,INDICE!$C$13,'DATOS PEST15'!$E:$E,'2. TS PAIS SEXO Y REG'!$A127)</f>
        <v>0</v>
      </c>
      <c r="AA127" s="147">
        <f>SUMIFS('DATOS PEST15'!$D:$D,'DATOS PEST15'!$C:$C,'2. TS PAIS SEXO Y REG'!AA$6,'DATOS PEST15'!$B:$B,VLOOKUP($AA$5,DenRegTabla2,2,FALSE),'DATOS PEST15'!$A:$A,INDICE!$C$13,'DATOS PEST15'!$E:$E,'2. TS PAIS SEXO Y REG'!$A127)</f>
        <v>0</v>
      </c>
      <c r="AB127" s="166">
        <f>SUMIFS('DATOS PEST15'!$D:$D,'DATOS PEST15'!$C:$C,'2. TS PAIS SEXO Y REG'!AB$6,'DATOS PEST15'!$B:$B,VLOOKUP($AA$5,DenRegTabla2,2,FALSE),'DATOS PEST15'!$A:$A,INDICE!$C$13,'DATOS PEST15'!$E:$E,'2. TS PAIS SEXO Y REG'!$A127)</f>
        <v>0</v>
      </c>
      <c r="AC127" s="164">
        <f>SUMIFS('DATOS PEST15'!$D:$D,'DATOS PEST15'!$B:$B,VLOOKUP($AA$5,DenRegTabla2,2,FALSE),'DATOS PEST15'!$A:$A,INDICE!$C$13,'DATOS PEST15'!$E:$E,'2. TS PAIS SEXO Y REG'!$A127)</f>
        <v>0</v>
      </c>
    </row>
    <row r="128" spans="1:29" s="123" customFormat="1" ht="15.6" x14ac:dyDescent="0.3">
      <c r="A128" s="4">
        <v>360</v>
      </c>
      <c r="B128" s="147" t="s">
        <v>282</v>
      </c>
      <c r="C128" s="147">
        <f t="shared" si="24"/>
        <v>391.42105263157896</v>
      </c>
      <c r="D128" s="166">
        <f t="shared" si="25"/>
        <v>913.57894736842104</v>
      </c>
      <c r="E128" s="164">
        <f t="shared" si="26"/>
        <v>1305</v>
      </c>
      <c r="F128" s="147">
        <f>SUMIFS('DATOS PEST15'!$D:$D,'DATOS PEST15'!$C:$C,'2. TS PAIS SEXO Y REG'!F$6,'DATOS PEST15'!$B:$B,VLOOKUP($F$5,DenRegTabla2,2,FALSE),'DATOS PEST15'!$A:$A,INDICE!$C$13,'DATOS PEST15'!$E:$E,'2. TS PAIS SEXO Y REG'!$A128)</f>
        <v>270.73684210526318</v>
      </c>
      <c r="G128" s="166">
        <f>SUMIFS('DATOS PEST15'!$D:$D,'DATOS PEST15'!$C:$C,'2. TS PAIS SEXO Y REG'!G$6,'DATOS PEST15'!$B:$B,VLOOKUP($F$5,DenRegTabla2,2,FALSE),'DATOS PEST15'!$A:$A,INDICE!$C$13,'DATOS PEST15'!$E:$E,'2. TS PAIS SEXO Y REG'!$A128)</f>
        <v>207.42105263157896</v>
      </c>
      <c r="H128" s="164">
        <f>SUMIFS('DATOS PEST15'!$D:$D,'DATOS PEST15'!$B:$B,VLOOKUP($F$5,DenRegTabla2,2,FALSE),'DATOS PEST15'!$A:$A,INDICE!$C$13,'DATOS PEST15'!$E:$E,'2. TS PAIS SEXO Y REG'!$A128)</f>
        <v>478.15789473684214</v>
      </c>
      <c r="I128" s="147">
        <f>SUMIFS('DATOS PEST15'!$D:$D,'DATOS PEST15'!$C:$C,'2. TS PAIS SEXO Y REG'!I$6,'DATOS PEST15'!$B:$B,VLOOKUP($I$5,DenRegTabla2,2,FALSE),'DATOS PEST15'!$A:$A,INDICE!$C$13,'DATOS PEST15'!$E:$E,'2. TS PAIS SEXO Y REG'!$A128)</f>
        <v>0</v>
      </c>
      <c r="J128" s="166">
        <f>SUMIFS('DATOS PEST15'!$D:$D,'DATOS PEST15'!$C:$C,'2. TS PAIS SEXO Y REG'!J$6,'DATOS PEST15'!$B:$B,VLOOKUP($I$5,DenRegTabla2,2,FALSE),'DATOS PEST15'!$A:$A,INDICE!$C$13,'DATOS PEST15'!$E:$E,'2. TS PAIS SEXO Y REG'!$A128)</f>
        <v>2.0526315789473686</v>
      </c>
      <c r="K128" s="164">
        <f>SUMIFS('DATOS PEST15'!$D:$D,'DATOS PEST15'!$B:$B,VLOOKUP($I$5,DenRegTabla2,2,FALSE),'DATOS PEST15'!$A:$A,INDICE!$C$13,'DATOS PEST15'!$E:$E,'2. TS PAIS SEXO Y REG'!$A128)</f>
        <v>2.0526315789473686</v>
      </c>
      <c r="L128" s="147">
        <f>SUMIFS('DATOS PEST15'!$D:$D,'DATOS PEST15'!$C:$C,'2. TS PAIS SEXO Y REG'!L$6,'DATOS PEST15'!$B:$B,VLOOKUP($L$5,DenRegTabla2,2,FALSE),'DATOS PEST15'!$A:$A,INDICE!$C$13,'DATOS PEST15'!$E:$E,'2. TS PAIS SEXO Y REG'!$A128)</f>
        <v>53.10526315789474</v>
      </c>
      <c r="M128" s="166">
        <f>SUMIFS('DATOS PEST15'!$D:$D,'DATOS PEST15'!$C:$C,'2. TS PAIS SEXO Y REG'!M$6,'DATOS PEST15'!$B:$B,VLOOKUP($L$5,DenRegTabla2,2,FALSE),'DATOS PEST15'!$A:$A,INDICE!$C$13,'DATOS PEST15'!$E:$E,'2. TS PAIS SEXO Y REG'!$A128)</f>
        <v>2</v>
      </c>
      <c r="N128" s="164">
        <f>SUMIFS('DATOS PEST15'!$D:$D,'DATOS PEST15'!$B:$B,VLOOKUP($L$5,DenRegTabla2,2,FALSE),'DATOS PEST15'!$A:$A,INDICE!$C$13,'DATOS PEST15'!$E:$E,'2. TS PAIS SEXO Y REG'!$A128)</f>
        <v>55.10526315789474</v>
      </c>
      <c r="O128" s="147">
        <f>SUMIFS('DATOS PEST15'!$D:$D,'DATOS PEST15'!$C:$C,'2. TS PAIS SEXO Y REG'!O$6,'DATOS PEST15'!$B:$B,VLOOKUP($O$5,DenRegTabla2,2,FALSE),'DATOS PEST15'!$A:$A,INDICE!$C$13,'DATOS PEST15'!$E:$E,'2. TS PAIS SEXO Y REG'!$A128)</f>
        <v>64.578947368421055</v>
      </c>
      <c r="P128" s="166">
        <f>SUMIFS('DATOS PEST15'!$D:$D,'DATOS PEST15'!$C:$C,'2. TS PAIS SEXO Y REG'!P$6,'DATOS PEST15'!$B:$B,VLOOKUP($O$5,DenRegTabla2,2,FALSE),'DATOS PEST15'!$A:$A,INDICE!$C$13,'DATOS PEST15'!$E:$E,'2. TS PAIS SEXO Y REG'!$A128)</f>
        <v>45</v>
      </c>
      <c r="Q128" s="164">
        <f>SUMIFS('DATOS PEST15'!$D:$D,'DATOS PEST15'!$B:$B,VLOOKUP($O$5,DenRegTabla2,2,FALSE),'DATOS PEST15'!$A:$A,INDICE!$C$13,'DATOS PEST15'!$E:$E,'2. TS PAIS SEXO Y REG'!$A128)</f>
        <v>109.57894736842105</v>
      </c>
      <c r="R128" s="147">
        <f>SUMIFS('DATOS PEST15'!$D:$D,'DATOS PEST15'!$C:$C,'2. TS PAIS SEXO Y REG'!R$6,'DATOS PEST15'!$B:$B,VLOOKUP($R$5,DenRegTabla2,2,FALSE),'DATOS PEST15'!$A:$A,INDICE!$C$13,'DATOS PEST15'!$E:$E,'2. TS PAIS SEXO Y REG'!$A128)</f>
        <v>0</v>
      </c>
      <c r="S128" s="166">
        <f>SUMIFS('DATOS PEST15'!$D:$D,'DATOS PEST15'!$C:$C,'2. TS PAIS SEXO Y REG'!S$6,'DATOS PEST15'!$B:$B,VLOOKUP($R$5,DenRegTabla2,2,FALSE),'DATOS PEST15'!$A:$A,INDICE!$C$13,'DATOS PEST15'!$E:$E,'2. TS PAIS SEXO Y REG'!$A128)</f>
        <v>0</v>
      </c>
      <c r="T128" s="164">
        <f>SUMIFS('DATOS PEST15'!$D:$D,'DATOS PEST15'!$B:$B,VLOOKUP($R$5,DenRegTabla2,2,FALSE),'DATOS PEST15'!$A:$A,INDICE!$C$13,'DATOS PEST15'!$E:$E,'2. TS PAIS SEXO Y REG'!$A128)</f>
        <v>0</v>
      </c>
      <c r="U128" s="147">
        <f>SUMIFS('DATOS PEST15'!$D:$D,'DATOS PEST15'!$C:$C,'2. TS PAIS SEXO Y REG'!U$6,'DATOS PEST15'!$B:$B,VLOOKUP($U$5,DenRegTabla2,2,FALSE),'DATOS PEST15'!$A:$A,INDICE!$C$13,'DATOS PEST15'!$E:$E,'2. TS PAIS SEXO Y REG'!$A128)</f>
        <v>3</v>
      </c>
      <c r="V128" s="166">
        <f>SUMIFS('DATOS PEST15'!$D:$D,'DATOS PEST15'!$C:$C,'2. TS PAIS SEXO Y REG'!V$6,'DATOS PEST15'!$B:$B,VLOOKUP($U$5,DenRegTabla2,2,FALSE),'DATOS PEST15'!$A:$A,INDICE!$C$13,'DATOS PEST15'!$E:$E,'2. TS PAIS SEXO Y REG'!$A128)</f>
        <v>657.10526315789468</v>
      </c>
      <c r="W128" s="164">
        <f>SUMIFS('DATOS PEST15'!$D:$D,'DATOS PEST15'!$B:$B,VLOOKUP($U$5,DenRegTabla2,2,FALSE),'DATOS PEST15'!$A:$A,INDICE!$C$13,'DATOS PEST15'!$E:$E,'2. TS PAIS SEXO Y REG'!$A128)</f>
        <v>660.10526315789468</v>
      </c>
      <c r="X128" s="147">
        <f>SUMIFS('DATOS PEST15'!$D:$D,'DATOS PEST15'!$C:$C,'2. TS PAIS SEXO Y REG'!X$6,'DATOS PEST15'!$B:$B,VLOOKUP($X$5,DenRegTabla2,2,FALSE),'DATOS PEST15'!$A:$A,INDICE!$C$13,'DATOS PEST15'!$E:$E,'2. TS PAIS SEXO Y REG'!$A128)</f>
        <v>0</v>
      </c>
      <c r="Y128" s="166">
        <f>SUMIFS('DATOS PEST15'!$D:$D,'DATOS PEST15'!$C:$C,'2. TS PAIS SEXO Y REG'!Y$6,'DATOS PEST15'!$B:$B,VLOOKUP($X$5,DenRegTabla2,2,FALSE),'DATOS PEST15'!$A:$A,INDICE!$C$13,'DATOS PEST15'!$E:$E,'2. TS PAIS SEXO Y REG'!$A128)</f>
        <v>0</v>
      </c>
      <c r="Z128" s="164">
        <f>SUMIFS('DATOS PEST15'!$D:$D,'DATOS PEST15'!$B:$B,VLOOKUP($X$5,DenRegTabla2,2,FALSE),'DATOS PEST15'!$A:$A,INDICE!$C$13,'DATOS PEST15'!$E:$E,'2. TS PAIS SEXO Y REG'!$A128)</f>
        <v>0</v>
      </c>
      <c r="AA128" s="147">
        <f>SUMIFS('DATOS PEST15'!$D:$D,'DATOS PEST15'!$C:$C,'2. TS PAIS SEXO Y REG'!AA$6,'DATOS PEST15'!$B:$B,VLOOKUP($AA$5,DenRegTabla2,2,FALSE),'DATOS PEST15'!$A:$A,INDICE!$C$13,'DATOS PEST15'!$E:$E,'2. TS PAIS SEXO Y REG'!$A128)</f>
        <v>0</v>
      </c>
      <c r="AB128" s="166">
        <f>SUMIFS('DATOS PEST15'!$D:$D,'DATOS PEST15'!$C:$C,'2. TS PAIS SEXO Y REG'!AB$6,'DATOS PEST15'!$B:$B,VLOOKUP($AA$5,DenRegTabla2,2,FALSE),'DATOS PEST15'!$A:$A,INDICE!$C$13,'DATOS PEST15'!$E:$E,'2. TS PAIS SEXO Y REG'!$A128)</f>
        <v>0</v>
      </c>
      <c r="AC128" s="164">
        <f>SUMIFS('DATOS PEST15'!$D:$D,'DATOS PEST15'!$B:$B,VLOOKUP($AA$5,DenRegTabla2,2,FALSE),'DATOS PEST15'!$A:$A,INDICE!$C$13,'DATOS PEST15'!$E:$E,'2. TS PAIS SEXO Y REG'!$A128)</f>
        <v>0</v>
      </c>
    </row>
    <row r="129" spans="1:29" s="123" customFormat="1" ht="15.6" x14ac:dyDescent="0.3">
      <c r="A129" s="4">
        <v>368</v>
      </c>
      <c r="B129" s="147" t="s">
        <v>284</v>
      </c>
      <c r="C129" s="147">
        <f t="shared" si="24"/>
        <v>67.421052631578945</v>
      </c>
      <c r="D129" s="166">
        <f t="shared" si="25"/>
        <v>249.78947368421052</v>
      </c>
      <c r="E129" s="164">
        <f t="shared" si="26"/>
        <v>317.21052631578948</v>
      </c>
      <c r="F129" s="147">
        <f>SUMIFS('DATOS PEST15'!$D:$D,'DATOS PEST15'!$C:$C,'2. TS PAIS SEXO Y REG'!F$6,'DATOS PEST15'!$B:$B,VLOOKUP($F$5,DenRegTabla2,2,FALSE),'DATOS PEST15'!$A:$A,INDICE!$C$13,'DATOS PEST15'!$E:$E,'2. TS PAIS SEXO Y REG'!$A129)</f>
        <v>50.157894736842103</v>
      </c>
      <c r="G129" s="166">
        <f>SUMIFS('DATOS PEST15'!$D:$D,'DATOS PEST15'!$C:$C,'2. TS PAIS SEXO Y REG'!G$6,'DATOS PEST15'!$B:$B,VLOOKUP($F$5,DenRegTabla2,2,FALSE),'DATOS PEST15'!$A:$A,INDICE!$C$13,'DATOS PEST15'!$E:$E,'2. TS PAIS SEXO Y REG'!$A129)</f>
        <v>150</v>
      </c>
      <c r="H129" s="164">
        <f>SUMIFS('DATOS PEST15'!$D:$D,'DATOS PEST15'!$B:$B,VLOOKUP($F$5,DenRegTabla2,2,FALSE),'DATOS PEST15'!$A:$A,INDICE!$C$13,'DATOS PEST15'!$E:$E,'2. TS PAIS SEXO Y REG'!$A129)</f>
        <v>200.15789473684211</v>
      </c>
      <c r="I129" s="147">
        <f>SUMIFS('DATOS PEST15'!$D:$D,'DATOS PEST15'!$C:$C,'2. TS PAIS SEXO Y REG'!I$6,'DATOS PEST15'!$B:$B,VLOOKUP($I$5,DenRegTabla2,2,FALSE),'DATOS PEST15'!$A:$A,INDICE!$C$13,'DATOS PEST15'!$E:$E,'2. TS PAIS SEXO Y REG'!$A129)</f>
        <v>0</v>
      </c>
      <c r="J129" s="166">
        <f>SUMIFS('DATOS PEST15'!$D:$D,'DATOS PEST15'!$C:$C,'2. TS PAIS SEXO Y REG'!J$6,'DATOS PEST15'!$B:$B,VLOOKUP($I$5,DenRegTabla2,2,FALSE),'DATOS PEST15'!$A:$A,INDICE!$C$13,'DATOS PEST15'!$E:$E,'2. TS PAIS SEXO Y REG'!$A129)</f>
        <v>1.3157894736842106</v>
      </c>
      <c r="K129" s="164">
        <f>SUMIFS('DATOS PEST15'!$D:$D,'DATOS PEST15'!$B:$B,VLOOKUP($I$5,DenRegTabla2,2,FALSE),'DATOS PEST15'!$A:$A,INDICE!$C$13,'DATOS PEST15'!$E:$E,'2. TS PAIS SEXO Y REG'!$A129)</f>
        <v>1.3157894736842106</v>
      </c>
      <c r="L129" s="147">
        <f>SUMIFS('DATOS PEST15'!$D:$D,'DATOS PEST15'!$C:$C,'2. TS PAIS SEXO Y REG'!L$6,'DATOS PEST15'!$B:$B,VLOOKUP($L$5,DenRegTabla2,2,FALSE),'DATOS PEST15'!$A:$A,INDICE!$C$13,'DATOS PEST15'!$E:$E,'2. TS PAIS SEXO Y REG'!$A129)</f>
        <v>2</v>
      </c>
      <c r="M129" s="166">
        <f>SUMIFS('DATOS PEST15'!$D:$D,'DATOS PEST15'!$C:$C,'2. TS PAIS SEXO Y REG'!M$6,'DATOS PEST15'!$B:$B,VLOOKUP($L$5,DenRegTabla2,2,FALSE),'DATOS PEST15'!$A:$A,INDICE!$C$13,'DATOS PEST15'!$E:$E,'2. TS PAIS SEXO Y REG'!$A129)</f>
        <v>1.0526315789473684</v>
      </c>
      <c r="N129" s="164">
        <f>SUMIFS('DATOS PEST15'!$D:$D,'DATOS PEST15'!$B:$B,VLOOKUP($L$5,DenRegTabla2,2,FALSE),'DATOS PEST15'!$A:$A,INDICE!$C$13,'DATOS PEST15'!$E:$E,'2. TS PAIS SEXO Y REG'!$A129)</f>
        <v>3.0526315789473681</v>
      </c>
      <c r="O129" s="147">
        <f>SUMIFS('DATOS PEST15'!$D:$D,'DATOS PEST15'!$C:$C,'2. TS PAIS SEXO Y REG'!O$6,'DATOS PEST15'!$B:$B,VLOOKUP($O$5,DenRegTabla2,2,FALSE),'DATOS PEST15'!$A:$A,INDICE!$C$13,'DATOS PEST15'!$E:$E,'2. TS PAIS SEXO Y REG'!$A129)</f>
        <v>15.263157894736842</v>
      </c>
      <c r="P129" s="166">
        <f>SUMIFS('DATOS PEST15'!$D:$D,'DATOS PEST15'!$C:$C,'2. TS PAIS SEXO Y REG'!P$6,'DATOS PEST15'!$B:$B,VLOOKUP($O$5,DenRegTabla2,2,FALSE),'DATOS PEST15'!$A:$A,INDICE!$C$13,'DATOS PEST15'!$E:$E,'2. TS PAIS SEXO Y REG'!$A129)</f>
        <v>97.421052631578945</v>
      </c>
      <c r="Q129" s="164">
        <f>SUMIFS('DATOS PEST15'!$D:$D,'DATOS PEST15'!$B:$B,VLOOKUP($O$5,DenRegTabla2,2,FALSE),'DATOS PEST15'!$A:$A,INDICE!$C$13,'DATOS PEST15'!$E:$E,'2. TS PAIS SEXO Y REG'!$A129)</f>
        <v>112.68421052631578</v>
      </c>
      <c r="R129" s="147">
        <f>SUMIFS('DATOS PEST15'!$D:$D,'DATOS PEST15'!$C:$C,'2. TS PAIS SEXO Y REG'!R$6,'DATOS PEST15'!$B:$B,VLOOKUP($R$5,DenRegTabla2,2,FALSE),'DATOS PEST15'!$A:$A,INDICE!$C$13,'DATOS PEST15'!$E:$E,'2. TS PAIS SEXO Y REG'!$A129)</f>
        <v>0</v>
      </c>
      <c r="S129" s="166">
        <f>SUMIFS('DATOS PEST15'!$D:$D,'DATOS PEST15'!$C:$C,'2. TS PAIS SEXO Y REG'!S$6,'DATOS PEST15'!$B:$B,VLOOKUP($R$5,DenRegTabla2,2,FALSE),'DATOS PEST15'!$A:$A,INDICE!$C$13,'DATOS PEST15'!$E:$E,'2. TS PAIS SEXO Y REG'!$A129)</f>
        <v>0</v>
      </c>
      <c r="T129" s="164">
        <f>SUMIFS('DATOS PEST15'!$D:$D,'DATOS PEST15'!$B:$B,VLOOKUP($R$5,DenRegTabla2,2,FALSE),'DATOS PEST15'!$A:$A,INDICE!$C$13,'DATOS PEST15'!$E:$E,'2. TS PAIS SEXO Y REG'!$A129)</f>
        <v>0</v>
      </c>
      <c r="U129" s="147">
        <f>SUMIFS('DATOS PEST15'!$D:$D,'DATOS PEST15'!$C:$C,'2. TS PAIS SEXO Y REG'!U$6,'DATOS PEST15'!$B:$B,VLOOKUP($U$5,DenRegTabla2,2,FALSE),'DATOS PEST15'!$A:$A,INDICE!$C$13,'DATOS PEST15'!$E:$E,'2. TS PAIS SEXO Y REG'!$A129)</f>
        <v>0</v>
      </c>
      <c r="V129" s="166">
        <f>SUMIFS('DATOS PEST15'!$D:$D,'DATOS PEST15'!$C:$C,'2. TS PAIS SEXO Y REG'!V$6,'DATOS PEST15'!$B:$B,VLOOKUP($U$5,DenRegTabla2,2,FALSE),'DATOS PEST15'!$A:$A,INDICE!$C$13,'DATOS PEST15'!$E:$E,'2. TS PAIS SEXO Y REG'!$A129)</f>
        <v>0</v>
      </c>
      <c r="W129" s="164">
        <f>SUMIFS('DATOS PEST15'!$D:$D,'DATOS PEST15'!$B:$B,VLOOKUP($U$5,DenRegTabla2,2,FALSE),'DATOS PEST15'!$A:$A,INDICE!$C$13,'DATOS PEST15'!$E:$E,'2. TS PAIS SEXO Y REG'!$A129)</f>
        <v>0</v>
      </c>
      <c r="X129" s="147">
        <f>SUMIFS('DATOS PEST15'!$D:$D,'DATOS PEST15'!$C:$C,'2. TS PAIS SEXO Y REG'!X$6,'DATOS PEST15'!$B:$B,VLOOKUP($X$5,DenRegTabla2,2,FALSE),'DATOS PEST15'!$A:$A,INDICE!$C$13,'DATOS PEST15'!$E:$E,'2. TS PAIS SEXO Y REG'!$A129)</f>
        <v>0</v>
      </c>
      <c r="Y129" s="166">
        <f>SUMIFS('DATOS PEST15'!$D:$D,'DATOS PEST15'!$C:$C,'2. TS PAIS SEXO Y REG'!Y$6,'DATOS PEST15'!$B:$B,VLOOKUP($X$5,DenRegTabla2,2,FALSE),'DATOS PEST15'!$A:$A,INDICE!$C$13,'DATOS PEST15'!$E:$E,'2. TS PAIS SEXO Y REG'!$A129)</f>
        <v>0</v>
      </c>
      <c r="Z129" s="164">
        <f>SUMIFS('DATOS PEST15'!$D:$D,'DATOS PEST15'!$B:$B,VLOOKUP($X$5,DenRegTabla2,2,FALSE),'DATOS PEST15'!$A:$A,INDICE!$C$13,'DATOS PEST15'!$E:$E,'2. TS PAIS SEXO Y REG'!$A129)</f>
        <v>0</v>
      </c>
      <c r="AA129" s="147">
        <f>SUMIFS('DATOS PEST15'!$D:$D,'DATOS PEST15'!$C:$C,'2. TS PAIS SEXO Y REG'!AA$6,'DATOS PEST15'!$B:$B,VLOOKUP($AA$5,DenRegTabla2,2,FALSE),'DATOS PEST15'!$A:$A,INDICE!$C$13,'DATOS PEST15'!$E:$E,'2. TS PAIS SEXO Y REG'!$A129)</f>
        <v>0</v>
      </c>
      <c r="AB129" s="166">
        <f>SUMIFS('DATOS PEST15'!$D:$D,'DATOS PEST15'!$C:$C,'2. TS PAIS SEXO Y REG'!AB$6,'DATOS PEST15'!$B:$B,VLOOKUP($AA$5,DenRegTabla2,2,FALSE),'DATOS PEST15'!$A:$A,INDICE!$C$13,'DATOS PEST15'!$E:$E,'2. TS PAIS SEXO Y REG'!$A129)</f>
        <v>0</v>
      </c>
      <c r="AC129" s="164">
        <f>SUMIFS('DATOS PEST15'!$D:$D,'DATOS PEST15'!$B:$B,VLOOKUP($AA$5,DenRegTabla2,2,FALSE),'DATOS PEST15'!$A:$A,INDICE!$C$13,'DATOS PEST15'!$E:$E,'2. TS PAIS SEXO Y REG'!$A129)</f>
        <v>0</v>
      </c>
    </row>
    <row r="130" spans="1:29" s="123" customFormat="1" ht="15.6" x14ac:dyDescent="0.3">
      <c r="A130" s="4">
        <v>364</v>
      </c>
      <c r="B130" s="147" t="s">
        <v>283</v>
      </c>
      <c r="C130" s="147">
        <f t="shared" si="24"/>
        <v>1034.1578947368421</v>
      </c>
      <c r="D130" s="166">
        <f t="shared" si="25"/>
        <v>1521.5263157894738</v>
      </c>
      <c r="E130" s="164">
        <f t="shared" si="26"/>
        <v>2555.6842105263158</v>
      </c>
      <c r="F130" s="147">
        <f>SUMIFS('DATOS PEST15'!$D:$D,'DATOS PEST15'!$C:$C,'2. TS PAIS SEXO Y REG'!F$6,'DATOS PEST15'!$B:$B,VLOOKUP($F$5,DenRegTabla2,2,FALSE),'DATOS PEST15'!$A:$A,INDICE!$C$13,'DATOS PEST15'!$E:$E,'2. TS PAIS SEXO Y REG'!$A130)</f>
        <v>802.31578947368416</v>
      </c>
      <c r="G130" s="166">
        <f>SUMIFS('DATOS PEST15'!$D:$D,'DATOS PEST15'!$C:$C,'2. TS PAIS SEXO Y REG'!G$6,'DATOS PEST15'!$B:$B,VLOOKUP($F$5,DenRegTabla2,2,FALSE),'DATOS PEST15'!$A:$A,INDICE!$C$13,'DATOS PEST15'!$E:$E,'2. TS PAIS SEXO Y REG'!$A130)</f>
        <v>1012.9473684210526</v>
      </c>
      <c r="H130" s="164">
        <f>SUMIFS('DATOS PEST15'!$D:$D,'DATOS PEST15'!$B:$B,VLOOKUP($F$5,DenRegTabla2,2,FALSE),'DATOS PEST15'!$A:$A,INDICE!$C$13,'DATOS PEST15'!$E:$E,'2. TS PAIS SEXO Y REG'!$A130)</f>
        <v>1815.2631578947367</v>
      </c>
      <c r="I130" s="147">
        <f>SUMIFS('DATOS PEST15'!$D:$D,'DATOS PEST15'!$C:$C,'2. TS PAIS SEXO Y REG'!I$6,'DATOS PEST15'!$B:$B,VLOOKUP($I$5,DenRegTabla2,2,FALSE),'DATOS PEST15'!$A:$A,INDICE!$C$13,'DATOS PEST15'!$E:$E,'2. TS PAIS SEXO Y REG'!$A130)</f>
        <v>0</v>
      </c>
      <c r="J130" s="166">
        <f>SUMIFS('DATOS PEST15'!$D:$D,'DATOS PEST15'!$C:$C,'2. TS PAIS SEXO Y REG'!J$6,'DATOS PEST15'!$B:$B,VLOOKUP($I$5,DenRegTabla2,2,FALSE),'DATOS PEST15'!$A:$A,INDICE!$C$13,'DATOS PEST15'!$E:$E,'2. TS PAIS SEXO Y REG'!$A130)</f>
        <v>6.4210526315789478</v>
      </c>
      <c r="K130" s="164">
        <f>SUMIFS('DATOS PEST15'!$D:$D,'DATOS PEST15'!$B:$B,VLOOKUP($I$5,DenRegTabla2,2,FALSE),'DATOS PEST15'!$A:$A,INDICE!$C$13,'DATOS PEST15'!$E:$E,'2. TS PAIS SEXO Y REG'!$A130)</f>
        <v>6.4210526315789478</v>
      </c>
      <c r="L130" s="147">
        <f>SUMIFS('DATOS PEST15'!$D:$D,'DATOS PEST15'!$C:$C,'2. TS PAIS SEXO Y REG'!L$6,'DATOS PEST15'!$B:$B,VLOOKUP($L$5,DenRegTabla2,2,FALSE),'DATOS PEST15'!$A:$A,INDICE!$C$13,'DATOS PEST15'!$E:$E,'2. TS PAIS SEXO Y REG'!$A130)</f>
        <v>7</v>
      </c>
      <c r="M130" s="166">
        <f>SUMIFS('DATOS PEST15'!$D:$D,'DATOS PEST15'!$C:$C,'2. TS PAIS SEXO Y REG'!M$6,'DATOS PEST15'!$B:$B,VLOOKUP($L$5,DenRegTabla2,2,FALSE),'DATOS PEST15'!$A:$A,INDICE!$C$13,'DATOS PEST15'!$E:$E,'2. TS PAIS SEXO Y REG'!$A130)</f>
        <v>8.7368421052631575</v>
      </c>
      <c r="N130" s="164">
        <f>SUMIFS('DATOS PEST15'!$D:$D,'DATOS PEST15'!$B:$B,VLOOKUP($L$5,DenRegTabla2,2,FALSE),'DATOS PEST15'!$A:$A,INDICE!$C$13,'DATOS PEST15'!$E:$E,'2. TS PAIS SEXO Y REG'!$A130)</f>
        <v>15.736842105263158</v>
      </c>
      <c r="O130" s="147">
        <f>SUMIFS('DATOS PEST15'!$D:$D,'DATOS PEST15'!$C:$C,'2. TS PAIS SEXO Y REG'!O$6,'DATOS PEST15'!$B:$B,VLOOKUP($O$5,DenRegTabla2,2,FALSE),'DATOS PEST15'!$A:$A,INDICE!$C$13,'DATOS PEST15'!$E:$E,'2. TS PAIS SEXO Y REG'!$A130)</f>
        <v>224.84210526315789</v>
      </c>
      <c r="P130" s="166">
        <f>SUMIFS('DATOS PEST15'!$D:$D,'DATOS PEST15'!$C:$C,'2. TS PAIS SEXO Y REG'!P$6,'DATOS PEST15'!$B:$B,VLOOKUP($O$5,DenRegTabla2,2,FALSE),'DATOS PEST15'!$A:$A,INDICE!$C$13,'DATOS PEST15'!$E:$E,'2. TS PAIS SEXO Y REG'!$A130)</f>
        <v>492.42105263157896</v>
      </c>
      <c r="Q130" s="164">
        <f>SUMIFS('DATOS PEST15'!$D:$D,'DATOS PEST15'!$B:$B,VLOOKUP($O$5,DenRegTabla2,2,FALSE),'DATOS PEST15'!$A:$A,INDICE!$C$13,'DATOS PEST15'!$E:$E,'2. TS PAIS SEXO Y REG'!$A130)</f>
        <v>717.26315789473688</v>
      </c>
      <c r="R130" s="147">
        <f>SUMIFS('DATOS PEST15'!$D:$D,'DATOS PEST15'!$C:$C,'2. TS PAIS SEXO Y REG'!R$6,'DATOS PEST15'!$B:$B,VLOOKUP($R$5,DenRegTabla2,2,FALSE),'DATOS PEST15'!$A:$A,INDICE!$C$13,'DATOS PEST15'!$E:$E,'2. TS PAIS SEXO Y REG'!$A130)</f>
        <v>0</v>
      </c>
      <c r="S130" s="166">
        <f>SUMIFS('DATOS PEST15'!$D:$D,'DATOS PEST15'!$C:$C,'2. TS PAIS SEXO Y REG'!S$6,'DATOS PEST15'!$B:$B,VLOOKUP($R$5,DenRegTabla2,2,FALSE),'DATOS PEST15'!$A:$A,INDICE!$C$13,'DATOS PEST15'!$E:$E,'2. TS PAIS SEXO Y REG'!$A130)</f>
        <v>0</v>
      </c>
      <c r="T130" s="164">
        <f>SUMIFS('DATOS PEST15'!$D:$D,'DATOS PEST15'!$B:$B,VLOOKUP($R$5,DenRegTabla2,2,FALSE),'DATOS PEST15'!$A:$A,INDICE!$C$13,'DATOS PEST15'!$E:$E,'2. TS PAIS SEXO Y REG'!$A130)</f>
        <v>0</v>
      </c>
      <c r="U130" s="147">
        <f>SUMIFS('DATOS PEST15'!$D:$D,'DATOS PEST15'!$C:$C,'2. TS PAIS SEXO Y REG'!U$6,'DATOS PEST15'!$B:$B,VLOOKUP($U$5,DenRegTabla2,2,FALSE),'DATOS PEST15'!$A:$A,INDICE!$C$13,'DATOS PEST15'!$E:$E,'2. TS PAIS SEXO Y REG'!$A130)</f>
        <v>0</v>
      </c>
      <c r="V130" s="166">
        <f>SUMIFS('DATOS PEST15'!$D:$D,'DATOS PEST15'!$C:$C,'2. TS PAIS SEXO Y REG'!V$6,'DATOS PEST15'!$B:$B,VLOOKUP($U$5,DenRegTabla2,2,FALSE),'DATOS PEST15'!$A:$A,INDICE!$C$13,'DATOS PEST15'!$E:$E,'2. TS PAIS SEXO Y REG'!$A130)</f>
        <v>1</v>
      </c>
      <c r="W130" s="164">
        <f>SUMIFS('DATOS PEST15'!$D:$D,'DATOS PEST15'!$B:$B,VLOOKUP($U$5,DenRegTabla2,2,FALSE),'DATOS PEST15'!$A:$A,INDICE!$C$13,'DATOS PEST15'!$E:$E,'2. TS PAIS SEXO Y REG'!$A130)</f>
        <v>1</v>
      </c>
      <c r="X130" s="147">
        <f>SUMIFS('DATOS PEST15'!$D:$D,'DATOS PEST15'!$C:$C,'2. TS PAIS SEXO Y REG'!X$6,'DATOS PEST15'!$B:$B,VLOOKUP($X$5,DenRegTabla2,2,FALSE),'DATOS PEST15'!$A:$A,INDICE!$C$13,'DATOS PEST15'!$E:$E,'2. TS PAIS SEXO Y REG'!$A130)</f>
        <v>0</v>
      </c>
      <c r="Y130" s="166">
        <f>SUMIFS('DATOS PEST15'!$D:$D,'DATOS PEST15'!$C:$C,'2. TS PAIS SEXO Y REG'!Y$6,'DATOS PEST15'!$B:$B,VLOOKUP($X$5,DenRegTabla2,2,FALSE),'DATOS PEST15'!$A:$A,INDICE!$C$13,'DATOS PEST15'!$E:$E,'2. TS PAIS SEXO Y REG'!$A130)</f>
        <v>0</v>
      </c>
      <c r="Z130" s="164">
        <f>SUMIFS('DATOS PEST15'!$D:$D,'DATOS PEST15'!$B:$B,VLOOKUP($X$5,DenRegTabla2,2,FALSE),'DATOS PEST15'!$A:$A,INDICE!$C$13,'DATOS PEST15'!$E:$E,'2. TS PAIS SEXO Y REG'!$A130)</f>
        <v>0</v>
      </c>
      <c r="AA130" s="147">
        <f>SUMIFS('DATOS PEST15'!$D:$D,'DATOS PEST15'!$C:$C,'2. TS PAIS SEXO Y REG'!AA$6,'DATOS PEST15'!$B:$B,VLOOKUP($AA$5,DenRegTabla2,2,FALSE),'DATOS PEST15'!$A:$A,INDICE!$C$13,'DATOS PEST15'!$E:$E,'2. TS PAIS SEXO Y REG'!$A130)</f>
        <v>0</v>
      </c>
      <c r="AB130" s="166">
        <f>SUMIFS('DATOS PEST15'!$D:$D,'DATOS PEST15'!$C:$C,'2. TS PAIS SEXO Y REG'!AB$6,'DATOS PEST15'!$B:$B,VLOOKUP($AA$5,DenRegTabla2,2,FALSE),'DATOS PEST15'!$A:$A,INDICE!$C$13,'DATOS PEST15'!$E:$E,'2. TS PAIS SEXO Y REG'!$A130)</f>
        <v>0</v>
      </c>
      <c r="AC130" s="164">
        <f>SUMIFS('DATOS PEST15'!$D:$D,'DATOS PEST15'!$B:$B,VLOOKUP($AA$5,DenRegTabla2,2,FALSE),'DATOS PEST15'!$A:$A,INDICE!$C$13,'DATOS PEST15'!$E:$E,'2. TS PAIS SEXO Y REG'!$A130)</f>
        <v>0</v>
      </c>
    </row>
    <row r="131" spans="1:29" s="123" customFormat="1" ht="15.6" x14ac:dyDescent="0.3">
      <c r="A131" s="4">
        <v>833</v>
      </c>
      <c r="B131" s="147" t="s">
        <v>363</v>
      </c>
      <c r="C131" s="147">
        <f t="shared" si="24"/>
        <v>1</v>
      </c>
      <c r="D131" s="166">
        <f t="shared" si="25"/>
        <v>0</v>
      </c>
      <c r="E131" s="164">
        <f t="shared" si="26"/>
        <v>1</v>
      </c>
      <c r="F131" s="147">
        <f>SUMIFS('DATOS PEST15'!$D:$D,'DATOS PEST15'!$C:$C,'2. TS PAIS SEXO Y REG'!F$6,'DATOS PEST15'!$B:$B,VLOOKUP($F$5,DenRegTabla2,2,FALSE),'DATOS PEST15'!$A:$A,INDICE!$C$13,'DATOS PEST15'!$E:$E,'2. TS PAIS SEXO Y REG'!$A131)</f>
        <v>0</v>
      </c>
      <c r="G131" s="166">
        <f>SUMIFS('DATOS PEST15'!$D:$D,'DATOS PEST15'!$C:$C,'2. TS PAIS SEXO Y REG'!G$6,'DATOS PEST15'!$B:$B,VLOOKUP($F$5,DenRegTabla2,2,FALSE),'DATOS PEST15'!$A:$A,INDICE!$C$13,'DATOS PEST15'!$E:$E,'2. TS PAIS SEXO Y REG'!$A131)</f>
        <v>0</v>
      </c>
      <c r="H131" s="164">
        <f>SUMIFS('DATOS PEST15'!$D:$D,'DATOS PEST15'!$B:$B,VLOOKUP($F$5,DenRegTabla2,2,FALSE),'DATOS PEST15'!$A:$A,INDICE!$C$13,'DATOS PEST15'!$E:$E,'2. TS PAIS SEXO Y REG'!$A131)</f>
        <v>0</v>
      </c>
      <c r="I131" s="147">
        <f>SUMIFS('DATOS PEST15'!$D:$D,'DATOS PEST15'!$C:$C,'2. TS PAIS SEXO Y REG'!I$6,'DATOS PEST15'!$B:$B,VLOOKUP($I$5,DenRegTabla2,2,FALSE),'DATOS PEST15'!$A:$A,INDICE!$C$13,'DATOS PEST15'!$E:$E,'2. TS PAIS SEXO Y REG'!$A131)</f>
        <v>0</v>
      </c>
      <c r="J131" s="166">
        <f>SUMIFS('DATOS PEST15'!$D:$D,'DATOS PEST15'!$C:$C,'2. TS PAIS SEXO Y REG'!J$6,'DATOS PEST15'!$B:$B,VLOOKUP($I$5,DenRegTabla2,2,FALSE),'DATOS PEST15'!$A:$A,INDICE!$C$13,'DATOS PEST15'!$E:$E,'2. TS PAIS SEXO Y REG'!$A131)</f>
        <v>0</v>
      </c>
      <c r="K131" s="164">
        <f>SUMIFS('DATOS PEST15'!$D:$D,'DATOS PEST15'!$B:$B,VLOOKUP($I$5,DenRegTabla2,2,FALSE),'DATOS PEST15'!$A:$A,INDICE!$C$13,'DATOS PEST15'!$E:$E,'2. TS PAIS SEXO Y REG'!$A131)</f>
        <v>0</v>
      </c>
      <c r="L131" s="147">
        <f>SUMIFS('DATOS PEST15'!$D:$D,'DATOS PEST15'!$C:$C,'2. TS PAIS SEXO Y REG'!L$6,'DATOS PEST15'!$B:$B,VLOOKUP($L$5,DenRegTabla2,2,FALSE),'DATOS PEST15'!$A:$A,INDICE!$C$13,'DATOS PEST15'!$E:$E,'2. TS PAIS SEXO Y REG'!$A131)</f>
        <v>0</v>
      </c>
      <c r="M131" s="166">
        <f>SUMIFS('DATOS PEST15'!$D:$D,'DATOS PEST15'!$C:$C,'2. TS PAIS SEXO Y REG'!M$6,'DATOS PEST15'!$B:$B,VLOOKUP($L$5,DenRegTabla2,2,FALSE),'DATOS PEST15'!$A:$A,INDICE!$C$13,'DATOS PEST15'!$E:$E,'2. TS PAIS SEXO Y REG'!$A131)</f>
        <v>0</v>
      </c>
      <c r="N131" s="164">
        <f>SUMIFS('DATOS PEST15'!$D:$D,'DATOS PEST15'!$B:$B,VLOOKUP($L$5,DenRegTabla2,2,FALSE),'DATOS PEST15'!$A:$A,INDICE!$C$13,'DATOS PEST15'!$E:$E,'2. TS PAIS SEXO Y REG'!$A131)</f>
        <v>0</v>
      </c>
      <c r="O131" s="147">
        <f>SUMIFS('DATOS PEST15'!$D:$D,'DATOS PEST15'!$C:$C,'2. TS PAIS SEXO Y REG'!O$6,'DATOS PEST15'!$B:$B,VLOOKUP($O$5,DenRegTabla2,2,FALSE),'DATOS PEST15'!$A:$A,INDICE!$C$13,'DATOS PEST15'!$E:$E,'2. TS PAIS SEXO Y REG'!$A131)</f>
        <v>1</v>
      </c>
      <c r="P131" s="166">
        <f>SUMIFS('DATOS PEST15'!$D:$D,'DATOS PEST15'!$C:$C,'2. TS PAIS SEXO Y REG'!P$6,'DATOS PEST15'!$B:$B,VLOOKUP($O$5,DenRegTabla2,2,FALSE),'DATOS PEST15'!$A:$A,INDICE!$C$13,'DATOS PEST15'!$E:$E,'2. TS PAIS SEXO Y REG'!$A131)</f>
        <v>0</v>
      </c>
      <c r="Q131" s="164">
        <f>SUMIFS('DATOS PEST15'!$D:$D,'DATOS PEST15'!$B:$B,VLOOKUP($O$5,DenRegTabla2,2,FALSE),'DATOS PEST15'!$A:$A,INDICE!$C$13,'DATOS PEST15'!$E:$E,'2. TS PAIS SEXO Y REG'!$A131)</f>
        <v>1</v>
      </c>
      <c r="R131" s="147">
        <f>SUMIFS('DATOS PEST15'!$D:$D,'DATOS PEST15'!$C:$C,'2. TS PAIS SEXO Y REG'!R$6,'DATOS PEST15'!$B:$B,VLOOKUP($R$5,DenRegTabla2,2,FALSE),'DATOS PEST15'!$A:$A,INDICE!$C$13,'DATOS PEST15'!$E:$E,'2. TS PAIS SEXO Y REG'!$A131)</f>
        <v>0</v>
      </c>
      <c r="S131" s="166">
        <f>SUMIFS('DATOS PEST15'!$D:$D,'DATOS PEST15'!$C:$C,'2. TS PAIS SEXO Y REG'!S$6,'DATOS PEST15'!$B:$B,VLOOKUP($R$5,DenRegTabla2,2,FALSE),'DATOS PEST15'!$A:$A,INDICE!$C$13,'DATOS PEST15'!$E:$E,'2. TS PAIS SEXO Y REG'!$A131)</f>
        <v>0</v>
      </c>
      <c r="T131" s="164">
        <f>SUMIFS('DATOS PEST15'!$D:$D,'DATOS PEST15'!$B:$B,VLOOKUP($R$5,DenRegTabla2,2,FALSE),'DATOS PEST15'!$A:$A,INDICE!$C$13,'DATOS PEST15'!$E:$E,'2. TS PAIS SEXO Y REG'!$A131)</f>
        <v>0</v>
      </c>
      <c r="U131" s="147">
        <f>SUMIFS('DATOS PEST15'!$D:$D,'DATOS PEST15'!$C:$C,'2. TS PAIS SEXO Y REG'!U$6,'DATOS PEST15'!$B:$B,VLOOKUP($U$5,DenRegTabla2,2,FALSE),'DATOS PEST15'!$A:$A,INDICE!$C$13,'DATOS PEST15'!$E:$E,'2. TS PAIS SEXO Y REG'!$A131)</f>
        <v>0</v>
      </c>
      <c r="V131" s="166">
        <f>SUMIFS('DATOS PEST15'!$D:$D,'DATOS PEST15'!$C:$C,'2. TS PAIS SEXO Y REG'!V$6,'DATOS PEST15'!$B:$B,VLOOKUP($U$5,DenRegTabla2,2,FALSE),'DATOS PEST15'!$A:$A,INDICE!$C$13,'DATOS PEST15'!$E:$E,'2. TS PAIS SEXO Y REG'!$A131)</f>
        <v>0</v>
      </c>
      <c r="W131" s="164">
        <f>SUMIFS('DATOS PEST15'!$D:$D,'DATOS PEST15'!$B:$B,VLOOKUP($U$5,DenRegTabla2,2,FALSE),'DATOS PEST15'!$A:$A,INDICE!$C$13,'DATOS PEST15'!$E:$E,'2. TS PAIS SEXO Y REG'!$A131)</f>
        <v>0</v>
      </c>
      <c r="X131" s="147">
        <f>SUMIFS('DATOS PEST15'!$D:$D,'DATOS PEST15'!$C:$C,'2. TS PAIS SEXO Y REG'!X$6,'DATOS PEST15'!$B:$B,VLOOKUP($X$5,DenRegTabla2,2,FALSE),'DATOS PEST15'!$A:$A,INDICE!$C$13,'DATOS PEST15'!$E:$E,'2. TS PAIS SEXO Y REG'!$A131)</f>
        <v>0</v>
      </c>
      <c r="Y131" s="166">
        <f>SUMIFS('DATOS PEST15'!$D:$D,'DATOS PEST15'!$C:$C,'2. TS PAIS SEXO Y REG'!Y$6,'DATOS PEST15'!$B:$B,VLOOKUP($X$5,DenRegTabla2,2,FALSE),'DATOS PEST15'!$A:$A,INDICE!$C$13,'DATOS PEST15'!$E:$E,'2. TS PAIS SEXO Y REG'!$A131)</f>
        <v>0</v>
      </c>
      <c r="Z131" s="164">
        <f>SUMIFS('DATOS PEST15'!$D:$D,'DATOS PEST15'!$B:$B,VLOOKUP($X$5,DenRegTabla2,2,FALSE),'DATOS PEST15'!$A:$A,INDICE!$C$13,'DATOS PEST15'!$E:$E,'2. TS PAIS SEXO Y REG'!$A131)</f>
        <v>0</v>
      </c>
      <c r="AA131" s="147">
        <f>SUMIFS('DATOS PEST15'!$D:$D,'DATOS PEST15'!$C:$C,'2. TS PAIS SEXO Y REG'!AA$6,'DATOS PEST15'!$B:$B,VLOOKUP($AA$5,DenRegTabla2,2,FALSE),'DATOS PEST15'!$A:$A,INDICE!$C$13,'DATOS PEST15'!$E:$E,'2. TS PAIS SEXO Y REG'!$A131)</f>
        <v>0</v>
      </c>
      <c r="AB131" s="166">
        <f>SUMIFS('DATOS PEST15'!$D:$D,'DATOS PEST15'!$C:$C,'2. TS PAIS SEXO Y REG'!AB$6,'DATOS PEST15'!$B:$B,VLOOKUP($AA$5,DenRegTabla2,2,FALSE),'DATOS PEST15'!$A:$A,INDICE!$C$13,'DATOS PEST15'!$E:$E,'2. TS PAIS SEXO Y REG'!$A131)</f>
        <v>0</v>
      </c>
      <c r="AC131" s="164">
        <f>SUMIFS('DATOS PEST15'!$D:$D,'DATOS PEST15'!$B:$B,VLOOKUP($AA$5,DenRegTabla2,2,FALSE),'DATOS PEST15'!$A:$A,INDICE!$C$13,'DATOS PEST15'!$E:$E,'2. TS PAIS SEXO Y REG'!$A131)</f>
        <v>0</v>
      </c>
    </row>
    <row r="132" spans="1:29" s="123" customFormat="1" ht="15.6" x14ac:dyDescent="0.3">
      <c r="A132" s="4">
        <v>352</v>
      </c>
      <c r="B132" s="147" t="s">
        <v>280</v>
      </c>
      <c r="C132" s="147">
        <f t="shared" si="24"/>
        <v>146.89473684210526</v>
      </c>
      <c r="D132" s="166">
        <f t="shared" si="25"/>
        <v>171.73684210526318</v>
      </c>
      <c r="E132" s="164">
        <f t="shared" si="26"/>
        <v>318.63157894736844</v>
      </c>
      <c r="F132" s="147">
        <f>SUMIFS('DATOS PEST15'!$D:$D,'DATOS PEST15'!$C:$C,'2. TS PAIS SEXO Y REG'!F$6,'DATOS PEST15'!$B:$B,VLOOKUP($F$5,DenRegTabla2,2,FALSE),'DATOS PEST15'!$A:$A,INDICE!$C$13,'DATOS PEST15'!$E:$E,'2. TS PAIS SEXO Y REG'!$A132)</f>
        <v>79.84210526315789</v>
      </c>
      <c r="G132" s="166">
        <f>SUMIFS('DATOS PEST15'!$D:$D,'DATOS PEST15'!$C:$C,'2. TS PAIS SEXO Y REG'!G$6,'DATOS PEST15'!$B:$B,VLOOKUP($F$5,DenRegTabla2,2,FALSE),'DATOS PEST15'!$A:$A,INDICE!$C$13,'DATOS PEST15'!$E:$E,'2. TS PAIS SEXO Y REG'!$A132)</f>
        <v>82.21052631578948</v>
      </c>
      <c r="H132" s="164">
        <f>SUMIFS('DATOS PEST15'!$D:$D,'DATOS PEST15'!$B:$B,VLOOKUP($F$5,DenRegTabla2,2,FALSE),'DATOS PEST15'!$A:$A,INDICE!$C$13,'DATOS PEST15'!$E:$E,'2. TS PAIS SEXO Y REG'!$A132)</f>
        <v>162.05263157894737</v>
      </c>
      <c r="I132" s="147">
        <f>SUMIFS('DATOS PEST15'!$D:$D,'DATOS PEST15'!$C:$C,'2. TS PAIS SEXO Y REG'!I$6,'DATOS PEST15'!$B:$B,VLOOKUP($I$5,DenRegTabla2,2,FALSE),'DATOS PEST15'!$A:$A,INDICE!$C$13,'DATOS PEST15'!$E:$E,'2. TS PAIS SEXO Y REG'!$A132)</f>
        <v>0</v>
      </c>
      <c r="J132" s="166">
        <f>SUMIFS('DATOS PEST15'!$D:$D,'DATOS PEST15'!$C:$C,'2. TS PAIS SEXO Y REG'!J$6,'DATOS PEST15'!$B:$B,VLOOKUP($I$5,DenRegTabla2,2,FALSE),'DATOS PEST15'!$A:$A,INDICE!$C$13,'DATOS PEST15'!$E:$E,'2. TS PAIS SEXO Y REG'!$A132)</f>
        <v>0</v>
      </c>
      <c r="K132" s="164">
        <f>SUMIFS('DATOS PEST15'!$D:$D,'DATOS PEST15'!$B:$B,VLOOKUP($I$5,DenRegTabla2,2,FALSE),'DATOS PEST15'!$A:$A,INDICE!$C$13,'DATOS PEST15'!$E:$E,'2. TS PAIS SEXO Y REG'!$A132)</f>
        <v>0</v>
      </c>
      <c r="L132" s="147">
        <f>SUMIFS('DATOS PEST15'!$D:$D,'DATOS PEST15'!$C:$C,'2. TS PAIS SEXO Y REG'!L$6,'DATOS PEST15'!$B:$B,VLOOKUP($L$5,DenRegTabla2,2,FALSE),'DATOS PEST15'!$A:$A,INDICE!$C$13,'DATOS PEST15'!$E:$E,'2. TS PAIS SEXO Y REG'!$A132)</f>
        <v>0</v>
      </c>
      <c r="M132" s="166">
        <f>SUMIFS('DATOS PEST15'!$D:$D,'DATOS PEST15'!$C:$C,'2. TS PAIS SEXO Y REG'!M$6,'DATOS PEST15'!$B:$B,VLOOKUP($L$5,DenRegTabla2,2,FALSE),'DATOS PEST15'!$A:$A,INDICE!$C$13,'DATOS PEST15'!$E:$E,'2. TS PAIS SEXO Y REG'!$A132)</f>
        <v>0</v>
      </c>
      <c r="N132" s="164">
        <f>SUMIFS('DATOS PEST15'!$D:$D,'DATOS PEST15'!$B:$B,VLOOKUP($L$5,DenRegTabla2,2,FALSE),'DATOS PEST15'!$A:$A,INDICE!$C$13,'DATOS PEST15'!$E:$E,'2. TS PAIS SEXO Y REG'!$A132)</f>
        <v>0</v>
      </c>
      <c r="O132" s="147">
        <f>SUMIFS('DATOS PEST15'!$D:$D,'DATOS PEST15'!$C:$C,'2. TS PAIS SEXO Y REG'!O$6,'DATOS PEST15'!$B:$B,VLOOKUP($O$5,DenRegTabla2,2,FALSE),'DATOS PEST15'!$A:$A,INDICE!$C$13,'DATOS PEST15'!$E:$E,'2. TS PAIS SEXO Y REG'!$A132)</f>
        <v>67.05263157894737</v>
      </c>
      <c r="P132" s="166">
        <f>SUMIFS('DATOS PEST15'!$D:$D,'DATOS PEST15'!$C:$C,'2. TS PAIS SEXO Y REG'!P$6,'DATOS PEST15'!$B:$B,VLOOKUP($O$5,DenRegTabla2,2,FALSE),'DATOS PEST15'!$A:$A,INDICE!$C$13,'DATOS PEST15'!$E:$E,'2. TS PAIS SEXO Y REG'!$A132)</f>
        <v>88.526315789473685</v>
      </c>
      <c r="Q132" s="164">
        <f>SUMIFS('DATOS PEST15'!$D:$D,'DATOS PEST15'!$B:$B,VLOOKUP($O$5,DenRegTabla2,2,FALSE),'DATOS PEST15'!$A:$A,INDICE!$C$13,'DATOS PEST15'!$E:$E,'2. TS PAIS SEXO Y REG'!$A132)</f>
        <v>155.57894736842104</v>
      </c>
      <c r="R132" s="147">
        <f>SUMIFS('DATOS PEST15'!$D:$D,'DATOS PEST15'!$C:$C,'2. TS PAIS SEXO Y REG'!R$6,'DATOS PEST15'!$B:$B,VLOOKUP($R$5,DenRegTabla2,2,FALSE),'DATOS PEST15'!$A:$A,INDICE!$C$13,'DATOS PEST15'!$E:$E,'2. TS PAIS SEXO Y REG'!$A132)</f>
        <v>0</v>
      </c>
      <c r="S132" s="166">
        <f>SUMIFS('DATOS PEST15'!$D:$D,'DATOS PEST15'!$C:$C,'2. TS PAIS SEXO Y REG'!S$6,'DATOS PEST15'!$B:$B,VLOOKUP($R$5,DenRegTabla2,2,FALSE),'DATOS PEST15'!$A:$A,INDICE!$C$13,'DATOS PEST15'!$E:$E,'2. TS PAIS SEXO Y REG'!$A132)</f>
        <v>0</v>
      </c>
      <c r="T132" s="164">
        <f>SUMIFS('DATOS PEST15'!$D:$D,'DATOS PEST15'!$B:$B,VLOOKUP($R$5,DenRegTabla2,2,FALSE),'DATOS PEST15'!$A:$A,INDICE!$C$13,'DATOS PEST15'!$E:$E,'2. TS PAIS SEXO Y REG'!$A132)</f>
        <v>0</v>
      </c>
      <c r="U132" s="147">
        <f>SUMIFS('DATOS PEST15'!$D:$D,'DATOS PEST15'!$C:$C,'2. TS PAIS SEXO Y REG'!U$6,'DATOS PEST15'!$B:$B,VLOOKUP($U$5,DenRegTabla2,2,FALSE),'DATOS PEST15'!$A:$A,INDICE!$C$13,'DATOS PEST15'!$E:$E,'2. TS PAIS SEXO Y REG'!$A132)</f>
        <v>0</v>
      </c>
      <c r="V132" s="166">
        <f>SUMIFS('DATOS PEST15'!$D:$D,'DATOS PEST15'!$C:$C,'2. TS PAIS SEXO Y REG'!V$6,'DATOS PEST15'!$B:$B,VLOOKUP($U$5,DenRegTabla2,2,FALSE),'DATOS PEST15'!$A:$A,INDICE!$C$13,'DATOS PEST15'!$E:$E,'2. TS PAIS SEXO Y REG'!$A132)</f>
        <v>1</v>
      </c>
      <c r="W132" s="164">
        <f>SUMIFS('DATOS PEST15'!$D:$D,'DATOS PEST15'!$B:$B,VLOOKUP($U$5,DenRegTabla2,2,FALSE),'DATOS PEST15'!$A:$A,INDICE!$C$13,'DATOS PEST15'!$E:$E,'2. TS PAIS SEXO Y REG'!$A132)</f>
        <v>1</v>
      </c>
      <c r="X132" s="147">
        <f>SUMIFS('DATOS PEST15'!$D:$D,'DATOS PEST15'!$C:$C,'2. TS PAIS SEXO Y REG'!X$6,'DATOS PEST15'!$B:$B,VLOOKUP($X$5,DenRegTabla2,2,FALSE),'DATOS PEST15'!$A:$A,INDICE!$C$13,'DATOS PEST15'!$E:$E,'2. TS PAIS SEXO Y REG'!$A132)</f>
        <v>0</v>
      </c>
      <c r="Y132" s="166">
        <f>SUMIFS('DATOS PEST15'!$D:$D,'DATOS PEST15'!$C:$C,'2. TS PAIS SEXO Y REG'!Y$6,'DATOS PEST15'!$B:$B,VLOOKUP($X$5,DenRegTabla2,2,FALSE),'DATOS PEST15'!$A:$A,INDICE!$C$13,'DATOS PEST15'!$E:$E,'2. TS PAIS SEXO Y REG'!$A132)</f>
        <v>0</v>
      </c>
      <c r="Z132" s="164">
        <f>SUMIFS('DATOS PEST15'!$D:$D,'DATOS PEST15'!$B:$B,VLOOKUP($X$5,DenRegTabla2,2,FALSE),'DATOS PEST15'!$A:$A,INDICE!$C$13,'DATOS PEST15'!$E:$E,'2. TS PAIS SEXO Y REG'!$A132)</f>
        <v>0</v>
      </c>
      <c r="AA132" s="147">
        <f>SUMIFS('DATOS PEST15'!$D:$D,'DATOS PEST15'!$C:$C,'2. TS PAIS SEXO Y REG'!AA$6,'DATOS PEST15'!$B:$B,VLOOKUP($AA$5,DenRegTabla2,2,FALSE),'DATOS PEST15'!$A:$A,INDICE!$C$13,'DATOS PEST15'!$E:$E,'2. TS PAIS SEXO Y REG'!$A132)</f>
        <v>0</v>
      </c>
      <c r="AB132" s="166">
        <f>SUMIFS('DATOS PEST15'!$D:$D,'DATOS PEST15'!$C:$C,'2. TS PAIS SEXO Y REG'!AB$6,'DATOS PEST15'!$B:$B,VLOOKUP($AA$5,DenRegTabla2,2,FALSE),'DATOS PEST15'!$A:$A,INDICE!$C$13,'DATOS PEST15'!$E:$E,'2. TS PAIS SEXO Y REG'!$A132)</f>
        <v>0</v>
      </c>
      <c r="AC132" s="164">
        <f>SUMIFS('DATOS PEST15'!$D:$D,'DATOS PEST15'!$B:$B,VLOOKUP($AA$5,DenRegTabla2,2,FALSE),'DATOS PEST15'!$A:$A,INDICE!$C$13,'DATOS PEST15'!$E:$E,'2. TS PAIS SEXO Y REG'!$A132)</f>
        <v>0</v>
      </c>
    </row>
    <row r="133" spans="1:29" s="123" customFormat="1" ht="15.6" x14ac:dyDescent="0.3">
      <c r="A133" s="4">
        <v>830</v>
      </c>
      <c r="B133" s="147" t="s">
        <v>472</v>
      </c>
      <c r="C133" s="147">
        <f t="shared" si="24"/>
        <v>1</v>
      </c>
      <c r="D133" s="166">
        <f t="shared" si="25"/>
        <v>1</v>
      </c>
      <c r="E133" s="164">
        <f t="shared" si="26"/>
        <v>2</v>
      </c>
      <c r="F133" s="147">
        <f>SUMIFS('DATOS PEST15'!$D:$D,'DATOS PEST15'!$C:$C,'2. TS PAIS SEXO Y REG'!F$6,'DATOS PEST15'!$B:$B,VLOOKUP($F$5,DenRegTabla2,2,FALSE),'DATOS PEST15'!$A:$A,INDICE!$C$13,'DATOS PEST15'!$E:$E,'2. TS PAIS SEXO Y REG'!$A133)</f>
        <v>0</v>
      </c>
      <c r="G133" s="166">
        <f>SUMIFS('DATOS PEST15'!$D:$D,'DATOS PEST15'!$C:$C,'2. TS PAIS SEXO Y REG'!G$6,'DATOS PEST15'!$B:$B,VLOOKUP($F$5,DenRegTabla2,2,FALSE),'DATOS PEST15'!$A:$A,INDICE!$C$13,'DATOS PEST15'!$E:$E,'2. TS PAIS SEXO Y REG'!$A133)</f>
        <v>0</v>
      </c>
      <c r="H133" s="164">
        <f>SUMIFS('DATOS PEST15'!$D:$D,'DATOS PEST15'!$B:$B,VLOOKUP($F$5,DenRegTabla2,2,FALSE),'DATOS PEST15'!$A:$A,INDICE!$C$13,'DATOS PEST15'!$E:$E,'2. TS PAIS SEXO Y REG'!$A133)</f>
        <v>0</v>
      </c>
      <c r="I133" s="147">
        <f>SUMIFS('DATOS PEST15'!$D:$D,'DATOS PEST15'!$C:$C,'2. TS PAIS SEXO Y REG'!I$6,'DATOS PEST15'!$B:$B,VLOOKUP($I$5,DenRegTabla2,2,FALSE),'DATOS PEST15'!$A:$A,INDICE!$C$13,'DATOS PEST15'!$E:$E,'2. TS PAIS SEXO Y REG'!$A133)</f>
        <v>0</v>
      </c>
      <c r="J133" s="166">
        <f>SUMIFS('DATOS PEST15'!$D:$D,'DATOS PEST15'!$C:$C,'2. TS PAIS SEXO Y REG'!J$6,'DATOS PEST15'!$B:$B,VLOOKUP($I$5,DenRegTabla2,2,FALSE),'DATOS PEST15'!$A:$A,INDICE!$C$13,'DATOS PEST15'!$E:$E,'2. TS PAIS SEXO Y REG'!$A133)</f>
        <v>0</v>
      </c>
      <c r="K133" s="164">
        <f>SUMIFS('DATOS PEST15'!$D:$D,'DATOS PEST15'!$B:$B,VLOOKUP($I$5,DenRegTabla2,2,FALSE),'DATOS PEST15'!$A:$A,INDICE!$C$13,'DATOS PEST15'!$E:$E,'2. TS PAIS SEXO Y REG'!$A133)</f>
        <v>0</v>
      </c>
      <c r="L133" s="147">
        <f>SUMIFS('DATOS PEST15'!$D:$D,'DATOS PEST15'!$C:$C,'2. TS PAIS SEXO Y REG'!L$6,'DATOS PEST15'!$B:$B,VLOOKUP($L$5,DenRegTabla2,2,FALSE),'DATOS PEST15'!$A:$A,INDICE!$C$13,'DATOS PEST15'!$E:$E,'2. TS PAIS SEXO Y REG'!$A133)</f>
        <v>0</v>
      </c>
      <c r="M133" s="166">
        <f>SUMIFS('DATOS PEST15'!$D:$D,'DATOS PEST15'!$C:$C,'2. TS PAIS SEXO Y REG'!M$6,'DATOS PEST15'!$B:$B,VLOOKUP($L$5,DenRegTabla2,2,FALSE),'DATOS PEST15'!$A:$A,INDICE!$C$13,'DATOS PEST15'!$E:$E,'2. TS PAIS SEXO Y REG'!$A133)</f>
        <v>0</v>
      </c>
      <c r="N133" s="164">
        <f>SUMIFS('DATOS PEST15'!$D:$D,'DATOS PEST15'!$B:$B,VLOOKUP($L$5,DenRegTabla2,2,FALSE),'DATOS PEST15'!$A:$A,INDICE!$C$13,'DATOS PEST15'!$E:$E,'2. TS PAIS SEXO Y REG'!$A133)</f>
        <v>0</v>
      </c>
      <c r="O133" s="147">
        <f>SUMIFS('DATOS PEST15'!$D:$D,'DATOS PEST15'!$C:$C,'2. TS PAIS SEXO Y REG'!O$6,'DATOS PEST15'!$B:$B,VLOOKUP($O$5,DenRegTabla2,2,FALSE),'DATOS PEST15'!$A:$A,INDICE!$C$13,'DATOS PEST15'!$E:$E,'2. TS PAIS SEXO Y REG'!$A133)</f>
        <v>1</v>
      </c>
      <c r="P133" s="166">
        <f>SUMIFS('DATOS PEST15'!$D:$D,'DATOS PEST15'!$C:$C,'2. TS PAIS SEXO Y REG'!P$6,'DATOS PEST15'!$B:$B,VLOOKUP($O$5,DenRegTabla2,2,FALSE),'DATOS PEST15'!$A:$A,INDICE!$C$13,'DATOS PEST15'!$E:$E,'2. TS PAIS SEXO Y REG'!$A133)</f>
        <v>1</v>
      </c>
      <c r="Q133" s="164">
        <f>SUMIFS('DATOS PEST15'!$D:$D,'DATOS PEST15'!$B:$B,VLOOKUP($O$5,DenRegTabla2,2,FALSE),'DATOS PEST15'!$A:$A,INDICE!$C$13,'DATOS PEST15'!$E:$E,'2. TS PAIS SEXO Y REG'!$A133)</f>
        <v>2</v>
      </c>
      <c r="R133" s="147">
        <f>SUMIFS('DATOS PEST15'!$D:$D,'DATOS PEST15'!$C:$C,'2. TS PAIS SEXO Y REG'!R$6,'DATOS PEST15'!$B:$B,VLOOKUP($R$5,DenRegTabla2,2,FALSE),'DATOS PEST15'!$A:$A,INDICE!$C$13,'DATOS PEST15'!$E:$E,'2. TS PAIS SEXO Y REG'!$A133)</f>
        <v>0</v>
      </c>
      <c r="S133" s="166">
        <f>SUMIFS('DATOS PEST15'!$D:$D,'DATOS PEST15'!$C:$C,'2. TS PAIS SEXO Y REG'!S$6,'DATOS PEST15'!$B:$B,VLOOKUP($R$5,DenRegTabla2,2,FALSE),'DATOS PEST15'!$A:$A,INDICE!$C$13,'DATOS PEST15'!$E:$E,'2. TS PAIS SEXO Y REG'!$A133)</f>
        <v>0</v>
      </c>
      <c r="T133" s="164">
        <f>SUMIFS('DATOS PEST15'!$D:$D,'DATOS PEST15'!$B:$B,VLOOKUP($R$5,DenRegTabla2,2,FALSE),'DATOS PEST15'!$A:$A,INDICE!$C$13,'DATOS PEST15'!$E:$E,'2. TS PAIS SEXO Y REG'!$A133)</f>
        <v>0</v>
      </c>
      <c r="U133" s="147">
        <f>SUMIFS('DATOS PEST15'!$D:$D,'DATOS PEST15'!$C:$C,'2. TS PAIS SEXO Y REG'!U$6,'DATOS PEST15'!$B:$B,VLOOKUP($U$5,DenRegTabla2,2,FALSE),'DATOS PEST15'!$A:$A,INDICE!$C$13,'DATOS PEST15'!$E:$E,'2. TS PAIS SEXO Y REG'!$A133)</f>
        <v>0</v>
      </c>
      <c r="V133" s="166">
        <f>SUMIFS('DATOS PEST15'!$D:$D,'DATOS PEST15'!$C:$C,'2. TS PAIS SEXO Y REG'!V$6,'DATOS PEST15'!$B:$B,VLOOKUP($U$5,DenRegTabla2,2,FALSE),'DATOS PEST15'!$A:$A,INDICE!$C$13,'DATOS PEST15'!$E:$E,'2. TS PAIS SEXO Y REG'!$A133)</f>
        <v>0</v>
      </c>
      <c r="W133" s="164">
        <f>SUMIFS('DATOS PEST15'!$D:$D,'DATOS PEST15'!$B:$B,VLOOKUP($U$5,DenRegTabla2,2,FALSE),'DATOS PEST15'!$A:$A,INDICE!$C$13,'DATOS PEST15'!$E:$E,'2. TS PAIS SEXO Y REG'!$A133)</f>
        <v>0</v>
      </c>
      <c r="X133" s="147">
        <f>SUMIFS('DATOS PEST15'!$D:$D,'DATOS PEST15'!$C:$C,'2. TS PAIS SEXO Y REG'!X$6,'DATOS PEST15'!$B:$B,VLOOKUP($X$5,DenRegTabla2,2,FALSE),'DATOS PEST15'!$A:$A,INDICE!$C$13,'DATOS PEST15'!$E:$E,'2. TS PAIS SEXO Y REG'!$A133)</f>
        <v>0</v>
      </c>
      <c r="Y133" s="166">
        <f>SUMIFS('DATOS PEST15'!$D:$D,'DATOS PEST15'!$C:$C,'2. TS PAIS SEXO Y REG'!Y$6,'DATOS PEST15'!$B:$B,VLOOKUP($X$5,DenRegTabla2,2,FALSE),'DATOS PEST15'!$A:$A,INDICE!$C$13,'DATOS PEST15'!$E:$E,'2. TS PAIS SEXO Y REG'!$A133)</f>
        <v>0</v>
      </c>
      <c r="Z133" s="164">
        <f>SUMIFS('DATOS PEST15'!$D:$D,'DATOS PEST15'!$B:$B,VLOOKUP($X$5,DenRegTabla2,2,FALSE),'DATOS PEST15'!$A:$A,INDICE!$C$13,'DATOS PEST15'!$E:$E,'2. TS PAIS SEXO Y REG'!$A133)</f>
        <v>0</v>
      </c>
      <c r="AA133" s="147">
        <f>SUMIFS('DATOS PEST15'!$D:$D,'DATOS PEST15'!$C:$C,'2. TS PAIS SEXO Y REG'!AA$6,'DATOS PEST15'!$B:$B,VLOOKUP($AA$5,DenRegTabla2,2,FALSE),'DATOS PEST15'!$A:$A,INDICE!$C$13,'DATOS PEST15'!$E:$E,'2. TS PAIS SEXO Y REG'!$A133)</f>
        <v>0</v>
      </c>
      <c r="AB133" s="166">
        <f>SUMIFS('DATOS PEST15'!$D:$D,'DATOS PEST15'!$C:$C,'2. TS PAIS SEXO Y REG'!AB$6,'DATOS PEST15'!$B:$B,VLOOKUP($AA$5,DenRegTabla2,2,FALSE),'DATOS PEST15'!$A:$A,INDICE!$C$13,'DATOS PEST15'!$E:$E,'2. TS PAIS SEXO Y REG'!$A133)</f>
        <v>0</v>
      </c>
      <c r="AC133" s="164">
        <f>SUMIFS('DATOS PEST15'!$D:$D,'DATOS PEST15'!$B:$B,VLOOKUP($AA$5,DenRegTabla2,2,FALSE),'DATOS PEST15'!$A:$A,INDICE!$C$13,'DATOS PEST15'!$E:$E,'2. TS PAIS SEXO Y REG'!$A133)</f>
        <v>0</v>
      </c>
    </row>
    <row r="134" spans="1:29" s="123" customFormat="1" ht="15.6" x14ac:dyDescent="0.3">
      <c r="A134" s="4">
        <v>581</v>
      </c>
      <c r="B134" s="147" t="s">
        <v>486</v>
      </c>
      <c r="C134" s="147">
        <f t="shared" si="24"/>
        <v>0.63157894736842102</v>
      </c>
      <c r="D134" s="166">
        <f t="shared" si="25"/>
        <v>0</v>
      </c>
      <c r="E134" s="164">
        <f t="shared" si="26"/>
        <v>0.63157894736842102</v>
      </c>
      <c r="F134" s="147">
        <f>SUMIFS('DATOS PEST15'!$D:$D,'DATOS PEST15'!$C:$C,'2. TS PAIS SEXO Y REG'!F$6,'DATOS PEST15'!$B:$B,VLOOKUP($F$5,DenRegTabla2,2,FALSE),'DATOS PEST15'!$A:$A,INDICE!$C$13,'DATOS PEST15'!$E:$E,'2. TS PAIS SEXO Y REG'!$A134)</f>
        <v>0.63157894736842102</v>
      </c>
      <c r="G134" s="166">
        <f>SUMIFS('DATOS PEST15'!$D:$D,'DATOS PEST15'!$C:$C,'2. TS PAIS SEXO Y REG'!G$6,'DATOS PEST15'!$B:$B,VLOOKUP($F$5,DenRegTabla2,2,FALSE),'DATOS PEST15'!$A:$A,INDICE!$C$13,'DATOS PEST15'!$E:$E,'2. TS PAIS SEXO Y REG'!$A134)</f>
        <v>0</v>
      </c>
      <c r="H134" s="164">
        <f>SUMIFS('DATOS PEST15'!$D:$D,'DATOS PEST15'!$B:$B,VLOOKUP($F$5,DenRegTabla2,2,FALSE),'DATOS PEST15'!$A:$A,INDICE!$C$13,'DATOS PEST15'!$E:$E,'2. TS PAIS SEXO Y REG'!$A134)</f>
        <v>0.63157894736842102</v>
      </c>
      <c r="I134" s="147">
        <f>SUMIFS('DATOS PEST15'!$D:$D,'DATOS PEST15'!$C:$C,'2. TS PAIS SEXO Y REG'!I$6,'DATOS PEST15'!$B:$B,VLOOKUP($I$5,DenRegTabla2,2,FALSE),'DATOS PEST15'!$A:$A,INDICE!$C$13,'DATOS PEST15'!$E:$E,'2. TS PAIS SEXO Y REG'!$A134)</f>
        <v>0</v>
      </c>
      <c r="J134" s="166">
        <f>SUMIFS('DATOS PEST15'!$D:$D,'DATOS PEST15'!$C:$C,'2. TS PAIS SEXO Y REG'!J$6,'DATOS PEST15'!$B:$B,VLOOKUP($I$5,DenRegTabla2,2,FALSE),'DATOS PEST15'!$A:$A,INDICE!$C$13,'DATOS PEST15'!$E:$E,'2. TS PAIS SEXO Y REG'!$A134)</f>
        <v>0</v>
      </c>
      <c r="K134" s="164">
        <f>SUMIFS('DATOS PEST15'!$D:$D,'DATOS PEST15'!$B:$B,VLOOKUP($I$5,DenRegTabla2,2,FALSE),'DATOS PEST15'!$A:$A,INDICE!$C$13,'DATOS PEST15'!$E:$E,'2. TS PAIS SEXO Y REG'!$A134)</f>
        <v>0</v>
      </c>
      <c r="L134" s="147">
        <f>SUMIFS('DATOS PEST15'!$D:$D,'DATOS PEST15'!$C:$C,'2. TS PAIS SEXO Y REG'!L$6,'DATOS PEST15'!$B:$B,VLOOKUP($L$5,DenRegTabla2,2,FALSE),'DATOS PEST15'!$A:$A,INDICE!$C$13,'DATOS PEST15'!$E:$E,'2. TS PAIS SEXO Y REG'!$A134)</f>
        <v>0</v>
      </c>
      <c r="M134" s="166">
        <f>SUMIFS('DATOS PEST15'!$D:$D,'DATOS PEST15'!$C:$C,'2. TS PAIS SEXO Y REG'!M$6,'DATOS PEST15'!$B:$B,VLOOKUP($L$5,DenRegTabla2,2,FALSE),'DATOS PEST15'!$A:$A,INDICE!$C$13,'DATOS PEST15'!$E:$E,'2. TS PAIS SEXO Y REG'!$A134)</f>
        <v>0</v>
      </c>
      <c r="N134" s="164">
        <f>SUMIFS('DATOS PEST15'!$D:$D,'DATOS PEST15'!$B:$B,VLOOKUP($L$5,DenRegTabla2,2,FALSE),'DATOS PEST15'!$A:$A,INDICE!$C$13,'DATOS PEST15'!$E:$E,'2. TS PAIS SEXO Y REG'!$A134)</f>
        <v>0</v>
      </c>
      <c r="O134" s="147">
        <f>SUMIFS('DATOS PEST15'!$D:$D,'DATOS PEST15'!$C:$C,'2. TS PAIS SEXO Y REG'!O$6,'DATOS PEST15'!$B:$B,VLOOKUP($O$5,DenRegTabla2,2,FALSE),'DATOS PEST15'!$A:$A,INDICE!$C$13,'DATOS PEST15'!$E:$E,'2. TS PAIS SEXO Y REG'!$A134)</f>
        <v>0</v>
      </c>
      <c r="P134" s="166">
        <f>SUMIFS('DATOS PEST15'!$D:$D,'DATOS PEST15'!$C:$C,'2. TS PAIS SEXO Y REG'!P$6,'DATOS PEST15'!$B:$B,VLOOKUP($O$5,DenRegTabla2,2,FALSE),'DATOS PEST15'!$A:$A,INDICE!$C$13,'DATOS PEST15'!$E:$E,'2. TS PAIS SEXO Y REG'!$A134)</f>
        <v>0</v>
      </c>
      <c r="Q134" s="164">
        <f>SUMIFS('DATOS PEST15'!$D:$D,'DATOS PEST15'!$B:$B,VLOOKUP($O$5,DenRegTabla2,2,FALSE),'DATOS PEST15'!$A:$A,INDICE!$C$13,'DATOS PEST15'!$E:$E,'2. TS PAIS SEXO Y REG'!$A134)</f>
        <v>0</v>
      </c>
      <c r="R134" s="147">
        <f>SUMIFS('DATOS PEST15'!$D:$D,'DATOS PEST15'!$C:$C,'2. TS PAIS SEXO Y REG'!R$6,'DATOS PEST15'!$B:$B,VLOOKUP($R$5,DenRegTabla2,2,FALSE),'DATOS PEST15'!$A:$A,INDICE!$C$13,'DATOS PEST15'!$E:$E,'2. TS PAIS SEXO Y REG'!$A134)</f>
        <v>0</v>
      </c>
      <c r="S134" s="166">
        <f>SUMIFS('DATOS PEST15'!$D:$D,'DATOS PEST15'!$C:$C,'2. TS PAIS SEXO Y REG'!S$6,'DATOS PEST15'!$B:$B,VLOOKUP($R$5,DenRegTabla2,2,FALSE),'DATOS PEST15'!$A:$A,INDICE!$C$13,'DATOS PEST15'!$E:$E,'2. TS PAIS SEXO Y REG'!$A134)</f>
        <v>0</v>
      </c>
      <c r="T134" s="164">
        <f>SUMIFS('DATOS PEST15'!$D:$D,'DATOS PEST15'!$B:$B,VLOOKUP($R$5,DenRegTabla2,2,FALSE),'DATOS PEST15'!$A:$A,INDICE!$C$13,'DATOS PEST15'!$E:$E,'2. TS PAIS SEXO Y REG'!$A134)</f>
        <v>0</v>
      </c>
      <c r="U134" s="147">
        <f>SUMIFS('DATOS PEST15'!$D:$D,'DATOS PEST15'!$C:$C,'2. TS PAIS SEXO Y REG'!U$6,'DATOS PEST15'!$B:$B,VLOOKUP($U$5,DenRegTabla2,2,FALSE),'DATOS PEST15'!$A:$A,INDICE!$C$13,'DATOS PEST15'!$E:$E,'2. TS PAIS SEXO Y REG'!$A134)</f>
        <v>0</v>
      </c>
      <c r="V134" s="166">
        <f>SUMIFS('DATOS PEST15'!$D:$D,'DATOS PEST15'!$C:$C,'2. TS PAIS SEXO Y REG'!V$6,'DATOS PEST15'!$B:$B,VLOOKUP($U$5,DenRegTabla2,2,FALSE),'DATOS PEST15'!$A:$A,INDICE!$C$13,'DATOS PEST15'!$E:$E,'2. TS PAIS SEXO Y REG'!$A134)</f>
        <v>0</v>
      </c>
      <c r="W134" s="164">
        <f>SUMIFS('DATOS PEST15'!$D:$D,'DATOS PEST15'!$B:$B,VLOOKUP($U$5,DenRegTabla2,2,FALSE),'DATOS PEST15'!$A:$A,INDICE!$C$13,'DATOS PEST15'!$E:$E,'2. TS PAIS SEXO Y REG'!$A134)</f>
        <v>0</v>
      </c>
      <c r="X134" s="147">
        <f>SUMIFS('DATOS PEST15'!$D:$D,'DATOS PEST15'!$C:$C,'2. TS PAIS SEXO Y REG'!X$6,'DATOS PEST15'!$B:$B,VLOOKUP($X$5,DenRegTabla2,2,FALSE),'DATOS PEST15'!$A:$A,INDICE!$C$13,'DATOS PEST15'!$E:$E,'2. TS PAIS SEXO Y REG'!$A134)</f>
        <v>0</v>
      </c>
      <c r="Y134" s="166">
        <f>SUMIFS('DATOS PEST15'!$D:$D,'DATOS PEST15'!$C:$C,'2. TS PAIS SEXO Y REG'!Y$6,'DATOS PEST15'!$B:$B,VLOOKUP($X$5,DenRegTabla2,2,FALSE),'DATOS PEST15'!$A:$A,INDICE!$C$13,'DATOS PEST15'!$E:$E,'2. TS PAIS SEXO Y REG'!$A134)</f>
        <v>0</v>
      </c>
      <c r="Z134" s="164">
        <f>SUMIFS('DATOS PEST15'!$D:$D,'DATOS PEST15'!$B:$B,VLOOKUP($X$5,DenRegTabla2,2,FALSE),'DATOS PEST15'!$A:$A,INDICE!$C$13,'DATOS PEST15'!$E:$E,'2. TS PAIS SEXO Y REG'!$A134)</f>
        <v>0</v>
      </c>
      <c r="AA134" s="147">
        <f>SUMIFS('DATOS PEST15'!$D:$D,'DATOS PEST15'!$C:$C,'2. TS PAIS SEXO Y REG'!AA$6,'DATOS PEST15'!$B:$B,VLOOKUP($AA$5,DenRegTabla2,2,FALSE),'DATOS PEST15'!$A:$A,INDICE!$C$13,'DATOS PEST15'!$E:$E,'2. TS PAIS SEXO Y REG'!$A134)</f>
        <v>0</v>
      </c>
      <c r="AB134" s="166">
        <f>SUMIFS('DATOS PEST15'!$D:$D,'DATOS PEST15'!$C:$C,'2. TS PAIS SEXO Y REG'!AB$6,'DATOS PEST15'!$B:$B,VLOOKUP($AA$5,DenRegTabla2,2,FALSE),'DATOS PEST15'!$A:$A,INDICE!$C$13,'DATOS PEST15'!$E:$E,'2. TS PAIS SEXO Y REG'!$A134)</f>
        <v>0</v>
      </c>
      <c r="AC134" s="164">
        <f>SUMIFS('DATOS PEST15'!$D:$D,'DATOS PEST15'!$B:$B,VLOOKUP($AA$5,DenRegTabla2,2,FALSE),'DATOS PEST15'!$A:$A,INDICE!$C$13,'DATOS PEST15'!$E:$E,'2. TS PAIS SEXO Y REG'!$A134)</f>
        <v>0</v>
      </c>
    </row>
    <row r="135" spans="1:29" s="123" customFormat="1" ht="15.6" x14ac:dyDescent="0.3">
      <c r="A135" s="4">
        <v>376</v>
      </c>
      <c r="B135" s="147" t="s">
        <v>285</v>
      </c>
      <c r="C135" s="147">
        <f t="shared" si="24"/>
        <v>361.31578947368422</v>
      </c>
      <c r="D135" s="166">
        <f t="shared" si="25"/>
        <v>611.05263157894728</v>
      </c>
      <c r="E135" s="164">
        <f t="shared" si="26"/>
        <v>972.36842105263145</v>
      </c>
      <c r="F135" s="147">
        <f>SUMIFS('DATOS PEST15'!$D:$D,'DATOS PEST15'!$C:$C,'2. TS PAIS SEXO Y REG'!F$6,'DATOS PEST15'!$B:$B,VLOOKUP($F$5,DenRegTabla2,2,FALSE),'DATOS PEST15'!$A:$A,INDICE!$C$13,'DATOS PEST15'!$E:$E,'2. TS PAIS SEXO Y REG'!$A135)</f>
        <v>215.42105263157896</v>
      </c>
      <c r="G135" s="166">
        <f>SUMIFS('DATOS PEST15'!$D:$D,'DATOS PEST15'!$C:$C,'2. TS PAIS SEXO Y REG'!G$6,'DATOS PEST15'!$B:$B,VLOOKUP($F$5,DenRegTabla2,2,FALSE),'DATOS PEST15'!$A:$A,INDICE!$C$13,'DATOS PEST15'!$E:$E,'2. TS PAIS SEXO Y REG'!$A135)</f>
        <v>326.05263157894734</v>
      </c>
      <c r="H135" s="164">
        <f>SUMIFS('DATOS PEST15'!$D:$D,'DATOS PEST15'!$B:$B,VLOOKUP($F$5,DenRegTabla2,2,FALSE),'DATOS PEST15'!$A:$A,INDICE!$C$13,'DATOS PEST15'!$E:$E,'2. TS PAIS SEXO Y REG'!$A135)</f>
        <v>541.47368421052624</v>
      </c>
      <c r="I135" s="147">
        <f>SUMIFS('DATOS PEST15'!$D:$D,'DATOS PEST15'!$C:$C,'2. TS PAIS SEXO Y REG'!I$6,'DATOS PEST15'!$B:$B,VLOOKUP($I$5,DenRegTabla2,2,FALSE),'DATOS PEST15'!$A:$A,INDICE!$C$13,'DATOS PEST15'!$E:$E,'2. TS PAIS SEXO Y REG'!$A135)</f>
        <v>0</v>
      </c>
      <c r="J135" s="166">
        <f>SUMIFS('DATOS PEST15'!$D:$D,'DATOS PEST15'!$C:$C,'2. TS PAIS SEXO Y REG'!J$6,'DATOS PEST15'!$B:$B,VLOOKUP($I$5,DenRegTabla2,2,FALSE),'DATOS PEST15'!$A:$A,INDICE!$C$13,'DATOS PEST15'!$E:$E,'2. TS PAIS SEXO Y REG'!$A135)</f>
        <v>0</v>
      </c>
      <c r="K135" s="164">
        <f>SUMIFS('DATOS PEST15'!$D:$D,'DATOS PEST15'!$B:$B,VLOOKUP($I$5,DenRegTabla2,2,FALSE),'DATOS PEST15'!$A:$A,INDICE!$C$13,'DATOS PEST15'!$E:$E,'2. TS PAIS SEXO Y REG'!$A135)</f>
        <v>0</v>
      </c>
      <c r="L135" s="147">
        <f>SUMIFS('DATOS PEST15'!$D:$D,'DATOS PEST15'!$C:$C,'2. TS PAIS SEXO Y REG'!L$6,'DATOS PEST15'!$B:$B,VLOOKUP($L$5,DenRegTabla2,2,FALSE),'DATOS PEST15'!$A:$A,INDICE!$C$13,'DATOS PEST15'!$E:$E,'2. TS PAIS SEXO Y REG'!$A135)</f>
        <v>2.9473684210526314</v>
      </c>
      <c r="M135" s="166">
        <f>SUMIFS('DATOS PEST15'!$D:$D,'DATOS PEST15'!$C:$C,'2. TS PAIS SEXO Y REG'!M$6,'DATOS PEST15'!$B:$B,VLOOKUP($L$5,DenRegTabla2,2,FALSE),'DATOS PEST15'!$A:$A,INDICE!$C$13,'DATOS PEST15'!$E:$E,'2. TS PAIS SEXO Y REG'!$A135)</f>
        <v>0</v>
      </c>
      <c r="N135" s="164">
        <f>SUMIFS('DATOS PEST15'!$D:$D,'DATOS PEST15'!$B:$B,VLOOKUP($L$5,DenRegTabla2,2,FALSE),'DATOS PEST15'!$A:$A,INDICE!$C$13,'DATOS PEST15'!$E:$E,'2. TS PAIS SEXO Y REG'!$A135)</f>
        <v>2.9473684210526314</v>
      </c>
      <c r="O135" s="147">
        <f>SUMIFS('DATOS PEST15'!$D:$D,'DATOS PEST15'!$C:$C,'2. TS PAIS SEXO Y REG'!O$6,'DATOS PEST15'!$B:$B,VLOOKUP($O$5,DenRegTabla2,2,FALSE),'DATOS PEST15'!$A:$A,INDICE!$C$13,'DATOS PEST15'!$E:$E,'2. TS PAIS SEXO Y REG'!$A135)</f>
        <v>142.94736842105263</v>
      </c>
      <c r="P135" s="166">
        <f>SUMIFS('DATOS PEST15'!$D:$D,'DATOS PEST15'!$C:$C,'2. TS PAIS SEXO Y REG'!P$6,'DATOS PEST15'!$B:$B,VLOOKUP($O$5,DenRegTabla2,2,FALSE),'DATOS PEST15'!$A:$A,INDICE!$C$13,'DATOS PEST15'!$E:$E,'2. TS PAIS SEXO Y REG'!$A135)</f>
        <v>284</v>
      </c>
      <c r="Q135" s="164">
        <f>SUMIFS('DATOS PEST15'!$D:$D,'DATOS PEST15'!$B:$B,VLOOKUP($O$5,DenRegTabla2,2,FALSE),'DATOS PEST15'!$A:$A,INDICE!$C$13,'DATOS PEST15'!$E:$E,'2. TS PAIS SEXO Y REG'!$A135)</f>
        <v>426.9473684210526</v>
      </c>
      <c r="R135" s="147">
        <f>SUMIFS('DATOS PEST15'!$D:$D,'DATOS PEST15'!$C:$C,'2. TS PAIS SEXO Y REG'!R$6,'DATOS PEST15'!$B:$B,VLOOKUP($R$5,DenRegTabla2,2,FALSE),'DATOS PEST15'!$A:$A,INDICE!$C$13,'DATOS PEST15'!$E:$E,'2. TS PAIS SEXO Y REG'!$A135)</f>
        <v>0</v>
      </c>
      <c r="S135" s="166">
        <f>SUMIFS('DATOS PEST15'!$D:$D,'DATOS PEST15'!$C:$C,'2. TS PAIS SEXO Y REG'!S$6,'DATOS PEST15'!$B:$B,VLOOKUP($R$5,DenRegTabla2,2,FALSE),'DATOS PEST15'!$A:$A,INDICE!$C$13,'DATOS PEST15'!$E:$E,'2. TS PAIS SEXO Y REG'!$A135)</f>
        <v>1</v>
      </c>
      <c r="T135" s="164">
        <f>SUMIFS('DATOS PEST15'!$D:$D,'DATOS PEST15'!$B:$B,VLOOKUP($R$5,DenRegTabla2,2,FALSE),'DATOS PEST15'!$A:$A,INDICE!$C$13,'DATOS PEST15'!$E:$E,'2. TS PAIS SEXO Y REG'!$A135)</f>
        <v>1</v>
      </c>
      <c r="U135" s="147">
        <f>SUMIFS('DATOS PEST15'!$D:$D,'DATOS PEST15'!$C:$C,'2. TS PAIS SEXO Y REG'!U$6,'DATOS PEST15'!$B:$B,VLOOKUP($U$5,DenRegTabla2,2,FALSE),'DATOS PEST15'!$A:$A,INDICE!$C$13,'DATOS PEST15'!$E:$E,'2. TS PAIS SEXO Y REG'!$A135)</f>
        <v>0</v>
      </c>
      <c r="V135" s="166">
        <f>SUMIFS('DATOS PEST15'!$D:$D,'DATOS PEST15'!$C:$C,'2. TS PAIS SEXO Y REG'!V$6,'DATOS PEST15'!$B:$B,VLOOKUP($U$5,DenRegTabla2,2,FALSE),'DATOS PEST15'!$A:$A,INDICE!$C$13,'DATOS PEST15'!$E:$E,'2. TS PAIS SEXO Y REG'!$A135)</f>
        <v>0</v>
      </c>
      <c r="W135" s="164">
        <f>SUMIFS('DATOS PEST15'!$D:$D,'DATOS PEST15'!$B:$B,VLOOKUP($U$5,DenRegTabla2,2,FALSE),'DATOS PEST15'!$A:$A,INDICE!$C$13,'DATOS PEST15'!$E:$E,'2. TS PAIS SEXO Y REG'!$A135)</f>
        <v>0</v>
      </c>
      <c r="X135" s="147">
        <f>SUMIFS('DATOS PEST15'!$D:$D,'DATOS PEST15'!$C:$C,'2. TS PAIS SEXO Y REG'!X$6,'DATOS PEST15'!$B:$B,VLOOKUP($X$5,DenRegTabla2,2,FALSE),'DATOS PEST15'!$A:$A,INDICE!$C$13,'DATOS PEST15'!$E:$E,'2. TS PAIS SEXO Y REG'!$A135)</f>
        <v>0</v>
      </c>
      <c r="Y135" s="166">
        <f>SUMIFS('DATOS PEST15'!$D:$D,'DATOS PEST15'!$C:$C,'2. TS PAIS SEXO Y REG'!Y$6,'DATOS PEST15'!$B:$B,VLOOKUP($X$5,DenRegTabla2,2,FALSE),'DATOS PEST15'!$A:$A,INDICE!$C$13,'DATOS PEST15'!$E:$E,'2. TS PAIS SEXO Y REG'!$A135)</f>
        <v>0</v>
      </c>
      <c r="Z135" s="164">
        <f>SUMIFS('DATOS PEST15'!$D:$D,'DATOS PEST15'!$B:$B,VLOOKUP($X$5,DenRegTabla2,2,FALSE),'DATOS PEST15'!$A:$A,INDICE!$C$13,'DATOS PEST15'!$E:$E,'2. TS PAIS SEXO Y REG'!$A135)</f>
        <v>0</v>
      </c>
      <c r="AA135" s="147">
        <f>SUMIFS('DATOS PEST15'!$D:$D,'DATOS PEST15'!$C:$C,'2. TS PAIS SEXO Y REG'!AA$6,'DATOS PEST15'!$B:$B,VLOOKUP($AA$5,DenRegTabla2,2,FALSE),'DATOS PEST15'!$A:$A,INDICE!$C$13,'DATOS PEST15'!$E:$E,'2. TS PAIS SEXO Y REG'!$A135)</f>
        <v>0</v>
      </c>
      <c r="AB135" s="166">
        <f>SUMIFS('DATOS PEST15'!$D:$D,'DATOS PEST15'!$C:$C,'2. TS PAIS SEXO Y REG'!AB$6,'DATOS PEST15'!$B:$B,VLOOKUP($AA$5,DenRegTabla2,2,FALSE),'DATOS PEST15'!$A:$A,INDICE!$C$13,'DATOS PEST15'!$E:$E,'2. TS PAIS SEXO Y REG'!$A135)</f>
        <v>0</v>
      </c>
      <c r="AC135" s="164">
        <f>SUMIFS('DATOS PEST15'!$D:$D,'DATOS PEST15'!$B:$B,VLOOKUP($AA$5,DenRegTabla2,2,FALSE),'DATOS PEST15'!$A:$A,INDICE!$C$13,'DATOS PEST15'!$E:$E,'2. TS PAIS SEXO Y REG'!$A135)</f>
        <v>0</v>
      </c>
    </row>
    <row r="136" spans="1:29" s="123" customFormat="1" ht="15.6" x14ac:dyDescent="0.3">
      <c r="A136" s="4">
        <v>388</v>
      </c>
      <c r="B136" s="147" t="s">
        <v>287</v>
      </c>
      <c r="C136" s="147">
        <f t="shared" si="24"/>
        <v>52.526315789473685</v>
      </c>
      <c r="D136" s="166">
        <f t="shared" si="25"/>
        <v>66.21052631578948</v>
      </c>
      <c r="E136" s="164">
        <f t="shared" si="26"/>
        <v>118.73684210526315</v>
      </c>
      <c r="F136" s="147">
        <f>SUMIFS('DATOS PEST15'!$D:$D,'DATOS PEST15'!$C:$C,'2. TS PAIS SEXO Y REG'!F$6,'DATOS PEST15'!$B:$B,VLOOKUP($F$5,DenRegTabla2,2,FALSE),'DATOS PEST15'!$A:$A,INDICE!$C$13,'DATOS PEST15'!$E:$E,'2. TS PAIS SEXO Y REG'!$A136)</f>
        <v>45.526315789473685</v>
      </c>
      <c r="G136" s="166">
        <f>SUMIFS('DATOS PEST15'!$D:$D,'DATOS PEST15'!$C:$C,'2. TS PAIS SEXO Y REG'!G$6,'DATOS PEST15'!$B:$B,VLOOKUP($F$5,DenRegTabla2,2,FALSE),'DATOS PEST15'!$A:$A,INDICE!$C$13,'DATOS PEST15'!$E:$E,'2. TS PAIS SEXO Y REG'!$A136)</f>
        <v>52.210526315789473</v>
      </c>
      <c r="H136" s="164">
        <f>SUMIFS('DATOS PEST15'!$D:$D,'DATOS PEST15'!$B:$B,VLOOKUP($F$5,DenRegTabla2,2,FALSE),'DATOS PEST15'!$A:$A,INDICE!$C$13,'DATOS PEST15'!$E:$E,'2. TS PAIS SEXO Y REG'!$A136)</f>
        <v>97.73684210526315</v>
      </c>
      <c r="I136" s="147">
        <f>SUMIFS('DATOS PEST15'!$D:$D,'DATOS PEST15'!$C:$C,'2. TS PAIS SEXO Y REG'!I$6,'DATOS PEST15'!$B:$B,VLOOKUP($I$5,DenRegTabla2,2,FALSE),'DATOS PEST15'!$A:$A,INDICE!$C$13,'DATOS PEST15'!$E:$E,'2. TS PAIS SEXO Y REG'!$A136)</f>
        <v>0</v>
      </c>
      <c r="J136" s="166">
        <f>SUMIFS('DATOS PEST15'!$D:$D,'DATOS PEST15'!$C:$C,'2. TS PAIS SEXO Y REG'!J$6,'DATOS PEST15'!$B:$B,VLOOKUP($I$5,DenRegTabla2,2,FALSE),'DATOS PEST15'!$A:$A,INDICE!$C$13,'DATOS PEST15'!$E:$E,'2. TS PAIS SEXO Y REG'!$A136)</f>
        <v>0</v>
      </c>
      <c r="K136" s="164">
        <f>SUMIFS('DATOS PEST15'!$D:$D,'DATOS PEST15'!$B:$B,VLOOKUP($I$5,DenRegTabla2,2,FALSE),'DATOS PEST15'!$A:$A,INDICE!$C$13,'DATOS PEST15'!$E:$E,'2. TS PAIS SEXO Y REG'!$A136)</f>
        <v>0</v>
      </c>
      <c r="L136" s="147">
        <f>SUMIFS('DATOS PEST15'!$D:$D,'DATOS PEST15'!$C:$C,'2. TS PAIS SEXO Y REG'!L$6,'DATOS PEST15'!$B:$B,VLOOKUP($L$5,DenRegTabla2,2,FALSE),'DATOS PEST15'!$A:$A,INDICE!$C$13,'DATOS PEST15'!$E:$E,'2. TS PAIS SEXO Y REG'!$A136)</f>
        <v>3</v>
      </c>
      <c r="M136" s="166">
        <f>SUMIFS('DATOS PEST15'!$D:$D,'DATOS PEST15'!$C:$C,'2. TS PAIS SEXO Y REG'!M$6,'DATOS PEST15'!$B:$B,VLOOKUP($L$5,DenRegTabla2,2,FALSE),'DATOS PEST15'!$A:$A,INDICE!$C$13,'DATOS PEST15'!$E:$E,'2. TS PAIS SEXO Y REG'!$A136)</f>
        <v>0</v>
      </c>
      <c r="N136" s="164">
        <f>SUMIFS('DATOS PEST15'!$D:$D,'DATOS PEST15'!$B:$B,VLOOKUP($L$5,DenRegTabla2,2,FALSE),'DATOS PEST15'!$A:$A,INDICE!$C$13,'DATOS PEST15'!$E:$E,'2. TS PAIS SEXO Y REG'!$A136)</f>
        <v>3</v>
      </c>
      <c r="O136" s="147">
        <f>SUMIFS('DATOS PEST15'!$D:$D,'DATOS PEST15'!$C:$C,'2. TS PAIS SEXO Y REG'!O$6,'DATOS PEST15'!$B:$B,VLOOKUP($O$5,DenRegTabla2,2,FALSE),'DATOS PEST15'!$A:$A,INDICE!$C$13,'DATOS PEST15'!$E:$E,'2. TS PAIS SEXO Y REG'!$A136)</f>
        <v>4</v>
      </c>
      <c r="P136" s="166">
        <f>SUMIFS('DATOS PEST15'!$D:$D,'DATOS PEST15'!$C:$C,'2. TS PAIS SEXO Y REG'!P$6,'DATOS PEST15'!$B:$B,VLOOKUP($O$5,DenRegTabla2,2,FALSE),'DATOS PEST15'!$A:$A,INDICE!$C$13,'DATOS PEST15'!$E:$E,'2. TS PAIS SEXO Y REG'!$A136)</f>
        <v>14</v>
      </c>
      <c r="Q136" s="164">
        <f>SUMIFS('DATOS PEST15'!$D:$D,'DATOS PEST15'!$B:$B,VLOOKUP($O$5,DenRegTabla2,2,FALSE),'DATOS PEST15'!$A:$A,INDICE!$C$13,'DATOS PEST15'!$E:$E,'2. TS PAIS SEXO Y REG'!$A136)</f>
        <v>18</v>
      </c>
      <c r="R136" s="147">
        <f>SUMIFS('DATOS PEST15'!$D:$D,'DATOS PEST15'!$C:$C,'2. TS PAIS SEXO Y REG'!R$6,'DATOS PEST15'!$B:$B,VLOOKUP($R$5,DenRegTabla2,2,FALSE),'DATOS PEST15'!$A:$A,INDICE!$C$13,'DATOS PEST15'!$E:$E,'2. TS PAIS SEXO Y REG'!$A136)</f>
        <v>0</v>
      </c>
      <c r="S136" s="166">
        <f>SUMIFS('DATOS PEST15'!$D:$D,'DATOS PEST15'!$C:$C,'2. TS PAIS SEXO Y REG'!S$6,'DATOS PEST15'!$B:$B,VLOOKUP($R$5,DenRegTabla2,2,FALSE),'DATOS PEST15'!$A:$A,INDICE!$C$13,'DATOS PEST15'!$E:$E,'2. TS PAIS SEXO Y REG'!$A136)</f>
        <v>0</v>
      </c>
      <c r="T136" s="164">
        <f>SUMIFS('DATOS PEST15'!$D:$D,'DATOS PEST15'!$B:$B,VLOOKUP($R$5,DenRegTabla2,2,FALSE),'DATOS PEST15'!$A:$A,INDICE!$C$13,'DATOS PEST15'!$E:$E,'2. TS PAIS SEXO Y REG'!$A136)</f>
        <v>0</v>
      </c>
      <c r="U136" s="147">
        <f>SUMIFS('DATOS PEST15'!$D:$D,'DATOS PEST15'!$C:$C,'2. TS PAIS SEXO Y REG'!U$6,'DATOS PEST15'!$B:$B,VLOOKUP($U$5,DenRegTabla2,2,FALSE),'DATOS PEST15'!$A:$A,INDICE!$C$13,'DATOS PEST15'!$E:$E,'2. TS PAIS SEXO Y REG'!$A136)</f>
        <v>0</v>
      </c>
      <c r="V136" s="166">
        <f>SUMIFS('DATOS PEST15'!$D:$D,'DATOS PEST15'!$C:$C,'2. TS PAIS SEXO Y REG'!V$6,'DATOS PEST15'!$B:$B,VLOOKUP($U$5,DenRegTabla2,2,FALSE),'DATOS PEST15'!$A:$A,INDICE!$C$13,'DATOS PEST15'!$E:$E,'2. TS PAIS SEXO Y REG'!$A136)</f>
        <v>0</v>
      </c>
      <c r="W136" s="164">
        <f>SUMIFS('DATOS PEST15'!$D:$D,'DATOS PEST15'!$B:$B,VLOOKUP($U$5,DenRegTabla2,2,FALSE),'DATOS PEST15'!$A:$A,INDICE!$C$13,'DATOS PEST15'!$E:$E,'2. TS PAIS SEXO Y REG'!$A136)</f>
        <v>0</v>
      </c>
      <c r="X136" s="147">
        <f>SUMIFS('DATOS PEST15'!$D:$D,'DATOS PEST15'!$C:$C,'2. TS PAIS SEXO Y REG'!X$6,'DATOS PEST15'!$B:$B,VLOOKUP($X$5,DenRegTabla2,2,FALSE),'DATOS PEST15'!$A:$A,INDICE!$C$13,'DATOS PEST15'!$E:$E,'2. TS PAIS SEXO Y REG'!$A136)</f>
        <v>0</v>
      </c>
      <c r="Y136" s="166">
        <f>SUMIFS('DATOS PEST15'!$D:$D,'DATOS PEST15'!$C:$C,'2. TS PAIS SEXO Y REG'!Y$6,'DATOS PEST15'!$B:$B,VLOOKUP($X$5,DenRegTabla2,2,FALSE),'DATOS PEST15'!$A:$A,INDICE!$C$13,'DATOS PEST15'!$E:$E,'2. TS PAIS SEXO Y REG'!$A136)</f>
        <v>0</v>
      </c>
      <c r="Z136" s="164">
        <f>SUMIFS('DATOS PEST15'!$D:$D,'DATOS PEST15'!$B:$B,VLOOKUP($X$5,DenRegTabla2,2,FALSE),'DATOS PEST15'!$A:$A,INDICE!$C$13,'DATOS PEST15'!$E:$E,'2. TS PAIS SEXO Y REG'!$A136)</f>
        <v>0</v>
      </c>
      <c r="AA136" s="147">
        <f>SUMIFS('DATOS PEST15'!$D:$D,'DATOS PEST15'!$C:$C,'2. TS PAIS SEXO Y REG'!AA$6,'DATOS PEST15'!$B:$B,VLOOKUP($AA$5,DenRegTabla2,2,FALSE),'DATOS PEST15'!$A:$A,INDICE!$C$13,'DATOS PEST15'!$E:$E,'2. TS PAIS SEXO Y REG'!$A136)</f>
        <v>0</v>
      </c>
      <c r="AB136" s="166">
        <f>SUMIFS('DATOS PEST15'!$D:$D,'DATOS PEST15'!$C:$C,'2. TS PAIS SEXO Y REG'!AB$6,'DATOS PEST15'!$B:$B,VLOOKUP($AA$5,DenRegTabla2,2,FALSE),'DATOS PEST15'!$A:$A,INDICE!$C$13,'DATOS PEST15'!$E:$E,'2. TS PAIS SEXO Y REG'!$A136)</f>
        <v>0</v>
      </c>
      <c r="AC136" s="164">
        <f>SUMIFS('DATOS PEST15'!$D:$D,'DATOS PEST15'!$B:$B,VLOOKUP($AA$5,DenRegTabla2,2,FALSE),'DATOS PEST15'!$A:$A,INDICE!$C$13,'DATOS PEST15'!$E:$E,'2. TS PAIS SEXO Y REG'!$A136)</f>
        <v>0</v>
      </c>
    </row>
    <row r="137" spans="1:29" s="123" customFormat="1" ht="15.6" x14ac:dyDescent="0.3">
      <c r="A137" s="4">
        <v>392</v>
      </c>
      <c r="B137" s="147" t="s">
        <v>288</v>
      </c>
      <c r="C137" s="147">
        <f t="shared" si="24"/>
        <v>1595.6315789473683</v>
      </c>
      <c r="D137" s="166">
        <f t="shared" si="25"/>
        <v>897.84210526315792</v>
      </c>
      <c r="E137" s="164">
        <f t="shared" si="26"/>
        <v>2493.4736842105262</v>
      </c>
      <c r="F137" s="147">
        <f>SUMIFS('DATOS PEST15'!$D:$D,'DATOS PEST15'!$C:$C,'2. TS PAIS SEXO Y REG'!F$6,'DATOS PEST15'!$B:$B,VLOOKUP($F$5,DenRegTabla2,2,FALSE),'DATOS PEST15'!$A:$A,INDICE!$C$13,'DATOS PEST15'!$E:$E,'2. TS PAIS SEXO Y REG'!$A137)</f>
        <v>1113.3157894736842</v>
      </c>
      <c r="G137" s="166">
        <f>SUMIFS('DATOS PEST15'!$D:$D,'DATOS PEST15'!$C:$C,'2. TS PAIS SEXO Y REG'!G$6,'DATOS PEST15'!$B:$B,VLOOKUP($F$5,DenRegTabla2,2,FALSE),'DATOS PEST15'!$A:$A,INDICE!$C$13,'DATOS PEST15'!$E:$E,'2. TS PAIS SEXO Y REG'!$A137)</f>
        <v>611.47368421052636</v>
      </c>
      <c r="H137" s="164">
        <f>SUMIFS('DATOS PEST15'!$D:$D,'DATOS PEST15'!$B:$B,VLOOKUP($F$5,DenRegTabla2,2,FALSE),'DATOS PEST15'!$A:$A,INDICE!$C$13,'DATOS PEST15'!$E:$E,'2. TS PAIS SEXO Y REG'!$A137)</f>
        <v>1724.7894736842104</v>
      </c>
      <c r="I137" s="147">
        <f>SUMIFS('DATOS PEST15'!$D:$D,'DATOS PEST15'!$C:$C,'2. TS PAIS SEXO Y REG'!I$6,'DATOS PEST15'!$B:$B,VLOOKUP($I$5,DenRegTabla2,2,FALSE),'DATOS PEST15'!$A:$A,INDICE!$C$13,'DATOS PEST15'!$E:$E,'2. TS PAIS SEXO Y REG'!$A137)</f>
        <v>1</v>
      </c>
      <c r="J137" s="166">
        <f>SUMIFS('DATOS PEST15'!$D:$D,'DATOS PEST15'!$C:$C,'2. TS PAIS SEXO Y REG'!J$6,'DATOS PEST15'!$B:$B,VLOOKUP($I$5,DenRegTabla2,2,FALSE),'DATOS PEST15'!$A:$A,INDICE!$C$13,'DATOS PEST15'!$E:$E,'2. TS PAIS SEXO Y REG'!$A137)</f>
        <v>2</v>
      </c>
      <c r="K137" s="164">
        <f>SUMIFS('DATOS PEST15'!$D:$D,'DATOS PEST15'!$B:$B,VLOOKUP($I$5,DenRegTabla2,2,FALSE),'DATOS PEST15'!$A:$A,INDICE!$C$13,'DATOS PEST15'!$E:$E,'2. TS PAIS SEXO Y REG'!$A137)</f>
        <v>3</v>
      </c>
      <c r="L137" s="147">
        <f>SUMIFS('DATOS PEST15'!$D:$D,'DATOS PEST15'!$C:$C,'2. TS PAIS SEXO Y REG'!L$6,'DATOS PEST15'!$B:$B,VLOOKUP($L$5,DenRegTabla2,2,FALSE),'DATOS PEST15'!$A:$A,INDICE!$C$13,'DATOS PEST15'!$E:$E,'2. TS PAIS SEXO Y REG'!$A137)</f>
        <v>8</v>
      </c>
      <c r="M137" s="166">
        <f>SUMIFS('DATOS PEST15'!$D:$D,'DATOS PEST15'!$C:$C,'2. TS PAIS SEXO Y REG'!M$6,'DATOS PEST15'!$B:$B,VLOOKUP($L$5,DenRegTabla2,2,FALSE),'DATOS PEST15'!$A:$A,INDICE!$C$13,'DATOS PEST15'!$E:$E,'2. TS PAIS SEXO Y REG'!$A137)</f>
        <v>2</v>
      </c>
      <c r="N137" s="164">
        <f>SUMIFS('DATOS PEST15'!$D:$D,'DATOS PEST15'!$B:$B,VLOOKUP($L$5,DenRegTabla2,2,FALSE),'DATOS PEST15'!$A:$A,INDICE!$C$13,'DATOS PEST15'!$E:$E,'2. TS PAIS SEXO Y REG'!$A137)</f>
        <v>10</v>
      </c>
      <c r="O137" s="147">
        <f>SUMIFS('DATOS PEST15'!$D:$D,'DATOS PEST15'!$C:$C,'2. TS PAIS SEXO Y REG'!O$6,'DATOS PEST15'!$B:$B,VLOOKUP($O$5,DenRegTabla2,2,FALSE),'DATOS PEST15'!$A:$A,INDICE!$C$13,'DATOS PEST15'!$E:$E,'2. TS PAIS SEXO Y REG'!$A137)</f>
        <v>473.31578947368422</v>
      </c>
      <c r="P137" s="166">
        <f>SUMIFS('DATOS PEST15'!$D:$D,'DATOS PEST15'!$C:$C,'2. TS PAIS SEXO Y REG'!P$6,'DATOS PEST15'!$B:$B,VLOOKUP($O$5,DenRegTabla2,2,FALSE),'DATOS PEST15'!$A:$A,INDICE!$C$13,'DATOS PEST15'!$E:$E,'2. TS PAIS SEXO Y REG'!$A137)</f>
        <v>277.36842105263156</v>
      </c>
      <c r="Q137" s="164">
        <f>SUMIFS('DATOS PEST15'!$D:$D,'DATOS PEST15'!$B:$B,VLOOKUP($O$5,DenRegTabla2,2,FALSE),'DATOS PEST15'!$A:$A,INDICE!$C$13,'DATOS PEST15'!$E:$E,'2. TS PAIS SEXO Y REG'!$A137)</f>
        <v>750.68421052631584</v>
      </c>
      <c r="R137" s="147">
        <f>SUMIFS('DATOS PEST15'!$D:$D,'DATOS PEST15'!$C:$C,'2. TS PAIS SEXO Y REG'!R$6,'DATOS PEST15'!$B:$B,VLOOKUP($R$5,DenRegTabla2,2,FALSE),'DATOS PEST15'!$A:$A,INDICE!$C$13,'DATOS PEST15'!$E:$E,'2. TS PAIS SEXO Y REG'!$A137)</f>
        <v>0</v>
      </c>
      <c r="S137" s="166">
        <f>SUMIFS('DATOS PEST15'!$D:$D,'DATOS PEST15'!$C:$C,'2. TS PAIS SEXO Y REG'!S$6,'DATOS PEST15'!$B:$B,VLOOKUP($R$5,DenRegTabla2,2,FALSE),'DATOS PEST15'!$A:$A,INDICE!$C$13,'DATOS PEST15'!$E:$E,'2. TS PAIS SEXO Y REG'!$A137)</f>
        <v>1</v>
      </c>
      <c r="T137" s="164">
        <f>SUMIFS('DATOS PEST15'!$D:$D,'DATOS PEST15'!$B:$B,VLOOKUP($R$5,DenRegTabla2,2,FALSE),'DATOS PEST15'!$A:$A,INDICE!$C$13,'DATOS PEST15'!$E:$E,'2. TS PAIS SEXO Y REG'!$A137)</f>
        <v>1</v>
      </c>
      <c r="U137" s="147">
        <f>SUMIFS('DATOS PEST15'!$D:$D,'DATOS PEST15'!$C:$C,'2. TS PAIS SEXO Y REG'!U$6,'DATOS PEST15'!$B:$B,VLOOKUP($U$5,DenRegTabla2,2,FALSE),'DATOS PEST15'!$A:$A,INDICE!$C$13,'DATOS PEST15'!$E:$E,'2. TS PAIS SEXO Y REG'!$A137)</f>
        <v>0</v>
      </c>
      <c r="V137" s="166">
        <f>SUMIFS('DATOS PEST15'!$D:$D,'DATOS PEST15'!$C:$C,'2. TS PAIS SEXO Y REG'!V$6,'DATOS PEST15'!$B:$B,VLOOKUP($U$5,DenRegTabla2,2,FALSE),'DATOS PEST15'!$A:$A,INDICE!$C$13,'DATOS PEST15'!$E:$E,'2. TS PAIS SEXO Y REG'!$A137)</f>
        <v>4</v>
      </c>
      <c r="W137" s="164">
        <f>SUMIFS('DATOS PEST15'!$D:$D,'DATOS PEST15'!$B:$B,VLOOKUP($U$5,DenRegTabla2,2,FALSE),'DATOS PEST15'!$A:$A,INDICE!$C$13,'DATOS PEST15'!$E:$E,'2. TS PAIS SEXO Y REG'!$A137)</f>
        <v>4</v>
      </c>
      <c r="X137" s="147">
        <f>SUMIFS('DATOS PEST15'!$D:$D,'DATOS PEST15'!$C:$C,'2. TS PAIS SEXO Y REG'!X$6,'DATOS PEST15'!$B:$B,VLOOKUP($X$5,DenRegTabla2,2,FALSE),'DATOS PEST15'!$A:$A,INDICE!$C$13,'DATOS PEST15'!$E:$E,'2. TS PAIS SEXO Y REG'!$A137)</f>
        <v>0</v>
      </c>
      <c r="Y137" s="166">
        <f>SUMIFS('DATOS PEST15'!$D:$D,'DATOS PEST15'!$C:$C,'2. TS PAIS SEXO Y REG'!Y$6,'DATOS PEST15'!$B:$B,VLOOKUP($X$5,DenRegTabla2,2,FALSE),'DATOS PEST15'!$A:$A,INDICE!$C$13,'DATOS PEST15'!$E:$E,'2. TS PAIS SEXO Y REG'!$A137)</f>
        <v>0</v>
      </c>
      <c r="Z137" s="164">
        <f>SUMIFS('DATOS PEST15'!$D:$D,'DATOS PEST15'!$B:$B,VLOOKUP($X$5,DenRegTabla2,2,FALSE),'DATOS PEST15'!$A:$A,INDICE!$C$13,'DATOS PEST15'!$E:$E,'2. TS PAIS SEXO Y REG'!$A137)</f>
        <v>0</v>
      </c>
      <c r="AA137" s="147">
        <f>SUMIFS('DATOS PEST15'!$D:$D,'DATOS PEST15'!$C:$C,'2. TS PAIS SEXO Y REG'!AA$6,'DATOS PEST15'!$B:$B,VLOOKUP($AA$5,DenRegTabla2,2,FALSE),'DATOS PEST15'!$A:$A,INDICE!$C$13,'DATOS PEST15'!$E:$E,'2. TS PAIS SEXO Y REG'!$A137)</f>
        <v>0</v>
      </c>
      <c r="AB137" s="166">
        <f>SUMIFS('DATOS PEST15'!$D:$D,'DATOS PEST15'!$C:$C,'2. TS PAIS SEXO Y REG'!AB$6,'DATOS PEST15'!$B:$B,VLOOKUP($AA$5,DenRegTabla2,2,FALSE),'DATOS PEST15'!$A:$A,INDICE!$C$13,'DATOS PEST15'!$E:$E,'2. TS PAIS SEXO Y REG'!$A137)</f>
        <v>0</v>
      </c>
      <c r="AC137" s="164">
        <f>SUMIFS('DATOS PEST15'!$D:$D,'DATOS PEST15'!$B:$B,VLOOKUP($AA$5,DenRegTabla2,2,FALSE),'DATOS PEST15'!$A:$A,INDICE!$C$13,'DATOS PEST15'!$E:$E,'2. TS PAIS SEXO Y REG'!$A137)</f>
        <v>0</v>
      </c>
    </row>
    <row r="138" spans="1:29" s="123" customFormat="1" ht="15.6" x14ac:dyDescent="0.3">
      <c r="A138" s="4">
        <v>832</v>
      </c>
      <c r="B138" s="147" t="s">
        <v>397</v>
      </c>
      <c r="C138" s="147">
        <f t="shared" si="24"/>
        <v>6</v>
      </c>
      <c r="D138" s="166">
        <f t="shared" si="25"/>
        <v>6.1578947368421053</v>
      </c>
      <c r="E138" s="164">
        <f t="shared" si="26"/>
        <v>12.157894736842104</v>
      </c>
      <c r="F138" s="147">
        <f>SUMIFS('DATOS PEST15'!$D:$D,'DATOS PEST15'!$C:$C,'2. TS PAIS SEXO Y REG'!F$6,'DATOS PEST15'!$B:$B,VLOOKUP($F$5,DenRegTabla2,2,FALSE),'DATOS PEST15'!$A:$A,INDICE!$C$13,'DATOS PEST15'!$E:$E,'2. TS PAIS SEXO Y REG'!$A138)</f>
        <v>5</v>
      </c>
      <c r="G138" s="166">
        <f>SUMIFS('DATOS PEST15'!$D:$D,'DATOS PEST15'!$C:$C,'2. TS PAIS SEXO Y REG'!G$6,'DATOS PEST15'!$B:$B,VLOOKUP($F$5,DenRegTabla2,2,FALSE),'DATOS PEST15'!$A:$A,INDICE!$C$13,'DATOS PEST15'!$E:$E,'2. TS PAIS SEXO Y REG'!$A138)</f>
        <v>5.8421052631578947</v>
      </c>
      <c r="H138" s="164">
        <f>SUMIFS('DATOS PEST15'!$D:$D,'DATOS PEST15'!$B:$B,VLOOKUP($F$5,DenRegTabla2,2,FALSE),'DATOS PEST15'!$A:$A,INDICE!$C$13,'DATOS PEST15'!$E:$E,'2. TS PAIS SEXO Y REG'!$A138)</f>
        <v>10.842105263157894</v>
      </c>
      <c r="I138" s="147">
        <f>SUMIFS('DATOS PEST15'!$D:$D,'DATOS PEST15'!$C:$C,'2. TS PAIS SEXO Y REG'!I$6,'DATOS PEST15'!$B:$B,VLOOKUP($I$5,DenRegTabla2,2,FALSE),'DATOS PEST15'!$A:$A,INDICE!$C$13,'DATOS PEST15'!$E:$E,'2. TS PAIS SEXO Y REG'!$A138)</f>
        <v>0</v>
      </c>
      <c r="J138" s="166">
        <f>SUMIFS('DATOS PEST15'!$D:$D,'DATOS PEST15'!$C:$C,'2. TS PAIS SEXO Y REG'!J$6,'DATOS PEST15'!$B:$B,VLOOKUP($I$5,DenRegTabla2,2,FALSE),'DATOS PEST15'!$A:$A,INDICE!$C$13,'DATOS PEST15'!$E:$E,'2. TS PAIS SEXO Y REG'!$A138)</f>
        <v>0</v>
      </c>
      <c r="K138" s="164">
        <f>SUMIFS('DATOS PEST15'!$D:$D,'DATOS PEST15'!$B:$B,VLOOKUP($I$5,DenRegTabla2,2,FALSE),'DATOS PEST15'!$A:$A,INDICE!$C$13,'DATOS PEST15'!$E:$E,'2. TS PAIS SEXO Y REG'!$A138)</f>
        <v>0</v>
      </c>
      <c r="L138" s="147">
        <f>SUMIFS('DATOS PEST15'!$D:$D,'DATOS PEST15'!$C:$C,'2. TS PAIS SEXO Y REG'!L$6,'DATOS PEST15'!$B:$B,VLOOKUP($L$5,DenRegTabla2,2,FALSE),'DATOS PEST15'!$A:$A,INDICE!$C$13,'DATOS PEST15'!$E:$E,'2. TS PAIS SEXO Y REG'!$A138)</f>
        <v>0</v>
      </c>
      <c r="M138" s="166">
        <f>SUMIFS('DATOS PEST15'!$D:$D,'DATOS PEST15'!$C:$C,'2. TS PAIS SEXO Y REG'!M$6,'DATOS PEST15'!$B:$B,VLOOKUP($L$5,DenRegTabla2,2,FALSE),'DATOS PEST15'!$A:$A,INDICE!$C$13,'DATOS PEST15'!$E:$E,'2. TS PAIS SEXO Y REG'!$A138)</f>
        <v>0</v>
      </c>
      <c r="N138" s="164">
        <f>SUMIFS('DATOS PEST15'!$D:$D,'DATOS PEST15'!$B:$B,VLOOKUP($L$5,DenRegTabla2,2,FALSE),'DATOS PEST15'!$A:$A,INDICE!$C$13,'DATOS PEST15'!$E:$E,'2. TS PAIS SEXO Y REG'!$A138)</f>
        <v>0</v>
      </c>
      <c r="O138" s="147">
        <f>SUMIFS('DATOS PEST15'!$D:$D,'DATOS PEST15'!$C:$C,'2. TS PAIS SEXO Y REG'!O$6,'DATOS PEST15'!$B:$B,VLOOKUP($O$5,DenRegTabla2,2,FALSE),'DATOS PEST15'!$A:$A,INDICE!$C$13,'DATOS PEST15'!$E:$E,'2. TS PAIS SEXO Y REG'!$A138)</f>
        <v>1</v>
      </c>
      <c r="P138" s="166">
        <f>SUMIFS('DATOS PEST15'!$D:$D,'DATOS PEST15'!$C:$C,'2. TS PAIS SEXO Y REG'!P$6,'DATOS PEST15'!$B:$B,VLOOKUP($O$5,DenRegTabla2,2,FALSE),'DATOS PEST15'!$A:$A,INDICE!$C$13,'DATOS PEST15'!$E:$E,'2. TS PAIS SEXO Y REG'!$A138)</f>
        <v>0.31578947368421051</v>
      </c>
      <c r="Q138" s="164">
        <f>SUMIFS('DATOS PEST15'!$D:$D,'DATOS PEST15'!$B:$B,VLOOKUP($O$5,DenRegTabla2,2,FALSE),'DATOS PEST15'!$A:$A,INDICE!$C$13,'DATOS PEST15'!$E:$E,'2. TS PAIS SEXO Y REG'!$A138)</f>
        <v>1.3157894736842106</v>
      </c>
      <c r="R138" s="147">
        <f>SUMIFS('DATOS PEST15'!$D:$D,'DATOS PEST15'!$C:$C,'2. TS PAIS SEXO Y REG'!R$6,'DATOS PEST15'!$B:$B,VLOOKUP($R$5,DenRegTabla2,2,FALSE),'DATOS PEST15'!$A:$A,INDICE!$C$13,'DATOS PEST15'!$E:$E,'2. TS PAIS SEXO Y REG'!$A138)</f>
        <v>0</v>
      </c>
      <c r="S138" s="166">
        <f>SUMIFS('DATOS PEST15'!$D:$D,'DATOS PEST15'!$C:$C,'2. TS PAIS SEXO Y REG'!S$6,'DATOS PEST15'!$B:$B,VLOOKUP($R$5,DenRegTabla2,2,FALSE),'DATOS PEST15'!$A:$A,INDICE!$C$13,'DATOS PEST15'!$E:$E,'2. TS PAIS SEXO Y REG'!$A138)</f>
        <v>0</v>
      </c>
      <c r="T138" s="164">
        <f>SUMIFS('DATOS PEST15'!$D:$D,'DATOS PEST15'!$B:$B,VLOOKUP($R$5,DenRegTabla2,2,FALSE),'DATOS PEST15'!$A:$A,INDICE!$C$13,'DATOS PEST15'!$E:$E,'2. TS PAIS SEXO Y REG'!$A138)</f>
        <v>0</v>
      </c>
      <c r="U138" s="147">
        <f>SUMIFS('DATOS PEST15'!$D:$D,'DATOS PEST15'!$C:$C,'2. TS PAIS SEXO Y REG'!U$6,'DATOS PEST15'!$B:$B,VLOOKUP($U$5,DenRegTabla2,2,FALSE),'DATOS PEST15'!$A:$A,INDICE!$C$13,'DATOS PEST15'!$E:$E,'2. TS PAIS SEXO Y REG'!$A138)</f>
        <v>0</v>
      </c>
      <c r="V138" s="166">
        <f>SUMIFS('DATOS PEST15'!$D:$D,'DATOS PEST15'!$C:$C,'2. TS PAIS SEXO Y REG'!V$6,'DATOS PEST15'!$B:$B,VLOOKUP($U$5,DenRegTabla2,2,FALSE),'DATOS PEST15'!$A:$A,INDICE!$C$13,'DATOS PEST15'!$E:$E,'2. TS PAIS SEXO Y REG'!$A138)</f>
        <v>0</v>
      </c>
      <c r="W138" s="164">
        <f>SUMIFS('DATOS PEST15'!$D:$D,'DATOS PEST15'!$B:$B,VLOOKUP($U$5,DenRegTabla2,2,FALSE),'DATOS PEST15'!$A:$A,INDICE!$C$13,'DATOS PEST15'!$E:$E,'2. TS PAIS SEXO Y REG'!$A138)</f>
        <v>0</v>
      </c>
      <c r="X138" s="147">
        <f>SUMIFS('DATOS PEST15'!$D:$D,'DATOS PEST15'!$C:$C,'2. TS PAIS SEXO Y REG'!X$6,'DATOS PEST15'!$B:$B,VLOOKUP($X$5,DenRegTabla2,2,FALSE),'DATOS PEST15'!$A:$A,INDICE!$C$13,'DATOS PEST15'!$E:$E,'2. TS PAIS SEXO Y REG'!$A138)</f>
        <v>0</v>
      </c>
      <c r="Y138" s="166">
        <f>SUMIFS('DATOS PEST15'!$D:$D,'DATOS PEST15'!$C:$C,'2. TS PAIS SEXO Y REG'!Y$6,'DATOS PEST15'!$B:$B,VLOOKUP($X$5,DenRegTabla2,2,FALSE),'DATOS PEST15'!$A:$A,INDICE!$C$13,'DATOS PEST15'!$E:$E,'2. TS PAIS SEXO Y REG'!$A138)</f>
        <v>0</v>
      </c>
      <c r="Z138" s="164">
        <f>SUMIFS('DATOS PEST15'!$D:$D,'DATOS PEST15'!$B:$B,VLOOKUP($X$5,DenRegTabla2,2,FALSE),'DATOS PEST15'!$A:$A,INDICE!$C$13,'DATOS PEST15'!$E:$E,'2. TS PAIS SEXO Y REG'!$A138)</f>
        <v>0</v>
      </c>
      <c r="AA138" s="147">
        <f>SUMIFS('DATOS PEST15'!$D:$D,'DATOS PEST15'!$C:$C,'2. TS PAIS SEXO Y REG'!AA$6,'DATOS PEST15'!$B:$B,VLOOKUP($AA$5,DenRegTabla2,2,FALSE),'DATOS PEST15'!$A:$A,INDICE!$C$13,'DATOS PEST15'!$E:$E,'2. TS PAIS SEXO Y REG'!$A138)</f>
        <v>0</v>
      </c>
      <c r="AB138" s="166">
        <f>SUMIFS('DATOS PEST15'!$D:$D,'DATOS PEST15'!$C:$C,'2. TS PAIS SEXO Y REG'!AB$6,'DATOS PEST15'!$B:$B,VLOOKUP($AA$5,DenRegTabla2,2,FALSE),'DATOS PEST15'!$A:$A,INDICE!$C$13,'DATOS PEST15'!$E:$E,'2. TS PAIS SEXO Y REG'!$A138)</f>
        <v>0</v>
      </c>
      <c r="AC138" s="164">
        <f>SUMIFS('DATOS PEST15'!$D:$D,'DATOS PEST15'!$B:$B,VLOOKUP($AA$5,DenRegTabla2,2,FALSE),'DATOS PEST15'!$A:$A,INDICE!$C$13,'DATOS PEST15'!$E:$E,'2. TS PAIS SEXO Y REG'!$A138)</f>
        <v>0</v>
      </c>
    </row>
    <row r="139" spans="1:29" s="123" customFormat="1" ht="15.6" x14ac:dyDescent="0.3">
      <c r="A139" s="4">
        <v>400</v>
      </c>
      <c r="B139" s="147" t="s">
        <v>290</v>
      </c>
      <c r="C139" s="147">
        <f t="shared" si="24"/>
        <v>115.10526315789473</v>
      </c>
      <c r="D139" s="166">
        <f t="shared" si="25"/>
        <v>274</v>
      </c>
      <c r="E139" s="164">
        <f t="shared" si="26"/>
        <v>389.10526315789474</v>
      </c>
      <c r="F139" s="147">
        <f>SUMIFS('DATOS PEST15'!$D:$D,'DATOS PEST15'!$C:$C,'2. TS PAIS SEXO Y REG'!F$6,'DATOS PEST15'!$B:$B,VLOOKUP($F$5,DenRegTabla2,2,FALSE),'DATOS PEST15'!$A:$A,INDICE!$C$13,'DATOS PEST15'!$E:$E,'2. TS PAIS SEXO Y REG'!$A139)</f>
        <v>81.473684210526315</v>
      </c>
      <c r="G139" s="166">
        <f>SUMIFS('DATOS PEST15'!$D:$D,'DATOS PEST15'!$C:$C,'2. TS PAIS SEXO Y REG'!G$6,'DATOS PEST15'!$B:$B,VLOOKUP($F$5,DenRegTabla2,2,FALSE),'DATOS PEST15'!$A:$A,INDICE!$C$13,'DATOS PEST15'!$E:$E,'2. TS PAIS SEXO Y REG'!$A139)</f>
        <v>193.21052631578948</v>
      </c>
      <c r="H139" s="164">
        <f>SUMIFS('DATOS PEST15'!$D:$D,'DATOS PEST15'!$B:$B,VLOOKUP($F$5,DenRegTabla2,2,FALSE),'DATOS PEST15'!$A:$A,INDICE!$C$13,'DATOS PEST15'!$E:$E,'2. TS PAIS SEXO Y REG'!$A139)</f>
        <v>274.68421052631578</v>
      </c>
      <c r="I139" s="147">
        <f>SUMIFS('DATOS PEST15'!$D:$D,'DATOS PEST15'!$C:$C,'2. TS PAIS SEXO Y REG'!I$6,'DATOS PEST15'!$B:$B,VLOOKUP($I$5,DenRegTabla2,2,FALSE),'DATOS PEST15'!$A:$A,INDICE!$C$13,'DATOS PEST15'!$E:$E,'2. TS PAIS SEXO Y REG'!$A139)</f>
        <v>1</v>
      </c>
      <c r="J139" s="166">
        <f>SUMIFS('DATOS PEST15'!$D:$D,'DATOS PEST15'!$C:$C,'2. TS PAIS SEXO Y REG'!J$6,'DATOS PEST15'!$B:$B,VLOOKUP($I$5,DenRegTabla2,2,FALSE),'DATOS PEST15'!$A:$A,INDICE!$C$13,'DATOS PEST15'!$E:$E,'2. TS PAIS SEXO Y REG'!$A139)</f>
        <v>2.5263157894736841</v>
      </c>
      <c r="K139" s="164">
        <f>SUMIFS('DATOS PEST15'!$D:$D,'DATOS PEST15'!$B:$B,VLOOKUP($I$5,DenRegTabla2,2,FALSE),'DATOS PEST15'!$A:$A,INDICE!$C$13,'DATOS PEST15'!$E:$E,'2. TS PAIS SEXO Y REG'!$A139)</f>
        <v>3.5263157894736841</v>
      </c>
      <c r="L139" s="147">
        <f>SUMIFS('DATOS PEST15'!$D:$D,'DATOS PEST15'!$C:$C,'2. TS PAIS SEXO Y REG'!L$6,'DATOS PEST15'!$B:$B,VLOOKUP($L$5,DenRegTabla2,2,FALSE),'DATOS PEST15'!$A:$A,INDICE!$C$13,'DATOS PEST15'!$E:$E,'2. TS PAIS SEXO Y REG'!$A139)</f>
        <v>0.78947368421052633</v>
      </c>
      <c r="M139" s="166">
        <f>SUMIFS('DATOS PEST15'!$D:$D,'DATOS PEST15'!$C:$C,'2. TS PAIS SEXO Y REG'!M$6,'DATOS PEST15'!$B:$B,VLOOKUP($L$5,DenRegTabla2,2,FALSE),'DATOS PEST15'!$A:$A,INDICE!$C$13,'DATOS PEST15'!$E:$E,'2. TS PAIS SEXO Y REG'!$A139)</f>
        <v>1</v>
      </c>
      <c r="N139" s="164">
        <f>SUMIFS('DATOS PEST15'!$D:$D,'DATOS PEST15'!$B:$B,VLOOKUP($L$5,DenRegTabla2,2,FALSE),'DATOS PEST15'!$A:$A,INDICE!$C$13,'DATOS PEST15'!$E:$E,'2. TS PAIS SEXO Y REG'!$A139)</f>
        <v>1.7894736842105263</v>
      </c>
      <c r="O139" s="147">
        <f>SUMIFS('DATOS PEST15'!$D:$D,'DATOS PEST15'!$C:$C,'2. TS PAIS SEXO Y REG'!O$6,'DATOS PEST15'!$B:$B,VLOOKUP($O$5,DenRegTabla2,2,FALSE),'DATOS PEST15'!$A:$A,INDICE!$C$13,'DATOS PEST15'!$E:$E,'2. TS PAIS SEXO Y REG'!$A139)</f>
        <v>31.842105263157894</v>
      </c>
      <c r="P139" s="166">
        <f>SUMIFS('DATOS PEST15'!$D:$D,'DATOS PEST15'!$C:$C,'2. TS PAIS SEXO Y REG'!P$6,'DATOS PEST15'!$B:$B,VLOOKUP($O$5,DenRegTabla2,2,FALSE),'DATOS PEST15'!$A:$A,INDICE!$C$13,'DATOS PEST15'!$E:$E,'2. TS PAIS SEXO Y REG'!$A139)</f>
        <v>77.263157894736835</v>
      </c>
      <c r="Q139" s="164">
        <f>SUMIFS('DATOS PEST15'!$D:$D,'DATOS PEST15'!$B:$B,VLOOKUP($O$5,DenRegTabla2,2,FALSE),'DATOS PEST15'!$A:$A,INDICE!$C$13,'DATOS PEST15'!$E:$E,'2. TS PAIS SEXO Y REG'!$A139)</f>
        <v>109.10526315789473</v>
      </c>
      <c r="R139" s="147">
        <f>SUMIFS('DATOS PEST15'!$D:$D,'DATOS PEST15'!$C:$C,'2. TS PAIS SEXO Y REG'!R$6,'DATOS PEST15'!$B:$B,VLOOKUP($R$5,DenRegTabla2,2,FALSE),'DATOS PEST15'!$A:$A,INDICE!$C$13,'DATOS PEST15'!$E:$E,'2. TS PAIS SEXO Y REG'!$A139)</f>
        <v>0</v>
      </c>
      <c r="S139" s="166">
        <f>SUMIFS('DATOS PEST15'!$D:$D,'DATOS PEST15'!$C:$C,'2. TS PAIS SEXO Y REG'!S$6,'DATOS PEST15'!$B:$B,VLOOKUP($R$5,DenRegTabla2,2,FALSE),'DATOS PEST15'!$A:$A,INDICE!$C$13,'DATOS PEST15'!$E:$E,'2. TS PAIS SEXO Y REG'!$A139)</f>
        <v>0</v>
      </c>
      <c r="T139" s="164">
        <f>SUMIFS('DATOS PEST15'!$D:$D,'DATOS PEST15'!$B:$B,VLOOKUP($R$5,DenRegTabla2,2,FALSE),'DATOS PEST15'!$A:$A,INDICE!$C$13,'DATOS PEST15'!$E:$E,'2. TS PAIS SEXO Y REG'!$A139)</f>
        <v>0</v>
      </c>
      <c r="U139" s="147">
        <f>SUMIFS('DATOS PEST15'!$D:$D,'DATOS PEST15'!$C:$C,'2. TS PAIS SEXO Y REG'!U$6,'DATOS PEST15'!$B:$B,VLOOKUP($U$5,DenRegTabla2,2,FALSE),'DATOS PEST15'!$A:$A,INDICE!$C$13,'DATOS PEST15'!$E:$E,'2. TS PAIS SEXO Y REG'!$A139)</f>
        <v>0</v>
      </c>
      <c r="V139" s="166">
        <f>SUMIFS('DATOS PEST15'!$D:$D,'DATOS PEST15'!$C:$C,'2. TS PAIS SEXO Y REG'!V$6,'DATOS PEST15'!$B:$B,VLOOKUP($U$5,DenRegTabla2,2,FALSE),'DATOS PEST15'!$A:$A,INDICE!$C$13,'DATOS PEST15'!$E:$E,'2. TS PAIS SEXO Y REG'!$A139)</f>
        <v>0</v>
      </c>
      <c r="W139" s="164">
        <f>SUMIFS('DATOS PEST15'!$D:$D,'DATOS PEST15'!$B:$B,VLOOKUP($U$5,DenRegTabla2,2,FALSE),'DATOS PEST15'!$A:$A,INDICE!$C$13,'DATOS PEST15'!$E:$E,'2. TS PAIS SEXO Y REG'!$A139)</f>
        <v>0</v>
      </c>
      <c r="X139" s="147">
        <f>SUMIFS('DATOS PEST15'!$D:$D,'DATOS PEST15'!$C:$C,'2. TS PAIS SEXO Y REG'!X$6,'DATOS PEST15'!$B:$B,VLOOKUP($X$5,DenRegTabla2,2,FALSE),'DATOS PEST15'!$A:$A,INDICE!$C$13,'DATOS PEST15'!$E:$E,'2. TS PAIS SEXO Y REG'!$A139)</f>
        <v>0</v>
      </c>
      <c r="Y139" s="166">
        <f>SUMIFS('DATOS PEST15'!$D:$D,'DATOS PEST15'!$C:$C,'2. TS PAIS SEXO Y REG'!Y$6,'DATOS PEST15'!$B:$B,VLOOKUP($X$5,DenRegTabla2,2,FALSE),'DATOS PEST15'!$A:$A,INDICE!$C$13,'DATOS PEST15'!$E:$E,'2. TS PAIS SEXO Y REG'!$A139)</f>
        <v>0</v>
      </c>
      <c r="Z139" s="164">
        <f>SUMIFS('DATOS PEST15'!$D:$D,'DATOS PEST15'!$B:$B,VLOOKUP($X$5,DenRegTabla2,2,FALSE),'DATOS PEST15'!$A:$A,INDICE!$C$13,'DATOS PEST15'!$E:$E,'2. TS PAIS SEXO Y REG'!$A139)</f>
        <v>0</v>
      </c>
      <c r="AA139" s="147">
        <f>SUMIFS('DATOS PEST15'!$D:$D,'DATOS PEST15'!$C:$C,'2. TS PAIS SEXO Y REG'!AA$6,'DATOS PEST15'!$B:$B,VLOOKUP($AA$5,DenRegTabla2,2,FALSE),'DATOS PEST15'!$A:$A,INDICE!$C$13,'DATOS PEST15'!$E:$E,'2. TS PAIS SEXO Y REG'!$A139)</f>
        <v>0</v>
      </c>
      <c r="AB139" s="166">
        <f>SUMIFS('DATOS PEST15'!$D:$D,'DATOS PEST15'!$C:$C,'2. TS PAIS SEXO Y REG'!AB$6,'DATOS PEST15'!$B:$B,VLOOKUP($AA$5,DenRegTabla2,2,FALSE),'DATOS PEST15'!$A:$A,INDICE!$C$13,'DATOS PEST15'!$E:$E,'2. TS PAIS SEXO Y REG'!$A139)</f>
        <v>0</v>
      </c>
      <c r="AC139" s="164">
        <f>SUMIFS('DATOS PEST15'!$D:$D,'DATOS PEST15'!$B:$B,VLOOKUP($AA$5,DenRegTabla2,2,FALSE),'DATOS PEST15'!$A:$A,INDICE!$C$13,'DATOS PEST15'!$E:$E,'2. TS PAIS SEXO Y REG'!$A139)</f>
        <v>0</v>
      </c>
    </row>
    <row r="140" spans="1:29" s="123" customFormat="1" ht="15.6" x14ac:dyDescent="0.3">
      <c r="A140" s="4">
        <v>398</v>
      </c>
      <c r="B140" s="147" t="s">
        <v>289</v>
      </c>
      <c r="C140" s="147">
        <f t="shared" si="24"/>
        <v>442.36842105263162</v>
      </c>
      <c r="D140" s="166">
        <f t="shared" si="25"/>
        <v>240.78947368421055</v>
      </c>
      <c r="E140" s="164">
        <f t="shared" si="26"/>
        <v>683.15789473684208</v>
      </c>
      <c r="F140" s="147">
        <f>SUMIFS('DATOS PEST15'!$D:$D,'DATOS PEST15'!$C:$C,'2. TS PAIS SEXO Y REG'!F$6,'DATOS PEST15'!$B:$B,VLOOKUP($F$5,DenRegTabla2,2,FALSE),'DATOS PEST15'!$A:$A,INDICE!$C$13,'DATOS PEST15'!$E:$E,'2. TS PAIS SEXO Y REG'!$A140)</f>
        <v>318.73684210526318</v>
      </c>
      <c r="G140" s="166">
        <f>SUMIFS('DATOS PEST15'!$D:$D,'DATOS PEST15'!$C:$C,'2. TS PAIS SEXO Y REG'!G$6,'DATOS PEST15'!$B:$B,VLOOKUP($F$5,DenRegTabla2,2,FALSE),'DATOS PEST15'!$A:$A,INDICE!$C$13,'DATOS PEST15'!$E:$E,'2. TS PAIS SEXO Y REG'!$A140)</f>
        <v>177.47368421052633</v>
      </c>
      <c r="H140" s="164">
        <f>SUMIFS('DATOS PEST15'!$D:$D,'DATOS PEST15'!$B:$B,VLOOKUP($F$5,DenRegTabla2,2,FALSE),'DATOS PEST15'!$A:$A,INDICE!$C$13,'DATOS PEST15'!$E:$E,'2. TS PAIS SEXO Y REG'!$A140)</f>
        <v>496.21052631578948</v>
      </c>
      <c r="I140" s="147">
        <f>SUMIFS('DATOS PEST15'!$D:$D,'DATOS PEST15'!$C:$C,'2. TS PAIS SEXO Y REG'!I$6,'DATOS PEST15'!$B:$B,VLOOKUP($I$5,DenRegTabla2,2,FALSE),'DATOS PEST15'!$A:$A,INDICE!$C$13,'DATOS PEST15'!$E:$E,'2. TS PAIS SEXO Y REG'!$A140)</f>
        <v>1</v>
      </c>
      <c r="J140" s="166">
        <f>SUMIFS('DATOS PEST15'!$D:$D,'DATOS PEST15'!$C:$C,'2. TS PAIS SEXO Y REG'!J$6,'DATOS PEST15'!$B:$B,VLOOKUP($I$5,DenRegTabla2,2,FALSE),'DATOS PEST15'!$A:$A,INDICE!$C$13,'DATOS PEST15'!$E:$E,'2. TS PAIS SEXO Y REG'!$A140)</f>
        <v>3.2105263157894739</v>
      </c>
      <c r="K140" s="164">
        <f>SUMIFS('DATOS PEST15'!$D:$D,'DATOS PEST15'!$B:$B,VLOOKUP($I$5,DenRegTabla2,2,FALSE),'DATOS PEST15'!$A:$A,INDICE!$C$13,'DATOS PEST15'!$E:$E,'2. TS PAIS SEXO Y REG'!$A140)</f>
        <v>4.2105263157894743</v>
      </c>
      <c r="L140" s="147">
        <f>SUMIFS('DATOS PEST15'!$D:$D,'DATOS PEST15'!$C:$C,'2. TS PAIS SEXO Y REG'!L$6,'DATOS PEST15'!$B:$B,VLOOKUP($L$5,DenRegTabla2,2,FALSE),'DATOS PEST15'!$A:$A,INDICE!$C$13,'DATOS PEST15'!$E:$E,'2. TS PAIS SEXO Y REG'!$A140)</f>
        <v>21.94736842105263</v>
      </c>
      <c r="M140" s="166">
        <f>SUMIFS('DATOS PEST15'!$D:$D,'DATOS PEST15'!$C:$C,'2. TS PAIS SEXO Y REG'!M$6,'DATOS PEST15'!$B:$B,VLOOKUP($L$5,DenRegTabla2,2,FALSE),'DATOS PEST15'!$A:$A,INDICE!$C$13,'DATOS PEST15'!$E:$E,'2. TS PAIS SEXO Y REG'!$A140)</f>
        <v>3</v>
      </c>
      <c r="N140" s="164">
        <f>SUMIFS('DATOS PEST15'!$D:$D,'DATOS PEST15'!$B:$B,VLOOKUP($L$5,DenRegTabla2,2,FALSE),'DATOS PEST15'!$A:$A,INDICE!$C$13,'DATOS PEST15'!$E:$E,'2. TS PAIS SEXO Y REG'!$A140)</f>
        <v>24.94736842105263</v>
      </c>
      <c r="O140" s="147">
        <f>SUMIFS('DATOS PEST15'!$D:$D,'DATOS PEST15'!$C:$C,'2. TS PAIS SEXO Y REG'!O$6,'DATOS PEST15'!$B:$B,VLOOKUP($O$5,DenRegTabla2,2,FALSE),'DATOS PEST15'!$A:$A,INDICE!$C$13,'DATOS PEST15'!$E:$E,'2. TS PAIS SEXO Y REG'!$A140)</f>
        <v>100.68421052631579</v>
      </c>
      <c r="P140" s="166">
        <f>SUMIFS('DATOS PEST15'!$D:$D,'DATOS PEST15'!$C:$C,'2. TS PAIS SEXO Y REG'!P$6,'DATOS PEST15'!$B:$B,VLOOKUP($O$5,DenRegTabla2,2,FALSE),'DATOS PEST15'!$A:$A,INDICE!$C$13,'DATOS PEST15'!$E:$E,'2. TS PAIS SEXO Y REG'!$A140)</f>
        <v>56.10526315789474</v>
      </c>
      <c r="Q140" s="164">
        <f>SUMIFS('DATOS PEST15'!$D:$D,'DATOS PEST15'!$B:$B,VLOOKUP($O$5,DenRegTabla2,2,FALSE),'DATOS PEST15'!$A:$A,INDICE!$C$13,'DATOS PEST15'!$E:$E,'2. TS PAIS SEXO Y REG'!$A140)</f>
        <v>156.78947368421052</v>
      </c>
      <c r="R140" s="147">
        <f>SUMIFS('DATOS PEST15'!$D:$D,'DATOS PEST15'!$C:$C,'2. TS PAIS SEXO Y REG'!R$6,'DATOS PEST15'!$B:$B,VLOOKUP($R$5,DenRegTabla2,2,FALSE),'DATOS PEST15'!$A:$A,INDICE!$C$13,'DATOS PEST15'!$E:$E,'2. TS PAIS SEXO Y REG'!$A140)</f>
        <v>0</v>
      </c>
      <c r="S140" s="166">
        <f>SUMIFS('DATOS PEST15'!$D:$D,'DATOS PEST15'!$C:$C,'2. TS PAIS SEXO Y REG'!S$6,'DATOS PEST15'!$B:$B,VLOOKUP($R$5,DenRegTabla2,2,FALSE),'DATOS PEST15'!$A:$A,INDICE!$C$13,'DATOS PEST15'!$E:$E,'2. TS PAIS SEXO Y REG'!$A140)</f>
        <v>0</v>
      </c>
      <c r="T140" s="164">
        <f>SUMIFS('DATOS PEST15'!$D:$D,'DATOS PEST15'!$B:$B,VLOOKUP($R$5,DenRegTabla2,2,FALSE),'DATOS PEST15'!$A:$A,INDICE!$C$13,'DATOS PEST15'!$E:$E,'2. TS PAIS SEXO Y REG'!$A140)</f>
        <v>0</v>
      </c>
      <c r="U140" s="147">
        <f>SUMIFS('DATOS PEST15'!$D:$D,'DATOS PEST15'!$C:$C,'2. TS PAIS SEXO Y REG'!U$6,'DATOS PEST15'!$B:$B,VLOOKUP($U$5,DenRegTabla2,2,FALSE),'DATOS PEST15'!$A:$A,INDICE!$C$13,'DATOS PEST15'!$E:$E,'2. TS PAIS SEXO Y REG'!$A140)</f>
        <v>0</v>
      </c>
      <c r="V140" s="166">
        <f>SUMIFS('DATOS PEST15'!$D:$D,'DATOS PEST15'!$C:$C,'2. TS PAIS SEXO Y REG'!V$6,'DATOS PEST15'!$B:$B,VLOOKUP($U$5,DenRegTabla2,2,FALSE),'DATOS PEST15'!$A:$A,INDICE!$C$13,'DATOS PEST15'!$E:$E,'2. TS PAIS SEXO Y REG'!$A140)</f>
        <v>1</v>
      </c>
      <c r="W140" s="164">
        <f>SUMIFS('DATOS PEST15'!$D:$D,'DATOS PEST15'!$B:$B,VLOOKUP($U$5,DenRegTabla2,2,FALSE),'DATOS PEST15'!$A:$A,INDICE!$C$13,'DATOS PEST15'!$E:$E,'2. TS PAIS SEXO Y REG'!$A140)</f>
        <v>1</v>
      </c>
      <c r="X140" s="147">
        <f>SUMIFS('DATOS PEST15'!$D:$D,'DATOS PEST15'!$C:$C,'2. TS PAIS SEXO Y REG'!X$6,'DATOS PEST15'!$B:$B,VLOOKUP($X$5,DenRegTabla2,2,FALSE),'DATOS PEST15'!$A:$A,INDICE!$C$13,'DATOS PEST15'!$E:$E,'2. TS PAIS SEXO Y REG'!$A140)</f>
        <v>0</v>
      </c>
      <c r="Y140" s="166">
        <f>SUMIFS('DATOS PEST15'!$D:$D,'DATOS PEST15'!$C:$C,'2. TS PAIS SEXO Y REG'!Y$6,'DATOS PEST15'!$B:$B,VLOOKUP($X$5,DenRegTabla2,2,FALSE),'DATOS PEST15'!$A:$A,INDICE!$C$13,'DATOS PEST15'!$E:$E,'2. TS PAIS SEXO Y REG'!$A140)</f>
        <v>0</v>
      </c>
      <c r="Z140" s="164">
        <f>SUMIFS('DATOS PEST15'!$D:$D,'DATOS PEST15'!$B:$B,VLOOKUP($X$5,DenRegTabla2,2,FALSE),'DATOS PEST15'!$A:$A,INDICE!$C$13,'DATOS PEST15'!$E:$E,'2. TS PAIS SEXO Y REG'!$A140)</f>
        <v>0</v>
      </c>
      <c r="AA140" s="147">
        <f>SUMIFS('DATOS PEST15'!$D:$D,'DATOS PEST15'!$C:$C,'2. TS PAIS SEXO Y REG'!AA$6,'DATOS PEST15'!$B:$B,VLOOKUP($AA$5,DenRegTabla2,2,FALSE),'DATOS PEST15'!$A:$A,INDICE!$C$13,'DATOS PEST15'!$E:$E,'2. TS PAIS SEXO Y REG'!$A140)</f>
        <v>0</v>
      </c>
      <c r="AB140" s="166">
        <f>SUMIFS('DATOS PEST15'!$D:$D,'DATOS PEST15'!$C:$C,'2. TS PAIS SEXO Y REG'!AB$6,'DATOS PEST15'!$B:$B,VLOOKUP($AA$5,DenRegTabla2,2,FALSE),'DATOS PEST15'!$A:$A,INDICE!$C$13,'DATOS PEST15'!$E:$E,'2. TS PAIS SEXO Y REG'!$A140)</f>
        <v>0</v>
      </c>
      <c r="AC140" s="164">
        <f>SUMIFS('DATOS PEST15'!$D:$D,'DATOS PEST15'!$B:$B,VLOOKUP($AA$5,DenRegTabla2,2,FALSE),'DATOS PEST15'!$A:$A,INDICE!$C$13,'DATOS PEST15'!$E:$E,'2. TS PAIS SEXO Y REG'!$A140)</f>
        <v>0</v>
      </c>
    </row>
    <row r="141" spans="1:29" s="123" customFormat="1" ht="15.6" x14ac:dyDescent="0.3">
      <c r="A141" s="4">
        <v>404</v>
      </c>
      <c r="B141" s="147" t="s">
        <v>291</v>
      </c>
      <c r="C141" s="147">
        <f t="shared" si="24"/>
        <v>568.8947368421052</v>
      </c>
      <c r="D141" s="166">
        <f t="shared" si="25"/>
        <v>178.36842105263159</v>
      </c>
      <c r="E141" s="164">
        <f t="shared" si="26"/>
        <v>747.26315789473676</v>
      </c>
      <c r="F141" s="147">
        <f>SUMIFS('DATOS PEST15'!$D:$D,'DATOS PEST15'!$C:$C,'2. TS PAIS SEXO Y REG'!F$6,'DATOS PEST15'!$B:$B,VLOOKUP($F$5,DenRegTabla2,2,FALSE),'DATOS PEST15'!$A:$A,INDICE!$C$13,'DATOS PEST15'!$E:$E,'2. TS PAIS SEXO Y REG'!$A141)</f>
        <v>177.52631578947367</v>
      </c>
      <c r="G141" s="166">
        <f>SUMIFS('DATOS PEST15'!$D:$D,'DATOS PEST15'!$C:$C,'2. TS PAIS SEXO Y REG'!G$6,'DATOS PEST15'!$B:$B,VLOOKUP($F$5,DenRegTabla2,2,FALSE),'DATOS PEST15'!$A:$A,INDICE!$C$13,'DATOS PEST15'!$E:$E,'2. TS PAIS SEXO Y REG'!$A141)</f>
        <v>140</v>
      </c>
      <c r="H141" s="164">
        <f>SUMIFS('DATOS PEST15'!$D:$D,'DATOS PEST15'!$B:$B,VLOOKUP($F$5,DenRegTabla2,2,FALSE),'DATOS PEST15'!$A:$A,INDICE!$C$13,'DATOS PEST15'!$E:$E,'2. TS PAIS SEXO Y REG'!$A141)</f>
        <v>317.52631578947364</v>
      </c>
      <c r="I141" s="147">
        <f>SUMIFS('DATOS PEST15'!$D:$D,'DATOS PEST15'!$C:$C,'2. TS PAIS SEXO Y REG'!I$6,'DATOS PEST15'!$B:$B,VLOOKUP($I$5,DenRegTabla2,2,FALSE),'DATOS PEST15'!$A:$A,INDICE!$C$13,'DATOS PEST15'!$E:$E,'2. TS PAIS SEXO Y REG'!$A141)</f>
        <v>1</v>
      </c>
      <c r="J141" s="166">
        <f>SUMIFS('DATOS PEST15'!$D:$D,'DATOS PEST15'!$C:$C,'2. TS PAIS SEXO Y REG'!J$6,'DATOS PEST15'!$B:$B,VLOOKUP($I$5,DenRegTabla2,2,FALSE),'DATOS PEST15'!$A:$A,INDICE!$C$13,'DATOS PEST15'!$E:$E,'2. TS PAIS SEXO Y REG'!$A141)</f>
        <v>10.368421052631579</v>
      </c>
      <c r="K141" s="164">
        <f>SUMIFS('DATOS PEST15'!$D:$D,'DATOS PEST15'!$B:$B,VLOOKUP($I$5,DenRegTabla2,2,FALSE),'DATOS PEST15'!$A:$A,INDICE!$C$13,'DATOS PEST15'!$E:$E,'2. TS PAIS SEXO Y REG'!$A141)</f>
        <v>11.368421052631579</v>
      </c>
      <c r="L141" s="147">
        <f>SUMIFS('DATOS PEST15'!$D:$D,'DATOS PEST15'!$C:$C,'2. TS PAIS SEXO Y REG'!L$6,'DATOS PEST15'!$B:$B,VLOOKUP($L$5,DenRegTabla2,2,FALSE),'DATOS PEST15'!$A:$A,INDICE!$C$13,'DATOS PEST15'!$E:$E,'2. TS PAIS SEXO Y REG'!$A141)</f>
        <v>60.368421052631582</v>
      </c>
      <c r="M141" s="166">
        <f>SUMIFS('DATOS PEST15'!$D:$D,'DATOS PEST15'!$C:$C,'2. TS PAIS SEXO Y REG'!M$6,'DATOS PEST15'!$B:$B,VLOOKUP($L$5,DenRegTabla2,2,FALSE),'DATOS PEST15'!$A:$A,INDICE!$C$13,'DATOS PEST15'!$E:$E,'2. TS PAIS SEXO Y REG'!$A141)</f>
        <v>3</v>
      </c>
      <c r="N141" s="164">
        <f>SUMIFS('DATOS PEST15'!$D:$D,'DATOS PEST15'!$B:$B,VLOOKUP($L$5,DenRegTabla2,2,FALSE),'DATOS PEST15'!$A:$A,INDICE!$C$13,'DATOS PEST15'!$E:$E,'2. TS PAIS SEXO Y REG'!$A141)</f>
        <v>63.368421052631582</v>
      </c>
      <c r="O141" s="147">
        <f>SUMIFS('DATOS PEST15'!$D:$D,'DATOS PEST15'!$C:$C,'2. TS PAIS SEXO Y REG'!O$6,'DATOS PEST15'!$B:$B,VLOOKUP($O$5,DenRegTabla2,2,FALSE),'DATOS PEST15'!$A:$A,INDICE!$C$13,'DATOS PEST15'!$E:$E,'2. TS PAIS SEXO Y REG'!$A141)</f>
        <v>330</v>
      </c>
      <c r="P141" s="166">
        <f>SUMIFS('DATOS PEST15'!$D:$D,'DATOS PEST15'!$C:$C,'2. TS PAIS SEXO Y REG'!P$6,'DATOS PEST15'!$B:$B,VLOOKUP($O$5,DenRegTabla2,2,FALSE),'DATOS PEST15'!$A:$A,INDICE!$C$13,'DATOS PEST15'!$E:$E,'2. TS PAIS SEXO Y REG'!$A141)</f>
        <v>25</v>
      </c>
      <c r="Q141" s="164">
        <f>SUMIFS('DATOS PEST15'!$D:$D,'DATOS PEST15'!$B:$B,VLOOKUP($O$5,DenRegTabla2,2,FALSE),'DATOS PEST15'!$A:$A,INDICE!$C$13,'DATOS PEST15'!$E:$E,'2. TS PAIS SEXO Y REG'!$A141)</f>
        <v>355</v>
      </c>
      <c r="R141" s="147">
        <f>SUMIFS('DATOS PEST15'!$D:$D,'DATOS PEST15'!$C:$C,'2. TS PAIS SEXO Y REG'!R$6,'DATOS PEST15'!$B:$B,VLOOKUP($R$5,DenRegTabla2,2,FALSE),'DATOS PEST15'!$A:$A,INDICE!$C$13,'DATOS PEST15'!$E:$E,'2. TS PAIS SEXO Y REG'!$A141)</f>
        <v>0</v>
      </c>
      <c r="S141" s="166">
        <f>SUMIFS('DATOS PEST15'!$D:$D,'DATOS PEST15'!$C:$C,'2. TS PAIS SEXO Y REG'!S$6,'DATOS PEST15'!$B:$B,VLOOKUP($R$5,DenRegTabla2,2,FALSE),'DATOS PEST15'!$A:$A,INDICE!$C$13,'DATOS PEST15'!$E:$E,'2. TS PAIS SEXO Y REG'!$A141)</f>
        <v>0</v>
      </c>
      <c r="T141" s="164">
        <f>SUMIFS('DATOS PEST15'!$D:$D,'DATOS PEST15'!$B:$B,VLOOKUP($R$5,DenRegTabla2,2,FALSE),'DATOS PEST15'!$A:$A,INDICE!$C$13,'DATOS PEST15'!$E:$E,'2. TS PAIS SEXO Y REG'!$A141)</f>
        <v>0</v>
      </c>
      <c r="U141" s="147">
        <f>SUMIFS('DATOS PEST15'!$D:$D,'DATOS PEST15'!$C:$C,'2. TS PAIS SEXO Y REG'!U$6,'DATOS PEST15'!$B:$B,VLOOKUP($U$5,DenRegTabla2,2,FALSE),'DATOS PEST15'!$A:$A,INDICE!$C$13,'DATOS PEST15'!$E:$E,'2. TS PAIS SEXO Y REG'!$A141)</f>
        <v>0</v>
      </c>
      <c r="V141" s="166">
        <f>SUMIFS('DATOS PEST15'!$D:$D,'DATOS PEST15'!$C:$C,'2. TS PAIS SEXO Y REG'!V$6,'DATOS PEST15'!$B:$B,VLOOKUP($U$5,DenRegTabla2,2,FALSE),'DATOS PEST15'!$A:$A,INDICE!$C$13,'DATOS PEST15'!$E:$E,'2. TS PAIS SEXO Y REG'!$A141)</f>
        <v>0</v>
      </c>
      <c r="W141" s="164">
        <f>SUMIFS('DATOS PEST15'!$D:$D,'DATOS PEST15'!$B:$B,VLOOKUP($U$5,DenRegTabla2,2,FALSE),'DATOS PEST15'!$A:$A,INDICE!$C$13,'DATOS PEST15'!$E:$E,'2. TS PAIS SEXO Y REG'!$A141)</f>
        <v>0</v>
      </c>
      <c r="X141" s="147">
        <f>SUMIFS('DATOS PEST15'!$D:$D,'DATOS PEST15'!$C:$C,'2. TS PAIS SEXO Y REG'!X$6,'DATOS PEST15'!$B:$B,VLOOKUP($X$5,DenRegTabla2,2,FALSE),'DATOS PEST15'!$A:$A,INDICE!$C$13,'DATOS PEST15'!$E:$E,'2. TS PAIS SEXO Y REG'!$A141)</f>
        <v>0</v>
      </c>
      <c r="Y141" s="166">
        <f>SUMIFS('DATOS PEST15'!$D:$D,'DATOS PEST15'!$C:$C,'2. TS PAIS SEXO Y REG'!Y$6,'DATOS PEST15'!$B:$B,VLOOKUP($X$5,DenRegTabla2,2,FALSE),'DATOS PEST15'!$A:$A,INDICE!$C$13,'DATOS PEST15'!$E:$E,'2. TS PAIS SEXO Y REG'!$A141)</f>
        <v>0</v>
      </c>
      <c r="Z141" s="164">
        <f>SUMIFS('DATOS PEST15'!$D:$D,'DATOS PEST15'!$B:$B,VLOOKUP($X$5,DenRegTabla2,2,FALSE),'DATOS PEST15'!$A:$A,INDICE!$C$13,'DATOS PEST15'!$E:$E,'2. TS PAIS SEXO Y REG'!$A141)</f>
        <v>0</v>
      </c>
      <c r="AA141" s="147">
        <f>SUMIFS('DATOS PEST15'!$D:$D,'DATOS PEST15'!$C:$C,'2. TS PAIS SEXO Y REG'!AA$6,'DATOS PEST15'!$B:$B,VLOOKUP($AA$5,DenRegTabla2,2,FALSE),'DATOS PEST15'!$A:$A,INDICE!$C$13,'DATOS PEST15'!$E:$E,'2. TS PAIS SEXO Y REG'!$A141)</f>
        <v>0</v>
      </c>
      <c r="AB141" s="166">
        <f>SUMIFS('DATOS PEST15'!$D:$D,'DATOS PEST15'!$C:$C,'2. TS PAIS SEXO Y REG'!AB$6,'DATOS PEST15'!$B:$B,VLOOKUP($AA$5,DenRegTabla2,2,FALSE),'DATOS PEST15'!$A:$A,INDICE!$C$13,'DATOS PEST15'!$E:$E,'2. TS PAIS SEXO Y REG'!$A141)</f>
        <v>0</v>
      </c>
      <c r="AC141" s="164">
        <f>SUMIFS('DATOS PEST15'!$D:$D,'DATOS PEST15'!$B:$B,VLOOKUP($AA$5,DenRegTabla2,2,FALSE),'DATOS PEST15'!$A:$A,INDICE!$C$13,'DATOS PEST15'!$E:$E,'2. TS PAIS SEXO Y REG'!$A141)</f>
        <v>0</v>
      </c>
    </row>
    <row r="142" spans="1:29" s="123" customFormat="1" ht="15.6" x14ac:dyDescent="0.3">
      <c r="A142" s="4">
        <v>417</v>
      </c>
      <c r="B142" s="147" t="s">
        <v>295</v>
      </c>
      <c r="C142" s="147">
        <f t="shared" si="24"/>
        <v>55.263157894736842</v>
      </c>
      <c r="D142" s="166">
        <f t="shared" si="25"/>
        <v>46.473684210526315</v>
      </c>
      <c r="E142" s="164">
        <f t="shared" si="26"/>
        <v>101.73684210526315</v>
      </c>
      <c r="F142" s="147">
        <f>SUMIFS('DATOS PEST15'!$D:$D,'DATOS PEST15'!$C:$C,'2. TS PAIS SEXO Y REG'!F$6,'DATOS PEST15'!$B:$B,VLOOKUP($F$5,DenRegTabla2,2,FALSE),'DATOS PEST15'!$A:$A,INDICE!$C$13,'DATOS PEST15'!$E:$E,'2. TS PAIS SEXO Y REG'!$A142)</f>
        <v>44.263157894736842</v>
      </c>
      <c r="G142" s="166">
        <f>SUMIFS('DATOS PEST15'!$D:$D,'DATOS PEST15'!$C:$C,'2. TS PAIS SEXO Y REG'!G$6,'DATOS PEST15'!$B:$B,VLOOKUP($F$5,DenRegTabla2,2,FALSE),'DATOS PEST15'!$A:$A,INDICE!$C$13,'DATOS PEST15'!$E:$E,'2. TS PAIS SEXO Y REG'!$A142)</f>
        <v>39.421052631578945</v>
      </c>
      <c r="H142" s="164">
        <f>SUMIFS('DATOS PEST15'!$D:$D,'DATOS PEST15'!$B:$B,VLOOKUP($F$5,DenRegTabla2,2,FALSE),'DATOS PEST15'!$A:$A,INDICE!$C$13,'DATOS PEST15'!$E:$E,'2. TS PAIS SEXO Y REG'!$A142)</f>
        <v>83.68421052631578</v>
      </c>
      <c r="I142" s="147">
        <f>SUMIFS('DATOS PEST15'!$D:$D,'DATOS PEST15'!$C:$C,'2. TS PAIS SEXO Y REG'!I$6,'DATOS PEST15'!$B:$B,VLOOKUP($I$5,DenRegTabla2,2,FALSE),'DATOS PEST15'!$A:$A,INDICE!$C$13,'DATOS PEST15'!$E:$E,'2. TS PAIS SEXO Y REG'!$A142)</f>
        <v>0</v>
      </c>
      <c r="J142" s="166">
        <f>SUMIFS('DATOS PEST15'!$D:$D,'DATOS PEST15'!$C:$C,'2. TS PAIS SEXO Y REG'!J$6,'DATOS PEST15'!$B:$B,VLOOKUP($I$5,DenRegTabla2,2,FALSE),'DATOS PEST15'!$A:$A,INDICE!$C$13,'DATOS PEST15'!$E:$E,'2. TS PAIS SEXO Y REG'!$A142)</f>
        <v>0</v>
      </c>
      <c r="K142" s="164">
        <f>SUMIFS('DATOS PEST15'!$D:$D,'DATOS PEST15'!$B:$B,VLOOKUP($I$5,DenRegTabla2,2,FALSE),'DATOS PEST15'!$A:$A,INDICE!$C$13,'DATOS PEST15'!$E:$E,'2. TS PAIS SEXO Y REG'!$A142)</f>
        <v>0</v>
      </c>
      <c r="L142" s="147">
        <f>SUMIFS('DATOS PEST15'!$D:$D,'DATOS PEST15'!$C:$C,'2. TS PAIS SEXO Y REG'!L$6,'DATOS PEST15'!$B:$B,VLOOKUP($L$5,DenRegTabla2,2,FALSE),'DATOS PEST15'!$A:$A,INDICE!$C$13,'DATOS PEST15'!$E:$E,'2. TS PAIS SEXO Y REG'!$A142)</f>
        <v>3</v>
      </c>
      <c r="M142" s="166">
        <f>SUMIFS('DATOS PEST15'!$D:$D,'DATOS PEST15'!$C:$C,'2. TS PAIS SEXO Y REG'!M$6,'DATOS PEST15'!$B:$B,VLOOKUP($L$5,DenRegTabla2,2,FALSE),'DATOS PEST15'!$A:$A,INDICE!$C$13,'DATOS PEST15'!$E:$E,'2. TS PAIS SEXO Y REG'!$A142)</f>
        <v>0</v>
      </c>
      <c r="N142" s="164">
        <f>SUMIFS('DATOS PEST15'!$D:$D,'DATOS PEST15'!$B:$B,VLOOKUP($L$5,DenRegTabla2,2,FALSE),'DATOS PEST15'!$A:$A,INDICE!$C$13,'DATOS PEST15'!$E:$E,'2. TS PAIS SEXO Y REG'!$A142)</f>
        <v>3</v>
      </c>
      <c r="O142" s="147">
        <f>SUMIFS('DATOS PEST15'!$D:$D,'DATOS PEST15'!$C:$C,'2. TS PAIS SEXO Y REG'!O$6,'DATOS PEST15'!$B:$B,VLOOKUP($O$5,DenRegTabla2,2,FALSE),'DATOS PEST15'!$A:$A,INDICE!$C$13,'DATOS PEST15'!$E:$E,'2. TS PAIS SEXO Y REG'!$A142)</f>
        <v>8</v>
      </c>
      <c r="P142" s="166">
        <f>SUMIFS('DATOS PEST15'!$D:$D,'DATOS PEST15'!$C:$C,'2. TS PAIS SEXO Y REG'!P$6,'DATOS PEST15'!$B:$B,VLOOKUP($O$5,DenRegTabla2,2,FALSE),'DATOS PEST15'!$A:$A,INDICE!$C$13,'DATOS PEST15'!$E:$E,'2. TS PAIS SEXO Y REG'!$A142)</f>
        <v>7.0526315789473681</v>
      </c>
      <c r="Q142" s="164">
        <f>SUMIFS('DATOS PEST15'!$D:$D,'DATOS PEST15'!$B:$B,VLOOKUP($O$5,DenRegTabla2,2,FALSE),'DATOS PEST15'!$A:$A,INDICE!$C$13,'DATOS PEST15'!$E:$E,'2. TS PAIS SEXO Y REG'!$A142)</f>
        <v>15.052631578947368</v>
      </c>
      <c r="R142" s="147">
        <f>SUMIFS('DATOS PEST15'!$D:$D,'DATOS PEST15'!$C:$C,'2. TS PAIS SEXO Y REG'!R$6,'DATOS PEST15'!$B:$B,VLOOKUP($R$5,DenRegTabla2,2,FALSE),'DATOS PEST15'!$A:$A,INDICE!$C$13,'DATOS PEST15'!$E:$E,'2. TS PAIS SEXO Y REG'!$A142)</f>
        <v>0</v>
      </c>
      <c r="S142" s="166">
        <f>SUMIFS('DATOS PEST15'!$D:$D,'DATOS PEST15'!$C:$C,'2. TS PAIS SEXO Y REG'!S$6,'DATOS PEST15'!$B:$B,VLOOKUP($R$5,DenRegTabla2,2,FALSE),'DATOS PEST15'!$A:$A,INDICE!$C$13,'DATOS PEST15'!$E:$E,'2. TS PAIS SEXO Y REG'!$A142)</f>
        <v>0</v>
      </c>
      <c r="T142" s="164">
        <f>SUMIFS('DATOS PEST15'!$D:$D,'DATOS PEST15'!$B:$B,VLOOKUP($R$5,DenRegTabla2,2,FALSE),'DATOS PEST15'!$A:$A,INDICE!$C$13,'DATOS PEST15'!$E:$E,'2. TS PAIS SEXO Y REG'!$A142)</f>
        <v>0</v>
      </c>
      <c r="U142" s="147">
        <f>SUMIFS('DATOS PEST15'!$D:$D,'DATOS PEST15'!$C:$C,'2. TS PAIS SEXO Y REG'!U$6,'DATOS PEST15'!$B:$B,VLOOKUP($U$5,DenRegTabla2,2,FALSE),'DATOS PEST15'!$A:$A,INDICE!$C$13,'DATOS PEST15'!$E:$E,'2. TS PAIS SEXO Y REG'!$A142)</f>
        <v>0</v>
      </c>
      <c r="V142" s="166">
        <f>SUMIFS('DATOS PEST15'!$D:$D,'DATOS PEST15'!$C:$C,'2. TS PAIS SEXO Y REG'!V$6,'DATOS PEST15'!$B:$B,VLOOKUP($U$5,DenRegTabla2,2,FALSE),'DATOS PEST15'!$A:$A,INDICE!$C$13,'DATOS PEST15'!$E:$E,'2. TS PAIS SEXO Y REG'!$A142)</f>
        <v>0</v>
      </c>
      <c r="W142" s="164">
        <f>SUMIFS('DATOS PEST15'!$D:$D,'DATOS PEST15'!$B:$B,VLOOKUP($U$5,DenRegTabla2,2,FALSE),'DATOS PEST15'!$A:$A,INDICE!$C$13,'DATOS PEST15'!$E:$E,'2. TS PAIS SEXO Y REG'!$A142)</f>
        <v>0</v>
      </c>
      <c r="X142" s="147">
        <f>SUMIFS('DATOS PEST15'!$D:$D,'DATOS PEST15'!$C:$C,'2. TS PAIS SEXO Y REG'!X$6,'DATOS PEST15'!$B:$B,VLOOKUP($X$5,DenRegTabla2,2,FALSE),'DATOS PEST15'!$A:$A,INDICE!$C$13,'DATOS PEST15'!$E:$E,'2. TS PAIS SEXO Y REG'!$A142)</f>
        <v>0</v>
      </c>
      <c r="Y142" s="166">
        <f>SUMIFS('DATOS PEST15'!$D:$D,'DATOS PEST15'!$C:$C,'2. TS PAIS SEXO Y REG'!Y$6,'DATOS PEST15'!$B:$B,VLOOKUP($X$5,DenRegTabla2,2,FALSE),'DATOS PEST15'!$A:$A,INDICE!$C$13,'DATOS PEST15'!$E:$E,'2. TS PAIS SEXO Y REG'!$A142)</f>
        <v>0</v>
      </c>
      <c r="Z142" s="164">
        <f>SUMIFS('DATOS PEST15'!$D:$D,'DATOS PEST15'!$B:$B,VLOOKUP($X$5,DenRegTabla2,2,FALSE),'DATOS PEST15'!$A:$A,INDICE!$C$13,'DATOS PEST15'!$E:$E,'2. TS PAIS SEXO Y REG'!$A142)</f>
        <v>0</v>
      </c>
      <c r="AA142" s="147">
        <f>SUMIFS('DATOS PEST15'!$D:$D,'DATOS PEST15'!$C:$C,'2. TS PAIS SEXO Y REG'!AA$6,'DATOS PEST15'!$B:$B,VLOOKUP($AA$5,DenRegTabla2,2,FALSE),'DATOS PEST15'!$A:$A,INDICE!$C$13,'DATOS PEST15'!$E:$E,'2. TS PAIS SEXO Y REG'!$A142)</f>
        <v>0</v>
      </c>
      <c r="AB142" s="166">
        <f>SUMIFS('DATOS PEST15'!$D:$D,'DATOS PEST15'!$C:$C,'2. TS PAIS SEXO Y REG'!AB$6,'DATOS PEST15'!$B:$B,VLOOKUP($AA$5,DenRegTabla2,2,FALSE),'DATOS PEST15'!$A:$A,INDICE!$C$13,'DATOS PEST15'!$E:$E,'2. TS PAIS SEXO Y REG'!$A142)</f>
        <v>0</v>
      </c>
      <c r="AC142" s="164">
        <f>SUMIFS('DATOS PEST15'!$D:$D,'DATOS PEST15'!$B:$B,VLOOKUP($AA$5,DenRegTabla2,2,FALSE),'DATOS PEST15'!$A:$A,INDICE!$C$13,'DATOS PEST15'!$E:$E,'2. TS PAIS SEXO Y REG'!$A142)</f>
        <v>0</v>
      </c>
    </row>
    <row r="143" spans="1:29" s="123" customFormat="1" ht="15.6" x14ac:dyDescent="0.3">
      <c r="A143" s="4">
        <v>296</v>
      </c>
      <c r="B143" s="147" t="s">
        <v>415</v>
      </c>
      <c r="C143" s="147">
        <f t="shared" si="24"/>
        <v>0</v>
      </c>
      <c r="D143" s="166">
        <f t="shared" si="25"/>
        <v>1</v>
      </c>
      <c r="E143" s="164">
        <f t="shared" si="26"/>
        <v>1</v>
      </c>
      <c r="F143" s="147">
        <f>SUMIFS('DATOS PEST15'!$D:$D,'DATOS PEST15'!$C:$C,'2. TS PAIS SEXO Y REG'!F$6,'DATOS PEST15'!$B:$B,VLOOKUP($F$5,DenRegTabla2,2,FALSE),'DATOS PEST15'!$A:$A,INDICE!$C$13,'DATOS PEST15'!$E:$E,'2. TS PAIS SEXO Y REG'!$A143)</f>
        <v>0</v>
      </c>
      <c r="G143" s="166">
        <f>SUMIFS('DATOS PEST15'!$D:$D,'DATOS PEST15'!$C:$C,'2. TS PAIS SEXO Y REG'!G$6,'DATOS PEST15'!$B:$B,VLOOKUP($F$5,DenRegTabla2,2,FALSE),'DATOS PEST15'!$A:$A,INDICE!$C$13,'DATOS PEST15'!$E:$E,'2. TS PAIS SEXO Y REG'!$A143)</f>
        <v>1</v>
      </c>
      <c r="H143" s="164">
        <f>SUMIFS('DATOS PEST15'!$D:$D,'DATOS PEST15'!$B:$B,VLOOKUP($F$5,DenRegTabla2,2,FALSE),'DATOS PEST15'!$A:$A,INDICE!$C$13,'DATOS PEST15'!$E:$E,'2. TS PAIS SEXO Y REG'!$A143)</f>
        <v>1</v>
      </c>
      <c r="I143" s="147">
        <f>SUMIFS('DATOS PEST15'!$D:$D,'DATOS PEST15'!$C:$C,'2. TS PAIS SEXO Y REG'!I$6,'DATOS PEST15'!$B:$B,VLOOKUP($I$5,DenRegTabla2,2,FALSE),'DATOS PEST15'!$A:$A,INDICE!$C$13,'DATOS PEST15'!$E:$E,'2. TS PAIS SEXO Y REG'!$A143)</f>
        <v>0</v>
      </c>
      <c r="J143" s="166">
        <f>SUMIFS('DATOS PEST15'!$D:$D,'DATOS PEST15'!$C:$C,'2. TS PAIS SEXO Y REG'!J$6,'DATOS PEST15'!$B:$B,VLOOKUP($I$5,DenRegTabla2,2,FALSE),'DATOS PEST15'!$A:$A,INDICE!$C$13,'DATOS PEST15'!$E:$E,'2. TS PAIS SEXO Y REG'!$A143)</f>
        <v>0</v>
      </c>
      <c r="K143" s="164">
        <f>SUMIFS('DATOS PEST15'!$D:$D,'DATOS PEST15'!$B:$B,VLOOKUP($I$5,DenRegTabla2,2,FALSE),'DATOS PEST15'!$A:$A,INDICE!$C$13,'DATOS PEST15'!$E:$E,'2. TS PAIS SEXO Y REG'!$A143)</f>
        <v>0</v>
      </c>
      <c r="L143" s="147">
        <f>SUMIFS('DATOS PEST15'!$D:$D,'DATOS PEST15'!$C:$C,'2. TS PAIS SEXO Y REG'!L$6,'DATOS PEST15'!$B:$B,VLOOKUP($L$5,DenRegTabla2,2,FALSE),'DATOS PEST15'!$A:$A,INDICE!$C$13,'DATOS PEST15'!$E:$E,'2. TS PAIS SEXO Y REG'!$A143)</f>
        <v>0</v>
      </c>
      <c r="M143" s="166">
        <f>SUMIFS('DATOS PEST15'!$D:$D,'DATOS PEST15'!$C:$C,'2. TS PAIS SEXO Y REG'!M$6,'DATOS PEST15'!$B:$B,VLOOKUP($L$5,DenRegTabla2,2,FALSE),'DATOS PEST15'!$A:$A,INDICE!$C$13,'DATOS PEST15'!$E:$E,'2. TS PAIS SEXO Y REG'!$A143)</f>
        <v>0</v>
      </c>
      <c r="N143" s="164">
        <f>SUMIFS('DATOS PEST15'!$D:$D,'DATOS PEST15'!$B:$B,VLOOKUP($L$5,DenRegTabla2,2,FALSE),'DATOS PEST15'!$A:$A,INDICE!$C$13,'DATOS PEST15'!$E:$E,'2. TS PAIS SEXO Y REG'!$A143)</f>
        <v>0</v>
      </c>
      <c r="O143" s="147">
        <f>SUMIFS('DATOS PEST15'!$D:$D,'DATOS PEST15'!$C:$C,'2. TS PAIS SEXO Y REG'!O$6,'DATOS PEST15'!$B:$B,VLOOKUP($O$5,DenRegTabla2,2,FALSE),'DATOS PEST15'!$A:$A,INDICE!$C$13,'DATOS PEST15'!$E:$E,'2. TS PAIS SEXO Y REG'!$A143)</f>
        <v>0</v>
      </c>
      <c r="P143" s="166">
        <f>SUMIFS('DATOS PEST15'!$D:$D,'DATOS PEST15'!$C:$C,'2. TS PAIS SEXO Y REG'!P$6,'DATOS PEST15'!$B:$B,VLOOKUP($O$5,DenRegTabla2,2,FALSE),'DATOS PEST15'!$A:$A,INDICE!$C$13,'DATOS PEST15'!$E:$E,'2. TS PAIS SEXO Y REG'!$A143)</f>
        <v>0</v>
      </c>
      <c r="Q143" s="164">
        <f>SUMIFS('DATOS PEST15'!$D:$D,'DATOS PEST15'!$B:$B,VLOOKUP($O$5,DenRegTabla2,2,FALSE),'DATOS PEST15'!$A:$A,INDICE!$C$13,'DATOS PEST15'!$E:$E,'2. TS PAIS SEXO Y REG'!$A143)</f>
        <v>0</v>
      </c>
      <c r="R143" s="147">
        <f>SUMIFS('DATOS PEST15'!$D:$D,'DATOS PEST15'!$C:$C,'2. TS PAIS SEXO Y REG'!R$6,'DATOS PEST15'!$B:$B,VLOOKUP($R$5,DenRegTabla2,2,FALSE),'DATOS PEST15'!$A:$A,INDICE!$C$13,'DATOS PEST15'!$E:$E,'2. TS PAIS SEXO Y REG'!$A143)</f>
        <v>0</v>
      </c>
      <c r="S143" s="166">
        <f>SUMIFS('DATOS PEST15'!$D:$D,'DATOS PEST15'!$C:$C,'2. TS PAIS SEXO Y REG'!S$6,'DATOS PEST15'!$B:$B,VLOOKUP($R$5,DenRegTabla2,2,FALSE),'DATOS PEST15'!$A:$A,INDICE!$C$13,'DATOS PEST15'!$E:$E,'2. TS PAIS SEXO Y REG'!$A143)</f>
        <v>0</v>
      </c>
      <c r="T143" s="164">
        <f>SUMIFS('DATOS PEST15'!$D:$D,'DATOS PEST15'!$B:$B,VLOOKUP($R$5,DenRegTabla2,2,FALSE),'DATOS PEST15'!$A:$A,INDICE!$C$13,'DATOS PEST15'!$E:$E,'2. TS PAIS SEXO Y REG'!$A143)</f>
        <v>0</v>
      </c>
      <c r="U143" s="147">
        <f>SUMIFS('DATOS PEST15'!$D:$D,'DATOS PEST15'!$C:$C,'2. TS PAIS SEXO Y REG'!U$6,'DATOS PEST15'!$B:$B,VLOOKUP($U$5,DenRegTabla2,2,FALSE),'DATOS PEST15'!$A:$A,INDICE!$C$13,'DATOS PEST15'!$E:$E,'2. TS PAIS SEXO Y REG'!$A143)</f>
        <v>0</v>
      </c>
      <c r="V143" s="166">
        <f>SUMIFS('DATOS PEST15'!$D:$D,'DATOS PEST15'!$C:$C,'2. TS PAIS SEXO Y REG'!V$6,'DATOS PEST15'!$B:$B,VLOOKUP($U$5,DenRegTabla2,2,FALSE),'DATOS PEST15'!$A:$A,INDICE!$C$13,'DATOS PEST15'!$E:$E,'2. TS PAIS SEXO Y REG'!$A143)</f>
        <v>0</v>
      </c>
      <c r="W143" s="164">
        <f>SUMIFS('DATOS PEST15'!$D:$D,'DATOS PEST15'!$B:$B,VLOOKUP($U$5,DenRegTabla2,2,FALSE),'DATOS PEST15'!$A:$A,INDICE!$C$13,'DATOS PEST15'!$E:$E,'2. TS PAIS SEXO Y REG'!$A143)</f>
        <v>0</v>
      </c>
      <c r="X143" s="147">
        <f>SUMIFS('DATOS PEST15'!$D:$D,'DATOS PEST15'!$C:$C,'2. TS PAIS SEXO Y REG'!X$6,'DATOS PEST15'!$B:$B,VLOOKUP($X$5,DenRegTabla2,2,FALSE),'DATOS PEST15'!$A:$A,INDICE!$C$13,'DATOS PEST15'!$E:$E,'2. TS PAIS SEXO Y REG'!$A143)</f>
        <v>0</v>
      </c>
      <c r="Y143" s="166">
        <f>SUMIFS('DATOS PEST15'!$D:$D,'DATOS PEST15'!$C:$C,'2. TS PAIS SEXO Y REG'!Y$6,'DATOS PEST15'!$B:$B,VLOOKUP($X$5,DenRegTabla2,2,FALSE),'DATOS PEST15'!$A:$A,INDICE!$C$13,'DATOS PEST15'!$E:$E,'2. TS PAIS SEXO Y REG'!$A143)</f>
        <v>0</v>
      </c>
      <c r="Z143" s="164">
        <f>SUMIFS('DATOS PEST15'!$D:$D,'DATOS PEST15'!$B:$B,VLOOKUP($X$5,DenRegTabla2,2,FALSE),'DATOS PEST15'!$A:$A,INDICE!$C$13,'DATOS PEST15'!$E:$E,'2. TS PAIS SEXO Y REG'!$A143)</f>
        <v>0</v>
      </c>
      <c r="AA143" s="147">
        <f>SUMIFS('DATOS PEST15'!$D:$D,'DATOS PEST15'!$C:$C,'2. TS PAIS SEXO Y REG'!AA$6,'DATOS PEST15'!$B:$B,VLOOKUP($AA$5,DenRegTabla2,2,FALSE),'DATOS PEST15'!$A:$A,INDICE!$C$13,'DATOS PEST15'!$E:$E,'2. TS PAIS SEXO Y REG'!$A143)</f>
        <v>0</v>
      </c>
      <c r="AB143" s="166">
        <f>SUMIFS('DATOS PEST15'!$D:$D,'DATOS PEST15'!$C:$C,'2. TS PAIS SEXO Y REG'!AB$6,'DATOS PEST15'!$B:$B,VLOOKUP($AA$5,DenRegTabla2,2,FALSE),'DATOS PEST15'!$A:$A,INDICE!$C$13,'DATOS PEST15'!$E:$E,'2. TS PAIS SEXO Y REG'!$A143)</f>
        <v>0</v>
      </c>
      <c r="AC143" s="164">
        <f>SUMIFS('DATOS PEST15'!$D:$D,'DATOS PEST15'!$B:$B,VLOOKUP($AA$5,DenRegTabla2,2,FALSE),'DATOS PEST15'!$A:$A,INDICE!$C$13,'DATOS PEST15'!$E:$E,'2. TS PAIS SEXO Y REG'!$A143)</f>
        <v>0</v>
      </c>
    </row>
    <row r="144" spans="1:29" s="123" customFormat="1" ht="15.6" x14ac:dyDescent="0.3">
      <c r="A144" s="4">
        <v>414</v>
      </c>
      <c r="B144" s="147" t="s">
        <v>294</v>
      </c>
      <c r="C144" s="147">
        <f t="shared" si="24"/>
        <v>13.105263157894736</v>
      </c>
      <c r="D144" s="166">
        <f t="shared" si="25"/>
        <v>27.94736842105263</v>
      </c>
      <c r="E144" s="164">
        <f t="shared" si="26"/>
        <v>41.05263157894737</v>
      </c>
      <c r="F144" s="147">
        <f>SUMIFS('DATOS PEST15'!$D:$D,'DATOS PEST15'!$C:$C,'2. TS PAIS SEXO Y REG'!F$6,'DATOS PEST15'!$B:$B,VLOOKUP($F$5,DenRegTabla2,2,FALSE),'DATOS PEST15'!$A:$A,INDICE!$C$13,'DATOS PEST15'!$E:$E,'2. TS PAIS SEXO Y REG'!$A144)</f>
        <v>7.1052631578947372</v>
      </c>
      <c r="G144" s="166">
        <f>SUMIFS('DATOS PEST15'!$D:$D,'DATOS PEST15'!$C:$C,'2. TS PAIS SEXO Y REG'!G$6,'DATOS PEST15'!$B:$B,VLOOKUP($F$5,DenRegTabla2,2,FALSE),'DATOS PEST15'!$A:$A,INDICE!$C$13,'DATOS PEST15'!$E:$E,'2. TS PAIS SEXO Y REG'!$A144)</f>
        <v>18.368421052631579</v>
      </c>
      <c r="H144" s="164">
        <f>SUMIFS('DATOS PEST15'!$D:$D,'DATOS PEST15'!$B:$B,VLOOKUP($F$5,DenRegTabla2,2,FALSE),'DATOS PEST15'!$A:$A,INDICE!$C$13,'DATOS PEST15'!$E:$E,'2. TS PAIS SEXO Y REG'!$A144)</f>
        <v>25.473684210526315</v>
      </c>
      <c r="I144" s="147">
        <f>SUMIFS('DATOS PEST15'!$D:$D,'DATOS PEST15'!$C:$C,'2. TS PAIS SEXO Y REG'!I$6,'DATOS PEST15'!$B:$B,VLOOKUP($I$5,DenRegTabla2,2,FALSE),'DATOS PEST15'!$A:$A,INDICE!$C$13,'DATOS PEST15'!$E:$E,'2. TS PAIS SEXO Y REG'!$A144)</f>
        <v>0</v>
      </c>
      <c r="J144" s="166">
        <f>SUMIFS('DATOS PEST15'!$D:$D,'DATOS PEST15'!$C:$C,'2. TS PAIS SEXO Y REG'!J$6,'DATOS PEST15'!$B:$B,VLOOKUP($I$5,DenRegTabla2,2,FALSE),'DATOS PEST15'!$A:$A,INDICE!$C$13,'DATOS PEST15'!$E:$E,'2. TS PAIS SEXO Y REG'!$A144)</f>
        <v>0</v>
      </c>
      <c r="K144" s="164">
        <f>SUMIFS('DATOS PEST15'!$D:$D,'DATOS PEST15'!$B:$B,VLOOKUP($I$5,DenRegTabla2,2,FALSE),'DATOS PEST15'!$A:$A,INDICE!$C$13,'DATOS PEST15'!$E:$E,'2. TS PAIS SEXO Y REG'!$A144)</f>
        <v>0</v>
      </c>
      <c r="L144" s="147">
        <f>SUMIFS('DATOS PEST15'!$D:$D,'DATOS PEST15'!$C:$C,'2. TS PAIS SEXO Y REG'!L$6,'DATOS PEST15'!$B:$B,VLOOKUP($L$5,DenRegTabla2,2,FALSE),'DATOS PEST15'!$A:$A,INDICE!$C$13,'DATOS PEST15'!$E:$E,'2. TS PAIS SEXO Y REG'!$A144)</f>
        <v>0</v>
      </c>
      <c r="M144" s="166">
        <f>SUMIFS('DATOS PEST15'!$D:$D,'DATOS PEST15'!$C:$C,'2. TS PAIS SEXO Y REG'!M$6,'DATOS PEST15'!$B:$B,VLOOKUP($L$5,DenRegTabla2,2,FALSE),'DATOS PEST15'!$A:$A,INDICE!$C$13,'DATOS PEST15'!$E:$E,'2. TS PAIS SEXO Y REG'!$A144)</f>
        <v>0</v>
      </c>
      <c r="N144" s="164">
        <f>SUMIFS('DATOS PEST15'!$D:$D,'DATOS PEST15'!$B:$B,VLOOKUP($L$5,DenRegTabla2,2,FALSE),'DATOS PEST15'!$A:$A,INDICE!$C$13,'DATOS PEST15'!$E:$E,'2. TS PAIS SEXO Y REG'!$A144)</f>
        <v>0</v>
      </c>
      <c r="O144" s="147">
        <f>SUMIFS('DATOS PEST15'!$D:$D,'DATOS PEST15'!$C:$C,'2. TS PAIS SEXO Y REG'!O$6,'DATOS PEST15'!$B:$B,VLOOKUP($O$5,DenRegTabla2,2,FALSE),'DATOS PEST15'!$A:$A,INDICE!$C$13,'DATOS PEST15'!$E:$E,'2. TS PAIS SEXO Y REG'!$A144)</f>
        <v>6</v>
      </c>
      <c r="P144" s="166">
        <f>SUMIFS('DATOS PEST15'!$D:$D,'DATOS PEST15'!$C:$C,'2. TS PAIS SEXO Y REG'!P$6,'DATOS PEST15'!$B:$B,VLOOKUP($O$5,DenRegTabla2,2,FALSE),'DATOS PEST15'!$A:$A,INDICE!$C$13,'DATOS PEST15'!$E:$E,'2. TS PAIS SEXO Y REG'!$A144)</f>
        <v>9.5789473684210531</v>
      </c>
      <c r="Q144" s="164">
        <f>SUMIFS('DATOS PEST15'!$D:$D,'DATOS PEST15'!$B:$B,VLOOKUP($O$5,DenRegTabla2,2,FALSE),'DATOS PEST15'!$A:$A,INDICE!$C$13,'DATOS PEST15'!$E:$E,'2. TS PAIS SEXO Y REG'!$A144)</f>
        <v>15.578947368421053</v>
      </c>
      <c r="R144" s="147">
        <f>SUMIFS('DATOS PEST15'!$D:$D,'DATOS PEST15'!$C:$C,'2. TS PAIS SEXO Y REG'!R$6,'DATOS PEST15'!$B:$B,VLOOKUP($R$5,DenRegTabla2,2,FALSE),'DATOS PEST15'!$A:$A,INDICE!$C$13,'DATOS PEST15'!$E:$E,'2. TS PAIS SEXO Y REG'!$A144)</f>
        <v>0</v>
      </c>
      <c r="S144" s="166">
        <f>SUMIFS('DATOS PEST15'!$D:$D,'DATOS PEST15'!$C:$C,'2. TS PAIS SEXO Y REG'!S$6,'DATOS PEST15'!$B:$B,VLOOKUP($R$5,DenRegTabla2,2,FALSE),'DATOS PEST15'!$A:$A,INDICE!$C$13,'DATOS PEST15'!$E:$E,'2. TS PAIS SEXO Y REG'!$A144)</f>
        <v>0</v>
      </c>
      <c r="T144" s="164">
        <f>SUMIFS('DATOS PEST15'!$D:$D,'DATOS PEST15'!$B:$B,VLOOKUP($R$5,DenRegTabla2,2,FALSE),'DATOS PEST15'!$A:$A,INDICE!$C$13,'DATOS PEST15'!$E:$E,'2. TS PAIS SEXO Y REG'!$A144)</f>
        <v>0</v>
      </c>
      <c r="U144" s="147">
        <f>SUMIFS('DATOS PEST15'!$D:$D,'DATOS PEST15'!$C:$C,'2. TS PAIS SEXO Y REG'!U$6,'DATOS PEST15'!$B:$B,VLOOKUP($U$5,DenRegTabla2,2,FALSE),'DATOS PEST15'!$A:$A,INDICE!$C$13,'DATOS PEST15'!$E:$E,'2. TS PAIS SEXO Y REG'!$A144)</f>
        <v>0</v>
      </c>
      <c r="V144" s="166">
        <f>SUMIFS('DATOS PEST15'!$D:$D,'DATOS PEST15'!$C:$C,'2. TS PAIS SEXO Y REG'!V$6,'DATOS PEST15'!$B:$B,VLOOKUP($U$5,DenRegTabla2,2,FALSE),'DATOS PEST15'!$A:$A,INDICE!$C$13,'DATOS PEST15'!$E:$E,'2. TS PAIS SEXO Y REG'!$A144)</f>
        <v>0</v>
      </c>
      <c r="W144" s="164">
        <f>SUMIFS('DATOS PEST15'!$D:$D,'DATOS PEST15'!$B:$B,VLOOKUP($U$5,DenRegTabla2,2,FALSE),'DATOS PEST15'!$A:$A,INDICE!$C$13,'DATOS PEST15'!$E:$E,'2. TS PAIS SEXO Y REG'!$A144)</f>
        <v>0</v>
      </c>
      <c r="X144" s="147">
        <f>SUMIFS('DATOS PEST15'!$D:$D,'DATOS PEST15'!$C:$C,'2. TS PAIS SEXO Y REG'!X$6,'DATOS PEST15'!$B:$B,VLOOKUP($X$5,DenRegTabla2,2,FALSE),'DATOS PEST15'!$A:$A,INDICE!$C$13,'DATOS PEST15'!$E:$E,'2. TS PAIS SEXO Y REG'!$A144)</f>
        <v>0</v>
      </c>
      <c r="Y144" s="166">
        <f>SUMIFS('DATOS PEST15'!$D:$D,'DATOS PEST15'!$C:$C,'2. TS PAIS SEXO Y REG'!Y$6,'DATOS PEST15'!$B:$B,VLOOKUP($X$5,DenRegTabla2,2,FALSE),'DATOS PEST15'!$A:$A,INDICE!$C$13,'DATOS PEST15'!$E:$E,'2. TS PAIS SEXO Y REG'!$A144)</f>
        <v>0</v>
      </c>
      <c r="Z144" s="164">
        <f>SUMIFS('DATOS PEST15'!$D:$D,'DATOS PEST15'!$B:$B,VLOOKUP($X$5,DenRegTabla2,2,FALSE),'DATOS PEST15'!$A:$A,INDICE!$C$13,'DATOS PEST15'!$E:$E,'2. TS PAIS SEXO Y REG'!$A144)</f>
        <v>0</v>
      </c>
      <c r="AA144" s="147">
        <f>SUMIFS('DATOS PEST15'!$D:$D,'DATOS PEST15'!$C:$C,'2. TS PAIS SEXO Y REG'!AA$6,'DATOS PEST15'!$B:$B,VLOOKUP($AA$5,DenRegTabla2,2,FALSE),'DATOS PEST15'!$A:$A,INDICE!$C$13,'DATOS PEST15'!$E:$E,'2. TS PAIS SEXO Y REG'!$A144)</f>
        <v>0</v>
      </c>
      <c r="AB144" s="166">
        <f>SUMIFS('DATOS PEST15'!$D:$D,'DATOS PEST15'!$C:$C,'2. TS PAIS SEXO Y REG'!AB$6,'DATOS PEST15'!$B:$B,VLOOKUP($AA$5,DenRegTabla2,2,FALSE),'DATOS PEST15'!$A:$A,INDICE!$C$13,'DATOS PEST15'!$E:$E,'2. TS PAIS SEXO Y REG'!$A144)</f>
        <v>0</v>
      </c>
      <c r="AC144" s="164">
        <f>SUMIFS('DATOS PEST15'!$D:$D,'DATOS PEST15'!$B:$B,VLOOKUP($AA$5,DenRegTabla2,2,FALSE),'DATOS PEST15'!$A:$A,INDICE!$C$13,'DATOS PEST15'!$E:$E,'2. TS PAIS SEXO Y REG'!$A144)</f>
        <v>0</v>
      </c>
    </row>
    <row r="145" spans="1:29" s="123" customFormat="1" ht="15.6" x14ac:dyDescent="0.3">
      <c r="A145" s="4">
        <v>418</v>
      </c>
      <c r="B145" s="147" t="s">
        <v>296</v>
      </c>
      <c r="C145" s="147">
        <f t="shared" si="24"/>
        <v>18.05263157894737</v>
      </c>
      <c r="D145" s="166">
        <f t="shared" si="25"/>
        <v>7</v>
      </c>
      <c r="E145" s="164">
        <f t="shared" si="26"/>
        <v>25.05263157894737</v>
      </c>
      <c r="F145" s="147">
        <f>SUMIFS('DATOS PEST15'!$D:$D,'DATOS PEST15'!$C:$C,'2. TS PAIS SEXO Y REG'!F$6,'DATOS PEST15'!$B:$B,VLOOKUP($F$5,DenRegTabla2,2,FALSE),'DATOS PEST15'!$A:$A,INDICE!$C$13,'DATOS PEST15'!$E:$E,'2. TS PAIS SEXO Y REG'!$A145)</f>
        <v>15.052631578947368</v>
      </c>
      <c r="G145" s="166">
        <f>SUMIFS('DATOS PEST15'!$D:$D,'DATOS PEST15'!$C:$C,'2. TS PAIS SEXO Y REG'!G$6,'DATOS PEST15'!$B:$B,VLOOKUP($F$5,DenRegTabla2,2,FALSE),'DATOS PEST15'!$A:$A,INDICE!$C$13,'DATOS PEST15'!$E:$E,'2. TS PAIS SEXO Y REG'!$A145)</f>
        <v>4</v>
      </c>
      <c r="H145" s="164">
        <f>SUMIFS('DATOS PEST15'!$D:$D,'DATOS PEST15'!$B:$B,VLOOKUP($F$5,DenRegTabla2,2,FALSE),'DATOS PEST15'!$A:$A,INDICE!$C$13,'DATOS PEST15'!$E:$E,'2. TS PAIS SEXO Y REG'!$A145)</f>
        <v>19.05263157894737</v>
      </c>
      <c r="I145" s="147">
        <f>SUMIFS('DATOS PEST15'!$D:$D,'DATOS PEST15'!$C:$C,'2. TS PAIS SEXO Y REG'!I$6,'DATOS PEST15'!$B:$B,VLOOKUP($I$5,DenRegTabla2,2,FALSE),'DATOS PEST15'!$A:$A,INDICE!$C$13,'DATOS PEST15'!$E:$E,'2. TS PAIS SEXO Y REG'!$A145)</f>
        <v>1</v>
      </c>
      <c r="J145" s="166">
        <f>SUMIFS('DATOS PEST15'!$D:$D,'DATOS PEST15'!$C:$C,'2. TS PAIS SEXO Y REG'!J$6,'DATOS PEST15'!$B:$B,VLOOKUP($I$5,DenRegTabla2,2,FALSE),'DATOS PEST15'!$A:$A,INDICE!$C$13,'DATOS PEST15'!$E:$E,'2. TS PAIS SEXO Y REG'!$A145)</f>
        <v>0</v>
      </c>
      <c r="K145" s="164">
        <f>SUMIFS('DATOS PEST15'!$D:$D,'DATOS PEST15'!$B:$B,VLOOKUP($I$5,DenRegTabla2,2,FALSE),'DATOS PEST15'!$A:$A,INDICE!$C$13,'DATOS PEST15'!$E:$E,'2. TS PAIS SEXO Y REG'!$A145)</f>
        <v>1</v>
      </c>
      <c r="L145" s="147">
        <f>SUMIFS('DATOS PEST15'!$D:$D,'DATOS PEST15'!$C:$C,'2. TS PAIS SEXO Y REG'!L$6,'DATOS PEST15'!$B:$B,VLOOKUP($L$5,DenRegTabla2,2,FALSE),'DATOS PEST15'!$A:$A,INDICE!$C$13,'DATOS PEST15'!$E:$E,'2. TS PAIS SEXO Y REG'!$A145)</f>
        <v>1</v>
      </c>
      <c r="M145" s="166">
        <f>SUMIFS('DATOS PEST15'!$D:$D,'DATOS PEST15'!$C:$C,'2. TS PAIS SEXO Y REG'!M$6,'DATOS PEST15'!$B:$B,VLOOKUP($L$5,DenRegTabla2,2,FALSE),'DATOS PEST15'!$A:$A,INDICE!$C$13,'DATOS PEST15'!$E:$E,'2. TS PAIS SEXO Y REG'!$A145)</f>
        <v>0</v>
      </c>
      <c r="N145" s="164">
        <f>SUMIFS('DATOS PEST15'!$D:$D,'DATOS PEST15'!$B:$B,VLOOKUP($L$5,DenRegTabla2,2,FALSE),'DATOS PEST15'!$A:$A,INDICE!$C$13,'DATOS PEST15'!$E:$E,'2. TS PAIS SEXO Y REG'!$A145)</f>
        <v>1</v>
      </c>
      <c r="O145" s="147">
        <f>SUMIFS('DATOS PEST15'!$D:$D,'DATOS PEST15'!$C:$C,'2. TS PAIS SEXO Y REG'!O$6,'DATOS PEST15'!$B:$B,VLOOKUP($O$5,DenRegTabla2,2,FALSE),'DATOS PEST15'!$A:$A,INDICE!$C$13,'DATOS PEST15'!$E:$E,'2. TS PAIS SEXO Y REG'!$A145)</f>
        <v>1</v>
      </c>
      <c r="P145" s="166">
        <f>SUMIFS('DATOS PEST15'!$D:$D,'DATOS PEST15'!$C:$C,'2. TS PAIS SEXO Y REG'!P$6,'DATOS PEST15'!$B:$B,VLOOKUP($O$5,DenRegTabla2,2,FALSE),'DATOS PEST15'!$A:$A,INDICE!$C$13,'DATOS PEST15'!$E:$E,'2. TS PAIS SEXO Y REG'!$A145)</f>
        <v>3</v>
      </c>
      <c r="Q145" s="164">
        <f>SUMIFS('DATOS PEST15'!$D:$D,'DATOS PEST15'!$B:$B,VLOOKUP($O$5,DenRegTabla2,2,FALSE),'DATOS PEST15'!$A:$A,INDICE!$C$13,'DATOS PEST15'!$E:$E,'2. TS PAIS SEXO Y REG'!$A145)</f>
        <v>4</v>
      </c>
      <c r="R145" s="147">
        <f>SUMIFS('DATOS PEST15'!$D:$D,'DATOS PEST15'!$C:$C,'2. TS PAIS SEXO Y REG'!R$6,'DATOS PEST15'!$B:$B,VLOOKUP($R$5,DenRegTabla2,2,FALSE),'DATOS PEST15'!$A:$A,INDICE!$C$13,'DATOS PEST15'!$E:$E,'2. TS PAIS SEXO Y REG'!$A145)</f>
        <v>0</v>
      </c>
      <c r="S145" s="166">
        <f>SUMIFS('DATOS PEST15'!$D:$D,'DATOS PEST15'!$C:$C,'2. TS PAIS SEXO Y REG'!S$6,'DATOS PEST15'!$B:$B,VLOOKUP($R$5,DenRegTabla2,2,FALSE),'DATOS PEST15'!$A:$A,INDICE!$C$13,'DATOS PEST15'!$E:$E,'2. TS PAIS SEXO Y REG'!$A145)</f>
        <v>0</v>
      </c>
      <c r="T145" s="164">
        <f>SUMIFS('DATOS PEST15'!$D:$D,'DATOS PEST15'!$B:$B,VLOOKUP($R$5,DenRegTabla2,2,FALSE),'DATOS PEST15'!$A:$A,INDICE!$C$13,'DATOS PEST15'!$E:$E,'2. TS PAIS SEXO Y REG'!$A145)</f>
        <v>0</v>
      </c>
      <c r="U145" s="147">
        <f>SUMIFS('DATOS PEST15'!$D:$D,'DATOS PEST15'!$C:$C,'2. TS PAIS SEXO Y REG'!U$6,'DATOS PEST15'!$B:$B,VLOOKUP($U$5,DenRegTabla2,2,FALSE),'DATOS PEST15'!$A:$A,INDICE!$C$13,'DATOS PEST15'!$E:$E,'2. TS PAIS SEXO Y REG'!$A145)</f>
        <v>0</v>
      </c>
      <c r="V145" s="166">
        <f>SUMIFS('DATOS PEST15'!$D:$D,'DATOS PEST15'!$C:$C,'2. TS PAIS SEXO Y REG'!V$6,'DATOS PEST15'!$B:$B,VLOOKUP($U$5,DenRegTabla2,2,FALSE),'DATOS PEST15'!$A:$A,INDICE!$C$13,'DATOS PEST15'!$E:$E,'2. TS PAIS SEXO Y REG'!$A145)</f>
        <v>0</v>
      </c>
      <c r="W145" s="164">
        <f>SUMIFS('DATOS PEST15'!$D:$D,'DATOS PEST15'!$B:$B,VLOOKUP($U$5,DenRegTabla2,2,FALSE),'DATOS PEST15'!$A:$A,INDICE!$C$13,'DATOS PEST15'!$E:$E,'2. TS PAIS SEXO Y REG'!$A145)</f>
        <v>0</v>
      </c>
      <c r="X145" s="147">
        <f>SUMIFS('DATOS PEST15'!$D:$D,'DATOS PEST15'!$C:$C,'2. TS PAIS SEXO Y REG'!X$6,'DATOS PEST15'!$B:$B,VLOOKUP($X$5,DenRegTabla2,2,FALSE),'DATOS PEST15'!$A:$A,INDICE!$C$13,'DATOS PEST15'!$E:$E,'2. TS PAIS SEXO Y REG'!$A145)</f>
        <v>0</v>
      </c>
      <c r="Y145" s="166">
        <f>SUMIFS('DATOS PEST15'!$D:$D,'DATOS PEST15'!$C:$C,'2. TS PAIS SEXO Y REG'!Y$6,'DATOS PEST15'!$B:$B,VLOOKUP($X$5,DenRegTabla2,2,FALSE),'DATOS PEST15'!$A:$A,INDICE!$C$13,'DATOS PEST15'!$E:$E,'2. TS PAIS SEXO Y REG'!$A145)</f>
        <v>0</v>
      </c>
      <c r="Z145" s="164">
        <f>SUMIFS('DATOS PEST15'!$D:$D,'DATOS PEST15'!$B:$B,VLOOKUP($X$5,DenRegTabla2,2,FALSE),'DATOS PEST15'!$A:$A,INDICE!$C$13,'DATOS PEST15'!$E:$E,'2. TS PAIS SEXO Y REG'!$A145)</f>
        <v>0</v>
      </c>
      <c r="AA145" s="147">
        <f>SUMIFS('DATOS PEST15'!$D:$D,'DATOS PEST15'!$C:$C,'2. TS PAIS SEXO Y REG'!AA$6,'DATOS PEST15'!$B:$B,VLOOKUP($AA$5,DenRegTabla2,2,FALSE),'DATOS PEST15'!$A:$A,INDICE!$C$13,'DATOS PEST15'!$E:$E,'2. TS PAIS SEXO Y REG'!$A145)</f>
        <v>0</v>
      </c>
      <c r="AB145" s="166">
        <f>SUMIFS('DATOS PEST15'!$D:$D,'DATOS PEST15'!$C:$C,'2. TS PAIS SEXO Y REG'!AB$6,'DATOS PEST15'!$B:$B,VLOOKUP($AA$5,DenRegTabla2,2,FALSE),'DATOS PEST15'!$A:$A,INDICE!$C$13,'DATOS PEST15'!$E:$E,'2. TS PAIS SEXO Y REG'!$A145)</f>
        <v>0</v>
      </c>
      <c r="AC145" s="164">
        <f>SUMIFS('DATOS PEST15'!$D:$D,'DATOS PEST15'!$B:$B,VLOOKUP($AA$5,DenRegTabla2,2,FALSE),'DATOS PEST15'!$A:$A,INDICE!$C$13,'DATOS PEST15'!$E:$E,'2. TS PAIS SEXO Y REG'!$A145)</f>
        <v>0</v>
      </c>
    </row>
    <row r="146" spans="1:29" s="123" customFormat="1" ht="15.6" x14ac:dyDescent="0.3">
      <c r="A146" s="4">
        <v>426</v>
      </c>
      <c r="B146" s="147" t="s">
        <v>298</v>
      </c>
      <c r="C146" s="147">
        <f t="shared" si="24"/>
        <v>4.5789473684210531</v>
      </c>
      <c r="D146" s="166">
        <f t="shared" si="25"/>
        <v>1</v>
      </c>
      <c r="E146" s="164">
        <f t="shared" si="26"/>
        <v>5.5789473684210531</v>
      </c>
      <c r="F146" s="147">
        <f>SUMIFS('DATOS PEST15'!$D:$D,'DATOS PEST15'!$C:$C,'2. TS PAIS SEXO Y REG'!F$6,'DATOS PEST15'!$B:$B,VLOOKUP($F$5,DenRegTabla2,2,FALSE),'DATOS PEST15'!$A:$A,INDICE!$C$13,'DATOS PEST15'!$E:$E,'2. TS PAIS SEXO Y REG'!$A146)</f>
        <v>2.5789473684210527</v>
      </c>
      <c r="G146" s="166">
        <f>SUMIFS('DATOS PEST15'!$D:$D,'DATOS PEST15'!$C:$C,'2. TS PAIS SEXO Y REG'!G$6,'DATOS PEST15'!$B:$B,VLOOKUP($F$5,DenRegTabla2,2,FALSE),'DATOS PEST15'!$A:$A,INDICE!$C$13,'DATOS PEST15'!$E:$E,'2. TS PAIS SEXO Y REG'!$A146)</f>
        <v>1</v>
      </c>
      <c r="H146" s="164">
        <f>SUMIFS('DATOS PEST15'!$D:$D,'DATOS PEST15'!$B:$B,VLOOKUP($F$5,DenRegTabla2,2,FALSE),'DATOS PEST15'!$A:$A,INDICE!$C$13,'DATOS PEST15'!$E:$E,'2. TS PAIS SEXO Y REG'!$A146)</f>
        <v>3.5789473684210527</v>
      </c>
      <c r="I146" s="147">
        <f>SUMIFS('DATOS PEST15'!$D:$D,'DATOS PEST15'!$C:$C,'2. TS PAIS SEXO Y REG'!I$6,'DATOS PEST15'!$B:$B,VLOOKUP($I$5,DenRegTabla2,2,FALSE),'DATOS PEST15'!$A:$A,INDICE!$C$13,'DATOS PEST15'!$E:$E,'2. TS PAIS SEXO Y REG'!$A146)</f>
        <v>1</v>
      </c>
      <c r="J146" s="166">
        <f>SUMIFS('DATOS PEST15'!$D:$D,'DATOS PEST15'!$C:$C,'2. TS PAIS SEXO Y REG'!J$6,'DATOS PEST15'!$B:$B,VLOOKUP($I$5,DenRegTabla2,2,FALSE),'DATOS PEST15'!$A:$A,INDICE!$C$13,'DATOS PEST15'!$E:$E,'2. TS PAIS SEXO Y REG'!$A146)</f>
        <v>0</v>
      </c>
      <c r="K146" s="164">
        <f>SUMIFS('DATOS PEST15'!$D:$D,'DATOS PEST15'!$B:$B,VLOOKUP($I$5,DenRegTabla2,2,FALSE),'DATOS PEST15'!$A:$A,INDICE!$C$13,'DATOS PEST15'!$E:$E,'2. TS PAIS SEXO Y REG'!$A146)</f>
        <v>1</v>
      </c>
      <c r="L146" s="147">
        <f>SUMIFS('DATOS PEST15'!$D:$D,'DATOS PEST15'!$C:$C,'2. TS PAIS SEXO Y REG'!L$6,'DATOS PEST15'!$B:$B,VLOOKUP($L$5,DenRegTabla2,2,FALSE),'DATOS PEST15'!$A:$A,INDICE!$C$13,'DATOS PEST15'!$E:$E,'2. TS PAIS SEXO Y REG'!$A146)</f>
        <v>0</v>
      </c>
      <c r="M146" s="166">
        <f>SUMIFS('DATOS PEST15'!$D:$D,'DATOS PEST15'!$C:$C,'2. TS PAIS SEXO Y REG'!M$6,'DATOS PEST15'!$B:$B,VLOOKUP($L$5,DenRegTabla2,2,FALSE),'DATOS PEST15'!$A:$A,INDICE!$C$13,'DATOS PEST15'!$E:$E,'2. TS PAIS SEXO Y REG'!$A146)</f>
        <v>0</v>
      </c>
      <c r="N146" s="164">
        <f>SUMIFS('DATOS PEST15'!$D:$D,'DATOS PEST15'!$B:$B,VLOOKUP($L$5,DenRegTabla2,2,FALSE),'DATOS PEST15'!$A:$A,INDICE!$C$13,'DATOS PEST15'!$E:$E,'2. TS PAIS SEXO Y REG'!$A146)</f>
        <v>0</v>
      </c>
      <c r="O146" s="147">
        <f>SUMIFS('DATOS PEST15'!$D:$D,'DATOS PEST15'!$C:$C,'2. TS PAIS SEXO Y REG'!O$6,'DATOS PEST15'!$B:$B,VLOOKUP($O$5,DenRegTabla2,2,FALSE),'DATOS PEST15'!$A:$A,INDICE!$C$13,'DATOS PEST15'!$E:$E,'2. TS PAIS SEXO Y REG'!$A146)</f>
        <v>1</v>
      </c>
      <c r="P146" s="166">
        <f>SUMIFS('DATOS PEST15'!$D:$D,'DATOS PEST15'!$C:$C,'2. TS PAIS SEXO Y REG'!P$6,'DATOS PEST15'!$B:$B,VLOOKUP($O$5,DenRegTabla2,2,FALSE),'DATOS PEST15'!$A:$A,INDICE!$C$13,'DATOS PEST15'!$E:$E,'2. TS PAIS SEXO Y REG'!$A146)</f>
        <v>0</v>
      </c>
      <c r="Q146" s="164">
        <f>SUMIFS('DATOS PEST15'!$D:$D,'DATOS PEST15'!$B:$B,VLOOKUP($O$5,DenRegTabla2,2,FALSE),'DATOS PEST15'!$A:$A,INDICE!$C$13,'DATOS PEST15'!$E:$E,'2. TS PAIS SEXO Y REG'!$A146)</f>
        <v>1</v>
      </c>
      <c r="R146" s="147">
        <f>SUMIFS('DATOS PEST15'!$D:$D,'DATOS PEST15'!$C:$C,'2. TS PAIS SEXO Y REG'!R$6,'DATOS PEST15'!$B:$B,VLOOKUP($R$5,DenRegTabla2,2,FALSE),'DATOS PEST15'!$A:$A,INDICE!$C$13,'DATOS PEST15'!$E:$E,'2. TS PAIS SEXO Y REG'!$A146)</f>
        <v>0</v>
      </c>
      <c r="S146" s="166">
        <f>SUMIFS('DATOS PEST15'!$D:$D,'DATOS PEST15'!$C:$C,'2. TS PAIS SEXO Y REG'!S$6,'DATOS PEST15'!$B:$B,VLOOKUP($R$5,DenRegTabla2,2,FALSE),'DATOS PEST15'!$A:$A,INDICE!$C$13,'DATOS PEST15'!$E:$E,'2. TS PAIS SEXO Y REG'!$A146)</f>
        <v>0</v>
      </c>
      <c r="T146" s="164">
        <f>SUMIFS('DATOS PEST15'!$D:$D,'DATOS PEST15'!$B:$B,VLOOKUP($R$5,DenRegTabla2,2,FALSE),'DATOS PEST15'!$A:$A,INDICE!$C$13,'DATOS PEST15'!$E:$E,'2. TS PAIS SEXO Y REG'!$A146)</f>
        <v>0</v>
      </c>
      <c r="U146" s="147">
        <f>SUMIFS('DATOS PEST15'!$D:$D,'DATOS PEST15'!$C:$C,'2. TS PAIS SEXO Y REG'!U$6,'DATOS PEST15'!$B:$B,VLOOKUP($U$5,DenRegTabla2,2,FALSE),'DATOS PEST15'!$A:$A,INDICE!$C$13,'DATOS PEST15'!$E:$E,'2. TS PAIS SEXO Y REG'!$A146)</f>
        <v>0</v>
      </c>
      <c r="V146" s="166">
        <f>SUMIFS('DATOS PEST15'!$D:$D,'DATOS PEST15'!$C:$C,'2. TS PAIS SEXO Y REG'!V$6,'DATOS PEST15'!$B:$B,VLOOKUP($U$5,DenRegTabla2,2,FALSE),'DATOS PEST15'!$A:$A,INDICE!$C$13,'DATOS PEST15'!$E:$E,'2. TS PAIS SEXO Y REG'!$A146)</f>
        <v>0</v>
      </c>
      <c r="W146" s="164">
        <f>SUMIFS('DATOS PEST15'!$D:$D,'DATOS PEST15'!$B:$B,VLOOKUP($U$5,DenRegTabla2,2,FALSE),'DATOS PEST15'!$A:$A,INDICE!$C$13,'DATOS PEST15'!$E:$E,'2. TS PAIS SEXO Y REG'!$A146)</f>
        <v>0</v>
      </c>
      <c r="X146" s="147">
        <f>SUMIFS('DATOS PEST15'!$D:$D,'DATOS PEST15'!$C:$C,'2. TS PAIS SEXO Y REG'!X$6,'DATOS PEST15'!$B:$B,VLOOKUP($X$5,DenRegTabla2,2,FALSE),'DATOS PEST15'!$A:$A,INDICE!$C$13,'DATOS PEST15'!$E:$E,'2. TS PAIS SEXO Y REG'!$A146)</f>
        <v>0</v>
      </c>
      <c r="Y146" s="166">
        <f>SUMIFS('DATOS PEST15'!$D:$D,'DATOS PEST15'!$C:$C,'2. TS PAIS SEXO Y REG'!Y$6,'DATOS PEST15'!$B:$B,VLOOKUP($X$5,DenRegTabla2,2,FALSE),'DATOS PEST15'!$A:$A,INDICE!$C$13,'DATOS PEST15'!$E:$E,'2. TS PAIS SEXO Y REG'!$A146)</f>
        <v>0</v>
      </c>
      <c r="Z146" s="164">
        <f>SUMIFS('DATOS PEST15'!$D:$D,'DATOS PEST15'!$B:$B,VLOOKUP($X$5,DenRegTabla2,2,FALSE),'DATOS PEST15'!$A:$A,INDICE!$C$13,'DATOS PEST15'!$E:$E,'2. TS PAIS SEXO Y REG'!$A146)</f>
        <v>0</v>
      </c>
      <c r="AA146" s="147">
        <f>SUMIFS('DATOS PEST15'!$D:$D,'DATOS PEST15'!$C:$C,'2. TS PAIS SEXO Y REG'!AA$6,'DATOS PEST15'!$B:$B,VLOOKUP($AA$5,DenRegTabla2,2,FALSE),'DATOS PEST15'!$A:$A,INDICE!$C$13,'DATOS PEST15'!$E:$E,'2. TS PAIS SEXO Y REG'!$A146)</f>
        <v>0</v>
      </c>
      <c r="AB146" s="166">
        <f>SUMIFS('DATOS PEST15'!$D:$D,'DATOS PEST15'!$C:$C,'2. TS PAIS SEXO Y REG'!AB$6,'DATOS PEST15'!$B:$B,VLOOKUP($AA$5,DenRegTabla2,2,FALSE),'DATOS PEST15'!$A:$A,INDICE!$C$13,'DATOS PEST15'!$E:$E,'2. TS PAIS SEXO Y REG'!$A146)</f>
        <v>0</v>
      </c>
      <c r="AC146" s="164">
        <f>SUMIFS('DATOS PEST15'!$D:$D,'DATOS PEST15'!$B:$B,VLOOKUP($AA$5,DenRegTabla2,2,FALSE),'DATOS PEST15'!$A:$A,INDICE!$C$13,'DATOS PEST15'!$E:$E,'2. TS PAIS SEXO Y REG'!$A146)</f>
        <v>0</v>
      </c>
    </row>
    <row r="147" spans="1:29" s="123" customFormat="1" ht="15.6" x14ac:dyDescent="0.3">
      <c r="A147" s="4">
        <v>422</v>
      </c>
      <c r="B147" s="147" t="s">
        <v>297</v>
      </c>
      <c r="C147" s="147">
        <f t="shared" si="24"/>
        <v>337.21052631578948</v>
      </c>
      <c r="D147" s="166">
        <f t="shared" si="25"/>
        <v>686.78947368421063</v>
      </c>
      <c r="E147" s="164">
        <f t="shared" si="26"/>
        <v>1024</v>
      </c>
      <c r="F147" s="147">
        <f>SUMIFS('DATOS PEST15'!$D:$D,'DATOS PEST15'!$C:$C,'2. TS PAIS SEXO Y REG'!F$6,'DATOS PEST15'!$B:$B,VLOOKUP($F$5,DenRegTabla2,2,FALSE),'DATOS PEST15'!$A:$A,INDICE!$C$13,'DATOS PEST15'!$E:$E,'2. TS PAIS SEXO Y REG'!$A147)</f>
        <v>258.4736842105263</v>
      </c>
      <c r="G147" s="166">
        <f>SUMIFS('DATOS PEST15'!$D:$D,'DATOS PEST15'!$C:$C,'2. TS PAIS SEXO Y REG'!G$6,'DATOS PEST15'!$B:$B,VLOOKUP($F$5,DenRegTabla2,2,FALSE),'DATOS PEST15'!$A:$A,INDICE!$C$13,'DATOS PEST15'!$E:$E,'2. TS PAIS SEXO Y REG'!$A147)</f>
        <v>502.84210526315792</v>
      </c>
      <c r="H147" s="164">
        <f>SUMIFS('DATOS PEST15'!$D:$D,'DATOS PEST15'!$B:$B,VLOOKUP($F$5,DenRegTabla2,2,FALSE),'DATOS PEST15'!$A:$A,INDICE!$C$13,'DATOS PEST15'!$E:$E,'2. TS PAIS SEXO Y REG'!$A147)</f>
        <v>761.31578947368416</v>
      </c>
      <c r="I147" s="147">
        <f>SUMIFS('DATOS PEST15'!$D:$D,'DATOS PEST15'!$C:$C,'2. TS PAIS SEXO Y REG'!I$6,'DATOS PEST15'!$B:$B,VLOOKUP($I$5,DenRegTabla2,2,FALSE),'DATOS PEST15'!$A:$A,INDICE!$C$13,'DATOS PEST15'!$E:$E,'2. TS PAIS SEXO Y REG'!$A147)</f>
        <v>0</v>
      </c>
      <c r="J147" s="166">
        <f>SUMIFS('DATOS PEST15'!$D:$D,'DATOS PEST15'!$C:$C,'2. TS PAIS SEXO Y REG'!J$6,'DATOS PEST15'!$B:$B,VLOOKUP($I$5,DenRegTabla2,2,FALSE),'DATOS PEST15'!$A:$A,INDICE!$C$13,'DATOS PEST15'!$E:$E,'2. TS PAIS SEXO Y REG'!$A147)</f>
        <v>3.6315789473684212</v>
      </c>
      <c r="K147" s="164">
        <f>SUMIFS('DATOS PEST15'!$D:$D,'DATOS PEST15'!$B:$B,VLOOKUP($I$5,DenRegTabla2,2,FALSE),'DATOS PEST15'!$A:$A,INDICE!$C$13,'DATOS PEST15'!$E:$E,'2. TS PAIS SEXO Y REG'!$A147)</f>
        <v>3.6315789473684212</v>
      </c>
      <c r="L147" s="147">
        <f>SUMIFS('DATOS PEST15'!$D:$D,'DATOS PEST15'!$C:$C,'2. TS PAIS SEXO Y REG'!L$6,'DATOS PEST15'!$B:$B,VLOOKUP($L$5,DenRegTabla2,2,FALSE),'DATOS PEST15'!$A:$A,INDICE!$C$13,'DATOS PEST15'!$E:$E,'2. TS PAIS SEXO Y REG'!$A147)</f>
        <v>3.5263157894736841</v>
      </c>
      <c r="M147" s="166">
        <f>SUMIFS('DATOS PEST15'!$D:$D,'DATOS PEST15'!$C:$C,'2. TS PAIS SEXO Y REG'!M$6,'DATOS PEST15'!$B:$B,VLOOKUP($L$5,DenRegTabla2,2,FALSE),'DATOS PEST15'!$A:$A,INDICE!$C$13,'DATOS PEST15'!$E:$E,'2. TS PAIS SEXO Y REG'!$A147)</f>
        <v>2</v>
      </c>
      <c r="N147" s="164">
        <f>SUMIFS('DATOS PEST15'!$D:$D,'DATOS PEST15'!$B:$B,VLOOKUP($L$5,DenRegTabla2,2,FALSE),'DATOS PEST15'!$A:$A,INDICE!$C$13,'DATOS PEST15'!$E:$E,'2. TS PAIS SEXO Y REG'!$A147)</f>
        <v>5.5263157894736841</v>
      </c>
      <c r="O147" s="147">
        <f>SUMIFS('DATOS PEST15'!$D:$D,'DATOS PEST15'!$C:$C,'2. TS PAIS SEXO Y REG'!O$6,'DATOS PEST15'!$B:$B,VLOOKUP($O$5,DenRegTabla2,2,FALSE),'DATOS PEST15'!$A:$A,INDICE!$C$13,'DATOS PEST15'!$E:$E,'2. TS PAIS SEXO Y REG'!$A147)</f>
        <v>74.21052631578948</v>
      </c>
      <c r="P147" s="166">
        <f>SUMIFS('DATOS PEST15'!$D:$D,'DATOS PEST15'!$C:$C,'2. TS PAIS SEXO Y REG'!P$6,'DATOS PEST15'!$B:$B,VLOOKUP($O$5,DenRegTabla2,2,FALSE),'DATOS PEST15'!$A:$A,INDICE!$C$13,'DATOS PEST15'!$E:$E,'2. TS PAIS SEXO Y REG'!$A147)</f>
        <v>177.31578947368422</v>
      </c>
      <c r="Q147" s="164">
        <f>SUMIFS('DATOS PEST15'!$D:$D,'DATOS PEST15'!$B:$B,VLOOKUP($O$5,DenRegTabla2,2,FALSE),'DATOS PEST15'!$A:$A,INDICE!$C$13,'DATOS PEST15'!$E:$E,'2. TS PAIS SEXO Y REG'!$A147)</f>
        <v>251.5263157894737</v>
      </c>
      <c r="R147" s="147">
        <f>SUMIFS('DATOS PEST15'!$D:$D,'DATOS PEST15'!$C:$C,'2. TS PAIS SEXO Y REG'!R$6,'DATOS PEST15'!$B:$B,VLOOKUP($R$5,DenRegTabla2,2,FALSE),'DATOS PEST15'!$A:$A,INDICE!$C$13,'DATOS PEST15'!$E:$E,'2. TS PAIS SEXO Y REG'!$A147)</f>
        <v>0</v>
      </c>
      <c r="S147" s="166">
        <f>SUMIFS('DATOS PEST15'!$D:$D,'DATOS PEST15'!$C:$C,'2. TS PAIS SEXO Y REG'!S$6,'DATOS PEST15'!$B:$B,VLOOKUP($R$5,DenRegTabla2,2,FALSE),'DATOS PEST15'!$A:$A,INDICE!$C$13,'DATOS PEST15'!$E:$E,'2. TS PAIS SEXO Y REG'!$A147)</f>
        <v>1</v>
      </c>
      <c r="T147" s="164">
        <f>SUMIFS('DATOS PEST15'!$D:$D,'DATOS PEST15'!$B:$B,VLOOKUP($R$5,DenRegTabla2,2,FALSE),'DATOS PEST15'!$A:$A,INDICE!$C$13,'DATOS PEST15'!$E:$E,'2. TS PAIS SEXO Y REG'!$A147)</f>
        <v>1</v>
      </c>
      <c r="U147" s="147">
        <f>SUMIFS('DATOS PEST15'!$D:$D,'DATOS PEST15'!$C:$C,'2. TS PAIS SEXO Y REG'!U$6,'DATOS PEST15'!$B:$B,VLOOKUP($U$5,DenRegTabla2,2,FALSE),'DATOS PEST15'!$A:$A,INDICE!$C$13,'DATOS PEST15'!$E:$E,'2. TS PAIS SEXO Y REG'!$A147)</f>
        <v>1</v>
      </c>
      <c r="V147" s="166">
        <f>SUMIFS('DATOS PEST15'!$D:$D,'DATOS PEST15'!$C:$C,'2. TS PAIS SEXO Y REG'!V$6,'DATOS PEST15'!$B:$B,VLOOKUP($U$5,DenRegTabla2,2,FALSE),'DATOS PEST15'!$A:$A,INDICE!$C$13,'DATOS PEST15'!$E:$E,'2. TS PAIS SEXO Y REG'!$A147)</f>
        <v>0</v>
      </c>
      <c r="W147" s="164">
        <f>SUMIFS('DATOS PEST15'!$D:$D,'DATOS PEST15'!$B:$B,VLOOKUP($U$5,DenRegTabla2,2,FALSE),'DATOS PEST15'!$A:$A,INDICE!$C$13,'DATOS PEST15'!$E:$E,'2. TS PAIS SEXO Y REG'!$A147)</f>
        <v>1</v>
      </c>
      <c r="X147" s="147">
        <f>SUMIFS('DATOS PEST15'!$D:$D,'DATOS PEST15'!$C:$C,'2. TS PAIS SEXO Y REG'!X$6,'DATOS PEST15'!$B:$B,VLOOKUP($X$5,DenRegTabla2,2,FALSE),'DATOS PEST15'!$A:$A,INDICE!$C$13,'DATOS PEST15'!$E:$E,'2. TS PAIS SEXO Y REG'!$A147)</f>
        <v>0</v>
      </c>
      <c r="Y147" s="166">
        <f>SUMIFS('DATOS PEST15'!$D:$D,'DATOS PEST15'!$C:$C,'2. TS PAIS SEXO Y REG'!Y$6,'DATOS PEST15'!$B:$B,VLOOKUP($X$5,DenRegTabla2,2,FALSE),'DATOS PEST15'!$A:$A,INDICE!$C$13,'DATOS PEST15'!$E:$E,'2. TS PAIS SEXO Y REG'!$A147)</f>
        <v>0</v>
      </c>
      <c r="Z147" s="164">
        <f>SUMIFS('DATOS PEST15'!$D:$D,'DATOS PEST15'!$B:$B,VLOOKUP($X$5,DenRegTabla2,2,FALSE),'DATOS PEST15'!$A:$A,INDICE!$C$13,'DATOS PEST15'!$E:$E,'2. TS PAIS SEXO Y REG'!$A147)</f>
        <v>0</v>
      </c>
      <c r="AA147" s="147">
        <f>SUMIFS('DATOS PEST15'!$D:$D,'DATOS PEST15'!$C:$C,'2. TS PAIS SEXO Y REG'!AA$6,'DATOS PEST15'!$B:$B,VLOOKUP($AA$5,DenRegTabla2,2,FALSE),'DATOS PEST15'!$A:$A,INDICE!$C$13,'DATOS PEST15'!$E:$E,'2. TS PAIS SEXO Y REG'!$A147)</f>
        <v>0</v>
      </c>
      <c r="AB147" s="166">
        <f>SUMIFS('DATOS PEST15'!$D:$D,'DATOS PEST15'!$C:$C,'2. TS PAIS SEXO Y REG'!AB$6,'DATOS PEST15'!$B:$B,VLOOKUP($AA$5,DenRegTabla2,2,FALSE),'DATOS PEST15'!$A:$A,INDICE!$C$13,'DATOS PEST15'!$E:$E,'2. TS PAIS SEXO Y REG'!$A147)</f>
        <v>0</v>
      </c>
      <c r="AC147" s="164">
        <f>SUMIFS('DATOS PEST15'!$D:$D,'DATOS PEST15'!$B:$B,VLOOKUP($AA$5,DenRegTabla2,2,FALSE),'DATOS PEST15'!$A:$A,INDICE!$C$13,'DATOS PEST15'!$E:$E,'2. TS PAIS SEXO Y REG'!$A147)</f>
        <v>0</v>
      </c>
    </row>
    <row r="148" spans="1:29" s="123" customFormat="1" ht="15.6" x14ac:dyDescent="0.3">
      <c r="A148" s="4">
        <v>430</v>
      </c>
      <c r="B148" s="147" t="s">
        <v>383</v>
      </c>
      <c r="C148" s="147">
        <f t="shared" si="24"/>
        <v>33.789473684210527</v>
      </c>
      <c r="D148" s="166">
        <f t="shared" si="25"/>
        <v>178.73684210526315</v>
      </c>
      <c r="E148" s="164">
        <f t="shared" si="26"/>
        <v>212.52631578947367</v>
      </c>
      <c r="F148" s="147">
        <f>SUMIFS('DATOS PEST15'!$D:$D,'DATOS PEST15'!$C:$C,'2. TS PAIS SEXO Y REG'!F$6,'DATOS PEST15'!$B:$B,VLOOKUP($F$5,DenRegTabla2,2,FALSE),'DATOS PEST15'!$A:$A,INDICE!$C$13,'DATOS PEST15'!$E:$E,'2. TS PAIS SEXO Y REG'!$A148)</f>
        <v>32.263157894736842</v>
      </c>
      <c r="G148" s="166">
        <f>SUMIFS('DATOS PEST15'!$D:$D,'DATOS PEST15'!$C:$C,'2. TS PAIS SEXO Y REG'!G$6,'DATOS PEST15'!$B:$B,VLOOKUP($F$5,DenRegTabla2,2,FALSE),'DATOS PEST15'!$A:$A,INDICE!$C$13,'DATOS PEST15'!$E:$E,'2. TS PAIS SEXO Y REG'!$A148)</f>
        <v>139.52631578947367</v>
      </c>
      <c r="H148" s="164">
        <f>SUMIFS('DATOS PEST15'!$D:$D,'DATOS PEST15'!$B:$B,VLOOKUP($F$5,DenRegTabla2,2,FALSE),'DATOS PEST15'!$A:$A,INDICE!$C$13,'DATOS PEST15'!$E:$E,'2. TS PAIS SEXO Y REG'!$A148)</f>
        <v>171.78947368421052</v>
      </c>
      <c r="I148" s="147">
        <f>SUMIFS('DATOS PEST15'!$D:$D,'DATOS PEST15'!$C:$C,'2. TS PAIS SEXO Y REG'!I$6,'DATOS PEST15'!$B:$B,VLOOKUP($I$5,DenRegTabla2,2,FALSE),'DATOS PEST15'!$A:$A,INDICE!$C$13,'DATOS PEST15'!$E:$E,'2. TS PAIS SEXO Y REG'!$A148)</f>
        <v>0</v>
      </c>
      <c r="J148" s="166">
        <f>SUMIFS('DATOS PEST15'!$D:$D,'DATOS PEST15'!$C:$C,'2. TS PAIS SEXO Y REG'!J$6,'DATOS PEST15'!$B:$B,VLOOKUP($I$5,DenRegTabla2,2,FALSE),'DATOS PEST15'!$A:$A,INDICE!$C$13,'DATOS PEST15'!$E:$E,'2. TS PAIS SEXO Y REG'!$A148)</f>
        <v>31.368421052631579</v>
      </c>
      <c r="K148" s="164">
        <f>SUMIFS('DATOS PEST15'!$D:$D,'DATOS PEST15'!$B:$B,VLOOKUP($I$5,DenRegTabla2,2,FALSE),'DATOS PEST15'!$A:$A,INDICE!$C$13,'DATOS PEST15'!$E:$E,'2. TS PAIS SEXO Y REG'!$A148)</f>
        <v>31.368421052631579</v>
      </c>
      <c r="L148" s="147">
        <f>SUMIFS('DATOS PEST15'!$D:$D,'DATOS PEST15'!$C:$C,'2. TS PAIS SEXO Y REG'!L$6,'DATOS PEST15'!$B:$B,VLOOKUP($L$5,DenRegTabla2,2,FALSE),'DATOS PEST15'!$A:$A,INDICE!$C$13,'DATOS PEST15'!$E:$E,'2. TS PAIS SEXO Y REG'!$A148)</f>
        <v>1.5263157894736843</v>
      </c>
      <c r="M148" s="166">
        <f>SUMIFS('DATOS PEST15'!$D:$D,'DATOS PEST15'!$C:$C,'2. TS PAIS SEXO Y REG'!M$6,'DATOS PEST15'!$B:$B,VLOOKUP($L$5,DenRegTabla2,2,FALSE),'DATOS PEST15'!$A:$A,INDICE!$C$13,'DATOS PEST15'!$E:$E,'2. TS PAIS SEXO Y REG'!$A148)</f>
        <v>0</v>
      </c>
      <c r="N148" s="164">
        <f>SUMIFS('DATOS PEST15'!$D:$D,'DATOS PEST15'!$B:$B,VLOOKUP($L$5,DenRegTabla2,2,FALSE),'DATOS PEST15'!$A:$A,INDICE!$C$13,'DATOS PEST15'!$E:$E,'2. TS PAIS SEXO Y REG'!$A148)</f>
        <v>1.5263157894736843</v>
      </c>
      <c r="O148" s="147">
        <f>SUMIFS('DATOS PEST15'!$D:$D,'DATOS PEST15'!$C:$C,'2. TS PAIS SEXO Y REG'!O$6,'DATOS PEST15'!$B:$B,VLOOKUP($O$5,DenRegTabla2,2,FALSE),'DATOS PEST15'!$A:$A,INDICE!$C$13,'DATOS PEST15'!$E:$E,'2. TS PAIS SEXO Y REG'!$A148)</f>
        <v>0</v>
      </c>
      <c r="P148" s="166">
        <f>SUMIFS('DATOS PEST15'!$D:$D,'DATOS PEST15'!$C:$C,'2. TS PAIS SEXO Y REG'!P$6,'DATOS PEST15'!$B:$B,VLOOKUP($O$5,DenRegTabla2,2,FALSE),'DATOS PEST15'!$A:$A,INDICE!$C$13,'DATOS PEST15'!$E:$E,'2. TS PAIS SEXO Y REG'!$A148)</f>
        <v>7</v>
      </c>
      <c r="Q148" s="164">
        <f>SUMIFS('DATOS PEST15'!$D:$D,'DATOS PEST15'!$B:$B,VLOOKUP($O$5,DenRegTabla2,2,FALSE),'DATOS PEST15'!$A:$A,INDICE!$C$13,'DATOS PEST15'!$E:$E,'2. TS PAIS SEXO Y REG'!$A148)</f>
        <v>7</v>
      </c>
      <c r="R148" s="147">
        <f>SUMIFS('DATOS PEST15'!$D:$D,'DATOS PEST15'!$C:$C,'2. TS PAIS SEXO Y REG'!R$6,'DATOS PEST15'!$B:$B,VLOOKUP($R$5,DenRegTabla2,2,FALSE),'DATOS PEST15'!$A:$A,INDICE!$C$13,'DATOS PEST15'!$E:$E,'2. TS PAIS SEXO Y REG'!$A148)</f>
        <v>0</v>
      </c>
      <c r="S148" s="166">
        <f>SUMIFS('DATOS PEST15'!$D:$D,'DATOS PEST15'!$C:$C,'2. TS PAIS SEXO Y REG'!S$6,'DATOS PEST15'!$B:$B,VLOOKUP($R$5,DenRegTabla2,2,FALSE),'DATOS PEST15'!$A:$A,INDICE!$C$13,'DATOS PEST15'!$E:$E,'2. TS PAIS SEXO Y REG'!$A148)</f>
        <v>0</v>
      </c>
      <c r="T148" s="164">
        <f>SUMIFS('DATOS PEST15'!$D:$D,'DATOS PEST15'!$B:$B,VLOOKUP($R$5,DenRegTabla2,2,FALSE),'DATOS PEST15'!$A:$A,INDICE!$C$13,'DATOS PEST15'!$E:$E,'2. TS PAIS SEXO Y REG'!$A148)</f>
        <v>0</v>
      </c>
      <c r="U148" s="147">
        <f>SUMIFS('DATOS PEST15'!$D:$D,'DATOS PEST15'!$C:$C,'2. TS PAIS SEXO Y REG'!U$6,'DATOS PEST15'!$B:$B,VLOOKUP($U$5,DenRegTabla2,2,FALSE),'DATOS PEST15'!$A:$A,INDICE!$C$13,'DATOS PEST15'!$E:$E,'2. TS PAIS SEXO Y REG'!$A148)</f>
        <v>0</v>
      </c>
      <c r="V148" s="166">
        <f>SUMIFS('DATOS PEST15'!$D:$D,'DATOS PEST15'!$C:$C,'2. TS PAIS SEXO Y REG'!V$6,'DATOS PEST15'!$B:$B,VLOOKUP($U$5,DenRegTabla2,2,FALSE),'DATOS PEST15'!$A:$A,INDICE!$C$13,'DATOS PEST15'!$E:$E,'2. TS PAIS SEXO Y REG'!$A148)</f>
        <v>0.84210526315789469</v>
      </c>
      <c r="W148" s="164">
        <f>SUMIFS('DATOS PEST15'!$D:$D,'DATOS PEST15'!$B:$B,VLOOKUP($U$5,DenRegTabla2,2,FALSE),'DATOS PEST15'!$A:$A,INDICE!$C$13,'DATOS PEST15'!$E:$E,'2. TS PAIS SEXO Y REG'!$A148)</f>
        <v>0.84210526315789469</v>
      </c>
      <c r="X148" s="147">
        <f>SUMIFS('DATOS PEST15'!$D:$D,'DATOS PEST15'!$C:$C,'2. TS PAIS SEXO Y REG'!X$6,'DATOS PEST15'!$B:$B,VLOOKUP($X$5,DenRegTabla2,2,FALSE),'DATOS PEST15'!$A:$A,INDICE!$C$13,'DATOS PEST15'!$E:$E,'2. TS PAIS SEXO Y REG'!$A148)</f>
        <v>0</v>
      </c>
      <c r="Y148" s="166">
        <f>SUMIFS('DATOS PEST15'!$D:$D,'DATOS PEST15'!$C:$C,'2. TS PAIS SEXO Y REG'!Y$6,'DATOS PEST15'!$B:$B,VLOOKUP($X$5,DenRegTabla2,2,FALSE),'DATOS PEST15'!$A:$A,INDICE!$C$13,'DATOS PEST15'!$E:$E,'2. TS PAIS SEXO Y REG'!$A148)</f>
        <v>0</v>
      </c>
      <c r="Z148" s="164">
        <f>SUMIFS('DATOS PEST15'!$D:$D,'DATOS PEST15'!$B:$B,VLOOKUP($X$5,DenRegTabla2,2,FALSE),'DATOS PEST15'!$A:$A,INDICE!$C$13,'DATOS PEST15'!$E:$E,'2. TS PAIS SEXO Y REG'!$A148)</f>
        <v>0</v>
      </c>
      <c r="AA148" s="147">
        <f>SUMIFS('DATOS PEST15'!$D:$D,'DATOS PEST15'!$C:$C,'2. TS PAIS SEXO Y REG'!AA$6,'DATOS PEST15'!$B:$B,VLOOKUP($AA$5,DenRegTabla2,2,FALSE),'DATOS PEST15'!$A:$A,INDICE!$C$13,'DATOS PEST15'!$E:$E,'2. TS PAIS SEXO Y REG'!$A148)</f>
        <v>0</v>
      </c>
      <c r="AB148" s="166">
        <f>SUMIFS('DATOS PEST15'!$D:$D,'DATOS PEST15'!$C:$C,'2. TS PAIS SEXO Y REG'!AB$6,'DATOS PEST15'!$B:$B,VLOOKUP($AA$5,DenRegTabla2,2,FALSE),'DATOS PEST15'!$A:$A,INDICE!$C$13,'DATOS PEST15'!$E:$E,'2. TS PAIS SEXO Y REG'!$A148)</f>
        <v>0</v>
      </c>
      <c r="AC148" s="164">
        <f>SUMIFS('DATOS PEST15'!$D:$D,'DATOS PEST15'!$B:$B,VLOOKUP($AA$5,DenRegTabla2,2,FALSE),'DATOS PEST15'!$A:$A,INDICE!$C$13,'DATOS PEST15'!$E:$E,'2. TS PAIS SEXO Y REG'!$A148)</f>
        <v>0</v>
      </c>
    </row>
    <row r="149" spans="1:29" s="123" customFormat="1" ht="15.6" x14ac:dyDescent="0.3">
      <c r="A149" s="4">
        <v>434</v>
      </c>
      <c r="B149" s="147" t="s">
        <v>299</v>
      </c>
      <c r="C149" s="147">
        <f t="shared" si="24"/>
        <v>46.89473684210526</v>
      </c>
      <c r="D149" s="166">
        <f t="shared" si="25"/>
        <v>172.10526315789474</v>
      </c>
      <c r="E149" s="164">
        <f t="shared" si="26"/>
        <v>219</v>
      </c>
      <c r="F149" s="147">
        <f>SUMIFS('DATOS PEST15'!$D:$D,'DATOS PEST15'!$C:$C,'2. TS PAIS SEXO Y REG'!F$6,'DATOS PEST15'!$B:$B,VLOOKUP($F$5,DenRegTabla2,2,FALSE),'DATOS PEST15'!$A:$A,INDICE!$C$13,'DATOS PEST15'!$E:$E,'2. TS PAIS SEXO Y REG'!$A149)</f>
        <v>32.89473684210526</v>
      </c>
      <c r="G149" s="166">
        <f>SUMIFS('DATOS PEST15'!$D:$D,'DATOS PEST15'!$C:$C,'2. TS PAIS SEXO Y REG'!G$6,'DATOS PEST15'!$B:$B,VLOOKUP($F$5,DenRegTabla2,2,FALSE),'DATOS PEST15'!$A:$A,INDICE!$C$13,'DATOS PEST15'!$E:$E,'2. TS PAIS SEXO Y REG'!$A149)</f>
        <v>111.21052631578948</v>
      </c>
      <c r="H149" s="164">
        <f>SUMIFS('DATOS PEST15'!$D:$D,'DATOS PEST15'!$B:$B,VLOOKUP($F$5,DenRegTabla2,2,FALSE),'DATOS PEST15'!$A:$A,INDICE!$C$13,'DATOS PEST15'!$E:$E,'2. TS PAIS SEXO Y REG'!$A149)</f>
        <v>144.10526315789474</v>
      </c>
      <c r="I149" s="147">
        <f>SUMIFS('DATOS PEST15'!$D:$D,'DATOS PEST15'!$C:$C,'2. TS PAIS SEXO Y REG'!I$6,'DATOS PEST15'!$B:$B,VLOOKUP($I$5,DenRegTabla2,2,FALSE),'DATOS PEST15'!$A:$A,INDICE!$C$13,'DATOS PEST15'!$E:$E,'2. TS PAIS SEXO Y REG'!$A149)</f>
        <v>0</v>
      </c>
      <c r="J149" s="166">
        <f>SUMIFS('DATOS PEST15'!$D:$D,'DATOS PEST15'!$C:$C,'2. TS PAIS SEXO Y REG'!J$6,'DATOS PEST15'!$B:$B,VLOOKUP($I$5,DenRegTabla2,2,FALSE),'DATOS PEST15'!$A:$A,INDICE!$C$13,'DATOS PEST15'!$E:$E,'2. TS PAIS SEXO Y REG'!$A149)</f>
        <v>2.6842105263157894</v>
      </c>
      <c r="K149" s="164">
        <f>SUMIFS('DATOS PEST15'!$D:$D,'DATOS PEST15'!$B:$B,VLOOKUP($I$5,DenRegTabla2,2,FALSE),'DATOS PEST15'!$A:$A,INDICE!$C$13,'DATOS PEST15'!$E:$E,'2. TS PAIS SEXO Y REG'!$A149)</f>
        <v>2.6842105263157894</v>
      </c>
      <c r="L149" s="147">
        <f>SUMIFS('DATOS PEST15'!$D:$D,'DATOS PEST15'!$C:$C,'2. TS PAIS SEXO Y REG'!L$6,'DATOS PEST15'!$B:$B,VLOOKUP($L$5,DenRegTabla2,2,FALSE),'DATOS PEST15'!$A:$A,INDICE!$C$13,'DATOS PEST15'!$E:$E,'2. TS PAIS SEXO Y REG'!$A149)</f>
        <v>0</v>
      </c>
      <c r="M149" s="166">
        <f>SUMIFS('DATOS PEST15'!$D:$D,'DATOS PEST15'!$C:$C,'2. TS PAIS SEXO Y REG'!M$6,'DATOS PEST15'!$B:$B,VLOOKUP($L$5,DenRegTabla2,2,FALSE),'DATOS PEST15'!$A:$A,INDICE!$C$13,'DATOS PEST15'!$E:$E,'2. TS PAIS SEXO Y REG'!$A149)</f>
        <v>0.78947368421052633</v>
      </c>
      <c r="N149" s="164">
        <f>SUMIFS('DATOS PEST15'!$D:$D,'DATOS PEST15'!$B:$B,VLOOKUP($L$5,DenRegTabla2,2,FALSE),'DATOS PEST15'!$A:$A,INDICE!$C$13,'DATOS PEST15'!$E:$E,'2. TS PAIS SEXO Y REG'!$A149)</f>
        <v>0.78947368421052633</v>
      </c>
      <c r="O149" s="147">
        <f>SUMIFS('DATOS PEST15'!$D:$D,'DATOS PEST15'!$C:$C,'2. TS PAIS SEXO Y REG'!O$6,'DATOS PEST15'!$B:$B,VLOOKUP($O$5,DenRegTabla2,2,FALSE),'DATOS PEST15'!$A:$A,INDICE!$C$13,'DATOS PEST15'!$E:$E,'2. TS PAIS SEXO Y REG'!$A149)</f>
        <v>14</v>
      </c>
      <c r="P149" s="166">
        <f>SUMIFS('DATOS PEST15'!$D:$D,'DATOS PEST15'!$C:$C,'2. TS PAIS SEXO Y REG'!P$6,'DATOS PEST15'!$B:$B,VLOOKUP($O$5,DenRegTabla2,2,FALSE),'DATOS PEST15'!$A:$A,INDICE!$C$13,'DATOS PEST15'!$E:$E,'2. TS PAIS SEXO Y REG'!$A149)</f>
        <v>57.421052631578945</v>
      </c>
      <c r="Q149" s="164">
        <f>SUMIFS('DATOS PEST15'!$D:$D,'DATOS PEST15'!$B:$B,VLOOKUP($O$5,DenRegTabla2,2,FALSE),'DATOS PEST15'!$A:$A,INDICE!$C$13,'DATOS PEST15'!$E:$E,'2. TS PAIS SEXO Y REG'!$A149)</f>
        <v>71.421052631578945</v>
      </c>
      <c r="R149" s="147">
        <f>SUMIFS('DATOS PEST15'!$D:$D,'DATOS PEST15'!$C:$C,'2. TS PAIS SEXO Y REG'!R$6,'DATOS PEST15'!$B:$B,VLOOKUP($R$5,DenRegTabla2,2,FALSE),'DATOS PEST15'!$A:$A,INDICE!$C$13,'DATOS PEST15'!$E:$E,'2. TS PAIS SEXO Y REG'!$A149)</f>
        <v>0</v>
      </c>
      <c r="S149" s="166">
        <f>SUMIFS('DATOS PEST15'!$D:$D,'DATOS PEST15'!$C:$C,'2. TS PAIS SEXO Y REG'!S$6,'DATOS PEST15'!$B:$B,VLOOKUP($R$5,DenRegTabla2,2,FALSE),'DATOS PEST15'!$A:$A,INDICE!$C$13,'DATOS PEST15'!$E:$E,'2. TS PAIS SEXO Y REG'!$A149)</f>
        <v>0</v>
      </c>
      <c r="T149" s="164">
        <f>SUMIFS('DATOS PEST15'!$D:$D,'DATOS PEST15'!$B:$B,VLOOKUP($R$5,DenRegTabla2,2,FALSE),'DATOS PEST15'!$A:$A,INDICE!$C$13,'DATOS PEST15'!$E:$E,'2. TS PAIS SEXO Y REG'!$A149)</f>
        <v>0</v>
      </c>
      <c r="U149" s="147">
        <f>SUMIFS('DATOS PEST15'!$D:$D,'DATOS PEST15'!$C:$C,'2. TS PAIS SEXO Y REG'!U$6,'DATOS PEST15'!$B:$B,VLOOKUP($U$5,DenRegTabla2,2,FALSE),'DATOS PEST15'!$A:$A,INDICE!$C$13,'DATOS PEST15'!$E:$E,'2. TS PAIS SEXO Y REG'!$A149)</f>
        <v>0</v>
      </c>
      <c r="V149" s="166">
        <f>SUMIFS('DATOS PEST15'!$D:$D,'DATOS PEST15'!$C:$C,'2. TS PAIS SEXO Y REG'!V$6,'DATOS PEST15'!$B:$B,VLOOKUP($U$5,DenRegTabla2,2,FALSE),'DATOS PEST15'!$A:$A,INDICE!$C$13,'DATOS PEST15'!$E:$E,'2. TS PAIS SEXO Y REG'!$A149)</f>
        <v>0</v>
      </c>
      <c r="W149" s="164">
        <f>SUMIFS('DATOS PEST15'!$D:$D,'DATOS PEST15'!$B:$B,VLOOKUP($U$5,DenRegTabla2,2,FALSE),'DATOS PEST15'!$A:$A,INDICE!$C$13,'DATOS PEST15'!$E:$E,'2. TS PAIS SEXO Y REG'!$A149)</f>
        <v>0</v>
      </c>
      <c r="X149" s="147">
        <f>SUMIFS('DATOS PEST15'!$D:$D,'DATOS PEST15'!$C:$C,'2. TS PAIS SEXO Y REG'!X$6,'DATOS PEST15'!$B:$B,VLOOKUP($X$5,DenRegTabla2,2,FALSE),'DATOS PEST15'!$A:$A,INDICE!$C$13,'DATOS PEST15'!$E:$E,'2. TS PAIS SEXO Y REG'!$A149)</f>
        <v>0</v>
      </c>
      <c r="Y149" s="166">
        <f>SUMIFS('DATOS PEST15'!$D:$D,'DATOS PEST15'!$C:$C,'2. TS PAIS SEXO Y REG'!Y$6,'DATOS PEST15'!$B:$B,VLOOKUP($X$5,DenRegTabla2,2,FALSE),'DATOS PEST15'!$A:$A,INDICE!$C$13,'DATOS PEST15'!$E:$E,'2. TS PAIS SEXO Y REG'!$A149)</f>
        <v>0</v>
      </c>
      <c r="Z149" s="164">
        <f>SUMIFS('DATOS PEST15'!$D:$D,'DATOS PEST15'!$B:$B,VLOOKUP($X$5,DenRegTabla2,2,FALSE),'DATOS PEST15'!$A:$A,INDICE!$C$13,'DATOS PEST15'!$E:$E,'2. TS PAIS SEXO Y REG'!$A149)</f>
        <v>0</v>
      </c>
      <c r="AA149" s="147">
        <f>SUMIFS('DATOS PEST15'!$D:$D,'DATOS PEST15'!$C:$C,'2. TS PAIS SEXO Y REG'!AA$6,'DATOS PEST15'!$B:$B,VLOOKUP($AA$5,DenRegTabla2,2,FALSE),'DATOS PEST15'!$A:$A,INDICE!$C$13,'DATOS PEST15'!$E:$E,'2. TS PAIS SEXO Y REG'!$A149)</f>
        <v>0</v>
      </c>
      <c r="AB149" s="166">
        <f>SUMIFS('DATOS PEST15'!$D:$D,'DATOS PEST15'!$C:$C,'2. TS PAIS SEXO Y REG'!AB$6,'DATOS PEST15'!$B:$B,VLOOKUP($AA$5,DenRegTabla2,2,FALSE),'DATOS PEST15'!$A:$A,INDICE!$C$13,'DATOS PEST15'!$E:$E,'2. TS PAIS SEXO Y REG'!$A149)</f>
        <v>0</v>
      </c>
      <c r="AC149" s="164">
        <f>SUMIFS('DATOS PEST15'!$D:$D,'DATOS PEST15'!$B:$B,VLOOKUP($AA$5,DenRegTabla2,2,FALSE),'DATOS PEST15'!$A:$A,INDICE!$C$13,'DATOS PEST15'!$E:$E,'2. TS PAIS SEXO Y REG'!$A149)</f>
        <v>0</v>
      </c>
    </row>
    <row r="150" spans="1:29" s="123" customFormat="1" ht="15.6" x14ac:dyDescent="0.3">
      <c r="A150" s="4">
        <v>438</v>
      </c>
      <c r="B150" s="147" t="s">
        <v>300</v>
      </c>
      <c r="C150" s="147">
        <f t="shared" si="24"/>
        <v>5</v>
      </c>
      <c r="D150" s="166">
        <f t="shared" si="25"/>
        <v>9</v>
      </c>
      <c r="E150" s="164">
        <f t="shared" si="26"/>
        <v>14</v>
      </c>
      <c r="F150" s="147">
        <f>SUMIFS('DATOS PEST15'!$D:$D,'DATOS PEST15'!$C:$C,'2. TS PAIS SEXO Y REG'!F$6,'DATOS PEST15'!$B:$B,VLOOKUP($F$5,DenRegTabla2,2,FALSE),'DATOS PEST15'!$A:$A,INDICE!$C$13,'DATOS PEST15'!$E:$E,'2. TS PAIS SEXO Y REG'!$A150)</f>
        <v>1</v>
      </c>
      <c r="G150" s="166">
        <f>SUMIFS('DATOS PEST15'!$D:$D,'DATOS PEST15'!$C:$C,'2. TS PAIS SEXO Y REG'!G$6,'DATOS PEST15'!$B:$B,VLOOKUP($F$5,DenRegTabla2,2,FALSE),'DATOS PEST15'!$A:$A,INDICE!$C$13,'DATOS PEST15'!$E:$E,'2. TS PAIS SEXO Y REG'!$A150)</f>
        <v>6</v>
      </c>
      <c r="H150" s="164">
        <f>SUMIFS('DATOS PEST15'!$D:$D,'DATOS PEST15'!$B:$B,VLOOKUP($F$5,DenRegTabla2,2,FALSE),'DATOS PEST15'!$A:$A,INDICE!$C$13,'DATOS PEST15'!$E:$E,'2. TS PAIS SEXO Y REG'!$A150)</f>
        <v>7</v>
      </c>
      <c r="I150" s="147">
        <f>SUMIFS('DATOS PEST15'!$D:$D,'DATOS PEST15'!$C:$C,'2. TS PAIS SEXO Y REG'!I$6,'DATOS PEST15'!$B:$B,VLOOKUP($I$5,DenRegTabla2,2,FALSE),'DATOS PEST15'!$A:$A,INDICE!$C$13,'DATOS PEST15'!$E:$E,'2. TS PAIS SEXO Y REG'!$A150)</f>
        <v>0</v>
      </c>
      <c r="J150" s="166">
        <f>SUMIFS('DATOS PEST15'!$D:$D,'DATOS PEST15'!$C:$C,'2. TS PAIS SEXO Y REG'!J$6,'DATOS PEST15'!$B:$B,VLOOKUP($I$5,DenRegTabla2,2,FALSE),'DATOS PEST15'!$A:$A,INDICE!$C$13,'DATOS PEST15'!$E:$E,'2. TS PAIS SEXO Y REG'!$A150)</f>
        <v>0</v>
      </c>
      <c r="K150" s="164">
        <f>SUMIFS('DATOS PEST15'!$D:$D,'DATOS PEST15'!$B:$B,VLOOKUP($I$5,DenRegTabla2,2,FALSE),'DATOS PEST15'!$A:$A,INDICE!$C$13,'DATOS PEST15'!$E:$E,'2. TS PAIS SEXO Y REG'!$A150)</f>
        <v>0</v>
      </c>
      <c r="L150" s="147">
        <f>SUMIFS('DATOS PEST15'!$D:$D,'DATOS PEST15'!$C:$C,'2. TS PAIS SEXO Y REG'!L$6,'DATOS PEST15'!$B:$B,VLOOKUP($L$5,DenRegTabla2,2,FALSE),'DATOS PEST15'!$A:$A,INDICE!$C$13,'DATOS PEST15'!$E:$E,'2. TS PAIS SEXO Y REG'!$A150)</f>
        <v>0</v>
      </c>
      <c r="M150" s="166">
        <f>SUMIFS('DATOS PEST15'!$D:$D,'DATOS PEST15'!$C:$C,'2. TS PAIS SEXO Y REG'!M$6,'DATOS PEST15'!$B:$B,VLOOKUP($L$5,DenRegTabla2,2,FALSE),'DATOS PEST15'!$A:$A,INDICE!$C$13,'DATOS PEST15'!$E:$E,'2. TS PAIS SEXO Y REG'!$A150)</f>
        <v>0</v>
      </c>
      <c r="N150" s="164">
        <f>SUMIFS('DATOS PEST15'!$D:$D,'DATOS PEST15'!$B:$B,VLOOKUP($L$5,DenRegTabla2,2,FALSE),'DATOS PEST15'!$A:$A,INDICE!$C$13,'DATOS PEST15'!$E:$E,'2. TS PAIS SEXO Y REG'!$A150)</f>
        <v>0</v>
      </c>
      <c r="O150" s="147">
        <f>SUMIFS('DATOS PEST15'!$D:$D,'DATOS PEST15'!$C:$C,'2. TS PAIS SEXO Y REG'!O$6,'DATOS PEST15'!$B:$B,VLOOKUP($O$5,DenRegTabla2,2,FALSE),'DATOS PEST15'!$A:$A,INDICE!$C$13,'DATOS PEST15'!$E:$E,'2. TS PAIS SEXO Y REG'!$A150)</f>
        <v>3</v>
      </c>
      <c r="P150" s="166">
        <f>SUMIFS('DATOS PEST15'!$D:$D,'DATOS PEST15'!$C:$C,'2. TS PAIS SEXO Y REG'!P$6,'DATOS PEST15'!$B:$B,VLOOKUP($O$5,DenRegTabla2,2,FALSE),'DATOS PEST15'!$A:$A,INDICE!$C$13,'DATOS PEST15'!$E:$E,'2. TS PAIS SEXO Y REG'!$A150)</f>
        <v>3</v>
      </c>
      <c r="Q150" s="164">
        <f>SUMIFS('DATOS PEST15'!$D:$D,'DATOS PEST15'!$B:$B,VLOOKUP($O$5,DenRegTabla2,2,FALSE),'DATOS PEST15'!$A:$A,INDICE!$C$13,'DATOS PEST15'!$E:$E,'2. TS PAIS SEXO Y REG'!$A150)</f>
        <v>6</v>
      </c>
      <c r="R150" s="147">
        <f>SUMIFS('DATOS PEST15'!$D:$D,'DATOS PEST15'!$C:$C,'2. TS PAIS SEXO Y REG'!R$6,'DATOS PEST15'!$B:$B,VLOOKUP($R$5,DenRegTabla2,2,FALSE),'DATOS PEST15'!$A:$A,INDICE!$C$13,'DATOS PEST15'!$E:$E,'2. TS PAIS SEXO Y REG'!$A150)</f>
        <v>1</v>
      </c>
      <c r="S150" s="166">
        <f>SUMIFS('DATOS PEST15'!$D:$D,'DATOS PEST15'!$C:$C,'2. TS PAIS SEXO Y REG'!S$6,'DATOS PEST15'!$B:$B,VLOOKUP($R$5,DenRegTabla2,2,FALSE),'DATOS PEST15'!$A:$A,INDICE!$C$13,'DATOS PEST15'!$E:$E,'2. TS PAIS SEXO Y REG'!$A150)</f>
        <v>0</v>
      </c>
      <c r="T150" s="164">
        <f>SUMIFS('DATOS PEST15'!$D:$D,'DATOS PEST15'!$B:$B,VLOOKUP($R$5,DenRegTabla2,2,FALSE),'DATOS PEST15'!$A:$A,INDICE!$C$13,'DATOS PEST15'!$E:$E,'2. TS PAIS SEXO Y REG'!$A150)</f>
        <v>1</v>
      </c>
      <c r="U150" s="147">
        <f>SUMIFS('DATOS PEST15'!$D:$D,'DATOS PEST15'!$C:$C,'2. TS PAIS SEXO Y REG'!U$6,'DATOS PEST15'!$B:$B,VLOOKUP($U$5,DenRegTabla2,2,FALSE),'DATOS PEST15'!$A:$A,INDICE!$C$13,'DATOS PEST15'!$E:$E,'2. TS PAIS SEXO Y REG'!$A150)</f>
        <v>0</v>
      </c>
      <c r="V150" s="166">
        <f>SUMIFS('DATOS PEST15'!$D:$D,'DATOS PEST15'!$C:$C,'2. TS PAIS SEXO Y REG'!V$6,'DATOS PEST15'!$B:$B,VLOOKUP($U$5,DenRegTabla2,2,FALSE),'DATOS PEST15'!$A:$A,INDICE!$C$13,'DATOS PEST15'!$E:$E,'2. TS PAIS SEXO Y REG'!$A150)</f>
        <v>0</v>
      </c>
      <c r="W150" s="164">
        <f>SUMIFS('DATOS PEST15'!$D:$D,'DATOS PEST15'!$B:$B,VLOOKUP($U$5,DenRegTabla2,2,FALSE),'DATOS PEST15'!$A:$A,INDICE!$C$13,'DATOS PEST15'!$E:$E,'2. TS PAIS SEXO Y REG'!$A150)</f>
        <v>0</v>
      </c>
      <c r="X150" s="147">
        <f>SUMIFS('DATOS PEST15'!$D:$D,'DATOS PEST15'!$C:$C,'2. TS PAIS SEXO Y REG'!X$6,'DATOS PEST15'!$B:$B,VLOOKUP($X$5,DenRegTabla2,2,FALSE),'DATOS PEST15'!$A:$A,INDICE!$C$13,'DATOS PEST15'!$E:$E,'2. TS PAIS SEXO Y REG'!$A150)</f>
        <v>0</v>
      </c>
      <c r="Y150" s="166">
        <f>SUMIFS('DATOS PEST15'!$D:$D,'DATOS PEST15'!$C:$C,'2. TS PAIS SEXO Y REG'!Y$6,'DATOS PEST15'!$B:$B,VLOOKUP($X$5,DenRegTabla2,2,FALSE),'DATOS PEST15'!$A:$A,INDICE!$C$13,'DATOS PEST15'!$E:$E,'2. TS PAIS SEXO Y REG'!$A150)</f>
        <v>0</v>
      </c>
      <c r="Z150" s="164">
        <f>SUMIFS('DATOS PEST15'!$D:$D,'DATOS PEST15'!$B:$B,VLOOKUP($X$5,DenRegTabla2,2,FALSE),'DATOS PEST15'!$A:$A,INDICE!$C$13,'DATOS PEST15'!$E:$E,'2. TS PAIS SEXO Y REG'!$A150)</f>
        <v>0</v>
      </c>
      <c r="AA150" s="147">
        <f>SUMIFS('DATOS PEST15'!$D:$D,'DATOS PEST15'!$C:$C,'2. TS PAIS SEXO Y REG'!AA$6,'DATOS PEST15'!$B:$B,VLOOKUP($AA$5,DenRegTabla2,2,FALSE),'DATOS PEST15'!$A:$A,INDICE!$C$13,'DATOS PEST15'!$E:$E,'2. TS PAIS SEXO Y REG'!$A150)</f>
        <v>0</v>
      </c>
      <c r="AB150" s="166">
        <f>SUMIFS('DATOS PEST15'!$D:$D,'DATOS PEST15'!$C:$C,'2. TS PAIS SEXO Y REG'!AB$6,'DATOS PEST15'!$B:$B,VLOOKUP($AA$5,DenRegTabla2,2,FALSE),'DATOS PEST15'!$A:$A,INDICE!$C$13,'DATOS PEST15'!$E:$E,'2. TS PAIS SEXO Y REG'!$A150)</f>
        <v>0</v>
      </c>
      <c r="AC150" s="164">
        <f>SUMIFS('DATOS PEST15'!$D:$D,'DATOS PEST15'!$B:$B,VLOOKUP($AA$5,DenRegTabla2,2,FALSE),'DATOS PEST15'!$A:$A,INDICE!$C$13,'DATOS PEST15'!$E:$E,'2. TS PAIS SEXO Y REG'!$A150)</f>
        <v>0</v>
      </c>
    </row>
    <row r="151" spans="1:29" s="123" customFormat="1" ht="15.6" x14ac:dyDescent="0.3">
      <c r="A151" s="4">
        <v>446</v>
      </c>
      <c r="B151" s="147" t="s">
        <v>416</v>
      </c>
      <c r="C151" s="147">
        <f t="shared" si="24"/>
        <v>0</v>
      </c>
      <c r="D151" s="166">
        <f t="shared" si="25"/>
        <v>3.9473684210526314</v>
      </c>
      <c r="E151" s="164">
        <f t="shared" si="26"/>
        <v>3.9473684210526314</v>
      </c>
      <c r="F151" s="147">
        <f>SUMIFS('DATOS PEST15'!$D:$D,'DATOS PEST15'!$C:$C,'2. TS PAIS SEXO Y REG'!F$6,'DATOS PEST15'!$B:$B,VLOOKUP($F$5,DenRegTabla2,2,FALSE),'DATOS PEST15'!$A:$A,INDICE!$C$13,'DATOS PEST15'!$E:$E,'2. TS PAIS SEXO Y REG'!$A151)</f>
        <v>0</v>
      </c>
      <c r="G151" s="166">
        <f>SUMIFS('DATOS PEST15'!$D:$D,'DATOS PEST15'!$C:$C,'2. TS PAIS SEXO Y REG'!G$6,'DATOS PEST15'!$B:$B,VLOOKUP($F$5,DenRegTabla2,2,FALSE),'DATOS PEST15'!$A:$A,INDICE!$C$13,'DATOS PEST15'!$E:$E,'2. TS PAIS SEXO Y REG'!$A151)</f>
        <v>2.9473684210526314</v>
      </c>
      <c r="H151" s="164">
        <f>SUMIFS('DATOS PEST15'!$D:$D,'DATOS PEST15'!$B:$B,VLOOKUP($F$5,DenRegTabla2,2,FALSE),'DATOS PEST15'!$A:$A,INDICE!$C$13,'DATOS PEST15'!$E:$E,'2. TS PAIS SEXO Y REG'!$A151)</f>
        <v>2.9473684210526314</v>
      </c>
      <c r="I151" s="147">
        <f>SUMIFS('DATOS PEST15'!$D:$D,'DATOS PEST15'!$C:$C,'2. TS PAIS SEXO Y REG'!I$6,'DATOS PEST15'!$B:$B,VLOOKUP($I$5,DenRegTabla2,2,FALSE),'DATOS PEST15'!$A:$A,INDICE!$C$13,'DATOS PEST15'!$E:$E,'2. TS PAIS SEXO Y REG'!$A151)</f>
        <v>0</v>
      </c>
      <c r="J151" s="166">
        <f>SUMIFS('DATOS PEST15'!$D:$D,'DATOS PEST15'!$C:$C,'2. TS PAIS SEXO Y REG'!J$6,'DATOS PEST15'!$B:$B,VLOOKUP($I$5,DenRegTabla2,2,FALSE),'DATOS PEST15'!$A:$A,INDICE!$C$13,'DATOS PEST15'!$E:$E,'2. TS PAIS SEXO Y REG'!$A151)</f>
        <v>1</v>
      </c>
      <c r="K151" s="164">
        <f>SUMIFS('DATOS PEST15'!$D:$D,'DATOS PEST15'!$B:$B,VLOOKUP($I$5,DenRegTabla2,2,FALSE),'DATOS PEST15'!$A:$A,INDICE!$C$13,'DATOS PEST15'!$E:$E,'2. TS PAIS SEXO Y REG'!$A151)</f>
        <v>1</v>
      </c>
      <c r="L151" s="147">
        <f>SUMIFS('DATOS PEST15'!$D:$D,'DATOS PEST15'!$C:$C,'2. TS PAIS SEXO Y REG'!L$6,'DATOS PEST15'!$B:$B,VLOOKUP($L$5,DenRegTabla2,2,FALSE),'DATOS PEST15'!$A:$A,INDICE!$C$13,'DATOS PEST15'!$E:$E,'2. TS PAIS SEXO Y REG'!$A151)</f>
        <v>0</v>
      </c>
      <c r="M151" s="166">
        <f>SUMIFS('DATOS PEST15'!$D:$D,'DATOS PEST15'!$C:$C,'2. TS PAIS SEXO Y REG'!M$6,'DATOS PEST15'!$B:$B,VLOOKUP($L$5,DenRegTabla2,2,FALSE),'DATOS PEST15'!$A:$A,INDICE!$C$13,'DATOS PEST15'!$E:$E,'2. TS PAIS SEXO Y REG'!$A151)</f>
        <v>0</v>
      </c>
      <c r="N151" s="164">
        <f>SUMIFS('DATOS PEST15'!$D:$D,'DATOS PEST15'!$B:$B,VLOOKUP($L$5,DenRegTabla2,2,FALSE),'DATOS PEST15'!$A:$A,INDICE!$C$13,'DATOS PEST15'!$E:$E,'2. TS PAIS SEXO Y REG'!$A151)</f>
        <v>0</v>
      </c>
      <c r="O151" s="147">
        <f>SUMIFS('DATOS PEST15'!$D:$D,'DATOS PEST15'!$C:$C,'2. TS PAIS SEXO Y REG'!O$6,'DATOS PEST15'!$B:$B,VLOOKUP($O$5,DenRegTabla2,2,FALSE),'DATOS PEST15'!$A:$A,INDICE!$C$13,'DATOS PEST15'!$E:$E,'2. TS PAIS SEXO Y REG'!$A151)</f>
        <v>0</v>
      </c>
      <c r="P151" s="166">
        <f>SUMIFS('DATOS PEST15'!$D:$D,'DATOS PEST15'!$C:$C,'2. TS PAIS SEXO Y REG'!P$6,'DATOS PEST15'!$B:$B,VLOOKUP($O$5,DenRegTabla2,2,FALSE),'DATOS PEST15'!$A:$A,INDICE!$C$13,'DATOS PEST15'!$E:$E,'2. TS PAIS SEXO Y REG'!$A151)</f>
        <v>0</v>
      </c>
      <c r="Q151" s="164">
        <f>SUMIFS('DATOS PEST15'!$D:$D,'DATOS PEST15'!$B:$B,VLOOKUP($O$5,DenRegTabla2,2,FALSE),'DATOS PEST15'!$A:$A,INDICE!$C$13,'DATOS PEST15'!$E:$E,'2. TS PAIS SEXO Y REG'!$A151)</f>
        <v>0</v>
      </c>
      <c r="R151" s="147">
        <f>SUMIFS('DATOS PEST15'!$D:$D,'DATOS PEST15'!$C:$C,'2. TS PAIS SEXO Y REG'!R$6,'DATOS PEST15'!$B:$B,VLOOKUP($R$5,DenRegTabla2,2,FALSE),'DATOS PEST15'!$A:$A,INDICE!$C$13,'DATOS PEST15'!$E:$E,'2. TS PAIS SEXO Y REG'!$A151)</f>
        <v>0</v>
      </c>
      <c r="S151" s="166">
        <f>SUMIFS('DATOS PEST15'!$D:$D,'DATOS PEST15'!$C:$C,'2. TS PAIS SEXO Y REG'!S$6,'DATOS PEST15'!$B:$B,VLOOKUP($R$5,DenRegTabla2,2,FALSE),'DATOS PEST15'!$A:$A,INDICE!$C$13,'DATOS PEST15'!$E:$E,'2. TS PAIS SEXO Y REG'!$A151)</f>
        <v>0</v>
      </c>
      <c r="T151" s="164">
        <f>SUMIFS('DATOS PEST15'!$D:$D,'DATOS PEST15'!$B:$B,VLOOKUP($R$5,DenRegTabla2,2,FALSE),'DATOS PEST15'!$A:$A,INDICE!$C$13,'DATOS PEST15'!$E:$E,'2. TS PAIS SEXO Y REG'!$A151)</f>
        <v>0</v>
      </c>
      <c r="U151" s="147">
        <f>SUMIFS('DATOS PEST15'!$D:$D,'DATOS PEST15'!$C:$C,'2. TS PAIS SEXO Y REG'!U$6,'DATOS PEST15'!$B:$B,VLOOKUP($U$5,DenRegTabla2,2,FALSE),'DATOS PEST15'!$A:$A,INDICE!$C$13,'DATOS PEST15'!$E:$E,'2. TS PAIS SEXO Y REG'!$A151)</f>
        <v>0</v>
      </c>
      <c r="V151" s="166">
        <f>SUMIFS('DATOS PEST15'!$D:$D,'DATOS PEST15'!$C:$C,'2. TS PAIS SEXO Y REG'!V$6,'DATOS PEST15'!$B:$B,VLOOKUP($U$5,DenRegTabla2,2,FALSE),'DATOS PEST15'!$A:$A,INDICE!$C$13,'DATOS PEST15'!$E:$E,'2. TS PAIS SEXO Y REG'!$A151)</f>
        <v>0</v>
      </c>
      <c r="W151" s="164">
        <f>SUMIFS('DATOS PEST15'!$D:$D,'DATOS PEST15'!$B:$B,VLOOKUP($U$5,DenRegTabla2,2,FALSE),'DATOS PEST15'!$A:$A,INDICE!$C$13,'DATOS PEST15'!$E:$E,'2. TS PAIS SEXO Y REG'!$A151)</f>
        <v>0</v>
      </c>
      <c r="X151" s="147">
        <f>SUMIFS('DATOS PEST15'!$D:$D,'DATOS PEST15'!$C:$C,'2. TS PAIS SEXO Y REG'!X$6,'DATOS PEST15'!$B:$B,VLOOKUP($X$5,DenRegTabla2,2,FALSE),'DATOS PEST15'!$A:$A,INDICE!$C$13,'DATOS PEST15'!$E:$E,'2. TS PAIS SEXO Y REG'!$A151)</f>
        <v>0</v>
      </c>
      <c r="Y151" s="166">
        <f>SUMIFS('DATOS PEST15'!$D:$D,'DATOS PEST15'!$C:$C,'2. TS PAIS SEXO Y REG'!Y$6,'DATOS PEST15'!$B:$B,VLOOKUP($X$5,DenRegTabla2,2,FALSE),'DATOS PEST15'!$A:$A,INDICE!$C$13,'DATOS PEST15'!$E:$E,'2. TS PAIS SEXO Y REG'!$A151)</f>
        <v>0</v>
      </c>
      <c r="Z151" s="164">
        <f>SUMIFS('DATOS PEST15'!$D:$D,'DATOS PEST15'!$B:$B,VLOOKUP($X$5,DenRegTabla2,2,FALSE),'DATOS PEST15'!$A:$A,INDICE!$C$13,'DATOS PEST15'!$E:$E,'2. TS PAIS SEXO Y REG'!$A151)</f>
        <v>0</v>
      </c>
      <c r="AA151" s="147">
        <f>SUMIFS('DATOS PEST15'!$D:$D,'DATOS PEST15'!$C:$C,'2. TS PAIS SEXO Y REG'!AA$6,'DATOS PEST15'!$B:$B,VLOOKUP($AA$5,DenRegTabla2,2,FALSE),'DATOS PEST15'!$A:$A,INDICE!$C$13,'DATOS PEST15'!$E:$E,'2. TS PAIS SEXO Y REG'!$A151)</f>
        <v>0</v>
      </c>
      <c r="AB151" s="166">
        <f>SUMIFS('DATOS PEST15'!$D:$D,'DATOS PEST15'!$C:$C,'2. TS PAIS SEXO Y REG'!AB$6,'DATOS PEST15'!$B:$B,VLOOKUP($AA$5,DenRegTabla2,2,FALSE),'DATOS PEST15'!$A:$A,INDICE!$C$13,'DATOS PEST15'!$E:$E,'2. TS PAIS SEXO Y REG'!$A151)</f>
        <v>0</v>
      </c>
      <c r="AC151" s="164">
        <f>SUMIFS('DATOS PEST15'!$D:$D,'DATOS PEST15'!$B:$B,VLOOKUP($AA$5,DenRegTabla2,2,FALSE),'DATOS PEST15'!$A:$A,INDICE!$C$13,'DATOS PEST15'!$E:$E,'2. TS PAIS SEXO Y REG'!$A151)</f>
        <v>0</v>
      </c>
    </row>
    <row r="152" spans="1:29" s="123" customFormat="1" ht="15.6" x14ac:dyDescent="0.3">
      <c r="A152" s="4">
        <v>807</v>
      </c>
      <c r="B152" s="147" t="s">
        <v>361</v>
      </c>
      <c r="C152" s="147">
        <f t="shared" si="24"/>
        <v>130.68421052631578</v>
      </c>
      <c r="D152" s="166">
        <f t="shared" si="25"/>
        <v>113.78947368421053</v>
      </c>
      <c r="E152" s="164">
        <f t="shared" si="26"/>
        <v>244.4736842105263</v>
      </c>
      <c r="F152" s="147">
        <f>SUMIFS('DATOS PEST15'!$D:$D,'DATOS PEST15'!$C:$C,'2. TS PAIS SEXO Y REG'!F$6,'DATOS PEST15'!$B:$B,VLOOKUP($F$5,DenRegTabla2,2,FALSE),'DATOS PEST15'!$A:$A,INDICE!$C$13,'DATOS PEST15'!$E:$E,'2. TS PAIS SEXO Y REG'!$A152)</f>
        <v>107.84210526315789</v>
      </c>
      <c r="G152" s="166">
        <f>SUMIFS('DATOS PEST15'!$D:$D,'DATOS PEST15'!$C:$C,'2. TS PAIS SEXO Y REG'!G$6,'DATOS PEST15'!$B:$B,VLOOKUP($F$5,DenRegTabla2,2,FALSE),'DATOS PEST15'!$A:$A,INDICE!$C$13,'DATOS PEST15'!$E:$E,'2. TS PAIS SEXO Y REG'!$A152)</f>
        <v>90.631578947368425</v>
      </c>
      <c r="H152" s="164">
        <f>SUMIFS('DATOS PEST15'!$D:$D,'DATOS PEST15'!$B:$B,VLOOKUP($F$5,DenRegTabla2,2,FALSE),'DATOS PEST15'!$A:$A,INDICE!$C$13,'DATOS PEST15'!$E:$E,'2. TS PAIS SEXO Y REG'!$A152)</f>
        <v>198.4736842105263</v>
      </c>
      <c r="I152" s="147">
        <f>SUMIFS('DATOS PEST15'!$D:$D,'DATOS PEST15'!$C:$C,'2. TS PAIS SEXO Y REG'!I$6,'DATOS PEST15'!$B:$B,VLOOKUP($I$5,DenRegTabla2,2,FALSE),'DATOS PEST15'!$A:$A,INDICE!$C$13,'DATOS PEST15'!$E:$E,'2. TS PAIS SEXO Y REG'!$A152)</f>
        <v>1.1578947368421053</v>
      </c>
      <c r="J152" s="166">
        <f>SUMIFS('DATOS PEST15'!$D:$D,'DATOS PEST15'!$C:$C,'2. TS PAIS SEXO Y REG'!J$6,'DATOS PEST15'!$B:$B,VLOOKUP($I$5,DenRegTabla2,2,FALSE),'DATOS PEST15'!$A:$A,INDICE!$C$13,'DATOS PEST15'!$E:$E,'2. TS PAIS SEXO Y REG'!$A152)</f>
        <v>2.0526315789473686</v>
      </c>
      <c r="K152" s="164">
        <f>SUMIFS('DATOS PEST15'!$D:$D,'DATOS PEST15'!$B:$B,VLOOKUP($I$5,DenRegTabla2,2,FALSE),'DATOS PEST15'!$A:$A,INDICE!$C$13,'DATOS PEST15'!$E:$E,'2. TS PAIS SEXO Y REG'!$A152)</f>
        <v>3.2105263157894739</v>
      </c>
      <c r="L152" s="147">
        <f>SUMIFS('DATOS PEST15'!$D:$D,'DATOS PEST15'!$C:$C,'2. TS PAIS SEXO Y REG'!L$6,'DATOS PEST15'!$B:$B,VLOOKUP($L$5,DenRegTabla2,2,FALSE),'DATOS PEST15'!$A:$A,INDICE!$C$13,'DATOS PEST15'!$E:$E,'2. TS PAIS SEXO Y REG'!$A152)</f>
        <v>3</v>
      </c>
      <c r="M152" s="166">
        <f>SUMIFS('DATOS PEST15'!$D:$D,'DATOS PEST15'!$C:$C,'2. TS PAIS SEXO Y REG'!M$6,'DATOS PEST15'!$B:$B,VLOOKUP($L$5,DenRegTabla2,2,FALSE),'DATOS PEST15'!$A:$A,INDICE!$C$13,'DATOS PEST15'!$E:$E,'2. TS PAIS SEXO Y REG'!$A152)</f>
        <v>0</v>
      </c>
      <c r="N152" s="164">
        <f>SUMIFS('DATOS PEST15'!$D:$D,'DATOS PEST15'!$B:$B,VLOOKUP($L$5,DenRegTabla2,2,FALSE),'DATOS PEST15'!$A:$A,INDICE!$C$13,'DATOS PEST15'!$E:$E,'2. TS PAIS SEXO Y REG'!$A152)</f>
        <v>3</v>
      </c>
      <c r="O152" s="147">
        <f>SUMIFS('DATOS PEST15'!$D:$D,'DATOS PEST15'!$C:$C,'2. TS PAIS SEXO Y REG'!O$6,'DATOS PEST15'!$B:$B,VLOOKUP($O$5,DenRegTabla2,2,FALSE),'DATOS PEST15'!$A:$A,INDICE!$C$13,'DATOS PEST15'!$E:$E,'2. TS PAIS SEXO Y REG'!$A152)</f>
        <v>18.684210526315791</v>
      </c>
      <c r="P152" s="166">
        <f>SUMIFS('DATOS PEST15'!$D:$D,'DATOS PEST15'!$C:$C,'2. TS PAIS SEXO Y REG'!P$6,'DATOS PEST15'!$B:$B,VLOOKUP($O$5,DenRegTabla2,2,FALSE),'DATOS PEST15'!$A:$A,INDICE!$C$13,'DATOS PEST15'!$E:$E,'2. TS PAIS SEXO Y REG'!$A152)</f>
        <v>21.105263157894736</v>
      </c>
      <c r="Q152" s="164">
        <f>SUMIFS('DATOS PEST15'!$D:$D,'DATOS PEST15'!$B:$B,VLOOKUP($O$5,DenRegTabla2,2,FALSE),'DATOS PEST15'!$A:$A,INDICE!$C$13,'DATOS PEST15'!$E:$E,'2. TS PAIS SEXO Y REG'!$A152)</f>
        <v>39.789473684210527</v>
      </c>
      <c r="R152" s="147">
        <f>SUMIFS('DATOS PEST15'!$D:$D,'DATOS PEST15'!$C:$C,'2. TS PAIS SEXO Y REG'!R$6,'DATOS PEST15'!$B:$B,VLOOKUP($R$5,DenRegTabla2,2,FALSE),'DATOS PEST15'!$A:$A,INDICE!$C$13,'DATOS PEST15'!$E:$E,'2. TS PAIS SEXO Y REG'!$A152)</f>
        <v>0</v>
      </c>
      <c r="S152" s="166">
        <f>SUMIFS('DATOS PEST15'!$D:$D,'DATOS PEST15'!$C:$C,'2. TS PAIS SEXO Y REG'!S$6,'DATOS PEST15'!$B:$B,VLOOKUP($R$5,DenRegTabla2,2,FALSE),'DATOS PEST15'!$A:$A,INDICE!$C$13,'DATOS PEST15'!$E:$E,'2. TS PAIS SEXO Y REG'!$A152)</f>
        <v>0</v>
      </c>
      <c r="T152" s="164">
        <f>SUMIFS('DATOS PEST15'!$D:$D,'DATOS PEST15'!$B:$B,VLOOKUP($R$5,DenRegTabla2,2,FALSE),'DATOS PEST15'!$A:$A,INDICE!$C$13,'DATOS PEST15'!$E:$E,'2. TS PAIS SEXO Y REG'!$A152)</f>
        <v>0</v>
      </c>
      <c r="U152" s="147">
        <f>SUMIFS('DATOS PEST15'!$D:$D,'DATOS PEST15'!$C:$C,'2. TS PAIS SEXO Y REG'!U$6,'DATOS PEST15'!$B:$B,VLOOKUP($U$5,DenRegTabla2,2,FALSE),'DATOS PEST15'!$A:$A,INDICE!$C$13,'DATOS PEST15'!$E:$E,'2. TS PAIS SEXO Y REG'!$A152)</f>
        <v>0</v>
      </c>
      <c r="V152" s="166">
        <f>SUMIFS('DATOS PEST15'!$D:$D,'DATOS PEST15'!$C:$C,'2. TS PAIS SEXO Y REG'!V$6,'DATOS PEST15'!$B:$B,VLOOKUP($U$5,DenRegTabla2,2,FALSE),'DATOS PEST15'!$A:$A,INDICE!$C$13,'DATOS PEST15'!$E:$E,'2. TS PAIS SEXO Y REG'!$A152)</f>
        <v>0</v>
      </c>
      <c r="W152" s="164">
        <f>SUMIFS('DATOS PEST15'!$D:$D,'DATOS PEST15'!$B:$B,VLOOKUP($U$5,DenRegTabla2,2,FALSE),'DATOS PEST15'!$A:$A,INDICE!$C$13,'DATOS PEST15'!$E:$E,'2. TS PAIS SEXO Y REG'!$A152)</f>
        <v>0</v>
      </c>
      <c r="X152" s="147">
        <f>SUMIFS('DATOS PEST15'!$D:$D,'DATOS PEST15'!$C:$C,'2. TS PAIS SEXO Y REG'!X$6,'DATOS PEST15'!$B:$B,VLOOKUP($X$5,DenRegTabla2,2,FALSE),'DATOS PEST15'!$A:$A,INDICE!$C$13,'DATOS PEST15'!$E:$E,'2. TS PAIS SEXO Y REG'!$A152)</f>
        <v>0</v>
      </c>
      <c r="Y152" s="166">
        <f>SUMIFS('DATOS PEST15'!$D:$D,'DATOS PEST15'!$C:$C,'2. TS PAIS SEXO Y REG'!Y$6,'DATOS PEST15'!$B:$B,VLOOKUP($X$5,DenRegTabla2,2,FALSE),'DATOS PEST15'!$A:$A,INDICE!$C$13,'DATOS PEST15'!$E:$E,'2. TS PAIS SEXO Y REG'!$A152)</f>
        <v>0</v>
      </c>
      <c r="Z152" s="164">
        <f>SUMIFS('DATOS PEST15'!$D:$D,'DATOS PEST15'!$B:$B,VLOOKUP($X$5,DenRegTabla2,2,FALSE),'DATOS PEST15'!$A:$A,INDICE!$C$13,'DATOS PEST15'!$E:$E,'2. TS PAIS SEXO Y REG'!$A152)</f>
        <v>0</v>
      </c>
      <c r="AA152" s="147">
        <f>SUMIFS('DATOS PEST15'!$D:$D,'DATOS PEST15'!$C:$C,'2. TS PAIS SEXO Y REG'!AA$6,'DATOS PEST15'!$B:$B,VLOOKUP($AA$5,DenRegTabla2,2,FALSE),'DATOS PEST15'!$A:$A,INDICE!$C$13,'DATOS PEST15'!$E:$E,'2. TS PAIS SEXO Y REG'!$A152)</f>
        <v>0</v>
      </c>
      <c r="AB152" s="166">
        <f>SUMIFS('DATOS PEST15'!$D:$D,'DATOS PEST15'!$C:$C,'2. TS PAIS SEXO Y REG'!AB$6,'DATOS PEST15'!$B:$B,VLOOKUP($AA$5,DenRegTabla2,2,FALSE),'DATOS PEST15'!$A:$A,INDICE!$C$13,'DATOS PEST15'!$E:$E,'2. TS PAIS SEXO Y REG'!$A152)</f>
        <v>0</v>
      </c>
      <c r="AC152" s="164">
        <f>SUMIFS('DATOS PEST15'!$D:$D,'DATOS PEST15'!$B:$B,VLOOKUP($AA$5,DenRegTabla2,2,FALSE),'DATOS PEST15'!$A:$A,INDICE!$C$13,'DATOS PEST15'!$E:$E,'2. TS PAIS SEXO Y REG'!$A152)</f>
        <v>0</v>
      </c>
    </row>
    <row r="153" spans="1:29" s="123" customFormat="1" ht="15.6" x14ac:dyDescent="0.3">
      <c r="A153" s="4">
        <v>450</v>
      </c>
      <c r="B153" s="147" t="s">
        <v>301</v>
      </c>
      <c r="C153" s="147">
        <f t="shared" si="24"/>
        <v>78.578947368421055</v>
      </c>
      <c r="D153" s="166">
        <f t="shared" si="25"/>
        <v>23.684210526315791</v>
      </c>
      <c r="E153" s="164">
        <f t="shared" si="26"/>
        <v>102.26315789473685</v>
      </c>
      <c r="F153" s="147">
        <f>SUMIFS('DATOS PEST15'!$D:$D,'DATOS PEST15'!$C:$C,'2. TS PAIS SEXO Y REG'!F$6,'DATOS PEST15'!$B:$B,VLOOKUP($F$5,DenRegTabla2,2,FALSE),'DATOS PEST15'!$A:$A,INDICE!$C$13,'DATOS PEST15'!$E:$E,'2. TS PAIS SEXO Y REG'!$A153)</f>
        <v>33.05263157894737</v>
      </c>
      <c r="G153" s="166">
        <f>SUMIFS('DATOS PEST15'!$D:$D,'DATOS PEST15'!$C:$C,'2. TS PAIS SEXO Y REG'!G$6,'DATOS PEST15'!$B:$B,VLOOKUP($F$5,DenRegTabla2,2,FALSE),'DATOS PEST15'!$A:$A,INDICE!$C$13,'DATOS PEST15'!$E:$E,'2. TS PAIS SEXO Y REG'!$A153)</f>
        <v>19.684210526315791</v>
      </c>
      <c r="H153" s="164">
        <f>SUMIFS('DATOS PEST15'!$D:$D,'DATOS PEST15'!$B:$B,VLOOKUP($F$5,DenRegTabla2,2,FALSE),'DATOS PEST15'!$A:$A,INDICE!$C$13,'DATOS PEST15'!$E:$E,'2. TS PAIS SEXO Y REG'!$A153)</f>
        <v>52.736842105263165</v>
      </c>
      <c r="I153" s="147">
        <f>SUMIFS('DATOS PEST15'!$D:$D,'DATOS PEST15'!$C:$C,'2. TS PAIS SEXO Y REG'!I$6,'DATOS PEST15'!$B:$B,VLOOKUP($I$5,DenRegTabla2,2,FALSE),'DATOS PEST15'!$A:$A,INDICE!$C$13,'DATOS PEST15'!$E:$E,'2. TS PAIS SEXO Y REG'!$A153)</f>
        <v>0</v>
      </c>
      <c r="J153" s="166">
        <f>SUMIFS('DATOS PEST15'!$D:$D,'DATOS PEST15'!$C:$C,'2. TS PAIS SEXO Y REG'!J$6,'DATOS PEST15'!$B:$B,VLOOKUP($I$5,DenRegTabla2,2,FALSE),'DATOS PEST15'!$A:$A,INDICE!$C$13,'DATOS PEST15'!$E:$E,'2. TS PAIS SEXO Y REG'!$A153)</f>
        <v>0</v>
      </c>
      <c r="K153" s="164">
        <f>SUMIFS('DATOS PEST15'!$D:$D,'DATOS PEST15'!$B:$B,VLOOKUP($I$5,DenRegTabla2,2,FALSE),'DATOS PEST15'!$A:$A,INDICE!$C$13,'DATOS PEST15'!$E:$E,'2. TS PAIS SEXO Y REG'!$A153)</f>
        <v>0</v>
      </c>
      <c r="L153" s="147">
        <f>SUMIFS('DATOS PEST15'!$D:$D,'DATOS PEST15'!$C:$C,'2. TS PAIS SEXO Y REG'!L$6,'DATOS PEST15'!$B:$B,VLOOKUP($L$5,DenRegTabla2,2,FALSE),'DATOS PEST15'!$A:$A,INDICE!$C$13,'DATOS PEST15'!$E:$E,'2. TS PAIS SEXO Y REG'!$A153)</f>
        <v>11.105263157894736</v>
      </c>
      <c r="M153" s="166">
        <f>SUMIFS('DATOS PEST15'!$D:$D,'DATOS PEST15'!$C:$C,'2. TS PAIS SEXO Y REG'!M$6,'DATOS PEST15'!$B:$B,VLOOKUP($L$5,DenRegTabla2,2,FALSE),'DATOS PEST15'!$A:$A,INDICE!$C$13,'DATOS PEST15'!$E:$E,'2. TS PAIS SEXO Y REG'!$A153)</f>
        <v>1</v>
      </c>
      <c r="N153" s="164">
        <f>SUMIFS('DATOS PEST15'!$D:$D,'DATOS PEST15'!$B:$B,VLOOKUP($L$5,DenRegTabla2,2,FALSE),'DATOS PEST15'!$A:$A,INDICE!$C$13,'DATOS PEST15'!$E:$E,'2. TS PAIS SEXO Y REG'!$A153)</f>
        <v>12.105263157894736</v>
      </c>
      <c r="O153" s="147">
        <f>SUMIFS('DATOS PEST15'!$D:$D,'DATOS PEST15'!$C:$C,'2. TS PAIS SEXO Y REG'!O$6,'DATOS PEST15'!$B:$B,VLOOKUP($O$5,DenRegTabla2,2,FALSE),'DATOS PEST15'!$A:$A,INDICE!$C$13,'DATOS PEST15'!$E:$E,'2. TS PAIS SEXO Y REG'!$A153)</f>
        <v>34.421052631578945</v>
      </c>
      <c r="P153" s="166">
        <f>SUMIFS('DATOS PEST15'!$D:$D,'DATOS PEST15'!$C:$C,'2. TS PAIS SEXO Y REG'!P$6,'DATOS PEST15'!$B:$B,VLOOKUP($O$5,DenRegTabla2,2,FALSE),'DATOS PEST15'!$A:$A,INDICE!$C$13,'DATOS PEST15'!$E:$E,'2. TS PAIS SEXO Y REG'!$A153)</f>
        <v>3</v>
      </c>
      <c r="Q153" s="164">
        <f>SUMIFS('DATOS PEST15'!$D:$D,'DATOS PEST15'!$B:$B,VLOOKUP($O$5,DenRegTabla2,2,FALSE),'DATOS PEST15'!$A:$A,INDICE!$C$13,'DATOS PEST15'!$E:$E,'2. TS PAIS SEXO Y REG'!$A153)</f>
        <v>37.421052631578945</v>
      </c>
      <c r="R153" s="147">
        <f>SUMIFS('DATOS PEST15'!$D:$D,'DATOS PEST15'!$C:$C,'2. TS PAIS SEXO Y REG'!R$6,'DATOS PEST15'!$B:$B,VLOOKUP($R$5,DenRegTabla2,2,FALSE),'DATOS PEST15'!$A:$A,INDICE!$C$13,'DATOS PEST15'!$E:$E,'2. TS PAIS SEXO Y REG'!$A153)</f>
        <v>0</v>
      </c>
      <c r="S153" s="166">
        <f>SUMIFS('DATOS PEST15'!$D:$D,'DATOS PEST15'!$C:$C,'2. TS PAIS SEXO Y REG'!S$6,'DATOS PEST15'!$B:$B,VLOOKUP($R$5,DenRegTabla2,2,FALSE),'DATOS PEST15'!$A:$A,INDICE!$C$13,'DATOS PEST15'!$E:$E,'2. TS PAIS SEXO Y REG'!$A153)</f>
        <v>0</v>
      </c>
      <c r="T153" s="164">
        <f>SUMIFS('DATOS PEST15'!$D:$D,'DATOS PEST15'!$B:$B,VLOOKUP($R$5,DenRegTabla2,2,FALSE),'DATOS PEST15'!$A:$A,INDICE!$C$13,'DATOS PEST15'!$E:$E,'2. TS PAIS SEXO Y REG'!$A153)</f>
        <v>0</v>
      </c>
      <c r="U153" s="147">
        <f>SUMIFS('DATOS PEST15'!$D:$D,'DATOS PEST15'!$C:$C,'2. TS PAIS SEXO Y REG'!U$6,'DATOS PEST15'!$B:$B,VLOOKUP($U$5,DenRegTabla2,2,FALSE),'DATOS PEST15'!$A:$A,INDICE!$C$13,'DATOS PEST15'!$E:$E,'2. TS PAIS SEXO Y REG'!$A153)</f>
        <v>0</v>
      </c>
      <c r="V153" s="166">
        <f>SUMIFS('DATOS PEST15'!$D:$D,'DATOS PEST15'!$C:$C,'2. TS PAIS SEXO Y REG'!V$6,'DATOS PEST15'!$B:$B,VLOOKUP($U$5,DenRegTabla2,2,FALSE),'DATOS PEST15'!$A:$A,INDICE!$C$13,'DATOS PEST15'!$E:$E,'2. TS PAIS SEXO Y REG'!$A153)</f>
        <v>0</v>
      </c>
      <c r="W153" s="164">
        <f>SUMIFS('DATOS PEST15'!$D:$D,'DATOS PEST15'!$B:$B,VLOOKUP($U$5,DenRegTabla2,2,FALSE),'DATOS PEST15'!$A:$A,INDICE!$C$13,'DATOS PEST15'!$E:$E,'2. TS PAIS SEXO Y REG'!$A153)</f>
        <v>0</v>
      </c>
      <c r="X153" s="147">
        <f>SUMIFS('DATOS PEST15'!$D:$D,'DATOS PEST15'!$C:$C,'2. TS PAIS SEXO Y REG'!X$6,'DATOS PEST15'!$B:$B,VLOOKUP($X$5,DenRegTabla2,2,FALSE),'DATOS PEST15'!$A:$A,INDICE!$C$13,'DATOS PEST15'!$E:$E,'2. TS PAIS SEXO Y REG'!$A153)</f>
        <v>0</v>
      </c>
      <c r="Y153" s="166">
        <f>SUMIFS('DATOS PEST15'!$D:$D,'DATOS PEST15'!$C:$C,'2. TS PAIS SEXO Y REG'!Y$6,'DATOS PEST15'!$B:$B,VLOOKUP($X$5,DenRegTabla2,2,FALSE),'DATOS PEST15'!$A:$A,INDICE!$C$13,'DATOS PEST15'!$E:$E,'2. TS PAIS SEXO Y REG'!$A153)</f>
        <v>0</v>
      </c>
      <c r="Z153" s="164">
        <f>SUMIFS('DATOS PEST15'!$D:$D,'DATOS PEST15'!$B:$B,VLOOKUP($X$5,DenRegTabla2,2,FALSE),'DATOS PEST15'!$A:$A,INDICE!$C$13,'DATOS PEST15'!$E:$E,'2. TS PAIS SEXO Y REG'!$A153)</f>
        <v>0</v>
      </c>
      <c r="AA153" s="147">
        <f>SUMIFS('DATOS PEST15'!$D:$D,'DATOS PEST15'!$C:$C,'2. TS PAIS SEXO Y REG'!AA$6,'DATOS PEST15'!$B:$B,VLOOKUP($AA$5,DenRegTabla2,2,FALSE),'DATOS PEST15'!$A:$A,INDICE!$C$13,'DATOS PEST15'!$E:$E,'2. TS PAIS SEXO Y REG'!$A153)</f>
        <v>0</v>
      </c>
      <c r="AB153" s="166">
        <f>SUMIFS('DATOS PEST15'!$D:$D,'DATOS PEST15'!$C:$C,'2. TS PAIS SEXO Y REG'!AB$6,'DATOS PEST15'!$B:$B,VLOOKUP($AA$5,DenRegTabla2,2,FALSE),'DATOS PEST15'!$A:$A,INDICE!$C$13,'DATOS PEST15'!$E:$E,'2. TS PAIS SEXO Y REG'!$A153)</f>
        <v>0</v>
      </c>
      <c r="AC153" s="164">
        <f>SUMIFS('DATOS PEST15'!$D:$D,'DATOS PEST15'!$B:$B,VLOOKUP($AA$5,DenRegTabla2,2,FALSE),'DATOS PEST15'!$A:$A,INDICE!$C$13,'DATOS PEST15'!$E:$E,'2. TS PAIS SEXO Y REG'!$A153)</f>
        <v>0</v>
      </c>
    </row>
    <row r="154" spans="1:29" s="123" customFormat="1" ht="15.6" x14ac:dyDescent="0.3">
      <c r="A154" s="4">
        <v>458</v>
      </c>
      <c r="B154" s="147" t="s">
        <v>303</v>
      </c>
      <c r="C154" s="147">
        <f t="shared" si="24"/>
        <v>96.526315789473685</v>
      </c>
      <c r="D154" s="166">
        <f t="shared" si="25"/>
        <v>116.89473684210526</v>
      </c>
      <c r="E154" s="164">
        <f t="shared" si="26"/>
        <v>213.42105263157893</v>
      </c>
      <c r="F154" s="147">
        <f>SUMIFS('DATOS PEST15'!$D:$D,'DATOS PEST15'!$C:$C,'2. TS PAIS SEXO Y REG'!F$6,'DATOS PEST15'!$B:$B,VLOOKUP($F$5,DenRegTabla2,2,FALSE),'DATOS PEST15'!$A:$A,INDICE!$C$13,'DATOS PEST15'!$E:$E,'2. TS PAIS SEXO Y REG'!$A154)</f>
        <v>70.578947368421055</v>
      </c>
      <c r="G154" s="166">
        <f>SUMIFS('DATOS PEST15'!$D:$D,'DATOS PEST15'!$C:$C,'2. TS PAIS SEXO Y REG'!G$6,'DATOS PEST15'!$B:$B,VLOOKUP($F$5,DenRegTabla2,2,FALSE),'DATOS PEST15'!$A:$A,INDICE!$C$13,'DATOS PEST15'!$E:$E,'2. TS PAIS SEXO Y REG'!$A154)</f>
        <v>93.89473684210526</v>
      </c>
      <c r="H154" s="164">
        <f>SUMIFS('DATOS PEST15'!$D:$D,'DATOS PEST15'!$B:$B,VLOOKUP($F$5,DenRegTabla2,2,FALSE),'DATOS PEST15'!$A:$A,INDICE!$C$13,'DATOS PEST15'!$E:$E,'2. TS PAIS SEXO Y REG'!$A154)</f>
        <v>164.4736842105263</v>
      </c>
      <c r="I154" s="147">
        <f>SUMIFS('DATOS PEST15'!$D:$D,'DATOS PEST15'!$C:$C,'2. TS PAIS SEXO Y REG'!I$6,'DATOS PEST15'!$B:$B,VLOOKUP($I$5,DenRegTabla2,2,FALSE),'DATOS PEST15'!$A:$A,INDICE!$C$13,'DATOS PEST15'!$E:$E,'2. TS PAIS SEXO Y REG'!$A154)</f>
        <v>0</v>
      </c>
      <c r="J154" s="166">
        <f>SUMIFS('DATOS PEST15'!$D:$D,'DATOS PEST15'!$C:$C,'2. TS PAIS SEXO Y REG'!J$6,'DATOS PEST15'!$B:$B,VLOOKUP($I$5,DenRegTabla2,2,FALSE),'DATOS PEST15'!$A:$A,INDICE!$C$13,'DATOS PEST15'!$E:$E,'2. TS PAIS SEXO Y REG'!$A154)</f>
        <v>0</v>
      </c>
      <c r="K154" s="164">
        <f>SUMIFS('DATOS PEST15'!$D:$D,'DATOS PEST15'!$B:$B,VLOOKUP($I$5,DenRegTabla2,2,FALSE),'DATOS PEST15'!$A:$A,INDICE!$C$13,'DATOS PEST15'!$E:$E,'2. TS PAIS SEXO Y REG'!$A154)</f>
        <v>0</v>
      </c>
      <c r="L154" s="147">
        <f>SUMIFS('DATOS PEST15'!$D:$D,'DATOS PEST15'!$C:$C,'2. TS PAIS SEXO Y REG'!L$6,'DATOS PEST15'!$B:$B,VLOOKUP($L$5,DenRegTabla2,2,FALSE),'DATOS PEST15'!$A:$A,INDICE!$C$13,'DATOS PEST15'!$E:$E,'2. TS PAIS SEXO Y REG'!$A154)</f>
        <v>3</v>
      </c>
      <c r="M154" s="166">
        <f>SUMIFS('DATOS PEST15'!$D:$D,'DATOS PEST15'!$C:$C,'2. TS PAIS SEXO Y REG'!M$6,'DATOS PEST15'!$B:$B,VLOOKUP($L$5,DenRegTabla2,2,FALSE),'DATOS PEST15'!$A:$A,INDICE!$C$13,'DATOS PEST15'!$E:$E,'2. TS PAIS SEXO Y REG'!$A154)</f>
        <v>0</v>
      </c>
      <c r="N154" s="164">
        <f>SUMIFS('DATOS PEST15'!$D:$D,'DATOS PEST15'!$B:$B,VLOOKUP($L$5,DenRegTabla2,2,FALSE),'DATOS PEST15'!$A:$A,INDICE!$C$13,'DATOS PEST15'!$E:$E,'2. TS PAIS SEXO Y REG'!$A154)</f>
        <v>3</v>
      </c>
      <c r="O154" s="147">
        <f>SUMIFS('DATOS PEST15'!$D:$D,'DATOS PEST15'!$C:$C,'2. TS PAIS SEXO Y REG'!O$6,'DATOS PEST15'!$B:$B,VLOOKUP($O$5,DenRegTabla2,2,FALSE),'DATOS PEST15'!$A:$A,INDICE!$C$13,'DATOS PEST15'!$E:$E,'2. TS PAIS SEXO Y REG'!$A154)</f>
        <v>22.94736842105263</v>
      </c>
      <c r="P154" s="166">
        <f>SUMIFS('DATOS PEST15'!$D:$D,'DATOS PEST15'!$C:$C,'2. TS PAIS SEXO Y REG'!P$6,'DATOS PEST15'!$B:$B,VLOOKUP($O$5,DenRegTabla2,2,FALSE),'DATOS PEST15'!$A:$A,INDICE!$C$13,'DATOS PEST15'!$E:$E,'2. TS PAIS SEXO Y REG'!$A154)</f>
        <v>23</v>
      </c>
      <c r="Q154" s="164">
        <f>SUMIFS('DATOS PEST15'!$D:$D,'DATOS PEST15'!$B:$B,VLOOKUP($O$5,DenRegTabla2,2,FALSE),'DATOS PEST15'!$A:$A,INDICE!$C$13,'DATOS PEST15'!$E:$E,'2. TS PAIS SEXO Y REG'!$A154)</f>
        <v>45.94736842105263</v>
      </c>
      <c r="R154" s="147">
        <f>SUMIFS('DATOS PEST15'!$D:$D,'DATOS PEST15'!$C:$C,'2. TS PAIS SEXO Y REG'!R$6,'DATOS PEST15'!$B:$B,VLOOKUP($R$5,DenRegTabla2,2,FALSE),'DATOS PEST15'!$A:$A,INDICE!$C$13,'DATOS PEST15'!$E:$E,'2. TS PAIS SEXO Y REG'!$A154)</f>
        <v>0</v>
      </c>
      <c r="S154" s="166">
        <f>SUMIFS('DATOS PEST15'!$D:$D,'DATOS PEST15'!$C:$C,'2. TS PAIS SEXO Y REG'!S$6,'DATOS PEST15'!$B:$B,VLOOKUP($R$5,DenRegTabla2,2,FALSE),'DATOS PEST15'!$A:$A,INDICE!$C$13,'DATOS PEST15'!$E:$E,'2. TS PAIS SEXO Y REG'!$A154)</f>
        <v>0</v>
      </c>
      <c r="T154" s="164">
        <f>SUMIFS('DATOS PEST15'!$D:$D,'DATOS PEST15'!$B:$B,VLOOKUP($R$5,DenRegTabla2,2,FALSE),'DATOS PEST15'!$A:$A,INDICE!$C$13,'DATOS PEST15'!$E:$E,'2. TS PAIS SEXO Y REG'!$A154)</f>
        <v>0</v>
      </c>
      <c r="U154" s="147">
        <f>SUMIFS('DATOS PEST15'!$D:$D,'DATOS PEST15'!$C:$C,'2. TS PAIS SEXO Y REG'!U$6,'DATOS PEST15'!$B:$B,VLOOKUP($U$5,DenRegTabla2,2,FALSE),'DATOS PEST15'!$A:$A,INDICE!$C$13,'DATOS PEST15'!$E:$E,'2. TS PAIS SEXO Y REG'!$A154)</f>
        <v>0</v>
      </c>
      <c r="V154" s="166">
        <f>SUMIFS('DATOS PEST15'!$D:$D,'DATOS PEST15'!$C:$C,'2. TS PAIS SEXO Y REG'!V$6,'DATOS PEST15'!$B:$B,VLOOKUP($U$5,DenRegTabla2,2,FALSE),'DATOS PEST15'!$A:$A,INDICE!$C$13,'DATOS PEST15'!$E:$E,'2. TS PAIS SEXO Y REG'!$A154)</f>
        <v>0</v>
      </c>
      <c r="W154" s="164">
        <f>SUMIFS('DATOS PEST15'!$D:$D,'DATOS PEST15'!$B:$B,VLOOKUP($U$5,DenRegTabla2,2,FALSE),'DATOS PEST15'!$A:$A,INDICE!$C$13,'DATOS PEST15'!$E:$E,'2. TS PAIS SEXO Y REG'!$A154)</f>
        <v>0</v>
      </c>
      <c r="X154" s="147">
        <f>SUMIFS('DATOS PEST15'!$D:$D,'DATOS PEST15'!$C:$C,'2. TS PAIS SEXO Y REG'!X$6,'DATOS PEST15'!$B:$B,VLOOKUP($X$5,DenRegTabla2,2,FALSE),'DATOS PEST15'!$A:$A,INDICE!$C$13,'DATOS PEST15'!$E:$E,'2. TS PAIS SEXO Y REG'!$A154)</f>
        <v>0</v>
      </c>
      <c r="Y154" s="166">
        <f>SUMIFS('DATOS PEST15'!$D:$D,'DATOS PEST15'!$C:$C,'2. TS PAIS SEXO Y REG'!Y$6,'DATOS PEST15'!$B:$B,VLOOKUP($X$5,DenRegTabla2,2,FALSE),'DATOS PEST15'!$A:$A,INDICE!$C$13,'DATOS PEST15'!$E:$E,'2. TS PAIS SEXO Y REG'!$A154)</f>
        <v>0</v>
      </c>
      <c r="Z154" s="164">
        <f>SUMIFS('DATOS PEST15'!$D:$D,'DATOS PEST15'!$B:$B,VLOOKUP($X$5,DenRegTabla2,2,FALSE),'DATOS PEST15'!$A:$A,INDICE!$C$13,'DATOS PEST15'!$E:$E,'2. TS PAIS SEXO Y REG'!$A154)</f>
        <v>0</v>
      </c>
      <c r="AA154" s="147">
        <f>SUMIFS('DATOS PEST15'!$D:$D,'DATOS PEST15'!$C:$C,'2. TS PAIS SEXO Y REG'!AA$6,'DATOS PEST15'!$B:$B,VLOOKUP($AA$5,DenRegTabla2,2,FALSE),'DATOS PEST15'!$A:$A,INDICE!$C$13,'DATOS PEST15'!$E:$E,'2. TS PAIS SEXO Y REG'!$A154)</f>
        <v>0</v>
      </c>
      <c r="AB154" s="166">
        <f>SUMIFS('DATOS PEST15'!$D:$D,'DATOS PEST15'!$C:$C,'2. TS PAIS SEXO Y REG'!AB$6,'DATOS PEST15'!$B:$B,VLOOKUP($AA$5,DenRegTabla2,2,FALSE),'DATOS PEST15'!$A:$A,INDICE!$C$13,'DATOS PEST15'!$E:$E,'2. TS PAIS SEXO Y REG'!$A154)</f>
        <v>0</v>
      </c>
      <c r="AC154" s="164">
        <f>SUMIFS('DATOS PEST15'!$D:$D,'DATOS PEST15'!$B:$B,VLOOKUP($AA$5,DenRegTabla2,2,FALSE),'DATOS PEST15'!$A:$A,INDICE!$C$13,'DATOS PEST15'!$E:$E,'2. TS PAIS SEXO Y REG'!$A154)</f>
        <v>0</v>
      </c>
    </row>
    <row r="155" spans="1:29" s="123" customFormat="1" ht="15.6" x14ac:dyDescent="0.3">
      <c r="A155" s="4">
        <v>454</v>
      </c>
      <c r="B155" s="147" t="s">
        <v>302</v>
      </c>
      <c r="C155" s="147">
        <f t="shared" si="24"/>
        <v>6</v>
      </c>
      <c r="D155" s="166">
        <f t="shared" si="25"/>
        <v>14.421052631578947</v>
      </c>
      <c r="E155" s="164">
        <f t="shared" si="26"/>
        <v>20.421052631578949</v>
      </c>
      <c r="F155" s="147">
        <f>SUMIFS('DATOS PEST15'!$D:$D,'DATOS PEST15'!$C:$C,'2. TS PAIS SEXO Y REG'!F$6,'DATOS PEST15'!$B:$B,VLOOKUP($F$5,DenRegTabla2,2,FALSE),'DATOS PEST15'!$A:$A,INDICE!$C$13,'DATOS PEST15'!$E:$E,'2. TS PAIS SEXO Y REG'!$A155)</f>
        <v>6</v>
      </c>
      <c r="G155" s="166">
        <f>SUMIFS('DATOS PEST15'!$D:$D,'DATOS PEST15'!$C:$C,'2. TS PAIS SEXO Y REG'!G$6,'DATOS PEST15'!$B:$B,VLOOKUP($F$5,DenRegTabla2,2,FALSE),'DATOS PEST15'!$A:$A,INDICE!$C$13,'DATOS PEST15'!$E:$E,'2. TS PAIS SEXO Y REG'!$A155)</f>
        <v>14.052631578947368</v>
      </c>
      <c r="H155" s="164">
        <f>SUMIFS('DATOS PEST15'!$D:$D,'DATOS PEST15'!$B:$B,VLOOKUP($F$5,DenRegTabla2,2,FALSE),'DATOS PEST15'!$A:$A,INDICE!$C$13,'DATOS PEST15'!$E:$E,'2. TS PAIS SEXO Y REG'!$A155)</f>
        <v>20.05263157894737</v>
      </c>
      <c r="I155" s="147">
        <f>SUMIFS('DATOS PEST15'!$D:$D,'DATOS PEST15'!$C:$C,'2. TS PAIS SEXO Y REG'!I$6,'DATOS PEST15'!$B:$B,VLOOKUP($I$5,DenRegTabla2,2,FALSE),'DATOS PEST15'!$A:$A,INDICE!$C$13,'DATOS PEST15'!$E:$E,'2. TS PAIS SEXO Y REG'!$A155)</f>
        <v>0</v>
      </c>
      <c r="J155" s="166">
        <f>SUMIFS('DATOS PEST15'!$D:$D,'DATOS PEST15'!$C:$C,'2. TS PAIS SEXO Y REG'!J$6,'DATOS PEST15'!$B:$B,VLOOKUP($I$5,DenRegTabla2,2,FALSE),'DATOS PEST15'!$A:$A,INDICE!$C$13,'DATOS PEST15'!$E:$E,'2. TS PAIS SEXO Y REG'!$A155)</f>
        <v>0</v>
      </c>
      <c r="K155" s="164">
        <f>SUMIFS('DATOS PEST15'!$D:$D,'DATOS PEST15'!$B:$B,VLOOKUP($I$5,DenRegTabla2,2,FALSE),'DATOS PEST15'!$A:$A,INDICE!$C$13,'DATOS PEST15'!$E:$E,'2. TS PAIS SEXO Y REG'!$A155)</f>
        <v>0</v>
      </c>
      <c r="L155" s="147">
        <f>SUMIFS('DATOS PEST15'!$D:$D,'DATOS PEST15'!$C:$C,'2. TS PAIS SEXO Y REG'!L$6,'DATOS PEST15'!$B:$B,VLOOKUP($L$5,DenRegTabla2,2,FALSE),'DATOS PEST15'!$A:$A,INDICE!$C$13,'DATOS PEST15'!$E:$E,'2. TS PAIS SEXO Y REG'!$A155)</f>
        <v>0</v>
      </c>
      <c r="M155" s="166">
        <f>SUMIFS('DATOS PEST15'!$D:$D,'DATOS PEST15'!$C:$C,'2. TS PAIS SEXO Y REG'!M$6,'DATOS PEST15'!$B:$B,VLOOKUP($L$5,DenRegTabla2,2,FALSE),'DATOS PEST15'!$A:$A,INDICE!$C$13,'DATOS PEST15'!$E:$E,'2. TS PAIS SEXO Y REG'!$A155)</f>
        <v>0.36842105263157893</v>
      </c>
      <c r="N155" s="164">
        <f>SUMIFS('DATOS PEST15'!$D:$D,'DATOS PEST15'!$B:$B,VLOOKUP($L$5,DenRegTabla2,2,FALSE),'DATOS PEST15'!$A:$A,INDICE!$C$13,'DATOS PEST15'!$E:$E,'2. TS PAIS SEXO Y REG'!$A155)</f>
        <v>0.36842105263157893</v>
      </c>
      <c r="O155" s="147">
        <f>SUMIFS('DATOS PEST15'!$D:$D,'DATOS PEST15'!$C:$C,'2. TS PAIS SEXO Y REG'!O$6,'DATOS PEST15'!$B:$B,VLOOKUP($O$5,DenRegTabla2,2,FALSE),'DATOS PEST15'!$A:$A,INDICE!$C$13,'DATOS PEST15'!$E:$E,'2. TS PAIS SEXO Y REG'!$A155)</f>
        <v>0</v>
      </c>
      <c r="P155" s="166">
        <f>SUMIFS('DATOS PEST15'!$D:$D,'DATOS PEST15'!$C:$C,'2. TS PAIS SEXO Y REG'!P$6,'DATOS PEST15'!$B:$B,VLOOKUP($O$5,DenRegTabla2,2,FALSE),'DATOS PEST15'!$A:$A,INDICE!$C$13,'DATOS PEST15'!$E:$E,'2. TS PAIS SEXO Y REG'!$A155)</f>
        <v>0</v>
      </c>
      <c r="Q155" s="164">
        <f>SUMIFS('DATOS PEST15'!$D:$D,'DATOS PEST15'!$B:$B,VLOOKUP($O$5,DenRegTabla2,2,FALSE),'DATOS PEST15'!$A:$A,INDICE!$C$13,'DATOS PEST15'!$E:$E,'2. TS PAIS SEXO Y REG'!$A155)</f>
        <v>0</v>
      </c>
      <c r="R155" s="147">
        <f>SUMIFS('DATOS PEST15'!$D:$D,'DATOS PEST15'!$C:$C,'2. TS PAIS SEXO Y REG'!R$6,'DATOS PEST15'!$B:$B,VLOOKUP($R$5,DenRegTabla2,2,FALSE),'DATOS PEST15'!$A:$A,INDICE!$C$13,'DATOS PEST15'!$E:$E,'2. TS PAIS SEXO Y REG'!$A155)</f>
        <v>0</v>
      </c>
      <c r="S155" s="166">
        <f>SUMIFS('DATOS PEST15'!$D:$D,'DATOS PEST15'!$C:$C,'2. TS PAIS SEXO Y REG'!S$6,'DATOS PEST15'!$B:$B,VLOOKUP($R$5,DenRegTabla2,2,FALSE),'DATOS PEST15'!$A:$A,INDICE!$C$13,'DATOS PEST15'!$E:$E,'2. TS PAIS SEXO Y REG'!$A155)</f>
        <v>0</v>
      </c>
      <c r="T155" s="164">
        <f>SUMIFS('DATOS PEST15'!$D:$D,'DATOS PEST15'!$B:$B,VLOOKUP($R$5,DenRegTabla2,2,FALSE),'DATOS PEST15'!$A:$A,INDICE!$C$13,'DATOS PEST15'!$E:$E,'2. TS PAIS SEXO Y REG'!$A155)</f>
        <v>0</v>
      </c>
      <c r="U155" s="147">
        <f>SUMIFS('DATOS PEST15'!$D:$D,'DATOS PEST15'!$C:$C,'2. TS PAIS SEXO Y REG'!U$6,'DATOS PEST15'!$B:$B,VLOOKUP($U$5,DenRegTabla2,2,FALSE),'DATOS PEST15'!$A:$A,INDICE!$C$13,'DATOS PEST15'!$E:$E,'2. TS PAIS SEXO Y REG'!$A155)</f>
        <v>0</v>
      </c>
      <c r="V155" s="166">
        <f>SUMIFS('DATOS PEST15'!$D:$D,'DATOS PEST15'!$C:$C,'2. TS PAIS SEXO Y REG'!V$6,'DATOS PEST15'!$B:$B,VLOOKUP($U$5,DenRegTabla2,2,FALSE),'DATOS PEST15'!$A:$A,INDICE!$C$13,'DATOS PEST15'!$E:$E,'2. TS PAIS SEXO Y REG'!$A155)</f>
        <v>0</v>
      </c>
      <c r="W155" s="164">
        <f>SUMIFS('DATOS PEST15'!$D:$D,'DATOS PEST15'!$B:$B,VLOOKUP($U$5,DenRegTabla2,2,FALSE),'DATOS PEST15'!$A:$A,INDICE!$C$13,'DATOS PEST15'!$E:$E,'2. TS PAIS SEXO Y REG'!$A155)</f>
        <v>0</v>
      </c>
      <c r="X155" s="147">
        <f>SUMIFS('DATOS PEST15'!$D:$D,'DATOS PEST15'!$C:$C,'2. TS PAIS SEXO Y REG'!X$6,'DATOS PEST15'!$B:$B,VLOOKUP($X$5,DenRegTabla2,2,FALSE),'DATOS PEST15'!$A:$A,INDICE!$C$13,'DATOS PEST15'!$E:$E,'2. TS PAIS SEXO Y REG'!$A155)</f>
        <v>0</v>
      </c>
      <c r="Y155" s="166">
        <f>SUMIFS('DATOS PEST15'!$D:$D,'DATOS PEST15'!$C:$C,'2. TS PAIS SEXO Y REG'!Y$6,'DATOS PEST15'!$B:$B,VLOOKUP($X$5,DenRegTabla2,2,FALSE),'DATOS PEST15'!$A:$A,INDICE!$C$13,'DATOS PEST15'!$E:$E,'2. TS PAIS SEXO Y REG'!$A155)</f>
        <v>0</v>
      </c>
      <c r="Z155" s="164">
        <f>SUMIFS('DATOS PEST15'!$D:$D,'DATOS PEST15'!$B:$B,VLOOKUP($X$5,DenRegTabla2,2,FALSE),'DATOS PEST15'!$A:$A,INDICE!$C$13,'DATOS PEST15'!$E:$E,'2. TS PAIS SEXO Y REG'!$A155)</f>
        <v>0</v>
      </c>
      <c r="AA155" s="147">
        <f>SUMIFS('DATOS PEST15'!$D:$D,'DATOS PEST15'!$C:$C,'2. TS PAIS SEXO Y REG'!AA$6,'DATOS PEST15'!$B:$B,VLOOKUP($AA$5,DenRegTabla2,2,FALSE),'DATOS PEST15'!$A:$A,INDICE!$C$13,'DATOS PEST15'!$E:$E,'2. TS PAIS SEXO Y REG'!$A155)</f>
        <v>0</v>
      </c>
      <c r="AB155" s="166">
        <f>SUMIFS('DATOS PEST15'!$D:$D,'DATOS PEST15'!$C:$C,'2. TS PAIS SEXO Y REG'!AB$6,'DATOS PEST15'!$B:$B,VLOOKUP($AA$5,DenRegTabla2,2,FALSE),'DATOS PEST15'!$A:$A,INDICE!$C$13,'DATOS PEST15'!$E:$E,'2. TS PAIS SEXO Y REG'!$A155)</f>
        <v>0</v>
      </c>
      <c r="AC155" s="164">
        <f>SUMIFS('DATOS PEST15'!$D:$D,'DATOS PEST15'!$B:$B,VLOOKUP($AA$5,DenRegTabla2,2,FALSE),'DATOS PEST15'!$A:$A,INDICE!$C$13,'DATOS PEST15'!$E:$E,'2. TS PAIS SEXO Y REG'!$A155)</f>
        <v>0</v>
      </c>
    </row>
    <row r="156" spans="1:29" s="123" customFormat="1" ht="15.6" x14ac:dyDescent="0.3">
      <c r="A156" s="4">
        <v>462</v>
      </c>
      <c r="B156" s="147" t="s">
        <v>384</v>
      </c>
      <c r="C156" s="147">
        <f t="shared" si="24"/>
        <v>5</v>
      </c>
      <c r="D156" s="166">
        <f t="shared" si="25"/>
        <v>5.1578947368421053</v>
      </c>
      <c r="E156" s="164">
        <f t="shared" si="26"/>
        <v>10.157894736842106</v>
      </c>
      <c r="F156" s="147">
        <f>SUMIFS('DATOS PEST15'!$D:$D,'DATOS PEST15'!$C:$C,'2. TS PAIS SEXO Y REG'!F$6,'DATOS PEST15'!$B:$B,VLOOKUP($F$5,DenRegTabla2,2,FALSE),'DATOS PEST15'!$A:$A,INDICE!$C$13,'DATOS PEST15'!$E:$E,'2. TS PAIS SEXO Y REG'!$A156)</f>
        <v>5</v>
      </c>
      <c r="G156" s="166">
        <f>SUMIFS('DATOS PEST15'!$D:$D,'DATOS PEST15'!$C:$C,'2. TS PAIS SEXO Y REG'!G$6,'DATOS PEST15'!$B:$B,VLOOKUP($F$5,DenRegTabla2,2,FALSE),'DATOS PEST15'!$A:$A,INDICE!$C$13,'DATOS PEST15'!$E:$E,'2. TS PAIS SEXO Y REG'!$A156)</f>
        <v>2.1578947368421053</v>
      </c>
      <c r="H156" s="164">
        <f>SUMIFS('DATOS PEST15'!$D:$D,'DATOS PEST15'!$B:$B,VLOOKUP($F$5,DenRegTabla2,2,FALSE),'DATOS PEST15'!$A:$A,INDICE!$C$13,'DATOS PEST15'!$E:$E,'2. TS PAIS SEXO Y REG'!$A156)</f>
        <v>7.1578947368421053</v>
      </c>
      <c r="I156" s="147">
        <f>SUMIFS('DATOS PEST15'!$D:$D,'DATOS PEST15'!$C:$C,'2. TS PAIS SEXO Y REG'!I$6,'DATOS PEST15'!$B:$B,VLOOKUP($I$5,DenRegTabla2,2,FALSE),'DATOS PEST15'!$A:$A,INDICE!$C$13,'DATOS PEST15'!$E:$E,'2. TS PAIS SEXO Y REG'!$A156)</f>
        <v>0</v>
      </c>
      <c r="J156" s="166">
        <f>SUMIFS('DATOS PEST15'!$D:$D,'DATOS PEST15'!$C:$C,'2. TS PAIS SEXO Y REG'!J$6,'DATOS PEST15'!$B:$B,VLOOKUP($I$5,DenRegTabla2,2,FALSE),'DATOS PEST15'!$A:$A,INDICE!$C$13,'DATOS PEST15'!$E:$E,'2. TS PAIS SEXO Y REG'!$A156)</f>
        <v>0</v>
      </c>
      <c r="K156" s="164">
        <f>SUMIFS('DATOS PEST15'!$D:$D,'DATOS PEST15'!$B:$B,VLOOKUP($I$5,DenRegTabla2,2,FALSE),'DATOS PEST15'!$A:$A,INDICE!$C$13,'DATOS PEST15'!$E:$E,'2. TS PAIS SEXO Y REG'!$A156)</f>
        <v>0</v>
      </c>
      <c r="L156" s="147">
        <f>SUMIFS('DATOS PEST15'!$D:$D,'DATOS PEST15'!$C:$C,'2. TS PAIS SEXO Y REG'!L$6,'DATOS PEST15'!$B:$B,VLOOKUP($L$5,DenRegTabla2,2,FALSE),'DATOS PEST15'!$A:$A,INDICE!$C$13,'DATOS PEST15'!$E:$E,'2. TS PAIS SEXO Y REG'!$A156)</f>
        <v>0</v>
      </c>
      <c r="M156" s="166">
        <f>SUMIFS('DATOS PEST15'!$D:$D,'DATOS PEST15'!$C:$C,'2. TS PAIS SEXO Y REG'!M$6,'DATOS PEST15'!$B:$B,VLOOKUP($L$5,DenRegTabla2,2,FALSE),'DATOS PEST15'!$A:$A,INDICE!$C$13,'DATOS PEST15'!$E:$E,'2. TS PAIS SEXO Y REG'!$A156)</f>
        <v>0</v>
      </c>
      <c r="N156" s="164">
        <f>SUMIFS('DATOS PEST15'!$D:$D,'DATOS PEST15'!$B:$B,VLOOKUP($L$5,DenRegTabla2,2,FALSE),'DATOS PEST15'!$A:$A,INDICE!$C$13,'DATOS PEST15'!$E:$E,'2. TS PAIS SEXO Y REG'!$A156)</f>
        <v>0</v>
      </c>
      <c r="O156" s="147">
        <f>SUMIFS('DATOS PEST15'!$D:$D,'DATOS PEST15'!$C:$C,'2. TS PAIS SEXO Y REG'!O$6,'DATOS PEST15'!$B:$B,VLOOKUP($O$5,DenRegTabla2,2,FALSE),'DATOS PEST15'!$A:$A,INDICE!$C$13,'DATOS PEST15'!$E:$E,'2. TS PAIS SEXO Y REG'!$A156)</f>
        <v>0</v>
      </c>
      <c r="P156" s="166">
        <f>SUMIFS('DATOS PEST15'!$D:$D,'DATOS PEST15'!$C:$C,'2. TS PAIS SEXO Y REG'!P$6,'DATOS PEST15'!$B:$B,VLOOKUP($O$5,DenRegTabla2,2,FALSE),'DATOS PEST15'!$A:$A,INDICE!$C$13,'DATOS PEST15'!$E:$E,'2. TS PAIS SEXO Y REG'!$A156)</f>
        <v>3</v>
      </c>
      <c r="Q156" s="164">
        <f>SUMIFS('DATOS PEST15'!$D:$D,'DATOS PEST15'!$B:$B,VLOOKUP($O$5,DenRegTabla2,2,FALSE),'DATOS PEST15'!$A:$A,INDICE!$C$13,'DATOS PEST15'!$E:$E,'2. TS PAIS SEXO Y REG'!$A156)</f>
        <v>3</v>
      </c>
      <c r="R156" s="147">
        <f>SUMIFS('DATOS PEST15'!$D:$D,'DATOS PEST15'!$C:$C,'2. TS PAIS SEXO Y REG'!R$6,'DATOS PEST15'!$B:$B,VLOOKUP($R$5,DenRegTabla2,2,FALSE),'DATOS PEST15'!$A:$A,INDICE!$C$13,'DATOS PEST15'!$E:$E,'2. TS PAIS SEXO Y REG'!$A156)</f>
        <v>0</v>
      </c>
      <c r="S156" s="166">
        <f>SUMIFS('DATOS PEST15'!$D:$D,'DATOS PEST15'!$C:$C,'2. TS PAIS SEXO Y REG'!S$6,'DATOS PEST15'!$B:$B,VLOOKUP($R$5,DenRegTabla2,2,FALSE),'DATOS PEST15'!$A:$A,INDICE!$C$13,'DATOS PEST15'!$E:$E,'2. TS PAIS SEXO Y REG'!$A156)</f>
        <v>0</v>
      </c>
      <c r="T156" s="164">
        <f>SUMIFS('DATOS PEST15'!$D:$D,'DATOS PEST15'!$B:$B,VLOOKUP($R$5,DenRegTabla2,2,FALSE),'DATOS PEST15'!$A:$A,INDICE!$C$13,'DATOS PEST15'!$E:$E,'2. TS PAIS SEXO Y REG'!$A156)</f>
        <v>0</v>
      </c>
      <c r="U156" s="147">
        <f>SUMIFS('DATOS PEST15'!$D:$D,'DATOS PEST15'!$C:$C,'2. TS PAIS SEXO Y REG'!U$6,'DATOS PEST15'!$B:$B,VLOOKUP($U$5,DenRegTabla2,2,FALSE),'DATOS PEST15'!$A:$A,INDICE!$C$13,'DATOS PEST15'!$E:$E,'2. TS PAIS SEXO Y REG'!$A156)</f>
        <v>0</v>
      </c>
      <c r="V156" s="166">
        <f>SUMIFS('DATOS PEST15'!$D:$D,'DATOS PEST15'!$C:$C,'2. TS PAIS SEXO Y REG'!V$6,'DATOS PEST15'!$B:$B,VLOOKUP($U$5,DenRegTabla2,2,FALSE),'DATOS PEST15'!$A:$A,INDICE!$C$13,'DATOS PEST15'!$E:$E,'2. TS PAIS SEXO Y REG'!$A156)</f>
        <v>0</v>
      </c>
      <c r="W156" s="164">
        <f>SUMIFS('DATOS PEST15'!$D:$D,'DATOS PEST15'!$B:$B,VLOOKUP($U$5,DenRegTabla2,2,FALSE),'DATOS PEST15'!$A:$A,INDICE!$C$13,'DATOS PEST15'!$E:$E,'2. TS PAIS SEXO Y REG'!$A156)</f>
        <v>0</v>
      </c>
      <c r="X156" s="147">
        <f>SUMIFS('DATOS PEST15'!$D:$D,'DATOS PEST15'!$C:$C,'2. TS PAIS SEXO Y REG'!X$6,'DATOS PEST15'!$B:$B,VLOOKUP($X$5,DenRegTabla2,2,FALSE),'DATOS PEST15'!$A:$A,INDICE!$C$13,'DATOS PEST15'!$E:$E,'2. TS PAIS SEXO Y REG'!$A156)</f>
        <v>0</v>
      </c>
      <c r="Y156" s="166">
        <f>SUMIFS('DATOS PEST15'!$D:$D,'DATOS PEST15'!$C:$C,'2. TS PAIS SEXO Y REG'!Y$6,'DATOS PEST15'!$B:$B,VLOOKUP($X$5,DenRegTabla2,2,FALSE),'DATOS PEST15'!$A:$A,INDICE!$C$13,'DATOS PEST15'!$E:$E,'2. TS PAIS SEXO Y REG'!$A156)</f>
        <v>0</v>
      </c>
      <c r="Z156" s="164">
        <f>SUMIFS('DATOS PEST15'!$D:$D,'DATOS PEST15'!$B:$B,VLOOKUP($X$5,DenRegTabla2,2,FALSE),'DATOS PEST15'!$A:$A,INDICE!$C$13,'DATOS PEST15'!$E:$E,'2. TS PAIS SEXO Y REG'!$A156)</f>
        <v>0</v>
      </c>
      <c r="AA156" s="147">
        <f>SUMIFS('DATOS PEST15'!$D:$D,'DATOS PEST15'!$C:$C,'2. TS PAIS SEXO Y REG'!AA$6,'DATOS PEST15'!$B:$B,VLOOKUP($AA$5,DenRegTabla2,2,FALSE),'DATOS PEST15'!$A:$A,INDICE!$C$13,'DATOS PEST15'!$E:$E,'2. TS PAIS SEXO Y REG'!$A156)</f>
        <v>0</v>
      </c>
      <c r="AB156" s="166">
        <f>SUMIFS('DATOS PEST15'!$D:$D,'DATOS PEST15'!$C:$C,'2. TS PAIS SEXO Y REG'!AB$6,'DATOS PEST15'!$B:$B,VLOOKUP($AA$5,DenRegTabla2,2,FALSE),'DATOS PEST15'!$A:$A,INDICE!$C$13,'DATOS PEST15'!$E:$E,'2. TS PAIS SEXO Y REG'!$A156)</f>
        <v>0</v>
      </c>
      <c r="AC156" s="164">
        <f>SUMIFS('DATOS PEST15'!$D:$D,'DATOS PEST15'!$B:$B,VLOOKUP($AA$5,DenRegTabla2,2,FALSE),'DATOS PEST15'!$A:$A,INDICE!$C$13,'DATOS PEST15'!$E:$E,'2. TS PAIS SEXO Y REG'!$A156)</f>
        <v>0</v>
      </c>
    </row>
    <row r="157" spans="1:29" s="123" customFormat="1" ht="15.6" x14ac:dyDescent="0.3">
      <c r="A157" s="4">
        <v>466</v>
      </c>
      <c r="B157" s="147" t="s">
        <v>304</v>
      </c>
      <c r="C157" s="147">
        <f t="shared" si="24"/>
        <v>1715.421052631579</v>
      </c>
      <c r="D157" s="166">
        <f t="shared" si="25"/>
        <v>24665.473684210527</v>
      </c>
      <c r="E157" s="164">
        <f t="shared" si="26"/>
        <v>26380.894736842107</v>
      </c>
      <c r="F157" s="147">
        <f>SUMIFS('DATOS PEST15'!$D:$D,'DATOS PEST15'!$C:$C,'2. TS PAIS SEXO Y REG'!F$6,'DATOS PEST15'!$B:$B,VLOOKUP($F$5,DenRegTabla2,2,FALSE),'DATOS PEST15'!$A:$A,INDICE!$C$13,'DATOS PEST15'!$E:$E,'2. TS PAIS SEXO Y REG'!$A157)</f>
        <v>1278.1052631578948</v>
      </c>
      <c r="G157" s="166">
        <f>SUMIFS('DATOS PEST15'!$D:$D,'DATOS PEST15'!$C:$C,'2. TS PAIS SEXO Y REG'!G$6,'DATOS PEST15'!$B:$B,VLOOKUP($F$5,DenRegTabla2,2,FALSE),'DATOS PEST15'!$A:$A,INDICE!$C$13,'DATOS PEST15'!$E:$E,'2. TS PAIS SEXO Y REG'!$A157)</f>
        <v>11465.052631578947</v>
      </c>
      <c r="H157" s="164">
        <f>SUMIFS('DATOS PEST15'!$D:$D,'DATOS PEST15'!$B:$B,VLOOKUP($F$5,DenRegTabla2,2,FALSE),'DATOS PEST15'!$A:$A,INDICE!$C$13,'DATOS PEST15'!$E:$E,'2. TS PAIS SEXO Y REG'!$A157)</f>
        <v>12743.157894736842</v>
      </c>
      <c r="I157" s="147">
        <f>SUMIFS('DATOS PEST15'!$D:$D,'DATOS PEST15'!$C:$C,'2. TS PAIS SEXO Y REG'!I$6,'DATOS PEST15'!$B:$B,VLOOKUP($I$5,DenRegTabla2,2,FALSE),'DATOS PEST15'!$A:$A,INDICE!$C$13,'DATOS PEST15'!$E:$E,'2. TS PAIS SEXO Y REG'!$A157)</f>
        <v>384.73684210526318</v>
      </c>
      <c r="J157" s="166">
        <f>SUMIFS('DATOS PEST15'!$D:$D,'DATOS PEST15'!$C:$C,'2. TS PAIS SEXO Y REG'!J$6,'DATOS PEST15'!$B:$B,VLOOKUP($I$5,DenRegTabla2,2,FALSE),'DATOS PEST15'!$A:$A,INDICE!$C$13,'DATOS PEST15'!$E:$E,'2. TS PAIS SEXO Y REG'!$A157)</f>
        <v>12911.947368421053</v>
      </c>
      <c r="K157" s="164">
        <f>SUMIFS('DATOS PEST15'!$D:$D,'DATOS PEST15'!$B:$B,VLOOKUP($I$5,DenRegTabla2,2,FALSE),'DATOS PEST15'!$A:$A,INDICE!$C$13,'DATOS PEST15'!$E:$E,'2. TS PAIS SEXO Y REG'!$A157)</f>
        <v>13296.684210526317</v>
      </c>
      <c r="L157" s="147">
        <f>SUMIFS('DATOS PEST15'!$D:$D,'DATOS PEST15'!$C:$C,'2. TS PAIS SEXO Y REG'!L$6,'DATOS PEST15'!$B:$B,VLOOKUP($L$5,DenRegTabla2,2,FALSE),'DATOS PEST15'!$A:$A,INDICE!$C$13,'DATOS PEST15'!$E:$E,'2. TS PAIS SEXO Y REG'!$A157)</f>
        <v>19.894736842105264</v>
      </c>
      <c r="M157" s="166">
        <f>SUMIFS('DATOS PEST15'!$D:$D,'DATOS PEST15'!$C:$C,'2. TS PAIS SEXO Y REG'!M$6,'DATOS PEST15'!$B:$B,VLOOKUP($L$5,DenRegTabla2,2,FALSE),'DATOS PEST15'!$A:$A,INDICE!$C$13,'DATOS PEST15'!$E:$E,'2. TS PAIS SEXO Y REG'!$A157)</f>
        <v>49.89473684210526</v>
      </c>
      <c r="N157" s="164">
        <f>SUMIFS('DATOS PEST15'!$D:$D,'DATOS PEST15'!$B:$B,VLOOKUP($L$5,DenRegTabla2,2,FALSE),'DATOS PEST15'!$A:$A,INDICE!$C$13,'DATOS PEST15'!$E:$E,'2. TS PAIS SEXO Y REG'!$A157)</f>
        <v>69.78947368421052</v>
      </c>
      <c r="O157" s="147">
        <f>SUMIFS('DATOS PEST15'!$D:$D,'DATOS PEST15'!$C:$C,'2. TS PAIS SEXO Y REG'!O$6,'DATOS PEST15'!$B:$B,VLOOKUP($O$5,DenRegTabla2,2,FALSE),'DATOS PEST15'!$A:$A,INDICE!$C$13,'DATOS PEST15'!$E:$E,'2. TS PAIS SEXO Y REG'!$A157)</f>
        <v>31.684210526315791</v>
      </c>
      <c r="P157" s="166">
        <f>SUMIFS('DATOS PEST15'!$D:$D,'DATOS PEST15'!$C:$C,'2. TS PAIS SEXO Y REG'!P$6,'DATOS PEST15'!$B:$B,VLOOKUP($O$5,DenRegTabla2,2,FALSE),'DATOS PEST15'!$A:$A,INDICE!$C$13,'DATOS PEST15'!$E:$E,'2. TS PAIS SEXO Y REG'!$A157)</f>
        <v>218.73684210526315</v>
      </c>
      <c r="Q157" s="164">
        <f>SUMIFS('DATOS PEST15'!$D:$D,'DATOS PEST15'!$B:$B,VLOOKUP($O$5,DenRegTabla2,2,FALSE),'DATOS PEST15'!$A:$A,INDICE!$C$13,'DATOS PEST15'!$E:$E,'2. TS PAIS SEXO Y REG'!$A157)</f>
        <v>250.42105263157893</v>
      </c>
      <c r="R157" s="147">
        <f>SUMIFS('DATOS PEST15'!$D:$D,'DATOS PEST15'!$C:$C,'2. TS PAIS SEXO Y REG'!R$6,'DATOS PEST15'!$B:$B,VLOOKUP($R$5,DenRegTabla2,2,FALSE),'DATOS PEST15'!$A:$A,INDICE!$C$13,'DATOS PEST15'!$E:$E,'2. TS PAIS SEXO Y REG'!$A157)</f>
        <v>1</v>
      </c>
      <c r="S157" s="166">
        <f>SUMIFS('DATOS PEST15'!$D:$D,'DATOS PEST15'!$C:$C,'2. TS PAIS SEXO Y REG'!S$6,'DATOS PEST15'!$B:$B,VLOOKUP($R$5,DenRegTabla2,2,FALSE),'DATOS PEST15'!$A:$A,INDICE!$C$13,'DATOS PEST15'!$E:$E,'2. TS PAIS SEXO Y REG'!$A157)</f>
        <v>11</v>
      </c>
      <c r="T157" s="164">
        <f>SUMIFS('DATOS PEST15'!$D:$D,'DATOS PEST15'!$B:$B,VLOOKUP($R$5,DenRegTabla2,2,FALSE),'DATOS PEST15'!$A:$A,INDICE!$C$13,'DATOS PEST15'!$E:$E,'2. TS PAIS SEXO Y REG'!$A157)</f>
        <v>12</v>
      </c>
      <c r="U157" s="147">
        <f>SUMIFS('DATOS PEST15'!$D:$D,'DATOS PEST15'!$C:$C,'2. TS PAIS SEXO Y REG'!U$6,'DATOS PEST15'!$B:$B,VLOOKUP($U$5,DenRegTabla2,2,FALSE),'DATOS PEST15'!$A:$A,INDICE!$C$13,'DATOS PEST15'!$E:$E,'2. TS PAIS SEXO Y REG'!$A157)</f>
        <v>0</v>
      </c>
      <c r="V157" s="166">
        <f>SUMIFS('DATOS PEST15'!$D:$D,'DATOS PEST15'!$C:$C,'2. TS PAIS SEXO Y REG'!V$6,'DATOS PEST15'!$B:$B,VLOOKUP($U$5,DenRegTabla2,2,FALSE),'DATOS PEST15'!$A:$A,INDICE!$C$13,'DATOS PEST15'!$E:$E,'2. TS PAIS SEXO Y REG'!$A157)</f>
        <v>8.8421052631578956</v>
      </c>
      <c r="W157" s="164">
        <f>SUMIFS('DATOS PEST15'!$D:$D,'DATOS PEST15'!$B:$B,VLOOKUP($U$5,DenRegTabla2,2,FALSE),'DATOS PEST15'!$A:$A,INDICE!$C$13,'DATOS PEST15'!$E:$E,'2. TS PAIS SEXO Y REG'!$A157)</f>
        <v>8.8421052631578956</v>
      </c>
      <c r="X157" s="147">
        <f>SUMIFS('DATOS PEST15'!$D:$D,'DATOS PEST15'!$C:$C,'2. TS PAIS SEXO Y REG'!X$6,'DATOS PEST15'!$B:$B,VLOOKUP($X$5,DenRegTabla2,2,FALSE),'DATOS PEST15'!$A:$A,INDICE!$C$13,'DATOS PEST15'!$E:$E,'2. TS PAIS SEXO Y REG'!$A157)</f>
        <v>0</v>
      </c>
      <c r="Y157" s="166">
        <f>SUMIFS('DATOS PEST15'!$D:$D,'DATOS PEST15'!$C:$C,'2. TS PAIS SEXO Y REG'!Y$6,'DATOS PEST15'!$B:$B,VLOOKUP($X$5,DenRegTabla2,2,FALSE),'DATOS PEST15'!$A:$A,INDICE!$C$13,'DATOS PEST15'!$E:$E,'2. TS PAIS SEXO Y REG'!$A157)</f>
        <v>0</v>
      </c>
      <c r="Z157" s="164">
        <f>SUMIFS('DATOS PEST15'!$D:$D,'DATOS PEST15'!$B:$B,VLOOKUP($X$5,DenRegTabla2,2,FALSE),'DATOS PEST15'!$A:$A,INDICE!$C$13,'DATOS PEST15'!$E:$E,'2. TS PAIS SEXO Y REG'!$A157)</f>
        <v>0</v>
      </c>
      <c r="AA157" s="147">
        <f>SUMIFS('DATOS PEST15'!$D:$D,'DATOS PEST15'!$C:$C,'2. TS PAIS SEXO Y REG'!AA$6,'DATOS PEST15'!$B:$B,VLOOKUP($AA$5,DenRegTabla2,2,FALSE),'DATOS PEST15'!$A:$A,INDICE!$C$13,'DATOS PEST15'!$E:$E,'2. TS PAIS SEXO Y REG'!$A157)</f>
        <v>0</v>
      </c>
      <c r="AB157" s="166">
        <f>SUMIFS('DATOS PEST15'!$D:$D,'DATOS PEST15'!$C:$C,'2. TS PAIS SEXO Y REG'!AB$6,'DATOS PEST15'!$B:$B,VLOOKUP($AA$5,DenRegTabla2,2,FALSE),'DATOS PEST15'!$A:$A,INDICE!$C$13,'DATOS PEST15'!$E:$E,'2. TS PAIS SEXO Y REG'!$A157)</f>
        <v>0</v>
      </c>
      <c r="AC157" s="164">
        <f>SUMIFS('DATOS PEST15'!$D:$D,'DATOS PEST15'!$B:$B,VLOOKUP($AA$5,DenRegTabla2,2,FALSE),'DATOS PEST15'!$A:$A,INDICE!$C$13,'DATOS PEST15'!$E:$E,'2. TS PAIS SEXO Y REG'!$A157)</f>
        <v>0</v>
      </c>
    </row>
    <row r="158" spans="1:29" s="123" customFormat="1" ht="15.6" x14ac:dyDescent="0.3">
      <c r="A158" s="4">
        <v>238</v>
      </c>
      <c r="B158" s="147" t="s">
        <v>403</v>
      </c>
      <c r="C158" s="147">
        <f t="shared" si="24"/>
        <v>6</v>
      </c>
      <c r="D158" s="166">
        <f t="shared" si="25"/>
        <v>1.3157894736842106</v>
      </c>
      <c r="E158" s="164">
        <f t="shared" si="26"/>
        <v>7.3157894736842106</v>
      </c>
      <c r="F158" s="147">
        <f>SUMIFS('DATOS PEST15'!$D:$D,'DATOS PEST15'!$C:$C,'2. TS PAIS SEXO Y REG'!F$6,'DATOS PEST15'!$B:$B,VLOOKUP($F$5,DenRegTabla2,2,FALSE),'DATOS PEST15'!$A:$A,INDICE!$C$13,'DATOS PEST15'!$E:$E,'2. TS PAIS SEXO Y REG'!$A158)</f>
        <v>5</v>
      </c>
      <c r="G158" s="166">
        <f>SUMIFS('DATOS PEST15'!$D:$D,'DATOS PEST15'!$C:$C,'2. TS PAIS SEXO Y REG'!G$6,'DATOS PEST15'!$B:$B,VLOOKUP($F$5,DenRegTabla2,2,FALSE),'DATOS PEST15'!$A:$A,INDICE!$C$13,'DATOS PEST15'!$E:$E,'2. TS PAIS SEXO Y REG'!$A158)</f>
        <v>1.3157894736842106</v>
      </c>
      <c r="H158" s="164">
        <f>SUMIFS('DATOS PEST15'!$D:$D,'DATOS PEST15'!$B:$B,VLOOKUP($F$5,DenRegTabla2,2,FALSE),'DATOS PEST15'!$A:$A,INDICE!$C$13,'DATOS PEST15'!$E:$E,'2. TS PAIS SEXO Y REG'!$A158)</f>
        <v>6.3157894736842106</v>
      </c>
      <c r="I158" s="147">
        <f>SUMIFS('DATOS PEST15'!$D:$D,'DATOS PEST15'!$C:$C,'2. TS PAIS SEXO Y REG'!I$6,'DATOS PEST15'!$B:$B,VLOOKUP($I$5,DenRegTabla2,2,FALSE),'DATOS PEST15'!$A:$A,INDICE!$C$13,'DATOS PEST15'!$E:$E,'2. TS PAIS SEXO Y REG'!$A158)</f>
        <v>0</v>
      </c>
      <c r="J158" s="166">
        <f>SUMIFS('DATOS PEST15'!$D:$D,'DATOS PEST15'!$C:$C,'2. TS PAIS SEXO Y REG'!J$6,'DATOS PEST15'!$B:$B,VLOOKUP($I$5,DenRegTabla2,2,FALSE),'DATOS PEST15'!$A:$A,INDICE!$C$13,'DATOS PEST15'!$E:$E,'2. TS PAIS SEXO Y REG'!$A158)</f>
        <v>0</v>
      </c>
      <c r="K158" s="164">
        <f>SUMIFS('DATOS PEST15'!$D:$D,'DATOS PEST15'!$B:$B,VLOOKUP($I$5,DenRegTabla2,2,FALSE),'DATOS PEST15'!$A:$A,INDICE!$C$13,'DATOS PEST15'!$E:$E,'2. TS PAIS SEXO Y REG'!$A158)</f>
        <v>0</v>
      </c>
      <c r="L158" s="147">
        <f>SUMIFS('DATOS PEST15'!$D:$D,'DATOS PEST15'!$C:$C,'2. TS PAIS SEXO Y REG'!L$6,'DATOS PEST15'!$B:$B,VLOOKUP($L$5,DenRegTabla2,2,FALSE),'DATOS PEST15'!$A:$A,INDICE!$C$13,'DATOS PEST15'!$E:$E,'2. TS PAIS SEXO Y REG'!$A158)</f>
        <v>1</v>
      </c>
      <c r="M158" s="166">
        <f>SUMIFS('DATOS PEST15'!$D:$D,'DATOS PEST15'!$C:$C,'2. TS PAIS SEXO Y REG'!M$6,'DATOS PEST15'!$B:$B,VLOOKUP($L$5,DenRegTabla2,2,FALSE),'DATOS PEST15'!$A:$A,INDICE!$C$13,'DATOS PEST15'!$E:$E,'2. TS PAIS SEXO Y REG'!$A158)</f>
        <v>0</v>
      </c>
      <c r="N158" s="164">
        <f>SUMIFS('DATOS PEST15'!$D:$D,'DATOS PEST15'!$B:$B,VLOOKUP($L$5,DenRegTabla2,2,FALSE),'DATOS PEST15'!$A:$A,INDICE!$C$13,'DATOS PEST15'!$E:$E,'2. TS PAIS SEXO Y REG'!$A158)</f>
        <v>1</v>
      </c>
      <c r="O158" s="147">
        <f>SUMIFS('DATOS PEST15'!$D:$D,'DATOS PEST15'!$C:$C,'2. TS PAIS SEXO Y REG'!O$6,'DATOS PEST15'!$B:$B,VLOOKUP($O$5,DenRegTabla2,2,FALSE),'DATOS PEST15'!$A:$A,INDICE!$C$13,'DATOS PEST15'!$E:$E,'2. TS PAIS SEXO Y REG'!$A158)</f>
        <v>0</v>
      </c>
      <c r="P158" s="166">
        <f>SUMIFS('DATOS PEST15'!$D:$D,'DATOS PEST15'!$C:$C,'2. TS PAIS SEXO Y REG'!P$6,'DATOS PEST15'!$B:$B,VLOOKUP($O$5,DenRegTabla2,2,FALSE),'DATOS PEST15'!$A:$A,INDICE!$C$13,'DATOS PEST15'!$E:$E,'2. TS PAIS SEXO Y REG'!$A158)</f>
        <v>0</v>
      </c>
      <c r="Q158" s="164">
        <f>SUMIFS('DATOS PEST15'!$D:$D,'DATOS PEST15'!$B:$B,VLOOKUP($O$5,DenRegTabla2,2,FALSE),'DATOS PEST15'!$A:$A,INDICE!$C$13,'DATOS PEST15'!$E:$E,'2. TS PAIS SEXO Y REG'!$A158)</f>
        <v>0</v>
      </c>
      <c r="R158" s="147">
        <f>SUMIFS('DATOS PEST15'!$D:$D,'DATOS PEST15'!$C:$C,'2. TS PAIS SEXO Y REG'!R$6,'DATOS PEST15'!$B:$B,VLOOKUP($R$5,DenRegTabla2,2,FALSE),'DATOS PEST15'!$A:$A,INDICE!$C$13,'DATOS PEST15'!$E:$E,'2. TS PAIS SEXO Y REG'!$A158)</f>
        <v>0</v>
      </c>
      <c r="S158" s="166">
        <f>SUMIFS('DATOS PEST15'!$D:$D,'DATOS PEST15'!$C:$C,'2. TS PAIS SEXO Y REG'!S$6,'DATOS PEST15'!$B:$B,VLOOKUP($R$5,DenRegTabla2,2,FALSE),'DATOS PEST15'!$A:$A,INDICE!$C$13,'DATOS PEST15'!$E:$E,'2. TS PAIS SEXO Y REG'!$A158)</f>
        <v>0</v>
      </c>
      <c r="T158" s="164">
        <f>SUMIFS('DATOS PEST15'!$D:$D,'DATOS PEST15'!$B:$B,VLOOKUP($R$5,DenRegTabla2,2,FALSE),'DATOS PEST15'!$A:$A,INDICE!$C$13,'DATOS PEST15'!$E:$E,'2. TS PAIS SEXO Y REG'!$A158)</f>
        <v>0</v>
      </c>
      <c r="U158" s="147">
        <f>SUMIFS('DATOS PEST15'!$D:$D,'DATOS PEST15'!$C:$C,'2. TS PAIS SEXO Y REG'!U$6,'DATOS PEST15'!$B:$B,VLOOKUP($U$5,DenRegTabla2,2,FALSE),'DATOS PEST15'!$A:$A,INDICE!$C$13,'DATOS PEST15'!$E:$E,'2. TS PAIS SEXO Y REG'!$A158)</f>
        <v>0</v>
      </c>
      <c r="V158" s="166">
        <f>SUMIFS('DATOS PEST15'!$D:$D,'DATOS PEST15'!$C:$C,'2. TS PAIS SEXO Y REG'!V$6,'DATOS PEST15'!$B:$B,VLOOKUP($U$5,DenRegTabla2,2,FALSE),'DATOS PEST15'!$A:$A,INDICE!$C$13,'DATOS PEST15'!$E:$E,'2. TS PAIS SEXO Y REG'!$A158)</f>
        <v>0</v>
      </c>
      <c r="W158" s="164">
        <f>SUMIFS('DATOS PEST15'!$D:$D,'DATOS PEST15'!$B:$B,VLOOKUP($U$5,DenRegTabla2,2,FALSE),'DATOS PEST15'!$A:$A,INDICE!$C$13,'DATOS PEST15'!$E:$E,'2. TS PAIS SEXO Y REG'!$A158)</f>
        <v>0</v>
      </c>
      <c r="X158" s="147">
        <f>SUMIFS('DATOS PEST15'!$D:$D,'DATOS PEST15'!$C:$C,'2. TS PAIS SEXO Y REG'!X$6,'DATOS PEST15'!$B:$B,VLOOKUP($X$5,DenRegTabla2,2,FALSE),'DATOS PEST15'!$A:$A,INDICE!$C$13,'DATOS PEST15'!$E:$E,'2. TS PAIS SEXO Y REG'!$A158)</f>
        <v>0</v>
      </c>
      <c r="Y158" s="166">
        <f>SUMIFS('DATOS PEST15'!$D:$D,'DATOS PEST15'!$C:$C,'2. TS PAIS SEXO Y REG'!Y$6,'DATOS PEST15'!$B:$B,VLOOKUP($X$5,DenRegTabla2,2,FALSE),'DATOS PEST15'!$A:$A,INDICE!$C$13,'DATOS PEST15'!$E:$E,'2. TS PAIS SEXO Y REG'!$A158)</f>
        <v>0</v>
      </c>
      <c r="Z158" s="164">
        <f>SUMIFS('DATOS PEST15'!$D:$D,'DATOS PEST15'!$B:$B,VLOOKUP($X$5,DenRegTabla2,2,FALSE),'DATOS PEST15'!$A:$A,INDICE!$C$13,'DATOS PEST15'!$E:$E,'2. TS PAIS SEXO Y REG'!$A158)</f>
        <v>0</v>
      </c>
      <c r="AA158" s="147">
        <f>SUMIFS('DATOS PEST15'!$D:$D,'DATOS PEST15'!$C:$C,'2. TS PAIS SEXO Y REG'!AA$6,'DATOS PEST15'!$B:$B,VLOOKUP($AA$5,DenRegTabla2,2,FALSE),'DATOS PEST15'!$A:$A,INDICE!$C$13,'DATOS PEST15'!$E:$E,'2. TS PAIS SEXO Y REG'!$A158)</f>
        <v>0</v>
      </c>
      <c r="AB158" s="166">
        <f>SUMIFS('DATOS PEST15'!$D:$D,'DATOS PEST15'!$C:$C,'2. TS PAIS SEXO Y REG'!AB$6,'DATOS PEST15'!$B:$B,VLOOKUP($AA$5,DenRegTabla2,2,FALSE),'DATOS PEST15'!$A:$A,INDICE!$C$13,'DATOS PEST15'!$E:$E,'2. TS PAIS SEXO Y REG'!$A158)</f>
        <v>0</v>
      </c>
      <c r="AC158" s="164">
        <f>SUMIFS('DATOS PEST15'!$D:$D,'DATOS PEST15'!$B:$B,VLOOKUP($AA$5,DenRegTabla2,2,FALSE),'DATOS PEST15'!$A:$A,INDICE!$C$13,'DATOS PEST15'!$E:$E,'2. TS PAIS SEXO Y REG'!$A158)</f>
        <v>0</v>
      </c>
    </row>
    <row r="159" spans="1:29" s="123" customFormat="1" ht="15.6" x14ac:dyDescent="0.3">
      <c r="A159" s="4">
        <v>580</v>
      </c>
      <c r="B159" s="147" t="s">
        <v>322</v>
      </c>
      <c r="C159" s="147">
        <f t="shared" si="24"/>
        <v>7.1052631578947372</v>
      </c>
      <c r="D159" s="166">
        <f t="shared" si="25"/>
        <v>13.526315789473685</v>
      </c>
      <c r="E159" s="164">
        <f t="shared" si="26"/>
        <v>20.631578947368421</v>
      </c>
      <c r="F159" s="147">
        <f>SUMIFS('DATOS PEST15'!$D:$D,'DATOS PEST15'!$C:$C,'2. TS PAIS SEXO Y REG'!F$6,'DATOS PEST15'!$B:$B,VLOOKUP($F$5,DenRegTabla2,2,FALSE),'DATOS PEST15'!$A:$A,INDICE!$C$13,'DATOS PEST15'!$E:$E,'2. TS PAIS SEXO Y REG'!$A159)</f>
        <v>6.1052631578947372</v>
      </c>
      <c r="G159" s="166">
        <f>SUMIFS('DATOS PEST15'!$D:$D,'DATOS PEST15'!$C:$C,'2. TS PAIS SEXO Y REG'!G$6,'DATOS PEST15'!$B:$B,VLOOKUP($F$5,DenRegTabla2,2,FALSE),'DATOS PEST15'!$A:$A,INDICE!$C$13,'DATOS PEST15'!$E:$E,'2. TS PAIS SEXO Y REG'!$A159)</f>
        <v>7.5263157894736841</v>
      </c>
      <c r="H159" s="164">
        <f>SUMIFS('DATOS PEST15'!$D:$D,'DATOS PEST15'!$B:$B,VLOOKUP($F$5,DenRegTabla2,2,FALSE),'DATOS PEST15'!$A:$A,INDICE!$C$13,'DATOS PEST15'!$E:$E,'2. TS PAIS SEXO Y REG'!$A159)</f>
        <v>13.631578947368421</v>
      </c>
      <c r="I159" s="147">
        <f>SUMIFS('DATOS PEST15'!$D:$D,'DATOS PEST15'!$C:$C,'2. TS PAIS SEXO Y REG'!I$6,'DATOS PEST15'!$B:$B,VLOOKUP($I$5,DenRegTabla2,2,FALSE),'DATOS PEST15'!$A:$A,INDICE!$C$13,'DATOS PEST15'!$E:$E,'2. TS PAIS SEXO Y REG'!$A159)</f>
        <v>0</v>
      </c>
      <c r="J159" s="166">
        <f>SUMIFS('DATOS PEST15'!$D:$D,'DATOS PEST15'!$C:$C,'2. TS PAIS SEXO Y REG'!J$6,'DATOS PEST15'!$B:$B,VLOOKUP($I$5,DenRegTabla2,2,FALSE),'DATOS PEST15'!$A:$A,INDICE!$C$13,'DATOS PEST15'!$E:$E,'2. TS PAIS SEXO Y REG'!$A159)</f>
        <v>0</v>
      </c>
      <c r="K159" s="164">
        <f>SUMIFS('DATOS PEST15'!$D:$D,'DATOS PEST15'!$B:$B,VLOOKUP($I$5,DenRegTabla2,2,FALSE),'DATOS PEST15'!$A:$A,INDICE!$C$13,'DATOS PEST15'!$E:$E,'2. TS PAIS SEXO Y REG'!$A159)</f>
        <v>0</v>
      </c>
      <c r="L159" s="147">
        <f>SUMIFS('DATOS PEST15'!$D:$D,'DATOS PEST15'!$C:$C,'2. TS PAIS SEXO Y REG'!L$6,'DATOS PEST15'!$B:$B,VLOOKUP($L$5,DenRegTabla2,2,FALSE),'DATOS PEST15'!$A:$A,INDICE!$C$13,'DATOS PEST15'!$E:$E,'2. TS PAIS SEXO Y REG'!$A159)</f>
        <v>1</v>
      </c>
      <c r="M159" s="166">
        <f>SUMIFS('DATOS PEST15'!$D:$D,'DATOS PEST15'!$C:$C,'2. TS PAIS SEXO Y REG'!M$6,'DATOS PEST15'!$B:$B,VLOOKUP($L$5,DenRegTabla2,2,FALSE),'DATOS PEST15'!$A:$A,INDICE!$C$13,'DATOS PEST15'!$E:$E,'2. TS PAIS SEXO Y REG'!$A159)</f>
        <v>0</v>
      </c>
      <c r="N159" s="164">
        <f>SUMIFS('DATOS PEST15'!$D:$D,'DATOS PEST15'!$B:$B,VLOOKUP($L$5,DenRegTabla2,2,FALSE),'DATOS PEST15'!$A:$A,INDICE!$C$13,'DATOS PEST15'!$E:$E,'2. TS PAIS SEXO Y REG'!$A159)</f>
        <v>1</v>
      </c>
      <c r="O159" s="147">
        <f>SUMIFS('DATOS PEST15'!$D:$D,'DATOS PEST15'!$C:$C,'2. TS PAIS SEXO Y REG'!O$6,'DATOS PEST15'!$B:$B,VLOOKUP($O$5,DenRegTabla2,2,FALSE),'DATOS PEST15'!$A:$A,INDICE!$C$13,'DATOS PEST15'!$E:$E,'2. TS PAIS SEXO Y REG'!$A159)</f>
        <v>0</v>
      </c>
      <c r="P159" s="166">
        <f>SUMIFS('DATOS PEST15'!$D:$D,'DATOS PEST15'!$C:$C,'2. TS PAIS SEXO Y REG'!P$6,'DATOS PEST15'!$B:$B,VLOOKUP($O$5,DenRegTabla2,2,FALSE),'DATOS PEST15'!$A:$A,INDICE!$C$13,'DATOS PEST15'!$E:$E,'2. TS PAIS SEXO Y REG'!$A159)</f>
        <v>6</v>
      </c>
      <c r="Q159" s="164">
        <f>SUMIFS('DATOS PEST15'!$D:$D,'DATOS PEST15'!$B:$B,VLOOKUP($O$5,DenRegTabla2,2,FALSE),'DATOS PEST15'!$A:$A,INDICE!$C$13,'DATOS PEST15'!$E:$E,'2. TS PAIS SEXO Y REG'!$A159)</f>
        <v>6</v>
      </c>
      <c r="R159" s="147">
        <f>SUMIFS('DATOS PEST15'!$D:$D,'DATOS PEST15'!$C:$C,'2. TS PAIS SEXO Y REG'!R$6,'DATOS PEST15'!$B:$B,VLOOKUP($R$5,DenRegTabla2,2,FALSE),'DATOS PEST15'!$A:$A,INDICE!$C$13,'DATOS PEST15'!$E:$E,'2. TS PAIS SEXO Y REG'!$A159)</f>
        <v>0</v>
      </c>
      <c r="S159" s="166">
        <f>SUMIFS('DATOS PEST15'!$D:$D,'DATOS PEST15'!$C:$C,'2. TS PAIS SEXO Y REG'!S$6,'DATOS PEST15'!$B:$B,VLOOKUP($R$5,DenRegTabla2,2,FALSE),'DATOS PEST15'!$A:$A,INDICE!$C$13,'DATOS PEST15'!$E:$E,'2. TS PAIS SEXO Y REG'!$A159)</f>
        <v>0</v>
      </c>
      <c r="T159" s="164">
        <f>SUMIFS('DATOS PEST15'!$D:$D,'DATOS PEST15'!$B:$B,VLOOKUP($R$5,DenRegTabla2,2,FALSE),'DATOS PEST15'!$A:$A,INDICE!$C$13,'DATOS PEST15'!$E:$E,'2. TS PAIS SEXO Y REG'!$A159)</f>
        <v>0</v>
      </c>
      <c r="U159" s="147">
        <f>SUMIFS('DATOS PEST15'!$D:$D,'DATOS PEST15'!$C:$C,'2. TS PAIS SEXO Y REG'!U$6,'DATOS PEST15'!$B:$B,VLOOKUP($U$5,DenRegTabla2,2,FALSE),'DATOS PEST15'!$A:$A,INDICE!$C$13,'DATOS PEST15'!$E:$E,'2. TS PAIS SEXO Y REG'!$A159)</f>
        <v>0</v>
      </c>
      <c r="V159" s="166">
        <f>SUMIFS('DATOS PEST15'!$D:$D,'DATOS PEST15'!$C:$C,'2. TS PAIS SEXO Y REG'!V$6,'DATOS PEST15'!$B:$B,VLOOKUP($U$5,DenRegTabla2,2,FALSE),'DATOS PEST15'!$A:$A,INDICE!$C$13,'DATOS PEST15'!$E:$E,'2. TS PAIS SEXO Y REG'!$A159)</f>
        <v>0</v>
      </c>
      <c r="W159" s="164">
        <f>SUMIFS('DATOS PEST15'!$D:$D,'DATOS PEST15'!$B:$B,VLOOKUP($U$5,DenRegTabla2,2,FALSE),'DATOS PEST15'!$A:$A,INDICE!$C$13,'DATOS PEST15'!$E:$E,'2. TS PAIS SEXO Y REG'!$A159)</f>
        <v>0</v>
      </c>
      <c r="X159" s="147">
        <f>SUMIFS('DATOS PEST15'!$D:$D,'DATOS PEST15'!$C:$C,'2. TS PAIS SEXO Y REG'!X$6,'DATOS PEST15'!$B:$B,VLOOKUP($X$5,DenRegTabla2,2,FALSE),'DATOS PEST15'!$A:$A,INDICE!$C$13,'DATOS PEST15'!$E:$E,'2. TS PAIS SEXO Y REG'!$A159)</f>
        <v>0</v>
      </c>
      <c r="Y159" s="166">
        <f>SUMIFS('DATOS PEST15'!$D:$D,'DATOS PEST15'!$C:$C,'2. TS PAIS SEXO Y REG'!Y$6,'DATOS PEST15'!$B:$B,VLOOKUP($X$5,DenRegTabla2,2,FALSE),'DATOS PEST15'!$A:$A,INDICE!$C$13,'DATOS PEST15'!$E:$E,'2. TS PAIS SEXO Y REG'!$A159)</f>
        <v>0</v>
      </c>
      <c r="Z159" s="164">
        <f>SUMIFS('DATOS PEST15'!$D:$D,'DATOS PEST15'!$B:$B,VLOOKUP($X$5,DenRegTabla2,2,FALSE),'DATOS PEST15'!$A:$A,INDICE!$C$13,'DATOS PEST15'!$E:$E,'2. TS PAIS SEXO Y REG'!$A159)</f>
        <v>0</v>
      </c>
      <c r="AA159" s="147">
        <f>SUMIFS('DATOS PEST15'!$D:$D,'DATOS PEST15'!$C:$C,'2. TS PAIS SEXO Y REG'!AA$6,'DATOS PEST15'!$B:$B,VLOOKUP($AA$5,DenRegTabla2,2,FALSE),'DATOS PEST15'!$A:$A,INDICE!$C$13,'DATOS PEST15'!$E:$E,'2. TS PAIS SEXO Y REG'!$A159)</f>
        <v>0</v>
      </c>
      <c r="AB159" s="166">
        <f>SUMIFS('DATOS PEST15'!$D:$D,'DATOS PEST15'!$C:$C,'2. TS PAIS SEXO Y REG'!AB$6,'DATOS PEST15'!$B:$B,VLOOKUP($AA$5,DenRegTabla2,2,FALSE),'DATOS PEST15'!$A:$A,INDICE!$C$13,'DATOS PEST15'!$E:$E,'2. TS PAIS SEXO Y REG'!$A159)</f>
        <v>0</v>
      </c>
      <c r="AC159" s="164">
        <f>SUMIFS('DATOS PEST15'!$D:$D,'DATOS PEST15'!$B:$B,VLOOKUP($AA$5,DenRegTabla2,2,FALSE),'DATOS PEST15'!$A:$A,INDICE!$C$13,'DATOS PEST15'!$E:$E,'2. TS PAIS SEXO Y REG'!$A159)</f>
        <v>0</v>
      </c>
    </row>
    <row r="160" spans="1:29" s="123" customFormat="1" ht="15.6" x14ac:dyDescent="0.3">
      <c r="A160" s="4">
        <v>504</v>
      </c>
      <c r="B160" s="147" t="s">
        <v>95</v>
      </c>
      <c r="C160" s="147">
        <f t="shared" si="24"/>
        <v>96832.052631578947</v>
      </c>
      <c r="D160" s="166">
        <f t="shared" si="25"/>
        <v>240656.15789473683</v>
      </c>
      <c r="E160" s="164">
        <f t="shared" si="26"/>
        <v>337490.10526315792</v>
      </c>
      <c r="F160" s="147">
        <f>SUMIFS('DATOS PEST15'!$D:$D,'DATOS PEST15'!$C:$C,'2. TS PAIS SEXO Y REG'!F$6,'DATOS PEST15'!$B:$B,VLOOKUP($F$5,DenRegTabla2,2,FALSE),'DATOS PEST15'!$A:$A,INDICE!$C$13,'DATOS PEST15'!$E:$E,'2. TS PAIS SEXO Y REG'!$A160)</f>
        <v>51087.684210526313</v>
      </c>
      <c r="G160" s="166">
        <f>SUMIFS('DATOS PEST15'!$D:$D,'DATOS PEST15'!$C:$C,'2. TS PAIS SEXO Y REG'!G$6,'DATOS PEST15'!$B:$B,VLOOKUP($F$5,DenRegTabla2,2,FALSE),'DATOS PEST15'!$A:$A,INDICE!$C$13,'DATOS PEST15'!$E:$E,'2. TS PAIS SEXO Y REG'!$A160)</f>
        <v>139663.73684210525</v>
      </c>
      <c r="H160" s="164">
        <f>SUMIFS('DATOS PEST15'!$D:$D,'DATOS PEST15'!$B:$B,VLOOKUP($F$5,DenRegTabla2,2,FALSE),'DATOS PEST15'!$A:$A,INDICE!$C$13,'DATOS PEST15'!$E:$E,'2. TS PAIS SEXO Y REG'!$A160)</f>
        <v>190751.42105263157</v>
      </c>
      <c r="I160" s="147">
        <f>SUMIFS('DATOS PEST15'!$D:$D,'DATOS PEST15'!$C:$C,'2. TS PAIS SEXO Y REG'!I$6,'DATOS PEST15'!$B:$B,VLOOKUP($I$5,DenRegTabla2,2,FALSE),'DATOS PEST15'!$A:$A,INDICE!$C$13,'DATOS PEST15'!$E:$E,'2. TS PAIS SEXO Y REG'!$A160)</f>
        <v>31890.894736842107</v>
      </c>
      <c r="J160" s="166">
        <f>SUMIFS('DATOS PEST15'!$D:$D,'DATOS PEST15'!$C:$C,'2. TS PAIS SEXO Y REG'!J$6,'DATOS PEST15'!$B:$B,VLOOKUP($I$5,DenRegTabla2,2,FALSE),'DATOS PEST15'!$A:$A,INDICE!$C$13,'DATOS PEST15'!$E:$E,'2. TS PAIS SEXO Y REG'!$A160)</f>
        <v>76017.947368421053</v>
      </c>
      <c r="K160" s="164">
        <f>SUMIFS('DATOS PEST15'!$D:$D,'DATOS PEST15'!$B:$B,VLOOKUP($I$5,DenRegTabla2,2,FALSE),'DATOS PEST15'!$A:$A,INDICE!$C$13,'DATOS PEST15'!$E:$E,'2. TS PAIS SEXO Y REG'!$A160)</f>
        <v>107908.84210526316</v>
      </c>
      <c r="L160" s="147">
        <f>SUMIFS('DATOS PEST15'!$D:$D,'DATOS PEST15'!$C:$C,'2. TS PAIS SEXO Y REG'!L$6,'DATOS PEST15'!$B:$B,VLOOKUP($L$5,DenRegTabla2,2,FALSE),'DATOS PEST15'!$A:$A,INDICE!$C$13,'DATOS PEST15'!$E:$E,'2. TS PAIS SEXO Y REG'!$A160)</f>
        <v>8662.5263157894733</v>
      </c>
      <c r="M160" s="166">
        <f>SUMIFS('DATOS PEST15'!$D:$D,'DATOS PEST15'!$C:$C,'2. TS PAIS SEXO Y REG'!M$6,'DATOS PEST15'!$B:$B,VLOOKUP($L$5,DenRegTabla2,2,FALSE),'DATOS PEST15'!$A:$A,INDICE!$C$13,'DATOS PEST15'!$E:$E,'2. TS PAIS SEXO Y REG'!$A160)</f>
        <v>737.57894736842104</v>
      </c>
      <c r="N160" s="164">
        <f>SUMIFS('DATOS PEST15'!$D:$D,'DATOS PEST15'!$B:$B,VLOOKUP($L$5,DenRegTabla2,2,FALSE),'DATOS PEST15'!$A:$A,INDICE!$C$13,'DATOS PEST15'!$E:$E,'2. TS PAIS SEXO Y REG'!$A160)</f>
        <v>9402</v>
      </c>
      <c r="O160" s="147">
        <f>SUMIFS('DATOS PEST15'!$D:$D,'DATOS PEST15'!$C:$C,'2. TS PAIS SEXO Y REG'!O$6,'DATOS PEST15'!$B:$B,VLOOKUP($O$5,DenRegTabla2,2,FALSE),'DATOS PEST15'!$A:$A,INDICE!$C$13,'DATOS PEST15'!$E:$E,'2. TS PAIS SEXO Y REG'!$A160)</f>
        <v>4965.0526315789475</v>
      </c>
      <c r="P160" s="166">
        <f>SUMIFS('DATOS PEST15'!$D:$D,'DATOS PEST15'!$C:$C,'2. TS PAIS SEXO Y REG'!P$6,'DATOS PEST15'!$B:$B,VLOOKUP($O$5,DenRegTabla2,2,FALSE),'DATOS PEST15'!$A:$A,INDICE!$C$13,'DATOS PEST15'!$E:$E,'2. TS PAIS SEXO Y REG'!$A160)</f>
        <v>22665.684210526317</v>
      </c>
      <c r="Q160" s="164">
        <f>SUMIFS('DATOS PEST15'!$D:$D,'DATOS PEST15'!$B:$B,VLOOKUP($O$5,DenRegTabla2,2,FALSE),'DATOS PEST15'!$A:$A,INDICE!$C$13,'DATOS PEST15'!$E:$E,'2. TS PAIS SEXO Y REG'!$A160)</f>
        <v>27630.736842105263</v>
      </c>
      <c r="R160" s="147">
        <f>SUMIFS('DATOS PEST15'!$D:$D,'DATOS PEST15'!$C:$C,'2. TS PAIS SEXO Y REG'!R$6,'DATOS PEST15'!$B:$B,VLOOKUP($R$5,DenRegTabla2,2,FALSE),'DATOS PEST15'!$A:$A,INDICE!$C$13,'DATOS PEST15'!$E:$E,'2. TS PAIS SEXO Y REG'!$A160)</f>
        <v>207.73684210526315</v>
      </c>
      <c r="S160" s="166">
        <f>SUMIFS('DATOS PEST15'!$D:$D,'DATOS PEST15'!$C:$C,'2. TS PAIS SEXO Y REG'!S$6,'DATOS PEST15'!$B:$B,VLOOKUP($R$5,DenRegTabla2,2,FALSE),'DATOS PEST15'!$A:$A,INDICE!$C$13,'DATOS PEST15'!$E:$E,'2. TS PAIS SEXO Y REG'!$A160)</f>
        <v>798.36842105263156</v>
      </c>
      <c r="T160" s="164">
        <f>SUMIFS('DATOS PEST15'!$D:$D,'DATOS PEST15'!$B:$B,VLOOKUP($R$5,DenRegTabla2,2,FALSE),'DATOS PEST15'!$A:$A,INDICE!$C$13,'DATOS PEST15'!$E:$E,'2. TS PAIS SEXO Y REG'!$A160)</f>
        <v>1006.1052631578947</v>
      </c>
      <c r="U160" s="147">
        <f>SUMIFS('DATOS PEST15'!$D:$D,'DATOS PEST15'!$C:$C,'2. TS PAIS SEXO Y REG'!U$6,'DATOS PEST15'!$B:$B,VLOOKUP($U$5,DenRegTabla2,2,FALSE),'DATOS PEST15'!$A:$A,INDICE!$C$13,'DATOS PEST15'!$E:$E,'2. TS PAIS SEXO Y REG'!$A160)</f>
        <v>16.157894736842106</v>
      </c>
      <c r="V160" s="166">
        <f>SUMIFS('DATOS PEST15'!$D:$D,'DATOS PEST15'!$C:$C,'2. TS PAIS SEXO Y REG'!V$6,'DATOS PEST15'!$B:$B,VLOOKUP($U$5,DenRegTabla2,2,FALSE),'DATOS PEST15'!$A:$A,INDICE!$C$13,'DATOS PEST15'!$E:$E,'2. TS PAIS SEXO Y REG'!$A160)</f>
        <v>766.84210526315792</v>
      </c>
      <c r="W160" s="164">
        <f>SUMIFS('DATOS PEST15'!$D:$D,'DATOS PEST15'!$B:$B,VLOOKUP($U$5,DenRegTabla2,2,FALSE),'DATOS PEST15'!$A:$A,INDICE!$C$13,'DATOS PEST15'!$E:$E,'2. TS PAIS SEXO Y REG'!$A160)</f>
        <v>783</v>
      </c>
      <c r="X160" s="147">
        <f>SUMIFS('DATOS PEST15'!$D:$D,'DATOS PEST15'!$C:$C,'2. TS PAIS SEXO Y REG'!X$6,'DATOS PEST15'!$B:$B,VLOOKUP($X$5,DenRegTabla2,2,FALSE),'DATOS PEST15'!$A:$A,INDICE!$C$13,'DATOS PEST15'!$E:$E,'2. TS PAIS SEXO Y REG'!$A160)</f>
        <v>2</v>
      </c>
      <c r="Y160" s="166">
        <f>SUMIFS('DATOS PEST15'!$D:$D,'DATOS PEST15'!$C:$C,'2. TS PAIS SEXO Y REG'!Y$6,'DATOS PEST15'!$B:$B,VLOOKUP($X$5,DenRegTabla2,2,FALSE),'DATOS PEST15'!$A:$A,INDICE!$C$13,'DATOS PEST15'!$E:$E,'2. TS PAIS SEXO Y REG'!$A160)</f>
        <v>6</v>
      </c>
      <c r="Z160" s="164">
        <f>SUMIFS('DATOS PEST15'!$D:$D,'DATOS PEST15'!$B:$B,VLOOKUP($X$5,DenRegTabla2,2,FALSE),'DATOS PEST15'!$A:$A,INDICE!$C$13,'DATOS PEST15'!$E:$E,'2. TS PAIS SEXO Y REG'!$A160)</f>
        <v>8</v>
      </c>
      <c r="AA160" s="147">
        <f>SUMIFS('DATOS PEST15'!$D:$D,'DATOS PEST15'!$C:$C,'2. TS PAIS SEXO Y REG'!AA$6,'DATOS PEST15'!$B:$B,VLOOKUP($AA$5,DenRegTabla2,2,FALSE),'DATOS PEST15'!$A:$A,INDICE!$C$13,'DATOS PEST15'!$E:$E,'2. TS PAIS SEXO Y REG'!$A160)</f>
        <v>0</v>
      </c>
      <c r="AB160" s="166">
        <f>SUMIFS('DATOS PEST15'!$D:$D,'DATOS PEST15'!$C:$C,'2. TS PAIS SEXO Y REG'!AB$6,'DATOS PEST15'!$B:$B,VLOOKUP($AA$5,DenRegTabla2,2,FALSE),'DATOS PEST15'!$A:$A,INDICE!$C$13,'DATOS PEST15'!$E:$E,'2. TS PAIS SEXO Y REG'!$A160)</f>
        <v>0</v>
      </c>
      <c r="AC160" s="164">
        <f>SUMIFS('DATOS PEST15'!$D:$D,'DATOS PEST15'!$B:$B,VLOOKUP($AA$5,DenRegTabla2,2,FALSE),'DATOS PEST15'!$A:$A,INDICE!$C$13,'DATOS PEST15'!$E:$E,'2. TS PAIS SEXO Y REG'!$A160)</f>
        <v>0</v>
      </c>
    </row>
    <row r="161" spans="1:29" s="123" customFormat="1" ht="15.6" x14ac:dyDescent="0.3">
      <c r="A161" s="4">
        <v>584</v>
      </c>
      <c r="B161" s="147" t="s">
        <v>323</v>
      </c>
      <c r="C161" s="147">
        <f t="shared" si="24"/>
        <v>2</v>
      </c>
      <c r="D161" s="166">
        <f t="shared" si="25"/>
        <v>0</v>
      </c>
      <c r="E161" s="164">
        <f t="shared" si="26"/>
        <v>2</v>
      </c>
      <c r="F161" s="147">
        <f>SUMIFS('DATOS PEST15'!$D:$D,'DATOS PEST15'!$C:$C,'2. TS PAIS SEXO Y REG'!F$6,'DATOS PEST15'!$B:$B,VLOOKUP($F$5,DenRegTabla2,2,FALSE),'DATOS PEST15'!$A:$A,INDICE!$C$13,'DATOS PEST15'!$E:$E,'2. TS PAIS SEXO Y REG'!$A161)</f>
        <v>1</v>
      </c>
      <c r="G161" s="166">
        <f>SUMIFS('DATOS PEST15'!$D:$D,'DATOS PEST15'!$C:$C,'2. TS PAIS SEXO Y REG'!G$6,'DATOS PEST15'!$B:$B,VLOOKUP($F$5,DenRegTabla2,2,FALSE),'DATOS PEST15'!$A:$A,INDICE!$C$13,'DATOS PEST15'!$E:$E,'2. TS PAIS SEXO Y REG'!$A161)</f>
        <v>0</v>
      </c>
      <c r="H161" s="164">
        <f>SUMIFS('DATOS PEST15'!$D:$D,'DATOS PEST15'!$B:$B,VLOOKUP($F$5,DenRegTabla2,2,FALSE),'DATOS PEST15'!$A:$A,INDICE!$C$13,'DATOS PEST15'!$E:$E,'2. TS PAIS SEXO Y REG'!$A161)</f>
        <v>1</v>
      </c>
      <c r="I161" s="147">
        <f>SUMIFS('DATOS PEST15'!$D:$D,'DATOS PEST15'!$C:$C,'2. TS PAIS SEXO Y REG'!I$6,'DATOS PEST15'!$B:$B,VLOOKUP($I$5,DenRegTabla2,2,FALSE),'DATOS PEST15'!$A:$A,INDICE!$C$13,'DATOS PEST15'!$E:$E,'2. TS PAIS SEXO Y REG'!$A161)</f>
        <v>0</v>
      </c>
      <c r="J161" s="166">
        <f>SUMIFS('DATOS PEST15'!$D:$D,'DATOS PEST15'!$C:$C,'2. TS PAIS SEXO Y REG'!J$6,'DATOS PEST15'!$B:$B,VLOOKUP($I$5,DenRegTabla2,2,FALSE),'DATOS PEST15'!$A:$A,INDICE!$C$13,'DATOS PEST15'!$E:$E,'2. TS PAIS SEXO Y REG'!$A161)</f>
        <v>0</v>
      </c>
      <c r="K161" s="164">
        <f>SUMIFS('DATOS PEST15'!$D:$D,'DATOS PEST15'!$B:$B,VLOOKUP($I$5,DenRegTabla2,2,FALSE),'DATOS PEST15'!$A:$A,INDICE!$C$13,'DATOS PEST15'!$E:$E,'2. TS PAIS SEXO Y REG'!$A161)</f>
        <v>0</v>
      </c>
      <c r="L161" s="147">
        <f>SUMIFS('DATOS PEST15'!$D:$D,'DATOS PEST15'!$C:$C,'2. TS PAIS SEXO Y REG'!L$6,'DATOS PEST15'!$B:$B,VLOOKUP($L$5,DenRegTabla2,2,FALSE),'DATOS PEST15'!$A:$A,INDICE!$C$13,'DATOS PEST15'!$E:$E,'2. TS PAIS SEXO Y REG'!$A161)</f>
        <v>0</v>
      </c>
      <c r="M161" s="166">
        <f>SUMIFS('DATOS PEST15'!$D:$D,'DATOS PEST15'!$C:$C,'2. TS PAIS SEXO Y REG'!M$6,'DATOS PEST15'!$B:$B,VLOOKUP($L$5,DenRegTabla2,2,FALSE),'DATOS PEST15'!$A:$A,INDICE!$C$13,'DATOS PEST15'!$E:$E,'2. TS PAIS SEXO Y REG'!$A161)</f>
        <v>0</v>
      </c>
      <c r="N161" s="164">
        <f>SUMIFS('DATOS PEST15'!$D:$D,'DATOS PEST15'!$B:$B,VLOOKUP($L$5,DenRegTabla2,2,FALSE),'DATOS PEST15'!$A:$A,INDICE!$C$13,'DATOS PEST15'!$E:$E,'2. TS PAIS SEXO Y REG'!$A161)</f>
        <v>0</v>
      </c>
      <c r="O161" s="147">
        <f>SUMIFS('DATOS PEST15'!$D:$D,'DATOS PEST15'!$C:$C,'2. TS PAIS SEXO Y REG'!O$6,'DATOS PEST15'!$B:$B,VLOOKUP($O$5,DenRegTabla2,2,FALSE),'DATOS PEST15'!$A:$A,INDICE!$C$13,'DATOS PEST15'!$E:$E,'2. TS PAIS SEXO Y REG'!$A161)</f>
        <v>1</v>
      </c>
      <c r="P161" s="166">
        <f>SUMIFS('DATOS PEST15'!$D:$D,'DATOS PEST15'!$C:$C,'2. TS PAIS SEXO Y REG'!P$6,'DATOS PEST15'!$B:$B,VLOOKUP($O$5,DenRegTabla2,2,FALSE),'DATOS PEST15'!$A:$A,INDICE!$C$13,'DATOS PEST15'!$E:$E,'2. TS PAIS SEXO Y REG'!$A161)</f>
        <v>0</v>
      </c>
      <c r="Q161" s="164">
        <f>SUMIFS('DATOS PEST15'!$D:$D,'DATOS PEST15'!$B:$B,VLOOKUP($O$5,DenRegTabla2,2,FALSE),'DATOS PEST15'!$A:$A,INDICE!$C$13,'DATOS PEST15'!$E:$E,'2. TS PAIS SEXO Y REG'!$A161)</f>
        <v>1</v>
      </c>
      <c r="R161" s="147">
        <f>SUMIFS('DATOS PEST15'!$D:$D,'DATOS PEST15'!$C:$C,'2. TS PAIS SEXO Y REG'!R$6,'DATOS PEST15'!$B:$B,VLOOKUP($R$5,DenRegTabla2,2,FALSE),'DATOS PEST15'!$A:$A,INDICE!$C$13,'DATOS PEST15'!$E:$E,'2. TS PAIS SEXO Y REG'!$A161)</f>
        <v>0</v>
      </c>
      <c r="S161" s="166">
        <f>SUMIFS('DATOS PEST15'!$D:$D,'DATOS PEST15'!$C:$C,'2. TS PAIS SEXO Y REG'!S$6,'DATOS PEST15'!$B:$B,VLOOKUP($R$5,DenRegTabla2,2,FALSE),'DATOS PEST15'!$A:$A,INDICE!$C$13,'DATOS PEST15'!$E:$E,'2. TS PAIS SEXO Y REG'!$A161)</f>
        <v>0</v>
      </c>
      <c r="T161" s="164">
        <f>SUMIFS('DATOS PEST15'!$D:$D,'DATOS PEST15'!$B:$B,VLOOKUP($R$5,DenRegTabla2,2,FALSE),'DATOS PEST15'!$A:$A,INDICE!$C$13,'DATOS PEST15'!$E:$E,'2. TS PAIS SEXO Y REG'!$A161)</f>
        <v>0</v>
      </c>
      <c r="U161" s="147">
        <f>SUMIFS('DATOS PEST15'!$D:$D,'DATOS PEST15'!$C:$C,'2. TS PAIS SEXO Y REG'!U$6,'DATOS PEST15'!$B:$B,VLOOKUP($U$5,DenRegTabla2,2,FALSE),'DATOS PEST15'!$A:$A,INDICE!$C$13,'DATOS PEST15'!$E:$E,'2. TS PAIS SEXO Y REG'!$A161)</f>
        <v>0</v>
      </c>
      <c r="V161" s="166">
        <f>SUMIFS('DATOS PEST15'!$D:$D,'DATOS PEST15'!$C:$C,'2. TS PAIS SEXO Y REG'!V$6,'DATOS PEST15'!$B:$B,VLOOKUP($U$5,DenRegTabla2,2,FALSE),'DATOS PEST15'!$A:$A,INDICE!$C$13,'DATOS PEST15'!$E:$E,'2. TS PAIS SEXO Y REG'!$A161)</f>
        <v>0</v>
      </c>
      <c r="W161" s="164">
        <f>SUMIFS('DATOS PEST15'!$D:$D,'DATOS PEST15'!$B:$B,VLOOKUP($U$5,DenRegTabla2,2,FALSE),'DATOS PEST15'!$A:$A,INDICE!$C$13,'DATOS PEST15'!$E:$E,'2. TS PAIS SEXO Y REG'!$A161)</f>
        <v>0</v>
      </c>
      <c r="X161" s="147">
        <f>SUMIFS('DATOS PEST15'!$D:$D,'DATOS PEST15'!$C:$C,'2. TS PAIS SEXO Y REG'!X$6,'DATOS PEST15'!$B:$B,VLOOKUP($X$5,DenRegTabla2,2,FALSE),'DATOS PEST15'!$A:$A,INDICE!$C$13,'DATOS PEST15'!$E:$E,'2. TS PAIS SEXO Y REG'!$A161)</f>
        <v>0</v>
      </c>
      <c r="Y161" s="166">
        <f>SUMIFS('DATOS PEST15'!$D:$D,'DATOS PEST15'!$C:$C,'2. TS PAIS SEXO Y REG'!Y$6,'DATOS PEST15'!$B:$B,VLOOKUP($X$5,DenRegTabla2,2,FALSE),'DATOS PEST15'!$A:$A,INDICE!$C$13,'DATOS PEST15'!$E:$E,'2. TS PAIS SEXO Y REG'!$A161)</f>
        <v>0</v>
      </c>
      <c r="Z161" s="164">
        <f>SUMIFS('DATOS PEST15'!$D:$D,'DATOS PEST15'!$B:$B,VLOOKUP($X$5,DenRegTabla2,2,FALSE),'DATOS PEST15'!$A:$A,INDICE!$C$13,'DATOS PEST15'!$E:$E,'2. TS PAIS SEXO Y REG'!$A161)</f>
        <v>0</v>
      </c>
      <c r="AA161" s="147">
        <f>SUMIFS('DATOS PEST15'!$D:$D,'DATOS PEST15'!$C:$C,'2. TS PAIS SEXO Y REG'!AA$6,'DATOS PEST15'!$B:$B,VLOOKUP($AA$5,DenRegTabla2,2,FALSE),'DATOS PEST15'!$A:$A,INDICE!$C$13,'DATOS PEST15'!$E:$E,'2. TS PAIS SEXO Y REG'!$A161)</f>
        <v>0</v>
      </c>
      <c r="AB161" s="166">
        <f>SUMIFS('DATOS PEST15'!$D:$D,'DATOS PEST15'!$C:$C,'2. TS PAIS SEXO Y REG'!AB$6,'DATOS PEST15'!$B:$B,VLOOKUP($AA$5,DenRegTabla2,2,FALSE),'DATOS PEST15'!$A:$A,INDICE!$C$13,'DATOS PEST15'!$E:$E,'2. TS PAIS SEXO Y REG'!$A161)</f>
        <v>0</v>
      </c>
      <c r="AC161" s="164">
        <f>SUMIFS('DATOS PEST15'!$D:$D,'DATOS PEST15'!$B:$B,VLOOKUP($AA$5,DenRegTabla2,2,FALSE),'DATOS PEST15'!$A:$A,INDICE!$C$13,'DATOS PEST15'!$E:$E,'2. TS PAIS SEXO Y REG'!$A161)</f>
        <v>0</v>
      </c>
    </row>
    <row r="162" spans="1:29" s="123" customFormat="1" ht="15.6" x14ac:dyDescent="0.3">
      <c r="A162" s="4">
        <v>474</v>
      </c>
      <c r="B162" s="147" t="s">
        <v>385</v>
      </c>
      <c r="C162" s="147">
        <f t="shared" si="24"/>
        <v>2</v>
      </c>
      <c r="D162" s="166">
        <f t="shared" si="25"/>
        <v>6</v>
      </c>
      <c r="E162" s="164">
        <f t="shared" si="26"/>
        <v>8</v>
      </c>
      <c r="F162" s="147">
        <f>SUMIFS('DATOS PEST15'!$D:$D,'DATOS PEST15'!$C:$C,'2. TS PAIS SEXO Y REG'!F$6,'DATOS PEST15'!$B:$B,VLOOKUP($F$5,DenRegTabla2,2,FALSE),'DATOS PEST15'!$A:$A,INDICE!$C$13,'DATOS PEST15'!$E:$E,'2. TS PAIS SEXO Y REG'!$A162)</f>
        <v>1</v>
      </c>
      <c r="G162" s="166">
        <f>SUMIFS('DATOS PEST15'!$D:$D,'DATOS PEST15'!$C:$C,'2. TS PAIS SEXO Y REG'!G$6,'DATOS PEST15'!$B:$B,VLOOKUP($F$5,DenRegTabla2,2,FALSE),'DATOS PEST15'!$A:$A,INDICE!$C$13,'DATOS PEST15'!$E:$E,'2. TS PAIS SEXO Y REG'!$A162)</f>
        <v>3</v>
      </c>
      <c r="H162" s="164">
        <f>SUMIFS('DATOS PEST15'!$D:$D,'DATOS PEST15'!$B:$B,VLOOKUP($F$5,DenRegTabla2,2,FALSE),'DATOS PEST15'!$A:$A,INDICE!$C$13,'DATOS PEST15'!$E:$E,'2. TS PAIS SEXO Y REG'!$A162)</f>
        <v>4</v>
      </c>
      <c r="I162" s="147">
        <f>SUMIFS('DATOS PEST15'!$D:$D,'DATOS PEST15'!$C:$C,'2. TS PAIS SEXO Y REG'!I$6,'DATOS PEST15'!$B:$B,VLOOKUP($I$5,DenRegTabla2,2,FALSE),'DATOS PEST15'!$A:$A,INDICE!$C$13,'DATOS PEST15'!$E:$E,'2. TS PAIS SEXO Y REG'!$A162)</f>
        <v>0</v>
      </c>
      <c r="J162" s="166">
        <f>SUMIFS('DATOS PEST15'!$D:$D,'DATOS PEST15'!$C:$C,'2. TS PAIS SEXO Y REG'!J$6,'DATOS PEST15'!$B:$B,VLOOKUP($I$5,DenRegTabla2,2,FALSE),'DATOS PEST15'!$A:$A,INDICE!$C$13,'DATOS PEST15'!$E:$E,'2. TS PAIS SEXO Y REG'!$A162)</f>
        <v>1</v>
      </c>
      <c r="K162" s="164">
        <f>SUMIFS('DATOS PEST15'!$D:$D,'DATOS PEST15'!$B:$B,VLOOKUP($I$5,DenRegTabla2,2,FALSE),'DATOS PEST15'!$A:$A,INDICE!$C$13,'DATOS PEST15'!$E:$E,'2. TS PAIS SEXO Y REG'!$A162)</f>
        <v>1</v>
      </c>
      <c r="L162" s="147">
        <f>SUMIFS('DATOS PEST15'!$D:$D,'DATOS PEST15'!$C:$C,'2. TS PAIS SEXO Y REG'!L$6,'DATOS PEST15'!$B:$B,VLOOKUP($L$5,DenRegTabla2,2,FALSE),'DATOS PEST15'!$A:$A,INDICE!$C$13,'DATOS PEST15'!$E:$E,'2. TS PAIS SEXO Y REG'!$A162)</f>
        <v>1</v>
      </c>
      <c r="M162" s="166">
        <f>SUMIFS('DATOS PEST15'!$D:$D,'DATOS PEST15'!$C:$C,'2. TS PAIS SEXO Y REG'!M$6,'DATOS PEST15'!$B:$B,VLOOKUP($L$5,DenRegTabla2,2,FALSE),'DATOS PEST15'!$A:$A,INDICE!$C$13,'DATOS PEST15'!$E:$E,'2. TS PAIS SEXO Y REG'!$A162)</f>
        <v>0</v>
      </c>
      <c r="N162" s="164">
        <f>SUMIFS('DATOS PEST15'!$D:$D,'DATOS PEST15'!$B:$B,VLOOKUP($L$5,DenRegTabla2,2,FALSE),'DATOS PEST15'!$A:$A,INDICE!$C$13,'DATOS PEST15'!$E:$E,'2. TS PAIS SEXO Y REG'!$A162)</f>
        <v>1</v>
      </c>
      <c r="O162" s="147">
        <f>SUMIFS('DATOS PEST15'!$D:$D,'DATOS PEST15'!$C:$C,'2. TS PAIS SEXO Y REG'!O$6,'DATOS PEST15'!$B:$B,VLOOKUP($O$5,DenRegTabla2,2,FALSE),'DATOS PEST15'!$A:$A,INDICE!$C$13,'DATOS PEST15'!$E:$E,'2. TS PAIS SEXO Y REG'!$A162)</f>
        <v>0</v>
      </c>
      <c r="P162" s="166">
        <f>SUMIFS('DATOS PEST15'!$D:$D,'DATOS PEST15'!$C:$C,'2. TS PAIS SEXO Y REG'!P$6,'DATOS PEST15'!$B:$B,VLOOKUP($O$5,DenRegTabla2,2,FALSE),'DATOS PEST15'!$A:$A,INDICE!$C$13,'DATOS PEST15'!$E:$E,'2. TS PAIS SEXO Y REG'!$A162)</f>
        <v>2</v>
      </c>
      <c r="Q162" s="164">
        <f>SUMIFS('DATOS PEST15'!$D:$D,'DATOS PEST15'!$B:$B,VLOOKUP($O$5,DenRegTabla2,2,FALSE),'DATOS PEST15'!$A:$A,INDICE!$C$13,'DATOS PEST15'!$E:$E,'2. TS PAIS SEXO Y REG'!$A162)</f>
        <v>2</v>
      </c>
      <c r="R162" s="147">
        <f>SUMIFS('DATOS PEST15'!$D:$D,'DATOS PEST15'!$C:$C,'2. TS PAIS SEXO Y REG'!R$6,'DATOS PEST15'!$B:$B,VLOOKUP($R$5,DenRegTabla2,2,FALSE),'DATOS PEST15'!$A:$A,INDICE!$C$13,'DATOS PEST15'!$E:$E,'2. TS PAIS SEXO Y REG'!$A162)</f>
        <v>0</v>
      </c>
      <c r="S162" s="166">
        <f>SUMIFS('DATOS PEST15'!$D:$D,'DATOS PEST15'!$C:$C,'2. TS PAIS SEXO Y REG'!S$6,'DATOS PEST15'!$B:$B,VLOOKUP($R$5,DenRegTabla2,2,FALSE),'DATOS PEST15'!$A:$A,INDICE!$C$13,'DATOS PEST15'!$E:$E,'2. TS PAIS SEXO Y REG'!$A162)</f>
        <v>0</v>
      </c>
      <c r="T162" s="164">
        <f>SUMIFS('DATOS PEST15'!$D:$D,'DATOS PEST15'!$B:$B,VLOOKUP($R$5,DenRegTabla2,2,FALSE),'DATOS PEST15'!$A:$A,INDICE!$C$13,'DATOS PEST15'!$E:$E,'2. TS PAIS SEXO Y REG'!$A162)</f>
        <v>0</v>
      </c>
      <c r="U162" s="147">
        <f>SUMIFS('DATOS PEST15'!$D:$D,'DATOS PEST15'!$C:$C,'2. TS PAIS SEXO Y REG'!U$6,'DATOS PEST15'!$B:$B,VLOOKUP($U$5,DenRegTabla2,2,FALSE),'DATOS PEST15'!$A:$A,INDICE!$C$13,'DATOS PEST15'!$E:$E,'2. TS PAIS SEXO Y REG'!$A162)</f>
        <v>0</v>
      </c>
      <c r="V162" s="166">
        <f>SUMIFS('DATOS PEST15'!$D:$D,'DATOS PEST15'!$C:$C,'2. TS PAIS SEXO Y REG'!V$6,'DATOS PEST15'!$B:$B,VLOOKUP($U$5,DenRegTabla2,2,FALSE),'DATOS PEST15'!$A:$A,INDICE!$C$13,'DATOS PEST15'!$E:$E,'2. TS PAIS SEXO Y REG'!$A162)</f>
        <v>0</v>
      </c>
      <c r="W162" s="164">
        <f>SUMIFS('DATOS PEST15'!$D:$D,'DATOS PEST15'!$B:$B,VLOOKUP($U$5,DenRegTabla2,2,FALSE),'DATOS PEST15'!$A:$A,INDICE!$C$13,'DATOS PEST15'!$E:$E,'2. TS PAIS SEXO Y REG'!$A162)</f>
        <v>0</v>
      </c>
      <c r="X162" s="147">
        <f>SUMIFS('DATOS PEST15'!$D:$D,'DATOS PEST15'!$C:$C,'2. TS PAIS SEXO Y REG'!X$6,'DATOS PEST15'!$B:$B,VLOOKUP($X$5,DenRegTabla2,2,FALSE),'DATOS PEST15'!$A:$A,INDICE!$C$13,'DATOS PEST15'!$E:$E,'2. TS PAIS SEXO Y REG'!$A162)</f>
        <v>0</v>
      </c>
      <c r="Y162" s="166">
        <f>SUMIFS('DATOS PEST15'!$D:$D,'DATOS PEST15'!$C:$C,'2. TS PAIS SEXO Y REG'!Y$6,'DATOS PEST15'!$B:$B,VLOOKUP($X$5,DenRegTabla2,2,FALSE),'DATOS PEST15'!$A:$A,INDICE!$C$13,'DATOS PEST15'!$E:$E,'2. TS PAIS SEXO Y REG'!$A162)</f>
        <v>0</v>
      </c>
      <c r="Z162" s="164">
        <f>SUMIFS('DATOS PEST15'!$D:$D,'DATOS PEST15'!$B:$B,VLOOKUP($X$5,DenRegTabla2,2,FALSE),'DATOS PEST15'!$A:$A,INDICE!$C$13,'DATOS PEST15'!$E:$E,'2. TS PAIS SEXO Y REG'!$A162)</f>
        <v>0</v>
      </c>
      <c r="AA162" s="147">
        <f>SUMIFS('DATOS PEST15'!$D:$D,'DATOS PEST15'!$C:$C,'2. TS PAIS SEXO Y REG'!AA$6,'DATOS PEST15'!$B:$B,VLOOKUP($AA$5,DenRegTabla2,2,FALSE),'DATOS PEST15'!$A:$A,INDICE!$C$13,'DATOS PEST15'!$E:$E,'2. TS PAIS SEXO Y REG'!$A162)</f>
        <v>0</v>
      </c>
      <c r="AB162" s="166">
        <f>SUMIFS('DATOS PEST15'!$D:$D,'DATOS PEST15'!$C:$C,'2. TS PAIS SEXO Y REG'!AB$6,'DATOS PEST15'!$B:$B,VLOOKUP($AA$5,DenRegTabla2,2,FALSE),'DATOS PEST15'!$A:$A,INDICE!$C$13,'DATOS PEST15'!$E:$E,'2. TS PAIS SEXO Y REG'!$A162)</f>
        <v>0</v>
      </c>
      <c r="AC162" s="164">
        <f>SUMIFS('DATOS PEST15'!$D:$D,'DATOS PEST15'!$B:$B,VLOOKUP($AA$5,DenRegTabla2,2,FALSE),'DATOS PEST15'!$A:$A,INDICE!$C$13,'DATOS PEST15'!$E:$E,'2. TS PAIS SEXO Y REG'!$A162)</f>
        <v>0</v>
      </c>
    </row>
    <row r="163" spans="1:29" s="123" customFormat="1" ht="15.6" x14ac:dyDescent="0.3">
      <c r="A163" s="4">
        <v>480</v>
      </c>
      <c r="B163" s="147" t="s">
        <v>306</v>
      </c>
      <c r="C163" s="147">
        <f t="shared" si="24"/>
        <v>31.578947368421051</v>
      </c>
      <c r="D163" s="166">
        <f t="shared" si="25"/>
        <v>41.684210526315788</v>
      </c>
      <c r="E163" s="164">
        <f t="shared" si="26"/>
        <v>73.263157894736835</v>
      </c>
      <c r="F163" s="147">
        <f>SUMIFS('DATOS PEST15'!$D:$D,'DATOS PEST15'!$C:$C,'2. TS PAIS SEXO Y REG'!F$6,'DATOS PEST15'!$B:$B,VLOOKUP($F$5,DenRegTabla2,2,FALSE),'DATOS PEST15'!$A:$A,INDICE!$C$13,'DATOS PEST15'!$E:$E,'2. TS PAIS SEXO Y REG'!$A163)</f>
        <v>23.578947368421051</v>
      </c>
      <c r="G163" s="166">
        <f>SUMIFS('DATOS PEST15'!$D:$D,'DATOS PEST15'!$C:$C,'2. TS PAIS SEXO Y REG'!G$6,'DATOS PEST15'!$B:$B,VLOOKUP($F$5,DenRegTabla2,2,FALSE),'DATOS PEST15'!$A:$A,INDICE!$C$13,'DATOS PEST15'!$E:$E,'2. TS PAIS SEXO Y REG'!$A163)</f>
        <v>34.684210526315788</v>
      </c>
      <c r="H163" s="164">
        <f>SUMIFS('DATOS PEST15'!$D:$D,'DATOS PEST15'!$B:$B,VLOOKUP($F$5,DenRegTabla2,2,FALSE),'DATOS PEST15'!$A:$A,INDICE!$C$13,'DATOS PEST15'!$E:$E,'2. TS PAIS SEXO Y REG'!$A163)</f>
        <v>58.263157894736835</v>
      </c>
      <c r="I163" s="147">
        <f>SUMIFS('DATOS PEST15'!$D:$D,'DATOS PEST15'!$C:$C,'2. TS PAIS SEXO Y REG'!I$6,'DATOS PEST15'!$B:$B,VLOOKUP($I$5,DenRegTabla2,2,FALSE),'DATOS PEST15'!$A:$A,INDICE!$C$13,'DATOS PEST15'!$E:$E,'2. TS PAIS SEXO Y REG'!$A163)</f>
        <v>0</v>
      </c>
      <c r="J163" s="166">
        <f>SUMIFS('DATOS PEST15'!$D:$D,'DATOS PEST15'!$C:$C,'2. TS PAIS SEXO Y REG'!J$6,'DATOS PEST15'!$B:$B,VLOOKUP($I$5,DenRegTabla2,2,FALSE),'DATOS PEST15'!$A:$A,INDICE!$C$13,'DATOS PEST15'!$E:$E,'2. TS PAIS SEXO Y REG'!$A163)</f>
        <v>2</v>
      </c>
      <c r="K163" s="164">
        <f>SUMIFS('DATOS PEST15'!$D:$D,'DATOS PEST15'!$B:$B,VLOOKUP($I$5,DenRegTabla2,2,FALSE),'DATOS PEST15'!$A:$A,INDICE!$C$13,'DATOS PEST15'!$E:$E,'2. TS PAIS SEXO Y REG'!$A163)</f>
        <v>2</v>
      </c>
      <c r="L163" s="147">
        <f>SUMIFS('DATOS PEST15'!$D:$D,'DATOS PEST15'!$C:$C,'2. TS PAIS SEXO Y REG'!L$6,'DATOS PEST15'!$B:$B,VLOOKUP($L$5,DenRegTabla2,2,FALSE),'DATOS PEST15'!$A:$A,INDICE!$C$13,'DATOS PEST15'!$E:$E,'2. TS PAIS SEXO Y REG'!$A163)</f>
        <v>2</v>
      </c>
      <c r="M163" s="166">
        <f>SUMIFS('DATOS PEST15'!$D:$D,'DATOS PEST15'!$C:$C,'2. TS PAIS SEXO Y REG'!M$6,'DATOS PEST15'!$B:$B,VLOOKUP($L$5,DenRegTabla2,2,FALSE),'DATOS PEST15'!$A:$A,INDICE!$C$13,'DATOS PEST15'!$E:$E,'2. TS PAIS SEXO Y REG'!$A163)</f>
        <v>0</v>
      </c>
      <c r="N163" s="164">
        <f>SUMIFS('DATOS PEST15'!$D:$D,'DATOS PEST15'!$B:$B,VLOOKUP($L$5,DenRegTabla2,2,FALSE),'DATOS PEST15'!$A:$A,INDICE!$C$13,'DATOS PEST15'!$E:$E,'2. TS PAIS SEXO Y REG'!$A163)</f>
        <v>2</v>
      </c>
      <c r="O163" s="147">
        <f>SUMIFS('DATOS PEST15'!$D:$D,'DATOS PEST15'!$C:$C,'2. TS PAIS SEXO Y REG'!O$6,'DATOS PEST15'!$B:$B,VLOOKUP($O$5,DenRegTabla2,2,FALSE),'DATOS PEST15'!$A:$A,INDICE!$C$13,'DATOS PEST15'!$E:$E,'2. TS PAIS SEXO Y REG'!$A163)</f>
        <v>6</v>
      </c>
      <c r="P163" s="166">
        <f>SUMIFS('DATOS PEST15'!$D:$D,'DATOS PEST15'!$C:$C,'2. TS PAIS SEXO Y REG'!P$6,'DATOS PEST15'!$B:$B,VLOOKUP($O$5,DenRegTabla2,2,FALSE),'DATOS PEST15'!$A:$A,INDICE!$C$13,'DATOS PEST15'!$E:$E,'2. TS PAIS SEXO Y REG'!$A163)</f>
        <v>5</v>
      </c>
      <c r="Q163" s="164">
        <f>SUMIFS('DATOS PEST15'!$D:$D,'DATOS PEST15'!$B:$B,VLOOKUP($O$5,DenRegTabla2,2,FALSE),'DATOS PEST15'!$A:$A,INDICE!$C$13,'DATOS PEST15'!$E:$E,'2. TS PAIS SEXO Y REG'!$A163)</f>
        <v>11</v>
      </c>
      <c r="R163" s="147">
        <f>SUMIFS('DATOS PEST15'!$D:$D,'DATOS PEST15'!$C:$C,'2. TS PAIS SEXO Y REG'!R$6,'DATOS PEST15'!$B:$B,VLOOKUP($R$5,DenRegTabla2,2,FALSE),'DATOS PEST15'!$A:$A,INDICE!$C$13,'DATOS PEST15'!$E:$E,'2. TS PAIS SEXO Y REG'!$A163)</f>
        <v>0</v>
      </c>
      <c r="S163" s="166">
        <f>SUMIFS('DATOS PEST15'!$D:$D,'DATOS PEST15'!$C:$C,'2. TS PAIS SEXO Y REG'!S$6,'DATOS PEST15'!$B:$B,VLOOKUP($R$5,DenRegTabla2,2,FALSE),'DATOS PEST15'!$A:$A,INDICE!$C$13,'DATOS PEST15'!$E:$E,'2. TS PAIS SEXO Y REG'!$A163)</f>
        <v>0</v>
      </c>
      <c r="T163" s="164">
        <f>SUMIFS('DATOS PEST15'!$D:$D,'DATOS PEST15'!$B:$B,VLOOKUP($R$5,DenRegTabla2,2,FALSE),'DATOS PEST15'!$A:$A,INDICE!$C$13,'DATOS PEST15'!$E:$E,'2. TS PAIS SEXO Y REG'!$A163)</f>
        <v>0</v>
      </c>
      <c r="U163" s="147">
        <f>SUMIFS('DATOS PEST15'!$D:$D,'DATOS PEST15'!$C:$C,'2. TS PAIS SEXO Y REG'!U$6,'DATOS PEST15'!$B:$B,VLOOKUP($U$5,DenRegTabla2,2,FALSE),'DATOS PEST15'!$A:$A,INDICE!$C$13,'DATOS PEST15'!$E:$E,'2. TS PAIS SEXO Y REG'!$A163)</f>
        <v>0</v>
      </c>
      <c r="V163" s="166">
        <f>SUMIFS('DATOS PEST15'!$D:$D,'DATOS PEST15'!$C:$C,'2. TS PAIS SEXO Y REG'!V$6,'DATOS PEST15'!$B:$B,VLOOKUP($U$5,DenRegTabla2,2,FALSE),'DATOS PEST15'!$A:$A,INDICE!$C$13,'DATOS PEST15'!$E:$E,'2. TS PAIS SEXO Y REG'!$A163)</f>
        <v>0</v>
      </c>
      <c r="W163" s="164">
        <f>SUMIFS('DATOS PEST15'!$D:$D,'DATOS PEST15'!$B:$B,VLOOKUP($U$5,DenRegTabla2,2,FALSE),'DATOS PEST15'!$A:$A,INDICE!$C$13,'DATOS PEST15'!$E:$E,'2. TS PAIS SEXO Y REG'!$A163)</f>
        <v>0</v>
      </c>
      <c r="X163" s="147">
        <f>SUMIFS('DATOS PEST15'!$D:$D,'DATOS PEST15'!$C:$C,'2. TS PAIS SEXO Y REG'!X$6,'DATOS PEST15'!$B:$B,VLOOKUP($X$5,DenRegTabla2,2,FALSE),'DATOS PEST15'!$A:$A,INDICE!$C$13,'DATOS PEST15'!$E:$E,'2. TS PAIS SEXO Y REG'!$A163)</f>
        <v>0</v>
      </c>
      <c r="Y163" s="166">
        <f>SUMIFS('DATOS PEST15'!$D:$D,'DATOS PEST15'!$C:$C,'2. TS PAIS SEXO Y REG'!Y$6,'DATOS PEST15'!$B:$B,VLOOKUP($X$5,DenRegTabla2,2,FALSE),'DATOS PEST15'!$A:$A,INDICE!$C$13,'DATOS PEST15'!$E:$E,'2. TS PAIS SEXO Y REG'!$A163)</f>
        <v>0</v>
      </c>
      <c r="Z163" s="164">
        <f>SUMIFS('DATOS PEST15'!$D:$D,'DATOS PEST15'!$B:$B,VLOOKUP($X$5,DenRegTabla2,2,FALSE),'DATOS PEST15'!$A:$A,INDICE!$C$13,'DATOS PEST15'!$E:$E,'2. TS PAIS SEXO Y REG'!$A163)</f>
        <v>0</v>
      </c>
      <c r="AA163" s="147">
        <f>SUMIFS('DATOS PEST15'!$D:$D,'DATOS PEST15'!$C:$C,'2. TS PAIS SEXO Y REG'!AA$6,'DATOS PEST15'!$B:$B,VLOOKUP($AA$5,DenRegTabla2,2,FALSE),'DATOS PEST15'!$A:$A,INDICE!$C$13,'DATOS PEST15'!$E:$E,'2. TS PAIS SEXO Y REG'!$A163)</f>
        <v>0</v>
      </c>
      <c r="AB163" s="166">
        <f>SUMIFS('DATOS PEST15'!$D:$D,'DATOS PEST15'!$C:$C,'2. TS PAIS SEXO Y REG'!AB$6,'DATOS PEST15'!$B:$B,VLOOKUP($AA$5,DenRegTabla2,2,FALSE),'DATOS PEST15'!$A:$A,INDICE!$C$13,'DATOS PEST15'!$E:$E,'2. TS PAIS SEXO Y REG'!$A163)</f>
        <v>0</v>
      </c>
      <c r="AC163" s="164">
        <f>SUMIFS('DATOS PEST15'!$D:$D,'DATOS PEST15'!$B:$B,VLOOKUP($AA$5,DenRegTabla2,2,FALSE),'DATOS PEST15'!$A:$A,INDICE!$C$13,'DATOS PEST15'!$E:$E,'2. TS PAIS SEXO Y REG'!$A163)</f>
        <v>0</v>
      </c>
    </row>
    <row r="164" spans="1:29" s="123" customFormat="1" ht="15.6" x14ac:dyDescent="0.3">
      <c r="A164" s="4">
        <v>478</v>
      </c>
      <c r="B164" s="147" t="s">
        <v>305</v>
      </c>
      <c r="C164" s="147">
        <f t="shared" si="24"/>
        <v>312.84210526315792</v>
      </c>
      <c r="D164" s="166">
        <f t="shared" si="25"/>
        <v>3227.9473684210525</v>
      </c>
      <c r="E164" s="164">
        <f t="shared" si="26"/>
        <v>3540.78947368421</v>
      </c>
      <c r="F164" s="147">
        <f>SUMIFS('DATOS PEST15'!$D:$D,'DATOS PEST15'!$C:$C,'2. TS PAIS SEXO Y REG'!F$6,'DATOS PEST15'!$B:$B,VLOOKUP($F$5,DenRegTabla2,2,FALSE),'DATOS PEST15'!$A:$A,INDICE!$C$13,'DATOS PEST15'!$E:$E,'2. TS PAIS SEXO Y REG'!$A164)</f>
        <v>258.68421052631578</v>
      </c>
      <c r="G164" s="166">
        <f>SUMIFS('DATOS PEST15'!$D:$D,'DATOS PEST15'!$C:$C,'2. TS PAIS SEXO Y REG'!G$6,'DATOS PEST15'!$B:$B,VLOOKUP($F$5,DenRegTabla2,2,FALSE),'DATOS PEST15'!$A:$A,INDICE!$C$13,'DATOS PEST15'!$E:$E,'2. TS PAIS SEXO Y REG'!$A164)</f>
        <v>1793.8947368421052</v>
      </c>
      <c r="H164" s="164">
        <f>SUMIFS('DATOS PEST15'!$D:$D,'DATOS PEST15'!$B:$B,VLOOKUP($F$5,DenRegTabla2,2,FALSE),'DATOS PEST15'!$A:$A,INDICE!$C$13,'DATOS PEST15'!$E:$E,'2. TS PAIS SEXO Y REG'!$A164)</f>
        <v>2052.5789473684208</v>
      </c>
      <c r="I164" s="147">
        <f>SUMIFS('DATOS PEST15'!$D:$D,'DATOS PEST15'!$C:$C,'2. TS PAIS SEXO Y REG'!I$6,'DATOS PEST15'!$B:$B,VLOOKUP($I$5,DenRegTabla2,2,FALSE),'DATOS PEST15'!$A:$A,INDICE!$C$13,'DATOS PEST15'!$E:$E,'2. TS PAIS SEXO Y REG'!$A164)</f>
        <v>26.736842105263158</v>
      </c>
      <c r="J164" s="166">
        <f>SUMIFS('DATOS PEST15'!$D:$D,'DATOS PEST15'!$C:$C,'2. TS PAIS SEXO Y REG'!J$6,'DATOS PEST15'!$B:$B,VLOOKUP($I$5,DenRegTabla2,2,FALSE),'DATOS PEST15'!$A:$A,INDICE!$C$13,'DATOS PEST15'!$E:$E,'2. TS PAIS SEXO Y REG'!$A164)</f>
        <v>1336.0526315789473</v>
      </c>
      <c r="K164" s="164">
        <f>SUMIFS('DATOS PEST15'!$D:$D,'DATOS PEST15'!$B:$B,VLOOKUP($I$5,DenRegTabla2,2,FALSE),'DATOS PEST15'!$A:$A,INDICE!$C$13,'DATOS PEST15'!$E:$E,'2. TS PAIS SEXO Y REG'!$A164)</f>
        <v>1362.7894736842104</v>
      </c>
      <c r="L164" s="147">
        <f>SUMIFS('DATOS PEST15'!$D:$D,'DATOS PEST15'!$C:$C,'2. TS PAIS SEXO Y REG'!L$6,'DATOS PEST15'!$B:$B,VLOOKUP($L$5,DenRegTabla2,2,FALSE),'DATOS PEST15'!$A:$A,INDICE!$C$13,'DATOS PEST15'!$E:$E,'2. TS PAIS SEXO Y REG'!$A164)</f>
        <v>13</v>
      </c>
      <c r="M164" s="166">
        <f>SUMIFS('DATOS PEST15'!$D:$D,'DATOS PEST15'!$C:$C,'2. TS PAIS SEXO Y REG'!M$6,'DATOS PEST15'!$B:$B,VLOOKUP($L$5,DenRegTabla2,2,FALSE),'DATOS PEST15'!$A:$A,INDICE!$C$13,'DATOS PEST15'!$E:$E,'2. TS PAIS SEXO Y REG'!$A164)</f>
        <v>4</v>
      </c>
      <c r="N164" s="164">
        <f>SUMIFS('DATOS PEST15'!$D:$D,'DATOS PEST15'!$B:$B,VLOOKUP($L$5,DenRegTabla2,2,FALSE),'DATOS PEST15'!$A:$A,INDICE!$C$13,'DATOS PEST15'!$E:$E,'2. TS PAIS SEXO Y REG'!$A164)</f>
        <v>17</v>
      </c>
      <c r="O164" s="147">
        <f>SUMIFS('DATOS PEST15'!$D:$D,'DATOS PEST15'!$C:$C,'2. TS PAIS SEXO Y REG'!O$6,'DATOS PEST15'!$B:$B,VLOOKUP($O$5,DenRegTabla2,2,FALSE),'DATOS PEST15'!$A:$A,INDICE!$C$13,'DATOS PEST15'!$E:$E,'2. TS PAIS SEXO Y REG'!$A164)</f>
        <v>14.421052631578947</v>
      </c>
      <c r="P164" s="166">
        <f>SUMIFS('DATOS PEST15'!$D:$D,'DATOS PEST15'!$C:$C,'2. TS PAIS SEXO Y REG'!P$6,'DATOS PEST15'!$B:$B,VLOOKUP($O$5,DenRegTabla2,2,FALSE),'DATOS PEST15'!$A:$A,INDICE!$C$13,'DATOS PEST15'!$E:$E,'2. TS PAIS SEXO Y REG'!$A164)</f>
        <v>79</v>
      </c>
      <c r="Q164" s="164">
        <f>SUMIFS('DATOS PEST15'!$D:$D,'DATOS PEST15'!$B:$B,VLOOKUP($O$5,DenRegTabla2,2,FALSE),'DATOS PEST15'!$A:$A,INDICE!$C$13,'DATOS PEST15'!$E:$E,'2. TS PAIS SEXO Y REG'!$A164)</f>
        <v>93.421052631578945</v>
      </c>
      <c r="R164" s="147">
        <f>SUMIFS('DATOS PEST15'!$D:$D,'DATOS PEST15'!$C:$C,'2. TS PAIS SEXO Y REG'!R$6,'DATOS PEST15'!$B:$B,VLOOKUP($R$5,DenRegTabla2,2,FALSE),'DATOS PEST15'!$A:$A,INDICE!$C$13,'DATOS PEST15'!$E:$E,'2. TS PAIS SEXO Y REG'!$A164)</f>
        <v>0</v>
      </c>
      <c r="S164" s="166">
        <f>SUMIFS('DATOS PEST15'!$D:$D,'DATOS PEST15'!$C:$C,'2. TS PAIS SEXO Y REG'!S$6,'DATOS PEST15'!$B:$B,VLOOKUP($R$5,DenRegTabla2,2,FALSE),'DATOS PEST15'!$A:$A,INDICE!$C$13,'DATOS PEST15'!$E:$E,'2. TS PAIS SEXO Y REG'!$A164)</f>
        <v>0</v>
      </c>
      <c r="T164" s="164">
        <f>SUMIFS('DATOS PEST15'!$D:$D,'DATOS PEST15'!$B:$B,VLOOKUP($R$5,DenRegTabla2,2,FALSE),'DATOS PEST15'!$A:$A,INDICE!$C$13,'DATOS PEST15'!$E:$E,'2. TS PAIS SEXO Y REG'!$A164)</f>
        <v>0</v>
      </c>
      <c r="U164" s="147">
        <f>SUMIFS('DATOS PEST15'!$D:$D,'DATOS PEST15'!$C:$C,'2. TS PAIS SEXO Y REG'!U$6,'DATOS PEST15'!$B:$B,VLOOKUP($U$5,DenRegTabla2,2,FALSE),'DATOS PEST15'!$A:$A,INDICE!$C$13,'DATOS PEST15'!$E:$E,'2. TS PAIS SEXO Y REG'!$A164)</f>
        <v>0</v>
      </c>
      <c r="V164" s="166">
        <f>SUMIFS('DATOS PEST15'!$D:$D,'DATOS PEST15'!$C:$C,'2. TS PAIS SEXO Y REG'!V$6,'DATOS PEST15'!$B:$B,VLOOKUP($U$5,DenRegTabla2,2,FALSE),'DATOS PEST15'!$A:$A,INDICE!$C$13,'DATOS PEST15'!$E:$E,'2. TS PAIS SEXO Y REG'!$A164)</f>
        <v>15</v>
      </c>
      <c r="W164" s="164">
        <f>SUMIFS('DATOS PEST15'!$D:$D,'DATOS PEST15'!$B:$B,VLOOKUP($U$5,DenRegTabla2,2,FALSE),'DATOS PEST15'!$A:$A,INDICE!$C$13,'DATOS PEST15'!$E:$E,'2. TS PAIS SEXO Y REG'!$A164)</f>
        <v>15</v>
      </c>
      <c r="X164" s="147">
        <f>SUMIFS('DATOS PEST15'!$D:$D,'DATOS PEST15'!$C:$C,'2. TS PAIS SEXO Y REG'!X$6,'DATOS PEST15'!$B:$B,VLOOKUP($X$5,DenRegTabla2,2,FALSE),'DATOS PEST15'!$A:$A,INDICE!$C$13,'DATOS PEST15'!$E:$E,'2. TS PAIS SEXO Y REG'!$A164)</f>
        <v>0</v>
      </c>
      <c r="Y164" s="166">
        <f>SUMIFS('DATOS PEST15'!$D:$D,'DATOS PEST15'!$C:$C,'2. TS PAIS SEXO Y REG'!Y$6,'DATOS PEST15'!$B:$B,VLOOKUP($X$5,DenRegTabla2,2,FALSE),'DATOS PEST15'!$A:$A,INDICE!$C$13,'DATOS PEST15'!$E:$E,'2. TS PAIS SEXO Y REG'!$A164)</f>
        <v>0</v>
      </c>
      <c r="Z164" s="164">
        <f>SUMIFS('DATOS PEST15'!$D:$D,'DATOS PEST15'!$B:$B,VLOOKUP($X$5,DenRegTabla2,2,FALSE),'DATOS PEST15'!$A:$A,INDICE!$C$13,'DATOS PEST15'!$E:$E,'2. TS PAIS SEXO Y REG'!$A164)</f>
        <v>0</v>
      </c>
      <c r="AA164" s="147">
        <f>SUMIFS('DATOS PEST15'!$D:$D,'DATOS PEST15'!$C:$C,'2. TS PAIS SEXO Y REG'!AA$6,'DATOS PEST15'!$B:$B,VLOOKUP($AA$5,DenRegTabla2,2,FALSE),'DATOS PEST15'!$A:$A,INDICE!$C$13,'DATOS PEST15'!$E:$E,'2. TS PAIS SEXO Y REG'!$A164)</f>
        <v>0</v>
      </c>
      <c r="AB164" s="166">
        <f>SUMIFS('DATOS PEST15'!$D:$D,'DATOS PEST15'!$C:$C,'2. TS PAIS SEXO Y REG'!AB$6,'DATOS PEST15'!$B:$B,VLOOKUP($AA$5,DenRegTabla2,2,FALSE),'DATOS PEST15'!$A:$A,INDICE!$C$13,'DATOS PEST15'!$E:$E,'2. TS PAIS SEXO Y REG'!$A164)</f>
        <v>0</v>
      </c>
      <c r="AC164" s="164">
        <f>SUMIFS('DATOS PEST15'!$D:$D,'DATOS PEST15'!$B:$B,VLOOKUP($AA$5,DenRegTabla2,2,FALSE),'DATOS PEST15'!$A:$A,INDICE!$C$13,'DATOS PEST15'!$E:$E,'2. TS PAIS SEXO Y REG'!$A164)</f>
        <v>0</v>
      </c>
    </row>
    <row r="165" spans="1:29" s="123" customFormat="1" ht="15.6" x14ac:dyDescent="0.3">
      <c r="A165" s="4">
        <v>175</v>
      </c>
      <c r="B165" s="147" t="s">
        <v>426</v>
      </c>
      <c r="C165" s="147">
        <f t="shared" si="24"/>
        <v>0</v>
      </c>
      <c r="D165" s="166">
        <f t="shared" si="25"/>
        <v>0</v>
      </c>
      <c r="E165" s="164">
        <f t="shared" si="26"/>
        <v>0</v>
      </c>
      <c r="F165" s="147">
        <f>SUMIFS('DATOS PEST15'!$D:$D,'DATOS PEST15'!$C:$C,'2. TS PAIS SEXO Y REG'!F$6,'DATOS PEST15'!$B:$B,VLOOKUP($F$5,DenRegTabla2,2,FALSE),'DATOS PEST15'!$A:$A,INDICE!$C$13,'DATOS PEST15'!$E:$E,'2. TS PAIS SEXO Y REG'!$A165)</f>
        <v>0</v>
      </c>
      <c r="G165" s="166">
        <f>SUMIFS('DATOS PEST15'!$D:$D,'DATOS PEST15'!$C:$C,'2. TS PAIS SEXO Y REG'!G$6,'DATOS PEST15'!$B:$B,VLOOKUP($F$5,DenRegTabla2,2,FALSE),'DATOS PEST15'!$A:$A,INDICE!$C$13,'DATOS PEST15'!$E:$E,'2. TS PAIS SEXO Y REG'!$A165)</f>
        <v>0</v>
      </c>
      <c r="H165" s="164">
        <f>SUMIFS('DATOS PEST15'!$D:$D,'DATOS PEST15'!$B:$B,VLOOKUP($F$5,DenRegTabla2,2,FALSE),'DATOS PEST15'!$A:$A,INDICE!$C$13,'DATOS PEST15'!$E:$E,'2. TS PAIS SEXO Y REG'!$A165)</f>
        <v>0</v>
      </c>
      <c r="I165" s="147">
        <f>SUMIFS('DATOS PEST15'!$D:$D,'DATOS PEST15'!$C:$C,'2. TS PAIS SEXO Y REG'!I$6,'DATOS PEST15'!$B:$B,VLOOKUP($I$5,DenRegTabla2,2,FALSE),'DATOS PEST15'!$A:$A,INDICE!$C$13,'DATOS PEST15'!$E:$E,'2. TS PAIS SEXO Y REG'!$A165)</f>
        <v>0</v>
      </c>
      <c r="J165" s="166">
        <f>SUMIFS('DATOS PEST15'!$D:$D,'DATOS PEST15'!$C:$C,'2. TS PAIS SEXO Y REG'!J$6,'DATOS PEST15'!$B:$B,VLOOKUP($I$5,DenRegTabla2,2,FALSE),'DATOS PEST15'!$A:$A,INDICE!$C$13,'DATOS PEST15'!$E:$E,'2. TS PAIS SEXO Y REG'!$A165)</f>
        <v>0</v>
      </c>
      <c r="K165" s="164">
        <f>SUMIFS('DATOS PEST15'!$D:$D,'DATOS PEST15'!$B:$B,VLOOKUP($I$5,DenRegTabla2,2,FALSE),'DATOS PEST15'!$A:$A,INDICE!$C$13,'DATOS PEST15'!$E:$E,'2. TS PAIS SEXO Y REG'!$A165)</f>
        <v>0</v>
      </c>
      <c r="L165" s="147">
        <f>SUMIFS('DATOS PEST15'!$D:$D,'DATOS PEST15'!$C:$C,'2. TS PAIS SEXO Y REG'!L$6,'DATOS PEST15'!$B:$B,VLOOKUP($L$5,DenRegTabla2,2,FALSE),'DATOS PEST15'!$A:$A,INDICE!$C$13,'DATOS PEST15'!$E:$E,'2. TS PAIS SEXO Y REG'!$A165)</f>
        <v>0</v>
      </c>
      <c r="M165" s="166">
        <f>SUMIFS('DATOS PEST15'!$D:$D,'DATOS PEST15'!$C:$C,'2. TS PAIS SEXO Y REG'!M$6,'DATOS PEST15'!$B:$B,VLOOKUP($L$5,DenRegTabla2,2,FALSE),'DATOS PEST15'!$A:$A,INDICE!$C$13,'DATOS PEST15'!$E:$E,'2. TS PAIS SEXO Y REG'!$A165)</f>
        <v>0</v>
      </c>
      <c r="N165" s="164">
        <f>SUMIFS('DATOS PEST15'!$D:$D,'DATOS PEST15'!$B:$B,VLOOKUP($L$5,DenRegTabla2,2,FALSE),'DATOS PEST15'!$A:$A,INDICE!$C$13,'DATOS PEST15'!$E:$E,'2. TS PAIS SEXO Y REG'!$A165)</f>
        <v>0</v>
      </c>
      <c r="O165" s="147">
        <f>SUMIFS('DATOS PEST15'!$D:$D,'DATOS PEST15'!$C:$C,'2. TS PAIS SEXO Y REG'!O$6,'DATOS PEST15'!$B:$B,VLOOKUP($O$5,DenRegTabla2,2,FALSE),'DATOS PEST15'!$A:$A,INDICE!$C$13,'DATOS PEST15'!$E:$E,'2. TS PAIS SEXO Y REG'!$A165)</f>
        <v>0</v>
      </c>
      <c r="P165" s="166">
        <f>SUMIFS('DATOS PEST15'!$D:$D,'DATOS PEST15'!$C:$C,'2. TS PAIS SEXO Y REG'!P$6,'DATOS PEST15'!$B:$B,VLOOKUP($O$5,DenRegTabla2,2,FALSE),'DATOS PEST15'!$A:$A,INDICE!$C$13,'DATOS PEST15'!$E:$E,'2. TS PAIS SEXO Y REG'!$A165)</f>
        <v>0</v>
      </c>
      <c r="Q165" s="164">
        <f>SUMIFS('DATOS PEST15'!$D:$D,'DATOS PEST15'!$B:$B,VLOOKUP($O$5,DenRegTabla2,2,FALSE),'DATOS PEST15'!$A:$A,INDICE!$C$13,'DATOS PEST15'!$E:$E,'2. TS PAIS SEXO Y REG'!$A165)</f>
        <v>0</v>
      </c>
      <c r="R165" s="147">
        <f>SUMIFS('DATOS PEST15'!$D:$D,'DATOS PEST15'!$C:$C,'2. TS PAIS SEXO Y REG'!R$6,'DATOS PEST15'!$B:$B,VLOOKUP($R$5,DenRegTabla2,2,FALSE),'DATOS PEST15'!$A:$A,INDICE!$C$13,'DATOS PEST15'!$E:$E,'2. TS PAIS SEXO Y REG'!$A165)</f>
        <v>0</v>
      </c>
      <c r="S165" s="166">
        <f>SUMIFS('DATOS PEST15'!$D:$D,'DATOS PEST15'!$C:$C,'2. TS PAIS SEXO Y REG'!S$6,'DATOS PEST15'!$B:$B,VLOOKUP($R$5,DenRegTabla2,2,FALSE),'DATOS PEST15'!$A:$A,INDICE!$C$13,'DATOS PEST15'!$E:$E,'2. TS PAIS SEXO Y REG'!$A165)</f>
        <v>0</v>
      </c>
      <c r="T165" s="164">
        <f>SUMIFS('DATOS PEST15'!$D:$D,'DATOS PEST15'!$B:$B,VLOOKUP($R$5,DenRegTabla2,2,FALSE),'DATOS PEST15'!$A:$A,INDICE!$C$13,'DATOS PEST15'!$E:$E,'2. TS PAIS SEXO Y REG'!$A165)</f>
        <v>0</v>
      </c>
      <c r="U165" s="147">
        <f>SUMIFS('DATOS PEST15'!$D:$D,'DATOS PEST15'!$C:$C,'2. TS PAIS SEXO Y REG'!U$6,'DATOS PEST15'!$B:$B,VLOOKUP($U$5,DenRegTabla2,2,FALSE),'DATOS PEST15'!$A:$A,INDICE!$C$13,'DATOS PEST15'!$E:$E,'2. TS PAIS SEXO Y REG'!$A165)</f>
        <v>0</v>
      </c>
      <c r="V165" s="166">
        <f>SUMIFS('DATOS PEST15'!$D:$D,'DATOS PEST15'!$C:$C,'2. TS PAIS SEXO Y REG'!V$6,'DATOS PEST15'!$B:$B,VLOOKUP($U$5,DenRegTabla2,2,FALSE),'DATOS PEST15'!$A:$A,INDICE!$C$13,'DATOS PEST15'!$E:$E,'2. TS PAIS SEXO Y REG'!$A165)</f>
        <v>0</v>
      </c>
      <c r="W165" s="164">
        <f>SUMIFS('DATOS PEST15'!$D:$D,'DATOS PEST15'!$B:$B,VLOOKUP($U$5,DenRegTabla2,2,FALSE),'DATOS PEST15'!$A:$A,INDICE!$C$13,'DATOS PEST15'!$E:$E,'2. TS PAIS SEXO Y REG'!$A165)</f>
        <v>0</v>
      </c>
      <c r="X165" s="147">
        <f>SUMIFS('DATOS PEST15'!$D:$D,'DATOS PEST15'!$C:$C,'2. TS PAIS SEXO Y REG'!X$6,'DATOS PEST15'!$B:$B,VLOOKUP($X$5,DenRegTabla2,2,FALSE),'DATOS PEST15'!$A:$A,INDICE!$C$13,'DATOS PEST15'!$E:$E,'2. TS PAIS SEXO Y REG'!$A165)</f>
        <v>0</v>
      </c>
      <c r="Y165" s="166">
        <f>SUMIFS('DATOS PEST15'!$D:$D,'DATOS PEST15'!$C:$C,'2. TS PAIS SEXO Y REG'!Y$6,'DATOS PEST15'!$B:$B,VLOOKUP($X$5,DenRegTabla2,2,FALSE),'DATOS PEST15'!$A:$A,INDICE!$C$13,'DATOS PEST15'!$E:$E,'2. TS PAIS SEXO Y REG'!$A165)</f>
        <v>0</v>
      </c>
      <c r="Z165" s="164">
        <f>SUMIFS('DATOS PEST15'!$D:$D,'DATOS PEST15'!$B:$B,VLOOKUP($X$5,DenRegTabla2,2,FALSE),'DATOS PEST15'!$A:$A,INDICE!$C$13,'DATOS PEST15'!$E:$E,'2. TS PAIS SEXO Y REG'!$A165)</f>
        <v>0</v>
      </c>
      <c r="AA165" s="147">
        <f>SUMIFS('DATOS PEST15'!$D:$D,'DATOS PEST15'!$C:$C,'2. TS PAIS SEXO Y REG'!AA$6,'DATOS PEST15'!$B:$B,VLOOKUP($AA$5,DenRegTabla2,2,FALSE),'DATOS PEST15'!$A:$A,INDICE!$C$13,'DATOS PEST15'!$E:$E,'2. TS PAIS SEXO Y REG'!$A165)</f>
        <v>0</v>
      </c>
      <c r="AB165" s="166">
        <f>SUMIFS('DATOS PEST15'!$D:$D,'DATOS PEST15'!$C:$C,'2. TS PAIS SEXO Y REG'!AB$6,'DATOS PEST15'!$B:$B,VLOOKUP($AA$5,DenRegTabla2,2,FALSE),'DATOS PEST15'!$A:$A,INDICE!$C$13,'DATOS PEST15'!$E:$E,'2. TS PAIS SEXO Y REG'!$A165)</f>
        <v>0</v>
      </c>
      <c r="AC165" s="164">
        <f>SUMIFS('DATOS PEST15'!$D:$D,'DATOS PEST15'!$B:$B,VLOOKUP($AA$5,DenRegTabla2,2,FALSE),'DATOS PEST15'!$A:$A,INDICE!$C$13,'DATOS PEST15'!$E:$E,'2. TS PAIS SEXO Y REG'!$A165)</f>
        <v>0</v>
      </c>
    </row>
    <row r="166" spans="1:29" s="123" customFormat="1" ht="15.6" x14ac:dyDescent="0.3">
      <c r="A166" s="4">
        <v>484</v>
      </c>
      <c r="B166" s="147" t="s">
        <v>307</v>
      </c>
      <c r="C166" s="147">
        <f t="shared" si="24"/>
        <v>7950.21052631579</v>
      </c>
      <c r="D166" s="166">
        <f t="shared" si="25"/>
        <v>6059.8421052631575</v>
      </c>
      <c r="E166" s="164">
        <f t="shared" si="26"/>
        <v>14010.052631578948</v>
      </c>
      <c r="F166" s="147">
        <f>SUMIFS('DATOS PEST15'!$D:$D,'DATOS PEST15'!$C:$C,'2. TS PAIS SEXO Y REG'!F$6,'DATOS PEST15'!$B:$B,VLOOKUP($F$5,DenRegTabla2,2,FALSE),'DATOS PEST15'!$A:$A,INDICE!$C$13,'DATOS PEST15'!$E:$E,'2. TS PAIS SEXO Y REG'!$A166)</f>
        <v>6321</v>
      </c>
      <c r="G166" s="166">
        <f>SUMIFS('DATOS PEST15'!$D:$D,'DATOS PEST15'!$C:$C,'2. TS PAIS SEXO Y REG'!G$6,'DATOS PEST15'!$B:$B,VLOOKUP($F$5,DenRegTabla2,2,FALSE),'DATOS PEST15'!$A:$A,INDICE!$C$13,'DATOS PEST15'!$E:$E,'2. TS PAIS SEXO Y REG'!$A166)</f>
        <v>5103.3157894736842</v>
      </c>
      <c r="H166" s="164">
        <f>SUMIFS('DATOS PEST15'!$D:$D,'DATOS PEST15'!$B:$B,VLOOKUP($F$5,DenRegTabla2,2,FALSE),'DATOS PEST15'!$A:$A,INDICE!$C$13,'DATOS PEST15'!$E:$E,'2. TS PAIS SEXO Y REG'!$A166)</f>
        <v>11424.315789473683</v>
      </c>
      <c r="I166" s="147">
        <f>SUMIFS('DATOS PEST15'!$D:$D,'DATOS PEST15'!$C:$C,'2. TS PAIS SEXO Y REG'!I$6,'DATOS PEST15'!$B:$B,VLOOKUP($I$5,DenRegTabla2,2,FALSE),'DATOS PEST15'!$A:$A,INDICE!$C$13,'DATOS PEST15'!$E:$E,'2. TS PAIS SEXO Y REG'!$A166)</f>
        <v>33.789473684210527</v>
      </c>
      <c r="J166" s="166">
        <f>SUMIFS('DATOS PEST15'!$D:$D,'DATOS PEST15'!$C:$C,'2. TS PAIS SEXO Y REG'!J$6,'DATOS PEST15'!$B:$B,VLOOKUP($I$5,DenRegTabla2,2,FALSE),'DATOS PEST15'!$A:$A,INDICE!$C$13,'DATOS PEST15'!$E:$E,'2. TS PAIS SEXO Y REG'!$A166)</f>
        <v>57.315789473684212</v>
      </c>
      <c r="K166" s="164">
        <f>SUMIFS('DATOS PEST15'!$D:$D,'DATOS PEST15'!$B:$B,VLOOKUP($I$5,DenRegTabla2,2,FALSE),'DATOS PEST15'!$A:$A,INDICE!$C$13,'DATOS PEST15'!$E:$E,'2. TS PAIS SEXO Y REG'!$A166)</f>
        <v>91.10526315789474</v>
      </c>
      <c r="L166" s="147">
        <f>SUMIFS('DATOS PEST15'!$D:$D,'DATOS PEST15'!$C:$C,'2. TS PAIS SEXO Y REG'!L$6,'DATOS PEST15'!$B:$B,VLOOKUP($L$5,DenRegTabla2,2,FALSE),'DATOS PEST15'!$A:$A,INDICE!$C$13,'DATOS PEST15'!$E:$E,'2. TS PAIS SEXO Y REG'!$A166)</f>
        <v>323.73684210526318</v>
      </c>
      <c r="M166" s="166">
        <f>SUMIFS('DATOS PEST15'!$D:$D,'DATOS PEST15'!$C:$C,'2. TS PAIS SEXO Y REG'!M$6,'DATOS PEST15'!$B:$B,VLOOKUP($L$5,DenRegTabla2,2,FALSE),'DATOS PEST15'!$A:$A,INDICE!$C$13,'DATOS PEST15'!$E:$E,'2. TS PAIS SEXO Y REG'!$A166)</f>
        <v>36.10526315789474</v>
      </c>
      <c r="N166" s="164">
        <f>SUMIFS('DATOS PEST15'!$D:$D,'DATOS PEST15'!$B:$B,VLOOKUP($L$5,DenRegTabla2,2,FALSE),'DATOS PEST15'!$A:$A,INDICE!$C$13,'DATOS PEST15'!$E:$E,'2. TS PAIS SEXO Y REG'!$A166)</f>
        <v>359.84210526315792</v>
      </c>
      <c r="O166" s="147">
        <f>SUMIFS('DATOS PEST15'!$D:$D,'DATOS PEST15'!$C:$C,'2. TS PAIS SEXO Y REG'!O$6,'DATOS PEST15'!$B:$B,VLOOKUP($O$5,DenRegTabla2,2,FALSE),'DATOS PEST15'!$A:$A,INDICE!$C$13,'DATOS PEST15'!$E:$E,'2. TS PAIS SEXO Y REG'!$A166)</f>
        <v>1256.6842105263158</v>
      </c>
      <c r="P166" s="166">
        <f>SUMIFS('DATOS PEST15'!$D:$D,'DATOS PEST15'!$C:$C,'2. TS PAIS SEXO Y REG'!P$6,'DATOS PEST15'!$B:$B,VLOOKUP($O$5,DenRegTabla2,2,FALSE),'DATOS PEST15'!$A:$A,INDICE!$C$13,'DATOS PEST15'!$E:$E,'2. TS PAIS SEXO Y REG'!$A166)</f>
        <v>861.15789473684208</v>
      </c>
      <c r="Q166" s="164">
        <f>SUMIFS('DATOS PEST15'!$D:$D,'DATOS PEST15'!$B:$B,VLOOKUP($O$5,DenRegTabla2,2,FALSE),'DATOS PEST15'!$A:$A,INDICE!$C$13,'DATOS PEST15'!$E:$E,'2. TS PAIS SEXO Y REG'!$A166)</f>
        <v>2117.8421052631579</v>
      </c>
      <c r="R166" s="147">
        <f>SUMIFS('DATOS PEST15'!$D:$D,'DATOS PEST15'!$C:$C,'2. TS PAIS SEXO Y REG'!R$6,'DATOS PEST15'!$B:$B,VLOOKUP($R$5,DenRegTabla2,2,FALSE),'DATOS PEST15'!$A:$A,INDICE!$C$13,'DATOS PEST15'!$E:$E,'2. TS PAIS SEXO Y REG'!$A166)</f>
        <v>9</v>
      </c>
      <c r="S166" s="166">
        <f>SUMIFS('DATOS PEST15'!$D:$D,'DATOS PEST15'!$C:$C,'2. TS PAIS SEXO Y REG'!S$6,'DATOS PEST15'!$B:$B,VLOOKUP($R$5,DenRegTabla2,2,FALSE),'DATOS PEST15'!$A:$A,INDICE!$C$13,'DATOS PEST15'!$E:$E,'2. TS PAIS SEXO Y REG'!$A166)</f>
        <v>1</v>
      </c>
      <c r="T166" s="164">
        <f>SUMIFS('DATOS PEST15'!$D:$D,'DATOS PEST15'!$B:$B,VLOOKUP($R$5,DenRegTabla2,2,FALSE),'DATOS PEST15'!$A:$A,INDICE!$C$13,'DATOS PEST15'!$E:$E,'2. TS PAIS SEXO Y REG'!$A166)</f>
        <v>10</v>
      </c>
      <c r="U166" s="147">
        <f>SUMIFS('DATOS PEST15'!$D:$D,'DATOS PEST15'!$C:$C,'2. TS PAIS SEXO Y REG'!U$6,'DATOS PEST15'!$B:$B,VLOOKUP($U$5,DenRegTabla2,2,FALSE),'DATOS PEST15'!$A:$A,INDICE!$C$13,'DATOS PEST15'!$E:$E,'2. TS PAIS SEXO Y REG'!$A166)</f>
        <v>5</v>
      </c>
      <c r="V166" s="166">
        <f>SUMIFS('DATOS PEST15'!$D:$D,'DATOS PEST15'!$C:$C,'2. TS PAIS SEXO Y REG'!V$6,'DATOS PEST15'!$B:$B,VLOOKUP($U$5,DenRegTabla2,2,FALSE),'DATOS PEST15'!$A:$A,INDICE!$C$13,'DATOS PEST15'!$E:$E,'2. TS PAIS SEXO Y REG'!$A166)</f>
        <v>0.94736842105263153</v>
      </c>
      <c r="W166" s="164">
        <f>SUMIFS('DATOS PEST15'!$D:$D,'DATOS PEST15'!$B:$B,VLOOKUP($U$5,DenRegTabla2,2,FALSE),'DATOS PEST15'!$A:$A,INDICE!$C$13,'DATOS PEST15'!$E:$E,'2. TS PAIS SEXO Y REG'!$A166)</f>
        <v>5.9473684210526319</v>
      </c>
      <c r="X166" s="147">
        <f>SUMIFS('DATOS PEST15'!$D:$D,'DATOS PEST15'!$C:$C,'2. TS PAIS SEXO Y REG'!X$6,'DATOS PEST15'!$B:$B,VLOOKUP($X$5,DenRegTabla2,2,FALSE),'DATOS PEST15'!$A:$A,INDICE!$C$13,'DATOS PEST15'!$E:$E,'2. TS PAIS SEXO Y REG'!$A166)</f>
        <v>1</v>
      </c>
      <c r="Y166" s="166">
        <f>SUMIFS('DATOS PEST15'!$D:$D,'DATOS PEST15'!$C:$C,'2. TS PAIS SEXO Y REG'!Y$6,'DATOS PEST15'!$B:$B,VLOOKUP($X$5,DenRegTabla2,2,FALSE),'DATOS PEST15'!$A:$A,INDICE!$C$13,'DATOS PEST15'!$E:$E,'2. TS PAIS SEXO Y REG'!$A166)</f>
        <v>0</v>
      </c>
      <c r="Z166" s="164">
        <f>SUMIFS('DATOS PEST15'!$D:$D,'DATOS PEST15'!$B:$B,VLOOKUP($X$5,DenRegTabla2,2,FALSE),'DATOS PEST15'!$A:$A,INDICE!$C$13,'DATOS PEST15'!$E:$E,'2. TS PAIS SEXO Y REG'!$A166)</f>
        <v>1</v>
      </c>
      <c r="AA166" s="147">
        <f>SUMIFS('DATOS PEST15'!$D:$D,'DATOS PEST15'!$C:$C,'2. TS PAIS SEXO Y REG'!AA$6,'DATOS PEST15'!$B:$B,VLOOKUP($AA$5,DenRegTabla2,2,FALSE),'DATOS PEST15'!$A:$A,INDICE!$C$13,'DATOS PEST15'!$E:$E,'2. TS PAIS SEXO Y REG'!$A166)</f>
        <v>0</v>
      </c>
      <c r="AB166" s="166">
        <f>SUMIFS('DATOS PEST15'!$D:$D,'DATOS PEST15'!$C:$C,'2. TS PAIS SEXO Y REG'!AB$6,'DATOS PEST15'!$B:$B,VLOOKUP($AA$5,DenRegTabla2,2,FALSE),'DATOS PEST15'!$A:$A,INDICE!$C$13,'DATOS PEST15'!$E:$E,'2. TS PAIS SEXO Y REG'!$A166)</f>
        <v>0</v>
      </c>
      <c r="AC166" s="164">
        <f>SUMIFS('DATOS PEST15'!$D:$D,'DATOS PEST15'!$B:$B,VLOOKUP($AA$5,DenRegTabla2,2,FALSE),'DATOS PEST15'!$A:$A,INDICE!$C$13,'DATOS PEST15'!$E:$E,'2. TS PAIS SEXO Y REG'!$A166)</f>
        <v>0</v>
      </c>
    </row>
    <row r="167" spans="1:29" s="123" customFormat="1" ht="15.6" x14ac:dyDescent="0.3">
      <c r="A167" s="4">
        <v>583</v>
      </c>
      <c r="B167" s="147" t="s">
        <v>389</v>
      </c>
      <c r="C167" s="147">
        <f t="shared" si="24"/>
        <v>1</v>
      </c>
      <c r="D167" s="166">
        <f t="shared" si="25"/>
        <v>3</v>
      </c>
      <c r="E167" s="164">
        <f t="shared" si="26"/>
        <v>4</v>
      </c>
      <c r="F167" s="147">
        <f>SUMIFS('DATOS PEST15'!$D:$D,'DATOS PEST15'!$C:$C,'2. TS PAIS SEXO Y REG'!F$6,'DATOS PEST15'!$B:$B,VLOOKUP($F$5,DenRegTabla2,2,FALSE),'DATOS PEST15'!$A:$A,INDICE!$C$13,'DATOS PEST15'!$E:$E,'2. TS PAIS SEXO Y REG'!$A167)</f>
        <v>0</v>
      </c>
      <c r="G167" s="166">
        <f>SUMIFS('DATOS PEST15'!$D:$D,'DATOS PEST15'!$C:$C,'2. TS PAIS SEXO Y REG'!G$6,'DATOS PEST15'!$B:$B,VLOOKUP($F$5,DenRegTabla2,2,FALSE),'DATOS PEST15'!$A:$A,INDICE!$C$13,'DATOS PEST15'!$E:$E,'2. TS PAIS SEXO Y REG'!$A167)</f>
        <v>2</v>
      </c>
      <c r="H167" s="164">
        <f>SUMIFS('DATOS PEST15'!$D:$D,'DATOS PEST15'!$B:$B,VLOOKUP($F$5,DenRegTabla2,2,FALSE),'DATOS PEST15'!$A:$A,INDICE!$C$13,'DATOS PEST15'!$E:$E,'2. TS PAIS SEXO Y REG'!$A167)</f>
        <v>2</v>
      </c>
      <c r="I167" s="147">
        <f>SUMIFS('DATOS PEST15'!$D:$D,'DATOS PEST15'!$C:$C,'2. TS PAIS SEXO Y REG'!I$6,'DATOS PEST15'!$B:$B,VLOOKUP($I$5,DenRegTabla2,2,FALSE),'DATOS PEST15'!$A:$A,INDICE!$C$13,'DATOS PEST15'!$E:$E,'2. TS PAIS SEXO Y REG'!$A167)</f>
        <v>0</v>
      </c>
      <c r="J167" s="166">
        <f>SUMIFS('DATOS PEST15'!$D:$D,'DATOS PEST15'!$C:$C,'2. TS PAIS SEXO Y REG'!J$6,'DATOS PEST15'!$B:$B,VLOOKUP($I$5,DenRegTabla2,2,FALSE),'DATOS PEST15'!$A:$A,INDICE!$C$13,'DATOS PEST15'!$E:$E,'2. TS PAIS SEXO Y REG'!$A167)</f>
        <v>1</v>
      </c>
      <c r="K167" s="164">
        <f>SUMIFS('DATOS PEST15'!$D:$D,'DATOS PEST15'!$B:$B,VLOOKUP($I$5,DenRegTabla2,2,FALSE),'DATOS PEST15'!$A:$A,INDICE!$C$13,'DATOS PEST15'!$E:$E,'2. TS PAIS SEXO Y REG'!$A167)</f>
        <v>1</v>
      </c>
      <c r="L167" s="147">
        <f>SUMIFS('DATOS PEST15'!$D:$D,'DATOS PEST15'!$C:$C,'2. TS PAIS SEXO Y REG'!L$6,'DATOS PEST15'!$B:$B,VLOOKUP($L$5,DenRegTabla2,2,FALSE),'DATOS PEST15'!$A:$A,INDICE!$C$13,'DATOS PEST15'!$E:$E,'2. TS PAIS SEXO Y REG'!$A167)</f>
        <v>0</v>
      </c>
      <c r="M167" s="166">
        <f>SUMIFS('DATOS PEST15'!$D:$D,'DATOS PEST15'!$C:$C,'2. TS PAIS SEXO Y REG'!M$6,'DATOS PEST15'!$B:$B,VLOOKUP($L$5,DenRegTabla2,2,FALSE),'DATOS PEST15'!$A:$A,INDICE!$C$13,'DATOS PEST15'!$E:$E,'2. TS PAIS SEXO Y REG'!$A167)</f>
        <v>0</v>
      </c>
      <c r="N167" s="164">
        <f>SUMIFS('DATOS PEST15'!$D:$D,'DATOS PEST15'!$B:$B,VLOOKUP($L$5,DenRegTabla2,2,FALSE),'DATOS PEST15'!$A:$A,INDICE!$C$13,'DATOS PEST15'!$E:$E,'2. TS PAIS SEXO Y REG'!$A167)</f>
        <v>0</v>
      </c>
      <c r="O167" s="147">
        <f>SUMIFS('DATOS PEST15'!$D:$D,'DATOS PEST15'!$C:$C,'2. TS PAIS SEXO Y REG'!O$6,'DATOS PEST15'!$B:$B,VLOOKUP($O$5,DenRegTabla2,2,FALSE),'DATOS PEST15'!$A:$A,INDICE!$C$13,'DATOS PEST15'!$E:$E,'2. TS PAIS SEXO Y REG'!$A167)</f>
        <v>1</v>
      </c>
      <c r="P167" s="166">
        <f>SUMIFS('DATOS PEST15'!$D:$D,'DATOS PEST15'!$C:$C,'2. TS PAIS SEXO Y REG'!P$6,'DATOS PEST15'!$B:$B,VLOOKUP($O$5,DenRegTabla2,2,FALSE),'DATOS PEST15'!$A:$A,INDICE!$C$13,'DATOS PEST15'!$E:$E,'2. TS PAIS SEXO Y REG'!$A167)</f>
        <v>0</v>
      </c>
      <c r="Q167" s="164">
        <f>SUMIFS('DATOS PEST15'!$D:$D,'DATOS PEST15'!$B:$B,VLOOKUP($O$5,DenRegTabla2,2,FALSE),'DATOS PEST15'!$A:$A,INDICE!$C$13,'DATOS PEST15'!$E:$E,'2. TS PAIS SEXO Y REG'!$A167)</f>
        <v>1</v>
      </c>
      <c r="R167" s="147">
        <f>SUMIFS('DATOS PEST15'!$D:$D,'DATOS PEST15'!$C:$C,'2. TS PAIS SEXO Y REG'!R$6,'DATOS PEST15'!$B:$B,VLOOKUP($R$5,DenRegTabla2,2,FALSE),'DATOS PEST15'!$A:$A,INDICE!$C$13,'DATOS PEST15'!$E:$E,'2. TS PAIS SEXO Y REG'!$A167)</f>
        <v>0</v>
      </c>
      <c r="S167" s="166">
        <f>SUMIFS('DATOS PEST15'!$D:$D,'DATOS PEST15'!$C:$C,'2. TS PAIS SEXO Y REG'!S$6,'DATOS PEST15'!$B:$B,VLOOKUP($R$5,DenRegTabla2,2,FALSE),'DATOS PEST15'!$A:$A,INDICE!$C$13,'DATOS PEST15'!$E:$E,'2. TS PAIS SEXO Y REG'!$A167)</f>
        <v>0</v>
      </c>
      <c r="T167" s="164">
        <f>SUMIFS('DATOS PEST15'!$D:$D,'DATOS PEST15'!$B:$B,VLOOKUP($R$5,DenRegTabla2,2,FALSE),'DATOS PEST15'!$A:$A,INDICE!$C$13,'DATOS PEST15'!$E:$E,'2. TS PAIS SEXO Y REG'!$A167)</f>
        <v>0</v>
      </c>
      <c r="U167" s="147">
        <f>SUMIFS('DATOS PEST15'!$D:$D,'DATOS PEST15'!$C:$C,'2. TS PAIS SEXO Y REG'!U$6,'DATOS PEST15'!$B:$B,VLOOKUP($U$5,DenRegTabla2,2,FALSE),'DATOS PEST15'!$A:$A,INDICE!$C$13,'DATOS PEST15'!$E:$E,'2. TS PAIS SEXO Y REG'!$A167)</f>
        <v>0</v>
      </c>
      <c r="V167" s="166">
        <f>SUMIFS('DATOS PEST15'!$D:$D,'DATOS PEST15'!$C:$C,'2. TS PAIS SEXO Y REG'!V$6,'DATOS PEST15'!$B:$B,VLOOKUP($U$5,DenRegTabla2,2,FALSE),'DATOS PEST15'!$A:$A,INDICE!$C$13,'DATOS PEST15'!$E:$E,'2. TS PAIS SEXO Y REG'!$A167)</f>
        <v>0</v>
      </c>
      <c r="W167" s="164">
        <f>SUMIFS('DATOS PEST15'!$D:$D,'DATOS PEST15'!$B:$B,VLOOKUP($U$5,DenRegTabla2,2,FALSE),'DATOS PEST15'!$A:$A,INDICE!$C$13,'DATOS PEST15'!$E:$E,'2. TS PAIS SEXO Y REG'!$A167)</f>
        <v>0</v>
      </c>
      <c r="X167" s="147">
        <f>SUMIFS('DATOS PEST15'!$D:$D,'DATOS PEST15'!$C:$C,'2. TS PAIS SEXO Y REG'!X$6,'DATOS PEST15'!$B:$B,VLOOKUP($X$5,DenRegTabla2,2,FALSE),'DATOS PEST15'!$A:$A,INDICE!$C$13,'DATOS PEST15'!$E:$E,'2. TS PAIS SEXO Y REG'!$A167)</f>
        <v>0</v>
      </c>
      <c r="Y167" s="166">
        <f>SUMIFS('DATOS PEST15'!$D:$D,'DATOS PEST15'!$C:$C,'2. TS PAIS SEXO Y REG'!Y$6,'DATOS PEST15'!$B:$B,VLOOKUP($X$5,DenRegTabla2,2,FALSE),'DATOS PEST15'!$A:$A,INDICE!$C$13,'DATOS PEST15'!$E:$E,'2. TS PAIS SEXO Y REG'!$A167)</f>
        <v>0</v>
      </c>
      <c r="Z167" s="164">
        <f>SUMIFS('DATOS PEST15'!$D:$D,'DATOS PEST15'!$B:$B,VLOOKUP($X$5,DenRegTabla2,2,FALSE),'DATOS PEST15'!$A:$A,INDICE!$C$13,'DATOS PEST15'!$E:$E,'2. TS PAIS SEXO Y REG'!$A167)</f>
        <v>0</v>
      </c>
      <c r="AA167" s="147">
        <f>SUMIFS('DATOS PEST15'!$D:$D,'DATOS PEST15'!$C:$C,'2. TS PAIS SEXO Y REG'!AA$6,'DATOS PEST15'!$B:$B,VLOOKUP($AA$5,DenRegTabla2,2,FALSE),'DATOS PEST15'!$A:$A,INDICE!$C$13,'DATOS PEST15'!$E:$E,'2. TS PAIS SEXO Y REG'!$A167)</f>
        <v>0</v>
      </c>
      <c r="AB167" s="166">
        <f>SUMIFS('DATOS PEST15'!$D:$D,'DATOS PEST15'!$C:$C,'2. TS PAIS SEXO Y REG'!AB$6,'DATOS PEST15'!$B:$B,VLOOKUP($AA$5,DenRegTabla2,2,FALSE),'DATOS PEST15'!$A:$A,INDICE!$C$13,'DATOS PEST15'!$E:$E,'2. TS PAIS SEXO Y REG'!$A167)</f>
        <v>0</v>
      </c>
      <c r="AC167" s="164">
        <f>SUMIFS('DATOS PEST15'!$D:$D,'DATOS PEST15'!$B:$B,VLOOKUP($AA$5,DenRegTabla2,2,FALSE),'DATOS PEST15'!$A:$A,INDICE!$C$13,'DATOS PEST15'!$E:$E,'2. TS PAIS SEXO Y REG'!$A167)</f>
        <v>0</v>
      </c>
    </row>
    <row r="168" spans="1:29" s="123" customFormat="1" ht="15.6" x14ac:dyDescent="0.3">
      <c r="A168" s="4">
        <v>498</v>
      </c>
      <c r="B168" s="147" t="s">
        <v>310</v>
      </c>
      <c r="C168" s="147">
        <f t="shared" si="24"/>
        <v>3769.6842105263158</v>
      </c>
      <c r="D168" s="166">
        <f t="shared" si="25"/>
        <v>3682.6842105263163</v>
      </c>
      <c r="E168" s="164">
        <f t="shared" si="26"/>
        <v>7452.3684210526317</v>
      </c>
      <c r="F168" s="147">
        <f>SUMIFS('DATOS PEST15'!$D:$D,'DATOS PEST15'!$C:$C,'2. TS PAIS SEXO Y REG'!F$6,'DATOS PEST15'!$B:$B,VLOOKUP($F$5,DenRegTabla2,2,FALSE),'DATOS PEST15'!$A:$A,INDICE!$C$13,'DATOS PEST15'!$E:$E,'2. TS PAIS SEXO Y REG'!$A168)</f>
        <v>2372.5263157894738</v>
      </c>
      <c r="G168" s="166">
        <f>SUMIFS('DATOS PEST15'!$D:$D,'DATOS PEST15'!$C:$C,'2. TS PAIS SEXO Y REG'!G$6,'DATOS PEST15'!$B:$B,VLOOKUP($F$5,DenRegTabla2,2,FALSE),'DATOS PEST15'!$A:$A,INDICE!$C$13,'DATOS PEST15'!$E:$E,'2. TS PAIS SEXO Y REG'!$A168)</f>
        <v>2587.5789473684213</v>
      </c>
      <c r="H168" s="164">
        <f>SUMIFS('DATOS PEST15'!$D:$D,'DATOS PEST15'!$B:$B,VLOOKUP($F$5,DenRegTabla2,2,FALSE),'DATOS PEST15'!$A:$A,INDICE!$C$13,'DATOS PEST15'!$E:$E,'2. TS PAIS SEXO Y REG'!$A168)</f>
        <v>4960.105263157895</v>
      </c>
      <c r="I168" s="147">
        <f>SUMIFS('DATOS PEST15'!$D:$D,'DATOS PEST15'!$C:$C,'2. TS PAIS SEXO Y REG'!I$6,'DATOS PEST15'!$B:$B,VLOOKUP($I$5,DenRegTabla2,2,FALSE),'DATOS PEST15'!$A:$A,INDICE!$C$13,'DATOS PEST15'!$E:$E,'2. TS PAIS SEXO Y REG'!$A168)</f>
        <v>82.526315789473685</v>
      </c>
      <c r="J168" s="166">
        <f>SUMIFS('DATOS PEST15'!$D:$D,'DATOS PEST15'!$C:$C,'2. TS PAIS SEXO Y REG'!J$6,'DATOS PEST15'!$B:$B,VLOOKUP($I$5,DenRegTabla2,2,FALSE),'DATOS PEST15'!$A:$A,INDICE!$C$13,'DATOS PEST15'!$E:$E,'2. TS PAIS SEXO Y REG'!$A168)</f>
        <v>120.15789473684211</v>
      </c>
      <c r="K168" s="164">
        <f>SUMIFS('DATOS PEST15'!$D:$D,'DATOS PEST15'!$B:$B,VLOOKUP($I$5,DenRegTabla2,2,FALSE),'DATOS PEST15'!$A:$A,INDICE!$C$13,'DATOS PEST15'!$E:$E,'2. TS PAIS SEXO Y REG'!$A168)</f>
        <v>202.68421052631578</v>
      </c>
      <c r="L168" s="147">
        <f>SUMIFS('DATOS PEST15'!$D:$D,'DATOS PEST15'!$C:$C,'2. TS PAIS SEXO Y REG'!L$6,'DATOS PEST15'!$B:$B,VLOOKUP($L$5,DenRegTabla2,2,FALSE),'DATOS PEST15'!$A:$A,INDICE!$C$13,'DATOS PEST15'!$E:$E,'2. TS PAIS SEXO Y REG'!$A168)</f>
        <v>871.10526315789468</v>
      </c>
      <c r="M168" s="166">
        <f>SUMIFS('DATOS PEST15'!$D:$D,'DATOS PEST15'!$C:$C,'2. TS PAIS SEXO Y REG'!M$6,'DATOS PEST15'!$B:$B,VLOOKUP($L$5,DenRegTabla2,2,FALSE),'DATOS PEST15'!$A:$A,INDICE!$C$13,'DATOS PEST15'!$E:$E,'2. TS PAIS SEXO Y REG'!$A168)</f>
        <v>24.210526315789473</v>
      </c>
      <c r="N168" s="164">
        <f>SUMIFS('DATOS PEST15'!$D:$D,'DATOS PEST15'!$B:$B,VLOOKUP($L$5,DenRegTabla2,2,FALSE),'DATOS PEST15'!$A:$A,INDICE!$C$13,'DATOS PEST15'!$E:$E,'2. TS PAIS SEXO Y REG'!$A168)</f>
        <v>895.31578947368416</v>
      </c>
      <c r="O168" s="147">
        <f>SUMIFS('DATOS PEST15'!$D:$D,'DATOS PEST15'!$C:$C,'2. TS PAIS SEXO Y REG'!O$6,'DATOS PEST15'!$B:$B,VLOOKUP($O$5,DenRegTabla2,2,FALSE),'DATOS PEST15'!$A:$A,INDICE!$C$13,'DATOS PEST15'!$E:$E,'2. TS PAIS SEXO Y REG'!$A168)</f>
        <v>434.5263157894737</v>
      </c>
      <c r="P168" s="166">
        <f>SUMIFS('DATOS PEST15'!$D:$D,'DATOS PEST15'!$C:$C,'2. TS PAIS SEXO Y REG'!P$6,'DATOS PEST15'!$B:$B,VLOOKUP($O$5,DenRegTabla2,2,FALSE),'DATOS PEST15'!$A:$A,INDICE!$C$13,'DATOS PEST15'!$E:$E,'2. TS PAIS SEXO Y REG'!$A168)</f>
        <v>938</v>
      </c>
      <c r="Q168" s="164">
        <f>SUMIFS('DATOS PEST15'!$D:$D,'DATOS PEST15'!$B:$B,VLOOKUP($O$5,DenRegTabla2,2,FALSE),'DATOS PEST15'!$A:$A,INDICE!$C$13,'DATOS PEST15'!$E:$E,'2. TS PAIS SEXO Y REG'!$A168)</f>
        <v>1372.5263157894738</v>
      </c>
      <c r="R168" s="147">
        <f>SUMIFS('DATOS PEST15'!$D:$D,'DATOS PEST15'!$C:$C,'2. TS PAIS SEXO Y REG'!R$6,'DATOS PEST15'!$B:$B,VLOOKUP($R$5,DenRegTabla2,2,FALSE),'DATOS PEST15'!$A:$A,INDICE!$C$13,'DATOS PEST15'!$E:$E,'2. TS PAIS SEXO Y REG'!$A168)</f>
        <v>5</v>
      </c>
      <c r="S168" s="166">
        <f>SUMIFS('DATOS PEST15'!$D:$D,'DATOS PEST15'!$C:$C,'2. TS PAIS SEXO Y REG'!S$6,'DATOS PEST15'!$B:$B,VLOOKUP($R$5,DenRegTabla2,2,FALSE),'DATOS PEST15'!$A:$A,INDICE!$C$13,'DATOS PEST15'!$E:$E,'2. TS PAIS SEXO Y REG'!$A168)</f>
        <v>4</v>
      </c>
      <c r="T168" s="164">
        <f>SUMIFS('DATOS PEST15'!$D:$D,'DATOS PEST15'!$B:$B,VLOOKUP($R$5,DenRegTabla2,2,FALSE),'DATOS PEST15'!$A:$A,INDICE!$C$13,'DATOS PEST15'!$E:$E,'2. TS PAIS SEXO Y REG'!$A168)</f>
        <v>9</v>
      </c>
      <c r="U168" s="147">
        <f>SUMIFS('DATOS PEST15'!$D:$D,'DATOS PEST15'!$C:$C,'2. TS PAIS SEXO Y REG'!U$6,'DATOS PEST15'!$B:$B,VLOOKUP($U$5,DenRegTabla2,2,FALSE),'DATOS PEST15'!$A:$A,INDICE!$C$13,'DATOS PEST15'!$E:$E,'2. TS PAIS SEXO Y REG'!$A168)</f>
        <v>3</v>
      </c>
      <c r="V168" s="166">
        <f>SUMIFS('DATOS PEST15'!$D:$D,'DATOS PEST15'!$C:$C,'2. TS PAIS SEXO Y REG'!V$6,'DATOS PEST15'!$B:$B,VLOOKUP($U$5,DenRegTabla2,2,FALSE),'DATOS PEST15'!$A:$A,INDICE!$C$13,'DATOS PEST15'!$E:$E,'2. TS PAIS SEXO Y REG'!$A168)</f>
        <v>7.7368421052631575</v>
      </c>
      <c r="W168" s="164">
        <f>SUMIFS('DATOS PEST15'!$D:$D,'DATOS PEST15'!$B:$B,VLOOKUP($U$5,DenRegTabla2,2,FALSE),'DATOS PEST15'!$A:$A,INDICE!$C$13,'DATOS PEST15'!$E:$E,'2. TS PAIS SEXO Y REG'!$A168)</f>
        <v>10.736842105263158</v>
      </c>
      <c r="X168" s="147">
        <f>SUMIFS('DATOS PEST15'!$D:$D,'DATOS PEST15'!$C:$C,'2. TS PAIS SEXO Y REG'!X$6,'DATOS PEST15'!$B:$B,VLOOKUP($X$5,DenRegTabla2,2,FALSE),'DATOS PEST15'!$A:$A,INDICE!$C$13,'DATOS PEST15'!$E:$E,'2. TS PAIS SEXO Y REG'!$A168)</f>
        <v>1</v>
      </c>
      <c r="Y168" s="166">
        <f>SUMIFS('DATOS PEST15'!$D:$D,'DATOS PEST15'!$C:$C,'2. TS PAIS SEXO Y REG'!Y$6,'DATOS PEST15'!$B:$B,VLOOKUP($X$5,DenRegTabla2,2,FALSE),'DATOS PEST15'!$A:$A,INDICE!$C$13,'DATOS PEST15'!$E:$E,'2. TS PAIS SEXO Y REG'!$A168)</f>
        <v>1</v>
      </c>
      <c r="Z168" s="164">
        <f>SUMIFS('DATOS PEST15'!$D:$D,'DATOS PEST15'!$B:$B,VLOOKUP($X$5,DenRegTabla2,2,FALSE),'DATOS PEST15'!$A:$A,INDICE!$C$13,'DATOS PEST15'!$E:$E,'2. TS PAIS SEXO Y REG'!$A168)</f>
        <v>2</v>
      </c>
      <c r="AA168" s="147">
        <f>SUMIFS('DATOS PEST15'!$D:$D,'DATOS PEST15'!$C:$C,'2. TS PAIS SEXO Y REG'!AA$6,'DATOS PEST15'!$B:$B,VLOOKUP($AA$5,DenRegTabla2,2,FALSE),'DATOS PEST15'!$A:$A,INDICE!$C$13,'DATOS PEST15'!$E:$E,'2. TS PAIS SEXO Y REG'!$A168)</f>
        <v>0</v>
      </c>
      <c r="AB168" s="166">
        <f>SUMIFS('DATOS PEST15'!$D:$D,'DATOS PEST15'!$C:$C,'2. TS PAIS SEXO Y REG'!AB$6,'DATOS PEST15'!$B:$B,VLOOKUP($AA$5,DenRegTabla2,2,FALSE),'DATOS PEST15'!$A:$A,INDICE!$C$13,'DATOS PEST15'!$E:$E,'2. TS PAIS SEXO Y REG'!$A168)</f>
        <v>0</v>
      </c>
      <c r="AC168" s="164">
        <f>SUMIFS('DATOS PEST15'!$D:$D,'DATOS PEST15'!$B:$B,VLOOKUP($AA$5,DenRegTabla2,2,FALSE),'DATOS PEST15'!$A:$A,INDICE!$C$13,'DATOS PEST15'!$E:$E,'2. TS PAIS SEXO Y REG'!$A168)</f>
        <v>0</v>
      </c>
    </row>
    <row r="169" spans="1:29" s="123" customFormat="1" ht="15.6" x14ac:dyDescent="0.3">
      <c r="A169" s="4">
        <v>492</v>
      </c>
      <c r="B169" s="147" t="s">
        <v>308</v>
      </c>
      <c r="C169" s="147">
        <f t="shared" si="24"/>
        <v>0</v>
      </c>
      <c r="D169" s="166">
        <f t="shared" si="25"/>
        <v>4</v>
      </c>
      <c r="E169" s="164">
        <f t="shared" si="26"/>
        <v>4</v>
      </c>
      <c r="F169" s="147">
        <f>SUMIFS('DATOS PEST15'!$D:$D,'DATOS PEST15'!$C:$C,'2. TS PAIS SEXO Y REG'!F$6,'DATOS PEST15'!$B:$B,VLOOKUP($F$5,DenRegTabla2,2,FALSE),'DATOS PEST15'!$A:$A,INDICE!$C$13,'DATOS PEST15'!$E:$E,'2. TS PAIS SEXO Y REG'!$A169)</f>
        <v>0</v>
      </c>
      <c r="G169" s="166">
        <f>SUMIFS('DATOS PEST15'!$D:$D,'DATOS PEST15'!$C:$C,'2. TS PAIS SEXO Y REG'!G$6,'DATOS PEST15'!$B:$B,VLOOKUP($F$5,DenRegTabla2,2,FALSE),'DATOS PEST15'!$A:$A,INDICE!$C$13,'DATOS PEST15'!$E:$E,'2. TS PAIS SEXO Y REG'!$A169)</f>
        <v>2</v>
      </c>
      <c r="H169" s="164">
        <f>SUMIFS('DATOS PEST15'!$D:$D,'DATOS PEST15'!$B:$B,VLOOKUP($F$5,DenRegTabla2,2,FALSE),'DATOS PEST15'!$A:$A,INDICE!$C$13,'DATOS PEST15'!$E:$E,'2. TS PAIS SEXO Y REG'!$A169)</f>
        <v>2</v>
      </c>
      <c r="I169" s="147">
        <f>SUMIFS('DATOS PEST15'!$D:$D,'DATOS PEST15'!$C:$C,'2. TS PAIS SEXO Y REG'!I$6,'DATOS PEST15'!$B:$B,VLOOKUP($I$5,DenRegTabla2,2,FALSE),'DATOS PEST15'!$A:$A,INDICE!$C$13,'DATOS PEST15'!$E:$E,'2. TS PAIS SEXO Y REG'!$A169)</f>
        <v>0</v>
      </c>
      <c r="J169" s="166">
        <f>SUMIFS('DATOS PEST15'!$D:$D,'DATOS PEST15'!$C:$C,'2. TS PAIS SEXO Y REG'!J$6,'DATOS PEST15'!$B:$B,VLOOKUP($I$5,DenRegTabla2,2,FALSE),'DATOS PEST15'!$A:$A,INDICE!$C$13,'DATOS PEST15'!$E:$E,'2. TS PAIS SEXO Y REG'!$A169)</f>
        <v>0</v>
      </c>
      <c r="K169" s="164">
        <f>SUMIFS('DATOS PEST15'!$D:$D,'DATOS PEST15'!$B:$B,VLOOKUP($I$5,DenRegTabla2,2,FALSE),'DATOS PEST15'!$A:$A,INDICE!$C$13,'DATOS PEST15'!$E:$E,'2. TS PAIS SEXO Y REG'!$A169)</f>
        <v>0</v>
      </c>
      <c r="L169" s="147">
        <f>SUMIFS('DATOS PEST15'!$D:$D,'DATOS PEST15'!$C:$C,'2. TS PAIS SEXO Y REG'!L$6,'DATOS PEST15'!$B:$B,VLOOKUP($L$5,DenRegTabla2,2,FALSE),'DATOS PEST15'!$A:$A,INDICE!$C$13,'DATOS PEST15'!$E:$E,'2. TS PAIS SEXO Y REG'!$A169)</f>
        <v>0</v>
      </c>
      <c r="M169" s="166">
        <f>SUMIFS('DATOS PEST15'!$D:$D,'DATOS PEST15'!$C:$C,'2. TS PAIS SEXO Y REG'!M$6,'DATOS PEST15'!$B:$B,VLOOKUP($L$5,DenRegTabla2,2,FALSE),'DATOS PEST15'!$A:$A,INDICE!$C$13,'DATOS PEST15'!$E:$E,'2. TS PAIS SEXO Y REG'!$A169)</f>
        <v>0</v>
      </c>
      <c r="N169" s="164">
        <f>SUMIFS('DATOS PEST15'!$D:$D,'DATOS PEST15'!$B:$B,VLOOKUP($L$5,DenRegTabla2,2,FALSE),'DATOS PEST15'!$A:$A,INDICE!$C$13,'DATOS PEST15'!$E:$E,'2. TS PAIS SEXO Y REG'!$A169)</f>
        <v>0</v>
      </c>
      <c r="O169" s="147">
        <f>SUMIFS('DATOS PEST15'!$D:$D,'DATOS PEST15'!$C:$C,'2. TS PAIS SEXO Y REG'!O$6,'DATOS PEST15'!$B:$B,VLOOKUP($O$5,DenRegTabla2,2,FALSE),'DATOS PEST15'!$A:$A,INDICE!$C$13,'DATOS PEST15'!$E:$E,'2. TS PAIS SEXO Y REG'!$A169)</f>
        <v>0</v>
      </c>
      <c r="P169" s="166">
        <f>SUMIFS('DATOS PEST15'!$D:$D,'DATOS PEST15'!$C:$C,'2. TS PAIS SEXO Y REG'!P$6,'DATOS PEST15'!$B:$B,VLOOKUP($O$5,DenRegTabla2,2,FALSE),'DATOS PEST15'!$A:$A,INDICE!$C$13,'DATOS PEST15'!$E:$E,'2. TS PAIS SEXO Y REG'!$A169)</f>
        <v>2</v>
      </c>
      <c r="Q169" s="164">
        <f>SUMIFS('DATOS PEST15'!$D:$D,'DATOS PEST15'!$B:$B,VLOOKUP($O$5,DenRegTabla2,2,FALSE),'DATOS PEST15'!$A:$A,INDICE!$C$13,'DATOS PEST15'!$E:$E,'2. TS PAIS SEXO Y REG'!$A169)</f>
        <v>2</v>
      </c>
      <c r="R169" s="147">
        <f>SUMIFS('DATOS PEST15'!$D:$D,'DATOS PEST15'!$C:$C,'2. TS PAIS SEXO Y REG'!R$6,'DATOS PEST15'!$B:$B,VLOOKUP($R$5,DenRegTabla2,2,FALSE),'DATOS PEST15'!$A:$A,INDICE!$C$13,'DATOS PEST15'!$E:$E,'2. TS PAIS SEXO Y REG'!$A169)</f>
        <v>0</v>
      </c>
      <c r="S169" s="166">
        <f>SUMIFS('DATOS PEST15'!$D:$D,'DATOS PEST15'!$C:$C,'2. TS PAIS SEXO Y REG'!S$6,'DATOS PEST15'!$B:$B,VLOOKUP($R$5,DenRegTabla2,2,FALSE),'DATOS PEST15'!$A:$A,INDICE!$C$13,'DATOS PEST15'!$E:$E,'2. TS PAIS SEXO Y REG'!$A169)</f>
        <v>0</v>
      </c>
      <c r="T169" s="164">
        <f>SUMIFS('DATOS PEST15'!$D:$D,'DATOS PEST15'!$B:$B,VLOOKUP($R$5,DenRegTabla2,2,FALSE),'DATOS PEST15'!$A:$A,INDICE!$C$13,'DATOS PEST15'!$E:$E,'2. TS PAIS SEXO Y REG'!$A169)</f>
        <v>0</v>
      </c>
      <c r="U169" s="147">
        <f>SUMIFS('DATOS PEST15'!$D:$D,'DATOS PEST15'!$C:$C,'2. TS PAIS SEXO Y REG'!U$6,'DATOS PEST15'!$B:$B,VLOOKUP($U$5,DenRegTabla2,2,FALSE),'DATOS PEST15'!$A:$A,INDICE!$C$13,'DATOS PEST15'!$E:$E,'2. TS PAIS SEXO Y REG'!$A169)</f>
        <v>0</v>
      </c>
      <c r="V169" s="166">
        <f>SUMIFS('DATOS PEST15'!$D:$D,'DATOS PEST15'!$C:$C,'2. TS PAIS SEXO Y REG'!V$6,'DATOS PEST15'!$B:$B,VLOOKUP($U$5,DenRegTabla2,2,FALSE),'DATOS PEST15'!$A:$A,INDICE!$C$13,'DATOS PEST15'!$E:$E,'2. TS PAIS SEXO Y REG'!$A169)</f>
        <v>0</v>
      </c>
      <c r="W169" s="164">
        <f>SUMIFS('DATOS PEST15'!$D:$D,'DATOS PEST15'!$B:$B,VLOOKUP($U$5,DenRegTabla2,2,FALSE),'DATOS PEST15'!$A:$A,INDICE!$C$13,'DATOS PEST15'!$E:$E,'2. TS PAIS SEXO Y REG'!$A169)</f>
        <v>0</v>
      </c>
      <c r="X169" s="147">
        <f>SUMIFS('DATOS PEST15'!$D:$D,'DATOS PEST15'!$C:$C,'2. TS PAIS SEXO Y REG'!X$6,'DATOS PEST15'!$B:$B,VLOOKUP($X$5,DenRegTabla2,2,FALSE),'DATOS PEST15'!$A:$A,INDICE!$C$13,'DATOS PEST15'!$E:$E,'2. TS PAIS SEXO Y REG'!$A169)</f>
        <v>0</v>
      </c>
      <c r="Y169" s="166">
        <f>SUMIFS('DATOS PEST15'!$D:$D,'DATOS PEST15'!$C:$C,'2. TS PAIS SEXO Y REG'!Y$6,'DATOS PEST15'!$B:$B,VLOOKUP($X$5,DenRegTabla2,2,FALSE),'DATOS PEST15'!$A:$A,INDICE!$C$13,'DATOS PEST15'!$E:$E,'2. TS PAIS SEXO Y REG'!$A169)</f>
        <v>0</v>
      </c>
      <c r="Z169" s="164">
        <f>SUMIFS('DATOS PEST15'!$D:$D,'DATOS PEST15'!$B:$B,VLOOKUP($X$5,DenRegTabla2,2,FALSE),'DATOS PEST15'!$A:$A,INDICE!$C$13,'DATOS PEST15'!$E:$E,'2. TS PAIS SEXO Y REG'!$A169)</f>
        <v>0</v>
      </c>
      <c r="AA169" s="147">
        <f>SUMIFS('DATOS PEST15'!$D:$D,'DATOS PEST15'!$C:$C,'2. TS PAIS SEXO Y REG'!AA$6,'DATOS PEST15'!$B:$B,VLOOKUP($AA$5,DenRegTabla2,2,FALSE),'DATOS PEST15'!$A:$A,INDICE!$C$13,'DATOS PEST15'!$E:$E,'2. TS PAIS SEXO Y REG'!$A169)</f>
        <v>0</v>
      </c>
      <c r="AB169" s="166">
        <f>SUMIFS('DATOS PEST15'!$D:$D,'DATOS PEST15'!$C:$C,'2. TS PAIS SEXO Y REG'!AB$6,'DATOS PEST15'!$B:$B,VLOOKUP($AA$5,DenRegTabla2,2,FALSE),'DATOS PEST15'!$A:$A,INDICE!$C$13,'DATOS PEST15'!$E:$E,'2. TS PAIS SEXO Y REG'!$A169)</f>
        <v>0</v>
      </c>
      <c r="AC169" s="164">
        <f>SUMIFS('DATOS PEST15'!$D:$D,'DATOS PEST15'!$B:$B,VLOOKUP($AA$5,DenRegTabla2,2,FALSE),'DATOS PEST15'!$A:$A,INDICE!$C$13,'DATOS PEST15'!$E:$E,'2. TS PAIS SEXO Y REG'!$A169)</f>
        <v>0</v>
      </c>
    </row>
    <row r="170" spans="1:29" s="123" customFormat="1" ht="15.6" x14ac:dyDescent="0.3">
      <c r="A170" s="4">
        <v>496</v>
      </c>
      <c r="B170" s="147" t="s">
        <v>309</v>
      </c>
      <c r="C170" s="147">
        <f t="shared" ref="C170:C233" si="27">SUM(F170,I170,L170,O170,R170,U170,X170,AA170)</f>
        <v>255.31578947368422</v>
      </c>
      <c r="D170" s="166">
        <f t="shared" ref="D170:D233" si="28">SUM(G170,J170,M170,P170,S170,V170,Y170,AB170)</f>
        <v>123.57894736842105</v>
      </c>
      <c r="E170" s="164">
        <f t="shared" ref="E170:E233" si="29">SUM(H170,K170,N170,Q170,T170,W170,Z170,AC170)</f>
        <v>378.89473684210532</v>
      </c>
      <c r="F170" s="147">
        <f>SUMIFS('DATOS PEST15'!$D:$D,'DATOS PEST15'!$C:$C,'2. TS PAIS SEXO Y REG'!F$6,'DATOS PEST15'!$B:$B,VLOOKUP($F$5,DenRegTabla2,2,FALSE),'DATOS PEST15'!$A:$A,INDICE!$C$13,'DATOS PEST15'!$E:$E,'2. TS PAIS SEXO Y REG'!$A170)</f>
        <v>177.26315789473685</v>
      </c>
      <c r="G170" s="166">
        <f>SUMIFS('DATOS PEST15'!$D:$D,'DATOS PEST15'!$C:$C,'2. TS PAIS SEXO Y REG'!G$6,'DATOS PEST15'!$B:$B,VLOOKUP($F$5,DenRegTabla2,2,FALSE),'DATOS PEST15'!$A:$A,INDICE!$C$13,'DATOS PEST15'!$E:$E,'2. TS PAIS SEXO Y REG'!$A170)</f>
        <v>111.57894736842105</v>
      </c>
      <c r="H170" s="164">
        <f>SUMIFS('DATOS PEST15'!$D:$D,'DATOS PEST15'!$B:$B,VLOOKUP($F$5,DenRegTabla2,2,FALSE),'DATOS PEST15'!$A:$A,INDICE!$C$13,'DATOS PEST15'!$E:$E,'2. TS PAIS SEXO Y REG'!$A170)</f>
        <v>288.84210526315792</v>
      </c>
      <c r="I170" s="147">
        <f>SUMIFS('DATOS PEST15'!$D:$D,'DATOS PEST15'!$C:$C,'2. TS PAIS SEXO Y REG'!I$6,'DATOS PEST15'!$B:$B,VLOOKUP($I$5,DenRegTabla2,2,FALSE),'DATOS PEST15'!$A:$A,INDICE!$C$13,'DATOS PEST15'!$E:$E,'2. TS PAIS SEXO Y REG'!$A170)</f>
        <v>0</v>
      </c>
      <c r="J170" s="166">
        <f>SUMIFS('DATOS PEST15'!$D:$D,'DATOS PEST15'!$C:$C,'2. TS PAIS SEXO Y REG'!J$6,'DATOS PEST15'!$B:$B,VLOOKUP($I$5,DenRegTabla2,2,FALSE),'DATOS PEST15'!$A:$A,INDICE!$C$13,'DATOS PEST15'!$E:$E,'2. TS PAIS SEXO Y REG'!$A170)</f>
        <v>0</v>
      </c>
      <c r="K170" s="164">
        <f>SUMIFS('DATOS PEST15'!$D:$D,'DATOS PEST15'!$B:$B,VLOOKUP($I$5,DenRegTabla2,2,FALSE),'DATOS PEST15'!$A:$A,INDICE!$C$13,'DATOS PEST15'!$E:$E,'2. TS PAIS SEXO Y REG'!$A170)</f>
        <v>0</v>
      </c>
      <c r="L170" s="147">
        <f>SUMIFS('DATOS PEST15'!$D:$D,'DATOS PEST15'!$C:$C,'2. TS PAIS SEXO Y REG'!L$6,'DATOS PEST15'!$B:$B,VLOOKUP($L$5,DenRegTabla2,2,FALSE),'DATOS PEST15'!$A:$A,INDICE!$C$13,'DATOS PEST15'!$E:$E,'2. TS PAIS SEXO Y REG'!$A170)</f>
        <v>62.05263157894737</v>
      </c>
      <c r="M170" s="166">
        <f>SUMIFS('DATOS PEST15'!$D:$D,'DATOS PEST15'!$C:$C,'2. TS PAIS SEXO Y REG'!M$6,'DATOS PEST15'!$B:$B,VLOOKUP($L$5,DenRegTabla2,2,FALSE),'DATOS PEST15'!$A:$A,INDICE!$C$13,'DATOS PEST15'!$E:$E,'2. TS PAIS SEXO Y REG'!$A170)</f>
        <v>3</v>
      </c>
      <c r="N170" s="164">
        <f>SUMIFS('DATOS PEST15'!$D:$D,'DATOS PEST15'!$B:$B,VLOOKUP($L$5,DenRegTabla2,2,FALSE),'DATOS PEST15'!$A:$A,INDICE!$C$13,'DATOS PEST15'!$E:$E,'2. TS PAIS SEXO Y REG'!$A170)</f>
        <v>65.05263157894737</v>
      </c>
      <c r="O170" s="147">
        <f>SUMIFS('DATOS PEST15'!$D:$D,'DATOS PEST15'!$C:$C,'2. TS PAIS SEXO Y REG'!O$6,'DATOS PEST15'!$B:$B,VLOOKUP($O$5,DenRegTabla2,2,FALSE),'DATOS PEST15'!$A:$A,INDICE!$C$13,'DATOS PEST15'!$E:$E,'2. TS PAIS SEXO Y REG'!$A170)</f>
        <v>16</v>
      </c>
      <c r="P170" s="166">
        <f>SUMIFS('DATOS PEST15'!$D:$D,'DATOS PEST15'!$C:$C,'2. TS PAIS SEXO Y REG'!P$6,'DATOS PEST15'!$B:$B,VLOOKUP($O$5,DenRegTabla2,2,FALSE),'DATOS PEST15'!$A:$A,INDICE!$C$13,'DATOS PEST15'!$E:$E,'2. TS PAIS SEXO Y REG'!$A170)</f>
        <v>9</v>
      </c>
      <c r="Q170" s="164">
        <f>SUMIFS('DATOS PEST15'!$D:$D,'DATOS PEST15'!$B:$B,VLOOKUP($O$5,DenRegTabla2,2,FALSE),'DATOS PEST15'!$A:$A,INDICE!$C$13,'DATOS PEST15'!$E:$E,'2. TS PAIS SEXO Y REG'!$A170)</f>
        <v>25</v>
      </c>
      <c r="R170" s="147">
        <f>SUMIFS('DATOS PEST15'!$D:$D,'DATOS PEST15'!$C:$C,'2. TS PAIS SEXO Y REG'!R$6,'DATOS PEST15'!$B:$B,VLOOKUP($R$5,DenRegTabla2,2,FALSE),'DATOS PEST15'!$A:$A,INDICE!$C$13,'DATOS PEST15'!$E:$E,'2. TS PAIS SEXO Y REG'!$A170)</f>
        <v>0</v>
      </c>
      <c r="S170" s="166">
        <f>SUMIFS('DATOS PEST15'!$D:$D,'DATOS PEST15'!$C:$C,'2. TS PAIS SEXO Y REG'!S$6,'DATOS PEST15'!$B:$B,VLOOKUP($R$5,DenRegTabla2,2,FALSE),'DATOS PEST15'!$A:$A,INDICE!$C$13,'DATOS PEST15'!$E:$E,'2. TS PAIS SEXO Y REG'!$A170)</f>
        <v>0</v>
      </c>
      <c r="T170" s="164">
        <f>SUMIFS('DATOS PEST15'!$D:$D,'DATOS PEST15'!$B:$B,VLOOKUP($R$5,DenRegTabla2,2,FALSE),'DATOS PEST15'!$A:$A,INDICE!$C$13,'DATOS PEST15'!$E:$E,'2. TS PAIS SEXO Y REG'!$A170)</f>
        <v>0</v>
      </c>
      <c r="U170" s="147">
        <f>SUMIFS('DATOS PEST15'!$D:$D,'DATOS PEST15'!$C:$C,'2. TS PAIS SEXO Y REG'!U$6,'DATOS PEST15'!$B:$B,VLOOKUP($U$5,DenRegTabla2,2,FALSE),'DATOS PEST15'!$A:$A,INDICE!$C$13,'DATOS PEST15'!$E:$E,'2. TS PAIS SEXO Y REG'!$A170)</f>
        <v>0</v>
      </c>
      <c r="V170" s="166">
        <f>SUMIFS('DATOS PEST15'!$D:$D,'DATOS PEST15'!$C:$C,'2. TS PAIS SEXO Y REG'!V$6,'DATOS PEST15'!$B:$B,VLOOKUP($U$5,DenRegTabla2,2,FALSE),'DATOS PEST15'!$A:$A,INDICE!$C$13,'DATOS PEST15'!$E:$E,'2. TS PAIS SEXO Y REG'!$A170)</f>
        <v>0</v>
      </c>
      <c r="W170" s="164">
        <f>SUMIFS('DATOS PEST15'!$D:$D,'DATOS PEST15'!$B:$B,VLOOKUP($U$5,DenRegTabla2,2,FALSE),'DATOS PEST15'!$A:$A,INDICE!$C$13,'DATOS PEST15'!$E:$E,'2. TS PAIS SEXO Y REG'!$A170)</f>
        <v>0</v>
      </c>
      <c r="X170" s="147">
        <f>SUMIFS('DATOS PEST15'!$D:$D,'DATOS PEST15'!$C:$C,'2. TS PAIS SEXO Y REG'!X$6,'DATOS PEST15'!$B:$B,VLOOKUP($X$5,DenRegTabla2,2,FALSE),'DATOS PEST15'!$A:$A,INDICE!$C$13,'DATOS PEST15'!$E:$E,'2. TS PAIS SEXO Y REG'!$A170)</f>
        <v>0</v>
      </c>
      <c r="Y170" s="166">
        <f>SUMIFS('DATOS PEST15'!$D:$D,'DATOS PEST15'!$C:$C,'2. TS PAIS SEXO Y REG'!Y$6,'DATOS PEST15'!$B:$B,VLOOKUP($X$5,DenRegTabla2,2,FALSE),'DATOS PEST15'!$A:$A,INDICE!$C$13,'DATOS PEST15'!$E:$E,'2. TS PAIS SEXO Y REG'!$A170)</f>
        <v>0</v>
      </c>
      <c r="Z170" s="164">
        <f>SUMIFS('DATOS PEST15'!$D:$D,'DATOS PEST15'!$B:$B,VLOOKUP($X$5,DenRegTabla2,2,FALSE),'DATOS PEST15'!$A:$A,INDICE!$C$13,'DATOS PEST15'!$E:$E,'2. TS PAIS SEXO Y REG'!$A170)</f>
        <v>0</v>
      </c>
      <c r="AA170" s="147">
        <f>SUMIFS('DATOS PEST15'!$D:$D,'DATOS PEST15'!$C:$C,'2. TS PAIS SEXO Y REG'!AA$6,'DATOS PEST15'!$B:$B,VLOOKUP($AA$5,DenRegTabla2,2,FALSE),'DATOS PEST15'!$A:$A,INDICE!$C$13,'DATOS PEST15'!$E:$E,'2. TS PAIS SEXO Y REG'!$A170)</f>
        <v>0</v>
      </c>
      <c r="AB170" s="166">
        <f>SUMIFS('DATOS PEST15'!$D:$D,'DATOS PEST15'!$C:$C,'2. TS PAIS SEXO Y REG'!AB$6,'DATOS PEST15'!$B:$B,VLOOKUP($AA$5,DenRegTabla2,2,FALSE),'DATOS PEST15'!$A:$A,INDICE!$C$13,'DATOS PEST15'!$E:$E,'2. TS PAIS SEXO Y REG'!$A170)</f>
        <v>0</v>
      </c>
      <c r="AC170" s="164">
        <f>SUMIFS('DATOS PEST15'!$D:$D,'DATOS PEST15'!$B:$B,VLOOKUP($AA$5,DenRegTabla2,2,FALSE),'DATOS PEST15'!$A:$A,INDICE!$C$13,'DATOS PEST15'!$E:$E,'2. TS PAIS SEXO Y REG'!$A170)</f>
        <v>0</v>
      </c>
    </row>
    <row r="171" spans="1:29" s="123" customFormat="1" ht="15.6" x14ac:dyDescent="0.3">
      <c r="A171" s="4">
        <v>499</v>
      </c>
      <c r="B171" s="147" t="s">
        <v>311</v>
      </c>
      <c r="C171" s="147">
        <f t="shared" si="27"/>
        <v>45.578947368421055</v>
      </c>
      <c r="D171" s="166">
        <f t="shared" si="28"/>
        <v>60</v>
      </c>
      <c r="E171" s="164">
        <f t="shared" si="29"/>
        <v>105.57894736842105</v>
      </c>
      <c r="F171" s="147">
        <f>SUMIFS('DATOS PEST15'!$D:$D,'DATOS PEST15'!$C:$C,'2. TS PAIS SEXO Y REG'!F$6,'DATOS PEST15'!$B:$B,VLOOKUP($F$5,DenRegTabla2,2,FALSE),'DATOS PEST15'!$A:$A,INDICE!$C$13,'DATOS PEST15'!$E:$E,'2. TS PAIS SEXO Y REG'!$A171)</f>
        <v>33.473684210526315</v>
      </c>
      <c r="G171" s="166">
        <f>SUMIFS('DATOS PEST15'!$D:$D,'DATOS PEST15'!$C:$C,'2. TS PAIS SEXO Y REG'!G$6,'DATOS PEST15'!$B:$B,VLOOKUP($F$5,DenRegTabla2,2,FALSE),'DATOS PEST15'!$A:$A,INDICE!$C$13,'DATOS PEST15'!$E:$E,'2. TS PAIS SEXO Y REG'!$A171)</f>
        <v>50</v>
      </c>
      <c r="H171" s="164">
        <f>SUMIFS('DATOS PEST15'!$D:$D,'DATOS PEST15'!$B:$B,VLOOKUP($F$5,DenRegTabla2,2,FALSE),'DATOS PEST15'!$A:$A,INDICE!$C$13,'DATOS PEST15'!$E:$E,'2. TS PAIS SEXO Y REG'!$A171)</f>
        <v>83.473684210526315</v>
      </c>
      <c r="I171" s="147">
        <f>SUMIFS('DATOS PEST15'!$D:$D,'DATOS PEST15'!$C:$C,'2. TS PAIS SEXO Y REG'!I$6,'DATOS PEST15'!$B:$B,VLOOKUP($I$5,DenRegTabla2,2,FALSE),'DATOS PEST15'!$A:$A,INDICE!$C$13,'DATOS PEST15'!$E:$E,'2. TS PAIS SEXO Y REG'!$A171)</f>
        <v>0</v>
      </c>
      <c r="J171" s="166">
        <f>SUMIFS('DATOS PEST15'!$D:$D,'DATOS PEST15'!$C:$C,'2. TS PAIS SEXO Y REG'!J$6,'DATOS PEST15'!$B:$B,VLOOKUP($I$5,DenRegTabla2,2,FALSE),'DATOS PEST15'!$A:$A,INDICE!$C$13,'DATOS PEST15'!$E:$E,'2. TS PAIS SEXO Y REG'!$A171)</f>
        <v>0</v>
      </c>
      <c r="K171" s="164">
        <f>SUMIFS('DATOS PEST15'!$D:$D,'DATOS PEST15'!$B:$B,VLOOKUP($I$5,DenRegTabla2,2,FALSE),'DATOS PEST15'!$A:$A,INDICE!$C$13,'DATOS PEST15'!$E:$E,'2. TS PAIS SEXO Y REG'!$A171)</f>
        <v>0</v>
      </c>
      <c r="L171" s="147">
        <f>SUMIFS('DATOS PEST15'!$D:$D,'DATOS PEST15'!$C:$C,'2. TS PAIS SEXO Y REG'!L$6,'DATOS PEST15'!$B:$B,VLOOKUP($L$5,DenRegTabla2,2,FALSE),'DATOS PEST15'!$A:$A,INDICE!$C$13,'DATOS PEST15'!$E:$E,'2. TS PAIS SEXO Y REG'!$A171)</f>
        <v>2</v>
      </c>
      <c r="M171" s="166">
        <f>SUMIFS('DATOS PEST15'!$D:$D,'DATOS PEST15'!$C:$C,'2. TS PAIS SEXO Y REG'!M$6,'DATOS PEST15'!$B:$B,VLOOKUP($L$5,DenRegTabla2,2,FALSE),'DATOS PEST15'!$A:$A,INDICE!$C$13,'DATOS PEST15'!$E:$E,'2. TS PAIS SEXO Y REG'!$A171)</f>
        <v>0</v>
      </c>
      <c r="N171" s="164">
        <f>SUMIFS('DATOS PEST15'!$D:$D,'DATOS PEST15'!$B:$B,VLOOKUP($L$5,DenRegTabla2,2,FALSE),'DATOS PEST15'!$A:$A,INDICE!$C$13,'DATOS PEST15'!$E:$E,'2. TS PAIS SEXO Y REG'!$A171)</f>
        <v>2</v>
      </c>
      <c r="O171" s="147">
        <f>SUMIFS('DATOS PEST15'!$D:$D,'DATOS PEST15'!$C:$C,'2. TS PAIS SEXO Y REG'!O$6,'DATOS PEST15'!$B:$B,VLOOKUP($O$5,DenRegTabla2,2,FALSE),'DATOS PEST15'!$A:$A,INDICE!$C$13,'DATOS PEST15'!$E:$E,'2. TS PAIS SEXO Y REG'!$A171)</f>
        <v>10.105263157894736</v>
      </c>
      <c r="P171" s="166">
        <f>SUMIFS('DATOS PEST15'!$D:$D,'DATOS PEST15'!$C:$C,'2. TS PAIS SEXO Y REG'!P$6,'DATOS PEST15'!$B:$B,VLOOKUP($O$5,DenRegTabla2,2,FALSE),'DATOS PEST15'!$A:$A,INDICE!$C$13,'DATOS PEST15'!$E:$E,'2. TS PAIS SEXO Y REG'!$A171)</f>
        <v>10</v>
      </c>
      <c r="Q171" s="164">
        <f>SUMIFS('DATOS PEST15'!$D:$D,'DATOS PEST15'!$B:$B,VLOOKUP($O$5,DenRegTabla2,2,FALSE),'DATOS PEST15'!$A:$A,INDICE!$C$13,'DATOS PEST15'!$E:$E,'2. TS PAIS SEXO Y REG'!$A171)</f>
        <v>20.105263157894736</v>
      </c>
      <c r="R171" s="147">
        <f>SUMIFS('DATOS PEST15'!$D:$D,'DATOS PEST15'!$C:$C,'2. TS PAIS SEXO Y REG'!R$6,'DATOS PEST15'!$B:$B,VLOOKUP($R$5,DenRegTabla2,2,FALSE),'DATOS PEST15'!$A:$A,INDICE!$C$13,'DATOS PEST15'!$E:$E,'2. TS PAIS SEXO Y REG'!$A171)</f>
        <v>0</v>
      </c>
      <c r="S171" s="166">
        <f>SUMIFS('DATOS PEST15'!$D:$D,'DATOS PEST15'!$C:$C,'2. TS PAIS SEXO Y REG'!S$6,'DATOS PEST15'!$B:$B,VLOOKUP($R$5,DenRegTabla2,2,FALSE),'DATOS PEST15'!$A:$A,INDICE!$C$13,'DATOS PEST15'!$E:$E,'2. TS PAIS SEXO Y REG'!$A171)</f>
        <v>0</v>
      </c>
      <c r="T171" s="164">
        <f>SUMIFS('DATOS PEST15'!$D:$D,'DATOS PEST15'!$B:$B,VLOOKUP($R$5,DenRegTabla2,2,FALSE),'DATOS PEST15'!$A:$A,INDICE!$C$13,'DATOS PEST15'!$E:$E,'2. TS PAIS SEXO Y REG'!$A171)</f>
        <v>0</v>
      </c>
      <c r="U171" s="147">
        <f>SUMIFS('DATOS PEST15'!$D:$D,'DATOS PEST15'!$C:$C,'2. TS PAIS SEXO Y REG'!U$6,'DATOS PEST15'!$B:$B,VLOOKUP($U$5,DenRegTabla2,2,FALSE),'DATOS PEST15'!$A:$A,INDICE!$C$13,'DATOS PEST15'!$E:$E,'2. TS PAIS SEXO Y REG'!$A171)</f>
        <v>0</v>
      </c>
      <c r="V171" s="166">
        <f>SUMIFS('DATOS PEST15'!$D:$D,'DATOS PEST15'!$C:$C,'2. TS PAIS SEXO Y REG'!V$6,'DATOS PEST15'!$B:$B,VLOOKUP($U$5,DenRegTabla2,2,FALSE),'DATOS PEST15'!$A:$A,INDICE!$C$13,'DATOS PEST15'!$E:$E,'2. TS PAIS SEXO Y REG'!$A171)</f>
        <v>0</v>
      </c>
      <c r="W171" s="164">
        <f>SUMIFS('DATOS PEST15'!$D:$D,'DATOS PEST15'!$B:$B,VLOOKUP($U$5,DenRegTabla2,2,FALSE),'DATOS PEST15'!$A:$A,INDICE!$C$13,'DATOS PEST15'!$E:$E,'2. TS PAIS SEXO Y REG'!$A171)</f>
        <v>0</v>
      </c>
      <c r="X171" s="147">
        <f>SUMIFS('DATOS PEST15'!$D:$D,'DATOS PEST15'!$C:$C,'2. TS PAIS SEXO Y REG'!X$6,'DATOS PEST15'!$B:$B,VLOOKUP($X$5,DenRegTabla2,2,FALSE),'DATOS PEST15'!$A:$A,INDICE!$C$13,'DATOS PEST15'!$E:$E,'2. TS PAIS SEXO Y REG'!$A171)</f>
        <v>0</v>
      </c>
      <c r="Y171" s="166">
        <f>SUMIFS('DATOS PEST15'!$D:$D,'DATOS PEST15'!$C:$C,'2. TS PAIS SEXO Y REG'!Y$6,'DATOS PEST15'!$B:$B,VLOOKUP($X$5,DenRegTabla2,2,FALSE),'DATOS PEST15'!$A:$A,INDICE!$C$13,'DATOS PEST15'!$E:$E,'2. TS PAIS SEXO Y REG'!$A171)</f>
        <v>0</v>
      </c>
      <c r="Z171" s="164">
        <f>SUMIFS('DATOS PEST15'!$D:$D,'DATOS PEST15'!$B:$B,VLOOKUP($X$5,DenRegTabla2,2,FALSE),'DATOS PEST15'!$A:$A,INDICE!$C$13,'DATOS PEST15'!$E:$E,'2. TS PAIS SEXO Y REG'!$A171)</f>
        <v>0</v>
      </c>
      <c r="AA171" s="147">
        <f>SUMIFS('DATOS PEST15'!$D:$D,'DATOS PEST15'!$C:$C,'2. TS PAIS SEXO Y REG'!AA$6,'DATOS PEST15'!$B:$B,VLOOKUP($AA$5,DenRegTabla2,2,FALSE),'DATOS PEST15'!$A:$A,INDICE!$C$13,'DATOS PEST15'!$E:$E,'2. TS PAIS SEXO Y REG'!$A171)</f>
        <v>0</v>
      </c>
      <c r="AB171" s="166">
        <f>SUMIFS('DATOS PEST15'!$D:$D,'DATOS PEST15'!$C:$C,'2. TS PAIS SEXO Y REG'!AB$6,'DATOS PEST15'!$B:$B,VLOOKUP($AA$5,DenRegTabla2,2,FALSE),'DATOS PEST15'!$A:$A,INDICE!$C$13,'DATOS PEST15'!$E:$E,'2. TS PAIS SEXO Y REG'!$A171)</f>
        <v>0</v>
      </c>
      <c r="AC171" s="164">
        <f>SUMIFS('DATOS PEST15'!$D:$D,'DATOS PEST15'!$B:$B,VLOOKUP($AA$5,DenRegTabla2,2,FALSE),'DATOS PEST15'!$A:$A,INDICE!$C$13,'DATOS PEST15'!$E:$E,'2. TS PAIS SEXO Y REG'!$A171)</f>
        <v>0</v>
      </c>
    </row>
    <row r="172" spans="1:29" s="123" customFormat="1" ht="15.6" x14ac:dyDescent="0.3">
      <c r="A172" s="4">
        <v>500</v>
      </c>
      <c r="B172" s="147" t="s">
        <v>312</v>
      </c>
      <c r="C172" s="147">
        <f t="shared" si="27"/>
        <v>21.105263157894736</v>
      </c>
      <c r="D172" s="166">
        <f t="shared" si="28"/>
        <v>21.789473684210527</v>
      </c>
      <c r="E172" s="164">
        <f t="shared" si="29"/>
        <v>42.89473684210526</v>
      </c>
      <c r="F172" s="147">
        <f>SUMIFS('DATOS PEST15'!$D:$D,'DATOS PEST15'!$C:$C,'2. TS PAIS SEXO Y REG'!F$6,'DATOS PEST15'!$B:$B,VLOOKUP($F$5,DenRegTabla2,2,FALSE),'DATOS PEST15'!$A:$A,INDICE!$C$13,'DATOS PEST15'!$E:$E,'2. TS PAIS SEXO Y REG'!$A172)</f>
        <v>15.105263157894736</v>
      </c>
      <c r="G172" s="166">
        <f>SUMIFS('DATOS PEST15'!$D:$D,'DATOS PEST15'!$C:$C,'2. TS PAIS SEXO Y REG'!G$6,'DATOS PEST15'!$B:$B,VLOOKUP($F$5,DenRegTabla2,2,FALSE),'DATOS PEST15'!$A:$A,INDICE!$C$13,'DATOS PEST15'!$E:$E,'2. TS PAIS SEXO Y REG'!$A172)</f>
        <v>16.789473684210527</v>
      </c>
      <c r="H172" s="164">
        <f>SUMIFS('DATOS PEST15'!$D:$D,'DATOS PEST15'!$B:$B,VLOOKUP($F$5,DenRegTabla2,2,FALSE),'DATOS PEST15'!$A:$A,INDICE!$C$13,'DATOS PEST15'!$E:$E,'2. TS PAIS SEXO Y REG'!$A172)</f>
        <v>31.894736842105264</v>
      </c>
      <c r="I172" s="147">
        <f>SUMIFS('DATOS PEST15'!$D:$D,'DATOS PEST15'!$C:$C,'2. TS PAIS SEXO Y REG'!I$6,'DATOS PEST15'!$B:$B,VLOOKUP($I$5,DenRegTabla2,2,FALSE),'DATOS PEST15'!$A:$A,INDICE!$C$13,'DATOS PEST15'!$E:$E,'2. TS PAIS SEXO Y REG'!$A172)</f>
        <v>0</v>
      </c>
      <c r="J172" s="166">
        <f>SUMIFS('DATOS PEST15'!$D:$D,'DATOS PEST15'!$C:$C,'2. TS PAIS SEXO Y REG'!J$6,'DATOS PEST15'!$B:$B,VLOOKUP($I$5,DenRegTabla2,2,FALSE),'DATOS PEST15'!$A:$A,INDICE!$C$13,'DATOS PEST15'!$E:$E,'2. TS PAIS SEXO Y REG'!$A172)</f>
        <v>1</v>
      </c>
      <c r="K172" s="164">
        <f>SUMIFS('DATOS PEST15'!$D:$D,'DATOS PEST15'!$B:$B,VLOOKUP($I$5,DenRegTabla2,2,FALSE),'DATOS PEST15'!$A:$A,INDICE!$C$13,'DATOS PEST15'!$E:$E,'2. TS PAIS SEXO Y REG'!$A172)</f>
        <v>1</v>
      </c>
      <c r="L172" s="147">
        <f>SUMIFS('DATOS PEST15'!$D:$D,'DATOS PEST15'!$C:$C,'2. TS PAIS SEXO Y REG'!L$6,'DATOS PEST15'!$B:$B,VLOOKUP($L$5,DenRegTabla2,2,FALSE),'DATOS PEST15'!$A:$A,INDICE!$C$13,'DATOS PEST15'!$E:$E,'2. TS PAIS SEXO Y REG'!$A172)</f>
        <v>5</v>
      </c>
      <c r="M172" s="166">
        <f>SUMIFS('DATOS PEST15'!$D:$D,'DATOS PEST15'!$C:$C,'2. TS PAIS SEXO Y REG'!M$6,'DATOS PEST15'!$B:$B,VLOOKUP($L$5,DenRegTabla2,2,FALSE),'DATOS PEST15'!$A:$A,INDICE!$C$13,'DATOS PEST15'!$E:$E,'2. TS PAIS SEXO Y REG'!$A172)</f>
        <v>0</v>
      </c>
      <c r="N172" s="164">
        <f>SUMIFS('DATOS PEST15'!$D:$D,'DATOS PEST15'!$B:$B,VLOOKUP($L$5,DenRegTabla2,2,FALSE),'DATOS PEST15'!$A:$A,INDICE!$C$13,'DATOS PEST15'!$E:$E,'2. TS PAIS SEXO Y REG'!$A172)</f>
        <v>5</v>
      </c>
      <c r="O172" s="147">
        <f>SUMIFS('DATOS PEST15'!$D:$D,'DATOS PEST15'!$C:$C,'2. TS PAIS SEXO Y REG'!O$6,'DATOS PEST15'!$B:$B,VLOOKUP($O$5,DenRegTabla2,2,FALSE),'DATOS PEST15'!$A:$A,INDICE!$C$13,'DATOS PEST15'!$E:$E,'2. TS PAIS SEXO Y REG'!$A172)</f>
        <v>1</v>
      </c>
      <c r="P172" s="166">
        <f>SUMIFS('DATOS PEST15'!$D:$D,'DATOS PEST15'!$C:$C,'2. TS PAIS SEXO Y REG'!P$6,'DATOS PEST15'!$B:$B,VLOOKUP($O$5,DenRegTabla2,2,FALSE),'DATOS PEST15'!$A:$A,INDICE!$C$13,'DATOS PEST15'!$E:$E,'2. TS PAIS SEXO Y REG'!$A172)</f>
        <v>4</v>
      </c>
      <c r="Q172" s="164">
        <f>SUMIFS('DATOS PEST15'!$D:$D,'DATOS PEST15'!$B:$B,VLOOKUP($O$5,DenRegTabla2,2,FALSE),'DATOS PEST15'!$A:$A,INDICE!$C$13,'DATOS PEST15'!$E:$E,'2. TS PAIS SEXO Y REG'!$A172)</f>
        <v>5</v>
      </c>
      <c r="R172" s="147">
        <f>SUMIFS('DATOS PEST15'!$D:$D,'DATOS PEST15'!$C:$C,'2. TS PAIS SEXO Y REG'!R$6,'DATOS PEST15'!$B:$B,VLOOKUP($R$5,DenRegTabla2,2,FALSE),'DATOS PEST15'!$A:$A,INDICE!$C$13,'DATOS PEST15'!$E:$E,'2. TS PAIS SEXO Y REG'!$A172)</f>
        <v>0</v>
      </c>
      <c r="S172" s="166">
        <f>SUMIFS('DATOS PEST15'!$D:$D,'DATOS PEST15'!$C:$C,'2. TS PAIS SEXO Y REG'!S$6,'DATOS PEST15'!$B:$B,VLOOKUP($R$5,DenRegTabla2,2,FALSE),'DATOS PEST15'!$A:$A,INDICE!$C$13,'DATOS PEST15'!$E:$E,'2. TS PAIS SEXO Y REG'!$A172)</f>
        <v>0</v>
      </c>
      <c r="T172" s="164">
        <f>SUMIFS('DATOS PEST15'!$D:$D,'DATOS PEST15'!$B:$B,VLOOKUP($R$5,DenRegTabla2,2,FALSE),'DATOS PEST15'!$A:$A,INDICE!$C$13,'DATOS PEST15'!$E:$E,'2. TS PAIS SEXO Y REG'!$A172)</f>
        <v>0</v>
      </c>
      <c r="U172" s="147">
        <f>SUMIFS('DATOS PEST15'!$D:$D,'DATOS PEST15'!$C:$C,'2. TS PAIS SEXO Y REG'!U$6,'DATOS PEST15'!$B:$B,VLOOKUP($U$5,DenRegTabla2,2,FALSE),'DATOS PEST15'!$A:$A,INDICE!$C$13,'DATOS PEST15'!$E:$E,'2. TS PAIS SEXO Y REG'!$A172)</f>
        <v>0</v>
      </c>
      <c r="V172" s="166">
        <f>SUMIFS('DATOS PEST15'!$D:$D,'DATOS PEST15'!$C:$C,'2. TS PAIS SEXO Y REG'!V$6,'DATOS PEST15'!$B:$B,VLOOKUP($U$5,DenRegTabla2,2,FALSE),'DATOS PEST15'!$A:$A,INDICE!$C$13,'DATOS PEST15'!$E:$E,'2. TS PAIS SEXO Y REG'!$A172)</f>
        <v>0</v>
      </c>
      <c r="W172" s="164">
        <f>SUMIFS('DATOS PEST15'!$D:$D,'DATOS PEST15'!$B:$B,VLOOKUP($U$5,DenRegTabla2,2,FALSE),'DATOS PEST15'!$A:$A,INDICE!$C$13,'DATOS PEST15'!$E:$E,'2. TS PAIS SEXO Y REG'!$A172)</f>
        <v>0</v>
      </c>
      <c r="X172" s="147">
        <f>SUMIFS('DATOS PEST15'!$D:$D,'DATOS PEST15'!$C:$C,'2. TS PAIS SEXO Y REG'!X$6,'DATOS PEST15'!$B:$B,VLOOKUP($X$5,DenRegTabla2,2,FALSE),'DATOS PEST15'!$A:$A,INDICE!$C$13,'DATOS PEST15'!$E:$E,'2. TS PAIS SEXO Y REG'!$A172)</f>
        <v>0</v>
      </c>
      <c r="Y172" s="166">
        <f>SUMIFS('DATOS PEST15'!$D:$D,'DATOS PEST15'!$C:$C,'2. TS PAIS SEXO Y REG'!Y$6,'DATOS PEST15'!$B:$B,VLOOKUP($X$5,DenRegTabla2,2,FALSE),'DATOS PEST15'!$A:$A,INDICE!$C$13,'DATOS PEST15'!$E:$E,'2. TS PAIS SEXO Y REG'!$A172)</f>
        <v>0</v>
      </c>
      <c r="Z172" s="164">
        <f>SUMIFS('DATOS PEST15'!$D:$D,'DATOS PEST15'!$B:$B,VLOOKUP($X$5,DenRegTabla2,2,FALSE),'DATOS PEST15'!$A:$A,INDICE!$C$13,'DATOS PEST15'!$E:$E,'2. TS PAIS SEXO Y REG'!$A172)</f>
        <v>0</v>
      </c>
      <c r="AA172" s="147">
        <f>SUMIFS('DATOS PEST15'!$D:$D,'DATOS PEST15'!$C:$C,'2. TS PAIS SEXO Y REG'!AA$6,'DATOS PEST15'!$B:$B,VLOOKUP($AA$5,DenRegTabla2,2,FALSE),'DATOS PEST15'!$A:$A,INDICE!$C$13,'DATOS PEST15'!$E:$E,'2. TS PAIS SEXO Y REG'!$A172)</f>
        <v>0</v>
      </c>
      <c r="AB172" s="166">
        <f>SUMIFS('DATOS PEST15'!$D:$D,'DATOS PEST15'!$C:$C,'2. TS PAIS SEXO Y REG'!AB$6,'DATOS PEST15'!$B:$B,VLOOKUP($AA$5,DenRegTabla2,2,FALSE),'DATOS PEST15'!$A:$A,INDICE!$C$13,'DATOS PEST15'!$E:$E,'2. TS PAIS SEXO Y REG'!$A172)</f>
        <v>0</v>
      </c>
      <c r="AC172" s="164">
        <f>SUMIFS('DATOS PEST15'!$D:$D,'DATOS PEST15'!$B:$B,VLOOKUP($AA$5,DenRegTabla2,2,FALSE),'DATOS PEST15'!$A:$A,INDICE!$C$13,'DATOS PEST15'!$E:$E,'2. TS PAIS SEXO Y REG'!$A172)</f>
        <v>0</v>
      </c>
    </row>
    <row r="173" spans="1:29" s="123" customFormat="1" ht="15.6" x14ac:dyDescent="0.3">
      <c r="A173" s="4">
        <v>508</v>
      </c>
      <c r="B173" s="147" t="s">
        <v>313</v>
      </c>
      <c r="C173" s="147">
        <f t="shared" si="27"/>
        <v>94.68421052631578</v>
      </c>
      <c r="D173" s="166">
        <f t="shared" si="28"/>
        <v>133.4736842105263</v>
      </c>
      <c r="E173" s="164">
        <f t="shared" si="29"/>
        <v>228.15789473684211</v>
      </c>
      <c r="F173" s="147">
        <f>SUMIFS('DATOS PEST15'!$D:$D,'DATOS PEST15'!$C:$C,'2. TS PAIS SEXO Y REG'!F$6,'DATOS PEST15'!$B:$B,VLOOKUP($F$5,DenRegTabla2,2,FALSE),'DATOS PEST15'!$A:$A,INDICE!$C$13,'DATOS PEST15'!$E:$E,'2. TS PAIS SEXO Y REG'!$A173)</f>
        <v>60.89473684210526</v>
      </c>
      <c r="G173" s="166">
        <f>SUMIFS('DATOS PEST15'!$D:$D,'DATOS PEST15'!$C:$C,'2. TS PAIS SEXO Y REG'!G$6,'DATOS PEST15'!$B:$B,VLOOKUP($F$5,DenRegTabla2,2,FALSE),'DATOS PEST15'!$A:$A,INDICE!$C$13,'DATOS PEST15'!$E:$E,'2. TS PAIS SEXO Y REG'!$A173)</f>
        <v>113.15789473684211</v>
      </c>
      <c r="H173" s="164">
        <f>SUMIFS('DATOS PEST15'!$D:$D,'DATOS PEST15'!$B:$B,VLOOKUP($F$5,DenRegTabla2,2,FALSE),'DATOS PEST15'!$A:$A,INDICE!$C$13,'DATOS PEST15'!$E:$E,'2. TS PAIS SEXO Y REG'!$A173)</f>
        <v>174.05263157894737</v>
      </c>
      <c r="I173" s="147">
        <f>SUMIFS('DATOS PEST15'!$D:$D,'DATOS PEST15'!$C:$C,'2. TS PAIS SEXO Y REG'!I$6,'DATOS PEST15'!$B:$B,VLOOKUP($I$5,DenRegTabla2,2,FALSE),'DATOS PEST15'!$A:$A,INDICE!$C$13,'DATOS PEST15'!$E:$E,'2. TS PAIS SEXO Y REG'!$A173)</f>
        <v>3.7894736842105261</v>
      </c>
      <c r="J173" s="166">
        <f>SUMIFS('DATOS PEST15'!$D:$D,'DATOS PEST15'!$C:$C,'2. TS PAIS SEXO Y REG'!J$6,'DATOS PEST15'!$B:$B,VLOOKUP($I$5,DenRegTabla2,2,FALSE),'DATOS PEST15'!$A:$A,INDICE!$C$13,'DATOS PEST15'!$E:$E,'2. TS PAIS SEXO Y REG'!$A173)</f>
        <v>9.3157894736842106</v>
      </c>
      <c r="K173" s="164">
        <f>SUMIFS('DATOS PEST15'!$D:$D,'DATOS PEST15'!$B:$B,VLOOKUP($I$5,DenRegTabla2,2,FALSE),'DATOS PEST15'!$A:$A,INDICE!$C$13,'DATOS PEST15'!$E:$E,'2. TS PAIS SEXO Y REG'!$A173)</f>
        <v>13.105263157894736</v>
      </c>
      <c r="L173" s="147">
        <f>SUMIFS('DATOS PEST15'!$D:$D,'DATOS PEST15'!$C:$C,'2. TS PAIS SEXO Y REG'!L$6,'DATOS PEST15'!$B:$B,VLOOKUP($L$5,DenRegTabla2,2,FALSE),'DATOS PEST15'!$A:$A,INDICE!$C$13,'DATOS PEST15'!$E:$E,'2. TS PAIS SEXO Y REG'!$A173)</f>
        <v>12</v>
      </c>
      <c r="M173" s="166">
        <f>SUMIFS('DATOS PEST15'!$D:$D,'DATOS PEST15'!$C:$C,'2. TS PAIS SEXO Y REG'!M$6,'DATOS PEST15'!$B:$B,VLOOKUP($L$5,DenRegTabla2,2,FALSE),'DATOS PEST15'!$A:$A,INDICE!$C$13,'DATOS PEST15'!$E:$E,'2. TS PAIS SEXO Y REG'!$A173)</f>
        <v>0</v>
      </c>
      <c r="N173" s="164">
        <f>SUMIFS('DATOS PEST15'!$D:$D,'DATOS PEST15'!$B:$B,VLOOKUP($L$5,DenRegTabla2,2,FALSE),'DATOS PEST15'!$A:$A,INDICE!$C$13,'DATOS PEST15'!$E:$E,'2. TS PAIS SEXO Y REG'!$A173)</f>
        <v>12</v>
      </c>
      <c r="O173" s="147">
        <f>SUMIFS('DATOS PEST15'!$D:$D,'DATOS PEST15'!$C:$C,'2. TS PAIS SEXO Y REG'!O$6,'DATOS PEST15'!$B:$B,VLOOKUP($O$5,DenRegTabla2,2,FALSE),'DATOS PEST15'!$A:$A,INDICE!$C$13,'DATOS PEST15'!$E:$E,'2. TS PAIS SEXO Y REG'!$A173)</f>
        <v>18</v>
      </c>
      <c r="P173" s="166">
        <f>SUMIFS('DATOS PEST15'!$D:$D,'DATOS PEST15'!$C:$C,'2. TS PAIS SEXO Y REG'!P$6,'DATOS PEST15'!$B:$B,VLOOKUP($O$5,DenRegTabla2,2,FALSE),'DATOS PEST15'!$A:$A,INDICE!$C$13,'DATOS PEST15'!$E:$E,'2. TS PAIS SEXO Y REG'!$A173)</f>
        <v>10</v>
      </c>
      <c r="Q173" s="164">
        <f>SUMIFS('DATOS PEST15'!$D:$D,'DATOS PEST15'!$B:$B,VLOOKUP($O$5,DenRegTabla2,2,FALSE),'DATOS PEST15'!$A:$A,INDICE!$C$13,'DATOS PEST15'!$E:$E,'2. TS PAIS SEXO Y REG'!$A173)</f>
        <v>28</v>
      </c>
      <c r="R173" s="147">
        <f>SUMIFS('DATOS PEST15'!$D:$D,'DATOS PEST15'!$C:$C,'2. TS PAIS SEXO Y REG'!R$6,'DATOS PEST15'!$B:$B,VLOOKUP($R$5,DenRegTabla2,2,FALSE),'DATOS PEST15'!$A:$A,INDICE!$C$13,'DATOS PEST15'!$E:$E,'2. TS PAIS SEXO Y REG'!$A173)</f>
        <v>0</v>
      </c>
      <c r="S173" s="166">
        <f>SUMIFS('DATOS PEST15'!$D:$D,'DATOS PEST15'!$C:$C,'2. TS PAIS SEXO Y REG'!S$6,'DATOS PEST15'!$B:$B,VLOOKUP($R$5,DenRegTabla2,2,FALSE),'DATOS PEST15'!$A:$A,INDICE!$C$13,'DATOS PEST15'!$E:$E,'2. TS PAIS SEXO Y REG'!$A173)</f>
        <v>1</v>
      </c>
      <c r="T173" s="164">
        <f>SUMIFS('DATOS PEST15'!$D:$D,'DATOS PEST15'!$B:$B,VLOOKUP($R$5,DenRegTabla2,2,FALSE),'DATOS PEST15'!$A:$A,INDICE!$C$13,'DATOS PEST15'!$E:$E,'2. TS PAIS SEXO Y REG'!$A173)</f>
        <v>1</v>
      </c>
      <c r="U173" s="147">
        <f>SUMIFS('DATOS PEST15'!$D:$D,'DATOS PEST15'!$C:$C,'2. TS PAIS SEXO Y REG'!U$6,'DATOS PEST15'!$B:$B,VLOOKUP($U$5,DenRegTabla2,2,FALSE),'DATOS PEST15'!$A:$A,INDICE!$C$13,'DATOS PEST15'!$E:$E,'2. TS PAIS SEXO Y REG'!$A173)</f>
        <v>0</v>
      </c>
      <c r="V173" s="166">
        <f>SUMIFS('DATOS PEST15'!$D:$D,'DATOS PEST15'!$C:$C,'2. TS PAIS SEXO Y REG'!V$6,'DATOS PEST15'!$B:$B,VLOOKUP($U$5,DenRegTabla2,2,FALSE),'DATOS PEST15'!$A:$A,INDICE!$C$13,'DATOS PEST15'!$E:$E,'2. TS PAIS SEXO Y REG'!$A173)</f>
        <v>0</v>
      </c>
      <c r="W173" s="164">
        <f>SUMIFS('DATOS PEST15'!$D:$D,'DATOS PEST15'!$B:$B,VLOOKUP($U$5,DenRegTabla2,2,FALSE),'DATOS PEST15'!$A:$A,INDICE!$C$13,'DATOS PEST15'!$E:$E,'2. TS PAIS SEXO Y REG'!$A173)</f>
        <v>0</v>
      </c>
      <c r="X173" s="147">
        <f>SUMIFS('DATOS PEST15'!$D:$D,'DATOS PEST15'!$C:$C,'2. TS PAIS SEXO Y REG'!X$6,'DATOS PEST15'!$B:$B,VLOOKUP($X$5,DenRegTabla2,2,FALSE),'DATOS PEST15'!$A:$A,INDICE!$C$13,'DATOS PEST15'!$E:$E,'2. TS PAIS SEXO Y REG'!$A173)</f>
        <v>0</v>
      </c>
      <c r="Y173" s="166">
        <f>SUMIFS('DATOS PEST15'!$D:$D,'DATOS PEST15'!$C:$C,'2. TS PAIS SEXO Y REG'!Y$6,'DATOS PEST15'!$B:$B,VLOOKUP($X$5,DenRegTabla2,2,FALSE),'DATOS PEST15'!$A:$A,INDICE!$C$13,'DATOS PEST15'!$E:$E,'2. TS PAIS SEXO Y REG'!$A173)</f>
        <v>0</v>
      </c>
      <c r="Z173" s="164">
        <f>SUMIFS('DATOS PEST15'!$D:$D,'DATOS PEST15'!$B:$B,VLOOKUP($X$5,DenRegTabla2,2,FALSE),'DATOS PEST15'!$A:$A,INDICE!$C$13,'DATOS PEST15'!$E:$E,'2. TS PAIS SEXO Y REG'!$A173)</f>
        <v>0</v>
      </c>
      <c r="AA173" s="147">
        <f>SUMIFS('DATOS PEST15'!$D:$D,'DATOS PEST15'!$C:$C,'2. TS PAIS SEXO Y REG'!AA$6,'DATOS PEST15'!$B:$B,VLOOKUP($AA$5,DenRegTabla2,2,FALSE),'DATOS PEST15'!$A:$A,INDICE!$C$13,'DATOS PEST15'!$E:$E,'2. TS PAIS SEXO Y REG'!$A173)</f>
        <v>0</v>
      </c>
      <c r="AB173" s="166">
        <f>SUMIFS('DATOS PEST15'!$D:$D,'DATOS PEST15'!$C:$C,'2. TS PAIS SEXO Y REG'!AB$6,'DATOS PEST15'!$B:$B,VLOOKUP($AA$5,DenRegTabla2,2,FALSE),'DATOS PEST15'!$A:$A,INDICE!$C$13,'DATOS PEST15'!$E:$E,'2. TS PAIS SEXO Y REG'!$A173)</f>
        <v>0</v>
      </c>
      <c r="AC173" s="164">
        <f>SUMIFS('DATOS PEST15'!$D:$D,'DATOS PEST15'!$B:$B,VLOOKUP($AA$5,DenRegTabla2,2,FALSE),'DATOS PEST15'!$A:$A,INDICE!$C$13,'DATOS PEST15'!$E:$E,'2. TS PAIS SEXO Y REG'!$A173)</f>
        <v>0</v>
      </c>
    </row>
    <row r="174" spans="1:29" s="123" customFormat="1" ht="15.6" x14ac:dyDescent="0.3">
      <c r="A174" s="4">
        <v>104</v>
      </c>
      <c r="B174" s="147" t="s">
        <v>245</v>
      </c>
      <c r="C174" s="147">
        <f t="shared" si="27"/>
        <v>33.473684210526315</v>
      </c>
      <c r="D174" s="166">
        <f t="shared" si="28"/>
        <v>32.05263157894737</v>
      </c>
      <c r="E174" s="164">
        <f t="shared" si="29"/>
        <v>65.526315789473685</v>
      </c>
      <c r="F174" s="147">
        <f>SUMIFS('DATOS PEST15'!$D:$D,'DATOS PEST15'!$C:$C,'2. TS PAIS SEXO Y REG'!F$6,'DATOS PEST15'!$B:$B,VLOOKUP($F$5,DenRegTabla2,2,FALSE),'DATOS PEST15'!$A:$A,INDICE!$C$13,'DATOS PEST15'!$E:$E,'2. TS PAIS SEXO Y REG'!$A174)</f>
        <v>18.94736842105263</v>
      </c>
      <c r="G174" s="166">
        <f>SUMIFS('DATOS PEST15'!$D:$D,'DATOS PEST15'!$C:$C,'2. TS PAIS SEXO Y REG'!G$6,'DATOS PEST15'!$B:$B,VLOOKUP($F$5,DenRegTabla2,2,FALSE),'DATOS PEST15'!$A:$A,INDICE!$C$13,'DATOS PEST15'!$E:$E,'2. TS PAIS SEXO Y REG'!$A174)</f>
        <v>22.05263157894737</v>
      </c>
      <c r="H174" s="164">
        <f>SUMIFS('DATOS PEST15'!$D:$D,'DATOS PEST15'!$B:$B,VLOOKUP($F$5,DenRegTabla2,2,FALSE),'DATOS PEST15'!$A:$A,INDICE!$C$13,'DATOS PEST15'!$E:$E,'2. TS PAIS SEXO Y REG'!$A174)</f>
        <v>41</v>
      </c>
      <c r="I174" s="147">
        <f>SUMIFS('DATOS PEST15'!$D:$D,'DATOS PEST15'!$C:$C,'2. TS PAIS SEXO Y REG'!I$6,'DATOS PEST15'!$B:$B,VLOOKUP($I$5,DenRegTabla2,2,FALSE),'DATOS PEST15'!$A:$A,INDICE!$C$13,'DATOS PEST15'!$E:$E,'2. TS PAIS SEXO Y REG'!$A174)</f>
        <v>1.6842105263157894</v>
      </c>
      <c r="J174" s="166">
        <f>SUMIFS('DATOS PEST15'!$D:$D,'DATOS PEST15'!$C:$C,'2. TS PAIS SEXO Y REG'!J$6,'DATOS PEST15'!$B:$B,VLOOKUP($I$5,DenRegTabla2,2,FALSE),'DATOS PEST15'!$A:$A,INDICE!$C$13,'DATOS PEST15'!$E:$E,'2. TS PAIS SEXO Y REG'!$A174)</f>
        <v>1</v>
      </c>
      <c r="K174" s="164">
        <f>SUMIFS('DATOS PEST15'!$D:$D,'DATOS PEST15'!$B:$B,VLOOKUP($I$5,DenRegTabla2,2,FALSE),'DATOS PEST15'!$A:$A,INDICE!$C$13,'DATOS PEST15'!$E:$E,'2. TS PAIS SEXO Y REG'!$A174)</f>
        <v>2.6842105263157894</v>
      </c>
      <c r="L174" s="147">
        <f>SUMIFS('DATOS PEST15'!$D:$D,'DATOS PEST15'!$C:$C,'2. TS PAIS SEXO Y REG'!L$6,'DATOS PEST15'!$B:$B,VLOOKUP($L$5,DenRegTabla2,2,FALSE),'DATOS PEST15'!$A:$A,INDICE!$C$13,'DATOS PEST15'!$E:$E,'2. TS PAIS SEXO Y REG'!$A174)</f>
        <v>4</v>
      </c>
      <c r="M174" s="166">
        <f>SUMIFS('DATOS PEST15'!$D:$D,'DATOS PEST15'!$C:$C,'2. TS PAIS SEXO Y REG'!M$6,'DATOS PEST15'!$B:$B,VLOOKUP($L$5,DenRegTabla2,2,FALSE),'DATOS PEST15'!$A:$A,INDICE!$C$13,'DATOS PEST15'!$E:$E,'2. TS PAIS SEXO Y REG'!$A174)</f>
        <v>0</v>
      </c>
      <c r="N174" s="164">
        <f>SUMIFS('DATOS PEST15'!$D:$D,'DATOS PEST15'!$B:$B,VLOOKUP($L$5,DenRegTabla2,2,FALSE),'DATOS PEST15'!$A:$A,INDICE!$C$13,'DATOS PEST15'!$E:$E,'2. TS PAIS SEXO Y REG'!$A174)</f>
        <v>4</v>
      </c>
      <c r="O174" s="147">
        <f>SUMIFS('DATOS PEST15'!$D:$D,'DATOS PEST15'!$C:$C,'2. TS PAIS SEXO Y REG'!O$6,'DATOS PEST15'!$B:$B,VLOOKUP($O$5,DenRegTabla2,2,FALSE),'DATOS PEST15'!$A:$A,INDICE!$C$13,'DATOS PEST15'!$E:$E,'2. TS PAIS SEXO Y REG'!$A174)</f>
        <v>8.8421052631578956</v>
      </c>
      <c r="P174" s="166">
        <f>SUMIFS('DATOS PEST15'!$D:$D,'DATOS PEST15'!$C:$C,'2. TS PAIS SEXO Y REG'!P$6,'DATOS PEST15'!$B:$B,VLOOKUP($O$5,DenRegTabla2,2,FALSE),'DATOS PEST15'!$A:$A,INDICE!$C$13,'DATOS PEST15'!$E:$E,'2. TS PAIS SEXO Y REG'!$A174)</f>
        <v>9</v>
      </c>
      <c r="Q174" s="164">
        <f>SUMIFS('DATOS PEST15'!$D:$D,'DATOS PEST15'!$B:$B,VLOOKUP($O$5,DenRegTabla2,2,FALSE),'DATOS PEST15'!$A:$A,INDICE!$C$13,'DATOS PEST15'!$E:$E,'2. TS PAIS SEXO Y REG'!$A174)</f>
        <v>17.842105263157897</v>
      </c>
      <c r="R174" s="147">
        <f>SUMIFS('DATOS PEST15'!$D:$D,'DATOS PEST15'!$C:$C,'2. TS PAIS SEXO Y REG'!R$6,'DATOS PEST15'!$B:$B,VLOOKUP($R$5,DenRegTabla2,2,FALSE),'DATOS PEST15'!$A:$A,INDICE!$C$13,'DATOS PEST15'!$E:$E,'2. TS PAIS SEXO Y REG'!$A174)</f>
        <v>0</v>
      </c>
      <c r="S174" s="166">
        <f>SUMIFS('DATOS PEST15'!$D:$D,'DATOS PEST15'!$C:$C,'2. TS PAIS SEXO Y REG'!S$6,'DATOS PEST15'!$B:$B,VLOOKUP($R$5,DenRegTabla2,2,FALSE),'DATOS PEST15'!$A:$A,INDICE!$C$13,'DATOS PEST15'!$E:$E,'2. TS PAIS SEXO Y REG'!$A174)</f>
        <v>0</v>
      </c>
      <c r="T174" s="164">
        <f>SUMIFS('DATOS PEST15'!$D:$D,'DATOS PEST15'!$B:$B,VLOOKUP($R$5,DenRegTabla2,2,FALSE),'DATOS PEST15'!$A:$A,INDICE!$C$13,'DATOS PEST15'!$E:$E,'2. TS PAIS SEXO Y REG'!$A174)</f>
        <v>0</v>
      </c>
      <c r="U174" s="147">
        <f>SUMIFS('DATOS PEST15'!$D:$D,'DATOS PEST15'!$C:$C,'2. TS PAIS SEXO Y REG'!U$6,'DATOS PEST15'!$B:$B,VLOOKUP($U$5,DenRegTabla2,2,FALSE),'DATOS PEST15'!$A:$A,INDICE!$C$13,'DATOS PEST15'!$E:$E,'2. TS PAIS SEXO Y REG'!$A174)</f>
        <v>0</v>
      </c>
      <c r="V174" s="166">
        <f>SUMIFS('DATOS PEST15'!$D:$D,'DATOS PEST15'!$C:$C,'2. TS PAIS SEXO Y REG'!V$6,'DATOS PEST15'!$B:$B,VLOOKUP($U$5,DenRegTabla2,2,FALSE),'DATOS PEST15'!$A:$A,INDICE!$C$13,'DATOS PEST15'!$E:$E,'2. TS PAIS SEXO Y REG'!$A174)</f>
        <v>0</v>
      </c>
      <c r="W174" s="164">
        <f>SUMIFS('DATOS PEST15'!$D:$D,'DATOS PEST15'!$B:$B,VLOOKUP($U$5,DenRegTabla2,2,FALSE),'DATOS PEST15'!$A:$A,INDICE!$C$13,'DATOS PEST15'!$E:$E,'2. TS PAIS SEXO Y REG'!$A174)</f>
        <v>0</v>
      </c>
      <c r="X174" s="147">
        <f>SUMIFS('DATOS PEST15'!$D:$D,'DATOS PEST15'!$C:$C,'2. TS PAIS SEXO Y REG'!X$6,'DATOS PEST15'!$B:$B,VLOOKUP($X$5,DenRegTabla2,2,FALSE),'DATOS PEST15'!$A:$A,INDICE!$C$13,'DATOS PEST15'!$E:$E,'2. TS PAIS SEXO Y REG'!$A174)</f>
        <v>0</v>
      </c>
      <c r="Y174" s="166">
        <f>SUMIFS('DATOS PEST15'!$D:$D,'DATOS PEST15'!$C:$C,'2. TS PAIS SEXO Y REG'!Y$6,'DATOS PEST15'!$B:$B,VLOOKUP($X$5,DenRegTabla2,2,FALSE),'DATOS PEST15'!$A:$A,INDICE!$C$13,'DATOS PEST15'!$E:$E,'2. TS PAIS SEXO Y REG'!$A174)</f>
        <v>0</v>
      </c>
      <c r="Z174" s="164">
        <f>SUMIFS('DATOS PEST15'!$D:$D,'DATOS PEST15'!$B:$B,VLOOKUP($X$5,DenRegTabla2,2,FALSE),'DATOS PEST15'!$A:$A,INDICE!$C$13,'DATOS PEST15'!$E:$E,'2. TS PAIS SEXO Y REG'!$A174)</f>
        <v>0</v>
      </c>
      <c r="AA174" s="147">
        <f>SUMIFS('DATOS PEST15'!$D:$D,'DATOS PEST15'!$C:$C,'2. TS PAIS SEXO Y REG'!AA$6,'DATOS PEST15'!$B:$B,VLOOKUP($AA$5,DenRegTabla2,2,FALSE),'DATOS PEST15'!$A:$A,INDICE!$C$13,'DATOS PEST15'!$E:$E,'2. TS PAIS SEXO Y REG'!$A174)</f>
        <v>0</v>
      </c>
      <c r="AB174" s="166">
        <f>SUMIFS('DATOS PEST15'!$D:$D,'DATOS PEST15'!$C:$C,'2. TS PAIS SEXO Y REG'!AB$6,'DATOS PEST15'!$B:$B,VLOOKUP($AA$5,DenRegTabla2,2,FALSE),'DATOS PEST15'!$A:$A,INDICE!$C$13,'DATOS PEST15'!$E:$E,'2. TS PAIS SEXO Y REG'!$A174)</f>
        <v>0</v>
      </c>
      <c r="AC174" s="164">
        <f>SUMIFS('DATOS PEST15'!$D:$D,'DATOS PEST15'!$B:$B,VLOOKUP($AA$5,DenRegTabla2,2,FALSE),'DATOS PEST15'!$A:$A,INDICE!$C$13,'DATOS PEST15'!$E:$E,'2. TS PAIS SEXO Y REG'!$A174)</f>
        <v>0</v>
      </c>
    </row>
    <row r="175" spans="1:29" s="123" customFormat="1" ht="15.6" x14ac:dyDescent="0.3">
      <c r="A175" s="4">
        <v>516</v>
      </c>
      <c r="B175" s="147" t="s">
        <v>314</v>
      </c>
      <c r="C175" s="147">
        <f t="shared" si="27"/>
        <v>23.94736842105263</v>
      </c>
      <c r="D175" s="166">
        <f t="shared" si="28"/>
        <v>21.684210526315788</v>
      </c>
      <c r="E175" s="164">
        <f t="shared" si="29"/>
        <v>45.631578947368425</v>
      </c>
      <c r="F175" s="147">
        <f>SUMIFS('DATOS PEST15'!$D:$D,'DATOS PEST15'!$C:$C,'2. TS PAIS SEXO Y REG'!F$6,'DATOS PEST15'!$B:$B,VLOOKUP($F$5,DenRegTabla2,2,FALSE),'DATOS PEST15'!$A:$A,INDICE!$C$13,'DATOS PEST15'!$E:$E,'2. TS PAIS SEXO Y REG'!$A175)</f>
        <v>19.631578947368421</v>
      </c>
      <c r="G175" s="166">
        <f>SUMIFS('DATOS PEST15'!$D:$D,'DATOS PEST15'!$C:$C,'2. TS PAIS SEXO Y REG'!G$6,'DATOS PEST15'!$B:$B,VLOOKUP($F$5,DenRegTabla2,2,FALSE),'DATOS PEST15'!$A:$A,INDICE!$C$13,'DATOS PEST15'!$E:$E,'2. TS PAIS SEXO Y REG'!$A175)</f>
        <v>11.684210526315789</v>
      </c>
      <c r="H175" s="164">
        <f>SUMIFS('DATOS PEST15'!$D:$D,'DATOS PEST15'!$B:$B,VLOOKUP($F$5,DenRegTabla2,2,FALSE),'DATOS PEST15'!$A:$A,INDICE!$C$13,'DATOS PEST15'!$E:$E,'2. TS PAIS SEXO Y REG'!$A175)</f>
        <v>31.315789473684212</v>
      </c>
      <c r="I175" s="147">
        <f>SUMIFS('DATOS PEST15'!$D:$D,'DATOS PEST15'!$C:$C,'2. TS PAIS SEXO Y REG'!I$6,'DATOS PEST15'!$B:$B,VLOOKUP($I$5,DenRegTabla2,2,FALSE),'DATOS PEST15'!$A:$A,INDICE!$C$13,'DATOS PEST15'!$E:$E,'2. TS PAIS SEXO Y REG'!$A175)</f>
        <v>0.31578947368421051</v>
      </c>
      <c r="J175" s="166">
        <f>SUMIFS('DATOS PEST15'!$D:$D,'DATOS PEST15'!$C:$C,'2. TS PAIS SEXO Y REG'!J$6,'DATOS PEST15'!$B:$B,VLOOKUP($I$5,DenRegTabla2,2,FALSE),'DATOS PEST15'!$A:$A,INDICE!$C$13,'DATOS PEST15'!$E:$E,'2. TS PAIS SEXO Y REG'!$A175)</f>
        <v>0</v>
      </c>
      <c r="K175" s="164">
        <f>SUMIFS('DATOS PEST15'!$D:$D,'DATOS PEST15'!$B:$B,VLOOKUP($I$5,DenRegTabla2,2,FALSE),'DATOS PEST15'!$A:$A,INDICE!$C$13,'DATOS PEST15'!$E:$E,'2. TS PAIS SEXO Y REG'!$A175)</f>
        <v>0.31578947368421051</v>
      </c>
      <c r="L175" s="147">
        <f>SUMIFS('DATOS PEST15'!$D:$D,'DATOS PEST15'!$C:$C,'2. TS PAIS SEXO Y REG'!L$6,'DATOS PEST15'!$B:$B,VLOOKUP($L$5,DenRegTabla2,2,FALSE),'DATOS PEST15'!$A:$A,INDICE!$C$13,'DATOS PEST15'!$E:$E,'2. TS PAIS SEXO Y REG'!$A175)</f>
        <v>1</v>
      </c>
      <c r="M175" s="166">
        <f>SUMIFS('DATOS PEST15'!$D:$D,'DATOS PEST15'!$C:$C,'2. TS PAIS SEXO Y REG'!M$6,'DATOS PEST15'!$B:$B,VLOOKUP($L$5,DenRegTabla2,2,FALSE),'DATOS PEST15'!$A:$A,INDICE!$C$13,'DATOS PEST15'!$E:$E,'2. TS PAIS SEXO Y REG'!$A175)</f>
        <v>0</v>
      </c>
      <c r="N175" s="164">
        <f>SUMIFS('DATOS PEST15'!$D:$D,'DATOS PEST15'!$B:$B,VLOOKUP($L$5,DenRegTabla2,2,FALSE),'DATOS PEST15'!$A:$A,INDICE!$C$13,'DATOS PEST15'!$E:$E,'2. TS PAIS SEXO Y REG'!$A175)</f>
        <v>1</v>
      </c>
      <c r="O175" s="147">
        <f>SUMIFS('DATOS PEST15'!$D:$D,'DATOS PEST15'!$C:$C,'2. TS PAIS SEXO Y REG'!O$6,'DATOS PEST15'!$B:$B,VLOOKUP($O$5,DenRegTabla2,2,FALSE),'DATOS PEST15'!$A:$A,INDICE!$C$13,'DATOS PEST15'!$E:$E,'2. TS PAIS SEXO Y REG'!$A175)</f>
        <v>3</v>
      </c>
      <c r="P175" s="166">
        <f>SUMIFS('DATOS PEST15'!$D:$D,'DATOS PEST15'!$C:$C,'2. TS PAIS SEXO Y REG'!P$6,'DATOS PEST15'!$B:$B,VLOOKUP($O$5,DenRegTabla2,2,FALSE),'DATOS PEST15'!$A:$A,INDICE!$C$13,'DATOS PEST15'!$E:$E,'2. TS PAIS SEXO Y REG'!$A175)</f>
        <v>7</v>
      </c>
      <c r="Q175" s="164">
        <f>SUMIFS('DATOS PEST15'!$D:$D,'DATOS PEST15'!$B:$B,VLOOKUP($O$5,DenRegTabla2,2,FALSE),'DATOS PEST15'!$A:$A,INDICE!$C$13,'DATOS PEST15'!$E:$E,'2. TS PAIS SEXO Y REG'!$A175)</f>
        <v>10</v>
      </c>
      <c r="R175" s="147">
        <f>SUMIFS('DATOS PEST15'!$D:$D,'DATOS PEST15'!$C:$C,'2. TS PAIS SEXO Y REG'!R$6,'DATOS PEST15'!$B:$B,VLOOKUP($R$5,DenRegTabla2,2,FALSE),'DATOS PEST15'!$A:$A,INDICE!$C$13,'DATOS PEST15'!$E:$E,'2. TS PAIS SEXO Y REG'!$A175)</f>
        <v>0</v>
      </c>
      <c r="S175" s="166">
        <f>SUMIFS('DATOS PEST15'!$D:$D,'DATOS PEST15'!$C:$C,'2. TS PAIS SEXO Y REG'!S$6,'DATOS PEST15'!$B:$B,VLOOKUP($R$5,DenRegTabla2,2,FALSE),'DATOS PEST15'!$A:$A,INDICE!$C$13,'DATOS PEST15'!$E:$E,'2. TS PAIS SEXO Y REG'!$A175)</f>
        <v>0</v>
      </c>
      <c r="T175" s="164">
        <f>SUMIFS('DATOS PEST15'!$D:$D,'DATOS PEST15'!$B:$B,VLOOKUP($R$5,DenRegTabla2,2,FALSE),'DATOS PEST15'!$A:$A,INDICE!$C$13,'DATOS PEST15'!$E:$E,'2. TS PAIS SEXO Y REG'!$A175)</f>
        <v>0</v>
      </c>
      <c r="U175" s="147">
        <f>SUMIFS('DATOS PEST15'!$D:$D,'DATOS PEST15'!$C:$C,'2. TS PAIS SEXO Y REG'!U$6,'DATOS PEST15'!$B:$B,VLOOKUP($U$5,DenRegTabla2,2,FALSE),'DATOS PEST15'!$A:$A,INDICE!$C$13,'DATOS PEST15'!$E:$E,'2. TS PAIS SEXO Y REG'!$A175)</f>
        <v>0</v>
      </c>
      <c r="V175" s="166">
        <f>SUMIFS('DATOS PEST15'!$D:$D,'DATOS PEST15'!$C:$C,'2. TS PAIS SEXO Y REG'!V$6,'DATOS PEST15'!$B:$B,VLOOKUP($U$5,DenRegTabla2,2,FALSE),'DATOS PEST15'!$A:$A,INDICE!$C$13,'DATOS PEST15'!$E:$E,'2. TS PAIS SEXO Y REG'!$A175)</f>
        <v>3</v>
      </c>
      <c r="W175" s="164">
        <f>SUMIFS('DATOS PEST15'!$D:$D,'DATOS PEST15'!$B:$B,VLOOKUP($U$5,DenRegTabla2,2,FALSE),'DATOS PEST15'!$A:$A,INDICE!$C$13,'DATOS PEST15'!$E:$E,'2. TS PAIS SEXO Y REG'!$A175)</f>
        <v>3</v>
      </c>
      <c r="X175" s="147">
        <f>SUMIFS('DATOS PEST15'!$D:$D,'DATOS PEST15'!$C:$C,'2. TS PAIS SEXO Y REG'!X$6,'DATOS PEST15'!$B:$B,VLOOKUP($X$5,DenRegTabla2,2,FALSE),'DATOS PEST15'!$A:$A,INDICE!$C$13,'DATOS PEST15'!$E:$E,'2. TS PAIS SEXO Y REG'!$A175)</f>
        <v>0</v>
      </c>
      <c r="Y175" s="166">
        <f>SUMIFS('DATOS PEST15'!$D:$D,'DATOS PEST15'!$C:$C,'2. TS PAIS SEXO Y REG'!Y$6,'DATOS PEST15'!$B:$B,VLOOKUP($X$5,DenRegTabla2,2,FALSE),'DATOS PEST15'!$A:$A,INDICE!$C$13,'DATOS PEST15'!$E:$E,'2. TS PAIS SEXO Y REG'!$A175)</f>
        <v>0</v>
      </c>
      <c r="Z175" s="164">
        <f>SUMIFS('DATOS PEST15'!$D:$D,'DATOS PEST15'!$B:$B,VLOOKUP($X$5,DenRegTabla2,2,FALSE),'DATOS PEST15'!$A:$A,INDICE!$C$13,'DATOS PEST15'!$E:$E,'2. TS PAIS SEXO Y REG'!$A175)</f>
        <v>0</v>
      </c>
      <c r="AA175" s="147">
        <f>SUMIFS('DATOS PEST15'!$D:$D,'DATOS PEST15'!$C:$C,'2. TS PAIS SEXO Y REG'!AA$6,'DATOS PEST15'!$B:$B,VLOOKUP($AA$5,DenRegTabla2,2,FALSE),'DATOS PEST15'!$A:$A,INDICE!$C$13,'DATOS PEST15'!$E:$E,'2. TS PAIS SEXO Y REG'!$A175)</f>
        <v>0</v>
      </c>
      <c r="AB175" s="166">
        <f>SUMIFS('DATOS PEST15'!$D:$D,'DATOS PEST15'!$C:$C,'2. TS PAIS SEXO Y REG'!AB$6,'DATOS PEST15'!$B:$B,VLOOKUP($AA$5,DenRegTabla2,2,FALSE),'DATOS PEST15'!$A:$A,INDICE!$C$13,'DATOS PEST15'!$E:$E,'2. TS PAIS SEXO Y REG'!$A175)</f>
        <v>0</v>
      </c>
      <c r="AC175" s="164">
        <f>SUMIFS('DATOS PEST15'!$D:$D,'DATOS PEST15'!$B:$B,VLOOKUP($AA$5,DenRegTabla2,2,FALSE),'DATOS PEST15'!$A:$A,INDICE!$C$13,'DATOS PEST15'!$E:$E,'2. TS PAIS SEXO Y REG'!$A175)</f>
        <v>0</v>
      </c>
    </row>
    <row r="176" spans="1:29" s="123" customFormat="1" ht="15.6" x14ac:dyDescent="0.3">
      <c r="A176" s="4">
        <v>520</v>
      </c>
      <c r="B176" s="147" t="s">
        <v>386</v>
      </c>
      <c r="C176" s="147">
        <f t="shared" si="27"/>
        <v>7</v>
      </c>
      <c r="D176" s="166">
        <f t="shared" si="28"/>
        <v>17</v>
      </c>
      <c r="E176" s="164">
        <f t="shared" si="29"/>
        <v>24</v>
      </c>
      <c r="F176" s="147">
        <f>SUMIFS('DATOS PEST15'!$D:$D,'DATOS PEST15'!$C:$C,'2. TS PAIS SEXO Y REG'!F$6,'DATOS PEST15'!$B:$B,VLOOKUP($F$5,DenRegTabla2,2,FALSE),'DATOS PEST15'!$A:$A,INDICE!$C$13,'DATOS PEST15'!$E:$E,'2. TS PAIS SEXO Y REG'!$A176)</f>
        <v>5</v>
      </c>
      <c r="G176" s="166">
        <f>SUMIFS('DATOS PEST15'!$D:$D,'DATOS PEST15'!$C:$C,'2. TS PAIS SEXO Y REG'!G$6,'DATOS PEST15'!$B:$B,VLOOKUP($F$5,DenRegTabla2,2,FALSE),'DATOS PEST15'!$A:$A,INDICE!$C$13,'DATOS PEST15'!$E:$E,'2. TS PAIS SEXO Y REG'!$A176)</f>
        <v>9</v>
      </c>
      <c r="H176" s="164">
        <f>SUMIFS('DATOS PEST15'!$D:$D,'DATOS PEST15'!$B:$B,VLOOKUP($F$5,DenRegTabla2,2,FALSE),'DATOS PEST15'!$A:$A,INDICE!$C$13,'DATOS PEST15'!$E:$E,'2. TS PAIS SEXO Y REG'!$A176)</f>
        <v>14</v>
      </c>
      <c r="I176" s="147">
        <f>SUMIFS('DATOS PEST15'!$D:$D,'DATOS PEST15'!$C:$C,'2. TS PAIS SEXO Y REG'!I$6,'DATOS PEST15'!$B:$B,VLOOKUP($I$5,DenRegTabla2,2,FALSE),'DATOS PEST15'!$A:$A,INDICE!$C$13,'DATOS PEST15'!$E:$E,'2. TS PAIS SEXO Y REG'!$A176)</f>
        <v>1</v>
      </c>
      <c r="J176" s="166">
        <f>SUMIFS('DATOS PEST15'!$D:$D,'DATOS PEST15'!$C:$C,'2. TS PAIS SEXO Y REG'!J$6,'DATOS PEST15'!$B:$B,VLOOKUP($I$5,DenRegTabla2,2,FALSE),'DATOS PEST15'!$A:$A,INDICE!$C$13,'DATOS PEST15'!$E:$E,'2. TS PAIS SEXO Y REG'!$A176)</f>
        <v>4</v>
      </c>
      <c r="K176" s="164">
        <f>SUMIFS('DATOS PEST15'!$D:$D,'DATOS PEST15'!$B:$B,VLOOKUP($I$5,DenRegTabla2,2,FALSE),'DATOS PEST15'!$A:$A,INDICE!$C$13,'DATOS PEST15'!$E:$E,'2. TS PAIS SEXO Y REG'!$A176)</f>
        <v>5</v>
      </c>
      <c r="L176" s="147">
        <f>SUMIFS('DATOS PEST15'!$D:$D,'DATOS PEST15'!$C:$C,'2. TS PAIS SEXO Y REG'!L$6,'DATOS PEST15'!$B:$B,VLOOKUP($L$5,DenRegTabla2,2,FALSE),'DATOS PEST15'!$A:$A,INDICE!$C$13,'DATOS PEST15'!$E:$E,'2. TS PAIS SEXO Y REG'!$A176)</f>
        <v>1</v>
      </c>
      <c r="M176" s="166">
        <f>SUMIFS('DATOS PEST15'!$D:$D,'DATOS PEST15'!$C:$C,'2. TS PAIS SEXO Y REG'!M$6,'DATOS PEST15'!$B:$B,VLOOKUP($L$5,DenRegTabla2,2,FALSE),'DATOS PEST15'!$A:$A,INDICE!$C$13,'DATOS PEST15'!$E:$E,'2. TS PAIS SEXO Y REG'!$A176)</f>
        <v>0</v>
      </c>
      <c r="N176" s="164">
        <f>SUMIFS('DATOS PEST15'!$D:$D,'DATOS PEST15'!$B:$B,VLOOKUP($L$5,DenRegTabla2,2,FALSE),'DATOS PEST15'!$A:$A,INDICE!$C$13,'DATOS PEST15'!$E:$E,'2. TS PAIS SEXO Y REG'!$A176)</f>
        <v>1</v>
      </c>
      <c r="O176" s="147">
        <f>SUMIFS('DATOS PEST15'!$D:$D,'DATOS PEST15'!$C:$C,'2. TS PAIS SEXO Y REG'!O$6,'DATOS PEST15'!$B:$B,VLOOKUP($O$5,DenRegTabla2,2,FALSE),'DATOS PEST15'!$A:$A,INDICE!$C$13,'DATOS PEST15'!$E:$E,'2. TS PAIS SEXO Y REG'!$A176)</f>
        <v>0</v>
      </c>
      <c r="P176" s="166">
        <f>SUMIFS('DATOS PEST15'!$D:$D,'DATOS PEST15'!$C:$C,'2. TS PAIS SEXO Y REG'!P$6,'DATOS PEST15'!$B:$B,VLOOKUP($O$5,DenRegTabla2,2,FALSE),'DATOS PEST15'!$A:$A,INDICE!$C$13,'DATOS PEST15'!$E:$E,'2. TS PAIS SEXO Y REG'!$A176)</f>
        <v>4</v>
      </c>
      <c r="Q176" s="164">
        <f>SUMIFS('DATOS PEST15'!$D:$D,'DATOS PEST15'!$B:$B,VLOOKUP($O$5,DenRegTabla2,2,FALSE),'DATOS PEST15'!$A:$A,INDICE!$C$13,'DATOS PEST15'!$E:$E,'2. TS PAIS SEXO Y REG'!$A176)</f>
        <v>4</v>
      </c>
      <c r="R176" s="147">
        <f>SUMIFS('DATOS PEST15'!$D:$D,'DATOS PEST15'!$C:$C,'2. TS PAIS SEXO Y REG'!R$6,'DATOS PEST15'!$B:$B,VLOOKUP($R$5,DenRegTabla2,2,FALSE),'DATOS PEST15'!$A:$A,INDICE!$C$13,'DATOS PEST15'!$E:$E,'2. TS PAIS SEXO Y REG'!$A176)</f>
        <v>0</v>
      </c>
      <c r="S176" s="166">
        <f>SUMIFS('DATOS PEST15'!$D:$D,'DATOS PEST15'!$C:$C,'2. TS PAIS SEXO Y REG'!S$6,'DATOS PEST15'!$B:$B,VLOOKUP($R$5,DenRegTabla2,2,FALSE),'DATOS PEST15'!$A:$A,INDICE!$C$13,'DATOS PEST15'!$E:$E,'2. TS PAIS SEXO Y REG'!$A176)</f>
        <v>0</v>
      </c>
      <c r="T176" s="164">
        <f>SUMIFS('DATOS PEST15'!$D:$D,'DATOS PEST15'!$B:$B,VLOOKUP($R$5,DenRegTabla2,2,FALSE),'DATOS PEST15'!$A:$A,INDICE!$C$13,'DATOS PEST15'!$E:$E,'2. TS PAIS SEXO Y REG'!$A176)</f>
        <v>0</v>
      </c>
      <c r="U176" s="147">
        <f>SUMIFS('DATOS PEST15'!$D:$D,'DATOS PEST15'!$C:$C,'2. TS PAIS SEXO Y REG'!U$6,'DATOS PEST15'!$B:$B,VLOOKUP($U$5,DenRegTabla2,2,FALSE),'DATOS PEST15'!$A:$A,INDICE!$C$13,'DATOS PEST15'!$E:$E,'2. TS PAIS SEXO Y REG'!$A176)</f>
        <v>0</v>
      </c>
      <c r="V176" s="166">
        <f>SUMIFS('DATOS PEST15'!$D:$D,'DATOS PEST15'!$C:$C,'2. TS PAIS SEXO Y REG'!V$6,'DATOS PEST15'!$B:$B,VLOOKUP($U$5,DenRegTabla2,2,FALSE),'DATOS PEST15'!$A:$A,INDICE!$C$13,'DATOS PEST15'!$E:$E,'2. TS PAIS SEXO Y REG'!$A176)</f>
        <v>0</v>
      </c>
      <c r="W176" s="164">
        <f>SUMIFS('DATOS PEST15'!$D:$D,'DATOS PEST15'!$B:$B,VLOOKUP($U$5,DenRegTabla2,2,FALSE),'DATOS PEST15'!$A:$A,INDICE!$C$13,'DATOS PEST15'!$E:$E,'2. TS PAIS SEXO Y REG'!$A176)</f>
        <v>0</v>
      </c>
      <c r="X176" s="147">
        <f>SUMIFS('DATOS PEST15'!$D:$D,'DATOS PEST15'!$C:$C,'2. TS PAIS SEXO Y REG'!X$6,'DATOS PEST15'!$B:$B,VLOOKUP($X$5,DenRegTabla2,2,FALSE),'DATOS PEST15'!$A:$A,INDICE!$C$13,'DATOS PEST15'!$E:$E,'2. TS PAIS SEXO Y REG'!$A176)</f>
        <v>0</v>
      </c>
      <c r="Y176" s="166">
        <f>SUMIFS('DATOS PEST15'!$D:$D,'DATOS PEST15'!$C:$C,'2. TS PAIS SEXO Y REG'!Y$6,'DATOS PEST15'!$B:$B,VLOOKUP($X$5,DenRegTabla2,2,FALSE),'DATOS PEST15'!$A:$A,INDICE!$C$13,'DATOS PEST15'!$E:$E,'2. TS PAIS SEXO Y REG'!$A176)</f>
        <v>0</v>
      </c>
      <c r="Z176" s="164">
        <f>SUMIFS('DATOS PEST15'!$D:$D,'DATOS PEST15'!$B:$B,VLOOKUP($X$5,DenRegTabla2,2,FALSE),'DATOS PEST15'!$A:$A,INDICE!$C$13,'DATOS PEST15'!$E:$E,'2. TS PAIS SEXO Y REG'!$A176)</f>
        <v>0</v>
      </c>
      <c r="AA176" s="147">
        <f>SUMIFS('DATOS PEST15'!$D:$D,'DATOS PEST15'!$C:$C,'2. TS PAIS SEXO Y REG'!AA$6,'DATOS PEST15'!$B:$B,VLOOKUP($AA$5,DenRegTabla2,2,FALSE),'DATOS PEST15'!$A:$A,INDICE!$C$13,'DATOS PEST15'!$E:$E,'2. TS PAIS SEXO Y REG'!$A176)</f>
        <v>0</v>
      </c>
      <c r="AB176" s="166">
        <f>SUMIFS('DATOS PEST15'!$D:$D,'DATOS PEST15'!$C:$C,'2. TS PAIS SEXO Y REG'!AB$6,'DATOS PEST15'!$B:$B,VLOOKUP($AA$5,DenRegTabla2,2,FALSE),'DATOS PEST15'!$A:$A,INDICE!$C$13,'DATOS PEST15'!$E:$E,'2. TS PAIS SEXO Y REG'!$A176)</f>
        <v>0</v>
      </c>
      <c r="AC176" s="164">
        <f>SUMIFS('DATOS PEST15'!$D:$D,'DATOS PEST15'!$B:$B,VLOOKUP($AA$5,DenRegTabla2,2,FALSE),'DATOS PEST15'!$A:$A,INDICE!$C$13,'DATOS PEST15'!$E:$E,'2. TS PAIS SEXO Y REG'!$A176)</f>
        <v>0</v>
      </c>
    </row>
    <row r="177" spans="1:29" s="123" customFormat="1" ht="15.6" x14ac:dyDescent="0.3">
      <c r="A177" s="4">
        <v>162</v>
      </c>
      <c r="B177" s="147" t="s">
        <v>256</v>
      </c>
      <c r="C177" s="147">
        <f t="shared" si="27"/>
        <v>3.4210526315789473</v>
      </c>
      <c r="D177" s="166">
        <f t="shared" si="28"/>
        <v>1</v>
      </c>
      <c r="E177" s="164">
        <f t="shared" si="29"/>
        <v>4.4210526315789469</v>
      </c>
      <c r="F177" s="147">
        <f>SUMIFS('DATOS PEST15'!$D:$D,'DATOS PEST15'!$C:$C,'2. TS PAIS SEXO Y REG'!F$6,'DATOS PEST15'!$B:$B,VLOOKUP($F$5,DenRegTabla2,2,FALSE),'DATOS PEST15'!$A:$A,INDICE!$C$13,'DATOS PEST15'!$E:$E,'2. TS PAIS SEXO Y REG'!$A177)</f>
        <v>1.4210526315789473</v>
      </c>
      <c r="G177" s="166">
        <f>SUMIFS('DATOS PEST15'!$D:$D,'DATOS PEST15'!$C:$C,'2. TS PAIS SEXO Y REG'!G$6,'DATOS PEST15'!$B:$B,VLOOKUP($F$5,DenRegTabla2,2,FALSE),'DATOS PEST15'!$A:$A,INDICE!$C$13,'DATOS PEST15'!$E:$E,'2. TS PAIS SEXO Y REG'!$A177)</f>
        <v>1</v>
      </c>
      <c r="H177" s="164">
        <f>SUMIFS('DATOS PEST15'!$D:$D,'DATOS PEST15'!$B:$B,VLOOKUP($F$5,DenRegTabla2,2,FALSE),'DATOS PEST15'!$A:$A,INDICE!$C$13,'DATOS PEST15'!$E:$E,'2. TS PAIS SEXO Y REG'!$A177)</f>
        <v>2.4210526315789473</v>
      </c>
      <c r="I177" s="147">
        <f>SUMIFS('DATOS PEST15'!$D:$D,'DATOS PEST15'!$C:$C,'2. TS PAIS SEXO Y REG'!I$6,'DATOS PEST15'!$B:$B,VLOOKUP($I$5,DenRegTabla2,2,FALSE),'DATOS PEST15'!$A:$A,INDICE!$C$13,'DATOS PEST15'!$E:$E,'2. TS PAIS SEXO Y REG'!$A177)</f>
        <v>0</v>
      </c>
      <c r="J177" s="166">
        <f>SUMIFS('DATOS PEST15'!$D:$D,'DATOS PEST15'!$C:$C,'2. TS PAIS SEXO Y REG'!J$6,'DATOS PEST15'!$B:$B,VLOOKUP($I$5,DenRegTabla2,2,FALSE),'DATOS PEST15'!$A:$A,INDICE!$C$13,'DATOS PEST15'!$E:$E,'2. TS PAIS SEXO Y REG'!$A177)</f>
        <v>0</v>
      </c>
      <c r="K177" s="164">
        <f>SUMIFS('DATOS PEST15'!$D:$D,'DATOS PEST15'!$B:$B,VLOOKUP($I$5,DenRegTabla2,2,FALSE),'DATOS PEST15'!$A:$A,INDICE!$C$13,'DATOS PEST15'!$E:$E,'2. TS PAIS SEXO Y REG'!$A177)</f>
        <v>0</v>
      </c>
      <c r="L177" s="147">
        <f>SUMIFS('DATOS PEST15'!$D:$D,'DATOS PEST15'!$C:$C,'2. TS PAIS SEXO Y REG'!L$6,'DATOS PEST15'!$B:$B,VLOOKUP($L$5,DenRegTabla2,2,FALSE),'DATOS PEST15'!$A:$A,INDICE!$C$13,'DATOS PEST15'!$E:$E,'2. TS PAIS SEXO Y REG'!$A177)</f>
        <v>1</v>
      </c>
      <c r="M177" s="166">
        <f>SUMIFS('DATOS PEST15'!$D:$D,'DATOS PEST15'!$C:$C,'2. TS PAIS SEXO Y REG'!M$6,'DATOS PEST15'!$B:$B,VLOOKUP($L$5,DenRegTabla2,2,FALSE),'DATOS PEST15'!$A:$A,INDICE!$C$13,'DATOS PEST15'!$E:$E,'2. TS PAIS SEXO Y REG'!$A177)</f>
        <v>0</v>
      </c>
      <c r="N177" s="164">
        <f>SUMIFS('DATOS PEST15'!$D:$D,'DATOS PEST15'!$B:$B,VLOOKUP($L$5,DenRegTabla2,2,FALSE),'DATOS PEST15'!$A:$A,INDICE!$C$13,'DATOS PEST15'!$E:$E,'2. TS PAIS SEXO Y REG'!$A177)</f>
        <v>1</v>
      </c>
      <c r="O177" s="147">
        <f>SUMIFS('DATOS PEST15'!$D:$D,'DATOS PEST15'!$C:$C,'2. TS PAIS SEXO Y REG'!O$6,'DATOS PEST15'!$B:$B,VLOOKUP($O$5,DenRegTabla2,2,FALSE),'DATOS PEST15'!$A:$A,INDICE!$C$13,'DATOS PEST15'!$E:$E,'2. TS PAIS SEXO Y REG'!$A177)</f>
        <v>1</v>
      </c>
      <c r="P177" s="166">
        <f>SUMIFS('DATOS PEST15'!$D:$D,'DATOS PEST15'!$C:$C,'2. TS PAIS SEXO Y REG'!P$6,'DATOS PEST15'!$B:$B,VLOOKUP($O$5,DenRegTabla2,2,FALSE),'DATOS PEST15'!$A:$A,INDICE!$C$13,'DATOS PEST15'!$E:$E,'2. TS PAIS SEXO Y REG'!$A177)</f>
        <v>0</v>
      </c>
      <c r="Q177" s="164">
        <f>SUMIFS('DATOS PEST15'!$D:$D,'DATOS PEST15'!$B:$B,VLOOKUP($O$5,DenRegTabla2,2,FALSE),'DATOS PEST15'!$A:$A,INDICE!$C$13,'DATOS PEST15'!$E:$E,'2. TS PAIS SEXO Y REG'!$A177)</f>
        <v>1</v>
      </c>
      <c r="R177" s="147">
        <f>SUMIFS('DATOS PEST15'!$D:$D,'DATOS PEST15'!$C:$C,'2. TS PAIS SEXO Y REG'!R$6,'DATOS PEST15'!$B:$B,VLOOKUP($R$5,DenRegTabla2,2,FALSE),'DATOS PEST15'!$A:$A,INDICE!$C$13,'DATOS PEST15'!$E:$E,'2. TS PAIS SEXO Y REG'!$A177)</f>
        <v>0</v>
      </c>
      <c r="S177" s="166">
        <f>SUMIFS('DATOS PEST15'!$D:$D,'DATOS PEST15'!$C:$C,'2. TS PAIS SEXO Y REG'!S$6,'DATOS PEST15'!$B:$B,VLOOKUP($R$5,DenRegTabla2,2,FALSE),'DATOS PEST15'!$A:$A,INDICE!$C$13,'DATOS PEST15'!$E:$E,'2. TS PAIS SEXO Y REG'!$A177)</f>
        <v>0</v>
      </c>
      <c r="T177" s="164">
        <f>SUMIFS('DATOS PEST15'!$D:$D,'DATOS PEST15'!$B:$B,VLOOKUP($R$5,DenRegTabla2,2,FALSE),'DATOS PEST15'!$A:$A,INDICE!$C$13,'DATOS PEST15'!$E:$E,'2. TS PAIS SEXO Y REG'!$A177)</f>
        <v>0</v>
      </c>
      <c r="U177" s="147">
        <f>SUMIFS('DATOS PEST15'!$D:$D,'DATOS PEST15'!$C:$C,'2. TS PAIS SEXO Y REG'!U$6,'DATOS PEST15'!$B:$B,VLOOKUP($U$5,DenRegTabla2,2,FALSE),'DATOS PEST15'!$A:$A,INDICE!$C$13,'DATOS PEST15'!$E:$E,'2. TS PAIS SEXO Y REG'!$A177)</f>
        <v>0</v>
      </c>
      <c r="V177" s="166">
        <f>SUMIFS('DATOS PEST15'!$D:$D,'DATOS PEST15'!$C:$C,'2. TS PAIS SEXO Y REG'!V$6,'DATOS PEST15'!$B:$B,VLOOKUP($U$5,DenRegTabla2,2,FALSE),'DATOS PEST15'!$A:$A,INDICE!$C$13,'DATOS PEST15'!$E:$E,'2. TS PAIS SEXO Y REG'!$A177)</f>
        <v>0</v>
      </c>
      <c r="W177" s="164">
        <f>SUMIFS('DATOS PEST15'!$D:$D,'DATOS PEST15'!$B:$B,VLOOKUP($U$5,DenRegTabla2,2,FALSE),'DATOS PEST15'!$A:$A,INDICE!$C$13,'DATOS PEST15'!$E:$E,'2. TS PAIS SEXO Y REG'!$A177)</f>
        <v>0</v>
      </c>
      <c r="X177" s="147">
        <f>SUMIFS('DATOS PEST15'!$D:$D,'DATOS PEST15'!$C:$C,'2. TS PAIS SEXO Y REG'!X$6,'DATOS PEST15'!$B:$B,VLOOKUP($X$5,DenRegTabla2,2,FALSE),'DATOS PEST15'!$A:$A,INDICE!$C$13,'DATOS PEST15'!$E:$E,'2. TS PAIS SEXO Y REG'!$A177)</f>
        <v>0</v>
      </c>
      <c r="Y177" s="166">
        <f>SUMIFS('DATOS PEST15'!$D:$D,'DATOS PEST15'!$C:$C,'2. TS PAIS SEXO Y REG'!Y$6,'DATOS PEST15'!$B:$B,VLOOKUP($X$5,DenRegTabla2,2,FALSE),'DATOS PEST15'!$A:$A,INDICE!$C$13,'DATOS PEST15'!$E:$E,'2. TS PAIS SEXO Y REG'!$A177)</f>
        <v>0</v>
      </c>
      <c r="Z177" s="164">
        <f>SUMIFS('DATOS PEST15'!$D:$D,'DATOS PEST15'!$B:$B,VLOOKUP($X$5,DenRegTabla2,2,FALSE),'DATOS PEST15'!$A:$A,INDICE!$C$13,'DATOS PEST15'!$E:$E,'2. TS PAIS SEXO Y REG'!$A177)</f>
        <v>0</v>
      </c>
      <c r="AA177" s="147">
        <f>SUMIFS('DATOS PEST15'!$D:$D,'DATOS PEST15'!$C:$C,'2. TS PAIS SEXO Y REG'!AA$6,'DATOS PEST15'!$B:$B,VLOOKUP($AA$5,DenRegTabla2,2,FALSE),'DATOS PEST15'!$A:$A,INDICE!$C$13,'DATOS PEST15'!$E:$E,'2. TS PAIS SEXO Y REG'!$A177)</f>
        <v>0</v>
      </c>
      <c r="AB177" s="166">
        <f>SUMIFS('DATOS PEST15'!$D:$D,'DATOS PEST15'!$C:$C,'2. TS PAIS SEXO Y REG'!AB$6,'DATOS PEST15'!$B:$B,VLOOKUP($AA$5,DenRegTabla2,2,FALSE),'DATOS PEST15'!$A:$A,INDICE!$C$13,'DATOS PEST15'!$E:$E,'2. TS PAIS SEXO Y REG'!$A177)</f>
        <v>0</v>
      </c>
      <c r="AC177" s="164">
        <f>SUMIFS('DATOS PEST15'!$D:$D,'DATOS PEST15'!$B:$B,VLOOKUP($AA$5,DenRegTabla2,2,FALSE),'DATOS PEST15'!$A:$A,INDICE!$C$13,'DATOS PEST15'!$E:$E,'2. TS PAIS SEXO Y REG'!$A177)</f>
        <v>0</v>
      </c>
    </row>
    <row r="178" spans="1:29" s="123" customFormat="1" ht="15.6" x14ac:dyDescent="0.3">
      <c r="A178" s="4">
        <v>524</v>
      </c>
      <c r="B178" s="147" t="s">
        <v>315</v>
      </c>
      <c r="C178" s="147">
        <f t="shared" si="27"/>
        <v>1384.4736842105262</v>
      </c>
      <c r="D178" s="166">
        <f t="shared" si="28"/>
        <v>2203.8947368421054</v>
      </c>
      <c r="E178" s="164">
        <f t="shared" si="29"/>
        <v>3588.3684210526317</v>
      </c>
      <c r="F178" s="147">
        <f>SUMIFS('DATOS PEST15'!$D:$D,'DATOS PEST15'!$C:$C,'2. TS PAIS SEXO Y REG'!F$6,'DATOS PEST15'!$B:$B,VLOOKUP($F$5,DenRegTabla2,2,FALSE),'DATOS PEST15'!$A:$A,INDICE!$C$13,'DATOS PEST15'!$E:$E,'2. TS PAIS SEXO Y REG'!$A178)</f>
        <v>995.31578947368416</v>
      </c>
      <c r="G178" s="166">
        <f>SUMIFS('DATOS PEST15'!$D:$D,'DATOS PEST15'!$C:$C,'2. TS PAIS SEXO Y REG'!G$6,'DATOS PEST15'!$B:$B,VLOOKUP($F$5,DenRegTabla2,2,FALSE),'DATOS PEST15'!$A:$A,INDICE!$C$13,'DATOS PEST15'!$E:$E,'2. TS PAIS SEXO Y REG'!$A178)</f>
        <v>1716.3684210526317</v>
      </c>
      <c r="H178" s="164">
        <f>SUMIFS('DATOS PEST15'!$D:$D,'DATOS PEST15'!$B:$B,VLOOKUP($F$5,DenRegTabla2,2,FALSE),'DATOS PEST15'!$A:$A,INDICE!$C$13,'DATOS PEST15'!$E:$E,'2. TS PAIS SEXO Y REG'!$A178)</f>
        <v>2711.6842105263158</v>
      </c>
      <c r="I178" s="147">
        <f>SUMIFS('DATOS PEST15'!$D:$D,'DATOS PEST15'!$C:$C,'2. TS PAIS SEXO Y REG'!I$6,'DATOS PEST15'!$B:$B,VLOOKUP($I$5,DenRegTabla2,2,FALSE),'DATOS PEST15'!$A:$A,INDICE!$C$13,'DATOS PEST15'!$E:$E,'2. TS PAIS SEXO Y REG'!$A178)</f>
        <v>26.894736842105264</v>
      </c>
      <c r="J178" s="166">
        <f>SUMIFS('DATOS PEST15'!$D:$D,'DATOS PEST15'!$C:$C,'2. TS PAIS SEXO Y REG'!J$6,'DATOS PEST15'!$B:$B,VLOOKUP($I$5,DenRegTabla2,2,FALSE),'DATOS PEST15'!$A:$A,INDICE!$C$13,'DATOS PEST15'!$E:$E,'2. TS PAIS SEXO Y REG'!$A178)</f>
        <v>140.36842105263159</v>
      </c>
      <c r="K178" s="164">
        <f>SUMIFS('DATOS PEST15'!$D:$D,'DATOS PEST15'!$B:$B,VLOOKUP($I$5,DenRegTabla2,2,FALSE),'DATOS PEST15'!$A:$A,INDICE!$C$13,'DATOS PEST15'!$E:$E,'2. TS PAIS SEXO Y REG'!$A178)</f>
        <v>167.26315789473685</v>
      </c>
      <c r="L178" s="147">
        <f>SUMIFS('DATOS PEST15'!$D:$D,'DATOS PEST15'!$C:$C,'2. TS PAIS SEXO Y REG'!L$6,'DATOS PEST15'!$B:$B,VLOOKUP($L$5,DenRegTabla2,2,FALSE),'DATOS PEST15'!$A:$A,INDICE!$C$13,'DATOS PEST15'!$E:$E,'2. TS PAIS SEXO Y REG'!$A178)</f>
        <v>139.10526315789474</v>
      </c>
      <c r="M178" s="166">
        <f>SUMIFS('DATOS PEST15'!$D:$D,'DATOS PEST15'!$C:$C,'2. TS PAIS SEXO Y REG'!M$6,'DATOS PEST15'!$B:$B,VLOOKUP($L$5,DenRegTabla2,2,FALSE),'DATOS PEST15'!$A:$A,INDICE!$C$13,'DATOS PEST15'!$E:$E,'2. TS PAIS SEXO Y REG'!$A178)</f>
        <v>24.263157894736842</v>
      </c>
      <c r="N178" s="164">
        <f>SUMIFS('DATOS PEST15'!$D:$D,'DATOS PEST15'!$B:$B,VLOOKUP($L$5,DenRegTabla2,2,FALSE),'DATOS PEST15'!$A:$A,INDICE!$C$13,'DATOS PEST15'!$E:$E,'2. TS PAIS SEXO Y REG'!$A178)</f>
        <v>163.36842105263159</v>
      </c>
      <c r="O178" s="147">
        <f>SUMIFS('DATOS PEST15'!$D:$D,'DATOS PEST15'!$C:$C,'2. TS PAIS SEXO Y REG'!O$6,'DATOS PEST15'!$B:$B,VLOOKUP($O$5,DenRegTabla2,2,FALSE),'DATOS PEST15'!$A:$A,INDICE!$C$13,'DATOS PEST15'!$E:$E,'2. TS PAIS SEXO Y REG'!$A178)</f>
        <v>223.15789473684211</v>
      </c>
      <c r="P178" s="166">
        <f>SUMIFS('DATOS PEST15'!$D:$D,'DATOS PEST15'!$C:$C,'2. TS PAIS SEXO Y REG'!P$6,'DATOS PEST15'!$B:$B,VLOOKUP($O$5,DenRegTabla2,2,FALSE),'DATOS PEST15'!$A:$A,INDICE!$C$13,'DATOS PEST15'!$E:$E,'2. TS PAIS SEXO Y REG'!$A178)</f>
        <v>319.89473684210526</v>
      </c>
      <c r="Q178" s="164">
        <f>SUMIFS('DATOS PEST15'!$D:$D,'DATOS PEST15'!$B:$B,VLOOKUP($O$5,DenRegTabla2,2,FALSE),'DATOS PEST15'!$A:$A,INDICE!$C$13,'DATOS PEST15'!$E:$E,'2. TS PAIS SEXO Y REG'!$A178)</f>
        <v>543.0526315789474</v>
      </c>
      <c r="R178" s="147">
        <f>SUMIFS('DATOS PEST15'!$D:$D,'DATOS PEST15'!$C:$C,'2. TS PAIS SEXO Y REG'!R$6,'DATOS PEST15'!$B:$B,VLOOKUP($R$5,DenRegTabla2,2,FALSE),'DATOS PEST15'!$A:$A,INDICE!$C$13,'DATOS PEST15'!$E:$E,'2. TS PAIS SEXO Y REG'!$A178)</f>
        <v>0</v>
      </c>
      <c r="S178" s="166">
        <f>SUMIFS('DATOS PEST15'!$D:$D,'DATOS PEST15'!$C:$C,'2. TS PAIS SEXO Y REG'!S$6,'DATOS PEST15'!$B:$B,VLOOKUP($R$5,DenRegTabla2,2,FALSE),'DATOS PEST15'!$A:$A,INDICE!$C$13,'DATOS PEST15'!$E:$E,'2. TS PAIS SEXO Y REG'!$A178)</f>
        <v>2</v>
      </c>
      <c r="T178" s="164">
        <f>SUMIFS('DATOS PEST15'!$D:$D,'DATOS PEST15'!$B:$B,VLOOKUP($R$5,DenRegTabla2,2,FALSE),'DATOS PEST15'!$A:$A,INDICE!$C$13,'DATOS PEST15'!$E:$E,'2. TS PAIS SEXO Y REG'!$A178)</f>
        <v>2</v>
      </c>
      <c r="U178" s="147">
        <f>SUMIFS('DATOS PEST15'!$D:$D,'DATOS PEST15'!$C:$C,'2. TS PAIS SEXO Y REG'!U$6,'DATOS PEST15'!$B:$B,VLOOKUP($U$5,DenRegTabla2,2,FALSE),'DATOS PEST15'!$A:$A,INDICE!$C$13,'DATOS PEST15'!$E:$E,'2. TS PAIS SEXO Y REG'!$A178)</f>
        <v>0</v>
      </c>
      <c r="V178" s="166">
        <f>SUMIFS('DATOS PEST15'!$D:$D,'DATOS PEST15'!$C:$C,'2. TS PAIS SEXO Y REG'!V$6,'DATOS PEST15'!$B:$B,VLOOKUP($U$5,DenRegTabla2,2,FALSE),'DATOS PEST15'!$A:$A,INDICE!$C$13,'DATOS PEST15'!$E:$E,'2. TS PAIS SEXO Y REG'!$A178)</f>
        <v>1</v>
      </c>
      <c r="W178" s="164">
        <f>SUMIFS('DATOS PEST15'!$D:$D,'DATOS PEST15'!$B:$B,VLOOKUP($U$5,DenRegTabla2,2,FALSE),'DATOS PEST15'!$A:$A,INDICE!$C$13,'DATOS PEST15'!$E:$E,'2. TS PAIS SEXO Y REG'!$A178)</f>
        <v>1</v>
      </c>
      <c r="X178" s="147">
        <f>SUMIFS('DATOS PEST15'!$D:$D,'DATOS PEST15'!$C:$C,'2. TS PAIS SEXO Y REG'!X$6,'DATOS PEST15'!$B:$B,VLOOKUP($X$5,DenRegTabla2,2,FALSE),'DATOS PEST15'!$A:$A,INDICE!$C$13,'DATOS PEST15'!$E:$E,'2. TS PAIS SEXO Y REG'!$A178)</f>
        <v>0</v>
      </c>
      <c r="Y178" s="166">
        <f>SUMIFS('DATOS PEST15'!$D:$D,'DATOS PEST15'!$C:$C,'2. TS PAIS SEXO Y REG'!Y$6,'DATOS PEST15'!$B:$B,VLOOKUP($X$5,DenRegTabla2,2,FALSE),'DATOS PEST15'!$A:$A,INDICE!$C$13,'DATOS PEST15'!$E:$E,'2. TS PAIS SEXO Y REG'!$A178)</f>
        <v>0</v>
      </c>
      <c r="Z178" s="164">
        <f>SUMIFS('DATOS PEST15'!$D:$D,'DATOS PEST15'!$B:$B,VLOOKUP($X$5,DenRegTabla2,2,FALSE),'DATOS PEST15'!$A:$A,INDICE!$C$13,'DATOS PEST15'!$E:$E,'2. TS PAIS SEXO Y REG'!$A178)</f>
        <v>0</v>
      </c>
      <c r="AA178" s="147">
        <f>SUMIFS('DATOS PEST15'!$D:$D,'DATOS PEST15'!$C:$C,'2. TS PAIS SEXO Y REG'!AA$6,'DATOS PEST15'!$B:$B,VLOOKUP($AA$5,DenRegTabla2,2,FALSE),'DATOS PEST15'!$A:$A,INDICE!$C$13,'DATOS PEST15'!$E:$E,'2. TS PAIS SEXO Y REG'!$A178)</f>
        <v>0</v>
      </c>
      <c r="AB178" s="166">
        <f>SUMIFS('DATOS PEST15'!$D:$D,'DATOS PEST15'!$C:$C,'2. TS PAIS SEXO Y REG'!AB$6,'DATOS PEST15'!$B:$B,VLOOKUP($AA$5,DenRegTabla2,2,FALSE),'DATOS PEST15'!$A:$A,INDICE!$C$13,'DATOS PEST15'!$E:$E,'2. TS PAIS SEXO Y REG'!$A178)</f>
        <v>0</v>
      </c>
      <c r="AC178" s="164">
        <f>SUMIFS('DATOS PEST15'!$D:$D,'DATOS PEST15'!$B:$B,VLOOKUP($AA$5,DenRegTabla2,2,FALSE),'DATOS PEST15'!$A:$A,INDICE!$C$13,'DATOS PEST15'!$E:$E,'2. TS PAIS SEXO Y REG'!$A178)</f>
        <v>0</v>
      </c>
    </row>
    <row r="179" spans="1:29" s="123" customFormat="1" ht="15.6" x14ac:dyDescent="0.3">
      <c r="A179" s="4">
        <v>558</v>
      </c>
      <c r="B179" s="147" t="s">
        <v>191</v>
      </c>
      <c r="C179" s="147">
        <f t="shared" si="27"/>
        <v>20203.21052631579</v>
      </c>
      <c r="D179" s="166">
        <f t="shared" si="28"/>
        <v>9652.21052631579</v>
      </c>
      <c r="E179" s="164">
        <f t="shared" si="29"/>
        <v>29863.842105263153</v>
      </c>
      <c r="F179" s="147">
        <f>SUMIFS('DATOS PEST15'!$D:$D,'DATOS PEST15'!$C:$C,'2. TS PAIS SEXO Y REG'!F$6,'DATOS PEST15'!$B:$B,VLOOKUP($F$5,DenRegTabla2,2,FALSE),'DATOS PEST15'!$A:$A,INDICE!$C$13,'DATOS PEST15'!$E:$E,'2. TS PAIS SEXO Y REG'!$A179)</f>
        <v>8838</v>
      </c>
      <c r="G179" s="166">
        <f>SUMIFS('DATOS PEST15'!$D:$D,'DATOS PEST15'!$C:$C,'2. TS PAIS SEXO Y REG'!G$6,'DATOS PEST15'!$B:$B,VLOOKUP($F$5,DenRegTabla2,2,FALSE),'DATOS PEST15'!$A:$A,INDICE!$C$13,'DATOS PEST15'!$E:$E,'2. TS PAIS SEXO Y REG'!$A179)</f>
        <v>7489.105263157895</v>
      </c>
      <c r="H179" s="164">
        <f>SUMIFS('DATOS PEST15'!$D:$D,'DATOS PEST15'!$B:$B,VLOOKUP($F$5,DenRegTabla2,2,FALSE),'DATOS PEST15'!$A:$A,INDICE!$C$13,'DATOS PEST15'!$E:$E,'2. TS PAIS SEXO Y REG'!$A179)</f>
        <v>16327.105263157895</v>
      </c>
      <c r="I179" s="147">
        <f>SUMIFS('DATOS PEST15'!$D:$D,'DATOS PEST15'!$C:$C,'2. TS PAIS SEXO Y REG'!I$6,'DATOS PEST15'!$B:$B,VLOOKUP($I$5,DenRegTabla2,2,FALSE),'DATOS PEST15'!$A:$A,INDICE!$C$13,'DATOS PEST15'!$E:$E,'2. TS PAIS SEXO Y REG'!$A179)</f>
        <v>480.57894736842104</v>
      </c>
      <c r="J179" s="166">
        <f>SUMIFS('DATOS PEST15'!$D:$D,'DATOS PEST15'!$C:$C,'2. TS PAIS SEXO Y REG'!J$6,'DATOS PEST15'!$B:$B,VLOOKUP($I$5,DenRegTabla2,2,FALSE),'DATOS PEST15'!$A:$A,INDICE!$C$13,'DATOS PEST15'!$E:$E,'2. TS PAIS SEXO Y REG'!$A179)</f>
        <v>1089.8947368421052</v>
      </c>
      <c r="K179" s="164">
        <f>SUMIFS('DATOS PEST15'!$D:$D,'DATOS PEST15'!$B:$B,VLOOKUP($I$5,DenRegTabla2,2,FALSE),'DATOS PEST15'!$A:$A,INDICE!$C$13,'DATOS PEST15'!$E:$E,'2. TS PAIS SEXO Y REG'!$A179)</f>
        <v>1570.4736842105262</v>
      </c>
      <c r="L179" s="147">
        <f>SUMIFS('DATOS PEST15'!$D:$D,'DATOS PEST15'!$C:$C,'2. TS PAIS SEXO Y REG'!L$6,'DATOS PEST15'!$B:$B,VLOOKUP($L$5,DenRegTabla2,2,FALSE),'DATOS PEST15'!$A:$A,INDICE!$C$13,'DATOS PEST15'!$E:$E,'2. TS PAIS SEXO Y REG'!$A179)</f>
        <v>10344.157894736842</v>
      </c>
      <c r="M179" s="166">
        <f>SUMIFS('DATOS PEST15'!$D:$D,'DATOS PEST15'!$C:$C,'2. TS PAIS SEXO Y REG'!M$6,'DATOS PEST15'!$B:$B,VLOOKUP($L$5,DenRegTabla2,2,FALSE),'DATOS PEST15'!$A:$A,INDICE!$C$13,'DATOS PEST15'!$E:$E,'2. TS PAIS SEXO Y REG'!$A179)</f>
        <v>489.63157894736844</v>
      </c>
      <c r="N179" s="164">
        <f>SUMIFS('DATOS PEST15'!$D:$D,'DATOS PEST15'!$B:$B,VLOOKUP($L$5,DenRegTabla2,2,FALSE),'DATOS PEST15'!$A:$A,INDICE!$C$13,'DATOS PEST15'!$E:$E,'2. TS PAIS SEXO Y REG'!$A179)</f>
        <v>10842.210526315788</v>
      </c>
      <c r="O179" s="147">
        <f>SUMIFS('DATOS PEST15'!$D:$D,'DATOS PEST15'!$C:$C,'2. TS PAIS SEXO Y REG'!O$6,'DATOS PEST15'!$B:$B,VLOOKUP($O$5,DenRegTabla2,2,FALSE),'DATOS PEST15'!$A:$A,INDICE!$C$13,'DATOS PEST15'!$E:$E,'2. TS PAIS SEXO Y REG'!$A179)</f>
        <v>534.47368421052636</v>
      </c>
      <c r="P179" s="166">
        <f>SUMIFS('DATOS PEST15'!$D:$D,'DATOS PEST15'!$C:$C,'2. TS PAIS SEXO Y REG'!P$6,'DATOS PEST15'!$B:$B,VLOOKUP($O$5,DenRegTabla2,2,FALSE),'DATOS PEST15'!$A:$A,INDICE!$C$13,'DATOS PEST15'!$E:$E,'2. TS PAIS SEXO Y REG'!$A179)</f>
        <v>582.57894736842104</v>
      </c>
      <c r="Q179" s="164">
        <f>SUMIFS('DATOS PEST15'!$D:$D,'DATOS PEST15'!$B:$B,VLOOKUP($O$5,DenRegTabla2,2,FALSE),'DATOS PEST15'!$A:$A,INDICE!$C$13,'DATOS PEST15'!$E:$E,'2. TS PAIS SEXO Y REG'!$A179)</f>
        <v>1117.0526315789475</v>
      </c>
      <c r="R179" s="147">
        <f>SUMIFS('DATOS PEST15'!$D:$D,'DATOS PEST15'!$C:$C,'2. TS PAIS SEXO Y REG'!R$6,'DATOS PEST15'!$B:$B,VLOOKUP($R$5,DenRegTabla2,2,FALSE),'DATOS PEST15'!$A:$A,INDICE!$C$13,'DATOS PEST15'!$E:$E,'2. TS PAIS SEXO Y REG'!$A179)</f>
        <v>6</v>
      </c>
      <c r="S179" s="166">
        <f>SUMIFS('DATOS PEST15'!$D:$D,'DATOS PEST15'!$C:$C,'2. TS PAIS SEXO Y REG'!S$6,'DATOS PEST15'!$B:$B,VLOOKUP($R$5,DenRegTabla2,2,FALSE),'DATOS PEST15'!$A:$A,INDICE!$C$13,'DATOS PEST15'!$E:$E,'2. TS PAIS SEXO Y REG'!$A179)</f>
        <v>0</v>
      </c>
      <c r="T179" s="164">
        <f>SUMIFS('DATOS PEST15'!$D:$D,'DATOS PEST15'!$B:$B,VLOOKUP($R$5,DenRegTabla2,2,FALSE),'DATOS PEST15'!$A:$A,INDICE!$C$13,'DATOS PEST15'!$E:$E,'2. TS PAIS SEXO Y REG'!$A179)</f>
        <v>6</v>
      </c>
      <c r="U179" s="147">
        <f>SUMIFS('DATOS PEST15'!$D:$D,'DATOS PEST15'!$C:$C,'2. TS PAIS SEXO Y REG'!U$6,'DATOS PEST15'!$B:$B,VLOOKUP($U$5,DenRegTabla2,2,FALSE),'DATOS PEST15'!$A:$A,INDICE!$C$13,'DATOS PEST15'!$E:$E,'2. TS PAIS SEXO Y REG'!$A179)</f>
        <v>0</v>
      </c>
      <c r="V179" s="166">
        <f>SUMIFS('DATOS PEST15'!$D:$D,'DATOS PEST15'!$C:$C,'2. TS PAIS SEXO Y REG'!V$6,'DATOS PEST15'!$B:$B,VLOOKUP($U$5,DenRegTabla2,2,FALSE),'DATOS PEST15'!$A:$A,INDICE!$C$13,'DATOS PEST15'!$E:$E,'2. TS PAIS SEXO Y REG'!$A179)</f>
        <v>1</v>
      </c>
      <c r="W179" s="164">
        <f>SUMIFS('DATOS PEST15'!$D:$D,'DATOS PEST15'!$B:$B,VLOOKUP($U$5,DenRegTabla2,2,FALSE),'DATOS PEST15'!$A:$A,INDICE!$C$13,'DATOS PEST15'!$E:$E,'2. TS PAIS SEXO Y REG'!$A179)</f>
        <v>1</v>
      </c>
      <c r="X179" s="147">
        <f>SUMIFS('DATOS PEST15'!$D:$D,'DATOS PEST15'!$C:$C,'2. TS PAIS SEXO Y REG'!X$6,'DATOS PEST15'!$B:$B,VLOOKUP($X$5,DenRegTabla2,2,FALSE),'DATOS PEST15'!$A:$A,INDICE!$C$13,'DATOS PEST15'!$E:$E,'2. TS PAIS SEXO Y REG'!$A179)</f>
        <v>0</v>
      </c>
      <c r="Y179" s="166">
        <f>SUMIFS('DATOS PEST15'!$D:$D,'DATOS PEST15'!$C:$C,'2. TS PAIS SEXO Y REG'!Y$6,'DATOS PEST15'!$B:$B,VLOOKUP($X$5,DenRegTabla2,2,FALSE),'DATOS PEST15'!$A:$A,INDICE!$C$13,'DATOS PEST15'!$E:$E,'2. TS PAIS SEXO Y REG'!$A179)</f>
        <v>0</v>
      </c>
      <c r="Z179" s="164">
        <f>SUMIFS('DATOS PEST15'!$D:$D,'DATOS PEST15'!$B:$B,VLOOKUP($X$5,DenRegTabla2,2,FALSE),'DATOS PEST15'!$A:$A,INDICE!$C$13,'DATOS PEST15'!$E:$E,'2. TS PAIS SEXO Y REG'!$A179)</f>
        <v>0</v>
      </c>
      <c r="AA179" s="147">
        <f>SUMIFS('DATOS PEST15'!$D:$D,'DATOS PEST15'!$C:$C,'2. TS PAIS SEXO Y REG'!AA$6,'DATOS PEST15'!$B:$B,VLOOKUP($AA$5,DenRegTabla2,2,FALSE),'DATOS PEST15'!$A:$A,INDICE!$C$13,'DATOS PEST15'!$E:$E,'2. TS PAIS SEXO Y REG'!$A179)</f>
        <v>0</v>
      </c>
      <c r="AB179" s="166">
        <f>SUMIFS('DATOS PEST15'!$D:$D,'DATOS PEST15'!$C:$C,'2. TS PAIS SEXO Y REG'!AB$6,'DATOS PEST15'!$B:$B,VLOOKUP($AA$5,DenRegTabla2,2,FALSE),'DATOS PEST15'!$A:$A,INDICE!$C$13,'DATOS PEST15'!$E:$E,'2. TS PAIS SEXO Y REG'!$A179)</f>
        <v>0</v>
      </c>
      <c r="AC179" s="164">
        <f>SUMIFS('DATOS PEST15'!$D:$D,'DATOS PEST15'!$B:$B,VLOOKUP($AA$5,DenRegTabla2,2,FALSE),'DATOS PEST15'!$A:$A,INDICE!$C$13,'DATOS PEST15'!$E:$E,'2. TS PAIS SEXO Y REG'!$A179)</f>
        <v>0</v>
      </c>
    </row>
    <row r="180" spans="1:29" s="123" customFormat="1" ht="15.6" x14ac:dyDescent="0.3">
      <c r="A180" s="4">
        <v>562</v>
      </c>
      <c r="B180" s="147" t="s">
        <v>388</v>
      </c>
      <c r="C180" s="147">
        <f t="shared" si="27"/>
        <v>25.473684210526315</v>
      </c>
      <c r="D180" s="166">
        <f t="shared" si="28"/>
        <v>120.31578947368421</v>
      </c>
      <c r="E180" s="164">
        <f t="shared" si="29"/>
        <v>145.78947368421052</v>
      </c>
      <c r="F180" s="147">
        <f>SUMIFS('DATOS PEST15'!$D:$D,'DATOS PEST15'!$C:$C,'2. TS PAIS SEXO Y REG'!F$6,'DATOS PEST15'!$B:$B,VLOOKUP($F$5,DenRegTabla2,2,FALSE),'DATOS PEST15'!$A:$A,INDICE!$C$13,'DATOS PEST15'!$E:$E,'2. TS PAIS SEXO Y REG'!$A180)</f>
        <v>20.263157894736842</v>
      </c>
      <c r="G180" s="166">
        <f>SUMIFS('DATOS PEST15'!$D:$D,'DATOS PEST15'!$C:$C,'2. TS PAIS SEXO Y REG'!G$6,'DATOS PEST15'!$B:$B,VLOOKUP($F$5,DenRegTabla2,2,FALSE),'DATOS PEST15'!$A:$A,INDICE!$C$13,'DATOS PEST15'!$E:$E,'2. TS PAIS SEXO Y REG'!$A180)</f>
        <v>83.315789473684205</v>
      </c>
      <c r="H180" s="164">
        <f>SUMIFS('DATOS PEST15'!$D:$D,'DATOS PEST15'!$B:$B,VLOOKUP($F$5,DenRegTabla2,2,FALSE),'DATOS PEST15'!$A:$A,INDICE!$C$13,'DATOS PEST15'!$E:$E,'2. TS PAIS SEXO Y REG'!$A180)</f>
        <v>103.57894736842104</v>
      </c>
      <c r="I180" s="147">
        <f>SUMIFS('DATOS PEST15'!$D:$D,'DATOS PEST15'!$C:$C,'2. TS PAIS SEXO Y REG'!I$6,'DATOS PEST15'!$B:$B,VLOOKUP($I$5,DenRegTabla2,2,FALSE),'DATOS PEST15'!$A:$A,INDICE!$C$13,'DATOS PEST15'!$E:$E,'2. TS PAIS SEXO Y REG'!$A180)</f>
        <v>4.2105263157894735</v>
      </c>
      <c r="J180" s="166">
        <f>SUMIFS('DATOS PEST15'!$D:$D,'DATOS PEST15'!$C:$C,'2. TS PAIS SEXO Y REG'!J$6,'DATOS PEST15'!$B:$B,VLOOKUP($I$5,DenRegTabla2,2,FALSE),'DATOS PEST15'!$A:$A,INDICE!$C$13,'DATOS PEST15'!$E:$E,'2. TS PAIS SEXO Y REG'!$A180)</f>
        <v>33.736842105263158</v>
      </c>
      <c r="K180" s="164">
        <f>SUMIFS('DATOS PEST15'!$D:$D,'DATOS PEST15'!$B:$B,VLOOKUP($I$5,DenRegTabla2,2,FALSE),'DATOS PEST15'!$A:$A,INDICE!$C$13,'DATOS PEST15'!$E:$E,'2. TS PAIS SEXO Y REG'!$A180)</f>
        <v>37.94736842105263</v>
      </c>
      <c r="L180" s="147">
        <f>SUMIFS('DATOS PEST15'!$D:$D,'DATOS PEST15'!$C:$C,'2. TS PAIS SEXO Y REG'!L$6,'DATOS PEST15'!$B:$B,VLOOKUP($L$5,DenRegTabla2,2,FALSE),'DATOS PEST15'!$A:$A,INDICE!$C$13,'DATOS PEST15'!$E:$E,'2. TS PAIS SEXO Y REG'!$A180)</f>
        <v>1</v>
      </c>
      <c r="M180" s="166">
        <f>SUMIFS('DATOS PEST15'!$D:$D,'DATOS PEST15'!$C:$C,'2. TS PAIS SEXO Y REG'!M$6,'DATOS PEST15'!$B:$B,VLOOKUP($L$5,DenRegTabla2,2,FALSE),'DATOS PEST15'!$A:$A,INDICE!$C$13,'DATOS PEST15'!$E:$E,'2. TS PAIS SEXO Y REG'!$A180)</f>
        <v>1</v>
      </c>
      <c r="N180" s="164">
        <f>SUMIFS('DATOS PEST15'!$D:$D,'DATOS PEST15'!$B:$B,VLOOKUP($L$5,DenRegTabla2,2,FALSE),'DATOS PEST15'!$A:$A,INDICE!$C$13,'DATOS PEST15'!$E:$E,'2. TS PAIS SEXO Y REG'!$A180)</f>
        <v>2</v>
      </c>
      <c r="O180" s="147">
        <f>SUMIFS('DATOS PEST15'!$D:$D,'DATOS PEST15'!$C:$C,'2. TS PAIS SEXO Y REG'!O$6,'DATOS PEST15'!$B:$B,VLOOKUP($O$5,DenRegTabla2,2,FALSE),'DATOS PEST15'!$A:$A,INDICE!$C$13,'DATOS PEST15'!$E:$E,'2. TS PAIS SEXO Y REG'!$A180)</f>
        <v>0</v>
      </c>
      <c r="P180" s="166">
        <f>SUMIFS('DATOS PEST15'!$D:$D,'DATOS PEST15'!$C:$C,'2. TS PAIS SEXO Y REG'!P$6,'DATOS PEST15'!$B:$B,VLOOKUP($O$5,DenRegTabla2,2,FALSE),'DATOS PEST15'!$A:$A,INDICE!$C$13,'DATOS PEST15'!$E:$E,'2. TS PAIS SEXO Y REG'!$A180)</f>
        <v>2.263157894736842</v>
      </c>
      <c r="Q180" s="164">
        <f>SUMIFS('DATOS PEST15'!$D:$D,'DATOS PEST15'!$B:$B,VLOOKUP($O$5,DenRegTabla2,2,FALSE),'DATOS PEST15'!$A:$A,INDICE!$C$13,'DATOS PEST15'!$E:$E,'2. TS PAIS SEXO Y REG'!$A180)</f>
        <v>2.263157894736842</v>
      </c>
      <c r="R180" s="147">
        <f>SUMIFS('DATOS PEST15'!$D:$D,'DATOS PEST15'!$C:$C,'2. TS PAIS SEXO Y REG'!R$6,'DATOS PEST15'!$B:$B,VLOOKUP($R$5,DenRegTabla2,2,FALSE),'DATOS PEST15'!$A:$A,INDICE!$C$13,'DATOS PEST15'!$E:$E,'2. TS PAIS SEXO Y REG'!$A180)</f>
        <v>0</v>
      </c>
      <c r="S180" s="166">
        <f>SUMIFS('DATOS PEST15'!$D:$D,'DATOS PEST15'!$C:$C,'2. TS PAIS SEXO Y REG'!S$6,'DATOS PEST15'!$B:$B,VLOOKUP($R$5,DenRegTabla2,2,FALSE),'DATOS PEST15'!$A:$A,INDICE!$C$13,'DATOS PEST15'!$E:$E,'2. TS PAIS SEXO Y REG'!$A180)</f>
        <v>0</v>
      </c>
      <c r="T180" s="164">
        <f>SUMIFS('DATOS PEST15'!$D:$D,'DATOS PEST15'!$B:$B,VLOOKUP($R$5,DenRegTabla2,2,FALSE),'DATOS PEST15'!$A:$A,INDICE!$C$13,'DATOS PEST15'!$E:$E,'2. TS PAIS SEXO Y REG'!$A180)</f>
        <v>0</v>
      </c>
      <c r="U180" s="147">
        <f>SUMIFS('DATOS PEST15'!$D:$D,'DATOS PEST15'!$C:$C,'2. TS PAIS SEXO Y REG'!U$6,'DATOS PEST15'!$B:$B,VLOOKUP($U$5,DenRegTabla2,2,FALSE),'DATOS PEST15'!$A:$A,INDICE!$C$13,'DATOS PEST15'!$E:$E,'2. TS PAIS SEXO Y REG'!$A180)</f>
        <v>0</v>
      </c>
      <c r="V180" s="166">
        <f>SUMIFS('DATOS PEST15'!$D:$D,'DATOS PEST15'!$C:$C,'2. TS PAIS SEXO Y REG'!V$6,'DATOS PEST15'!$B:$B,VLOOKUP($U$5,DenRegTabla2,2,FALSE),'DATOS PEST15'!$A:$A,INDICE!$C$13,'DATOS PEST15'!$E:$E,'2. TS PAIS SEXO Y REG'!$A180)</f>
        <v>0</v>
      </c>
      <c r="W180" s="164">
        <f>SUMIFS('DATOS PEST15'!$D:$D,'DATOS PEST15'!$B:$B,VLOOKUP($U$5,DenRegTabla2,2,FALSE),'DATOS PEST15'!$A:$A,INDICE!$C$13,'DATOS PEST15'!$E:$E,'2. TS PAIS SEXO Y REG'!$A180)</f>
        <v>0</v>
      </c>
      <c r="X180" s="147">
        <f>SUMIFS('DATOS PEST15'!$D:$D,'DATOS PEST15'!$C:$C,'2. TS PAIS SEXO Y REG'!X$6,'DATOS PEST15'!$B:$B,VLOOKUP($X$5,DenRegTabla2,2,FALSE),'DATOS PEST15'!$A:$A,INDICE!$C$13,'DATOS PEST15'!$E:$E,'2. TS PAIS SEXO Y REG'!$A180)</f>
        <v>0</v>
      </c>
      <c r="Y180" s="166">
        <f>SUMIFS('DATOS PEST15'!$D:$D,'DATOS PEST15'!$C:$C,'2. TS PAIS SEXO Y REG'!Y$6,'DATOS PEST15'!$B:$B,VLOOKUP($X$5,DenRegTabla2,2,FALSE),'DATOS PEST15'!$A:$A,INDICE!$C$13,'DATOS PEST15'!$E:$E,'2. TS PAIS SEXO Y REG'!$A180)</f>
        <v>0</v>
      </c>
      <c r="Z180" s="164">
        <f>SUMIFS('DATOS PEST15'!$D:$D,'DATOS PEST15'!$B:$B,VLOOKUP($X$5,DenRegTabla2,2,FALSE),'DATOS PEST15'!$A:$A,INDICE!$C$13,'DATOS PEST15'!$E:$E,'2. TS PAIS SEXO Y REG'!$A180)</f>
        <v>0</v>
      </c>
      <c r="AA180" s="147">
        <f>SUMIFS('DATOS PEST15'!$D:$D,'DATOS PEST15'!$C:$C,'2. TS PAIS SEXO Y REG'!AA$6,'DATOS PEST15'!$B:$B,VLOOKUP($AA$5,DenRegTabla2,2,FALSE),'DATOS PEST15'!$A:$A,INDICE!$C$13,'DATOS PEST15'!$E:$E,'2. TS PAIS SEXO Y REG'!$A180)</f>
        <v>0</v>
      </c>
      <c r="AB180" s="166">
        <f>SUMIFS('DATOS PEST15'!$D:$D,'DATOS PEST15'!$C:$C,'2. TS PAIS SEXO Y REG'!AB$6,'DATOS PEST15'!$B:$B,VLOOKUP($AA$5,DenRegTabla2,2,FALSE),'DATOS PEST15'!$A:$A,INDICE!$C$13,'DATOS PEST15'!$E:$E,'2. TS PAIS SEXO Y REG'!$A180)</f>
        <v>0</v>
      </c>
      <c r="AC180" s="164">
        <f>SUMIFS('DATOS PEST15'!$D:$D,'DATOS PEST15'!$B:$B,VLOOKUP($AA$5,DenRegTabla2,2,FALSE),'DATOS PEST15'!$A:$A,INDICE!$C$13,'DATOS PEST15'!$E:$E,'2. TS PAIS SEXO Y REG'!$A180)</f>
        <v>0</v>
      </c>
    </row>
    <row r="181" spans="1:29" s="123" customFormat="1" ht="15.6" x14ac:dyDescent="0.3">
      <c r="A181" s="4">
        <v>566</v>
      </c>
      <c r="B181" s="147" t="s">
        <v>319</v>
      </c>
      <c r="C181" s="147">
        <f t="shared" si="27"/>
        <v>4309.0526315789475</v>
      </c>
      <c r="D181" s="166">
        <f t="shared" si="28"/>
        <v>7671.1578947368434</v>
      </c>
      <c r="E181" s="164">
        <f t="shared" si="29"/>
        <v>11980.210526315792</v>
      </c>
      <c r="F181" s="147">
        <f>SUMIFS('DATOS PEST15'!$D:$D,'DATOS PEST15'!$C:$C,'2. TS PAIS SEXO Y REG'!F$6,'DATOS PEST15'!$B:$B,VLOOKUP($F$5,DenRegTabla2,2,FALSE),'DATOS PEST15'!$A:$A,INDICE!$C$13,'DATOS PEST15'!$E:$E,'2. TS PAIS SEXO Y REG'!$A181)</f>
        <v>3629.4736842105262</v>
      </c>
      <c r="G181" s="166">
        <f>SUMIFS('DATOS PEST15'!$D:$D,'DATOS PEST15'!$C:$C,'2. TS PAIS SEXO Y REG'!G$6,'DATOS PEST15'!$B:$B,VLOOKUP($F$5,DenRegTabla2,2,FALSE),'DATOS PEST15'!$A:$A,INDICE!$C$13,'DATOS PEST15'!$E:$E,'2. TS PAIS SEXO Y REG'!$A181)</f>
        <v>6361.105263157895</v>
      </c>
      <c r="H181" s="164">
        <f>SUMIFS('DATOS PEST15'!$D:$D,'DATOS PEST15'!$B:$B,VLOOKUP($F$5,DenRegTabla2,2,FALSE),'DATOS PEST15'!$A:$A,INDICE!$C$13,'DATOS PEST15'!$E:$E,'2. TS PAIS SEXO Y REG'!$A181)</f>
        <v>9990.5789473684217</v>
      </c>
      <c r="I181" s="147">
        <f>SUMIFS('DATOS PEST15'!$D:$D,'DATOS PEST15'!$C:$C,'2. TS PAIS SEXO Y REG'!I$6,'DATOS PEST15'!$B:$B,VLOOKUP($I$5,DenRegTabla2,2,FALSE),'DATOS PEST15'!$A:$A,INDICE!$C$13,'DATOS PEST15'!$E:$E,'2. TS PAIS SEXO Y REG'!$A181)</f>
        <v>243.21052631578948</v>
      </c>
      <c r="J181" s="166">
        <f>SUMIFS('DATOS PEST15'!$D:$D,'DATOS PEST15'!$C:$C,'2. TS PAIS SEXO Y REG'!J$6,'DATOS PEST15'!$B:$B,VLOOKUP($I$5,DenRegTabla2,2,FALSE),'DATOS PEST15'!$A:$A,INDICE!$C$13,'DATOS PEST15'!$E:$E,'2. TS PAIS SEXO Y REG'!$A181)</f>
        <v>837.10526315789468</v>
      </c>
      <c r="K181" s="164">
        <f>SUMIFS('DATOS PEST15'!$D:$D,'DATOS PEST15'!$B:$B,VLOOKUP($I$5,DenRegTabla2,2,FALSE),'DATOS PEST15'!$A:$A,INDICE!$C$13,'DATOS PEST15'!$E:$E,'2. TS PAIS SEXO Y REG'!$A181)</f>
        <v>1080.3157894736842</v>
      </c>
      <c r="L181" s="147">
        <f>SUMIFS('DATOS PEST15'!$D:$D,'DATOS PEST15'!$C:$C,'2. TS PAIS SEXO Y REG'!L$6,'DATOS PEST15'!$B:$B,VLOOKUP($L$5,DenRegTabla2,2,FALSE),'DATOS PEST15'!$A:$A,INDICE!$C$13,'DATOS PEST15'!$E:$E,'2. TS PAIS SEXO Y REG'!$A181)</f>
        <v>166.63157894736841</v>
      </c>
      <c r="M181" s="166">
        <f>SUMIFS('DATOS PEST15'!$D:$D,'DATOS PEST15'!$C:$C,'2. TS PAIS SEXO Y REG'!M$6,'DATOS PEST15'!$B:$B,VLOOKUP($L$5,DenRegTabla2,2,FALSE),'DATOS PEST15'!$A:$A,INDICE!$C$13,'DATOS PEST15'!$E:$E,'2. TS PAIS SEXO Y REG'!$A181)</f>
        <v>52.368421052631582</v>
      </c>
      <c r="N181" s="164">
        <f>SUMIFS('DATOS PEST15'!$D:$D,'DATOS PEST15'!$B:$B,VLOOKUP($L$5,DenRegTabla2,2,FALSE),'DATOS PEST15'!$A:$A,INDICE!$C$13,'DATOS PEST15'!$E:$E,'2. TS PAIS SEXO Y REG'!$A181)</f>
        <v>219</v>
      </c>
      <c r="O181" s="147">
        <f>SUMIFS('DATOS PEST15'!$D:$D,'DATOS PEST15'!$C:$C,'2. TS PAIS SEXO Y REG'!O$6,'DATOS PEST15'!$B:$B,VLOOKUP($O$5,DenRegTabla2,2,FALSE),'DATOS PEST15'!$A:$A,INDICE!$C$13,'DATOS PEST15'!$E:$E,'2. TS PAIS SEXO Y REG'!$A181)</f>
        <v>267.73684210526318</v>
      </c>
      <c r="P181" s="166">
        <f>SUMIFS('DATOS PEST15'!$D:$D,'DATOS PEST15'!$C:$C,'2. TS PAIS SEXO Y REG'!P$6,'DATOS PEST15'!$B:$B,VLOOKUP($O$5,DenRegTabla2,2,FALSE),'DATOS PEST15'!$A:$A,INDICE!$C$13,'DATOS PEST15'!$E:$E,'2. TS PAIS SEXO Y REG'!$A181)</f>
        <v>409.4736842105263</v>
      </c>
      <c r="Q181" s="164">
        <f>SUMIFS('DATOS PEST15'!$D:$D,'DATOS PEST15'!$B:$B,VLOOKUP($O$5,DenRegTabla2,2,FALSE),'DATOS PEST15'!$A:$A,INDICE!$C$13,'DATOS PEST15'!$E:$E,'2. TS PAIS SEXO Y REG'!$A181)</f>
        <v>677.21052631578948</v>
      </c>
      <c r="R181" s="147">
        <f>SUMIFS('DATOS PEST15'!$D:$D,'DATOS PEST15'!$C:$C,'2. TS PAIS SEXO Y REG'!R$6,'DATOS PEST15'!$B:$B,VLOOKUP($R$5,DenRegTabla2,2,FALSE),'DATOS PEST15'!$A:$A,INDICE!$C$13,'DATOS PEST15'!$E:$E,'2. TS PAIS SEXO Y REG'!$A181)</f>
        <v>2</v>
      </c>
      <c r="S181" s="166">
        <f>SUMIFS('DATOS PEST15'!$D:$D,'DATOS PEST15'!$C:$C,'2. TS PAIS SEXO Y REG'!S$6,'DATOS PEST15'!$B:$B,VLOOKUP($R$5,DenRegTabla2,2,FALSE),'DATOS PEST15'!$A:$A,INDICE!$C$13,'DATOS PEST15'!$E:$E,'2. TS PAIS SEXO Y REG'!$A181)</f>
        <v>4</v>
      </c>
      <c r="T181" s="164">
        <f>SUMIFS('DATOS PEST15'!$D:$D,'DATOS PEST15'!$B:$B,VLOOKUP($R$5,DenRegTabla2,2,FALSE),'DATOS PEST15'!$A:$A,INDICE!$C$13,'DATOS PEST15'!$E:$E,'2. TS PAIS SEXO Y REG'!$A181)</f>
        <v>6</v>
      </c>
      <c r="U181" s="147">
        <f>SUMIFS('DATOS PEST15'!$D:$D,'DATOS PEST15'!$C:$C,'2. TS PAIS SEXO Y REG'!U$6,'DATOS PEST15'!$B:$B,VLOOKUP($U$5,DenRegTabla2,2,FALSE),'DATOS PEST15'!$A:$A,INDICE!$C$13,'DATOS PEST15'!$E:$E,'2. TS PAIS SEXO Y REG'!$A181)</f>
        <v>0</v>
      </c>
      <c r="V181" s="166">
        <f>SUMIFS('DATOS PEST15'!$D:$D,'DATOS PEST15'!$C:$C,'2. TS PAIS SEXO Y REG'!V$6,'DATOS PEST15'!$B:$B,VLOOKUP($U$5,DenRegTabla2,2,FALSE),'DATOS PEST15'!$A:$A,INDICE!$C$13,'DATOS PEST15'!$E:$E,'2. TS PAIS SEXO Y REG'!$A181)</f>
        <v>7.1052631578947372</v>
      </c>
      <c r="W181" s="164">
        <f>SUMIFS('DATOS PEST15'!$D:$D,'DATOS PEST15'!$B:$B,VLOOKUP($U$5,DenRegTabla2,2,FALSE),'DATOS PEST15'!$A:$A,INDICE!$C$13,'DATOS PEST15'!$E:$E,'2. TS PAIS SEXO Y REG'!$A181)</f>
        <v>7.1052631578947372</v>
      </c>
      <c r="X181" s="147">
        <f>SUMIFS('DATOS PEST15'!$D:$D,'DATOS PEST15'!$C:$C,'2. TS PAIS SEXO Y REG'!X$6,'DATOS PEST15'!$B:$B,VLOOKUP($X$5,DenRegTabla2,2,FALSE),'DATOS PEST15'!$A:$A,INDICE!$C$13,'DATOS PEST15'!$E:$E,'2. TS PAIS SEXO Y REG'!$A181)</f>
        <v>0</v>
      </c>
      <c r="Y181" s="166">
        <f>SUMIFS('DATOS PEST15'!$D:$D,'DATOS PEST15'!$C:$C,'2. TS PAIS SEXO Y REG'!Y$6,'DATOS PEST15'!$B:$B,VLOOKUP($X$5,DenRegTabla2,2,FALSE),'DATOS PEST15'!$A:$A,INDICE!$C$13,'DATOS PEST15'!$E:$E,'2. TS PAIS SEXO Y REG'!$A181)</f>
        <v>0</v>
      </c>
      <c r="Z181" s="164">
        <f>SUMIFS('DATOS PEST15'!$D:$D,'DATOS PEST15'!$B:$B,VLOOKUP($X$5,DenRegTabla2,2,FALSE),'DATOS PEST15'!$A:$A,INDICE!$C$13,'DATOS PEST15'!$E:$E,'2. TS PAIS SEXO Y REG'!$A181)</f>
        <v>0</v>
      </c>
      <c r="AA181" s="147">
        <f>SUMIFS('DATOS PEST15'!$D:$D,'DATOS PEST15'!$C:$C,'2. TS PAIS SEXO Y REG'!AA$6,'DATOS PEST15'!$B:$B,VLOOKUP($AA$5,DenRegTabla2,2,FALSE),'DATOS PEST15'!$A:$A,INDICE!$C$13,'DATOS PEST15'!$E:$E,'2. TS PAIS SEXO Y REG'!$A181)</f>
        <v>0</v>
      </c>
      <c r="AB181" s="166">
        <f>SUMIFS('DATOS PEST15'!$D:$D,'DATOS PEST15'!$C:$C,'2. TS PAIS SEXO Y REG'!AB$6,'DATOS PEST15'!$B:$B,VLOOKUP($AA$5,DenRegTabla2,2,FALSE),'DATOS PEST15'!$A:$A,INDICE!$C$13,'DATOS PEST15'!$E:$E,'2. TS PAIS SEXO Y REG'!$A181)</f>
        <v>0</v>
      </c>
      <c r="AC181" s="164">
        <f>SUMIFS('DATOS PEST15'!$D:$D,'DATOS PEST15'!$B:$B,VLOOKUP($AA$5,DenRegTabla2,2,FALSE),'DATOS PEST15'!$A:$A,INDICE!$C$13,'DATOS PEST15'!$E:$E,'2. TS PAIS SEXO Y REG'!$A181)</f>
        <v>0</v>
      </c>
    </row>
    <row r="182" spans="1:29" s="123" customFormat="1" ht="15.6" x14ac:dyDescent="0.3">
      <c r="A182" s="4">
        <v>570</v>
      </c>
      <c r="B182" s="147" t="s">
        <v>411</v>
      </c>
      <c r="C182" s="147">
        <f t="shared" si="27"/>
        <v>0</v>
      </c>
      <c r="D182" s="166">
        <f t="shared" si="28"/>
        <v>2.8947368421052628</v>
      </c>
      <c r="E182" s="164">
        <f t="shared" si="29"/>
        <v>2.8947368421052628</v>
      </c>
      <c r="F182" s="147">
        <f>SUMIFS('DATOS PEST15'!$D:$D,'DATOS PEST15'!$C:$C,'2. TS PAIS SEXO Y REG'!F$6,'DATOS PEST15'!$B:$B,VLOOKUP($F$5,DenRegTabla2,2,FALSE),'DATOS PEST15'!$A:$A,INDICE!$C$13,'DATOS PEST15'!$E:$E,'2. TS PAIS SEXO Y REG'!$A182)</f>
        <v>0</v>
      </c>
      <c r="G182" s="166">
        <f>SUMIFS('DATOS PEST15'!$D:$D,'DATOS PEST15'!$C:$C,'2. TS PAIS SEXO Y REG'!G$6,'DATOS PEST15'!$B:$B,VLOOKUP($F$5,DenRegTabla2,2,FALSE),'DATOS PEST15'!$A:$A,INDICE!$C$13,'DATOS PEST15'!$E:$E,'2. TS PAIS SEXO Y REG'!$A182)</f>
        <v>1.8947368421052631</v>
      </c>
      <c r="H182" s="164">
        <f>SUMIFS('DATOS PEST15'!$D:$D,'DATOS PEST15'!$B:$B,VLOOKUP($F$5,DenRegTabla2,2,FALSE),'DATOS PEST15'!$A:$A,INDICE!$C$13,'DATOS PEST15'!$E:$E,'2. TS PAIS SEXO Y REG'!$A182)</f>
        <v>1.8947368421052631</v>
      </c>
      <c r="I182" s="147">
        <f>SUMIFS('DATOS PEST15'!$D:$D,'DATOS PEST15'!$C:$C,'2. TS PAIS SEXO Y REG'!I$6,'DATOS PEST15'!$B:$B,VLOOKUP($I$5,DenRegTabla2,2,FALSE),'DATOS PEST15'!$A:$A,INDICE!$C$13,'DATOS PEST15'!$E:$E,'2. TS PAIS SEXO Y REG'!$A182)</f>
        <v>0</v>
      </c>
      <c r="J182" s="166">
        <f>SUMIFS('DATOS PEST15'!$D:$D,'DATOS PEST15'!$C:$C,'2. TS PAIS SEXO Y REG'!J$6,'DATOS PEST15'!$B:$B,VLOOKUP($I$5,DenRegTabla2,2,FALSE),'DATOS PEST15'!$A:$A,INDICE!$C$13,'DATOS PEST15'!$E:$E,'2. TS PAIS SEXO Y REG'!$A182)</f>
        <v>0</v>
      </c>
      <c r="K182" s="164">
        <f>SUMIFS('DATOS PEST15'!$D:$D,'DATOS PEST15'!$B:$B,VLOOKUP($I$5,DenRegTabla2,2,FALSE),'DATOS PEST15'!$A:$A,INDICE!$C$13,'DATOS PEST15'!$E:$E,'2. TS PAIS SEXO Y REG'!$A182)</f>
        <v>0</v>
      </c>
      <c r="L182" s="147">
        <f>SUMIFS('DATOS PEST15'!$D:$D,'DATOS PEST15'!$C:$C,'2. TS PAIS SEXO Y REG'!L$6,'DATOS PEST15'!$B:$B,VLOOKUP($L$5,DenRegTabla2,2,FALSE),'DATOS PEST15'!$A:$A,INDICE!$C$13,'DATOS PEST15'!$E:$E,'2. TS PAIS SEXO Y REG'!$A182)</f>
        <v>0</v>
      </c>
      <c r="M182" s="166">
        <f>SUMIFS('DATOS PEST15'!$D:$D,'DATOS PEST15'!$C:$C,'2. TS PAIS SEXO Y REG'!M$6,'DATOS PEST15'!$B:$B,VLOOKUP($L$5,DenRegTabla2,2,FALSE),'DATOS PEST15'!$A:$A,INDICE!$C$13,'DATOS PEST15'!$E:$E,'2. TS PAIS SEXO Y REG'!$A182)</f>
        <v>0</v>
      </c>
      <c r="N182" s="164">
        <f>SUMIFS('DATOS PEST15'!$D:$D,'DATOS PEST15'!$B:$B,VLOOKUP($L$5,DenRegTabla2,2,FALSE),'DATOS PEST15'!$A:$A,INDICE!$C$13,'DATOS PEST15'!$E:$E,'2. TS PAIS SEXO Y REG'!$A182)</f>
        <v>0</v>
      </c>
      <c r="O182" s="147">
        <f>SUMIFS('DATOS PEST15'!$D:$D,'DATOS PEST15'!$C:$C,'2. TS PAIS SEXO Y REG'!O$6,'DATOS PEST15'!$B:$B,VLOOKUP($O$5,DenRegTabla2,2,FALSE),'DATOS PEST15'!$A:$A,INDICE!$C$13,'DATOS PEST15'!$E:$E,'2. TS PAIS SEXO Y REG'!$A182)</f>
        <v>0</v>
      </c>
      <c r="P182" s="166">
        <f>SUMIFS('DATOS PEST15'!$D:$D,'DATOS PEST15'!$C:$C,'2. TS PAIS SEXO Y REG'!P$6,'DATOS PEST15'!$B:$B,VLOOKUP($O$5,DenRegTabla2,2,FALSE),'DATOS PEST15'!$A:$A,INDICE!$C$13,'DATOS PEST15'!$E:$E,'2. TS PAIS SEXO Y REG'!$A182)</f>
        <v>1</v>
      </c>
      <c r="Q182" s="164">
        <f>SUMIFS('DATOS PEST15'!$D:$D,'DATOS PEST15'!$B:$B,VLOOKUP($O$5,DenRegTabla2,2,FALSE),'DATOS PEST15'!$A:$A,INDICE!$C$13,'DATOS PEST15'!$E:$E,'2. TS PAIS SEXO Y REG'!$A182)</f>
        <v>1</v>
      </c>
      <c r="R182" s="147">
        <f>SUMIFS('DATOS PEST15'!$D:$D,'DATOS PEST15'!$C:$C,'2. TS PAIS SEXO Y REG'!R$6,'DATOS PEST15'!$B:$B,VLOOKUP($R$5,DenRegTabla2,2,FALSE),'DATOS PEST15'!$A:$A,INDICE!$C$13,'DATOS PEST15'!$E:$E,'2. TS PAIS SEXO Y REG'!$A182)</f>
        <v>0</v>
      </c>
      <c r="S182" s="166">
        <f>SUMIFS('DATOS PEST15'!$D:$D,'DATOS PEST15'!$C:$C,'2. TS PAIS SEXO Y REG'!S$6,'DATOS PEST15'!$B:$B,VLOOKUP($R$5,DenRegTabla2,2,FALSE),'DATOS PEST15'!$A:$A,INDICE!$C$13,'DATOS PEST15'!$E:$E,'2. TS PAIS SEXO Y REG'!$A182)</f>
        <v>0</v>
      </c>
      <c r="T182" s="164">
        <f>SUMIFS('DATOS PEST15'!$D:$D,'DATOS PEST15'!$B:$B,VLOOKUP($R$5,DenRegTabla2,2,FALSE),'DATOS PEST15'!$A:$A,INDICE!$C$13,'DATOS PEST15'!$E:$E,'2. TS PAIS SEXO Y REG'!$A182)</f>
        <v>0</v>
      </c>
      <c r="U182" s="147">
        <f>SUMIFS('DATOS PEST15'!$D:$D,'DATOS PEST15'!$C:$C,'2. TS PAIS SEXO Y REG'!U$6,'DATOS PEST15'!$B:$B,VLOOKUP($U$5,DenRegTabla2,2,FALSE),'DATOS PEST15'!$A:$A,INDICE!$C$13,'DATOS PEST15'!$E:$E,'2. TS PAIS SEXO Y REG'!$A182)</f>
        <v>0</v>
      </c>
      <c r="V182" s="166">
        <f>SUMIFS('DATOS PEST15'!$D:$D,'DATOS PEST15'!$C:$C,'2. TS PAIS SEXO Y REG'!V$6,'DATOS PEST15'!$B:$B,VLOOKUP($U$5,DenRegTabla2,2,FALSE),'DATOS PEST15'!$A:$A,INDICE!$C$13,'DATOS PEST15'!$E:$E,'2. TS PAIS SEXO Y REG'!$A182)</f>
        <v>0</v>
      </c>
      <c r="W182" s="164">
        <f>SUMIFS('DATOS PEST15'!$D:$D,'DATOS PEST15'!$B:$B,VLOOKUP($U$5,DenRegTabla2,2,FALSE),'DATOS PEST15'!$A:$A,INDICE!$C$13,'DATOS PEST15'!$E:$E,'2. TS PAIS SEXO Y REG'!$A182)</f>
        <v>0</v>
      </c>
      <c r="X182" s="147">
        <f>SUMIFS('DATOS PEST15'!$D:$D,'DATOS PEST15'!$C:$C,'2. TS PAIS SEXO Y REG'!X$6,'DATOS PEST15'!$B:$B,VLOOKUP($X$5,DenRegTabla2,2,FALSE),'DATOS PEST15'!$A:$A,INDICE!$C$13,'DATOS PEST15'!$E:$E,'2. TS PAIS SEXO Y REG'!$A182)</f>
        <v>0</v>
      </c>
      <c r="Y182" s="166">
        <f>SUMIFS('DATOS PEST15'!$D:$D,'DATOS PEST15'!$C:$C,'2. TS PAIS SEXO Y REG'!Y$6,'DATOS PEST15'!$B:$B,VLOOKUP($X$5,DenRegTabla2,2,FALSE),'DATOS PEST15'!$A:$A,INDICE!$C$13,'DATOS PEST15'!$E:$E,'2. TS PAIS SEXO Y REG'!$A182)</f>
        <v>0</v>
      </c>
      <c r="Z182" s="164">
        <f>SUMIFS('DATOS PEST15'!$D:$D,'DATOS PEST15'!$B:$B,VLOOKUP($X$5,DenRegTabla2,2,FALSE),'DATOS PEST15'!$A:$A,INDICE!$C$13,'DATOS PEST15'!$E:$E,'2. TS PAIS SEXO Y REG'!$A182)</f>
        <v>0</v>
      </c>
      <c r="AA182" s="147">
        <f>SUMIFS('DATOS PEST15'!$D:$D,'DATOS PEST15'!$C:$C,'2. TS PAIS SEXO Y REG'!AA$6,'DATOS PEST15'!$B:$B,VLOOKUP($AA$5,DenRegTabla2,2,FALSE),'DATOS PEST15'!$A:$A,INDICE!$C$13,'DATOS PEST15'!$E:$E,'2. TS PAIS SEXO Y REG'!$A182)</f>
        <v>0</v>
      </c>
      <c r="AB182" s="166">
        <f>SUMIFS('DATOS PEST15'!$D:$D,'DATOS PEST15'!$C:$C,'2. TS PAIS SEXO Y REG'!AB$6,'DATOS PEST15'!$B:$B,VLOOKUP($AA$5,DenRegTabla2,2,FALSE),'DATOS PEST15'!$A:$A,INDICE!$C$13,'DATOS PEST15'!$E:$E,'2. TS PAIS SEXO Y REG'!$A182)</f>
        <v>0</v>
      </c>
      <c r="AC182" s="164">
        <f>SUMIFS('DATOS PEST15'!$D:$D,'DATOS PEST15'!$B:$B,VLOOKUP($AA$5,DenRegTabla2,2,FALSE),'DATOS PEST15'!$A:$A,INDICE!$C$13,'DATOS PEST15'!$E:$E,'2. TS PAIS SEXO Y REG'!$A182)</f>
        <v>0</v>
      </c>
    </row>
    <row r="183" spans="1:29" s="123" customFormat="1" ht="15.6" x14ac:dyDescent="0.3">
      <c r="A183" s="4">
        <v>574</v>
      </c>
      <c r="B183" s="147" t="s">
        <v>320</v>
      </c>
      <c r="C183" s="147">
        <f t="shared" si="27"/>
        <v>10.842105263157894</v>
      </c>
      <c r="D183" s="166">
        <f t="shared" si="28"/>
        <v>11.631578947368421</v>
      </c>
      <c r="E183" s="164">
        <f t="shared" si="29"/>
        <v>22.473684210526315</v>
      </c>
      <c r="F183" s="147">
        <f>SUMIFS('DATOS PEST15'!$D:$D,'DATOS PEST15'!$C:$C,'2. TS PAIS SEXO Y REG'!F$6,'DATOS PEST15'!$B:$B,VLOOKUP($F$5,DenRegTabla2,2,FALSE),'DATOS PEST15'!$A:$A,INDICE!$C$13,'DATOS PEST15'!$E:$E,'2. TS PAIS SEXO Y REG'!$A183)</f>
        <v>6.8421052631578947</v>
      </c>
      <c r="G183" s="166">
        <f>SUMIFS('DATOS PEST15'!$D:$D,'DATOS PEST15'!$C:$C,'2. TS PAIS SEXO Y REG'!G$6,'DATOS PEST15'!$B:$B,VLOOKUP($F$5,DenRegTabla2,2,FALSE),'DATOS PEST15'!$A:$A,INDICE!$C$13,'DATOS PEST15'!$E:$E,'2. TS PAIS SEXO Y REG'!$A183)</f>
        <v>6.6315789473684212</v>
      </c>
      <c r="H183" s="164">
        <f>SUMIFS('DATOS PEST15'!$D:$D,'DATOS PEST15'!$B:$B,VLOOKUP($F$5,DenRegTabla2,2,FALSE),'DATOS PEST15'!$A:$A,INDICE!$C$13,'DATOS PEST15'!$E:$E,'2. TS PAIS SEXO Y REG'!$A183)</f>
        <v>13.473684210526315</v>
      </c>
      <c r="I183" s="147">
        <f>SUMIFS('DATOS PEST15'!$D:$D,'DATOS PEST15'!$C:$C,'2. TS PAIS SEXO Y REG'!I$6,'DATOS PEST15'!$B:$B,VLOOKUP($I$5,DenRegTabla2,2,FALSE),'DATOS PEST15'!$A:$A,INDICE!$C$13,'DATOS PEST15'!$E:$E,'2. TS PAIS SEXO Y REG'!$A183)</f>
        <v>0</v>
      </c>
      <c r="J183" s="166">
        <f>SUMIFS('DATOS PEST15'!$D:$D,'DATOS PEST15'!$C:$C,'2. TS PAIS SEXO Y REG'!J$6,'DATOS PEST15'!$B:$B,VLOOKUP($I$5,DenRegTabla2,2,FALSE),'DATOS PEST15'!$A:$A,INDICE!$C$13,'DATOS PEST15'!$E:$E,'2. TS PAIS SEXO Y REG'!$A183)</f>
        <v>1</v>
      </c>
      <c r="K183" s="164">
        <f>SUMIFS('DATOS PEST15'!$D:$D,'DATOS PEST15'!$B:$B,VLOOKUP($I$5,DenRegTabla2,2,FALSE),'DATOS PEST15'!$A:$A,INDICE!$C$13,'DATOS PEST15'!$E:$E,'2. TS PAIS SEXO Y REG'!$A183)</f>
        <v>1</v>
      </c>
      <c r="L183" s="147">
        <f>SUMIFS('DATOS PEST15'!$D:$D,'DATOS PEST15'!$C:$C,'2. TS PAIS SEXO Y REG'!L$6,'DATOS PEST15'!$B:$B,VLOOKUP($L$5,DenRegTabla2,2,FALSE),'DATOS PEST15'!$A:$A,INDICE!$C$13,'DATOS PEST15'!$E:$E,'2. TS PAIS SEXO Y REG'!$A183)</f>
        <v>1</v>
      </c>
      <c r="M183" s="166">
        <f>SUMIFS('DATOS PEST15'!$D:$D,'DATOS PEST15'!$C:$C,'2. TS PAIS SEXO Y REG'!M$6,'DATOS PEST15'!$B:$B,VLOOKUP($L$5,DenRegTabla2,2,FALSE),'DATOS PEST15'!$A:$A,INDICE!$C$13,'DATOS PEST15'!$E:$E,'2. TS PAIS SEXO Y REG'!$A183)</f>
        <v>0</v>
      </c>
      <c r="N183" s="164">
        <f>SUMIFS('DATOS PEST15'!$D:$D,'DATOS PEST15'!$B:$B,VLOOKUP($L$5,DenRegTabla2,2,FALSE),'DATOS PEST15'!$A:$A,INDICE!$C$13,'DATOS PEST15'!$E:$E,'2. TS PAIS SEXO Y REG'!$A183)</f>
        <v>1</v>
      </c>
      <c r="O183" s="147">
        <f>SUMIFS('DATOS PEST15'!$D:$D,'DATOS PEST15'!$C:$C,'2. TS PAIS SEXO Y REG'!O$6,'DATOS PEST15'!$B:$B,VLOOKUP($O$5,DenRegTabla2,2,FALSE),'DATOS PEST15'!$A:$A,INDICE!$C$13,'DATOS PEST15'!$E:$E,'2. TS PAIS SEXO Y REG'!$A183)</f>
        <v>3</v>
      </c>
      <c r="P183" s="166">
        <f>SUMIFS('DATOS PEST15'!$D:$D,'DATOS PEST15'!$C:$C,'2. TS PAIS SEXO Y REG'!P$6,'DATOS PEST15'!$B:$B,VLOOKUP($O$5,DenRegTabla2,2,FALSE),'DATOS PEST15'!$A:$A,INDICE!$C$13,'DATOS PEST15'!$E:$E,'2. TS PAIS SEXO Y REG'!$A183)</f>
        <v>4</v>
      </c>
      <c r="Q183" s="164">
        <f>SUMIFS('DATOS PEST15'!$D:$D,'DATOS PEST15'!$B:$B,VLOOKUP($O$5,DenRegTabla2,2,FALSE),'DATOS PEST15'!$A:$A,INDICE!$C$13,'DATOS PEST15'!$E:$E,'2. TS PAIS SEXO Y REG'!$A183)</f>
        <v>7</v>
      </c>
      <c r="R183" s="147">
        <f>SUMIFS('DATOS PEST15'!$D:$D,'DATOS PEST15'!$C:$C,'2. TS PAIS SEXO Y REG'!R$6,'DATOS PEST15'!$B:$B,VLOOKUP($R$5,DenRegTabla2,2,FALSE),'DATOS PEST15'!$A:$A,INDICE!$C$13,'DATOS PEST15'!$E:$E,'2. TS PAIS SEXO Y REG'!$A183)</f>
        <v>0</v>
      </c>
      <c r="S183" s="166">
        <f>SUMIFS('DATOS PEST15'!$D:$D,'DATOS PEST15'!$C:$C,'2. TS PAIS SEXO Y REG'!S$6,'DATOS PEST15'!$B:$B,VLOOKUP($R$5,DenRegTabla2,2,FALSE),'DATOS PEST15'!$A:$A,INDICE!$C$13,'DATOS PEST15'!$E:$E,'2. TS PAIS SEXO Y REG'!$A183)</f>
        <v>0</v>
      </c>
      <c r="T183" s="164">
        <f>SUMIFS('DATOS PEST15'!$D:$D,'DATOS PEST15'!$B:$B,VLOOKUP($R$5,DenRegTabla2,2,FALSE),'DATOS PEST15'!$A:$A,INDICE!$C$13,'DATOS PEST15'!$E:$E,'2. TS PAIS SEXO Y REG'!$A183)</f>
        <v>0</v>
      </c>
      <c r="U183" s="147">
        <f>SUMIFS('DATOS PEST15'!$D:$D,'DATOS PEST15'!$C:$C,'2. TS PAIS SEXO Y REG'!U$6,'DATOS PEST15'!$B:$B,VLOOKUP($U$5,DenRegTabla2,2,FALSE),'DATOS PEST15'!$A:$A,INDICE!$C$13,'DATOS PEST15'!$E:$E,'2. TS PAIS SEXO Y REG'!$A183)</f>
        <v>0</v>
      </c>
      <c r="V183" s="166">
        <f>SUMIFS('DATOS PEST15'!$D:$D,'DATOS PEST15'!$C:$C,'2. TS PAIS SEXO Y REG'!V$6,'DATOS PEST15'!$B:$B,VLOOKUP($U$5,DenRegTabla2,2,FALSE),'DATOS PEST15'!$A:$A,INDICE!$C$13,'DATOS PEST15'!$E:$E,'2. TS PAIS SEXO Y REG'!$A183)</f>
        <v>0</v>
      </c>
      <c r="W183" s="164">
        <f>SUMIFS('DATOS PEST15'!$D:$D,'DATOS PEST15'!$B:$B,VLOOKUP($U$5,DenRegTabla2,2,FALSE),'DATOS PEST15'!$A:$A,INDICE!$C$13,'DATOS PEST15'!$E:$E,'2. TS PAIS SEXO Y REG'!$A183)</f>
        <v>0</v>
      </c>
      <c r="X183" s="147">
        <f>SUMIFS('DATOS PEST15'!$D:$D,'DATOS PEST15'!$C:$C,'2. TS PAIS SEXO Y REG'!X$6,'DATOS PEST15'!$B:$B,VLOOKUP($X$5,DenRegTabla2,2,FALSE),'DATOS PEST15'!$A:$A,INDICE!$C$13,'DATOS PEST15'!$E:$E,'2. TS PAIS SEXO Y REG'!$A183)</f>
        <v>0</v>
      </c>
      <c r="Y183" s="166">
        <f>SUMIFS('DATOS PEST15'!$D:$D,'DATOS PEST15'!$C:$C,'2. TS PAIS SEXO Y REG'!Y$6,'DATOS PEST15'!$B:$B,VLOOKUP($X$5,DenRegTabla2,2,FALSE),'DATOS PEST15'!$A:$A,INDICE!$C$13,'DATOS PEST15'!$E:$E,'2. TS PAIS SEXO Y REG'!$A183)</f>
        <v>0</v>
      </c>
      <c r="Z183" s="164">
        <f>SUMIFS('DATOS PEST15'!$D:$D,'DATOS PEST15'!$B:$B,VLOOKUP($X$5,DenRegTabla2,2,FALSE),'DATOS PEST15'!$A:$A,INDICE!$C$13,'DATOS PEST15'!$E:$E,'2. TS PAIS SEXO Y REG'!$A183)</f>
        <v>0</v>
      </c>
      <c r="AA183" s="147">
        <f>SUMIFS('DATOS PEST15'!$D:$D,'DATOS PEST15'!$C:$C,'2. TS PAIS SEXO Y REG'!AA$6,'DATOS PEST15'!$B:$B,VLOOKUP($AA$5,DenRegTabla2,2,FALSE),'DATOS PEST15'!$A:$A,INDICE!$C$13,'DATOS PEST15'!$E:$E,'2. TS PAIS SEXO Y REG'!$A183)</f>
        <v>0</v>
      </c>
      <c r="AB183" s="166">
        <f>SUMIFS('DATOS PEST15'!$D:$D,'DATOS PEST15'!$C:$C,'2. TS PAIS SEXO Y REG'!AB$6,'DATOS PEST15'!$B:$B,VLOOKUP($AA$5,DenRegTabla2,2,FALSE),'DATOS PEST15'!$A:$A,INDICE!$C$13,'DATOS PEST15'!$E:$E,'2. TS PAIS SEXO Y REG'!$A183)</f>
        <v>0</v>
      </c>
      <c r="AC183" s="164">
        <f>SUMIFS('DATOS PEST15'!$D:$D,'DATOS PEST15'!$B:$B,VLOOKUP($AA$5,DenRegTabla2,2,FALSE),'DATOS PEST15'!$A:$A,INDICE!$C$13,'DATOS PEST15'!$E:$E,'2. TS PAIS SEXO Y REG'!$A183)</f>
        <v>0</v>
      </c>
    </row>
    <row r="184" spans="1:29" s="123" customFormat="1" ht="15.6" x14ac:dyDescent="0.3">
      <c r="A184" s="4">
        <v>578</v>
      </c>
      <c r="B184" s="147" t="s">
        <v>321</v>
      </c>
      <c r="C184" s="147">
        <f t="shared" si="27"/>
        <v>1274</v>
      </c>
      <c r="D184" s="166">
        <f t="shared" si="28"/>
        <v>1201.7368421052631</v>
      </c>
      <c r="E184" s="164">
        <f t="shared" si="29"/>
        <v>2475.7368421052633</v>
      </c>
      <c r="F184" s="147">
        <f>SUMIFS('DATOS PEST15'!$D:$D,'DATOS PEST15'!$C:$C,'2. TS PAIS SEXO Y REG'!F$6,'DATOS PEST15'!$B:$B,VLOOKUP($F$5,DenRegTabla2,2,FALSE),'DATOS PEST15'!$A:$A,INDICE!$C$13,'DATOS PEST15'!$E:$E,'2. TS PAIS SEXO Y REG'!$A184)</f>
        <v>892.68421052631584</v>
      </c>
      <c r="G184" s="166">
        <f>SUMIFS('DATOS PEST15'!$D:$D,'DATOS PEST15'!$C:$C,'2. TS PAIS SEXO Y REG'!G$6,'DATOS PEST15'!$B:$B,VLOOKUP($F$5,DenRegTabla2,2,FALSE),'DATOS PEST15'!$A:$A,INDICE!$C$13,'DATOS PEST15'!$E:$E,'2. TS PAIS SEXO Y REG'!$A184)</f>
        <v>686.9473684210526</v>
      </c>
      <c r="H184" s="164">
        <f>SUMIFS('DATOS PEST15'!$D:$D,'DATOS PEST15'!$B:$B,VLOOKUP($F$5,DenRegTabla2,2,FALSE),'DATOS PEST15'!$A:$A,INDICE!$C$13,'DATOS PEST15'!$E:$E,'2. TS PAIS SEXO Y REG'!$A184)</f>
        <v>1579.6315789473683</v>
      </c>
      <c r="I184" s="147">
        <f>SUMIFS('DATOS PEST15'!$D:$D,'DATOS PEST15'!$C:$C,'2. TS PAIS SEXO Y REG'!I$6,'DATOS PEST15'!$B:$B,VLOOKUP($I$5,DenRegTabla2,2,FALSE),'DATOS PEST15'!$A:$A,INDICE!$C$13,'DATOS PEST15'!$E:$E,'2. TS PAIS SEXO Y REG'!$A184)</f>
        <v>3</v>
      </c>
      <c r="J184" s="166">
        <f>SUMIFS('DATOS PEST15'!$D:$D,'DATOS PEST15'!$C:$C,'2. TS PAIS SEXO Y REG'!J$6,'DATOS PEST15'!$B:$B,VLOOKUP($I$5,DenRegTabla2,2,FALSE),'DATOS PEST15'!$A:$A,INDICE!$C$13,'DATOS PEST15'!$E:$E,'2. TS PAIS SEXO Y REG'!$A184)</f>
        <v>5.6842105263157894</v>
      </c>
      <c r="K184" s="164">
        <f>SUMIFS('DATOS PEST15'!$D:$D,'DATOS PEST15'!$B:$B,VLOOKUP($I$5,DenRegTabla2,2,FALSE),'DATOS PEST15'!$A:$A,INDICE!$C$13,'DATOS PEST15'!$E:$E,'2. TS PAIS SEXO Y REG'!$A184)</f>
        <v>8.6842105263157894</v>
      </c>
      <c r="L184" s="147">
        <f>SUMIFS('DATOS PEST15'!$D:$D,'DATOS PEST15'!$C:$C,'2. TS PAIS SEXO Y REG'!L$6,'DATOS PEST15'!$B:$B,VLOOKUP($L$5,DenRegTabla2,2,FALSE),'DATOS PEST15'!$A:$A,INDICE!$C$13,'DATOS PEST15'!$E:$E,'2. TS PAIS SEXO Y REG'!$A184)</f>
        <v>3</v>
      </c>
      <c r="M184" s="166">
        <f>SUMIFS('DATOS PEST15'!$D:$D,'DATOS PEST15'!$C:$C,'2. TS PAIS SEXO Y REG'!M$6,'DATOS PEST15'!$B:$B,VLOOKUP($L$5,DenRegTabla2,2,FALSE),'DATOS PEST15'!$A:$A,INDICE!$C$13,'DATOS PEST15'!$E:$E,'2. TS PAIS SEXO Y REG'!$A184)</f>
        <v>0</v>
      </c>
      <c r="N184" s="164">
        <f>SUMIFS('DATOS PEST15'!$D:$D,'DATOS PEST15'!$B:$B,VLOOKUP($L$5,DenRegTabla2,2,FALSE),'DATOS PEST15'!$A:$A,INDICE!$C$13,'DATOS PEST15'!$E:$E,'2. TS PAIS SEXO Y REG'!$A184)</f>
        <v>3</v>
      </c>
      <c r="O184" s="147">
        <f>SUMIFS('DATOS PEST15'!$D:$D,'DATOS PEST15'!$C:$C,'2. TS PAIS SEXO Y REG'!O$6,'DATOS PEST15'!$B:$B,VLOOKUP($O$5,DenRegTabla2,2,FALSE),'DATOS PEST15'!$A:$A,INDICE!$C$13,'DATOS PEST15'!$E:$E,'2. TS PAIS SEXO Y REG'!$A184)</f>
        <v>373.31578947368422</v>
      </c>
      <c r="P184" s="166">
        <f>SUMIFS('DATOS PEST15'!$D:$D,'DATOS PEST15'!$C:$C,'2. TS PAIS SEXO Y REG'!P$6,'DATOS PEST15'!$B:$B,VLOOKUP($O$5,DenRegTabla2,2,FALSE),'DATOS PEST15'!$A:$A,INDICE!$C$13,'DATOS PEST15'!$E:$E,'2. TS PAIS SEXO Y REG'!$A184)</f>
        <v>506.10526315789474</v>
      </c>
      <c r="Q184" s="164">
        <f>SUMIFS('DATOS PEST15'!$D:$D,'DATOS PEST15'!$B:$B,VLOOKUP($O$5,DenRegTabla2,2,FALSE),'DATOS PEST15'!$A:$A,INDICE!$C$13,'DATOS PEST15'!$E:$E,'2. TS PAIS SEXO Y REG'!$A184)</f>
        <v>879.42105263157896</v>
      </c>
      <c r="R184" s="147">
        <f>SUMIFS('DATOS PEST15'!$D:$D,'DATOS PEST15'!$C:$C,'2. TS PAIS SEXO Y REG'!R$6,'DATOS PEST15'!$B:$B,VLOOKUP($R$5,DenRegTabla2,2,FALSE),'DATOS PEST15'!$A:$A,INDICE!$C$13,'DATOS PEST15'!$E:$E,'2. TS PAIS SEXO Y REG'!$A184)</f>
        <v>1</v>
      </c>
      <c r="S184" s="166">
        <f>SUMIFS('DATOS PEST15'!$D:$D,'DATOS PEST15'!$C:$C,'2. TS PAIS SEXO Y REG'!S$6,'DATOS PEST15'!$B:$B,VLOOKUP($R$5,DenRegTabla2,2,FALSE),'DATOS PEST15'!$A:$A,INDICE!$C$13,'DATOS PEST15'!$E:$E,'2. TS PAIS SEXO Y REG'!$A184)</f>
        <v>0</v>
      </c>
      <c r="T184" s="164">
        <f>SUMIFS('DATOS PEST15'!$D:$D,'DATOS PEST15'!$B:$B,VLOOKUP($R$5,DenRegTabla2,2,FALSE),'DATOS PEST15'!$A:$A,INDICE!$C$13,'DATOS PEST15'!$E:$E,'2. TS PAIS SEXO Y REG'!$A184)</f>
        <v>1</v>
      </c>
      <c r="U184" s="147">
        <f>SUMIFS('DATOS PEST15'!$D:$D,'DATOS PEST15'!$C:$C,'2. TS PAIS SEXO Y REG'!U$6,'DATOS PEST15'!$B:$B,VLOOKUP($U$5,DenRegTabla2,2,FALSE),'DATOS PEST15'!$A:$A,INDICE!$C$13,'DATOS PEST15'!$E:$E,'2. TS PAIS SEXO Y REG'!$A184)</f>
        <v>1</v>
      </c>
      <c r="V184" s="166">
        <f>SUMIFS('DATOS PEST15'!$D:$D,'DATOS PEST15'!$C:$C,'2. TS PAIS SEXO Y REG'!V$6,'DATOS PEST15'!$B:$B,VLOOKUP($U$5,DenRegTabla2,2,FALSE),'DATOS PEST15'!$A:$A,INDICE!$C$13,'DATOS PEST15'!$E:$E,'2. TS PAIS SEXO Y REG'!$A184)</f>
        <v>2</v>
      </c>
      <c r="W184" s="164">
        <f>SUMIFS('DATOS PEST15'!$D:$D,'DATOS PEST15'!$B:$B,VLOOKUP($U$5,DenRegTabla2,2,FALSE),'DATOS PEST15'!$A:$A,INDICE!$C$13,'DATOS PEST15'!$E:$E,'2. TS PAIS SEXO Y REG'!$A184)</f>
        <v>3</v>
      </c>
      <c r="X184" s="147">
        <f>SUMIFS('DATOS PEST15'!$D:$D,'DATOS PEST15'!$C:$C,'2. TS PAIS SEXO Y REG'!X$6,'DATOS PEST15'!$B:$B,VLOOKUP($X$5,DenRegTabla2,2,FALSE),'DATOS PEST15'!$A:$A,INDICE!$C$13,'DATOS PEST15'!$E:$E,'2. TS PAIS SEXO Y REG'!$A184)</f>
        <v>0</v>
      </c>
      <c r="Y184" s="166">
        <f>SUMIFS('DATOS PEST15'!$D:$D,'DATOS PEST15'!$C:$C,'2. TS PAIS SEXO Y REG'!Y$6,'DATOS PEST15'!$B:$B,VLOOKUP($X$5,DenRegTabla2,2,FALSE),'DATOS PEST15'!$A:$A,INDICE!$C$13,'DATOS PEST15'!$E:$E,'2. TS PAIS SEXO Y REG'!$A184)</f>
        <v>1</v>
      </c>
      <c r="Z184" s="164">
        <f>SUMIFS('DATOS PEST15'!$D:$D,'DATOS PEST15'!$B:$B,VLOOKUP($X$5,DenRegTabla2,2,FALSE),'DATOS PEST15'!$A:$A,INDICE!$C$13,'DATOS PEST15'!$E:$E,'2. TS PAIS SEXO Y REG'!$A184)</f>
        <v>1</v>
      </c>
      <c r="AA184" s="147">
        <f>SUMIFS('DATOS PEST15'!$D:$D,'DATOS PEST15'!$C:$C,'2. TS PAIS SEXO Y REG'!AA$6,'DATOS PEST15'!$B:$B,VLOOKUP($AA$5,DenRegTabla2,2,FALSE),'DATOS PEST15'!$A:$A,INDICE!$C$13,'DATOS PEST15'!$E:$E,'2. TS PAIS SEXO Y REG'!$A184)</f>
        <v>0</v>
      </c>
      <c r="AB184" s="166">
        <f>SUMIFS('DATOS PEST15'!$D:$D,'DATOS PEST15'!$C:$C,'2. TS PAIS SEXO Y REG'!AB$6,'DATOS PEST15'!$B:$B,VLOOKUP($AA$5,DenRegTabla2,2,FALSE),'DATOS PEST15'!$A:$A,INDICE!$C$13,'DATOS PEST15'!$E:$E,'2. TS PAIS SEXO Y REG'!$A184)</f>
        <v>0</v>
      </c>
      <c r="AC184" s="164">
        <f>SUMIFS('DATOS PEST15'!$D:$D,'DATOS PEST15'!$B:$B,VLOOKUP($AA$5,DenRegTabla2,2,FALSE),'DATOS PEST15'!$A:$A,INDICE!$C$13,'DATOS PEST15'!$E:$E,'2. TS PAIS SEXO Y REG'!$A184)</f>
        <v>0</v>
      </c>
    </row>
    <row r="185" spans="1:29" s="123" customFormat="1" ht="15.6" x14ac:dyDescent="0.3">
      <c r="A185" s="4">
        <v>540</v>
      </c>
      <c r="B185" s="147" t="s">
        <v>317</v>
      </c>
      <c r="C185" s="147">
        <f t="shared" si="27"/>
        <v>60.368421052631582</v>
      </c>
      <c r="D185" s="166">
        <f t="shared" si="28"/>
        <v>145.36842105263159</v>
      </c>
      <c r="E185" s="164">
        <f t="shared" si="29"/>
        <v>205.73684210526315</v>
      </c>
      <c r="F185" s="147">
        <f>SUMIFS('DATOS PEST15'!$D:$D,'DATOS PEST15'!$C:$C,'2. TS PAIS SEXO Y REG'!F$6,'DATOS PEST15'!$B:$B,VLOOKUP($F$5,DenRegTabla2,2,FALSE),'DATOS PEST15'!$A:$A,INDICE!$C$13,'DATOS PEST15'!$E:$E,'2. TS PAIS SEXO Y REG'!$A185)</f>
        <v>41.578947368421055</v>
      </c>
      <c r="G185" s="166">
        <f>SUMIFS('DATOS PEST15'!$D:$D,'DATOS PEST15'!$C:$C,'2. TS PAIS SEXO Y REG'!G$6,'DATOS PEST15'!$B:$B,VLOOKUP($F$5,DenRegTabla2,2,FALSE),'DATOS PEST15'!$A:$A,INDICE!$C$13,'DATOS PEST15'!$E:$E,'2. TS PAIS SEXO Y REG'!$A185)</f>
        <v>98.89473684210526</v>
      </c>
      <c r="H185" s="164">
        <f>SUMIFS('DATOS PEST15'!$D:$D,'DATOS PEST15'!$B:$B,VLOOKUP($F$5,DenRegTabla2,2,FALSE),'DATOS PEST15'!$A:$A,INDICE!$C$13,'DATOS PEST15'!$E:$E,'2. TS PAIS SEXO Y REG'!$A185)</f>
        <v>140.4736842105263</v>
      </c>
      <c r="I185" s="147">
        <f>SUMIFS('DATOS PEST15'!$D:$D,'DATOS PEST15'!$C:$C,'2. TS PAIS SEXO Y REG'!I$6,'DATOS PEST15'!$B:$B,VLOOKUP($I$5,DenRegTabla2,2,FALSE),'DATOS PEST15'!$A:$A,INDICE!$C$13,'DATOS PEST15'!$E:$E,'2. TS PAIS SEXO Y REG'!$A185)</f>
        <v>9.8421052631578956</v>
      </c>
      <c r="J185" s="166">
        <f>SUMIFS('DATOS PEST15'!$D:$D,'DATOS PEST15'!$C:$C,'2. TS PAIS SEXO Y REG'!J$6,'DATOS PEST15'!$B:$B,VLOOKUP($I$5,DenRegTabla2,2,FALSE),'DATOS PEST15'!$A:$A,INDICE!$C$13,'DATOS PEST15'!$E:$E,'2. TS PAIS SEXO Y REG'!$A185)</f>
        <v>36.526315789473685</v>
      </c>
      <c r="K185" s="164">
        <f>SUMIFS('DATOS PEST15'!$D:$D,'DATOS PEST15'!$B:$B,VLOOKUP($I$5,DenRegTabla2,2,FALSE),'DATOS PEST15'!$A:$A,INDICE!$C$13,'DATOS PEST15'!$E:$E,'2. TS PAIS SEXO Y REG'!$A185)</f>
        <v>46.368421052631582</v>
      </c>
      <c r="L185" s="147">
        <f>SUMIFS('DATOS PEST15'!$D:$D,'DATOS PEST15'!$C:$C,'2. TS PAIS SEXO Y REG'!L$6,'DATOS PEST15'!$B:$B,VLOOKUP($L$5,DenRegTabla2,2,FALSE),'DATOS PEST15'!$A:$A,INDICE!$C$13,'DATOS PEST15'!$E:$E,'2. TS PAIS SEXO Y REG'!$A185)</f>
        <v>5.9473684210526319</v>
      </c>
      <c r="M185" s="166">
        <f>SUMIFS('DATOS PEST15'!$D:$D,'DATOS PEST15'!$C:$C,'2. TS PAIS SEXO Y REG'!M$6,'DATOS PEST15'!$B:$B,VLOOKUP($L$5,DenRegTabla2,2,FALSE),'DATOS PEST15'!$A:$A,INDICE!$C$13,'DATOS PEST15'!$E:$E,'2. TS PAIS SEXO Y REG'!$A185)</f>
        <v>0</v>
      </c>
      <c r="N185" s="164">
        <f>SUMIFS('DATOS PEST15'!$D:$D,'DATOS PEST15'!$B:$B,VLOOKUP($L$5,DenRegTabla2,2,FALSE),'DATOS PEST15'!$A:$A,INDICE!$C$13,'DATOS PEST15'!$E:$E,'2. TS PAIS SEXO Y REG'!$A185)</f>
        <v>5.9473684210526319</v>
      </c>
      <c r="O185" s="147">
        <f>SUMIFS('DATOS PEST15'!$D:$D,'DATOS PEST15'!$C:$C,'2. TS PAIS SEXO Y REG'!O$6,'DATOS PEST15'!$B:$B,VLOOKUP($O$5,DenRegTabla2,2,FALSE),'DATOS PEST15'!$A:$A,INDICE!$C$13,'DATOS PEST15'!$E:$E,'2. TS PAIS SEXO Y REG'!$A185)</f>
        <v>3</v>
      </c>
      <c r="P185" s="166">
        <f>SUMIFS('DATOS PEST15'!$D:$D,'DATOS PEST15'!$C:$C,'2. TS PAIS SEXO Y REG'!P$6,'DATOS PEST15'!$B:$B,VLOOKUP($O$5,DenRegTabla2,2,FALSE),'DATOS PEST15'!$A:$A,INDICE!$C$13,'DATOS PEST15'!$E:$E,'2. TS PAIS SEXO Y REG'!$A185)</f>
        <v>8.9473684210526319</v>
      </c>
      <c r="Q185" s="164">
        <f>SUMIFS('DATOS PEST15'!$D:$D,'DATOS PEST15'!$B:$B,VLOOKUP($O$5,DenRegTabla2,2,FALSE),'DATOS PEST15'!$A:$A,INDICE!$C$13,'DATOS PEST15'!$E:$E,'2. TS PAIS SEXO Y REG'!$A185)</f>
        <v>11.947368421052632</v>
      </c>
      <c r="R185" s="147">
        <f>SUMIFS('DATOS PEST15'!$D:$D,'DATOS PEST15'!$C:$C,'2. TS PAIS SEXO Y REG'!R$6,'DATOS PEST15'!$B:$B,VLOOKUP($R$5,DenRegTabla2,2,FALSE),'DATOS PEST15'!$A:$A,INDICE!$C$13,'DATOS PEST15'!$E:$E,'2. TS PAIS SEXO Y REG'!$A185)</f>
        <v>0</v>
      </c>
      <c r="S185" s="166">
        <f>SUMIFS('DATOS PEST15'!$D:$D,'DATOS PEST15'!$C:$C,'2. TS PAIS SEXO Y REG'!S$6,'DATOS PEST15'!$B:$B,VLOOKUP($R$5,DenRegTabla2,2,FALSE),'DATOS PEST15'!$A:$A,INDICE!$C$13,'DATOS PEST15'!$E:$E,'2. TS PAIS SEXO Y REG'!$A185)</f>
        <v>1</v>
      </c>
      <c r="T185" s="164">
        <f>SUMIFS('DATOS PEST15'!$D:$D,'DATOS PEST15'!$B:$B,VLOOKUP($R$5,DenRegTabla2,2,FALSE),'DATOS PEST15'!$A:$A,INDICE!$C$13,'DATOS PEST15'!$E:$E,'2. TS PAIS SEXO Y REG'!$A185)</f>
        <v>1</v>
      </c>
      <c r="U185" s="147">
        <f>SUMIFS('DATOS PEST15'!$D:$D,'DATOS PEST15'!$C:$C,'2. TS PAIS SEXO Y REG'!U$6,'DATOS PEST15'!$B:$B,VLOOKUP($U$5,DenRegTabla2,2,FALSE),'DATOS PEST15'!$A:$A,INDICE!$C$13,'DATOS PEST15'!$E:$E,'2. TS PAIS SEXO Y REG'!$A185)</f>
        <v>0</v>
      </c>
      <c r="V185" s="166">
        <f>SUMIFS('DATOS PEST15'!$D:$D,'DATOS PEST15'!$C:$C,'2. TS PAIS SEXO Y REG'!V$6,'DATOS PEST15'!$B:$B,VLOOKUP($U$5,DenRegTabla2,2,FALSE),'DATOS PEST15'!$A:$A,INDICE!$C$13,'DATOS PEST15'!$E:$E,'2. TS PAIS SEXO Y REG'!$A185)</f>
        <v>0</v>
      </c>
      <c r="W185" s="164">
        <f>SUMIFS('DATOS PEST15'!$D:$D,'DATOS PEST15'!$B:$B,VLOOKUP($U$5,DenRegTabla2,2,FALSE),'DATOS PEST15'!$A:$A,INDICE!$C$13,'DATOS PEST15'!$E:$E,'2. TS PAIS SEXO Y REG'!$A185)</f>
        <v>0</v>
      </c>
      <c r="X185" s="147">
        <f>SUMIFS('DATOS PEST15'!$D:$D,'DATOS PEST15'!$C:$C,'2. TS PAIS SEXO Y REG'!X$6,'DATOS PEST15'!$B:$B,VLOOKUP($X$5,DenRegTabla2,2,FALSE),'DATOS PEST15'!$A:$A,INDICE!$C$13,'DATOS PEST15'!$E:$E,'2. TS PAIS SEXO Y REG'!$A185)</f>
        <v>0</v>
      </c>
      <c r="Y185" s="166">
        <f>SUMIFS('DATOS PEST15'!$D:$D,'DATOS PEST15'!$C:$C,'2. TS PAIS SEXO Y REG'!Y$6,'DATOS PEST15'!$B:$B,VLOOKUP($X$5,DenRegTabla2,2,FALSE),'DATOS PEST15'!$A:$A,INDICE!$C$13,'DATOS PEST15'!$E:$E,'2. TS PAIS SEXO Y REG'!$A185)</f>
        <v>0</v>
      </c>
      <c r="Z185" s="164">
        <f>SUMIFS('DATOS PEST15'!$D:$D,'DATOS PEST15'!$B:$B,VLOOKUP($X$5,DenRegTabla2,2,FALSE),'DATOS PEST15'!$A:$A,INDICE!$C$13,'DATOS PEST15'!$E:$E,'2. TS PAIS SEXO Y REG'!$A185)</f>
        <v>0</v>
      </c>
      <c r="AA185" s="147">
        <f>SUMIFS('DATOS PEST15'!$D:$D,'DATOS PEST15'!$C:$C,'2. TS PAIS SEXO Y REG'!AA$6,'DATOS PEST15'!$B:$B,VLOOKUP($AA$5,DenRegTabla2,2,FALSE),'DATOS PEST15'!$A:$A,INDICE!$C$13,'DATOS PEST15'!$E:$E,'2. TS PAIS SEXO Y REG'!$A185)</f>
        <v>0</v>
      </c>
      <c r="AB185" s="166">
        <f>SUMIFS('DATOS PEST15'!$D:$D,'DATOS PEST15'!$C:$C,'2. TS PAIS SEXO Y REG'!AB$6,'DATOS PEST15'!$B:$B,VLOOKUP($AA$5,DenRegTabla2,2,FALSE),'DATOS PEST15'!$A:$A,INDICE!$C$13,'DATOS PEST15'!$E:$E,'2. TS PAIS SEXO Y REG'!$A185)</f>
        <v>0</v>
      </c>
      <c r="AC185" s="164">
        <f>SUMIFS('DATOS PEST15'!$D:$D,'DATOS PEST15'!$B:$B,VLOOKUP($AA$5,DenRegTabla2,2,FALSE),'DATOS PEST15'!$A:$A,INDICE!$C$13,'DATOS PEST15'!$E:$E,'2. TS PAIS SEXO Y REG'!$A185)</f>
        <v>0</v>
      </c>
    </row>
    <row r="186" spans="1:29" s="123" customFormat="1" ht="15.6" x14ac:dyDescent="0.3">
      <c r="A186" s="4">
        <v>554</v>
      </c>
      <c r="B186" s="147" t="s">
        <v>318</v>
      </c>
      <c r="C186" s="147">
        <f t="shared" si="27"/>
        <v>104.1578947368421</v>
      </c>
      <c r="D186" s="166">
        <f t="shared" si="28"/>
        <v>229.15789473684208</v>
      </c>
      <c r="E186" s="164">
        <f t="shared" si="29"/>
        <v>333.31578947368416</v>
      </c>
      <c r="F186" s="147">
        <f>SUMIFS('DATOS PEST15'!$D:$D,'DATOS PEST15'!$C:$C,'2. TS PAIS SEXO Y REG'!F$6,'DATOS PEST15'!$B:$B,VLOOKUP($F$5,DenRegTabla2,2,FALSE),'DATOS PEST15'!$A:$A,INDICE!$C$13,'DATOS PEST15'!$E:$E,'2. TS PAIS SEXO Y REG'!$A186)</f>
        <v>77.78947368421052</v>
      </c>
      <c r="G186" s="166">
        <f>SUMIFS('DATOS PEST15'!$D:$D,'DATOS PEST15'!$C:$C,'2. TS PAIS SEXO Y REG'!G$6,'DATOS PEST15'!$B:$B,VLOOKUP($F$5,DenRegTabla2,2,FALSE),'DATOS PEST15'!$A:$A,INDICE!$C$13,'DATOS PEST15'!$E:$E,'2. TS PAIS SEXO Y REG'!$A186)</f>
        <v>149.63157894736841</v>
      </c>
      <c r="H186" s="164">
        <f>SUMIFS('DATOS PEST15'!$D:$D,'DATOS PEST15'!$B:$B,VLOOKUP($F$5,DenRegTabla2,2,FALSE),'DATOS PEST15'!$A:$A,INDICE!$C$13,'DATOS PEST15'!$E:$E,'2. TS PAIS SEXO Y REG'!$A186)</f>
        <v>227.42105263157893</v>
      </c>
      <c r="I186" s="147">
        <f>SUMIFS('DATOS PEST15'!$D:$D,'DATOS PEST15'!$C:$C,'2. TS PAIS SEXO Y REG'!I$6,'DATOS PEST15'!$B:$B,VLOOKUP($I$5,DenRegTabla2,2,FALSE),'DATOS PEST15'!$A:$A,INDICE!$C$13,'DATOS PEST15'!$E:$E,'2. TS PAIS SEXO Y REG'!$A186)</f>
        <v>0</v>
      </c>
      <c r="J186" s="166">
        <f>SUMIFS('DATOS PEST15'!$D:$D,'DATOS PEST15'!$C:$C,'2. TS PAIS SEXO Y REG'!J$6,'DATOS PEST15'!$B:$B,VLOOKUP($I$5,DenRegTabla2,2,FALSE),'DATOS PEST15'!$A:$A,INDICE!$C$13,'DATOS PEST15'!$E:$E,'2. TS PAIS SEXO Y REG'!$A186)</f>
        <v>1</v>
      </c>
      <c r="K186" s="164">
        <f>SUMIFS('DATOS PEST15'!$D:$D,'DATOS PEST15'!$B:$B,VLOOKUP($I$5,DenRegTabla2,2,FALSE),'DATOS PEST15'!$A:$A,INDICE!$C$13,'DATOS PEST15'!$E:$E,'2. TS PAIS SEXO Y REG'!$A186)</f>
        <v>1</v>
      </c>
      <c r="L186" s="147">
        <f>SUMIFS('DATOS PEST15'!$D:$D,'DATOS PEST15'!$C:$C,'2. TS PAIS SEXO Y REG'!L$6,'DATOS PEST15'!$B:$B,VLOOKUP($L$5,DenRegTabla2,2,FALSE),'DATOS PEST15'!$A:$A,INDICE!$C$13,'DATOS PEST15'!$E:$E,'2. TS PAIS SEXO Y REG'!$A186)</f>
        <v>0</v>
      </c>
      <c r="M186" s="166">
        <f>SUMIFS('DATOS PEST15'!$D:$D,'DATOS PEST15'!$C:$C,'2. TS PAIS SEXO Y REG'!M$6,'DATOS PEST15'!$B:$B,VLOOKUP($L$5,DenRegTabla2,2,FALSE),'DATOS PEST15'!$A:$A,INDICE!$C$13,'DATOS PEST15'!$E:$E,'2. TS PAIS SEXO Y REG'!$A186)</f>
        <v>0</v>
      </c>
      <c r="N186" s="164">
        <f>SUMIFS('DATOS PEST15'!$D:$D,'DATOS PEST15'!$B:$B,VLOOKUP($L$5,DenRegTabla2,2,FALSE),'DATOS PEST15'!$A:$A,INDICE!$C$13,'DATOS PEST15'!$E:$E,'2. TS PAIS SEXO Y REG'!$A186)</f>
        <v>0</v>
      </c>
      <c r="O186" s="147">
        <f>SUMIFS('DATOS PEST15'!$D:$D,'DATOS PEST15'!$C:$C,'2. TS PAIS SEXO Y REG'!O$6,'DATOS PEST15'!$B:$B,VLOOKUP($O$5,DenRegTabla2,2,FALSE),'DATOS PEST15'!$A:$A,INDICE!$C$13,'DATOS PEST15'!$E:$E,'2. TS PAIS SEXO Y REG'!$A186)</f>
        <v>26.368421052631579</v>
      </c>
      <c r="P186" s="166">
        <f>SUMIFS('DATOS PEST15'!$D:$D,'DATOS PEST15'!$C:$C,'2. TS PAIS SEXO Y REG'!P$6,'DATOS PEST15'!$B:$B,VLOOKUP($O$5,DenRegTabla2,2,FALSE),'DATOS PEST15'!$A:$A,INDICE!$C$13,'DATOS PEST15'!$E:$E,'2. TS PAIS SEXO Y REG'!$A186)</f>
        <v>77.526315789473685</v>
      </c>
      <c r="Q186" s="164">
        <f>SUMIFS('DATOS PEST15'!$D:$D,'DATOS PEST15'!$B:$B,VLOOKUP($O$5,DenRegTabla2,2,FALSE),'DATOS PEST15'!$A:$A,INDICE!$C$13,'DATOS PEST15'!$E:$E,'2. TS PAIS SEXO Y REG'!$A186)</f>
        <v>103.89473684210526</v>
      </c>
      <c r="R186" s="147">
        <f>SUMIFS('DATOS PEST15'!$D:$D,'DATOS PEST15'!$C:$C,'2. TS PAIS SEXO Y REG'!R$6,'DATOS PEST15'!$B:$B,VLOOKUP($R$5,DenRegTabla2,2,FALSE),'DATOS PEST15'!$A:$A,INDICE!$C$13,'DATOS PEST15'!$E:$E,'2. TS PAIS SEXO Y REG'!$A186)</f>
        <v>0</v>
      </c>
      <c r="S186" s="166">
        <f>SUMIFS('DATOS PEST15'!$D:$D,'DATOS PEST15'!$C:$C,'2. TS PAIS SEXO Y REG'!S$6,'DATOS PEST15'!$B:$B,VLOOKUP($R$5,DenRegTabla2,2,FALSE),'DATOS PEST15'!$A:$A,INDICE!$C$13,'DATOS PEST15'!$E:$E,'2. TS PAIS SEXO Y REG'!$A186)</f>
        <v>0</v>
      </c>
      <c r="T186" s="164">
        <f>SUMIFS('DATOS PEST15'!$D:$D,'DATOS PEST15'!$B:$B,VLOOKUP($R$5,DenRegTabla2,2,FALSE),'DATOS PEST15'!$A:$A,INDICE!$C$13,'DATOS PEST15'!$E:$E,'2. TS PAIS SEXO Y REG'!$A186)</f>
        <v>0</v>
      </c>
      <c r="U186" s="147">
        <f>SUMIFS('DATOS PEST15'!$D:$D,'DATOS PEST15'!$C:$C,'2. TS PAIS SEXO Y REG'!U$6,'DATOS PEST15'!$B:$B,VLOOKUP($U$5,DenRegTabla2,2,FALSE),'DATOS PEST15'!$A:$A,INDICE!$C$13,'DATOS PEST15'!$E:$E,'2. TS PAIS SEXO Y REG'!$A186)</f>
        <v>0</v>
      </c>
      <c r="V186" s="166">
        <f>SUMIFS('DATOS PEST15'!$D:$D,'DATOS PEST15'!$C:$C,'2. TS PAIS SEXO Y REG'!V$6,'DATOS PEST15'!$B:$B,VLOOKUP($U$5,DenRegTabla2,2,FALSE),'DATOS PEST15'!$A:$A,INDICE!$C$13,'DATOS PEST15'!$E:$E,'2. TS PAIS SEXO Y REG'!$A186)</f>
        <v>1</v>
      </c>
      <c r="W186" s="164">
        <f>SUMIFS('DATOS PEST15'!$D:$D,'DATOS PEST15'!$B:$B,VLOOKUP($U$5,DenRegTabla2,2,FALSE),'DATOS PEST15'!$A:$A,INDICE!$C$13,'DATOS PEST15'!$E:$E,'2. TS PAIS SEXO Y REG'!$A186)</f>
        <v>1</v>
      </c>
      <c r="X186" s="147">
        <f>SUMIFS('DATOS PEST15'!$D:$D,'DATOS PEST15'!$C:$C,'2. TS PAIS SEXO Y REG'!X$6,'DATOS PEST15'!$B:$B,VLOOKUP($X$5,DenRegTabla2,2,FALSE),'DATOS PEST15'!$A:$A,INDICE!$C$13,'DATOS PEST15'!$E:$E,'2. TS PAIS SEXO Y REG'!$A186)</f>
        <v>0</v>
      </c>
      <c r="Y186" s="166">
        <f>SUMIFS('DATOS PEST15'!$D:$D,'DATOS PEST15'!$C:$C,'2. TS PAIS SEXO Y REG'!Y$6,'DATOS PEST15'!$B:$B,VLOOKUP($X$5,DenRegTabla2,2,FALSE),'DATOS PEST15'!$A:$A,INDICE!$C$13,'DATOS PEST15'!$E:$E,'2. TS PAIS SEXO Y REG'!$A186)</f>
        <v>0</v>
      </c>
      <c r="Z186" s="164">
        <f>SUMIFS('DATOS PEST15'!$D:$D,'DATOS PEST15'!$B:$B,VLOOKUP($X$5,DenRegTabla2,2,FALSE),'DATOS PEST15'!$A:$A,INDICE!$C$13,'DATOS PEST15'!$E:$E,'2. TS PAIS SEXO Y REG'!$A186)</f>
        <v>0</v>
      </c>
      <c r="AA186" s="147">
        <f>SUMIFS('DATOS PEST15'!$D:$D,'DATOS PEST15'!$C:$C,'2. TS PAIS SEXO Y REG'!AA$6,'DATOS PEST15'!$B:$B,VLOOKUP($AA$5,DenRegTabla2,2,FALSE),'DATOS PEST15'!$A:$A,INDICE!$C$13,'DATOS PEST15'!$E:$E,'2. TS PAIS SEXO Y REG'!$A186)</f>
        <v>0</v>
      </c>
      <c r="AB186" s="166">
        <f>SUMIFS('DATOS PEST15'!$D:$D,'DATOS PEST15'!$C:$C,'2. TS PAIS SEXO Y REG'!AB$6,'DATOS PEST15'!$B:$B,VLOOKUP($AA$5,DenRegTabla2,2,FALSE),'DATOS PEST15'!$A:$A,INDICE!$C$13,'DATOS PEST15'!$E:$E,'2. TS PAIS SEXO Y REG'!$A186)</f>
        <v>0</v>
      </c>
      <c r="AC186" s="164">
        <f>SUMIFS('DATOS PEST15'!$D:$D,'DATOS PEST15'!$B:$B,VLOOKUP($AA$5,DenRegTabla2,2,FALSE),'DATOS PEST15'!$A:$A,INDICE!$C$13,'DATOS PEST15'!$E:$E,'2. TS PAIS SEXO Y REG'!$A186)</f>
        <v>0</v>
      </c>
    </row>
    <row r="187" spans="1:29" s="123" customFormat="1" ht="15.6" x14ac:dyDescent="0.3">
      <c r="A187" s="4">
        <v>512</v>
      </c>
      <c r="B187" s="147" t="s">
        <v>417</v>
      </c>
      <c r="C187" s="147">
        <f t="shared" si="27"/>
        <v>2</v>
      </c>
      <c r="D187" s="166">
        <f t="shared" si="28"/>
        <v>4</v>
      </c>
      <c r="E187" s="164">
        <f t="shared" si="29"/>
        <v>6</v>
      </c>
      <c r="F187" s="147">
        <f>SUMIFS('DATOS PEST15'!$D:$D,'DATOS PEST15'!$C:$C,'2. TS PAIS SEXO Y REG'!F$6,'DATOS PEST15'!$B:$B,VLOOKUP($F$5,DenRegTabla2,2,FALSE),'DATOS PEST15'!$A:$A,INDICE!$C$13,'DATOS PEST15'!$E:$E,'2. TS PAIS SEXO Y REG'!$A187)</f>
        <v>2</v>
      </c>
      <c r="G187" s="166">
        <f>SUMIFS('DATOS PEST15'!$D:$D,'DATOS PEST15'!$C:$C,'2. TS PAIS SEXO Y REG'!G$6,'DATOS PEST15'!$B:$B,VLOOKUP($F$5,DenRegTabla2,2,FALSE),'DATOS PEST15'!$A:$A,INDICE!$C$13,'DATOS PEST15'!$E:$E,'2. TS PAIS SEXO Y REG'!$A187)</f>
        <v>3</v>
      </c>
      <c r="H187" s="164">
        <f>SUMIFS('DATOS PEST15'!$D:$D,'DATOS PEST15'!$B:$B,VLOOKUP($F$5,DenRegTabla2,2,FALSE),'DATOS PEST15'!$A:$A,INDICE!$C$13,'DATOS PEST15'!$E:$E,'2. TS PAIS SEXO Y REG'!$A187)</f>
        <v>5</v>
      </c>
      <c r="I187" s="147">
        <f>SUMIFS('DATOS PEST15'!$D:$D,'DATOS PEST15'!$C:$C,'2. TS PAIS SEXO Y REG'!I$6,'DATOS PEST15'!$B:$B,VLOOKUP($I$5,DenRegTabla2,2,FALSE),'DATOS PEST15'!$A:$A,INDICE!$C$13,'DATOS PEST15'!$E:$E,'2. TS PAIS SEXO Y REG'!$A187)</f>
        <v>0</v>
      </c>
      <c r="J187" s="166">
        <f>SUMIFS('DATOS PEST15'!$D:$D,'DATOS PEST15'!$C:$C,'2. TS PAIS SEXO Y REG'!J$6,'DATOS PEST15'!$B:$B,VLOOKUP($I$5,DenRegTabla2,2,FALSE),'DATOS PEST15'!$A:$A,INDICE!$C$13,'DATOS PEST15'!$E:$E,'2. TS PAIS SEXO Y REG'!$A187)</f>
        <v>0</v>
      </c>
      <c r="K187" s="164">
        <f>SUMIFS('DATOS PEST15'!$D:$D,'DATOS PEST15'!$B:$B,VLOOKUP($I$5,DenRegTabla2,2,FALSE),'DATOS PEST15'!$A:$A,INDICE!$C$13,'DATOS PEST15'!$E:$E,'2. TS PAIS SEXO Y REG'!$A187)</f>
        <v>0</v>
      </c>
      <c r="L187" s="147">
        <f>SUMIFS('DATOS PEST15'!$D:$D,'DATOS PEST15'!$C:$C,'2. TS PAIS SEXO Y REG'!L$6,'DATOS PEST15'!$B:$B,VLOOKUP($L$5,DenRegTabla2,2,FALSE),'DATOS PEST15'!$A:$A,INDICE!$C$13,'DATOS PEST15'!$E:$E,'2. TS PAIS SEXO Y REG'!$A187)</f>
        <v>0</v>
      </c>
      <c r="M187" s="166">
        <f>SUMIFS('DATOS PEST15'!$D:$D,'DATOS PEST15'!$C:$C,'2. TS PAIS SEXO Y REG'!M$6,'DATOS PEST15'!$B:$B,VLOOKUP($L$5,DenRegTabla2,2,FALSE),'DATOS PEST15'!$A:$A,INDICE!$C$13,'DATOS PEST15'!$E:$E,'2. TS PAIS SEXO Y REG'!$A187)</f>
        <v>0</v>
      </c>
      <c r="N187" s="164">
        <f>SUMIFS('DATOS PEST15'!$D:$D,'DATOS PEST15'!$B:$B,VLOOKUP($L$5,DenRegTabla2,2,FALSE),'DATOS PEST15'!$A:$A,INDICE!$C$13,'DATOS PEST15'!$E:$E,'2. TS PAIS SEXO Y REG'!$A187)</f>
        <v>0</v>
      </c>
      <c r="O187" s="147">
        <f>SUMIFS('DATOS PEST15'!$D:$D,'DATOS PEST15'!$C:$C,'2. TS PAIS SEXO Y REG'!O$6,'DATOS PEST15'!$B:$B,VLOOKUP($O$5,DenRegTabla2,2,FALSE),'DATOS PEST15'!$A:$A,INDICE!$C$13,'DATOS PEST15'!$E:$E,'2. TS PAIS SEXO Y REG'!$A187)</f>
        <v>0</v>
      </c>
      <c r="P187" s="166">
        <f>SUMIFS('DATOS PEST15'!$D:$D,'DATOS PEST15'!$C:$C,'2. TS PAIS SEXO Y REG'!P$6,'DATOS PEST15'!$B:$B,VLOOKUP($O$5,DenRegTabla2,2,FALSE),'DATOS PEST15'!$A:$A,INDICE!$C$13,'DATOS PEST15'!$E:$E,'2. TS PAIS SEXO Y REG'!$A187)</f>
        <v>1</v>
      </c>
      <c r="Q187" s="164">
        <f>SUMIFS('DATOS PEST15'!$D:$D,'DATOS PEST15'!$B:$B,VLOOKUP($O$5,DenRegTabla2,2,FALSE),'DATOS PEST15'!$A:$A,INDICE!$C$13,'DATOS PEST15'!$E:$E,'2. TS PAIS SEXO Y REG'!$A187)</f>
        <v>1</v>
      </c>
      <c r="R187" s="147">
        <f>SUMIFS('DATOS PEST15'!$D:$D,'DATOS PEST15'!$C:$C,'2. TS PAIS SEXO Y REG'!R$6,'DATOS PEST15'!$B:$B,VLOOKUP($R$5,DenRegTabla2,2,FALSE),'DATOS PEST15'!$A:$A,INDICE!$C$13,'DATOS PEST15'!$E:$E,'2. TS PAIS SEXO Y REG'!$A187)</f>
        <v>0</v>
      </c>
      <c r="S187" s="166">
        <f>SUMIFS('DATOS PEST15'!$D:$D,'DATOS PEST15'!$C:$C,'2. TS PAIS SEXO Y REG'!S$6,'DATOS PEST15'!$B:$B,VLOOKUP($R$5,DenRegTabla2,2,FALSE),'DATOS PEST15'!$A:$A,INDICE!$C$13,'DATOS PEST15'!$E:$E,'2. TS PAIS SEXO Y REG'!$A187)</f>
        <v>0</v>
      </c>
      <c r="T187" s="164">
        <f>SUMIFS('DATOS PEST15'!$D:$D,'DATOS PEST15'!$B:$B,VLOOKUP($R$5,DenRegTabla2,2,FALSE),'DATOS PEST15'!$A:$A,INDICE!$C$13,'DATOS PEST15'!$E:$E,'2. TS PAIS SEXO Y REG'!$A187)</f>
        <v>0</v>
      </c>
      <c r="U187" s="147">
        <f>SUMIFS('DATOS PEST15'!$D:$D,'DATOS PEST15'!$C:$C,'2. TS PAIS SEXO Y REG'!U$6,'DATOS PEST15'!$B:$B,VLOOKUP($U$5,DenRegTabla2,2,FALSE),'DATOS PEST15'!$A:$A,INDICE!$C$13,'DATOS PEST15'!$E:$E,'2. TS PAIS SEXO Y REG'!$A187)</f>
        <v>0</v>
      </c>
      <c r="V187" s="166">
        <f>SUMIFS('DATOS PEST15'!$D:$D,'DATOS PEST15'!$C:$C,'2. TS PAIS SEXO Y REG'!V$6,'DATOS PEST15'!$B:$B,VLOOKUP($U$5,DenRegTabla2,2,FALSE),'DATOS PEST15'!$A:$A,INDICE!$C$13,'DATOS PEST15'!$E:$E,'2. TS PAIS SEXO Y REG'!$A187)</f>
        <v>0</v>
      </c>
      <c r="W187" s="164">
        <f>SUMIFS('DATOS PEST15'!$D:$D,'DATOS PEST15'!$B:$B,VLOOKUP($U$5,DenRegTabla2,2,FALSE),'DATOS PEST15'!$A:$A,INDICE!$C$13,'DATOS PEST15'!$E:$E,'2. TS PAIS SEXO Y REG'!$A187)</f>
        <v>0</v>
      </c>
      <c r="X187" s="147">
        <f>SUMIFS('DATOS PEST15'!$D:$D,'DATOS PEST15'!$C:$C,'2. TS PAIS SEXO Y REG'!X$6,'DATOS PEST15'!$B:$B,VLOOKUP($X$5,DenRegTabla2,2,FALSE),'DATOS PEST15'!$A:$A,INDICE!$C$13,'DATOS PEST15'!$E:$E,'2. TS PAIS SEXO Y REG'!$A187)</f>
        <v>0</v>
      </c>
      <c r="Y187" s="166">
        <f>SUMIFS('DATOS PEST15'!$D:$D,'DATOS PEST15'!$C:$C,'2. TS PAIS SEXO Y REG'!Y$6,'DATOS PEST15'!$B:$B,VLOOKUP($X$5,DenRegTabla2,2,FALSE),'DATOS PEST15'!$A:$A,INDICE!$C$13,'DATOS PEST15'!$E:$E,'2. TS PAIS SEXO Y REG'!$A187)</f>
        <v>0</v>
      </c>
      <c r="Z187" s="164">
        <f>SUMIFS('DATOS PEST15'!$D:$D,'DATOS PEST15'!$B:$B,VLOOKUP($X$5,DenRegTabla2,2,FALSE),'DATOS PEST15'!$A:$A,INDICE!$C$13,'DATOS PEST15'!$E:$E,'2. TS PAIS SEXO Y REG'!$A187)</f>
        <v>0</v>
      </c>
      <c r="AA187" s="147">
        <f>SUMIFS('DATOS PEST15'!$D:$D,'DATOS PEST15'!$C:$C,'2. TS PAIS SEXO Y REG'!AA$6,'DATOS PEST15'!$B:$B,VLOOKUP($AA$5,DenRegTabla2,2,FALSE),'DATOS PEST15'!$A:$A,INDICE!$C$13,'DATOS PEST15'!$E:$E,'2. TS PAIS SEXO Y REG'!$A187)</f>
        <v>0</v>
      </c>
      <c r="AB187" s="166">
        <f>SUMIFS('DATOS PEST15'!$D:$D,'DATOS PEST15'!$C:$C,'2. TS PAIS SEXO Y REG'!AB$6,'DATOS PEST15'!$B:$B,VLOOKUP($AA$5,DenRegTabla2,2,FALSE),'DATOS PEST15'!$A:$A,INDICE!$C$13,'DATOS PEST15'!$E:$E,'2. TS PAIS SEXO Y REG'!$A187)</f>
        <v>0</v>
      </c>
      <c r="AC187" s="164">
        <f>SUMIFS('DATOS PEST15'!$D:$D,'DATOS PEST15'!$B:$B,VLOOKUP($AA$5,DenRegTabla2,2,FALSE),'DATOS PEST15'!$A:$A,INDICE!$C$13,'DATOS PEST15'!$E:$E,'2. TS PAIS SEXO Y REG'!$A187)</f>
        <v>0</v>
      </c>
    </row>
    <row r="188" spans="1:29" s="123" customFormat="1" ht="15.6" x14ac:dyDescent="0.3">
      <c r="A188" s="4">
        <v>586</v>
      </c>
      <c r="B188" s="147" t="s">
        <v>324</v>
      </c>
      <c r="C188" s="147">
        <f t="shared" si="27"/>
        <v>4153.9473684210516</v>
      </c>
      <c r="D188" s="166">
        <f t="shared" si="28"/>
        <v>40820</v>
      </c>
      <c r="E188" s="164">
        <f t="shared" si="29"/>
        <v>44973.947368421053</v>
      </c>
      <c r="F188" s="147">
        <f>SUMIFS('DATOS PEST15'!$D:$D,'DATOS PEST15'!$C:$C,'2. TS PAIS SEXO Y REG'!F$6,'DATOS PEST15'!$B:$B,VLOOKUP($F$5,DenRegTabla2,2,FALSE),'DATOS PEST15'!$A:$A,INDICE!$C$13,'DATOS PEST15'!$E:$E,'2. TS PAIS SEXO Y REG'!$A188)</f>
        <v>2550.9473684210525</v>
      </c>
      <c r="G188" s="166">
        <f>SUMIFS('DATOS PEST15'!$D:$D,'DATOS PEST15'!$C:$C,'2. TS PAIS SEXO Y REG'!G$6,'DATOS PEST15'!$B:$B,VLOOKUP($F$5,DenRegTabla2,2,FALSE),'DATOS PEST15'!$A:$A,INDICE!$C$13,'DATOS PEST15'!$E:$E,'2. TS PAIS SEXO Y REG'!$A188)</f>
        <v>27938.105263157893</v>
      </c>
      <c r="H188" s="164">
        <f>SUMIFS('DATOS PEST15'!$D:$D,'DATOS PEST15'!$B:$B,VLOOKUP($F$5,DenRegTabla2,2,FALSE),'DATOS PEST15'!$A:$A,INDICE!$C$13,'DATOS PEST15'!$E:$E,'2. TS PAIS SEXO Y REG'!$A188)</f>
        <v>30489.052631578947</v>
      </c>
      <c r="I188" s="147">
        <f>SUMIFS('DATOS PEST15'!$D:$D,'DATOS PEST15'!$C:$C,'2. TS PAIS SEXO Y REG'!I$6,'DATOS PEST15'!$B:$B,VLOOKUP($I$5,DenRegTabla2,2,FALSE),'DATOS PEST15'!$A:$A,INDICE!$C$13,'DATOS PEST15'!$E:$E,'2. TS PAIS SEXO Y REG'!$A188)</f>
        <v>158.68421052631578</v>
      </c>
      <c r="J188" s="166">
        <f>SUMIFS('DATOS PEST15'!$D:$D,'DATOS PEST15'!$C:$C,'2. TS PAIS SEXO Y REG'!J$6,'DATOS PEST15'!$B:$B,VLOOKUP($I$5,DenRegTabla2,2,FALSE),'DATOS PEST15'!$A:$A,INDICE!$C$13,'DATOS PEST15'!$E:$E,'2. TS PAIS SEXO Y REG'!$A188)</f>
        <v>4136.0526315789475</v>
      </c>
      <c r="K188" s="164">
        <f>SUMIFS('DATOS PEST15'!$D:$D,'DATOS PEST15'!$B:$B,VLOOKUP($I$5,DenRegTabla2,2,FALSE),'DATOS PEST15'!$A:$A,INDICE!$C$13,'DATOS PEST15'!$E:$E,'2. TS PAIS SEXO Y REG'!$A188)</f>
        <v>4294.7368421052633</v>
      </c>
      <c r="L188" s="147">
        <f>SUMIFS('DATOS PEST15'!$D:$D,'DATOS PEST15'!$C:$C,'2. TS PAIS SEXO Y REG'!L$6,'DATOS PEST15'!$B:$B,VLOOKUP($L$5,DenRegTabla2,2,FALSE),'DATOS PEST15'!$A:$A,INDICE!$C$13,'DATOS PEST15'!$E:$E,'2. TS PAIS SEXO Y REG'!$A188)</f>
        <v>39.263157894736842</v>
      </c>
      <c r="M188" s="166">
        <f>SUMIFS('DATOS PEST15'!$D:$D,'DATOS PEST15'!$C:$C,'2. TS PAIS SEXO Y REG'!M$6,'DATOS PEST15'!$B:$B,VLOOKUP($L$5,DenRegTabla2,2,FALSE),'DATOS PEST15'!$A:$A,INDICE!$C$13,'DATOS PEST15'!$E:$E,'2. TS PAIS SEXO Y REG'!$A188)</f>
        <v>52.263157894736842</v>
      </c>
      <c r="N188" s="164">
        <f>SUMIFS('DATOS PEST15'!$D:$D,'DATOS PEST15'!$B:$B,VLOOKUP($L$5,DenRegTabla2,2,FALSE),'DATOS PEST15'!$A:$A,INDICE!$C$13,'DATOS PEST15'!$E:$E,'2. TS PAIS SEXO Y REG'!$A188)</f>
        <v>91.526315789473685</v>
      </c>
      <c r="O188" s="147">
        <f>SUMIFS('DATOS PEST15'!$D:$D,'DATOS PEST15'!$C:$C,'2. TS PAIS SEXO Y REG'!O$6,'DATOS PEST15'!$B:$B,VLOOKUP($O$5,DenRegTabla2,2,FALSE),'DATOS PEST15'!$A:$A,INDICE!$C$13,'DATOS PEST15'!$E:$E,'2. TS PAIS SEXO Y REG'!$A188)</f>
        <v>1398.1578947368421</v>
      </c>
      <c r="P188" s="166">
        <f>SUMIFS('DATOS PEST15'!$D:$D,'DATOS PEST15'!$C:$C,'2. TS PAIS SEXO Y REG'!P$6,'DATOS PEST15'!$B:$B,VLOOKUP($O$5,DenRegTabla2,2,FALSE),'DATOS PEST15'!$A:$A,INDICE!$C$13,'DATOS PEST15'!$E:$E,'2. TS PAIS SEXO Y REG'!$A188)</f>
        <v>8672.5789473684217</v>
      </c>
      <c r="Q188" s="164">
        <f>SUMIFS('DATOS PEST15'!$D:$D,'DATOS PEST15'!$B:$B,VLOOKUP($O$5,DenRegTabla2,2,FALSE),'DATOS PEST15'!$A:$A,INDICE!$C$13,'DATOS PEST15'!$E:$E,'2. TS PAIS SEXO Y REG'!$A188)</f>
        <v>10070.736842105263</v>
      </c>
      <c r="R188" s="147">
        <f>SUMIFS('DATOS PEST15'!$D:$D,'DATOS PEST15'!$C:$C,'2. TS PAIS SEXO Y REG'!R$6,'DATOS PEST15'!$B:$B,VLOOKUP($R$5,DenRegTabla2,2,FALSE),'DATOS PEST15'!$A:$A,INDICE!$C$13,'DATOS PEST15'!$E:$E,'2. TS PAIS SEXO Y REG'!$A188)</f>
        <v>6.8947368421052628</v>
      </c>
      <c r="S188" s="166">
        <f>SUMIFS('DATOS PEST15'!$D:$D,'DATOS PEST15'!$C:$C,'2. TS PAIS SEXO Y REG'!S$6,'DATOS PEST15'!$B:$B,VLOOKUP($R$5,DenRegTabla2,2,FALSE),'DATOS PEST15'!$A:$A,INDICE!$C$13,'DATOS PEST15'!$E:$E,'2. TS PAIS SEXO Y REG'!$A188)</f>
        <v>18</v>
      </c>
      <c r="T188" s="164">
        <f>SUMIFS('DATOS PEST15'!$D:$D,'DATOS PEST15'!$B:$B,VLOOKUP($R$5,DenRegTabla2,2,FALSE),'DATOS PEST15'!$A:$A,INDICE!$C$13,'DATOS PEST15'!$E:$E,'2. TS PAIS SEXO Y REG'!$A188)</f>
        <v>24.894736842105264</v>
      </c>
      <c r="U188" s="147">
        <f>SUMIFS('DATOS PEST15'!$D:$D,'DATOS PEST15'!$C:$C,'2. TS PAIS SEXO Y REG'!U$6,'DATOS PEST15'!$B:$B,VLOOKUP($U$5,DenRegTabla2,2,FALSE),'DATOS PEST15'!$A:$A,INDICE!$C$13,'DATOS PEST15'!$E:$E,'2. TS PAIS SEXO Y REG'!$A188)</f>
        <v>0</v>
      </c>
      <c r="V188" s="166">
        <f>SUMIFS('DATOS PEST15'!$D:$D,'DATOS PEST15'!$C:$C,'2. TS PAIS SEXO Y REG'!V$6,'DATOS PEST15'!$B:$B,VLOOKUP($U$5,DenRegTabla2,2,FALSE),'DATOS PEST15'!$A:$A,INDICE!$C$13,'DATOS PEST15'!$E:$E,'2. TS PAIS SEXO Y REG'!$A188)</f>
        <v>3</v>
      </c>
      <c r="W188" s="164">
        <f>SUMIFS('DATOS PEST15'!$D:$D,'DATOS PEST15'!$B:$B,VLOOKUP($U$5,DenRegTabla2,2,FALSE),'DATOS PEST15'!$A:$A,INDICE!$C$13,'DATOS PEST15'!$E:$E,'2. TS PAIS SEXO Y REG'!$A188)</f>
        <v>3</v>
      </c>
      <c r="X188" s="147">
        <f>SUMIFS('DATOS PEST15'!$D:$D,'DATOS PEST15'!$C:$C,'2. TS PAIS SEXO Y REG'!X$6,'DATOS PEST15'!$B:$B,VLOOKUP($X$5,DenRegTabla2,2,FALSE),'DATOS PEST15'!$A:$A,INDICE!$C$13,'DATOS PEST15'!$E:$E,'2. TS PAIS SEXO Y REG'!$A188)</f>
        <v>0</v>
      </c>
      <c r="Y188" s="166">
        <f>SUMIFS('DATOS PEST15'!$D:$D,'DATOS PEST15'!$C:$C,'2. TS PAIS SEXO Y REG'!Y$6,'DATOS PEST15'!$B:$B,VLOOKUP($X$5,DenRegTabla2,2,FALSE),'DATOS PEST15'!$A:$A,INDICE!$C$13,'DATOS PEST15'!$E:$E,'2. TS PAIS SEXO Y REG'!$A188)</f>
        <v>0</v>
      </c>
      <c r="Z188" s="164">
        <f>SUMIFS('DATOS PEST15'!$D:$D,'DATOS PEST15'!$B:$B,VLOOKUP($X$5,DenRegTabla2,2,FALSE),'DATOS PEST15'!$A:$A,INDICE!$C$13,'DATOS PEST15'!$E:$E,'2. TS PAIS SEXO Y REG'!$A188)</f>
        <v>0</v>
      </c>
      <c r="AA188" s="147">
        <f>SUMIFS('DATOS PEST15'!$D:$D,'DATOS PEST15'!$C:$C,'2. TS PAIS SEXO Y REG'!AA$6,'DATOS PEST15'!$B:$B,VLOOKUP($AA$5,DenRegTabla2,2,FALSE),'DATOS PEST15'!$A:$A,INDICE!$C$13,'DATOS PEST15'!$E:$E,'2. TS PAIS SEXO Y REG'!$A188)</f>
        <v>0</v>
      </c>
      <c r="AB188" s="166">
        <f>SUMIFS('DATOS PEST15'!$D:$D,'DATOS PEST15'!$C:$C,'2. TS PAIS SEXO Y REG'!AB$6,'DATOS PEST15'!$B:$B,VLOOKUP($AA$5,DenRegTabla2,2,FALSE),'DATOS PEST15'!$A:$A,INDICE!$C$13,'DATOS PEST15'!$E:$E,'2. TS PAIS SEXO Y REG'!$A188)</f>
        <v>0</v>
      </c>
      <c r="AC188" s="164">
        <f>SUMIFS('DATOS PEST15'!$D:$D,'DATOS PEST15'!$B:$B,VLOOKUP($AA$5,DenRegTabla2,2,FALSE),'DATOS PEST15'!$A:$A,INDICE!$C$13,'DATOS PEST15'!$E:$E,'2. TS PAIS SEXO Y REG'!$A188)</f>
        <v>0</v>
      </c>
    </row>
    <row r="189" spans="1:29" s="123" customFormat="1" ht="15.6" x14ac:dyDescent="0.3">
      <c r="A189" s="4">
        <v>585</v>
      </c>
      <c r="B189" s="147" t="s">
        <v>390</v>
      </c>
      <c r="C189" s="147">
        <f t="shared" si="27"/>
        <v>1</v>
      </c>
      <c r="D189" s="166">
        <f t="shared" si="28"/>
        <v>3</v>
      </c>
      <c r="E189" s="164">
        <f t="shared" si="29"/>
        <v>4</v>
      </c>
      <c r="F189" s="147">
        <f>SUMIFS('DATOS PEST15'!$D:$D,'DATOS PEST15'!$C:$C,'2. TS PAIS SEXO Y REG'!F$6,'DATOS PEST15'!$B:$B,VLOOKUP($F$5,DenRegTabla2,2,FALSE),'DATOS PEST15'!$A:$A,INDICE!$C$13,'DATOS PEST15'!$E:$E,'2. TS PAIS SEXO Y REG'!$A189)</f>
        <v>1</v>
      </c>
      <c r="G189" s="166">
        <f>SUMIFS('DATOS PEST15'!$D:$D,'DATOS PEST15'!$C:$C,'2. TS PAIS SEXO Y REG'!G$6,'DATOS PEST15'!$B:$B,VLOOKUP($F$5,DenRegTabla2,2,FALSE),'DATOS PEST15'!$A:$A,INDICE!$C$13,'DATOS PEST15'!$E:$E,'2. TS PAIS SEXO Y REG'!$A189)</f>
        <v>2</v>
      </c>
      <c r="H189" s="164">
        <f>SUMIFS('DATOS PEST15'!$D:$D,'DATOS PEST15'!$B:$B,VLOOKUP($F$5,DenRegTabla2,2,FALSE),'DATOS PEST15'!$A:$A,INDICE!$C$13,'DATOS PEST15'!$E:$E,'2. TS PAIS SEXO Y REG'!$A189)</f>
        <v>3</v>
      </c>
      <c r="I189" s="147">
        <f>SUMIFS('DATOS PEST15'!$D:$D,'DATOS PEST15'!$C:$C,'2. TS PAIS SEXO Y REG'!I$6,'DATOS PEST15'!$B:$B,VLOOKUP($I$5,DenRegTabla2,2,FALSE),'DATOS PEST15'!$A:$A,INDICE!$C$13,'DATOS PEST15'!$E:$E,'2. TS PAIS SEXO Y REG'!$A189)</f>
        <v>0</v>
      </c>
      <c r="J189" s="166">
        <f>SUMIFS('DATOS PEST15'!$D:$D,'DATOS PEST15'!$C:$C,'2. TS PAIS SEXO Y REG'!J$6,'DATOS PEST15'!$B:$B,VLOOKUP($I$5,DenRegTabla2,2,FALSE),'DATOS PEST15'!$A:$A,INDICE!$C$13,'DATOS PEST15'!$E:$E,'2. TS PAIS SEXO Y REG'!$A189)</f>
        <v>0</v>
      </c>
      <c r="K189" s="164">
        <f>SUMIFS('DATOS PEST15'!$D:$D,'DATOS PEST15'!$B:$B,VLOOKUP($I$5,DenRegTabla2,2,FALSE),'DATOS PEST15'!$A:$A,INDICE!$C$13,'DATOS PEST15'!$E:$E,'2. TS PAIS SEXO Y REG'!$A189)</f>
        <v>0</v>
      </c>
      <c r="L189" s="147">
        <f>SUMIFS('DATOS PEST15'!$D:$D,'DATOS PEST15'!$C:$C,'2. TS PAIS SEXO Y REG'!L$6,'DATOS PEST15'!$B:$B,VLOOKUP($L$5,DenRegTabla2,2,FALSE),'DATOS PEST15'!$A:$A,INDICE!$C$13,'DATOS PEST15'!$E:$E,'2. TS PAIS SEXO Y REG'!$A189)</f>
        <v>0</v>
      </c>
      <c r="M189" s="166">
        <f>SUMIFS('DATOS PEST15'!$D:$D,'DATOS PEST15'!$C:$C,'2. TS PAIS SEXO Y REG'!M$6,'DATOS PEST15'!$B:$B,VLOOKUP($L$5,DenRegTabla2,2,FALSE),'DATOS PEST15'!$A:$A,INDICE!$C$13,'DATOS PEST15'!$E:$E,'2. TS PAIS SEXO Y REG'!$A189)</f>
        <v>0</v>
      </c>
      <c r="N189" s="164">
        <f>SUMIFS('DATOS PEST15'!$D:$D,'DATOS PEST15'!$B:$B,VLOOKUP($L$5,DenRegTabla2,2,FALSE),'DATOS PEST15'!$A:$A,INDICE!$C$13,'DATOS PEST15'!$E:$E,'2. TS PAIS SEXO Y REG'!$A189)</f>
        <v>0</v>
      </c>
      <c r="O189" s="147">
        <f>SUMIFS('DATOS PEST15'!$D:$D,'DATOS PEST15'!$C:$C,'2. TS PAIS SEXO Y REG'!O$6,'DATOS PEST15'!$B:$B,VLOOKUP($O$5,DenRegTabla2,2,FALSE),'DATOS PEST15'!$A:$A,INDICE!$C$13,'DATOS PEST15'!$E:$E,'2. TS PAIS SEXO Y REG'!$A189)</f>
        <v>0</v>
      </c>
      <c r="P189" s="166">
        <f>SUMIFS('DATOS PEST15'!$D:$D,'DATOS PEST15'!$C:$C,'2. TS PAIS SEXO Y REG'!P$6,'DATOS PEST15'!$B:$B,VLOOKUP($O$5,DenRegTabla2,2,FALSE),'DATOS PEST15'!$A:$A,INDICE!$C$13,'DATOS PEST15'!$E:$E,'2. TS PAIS SEXO Y REG'!$A189)</f>
        <v>1</v>
      </c>
      <c r="Q189" s="164">
        <f>SUMIFS('DATOS PEST15'!$D:$D,'DATOS PEST15'!$B:$B,VLOOKUP($O$5,DenRegTabla2,2,FALSE),'DATOS PEST15'!$A:$A,INDICE!$C$13,'DATOS PEST15'!$E:$E,'2. TS PAIS SEXO Y REG'!$A189)</f>
        <v>1</v>
      </c>
      <c r="R189" s="147">
        <f>SUMIFS('DATOS PEST15'!$D:$D,'DATOS PEST15'!$C:$C,'2. TS PAIS SEXO Y REG'!R$6,'DATOS PEST15'!$B:$B,VLOOKUP($R$5,DenRegTabla2,2,FALSE),'DATOS PEST15'!$A:$A,INDICE!$C$13,'DATOS PEST15'!$E:$E,'2. TS PAIS SEXO Y REG'!$A189)</f>
        <v>0</v>
      </c>
      <c r="S189" s="166">
        <f>SUMIFS('DATOS PEST15'!$D:$D,'DATOS PEST15'!$C:$C,'2. TS PAIS SEXO Y REG'!S$6,'DATOS PEST15'!$B:$B,VLOOKUP($R$5,DenRegTabla2,2,FALSE),'DATOS PEST15'!$A:$A,INDICE!$C$13,'DATOS PEST15'!$E:$E,'2. TS PAIS SEXO Y REG'!$A189)</f>
        <v>0</v>
      </c>
      <c r="T189" s="164">
        <f>SUMIFS('DATOS PEST15'!$D:$D,'DATOS PEST15'!$B:$B,VLOOKUP($R$5,DenRegTabla2,2,FALSE),'DATOS PEST15'!$A:$A,INDICE!$C$13,'DATOS PEST15'!$E:$E,'2. TS PAIS SEXO Y REG'!$A189)</f>
        <v>0</v>
      </c>
      <c r="U189" s="147">
        <f>SUMIFS('DATOS PEST15'!$D:$D,'DATOS PEST15'!$C:$C,'2. TS PAIS SEXO Y REG'!U$6,'DATOS PEST15'!$B:$B,VLOOKUP($U$5,DenRegTabla2,2,FALSE),'DATOS PEST15'!$A:$A,INDICE!$C$13,'DATOS PEST15'!$E:$E,'2. TS PAIS SEXO Y REG'!$A189)</f>
        <v>0</v>
      </c>
      <c r="V189" s="166">
        <f>SUMIFS('DATOS PEST15'!$D:$D,'DATOS PEST15'!$C:$C,'2. TS PAIS SEXO Y REG'!V$6,'DATOS PEST15'!$B:$B,VLOOKUP($U$5,DenRegTabla2,2,FALSE),'DATOS PEST15'!$A:$A,INDICE!$C$13,'DATOS PEST15'!$E:$E,'2. TS PAIS SEXO Y REG'!$A189)</f>
        <v>0</v>
      </c>
      <c r="W189" s="164">
        <f>SUMIFS('DATOS PEST15'!$D:$D,'DATOS PEST15'!$B:$B,VLOOKUP($U$5,DenRegTabla2,2,FALSE),'DATOS PEST15'!$A:$A,INDICE!$C$13,'DATOS PEST15'!$E:$E,'2. TS PAIS SEXO Y REG'!$A189)</f>
        <v>0</v>
      </c>
      <c r="X189" s="147">
        <f>SUMIFS('DATOS PEST15'!$D:$D,'DATOS PEST15'!$C:$C,'2. TS PAIS SEXO Y REG'!X$6,'DATOS PEST15'!$B:$B,VLOOKUP($X$5,DenRegTabla2,2,FALSE),'DATOS PEST15'!$A:$A,INDICE!$C$13,'DATOS PEST15'!$E:$E,'2. TS PAIS SEXO Y REG'!$A189)</f>
        <v>0</v>
      </c>
      <c r="Y189" s="166">
        <f>SUMIFS('DATOS PEST15'!$D:$D,'DATOS PEST15'!$C:$C,'2. TS PAIS SEXO Y REG'!Y$6,'DATOS PEST15'!$B:$B,VLOOKUP($X$5,DenRegTabla2,2,FALSE),'DATOS PEST15'!$A:$A,INDICE!$C$13,'DATOS PEST15'!$E:$E,'2. TS PAIS SEXO Y REG'!$A189)</f>
        <v>0</v>
      </c>
      <c r="Z189" s="164">
        <f>SUMIFS('DATOS PEST15'!$D:$D,'DATOS PEST15'!$B:$B,VLOOKUP($X$5,DenRegTabla2,2,FALSE),'DATOS PEST15'!$A:$A,INDICE!$C$13,'DATOS PEST15'!$E:$E,'2. TS PAIS SEXO Y REG'!$A189)</f>
        <v>0</v>
      </c>
      <c r="AA189" s="147">
        <f>SUMIFS('DATOS PEST15'!$D:$D,'DATOS PEST15'!$C:$C,'2. TS PAIS SEXO Y REG'!AA$6,'DATOS PEST15'!$B:$B,VLOOKUP($AA$5,DenRegTabla2,2,FALSE),'DATOS PEST15'!$A:$A,INDICE!$C$13,'DATOS PEST15'!$E:$E,'2. TS PAIS SEXO Y REG'!$A189)</f>
        <v>0</v>
      </c>
      <c r="AB189" s="166">
        <f>SUMIFS('DATOS PEST15'!$D:$D,'DATOS PEST15'!$C:$C,'2. TS PAIS SEXO Y REG'!AB$6,'DATOS PEST15'!$B:$B,VLOOKUP($AA$5,DenRegTabla2,2,FALSE),'DATOS PEST15'!$A:$A,INDICE!$C$13,'DATOS PEST15'!$E:$E,'2. TS PAIS SEXO Y REG'!$A189)</f>
        <v>0</v>
      </c>
      <c r="AC189" s="164">
        <f>SUMIFS('DATOS PEST15'!$D:$D,'DATOS PEST15'!$B:$B,VLOOKUP($AA$5,DenRegTabla2,2,FALSE),'DATOS PEST15'!$A:$A,INDICE!$C$13,'DATOS PEST15'!$E:$E,'2. TS PAIS SEXO Y REG'!$A189)</f>
        <v>0</v>
      </c>
    </row>
    <row r="190" spans="1:29" s="123" customFormat="1" ht="15.6" x14ac:dyDescent="0.3">
      <c r="A190" s="4">
        <v>275</v>
      </c>
      <c r="B190" s="147" t="s">
        <v>271</v>
      </c>
      <c r="C190" s="147">
        <f t="shared" si="27"/>
        <v>56.526315789473685</v>
      </c>
      <c r="D190" s="166">
        <f t="shared" si="28"/>
        <v>435.89473684210532</v>
      </c>
      <c r="E190" s="164">
        <f t="shared" si="29"/>
        <v>492.42105263157896</v>
      </c>
      <c r="F190" s="147">
        <f>SUMIFS('DATOS PEST15'!$D:$D,'DATOS PEST15'!$C:$C,'2. TS PAIS SEXO Y REG'!F$6,'DATOS PEST15'!$B:$B,VLOOKUP($F$5,DenRegTabla2,2,FALSE),'DATOS PEST15'!$A:$A,INDICE!$C$13,'DATOS PEST15'!$E:$E,'2. TS PAIS SEXO Y REG'!$A190)</f>
        <v>43.473684210526315</v>
      </c>
      <c r="G190" s="166">
        <f>SUMIFS('DATOS PEST15'!$D:$D,'DATOS PEST15'!$C:$C,'2. TS PAIS SEXO Y REG'!G$6,'DATOS PEST15'!$B:$B,VLOOKUP($F$5,DenRegTabla2,2,FALSE),'DATOS PEST15'!$A:$A,INDICE!$C$13,'DATOS PEST15'!$E:$E,'2. TS PAIS SEXO Y REG'!$A190)</f>
        <v>334.84210526315792</v>
      </c>
      <c r="H190" s="164">
        <f>SUMIFS('DATOS PEST15'!$D:$D,'DATOS PEST15'!$B:$B,VLOOKUP($F$5,DenRegTabla2,2,FALSE),'DATOS PEST15'!$A:$A,INDICE!$C$13,'DATOS PEST15'!$E:$E,'2. TS PAIS SEXO Y REG'!$A190)</f>
        <v>378.31578947368422</v>
      </c>
      <c r="I190" s="147">
        <f>SUMIFS('DATOS PEST15'!$D:$D,'DATOS PEST15'!$C:$C,'2. TS PAIS SEXO Y REG'!I$6,'DATOS PEST15'!$B:$B,VLOOKUP($I$5,DenRegTabla2,2,FALSE),'DATOS PEST15'!$A:$A,INDICE!$C$13,'DATOS PEST15'!$E:$E,'2. TS PAIS SEXO Y REG'!$A190)</f>
        <v>3</v>
      </c>
      <c r="J190" s="166">
        <f>SUMIFS('DATOS PEST15'!$D:$D,'DATOS PEST15'!$C:$C,'2. TS PAIS SEXO Y REG'!J$6,'DATOS PEST15'!$B:$B,VLOOKUP($I$5,DenRegTabla2,2,FALSE),'DATOS PEST15'!$A:$A,INDICE!$C$13,'DATOS PEST15'!$E:$E,'2. TS PAIS SEXO Y REG'!$A190)</f>
        <v>13.736842105263158</v>
      </c>
      <c r="K190" s="164">
        <f>SUMIFS('DATOS PEST15'!$D:$D,'DATOS PEST15'!$B:$B,VLOOKUP($I$5,DenRegTabla2,2,FALSE),'DATOS PEST15'!$A:$A,INDICE!$C$13,'DATOS PEST15'!$E:$E,'2. TS PAIS SEXO Y REG'!$A190)</f>
        <v>16.736842105263158</v>
      </c>
      <c r="L190" s="147">
        <f>SUMIFS('DATOS PEST15'!$D:$D,'DATOS PEST15'!$C:$C,'2. TS PAIS SEXO Y REG'!L$6,'DATOS PEST15'!$B:$B,VLOOKUP($L$5,DenRegTabla2,2,FALSE),'DATOS PEST15'!$A:$A,INDICE!$C$13,'DATOS PEST15'!$E:$E,'2. TS PAIS SEXO Y REG'!$A190)</f>
        <v>0</v>
      </c>
      <c r="M190" s="166">
        <f>SUMIFS('DATOS PEST15'!$D:$D,'DATOS PEST15'!$C:$C,'2. TS PAIS SEXO Y REG'!M$6,'DATOS PEST15'!$B:$B,VLOOKUP($L$5,DenRegTabla2,2,FALSE),'DATOS PEST15'!$A:$A,INDICE!$C$13,'DATOS PEST15'!$E:$E,'2. TS PAIS SEXO Y REG'!$A190)</f>
        <v>0</v>
      </c>
      <c r="N190" s="164">
        <f>SUMIFS('DATOS PEST15'!$D:$D,'DATOS PEST15'!$B:$B,VLOOKUP($L$5,DenRegTabla2,2,FALSE),'DATOS PEST15'!$A:$A,INDICE!$C$13,'DATOS PEST15'!$E:$E,'2. TS PAIS SEXO Y REG'!$A190)</f>
        <v>0</v>
      </c>
      <c r="O190" s="147">
        <f>SUMIFS('DATOS PEST15'!$D:$D,'DATOS PEST15'!$C:$C,'2. TS PAIS SEXO Y REG'!O$6,'DATOS PEST15'!$B:$B,VLOOKUP($O$5,DenRegTabla2,2,FALSE),'DATOS PEST15'!$A:$A,INDICE!$C$13,'DATOS PEST15'!$E:$E,'2. TS PAIS SEXO Y REG'!$A190)</f>
        <v>10.052631578947368</v>
      </c>
      <c r="P190" s="166">
        <f>SUMIFS('DATOS PEST15'!$D:$D,'DATOS PEST15'!$C:$C,'2. TS PAIS SEXO Y REG'!P$6,'DATOS PEST15'!$B:$B,VLOOKUP($O$5,DenRegTabla2,2,FALSE),'DATOS PEST15'!$A:$A,INDICE!$C$13,'DATOS PEST15'!$E:$E,'2. TS PAIS SEXO Y REG'!$A190)</f>
        <v>87.315789473684205</v>
      </c>
      <c r="Q190" s="164">
        <f>SUMIFS('DATOS PEST15'!$D:$D,'DATOS PEST15'!$B:$B,VLOOKUP($O$5,DenRegTabla2,2,FALSE),'DATOS PEST15'!$A:$A,INDICE!$C$13,'DATOS PEST15'!$E:$E,'2. TS PAIS SEXO Y REG'!$A190)</f>
        <v>97.368421052631575</v>
      </c>
      <c r="R190" s="147">
        <f>SUMIFS('DATOS PEST15'!$D:$D,'DATOS PEST15'!$C:$C,'2. TS PAIS SEXO Y REG'!R$6,'DATOS PEST15'!$B:$B,VLOOKUP($R$5,DenRegTabla2,2,FALSE),'DATOS PEST15'!$A:$A,INDICE!$C$13,'DATOS PEST15'!$E:$E,'2. TS PAIS SEXO Y REG'!$A190)</f>
        <v>0</v>
      </c>
      <c r="S190" s="166">
        <f>SUMIFS('DATOS PEST15'!$D:$D,'DATOS PEST15'!$C:$C,'2. TS PAIS SEXO Y REG'!S$6,'DATOS PEST15'!$B:$B,VLOOKUP($R$5,DenRegTabla2,2,FALSE),'DATOS PEST15'!$A:$A,INDICE!$C$13,'DATOS PEST15'!$E:$E,'2. TS PAIS SEXO Y REG'!$A190)</f>
        <v>0</v>
      </c>
      <c r="T190" s="164">
        <f>SUMIFS('DATOS PEST15'!$D:$D,'DATOS PEST15'!$B:$B,VLOOKUP($R$5,DenRegTabla2,2,FALSE),'DATOS PEST15'!$A:$A,INDICE!$C$13,'DATOS PEST15'!$E:$E,'2. TS PAIS SEXO Y REG'!$A190)</f>
        <v>0</v>
      </c>
      <c r="U190" s="147">
        <f>SUMIFS('DATOS PEST15'!$D:$D,'DATOS PEST15'!$C:$C,'2. TS PAIS SEXO Y REG'!U$6,'DATOS PEST15'!$B:$B,VLOOKUP($U$5,DenRegTabla2,2,FALSE),'DATOS PEST15'!$A:$A,INDICE!$C$13,'DATOS PEST15'!$E:$E,'2. TS PAIS SEXO Y REG'!$A190)</f>
        <v>0</v>
      </c>
      <c r="V190" s="166">
        <f>SUMIFS('DATOS PEST15'!$D:$D,'DATOS PEST15'!$C:$C,'2. TS PAIS SEXO Y REG'!V$6,'DATOS PEST15'!$B:$B,VLOOKUP($U$5,DenRegTabla2,2,FALSE),'DATOS PEST15'!$A:$A,INDICE!$C$13,'DATOS PEST15'!$E:$E,'2. TS PAIS SEXO Y REG'!$A190)</f>
        <v>0</v>
      </c>
      <c r="W190" s="164">
        <f>SUMIFS('DATOS PEST15'!$D:$D,'DATOS PEST15'!$B:$B,VLOOKUP($U$5,DenRegTabla2,2,FALSE),'DATOS PEST15'!$A:$A,INDICE!$C$13,'DATOS PEST15'!$E:$E,'2. TS PAIS SEXO Y REG'!$A190)</f>
        <v>0</v>
      </c>
      <c r="X190" s="147">
        <f>SUMIFS('DATOS PEST15'!$D:$D,'DATOS PEST15'!$C:$C,'2. TS PAIS SEXO Y REG'!X$6,'DATOS PEST15'!$B:$B,VLOOKUP($X$5,DenRegTabla2,2,FALSE),'DATOS PEST15'!$A:$A,INDICE!$C$13,'DATOS PEST15'!$E:$E,'2. TS PAIS SEXO Y REG'!$A190)</f>
        <v>0</v>
      </c>
      <c r="Y190" s="166">
        <f>SUMIFS('DATOS PEST15'!$D:$D,'DATOS PEST15'!$C:$C,'2. TS PAIS SEXO Y REG'!Y$6,'DATOS PEST15'!$B:$B,VLOOKUP($X$5,DenRegTabla2,2,FALSE),'DATOS PEST15'!$A:$A,INDICE!$C$13,'DATOS PEST15'!$E:$E,'2. TS PAIS SEXO Y REG'!$A190)</f>
        <v>0</v>
      </c>
      <c r="Z190" s="164">
        <f>SUMIFS('DATOS PEST15'!$D:$D,'DATOS PEST15'!$B:$B,VLOOKUP($X$5,DenRegTabla2,2,FALSE),'DATOS PEST15'!$A:$A,INDICE!$C$13,'DATOS PEST15'!$E:$E,'2. TS PAIS SEXO Y REG'!$A190)</f>
        <v>0</v>
      </c>
      <c r="AA190" s="147">
        <f>SUMIFS('DATOS PEST15'!$D:$D,'DATOS PEST15'!$C:$C,'2. TS PAIS SEXO Y REG'!AA$6,'DATOS PEST15'!$B:$B,VLOOKUP($AA$5,DenRegTabla2,2,FALSE),'DATOS PEST15'!$A:$A,INDICE!$C$13,'DATOS PEST15'!$E:$E,'2. TS PAIS SEXO Y REG'!$A190)</f>
        <v>0</v>
      </c>
      <c r="AB190" s="166">
        <f>SUMIFS('DATOS PEST15'!$D:$D,'DATOS PEST15'!$C:$C,'2. TS PAIS SEXO Y REG'!AB$6,'DATOS PEST15'!$B:$B,VLOOKUP($AA$5,DenRegTabla2,2,FALSE),'DATOS PEST15'!$A:$A,INDICE!$C$13,'DATOS PEST15'!$E:$E,'2. TS PAIS SEXO Y REG'!$A190)</f>
        <v>0</v>
      </c>
      <c r="AC190" s="164">
        <f>SUMIFS('DATOS PEST15'!$D:$D,'DATOS PEST15'!$B:$B,VLOOKUP($AA$5,DenRegTabla2,2,FALSE),'DATOS PEST15'!$A:$A,INDICE!$C$13,'DATOS PEST15'!$E:$E,'2. TS PAIS SEXO Y REG'!$A190)</f>
        <v>0</v>
      </c>
    </row>
    <row r="191" spans="1:29" s="123" customFormat="1" ht="15.6" x14ac:dyDescent="0.3">
      <c r="A191" s="4">
        <v>591</v>
      </c>
      <c r="B191" s="147" t="s">
        <v>325</v>
      </c>
      <c r="C191" s="147">
        <f t="shared" si="27"/>
        <v>581.73684210526312</v>
      </c>
      <c r="D191" s="166">
        <f t="shared" si="28"/>
        <v>459.78947368421058</v>
      </c>
      <c r="E191" s="164">
        <f t="shared" si="29"/>
        <v>1041.5263157894738</v>
      </c>
      <c r="F191" s="147">
        <f>SUMIFS('DATOS PEST15'!$D:$D,'DATOS PEST15'!$C:$C,'2. TS PAIS SEXO Y REG'!F$6,'DATOS PEST15'!$B:$B,VLOOKUP($F$5,DenRegTabla2,2,FALSE),'DATOS PEST15'!$A:$A,INDICE!$C$13,'DATOS PEST15'!$E:$E,'2. TS PAIS SEXO Y REG'!$A191)</f>
        <v>484.68421052631578</v>
      </c>
      <c r="G191" s="166">
        <f>SUMIFS('DATOS PEST15'!$D:$D,'DATOS PEST15'!$C:$C,'2. TS PAIS SEXO Y REG'!G$6,'DATOS PEST15'!$B:$B,VLOOKUP($F$5,DenRegTabla2,2,FALSE),'DATOS PEST15'!$A:$A,INDICE!$C$13,'DATOS PEST15'!$E:$E,'2. TS PAIS SEXO Y REG'!$A191)</f>
        <v>405.84210526315792</v>
      </c>
      <c r="H191" s="164">
        <f>SUMIFS('DATOS PEST15'!$D:$D,'DATOS PEST15'!$B:$B,VLOOKUP($F$5,DenRegTabla2,2,FALSE),'DATOS PEST15'!$A:$A,INDICE!$C$13,'DATOS PEST15'!$E:$E,'2. TS PAIS SEXO Y REG'!$A191)</f>
        <v>890.52631578947376</v>
      </c>
      <c r="I191" s="147">
        <f>SUMIFS('DATOS PEST15'!$D:$D,'DATOS PEST15'!$C:$C,'2. TS PAIS SEXO Y REG'!I$6,'DATOS PEST15'!$B:$B,VLOOKUP($I$5,DenRegTabla2,2,FALSE),'DATOS PEST15'!$A:$A,INDICE!$C$13,'DATOS PEST15'!$E:$E,'2. TS PAIS SEXO Y REG'!$A191)</f>
        <v>1</v>
      </c>
      <c r="J191" s="166">
        <f>SUMIFS('DATOS PEST15'!$D:$D,'DATOS PEST15'!$C:$C,'2. TS PAIS SEXO Y REG'!J$6,'DATOS PEST15'!$B:$B,VLOOKUP($I$5,DenRegTabla2,2,FALSE),'DATOS PEST15'!$A:$A,INDICE!$C$13,'DATOS PEST15'!$E:$E,'2. TS PAIS SEXO Y REG'!$A191)</f>
        <v>5.4210526315789478</v>
      </c>
      <c r="K191" s="164">
        <f>SUMIFS('DATOS PEST15'!$D:$D,'DATOS PEST15'!$B:$B,VLOOKUP($I$5,DenRegTabla2,2,FALSE),'DATOS PEST15'!$A:$A,INDICE!$C$13,'DATOS PEST15'!$E:$E,'2. TS PAIS SEXO Y REG'!$A191)</f>
        <v>6.4210526315789478</v>
      </c>
      <c r="L191" s="147">
        <f>SUMIFS('DATOS PEST15'!$D:$D,'DATOS PEST15'!$C:$C,'2. TS PAIS SEXO Y REG'!L$6,'DATOS PEST15'!$B:$B,VLOOKUP($L$5,DenRegTabla2,2,FALSE),'DATOS PEST15'!$A:$A,INDICE!$C$13,'DATOS PEST15'!$E:$E,'2. TS PAIS SEXO Y REG'!$A191)</f>
        <v>30.94736842105263</v>
      </c>
      <c r="M191" s="166">
        <f>SUMIFS('DATOS PEST15'!$D:$D,'DATOS PEST15'!$C:$C,'2. TS PAIS SEXO Y REG'!M$6,'DATOS PEST15'!$B:$B,VLOOKUP($L$5,DenRegTabla2,2,FALSE),'DATOS PEST15'!$A:$A,INDICE!$C$13,'DATOS PEST15'!$E:$E,'2. TS PAIS SEXO Y REG'!$A191)</f>
        <v>1</v>
      </c>
      <c r="N191" s="164">
        <f>SUMIFS('DATOS PEST15'!$D:$D,'DATOS PEST15'!$B:$B,VLOOKUP($L$5,DenRegTabla2,2,FALSE),'DATOS PEST15'!$A:$A,INDICE!$C$13,'DATOS PEST15'!$E:$E,'2. TS PAIS SEXO Y REG'!$A191)</f>
        <v>31.94736842105263</v>
      </c>
      <c r="O191" s="147">
        <f>SUMIFS('DATOS PEST15'!$D:$D,'DATOS PEST15'!$C:$C,'2. TS PAIS SEXO Y REG'!O$6,'DATOS PEST15'!$B:$B,VLOOKUP($O$5,DenRegTabla2,2,FALSE),'DATOS PEST15'!$A:$A,INDICE!$C$13,'DATOS PEST15'!$E:$E,'2. TS PAIS SEXO Y REG'!$A191)</f>
        <v>65.10526315789474</v>
      </c>
      <c r="P191" s="166">
        <f>SUMIFS('DATOS PEST15'!$D:$D,'DATOS PEST15'!$C:$C,'2. TS PAIS SEXO Y REG'!P$6,'DATOS PEST15'!$B:$B,VLOOKUP($O$5,DenRegTabla2,2,FALSE),'DATOS PEST15'!$A:$A,INDICE!$C$13,'DATOS PEST15'!$E:$E,'2. TS PAIS SEXO Y REG'!$A191)</f>
        <v>46.526315789473685</v>
      </c>
      <c r="Q191" s="164">
        <f>SUMIFS('DATOS PEST15'!$D:$D,'DATOS PEST15'!$B:$B,VLOOKUP($O$5,DenRegTabla2,2,FALSE),'DATOS PEST15'!$A:$A,INDICE!$C$13,'DATOS PEST15'!$E:$E,'2. TS PAIS SEXO Y REG'!$A191)</f>
        <v>111.63157894736842</v>
      </c>
      <c r="R191" s="147">
        <f>SUMIFS('DATOS PEST15'!$D:$D,'DATOS PEST15'!$C:$C,'2. TS PAIS SEXO Y REG'!R$6,'DATOS PEST15'!$B:$B,VLOOKUP($R$5,DenRegTabla2,2,FALSE),'DATOS PEST15'!$A:$A,INDICE!$C$13,'DATOS PEST15'!$E:$E,'2. TS PAIS SEXO Y REG'!$A191)</f>
        <v>0</v>
      </c>
      <c r="S191" s="166">
        <f>SUMIFS('DATOS PEST15'!$D:$D,'DATOS PEST15'!$C:$C,'2. TS PAIS SEXO Y REG'!S$6,'DATOS PEST15'!$B:$B,VLOOKUP($R$5,DenRegTabla2,2,FALSE),'DATOS PEST15'!$A:$A,INDICE!$C$13,'DATOS PEST15'!$E:$E,'2. TS PAIS SEXO Y REG'!$A191)</f>
        <v>0</v>
      </c>
      <c r="T191" s="164">
        <f>SUMIFS('DATOS PEST15'!$D:$D,'DATOS PEST15'!$B:$B,VLOOKUP($R$5,DenRegTabla2,2,FALSE),'DATOS PEST15'!$A:$A,INDICE!$C$13,'DATOS PEST15'!$E:$E,'2. TS PAIS SEXO Y REG'!$A191)</f>
        <v>0</v>
      </c>
      <c r="U191" s="147">
        <f>SUMIFS('DATOS PEST15'!$D:$D,'DATOS PEST15'!$C:$C,'2. TS PAIS SEXO Y REG'!U$6,'DATOS PEST15'!$B:$B,VLOOKUP($U$5,DenRegTabla2,2,FALSE),'DATOS PEST15'!$A:$A,INDICE!$C$13,'DATOS PEST15'!$E:$E,'2. TS PAIS SEXO Y REG'!$A191)</f>
        <v>0</v>
      </c>
      <c r="V191" s="166">
        <f>SUMIFS('DATOS PEST15'!$D:$D,'DATOS PEST15'!$C:$C,'2. TS PAIS SEXO Y REG'!V$6,'DATOS PEST15'!$B:$B,VLOOKUP($U$5,DenRegTabla2,2,FALSE),'DATOS PEST15'!$A:$A,INDICE!$C$13,'DATOS PEST15'!$E:$E,'2. TS PAIS SEXO Y REG'!$A191)</f>
        <v>1</v>
      </c>
      <c r="W191" s="164">
        <f>SUMIFS('DATOS PEST15'!$D:$D,'DATOS PEST15'!$B:$B,VLOOKUP($U$5,DenRegTabla2,2,FALSE),'DATOS PEST15'!$A:$A,INDICE!$C$13,'DATOS PEST15'!$E:$E,'2. TS PAIS SEXO Y REG'!$A191)</f>
        <v>1</v>
      </c>
      <c r="X191" s="147">
        <f>SUMIFS('DATOS PEST15'!$D:$D,'DATOS PEST15'!$C:$C,'2. TS PAIS SEXO Y REG'!X$6,'DATOS PEST15'!$B:$B,VLOOKUP($X$5,DenRegTabla2,2,FALSE),'DATOS PEST15'!$A:$A,INDICE!$C$13,'DATOS PEST15'!$E:$E,'2. TS PAIS SEXO Y REG'!$A191)</f>
        <v>0</v>
      </c>
      <c r="Y191" s="166">
        <f>SUMIFS('DATOS PEST15'!$D:$D,'DATOS PEST15'!$C:$C,'2. TS PAIS SEXO Y REG'!Y$6,'DATOS PEST15'!$B:$B,VLOOKUP($X$5,DenRegTabla2,2,FALSE),'DATOS PEST15'!$A:$A,INDICE!$C$13,'DATOS PEST15'!$E:$E,'2. TS PAIS SEXO Y REG'!$A191)</f>
        <v>0</v>
      </c>
      <c r="Z191" s="164">
        <f>SUMIFS('DATOS PEST15'!$D:$D,'DATOS PEST15'!$B:$B,VLOOKUP($X$5,DenRegTabla2,2,FALSE),'DATOS PEST15'!$A:$A,INDICE!$C$13,'DATOS PEST15'!$E:$E,'2. TS PAIS SEXO Y REG'!$A191)</f>
        <v>0</v>
      </c>
      <c r="AA191" s="147">
        <f>SUMIFS('DATOS PEST15'!$D:$D,'DATOS PEST15'!$C:$C,'2. TS PAIS SEXO Y REG'!AA$6,'DATOS PEST15'!$B:$B,VLOOKUP($AA$5,DenRegTabla2,2,FALSE),'DATOS PEST15'!$A:$A,INDICE!$C$13,'DATOS PEST15'!$E:$E,'2. TS PAIS SEXO Y REG'!$A191)</f>
        <v>0</v>
      </c>
      <c r="AB191" s="166">
        <f>SUMIFS('DATOS PEST15'!$D:$D,'DATOS PEST15'!$C:$C,'2. TS PAIS SEXO Y REG'!AB$6,'DATOS PEST15'!$B:$B,VLOOKUP($AA$5,DenRegTabla2,2,FALSE),'DATOS PEST15'!$A:$A,INDICE!$C$13,'DATOS PEST15'!$E:$E,'2. TS PAIS SEXO Y REG'!$A191)</f>
        <v>0</v>
      </c>
      <c r="AC191" s="164">
        <f>SUMIFS('DATOS PEST15'!$D:$D,'DATOS PEST15'!$B:$B,VLOOKUP($AA$5,DenRegTabla2,2,FALSE),'DATOS PEST15'!$A:$A,INDICE!$C$13,'DATOS PEST15'!$E:$E,'2. TS PAIS SEXO Y REG'!$A191)</f>
        <v>0</v>
      </c>
    </row>
    <row r="192" spans="1:29" s="123" customFormat="1" ht="15.6" x14ac:dyDescent="0.3">
      <c r="A192" s="4">
        <v>598</v>
      </c>
      <c r="B192" s="147" t="s">
        <v>412</v>
      </c>
      <c r="C192" s="147">
        <f t="shared" si="27"/>
        <v>1</v>
      </c>
      <c r="D192" s="166">
        <f t="shared" si="28"/>
        <v>3</v>
      </c>
      <c r="E192" s="164">
        <f t="shared" si="29"/>
        <v>4</v>
      </c>
      <c r="F192" s="147">
        <f>SUMIFS('DATOS PEST15'!$D:$D,'DATOS PEST15'!$C:$C,'2. TS PAIS SEXO Y REG'!F$6,'DATOS PEST15'!$B:$B,VLOOKUP($F$5,DenRegTabla2,2,FALSE),'DATOS PEST15'!$A:$A,INDICE!$C$13,'DATOS PEST15'!$E:$E,'2. TS PAIS SEXO Y REG'!$A192)</f>
        <v>1</v>
      </c>
      <c r="G192" s="166">
        <f>SUMIFS('DATOS PEST15'!$D:$D,'DATOS PEST15'!$C:$C,'2. TS PAIS SEXO Y REG'!G$6,'DATOS PEST15'!$B:$B,VLOOKUP($F$5,DenRegTabla2,2,FALSE),'DATOS PEST15'!$A:$A,INDICE!$C$13,'DATOS PEST15'!$E:$E,'2. TS PAIS SEXO Y REG'!$A192)</f>
        <v>2</v>
      </c>
      <c r="H192" s="164">
        <f>SUMIFS('DATOS PEST15'!$D:$D,'DATOS PEST15'!$B:$B,VLOOKUP($F$5,DenRegTabla2,2,FALSE),'DATOS PEST15'!$A:$A,INDICE!$C$13,'DATOS PEST15'!$E:$E,'2. TS PAIS SEXO Y REG'!$A192)</f>
        <v>3</v>
      </c>
      <c r="I192" s="147">
        <f>SUMIFS('DATOS PEST15'!$D:$D,'DATOS PEST15'!$C:$C,'2. TS PAIS SEXO Y REG'!I$6,'DATOS PEST15'!$B:$B,VLOOKUP($I$5,DenRegTabla2,2,FALSE),'DATOS PEST15'!$A:$A,INDICE!$C$13,'DATOS PEST15'!$E:$E,'2. TS PAIS SEXO Y REG'!$A192)</f>
        <v>0</v>
      </c>
      <c r="J192" s="166">
        <f>SUMIFS('DATOS PEST15'!$D:$D,'DATOS PEST15'!$C:$C,'2. TS PAIS SEXO Y REG'!J$6,'DATOS PEST15'!$B:$B,VLOOKUP($I$5,DenRegTabla2,2,FALSE),'DATOS PEST15'!$A:$A,INDICE!$C$13,'DATOS PEST15'!$E:$E,'2. TS PAIS SEXO Y REG'!$A192)</f>
        <v>1</v>
      </c>
      <c r="K192" s="164">
        <f>SUMIFS('DATOS PEST15'!$D:$D,'DATOS PEST15'!$B:$B,VLOOKUP($I$5,DenRegTabla2,2,FALSE),'DATOS PEST15'!$A:$A,INDICE!$C$13,'DATOS PEST15'!$E:$E,'2. TS PAIS SEXO Y REG'!$A192)</f>
        <v>1</v>
      </c>
      <c r="L192" s="147">
        <f>SUMIFS('DATOS PEST15'!$D:$D,'DATOS PEST15'!$C:$C,'2. TS PAIS SEXO Y REG'!L$6,'DATOS PEST15'!$B:$B,VLOOKUP($L$5,DenRegTabla2,2,FALSE),'DATOS PEST15'!$A:$A,INDICE!$C$13,'DATOS PEST15'!$E:$E,'2. TS PAIS SEXO Y REG'!$A192)</f>
        <v>0</v>
      </c>
      <c r="M192" s="166">
        <f>SUMIFS('DATOS PEST15'!$D:$D,'DATOS PEST15'!$C:$C,'2. TS PAIS SEXO Y REG'!M$6,'DATOS PEST15'!$B:$B,VLOOKUP($L$5,DenRegTabla2,2,FALSE),'DATOS PEST15'!$A:$A,INDICE!$C$13,'DATOS PEST15'!$E:$E,'2. TS PAIS SEXO Y REG'!$A192)</f>
        <v>0</v>
      </c>
      <c r="N192" s="164">
        <f>SUMIFS('DATOS PEST15'!$D:$D,'DATOS PEST15'!$B:$B,VLOOKUP($L$5,DenRegTabla2,2,FALSE),'DATOS PEST15'!$A:$A,INDICE!$C$13,'DATOS PEST15'!$E:$E,'2. TS PAIS SEXO Y REG'!$A192)</f>
        <v>0</v>
      </c>
      <c r="O192" s="147">
        <f>SUMIFS('DATOS PEST15'!$D:$D,'DATOS PEST15'!$C:$C,'2. TS PAIS SEXO Y REG'!O$6,'DATOS PEST15'!$B:$B,VLOOKUP($O$5,DenRegTabla2,2,FALSE),'DATOS PEST15'!$A:$A,INDICE!$C$13,'DATOS PEST15'!$E:$E,'2. TS PAIS SEXO Y REG'!$A192)</f>
        <v>0</v>
      </c>
      <c r="P192" s="166">
        <f>SUMIFS('DATOS PEST15'!$D:$D,'DATOS PEST15'!$C:$C,'2. TS PAIS SEXO Y REG'!P$6,'DATOS PEST15'!$B:$B,VLOOKUP($O$5,DenRegTabla2,2,FALSE),'DATOS PEST15'!$A:$A,INDICE!$C$13,'DATOS PEST15'!$E:$E,'2. TS PAIS SEXO Y REG'!$A192)</f>
        <v>0</v>
      </c>
      <c r="Q192" s="164">
        <f>SUMIFS('DATOS PEST15'!$D:$D,'DATOS PEST15'!$B:$B,VLOOKUP($O$5,DenRegTabla2,2,FALSE),'DATOS PEST15'!$A:$A,INDICE!$C$13,'DATOS PEST15'!$E:$E,'2. TS PAIS SEXO Y REG'!$A192)</f>
        <v>0</v>
      </c>
      <c r="R192" s="147">
        <f>SUMIFS('DATOS PEST15'!$D:$D,'DATOS PEST15'!$C:$C,'2. TS PAIS SEXO Y REG'!R$6,'DATOS PEST15'!$B:$B,VLOOKUP($R$5,DenRegTabla2,2,FALSE),'DATOS PEST15'!$A:$A,INDICE!$C$13,'DATOS PEST15'!$E:$E,'2. TS PAIS SEXO Y REG'!$A192)</f>
        <v>0</v>
      </c>
      <c r="S192" s="166">
        <f>SUMIFS('DATOS PEST15'!$D:$D,'DATOS PEST15'!$C:$C,'2. TS PAIS SEXO Y REG'!S$6,'DATOS PEST15'!$B:$B,VLOOKUP($R$5,DenRegTabla2,2,FALSE),'DATOS PEST15'!$A:$A,INDICE!$C$13,'DATOS PEST15'!$E:$E,'2. TS PAIS SEXO Y REG'!$A192)</f>
        <v>0</v>
      </c>
      <c r="T192" s="164">
        <f>SUMIFS('DATOS PEST15'!$D:$D,'DATOS PEST15'!$B:$B,VLOOKUP($R$5,DenRegTabla2,2,FALSE),'DATOS PEST15'!$A:$A,INDICE!$C$13,'DATOS PEST15'!$E:$E,'2. TS PAIS SEXO Y REG'!$A192)</f>
        <v>0</v>
      </c>
      <c r="U192" s="147">
        <f>SUMIFS('DATOS PEST15'!$D:$D,'DATOS PEST15'!$C:$C,'2. TS PAIS SEXO Y REG'!U$6,'DATOS PEST15'!$B:$B,VLOOKUP($U$5,DenRegTabla2,2,FALSE),'DATOS PEST15'!$A:$A,INDICE!$C$13,'DATOS PEST15'!$E:$E,'2. TS PAIS SEXO Y REG'!$A192)</f>
        <v>0</v>
      </c>
      <c r="V192" s="166">
        <f>SUMIFS('DATOS PEST15'!$D:$D,'DATOS PEST15'!$C:$C,'2. TS PAIS SEXO Y REG'!V$6,'DATOS PEST15'!$B:$B,VLOOKUP($U$5,DenRegTabla2,2,FALSE),'DATOS PEST15'!$A:$A,INDICE!$C$13,'DATOS PEST15'!$E:$E,'2. TS PAIS SEXO Y REG'!$A192)</f>
        <v>0</v>
      </c>
      <c r="W192" s="164">
        <f>SUMIFS('DATOS PEST15'!$D:$D,'DATOS PEST15'!$B:$B,VLOOKUP($U$5,DenRegTabla2,2,FALSE),'DATOS PEST15'!$A:$A,INDICE!$C$13,'DATOS PEST15'!$E:$E,'2. TS PAIS SEXO Y REG'!$A192)</f>
        <v>0</v>
      </c>
      <c r="X192" s="147">
        <f>SUMIFS('DATOS PEST15'!$D:$D,'DATOS PEST15'!$C:$C,'2. TS PAIS SEXO Y REG'!X$6,'DATOS PEST15'!$B:$B,VLOOKUP($X$5,DenRegTabla2,2,FALSE),'DATOS PEST15'!$A:$A,INDICE!$C$13,'DATOS PEST15'!$E:$E,'2. TS PAIS SEXO Y REG'!$A192)</f>
        <v>0</v>
      </c>
      <c r="Y192" s="166">
        <f>SUMIFS('DATOS PEST15'!$D:$D,'DATOS PEST15'!$C:$C,'2. TS PAIS SEXO Y REG'!Y$6,'DATOS PEST15'!$B:$B,VLOOKUP($X$5,DenRegTabla2,2,FALSE),'DATOS PEST15'!$A:$A,INDICE!$C$13,'DATOS PEST15'!$E:$E,'2. TS PAIS SEXO Y REG'!$A192)</f>
        <v>0</v>
      </c>
      <c r="Z192" s="164">
        <f>SUMIFS('DATOS PEST15'!$D:$D,'DATOS PEST15'!$B:$B,VLOOKUP($X$5,DenRegTabla2,2,FALSE),'DATOS PEST15'!$A:$A,INDICE!$C$13,'DATOS PEST15'!$E:$E,'2. TS PAIS SEXO Y REG'!$A192)</f>
        <v>0</v>
      </c>
      <c r="AA192" s="147">
        <f>SUMIFS('DATOS PEST15'!$D:$D,'DATOS PEST15'!$C:$C,'2. TS PAIS SEXO Y REG'!AA$6,'DATOS PEST15'!$B:$B,VLOOKUP($AA$5,DenRegTabla2,2,FALSE),'DATOS PEST15'!$A:$A,INDICE!$C$13,'DATOS PEST15'!$E:$E,'2. TS PAIS SEXO Y REG'!$A192)</f>
        <v>0</v>
      </c>
      <c r="AB192" s="166">
        <f>SUMIFS('DATOS PEST15'!$D:$D,'DATOS PEST15'!$C:$C,'2. TS PAIS SEXO Y REG'!AB$6,'DATOS PEST15'!$B:$B,VLOOKUP($AA$5,DenRegTabla2,2,FALSE),'DATOS PEST15'!$A:$A,INDICE!$C$13,'DATOS PEST15'!$E:$E,'2. TS PAIS SEXO Y REG'!$A192)</f>
        <v>0</v>
      </c>
      <c r="AC192" s="164">
        <f>SUMIFS('DATOS PEST15'!$D:$D,'DATOS PEST15'!$B:$B,VLOOKUP($AA$5,DenRegTabla2,2,FALSE),'DATOS PEST15'!$A:$A,INDICE!$C$13,'DATOS PEST15'!$E:$E,'2. TS PAIS SEXO Y REG'!$A192)</f>
        <v>0</v>
      </c>
    </row>
    <row r="193" spans="1:29" s="123" customFormat="1" ht="15.6" x14ac:dyDescent="0.3">
      <c r="A193" s="4">
        <v>600</v>
      </c>
      <c r="B193" s="147" t="s">
        <v>192</v>
      </c>
      <c r="C193" s="147">
        <f t="shared" si="27"/>
        <v>29865.105263157893</v>
      </c>
      <c r="D193" s="166">
        <f t="shared" si="28"/>
        <v>15772.894736842103</v>
      </c>
      <c r="E193" s="164">
        <f t="shared" si="29"/>
        <v>45639</v>
      </c>
      <c r="F193" s="147">
        <f>SUMIFS('DATOS PEST15'!$D:$D,'DATOS PEST15'!$C:$C,'2. TS PAIS SEXO Y REG'!F$6,'DATOS PEST15'!$B:$B,VLOOKUP($F$5,DenRegTabla2,2,FALSE),'DATOS PEST15'!$A:$A,INDICE!$C$13,'DATOS PEST15'!$E:$E,'2. TS PAIS SEXO Y REG'!$A193)</f>
        <v>15347.736842105263</v>
      </c>
      <c r="G193" s="166">
        <f>SUMIFS('DATOS PEST15'!$D:$D,'DATOS PEST15'!$C:$C,'2. TS PAIS SEXO Y REG'!G$6,'DATOS PEST15'!$B:$B,VLOOKUP($F$5,DenRegTabla2,2,FALSE),'DATOS PEST15'!$A:$A,INDICE!$C$13,'DATOS PEST15'!$E:$E,'2. TS PAIS SEXO Y REG'!$A193)</f>
        <v>12528.368421052632</v>
      </c>
      <c r="H193" s="164">
        <f>SUMIFS('DATOS PEST15'!$D:$D,'DATOS PEST15'!$B:$B,VLOOKUP($F$5,DenRegTabla2,2,FALSE),'DATOS PEST15'!$A:$A,INDICE!$C$13,'DATOS PEST15'!$E:$E,'2. TS PAIS SEXO Y REG'!$A193)</f>
        <v>27876.105263157893</v>
      </c>
      <c r="I193" s="147">
        <f>SUMIFS('DATOS PEST15'!$D:$D,'DATOS PEST15'!$C:$C,'2. TS PAIS SEXO Y REG'!I$6,'DATOS PEST15'!$B:$B,VLOOKUP($I$5,DenRegTabla2,2,FALSE),'DATOS PEST15'!$A:$A,INDICE!$C$13,'DATOS PEST15'!$E:$E,'2. TS PAIS SEXO Y REG'!$A193)</f>
        <v>439.84210526315792</v>
      </c>
      <c r="J193" s="166">
        <f>SUMIFS('DATOS PEST15'!$D:$D,'DATOS PEST15'!$C:$C,'2. TS PAIS SEXO Y REG'!J$6,'DATOS PEST15'!$B:$B,VLOOKUP($I$5,DenRegTabla2,2,FALSE),'DATOS PEST15'!$A:$A,INDICE!$C$13,'DATOS PEST15'!$E:$E,'2. TS PAIS SEXO Y REG'!$A193)</f>
        <v>636.15789473684208</v>
      </c>
      <c r="K193" s="164">
        <f>SUMIFS('DATOS PEST15'!$D:$D,'DATOS PEST15'!$B:$B,VLOOKUP($I$5,DenRegTabla2,2,FALSE),'DATOS PEST15'!$A:$A,INDICE!$C$13,'DATOS PEST15'!$E:$E,'2. TS PAIS SEXO Y REG'!$A193)</f>
        <v>1076</v>
      </c>
      <c r="L193" s="147">
        <f>SUMIFS('DATOS PEST15'!$D:$D,'DATOS PEST15'!$C:$C,'2. TS PAIS SEXO Y REG'!L$6,'DATOS PEST15'!$B:$B,VLOOKUP($L$5,DenRegTabla2,2,FALSE),'DATOS PEST15'!$A:$A,INDICE!$C$13,'DATOS PEST15'!$E:$E,'2. TS PAIS SEXO Y REG'!$A193)</f>
        <v>12426.473684210527</v>
      </c>
      <c r="M193" s="166">
        <f>SUMIFS('DATOS PEST15'!$D:$D,'DATOS PEST15'!$C:$C,'2. TS PAIS SEXO Y REG'!M$6,'DATOS PEST15'!$B:$B,VLOOKUP($L$5,DenRegTabla2,2,FALSE),'DATOS PEST15'!$A:$A,INDICE!$C$13,'DATOS PEST15'!$E:$E,'2. TS PAIS SEXO Y REG'!$A193)</f>
        <v>656.0526315789474</v>
      </c>
      <c r="N193" s="164">
        <f>SUMIFS('DATOS PEST15'!$D:$D,'DATOS PEST15'!$B:$B,VLOOKUP($L$5,DenRegTabla2,2,FALSE),'DATOS PEST15'!$A:$A,INDICE!$C$13,'DATOS PEST15'!$E:$E,'2. TS PAIS SEXO Y REG'!$A193)</f>
        <v>13083.526315789473</v>
      </c>
      <c r="O193" s="147">
        <f>SUMIFS('DATOS PEST15'!$D:$D,'DATOS PEST15'!$C:$C,'2. TS PAIS SEXO Y REG'!O$6,'DATOS PEST15'!$B:$B,VLOOKUP($O$5,DenRegTabla2,2,FALSE),'DATOS PEST15'!$A:$A,INDICE!$C$13,'DATOS PEST15'!$E:$E,'2. TS PAIS SEXO Y REG'!$A193)</f>
        <v>1618.9473684210527</v>
      </c>
      <c r="P193" s="166">
        <f>SUMIFS('DATOS PEST15'!$D:$D,'DATOS PEST15'!$C:$C,'2. TS PAIS SEXO Y REG'!P$6,'DATOS PEST15'!$B:$B,VLOOKUP($O$5,DenRegTabla2,2,FALSE),'DATOS PEST15'!$A:$A,INDICE!$C$13,'DATOS PEST15'!$E:$E,'2. TS PAIS SEXO Y REG'!$A193)</f>
        <v>1946.5263157894738</v>
      </c>
      <c r="Q193" s="164">
        <f>SUMIFS('DATOS PEST15'!$D:$D,'DATOS PEST15'!$B:$B,VLOOKUP($O$5,DenRegTabla2,2,FALSE),'DATOS PEST15'!$A:$A,INDICE!$C$13,'DATOS PEST15'!$E:$E,'2. TS PAIS SEXO Y REG'!$A193)</f>
        <v>3565.4736842105267</v>
      </c>
      <c r="R193" s="147">
        <f>SUMIFS('DATOS PEST15'!$D:$D,'DATOS PEST15'!$C:$C,'2. TS PAIS SEXO Y REG'!R$6,'DATOS PEST15'!$B:$B,VLOOKUP($R$5,DenRegTabla2,2,FALSE),'DATOS PEST15'!$A:$A,INDICE!$C$13,'DATOS PEST15'!$E:$E,'2. TS PAIS SEXO Y REG'!$A193)</f>
        <v>25</v>
      </c>
      <c r="S193" s="166">
        <f>SUMIFS('DATOS PEST15'!$D:$D,'DATOS PEST15'!$C:$C,'2. TS PAIS SEXO Y REG'!S$6,'DATOS PEST15'!$B:$B,VLOOKUP($R$5,DenRegTabla2,2,FALSE),'DATOS PEST15'!$A:$A,INDICE!$C$13,'DATOS PEST15'!$E:$E,'2. TS PAIS SEXO Y REG'!$A193)</f>
        <v>2</v>
      </c>
      <c r="T193" s="164">
        <f>SUMIFS('DATOS PEST15'!$D:$D,'DATOS PEST15'!$B:$B,VLOOKUP($R$5,DenRegTabla2,2,FALSE),'DATOS PEST15'!$A:$A,INDICE!$C$13,'DATOS PEST15'!$E:$E,'2. TS PAIS SEXO Y REG'!$A193)</f>
        <v>27</v>
      </c>
      <c r="U193" s="147">
        <f>SUMIFS('DATOS PEST15'!$D:$D,'DATOS PEST15'!$C:$C,'2. TS PAIS SEXO Y REG'!U$6,'DATOS PEST15'!$B:$B,VLOOKUP($U$5,DenRegTabla2,2,FALSE),'DATOS PEST15'!$A:$A,INDICE!$C$13,'DATOS PEST15'!$E:$E,'2. TS PAIS SEXO Y REG'!$A193)</f>
        <v>7.1052631578947372</v>
      </c>
      <c r="V193" s="166">
        <f>SUMIFS('DATOS PEST15'!$D:$D,'DATOS PEST15'!$C:$C,'2. TS PAIS SEXO Y REG'!V$6,'DATOS PEST15'!$B:$B,VLOOKUP($U$5,DenRegTabla2,2,FALSE),'DATOS PEST15'!$A:$A,INDICE!$C$13,'DATOS PEST15'!$E:$E,'2. TS PAIS SEXO Y REG'!$A193)</f>
        <v>2.7894736842105261</v>
      </c>
      <c r="W193" s="164">
        <f>SUMIFS('DATOS PEST15'!$D:$D,'DATOS PEST15'!$B:$B,VLOOKUP($U$5,DenRegTabla2,2,FALSE),'DATOS PEST15'!$A:$A,INDICE!$C$13,'DATOS PEST15'!$E:$E,'2. TS PAIS SEXO Y REG'!$A193)</f>
        <v>9.8947368421052637</v>
      </c>
      <c r="X193" s="147">
        <f>SUMIFS('DATOS PEST15'!$D:$D,'DATOS PEST15'!$C:$C,'2. TS PAIS SEXO Y REG'!X$6,'DATOS PEST15'!$B:$B,VLOOKUP($X$5,DenRegTabla2,2,FALSE),'DATOS PEST15'!$A:$A,INDICE!$C$13,'DATOS PEST15'!$E:$E,'2. TS PAIS SEXO Y REG'!$A193)</f>
        <v>0</v>
      </c>
      <c r="Y193" s="166">
        <f>SUMIFS('DATOS PEST15'!$D:$D,'DATOS PEST15'!$C:$C,'2. TS PAIS SEXO Y REG'!Y$6,'DATOS PEST15'!$B:$B,VLOOKUP($X$5,DenRegTabla2,2,FALSE),'DATOS PEST15'!$A:$A,INDICE!$C$13,'DATOS PEST15'!$E:$E,'2. TS PAIS SEXO Y REG'!$A193)</f>
        <v>1</v>
      </c>
      <c r="Z193" s="164">
        <f>SUMIFS('DATOS PEST15'!$D:$D,'DATOS PEST15'!$B:$B,VLOOKUP($X$5,DenRegTabla2,2,FALSE),'DATOS PEST15'!$A:$A,INDICE!$C$13,'DATOS PEST15'!$E:$E,'2. TS PAIS SEXO Y REG'!$A193)</f>
        <v>1</v>
      </c>
      <c r="AA193" s="147">
        <f>SUMIFS('DATOS PEST15'!$D:$D,'DATOS PEST15'!$C:$C,'2. TS PAIS SEXO Y REG'!AA$6,'DATOS PEST15'!$B:$B,VLOOKUP($AA$5,DenRegTabla2,2,FALSE),'DATOS PEST15'!$A:$A,INDICE!$C$13,'DATOS PEST15'!$E:$E,'2. TS PAIS SEXO Y REG'!$A193)</f>
        <v>0</v>
      </c>
      <c r="AB193" s="166">
        <f>SUMIFS('DATOS PEST15'!$D:$D,'DATOS PEST15'!$C:$C,'2. TS PAIS SEXO Y REG'!AB$6,'DATOS PEST15'!$B:$B,VLOOKUP($AA$5,DenRegTabla2,2,FALSE),'DATOS PEST15'!$A:$A,INDICE!$C$13,'DATOS PEST15'!$E:$E,'2. TS PAIS SEXO Y REG'!$A193)</f>
        <v>0</v>
      </c>
      <c r="AC193" s="164">
        <f>SUMIFS('DATOS PEST15'!$D:$D,'DATOS PEST15'!$B:$B,VLOOKUP($AA$5,DenRegTabla2,2,FALSE),'DATOS PEST15'!$A:$A,INDICE!$C$13,'DATOS PEST15'!$E:$E,'2. TS PAIS SEXO Y REG'!$A193)</f>
        <v>0</v>
      </c>
    </row>
    <row r="194" spans="1:29" s="123" customFormat="1" ht="15.6" x14ac:dyDescent="0.3">
      <c r="A194" s="4">
        <v>604</v>
      </c>
      <c r="B194" s="147" t="s">
        <v>326</v>
      </c>
      <c r="C194" s="147">
        <f t="shared" si="27"/>
        <v>36380.631578947367</v>
      </c>
      <c r="D194" s="166">
        <f t="shared" si="28"/>
        <v>38025.26315789474</v>
      </c>
      <c r="E194" s="164">
        <f t="shared" si="29"/>
        <v>74407.526315789481</v>
      </c>
      <c r="F194" s="147">
        <f>SUMIFS('DATOS PEST15'!$D:$D,'DATOS PEST15'!$C:$C,'2. TS PAIS SEXO Y REG'!F$6,'DATOS PEST15'!$B:$B,VLOOKUP($F$5,DenRegTabla2,2,FALSE),'DATOS PEST15'!$A:$A,INDICE!$C$13,'DATOS PEST15'!$E:$E,'2. TS PAIS SEXO Y REG'!$A194)</f>
        <v>25545.052631578947</v>
      </c>
      <c r="G194" s="166">
        <f>SUMIFS('DATOS PEST15'!$D:$D,'DATOS PEST15'!$C:$C,'2. TS PAIS SEXO Y REG'!G$6,'DATOS PEST15'!$B:$B,VLOOKUP($F$5,DenRegTabla2,2,FALSE),'DATOS PEST15'!$A:$A,INDICE!$C$13,'DATOS PEST15'!$E:$E,'2. TS PAIS SEXO Y REG'!$A194)</f>
        <v>33499.947368421053</v>
      </c>
      <c r="H194" s="164">
        <f>SUMIFS('DATOS PEST15'!$D:$D,'DATOS PEST15'!$B:$B,VLOOKUP($F$5,DenRegTabla2,2,FALSE),'DATOS PEST15'!$A:$A,INDICE!$C$13,'DATOS PEST15'!$E:$E,'2. TS PAIS SEXO Y REG'!$A194)</f>
        <v>59045</v>
      </c>
      <c r="I194" s="147">
        <f>SUMIFS('DATOS PEST15'!$D:$D,'DATOS PEST15'!$C:$C,'2. TS PAIS SEXO Y REG'!I$6,'DATOS PEST15'!$B:$B,VLOOKUP($I$5,DenRegTabla2,2,FALSE),'DATOS PEST15'!$A:$A,INDICE!$C$13,'DATOS PEST15'!$E:$E,'2. TS PAIS SEXO Y REG'!$A194)</f>
        <v>400.36842105263156</v>
      </c>
      <c r="J194" s="166">
        <f>SUMIFS('DATOS PEST15'!$D:$D,'DATOS PEST15'!$C:$C,'2. TS PAIS SEXO Y REG'!J$6,'DATOS PEST15'!$B:$B,VLOOKUP($I$5,DenRegTabla2,2,FALSE),'DATOS PEST15'!$A:$A,INDICE!$C$13,'DATOS PEST15'!$E:$E,'2. TS PAIS SEXO Y REG'!$A194)</f>
        <v>806.47368421052636</v>
      </c>
      <c r="K194" s="164">
        <f>SUMIFS('DATOS PEST15'!$D:$D,'DATOS PEST15'!$B:$B,VLOOKUP($I$5,DenRegTabla2,2,FALSE),'DATOS PEST15'!$A:$A,INDICE!$C$13,'DATOS PEST15'!$E:$E,'2. TS PAIS SEXO Y REG'!$A194)</f>
        <v>1206.8421052631579</v>
      </c>
      <c r="L194" s="147">
        <f>SUMIFS('DATOS PEST15'!$D:$D,'DATOS PEST15'!$C:$C,'2. TS PAIS SEXO Y REG'!L$6,'DATOS PEST15'!$B:$B,VLOOKUP($L$5,DenRegTabla2,2,FALSE),'DATOS PEST15'!$A:$A,INDICE!$C$13,'DATOS PEST15'!$E:$E,'2. TS PAIS SEXO Y REG'!$A194)</f>
        <v>8455.1578947368416</v>
      </c>
      <c r="M194" s="166">
        <f>SUMIFS('DATOS PEST15'!$D:$D,'DATOS PEST15'!$C:$C,'2. TS PAIS SEXO Y REG'!M$6,'DATOS PEST15'!$B:$B,VLOOKUP($L$5,DenRegTabla2,2,FALSE),'DATOS PEST15'!$A:$A,INDICE!$C$13,'DATOS PEST15'!$E:$E,'2. TS PAIS SEXO Y REG'!$A194)</f>
        <v>568.26315789473688</v>
      </c>
      <c r="N194" s="164">
        <f>SUMIFS('DATOS PEST15'!$D:$D,'DATOS PEST15'!$B:$B,VLOOKUP($L$5,DenRegTabla2,2,FALSE),'DATOS PEST15'!$A:$A,INDICE!$C$13,'DATOS PEST15'!$E:$E,'2. TS PAIS SEXO Y REG'!$A194)</f>
        <v>9025.0526315789466</v>
      </c>
      <c r="O194" s="147">
        <f>SUMIFS('DATOS PEST15'!$D:$D,'DATOS PEST15'!$C:$C,'2. TS PAIS SEXO Y REG'!O$6,'DATOS PEST15'!$B:$B,VLOOKUP($O$5,DenRegTabla2,2,FALSE),'DATOS PEST15'!$A:$A,INDICE!$C$13,'DATOS PEST15'!$E:$E,'2. TS PAIS SEXO Y REG'!$A194)</f>
        <v>1971.0526315789473</v>
      </c>
      <c r="P194" s="166">
        <f>SUMIFS('DATOS PEST15'!$D:$D,'DATOS PEST15'!$C:$C,'2. TS PAIS SEXO Y REG'!P$6,'DATOS PEST15'!$B:$B,VLOOKUP($O$5,DenRegTabla2,2,FALSE),'DATOS PEST15'!$A:$A,INDICE!$C$13,'DATOS PEST15'!$E:$E,'2. TS PAIS SEXO Y REG'!$A194)</f>
        <v>2963.3684210526317</v>
      </c>
      <c r="Q194" s="164">
        <f>SUMIFS('DATOS PEST15'!$D:$D,'DATOS PEST15'!$B:$B,VLOOKUP($O$5,DenRegTabla2,2,FALSE),'DATOS PEST15'!$A:$A,INDICE!$C$13,'DATOS PEST15'!$E:$E,'2. TS PAIS SEXO Y REG'!$A194)</f>
        <v>4934.4210526315792</v>
      </c>
      <c r="R194" s="147">
        <f>SUMIFS('DATOS PEST15'!$D:$D,'DATOS PEST15'!$C:$C,'2. TS PAIS SEXO Y REG'!R$6,'DATOS PEST15'!$B:$B,VLOOKUP($R$5,DenRegTabla2,2,FALSE),'DATOS PEST15'!$A:$A,INDICE!$C$13,'DATOS PEST15'!$E:$E,'2. TS PAIS SEXO Y REG'!$A194)</f>
        <v>5</v>
      </c>
      <c r="S194" s="166">
        <f>SUMIFS('DATOS PEST15'!$D:$D,'DATOS PEST15'!$C:$C,'2. TS PAIS SEXO Y REG'!S$6,'DATOS PEST15'!$B:$B,VLOOKUP($R$5,DenRegTabla2,2,FALSE),'DATOS PEST15'!$A:$A,INDICE!$C$13,'DATOS PEST15'!$E:$E,'2. TS PAIS SEXO Y REG'!$A194)</f>
        <v>1</v>
      </c>
      <c r="T194" s="164">
        <f>SUMIFS('DATOS PEST15'!$D:$D,'DATOS PEST15'!$B:$B,VLOOKUP($R$5,DenRegTabla2,2,FALSE),'DATOS PEST15'!$A:$A,INDICE!$C$13,'DATOS PEST15'!$E:$E,'2. TS PAIS SEXO Y REG'!$A194)</f>
        <v>6</v>
      </c>
      <c r="U194" s="147">
        <f>SUMIFS('DATOS PEST15'!$D:$D,'DATOS PEST15'!$C:$C,'2. TS PAIS SEXO Y REG'!U$6,'DATOS PEST15'!$B:$B,VLOOKUP($U$5,DenRegTabla2,2,FALSE),'DATOS PEST15'!$A:$A,INDICE!$C$13,'DATOS PEST15'!$E:$E,'2. TS PAIS SEXO Y REG'!$A194)</f>
        <v>4</v>
      </c>
      <c r="V194" s="166">
        <f>SUMIFS('DATOS PEST15'!$D:$D,'DATOS PEST15'!$C:$C,'2. TS PAIS SEXO Y REG'!V$6,'DATOS PEST15'!$B:$B,VLOOKUP($U$5,DenRegTabla2,2,FALSE),'DATOS PEST15'!$A:$A,INDICE!$C$13,'DATOS PEST15'!$E:$E,'2. TS PAIS SEXO Y REG'!$A194)</f>
        <v>183.57894736842104</v>
      </c>
      <c r="W194" s="164">
        <f>SUMIFS('DATOS PEST15'!$D:$D,'DATOS PEST15'!$B:$B,VLOOKUP($U$5,DenRegTabla2,2,FALSE),'DATOS PEST15'!$A:$A,INDICE!$C$13,'DATOS PEST15'!$E:$E,'2. TS PAIS SEXO Y REG'!$A194)</f>
        <v>187.57894736842104</v>
      </c>
      <c r="X194" s="147">
        <f>SUMIFS('DATOS PEST15'!$D:$D,'DATOS PEST15'!$C:$C,'2. TS PAIS SEXO Y REG'!X$6,'DATOS PEST15'!$B:$B,VLOOKUP($X$5,DenRegTabla2,2,FALSE),'DATOS PEST15'!$A:$A,INDICE!$C$13,'DATOS PEST15'!$E:$E,'2. TS PAIS SEXO Y REG'!$A194)</f>
        <v>0</v>
      </c>
      <c r="Y194" s="166">
        <f>SUMIFS('DATOS PEST15'!$D:$D,'DATOS PEST15'!$C:$C,'2. TS PAIS SEXO Y REG'!Y$6,'DATOS PEST15'!$B:$B,VLOOKUP($X$5,DenRegTabla2,2,FALSE),'DATOS PEST15'!$A:$A,INDICE!$C$13,'DATOS PEST15'!$E:$E,'2. TS PAIS SEXO Y REG'!$A194)</f>
        <v>2.6315789473684212</v>
      </c>
      <c r="Z194" s="164">
        <f>SUMIFS('DATOS PEST15'!$D:$D,'DATOS PEST15'!$B:$B,VLOOKUP($X$5,DenRegTabla2,2,FALSE),'DATOS PEST15'!$A:$A,INDICE!$C$13,'DATOS PEST15'!$E:$E,'2. TS PAIS SEXO Y REG'!$A194)</f>
        <v>2.6315789473684212</v>
      </c>
      <c r="AA194" s="147">
        <f>SUMIFS('DATOS PEST15'!$D:$D,'DATOS PEST15'!$C:$C,'2. TS PAIS SEXO Y REG'!AA$6,'DATOS PEST15'!$B:$B,VLOOKUP($AA$5,DenRegTabla2,2,FALSE),'DATOS PEST15'!$A:$A,INDICE!$C$13,'DATOS PEST15'!$E:$E,'2. TS PAIS SEXO Y REG'!$A194)</f>
        <v>0</v>
      </c>
      <c r="AB194" s="166">
        <f>SUMIFS('DATOS PEST15'!$D:$D,'DATOS PEST15'!$C:$C,'2. TS PAIS SEXO Y REG'!AB$6,'DATOS PEST15'!$B:$B,VLOOKUP($AA$5,DenRegTabla2,2,FALSE),'DATOS PEST15'!$A:$A,INDICE!$C$13,'DATOS PEST15'!$E:$E,'2. TS PAIS SEXO Y REG'!$A194)</f>
        <v>0</v>
      </c>
      <c r="AC194" s="164">
        <f>SUMIFS('DATOS PEST15'!$D:$D,'DATOS PEST15'!$B:$B,VLOOKUP($AA$5,DenRegTabla2,2,FALSE),'DATOS PEST15'!$A:$A,INDICE!$C$13,'DATOS PEST15'!$E:$E,'2. TS PAIS SEXO Y REG'!$A194)</f>
        <v>0</v>
      </c>
    </row>
    <row r="195" spans="1:29" s="123" customFormat="1" ht="15.6" x14ac:dyDescent="0.3">
      <c r="A195" s="4">
        <v>612</v>
      </c>
      <c r="B195" s="147" t="s">
        <v>328</v>
      </c>
      <c r="C195" s="147">
        <f t="shared" si="27"/>
        <v>5.9473684210526319</v>
      </c>
      <c r="D195" s="166">
        <f t="shared" si="28"/>
        <v>9.5789473684210513</v>
      </c>
      <c r="E195" s="164">
        <f t="shared" si="29"/>
        <v>15.526315789473685</v>
      </c>
      <c r="F195" s="147">
        <f>SUMIFS('DATOS PEST15'!$D:$D,'DATOS PEST15'!$C:$C,'2. TS PAIS SEXO Y REG'!F$6,'DATOS PEST15'!$B:$B,VLOOKUP($F$5,DenRegTabla2,2,FALSE),'DATOS PEST15'!$A:$A,INDICE!$C$13,'DATOS PEST15'!$E:$E,'2. TS PAIS SEXO Y REG'!$A195)</f>
        <v>5.9473684210526319</v>
      </c>
      <c r="G195" s="166">
        <f>SUMIFS('DATOS PEST15'!$D:$D,'DATOS PEST15'!$C:$C,'2. TS PAIS SEXO Y REG'!G$6,'DATOS PEST15'!$B:$B,VLOOKUP($F$5,DenRegTabla2,2,FALSE),'DATOS PEST15'!$A:$A,INDICE!$C$13,'DATOS PEST15'!$E:$E,'2. TS PAIS SEXO Y REG'!$A195)</f>
        <v>6.5789473684210522</v>
      </c>
      <c r="H195" s="164">
        <f>SUMIFS('DATOS PEST15'!$D:$D,'DATOS PEST15'!$B:$B,VLOOKUP($F$5,DenRegTabla2,2,FALSE),'DATOS PEST15'!$A:$A,INDICE!$C$13,'DATOS PEST15'!$E:$E,'2. TS PAIS SEXO Y REG'!$A195)</f>
        <v>12.526315789473685</v>
      </c>
      <c r="I195" s="147">
        <f>SUMIFS('DATOS PEST15'!$D:$D,'DATOS PEST15'!$C:$C,'2. TS PAIS SEXO Y REG'!I$6,'DATOS PEST15'!$B:$B,VLOOKUP($I$5,DenRegTabla2,2,FALSE),'DATOS PEST15'!$A:$A,INDICE!$C$13,'DATOS PEST15'!$E:$E,'2. TS PAIS SEXO Y REG'!$A195)</f>
        <v>0</v>
      </c>
      <c r="J195" s="166">
        <f>SUMIFS('DATOS PEST15'!$D:$D,'DATOS PEST15'!$C:$C,'2. TS PAIS SEXO Y REG'!J$6,'DATOS PEST15'!$B:$B,VLOOKUP($I$5,DenRegTabla2,2,FALSE),'DATOS PEST15'!$A:$A,INDICE!$C$13,'DATOS PEST15'!$E:$E,'2. TS PAIS SEXO Y REG'!$A195)</f>
        <v>0</v>
      </c>
      <c r="K195" s="164">
        <f>SUMIFS('DATOS PEST15'!$D:$D,'DATOS PEST15'!$B:$B,VLOOKUP($I$5,DenRegTabla2,2,FALSE),'DATOS PEST15'!$A:$A,INDICE!$C$13,'DATOS PEST15'!$E:$E,'2. TS PAIS SEXO Y REG'!$A195)</f>
        <v>0</v>
      </c>
      <c r="L195" s="147">
        <f>SUMIFS('DATOS PEST15'!$D:$D,'DATOS PEST15'!$C:$C,'2. TS PAIS SEXO Y REG'!L$6,'DATOS PEST15'!$B:$B,VLOOKUP($L$5,DenRegTabla2,2,FALSE),'DATOS PEST15'!$A:$A,INDICE!$C$13,'DATOS PEST15'!$E:$E,'2. TS PAIS SEXO Y REG'!$A195)</f>
        <v>0</v>
      </c>
      <c r="M195" s="166">
        <f>SUMIFS('DATOS PEST15'!$D:$D,'DATOS PEST15'!$C:$C,'2. TS PAIS SEXO Y REG'!M$6,'DATOS PEST15'!$B:$B,VLOOKUP($L$5,DenRegTabla2,2,FALSE),'DATOS PEST15'!$A:$A,INDICE!$C$13,'DATOS PEST15'!$E:$E,'2. TS PAIS SEXO Y REG'!$A195)</f>
        <v>0</v>
      </c>
      <c r="N195" s="164">
        <f>SUMIFS('DATOS PEST15'!$D:$D,'DATOS PEST15'!$B:$B,VLOOKUP($L$5,DenRegTabla2,2,FALSE),'DATOS PEST15'!$A:$A,INDICE!$C$13,'DATOS PEST15'!$E:$E,'2. TS PAIS SEXO Y REG'!$A195)</f>
        <v>0</v>
      </c>
      <c r="O195" s="147">
        <f>SUMIFS('DATOS PEST15'!$D:$D,'DATOS PEST15'!$C:$C,'2. TS PAIS SEXO Y REG'!O$6,'DATOS PEST15'!$B:$B,VLOOKUP($O$5,DenRegTabla2,2,FALSE),'DATOS PEST15'!$A:$A,INDICE!$C$13,'DATOS PEST15'!$E:$E,'2. TS PAIS SEXO Y REG'!$A195)</f>
        <v>0</v>
      </c>
      <c r="P195" s="166">
        <f>SUMIFS('DATOS PEST15'!$D:$D,'DATOS PEST15'!$C:$C,'2. TS PAIS SEXO Y REG'!P$6,'DATOS PEST15'!$B:$B,VLOOKUP($O$5,DenRegTabla2,2,FALSE),'DATOS PEST15'!$A:$A,INDICE!$C$13,'DATOS PEST15'!$E:$E,'2. TS PAIS SEXO Y REG'!$A195)</f>
        <v>3</v>
      </c>
      <c r="Q195" s="164">
        <f>SUMIFS('DATOS PEST15'!$D:$D,'DATOS PEST15'!$B:$B,VLOOKUP($O$5,DenRegTabla2,2,FALSE),'DATOS PEST15'!$A:$A,INDICE!$C$13,'DATOS PEST15'!$E:$E,'2. TS PAIS SEXO Y REG'!$A195)</f>
        <v>3</v>
      </c>
      <c r="R195" s="147">
        <f>SUMIFS('DATOS PEST15'!$D:$D,'DATOS PEST15'!$C:$C,'2. TS PAIS SEXO Y REG'!R$6,'DATOS PEST15'!$B:$B,VLOOKUP($R$5,DenRegTabla2,2,FALSE),'DATOS PEST15'!$A:$A,INDICE!$C$13,'DATOS PEST15'!$E:$E,'2. TS PAIS SEXO Y REG'!$A195)</f>
        <v>0</v>
      </c>
      <c r="S195" s="166">
        <f>SUMIFS('DATOS PEST15'!$D:$D,'DATOS PEST15'!$C:$C,'2. TS PAIS SEXO Y REG'!S$6,'DATOS PEST15'!$B:$B,VLOOKUP($R$5,DenRegTabla2,2,FALSE),'DATOS PEST15'!$A:$A,INDICE!$C$13,'DATOS PEST15'!$E:$E,'2. TS PAIS SEXO Y REG'!$A195)</f>
        <v>0</v>
      </c>
      <c r="T195" s="164">
        <f>SUMIFS('DATOS PEST15'!$D:$D,'DATOS PEST15'!$B:$B,VLOOKUP($R$5,DenRegTabla2,2,FALSE),'DATOS PEST15'!$A:$A,INDICE!$C$13,'DATOS PEST15'!$E:$E,'2. TS PAIS SEXO Y REG'!$A195)</f>
        <v>0</v>
      </c>
      <c r="U195" s="147">
        <f>SUMIFS('DATOS PEST15'!$D:$D,'DATOS PEST15'!$C:$C,'2. TS PAIS SEXO Y REG'!U$6,'DATOS PEST15'!$B:$B,VLOOKUP($U$5,DenRegTabla2,2,FALSE),'DATOS PEST15'!$A:$A,INDICE!$C$13,'DATOS PEST15'!$E:$E,'2. TS PAIS SEXO Y REG'!$A195)</f>
        <v>0</v>
      </c>
      <c r="V195" s="166">
        <f>SUMIFS('DATOS PEST15'!$D:$D,'DATOS PEST15'!$C:$C,'2. TS PAIS SEXO Y REG'!V$6,'DATOS PEST15'!$B:$B,VLOOKUP($U$5,DenRegTabla2,2,FALSE),'DATOS PEST15'!$A:$A,INDICE!$C$13,'DATOS PEST15'!$E:$E,'2. TS PAIS SEXO Y REG'!$A195)</f>
        <v>0</v>
      </c>
      <c r="W195" s="164">
        <f>SUMIFS('DATOS PEST15'!$D:$D,'DATOS PEST15'!$B:$B,VLOOKUP($U$5,DenRegTabla2,2,FALSE),'DATOS PEST15'!$A:$A,INDICE!$C$13,'DATOS PEST15'!$E:$E,'2. TS PAIS SEXO Y REG'!$A195)</f>
        <v>0</v>
      </c>
      <c r="X195" s="147">
        <f>SUMIFS('DATOS PEST15'!$D:$D,'DATOS PEST15'!$C:$C,'2. TS PAIS SEXO Y REG'!X$6,'DATOS PEST15'!$B:$B,VLOOKUP($X$5,DenRegTabla2,2,FALSE),'DATOS PEST15'!$A:$A,INDICE!$C$13,'DATOS PEST15'!$E:$E,'2. TS PAIS SEXO Y REG'!$A195)</f>
        <v>0</v>
      </c>
      <c r="Y195" s="166">
        <f>SUMIFS('DATOS PEST15'!$D:$D,'DATOS PEST15'!$C:$C,'2. TS PAIS SEXO Y REG'!Y$6,'DATOS PEST15'!$B:$B,VLOOKUP($X$5,DenRegTabla2,2,FALSE),'DATOS PEST15'!$A:$A,INDICE!$C$13,'DATOS PEST15'!$E:$E,'2. TS PAIS SEXO Y REG'!$A195)</f>
        <v>0</v>
      </c>
      <c r="Z195" s="164">
        <f>SUMIFS('DATOS PEST15'!$D:$D,'DATOS PEST15'!$B:$B,VLOOKUP($X$5,DenRegTabla2,2,FALSE),'DATOS PEST15'!$A:$A,INDICE!$C$13,'DATOS PEST15'!$E:$E,'2. TS PAIS SEXO Y REG'!$A195)</f>
        <v>0</v>
      </c>
      <c r="AA195" s="147">
        <f>SUMIFS('DATOS PEST15'!$D:$D,'DATOS PEST15'!$C:$C,'2. TS PAIS SEXO Y REG'!AA$6,'DATOS PEST15'!$B:$B,VLOOKUP($AA$5,DenRegTabla2,2,FALSE),'DATOS PEST15'!$A:$A,INDICE!$C$13,'DATOS PEST15'!$E:$E,'2. TS PAIS SEXO Y REG'!$A195)</f>
        <v>0</v>
      </c>
      <c r="AB195" s="166">
        <f>SUMIFS('DATOS PEST15'!$D:$D,'DATOS PEST15'!$C:$C,'2. TS PAIS SEXO Y REG'!AB$6,'DATOS PEST15'!$B:$B,VLOOKUP($AA$5,DenRegTabla2,2,FALSE),'DATOS PEST15'!$A:$A,INDICE!$C$13,'DATOS PEST15'!$E:$E,'2. TS PAIS SEXO Y REG'!$A195)</f>
        <v>0</v>
      </c>
      <c r="AC195" s="164">
        <f>SUMIFS('DATOS PEST15'!$D:$D,'DATOS PEST15'!$B:$B,VLOOKUP($AA$5,DenRegTabla2,2,FALSE),'DATOS PEST15'!$A:$A,INDICE!$C$13,'DATOS PEST15'!$E:$E,'2. TS PAIS SEXO Y REG'!$A195)</f>
        <v>0</v>
      </c>
    </row>
    <row r="196" spans="1:29" s="123" customFormat="1" ht="15.6" x14ac:dyDescent="0.3">
      <c r="A196" s="4">
        <v>258</v>
      </c>
      <c r="B196" s="147" t="s">
        <v>407</v>
      </c>
      <c r="C196" s="147">
        <f t="shared" si="27"/>
        <v>5.0526315789473681</v>
      </c>
      <c r="D196" s="166">
        <f t="shared" si="28"/>
        <v>7.3684210526315788</v>
      </c>
      <c r="E196" s="164">
        <f t="shared" si="29"/>
        <v>12.421052631578947</v>
      </c>
      <c r="F196" s="147">
        <f>SUMIFS('DATOS PEST15'!$D:$D,'DATOS PEST15'!$C:$C,'2. TS PAIS SEXO Y REG'!F$6,'DATOS PEST15'!$B:$B,VLOOKUP($F$5,DenRegTabla2,2,FALSE),'DATOS PEST15'!$A:$A,INDICE!$C$13,'DATOS PEST15'!$E:$E,'2. TS PAIS SEXO Y REG'!$A196)</f>
        <v>4.0526315789473681</v>
      </c>
      <c r="G196" s="166">
        <f>SUMIFS('DATOS PEST15'!$D:$D,'DATOS PEST15'!$C:$C,'2. TS PAIS SEXO Y REG'!G$6,'DATOS PEST15'!$B:$B,VLOOKUP($F$5,DenRegTabla2,2,FALSE),'DATOS PEST15'!$A:$A,INDICE!$C$13,'DATOS PEST15'!$E:$E,'2. TS PAIS SEXO Y REG'!$A196)</f>
        <v>7.3684210526315788</v>
      </c>
      <c r="H196" s="164">
        <f>SUMIFS('DATOS PEST15'!$D:$D,'DATOS PEST15'!$B:$B,VLOOKUP($F$5,DenRegTabla2,2,FALSE),'DATOS PEST15'!$A:$A,INDICE!$C$13,'DATOS PEST15'!$E:$E,'2. TS PAIS SEXO Y REG'!$A196)</f>
        <v>11.421052631578947</v>
      </c>
      <c r="I196" s="147">
        <f>SUMIFS('DATOS PEST15'!$D:$D,'DATOS PEST15'!$C:$C,'2. TS PAIS SEXO Y REG'!I$6,'DATOS PEST15'!$B:$B,VLOOKUP($I$5,DenRegTabla2,2,FALSE),'DATOS PEST15'!$A:$A,INDICE!$C$13,'DATOS PEST15'!$E:$E,'2. TS PAIS SEXO Y REG'!$A196)</f>
        <v>0</v>
      </c>
      <c r="J196" s="166">
        <f>SUMIFS('DATOS PEST15'!$D:$D,'DATOS PEST15'!$C:$C,'2. TS PAIS SEXO Y REG'!J$6,'DATOS PEST15'!$B:$B,VLOOKUP($I$5,DenRegTabla2,2,FALSE),'DATOS PEST15'!$A:$A,INDICE!$C$13,'DATOS PEST15'!$E:$E,'2. TS PAIS SEXO Y REG'!$A196)</f>
        <v>0</v>
      </c>
      <c r="K196" s="164">
        <f>SUMIFS('DATOS PEST15'!$D:$D,'DATOS PEST15'!$B:$B,VLOOKUP($I$5,DenRegTabla2,2,FALSE),'DATOS PEST15'!$A:$A,INDICE!$C$13,'DATOS PEST15'!$E:$E,'2. TS PAIS SEXO Y REG'!$A196)</f>
        <v>0</v>
      </c>
      <c r="L196" s="147">
        <f>SUMIFS('DATOS PEST15'!$D:$D,'DATOS PEST15'!$C:$C,'2. TS PAIS SEXO Y REG'!L$6,'DATOS PEST15'!$B:$B,VLOOKUP($L$5,DenRegTabla2,2,FALSE),'DATOS PEST15'!$A:$A,INDICE!$C$13,'DATOS PEST15'!$E:$E,'2. TS PAIS SEXO Y REG'!$A196)</f>
        <v>1</v>
      </c>
      <c r="M196" s="166">
        <f>SUMIFS('DATOS PEST15'!$D:$D,'DATOS PEST15'!$C:$C,'2. TS PAIS SEXO Y REG'!M$6,'DATOS PEST15'!$B:$B,VLOOKUP($L$5,DenRegTabla2,2,FALSE),'DATOS PEST15'!$A:$A,INDICE!$C$13,'DATOS PEST15'!$E:$E,'2. TS PAIS SEXO Y REG'!$A196)</f>
        <v>0</v>
      </c>
      <c r="N196" s="164">
        <f>SUMIFS('DATOS PEST15'!$D:$D,'DATOS PEST15'!$B:$B,VLOOKUP($L$5,DenRegTabla2,2,FALSE),'DATOS PEST15'!$A:$A,INDICE!$C$13,'DATOS PEST15'!$E:$E,'2. TS PAIS SEXO Y REG'!$A196)</f>
        <v>1</v>
      </c>
      <c r="O196" s="147">
        <f>SUMIFS('DATOS PEST15'!$D:$D,'DATOS PEST15'!$C:$C,'2. TS PAIS SEXO Y REG'!O$6,'DATOS PEST15'!$B:$B,VLOOKUP($O$5,DenRegTabla2,2,FALSE),'DATOS PEST15'!$A:$A,INDICE!$C$13,'DATOS PEST15'!$E:$E,'2. TS PAIS SEXO Y REG'!$A196)</f>
        <v>0</v>
      </c>
      <c r="P196" s="166">
        <f>SUMIFS('DATOS PEST15'!$D:$D,'DATOS PEST15'!$C:$C,'2. TS PAIS SEXO Y REG'!P$6,'DATOS PEST15'!$B:$B,VLOOKUP($O$5,DenRegTabla2,2,FALSE),'DATOS PEST15'!$A:$A,INDICE!$C$13,'DATOS PEST15'!$E:$E,'2. TS PAIS SEXO Y REG'!$A196)</f>
        <v>0</v>
      </c>
      <c r="Q196" s="164">
        <f>SUMIFS('DATOS PEST15'!$D:$D,'DATOS PEST15'!$B:$B,VLOOKUP($O$5,DenRegTabla2,2,FALSE),'DATOS PEST15'!$A:$A,INDICE!$C$13,'DATOS PEST15'!$E:$E,'2. TS PAIS SEXO Y REG'!$A196)</f>
        <v>0</v>
      </c>
      <c r="R196" s="147">
        <f>SUMIFS('DATOS PEST15'!$D:$D,'DATOS PEST15'!$C:$C,'2. TS PAIS SEXO Y REG'!R$6,'DATOS PEST15'!$B:$B,VLOOKUP($R$5,DenRegTabla2,2,FALSE),'DATOS PEST15'!$A:$A,INDICE!$C$13,'DATOS PEST15'!$E:$E,'2. TS PAIS SEXO Y REG'!$A196)</f>
        <v>0</v>
      </c>
      <c r="S196" s="166">
        <f>SUMIFS('DATOS PEST15'!$D:$D,'DATOS PEST15'!$C:$C,'2. TS PAIS SEXO Y REG'!S$6,'DATOS PEST15'!$B:$B,VLOOKUP($R$5,DenRegTabla2,2,FALSE),'DATOS PEST15'!$A:$A,INDICE!$C$13,'DATOS PEST15'!$E:$E,'2. TS PAIS SEXO Y REG'!$A196)</f>
        <v>0</v>
      </c>
      <c r="T196" s="164">
        <f>SUMIFS('DATOS PEST15'!$D:$D,'DATOS PEST15'!$B:$B,VLOOKUP($R$5,DenRegTabla2,2,FALSE),'DATOS PEST15'!$A:$A,INDICE!$C$13,'DATOS PEST15'!$E:$E,'2. TS PAIS SEXO Y REG'!$A196)</f>
        <v>0</v>
      </c>
      <c r="U196" s="147">
        <f>SUMIFS('DATOS PEST15'!$D:$D,'DATOS PEST15'!$C:$C,'2. TS PAIS SEXO Y REG'!U$6,'DATOS PEST15'!$B:$B,VLOOKUP($U$5,DenRegTabla2,2,FALSE),'DATOS PEST15'!$A:$A,INDICE!$C$13,'DATOS PEST15'!$E:$E,'2. TS PAIS SEXO Y REG'!$A196)</f>
        <v>0</v>
      </c>
      <c r="V196" s="166">
        <f>SUMIFS('DATOS PEST15'!$D:$D,'DATOS PEST15'!$C:$C,'2. TS PAIS SEXO Y REG'!V$6,'DATOS PEST15'!$B:$B,VLOOKUP($U$5,DenRegTabla2,2,FALSE),'DATOS PEST15'!$A:$A,INDICE!$C$13,'DATOS PEST15'!$E:$E,'2. TS PAIS SEXO Y REG'!$A196)</f>
        <v>0</v>
      </c>
      <c r="W196" s="164">
        <f>SUMIFS('DATOS PEST15'!$D:$D,'DATOS PEST15'!$B:$B,VLOOKUP($U$5,DenRegTabla2,2,FALSE),'DATOS PEST15'!$A:$A,INDICE!$C$13,'DATOS PEST15'!$E:$E,'2. TS PAIS SEXO Y REG'!$A196)</f>
        <v>0</v>
      </c>
      <c r="X196" s="147">
        <f>SUMIFS('DATOS PEST15'!$D:$D,'DATOS PEST15'!$C:$C,'2. TS PAIS SEXO Y REG'!X$6,'DATOS PEST15'!$B:$B,VLOOKUP($X$5,DenRegTabla2,2,FALSE),'DATOS PEST15'!$A:$A,INDICE!$C$13,'DATOS PEST15'!$E:$E,'2. TS PAIS SEXO Y REG'!$A196)</f>
        <v>0</v>
      </c>
      <c r="Y196" s="166">
        <f>SUMIFS('DATOS PEST15'!$D:$D,'DATOS PEST15'!$C:$C,'2. TS PAIS SEXO Y REG'!Y$6,'DATOS PEST15'!$B:$B,VLOOKUP($X$5,DenRegTabla2,2,FALSE),'DATOS PEST15'!$A:$A,INDICE!$C$13,'DATOS PEST15'!$E:$E,'2. TS PAIS SEXO Y REG'!$A196)</f>
        <v>0</v>
      </c>
      <c r="Z196" s="164">
        <f>SUMIFS('DATOS PEST15'!$D:$D,'DATOS PEST15'!$B:$B,VLOOKUP($X$5,DenRegTabla2,2,FALSE),'DATOS PEST15'!$A:$A,INDICE!$C$13,'DATOS PEST15'!$E:$E,'2. TS PAIS SEXO Y REG'!$A196)</f>
        <v>0</v>
      </c>
      <c r="AA196" s="147">
        <f>SUMIFS('DATOS PEST15'!$D:$D,'DATOS PEST15'!$C:$C,'2. TS PAIS SEXO Y REG'!AA$6,'DATOS PEST15'!$B:$B,VLOOKUP($AA$5,DenRegTabla2,2,FALSE),'DATOS PEST15'!$A:$A,INDICE!$C$13,'DATOS PEST15'!$E:$E,'2. TS PAIS SEXO Y REG'!$A196)</f>
        <v>0</v>
      </c>
      <c r="AB196" s="166">
        <f>SUMIFS('DATOS PEST15'!$D:$D,'DATOS PEST15'!$C:$C,'2. TS PAIS SEXO Y REG'!AB$6,'DATOS PEST15'!$B:$B,VLOOKUP($AA$5,DenRegTabla2,2,FALSE),'DATOS PEST15'!$A:$A,INDICE!$C$13,'DATOS PEST15'!$E:$E,'2. TS PAIS SEXO Y REG'!$A196)</f>
        <v>0</v>
      </c>
      <c r="AC196" s="164">
        <f>SUMIFS('DATOS PEST15'!$D:$D,'DATOS PEST15'!$B:$B,VLOOKUP($AA$5,DenRegTabla2,2,FALSE),'DATOS PEST15'!$A:$A,INDICE!$C$13,'DATOS PEST15'!$E:$E,'2. TS PAIS SEXO Y REG'!$A196)</f>
        <v>0</v>
      </c>
    </row>
    <row r="197" spans="1:29" s="123" customFormat="1" ht="15.6" x14ac:dyDescent="0.3">
      <c r="A197" s="4">
        <v>630</v>
      </c>
      <c r="B197" s="147" t="s">
        <v>331</v>
      </c>
      <c r="C197" s="147">
        <f t="shared" si="27"/>
        <v>57.842105263157897</v>
      </c>
      <c r="D197" s="166">
        <f t="shared" si="28"/>
        <v>46.947368421052623</v>
      </c>
      <c r="E197" s="164">
        <f t="shared" si="29"/>
        <v>104.78947368421053</v>
      </c>
      <c r="F197" s="147">
        <f>SUMIFS('DATOS PEST15'!$D:$D,'DATOS PEST15'!$C:$C,'2. TS PAIS SEXO Y REG'!F$6,'DATOS PEST15'!$B:$B,VLOOKUP($F$5,DenRegTabla2,2,FALSE),'DATOS PEST15'!$A:$A,INDICE!$C$13,'DATOS PEST15'!$E:$E,'2. TS PAIS SEXO Y REG'!$A197)</f>
        <v>46.842105263157897</v>
      </c>
      <c r="G197" s="166">
        <f>SUMIFS('DATOS PEST15'!$D:$D,'DATOS PEST15'!$C:$C,'2. TS PAIS SEXO Y REG'!G$6,'DATOS PEST15'!$B:$B,VLOOKUP($F$5,DenRegTabla2,2,FALSE),'DATOS PEST15'!$A:$A,INDICE!$C$13,'DATOS PEST15'!$E:$E,'2. TS PAIS SEXO Y REG'!$A197)</f>
        <v>36.631578947368418</v>
      </c>
      <c r="H197" s="164">
        <f>SUMIFS('DATOS PEST15'!$D:$D,'DATOS PEST15'!$B:$B,VLOOKUP($F$5,DenRegTabla2,2,FALSE),'DATOS PEST15'!$A:$A,INDICE!$C$13,'DATOS PEST15'!$E:$E,'2. TS PAIS SEXO Y REG'!$A197)</f>
        <v>83.473684210526315</v>
      </c>
      <c r="I197" s="147">
        <f>SUMIFS('DATOS PEST15'!$D:$D,'DATOS PEST15'!$C:$C,'2. TS PAIS SEXO Y REG'!I$6,'DATOS PEST15'!$B:$B,VLOOKUP($I$5,DenRegTabla2,2,FALSE),'DATOS PEST15'!$A:$A,INDICE!$C$13,'DATOS PEST15'!$E:$E,'2. TS PAIS SEXO Y REG'!$A197)</f>
        <v>0</v>
      </c>
      <c r="J197" s="166">
        <f>SUMIFS('DATOS PEST15'!$D:$D,'DATOS PEST15'!$C:$C,'2. TS PAIS SEXO Y REG'!J$6,'DATOS PEST15'!$B:$B,VLOOKUP($I$5,DenRegTabla2,2,FALSE),'DATOS PEST15'!$A:$A,INDICE!$C$13,'DATOS PEST15'!$E:$E,'2. TS PAIS SEXO Y REG'!$A197)</f>
        <v>1.631578947368421</v>
      </c>
      <c r="K197" s="164">
        <f>SUMIFS('DATOS PEST15'!$D:$D,'DATOS PEST15'!$B:$B,VLOOKUP($I$5,DenRegTabla2,2,FALSE),'DATOS PEST15'!$A:$A,INDICE!$C$13,'DATOS PEST15'!$E:$E,'2. TS PAIS SEXO Y REG'!$A197)</f>
        <v>1.631578947368421</v>
      </c>
      <c r="L197" s="147">
        <f>SUMIFS('DATOS PEST15'!$D:$D,'DATOS PEST15'!$C:$C,'2. TS PAIS SEXO Y REG'!L$6,'DATOS PEST15'!$B:$B,VLOOKUP($L$5,DenRegTabla2,2,FALSE),'DATOS PEST15'!$A:$A,INDICE!$C$13,'DATOS PEST15'!$E:$E,'2. TS PAIS SEXO Y REG'!$A197)</f>
        <v>2</v>
      </c>
      <c r="M197" s="166">
        <f>SUMIFS('DATOS PEST15'!$D:$D,'DATOS PEST15'!$C:$C,'2. TS PAIS SEXO Y REG'!M$6,'DATOS PEST15'!$B:$B,VLOOKUP($L$5,DenRegTabla2,2,FALSE),'DATOS PEST15'!$A:$A,INDICE!$C$13,'DATOS PEST15'!$E:$E,'2. TS PAIS SEXO Y REG'!$A197)</f>
        <v>0</v>
      </c>
      <c r="N197" s="164">
        <f>SUMIFS('DATOS PEST15'!$D:$D,'DATOS PEST15'!$B:$B,VLOOKUP($L$5,DenRegTabla2,2,FALSE),'DATOS PEST15'!$A:$A,INDICE!$C$13,'DATOS PEST15'!$E:$E,'2. TS PAIS SEXO Y REG'!$A197)</f>
        <v>2</v>
      </c>
      <c r="O197" s="147">
        <f>SUMIFS('DATOS PEST15'!$D:$D,'DATOS PEST15'!$C:$C,'2. TS PAIS SEXO Y REG'!O$6,'DATOS PEST15'!$B:$B,VLOOKUP($O$5,DenRegTabla2,2,FALSE),'DATOS PEST15'!$A:$A,INDICE!$C$13,'DATOS PEST15'!$E:$E,'2. TS PAIS SEXO Y REG'!$A197)</f>
        <v>9</v>
      </c>
      <c r="P197" s="166">
        <f>SUMIFS('DATOS PEST15'!$D:$D,'DATOS PEST15'!$C:$C,'2. TS PAIS SEXO Y REG'!P$6,'DATOS PEST15'!$B:$B,VLOOKUP($O$5,DenRegTabla2,2,FALSE),'DATOS PEST15'!$A:$A,INDICE!$C$13,'DATOS PEST15'!$E:$E,'2. TS PAIS SEXO Y REG'!$A197)</f>
        <v>6</v>
      </c>
      <c r="Q197" s="164">
        <f>SUMIFS('DATOS PEST15'!$D:$D,'DATOS PEST15'!$B:$B,VLOOKUP($O$5,DenRegTabla2,2,FALSE),'DATOS PEST15'!$A:$A,INDICE!$C$13,'DATOS PEST15'!$E:$E,'2. TS PAIS SEXO Y REG'!$A197)</f>
        <v>15</v>
      </c>
      <c r="R197" s="147">
        <f>SUMIFS('DATOS PEST15'!$D:$D,'DATOS PEST15'!$C:$C,'2. TS PAIS SEXO Y REG'!R$6,'DATOS PEST15'!$B:$B,VLOOKUP($R$5,DenRegTabla2,2,FALSE),'DATOS PEST15'!$A:$A,INDICE!$C$13,'DATOS PEST15'!$E:$E,'2. TS PAIS SEXO Y REG'!$A197)</f>
        <v>0</v>
      </c>
      <c r="S197" s="166">
        <f>SUMIFS('DATOS PEST15'!$D:$D,'DATOS PEST15'!$C:$C,'2. TS PAIS SEXO Y REG'!S$6,'DATOS PEST15'!$B:$B,VLOOKUP($R$5,DenRegTabla2,2,FALSE),'DATOS PEST15'!$A:$A,INDICE!$C$13,'DATOS PEST15'!$E:$E,'2. TS PAIS SEXO Y REG'!$A197)</f>
        <v>0</v>
      </c>
      <c r="T197" s="164">
        <f>SUMIFS('DATOS PEST15'!$D:$D,'DATOS PEST15'!$B:$B,VLOOKUP($R$5,DenRegTabla2,2,FALSE),'DATOS PEST15'!$A:$A,INDICE!$C$13,'DATOS PEST15'!$E:$E,'2. TS PAIS SEXO Y REG'!$A197)</f>
        <v>0</v>
      </c>
      <c r="U197" s="147">
        <f>SUMIFS('DATOS PEST15'!$D:$D,'DATOS PEST15'!$C:$C,'2. TS PAIS SEXO Y REG'!U$6,'DATOS PEST15'!$B:$B,VLOOKUP($U$5,DenRegTabla2,2,FALSE),'DATOS PEST15'!$A:$A,INDICE!$C$13,'DATOS PEST15'!$E:$E,'2. TS PAIS SEXO Y REG'!$A197)</f>
        <v>0</v>
      </c>
      <c r="V197" s="166">
        <f>SUMIFS('DATOS PEST15'!$D:$D,'DATOS PEST15'!$C:$C,'2. TS PAIS SEXO Y REG'!V$6,'DATOS PEST15'!$B:$B,VLOOKUP($U$5,DenRegTabla2,2,FALSE),'DATOS PEST15'!$A:$A,INDICE!$C$13,'DATOS PEST15'!$E:$E,'2. TS PAIS SEXO Y REG'!$A197)</f>
        <v>2.6842105263157894</v>
      </c>
      <c r="W197" s="164">
        <f>SUMIFS('DATOS PEST15'!$D:$D,'DATOS PEST15'!$B:$B,VLOOKUP($U$5,DenRegTabla2,2,FALSE),'DATOS PEST15'!$A:$A,INDICE!$C$13,'DATOS PEST15'!$E:$E,'2. TS PAIS SEXO Y REG'!$A197)</f>
        <v>2.6842105263157894</v>
      </c>
      <c r="X197" s="147">
        <f>SUMIFS('DATOS PEST15'!$D:$D,'DATOS PEST15'!$C:$C,'2. TS PAIS SEXO Y REG'!X$6,'DATOS PEST15'!$B:$B,VLOOKUP($X$5,DenRegTabla2,2,FALSE),'DATOS PEST15'!$A:$A,INDICE!$C$13,'DATOS PEST15'!$E:$E,'2. TS PAIS SEXO Y REG'!$A197)</f>
        <v>0</v>
      </c>
      <c r="Y197" s="166">
        <f>SUMIFS('DATOS PEST15'!$D:$D,'DATOS PEST15'!$C:$C,'2. TS PAIS SEXO Y REG'!Y$6,'DATOS PEST15'!$B:$B,VLOOKUP($X$5,DenRegTabla2,2,FALSE),'DATOS PEST15'!$A:$A,INDICE!$C$13,'DATOS PEST15'!$E:$E,'2. TS PAIS SEXO Y REG'!$A197)</f>
        <v>0</v>
      </c>
      <c r="Z197" s="164">
        <f>SUMIFS('DATOS PEST15'!$D:$D,'DATOS PEST15'!$B:$B,VLOOKUP($X$5,DenRegTabla2,2,FALSE),'DATOS PEST15'!$A:$A,INDICE!$C$13,'DATOS PEST15'!$E:$E,'2. TS PAIS SEXO Y REG'!$A197)</f>
        <v>0</v>
      </c>
      <c r="AA197" s="147">
        <f>SUMIFS('DATOS PEST15'!$D:$D,'DATOS PEST15'!$C:$C,'2. TS PAIS SEXO Y REG'!AA$6,'DATOS PEST15'!$B:$B,VLOOKUP($AA$5,DenRegTabla2,2,FALSE),'DATOS PEST15'!$A:$A,INDICE!$C$13,'DATOS PEST15'!$E:$E,'2. TS PAIS SEXO Y REG'!$A197)</f>
        <v>0</v>
      </c>
      <c r="AB197" s="166">
        <f>SUMIFS('DATOS PEST15'!$D:$D,'DATOS PEST15'!$C:$C,'2. TS PAIS SEXO Y REG'!AB$6,'DATOS PEST15'!$B:$B,VLOOKUP($AA$5,DenRegTabla2,2,FALSE),'DATOS PEST15'!$A:$A,INDICE!$C$13,'DATOS PEST15'!$E:$E,'2. TS PAIS SEXO Y REG'!$A197)</f>
        <v>0</v>
      </c>
      <c r="AC197" s="164">
        <f>SUMIFS('DATOS PEST15'!$D:$D,'DATOS PEST15'!$B:$B,VLOOKUP($AA$5,DenRegTabla2,2,FALSE),'DATOS PEST15'!$A:$A,INDICE!$C$13,'DATOS PEST15'!$E:$E,'2. TS PAIS SEXO Y REG'!$A197)</f>
        <v>0</v>
      </c>
    </row>
    <row r="198" spans="1:29" s="123" customFormat="1" ht="15.6" x14ac:dyDescent="0.3">
      <c r="A198" s="4">
        <v>826</v>
      </c>
      <c r="B198" s="147" t="s">
        <v>110</v>
      </c>
      <c r="C198" s="147">
        <f t="shared" si="27"/>
        <v>30045.84210526316</v>
      </c>
      <c r="D198" s="166">
        <f t="shared" si="28"/>
        <v>35131.26315789474</v>
      </c>
      <c r="E198" s="164">
        <f t="shared" si="29"/>
        <v>65177.1052631579</v>
      </c>
      <c r="F198" s="147">
        <f>SUMIFS('DATOS PEST15'!$D:$D,'DATOS PEST15'!$C:$C,'2. TS PAIS SEXO Y REG'!F$6,'DATOS PEST15'!$B:$B,VLOOKUP($F$5,DenRegTabla2,2,FALSE),'DATOS PEST15'!$A:$A,INDICE!$C$13,'DATOS PEST15'!$E:$E,'2. TS PAIS SEXO Y REG'!$A198)</f>
        <v>19795.78947368421</v>
      </c>
      <c r="G198" s="166">
        <f>SUMIFS('DATOS PEST15'!$D:$D,'DATOS PEST15'!$C:$C,'2. TS PAIS SEXO Y REG'!G$6,'DATOS PEST15'!$B:$B,VLOOKUP($F$5,DenRegTabla2,2,FALSE),'DATOS PEST15'!$A:$A,INDICE!$C$13,'DATOS PEST15'!$E:$E,'2. TS PAIS SEXO Y REG'!$A198)</f>
        <v>18798.157894736843</v>
      </c>
      <c r="H198" s="164">
        <f>SUMIFS('DATOS PEST15'!$D:$D,'DATOS PEST15'!$B:$B,VLOOKUP($F$5,DenRegTabla2,2,FALSE),'DATOS PEST15'!$A:$A,INDICE!$C$13,'DATOS PEST15'!$E:$E,'2. TS PAIS SEXO Y REG'!$A198)</f>
        <v>38593.947368421053</v>
      </c>
      <c r="I198" s="147">
        <f>SUMIFS('DATOS PEST15'!$D:$D,'DATOS PEST15'!$C:$C,'2. TS PAIS SEXO Y REG'!I$6,'DATOS PEST15'!$B:$B,VLOOKUP($I$5,DenRegTabla2,2,FALSE),'DATOS PEST15'!$A:$A,INDICE!$C$13,'DATOS PEST15'!$E:$E,'2. TS PAIS SEXO Y REG'!$A198)</f>
        <v>48.157894736842103</v>
      </c>
      <c r="J198" s="166">
        <f>SUMIFS('DATOS PEST15'!$D:$D,'DATOS PEST15'!$C:$C,'2. TS PAIS SEXO Y REG'!J$6,'DATOS PEST15'!$B:$B,VLOOKUP($I$5,DenRegTabla2,2,FALSE),'DATOS PEST15'!$A:$A,INDICE!$C$13,'DATOS PEST15'!$E:$E,'2. TS PAIS SEXO Y REG'!$A198)</f>
        <v>101.84210526315789</v>
      </c>
      <c r="K198" s="164">
        <f>SUMIFS('DATOS PEST15'!$D:$D,'DATOS PEST15'!$B:$B,VLOOKUP($I$5,DenRegTabla2,2,FALSE),'DATOS PEST15'!$A:$A,INDICE!$C$13,'DATOS PEST15'!$E:$E,'2. TS PAIS SEXO Y REG'!$A198)</f>
        <v>150</v>
      </c>
      <c r="L198" s="147">
        <f>SUMIFS('DATOS PEST15'!$D:$D,'DATOS PEST15'!$C:$C,'2. TS PAIS SEXO Y REG'!L$6,'DATOS PEST15'!$B:$B,VLOOKUP($L$5,DenRegTabla2,2,FALSE),'DATOS PEST15'!$A:$A,INDICE!$C$13,'DATOS PEST15'!$E:$E,'2. TS PAIS SEXO Y REG'!$A198)</f>
        <v>156.94736842105263</v>
      </c>
      <c r="M198" s="166">
        <f>SUMIFS('DATOS PEST15'!$D:$D,'DATOS PEST15'!$C:$C,'2. TS PAIS SEXO Y REG'!M$6,'DATOS PEST15'!$B:$B,VLOOKUP($L$5,DenRegTabla2,2,FALSE),'DATOS PEST15'!$A:$A,INDICE!$C$13,'DATOS PEST15'!$E:$E,'2. TS PAIS SEXO Y REG'!$A198)</f>
        <v>55</v>
      </c>
      <c r="N198" s="164">
        <f>SUMIFS('DATOS PEST15'!$D:$D,'DATOS PEST15'!$B:$B,VLOOKUP($L$5,DenRegTabla2,2,FALSE),'DATOS PEST15'!$A:$A,INDICE!$C$13,'DATOS PEST15'!$E:$E,'2. TS PAIS SEXO Y REG'!$A198)</f>
        <v>211.94736842105263</v>
      </c>
      <c r="O198" s="147">
        <f>SUMIFS('DATOS PEST15'!$D:$D,'DATOS PEST15'!$C:$C,'2. TS PAIS SEXO Y REG'!O$6,'DATOS PEST15'!$B:$B,VLOOKUP($O$5,DenRegTabla2,2,FALSE),'DATOS PEST15'!$A:$A,INDICE!$C$13,'DATOS PEST15'!$E:$E,'2. TS PAIS SEXO Y REG'!$A198)</f>
        <v>9986.2631578947367</v>
      </c>
      <c r="P198" s="166">
        <f>SUMIFS('DATOS PEST15'!$D:$D,'DATOS PEST15'!$C:$C,'2. TS PAIS SEXO Y REG'!P$6,'DATOS PEST15'!$B:$B,VLOOKUP($O$5,DenRegTabla2,2,FALSE),'DATOS PEST15'!$A:$A,INDICE!$C$13,'DATOS PEST15'!$E:$E,'2. TS PAIS SEXO Y REG'!$A198)</f>
        <v>16068.894736842105</v>
      </c>
      <c r="Q198" s="164">
        <f>SUMIFS('DATOS PEST15'!$D:$D,'DATOS PEST15'!$B:$B,VLOOKUP($O$5,DenRegTabla2,2,FALSE),'DATOS PEST15'!$A:$A,INDICE!$C$13,'DATOS PEST15'!$E:$E,'2. TS PAIS SEXO Y REG'!$A198)</f>
        <v>26055.15789473684</v>
      </c>
      <c r="R198" s="147">
        <f>SUMIFS('DATOS PEST15'!$D:$D,'DATOS PEST15'!$C:$C,'2. TS PAIS SEXO Y REG'!R$6,'DATOS PEST15'!$B:$B,VLOOKUP($R$5,DenRegTabla2,2,FALSE),'DATOS PEST15'!$A:$A,INDICE!$C$13,'DATOS PEST15'!$E:$E,'2. TS PAIS SEXO Y REG'!$A198)</f>
        <v>24.631578947368421</v>
      </c>
      <c r="S198" s="166">
        <f>SUMIFS('DATOS PEST15'!$D:$D,'DATOS PEST15'!$C:$C,'2. TS PAIS SEXO Y REG'!S$6,'DATOS PEST15'!$B:$B,VLOOKUP($R$5,DenRegTabla2,2,FALSE),'DATOS PEST15'!$A:$A,INDICE!$C$13,'DATOS PEST15'!$E:$E,'2. TS PAIS SEXO Y REG'!$A198)</f>
        <v>45.684210526315788</v>
      </c>
      <c r="T198" s="164">
        <f>SUMIFS('DATOS PEST15'!$D:$D,'DATOS PEST15'!$B:$B,VLOOKUP($R$5,DenRegTabla2,2,FALSE),'DATOS PEST15'!$A:$A,INDICE!$C$13,'DATOS PEST15'!$E:$E,'2. TS PAIS SEXO Y REG'!$A198)</f>
        <v>70.315789473684205</v>
      </c>
      <c r="U198" s="147">
        <f>SUMIFS('DATOS PEST15'!$D:$D,'DATOS PEST15'!$C:$C,'2. TS PAIS SEXO Y REG'!U$6,'DATOS PEST15'!$B:$B,VLOOKUP($U$5,DenRegTabla2,2,FALSE),'DATOS PEST15'!$A:$A,INDICE!$C$13,'DATOS PEST15'!$E:$E,'2. TS PAIS SEXO Y REG'!$A198)</f>
        <v>30.05263157894737</v>
      </c>
      <c r="V198" s="166">
        <f>SUMIFS('DATOS PEST15'!$D:$D,'DATOS PEST15'!$C:$C,'2. TS PAIS SEXO Y REG'!V$6,'DATOS PEST15'!$B:$B,VLOOKUP($U$5,DenRegTabla2,2,FALSE),'DATOS PEST15'!$A:$A,INDICE!$C$13,'DATOS PEST15'!$E:$E,'2. TS PAIS SEXO Y REG'!$A198)</f>
        <v>40.421052631578945</v>
      </c>
      <c r="W198" s="164">
        <f>SUMIFS('DATOS PEST15'!$D:$D,'DATOS PEST15'!$B:$B,VLOOKUP($U$5,DenRegTabla2,2,FALSE),'DATOS PEST15'!$A:$A,INDICE!$C$13,'DATOS PEST15'!$E:$E,'2. TS PAIS SEXO Y REG'!$A198)</f>
        <v>70.473684210526315</v>
      </c>
      <c r="X198" s="147">
        <f>SUMIFS('DATOS PEST15'!$D:$D,'DATOS PEST15'!$C:$C,'2. TS PAIS SEXO Y REG'!X$6,'DATOS PEST15'!$B:$B,VLOOKUP($X$5,DenRegTabla2,2,FALSE),'DATOS PEST15'!$A:$A,INDICE!$C$13,'DATOS PEST15'!$E:$E,'2. TS PAIS SEXO Y REG'!$A198)</f>
        <v>4</v>
      </c>
      <c r="Y198" s="166">
        <f>SUMIFS('DATOS PEST15'!$D:$D,'DATOS PEST15'!$C:$C,'2. TS PAIS SEXO Y REG'!Y$6,'DATOS PEST15'!$B:$B,VLOOKUP($X$5,DenRegTabla2,2,FALSE),'DATOS PEST15'!$A:$A,INDICE!$C$13,'DATOS PEST15'!$E:$E,'2. TS PAIS SEXO Y REG'!$A198)</f>
        <v>21.263157894736842</v>
      </c>
      <c r="Z198" s="164">
        <f>SUMIFS('DATOS PEST15'!$D:$D,'DATOS PEST15'!$B:$B,VLOOKUP($X$5,DenRegTabla2,2,FALSE),'DATOS PEST15'!$A:$A,INDICE!$C$13,'DATOS PEST15'!$E:$E,'2. TS PAIS SEXO Y REG'!$A198)</f>
        <v>25.263157894736842</v>
      </c>
      <c r="AA198" s="147">
        <f>SUMIFS('DATOS PEST15'!$D:$D,'DATOS PEST15'!$C:$C,'2. TS PAIS SEXO Y REG'!AA$6,'DATOS PEST15'!$B:$B,VLOOKUP($AA$5,DenRegTabla2,2,FALSE),'DATOS PEST15'!$A:$A,INDICE!$C$13,'DATOS PEST15'!$E:$E,'2. TS PAIS SEXO Y REG'!$A198)</f>
        <v>0</v>
      </c>
      <c r="AB198" s="166">
        <f>SUMIFS('DATOS PEST15'!$D:$D,'DATOS PEST15'!$C:$C,'2. TS PAIS SEXO Y REG'!AB$6,'DATOS PEST15'!$B:$B,VLOOKUP($AA$5,DenRegTabla2,2,FALSE),'DATOS PEST15'!$A:$A,INDICE!$C$13,'DATOS PEST15'!$E:$E,'2. TS PAIS SEXO Y REG'!$A198)</f>
        <v>0</v>
      </c>
      <c r="AC198" s="164">
        <f>SUMIFS('DATOS PEST15'!$D:$D,'DATOS PEST15'!$B:$B,VLOOKUP($AA$5,DenRegTabla2,2,FALSE),'DATOS PEST15'!$A:$A,INDICE!$C$13,'DATOS PEST15'!$E:$E,'2. TS PAIS SEXO Y REG'!$A198)</f>
        <v>0</v>
      </c>
    </row>
    <row r="199" spans="1:29" s="123" customFormat="1" ht="15.6" x14ac:dyDescent="0.3">
      <c r="A199" s="4">
        <v>760</v>
      </c>
      <c r="B199" s="147" t="s">
        <v>351</v>
      </c>
      <c r="C199" s="147">
        <f t="shared" si="27"/>
        <v>357.26315789473688</v>
      </c>
      <c r="D199" s="166">
        <f t="shared" si="28"/>
        <v>1426.6315789473681</v>
      </c>
      <c r="E199" s="164">
        <f t="shared" si="29"/>
        <v>1783.8947368421052</v>
      </c>
      <c r="F199" s="147">
        <f>SUMIFS('DATOS PEST15'!$D:$D,'DATOS PEST15'!$C:$C,'2. TS PAIS SEXO Y REG'!F$6,'DATOS PEST15'!$B:$B,VLOOKUP($F$5,DenRegTabla2,2,FALSE),'DATOS PEST15'!$A:$A,INDICE!$C$13,'DATOS PEST15'!$E:$E,'2. TS PAIS SEXO Y REG'!$A199)</f>
        <v>281.94736842105266</v>
      </c>
      <c r="G199" s="166">
        <f>SUMIFS('DATOS PEST15'!$D:$D,'DATOS PEST15'!$C:$C,'2. TS PAIS SEXO Y REG'!G$6,'DATOS PEST15'!$B:$B,VLOOKUP($F$5,DenRegTabla2,2,FALSE),'DATOS PEST15'!$A:$A,INDICE!$C$13,'DATOS PEST15'!$E:$E,'2. TS PAIS SEXO Y REG'!$A199)</f>
        <v>1023.7368421052631</v>
      </c>
      <c r="H199" s="164">
        <f>SUMIFS('DATOS PEST15'!$D:$D,'DATOS PEST15'!$B:$B,VLOOKUP($F$5,DenRegTabla2,2,FALSE),'DATOS PEST15'!$A:$A,INDICE!$C$13,'DATOS PEST15'!$E:$E,'2. TS PAIS SEXO Y REG'!$A199)</f>
        <v>1305.6842105263158</v>
      </c>
      <c r="I199" s="147">
        <f>SUMIFS('DATOS PEST15'!$D:$D,'DATOS PEST15'!$C:$C,'2. TS PAIS SEXO Y REG'!I$6,'DATOS PEST15'!$B:$B,VLOOKUP($I$5,DenRegTabla2,2,FALSE),'DATOS PEST15'!$A:$A,INDICE!$C$13,'DATOS PEST15'!$E:$E,'2. TS PAIS SEXO Y REG'!$A199)</f>
        <v>5</v>
      </c>
      <c r="J199" s="166">
        <f>SUMIFS('DATOS PEST15'!$D:$D,'DATOS PEST15'!$C:$C,'2. TS PAIS SEXO Y REG'!J$6,'DATOS PEST15'!$B:$B,VLOOKUP($I$5,DenRegTabla2,2,FALSE),'DATOS PEST15'!$A:$A,INDICE!$C$13,'DATOS PEST15'!$E:$E,'2. TS PAIS SEXO Y REG'!$A199)</f>
        <v>29.05263157894737</v>
      </c>
      <c r="K199" s="164">
        <f>SUMIFS('DATOS PEST15'!$D:$D,'DATOS PEST15'!$B:$B,VLOOKUP($I$5,DenRegTabla2,2,FALSE),'DATOS PEST15'!$A:$A,INDICE!$C$13,'DATOS PEST15'!$E:$E,'2. TS PAIS SEXO Y REG'!$A199)</f>
        <v>34.05263157894737</v>
      </c>
      <c r="L199" s="147">
        <f>SUMIFS('DATOS PEST15'!$D:$D,'DATOS PEST15'!$C:$C,'2. TS PAIS SEXO Y REG'!L$6,'DATOS PEST15'!$B:$B,VLOOKUP($L$5,DenRegTabla2,2,FALSE),'DATOS PEST15'!$A:$A,INDICE!$C$13,'DATOS PEST15'!$E:$E,'2. TS PAIS SEXO Y REG'!$A199)</f>
        <v>5.4736842105263159</v>
      </c>
      <c r="M199" s="166">
        <f>SUMIFS('DATOS PEST15'!$D:$D,'DATOS PEST15'!$C:$C,'2. TS PAIS SEXO Y REG'!M$6,'DATOS PEST15'!$B:$B,VLOOKUP($L$5,DenRegTabla2,2,FALSE),'DATOS PEST15'!$A:$A,INDICE!$C$13,'DATOS PEST15'!$E:$E,'2. TS PAIS SEXO Y REG'!$A199)</f>
        <v>2.0526315789473686</v>
      </c>
      <c r="N199" s="164">
        <f>SUMIFS('DATOS PEST15'!$D:$D,'DATOS PEST15'!$B:$B,VLOOKUP($L$5,DenRegTabla2,2,FALSE),'DATOS PEST15'!$A:$A,INDICE!$C$13,'DATOS PEST15'!$E:$E,'2. TS PAIS SEXO Y REG'!$A199)</f>
        <v>7.526315789473685</v>
      </c>
      <c r="O199" s="147">
        <f>SUMIFS('DATOS PEST15'!$D:$D,'DATOS PEST15'!$C:$C,'2. TS PAIS SEXO Y REG'!O$6,'DATOS PEST15'!$B:$B,VLOOKUP($O$5,DenRegTabla2,2,FALSE),'DATOS PEST15'!$A:$A,INDICE!$C$13,'DATOS PEST15'!$E:$E,'2. TS PAIS SEXO Y REG'!$A199)</f>
        <v>64.84210526315789</v>
      </c>
      <c r="P199" s="166">
        <f>SUMIFS('DATOS PEST15'!$D:$D,'DATOS PEST15'!$C:$C,'2. TS PAIS SEXO Y REG'!P$6,'DATOS PEST15'!$B:$B,VLOOKUP($O$5,DenRegTabla2,2,FALSE),'DATOS PEST15'!$A:$A,INDICE!$C$13,'DATOS PEST15'!$E:$E,'2. TS PAIS SEXO Y REG'!$A199)</f>
        <v>370.15789473684208</v>
      </c>
      <c r="Q199" s="164">
        <f>SUMIFS('DATOS PEST15'!$D:$D,'DATOS PEST15'!$B:$B,VLOOKUP($O$5,DenRegTabla2,2,FALSE),'DATOS PEST15'!$A:$A,INDICE!$C$13,'DATOS PEST15'!$E:$E,'2. TS PAIS SEXO Y REG'!$A199)</f>
        <v>435</v>
      </c>
      <c r="R199" s="147">
        <f>SUMIFS('DATOS PEST15'!$D:$D,'DATOS PEST15'!$C:$C,'2. TS PAIS SEXO Y REG'!R$6,'DATOS PEST15'!$B:$B,VLOOKUP($R$5,DenRegTabla2,2,FALSE),'DATOS PEST15'!$A:$A,INDICE!$C$13,'DATOS PEST15'!$E:$E,'2. TS PAIS SEXO Y REG'!$A199)</f>
        <v>0</v>
      </c>
      <c r="S199" s="166">
        <f>SUMIFS('DATOS PEST15'!$D:$D,'DATOS PEST15'!$C:$C,'2. TS PAIS SEXO Y REG'!S$6,'DATOS PEST15'!$B:$B,VLOOKUP($R$5,DenRegTabla2,2,FALSE),'DATOS PEST15'!$A:$A,INDICE!$C$13,'DATOS PEST15'!$E:$E,'2. TS PAIS SEXO Y REG'!$A199)</f>
        <v>0</v>
      </c>
      <c r="T199" s="164">
        <f>SUMIFS('DATOS PEST15'!$D:$D,'DATOS PEST15'!$B:$B,VLOOKUP($R$5,DenRegTabla2,2,FALSE),'DATOS PEST15'!$A:$A,INDICE!$C$13,'DATOS PEST15'!$E:$E,'2. TS PAIS SEXO Y REG'!$A199)</f>
        <v>0</v>
      </c>
      <c r="U199" s="147">
        <f>SUMIFS('DATOS PEST15'!$D:$D,'DATOS PEST15'!$C:$C,'2. TS PAIS SEXO Y REG'!U$6,'DATOS PEST15'!$B:$B,VLOOKUP($U$5,DenRegTabla2,2,FALSE),'DATOS PEST15'!$A:$A,INDICE!$C$13,'DATOS PEST15'!$E:$E,'2. TS PAIS SEXO Y REG'!$A199)</f>
        <v>0</v>
      </c>
      <c r="V199" s="166">
        <f>SUMIFS('DATOS PEST15'!$D:$D,'DATOS PEST15'!$C:$C,'2. TS PAIS SEXO Y REG'!V$6,'DATOS PEST15'!$B:$B,VLOOKUP($U$5,DenRegTabla2,2,FALSE),'DATOS PEST15'!$A:$A,INDICE!$C$13,'DATOS PEST15'!$E:$E,'2. TS PAIS SEXO Y REG'!$A199)</f>
        <v>1.631578947368421</v>
      </c>
      <c r="W199" s="164">
        <f>SUMIFS('DATOS PEST15'!$D:$D,'DATOS PEST15'!$B:$B,VLOOKUP($U$5,DenRegTabla2,2,FALSE),'DATOS PEST15'!$A:$A,INDICE!$C$13,'DATOS PEST15'!$E:$E,'2. TS PAIS SEXO Y REG'!$A199)</f>
        <v>1.631578947368421</v>
      </c>
      <c r="X199" s="147">
        <f>SUMIFS('DATOS PEST15'!$D:$D,'DATOS PEST15'!$C:$C,'2. TS PAIS SEXO Y REG'!X$6,'DATOS PEST15'!$B:$B,VLOOKUP($X$5,DenRegTabla2,2,FALSE),'DATOS PEST15'!$A:$A,INDICE!$C$13,'DATOS PEST15'!$E:$E,'2. TS PAIS SEXO Y REG'!$A199)</f>
        <v>0</v>
      </c>
      <c r="Y199" s="166">
        <f>SUMIFS('DATOS PEST15'!$D:$D,'DATOS PEST15'!$C:$C,'2. TS PAIS SEXO Y REG'!Y$6,'DATOS PEST15'!$B:$B,VLOOKUP($X$5,DenRegTabla2,2,FALSE),'DATOS PEST15'!$A:$A,INDICE!$C$13,'DATOS PEST15'!$E:$E,'2. TS PAIS SEXO Y REG'!$A199)</f>
        <v>0</v>
      </c>
      <c r="Z199" s="164">
        <f>SUMIFS('DATOS PEST15'!$D:$D,'DATOS PEST15'!$B:$B,VLOOKUP($X$5,DenRegTabla2,2,FALSE),'DATOS PEST15'!$A:$A,INDICE!$C$13,'DATOS PEST15'!$E:$E,'2. TS PAIS SEXO Y REG'!$A199)</f>
        <v>0</v>
      </c>
      <c r="AA199" s="147">
        <f>SUMIFS('DATOS PEST15'!$D:$D,'DATOS PEST15'!$C:$C,'2. TS PAIS SEXO Y REG'!AA$6,'DATOS PEST15'!$B:$B,VLOOKUP($AA$5,DenRegTabla2,2,FALSE),'DATOS PEST15'!$A:$A,INDICE!$C$13,'DATOS PEST15'!$E:$E,'2. TS PAIS SEXO Y REG'!$A199)</f>
        <v>0</v>
      </c>
      <c r="AB199" s="166">
        <f>SUMIFS('DATOS PEST15'!$D:$D,'DATOS PEST15'!$C:$C,'2. TS PAIS SEXO Y REG'!AB$6,'DATOS PEST15'!$B:$B,VLOOKUP($AA$5,DenRegTabla2,2,FALSE),'DATOS PEST15'!$A:$A,INDICE!$C$13,'DATOS PEST15'!$E:$E,'2. TS PAIS SEXO Y REG'!$A199)</f>
        <v>0</v>
      </c>
      <c r="AC199" s="164">
        <f>SUMIFS('DATOS PEST15'!$D:$D,'DATOS PEST15'!$B:$B,VLOOKUP($AA$5,DenRegTabla2,2,FALSE),'DATOS PEST15'!$A:$A,INDICE!$C$13,'DATOS PEST15'!$E:$E,'2. TS PAIS SEXO Y REG'!$A199)</f>
        <v>0</v>
      </c>
    </row>
    <row r="200" spans="1:29" s="123" customFormat="1" ht="15.6" x14ac:dyDescent="0.3">
      <c r="A200" s="4">
        <v>140</v>
      </c>
      <c r="B200" s="147" t="s">
        <v>378</v>
      </c>
      <c r="C200" s="147">
        <f t="shared" si="27"/>
        <v>24.578947368421051</v>
      </c>
      <c r="D200" s="166">
        <f t="shared" si="28"/>
        <v>58.736842105263158</v>
      </c>
      <c r="E200" s="164">
        <f t="shared" si="29"/>
        <v>83.315789473684205</v>
      </c>
      <c r="F200" s="147">
        <f>SUMIFS('DATOS PEST15'!$D:$D,'DATOS PEST15'!$C:$C,'2. TS PAIS SEXO Y REG'!F$6,'DATOS PEST15'!$B:$B,VLOOKUP($F$5,DenRegTabla2,2,FALSE),'DATOS PEST15'!$A:$A,INDICE!$C$13,'DATOS PEST15'!$E:$E,'2. TS PAIS SEXO Y REG'!$A200)</f>
        <v>18.578947368421051</v>
      </c>
      <c r="G200" s="166">
        <f>SUMIFS('DATOS PEST15'!$D:$D,'DATOS PEST15'!$C:$C,'2. TS PAIS SEXO Y REG'!G$6,'DATOS PEST15'!$B:$B,VLOOKUP($F$5,DenRegTabla2,2,FALSE),'DATOS PEST15'!$A:$A,INDICE!$C$13,'DATOS PEST15'!$E:$E,'2. TS PAIS SEXO Y REG'!$A200)</f>
        <v>48.421052631578945</v>
      </c>
      <c r="H200" s="164">
        <f>SUMIFS('DATOS PEST15'!$D:$D,'DATOS PEST15'!$B:$B,VLOOKUP($F$5,DenRegTabla2,2,FALSE),'DATOS PEST15'!$A:$A,INDICE!$C$13,'DATOS PEST15'!$E:$E,'2. TS PAIS SEXO Y REG'!$A200)</f>
        <v>67</v>
      </c>
      <c r="I200" s="147">
        <f>SUMIFS('DATOS PEST15'!$D:$D,'DATOS PEST15'!$C:$C,'2. TS PAIS SEXO Y REG'!I$6,'DATOS PEST15'!$B:$B,VLOOKUP($I$5,DenRegTabla2,2,FALSE),'DATOS PEST15'!$A:$A,INDICE!$C$13,'DATOS PEST15'!$E:$E,'2. TS PAIS SEXO Y REG'!$A200)</f>
        <v>0</v>
      </c>
      <c r="J200" s="166">
        <f>SUMIFS('DATOS PEST15'!$D:$D,'DATOS PEST15'!$C:$C,'2. TS PAIS SEXO Y REG'!J$6,'DATOS PEST15'!$B:$B,VLOOKUP($I$5,DenRegTabla2,2,FALSE),'DATOS PEST15'!$A:$A,INDICE!$C$13,'DATOS PEST15'!$E:$E,'2. TS PAIS SEXO Y REG'!$A200)</f>
        <v>6.3157894736842106</v>
      </c>
      <c r="K200" s="164">
        <f>SUMIFS('DATOS PEST15'!$D:$D,'DATOS PEST15'!$B:$B,VLOOKUP($I$5,DenRegTabla2,2,FALSE),'DATOS PEST15'!$A:$A,INDICE!$C$13,'DATOS PEST15'!$E:$E,'2. TS PAIS SEXO Y REG'!$A200)</f>
        <v>6.3157894736842106</v>
      </c>
      <c r="L200" s="147">
        <f>SUMIFS('DATOS PEST15'!$D:$D,'DATOS PEST15'!$C:$C,'2. TS PAIS SEXO Y REG'!L$6,'DATOS PEST15'!$B:$B,VLOOKUP($L$5,DenRegTabla2,2,FALSE),'DATOS PEST15'!$A:$A,INDICE!$C$13,'DATOS PEST15'!$E:$E,'2. TS PAIS SEXO Y REG'!$A200)</f>
        <v>3</v>
      </c>
      <c r="M200" s="166">
        <f>SUMIFS('DATOS PEST15'!$D:$D,'DATOS PEST15'!$C:$C,'2. TS PAIS SEXO Y REG'!M$6,'DATOS PEST15'!$B:$B,VLOOKUP($L$5,DenRegTabla2,2,FALSE),'DATOS PEST15'!$A:$A,INDICE!$C$13,'DATOS PEST15'!$E:$E,'2. TS PAIS SEXO Y REG'!$A200)</f>
        <v>0</v>
      </c>
      <c r="N200" s="164">
        <f>SUMIFS('DATOS PEST15'!$D:$D,'DATOS PEST15'!$B:$B,VLOOKUP($L$5,DenRegTabla2,2,FALSE),'DATOS PEST15'!$A:$A,INDICE!$C$13,'DATOS PEST15'!$E:$E,'2. TS PAIS SEXO Y REG'!$A200)</f>
        <v>3</v>
      </c>
      <c r="O200" s="147">
        <f>SUMIFS('DATOS PEST15'!$D:$D,'DATOS PEST15'!$C:$C,'2. TS PAIS SEXO Y REG'!O$6,'DATOS PEST15'!$B:$B,VLOOKUP($O$5,DenRegTabla2,2,FALSE),'DATOS PEST15'!$A:$A,INDICE!$C$13,'DATOS PEST15'!$E:$E,'2. TS PAIS SEXO Y REG'!$A200)</f>
        <v>3</v>
      </c>
      <c r="P200" s="166">
        <f>SUMIFS('DATOS PEST15'!$D:$D,'DATOS PEST15'!$C:$C,'2. TS PAIS SEXO Y REG'!P$6,'DATOS PEST15'!$B:$B,VLOOKUP($O$5,DenRegTabla2,2,FALSE),'DATOS PEST15'!$A:$A,INDICE!$C$13,'DATOS PEST15'!$E:$E,'2. TS PAIS SEXO Y REG'!$A200)</f>
        <v>4</v>
      </c>
      <c r="Q200" s="164">
        <f>SUMIFS('DATOS PEST15'!$D:$D,'DATOS PEST15'!$B:$B,VLOOKUP($O$5,DenRegTabla2,2,FALSE),'DATOS PEST15'!$A:$A,INDICE!$C$13,'DATOS PEST15'!$E:$E,'2. TS PAIS SEXO Y REG'!$A200)</f>
        <v>7</v>
      </c>
      <c r="R200" s="147">
        <f>SUMIFS('DATOS PEST15'!$D:$D,'DATOS PEST15'!$C:$C,'2. TS PAIS SEXO Y REG'!R$6,'DATOS PEST15'!$B:$B,VLOOKUP($R$5,DenRegTabla2,2,FALSE),'DATOS PEST15'!$A:$A,INDICE!$C$13,'DATOS PEST15'!$E:$E,'2. TS PAIS SEXO Y REG'!$A200)</f>
        <v>0</v>
      </c>
      <c r="S200" s="166">
        <f>SUMIFS('DATOS PEST15'!$D:$D,'DATOS PEST15'!$C:$C,'2. TS PAIS SEXO Y REG'!S$6,'DATOS PEST15'!$B:$B,VLOOKUP($R$5,DenRegTabla2,2,FALSE),'DATOS PEST15'!$A:$A,INDICE!$C$13,'DATOS PEST15'!$E:$E,'2. TS PAIS SEXO Y REG'!$A200)</f>
        <v>0</v>
      </c>
      <c r="T200" s="164">
        <f>SUMIFS('DATOS PEST15'!$D:$D,'DATOS PEST15'!$B:$B,VLOOKUP($R$5,DenRegTabla2,2,FALSE),'DATOS PEST15'!$A:$A,INDICE!$C$13,'DATOS PEST15'!$E:$E,'2. TS PAIS SEXO Y REG'!$A200)</f>
        <v>0</v>
      </c>
      <c r="U200" s="147">
        <f>SUMIFS('DATOS PEST15'!$D:$D,'DATOS PEST15'!$C:$C,'2. TS PAIS SEXO Y REG'!U$6,'DATOS PEST15'!$B:$B,VLOOKUP($U$5,DenRegTabla2,2,FALSE),'DATOS PEST15'!$A:$A,INDICE!$C$13,'DATOS PEST15'!$E:$E,'2. TS PAIS SEXO Y REG'!$A200)</f>
        <v>0</v>
      </c>
      <c r="V200" s="166">
        <f>SUMIFS('DATOS PEST15'!$D:$D,'DATOS PEST15'!$C:$C,'2. TS PAIS SEXO Y REG'!V$6,'DATOS PEST15'!$B:$B,VLOOKUP($U$5,DenRegTabla2,2,FALSE),'DATOS PEST15'!$A:$A,INDICE!$C$13,'DATOS PEST15'!$E:$E,'2. TS PAIS SEXO Y REG'!$A200)</f>
        <v>0</v>
      </c>
      <c r="W200" s="164">
        <f>SUMIFS('DATOS PEST15'!$D:$D,'DATOS PEST15'!$B:$B,VLOOKUP($U$5,DenRegTabla2,2,FALSE),'DATOS PEST15'!$A:$A,INDICE!$C$13,'DATOS PEST15'!$E:$E,'2. TS PAIS SEXO Y REG'!$A200)</f>
        <v>0</v>
      </c>
      <c r="X200" s="147">
        <f>SUMIFS('DATOS PEST15'!$D:$D,'DATOS PEST15'!$C:$C,'2. TS PAIS SEXO Y REG'!X$6,'DATOS PEST15'!$B:$B,VLOOKUP($X$5,DenRegTabla2,2,FALSE),'DATOS PEST15'!$A:$A,INDICE!$C$13,'DATOS PEST15'!$E:$E,'2. TS PAIS SEXO Y REG'!$A200)</f>
        <v>0</v>
      </c>
      <c r="Y200" s="166">
        <f>SUMIFS('DATOS PEST15'!$D:$D,'DATOS PEST15'!$C:$C,'2. TS PAIS SEXO Y REG'!Y$6,'DATOS PEST15'!$B:$B,VLOOKUP($X$5,DenRegTabla2,2,FALSE),'DATOS PEST15'!$A:$A,INDICE!$C$13,'DATOS PEST15'!$E:$E,'2. TS PAIS SEXO Y REG'!$A200)</f>
        <v>0</v>
      </c>
      <c r="Z200" s="164">
        <f>SUMIFS('DATOS PEST15'!$D:$D,'DATOS PEST15'!$B:$B,VLOOKUP($X$5,DenRegTabla2,2,FALSE),'DATOS PEST15'!$A:$A,INDICE!$C$13,'DATOS PEST15'!$E:$E,'2. TS PAIS SEXO Y REG'!$A200)</f>
        <v>0</v>
      </c>
      <c r="AA200" s="147">
        <f>SUMIFS('DATOS PEST15'!$D:$D,'DATOS PEST15'!$C:$C,'2. TS PAIS SEXO Y REG'!AA$6,'DATOS PEST15'!$B:$B,VLOOKUP($AA$5,DenRegTabla2,2,FALSE),'DATOS PEST15'!$A:$A,INDICE!$C$13,'DATOS PEST15'!$E:$E,'2. TS PAIS SEXO Y REG'!$A200)</f>
        <v>0</v>
      </c>
      <c r="AB200" s="166">
        <f>SUMIFS('DATOS PEST15'!$D:$D,'DATOS PEST15'!$C:$C,'2. TS PAIS SEXO Y REG'!AB$6,'DATOS PEST15'!$B:$B,VLOOKUP($AA$5,DenRegTabla2,2,FALSE),'DATOS PEST15'!$A:$A,INDICE!$C$13,'DATOS PEST15'!$E:$E,'2. TS PAIS SEXO Y REG'!$A200)</f>
        <v>0</v>
      </c>
      <c r="AC200" s="164">
        <f>SUMIFS('DATOS PEST15'!$D:$D,'DATOS PEST15'!$B:$B,VLOOKUP($AA$5,DenRegTabla2,2,FALSE),'DATOS PEST15'!$A:$A,INDICE!$C$13,'DATOS PEST15'!$E:$E,'2. TS PAIS SEXO Y REG'!$A200)</f>
        <v>0</v>
      </c>
    </row>
    <row r="201" spans="1:29" s="123" customFormat="1" ht="15.6" x14ac:dyDescent="0.3">
      <c r="A201" s="4">
        <v>638</v>
      </c>
      <c r="B201" s="147" t="s">
        <v>391</v>
      </c>
      <c r="C201" s="147">
        <f t="shared" si="27"/>
        <v>6.5789473684210531</v>
      </c>
      <c r="D201" s="166">
        <f t="shared" si="28"/>
        <v>7.7368421052631575</v>
      </c>
      <c r="E201" s="164">
        <f t="shared" si="29"/>
        <v>14.315789473684211</v>
      </c>
      <c r="F201" s="147">
        <f>SUMIFS('DATOS PEST15'!$D:$D,'DATOS PEST15'!$C:$C,'2. TS PAIS SEXO Y REG'!F$6,'DATOS PEST15'!$B:$B,VLOOKUP($F$5,DenRegTabla2,2,FALSE),'DATOS PEST15'!$A:$A,INDICE!$C$13,'DATOS PEST15'!$E:$E,'2. TS PAIS SEXO Y REG'!$A201)</f>
        <v>2.5789473684210527</v>
      </c>
      <c r="G201" s="166">
        <f>SUMIFS('DATOS PEST15'!$D:$D,'DATOS PEST15'!$C:$C,'2. TS PAIS SEXO Y REG'!G$6,'DATOS PEST15'!$B:$B,VLOOKUP($F$5,DenRegTabla2,2,FALSE),'DATOS PEST15'!$A:$A,INDICE!$C$13,'DATOS PEST15'!$E:$E,'2. TS PAIS SEXO Y REG'!$A201)</f>
        <v>6.7368421052631575</v>
      </c>
      <c r="H201" s="164">
        <f>SUMIFS('DATOS PEST15'!$D:$D,'DATOS PEST15'!$B:$B,VLOOKUP($F$5,DenRegTabla2,2,FALSE),'DATOS PEST15'!$A:$A,INDICE!$C$13,'DATOS PEST15'!$E:$E,'2. TS PAIS SEXO Y REG'!$A201)</f>
        <v>9.3157894736842106</v>
      </c>
      <c r="I201" s="147">
        <f>SUMIFS('DATOS PEST15'!$D:$D,'DATOS PEST15'!$C:$C,'2. TS PAIS SEXO Y REG'!I$6,'DATOS PEST15'!$B:$B,VLOOKUP($I$5,DenRegTabla2,2,FALSE),'DATOS PEST15'!$A:$A,INDICE!$C$13,'DATOS PEST15'!$E:$E,'2. TS PAIS SEXO Y REG'!$A201)</f>
        <v>0</v>
      </c>
      <c r="J201" s="166">
        <f>SUMIFS('DATOS PEST15'!$D:$D,'DATOS PEST15'!$C:$C,'2. TS PAIS SEXO Y REG'!J$6,'DATOS PEST15'!$B:$B,VLOOKUP($I$5,DenRegTabla2,2,FALSE),'DATOS PEST15'!$A:$A,INDICE!$C$13,'DATOS PEST15'!$E:$E,'2. TS PAIS SEXO Y REG'!$A201)</f>
        <v>0</v>
      </c>
      <c r="K201" s="164">
        <f>SUMIFS('DATOS PEST15'!$D:$D,'DATOS PEST15'!$B:$B,VLOOKUP($I$5,DenRegTabla2,2,FALSE),'DATOS PEST15'!$A:$A,INDICE!$C$13,'DATOS PEST15'!$E:$E,'2. TS PAIS SEXO Y REG'!$A201)</f>
        <v>0</v>
      </c>
      <c r="L201" s="147">
        <f>SUMIFS('DATOS PEST15'!$D:$D,'DATOS PEST15'!$C:$C,'2. TS PAIS SEXO Y REG'!L$6,'DATOS PEST15'!$B:$B,VLOOKUP($L$5,DenRegTabla2,2,FALSE),'DATOS PEST15'!$A:$A,INDICE!$C$13,'DATOS PEST15'!$E:$E,'2. TS PAIS SEXO Y REG'!$A201)</f>
        <v>2</v>
      </c>
      <c r="M201" s="166">
        <f>SUMIFS('DATOS PEST15'!$D:$D,'DATOS PEST15'!$C:$C,'2. TS PAIS SEXO Y REG'!M$6,'DATOS PEST15'!$B:$B,VLOOKUP($L$5,DenRegTabla2,2,FALSE),'DATOS PEST15'!$A:$A,INDICE!$C$13,'DATOS PEST15'!$E:$E,'2. TS PAIS SEXO Y REG'!$A201)</f>
        <v>1</v>
      </c>
      <c r="N201" s="164">
        <f>SUMIFS('DATOS PEST15'!$D:$D,'DATOS PEST15'!$B:$B,VLOOKUP($L$5,DenRegTabla2,2,FALSE),'DATOS PEST15'!$A:$A,INDICE!$C$13,'DATOS PEST15'!$E:$E,'2. TS PAIS SEXO Y REG'!$A201)</f>
        <v>3</v>
      </c>
      <c r="O201" s="147">
        <f>SUMIFS('DATOS PEST15'!$D:$D,'DATOS PEST15'!$C:$C,'2. TS PAIS SEXO Y REG'!O$6,'DATOS PEST15'!$B:$B,VLOOKUP($O$5,DenRegTabla2,2,FALSE),'DATOS PEST15'!$A:$A,INDICE!$C$13,'DATOS PEST15'!$E:$E,'2. TS PAIS SEXO Y REG'!$A201)</f>
        <v>2</v>
      </c>
      <c r="P201" s="166">
        <f>SUMIFS('DATOS PEST15'!$D:$D,'DATOS PEST15'!$C:$C,'2. TS PAIS SEXO Y REG'!P$6,'DATOS PEST15'!$B:$B,VLOOKUP($O$5,DenRegTabla2,2,FALSE),'DATOS PEST15'!$A:$A,INDICE!$C$13,'DATOS PEST15'!$E:$E,'2. TS PAIS SEXO Y REG'!$A201)</f>
        <v>0</v>
      </c>
      <c r="Q201" s="164">
        <f>SUMIFS('DATOS PEST15'!$D:$D,'DATOS PEST15'!$B:$B,VLOOKUP($O$5,DenRegTabla2,2,FALSE),'DATOS PEST15'!$A:$A,INDICE!$C$13,'DATOS PEST15'!$E:$E,'2. TS PAIS SEXO Y REG'!$A201)</f>
        <v>2</v>
      </c>
      <c r="R201" s="147">
        <f>SUMIFS('DATOS PEST15'!$D:$D,'DATOS PEST15'!$C:$C,'2. TS PAIS SEXO Y REG'!R$6,'DATOS PEST15'!$B:$B,VLOOKUP($R$5,DenRegTabla2,2,FALSE),'DATOS PEST15'!$A:$A,INDICE!$C$13,'DATOS PEST15'!$E:$E,'2. TS PAIS SEXO Y REG'!$A201)</f>
        <v>0</v>
      </c>
      <c r="S201" s="166">
        <f>SUMIFS('DATOS PEST15'!$D:$D,'DATOS PEST15'!$C:$C,'2. TS PAIS SEXO Y REG'!S$6,'DATOS PEST15'!$B:$B,VLOOKUP($R$5,DenRegTabla2,2,FALSE),'DATOS PEST15'!$A:$A,INDICE!$C$13,'DATOS PEST15'!$E:$E,'2. TS PAIS SEXO Y REG'!$A201)</f>
        <v>0</v>
      </c>
      <c r="T201" s="164">
        <f>SUMIFS('DATOS PEST15'!$D:$D,'DATOS PEST15'!$B:$B,VLOOKUP($R$5,DenRegTabla2,2,FALSE),'DATOS PEST15'!$A:$A,INDICE!$C$13,'DATOS PEST15'!$E:$E,'2. TS PAIS SEXO Y REG'!$A201)</f>
        <v>0</v>
      </c>
      <c r="U201" s="147">
        <f>SUMIFS('DATOS PEST15'!$D:$D,'DATOS PEST15'!$C:$C,'2. TS PAIS SEXO Y REG'!U$6,'DATOS PEST15'!$B:$B,VLOOKUP($U$5,DenRegTabla2,2,FALSE),'DATOS PEST15'!$A:$A,INDICE!$C$13,'DATOS PEST15'!$E:$E,'2. TS PAIS SEXO Y REG'!$A201)</f>
        <v>0</v>
      </c>
      <c r="V201" s="166">
        <f>SUMIFS('DATOS PEST15'!$D:$D,'DATOS PEST15'!$C:$C,'2. TS PAIS SEXO Y REG'!V$6,'DATOS PEST15'!$B:$B,VLOOKUP($U$5,DenRegTabla2,2,FALSE),'DATOS PEST15'!$A:$A,INDICE!$C$13,'DATOS PEST15'!$E:$E,'2. TS PAIS SEXO Y REG'!$A201)</f>
        <v>0</v>
      </c>
      <c r="W201" s="164">
        <f>SUMIFS('DATOS PEST15'!$D:$D,'DATOS PEST15'!$B:$B,VLOOKUP($U$5,DenRegTabla2,2,FALSE),'DATOS PEST15'!$A:$A,INDICE!$C$13,'DATOS PEST15'!$E:$E,'2. TS PAIS SEXO Y REG'!$A201)</f>
        <v>0</v>
      </c>
      <c r="X201" s="147">
        <f>SUMIFS('DATOS PEST15'!$D:$D,'DATOS PEST15'!$C:$C,'2. TS PAIS SEXO Y REG'!X$6,'DATOS PEST15'!$B:$B,VLOOKUP($X$5,DenRegTabla2,2,FALSE),'DATOS PEST15'!$A:$A,INDICE!$C$13,'DATOS PEST15'!$E:$E,'2. TS PAIS SEXO Y REG'!$A201)</f>
        <v>0</v>
      </c>
      <c r="Y201" s="166">
        <f>SUMIFS('DATOS PEST15'!$D:$D,'DATOS PEST15'!$C:$C,'2. TS PAIS SEXO Y REG'!Y$6,'DATOS PEST15'!$B:$B,VLOOKUP($X$5,DenRegTabla2,2,FALSE),'DATOS PEST15'!$A:$A,INDICE!$C$13,'DATOS PEST15'!$E:$E,'2. TS PAIS SEXO Y REG'!$A201)</f>
        <v>0</v>
      </c>
      <c r="Z201" s="164">
        <f>SUMIFS('DATOS PEST15'!$D:$D,'DATOS PEST15'!$B:$B,VLOOKUP($X$5,DenRegTabla2,2,FALSE),'DATOS PEST15'!$A:$A,INDICE!$C$13,'DATOS PEST15'!$E:$E,'2. TS PAIS SEXO Y REG'!$A201)</f>
        <v>0</v>
      </c>
      <c r="AA201" s="147">
        <f>SUMIFS('DATOS PEST15'!$D:$D,'DATOS PEST15'!$C:$C,'2. TS PAIS SEXO Y REG'!AA$6,'DATOS PEST15'!$B:$B,VLOOKUP($AA$5,DenRegTabla2,2,FALSE),'DATOS PEST15'!$A:$A,INDICE!$C$13,'DATOS PEST15'!$E:$E,'2. TS PAIS SEXO Y REG'!$A201)</f>
        <v>0</v>
      </c>
      <c r="AB201" s="166">
        <f>SUMIFS('DATOS PEST15'!$D:$D,'DATOS PEST15'!$C:$C,'2. TS PAIS SEXO Y REG'!AB$6,'DATOS PEST15'!$B:$B,VLOOKUP($AA$5,DenRegTabla2,2,FALSE),'DATOS PEST15'!$A:$A,INDICE!$C$13,'DATOS PEST15'!$E:$E,'2. TS PAIS SEXO Y REG'!$A201)</f>
        <v>0</v>
      </c>
      <c r="AC201" s="164">
        <f>SUMIFS('DATOS PEST15'!$D:$D,'DATOS PEST15'!$B:$B,VLOOKUP($AA$5,DenRegTabla2,2,FALSE),'DATOS PEST15'!$A:$A,INDICE!$C$13,'DATOS PEST15'!$E:$E,'2. TS PAIS SEXO Y REG'!$A201)</f>
        <v>0</v>
      </c>
    </row>
    <row r="202" spans="1:29" s="123" customFormat="1" ht="15.6" x14ac:dyDescent="0.3">
      <c r="A202" s="4">
        <v>646</v>
      </c>
      <c r="B202" s="147" t="s">
        <v>334</v>
      </c>
      <c r="C202" s="147">
        <f t="shared" si="27"/>
        <v>76.73684210526315</v>
      </c>
      <c r="D202" s="166">
        <f t="shared" si="28"/>
        <v>134.63157894736844</v>
      </c>
      <c r="E202" s="164">
        <f t="shared" si="29"/>
        <v>211.36842105263159</v>
      </c>
      <c r="F202" s="147">
        <f>SUMIFS('DATOS PEST15'!$D:$D,'DATOS PEST15'!$C:$C,'2. TS PAIS SEXO Y REG'!F$6,'DATOS PEST15'!$B:$B,VLOOKUP($F$5,DenRegTabla2,2,FALSE),'DATOS PEST15'!$A:$A,INDICE!$C$13,'DATOS PEST15'!$E:$E,'2. TS PAIS SEXO Y REG'!$A202)</f>
        <v>25.315789473684209</v>
      </c>
      <c r="G202" s="166">
        <f>SUMIFS('DATOS PEST15'!$D:$D,'DATOS PEST15'!$C:$C,'2. TS PAIS SEXO Y REG'!G$6,'DATOS PEST15'!$B:$B,VLOOKUP($F$5,DenRegTabla2,2,FALSE),'DATOS PEST15'!$A:$A,INDICE!$C$13,'DATOS PEST15'!$E:$E,'2. TS PAIS SEXO Y REG'!$A202)</f>
        <v>114.94736842105263</v>
      </c>
      <c r="H202" s="164">
        <f>SUMIFS('DATOS PEST15'!$D:$D,'DATOS PEST15'!$B:$B,VLOOKUP($F$5,DenRegTabla2,2,FALSE),'DATOS PEST15'!$A:$A,INDICE!$C$13,'DATOS PEST15'!$E:$E,'2. TS PAIS SEXO Y REG'!$A202)</f>
        <v>140.26315789473685</v>
      </c>
      <c r="I202" s="147">
        <f>SUMIFS('DATOS PEST15'!$D:$D,'DATOS PEST15'!$C:$C,'2. TS PAIS SEXO Y REG'!I$6,'DATOS PEST15'!$B:$B,VLOOKUP($I$5,DenRegTabla2,2,FALSE),'DATOS PEST15'!$A:$A,INDICE!$C$13,'DATOS PEST15'!$E:$E,'2. TS PAIS SEXO Y REG'!$A202)</f>
        <v>2.4210526315789473</v>
      </c>
      <c r="J202" s="166">
        <f>SUMIFS('DATOS PEST15'!$D:$D,'DATOS PEST15'!$C:$C,'2. TS PAIS SEXO Y REG'!J$6,'DATOS PEST15'!$B:$B,VLOOKUP($I$5,DenRegTabla2,2,FALSE),'DATOS PEST15'!$A:$A,INDICE!$C$13,'DATOS PEST15'!$E:$E,'2. TS PAIS SEXO Y REG'!$A202)</f>
        <v>8.6842105263157894</v>
      </c>
      <c r="K202" s="164">
        <f>SUMIFS('DATOS PEST15'!$D:$D,'DATOS PEST15'!$B:$B,VLOOKUP($I$5,DenRegTabla2,2,FALSE),'DATOS PEST15'!$A:$A,INDICE!$C$13,'DATOS PEST15'!$E:$E,'2. TS PAIS SEXO Y REG'!$A202)</f>
        <v>11.105263157894736</v>
      </c>
      <c r="L202" s="147">
        <f>SUMIFS('DATOS PEST15'!$D:$D,'DATOS PEST15'!$C:$C,'2. TS PAIS SEXO Y REG'!L$6,'DATOS PEST15'!$B:$B,VLOOKUP($L$5,DenRegTabla2,2,FALSE),'DATOS PEST15'!$A:$A,INDICE!$C$13,'DATOS PEST15'!$E:$E,'2. TS PAIS SEXO Y REG'!$A202)</f>
        <v>9</v>
      </c>
      <c r="M202" s="166">
        <f>SUMIFS('DATOS PEST15'!$D:$D,'DATOS PEST15'!$C:$C,'2. TS PAIS SEXO Y REG'!M$6,'DATOS PEST15'!$B:$B,VLOOKUP($L$5,DenRegTabla2,2,FALSE),'DATOS PEST15'!$A:$A,INDICE!$C$13,'DATOS PEST15'!$E:$E,'2. TS PAIS SEXO Y REG'!$A202)</f>
        <v>0</v>
      </c>
      <c r="N202" s="164">
        <f>SUMIFS('DATOS PEST15'!$D:$D,'DATOS PEST15'!$B:$B,VLOOKUP($L$5,DenRegTabla2,2,FALSE),'DATOS PEST15'!$A:$A,INDICE!$C$13,'DATOS PEST15'!$E:$E,'2. TS PAIS SEXO Y REG'!$A202)</f>
        <v>9</v>
      </c>
      <c r="O202" s="147">
        <f>SUMIFS('DATOS PEST15'!$D:$D,'DATOS PEST15'!$C:$C,'2. TS PAIS SEXO Y REG'!O$6,'DATOS PEST15'!$B:$B,VLOOKUP($O$5,DenRegTabla2,2,FALSE),'DATOS PEST15'!$A:$A,INDICE!$C$13,'DATOS PEST15'!$E:$E,'2. TS PAIS SEXO Y REG'!$A202)</f>
        <v>40</v>
      </c>
      <c r="P202" s="166">
        <f>SUMIFS('DATOS PEST15'!$D:$D,'DATOS PEST15'!$C:$C,'2. TS PAIS SEXO Y REG'!P$6,'DATOS PEST15'!$B:$B,VLOOKUP($O$5,DenRegTabla2,2,FALSE),'DATOS PEST15'!$A:$A,INDICE!$C$13,'DATOS PEST15'!$E:$E,'2. TS PAIS SEXO Y REG'!$A202)</f>
        <v>11</v>
      </c>
      <c r="Q202" s="164">
        <f>SUMIFS('DATOS PEST15'!$D:$D,'DATOS PEST15'!$B:$B,VLOOKUP($O$5,DenRegTabla2,2,FALSE),'DATOS PEST15'!$A:$A,INDICE!$C$13,'DATOS PEST15'!$E:$E,'2. TS PAIS SEXO Y REG'!$A202)</f>
        <v>51</v>
      </c>
      <c r="R202" s="147">
        <f>SUMIFS('DATOS PEST15'!$D:$D,'DATOS PEST15'!$C:$C,'2. TS PAIS SEXO Y REG'!R$6,'DATOS PEST15'!$B:$B,VLOOKUP($R$5,DenRegTabla2,2,FALSE),'DATOS PEST15'!$A:$A,INDICE!$C$13,'DATOS PEST15'!$E:$E,'2. TS PAIS SEXO Y REG'!$A202)</f>
        <v>0</v>
      </c>
      <c r="S202" s="166">
        <f>SUMIFS('DATOS PEST15'!$D:$D,'DATOS PEST15'!$C:$C,'2. TS PAIS SEXO Y REG'!S$6,'DATOS PEST15'!$B:$B,VLOOKUP($R$5,DenRegTabla2,2,FALSE),'DATOS PEST15'!$A:$A,INDICE!$C$13,'DATOS PEST15'!$E:$E,'2. TS PAIS SEXO Y REG'!$A202)</f>
        <v>0</v>
      </c>
      <c r="T202" s="164">
        <f>SUMIFS('DATOS PEST15'!$D:$D,'DATOS PEST15'!$B:$B,VLOOKUP($R$5,DenRegTabla2,2,FALSE),'DATOS PEST15'!$A:$A,INDICE!$C$13,'DATOS PEST15'!$E:$E,'2. TS PAIS SEXO Y REG'!$A202)</f>
        <v>0</v>
      </c>
      <c r="U202" s="147">
        <f>SUMIFS('DATOS PEST15'!$D:$D,'DATOS PEST15'!$C:$C,'2. TS PAIS SEXO Y REG'!U$6,'DATOS PEST15'!$B:$B,VLOOKUP($U$5,DenRegTabla2,2,FALSE),'DATOS PEST15'!$A:$A,INDICE!$C$13,'DATOS PEST15'!$E:$E,'2. TS PAIS SEXO Y REG'!$A202)</f>
        <v>0</v>
      </c>
      <c r="V202" s="166">
        <f>SUMIFS('DATOS PEST15'!$D:$D,'DATOS PEST15'!$C:$C,'2. TS PAIS SEXO Y REG'!V$6,'DATOS PEST15'!$B:$B,VLOOKUP($U$5,DenRegTabla2,2,FALSE),'DATOS PEST15'!$A:$A,INDICE!$C$13,'DATOS PEST15'!$E:$E,'2. TS PAIS SEXO Y REG'!$A202)</f>
        <v>0</v>
      </c>
      <c r="W202" s="164">
        <f>SUMIFS('DATOS PEST15'!$D:$D,'DATOS PEST15'!$B:$B,VLOOKUP($U$5,DenRegTabla2,2,FALSE),'DATOS PEST15'!$A:$A,INDICE!$C$13,'DATOS PEST15'!$E:$E,'2. TS PAIS SEXO Y REG'!$A202)</f>
        <v>0</v>
      </c>
      <c r="X202" s="147">
        <f>SUMIFS('DATOS PEST15'!$D:$D,'DATOS PEST15'!$C:$C,'2. TS PAIS SEXO Y REG'!X$6,'DATOS PEST15'!$B:$B,VLOOKUP($X$5,DenRegTabla2,2,FALSE),'DATOS PEST15'!$A:$A,INDICE!$C$13,'DATOS PEST15'!$E:$E,'2. TS PAIS SEXO Y REG'!$A202)</f>
        <v>0</v>
      </c>
      <c r="Y202" s="166">
        <f>SUMIFS('DATOS PEST15'!$D:$D,'DATOS PEST15'!$C:$C,'2. TS PAIS SEXO Y REG'!Y$6,'DATOS PEST15'!$B:$B,VLOOKUP($X$5,DenRegTabla2,2,FALSE),'DATOS PEST15'!$A:$A,INDICE!$C$13,'DATOS PEST15'!$E:$E,'2. TS PAIS SEXO Y REG'!$A202)</f>
        <v>0</v>
      </c>
      <c r="Z202" s="164">
        <f>SUMIFS('DATOS PEST15'!$D:$D,'DATOS PEST15'!$B:$B,VLOOKUP($X$5,DenRegTabla2,2,FALSE),'DATOS PEST15'!$A:$A,INDICE!$C$13,'DATOS PEST15'!$E:$E,'2. TS PAIS SEXO Y REG'!$A202)</f>
        <v>0</v>
      </c>
      <c r="AA202" s="147">
        <f>SUMIFS('DATOS PEST15'!$D:$D,'DATOS PEST15'!$C:$C,'2. TS PAIS SEXO Y REG'!AA$6,'DATOS PEST15'!$B:$B,VLOOKUP($AA$5,DenRegTabla2,2,FALSE),'DATOS PEST15'!$A:$A,INDICE!$C$13,'DATOS PEST15'!$E:$E,'2. TS PAIS SEXO Y REG'!$A202)</f>
        <v>0</v>
      </c>
      <c r="AB202" s="166">
        <f>SUMIFS('DATOS PEST15'!$D:$D,'DATOS PEST15'!$C:$C,'2. TS PAIS SEXO Y REG'!AB$6,'DATOS PEST15'!$B:$B,VLOOKUP($AA$5,DenRegTabla2,2,FALSE),'DATOS PEST15'!$A:$A,INDICE!$C$13,'DATOS PEST15'!$E:$E,'2. TS PAIS SEXO Y REG'!$A202)</f>
        <v>0</v>
      </c>
      <c r="AC202" s="164">
        <f>SUMIFS('DATOS PEST15'!$D:$D,'DATOS PEST15'!$B:$B,VLOOKUP($AA$5,DenRegTabla2,2,FALSE),'DATOS PEST15'!$A:$A,INDICE!$C$13,'DATOS PEST15'!$E:$E,'2. TS PAIS SEXO Y REG'!$A202)</f>
        <v>0</v>
      </c>
    </row>
    <row r="203" spans="1:29" s="123" customFormat="1" ht="15.6" x14ac:dyDescent="0.3">
      <c r="A203" s="4">
        <v>643</v>
      </c>
      <c r="B203" s="147" t="s">
        <v>333</v>
      </c>
      <c r="C203" s="147">
        <f t="shared" si="27"/>
        <v>17930.84210526316</v>
      </c>
      <c r="D203" s="166">
        <f t="shared" si="28"/>
        <v>9972.8947368421068</v>
      </c>
      <c r="E203" s="164">
        <f t="shared" si="29"/>
        <v>27903.736842105267</v>
      </c>
      <c r="F203" s="147">
        <f>SUMIFS('DATOS PEST15'!$D:$D,'DATOS PEST15'!$C:$C,'2. TS PAIS SEXO Y REG'!F$6,'DATOS PEST15'!$B:$B,VLOOKUP($F$5,DenRegTabla2,2,FALSE),'DATOS PEST15'!$A:$A,INDICE!$C$13,'DATOS PEST15'!$E:$E,'2. TS PAIS SEXO Y REG'!$A203)</f>
        <v>11851.21052631579</v>
      </c>
      <c r="G203" s="166">
        <f>SUMIFS('DATOS PEST15'!$D:$D,'DATOS PEST15'!$C:$C,'2. TS PAIS SEXO Y REG'!G$6,'DATOS PEST15'!$B:$B,VLOOKUP($F$5,DenRegTabla2,2,FALSE),'DATOS PEST15'!$A:$A,INDICE!$C$13,'DATOS PEST15'!$E:$E,'2. TS PAIS SEXO Y REG'!$A203)</f>
        <v>6696.4736842105267</v>
      </c>
      <c r="H203" s="164">
        <f>SUMIFS('DATOS PEST15'!$D:$D,'DATOS PEST15'!$B:$B,VLOOKUP($F$5,DenRegTabla2,2,FALSE),'DATOS PEST15'!$A:$A,INDICE!$C$13,'DATOS PEST15'!$E:$E,'2. TS PAIS SEXO Y REG'!$A203)</f>
        <v>18547.684210526317</v>
      </c>
      <c r="I203" s="147">
        <f>SUMIFS('DATOS PEST15'!$D:$D,'DATOS PEST15'!$C:$C,'2. TS PAIS SEXO Y REG'!I$6,'DATOS PEST15'!$B:$B,VLOOKUP($I$5,DenRegTabla2,2,FALSE),'DATOS PEST15'!$A:$A,INDICE!$C$13,'DATOS PEST15'!$E:$E,'2. TS PAIS SEXO Y REG'!$A203)</f>
        <v>250.73684210526315</v>
      </c>
      <c r="J203" s="166">
        <f>SUMIFS('DATOS PEST15'!$D:$D,'DATOS PEST15'!$C:$C,'2. TS PAIS SEXO Y REG'!J$6,'DATOS PEST15'!$B:$B,VLOOKUP($I$5,DenRegTabla2,2,FALSE),'DATOS PEST15'!$A:$A,INDICE!$C$13,'DATOS PEST15'!$E:$E,'2. TS PAIS SEXO Y REG'!$A203)</f>
        <v>82.631578947368425</v>
      </c>
      <c r="K203" s="164">
        <f>SUMIFS('DATOS PEST15'!$D:$D,'DATOS PEST15'!$B:$B,VLOOKUP($I$5,DenRegTabla2,2,FALSE),'DATOS PEST15'!$A:$A,INDICE!$C$13,'DATOS PEST15'!$E:$E,'2. TS PAIS SEXO Y REG'!$A203)</f>
        <v>333.36842105263156</v>
      </c>
      <c r="L203" s="147">
        <f>SUMIFS('DATOS PEST15'!$D:$D,'DATOS PEST15'!$C:$C,'2. TS PAIS SEXO Y REG'!L$6,'DATOS PEST15'!$B:$B,VLOOKUP($L$5,DenRegTabla2,2,FALSE),'DATOS PEST15'!$A:$A,INDICE!$C$13,'DATOS PEST15'!$E:$E,'2. TS PAIS SEXO Y REG'!$A203)</f>
        <v>1360.8421052631579</v>
      </c>
      <c r="M203" s="166">
        <f>SUMIFS('DATOS PEST15'!$D:$D,'DATOS PEST15'!$C:$C,'2. TS PAIS SEXO Y REG'!M$6,'DATOS PEST15'!$B:$B,VLOOKUP($L$5,DenRegTabla2,2,FALSE),'DATOS PEST15'!$A:$A,INDICE!$C$13,'DATOS PEST15'!$E:$E,'2. TS PAIS SEXO Y REG'!$A203)</f>
        <v>64.578947368421055</v>
      </c>
      <c r="N203" s="164">
        <f>SUMIFS('DATOS PEST15'!$D:$D,'DATOS PEST15'!$B:$B,VLOOKUP($L$5,DenRegTabla2,2,FALSE),'DATOS PEST15'!$A:$A,INDICE!$C$13,'DATOS PEST15'!$E:$E,'2. TS PAIS SEXO Y REG'!$A203)</f>
        <v>1425.421052631579</v>
      </c>
      <c r="O203" s="147">
        <f>SUMIFS('DATOS PEST15'!$D:$D,'DATOS PEST15'!$C:$C,'2. TS PAIS SEXO Y REG'!O$6,'DATOS PEST15'!$B:$B,VLOOKUP($O$5,DenRegTabla2,2,FALSE),'DATOS PEST15'!$A:$A,INDICE!$C$13,'DATOS PEST15'!$E:$E,'2. TS PAIS SEXO Y REG'!$A203)</f>
        <v>4413.7894736842109</v>
      </c>
      <c r="P203" s="166">
        <f>SUMIFS('DATOS PEST15'!$D:$D,'DATOS PEST15'!$C:$C,'2. TS PAIS SEXO Y REG'!P$6,'DATOS PEST15'!$B:$B,VLOOKUP($O$5,DenRegTabla2,2,FALSE),'DATOS PEST15'!$A:$A,INDICE!$C$13,'DATOS PEST15'!$E:$E,'2. TS PAIS SEXO Y REG'!$A203)</f>
        <v>3114.8947368421054</v>
      </c>
      <c r="Q203" s="164">
        <f>SUMIFS('DATOS PEST15'!$D:$D,'DATOS PEST15'!$B:$B,VLOOKUP($O$5,DenRegTabla2,2,FALSE),'DATOS PEST15'!$A:$A,INDICE!$C$13,'DATOS PEST15'!$E:$E,'2. TS PAIS SEXO Y REG'!$A203)</f>
        <v>7528.6842105263167</v>
      </c>
      <c r="R203" s="147">
        <f>SUMIFS('DATOS PEST15'!$D:$D,'DATOS PEST15'!$C:$C,'2. TS PAIS SEXO Y REG'!R$6,'DATOS PEST15'!$B:$B,VLOOKUP($R$5,DenRegTabla2,2,FALSE),'DATOS PEST15'!$A:$A,INDICE!$C$13,'DATOS PEST15'!$E:$E,'2. TS PAIS SEXO Y REG'!$A203)</f>
        <v>45.89473684210526</v>
      </c>
      <c r="S203" s="166">
        <f>SUMIFS('DATOS PEST15'!$D:$D,'DATOS PEST15'!$C:$C,'2. TS PAIS SEXO Y REG'!S$6,'DATOS PEST15'!$B:$B,VLOOKUP($R$5,DenRegTabla2,2,FALSE),'DATOS PEST15'!$A:$A,INDICE!$C$13,'DATOS PEST15'!$E:$E,'2. TS PAIS SEXO Y REG'!$A203)</f>
        <v>2</v>
      </c>
      <c r="T203" s="164">
        <f>SUMIFS('DATOS PEST15'!$D:$D,'DATOS PEST15'!$B:$B,VLOOKUP($R$5,DenRegTabla2,2,FALSE),'DATOS PEST15'!$A:$A,INDICE!$C$13,'DATOS PEST15'!$E:$E,'2. TS PAIS SEXO Y REG'!$A203)</f>
        <v>47.89473684210526</v>
      </c>
      <c r="U203" s="147">
        <f>SUMIFS('DATOS PEST15'!$D:$D,'DATOS PEST15'!$C:$C,'2. TS PAIS SEXO Y REG'!U$6,'DATOS PEST15'!$B:$B,VLOOKUP($U$5,DenRegTabla2,2,FALSE),'DATOS PEST15'!$A:$A,INDICE!$C$13,'DATOS PEST15'!$E:$E,'2. TS PAIS SEXO Y REG'!$A203)</f>
        <v>8.3684210526315788</v>
      </c>
      <c r="V203" s="166">
        <f>SUMIFS('DATOS PEST15'!$D:$D,'DATOS PEST15'!$C:$C,'2. TS PAIS SEXO Y REG'!V$6,'DATOS PEST15'!$B:$B,VLOOKUP($U$5,DenRegTabla2,2,FALSE),'DATOS PEST15'!$A:$A,INDICE!$C$13,'DATOS PEST15'!$E:$E,'2. TS PAIS SEXO Y REG'!$A203)</f>
        <v>11.315789473684211</v>
      </c>
      <c r="W203" s="164">
        <f>SUMIFS('DATOS PEST15'!$D:$D,'DATOS PEST15'!$B:$B,VLOOKUP($U$5,DenRegTabla2,2,FALSE),'DATOS PEST15'!$A:$A,INDICE!$C$13,'DATOS PEST15'!$E:$E,'2. TS PAIS SEXO Y REG'!$A203)</f>
        <v>19.684210526315788</v>
      </c>
      <c r="X203" s="147">
        <f>SUMIFS('DATOS PEST15'!$D:$D,'DATOS PEST15'!$C:$C,'2. TS PAIS SEXO Y REG'!X$6,'DATOS PEST15'!$B:$B,VLOOKUP($X$5,DenRegTabla2,2,FALSE),'DATOS PEST15'!$A:$A,INDICE!$C$13,'DATOS PEST15'!$E:$E,'2. TS PAIS SEXO Y REG'!$A203)</f>
        <v>0</v>
      </c>
      <c r="Y203" s="166">
        <f>SUMIFS('DATOS PEST15'!$D:$D,'DATOS PEST15'!$C:$C,'2. TS PAIS SEXO Y REG'!Y$6,'DATOS PEST15'!$B:$B,VLOOKUP($X$5,DenRegTabla2,2,FALSE),'DATOS PEST15'!$A:$A,INDICE!$C$13,'DATOS PEST15'!$E:$E,'2. TS PAIS SEXO Y REG'!$A203)</f>
        <v>1</v>
      </c>
      <c r="Z203" s="164">
        <f>SUMIFS('DATOS PEST15'!$D:$D,'DATOS PEST15'!$B:$B,VLOOKUP($X$5,DenRegTabla2,2,FALSE),'DATOS PEST15'!$A:$A,INDICE!$C$13,'DATOS PEST15'!$E:$E,'2. TS PAIS SEXO Y REG'!$A203)</f>
        <v>1</v>
      </c>
      <c r="AA203" s="147">
        <f>SUMIFS('DATOS PEST15'!$D:$D,'DATOS PEST15'!$C:$C,'2. TS PAIS SEXO Y REG'!AA$6,'DATOS PEST15'!$B:$B,VLOOKUP($AA$5,DenRegTabla2,2,FALSE),'DATOS PEST15'!$A:$A,INDICE!$C$13,'DATOS PEST15'!$E:$E,'2. TS PAIS SEXO Y REG'!$A203)</f>
        <v>0</v>
      </c>
      <c r="AB203" s="166">
        <f>SUMIFS('DATOS PEST15'!$D:$D,'DATOS PEST15'!$C:$C,'2. TS PAIS SEXO Y REG'!AB$6,'DATOS PEST15'!$B:$B,VLOOKUP($AA$5,DenRegTabla2,2,FALSE),'DATOS PEST15'!$A:$A,INDICE!$C$13,'DATOS PEST15'!$E:$E,'2. TS PAIS SEXO Y REG'!$A203)</f>
        <v>0</v>
      </c>
      <c r="AC203" s="164">
        <f>SUMIFS('DATOS PEST15'!$D:$D,'DATOS PEST15'!$B:$B,VLOOKUP($AA$5,DenRegTabla2,2,FALSE),'DATOS PEST15'!$A:$A,INDICE!$C$13,'DATOS PEST15'!$E:$E,'2. TS PAIS SEXO Y REG'!$A203)</f>
        <v>0</v>
      </c>
    </row>
    <row r="204" spans="1:29" s="123" customFormat="1" ht="15.6" x14ac:dyDescent="0.3">
      <c r="A204" s="4">
        <v>732</v>
      </c>
      <c r="B204" s="147" t="s">
        <v>348</v>
      </c>
      <c r="C204" s="147">
        <f t="shared" si="27"/>
        <v>85.526315789473685</v>
      </c>
      <c r="D204" s="166">
        <f t="shared" si="28"/>
        <v>586.42105263157896</v>
      </c>
      <c r="E204" s="164">
        <f t="shared" si="29"/>
        <v>671.9473684210526</v>
      </c>
      <c r="F204" s="147">
        <f>SUMIFS('DATOS PEST15'!$D:$D,'DATOS PEST15'!$C:$C,'2. TS PAIS SEXO Y REG'!F$6,'DATOS PEST15'!$B:$B,VLOOKUP($F$5,DenRegTabla2,2,FALSE),'DATOS PEST15'!$A:$A,INDICE!$C$13,'DATOS PEST15'!$E:$E,'2. TS PAIS SEXO Y REG'!$A204)</f>
        <v>69.94736842105263</v>
      </c>
      <c r="G204" s="166">
        <f>SUMIFS('DATOS PEST15'!$D:$D,'DATOS PEST15'!$C:$C,'2. TS PAIS SEXO Y REG'!G$6,'DATOS PEST15'!$B:$B,VLOOKUP($F$5,DenRegTabla2,2,FALSE),'DATOS PEST15'!$A:$A,INDICE!$C$13,'DATOS PEST15'!$E:$E,'2. TS PAIS SEXO Y REG'!$A204)</f>
        <v>541.78947368421052</v>
      </c>
      <c r="H204" s="164">
        <f>SUMIFS('DATOS PEST15'!$D:$D,'DATOS PEST15'!$B:$B,VLOOKUP($F$5,DenRegTabla2,2,FALSE),'DATOS PEST15'!$A:$A,INDICE!$C$13,'DATOS PEST15'!$E:$E,'2. TS PAIS SEXO Y REG'!$A204)</f>
        <v>611.73684210526312</v>
      </c>
      <c r="I204" s="147">
        <f>SUMIFS('DATOS PEST15'!$D:$D,'DATOS PEST15'!$C:$C,'2. TS PAIS SEXO Y REG'!I$6,'DATOS PEST15'!$B:$B,VLOOKUP($I$5,DenRegTabla2,2,FALSE),'DATOS PEST15'!$A:$A,INDICE!$C$13,'DATOS PEST15'!$E:$E,'2. TS PAIS SEXO Y REG'!$A204)</f>
        <v>2.9473684210526314</v>
      </c>
      <c r="J204" s="166">
        <f>SUMIFS('DATOS PEST15'!$D:$D,'DATOS PEST15'!$C:$C,'2. TS PAIS SEXO Y REG'!J$6,'DATOS PEST15'!$B:$B,VLOOKUP($I$5,DenRegTabla2,2,FALSE),'DATOS PEST15'!$A:$A,INDICE!$C$13,'DATOS PEST15'!$E:$E,'2. TS PAIS SEXO Y REG'!$A204)</f>
        <v>22.421052631578949</v>
      </c>
      <c r="K204" s="164">
        <f>SUMIFS('DATOS PEST15'!$D:$D,'DATOS PEST15'!$B:$B,VLOOKUP($I$5,DenRegTabla2,2,FALSE),'DATOS PEST15'!$A:$A,INDICE!$C$13,'DATOS PEST15'!$E:$E,'2. TS PAIS SEXO Y REG'!$A204)</f>
        <v>25.368421052631579</v>
      </c>
      <c r="L204" s="147">
        <f>SUMIFS('DATOS PEST15'!$D:$D,'DATOS PEST15'!$C:$C,'2. TS PAIS SEXO Y REG'!L$6,'DATOS PEST15'!$B:$B,VLOOKUP($L$5,DenRegTabla2,2,FALSE),'DATOS PEST15'!$A:$A,INDICE!$C$13,'DATOS PEST15'!$E:$E,'2. TS PAIS SEXO Y REG'!$A204)</f>
        <v>10.631578947368421</v>
      </c>
      <c r="M204" s="166">
        <f>SUMIFS('DATOS PEST15'!$D:$D,'DATOS PEST15'!$C:$C,'2. TS PAIS SEXO Y REG'!M$6,'DATOS PEST15'!$B:$B,VLOOKUP($L$5,DenRegTabla2,2,FALSE),'DATOS PEST15'!$A:$A,INDICE!$C$13,'DATOS PEST15'!$E:$E,'2. TS PAIS SEXO Y REG'!$A204)</f>
        <v>2</v>
      </c>
      <c r="N204" s="164">
        <f>SUMIFS('DATOS PEST15'!$D:$D,'DATOS PEST15'!$B:$B,VLOOKUP($L$5,DenRegTabla2,2,FALSE),'DATOS PEST15'!$A:$A,INDICE!$C$13,'DATOS PEST15'!$E:$E,'2. TS PAIS SEXO Y REG'!$A204)</f>
        <v>12.631578947368421</v>
      </c>
      <c r="O204" s="147">
        <f>SUMIFS('DATOS PEST15'!$D:$D,'DATOS PEST15'!$C:$C,'2. TS PAIS SEXO Y REG'!O$6,'DATOS PEST15'!$B:$B,VLOOKUP($O$5,DenRegTabla2,2,FALSE),'DATOS PEST15'!$A:$A,INDICE!$C$13,'DATOS PEST15'!$E:$E,'2. TS PAIS SEXO Y REG'!$A204)</f>
        <v>2</v>
      </c>
      <c r="P204" s="166">
        <f>SUMIFS('DATOS PEST15'!$D:$D,'DATOS PEST15'!$C:$C,'2. TS PAIS SEXO Y REG'!P$6,'DATOS PEST15'!$B:$B,VLOOKUP($O$5,DenRegTabla2,2,FALSE),'DATOS PEST15'!$A:$A,INDICE!$C$13,'DATOS PEST15'!$E:$E,'2. TS PAIS SEXO Y REG'!$A204)</f>
        <v>19.210526315789473</v>
      </c>
      <c r="Q204" s="164">
        <f>SUMIFS('DATOS PEST15'!$D:$D,'DATOS PEST15'!$B:$B,VLOOKUP($O$5,DenRegTabla2,2,FALSE),'DATOS PEST15'!$A:$A,INDICE!$C$13,'DATOS PEST15'!$E:$E,'2. TS PAIS SEXO Y REG'!$A204)</f>
        <v>21.210526315789473</v>
      </c>
      <c r="R204" s="147">
        <f>SUMIFS('DATOS PEST15'!$D:$D,'DATOS PEST15'!$C:$C,'2. TS PAIS SEXO Y REG'!R$6,'DATOS PEST15'!$B:$B,VLOOKUP($R$5,DenRegTabla2,2,FALSE),'DATOS PEST15'!$A:$A,INDICE!$C$13,'DATOS PEST15'!$E:$E,'2. TS PAIS SEXO Y REG'!$A204)</f>
        <v>0</v>
      </c>
      <c r="S204" s="166">
        <f>SUMIFS('DATOS PEST15'!$D:$D,'DATOS PEST15'!$C:$C,'2. TS PAIS SEXO Y REG'!S$6,'DATOS PEST15'!$B:$B,VLOOKUP($R$5,DenRegTabla2,2,FALSE),'DATOS PEST15'!$A:$A,INDICE!$C$13,'DATOS PEST15'!$E:$E,'2. TS PAIS SEXO Y REG'!$A204)</f>
        <v>0</v>
      </c>
      <c r="T204" s="164">
        <f>SUMIFS('DATOS PEST15'!$D:$D,'DATOS PEST15'!$B:$B,VLOOKUP($R$5,DenRegTabla2,2,FALSE),'DATOS PEST15'!$A:$A,INDICE!$C$13,'DATOS PEST15'!$E:$E,'2. TS PAIS SEXO Y REG'!$A204)</f>
        <v>0</v>
      </c>
      <c r="U204" s="147">
        <f>SUMIFS('DATOS PEST15'!$D:$D,'DATOS PEST15'!$C:$C,'2. TS PAIS SEXO Y REG'!U$6,'DATOS PEST15'!$B:$B,VLOOKUP($U$5,DenRegTabla2,2,FALSE),'DATOS PEST15'!$A:$A,INDICE!$C$13,'DATOS PEST15'!$E:$E,'2. TS PAIS SEXO Y REG'!$A204)</f>
        <v>0</v>
      </c>
      <c r="V204" s="166">
        <f>SUMIFS('DATOS PEST15'!$D:$D,'DATOS PEST15'!$C:$C,'2. TS PAIS SEXO Y REG'!V$6,'DATOS PEST15'!$B:$B,VLOOKUP($U$5,DenRegTabla2,2,FALSE),'DATOS PEST15'!$A:$A,INDICE!$C$13,'DATOS PEST15'!$E:$E,'2. TS PAIS SEXO Y REG'!$A204)</f>
        <v>1</v>
      </c>
      <c r="W204" s="164">
        <f>SUMIFS('DATOS PEST15'!$D:$D,'DATOS PEST15'!$B:$B,VLOOKUP($U$5,DenRegTabla2,2,FALSE),'DATOS PEST15'!$A:$A,INDICE!$C$13,'DATOS PEST15'!$E:$E,'2. TS PAIS SEXO Y REG'!$A204)</f>
        <v>1</v>
      </c>
      <c r="X204" s="147">
        <f>SUMIFS('DATOS PEST15'!$D:$D,'DATOS PEST15'!$C:$C,'2. TS PAIS SEXO Y REG'!X$6,'DATOS PEST15'!$B:$B,VLOOKUP($X$5,DenRegTabla2,2,FALSE),'DATOS PEST15'!$A:$A,INDICE!$C$13,'DATOS PEST15'!$E:$E,'2. TS PAIS SEXO Y REG'!$A204)</f>
        <v>0</v>
      </c>
      <c r="Y204" s="166">
        <f>SUMIFS('DATOS PEST15'!$D:$D,'DATOS PEST15'!$C:$C,'2. TS PAIS SEXO Y REG'!Y$6,'DATOS PEST15'!$B:$B,VLOOKUP($X$5,DenRegTabla2,2,FALSE),'DATOS PEST15'!$A:$A,INDICE!$C$13,'DATOS PEST15'!$E:$E,'2. TS PAIS SEXO Y REG'!$A204)</f>
        <v>0</v>
      </c>
      <c r="Z204" s="164">
        <f>SUMIFS('DATOS PEST15'!$D:$D,'DATOS PEST15'!$B:$B,VLOOKUP($X$5,DenRegTabla2,2,FALSE),'DATOS PEST15'!$A:$A,INDICE!$C$13,'DATOS PEST15'!$E:$E,'2. TS PAIS SEXO Y REG'!$A204)</f>
        <v>0</v>
      </c>
      <c r="AA204" s="147">
        <f>SUMIFS('DATOS PEST15'!$D:$D,'DATOS PEST15'!$C:$C,'2. TS PAIS SEXO Y REG'!AA$6,'DATOS PEST15'!$B:$B,VLOOKUP($AA$5,DenRegTabla2,2,FALSE),'DATOS PEST15'!$A:$A,INDICE!$C$13,'DATOS PEST15'!$E:$E,'2. TS PAIS SEXO Y REG'!$A204)</f>
        <v>0</v>
      </c>
      <c r="AB204" s="166">
        <f>SUMIFS('DATOS PEST15'!$D:$D,'DATOS PEST15'!$C:$C,'2. TS PAIS SEXO Y REG'!AB$6,'DATOS PEST15'!$B:$B,VLOOKUP($AA$5,DenRegTabla2,2,FALSE),'DATOS PEST15'!$A:$A,INDICE!$C$13,'DATOS PEST15'!$E:$E,'2. TS PAIS SEXO Y REG'!$A204)</f>
        <v>0</v>
      </c>
      <c r="AC204" s="164">
        <f>SUMIFS('DATOS PEST15'!$D:$D,'DATOS PEST15'!$B:$B,VLOOKUP($AA$5,DenRegTabla2,2,FALSE),'DATOS PEST15'!$A:$A,INDICE!$C$13,'DATOS PEST15'!$E:$E,'2. TS PAIS SEXO Y REG'!$A204)</f>
        <v>0</v>
      </c>
    </row>
    <row r="205" spans="1:29" s="123" customFormat="1" ht="15.6" x14ac:dyDescent="0.3">
      <c r="A205" s="4">
        <v>90</v>
      </c>
      <c r="B205" s="147" t="s">
        <v>428</v>
      </c>
      <c r="C205" s="147">
        <f t="shared" si="27"/>
        <v>0</v>
      </c>
      <c r="D205" s="166">
        <f t="shared" si="28"/>
        <v>0</v>
      </c>
      <c r="E205" s="164">
        <f t="shared" si="29"/>
        <v>0</v>
      </c>
      <c r="F205" s="147">
        <f>SUMIFS('DATOS PEST15'!$D:$D,'DATOS PEST15'!$C:$C,'2. TS PAIS SEXO Y REG'!F$6,'DATOS PEST15'!$B:$B,VLOOKUP($F$5,DenRegTabla2,2,FALSE),'DATOS PEST15'!$A:$A,INDICE!$C$13,'DATOS PEST15'!$E:$E,'2. TS PAIS SEXO Y REG'!$A205)</f>
        <v>0</v>
      </c>
      <c r="G205" s="166">
        <f>SUMIFS('DATOS PEST15'!$D:$D,'DATOS PEST15'!$C:$C,'2. TS PAIS SEXO Y REG'!G$6,'DATOS PEST15'!$B:$B,VLOOKUP($F$5,DenRegTabla2,2,FALSE),'DATOS PEST15'!$A:$A,INDICE!$C$13,'DATOS PEST15'!$E:$E,'2. TS PAIS SEXO Y REG'!$A205)</f>
        <v>0</v>
      </c>
      <c r="H205" s="164">
        <f>SUMIFS('DATOS PEST15'!$D:$D,'DATOS PEST15'!$B:$B,VLOOKUP($F$5,DenRegTabla2,2,FALSE),'DATOS PEST15'!$A:$A,INDICE!$C$13,'DATOS PEST15'!$E:$E,'2. TS PAIS SEXO Y REG'!$A205)</f>
        <v>0</v>
      </c>
      <c r="I205" s="147">
        <f>SUMIFS('DATOS PEST15'!$D:$D,'DATOS PEST15'!$C:$C,'2. TS PAIS SEXO Y REG'!I$6,'DATOS PEST15'!$B:$B,VLOOKUP($I$5,DenRegTabla2,2,FALSE),'DATOS PEST15'!$A:$A,INDICE!$C$13,'DATOS PEST15'!$E:$E,'2. TS PAIS SEXO Y REG'!$A205)</f>
        <v>0</v>
      </c>
      <c r="J205" s="166">
        <f>SUMIFS('DATOS PEST15'!$D:$D,'DATOS PEST15'!$C:$C,'2. TS PAIS SEXO Y REG'!J$6,'DATOS PEST15'!$B:$B,VLOOKUP($I$5,DenRegTabla2,2,FALSE),'DATOS PEST15'!$A:$A,INDICE!$C$13,'DATOS PEST15'!$E:$E,'2. TS PAIS SEXO Y REG'!$A205)</f>
        <v>0</v>
      </c>
      <c r="K205" s="164">
        <f>SUMIFS('DATOS PEST15'!$D:$D,'DATOS PEST15'!$B:$B,VLOOKUP($I$5,DenRegTabla2,2,FALSE),'DATOS PEST15'!$A:$A,INDICE!$C$13,'DATOS PEST15'!$E:$E,'2. TS PAIS SEXO Y REG'!$A205)</f>
        <v>0</v>
      </c>
      <c r="L205" s="147">
        <f>SUMIFS('DATOS PEST15'!$D:$D,'DATOS PEST15'!$C:$C,'2. TS PAIS SEXO Y REG'!L$6,'DATOS PEST15'!$B:$B,VLOOKUP($L$5,DenRegTabla2,2,FALSE),'DATOS PEST15'!$A:$A,INDICE!$C$13,'DATOS PEST15'!$E:$E,'2. TS PAIS SEXO Y REG'!$A205)</f>
        <v>0</v>
      </c>
      <c r="M205" s="166">
        <f>SUMIFS('DATOS PEST15'!$D:$D,'DATOS PEST15'!$C:$C,'2. TS PAIS SEXO Y REG'!M$6,'DATOS PEST15'!$B:$B,VLOOKUP($L$5,DenRegTabla2,2,FALSE),'DATOS PEST15'!$A:$A,INDICE!$C$13,'DATOS PEST15'!$E:$E,'2. TS PAIS SEXO Y REG'!$A205)</f>
        <v>0</v>
      </c>
      <c r="N205" s="164">
        <f>SUMIFS('DATOS PEST15'!$D:$D,'DATOS PEST15'!$B:$B,VLOOKUP($L$5,DenRegTabla2,2,FALSE),'DATOS PEST15'!$A:$A,INDICE!$C$13,'DATOS PEST15'!$E:$E,'2. TS PAIS SEXO Y REG'!$A205)</f>
        <v>0</v>
      </c>
      <c r="O205" s="147">
        <f>SUMIFS('DATOS PEST15'!$D:$D,'DATOS PEST15'!$C:$C,'2. TS PAIS SEXO Y REG'!O$6,'DATOS PEST15'!$B:$B,VLOOKUP($O$5,DenRegTabla2,2,FALSE),'DATOS PEST15'!$A:$A,INDICE!$C$13,'DATOS PEST15'!$E:$E,'2. TS PAIS SEXO Y REG'!$A205)</f>
        <v>0</v>
      </c>
      <c r="P205" s="166">
        <f>SUMIFS('DATOS PEST15'!$D:$D,'DATOS PEST15'!$C:$C,'2. TS PAIS SEXO Y REG'!P$6,'DATOS PEST15'!$B:$B,VLOOKUP($O$5,DenRegTabla2,2,FALSE),'DATOS PEST15'!$A:$A,INDICE!$C$13,'DATOS PEST15'!$E:$E,'2. TS PAIS SEXO Y REG'!$A205)</f>
        <v>0</v>
      </c>
      <c r="Q205" s="164">
        <f>SUMIFS('DATOS PEST15'!$D:$D,'DATOS PEST15'!$B:$B,VLOOKUP($O$5,DenRegTabla2,2,FALSE),'DATOS PEST15'!$A:$A,INDICE!$C$13,'DATOS PEST15'!$E:$E,'2. TS PAIS SEXO Y REG'!$A205)</f>
        <v>0</v>
      </c>
      <c r="R205" s="147">
        <f>SUMIFS('DATOS PEST15'!$D:$D,'DATOS PEST15'!$C:$C,'2. TS PAIS SEXO Y REG'!R$6,'DATOS PEST15'!$B:$B,VLOOKUP($R$5,DenRegTabla2,2,FALSE),'DATOS PEST15'!$A:$A,INDICE!$C$13,'DATOS PEST15'!$E:$E,'2. TS PAIS SEXO Y REG'!$A205)</f>
        <v>0</v>
      </c>
      <c r="S205" s="166">
        <f>SUMIFS('DATOS PEST15'!$D:$D,'DATOS PEST15'!$C:$C,'2. TS PAIS SEXO Y REG'!S$6,'DATOS PEST15'!$B:$B,VLOOKUP($R$5,DenRegTabla2,2,FALSE),'DATOS PEST15'!$A:$A,INDICE!$C$13,'DATOS PEST15'!$E:$E,'2. TS PAIS SEXO Y REG'!$A205)</f>
        <v>0</v>
      </c>
      <c r="T205" s="164">
        <f>SUMIFS('DATOS PEST15'!$D:$D,'DATOS PEST15'!$B:$B,VLOOKUP($R$5,DenRegTabla2,2,FALSE),'DATOS PEST15'!$A:$A,INDICE!$C$13,'DATOS PEST15'!$E:$E,'2. TS PAIS SEXO Y REG'!$A205)</f>
        <v>0</v>
      </c>
      <c r="U205" s="147">
        <f>SUMIFS('DATOS PEST15'!$D:$D,'DATOS PEST15'!$C:$C,'2. TS PAIS SEXO Y REG'!U$6,'DATOS PEST15'!$B:$B,VLOOKUP($U$5,DenRegTabla2,2,FALSE),'DATOS PEST15'!$A:$A,INDICE!$C$13,'DATOS PEST15'!$E:$E,'2. TS PAIS SEXO Y REG'!$A205)</f>
        <v>0</v>
      </c>
      <c r="V205" s="166">
        <f>SUMIFS('DATOS PEST15'!$D:$D,'DATOS PEST15'!$C:$C,'2. TS PAIS SEXO Y REG'!V$6,'DATOS PEST15'!$B:$B,VLOOKUP($U$5,DenRegTabla2,2,FALSE),'DATOS PEST15'!$A:$A,INDICE!$C$13,'DATOS PEST15'!$E:$E,'2. TS PAIS SEXO Y REG'!$A205)</f>
        <v>0</v>
      </c>
      <c r="W205" s="164">
        <f>SUMIFS('DATOS PEST15'!$D:$D,'DATOS PEST15'!$B:$B,VLOOKUP($U$5,DenRegTabla2,2,FALSE),'DATOS PEST15'!$A:$A,INDICE!$C$13,'DATOS PEST15'!$E:$E,'2. TS PAIS SEXO Y REG'!$A205)</f>
        <v>0</v>
      </c>
      <c r="X205" s="147">
        <f>SUMIFS('DATOS PEST15'!$D:$D,'DATOS PEST15'!$C:$C,'2. TS PAIS SEXO Y REG'!X$6,'DATOS PEST15'!$B:$B,VLOOKUP($X$5,DenRegTabla2,2,FALSE),'DATOS PEST15'!$A:$A,INDICE!$C$13,'DATOS PEST15'!$E:$E,'2. TS PAIS SEXO Y REG'!$A205)</f>
        <v>0</v>
      </c>
      <c r="Y205" s="166">
        <f>SUMIFS('DATOS PEST15'!$D:$D,'DATOS PEST15'!$C:$C,'2. TS PAIS SEXO Y REG'!Y$6,'DATOS PEST15'!$B:$B,VLOOKUP($X$5,DenRegTabla2,2,FALSE),'DATOS PEST15'!$A:$A,INDICE!$C$13,'DATOS PEST15'!$E:$E,'2. TS PAIS SEXO Y REG'!$A205)</f>
        <v>0</v>
      </c>
      <c r="Z205" s="164">
        <f>SUMIFS('DATOS PEST15'!$D:$D,'DATOS PEST15'!$B:$B,VLOOKUP($X$5,DenRegTabla2,2,FALSE),'DATOS PEST15'!$A:$A,INDICE!$C$13,'DATOS PEST15'!$E:$E,'2. TS PAIS SEXO Y REG'!$A205)</f>
        <v>0</v>
      </c>
      <c r="AA205" s="147">
        <f>SUMIFS('DATOS PEST15'!$D:$D,'DATOS PEST15'!$C:$C,'2. TS PAIS SEXO Y REG'!AA$6,'DATOS PEST15'!$B:$B,VLOOKUP($AA$5,DenRegTabla2,2,FALSE),'DATOS PEST15'!$A:$A,INDICE!$C$13,'DATOS PEST15'!$E:$E,'2. TS PAIS SEXO Y REG'!$A205)</f>
        <v>0</v>
      </c>
      <c r="AB205" s="166">
        <f>SUMIFS('DATOS PEST15'!$D:$D,'DATOS PEST15'!$C:$C,'2. TS PAIS SEXO Y REG'!AB$6,'DATOS PEST15'!$B:$B,VLOOKUP($AA$5,DenRegTabla2,2,FALSE),'DATOS PEST15'!$A:$A,INDICE!$C$13,'DATOS PEST15'!$E:$E,'2. TS PAIS SEXO Y REG'!$A205)</f>
        <v>0</v>
      </c>
      <c r="AC205" s="164">
        <f>SUMIFS('DATOS PEST15'!$D:$D,'DATOS PEST15'!$B:$B,VLOOKUP($AA$5,DenRegTabla2,2,FALSE),'DATOS PEST15'!$A:$A,INDICE!$C$13,'DATOS PEST15'!$E:$E,'2. TS PAIS SEXO Y REG'!$A205)</f>
        <v>0</v>
      </c>
    </row>
    <row r="206" spans="1:29" s="123" customFormat="1" ht="15.6" x14ac:dyDescent="0.3">
      <c r="A206" s="4">
        <v>882</v>
      </c>
      <c r="B206" s="147" t="s">
        <v>371</v>
      </c>
      <c r="C206" s="147">
        <f t="shared" si="27"/>
        <v>3</v>
      </c>
      <c r="D206" s="166">
        <f t="shared" si="28"/>
        <v>2.4210526315789473</v>
      </c>
      <c r="E206" s="164">
        <f t="shared" si="29"/>
        <v>5.4210526315789469</v>
      </c>
      <c r="F206" s="147">
        <f>SUMIFS('DATOS PEST15'!$D:$D,'DATOS PEST15'!$C:$C,'2. TS PAIS SEXO Y REG'!F$6,'DATOS PEST15'!$B:$B,VLOOKUP($F$5,DenRegTabla2,2,FALSE),'DATOS PEST15'!$A:$A,INDICE!$C$13,'DATOS PEST15'!$E:$E,'2. TS PAIS SEXO Y REG'!$A206)</f>
        <v>1</v>
      </c>
      <c r="G206" s="166">
        <f>SUMIFS('DATOS PEST15'!$D:$D,'DATOS PEST15'!$C:$C,'2. TS PAIS SEXO Y REG'!G$6,'DATOS PEST15'!$B:$B,VLOOKUP($F$5,DenRegTabla2,2,FALSE),'DATOS PEST15'!$A:$A,INDICE!$C$13,'DATOS PEST15'!$E:$E,'2. TS PAIS SEXO Y REG'!$A206)</f>
        <v>2.4210526315789473</v>
      </c>
      <c r="H206" s="164">
        <f>SUMIFS('DATOS PEST15'!$D:$D,'DATOS PEST15'!$B:$B,VLOOKUP($F$5,DenRegTabla2,2,FALSE),'DATOS PEST15'!$A:$A,INDICE!$C$13,'DATOS PEST15'!$E:$E,'2. TS PAIS SEXO Y REG'!$A206)</f>
        <v>3.4210526315789473</v>
      </c>
      <c r="I206" s="147">
        <f>SUMIFS('DATOS PEST15'!$D:$D,'DATOS PEST15'!$C:$C,'2. TS PAIS SEXO Y REG'!I$6,'DATOS PEST15'!$B:$B,VLOOKUP($I$5,DenRegTabla2,2,FALSE),'DATOS PEST15'!$A:$A,INDICE!$C$13,'DATOS PEST15'!$E:$E,'2. TS PAIS SEXO Y REG'!$A206)</f>
        <v>0</v>
      </c>
      <c r="J206" s="166">
        <f>SUMIFS('DATOS PEST15'!$D:$D,'DATOS PEST15'!$C:$C,'2. TS PAIS SEXO Y REG'!J$6,'DATOS PEST15'!$B:$B,VLOOKUP($I$5,DenRegTabla2,2,FALSE),'DATOS PEST15'!$A:$A,INDICE!$C$13,'DATOS PEST15'!$E:$E,'2. TS PAIS SEXO Y REG'!$A206)</f>
        <v>0</v>
      </c>
      <c r="K206" s="164">
        <f>SUMIFS('DATOS PEST15'!$D:$D,'DATOS PEST15'!$B:$B,VLOOKUP($I$5,DenRegTabla2,2,FALSE),'DATOS PEST15'!$A:$A,INDICE!$C$13,'DATOS PEST15'!$E:$E,'2. TS PAIS SEXO Y REG'!$A206)</f>
        <v>0</v>
      </c>
      <c r="L206" s="147">
        <f>SUMIFS('DATOS PEST15'!$D:$D,'DATOS PEST15'!$C:$C,'2. TS PAIS SEXO Y REG'!L$6,'DATOS PEST15'!$B:$B,VLOOKUP($L$5,DenRegTabla2,2,FALSE),'DATOS PEST15'!$A:$A,INDICE!$C$13,'DATOS PEST15'!$E:$E,'2. TS PAIS SEXO Y REG'!$A206)</f>
        <v>1</v>
      </c>
      <c r="M206" s="166">
        <f>SUMIFS('DATOS PEST15'!$D:$D,'DATOS PEST15'!$C:$C,'2. TS PAIS SEXO Y REG'!M$6,'DATOS PEST15'!$B:$B,VLOOKUP($L$5,DenRegTabla2,2,FALSE),'DATOS PEST15'!$A:$A,INDICE!$C$13,'DATOS PEST15'!$E:$E,'2. TS PAIS SEXO Y REG'!$A206)</f>
        <v>0</v>
      </c>
      <c r="N206" s="164">
        <f>SUMIFS('DATOS PEST15'!$D:$D,'DATOS PEST15'!$B:$B,VLOOKUP($L$5,DenRegTabla2,2,FALSE),'DATOS PEST15'!$A:$A,INDICE!$C$13,'DATOS PEST15'!$E:$E,'2. TS PAIS SEXO Y REG'!$A206)</f>
        <v>1</v>
      </c>
      <c r="O206" s="147">
        <f>SUMIFS('DATOS PEST15'!$D:$D,'DATOS PEST15'!$C:$C,'2. TS PAIS SEXO Y REG'!O$6,'DATOS PEST15'!$B:$B,VLOOKUP($O$5,DenRegTabla2,2,FALSE),'DATOS PEST15'!$A:$A,INDICE!$C$13,'DATOS PEST15'!$E:$E,'2. TS PAIS SEXO Y REG'!$A206)</f>
        <v>1</v>
      </c>
      <c r="P206" s="166">
        <f>SUMIFS('DATOS PEST15'!$D:$D,'DATOS PEST15'!$C:$C,'2. TS PAIS SEXO Y REG'!P$6,'DATOS PEST15'!$B:$B,VLOOKUP($O$5,DenRegTabla2,2,FALSE),'DATOS PEST15'!$A:$A,INDICE!$C$13,'DATOS PEST15'!$E:$E,'2. TS PAIS SEXO Y REG'!$A206)</f>
        <v>0</v>
      </c>
      <c r="Q206" s="164">
        <f>SUMIFS('DATOS PEST15'!$D:$D,'DATOS PEST15'!$B:$B,VLOOKUP($O$5,DenRegTabla2,2,FALSE),'DATOS PEST15'!$A:$A,INDICE!$C$13,'DATOS PEST15'!$E:$E,'2. TS PAIS SEXO Y REG'!$A206)</f>
        <v>1</v>
      </c>
      <c r="R206" s="147">
        <f>SUMIFS('DATOS PEST15'!$D:$D,'DATOS PEST15'!$C:$C,'2. TS PAIS SEXO Y REG'!R$6,'DATOS PEST15'!$B:$B,VLOOKUP($R$5,DenRegTabla2,2,FALSE),'DATOS PEST15'!$A:$A,INDICE!$C$13,'DATOS PEST15'!$E:$E,'2. TS PAIS SEXO Y REG'!$A206)</f>
        <v>0</v>
      </c>
      <c r="S206" s="166">
        <f>SUMIFS('DATOS PEST15'!$D:$D,'DATOS PEST15'!$C:$C,'2. TS PAIS SEXO Y REG'!S$6,'DATOS PEST15'!$B:$B,VLOOKUP($R$5,DenRegTabla2,2,FALSE),'DATOS PEST15'!$A:$A,INDICE!$C$13,'DATOS PEST15'!$E:$E,'2. TS PAIS SEXO Y REG'!$A206)</f>
        <v>0</v>
      </c>
      <c r="T206" s="164">
        <f>SUMIFS('DATOS PEST15'!$D:$D,'DATOS PEST15'!$B:$B,VLOOKUP($R$5,DenRegTabla2,2,FALSE),'DATOS PEST15'!$A:$A,INDICE!$C$13,'DATOS PEST15'!$E:$E,'2. TS PAIS SEXO Y REG'!$A206)</f>
        <v>0</v>
      </c>
      <c r="U206" s="147">
        <f>SUMIFS('DATOS PEST15'!$D:$D,'DATOS PEST15'!$C:$C,'2. TS PAIS SEXO Y REG'!U$6,'DATOS PEST15'!$B:$B,VLOOKUP($U$5,DenRegTabla2,2,FALSE),'DATOS PEST15'!$A:$A,INDICE!$C$13,'DATOS PEST15'!$E:$E,'2. TS PAIS SEXO Y REG'!$A206)</f>
        <v>0</v>
      </c>
      <c r="V206" s="166">
        <f>SUMIFS('DATOS PEST15'!$D:$D,'DATOS PEST15'!$C:$C,'2. TS PAIS SEXO Y REG'!V$6,'DATOS PEST15'!$B:$B,VLOOKUP($U$5,DenRegTabla2,2,FALSE),'DATOS PEST15'!$A:$A,INDICE!$C$13,'DATOS PEST15'!$E:$E,'2. TS PAIS SEXO Y REG'!$A206)</f>
        <v>0</v>
      </c>
      <c r="W206" s="164">
        <f>SUMIFS('DATOS PEST15'!$D:$D,'DATOS PEST15'!$B:$B,VLOOKUP($U$5,DenRegTabla2,2,FALSE),'DATOS PEST15'!$A:$A,INDICE!$C$13,'DATOS PEST15'!$E:$E,'2. TS PAIS SEXO Y REG'!$A206)</f>
        <v>0</v>
      </c>
      <c r="X206" s="147">
        <f>SUMIFS('DATOS PEST15'!$D:$D,'DATOS PEST15'!$C:$C,'2. TS PAIS SEXO Y REG'!X$6,'DATOS PEST15'!$B:$B,VLOOKUP($X$5,DenRegTabla2,2,FALSE),'DATOS PEST15'!$A:$A,INDICE!$C$13,'DATOS PEST15'!$E:$E,'2. TS PAIS SEXO Y REG'!$A206)</f>
        <v>0</v>
      </c>
      <c r="Y206" s="166">
        <f>SUMIFS('DATOS PEST15'!$D:$D,'DATOS PEST15'!$C:$C,'2. TS PAIS SEXO Y REG'!Y$6,'DATOS PEST15'!$B:$B,VLOOKUP($X$5,DenRegTabla2,2,FALSE),'DATOS PEST15'!$A:$A,INDICE!$C$13,'DATOS PEST15'!$E:$E,'2. TS PAIS SEXO Y REG'!$A206)</f>
        <v>0</v>
      </c>
      <c r="Z206" s="164">
        <f>SUMIFS('DATOS PEST15'!$D:$D,'DATOS PEST15'!$B:$B,VLOOKUP($X$5,DenRegTabla2,2,FALSE),'DATOS PEST15'!$A:$A,INDICE!$C$13,'DATOS PEST15'!$E:$E,'2. TS PAIS SEXO Y REG'!$A206)</f>
        <v>0</v>
      </c>
      <c r="AA206" s="147">
        <f>SUMIFS('DATOS PEST15'!$D:$D,'DATOS PEST15'!$C:$C,'2. TS PAIS SEXO Y REG'!AA$6,'DATOS PEST15'!$B:$B,VLOOKUP($AA$5,DenRegTabla2,2,FALSE),'DATOS PEST15'!$A:$A,INDICE!$C$13,'DATOS PEST15'!$E:$E,'2. TS PAIS SEXO Y REG'!$A206)</f>
        <v>0</v>
      </c>
      <c r="AB206" s="166">
        <f>SUMIFS('DATOS PEST15'!$D:$D,'DATOS PEST15'!$C:$C,'2. TS PAIS SEXO Y REG'!AB$6,'DATOS PEST15'!$B:$B,VLOOKUP($AA$5,DenRegTabla2,2,FALSE),'DATOS PEST15'!$A:$A,INDICE!$C$13,'DATOS PEST15'!$E:$E,'2. TS PAIS SEXO Y REG'!$A206)</f>
        <v>0</v>
      </c>
      <c r="AC206" s="164">
        <f>SUMIFS('DATOS PEST15'!$D:$D,'DATOS PEST15'!$B:$B,VLOOKUP($AA$5,DenRegTabla2,2,FALSE),'DATOS PEST15'!$A:$A,INDICE!$C$13,'DATOS PEST15'!$E:$E,'2. TS PAIS SEXO Y REG'!$A206)</f>
        <v>0</v>
      </c>
    </row>
    <row r="207" spans="1:29" s="123" customFormat="1" ht="15.6" x14ac:dyDescent="0.3">
      <c r="A207" s="4">
        <v>16</v>
      </c>
      <c r="B207" s="147" t="s">
        <v>399</v>
      </c>
      <c r="C207" s="147">
        <f t="shared" si="27"/>
        <v>1</v>
      </c>
      <c r="D207" s="166">
        <f t="shared" si="28"/>
        <v>2.5263157894736841</v>
      </c>
      <c r="E207" s="164">
        <f t="shared" si="29"/>
        <v>3.5263157894736841</v>
      </c>
      <c r="F207" s="147">
        <f>SUMIFS('DATOS PEST15'!$D:$D,'DATOS PEST15'!$C:$C,'2. TS PAIS SEXO Y REG'!F$6,'DATOS PEST15'!$B:$B,VLOOKUP($F$5,DenRegTabla2,2,FALSE),'DATOS PEST15'!$A:$A,INDICE!$C$13,'DATOS PEST15'!$E:$E,'2. TS PAIS SEXO Y REG'!$A207)</f>
        <v>1</v>
      </c>
      <c r="G207" s="166">
        <f>SUMIFS('DATOS PEST15'!$D:$D,'DATOS PEST15'!$C:$C,'2. TS PAIS SEXO Y REG'!G$6,'DATOS PEST15'!$B:$B,VLOOKUP($F$5,DenRegTabla2,2,FALSE),'DATOS PEST15'!$A:$A,INDICE!$C$13,'DATOS PEST15'!$E:$E,'2. TS PAIS SEXO Y REG'!$A207)</f>
        <v>2.5263157894736841</v>
      </c>
      <c r="H207" s="164">
        <f>SUMIFS('DATOS PEST15'!$D:$D,'DATOS PEST15'!$B:$B,VLOOKUP($F$5,DenRegTabla2,2,FALSE),'DATOS PEST15'!$A:$A,INDICE!$C$13,'DATOS PEST15'!$E:$E,'2. TS PAIS SEXO Y REG'!$A207)</f>
        <v>3.5263157894736841</v>
      </c>
      <c r="I207" s="147">
        <f>SUMIFS('DATOS PEST15'!$D:$D,'DATOS PEST15'!$C:$C,'2. TS PAIS SEXO Y REG'!I$6,'DATOS PEST15'!$B:$B,VLOOKUP($I$5,DenRegTabla2,2,FALSE),'DATOS PEST15'!$A:$A,INDICE!$C$13,'DATOS PEST15'!$E:$E,'2. TS PAIS SEXO Y REG'!$A207)</f>
        <v>0</v>
      </c>
      <c r="J207" s="166">
        <f>SUMIFS('DATOS PEST15'!$D:$D,'DATOS PEST15'!$C:$C,'2. TS PAIS SEXO Y REG'!J$6,'DATOS PEST15'!$B:$B,VLOOKUP($I$5,DenRegTabla2,2,FALSE),'DATOS PEST15'!$A:$A,INDICE!$C$13,'DATOS PEST15'!$E:$E,'2. TS PAIS SEXO Y REG'!$A207)</f>
        <v>0</v>
      </c>
      <c r="K207" s="164">
        <f>SUMIFS('DATOS PEST15'!$D:$D,'DATOS PEST15'!$B:$B,VLOOKUP($I$5,DenRegTabla2,2,FALSE),'DATOS PEST15'!$A:$A,INDICE!$C$13,'DATOS PEST15'!$E:$E,'2. TS PAIS SEXO Y REG'!$A207)</f>
        <v>0</v>
      </c>
      <c r="L207" s="147">
        <f>SUMIFS('DATOS PEST15'!$D:$D,'DATOS PEST15'!$C:$C,'2. TS PAIS SEXO Y REG'!L$6,'DATOS PEST15'!$B:$B,VLOOKUP($L$5,DenRegTabla2,2,FALSE),'DATOS PEST15'!$A:$A,INDICE!$C$13,'DATOS PEST15'!$E:$E,'2. TS PAIS SEXO Y REG'!$A207)</f>
        <v>0</v>
      </c>
      <c r="M207" s="166">
        <f>SUMIFS('DATOS PEST15'!$D:$D,'DATOS PEST15'!$C:$C,'2. TS PAIS SEXO Y REG'!M$6,'DATOS PEST15'!$B:$B,VLOOKUP($L$5,DenRegTabla2,2,FALSE),'DATOS PEST15'!$A:$A,INDICE!$C$13,'DATOS PEST15'!$E:$E,'2. TS PAIS SEXO Y REG'!$A207)</f>
        <v>0</v>
      </c>
      <c r="N207" s="164">
        <f>SUMIFS('DATOS PEST15'!$D:$D,'DATOS PEST15'!$B:$B,VLOOKUP($L$5,DenRegTabla2,2,FALSE),'DATOS PEST15'!$A:$A,INDICE!$C$13,'DATOS PEST15'!$E:$E,'2. TS PAIS SEXO Y REG'!$A207)</f>
        <v>0</v>
      </c>
      <c r="O207" s="147">
        <f>SUMIFS('DATOS PEST15'!$D:$D,'DATOS PEST15'!$C:$C,'2. TS PAIS SEXO Y REG'!O$6,'DATOS PEST15'!$B:$B,VLOOKUP($O$5,DenRegTabla2,2,FALSE),'DATOS PEST15'!$A:$A,INDICE!$C$13,'DATOS PEST15'!$E:$E,'2. TS PAIS SEXO Y REG'!$A207)</f>
        <v>0</v>
      </c>
      <c r="P207" s="166">
        <f>SUMIFS('DATOS PEST15'!$D:$D,'DATOS PEST15'!$C:$C,'2. TS PAIS SEXO Y REG'!P$6,'DATOS PEST15'!$B:$B,VLOOKUP($O$5,DenRegTabla2,2,FALSE),'DATOS PEST15'!$A:$A,INDICE!$C$13,'DATOS PEST15'!$E:$E,'2. TS PAIS SEXO Y REG'!$A207)</f>
        <v>0</v>
      </c>
      <c r="Q207" s="164">
        <f>SUMIFS('DATOS PEST15'!$D:$D,'DATOS PEST15'!$B:$B,VLOOKUP($O$5,DenRegTabla2,2,FALSE),'DATOS PEST15'!$A:$A,INDICE!$C$13,'DATOS PEST15'!$E:$E,'2. TS PAIS SEXO Y REG'!$A207)</f>
        <v>0</v>
      </c>
      <c r="R207" s="147">
        <f>SUMIFS('DATOS PEST15'!$D:$D,'DATOS PEST15'!$C:$C,'2. TS PAIS SEXO Y REG'!R$6,'DATOS PEST15'!$B:$B,VLOOKUP($R$5,DenRegTabla2,2,FALSE),'DATOS PEST15'!$A:$A,INDICE!$C$13,'DATOS PEST15'!$E:$E,'2. TS PAIS SEXO Y REG'!$A207)</f>
        <v>0</v>
      </c>
      <c r="S207" s="166">
        <f>SUMIFS('DATOS PEST15'!$D:$D,'DATOS PEST15'!$C:$C,'2. TS PAIS SEXO Y REG'!S$6,'DATOS PEST15'!$B:$B,VLOOKUP($R$5,DenRegTabla2,2,FALSE),'DATOS PEST15'!$A:$A,INDICE!$C$13,'DATOS PEST15'!$E:$E,'2. TS PAIS SEXO Y REG'!$A207)</f>
        <v>0</v>
      </c>
      <c r="T207" s="164">
        <f>SUMIFS('DATOS PEST15'!$D:$D,'DATOS PEST15'!$B:$B,VLOOKUP($R$5,DenRegTabla2,2,FALSE),'DATOS PEST15'!$A:$A,INDICE!$C$13,'DATOS PEST15'!$E:$E,'2. TS PAIS SEXO Y REG'!$A207)</f>
        <v>0</v>
      </c>
      <c r="U207" s="147">
        <f>SUMIFS('DATOS PEST15'!$D:$D,'DATOS PEST15'!$C:$C,'2. TS PAIS SEXO Y REG'!U$6,'DATOS PEST15'!$B:$B,VLOOKUP($U$5,DenRegTabla2,2,FALSE),'DATOS PEST15'!$A:$A,INDICE!$C$13,'DATOS PEST15'!$E:$E,'2. TS PAIS SEXO Y REG'!$A207)</f>
        <v>0</v>
      </c>
      <c r="V207" s="166">
        <f>SUMIFS('DATOS PEST15'!$D:$D,'DATOS PEST15'!$C:$C,'2. TS PAIS SEXO Y REG'!V$6,'DATOS PEST15'!$B:$B,VLOOKUP($U$5,DenRegTabla2,2,FALSE),'DATOS PEST15'!$A:$A,INDICE!$C$13,'DATOS PEST15'!$E:$E,'2. TS PAIS SEXO Y REG'!$A207)</f>
        <v>0</v>
      </c>
      <c r="W207" s="164">
        <f>SUMIFS('DATOS PEST15'!$D:$D,'DATOS PEST15'!$B:$B,VLOOKUP($U$5,DenRegTabla2,2,FALSE),'DATOS PEST15'!$A:$A,INDICE!$C$13,'DATOS PEST15'!$E:$E,'2. TS PAIS SEXO Y REG'!$A207)</f>
        <v>0</v>
      </c>
      <c r="X207" s="147">
        <f>SUMIFS('DATOS PEST15'!$D:$D,'DATOS PEST15'!$C:$C,'2. TS PAIS SEXO Y REG'!X$6,'DATOS PEST15'!$B:$B,VLOOKUP($X$5,DenRegTabla2,2,FALSE),'DATOS PEST15'!$A:$A,INDICE!$C$13,'DATOS PEST15'!$E:$E,'2. TS PAIS SEXO Y REG'!$A207)</f>
        <v>0</v>
      </c>
      <c r="Y207" s="166">
        <f>SUMIFS('DATOS PEST15'!$D:$D,'DATOS PEST15'!$C:$C,'2. TS PAIS SEXO Y REG'!Y$6,'DATOS PEST15'!$B:$B,VLOOKUP($X$5,DenRegTabla2,2,FALSE),'DATOS PEST15'!$A:$A,INDICE!$C$13,'DATOS PEST15'!$E:$E,'2. TS PAIS SEXO Y REG'!$A207)</f>
        <v>0</v>
      </c>
      <c r="Z207" s="164">
        <f>SUMIFS('DATOS PEST15'!$D:$D,'DATOS PEST15'!$B:$B,VLOOKUP($X$5,DenRegTabla2,2,FALSE),'DATOS PEST15'!$A:$A,INDICE!$C$13,'DATOS PEST15'!$E:$E,'2. TS PAIS SEXO Y REG'!$A207)</f>
        <v>0</v>
      </c>
      <c r="AA207" s="147">
        <f>SUMIFS('DATOS PEST15'!$D:$D,'DATOS PEST15'!$C:$C,'2. TS PAIS SEXO Y REG'!AA$6,'DATOS PEST15'!$B:$B,VLOOKUP($AA$5,DenRegTabla2,2,FALSE),'DATOS PEST15'!$A:$A,INDICE!$C$13,'DATOS PEST15'!$E:$E,'2. TS PAIS SEXO Y REG'!$A207)</f>
        <v>0</v>
      </c>
      <c r="AB207" s="166">
        <f>SUMIFS('DATOS PEST15'!$D:$D,'DATOS PEST15'!$C:$C,'2. TS PAIS SEXO Y REG'!AB$6,'DATOS PEST15'!$B:$B,VLOOKUP($AA$5,DenRegTabla2,2,FALSE),'DATOS PEST15'!$A:$A,INDICE!$C$13,'DATOS PEST15'!$E:$E,'2. TS PAIS SEXO Y REG'!$A207)</f>
        <v>0</v>
      </c>
      <c r="AC207" s="164">
        <f>SUMIFS('DATOS PEST15'!$D:$D,'DATOS PEST15'!$B:$B,VLOOKUP($AA$5,DenRegTabla2,2,FALSE),'DATOS PEST15'!$A:$A,INDICE!$C$13,'DATOS PEST15'!$E:$E,'2. TS PAIS SEXO Y REG'!$A207)</f>
        <v>0</v>
      </c>
    </row>
    <row r="208" spans="1:29" s="123" customFormat="1" ht="15.6" x14ac:dyDescent="0.3">
      <c r="A208" s="4">
        <v>652</v>
      </c>
      <c r="B208" s="147" t="s">
        <v>487</v>
      </c>
      <c r="C208" s="147">
        <f t="shared" si="27"/>
        <v>0</v>
      </c>
      <c r="D208" s="166">
        <f t="shared" si="28"/>
        <v>0</v>
      </c>
      <c r="E208" s="164">
        <f t="shared" si="29"/>
        <v>0</v>
      </c>
      <c r="F208" s="147">
        <f>SUMIFS('DATOS PEST15'!$D:$D,'DATOS PEST15'!$C:$C,'2. TS PAIS SEXO Y REG'!F$6,'DATOS PEST15'!$B:$B,VLOOKUP($F$5,DenRegTabla2,2,FALSE),'DATOS PEST15'!$A:$A,INDICE!$C$13,'DATOS PEST15'!$E:$E,'2. TS PAIS SEXO Y REG'!$A208)</f>
        <v>0</v>
      </c>
      <c r="G208" s="166">
        <f>SUMIFS('DATOS PEST15'!$D:$D,'DATOS PEST15'!$C:$C,'2. TS PAIS SEXO Y REG'!G$6,'DATOS PEST15'!$B:$B,VLOOKUP($F$5,DenRegTabla2,2,FALSE),'DATOS PEST15'!$A:$A,INDICE!$C$13,'DATOS PEST15'!$E:$E,'2. TS PAIS SEXO Y REG'!$A208)</f>
        <v>0</v>
      </c>
      <c r="H208" s="164">
        <f>SUMIFS('DATOS PEST15'!$D:$D,'DATOS PEST15'!$B:$B,VLOOKUP($F$5,DenRegTabla2,2,FALSE),'DATOS PEST15'!$A:$A,INDICE!$C$13,'DATOS PEST15'!$E:$E,'2. TS PAIS SEXO Y REG'!$A208)</f>
        <v>0</v>
      </c>
      <c r="I208" s="147">
        <f>SUMIFS('DATOS PEST15'!$D:$D,'DATOS PEST15'!$C:$C,'2. TS PAIS SEXO Y REG'!I$6,'DATOS PEST15'!$B:$B,VLOOKUP($I$5,DenRegTabla2,2,FALSE),'DATOS PEST15'!$A:$A,INDICE!$C$13,'DATOS PEST15'!$E:$E,'2. TS PAIS SEXO Y REG'!$A208)</f>
        <v>0</v>
      </c>
      <c r="J208" s="166">
        <f>SUMIFS('DATOS PEST15'!$D:$D,'DATOS PEST15'!$C:$C,'2. TS PAIS SEXO Y REG'!J$6,'DATOS PEST15'!$B:$B,VLOOKUP($I$5,DenRegTabla2,2,FALSE),'DATOS PEST15'!$A:$A,INDICE!$C$13,'DATOS PEST15'!$E:$E,'2. TS PAIS SEXO Y REG'!$A208)</f>
        <v>0</v>
      </c>
      <c r="K208" s="164">
        <f>SUMIFS('DATOS PEST15'!$D:$D,'DATOS PEST15'!$B:$B,VLOOKUP($I$5,DenRegTabla2,2,FALSE),'DATOS PEST15'!$A:$A,INDICE!$C$13,'DATOS PEST15'!$E:$E,'2. TS PAIS SEXO Y REG'!$A208)</f>
        <v>0</v>
      </c>
      <c r="L208" s="147">
        <f>SUMIFS('DATOS PEST15'!$D:$D,'DATOS PEST15'!$C:$C,'2. TS PAIS SEXO Y REG'!L$6,'DATOS PEST15'!$B:$B,VLOOKUP($L$5,DenRegTabla2,2,FALSE),'DATOS PEST15'!$A:$A,INDICE!$C$13,'DATOS PEST15'!$E:$E,'2. TS PAIS SEXO Y REG'!$A208)</f>
        <v>0</v>
      </c>
      <c r="M208" s="166">
        <f>SUMIFS('DATOS PEST15'!$D:$D,'DATOS PEST15'!$C:$C,'2. TS PAIS SEXO Y REG'!M$6,'DATOS PEST15'!$B:$B,VLOOKUP($L$5,DenRegTabla2,2,FALSE),'DATOS PEST15'!$A:$A,INDICE!$C$13,'DATOS PEST15'!$E:$E,'2. TS PAIS SEXO Y REG'!$A208)</f>
        <v>0</v>
      </c>
      <c r="N208" s="164">
        <f>SUMIFS('DATOS PEST15'!$D:$D,'DATOS PEST15'!$B:$B,VLOOKUP($L$5,DenRegTabla2,2,FALSE),'DATOS PEST15'!$A:$A,INDICE!$C$13,'DATOS PEST15'!$E:$E,'2. TS PAIS SEXO Y REG'!$A208)</f>
        <v>0</v>
      </c>
      <c r="O208" s="147">
        <f>SUMIFS('DATOS PEST15'!$D:$D,'DATOS PEST15'!$C:$C,'2. TS PAIS SEXO Y REG'!O$6,'DATOS PEST15'!$B:$B,VLOOKUP($O$5,DenRegTabla2,2,FALSE),'DATOS PEST15'!$A:$A,INDICE!$C$13,'DATOS PEST15'!$E:$E,'2. TS PAIS SEXO Y REG'!$A208)</f>
        <v>0</v>
      </c>
      <c r="P208" s="166">
        <f>SUMIFS('DATOS PEST15'!$D:$D,'DATOS PEST15'!$C:$C,'2. TS PAIS SEXO Y REG'!P$6,'DATOS PEST15'!$B:$B,VLOOKUP($O$5,DenRegTabla2,2,FALSE),'DATOS PEST15'!$A:$A,INDICE!$C$13,'DATOS PEST15'!$E:$E,'2. TS PAIS SEXO Y REG'!$A208)</f>
        <v>0</v>
      </c>
      <c r="Q208" s="164">
        <f>SUMIFS('DATOS PEST15'!$D:$D,'DATOS PEST15'!$B:$B,VLOOKUP($O$5,DenRegTabla2,2,FALSE),'DATOS PEST15'!$A:$A,INDICE!$C$13,'DATOS PEST15'!$E:$E,'2. TS PAIS SEXO Y REG'!$A208)</f>
        <v>0</v>
      </c>
      <c r="R208" s="147">
        <f>SUMIFS('DATOS PEST15'!$D:$D,'DATOS PEST15'!$C:$C,'2. TS PAIS SEXO Y REG'!R$6,'DATOS PEST15'!$B:$B,VLOOKUP($R$5,DenRegTabla2,2,FALSE),'DATOS PEST15'!$A:$A,INDICE!$C$13,'DATOS PEST15'!$E:$E,'2. TS PAIS SEXO Y REG'!$A208)</f>
        <v>0</v>
      </c>
      <c r="S208" s="166">
        <f>SUMIFS('DATOS PEST15'!$D:$D,'DATOS PEST15'!$C:$C,'2. TS PAIS SEXO Y REG'!S$6,'DATOS PEST15'!$B:$B,VLOOKUP($R$5,DenRegTabla2,2,FALSE),'DATOS PEST15'!$A:$A,INDICE!$C$13,'DATOS PEST15'!$E:$E,'2. TS PAIS SEXO Y REG'!$A208)</f>
        <v>0</v>
      </c>
      <c r="T208" s="164">
        <f>SUMIFS('DATOS PEST15'!$D:$D,'DATOS PEST15'!$B:$B,VLOOKUP($R$5,DenRegTabla2,2,FALSE),'DATOS PEST15'!$A:$A,INDICE!$C$13,'DATOS PEST15'!$E:$E,'2. TS PAIS SEXO Y REG'!$A208)</f>
        <v>0</v>
      </c>
      <c r="U208" s="147">
        <f>SUMIFS('DATOS PEST15'!$D:$D,'DATOS PEST15'!$C:$C,'2. TS PAIS SEXO Y REG'!U$6,'DATOS PEST15'!$B:$B,VLOOKUP($U$5,DenRegTabla2,2,FALSE),'DATOS PEST15'!$A:$A,INDICE!$C$13,'DATOS PEST15'!$E:$E,'2. TS PAIS SEXO Y REG'!$A208)</f>
        <v>0</v>
      </c>
      <c r="V208" s="166">
        <f>SUMIFS('DATOS PEST15'!$D:$D,'DATOS PEST15'!$C:$C,'2. TS PAIS SEXO Y REG'!V$6,'DATOS PEST15'!$B:$B,VLOOKUP($U$5,DenRegTabla2,2,FALSE),'DATOS PEST15'!$A:$A,INDICE!$C$13,'DATOS PEST15'!$E:$E,'2. TS PAIS SEXO Y REG'!$A208)</f>
        <v>0</v>
      </c>
      <c r="W208" s="164">
        <f>SUMIFS('DATOS PEST15'!$D:$D,'DATOS PEST15'!$B:$B,VLOOKUP($U$5,DenRegTabla2,2,FALSE),'DATOS PEST15'!$A:$A,INDICE!$C$13,'DATOS PEST15'!$E:$E,'2. TS PAIS SEXO Y REG'!$A208)</f>
        <v>0</v>
      </c>
      <c r="X208" s="147">
        <f>SUMIFS('DATOS PEST15'!$D:$D,'DATOS PEST15'!$C:$C,'2. TS PAIS SEXO Y REG'!X$6,'DATOS PEST15'!$B:$B,VLOOKUP($X$5,DenRegTabla2,2,FALSE),'DATOS PEST15'!$A:$A,INDICE!$C$13,'DATOS PEST15'!$E:$E,'2. TS PAIS SEXO Y REG'!$A208)</f>
        <v>0</v>
      </c>
      <c r="Y208" s="166">
        <f>SUMIFS('DATOS PEST15'!$D:$D,'DATOS PEST15'!$C:$C,'2. TS PAIS SEXO Y REG'!Y$6,'DATOS PEST15'!$B:$B,VLOOKUP($X$5,DenRegTabla2,2,FALSE),'DATOS PEST15'!$A:$A,INDICE!$C$13,'DATOS PEST15'!$E:$E,'2. TS PAIS SEXO Y REG'!$A208)</f>
        <v>0</v>
      </c>
      <c r="Z208" s="164">
        <f>SUMIFS('DATOS PEST15'!$D:$D,'DATOS PEST15'!$B:$B,VLOOKUP($X$5,DenRegTabla2,2,FALSE),'DATOS PEST15'!$A:$A,INDICE!$C$13,'DATOS PEST15'!$E:$E,'2. TS PAIS SEXO Y REG'!$A208)</f>
        <v>0</v>
      </c>
      <c r="AA208" s="147">
        <f>SUMIFS('DATOS PEST15'!$D:$D,'DATOS PEST15'!$C:$C,'2. TS PAIS SEXO Y REG'!AA$6,'DATOS PEST15'!$B:$B,VLOOKUP($AA$5,DenRegTabla2,2,FALSE),'DATOS PEST15'!$A:$A,INDICE!$C$13,'DATOS PEST15'!$E:$E,'2. TS PAIS SEXO Y REG'!$A208)</f>
        <v>0</v>
      </c>
      <c r="AB208" s="166">
        <f>SUMIFS('DATOS PEST15'!$D:$D,'DATOS PEST15'!$C:$C,'2. TS PAIS SEXO Y REG'!AB$6,'DATOS PEST15'!$B:$B,VLOOKUP($AA$5,DenRegTabla2,2,FALSE),'DATOS PEST15'!$A:$A,INDICE!$C$13,'DATOS PEST15'!$E:$E,'2. TS PAIS SEXO Y REG'!$A208)</f>
        <v>0</v>
      </c>
      <c r="AC208" s="164">
        <f>SUMIFS('DATOS PEST15'!$D:$D,'DATOS PEST15'!$B:$B,VLOOKUP($AA$5,DenRegTabla2,2,FALSE),'DATOS PEST15'!$A:$A,INDICE!$C$13,'DATOS PEST15'!$E:$E,'2. TS PAIS SEXO Y REG'!$A208)</f>
        <v>0</v>
      </c>
    </row>
    <row r="209" spans="1:29" s="123" customFormat="1" ht="15.6" x14ac:dyDescent="0.3">
      <c r="A209" s="4">
        <v>663</v>
      </c>
      <c r="B209" s="147" t="s">
        <v>488</v>
      </c>
      <c r="C209" s="147">
        <f t="shared" si="27"/>
        <v>0</v>
      </c>
      <c r="D209" s="166">
        <f t="shared" si="28"/>
        <v>0</v>
      </c>
      <c r="E209" s="164">
        <f t="shared" si="29"/>
        <v>0</v>
      </c>
      <c r="F209" s="147">
        <f>SUMIFS('DATOS PEST15'!$D:$D,'DATOS PEST15'!$C:$C,'2. TS PAIS SEXO Y REG'!F$6,'DATOS PEST15'!$B:$B,VLOOKUP($F$5,DenRegTabla2,2,FALSE),'DATOS PEST15'!$A:$A,INDICE!$C$13,'DATOS PEST15'!$E:$E,'2. TS PAIS SEXO Y REG'!$A209)</f>
        <v>0</v>
      </c>
      <c r="G209" s="166">
        <f>SUMIFS('DATOS PEST15'!$D:$D,'DATOS PEST15'!$C:$C,'2. TS PAIS SEXO Y REG'!G$6,'DATOS PEST15'!$B:$B,VLOOKUP($F$5,DenRegTabla2,2,FALSE),'DATOS PEST15'!$A:$A,INDICE!$C$13,'DATOS PEST15'!$E:$E,'2. TS PAIS SEXO Y REG'!$A209)</f>
        <v>0</v>
      </c>
      <c r="H209" s="164">
        <f>SUMIFS('DATOS PEST15'!$D:$D,'DATOS PEST15'!$B:$B,VLOOKUP($F$5,DenRegTabla2,2,FALSE),'DATOS PEST15'!$A:$A,INDICE!$C$13,'DATOS PEST15'!$E:$E,'2. TS PAIS SEXO Y REG'!$A209)</f>
        <v>0</v>
      </c>
      <c r="I209" s="147">
        <f>SUMIFS('DATOS PEST15'!$D:$D,'DATOS PEST15'!$C:$C,'2. TS PAIS SEXO Y REG'!I$6,'DATOS PEST15'!$B:$B,VLOOKUP($I$5,DenRegTabla2,2,FALSE),'DATOS PEST15'!$A:$A,INDICE!$C$13,'DATOS PEST15'!$E:$E,'2. TS PAIS SEXO Y REG'!$A209)</f>
        <v>0</v>
      </c>
      <c r="J209" s="166">
        <f>SUMIFS('DATOS PEST15'!$D:$D,'DATOS PEST15'!$C:$C,'2. TS PAIS SEXO Y REG'!J$6,'DATOS PEST15'!$B:$B,VLOOKUP($I$5,DenRegTabla2,2,FALSE),'DATOS PEST15'!$A:$A,INDICE!$C$13,'DATOS PEST15'!$E:$E,'2. TS PAIS SEXO Y REG'!$A209)</f>
        <v>0</v>
      </c>
      <c r="K209" s="164">
        <f>SUMIFS('DATOS PEST15'!$D:$D,'DATOS PEST15'!$B:$B,VLOOKUP($I$5,DenRegTabla2,2,FALSE),'DATOS PEST15'!$A:$A,INDICE!$C$13,'DATOS PEST15'!$E:$E,'2. TS PAIS SEXO Y REG'!$A209)</f>
        <v>0</v>
      </c>
      <c r="L209" s="147">
        <f>SUMIFS('DATOS PEST15'!$D:$D,'DATOS PEST15'!$C:$C,'2. TS PAIS SEXO Y REG'!L$6,'DATOS PEST15'!$B:$B,VLOOKUP($L$5,DenRegTabla2,2,FALSE),'DATOS PEST15'!$A:$A,INDICE!$C$13,'DATOS PEST15'!$E:$E,'2. TS PAIS SEXO Y REG'!$A209)</f>
        <v>0</v>
      </c>
      <c r="M209" s="166">
        <f>SUMIFS('DATOS PEST15'!$D:$D,'DATOS PEST15'!$C:$C,'2. TS PAIS SEXO Y REG'!M$6,'DATOS PEST15'!$B:$B,VLOOKUP($L$5,DenRegTabla2,2,FALSE),'DATOS PEST15'!$A:$A,INDICE!$C$13,'DATOS PEST15'!$E:$E,'2. TS PAIS SEXO Y REG'!$A209)</f>
        <v>0</v>
      </c>
      <c r="N209" s="164">
        <f>SUMIFS('DATOS PEST15'!$D:$D,'DATOS PEST15'!$B:$B,VLOOKUP($L$5,DenRegTabla2,2,FALSE),'DATOS PEST15'!$A:$A,INDICE!$C$13,'DATOS PEST15'!$E:$E,'2. TS PAIS SEXO Y REG'!$A209)</f>
        <v>0</v>
      </c>
      <c r="O209" s="147">
        <f>SUMIFS('DATOS PEST15'!$D:$D,'DATOS PEST15'!$C:$C,'2. TS PAIS SEXO Y REG'!O$6,'DATOS PEST15'!$B:$B,VLOOKUP($O$5,DenRegTabla2,2,FALSE),'DATOS PEST15'!$A:$A,INDICE!$C$13,'DATOS PEST15'!$E:$E,'2. TS PAIS SEXO Y REG'!$A209)</f>
        <v>0</v>
      </c>
      <c r="P209" s="166">
        <f>SUMIFS('DATOS PEST15'!$D:$D,'DATOS PEST15'!$C:$C,'2. TS PAIS SEXO Y REG'!P$6,'DATOS PEST15'!$B:$B,VLOOKUP($O$5,DenRegTabla2,2,FALSE),'DATOS PEST15'!$A:$A,INDICE!$C$13,'DATOS PEST15'!$E:$E,'2. TS PAIS SEXO Y REG'!$A209)</f>
        <v>0</v>
      </c>
      <c r="Q209" s="164">
        <f>SUMIFS('DATOS PEST15'!$D:$D,'DATOS PEST15'!$B:$B,VLOOKUP($O$5,DenRegTabla2,2,FALSE),'DATOS PEST15'!$A:$A,INDICE!$C$13,'DATOS PEST15'!$E:$E,'2. TS PAIS SEXO Y REG'!$A209)</f>
        <v>0</v>
      </c>
      <c r="R209" s="147">
        <f>SUMIFS('DATOS PEST15'!$D:$D,'DATOS PEST15'!$C:$C,'2. TS PAIS SEXO Y REG'!R$6,'DATOS PEST15'!$B:$B,VLOOKUP($R$5,DenRegTabla2,2,FALSE),'DATOS PEST15'!$A:$A,INDICE!$C$13,'DATOS PEST15'!$E:$E,'2. TS PAIS SEXO Y REG'!$A209)</f>
        <v>0</v>
      </c>
      <c r="S209" s="166">
        <f>SUMIFS('DATOS PEST15'!$D:$D,'DATOS PEST15'!$C:$C,'2. TS PAIS SEXO Y REG'!S$6,'DATOS PEST15'!$B:$B,VLOOKUP($R$5,DenRegTabla2,2,FALSE),'DATOS PEST15'!$A:$A,INDICE!$C$13,'DATOS PEST15'!$E:$E,'2. TS PAIS SEXO Y REG'!$A209)</f>
        <v>0</v>
      </c>
      <c r="T209" s="164">
        <f>SUMIFS('DATOS PEST15'!$D:$D,'DATOS PEST15'!$B:$B,VLOOKUP($R$5,DenRegTabla2,2,FALSE),'DATOS PEST15'!$A:$A,INDICE!$C$13,'DATOS PEST15'!$E:$E,'2. TS PAIS SEXO Y REG'!$A209)</f>
        <v>0</v>
      </c>
      <c r="U209" s="147">
        <f>SUMIFS('DATOS PEST15'!$D:$D,'DATOS PEST15'!$C:$C,'2. TS PAIS SEXO Y REG'!U$6,'DATOS PEST15'!$B:$B,VLOOKUP($U$5,DenRegTabla2,2,FALSE),'DATOS PEST15'!$A:$A,INDICE!$C$13,'DATOS PEST15'!$E:$E,'2. TS PAIS SEXO Y REG'!$A209)</f>
        <v>0</v>
      </c>
      <c r="V209" s="166">
        <f>SUMIFS('DATOS PEST15'!$D:$D,'DATOS PEST15'!$C:$C,'2. TS PAIS SEXO Y REG'!V$6,'DATOS PEST15'!$B:$B,VLOOKUP($U$5,DenRegTabla2,2,FALSE),'DATOS PEST15'!$A:$A,INDICE!$C$13,'DATOS PEST15'!$E:$E,'2. TS PAIS SEXO Y REG'!$A209)</f>
        <v>0</v>
      </c>
      <c r="W209" s="164">
        <f>SUMIFS('DATOS PEST15'!$D:$D,'DATOS PEST15'!$B:$B,VLOOKUP($U$5,DenRegTabla2,2,FALSE),'DATOS PEST15'!$A:$A,INDICE!$C$13,'DATOS PEST15'!$E:$E,'2. TS PAIS SEXO Y REG'!$A209)</f>
        <v>0</v>
      </c>
      <c r="X209" s="147">
        <f>SUMIFS('DATOS PEST15'!$D:$D,'DATOS PEST15'!$C:$C,'2. TS PAIS SEXO Y REG'!X$6,'DATOS PEST15'!$B:$B,VLOOKUP($X$5,DenRegTabla2,2,FALSE),'DATOS PEST15'!$A:$A,INDICE!$C$13,'DATOS PEST15'!$E:$E,'2. TS PAIS SEXO Y REG'!$A209)</f>
        <v>0</v>
      </c>
      <c r="Y209" s="166">
        <f>SUMIFS('DATOS PEST15'!$D:$D,'DATOS PEST15'!$C:$C,'2. TS PAIS SEXO Y REG'!Y$6,'DATOS PEST15'!$B:$B,VLOOKUP($X$5,DenRegTabla2,2,FALSE),'DATOS PEST15'!$A:$A,INDICE!$C$13,'DATOS PEST15'!$E:$E,'2. TS PAIS SEXO Y REG'!$A209)</f>
        <v>0</v>
      </c>
      <c r="Z209" s="164">
        <f>SUMIFS('DATOS PEST15'!$D:$D,'DATOS PEST15'!$B:$B,VLOOKUP($X$5,DenRegTabla2,2,FALSE),'DATOS PEST15'!$A:$A,INDICE!$C$13,'DATOS PEST15'!$E:$E,'2. TS PAIS SEXO Y REG'!$A209)</f>
        <v>0</v>
      </c>
      <c r="AA209" s="147">
        <f>SUMIFS('DATOS PEST15'!$D:$D,'DATOS PEST15'!$C:$C,'2. TS PAIS SEXO Y REG'!AA$6,'DATOS PEST15'!$B:$B,VLOOKUP($AA$5,DenRegTabla2,2,FALSE),'DATOS PEST15'!$A:$A,INDICE!$C$13,'DATOS PEST15'!$E:$E,'2. TS PAIS SEXO Y REG'!$A209)</f>
        <v>0</v>
      </c>
      <c r="AB209" s="166">
        <f>SUMIFS('DATOS PEST15'!$D:$D,'DATOS PEST15'!$C:$C,'2. TS PAIS SEXO Y REG'!AB$6,'DATOS PEST15'!$B:$B,VLOOKUP($AA$5,DenRegTabla2,2,FALSE),'DATOS PEST15'!$A:$A,INDICE!$C$13,'DATOS PEST15'!$E:$E,'2. TS PAIS SEXO Y REG'!$A209)</f>
        <v>0</v>
      </c>
      <c r="AC209" s="164">
        <f>SUMIFS('DATOS PEST15'!$D:$D,'DATOS PEST15'!$B:$B,VLOOKUP($AA$5,DenRegTabla2,2,FALSE),'DATOS PEST15'!$A:$A,INDICE!$C$13,'DATOS PEST15'!$E:$E,'2. TS PAIS SEXO Y REG'!$A209)</f>
        <v>0</v>
      </c>
    </row>
    <row r="210" spans="1:29" s="123" customFormat="1" ht="15.6" x14ac:dyDescent="0.3">
      <c r="A210" s="4">
        <v>659</v>
      </c>
      <c r="B210" s="147" t="s">
        <v>335</v>
      </c>
      <c r="C210" s="147">
        <f t="shared" si="27"/>
        <v>7</v>
      </c>
      <c r="D210" s="166">
        <f t="shared" si="28"/>
        <v>8.0526315789473681</v>
      </c>
      <c r="E210" s="164">
        <f t="shared" si="29"/>
        <v>15.052631578947368</v>
      </c>
      <c r="F210" s="147">
        <f>SUMIFS('DATOS PEST15'!$D:$D,'DATOS PEST15'!$C:$C,'2. TS PAIS SEXO Y REG'!F$6,'DATOS PEST15'!$B:$B,VLOOKUP($F$5,DenRegTabla2,2,FALSE),'DATOS PEST15'!$A:$A,INDICE!$C$13,'DATOS PEST15'!$E:$E,'2. TS PAIS SEXO Y REG'!$A210)</f>
        <v>3</v>
      </c>
      <c r="G210" s="166">
        <f>SUMIFS('DATOS PEST15'!$D:$D,'DATOS PEST15'!$C:$C,'2. TS PAIS SEXO Y REG'!G$6,'DATOS PEST15'!$B:$B,VLOOKUP($F$5,DenRegTabla2,2,FALSE),'DATOS PEST15'!$A:$A,INDICE!$C$13,'DATOS PEST15'!$E:$E,'2. TS PAIS SEXO Y REG'!$A210)</f>
        <v>6.0526315789473681</v>
      </c>
      <c r="H210" s="164">
        <f>SUMIFS('DATOS PEST15'!$D:$D,'DATOS PEST15'!$B:$B,VLOOKUP($F$5,DenRegTabla2,2,FALSE),'DATOS PEST15'!$A:$A,INDICE!$C$13,'DATOS PEST15'!$E:$E,'2. TS PAIS SEXO Y REG'!$A210)</f>
        <v>9.0526315789473681</v>
      </c>
      <c r="I210" s="147">
        <f>SUMIFS('DATOS PEST15'!$D:$D,'DATOS PEST15'!$C:$C,'2. TS PAIS SEXO Y REG'!I$6,'DATOS PEST15'!$B:$B,VLOOKUP($I$5,DenRegTabla2,2,FALSE),'DATOS PEST15'!$A:$A,INDICE!$C$13,'DATOS PEST15'!$E:$E,'2. TS PAIS SEXO Y REG'!$A210)</f>
        <v>0</v>
      </c>
      <c r="J210" s="166">
        <f>SUMIFS('DATOS PEST15'!$D:$D,'DATOS PEST15'!$C:$C,'2. TS PAIS SEXO Y REG'!J$6,'DATOS PEST15'!$B:$B,VLOOKUP($I$5,DenRegTabla2,2,FALSE),'DATOS PEST15'!$A:$A,INDICE!$C$13,'DATOS PEST15'!$E:$E,'2. TS PAIS SEXO Y REG'!$A210)</f>
        <v>0</v>
      </c>
      <c r="K210" s="164">
        <f>SUMIFS('DATOS PEST15'!$D:$D,'DATOS PEST15'!$B:$B,VLOOKUP($I$5,DenRegTabla2,2,FALSE),'DATOS PEST15'!$A:$A,INDICE!$C$13,'DATOS PEST15'!$E:$E,'2. TS PAIS SEXO Y REG'!$A210)</f>
        <v>0</v>
      </c>
      <c r="L210" s="147">
        <f>SUMIFS('DATOS PEST15'!$D:$D,'DATOS PEST15'!$C:$C,'2. TS PAIS SEXO Y REG'!L$6,'DATOS PEST15'!$B:$B,VLOOKUP($L$5,DenRegTabla2,2,FALSE),'DATOS PEST15'!$A:$A,INDICE!$C$13,'DATOS PEST15'!$E:$E,'2. TS PAIS SEXO Y REG'!$A210)</f>
        <v>2</v>
      </c>
      <c r="M210" s="166">
        <f>SUMIFS('DATOS PEST15'!$D:$D,'DATOS PEST15'!$C:$C,'2. TS PAIS SEXO Y REG'!M$6,'DATOS PEST15'!$B:$B,VLOOKUP($L$5,DenRegTabla2,2,FALSE),'DATOS PEST15'!$A:$A,INDICE!$C$13,'DATOS PEST15'!$E:$E,'2. TS PAIS SEXO Y REG'!$A210)</f>
        <v>0</v>
      </c>
      <c r="N210" s="164">
        <f>SUMIFS('DATOS PEST15'!$D:$D,'DATOS PEST15'!$B:$B,VLOOKUP($L$5,DenRegTabla2,2,FALSE),'DATOS PEST15'!$A:$A,INDICE!$C$13,'DATOS PEST15'!$E:$E,'2. TS PAIS SEXO Y REG'!$A210)</f>
        <v>2</v>
      </c>
      <c r="O210" s="147">
        <f>SUMIFS('DATOS PEST15'!$D:$D,'DATOS PEST15'!$C:$C,'2. TS PAIS SEXO Y REG'!O$6,'DATOS PEST15'!$B:$B,VLOOKUP($O$5,DenRegTabla2,2,FALSE),'DATOS PEST15'!$A:$A,INDICE!$C$13,'DATOS PEST15'!$E:$E,'2. TS PAIS SEXO Y REG'!$A210)</f>
        <v>2</v>
      </c>
      <c r="P210" s="166">
        <f>SUMIFS('DATOS PEST15'!$D:$D,'DATOS PEST15'!$C:$C,'2. TS PAIS SEXO Y REG'!P$6,'DATOS PEST15'!$B:$B,VLOOKUP($O$5,DenRegTabla2,2,FALSE),'DATOS PEST15'!$A:$A,INDICE!$C$13,'DATOS PEST15'!$E:$E,'2. TS PAIS SEXO Y REG'!$A210)</f>
        <v>2</v>
      </c>
      <c r="Q210" s="164">
        <f>SUMIFS('DATOS PEST15'!$D:$D,'DATOS PEST15'!$B:$B,VLOOKUP($O$5,DenRegTabla2,2,FALSE),'DATOS PEST15'!$A:$A,INDICE!$C$13,'DATOS PEST15'!$E:$E,'2. TS PAIS SEXO Y REG'!$A210)</f>
        <v>4</v>
      </c>
      <c r="R210" s="147">
        <f>SUMIFS('DATOS PEST15'!$D:$D,'DATOS PEST15'!$C:$C,'2. TS PAIS SEXO Y REG'!R$6,'DATOS PEST15'!$B:$B,VLOOKUP($R$5,DenRegTabla2,2,FALSE),'DATOS PEST15'!$A:$A,INDICE!$C$13,'DATOS PEST15'!$E:$E,'2. TS PAIS SEXO Y REG'!$A210)</f>
        <v>0</v>
      </c>
      <c r="S210" s="166">
        <f>SUMIFS('DATOS PEST15'!$D:$D,'DATOS PEST15'!$C:$C,'2. TS PAIS SEXO Y REG'!S$6,'DATOS PEST15'!$B:$B,VLOOKUP($R$5,DenRegTabla2,2,FALSE),'DATOS PEST15'!$A:$A,INDICE!$C$13,'DATOS PEST15'!$E:$E,'2. TS PAIS SEXO Y REG'!$A210)</f>
        <v>0</v>
      </c>
      <c r="T210" s="164">
        <f>SUMIFS('DATOS PEST15'!$D:$D,'DATOS PEST15'!$B:$B,VLOOKUP($R$5,DenRegTabla2,2,FALSE),'DATOS PEST15'!$A:$A,INDICE!$C$13,'DATOS PEST15'!$E:$E,'2. TS PAIS SEXO Y REG'!$A210)</f>
        <v>0</v>
      </c>
      <c r="U210" s="147">
        <f>SUMIFS('DATOS PEST15'!$D:$D,'DATOS PEST15'!$C:$C,'2. TS PAIS SEXO Y REG'!U$6,'DATOS PEST15'!$B:$B,VLOOKUP($U$5,DenRegTabla2,2,FALSE),'DATOS PEST15'!$A:$A,INDICE!$C$13,'DATOS PEST15'!$E:$E,'2. TS PAIS SEXO Y REG'!$A210)</f>
        <v>0</v>
      </c>
      <c r="V210" s="166">
        <f>SUMIFS('DATOS PEST15'!$D:$D,'DATOS PEST15'!$C:$C,'2. TS PAIS SEXO Y REG'!V$6,'DATOS PEST15'!$B:$B,VLOOKUP($U$5,DenRegTabla2,2,FALSE),'DATOS PEST15'!$A:$A,INDICE!$C$13,'DATOS PEST15'!$E:$E,'2. TS PAIS SEXO Y REG'!$A210)</f>
        <v>0</v>
      </c>
      <c r="W210" s="164">
        <f>SUMIFS('DATOS PEST15'!$D:$D,'DATOS PEST15'!$B:$B,VLOOKUP($U$5,DenRegTabla2,2,FALSE),'DATOS PEST15'!$A:$A,INDICE!$C$13,'DATOS PEST15'!$E:$E,'2. TS PAIS SEXO Y REG'!$A210)</f>
        <v>0</v>
      </c>
      <c r="X210" s="147">
        <f>SUMIFS('DATOS PEST15'!$D:$D,'DATOS PEST15'!$C:$C,'2. TS PAIS SEXO Y REG'!X$6,'DATOS PEST15'!$B:$B,VLOOKUP($X$5,DenRegTabla2,2,FALSE),'DATOS PEST15'!$A:$A,INDICE!$C$13,'DATOS PEST15'!$E:$E,'2. TS PAIS SEXO Y REG'!$A210)</f>
        <v>0</v>
      </c>
      <c r="Y210" s="166">
        <f>SUMIFS('DATOS PEST15'!$D:$D,'DATOS PEST15'!$C:$C,'2. TS PAIS SEXO Y REG'!Y$6,'DATOS PEST15'!$B:$B,VLOOKUP($X$5,DenRegTabla2,2,FALSE),'DATOS PEST15'!$A:$A,INDICE!$C$13,'DATOS PEST15'!$E:$E,'2. TS PAIS SEXO Y REG'!$A210)</f>
        <v>0</v>
      </c>
      <c r="Z210" s="164">
        <f>SUMIFS('DATOS PEST15'!$D:$D,'DATOS PEST15'!$B:$B,VLOOKUP($X$5,DenRegTabla2,2,FALSE),'DATOS PEST15'!$A:$A,INDICE!$C$13,'DATOS PEST15'!$E:$E,'2. TS PAIS SEXO Y REG'!$A210)</f>
        <v>0</v>
      </c>
      <c r="AA210" s="147">
        <f>SUMIFS('DATOS PEST15'!$D:$D,'DATOS PEST15'!$C:$C,'2. TS PAIS SEXO Y REG'!AA$6,'DATOS PEST15'!$B:$B,VLOOKUP($AA$5,DenRegTabla2,2,FALSE),'DATOS PEST15'!$A:$A,INDICE!$C$13,'DATOS PEST15'!$E:$E,'2. TS PAIS SEXO Y REG'!$A210)</f>
        <v>0</v>
      </c>
      <c r="AB210" s="166">
        <f>SUMIFS('DATOS PEST15'!$D:$D,'DATOS PEST15'!$C:$C,'2. TS PAIS SEXO Y REG'!AB$6,'DATOS PEST15'!$B:$B,VLOOKUP($AA$5,DenRegTabla2,2,FALSE),'DATOS PEST15'!$A:$A,INDICE!$C$13,'DATOS PEST15'!$E:$E,'2. TS PAIS SEXO Y REG'!$A210)</f>
        <v>0</v>
      </c>
      <c r="AC210" s="164">
        <f>SUMIFS('DATOS PEST15'!$D:$D,'DATOS PEST15'!$B:$B,VLOOKUP($AA$5,DenRegTabla2,2,FALSE),'DATOS PEST15'!$A:$A,INDICE!$C$13,'DATOS PEST15'!$E:$E,'2. TS PAIS SEXO Y REG'!$A210)</f>
        <v>0</v>
      </c>
    </row>
    <row r="211" spans="1:29" s="123" customFormat="1" ht="15.6" x14ac:dyDescent="0.3">
      <c r="A211" s="4">
        <v>674</v>
      </c>
      <c r="B211" s="147" t="s">
        <v>394</v>
      </c>
      <c r="C211" s="147">
        <f t="shared" si="27"/>
        <v>3.8421052631578947</v>
      </c>
      <c r="D211" s="166">
        <f t="shared" si="28"/>
        <v>4</v>
      </c>
      <c r="E211" s="164">
        <f t="shared" si="29"/>
        <v>7.8421052631578947</v>
      </c>
      <c r="F211" s="147">
        <f>SUMIFS('DATOS PEST15'!$D:$D,'DATOS PEST15'!$C:$C,'2. TS PAIS SEXO Y REG'!F$6,'DATOS PEST15'!$B:$B,VLOOKUP($F$5,DenRegTabla2,2,FALSE),'DATOS PEST15'!$A:$A,INDICE!$C$13,'DATOS PEST15'!$E:$E,'2. TS PAIS SEXO Y REG'!$A211)</f>
        <v>2.8421052631578947</v>
      </c>
      <c r="G211" s="166">
        <f>SUMIFS('DATOS PEST15'!$D:$D,'DATOS PEST15'!$C:$C,'2. TS PAIS SEXO Y REG'!G$6,'DATOS PEST15'!$B:$B,VLOOKUP($F$5,DenRegTabla2,2,FALSE),'DATOS PEST15'!$A:$A,INDICE!$C$13,'DATOS PEST15'!$E:$E,'2. TS PAIS SEXO Y REG'!$A211)</f>
        <v>3</v>
      </c>
      <c r="H211" s="164">
        <f>SUMIFS('DATOS PEST15'!$D:$D,'DATOS PEST15'!$B:$B,VLOOKUP($F$5,DenRegTabla2,2,FALSE),'DATOS PEST15'!$A:$A,INDICE!$C$13,'DATOS PEST15'!$E:$E,'2. TS PAIS SEXO Y REG'!$A211)</f>
        <v>5.8421052631578947</v>
      </c>
      <c r="I211" s="147">
        <f>SUMIFS('DATOS PEST15'!$D:$D,'DATOS PEST15'!$C:$C,'2. TS PAIS SEXO Y REG'!I$6,'DATOS PEST15'!$B:$B,VLOOKUP($I$5,DenRegTabla2,2,FALSE),'DATOS PEST15'!$A:$A,INDICE!$C$13,'DATOS PEST15'!$E:$E,'2. TS PAIS SEXO Y REG'!$A211)</f>
        <v>0</v>
      </c>
      <c r="J211" s="166">
        <f>SUMIFS('DATOS PEST15'!$D:$D,'DATOS PEST15'!$C:$C,'2. TS PAIS SEXO Y REG'!J$6,'DATOS PEST15'!$B:$B,VLOOKUP($I$5,DenRegTabla2,2,FALSE),'DATOS PEST15'!$A:$A,INDICE!$C$13,'DATOS PEST15'!$E:$E,'2. TS PAIS SEXO Y REG'!$A211)</f>
        <v>0</v>
      </c>
      <c r="K211" s="164">
        <f>SUMIFS('DATOS PEST15'!$D:$D,'DATOS PEST15'!$B:$B,VLOOKUP($I$5,DenRegTabla2,2,FALSE),'DATOS PEST15'!$A:$A,INDICE!$C$13,'DATOS PEST15'!$E:$E,'2. TS PAIS SEXO Y REG'!$A211)</f>
        <v>0</v>
      </c>
      <c r="L211" s="147">
        <f>SUMIFS('DATOS PEST15'!$D:$D,'DATOS PEST15'!$C:$C,'2. TS PAIS SEXO Y REG'!L$6,'DATOS PEST15'!$B:$B,VLOOKUP($L$5,DenRegTabla2,2,FALSE),'DATOS PEST15'!$A:$A,INDICE!$C$13,'DATOS PEST15'!$E:$E,'2. TS PAIS SEXO Y REG'!$A211)</f>
        <v>0</v>
      </c>
      <c r="M211" s="166">
        <f>SUMIFS('DATOS PEST15'!$D:$D,'DATOS PEST15'!$C:$C,'2. TS PAIS SEXO Y REG'!M$6,'DATOS PEST15'!$B:$B,VLOOKUP($L$5,DenRegTabla2,2,FALSE),'DATOS PEST15'!$A:$A,INDICE!$C$13,'DATOS PEST15'!$E:$E,'2. TS PAIS SEXO Y REG'!$A211)</f>
        <v>0</v>
      </c>
      <c r="N211" s="164">
        <f>SUMIFS('DATOS PEST15'!$D:$D,'DATOS PEST15'!$B:$B,VLOOKUP($L$5,DenRegTabla2,2,FALSE),'DATOS PEST15'!$A:$A,INDICE!$C$13,'DATOS PEST15'!$E:$E,'2. TS PAIS SEXO Y REG'!$A211)</f>
        <v>0</v>
      </c>
      <c r="O211" s="147">
        <f>SUMIFS('DATOS PEST15'!$D:$D,'DATOS PEST15'!$C:$C,'2. TS PAIS SEXO Y REG'!O$6,'DATOS PEST15'!$B:$B,VLOOKUP($O$5,DenRegTabla2,2,FALSE),'DATOS PEST15'!$A:$A,INDICE!$C$13,'DATOS PEST15'!$E:$E,'2. TS PAIS SEXO Y REG'!$A211)</f>
        <v>1</v>
      </c>
      <c r="P211" s="166">
        <f>SUMIFS('DATOS PEST15'!$D:$D,'DATOS PEST15'!$C:$C,'2. TS PAIS SEXO Y REG'!P$6,'DATOS PEST15'!$B:$B,VLOOKUP($O$5,DenRegTabla2,2,FALSE),'DATOS PEST15'!$A:$A,INDICE!$C$13,'DATOS PEST15'!$E:$E,'2. TS PAIS SEXO Y REG'!$A211)</f>
        <v>1</v>
      </c>
      <c r="Q211" s="164">
        <f>SUMIFS('DATOS PEST15'!$D:$D,'DATOS PEST15'!$B:$B,VLOOKUP($O$5,DenRegTabla2,2,FALSE),'DATOS PEST15'!$A:$A,INDICE!$C$13,'DATOS PEST15'!$E:$E,'2. TS PAIS SEXO Y REG'!$A211)</f>
        <v>2</v>
      </c>
      <c r="R211" s="147">
        <f>SUMIFS('DATOS PEST15'!$D:$D,'DATOS PEST15'!$C:$C,'2. TS PAIS SEXO Y REG'!R$6,'DATOS PEST15'!$B:$B,VLOOKUP($R$5,DenRegTabla2,2,FALSE),'DATOS PEST15'!$A:$A,INDICE!$C$13,'DATOS PEST15'!$E:$E,'2. TS PAIS SEXO Y REG'!$A211)</f>
        <v>0</v>
      </c>
      <c r="S211" s="166">
        <f>SUMIFS('DATOS PEST15'!$D:$D,'DATOS PEST15'!$C:$C,'2. TS PAIS SEXO Y REG'!S$6,'DATOS PEST15'!$B:$B,VLOOKUP($R$5,DenRegTabla2,2,FALSE),'DATOS PEST15'!$A:$A,INDICE!$C$13,'DATOS PEST15'!$E:$E,'2. TS PAIS SEXO Y REG'!$A211)</f>
        <v>0</v>
      </c>
      <c r="T211" s="164">
        <f>SUMIFS('DATOS PEST15'!$D:$D,'DATOS PEST15'!$B:$B,VLOOKUP($R$5,DenRegTabla2,2,FALSE),'DATOS PEST15'!$A:$A,INDICE!$C$13,'DATOS PEST15'!$E:$E,'2. TS PAIS SEXO Y REG'!$A211)</f>
        <v>0</v>
      </c>
      <c r="U211" s="147">
        <f>SUMIFS('DATOS PEST15'!$D:$D,'DATOS PEST15'!$C:$C,'2. TS PAIS SEXO Y REG'!U$6,'DATOS PEST15'!$B:$B,VLOOKUP($U$5,DenRegTabla2,2,FALSE),'DATOS PEST15'!$A:$A,INDICE!$C$13,'DATOS PEST15'!$E:$E,'2. TS PAIS SEXO Y REG'!$A211)</f>
        <v>0</v>
      </c>
      <c r="V211" s="166">
        <f>SUMIFS('DATOS PEST15'!$D:$D,'DATOS PEST15'!$C:$C,'2. TS PAIS SEXO Y REG'!V$6,'DATOS PEST15'!$B:$B,VLOOKUP($U$5,DenRegTabla2,2,FALSE),'DATOS PEST15'!$A:$A,INDICE!$C$13,'DATOS PEST15'!$E:$E,'2. TS PAIS SEXO Y REG'!$A211)</f>
        <v>0</v>
      </c>
      <c r="W211" s="164">
        <f>SUMIFS('DATOS PEST15'!$D:$D,'DATOS PEST15'!$B:$B,VLOOKUP($U$5,DenRegTabla2,2,FALSE),'DATOS PEST15'!$A:$A,INDICE!$C$13,'DATOS PEST15'!$E:$E,'2. TS PAIS SEXO Y REG'!$A211)</f>
        <v>0</v>
      </c>
      <c r="X211" s="147">
        <f>SUMIFS('DATOS PEST15'!$D:$D,'DATOS PEST15'!$C:$C,'2. TS PAIS SEXO Y REG'!X$6,'DATOS PEST15'!$B:$B,VLOOKUP($X$5,DenRegTabla2,2,FALSE),'DATOS PEST15'!$A:$A,INDICE!$C$13,'DATOS PEST15'!$E:$E,'2. TS PAIS SEXO Y REG'!$A211)</f>
        <v>0</v>
      </c>
      <c r="Y211" s="166">
        <f>SUMIFS('DATOS PEST15'!$D:$D,'DATOS PEST15'!$C:$C,'2. TS PAIS SEXO Y REG'!Y$6,'DATOS PEST15'!$B:$B,VLOOKUP($X$5,DenRegTabla2,2,FALSE),'DATOS PEST15'!$A:$A,INDICE!$C$13,'DATOS PEST15'!$E:$E,'2. TS PAIS SEXO Y REG'!$A211)</f>
        <v>0</v>
      </c>
      <c r="Z211" s="164">
        <f>SUMIFS('DATOS PEST15'!$D:$D,'DATOS PEST15'!$B:$B,VLOOKUP($X$5,DenRegTabla2,2,FALSE),'DATOS PEST15'!$A:$A,INDICE!$C$13,'DATOS PEST15'!$E:$E,'2. TS PAIS SEXO Y REG'!$A211)</f>
        <v>0</v>
      </c>
      <c r="AA211" s="147">
        <f>SUMIFS('DATOS PEST15'!$D:$D,'DATOS PEST15'!$C:$C,'2. TS PAIS SEXO Y REG'!AA$6,'DATOS PEST15'!$B:$B,VLOOKUP($AA$5,DenRegTabla2,2,FALSE),'DATOS PEST15'!$A:$A,INDICE!$C$13,'DATOS PEST15'!$E:$E,'2. TS PAIS SEXO Y REG'!$A211)</f>
        <v>0</v>
      </c>
      <c r="AB211" s="166">
        <f>SUMIFS('DATOS PEST15'!$D:$D,'DATOS PEST15'!$C:$C,'2. TS PAIS SEXO Y REG'!AB$6,'DATOS PEST15'!$B:$B,VLOOKUP($AA$5,DenRegTabla2,2,FALSE),'DATOS PEST15'!$A:$A,INDICE!$C$13,'DATOS PEST15'!$E:$E,'2. TS PAIS SEXO Y REG'!$A211)</f>
        <v>0</v>
      </c>
      <c r="AC211" s="164">
        <f>SUMIFS('DATOS PEST15'!$D:$D,'DATOS PEST15'!$B:$B,VLOOKUP($AA$5,DenRegTabla2,2,FALSE),'DATOS PEST15'!$A:$A,INDICE!$C$13,'DATOS PEST15'!$E:$E,'2. TS PAIS SEXO Y REG'!$A211)</f>
        <v>0</v>
      </c>
    </row>
    <row r="212" spans="1:29" s="123" customFormat="1" ht="15.6" x14ac:dyDescent="0.3">
      <c r="A212" s="4">
        <v>666</v>
      </c>
      <c r="B212" s="147" t="s">
        <v>413</v>
      </c>
      <c r="C212" s="147">
        <f t="shared" si="27"/>
        <v>2</v>
      </c>
      <c r="D212" s="166">
        <f t="shared" si="28"/>
        <v>3</v>
      </c>
      <c r="E212" s="164">
        <f t="shared" si="29"/>
        <v>5</v>
      </c>
      <c r="F212" s="147">
        <f>SUMIFS('DATOS PEST15'!$D:$D,'DATOS PEST15'!$C:$C,'2. TS PAIS SEXO Y REG'!F$6,'DATOS PEST15'!$B:$B,VLOOKUP($F$5,DenRegTabla2,2,FALSE),'DATOS PEST15'!$A:$A,INDICE!$C$13,'DATOS PEST15'!$E:$E,'2. TS PAIS SEXO Y REG'!$A212)</f>
        <v>2</v>
      </c>
      <c r="G212" s="166">
        <f>SUMIFS('DATOS PEST15'!$D:$D,'DATOS PEST15'!$C:$C,'2. TS PAIS SEXO Y REG'!G$6,'DATOS PEST15'!$B:$B,VLOOKUP($F$5,DenRegTabla2,2,FALSE),'DATOS PEST15'!$A:$A,INDICE!$C$13,'DATOS PEST15'!$E:$E,'2. TS PAIS SEXO Y REG'!$A212)</f>
        <v>3</v>
      </c>
      <c r="H212" s="164">
        <f>SUMIFS('DATOS PEST15'!$D:$D,'DATOS PEST15'!$B:$B,VLOOKUP($F$5,DenRegTabla2,2,FALSE),'DATOS PEST15'!$A:$A,INDICE!$C$13,'DATOS PEST15'!$E:$E,'2. TS PAIS SEXO Y REG'!$A212)</f>
        <v>5</v>
      </c>
      <c r="I212" s="147">
        <f>SUMIFS('DATOS PEST15'!$D:$D,'DATOS PEST15'!$C:$C,'2. TS PAIS SEXO Y REG'!I$6,'DATOS PEST15'!$B:$B,VLOOKUP($I$5,DenRegTabla2,2,FALSE),'DATOS PEST15'!$A:$A,INDICE!$C$13,'DATOS PEST15'!$E:$E,'2. TS PAIS SEXO Y REG'!$A212)</f>
        <v>0</v>
      </c>
      <c r="J212" s="166">
        <f>SUMIFS('DATOS PEST15'!$D:$D,'DATOS PEST15'!$C:$C,'2. TS PAIS SEXO Y REG'!J$6,'DATOS PEST15'!$B:$B,VLOOKUP($I$5,DenRegTabla2,2,FALSE),'DATOS PEST15'!$A:$A,INDICE!$C$13,'DATOS PEST15'!$E:$E,'2. TS PAIS SEXO Y REG'!$A212)</f>
        <v>0</v>
      </c>
      <c r="K212" s="164">
        <f>SUMIFS('DATOS PEST15'!$D:$D,'DATOS PEST15'!$B:$B,VLOOKUP($I$5,DenRegTabla2,2,FALSE),'DATOS PEST15'!$A:$A,INDICE!$C$13,'DATOS PEST15'!$E:$E,'2. TS PAIS SEXO Y REG'!$A212)</f>
        <v>0</v>
      </c>
      <c r="L212" s="147">
        <f>SUMIFS('DATOS PEST15'!$D:$D,'DATOS PEST15'!$C:$C,'2. TS PAIS SEXO Y REG'!L$6,'DATOS PEST15'!$B:$B,VLOOKUP($L$5,DenRegTabla2,2,FALSE),'DATOS PEST15'!$A:$A,INDICE!$C$13,'DATOS PEST15'!$E:$E,'2. TS PAIS SEXO Y REG'!$A212)</f>
        <v>0</v>
      </c>
      <c r="M212" s="166">
        <f>SUMIFS('DATOS PEST15'!$D:$D,'DATOS PEST15'!$C:$C,'2. TS PAIS SEXO Y REG'!M$6,'DATOS PEST15'!$B:$B,VLOOKUP($L$5,DenRegTabla2,2,FALSE),'DATOS PEST15'!$A:$A,INDICE!$C$13,'DATOS PEST15'!$E:$E,'2. TS PAIS SEXO Y REG'!$A212)</f>
        <v>0</v>
      </c>
      <c r="N212" s="164">
        <f>SUMIFS('DATOS PEST15'!$D:$D,'DATOS PEST15'!$B:$B,VLOOKUP($L$5,DenRegTabla2,2,FALSE),'DATOS PEST15'!$A:$A,INDICE!$C$13,'DATOS PEST15'!$E:$E,'2. TS PAIS SEXO Y REG'!$A212)</f>
        <v>0</v>
      </c>
      <c r="O212" s="147">
        <f>SUMIFS('DATOS PEST15'!$D:$D,'DATOS PEST15'!$C:$C,'2. TS PAIS SEXO Y REG'!O$6,'DATOS PEST15'!$B:$B,VLOOKUP($O$5,DenRegTabla2,2,FALSE),'DATOS PEST15'!$A:$A,INDICE!$C$13,'DATOS PEST15'!$E:$E,'2. TS PAIS SEXO Y REG'!$A212)</f>
        <v>0</v>
      </c>
      <c r="P212" s="166">
        <f>SUMIFS('DATOS PEST15'!$D:$D,'DATOS PEST15'!$C:$C,'2. TS PAIS SEXO Y REG'!P$6,'DATOS PEST15'!$B:$B,VLOOKUP($O$5,DenRegTabla2,2,FALSE),'DATOS PEST15'!$A:$A,INDICE!$C$13,'DATOS PEST15'!$E:$E,'2. TS PAIS SEXO Y REG'!$A212)</f>
        <v>0</v>
      </c>
      <c r="Q212" s="164">
        <f>SUMIFS('DATOS PEST15'!$D:$D,'DATOS PEST15'!$B:$B,VLOOKUP($O$5,DenRegTabla2,2,FALSE),'DATOS PEST15'!$A:$A,INDICE!$C$13,'DATOS PEST15'!$E:$E,'2. TS PAIS SEXO Y REG'!$A212)</f>
        <v>0</v>
      </c>
      <c r="R212" s="147">
        <f>SUMIFS('DATOS PEST15'!$D:$D,'DATOS PEST15'!$C:$C,'2. TS PAIS SEXO Y REG'!R$6,'DATOS PEST15'!$B:$B,VLOOKUP($R$5,DenRegTabla2,2,FALSE),'DATOS PEST15'!$A:$A,INDICE!$C$13,'DATOS PEST15'!$E:$E,'2. TS PAIS SEXO Y REG'!$A212)</f>
        <v>0</v>
      </c>
      <c r="S212" s="166">
        <f>SUMIFS('DATOS PEST15'!$D:$D,'DATOS PEST15'!$C:$C,'2. TS PAIS SEXO Y REG'!S$6,'DATOS PEST15'!$B:$B,VLOOKUP($R$5,DenRegTabla2,2,FALSE),'DATOS PEST15'!$A:$A,INDICE!$C$13,'DATOS PEST15'!$E:$E,'2. TS PAIS SEXO Y REG'!$A212)</f>
        <v>0</v>
      </c>
      <c r="T212" s="164">
        <f>SUMIFS('DATOS PEST15'!$D:$D,'DATOS PEST15'!$B:$B,VLOOKUP($R$5,DenRegTabla2,2,FALSE),'DATOS PEST15'!$A:$A,INDICE!$C$13,'DATOS PEST15'!$E:$E,'2. TS PAIS SEXO Y REG'!$A212)</f>
        <v>0</v>
      </c>
      <c r="U212" s="147">
        <f>SUMIFS('DATOS PEST15'!$D:$D,'DATOS PEST15'!$C:$C,'2. TS PAIS SEXO Y REG'!U$6,'DATOS PEST15'!$B:$B,VLOOKUP($U$5,DenRegTabla2,2,FALSE),'DATOS PEST15'!$A:$A,INDICE!$C$13,'DATOS PEST15'!$E:$E,'2. TS PAIS SEXO Y REG'!$A212)</f>
        <v>0</v>
      </c>
      <c r="V212" s="166">
        <f>SUMIFS('DATOS PEST15'!$D:$D,'DATOS PEST15'!$C:$C,'2. TS PAIS SEXO Y REG'!V$6,'DATOS PEST15'!$B:$B,VLOOKUP($U$5,DenRegTabla2,2,FALSE),'DATOS PEST15'!$A:$A,INDICE!$C$13,'DATOS PEST15'!$E:$E,'2. TS PAIS SEXO Y REG'!$A212)</f>
        <v>0</v>
      </c>
      <c r="W212" s="164">
        <f>SUMIFS('DATOS PEST15'!$D:$D,'DATOS PEST15'!$B:$B,VLOOKUP($U$5,DenRegTabla2,2,FALSE),'DATOS PEST15'!$A:$A,INDICE!$C$13,'DATOS PEST15'!$E:$E,'2. TS PAIS SEXO Y REG'!$A212)</f>
        <v>0</v>
      </c>
      <c r="X212" s="147">
        <f>SUMIFS('DATOS PEST15'!$D:$D,'DATOS PEST15'!$C:$C,'2. TS PAIS SEXO Y REG'!X$6,'DATOS PEST15'!$B:$B,VLOOKUP($X$5,DenRegTabla2,2,FALSE),'DATOS PEST15'!$A:$A,INDICE!$C$13,'DATOS PEST15'!$E:$E,'2. TS PAIS SEXO Y REG'!$A212)</f>
        <v>0</v>
      </c>
      <c r="Y212" s="166">
        <f>SUMIFS('DATOS PEST15'!$D:$D,'DATOS PEST15'!$C:$C,'2. TS PAIS SEXO Y REG'!Y$6,'DATOS PEST15'!$B:$B,VLOOKUP($X$5,DenRegTabla2,2,FALSE),'DATOS PEST15'!$A:$A,INDICE!$C$13,'DATOS PEST15'!$E:$E,'2. TS PAIS SEXO Y REG'!$A212)</f>
        <v>0</v>
      </c>
      <c r="Z212" s="164">
        <f>SUMIFS('DATOS PEST15'!$D:$D,'DATOS PEST15'!$B:$B,VLOOKUP($X$5,DenRegTabla2,2,FALSE),'DATOS PEST15'!$A:$A,INDICE!$C$13,'DATOS PEST15'!$E:$E,'2. TS PAIS SEXO Y REG'!$A212)</f>
        <v>0</v>
      </c>
      <c r="AA212" s="147">
        <f>SUMIFS('DATOS PEST15'!$D:$D,'DATOS PEST15'!$C:$C,'2. TS PAIS SEXO Y REG'!AA$6,'DATOS PEST15'!$B:$B,VLOOKUP($AA$5,DenRegTabla2,2,FALSE),'DATOS PEST15'!$A:$A,INDICE!$C$13,'DATOS PEST15'!$E:$E,'2. TS PAIS SEXO Y REG'!$A212)</f>
        <v>0</v>
      </c>
      <c r="AB212" s="166">
        <f>SUMIFS('DATOS PEST15'!$D:$D,'DATOS PEST15'!$C:$C,'2. TS PAIS SEXO Y REG'!AB$6,'DATOS PEST15'!$B:$B,VLOOKUP($AA$5,DenRegTabla2,2,FALSE),'DATOS PEST15'!$A:$A,INDICE!$C$13,'DATOS PEST15'!$E:$E,'2. TS PAIS SEXO Y REG'!$A212)</f>
        <v>0</v>
      </c>
      <c r="AC212" s="164">
        <f>SUMIFS('DATOS PEST15'!$D:$D,'DATOS PEST15'!$B:$B,VLOOKUP($AA$5,DenRegTabla2,2,FALSE),'DATOS PEST15'!$A:$A,INDICE!$C$13,'DATOS PEST15'!$E:$E,'2. TS PAIS SEXO Y REG'!$A212)</f>
        <v>0</v>
      </c>
    </row>
    <row r="213" spans="1:29" s="123" customFormat="1" ht="15.6" x14ac:dyDescent="0.3">
      <c r="A213" s="4">
        <v>670</v>
      </c>
      <c r="B213" s="147" t="s">
        <v>393</v>
      </c>
      <c r="C213" s="147">
        <f t="shared" si="27"/>
        <v>4</v>
      </c>
      <c r="D213" s="166">
        <f t="shared" si="28"/>
        <v>5.1052631578947372</v>
      </c>
      <c r="E213" s="164">
        <f t="shared" si="29"/>
        <v>9.1052631578947363</v>
      </c>
      <c r="F213" s="147">
        <f>SUMIFS('DATOS PEST15'!$D:$D,'DATOS PEST15'!$C:$C,'2. TS PAIS SEXO Y REG'!F$6,'DATOS PEST15'!$B:$B,VLOOKUP($F$5,DenRegTabla2,2,FALSE),'DATOS PEST15'!$A:$A,INDICE!$C$13,'DATOS PEST15'!$E:$E,'2. TS PAIS SEXO Y REG'!$A213)</f>
        <v>2</v>
      </c>
      <c r="G213" s="166">
        <f>SUMIFS('DATOS PEST15'!$D:$D,'DATOS PEST15'!$C:$C,'2. TS PAIS SEXO Y REG'!G$6,'DATOS PEST15'!$B:$B,VLOOKUP($F$5,DenRegTabla2,2,FALSE),'DATOS PEST15'!$A:$A,INDICE!$C$13,'DATOS PEST15'!$E:$E,'2. TS PAIS SEXO Y REG'!$A213)</f>
        <v>3.4210526315789473</v>
      </c>
      <c r="H213" s="164">
        <f>SUMIFS('DATOS PEST15'!$D:$D,'DATOS PEST15'!$B:$B,VLOOKUP($F$5,DenRegTabla2,2,FALSE),'DATOS PEST15'!$A:$A,INDICE!$C$13,'DATOS PEST15'!$E:$E,'2. TS PAIS SEXO Y REG'!$A213)</f>
        <v>5.4210526315789469</v>
      </c>
      <c r="I213" s="147">
        <f>SUMIFS('DATOS PEST15'!$D:$D,'DATOS PEST15'!$C:$C,'2. TS PAIS SEXO Y REG'!I$6,'DATOS PEST15'!$B:$B,VLOOKUP($I$5,DenRegTabla2,2,FALSE),'DATOS PEST15'!$A:$A,INDICE!$C$13,'DATOS PEST15'!$E:$E,'2. TS PAIS SEXO Y REG'!$A213)</f>
        <v>0</v>
      </c>
      <c r="J213" s="166">
        <f>SUMIFS('DATOS PEST15'!$D:$D,'DATOS PEST15'!$C:$C,'2. TS PAIS SEXO Y REG'!J$6,'DATOS PEST15'!$B:$B,VLOOKUP($I$5,DenRegTabla2,2,FALSE),'DATOS PEST15'!$A:$A,INDICE!$C$13,'DATOS PEST15'!$E:$E,'2. TS PAIS SEXO Y REG'!$A213)</f>
        <v>0</v>
      </c>
      <c r="K213" s="164">
        <f>SUMIFS('DATOS PEST15'!$D:$D,'DATOS PEST15'!$B:$B,VLOOKUP($I$5,DenRegTabla2,2,FALSE),'DATOS PEST15'!$A:$A,INDICE!$C$13,'DATOS PEST15'!$E:$E,'2. TS PAIS SEXO Y REG'!$A213)</f>
        <v>0</v>
      </c>
      <c r="L213" s="147">
        <f>SUMIFS('DATOS PEST15'!$D:$D,'DATOS PEST15'!$C:$C,'2. TS PAIS SEXO Y REG'!L$6,'DATOS PEST15'!$B:$B,VLOOKUP($L$5,DenRegTabla2,2,FALSE),'DATOS PEST15'!$A:$A,INDICE!$C$13,'DATOS PEST15'!$E:$E,'2. TS PAIS SEXO Y REG'!$A213)</f>
        <v>1</v>
      </c>
      <c r="M213" s="166">
        <f>SUMIFS('DATOS PEST15'!$D:$D,'DATOS PEST15'!$C:$C,'2. TS PAIS SEXO Y REG'!M$6,'DATOS PEST15'!$B:$B,VLOOKUP($L$5,DenRegTabla2,2,FALSE),'DATOS PEST15'!$A:$A,INDICE!$C$13,'DATOS PEST15'!$E:$E,'2. TS PAIS SEXO Y REG'!$A213)</f>
        <v>0.68421052631578949</v>
      </c>
      <c r="N213" s="164">
        <f>SUMIFS('DATOS PEST15'!$D:$D,'DATOS PEST15'!$B:$B,VLOOKUP($L$5,DenRegTabla2,2,FALSE),'DATOS PEST15'!$A:$A,INDICE!$C$13,'DATOS PEST15'!$E:$E,'2. TS PAIS SEXO Y REG'!$A213)</f>
        <v>1.6842105263157894</v>
      </c>
      <c r="O213" s="147">
        <f>SUMIFS('DATOS PEST15'!$D:$D,'DATOS PEST15'!$C:$C,'2. TS PAIS SEXO Y REG'!O$6,'DATOS PEST15'!$B:$B,VLOOKUP($O$5,DenRegTabla2,2,FALSE),'DATOS PEST15'!$A:$A,INDICE!$C$13,'DATOS PEST15'!$E:$E,'2. TS PAIS SEXO Y REG'!$A213)</f>
        <v>1</v>
      </c>
      <c r="P213" s="166">
        <f>SUMIFS('DATOS PEST15'!$D:$D,'DATOS PEST15'!$C:$C,'2. TS PAIS SEXO Y REG'!P$6,'DATOS PEST15'!$B:$B,VLOOKUP($O$5,DenRegTabla2,2,FALSE),'DATOS PEST15'!$A:$A,INDICE!$C$13,'DATOS PEST15'!$E:$E,'2. TS PAIS SEXO Y REG'!$A213)</f>
        <v>1</v>
      </c>
      <c r="Q213" s="164">
        <f>SUMIFS('DATOS PEST15'!$D:$D,'DATOS PEST15'!$B:$B,VLOOKUP($O$5,DenRegTabla2,2,FALSE),'DATOS PEST15'!$A:$A,INDICE!$C$13,'DATOS PEST15'!$E:$E,'2. TS PAIS SEXO Y REG'!$A213)</f>
        <v>2</v>
      </c>
      <c r="R213" s="147">
        <f>SUMIFS('DATOS PEST15'!$D:$D,'DATOS PEST15'!$C:$C,'2. TS PAIS SEXO Y REG'!R$6,'DATOS PEST15'!$B:$B,VLOOKUP($R$5,DenRegTabla2,2,FALSE),'DATOS PEST15'!$A:$A,INDICE!$C$13,'DATOS PEST15'!$E:$E,'2. TS PAIS SEXO Y REG'!$A213)</f>
        <v>0</v>
      </c>
      <c r="S213" s="166">
        <f>SUMIFS('DATOS PEST15'!$D:$D,'DATOS PEST15'!$C:$C,'2. TS PAIS SEXO Y REG'!S$6,'DATOS PEST15'!$B:$B,VLOOKUP($R$5,DenRegTabla2,2,FALSE),'DATOS PEST15'!$A:$A,INDICE!$C$13,'DATOS PEST15'!$E:$E,'2. TS PAIS SEXO Y REG'!$A213)</f>
        <v>0</v>
      </c>
      <c r="T213" s="164">
        <f>SUMIFS('DATOS PEST15'!$D:$D,'DATOS PEST15'!$B:$B,VLOOKUP($R$5,DenRegTabla2,2,FALSE),'DATOS PEST15'!$A:$A,INDICE!$C$13,'DATOS PEST15'!$E:$E,'2. TS PAIS SEXO Y REG'!$A213)</f>
        <v>0</v>
      </c>
      <c r="U213" s="147">
        <f>SUMIFS('DATOS PEST15'!$D:$D,'DATOS PEST15'!$C:$C,'2. TS PAIS SEXO Y REG'!U$6,'DATOS PEST15'!$B:$B,VLOOKUP($U$5,DenRegTabla2,2,FALSE),'DATOS PEST15'!$A:$A,INDICE!$C$13,'DATOS PEST15'!$E:$E,'2. TS PAIS SEXO Y REG'!$A213)</f>
        <v>0</v>
      </c>
      <c r="V213" s="166">
        <f>SUMIFS('DATOS PEST15'!$D:$D,'DATOS PEST15'!$C:$C,'2. TS PAIS SEXO Y REG'!V$6,'DATOS PEST15'!$B:$B,VLOOKUP($U$5,DenRegTabla2,2,FALSE),'DATOS PEST15'!$A:$A,INDICE!$C$13,'DATOS PEST15'!$E:$E,'2. TS PAIS SEXO Y REG'!$A213)</f>
        <v>0</v>
      </c>
      <c r="W213" s="164">
        <f>SUMIFS('DATOS PEST15'!$D:$D,'DATOS PEST15'!$B:$B,VLOOKUP($U$5,DenRegTabla2,2,FALSE),'DATOS PEST15'!$A:$A,INDICE!$C$13,'DATOS PEST15'!$E:$E,'2. TS PAIS SEXO Y REG'!$A213)</f>
        <v>0</v>
      </c>
      <c r="X213" s="147">
        <f>SUMIFS('DATOS PEST15'!$D:$D,'DATOS PEST15'!$C:$C,'2. TS PAIS SEXO Y REG'!X$6,'DATOS PEST15'!$B:$B,VLOOKUP($X$5,DenRegTabla2,2,FALSE),'DATOS PEST15'!$A:$A,INDICE!$C$13,'DATOS PEST15'!$E:$E,'2. TS PAIS SEXO Y REG'!$A213)</f>
        <v>0</v>
      </c>
      <c r="Y213" s="166">
        <f>SUMIFS('DATOS PEST15'!$D:$D,'DATOS PEST15'!$C:$C,'2. TS PAIS SEXO Y REG'!Y$6,'DATOS PEST15'!$B:$B,VLOOKUP($X$5,DenRegTabla2,2,FALSE),'DATOS PEST15'!$A:$A,INDICE!$C$13,'DATOS PEST15'!$E:$E,'2. TS PAIS SEXO Y REG'!$A213)</f>
        <v>0</v>
      </c>
      <c r="Z213" s="164">
        <f>SUMIFS('DATOS PEST15'!$D:$D,'DATOS PEST15'!$B:$B,VLOOKUP($X$5,DenRegTabla2,2,FALSE),'DATOS PEST15'!$A:$A,INDICE!$C$13,'DATOS PEST15'!$E:$E,'2. TS PAIS SEXO Y REG'!$A213)</f>
        <v>0</v>
      </c>
      <c r="AA213" s="147">
        <f>SUMIFS('DATOS PEST15'!$D:$D,'DATOS PEST15'!$C:$C,'2. TS PAIS SEXO Y REG'!AA$6,'DATOS PEST15'!$B:$B,VLOOKUP($AA$5,DenRegTabla2,2,FALSE),'DATOS PEST15'!$A:$A,INDICE!$C$13,'DATOS PEST15'!$E:$E,'2. TS PAIS SEXO Y REG'!$A213)</f>
        <v>0</v>
      </c>
      <c r="AB213" s="166">
        <f>SUMIFS('DATOS PEST15'!$D:$D,'DATOS PEST15'!$C:$C,'2. TS PAIS SEXO Y REG'!AB$6,'DATOS PEST15'!$B:$B,VLOOKUP($AA$5,DenRegTabla2,2,FALSE),'DATOS PEST15'!$A:$A,INDICE!$C$13,'DATOS PEST15'!$E:$E,'2. TS PAIS SEXO Y REG'!$A213)</f>
        <v>0</v>
      </c>
      <c r="AC213" s="164">
        <f>SUMIFS('DATOS PEST15'!$D:$D,'DATOS PEST15'!$B:$B,VLOOKUP($AA$5,DenRegTabla2,2,FALSE),'DATOS PEST15'!$A:$A,INDICE!$C$13,'DATOS PEST15'!$E:$E,'2. TS PAIS SEXO Y REG'!$A213)</f>
        <v>0</v>
      </c>
    </row>
    <row r="214" spans="1:29" s="123" customFormat="1" ht="15.6" x14ac:dyDescent="0.3">
      <c r="A214" s="4">
        <v>654</v>
      </c>
      <c r="B214" s="147" t="s">
        <v>392</v>
      </c>
      <c r="C214" s="147">
        <f t="shared" si="27"/>
        <v>0.78947368421052633</v>
      </c>
      <c r="D214" s="166">
        <f t="shared" si="28"/>
        <v>3.3684210526315788</v>
      </c>
      <c r="E214" s="164">
        <f t="shared" si="29"/>
        <v>4.1578947368421053</v>
      </c>
      <c r="F214" s="147">
        <f>SUMIFS('DATOS PEST15'!$D:$D,'DATOS PEST15'!$C:$C,'2. TS PAIS SEXO Y REG'!F$6,'DATOS PEST15'!$B:$B,VLOOKUP($F$5,DenRegTabla2,2,FALSE),'DATOS PEST15'!$A:$A,INDICE!$C$13,'DATOS PEST15'!$E:$E,'2. TS PAIS SEXO Y REG'!$A214)</f>
        <v>0</v>
      </c>
      <c r="G214" s="166">
        <f>SUMIFS('DATOS PEST15'!$D:$D,'DATOS PEST15'!$C:$C,'2. TS PAIS SEXO Y REG'!G$6,'DATOS PEST15'!$B:$B,VLOOKUP($F$5,DenRegTabla2,2,FALSE),'DATOS PEST15'!$A:$A,INDICE!$C$13,'DATOS PEST15'!$E:$E,'2. TS PAIS SEXO Y REG'!$A214)</f>
        <v>3.3684210526315788</v>
      </c>
      <c r="H214" s="164">
        <f>SUMIFS('DATOS PEST15'!$D:$D,'DATOS PEST15'!$B:$B,VLOOKUP($F$5,DenRegTabla2,2,FALSE),'DATOS PEST15'!$A:$A,INDICE!$C$13,'DATOS PEST15'!$E:$E,'2. TS PAIS SEXO Y REG'!$A214)</f>
        <v>3.3684210526315788</v>
      </c>
      <c r="I214" s="147">
        <f>SUMIFS('DATOS PEST15'!$D:$D,'DATOS PEST15'!$C:$C,'2. TS PAIS SEXO Y REG'!I$6,'DATOS PEST15'!$B:$B,VLOOKUP($I$5,DenRegTabla2,2,FALSE),'DATOS PEST15'!$A:$A,INDICE!$C$13,'DATOS PEST15'!$E:$E,'2. TS PAIS SEXO Y REG'!$A214)</f>
        <v>0.78947368421052633</v>
      </c>
      <c r="J214" s="166">
        <f>SUMIFS('DATOS PEST15'!$D:$D,'DATOS PEST15'!$C:$C,'2. TS PAIS SEXO Y REG'!J$6,'DATOS PEST15'!$B:$B,VLOOKUP($I$5,DenRegTabla2,2,FALSE),'DATOS PEST15'!$A:$A,INDICE!$C$13,'DATOS PEST15'!$E:$E,'2. TS PAIS SEXO Y REG'!$A214)</f>
        <v>0</v>
      </c>
      <c r="K214" s="164">
        <f>SUMIFS('DATOS PEST15'!$D:$D,'DATOS PEST15'!$B:$B,VLOOKUP($I$5,DenRegTabla2,2,FALSE),'DATOS PEST15'!$A:$A,INDICE!$C$13,'DATOS PEST15'!$E:$E,'2. TS PAIS SEXO Y REG'!$A214)</f>
        <v>0.78947368421052633</v>
      </c>
      <c r="L214" s="147">
        <f>SUMIFS('DATOS PEST15'!$D:$D,'DATOS PEST15'!$C:$C,'2. TS PAIS SEXO Y REG'!L$6,'DATOS PEST15'!$B:$B,VLOOKUP($L$5,DenRegTabla2,2,FALSE),'DATOS PEST15'!$A:$A,INDICE!$C$13,'DATOS PEST15'!$E:$E,'2. TS PAIS SEXO Y REG'!$A214)</f>
        <v>0</v>
      </c>
      <c r="M214" s="166">
        <f>SUMIFS('DATOS PEST15'!$D:$D,'DATOS PEST15'!$C:$C,'2. TS PAIS SEXO Y REG'!M$6,'DATOS PEST15'!$B:$B,VLOOKUP($L$5,DenRegTabla2,2,FALSE),'DATOS PEST15'!$A:$A,INDICE!$C$13,'DATOS PEST15'!$E:$E,'2. TS PAIS SEXO Y REG'!$A214)</f>
        <v>0</v>
      </c>
      <c r="N214" s="164">
        <f>SUMIFS('DATOS PEST15'!$D:$D,'DATOS PEST15'!$B:$B,VLOOKUP($L$5,DenRegTabla2,2,FALSE),'DATOS PEST15'!$A:$A,INDICE!$C$13,'DATOS PEST15'!$E:$E,'2. TS PAIS SEXO Y REG'!$A214)</f>
        <v>0</v>
      </c>
      <c r="O214" s="147">
        <f>SUMIFS('DATOS PEST15'!$D:$D,'DATOS PEST15'!$C:$C,'2. TS PAIS SEXO Y REG'!O$6,'DATOS PEST15'!$B:$B,VLOOKUP($O$5,DenRegTabla2,2,FALSE),'DATOS PEST15'!$A:$A,INDICE!$C$13,'DATOS PEST15'!$E:$E,'2. TS PAIS SEXO Y REG'!$A214)</f>
        <v>0</v>
      </c>
      <c r="P214" s="166">
        <f>SUMIFS('DATOS PEST15'!$D:$D,'DATOS PEST15'!$C:$C,'2. TS PAIS SEXO Y REG'!P$6,'DATOS PEST15'!$B:$B,VLOOKUP($O$5,DenRegTabla2,2,FALSE),'DATOS PEST15'!$A:$A,INDICE!$C$13,'DATOS PEST15'!$E:$E,'2. TS PAIS SEXO Y REG'!$A214)</f>
        <v>0</v>
      </c>
      <c r="Q214" s="164">
        <f>SUMIFS('DATOS PEST15'!$D:$D,'DATOS PEST15'!$B:$B,VLOOKUP($O$5,DenRegTabla2,2,FALSE),'DATOS PEST15'!$A:$A,INDICE!$C$13,'DATOS PEST15'!$E:$E,'2. TS PAIS SEXO Y REG'!$A214)</f>
        <v>0</v>
      </c>
      <c r="R214" s="147">
        <f>SUMIFS('DATOS PEST15'!$D:$D,'DATOS PEST15'!$C:$C,'2. TS PAIS SEXO Y REG'!R$6,'DATOS PEST15'!$B:$B,VLOOKUP($R$5,DenRegTabla2,2,FALSE),'DATOS PEST15'!$A:$A,INDICE!$C$13,'DATOS PEST15'!$E:$E,'2. TS PAIS SEXO Y REG'!$A214)</f>
        <v>0</v>
      </c>
      <c r="S214" s="166">
        <f>SUMIFS('DATOS PEST15'!$D:$D,'DATOS PEST15'!$C:$C,'2. TS PAIS SEXO Y REG'!S$6,'DATOS PEST15'!$B:$B,VLOOKUP($R$5,DenRegTabla2,2,FALSE),'DATOS PEST15'!$A:$A,INDICE!$C$13,'DATOS PEST15'!$E:$E,'2. TS PAIS SEXO Y REG'!$A214)</f>
        <v>0</v>
      </c>
      <c r="T214" s="164">
        <f>SUMIFS('DATOS PEST15'!$D:$D,'DATOS PEST15'!$B:$B,VLOOKUP($R$5,DenRegTabla2,2,FALSE),'DATOS PEST15'!$A:$A,INDICE!$C$13,'DATOS PEST15'!$E:$E,'2. TS PAIS SEXO Y REG'!$A214)</f>
        <v>0</v>
      </c>
      <c r="U214" s="147">
        <f>SUMIFS('DATOS PEST15'!$D:$D,'DATOS PEST15'!$C:$C,'2. TS PAIS SEXO Y REG'!U$6,'DATOS PEST15'!$B:$B,VLOOKUP($U$5,DenRegTabla2,2,FALSE),'DATOS PEST15'!$A:$A,INDICE!$C$13,'DATOS PEST15'!$E:$E,'2. TS PAIS SEXO Y REG'!$A214)</f>
        <v>0</v>
      </c>
      <c r="V214" s="166">
        <f>SUMIFS('DATOS PEST15'!$D:$D,'DATOS PEST15'!$C:$C,'2. TS PAIS SEXO Y REG'!V$6,'DATOS PEST15'!$B:$B,VLOOKUP($U$5,DenRegTabla2,2,FALSE),'DATOS PEST15'!$A:$A,INDICE!$C$13,'DATOS PEST15'!$E:$E,'2. TS PAIS SEXO Y REG'!$A214)</f>
        <v>0</v>
      </c>
      <c r="W214" s="164">
        <f>SUMIFS('DATOS PEST15'!$D:$D,'DATOS PEST15'!$B:$B,VLOOKUP($U$5,DenRegTabla2,2,FALSE),'DATOS PEST15'!$A:$A,INDICE!$C$13,'DATOS PEST15'!$E:$E,'2. TS PAIS SEXO Y REG'!$A214)</f>
        <v>0</v>
      </c>
      <c r="X214" s="147">
        <f>SUMIFS('DATOS PEST15'!$D:$D,'DATOS PEST15'!$C:$C,'2. TS PAIS SEXO Y REG'!X$6,'DATOS PEST15'!$B:$B,VLOOKUP($X$5,DenRegTabla2,2,FALSE),'DATOS PEST15'!$A:$A,INDICE!$C$13,'DATOS PEST15'!$E:$E,'2. TS PAIS SEXO Y REG'!$A214)</f>
        <v>0</v>
      </c>
      <c r="Y214" s="166">
        <f>SUMIFS('DATOS PEST15'!$D:$D,'DATOS PEST15'!$C:$C,'2. TS PAIS SEXO Y REG'!Y$6,'DATOS PEST15'!$B:$B,VLOOKUP($X$5,DenRegTabla2,2,FALSE),'DATOS PEST15'!$A:$A,INDICE!$C$13,'DATOS PEST15'!$E:$E,'2. TS PAIS SEXO Y REG'!$A214)</f>
        <v>0</v>
      </c>
      <c r="Z214" s="164">
        <f>SUMIFS('DATOS PEST15'!$D:$D,'DATOS PEST15'!$B:$B,VLOOKUP($X$5,DenRegTabla2,2,FALSE),'DATOS PEST15'!$A:$A,INDICE!$C$13,'DATOS PEST15'!$E:$E,'2. TS PAIS SEXO Y REG'!$A214)</f>
        <v>0</v>
      </c>
      <c r="AA214" s="147">
        <f>SUMIFS('DATOS PEST15'!$D:$D,'DATOS PEST15'!$C:$C,'2. TS PAIS SEXO Y REG'!AA$6,'DATOS PEST15'!$B:$B,VLOOKUP($AA$5,DenRegTabla2,2,FALSE),'DATOS PEST15'!$A:$A,INDICE!$C$13,'DATOS PEST15'!$E:$E,'2. TS PAIS SEXO Y REG'!$A214)</f>
        <v>0</v>
      </c>
      <c r="AB214" s="166">
        <f>SUMIFS('DATOS PEST15'!$D:$D,'DATOS PEST15'!$C:$C,'2. TS PAIS SEXO Y REG'!AB$6,'DATOS PEST15'!$B:$B,VLOOKUP($AA$5,DenRegTabla2,2,FALSE),'DATOS PEST15'!$A:$A,INDICE!$C$13,'DATOS PEST15'!$E:$E,'2. TS PAIS SEXO Y REG'!$A214)</f>
        <v>0</v>
      </c>
      <c r="AC214" s="164">
        <f>SUMIFS('DATOS PEST15'!$D:$D,'DATOS PEST15'!$B:$B,VLOOKUP($AA$5,DenRegTabla2,2,FALSE),'DATOS PEST15'!$A:$A,INDICE!$C$13,'DATOS PEST15'!$E:$E,'2. TS PAIS SEXO Y REG'!$A214)</f>
        <v>0</v>
      </c>
    </row>
    <row r="215" spans="1:29" s="123" customFormat="1" ht="15.6" x14ac:dyDescent="0.3">
      <c r="A215" s="4">
        <v>662</v>
      </c>
      <c r="B215" s="147" t="s">
        <v>337</v>
      </c>
      <c r="C215" s="147">
        <f t="shared" si="27"/>
        <v>4</v>
      </c>
      <c r="D215" s="166">
        <f t="shared" si="28"/>
        <v>10.052631578947368</v>
      </c>
      <c r="E215" s="164">
        <f t="shared" si="29"/>
        <v>14.052631578947368</v>
      </c>
      <c r="F215" s="147">
        <f>SUMIFS('DATOS PEST15'!$D:$D,'DATOS PEST15'!$C:$C,'2. TS PAIS SEXO Y REG'!F$6,'DATOS PEST15'!$B:$B,VLOOKUP($F$5,DenRegTabla2,2,FALSE),'DATOS PEST15'!$A:$A,INDICE!$C$13,'DATOS PEST15'!$E:$E,'2. TS PAIS SEXO Y REG'!$A215)</f>
        <v>4</v>
      </c>
      <c r="G215" s="166">
        <f>SUMIFS('DATOS PEST15'!$D:$D,'DATOS PEST15'!$C:$C,'2. TS PAIS SEXO Y REG'!G$6,'DATOS PEST15'!$B:$B,VLOOKUP($F$5,DenRegTabla2,2,FALSE),'DATOS PEST15'!$A:$A,INDICE!$C$13,'DATOS PEST15'!$E:$E,'2. TS PAIS SEXO Y REG'!$A215)</f>
        <v>7.0526315789473681</v>
      </c>
      <c r="H215" s="164">
        <f>SUMIFS('DATOS PEST15'!$D:$D,'DATOS PEST15'!$B:$B,VLOOKUP($F$5,DenRegTabla2,2,FALSE),'DATOS PEST15'!$A:$A,INDICE!$C$13,'DATOS PEST15'!$E:$E,'2. TS PAIS SEXO Y REG'!$A215)</f>
        <v>11.052631578947368</v>
      </c>
      <c r="I215" s="147">
        <f>SUMIFS('DATOS PEST15'!$D:$D,'DATOS PEST15'!$C:$C,'2. TS PAIS SEXO Y REG'!I$6,'DATOS PEST15'!$B:$B,VLOOKUP($I$5,DenRegTabla2,2,FALSE),'DATOS PEST15'!$A:$A,INDICE!$C$13,'DATOS PEST15'!$E:$E,'2. TS PAIS SEXO Y REG'!$A215)</f>
        <v>0</v>
      </c>
      <c r="J215" s="166">
        <f>SUMIFS('DATOS PEST15'!$D:$D,'DATOS PEST15'!$C:$C,'2. TS PAIS SEXO Y REG'!J$6,'DATOS PEST15'!$B:$B,VLOOKUP($I$5,DenRegTabla2,2,FALSE),'DATOS PEST15'!$A:$A,INDICE!$C$13,'DATOS PEST15'!$E:$E,'2. TS PAIS SEXO Y REG'!$A215)</f>
        <v>1</v>
      </c>
      <c r="K215" s="164">
        <f>SUMIFS('DATOS PEST15'!$D:$D,'DATOS PEST15'!$B:$B,VLOOKUP($I$5,DenRegTabla2,2,FALSE),'DATOS PEST15'!$A:$A,INDICE!$C$13,'DATOS PEST15'!$E:$E,'2. TS PAIS SEXO Y REG'!$A215)</f>
        <v>1</v>
      </c>
      <c r="L215" s="147">
        <f>SUMIFS('DATOS PEST15'!$D:$D,'DATOS PEST15'!$C:$C,'2. TS PAIS SEXO Y REG'!L$6,'DATOS PEST15'!$B:$B,VLOOKUP($L$5,DenRegTabla2,2,FALSE),'DATOS PEST15'!$A:$A,INDICE!$C$13,'DATOS PEST15'!$E:$E,'2. TS PAIS SEXO Y REG'!$A215)</f>
        <v>0</v>
      </c>
      <c r="M215" s="166">
        <f>SUMIFS('DATOS PEST15'!$D:$D,'DATOS PEST15'!$C:$C,'2. TS PAIS SEXO Y REG'!M$6,'DATOS PEST15'!$B:$B,VLOOKUP($L$5,DenRegTabla2,2,FALSE),'DATOS PEST15'!$A:$A,INDICE!$C$13,'DATOS PEST15'!$E:$E,'2. TS PAIS SEXO Y REG'!$A215)</f>
        <v>0</v>
      </c>
      <c r="N215" s="164">
        <f>SUMIFS('DATOS PEST15'!$D:$D,'DATOS PEST15'!$B:$B,VLOOKUP($L$5,DenRegTabla2,2,FALSE),'DATOS PEST15'!$A:$A,INDICE!$C$13,'DATOS PEST15'!$E:$E,'2. TS PAIS SEXO Y REG'!$A215)</f>
        <v>0</v>
      </c>
      <c r="O215" s="147">
        <f>SUMIFS('DATOS PEST15'!$D:$D,'DATOS PEST15'!$C:$C,'2. TS PAIS SEXO Y REG'!O$6,'DATOS PEST15'!$B:$B,VLOOKUP($O$5,DenRegTabla2,2,FALSE),'DATOS PEST15'!$A:$A,INDICE!$C$13,'DATOS PEST15'!$E:$E,'2. TS PAIS SEXO Y REG'!$A215)</f>
        <v>0</v>
      </c>
      <c r="P215" s="166">
        <f>SUMIFS('DATOS PEST15'!$D:$D,'DATOS PEST15'!$C:$C,'2. TS PAIS SEXO Y REG'!P$6,'DATOS PEST15'!$B:$B,VLOOKUP($O$5,DenRegTabla2,2,FALSE),'DATOS PEST15'!$A:$A,INDICE!$C$13,'DATOS PEST15'!$E:$E,'2. TS PAIS SEXO Y REG'!$A215)</f>
        <v>2</v>
      </c>
      <c r="Q215" s="164">
        <f>SUMIFS('DATOS PEST15'!$D:$D,'DATOS PEST15'!$B:$B,VLOOKUP($O$5,DenRegTabla2,2,FALSE),'DATOS PEST15'!$A:$A,INDICE!$C$13,'DATOS PEST15'!$E:$E,'2. TS PAIS SEXO Y REG'!$A215)</f>
        <v>2</v>
      </c>
      <c r="R215" s="147">
        <f>SUMIFS('DATOS PEST15'!$D:$D,'DATOS PEST15'!$C:$C,'2. TS PAIS SEXO Y REG'!R$6,'DATOS PEST15'!$B:$B,VLOOKUP($R$5,DenRegTabla2,2,FALSE),'DATOS PEST15'!$A:$A,INDICE!$C$13,'DATOS PEST15'!$E:$E,'2. TS PAIS SEXO Y REG'!$A215)</f>
        <v>0</v>
      </c>
      <c r="S215" s="166">
        <f>SUMIFS('DATOS PEST15'!$D:$D,'DATOS PEST15'!$C:$C,'2. TS PAIS SEXO Y REG'!S$6,'DATOS PEST15'!$B:$B,VLOOKUP($R$5,DenRegTabla2,2,FALSE),'DATOS PEST15'!$A:$A,INDICE!$C$13,'DATOS PEST15'!$E:$E,'2. TS PAIS SEXO Y REG'!$A215)</f>
        <v>0</v>
      </c>
      <c r="T215" s="164">
        <f>SUMIFS('DATOS PEST15'!$D:$D,'DATOS PEST15'!$B:$B,VLOOKUP($R$5,DenRegTabla2,2,FALSE),'DATOS PEST15'!$A:$A,INDICE!$C$13,'DATOS PEST15'!$E:$E,'2. TS PAIS SEXO Y REG'!$A215)</f>
        <v>0</v>
      </c>
      <c r="U215" s="147">
        <f>SUMIFS('DATOS PEST15'!$D:$D,'DATOS PEST15'!$C:$C,'2. TS PAIS SEXO Y REG'!U$6,'DATOS PEST15'!$B:$B,VLOOKUP($U$5,DenRegTabla2,2,FALSE),'DATOS PEST15'!$A:$A,INDICE!$C$13,'DATOS PEST15'!$E:$E,'2. TS PAIS SEXO Y REG'!$A215)</f>
        <v>0</v>
      </c>
      <c r="V215" s="166">
        <f>SUMIFS('DATOS PEST15'!$D:$D,'DATOS PEST15'!$C:$C,'2. TS PAIS SEXO Y REG'!V$6,'DATOS PEST15'!$B:$B,VLOOKUP($U$5,DenRegTabla2,2,FALSE),'DATOS PEST15'!$A:$A,INDICE!$C$13,'DATOS PEST15'!$E:$E,'2. TS PAIS SEXO Y REG'!$A215)</f>
        <v>0</v>
      </c>
      <c r="W215" s="164">
        <f>SUMIFS('DATOS PEST15'!$D:$D,'DATOS PEST15'!$B:$B,VLOOKUP($U$5,DenRegTabla2,2,FALSE),'DATOS PEST15'!$A:$A,INDICE!$C$13,'DATOS PEST15'!$E:$E,'2. TS PAIS SEXO Y REG'!$A215)</f>
        <v>0</v>
      </c>
      <c r="X215" s="147">
        <f>SUMIFS('DATOS PEST15'!$D:$D,'DATOS PEST15'!$C:$C,'2. TS PAIS SEXO Y REG'!X$6,'DATOS PEST15'!$B:$B,VLOOKUP($X$5,DenRegTabla2,2,FALSE),'DATOS PEST15'!$A:$A,INDICE!$C$13,'DATOS PEST15'!$E:$E,'2. TS PAIS SEXO Y REG'!$A215)</f>
        <v>0</v>
      </c>
      <c r="Y215" s="166">
        <f>SUMIFS('DATOS PEST15'!$D:$D,'DATOS PEST15'!$C:$C,'2. TS PAIS SEXO Y REG'!Y$6,'DATOS PEST15'!$B:$B,VLOOKUP($X$5,DenRegTabla2,2,FALSE),'DATOS PEST15'!$A:$A,INDICE!$C$13,'DATOS PEST15'!$E:$E,'2. TS PAIS SEXO Y REG'!$A215)</f>
        <v>0</v>
      </c>
      <c r="Z215" s="164">
        <f>SUMIFS('DATOS PEST15'!$D:$D,'DATOS PEST15'!$B:$B,VLOOKUP($X$5,DenRegTabla2,2,FALSE),'DATOS PEST15'!$A:$A,INDICE!$C$13,'DATOS PEST15'!$E:$E,'2. TS PAIS SEXO Y REG'!$A215)</f>
        <v>0</v>
      </c>
      <c r="AA215" s="147">
        <f>SUMIFS('DATOS PEST15'!$D:$D,'DATOS PEST15'!$C:$C,'2. TS PAIS SEXO Y REG'!AA$6,'DATOS PEST15'!$B:$B,VLOOKUP($AA$5,DenRegTabla2,2,FALSE),'DATOS PEST15'!$A:$A,INDICE!$C$13,'DATOS PEST15'!$E:$E,'2. TS PAIS SEXO Y REG'!$A215)</f>
        <v>0</v>
      </c>
      <c r="AB215" s="166">
        <f>SUMIFS('DATOS PEST15'!$D:$D,'DATOS PEST15'!$C:$C,'2. TS PAIS SEXO Y REG'!AB$6,'DATOS PEST15'!$B:$B,VLOOKUP($AA$5,DenRegTabla2,2,FALSE),'DATOS PEST15'!$A:$A,INDICE!$C$13,'DATOS PEST15'!$E:$E,'2. TS PAIS SEXO Y REG'!$A215)</f>
        <v>0</v>
      </c>
      <c r="AC215" s="164">
        <f>SUMIFS('DATOS PEST15'!$D:$D,'DATOS PEST15'!$B:$B,VLOOKUP($AA$5,DenRegTabla2,2,FALSE),'DATOS PEST15'!$A:$A,INDICE!$C$13,'DATOS PEST15'!$E:$E,'2. TS PAIS SEXO Y REG'!$A215)</f>
        <v>0</v>
      </c>
    </row>
    <row r="216" spans="1:29" s="123" customFormat="1" ht="15.6" x14ac:dyDescent="0.3">
      <c r="A216" s="4">
        <v>336</v>
      </c>
      <c r="B216" s="147" t="s">
        <v>424</v>
      </c>
      <c r="C216" s="147">
        <f t="shared" si="27"/>
        <v>1</v>
      </c>
      <c r="D216" s="166">
        <f t="shared" si="28"/>
        <v>1</v>
      </c>
      <c r="E216" s="164">
        <f t="shared" si="29"/>
        <v>2</v>
      </c>
      <c r="F216" s="147">
        <f>SUMIFS('DATOS PEST15'!$D:$D,'DATOS PEST15'!$C:$C,'2. TS PAIS SEXO Y REG'!F$6,'DATOS PEST15'!$B:$B,VLOOKUP($F$5,DenRegTabla2,2,FALSE),'DATOS PEST15'!$A:$A,INDICE!$C$13,'DATOS PEST15'!$E:$E,'2. TS PAIS SEXO Y REG'!$A216)</f>
        <v>1</v>
      </c>
      <c r="G216" s="166">
        <f>SUMIFS('DATOS PEST15'!$D:$D,'DATOS PEST15'!$C:$C,'2. TS PAIS SEXO Y REG'!G$6,'DATOS PEST15'!$B:$B,VLOOKUP($F$5,DenRegTabla2,2,FALSE),'DATOS PEST15'!$A:$A,INDICE!$C$13,'DATOS PEST15'!$E:$E,'2. TS PAIS SEXO Y REG'!$A216)</f>
        <v>1</v>
      </c>
      <c r="H216" s="164">
        <f>SUMIFS('DATOS PEST15'!$D:$D,'DATOS PEST15'!$B:$B,VLOOKUP($F$5,DenRegTabla2,2,FALSE),'DATOS PEST15'!$A:$A,INDICE!$C$13,'DATOS PEST15'!$E:$E,'2. TS PAIS SEXO Y REG'!$A216)</f>
        <v>2</v>
      </c>
      <c r="I216" s="147">
        <f>SUMIFS('DATOS PEST15'!$D:$D,'DATOS PEST15'!$C:$C,'2. TS PAIS SEXO Y REG'!I$6,'DATOS PEST15'!$B:$B,VLOOKUP($I$5,DenRegTabla2,2,FALSE),'DATOS PEST15'!$A:$A,INDICE!$C$13,'DATOS PEST15'!$E:$E,'2. TS PAIS SEXO Y REG'!$A216)</f>
        <v>0</v>
      </c>
      <c r="J216" s="166">
        <f>SUMIFS('DATOS PEST15'!$D:$D,'DATOS PEST15'!$C:$C,'2. TS PAIS SEXO Y REG'!J$6,'DATOS PEST15'!$B:$B,VLOOKUP($I$5,DenRegTabla2,2,FALSE),'DATOS PEST15'!$A:$A,INDICE!$C$13,'DATOS PEST15'!$E:$E,'2. TS PAIS SEXO Y REG'!$A216)</f>
        <v>0</v>
      </c>
      <c r="K216" s="164">
        <f>SUMIFS('DATOS PEST15'!$D:$D,'DATOS PEST15'!$B:$B,VLOOKUP($I$5,DenRegTabla2,2,FALSE),'DATOS PEST15'!$A:$A,INDICE!$C$13,'DATOS PEST15'!$E:$E,'2. TS PAIS SEXO Y REG'!$A216)</f>
        <v>0</v>
      </c>
      <c r="L216" s="147">
        <f>SUMIFS('DATOS PEST15'!$D:$D,'DATOS PEST15'!$C:$C,'2. TS PAIS SEXO Y REG'!L$6,'DATOS PEST15'!$B:$B,VLOOKUP($L$5,DenRegTabla2,2,FALSE),'DATOS PEST15'!$A:$A,INDICE!$C$13,'DATOS PEST15'!$E:$E,'2. TS PAIS SEXO Y REG'!$A216)</f>
        <v>0</v>
      </c>
      <c r="M216" s="166">
        <f>SUMIFS('DATOS PEST15'!$D:$D,'DATOS PEST15'!$C:$C,'2. TS PAIS SEXO Y REG'!M$6,'DATOS PEST15'!$B:$B,VLOOKUP($L$5,DenRegTabla2,2,FALSE),'DATOS PEST15'!$A:$A,INDICE!$C$13,'DATOS PEST15'!$E:$E,'2. TS PAIS SEXO Y REG'!$A216)</f>
        <v>0</v>
      </c>
      <c r="N216" s="164">
        <f>SUMIFS('DATOS PEST15'!$D:$D,'DATOS PEST15'!$B:$B,VLOOKUP($L$5,DenRegTabla2,2,FALSE),'DATOS PEST15'!$A:$A,INDICE!$C$13,'DATOS PEST15'!$E:$E,'2. TS PAIS SEXO Y REG'!$A216)</f>
        <v>0</v>
      </c>
      <c r="O216" s="147">
        <f>SUMIFS('DATOS PEST15'!$D:$D,'DATOS PEST15'!$C:$C,'2. TS PAIS SEXO Y REG'!O$6,'DATOS PEST15'!$B:$B,VLOOKUP($O$5,DenRegTabla2,2,FALSE),'DATOS PEST15'!$A:$A,INDICE!$C$13,'DATOS PEST15'!$E:$E,'2. TS PAIS SEXO Y REG'!$A216)</f>
        <v>0</v>
      </c>
      <c r="P216" s="166">
        <f>SUMIFS('DATOS PEST15'!$D:$D,'DATOS PEST15'!$C:$C,'2. TS PAIS SEXO Y REG'!P$6,'DATOS PEST15'!$B:$B,VLOOKUP($O$5,DenRegTabla2,2,FALSE),'DATOS PEST15'!$A:$A,INDICE!$C$13,'DATOS PEST15'!$E:$E,'2. TS PAIS SEXO Y REG'!$A216)</f>
        <v>0</v>
      </c>
      <c r="Q216" s="164">
        <f>SUMIFS('DATOS PEST15'!$D:$D,'DATOS PEST15'!$B:$B,VLOOKUP($O$5,DenRegTabla2,2,FALSE),'DATOS PEST15'!$A:$A,INDICE!$C$13,'DATOS PEST15'!$E:$E,'2. TS PAIS SEXO Y REG'!$A216)</f>
        <v>0</v>
      </c>
      <c r="R216" s="147">
        <f>SUMIFS('DATOS PEST15'!$D:$D,'DATOS PEST15'!$C:$C,'2. TS PAIS SEXO Y REG'!R$6,'DATOS PEST15'!$B:$B,VLOOKUP($R$5,DenRegTabla2,2,FALSE),'DATOS PEST15'!$A:$A,INDICE!$C$13,'DATOS PEST15'!$E:$E,'2. TS PAIS SEXO Y REG'!$A216)</f>
        <v>0</v>
      </c>
      <c r="S216" s="166">
        <f>SUMIFS('DATOS PEST15'!$D:$D,'DATOS PEST15'!$C:$C,'2. TS PAIS SEXO Y REG'!S$6,'DATOS PEST15'!$B:$B,VLOOKUP($R$5,DenRegTabla2,2,FALSE),'DATOS PEST15'!$A:$A,INDICE!$C$13,'DATOS PEST15'!$E:$E,'2. TS PAIS SEXO Y REG'!$A216)</f>
        <v>0</v>
      </c>
      <c r="T216" s="164">
        <f>SUMIFS('DATOS PEST15'!$D:$D,'DATOS PEST15'!$B:$B,VLOOKUP($R$5,DenRegTabla2,2,FALSE),'DATOS PEST15'!$A:$A,INDICE!$C$13,'DATOS PEST15'!$E:$E,'2. TS PAIS SEXO Y REG'!$A216)</f>
        <v>0</v>
      </c>
      <c r="U216" s="147">
        <f>SUMIFS('DATOS PEST15'!$D:$D,'DATOS PEST15'!$C:$C,'2. TS PAIS SEXO Y REG'!U$6,'DATOS PEST15'!$B:$B,VLOOKUP($U$5,DenRegTabla2,2,FALSE),'DATOS PEST15'!$A:$A,INDICE!$C$13,'DATOS PEST15'!$E:$E,'2. TS PAIS SEXO Y REG'!$A216)</f>
        <v>0</v>
      </c>
      <c r="V216" s="166">
        <f>SUMIFS('DATOS PEST15'!$D:$D,'DATOS PEST15'!$C:$C,'2. TS PAIS SEXO Y REG'!V$6,'DATOS PEST15'!$B:$B,VLOOKUP($U$5,DenRegTabla2,2,FALSE),'DATOS PEST15'!$A:$A,INDICE!$C$13,'DATOS PEST15'!$E:$E,'2. TS PAIS SEXO Y REG'!$A216)</f>
        <v>0</v>
      </c>
      <c r="W216" s="164">
        <f>SUMIFS('DATOS PEST15'!$D:$D,'DATOS PEST15'!$B:$B,VLOOKUP($U$5,DenRegTabla2,2,FALSE),'DATOS PEST15'!$A:$A,INDICE!$C$13,'DATOS PEST15'!$E:$E,'2. TS PAIS SEXO Y REG'!$A216)</f>
        <v>0</v>
      </c>
      <c r="X216" s="147">
        <f>SUMIFS('DATOS PEST15'!$D:$D,'DATOS PEST15'!$C:$C,'2. TS PAIS SEXO Y REG'!X$6,'DATOS PEST15'!$B:$B,VLOOKUP($X$5,DenRegTabla2,2,FALSE),'DATOS PEST15'!$A:$A,INDICE!$C$13,'DATOS PEST15'!$E:$E,'2. TS PAIS SEXO Y REG'!$A216)</f>
        <v>0</v>
      </c>
      <c r="Y216" s="166">
        <f>SUMIFS('DATOS PEST15'!$D:$D,'DATOS PEST15'!$C:$C,'2. TS PAIS SEXO Y REG'!Y$6,'DATOS PEST15'!$B:$B,VLOOKUP($X$5,DenRegTabla2,2,FALSE),'DATOS PEST15'!$A:$A,INDICE!$C$13,'DATOS PEST15'!$E:$E,'2. TS PAIS SEXO Y REG'!$A216)</f>
        <v>0</v>
      </c>
      <c r="Z216" s="164">
        <f>SUMIFS('DATOS PEST15'!$D:$D,'DATOS PEST15'!$B:$B,VLOOKUP($X$5,DenRegTabla2,2,FALSE),'DATOS PEST15'!$A:$A,INDICE!$C$13,'DATOS PEST15'!$E:$E,'2. TS PAIS SEXO Y REG'!$A216)</f>
        <v>0</v>
      </c>
      <c r="AA216" s="147">
        <f>SUMIFS('DATOS PEST15'!$D:$D,'DATOS PEST15'!$C:$C,'2. TS PAIS SEXO Y REG'!AA$6,'DATOS PEST15'!$B:$B,VLOOKUP($AA$5,DenRegTabla2,2,FALSE),'DATOS PEST15'!$A:$A,INDICE!$C$13,'DATOS PEST15'!$E:$E,'2. TS PAIS SEXO Y REG'!$A216)</f>
        <v>0</v>
      </c>
      <c r="AB216" s="166">
        <f>SUMIFS('DATOS PEST15'!$D:$D,'DATOS PEST15'!$C:$C,'2. TS PAIS SEXO Y REG'!AB$6,'DATOS PEST15'!$B:$B,VLOOKUP($AA$5,DenRegTabla2,2,FALSE),'DATOS PEST15'!$A:$A,INDICE!$C$13,'DATOS PEST15'!$E:$E,'2. TS PAIS SEXO Y REG'!$A216)</f>
        <v>0</v>
      </c>
      <c r="AC216" s="164">
        <f>SUMIFS('DATOS PEST15'!$D:$D,'DATOS PEST15'!$B:$B,VLOOKUP($AA$5,DenRegTabla2,2,FALSE),'DATOS PEST15'!$A:$A,INDICE!$C$13,'DATOS PEST15'!$E:$E,'2. TS PAIS SEXO Y REG'!$A216)</f>
        <v>0</v>
      </c>
    </row>
    <row r="217" spans="1:29" s="123" customFormat="1" ht="15.6" x14ac:dyDescent="0.3">
      <c r="A217" s="4">
        <v>678</v>
      </c>
      <c r="B217" s="147" t="s">
        <v>338</v>
      </c>
      <c r="C217" s="147">
        <f t="shared" si="27"/>
        <v>19.263157894736842</v>
      </c>
      <c r="D217" s="166">
        <f t="shared" si="28"/>
        <v>19.684210526315791</v>
      </c>
      <c r="E217" s="164">
        <f t="shared" si="29"/>
        <v>38.94736842105263</v>
      </c>
      <c r="F217" s="147">
        <f>SUMIFS('DATOS PEST15'!$D:$D,'DATOS PEST15'!$C:$C,'2. TS PAIS SEXO Y REG'!F$6,'DATOS PEST15'!$B:$B,VLOOKUP($F$5,DenRegTabla2,2,FALSE),'DATOS PEST15'!$A:$A,INDICE!$C$13,'DATOS PEST15'!$E:$E,'2. TS PAIS SEXO Y REG'!$A217)</f>
        <v>14.263157894736842</v>
      </c>
      <c r="G217" s="166">
        <f>SUMIFS('DATOS PEST15'!$D:$D,'DATOS PEST15'!$C:$C,'2. TS PAIS SEXO Y REG'!G$6,'DATOS PEST15'!$B:$B,VLOOKUP($F$5,DenRegTabla2,2,FALSE),'DATOS PEST15'!$A:$A,INDICE!$C$13,'DATOS PEST15'!$E:$E,'2. TS PAIS SEXO Y REG'!$A217)</f>
        <v>18.684210526315791</v>
      </c>
      <c r="H217" s="164">
        <f>SUMIFS('DATOS PEST15'!$D:$D,'DATOS PEST15'!$B:$B,VLOOKUP($F$5,DenRegTabla2,2,FALSE),'DATOS PEST15'!$A:$A,INDICE!$C$13,'DATOS PEST15'!$E:$E,'2. TS PAIS SEXO Y REG'!$A217)</f>
        <v>32.94736842105263</v>
      </c>
      <c r="I217" s="147">
        <f>SUMIFS('DATOS PEST15'!$D:$D,'DATOS PEST15'!$C:$C,'2. TS PAIS SEXO Y REG'!I$6,'DATOS PEST15'!$B:$B,VLOOKUP($I$5,DenRegTabla2,2,FALSE),'DATOS PEST15'!$A:$A,INDICE!$C$13,'DATOS PEST15'!$E:$E,'2. TS PAIS SEXO Y REG'!$A217)</f>
        <v>0</v>
      </c>
      <c r="J217" s="166">
        <f>SUMIFS('DATOS PEST15'!$D:$D,'DATOS PEST15'!$C:$C,'2. TS PAIS SEXO Y REG'!J$6,'DATOS PEST15'!$B:$B,VLOOKUP($I$5,DenRegTabla2,2,FALSE),'DATOS PEST15'!$A:$A,INDICE!$C$13,'DATOS PEST15'!$E:$E,'2. TS PAIS SEXO Y REG'!$A217)</f>
        <v>0</v>
      </c>
      <c r="K217" s="164">
        <f>SUMIFS('DATOS PEST15'!$D:$D,'DATOS PEST15'!$B:$B,VLOOKUP($I$5,DenRegTabla2,2,FALSE),'DATOS PEST15'!$A:$A,INDICE!$C$13,'DATOS PEST15'!$E:$E,'2. TS PAIS SEXO Y REG'!$A217)</f>
        <v>0</v>
      </c>
      <c r="L217" s="147">
        <f>SUMIFS('DATOS PEST15'!$D:$D,'DATOS PEST15'!$C:$C,'2. TS PAIS SEXO Y REG'!L$6,'DATOS PEST15'!$B:$B,VLOOKUP($L$5,DenRegTabla2,2,FALSE),'DATOS PEST15'!$A:$A,INDICE!$C$13,'DATOS PEST15'!$E:$E,'2. TS PAIS SEXO Y REG'!$A217)</f>
        <v>4</v>
      </c>
      <c r="M217" s="166">
        <f>SUMIFS('DATOS PEST15'!$D:$D,'DATOS PEST15'!$C:$C,'2. TS PAIS SEXO Y REG'!M$6,'DATOS PEST15'!$B:$B,VLOOKUP($L$5,DenRegTabla2,2,FALSE),'DATOS PEST15'!$A:$A,INDICE!$C$13,'DATOS PEST15'!$E:$E,'2. TS PAIS SEXO Y REG'!$A217)</f>
        <v>0</v>
      </c>
      <c r="N217" s="164">
        <f>SUMIFS('DATOS PEST15'!$D:$D,'DATOS PEST15'!$B:$B,VLOOKUP($L$5,DenRegTabla2,2,FALSE),'DATOS PEST15'!$A:$A,INDICE!$C$13,'DATOS PEST15'!$E:$E,'2. TS PAIS SEXO Y REG'!$A217)</f>
        <v>4</v>
      </c>
      <c r="O217" s="147">
        <f>SUMIFS('DATOS PEST15'!$D:$D,'DATOS PEST15'!$C:$C,'2. TS PAIS SEXO Y REG'!O$6,'DATOS PEST15'!$B:$B,VLOOKUP($O$5,DenRegTabla2,2,FALSE),'DATOS PEST15'!$A:$A,INDICE!$C$13,'DATOS PEST15'!$E:$E,'2. TS PAIS SEXO Y REG'!$A217)</f>
        <v>1</v>
      </c>
      <c r="P217" s="166">
        <f>SUMIFS('DATOS PEST15'!$D:$D,'DATOS PEST15'!$C:$C,'2. TS PAIS SEXO Y REG'!P$6,'DATOS PEST15'!$B:$B,VLOOKUP($O$5,DenRegTabla2,2,FALSE),'DATOS PEST15'!$A:$A,INDICE!$C$13,'DATOS PEST15'!$E:$E,'2. TS PAIS SEXO Y REG'!$A217)</f>
        <v>0</v>
      </c>
      <c r="Q217" s="164">
        <f>SUMIFS('DATOS PEST15'!$D:$D,'DATOS PEST15'!$B:$B,VLOOKUP($O$5,DenRegTabla2,2,FALSE),'DATOS PEST15'!$A:$A,INDICE!$C$13,'DATOS PEST15'!$E:$E,'2. TS PAIS SEXO Y REG'!$A217)</f>
        <v>1</v>
      </c>
      <c r="R217" s="147">
        <f>SUMIFS('DATOS PEST15'!$D:$D,'DATOS PEST15'!$C:$C,'2. TS PAIS SEXO Y REG'!R$6,'DATOS PEST15'!$B:$B,VLOOKUP($R$5,DenRegTabla2,2,FALSE),'DATOS PEST15'!$A:$A,INDICE!$C$13,'DATOS PEST15'!$E:$E,'2. TS PAIS SEXO Y REG'!$A217)</f>
        <v>0</v>
      </c>
      <c r="S217" s="166">
        <f>SUMIFS('DATOS PEST15'!$D:$D,'DATOS PEST15'!$C:$C,'2. TS PAIS SEXO Y REG'!S$6,'DATOS PEST15'!$B:$B,VLOOKUP($R$5,DenRegTabla2,2,FALSE),'DATOS PEST15'!$A:$A,INDICE!$C$13,'DATOS PEST15'!$E:$E,'2. TS PAIS SEXO Y REG'!$A217)</f>
        <v>0</v>
      </c>
      <c r="T217" s="164">
        <f>SUMIFS('DATOS PEST15'!$D:$D,'DATOS PEST15'!$B:$B,VLOOKUP($R$5,DenRegTabla2,2,FALSE),'DATOS PEST15'!$A:$A,INDICE!$C$13,'DATOS PEST15'!$E:$E,'2. TS PAIS SEXO Y REG'!$A217)</f>
        <v>0</v>
      </c>
      <c r="U217" s="147">
        <f>SUMIFS('DATOS PEST15'!$D:$D,'DATOS PEST15'!$C:$C,'2. TS PAIS SEXO Y REG'!U$6,'DATOS PEST15'!$B:$B,VLOOKUP($U$5,DenRegTabla2,2,FALSE),'DATOS PEST15'!$A:$A,INDICE!$C$13,'DATOS PEST15'!$E:$E,'2. TS PAIS SEXO Y REG'!$A217)</f>
        <v>0</v>
      </c>
      <c r="V217" s="166">
        <f>SUMIFS('DATOS PEST15'!$D:$D,'DATOS PEST15'!$C:$C,'2. TS PAIS SEXO Y REG'!V$6,'DATOS PEST15'!$B:$B,VLOOKUP($U$5,DenRegTabla2,2,FALSE),'DATOS PEST15'!$A:$A,INDICE!$C$13,'DATOS PEST15'!$E:$E,'2. TS PAIS SEXO Y REG'!$A217)</f>
        <v>1</v>
      </c>
      <c r="W217" s="164">
        <f>SUMIFS('DATOS PEST15'!$D:$D,'DATOS PEST15'!$B:$B,VLOOKUP($U$5,DenRegTabla2,2,FALSE),'DATOS PEST15'!$A:$A,INDICE!$C$13,'DATOS PEST15'!$E:$E,'2. TS PAIS SEXO Y REG'!$A217)</f>
        <v>1</v>
      </c>
      <c r="X217" s="147">
        <f>SUMIFS('DATOS PEST15'!$D:$D,'DATOS PEST15'!$C:$C,'2. TS PAIS SEXO Y REG'!X$6,'DATOS PEST15'!$B:$B,VLOOKUP($X$5,DenRegTabla2,2,FALSE),'DATOS PEST15'!$A:$A,INDICE!$C$13,'DATOS PEST15'!$E:$E,'2. TS PAIS SEXO Y REG'!$A217)</f>
        <v>0</v>
      </c>
      <c r="Y217" s="166">
        <f>SUMIFS('DATOS PEST15'!$D:$D,'DATOS PEST15'!$C:$C,'2. TS PAIS SEXO Y REG'!Y$6,'DATOS PEST15'!$B:$B,VLOOKUP($X$5,DenRegTabla2,2,FALSE),'DATOS PEST15'!$A:$A,INDICE!$C$13,'DATOS PEST15'!$E:$E,'2. TS PAIS SEXO Y REG'!$A217)</f>
        <v>0</v>
      </c>
      <c r="Z217" s="164">
        <f>SUMIFS('DATOS PEST15'!$D:$D,'DATOS PEST15'!$B:$B,VLOOKUP($X$5,DenRegTabla2,2,FALSE),'DATOS PEST15'!$A:$A,INDICE!$C$13,'DATOS PEST15'!$E:$E,'2. TS PAIS SEXO Y REG'!$A217)</f>
        <v>0</v>
      </c>
      <c r="AA217" s="147">
        <f>SUMIFS('DATOS PEST15'!$D:$D,'DATOS PEST15'!$C:$C,'2. TS PAIS SEXO Y REG'!AA$6,'DATOS PEST15'!$B:$B,VLOOKUP($AA$5,DenRegTabla2,2,FALSE),'DATOS PEST15'!$A:$A,INDICE!$C$13,'DATOS PEST15'!$E:$E,'2. TS PAIS SEXO Y REG'!$A217)</f>
        <v>0</v>
      </c>
      <c r="AB217" s="166">
        <f>SUMIFS('DATOS PEST15'!$D:$D,'DATOS PEST15'!$C:$C,'2. TS PAIS SEXO Y REG'!AB$6,'DATOS PEST15'!$B:$B,VLOOKUP($AA$5,DenRegTabla2,2,FALSE),'DATOS PEST15'!$A:$A,INDICE!$C$13,'DATOS PEST15'!$E:$E,'2. TS PAIS SEXO Y REG'!$A217)</f>
        <v>0</v>
      </c>
      <c r="AC217" s="164">
        <f>SUMIFS('DATOS PEST15'!$D:$D,'DATOS PEST15'!$B:$B,VLOOKUP($AA$5,DenRegTabla2,2,FALSE),'DATOS PEST15'!$A:$A,INDICE!$C$13,'DATOS PEST15'!$E:$E,'2. TS PAIS SEXO Y REG'!$A217)</f>
        <v>0</v>
      </c>
    </row>
    <row r="218" spans="1:29" s="123" customFormat="1" ht="15.6" x14ac:dyDescent="0.3">
      <c r="A218" s="4">
        <v>686</v>
      </c>
      <c r="B218" s="147" t="s">
        <v>193</v>
      </c>
      <c r="C218" s="147">
        <f t="shared" si="27"/>
        <v>6412.21052631579</v>
      </c>
      <c r="D218" s="166">
        <f t="shared" si="28"/>
        <v>41989.473684210519</v>
      </c>
      <c r="E218" s="164">
        <f t="shared" si="29"/>
        <v>48401.684210526328</v>
      </c>
      <c r="F218" s="147">
        <f>SUMIFS('DATOS PEST15'!$D:$D,'DATOS PEST15'!$C:$C,'2. TS PAIS SEXO Y REG'!F$6,'DATOS PEST15'!$B:$B,VLOOKUP($F$5,DenRegTabla2,2,FALSE),'DATOS PEST15'!$A:$A,INDICE!$C$13,'DATOS PEST15'!$E:$E,'2. TS PAIS SEXO Y REG'!$A218)</f>
        <v>5127.0526315789475</v>
      </c>
      <c r="G218" s="166">
        <f>SUMIFS('DATOS PEST15'!$D:$D,'DATOS PEST15'!$C:$C,'2. TS PAIS SEXO Y REG'!G$6,'DATOS PEST15'!$B:$B,VLOOKUP($F$5,DenRegTabla2,2,FALSE),'DATOS PEST15'!$A:$A,INDICE!$C$13,'DATOS PEST15'!$E:$E,'2. TS PAIS SEXO Y REG'!$A218)</f>
        <v>25353.052631578947</v>
      </c>
      <c r="H218" s="164">
        <f>SUMIFS('DATOS PEST15'!$D:$D,'DATOS PEST15'!$B:$B,VLOOKUP($F$5,DenRegTabla2,2,FALSE),'DATOS PEST15'!$A:$A,INDICE!$C$13,'DATOS PEST15'!$E:$E,'2. TS PAIS SEXO Y REG'!$A218)</f>
        <v>30480.105263157893</v>
      </c>
      <c r="I218" s="147">
        <f>SUMIFS('DATOS PEST15'!$D:$D,'DATOS PEST15'!$C:$C,'2. TS PAIS SEXO Y REG'!I$6,'DATOS PEST15'!$B:$B,VLOOKUP($I$5,DenRegTabla2,2,FALSE),'DATOS PEST15'!$A:$A,INDICE!$C$13,'DATOS PEST15'!$E:$E,'2. TS PAIS SEXO Y REG'!$A218)</f>
        <v>723.78947368421052</v>
      </c>
      <c r="J218" s="166">
        <f>SUMIFS('DATOS PEST15'!$D:$D,'DATOS PEST15'!$C:$C,'2. TS PAIS SEXO Y REG'!J$6,'DATOS PEST15'!$B:$B,VLOOKUP($I$5,DenRegTabla2,2,FALSE),'DATOS PEST15'!$A:$A,INDICE!$C$13,'DATOS PEST15'!$E:$E,'2. TS PAIS SEXO Y REG'!$A218)</f>
        <v>13737.052631578947</v>
      </c>
      <c r="K218" s="164">
        <f>SUMIFS('DATOS PEST15'!$D:$D,'DATOS PEST15'!$B:$B,VLOOKUP($I$5,DenRegTabla2,2,FALSE),'DATOS PEST15'!$A:$A,INDICE!$C$13,'DATOS PEST15'!$E:$E,'2. TS PAIS SEXO Y REG'!$A218)</f>
        <v>14460.842105263157</v>
      </c>
      <c r="L218" s="147">
        <f>SUMIFS('DATOS PEST15'!$D:$D,'DATOS PEST15'!$C:$C,'2. TS PAIS SEXO Y REG'!L$6,'DATOS PEST15'!$B:$B,VLOOKUP($L$5,DenRegTabla2,2,FALSE),'DATOS PEST15'!$A:$A,INDICE!$C$13,'DATOS PEST15'!$E:$E,'2. TS PAIS SEXO Y REG'!$A218)</f>
        <v>253.05263157894737</v>
      </c>
      <c r="M218" s="166">
        <f>SUMIFS('DATOS PEST15'!$D:$D,'DATOS PEST15'!$C:$C,'2. TS PAIS SEXO Y REG'!M$6,'DATOS PEST15'!$B:$B,VLOOKUP($L$5,DenRegTabla2,2,FALSE),'DATOS PEST15'!$A:$A,INDICE!$C$13,'DATOS PEST15'!$E:$E,'2. TS PAIS SEXO Y REG'!$A218)</f>
        <v>248.73684210526315</v>
      </c>
      <c r="N218" s="164">
        <f>SUMIFS('DATOS PEST15'!$D:$D,'DATOS PEST15'!$B:$B,VLOOKUP($L$5,DenRegTabla2,2,FALSE),'DATOS PEST15'!$A:$A,INDICE!$C$13,'DATOS PEST15'!$E:$E,'2. TS PAIS SEXO Y REG'!$A218)</f>
        <v>501.78947368421052</v>
      </c>
      <c r="O218" s="147">
        <f>SUMIFS('DATOS PEST15'!$D:$D,'DATOS PEST15'!$C:$C,'2. TS PAIS SEXO Y REG'!O$6,'DATOS PEST15'!$B:$B,VLOOKUP($O$5,DenRegTabla2,2,FALSE),'DATOS PEST15'!$A:$A,INDICE!$C$13,'DATOS PEST15'!$E:$E,'2. TS PAIS SEXO Y REG'!$A218)</f>
        <v>296.10526315789474</v>
      </c>
      <c r="P218" s="166">
        <f>SUMIFS('DATOS PEST15'!$D:$D,'DATOS PEST15'!$C:$C,'2. TS PAIS SEXO Y REG'!P$6,'DATOS PEST15'!$B:$B,VLOOKUP($O$5,DenRegTabla2,2,FALSE),'DATOS PEST15'!$A:$A,INDICE!$C$13,'DATOS PEST15'!$E:$E,'2. TS PAIS SEXO Y REG'!$A218)</f>
        <v>1384.2105263157894</v>
      </c>
      <c r="Q218" s="164">
        <f>SUMIFS('DATOS PEST15'!$D:$D,'DATOS PEST15'!$B:$B,VLOOKUP($O$5,DenRegTabla2,2,FALSE),'DATOS PEST15'!$A:$A,INDICE!$C$13,'DATOS PEST15'!$E:$E,'2. TS PAIS SEXO Y REG'!$A218)</f>
        <v>1680.3157894736842</v>
      </c>
      <c r="R218" s="147">
        <f>SUMIFS('DATOS PEST15'!$D:$D,'DATOS PEST15'!$C:$C,'2. TS PAIS SEXO Y REG'!R$6,'DATOS PEST15'!$B:$B,VLOOKUP($R$5,DenRegTabla2,2,FALSE),'DATOS PEST15'!$A:$A,INDICE!$C$13,'DATOS PEST15'!$E:$E,'2. TS PAIS SEXO Y REG'!$A218)</f>
        <v>0</v>
      </c>
      <c r="S218" s="166">
        <f>SUMIFS('DATOS PEST15'!$D:$D,'DATOS PEST15'!$C:$C,'2. TS PAIS SEXO Y REG'!S$6,'DATOS PEST15'!$B:$B,VLOOKUP($R$5,DenRegTabla2,2,FALSE),'DATOS PEST15'!$A:$A,INDICE!$C$13,'DATOS PEST15'!$E:$E,'2. TS PAIS SEXO Y REG'!$A218)</f>
        <v>8.3157894736842106</v>
      </c>
      <c r="T218" s="164">
        <f>SUMIFS('DATOS PEST15'!$D:$D,'DATOS PEST15'!$B:$B,VLOOKUP($R$5,DenRegTabla2,2,FALSE),'DATOS PEST15'!$A:$A,INDICE!$C$13,'DATOS PEST15'!$E:$E,'2. TS PAIS SEXO Y REG'!$A218)</f>
        <v>8.3157894736842106</v>
      </c>
      <c r="U218" s="147">
        <f>SUMIFS('DATOS PEST15'!$D:$D,'DATOS PEST15'!$C:$C,'2. TS PAIS SEXO Y REG'!U$6,'DATOS PEST15'!$B:$B,VLOOKUP($U$5,DenRegTabla2,2,FALSE),'DATOS PEST15'!$A:$A,INDICE!$C$13,'DATOS PEST15'!$E:$E,'2. TS PAIS SEXO Y REG'!$A218)</f>
        <v>11.210526315789474</v>
      </c>
      <c r="V218" s="166">
        <f>SUMIFS('DATOS PEST15'!$D:$D,'DATOS PEST15'!$C:$C,'2. TS PAIS SEXO Y REG'!V$6,'DATOS PEST15'!$B:$B,VLOOKUP($U$5,DenRegTabla2,2,FALSE),'DATOS PEST15'!$A:$A,INDICE!$C$13,'DATOS PEST15'!$E:$E,'2. TS PAIS SEXO Y REG'!$A218)</f>
        <v>1255.1052631578948</v>
      </c>
      <c r="W218" s="164">
        <f>SUMIFS('DATOS PEST15'!$D:$D,'DATOS PEST15'!$B:$B,VLOOKUP($U$5,DenRegTabla2,2,FALSE),'DATOS PEST15'!$A:$A,INDICE!$C$13,'DATOS PEST15'!$E:$E,'2. TS PAIS SEXO Y REG'!$A218)</f>
        <v>1266.3157894736842</v>
      </c>
      <c r="X218" s="147">
        <f>SUMIFS('DATOS PEST15'!$D:$D,'DATOS PEST15'!$C:$C,'2. TS PAIS SEXO Y REG'!X$6,'DATOS PEST15'!$B:$B,VLOOKUP($X$5,DenRegTabla2,2,FALSE),'DATOS PEST15'!$A:$A,INDICE!$C$13,'DATOS PEST15'!$E:$E,'2. TS PAIS SEXO Y REG'!$A218)</f>
        <v>1</v>
      </c>
      <c r="Y218" s="166">
        <f>SUMIFS('DATOS PEST15'!$D:$D,'DATOS PEST15'!$C:$C,'2. TS PAIS SEXO Y REG'!Y$6,'DATOS PEST15'!$B:$B,VLOOKUP($X$5,DenRegTabla2,2,FALSE),'DATOS PEST15'!$A:$A,INDICE!$C$13,'DATOS PEST15'!$E:$E,'2. TS PAIS SEXO Y REG'!$A218)</f>
        <v>3</v>
      </c>
      <c r="Z218" s="164">
        <f>SUMIFS('DATOS PEST15'!$D:$D,'DATOS PEST15'!$B:$B,VLOOKUP($X$5,DenRegTabla2,2,FALSE),'DATOS PEST15'!$A:$A,INDICE!$C$13,'DATOS PEST15'!$E:$E,'2. TS PAIS SEXO Y REG'!$A218)</f>
        <v>4</v>
      </c>
      <c r="AA218" s="147">
        <f>SUMIFS('DATOS PEST15'!$D:$D,'DATOS PEST15'!$C:$C,'2. TS PAIS SEXO Y REG'!AA$6,'DATOS PEST15'!$B:$B,VLOOKUP($AA$5,DenRegTabla2,2,FALSE),'DATOS PEST15'!$A:$A,INDICE!$C$13,'DATOS PEST15'!$E:$E,'2. TS PAIS SEXO Y REG'!$A218)</f>
        <v>0</v>
      </c>
      <c r="AB218" s="166">
        <f>SUMIFS('DATOS PEST15'!$D:$D,'DATOS PEST15'!$C:$C,'2. TS PAIS SEXO Y REG'!AB$6,'DATOS PEST15'!$B:$B,VLOOKUP($AA$5,DenRegTabla2,2,FALSE),'DATOS PEST15'!$A:$A,INDICE!$C$13,'DATOS PEST15'!$E:$E,'2. TS PAIS SEXO Y REG'!$A218)</f>
        <v>0</v>
      </c>
      <c r="AC218" s="164">
        <f>SUMIFS('DATOS PEST15'!$D:$D,'DATOS PEST15'!$B:$B,VLOOKUP($AA$5,DenRegTabla2,2,FALSE),'DATOS PEST15'!$A:$A,INDICE!$C$13,'DATOS PEST15'!$E:$E,'2. TS PAIS SEXO Y REG'!$A218)</f>
        <v>0</v>
      </c>
    </row>
    <row r="219" spans="1:29" s="123" customFormat="1" ht="15.6" x14ac:dyDescent="0.3">
      <c r="A219" s="4">
        <v>688</v>
      </c>
      <c r="B219" s="147" t="s">
        <v>340</v>
      </c>
      <c r="C219" s="147">
        <f t="shared" si="27"/>
        <v>737.52631578947364</v>
      </c>
      <c r="D219" s="166">
        <f t="shared" si="28"/>
        <v>764.0526315789474</v>
      </c>
      <c r="E219" s="164">
        <f t="shared" si="29"/>
        <v>1501.5789473684208</v>
      </c>
      <c r="F219" s="147">
        <f>SUMIFS('DATOS PEST15'!$D:$D,'DATOS PEST15'!$C:$C,'2. TS PAIS SEXO Y REG'!F$6,'DATOS PEST15'!$B:$B,VLOOKUP($F$5,DenRegTabla2,2,FALSE),'DATOS PEST15'!$A:$A,INDICE!$C$13,'DATOS PEST15'!$E:$E,'2. TS PAIS SEXO Y REG'!$A219)</f>
        <v>552.15789473684208</v>
      </c>
      <c r="G219" s="166">
        <f>SUMIFS('DATOS PEST15'!$D:$D,'DATOS PEST15'!$C:$C,'2. TS PAIS SEXO Y REG'!G$6,'DATOS PEST15'!$B:$B,VLOOKUP($F$5,DenRegTabla2,2,FALSE),'DATOS PEST15'!$A:$A,INDICE!$C$13,'DATOS PEST15'!$E:$E,'2. TS PAIS SEXO Y REG'!$A219)</f>
        <v>534.15789473684208</v>
      </c>
      <c r="H219" s="164">
        <f>SUMIFS('DATOS PEST15'!$D:$D,'DATOS PEST15'!$B:$B,VLOOKUP($F$5,DenRegTabla2,2,FALSE),'DATOS PEST15'!$A:$A,INDICE!$C$13,'DATOS PEST15'!$E:$E,'2. TS PAIS SEXO Y REG'!$A219)</f>
        <v>1086.3157894736842</v>
      </c>
      <c r="I219" s="147">
        <f>SUMIFS('DATOS PEST15'!$D:$D,'DATOS PEST15'!$C:$C,'2. TS PAIS SEXO Y REG'!I$6,'DATOS PEST15'!$B:$B,VLOOKUP($I$5,DenRegTabla2,2,FALSE),'DATOS PEST15'!$A:$A,INDICE!$C$13,'DATOS PEST15'!$E:$E,'2. TS PAIS SEXO Y REG'!$A219)</f>
        <v>1</v>
      </c>
      <c r="J219" s="166">
        <f>SUMIFS('DATOS PEST15'!$D:$D,'DATOS PEST15'!$C:$C,'2. TS PAIS SEXO Y REG'!J$6,'DATOS PEST15'!$B:$B,VLOOKUP($I$5,DenRegTabla2,2,FALSE),'DATOS PEST15'!$A:$A,INDICE!$C$13,'DATOS PEST15'!$E:$E,'2. TS PAIS SEXO Y REG'!$A219)</f>
        <v>1.8947368421052631</v>
      </c>
      <c r="K219" s="164">
        <f>SUMIFS('DATOS PEST15'!$D:$D,'DATOS PEST15'!$B:$B,VLOOKUP($I$5,DenRegTabla2,2,FALSE),'DATOS PEST15'!$A:$A,INDICE!$C$13,'DATOS PEST15'!$E:$E,'2. TS PAIS SEXO Y REG'!$A219)</f>
        <v>2.8947368421052628</v>
      </c>
      <c r="L219" s="147">
        <f>SUMIFS('DATOS PEST15'!$D:$D,'DATOS PEST15'!$C:$C,'2. TS PAIS SEXO Y REG'!L$6,'DATOS PEST15'!$B:$B,VLOOKUP($L$5,DenRegTabla2,2,FALSE),'DATOS PEST15'!$A:$A,INDICE!$C$13,'DATOS PEST15'!$E:$E,'2. TS PAIS SEXO Y REG'!$A219)</f>
        <v>16</v>
      </c>
      <c r="M219" s="166">
        <f>SUMIFS('DATOS PEST15'!$D:$D,'DATOS PEST15'!$C:$C,'2. TS PAIS SEXO Y REG'!M$6,'DATOS PEST15'!$B:$B,VLOOKUP($L$5,DenRegTabla2,2,FALSE),'DATOS PEST15'!$A:$A,INDICE!$C$13,'DATOS PEST15'!$E:$E,'2. TS PAIS SEXO Y REG'!$A219)</f>
        <v>2</v>
      </c>
      <c r="N219" s="164">
        <f>SUMIFS('DATOS PEST15'!$D:$D,'DATOS PEST15'!$B:$B,VLOOKUP($L$5,DenRegTabla2,2,FALSE),'DATOS PEST15'!$A:$A,INDICE!$C$13,'DATOS PEST15'!$E:$E,'2. TS PAIS SEXO Y REG'!$A219)</f>
        <v>18</v>
      </c>
      <c r="O219" s="147">
        <f>SUMIFS('DATOS PEST15'!$D:$D,'DATOS PEST15'!$C:$C,'2. TS PAIS SEXO Y REG'!O$6,'DATOS PEST15'!$B:$B,VLOOKUP($O$5,DenRegTabla2,2,FALSE),'DATOS PEST15'!$A:$A,INDICE!$C$13,'DATOS PEST15'!$E:$E,'2. TS PAIS SEXO Y REG'!$A219)</f>
        <v>168.36842105263159</v>
      </c>
      <c r="P219" s="166">
        <f>SUMIFS('DATOS PEST15'!$D:$D,'DATOS PEST15'!$C:$C,'2. TS PAIS SEXO Y REG'!P$6,'DATOS PEST15'!$B:$B,VLOOKUP($O$5,DenRegTabla2,2,FALSE),'DATOS PEST15'!$A:$A,INDICE!$C$13,'DATOS PEST15'!$E:$E,'2. TS PAIS SEXO Y REG'!$A219)</f>
        <v>226</v>
      </c>
      <c r="Q219" s="164">
        <f>SUMIFS('DATOS PEST15'!$D:$D,'DATOS PEST15'!$B:$B,VLOOKUP($O$5,DenRegTabla2,2,FALSE),'DATOS PEST15'!$A:$A,INDICE!$C$13,'DATOS PEST15'!$E:$E,'2. TS PAIS SEXO Y REG'!$A219)</f>
        <v>394.36842105263156</v>
      </c>
      <c r="R219" s="147">
        <f>SUMIFS('DATOS PEST15'!$D:$D,'DATOS PEST15'!$C:$C,'2. TS PAIS SEXO Y REG'!R$6,'DATOS PEST15'!$B:$B,VLOOKUP($R$5,DenRegTabla2,2,FALSE),'DATOS PEST15'!$A:$A,INDICE!$C$13,'DATOS PEST15'!$E:$E,'2. TS PAIS SEXO Y REG'!$A219)</f>
        <v>0</v>
      </c>
      <c r="S219" s="166">
        <f>SUMIFS('DATOS PEST15'!$D:$D,'DATOS PEST15'!$C:$C,'2. TS PAIS SEXO Y REG'!S$6,'DATOS PEST15'!$B:$B,VLOOKUP($R$5,DenRegTabla2,2,FALSE),'DATOS PEST15'!$A:$A,INDICE!$C$13,'DATOS PEST15'!$E:$E,'2. TS PAIS SEXO Y REG'!$A219)</f>
        <v>0</v>
      </c>
      <c r="T219" s="164">
        <f>SUMIFS('DATOS PEST15'!$D:$D,'DATOS PEST15'!$B:$B,VLOOKUP($R$5,DenRegTabla2,2,FALSE),'DATOS PEST15'!$A:$A,INDICE!$C$13,'DATOS PEST15'!$E:$E,'2. TS PAIS SEXO Y REG'!$A219)</f>
        <v>0</v>
      </c>
      <c r="U219" s="147">
        <f>SUMIFS('DATOS PEST15'!$D:$D,'DATOS PEST15'!$C:$C,'2. TS PAIS SEXO Y REG'!U$6,'DATOS PEST15'!$B:$B,VLOOKUP($U$5,DenRegTabla2,2,FALSE),'DATOS PEST15'!$A:$A,INDICE!$C$13,'DATOS PEST15'!$E:$E,'2. TS PAIS SEXO Y REG'!$A219)</f>
        <v>0</v>
      </c>
      <c r="V219" s="166">
        <f>SUMIFS('DATOS PEST15'!$D:$D,'DATOS PEST15'!$C:$C,'2. TS PAIS SEXO Y REG'!V$6,'DATOS PEST15'!$B:$B,VLOOKUP($U$5,DenRegTabla2,2,FALSE),'DATOS PEST15'!$A:$A,INDICE!$C$13,'DATOS PEST15'!$E:$E,'2. TS PAIS SEXO Y REG'!$A219)</f>
        <v>0</v>
      </c>
      <c r="W219" s="164">
        <f>SUMIFS('DATOS PEST15'!$D:$D,'DATOS PEST15'!$B:$B,VLOOKUP($U$5,DenRegTabla2,2,FALSE),'DATOS PEST15'!$A:$A,INDICE!$C$13,'DATOS PEST15'!$E:$E,'2. TS PAIS SEXO Y REG'!$A219)</f>
        <v>0</v>
      </c>
      <c r="X219" s="147">
        <f>SUMIFS('DATOS PEST15'!$D:$D,'DATOS PEST15'!$C:$C,'2. TS PAIS SEXO Y REG'!X$6,'DATOS PEST15'!$B:$B,VLOOKUP($X$5,DenRegTabla2,2,FALSE),'DATOS PEST15'!$A:$A,INDICE!$C$13,'DATOS PEST15'!$E:$E,'2. TS PAIS SEXO Y REG'!$A219)</f>
        <v>0</v>
      </c>
      <c r="Y219" s="166">
        <f>SUMIFS('DATOS PEST15'!$D:$D,'DATOS PEST15'!$C:$C,'2. TS PAIS SEXO Y REG'!Y$6,'DATOS PEST15'!$B:$B,VLOOKUP($X$5,DenRegTabla2,2,FALSE),'DATOS PEST15'!$A:$A,INDICE!$C$13,'DATOS PEST15'!$E:$E,'2. TS PAIS SEXO Y REG'!$A219)</f>
        <v>0</v>
      </c>
      <c r="Z219" s="164">
        <f>SUMIFS('DATOS PEST15'!$D:$D,'DATOS PEST15'!$B:$B,VLOOKUP($X$5,DenRegTabla2,2,FALSE),'DATOS PEST15'!$A:$A,INDICE!$C$13,'DATOS PEST15'!$E:$E,'2. TS PAIS SEXO Y REG'!$A219)</f>
        <v>0</v>
      </c>
      <c r="AA219" s="147">
        <f>SUMIFS('DATOS PEST15'!$D:$D,'DATOS PEST15'!$C:$C,'2. TS PAIS SEXO Y REG'!AA$6,'DATOS PEST15'!$B:$B,VLOOKUP($AA$5,DenRegTabla2,2,FALSE),'DATOS PEST15'!$A:$A,INDICE!$C$13,'DATOS PEST15'!$E:$E,'2. TS PAIS SEXO Y REG'!$A219)</f>
        <v>0</v>
      </c>
      <c r="AB219" s="166">
        <f>SUMIFS('DATOS PEST15'!$D:$D,'DATOS PEST15'!$C:$C,'2. TS PAIS SEXO Y REG'!AB$6,'DATOS PEST15'!$B:$B,VLOOKUP($AA$5,DenRegTabla2,2,FALSE),'DATOS PEST15'!$A:$A,INDICE!$C$13,'DATOS PEST15'!$E:$E,'2. TS PAIS SEXO Y REG'!$A219)</f>
        <v>0</v>
      </c>
      <c r="AC219" s="164">
        <f>SUMIFS('DATOS PEST15'!$D:$D,'DATOS PEST15'!$B:$B,VLOOKUP($AA$5,DenRegTabla2,2,FALSE),'DATOS PEST15'!$A:$A,INDICE!$C$13,'DATOS PEST15'!$E:$E,'2. TS PAIS SEXO Y REG'!$A219)</f>
        <v>0</v>
      </c>
    </row>
    <row r="220" spans="1:29" s="123" customFormat="1" ht="15.6" x14ac:dyDescent="0.3">
      <c r="A220" s="4">
        <v>690</v>
      </c>
      <c r="B220" s="147" t="s">
        <v>341</v>
      </c>
      <c r="C220" s="147">
        <f t="shared" si="27"/>
        <v>4</v>
      </c>
      <c r="D220" s="166">
        <f t="shared" si="28"/>
        <v>3.9473684210526314</v>
      </c>
      <c r="E220" s="164">
        <f t="shared" si="29"/>
        <v>7.9473684210526319</v>
      </c>
      <c r="F220" s="147">
        <f>SUMIFS('DATOS PEST15'!$D:$D,'DATOS PEST15'!$C:$C,'2. TS PAIS SEXO Y REG'!F$6,'DATOS PEST15'!$B:$B,VLOOKUP($F$5,DenRegTabla2,2,FALSE),'DATOS PEST15'!$A:$A,INDICE!$C$13,'DATOS PEST15'!$E:$E,'2. TS PAIS SEXO Y REG'!$A220)</f>
        <v>3</v>
      </c>
      <c r="G220" s="166">
        <f>SUMIFS('DATOS PEST15'!$D:$D,'DATOS PEST15'!$C:$C,'2. TS PAIS SEXO Y REG'!G$6,'DATOS PEST15'!$B:$B,VLOOKUP($F$5,DenRegTabla2,2,FALSE),'DATOS PEST15'!$A:$A,INDICE!$C$13,'DATOS PEST15'!$E:$E,'2. TS PAIS SEXO Y REG'!$A220)</f>
        <v>2.9473684210526314</v>
      </c>
      <c r="H220" s="164">
        <f>SUMIFS('DATOS PEST15'!$D:$D,'DATOS PEST15'!$B:$B,VLOOKUP($F$5,DenRegTabla2,2,FALSE),'DATOS PEST15'!$A:$A,INDICE!$C$13,'DATOS PEST15'!$E:$E,'2. TS PAIS SEXO Y REG'!$A220)</f>
        <v>5.9473684210526319</v>
      </c>
      <c r="I220" s="147">
        <f>SUMIFS('DATOS PEST15'!$D:$D,'DATOS PEST15'!$C:$C,'2. TS PAIS SEXO Y REG'!I$6,'DATOS PEST15'!$B:$B,VLOOKUP($I$5,DenRegTabla2,2,FALSE),'DATOS PEST15'!$A:$A,INDICE!$C$13,'DATOS PEST15'!$E:$E,'2. TS PAIS SEXO Y REG'!$A220)</f>
        <v>0</v>
      </c>
      <c r="J220" s="166">
        <f>SUMIFS('DATOS PEST15'!$D:$D,'DATOS PEST15'!$C:$C,'2. TS PAIS SEXO Y REG'!J$6,'DATOS PEST15'!$B:$B,VLOOKUP($I$5,DenRegTabla2,2,FALSE),'DATOS PEST15'!$A:$A,INDICE!$C$13,'DATOS PEST15'!$E:$E,'2. TS PAIS SEXO Y REG'!$A220)</f>
        <v>0</v>
      </c>
      <c r="K220" s="164">
        <f>SUMIFS('DATOS PEST15'!$D:$D,'DATOS PEST15'!$B:$B,VLOOKUP($I$5,DenRegTabla2,2,FALSE),'DATOS PEST15'!$A:$A,INDICE!$C$13,'DATOS PEST15'!$E:$E,'2. TS PAIS SEXO Y REG'!$A220)</f>
        <v>0</v>
      </c>
      <c r="L220" s="147">
        <f>SUMIFS('DATOS PEST15'!$D:$D,'DATOS PEST15'!$C:$C,'2. TS PAIS SEXO Y REG'!L$6,'DATOS PEST15'!$B:$B,VLOOKUP($L$5,DenRegTabla2,2,FALSE),'DATOS PEST15'!$A:$A,INDICE!$C$13,'DATOS PEST15'!$E:$E,'2. TS PAIS SEXO Y REG'!$A220)</f>
        <v>0</v>
      </c>
      <c r="M220" s="166">
        <f>SUMIFS('DATOS PEST15'!$D:$D,'DATOS PEST15'!$C:$C,'2. TS PAIS SEXO Y REG'!M$6,'DATOS PEST15'!$B:$B,VLOOKUP($L$5,DenRegTabla2,2,FALSE),'DATOS PEST15'!$A:$A,INDICE!$C$13,'DATOS PEST15'!$E:$E,'2. TS PAIS SEXO Y REG'!$A220)</f>
        <v>0</v>
      </c>
      <c r="N220" s="164">
        <f>SUMIFS('DATOS PEST15'!$D:$D,'DATOS PEST15'!$B:$B,VLOOKUP($L$5,DenRegTabla2,2,FALSE),'DATOS PEST15'!$A:$A,INDICE!$C$13,'DATOS PEST15'!$E:$E,'2. TS PAIS SEXO Y REG'!$A220)</f>
        <v>0</v>
      </c>
      <c r="O220" s="147">
        <f>SUMIFS('DATOS PEST15'!$D:$D,'DATOS PEST15'!$C:$C,'2. TS PAIS SEXO Y REG'!O$6,'DATOS PEST15'!$B:$B,VLOOKUP($O$5,DenRegTabla2,2,FALSE),'DATOS PEST15'!$A:$A,INDICE!$C$13,'DATOS PEST15'!$E:$E,'2. TS PAIS SEXO Y REG'!$A220)</f>
        <v>1</v>
      </c>
      <c r="P220" s="166">
        <f>SUMIFS('DATOS PEST15'!$D:$D,'DATOS PEST15'!$C:$C,'2. TS PAIS SEXO Y REG'!P$6,'DATOS PEST15'!$B:$B,VLOOKUP($O$5,DenRegTabla2,2,FALSE),'DATOS PEST15'!$A:$A,INDICE!$C$13,'DATOS PEST15'!$E:$E,'2. TS PAIS SEXO Y REG'!$A220)</f>
        <v>1</v>
      </c>
      <c r="Q220" s="164">
        <f>SUMIFS('DATOS PEST15'!$D:$D,'DATOS PEST15'!$B:$B,VLOOKUP($O$5,DenRegTabla2,2,FALSE),'DATOS PEST15'!$A:$A,INDICE!$C$13,'DATOS PEST15'!$E:$E,'2. TS PAIS SEXO Y REG'!$A220)</f>
        <v>2</v>
      </c>
      <c r="R220" s="147">
        <f>SUMIFS('DATOS PEST15'!$D:$D,'DATOS PEST15'!$C:$C,'2. TS PAIS SEXO Y REG'!R$6,'DATOS PEST15'!$B:$B,VLOOKUP($R$5,DenRegTabla2,2,FALSE),'DATOS PEST15'!$A:$A,INDICE!$C$13,'DATOS PEST15'!$E:$E,'2. TS PAIS SEXO Y REG'!$A220)</f>
        <v>0</v>
      </c>
      <c r="S220" s="166">
        <f>SUMIFS('DATOS PEST15'!$D:$D,'DATOS PEST15'!$C:$C,'2. TS PAIS SEXO Y REG'!S$6,'DATOS PEST15'!$B:$B,VLOOKUP($R$5,DenRegTabla2,2,FALSE),'DATOS PEST15'!$A:$A,INDICE!$C$13,'DATOS PEST15'!$E:$E,'2. TS PAIS SEXO Y REG'!$A220)</f>
        <v>0</v>
      </c>
      <c r="T220" s="164">
        <f>SUMIFS('DATOS PEST15'!$D:$D,'DATOS PEST15'!$B:$B,VLOOKUP($R$5,DenRegTabla2,2,FALSE),'DATOS PEST15'!$A:$A,INDICE!$C$13,'DATOS PEST15'!$E:$E,'2. TS PAIS SEXO Y REG'!$A220)</f>
        <v>0</v>
      </c>
      <c r="U220" s="147">
        <f>SUMIFS('DATOS PEST15'!$D:$D,'DATOS PEST15'!$C:$C,'2. TS PAIS SEXO Y REG'!U$6,'DATOS PEST15'!$B:$B,VLOOKUP($U$5,DenRegTabla2,2,FALSE),'DATOS PEST15'!$A:$A,INDICE!$C$13,'DATOS PEST15'!$E:$E,'2. TS PAIS SEXO Y REG'!$A220)</f>
        <v>0</v>
      </c>
      <c r="V220" s="166">
        <f>SUMIFS('DATOS PEST15'!$D:$D,'DATOS PEST15'!$C:$C,'2. TS PAIS SEXO Y REG'!V$6,'DATOS PEST15'!$B:$B,VLOOKUP($U$5,DenRegTabla2,2,FALSE),'DATOS PEST15'!$A:$A,INDICE!$C$13,'DATOS PEST15'!$E:$E,'2. TS PAIS SEXO Y REG'!$A220)</f>
        <v>0</v>
      </c>
      <c r="W220" s="164">
        <f>SUMIFS('DATOS PEST15'!$D:$D,'DATOS PEST15'!$B:$B,VLOOKUP($U$5,DenRegTabla2,2,FALSE),'DATOS PEST15'!$A:$A,INDICE!$C$13,'DATOS PEST15'!$E:$E,'2. TS PAIS SEXO Y REG'!$A220)</f>
        <v>0</v>
      </c>
      <c r="X220" s="147">
        <f>SUMIFS('DATOS PEST15'!$D:$D,'DATOS PEST15'!$C:$C,'2. TS PAIS SEXO Y REG'!X$6,'DATOS PEST15'!$B:$B,VLOOKUP($X$5,DenRegTabla2,2,FALSE),'DATOS PEST15'!$A:$A,INDICE!$C$13,'DATOS PEST15'!$E:$E,'2. TS PAIS SEXO Y REG'!$A220)</f>
        <v>0</v>
      </c>
      <c r="Y220" s="166">
        <f>SUMIFS('DATOS PEST15'!$D:$D,'DATOS PEST15'!$C:$C,'2. TS PAIS SEXO Y REG'!Y$6,'DATOS PEST15'!$B:$B,VLOOKUP($X$5,DenRegTabla2,2,FALSE),'DATOS PEST15'!$A:$A,INDICE!$C$13,'DATOS PEST15'!$E:$E,'2. TS PAIS SEXO Y REG'!$A220)</f>
        <v>0</v>
      </c>
      <c r="Z220" s="164">
        <f>SUMIFS('DATOS PEST15'!$D:$D,'DATOS PEST15'!$B:$B,VLOOKUP($X$5,DenRegTabla2,2,FALSE),'DATOS PEST15'!$A:$A,INDICE!$C$13,'DATOS PEST15'!$E:$E,'2. TS PAIS SEXO Y REG'!$A220)</f>
        <v>0</v>
      </c>
      <c r="AA220" s="147">
        <f>SUMIFS('DATOS PEST15'!$D:$D,'DATOS PEST15'!$C:$C,'2. TS PAIS SEXO Y REG'!AA$6,'DATOS PEST15'!$B:$B,VLOOKUP($AA$5,DenRegTabla2,2,FALSE),'DATOS PEST15'!$A:$A,INDICE!$C$13,'DATOS PEST15'!$E:$E,'2. TS PAIS SEXO Y REG'!$A220)</f>
        <v>0</v>
      </c>
      <c r="AB220" s="166">
        <f>SUMIFS('DATOS PEST15'!$D:$D,'DATOS PEST15'!$C:$C,'2. TS PAIS SEXO Y REG'!AB$6,'DATOS PEST15'!$B:$B,VLOOKUP($AA$5,DenRegTabla2,2,FALSE),'DATOS PEST15'!$A:$A,INDICE!$C$13,'DATOS PEST15'!$E:$E,'2. TS PAIS SEXO Y REG'!$A220)</f>
        <v>0</v>
      </c>
      <c r="AC220" s="164">
        <f>SUMIFS('DATOS PEST15'!$D:$D,'DATOS PEST15'!$B:$B,VLOOKUP($AA$5,DenRegTabla2,2,FALSE),'DATOS PEST15'!$A:$A,INDICE!$C$13,'DATOS PEST15'!$E:$E,'2. TS PAIS SEXO Y REG'!$A220)</f>
        <v>0</v>
      </c>
    </row>
    <row r="221" spans="1:29" s="123" customFormat="1" ht="15.6" x14ac:dyDescent="0.3">
      <c r="A221" s="4">
        <v>694</v>
      </c>
      <c r="B221" s="147" t="s">
        <v>342</v>
      </c>
      <c r="C221" s="147">
        <f t="shared" si="27"/>
        <v>96.894736842105274</v>
      </c>
      <c r="D221" s="166">
        <f t="shared" si="28"/>
        <v>366.84210526315786</v>
      </c>
      <c r="E221" s="164">
        <f t="shared" si="29"/>
        <v>463.73684210526312</v>
      </c>
      <c r="F221" s="147">
        <f>SUMIFS('DATOS PEST15'!$D:$D,'DATOS PEST15'!$C:$C,'2. TS PAIS SEXO Y REG'!F$6,'DATOS PEST15'!$B:$B,VLOOKUP($F$5,DenRegTabla2,2,FALSE),'DATOS PEST15'!$A:$A,INDICE!$C$13,'DATOS PEST15'!$E:$E,'2. TS PAIS SEXO Y REG'!$A221)</f>
        <v>84.684210526315795</v>
      </c>
      <c r="G221" s="166">
        <f>SUMIFS('DATOS PEST15'!$D:$D,'DATOS PEST15'!$C:$C,'2. TS PAIS SEXO Y REG'!G$6,'DATOS PEST15'!$B:$B,VLOOKUP($F$5,DenRegTabla2,2,FALSE),'DATOS PEST15'!$A:$A,INDICE!$C$13,'DATOS PEST15'!$E:$E,'2. TS PAIS SEXO Y REG'!$A221)</f>
        <v>294.78947368421052</v>
      </c>
      <c r="H221" s="164">
        <f>SUMIFS('DATOS PEST15'!$D:$D,'DATOS PEST15'!$B:$B,VLOOKUP($F$5,DenRegTabla2,2,FALSE),'DATOS PEST15'!$A:$A,INDICE!$C$13,'DATOS PEST15'!$E:$E,'2. TS PAIS SEXO Y REG'!$A221)</f>
        <v>379.4736842105263</v>
      </c>
      <c r="I221" s="147">
        <f>SUMIFS('DATOS PEST15'!$D:$D,'DATOS PEST15'!$C:$C,'2. TS PAIS SEXO Y REG'!I$6,'DATOS PEST15'!$B:$B,VLOOKUP($I$5,DenRegTabla2,2,FALSE),'DATOS PEST15'!$A:$A,INDICE!$C$13,'DATOS PEST15'!$E:$E,'2. TS PAIS SEXO Y REG'!$A221)</f>
        <v>3</v>
      </c>
      <c r="J221" s="166">
        <f>SUMIFS('DATOS PEST15'!$D:$D,'DATOS PEST15'!$C:$C,'2. TS PAIS SEXO Y REG'!J$6,'DATOS PEST15'!$B:$B,VLOOKUP($I$5,DenRegTabla2,2,FALSE),'DATOS PEST15'!$A:$A,INDICE!$C$13,'DATOS PEST15'!$E:$E,'2. TS PAIS SEXO Y REG'!$A221)</f>
        <v>51.89473684210526</v>
      </c>
      <c r="K221" s="164">
        <f>SUMIFS('DATOS PEST15'!$D:$D,'DATOS PEST15'!$B:$B,VLOOKUP($I$5,DenRegTabla2,2,FALSE),'DATOS PEST15'!$A:$A,INDICE!$C$13,'DATOS PEST15'!$E:$E,'2. TS PAIS SEXO Y REG'!$A221)</f>
        <v>54.89473684210526</v>
      </c>
      <c r="L221" s="147">
        <f>SUMIFS('DATOS PEST15'!$D:$D,'DATOS PEST15'!$C:$C,'2. TS PAIS SEXO Y REG'!L$6,'DATOS PEST15'!$B:$B,VLOOKUP($L$5,DenRegTabla2,2,FALSE),'DATOS PEST15'!$A:$A,INDICE!$C$13,'DATOS PEST15'!$E:$E,'2. TS PAIS SEXO Y REG'!$A221)</f>
        <v>5</v>
      </c>
      <c r="M221" s="166">
        <f>SUMIFS('DATOS PEST15'!$D:$D,'DATOS PEST15'!$C:$C,'2. TS PAIS SEXO Y REG'!M$6,'DATOS PEST15'!$B:$B,VLOOKUP($L$5,DenRegTabla2,2,FALSE),'DATOS PEST15'!$A:$A,INDICE!$C$13,'DATOS PEST15'!$E:$E,'2. TS PAIS SEXO Y REG'!$A221)</f>
        <v>2</v>
      </c>
      <c r="N221" s="164">
        <f>SUMIFS('DATOS PEST15'!$D:$D,'DATOS PEST15'!$B:$B,VLOOKUP($L$5,DenRegTabla2,2,FALSE),'DATOS PEST15'!$A:$A,INDICE!$C$13,'DATOS PEST15'!$E:$E,'2. TS PAIS SEXO Y REG'!$A221)</f>
        <v>7</v>
      </c>
      <c r="O221" s="147">
        <f>SUMIFS('DATOS PEST15'!$D:$D,'DATOS PEST15'!$C:$C,'2. TS PAIS SEXO Y REG'!O$6,'DATOS PEST15'!$B:$B,VLOOKUP($O$5,DenRegTabla2,2,FALSE),'DATOS PEST15'!$A:$A,INDICE!$C$13,'DATOS PEST15'!$E:$E,'2. TS PAIS SEXO Y REG'!$A221)</f>
        <v>4.2105263157894735</v>
      </c>
      <c r="P221" s="166">
        <f>SUMIFS('DATOS PEST15'!$D:$D,'DATOS PEST15'!$C:$C,'2. TS PAIS SEXO Y REG'!P$6,'DATOS PEST15'!$B:$B,VLOOKUP($O$5,DenRegTabla2,2,FALSE),'DATOS PEST15'!$A:$A,INDICE!$C$13,'DATOS PEST15'!$E:$E,'2. TS PAIS SEXO Y REG'!$A221)</f>
        <v>17.157894736842106</v>
      </c>
      <c r="Q221" s="164">
        <f>SUMIFS('DATOS PEST15'!$D:$D,'DATOS PEST15'!$B:$B,VLOOKUP($O$5,DenRegTabla2,2,FALSE),'DATOS PEST15'!$A:$A,INDICE!$C$13,'DATOS PEST15'!$E:$E,'2. TS PAIS SEXO Y REG'!$A221)</f>
        <v>21.368421052631579</v>
      </c>
      <c r="R221" s="147">
        <f>SUMIFS('DATOS PEST15'!$D:$D,'DATOS PEST15'!$C:$C,'2. TS PAIS SEXO Y REG'!R$6,'DATOS PEST15'!$B:$B,VLOOKUP($R$5,DenRegTabla2,2,FALSE),'DATOS PEST15'!$A:$A,INDICE!$C$13,'DATOS PEST15'!$E:$E,'2. TS PAIS SEXO Y REG'!$A221)</f>
        <v>0</v>
      </c>
      <c r="S221" s="166">
        <f>SUMIFS('DATOS PEST15'!$D:$D,'DATOS PEST15'!$C:$C,'2. TS PAIS SEXO Y REG'!S$6,'DATOS PEST15'!$B:$B,VLOOKUP($R$5,DenRegTabla2,2,FALSE),'DATOS PEST15'!$A:$A,INDICE!$C$13,'DATOS PEST15'!$E:$E,'2. TS PAIS SEXO Y REG'!$A221)</f>
        <v>0</v>
      </c>
      <c r="T221" s="164">
        <f>SUMIFS('DATOS PEST15'!$D:$D,'DATOS PEST15'!$B:$B,VLOOKUP($R$5,DenRegTabla2,2,FALSE),'DATOS PEST15'!$A:$A,INDICE!$C$13,'DATOS PEST15'!$E:$E,'2. TS PAIS SEXO Y REG'!$A221)</f>
        <v>0</v>
      </c>
      <c r="U221" s="147">
        <f>SUMIFS('DATOS PEST15'!$D:$D,'DATOS PEST15'!$C:$C,'2. TS PAIS SEXO Y REG'!U$6,'DATOS PEST15'!$B:$B,VLOOKUP($U$5,DenRegTabla2,2,FALSE),'DATOS PEST15'!$A:$A,INDICE!$C$13,'DATOS PEST15'!$E:$E,'2. TS PAIS SEXO Y REG'!$A221)</f>
        <v>0</v>
      </c>
      <c r="V221" s="166">
        <f>SUMIFS('DATOS PEST15'!$D:$D,'DATOS PEST15'!$C:$C,'2. TS PAIS SEXO Y REG'!V$6,'DATOS PEST15'!$B:$B,VLOOKUP($U$5,DenRegTabla2,2,FALSE),'DATOS PEST15'!$A:$A,INDICE!$C$13,'DATOS PEST15'!$E:$E,'2. TS PAIS SEXO Y REG'!$A221)</f>
        <v>1</v>
      </c>
      <c r="W221" s="164">
        <f>SUMIFS('DATOS PEST15'!$D:$D,'DATOS PEST15'!$B:$B,VLOOKUP($U$5,DenRegTabla2,2,FALSE),'DATOS PEST15'!$A:$A,INDICE!$C$13,'DATOS PEST15'!$E:$E,'2. TS PAIS SEXO Y REG'!$A221)</f>
        <v>1</v>
      </c>
      <c r="X221" s="147">
        <f>SUMIFS('DATOS PEST15'!$D:$D,'DATOS PEST15'!$C:$C,'2. TS PAIS SEXO Y REG'!X$6,'DATOS PEST15'!$B:$B,VLOOKUP($X$5,DenRegTabla2,2,FALSE),'DATOS PEST15'!$A:$A,INDICE!$C$13,'DATOS PEST15'!$E:$E,'2. TS PAIS SEXO Y REG'!$A221)</f>
        <v>0</v>
      </c>
      <c r="Y221" s="166">
        <f>SUMIFS('DATOS PEST15'!$D:$D,'DATOS PEST15'!$C:$C,'2. TS PAIS SEXO Y REG'!Y$6,'DATOS PEST15'!$B:$B,VLOOKUP($X$5,DenRegTabla2,2,FALSE),'DATOS PEST15'!$A:$A,INDICE!$C$13,'DATOS PEST15'!$E:$E,'2. TS PAIS SEXO Y REG'!$A221)</f>
        <v>0</v>
      </c>
      <c r="Z221" s="164">
        <f>SUMIFS('DATOS PEST15'!$D:$D,'DATOS PEST15'!$B:$B,VLOOKUP($X$5,DenRegTabla2,2,FALSE),'DATOS PEST15'!$A:$A,INDICE!$C$13,'DATOS PEST15'!$E:$E,'2. TS PAIS SEXO Y REG'!$A221)</f>
        <v>0</v>
      </c>
      <c r="AA221" s="147">
        <f>SUMIFS('DATOS PEST15'!$D:$D,'DATOS PEST15'!$C:$C,'2. TS PAIS SEXO Y REG'!AA$6,'DATOS PEST15'!$B:$B,VLOOKUP($AA$5,DenRegTabla2,2,FALSE),'DATOS PEST15'!$A:$A,INDICE!$C$13,'DATOS PEST15'!$E:$E,'2. TS PAIS SEXO Y REG'!$A221)</f>
        <v>0</v>
      </c>
      <c r="AB221" s="166">
        <f>SUMIFS('DATOS PEST15'!$D:$D,'DATOS PEST15'!$C:$C,'2. TS PAIS SEXO Y REG'!AB$6,'DATOS PEST15'!$B:$B,VLOOKUP($AA$5,DenRegTabla2,2,FALSE),'DATOS PEST15'!$A:$A,INDICE!$C$13,'DATOS PEST15'!$E:$E,'2. TS PAIS SEXO Y REG'!$A221)</f>
        <v>0</v>
      </c>
      <c r="AC221" s="164">
        <f>SUMIFS('DATOS PEST15'!$D:$D,'DATOS PEST15'!$B:$B,VLOOKUP($AA$5,DenRegTabla2,2,FALSE),'DATOS PEST15'!$A:$A,INDICE!$C$13,'DATOS PEST15'!$E:$E,'2. TS PAIS SEXO Y REG'!$A221)</f>
        <v>0</v>
      </c>
    </row>
    <row r="222" spans="1:29" s="123" customFormat="1" ht="15.6" x14ac:dyDescent="0.3">
      <c r="A222" s="4">
        <v>702</v>
      </c>
      <c r="B222" s="147" t="s">
        <v>343</v>
      </c>
      <c r="C222" s="147">
        <f t="shared" si="27"/>
        <v>83.368421052631589</v>
      </c>
      <c r="D222" s="166">
        <f t="shared" si="28"/>
        <v>36.210526315789473</v>
      </c>
      <c r="E222" s="164">
        <f t="shared" si="29"/>
        <v>119.57894736842105</v>
      </c>
      <c r="F222" s="147">
        <f>SUMIFS('DATOS PEST15'!$D:$D,'DATOS PEST15'!$C:$C,'2. TS PAIS SEXO Y REG'!F$6,'DATOS PEST15'!$B:$B,VLOOKUP($F$5,DenRegTabla2,2,FALSE),'DATOS PEST15'!$A:$A,INDICE!$C$13,'DATOS PEST15'!$E:$E,'2. TS PAIS SEXO Y REG'!$A222)</f>
        <v>60.368421052631582</v>
      </c>
      <c r="G222" s="166">
        <f>SUMIFS('DATOS PEST15'!$D:$D,'DATOS PEST15'!$C:$C,'2. TS PAIS SEXO Y REG'!G$6,'DATOS PEST15'!$B:$B,VLOOKUP($F$5,DenRegTabla2,2,FALSE),'DATOS PEST15'!$A:$A,INDICE!$C$13,'DATOS PEST15'!$E:$E,'2. TS PAIS SEXO Y REG'!$A222)</f>
        <v>28.210526315789473</v>
      </c>
      <c r="H222" s="164">
        <f>SUMIFS('DATOS PEST15'!$D:$D,'DATOS PEST15'!$B:$B,VLOOKUP($F$5,DenRegTabla2,2,FALSE),'DATOS PEST15'!$A:$A,INDICE!$C$13,'DATOS PEST15'!$E:$E,'2. TS PAIS SEXO Y REG'!$A222)</f>
        <v>88.578947368421055</v>
      </c>
      <c r="I222" s="147">
        <f>SUMIFS('DATOS PEST15'!$D:$D,'DATOS PEST15'!$C:$C,'2. TS PAIS SEXO Y REG'!I$6,'DATOS PEST15'!$B:$B,VLOOKUP($I$5,DenRegTabla2,2,FALSE),'DATOS PEST15'!$A:$A,INDICE!$C$13,'DATOS PEST15'!$E:$E,'2. TS PAIS SEXO Y REG'!$A222)</f>
        <v>0</v>
      </c>
      <c r="J222" s="166">
        <f>SUMIFS('DATOS PEST15'!$D:$D,'DATOS PEST15'!$C:$C,'2. TS PAIS SEXO Y REG'!J$6,'DATOS PEST15'!$B:$B,VLOOKUP($I$5,DenRegTabla2,2,FALSE),'DATOS PEST15'!$A:$A,INDICE!$C$13,'DATOS PEST15'!$E:$E,'2. TS PAIS SEXO Y REG'!$A222)</f>
        <v>0</v>
      </c>
      <c r="K222" s="164">
        <f>SUMIFS('DATOS PEST15'!$D:$D,'DATOS PEST15'!$B:$B,VLOOKUP($I$5,DenRegTabla2,2,FALSE),'DATOS PEST15'!$A:$A,INDICE!$C$13,'DATOS PEST15'!$E:$E,'2. TS PAIS SEXO Y REG'!$A222)</f>
        <v>0</v>
      </c>
      <c r="L222" s="147">
        <f>SUMIFS('DATOS PEST15'!$D:$D,'DATOS PEST15'!$C:$C,'2. TS PAIS SEXO Y REG'!L$6,'DATOS PEST15'!$B:$B,VLOOKUP($L$5,DenRegTabla2,2,FALSE),'DATOS PEST15'!$A:$A,INDICE!$C$13,'DATOS PEST15'!$E:$E,'2. TS PAIS SEXO Y REG'!$A222)</f>
        <v>2</v>
      </c>
      <c r="M222" s="166">
        <f>SUMIFS('DATOS PEST15'!$D:$D,'DATOS PEST15'!$C:$C,'2. TS PAIS SEXO Y REG'!M$6,'DATOS PEST15'!$B:$B,VLOOKUP($L$5,DenRegTabla2,2,FALSE),'DATOS PEST15'!$A:$A,INDICE!$C$13,'DATOS PEST15'!$E:$E,'2. TS PAIS SEXO Y REG'!$A222)</f>
        <v>0</v>
      </c>
      <c r="N222" s="164">
        <f>SUMIFS('DATOS PEST15'!$D:$D,'DATOS PEST15'!$B:$B,VLOOKUP($L$5,DenRegTabla2,2,FALSE),'DATOS PEST15'!$A:$A,INDICE!$C$13,'DATOS PEST15'!$E:$E,'2. TS PAIS SEXO Y REG'!$A222)</f>
        <v>2</v>
      </c>
      <c r="O222" s="147">
        <f>SUMIFS('DATOS PEST15'!$D:$D,'DATOS PEST15'!$C:$C,'2. TS PAIS SEXO Y REG'!O$6,'DATOS PEST15'!$B:$B,VLOOKUP($O$5,DenRegTabla2,2,FALSE),'DATOS PEST15'!$A:$A,INDICE!$C$13,'DATOS PEST15'!$E:$E,'2. TS PAIS SEXO Y REG'!$A222)</f>
        <v>21</v>
      </c>
      <c r="P222" s="166">
        <f>SUMIFS('DATOS PEST15'!$D:$D,'DATOS PEST15'!$C:$C,'2. TS PAIS SEXO Y REG'!P$6,'DATOS PEST15'!$B:$B,VLOOKUP($O$5,DenRegTabla2,2,FALSE),'DATOS PEST15'!$A:$A,INDICE!$C$13,'DATOS PEST15'!$E:$E,'2. TS PAIS SEXO Y REG'!$A222)</f>
        <v>8</v>
      </c>
      <c r="Q222" s="164">
        <f>SUMIFS('DATOS PEST15'!$D:$D,'DATOS PEST15'!$B:$B,VLOOKUP($O$5,DenRegTabla2,2,FALSE),'DATOS PEST15'!$A:$A,INDICE!$C$13,'DATOS PEST15'!$E:$E,'2. TS PAIS SEXO Y REG'!$A222)</f>
        <v>29</v>
      </c>
      <c r="R222" s="147">
        <f>SUMIFS('DATOS PEST15'!$D:$D,'DATOS PEST15'!$C:$C,'2. TS PAIS SEXO Y REG'!R$6,'DATOS PEST15'!$B:$B,VLOOKUP($R$5,DenRegTabla2,2,FALSE),'DATOS PEST15'!$A:$A,INDICE!$C$13,'DATOS PEST15'!$E:$E,'2. TS PAIS SEXO Y REG'!$A222)</f>
        <v>0</v>
      </c>
      <c r="S222" s="166">
        <f>SUMIFS('DATOS PEST15'!$D:$D,'DATOS PEST15'!$C:$C,'2. TS PAIS SEXO Y REG'!S$6,'DATOS PEST15'!$B:$B,VLOOKUP($R$5,DenRegTabla2,2,FALSE),'DATOS PEST15'!$A:$A,INDICE!$C$13,'DATOS PEST15'!$E:$E,'2. TS PAIS SEXO Y REG'!$A222)</f>
        <v>0</v>
      </c>
      <c r="T222" s="164">
        <f>SUMIFS('DATOS PEST15'!$D:$D,'DATOS PEST15'!$B:$B,VLOOKUP($R$5,DenRegTabla2,2,FALSE),'DATOS PEST15'!$A:$A,INDICE!$C$13,'DATOS PEST15'!$E:$E,'2. TS PAIS SEXO Y REG'!$A222)</f>
        <v>0</v>
      </c>
      <c r="U222" s="147">
        <f>SUMIFS('DATOS PEST15'!$D:$D,'DATOS PEST15'!$C:$C,'2. TS PAIS SEXO Y REG'!U$6,'DATOS PEST15'!$B:$B,VLOOKUP($U$5,DenRegTabla2,2,FALSE),'DATOS PEST15'!$A:$A,INDICE!$C$13,'DATOS PEST15'!$E:$E,'2. TS PAIS SEXO Y REG'!$A222)</f>
        <v>0</v>
      </c>
      <c r="V222" s="166">
        <f>SUMIFS('DATOS PEST15'!$D:$D,'DATOS PEST15'!$C:$C,'2. TS PAIS SEXO Y REG'!V$6,'DATOS PEST15'!$B:$B,VLOOKUP($U$5,DenRegTabla2,2,FALSE),'DATOS PEST15'!$A:$A,INDICE!$C$13,'DATOS PEST15'!$E:$E,'2. TS PAIS SEXO Y REG'!$A222)</f>
        <v>0</v>
      </c>
      <c r="W222" s="164">
        <f>SUMIFS('DATOS PEST15'!$D:$D,'DATOS PEST15'!$B:$B,VLOOKUP($U$5,DenRegTabla2,2,FALSE),'DATOS PEST15'!$A:$A,INDICE!$C$13,'DATOS PEST15'!$E:$E,'2. TS PAIS SEXO Y REG'!$A222)</f>
        <v>0</v>
      </c>
      <c r="X222" s="147">
        <f>SUMIFS('DATOS PEST15'!$D:$D,'DATOS PEST15'!$C:$C,'2. TS PAIS SEXO Y REG'!X$6,'DATOS PEST15'!$B:$B,VLOOKUP($X$5,DenRegTabla2,2,FALSE),'DATOS PEST15'!$A:$A,INDICE!$C$13,'DATOS PEST15'!$E:$E,'2. TS PAIS SEXO Y REG'!$A222)</f>
        <v>0</v>
      </c>
      <c r="Y222" s="166">
        <f>SUMIFS('DATOS PEST15'!$D:$D,'DATOS PEST15'!$C:$C,'2. TS PAIS SEXO Y REG'!Y$6,'DATOS PEST15'!$B:$B,VLOOKUP($X$5,DenRegTabla2,2,FALSE),'DATOS PEST15'!$A:$A,INDICE!$C$13,'DATOS PEST15'!$E:$E,'2. TS PAIS SEXO Y REG'!$A222)</f>
        <v>0</v>
      </c>
      <c r="Z222" s="164">
        <f>SUMIFS('DATOS PEST15'!$D:$D,'DATOS PEST15'!$B:$B,VLOOKUP($X$5,DenRegTabla2,2,FALSE),'DATOS PEST15'!$A:$A,INDICE!$C$13,'DATOS PEST15'!$E:$E,'2. TS PAIS SEXO Y REG'!$A222)</f>
        <v>0</v>
      </c>
      <c r="AA222" s="147">
        <f>SUMIFS('DATOS PEST15'!$D:$D,'DATOS PEST15'!$C:$C,'2. TS PAIS SEXO Y REG'!AA$6,'DATOS PEST15'!$B:$B,VLOOKUP($AA$5,DenRegTabla2,2,FALSE),'DATOS PEST15'!$A:$A,INDICE!$C$13,'DATOS PEST15'!$E:$E,'2. TS PAIS SEXO Y REG'!$A222)</f>
        <v>0</v>
      </c>
      <c r="AB222" s="166">
        <f>SUMIFS('DATOS PEST15'!$D:$D,'DATOS PEST15'!$C:$C,'2. TS PAIS SEXO Y REG'!AB$6,'DATOS PEST15'!$B:$B,VLOOKUP($AA$5,DenRegTabla2,2,FALSE),'DATOS PEST15'!$A:$A,INDICE!$C$13,'DATOS PEST15'!$E:$E,'2. TS PAIS SEXO Y REG'!$A222)</f>
        <v>0</v>
      </c>
      <c r="AC222" s="164">
        <f>SUMIFS('DATOS PEST15'!$D:$D,'DATOS PEST15'!$B:$B,VLOOKUP($AA$5,DenRegTabla2,2,FALSE),'DATOS PEST15'!$A:$A,INDICE!$C$13,'DATOS PEST15'!$E:$E,'2. TS PAIS SEXO Y REG'!$A222)</f>
        <v>0</v>
      </c>
    </row>
    <row r="223" spans="1:29" s="123" customFormat="1" ht="15.6" x14ac:dyDescent="0.3">
      <c r="A223" s="4">
        <v>534</v>
      </c>
      <c r="B223" s="147" t="s">
        <v>421</v>
      </c>
      <c r="C223" s="147">
        <f t="shared" si="27"/>
        <v>2</v>
      </c>
      <c r="D223" s="166">
        <f t="shared" si="28"/>
        <v>0</v>
      </c>
      <c r="E223" s="164">
        <f t="shared" si="29"/>
        <v>2</v>
      </c>
      <c r="F223" s="147">
        <f>SUMIFS('DATOS PEST15'!$D:$D,'DATOS PEST15'!$C:$C,'2. TS PAIS SEXO Y REG'!F$6,'DATOS PEST15'!$B:$B,VLOOKUP($F$5,DenRegTabla2,2,FALSE),'DATOS PEST15'!$A:$A,INDICE!$C$13,'DATOS PEST15'!$E:$E,'2. TS PAIS SEXO Y REG'!$A223)</f>
        <v>0</v>
      </c>
      <c r="G223" s="166">
        <f>SUMIFS('DATOS PEST15'!$D:$D,'DATOS PEST15'!$C:$C,'2. TS PAIS SEXO Y REG'!G$6,'DATOS PEST15'!$B:$B,VLOOKUP($F$5,DenRegTabla2,2,FALSE),'DATOS PEST15'!$A:$A,INDICE!$C$13,'DATOS PEST15'!$E:$E,'2. TS PAIS SEXO Y REG'!$A223)</f>
        <v>0</v>
      </c>
      <c r="H223" s="164">
        <f>SUMIFS('DATOS PEST15'!$D:$D,'DATOS PEST15'!$B:$B,VLOOKUP($F$5,DenRegTabla2,2,FALSE),'DATOS PEST15'!$A:$A,INDICE!$C$13,'DATOS PEST15'!$E:$E,'2. TS PAIS SEXO Y REG'!$A223)</f>
        <v>0</v>
      </c>
      <c r="I223" s="147">
        <f>SUMIFS('DATOS PEST15'!$D:$D,'DATOS PEST15'!$C:$C,'2. TS PAIS SEXO Y REG'!I$6,'DATOS PEST15'!$B:$B,VLOOKUP($I$5,DenRegTabla2,2,FALSE),'DATOS PEST15'!$A:$A,INDICE!$C$13,'DATOS PEST15'!$E:$E,'2. TS PAIS SEXO Y REG'!$A223)</f>
        <v>2</v>
      </c>
      <c r="J223" s="166">
        <f>SUMIFS('DATOS PEST15'!$D:$D,'DATOS PEST15'!$C:$C,'2. TS PAIS SEXO Y REG'!J$6,'DATOS PEST15'!$B:$B,VLOOKUP($I$5,DenRegTabla2,2,FALSE),'DATOS PEST15'!$A:$A,INDICE!$C$13,'DATOS PEST15'!$E:$E,'2. TS PAIS SEXO Y REG'!$A223)</f>
        <v>0</v>
      </c>
      <c r="K223" s="164">
        <f>SUMIFS('DATOS PEST15'!$D:$D,'DATOS PEST15'!$B:$B,VLOOKUP($I$5,DenRegTabla2,2,FALSE),'DATOS PEST15'!$A:$A,INDICE!$C$13,'DATOS PEST15'!$E:$E,'2. TS PAIS SEXO Y REG'!$A223)</f>
        <v>2</v>
      </c>
      <c r="L223" s="147">
        <f>SUMIFS('DATOS PEST15'!$D:$D,'DATOS PEST15'!$C:$C,'2. TS PAIS SEXO Y REG'!L$6,'DATOS PEST15'!$B:$B,VLOOKUP($L$5,DenRegTabla2,2,FALSE),'DATOS PEST15'!$A:$A,INDICE!$C$13,'DATOS PEST15'!$E:$E,'2. TS PAIS SEXO Y REG'!$A223)</f>
        <v>0</v>
      </c>
      <c r="M223" s="166">
        <f>SUMIFS('DATOS PEST15'!$D:$D,'DATOS PEST15'!$C:$C,'2. TS PAIS SEXO Y REG'!M$6,'DATOS PEST15'!$B:$B,VLOOKUP($L$5,DenRegTabla2,2,FALSE),'DATOS PEST15'!$A:$A,INDICE!$C$13,'DATOS PEST15'!$E:$E,'2. TS PAIS SEXO Y REG'!$A223)</f>
        <v>0</v>
      </c>
      <c r="N223" s="164">
        <f>SUMIFS('DATOS PEST15'!$D:$D,'DATOS PEST15'!$B:$B,VLOOKUP($L$5,DenRegTabla2,2,FALSE),'DATOS PEST15'!$A:$A,INDICE!$C$13,'DATOS PEST15'!$E:$E,'2. TS PAIS SEXO Y REG'!$A223)</f>
        <v>0</v>
      </c>
      <c r="O223" s="147">
        <f>SUMIFS('DATOS PEST15'!$D:$D,'DATOS PEST15'!$C:$C,'2. TS PAIS SEXO Y REG'!O$6,'DATOS PEST15'!$B:$B,VLOOKUP($O$5,DenRegTabla2,2,FALSE),'DATOS PEST15'!$A:$A,INDICE!$C$13,'DATOS PEST15'!$E:$E,'2. TS PAIS SEXO Y REG'!$A223)</f>
        <v>0</v>
      </c>
      <c r="P223" s="166">
        <f>SUMIFS('DATOS PEST15'!$D:$D,'DATOS PEST15'!$C:$C,'2. TS PAIS SEXO Y REG'!P$6,'DATOS PEST15'!$B:$B,VLOOKUP($O$5,DenRegTabla2,2,FALSE),'DATOS PEST15'!$A:$A,INDICE!$C$13,'DATOS PEST15'!$E:$E,'2. TS PAIS SEXO Y REG'!$A223)</f>
        <v>0</v>
      </c>
      <c r="Q223" s="164">
        <f>SUMIFS('DATOS PEST15'!$D:$D,'DATOS PEST15'!$B:$B,VLOOKUP($O$5,DenRegTabla2,2,FALSE),'DATOS PEST15'!$A:$A,INDICE!$C$13,'DATOS PEST15'!$E:$E,'2. TS PAIS SEXO Y REG'!$A223)</f>
        <v>0</v>
      </c>
      <c r="R223" s="147">
        <f>SUMIFS('DATOS PEST15'!$D:$D,'DATOS PEST15'!$C:$C,'2. TS PAIS SEXO Y REG'!R$6,'DATOS PEST15'!$B:$B,VLOOKUP($R$5,DenRegTabla2,2,FALSE),'DATOS PEST15'!$A:$A,INDICE!$C$13,'DATOS PEST15'!$E:$E,'2. TS PAIS SEXO Y REG'!$A223)</f>
        <v>0</v>
      </c>
      <c r="S223" s="166">
        <f>SUMIFS('DATOS PEST15'!$D:$D,'DATOS PEST15'!$C:$C,'2. TS PAIS SEXO Y REG'!S$6,'DATOS PEST15'!$B:$B,VLOOKUP($R$5,DenRegTabla2,2,FALSE),'DATOS PEST15'!$A:$A,INDICE!$C$13,'DATOS PEST15'!$E:$E,'2. TS PAIS SEXO Y REG'!$A223)</f>
        <v>0</v>
      </c>
      <c r="T223" s="164">
        <f>SUMIFS('DATOS PEST15'!$D:$D,'DATOS PEST15'!$B:$B,VLOOKUP($R$5,DenRegTabla2,2,FALSE),'DATOS PEST15'!$A:$A,INDICE!$C$13,'DATOS PEST15'!$E:$E,'2. TS PAIS SEXO Y REG'!$A223)</f>
        <v>0</v>
      </c>
      <c r="U223" s="147">
        <f>SUMIFS('DATOS PEST15'!$D:$D,'DATOS PEST15'!$C:$C,'2. TS PAIS SEXO Y REG'!U$6,'DATOS PEST15'!$B:$B,VLOOKUP($U$5,DenRegTabla2,2,FALSE),'DATOS PEST15'!$A:$A,INDICE!$C$13,'DATOS PEST15'!$E:$E,'2. TS PAIS SEXO Y REG'!$A223)</f>
        <v>0</v>
      </c>
      <c r="V223" s="166">
        <f>SUMIFS('DATOS PEST15'!$D:$D,'DATOS PEST15'!$C:$C,'2. TS PAIS SEXO Y REG'!V$6,'DATOS PEST15'!$B:$B,VLOOKUP($U$5,DenRegTabla2,2,FALSE),'DATOS PEST15'!$A:$A,INDICE!$C$13,'DATOS PEST15'!$E:$E,'2. TS PAIS SEXO Y REG'!$A223)</f>
        <v>0</v>
      </c>
      <c r="W223" s="164">
        <f>SUMIFS('DATOS PEST15'!$D:$D,'DATOS PEST15'!$B:$B,VLOOKUP($U$5,DenRegTabla2,2,FALSE),'DATOS PEST15'!$A:$A,INDICE!$C$13,'DATOS PEST15'!$E:$E,'2. TS PAIS SEXO Y REG'!$A223)</f>
        <v>0</v>
      </c>
      <c r="X223" s="147">
        <f>SUMIFS('DATOS PEST15'!$D:$D,'DATOS PEST15'!$C:$C,'2. TS PAIS SEXO Y REG'!X$6,'DATOS PEST15'!$B:$B,VLOOKUP($X$5,DenRegTabla2,2,FALSE),'DATOS PEST15'!$A:$A,INDICE!$C$13,'DATOS PEST15'!$E:$E,'2. TS PAIS SEXO Y REG'!$A223)</f>
        <v>0</v>
      </c>
      <c r="Y223" s="166">
        <f>SUMIFS('DATOS PEST15'!$D:$D,'DATOS PEST15'!$C:$C,'2. TS PAIS SEXO Y REG'!Y$6,'DATOS PEST15'!$B:$B,VLOOKUP($X$5,DenRegTabla2,2,FALSE),'DATOS PEST15'!$A:$A,INDICE!$C$13,'DATOS PEST15'!$E:$E,'2. TS PAIS SEXO Y REG'!$A223)</f>
        <v>0</v>
      </c>
      <c r="Z223" s="164">
        <f>SUMIFS('DATOS PEST15'!$D:$D,'DATOS PEST15'!$B:$B,VLOOKUP($X$5,DenRegTabla2,2,FALSE),'DATOS PEST15'!$A:$A,INDICE!$C$13,'DATOS PEST15'!$E:$E,'2. TS PAIS SEXO Y REG'!$A223)</f>
        <v>0</v>
      </c>
      <c r="AA223" s="147">
        <f>SUMIFS('DATOS PEST15'!$D:$D,'DATOS PEST15'!$C:$C,'2. TS PAIS SEXO Y REG'!AA$6,'DATOS PEST15'!$B:$B,VLOOKUP($AA$5,DenRegTabla2,2,FALSE),'DATOS PEST15'!$A:$A,INDICE!$C$13,'DATOS PEST15'!$E:$E,'2. TS PAIS SEXO Y REG'!$A223)</f>
        <v>0</v>
      </c>
      <c r="AB223" s="166">
        <f>SUMIFS('DATOS PEST15'!$D:$D,'DATOS PEST15'!$C:$C,'2. TS PAIS SEXO Y REG'!AB$6,'DATOS PEST15'!$B:$B,VLOOKUP($AA$5,DenRegTabla2,2,FALSE),'DATOS PEST15'!$A:$A,INDICE!$C$13,'DATOS PEST15'!$E:$E,'2. TS PAIS SEXO Y REG'!$A223)</f>
        <v>0</v>
      </c>
      <c r="AC223" s="164">
        <f>SUMIFS('DATOS PEST15'!$D:$D,'DATOS PEST15'!$B:$B,VLOOKUP($AA$5,DenRegTabla2,2,FALSE),'DATOS PEST15'!$A:$A,INDICE!$C$13,'DATOS PEST15'!$E:$E,'2. TS PAIS SEXO Y REG'!$A223)</f>
        <v>0</v>
      </c>
    </row>
    <row r="224" spans="1:29" s="123" customFormat="1" ht="15.6" x14ac:dyDescent="0.3">
      <c r="A224" s="4">
        <v>706</v>
      </c>
      <c r="B224" s="147" t="s">
        <v>395</v>
      </c>
      <c r="C224" s="147">
        <f t="shared" si="27"/>
        <v>13.894736842105264</v>
      </c>
      <c r="D224" s="166">
        <f t="shared" si="28"/>
        <v>123.42105263157895</v>
      </c>
      <c r="E224" s="164">
        <f t="shared" si="29"/>
        <v>137.31578947368419</v>
      </c>
      <c r="F224" s="147">
        <f>SUMIFS('DATOS PEST15'!$D:$D,'DATOS PEST15'!$C:$C,'2. TS PAIS SEXO Y REG'!F$6,'DATOS PEST15'!$B:$B,VLOOKUP($F$5,DenRegTabla2,2,FALSE),'DATOS PEST15'!$A:$A,INDICE!$C$13,'DATOS PEST15'!$E:$E,'2. TS PAIS SEXO Y REG'!$A224)</f>
        <v>11.894736842105264</v>
      </c>
      <c r="G224" s="166">
        <f>SUMIFS('DATOS PEST15'!$D:$D,'DATOS PEST15'!$C:$C,'2. TS PAIS SEXO Y REG'!G$6,'DATOS PEST15'!$B:$B,VLOOKUP($F$5,DenRegTabla2,2,FALSE),'DATOS PEST15'!$A:$A,INDICE!$C$13,'DATOS PEST15'!$E:$E,'2. TS PAIS SEXO Y REG'!$A224)</f>
        <v>95.315789473684205</v>
      </c>
      <c r="H224" s="164">
        <f>SUMIFS('DATOS PEST15'!$D:$D,'DATOS PEST15'!$B:$B,VLOOKUP($F$5,DenRegTabla2,2,FALSE),'DATOS PEST15'!$A:$A,INDICE!$C$13,'DATOS PEST15'!$E:$E,'2. TS PAIS SEXO Y REG'!$A224)</f>
        <v>107.21052631578947</v>
      </c>
      <c r="I224" s="147">
        <f>SUMIFS('DATOS PEST15'!$D:$D,'DATOS PEST15'!$C:$C,'2. TS PAIS SEXO Y REG'!I$6,'DATOS PEST15'!$B:$B,VLOOKUP($I$5,DenRegTabla2,2,FALSE),'DATOS PEST15'!$A:$A,INDICE!$C$13,'DATOS PEST15'!$E:$E,'2. TS PAIS SEXO Y REG'!$A224)</f>
        <v>1</v>
      </c>
      <c r="J224" s="166">
        <f>SUMIFS('DATOS PEST15'!$D:$D,'DATOS PEST15'!$C:$C,'2. TS PAIS SEXO Y REG'!J$6,'DATOS PEST15'!$B:$B,VLOOKUP($I$5,DenRegTabla2,2,FALSE),'DATOS PEST15'!$A:$A,INDICE!$C$13,'DATOS PEST15'!$E:$E,'2. TS PAIS SEXO Y REG'!$A224)</f>
        <v>26.105263157894736</v>
      </c>
      <c r="K224" s="164">
        <f>SUMIFS('DATOS PEST15'!$D:$D,'DATOS PEST15'!$B:$B,VLOOKUP($I$5,DenRegTabla2,2,FALSE),'DATOS PEST15'!$A:$A,INDICE!$C$13,'DATOS PEST15'!$E:$E,'2. TS PAIS SEXO Y REG'!$A224)</f>
        <v>27.105263157894736</v>
      </c>
      <c r="L224" s="147">
        <f>SUMIFS('DATOS PEST15'!$D:$D,'DATOS PEST15'!$C:$C,'2. TS PAIS SEXO Y REG'!L$6,'DATOS PEST15'!$B:$B,VLOOKUP($L$5,DenRegTabla2,2,FALSE),'DATOS PEST15'!$A:$A,INDICE!$C$13,'DATOS PEST15'!$E:$E,'2. TS PAIS SEXO Y REG'!$A224)</f>
        <v>1</v>
      </c>
      <c r="M224" s="166">
        <f>SUMIFS('DATOS PEST15'!$D:$D,'DATOS PEST15'!$C:$C,'2. TS PAIS SEXO Y REG'!M$6,'DATOS PEST15'!$B:$B,VLOOKUP($L$5,DenRegTabla2,2,FALSE),'DATOS PEST15'!$A:$A,INDICE!$C$13,'DATOS PEST15'!$E:$E,'2. TS PAIS SEXO Y REG'!$A224)</f>
        <v>0</v>
      </c>
      <c r="N224" s="164">
        <f>SUMIFS('DATOS PEST15'!$D:$D,'DATOS PEST15'!$B:$B,VLOOKUP($L$5,DenRegTabla2,2,FALSE),'DATOS PEST15'!$A:$A,INDICE!$C$13,'DATOS PEST15'!$E:$E,'2. TS PAIS SEXO Y REG'!$A224)</f>
        <v>1</v>
      </c>
      <c r="O224" s="147">
        <f>SUMIFS('DATOS PEST15'!$D:$D,'DATOS PEST15'!$C:$C,'2. TS PAIS SEXO Y REG'!O$6,'DATOS PEST15'!$B:$B,VLOOKUP($O$5,DenRegTabla2,2,FALSE),'DATOS PEST15'!$A:$A,INDICE!$C$13,'DATOS PEST15'!$E:$E,'2. TS PAIS SEXO Y REG'!$A224)</f>
        <v>0</v>
      </c>
      <c r="P224" s="166">
        <f>SUMIFS('DATOS PEST15'!$D:$D,'DATOS PEST15'!$C:$C,'2. TS PAIS SEXO Y REG'!P$6,'DATOS PEST15'!$B:$B,VLOOKUP($O$5,DenRegTabla2,2,FALSE),'DATOS PEST15'!$A:$A,INDICE!$C$13,'DATOS PEST15'!$E:$E,'2. TS PAIS SEXO Y REG'!$A224)</f>
        <v>2</v>
      </c>
      <c r="Q224" s="164">
        <f>SUMIFS('DATOS PEST15'!$D:$D,'DATOS PEST15'!$B:$B,VLOOKUP($O$5,DenRegTabla2,2,FALSE),'DATOS PEST15'!$A:$A,INDICE!$C$13,'DATOS PEST15'!$E:$E,'2. TS PAIS SEXO Y REG'!$A224)</f>
        <v>2</v>
      </c>
      <c r="R224" s="147">
        <f>SUMIFS('DATOS PEST15'!$D:$D,'DATOS PEST15'!$C:$C,'2. TS PAIS SEXO Y REG'!R$6,'DATOS PEST15'!$B:$B,VLOOKUP($R$5,DenRegTabla2,2,FALSE),'DATOS PEST15'!$A:$A,INDICE!$C$13,'DATOS PEST15'!$E:$E,'2. TS PAIS SEXO Y REG'!$A224)</f>
        <v>0</v>
      </c>
      <c r="S224" s="166">
        <f>SUMIFS('DATOS PEST15'!$D:$D,'DATOS PEST15'!$C:$C,'2. TS PAIS SEXO Y REG'!S$6,'DATOS PEST15'!$B:$B,VLOOKUP($R$5,DenRegTabla2,2,FALSE),'DATOS PEST15'!$A:$A,INDICE!$C$13,'DATOS PEST15'!$E:$E,'2. TS PAIS SEXO Y REG'!$A224)</f>
        <v>0</v>
      </c>
      <c r="T224" s="164">
        <f>SUMIFS('DATOS PEST15'!$D:$D,'DATOS PEST15'!$B:$B,VLOOKUP($R$5,DenRegTabla2,2,FALSE),'DATOS PEST15'!$A:$A,INDICE!$C$13,'DATOS PEST15'!$E:$E,'2. TS PAIS SEXO Y REG'!$A224)</f>
        <v>0</v>
      </c>
      <c r="U224" s="147">
        <f>SUMIFS('DATOS PEST15'!$D:$D,'DATOS PEST15'!$C:$C,'2. TS PAIS SEXO Y REG'!U$6,'DATOS PEST15'!$B:$B,VLOOKUP($U$5,DenRegTabla2,2,FALSE),'DATOS PEST15'!$A:$A,INDICE!$C$13,'DATOS PEST15'!$E:$E,'2. TS PAIS SEXO Y REG'!$A224)</f>
        <v>0</v>
      </c>
      <c r="V224" s="166">
        <f>SUMIFS('DATOS PEST15'!$D:$D,'DATOS PEST15'!$C:$C,'2. TS PAIS SEXO Y REG'!V$6,'DATOS PEST15'!$B:$B,VLOOKUP($U$5,DenRegTabla2,2,FALSE),'DATOS PEST15'!$A:$A,INDICE!$C$13,'DATOS PEST15'!$E:$E,'2. TS PAIS SEXO Y REG'!$A224)</f>
        <v>0</v>
      </c>
      <c r="W224" s="164">
        <f>SUMIFS('DATOS PEST15'!$D:$D,'DATOS PEST15'!$B:$B,VLOOKUP($U$5,DenRegTabla2,2,FALSE),'DATOS PEST15'!$A:$A,INDICE!$C$13,'DATOS PEST15'!$E:$E,'2. TS PAIS SEXO Y REG'!$A224)</f>
        <v>0</v>
      </c>
      <c r="X224" s="147">
        <f>SUMIFS('DATOS PEST15'!$D:$D,'DATOS PEST15'!$C:$C,'2. TS PAIS SEXO Y REG'!X$6,'DATOS PEST15'!$B:$B,VLOOKUP($X$5,DenRegTabla2,2,FALSE),'DATOS PEST15'!$A:$A,INDICE!$C$13,'DATOS PEST15'!$E:$E,'2. TS PAIS SEXO Y REG'!$A224)</f>
        <v>0</v>
      </c>
      <c r="Y224" s="166">
        <f>SUMIFS('DATOS PEST15'!$D:$D,'DATOS PEST15'!$C:$C,'2. TS PAIS SEXO Y REG'!Y$6,'DATOS PEST15'!$B:$B,VLOOKUP($X$5,DenRegTabla2,2,FALSE),'DATOS PEST15'!$A:$A,INDICE!$C$13,'DATOS PEST15'!$E:$E,'2. TS PAIS SEXO Y REG'!$A224)</f>
        <v>0</v>
      </c>
      <c r="Z224" s="164">
        <f>SUMIFS('DATOS PEST15'!$D:$D,'DATOS PEST15'!$B:$B,VLOOKUP($X$5,DenRegTabla2,2,FALSE),'DATOS PEST15'!$A:$A,INDICE!$C$13,'DATOS PEST15'!$E:$E,'2. TS PAIS SEXO Y REG'!$A224)</f>
        <v>0</v>
      </c>
      <c r="AA224" s="147">
        <f>SUMIFS('DATOS PEST15'!$D:$D,'DATOS PEST15'!$C:$C,'2. TS PAIS SEXO Y REG'!AA$6,'DATOS PEST15'!$B:$B,VLOOKUP($AA$5,DenRegTabla2,2,FALSE),'DATOS PEST15'!$A:$A,INDICE!$C$13,'DATOS PEST15'!$E:$E,'2. TS PAIS SEXO Y REG'!$A224)</f>
        <v>0</v>
      </c>
      <c r="AB224" s="166">
        <f>SUMIFS('DATOS PEST15'!$D:$D,'DATOS PEST15'!$C:$C,'2. TS PAIS SEXO Y REG'!AB$6,'DATOS PEST15'!$B:$B,VLOOKUP($AA$5,DenRegTabla2,2,FALSE),'DATOS PEST15'!$A:$A,INDICE!$C$13,'DATOS PEST15'!$E:$E,'2. TS PAIS SEXO Y REG'!$A224)</f>
        <v>0</v>
      </c>
      <c r="AC224" s="164">
        <f>SUMIFS('DATOS PEST15'!$D:$D,'DATOS PEST15'!$B:$B,VLOOKUP($AA$5,DenRegTabla2,2,FALSE),'DATOS PEST15'!$A:$A,INDICE!$C$13,'DATOS PEST15'!$E:$E,'2. TS PAIS SEXO Y REG'!$A224)</f>
        <v>0</v>
      </c>
    </row>
    <row r="225" spans="1:29" s="123" customFormat="1" ht="15.6" x14ac:dyDescent="0.3">
      <c r="A225" s="4">
        <v>144</v>
      </c>
      <c r="B225" s="147" t="s">
        <v>253</v>
      </c>
      <c r="C225" s="147">
        <f t="shared" si="27"/>
        <v>75.315789473684205</v>
      </c>
      <c r="D225" s="166">
        <f t="shared" si="28"/>
        <v>164.73684210526315</v>
      </c>
      <c r="E225" s="164">
        <f t="shared" si="29"/>
        <v>240.05263157894734</v>
      </c>
      <c r="F225" s="147">
        <f>SUMIFS('DATOS PEST15'!$D:$D,'DATOS PEST15'!$C:$C,'2. TS PAIS SEXO Y REG'!F$6,'DATOS PEST15'!$B:$B,VLOOKUP($F$5,DenRegTabla2,2,FALSE),'DATOS PEST15'!$A:$A,INDICE!$C$13,'DATOS PEST15'!$E:$E,'2. TS PAIS SEXO Y REG'!$A225)</f>
        <v>51.473684210526315</v>
      </c>
      <c r="G225" s="166">
        <f>SUMIFS('DATOS PEST15'!$D:$D,'DATOS PEST15'!$C:$C,'2. TS PAIS SEXO Y REG'!G$6,'DATOS PEST15'!$B:$B,VLOOKUP($F$5,DenRegTabla2,2,FALSE),'DATOS PEST15'!$A:$A,INDICE!$C$13,'DATOS PEST15'!$E:$E,'2. TS PAIS SEXO Y REG'!$A225)</f>
        <v>135.10526315789474</v>
      </c>
      <c r="H225" s="164">
        <f>SUMIFS('DATOS PEST15'!$D:$D,'DATOS PEST15'!$B:$B,VLOOKUP($F$5,DenRegTabla2,2,FALSE),'DATOS PEST15'!$A:$A,INDICE!$C$13,'DATOS PEST15'!$E:$E,'2. TS PAIS SEXO Y REG'!$A225)</f>
        <v>186.57894736842104</v>
      </c>
      <c r="I225" s="147">
        <f>SUMIFS('DATOS PEST15'!$D:$D,'DATOS PEST15'!$C:$C,'2. TS PAIS SEXO Y REG'!I$6,'DATOS PEST15'!$B:$B,VLOOKUP($I$5,DenRegTabla2,2,FALSE),'DATOS PEST15'!$A:$A,INDICE!$C$13,'DATOS PEST15'!$E:$E,'2. TS PAIS SEXO Y REG'!$A225)</f>
        <v>0</v>
      </c>
      <c r="J225" s="166">
        <f>SUMIFS('DATOS PEST15'!$D:$D,'DATOS PEST15'!$C:$C,'2. TS PAIS SEXO Y REG'!J$6,'DATOS PEST15'!$B:$B,VLOOKUP($I$5,DenRegTabla2,2,FALSE),'DATOS PEST15'!$A:$A,INDICE!$C$13,'DATOS PEST15'!$E:$E,'2. TS PAIS SEXO Y REG'!$A225)</f>
        <v>2.6842105263157894</v>
      </c>
      <c r="K225" s="164">
        <f>SUMIFS('DATOS PEST15'!$D:$D,'DATOS PEST15'!$B:$B,VLOOKUP($I$5,DenRegTabla2,2,FALSE),'DATOS PEST15'!$A:$A,INDICE!$C$13,'DATOS PEST15'!$E:$E,'2. TS PAIS SEXO Y REG'!$A225)</f>
        <v>2.6842105263157894</v>
      </c>
      <c r="L225" s="147">
        <f>SUMIFS('DATOS PEST15'!$D:$D,'DATOS PEST15'!$C:$C,'2. TS PAIS SEXO Y REG'!L$6,'DATOS PEST15'!$B:$B,VLOOKUP($L$5,DenRegTabla2,2,FALSE),'DATOS PEST15'!$A:$A,INDICE!$C$13,'DATOS PEST15'!$E:$E,'2. TS PAIS SEXO Y REG'!$A225)</f>
        <v>14.315789473684211</v>
      </c>
      <c r="M225" s="166">
        <f>SUMIFS('DATOS PEST15'!$D:$D,'DATOS PEST15'!$C:$C,'2. TS PAIS SEXO Y REG'!M$6,'DATOS PEST15'!$B:$B,VLOOKUP($L$5,DenRegTabla2,2,FALSE),'DATOS PEST15'!$A:$A,INDICE!$C$13,'DATOS PEST15'!$E:$E,'2. TS PAIS SEXO Y REG'!$A225)</f>
        <v>4</v>
      </c>
      <c r="N225" s="164">
        <f>SUMIFS('DATOS PEST15'!$D:$D,'DATOS PEST15'!$B:$B,VLOOKUP($L$5,DenRegTabla2,2,FALSE),'DATOS PEST15'!$A:$A,INDICE!$C$13,'DATOS PEST15'!$E:$E,'2. TS PAIS SEXO Y REG'!$A225)</f>
        <v>18.315789473684212</v>
      </c>
      <c r="O225" s="147">
        <f>SUMIFS('DATOS PEST15'!$D:$D,'DATOS PEST15'!$C:$C,'2. TS PAIS SEXO Y REG'!O$6,'DATOS PEST15'!$B:$B,VLOOKUP($O$5,DenRegTabla2,2,FALSE),'DATOS PEST15'!$A:$A,INDICE!$C$13,'DATOS PEST15'!$E:$E,'2. TS PAIS SEXO Y REG'!$A225)</f>
        <v>9.526315789473685</v>
      </c>
      <c r="P225" s="166">
        <f>SUMIFS('DATOS PEST15'!$D:$D,'DATOS PEST15'!$C:$C,'2. TS PAIS SEXO Y REG'!P$6,'DATOS PEST15'!$B:$B,VLOOKUP($O$5,DenRegTabla2,2,FALSE),'DATOS PEST15'!$A:$A,INDICE!$C$13,'DATOS PEST15'!$E:$E,'2. TS PAIS SEXO Y REG'!$A225)</f>
        <v>22.94736842105263</v>
      </c>
      <c r="Q225" s="164">
        <f>SUMIFS('DATOS PEST15'!$D:$D,'DATOS PEST15'!$B:$B,VLOOKUP($O$5,DenRegTabla2,2,FALSE),'DATOS PEST15'!$A:$A,INDICE!$C$13,'DATOS PEST15'!$E:$E,'2. TS PAIS SEXO Y REG'!$A225)</f>
        <v>32.473684210526315</v>
      </c>
      <c r="R225" s="147">
        <f>SUMIFS('DATOS PEST15'!$D:$D,'DATOS PEST15'!$C:$C,'2. TS PAIS SEXO Y REG'!R$6,'DATOS PEST15'!$B:$B,VLOOKUP($R$5,DenRegTabla2,2,FALSE),'DATOS PEST15'!$A:$A,INDICE!$C$13,'DATOS PEST15'!$E:$E,'2. TS PAIS SEXO Y REG'!$A225)</f>
        <v>0</v>
      </c>
      <c r="S225" s="166">
        <f>SUMIFS('DATOS PEST15'!$D:$D,'DATOS PEST15'!$C:$C,'2. TS PAIS SEXO Y REG'!S$6,'DATOS PEST15'!$B:$B,VLOOKUP($R$5,DenRegTabla2,2,FALSE),'DATOS PEST15'!$A:$A,INDICE!$C$13,'DATOS PEST15'!$E:$E,'2. TS PAIS SEXO Y REG'!$A225)</f>
        <v>0</v>
      </c>
      <c r="T225" s="164">
        <f>SUMIFS('DATOS PEST15'!$D:$D,'DATOS PEST15'!$B:$B,VLOOKUP($R$5,DenRegTabla2,2,FALSE),'DATOS PEST15'!$A:$A,INDICE!$C$13,'DATOS PEST15'!$E:$E,'2. TS PAIS SEXO Y REG'!$A225)</f>
        <v>0</v>
      </c>
      <c r="U225" s="147">
        <f>SUMIFS('DATOS PEST15'!$D:$D,'DATOS PEST15'!$C:$C,'2. TS PAIS SEXO Y REG'!U$6,'DATOS PEST15'!$B:$B,VLOOKUP($U$5,DenRegTabla2,2,FALSE),'DATOS PEST15'!$A:$A,INDICE!$C$13,'DATOS PEST15'!$E:$E,'2. TS PAIS SEXO Y REG'!$A225)</f>
        <v>0</v>
      </c>
      <c r="V225" s="166">
        <f>SUMIFS('DATOS PEST15'!$D:$D,'DATOS PEST15'!$C:$C,'2. TS PAIS SEXO Y REG'!V$6,'DATOS PEST15'!$B:$B,VLOOKUP($U$5,DenRegTabla2,2,FALSE),'DATOS PEST15'!$A:$A,INDICE!$C$13,'DATOS PEST15'!$E:$E,'2. TS PAIS SEXO Y REG'!$A225)</f>
        <v>0</v>
      </c>
      <c r="W225" s="164">
        <f>SUMIFS('DATOS PEST15'!$D:$D,'DATOS PEST15'!$B:$B,VLOOKUP($U$5,DenRegTabla2,2,FALSE),'DATOS PEST15'!$A:$A,INDICE!$C$13,'DATOS PEST15'!$E:$E,'2. TS PAIS SEXO Y REG'!$A225)</f>
        <v>0</v>
      </c>
      <c r="X225" s="147">
        <f>SUMIFS('DATOS PEST15'!$D:$D,'DATOS PEST15'!$C:$C,'2. TS PAIS SEXO Y REG'!X$6,'DATOS PEST15'!$B:$B,VLOOKUP($X$5,DenRegTabla2,2,FALSE),'DATOS PEST15'!$A:$A,INDICE!$C$13,'DATOS PEST15'!$E:$E,'2. TS PAIS SEXO Y REG'!$A225)</f>
        <v>0</v>
      </c>
      <c r="Y225" s="166">
        <f>SUMIFS('DATOS PEST15'!$D:$D,'DATOS PEST15'!$C:$C,'2. TS PAIS SEXO Y REG'!Y$6,'DATOS PEST15'!$B:$B,VLOOKUP($X$5,DenRegTabla2,2,FALSE),'DATOS PEST15'!$A:$A,INDICE!$C$13,'DATOS PEST15'!$E:$E,'2. TS PAIS SEXO Y REG'!$A225)</f>
        <v>0</v>
      </c>
      <c r="Z225" s="164">
        <f>SUMIFS('DATOS PEST15'!$D:$D,'DATOS PEST15'!$B:$B,VLOOKUP($X$5,DenRegTabla2,2,FALSE),'DATOS PEST15'!$A:$A,INDICE!$C$13,'DATOS PEST15'!$E:$E,'2. TS PAIS SEXO Y REG'!$A225)</f>
        <v>0</v>
      </c>
      <c r="AA225" s="147">
        <f>SUMIFS('DATOS PEST15'!$D:$D,'DATOS PEST15'!$C:$C,'2. TS PAIS SEXO Y REG'!AA$6,'DATOS PEST15'!$B:$B,VLOOKUP($AA$5,DenRegTabla2,2,FALSE),'DATOS PEST15'!$A:$A,INDICE!$C$13,'DATOS PEST15'!$E:$E,'2. TS PAIS SEXO Y REG'!$A225)</f>
        <v>0</v>
      </c>
      <c r="AB225" s="166">
        <f>SUMIFS('DATOS PEST15'!$D:$D,'DATOS PEST15'!$C:$C,'2. TS PAIS SEXO Y REG'!AB$6,'DATOS PEST15'!$B:$B,VLOOKUP($AA$5,DenRegTabla2,2,FALSE),'DATOS PEST15'!$A:$A,INDICE!$C$13,'DATOS PEST15'!$E:$E,'2. TS PAIS SEXO Y REG'!$A225)</f>
        <v>0</v>
      </c>
      <c r="AC225" s="164">
        <f>SUMIFS('DATOS PEST15'!$D:$D,'DATOS PEST15'!$B:$B,VLOOKUP($AA$5,DenRegTabla2,2,FALSE),'DATOS PEST15'!$A:$A,INDICE!$C$13,'DATOS PEST15'!$E:$E,'2. TS PAIS SEXO Y REG'!$A225)</f>
        <v>0</v>
      </c>
    </row>
    <row r="226" spans="1:29" s="123" customFormat="1" ht="15.6" x14ac:dyDescent="0.3">
      <c r="A226" s="4">
        <v>748</v>
      </c>
      <c r="B226" s="147" t="s">
        <v>396</v>
      </c>
      <c r="C226" s="147">
        <f t="shared" si="27"/>
        <v>5</v>
      </c>
      <c r="D226" s="166">
        <f t="shared" si="28"/>
        <v>3</v>
      </c>
      <c r="E226" s="164">
        <f t="shared" si="29"/>
        <v>8</v>
      </c>
      <c r="F226" s="147">
        <f>SUMIFS('DATOS PEST15'!$D:$D,'DATOS PEST15'!$C:$C,'2. TS PAIS SEXO Y REG'!F$6,'DATOS PEST15'!$B:$B,VLOOKUP($F$5,DenRegTabla2,2,FALSE),'DATOS PEST15'!$A:$A,INDICE!$C$13,'DATOS PEST15'!$E:$E,'2. TS PAIS SEXO Y REG'!$A226)</f>
        <v>4</v>
      </c>
      <c r="G226" s="166">
        <f>SUMIFS('DATOS PEST15'!$D:$D,'DATOS PEST15'!$C:$C,'2. TS PAIS SEXO Y REG'!G$6,'DATOS PEST15'!$B:$B,VLOOKUP($F$5,DenRegTabla2,2,FALSE),'DATOS PEST15'!$A:$A,INDICE!$C$13,'DATOS PEST15'!$E:$E,'2. TS PAIS SEXO Y REG'!$A226)</f>
        <v>2</v>
      </c>
      <c r="H226" s="164">
        <f>SUMIFS('DATOS PEST15'!$D:$D,'DATOS PEST15'!$B:$B,VLOOKUP($F$5,DenRegTabla2,2,FALSE),'DATOS PEST15'!$A:$A,INDICE!$C$13,'DATOS PEST15'!$E:$E,'2. TS PAIS SEXO Y REG'!$A226)</f>
        <v>6</v>
      </c>
      <c r="I226" s="147">
        <f>SUMIFS('DATOS PEST15'!$D:$D,'DATOS PEST15'!$C:$C,'2. TS PAIS SEXO Y REG'!I$6,'DATOS PEST15'!$B:$B,VLOOKUP($I$5,DenRegTabla2,2,FALSE),'DATOS PEST15'!$A:$A,INDICE!$C$13,'DATOS PEST15'!$E:$E,'2. TS PAIS SEXO Y REG'!$A226)</f>
        <v>0</v>
      </c>
      <c r="J226" s="166">
        <f>SUMIFS('DATOS PEST15'!$D:$D,'DATOS PEST15'!$C:$C,'2. TS PAIS SEXO Y REG'!J$6,'DATOS PEST15'!$B:$B,VLOOKUP($I$5,DenRegTabla2,2,FALSE),'DATOS PEST15'!$A:$A,INDICE!$C$13,'DATOS PEST15'!$E:$E,'2. TS PAIS SEXO Y REG'!$A226)</f>
        <v>0</v>
      </c>
      <c r="K226" s="164">
        <f>SUMIFS('DATOS PEST15'!$D:$D,'DATOS PEST15'!$B:$B,VLOOKUP($I$5,DenRegTabla2,2,FALSE),'DATOS PEST15'!$A:$A,INDICE!$C$13,'DATOS PEST15'!$E:$E,'2. TS PAIS SEXO Y REG'!$A226)</f>
        <v>0</v>
      </c>
      <c r="L226" s="147">
        <f>SUMIFS('DATOS PEST15'!$D:$D,'DATOS PEST15'!$C:$C,'2. TS PAIS SEXO Y REG'!L$6,'DATOS PEST15'!$B:$B,VLOOKUP($L$5,DenRegTabla2,2,FALSE),'DATOS PEST15'!$A:$A,INDICE!$C$13,'DATOS PEST15'!$E:$E,'2. TS PAIS SEXO Y REG'!$A226)</f>
        <v>1</v>
      </c>
      <c r="M226" s="166">
        <f>SUMIFS('DATOS PEST15'!$D:$D,'DATOS PEST15'!$C:$C,'2. TS PAIS SEXO Y REG'!M$6,'DATOS PEST15'!$B:$B,VLOOKUP($L$5,DenRegTabla2,2,FALSE),'DATOS PEST15'!$A:$A,INDICE!$C$13,'DATOS PEST15'!$E:$E,'2. TS PAIS SEXO Y REG'!$A226)</f>
        <v>0</v>
      </c>
      <c r="N226" s="164">
        <f>SUMIFS('DATOS PEST15'!$D:$D,'DATOS PEST15'!$B:$B,VLOOKUP($L$5,DenRegTabla2,2,FALSE),'DATOS PEST15'!$A:$A,INDICE!$C$13,'DATOS PEST15'!$E:$E,'2. TS PAIS SEXO Y REG'!$A226)</f>
        <v>1</v>
      </c>
      <c r="O226" s="147">
        <f>SUMIFS('DATOS PEST15'!$D:$D,'DATOS PEST15'!$C:$C,'2. TS PAIS SEXO Y REG'!O$6,'DATOS PEST15'!$B:$B,VLOOKUP($O$5,DenRegTabla2,2,FALSE),'DATOS PEST15'!$A:$A,INDICE!$C$13,'DATOS PEST15'!$E:$E,'2. TS PAIS SEXO Y REG'!$A226)</f>
        <v>0</v>
      </c>
      <c r="P226" s="166">
        <f>SUMIFS('DATOS PEST15'!$D:$D,'DATOS PEST15'!$C:$C,'2. TS PAIS SEXO Y REG'!P$6,'DATOS PEST15'!$B:$B,VLOOKUP($O$5,DenRegTabla2,2,FALSE),'DATOS PEST15'!$A:$A,INDICE!$C$13,'DATOS PEST15'!$E:$E,'2. TS PAIS SEXO Y REG'!$A226)</f>
        <v>1</v>
      </c>
      <c r="Q226" s="164">
        <f>SUMIFS('DATOS PEST15'!$D:$D,'DATOS PEST15'!$B:$B,VLOOKUP($O$5,DenRegTabla2,2,FALSE),'DATOS PEST15'!$A:$A,INDICE!$C$13,'DATOS PEST15'!$E:$E,'2. TS PAIS SEXO Y REG'!$A226)</f>
        <v>1</v>
      </c>
      <c r="R226" s="147">
        <f>SUMIFS('DATOS PEST15'!$D:$D,'DATOS PEST15'!$C:$C,'2. TS PAIS SEXO Y REG'!R$6,'DATOS PEST15'!$B:$B,VLOOKUP($R$5,DenRegTabla2,2,FALSE),'DATOS PEST15'!$A:$A,INDICE!$C$13,'DATOS PEST15'!$E:$E,'2. TS PAIS SEXO Y REG'!$A226)</f>
        <v>0</v>
      </c>
      <c r="S226" s="166">
        <f>SUMIFS('DATOS PEST15'!$D:$D,'DATOS PEST15'!$C:$C,'2. TS PAIS SEXO Y REG'!S$6,'DATOS PEST15'!$B:$B,VLOOKUP($R$5,DenRegTabla2,2,FALSE),'DATOS PEST15'!$A:$A,INDICE!$C$13,'DATOS PEST15'!$E:$E,'2. TS PAIS SEXO Y REG'!$A226)</f>
        <v>0</v>
      </c>
      <c r="T226" s="164">
        <f>SUMIFS('DATOS PEST15'!$D:$D,'DATOS PEST15'!$B:$B,VLOOKUP($R$5,DenRegTabla2,2,FALSE),'DATOS PEST15'!$A:$A,INDICE!$C$13,'DATOS PEST15'!$E:$E,'2. TS PAIS SEXO Y REG'!$A226)</f>
        <v>0</v>
      </c>
      <c r="U226" s="147">
        <f>SUMIFS('DATOS PEST15'!$D:$D,'DATOS PEST15'!$C:$C,'2. TS PAIS SEXO Y REG'!U$6,'DATOS PEST15'!$B:$B,VLOOKUP($U$5,DenRegTabla2,2,FALSE),'DATOS PEST15'!$A:$A,INDICE!$C$13,'DATOS PEST15'!$E:$E,'2. TS PAIS SEXO Y REG'!$A226)</f>
        <v>0</v>
      </c>
      <c r="V226" s="166">
        <f>SUMIFS('DATOS PEST15'!$D:$D,'DATOS PEST15'!$C:$C,'2. TS PAIS SEXO Y REG'!V$6,'DATOS PEST15'!$B:$B,VLOOKUP($U$5,DenRegTabla2,2,FALSE),'DATOS PEST15'!$A:$A,INDICE!$C$13,'DATOS PEST15'!$E:$E,'2. TS PAIS SEXO Y REG'!$A226)</f>
        <v>0</v>
      </c>
      <c r="W226" s="164">
        <f>SUMIFS('DATOS PEST15'!$D:$D,'DATOS PEST15'!$B:$B,VLOOKUP($U$5,DenRegTabla2,2,FALSE),'DATOS PEST15'!$A:$A,INDICE!$C$13,'DATOS PEST15'!$E:$E,'2. TS PAIS SEXO Y REG'!$A226)</f>
        <v>0</v>
      </c>
      <c r="X226" s="147">
        <f>SUMIFS('DATOS PEST15'!$D:$D,'DATOS PEST15'!$C:$C,'2. TS PAIS SEXO Y REG'!X$6,'DATOS PEST15'!$B:$B,VLOOKUP($X$5,DenRegTabla2,2,FALSE),'DATOS PEST15'!$A:$A,INDICE!$C$13,'DATOS PEST15'!$E:$E,'2. TS PAIS SEXO Y REG'!$A226)</f>
        <v>0</v>
      </c>
      <c r="Y226" s="166">
        <f>SUMIFS('DATOS PEST15'!$D:$D,'DATOS PEST15'!$C:$C,'2. TS PAIS SEXO Y REG'!Y$6,'DATOS PEST15'!$B:$B,VLOOKUP($X$5,DenRegTabla2,2,FALSE),'DATOS PEST15'!$A:$A,INDICE!$C$13,'DATOS PEST15'!$E:$E,'2. TS PAIS SEXO Y REG'!$A226)</f>
        <v>0</v>
      </c>
      <c r="Z226" s="164">
        <f>SUMIFS('DATOS PEST15'!$D:$D,'DATOS PEST15'!$B:$B,VLOOKUP($X$5,DenRegTabla2,2,FALSE),'DATOS PEST15'!$A:$A,INDICE!$C$13,'DATOS PEST15'!$E:$E,'2. TS PAIS SEXO Y REG'!$A226)</f>
        <v>0</v>
      </c>
      <c r="AA226" s="147">
        <f>SUMIFS('DATOS PEST15'!$D:$D,'DATOS PEST15'!$C:$C,'2. TS PAIS SEXO Y REG'!AA$6,'DATOS PEST15'!$B:$B,VLOOKUP($AA$5,DenRegTabla2,2,FALSE),'DATOS PEST15'!$A:$A,INDICE!$C$13,'DATOS PEST15'!$E:$E,'2. TS PAIS SEXO Y REG'!$A226)</f>
        <v>0</v>
      </c>
      <c r="AB226" s="166">
        <f>SUMIFS('DATOS PEST15'!$D:$D,'DATOS PEST15'!$C:$C,'2. TS PAIS SEXO Y REG'!AB$6,'DATOS PEST15'!$B:$B,VLOOKUP($AA$5,DenRegTabla2,2,FALSE),'DATOS PEST15'!$A:$A,INDICE!$C$13,'DATOS PEST15'!$E:$E,'2. TS PAIS SEXO Y REG'!$A226)</f>
        <v>0</v>
      </c>
      <c r="AC226" s="164">
        <f>SUMIFS('DATOS PEST15'!$D:$D,'DATOS PEST15'!$B:$B,VLOOKUP($AA$5,DenRegTabla2,2,FALSE),'DATOS PEST15'!$A:$A,INDICE!$C$13,'DATOS PEST15'!$E:$E,'2. TS PAIS SEXO Y REG'!$A226)</f>
        <v>0</v>
      </c>
    </row>
    <row r="227" spans="1:29" s="123" customFormat="1" ht="15.6" x14ac:dyDescent="0.3">
      <c r="A227" s="4">
        <v>710</v>
      </c>
      <c r="B227" s="147" t="s">
        <v>345</v>
      </c>
      <c r="C227" s="147">
        <f t="shared" si="27"/>
        <v>350.15789473684214</v>
      </c>
      <c r="D227" s="166">
        <f t="shared" si="28"/>
        <v>485.8947368421052</v>
      </c>
      <c r="E227" s="164">
        <f t="shared" si="29"/>
        <v>836.0526315789474</v>
      </c>
      <c r="F227" s="147">
        <f>SUMIFS('DATOS PEST15'!$D:$D,'DATOS PEST15'!$C:$C,'2. TS PAIS SEXO Y REG'!F$6,'DATOS PEST15'!$B:$B,VLOOKUP($F$5,DenRegTabla2,2,FALSE),'DATOS PEST15'!$A:$A,INDICE!$C$13,'DATOS PEST15'!$E:$E,'2. TS PAIS SEXO Y REG'!$A227)</f>
        <v>263.5263157894737</v>
      </c>
      <c r="G227" s="166">
        <f>SUMIFS('DATOS PEST15'!$D:$D,'DATOS PEST15'!$C:$C,'2. TS PAIS SEXO Y REG'!G$6,'DATOS PEST15'!$B:$B,VLOOKUP($F$5,DenRegTabla2,2,FALSE),'DATOS PEST15'!$A:$A,INDICE!$C$13,'DATOS PEST15'!$E:$E,'2. TS PAIS SEXO Y REG'!$A227)</f>
        <v>344.57894736842104</v>
      </c>
      <c r="H227" s="164">
        <f>SUMIFS('DATOS PEST15'!$D:$D,'DATOS PEST15'!$B:$B,VLOOKUP($F$5,DenRegTabla2,2,FALSE),'DATOS PEST15'!$A:$A,INDICE!$C$13,'DATOS PEST15'!$E:$E,'2. TS PAIS SEXO Y REG'!$A227)</f>
        <v>608.1052631578948</v>
      </c>
      <c r="I227" s="147">
        <f>SUMIFS('DATOS PEST15'!$D:$D,'DATOS PEST15'!$C:$C,'2. TS PAIS SEXO Y REG'!I$6,'DATOS PEST15'!$B:$B,VLOOKUP($I$5,DenRegTabla2,2,FALSE),'DATOS PEST15'!$A:$A,INDICE!$C$13,'DATOS PEST15'!$E:$E,'2. TS PAIS SEXO Y REG'!$A227)</f>
        <v>3</v>
      </c>
      <c r="J227" s="166">
        <f>SUMIFS('DATOS PEST15'!$D:$D,'DATOS PEST15'!$C:$C,'2. TS PAIS SEXO Y REG'!J$6,'DATOS PEST15'!$B:$B,VLOOKUP($I$5,DenRegTabla2,2,FALSE),'DATOS PEST15'!$A:$A,INDICE!$C$13,'DATOS PEST15'!$E:$E,'2. TS PAIS SEXO Y REG'!$A227)</f>
        <v>10.157894736842104</v>
      </c>
      <c r="K227" s="164">
        <f>SUMIFS('DATOS PEST15'!$D:$D,'DATOS PEST15'!$B:$B,VLOOKUP($I$5,DenRegTabla2,2,FALSE),'DATOS PEST15'!$A:$A,INDICE!$C$13,'DATOS PEST15'!$E:$E,'2. TS PAIS SEXO Y REG'!$A227)</f>
        <v>13.157894736842104</v>
      </c>
      <c r="L227" s="147">
        <f>SUMIFS('DATOS PEST15'!$D:$D,'DATOS PEST15'!$C:$C,'2. TS PAIS SEXO Y REG'!L$6,'DATOS PEST15'!$B:$B,VLOOKUP($L$5,DenRegTabla2,2,FALSE),'DATOS PEST15'!$A:$A,INDICE!$C$13,'DATOS PEST15'!$E:$E,'2. TS PAIS SEXO Y REG'!$A227)</f>
        <v>6</v>
      </c>
      <c r="M227" s="166">
        <f>SUMIFS('DATOS PEST15'!$D:$D,'DATOS PEST15'!$C:$C,'2. TS PAIS SEXO Y REG'!M$6,'DATOS PEST15'!$B:$B,VLOOKUP($L$5,DenRegTabla2,2,FALSE),'DATOS PEST15'!$A:$A,INDICE!$C$13,'DATOS PEST15'!$E:$E,'2. TS PAIS SEXO Y REG'!$A227)</f>
        <v>2</v>
      </c>
      <c r="N227" s="164">
        <f>SUMIFS('DATOS PEST15'!$D:$D,'DATOS PEST15'!$B:$B,VLOOKUP($L$5,DenRegTabla2,2,FALSE),'DATOS PEST15'!$A:$A,INDICE!$C$13,'DATOS PEST15'!$E:$E,'2. TS PAIS SEXO Y REG'!$A227)</f>
        <v>8</v>
      </c>
      <c r="O227" s="147">
        <f>SUMIFS('DATOS PEST15'!$D:$D,'DATOS PEST15'!$C:$C,'2. TS PAIS SEXO Y REG'!O$6,'DATOS PEST15'!$B:$B,VLOOKUP($O$5,DenRegTabla2,2,FALSE),'DATOS PEST15'!$A:$A,INDICE!$C$13,'DATOS PEST15'!$E:$E,'2. TS PAIS SEXO Y REG'!$A227)</f>
        <v>77.631578947368425</v>
      </c>
      <c r="P227" s="166">
        <f>SUMIFS('DATOS PEST15'!$D:$D,'DATOS PEST15'!$C:$C,'2. TS PAIS SEXO Y REG'!P$6,'DATOS PEST15'!$B:$B,VLOOKUP($O$5,DenRegTabla2,2,FALSE),'DATOS PEST15'!$A:$A,INDICE!$C$13,'DATOS PEST15'!$E:$E,'2. TS PAIS SEXO Y REG'!$A227)</f>
        <v>128.15789473684211</v>
      </c>
      <c r="Q227" s="164">
        <f>SUMIFS('DATOS PEST15'!$D:$D,'DATOS PEST15'!$B:$B,VLOOKUP($O$5,DenRegTabla2,2,FALSE),'DATOS PEST15'!$A:$A,INDICE!$C$13,'DATOS PEST15'!$E:$E,'2. TS PAIS SEXO Y REG'!$A227)</f>
        <v>205.78947368421052</v>
      </c>
      <c r="R227" s="147">
        <f>SUMIFS('DATOS PEST15'!$D:$D,'DATOS PEST15'!$C:$C,'2. TS PAIS SEXO Y REG'!R$6,'DATOS PEST15'!$B:$B,VLOOKUP($R$5,DenRegTabla2,2,FALSE),'DATOS PEST15'!$A:$A,INDICE!$C$13,'DATOS PEST15'!$E:$E,'2. TS PAIS SEXO Y REG'!$A227)</f>
        <v>0</v>
      </c>
      <c r="S227" s="166">
        <f>SUMIFS('DATOS PEST15'!$D:$D,'DATOS PEST15'!$C:$C,'2. TS PAIS SEXO Y REG'!S$6,'DATOS PEST15'!$B:$B,VLOOKUP($R$5,DenRegTabla2,2,FALSE),'DATOS PEST15'!$A:$A,INDICE!$C$13,'DATOS PEST15'!$E:$E,'2. TS PAIS SEXO Y REG'!$A227)</f>
        <v>0</v>
      </c>
      <c r="T227" s="164">
        <f>SUMIFS('DATOS PEST15'!$D:$D,'DATOS PEST15'!$B:$B,VLOOKUP($R$5,DenRegTabla2,2,FALSE),'DATOS PEST15'!$A:$A,INDICE!$C$13,'DATOS PEST15'!$E:$E,'2. TS PAIS SEXO Y REG'!$A227)</f>
        <v>0</v>
      </c>
      <c r="U227" s="147">
        <f>SUMIFS('DATOS PEST15'!$D:$D,'DATOS PEST15'!$C:$C,'2. TS PAIS SEXO Y REG'!U$6,'DATOS PEST15'!$B:$B,VLOOKUP($U$5,DenRegTabla2,2,FALSE),'DATOS PEST15'!$A:$A,INDICE!$C$13,'DATOS PEST15'!$E:$E,'2. TS PAIS SEXO Y REG'!$A227)</f>
        <v>0</v>
      </c>
      <c r="V227" s="166">
        <f>SUMIFS('DATOS PEST15'!$D:$D,'DATOS PEST15'!$C:$C,'2. TS PAIS SEXO Y REG'!V$6,'DATOS PEST15'!$B:$B,VLOOKUP($U$5,DenRegTabla2,2,FALSE),'DATOS PEST15'!$A:$A,INDICE!$C$13,'DATOS PEST15'!$E:$E,'2. TS PAIS SEXO Y REG'!$A227)</f>
        <v>1</v>
      </c>
      <c r="W227" s="164">
        <f>SUMIFS('DATOS PEST15'!$D:$D,'DATOS PEST15'!$B:$B,VLOOKUP($U$5,DenRegTabla2,2,FALSE),'DATOS PEST15'!$A:$A,INDICE!$C$13,'DATOS PEST15'!$E:$E,'2. TS PAIS SEXO Y REG'!$A227)</f>
        <v>1</v>
      </c>
      <c r="X227" s="147">
        <f>SUMIFS('DATOS PEST15'!$D:$D,'DATOS PEST15'!$C:$C,'2. TS PAIS SEXO Y REG'!X$6,'DATOS PEST15'!$B:$B,VLOOKUP($X$5,DenRegTabla2,2,FALSE),'DATOS PEST15'!$A:$A,INDICE!$C$13,'DATOS PEST15'!$E:$E,'2. TS PAIS SEXO Y REG'!$A227)</f>
        <v>0</v>
      </c>
      <c r="Y227" s="166">
        <f>SUMIFS('DATOS PEST15'!$D:$D,'DATOS PEST15'!$C:$C,'2. TS PAIS SEXO Y REG'!Y$6,'DATOS PEST15'!$B:$B,VLOOKUP($X$5,DenRegTabla2,2,FALSE),'DATOS PEST15'!$A:$A,INDICE!$C$13,'DATOS PEST15'!$E:$E,'2. TS PAIS SEXO Y REG'!$A227)</f>
        <v>0</v>
      </c>
      <c r="Z227" s="164">
        <f>SUMIFS('DATOS PEST15'!$D:$D,'DATOS PEST15'!$B:$B,VLOOKUP($X$5,DenRegTabla2,2,FALSE),'DATOS PEST15'!$A:$A,INDICE!$C$13,'DATOS PEST15'!$E:$E,'2. TS PAIS SEXO Y REG'!$A227)</f>
        <v>0</v>
      </c>
      <c r="AA227" s="147">
        <f>SUMIFS('DATOS PEST15'!$D:$D,'DATOS PEST15'!$C:$C,'2. TS PAIS SEXO Y REG'!AA$6,'DATOS PEST15'!$B:$B,VLOOKUP($AA$5,DenRegTabla2,2,FALSE),'DATOS PEST15'!$A:$A,INDICE!$C$13,'DATOS PEST15'!$E:$E,'2. TS PAIS SEXO Y REG'!$A227)</f>
        <v>0</v>
      </c>
      <c r="AB227" s="166">
        <f>SUMIFS('DATOS PEST15'!$D:$D,'DATOS PEST15'!$C:$C,'2. TS PAIS SEXO Y REG'!AB$6,'DATOS PEST15'!$B:$B,VLOOKUP($AA$5,DenRegTabla2,2,FALSE),'DATOS PEST15'!$A:$A,INDICE!$C$13,'DATOS PEST15'!$E:$E,'2. TS PAIS SEXO Y REG'!$A227)</f>
        <v>0</v>
      </c>
      <c r="AC227" s="164">
        <f>SUMIFS('DATOS PEST15'!$D:$D,'DATOS PEST15'!$B:$B,VLOOKUP($AA$5,DenRegTabla2,2,FALSE),'DATOS PEST15'!$A:$A,INDICE!$C$13,'DATOS PEST15'!$E:$E,'2. TS PAIS SEXO Y REG'!$A227)</f>
        <v>0</v>
      </c>
    </row>
    <row r="228" spans="1:29" s="123" customFormat="1" ht="15.6" x14ac:dyDescent="0.3">
      <c r="A228" s="4">
        <v>729</v>
      </c>
      <c r="B228" s="147" t="s">
        <v>347</v>
      </c>
      <c r="C228" s="147">
        <f t="shared" si="27"/>
        <v>27.210526315789473</v>
      </c>
      <c r="D228" s="166">
        <f t="shared" si="28"/>
        <v>143.31578947368422</v>
      </c>
      <c r="E228" s="164">
        <f t="shared" si="29"/>
        <v>170.52631578947367</v>
      </c>
      <c r="F228" s="147">
        <f>SUMIFS('DATOS PEST15'!$D:$D,'DATOS PEST15'!$C:$C,'2. TS PAIS SEXO Y REG'!F$6,'DATOS PEST15'!$B:$B,VLOOKUP($F$5,DenRegTabla2,2,FALSE),'DATOS PEST15'!$A:$A,INDICE!$C$13,'DATOS PEST15'!$E:$E,'2. TS PAIS SEXO Y REG'!$A228)</f>
        <v>21.210526315789473</v>
      </c>
      <c r="G228" s="166">
        <f>SUMIFS('DATOS PEST15'!$D:$D,'DATOS PEST15'!$C:$C,'2. TS PAIS SEXO Y REG'!G$6,'DATOS PEST15'!$B:$B,VLOOKUP($F$5,DenRegTabla2,2,FALSE),'DATOS PEST15'!$A:$A,INDICE!$C$13,'DATOS PEST15'!$E:$E,'2. TS PAIS SEXO Y REG'!$A228)</f>
        <v>107.73684210526316</v>
      </c>
      <c r="H228" s="164">
        <f>SUMIFS('DATOS PEST15'!$D:$D,'DATOS PEST15'!$B:$B,VLOOKUP($F$5,DenRegTabla2,2,FALSE),'DATOS PEST15'!$A:$A,INDICE!$C$13,'DATOS PEST15'!$E:$E,'2. TS PAIS SEXO Y REG'!$A228)</f>
        <v>128.94736842105263</v>
      </c>
      <c r="I228" s="147">
        <f>SUMIFS('DATOS PEST15'!$D:$D,'DATOS PEST15'!$C:$C,'2. TS PAIS SEXO Y REG'!I$6,'DATOS PEST15'!$B:$B,VLOOKUP($I$5,DenRegTabla2,2,FALSE),'DATOS PEST15'!$A:$A,INDICE!$C$13,'DATOS PEST15'!$E:$E,'2. TS PAIS SEXO Y REG'!$A228)</f>
        <v>1</v>
      </c>
      <c r="J228" s="166">
        <f>SUMIFS('DATOS PEST15'!$D:$D,'DATOS PEST15'!$C:$C,'2. TS PAIS SEXO Y REG'!J$6,'DATOS PEST15'!$B:$B,VLOOKUP($I$5,DenRegTabla2,2,FALSE),'DATOS PEST15'!$A:$A,INDICE!$C$13,'DATOS PEST15'!$E:$E,'2. TS PAIS SEXO Y REG'!$A228)</f>
        <v>24</v>
      </c>
      <c r="K228" s="164">
        <f>SUMIFS('DATOS PEST15'!$D:$D,'DATOS PEST15'!$B:$B,VLOOKUP($I$5,DenRegTabla2,2,FALSE),'DATOS PEST15'!$A:$A,INDICE!$C$13,'DATOS PEST15'!$E:$E,'2. TS PAIS SEXO Y REG'!$A228)</f>
        <v>25</v>
      </c>
      <c r="L228" s="147">
        <f>SUMIFS('DATOS PEST15'!$D:$D,'DATOS PEST15'!$C:$C,'2. TS PAIS SEXO Y REG'!L$6,'DATOS PEST15'!$B:$B,VLOOKUP($L$5,DenRegTabla2,2,FALSE),'DATOS PEST15'!$A:$A,INDICE!$C$13,'DATOS PEST15'!$E:$E,'2. TS PAIS SEXO Y REG'!$A228)</f>
        <v>3</v>
      </c>
      <c r="M228" s="166">
        <f>SUMIFS('DATOS PEST15'!$D:$D,'DATOS PEST15'!$C:$C,'2. TS PAIS SEXO Y REG'!M$6,'DATOS PEST15'!$B:$B,VLOOKUP($L$5,DenRegTabla2,2,FALSE),'DATOS PEST15'!$A:$A,INDICE!$C$13,'DATOS PEST15'!$E:$E,'2. TS PAIS SEXO Y REG'!$A228)</f>
        <v>0</v>
      </c>
      <c r="N228" s="164">
        <f>SUMIFS('DATOS PEST15'!$D:$D,'DATOS PEST15'!$B:$B,VLOOKUP($L$5,DenRegTabla2,2,FALSE),'DATOS PEST15'!$A:$A,INDICE!$C$13,'DATOS PEST15'!$E:$E,'2. TS PAIS SEXO Y REG'!$A228)</f>
        <v>3</v>
      </c>
      <c r="O228" s="147">
        <f>SUMIFS('DATOS PEST15'!$D:$D,'DATOS PEST15'!$C:$C,'2. TS PAIS SEXO Y REG'!O$6,'DATOS PEST15'!$B:$B,VLOOKUP($O$5,DenRegTabla2,2,FALSE),'DATOS PEST15'!$A:$A,INDICE!$C$13,'DATOS PEST15'!$E:$E,'2. TS PAIS SEXO Y REG'!$A228)</f>
        <v>2</v>
      </c>
      <c r="P228" s="166">
        <f>SUMIFS('DATOS PEST15'!$D:$D,'DATOS PEST15'!$C:$C,'2. TS PAIS SEXO Y REG'!P$6,'DATOS PEST15'!$B:$B,VLOOKUP($O$5,DenRegTabla2,2,FALSE),'DATOS PEST15'!$A:$A,INDICE!$C$13,'DATOS PEST15'!$E:$E,'2. TS PAIS SEXO Y REG'!$A228)</f>
        <v>11.578947368421053</v>
      </c>
      <c r="Q228" s="164">
        <f>SUMIFS('DATOS PEST15'!$D:$D,'DATOS PEST15'!$B:$B,VLOOKUP($O$5,DenRegTabla2,2,FALSE),'DATOS PEST15'!$A:$A,INDICE!$C$13,'DATOS PEST15'!$E:$E,'2. TS PAIS SEXO Y REG'!$A228)</f>
        <v>13.578947368421053</v>
      </c>
      <c r="R228" s="147">
        <f>SUMIFS('DATOS PEST15'!$D:$D,'DATOS PEST15'!$C:$C,'2. TS PAIS SEXO Y REG'!R$6,'DATOS PEST15'!$B:$B,VLOOKUP($R$5,DenRegTabla2,2,FALSE),'DATOS PEST15'!$A:$A,INDICE!$C$13,'DATOS PEST15'!$E:$E,'2. TS PAIS SEXO Y REG'!$A228)</f>
        <v>0</v>
      </c>
      <c r="S228" s="166">
        <f>SUMIFS('DATOS PEST15'!$D:$D,'DATOS PEST15'!$C:$C,'2. TS PAIS SEXO Y REG'!S$6,'DATOS PEST15'!$B:$B,VLOOKUP($R$5,DenRegTabla2,2,FALSE),'DATOS PEST15'!$A:$A,INDICE!$C$13,'DATOS PEST15'!$E:$E,'2. TS PAIS SEXO Y REG'!$A228)</f>
        <v>0</v>
      </c>
      <c r="T228" s="164">
        <f>SUMIFS('DATOS PEST15'!$D:$D,'DATOS PEST15'!$B:$B,VLOOKUP($R$5,DenRegTabla2,2,FALSE),'DATOS PEST15'!$A:$A,INDICE!$C$13,'DATOS PEST15'!$E:$E,'2. TS PAIS SEXO Y REG'!$A228)</f>
        <v>0</v>
      </c>
      <c r="U228" s="147">
        <f>SUMIFS('DATOS PEST15'!$D:$D,'DATOS PEST15'!$C:$C,'2. TS PAIS SEXO Y REG'!U$6,'DATOS PEST15'!$B:$B,VLOOKUP($U$5,DenRegTabla2,2,FALSE),'DATOS PEST15'!$A:$A,INDICE!$C$13,'DATOS PEST15'!$E:$E,'2. TS PAIS SEXO Y REG'!$A228)</f>
        <v>0</v>
      </c>
      <c r="V228" s="166">
        <f>SUMIFS('DATOS PEST15'!$D:$D,'DATOS PEST15'!$C:$C,'2. TS PAIS SEXO Y REG'!V$6,'DATOS PEST15'!$B:$B,VLOOKUP($U$5,DenRegTabla2,2,FALSE),'DATOS PEST15'!$A:$A,INDICE!$C$13,'DATOS PEST15'!$E:$E,'2. TS PAIS SEXO Y REG'!$A228)</f>
        <v>0</v>
      </c>
      <c r="W228" s="164">
        <f>SUMIFS('DATOS PEST15'!$D:$D,'DATOS PEST15'!$B:$B,VLOOKUP($U$5,DenRegTabla2,2,FALSE),'DATOS PEST15'!$A:$A,INDICE!$C$13,'DATOS PEST15'!$E:$E,'2. TS PAIS SEXO Y REG'!$A228)</f>
        <v>0</v>
      </c>
      <c r="X228" s="147">
        <f>SUMIFS('DATOS PEST15'!$D:$D,'DATOS PEST15'!$C:$C,'2. TS PAIS SEXO Y REG'!X$6,'DATOS PEST15'!$B:$B,VLOOKUP($X$5,DenRegTabla2,2,FALSE),'DATOS PEST15'!$A:$A,INDICE!$C$13,'DATOS PEST15'!$E:$E,'2. TS PAIS SEXO Y REG'!$A228)</f>
        <v>0</v>
      </c>
      <c r="Y228" s="166">
        <f>SUMIFS('DATOS PEST15'!$D:$D,'DATOS PEST15'!$C:$C,'2. TS PAIS SEXO Y REG'!Y$6,'DATOS PEST15'!$B:$B,VLOOKUP($X$5,DenRegTabla2,2,FALSE),'DATOS PEST15'!$A:$A,INDICE!$C$13,'DATOS PEST15'!$E:$E,'2. TS PAIS SEXO Y REG'!$A228)</f>
        <v>0</v>
      </c>
      <c r="Z228" s="164">
        <f>SUMIFS('DATOS PEST15'!$D:$D,'DATOS PEST15'!$B:$B,VLOOKUP($X$5,DenRegTabla2,2,FALSE),'DATOS PEST15'!$A:$A,INDICE!$C$13,'DATOS PEST15'!$E:$E,'2. TS PAIS SEXO Y REG'!$A228)</f>
        <v>0</v>
      </c>
      <c r="AA228" s="147">
        <f>SUMIFS('DATOS PEST15'!$D:$D,'DATOS PEST15'!$C:$C,'2. TS PAIS SEXO Y REG'!AA$6,'DATOS PEST15'!$B:$B,VLOOKUP($AA$5,DenRegTabla2,2,FALSE),'DATOS PEST15'!$A:$A,INDICE!$C$13,'DATOS PEST15'!$E:$E,'2. TS PAIS SEXO Y REG'!$A228)</f>
        <v>0</v>
      </c>
      <c r="AB228" s="166">
        <f>SUMIFS('DATOS PEST15'!$D:$D,'DATOS PEST15'!$C:$C,'2. TS PAIS SEXO Y REG'!AB$6,'DATOS PEST15'!$B:$B,VLOOKUP($AA$5,DenRegTabla2,2,FALSE),'DATOS PEST15'!$A:$A,INDICE!$C$13,'DATOS PEST15'!$E:$E,'2. TS PAIS SEXO Y REG'!$A228)</f>
        <v>0</v>
      </c>
      <c r="AC228" s="164">
        <f>SUMIFS('DATOS PEST15'!$D:$D,'DATOS PEST15'!$B:$B,VLOOKUP($AA$5,DenRegTabla2,2,FALSE),'DATOS PEST15'!$A:$A,INDICE!$C$13,'DATOS PEST15'!$E:$E,'2. TS PAIS SEXO Y REG'!$A228)</f>
        <v>0</v>
      </c>
    </row>
    <row r="229" spans="1:29" s="123" customFormat="1" ht="15.6" x14ac:dyDescent="0.3">
      <c r="A229" s="4">
        <v>728</v>
      </c>
      <c r="B229" s="147" t="s">
        <v>414</v>
      </c>
      <c r="C229" s="147">
        <f t="shared" si="27"/>
        <v>1.7894736842105263</v>
      </c>
      <c r="D229" s="166">
        <f t="shared" si="28"/>
        <v>12.210526315789474</v>
      </c>
      <c r="E229" s="164">
        <f t="shared" si="29"/>
        <v>14</v>
      </c>
      <c r="F229" s="147">
        <f>SUMIFS('DATOS PEST15'!$D:$D,'DATOS PEST15'!$C:$C,'2. TS PAIS SEXO Y REG'!F$6,'DATOS PEST15'!$B:$B,VLOOKUP($F$5,DenRegTabla2,2,FALSE),'DATOS PEST15'!$A:$A,INDICE!$C$13,'DATOS PEST15'!$E:$E,'2. TS PAIS SEXO Y REG'!$A229)</f>
        <v>0.78947368421052633</v>
      </c>
      <c r="G229" s="166">
        <f>SUMIFS('DATOS PEST15'!$D:$D,'DATOS PEST15'!$C:$C,'2. TS PAIS SEXO Y REG'!G$6,'DATOS PEST15'!$B:$B,VLOOKUP($F$5,DenRegTabla2,2,FALSE),'DATOS PEST15'!$A:$A,INDICE!$C$13,'DATOS PEST15'!$E:$E,'2. TS PAIS SEXO Y REG'!$A229)</f>
        <v>8.2105263157894743</v>
      </c>
      <c r="H229" s="164">
        <f>SUMIFS('DATOS PEST15'!$D:$D,'DATOS PEST15'!$B:$B,VLOOKUP($F$5,DenRegTabla2,2,FALSE),'DATOS PEST15'!$A:$A,INDICE!$C$13,'DATOS PEST15'!$E:$E,'2. TS PAIS SEXO Y REG'!$A229)</f>
        <v>9</v>
      </c>
      <c r="I229" s="147">
        <f>SUMIFS('DATOS PEST15'!$D:$D,'DATOS PEST15'!$C:$C,'2. TS PAIS SEXO Y REG'!I$6,'DATOS PEST15'!$B:$B,VLOOKUP($I$5,DenRegTabla2,2,FALSE),'DATOS PEST15'!$A:$A,INDICE!$C$13,'DATOS PEST15'!$E:$E,'2. TS PAIS SEXO Y REG'!$A229)</f>
        <v>0</v>
      </c>
      <c r="J229" s="166">
        <f>SUMIFS('DATOS PEST15'!$D:$D,'DATOS PEST15'!$C:$C,'2. TS PAIS SEXO Y REG'!J$6,'DATOS PEST15'!$B:$B,VLOOKUP($I$5,DenRegTabla2,2,FALSE),'DATOS PEST15'!$A:$A,INDICE!$C$13,'DATOS PEST15'!$E:$E,'2. TS PAIS SEXO Y REG'!$A229)</f>
        <v>3</v>
      </c>
      <c r="K229" s="164">
        <f>SUMIFS('DATOS PEST15'!$D:$D,'DATOS PEST15'!$B:$B,VLOOKUP($I$5,DenRegTabla2,2,FALSE),'DATOS PEST15'!$A:$A,INDICE!$C$13,'DATOS PEST15'!$E:$E,'2. TS PAIS SEXO Y REG'!$A229)</f>
        <v>3</v>
      </c>
      <c r="L229" s="147">
        <f>SUMIFS('DATOS PEST15'!$D:$D,'DATOS PEST15'!$C:$C,'2. TS PAIS SEXO Y REG'!L$6,'DATOS PEST15'!$B:$B,VLOOKUP($L$5,DenRegTabla2,2,FALSE),'DATOS PEST15'!$A:$A,INDICE!$C$13,'DATOS PEST15'!$E:$E,'2. TS PAIS SEXO Y REG'!$A229)</f>
        <v>1</v>
      </c>
      <c r="M229" s="166">
        <f>SUMIFS('DATOS PEST15'!$D:$D,'DATOS PEST15'!$C:$C,'2. TS PAIS SEXO Y REG'!M$6,'DATOS PEST15'!$B:$B,VLOOKUP($L$5,DenRegTabla2,2,FALSE),'DATOS PEST15'!$A:$A,INDICE!$C$13,'DATOS PEST15'!$E:$E,'2. TS PAIS SEXO Y REG'!$A229)</f>
        <v>0</v>
      </c>
      <c r="N229" s="164">
        <f>SUMIFS('DATOS PEST15'!$D:$D,'DATOS PEST15'!$B:$B,VLOOKUP($L$5,DenRegTabla2,2,FALSE),'DATOS PEST15'!$A:$A,INDICE!$C$13,'DATOS PEST15'!$E:$E,'2. TS PAIS SEXO Y REG'!$A229)</f>
        <v>1</v>
      </c>
      <c r="O229" s="147">
        <f>SUMIFS('DATOS PEST15'!$D:$D,'DATOS PEST15'!$C:$C,'2. TS PAIS SEXO Y REG'!O$6,'DATOS PEST15'!$B:$B,VLOOKUP($O$5,DenRegTabla2,2,FALSE),'DATOS PEST15'!$A:$A,INDICE!$C$13,'DATOS PEST15'!$E:$E,'2. TS PAIS SEXO Y REG'!$A229)</f>
        <v>0</v>
      </c>
      <c r="P229" s="166">
        <f>SUMIFS('DATOS PEST15'!$D:$D,'DATOS PEST15'!$C:$C,'2. TS PAIS SEXO Y REG'!P$6,'DATOS PEST15'!$B:$B,VLOOKUP($O$5,DenRegTabla2,2,FALSE),'DATOS PEST15'!$A:$A,INDICE!$C$13,'DATOS PEST15'!$E:$E,'2. TS PAIS SEXO Y REG'!$A229)</f>
        <v>1</v>
      </c>
      <c r="Q229" s="164">
        <f>SUMIFS('DATOS PEST15'!$D:$D,'DATOS PEST15'!$B:$B,VLOOKUP($O$5,DenRegTabla2,2,FALSE),'DATOS PEST15'!$A:$A,INDICE!$C$13,'DATOS PEST15'!$E:$E,'2. TS PAIS SEXO Y REG'!$A229)</f>
        <v>1</v>
      </c>
      <c r="R229" s="147">
        <f>SUMIFS('DATOS PEST15'!$D:$D,'DATOS PEST15'!$C:$C,'2. TS PAIS SEXO Y REG'!R$6,'DATOS PEST15'!$B:$B,VLOOKUP($R$5,DenRegTabla2,2,FALSE),'DATOS PEST15'!$A:$A,INDICE!$C$13,'DATOS PEST15'!$E:$E,'2. TS PAIS SEXO Y REG'!$A229)</f>
        <v>0</v>
      </c>
      <c r="S229" s="166">
        <f>SUMIFS('DATOS PEST15'!$D:$D,'DATOS PEST15'!$C:$C,'2. TS PAIS SEXO Y REG'!S$6,'DATOS PEST15'!$B:$B,VLOOKUP($R$5,DenRegTabla2,2,FALSE),'DATOS PEST15'!$A:$A,INDICE!$C$13,'DATOS PEST15'!$E:$E,'2. TS PAIS SEXO Y REG'!$A229)</f>
        <v>0</v>
      </c>
      <c r="T229" s="164">
        <f>SUMIFS('DATOS PEST15'!$D:$D,'DATOS PEST15'!$B:$B,VLOOKUP($R$5,DenRegTabla2,2,FALSE),'DATOS PEST15'!$A:$A,INDICE!$C$13,'DATOS PEST15'!$E:$E,'2. TS PAIS SEXO Y REG'!$A229)</f>
        <v>0</v>
      </c>
      <c r="U229" s="147">
        <f>SUMIFS('DATOS PEST15'!$D:$D,'DATOS PEST15'!$C:$C,'2. TS PAIS SEXO Y REG'!U$6,'DATOS PEST15'!$B:$B,VLOOKUP($U$5,DenRegTabla2,2,FALSE),'DATOS PEST15'!$A:$A,INDICE!$C$13,'DATOS PEST15'!$E:$E,'2. TS PAIS SEXO Y REG'!$A229)</f>
        <v>0</v>
      </c>
      <c r="V229" s="166">
        <f>SUMIFS('DATOS PEST15'!$D:$D,'DATOS PEST15'!$C:$C,'2. TS PAIS SEXO Y REG'!V$6,'DATOS PEST15'!$B:$B,VLOOKUP($U$5,DenRegTabla2,2,FALSE),'DATOS PEST15'!$A:$A,INDICE!$C$13,'DATOS PEST15'!$E:$E,'2. TS PAIS SEXO Y REG'!$A229)</f>
        <v>0</v>
      </c>
      <c r="W229" s="164">
        <f>SUMIFS('DATOS PEST15'!$D:$D,'DATOS PEST15'!$B:$B,VLOOKUP($U$5,DenRegTabla2,2,FALSE),'DATOS PEST15'!$A:$A,INDICE!$C$13,'DATOS PEST15'!$E:$E,'2. TS PAIS SEXO Y REG'!$A229)</f>
        <v>0</v>
      </c>
      <c r="X229" s="147">
        <f>SUMIFS('DATOS PEST15'!$D:$D,'DATOS PEST15'!$C:$C,'2. TS PAIS SEXO Y REG'!X$6,'DATOS PEST15'!$B:$B,VLOOKUP($X$5,DenRegTabla2,2,FALSE),'DATOS PEST15'!$A:$A,INDICE!$C$13,'DATOS PEST15'!$E:$E,'2. TS PAIS SEXO Y REG'!$A229)</f>
        <v>0</v>
      </c>
      <c r="Y229" s="166">
        <f>SUMIFS('DATOS PEST15'!$D:$D,'DATOS PEST15'!$C:$C,'2. TS PAIS SEXO Y REG'!Y$6,'DATOS PEST15'!$B:$B,VLOOKUP($X$5,DenRegTabla2,2,FALSE),'DATOS PEST15'!$A:$A,INDICE!$C$13,'DATOS PEST15'!$E:$E,'2. TS PAIS SEXO Y REG'!$A229)</f>
        <v>0</v>
      </c>
      <c r="Z229" s="164">
        <f>SUMIFS('DATOS PEST15'!$D:$D,'DATOS PEST15'!$B:$B,VLOOKUP($X$5,DenRegTabla2,2,FALSE),'DATOS PEST15'!$A:$A,INDICE!$C$13,'DATOS PEST15'!$E:$E,'2. TS PAIS SEXO Y REG'!$A229)</f>
        <v>0</v>
      </c>
      <c r="AA229" s="147">
        <f>SUMIFS('DATOS PEST15'!$D:$D,'DATOS PEST15'!$C:$C,'2. TS PAIS SEXO Y REG'!AA$6,'DATOS PEST15'!$B:$B,VLOOKUP($AA$5,DenRegTabla2,2,FALSE),'DATOS PEST15'!$A:$A,INDICE!$C$13,'DATOS PEST15'!$E:$E,'2. TS PAIS SEXO Y REG'!$A229)</f>
        <v>0</v>
      </c>
      <c r="AB229" s="166">
        <f>SUMIFS('DATOS PEST15'!$D:$D,'DATOS PEST15'!$C:$C,'2. TS PAIS SEXO Y REG'!AB$6,'DATOS PEST15'!$B:$B,VLOOKUP($AA$5,DenRegTabla2,2,FALSE),'DATOS PEST15'!$A:$A,INDICE!$C$13,'DATOS PEST15'!$E:$E,'2. TS PAIS SEXO Y REG'!$A229)</f>
        <v>0</v>
      </c>
      <c r="AC229" s="164">
        <f>SUMIFS('DATOS PEST15'!$D:$D,'DATOS PEST15'!$B:$B,VLOOKUP($AA$5,DenRegTabla2,2,FALSE),'DATOS PEST15'!$A:$A,INDICE!$C$13,'DATOS PEST15'!$E:$E,'2. TS PAIS SEXO Y REG'!$A229)</f>
        <v>0</v>
      </c>
    </row>
    <row r="230" spans="1:29" s="123" customFormat="1" ht="15.6" x14ac:dyDescent="0.3">
      <c r="A230" s="4">
        <v>756</v>
      </c>
      <c r="B230" s="147" t="s">
        <v>350</v>
      </c>
      <c r="C230" s="147">
        <f t="shared" si="27"/>
        <v>1774.3157894736842</v>
      </c>
      <c r="D230" s="166">
        <f t="shared" si="28"/>
        <v>1866.8421052631579</v>
      </c>
      <c r="E230" s="164">
        <f t="shared" si="29"/>
        <v>3641.1578947368421</v>
      </c>
      <c r="F230" s="147">
        <f>SUMIFS('DATOS PEST15'!$D:$D,'DATOS PEST15'!$C:$C,'2. TS PAIS SEXO Y REG'!F$6,'DATOS PEST15'!$B:$B,VLOOKUP($F$5,DenRegTabla2,2,FALSE),'DATOS PEST15'!$A:$A,INDICE!$C$13,'DATOS PEST15'!$E:$E,'2. TS PAIS SEXO Y REG'!$A230)</f>
        <v>1169.421052631579</v>
      </c>
      <c r="G230" s="166">
        <f>SUMIFS('DATOS PEST15'!$D:$D,'DATOS PEST15'!$C:$C,'2. TS PAIS SEXO Y REG'!G$6,'DATOS PEST15'!$B:$B,VLOOKUP($F$5,DenRegTabla2,2,FALSE),'DATOS PEST15'!$A:$A,INDICE!$C$13,'DATOS PEST15'!$E:$E,'2. TS PAIS SEXO Y REG'!$A230)</f>
        <v>1112.4736842105262</v>
      </c>
      <c r="H230" s="164">
        <f>SUMIFS('DATOS PEST15'!$D:$D,'DATOS PEST15'!$B:$B,VLOOKUP($F$5,DenRegTabla2,2,FALSE),'DATOS PEST15'!$A:$A,INDICE!$C$13,'DATOS PEST15'!$E:$E,'2. TS PAIS SEXO Y REG'!$A230)</f>
        <v>2281.894736842105</v>
      </c>
      <c r="I230" s="147">
        <f>SUMIFS('DATOS PEST15'!$D:$D,'DATOS PEST15'!$C:$C,'2. TS PAIS SEXO Y REG'!I$6,'DATOS PEST15'!$B:$B,VLOOKUP($I$5,DenRegTabla2,2,FALSE),'DATOS PEST15'!$A:$A,INDICE!$C$13,'DATOS PEST15'!$E:$E,'2. TS PAIS SEXO Y REG'!$A230)</f>
        <v>5</v>
      </c>
      <c r="J230" s="166">
        <f>SUMIFS('DATOS PEST15'!$D:$D,'DATOS PEST15'!$C:$C,'2. TS PAIS SEXO Y REG'!J$6,'DATOS PEST15'!$B:$B,VLOOKUP($I$5,DenRegTabla2,2,FALSE),'DATOS PEST15'!$A:$A,INDICE!$C$13,'DATOS PEST15'!$E:$E,'2. TS PAIS SEXO Y REG'!$A230)</f>
        <v>15</v>
      </c>
      <c r="K230" s="164">
        <f>SUMIFS('DATOS PEST15'!$D:$D,'DATOS PEST15'!$B:$B,VLOOKUP($I$5,DenRegTabla2,2,FALSE),'DATOS PEST15'!$A:$A,INDICE!$C$13,'DATOS PEST15'!$E:$E,'2. TS PAIS SEXO Y REG'!$A230)</f>
        <v>20</v>
      </c>
      <c r="L230" s="147">
        <f>SUMIFS('DATOS PEST15'!$D:$D,'DATOS PEST15'!$C:$C,'2. TS PAIS SEXO Y REG'!L$6,'DATOS PEST15'!$B:$B,VLOOKUP($L$5,DenRegTabla2,2,FALSE),'DATOS PEST15'!$A:$A,INDICE!$C$13,'DATOS PEST15'!$E:$E,'2. TS PAIS SEXO Y REG'!$A230)</f>
        <v>22</v>
      </c>
      <c r="M230" s="166">
        <f>SUMIFS('DATOS PEST15'!$D:$D,'DATOS PEST15'!$C:$C,'2. TS PAIS SEXO Y REG'!M$6,'DATOS PEST15'!$B:$B,VLOOKUP($L$5,DenRegTabla2,2,FALSE),'DATOS PEST15'!$A:$A,INDICE!$C$13,'DATOS PEST15'!$E:$E,'2. TS PAIS SEXO Y REG'!$A230)</f>
        <v>5</v>
      </c>
      <c r="N230" s="164">
        <f>SUMIFS('DATOS PEST15'!$D:$D,'DATOS PEST15'!$B:$B,VLOOKUP($L$5,DenRegTabla2,2,FALSE),'DATOS PEST15'!$A:$A,INDICE!$C$13,'DATOS PEST15'!$E:$E,'2. TS PAIS SEXO Y REG'!$A230)</f>
        <v>27</v>
      </c>
      <c r="O230" s="147">
        <f>SUMIFS('DATOS PEST15'!$D:$D,'DATOS PEST15'!$C:$C,'2. TS PAIS SEXO Y REG'!O$6,'DATOS PEST15'!$B:$B,VLOOKUP($O$5,DenRegTabla2,2,FALSE),'DATOS PEST15'!$A:$A,INDICE!$C$13,'DATOS PEST15'!$E:$E,'2. TS PAIS SEXO Y REG'!$A230)</f>
        <v>557.89473684210532</v>
      </c>
      <c r="P230" s="166">
        <f>SUMIFS('DATOS PEST15'!$D:$D,'DATOS PEST15'!$C:$C,'2. TS PAIS SEXO Y REG'!P$6,'DATOS PEST15'!$B:$B,VLOOKUP($O$5,DenRegTabla2,2,FALSE),'DATOS PEST15'!$A:$A,INDICE!$C$13,'DATOS PEST15'!$E:$E,'2. TS PAIS SEXO Y REG'!$A230)</f>
        <v>729</v>
      </c>
      <c r="Q230" s="164">
        <f>SUMIFS('DATOS PEST15'!$D:$D,'DATOS PEST15'!$B:$B,VLOOKUP($O$5,DenRegTabla2,2,FALSE),'DATOS PEST15'!$A:$A,INDICE!$C$13,'DATOS PEST15'!$E:$E,'2. TS PAIS SEXO Y REG'!$A230)</f>
        <v>1286.8947368421054</v>
      </c>
      <c r="R230" s="147">
        <f>SUMIFS('DATOS PEST15'!$D:$D,'DATOS PEST15'!$C:$C,'2. TS PAIS SEXO Y REG'!R$6,'DATOS PEST15'!$B:$B,VLOOKUP($R$5,DenRegTabla2,2,FALSE),'DATOS PEST15'!$A:$A,INDICE!$C$13,'DATOS PEST15'!$E:$E,'2. TS PAIS SEXO Y REG'!$A230)</f>
        <v>14</v>
      </c>
      <c r="S230" s="166">
        <f>SUMIFS('DATOS PEST15'!$D:$D,'DATOS PEST15'!$C:$C,'2. TS PAIS SEXO Y REG'!S$6,'DATOS PEST15'!$B:$B,VLOOKUP($R$5,DenRegTabla2,2,FALSE),'DATOS PEST15'!$A:$A,INDICE!$C$13,'DATOS PEST15'!$E:$E,'2. TS PAIS SEXO Y REG'!$A230)</f>
        <v>3</v>
      </c>
      <c r="T230" s="164">
        <f>SUMIFS('DATOS PEST15'!$D:$D,'DATOS PEST15'!$B:$B,VLOOKUP($R$5,DenRegTabla2,2,FALSE),'DATOS PEST15'!$A:$A,INDICE!$C$13,'DATOS PEST15'!$E:$E,'2. TS PAIS SEXO Y REG'!$A230)</f>
        <v>17</v>
      </c>
      <c r="U230" s="147">
        <f>SUMIFS('DATOS PEST15'!$D:$D,'DATOS PEST15'!$C:$C,'2. TS PAIS SEXO Y REG'!U$6,'DATOS PEST15'!$B:$B,VLOOKUP($U$5,DenRegTabla2,2,FALSE),'DATOS PEST15'!$A:$A,INDICE!$C$13,'DATOS PEST15'!$E:$E,'2. TS PAIS SEXO Y REG'!$A230)</f>
        <v>4</v>
      </c>
      <c r="V230" s="166">
        <f>SUMIFS('DATOS PEST15'!$D:$D,'DATOS PEST15'!$C:$C,'2. TS PAIS SEXO Y REG'!V$6,'DATOS PEST15'!$B:$B,VLOOKUP($U$5,DenRegTabla2,2,FALSE),'DATOS PEST15'!$A:$A,INDICE!$C$13,'DATOS PEST15'!$E:$E,'2. TS PAIS SEXO Y REG'!$A230)</f>
        <v>2.3684210526315788</v>
      </c>
      <c r="W230" s="164">
        <f>SUMIFS('DATOS PEST15'!$D:$D,'DATOS PEST15'!$B:$B,VLOOKUP($U$5,DenRegTabla2,2,FALSE),'DATOS PEST15'!$A:$A,INDICE!$C$13,'DATOS PEST15'!$E:$E,'2. TS PAIS SEXO Y REG'!$A230)</f>
        <v>6.3684210526315788</v>
      </c>
      <c r="X230" s="147">
        <f>SUMIFS('DATOS PEST15'!$D:$D,'DATOS PEST15'!$C:$C,'2. TS PAIS SEXO Y REG'!X$6,'DATOS PEST15'!$B:$B,VLOOKUP($X$5,DenRegTabla2,2,FALSE),'DATOS PEST15'!$A:$A,INDICE!$C$13,'DATOS PEST15'!$E:$E,'2. TS PAIS SEXO Y REG'!$A230)</f>
        <v>2</v>
      </c>
      <c r="Y230" s="166">
        <f>SUMIFS('DATOS PEST15'!$D:$D,'DATOS PEST15'!$C:$C,'2. TS PAIS SEXO Y REG'!Y$6,'DATOS PEST15'!$B:$B,VLOOKUP($X$5,DenRegTabla2,2,FALSE),'DATOS PEST15'!$A:$A,INDICE!$C$13,'DATOS PEST15'!$E:$E,'2. TS PAIS SEXO Y REG'!$A230)</f>
        <v>0</v>
      </c>
      <c r="Z230" s="164">
        <f>SUMIFS('DATOS PEST15'!$D:$D,'DATOS PEST15'!$B:$B,VLOOKUP($X$5,DenRegTabla2,2,FALSE),'DATOS PEST15'!$A:$A,INDICE!$C$13,'DATOS PEST15'!$E:$E,'2. TS PAIS SEXO Y REG'!$A230)</f>
        <v>2</v>
      </c>
      <c r="AA230" s="147">
        <f>SUMIFS('DATOS PEST15'!$D:$D,'DATOS PEST15'!$C:$C,'2. TS PAIS SEXO Y REG'!AA$6,'DATOS PEST15'!$B:$B,VLOOKUP($AA$5,DenRegTabla2,2,FALSE),'DATOS PEST15'!$A:$A,INDICE!$C$13,'DATOS PEST15'!$E:$E,'2. TS PAIS SEXO Y REG'!$A230)</f>
        <v>0</v>
      </c>
      <c r="AB230" s="166">
        <f>SUMIFS('DATOS PEST15'!$D:$D,'DATOS PEST15'!$C:$C,'2. TS PAIS SEXO Y REG'!AB$6,'DATOS PEST15'!$B:$B,VLOOKUP($AA$5,DenRegTabla2,2,FALSE),'DATOS PEST15'!$A:$A,INDICE!$C$13,'DATOS PEST15'!$E:$E,'2. TS PAIS SEXO Y REG'!$A230)</f>
        <v>0</v>
      </c>
      <c r="AC230" s="164">
        <f>SUMIFS('DATOS PEST15'!$D:$D,'DATOS PEST15'!$B:$B,VLOOKUP($AA$5,DenRegTabla2,2,FALSE),'DATOS PEST15'!$A:$A,INDICE!$C$13,'DATOS PEST15'!$E:$E,'2. TS PAIS SEXO Y REG'!$A230)</f>
        <v>0</v>
      </c>
    </row>
    <row r="231" spans="1:29" s="123" customFormat="1" ht="15.6" x14ac:dyDescent="0.3">
      <c r="A231" s="4">
        <v>740</v>
      </c>
      <c r="B231" s="147" t="s">
        <v>349</v>
      </c>
      <c r="C231" s="147">
        <f t="shared" si="27"/>
        <v>3.7894736842105265</v>
      </c>
      <c r="D231" s="166">
        <f t="shared" si="28"/>
        <v>8</v>
      </c>
      <c r="E231" s="164">
        <f t="shared" si="29"/>
        <v>11.789473684210527</v>
      </c>
      <c r="F231" s="147">
        <f>SUMIFS('DATOS PEST15'!$D:$D,'DATOS PEST15'!$C:$C,'2. TS PAIS SEXO Y REG'!F$6,'DATOS PEST15'!$B:$B,VLOOKUP($F$5,DenRegTabla2,2,FALSE),'DATOS PEST15'!$A:$A,INDICE!$C$13,'DATOS PEST15'!$E:$E,'2. TS PAIS SEXO Y REG'!$A231)</f>
        <v>2</v>
      </c>
      <c r="G231" s="166">
        <f>SUMIFS('DATOS PEST15'!$D:$D,'DATOS PEST15'!$C:$C,'2. TS PAIS SEXO Y REG'!G$6,'DATOS PEST15'!$B:$B,VLOOKUP($F$5,DenRegTabla2,2,FALSE),'DATOS PEST15'!$A:$A,INDICE!$C$13,'DATOS PEST15'!$E:$E,'2. TS PAIS SEXO Y REG'!$A231)</f>
        <v>5</v>
      </c>
      <c r="H231" s="164">
        <f>SUMIFS('DATOS PEST15'!$D:$D,'DATOS PEST15'!$B:$B,VLOOKUP($F$5,DenRegTabla2,2,FALSE),'DATOS PEST15'!$A:$A,INDICE!$C$13,'DATOS PEST15'!$E:$E,'2. TS PAIS SEXO Y REG'!$A231)</f>
        <v>7</v>
      </c>
      <c r="I231" s="147">
        <f>SUMIFS('DATOS PEST15'!$D:$D,'DATOS PEST15'!$C:$C,'2. TS PAIS SEXO Y REG'!I$6,'DATOS PEST15'!$B:$B,VLOOKUP($I$5,DenRegTabla2,2,FALSE),'DATOS PEST15'!$A:$A,INDICE!$C$13,'DATOS PEST15'!$E:$E,'2. TS PAIS SEXO Y REG'!$A231)</f>
        <v>0</v>
      </c>
      <c r="J231" s="166">
        <f>SUMIFS('DATOS PEST15'!$D:$D,'DATOS PEST15'!$C:$C,'2. TS PAIS SEXO Y REG'!J$6,'DATOS PEST15'!$B:$B,VLOOKUP($I$5,DenRegTabla2,2,FALSE),'DATOS PEST15'!$A:$A,INDICE!$C$13,'DATOS PEST15'!$E:$E,'2. TS PAIS SEXO Y REG'!$A231)</f>
        <v>1</v>
      </c>
      <c r="K231" s="164">
        <f>SUMIFS('DATOS PEST15'!$D:$D,'DATOS PEST15'!$B:$B,VLOOKUP($I$5,DenRegTabla2,2,FALSE),'DATOS PEST15'!$A:$A,INDICE!$C$13,'DATOS PEST15'!$E:$E,'2. TS PAIS SEXO Y REG'!$A231)</f>
        <v>1</v>
      </c>
      <c r="L231" s="147">
        <f>SUMIFS('DATOS PEST15'!$D:$D,'DATOS PEST15'!$C:$C,'2. TS PAIS SEXO Y REG'!L$6,'DATOS PEST15'!$B:$B,VLOOKUP($L$5,DenRegTabla2,2,FALSE),'DATOS PEST15'!$A:$A,INDICE!$C$13,'DATOS PEST15'!$E:$E,'2. TS PAIS SEXO Y REG'!$A231)</f>
        <v>0</v>
      </c>
      <c r="M231" s="166">
        <f>SUMIFS('DATOS PEST15'!$D:$D,'DATOS PEST15'!$C:$C,'2. TS PAIS SEXO Y REG'!M$6,'DATOS PEST15'!$B:$B,VLOOKUP($L$5,DenRegTabla2,2,FALSE),'DATOS PEST15'!$A:$A,INDICE!$C$13,'DATOS PEST15'!$E:$E,'2. TS PAIS SEXO Y REG'!$A231)</f>
        <v>0</v>
      </c>
      <c r="N231" s="164">
        <f>SUMIFS('DATOS PEST15'!$D:$D,'DATOS PEST15'!$B:$B,VLOOKUP($L$5,DenRegTabla2,2,FALSE),'DATOS PEST15'!$A:$A,INDICE!$C$13,'DATOS PEST15'!$E:$E,'2. TS PAIS SEXO Y REG'!$A231)</f>
        <v>0</v>
      </c>
      <c r="O231" s="147">
        <f>SUMIFS('DATOS PEST15'!$D:$D,'DATOS PEST15'!$C:$C,'2. TS PAIS SEXO Y REG'!O$6,'DATOS PEST15'!$B:$B,VLOOKUP($O$5,DenRegTabla2,2,FALSE),'DATOS PEST15'!$A:$A,INDICE!$C$13,'DATOS PEST15'!$E:$E,'2. TS PAIS SEXO Y REG'!$A231)</f>
        <v>1.7894736842105263</v>
      </c>
      <c r="P231" s="166">
        <f>SUMIFS('DATOS PEST15'!$D:$D,'DATOS PEST15'!$C:$C,'2. TS PAIS SEXO Y REG'!P$6,'DATOS PEST15'!$B:$B,VLOOKUP($O$5,DenRegTabla2,2,FALSE),'DATOS PEST15'!$A:$A,INDICE!$C$13,'DATOS PEST15'!$E:$E,'2. TS PAIS SEXO Y REG'!$A231)</f>
        <v>2</v>
      </c>
      <c r="Q231" s="164">
        <f>SUMIFS('DATOS PEST15'!$D:$D,'DATOS PEST15'!$B:$B,VLOOKUP($O$5,DenRegTabla2,2,FALSE),'DATOS PEST15'!$A:$A,INDICE!$C$13,'DATOS PEST15'!$E:$E,'2. TS PAIS SEXO Y REG'!$A231)</f>
        <v>3.7894736842105265</v>
      </c>
      <c r="R231" s="147">
        <f>SUMIFS('DATOS PEST15'!$D:$D,'DATOS PEST15'!$C:$C,'2. TS PAIS SEXO Y REG'!R$6,'DATOS PEST15'!$B:$B,VLOOKUP($R$5,DenRegTabla2,2,FALSE),'DATOS PEST15'!$A:$A,INDICE!$C$13,'DATOS PEST15'!$E:$E,'2. TS PAIS SEXO Y REG'!$A231)</f>
        <v>0</v>
      </c>
      <c r="S231" s="166">
        <f>SUMIFS('DATOS PEST15'!$D:$D,'DATOS PEST15'!$C:$C,'2. TS PAIS SEXO Y REG'!S$6,'DATOS PEST15'!$B:$B,VLOOKUP($R$5,DenRegTabla2,2,FALSE),'DATOS PEST15'!$A:$A,INDICE!$C$13,'DATOS PEST15'!$E:$E,'2. TS PAIS SEXO Y REG'!$A231)</f>
        <v>0</v>
      </c>
      <c r="T231" s="164">
        <f>SUMIFS('DATOS PEST15'!$D:$D,'DATOS PEST15'!$B:$B,VLOOKUP($R$5,DenRegTabla2,2,FALSE),'DATOS PEST15'!$A:$A,INDICE!$C$13,'DATOS PEST15'!$E:$E,'2. TS PAIS SEXO Y REG'!$A231)</f>
        <v>0</v>
      </c>
      <c r="U231" s="147">
        <f>SUMIFS('DATOS PEST15'!$D:$D,'DATOS PEST15'!$C:$C,'2. TS PAIS SEXO Y REG'!U$6,'DATOS PEST15'!$B:$B,VLOOKUP($U$5,DenRegTabla2,2,FALSE),'DATOS PEST15'!$A:$A,INDICE!$C$13,'DATOS PEST15'!$E:$E,'2. TS PAIS SEXO Y REG'!$A231)</f>
        <v>0</v>
      </c>
      <c r="V231" s="166">
        <f>SUMIFS('DATOS PEST15'!$D:$D,'DATOS PEST15'!$C:$C,'2. TS PAIS SEXO Y REG'!V$6,'DATOS PEST15'!$B:$B,VLOOKUP($U$5,DenRegTabla2,2,FALSE),'DATOS PEST15'!$A:$A,INDICE!$C$13,'DATOS PEST15'!$E:$E,'2. TS PAIS SEXO Y REG'!$A231)</f>
        <v>0</v>
      </c>
      <c r="W231" s="164">
        <f>SUMIFS('DATOS PEST15'!$D:$D,'DATOS PEST15'!$B:$B,VLOOKUP($U$5,DenRegTabla2,2,FALSE),'DATOS PEST15'!$A:$A,INDICE!$C$13,'DATOS PEST15'!$E:$E,'2. TS PAIS SEXO Y REG'!$A231)</f>
        <v>0</v>
      </c>
      <c r="X231" s="147">
        <f>SUMIFS('DATOS PEST15'!$D:$D,'DATOS PEST15'!$C:$C,'2. TS PAIS SEXO Y REG'!X$6,'DATOS PEST15'!$B:$B,VLOOKUP($X$5,DenRegTabla2,2,FALSE),'DATOS PEST15'!$A:$A,INDICE!$C$13,'DATOS PEST15'!$E:$E,'2. TS PAIS SEXO Y REG'!$A231)</f>
        <v>0</v>
      </c>
      <c r="Y231" s="166">
        <f>SUMIFS('DATOS PEST15'!$D:$D,'DATOS PEST15'!$C:$C,'2. TS PAIS SEXO Y REG'!Y$6,'DATOS PEST15'!$B:$B,VLOOKUP($X$5,DenRegTabla2,2,FALSE),'DATOS PEST15'!$A:$A,INDICE!$C$13,'DATOS PEST15'!$E:$E,'2. TS PAIS SEXO Y REG'!$A231)</f>
        <v>0</v>
      </c>
      <c r="Z231" s="164">
        <f>SUMIFS('DATOS PEST15'!$D:$D,'DATOS PEST15'!$B:$B,VLOOKUP($X$5,DenRegTabla2,2,FALSE),'DATOS PEST15'!$A:$A,INDICE!$C$13,'DATOS PEST15'!$E:$E,'2. TS PAIS SEXO Y REG'!$A231)</f>
        <v>0</v>
      </c>
      <c r="AA231" s="147">
        <f>SUMIFS('DATOS PEST15'!$D:$D,'DATOS PEST15'!$C:$C,'2. TS PAIS SEXO Y REG'!AA$6,'DATOS PEST15'!$B:$B,VLOOKUP($AA$5,DenRegTabla2,2,FALSE),'DATOS PEST15'!$A:$A,INDICE!$C$13,'DATOS PEST15'!$E:$E,'2. TS PAIS SEXO Y REG'!$A231)</f>
        <v>0</v>
      </c>
      <c r="AB231" s="166">
        <f>SUMIFS('DATOS PEST15'!$D:$D,'DATOS PEST15'!$C:$C,'2. TS PAIS SEXO Y REG'!AB$6,'DATOS PEST15'!$B:$B,VLOOKUP($AA$5,DenRegTabla2,2,FALSE),'DATOS PEST15'!$A:$A,INDICE!$C$13,'DATOS PEST15'!$E:$E,'2. TS PAIS SEXO Y REG'!$A231)</f>
        <v>0</v>
      </c>
      <c r="AC231" s="164">
        <f>SUMIFS('DATOS PEST15'!$D:$D,'DATOS PEST15'!$B:$B,VLOOKUP($AA$5,DenRegTabla2,2,FALSE),'DATOS PEST15'!$A:$A,INDICE!$C$13,'DATOS PEST15'!$E:$E,'2. TS PAIS SEXO Y REG'!$A231)</f>
        <v>0</v>
      </c>
    </row>
    <row r="232" spans="1:29" s="123" customFormat="1" ht="15.6" x14ac:dyDescent="0.3">
      <c r="A232" s="4">
        <v>744</v>
      </c>
      <c r="B232" s="147" t="s">
        <v>425</v>
      </c>
      <c r="C232" s="147">
        <f t="shared" si="27"/>
        <v>2</v>
      </c>
      <c r="D232" s="166">
        <f t="shared" si="28"/>
        <v>0</v>
      </c>
      <c r="E232" s="164">
        <f t="shared" si="29"/>
        <v>2</v>
      </c>
      <c r="F232" s="147">
        <f>SUMIFS('DATOS PEST15'!$D:$D,'DATOS PEST15'!$C:$C,'2. TS PAIS SEXO Y REG'!F$6,'DATOS PEST15'!$B:$B,VLOOKUP($F$5,DenRegTabla2,2,FALSE),'DATOS PEST15'!$A:$A,INDICE!$C$13,'DATOS PEST15'!$E:$E,'2. TS PAIS SEXO Y REG'!$A232)</f>
        <v>2</v>
      </c>
      <c r="G232" s="166">
        <f>SUMIFS('DATOS PEST15'!$D:$D,'DATOS PEST15'!$C:$C,'2. TS PAIS SEXO Y REG'!G$6,'DATOS PEST15'!$B:$B,VLOOKUP($F$5,DenRegTabla2,2,FALSE),'DATOS PEST15'!$A:$A,INDICE!$C$13,'DATOS PEST15'!$E:$E,'2. TS PAIS SEXO Y REG'!$A232)</f>
        <v>0</v>
      </c>
      <c r="H232" s="164">
        <f>SUMIFS('DATOS PEST15'!$D:$D,'DATOS PEST15'!$B:$B,VLOOKUP($F$5,DenRegTabla2,2,FALSE),'DATOS PEST15'!$A:$A,INDICE!$C$13,'DATOS PEST15'!$E:$E,'2. TS PAIS SEXO Y REG'!$A232)</f>
        <v>2</v>
      </c>
      <c r="I232" s="147">
        <f>SUMIFS('DATOS PEST15'!$D:$D,'DATOS PEST15'!$C:$C,'2. TS PAIS SEXO Y REG'!I$6,'DATOS PEST15'!$B:$B,VLOOKUP($I$5,DenRegTabla2,2,FALSE),'DATOS PEST15'!$A:$A,INDICE!$C$13,'DATOS PEST15'!$E:$E,'2. TS PAIS SEXO Y REG'!$A232)</f>
        <v>0</v>
      </c>
      <c r="J232" s="166">
        <f>SUMIFS('DATOS PEST15'!$D:$D,'DATOS PEST15'!$C:$C,'2. TS PAIS SEXO Y REG'!J$6,'DATOS PEST15'!$B:$B,VLOOKUP($I$5,DenRegTabla2,2,FALSE),'DATOS PEST15'!$A:$A,INDICE!$C$13,'DATOS PEST15'!$E:$E,'2. TS PAIS SEXO Y REG'!$A232)</f>
        <v>0</v>
      </c>
      <c r="K232" s="164">
        <f>SUMIFS('DATOS PEST15'!$D:$D,'DATOS PEST15'!$B:$B,VLOOKUP($I$5,DenRegTabla2,2,FALSE),'DATOS PEST15'!$A:$A,INDICE!$C$13,'DATOS PEST15'!$E:$E,'2. TS PAIS SEXO Y REG'!$A232)</f>
        <v>0</v>
      </c>
      <c r="L232" s="147">
        <f>SUMIFS('DATOS PEST15'!$D:$D,'DATOS PEST15'!$C:$C,'2. TS PAIS SEXO Y REG'!L$6,'DATOS PEST15'!$B:$B,VLOOKUP($L$5,DenRegTabla2,2,FALSE),'DATOS PEST15'!$A:$A,INDICE!$C$13,'DATOS PEST15'!$E:$E,'2. TS PAIS SEXO Y REG'!$A232)</f>
        <v>0</v>
      </c>
      <c r="M232" s="166">
        <f>SUMIFS('DATOS PEST15'!$D:$D,'DATOS PEST15'!$C:$C,'2. TS PAIS SEXO Y REG'!M$6,'DATOS PEST15'!$B:$B,VLOOKUP($L$5,DenRegTabla2,2,FALSE),'DATOS PEST15'!$A:$A,INDICE!$C$13,'DATOS PEST15'!$E:$E,'2. TS PAIS SEXO Y REG'!$A232)</f>
        <v>0</v>
      </c>
      <c r="N232" s="164">
        <f>SUMIFS('DATOS PEST15'!$D:$D,'DATOS PEST15'!$B:$B,VLOOKUP($L$5,DenRegTabla2,2,FALSE),'DATOS PEST15'!$A:$A,INDICE!$C$13,'DATOS PEST15'!$E:$E,'2. TS PAIS SEXO Y REG'!$A232)</f>
        <v>0</v>
      </c>
      <c r="O232" s="147">
        <f>SUMIFS('DATOS PEST15'!$D:$D,'DATOS PEST15'!$C:$C,'2. TS PAIS SEXO Y REG'!O$6,'DATOS PEST15'!$B:$B,VLOOKUP($O$5,DenRegTabla2,2,FALSE),'DATOS PEST15'!$A:$A,INDICE!$C$13,'DATOS PEST15'!$E:$E,'2. TS PAIS SEXO Y REG'!$A232)</f>
        <v>0</v>
      </c>
      <c r="P232" s="166">
        <f>SUMIFS('DATOS PEST15'!$D:$D,'DATOS PEST15'!$C:$C,'2. TS PAIS SEXO Y REG'!P$6,'DATOS PEST15'!$B:$B,VLOOKUP($O$5,DenRegTabla2,2,FALSE),'DATOS PEST15'!$A:$A,INDICE!$C$13,'DATOS PEST15'!$E:$E,'2. TS PAIS SEXO Y REG'!$A232)</f>
        <v>0</v>
      </c>
      <c r="Q232" s="164">
        <f>SUMIFS('DATOS PEST15'!$D:$D,'DATOS PEST15'!$B:$B,VLOOKUP($O$5,DenRegTabla2,2,FALSE),'DATOS PEST15'!$A:$A,INDICE!$C$13,'DATOS PEST15'!$E:$E,'2. TS PAIS SEXO Y REG'!$A232)</f>
        <v>0</v>
      </c>
      <c r="R232" s="147">
        <f>SUMIFS('DATOS PEST15'!$D:$D,'DATOS PEST15'!$C:$C,'2. TS PAIS SEXO Y REG'!R$6,'DATOS PEST15'!$B:$B,VLOOKUP($R$5,DenRegTabla2,2,FALSE),'DATOS PEST15'!$A:$A,INDICE!$C$13,'DATOS PEST15'!$E:$E,'2. TS PAIS SEXO Y REG'!$A232)</f>
        <v>0</v>
      </c>
      <c r="S232" s="166">
        <f>SUMIFS('DATOS PEST15'!$D:$D,'DATOS PEST15'!$C:$C,'2. TS PAIS SEXO Y REG'!S$6,'DATOS PEST15'!$B:$B,VLOOKUP($R$5,DenRegTabla2,2,FALSE),'DATOS PEST15'!$A:$A,INDICE!$C$13,'DATOS PEST15'!$E:$E,'2. TS PAIS SEXO Y REG'!$A232)</f>
        <v>0</v>
      </c>
      <c r="T232" s="164">
        <f>SUMIFS('DATOS PEST15'!$D:$D,'DATOS PEST15'!$B:$B,VLOOKUP($R$5,DenRegTabla2,2,FALSE),'DATOS PEST15'!$A:$A,INDICE!$C$13,'DATOS PEST15'!$E:$E,'2. TS PAIS SEXO Y REG'!$A232)</f>
        <v>0</v>
      </c>
      <c r="U232" s="147">
        <f>SUMIFS('DATOS PEST15'!$D:$D,'DATOS PEST15'!$C:$C,'2. TS PAIS SEXO Y REG'!U$6,'DATOS PEST15'!$B:$B,VLOOKUP($U$5,DenRegTabla2,2,FALSE),'DATOS PEST15'!$A:$A,INDICE!$C$13,'DATOS PEST15'!$E:$E,'2. TS PAIS SEXO Y REG'!$A232)</f>
        <v>0</v>
      </c>
      <c r="V232" s="166">
        <f>SUMIFS('DATOS PEST15'!$D:$D,'DATOS PEST15'!$C:$C,'2. TS PAIS SEXO Y REG'!V$6,'DATOS PEST15'!$B:$B,VLOOKUP($U$5,DenRegTabla2,2,FALSE),'DATOS PEST15'!$A:$A,INDICE!$C$13,'DATOS PEST15'!$E:$E,'2. TS PAIS SEXO Y REG'!$A232)</f>
        <v>0</v>
      </c>
      <c r="W232" s="164">
        <f>SUMIFS('DATOS PEST15'!$D:$D,'DATOS PEST15'!$B:$B,VLOOKUP($U$5,DenRegTabla2,2,FALSE),'DATOS PEST15'!$A:$A,INDICE!$C$13,'DATOS PEST15'!$E:$E,'2. TS PAIS SEXO Y REG'!$A232)</f>
        <v>0</v>
      </c>
      <c r="X232" s="147">
        <f>SUMIFS('DATOS PEST15'!$D:$D,'DATOS PEST15'!$C:$C,'2. TS PAIS SEXO Y REG'!X$6,'DATOS PEST15'!$B:$B,VLOOKUP($X$5,DenRegTabla2,2,FALSE),'DATOS PEST15'!$A:$A,INDICE!$C$13,'DATOS PEST15'!$E:$E,'2. TS PAIS SEXO Y REG'!$A232)</f>
        <v>0</v>
      </c>
      <c r="Y232" s="166">
        <f>SUMIFS('DATOS PEST15'!$D:$D,'DATOS PEST15'!$C:$C,'2. TS PAIS SEXO Y REG'!Y$6,'DATOS PEST15'!$B:$B,VLOOKUP($X$5,DenRegTabla2,2,FALSE),'DATOS PEST15'!$A:$A,INDICE!$C$13,'DATOS PEST15'!$E:$E,'2. TS PAIS SEXO Y REG'!$A232)</f>
        <v>0</v>
      </c>
      <c r="Z232" s="164">
        <f>SUMIFS('DATOS PEST15'!$D:$D,'DATOS PEST15'!$B:$B,VLOOKUP($X$5,DenRegTabla2,2,FALSE),'DATOS PEST15'!$A:$A,INDICE!$C$13,'DATOS PEST15'!$E:$E,'2. TS PAIS SEXO Y REG'!$A232)</f>
        <v>0</v>
      </c>
      <c r="AA232" s="147">
        <f>SUMIFS('DATOS PEST15'!$D:$D,'DATOS PEST15'!$C:$C,'2. TS PAIS SEXO Y REG'!AA$6,'DATOS PEST15'!$B:$B,VLOOKUP($AA$5,DenRegTabla2,2,FALSE),'DATOS PEST15'!$A:$A,INDICE!$C$13,'DATOS PEST15'!$E:$E,'2. TS PAIS SEXO Y REG'!$A232)</f>
        <v>0</v>
      </c>
      <c r="AB232" s="166">
        <f>SUMIFS('DATOS PEST15'!$D:$D,'DATOS PEST15'!$C:$C,'2. TS PAIS SEXO Y REG'!AB$6,'DATOS PEST15'!$B:$B,VLOOKUP($AA$5,DenRegTabla2,2,FALSE),'DATOS PEST15'!$A:$A,INDICE!$C$13,'DATOS PEST15'!$E:$E,'2. TS PAIS SEXO Y REG'!$A232)</f>
        <v>0</v>
      </c>
      <c r="AC232" s="164">
        <f>SUMIFS('DATOS PEST15'!$D:$D,'DATOS PEST15'!$B:$B,VLOOKUP($AA$5,DenRegTabla2,2,FALSE),'DATOS PEST15'!$A:$A,INDICE!$C$13,'DATOS PEST15'!$E:$E,'2. TS PAIS SEXO Y REG'!$A232)</f>
        <v>0</v>
      </c>
    </row>
    <row r="233" spans="1:29" s="123" customFormat="1" ht="15.6" x14ac:dyDescent="0.3">
      <c r="A233" s="4">
        <v>764</v>
      </c>
      <c r="B233" s="147" t="s">
        <v>353</v>
      </c>
      <c r="C233" s="147">
        <f t="shared" si="27"/>
        <v>905.15789473684208</v>
      </c>
      <c r="D233" s="166">
        <f t="shared" si="28"/>
        <v>261.31578947368422</v>
      </c>
      <c r="E233" s="164">
        <f t="shared" si="29"/>
        <v>1166.4736842105262</v>
      </c>
      <c r="F233" s="147">
        <f>SUMIFS('DATOS PEST15'!$D:$D,'DATOS PEST15'!$C:$C,'2. TS PAIS SEXO Y REG'!F$6,'DATOS PEST15'!$B:$B,VLOOKUP($F$5,DenRegTabla2,2,FALSE),'DATOS PEST15'!$A:$A,INDICE!$C$13,'DATOS PEST15'!$E:$E,'2. TS PAIS SEXO Y REG'!$A233)</f>
        <v>544</v>
      </c>
      <c r="G233" s="166">
        <f>SUMIFS('DATOS PEST15'!$D:$D,'DATOS PEST15'!$C:$C,'2. TS PAIS SEXO Y REG'!G$6,'DATOS PEST15'!$B:$B,VLOOKUP($F$5,DenRegTabla2,2,FALSE),'DATOS PEST15'!$A:$A,INDICE!$C$13,'DATOS PEST15'!$E:$E,'2. TS PAIS SEXO Y REG'!$A233)</f>
        <v>161.31578947368422</v>
      </c>
      <c r="H233" s="164">
        <f>SUMIFS('DATOS PEST15'!$D:$D,'DATOS PEST15'!$B:$B,VLOOKUP($F$5,DenRegTabla2,2,FALSE),'DATOS PEST15'!$A:$A,INDICE!$C$13,'DATOS PEST15'!$E:$E,'2. TS PAIS SEXO Y REG'!$A233)</f>
        <v>705.31578947368416</v>
      </c>
      <c r="I233" s="147">
        <f>SUMIFS('DATOS PEST15'!$D:$D,'DATOS PEST15'!$C:$C,'2. TS PAIS SEXO Y REG'!I$6,'DATOS PEST15'!$B:$B,VLOOKUP($I$5,DenRegTabla2,2,FALSE),'DATOS PEST15'!$A:$A,INDICE!$C$13,'DATOS PEST15'!$E:$E,'2. TS PAIS SEXO Y REG'!$A233)</f>
        <v>22</v>
      </c>
      <c r="J233" s="166">
        <f>SUMIFS('DATOS PEST15'!$D:$D,'DATOS PEST15'!$C:$C,'2. TS PAIS SEXO Y REG'!J$6,'DATOS PEST15'!$B:$B,VLOOKUP($I$5,DenRegTabla2,2,FALSE),'DATOS PEST15'!$A:$A,INDICE!$C$13,'DATOS PEST15'!$E:$E,'2. TS PAIS SEXO Y REG'!$A233)</f>
        <v>63.473684210526315</v>
      </c>
      <c r="K233" s="164">
        <f>SUMIFS('DATOS PEST15'!$D:$D,'DATOS PEST15'!$B:$B,VLOOKUP($I$5,DenRegTabla2,2,FALSE),'DATOS PEST15'!$A:$A,INDICE!$C$13,'DATOS PEST15'!$E:$E,'2. TS PAIS SEXO Y REG'!$A233)</f>
        <v>85.473684210526315</v>
      </c>
      <c r="L233" s="147">
        <f>SUMIFS('DATOS PEST15'!$D:$D,'DATOS PEST15'!$C:$C,'2. TS PAIS SEXO Y REG'!L$6,'DATOS PEST15'!$B:$B,VLOOKUP($L$5,DenRegTabla2,2,FALSE),'DATOS PEST15'!$A:$A,INDICE!$C$13,'DATOS PEST15'!$E:$E,'2. TS PAIS SEXO Y REG'!$A233)</f>
        <v>10.315789473684211</v>
      </c>
      <c r="M233" s="166">
        <f>SUMIFS('DATOS PEST15'!$D:$D,'DATOS PEST15'!$C:$C,'2. TS PAIS SEXO Y REG'!M$6,'DATOS PEST15'!$B:$B,VLOOKUP($L$5,DenRegTabla2,2,FALSE),'DATOS PEST15'!$A:$A,INDICE!$C$13,'DATOS PEST15'!$E:$E,'2. TS PAIS SEXO Y REG'!$A233)</f>
        <v>0</v>
      </c>
      <c r="N233" s="164">
        <f>SUMIFS('DATOS PEST15'!$D:$D,'DATOS PEST15'!$B:$B,VLOOKUP($L$5,DenRegTabla2,2,FALSE),'DATOS PEST15'!$A:$A,INDICE!$C$13,'DATOS PEST15'!$E:$E,'2. TS PAIS SEXO Y REG'!$A233)</f>
        <v>10.315789473684211</v>
      </c>
      <c r="O233" s="147">
        <f>SUMIFS('DATOS PEST15'!$D:$D,'DATOS PEST15'!$C:$C,'2. TS PAIS SEXO Y REG'!O$6,'DATOS PEST15'!$B:$B,VLOOKUP($O$5,DenRegTabla2,2,FALSE),'DATOS PEST15'!$A:$A,INDICE!$C$13,'DATOS PEST15'!$E:$E,'2. TS PAIS SEXO Y REG'!$A233)</f>
        <v>326.84210526315792</v>
      </c>
      <c r="P233" s="166">
        <f>SUMIFS('DATOS PEST15'!$D:$D,'DATOS PEST15'!$C:$C,'2. TS PAIS SEXO Y REG'!P$6,'DATOS PEST15'!$B:$B,VLOOKUP($O$5,DenRegTabla2,2,FALSE),'DATOS PEST15'!$A:$A,INDICE!$C$13,'DATOS PEST15'!$E:$E,'2. TS PAIS SEXO Y REG'!$A233)</f>
        <v>36.526315789473685</v>
      </c>
      <c r="Q233" s="164">
        <f>SUMIFS('DATOS PEST15'!$D:$D,'DATOS PEST15'!$B:$B,VLOOKUP($O$5,DenRegTabla2,2,FALSE),'DATOS PEST15'!$A:$A,INDICE!$C$13,'DATOS PEST15'!$E:$E,'2. TS PAIS SEXO Y REG'!$A233)</f>
        <v>363.36842105263162</v>
      </c>
      <c r="R233" s="147">
        <f>SUMIFS('DATOS PEST15'!$D:$D,'DATOS PEST15'!$C:$C,'2. TS PAIS SEXO Y REG'!R$6,'DATOS PEST15'!$B:$B,VLOOKUP($R$5,DenRegTabla2,2,FALSE),'DATOS PEST15'!$A:$A,INDICE!$C$13,'DATOS PEST15'!$E:$E,'2. TS PAIS SEXO Y REG'!$A233)</f>
        <v>1</v>
      </c>
      <c r="S233" s="166">
        <f>SUMIFS('DATOS PEST15'!$D:$D,'DATOS PEST15'!$C:$C,'2. TS PAIS SEXO Y REG'!S$6,'DATOS PEST15'!$B:$B,VLOOKUP($R$5,DenRegTabla2,2,FALSE),'DATOS PEST15'!$A:$A,INDICE!$C$13,'DATOS PEST15'!$E:$E,'2. TS PAIS SEXO Y REG'!$A233)</f>
        <v>0</v>
      </c>
      <c r="T233" s="164">
        <f>SUMIFS('DATOS PEST15'!$D:$D,'DATOS PEST15'!$B:$B,VLOOKUP($R$5,DenRegTabla2,2,FALSE),'DATOS PEST15'!$A:$A,INDICE!$C$13,'DATOS PEST15'!$E:$E,'2. TS PAIS SEXO Y REG'!$A233)</f>
        <v>1</v>
      </c>
      <c r="U233" s="147">
        <f>SUMIFS('DATOS PEST15'!$D:$D,'DATOS PEST15'!$C:$C,'2. TS PAIS SEXO Y REG'!U$6,'DATOS PEST15'!$B:$B,VLOOKUP($U$5,DenRegTabla2,2,FALSE),'DATOS PEST15'!$A:$A,INDICE!$C$13,'DATOS PEST15'!$E:$E,'2. TS PAIS SEXO Y REG'!$A233)</f>
        <v>1</v>
      </c>
      <c r="V233" s="166">
        <f>SUMIFS('DATOS PEST15'!$D:$D,'DATOS PEST15'!$C:$C,'2. TS PAIS SEXO Y REG'!V$6,'DATOS PEST15'!$B:$B,VLOOKUP($U$5,DenRegTabla2,2,FALSE),'DATOS PEST15'!$A:$A,INDICE!$C$13,'DATOS PEST15'!$E:$E,'2. TS PAIS SEXO Y REG'!$A233)</f>
        <v>0</v>
      </c>
      <c r="W233" s="164">
        <f>SUMIFS('DATOS PEST15'!$D:$D,'DATOS PEST15'!$B:$B,VLOOKUP($U$5,DenRegTabla2,2,FALSE),'DATOS PEST15'!$A:$A,INDICE!$C$13,'DATOS PEST15'!$E:$E,'2. TS PAIS SEXO Y REG'!$A233)</f>
        <v>1</v>
      </c>
      <c r="X233" s="147">
        <f>SUMIFS('DATOS PEST15'!$D:$D,'DATOS PEST15'!$C:$C,'2. TS PAIS SEXO Y REG'!X$6,'DATOS PEST15'!$B:$B,VLOOKUP($X$5,DenRegTabla2,2,FALSE),'DATOS PEST15'!$A:$A,INDICE!$C$13,'DATOS PEST15'!$E:$E,'2. TS PAIS SEXO Y REG'!$A233)</f>
        <v>0</v>
      </c>
      <c r="Y233" s="166">
        <f>SUMIFS('DATOS PEST15'!$D:$D,'DATOS PEST15'!$C:$C,'2. TS PAIS SEXO Y REG'!Y$6,'DATOS PEST15'!$B:$B,VLOOKUP($X$5,DenRegTabla2,2,FALSE),'DATOS PEST15'!$A:$A,INDICE!$C$13,'DATOS PEST15'!$E:$E,'2. TS PAIS SEXO Y REG'!$A233)</f>
        <v>0</v>
      </c>
      <c r="Z233" s="164">
        <f>SUMIFS('DATOS PEST15'!$D:$D,'DATOS PEST15'!$B:$B,VLOOKUP($X$5,DenRegTabla2,2,FALSE),'DATOS PEST15'!$A:$A,INDICE!$C$13,'DATOS PEST15'!$E:$E,'2. TS PAIS SEXO Y REG'!$A233)</f>
        <v>0</v>
      </c>
      <c r="AA233" s="147">
        <f>SUMIFS('DATOS PEST15'!$D:$D,'DATOS PEST15'!$C:$C,'2. TS PAIS SEXO Y REG'!AA$6,'DATOS PEST15'!$B:$B,VLOOKUP($AA$5,DenRegTabla2,2,FALSE),'DATOS PEST15'!$A:$A,INDICE!$C$13,'DATOS PEST15'!$E:$E,'2. TS PAIS SEXO Y REG'!$A233)</f>
        <v>0</v>
      </c>
      <c r="AB233" s="166">
        <f>SUMIFS('DATOS PEST15'!$D:$D,'DATOS PEST15'!$C:$C,'2. TS PAIS SEXO Y REG'!AB$6,'DATOS PEST15'!$B:$B,VLOOKUP($AA$5,DenRegTabla2,2,FALSE),'DATOS PEST15'!$A:$A,INDICE!$C$13,'DATOS PEST15'!$E:$E,'2. TS PAIS SEXO Y REG'!$A233)</f>
        <v>0</v>
      </c>
      <c r="AC233" s="164">
        <f>SUMIFS('DATOS PEST15'!$D:$D,'DATOS PEST15'!$B:$B,VLOOKUP($AA$5,DenRegTabla2,2,FALSE),'DATOS PEST15'!$A:$A,INDICE!$C$13,'DATOS PEST15'!$E:$E,'2. TS PAIS SEXO Y REG'!$A233)</f>
        <v>0</v>
      </c>
    </row>
    <row r="234" spans="1:29" s="123" customFormat="1" ht="15.6" x14ac:dyDescent="0.3">
      <c r="A234" s="4">
        <v>158</v>
      </c>
      <c r="B234" s="147" t="s">
        <v>255</v>
      </c>
      <c r="C234" s="147">
        <f t="shared" ref="C234:C261" si="30">SUM(F234,I234,L234,O234,R234,U234,X234,AA234)</f>
        <v>217.78947368421052</v>
      </c>
      <c r="D234" s="166">
        <f t="shared" ref="D234:D261" si="31">SUM(G234,J234,M234,P234,S234,V234,Y234,AB234)</f>
        <v>81</v>
      </c>
      <c r="E234" s="164">
        <f t="shared" ref="E234:E261" si="32">SUM(H234,K234,N234,Q234,T234,W234,Z234,AC234)</f>
        <v>298.78947368421052</v>
      </c>
      <c r="F234" s="147">
        <f>SUMIFS('DATOS PEST15'!$D:$D,'DATOS PEST15'!$C:$C,'2. TS PAIS SEXO Y REG'!F$6,'DATOS PEST15'!$B:$B,VLOOKUP($F$5,DenRegTabla2,2,FALSE),'DATOS PEST15'!$A:$A,INDICE!$C$13,'DATOS PEST15'!$E:$E,'2. TS PAIS SEXO Y REG'!$A234)</f>
        <v>165.89473684210526</v>
      </c>
      <c r="G234" s="166">
        <f>SUMIFS('DATOS PEST15'!$D:$D,'DATOS PEST15'!$C:$C,'2. TS PAIS SEXO Y REG'!G$6,'DATOS PEST15'!$B:$B,VLOOKUP($F$5,DenRegTabla2,2,FALSE),'DATOS PEST15'!$A:$A,INDICE!$C$13,'DATOS PEST15'!$E:$E,'2. TS PAIS SEXO Y REG'!$A234)</f>
        <v>49.842105263157897</v>
      </c>
      <c r="H234" s="164">
        <f>SUMIFS('DATOS PEST15'!$D:$D,'DATOS PEST15'!$B:$B,VLOOKUP($F$5,DenRegTabla2,2,FALSE),'DATOS PEST15'!$A:$A,INDICE!$C$13,'DATOS PEST15'!$E:$E,'2. TS PAIS SEXO Y REG'!$A234)</f>
        <v>215.73684210526315</v>
      </c>
      <c r="I234" s="147">
        <f>SUMIFS('DATOS PEST15'!$D:$D,'DATOS PEST15'!$C:$C,'2. TS PAIS SEXO Y REG'!I$6,'DATOS PEST15'!$B:$B,VLOOKUP($I$5,DenRegTabla2,2,FALSE),'DATOS PEST15'!$A:$A,INDICE!$C$13,'DATOS PEST15'!$E:$E,'2. TS PAIS SEXO Y REG'!$A234)</f>
        <v>0.94736842105263153</v>
      </c>
      <c r="J234" s="166">
        <f>SUMIFS('DATOS PEST15'!$D:$D,'DATOS PEST15'!$C:$C,'2. TS PAIS SEXO Y REG'!J$6,'DATOS PEST15'!$B:$B,VLOOKUP($I$5,DenRegTabla2,2,FALSE),'DATOS PEST15'!$A:$A,INDICE!$C$13,'DATOS PEST15'!$E:$E,'2. TS PAIS SEXO Y REG'!$A234)</f>
        <v>0</v>
      </c>
      <c r="K234" s="164">
        <f>SUMIFS('DATOS PEST15'!$D:$D,'DATOS PEST15'!$B:$B,VLOOKUP($I$5,DenRegTabla2,2,FALSE),'DATOS PEST15'!$A:$A,INDICE!$C$13,'DATOS PEST15'!$E:$E,'2. TS PAIS SEXO Y REG'!$A234)</f>
        <v>0.94736842105263153</v>
      </c>
      <c r="L234" s="147">
        <f>SUMIFS('DATOS PEST15'!$D:$D,'DATOS PEST15'!$C:$C,'2. TS PAIS SEXO Y REG'!L$6,'DATOS PEST15'!$B:$B,VLOOKUP($L$5,DenRegTabla2,2,FALSE),'DATOS PEST15'!$A:$A,INDICE!$C$13,'DATOS PEST15'!$E:$E,'2. TS PAIS SEXO Y REG'!$A234)</f>
        <v>1</v>
      </c>
      <c r="M234" s="166">
        <f>SUMIFS('DATOS PEST15'!$D:$D,'DATOS PEST15'!$C:$C,'2. TS PAIS SEXO Y REG'!M$6,'DATOS PEST15'!$B:$B,VLOOKUP($L$5,DenRegTabla2,2,FALSE),'DATOS PEST15'!$A:$A,INDICE!$C$13,'DATOS PEST15'!$E:$E,'2. TS PAIS SEXO Y REG'!$A234)</f>
        <v>1</v>
      </c>
      <c r="N234" s="164">
        <f>SUMIFS('DATOS PEST15'!$D:$D,'DATOS PEST15'!$B:$B,VLOOKUP($L$5,DenRegTabla2,2,FALSE),'DATOS PEST15'!$A:$A,INDICE!$C$13,'DATOS PEST15'!$E:$E,'2. TS PAIS SEXO Y REG'!$A234)</f>
        <v>2</v>
      </c>
      <c r="O234" s="147">
        <f>SUMIFS('DATOS PEST15'!$D:$D,'DATOS PEST15'!$C:$C,'2. TS PAIS SEXO Y REG'!O$6,'DATOS PEST15'!$B:$B,VLOOKUP($O$5,DenRegTabla2,2,FALSE),'DATOS PEST15'!$A:$A,INDICE!$C$13,'DATOS PEST15'!$E:$E,'2. TS PAIS SEXO Y REG'!$A234)</f>
        <v>49.94736842105263</v>
      </c>
      <c r="P234" s="166">
        <f>SUMIFS('DATOS PEST15'!$D:$D,'DATOS PEST15'!$C:$C,'2. TS PAIS SEXO Y REG'!P$6,'DATOS PEST15'!$B:$B,VLOOKUP($O$5,DenRegTabla2,2,FALSE),'DATOS PEST15'!$A:$A,INDICE!$C$13,'DATOS PEST15'!$E:$E,'2. TS PAIS SEXO Y REG'!$A234)</f>
        <v>30.157894736842106</v>
      </c>
      <c r="Q234" s="164">
        <f>SUMIFS('DATOS PEST15'!$D:$D,'DATOS PEST15'!$B:$B,VLOOKUP($O$5,DenRegTabla2,2,FALSE),'DATOS PEST15'!$A:$A,INDICE!$C$13,'DATOS PEST15'!$E:$E,'2. TS PAIS SEXO Y REG'!$A234)</f>
        <v>80.10526315789474</v>
      </c>
      <c r="R234" s="147">
        <f>SUMIFS('DATOS PEST15'!$D:$D,'DATOS PEST15'!$C:$C,'2. TS PAIS SEXO Y REG'!R$6,'DATOS PEST15'!$B:$B,VLOOKUP($R$5,DenRegTabla2,2,FALSE),'DATOS PEST15'!$A:$A,INDICE!$C$13,'DATOS PEST15'!$E:$E,'2. TS PAIS SEXO Y REG'!$A234)</f>
        <v>0</v>
      </c>
      <c r="S234" s="166">
        <f>SUMIFS('DATOS PEST15'!$D:$D,'DATOS PEST15'!$C:$C,'2. TS PAIS SEXO Y REG'!S$6,'DATOS PEST15'!$B:$B,VLOOKUP($R$5,DenRegTabla2,2,FALSE),'DATOS PEST15'!$A:$A,INDICE!$C$13,'DATOS PEST15'!$E:$E,'2. TS PAIS SEXO Y REG'!$A234)</f>
        <v>0</v>
      </c>
      <c r="T234" s="164">
        <f>SUMIFS('DATOS PEST15'!$D:$D,'DATOS PEST15'!$B:$B,VLOOKUP($R$5,DenRegTabla2,2,FALSE),'DATOS PEST15'!$A:$A,INDICE!$C$13,'DATOS PEST15'!$E:$E,'2. TS PAIS SEXO Y REG'!$A234)</f>
        <v>0</v>
      </c>
      <c r="U234" s="147">
        <f>SUMIFS('DATOS PEST15'!$D:$D,'DATOS PEST15'!$C:$C,'2. TS PAIS SEXO Y REG'!U$6,'DATOS PEST15'!$B:$B,VLOOKUP($U$5,DenRegTabla2,2,FALSE),'DATOS PEST15'!$A:$A,INDICE!$C$13,'DATOS PEST15'!$E:$E,'2. TS PAIS SEXO Y REG'!$A234)</f>
        <v>0</v>
      </c>
      <c r="V234" s="166">
        <f>SUMIFS('DATOS PEST15'!$D:$D,'DATOS PEST15'!$C:$C,'2. TS PAIS SEXO Y REG'!V$6,'DATOS PEST15'!$B:$B,VLOOKUP($U$5,DenRegTabla2,2,FALSE),'DATOS PEST15'!$A:$A,INDICE!$C$13,'DATOS PEST15'!$E:$E,'2. TS PAIS SEXO Y REG'!$A234)</f>
        <v>0</v>
      </c>
      <c r="W234" s="164">
        <f>SUMIFS('DATOS PEST15'!$D:$D,'DATOS PEST15'!$B:$B,VLOOKUP($U$5,DenRegTabla2,2,FALSE),'DATOS PEST15'!$A:$A,INDICE!$C$13,'DATOS PEST15'!$E:$E,'2. TS PAIS SEXO Y REG'!$A234)</f>
        <v>0</v>
      </c>
      <c r="X234" s="147">
        <f>SUMIFS('DATOS PEST15'!$D:$D,'DATOS PEST15'!$C:$C,'2. TS PAIS SEXO Y REG'!X$6,'DATOS PEST15'!$B:$B,VLOOKUP($X$5,DenRegTabla2,2,FALSE),'DATOS PEST15'!$A:$A,INDICE!$C$13,'DATOS PEST15'!$E:$E,'2. TS PAIS SEXO Y REG'!$A234)</f>
        <v>0</v>
      </c>
      <c r="Y234" s="166">
        <f>SUMIFS('DATOS PEST15'!$D:$D,'DATOS PEST15'!$C:$C,'2. TS PAIS SEXO Y REG'!Y$6,'DATOS PEST15'!$B:$B,VLOOKUP($X$5,DenRegTabla2,2,FALSE),'DATOS PEST15'!$A:$A,INDICE!$C$13,'DATOS PEST15'!$E:$E,'2. TS PAIS SEXO Y REG'!$A234)</f>
        <v>0</v>
      </c>
      <c r="Z234" s="164">
        <f>SUMIFS('DATOS PEST15'!$D:$D,'DATOS PEST15'!$B:$B,VLOOKUP($X$5,DenRegTabla2,2,FALSE),'DATOS PEST15'!$A:$A,INDICE!$C$13,'DATOS PEST15'!$E:$E,'2. TS PAIS SEXO Y REG'!$A234)</f>
        <v>0</v>
      </c>
      <c r="AA234" s="147">
        <f>SUMIFS('DATOS PEST15'!$D:$D,'DATOS PEST15'!$C:$C,'2. TS PAIS SEXO Y REG'!AA$6,'DATOS PEST15'!$B:$B,VLOOKUP($AA$5,DenRegTabla2,2,FALSE),'DATOS PEST15'!$A:$A,INDICE!$C$13,'DATOS PEST15'!$E:$E,'2. TS PAIS SEXO Y REG'!$A234)</f>
        <v>0</v>
      </c>
      <c r="AB234" s="166">
        <f>SUMIFS('DATOS PEST15'!$D:$D,'DATOS PEST15'!$C:$C,'2. TS PAIS SEXO Y REG'!AB$6,'DATOS PEST15'!$B:$B,VLOOKUP($AA$5,DenRegTabla2,2,FALSE),'DATOS PEST15'!$A:$A,INDICE!$C$13,'DATOS PEST15'!$E:$E,'2. TS PAIS SEXO Y REG'!$A234)</f>
        <v>0</v>
      </c>
      <c r="AC234" s="164">
        <f>SUMIFS('DATOS PEST15'!$D:$D,'DATOS PEST15'!$B:$B,VLOOKUP($AA$5,DenRegTabla2,2,FALSE),'DATOS PEST15'!$A:$A,INDICE!$C$13,'DATOS PEST15'!$E:$E,'2. TS PAIS SEXO Y REG'!$A234)</f>
        <v>0</v>
      </c>
    </row>
    <row r="235" spans="1:29" s="123" customFormat="1" ht="15.6" x14ac:dyDescent="0.3">
      <c r="A235" s="4">
        <v>834</v>
      </c>
      <c r="B235" s="147" t="s">
        <v>364</v>
      </c>
      <c r="C235" s="147">
        <f t="shared" si="30"/>
        <v>81.89473684210526</v>
      </c>
      <c r="D235" s="166">
        <f t="shared" si="31"/>
        <v>64.368421052631589</v>
      </c>
      <c r="E235" s="164">
        <f t="shared" si="32"/>
        <v>146.26315789473685</v>
      </c>
      <c r="F235" s="147">
        <f>SUMIFS('DATOS PEST15'!$D:$D,'DATOS PEST15'!$C:$C,'2. TS PAIS SEXO Y REG'!F$6,'DATOS PEST15'!$B:$B,VLOOKUP($F$5,DenRegTabla2,2,FALSE),'DATOS PEST15'!$A:$A,INDICE!$C$13,'DATOS PEST15'!$E:$E,'2. TS PAIS SEXO Y REG'!$A235)</f>
        <v>35.89473684210526</v>
      </c>
      <c r="G235" s="166">
        <f>SUMIFS('DATOS PEST15'!$D:$D,'DATOS PEST15'!$C:$C,'2. TS PAIS SEXO Y REG'!G$6,'DATOS PEST15'!$B:$B,VLOOKUP($F$5,DenRegTabla2,2,FALSE),'DATOS PEST15'!$A:$A,INDICE!$C$13,'DATOS PEST15'!$E:$E,'2. TS PAIS SEXO Y REG'!$A235)</f>
        <v>55.368421052631582</v>
      </c>
      <c r="H235" s="164">
        <f>SUMIFS('DATOS PEST15'!$D:$D,'DATOS PEST15'!$B:$B,VLOOKUP($F$5,DenRegTabla2,2,FALSE),'DATOS PEST15'!$A:$A,INDICE!$C$13,'DATOS PEST15'!$E:$E,'2. TS PAIS SEXO Y REG'!$A235)</f>
        <v>91.26315789473685</v>
      </c>
      <c r="I235" s="147">
        <f>SUMIFS('DATOS PEST15'!$D:$D,'DATOS PEST15'!$C:$C,'2. TS PAIS SEXO Y REG'!I$6,'DATOS PEST15'!$B:$B,VLOOKUP($I$5,DenRegTabla2,2,FALSE),'DATOS PEST15'!$A:$A,INDICE!$C$13,'DATOS PEST15'!$E:$E,'2. TS PAIS SEXO Y REG'!$A235)</f>
        <v>0</v>
      </c>
      <c r="J235" s="166">
        <f>SUMIFS('DATOS PEST15'!$D:$D,'DATOS PEST15'!$C:$C,'2. TS PAIS SEXO Y REG'!J$6,'DATOS PEST15'!$B:$B,VLOOKUP($I$5,DenRegTabla2,2,FALSE),'DATOS PEST15'!$A:$A,INDICE!$C$13,'DATOS PEST15'!$E:$E,'2. TS PAIS SEXO Y REG'!$A235)</f>
        <v>5</v>
      </c>
      <c r="K235" s="164">
        <f>SUMIFS('DATOS PEST15'!$D:$D,'DATOS PEST15'!$B:$B,VLOOKUP($I$5,DenRegTabla2,2,FALSE),'DATOS PEST15'!$A:$A,INDICE!$C$13,'DATOS PEST15'!$E:$E,'2. TS PAIS SEXO Y REG'!$A235)</f>
        <v>5</v>
      </c>
      <c r="L235" s="147">
        <f>SUMIFS('DATOS PEST15'!$D:$D,'DATOS PEST15'!$C:$C,'2. TS PAIS SEXO Y REG'!L$6,'DATOS PEST15'!$B:$B,VLOOKUP($L$5,DenRegTabla2,2,FALSE),'DATOS PEST15'!$A:$A,INDICE!$C$13,'DATOS PEST15'!$E:$E,'2. TS PAIS SEXO Y REG'!$A235)</f>
        <v>7</v>
      </c>
      <c r="M235" s="166">
        <f>SUMIFS('DATOS PEST15'!$D:$D,'DATOS PEST15'!$C:$C,'2. TS PAIS SEXO Y REG'!M$6,'DATOS PEST15'!$B:$B,VLOOKUP($L$5,DenRegTabla2,2,FALSE),'DATOS PEST15'!$A:$A,INDICE!$C$13,'DATOS PEST15'!$E:$E,'2. TS PAIS SEXO Y REG'!$A235)</f>
        <v>0</v>
      </c>
      <c r="N235" s="164">
        <f>SUMIFS('DATOS PEST15'!$D:$D,'DATOS PEST15'!$B:$B,VLOOKUP($L$5,DenRegTabla2,2,FALSE),'DATOS PEST15'!$A:$A,INDICE!$C$13,'DATOS PEST15'!$E:$E,'2. TS PAIS SEXO Y REG'!$A235)</f>
        <v>7</v>
      </c>
      <c r="O235" s="147">
        <f>SUMIFS('DATOS PEST15'!$D:$D,'DATOS PEST15'!$C:$C,'2. TS PAIS SEXO Y REG'!O$6,'DATOS PEST15'!$B:$B,VLOOKUP($O$5,DenRegTabla2,2,FALSE),'DATOS PEST15'!$A:$A,INDICE!$C$13,'DATOS PEST15'!$E:$E,'2. TS PAIS SEXO Y REG'!$A235)</f>
        <v>39</v>
      </c>
      <c r="P235" s="166">
        <f>SUMIFS('DATOS PEST15'!$D:$D,'DATOS PEST15'!$C:$C,'2. TS PAIS SEXO Y REG'!P$6,'DATOS PEST15'!$B:$B,VLOOKUP($O$5,DenRegTabla2,2,FALSE),'DATOS PEST15'!$A:$A,INDICE!$C$13,'DATOS PEST15'!$E:$E,'2. TS PAIS SEXO Y REG'!$A235)</f>
        <v>4</v>
      </c>
      <c r="Q235" s="164">
        <f>SUMIFS('DATOS PEST15'!$D:$D,'DATOS PEST15'!$B:$B,VLOOKUP($O$5,DenRegTabla2,2,FALSE),'DATOS PEST15'!$A:$A,INDICE!$C$13,'DATOS PEST15'!$E:$E,'2. TS PAIS SEXO Y REG'!$A235)</f>
        <v>43</v>
      </c>
      <c r="R235" s="147">
        <f>SUMIFS('DATOS PEST15'!$D:$D,'DATOS PEST15'!$C:$C,'2. TS PAIS SEXO Y REG'!R$6,'DATOS PEST15'!$B:$B,VLOOKUP($R$5,DenRegTabla2,2,FALSE),'DATOS PEST15'!$A:$A,INDICE!$C$13,'DATOS PEST15'!$E:$E,'2. TS PAIS SEXO Y REG'!$A235)</f>
        <v>0</v>
      </c>
      <c r="S235" s="166">
        <f>SUMIFS('DATOS PEST15'!$D:$D,'DATOS PEST15'!$C:$C,'2. TS PAIS SEXO Y REG'!S$6,'DATOS PEST15'!$B:$B,VLOOKUP($R$5,DenRegTabla2,2,FALSE),'DATOS PEST15'!$A:$A,INDICE!$C$13,'DATOS PEST15'!$E:$E,'2. TS PAIS SEXO Y REG'!$A235)</f>
        <v>0</v>
      </c>
      <c r="T235" s="164">
        <f>SUMIFS('DATOS PEST15'!$D:$D,'DATOS PEST15'!$B:$B,VLOOKUP($R$5,DenRegTabla2,2,FALSE),'DATOS PEST15'!$A:$A,INDICE!$C$13,'DATOS PEST15'!$E:$E,'2. TS PAIS SEXO Y REG'!$A235)</f>
        <v>0</v>
      </c>
      <c r="U235" s="147">
        <f>SUMIFS('DATOS PEST15'!$D:$D,'DATOS PEST15'!$C:$C,'2. TS PAIS SEXO Y REG'!U$6,'DATOS PEST15'!$B:$B,VLOOKUP($U$5,DenRegTabla2,2,FALSE),'DATOS PEST15'!$A:$A,INDICE!$C$13,'DATOS PEST15'!$E:$E,'2. TS PAIS SEXO Y REG'!$A235)</f>
        <v>0</v>
      </c>
      <c r="V235" s="166">
        <f>SUMIFS('DATOS PEST15'!$D:$D,'DATOS PEST15'!$C:$C,'2. TS PAIS SEXO Y REG'!V$6,'DATOS PEST15'!$B:$B,VLOOKUP($U$5,DenRegTabla2,2,FALSE),'DATOS PEST15'!$A:$A,INDICE!$C$13,'DATOS PEST15'!$E:$E,'2. TS PAIS SEXO Y REG'!$A235)</f>
        <v>0</v>
      </c>
      <c r="W235" s="164">
        <f>SUMIFS('DATOS PEST15'!$D:$D,'DATOS PEST15'!$B:$B,VLOOKUP($U$5,DenRegTabla2,2,FALSE),'DATOS PEST15'!$A:$A,INDICE!$C$13,'DATOS PEST15'!$E:$E,'2. TS PAIS SEXO Y REG'!$A235)</f>
        <v>0</v>
      </c>
      <c r="X235" s="147">
        <f>SUMIFS('DATOS PEST15'!$D:$D,'DATOS PEST15'!$C:$C,'2. TS PAIS SEXO Y REG'!X$6,'DATOS PEST15'!$B:$B,VLOOKUP($X$5,DenRegTabla2,2,FALSE),'DATOS PEST15'!$A:$A,INDICE!$C$13,'DATOS PEST15'!$E:$E,'2. TS PAIS SEXO Y REG'!$A235)</f>
        <v>0</v>
      </c>
      <c r="Y235" s="166">
        <f>SUMIFS('DATOS PEST15'!$D:$D,'DATOS PEST15'!$C:$C,'2. TS PAIS SEXO Y REG'!Y$6,'DATOS PEST15'!$B:$B,VLOOKUP($X$5,DenRegTabla2,2,FALSE),'DATOS PEST15'!$A:$A,INDICE!$C$13,'DATOS PEST15'!$E:$E,'2. TS PAIS SEXO Y REG'!$A235)</f>
        <v>0</v>
      </c>
      <c r="Z235" s="164">
        <f>SUMIFS('DATOS PEST15'!$D:$D,'DATOS PEST15'!$B:$B,VLOOKUP($X$5,DenRegTabla2,2,FALSE),'DATOS PEST15'!$A:$A,INDICE!$C$13,'DATOS PEST15'!$E:$E,'2. TS PAIS SEXO Y REG'!$A235)</f>
        <v>0</v>
      </c>
      <c r="AA235" s="147">
        <f>SUMIFS('DATOS PEST15'!$D:$D,'DATOS PEST15'!$C:$C,'2. TS PAIS SEXO Y REG'!AA$6,'DATOS PEST15'!$B:$B,VLOOKUP($AA$5,DenRegTabla2,2,FALSE),'DATOS PEST15'!$A:$A,INDICE!$C$13,'DATOS PEST15'!$E:$E,'2. TS PAIS SEXO Y REG'!$A235)</f>
        <v>0</v>
      </c>
      <c r="AB235" s="166">
        <f>SUMIFS('DATOS PEST15'!$D:$D,'DATOS PEST15'!$C:$C,'2. TS PAIS SEXO Y REG'!AB$6,'DATOS PEST15'!$B:$B,VLOOKUP($AA$5,DenRegTabla2,2,FALSE),'DATOS PEST15'!$A:$A,INDICE!$C$13,'DATOS PEST15'!$E:$E,'2. TS PAIS SEXO Y REG'!$A235)</f>
        <v>0</v>
      </c>
      <c r="AC235" s="164">
        <f>SUMIFS('DATOS PEST15'!$D:$D,'DATOS PEST15'!$B:$B,VLOOKUP($AA$5,DenRegTabla2,2,FALSE),'DATOS PEST15'!$A:$A,INDICE!$C$13,'DATOS PEST15'!$E:$E,'2. TS PAIS SEXO Y REG'!$A235)</f>
        <v>0</v>
      </c>
    </row>
    <row r="236" spans="1:29" s="123" customFormat="1" ht="15.6" x14ac:dyDescent="0.3">
      <c r="A236" s="4">
        <v>762</v>
      </c>
      <c r="B236" s="147" t="s">
        <v>352</v>
      </c>
      <c r="C236" s="147">
        <f t="shared" si="30"/>
        <v>20.473684210526315</v>
      </c>
      <c r="D236" s="166">
        <f t="shared" si="31"/>
        <v>30.94736842105263</v>
      </c>
      <c r="E236" s="164">
        <f t="shared" si="32"/>
        <v>51.421052631578945</v>
      </c>
      <c r="F236" s="147">
        <f>SUMIFS('DATOS PEST15'!$D:$D,'DATOS PEST15'!$C:$C,'2. TS PAIS SEXO Y REG'!F$6,'DATOS PEST15'!$B:$B,VLOOKUP($F$5,DenRegTabla2,2,FALSE),'DATOS PEST15'!$A:$A,INDICE!$C$13,'DATOS PEST15'!$E:$E,'2. TS PAIS SEXO Y REG'!$A236)</f>
        <v>16.473684210526315</v>
      </c>
      <c r="G236" s="166">
        <f>SUMIFS('DATOS PEST15'!$D:$D,'DATOS PEST15'!$C:$C,'2. TS PAIS SEXO Y REG'!G$6,'DATOS PEST15'!$B:$B,VLOOKUP($F$5,DenRegTabla2,2,FALSE),'DATOS PEST15'!$A:$A,INDICE!$C$13,'DATOS PEST15'!$E:$E,'2. TS PAIS SEXO Y REG'!$A236)</f>
        <v>24</v>
      </c>
      <c r="H236" s="164">
        <f>SUMIFS('DATOS PEST15'!$D:$D,'DATOS PEST15'!$B:$B,VLOOKUP($F$5,DenRegTabla2,2,FALSE),'DATOS PEST15'!$A:$A,INDICE!$C$13,'DATOS PEST15'!$E:$E,'2. TS PAIS SEXO Y REG'!$A236)</f>
        <v>40.473684210526315</v>
      </c>
      <c r="I236" s="147">
        <f>SUMIFS('DATOS PEST15'!$D:$D,'DATOS PEST15'!$C:$C,'2. TS PAIS SEXO Y REG'!I$6,'DATOS PEST15'!$B:$B,VLOOKUP($I$5,DenRegTabla2,2,FALSE),'DATOS PEST15'!$A:$A,INDICE!$C$13,'DATOS PEST15'!$E:$E,'2. TS PAIS SEXO Y REG'!$A236)</f>
        <v>0</v>
      </c>
      <c r="J236" s="166">
        <f>SUMIFS('DATOS PEST15'!$D:$D,'DATOS PEST15'!$C:$C,'2. TS PAIS SEXO Y REG'!J$6,'DATOS PEST15'!$B:$B,VLOOKUP($I$5,DenRegTabla2,2,FALSE),'DATOS PEST15'!$A:$A,INDICE!$C$13,'DATOS PEST15'!$E:$E,'2. TS PAIS SEXO Y REG'!$A236)</f>
        <v>1.9473684210526316</v>
      </c>
      <c r="K236" s="164">
        <f>SUMIFS('DATOS PEST15'!$D:$D,'DATOS PEST15'!$B:$B,VLOOKUP($I$5,DenRegTabla2,2,FALSE),'DATOS PEST15'!$A:$A,INDICE!$C$13,'DATOS PEST15'!$E:$E,'2. TS PAIS SEXO Y REG'!$A236)</f>
        <v>1.9473684210526316</v>
      </c>
      <c r="L236" s="147">
        <f>SUMIFS('DATOS PEST15'!$D:$D,'DATOS PEST15'!$C:$C,'2. TS PAIS SEXO Y REG'!L$6,'DATOS PEST15'!$B:$B,VLOOKUP($L$5,DenRegTabla2,2,FALSE),'DATOS PEST15'!$A:$A,INDICE!$C$13,'DATOS PEST15'!$E:$E,'2. TS PAIS SEXO Y REG'!$A236)</f>
        <v>2</v>
      </c>
      <c r="M236" s="166">
        <f>SUMIFS('DATOS PEST15'!$D:$D,'DATOS PEST15'!$C:$C,'2. TS PAIS SEXO Y REG'!M$6,'DATOS PEST15'!$B:$B,VLOOKUP($L$5,DenRegTabla2,2,FALSE),'DATOS PEST15'!$A:$A,INDICE!$C$13,'DATOS PEST15'!$E:$E,'2. TS PAIS SEXO Y REG'!$A236)</f>
        <v>0</v>
      </c>
      <c r="N236" s="164">
        <f>SUMIFS('DATOS PEST15'!$D:$D,'DATOS PEST15'!$B:$B,VLOOKUP($L$5,DenRegTabla2,2,FALSE),'DATOS PEST15'!$A:$A,INDICE!$C$13,'DATOS PEST15'!$E:$E,'2. TS PAIS SEXO Y REG'!$A236)</f>
        <v>2</v>
      </c>
      <c r="O236" s="147">
        <f>SUMIFS('DATOS PEST15'!$D:$D,'DATOS PEST15'!$C:$C,'2. TS PAIS SEXO Y REG'!O$6,'DATOS PEST15'!$B:$B,VLOOKUP($O$5,DenRegTabla2,2,FALSE),'DATOS PEST15'!$A:$A,INDICE!$C$13,'DATOS PEST15'!$E:$E,'2. TS PAIS SEXO Y REG'!$A236)</f>
        <v>2</v>
      </c>
      <c r="P236" s="166">
        <f>SUMIFS('DATOS PEST15'!$D:$D,'DATOS PEST15'!$C:$C,'2. TS PAIS SEXO Y REG'!P$6,'DATOS PEST15'!$B:$B,VLOOKUP($O$5,DenRegTabla2,2,FALSE),'DATOS PEST15'!$A:$A,INDICE!$C$13,'DATOS PEST15'!$E:$E,'2. TS PAIS SEXO Y REG'!$A236)</f>
        <v>5</v>
      </c>
      <c r="Q236" s="164">
        <f>SUMIFS('DATOS PEST15'!$D:$D,'DATOS PEST15'!$B:$B,VLOOKUP($O$5,DenRegTabla2,2,FALSE),'DATOS PEST15'!$A:$A,INDICE!$C$13,'DATOS PEST15'!$E:$E,'2. TS PAIS SEXO Y REG'!$A236)</f>
        <v>7</v>
      </c>
      <c r="R236" s="147">
        <f>SUMIFS('DATOS PEST15'!$D:$D,'DATOS PEST15'!$C:$C,'2. TS PAIS SEXO Y REG'!R$6,'DATOS PEST15'!$B:$B,VLOOKUP($R$5,DenRegTabla2,2,FALSE),'DATOS PEST15'!$A:$A,INDICE!$C$13,'DATOS PEST15'!$E:$E,'2. TS PAIS SEXO Y REG'!$A236)</f>
        <v>0</v>
      </c>
      <c r="S236" s="166">
        <f>SUMIFS('DATOS PEST15'!$D:$D,'DATOS PEST15'!$C:$C,'2. TS PAIS SEXO Y REG'!S$6,'DATOS PEST15'!$B:$B,VLOOKUP($R$5,DenRegTabla2,2,FALSE),'DATOS PEST15'!$A:$A,INDICE!$C$13,'DATOS PEST15'!$E:$E,'2. TS PAIS SEXO Y REG'!$A236)</f>
        <v>0</v>
      </c>
      <c r="T236" s="164">
        <f>SUMIFS('DATOS PEST15'!$D:$D,'DATOS PEST15'!$B:$B,VLOOKUP($R$5,DenRegTabla2,2,FALSE),'DATOS PEST15'!$A:$A,INDICE!$C$13,'DATOS PEST15'!$E:$E,'2. TS PAIS SEXO Y REG'!$A236)</f>
        <v>0</v>
      </c>
      <c r="U236" s="147">
        <f>SUMIFS('DATOS PEST15'!$D:$D,'DATOS PEST15'!$C:$C,'2. TS PAIS SEXO Y REG'!U$6,'DATOS PEST15'!$B:$B,VLOOKUP($U$5,DenRegTabla2,2,FALSE),'DATOS PEST15'!$A:$A,INDICE!$C$13,'DATOS PEST15'!$E:$E,'2. TS PAIS SEXO Y REG'!$A236)</f>
        <v>0</v>
      </c>
      <c r="V236" s="166">
        <f>SUMIFS('DATOS PEST15'!$D:$D,'DATOS PEST15'!$C:$C,'2. TS PAIS SEXO Y REG'!V$6,'DATOS PEST15'!$B:$B,VLOOKUP($U$5,DenRegTabla2,2,FALSE),'DATOS PEST15'!$A:$A,INDICE!$C$13,'DATOS PEST15'!$E:$E,'2. TS PAIS SEXO Y REG'!$A236)</f>
        <v>0</v>
      </c>
      <c r="W236" s="164">
        <f>SUMIFS('DATOS PEST15'!$D:$D,'DATOS PEST15'!$B:$B,VLOOKUP($U$5,DenRegTabla2,2,FALSE),'DATOS PEST15'!$A:$A,INDICE!$C$13,'DATOS PEST15'!$E:$E,'2. TS PAIS SEXO Y REG'!$A236)</f>
        <v>0</v>
      </c>
      <c r="X236" s="147">
        <f>SUMIFS('DATOS PEST15'!$D:$D,'DATOS PEST15'!$C:$C,'2. TS PAIS SEXO Y REG'!X$6,'DATOS PEST15'!$B:$B,VLOOKUP($X$5,DenRegTabla2,2,FALSE),'DATOS PEST15'!$A:$A,INDICE!$C$13,'DATOS PEST15'!$E:$E,'2. TS PAIS SEXO Y REG'!$A236)</f>
        <v>0</v>
      </c>
      <c r="Y236" s="166">
        <f>SUMIFS('DATOS PEST15'!$D:$D,'DATOS PEST15'!$C:$C,'2. TS PAIS SEXO Y REG'!Y$6,'DATOS PEST15'!$B:$B,VLOOKUP($X$5,DenRegTabla2,2,FALSE),'DATOS PEST15'!$A:$A,INDICE!$C$13,'DATOS PEST15'!$E:$E,'2. TS PAIS SEXO Y REG'!$A236)</f>
        <v>0</v>
      </c>
      <c r="Z236" s="164">
        <f>SUMIFS('DATOS PEST15'!$D:$D,'DATOS PEST15'!$B:$B,VLOOKUP($X$5,DenRegTabla2,2,FALSE),'DATOS PEST15'!$A:$A,INDICE!$C$13,'DATOS PEST15'!$E:$E,'2. TS PAIS SEXO Y REG'!$A236)</f>
        <v>0</v>
      </c>
      <c r="AA236" s="147">
        <f>SUMIFS('DATOS PEST15'!$D:$D,'DATOS PEST15'!$C:$C,'2. TS PAIS SEXO Y REG'!AA$6,'DATOS PEST15'!$B:$B,VLOOKUP($AA$5,DenRegTabla2,2,FALSE),'DATOS PEST15'!$A:$A,INDICE!$C$13,'DATOS PEST15'!$E:$E,'2. TS PAIS SEXO Y REG'!$A236)</f>
        <v>0</v>
      </c>
      <c r="AB236" s="166">
        <f>SUMIFS('DATOS PEST15'!$D:$D,'DATOS PEST15'!$C:$C,'2. TS PAIS SEXO Y REG'!AB$6,'DATOS PEST15'!$B:$B,VLOOKUP($AA$5,DenRegTabla2,2,FALSE),'DATOS PEST15'!$A:$A,INDICE!$C$13,'DATOS PEST15'!$E:$E,'2. TS PAIS SEXO Y REG'!$A236)</f>
        <v>0</v>
      </c>
      <c r="AC236" s="164">
        <f>SUMIFS('DATOS PEST15'!$D:$D,'DATOS PEST15'!$B:$B,VLOOKUP($AA$5,DenRegTabla2,2,FALSE),'DATOS PEST15'!$A:$A,INDICE!$C$13,'DATOS PEST15'!$E:$E,'2. TS PAIS SEXO Y REG'!$A236)</f>
        <v>0</v>
      </c>
    </row>
    <row r="237" spans="1:29" s="123" customFormat="1" ht="15.6" x14ac:dyDescent="0.3">
      <c r="A237" s="4">
        <v>86</v>
      </c>
      <c r="B237" s="147" t="s">
        <v>244</v>
      </c>
      <c r="C237" s="147">
        <f t="shared" si="30"/>
        <v>11.315789473684211</v>
      </c>
      <c r="D237" s="166">
        <f t="shared" si="31"/>
        <v>14</v>
      </c>
      <c r="E237" s="164">
        <f t="shared" si="32"/>
        <v>25.315789473684212</v>
      </c>
      <c r="F237" s="147">
        <f>SUMIFS('DATOS PEST15'!$D:$D,'DATOS PEST15'!$C:$C,'2. TS PAIS SEXO Y REG'!F$6,'DATOS PEST15'!$B:$B,VLOOKUP($F$5,DenRegTabla2,2,FALSE),'DATOS PEST15'!$A:$A,INDICE!$C$13,'DATOS PEST15'!$E:$E,'2. TS PAIS SEXO Y REG'!$A237)</f>
        <v>7</v>
      </c>
      <c r="G237" s="166">
        <f>SUMIFS('DATOS PEST15'!$D:$D,'DATOS PEST15'!$C:$C,'2. TS PAIS SEXO Y REG'!G$6,'DATOS PEST15'!$B:$B,VLOOKUP($F$5,DenRegTabla2,2,FALSE),'DATOS PEST15'!$A:$A,INDICE!$C$13,'DATOS PEST15'!$E:$E,'2. TS PAIS SEXO Y REG'!$A237)</f>
        <v>9</v>
      </c>
      <c r="H237" s="164">
        <f>SUMIFS('DATOS PEST15'!$D:$D,'DATOS PEST15'!$B:$B,VLOOKUP($F$5,DenRegTabla2,2,FALSE),'DATOS PEST15'!$A:$A,INDICE!$C$13,'DATOS PEST15'!$E:$E,'2. TS PAIS SEXO Y REG'!$A237)</f>
        <v>16</v>
      </c>
      <c r="I237" s="147">
        <f>SUMIFS('DATOS PEST15'!$D:$D,'DATOS PEST15'!$C:$C,'2. TS PAIS SEXO Y REG'!I$6,'DATOS PEST15'!$B:$B,VLOOKUP($I$5,DenRegTabla2,2,FALSE),'DATOS PEST15'!$A:$A,INDICE!$C$13,'DATOS PEST15'!$E:$E,'2. TS PAIS SEXO Y REG'!$A237)</f>
        <v>0</v>
      </c>
      <c r="J237" s="166">
        <f>SUMIFS('DATOS PEST15'!$D:$D,'DATOS PEST15'!$C:$C,'2. TS PAIS SEXO Y REG'!J$6,'DATOS PEST15'!$B:$B,VLOOKUP($I$5,DenRegTabla2,2,FALSE),'DATOS PEST15'!$A:$A,INDICE!$C$13,'DATOS PEST15'!$E:$E,'2. TS PAIS SEXO Y REG'!$A237)</f>
        <v>3</v>
      </c>
      <c r="K237" s="164">
        <f>SUMIFS('DATOS PEST15'!$D:$D,'DATOS PEST15'!$B:$B,VLOOKUP($I$5,DenRegTabla2,2,FALSE),'DATOS PEST15'!$A:$A,INDICE!$C$13,'DATOS PEST15'!$E:$E,'2. TS PAIS SEXO Y REG'!$A237)</f>
        <v>3</v>
      </c>
      <c r="L237" s="147">
        <f>SUMIFS('DATOS PEST15'!$D:$D,'DATOS PEST15'!$C:$C,'2. TS PAIS SEXO Y REG'!L$6,'DATOS PEST15'!$B:$B,VLOOKUP($L$5,DenRegTabla2,2,FALSE),'DATOS PEST15'!$A:$A,INDICE!$C$13,'DATOS PEST15'!$E:$E,'2. TS PAIS SEXO Y REG'!$A237)</f>
        <v>4</v>
      </c>
      <c r="M237" s="166">
        <f>SUMIFS('DATOS PEST15'!$D:$D,'DATOS PEST15'!$C:$C,'2. TS PAIS SEXO Y REG'!M$6,'DATOS PEST15'!$B:$B,VLOOKUP($L$5,DenRegTabla2,2,FALSE),'DATOS PEST15'!$A:$A,INDICE!$C$13,'DATOS PEST15'!$E:$E,'2. TS PAIS SEXO Y REG'!$A237)</f>
        <v>0</v>
      </c>
      <c r="N237" s="164">
        <f>SUMIFS('DATOS PEST15'!$D:$D,'DATOS PEST15'!$B:$B,VLOOKUP($L$5,DenRegTabla2,2,FALSE),'DATOS PEST15'!$A:$A,INDICE!$C$13,'DATOS PEST15'!$E:$E,'2. TS PAIS SEXO Y REG'!$A237)</f>
        <v>4</v>
      </c>
      <c r="O237" s="147">
        <f>SUMIFS('DATOS PEST15'!$D:$D,'DATOS PEST15'!$C:$C,'2. TS PAIS SEXO Y REG'!O$6,'DATOS PEST15'!$B:$B,VLOOKUP($O$5,DenRegTabla2,2,FALSE),'DATOS PEST15'!$A:$A,INDICE!$C$13,'DATOS PEST15'!$E:$E,'2. TS PAIS SEXO Y REG'!$A237)</f>
        <v>0.31578947368421051</v>
      </c>
      <c r="P237" s="166">
        <f>SUMIFS('DATOS PEST15'!$D:$D,'DATOS PEST15'!$C:$C,'2. TS PAIS SEXO Y REG'!P$6,'DATOS PEST15'!$B:$B,VLOOKUP($O$5,DenRegTabla2,2,FALSE),'DATOS PEST15'!$A:$A,INDICE!$C$13,'DATOS PEST15'!$E:$E,'2. TS PAIS SEXO Y REG'!$A237)</f>
        <v>2</v>
      </c>
      <c r="Q237" s="164">
        <f>SUMIFS('DATOS PEST15'!$D:$D,'DATOS PEST15'!$B:$B,VLOOKUP($O$5,DenRegTabla2,2,FALSE),'DATOS PEST15'!$A:$A,INDICE!$C$13,'DATOS PEST15'!$E:$E,'2. TS PAIS SEXO Y REG'!$A237)</f>
        <v>2.3157894736842106</v>
      </c>
      <c r="R237" s="147">
        <f>SUMIFS('DATOS PEST15'!$D:$D,'DATOS PEST15'!$C:$C,'2. TS PAIS SEXO Y REG'!R$6,'DATOS PEST15'!$B:$B,VLOOKUP($R$5,DenRegTabla2,2,FALSE),'DATOS PEST15'!$A:$A,INDICE!$C$13,'DATOS PEST15'!$E:$E,'2. TS PAIS SEXO Y REG'!$A237)</f>
        <v>0</v>
      </c>
      <c r="S237" s="166">
        <f>SUMIFS('DATOS PEST15'!$D:$D,'DATOS PEST15'!$C:$C,'2. TS PAIS SEXO Y REG'!S$6,'DATOS PEST15'!$B:$B,VLOOKUP($R$5,DenRegTabla2,2,FALSE),'DATOS PEST15'!$A:$A,INDICE!$C$13,'DATOS PEST15'!$E:$E,'2. TS PAIS SEXO Y REG'!$A237)</f>
        <v>0</v>
      </c>
      <c r="T237" s="164">
        <f>SUMIFS('DATOS PEST15'!$D:$D,'DATOS PEST15'!$B:$B,VLOOKUP($R$5,DenRegTabla2,2,FALSE),'DATOS PEST15'!$A:$A,INDICE!$C$13,'DATOS PEST15'!$E:$E,'2. TS PAIS SEXO Y REG'!$A237)</f>
        <v>0</v>
      </c>
      <c r="U237" s="147">
        <f>SUMIFS('DATOS PEST15'!$D:$D,'DATOS PEST15'!$C:$C,'2. TS PAIS SEXO Y REG'!U$6,'DATOS PEST15'!$B:$B,VLOOKUP($U$5,DenRegTabla2,2,FALSE),'DATOS PEST15'!$A:$A,INDICE!$C$13,'DATOS PEST15'!$E:$E,'2. TS PAIS SEXO Y REG'!$A237)</f>
        <v>0</v>
      </c>
      <c r="V237" s="166">
        <f>SUMIFS('DATOS PEST15'!$D:$D,'DATOS PEST15'!$C:$C,'2. TS PAIS SEXO Y REG'!V$6,'DATOS PEST15'!$B:$B,VLOOKUP($U$5,DenRegTabla2,2,FALSE),'DATOS PEST15'!$A:$A,INDICE!$C$13,'DATOS PEST15'!$E:$E,'2. TS PAIS SEXO Y REG'!$A237)</f>
        <v>0</v>
      </c>
      <c r="W237" s="164">
        <f>SUMIFS('DATOS PEST15'!$D:$D,'DATOS PEST15'!$B:$B,VLOOKUP($U$5,DenRegTabla2,2,FALSE),'DATOS PEST15'!$A:$A,INDICE!$C$13,'DATOS PEST15'!$E:$E,'2. TS PAIS SEXO Y REG'!$A237)</f>
        <v>0</v>
      </c>
      <c r="X237" s="147">
        <f>SUMIFS('DATOS PEST15'!$D:$D,'DATOS PEST15'!$C:$C,'2. TS PAIS SEXO Y REG'!X$6,'DATOS PEST15'!$B:$B,VLOOKUP($X$5,DenRegTabla2,2,FALSE),'DATOS PEST15'!$A:$A,INDICE!$C$13,'DATOS PEST15'!$E:$E,'2. TS PAIS SEXO Y REG'!$A237)</f>
        <v>0</v>
      </c>
      <c r="Y237" s="166">
        <f>SUMIFS('DATOS PEST15'!$D:$D,'DATOS PEST15'!$C:$C,'2. TS PAIS SEXO Y REG'!Y$6,'DATOS PEST15'!$B:$B,VLOOKUP($X$5,DenRegTabla2,2,FALSE),'DATOS PEST15'!$A:$A,INDICE!$C$13,'DATOS PEST15'!$E:$E,'2. TS PAIS SEXO Y REG'!$A237)</f>
        <v>0</v>
      </c>
      <c r="Z237" s="164">
        <f>SUMIFS('DATOS PEST15'!$D:$D,'DATOS PEST15'!$B:$B,VLOOKUP($X$5,DenRegTabla2,2,FALSE),'DATOS PEST15'!$A:$A,INDICE!$C$13,'DATOS PEST15'!$E:$E,'2. TS PAIS SEXO Y REG'!$A237)</f>
        <v>0</v>
      </c>
      <c r="AA237" s="147">
        <f>SUMIFS('DATOS PEST15'!$D:$D,'DATOS PEST15'!$C:$C,'2. TS PAIS SEXO Y REG'!AA$6,'DATOS PEST15'!$B:$B,VLOOKUP($AA$5,DenRegTabla2,2,FALSE),'DATOS PEST15'!$A:$A,INDICE!$C$13,'DATOS PEST15'!$E:$E,'2. TS PAIS SEXO Y REG'!$A237)</f>
        <v>0</v>
      </c>
      <c r="AB237" s="166">
        <f>SUMIFS('DATOS PEST15'!$D:$D,'DATOS PEST15'!$C:$C,'2. TS PAIS SEXO Y REG'!AB$6,'DATOS PEST15'!$B:$B,VLOOKUP($AA$5,DenRegTabla2,2,FALSE),'DATOS PEST15'!$A:$A,INDICE!$C$13,'DATOS PEST15'!$E:$E,'2. TS PAIS SEXO Y REG'!$A237)</f>
        <v>0</v>
      </c>
      <c r="AC237" s="164">
        <f>SUMIFS('DATOS PEST15'!$D:$D,'DATOS PEST15'!$B:$B,VLOOKUP($AA$5,DenRegTabla2,2,FALSE),'DATOS PEST15'!$A:$A,INDICE!$C$13,'DATOS PEST15'!$E:$E,'2. TS PAIS SEXO Y REG'!$A237)</f>
        <v>0</v>
      </c>
    </row>
    <row r="238" spans="1:29" s="123" customFormat="1" ht="15.6" x14ac:dyDescent="0.3">
      <c r="A238" s="4">
        <v>260</v>
      </c>
      <c r="B238" s="147" t="s">
        <v>408</v>
      </c>
      <c r="C238" s="147">
        <f t="shared" si="30"/>
        <v>4</v>
      </c>
      <c r="D238" s="166">
        <f t="shared" si="31"/>
        <v>2</v>
      </c>
      <c r="E238" s="164">
        <f t="shared" si="32"/>
        <v>6</v>
      </c>
      <c r="F238" s="147">
        <f>SUMIFS('DATOS PEST15'!$D:$D,'DATOS PEST15'!$C:$C,'2. TS PAIS SEXO Y REG'!F$6,'DATOS PEST15'!$B:$B,VLOOKUP($F$5,DenRegTabla2,2,FALSE),'DATOS PEST15'!$A:$A,INDICE!$C$13,'DATOS PEST15'!$E:$E,'2. TS PAIS SEXO Y REG'!$A238)</f>
        <v>4</v>
      </c>
      <c r="G238" s="166">
        <f>SUMIFS('DATOS PEST15'!$D:$D,'DATOS PEST15'!$C:$C,'2. TS PAIS SEXO Y REG'!G$6,'DATOS PEST15'!$B:$B,VLOOKUP($F$5,DenRegTabla2,2,FALSE),'DATOS PEST15'!$A:$A,INDICE!$C$13,'DATOS PEST15'!$E:$E,'2. TS PAIS SEXO Y REG'!$A238)</f>
        <v>1</v>
      </c>
      <c r="H238" s="164">
        <f>SUMIFS('DATOS PEST15'!$D:$D,'DATOS PEST15'!$B:$B,VLOOKUP($F$5,DenRegTabla2,2,FALSE),'DATOS PEST15'!$A:$A,INDICE!$C$13,'DATOS PEST15'!$E:$E,'2. TS PAIS SEXO Y REG'!$A238)</f>
        <v>5</v>
      </c>
      <c r="I238" s="147">
        <f>SUMIFS('DATOS PEST15'!$D:$D,'DATOS PEST15'!$C:$C,'2. TS PAIS SEXO Y REG'!I$6,'DATOS PEST15'!$B:$B,VLOOKUP($I$5,DenRegTabla2,2,FALSE),'DATOS PEST15'!$A:$A,INDICE!$C$13,'DATOS PEST15'!$E:$E,'2. TS PAIS SEXO Y REG'!$A238)</f>
        <v>0</v>
      </c>
      <c r="J238" s="166">
        <f>SUMIFS('DATOS PEST15'!$D:$D,'DATOS PEST15'!$C:$C,'2. TS PAIS SEXO Y REG'!J$6,'DATOS PEST15'!$B:$B,VLOOKUP($I$5,DenRegTabla2,2,FALSE),'DATOS PEST15'!$A:$A,INDICE!$C$13,'DATOS PEST15'!$E:$E,'2. TS PAIS SEXO Y REG'!$A238)</f>
        <v>1</v>
      </c>
      <c r="K238" s="164">
        <f>SUMIFS('DATOS PEST15'!$D:$D,'DATOS PEST15'!$B:$B,VLOOKUP($I$5,DenRegTabla2,2,FALSE),'DATOS PEST15'!$A:$A,INDICE!$C$13,'DATOS PEST15'!$E:$E,'2. TS PAIS SEXO Y REG'!$A238)</f>
        <v>1</v>
      </c>
      <c r="L238" s="147">
        <f>SUMIFS('DATOS PEST15'!$D:$D,'DATOS PEST15'!$C:$C,'2. TS PAIS SEXO Y REG'!L$6,'DATOS PEST15'!$B:$B,VLOOKUP($L$5,DenRegTabla2,2,FALSE),'DATOS PEST15'!$A:$A,INDICE!$C$13,'DATOS PEST15'!$E:$E,'2. TS PAIS SEXO Y REG'!$A238)</f>
        <v>0</v>
      </c>
      <c r="M238" s="166">
        <f>SUMIFS('DATOS PEST15'!$D:$D,'DATOS PEST15'!$C:$C,'2. TS PAIS SEXO Y REG'!M$6,'DATOS PEST15'!$B:$B,VLOOKUP($L$5,DenRegTabla2,2,FALSE),'DATOS PEST15'!$A:$A,INDICE!$C$13,'DATOS PEST15'!$E:$E,'2. TS PAIS SEXO Y REG'!$A238)</f>
        <v>0</v>
      </c>
      <c r="N238" s="164">
        <f>SUMIFS('DATOS PEST15'!$D:$D,'DATOS PEST15'!$B:$B,VLOOKUP($L$5,DenRegTabla2,2,FALSE),'DATOS PEST15'!$A:$A,INDICE!$C$13,'DATOS PEST15'!$E:$E,'2. TS PAIS SEXO Y REG'!$A238)</f>
        <v>0</v>
      </c>
      <c r="O238" s="147">
        <f>SUMIFS('DATOS PEST15'!$D:$D,'DATOS PEST15'!$C:$C,'2. TS PAIS SEXO Y REG'!O$6,'DATOS PEST15'!$B:$B,VLOOKUP($O$5,DenRegTabla2,2,FALSE),'DATOS PEST15'!$A:$A,INDICE!$C$13,'DATOS PEST15'!$E:$E,'2. TS PAIS SEXO Y REG'!$A238)</f>
        <v>0</v>
      </c>
      <c r="P238" s="166">
        <f>SUMIFS('DATOS PEST15'!$D:$D,'DATOS PEST15'!$C:$C,'2. TS PAIS SEXO Y REG'!P$6,'DATOS PEST15'!$B:$B,VLOOKUP($O$5,DenRegTabla2,2,FALSE),'DATOS PEST15'!$A:$A,INDICE!$C$13,'DATOS PEST15'!$E:$E,'2. TS PAIS SEXO Y REG'!$A238)</f>
        <v>0</v>
      </c>
      <c r="Q238" s="164">
        <f>SUMIFS('DATOS PEST15'!$D:$D,'DATOS PEST15'!$B:$B,VLOOKUP($O$5,DenRegTabla2,2,FALSE),'DATOS PEST15'!$A:$A,INDICE!$C$13,'DATOS PEST15'!$E:$E,'2. TS PAIS SEXO Y REG'!$A238)</f>
        <v>0</v>
      </c>
      <c r="R238" s="147">
        <f>SUMIFS('DATOS PEST15'!$D:$D,'DATOS PEST15'!$C:$C,'2. TS PAIS SEXO Y REG'!R$6,'DATOS PEST15'!$B:$B,VLOOKUP($R$5,DenRegTabla2,2,FALSE),'DATOS PEST15'!$A:$A,INDICE!$C$13,'DATOS PEST15'!$E:$E,'2. TS PAIS SEXO Y REG'!$A238)</f>
        <v>0</v>
      </c>
      <c r="S238" s="166">
        <f>SUMIFS('DATOS PEST15'!$D:$D,'DATOS PEST15'!$C:$C,'2. TS PAIS SEXO Y REG'!S$6,'DATOS PEST15'!$B:$B,VLOOKUP($R$5,DenRegTabla2,2,FALSE),'DATOS PEST15'!$A:$A,INDICE!$C$13,'DATOS PEST15'!$E:$E,'2. TS PAIS SEXO Y REG'!$A238)</f>
        <v>0</v>
      </c>
      <c r="T238" s="164">
        <f>SUMIFS('DATOS PEST15'!$D:$D,'DATOS PEST15'!$B:$B,VLOOKUP($R$5,DenRegTabla2,2,FALSE),'DATOS PEST15'!$A:$A,INDICE!$C$13,'DATOS PEST15'!$E:$E,'2. TS PAIS SEXO Y REG'!$A238)</f>
        <v>0</v>
      </c>
      <c r="U238" s="147">
        <f>SUMIFS('DATOS PEST15'!$D:$D,'DATOS PEST15'!$C:$C,'2. TS PAIS SEXO Y REG'!U$6,'DATOS PEST15'!$B:$B,VLOOKUP($U$5,DenRegTabla2,2,FALSE),'DATOS PEST15'!$A:$A,INDICE!$C$13,'DATOS PEST15'!$E:$E,'2. TS PAIS SEXO Y REG'!$A238)</f>
        <v>0</v>
      </c>
      <c r="V238" s="166">
        <f>SUMIFS('DATOS PEST15'!$D:$D,'DATOS PEST15'!$C:$C,'2. TS PAIS SEXO Y REG'!V$6,'DATOS PEST15'!$B:$B,VLOOKUP($U$5,DenRegTabla2,2,FALSE),'DATOS PEST15'!$A:$A,INDICE!$C$13,'DATOS PEST15'!$E:$E,'2. TS PAIS SEXO Y REG'!$A238)</f>
        <v>0</v>
      </c>
      <c r="W238" s="164">
        <f>SUMIFS('DATOS PEST15'!$D:$D,'DATOS PEST15'!$B:$B,VLOOKUP($U$5,DenRegTabla2,2,FALSE),'DATOS PEST15'!$A:$A,INDICE!$C$13,'DATOS PEST15'!$E:$E,'2. TS PAIS SEXO Y REG'!$A238)</f>
        <v>0</v>
      </c>
      <c r="X238" s="147">
        <f>SUMIFS('DATOS PEST15'!$D:$D,'DATOS PEST15'!$C:$C,'2. TS PAIS SEXO Y REG'!X$6,'DATOS PEST15'!$B:$B,VLOOKUP($X$5,DenRegTabla2,2,FALSE),'DATOS PEST15'!$A:$A,INDICE!$C$13,'DATOS PEST15'!$E:$E,'2. TS PAIS SEXO Y REG'!$A238)</f>
        <v>0</v>
      </c>
      <c r="Y238" s="166">
        <f>SUMIFS('DATOS PEST15'!$D:$D,'DATOS PEST15'!$C:$C,'2. TS PAIS SEXO Y REG'!Y$6,'DATOS PEST15'!$B:$B,VLOOKUP($X$5,DenRegTabla2,2,FALSE),'DATOS PEST15'!$A:$A,INDICE!$C$13,'DATOS PEST15'!$E:$E,'2. TS PAIS SEXO Y REG'!$A238)</f>
        <v>0</v>
      </c>
      <c r="Z238" s="164">
        <f>SUMIFS('DATOS PEST15'!$D:$D,'DATOS PEST15'!$B:$B,VLOOKUP($X$5,DenRegTabla2,2,FALSE),'DATOS PEST15'!$A:$A,INDICE!$C$13,'DATOS PEST15'!$E:$E,'2. TS PAIS SEXO Y REG'!$A238)</f>
        <v>0</v>
      </c>
      <c r="AA238" s="147">
        <f>SUMIFS('DATOS PEST15'!$D:$D,'DATOS PEST15'!$C:$C,'2. TS PAIS SEXO Y REG'!AA$6,'DATOS PEST15'!$B:$B,VLOOKUP($AA$5,DenRegTabla2,2,FALSE),'DATOS PEST15'!$A:$A,INDICE!$C$13,'DATOS PEST15'!$E:$E,'2. TS PAIS SEXO Y REG'!$A238)</f>
        <v>0</v>
      </c>
      <c r="AB238" s="166">
        <f>SUMIFS('DATOS PEST15'!$D:$D,'DATOS PEST15'!$C:$C,'2. TS PAIS SEXO Y REG'!AB$6,'DATOS PEST15'!$B:$B,VLOOKUP($AA$5,DenRegTabla2,2,FALSE),'DATOS PEST15'!$A:$A,INDICE!$C$13,'DATOS PEST15'!$E:$E,'2. TS PAIS SEXO Y REG'!$A238)</f>
        <v>0</v>
      </c>
      <c r="AC238" s="164">
        <f>SUMIFS('DATOS PEST15'!$D:$D,'DATOS PEST15'!$B:$B,VLOOKUP($AA$5,DenRegTabla2,2,FALSE),'DATOS PEST15'!$A:$A,INDICE!$C$13,'DATOS PEST15'!$E:$E,'2. TS PAIS SEXO Y REG'!$A238)</f>
        <v>0</v>
      </c>
    </row>
    <row r="239" spans="1:29" s="123" customFormat="1" ht="15.6" x14ac:dyDescent="0.3">
      <c r="A239" s="4">
        <v>626</v>
      </c>
      <c r="B239" s="147" t="s">
        <v>330</v>
      </c>
      <c r="C239" s="147">
        <f t="shared" si="30"/>
        <v>5.4210526315789478</v>
      </c>
      <c r="D239" s="166">
        <f t="shared" si="31"/>
        <v>4</v>
      </c>
      <c r="E239" s="164">
        <f t="shared" si="32"/>
        <v>9.4210526315789487</v>
      </c>
      <c r="F239" s="147">
        <f>SUMIFS('DATOS PEST15'!$D:$D,'DATOS PEST15'!$C:$C,'2. TS PAIS SEXO Y REG'!F$6,'DATOS PEST15'!$B:$B,VLOOKUP($F$5,DenRegTabla2,2,FALSE),'DATOS PEST15'!$A:$A,INDICE!$C$13,'DATOS PEST15'!$E:$E,'2. TS PAIS SEXO Y REG'!$A239)</f>
        <v>4.4210526315789478</v>
      </c>
      <c r="G239" s="166">
        <f>SUMIFS('DATOS PEST15'!$D:$D,'DATOS PEST15'!$C:$C,'2. TS PAIS SEXO Y REG'!G$6,'DATOS PEST15'!$B:$B,VLOOKUP($F$5,DenRegTabla2,2,FALSE),'DATOS PEST15'!$A:$A,INDICE!$C$13,'DATOS PEST15'!$E:$E,'2. TS PAIS SEXO Y REG'!$A239)</f>
        <v>3</v>
      </c>
      <c r="H239" s="164">
        <f>SUMIFS('DATOS PEST15'!$D:$D,'DATOS PEST15'!$B:$B,VLOOKUP($F$5,DenRegTabla2,2,FALSE),'DATOS PEST15'!$A:$A,INDICE!$C$13,'DATOS PEST15'!$E:$E,'2. TS PAIS SEXO Y REG'!$A239)</f>
        <v>7.4210526315789478</v>
      </c>
      <c r="I239" s="147">
        <f>SUMIFS('DATOS PEST15'!$D:$D,'DATOS PEST15'!$C:$C,'2. TS PAIS SEXO Y REG'!I$6,'DATOS PEST15'!$B:$B,VLOOKUP($I$5,DenRegTabla2,2,FALSE),'DATOS PEST15'!$A:$A,INDICE!$C$13,'DATOS PEST15'!$E:$E,'2. TS PAIS SEXO Y REG'!$A239)</f>
        <v>0</v>
      </c>
      <c r="J239" s="166">
        <f>SUMIFS('DATOS PEST15'!$D:$D,'DATOS PEST15'!$C:$C,'2. TS PAIS SEXO Y REG'!J$6,'DATOS PEST15'!$B:$B,VLOOKUP($I$5,DenRegTabla2,2,FALSE),'DATOS PEST15'!$A:$A,INDICE!$C$13,'DATOS PEST15'!$E:$E,'2. TS PAIS SEXO Y REG'!$A239)</f>
        <v>0</v>
      </c>
      <c r="K239" s="164">
        <f>SUMIFS('DATOS PEST15'!$D:$D,'DATOS PEST15'!$B:$B,VLOOKUP($I$5,DenRegTabla2,2,FALSE),'DATOS PEST15'!$A:$A,INDICE!$C$13,'DATOS PEST15'!$E:$E,'2. TS PAIS SEXO Y REG'!$A239)</f>
        <v>0</v>
      </c>
      <c r="L239" s="147">
        <f>SUMIFS('DATOS PEST15'!$D:$D,'DATOS PEST15'!$C:$C,'2. TS PAIS SEXO Y REG'!L$6,'DATOS PEST15'!$B:$B,VLOOKUP($L$5,DenRegTabla2,2,FALSE),'DATOS PEST15'!$A:$A,INDICE!$C$13,'DATOS PEST15'!$E:$E,'2. TS PAIS SEXO Y REG'!$A239)</f>
        <v>0</v>
      </c>
      <c r="M239" s="166">
        <f>SUMIFS('DATOS PEST15'!$D:$D,'DATOS PEST15'!$C:$C,'2. TS PAIS SEXO Y REG'!M$6,'DATOS PEST15'!$B:$B,VLOOKUP($L$5,DenRegTabla2,2,FALSE),'DATOS PEST15'!$A:$A,INDICE!$C$13,'DATOS PEST15'!$E:$E,'2. TS PAIS SEXO Y REG'!$A239)</f>
        <v>0</v>
      </c>
      <c r="N239" s="164">
        <f>SUMIFS('DATOS PEST15'!$D:$D,'DATOS PEST15'!$B:$B,VLOOKUP($L$5,DenRegTabla2,2,FALSE),'DATOS PEST15'!$A:$A,INDICE!$C$13,'DATOS PEST15'!$E:$E,'2. TS PAIS SEXO Y REG'!$A239)</f>
        <v>0</v>
      </c>
      <c r="O239" s="147">
        <f>SUMIFS('DATOS PEST15'!$D:$D,'DATOS PEST15'!$C:$C,'2. TS PAIS SEXO Y REG'!O$6,'DATOS PEST15'!$B:$B,VLOOKUP($O$5,DenRegTabla2,2,FALSE),'DATOS PEST15'!$A:$A,INDICE!$C$13,'DATOS PEST15'!$E:$E,'2. TS PAIS SEXO Y REG'!$A239)</f>
        <v>1</v>
      </c>
      <c r="P239" s="166">
        <f>SUMIFS('DATOS PEST15'!$D:$D,'DATOS PEST15'!$C:$C,'2. TS PAIS SEXO Y REG'!P$6,'DATOS PEST15'!$B:$B,VLOOKUP($O$5,DenRegTabla2,2,FALSE),'DATOS PEST15'!$A:$A,INDICE!$C$13,'DATOS PEST15'!$E:$E,'2. TS PAIS SEXO Y REG'!$A239)</f>
        <v>1</v>
      </c>
      <c r="Q239" s="164">
        <f>SUMIFS('DATOS PEST15'!$D:$D,'DATOS PEST15'!$B:$B,VLOOKUP($O$5,DenRegTabla2,2,FALSE),'DATOS PEST15'!$A:$A,INDICE!$C$13,'DATOS PEST15'!$E:$E,'2. TS PAIS SEXO Y REG'!$A239)</f>
        <v>2</v>
      </c>
      <c r="R239" s="147">
        <f>SUMIFS('DATOS PEST15'!$D:$D,'DATOS PEST15'!$C:$C,'2. TS PAIS SEXO Y REG'!R$6,'DATOS PEST15'!$B:$B,VLOOKUP($R$5,DenRegTabla2,2,FALSE),'DATOS PEST15'!$A:$A,INDICE!$C$13,'DATOS PEST15'!$E:$E,'2. TS PAIS SEXO Y REG'!$A239)</f>
        <v>0</v>
      </c>
      <c r="S239" s="166">
        <f>SUMIFS('DATOS PEST15'!$D:$D,'DATOS PEST15'!$C:$C,'2. TS PAIS SEXO Y REG'!S$6,'DATOS PEST15'!$B:$B,VLOOKUP($R$5,DenRegTabla2,2,FALSE),'DATOS PEST15'!$A:$A,INDICE!$C$13,'DATOS PEST15'!$E:$E,'2. TS PAIS SEXO Y REG'!$A239)</f>
        <v>0</v>
      </c>
      <c r="T239" s="164">
        <f>SUMIFS('DATOS PEST15'!$D:$D,'DATOS PEST15'!$B:$B,VLOOKUP($R$5,DenRegTabla2,2,FALSE),'DATOS PEST15'!$A:$A,INDICE!$C$13,'DATOS PEST15'!$E:$E,'2. TS PAIS SEXO Y REG'!$A239)</f>
        <v>0</v>
      </c>
      <c r="U239" s="147">
        <f>SUMIFS('DATOS PEST15'!$D:$D,'DATOS PEST15'!$C:$C,'2. TS PAIS SEXO Y REG'!U$6,'DATOS PEST15'!$B:$B,VLOOKUP($U$5,DenRegTabla2,2,FALSE),'DATOS PEST15'!$A:$A,INDICE!$C$13,'DATOS PEST15'!$E:$E,'2. TS PAIS SEXO Y REG'!$A239)</f>
        <v>0</v>
      </c>
      <c r="V239" s="166">
        <f>SUMIFS('DATOS PEST15'!$D:$D,'DATOS PEST15'!$C:$C,'2. TS PAIS SEXO Y REG'!V$6,'DATOS PEST15'!$B:$B,VLOOKUP($U$5,DenRegTabla2,2,FALSE),'DATOS PEST15'!$A:$A,INDICE!$C$13,'DATOS PEST15'!$E:$E,'2. TS PAIS SEXO Y REG'!$A239)</f>
        <v>0</v>
      </c>
      <c r="W239" s="164">
        <f>SUMIFS('DATOS PEST15'!$D:$D,'DATOS PEST15'!$B:$B,VLOOKUP($U$5,DenRegTabla2,2,FALSE),'DATOS PEST15'!$A:$A,INDICE!$C$13,'DATOS PEST15'!$E:$E,'2. TS PAIS SEXO Y REG'!$A239)</f>
        <v>0</v>
      </c>
      <c r="X239" s="147">
        <f>SUMIFS('DATOS PEST15'!$D:$D,'DATOS PEST15'!$C:$C,'2. TS PAIS SEXO Y REG'!X$6,'DATOS PEST15'!$B:$B,VLOOKUP($X$5,DenRegTabla2,2,FALSE),'DATOS PEST15'!$A:$A,INDICE!$C$13,'DATOS PEST15'!$E:$E,'2. TS PAIS SEXO Y REG'!$A239)</f>
        <v>0</v>
      </c>
      <c r="Y239" s="166">
        <f>SUMIFS('DATOS PEST15'!$D:$D,'DATOS PEST15'!$C:$C,'2. TS PAIS SEXO Y REG'!Y$6,'DATOS PEST15'!$B:$B,VLOOKUP($X$5,DenRegTabla2,2,FALSE),'DATOS PEST15'!$A:$A,INDICE!$C$13,'DATOS PEST15'!$E:$E,'2. TS PAIS SEXO Y REG'!$A239)</f>
        <v>0</v>
      </c>
      <c r="Z239" s="164">
        <f>SUMIFS('DATOS PEST15'!$D:$D,'DATOS PEST15'!$B:$B,VLOOKUP($X$5,DenRegTabla2,2,FALSE),'DATOS PEST15'!$A:$A,INDICE!$C$13,'DATOS PEST15'!$E:$E,'2. TS PAIS SEXO Y REG'!$A239)</f>
        <v>0</v>
      </c>
      <c r="AA239" s="147">
        <f>SUMIFS('DATOS PEST15'!$D:$D,'DATOS PEST15'!$C:$C,'2. TS PAIS SEXO Y REG'!AA$6,'DATOS PEST15'!$B:$B,VLOOKUP($AA$5,DenRegTabla2,2,FALSE),'DATOS PEST15'!$A:$A,INDICE!$C$13,'DATOS PEST15'!$E:$E,'2. TS PAIS SEXO Y REG'!$A239)</f>
        <v>0</v>
      </c>
      <c r="AB239" s="166">
        <f>SUMIFS('DATOS PEST15'!$D:$D,'DATOS PEST15'!$C:$C,'2. TS PAIS SEXO Y REG'!AB$6,'DATOS PEST15'!$B:$B,VLOOKUP($AA$5,DenRegTabla2,2,FALSE),'DATOS PEST15'!$A:$A,INDICE!$C$13,'DATOS PEST15'!$E:$E,'2. TS PAIS SEXO Y REG'!$A239)</f>
        <v>0</v>
      </c>
      <c r="AC239" s="164">
        <f>SUMIFS('DATOS PEST15'!$D:$D,'DATOS PEST15'!$B:$B,VLOOKUP($AA$5,DenRegTabla2,2,FALSE),'DATOS PEST15'!$A:$A,INDICE!$C$13,'DATOS PEST15'!$E:$E,'2. TS PAIS SEXO Y REG'!$A239)</f>
        <v>0</v>
      </c>
    </row>
    <row r="240" spans="1:29" s="123" customFormat="1" ht="15.6" x14ac:dyDescent="0.3">
      <c r="A240" s="4">
        <v>768</v>
      </c>
      <c r="B240" s="147" t="s">
        <v>354</v>
      </c>
      <c r="C240" s="147">
        <f t="shared" si="30"/>
        <v>48.84210526315789</v>
      </c>
      <c r="D240" s="166">
        <f t="shared" si="31"/>
        <v>169.94736842105266</v>
      </c>
      <c r="E240" s="164">
        <f t="shared" si="32"/>
        <v>218.78947368421052</v>
      </c>
      <c r="F240" s="147">
        <f>SUMIFS('DATOS PEST15'!$D:$D,'DATOS PEST15'!$C:$C,'2. TS PAIS SEXO Y REG'!F$6,'DATOS PEST15'!$B:$B,VLOOKUP($F$5,DenRegTabla2,2,FALSE),'DATOS PEST15'!$A:$A,INDICE!$C$13,'DATOS PEST15'!$E:$E,'2. TS PAIS SEXO Y REG'!$A240)</f>
        <v>35.631578947368418</v>
      </c>
      <c r="G240" s="166">
        <f>SUMIFS('DATOS PEST15'!$D:$D,'DATOS PEST15'!$C:$C,'2. TS PAIS SEXO Y REG'!G$6,'DATOS PEST15'!$B:$B,VLOOKUP($F$5,DenRegTabla2,2,FALSE),'DATOS PEST15'!$A:$A,INDICE!$C$13,'DATOS PEST15'!$E:$E,'2. TS PAIS SEXO Y REG'!$A240)</f>
        <v>140.36842105263159</v>
      </c>
      <c r="H240" s="164">
        <f>SUMIFS('DATOS PEST15'!$D:$D,'DATOS PEST15'!$B:$B,VLOOKUP($F$5,DenRegTabla2,2,FALSE),'DATOS PEST15'!$A:$A,INDICE!$C$13,'DATOS PEST15'!$E:$E,'2. TS PAIS SEXO Y REG'!$A240)</f>
        <v>176</v>
      </c>
      <c r="I240" s="147">
        <f>SUMIFS('DATOS PEST15'!$D:$D,'DATOS PEST15'!$C:$C,'2. TS PAIS SEXO Y REG'!I$6,'DATOS PEST15'!$B:$B,VLOOKUP($I$5,DenRegTabla2,2,FALSE),'DATOS PEST15'!$A:$A,INDICE!$C$13,'DATOS PEST15'!$E:$E,'2. TS PAIS SEXO Y REG'!$A240)</f>
        <v>5</v>
      </c>
      <c r="J240" s="166">
        <f>SUMIFS('DATOS PEST15'!$D:$D,'DATOS PEST15'!$C:$C,'2. TS PAIS SEXO Y REG'!J$6,'DATOS PEST15'!$B:$B,VLOOKUP($I$5,DenRegTabla2,2,FALSE),'DATOS PEST15'!$A:$A,INDICE!$C$13,'DATOS PEST15'!$E:$E,'2. TS PAIS SEXO Y REG'!$A240)</f>
        <v>18.210526315789473</v>
      </c>
      <c r="K240" s="164">
        <f>SUMIFS('DATOS PEST15'!$D:$D,'DATOS PEST15'!$B:$B,VLOOKUP($I$5,DenRegTabla2,2,FALSE),'DATOS PEST15'!$A:$A,INDICE!$C$13,'DATOS PEST15'!$E:$E,'2. TS PAIS SEXO Y REG'!$A240)</f>
        <v>23.210526315789473</v>
      </c>
      <c r="L240" s="147">
        <f>SUMIFS('DATOS PEST15'!$D:$D,'DATOS PEST15'!$C:$C,'2. TS PAIS SEXO Y REG'!L$6,'DATOS PEST15'!$B:$B,VLOOKUP($L$5,DenRegTabla2,2,FALSE),'DATOS PEST15'!$A:$A,INDICE!$C$13,'DATOS PEST15'!$E:$E,'2. TS PAIS SEXO Y REG'!$A240)</f>
        <v>5.0526315789473681</v>
      </c>
      <c r="M240" s="166">
        <f>SUMIFS('DATOS PEST15'!$D:$D,'DATOS PEST15'!$C:$C,'2. TS PAIS SEXO Y REG'!M$6,'DATOS PEST15'!$B:$B,VLOOKUP($L$5,DenRegTabla2,2,FALSE),'DATOS PEST15'!$A:$A,INDICE!$C$13,'DATOS PEST15'!$E:$E,'2. TS PAIS SEXO Y REG'!$A240)</f>
        <v>0</v>
      </c>
      <c r="N240" s="164">
        <f>SUMIFS('DATOS PEST15'!$D:$D,'DATOS PEST15'!$B:$B,VLOOKUP($L$5,DenRegTabla2,2,FALSE),'DATOS PEST15'!$A:$A,INDICE!$C$13,'DATOS PEST15'!$E:$E,'2. TS PAIS SEXO Y REG'!$A240)</f>
        <v>5.0526315789473681</v>
      </c>
      <c r="O240" s="147">
        <f>SUMIFS('DATOS PEST15'!$D:$D,'DATOS PEST15'!$C:$C,'2. TS PAIS SEXO Y REG'!O$6,'DATOS PEST15'!$B:$B,VLOOKUP($O$5,DenRegTabla2,2,FALSE),'DATOS PEST15'!$A:$A,INDICE!$C$13,'DATOS PEST15'!$E:$E,'2. TS PAIS SEXO Y REG'!$A240)</f>
        <v>3.1578947368421053</v>
      </c>
      <c r="P240" s="166">
        <f>SUMIFS('DATOS PEST15'!$D:$D,'DATOS PEST15'!$C:$C,'2. TS PAIS SEXO Y REG'!P$6,'DATOS PEST15'!$B:$B,VLOOKUP($O$5,DenRegTabla2,2,FALSE),'DATOS PEST15'!$A:$A,INDICE!$C$13,'DATOS PEST15'!$E:$E,'2. TS PAIS SEXO Y REG'!$A240)</f>
        <v>11.368421052631579</v>
      </c>
      <c r="Q240" s="164">
        <f>SUMIFS('DATOS PEST15'!$D:$D,'DATOS PEST15'!$B:$B,VLOOKUP($O$5,DenRegTabla2,2,FALSE),'DATOS PEST15'!$A:$A,INDICE!$C$13,'DATOS PEST15'!$E:$E,'2. TS PAIS SEXO Y REG'!$A240)</f>
        <v>14.526315789473685</v>
      </c>
      <c r="R240" s="147">
        <f>SUMIFS('DATOS PEST15'!$D:$D,'DATOS PEST15'!$C:$C,'2. TS PAIS SEXO Y REG'!R$6,'DATOS PEST15'!$B:$B,VLOOKUP($R$5,DenRegTabla2,2,FALSE),'DATOS PEST15'!$A:$A,INDICE!$C$13,'DATOS PEST15'!$E:$E,'2. TS PAIS SEXO Y REG'!$A240)</f>
        <v>0</v>
      </c>
      <c r="S240" s="166">
        <f>SUMIFS('DATOS PEST15'!$D:$D,'DATOS PEST15'!$C:$C,'2. TS PAIS SEXO Y REG'!S$6,'DATOS PEST15'!$B:$B,VLOOKUP($R$5,DenRegTabla2,2,FALSE),'DATOS PEST15'!$A:$A,INDICE!$C$13,'DATOS PEST15'!$E:$E,'2. TS PAIS SEXO Y REG'!$A240)</f>
        <v>0</v>
      </c>
      <c r="T240" s="164">
        <f>SUMIFS('DATOS PEST15'!$D:$D,'DATOS PEST15'!$B:$B,VLOOKUP($R$5,DenRegTabla2,2,FALSE),'DATOS PEST15'!$A:$A,INDICE!$C$13,'DATOS PEST15'!$E:$E,'2. TS PAIS SEXO Y REG'!$A240)</f>
        <v>0</v>
      </c>
      <c r="U240" s="147">
        <f>SUMIFS('DATOS PEST15'!$D:$D,'DATOS PEST15'!$C:$C,'2. TS PAIS SEXO Y REG'!U$6,'DATOS PEST15'!$B:$B,VLOOKUP($U$5,DenRegTabla2,2,FALSE),'DATOS PEST15'!$A:$A,INDICE!$C$13,'DATOS PEST15'!$E:$E,'2. TS PAIS SEXO Y REG'!$A240)</f>
        <v>0</v>
      </c>
      <c r="V240" s="166">
        <f>SUMIFS('DATOS PEST15'!$D:$D,'DATOS PEST15'!$C:$C,'2. TS PAIS SEXO Y REG'!V$6,'DATOS PEST15'!$B:$B,VLOOKUP($U$5,DenRegTabla2,2,FALSE),'DATOS PEST15'!$A:$A,INDICE!$C$13,'DATOS PEST15'!$E:$E,'2. TS PAIS SEXO Y REG'!$A240)</f>
        <v>0</v>
      </c>
      <c r="W240" s="164">
        <f>SUMIFS('DATOS PEST15'!$D:$D,'DATOS PEST15'!$B:$B,VLOOKUP($U$5,DenRegTabla2,2,FALSE),'DATOS PEST15'!$A:$A,INDICE!$C$13,'DATOS PEST15'!$E:$E,'2. TS PAIS SEXO Y REG'!$A240)</f>
        <v>0</v>
      </c>
      <c r="X240" s="147">
        <f>SUMIFS('DATOS PEST15'!$D:$D,'DATOS PEST15'!$C:$C,'2. TS PAIS SEXO Y REG'!X$6,'DATOS PEST15'!$B:$B,VLOOKUP($X$5,DenRegTabla2,2,FALSE),'DATOS PEST15'!$A:$A,INDICE!$C$13,'DATOS PEST15'!$E:$E,'2. TS PAIS SEXO Y REG'!$A240)</f>
        <v>0</v>
      </c>
      <c r="Y240" s="166">
        <f>SUMIFS('DATOS PEST15'!$D:$D,'DATOS PEST15'!$C:$C,'2. TS PAIS SEXO Y REG'!Y$6,'DATOS PEST15'!$B:$B,VLOOKUP($X$5,DenRegTabla2,2,FALSE),'DATOS PEST15'!$A:$A,INDICE!$C$13,'DATOS PEST15'!$E:$E,'2. TS PAIS SEXO Y REG'!$A240)</f>
        <v>0</v>
      </c>
      <c r="Z240" s="164">
        <f>SUMIFS('DATOS PEST15'!$D:$D,'DATOS PEST15'!$B:$B,VLOOKUP($X$5,DenRegTabla2,2,FALSE),'DATOS PEST15'!$A:$A,INDICE!$C$13,'DATOS PEST15'!$E:$E,'2. TS PAIS SEXO Y REG'!$A240)</f>
        <v>0</v>
      </c>
      <c r="AA240" s="147">
        <f>SUMIFS('DATOS PEST15'!$D:$D,'DATOS PEST15'!$C:$C,'2. TS PAIS SEXO Y REG'!AA$6,'DATOS PEST15'!$B:$B,VLOOKUP($AA$5,DenRegTabla2,2,FALSE),'DATOS PEST15'!$A:$A,INDICE!$C$13,'DATOS PEST15'!$E:$E,'2. TS PAIS SEXO Y REG'!$A240)</f>
        <v>0</v>
      </c>
      <c r="AB240" s="166">
        <f>SUMIFS('DATOS PEST15'!$D:$D,'DATOS PEST15'!$C:$C,'2. TS PAIS SEXO Y REG'!AB$6,'DATOS PEST15'!$B:$B,VLOOKUP($AA$5,DenRegTabla2,2,FALSE),'DATOS PEST15'!$A:$A,INDICE!$C$13,'DATOS PEST15'!$E:$E,'2. TS PAIS SEXO Y REG'!$A240)</f>
        <v>0</v>
      </c>
      <c r="AC240" s="164">
        <f>SUMIFS('DATOS PEST15'!$D:$D,'DATOS PEST15'!$B:$B,VLOOKUP($AA$5,DenRegTabla2,2,FALSE),'DATOS PEST15'!$A:$A,INDICE!$C$13,'DATOS PEST15'!$E:$E,'2. TS PAIS SEXO Y REG'!$A240)</f>
        <v>0</v>
      </c>
    </row>
    <row r="241" spans="1:29" s="123" customFormat="1" ht="15.6" x14ac:dyDescent="0.3">
      <c r="A241" s="4">
        <v>772</v>
      </c>
      <c r="B241" s="147" t="s">
        <v>419</v>
      </c>
      <c r="C241" s="147">
        <f t="shared" si="30"/>
        <v>0</v>
      </c>
      <c r="D241" s="166">
        <f t="shared" si="31"/>
        <v>0</v>
      </c>
      <c r="E241" s="164">
        <f t="shared" si="32"/>
        <v>0</v>
      </c>
      <c r="F241" s="147">
        <f>SUMIFS('DATOS PEST15'!$D:$D,'DATOS PEST15'!$C:$C,'2. TS PAIS SEXO Y REG'!F$6,'DATOS PEST15'!$B:$B,VLOOKUP($F$5,DenRegTabla2,2,FALSE),'DATOS PEST15'!$A:$A,INDICE!$C$13,'DATOS PEST15'!$E:$E,'2. TS PAIS SEXO Y REG'!$A241)</f>
        <v>0</v>
      </c>
      <c r="G241" s="166">
        <f>SUMIFS('DATOS PEST15'!$D:$D,'DATOS PEST15'!$C:$C,'2. TS PAIS SEXO Y REG'!G$6,'DATOS PEST15'!$B:$B,VLOOKUP($F$5,DenRegTabla2,2,FALSE),'DATOS PEST15'!$A:$A,INDICE!$C$13,'DATOS PEST15'!$E:$E,'2. TS PAIS SEXO Y REG'!$A241)</f>
        <v>0</v>
      </c>
      <c r="H241" s="164">
        <f>SUMIFS('DATOS PEST15'!$D:$D,'DATOS PEST15'!$B:$B,VLOOKUP($F$5,DenRegTabla2,2,FALSE),'DATOS PEST15'!$A:$A,INDICE!$C$13,'DATOS PEST15'!$E:$E,'2. TS PAIS SEXO Y REG'!$A241)</f>
        <v>0</v>
      </c>
      <c r="I241" s="147">
        <f>SUMIFS('DATOS PEST15'!$D:$D,'DATOS PEST15'!$C:$C,'2. TS PAIS SEXO Y REG'!I$6,'DATOS PEST15'!$B:$B,VLOOKUP($I$5,DenRegTabla2,2,FALSE),'DATOS PEST15'!$A:$A,INDICE!$C$13,'DATOS PEST15'!$E:$E,'2. TS PAIS SEXO Y REG'!$A241)</f>
        <v>0</v>
      </c>
      <c r="J241" s="166">
        <f>SUMIFS('DATOS PEST15'!$D:$D,'DATOS PEST15'!$C:$C,'2. TS PAIS SEXO Y REG'!J$6,'DATOS PEST15'!$B:$B,VLOOKUP($I$5,DenRegTabla2,2,FALSE),'DATOS PEST15'!$A:$A,INDICE!$C$13,'DATOS PEST15'!$E:$E,'2. TS PAIS SEXO Y REG'!$A241)</f>
        <v>0</v>
      </c>
      <c r="K241" s="164">
        <f>SUMIFS('DATOS PEST15'!$D:$D,'DATOS PEST15'!$B:$B,VLOOKUP($I$5,DenRegTabla2,2,FALSE),'DATOS PEST15'!$A:$A,INDICE!$C$13,'DATOS PEST15'!$E:$E,'2. TS PAIS SEXO Y REG'!$A241)</f>
        <v>0</v>
      </c>
      <c r="L241" s="147">
        <f>SUMIFS('DATOS PEST15'!$D:$D,'DATOS PEST15'!$C:$C,'2. TS PAIS SEXO Y REG'!L$6,'DATOS PEST15'!$B:$B,VLOOKUP($L$5,DenRegTabla2,2,FALSE),'DATOS PEST15'!$A:$A,INDICE!$C$13,'DATOS PEST15'!$E:$E,'2. TS PAIS SEXO Y REG'!$A241)</f>
        <v>0</v>
      </c>
      <c r="M241" s="166">
        <f>SUMIFS('DATOS PEST15'!$D:$D,'DATOS PEST15'!$C:$C,'2. TS PAIS SEXO Y REG'!M$6,'DATOS PEST15'!$B:$B,VLOOKUP($L$5,DenRegTabla2,2,FALSE),'DATOS PEST15'!$A:$A,INDICE!$C$13,'DATOS PEST15'!$E:$E,'2. TS PAIS SEXO Y REG'!$A241)</f>
        <v>0</v>
      </c>
      <c r="N241" s="164">
        <f>SUMIFS('DATOS PEST15'!$D:$D,'DATOS PEST15'!$B:$B,VLOOKUP($L$5,DenRegTabla2,2,FALSE),'DATOS PEST15'!$A:$A,INDICE!$C$13,'DATOS PEST15'!$E:$E,'2. TS PAIS SEXO Y REG'!$A241)</f>
        <v>0</v>
      </c>
      <c r="O241" s="147">
        <f>SUMIFS('DATOS PEST15'!$D:$D,'DATOS PEST15'!$C:$C,'2. TS PAIS SEXO Y REG'!O$6,'DATOS PEST15'!$B:$B,VLOOKUP($O$5,DenRegTabla2,2,FALSE),'DATOS PEST15'!$A:$A,INDICE!$C$13,'DATOS PEST15'!$E:$E,'2. TS PAIS SEXO Y REG'!$A241)</f>
        <v>0</v>
      </c>
      <c r="P241" s="166">
        <f>SUMIFS('DATOS PEST15'!$D:$D,'DATOS PEST15'!$C:$C,'2. TS PAIS SEXO Y REG'!P$6,'DATOS PEST15'!$B:$B,VLOOKUP($O$5,DenRegTabla2,2,FALSE),'DATOS PEST15'!$A:$A,INDICE!$C$13,'DATOS PEST15'!$E:$E,'2. TS PAIS SEXO Y REG'!$A241)</f>
        <v>0</v>
      </c>
      <c r="Q241" s="164">
        <f>SUMIFS('DATOS PEST15'!$D:$D,'DATOS PEST15'!$B:$B,VLOOKUP($O$5,DenRegTabla2,2,FALSE),'DATOS PEST15'!$A:$A,INDICE!$C$13,'DATOS PEST15'!$E:$E,'2. TS PAIS SEXO Y REG'!$A241)</f>
        <v>0</v>
      </c>
      <c r="R241" s="147">
        <f>SUMIFS('DATOS PEST15'!$D:$D,'DATOS PEST15'!$C:$C,'2. TS PAIS SEXO Y REG'!R$6,'DATOS PEST15'!$B:$B,VLOOKUP($R$5,DenRegTabla2,2,FALSE),'DATOS PEST15'!$A:$A,INDICE!$C$13,'DATOS PEST15'!$E:$E,'2. TS PAIS SEXO Y REG'!$A241)</f>
        <v>0</v>
      </c>
      <c r="S241" s="166">
        <f>SUMIFS('DATOS PEST15'!$D:$D,'DATOS PEST15'!$C:$C,'2. TS PAIS SEXO Y REG'!S$6,'DATOS PEST15'!$B:$B,VLOOKUP($R$5,DenRegTabla2,2,FALSE),'DATOS PEST15'!$A:$A,INDICE!$C$13,'DATOS PEST15'!$E:$E,'2. TS PAIS SEXO Y REG'!$A241)</f>
        <v>0</v>
      </c>
      <c r="T241" s="164">
        <f>SUMIFS('DATOS PEST15'!$D:$D,'DATOS PEST15'!$B:$B,VLOOKUP($R$5,DenRegTabla2,2,FALSE),'DATOS PEST15'!$A:$A,INDICE!$C$13,'DATOS PEST15'!$E:$E,'2. TS PAIS SEXO Y REG'!$A241)</f>
        <v>0</v>
      </c>
      <c r="U241" s="147">
        <f>SUMIFS('DATOS PEST15'!$D:$D,'DATOS PEST15'!$C:$C,'2. TS PAIS SEXO Y REG'!U$6,'DATOS PEST15'!$B:$B,VLOOKUP($U$5,DenRegTabla2,2,FALSE),'DATOS PEST15'!$A:$A,INDICE!$C$13,'DATOS PEST15'!$E:$E,'2. TS PAIS SEXO Y REG'!$A241)</f>
        <v>0</v>
      </c>
      <c r="V241" s="166">
        <f>SUMIFS('DATOS PEST15'!$D:$D,'DATOS PEST15'!$C:$C,'2. TS PAIS SEXO Y REG'!V$6,'DATOS PEST15'!$B:$B,VLOOKUP($U$5,DenRegTabla2,2,FALSE),'DATOS PEST15'!$A:$A,INDICE!$C$13,'DATOS PEST15'!$E:$E,'2. TS PAIS SEXO Y REG'!$A241)</f>
        <v>0</v>
      </c>
      <c r="W241" s="164">
        <f>SUMIFS('DATOS PEST15'!$D:$D,'DATOS PEST15'!$B:$B,VLOOKUP($U$5,DenRegTabla2,2,FALSE),'DATOS PEST15'!$A:$A,INDICE!$C$13,'DATOS PEST15'!$E:$E,'2. TS PAIS SEXO Y REG'!$A241)</f>
        <v>0</v>
      </c>
      <c r="X241" s="147">
        <f>SUMIFS('DATOS PEST15'!$D:$D,'DATOS PEST15'!$C:$C,'2. TS PAIS SEXO Y REG'!X$6,'DATOS PEST15'!$B:$B,VLOOKUP($X$5,DenRegTabla2,2,FALSE),'DATOS PEST15'!$A:$A,INDICE!$C$13,'DATOS PEST15'!$E:$E,'2. TS PAIS SEXO Y REG'!$A241)</f>
        <v>0</v>
      </c>
      <c r="Y241" s="166">
        <f>SUMIFS('DATOS PEST15'!$D:$D,'DATOS PEST15'!$C:$C,'2. TS PAIS SEXO Y REG'!Y$6,'DATOS PEST15'!$B:$B,VLOOKUP($X$5,DenRegTabla2,2,FALSE),'DATOS PEST15'!$A:$A,INDICE!$C$13,'DATOS PEST15'!$E:$E,'2. TS PAIS SEXO Y REG'!$A241)</f>
        <v>0</v>
      </c>
      <c r="Z241" s="164">
        <f>SUMIFS('DATOS PEST15'!$D:$D,'DATOS PEST15'!$B:$B,VLOOKUP($X$5,DenRegTabla2,2,FALSE),'DATOS PEST15'!$A:$A,INDICE!$C$13,'DATOS PEST15'!$E:$E,'2. TS PAIS SEXO Y REG'!$A241)</f>
        <v>0</v>
      </c>
      <c r="AA241" s="147">
        <f>SUMIFS('DATOS PEST15'!$D:$D,'DATOS PEST15'!$C:$C,'2. TS PAIS SEXO Y REG'!AA$6,'DATOS PEST15'!$B:$B,VLOOKUP($AA$5,DenRegTabla2,2,FALSE),'DATOS PEST15'!$A:$A,INDICE!$C$13,'DATOS PEST15'!$E:$E,'2. TS PAIS SEXO Y REG'!$A241)</f>
        <v>0</v>
      </c>
      <c r="AB241" s="166">
        <f>SUMIFS('DATOS PEST15'!$D:$D,'DATOS PEST15'!$C:$C,'2. TS PAIS SEXO Y REG'!AB$6,'DATOS PEST15'!$B:$B,VLOOKUP($AA$5,DenRegTabla2,2,FALSE),'DATOS PEST15'!$A:$A,INDICE!$C$13,'DATOS PEST15'!$E:$E,'2. TS PAIS SEXO Y REG'!$A241)</f>
        <v>0</v>
      </c>
      <c r="AC241" s="164">
        <f>SUMIFS('DATOS PEST15'!$D:$D,'DATOS PEST15'!$B:$B,VLOOKUP($AA$5,DenRegTabla2,2,FALSE),'DATOS PEST15'!$A:$A,INDICE!$C$13,'DATOS PEST15'!$E:$E,'2. TS PAIS SEXO Y REG'!$A241)</f>
        <v>0</v>
      </c>
    </row>
    <row r="242" spans="1:29" s="123" customFormat="1" ht="15.6" x14ac:dyDescent="0.3">
      <c r="A242" s="4">
        <v>776</v>
      </c>
      <c r="B242" s="147" t="s">
        <v>420</v>
      </c>
      <c r="C242" s="147">
        <f t="shared" si="30"/>
        <v>0</v>
      </c>
      <c r="D242" s="166">
        <f t="shared" si="31"/>
        <v>4</v>
      </c>
      <c r="E242" s="164">
        <f t="shared" si="32"/>
        <v>4</v>
      </c>
      <c r="F242" s="147">
        <f>SUMIFS('DATOS PEST15'!$D:$D,'DATOS PEST15'!$C:$C,'2. TS PAIS SEXO Y REG'!F$6,'DATOS PEST15'!$B:$B,VLOOKUP($F$5,DenRegTabla2,2,FALSE),'DATOS PEST15'!$A:$A,INDICE!$C$13,'DATOS PEST15'!$E:$E,'2. TS PAIS SEXO Y REG'!$A242)</f>
        <v>0</v>
      </c>
      <c r="G242" s="166">
        <f>SUMIFS('DATOS PEST15'!$D:$D,'DATOS PEST15'!$C:$C,'2. TS PAIS SEXO Y REG'!G$6,'DATOS PEST15'!$B:$B,VLOOKUP($F$5,DenRegTabla2,2,FALSE),'DATOS PEST15'!$A:$A,INDICE!$C$13,'DATOS PEST15'!$E:$E,'2. TS PAIS SEXO Y REG'!$A242)</f>
        <v>4</v>
      </c>
      <c r="H242" s="164">
        <f>SUMIFS('DATOS PEST15'!$D:$D,'DATOS PEST15'!$B:$B,VLOOKUP($F$5,DenRegTabla2,2,FALSE),'DATOS PEST15'!$A:$A,INDICE!$C$13,'DATOS PEST15'!$E:$E,'2. TS PAIS SEXO Y REG'!$A242)</f>
        <v>4</v>
      </c>
      <c r="I242" s="147">
        <f>SUMIFS('DATOS PEST15'!$D:$D,'DATOS PEST15'!$C:$C,'2. TS PAIS SEXO Y REG'!I$6,'DATOS PEST15'!$B:$B,VLOOKUP($I$5,DenRegTabla2,2,FALSE),'DATOS PEST15'!$A:$A,INDICE!$C$13,'DATOS PEST15'!$E:$E,'2. TS PAIS SEXO Y REG'!$A242)</f>
        <v>0</v>
      </c>
      <c r="J242" s="166">
        <f>SUMIFS('DATOS PEST15'!$D:$D,'DATOS PEST15'!$C:$C,'2. TS PAIS SEXO Y REG'!J$6,'DATOS PEST15'!$B:$B,VLOOKUP($I$5,DenRegTabla2,2,FALSE),'DATOS PEST15'!$A:$A,INDICE!$C$13,'DATOS PEST15'!$E:$E,'2. TS PAIS SEXO Y REG'!$A242)</f>
        <v>0</v>
      </c>
      <c r="K242" s="164">
        <f>SUMIFS('DATOS PEST15'!$D:$D,'DATOS PEST15'!$B:$B,VLOOKUP($I$5,DenRegTabla2,2,FALSE),'DATOS PEST15'!$A:$A,INDICE!$C$13,'DATOS PEST15'!$E:$E,'2. TS PAIS SEXO Y REG'!$A242)</f>
        <v>0</v>
      </c>
      <c r="L242" s="147">
        <f>SUMIFS('DATOS PEST15'!$D:$D,'DATOS PEST15'!$C:$C,'2. TS PAIS SEXO Y REG'!L$6,'DATOS PEST15'!$B:$B,VLOOKUP($L$5,DenRegTabla2,2,FALSE),'DATOS PEST15'!$A:$A,INDICE!$C$13,'DATOS PEST15'!$E:$E,'2. TS PAIS SEXO Y REG'!$A242)</f>
        <v>0</v>
      </c>
      <c r="M242" s="166">
        <f>SUMIFS('DATOS PEST15'!$D:$D,'DATOS PEST15'!$C:$C,'2. TS PAIS SEXO Y REG'!M$6,'DATOS PEST15'!$B:$B,VLOOKUP($L$5,DenRegTabla2,2,FALSE),'DATOS PEST15'!$A:$A,INDICE!$C$13,'DATOS PEST15'!$E:$E,'2. TS PAIS SEXO Y REG'!$A242)</f>
        <v>0</v>
      </c>
      <c r="N242" s="164">
        <f>SUMIFS('DATOS PEST15'!$D:$D,'DATOS PEST15'!$B:$B,VLOOKUP($L$5,DenRegTabla2,2,FALSE),'DATOS PEST15'!$A:$A,INDICE!$C$13,'DATOS PEST15'!$E:$E,'2. TS PAIS SEXO Y REG'!$A242)</f>
        <v>0</v>
      </c>
      <c r="O242" s="147">
        <f>SUMIFS('DATOS PEST15'!$D:$D,'DATOS PEST15'!$C:$C,'2. TS PAIS SEXO Y REG'!O$6,'DATOS PEST15'!$B:$B,VLOOKUP($O$5,DenRegTabla2,2,FALSE),'DATOS PEST15'!$A:$A,INDICE!$C$13,'DATOS PEST15'!$E:$E,'2. TS PAIS SEXO Y REG'!$A242)</f>
        <v>0</v>
      </c>
      <c r="P242" s="166">
        <f>SUMIFS('DATOS PEST15'!$D:$D,'DATOS PEST15'!$C:$C,'2. TS PAIS SEXO Y REG'!P$6,'DATOS PEST15'!$B:$B,VLOOKUP($O$5,DenRegTabla2,2,FALSE),'DATOS PEST15'!$A:$A,INDICE!$C$13,'DATOS PEST15'!$E:$E,'2. TS PAIS SEXO Y REG'!$A242)</f>
        <v>0</v>
      </c>
      <c r="Q242" s="164">
        <f>SUMIFS('DATOS PEST15'!$D:$D,'DATOS PEST15'!$B:$B,VLOOKUP($O$5,DenRegTabla2,2,FALSE),'DATOS PEST15'!$A:$A,INDICE!$C$13,'DATOS PEST15'!$E:$E,'2. TS PAIS SEXO Y REG'!$A242)</f>
        <v>0</v>
      </c>
      <c r="R242" s="147">
        <f>SUMIFS('DATOS PEST15'!$D:$D,'DATOS PEST15'!$C:$C,'2. TS PAIS SEXO Y REG'!R$6,'DATOS PEST15'!$B:$B,VLOOKUP($R$5,DenRegTabla2,2,FALSE),'DATOS PEST15'!$A:$A,INDICE!$C$13,'DATOS PEST15'!$E:$E,'2. TS PAIS SEXO Y REG'!$A242)</f>
        <v>0</v>
      </c>
      <c r="S242" s="166">
        <f>SUMIFS('DATOS PEST15'!$D:$D,'DATOS PEST15'!$C:$C,'2. TS PAIS SEXO Y REG'!S$6,'DATOS PEST15'!$B:$B,VLOOKUP($R$5,DenRegTabla2,2,FALSE),'DATOS PEST15'!$A:$A,INDICE!$C$13,'DATOS PEST15'!$E:$E,'2. TS PAIS SEXO Y REG'!$A242)</f>
        <v>0</v>
      </c>
      <c r="T242" s="164">
        <f>SUMIFS('DATOS PEST15'!$D:$D,'DATOS PEST15'!$B:$B,VLOOKUP($R$5,DenRegTabla2,2,FALSE),'DATOS PEST15'!$A:$A,INDICE!$C$13,'DATOS PEST15'!$E:$E,'2. TS PAIS SEXO Y REG'!$A242)</f>
        <v>0</v>
      </c>
      <c r="U242" s="147">
        <f>SUMIFS('DATOS PEST15'!$D:$D,'DATOS PEST15'!$C:$C,'2. TS PAIS SEXO Y REG'!U$6,'DATOS PEST15'!$B:$B,VLOOKUP($U$5,DenRegTabla2,2,FALSE),'DATOS PEST15'!$A:$A,INDICE!$C$13,'DATOS PEST15'!$E:$E,'2. TS PAIS SEXO Y REG'!$A242)</f>
        <v>0</v>
      </c>
      <c r="V242" s="166">
        <f>SUMIFS('DATOS PEST15'!$D:$D,'DATOS PEST15'!$C:$C,'2. TS PAIS SEXO Y REG'!V$6,'DATOS PEST15'!$B:$B,VLOOKUP($U$5,DenRegTabla2,2,FALSE),'DATOS PEST15'!$A:$A,INDICE!$C$13,'DATOS PEST15'!$E:$E,'2. TS PAIS SEXO Y REG'!$A242)</f>
        <v>0</v>
      </c>
      <c r="W242" s="164">
        <f>SUMIFS('DATOS PEST15'!$D:$D,'DATOS PEST15'!$B:$B,VLOOKUP($U$5,DenRegTabla2,2,FALSE),'DATOS PEST15'!$A:$A,INDICE!$C$13,'DATOS PEST15'!$E:$E,'2. TS PAIS SEXO Y REG'!$A242)</f>
        <v>0</v>
      </c>
      <c r="X242" s="147">
        <f>SUMIFS('DATOS PEST15'!$D:$D,'DATOS PEST15'!$C:$C,'2. TS PAIS SEXO Y REG'!X$6,'DATOS PEST15'!$B:$B,VLOOKUP($X$5,DenRegTabla2,2,FALSE),'DATOS PEST15'!$A:$A,INDICE!$C$13,'DATOS PEST15'!$E:$E,'2. TS PAIS SEXO Y REG'!$A242)</f>
        <v>0</v>
      </c>
      <c r="Y242" s="166">
        <f>SUMIFS('DATOS PEST15'!$D:$D,'DATOS PEST15'!$C:$C,'2. TS PAIS SEXO Y REG'!Y$6,'DATOS PEST15'!$B:$B,VLOOKUP($X$5,DenRegTabla2,2,FALSE),'DATOS PEST15'!$A:$A,INDICE!$C$13,'DATOS PEST15'!$E:$E,'2. TS PAIS SEXO Y REG'!$A242)</f>
        <v>0</v>
      </c>
      <c r="Z242" s="164">
        <f>SUMIFS('DATOS PEST15'!$D:$D,'DATOS PEST15'!$B:$B,VLOOKUP($X$5,DenRegTabla2,2,FALSE),'DATOS PEST15'!$A:$A,INDICE!$C$13,'DATOS PEST15'!$E:$E,'2. TS PAIS SEXO Y REG'!$A242)</f>
        <v>0</v>
      </c>
      <c r="AA242" s="147">
        <f>SUMIFS('DATOS PEST15'!$D:$D,'DATOS PEST15'!$C:$C,'2. TS PAIS SEXO Y REG'!AA$6,'DATOS PEST15'!$B:$B,VLOOKUP($AA$5,DenRegTabla2,2,FALSE),'DATOS PEST15'!$A:$A,INDICE!$C$13,'DATOS PEST15'!$E:$E,'2. TS PAIS SEXO Y REG'!$A242)</f>
        <v>0</v>
      </c>
      <c r="AB242" s="166">
        <f>SUMIFS('DATOS PEST15'!$D:$D,'DATOS PEST15'!$C:$C,'2. TS PAIS SEXO Y REG'!AB$6,'DATOS PEST15'!$B:$B,VLOOKUP($AA$5,DenRegTabla2,2,FALSE),'DATOS PEST15'!$A:$A,INDICE!$C$13,'DATOS PEST15'!$E:$E,'2. TS PAIS SEXO Y REG'!$A242)</f>
        <v>0</v>
      </c>
      <c r="AC242" s="164">
        <f>SUMIFS('DATOS PEST15'!$D:$D,'DATOS PEST15'!$B:$B,VLOOKUP($AA$5,DenRegTabla2,2,FALSE),'DATOS PEST15'!$A:$A,INDICE!$C$13,'DATOS PEST15'!$E:$E,'2. TS PAIS SEXO Y REG'!$A242)</f>
        <v>0</v>
      </c>
    </row>
    <row r="243" spans="1:29" s="123" customFormat="1" ht="15.6" x14ac:dyDescent="0.3">
      <c r="A243" s="4">
        <v>780</v>
      </c>
      <c r="B243" s="147" t="s">
        <v>355</v>
      </c>
      <c r="C243" s="147">
        <f t="shared" si="30"/>
        <v>41</v>
      </c>
      <c r="D243" s="166">
        <f t="shared" si="31"/>
        <v>17.263157894736842</v>
      </c>
      <c r="E243" s="164">
        <f t="shared" si="32"/>
        <v>58.263157894736842</v>
      </c>
      <c r="F243" s="147">
        <f>SUMIFS('DATOS PEST15'!$D:$D,'DATOS PEST15'!$C:$C,'2. TS PAIS SEXO Y REG'!F$6,'DATOS PEST15'!$B:$B,VLOOKUP($F$5,DenRegTabla2,2,FALSE),'DATOS PEST15'!$A:$A,INDICE!$C$13,'DATOS PEST15'!$E:$E,'2. TS PAIS SEXO Y REG'!$A243)</f>
        <v>32</v>
      </c>
      <c r="G243" s="166">
        <f>SUMIFS('DATOS PEST15'!$D:$D,'DATOS PEST15'!$C:$C,'2. TS PAIS SEXO Y REG'!G$6,'DATOS PEST15'!$B:$B,VLOOKUP($F$5,DenRegTabla2,2,FALSE),'DATOS PEST15'!$A:$A,INDICE!$C$13,'DATOS PEST15'!$E:$E,'2. TS PAIS SEXO Y REG'!$A243)</f>
        <v>12.894736842105264</v>
      </c>
      <c r="H243" s="164">
        <f>SUMIFS('DATOS PEST15'!$D:$D,'DATOS PEST15'!$B:$B,VLOOKUP($F$5,DenRegTabla2,2,FALSE),'DATOS PEST15'!$A:$A,INDICE!$C$13,'DATOS PEST15'!$E:$E,'2. TS PAIS SEXO Y REG'!$A243)</f>
        <v>44.89473684210526</v>
      </c>
      <c r="I243" s="147">
        <f>SUMIFS('DATOS PEST15'!$D:$D,'DATOS PEST15'!$C:$C,'2. TS PAIS SEXO Y REG'!I$6,'DATOS PEST15'!$B:$B,VLOOKUP($I$5,DenRegTabla2,2,FALSE),'DATOS PEST15'!$A:$A,INDICE!$C$13,'DATOS PEST15'!$E:$E,'2. TS PAIS SEXO Y REG'!$A243)</f>
        <v>0</v>
      </c>
      <c r="J243" s="166">
        <f>SUMIFS('DATOS PEST15'!$D:$D,'DATOS PEST15'!$C:$C,'2. TS PAIS SEXO Y REG'!J$6,'DATOS PEST15'!$B:$B,VLOOKUP($I$5,DenRegTabla2,2,FALSE),'DATOS PEST15'!$A:$A,INDICE!$C$13,'DATOS PEST15'!$E:$E,'2. TS PAIS SEXO Y REG'!$A243)</f>
        <v>0.36842105263157893</v>
      </c>
      <c r="K243" s="164">
        <f>SUMIFS('DATOS PEST15'!$D:$D,'DATOS PEST15'!$B:$B,VLOOKUP($I$5,DenRegTabla2,2,FALSE),'DATOS PEST15'!$A:$A,INDICE!$C$13,'DATOS PEST15'!$E:$E,'2. TS PAIS SEXO Y REG'!$A243)</f>
        <v>0.36842105263157893</v>
      </c>
      <c r="L243" s="147">
        <f>SUMIFS('DATOS PEST15'!$D:$D,'DATOS PEST15'!$C:$C,'2. TS PAIS SEXO Y REG'!L$6,'DATOS PEST15'!$B:$B,VLOOKUP($L$5,DenRegTabla2,2,FALSE),'DATOS PEST15'!$A:$A,INDICE!$C$13,'DATOS PEST15'!$E:$E,'2. TS PAIS SEXO Y REG'!$A243)</f>
        <v>0</v>
      </c>
      <c r="M243" s="166">
        <f>SUMIFS('DATOS PEST15'!$D:$D,'DATOS PEST15'!$C:$C,'2. TS PAIS SEXO Y REG'!M$6,'DATOS PEST15'!$B:$B,VLOOKUP($L$5,DenRegTabla2,2,FALSE),'DATOS PEST15'!$A:$A,INDICE!$C$13,'DATOS PEST15'!$E:$E,'2. TS PAIS SEXO Y REG'!$A243)</f>
        <v>0</v>
      </c>
      <c r="N243" s="164">
        <f>SUMIFS('DATOS PEST15'!$D:$D,'DATOS PEST15'!$B:$B,VLOOKUP($L$5,DenRegTabla2,2,FALSE),'DATOS PEST15'!$A:$A,INDICE!$C$13,'DATOS PEST15'!$E:$E,'2. TS PAIS SEXO Y REG'!$A243)</f>
        <v>0</v>
      </c>
      <c r="O243" s="147">
        <f>SUMIFS('DATOS PEST15'!$D:$D,'DATOS PEST15'!$C:$C,'2. TS PAIS SEXO Y REG'!O$6,'DATOS PEST15'!$B:$B,VLOOKUP($O$5,DenRegTabla2,2,FALSE),'DATOS PEST15'!$A:$A,INDICE!$C$13,'DATOS PEST15'!$E:$E,'2. TS PAIS SEXO Y REG'!$A243)</f>
        <v>9</v>
      </c>
      <c r="P243" s="166">
        <f>SUMIFS('DATOS PEST15'!$D:$D,'DATOS PEST15'!$C:$C,'2. TS PAIS SEXO Y REG'!P$6,'DATOS PEST15'!$B:$B,VLOOKUP($O$5,DenRegTabla2,2,FALSE),'DATOS PEST15'!$A:$A,INDICE!$C$13,'DATOS PEST15'!$E:$E,'2. TS PAIS SEXO Y REG'!$A243)</f>
        <v>4</v>
      </c>
      <c r="Q243" s="164">
        <f>SUMIFS('DATOS PEST15'!$D:$D,'DATOS PEST15'!$B:$B,VLOOKUP($O$5,DenRegTabla2,2,FALSE),'DATOS PEST15'!$A:$A,INDICE!$C$13,'DATOS PEST15'!$E:$E,'2. TS PAIS SEXO Y REG'!$A243)</f>
        <v>13</v>
      </c>
      <c r="R243" s="147">
        <f>SUMIFS('DATOS PEST15'!$D:$D,'DATOS PEST15'!$C:$C,'2. TS PAIS SEXO Y REG'!R$6,'DATOS PEST15'!$B:$B,VLOOKUP($R$5,DenRegTabla2,2,FALSE),'DATOS PEST15'!$A:$A,INDICE!$C$13,'DATOS PEST15'!$E:$E,'2. TS PAIS SEXO Y REG'!$A243)</f>
        <v>0</v>
      </c>
      <c r="S243" s="166">
        <f>SUMIFS('DATOS PEST15'!$D:$D,'DATOS PEST15'!$C:$C,'2. TS PAIS SEXO Y REG'!S$6,'DATOS PEST15'!$B:$B,VLOOKUP($R$5,DenRegTabla2,2,FALSE),'DATOS PEST15'!$A:$A,INDICE!$C$13,'DATOS PEST15'!$E:$E,'2. TS PAIS SEXO Y REG'!$A243)</f>
        <v>0</v>
      </c>
      <c r="T243" s="164">
        <f>SUMIFS('DATOS PEST15'!$D:$D,'DATOS PEST15'!$B:$B,VLOOKUP($R$5,DenRegTabla2,2,FALSE),'DATOS PEST15'!$A:$A,INDICE!$C$13,'DATOS PEST15'!$E:$E,'2. TS PAIS SEXO Y REG'!$A243)</f>
        <v>0</v>
      </c>
      <c r="U243" s="147">
        <f>SUMIFS('DATOS PEST15'!$D:$D,'DATOS PEST15'!$C:$C,'2. TS PAIS SEXO Y REG'!U$6,'DATOS PEST15'!$B:$B,VLOOKUP($U$5,DenRegTabla2,2,FALSE),'DATOS PEST15'!$A:$A,INDICE!$C$13,'DATOS PEST15'!$E:$E,'2. TS PAIS SEXO Y REG'!$A243)</f>
        <v>0</v>
      </c>
      <c r="V243" s="166">
        <f>SUMIFS('DATOS PEST15'!$D:$D,'DATOS PEST15'!$C:$C,'2. TS PAIS SEXO Y REG'!V$6,'DATOS PEST15'!$B:$B,VLOOKUP($U$5,DenRegTabla2,2,FALSE),'DATOS PEST15'!$A:$A,INDICE!$C$13,'DATOS PEST15'!$E:$E,'2. TS PAIS SEXO Y REG'!$A243)</f>
        <v>0</v>
      </c>
      <c r="W243" s="164">
        <f>SUMIFS('DATOS PEST15'!$D:$D,'DATOS PEST15'!$B:$B,VLOOKUP($U$5,DenRegTabla2,2,FALSE),'DATOS PEST15'!$A:$A,INDICE!$C$13,'DATOS PEST15'!$E:$E,'2. TS PAIS SEXO Y REG'!$A243)</f>
        <v>0</v>
      </c>
      <c r="X243" s="147">
        <f>SUMIFS('DATOS PEST15'!$D:$D,'DATOS PEST15'!$C:$C,'2. TS PAIS SEXO Y REG'!X$6,'DATOS PEST15'!$B:$B,VLOOKUP($X$5,DenRegTabla2,2,FALSE),'DATOS PEST15'!$A:$A,INDICE!$C$13,'DATOS PEST15'!$E:$E,'2. TS PAIS SEXO Y REG'!$A243)</f>
        <v>0</v>
      </c>
      <c r="Y243" s="166">
        <f>SUMIFS('DATOS PEST15'!$D:$D,'DATOS PEST15'!$C:$C,'2. TS PAIS SEXO Y REG'!Y$6,'DATOS PEST15'!$B:$B,VLOOKUP($X$5,DenRegTabla2,2,FALSE),'DATOS PEST15'!$A:$A,INDICE!$C$13,'DATOS PEST15'!$E:$E,'2. TS PAIS SEXO Y REG'!$A243)</f>
        <v>0</v>
      </c>
      <c r="Z243" s="164">
        <f>SUMIFS('DATOS PEST15'!$D:$D,'DATOS PEST15'!$B:$B,VLOOKUP($X$5,DenRegTabla2,2,FALSE),'DATOS PEST15'!$A:$A,INDICE!$C$13,'DATOS PEST15'!$E:$E,'2. TS PAIS SEXO Y REG'!$A243)</f>
        <v>0</v>
      </c>
      <c r="AA243" s="147">
        <f>SUMIFS('DATOS PEST15'!$D:$D,'DATOS PEST15'!$C:$C,'2. TS PAIS SEXO Y REG'!AA$6,'DATOS PEST15'!$B:$B,VLOOKUP($AA$5,DenRegTabla2,2,FALSE),'DATOS PEST15'!$A:$A,INDICE!$C$13,'DATOS PEST15'!$E:$E,'2. TS PAIS SEXO Y REG'!$A243)</f>
        <v>0</v>
      </c>
      <c r="AB243" s="166">
        <f>SUMIFS('DATOS PEST15'!$D:$D,'DATOS PEST15'!$C:$C,'2. TS PAIS SEXO Y REG'!AB$6,'DATOS PEST15'!$B:$B,VLOOKUP($AA$5,DenRegTabla2,2,FALSE),'DATOS PEST15'!$A:$A,INDICE!$C$13,'DATOS PEST15'!$E:$E,'2. TS PAIS SEXO Y REG'!$A243)</f>
        <v>0</v>
      </c>
      <c r="AC243" s="164">
        <f>SUMIFS('DATOS PEST15'!$D:$D,'DATOS PEST15'!$B:$B,VLOOKUP($AA$5,DenRegTabla2,2,FALSE),'DATOS PEST15'!$A:$A,INDICE!$C$13,'DATOS PEST15'!$E:$E,'2. TS PAIS SEXO Y REG'!$A243)</f>
        <v>0</v>
      </c>
    </row>
    <row r="244" spans="1:29" s="123" customFormat="1" ht="15.6" x14ac:dyDescent="0.3">
      <c r="A244" s="4">
        <v>788</v>
      </c>
      <c r="B244" s="147" t="s">
        <v>357</v>
      </c>
      <c r="C244" s="147">
        <f t="shared" si="30"/>
        <v>477</v>
      </c>
      <c r="D244" s="166">
        <f t="shared" si="31"/>
        <v>1149.2631578947369</v>
      </c>
      <c r="E244" s="164">
        <f t="shared" si="32"/>
        <v>1626.2631578947369</v>
      </c>
      <c r="F244" s="147">
        <f>SUMIFS('DATOS PEST15'!$D:$D,'DATOS PEST15'!$C:$C,'2. TS PAIS SEXO Y REG'!F$6,'DATOS PEST15'!$B:$B,VLOOKUP($F$5,DenRegTabla2,2,FALSE),'DATOS PEST15'!$A:$A,INDICE!$C$13,'DATOS PEST15'!$E:$E,'2. TS PAIS SEXO Y REG'!$A244)</f>
        <v>413.73684210526318</v>
      </c>
      <c r="G244" s="166">
        <f>SUMIFS('DATOS PEST15'!$D:$D,'DATOS PEST15'!$C:$C,'2. TS PAIS SEXO Y REG'!G$6,'DATOS PEST15'!$B:$B,VLOOKUP($F$5,DenRegTabla2,2,FALSE),'DATOS PEST15'!$A:$A,INDICE!$C$13,'DATOS PEST15'!$E:$E,'2. TS PAIS SEXO Y REG'!$A244)</f>
        <v>816.57894736842104</v>
      </c>
      <c r="H244" s="164">
        <f>SUMIFS('DATOS PEST15'!$D:$D,'DATOS PEST15'!$B:$B,VLOOKUP($F$5,DenRegTabla2,2,FALSE),'DATOS PEST15'!$A:$A,INDICE!$C$13,'DATOS PEST15'!$E:$E,'2. TS PAIS SEXO Y REG'!$A244)</f>
        <v>1230.3157894736842</v>
      </c>
      <c r="I244" s="147">
        <f>SUMIFS('DATOS PEST15'!$D:$D,'DATOS PEST15'!$C:$C,'2. TS PAIS SEXO Y REG'!I$6,'DATOS PEST15'!$B:$B,VLOOKUP($I$5,DenRegTabla2,2,FALSE),'DATOS PEST15'!$A:$A,INDICE!$C$13,'DATOS PEST15'!$E:$E,'2. TS PAIS SEXO Y REG'!$A244)</f>
        <v>2.4736842105263159</v>
      </c>
      <c r="J244" s="166">
        <f>SUMIFS('DATOS PEST15'!$D:$D,'DATOS PEST15'!$C:$C,'2. TS PAIS SEXO Y REG'!J$6,'DATOS PEST15'!$B:$B,VLOOKUP($I$5,DenRegTabla2,2,FALSE),'DATOS PEST15'!$A:$A,INDICE!$C$13,'DATOS PEST15'!$E:$E,'2. TS PAIS SEXO Y REG'!$A244)</f>
        <v>48.05263157894737</v>
      </c>
      <c r="K244" s="164">
        <f>SUMIFS('DATOS PEST15'!$D:$D,'DATOS PEST15'!$B:$B,VLOOKUP($I$5,DenRegTabla2,2,FALSE),'DATOS PEST15'!$A:$A,INDICE!$C$13,'DATOS PEST15'!$E:$E,'2. TS PAIS SEXO Y REG'!$A244)</f>
        <v>50.526315789473685</v>
      </c>
      <c r="L244" s="147">
        <f>SUMIFS('DATOS PEST15'!$D:$D,'DATOS PEST15'!$C:$C,'2. TS PAIS SEXO Y REG'!L$6,'DATOS PEST15'!$B:$B,VLOOKUP($L$5,DenRegTabla2,2,FALSE),'DATOS PEST15'!$A:$A,INDICE!$C$13,'DATOS PEST15'!$E:$E,'2. TS PAIS SEXO Y REG'!$A244)</f>
        <v>13</v>
      </c>
      <c r="M244" s="166">
        <f>SUMIFS('DATOS PEST15'!$D:$D,'DATOS PEST15'!$C:$C,'2. TS PAIS SEXO Y REG'!M$6,'DATOS PEST15'!$B:$B,VLOOKUP($L$5,DenRegTabla2,2,FALSE),'DATOS PEST15'!$A:$A,INDICE!$C$13,'DATOS PEST15'!$E:$E,'2. TS PAIS SEXO Y REG'!$A244)</f>
        <v>10</v>
      </c>
      <c r="N244" s="164">
        <f>SUMIFS('DATOS PEST15'!$D:$D,'DATOS PEST15'!$B:$B,VLOOKUP($L$5,DenRegTabla2,2,FALSE),'DATOS PEST15'!$A:$A,INDICE!$C$13,'DATOS PEST15'!$E:$E,'2. TS PAIS SEXO Y REG'!$A244)</f>
        <v>23</v>
      </c>
      <c r="O244" s="147">
        <f>SUMIFS('DATOS PEST15'!$D:$D,'DATOS PEST15'!$C:$C,'2. TS PAIS SEXO Y REG'!O$6,'DATOS PEST15'!$B:$B,VLOOKUP($O$5,DenRegTabla2,2,FALSE),'DATOS PEST15'!$A:$A,INDICE!$C$13,'DATOS PEST15'!$E:$E,'2. TS PAIS SEXO Y REG'!$A244)</f>
        <v>46.789473684210527</v>
      </c>
      <c r="P244" s="166">
        <f>SUMIFS('DATOS PEST15'!$D:$D,'DATOS PEST15'!$C:$C,'2. TS PAIS SEXO Y REG'!P$6,'DATOS PEST15'!$B:$B,VLOOKUP($O$5,DenRegTabla2,2,FALSE),'DATOS PEST15'!$A:$A,INDICE!$C$13,'DATOS PEST15'!$E:$E,'2. TS PAIS SEXO Y REG'!$A244)</f>
        <v>273.68421052631578</v>
      </c>
      <c r="Q244" s="164">
        <f>SUMIFS('DATOS PEST15'!$D:$D,'DATOS PEST15'!$B:$B,VLOOKUP($O$5,DenRegTabla2,2,FALSE),'DATOS PEST15'!$A:$A,INDICE!$C$13,'DATOS PEST15'!$E:$E,'2. TS PAIS SEXO Y REG'!$A244)</f>
        <v>320.4736842105263</v>
      </c>
      <c r="R244" s="147">
        <f>SUMIFS('DATOS PEST15'!$D:$D,'DATOS PEST15'!$C:$C,'2. TS PAIS SEXO Y REG'!R$6,'DATOS PEST15'!$B:$B,VLOOKUP($R$5,DenRegTabla2,2,FALSE),'DATOS PEST15'!$A:$A,INDICE!$C$13,'DATOS PEST15'!$E:$E,'2. TS PAIS SEXO Y REG'!$A244)</f>
        <v>1</v>
      </c>
      <c r="S244" s="166">
        <f>SUMIFS('DATOS PEST15'!$D:$D,'DATOS PEST15'!$C:$C,'2. TS PAIS SEXO Y REG'!S$6,'DATOS PEST15'!$B:$B,VLOOKUP($R$5,DenRegTabla2,2,FALSE),'DATOS PEST15'!$A:$A,INDICE!$C$13,'DATOS PEST15'!$E:$E,'2. TS PAIS SEXO Y REG'!$A244)</f>
        <v>0</v>
      </c>
      <c r="T244" s="164">
        <f>SUMIFS('DATOS PEST15'!$D:$D,'DATOS PEST15'!$B:$B,VLOOKUP($R$5,DenRegTabla2,2,FALSE),'DATOS PEST15'!$A:$A,INDICE!$C$13,'DATOS PEST15'!$E:$E,'2. TS PAIS SEXO Y REG'!$A244)</f>
        <v>1</v>
      </c>
      <c r="U244" s="147">
        <f>SUMIFS('DATOS PEST15'!$D:$D,'DATOS PEST15'!$C:$C,'2. TS PAIS SEXO Y REG'!U$6,'DATOS PEST15'!$B:$B,VLOOKUP($U$5,DenRegTabla2,2,FALSE),'DATOS PEST15'!$A:$A,INDICE!$C$13,'DATOS PEST15'!$E:$E,'2. TS PAIS SEXO Y REG'!$A244)</f>
        <v>0</v>
      </c>
      <c r="V244" s="166">
        <f>SUMIFS('DATOS PEST15'!$D:$D,'DATOS PEST15'!$C:$C,'2. TS PAIS SEXO Y REG'!V$6,'DATOS PEST15'!$B:$B,VLOOKUP($U$5,DenRegTabla2,2,FALSE),'DATOS PEST15'!$A:$A,INDICE!$C$13,'DATOS PEST15'!$E:$E,'2. TS PAIS SEXO Y REG'!$A244)</f>
        <v>0.94736842105263153</v>
      </c>
      <c r="W244" s="164">
        <f>SUMIFS('DATOS PEST15'!$D:$D,'DATOS PEST15'!$B:$B,VLOOKUP($U$5,DenRegTabla2,2,FALSE),'DATOS PEST15'!$A:$A,INDICE!$C$13,'DATOS PEST15'!$E:$E,'2. TS PAIS SEXO Y REG'!$A244)</f>
        <v>0.94736842105263153</v>
      </c>
      <c r="X244" s="147">
        <f>SUMIFS('DATOS PEST15'!$D:$D,'DATOS PEST15'!$C:$C,'2. TS PAIS SEXO Y REG'!X$6,'DATOS PEST15'!$B:$B,VLOOKUP($X$5,DenRegTabla2,2,FALSE),'DATOS PEST15'!$A:$A,INDICE!$C$13,'DATOS PEST15'!$E:$E,'2. TS PAIS SEXO Y REG'!$A244)</f>
        <v>0</v>
      </c>
      <c r="Y244" s="166">
        <f>SUMIFS('DATOS PEST15'!$D:$D,'DATOS PEST15'!$C:$C,'2. TS PAIS SEXO Y REG'!Y$6,'DATOS PEST15'!$B:$B,VLOOKUP($X$5,DenRegTabla2,2,FALSE),'DATOS PEST15'!$A:$A,INDICE!$C$13,'DATOS PEST15'!$E:$E,'2. TS PAIS SEXO Y REG'!$A244)</f>
        <v>0</v>
      </c>
      <c r="Z244" s="164">
        <f>SUMIFS('DATOS PEST15'!$D:$D,'DATOS PEST15'!$B:$B,VLOOKUP($X$5,DenRegTabla2,2,FALSE),'DATOS PEST15'!$A:$A,INDICE!$C$13,'DATOS PEST15'!$E:$E,'2. TS PAIS SEXO Y REG'!$A244)</f>
        <v>0</v>
      </c>
      <c r="AA244" s="147">
        <f>SUMIFS('DATOS PEST15'!$D:$D,'DATOS PEST15'!$C:$C,'2. TS PAIS SEXO Y REG'!AA$6,'DATOS PEST15'!$B:$B,VLOOKUP($AA$5,DenRegTabla2,2,FALSE),'DATOS PEST15'!$A:$A,INDICE!$C$13,'DATOS PEST15'!$E:$E,'2. TS PAIS SEXO Y REG'!$A244)</f>
        <v>0</v>
      </c>
      <c r="AB244" s="166">
        <f>SUMIFS('DATOS PEST15'!$D:$D,'DATOS PEST15'!$C:$C,'2. TS PAIS SEXO Y REG'!AB$6,'DATOS PEST15'!$B:$B,VLOOKUP($AA$5,DenRegTabla2,2,FALSE),'DATOS PEST15'!$A:$A,INDICE!$C$13,'DATOS PEST15'!$E:$E,'2. TS PAIS SEXO Y REG'!$A244)</f>
        <v>0</v>
      </c>
      <c r="AC244" s="164">
        <f>SUMIFS('DATOS PEST15'!$D:$D,'DATOS PEST15'!$B:$B,VLOOKUP($AA$5,DenRegTabla2,2,FALSE),'DATOS PEST15'!$A:$A,INDICE!$C$13,'DATOS PEST15'!$E:$E,'2. TS PAIS SEXO Y REG'!$A244)</f>
        <v>0</v>
      </c>
    </row>
    <row r="245" spans="1:29" s="123" customFormat="1" ht="15.6" x14ac:dyDescent="0.3">
      <c r="A245" s="4">
        <v>796</v>
      </c>
      <c r="B245" s="147" t="s">
        <v>489</v>
      </c>
      <c r="C245" s="147">
        <f t="shared" si="30"/>
        <v>0</v>
      </c>
      <c r="D245" s="166">
        <f t="shared" si="31"/>
        <v>1</v>
      </c>
      <c r="E245" s="164">
        <f t="shared" si="32"/>
        <v>1</v>
      </c>
      <c r="F245" s="147">
        <f>SUMIFS('DATOS PEST15'!$D:$D,'DATOS PEST15'!$C:$C,'2. TS PAIS SEXO Y REG'!F$6,'DATOS PEST15'!$B:$B,VLOOKUP($F$5,DenRegTabla2,2,FALSE),'DATOS PEST15'!$A:$A,INDICE!$C$13,'DATOS PEST15'!$E:$E,'2. TS PAIS SEXO Y REG'!$A245)</f>
        <v>0</v>
      </c>
      <c r="G245" s="166">
        <f>SUMIFS('DATOS PEST15'!$D:$D,'DATOS PEST15'!$C:$C,'2. TS PAIS SEXO Y REG'!G$6,'DATOS PEST15'!$B:$B,VLOOKUP($F$5,DenRegTabla2,2,FALSE),'DATOS PEST15'!$A:$A,INDICE!$C$13,'DATOS PEST15'!$E:$E,'2. TS PAIS SEXO Y REG'!$A245)</f>
        <v>1</v>
      </c>
      <c r="H245" s="164">
        <f>SUMIFS('DATOS PEST15'!$D:$D,'DATOS PEST15'!$B:$B,VLOOKUP($F$5,DenRegTabla2,2,FALSE),'DATOS PEST15'!$A:$A,INDICE!$C$13,'DATOS PEST15'!$E:$E,'2. TS PAIS SEXO Y REG'!$A245)</f>
        <v>1</v>
      </c>
      <c r="I245" s="147">
        <f>SUMIFS('DATOS PEST15'!$D:$D,'DATOS PEST15'!$C:$C,'2. TS PAIS SEXO Y REG'!I$6,'DATOS PEST15'!$B:$B,VLOOKUP($I$5,DenRegTabla2,2,FALSE),'DATOS PEST15'!$A:$A,INDICE!$C$13,'DATOS PEST15'!$E:$E,'2. TS PAIS SEXO Y REG'!$A245)</f>
        <v>0</v>
      </c>
      <c r="J245" s="166">
        <f>SUMIFS('DATOS PEST15'!$D:$D,'DATOS PEST15'!$C:$C,'2. TS PAIS SEXO Y REG'!J$6,'DATOS PEST15'!$B:$B,VLOOKUP($I$5,DenRegTabla2,2,FALSE),'DATOS PEST15'!$A:$A,INDICE!$C$13,'DATOS PEST15'!$E:$E,'2. TS PAIS SEXO Y REG'!$A245)</f>
        <v>0</v>
      </c>
      <c r="K245" s="164">
        <f>SUMIFS('DATOS PEST15'!$D:$D,'DATOS PEST15'!$B:$B,VLOOKUP($I$5,DenRegTabla2,2,FALSE),'DATOS PEST15'!$A:$A,INDICE!$C$13,'DATOS PEST15'!$E:$E,'2. TS PAIS SEXO Y REG'!$A245)</f>
        <v>0</v>
      </c>
      <c r="L245" s="147">
        <f>SUMIFS('DATOS PEST15'!$D:$D,'DATOS PEST15'!$C:$C,'2. TS PAIS SEXO Y REG'!L$6,'DATOS PEST15'!$B:$B,VLOOKUP($L$5,DenRegTabla2,2,FALSE),'DATOS PEST15'!$A:$A,INDICE!$C$13,'DATOS PEST15'!$E:$E,'2. TS PAIS SEXO Y REG'!$A245)</f>
        <v>0</v>
      </c>
      <c r="M245" s="166">
        <f>SUMIFS('DATOS PEST15'!$D:$D,'DATOS PEST15'!$C:$C,'2. TS PAIS SEXO Y REG'!M$6,'DATOS PEST15'!$B:$B,VLOOKUP($L$5,DenRegTabla2,2,FALSE),'DATOS PEST15'!$A:$A,INDICE!$C$13,'DATOS PEST15'!$E:$E,'2. TS PAIS SEXO Y REG'!$A245)</f>
        <v>0</v>
      </c>
      <c r="N245" s="164">
        <f>SUMIFS('DATOS PEST15'!$D:$D,'DATOS PEST15'!$B:$B,VLOOKUP($L$5,DenRegTabla2,2,FALSE),'DATOS PEST15'!$A:$A,INDICE!$C$13,'DATOS PEST15'!$E:$E,'2. TS PAIS SEXO Y REG'!$A245)</f>
        <v>0</v>
      </c>
      <c r="O245" s="147">
        <f>SUMIFS('DATOS PEST15'!$D:$D,'DATOS PEST15'!$C:$C,'2. TS PAIS SEXO Y REG'!O$6,'DATOS PEST15'!$B:$B,VLOOKUP($O$5,DenRegTabla2,2,FALSE),'DATOS PEST15'!$A:$A,INDICE!$C$13,'DATOS PEST15'!$E:$E,'2. TS PAIS SEXO Y REG'!$A245)</f>
        <v>0</v>
      </c>
      <c r="P245" s="166">
        <f>SUMIFS('DATOS PEST15'!$D:$D,'DATOS PEST15'!$C:$C,'2. TS PAIS SEXO Y REG'!P$6,'DATOS PEST15'!$B:$B,VLOOKUP($O$5,DenRegTabla2,2,FALSE),'DATOS PEST15'!$A:$A,INDICE!$C$13,'DATOS PEST15'!$E:$E,'2. TS PAIS SEXO Y REG'!$A245)</f>
        <v>0</v>
      </c>
      <c r="Q245" s="164">
        <f>SUMIFS('DATOS PEST15'!$D:$D,'DATOS PEST15'!$B:$B,VLOOKUP($O$5,DenRegTabla2,2,FALSE),'DATOS PEST15'!$A:$A,INDICE!$C$13,'DATOS PEST15'!$E:$E,'2. TS PAIS SEXO Y REG'!$A245)</f>
        <v>0</v>
      </c>
      <c r="R245" s="147">
        <f>SUMIFS('DATOS PEST15'!$D:$D,'DATOS PEST15'!$C:$C,'2. TS PAIS SEXO Y REG'!R$6,'DATOS PEST15'!$B:$B,VLOOKUP($R$5,DenRegTabla2,2,FALSE),'DATOS PEST15'!$A:$A,INDICE!$C$13,'DATOS PEST15'!$E:$E,'2. TS PAIS SEXO Y REG'!$A245)</f>
        <v>0</v>
      </c>
      <c r="S245" s="166">
        <f>SUMIFS('DATOS PEST15'!$D:$D,'DATOS PEST15'!$C:$C,'2. TS PAIS SEXO Y REG'!S$6,'DATOS PEST15'!$B:$B,VLOOKUP($R$5,DenRegTabla2,2,FALSE),'DATOS PEST15'!$A:$A,INDICE!$C$13,'DATOS PEST15'!$E:$E,'2. TS PAIS SEXO Y REG'!$A245)</f>
        <v>0</v>
      </c>
      <c r="T245" s="164">
        <f>SUMIFS('DATOS PEST15'!$D:$D,'DATOS PEST15'!$B:$B,VLOOKUP($R$5,DenRegTabla2,2,FALSE),'DATOS PEST15'!$A:$A,INDICE!$C$13,'DATOS PEST15'!$E:$E,'2. TS PAIS SEXO Y REG'!$A245)</f>
        <v>0</v>
      </c>
      <c r="U245" s="147">
        <f>SUMIFS('DATOS PEST15'!$D:$D,'DATOS PEST15'!$C:$C,'2. TS PAIS SEXO Y REG'!U$6,'DATOS PEST15'!$B:$B,VLOOKUP($U$5,DenRegTabla2,2,FALSE),'DATOS PEST15'!$A:$A,INDICE!$C$13,'DATOS PEST15'!$E:$E,'2. TS PAIS SEXO Y REG'!$A245)</f>
        <v>0</v>
      </c>
      <c r="V245" s="166">
        <f>SUMIFS('DATOS PEST15'!$D:$D,'DATOS PEST15'!$C:$C,'2. TS PAIS SEXO Y REG'!V$6,'DATOS PEST15'!$B:$B,VLOOKUP($U$5,DenRegTabla2,2,FALSE),'DATOS PEST15'!$A:$A,INDICE!$C$13,'DATOS PEST15'!$E:$E,'2. TS PAIS SEXO Y REG'!$A245)</f>
        <v>0</v>
      </c>
      <c r="W245" s="164">
        <f>SUMIFS('DATOS PEST15'!$D:$D,'DATOS PEST15'!$B:$B,VLOOKUP($U$5,DenRegTabla2,2,FALSE),'DATOS PEST15'!$A:$A,INDICE!$C$13,'DATOS PEST15'!$E:$E,'2. TS PAIS SEXO Y REG'!$A245)</f>
        <v>0</v>
      </c>
      <c r="X245" s="147">
        <f>SUMIFS('DATOS PEST15'!$D:$D,'DATOS PEST15'!$C:$C,'2. TS PAIS SEXO Y REG'!X$6,'DATOS PEST15'!$B:$B,VLOOKUP($X$5,DenRegTabla2,2,FALSE),'DATOS PEST15'!$A:$A,INDICE!$C$13,'DATOS PEST15'!$E:$E,'2. TS PAIS SEXO Y REG'!$A245)</f>
        <v>0</v>
      </c>
      <c r="Y245" s="166">
        <f>SUMIFS('DATOS PEST15'!$D:$D,'DATOS PEST15'!$C:$C,'2. TS PAIS SEXO Y REG'!Y$6,'DATOS PEST15'!$B:$B,VLOOKUP($X$5,DenRegTabla2,2,FALSE),'DATOS PEST15'!$A:$A,INDICE!$C$13,'DATOS PEST15'!$E:$E,'2. TS PAIS SEXO Y REG'!$A245)</f>
        <v>0</v>
      </c>
      <c r="Z245" s="164">
        <f>SUMIFS('DATOS PEST15'!$D:$D,'DATOS PEST15'!$B:$B,VLOOKUP($X$5,DenRegTabla2,2,FALSE),'DATOS PEST15'!$A:$A,INDICE!$C$13,'DATOS PEST15'!$E:$E,'2. TS PAIS SEXO Y REG'!$A245)</f>
        <v>0</v>
      </c>
      <c r="AA245" s="147">
        <f>SUMIFS('DATOS PEST15'!$D:$D,'DATOS PEST15'!$C:$C,'2. TS PAIS SEXO Y REG'!AA$6,'DATOS PEST15'!$B:$B,VLOOKUP($AA$5,DenRegTabla2,2,FALSE),'DATOS PEST15'!$A:$A,INDICE!$C$13,'DATOS PEST15'!$E:$E,'2. TS PAIS SEXO Y REG'!$A245)</f>
        <v>0</v>
      </c>
      <c r="AB245" s="166">
        <f>SUMIFS('DATOS PEST15'!$D:$D,'DATOS PEST15'!$C:$C,'2. TS PAIS SEXO Y REG'!AB$6,'DATOS PEST15'!$B:$B,VLOOKUP($AA$5,DenRegTabla2,2,FALSE),'DATOS PEST15'!$A:$A,INDICE!$C$13,'DATOS PEST15'!$E:$E,'2. TS PAIS SEXO Y REG'!$A245)</f>
        <v>0</v>
      </c>
      <c r="AC245" s="164">
        <f>SUMIFS('DATOS PEST15'!$D:$D,'DATOS PEST15'!$B:$B,VLOOKUP($AA$5,DenRegTabla2,2,FALSE),'DATOS PEST15'!$A:$A,INDICE!$C$13,'DATOS PEST15'!$E:$E,'2. TS PAIS SEXO Y REG'!$A245)</f>
        <v>0</v>
      </c>
    </row>
    <row r="246" spans="1:29" s="123" customFormat="1" ht="15.6" x14ac:dyDescent="0.3">
      <c r="A246" s="4">
        <v>795</v>
      </c>
      <c r="B246" s="147" t="s">
        <v>359</v>
      </c>
      <c r="C246" s="147">
        <f t="shared" si="30"/>
        <v>9.2631578947368425</v>
      </c>
      <c r="D246" s="166">
        <f t="shared" si="31"/>
        <v>11</v>
      </c>
      <c r="E246" s="164">
        <f t="shared" si="32"/>
        <v>20.263157894736842</v>
      </c>
      <c r="F246" s="147">
        <f>SUMIFS('DATOS PEST15'!$D:$D,'DATOS PEST15'!$C:$C,'2. TS PAIS SEXO Y REG'!F$6,'DATOS PEST15'!$B:$B,VLOOKUP($F$5,DenRegTabla2,2,FALSE),'DATOS PEST15'!$A:$A,INDICE!$C$13,'DATOS PEST15'!$E:$E,'2. TS PAIS SEXO Y REG'!$A246)</f>
        <v>7.2631578947368425</v>
      </c>
      <c r="G246" s="166">
        <f>SUMIFS('DATOS PEST15'!$D:$D,'DATOS PEST15'!$C:$C,'2. TS PAIS SEXO Y REG'!G$6,'DATOS PEST15'!$B:$B,VLOOKUP($F$5,DenRegTabla2,2,FALSE),'DATOS PEST15'!$A:$A,INDICE!$C$13,'DATOS PEST15'!$E:$E,'2. TS PAIS SEXO Y REG'!$A246)</f>
        <v>7</v>
      </c>
      <c r="H246" s="164">
        <f>SUMIFS('DATOS PEST15'!$D:$D,'DATOS PEST15'!$B:$B,VLOOKUP($F$5,DenRegTabla2,2,FALSE),'DATOS PEST15'!$A:$A,INDICE!$C$13,'DATOS PEST15'!$E:$E,'2. TS PAIS SEXO Y REG'!$A246)</f>
        <v>14.263157894736842</v>
      </c>
      <c r="I246" s="147">
        <f>SUMIFS('DATOS PEST15'!$D:$D,'DATOS PEST15'!$C:$C,'2. TS PAIS SEXO Y REG'!I$6,'DATOS PEST15'!$B:$B,VLOOKUP($I$5,DenRegTabla2,2,FALSE),'DATOS PEST15'!$A:$A,INDICE!$C$13,'DATOS PEST15'!$E:$E,'2. TS PAIS SEXO Y REG'!$A246)</f>
        <v>0</v>
      </c>
      <c r="J246" s="166">
        <f>SUMIFS('DATOS PEST15'!$D:$D,'DATOS PEST15'!$C:$C,'2. TS PAIS SEXO Y REG'!J$6,'DATOS PEST15'!$B:$B,VLOOKUP($I$5,DenRegTabla2,2,FALSE),'DATOS PEST15'!$A:$A,INDICE!$C$13,'DATOS PEST15'!$E:$E,'2. TS PAIS SEXO Y REG'!$A246)</f>
        <v>0</v>
      </c>
      <c r="K246" s="164">
        <f>SUMIFS('DATOS PEST15'!$D:$D,'DATOS PEST15'!$B:$B,VLOOKUP($I$5,DenRegTabla2,2,FALSE),'DATOS PEST15'!$A:$A,INDICE!$C$13,'DATOS PEST15'!$E:$E,'2. TS PAIS SEXO Y REG'!$A246)</f>
        <v>0</v>
      </c>
      <c r="L246" s="147">
        <f>SUMIFS('DATOS PEST15'!$D:$D,'DATOS PEST15'!$C:$C,'2. TS PAIS SEXO Y REG'!L$6,'DATOS PEST15'!$B:$B,VLOOKUP($L$5,DenRegTabla2,2,FALSE),'DATOS PEST15'!$A:$A,INDICE!$C$13,'DATOS PEST15'!$E:$E,'2. TS PAIS SEXO Y REG'!$A246)</f>
        <v>1</v>
      </c>
      <c r="M246" s="166">
        <f>SUMIFS('DATOS PEST15'!$D:$D,'DATOS PEST15'!$C:$C,'2. TS PAIS SEXO Y REG'!M$6,'DATOS PEST15'!$B:$B,VLOOKUP($L$5,DenRegTabla2,2,FALSE),'DATOS PEST15'!$A:$A,INDICE!$C$13,'DATOS PEST15'!$E:$E,'2. TS PAIS SEXO Y REG'!$A246)</f>
        <v>0</v>
      </c>
      <c r="N246" s="164">
        <f>SUMIFS('DATOS PEST15'!$D:$D,'DATOS PEST15'!$B:$B,VLOOKUP($L$5,DenRegTabla2,2,FALSE),'DATOS PEST15'!$A:$A,INDICE!$C$13,'DATOS PEST15'!$E:$E,'2. TS PAIS SEXO Y REG'!$A246)</f>
        <v>1</v>
      </c>
      <c r="O246" s="147">
        <f>SUMIFS('DATOS PEST15'!$D:$D,'DATOS PEST15'!$C:$C,'2. TS PAIS SEXO Y REG'!O$6,'DATOS PEST15'!$B:$B,VLOOKUP($O$5,DenRegTabla2,2,FALSE),'DATOS PEST15'!$A:$A,INDICE!$C$13,'DATOS PEST15'!$E:$E,'2. TS PAIS SEXO Y REG'!$A246)</f>
        <v>1</v>
      </c>
      <c r="P246" s="166">
        <f>SUMIFS('DATOS PEST15'!$D:$D,'DATOS PEST15'!$C:$C,'2. TS PAIS SEXO Y REG'!P$6,'DATOS PEST15'!$B:$B,VLOOKUP($O$5,DenRegTabla2,2,FALSE),'DATOS PEST15'!$A:$A,INDICE!$C$13,'DATOS PEST15'!$E:$E,'2. TS PAIS SEXO Y REG'!$A246)</f>
        <v>4</v>
      </c>
      <c r="Q246" s="164">
        <f>SUMIFS('DATOS PEST15'!$D:$D,'DATOS PEST15'!$B:$B,VLOOKUP($O$5,DenRegTabla2,2,FALSE),'DATOS PEST15'!$A:$A,INDICE!$C$13,'DATOS PEST15'!$E:$E,'2. TS PAIS SEXO Y REG'!$A246)</f>
        <v>5</v>
      </c>
      <c r="R246" s="147">
        <f>SUMIFS('DATOS PEST15'!$D:$D,'DATOS PEST15'!$C:$C,'2. TS PAIS SEXO Y REG'!R$6,'DATOS PEST15'!$B:$B,VLOOKUP($R$5,DenRegTabla2,2,FALSE),'DATOS PEST15'!$A:$A,INDICE!$C$13,'DATOS PEST15'!$E:$E,'2. TS PAIS SEXO Y REG'!$A246)</f>
        <v>0</v>
      </c>
      <c r="S246" s="166">
        <f>SUMIFS('DATOS PEST15'!$D:$D,'DATOS PEST15'!$C:$C,'2. TS PAIS SEXO Y REG'!S$6,'DATOS PEST15'!$B:$B,VLOOKUP($R$5,DenRegTabla2,2,FALSE),'DATOS PEST15'!$A:$A,INDICE!$C$13,'DATOS PEST15'!$E:$E,'2. TS PAIS SEXO Y REG'!$A246)</f>
        <v>0</v>
      </c>
      <c r="T246" s="164">
        <f>SUMIFS('DATOS PEST15'!$D:$D,'DATOS PEST15'!$B:$B,VLOOKUP($R$5,DenRegTabla2,2,FALSE),'DATOS PEST15'!$A:$A,INDICE!$C$13,'DATOS PEST15'!$E:$E,'2. TS PAIS SEXO Y REG'!$A246)</f>
        <v>0</v>
      </c>
      <c r="U246" s="147">
        <f>SUMIFS('DATOS PEST15'!$D:$D,'DATOS PEST15'!$C:$C,'2. TS PAIS SEXO Y REG'!U$6,'DATOS PEST15'!$B:$B,VLOOKUP($U$5,DenRegTabla2,2,FALSE),'DATOS PEST15'!$A:$A,INDICE!$C$13,'DATOS PEST15'!$E:$E,'2. TS PAIS SEXO Y REG'!$A246)</f>
        <v>0</v>
      </c>
      <c r="V246" s="166">
        <f>SUMIFS('DATOS PEST15'!$D:$D,'DATOS PEST15'!$C:$C,'2. TS PAIS SEXO Y REG'!V$6,'DATOS PEST15'!$B:$B,VLOOKUP($U$5,DenRegTabla2,2,FALSE),'DATOS PEST15'!$A:$A,INDICE!$C$13,'DATOS PEST15'!$E:$E,'2. TS PAIS SEXO Y REG'!$A246)</f>
        <v>0</v>
      </c>
      <c r="W246" s="164">
        <f>SUMIFS('DATOS PEST15'!$D:$D,'DATOS PEST15'!$B:$B,VLOOKUP($U$5,DenRegTabla2,2,FALSE),'DATOS PEST15'!$A:$A,INDICE!$C$13,'DATOS PEST15'!$E:$E,'2. TS PAIS SEXO Y REG'!$A246)</f>
        <v>0</v>
      </c>
      <c r="X246" s="147">
        <f>SUMIFS('DATOS PEST15'!$D:$D,'DATOS PEST15'!$C:$C,'2. TS PAIS SEXO Y REG'!X$6,'DATOS PEST15'!$B:$B,VLOOKUP($X$5,DenRegTabla2,2,FALSE),'DATOS PEST15'!$A:$A,INDICE!$C$13,'DATOS PEST15'!$E:$E,'2. TS PAIS SEXO Y REG'!$A246)</f>
        <v>0</v>
      </c>
      <c r="Y246" s="166">
        <f>SUMIFS('DATOS PEST15'!$D:$D,'DATOS PEST15'!$C:$C,'2. TS PAIS SEXO Y REG'!Y$6,'DATOS PEST15'!$B:$B,VLOOKUP($X$5,DenRegTabla2,2,FALSE),'DATOS PEST15'!$A:$A,INDICE!$C$13,'DATOS PEST15'!$E:$E,'2. TS PAIS SEXO Y REG'!$A246)</f>
        <v>0</v>
      </c>
      <c r="Z246" s="164">
        <f>SUMIFS('DATOS PEST15'!$D:$D,'DATOS PEST15'!$B:$B,VLOOKUP($X$5,DenRegTabla2,2,FALSE),'DATOS PEST15'!$A:$A,INDICE!$C$13,'DATOS PEST15'!$E:$E,'2. TS PAIS SEXO Y REG'!$A246)</f>
        <v>0</v>
      </c>
      <c r="AA246" s="147">
        <f>SUMIFS('DATOS PEST15'!$D:$D,'DATOS PEST15'!$C:$C,'2. TS PAIS SEXO Y REG'!AA$6,'DATOS PEST15'!$B:$B,VLOOKUP($AA$5,DenRegTabla2,2,FALSE),'DATOS PEST15'!$A:$A,INDICE!$C$13,'DATOS PEST15'!$E:$E,'2. TS PAIS SEXO Y REG'!$A246)</f>
        <v>0</v>
      </c>
      <c r="AB246" s="166">
        <f>SUMIFS('DATOS PEST15'!$D:$D,'DATOS PEST15'!$C:$C,'2. TS PAIS SEXO Y REG'!AB$6,'DATOS PEST15'!$B:$B,VLOOKUP($AA$5,DenRegTabla2,2,FALSE),'DATOS PEST15'!$A:$A,INDICE!$C$13,'DATOS PEST15'!$E:$E,'2. TS PAIS SEXO Y REG'!$A246)</f>
        <v>0</v>
      </c>
      <c r="AC246" s="164">
        <f>SUMIFS('DATOS PEST15'!$D:$D,'DATOS PEST15'!$B:$B,VLOOKUP($AA$5,DenRegTabla2,2,FALSE),'DATOS PEST15'!$A:$A,INDICE!$C$13,'DATOS PEST15'!$E:$E,'2. TS PAIS SEXO Y REG'!$A246)</f>
        <v>0</v>
      </c>
    </row>
    <row r="247" spans="1:29" s="123" customFormat="1" ht="15.6" x14ac:dyDescent="0.3">
      <c r="A247" s="4">
        <v>792</v>
      </c>
      <c r="B247" s="147" t="s">
        <v>358</v>
      </c>
      <c r="C247" s="147">
        <f t="shared" si="30"/>
        <v>1234.7894736842106</v>
      </c>
      <c r="D247" s="166">
        <f t="shared" si="31"/>
        <v>2069.105263157895</v>
      </c>
      <c r="E247" s="164">
        <f t="shared" si="32"/>
        <v>3303.8947368421054</v>
      </c>
      <c r="F247" s="147">
        <f>SUMIFS('DATOS PEST15'!$D:$D,'DATOS PEST15'!$C:$C,'2. TS PAIS SEXO Y REG'!F$6,'DATOS PEST15'!$B:$B,VLOOKUP($F$5,DenRegTabla2,2,FALSE),'DATOS PEST15'!$A:$A,INDICE!$C$13,'DATOS PEST15'!$E:$E,'2. TS PAIS SEXO Y REG'!$A247)</f>
        <v>1051.421052631579</v>
      </c>
      <c r="G247" s="166">
        <f>SUMIFS('DATOS PEST15'!$D:$D,'DATOS PEST15'!$C:$C,'2. TS PAIS SEXO Y REG'!G$6,'DATOS PEST15'!$B:$B,VLOOKUP($F$5,DenRegTabla2,2,FALSE),'DATOS PEST15'!$A:$A,INDICE!$C$13,'DATOS PEST15'!$E:$E,'2. TS PAIS SEXO Y REG'!$A247)</f>
        <v>1622.6315789473683</v>
      </c>
      <c r="H247" s="164">
        <f>SUMIFS('DATOS PEST15'!$D:$D,'DATOS PEST15'!$B:$B,VLOOKUP($F$5,DenRegTabla2,2,FALSE),'DATOS PEST15'!$A:$A,INDICE!$C$13,'DATOS PEST15'!$E:$E,'2. TS PAIS SEXO Y REG'!$A247)</f>
        <v>2674.0526315789475</v>
      </c>
      <c r="I247" s="147">
        <f>SUMIFS('DATOS PEST15'!$D:$D,'DATOS PEST15'!$C:$C,'2. TS PAIS SEXO Y REG'!I$6,'DATOS PEST15'!$B:$B,VLOOKUP($I$5,DenRegTabla2,2,FALSE),'DATOS PEST15'!$A:$A,INDICE!$C$13,'DATOS PEST15'!$E:$E,'2. TS PAIS SEXO Y REG'!$A247)</f>
        <v>1</v>
      </c>
      <c r="J247" s="166">
        <f>SUMIFS('DATOS PEST15'!$D:$D,'DATOS PEST15'!$C:$C,'2. TS PAIS SEXO Y REG'!J$6,'DATOS PEST15'!$B:$B,VLOOKUP($I$5,DenRegTabla2,2,FALSE),'DATOS PEST15'!$A:$A,INDICE!$C$13,'DATOS PEST15'!$E:$E,'2. TS PAIS SEXO Y REG'!$A247)</f>
        <v>6.9473684210526319</v>
      </c>
      <c r="K247" s="164">
        <f>SUMIFS('DATOS PEST15'!$D:$D,'DATOS PEST15'!$B:$B,VLOOKUP($I$5,DenRegTabla2,2,FALSE),'DATOS PEST15'!$A:$A,INDICE!$C$13,'DATOS PEST15'!$E:$E,'2. TS PAIS SEXO Y REG'!$A247)</f>
        <v>7.9473684210526319</v>
      </c>
      <c r="L247" s="147">
        <f>SUMIFS('DATOS PEST15'!$D:$D,'DATOS PEST15'!$C:$C,'2. TS PAIS SEXO Y REG'!L$6,'DATOS PEST15'!$B:$B,VLOOKUP($L$5,DenRegTabla2,2,FALSE),'DATOS PEST15'!$A:$A,INDICE!$C$13,'DATOS PEST15'!$E:$E,'2. TS PAIS SEXO Y REG'!$A247)</f>
        <v>3</v>
      </c>
      <c r="M247" s="166">
        <f>SUMIFS('DATOS PEST15'!$D:$D,'DATOS PEST15'!$C:$C,'2. TS PAIS SEXO Y REG'!M$6,'DATOS PEST15'!$B:$B,VLOOKUP($L$5,DenRegTabla2,2,FALSE),'DATOS PEST15'!$A:$A,INDICE!$C$13,'DATOS PEST15'!$E:$E,'2. TS PAIS SEXO Y REG'!$A247)</f>
        <v>1</v>
      </c>
      <c r="N247" s="164">
        <f>SUMIFS('DATOS PEST15'!$D:$D,'DATOS PEST15'!$B:$B,VLOOKUP($L$5,DenRegTabla2,2,FALSE),'DATOS PEST15'!$A:$A,INDICE!$C$13,'DATOS PEST15'!$E:$E,'2. TS PAIS SEXO Y REG'!$A247)</f>
        <v>4</v>
      </c>
      <c r="O247" s="147">
        <f>SUMIFS('DATOS PEST15'!$D:$D,'DATOS PEST15'!$C:$C,'2. TS PAIS SEXO Y REG'!O$6,'DATOS PEST15'!$B:$B,VLOOKUP($O$5,DenRegTabla2,2,FALSE),'DATOS PEST15'!$A:$A,INDICE!$C$13,'DATOS PEST15'!$E:$E,'2. TS PAIS SEXO Y REG'!$A247)</f>
        <v>179.36842105263159</v>
      </c>
      <c r="P247" s="166">
        <f>SUMIFS('DATOS PEST15'!$D:$D,'DATOS PEST15'!$C:$C,'2. TS PAIS SEXO Y REG'!P$6,'DATOS PEST15'!$B:$B,VLOOKUP($O$5,DenRegTabla2,2,FALSE),'DATOS PEST15'!$A:$A,INDICE!$C$13,'DATOS PEST15'!$E:$E,'2. TS PAIS SEXO Y REG'!$A247)</f>
        <v>437.63157894736844</v>
      </c>
      <c r="Q247" s="164">
        <f>SUMIFS('DATOS PEST15'!$D:$D,'DATOS PEST15'!$B:$B,VLOOKUP($O$5,DenRegTabla2,2,FALSE),'DATOS PEST15'!$A:$A,INDICE!$C$13,'DATOS PEST15'!$E:$E,'2. TS PAIS SEXO Y REG'!$A247)</f>
        <v>617</v>
      </c>
      <c r="R247" s="147">
        <f>SUMIFS('DATOS PEST15'!$D:$D,'DATOS PEST15'!$C:$C,'2. TS PAIS SEXO Y REG'!R$6,'DATOS PEST15'!$B:$B,VLOOKUP($R$5,DenRegTabla2,2,FALSE),'DATOS PEST15'!$A:$A,INDICE!$C$13,'DATOS PEST15'!$E:$E,'2. TS PAIS SEXO Y REG'!$A247)</f>
        <v>0</v>
      </c>
      <c r="S247" s="166">
        <f>SUMIFS('DATOS PEST15'!$D:$D,'DATOS PEST15'!$C:$C,'2. TS PAIS SEXO Y REG'!S$6,'DATOS PEST15'!$B:$B,VLOOKUP($R$5,DenRegTabla2,2,FALSE),'DATOS PEST15'!$A:$A,INDICE!$C$13,'DATOS PEST15'!$E:$E,'2. TS PAIS SEXO Y REG'!$A247)</f>
        <v>0</v>
      </c>
      <c r="T247" s="164">
        <f>SUMIFS('DATOS PEST15'!$D:$D,'DATOS PEST15'!$B:$B,VLOOKUP($R$5,DenRegTabla2,2,FALSE),'DATOS PEST15'!$A:$A,INDICE!$C$13,'DATOS PEST15'!$E:$E,'2. TS PAIS SEXO Y REG'!$A247)</f>
        <v>0</v>
      </c>
      <c r="U247" s="147">
        <f>SUMIFS('DATOS PEST15'!$D:$D,'DATOS PEST15'!$C:$C,'2. TS PAIS SEXO Y REG'!U$6,'DATOS PEST15'!$B:$B,VLOOKUP($U$5,DenRegTabla2,2,FALSE),'DATOS PEST15'!$A:$A,INDICE!$C$13,'DATOS PEST15'!$E:$E,'2. TS PAIS SEXO Y REG'!$A247)</f>
        <v>0</v>
      </c>
      <c r="V247" s="166">
        <f>SUMIFS('DATOS PEST15'!$D:$D,'DATOS PEST15'!$C:$C,'2. TS PAIS SEXO Y REG'!V$6,'DATOS PEST15'!$B:$B,VLOOKUP($U$5,DenRegTabla2,2,FALSE),'DATOS PEST15'!$A:$A,INDICE!$C$13,'DATOS PEST15'!$E:$E,'2. TS PAIS SEXO Y REG'!$A247)</f>
        <v>0.89473684210526316</v>
      </c>
      <c r="W247" s="164">
        <f>SUMIFS('DATOS PEST15'!$D:$D,'DATOS PEST15'!$B:$B,VLOOKUP($U$5,DenRegTabla2,2,FALSE),'DATOS PEST15'!$A:$A,INDICE!$C$13,'DATOS PEST15'!$E:$E,'2. TS PAIS SEXO Y REG'!$A247)</f>
        <v>0.89473684210526316</v>
      </c>
      <c r="X247" s="147">
        <f>SUMIFS('DATOS PEST15'!$D:$D,'DATOS PEST15'!$C:$C,'2. TS PAIS SEXO Y REG'!X$6,'DATOS PEST15'!$B:$B,VLOOKUP($X$5,DenRegTabla2,2,FALSE),'DATOS PEST15'!$A:$A,INDICE!$C$13,'DATOS PEST15'!$E:$E,'2. TS PAIS SEXO Y REG'!$A247)</f>
        <v>0</v>
      </c>
      <c r="Y247" s="166">
        <f>SUMIFS('DATOS PEST15'!$D:$D,'DATOS PEST15'!$C:$C,'2. TS PAIS SEXO Y REG'!Y$6,'DATOS PEST15'!$B:$B,VLOOKUP($X$5,DenRegTabla2,2,FALSE),'DATOS PEST15'!$A:$A,INDICE!$C$13,'DATOS PEST15'!$E:$E,'2. TS PAIS SEXO Y REG'!$A247)</f>
        <v>0</v>
      </c>
      <c r="Z247" s="164">
        <f>SUMIFS('DATOS PEST15'!$D:$D,'DATOS PEST15'!$B:$B,VLOOKUP($X$5,DenRegTabla2,2,FALSE),'DATOS PEST15'!$A:$A,INDICE!$C$13,'DATOS PEST15'!$E:$E,'2. TS PAIS SEXO Y REG'!$A247)</f>
        <v>0</v>
      </c>
      <c r="AA247" s="147">
        <f>SUMIFS('DATOS PEST15'!$D:$D,'DATOS PEST15'!$C:$C,'2. TS PAIS SEXO Y REG'!AA$6,'DATOS PEST15'!$B:$B,VLOOKUP($AA$5,DenRegTabla2,2,FALSE),'DATOS PEST15'!$A:$A,INDICE!$C$13,'DATOS PEST15'!$E:$E,'2. TS PAIS SEXO Y REG'!$A247)</f>
        <v>0</v>
      </c>
      <c r="AB247" s="166">
        <f>SUMIFS('DATOS PEST15'!$D:$D,'DATOS PEST15'!$C:$C,'2. TS PAIS SEXO Y REG'!AB$6,'DATOS PEST15'!$B:$B,VLOOKUP($AA$5,DenRegTabla2,2,FALSE),'DATOS PEST15'!$A:$A,INDICE!$C$13,'DATOS PEST15'!$E:$E,'2. TS PAIS SEXO Y REG'!$A247)</f>
        <v>0</v>
      </c>
      <c r="AC247" s="164">
        <f>SUMIFS('DATOS PEST15'!$D:$D,'DATOS PEST15'!$B:$B,VLOOKUP($AA$5,DenRegTabla2,2,FALSE),'DATOS PEST15'!$A:$A,INDICE!$C$13,'DATOS PEST15'!$E:$E,'2. TS PAIS SEXO Y REG'!$A247)</f>
        <v>0</v>
      </c>
    </row>
    <row r="248" spans="1:29" s="123" customFormat="1" ht="15.6" x14ac:dyDescent="0.3">
      <c r="A248" s="4">
        <v>798</v>
      </c>
      <c r="B248" s="147" t="s">
        <v>490</v>
      </c>
      <c r="C248" s="147">
        <f t="shared" si="30"/>
        <v>0</v>
      </c>
      <c r="D248" s="166">
        <f t="shared" si="31"/>
        <v>0</v>
      </c>
      <c r="E248" s="164">
        <f t="shared" si="32"/>
        <v>0</v>
      </c>
      <c r="F248" s="147">
        <f>SUMIFS('DATOS PEST15'!$D:$D,'DATOS PEST15'!$C:$C,'2. TS PAIS SEXO Y REG'!F$6,'DATOS PEST15'!$B:$B,VLOOKUP($F$5,DenRegTabla2,2,FALSE),'DATOS PEST15'!$A:$A,INDICE!$C$13,'DATOS PEST15'!$E:$E,'2. TS PAIS SEXO Y REG'!$A248)</f>
        <v>0</v>
      </c>
      <c r="G248" s="166">
        <f>SUMIFS('DATOS PEST15'!$D:$D,'DATOS PEST15'!$C:$C,'2. TS PAIS SEXO Y REG'!G$6,'DATOS PEST15'!$B:$B,VLOOKUP($F$5,DenRegTabla2,2,FALSE),'DATOS PEST15'!$A:$A,INDICE!$C$13,'DATOS PEST15'!$E:$E,'2. TS PAIS SEXO Y REG'!$A248)</f>
        <v>0</v>
      </c>
      <c r="H248" s="164">
        <f>SUMIFS('DATOS PEST15'!$D:$D,'DATOS PEST15'!$B:$B,VLOOKUP($F$5,DenRegTabla2,2,FALSE),'DATOS PEST15'!$A:$A,INDICE!$C$13,'DATOS PEST15'!$E:$E,'2. TS PAIS SEXO Y REG'!$A248)</f>
        <v>0</v>
      </c>
      <c r="I248" s="147">
        <f>SUMIFS('DATOS PEST15'!$D:$D,'DATOS PEST15'!$C:$C,'2. TS PAIS SEXO Y REG'!I$6,'DATOS PEST15'!$B:$B,VLOOKUP($I$5,DenRegTabla2,2,FALSE),'DATOS PEST15'!$A:$A,INDICE!$C$13,'DATOS PEST15'!$E:$E,'2. TS PAIS SEXO Y REG'!$A248)</f>
        <v>0</v>
      </c>
      <c r="J248" s="166">
        <f>SUMIFS('DATOS PEST15'!$D:$D,'DATOS PEST15'!$C:$C,'2. TS PAIS SEXO Y REG'!J$6,'DATOS PEST15'!$B:$B,VLOOKUP($I$5,DenRegTabla2,2,FALSE),'DATOS PEST15'!$A:$A,INDICE!$C$13,'DATOS PEST15'!$E:$E,'2. TS PAIS SEXO Y REG'!$A248)</f>
        <v>0</v>
      </c>
      <c r="K248" s="164">
        <f>SUMIFS('DATOS PEST15'!$D:$D,'DATOS PEST15'!$B:$B,VLOOKUP($I$5,DenRegTabla2,2,FALSE),'DATOS PEST15'!$A:$A,INDICE!$C$13,'DATOS PEST15'!$E:$E,'2. TS PAIS SEXO Y REG'!$A248)</f>
        <v>0</v>
      </c>
      <c r="L248" s="147">
        <f>SUMIFS('DATOS PEST15'!$D:$D,'DATOS PEST15'!$C:$C,'2. TS PAIS SEXO Y REG'!L$6,'DATOS PEST15'!$B:$B,VLOOKUP($L$5,DenRegTabla2,2,FALSE),'DATOS PEST15'!$A:$A,INDICE!$C$13,'DATOS PEST15'!$E:$E,'2. TS PAIS SEXO Y REG'!$A248)</f>
        <v>0</v>
      </c>
      <c r="M248" s="166">
        <f>SUMIFS('DATOS PEST15'!$D:$D,'DATOS PEST15'!$C:$C,'2. TS PAIS SEXO Y REG'!M$6,'DATOS PEST15'!$B:$B,VLOOKUP($L$5,DenRegTabla2,2,FALSE),'DATOS PEST15'!$A:$A,INDICE!$C$13,'DATOS PEST15'!$E:$E,'2. TS PAIS SEXO Y REG'!$A248)</f>
        <v>0</v>
      </c>
      <c r="N248" s="164">
        <f>SUMIFS('DATOS PEST15'!$D:$D,'DATOS PEST15'!$B:$B,VLOOKUP($L$5,DenRegTabla2,2,FALSE),'DATOS PEST15'!$A:$A,INDICE!$C$13,'DATOS PEST15'!$E:$E,'2. TS PAIS SEXO Y REG'!$A248)</f>
        <v>0</v>
      </c>
      <c r="O248" s="147">
        <f>SUMIFS('DATOS PEST15'!$D:$D,'DATOS PEST15'!$C:$C,'2. TS PAIS SEXO Y REG'!O$6,'DATOS PEST15'!$B:$B,VLOOKUP($O$5,DenRegTabla2,2,FALSE),'DATOS PEST15'!$A:$A,INDICE!$C$13,'DATOS PEST15'!$E:$E,'2. TS PAIS SEXO Y REG'!$A248)</f>
        <v>0</v>
      </c>
      <c r="P248" s="166">
        <f>SUMIFS('DATOS PEST15'!$D:$D,'DATOS PEST15'!$C:$C,'2. TS PAIS SEXO Y REG'!P$6,'DATOS PEST15'!$B:$B,VLOOKUP($O$5,DenRegTabla2,2,FALSE),'DATOS PEST15'!$A:$A,INDICE!$C$13,'DATOS PEST15'!$E:$E,'2. TS PAIS SEXO Y REG'!$A248)</f>
        <v>0</v>
      </c>
      <c r="Q248" s="164">
        <f>SUMIFS('DATOS PEST15'!$D:$D,'DATOS PEST15'!$B:$B,VLOOKUP($O$5,DenRegTabla2,2,FALSE),'DATOS PEST15'!$A:$A,INDICE!$C$13,'DATOS PEST15'!$E:$E,'2. TS PAIS SEXO Y REG'!$A248)</f>
        <v>0</v>
      </c>
      <c r="R248" s="147">
        <f>SUMIFS('DATOS PEST15'!$D:$D,'DATOS PEST15'!$C:$C,'2. TS PAIS SEXO Y REG'!R$6,'DATOS PEST15'!$B:$B,VLOOKUP($R$5,DenRegTabla2,2,FALSE),'DATOS PEST15'!$A:$A,INDICE!$C$13,'DATOS PEST15'!$E:$E,'2. TS PAIS SEXO Y REG'!$A248)</f>
        <v>0</v>
      </c>
      <c r="S248" s="166">
        <f>SUMIFS('DATOS PEST15'!$D:$D,'DATOS PEST15'!$C:$C,'2. TS PAIS SEXO Y REG'!S$6,'DATOS PEST15'!$B:$B,VLOOKUP($R$5,DenRegTabla2,2,FALSE),'DATOS PEST15'!$A:$A,INDICE!$C$13,'DATOS PEST15'!$E:$E,'2. TS PAIS SEXO Y REG'!$A248)</f>
        <v>0</v>
      </c>
      <c r="T248" s="164">
        <f>SUMIFS('DATOS PEST15'!$D:$D,'DATOS PEST15'!$B:$B,VLOOKUP($R$5,DenRegTabla2,2,FALSE),'DATOS PEST15'!$A:$A,INDICE!$C$13,'DATOS PEST15'!$E:$E,'2. TS PAIS SEXO Y REG'!$A248)</f>
        <v>0</v>
      </c>
      <c r="U248" s="147">
        <f>SUMIFS('DATOS PEST15'!$D:$D,'DATOS PEST15'!$C:$C,'2. TS PAIS SEXO Y REG'!U$6,'DATOS PEST15'!$B:$B,VLOOKUP($U$5,DenRegTabla2,2,FALSE),'DATOS PEST15'!$A:$A,INDICE!$C$13,'DATOS PEST15'!$E:$E,'2. TS PAIS SEXO Y REG'!$A248)</f>
        <v>0</v>
      </c>
      <c r="V248" s="166">
        <f>SUMIFS('DATOS PEST15'!$D:$D,'DATOS PEST15'!$C:$C,'2. TS PAIS SEXO Y REG'!V$6,'DATOS PEST15'!$B:$B,VLOOKUP($U$5,DenRegTabla2,2,FALSE),'DATOS PEST15'!$A:$A,INDICE!$C$13,'DATOS PEST15'!$E:$E,'2. TS PAIS SEXO Y REG'!$A248)</f>
        <v>0</v>
      </c>
      <c r="W248" s="164">
        <f>SUMIFS('DATOS PEST15'!$D:$D,'DATOS PEST15'!$B:$B,VLOOKUP($U$5,DenRegTabla2,2,FALSE),'DATOS PEST15'!$A:$A,INDICE!$C$13,'DATOS PEST15'!$E:$E,'2. TS PAIS SEXO Y REG'!$A248)</f>
        <v>0</v>
      </c>
      <c r="X248" s="147">
        <f>SUMIFS('DATOS PEST15'!$D:$D,'DATOS PEST15'!$C:$C,'2. TS PAIS SEXO Y REG'!X$6,'DATOS PEST15'!$B:$B,VLOOKUP($X$5,DenRegTabla2,2,FALSE),'DATOS PEST15'!$A:$A,INDICE!$C$13,'DATOS PEST15'!$E:$E,'2. TS PAIS SEXO Y REG'!$A248)</f>
        <v>0</v>
      </c>
      <c r="Y248" s="166">
        <f>SUMIFS('DATOS PEST15'!$D:$D,'DATOS PEST15'!$C:$C,'2. TS PAIS SEXO Y REG'!Y$6,'DATOS PEST15'!$B:$B,VLOOKUP($X$5,DenRegTabla2,2,FALSE),'DATOS PEST15'!$A:$A,INDICE!$C$13,'DATOS PEST15'!$E:$E,'2. TS PAIS SEXO Y REG'!$A248)</f>
        <v>0</v>
      </c>
      <c r="Z248" s="164">
        <f>SUMIFS('DATOS PEST15'!$D:$D,'DATOS PEST15'!$B:$B,VLOOKUP($X$5,DenRegTabla2,2,FALSE),'DATOS PEST15'!$A:$A,INDICE!$C$13,'DATOS PEST15'!$E:$E,'2. TS PAIS SEXO Y REG'!$A248)</f>
        <v>0</v>
      </c>
      <c r="AA248" s="147">
        <f>SUMIFS('DATOS PEST15'!$D:$D,'DATOS PEST15'!$C:$C,'2. TS PAIS SEXO Y REG'!AA$6,'DATOS PEST15'!$B:$B,VLOOKUP($AA$5,DenRegTabla2,2,FALSE),'DATOS PEST15'!$A:$A,INDICE!$C$13,'DATOS PEST15'!$E:$E,'2. TS PAIS SEXO Y REG'!$A248)</f>
        <v>0</v>
      </c>
      <c r="AB248" s="166">
        <f>SUMIFS('DATOS PEST15'!$D:$D,'DATOS PEST15'!$C:$C,'2. TS PAIS SEXO Y REG'!AB$6,'DATOS PEST15'!$B:$B,VLOOKUP($AA$5,DenRegTabla2,2,FALSE),'DATOS PEST15'!$A:$A,INDICE!$C$13,'DATOS PEST15'!$E:$E,'2. TS PAIS SEXO Y REG'!$A248)</f>
        <v>0</v>
      </c>
      <c r="AC248" s="164">
        <f>SUMIFS('DATOS PEST15'!$D:$D,'DATOS PEST15'!$B:$B,VLOOKUP($AA$5,DenRegTabla2,2,FALSE),'DATOS PEST15'!$A:$A,INDICE!$C$13,'DATOS PEST15'!$E:$E,'2. TS PAIS SEXO Y REG'!$A248)</f>
        <v>0</v>
      </c>
    </row>
    <row r="249" spans="1:29" s="123" customFormat="1" ht="15.6" x14ac:dyDescent="0.3">
      <c r="A249" s="4">
        <v>804</v>
      </c>
      <c r="B249" s="147" t="s">
        <v>98</v>
      </c>
      <c r="C249" s="147">
        <f t="shared" si="30"/>
        <v>37824.473684210527</v>
      </c>
      <c r="D249" s="166">
        <f t="shared" si="31"/>
        <v>30020.42105263158</v>
      </c>
      <c r="E249" s="164">
        <f t="shared" si="32"/>
        <v>67845.894736842107</v>
      </c>
      <c r="F249" s="147">
        <f>SUMIFS('DATOS PEST15'!$D:$D,'DATOS PEST15'!$C:$C,'2. TS PAIS SEXO Y REG'!F$6,'DATOS PEST15'!$B:$B,VLOOKUP($F$5,DenRegTabla2,2,FALSE),'DATOS PEST15'!$A:$A,INDICE!$C$13,'DATOS PEST15'!$E:$E,'2. TS PAIS SEXO Y REG'!$A249)</f>
        <v>23565.21052631579</v>
      </c>
      <c r="G249" s="166">
        <f>SUMIFS('DATOS PEST15'!$D:$D,'DATOS PEST15'!$C:$C,'2. TS PAIS SEXO Y REG'!G$6,'DATOS PEST15'!$B:$B,VLOOKUP($F$5,DenRegTabla2,2,FALSE),'DATOS PEST15'!$A:$A,INDICE!$C$13,'DATOS PEST15'!$E:$E,'2. TS PAIS SEXO Y REG'!$A249)</f>
        <v>23220.42105263158</v>
      </c>
      <c r="H249" s="164">
        <f>SUMIFS('DATOS PEST15'!$D:$D,'DATOS PEST15'!$B:$B,VLOOKUP($F$5,DenRegTabla2,2,FALSE),'DATOS PEST15'!$A:$A,INDICE!$C$13,'DATOS PEST15'!$E:$E,'2. TS PAIS SEXO Y REG'!$A249)</f>
        <v>46785.631578947374</v>
      </c>
      <c r="I249" s="147">
        <f>SUMIFS('DATOS PEST15'!$D:$D,'DATOS PEST15'!$C:$C,'2. TS PAIS SEXO Y REG'!I$6,'DATOS PEST15'!$B:$B,VLOOKUP($I$5,DenRegTabla2,2,FALSE),'DATOS PEST15'!$A:$A,INDICE!$C$13,'DATOS PEST15'!$E:$E,'2. TS PAIS SEXO Y REG'!$A249)</f>
        <v>835.52631578947364</v>
      </c>
      <c r="J249" s="166">
        <f>SUMIFS('DATOS PEST15'!$D:$D,'DATOS PEST15'!$C:$C,'2. TS PAIS SEXO Y REG'!J$6,'DATOS PEST15'!$B:$B,VLOOKUP($I$5,DenRegTabla2,2,FALSE),'DATOS PEST15'!$A:$A,INDICE!$C$13,'DATOS PEST15'!$E:$E,'2. TS PAIS SEXO Y REG'!$A249)</f>
        <v>1024.7894736842106</v>
      </c>
      <c r="K249" s="164">
        <f>SUMIFS('DATOS PEST15'!$D:$D,'DATOS PEST15'!$B:$B,VLOOKUP($I$5,DenRegTabla2,2,FALSE),'DATOS PEST15'!$A:$A,INDICE!$C$13,'DATOS PEST15'!$E:$E,'2. TS PAIS SEXO Y REG'!$A249)</f>
        <v>1860.3157894736842</v>
      </c>
      <c r="L249" s="147">
        <f>SUMIFS('DATOS PEST15'!$D:$D,'DATOS PEST15'!$C:$C,'2. TS PAIS SEXO Y REG'!L$6,'DATOS PEST15'!$B:$B,VLOOKUP($L$5,DenRegTabla2,2,FALSE),'DATOS PEST15'!$A:$A,INDICE!$C$13,'DATOS PEST15'!$E:$E,'2. TS PAIS SEXO Y REG'!$A249)</f>
        <v>8827.7368421052633</v>
      </c>
      <c r="M249" s="166">
        <f>SUMIFS('DATOS PEST15'!$D:$D,'DATOS PEST15'!$C:$C,'2. TS PAIS SEXO Y REG'!M$6,'DATOS PEST15'!$B:$B,VLOOKUP($L$5,DenRegTabla2,2,FALSE),'DATOS PEST15'!$A:$A,INDICE!$C$13,'DATOS PEST15'!$E:$E,'2. TS PAIS SEXO Y REG'!$A249)</f>
        <v>335.05263157894734</v>
      </c>
      <c r="N249" s="164">
        <f>SUMIFS('DATOS PEST15'!$D:$D,'DATOS PEST15'!$B:$B,VLOOKUP($L$5,DenRegTabla2,2,FALSE),'DATOS PEST15'!$A:$A,INDICE!$C$13,'DATOS PEST15'!$E:$E,'2. TS PAIS SEXO Y REG'!$A249)</f>
        <v>9163.78947368421</v>
      </c>
      <c r="O249" s="147">
        <f>SUMIFS('DATOS PEST15'!$D:$D,'DATOS PEST15'!$C:$C,'2. TS PAIS SEXO Y REG'!O$6,'DATOS PEST15'!$B:$B,VLOOKUP($O$5,DenRegTabla2,2,FALSE),'DATOS PEST15'!$A:$A,INDICE!$C$13,'DATOS PEST15'!$E:$E,'2. TS PAIS SEXO Y REG'!$A249)</f>
        <v>4561.9473684210525</v>
      </c>
      <c r="P249" s="166">
        <f>SUMIFS('DATOS PEST15'!$D:$D,'DATOS PEST15'!$C:$C,'2. TS PAIS SEXO Y REG'!P$6,'DATOS PEST15'!$B:$B,VLOOKUP($O$5,DenRegTabla2,2,FALSE),'DATOS PEST15'!$A:$A,INDICE!$C$13,'DATOS PEST15'!$E:$E,'2. TS PAIS SEXO Y REG'!$A249)</f>
        <v>5395.6315789473683</v>
      </c>
      <c r="Q249" s="164">
        <f>SUMIFS('DATOS PEST15'!$D:$D,'DATOS PEST15'!$B:$B,VLOOKUP($O$5,DenRegTabla2,2,FALSE),'DATOS PEST15'!$A:$A,INDICE!$C$13,'DATOS PEST15'!$E:$E,'2. TS PAIS SEXO Y REG'!$A249)</f>
        <v>9957.5789473684199</v>
      </c>
      <c r="R249" s="147">
        <f>SUMIFS('DATOS PEST15'!$D:$D,'DATOS PEST15'!$C:$C,'2. TS PAIS SEXO Y REG'!R$6,'DATOS PEST15'!$B:$B,VLOOKUP($R$5,DenRegTabla2,2,FALSE),'DATOS PEST15'!$A:$A,INDICE!$C$13,'DATOS PEST15'!$E:$E,'2. TS PAIS SEXO Y REG'!$A249)</f>
        <v>29</v>
      </c>
      <c r="S249" s="166">
        <f>SUMIFS('DATOS PEST15'!$D:$D,'DATOS PEST15'!$C:$C,'2. TS PAIS SEXO Y REG'!S$6,'DATOS PEST15'!$B:$B,VLOOKUP($R$5,DenRegTabla2,2,FALSE),'DATOS PEST15'!$A:$A,INDICE!$C$13,'DATOS PEST15'!$E:$E,'2. TS PAIS SEXO Y REG'!$A249)</f>
        <v>10</v>
      </c>
      <c r="T249" s="164">
        <f>SUMIFS('DATOS PEST15'!$D:$D,'DATOS PEST15'!$B:$B,VLOOKUP($R$5,DenRegTabla2,2,FALSE),'DATOS PEST15'!$A:$A,INDICE!$C$13,'DATOS PEST15'!$E:$E,'2. TS PAIS SEXO Y REG'!$A249)</f>
        <v>39</v>
      </c>
      <c r="U249" s="147">
        <f>SUMIFS('DATOS PEST15'!$D:$D,'DATOS PEST15'!$C:$C,'2. TS PAIS SEXO Y REG'!U$6,'DATOS PEST15'!$B:$B,VLOOKUP($U$5,DenRegTabla2,2,FALSE),'DATOS PEST15'!$A:$A,INDICE!$C$13,'DATOS PEST15'!$E:$E,'2. TS PAIS SEXO Y REG'!$A249)</f>
        <v>5.0526315789473681</v>
      </c>
      <c r="V249" s="166">
        <f>SUMIFS('DATOS PEST15'!$D:$D,'DATOS PEST15'!$C:$C,'2. TS PAIS SEXO Y REG'!V$6,'DATOS PEST15'!$B:$B,VLOOKUP($U$5,DenRegTabla2,2,FALSE),'DATOS PEST15'!$A:$A,INDICE!$C$13,'DATOS PEST15'!$E:$E,'2. TS PAIS SEXO Y REG'!$A249)</f>
        <v>30.526315789473685</v>
      </c>
      <c r="W249" s="164">
        <f>SUMIFS('DATOS PEST15'!$D:$D,'DATOS PEST15'!$B:$B,VLOOKUP($U$5,DenRegTabla2,2,FALSE),'DATOS PEST15'!$A:$A,INDICE!$C$13,'DATOS PEST15'!$E:$E,'2. TS PAIS SEXO Y REG'!$A249)</f>
        <v>35.578947368421055</v>
      </c>
      <c r="X249" s="147">
        <f>SUMIFS('DATOS PEST15'!$D:$D,'DATOS PEST15'!$C:$C,'2. TS PAIS SEXO Y REG'!X$6,'DATOS PEST15'!$B:$B,VLOOKUP($X$5,DenRegTabla2,2,FALSE),'DATOS PEST15'!$A:$A,INDICE!$C$13,'DATOS PEST15'!$E:$E,'2. TS PAIS SEXO Y REG'!$A249)</f>
        <v>0</v>
      </c>
      <c r="Y249" s="166">
        <f>SUMIFS('DATOS PEST15'!$D:$D,'DATOS PEST15'!$C:$C,'2. TS PAIS SEXO Y REG'!Y$6,'DATOS PEST15'!$B:$B,VLOOKUP($X$5,DenRegTabla2,2,FALSE),'DATOS PEST15'!$A:$A,INDICE!$C$13,'DATOS PEST15'!$E:$E,'2. TS PAIS SEXO Y REG'!$A249)</f>
        <v>3</v>
      </c>
      <c r="Z249" s="164">
        <f>SUMIFS('DATOS PEST15'!$D:$D,'DATOS PEST15'!$B:$B,VLOOKUP($X$5,DenRegTabla2,2,FALSE),'DATOS PEST15'!$A:$A,INDICE!$C$13,'DATOS PEST15'!$E:$E,'2. TS PAIS SEXO Y REG'!$A249)</f>
        <v>3</v>
      </c>
      <c r="AA249" s="147">
        <f>SUMIFS('DATOS PEST15'!$D:$D,'DATOS PEST15'!$C:$C,'2. TS PAIS SEXO Y REG'!AA$6,'DATOS PEST15'!$B:$B,VLOOKUP($AA$5,DenRegTabla2,2,FALSE),'DATOS PEST15'!$A:$A,INDICE!$C$13,'DATOS PEST15'!$E:$E,'2. TS PAIS SEXO Y REG'!$A249)</f>
        <v>0</v>
      </c>
      <c r="AB249" s="166">
        <f>SUMIFS('DATOS PEST15'!$D:$D,'DATOS PEST15'!$C:$C,'2. TS PAIS SEXO Y REG'!AB$6,'DATOS PEST15'!$B:$B,VLOOKUP($AA$5,DenRegTabla2,2,FALSE),'DATOS PEST15'!$A:$A,INDICE!$C$13,'DATOS PEST15'!$E:$E,'2. TS PAIS SEXO Y REG'!$A249)</f>
        <v>1</v>
      </c>
      <c r="AC249" s="164">
        <f>SUMIFS('DATOS PEST15'!$D:$D,'DATOS PEST15'!$B:$B,VLOOKUP($AA$5,DenRegTabla2,2,FALSE),'DATOS PEST15'!$A:$A,INDICE!$C$13,'DATOS PEST15'!$E:$E,'2. TS PAIS SEXO Y REG'!$A249)</f>
        <v>1</v>
      </c>
    </row>
    <row r="250" spans="1:29" s="123" customFormat="1" ht="15.6" x14ac:dyDescent="0.3">
      <c r="A250" s="4">
        <v>800</v>
      </c>
      <c r="B250" s="147" t="s">
        <v>360</v>
      </c>
      <c r="C250" s="147">
        <f t="shared" si="30"/>
        <v>46.473684210526315</v>
      </c>
      <c r="D250" s="166">
        <f t="shared" si="31"/>
        <v>56</v>
      </c>
      <c r="E250" s="164">
        <f t="shared" si="32"/>
        <v>102.4736842105263</v>
      </c>
      <c r="F250" s="147">
        <f>SUMIFS('DATOS PEST15'!$D:$D,'DATOS PEST15'!$C:$C,'2. TS PAIS SEXO Y REG'!F$6,'DATOS PEST15'!$B:$B,VLOOKUP($F$5,DenRegTabla2,2,FALSE),'DATOS PEST15'!$A:$A,INDICE!$C$13,'DATOS PEST15'!$E:$E,'2. TS PAIS SEXO Y REG'!$A250)</f>
        <v>34.684210526315788</v>
      </c>
      <c r="G250" s="166">
        <f>SUMIFS('DATOS PEST15'!$D:$D,'DATOS PEST15'!$C:$C,'2. TS PAIS SEXO Y REG'!G$6,'DATOS PEST15'!$B:$B,VLOOKUP($F$5,DenRegTabla2,2,FALSE),'DATOS PEST15'!$A:$A,INDICE!$C$13,'DATOS PEST15'!$E:$E,'2. TS PAIS SEXO Y REG'!$A250)</f>
        <v>50</v>
      </c>
      <c r="H250" s="164">
        <f>SUMIFS('DATOS PEST15'!$D:$D,'DATOS PEST15'!$B:$B,VLOOKUP($F$5,DenRegTabla2,2,FALSE),'DATOS PEST15'!$A:$A,INDICE!$C$13,'DATOS PEST15'!$E:$E,'2. TS PAIS SEXO Y REG'!$A250)</f>
        <v>84.68421052631578</v>
      </c>
      <c r="I250" s="147">
        <f>SUMIFS('DATOS PEST15'!$D:$D,'DATOS PEST15'!$C:$C,'2. TS PAIS SEXO Y REG'!I$6,'DATOS PEST15'!$B:$B,VLOOKUP($I$5,DenRegTabla2,2,FALSE),'DATOS PEST15'!$A:$A,INDICE!$C$13,'DATOS PEST15'!$E:$E,'2. TS PAIS SEXO Y REG'!$A250)</f>
        <v>0.94736842105263153</v>
      </c>
      <c r="J250" s="166">
        <f>SUMIFS('DATOS PEST15'!$D:$D,'DATOS PEST15'!$C:$C,'2. TS PAIS SEXO Y REG'!J$6,'DATOS PEST15'!$B:$B,VLOOKUP($I$5,DenRegTabla2,2,FALSE),'DATOS PEST15'!$A:$A,INDICE!$C$13,'DATOS PEST15'!$E:$E,'2. TS PAIS SEXO Y REG'!$A250)</f>
        <v>1</v>
      </c>
      <c r="K250" s="164">
        <f>SUMIFS('DATOS PEST15'!$D:$D,'DATOS PEST15'!$B:$B,VLOOKUP($I$5,DenRegTabla2,2,FALSE),'DATOS PEST15'!$A:$A,INDICE!$C$13,'DATOS PEST15'!$E:$E,'2. TS PAIS SEXO Y REG'!$A250)</f>
        <v>1.9473684210526314</v>
      </c>
      <c r="L250" s="147">
        <f>SUMIFS('DATOS PEST15'!$D:$D,'DATOS PEST15'!$C:$C,'2. TS PAIS SEXO Y REG'!L$6,'DATOS PEST15'!$B:$B,VLOOKUP($L$5,DenRegTabla2,2,FALSE),'DATOS PEST15'!$A:$A,INDICE!$C$13,'DATOS PEST15'!$E:$E,'2. TS PAIS SEXO Y REG'!$A250)</f>
        <v>3.8421052631578947</v>
      </c>
      <c r="M250" s="166">
        <f>SUMIFS('DATOS PEST15'!$D:$D,'DATOS PEST15'!$C:$C,'2. TS PAIS SEXO Y REG'!M$6,'DATOS PEST15'!$B:$B,VLOOKUP($L$5,DenRegTabla2,2,FALSE),'DATOS PEST15'!$A:$A,INDICE!$C$13,'DATOS PEST15'!$E:$E,'2. TS PAIS SEXO Y REG'!$A250)</f>
        <v>1</v>
      </c>
      <c r="N250" s="164">
        <f>SUMIFS('DATOS PEST15'!$D:$D,'DATOS PEST15'!$B:$B,VLOOKUP($L$5,DenRegTabla2,2,FALSE),'DATOS PEST15'!$A:$A,INDICE!$C$13,'DATOS PEST15'!$E:$E,'2. TS PAIS SEXO Y REG'!$A250)</f>
        <v>4.8421052631578947</v>
      </c>
      <c r="O250" s="147">
        <f>SUMIFS('DATOS PEST15'!$D:$D,'DATOS PEST15'!$C:$C,'2. TS PAIS SEXO Y REG'!O$6,'DATOS PEST15'!$B:$B,VLOOKUP($O$5,DenRegTabla2,2,FALSE),'DATOS PEST15'!$A:$A,INDICE!$C$13,'DATOS PEST15'!$E:$E,'2. TS PAIS SEXO Y REG'!$A250)</f>
        <v>7</v>
      </c>
      <c r="P250" s="166">
        <f>SUMIFS('DATOS PEST15'!$D:$D,'DATOS PEST15'!$C:$C,'2. TS PAIS SEXO Y REG'!P$6,'DATOS PEST15'!$B:$B,VLOOKUP($O$5,DenRegTabla2,2,FALSE),'DATOS PEST15'!$A:$A,INDICE!$C$13,'DATOS PEST15'!$E:$E,'2. TS PAIS SEXO Y REG'!$A250)</f>
        <v>4</v>
      </c>
      <c r="Q250" s="164">
        <f>SUMIFS('DATOS PEST15'!$D:$D,'DATOS PEST15'!$B:$B,VLOOKUP($O$5,DenRegTabla2,2,FALSE),'DATOS PEST15'!$A:$A,INDICE!$C$13,'DATOS PEST15'!$E:$E,'2. TS PAIS SEXO Y REG'!$A250)</f>
        <v>11</v>
      </c>
      <c r="R250" s="147">
        <f>SUMIFS('DATOS PEST15'!$D:$D,'DATOS PEST15'!$C:$C,'2. TS PAIS SEXO Y REG'!R$6,'DATOS PEST15'!$B:$B,VLOOKUP($R$5,DenRegTabla2,2,FALSE),'DATOS PEST15'!$A:$A,INDICE!$C$13,'DATOS PEST15'!$E:$E,'2. TS PAIS SEXO Y REG'!$A250)</f>
        <v>0</v>
      </c>
      <c r="S250" s="166">
        <f>SUMIFS('DATOS PEST15'!$D:$D,'DATOS PEST15'!$C:$C,'2. TS PAIS SEXO Y REG'!S$6,'DATOS PEST15'!$B:$B,VLOOKUP($R$5,DenRegTabla2,2,FALSE),'DATOS PEST15'!$A:$A,INDICE!$C$13,'DATOS PEST15'!$E:$E,'2. TS PAIS SEXO Y REG'!$A250)</f>
        <v>0</v>
      </c>
      <c r="T250" s="164">
        <f>SUMIFS('DATOS PEST15'!$D:$D,'DATOS PEST15'!$B:$B,VLOOKUP($R$5,DenRegTabla2,2,FALSE),'DATOS PEST15'!$A:$A,INDICE!$C$13,'DATOS PEST15'!$E:$E,'2. TS PAIS SEXO Y REG'!$A250)</f>
        <v>0</v>
      </c>
      <c r="U250" s="147">
        <f>SUMIFS('DATOS PEST15'!$D:$D,'DATOS PEST15'!$C:$C,'2. TS PAIS SEXO Y REG'!U$6,'DATOS PEST15'!$B:$B,VLOOKUP($U$5,DenRegTabla2,2,FALSE),'DATOS PEST15'!$A:$A,INDICE!$C$13,'DATOS PEST15'!$E:$E,'2. TS PAIS SEXO Y REG'!$A250)</f>
        <v>0</v>
      </c>
      <c r="V250" s="166">
        <f>SUMIFS('DATOS PEST15'!$D:$D,'DATOS PEST15'!$C:$C,'2. TS PAIS SEXO Y REG'!V$6,'DATOS PEST15'!$B:$B,VLOOKUP($U$5,DenRegTabla2,2,FALSE),'DATOS PEST15'!$A:$A,INDICE!$C$13,'DATOS PEST15'!$E:$E,'2. TS PAIS SEXO Y REG'!$A250)</f>
        <v>0</v>
      </c>
      <c r="W250" s="164">
        <f>SUMIFS('DATOS PEST15'!$D:$D,'DATOS PEST15'!$B:$B,VLOOKUP($U$5,DenRegTabla2,2,FALSE),'DATOS PEST15'!$A:$A,INDICE!$C$13,'DATOS PEST15'!$E:$E,'2. TS PAIS SEXO Y REG'!$A250)</f>
        <v>0</v>
      </c>
      <c r="X250" s="147">
        <f>SUMIFS('DATOS PEST15'!$D:$D,'DATOS PEST15'!$C:$C,'2. TS PAIS SEXO Y REG'!X$6,'DATOS PEST15'!$B:$B,VLOOKUP($X$5,DenRegTabla2,2,FALSE),'DATOS PEST15'!$A:$A,INDICE!$C$13,'DATOS PEST15'!$E:$E,'2. TS PAIS SEXO Y REG'!$A250)</f>
        <v>0</v>
      </c>
      <c r="Y250" s="166">
        <f>SUMIFS('DATOS PEST15'!$D:$D,'DATOS PEST15'!$C:$C,'2. TS PAIS SEXO Y REG'!Y$6,'DATOS PEST15'!$B:$B,VLOOKUP($X$5,DenRegTabla2,2,FALSE),'DATOS PEST15'!$A:$A,INDICE!$C$13,'DATOS PEST15'!$E:$E,'2. TS PAIS SEXO Y REG'!$A250)</f>
        <v>0</v>
      </c>
      <c r="Z250" s="164">
        <f>SUMIFS('DATOS PEST15'!$D:$D,'DATOS PEST15'!$B:$B,VLOOKUP($X$5,DenRegTabla2,2,FALSE),'DATOS PEST15'!$A:$A,INDICE!$C$13,'DATOS PEST15'!$E:$E,'2. TS PAIS SEXO Y REG'!$A250)</f>
        <v>0</v>
      </c>
      <c r="AA250" s="147">
        <f>SUMIFS('DATOS PEST15'!$D:$D,'DATOS PEST15'!$C:$C,'2. TS PAIS SEXO Y REG'!AA$6,'DATOS PEST15'!$B:$B,VLOOKUP($AA$5,DenRegTabla2,2,FALSE),'DATOS PEST15'!$A:$A,INDICE!$C$13,'DATOS PEST15'!$E:$E,'2. TS PAIS SEXO Y REG'!$A250)</f>
        <v>0</v>
      </c>
      <c r="AB250" s="166">
        <f>SUMIFS('DATOS PEST15'!$D:$D,'DATOS PEST15'!$C:$C,'2. TS PAIS SEXO Y REG'!AB$6,'DATOS PEST15'!$B:$B,VLOOKUP($AA$5,DenRegTabla2,2,FALSE),'DATOS PEST15'!$A:$A,INDICE!$C$13,'DATOS PEST15'!$E:$E,'2. TS PAIS SEXO Y REG'!$A250)</f>
        <v>0</v>
      </c>
      <c r="AC250" s="164">
        <f>SUMIFS('DATOS PEST15'!$D:$D,'DATOS PEST15'!$B:$B,VLOOKUP($AA$5,DenRegTabla2,2,FALSE),'DATOS PEST15'!$A:$A,INDICE!$C$13,'DATOS PEST15'!$E:$E,'2. TS PAIS SEXO Y REG'!$A250)</f>
        <v>0</v>
      </c>
    </row>
    <row r="251" spans="1:29" s="123" customFormat="1" ht="15.6" x14ac:dyDescent="0.3">
      <c r="A251" s="4">
        <v>858</v>
      </c>
      <c r="B251" s="147" t="s">
        <v>368</v>
      </c>
      <c r="C251" s="147">
        <f t="shared" si="30"/>
        <v>5685.6315789473683</v>
      </c>
      <c r="D251" s="166">
        <f t="shared" si="31"/>
        <v>6998.2105263157891</v>
      </c>
      <c r="E251" s="164">
        <f t="shared" si="32"/>
        <v>12683.84210526316</v>
      </c>
      <c r="F251" s="147">
        <f>SUMIFS('DATOS PEST15'!$D:$D,'DATOS PEST15'!$C:$C,'2. TS PAIS SEXO Y REG'!F$6,'DATOS PEST15'!$B:$B,VLOOKUP($F$5,DenRegTabla2,2,FALSE),'DATOS PEST15'!$A:$A,INDICE!$C$13,'DATOS PEST15'!$E:$E,'2. TS PAIS SEXO Y REG'!$A251)</f>
        <v>4535.1578947368425</v>
      </c>
      <c r="G251" s="166">
        <f>SUMIFS('DATOS PEST15'!$D:$D,'DATOS PEST15'!$C:$C,'2. TS PAIS SEXO Y REG'!G$6,'DATOS PEST15'!$B:$B,VLOOKUP($F$5,DenRegTabla2,2,FALSE),'DATOS PEST15'!$A:$A,INDICE!$C$13,'DATOS PEST15'!$E:$E,'2. TS PAIS SEXO Y REG'!$A251)</f>
        <v>5661.5263157894733</v>
      </c>
      <c r="H251" s="164">
        <f>SUMIFS('DATOS PEST15'!$D:$D,'DATOS PEST15'!$B:$B,VLOOKUP($F$5,DenRegTabla2,2,FALSE),'DATOS PEST15'!$A:$A,INDICE!$C$13,'DATOS PEST15'!$E:$E,'2. TS PAIS SEXO Y REG'!$A251)</f>
        <v>10196.684210526317</v>
      </c>
      <c r="I251" s="147">
        <f>SUMIFS('DATOS PEST15'!$D:$D,'DATOS PEST15'!$C:$C,'2. TS PAIS SEXO Y REG'!I$6,'DATOS PEST15'!$B:$B,VLOOKUP($I$5,DenRegTabla2,2,FALSE),'DATOS PEST15'!$A:$A,INDICE!$C$13,'DATOS PEST15'!$E:$E,'2. TS PAIS SEXO Y REG'!$A251)</f>
        <v>26.736842105263158</v>
      </c>
      <c r="J251" s="166">
        <f>SUMIFS('DATOS PEST15'!$D:$D,'DATOS PEST15'!$C:$C,'2. TS PAIS SEXO Y REG'!J$6,'DATOS PEST15'!$B:$B,VLOOKUP($I$5,DenRegTabla2,2,FALSE),'DATOS PEST15'!$A:$A,INDICE!$C$13,'DATOS PEST15'!$E:$E,'2. TS PAIS SEXO Y REG'!$A251)</f>
        <v>60.94736842105263</v>
      </c>
      <c r="K251" s="164">
        <f>SUMIFS('DATOS PEST15'!$D:$D,'DATOS PEST15'!$B:$B,VLOOKUP($I$5,DenRegTabla2,2,FALSE),'DATOS PEST15'!$A:$A,INDICE!$C$13,'DATOS PEST15'!$E:$E,'2. TS PAIS SEXO Y REG'!$A251)</f>
        <v>87.68421052631578</v>
      </c>
      <c r="L251" s="147">
        <f>SUMIFS('DATOS PEST15'!$D:$D,'DATOS PEST15'!$C:$C,'2. TS PAIS SEXO Y REG'!L$6,'DATOS PEST15'!$B:$B,VLOOKUP($L$5,DenRegTabla2,2,FALSE),'DATOS PEST15'!$A:$A,INDICE!$C$13,'DATOS PEST15'!$E:$E,'2. TS PAIS SEXO Y REG'!$A251)</f>
        <v>459.36842105263156</v>
      </c>
      <c r="M251" s="166">
        <f>SUMIFS('DATOS PEST15'!$D:$D,'DATOS PEST15'!$C:$C,'2. TS PAIS SEXO Y REG'!M$6,'DATOS PEST15'!$B:$B,VLOOKUP($L$5,DenRegTabla2,2,FALSE),'DATOS PEST15'!$A:$A,INDICE!$C$13,'DATOS PEST15'!$E:$E,'2. TS PAIS SEXO Y REG'!$A251)</f>
        <v>44.94736842105263</v>
      </c>
      <c r="N251" s="164">
        <f>SUMIFS('DATOS PEST15'!$D:$D,'DATOS PEST15'!$B:$B,VLOOKUP($L$5,DenRegTabla2,2,FALSE),'DATOS PEST15'!$A:$A,INDICE!$C$13,'DATOS PEST15'!$E:$E,'2. TS PAIS SEXO Y REG'!$A251)</f>
        <v>504.31578947368416</v>
      </c>
      <c r="O251" s="147">
        <f>SUMIFS('DATOS PEST15'!$D:$D,'DATOS PEST15'!$C:$C,'2. TS PAIS SEXO Y REG'!O$6,'DATOS PEST15'!$B:$B,VLOOKUP($O$5,DenRegTabla2,2,FALSE),'DATOS PEST15'!$A:$A,INDICE!$C$13,'DATOS PEST15'!$E:$E,'2. TS PAIS SEXO Y REG'!$A251)</f>
        <v>658.84210526315792</v>
      </c>
      <c r="P251" s="166">
        <f>SUMIFS('DATOS PEST15'!$D:$D,'DATOS PEST15'!$C:$C,'2. TS PAIS SEXO Y REG'!P$6,'DATOS PEST15'!$B:$B,VLOOKUP($O$5,DenRegTabla2,2,FALSE),'DATOS PEST15'!$A:$A,INDICE!$C$13,'DATOS PEST15'!$E:$E,'2. TS PAIS SEXO Y REG'!$A251)</f>
        <v>1221.1052631578948</v>
      </c>
      <c r="Q251" s="164">
        <f>SUMIFS('DATOS PEST15'!$D:$D,'DATOS PEST15'!$B:$B,VLOOKUP($O$5,DenRegTabla2,2,FALSE),'DATOS PEST15'!$A:$A,INDICE!$C$13,'DATOS PEST15'!$E:$E,'2. TS PAIS SEXO Y REG'!$A251)</f>
        <v>1879.9473684210527</v>
      </c>
      <c r="R251" s="147">
        <f>SUMIFS('DATOS PEST15'!$D:$D,'DATOS PEST15'!$C:$C,'2. TS PAIS SEXO Y REG'!R$6,'DATOS PEST15'!$B:$B,VLOOKUP($R$5,DenRegTabla2,2,FALSE),'DATOS PEST15'!$A:$A,INDICE!$C$13,'DATOS PEST15'!$E:$E,'2. TS PAIS SEXO Y REG'!$A251)</f>
        <v>0</v>
      </c>
      <c r="S251" s="166">
        <f>SUMIFS('DATOS PEST15'!$D:$D,'DATOS PEST15'!$C:$C,'2. TS PAIS SEXO Y REG'!S$6,'DATOS PEST15'!$B:$B,VLOOKUP($R$5,DenRegTabla2,2,FALSE),'DATOS PEST15'!$A:$A,INDICE!$C$13,'DATOS PEST15'!$E:$E,'2. TS PAIS SEXO Y REG'!$A251)</f>
        <v>3</v>
      </c>
      <c r="T251" s="164">
        <f>SUMIFS('DATOS PEST15'!$D:$D,'DATOS PEST15'!$B:$B,VLOOKUP($R$5,DenRegTabla2,2,FALSE),'DATOS PEST15'!$A:$A,INDICE!$C$13,'DATOS PEST15'!$E:$E,'2. TS PAIS SEXO Y REG'!$A251)</f>
        <v>3</v>
      </c>
      <c r="U251" s="147">
        <f>SUMIFS('DATOS PEST15'!$D:$D,'DATOS PEST15'!$C:$C,'2. TS PAIS SEXO Y REG'!U$6,'DATOS PEST15'!$B:$B,VLOOKUP($U$5,DenRegTabla2,2,FALSE),'DATOS PEST15'!$A:$A,INDICE!$C$13,'DATOS PEST15'!$E:$E,'2. TS PAIS SEXO Y REG'!$A251)</f>
        <v>3.5263157894736841</v>
      </c>
      <c r="V251" s="166">
        <f>SUMIFS('DATOS PEST15'!$D:$D,'DATOS PEST15'!$C:$C,'2. TS PAIS SEXO Y REG'!V$6,'DATOS PEST15'!$B:$B,VLOOKUP($U$5,DenRegTabla2,2,FALSE),'DATOS PEST15'!$A:$A,INDICE!$C$13,'DATOS PEST15'!$E:$E,'2. TS PAIS SEXO Y REG'!$A251)</f>
        <v>6.6842105263157894</v>
      </c>
      <c r="W251" s="164">
        <f>SUMIFS('DATOS PEST15'!$D:$D,'DATOS PEST15'!$B:$B,VLOOKUP($U$5,DenRegTabla2,2,FALSE),'DATOS PEST15'!$A:$A,INDICE!$C$13,'DATOS PEST15'!$E:$E,'2. TS PAIS SEXO Y REG'!$A251)</f>
        <v>10.210526315789473</v>
      </c>
      <c r="X251" s="147">
        <f>SUMIFS('DATOS PEST15'!$D:$D,'DATOS PEST15'!$C:$C,'2. TS PAIS SEXO Y REG'!X$6,'DATOS PEST15'!$B:$B,VLOOKUP($X$5,DenRegTabla2,2,FALSE),'DATOS PEST15'!$A:$A,INDICE!$C$13,'DATOS PEST15'!$E:$E,'2. TS PAIS SEXO Y REG'!$A251)</f>
        <v>2</v>
      </c>
      <c r="Y251" s="166">
        <f>SUMIFS('DATOS PEST15'!$D:$D,'DATOS PEST15'!$C:$C,'2. TS PAIS SEXO Y REG'!Y$6,'DATOS PEST15'!$B:$B,VLOOKUP($X$5,DenRegTabla2,2,FALSE),'DATOS PEST15'!$A:$A,INDICE!$C$13,'DATOS PEST15'!$E:$E,'2. TS PAIS SEXO Y REG'!$A251)</f>
        <v>0</v>
      </c>
      <c r="Z251" s="164">
        <f>SUMIFS('DATOS PEST15'!$D:$D,'DATOS PEST15'!$B:$B,VLOOKUP($X$5,DenRegTabla2,2,FALSE),'DATOS PEST15'!$A:$A,INDICE!$C$13,'DATOS PEST15'!$E:$E,'2. TS PAIS SEXO Y REG'!$A251)</f>
        <v>2</v>
      </c>
      <c r="AA251" s="147">
        <f>SUMIFS('DATOS PEST15'!$D:$D,'DATOS PEST15'!$C:$C,'2. TS PAIS SEXO Y REG'!AA$6,'DATOS PEST15'!$B:$B,VLOOKUP($AA$5,DenRegTabla2,2,FALSE),'DATOS PEST15'!$A:$A,INDICE!$C$13,'DATOS PEST15'!$E:$E,'2. TS PAIS SEXO Y REG'!$A251)</f>
        <v>0</v>
      </c>
      <c r="AB251" s="166">
        <f>SUMIFS('DATOS PEST15'!$D:$D,'DATOS PEST15'!$C:$C,'2. TS PAIS SEXO Y REG'!AB$6,'DATOS PEST15'!$B:$B,VLOOKUP($AA$5,DenRegTabla2,2,FALSE),'DATOS PEST15'!$A:$A,INDICE!$C$13,'DATOS PEST15'!$E:$E,'2. TS PAIS SEXO Y REG'!$A251)</f>
        <v>0</v>
      </c>
      <c r="AC251" s="164">
        <f>SUMIFS('DATOS PEST15'!$D:$D,'DATOS PEST15'!$B:$B,VLOOKUP($AA$5,DenRegTabla2,2,FALSE),'DATOS PEST15'!$A:$A,INDICE!$C$13,'DATOS PEST15'!$E:$E,'2. TS PAIS SEXO Y REG'!$A251)</f>
        <v>0</v>
      </c>
    </row>
    <row r="252" spans="1:29" s="123" customFormat="1" ht="15.6" x14ac:dyDescent="0.3">
      <c r="A252" s="4">
        <v>860</v>
      </c>
      <c r="B252" s="147" t="s">
        <v>369</v>
      </c>
      <c r="C252" s="147">
        <f t="shared" si="30"/>
        <v>133.42105263157896</v>
      </c>
      <c r="D252" s="166">
        <f t="shared" si="31"/>
        <v>131.63157894736841</v>
      </c>
      <c r="E252" s="164">
        <f t="shared" si="32"/>
        <v>265.0526315789474</v>
      </c>
      <c r="F252" s="147">
        <f>SUMIFS('DATOS PEST15'!$D:$D,'DATOS PEST15'!$C:$C,'2. TS PAIS SEXO Y REG'!F$6,'DATOS PEST15'!$B:$B,VLOOKUP($F$5,DenRegTabla2,2,FALSE),'DATOS PEST15'!$A:$A,INDICE!$C$13,'DATOS PEST15'!$E:$E,'2. TS PAIS SEXO Y REG'!$A252)</f>
        <v>83.526315789473685</v>
      </c>
      <c r="G252" s="166">
        <f>SUMIFS('DATOS PEST15'!$D:$D,'DATOS PEST15'!$C:$C,'2. TS PAIS SEXO Y REG'!G$6,'DATOS PEST15'!$B:$B,VLOOKUP($F$5,DenRegTabla2,2,FALSE),'DATOS PEST15'!$A:$A,INDICE!$C$13,'DATOS PEST15'!$E:$E,'2. TS PAIS SEXO Y REG'!$A252)</f>
        <v>94.421052631578945</v>
      </c>
      <c r="H252" s="164">
        <f>SUMIFS('DATOS PEST15'!$D:$D,'DATOS PEST15'!$B:$B,VLOOKUP($F$5,DenRegTabla2,2,FALSE),'DATOS PEST15'!$A:$A,INDICE!$C$13,'DATOS PEST15'!$E:$E,'2. TS PAIS SEXO Y REG'!$A252)</f>
        <v>177.94736842105263</v>
      </c>
      <c r="I252" s="147">
        <f>SUMIFS('DATOS PEST15'!$D:$D,'DATOS PEST15'!$C:$C,'2. TS PAIS SEXO Y REG'!I$6,'DATOS PEST15'!$B:$B,VLOOKUP($I$5,DenRegTabla2,2,FALSE),'DATOS PEST15'!$A:$A,INDICE!$C$13,'DATOS PEST15'!$E:$E,'2. TS PAIS SEXO Y REG'!$A252)</f>
        <v>2</v>
      </c>
      <c r="J252" s="166">
        <f>SUMIFS('DATOS PEST15'!$D:$D,'DATOS PEST15'!$C:$C,'2. TS PAIS SEXO Y REG'!J$6,'DATOS PEST15'!$B:$B,VLOOKUP($I$5,DenRegTabla2,2,FALSE),'DATOS PEST15'!$A:$A,INDICE!$C$13,'DATOS PEST15'!$E:$E,'2. TS PAIS SEXO Y REG'!$A252)</f>
        <v>0</v>
      </c>
      <c r="K252" s="164">
        <f>SUMIFS('DATOS PEST15'!$D:$D,'DATOS PEST15'!$B:$B,VLOOKUP($I$5,DenRegTabla2,2,FALSE),'DATOS PEST15'!$A:$A,INDICE!$C$13,'DATOS PEST15'!$E:$E,'2. TS PAIS SEXO Y REG'!$A252)</f>
        <v>2</v>
      </c>
      <c r="L252" s="147">
        <f>SUMIFS('DATOS PEST15'!$D:$D,'DATOS PEST15'!$C:$C,'2. TS PAIS SEXO Y REG'!L$6,'DATOS PEST15'!$B:$B,VLOOKUP($L$5,DenRegTabla2,2,FALSE),'DATOS PEST15'!$A:$A,INDICE!$C$13,'DATOS PEST15'!$E:$E,'2. TS PAIS SEXO Y REG'!$A252)</f>
        <v>19</v>
      </c>
      <c r="M252" s="166">
        <f>SUMIFS('DATOS PEST15'!$D:$D,'DATOS PEST15'!$C:$C,'2. TS PAIS SEXO Y REG'!M$6,'DATOS PEST15'!$B:$B,VLOOKUP($L$5,DenRegTabla2,2,FALSE),'DATOS PEST15'!$A:$A,INDICE!$C$13,'DATOS PEST15'!$E:$E,'2. TS PAIS SEXO Y REG'!$A252)</f>
        <v>4.4210526315789478</v>
      </c>
      <c r="N252" s="164">
        <f>SUMIFS('DATOS PEST15'!$D:$D,'DATOS PEST15'!$B:$B,VLOOKUP($L$5,DenRegTabla2,2,FALSE),'DATOS PEST15'!$A:$A,INDICE!$C$13,'DATOS PEST15'!$E:$E,'2. TS PAIS SEXO Y REG'!$A252)</f>
        <v>23.421052631578949</v>
      </c>
      <c r="O252" s="147">
        <f>SUMIFS('DATOS PEST15'!$D:$D,'DATOS PEST15'!$C:$C,'2. TS PAIS SEXO Y REG'!O$6,'DATOS PEST15'!$B:$B,VLOOKUP($O$5,DenRegTabla2,2,FALSE),'DATOS PEST15'!$A:$A,INDICE!$C$13,'DATOS PEST15'!$E:$E,'2. TS PAIS SEXO Y REG'!$A252)</f>
        <v>28.894736842105264</v>
      </c>
      <c r="P252" s="166">
        <f>SUMIFS('DATOS PEST15'!$D:$D,'DATOS PEST15'!$C:$C,'2. TS PAIS SEXO Y REG'!P$6,'DATOS PEST15'!$B:$B,VLOOKUP($O$5,DenRegTabla2,2,FALSE),'DATOS PEST15'!$A:$A,INDICE!$C$13,'DATOS PEST15'!$E:$E,'2. TS PAIS SEXO Y REG'!$A252)</f>
        <v>32.789473684210527</v>
      </c>
      <c r="Q252" s="164">
        <f>SUMIFS('DATOS PEST15'!$D:$D,'DATOS PEST15'!$B:$B,VLOOKUP($O$5,DenRegTabla2,2,FALSE),'DATOS PEST15'!$A:$A,INDICE!$C$13,'DATOS PEST15'!$E:$E,'2. TS PAIS SEXO Y REG'!$A252)</f>
        <v>61.684210526315795</v>
      </c>
      <c r="R252" s="147">
        <f>SUMIFS('DATOS PEST15'!$D:$D,'DATOS PEST15'!$C:$C,'2. TS PAIS SEXO Y REG'!R$6,'DATOS PEST15'!$B:$B,VLOOKUP($R$5,DenRegTabla2,2,FALSE),'DATOS PEST15'!$A:$A,INDICE!$C$13,'DATOS PEST15'!$E:$E,'2. TS PAIS SEXO Y REG'!$A252)</f>
        <v>0</v>
      </c>
      <c r="S252" s="166">
        <f>SUMIFS('DATOS PEST15'!$D:$D,'DATOS PEST15'!$C:$C,'2. TS PAIS SEXO Y REG'!S$6,'DATOS PEST15'!$B:$B,VLOOKUP($R$5,DenRegTabla2,2,FALSE),'DATOS PEST15'!$A:$A,INDICE!$C$13,'DATOS PEST15'!$E:$E,'2. TS PAIS SEXO Y REG'!$A252)</f>
        <v>0</v>
      </c>
      <c r="T252" s="164">
        <f>SUMIFS('DATOS PEST15'!$D:$D,'DATOS PEST15'!$B:$B,VLOOKUP($R$5,DenRegTabla2,2,FALSE),'DATOS PEST15'!$A:$A,INDICE!$C$13,'DATOS PEST15'!$E:$E,'2. TS PAIS SEXO Y REG'!$A252)</f>
        <v>0</v>
      </c>
      <c r="U252" s="147">
        <f>SUMIFS('DATOS PEST15'!$D:$D,'DATOS PEST15'!$C:$C,'2. TS PAIS SEXO Y REG'!U$6,'DATOS PEST15'!$B:$B,VLOOKUP($U$5,DenRegTabla2,2,FALSE),'DATOS PEST15'!$A:$A,INDICE!$C$13,'DATOS PEST15'!$E:$E,'2. TS PAIS SEXO Y REG'!$A252)</f>
        <v>0</v>
      </c>
      <c r="V252" s="166">
        <f>SUMIFS('DATOS PEST15'!$D:$D,'DATOS PEST15'!$C:$C,'2. TS PAIS SEXO Y REG'!V$6,'DATOS PEST15'!$B:$B,VLOOKUP($U$5,DenRegTabla2,2,FALSE),'DATOS PEST15'!$A:$A,INDICE!$C$13,'DATOS PEST15'!$E:$E,'2. TS PAIS SEXO Y REG'!$A252)</f>
        <v>0</v>
      </c>
      <c r="W252" s="164">
        <f>SUMIFS('DATOS PEST15'!$D:$D,'DATOS PEST15'!$B:$B,VLOOKUP($U$5,DenRegTabla2,2,FALSE),'DATOS PEST15'!$A:$A,INDICE!$C$13,'DATOS PEST15'!$E:$E,'2. TS PAIS SEXO Y REG'!$A252)</f>
        <v>0</v>
      </c>
      <c r="X252" s="147">
        <f>SUMIFS('DATOS PEST15'!$D:$D,'DATOS PEST15'!$C:$C,'2. TS PAIS SEXO Y REG'!X$6,'DATOS PEST15'!$B:$B,VLOOKUP($X$5,DenRegTabla2,2,FALSE),'DATOS PEST15'!$A:$A,INDICE!$C$13,'DATOS PEST15'!$E:$E,'2. TS PAIS SEXO Y REG'!$A252)</f>
        <v>0</v>
      </c>
      <c r="Y252" s="166">
        <f>SUMIFS('DATOS PEST15'!$D:$D,'DATOS PEST15'!$C:$C,'2. TS PAIS SEXO Y REG'!Y$6,'DATOS PEST15'!$B:$B,VLOOKUP($X$5,DenRegTabla2,2,FALSE),'DATOS PEST15'!$A:$A,INDICE!$C$13,'DATOS PEST15'!$E:$E,'2. TS PAIS SEXO Y REG'!$A252)</f>
        <v>0</v>
      </c>
      <c r="Z252" s="164">
        <f>SUMIFS('DATOS PEST15'!$D:$D,'DATOS PEST15'!$B:$B,VLOOKUP($X$5,DenRegTabla2,2,FALSE),'DATOS PEST15'!$A:$A,INDICE!$C$13,'DATOS PEST15'!$E:$E,'2. TS PAIS SEXO Y REG'!$A252)</f>
        <v>0</v>
      </c>
      <c r="AA252" s="147">
        <f>SUMIFS('DATOS PEST15'!$D:$D,'DATOS PEST15'!$C:$C,'2. TS PAIS SEXO Y REG'!AA$6,'DATOS PEST15'!$B:$B,VLOOKUP($AA$5,DenRegTabla2,2,FALSE),'DATOS PEST15'!$A:$A,INDICE!$C$13,'DATOS PEST15'!$E:$E,'2. TS PAIS SEXO Y REG'!$A252)</f>
        <v>0</v>
      </c>
      <c r="AB252" s="166">
        <f>SUMIFS('DATOS PEST15'!$D:$D,'DATOS PEST15'!$C:$C,'2. TS PAIS SEXO Y REG'!AB$6,'DATOS PEST15'!$B:$B,VLOOKUP($AA$5,DenRegTabla2,2,FALSE),'DATOS PEST15'!$A:$A,INDICE!$C$13,'DATOS PEST15'!$E:$E,'2. TS PAIS SEXO Y REG'!$A252)</f>
        <v>0</v>
      </c>
      <c r="AC252" s="164">
        <f>SUMIFS('DATOS PEST15'!$D:$D,'DATOS PEST15'!$B:$B,VLOOKUP($AA$5,DenRegTabla2,2,FALSE),'DATOS PEST15'!$A:$A,INDICE!$C$13,'DATOS PEST15'!$E:$E,'2. TS PAIS SEXO Y REG'!$A252)</f>
        <v>0</v>
      </c>
    </row>
    <row r="253" spans="1:29" s="123" customFormat="1" ht="15.6" x14ac:dyDescent="0.3">
      <c r="A253" s="4">
        <v>548</v>
      </c>
      <c r="B253" s="147" t="s">
        <v>387</v>
      </c>
      <c r="C253" s="147">
        <f t="shared" si="30"/>
        <v>2</v>
      </c>
      <c r="D253" s="166">
        <f t="shared" si="31"/>
        <v>4.6842105263157894</v>
      </c>
      <c r="E253" s="164">
        <f t="shared" si="32"/>
        <v>6.6842105263157894</v>
      </c>
      <c r="F253" s="147">
        <f>SUMIFS('DATOS PEST15'!$D:$D,'DATOS PEST15'!$C:$C,'2. TS PAIS SEXO Y REG'!F$6,'DATOS PEST15'!$B:$B,VLOOKUP($F$5,DenRegTabla2,2,FALSE),'DATOS PEST15'!$A:$A,INDICE!$C$13,'DATOS PEST15'!$E:$E,'2. TS PAIS SEXO Y REG'!$A253)</f>
        <v>1</v>
      </c>
      <c r="G253" s="166">
        <f>SUMIFS('DATOS PEST15'!$D:$D,'DATOS PEST15'!$C:$C,'2. TS PAIS SEXO Y REG'!G$6,'DATOS PEST15'!$B:$B,VLOOKUP($F$5,DenRegTabla2,2,FALSE),'DATOS PEST15'!$A:$A,INDICE!$C$13,'DATOS PEST15'!$E:$E,'2. TS PAIS SEXO Y REG'!$A253)</f>
        <v>1.6842105263157894</v>
      </c>
      <c r="H253" s="164">
        <f>SUMIFS('DATOS PEST15'!$D:$D,'DATOS PEST15'!$B:$B,VLOOKUP($F$5,DenRegTabla2,2,FALSE),'DATOS PEST15'!$A:$A,INDICE!$C$13,'DATOS PEST15'!$E:$E,'2. TS PAIS SEXO Y REG'!$A253)</f>
        <v>2.6842105263157894</v>
      </c>
      <c r="I253" s="147">
        <f>SUMIFS('DATOS PEST15'!$D:$D,'DATOS PEST15'!$C:$C,'2. TS PAIS SEXO Y REG'!I$6,'DATOS PEST15'!$B:$B,VLOOKUP($I$5,DenRegTabla2,2,FALSE),'DATOS PEST15'!$A:$A,INDICE!$C$13,'DATOS PEST15'!$E:$E,'2. TS PAIS SEXO Y REG'!$A253)</f>
        <v>1</v>
      </c>
      <c r="J253" s="166">
        <f>SUMIFS('DATOS PEST15'!$D:$D,'DATOS PEST15'!$C:$C,'2. TS PAIS SEXO Y REG'!J$6,'DATOS PEST15'!$B:$B,VLOOKUP($I$5,DenRegTabla2,2,FALSE),'DATOS PEST15'!$A:$A,INDICE!$C$13,'DATOS PEST15'!$E:$E,'2. TS PAIS SEXO Y REG'!$A253)</f>
        <v>0</v>
      </c>
      <c r="K253" s="164">
        <f>SUMIFS('DATOS PEST15'!$D:$D,'DATOS PEST15'!$B:$B,VLOOKUP($I$5,DenRegTabla2,2,FALSE),'DATOS PEST15'!$A:$A,INDICE!$C$13,'DATOS PEST15'!$E:$E,'2. TS PAIS SEXO Y REG'!$A253)</f>
        <v>1</v>
      </c>
      <c r="L253" s="147">
        <f>SUMIFS('DATOS PEST15'!$D:$D,'DATOS PEST15'!$C:$C,'2. TS PAIS SEXO Y REG'!L$6,'DATOS PEST15'!$B:$B,VLOOKUP($L$5,DenRegTabla2,2,FALSE),'DATOS PEST15'!$A:$A,INDICE!$C$13,'DATOS PEST15'!$E:$E,'2. TS PAIS SEXO Y REG'!$A253)</f>
        <v>0</v>
      </c>
      <c r="M253" s="166">
        <f>SUMIFS('DATOS PEST15'!$D:$D,'DATOS PEST15'!$C:$C,'2. TS PAIS SEXO Y REG'!M$6,'DATOS PEST15'!$B:$B,VLOOKUP($L$5,DenRegTabla2,2,FALSE),'DATOS PEST15'!$A:$A,INDICE!$C$13,'DATOS PEST15'!$E:$E,'2. TS PAIS SEXO Y REG'!$A253)</f>
        <v>0</v>
      </c>
      <c r="N253" s="164">
        <f>SUMIFS('DATOS PEST15'!$D:$D,'DATOS PEST15'!$B:$B,VLOOKUP($L$5,DenRegTabla2,2,FALSE),'DATOS PEST15'!$A:$A,INDICE!$C$13,'DATOS PEST15'!$E:$E,'2. TS PAIS SEXO Y REG'!$A253)</f>
        <v>0</v>
      </c>
      <c r="O253" s="147">
        <f>SUMIFS('DATOS PEST15'!$D:$D,'DATOS PEST15'!$C:$C,'2. TS PAIS SEXO Y REG'!O$6,'DATOS PEST15'!$B:$B,VLOOKUP($O$5,DenRegTabla2,2,FALSE),'DATOS PEST15'!$A:$A,INDICE!$C$13,'DATOS PEST15'!$E:$E,'2. TS PAIS SEXO Y REG'!$A253)</f>
        <v>0</v>
      </c>
      <c r="P253" s="166">
        <f>SUMIFS('DATOS PEST15'!$D:$D,'DATOS PEST15'!$C:$C,'2. TS PAIS SEXO Y REG'!P$6,'DATOS PEST15'!$B:$B,VLOOKUP($O$5,DenRegTabla2,2,FALSE),'DATOS PEST15'!$A:$A,INDICE!$C$13,'DATOS PEST15'!$E:$E,'2. TS PAIS SEXO Y REG'!$A253)</f>
        <v>3</v>
      </c>
      <c r="Q253" s="164">
        <f>SUMIFS('DATOS PEST15'!$D:$D,'DATOS PEST15'!$B:$B,VLOOKUP($O$5,DenRegTabla2,2,FALSE),'DATOS PEST15'!$A:$A,INDICE!$C$13,'DATOS PEST15'!$E:$E,'2. TS PAIS SEXO Y REG'!$A253)</f>
        <v>3</v>
      </c>
      <c r="R253" s="147">
        <f>SUMIFS('DATOS PEST15'!$D:$D,'DATOS PEST15'!$C:$C,'2. TS PAIS SEXO Y REG'!R$6,'DATOS PEST15'!$B:$B,VLOOKUP($R$5,DenRegTabla2,2,FALSE),'DATOS PEST15'!$A:$A,INDICE!$C$13,'DATOS PEST15'!$E:$E,'2. TS PAIS SEXO Y REG'!$A253)</f>
        <v>0</v>
      </c>
      <c r="S253" s="166">
        <f>SUMIFS('DATOS PEST15'!$D:$D,'DATOS PEST15'!$C:$C,'2. TS PAIS SEXO Y REG'!S$6,'DATOS PEST15'!$B:$B,VLOOKUP($R$5,DenRegTabla2,2,FALSE),'DATOS PEST15'!$A:$A,INDICE!$C$13,'DATOS PEST15'!$E:$E,'2. TS PAIS SEXO Y REG'!$A253)</f>
        <v>0</v>
      </c>
      <c r="T253" s="164">
        <f>SUMIFS('DATOS PEST15'!$D:$D,'DATOS PEST15'!$B:$B,VLOOKUP($R$5,DenRegTabla2,2,FALSE),'DATOS PEST15'!$A:$A,INDICE!$C$13,'DATOS PEST15'!$E:$E,'2. TS PAIS SEXO Y REG'!$A253)</f>
        <v>0</v>
      </c>
      <c r="U253" s="147">
        <f>SUMIFS('DATOS PEST15'!$D:$D,'DATOS PEST15'!$C:$C,'2. TS PAIS SEXO Y REG'!U$6,'DATOS PEST15'!$B:$B,VLOOKUP($U$5,DenRegTabla2,2,FALSE),'DATOS PEST15'!$A:$A,INDICE!$C$13,'DATOS PEST15'!$E:$E,'2. TS PAIS SEXO Y REG'!$A253)</f>
        <v>0</v>
      </c>
      <c r="V253" s="166">
        <f>SUMIFS('DATOS PEST15'!$D:$D,'DATOS PEST15'!$C:$C,'2. TS PAIS SEXO Y REG'!V$6,'DATOS PEST15'!$B:$B,VLOOKUP($U$5,DenRegTabla2,2,FALSE),'DATOS PEST15'!$A:$A,INDICE!$C$13,'DATOS PEST15'!$E:$E,'2. TS PAIS SEXO Y REG'!$A253)</f>
        <v>0</v>
      </c>
      <c r="W253" s="164">
        <f>SUMIFS('DATOS PEST15'!$D:$D,'DATOS PEST15'!$B:$B,VLOOKUP($U$5,DenRegTabla2,2,FALSE),'DATOS PEST15'!$A:$A,INDICE!$C$13,'DATOS PEST15'!$E:$E,'2. TS PAIS SEXO Y REG'!$A253)</f>
        <v>0</v>
      </c>
      <c r="X253" s="147">
        <f>SUMIFS('DATOS PEST15'!$D:$D,'DATOS PEST15'!$C:$C,'2. TS PAIS SEXO Y REG'!X$6,'DATOS PEST15'!$B:$B,VLOOKUP($X$5,DenRegTabla2,2,FALSE),'DATOS PEST15'!$A:$A,INDICE!$C$13,'DATOS PEST15'!$E:$E,'2. TS PAIS SEXO Y REG'!$A253)</f>
        <v>0</v>
      </c>
      <c r="Y253" s="166">
        <f>SUMIFS('DATOS PEST15'!$D:$D,'DATOS PEST15'!$C:$C,'2. TS PAIS SEXO Y REG'!Y$6,'DATOS PEST15'!$B:$B,VLOOKUP($X$5,DenRegTabla2,2,FALSE),'DATOS PEST15'!$A:$A,INDICE!$C$13,'DATOS PEST15'!$E:$E,'2. TS PAIS SEXO Y REG'!$A253)</f>
        <v>0</v>
      </c>
      <c r="Z253" s="164">
        <f>SUMIFS('DATOS PEST15'!$D:$D,'DATOS PEST15'!$B:$B,VLOOKUP($X$5,DenRegTabla2,2,FALSE),'DATOS PEST15'!$A:$A,INDICE!$C$13,'DATOS PEST15'!$E:$E,'2. TS PAIS SEXO Y REG'!$A253)</f>
        <v>0</v>
      </c>
      <c r="AA253" s="147">
        <f>SUMIFS('DATOS PEST15'!$D:$D,'DATOS PEST15'!$C:$C,'2. TS PAIS SEXO Y REG'!AA$6,'DATOS PEST15'!$B:$B,VLOOKUP($AA$5,DenRegTabla2,2,FALSE),'DATOS PEST15'!$A:$A,INDICE!$C$13,'DATOS PEST15'!$E:$E,'2. TS PAIS SEXO Y REG'!$A253)</f>
        <v>0</v>
      </c>
      <c r="AB253" s="166">
        <f>SUMIFS('DATOS PEST15'!$D:$D,'DATOS PEST15'!$C:$C,'2. TS PAIS SEXO Y REG'!AB$6,'DATOS PEST15'!$B:$B,VLOOKUP($AA$5,DenRegTabla2,2,FALSE),'DATOS PEST15'!$A:$A,INDICE!$C$13,'DATOS PEST15'!$E:$E,'2. TS PAIS SEXO Y REG'!$A253)</f>
        <v>0</v>
      </c>
      <c r="AC253" s="164">
        <f>SUMIFS('DATOS PEST15'!$D:$D,'DATOS PEST15'!$B:$B,VLOOKUP($AA$5,DenRegTabla2,2,FALSE),'DATOS PEST15'!$A:$A,INDICE!$C$13,'DATOS PEST15'!$E:$E,'2. TS PAIS SEXO Y REG'!$A253)</f>
        <v>0</v>
      </c>
    </row>
    <row r="254" spans="1:29" s="123" customFormat="1" ht="15.6" x14ac:dyDescent="0.3">
      <c r="A254" s="4">
        <v>862</v>
      </c>
      <c r="B254" s="147" t="s">
        <v>111</v>
      </c>
      <c r="C254" s="147">
        <f t="shared" si="30"/>
        <v>75776.421052631587</v>
      </c>
      <c r="D254" s="166">
        <f t="shared" si="31"/>
        <v>75207.421052631587</v>
      </c>
      <c r="E254" s="164">
        <f t="shared" si="32"/>
        <v>150983.84210526317</v>
      </c>
      <c r="F254" s="147">
        <f>SUMIFS('DATOS PEST15'!$D:$D,'DATOS PEST15'!$C:$C,'2. TS PAIS SEXO Y REG'!F$6,'DATOS PEST15'!$B:$B,VLOOKUP($F$5,DenRegTabla2,2,FALSE),'DATOS PEST15'!$A:$A,INDICE!$C$13,'DATOS PEST15'!$E:$E,'2. TS PAIS SEXO Y REG'!$A254)</f>
        <v>62623.894736842107</v>
      </c>
      <c r="G254" s="166">
        <f>SUMIFS('DATOS PEST15'!$D:$D,'DATOS PEST15'!$C:$C,'2. TS PAIS SEXO Y REG'!G$6,'DATOS PEST15'!$B:$B,VLOOKUP($F$5,DenRegTabla2,2,FALSE),'DATOS PEST15'!$A:$A,INDICE!$C$13,'DATOS PEST15'!$E:$E,'2. TS PAIS SEXO Y REG'!$A254)</f>
        <v>61940.84210526316</v>
      </c>
      <c r="H254" s="164">
        <f>SUMIFS('DATOS PEST15'!$D:$D,'DATOS PEST15'!$B:$B,VLOOKUP($F$5,DenRegTabla2,2,FALSE),'DATOS PEST15'!$A:$A,INDICE!$C$13,'DATOS PEST15'!$E:$E,'2. TS PAIS SEXO Y REG'!$A254)</f>
        <v>124564.73684210527</v>
      </c>
      <c r="I254" s="147">
        <f>SUMIFS('DATOS PEST15'!$D:$D,'DATOS PEST15'!$C:$C,'2. TS PAIS SEXO Y REG'!I$6,'DATOS PEST15'!$B:$B,VLOOKUP($I$5,DenRegTabla2,2,FALSE),'DATOS PEST15'!$A:$A,INDICE!$C$13,'DATOS PEST15'!$E:$E,'2. TS PAIS SEXO Y REG'!$A254)</f>
        <v>258.26315789473682</v>
      </c>
      <c r="J254" s="166">
        <f>SUMIFS('DATOS PEST15'!$D:$D,'DATOS PEST15'!$C:$C,'2. TS PAIS SEXO Y REG'!J$6,'DATOS PEST15'!$B:$B,VLOOKUP($I$5,DenRegTabla2,2,FALSE),'DATOS PEST15'!$A:$A,INDICE!$C$13,'DATOS PEST15'!$E:$E,'2. TS PAIS SEXO Y REG'!$A254)</f>
        <v>605.78947368421052</v>
      </c>
      <c r="K254" s="164">
        <f>SUMIFS('DATOS PEST15'!$D:$D,'DATOS PEST15'!$B:$B,VLOOKUP($I$5,DenRegTabla2,2,FALSE),'DATOS PEST15'!$A:$A,INDICE!$C$13,'DATOS PEST15'!$E:$E,'2. TS PAIS SEXO Y REG'!$A254)</f>
        <v>864.05263157894728</v>
      </c>
      <c r="L254" s="147">
        <f>SUMIFS('DATOS PEST15'!$D:$D,'DATOS PEST15'!$C:$C,'2. TS PAIS SEXO Y REG'!L$6,'DATOS PEST15'!$B:$B,VLOOKUP($L$5,DenRegTabla2,2,FALSE),'DATOS PEST15'!$A:$A,INDICE!$C$13,'DATOS PEST15'!$E:$E,'2. TS PAIS SEXO Y REG'!$A254)</f>
        <v>5552.3157894736842</v>
      </c>
      <c r="M254" s="166">
        <f>SUMIFS('DATOS PEST15'!$D:$D,'DATOS PEST15'!$C:$C,'2. TS PAIS SEXO Y REG'!M$6,'DATOS PEST15'!$B:$B,VLOOKUP($L$5,DenRegTabla2,2,FALSE),'DATOS PEST15'!$A:$A,INDICE!$C$13,'DATOS PEST15'!$E:$E,'2. TS PAIS SEXO Y REG'!$A254)</f>
        <v>366.73684210526318</v>
      </c>
      <c r="N254" s="164">
        <f>SUMIFS('DATOS PEST15'!$D:$D,'DATOS PEST15'!$B:$B,VLOOKUP($L$5,DenRegTabla2,2,FALSE),'DATOS PEST15'!$A:$A,INDICE!$C$13,'DATOS PEST15'!$E:$E,'2. TS PAIS SEXO Y REG'!$A254)</f>
        <v>5919.0526315789475</v>
      </c>
      <c r="O254" s="147">
        <f>SUMIFS('DATOS PEST15'!$D:$D,'DATOS PEST15'!$C:$C,'2. TS PAIS SEXO Y REG'!O$6,'DATOS PEST15'!$B:$B,VLOOKUP($O$5,DenRegTabla2,2,FALSE),'DATOS PEST15'!$A:$A,INDICE!$C$13,'DATOS PEST15'!$E:$E,'2. TS PAIS SEXO Y REG'!$A254)</f>
        <v>7319.5789473684208</v>
      </c>
      <c r="P254" s="166">
        <f>SUMIFS('DATOS PEST15'!$D:$D,'DATOS PEST15'!$C:$C,'2. TS PAIS SEXO Y REG'!P$6,'DATOS PEST15'!$B:$B,VLOOKUP($O$5,DenRegTabla2,2,FALSE),'DATOS PEST15'!$A:$A,INDICE!$C$13,'DATOS PEST15'!$E:$E,'2. TS PAIS SEXO Y REG'!$A254)</f>
        <v>12248.263157894737</v>
      </c>
      <c r="Q254" s="164">
        <f>SUMIFS('DATOS PEST15'!$D:$D,'DATOS PEST15'!$B:$B,VLOOKUP($O$5,DenRegTabla2,2,FALSE),'DATOS PEST15'!$A:$A,INDICE!$C$13,'DATOS PEST15'!$E:$E,'2. TS PAIS SEXO Y REG'!$A254)</f>
        <v>19567.842105263157</v>
      </c>
      <c r="R254" s="147">
        <f>SUMIFS('DATOS PEST15'!$D:$D,'DATOS PEST15'!$C:$C,'2. TS PAIS SEXO Y REG'!R$6,'DATOS PEST15'!$B:$B,VLOOKUP($R$5,DenRegTabla2,2,FALSE),'DATOS PEST15'!$A:$A,INDICE!$C$13,'DATOS PEST15'!$E:$E,'2. TS PAIS SEXO Y REG'!$A254)</f>
        <v>4.3684210526315788</v>
      </c>
      <c r="S254" s="166">
        <f>SUMIFS('DATOS PEST15'!$D:$D,'DATOS PEST15'!$C:$C,'2. TS PAIS SEXO Y REG'!S$6,'DATOS PEST15'!$B:$B,VLOOKUP($R$5,DenRegTabla2,2,FALSE),'DATOS PEST15'!$A:$A,INDICE!$C$13,'DATOS PEST15'!$E:$E,'2. TS PAIS SEXO Y REG'!$A254)</f>
        <v>4</v>
      </c>
      <c r="T254" s="164">
        <f>SUMIFS('DATOS PEST15'!$D:$D,'DATOS PEST15'!$B:$B,VLOOKUP($R$5,DenRegTabla2,2,FALSE),'DATOS PEST15'!$A:$A,INDICE!$C$13,'DATOS PEST15'!$E:$E,'2. TS PAIS SEXO Y REG'!$A254)</f>
        <v>8.3684210526315788</v>
      </c>
      <c r="U254" s="147">
        <f>SUMIFS('DATOS PEST15'!$D:$D,'DATOS PEST15'!$C:$C,'2. TS PAIS SEXO Y REG'!U$6,'DATOS PEST15'!$B:$B,VLOOKUP($U$5,DenRegTabla2,2,FALSE),'DATOS PEST15'!$A:$A,INDICE!$C$13,'DATOS PEST15'!$E:$E,'2. TS PAIS SEXO Y REG'!$A254)</f>
        <v>18</v>
      </c>
      <c r="V254" s="166">
        <f>SUMIFS('DATOS PEST15'!$D:$D,'DATOS PEST15'!$C:$C,'2. TS PAIS SEXO Y REG'!V$6,'DATOS PEST15'!$B:$B,VLOOKUP($U$5,DenRegTabla2,2,FALSE),'DATOS PEST15'!$A:$A,INDICE!$C$13,'DATOS PEST15'!$E:$E,'2. TS PAIS SEXO Y REG'!$A254)</f>
        <v>40.789473684210527</v>
      </c>
      <c r="W254" s="164">
        <f>SUMIFS('DATOS PEST15'!$D:$D,'DATOS PEST15'!$B:$B,VLOOKUP($U$5,DenRegTabla2,2,FALSE),'DATOS PEST15'!$A:$A,INDICE!$C$13,'DATOS PEST15'!$E:$E,'2. TS PAIS SEXO Y REG'!$A254)</f>
        <v>58.789473684210527</v>
      </c>
      <c r="X254" s="147">
        <f>SUMIFS('DATOS PEST15'!$D:$D,'DATOS PEST15'!$C:$C,'2. TS PAIS SEXO Y REG'!X$6,'DATOS PEST15'!$B:$B,VLOOKUP($X$5,DenRegTabla2,2,FALSE),'DATOS PEST15'!$A:$A,INDICE!$C$13,'DATOS PEST15'!$E:$E,'2. TS PAIS SEXO Y REG'!$A254)</f>
        <v>0</v>
      </c>
      <c r="Y254" s="166">
        <f>SUMIFS('DATOS PEST15'!$D:$D,'DATOS PEST15'!$C:$C,'2. TS PAIS SEXO Y REG'!Y$6,'DATOS PEST15'!$B:$B,VLOOKUP($X$5,DenRegTabla2,2,FALSE),'DATOS PEST15'!$A:$A,INDICE!$C$13,'DATOS PEST15'!$E:$E,'2. TS PAIS SEXO Y REG'!$A254)</f>
        <v>1</v>
      </c>
      <c r="Z254" s="164">
        <f>SUMIFS('DATOS PEST15'!$D:$D,'DATOS PEST15'!$B:$B,VLOOKUP($X$5,DenRegTabla2,2,FALSE),'DATOS PEST15'!$A:$A,INDICE!$C$13,'DATOS PEST15'!$E:$E,'2. TS PAIS SEXO Y REG'!$A254)</f>
        <v>1</v>
      </c>
      <c r="AA254" s="147">
        <f>SUMIFS('DATOS PEST15'!$D:$D,'DATOS PEST15'!$C:$C,'2. TS PAIS SEXO Y REG'!AA$6,'DATOS PEST15'!$B:$B,VLOOKUP($AA$5,DenRegTabla2,2,FALSE),'DATOS PEST15'!$A:$A,INDICE!$C$13,'DATOS PEST15'!$E:$E,'2. TS PAIS SEXO Y REG'!$A254)</f>
        <v>0</v>
      </c>
      <c r="AB254" s="166">
        <f>SUMIFS('DATOS PEST15'!$D:$D,'DATOS PEST15'!$C:$C,'2. TS PAIS SEXO Y REG'!AB$6,'DATOS PEST15'!$B:$B,VLOOKUP($AA$5,DenRegTabla2,2,FALSE),'DATOS PEST15'!$A:$A,INDICE!$C$13,'DATOS PEST15'!$E:$E,'2. TS PAIS SEXO Y REG'!$A254)</f>
        <v>0</v>
      </c>
      <c r="AC254" s="164">
        <f>SUMIFS('DATOS PEST15'!$D:$D,'DATOS PEST15'!$B:$B,VLOOKUP($AA$5,DenRegTabla2,2,FALSE),'DATOS PEST15'!$A:$A,INDICE!$C$13,'DATOS PEST15'!$E:$E,'2. TS PAIS SEXO Y REG'!$A254)</f>
        <v>0</v>
      </c>
    </row>
    <row r="255" spans="1:29" s="123" customFormat="1" ht="15.6" x14ac:dyDescent="0.3">
      <c r="A255" s="4">
        <v>704</v>
      </c>
      <c r="B255" s="147" t="s">
        <v>344</v>
      </c>
      <c r="C255" s="147">
        <f t="shared" si="30"/>
        <v>813.57894736842104</v>
      </c>
      <c r="D255" s="166">
        <f t="shared" si="31"/>
        <v>859.52631578947353</v>
      </c>
      <c r="E255" s="164">
        <f t="shared" si="32"/>
        <v>1673.1052631578948</v>
      </c>
      <c r="F255" s="147">
        <f>SUMIFS('DATOS PEST15'!$D:$D,'DATOS PEST15'!$C:$C,'2. TS PAIS SEXO Y REG'!F$6,'DATOS PEST15'!$B:$B,VLOOKUP($F$5,DenRegTabla2,2,FALSE),'DATOS PEST15'!$A:$A,INDICE!$C$13,'DATOS PEST15'!$E:$E,'2. TS PAIS SEXO Y REG'!$A255)</f>
        <v>482.10526315789474</v>
      </c>
      <c r="G255" s="166">
        <f>SUMIFS('DATOS PEST15'!$D:$D,'DATOS PEST15'!$C:$C,'2. TS PAIS SEXO Y REG'!G$6,'DATOS PEST15'!$B:$B,VLOOKUP($F$5,DenRegTabla2,2,FALSE),'DATOS PEST15'!$A:$A,INDICE!$C$13,'DATOS PEST15'!$E:$E,'2. TS PAIS SEXO Y REG'!$A255)</f>
        <v>586.15789473684208</v>
      </c>
      <c r="H255" s="164">
        <f>SUMIFS('DATOS PEST15'!$D:$D,'DATOS PEST15'!$B:$B,VLOOKUP($F$5,DenRegTabla2,2,FALSE),'DATOS PEST15'!$A:$A,INDICE!$C$13,'DATOS PEST15'!$E:$E,'2. TS PAIS SEXO Y REG'!$A255)</f>
        <v>1068.2631578947369</v>
      </c>
      <c r="I255" s="147">
        <f>SUMIFS('DATOS PEST15'!$D:$D,'DATOS PEST15'!$C:$C,'2. TS PAIS SEXO Y REG'!I$6,'DATOS PEST15'!$B:$B,VLOOKUP($I$5,DenRegTabla2,2,FALSE),'DATOS PEST15'!$A:$A,INDICE!$C$13,'DATOS PEST15'!$E:$E,'2. TS PAIS SEXO Y REG'!$A255)</f>
        <v>2</v>
      </c>
      <c r="J255" s="166">
        <f>SUMIFS('DATOS PEST15'!$D:$D,'DATOS PEST15'!$C:$C,'2. TS PAIS SEXO Y REG'!J$6,'DATOS PEST15'!$B:$B,VLOOKUP($I$5,DenRegTabla2,2,FALSE),'DATOS PEST15'!$A:$A,INDICE!$C$13,'DATOS PEST15'!$E:$E,'2. TS PAIS SEXO Y REG'!$A255)</f>
        <v>8.3684210526315788</v>
      </c>
      <c r="K255" s="164">
        <f>SUMIFS('DATOS PEST15'!$D:$D,'DATOS PEST15'!$B:$B,VLOOKUP($I$5,DenRegTabla2,2,FALSE),'DATOS PEST15'!$A:$A,INDICE!$C$13,'DATOS PEST15'!$E:$E,'2. TS PAIS SEXO Y REG'!$A255)</f>
        <v>10.368421052631579</v>
      </c>
      <c r="L255" s="147">
        <f>SUMIFS('DATOS PEST15'!$D:$D,'DATOS PEST15'!$C:$C,'2. TS PAIS SEXO Y REG'!L$6,'DATOS PEST15'!$B:$B,VLOOKUP($L$5,DenRegTabla2,2,FALSE),'DATOS PEST15'!$A:$A,INDICE!$C$13,'DATOS PEST15'!$E:$E,'2. TS PAIS SEXO Y REG'!$A255)</f>
        <v>9</v>
      </c>
      <c r="M255" s="166">
        <f>SUMIFS('DATOS PEST15'!$D:$D,'DATOS PEST15'!$C:$C,'2. TS PAIS SEXO Y REG'!M$6,'DATOS PEST15'!$B:$B,VLOOKUP($L$5,DenRegTabla2,2,FALSE),'DATOS PEST15'!$A:$A,INDICE!$C$13,'DATOS PEST15'!$E:$E,'2. TS PAIS SEXO Y REG'!$A255)</f>
        <v>2.3157894736842106</v>
      </c>
      <c r="N255" s="164">
        <f>SUMIFS('DATOS PEST15'!$D:$D,'DATOS PEST15'!$B:$B,VLOOKUP($L$5,DenRegTabla2,2,FALSE),'DATOS PEST15'!$A:$A,INDICE!$C$13,'DATOS PEST15'!$E:$E,'2. TS PAIS SEXO Y REG'!$A255)</f>
        <v>11.315789473684211</v>
      </c>
      <c r="O255" s="147">
        <f>SUMIFS('DATOS PEST15'!$D:$D,'DATOS PEST15'!$C:$C,'2. TS PAIS SEXO Y REG'!O$6,'DATOS PEST15'!$B:$B,VLOOKUP($O$5,DenRegTabla2,2,FALSE),'DATOS PEST15'!$A:$A,INDICE!$C$13,'DATOS PEST15'!$E:$E,'2. TS PAIS SEXO Y REG'!$A255)</f>
        <v>320.4736842105263</v>
      </c>
      <c r="P255" s="166">
        <f>SUMIFS('DATOS PEST15'!$D:$D,'DATOS PEST15'!$C:$C,'2. TS PAIS SEXO Y REG'!P$6,'DATOS PEST15'!$B:$B,VLOOKUP($O$5,DenRegTabla2,2,FALSE),'DATOS PEST15'!$A:$A,INDICE!$C$13,'DATOS PEST15'!$E:$E,'2. TS PAIS SEXO Y REG'!$A255)</f>
        <v>262.68421052631578</v>
      </c>
      <c r="Q255" s="164">
        <f>SUMIFS('DATOS PEST15'!$D:$D,'DATOS PEST15'!$B:$B,VLOOKUP($O$5,DenRegTabla2,2,FALSE),'DATOS PEST15'!$A:$A,INDICE!$C$13,'DATOS PEST15'!$E:$E,'2. TS PAIS SEXO Y REG'!$A255)</f>
        <v>583.15789473684208</v>
      </c>
      <c r="R255" s="147">
        <f>SUMIFS('DATOS PEST15'!$D:$D,'DATOS PEST15'!$C:$C,'2. TS PAIS SEXO Y REG'!R$6,'DATOS PEST15'!$B:$B,VLOOKUP($R$5,DenRegTabla2,2,FALSE),'DATOS PEST15'!$A:$A,INDICE!$C$13,'DATOS PEST15'!$E:$E,'2. TS PAIS SEXO Y REG'!$A255)</f>
        <v>0</v>
      </c>
      <c r="S255" s="166">
        <f>SUMIFS('DATOS PEST15'!$D:$D,'DATOS PEST15'!$C:$C,'2. TS PAIS SEXO Y REG'!S$6,'DATOS PEST15'!$B:$B,VLOOKUP($R$5,DenRegTabla2,2,FALSE),'DATOS PEST15'!$A:$A,INDICE!$C$13,'DATOS PEST15'!$E:$E,'2. TS PAIS SEXO Y REG'!$A255)</f>
        <v>0</v>
      </c>
      <c r="T255" s="164">
        <f>SUMIFS('DATOS PEST15'!$D:$D,'DATOS PEST15'!$B:$B,VLOOKUP($R$5,DenRegTabla2,2,FALSE),'DATOS PEST15'!$A:$A,INDICE!$C$13,'DATOS PEST15'!$E:$E,'2. TS PAIS SEXO Y REG'!$A255)</f>
        <v>0</v>
      </c>
      <c r="U255" s="147">
        <f>SUMIFS('DATOS PEST15'!$D:$D,'DATOS PEST15'!$C:$C,'2. TS PAIS SEXO Y REG'!U$6,'DATOS PEST15'!$B:$B,VLOOKUP($U$5,DenRegTabla2,2,FALSE),'DATOS PEST15'!$A:$A,INDICE!$C$13,'DATOS PEST15'!$E:$E,'2. TS PAIS SEXO Y REG'!$A255)</f>
        <v>0</v>
      </c>
      <c r="V255" s="166">
        <f>SUMIFS('DATOS PEST15'!$D:$D,'DATOS PEST15'!$C:$C,'2. TS PAIS SEXO Y REG'!V$6,'DATOS PEST15'!$B:$B,VLOOKUP($U$5,DenRegTabla2,2,FALSE),'DATOS PEST15'!$A:$A,INDICE!$C$13,'DATOS PEST15'!$E:$E,'2. TS PAIS SEXO Y REG'!$A255)</f>
        <v>0</v>
      </c>
      <c r="W255" s="164">
        <f>SUMIFS('DATOS PEST15'!$D:$D,'DATOS PEST15'!$B:$B,VLOOKUP($U$5,DenRegTabla2,2,FALSE),'DATOS PEST15'!$A:$A,INDICE!$C$13,'DATOS PEST15'!$E:$E,'2. TS PAIS SEXO Y REG'!$A255)</f>
        <v>0</v>
      </c>
      <c r="X255" s="147">
        <f>SUMIFS('DATOS PEST15'!$D:$D,'DATOS PEST15'!$C:$C,'2. TS PAIS SEXO Y REG'!X$6,'DATOS PEST15'!$B:$B,VLOOKUP($X$5,DenRegTabla2,2,FALSE),'DATOS PEST15'!$A:$A,INDICE!$C$13,'DATOS PEST15'!$E:$E,'2. TS PAIS SEXO Y REG'!$A255)</f>
        <v>0</v>
      </c>
      <c r="Y255" s="166">
        <f>SUMIFS('DATOS PEST15'!$D:$D,'DATOS PEST15'!$C:$C,'2. TS PAIS SEXO Y REG'!Y$6,'DATOS PEST15'!$B:$B,VLOOKUP($X$5,DenRegTabla2,2,FALSE),'DATOS PEST15'!$A:$A,INDICE!$C$13,'DATOS PEST15'!$E:$E,'2. TS PAIS SEXO Y REG'!$A255)</f>
        <v>0</v>
      </c>
      <c r="Z255" s="164">
        <f>SUMIFS('DATOS PEST15'!$D:$D,'DATOS PEST15'!$B:$B,VLOOKUP($X$5,DenRegTabla2,2,FALSE),'DATOS PEST15'!$A:$A,INDICE!$C$13,'DATOS PEST15'!$E:$E,'2. TS PAIS SEXO Y REG'!$A255)</f>
        <v>0</v>
      </c>
      <c r="AA255" s="147">
        <f>SUMIFS('DATOS PEST15'!$D:$D,'DATOS PEST15'!$C:$C,'2. TS PAIS SEXO Y REG'!AA$6,'DATOS PEST15'!$B:$B,VLOOKUP($AA$5,DenRegTabla2,2,FALSE),'DATOS PEST15'!$A:$A,INDICE!$C$13,'DATOS PEST15'!$E:$E,'2. TS PAIS SEXO Y REG'!$A255)</f>
        <v>0</v>
      </c>
      <c r="AB255" s="166">
        <f>SUMIFS('DATOS PEST15'!$D:$D,'DATOS PEST15'!$C:$C,'2. TS PAIS SEXO Y REG'!AB$6,'DATOS PEST15'!$B:$B,VLOOKUP($AA$5,DenRegTabla2,2,FALSE),'DATOS PEST15'!$A:$A,INDICE!$C$13,'DATOS PEST15'!$E:$E,'2. TS PAIS SEXO Y REG'!$A255)</f>
        <v>0</v>
      </c>
      <c r="AC255" s="164">
        <f>SUMIFS('DATOS PEST15'!$D:$D,'DATOS PEST15'!$B:$B,VLOOKUP($AA$5,DenRegTabla2,2,FALSE),'DATOS PEST15'!$A:$A,INDICE!$C$13,'DATOS PEST15'!$E:$E,'2. TS PAIS SEXO Y REG'!$A255)</f>
        <v>0</v>
      </c>
    </row>
    <row r="256" spans="1:29" s="123" customFormat="1" ht="15.6" x14ac:dyDescent="0.3">
      <c r="A256" s="4">
        <v>92</v>
      </c>
      <c r="B256" s="147" t="s">
        <v>376</v>
      </c>
      <c r="C256" s="147">
        <f t="shared" si="30"/>
        <v>8.5789473684210513</v>
      </c>
      <c r="D256" s="166">
        <f t="shared" si="31"/>
        <v>6</v>
      </c>
      <c r="E256" s="164">
        <f t="shared" si="32"/>
        <v>14.578947368421051</v>
      </c>
      <c r="F256" s="147">
        <f>SUMIFS('DATOS PEST15'!$D:$D,'DATOS PEST15'!$C:$C,'2. TS PAIS SEXO Y REG'!F$6,'DATOS PEST15'!$B:$B,VLOOKUP($F$5,DenRegTabla2,2,FALSE),'DATOS PEST15'!$A:$A,INDICE!$C$13,'DATOS PEST15'!$E:$E,'2. TS PAIS SEXO Y REG'!$A256)</f>
        <v>7.5789473684210522</v>
      </c>
      <c r="G256" s="166">
        <f>SUMIFS('DATOS PEST15'!$D:$D,'DATOS PEST15'!$C:$C,'2. TS PAIS SEXO Y REG'!G$6,'DATOS PEST15'!$B:$B,VLOOKUP($F$5,DenRegTabla2,2,FALSE),'DATOS PEST15'!$A:$A,INDICE!$C$13,'DATOS PEST15'!$E:$E,'2. TS PAIS SEXO Y REG'!$A256)</f>
        <v>5</v>
      </c>
      <c r="H256" s="164">
        <f>SUMIFS('DATOS PEST15'!$D:$D,'DATOS PEST15'!$B:$B,VLOOKUP($F$5,DenRegTabla2,2,FALSE),'DATOS PEST15'!$A:$A,INDICE!$C$13,'DATOS PEST15'!$E:$E,'2. TS PAIS SEXO Y REG'!$A256)</f>
        <v>12.578947368421051</v>
      </c>
      <c r="I256" s="147">
        <f>SUMIFS('DATOS PEST15'!$D:$D,'DATOS PEST15'!$C:$C,'2. TS PAIS SEXO Y REG'!I$6,'DATOS PEST15'!$B:$B,VLOOKUP($I$5,DenRegTabla2,2,FALSE),'DATOS PEST15'!$A:$A,INDICE!$C$13,'DATOS PEST15'!$E:$E,'2. TS PAIS SEXO Y REG'!$A256)</f>
        <v>0</v>
      </c>
      <c r="J256" s="166">
        <f>SUMIFS('DATOS PEST15'!$D:$D,'DATOS PEST15'!$C:$C,'2. TS PAIS SEXO Y REG'!J$6,'DATOS PEST15'!$B:$B,VLOOKUP($I$5,DenRegTabla2,2,FALSE),'DATOS PEST15'!$A:$A,INDICE!$C$13,'DATOS PEST15'!$E:$E,'2. TS PAIS SEXO Y REG'!$A256)</f>
        <v>0</v>
      </c>
      <c r="K256" s="164">
        <f>SUMIFS('DATOS PEST15'!$D:$D,'DATOS PEST15'!$B:$B,VLOOKUP($I$5,DenRegTabla2,2,FALSE),'DATOS PEST15'!$A:$A,INDICE!$C$13,'DATOS PEST15'!$E:$E,'2. TS PAIS SEXO Y REG'!$A256)</f>
        <v>0</v>
      </c>
      <c r="L256" s="147">
        <f>SUMIFS('DATOS PEST15'!$D:$D,'DATOS PEST15'!$C:$C,'2. TS PAIS SEXO Y REG'!L$6,'DATOS PEST15'!$B:$B,VLOOKUP($L$5,DenRegTabla2,2,FALSE),'DATOS PEST15'!$A:$A,INDICE!$C$13,'DATOS PEST15'!$E:$E,'2. TS PAIS SEXO Y REG'!$A256)</f>
        <v>0</v>
      </c>
      <c r="M256" s="166">
        <f>SUMIFS('DATOS PEST15'!$D:$D,'DATOS PEST15'!$C:$C,'2. TS PAIS SEXO Y REG'!M$6,'DATOS PEST15'!$B:$B,VLOOKUP($L$5,DenRegTabla2,2,FALSE),'DATOS PEST15'!$A:$A,INDICE!$C$13,'DATOS PEST15'!$E:$E,'2. TS PAIS SEXO Y REG'!$A256)</f>
        <v>0</v>
      </c>
      <c r="N256" s="164">
        <f>SUMIFS('DATOS PEST15'!$D:$D,'DATOS PEST15'!$B:$B,VLOOKUP($L$5,DenRegTabla2,2,FALSE),'DATOS PEST15'!$A:$A,INDICE!$C$13,'DATOS PEST15'!$E:$E,'2. TS PAIS SEXO Y REG'!$A256)</f>
        <v>0</v>
      </c>
      <c r="O256" s="147">
        <f>SUMIFS('DATOS PEST15'!$D:$D,'DATOS PEST15'!$C:$C,'2. TS PAIS SEXO Y REG'!O$6,'DATOS PEST15'!$B:$B,VLOOKUP($O$5,DenRegTabla2,2,FALSE),'DATOS PEST15'!$A:$A,INDICE!$C$13,'DATOS PEST15'!$E:$E,'2. TS PAIS SEXO Y REG'!$A256)</f>
        <v>1</v>
      </c>
      <c r="P256" s="166">
        <f>SUMIFS('DATOS PEST15'!$D:$D,'DATOS PEST15'!$C:$C,'2. TS PAIS SEXO Y REG'!P$6,'DATOS PEST15'!$B:$B,VLOOKUP($O$5,DenRegTabla2,2,FALSE),'DATOS PEST15'!$A:$A,INDICE!$C$13,'DATOS PEST15'!$E:$E,'2. TS PAIS SEXO Y REG'!$A256)</f>
        <v>1</v>
      </c>
      <c r="Q256" s="164">
        <f>SUMIFS('DATOS PEST15'!$D:$D,'DATOS PEST15'!$B:$B,VLOOKUP($O$5,DenRegTabla2,2,FALSE),'DATOS PEST15'!$A:$A,INDICE!$C$13,'DATOS PEST15'!$E:$E,'2. TS PAIS SEXO Y REG'!$A256)</f>
        <v>2</v>
      </c>
      <c r="R256" s="147">
        <f>SUMIFS('DATOS PEST15'!$D:$D,'DATOS PEST15'!$C:$C,'2. TS PAIS SEXO Y REG'!R$6,'DATOS PEST15'!$B:$B,VLOOKUP($R$5,DenRegTabla2,2,FALSE),'DATOS PEST15'!$A:$A,INDICE!$C$13,'DATOS PEST15'!$E:$E,'2. TS PAIS SEXO Y REG'!$A256)</f>
        <v>0</v>
      </c>
      <c r="S256" s="166">
        <f>SUMIFS('DATOS PEST15'!$D:$D,'DATOS PEST15'!$C:$C,'2. TS PAIS SEXO Y REG'!S$6,'DATOS PEST15'!$B:$B,VLOOKUP($R$5,DenRegTabla2,2,FALSE),'DATOS PEST15'!$A:$A,INDICE!$C$13,'DATOS PEST15'!$E:$E,'2. TS PAIS SEXO Y REG'!$A256)</f>
        <v>0</v>
      </c>
      <c r="T256" s="164">
        <f>SUMIFS('DATOS PEST15'!$D:$D,'DATOS PEST15'!$B:$B,VLOOKUP($R$5,DenRegTabla2,2,FALSE),'DATOS PEST15'!$A:$A,INDICE!$C$13,'DATOS PEST15'!$E:$E,'2. TS PAIS SEXO Y REG'!$A256)</f>
        <v>0</v>
      </c>
      <c r="U256" s="147">
        <f>SUMIFS('DATOS PEST15'!$D:$D,'DATOS PEST15'!$C:$C,'2. TS PAIS SEXO Y REG'!U$6,'DATOS PEST15'!$B:$B,VLOOKUP($U$5,DenRegTabla2,2,FALSE),'DATOS PEST15'!$A:$A,INDICE!$C$13,'DATOS PEST15'!$E:$E,'2. TS PAIS SEXO Y REG'!$A256)</f>
        <v>0</v>
      </c>
      <c r="V256" s="166">
        <f>SUMIFS('DATOS PEST15'!$D:$D,'DATOS PEST15'!$C:$C,'2. TS PAIS SEXO Y REG'!V$6,'DATOS PEST15'!$B:$B,VLOOKUP($U$5,DenRegTabla2,2,FALSE),'DATOS PEST15'!$A:$A,INDICE!$C$13,'DATOS PEST15'!$E:$E,'2. TS PAIS SEXO Y REG'!$A256)</f>
        <v>0</v>
      </c>
      <c r="W256" s="164">
        <f>SUMIFS('DATOS PEST15'!$D:$D,'DATOS PEST15'!$B:$B,VLOOKUP($U$5,DenRegTabla2,2,FALSE),'DATOS PEST15'!$A:$A,INDICE!$C$13,'DATOS PEST15'!$E:$E,'2. TS PAIS SEXO Y REG'!$A256)</f>
        <v>0</v>
      </c>
      <c r="X256" s="147">
        <f>SUMIFS('DATOS PEST15'!$D:$D,'DATOS PEST15'!$C:$C,'2. TS PAIS SEXO Y REG'!X$6,'DATOS PEST15'!$B:$B,VLOOKUP($X$5,DenRegTabla2,2,FALSE),'DATOS PEST15'!$A:$A,INDICE!$C$13,'DATOS PEST15'!$E:$E,'2. TS PAIS SEXO Y REG'!$A256)</f>
        <v>0</v>
      </c>
      <c r="Y256" s="166">
        <f>SUMIFS('DATOS PEST15'!$D:$D,'DATOS PEST15'!$C:$C,'2. TS PAIS SEXO Y REG'!Y$6,'DATOS PEST15'!$B:$B,VLOOKUP($X$5,DenRegTabla2,2,FALSE),'DATOS PEST15'!$A:$A,INDICE!$C$13,'DATOS PEST15'!$E:$E,'2. TS PAIS SEXO Y REG'!$A256)</f>
        <v>0</v>
      </c>
      <c r="Z256" s="164">
        <f>SUMIFS('DATOS PEST15'!$D:$D,'DATOS PEST15'!$B:$B,VLOOKUP($X$5,DenRegTabla2,2,FALSE),'DATOS PEST15'!$A:$A,INDICE!$C$13,'DATOS PEST15'!$E:$E,'2. TS PAIS SEXO Y REG'!$A256)</f>
        <v>0</v>
      </c>
      <c r="AA256" s="147">
        <f>SUMIFS('DATOS PEST15'!$D:$D,'DATOS PEST15'!$C:$C,'2. TS PAIS SEXO Y REG'!AA$6,'DATOS PEST15'!$B:$B,VLOOKUP($AA$5,DenRegTabla2,2,FALSE),'DATOS PEST15'!$A:$A,INDICE!$C$13,'DATOS PEST15'!$E:$E,'2. TS PAIS SEXO Y REG'!$A256)</f>
        <v>0</v>
      </c>
      <c r="AB256" s="166">
        <f>SUMIFS('DATOS PEST15'!$D:$D,'DATOS PEST15'!$C:$C,'2. TS PAIS SEXO Y REG'!AB$6,'DATOS PEST15'!$B:$B,VLOOKUP($AA$5,DenRegTabla2,2,FALSE),'DATOS PEST15'!$A:$A,INDICE!$C$13,'DATOS PEST15'!$E:$E,'2. TS PAIS SEXO Y REG'!$A256)</f>
        <v>0</v>
      </c>
      <c r="AC256" s="164">
        <f>SUMIFS('DATOS PEST15'!$D:$D,'DATOS PEST15'!$B:$B,VLOOKUP($AA$5,DenRegTabla2,2,FALSE),'DATOS PEST15'!$A:$A,INDICE!$C$13,'DATOS PEST15'!$E:$E,'2. TS PAIS SEXO Y REG'!$A256)</f>
        <v>0</v>
      </c>
    </row>
    <row r="257" spans="1:29" s="123" customFormat="1" ht="15.6" x14ac:dyDescent="0.3">
      <c r="A257" s="4">
        <v>850</v>
      </c>
      <c r="B257" s="147" t="s">
        <v>366</v>
      </c>
      <c r="C257" s="147">
        <f t="shared" si="30"/>
        <v>5</v>
      </c>
      <c r="D257" s="166">
        <f t="shared" si="31"/>
        <v>6</v>
      </c>
      <c r="E257" s="164">
        <f t="shared" si="32"/>
        <v>11</v>
      </c>
      <c r="F257" s="147">
        <f>SUMIFS('DATOS PEST15'!$D:$D,'DATOS PEST15'!$C:$C,'2. TS PAIS SEXO Y REG'!F$6,'DATOS PEST15'!$B:$B,VLOOKUP($F$5,DenRegTabla2,2,FALSE),'DATOS PEST15'!$A:$A,INDICE!$C$13,'DATOS PEST15'!$E:$E,'2. TS PAIS SEXO Y REG'!$A257)</f>
        <v>2</v>
      </c>
      <c r="G257" s="166">
        <f>SUMIFS('DATOS PEST15'!$D:$D,'DATOS PEST15'!$C:$C,'2. TS PAIS SEXO Y REG'!G$6,'DATOS PEST15'!$B:$B,VLOOKUP($F$5,DenRegTabla2,2,FALSE),'DATOS PEST15'!$A:$A,INDICE!$C$13,'DATOS PEST15'!$E:$E,'2. TS PAIS SEXO Y REG'!$A257)</f>
        <v>3</v>
      </c>
      <c r="H257" s="164">
        <f>SUMIFS('DATOS PEST15'!$D:$D,'DATOS PEST15'!$B:$B,VLOOKUP($F$5,DenRegTabla2,2,FALSE),'DATOS PEST15'!$A:$A,INDICE!$C$13,'DATOS PEST15'!$E:$E,'2. TS PAIS SEXO Y REG'!$A257)</f>
        <v>5</v>
      </c>
      <c r="I257" s="147">
        <f>SUMIFS('DATOS PEST15'!$D:$D,'DATOS PEST15'!$C:$C,'2. TS PAIS SEXO Y REG'!I$6,'DATOS PEST15'!$B:$B,VLOOKUP($I$5,DenRegTabla2,2,FALSE),'DATOS PEST15'!$A:$A,INDICE!$C$13,'DATOS PEST15'!$E:$E,'2. TS PAIS SEXO Y REG'!$A257)</f>
        <v>0</v>
      </c>
      <c r="J257" s="166">
        <f>SUMIFS('DATOS PEST15'!$D:$D,'DATOS PEST15'!$C:$C,'2. TS PAIS SEXO Y REG'!J$6,'DATOS PEST15'!$B:$B,VLOOKUP($I$5,DenRegTabla2,2,FALSE),'DATOS PEST15'!$A:$A,INDICE!$C$13,'DATOS PEST15'!$E:$E,'2. TS PAIS SEXO Y REG'!$A257)</f>
        <v>0</v>
      </c>
      <c r="K257" s="164">
        <f>SUMIFS('DATOS PEST15'!$D:$D,'DATOS PEST15'!$B:$B,VLOOKUP($I$5,DenRegTabla2,2,FALSE),'DATOS PEST15'!$A:$A,INDICE!$C$13,'DATOS PEST15'!$E:$E,'2. TS PAIS SEXO Y REG'!$A257)</f>
        <v>0</v>
      </c>
      <c r="L257" s="147">
        <f>SUMIFS('DATOS PEST15'!$D:$D,'DATOS PEST15'!$C:$C,'2. TS PAIS SEXO Y REG'!L$6,'DATOS PEST15'!$B:$B,VLOOKUP($L$5,DenRegTabla2,2,FALSE),'DATOS PEST15'!$A:$A,INDICE!$C$13,'DATOS PEST15'!$E:$E,'2. TS PAIS SEXO Y REG'!$A257)</f>
        <v>0</v>
      </c>
      <c r="M257" s="166">
        <f>SUMIFS('DATOS PEST15'!$D:$D,'DATOS PEST15'!$C:$C,'2. TS PAIS SEXO Y REG'!M$6,'DATOS PEST15'!$B:$B,VLOOKUP($L$5,DenRegTabla2,2,FALSE),'DATOS PEST15'!$A:$A,INDICE!$C$13,'DATOS PEST15'!$E:$E,'2. TS PAIS SEXO Y REG'!$A257)</f>
        <v>0</v>
      </c>
      <c r="N257" s="164">
        <f>SUMIFS('DATOS PEST15'!$D:$D,'DATOS PEST15'!$B:$B,VLOOKUP($L$5,DenRegTabla2,2,FALSE),'DATOS PEST15'!$A:$A,INDICE!$C$13,'DATOS PEST15'!$E:$E,'2. TS PAIS SEXO Y REG'!$A257)</f>
        <v>0</v>
      </c>
      <c r="O257" s="147">
        <f>SUMIFS('DATOS PEST15'!$D:$D,'DATOS PEST15'!$C:$C,'2. TS PAIS SEXO Y REG'!O$6,'DATOS PEST15'!$B:$B,VLOOKUP($O$5,DenRegTabla2,2,FALSE),'DATOS PEST15'!$A:$A,INDICE!$C$13,'DATOS PEST15'!$E:$E,'2. TS PAIS SEXO Y REG'!$A257)</f>
        <v>3</v>
      </c>
      <c r="P257" s="166">
        <f>SUMIFS('DATOS PEST15'!$D:$D,'DATOS PEST15'!$C:$C,'2. TS PAIS SEXO Y REG'!P$6,'DATOS PEST15'!$B:$B,VLOOKUP($O$5,DenRegTabla2,2,FALSE),'DATOS PEST15'!$A:$A,INDICE!$C$13,'DATOS PEST15'!$E:$E,'2. TS PAIS SEXO Y REG'!$A257)</f>
        <v>3</v>
      </c>
      <c r="Q257" s="164">
        <f>SUMIFS('DATOS PEST15'!$D:$D,'DATOS PEST15'!$B:$B,VLOOKUP($O$5,DenRegTabla2,2,FALSE),'DATOS PEST15'!$A:$A,INDICE!$C$13,'DATOS PEST15'!$E:$E,'2. TS PAIS SEXO Y REG'!$A257)</f>
        <v>6</v>
      </c>
      <c r="R257" s="147">
        <f>SUMIFS('DATOS PEST15'!$D:$D,'DATOS PEST15'!$C:$C,'2. TS PAIS SEXO Y REG'!R$6,'DATOS PEST15'!$B:$B,VLOOKUP($R$5,DenRegTabla2,2,FALSE),'DATOS PEST15'!$A:$A,INDICE!$C$13,'DATOS PEST15'!$E:$E,'2. TS PAIS SEXO Y REG'!$A257)</f>
        <v>0</v>
      </c>
      <c r="S257" s="166">
        <f>SUMIFS('DATOS PEST15'!$D:$D,'DATOS PEST15'!$C:$C,'2. TS PAIS SEXO Y REG'!S$6,'DATOS PEST15'!$B:$B,VLOOKUP($R$5,DenRegTabla2,2,FALSE),'DATOS PEST15'!$A:$A,INDICE!$C$13,'DATOS PEST15'!$E:$E,'2. TS PAIS SEXO Y REG'!$A257)</f>
        <v>0</v>
      </c>
      <c r="T257" s="164">
        <f>SUMIFS('DATOS PEST15'!$D:$D,'DATOS PEST15'!$B:$B,VLOOKUP($R$5,DenRegTabla2,2,FALSE),'DATOS PEST15'!$A:$A,INDICE!$C$13,'DATOS PEST15'!$E:$E,'2. TS PAIS SEXO Y REG'!$A257)</f>
        <v>0</v>
      </c>
      <c r="U257" s="147">
        <f>SUMIFS('DATOS PEST15'!$D:$D,'DATOS PEST15'!$C:$C,'2. TS PAIS SEXO Y REG'!U$6,'DATOS PEST15'!$B:$B,VLOOKUP($U$5,DenRegTabla2,2,FALSE),'DATOS PEST15'!$A:$A,INDICE!$C$13,'DATOS PEST15'!$E:$E,'2. TS PAIS SEXO Y REG'!$A257)</f>
        <v>0</v>
      </c>
      <c r="V257" s="166">
        <f>SUMIFS('DATOS PEST15'!$D:$D,'DATOS PEST15'!$C:$C,'2. TS PAIS SEXO Y REG'!V$6,'DATOS PEST15'!$B:$B,VLOOKUP($U$5,DenRegTabla2,2,FALSE),'DATOS PEST15'!$A:$A,INDICE!$C$13,'DATOS PEST15'!$E:$E,'2. TS PAIS SEXO Y REG'!$A257)</f>
        <v>0</v>
      </c>
      <c r="W257" s="164">
        <f>SUMIFS('DATOS PEST15'!$D:$D,'DATOS PEST15'!$B:$B,VLOOKUP($U$5,DenRegTabla2,2,FALSE),'DATOS PEST15'!$A:$A,INDICE!$C$13,'DATOS PEST15'!$E:$E,'2. TS PAIS SEXO Y REG'!$A257)</f>
        <v>0</v>
      </c>
      <c r="X257" s="147">
        <f>SUMIFS('DATOS PEST15'!$D:$D,'DATOS PEST15'!$C:$C,'2. TS PAIS SEXO Y REG'!X$6,'DATOS PEST15'!$B:$B,VLOOKUP($X$5,DenRegTabla2,2,FALSE),'DATOS PEST15'!$A:$A,INDICE!$C$13,'DATOS PEST15'!$E:$E,'2. TS PAIS SEXO Y REG'!$A257)</f>
        <v>0</v>
      </c>
      <c r="Y257" s="166">
        <f>SUMIFS('DATOS PEST15'!$D:$D,'DATOS PEST15'!$C:$C,'2. TS PAIS SEXO Y REG'!Y$6,'DATOS PEST15'!$B:$B,VLOOKUP($X$5,DenRegTabla2,2,FALSE),'DATOS PEST15'!$A:$A,INDICE!$C$13,'DATOS PEST15'!$E:$E,'2. TS PAIS SEXO Y REG'!$A257)</f>
        <v>0</v>
      </c>
      <c r="Z257" s="164">
        <f>SUMIFS('DATOS PEST15'!$D:$D,'DATOS PEST15'!$B:$B,VLOOKUP($X$5,DenRegTabla2,2,FALSE),'DATOS PEST15'!$A:$A,INDICE!$C$13,'DATOS PEST15'!$E:$E,'2. TS PAIS SEXO Y REG'!$A257)</f>
        <v>0</v>
      </c>
      <c r="AA257" s="147">
        <f>SUMIFS('DATOS PEST15'!$D:$D,'DATOS PEST15'!$C:$C,'2. TS PAIS SEXO Y REG'!AA$6,'DATOS PEST15'!$B:$B,VLOOKUP($AA$5,DenRegTabla2,2,FALSE),'DATOS PEST15'!$A:$A,INDICE!$C$13,'DATOS PEST15'!$E:$E,'2. TS PAIS SEXO Y REG'!$A257)</f>
        <v>0</v>
      </c>
      <c r="AB257" s="166">
        <f>SUMIFS('DATOS PEST15'!$D:$D,'DATOS PEST15'!$C:$C,'2. TS PAIS SEXO Y REG'!AB$6,'DATOS PEST15'!$B:$B,VLOOKUP($AA$5,DenRegTabla2,2,FALSE),'DATOS PEST15'!$A:$A,INDICE!$C$13,'DATOS PEST15'!$E:$E,'2. TS PAIS SEXO Y REG'!$A257)</f>
        <v>0</v>
      </c>
      <c r="AC257" s="164">
        <f>SUMIFS('DATOS PEST15'!$D:$D,'DATOS PEST15'!$B:$B,VLOOKUP($AA$5,DenRegTabla2,2,FALSE),'DATOS PEST15'!$A:$A,INDICE!$C$13,'DATOS PEST15'!$E:$E,'2. TS PAIS SEXO Y REG'!$A257)</f>
        <v>0</v>
      </c>
    </row>
    <row r="258" spans="1:29" s="123" customFormat="1" ht="15.6" x14ac:dyDescent="0.3">
      <c r="A258" s="4">
        <v>876</v>
      </c>
      <c r="B258" s="147" t="s">
        <v>370</v>
      </c>
      <c r="C258" s="147">
        <f t="shared" si="30"/>
        <v>2.2105263157894735</v>
      </c>
      <c r="D258" s="166">
        <f t="shared" si="31"/>
        <v>6</v>
      </c>
      <c r="E258" s="164">
        <f t="shared" si="32"/>
        <v>8.2105263157894726</v>
      </c>
      <c r="F258" s="147">
        <f>SUMIFS('DATOS PEST15'!$D:$D,'DATOS PEST15'!$C:$C,'2. TS PAIS SEXO Y REG'!F$6,'DATOS PEST15'!$B:$B,VLOOKUP($F$5,DenRegTabla2,2,FALSE),'DATOS PEST15'!$A:$A,INDICE!$C$13,'DATOS PEST15'!$E:$E,'2. TS PAIS SEXO Y REG'!$A258)</f>
        <v>1</v>
      </c>
      <c r="G258" s="166">
        <f>SUMIFS('DATOS PEST15'!$D:$D,'DATOS PEST15'!$C:$C,'2. TS PAIS SEXO Y REG'!G$6,'DATOS PEST15'!$B:$B,VLOOKUP($F$5,DenRegTabla2,2,FALSE),'DATOS PEST15'!$A:$A,INDICE!$C$13,'DATOS PEST15'!$E:$E,'2. TS PAIS SEXO Y REG'!$A258)</f>
        <v>4</v>
      </c>
      <c r="H258" s="164">
        <f>SUMIFS('DATOS PEST15'!$D:$D,'DATOS PEST15'!$B:$B,VLOOKUP($F$5,DenRegTabla2,2,FALSE),'DATOS PEST15'!$A:$A,INDICE!$C$13,'DATOS PEST15'!$E:$E,'2. TS PAIS SEXO Y REG'!$A258)</f>
        <v>5</v>
      </c>
      <c r="I258" s="147">
        <f>SUMIFS('DATOS PEST15'!$D:$D,'DATOS PEST15'!$C:$C,'2. TS PAIS SEXO Y REG'!I$6,'DATOS PEST15'!$B:$B,VLOOKUP($I$5,DenRegTabla2,2,FALSE),'DATOS PEST15'!$A:$A,INDICE!$C$13,'DATOS PEST15'!$E:$E,'2. TS PAIS SEXO Y REG'!$A258)</f>
        <v>0</v>
      </c>
      <c r="J258" s="166">
        <f>SUMIFS('DATOS PEST15'!$D:$D,'DATOS PEST15'!$C:$C,'2. TS PAIS SEXO Y REG'!J$6,'DATOS PEST15'!$B:$B,VLOOKUP($I$5,DenRegTabla2,2,FALSE),'DATOS PEST15'!$A:$A,INDICE!$C$13,'DATOS PEST15'!$E:$E,'2. TS PAIS SEXO Y REG'!$A258)</f>
        <v>0</v>
      </c>
      <c r="K258" s="164">
        <f>SUMIFS('DATOS PEST15'!$D:$D,'DATOS PEST15'!$B:$B,VLOOKUP($I$5,DenRegTabla2,2,FALSE),'DATOS PEST15'!$A:$A,INDICE!$C$13,'DATOS PEST15'!$E:$E,'2. TS PAIS SEXO Y REG'!$A258)</f>
        <v>0</v>
      </c>
      <c r="L258" s="147">
        <f>SUMIFS('DATOS PEST15'!$D:$D,'DATOS PEST15'!$C:$C,'2. TS PAIS SEXO Y REG'!L$6,'DATOS PEST15'!$B:$B,VLOOKUP($L$5,DenRegTabla2,2,FALSE),'DATOS PEST15'!$A:$A,INDICE!$C$13,'DATOS PEST15'!$E:$E,'2. TS PAIS SEXO Y REG'!$A258)</f>
        <v>0</v>
      </c>
      <c r="M258" s="166">
        <f>SUMIFS('DATOS PEST15'!$D:$D,'DATOS PEST15'!$C:$C,'2. TS PAIS SEXO Y REG'!M$6,'DATOS PEST15'!$B:$B,VLOOKUP($L$5,DenRegTabla2,2,FALSE),'DATOS PEST15'!$A:$A,INDICE!$C$13,'DATOS PEST15'!$E:$E,'2. TS PAIS SEXO Y REG'!$A258)</f>
        <v>0</v>
      </c>
      <c r="N258" s="164">
        <f>SUMIFS('DATOS PEST15'!$D:$D,'DATOS PEST15'!$B:$B,VLOOKUP($L$5,DenRegTabla2,2,FALSE),'DATOS PEST15'!$A:$A,INDICE!$C$13,'DATOS PEST15'!$E:$E,'2. TS PAIS SEXO Y REG'!$A258)</f>
        <v>0</v>
      </c>
      <c r="O258" s="147">
        <f>SUMIFS('DATOS PEST15'!$D:$D,'DATOS PEST15'!$C:$C,'2. TS PAIS SEXO Y REG'!O$6,'DATOS PEST15'!$B:$B,VLOOKUP($O$5,DenRegTabla2,2,FALSE),'DATOS PEST15'!$A:$A,INDICE!$C$13,'DATOS PEST15'!$E:$E,'2. TS PAIS SEXO Y REG'!$A258)</f>
        <v>1.2105263157894737</v>
      </c>
      <c r="P258" s="166">
        <f>SUMIFS('DATOS PEST15'!$D:$D,'DATOS PEST15'!$C:$C,'2. TS PAIS SEXO Y REG'!P$6,'DATOS PEST15'!$B:$B,VLOOKUP($O$5,DenRegTabla2,2,FALSE),'DATOS PEST15'!$A:$A,INDICE!$C$13,'DATOS PEST15'!$E:$E,'2. TS PAIS SEXO Y REG'!$A258)</f>
        <v>2</v>
      </c>
      <c r="Q258" s="164">
        <f>SUMIFS('DATOS PEST15'!$D:$D,'DATOS PEST15'!$B:$B,VLOOKUP($O$5,DenRegTabla2,2,FALSE),'DATOS PEST15'!$A:$A,INDICE!$C$13,'DATOS PEST15'!$E:$E,'2. TS PAIS SEXO Y REG'!$A258)</f>
        <v>3.2105263157894735</v>
      </c>
      <c r="R258" s="147">
        <f>SUMIFS('DATOS PEST15'!$D:$D,'DATOS PEST15'!$C:$C,'2. TS PAIS SEXO Y REG'!R$6,'DATOS PEST15'!$B:$B,VLOOKUP($R$5,DenRegTabla2,2,FALSE),'DATOS PEST15'!$A:$A,INDICE!$C$13,'DATOS PEST15'!$E:$E,'2. TS PAIS SEXO Y REG'!$A258)</f>
        <v>0</v>
      </c>
      <c r="S258" s="166">
        <f>SUMIFS('DATOS PEST15'!$D:$D,'DATOS PEST15'!$C:$C,'2. TS PAIS SEXO Y REG'!S$6,'DATOS PEST15'!$B:$B,VLOOKUP($R$5,DenRegTabla2,2,FALSE),'DATOS PEST15'!$A:$A,INDICE!$C$13,'DATOS PEST15'!$E:$E,'2. TS PAIS SEXO Y REG'!$A258)</f>
        <v>0</v>
      </c>
      <c r="T258" s="164">
        <f>SUMIFS('DATOS PEST15'!$D:$D,'DATOS PEST15'!$B:$B,VLOOKUP($R$5,DenRegTabla2,2,FALSE),'DATOS PEST15'!$A:$A,INDICE!$C$13,'DATOS PEST15'!$E:$E,'2. TS PAIS SEXO Y REG'!$A258)</f>
        <v>0</v>
      </c>
      <c r="U258" s="147">
        <f>SUMIFS('DATOS PEST15'!$D:$D,'DATOS PEST15'!$C:$C,'2. TS PAIS SEXO Y REG'!U$6,'DATOS PEST15'!$B:$B,VLOOKUP($U$5,DenRegTabla2,2,FALSE),'DATOS PEST15'!$A:$A,INDICE!$C$13,'DATOS PEST15'!$E:$E,'2. TS PAIS SEXO Y REG'!$A258)</f>
        <v>0</v>
      </c>
      <c r="V258" s="166">
        <f>SUMIFS('DATOS PEST15'!$D:$D,'DATOS PEST15'!$C:$C,'2. TS PAIS SEXO Y REG'!V$6,'DATOS PEST15'!$B:$B,VLOOKUP($U$5,DenRegTabla2,2,FALSE),'DATOS PEST15'!$A:$A,INDICE!$C$13,'DATOS PEST15'!$E:$E,'2. TS PAIS SEXO Y REG'!$A258)</f>
        <v>0</v>
      </c>
      <c r="W258" s="164">
        <f>SUMIFS('DATOS PEST15'!$D:$D,'DATOS PEST15'!$B:$B,VLOOKUP($U$5,DenRegTabla2,2,FALSE),'DATOS PEST15'!$A:$A,INDICE!$C$13,'DATOS PEST15'!$E:$E,'2. TS PAIS SEXO Y REG'!$A258)</f>
        <v>0</v>
      </c>
      <c r="X258" s="147">
        <f>SUMIFS('DATOS PEST15'!$D:$D,'DATOS PEST15'!$C:$C,'2. TS PAIS SEXO Y REG'!X$6,'DATOS PEST15'!$B:$B,VLOOKUP($X$5,DenRegTabla2,2,FALSE),'DATOS PEST15'!$A:$A,INDICE!$C$13,'DATOS PEST15'!$E:$E,'2. TS PAIS SEXO Y REG'!$A258)</f>
        <v>0</v>
      </c>
      <c r="Y258" s="166">
        <f>SUMIFS('DATOS PEST15'!$D:$D,'DATOS PEST15'!$C:$C,'2. TS PAIS SEXO Y REG'!Y$6,'DATOS PEST15'!$B:$B,VLOOKUP($X$5,DenRegTabla2,2,FALSE),'DATOS PEST15'!$A:$A,INDICE!$C$13,'DATOS PEST15'!$E:$E,'2. TS PAIS SEXO Y REG'!$A258)</f>
        <v>0</v>
      </c>
      <c r="Z258" s="164">
        <f>SUMIFS('DATOS PEST15'!$D:$D,'DATOS PEST15'!$B:$B,VLOOKUP($X$5,DenRegTabla2,2,FALSE),'DATOS PEST15'!$A:$A,INDICE!$C$13,'DATOS PEST15'!$E:$E,'2. TS PAIS SEXO Y REG'!$A258)</f>
        <v>0</v>
      </c>
      <c r="AA258" s="147">
        <f>SUMIFS('DATOS PEST15'!$D:$D,'DATOS PEST15'!$C:$C,'2. TS PAIS SEXO Y REG'!AA$6,'DATOS PEST15'!$B:$B,VLOOKUP($AA$5,DenRegTabla2,2,FALSE),'DATOS PEST15'!$A:$A,INDICE!$C$13,'DATOS PEST15'!$E:$E,'2. TS PAIS SEXO Y REG'!$A258)</f>
        <v>0</v>
      </c>
      <c r="AB258" s="166">
        <f>SUMIFS('DATOS PEST15'!$D:$D,'DATOS PEST15'!$C:$C,'2. TS PAIS SEXO Y REG'!AB$6,'DATOS PEST15'!$B:$B,VLOOKUP($AA$5,DenRegTabla2,2,FALSE),'DATOS PEST15'!$A:$A,INDICE!$C$13,'DATOS PEST15'!$E:$E,'2. TS PAIS SEXO Y REG'!$A258)</f>
        <v>0</v>
      </c>
      <c r="AC258" s="164">
        <f>SUMIFS('DATOS PEST15'!$D:$D,'DATOS PEST15'!$B:$B,VLOOKUP($AA$5,DenRegTabla2,2,FALSE),'DATOS PEST15'!$A:$A,INDICE!$C$13,'DATOS PEST15'!$E:$E,'2. TS PAIS SEXO Y REG'!$A258)</f>
        <v>0</v>
      </c>
    </row>
    <row r="259" spans="1:29" s="123" customFormat="1" ht="15.6" x14ac:dyDescent="0.3">
      <c r="A259" s="4">
        <v>887</v>
      </c>
      <c r="B259" s="147" t="s">
        <v>398</v>
      </c>
      <c r="C259" s="147">
        <f t="shared" si="30"/>
        <v>12.842105263157896</v>
      </c>
      <c r="D259" s="166">
        <f t="shared" si="31"/>
        <v>133.84210526315789</v>
      </c>
      <c r="E259" s="164">
        <f t="shared" si="32"/>
        <v>146.68421052631578</v>
      </c>
      <c r="F259" s="147">
        <f>SUMIFS('DATOS PEST15'!$D:$D,'DATOS PEST15'!$C:$C,'2. TS PAIS SEXO Y REG'!F$6,'DATOS PEST15'!$B:$B,VLOOKUP($F$5,DenRegTabla2,2,FALSE),'DATOS PEST15'!$A:$A,INDICE!$C$13,'DATOS PEST15'!$E:$E,'2. TS PAIS SEXO Y REG'!$A259)</f>
        <v>12.842105263157896</v>
      </c>
      <c r="G259" s="166">
        <f>SUMIFS('DATOS PEST15'!$D:$D,'DATOS PEST15'!$C:$C,'2. TS PAIS SEXO Y REG'!G$6,'DATOS PEST15'!$B:$B,VLOOKUP($F$5,DenRegTabla2,2,FALSE),'DATOS PEST15'!$A:$A,INDICE!$C$13,'DATOS PEST15'!$E:$E,'2. TS PAIS SEXO Y REG'!$A259)</f>
        <v>95.94736842105263</v>
      </c>
      <c r="H259" s="164">
        <f>SUMIFS('DATOS PEST15'!$D:$D,'DATOS PEST15'!$B:$B,VLOOKUP($F$5,DenRegTabla2,2,FALSE),'DATOS PEST15'!$A:$A,INDICE!$C$13,'DATOS PEST15'!$E:$E,'2. TS PAIS SEXO Y REG'!$A259)</f>
        <v>108.78947368421052</v>
      </c>
      <c r="I259" s="147">
        <f>SUMIFS('DATOS PEST15'!$D:$D,'DATOS PEST15'!$C:$C,'2. TS PAIS SEXO Y REG'!I$6,'DATOS PEST15'!$B:$B,VLOOKUP($I$5,DenRegTabla2,2,FALSE),'DATOS PEST15'!$A:$A,INDICE!$C$13,'DATOS PEST15'!$E:$E,'2. TS PAIS SEXO Y REG'!$A259)</f>
        <v>0</v>
      </c>
      <c r="J259" s="166">
        <f>SUMIFS('DATOS PEST15'!$D:$D,'DATOS PEST15'!$C:$C,'2. TS PAIS SEXO Y REG'!J$6,'DATOS PEST15'!$B:$B,VLOOKUP($I$5,DenRegTabla2,2,FALSE),'DATOS PEST15'!$A:$A,INDICE!$C$13,'DATOS PEST15'!$E:$E,'2. TS PAIS SEXO Y REG'!$A259)</f>
        <v>9.8947368421052637</v>
      </c>
      <c r="K259" s="164">
        <f>SUMIFS('DATOS PEST15'!$D:$D,'DATOS PEST15'!$B:$B,VLOOKUP($I$5,DenRegTabla2,2,FALSE),'DATOS PEST15'!$A:$A,INDICE!$C$13,'DATOS PEST15'!$E:$E,'2. TS PAIS SEXO Y REG'!$A259)</f>
        <v>9.8947368421052637</v>
      </c>
      <c r="L259" s="147">
        <f>SUMIFS('DATOS PEST15'!$D:$D,'DATOS PEST15'!$C:$C,'2. TS PAIS SEXO Y REG'!L$6,'DATOS PEST15'!$B:$B,VLOOKUP($L$5,DenRegTabla2,2,FALSE),'DATOS PEST15'!$A:$A,INDICE!$C$13,'DATOS PEST15'!$E:$E,'2. TS PAIS SEXO Y REG'!$A259)</f>
        <v>0</v>
      </c>
      <c r="M259" s="166">
        <f>SUMIFS('DATOS PEST15'!$D:$D,'DATOS PEST15'!$C:$C,'2. TS PAIS SEXO Y REG'!M$6,'DATOS PEST15'!$B:$B,VLOOKUP($L$5,DenRegTabla2,2,FALSE),'DATOS PEST15'!$A:$A,INDICE!$C$13,'DATOS PEST15'!$E:$E,'2. TS PAIS SEXO Y REG'!$A259)</f>
        <v>0</v>
      </c>
      <c r="N259" s="164">
        <f>SUMIFS('DATOS PEST15'!$D:$D,'DATOS PEST15'!$B:$B,VLOOKUP($L$5,DenRegTabla2,2,FALSE),'DATOS PEST15'!$A:$A,INDICE!$C$13,'DATOS PEST15'!$E:$E,'2. TS PAIS SEXO Y REG'!$A259)</f>
        <v>0</v>
      </c>
      <c r="O259" s="147">
        <f>SUMIFS('DATOS PEST15'!$D:$D,'DATOS PEST15'!$C:$C,'2. TS PAIS SEXO Y REG'!O$6,'DATOS PEST15'!$B:$B,VLOOKUP($O$5,DenRegTabla2,2,FALSE),'DATOS PEST15'!$A:$A,INDICE!$C$13,'DATOS PEST15'!$E:$E,'2. TS PAIS SEXO Y REG'!$A259)</f>
        <v>0</v>
      </c>
      <c r="P259" s="166">
        <f>SUMIFS('DATOS PEST15'!$D:$D,'DATOS PEST15'!$C:$C,'2. TS PAIS SEXO Y REG'!P$6,'DATOS PEST15'!$B:$B,VLOOKUP($O$5,DenRegTabla2,2,FALSE),'DATOS PEST15'!$A:$A,INDICE!$C$13,'DATOS PEST15'!$E:$E,'2. TS PAIS SEXO Y REG'!$A259)</f>
        <v>28</v>
      </c>
      <c r="Q259" s="164">
        <f>SUMIFS('DATOS PEST15'!$D:$D,'DATOS PEST15'!$B:$B,VLOOKUP($O$5,DenRegTabla2,2,FALSE),'DATOS PEST15'!$A:$A,INDICE!$C$13,'DATOS PEST15'!$E:$E,'2. TS PAIS SEXO Y REG'!$A259)</f>
        <v>28</v>
      </c>
      <c r="R259" s="147">
        <f>SUMIFS('DATOS PEST15'!$D:$D,'DATOS PEST15'!$C:$C,'2. TS PAIS SEXO Y REG'!R$6,'DATOS PEST15'!$B:$B,VLOOKUP($R$5,DenRegTabla2,2,FALSE),'DATOS PEST15'!$A:$A,INDICE!$C$13,'DATOS PEST15'!$E:$E,'2. TS PAIS SEXO Y REG'!$A259)</f>
        <v>0</v>
      </c>
      <c r="S259" s="166">
        <f>SUMIFS('DATOS PEST15'!$D:$D,'DATOS PEST15'!$C:$C,'2. TS PAIS SEXO Y REG'!S$6,'DATOS PEST15'!$B:$B,VLOOKUP($R$5,DenRegTabla2,2,FALSE),'DATOS PEST15'!$A:$A,INDICE!$C$13,'DATOS PEST15'!$E:$E,'2. TS PAIS SEXO Y REG'!$A259)</f>
        <v>0</v>
      </c>
      <c r="T259" s="164">
        <f>SUMIFS('DATOS PEST15'!$D:$D,'DATOS PEST15'!$B:$B,VLOOKUP($R$5,DenRegTabla2,2,FALSE),'DATOS PEST15'!$A:$A,INDICE!$C$13,'DATOS PEST15'!$E:$E,'2. TS PAIS SEXO Y REG'!$A259)</f>
        <v>0</v>
      </c>
      <c r="U259" s="147">
        <f>SUMIFS('DATOS PEST15'!$D:$D,'DATOS PEST15'!$C:$C,'2. TS PAIS SEXO Y REG'!U$6,'DATOS PEST15'!$B:$B,VLOOKUP($U$5,DenRegTabla2,2,FALSE),'DATOS PEST15'!$A:$A,INDICE!$C$13,'DATOS PEST15'!$E:$E,'2. TS PAIS SEXO Y REG'!$A259)</f>
        <v>0</v>
      </c>
      <c r="V259" s="166">
        <f>SUMIFS('DATOS PEST15'!$D:$D,'DATOS PEST15'!$C:$C,'2. TS PAIS SEXO Y REG'!V$6,'DATOS PEST15'!$B:$B,VLOOKUP($U$5,DenRegTabla2,2,FALSE),'DATOS PEST15'!$A:$A,INDICE!$C$13,'DATOS PEST15'!$E:$E,'2. TS PAIS SEXO Y REG'!$A259)</f>
        <v>0</v>
      </c>
      <c r="W259" s="164">
        <f>SUMIFS('DATOS PEST15'!$D:$D,'DATOS PEST15'!$B:$B,VLOOKUP($U$5,DenRegTabla2,2,FALSE),'DATOS PEST15'!$A:$A,INDICE!$C$13,'DATOS PEST15'!$E:$E,'2. TS PAIS SEXO Y REG'!$A259)</f>
        <v>0</v>
      </c>
      <c r="X259" s="147">
        <f>SUMIFS('DATOS PEST15'!$D:$D,'DATOS PEST15'!$C:$C,'2. TS PAIS SEXO Y REG'!X$6,'DATOS PEST15'!$B:$B,VLOOKUP($X$5,DenRegTabla2,2,FALSE),'DATOS PEST15'!$A:$A,INDICE!$C$13,'DATOS PEST15'!$E:$E,'2. TS PAIS SEXO Y REG'!$A259)</f>
        <v>0</v>
      </c>
      <c r="Y259" s="166">
        <f>SUMIFS('DATOS PEST15'!$D:$D,'DATOS PEST15'!$C:$C,'2. TS PAIS SEXO Y REG'!Y$6,'DATOS PEST15'!$B:$B,VLOOKUP($X$5,DenRegTabla2,2,FALSE),'DATOS PEST15'!$A:$A,INDICE!$C$13,'DATOS PEST15'!$E:$E,'2. TS PAIS SEXO Y REG'!$A259)</f>
        <v>0</v>
      </c>
      <c r="Z259" s="164">
        <f>SUMIFS('DATOS PEST15'!$D:$D,'DATOS PEST15'!$B:$B,VLOOKUP($X$5,DenRegTabla2,2,FALSE),'DATOS PEST15'!$A:$A,INDICE!$C$13,'DATOS PEST15'!$E:$E,'2. TS PAIS SEXO Y REG'!$A259)</f>
        <v>0</v>
      </c>
      <c r="AA259" s="147">
        <f>SUMIFS('DATOS PEST15'!$D:$D,'DATOS PEST15'!$C:$C,'2. TS PAIS SEXO Y REG'!AA$6,'DATOS PEST15'!$B:$B,VLOOKUP($AA$5,DenRegTabla2,2,FALSE),'DATOS PEST15'!$A:$A,INDICE!$C$13,'DATOS PEST15'!$E:$E,'2. TS PAIS SEXO Y REG'!$A259)</f>
        <v>0</v>
      </c>
      <c r="AB259" s="166">
        <f>SUMIFS('DATOS PEST15'!$D:$D,'DATOS PEST15'!$C:$C,'2. TS PAIS SEXO Y REG'!AB$6,'DATOS PEST15'!$B:$B,VLOOKUP($AA$5,DenRegTabla2,2,FALSE),'DATOS PEST15'!$A:$A,INDICE!$C$13,'DATOS PEST15'!$E:$E,'2. TS PAIS SEXO Y REG'!$A259)</f>
        <v>0</v>
      </c>
      <c r="AC259" s="164">
        <f>SUMIFS('DATOS PEST15'!$D:$D,'DATOS PEST15'!$B:$B,VLOOKUP($AA$5,DenRegTabla2,2,FALSE),'DATOS PEST15'!$A:$A,INDICE!$C$13,'DATOS PEST15'!$E:$E,'2. TS PAIS SEXO Y REG'!$A259)</f>
        <v>0</v>
      </c>
    </row>
    <row r="260" spans="1:29" s="123" customFormat="1" ht="15.6" x14ac:dyDescent="0.3">
      <c r="A260" s="4">
        <v>262</v>
      </c>
      <c r="B260" s="147" t="s">
        <v>409</v>
      </c>
      <c r="C260" s="147">
        <f t="shared" si="30"/>
        <v>1</v>
      </c>
      <c r="D260" s="166">
        <f t="shared" si="31"/>
        <v>8.0526315789473681</v>
      </c>
      <c r="E260" s="164">
        <f t="shared" si="32"/>
        <v>9.0526315789473681</v>
      </c>
      <c r="F260" s="147">
        <f>SUMIFS('DATOS PEST15'!$D:$D,'DATOS PEST15'!$C:$C,'2. TS PAIS SEXO Y REG'!F$6,'DATOS PEST15'!$B:$B,VLOOKUP($F$5,DenRegTabla2,2,FALSE),'DATOS PEST15'!$A:$A,INDICE!$C$13,'DATOS PEST15'!$E:$E,'2. TS PAIS SEXO Y REG'!$A260)</f>
        <v>1</v>
      </c>
      <c r="G260" s="166">
        <f>SUMIFS('DATOS PEST15'!$D:$D,'DATOS PEST15'!$C:$C,'2. TS PAIS SEXO Y REG'!G$6,'DATOS PEST15'!$B:$B,VLOOKUP($F$5,DenRegTabla2,2,FALSE),'DATOS PEST15'!$A:$A,INDICE!$C$13,'DATOS PEST15'!$E:$E,'2. TS PAIS SEXO Y REG'!$A260)</f>
        <v>8.0526315789473681</v>
      </c>
      <c r="H260" s="164">
        <f>SUMIFS('DATOS PEST15'!$D:$D,'DATOS PEST15'!$B:$B,VLOOKUP($F$5,DenRegTabla2,2,FALSE),'DATOS PEST15'!$A:$A,INDICE!$C$13,'DATOS PEST15'!$E:$E,'2. TS PAIS SEXO Y REG'!$A260)</f>
        <v>9.0526315789473681</v>
      </c>
      <c r="I260" s="147">
        <f>SUMIFS('DATOS PEST15'!$D:$D,'DATOS PEST15'!$C:$C,'2. TS PAIS SEXO Y REG'!I$6,'DATOS PEST15'!$B:$B,VLOOKUP($I$5,DenRegTabla2,2,FALSE),'DATOS PEST15'!$A:$A,INDICE!$C$13,'DATOS PEST15'!$E:$E,'2. TS PAIS SEXO Y REG'!$A260)</f>
        <v>0</v>
      </c>
      <c r="J260" s="166">
        <f>SUMIFS('DATOS PEST15'!$D:$D,'DATOS PEST15'!$C:$C,'2. TS PAIS SEXO Y REG'!J$6,'DATOS PEST15'!$B:$B,VLOOKUP($I$5,DenRegTabla2,2,FALSE),'DATOS PEST15'!$A:$A,INDICE!$C$13,'DATOS PEST15'!$E:$E,'2. TS PAIS SEXO Y REG'!$A260)</f>
        <v>0</v>
      </c>
      <c r="K260" s="164">
        <f>SUMIFS('DATOS PEST15'!$D:$D,'DATOS PEST15'!$B:$B,VLOOKUP($I$5,DenRegTabla2,2,FALSE),'DATOS PEST15'!$A:$A,INDICE!$C$13,'DATOS PEST15'!$E:$E,'2. TS PAIS SEXO Y REG'!$A260)</f>
        <v>0</v>
      </c>
      <c r="L260" s="147">
        <f>SUMIFS('DATOS PEST15'!$D:$D,'DATOS PEST15'!$C:$C,'2. TS PAIS SEXO Y REG'!L$6,'DATOS PEST15'!$B:$B,VLOOKUP($L$5,DenRegTabla2,2,FALSE),'DATOS PEST15'!$A:$A,INDICE!$C$13,'DATOS PEST15'!$E:$E,'2. TS PAIS SEXO Y REG'!$A260)</f>
        <v>0</v>
      </c>
      <c r="M260" s="166">
        <f>SUMIFS('DATOS PEST15'!$D:$D,'DATOS PEST15'!$C:$C,'2. TS PAIS SEXO Y REG'!M$6,'DATOS PEST15'!$B:$B,VLOOKUP($L$5,DenRegTabla2,2,FALSE),'DATOS PEST15'!$A:$A,INDICE!$C$13,'DATOS PEST15'!$E:$E,'2. TS PAIS SEXO Y REG'!$A260)</f>
        <v>0</v>
      </c>
      <c r="N260" s="164">
        <f>SUMIFS('DATOS PEST15'!$D:$D,'DATOS PEST15'!$B:$B,VLOOKUP($L$5,DenRegTabla2,2,FALSE),'DATOS PEST15'!$A:$A,INDICE!$C$13,'DATOS PEST15'!$E:$E,'2. TS PAIS SEXO Y REG'!$A260)</f>
        <v>0</v>
      </c>
      <c r="O260" s="147">
        <f>SUMIFS('DATOS PEST15'!$D:$D,'DATOS PEST15'!$C:$C,'2. TS PAIS SEXO Y REG'!O$6,'DATOS PEST15'!$B:$B,VLOOKUP($O$5,DenRegTabla2,2,FALSE),'DATOS PEST15'!$A:$A,INDICE!$C$13,'DATOS PEST15'!$E:$E,'2. TS PAIS SEXO Y REG'!$A260)</f>
        <v>0</v>
      </c>
      <c r="P260" s="166">
        <f>SUMIFS('DATOS PEST15'!$D:$D,'DATOS PEST15'!$C:$C,'2. TS PAIS SEXO Y REG'!P$6,'DATOS PEST15'!$B:$B,VLOOKUP($O$5,DenRegTabla2,2,FALSE),'DATOS PEST15'!$A:$A,INDICE!$C$13,'DATOS PEST15'!$E:$E,'2. TS PAIS SEXO Y REG'!$A260)</f>
        <v>0</v>
      </c>
      <c r="Q260" s="164">
        <f>SUMIFS('DATOS PEST15'!$D:$D,'DATOS PEST15'!$B:$B,VLOOKUP($O$5,DenRegTabla2,2,FALSE),'DATOS PEST15'!$A:$A,INDICE!$C$13,'DATOS PEST15'!$E:$E,'2. TS PAIS SEXO Y REG'!$A260)</f>
        <v>0</v>
      </c>
      <c r="R260" s="147">
        <f>SUMIFS('DATOS PEST15'!$D:$D,'DATOS PEST15'!$C:$C,'2. TS PAIS SEXO Y REG'!R$6,'DATOS PEST15'!$B:$B,VLOOKUP($R$5,DenRegTabla2,2,FALSE),'DATOS PEST15'!$A:$A,INDICE!$C$13,'DATOS PEST15'!$E:$E,'2. TS PAIS SEXO Y REG'!$A260)</f>
        <v>0</v>
      </c>
      <c r="S260" s="166">
        <f>SUMIFS('DATOS PEST15'!$D:$D,'DATOS PEST15'!$C:$C,'2. TS PAIS SEXO Y REG'!S$6,'DATOS PEST15'!$B:$B,VLOOKUP($R$5,DenRegTabla2,2,FALSE),'DATOS PEST15'!$A:$A,INDICE!$C$13,'DATOS PEST15'!$E:$E,'2. TS PAIS SEXO Y REG'!$A260)</f>
        <v>0</v>
      </c>
      <c r="T260" s="164">
        <f>SUMIFS('DATOS PEST15'!$D:$D,'DATOS PEST15'!$B:$B,VLOOKUP($R$5,DenRegTabla2,2,FALSE),'DATOS PEST15'!$A:$A,INDICE!$C$13,'DATOS PEST15'!$E:$E,'2. TS PAIS SEXO Y REG'!$A260)</f>
        <v>0</v>
      </c>
      <c r="U260" s="147">
        <f>SUMIFS('DATOS PEST15'!$D:$D,'DATOS PEST15'!$C:$C,'2. TS PAIS SEXO Y REG'!U$6,'DATOS PEST15'!$B:$B,VLOOKUP($U$5,DenRegTabla2,2,FALSE),'DATOS PEST15'!$A:$A,INDICE!$C$13,'DATOS PEST15'!$E:$E,'2. TS PAIS SEXO Y REG'!$A260)</f>
        <v>0</v>
      </c>
      <c r="V260" s="166">
        <f>SUMIFS('DATOS PEST15'!$D:$D,'DATOS PEST15'!$C:$C,'2. TS PAIS SEXO Y REG'!V$6,'DATOS PEST15'!$B:$B,VLOOKUP($U$5,DenRegTabla2,2,FALSE),'DATOS PEST15'!$A:$A,INDICE!$C$13,'DATOS PEST15'!$E:$E,'2. TS PAIS SEXO Y REG'!$A260)</f>
        <v>0</v>
      </c>
      <c r="W260" s="164">
        <f>SUMIFS('DATOS PEST15'!$D:$D,'DATOS PEST15'!$B:$B,VLOOKUP($U$5,DenRegTabla2,2,FALSE),'DATOS PEST15'!$A:$A,INDICE!$C$13,'DATOS PEST15'!$E:$E,'2. TS PAIS SEXO Y REG'!$A260)</f>
        <v>0</v>
      </c>
      <c r="X260" s="147">
        <f>SUMIFS('DATOS PEST15'!$D:$D,'DATOS PEST15'!$C:$C,'2. TS PAIS SEXO Y REG'!X$6,'DATOS PEST15'!$B:$B,VLOOKUP($X$5,DenRegTabla2,2,FALSE),'DATOS PEST15'!$A:$A,INDICE!$C$13,'DATOS PEST15'!$E:$E,'2. TS PAIS SEXO Y REG'!$A260)</f>
        <v>0</v>
      </c>
      <c r="Y260" s="166">
        <f>SUMIFS('DATOS PEST15'!$D:$D,'DATOS PEST15'!$C:$C,'2. TS PAIS SEXO Y REG'!Y$6,'DATOS PEST15'!$B:$B,VLOOKUP($X$5,DenRegTabla2,2,FALSE),'DATOS PEST15'!$A:$A,INDICE!$C$13,'DATOS PEST15'!$E:$E,'2. TS PAIS SEXO Y REG'!$A260)</f>
        <v>0</v>
      </c>
      <c r="Z260" s="164">
        <f>SUMIFS('DATOS PEST15'!$D:$D,'DATOS PEST15'!$B:$B,VLOOKUP($X$5,DenRegTabla2,2,FALSE),'DATOS PEST15'!$A:$A,INDICE!$C$13,'DATOS PEST15'!$E:$E,'2. TS PAIS SEXO Y REG'!$A260)</f>
        <v>0</v>
      </c>
      <c r="AA260" s="147">
        <f>SUMIFS('DATOS PEST15'!$D:$D,'DATOS PEST15'!$C:$C,'2. TS PAIS SEXO Y REG'!AA$6,'DATOS PEST15'!$B:$B,VLOOKUP($AA$5,DenRegTabla2,2,FALSE),'DATOS PEST15'!$A:$A,INDICE!$C$13,'DATOS PEST15'!$E:$E,'2. TS PAIS SEXO Y REG'!$A260)</f>
        <v>0</v>
      </c>
      <c r="AB260" s="166">
        <f>SUMIFS('DATOS PEST15'!$D:$D,'DATOS PEST15'!$C:$C,'2. TS PAIS SEXO Y REG'!AB$6,'DATOS PEST15'!$B:$B,VLOOKUP($AA$5,DenRegTabla2,2,FALSE),'DATOS PEST15'!$A:$A,INDICE!$C$13,'DATOS PEST15'!$E:$E,'2. TS PAIS SEXO Y REG'!$A260)</f>
        <v>0</v>
      </c>
      <c r="AC260" s="164">
        <f>SUMIFS('DATOS PEST15'!$D:$D,'DATOS PEST15'!$B:$B,VLOOKUP($AA$5,DenRegTabla2,2,FALSE),'DATOS PEST15'!$A:$A,INDICE!$C$13,'DATOS PEST15'!$E:$E,'2. TS PAIS SEXO Y REG'!$A260)</f>
        <v>0</v>
      </c>
    </row>
    <row r="261" spans="1:29" s="123" customFormat="1" ht="15.6" x14ac:dyDescent="0.3">
      <c r="A261" s="4">
        <v>894</v>
      </c>
      <c r="B261" s="147" t="s">
        <v>372</v>
      </c>
      <c r="C261" s="147">
        <f t="shared" si="30"/>
        <v>9.3157894736842106</v>
      </c>
      <c r="D261" s="166">
        <f t="shared" si="31"/>
        <v>16.315789473684212</v>
      </c>
      <c r="E261" s="164">
        <f t="shared" si="32"/>
        <v>25.631578947368425</v>
      </c>
      <c r="F261" s="147">
        <f>SUMIFS('DATOS PEST15'!$D:$D,'DATOS PEST15'!$C:$C,'2. TS PAIS SEXO Y REG'!F$6,'DATOS PEST15'!$B:$B,VLOOKUP($F$5,DenRegTabla2,2,FALSE),'DATOS PEST15'!$A:$A,INDICE!$C$13,'DATOS PEST15'!$E:$E,'2. TS PAIS SEXO Y REG'!$A261)</f>
        <v>6.3157894736842106</v>
      </c>
      <c r="G261" s="166">
        <f>SUMIFS('DATOS PEST15'!$D:$D,'DATOS PEST15'!$C:$C,'2. TS PAIS SEXO Y REG'!G$6,'DATOS PEST15'!$B:$B,VLOOKUP($F$5,DenRegTabla2,2,FALSE),'DATOS PEST15'!$A:$A,INDICE!$C$13,'DATOS PEST15'!$E:$E,'2. TS PAIS SEXO Y REG'!$A261)</f>
        <v>13</v>
      </c>
      <c r="H261" s="164">
        <f>SUMIFS('DATOS PEST15'!$D:$D,'DATOS PEST15'!$B:$B,VLOOKUP($F$5,DenRegTabla2,2,FALSE),'DATOS PEST15'!$A:$A,INDICE!$C$13,'DATOS PEST15'!$E:$E,'2. TS PAIS SEXO Y REG'!$A261)</f>
        <v>19.315789473684212</v>
      </c>
      <c r="I261" s="147">
        <f>SUMIFS('DATOS PEST15'!$D:$D,'DATOS PEST15'!$C:$C,'2. TS PAIS SEXO Y REG'!I$6,'DATOS PEST15'!$B:$B,VLOOKUP($I$5,DenRegTabla2,2,FALSE),'DATOS PEST15'!$A:$A,INDICE!$C$13,'DATOS PEST15'!$E:$E,'2. TS PAIS SEXO Y REG'!$A261)</f>
        <v>0</v>
      </c>
      <c r="J261" s="166">
        <f>SUMIFS('DATOS PEST15'!$D:$D,'DATOS PEST15'!$C:$C,'2. TS PAIS SEXO Y REG'!J$6,'DATOS PEST15'!$B:$B,VLOOKUP($I$5,DenRegTabla2,2,FALSE),'DATOS PEST15'!$A:$A,INDICE!$C$13,'DATOS PEST15'!$E:$E,'2. TS PAIS SEXO Y REG'!$A261)</f>
        <v>2.3157894736842106</v>
      </c>
      <c r="K261" s="164">
        <f>SUMIFS('DATOS PEST15'!$D:$D,'DATOS PEST15'!$B:$B,VLOOKUP($I$5,DenRegTabla2,2,FALSE),'DATOS PEST15'!$A:$A,INDICE!$C$13,'DATOS PEST15'!$E:$E,'2. TS PAIS SEXO Y REG'!$A261)</f>
        <v>2.3157894736842106</v>
      </c>
      <c r="L261" s="147">
        <f>SUMIFS('DATOS PEST15'!$D:$D,'DATOS PEST15'!$C:$C,'2. TS PAIS SEXO Y REG'!L$6,'DATOS PEST15'!$B:$B,VLOOKUP($L$5,DenRegTabla2,2,FALSE),'DATOS PEST15'!$A:$A,INDICE!$C$13,'DATOS PEST15'!$E:$E,'2. TS PAIS SEXO Y REG'!$A261)</f>
        <v>0</v>
      </c>
      <c r="M261" s="166">
        <f>SUMIFS('DATOS PEST15'!$D:$D,'DATOS PEST15'!$C:$C,'2. TS PAIS SEXO Y REG'!M$6,'DATOS PEST15'!$B:$B,VLOOKUP($L$5,DenRegTabla2,2,FALSE),'DATOS PEST15'!$A:$A,INDICE!$C$13,'DATOS PEST15'!$E:$E,'2. TS PAIS SEXO Y REG'!$A261)</f>
        <v>0</v>
      </c>
      <c r="N261" s="164">
        <f>SUMIFS('DATOS PEST15'!$D:$D,'DATOS PEST15'!$B:$B,VLOOKUP($L$5,DenRegTabla2,2,FALSE),'DATOS PEST15'!$A:$A,INDICE!$C$13,'DATOS PEST15'!$E:$E,'2. TS PAIS SEXO Y REG'!$A261)</f>
        <v>0</v>
      </c>
      <c r="O261" s="147">
        <f>SUMIFS('DATOS PEST15'!$D:$D,'DATOS PEST15'!$C:$C,'2. TS PAIS SEXO Y REG'!O$6,'DATOS PEST15'!$B:$B,VLOOKUP($O$5,DenRegTabla2,2,FALSE),'DATOS PEST15'!$A:$A,INDICE!$C$13,'DATOS PEST15'!$E:$E,'2. TS PAIS SEXO Y REG'!$A261)</f>
        <v>3</v>
      </c>
      <c r="P261" s="166">
        <f>SUMIFS('DATOS PEST15'!$D:$D,'DATOS PEST15'!$C:$C,'2. TS PAIS SEXO Y REG'!P$6,'DATOS PEST15'!$B:$B,VLOOKUP($O$5,DenRegTabla2,2,FALSE),'DATOS PEST15'!$A:$A,INDICE!$C$13,'DATOS PEST15'!$E:$E,'2. TS PAIS SEXO Y REG'!$A261)</f>
        <v>1</v>
      </c>
      <c r="Q261" s="164">
        <f>SUMIFS('DATOS PEST15'!$D:$D,'DATOS PEST15'!$B:$B,VLOOKUP($O$5,DenRegTabla2,2,FALSE),'DATOS PEST15'!$A:$A,INDICE!$C$13,'DATOS PEST15'!$E:$E,'2. TS PAIS SEXO Y REG'!$A261)</f>
        <v>4</v>
      </c>
      <c r="R261" s="147">
        <f>SUMIFS('DATOS PEST15'!$D:$D,'DATOS PEST15'!$C:$C,'2. TS PAIS SEXO Y REG'!R$6,'DATOS PEST15'!$B:$B,VLOOKUP($R$5,DenRegTabla2,2,FALSE),'DATOS PEST15'!$A:$A,INDICE!$C$13,'DATOS PEST15'!$E:$E,'2. TS PAIS SEXO Y REG'!$A261)</f>
        <v>0</v>
      </c>
      <c r="S261" s="166">
        <f>SUMIFS('DATOS PEST15'!$D:$D,'DATOS PEST15'!$C:$C,'2. TS PAIS SEXO Y REG'!S$6,'DATOS PEST15'!$B:$B,VLOOKUP($R$5,DenRegTabla2,2,FALSE),'DATOS PEST15'!$A:$A,INDICE!$C$13,'DATOS PEST15'!$E:$E,'2. TS PAIS SEXO Y REG'!$A261)</f>
        <v>0</v>
      </c>
      <c r="T261" s="164">
        <f>SUMIFS('DATOS PEST15'!$D:$D,'DATOS PEST15'!$B:$B,VLOOKUP($R$5,DenRegTabla2,2,FALSE),'DATOS PEST15'!$A:$A,INDICE!$C$13,'DATOS PEST15'!$E:$E,'2. TS PAIS SEXO Y REG'!$A261)</f>
        <v>0</v>
      </c>
      <c r="U261" s="147">
        <f>SUMIFS('DATOS PEST15'!$D:$D,'DATOS PEST15'!$C:$C,'2. TS PAIS SEXO Y REG'!U$6,'DATOS PEST15'!$B:$B,VLOOKUP($U$5,DenRegTabla2,2,FALSE),'DATOS PEST15'!$A:$A,INDICE!$C$13,'DATOS PEST15'!$E:$E,'2. TS PAIS SEXO Y REG'!$A261)</f>
        <v>0</v>
      </c>
      <c r="V261" s="166">
        <f>SUMIFS('DATOS PEST15'!$D:$D,'DATOS PEST15'!$C:$C,'2. TS PAIS SEXO Y REG'!V$6,'DATOS PEST15'!$B:$B,VLOOKUP($U$5,DenRegTabla2,2,FALSE),'DATOS PEST15'!$A:$A,INDICE!$C$13,'DATOS PEST15'!$E:$E,'2. TS PAIS SEXO Y REG'!$A261)</f>
        <v>0</v>
      </c>
      <c r="W261" s="164">
        <f>SUMIFS('DATOS PEST15'!$D:$D,'DATOS PEST15'!$B:$B,VLOOKUP($U$5,DenRegTabla2,2,FALSE),'DATOS PEST15'!$A:$A,INDICE!$C$13,'DATOS PEST15'!$E:$E,'2. TS PAIS SEXO Y REG'!$A261)</f>
        <v>0</v>
      </c>
      <c r="X261" s="147">
        <f>SUMIFS('DATOS PEST15'!$D:$D,'DATOS PEST15'!$C:$C,'2. TS PAIS SEXO Y REG'!X$6,'DATOS PEST15'!$B:$B,VLOOKUP($X$5,DenRegTabla2,2,FALSE),'DATOS PEST15'!$A:$A,INDICE!$C$13,'DATOS PEST15'!$E:$E,'2. TS PAIS SEXO Y REG'!$A261)</f>
        <v>0</v>
      </c>
      <c r="Y261" s="166">
        <f>SUMIFS('DATOS PEST15'!$D:$D,'DATOS PEST15'!$C:$C,'2. TS PAIS SEXO Y REG'!Y$6,'DATOS PEST15'!$B:$B,VLOOKUP($X$5,DenRegTabla2,2,FALSE),'DATOS PEST15'!$A:$A,INDICE!$C$13,'DATOS PEST15'!$E:$E,'2. TS PAIS SEXO Y REG'!$A261)</f>
        <v>0</v>
      </c>
      <c r="Z261" s="164">
        <f>SUMIFS('DATOS PEST15'!$D:$D,'DATOS PEST15'!$B:$B,VLOOKUP($X$5,DenRegTabla2,2,FALSE),'DATOS PEST15'!$A:$A,INDICE!$C$13,'DATOS PEST15'!$E:$E,'2. TS PAIS SEXO Y REG'!$A261)</f>
        <v>0</v>
      </c>
      <c r="AA261" s="147">
        <f>SUMIFS('DATOS PEST15'!$D:$D,'DATOS PEST15'!$C:$C,'2. TS PAIS SEXO Y REG'!AA$6,'DATOS PEST15'!$B:$B,VLOOKUP($AA$5,DenRegTabla2,2,FALSE),'DATOS PEST15'!$A:$A,INDICE!$C$13,'DATOS PEST15'!$E:$E,'2. TS PAIS SEXO Y REG'!$A261)</f>
        <v>0</v>
      </c>
      <c r="AB261" s="166">
        <f>SUMIFS('DATOS PEST15'!$D:$D,'DATOS PEST15'!$C:$C,'2. TS PAIS SEXO Y REG'!AB$6,'DATOS PEST15'!$B:$B,VLOOKUP($AA$5,DenRegTabla2,2,FALSE),'DATOS PEST15'!$A:$A,INDICE!$C$13,'DATOS PEST15'!$E:$E,'2. TS PAIS SEXO Y REG'!$A261)</f>
        <v>0</v>
      </c>
      <c r="AC261" s="164">
        <f>SUMIFS('DATOS PEST15'!$D:$D,'DATOS PEST15'!$B:$B,VLOOKUP($AA$5,DenRegTabla2,2,FALSE),'DATOS PEST15'!$A:$A,INDICE!$C$13,'DATOS PEST15'!$E:$E,'2. TS PAIS SEXO Y REG'!$A261)</f>
        <v>0</v>
      </c>
    </row>
    <row r="262" spans="1:29" s="123" customFormat="1" ht="16.2" thickBot="1" x14ac:dyDescent="0.35">
      <c r="A262" s="4">
        <v>716</v>
      </c>
      <c r="B262" s="141" t="s">
        <v>346</v>
      </c>
      <c r="C262" s="169">
        <f t="shared" ref="C262" si="33">SUM(F262,I262,L262,O262,R262,U262,X262,AA262)</f>
        <v>44.736842105263158</v>
      </c>
      <c r="D262" s="167">
        <f t="shared" ref="D262" si="34">SUM(G262,J262,M262,P262,S262,V262,Y262,AB262)</f>
        <v>34.684210526315795</v>
      </c>
      <c r="E262" s="164">
        <f t="shared" ref="E262" si="35">SUM(H262,K262,N262,Q262,T262,W262,Z262,AC262)</f>
        <v>79.421052631578945</v>
      </c>
      <c r="F262" s="169">
        <f>SUMIFS('DATOS PEST15'!$D:$D,'DATOS PEST15'!$C:$C,'2. TS PAIS SEXO Y REG'!F$6,'DATOS PEST15'!$B:$B,VLOOKUP($F$5,DenRegTabla2,2,FALSE),'DATOS PEST15'!$A:$A,INDICE!$C$13,'DATOS PEST15'!$E:$E,'2. TS PAIS SEXO Y REG'!$A262)</f>
        <v>37.736842105263158</v>
      </c>
      <c r="G262" s="167">
        <f>SUMIFS('DATOS PEST15'!$D:$D,'DATOS PEST15'!$C:$C,'2. TS PAIS SEXO Y REG'!G$6,'DATOS PEST15'!$B:$B,VLOOKUP($F$5,DenRegTabla2,2,FALSE),'DATOS PEST15'!$A:$A,INDICE!$C$13,'DATOS PEST15'!$E:$E,'2. TS PAIS SEXO Y REG'!$A262)</f>
        <v>25.684210526315791</v>
      </c>
      <c r="H262" s="164">
        <f>SUMIFS('DATOS PEST15'!$D:$D,'DATOS PEST15'!$B:$B,VLOOKUP($F$5,DenRegTabla2,2,FALSE),'DATOS PEST15'!$A:$A,INDICE!$C$13,'DATOS PEST15'!$E:$E,'2. TS PAIS SEXO Y REG'!$A262)</f>
        <v>63.421052631578945</v>
      </c>
      <c r="I262" s="169">
        <f>SUMIFS('DATOS PEST15'!$D:$D,'DATOS PEST15'!$C:$C,'2. TS PAIS SEXO Y REG'!I$6,'DATOS PEST15'!$B:$B,VLOOKUP($I$5,DenRegTabla2,2,FALSE),'DATOS PEST15'!$A:$A,INDICE!$C$13,'DATOS PEST15'!$E:$E,'2. TS PAIS SEXO Y REG'!$A262)</f>
        <v>0</v>
      </c>
      <c r="J262" s="167">
        <f>SUMIFS('DATOS PEST15'!$D:$D,'DATOS PEST15'!$C:$C,'2. TS PAIS SEXO Y REG'!J$6,'DATOS PEST15'!$B:$B,VLOOKUP($I$5,DenRegTabla2,2,FALSE),'DATOS PEST15'!$A:$A,INDICE!$C$13,'DATOS PEST15'!$E:$E,'2. TS PAIS SEXO Y REG'!$A262)</f>
        <v>0</v>
      </c>
      <c r="K262" s="164">
        <f>SUMIFS('DATOS PEST15'!$D:$D,'DATOS PEST15'!$B:$B,VLOOKUP($I$5,DenRegTabla2,2,FALSE),'DATOS PEST15'!$A:$A,INDICE!$C$13,'DATOS PEST15'!$E:$E,'2. TS PAIS SEXO Y REG'!$A262)</f>
        <v>0</v>
      </c>
      <c r="L262" s="169">
        <f>SUMIFS('DATOS PEST15'!$D:$D,'DATOS PEST15'!$C:$C,'2. TS PAIS SEXO Y REG'!L$6,'DATOS PEST15'!$B:$B,VLOOKUP($L$5,DenRegTabla2,2,FALSE),'DATOS PEST15'!$A:$A,INDICE!$C$13,'DATOS PEST15'!$E:$E,'2. TS PAIS SEXO Y REG'!$A262)</f>
        <v>2</v>
      </c>
      <c r="M262" s="167">
        <f>SUMIFS('DATOS PEST15'!$D:$D,'DATOS PEST15'!$C:$C,'2. TS PAIS SEXO Y REG'!M$6,'DATOS PEST15'!$B:$B,VLOOKUP($L$5,DenRegTabla2,2,FALSE),'DATOS PEST15'!$A:$A,INDICE!$C$13,'DATOS PEST15'!$E:$E,'2. TS PAIS SEXO Y REG'!$A262)</f>
        <v>0</v>
      </c>
      <c r="N262" s="164">
        <f>SUMIFS('DATOS PEST15'!$D:$D,'DATOS PEST15'!$B:$B,VLOOKUP($L$5,DenRegTabla2,2,FALSE),'DATOS PEST15'!$A:$A,INDICE!$C$13,'DATOS PEST15'!$E:$E,'2. TS PAIS SEXO Y REG'!$A262)</f>
        <v>2</v>
      </c>
      <c r="O262" s="169">
        <f>SUMIFS('DATOS PEST15'!$D:$D,'DATOS PEST15'!$C:$C,'2. TS PAIS SEXO Y REG'!O$6,'DATOS PEST15'!$B:$B,VLOOKUP($O$5,DenRegTabla2,2,FALSE),'DATOS PEST15'!$A:$A,INDICE!$C$13,'DATOS PEST15'!$E:$E,'2. TS PAIS SEXO Y REG'!$A262)</f>
        <v>5</v>
      </c>
      <c r="P262" s="167">
        <f>SUMIFS('DATOS PEST15'!$D:$D,'DATOS PEST15'!$C:$C,'2. TS PAIS SEXO Y REG'!P$6,'DATOS PEST15'!$B:$B,VLOOKUP($O$5,DenRegTabla2,2,FALSE),'DATOS PEST15'!$A:$A,INDICE!$C$13,'DATOS PEST15'!$E:$E,'2. TS PAIS SEXO Y REG'!$A262)</f>
        <v>9</v>
      </c>
      <c r="Q262" s="164">
        <f>SUMIFS('DATOS PEST15'!$D:$D,'DATOS PEST15'!$B:$B,VLOOKUP($O$5,DenRegTabla2,2,FALSE),'DATOS PEST15'!$A:$A,INDICE!$C$13,'DATOS PEST15'!$E:$E,'2. TS PAIS SEXO Y REG'!$A262)</f>
        <v>14</v>
      </c>
      <c r="R262" s="169">
        <f>SUMIFS('DATOS PEST15'!$D:$D,'DATOS PEST15'!$C:$C,'2. TS PAIS SEXO Y REG'!R$6,'DATOS PEST15'!$B:$B,VLOOKUP($R$5,DenRegTabla2,2,FALSE),'DATOS PEST15'!$A:$A,INDICE!$C$13,'DATOS PEST15'!$E:$E,'2. TS PAIS SEXO Y REG'!$A262)</f>
        <v>0</v>
      </c>
      <c r="S262" s="167">
        <f>SUMIFS('DATOS PEST15'!$D:$D,'DATOS PEST15'!$C:$C,'2. TS PAIS SEXO Y REG'!S$6,'DATOS PEST15'!$B:$B,VLOOKUP($R$5,DenRegTabla2,2,FALSE),'DATOS PEST15'!$A:$A,INDICE!$C$13,'DATOS PEST15'!$E:$E,'2. TS PAIS SEXO Y REG'!$A262)</f>
        <v>0</v>
      </c>
      <c r="T262" s="164">
        <f>SUMIFS('DATOS PEST15'!$D:$D,'DATOS PEST15'!$B:$B,VLOOKUP($R$5,DenRegTabla2,2,FALSE),'DATOS PEST15'!$A:$A,INDICE!$C$13,'DATOS PEST15'!$E:$E,'2. TS PAIS SEXO Y REG'!$A262)</f>
        <v>0</v>
      </c>
      <c r="U262" s="169">
        <f>SUMIFS('DATOS PEST15'!$D:$D,'DATOS PEST15'!$C:$C,'2. TS PAIS SEXO Y REG'!U$6,'DATOS PEST15'!$B:$B,VLOOKUP($U$5,DenRegTabla2,2,FALSE),'DATOS PEST15'!$A:$A,INDICE!$C$13,'DATOS PEST15'!$E:$E,'2. TS PAIS SEXO Y REG'!$A262)</f>
        <v>0</v>
      </c>
      <c r="V262" s="167">
        <f>SUMIFS('DATOS PEST15'!$D:$D,'DATOS PEST15'!$C:$C,'2. TS PAIS SEXO Y REG'!V$6,'DATOS PEST15'!$B:$B,VLOOKUP($U$5,DenRegTabla2,2,FALSE),'DATOS PEST15'!$A:$A,INDICE!$C$13,'DATOS PEST15'!$E:$E,'2. TS PAIS SEXO Y REG'!$A262)</f>
        <v>0</v>
      </c>
      <c r="W262" s="164">
        <f>SUMIFS('DATOS PEST15'!$D:$D,'DATOS PEST15'!$B:$B,VLOOKUP($U$5,DenRegTabla2,2,FALSE),'DATOS PEST15'!$A:$A,INDICE!$C$13,'DATOS PEST15'!$E:$E,'2. TS PAIS SEXO Y REG'!$A262)</f>
        <v>0</v>
      </c>
      <c r="X262" s="169">
        <f>SUMIFS('DATOS PEST15'!$D:$D,'DATOS PEST15'!$C:$C,'2. TS PAIS SEXO Y REG'!X$6,'DATOS PEST15'!$B:$B,VLOOKUP($X$5,DenRegTabla2,2,FALSE),'DATOS PEST15'!$A:$A,INDICE!$C$13,'DATOS PEST15'!$E:$E,'2. TS PAIS SEXO Y REG'!$A262)</f>
        <v>0</v>
      </c>
      <c r="Y262" s="167">
        <f>SUMIFS('DATOS PEST15'!$D:$D,'DATOS PEST15'!$C:$C,'2. TS PAIS SEXO Y REG'!Y$6,'DATOS PEST15'!$B:$B,VLOOKUP($X$5,DenRegTabla2,2,FALSE),'DATOS PEST15'!$A:$A,INDICE!$C$13,'DATOS PEST15'!$E:$E,'2. TS PAIS SEXO Y REG'!$A262)</f>
        <v>0</v>
      </c>
      <c r="Z262" s="164">
        <f>SUMIFS('DATOS PEST15'!$D:$D,'DATOS PEST15'!$B:$B,VLOOKUP($X$5,DenRegTabla2,2,FALSE),'DATOS PEST15'!$A:$A,INDICE!$C$13,'DATOS PEST15'!$E:$E,'2. TS PAIS SEXO Y REG'!$A262)</f>
        <v>0</v>
      </c>
      <c r="AA262" s="169">
        <f>SUMIFS('DATOS PEST15'!$D:$D,'DATOS PEST15'!$C:$C,'2. TS PAIS SEXO Y REG'!AA$6,'DATOS PEST15'!$B:$B,VLOOKUP($AA$5,DenRegTabla2,2,FALSE),'DATOS PEST15'!$A:$A,INDICE!$C$13,'DATOS PEST15'!$E:$E,'2. TS PAIS SEXO Y REG'!$A262)</f>
        <v>0</v>
      </c>
      <c r="AB262" s="167">
        <f>SUMIFS('DATOS PEST15'!$D:$D,'DATOS PEST15'!$C:$C,'2. TS PAIS SEXO Y REG'!AB$6,'DATOS PEST15'!$B:$B,VLOOKUP($AA$5,DenRegTabla2,2,FALSE),'DATOS PEST15'!$A:$A,INDICE!$C$13,'DATOS PEST15'!$E:$E,'2. TS PAIS SEXO Y REG'!$A262)</f>
        <v>0</v>
      </c>
      <c r="AC262" s="164">
        <f>SUMIFS('DATOS PEST15'!$D:$D,'DATOS PEST15'!$B:$B,VLOOKUP($AA$5,DenRegTabla2,2,FALSE),'DATOS PEST15'!$A:$A,INDICE!$C$13,'DATOS PEST15'!$E:$E,'2. TS PAIS SEXO Y REG'!$A262)</f>
        <v>0</v>
      </c>
    </row>
    <row r="263" spans="1:29" s="122" customFormat="1" ht="16.2" thickBot="1" x14ac:dyDescent="0.35">
      <c r="A263" s="4">
        <v>952</v>
      </c>
      <c r="B263" s="117" t="s">
        <v>462</v>
      </c>
      <c r="C263" s="198">
        <f>SUM(F263,I263,L263,O263,R263,U263,X263,AA263)</f>
        <v>169.26315789473685</v>
      </c>
      <c r="D263" s="199">
        <f t="shared" ref="D263:D264" si="36">SUM(G263,J263,M263,P263,S263,V263,Y263,AB263)</f>
        <v>727.57894736842104</v>
      </c>
      <c r="E263" s="200">
        <f t="shared" ref="E263:E264" si="37">SUM(H263,K263,N263,Q263,T263,W263,Z263,AC263)</f>
        <v>896.84210526315792</v>
      </c>
      <c r="F263" s="198">
        <f>SUMIFS('DATOS PEST15'!$D:$D,'DATOS PEST15'!$C:$C,'2. TS PAIS SEXO Y REG'!F$6,'DATOS PEST15'!$B:$B,VLOOKUP($F$5,DenRegTabla2,2,FALSE),'DATOS PEST15'!$A:$A,INDICE!$C$13,'DATOS PEST15'!$F:$F,'2. TS PAIS SEXO Y REG'!$B263)</f>
        <v>139.36842105263159</v>
      </c>
      <c r="G263" s="199">
        <f>SUMIFS('DATOS PEST15'!$D:$D,'DATOS PEST15'!$C:$C,'2. TS PAIS SEXO Y REG'!G$6,'DATOS PEST15'!$B:$B,VLOOKUP($F$5,DenRegTabla2,2,FALSE),'DATOS PEST15'!$A:$A,INDICE!$C$13,'DATOS PEST15'!$F:$F,'2. TS PAIS SEXO Y REG'!$B263)</f>
        <v>673.21052631578948</v>
      </c>
      <c r="H263" s="200">
        <f>SUMIFS('DATOS PEST15'!$D:$D,'DATOS PEST15'!$B:$B,VLOOKUP($F$5,DenRegTabla2,2,FALSE),'DATOS PEST15'!$A:$A,INDICE!$C$13,'DATOS PEST15'!$F:$F,'2. TS PAIS SEXO Y REG'!$B263)</f>
        <v>812.57894736842104</v>
      </c>
      <c r="I263" s="198">
        <f>SUMIFS('DATOS PEST15'!$D:$D,'DATOS PEST15'!$C:$C,'2. TS PAIS SEXO Y REG'!I$6,'DATOS PEST15'!$B:$B,VLOOKUP($I$5,DenRegTabla2,2,FALSE),'DATOS PEST15'!$A:$A,INDICE!$C$13,'DATOS PEST15'!$F:$F,'2. TS PAIS SEXO Y REG'!$B263)</f>
        <v>7.1578947368421053</v>
      </c>
      <c r="J263" s="199">
        <f>SUMIFS('DATOS PEST15'!$D:$D,'DATOS PEST15'!$C:$C,'2. TS PAIS SEXO Y REG'!J$6,'DATOS PEST15'!$B:$B,VLOOKUP($I$5,DenRegTabla2,2,FALSE),'DATOS PEST15'!$A:$A,INDICE!$C$13,'DATOS PEST15'!$F:$F,'2. TS PAIS SEXO Y REG'!$B263)</f>
        <v>23.105263157894736</v>
      </c>
      <c r="K263" s="200">
        <f>SUMIFS('DATOS PEST15'!$D:$D,'DATOS PEST15'!$B:$B,VLOOKUP($I$5,DenRegTabla2,2,FALSE),'DATOS PEST15'!$A:$A,INDICE!$C$13,'DATOS PEST15'!$F:$F,'2. TS PAIS SEXO Y REG'!$B263)</f>
        <v>30.263157894736842</v>
      </c>
      <c r="L263" s="198">
        <f>SUMIFS('DATOS PEST15'!$D:$D,'DATOS PEST15'!$C:$C,'2. TS PAIS SEXO Y REG'!L$6,'DATOS PEST15'!$B:$B,VLOOKUP($L$5,DenRegTabla2,2,FALSE),'DATOS PEST15'!$A:$A,INDICE!$C$13,'DATOS PEST15'!$F:$F,'2. TS PAIS SEXO Y REG'!$B263)</f>
        <v>14.157894736842104</v>
      </c>
      <c r="M263" s="199">
        <f>SUMIFS('DATOS PEST15'!$D:$D,'DATOS PEST15'!$C:$C,'2. TS PAIS SEXO Y REG'!M$6,'DATOS PEST15'!$B:$B,VLOOKUP($L$5,DenRegTabla2,2,FALSE),'DATOS PEST15'!$A:$A,INDICE!$C$13,'DATOS PEST15'!$F:$F,'2. TS PAIS SEXO Y REG'!$B263)</f>
        <v>0</v>
      </c>
      <c r="N263" s="200">
        <f>SUMIFS('DATOS PEST15'!$D:$D,'DATOS PEST15'!$B:$B,VLOOKUP($L$5,DenRegTabla2,2,FALSE),'DATOS PEST15'!$A:$A,INDICE!$C$13,'DATOS PEST15'!$F:$F,'2. TS PAIS SEXO Y REG'!$B263)</f>
        <v>14.157894736842104</v>
      </c>
      <c r="O263" s="198">
        <f>SUMIFS('DATOS PEST15'!$D:$D,'DATOS PEST15'!$C:$C,'2. TS PAIS SEXO Y REG'!O$6,'DATOS PEST15'!$B:$B,VLOOKUP($O$5,DenRegTabla2,2,FALSE),'DATOS PEST15'!$A:$A,INDICE!$C$13,'DATOS PEST15'!$F:$F,'2. TS PAIS SEXO Y REG'!$B263)</f>
        <v>8.5789473684210531</v>
      </c>
      <c r="P263" s="199">
        <f>SUMIFS('DATOS PEST15'!$D:$D,'DATOS PEST15'!$C:$C,'2. TS PAIS SEXO Y REG'!P$6,'DATOS PEST15'!$B:$B,VLOOKUP($O$5,DenRegTabla2,2,FALSE),'DATOS PEST15'!$A:$A,INDICE!$C$13,'DATOS PEST15'!$F:$F,'2. TS PAIS SEXO Y REG'!$B263)</f>
        <v>31.263157894736842</v>
      </c>
      <c r="Q263" s="200">
        <f>SUMIFS('DATOS PEST15'!$D:$D,'DATOS PEST15'!$B:$B,VLOOKUP($O$5,DenRegTabla2,2,FALSE),'DATOS PEST15'!$A:$A,INDICE!$C$13,'DATOS PEST15'!$F:$F,'2. TS PAIS SEXO Y REG'!$B263)</f>
        <v>39.842105263157897</v>
      </c>
      <c r="R263" s="198">
        <f>SUMIFS('DATOS PEST15'!$D:$D,'DATOS PEST15'!$C:$C,'2. TS PAIS SEXO Y REG'!R$6,'DATOS PEST15'!$B:$B,VLOOKUP($R$5,DenRegTabla2,2,FALSE),'DATOS PEST15'!$A:$A,INDICE!$C$13,'DATOS PEST15'!$F:$F,'2. TS PAIS SEXO Y REG'!$B263)</f>
        <v>0</v>
      </c>
      <c r="S263" s="199">
        <f>SUMIFS('DATOS PEST15'!$D:$D,'DATOS PEST15'!$C:$C,'2. TS PAIS SEXO Y REG'!S$6,'DATOS PEST15'!$B:$B,VLOOKUP($R$5,DenRegTabla2,2,FALSE),'DATOS PEST15'!$A:$A,INDICE!$C$13,'DATOS PEST15'!$F:$F,'2. TS PAIS SEXO Y REG'!$B263)</f>
        <v>0</v>
      </c>
      <c r="T263" s="200">
        <f>SUMIFS('DATOS PEST15'!$D:$D,'DATOS PEST15'!$B:$B,VLOOKUP($R$5,DenRegTabla2,2,FALSE),'DATOS PEST15'!$A:$A,INDICE!$C$13,'DATOS PEST15'!$F:$F,'2. TS PAIS SEXO Y REG'!$B263)</f>
        <v>0</v>
      </c>
      <c r="U263" s="198">
        <f>SUMIFS('DATOS PEST15'!$D:$D,'DATOS PEST15'!$C:$C,'2. TS PAIS SEXO Y REG'!U$6,'DATOS PEST15'!$B:$B,VLOOKUP($U$5,DenRegTabla2,2,FALSE),'DATOS PEST15'!$A:$A,INDICE!$C$13,'DATOS PEST15'!$F:$F,'2. TS PAIS SEXO Y REG'!$B263)</f>
        <v>0</v>
      </c>
      <c r="V263" s="199">
        <f>SUMIFS('DATOS PEST15'!$D:$D,'DATOS PEST15'!$C:$C,'2. TS PAIS SEXO Y REG'!V$6,'DATOS PEST15'!$B:$B,VLOOKUP($U$5,DenRegTabla2,2,FALSE),'DATOS PEST15'!$A:$A,INDICE!$C$13,'DATOS PEST15'!$F:$F,'2. TS PAIS SEXO Y REG'!$B263)</f>
        <v>0</v>
      </c>
      <c r="W263" s="200">
        <f>SUMIFS('DATOS PEST15'!$D:$D,'DATOS PEST15'!$B:$B,VLOOKUP($U$5,DenRegTabla2,2,FALSE),'DATOS PEST15'!$A:$A,INDICE!$C$13,'DATOS PEST15'!$F:$F,'2. TS PAIS SEXO Y REG'!$B263)</f>
        <v>0</v>
      </c>
      <c r="X263" s="198">
        <f>SUMIFS('DATOS PEST15'!$D:$D,'DATOS PEST15'!$C:$C,'2. TS PAIS SEXO Y REG'!X$6,'DATOS PEST15'!$B:$B,VLOOKUP($X$5,DenRegTabla2,2,FALSE),'DATOS PEST15'!$A:$A,INDICE!$C$13,'DATOS PEST15'!$F:$F,'2. TS PAIS SEXO Y REG'!$B263)</f>
        <v>0</v>
      </c>
      <c r="Y263" s="199">
        <f>SUMIFS('DATOS PEST15'!$D:$D,'DATOS PEST15'!$C:$C,'2. TS PAIS SEXO Y REG'!Y$6,'DATOS PEST15'!$B:$B,VLOOKUP($X$5,DenRegTabla2,2,FALSE),'DATOS PEST15'!$A:$A,INDICE!$C$13,'DATOS PEST15'!$F:$F,'2. TS PAIS SEXO Y REG'!$B263)</f>
        <v>0</v>
      </c>
      <c r="Z263" s="200">
        <f>SUMIFS('DATOS PEST15'!$D:$D,'DATOS PEST15'!$B:$B,VLOOKUP($X$5,DenRegTabla2,2,FALSE),'DATOS PEST15'!$A:$A,INDICE!$C$13,'DATOS PEST15'!$F:$F,'2. TS PAIS SEXO Y REG'!$B263)</f>
        <v>0</v>
      </c>
      <c r="AA263" s="198">
        <f>SUMIFS('DATOS PEST15'!$D:$D,'DATOS PEST15'!$C:$C,'2. TS PAIS SEXO Y REG'!AA$6,'DATOS PEST15'!$B:$B,VLOOKUP($AA$5,DenRegTabla2,2,FALSE),'DATOS PEST15'!$A:$A,INDICE!$C$13,'DATOS PEST15'!$F:$F,'2. TS PAIS SEXO Y REG'!$B263)</f>
        <v>0</v>
      </c>
      <c r="AB263" s="199">
        <f>SUMIFS('DATOS PEST15'!$D:$D,'DATOS PEST15'!$C:$C,'2. TS PAIS SEXO Y REG'!AB$6,'DATOS PEST15'!$B:$B,VLOOKUP($AA$5,DenRegTabla2,2,FALSE),'DATOS PEST15'!$A:$A,INDICE!$C$13,'DATOS PEST15'!$F:$F,'2. TS PAIS SEXO Y REG'!$B263)</f>
        <v>0</v>
      </c>
      <c r="AC263" s="201">
        <f>SUMIFS('DATOS PEST15'!$D:$D,'DATOS PEST15'!$B:$B,VLOOKUP($AA$5,DenRegTabla2,2,FALSE),'DATOS PEST15'!$A:$A,INDICE!$C$13,'DATOS PEST15'!$F:$F,'2. TS PAIS SEXO Y REG'!$B263)</f>
        <v>0</v>
      </c>
    </row>
    <row r="264" spans="1:29" s="122" customFormat="1" ht="16.2" thickBot="1" x14ac:dyDescent="0.35">
      <c r="A264" s="4">
        <v>952</v>
      </c>
      <c r="B264" s="161" t="s">
        <v>482</v>
      </c>
      <c r="C264" s="202">
        <f>SUM(F264,I264,L264,O264,R264,U264,X264,AA264)</f>
        <v>1574.6842105263158</v>
      </c>
      <c r="D264" s="203">
        <f t="shared" si="36"/>
        <v>1346.8947368421052</v>
      </c>
      <c r="E264" s="204">
        <f t="shared" si="37"/>
        <v>2922.5789473684208</v>
      </c>
      <c r="F264" s="202">
        <f>SUMIFS('DATOS PEST15'!$D:$D,'DATOS PEST15'!$C:$C,'2. TS PAIS SEXO Y REG'!F$6,'DATOS PEST15'!$B:$B,VLOOKUP($F$5,DenRegTabla2,2,FALSE),'DATOS PEST15'!$A:$A,INDICE!$C$13,'DATOS PEST15'!$F:$F,"No consta")</f>
        <v>1141.2631578947369</v>
      </c>
      <c r="G264" s="203">
        <f>SUMIFS('DATOS PEST15'!$D:$D,'DATOS PEST15'!$C:$C,'2. TS PAIS SEXO Y REG'!G$6,'DATOS PEST15'!$B:$B,VLOOKUP($F$5,DenRegTabla2,2,FALSE),'DATOS PEST15'!$A:$A,INDICE!$C$13,'DATOS PEST15'!$F:$F,"No consta")</f>
        <v>1011.1578947368421</v>
      </c>
      <c r="H264" s="204">
        <f>SUMIFS('DATOS PEST15'!$D:$D,'DATOS PEST15'!$B:$B,VLOOKUP($F$5,DenRegTabla2,2,FALSE),'DATOS PEST15'!$A:$A,INDICE!$C$13,'DATOS PEST15'!$F:$F,"No consta")</f>
        <v>2153.4210526315787</v>
      </c>
      <c r="I264" s="202">
        <f>SUMIFS('DATOS PEST15'!$D:$D,'DATOS PEST15'!$C:$C,'2. TS PAIS SEXO Y REG'!I$6,'DATOS PEST15'!$B:$B,VLOOKUP($I$5,DenRegTabla2,2,FALSE),'DATOS PEST15'!$A:$A,INDICE!$C$13,'DATOS PEST15'!$F:$F,"No consta")</f>
        <v>103.57894736842105</v>
      </c>
      <c r="J264" s="203">
        <f>SUMIFS('DATOS PEST15'!$D:$D,'DATOS PEST15'!$C:$C,'2. TS PAIS SEXO Y REG'!J$6,'DATOS PEST15'!$B:$B,VLOOKUP($I$5,DenRegTabla2,2,FALSE),'DATOS PEST15'!$A:$A,INDICE!$C$13,'DATOS PEST15'!$F:$F,"No consta")</f>
        <v>51.89473684210526</v>
      </c>
      <c r="K264" s="204">
        <f>SUMIFS('DATOS PEST15'!$D:$D,'DATOS PEST15'!$B:$B,VLOOKUP($I$5,DenRegTabla2,2,FALSE),'DATOS PEST15'!$A:$A,INDICE!$C$13,'DATOS PEST15'!$F:$F,"No consta")</f>
        <v>155.4736842105263</v>
      </c>
      <c r="L264" s="202">
        <f>SUMIFS('DATOS PEST15'!$D:$D,'DATOS PEST15'!$C:$C,'2. TS PAIS SEXO Y REG'!L$6,'DATOS PEST15'!$B:$B,VLOOKUP($L$5,DenRegTabla2,2,FALSE),'DATOS PEST15'!$A:$A,INDICE!$C$13,'DATOS PEST15'!$F:$F,"No consta")</f>
        <v>124.15789473684211</v>
      </c>
      <c r="M264" s="203">
        <f>SUMIFS('DATOS PEST15'!$D:$D,'DATOS PEST15'!$C:$C,'2. TS PAIS SEXO Y REG'!M$6,'DATOS PEST15'!$B:$B,VLOOKUP($L$5,DenRegTabla2,2,FALSE),'DATOS PEST15'!$A:$A,INDICE!$C$13,'DATOS PEST15'!$F:$F,"No consta")</f>
        <v>10</v>
      </c>
      <c r="N264" s="204">
        <f>SUMIFS('DATOS PEST15'!$D:$D,'DATOS PEST15'!$B:$B,VLOOKUP($L$5,DenRegTabla2,2,FALSE),'DATOS PEST15'!$A:$A,INDICE!$C$13,'DATOS PEST15'!$F:$F,"No consta")</f>
        <v>134.15789473684211</v>
      </c>
      <c r="O264" s="202">
        <f>SUMIFS('DATOS PEST15'!$D:$D,'DATOS PEST15'!$C:$C,'2. TS PAIS SEXO Y REG'!O$6,'DATOS PEST15'!$B:$B,VLOOKUP($O$5,DenRegTabla2,2,FALSE),'DATOS PEST15'!$A:$A,INDICE!$C$13,'DATOS PEST15'!$F:$F,"No consta")</f>
        <v>200.68421052631578</v>
      </c>
      <c r="P264" s="203">
        <f>SUMIFS('DATOS PEST15'!$D:$D,'DATOS PEST15'!$C:$C,'2. TS PAIS SEXO Y REG'!P$6,'DATOS PEST15'!$B:$B,VLOOKUP($O$5,DenRegTabla2,2,FALSE),'DATOS PEST15'!$A:$A,INDICE!$C$13,'DATOS PEST15'!$F:$F,"No consta")</f>
        <v>269.89473684210526</v>
      </c>
      <c r="Q264" s="204">
        <f>SUMIFS('DATOS PEST15'!$D:$D,'DATOS PEST15'!$B:$B,VLOOKUP($O$5,DenRegTabla2,2,FALSE),'DATOS PEST15'!$A:$A,INDICE!$C$13,'DATOS PEST15'!$F:$F,"No consta")</f>
        <v>470.57894736842104</v>
      </c>
      <c r="R264" s="202">
        <f>SUMIFS('DATOS PEST15'!$D:$D,'DATOS PEST15'!$C:$C,'2. TS PAIS SEXO Y REG'!R$6,'DATOS PEST15'!$B:$B,VLOOKUP($R$5,DenRegTabla2,2,FALSE),'DATOS PEST15'!$A:$A,INDICE!$C$13,'DATOS PEST15'!$F:$F,"No consta")</f>
        <v>5</v>
      </c>
      <c r="S264" s="203">
        <f>SUMIFS('DATOS PEST15'!$D:$D,'DATOS PEST15'!$C:$C,'2. TS PAIS SEXO Y REG'!S$6,'DATOS PEST15'!$B:$B,VLOOKUP($R$5,DenRegTabla2,2,FALSE),'DATOS PEST15'!$A:$A,INDICE!$C$13,'DATOS PEST15'!$F:$F,"No consta")</f>
        <v>2</v>
      </c>
      <c r="T264" s="204">
        <f>SUMIFS('DATOS PEST15'!$D:$D,'DATOS PEST15'!$B:$B,VLOOKUP($R$5,DenRegTabla2,2,FALSE),'DATOS PEST15'!$A:$A,INDICE!$C$13,'DATOS PEST15'!$F:$F,"No consta")</f>
        <v>7</v>
      </c>
      <c r="U264" s="202">
        <f>SUMIFS('DATOS PEST15'!$D:$D,'DATOS PEST15'!$C:$C,'2. TS PAIS SEXO Y REG'!U$6,'DATOS PEST15'!$B:$B,VLOOKUP($U$5,DenRegTabla2,2,FALSE),'DATOS PEST15'!$A:$A,INDICE!$C$13,'DATOS PEST15'!$F:$F,"No consta")</f>
        <v>0</v>
      </c>
      <c r="V264" s="203">
        <f>SUMIFS('DATOS PEST15'!$D:$D,'DATOS PEST15'!$C:$C,'2. TS PAIS SEXO Y REG'!V$6,'DATOS PEST15'!$B:$B,VLOOKUP($U$5,DenRegTabla2,2,FALSE),'DATOS PEST15'!$A:$A,INDICE!$C$13,'DATOS PEST15'!$F:$F,"No consta")</f>
        <v>1.9473684210526316</v>
      </c>
      <c r="W264" s="204">
        <f>SUMIFS('DATOS PEST15'!$D:$D,'DATOS PEST15'!$B:$B,VLOOKUP($U$5,DenRegTabla2,2,FALSE),'DATOS PEST15'!$A:$A,INDICE!$C$13,'DATOS PEST15'!$F:$F,"No consta")</f>
        <v>1.9473684210526316</v>
      </c>
      <c r="X264" s="202">
        <f>SUMIFS('DATOS PEST15'!$D:$D,'DATOS PEST15'!$C:$C,'2. TS PAIS SEXO Y REG'!X$6,'DATOS PEST15'!$B:$B,VLOOKUP($X$5,DenRegTabla2,2,FALSE),'DATOS PEST15'!$A:$A,INDICE!$C$13,'DATOS PEST15'!$F:$F,"No consta")</f>
        <v>0</v>
      </c>
      <c r="Y264" s="203">
        <f>SUMIFS('DATOS PEST15'!$D:$D,'DATOS PEST15'!$C:$C,'2. TS PAIS SEXO Y REG'!Y$6,'DATOS PEST15'!$B:$B,VLOOKUP($X$5,DenRegTabla2,2,FALSE),'DATOS PEST15'!$A:$A,INDICE!$C$13,'DATOS PEST15'!$F:$F,"No consta")</f>
        <v>0</v>
      </c>
      <c r="Z264" s="204">
        <f>SUMIFS('DATOS PEST15'!$D:$D,'DATOS PEST15'!$B:$B,VLOOKUP($X$5,DenRegTabla2,2,FALSE),'DATOS PEST15'!$A:$A,INDICE!$C$13,'DATOS PEST15'!$F:$F,"No consta")</f>
        <v>0</v>
      </c>
      <c r="AA264" s="202">
        <f>SUMIFS('DATOS PEST15'!$D:$D,'DATOS PEST15'!$C:$C,'2. TS PAIS SEXO Y REG'!AA$6,'DATOS PEST15'!$B:$B,VLOOKUP($AA$5,DenRegTabla2,2,FALSE),'DATOS PEST15'!$A:$A,INDICE!$C$13,'DATOS PEST15'!$F:$F,"No consta")</f>
        <v>0</v>
      </c>
      <c r="AB264" s="203">
        <f>SUMIFS('DATOS PEST15'!$D:$D,'DATOS PEST15'!$C:$C,'2. TS PAIS SEXO Y REG'!AB$6,'DATOS PEST15'!$B:$B,VLOOKUP($AA$5,DenRegTabla2,2,FALSE),'DATOS PEST15'!$A:$A,INDICE!$C$13,'DATOS PEST15'!$F:$F,"No consta")</f>
        <v>0</v>
      </c>
      <c r="AC264" s="205">
        <f>SUMIFS('DATOS PEST15'!$D:$D,'DATOS PEST15'!$B:$B,VLOOKUP($AA$5,DenRegTabla2,2,FALSE),'DATOS PEST15'!$A:$A,INDICE!$C$13,'DATOS PEST15'!$F:$F,"No consta")</f>
        <v>0</v>
      </c>
    </row>
    <row r="265" spans="1:29" x14ac:dyDescent="0.3">
      <c r="B265" s="4"/>
      <c r="C265" s="111"/>
      <c r="D265" s="111"/>
      <c r="E265" s="111"/>
      <c r="F265" s="111"/>
      <c r="G265" s="111"/>
      <c r="H265" s="111"/>
    </row>
    <row r="266" spans="1:29" x14ac:dyDescent="0.3">
      <c r="B266" s="4" t="s">
        <v>479</v>
      </c>
      <c r="C266" s="111"/>
      <c r="D266" s="111"/>
      <c r="E266" s="111"/>
      <c r="F266" s="111"/>
      <c r="G266" s="111"/>
      <c r="H266" s="111"/>
    </row>
    <row r="267" spans="1:29" x14ac:dyDescent="0.3">
      <c r="B267" t="s">
        <v>483</v>
      </c>
    </row>
  </sheetData>
  <sortState xmlns:xlrd2="http://schemas.microsoft.com/office/spreadsheetml/2017/richdata2" ref="B38:B262">
    <sortCondition ref="B38:B262"/>
  </sortState>
  <mergeCells count="13">
    <mergeCell ref="B2:H2"/>
    <mergeCell ref="C4:E5"/>
    <mergeCell ref="F4:N4"/>
    <mergeCell ref="O4:T4"/>
    <mergeCell ref="U4:Z4"/>
    <mergeCell ref="F5:H5"/>
    <mergeCell ref="I5:K5"/>
    <mergeCell ref="L5:N5"/>
    <mergeCell ref="O5:Q5"/>
    <mergeCell ref="R5:T5"/>
    <mergeCell ref="U5:W5"/>
    <mergeCell ref="X5:Z5"/>
    <mergeCell ref="B4:B6"/>
  </mergeCells>
  <pageMargins left="0" right="0" top="0" bottom="0" header="0" footer="0"/>
  <pageSetup paperSize="9" scale="38" fitToWidth="2" fitToHeight="3" orientation="landscape" r:id="rId1"/>
  <headerFooter>
    <oddFooter>&amp;L(1) "Total" incluye en todos los casos los valores de los afiliados de los que no consta el sexo.</oddFooter>
  </headerFooter>
  <ignoredErrors>
    <ignoredError sqref="C10:AC10 F37" 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9BE914-E222-4711-84E8-3CE23B552E63}">
  <sheetPr codeName="Hoja6">
    <tabColor rgb="FF92D050"/>
  </sheetPr>
  <dimension ref="A1:O70"/>
  <sheetViews>
    <sheetView workbookViewId="0">
      <selection activeCell="C3" sqref="C3"/>
    </sheetView>
  </sheetViews>
  <sheetFormatPr baseColWidth="10" defaultColWidth="11.44140625" defaultRowHeight="14.4" x14ac:dyDescent="0.3"/>
  <cols>
    <col min="2" max="2" width="4.6640625" customWidth="1"/>
    <col min="3" max="3" width="20.88671875" customWidth="1"/>
    <col min="4" max="4" width="4.6640625" customWidth="1"/>
    <col min="5" max="5" width="35.5546875" bestFit="1" customWidth="1"/>
    <col min="6" max="6" width="23.44140625" bestFit="1" customWidth="1"/>
    <col min="7" max="7" width="4.6640625" customWidth="1"/>
    <col min="8" max="8" width="41.44140625" customWidth="1"/>
    <col min="9" max="9" width="26" bestFit="1" customWidth="1"/>
    <col min="10" max="10" width="4.6640625" customWidth="1"/>
    <col min="11" max="11" width="20.33203125" bestFit="1" customWidth="1"/>
    <col min="12" max="12" width="25.6640625" bestFit="1" customWidth="1"/>
    <col min="13" max="13" width="4.6640625" customWidth="1"/>
    <col min="14" max="14" width="20.44140625" bestFit="1" customWidth="1"/>
  </cols>
  <sheetData>
    <row r="1" spans="1:15" x14ac:dyDescent="0.3">
      <c r="D1" s="35"/>
      <c r="E1" s="236" t="s">
        <v>194</v>
      </c>
      <c r="F1" s="237"/>
      <c r="G1" s="237"/>
      <c r="H1" s="237"/>
      <c r="I1" s="237"/>
      <c r="J1" s="237"/>
      <c r="K1" s="44"/>
      <c r="L1" s="44"/>
      <c r="M1" s="44"/>
    </row>
    <row r="2" spans="1:15" x14ac:dyDescent="0.3">
      <c r="A2" s="36" t="s">
        <v>195</v>
      </c>
      <c r="B2" s="35"/>
      <c r="C2" s="36" t="s">
        <v>196</v>
      </c>
      <c r="D2" s="35"/>
      <c r="E2" s="36"/>
      <c r="F2" s="23"/>
      <c r="G2" s="35"/>
      <c r="H2" s="36" t="s">
        <v>197</v>
      </c>
      <c r="I2" t="s">
        <v>198</v>
      </c>
      <c r="J2" s="35"/>
      <c r="K2" s="36" t="s">
        <v>213</v>
      </c>
      <c r="L2" t="s">
        <v>214</v>
      </c>
      <c r="M2" s="44"/>
      <c r="N2" s="36" t="s">
        <v>447</v>
      </c>
    </row>
    <row r="3" spans="1:15" ht="28.8" x14ac:dyDescent="0.3">
      <c r="A3" t="s">
        <v>199</v>
      </c>
      <c r="B3" s="35">
        <v>1</v>
      </c>
      <c r="C3" s="37" t="str" cm="1">
        <f t="array" ref="C3">INDEX(Meses,VALUE(MID(INDICE!$C$13,5,2)),1)&amp;" "&amp;LEFT(INDICE!$C$13,4)</f>
        <v>Marzo 2024</v>
      </c>
      <c r="D3" s="35"/>
      <c r="E3" s="23"/>
      <c r="F3" s="23"/>
      <c r="G3" s="35"/>
      <c r="H3" t="str">
        <f>'3.TS SEXO PROV CCAA REG'!F$10</f>
        <v>RÉGIMEN GENERAL</v>
      </c>
      <c r="I3" s="23" t="s">
        <v>77</v>
      </c>
      <c r="J3" s="35"/>
      <c r="K3" t="s">
        <v>153</v>
      </c>
      <c r="L3" s="45" t="s">
        <v>92</v>
      </c>
      <c r="M3" s="44"/>
      <c r="N3" t="s">
        <v>448</v>
      </c>
      <c r="O3" s="160" t="str">
        <f>'1.TS PAIS EDAD Y SEXO'!$D$5</f>
        <v>Entre 35
y  54 años</v>
      </c>
    </row>
    <row r="4" spans="1:15" x14ac:dyDescent="0.3">
      <c r="A4" t="s">
        <v>200</v>
      </c>
      <c r="B4" s="35">
        <v>2</v>
      </c>
      <c r="D4" s="35"/>
      <c r="E4" s="23"/>
      <c r="F4" s="23"/>
      <c r="G4" s="35"/>
      <c r="H4" s="23" t="str">
        <f>'3.TS SEXO PROV CCAA REG'!I$10</f>
        <v>SISTEMA ESPECIAL AGRARIO</v>
      </c>
      <c r="I4" s="23" t="s">
        <v>78</v>
      </c>
      <c r="J4" s="35"/>
      <c r="L4" s="23"/>
      <c r="M4" s="44"/>
      <c r="N4" t="s">
        <v>449</v>
      </c>
      <c r="O4" s="23" t="str">
        <f>'1.TS PAIS EDAD Y SEXO'!$E$5</f>
        <v>Más de
54 años</v>
      </c>
    </row>
    <row r="5" spans="1:15" x14ac:dyDescent="0.3">
      <c r="A5" t="s">
        <v>201</v>
      </c>
      <c r="B5" s="35">
        <v>3</v>
      </c>
      <c r="D5" s="35"/>
      <c r="E5" s="23"/>
      <c r="F5" s="23"/>
      <c r="G5" s="35"/>
      <c r="H5" s="23" t="str">
        <f>'3.TS SEXO PROV CCAA REG'!L$10</f>
        <v>SISTEMA ESPECIAL EMPLEADOS HOGAR</v>
      </c>
      <c r="I5" s="23" t="s">
        <v>79</v>
      </c>
      <c r="J5" s="35"/>
      <c r="L5" s="23"/>
      <c r="M5" s="44"/>
      <c r="N5" t="s">
        <v>430</v>
      </c>
      <c r="O5" s="23" t="str">
        <f>'1.TS PAIS EDAD Y SEXO'!$C$5</f>
        <v>Menos de
35 años</v>
      </c>
    </row>
    <row r="6" spans="1:15" x14ac:dyDescent="0.3">
      <c r="A6" t="s">
        <v>202</v>
      </c>
      <c r="B6" s="35">
        <v>4</v>
      </c>
      <c r="D6" s="35"/>
      <c r="E6" s="23"/>
      <c r="F6" s="23"/>
      <c r="G6" s="35"/>
      <c r="H6" s="23" t="str">
        <f>'3.TS SEXO PROV CCAA REG'!O$10</f>
        <v>NO SETA</v>
      </c>
      <c r="I6" s="23" t="s">
        <v>187</v>
      </c>
      <c r="J6" s="35"/>
      <c r="L6" s="23"/>
      <c r="M6" s="44"/>
    </row>
    <row r="7" spans="1:15" x14ac:dyDescent="0.3">
      <c r="A7" t="s">
        <v>203</v>
      </c>
      <c r="B7" s="35">
        <v>5</v>
      </c>
      <c r="D7" s="35"/>
      <c r="E7" s="23"/>
      <c r="F7" s="23"/>
      <c r="G7" s="35"/>
      <c r="H7" s="23" t="str">
        <f>'3.TS SEXO PROV CCAA REG'!R$10</f>
        <v>SETA</v>
      </c>
      <c r="I7" s="23" t="s">
        <v>188</v>
      </c>
      <c r="J7" s="35"/>
      <c r="L7" s="23"/>
      <c r="M7" s="44"/>
    </row>
    <row r="8" spans="1:15" x14ac:dyDescent="0.3">
      <c r="A8" t="s">
        <v>204</v>
      </c>
      <c r="B8" s="35">
        <v>6</v>
      </c>
      <c r="D8" s="35"/>
      <c r="E8" s="23"/>
      <c r="F8" s="23"/>
      <c r="G8" s="35"/>
      <c r="H8" s="23" t="str">
        <f>'3.TS SEXO PROV CCAA REG'!U$10</f>
        <v>CUENTA AJENA</v>
      </c>
      <c r="I8" s="23" t="s">
        <v>80</v>
      </c>
      <c r="J8" s="35"/>
      <c r="L8" s="23"/>
      <c r="M8" s="44"/>
    </row>
    <row r="9" spans="1:15" x14ac:dyDescent="0.3">
      <c r="A9" t="s">
        <v>205</v>
      </c>
      <c r="B9" s="35">
        <v>7</v>
      </c>
      <c r="D9" s="35"/>
      <c r="E9" s="23"/>
      <c r="F9" s="23"/>
      <c r="G9" s="35"/>
      <c r="H9" s="23" t="str">
        <f>'3.TS SEXO PROV CCAA REG'!X$10</f>
        <v>CUENTA PROPIA</v>
      </c>
      <c r="I9" s="23" t="s">
        <v>81</v>
      </c>
      <c r="J9" s="35"/>
      <c r="M9" s="44"/>
    </row>
    <row r="10" spans="1:15" x14ac:dyDescent="0.3">
      <c r="A10" t="s">
        <v>206</v>
      </c>
      <c r="B10" s="35">
        <v>8</v>
      </c>
      <c r="D10" s="35"/>
      <c r="G10" s="35"/>
      <c r="H10" s="23" t="str">
        <f>'3.TS SEXO PROV CCAA REG'!AA$10</f>
        <v>MINERÍA CARBÓN</v>
      </c>
      <c r="I10" s="23" t="s">
        <v>76</v>
      </c>
      <c r="J10" s="35"/>
      <c r="M10" s="44"/>
    </row>
    <row r="11" spans="1:15" x14ac:dyDescent="0.3">
      <c r="A11" t="s">
        <v>207</v>
      </c>
      <c r="B11" s="35">
        <v>9</v>
      </c>
      <c r="D11" s="35"/>
      <c r="G11" s="35"/>
      <c r="J11" s="35"/>
      <c r="M11" s="44"/>
    </row>
    <row r="12" spans="1:15" x14ac:dyDescent="0.3">
      <c r="A12" t="s">
        <v>208</v>
      </c>
      <c r="B12" s="35">
        <v>10</v>
      </c>
      <c r="D12" s="35"/>
      <c r="G12" s="35"/>
      <c r="J12" s="35"/>
      <c r="M12" s="44"/>
    </row>
    <row r="13" spans="1:15" x14ac:dyDescent="0.3">
      <c r="A13" t="s">
        <v>209</v>
      </c>
      <c r="B13" s="35">
        <v>11</v>
      </c>
      <c r="D13" s="35"/>
      <c r="G13" s="35"/>
      <c r="J13" s="35"/>
      <c r="M13" s="44"/>
    </row>
    <row r="14" spans="1:15" x14ac:dyDescent="0.3">
      <c r="A14" t="s">
        <v>210</v>
      </c>
      <c r="B14" s="35">
        <v>12</v>
      </c>
      <c r="D14" s="35"/>
      <c r="G14" s="35"/>
      <c r="J14" s="35"/>
      <c r="M14" s="44"/>
    </row>
    <row r="16" spans="1:15" x14ac:dyDescent="0.3">
      <c r="I16" s="23"/>
      <c r="K16" t="s">
        <v>88</v>
      </c>
    </row>
    <row r="17" spans="1:12" x14ac:dyDescent="0.3">
      <c r="F17" s="23"/>
      <c r="K17" t="str">
        <f>'2. TS PAIS SEXO Y REG'!$C$6</f>
        <v>Mujer</v>
      </c>
      <c r="L17" t="s">
        <v>454</v>
      </c>
    </row>
    <row r="18" spans="1:12" x14ac:dyDescent="0.3">
      <c r="F18" s="23"/>
      <c r="K18" t="s">
        <v>89</v>
      </c>
      <c r="L18" t="s">
        <v>189</v>
      </c>
    </row>
    <row r="19" spans="1:12" x14ac:dyDescent="0.3">
      <c r="F19" s="23"/>
      <c r="K19" t="str">
        <f>'2. TS PAIS SEXO Y REG'!$D$6</f>
        <v>Varón</v>
      </c>
      <c r="L19" t="s">
        <v>453</v>
      </c>
    </row>
    <row r="20" spans="1:12" x14ac:dyDescent="0.3">
      <c r="F20" s="23"/>
    </row>
    <row r="21" spans="1:12" x14ac:dyDescent="0.3">
      <c r="F21" s="23"/>
    </row>
    <row r="22" spans="1:12" x14ac:dyDescent="0.3">
      <c r="A22" t="s">
        <v>93</v>
      </c>
      <c r="F22" s="23"/>
    </row>
    <row r="23" spans="1:12" x14ac:dyDescent="0.3">
      <c r="A23">
        <v>202101</v>
      </c>
      <c r="F23" s="23"/>
    </row>
    <row r="24" spans="1:12" x14ac:dyDescent="0.3">
      <c r="A24">
        <v>202102</v>
      </c>
    </row>
    <row r="25" spans="1:12" x14ac:dyDescent="0.3">
      <c r="A25">
        <v>202103</v>
      </c>
    </row>
    <row r="26" spans="1:12" x14ac:dyDescent="0.3">
      <c r="A26">
        <v>202104</v>
      </c>
    </row>
    <row r="27" spans="1:12" x14ac:dyDescent="0.3">
      <c r="A27">
        <v>202105</v>
      </c>
    </row>
    <row r="28" spans="1:12" x14ac:dyDescent="0.3">
      <c r="A28">
        <v>202106</v>
      </c>
    </row>
    <row r="29" spans="1:12" x14ac:dyDescent="0.3">
      <c r="A29">
        <v>202107</v>
      </c>
    </row>
    <row r="30" spans="1:12" x14ac:dyDescent="0.3">
      <c r="A30">
        <v>202108</v>
      </c>
    </row>
    <row r="31" spans="1:12" x14ac:dyDescent="0.3">
      <c r="A31">
        <v>202109</v>
      </c>
    </row>
    <row r="32" spans="1:12" x14ac:dyDescent="0.3">
      <c r="A32">
        <v>202110</v>
      </c>
    </row>
    <row r="33" spans="1:1" x14ac:dyDescent="0.3">
      <c r="A33">
        <v>202111</v>
      </c>
    </row>
    <row r="34" spans="1:1" x14ac:dyDescent="0.3">
      <c r="A34">
        <v>202112</v>
      </c>
    </row>
    <row r="35" spans="1:1" x14ac:dyDescent="0.3">
      <c r="A35">
        <v>202201</v>
      </c>
    </row>
    <row r="36" spans="1:1" x14ac:dyDescent="0.3">
      <c r="A36">
        <v>202202</v>
      </c>
    </row>
    <row r="37" spans="1:1" x14ac:dyDescent="0.3">
      <c r="A37">
        <v>202203</v>
      </c>
    </row>
    <row r="38" spans="1:1" x14ac:dyDescent="0.3">
      <c r="A38">
        <v>202204</v>
      </c>
    </row>
    <row r="39" spans="1:1" x14ac:dyDescent="0.3">
      <c r="A39">
        <v>202205</v>
      </c>
    </row>
    <row r="40" spans="1:1" x14ac:dyDescent="0.3">
      <c r="A40">
        <v>202206</v>
      </c>
    </row>
    <row r="41" spans="1:1" x14ac:dyDescent="0.3">
      <c r="A41">
        <v>202207</v>
      </c>
    </row>
    <row r="42" spans="1:1" x14ac:dyDescent="0.3">
      <c r="A42">
        <v>202208</v>
      </c>
    </row>
    <row r="43" spans="1:1" x14ac:dyDescent="0.3">
      <c r="A43">
        <v>202209</v>
      </c>
    </row>
    <row r="44" spans="1:1" x14ac:dyDescent="0.3">
      <c r="A44">
        <v>202210</v>
      </c>
    </row>
    <row r="45" spans="1:1" x14ac:dyDescent="0.3">
      <c r="A45">
        <v>202211</v>
      </c>
    </row>
    <row r="46" spans="1:1" x14ac:dyDescent="0.3">
      <c r="A46">
        <v>202212</v>
      </c>
    </row>
    <row r="47" spans="1:1" x14ac:dyDescent="0.3">
      <c r="A47">
        <v>202301</v>
      </c>
    </row>
    <row r="48" spans="1:1" x14ac:dyDescent="0.3">
      <c r="A48">
        <v>202302</v>
      </c>
    </row>
    <row r="49" spans="1:1" x14ac:dyDescent="0.3">
      <c r="A49">
        <v>202303</v>
      </c>
    </row>
    <row r="50" spans="1:1" x14ac:dyDescent="0.3">
      <c r="A50">
        <v>202304</v>
      </c>
    </row>
    <row r="51" spans="1:1" x14ac:dyDescent="0.3">
      <c r="A51">
        <v>202305</v>
      </c>
    </row>
    <row r="52" spans="1:1" x14ac:dyDescent="0.3">
      <c r="A52">
        <v>202306</v>
      </c>
    </row>
    <row r="53" spans="1:1" x14ac:dyDescent="0.3">
      <c r="A53">
        <v>202307</v>
      </c>
    </row>
    <row r="54" spans="1:1" x14ac:dyDescent="0.3">
      <c r="A54">
        <v>202308</v>
      </c>
    </row>
    <row r="55" spans="1:1" x14ac:dyDescent="0.3">
      <c r="A55">
        <v>202309</v>
      </c>
    </row>
    <row r="56" spans="1:1" x14ac:dyDescent="0.3">
      <c r="A56">
        <v>202310</v>
      </c>
    </row>
    <row r="57" spans="1:1" x14ac:dyDescent="0.3">
      <c r="A57">
        <v>202311</v>
      </c>
    </row>
    <row r="58" spans="1:1" x14ac:dyDescent="0.3">
      <c r="A58">
        <v>202312</v>
      </c>
    </row>
    <row r="59" spans="1:1" x14ac:dyDescent="0.3">
      <c r="A59">
        <v>202401</v>
      </c>
    </row>
    <row r="60" spans="1:1" x14ac:dyDescent="0.3">
      <c r="A60">
        <v>202402</v>
      </c>
    </row>
    <row r="61" spans="1:1" x14ac:dyDescent="0.3">
      <c r="A61">
        <v>202403</v>
      </c>
    </row>
    <row r="62" spans="1:1" x14ac:dyDescent="0.3">
      <c r="A62">
        <v>202404</v>
      </c>
    </row>
    <row r="63" spans="1:1" x14ac:dyDescent="0.3">
      <c r="A63">
        <v>202405</v>
      </c>
    </row>
    <row r="64" spans="1:1" x14ac:dyDescent="0.3">
      <c r="A64">
        <v>202406</v>
      </c>
    </row>
    <row r="65" spans="1:1" x14ac:dyDescent="0.3">
      <c r="A65">
        <v>202407</v>
      </c>
    </row>
    <row r="66" spans="1:1" x14ac:dyDescent="0.3">
      <c r="A66">
        <v>202408</v>
      </c>
    </row>
    <row r="67" spans="1:1" x14ac:dyDescent="0.3">
      <c r="A67">
        <v>202409</v>
      </c>
    </row>
    <row r="68" spans="1:1" x14ac:dyDescent="0.3">
      <c r="A68">
        <v>202410</v>
      </c>
    </row>
    <row r="69" spans="1:1" x14ac:dyDescent="0.3">
      <c r="A69">
        <v>202411</v>
      </c>
    </row>
    <row r="70" spans="1:1" x14ac:dyDescent="0.3">
      <c r="A70">
        <v>202412</v>
      </c>
    </row>
  </sheetData>
  <mergeCells count="1">
    <mergeCell ref="E1:J1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4"/>
  <dimension ref="A1:F5384"/>
  <sheetViews>
    <sheetView topLeftCell="A21550" workbookViewId="0">
      <selection activeCell="A21567" sqref="A21567"/>
    </sheetView>
  </sheetViews>
  <sheetFormatPr baseColWidth="10" defaultRowHeight="14.4" x14ac:dyDescent="0.3"/>
  <cols>
    <col min="1" max="1" width="10.88671875" bestFit="1" customWidth="1"/>
    <col min="2" max="2" width="24.44140625" bestFit="1" customWidth="1"/>
    <col min="3" max="3" width="17.88671875" bestFit="1" customWidth="1"/>
    <col min="4" max="4" width="12" customWidth="1"/>
    <col min="5" max="5" width="12.44140625" bestFit="1" customWidth="1"/>
    <col min="6" max="6" width="45.77734375" bestFit="1" customWidth="1"/>
    <col min="7" max="7" width="12" customWidth="1"/>
    <col min="10" max="10" width="11.88671875" bestFit="1" customWidth="1"/>
  </cols>
  <sheetData>
    <row r="1" spans="1:6" x14ac:dyDescent="0.3">
      <c r="A1" s="301" t="s">
        <v>69</v>
      </c>
      <c r="B1" s="299" t="s">
        <v>186</v>
      </c>
      <c r="C1" s="299" t="s">
        <v>88</v>
      </c>
      <c r="D1" s="299" t="s">
        <v>86</v>
      </c>
      <c r="E1" s="299" t="s">
        <v>221</v>
      </c>
      <c r="F1" s="299" t="s">
        <v>222</v>
      </c>
    </row>
    <row r="2" spans="1:6" x14ac:dyDescent="0.3">
      <c r="A2" s="301">
        <v>202401</v>
      </c>
      <c r="B2" s="299" t="s">
        <v>76</v>
      </c>
      <c r="C2" s="299" t="s">
        <v>35</v>
      </c>
      <c r="D2" s="301">
        <v>56.5</v>
      </c>
      <c r="E2" s="301">
        <v>724</v>
      </c>
      <c r="F2" s="299" t="s">
        <v>223</v>
      </c>
    </row>
    <row r="3" spans="1:6" x14ac:dyDescent="0.3">
      <c r="A3" s="301">
        <v>202401</v>
      </c>
      <c r="B3" s="299" t="s">
        <v>76</v>
      </c>
      <c r="C3" s="299" t="s">
        <v>36</v>
      </c>
      <c r="D3" s="301">
        <v>1</v>
      </c>
      <c r="E3" s="301">
        <v>132</v>
      </c>
      <c r="F3" s="299" t="s">
        <v>251</v>
      </c>
    </row>
    <row r="4" spans="1:6" x14ac:dyDescent="0.3">
      <c r="A4" s="301">
        <v>202401</v>
      </c>
      <c r="B4" s="299" t="s">
        <v>76</v>
      </c>
      <c r="C4" s="299" t="s">
        <v>36</v>
      </c>
      <c r="D4" s="301">
        <v>1</v>
      </c>
      <c r="E4" s="301">
        <v>192</v>
      </c>
      <c r="F4" s="299" t="s">
        <v>261</v>
      </c>
    </row>
    <row r="5" spans="1:6" x14ac:dyDescent="0.3">
      <c r="A5" s="301">
        <v>202401</v>
      </c>
      <c r="B5" s="299" t="s">
        <v>76</v>
      </c>
      <c r="C5" s="299" t="s">
        <v>36</v>
      </c>
      <c r="D5" s="301">
        <v>1</v>
      </c>
      <c r="E5" s="301">
        <v>203</v>
      </c>
      <c r="F5" s="299" t="s">
        <v>224</v>
      </c>
    </row>
    <row r="6" spans="1:6" x14ac:dyDescent="0.3">
      <c r="A6" s="301">
        <v>202401</v>
      </c>
      <c r="B6" s="299" t="s">
        <v>76</v>
      </c>
      <c r="C6" s="299" t="s">
        <v>36</v>
      </c>
      <c r="D6" s="301">
        <v>12</v>
      </c>
      <c r="E6" s="301">
        <v>616</v>
      </c>
      <c r="F6" s="299" t="s">
        <v>96</v>
      </c>
    </row>
    <row r="7" spans="1:6" x14ac:dyDescent="0.3">
      <c r="A7" s="301">
        <v>202401</v>
      </c>
      <c r="B7" s="299" t="s">
        <v>76</v>
      </c>
      <c r="C7" s="299" t="s">
        <v>36</v>
      </c>
      <c r="D7" s="301">
        <v>1</v>
      </c>
      <c r="E7" s="301">
        <v>642</v>
      </c>
      <c r="F7" s="299" t="s">
        <v>97</v>
      </c>
    </row>
    <row r="8" spans="1:6" x14ac:dyDescent="0.3">
      <c r="A8" s="301">
        <v>202401</v>
      </c>
      <c r="B8" s="299" t="s">
        <v>76</v>
      </c>
      <c r="C8" s="299" t="s">
        <v>36</v>
      </c>
      <c r="D8" s="301">
        <v>1</v>
      </c>
      <c r="E8" s="301">
        <v>703</v>
      </c>
      <c r="F8" s="299" t="s">
        <v>94</v>
      </c>
    </row>
    <row r="9" spans="1:6" x14ac:dyDescent="0.3">
      <c r="A9" s="301">
        <v>202401</v>
      </c>
      <c r="B9" s="299" t="s">
        <v>76</v>
      </c>
      <c r="C9" s="299" t="s">
        <v>36</v>
      </c>
      <c r="D9" s="301">
        <v>807.59090909090912</v>
      </c>
      <c r="E9" s="301">
        <v>724</v>
      </c>
      <c r="F9" s="299" t="s">
        <v>223</v>
      </c>
    </row>
    <row r="10" spans="1:6" x14ac:dyDescent="0.3">
      <c r="A10" s="301">
        <v>202401</v>
      </c>
      <c r="B10" s="299" t="s">
        <v>76</v>
      </c>
      <c r="C10" s="299" t="s">
        <v>36</v>
      </c>
      <c r="D10" s="301">
        <v>1</v>
      </c>
      <c r="E10" s="301">
        <v>804</v>
      </c>
      <c r="F10" s="299" t="s">
        <v>98</v>
      </c>
    </row>
    <row r="11" spans="1:6" x14ac:dyDescent="0.3">
      <c r="A11" s="301">
        <v>202401</v>
      </c>
      <c r="B11" s="299" t="s">
        <v>187</v>
      </c>
      <c r="C11" s="299" t="s">
        <v>35</v>
      </c>
      <c r="D11" s="301">
        <v>13.954545454545455</v>
      </c>
      <c r="E11" s="301">
        <v>4</v>
      </c>
      <c r="F11" s="299" t="s">
        <v>226</v>
      </c>
    </row>
    <row r="12" spans="1:6" x14ac:dyDescent="0.3">
      <c r="A12" s="301">
        <v>202401</v>
      </c>
      <c r="B12" s="299" t="s">
        <v>187</v>
      </c>
      <c r="C12" s="299" t="s">
        <v>35</v>
      </c>
      <c r="D12" s="301">
        <v>129.5</v>
      </c>
      <c r="E12" s="301">
        <v>8</v>
      </c>
      <c r="F12" s="299" t="s">
        <v>227</v>
      </c>
    </row>
    <row r="13" spans="1:6" x14ac:dyDescent="0.3">
      <c r="A13" s="301">
        <v>202401</v>
      </c>
      <c r="B13" s="299" t="s">
        <v>187</v>
      </c>
      <c r="C13" s="299" t="s">
        <v>35</v>
      </c>
      <c r="D13" s="301">
        <v>1</v>
      </c>
      <c r="E13" s="301">
        <v>10</v>
      </c>
      <c r="F13" s="299" t="s">
        <v>228</v>
      </c>
    </row>
    <row r="14" spans="1:6" x14ac:dyDescent="0.3">
      <c r="A14" s="301">
        <v>202401</v>
      </c>
      <c r="B14" s="299" t="s">
        <v>187</v>
      </c>
      <c r="C14" s="299" t="s">
        <v>35</v>
      </c>
      <c r="D14" s="301">
        <v>299.04545454545456</v>
      </c>
      <c r="E14" s="301">
        <v>12</v>
      </c>
      <c r="F14" s="299" t="s">
        <v>229</v>
      </c>
    </row>
    <row r="15" spans="1:6" x14ac:dyDescent="0.3">
      <c r="A15" s="301">
        <v>202401</v>
      </c>
      <c r="B15" s="299" t="s">
        <v>187</v>
      </c>
      <c r="C15" s="299" t="s">
        <v>35</v>
      </c>
      <c r="D15" s="301">
        <v>44.5</v>
      </c>
      <c r="E15" s="301">
        <v>20</v>
      </c>
      <c r="F15" s="299" t="s">
        <v>230</v>
      </c>
    </row>
    <row r="16" spans="1:6" x14ac:dyDescent="0.3">
      <c r="A16" s="301">
        <v>202401</v>
      </c>
      <c r="B16" s="299" t="s">
        <v>187</v>
      </c>
      <c r="C16" s="299" t="s">
        <v>35</v>
      </c>
      <c r="D16" s="301">
        <v>53.454545454545453</v>
      </c>
      <c r="E16" s="301">
        <v>24</v>
      </c>
      <c r="F16" s="299" t="s">
        <v>231</v>
      </c>
    </row>
    <row r="17" spans="1:6" x14ac:dyDescent="0.3">
      <c r="A17" s="301">
        <v>202401</v>
      </c>
      <c r="B17" s="299" t="s">
        <v>187</v>
      </c>
      <c r="C17" s="299" t="s">
        <v>35</v>
      </c>
      <c r="D17" s="301">
        <v>19.818181818181817</v>
      </c>
      <c r="E17" s="301">
        <v>31</v>
      </c>
      <c r="F17" s="299" t="s">
        <v>232</v>
      </c>
    </row>
    <row r="18" spans="1:6" x14ac:dyDescent="0.3">
      <c r="A18" s="301">
        <v>202401</v>
      </c>
      <c r="B18" s="299" t="s">
        <v>187</v>
      </c>
      <c r="C18" s="299" t="s">
        <v>35</v>
      </c>
      <c r="D18" s="301">
        <v>3688.7727272727275</v>
      </c>
      <c r="E18" s="301">
        <v>32</v>
      </c>
      <c r="F18" s="299" t="s">
        <v>183</v>
      </c>
    </row>
    <row r="19" spans="1:6" x14ac:dyDescent="0.3">
      <c r="A19" s="301">
        <v>202401</v>
      </c>
      <c r="B19" s="299" t="s">
        <v>187</v>
      </c>
      <c r="C19" s="299" t="s">
        <v>35</v>
      </c>
      <c r="D19" s="301">
        <v>119</v>
      </c>
      <c r="E19" s="301">
        <v>36</v>
      </c>
      <c r="F19" s="299" t="s">
        <v>233</v>
      </c>
    </row>
    <row r="20" spans="1:6" x14ac:dyDescent="0.3">
      <c r="A20" s="301">
        <v>202401</v>
      </c>
      <c r="B20" s="299" t="s">
        <v>187</v>
      </c>
      <c r="C20" s="299" t="s">
        <v>35</v>
      </c>
      <c r="D20" s="301">
        <v>552.0454545454545</v>
      </c>
      <c r="E20" s="301">
        <v>40</v>
      </c>
      <c r="F20" s="299" t="s">
        <v>100</v>
      </c>
    </row>
    <row r="21" spans="1:6" x14ac:dyDescent="0.3">
      <c r="A21" s="301">
        <v>202401</v>
      </c>
      <c r="B21" s="299" t="s">
        <v>187</v>
      </c>
      <c r="C21" s="299" t="s">
        <v>35</v>
      </c>
      <c r="D21" s="301">
        <v>2</v>
      </c>
      <c r="E21" s="301">
        <v>44</v>
      </c>
      <c r="F21" s="299" t="s">
        <v>234</v>
      </c>
    </row>
    <row r="22" spans="1:6" x14ac:dyDescent="0.3">
      <c r="A22" s="301">
        <v>202401</v>
      </c>
      <c r="B22" s="299" t="s">
        <v>187</v>
      </c>
      <c r="C22" s="299" t="s">
        <v>35</v>
      </c>
      <c r="D22" s="301">
        <v>1</v>
      </c>
      <c r="E22" s="301">
        <v>48</v>
      </c>
      <c r="F22" s="299" t="s">
        <v>235</v>
      </c>
    </row>
    <row r="23" spans="1:6" x14ac:dyDescent="0.3">
      <c r="A23" s="301">
        <v>202401</v>
      </c>
      <c r="B23" s="299" t="s">
        <v>187</v>
      </c>
      <c r="C23" s="299" t="s">
        <v>35</v>
      </c>
      <c r="D23" s="301">
        <v>641.90909090909088</v>
      </c>
      <c r="E23" s="301">
        <v>50</v>
      </c>
      <c r="F23" s="299" t="s">
        <v>236</v>
      </c>
    </row>
    <row r="24" spans="1:6" x14ac:dyDescent="0.3">
      <c r="A24" s="301">
        <v>202401</v>
      </c>
      <c r="B24" s="299" t="s">
        <v>187</v>
      </c>
      <c r="C24" s="299" t="s">
        <v>35</v>
      </c>
      <c r="D24" s="301">
        <v>351.90909090909093</v>
      </c>
      <c r="E24" s="301">
        <v>51</v>
      </c>
      <c r="F24" s="299" t="s">
        <v>237</v>
      </c>
    </row>
    <row r="25" spans="1:6" x14ac:dyDescent="0.3">
      <c r="A25" s="301">
        <v>202401</v>
      </c>
      <c r="B25" s="299" t="s">
        <v>187</v>
      </c>
      <c r="C25" s="299" t="s">
        <v>35</v>
      </c>
      <c r="D25" s="301">
        <v>1</v>
      </c>
      <c r="E25" s="301">
        <v>52</v>
      </c>
      <c r="F25" s="299" t="s">
        <v>238</v>
      </c>
    </row>
    <row r="26" spans="1:6" x14ac:dyDescent="0.3">
      <c r="A26" s="301">
        <v>202401</v>
      </c>
      <c r="B26" s="299" t="s">
        <v>187</v>
      </c>
      <c r="C26" s="299" t="s">
        <v>35</v>
      </c>
      <c r="D26" s="301">
        <v>1918.9545454545455</v>
      </c>
      <c r="E26" s="301">
        <v>56</v>
      </c>
      <c r="F26" s="299" t="s">
        <v>239</v>
      </c>
    </row>
    <row r="27" spans="1:6" x14ac:dyDescent="0.3">
      <c r="A27" s="301">
        <v>202401</v>
      </c>
      <c r="B27" s="299" t="s">
        <v>187</v>
      </c>
      <c r="C27" s="299" t="s">
        <v>35</v>
      </c>
      <c r="D27" s="301">
        <v>1</v>
      </c>
      <c r="E27" s="301">
        <v>60</v>
      </c>
      <c r="F27" s="299" t="s">
        <v>240</v>
      </c>
    </row>
    <row r="28" spans="1:6" x14ac:dyDescent="0.3">
      <c r="A28" s="301">
        <v>202401</v>
      </c>
      <c r="B28" s="299" t="s">
        <v>187</v>
      </c>
      <c r="C28" s="299" t="s">
        <v>35</v>
      </c>
      <c r="D28" s="301">
        <v>1003.2727272727273</v>
      </c>
      <c r="E28" s="301">
        <v>68</v>
      </c>
      <c r="F28" s="299" t="s">
        <v>241</v>
      </c>
    </row>
    <row r="29" spans="1:6" x14ac:dyDescent="0.3">
      <c r="A29" s="301">
        <v>202401</v>
      </c>
      <c r="B29" s="299" t="s">
        <v>187</v>
      </c>
      <c r="C29" s="299" t="s">
        <v>35</v>
      </c>
      <c r="D29" s="301">
        <v>37.090909090909093</v>
      </c>
      <c r="E29" s="301">
        <v>70</v>
      </c>
      <c r="F29" s="299" t="s">
        <v>242</v>
      </c>
    </row>
    <row r="30" spans="1:6" x14ac:dyDescent="0.3">
      <c r="A30" s="301">
        <v>202401</v>
      </c>
      <c r="B30" s="299" t="s">
        <v>187</v>
      </c>
      <c r="C30" s="299" t="s">
        <v>35</v>
      </c>
      <c r="D30" s="301">
        <v>3220.2272727272725</v>
      </c>
      <c r="E30" s="301">
        <v>76</v>
      </c>
      <c r="F30" s="299" t="s">
        <v>243</v>
      </c>
    </row>
    <row r="31" spans="1:6" x14ac:dyDescent="0.3">
      <c r="A31" s="301">
        <v>202401</v>
      </c>
      <c r="B31" s="299" t="s">
        <v>187</v>
      </c>
      <c r="C31" s="299" t="s">
        <v>35</v>
      </c>
      <c r="D31" s="301">
        <v>2</v>
      </c>
      <c r="E31" s="301">
        <v>84</v>
      </c>
      <c r="F31" s="299" t="s">
        <v>401</v>
      </c>
    </row>
    <row r="32" spans="1:6" x14ac:dyDescent="0.3">
      <c r="A32" s="301">
        <v>202401</v>
      </c>
      <c r="B32" s="299" t="s">
        <v>187</v>
      </c>
      <c r="C32" s="299" t="s">
        <v>35</v>
      </c>
      <c r="D32" s="301">
        <v>1</v>
      </c>
      <c r="E32" s="301">
        <v>86</v>
      </c>
      <c r="F32" s="299" t="s">
        <v>244</v>
      </c>
    </row>
    <row r="33" spans="1:6" x14ac:dyDescent="0.3">
      <c r="A33" s="301">
        <v>202401</v>
      </c>
      <c r="B33" s="299" t="s">
        <v>187</v>
      </c>
      <c r="C33" s="299" t="s">
        <v>35</v>
      </c>
      <c r="D33" s="301">
        <v>1</v>
      </c>
      <c r="E33" s="301">
        <v>92</v>
      </c>
      <c r="F33" s="299" t="s">
        <v>376</v>
      </c>
    </row>
    <row r="34" spans="1:6" x14ac:dyDescent="0.3">
      <c r="A34" s="301">
        <v>202401</v>
      </c>
      <c r="B34" s="299" t="s">
        <v>187</v>
      </c>
      <c r="C34" s="299" t="s">
        <v>35</v>
      </c>
      <c r="D34" s="301">
        <v>2778.8636363636365</v>
      </c>
      <c r="E34" s="301">
        <v>100</v>
      </c>
      <c r="F34" s="299" t="s">
        <v>101</v>
      </c>
    </row>
    <row r="35" spans="1:6" x14ac:dyDescent="0.3">
      <c r="A35" s="301">
        <v>202401</v>
      </c>
      <c r="B35" s="299" t="s">
        <v>187</v>
      </c>
      <c r="C35" s="299" t="s">
        <v>35</v>
      </c>
      <c r="D35" s="301">
        <v>9</v>
      </c>
      <c r="E35" s="301">
        <v>104</v>
      </c>
      <c r="F35" s="299" t="s">
        <v>245</v>
      </c>
    </row>
    <row r="36" spans="1:6" x14ac:dyDescent="0.3">
      <c r="A36" s="301">
        <v>202401</v>
      </c>
      <c r="B36" s="299" t="s">
        <v>187</v>
      </c>
      <c r="C36" s="299" t="s">
        <v>35</v>
      </c>
      <c r="D36" s="301">
        <v>15</v>
      </c>
      <c r="E36" s="301">
        <v>108</v>
      </c>
      <c r="F36" s="299" t="s">
        <v>246</v>
      </c>
    </row>
    <row r="37" spans="1:6" x14ac:dyDescent="0.3">
      <c r="A37" s="301">
        <v>202401</v>
      </c>
      <c r="B37" s="299" t="s">
        <v>187</v>
      </c>
      <c r="C37" s="299" t="s">
        <v>35</v>
      </c>
      <c r="D37" s="301">
        <v>347.63636363636363</v>
      </c>
      <c r="E37" s="301">
        <v>112</v>
      </c>
      <c r="F37" s="299" t="s">
        <v>247</v>
      </c>
    </row>
    <row r="38" spans="1:6" x14ac:dyDescent="0.3">
      <c r="A38" s="301">
        <v>202401</v>
      </c>
      <c r="B38" s="299" t="s">
        <v>187</v>
      </c>
      <c r="C38" s="299" t="s">
        <v>35</v>
      </c>
      <c r="D38" s="301">
        <v>3</v>
      </c>
      <c r="E38" s="301">
        <v>116</v>
      </c>
      <c r="F38" s="299" t="s">
        <v>248</v>
      </c>
    </row>
    <row r="39" spans="1:6" x14ac:dyDescent="0.3">
      <c r="A39" s="301">
        <v>202401</v>
      </c>
      <c r="B39" s="299" t="s">
        <v>187</v>
      </c>
      <c r="C39" s="299" t="s">
        <v>35</v>
      </c>
      <c r="D39" s="301">
        <v>83</v>
      </c>
      <c r="E39" s="301">
        <v>120</v>
      </c>
      <c r="F39" s="299" t="s">
        <v>249</v>
      </c>
    </row>
    <row r="40" spans="1:6" x14ac:dyDescent="0.3">
      <c r="A40" s="301">
        <v>202401</v>
      </c>
      <c r="B40" s="299" t="s">
        <v>187</v>
      </c>
      <c r="C40" s="299" t="s">
        <v>35</v>
      </c>
      <c r="D40" s="301">
        <v>230.59090909090909</v>
      </c>
      <c r="E40" s="301">
        <v>124</v>
      </c>
      <c r="F40" s="299" t="s">
        <v>250</v>
      </c>
    </row>
    <row r="41" spans="1:6" x14ac:dyDescent="0.3">
      <c r="A41" s="301">
        <v>202401</v>
      </c>
      <c r="B41" s="299" t="s">
        <v>187</v>
      </c>
      <c r="C41" s="299" t="s">
        <v>35</v>
      </c>
      <c r="D41" s="301">
        <v>28.954545454545453</v>
      </c>
      <c r="E41" s="301">
        <v>132</v>
      </c>
      <c r="F41" s="299" t="s">
        <v>251</v>
      </c>
    </row>
    <row r="42" spans="1:6" x14ac:dyDescent="0.3">
      <c r="A42" s="301">
        <v>202401</v>
      </c>
      <c r="B42" s="299" t="s">
        <v>187</v>
      </c>
      <c r="C42" s="299" t="s">
        <v>35</v>
      </c>
      <c r="D42" s="301">
        <v>1</v>
      </c>
      <c r="E42" s="301">
        <v>136</v>
      </c>
      <c r="F42" s="299" t="s">
        <v>252</v>
      </c>
    </row>
    <row r="43" spans="1:6" x14ac:dyDescent="0.3">
      <c r="A43" s="301">
        <v>202401</v>
      </c>
      <c r="B43" s="299" t="s">
        <v>187</v>
      </c>
      <c r="C43" s="299" t="s">
        <v>35</v>
      </c>
      <c r="D43" s="301">
        <v>3</v>
      </c>
      <c r="E43" s="301">
        <v>140</v>
      </c>
      <c r="F43" s="299" t="s">
        <v>378</v>
      </c>
    </row>
    <row r="44" spans="1:6" x14ac:dyDescent="0.3">
      <c r="A44" s="301">
        <v>202401</v>
      </c>
      <c r="B44" s="299" t="s">
        <v>187</v>
      </c>
      <c r="C44" s="299" t="s">
        <v>35</v>
      </c>
      <c r="D44" s="301">
        <v>9</v>
      </c>
      <c r="E44" s="301">
        <v>144</v>
      </c>
      <c r="F44" s="299" t="s">
        <v>253</v>
      </c>
    </row>
    <row r="45" spans="1:6" x14ac:dyDescent="0.3">
      <c r="A45" s="301">
        <v>202401</v>
      </c>
      <c r="B45" s="299" t="s">
        <v>187</v>
      </c>
      <c r="C45" s="299" t="s">
        <v>35</v>
      </c>
      <c r="D45" s="301">
        <v>663.31818181818187</v>
      </c>
      <c r="E45" s="301">
        <v>152</v>
      </c>
      <c r="F45" s="299" t="s">
        <v>254</v>
      </c>
    </row>
    <row r="46" spans="1:6" x14ac:dyDescent="0.3">
      <c r="A46" s="301">
        <v>202401</v>
      </c>
      <c r="B46" s="299" t="s">
        <v>187</v>
      </c>
      <c r="C46" s="299" t="s">
        <v>35</v>
      </c>
      <c r="D46" s="301">
        <v>30966.5</v>
      </c>
      <c r="E46" s="301">
        <v>156</v>
      </c>
      <c r="F46" s="299" t="s">
        <v>112</v>
      </c>
    </row>
    <row r="47" spans="1:6" x14ac:dyDescent="0.3">
      <c r="A47" s="301">
        <v>202401</v>
      </c>
      <c r="B47" s="299" t="s">
        <v>187</v>
      </c>
      <c r="C47" s="299" t="s">
        <v>35</v>
      </c>
      <c r="D47" s="301">
        <v>48.136363636363633</v>
      </c>
      <c r="E47" s="301">
        <v>158</v>
      </c>
      <c r="F47" s="299" t="s">
        <v>255</v>
      </c>
    </row>
    <row r="48" spans="1:6" x14ac:dyDescent="0.3">
      <c r="A48" s="301">
        <v>202401</v>
      </c>
      <c r="B48" s="299" t="s">
        <v>187</v>
      </c>
      <c r="C48" s="299" t="s">
        <v>35</v>
      </c>
      <c r="D48" s="301">
        <v>1.2727272727272727</v>
      </c>
      <c r="E48" s="301">
        <v>162</v>
      </c>
      <c r="F48" s="299" t="s">
        <v>256</v>
      </c>
    </row>
    <row r="49" spans="1:6" x14ac:dyDescent="0.3">
      <c r="A49" s="301">
        <v>202401</v>
      </c>
      <c r="B49" s="299" t="s">
        <v>187</v>
      </c>
      <c r="C49" s="299" t="s">
        <v>35</v>
      </c>
      <c r="D49" s="301">
        <v>5791.5</v>
      </c>
      <c r="E49" s="301">
        <v>170</v>
      </c>
      <c r="F49" s="299" t="s">
        <v>102</v>
      </c>
    </row>
    <row r="50" spans="1:6" x14ac:dyDescent="0.3">
      <c r="A50" s="301">
        <v>202401</v>
      </c>
      <c r="B50" s="299" t="s">
        <v>187</v>
      </c>
      <c r="C50" s="299" t="s">
        <v>35</v>
      </c>
      <c r="D50" s="301">
        <v>1</v>
      </c>
      <c r="E50" s="301">
        <v>174</v>
      </c>
      <c r="F50" s="299" t="s">
        <v>257</v>
      </c>
    </row>
    <row r="51" spans="1:6" x14ac:dyDescent="0.3">
      <c r="A51" s="301">
        <v>202401</v>
      </c>
      <c r="B51" s="299" t="s">
        <v>187</v>
      </c>
      <c r="C51" s="299" t="s">
        <v>35</v>
      </c>
      <c r="D51" s="301">
        <v>39.18181818181818</v>
      </c>
      <c r="E51" s="301">
        <v>178</v>
      </c>
      <c r="F51" s="299" t="s">
        <v>258</v>
      </c>
    </row>
    <row r="52" spans="1:6" x14ac:dyDescent="0.3">
      <c r="A52" s="301">
        <v>202401</v>
      </c>
      <c r="B52" s="299" t="s">
        <v>187</v>
      </c>
      <c r="C52" s="299" t="s">
        <v>35</v>
      </c>
      <c r="D52" s="301">
        <v>9</v>
      </c>
      <c r="E52" s="301">
        <v>180</v>
      </c>
      <c r="F52" s="299" t="s">
        <v>259</v>
      </c>
    </row>
    <row r="53" spans="1:6" x14ac:dyDescent="0.3">
      <c r="A53" s="301">
        <v>202401</v>
      </c>
      <c r="B53" s="299" t="s">
        <v>187</v>
      </c>
      <c r="C53" s="299" t="s">
        <v>35</v>
      </c>
      <c r="D53" s="301">
        <v>93.545454545454547</v>
      </c>
      <c r="E53" s="301">
        <v>188</v>
      </c>
      <c r="F53" s="299" t="s">
        <v>260</v>
      </c>
    </row>
    <row r="54" spans="1:6" x14ac:dyDescent="0.3">
      <c r="A54" s="301">
        <v>202401</v>
      </c>
      <c r="B54" s="299" t="s">
        <v>187</v>
      </c>
      <c r="C54" s="299" t="s">
        <v>35</v>
      </c>
      <c r="D54" s="301">
        <v>189.31818181818181</v>
      </c>
      <c r="E54" s="301">
        <v>191</v>
      </c>
      <c r="F54" s="299" t="s">
        <v>103</v>
      </c>
    </row>
    <row r="55" spans="1:6" x14ac:dyDescent="0.3">
      <c r="A55" s="301">
        <v>202401</v>
      </c>
      <c r="B55" s="299" t="s">
        <v>187</v>
      </c>
      <c r="C55" s="299" t="s">
        <v>35</v>
      </c>
      <c r="D55" s="301">
        <v>1071.8181818181818</v>
      </c>
      <c r="E55" s="301">
        <v>192</v>
      </c>
      <c r="F55" s="299" t="s">
        <v>261</v>
      </c>
    </row>
    <row r="56" spans="1:6" x14ac:dyDescent="0.3">
      <c r="A56" s="301">
        <v>202401</v>
      </c>
      <c r="B56" s="299" t="s">
        <v>187</v>
      </c>
      <c r="C56" s="299" t="s">
        <v>35</v>
      </c>
      <c r="D56" s="301">
        <v>27.863636363636363</v>
      </c>
      <c r="E56" s="301">
        <v>196</v>
      </c>
      <c r="F56" s="299" t="s">
        <v>120</v>
      </c>
    </row>
    <row r="57" spans="1:6" x14ac:dyDescent="0.3">
      <c r="A57" s="301">
        <v>202401</v>
      </c>
      <c r="B57" s="299" t="s">
        <v>187</v>
      </c>
      <c r="C57" s="299" t="s">
        <v>35</v>
      </c>
      <c r="D57" s="301">
        <v>538.36363636363637</v>
      </c>
      <c r="E57" s="301">
        <v>203</v>
      </c>
      <c r="F57" s="299" t="s">
        <v>224</v>
      </c>
    </row>
    <row r="58" spans="1:6" x14ac:dyDescent="0.3">
      <c r="A58" s="301">
        <v>202401</v>
      </c>
      <c r="B58" s="299" t="s">
        <v>187</v>
      </c>
      <c r="C58" s="299" t="s">
        <v>35</v>
      </c>
      <c r="D58" s="301">
        <v>4.3636363636363633</v>
      </c>
      <c r="E58" s="301">
        <v>204</v>
      </c>
      <c r="F58" s="299" t="s">
        <v>262</v>
      </c>
    </row>
    <row r="59" spans="1:6" x14ac:dyDescent="0.3">
      <c r="A59" s="301">
        <v>202401</v>
      </c>
      <c r="B59" s="299" t="s">
        <v>187</v>
      </c>
      <c r="C59" s="299" t="s">
        <v>35</v>
      </c>
      <c r="D59" s="301">
        <v>534.31818181818187</v>
      </c>
      <c r="E59" s="301">
        <v>208</v>
      </c>
      <c r="F59" s="299" t="s">
        <v>113</v>
      </c>
    </row>
    <row r="60" spans="1:6" x14ac:dyDescent="0.3">
      <c r="A60" s="301">
        <v>202401</v>
      </c>
      <c r="B60" s="299" t="s">
        <v>187</v>
      </c>
      <c r="C60" s="299" t="s">
        <v>35</v>
      </c>
      <c r="D60" s="301">
        <v>9</v>
      </c>
      <c r="E60" s="301">
        <v>212</v>
      </c>
      <c r="F60" s="299" t="s">
        <v>263</v>
      </c>
    </row>
    <row r="61" spans="1:6" x14ac:dyDescent="0.3">
      <c r="A61" s="301">
        <v>202401</v>
      </c>
      <c r="B61" s="299" t="s">
        <v>187</v>
      </c>
      <c r="C61" s="299" t="s">
        <v>35</v>
      </c>
      <c r="D61" s="301">
        <v>1047.2727272727273</v>
      </c>
      <c r="E61" s="301">
        <v>214</v>
      </c>
      <c r="F61" s="299" t="s">
        <v>225</v>
      </c>
    </row>
    <row r="62" spans="1:6" x14ac:dyDescent="0.3">
      <c r="A62" s="301">
        <v>202401</v>
      </c>
      <c r="B62" s="299" t="s">
        <v>187</v>
      </c>
      <c r="C62" s="299" t="s">
        <v>35</v>
      </c>
      <c r="D62" s="301">
        <v>1286.7727272727273</v>
      </c>
      <c r="E62" s="301">
        <v>218</v>
      </c>
      <c r="F62" s="299" t="s">
        <v>114</v>
      </c>
    </row>
    <row r="63" spans="1:6" x14ac:dyDescent="0.3">
      <c r="A63" s="301">
        <v>202401</v>
      </c>
      <c r="B63" s="299" t="s">
        <v>187</v>
      </c>
      <c r="C63" s="299" t="s">
        <v>35</v>
      </c>
      <c r="D63" s="301">
        <v>225.31818181818181</v>
      </c>
      <c r="E63" s="301">
        <v>222</v>
      </c>
      <c r="F63" s="299" t="s">
        <v>264</v>
      </c>
    </row>
    <row r="64" spans="1:6" x14ac:dyDescent="0.3">
      <c r="A64" s="301">
        <v>202401</v>
      </c>
      <c r="B64" s="299" t="s">
        <v>187</v>
      </c>
      <c r="C64" s="299" t="s">
        <v>35</v>
      </c>
      <c r="D64" s="301">
        <v>113.68181818181819</v>
      </c>
      <c r="E64" s="301">
        <v>226</v>
      </c>
      <c r="F64" s="299" t="s">
        <v>265</v>
      </c>
    </row>
    <row r="65" spans="1:6" x14ac:dyDescent="0.3">
      <c r="A65" s="301">
        <v>202401</v>
      </c>
      <c r="B65" s="299" t="s">
        <v>187</v>
      </c>
      <c r="C65" s="299" t="s">
        <v>35</v>
      </c>
      <c r="D65" s="301">
        <v>10</v>
      </c>
      <c r="E65" s="301">
        <v>231</v>
      </c>
      <c r="F65" s="299" t="s">
        <v>266</v>
      </c>
    </row>
    <row r="66" spans="1:6" x14ac:dyDescent="0.3">
      <c r="A66" s="301">
        <v>202401</v>
      </c>
      <c r="B66" s="299" t="s">
        <v>187</v>
      </c>
      <c r="C66" s="299" t="s">
        <v>35</v>
      </c>
      <c r="D66" s="301">
        <v>207.22727272727272</v>
      </c>
      <c r="E66" s="301">
        <v>233</v>
      </c>
      <c r="F66" s="299" t="s">
        <v>104</v>
      </c>
    </row>
    <row r="67" spans="1:6" x14ac:dyDescent="0.3">
      <c r="A67" s="301">
        <v>202401</v>
      </c>
      <c r="B67" s="299" t="s">
        <v>187</v>
      </c>
      <c r="C67" s="299" t="s">
        <v>35</v>
      </c>
      <c r="D67" s="301">
        <v>0.59090909090909094</v>
      </c>
      <c r="E67" s="301">
        <v>239</v>
      </c>
      <c r="F67" s="299" t="s">
        <v>404</v>
      </c>
    </row>
    <row r="68" spans="1:6" x14ac:dyDescent="0.3">
      <c r="A68" s="301">
        <v>202401</v>
      </c>
      <c r="B68" s="299" t="s">
        <v>187</v>
      </c>
      <c r="C68" s="299" t="s">
        <v>35</v>
      </c>
      <c r="D68" s="301">
        <v>569.59090909090912</v>
      </c>
      <c r="E68" s="301">
        <v>246</v>
      </c>
      <c r="F68" s="299" t="s">
        <v>116</v>
      </c>
    </row>
    <row r="69" spans="1:6" x14ac:dyDescent="0.3">
      <c r="A69" s="301">
        <v>202401</v>
      </c>
      <c r="B69" s="299" t="s">
        <v>187</v>
      </c>
      <c r="C69" s="299" t="s">
        <v>35</v>
      </c>
      <c r="D69" s="301">
        <v>5700.590909090909</v>
      </c>
      <c r="E69" s="301">
        <v>250</v>
      </c>
      <c r="F69" s="299" t="s">
        <v>105</v>
      </c>
    </row>
    <row r="70" spans="1:6" x14ac:dyDescent="0.3">
      <c r="A70" s="301">
        <v>202401</v>
      </c>
      <c r="B70" s="299" t="s">
        <v>187</v>
      </c>
      <c r="C70" s="299" t="s">
        <v>35</v>
      </c>
      <c r="D70" s="301">
        <v>1</v>
      </c>
      <c r="E70" s="301">
        <v>266</v>
      </c>
      <c r="F70" s="299" t="s">
        <v>268</v>
      </c>
    </row>
    <row r="71" spans="1:6" x14ac:dyDescent="0.3">
      <c r="A71" s="301">
        <v>202401</v>
      </c>
      <c r="B71" s="299" t="s">
        <v>187</v>
      </c>
      <c r="C71" s="299" t="s">
        <v>35</v>
      </c>
      <c r="D71" s="301">
        <v>190.59090909090909</v>
      </c>
      <c r="E71" s="301">
        <v>268</v>
      </c>
      <c r="F71" s="299" t="s">
        <v>269</v>
      </c>
    </row>
    <row r="72" spans="1:6" x14ac:dyDescent="0.3">
      <c r="A72" s="301">
        <v>202401</v>
      </c>
      <c r="B72" s="299" t="s">
        <v>187</v>
      </c>
      <c r="C72" s="299" t="s">
        <v>35</v>
      </c>
      <c r="D72" s="301">
        <v>24.40909090909091</v>
      </c>
      <c r="E72" s="301">
        <v>270</v>
      </c>
      <c r="F72" s="299" t="s">
        <v>270</v>
      </c>
    </row>
    <row r="73" spans="1:6" x14ac:dyDescent="0.3">
      <c r="A73" s="301">
        <v>202401</v>
      </c>
      <c r="B73" s="299" t="s">
        <v>187</v>
      </c>
      <c r="C73" s="299" t="s">
        <v>35</v>
      </c>
      <c r="D73" s="301">
        <v>10.590909090909092</v>
      </c>
      <c r="E73" s="301">
        <v>275</v>
      </c>
      <c r="F73" s="299" t="s">
        <v>271</v>
      </c>
    </row>
    <row r="74" spans="1:6" x14ac:dyDescent="0.3">
      <c r="A74" s="301">
        <v>202401</v>
      </c>
      <c r="B74" s="299" t="s">
        <v>187</v>
      </c>
      <c r="C74" s="299" t="s">
        <v>35</v>
      </c>
      <c r="D74" s="301">
        <v>7659.227272727273</v>
      </c>
      <c r="E74" s="301">
        <v>276</v>
      </c>
      <c r="F74" s="299" t="s">
        <v>99</v>
      </c>
    </row>
    <row r="75" spans="1:6" x14ac:dyDescent="0.3">
      <c r="A75" s="301">
        <v>202401</v>
      </c>
      <c r="B75" s="299" t="s">
        <v>187</v>
      </c>
      <c r="C75" s="299" t="s">
        <v>35</v>
      </c>
      <c r="D75" s="301">
        <v>86.545454545454547</v>
      </c>
      <c r="E75" s="301">
        <v>288</v>
      </c>
      <c r="F75" s="299" t="s">
        <v>272</v>
      </c>
    </row>
    <row r="76" spans="1:6" x14ac:dyDescent="0.3">
      <c r="A76" s="301">
        <v>202401</v>
      </c>
      <c r="B76" s="299" t="s">
        <v>187</v>
      </c>
      <c r="C76" s="299" t="s">
        <v>35</v>
      </c>
      <c r="D76" s="301">
        <v>3.9090909090909092</v>
      </c>
      <c r="E76" s="301">
        <v>292</v>
      </c>
      <c r="F76" s="299" t="s">
        <v>273</v>
      </c>
    </row>
    <row r="77" spans="1:6" x14ac:dyDescent="0.3">
      <c r="A77" s="301">
        <v>202401</v>
      </c>
      <c r="B77" s="299" t="s">
        <v>187</v>
      </c>
      <c r="C77" s="299" t="s">
        <v>35</v>
      </c>
      <c r="D77" s="301">
        <v>266.68181818181819</v>
      </c>
      <c r="E77" s="301">
        <v>300</v>
      </c>
      <c r="F77" s="299" t="s">
        <v>117</v>
      </c>
    </row>
    <row r="78" spans="1:6" x14ac:dyDescent="0.3">
      <c r="A78" s="301">
        <v>202401</v>
      </c>
      <c r="B78" s="299" t="s">
        <v>187</v>
      </c>
      <c r="C78" s="299" t="s">
        <v>35</v>
      </c>
      <c r="D78" s="301">
        <v>3</v>
      </c>
      <c r="E78" s="301">
        <v>308</v>
      </c>
      <c r="F78" s="299" t="s">
        <v>7</v>
      </c>
    </row>
    <row r="79" spans="1:6" x14ac:dyDescent="0.3">
      <c r="A79" s="301">
        <v>202401</v>
      </c>
      <c r="B79" s="299" t="s">
        <v>187</v>
      </c>
      <c r="C79" s="299" t="s">
        <v>35</v>
      </c>
      <c r="D79" s="301">
        <v>217.13636363636363</v>
      </c>
      <c r="E79" s="301">
        <v>320</v>
      </c>
      <c r="F79" s="299" t="s">
        <v>274</v>
      </c>
    </row>
    <row r="80" spans="1:6" x14ac:dyDescent="0.3">
      <c r="A80" s="301">
        <v>202401</v>
      </c>
      <c r="B80" s="299" t="s">
        <v>187</v>
      </c>
      <c r="C80" s="299" t="s">
        <v>35</v>
      </c>
      <c r="D80" s="301">
        <v>20</v>
      </c>
      <c r="E80" s="301">
        <v>324</v>
      </c>
      <c r="F80" s="299" t="s">
        <v>275</v>
      </c>
    </row>
    <row r="81" spans="1:6" x14ac:dyDescent="0.3">
      <c r="A81" s="301">
        <v>202401</v>
      </c>
      <c r="B81" s="299" t="s">
        <v>187</v>
      </c>
      <c r="C81" s="299" t="s">
        <v>35</v>
      </c>
      <c r="D81" s="301">
        <v>2</v>
      </c>
      <c r="E81" s="301">
        <v>328</v>
      </c>
      <c r="F81" s="299" t="s">
        <v>276</v>
      </c>
    </row>
    <row r="82" spans="1:6" x14ac:dyDescent="0.3">
      <c r="A82" s="301">
        <v>202401</v>
      </c>
      <c r="B82" s="299" t="s">
        <v>187</v>
      </c>
      <c r="C82" s="299" t="s">
        <v>35</v>
      </c>
      <c r="D82" s="301">
        <v>17</v>
      </c>
      <c r="E82" s="301">
        <v>332</v>
      </c>
      <c r="F82" s="299" t="s">
        <v>277</v>
      </c>
    </row>
    <row r="83" spans="1:6" x14ac:dyDescent="0.3">
      <c r="A83" s="301">
        <v>202401</v>
      </c>
      <c r="B83" s="299" t="s">
        <v>187</v>
      </c>
      <c r="C83" s="299" t="s">
        <v>35</v>
      </c>
      <c r="D83" s="301">
        <v>842.36363636363637</v>
      </c>
      <c r="E83" s="301">
        <v>340</v>
      </c>
      <c r="F83" s="299" t="s">
        <v>190</v>
      </c>
    </row>
    <row r="84" spans="1:6" x14ac:dyDescent="0.3">
      <c r="A84" s="301">
        <v>202401</v>
      </c>
      <c r="B84" s="299" t="s">
        <v>187</v>
      </c>
      <c r="C84" s="299" t="s">
        <v>35</v>
      </c>
      <c r="D84" s="301">
        <v>1</v>
      </c>
      <c r="E84" s="301">
        <v>344</v>
      </c>
      <c r="F84" s="299" t="s">
        <v>278</v>
      </c>
    </row>
    <row r="85" spans="1:6" x14ac:dyDescent="0.3">
      <c r="A85" s="301">
        <v>202401</v>
      </c>
      <c r="B85" s="299" t="s">
        <v>187</v>
      </c>
      <c r="C85" s="299" t="s">
        <v>35</v>
      </c>
      <c r="D85" s="301">
        <v>901.09090909090912</v>
      </c>
      <c r="E85" s="301">
        <v>348</v>
      </c>
      <c r="F85" s="299" t="s">
        <v>279</v>
      </c>
    </row>
    <row r="86" spans="1:6" x14ac:dyDescent="0.3">
      <c r="A86" s="301">
        <v>202401</v>
      </c>
      <c r="B86" s="299" t="s">
        <v>187</v>
      </c>
      <c r="C86" s="299" t="s">
        <v>35</v>
      </c>
      <c r="D86" s="301">
        <v>64.36363636363636</v>
      </c>
      <c r="E86" s="301">
        <v>352</v>
      </c>
      <c r="F86" s="299" t="s">
        <v>280</v>
      </c>
    </row>
    <row r="87" spans="1:6" x14ac:dyDescent="0.3">
      <c r="A87" s="301">
        <v>202401</v>
      </c>
      <c r="B87" s="299" t="s">
        <v>187</v>
      </c>
      <c r="C87" s="299" t="s">
        <v>35</v>
      </c>
      <c r="D87" s="301">
        <v>1904.2727272727273</v>
      </c>
      <c r="E87" s="301">
        <v>356</v>
      </c>
      <c r="F87" s="299" t="s">
        <v>281</v>
      </c>
    </row>
    <row r="88" spans="1:6" x14ac:dyDescent="0.3">
      <c r="A88" s="301">
        <v>202401</v>
      </c>
      <c r="B88" s="299" t="s">
        <v>187</v>
      </c>
      <c r="C88" s="299" t="s">
        <v>35</v>
      </c>
      <c r="D88" s="301">
        <v>62.954545454545453</v>
      </c>
      <c r="E88" s="301">
        <v>360</v>
      </c>
      <c r="F88" s="299" t="s">
        <v>282</v>
      </c>
    </row>
    <row r="89" spans="1:6" x14ac:dyDescent="0.3">
      <c r="A89" s="301">
        <v>202401</v>
      </c>
      <c r="B89" s="299" t="s">
        <v>187</v>
      </c>
      <c r="C89" s="299" t="s">
        <v>35</v>
      </c>
      <c r="D89" s="301">
        <v>219.81818181818181</v>
      </c>
      <c r="E89" s="301">
        <v>364</v>
      </c>
      <c r="F89" s="299" t="s">
        <v>283</v>
      </c>
    </row>
    <row r="90" spans="1:6" x14ac:dyDescent="0.3">
      <c r="A90" s="301">
        <v>202401</v>
      </c>
      <c r="B90" s="299" t="s">
        <v>187</v>
      </c>
      <c r="C90" s="299" t="s">
        <v>35</v>
      </c>
      <c r="D90" s="301">
        <v>17.772727272727273</v>
      </c>
      <c r="E90" s="301">
        <v>368</v>
      </c>
      <c r="F90" s="299" t="s">
        <v>284</v>
      </c>
    </row>
    <row r="91" spans="1:6" x14ac:dyDescent="0.3">
      <c r="A91" s="301">
        <v>202401</v>
      </c>
      <c r="B91" s="299" t="s">
        <v>187</v>
      </c>
      <c r="C91" s="299" t="s">
        <v>35</v>
      </c>
      <c r="D91" s="301">
        <v>959.90909090909088</v>
      </c>
      <c r="E91" s="301">
        <v>372</v>
      </c>
      <c r="F91" s="299" t="s">
        <v>106</v>
      </c>
    </row>
    <row r="92" spans="1:6" x14ac:dyDescent="0.3">
      <c r="A92" s="301">
        <v>202401</v>
      </c>
      <c r="B92" s="299" t="s">
        <v>187</v>
      </c>
      <c r="C92" s="299" t="s">
        <v>35</v>
      </c>
      <c r="D92" s="301">
        <v>133.63636363636363</v>
      </c>
      <c r="E92" s="301">
        <v>376</v>
      </c>
      <c r="F92" s="299" t="s">
        <v>285</v>
      </c>
    </row>
    <row r="93" spans="1:6" x14ac:dyDescent="0.3">
      <c r="A93" s="301">
        <v>202401</v>
      </c>
      <c r="B93" s="299" t="s">
        <v>187</v>
      </c>
      <c r="C93" s="299" t="s">
        <v>35</v>
      </c>
      <c r="D93" s="301">
        <v>13051.727272727272</v>
      </c>
      <c r="E93" s="301">
        <v>380</v>
      </c>
      <c r="F93" s="299" t="s">
        <v>107</v>
      </c>
    </row>
    <row r="94" spans="1:6" x14ac:dyDescent="0.3">
      <c r="A94" s="301">
        <v>202401</v>
      </c>
      <c r="B94" s="299" t="s">
        <v>187</v>
      </c>
      <c r="C94" s="299" t="s">
        <v>35</v>
      </c>
      <c r="D94" s="301">
        <v>19.954545454545453</v>
      </c>
      <c r="E94" s="301">
        <v>384</v>
      </c>
      <c r="F94" s="299" t="s">
        <v>286</v>
      </c>
    </row>
    <row r="95" spans="1:6" x14ac:dyDescent="0.3">
      <c r="A95" s="301">
        <v>202401</v>
      </c>
      <c r="B95" s="299" t="s">
        <v>187</v>
      </c>
      <c r="C95" s="299" t="s">
        <v>35</v>
      </c>
      <c r="D95" s="301">
        <v>4</v>
      </c>
      <c r="E95" s="301">
        <v>388</v>
      </c>
      <c r="F95" s="299" t="s">
        <v>287</v>
      </c>
    </row>
    <row r="96" spans="1:6" x14ac:dyDescent="0.3">
      <c r="A96" s="301">
        <v>202401</v>
      </c>
      <c r="B96" s="299" t="s">
        <v>187</v>
      </c>
      <c r="C96" s="299" t="s">
        <v>35</v>
      </c>
      <c r="D96" s="301">
        <v>463.86363636363637</v>
      </c>
      <c r="E96" s="301">
        <v>392</v>
      </c>
      <c r="F96" s="299" t="s">
        <v>288</v>
      </c>
    </row>
    <row r="97" spans="1:6" x14ac:dyDescent="0.3">
      <c r="A97" s="301">
        <v>202401</v>
      </c>
      <c r="B97" s="299" t="s">
        <v>187</v>
      </c>
      <c r="C97" s="299" t="s">
        <v>35</v>
      </c>
      <c r="D97" s="301">
        <v>89.045454545454547</v>
      </c>
      <c r="E97" s="301">
        <v>398</v>
      </c>
      <c r="F97" s="299" t="s">
        <v>289</v>
      </c>
    </row>
    <row r="98" spans="1:6" x14ac:dyDescent="0.3">
      <c r="A98" s="301">
        <v>202401</v>
      </c>
      <c r="B98" s="299" t="s">
        <v>187</v>
      </c>
      <c r="C98" s="299" t="s">
        <v>35</v>
      </c>
      <c r="D98" s="301">
        <v>30.363636363636363</v>
      </c>
      <c r="E98" s="301">
        <v>400</v>
      </c>
      <c r="F98" s="299" t="s">
        <v>290</v>
      </c>
    </row>
    <row r="99" spans="1:6" x14ac:dyDescent="0.3">
      <c r="A99" s="301">
        <v>202401</v>
      </c>
      <c r="B99" s="299" t="s">
        <v>187</v>
      </c>
      <c r="C99" s="299" t="s">
        <v>35</v>
      </c>
      <c r="D99" s="301">
        <v>329.04545454545456</v>
      </c>
      <c r="E99" s="301">
        <v>404</v>
      </c>
      <c r="F99" s="299" t="s">
        <v>291</v>
      </c>
    </row>
    <row r="100" spans="1:6" x14ac:dyDescent="0.3">
      <c r="A100" s="301">
        <v>202401</v>
      </c>
      <c r="B100" s="299" t="s">
        <v>187</v>
      </c>
      <c r="C100" s="299" t="s">
        <v>35</v>
      </c>
      <c r="D100" s="301">
        <v>45</v>
      </c>
      <c r="E100" s="301">
        <v>408</v>
      </c>
      <c r="F100" s="299" t="s">
        <v>292</v>
      </c>
    </row>
    <row r="101" spans="1:6" x14ac:dyDescent="0.3">
      <c r="A101" s="301">
        <v>202401</v>
      </c>
      <c r="B101" s="299" t="s">
        <v>187</v>
      </c>
      <c r="C101" s="299" t="s">
        <v>35</v>
      </c>
      <c r="D101" s="301">
        <v>227.86363636363637</v>
      </c>
      <c r="E101" s="301">
        <v>410</v>
      </c>
      <c r="F101" s="299" t="s">
        <v>293</v>
      </c>
    </row>
    <row r="102" spans="1:6" x14ac:dyDescent="0.3">
      <c r="A102" s="301">
        <v>202401</v>
      </c>
      <c r="B102" s="299" t="s">
        <v>187</v>
      </c>
      <c r="C102" s="299" t="s">
        <v>35</v>
      </c>
      <c r="D102" s="301">
        <v>5</v>
      </c>
      <c r="E102" s="301">
        <v>414</v>
      </c>
      <c r="F102" s="299" t="s">
        <v>294</v>
      </c>
    </row>
    <row r="103" spans="1:6" x14ac:dyDescent="0.3">
      <c r="A103" s="301">
        <v>202401</v>
      </c>
      <c r="B103" s="299" t="s">
        <v>187</v>
      </c>
      <c r="C103" s="299" t="s">
        <v>35</v>
      </c>
      <c r="D103" s="301">
        <v>5.8181818181818183</v>
      </c>
      <c r="E103" s="301">
        <v>417</v>
      </c>
      <c r="F103" s="299" t="s">
        <v>295</v>
      </c>
    </row>
    <row r="104" spans="1:6" x14ac:dyDescent="0.3">
      <c r="A104" s="301">
        <v>202401</v>
      </c>
      <c r="B104" s="299" t="s">
        <v>187</v>
      </c>
      <c r="C104" s="299" t="s">
        <v>35</v>
      </c>
      <c r="D104" s="301">
        <v>1</v>
      </c>
      <c r="E104" s="301">
        <v>418</v>
      </c>
      <c r="F104" s="299" t="s">
        <v>296</v>
      </c>
    </row>
    <row r="105" spans="1:6" x14ac:dyDescent="0.3">
      <c r="A105" s="301">
        <v>202401</v>
      </c>
      <c r="B105" s="299" t="s">
        <v>187</v>
      </c>
      <c r="C105" s="299" t="s">
        <v>35</v>
      </c>
      <c r="D105" s="301">
        <v>69.954545454545453</v>
      </c>
      <c r="E105" s="301">
        <v>422</v>
      </c>
      <c r="F105" s="299" t="s">
        <v>297</v>
      </c>
    </row>
    <row r="106" spans="1:6" x14ac:dyDescent="0.3">
      <c r="A106" s="301">
        <v>202401</v>
      </c>
      <c r="B106" s="299" t="s">
        <v>187</v>
      </c>
      <c r="C106" s="299" t="s">
        <v>35</v>
      </c>
      <c r="D106" s="301">
        <v>1</v>
      </c>
      <c r="E106" s="301">
        <v>426</v>
      </c>
      <c r="F106" s="299" t="s">
        <v>298</v>
      </c>
    </row>
    <row r="107" spans="1:6" x14ac:dyDescent="0.3">
      <c r="A107" s="301">
        <v>202401</v>
      </c>
      <c r="B107" s="299" t="s">
        <v>187</v>
      </c>
      <c r="C107" s="299" t="s">
        <v>35</v>
      </c>
      <c r="D107" s="301">
        <v>369.40909090909093</v>
      </c>
      <c r="E107" s="301">
        <v>428</v>
      </c>
      <c r="F107" s="299" t="s">
        <v>108</v>
      </c>
    </row>
    <row r="108" spans="1:6" x14ac:dyDescent="0.3">
      <c r="A108" s="301">
        <v>202401</v>
      </c>
      <c r="B108" s="299" t="s">
        <v>187</v>
      </c>
      <c r="C108" s="299" t="s">
        <v>35</v>
      </c>
      <c r="D108" s="301">
        <v>14</v>
      </c>
      <c r="E108" s="301">
        <v>434</v>
      </c>
      <c r="F108" s="299" t="s">
        <v>299</v>
      </c>
    </row>
    <row r="109" spans="1:6" x14ac:dyDescent="0.3">
      <c r="A109" s="301">
        <v>202401</v>
      </c>
      <c r="B109" s="299" t="s">
        <v>187</v>
      </c>
      <c r="C109" s="299" t="s">
        <v>35</v>
      </c>
      <c r="D109" s="301">
        <v>3</v>
      </c>
      <c r="E109" s="301">
        <v>438</v>
      </c>
      <c r="F109" s="299" t="s">
        <v>300</v>
      </c>
    </row>
    <row r="110" spans="1:6" x14ac:dyDescent="0.3">
      <c r="A110" s="301">
        <v>202401</v>
      </c>
      <c r="B110" s="299" t="s">
        <v>187</v>
      </c>
      <c r="C110" s="299" t="s">
        <v>35</v>
      </c>
      <c r="D110" s="301">
        <v>820</v>
      </c>
      <c r="E110" s="301">
        <v>440</v>
      </c>
      <c r="F110" s="299" t="s">
        <v>118</v>
      </c>
    </row>
    <row r="111" spans="1:6" x14ac:dyDescent="0.3">
      <c r="A111" s="301">
        <v>202401</v>
      </c>
      <c r="B111" s="299" t="s">
        <v>187</v>
      </c>
      <c r="C111" s="299" t="s">
        <v>35</v>
      </c>
      <c r="D111" s="301">
        <v>24</v>
      </c>
      <c r="E111" s="301">
        <v>442</v>
      </c>
      <c r="F111" s="299" t="s">
        <v>121</v>
      </c>
    </row>
    <row r="112" spans="1:6" x14ac:dyDescent="0.3">
      <c r="A112" s="301">
        <v>202401</v>
      </c>
      <c r="B112" s="299" t="s">
        <v>187</v>
      </c>
      <c r="C112" s="299" t="s">
        <v>35</v>
      </c>
      <c r="D112" s="301">
        <v>33</v>
      </c>
      <c r="E112" s="301">
        <v>450</v>
      </c>
      <c r="F112" s="299" t="s">
        <v>301</v>
      </c>
    </row>
    <row r="113" spans="1:6" x14ac:dyDescent="0.3">
      <c r="A113" s="301">
        <v>202401</v>
      </c>
      <c r="B113" s="299" t="s">
        <v>187</v>
      </c>
      <c r="C113" s="299" t="s">
        <v>35</v>
      </c>
      <c r="D113" s="301">
        <v>21</v>
      </c>
      <c r="E113" s="301">
        <v>458</v>
      </c>
      <c r="F113" s="299" t="s">
        <v>303</v>
      </c>
    </row>
    <row r="114" spans="1:6" x14ac:dyDescent="0.3">
      <c r="A114" s="301">
        <v>202401</v>
      </c>
      <c r="B114" s="299" t="s">
        <v>187</v>
      </c>
      <c r="C114" s="299" t="s">
        <v>35</v>
      </c>
      <c r="D114" s="301">
        <v>28.363636363636363</v>
      </c>
      <c r="E114" s="301">
        <v>466</v>
      </c>
      <c r="F114" s="299" t="s">
        <v>304</v>
      </c>
    </row>
    <row r="115" spans="1:6" x14ac:dyDescent="0.3">
      <c r="A115" s="301">
        <v>202401</v>
      </c>
      <c r="B115" s="299" t="s">
        <v>187</v>
      </c>
      <c r="C115" s="299" t="s">
        <v>35</v>
      </c>
      <c r="D115" s="301">
        <v>38.090909090909093</v>
      </c>
      <c r="E115" s="301">
        <v>470</v>
      </c>
      <c r="F115" s="299" t="s">
        <v>122</v>
      </c>
    </row>
    <row r="116" spans="1:6" x14ac:dyDescent="0.3">
      <c r="A116" s="301">
        <v>202401</v>
      </c>
      <c r="B116" s="299" t="s">
        <v>187</v>
      </c>
      <c r="C116" s="299" t="s">
        <v>35</v>
      </c>
      <c r="D116" s="301">
        <v>14.318181818181818</v>
      </c>
      <c r="E116" s="301">
        <v>478</v>
      </c>
      <c r="F116" s="299" t="s">
        <v>305</v>
      </c>
    </row>
    <row r="117" spans="1:6" x14ac:dyDescent="0.3">
      <c r="A117" s="301">
        <v>202401</v>
      </c>
      <c r="B117" s="299" t="s">
        <v>187</v>
      </c>
      <c r="C117" s="299" t="s">
        <v>35</v>
      </c>
      <c r="D117" s="301">
        <v>6</v>
      </c>
      <c r="E117" s="301">
        <v>480</v>
      </c>
      <c r="F117" s="299" t="s">
        <v>306</v>
      </c>
    </row>
    <row r="118" spans="1:6" x14ac:dyDescent="0.3">
      <c r="A118" s="301">
        <v>202401</v>
      </c>
      <c r="B118" s="299" t="s">
        <v>187</v>
      </c>
      <c r="C118" s="299" t="s">
        <v>35</v>
      </c>
      <c r="D118" s="301">
        <v>1209.5454545454545</v>
      </c>
      <c r="E118" s="301">
        <v>484</v>
      </c>
      <c r="F118" s="299" t="s">
        <v>307</v>
      </c>
    </row>
    <row r="119" spans="1:6" x14ac:dyDescent="0.3">
      <c r="A119" s="301">
        <v>202401</v>
      </c>
      <c r="B119" s="299" t="s">
        <v>187</v>
      </c>
      <c r="C119" s="299" t="s">
        <v>35</v>
      </c>
      <c r="D119" s="301">
        <v>15</v>
      </c>
      <c r="E119" s="301">
        <v>496</v>
      </c>
      <c r="F119" s="299" t="s">
        <v>309</v>
      </c>
    </row>
    <row r="120" spans="1:6" x14ac:dyDescent="0.3">
      <c r="A120" s="301">
        <v>202401</v>
      </c>
      <c r="B120" s="299" t="s">
        <v>187</v>
      </c>
      <c r="C120" s="299" t="s">
        <v>35</v>
      </c>
      <c r="D120" s="301">
        <v>440.13636363636363</v>
      </c>
      <c r="E120" s="301">
        <v>498</v>
      </c>
      <c r="F120" s="299" t="s">
        <v>310</v>
      </c>
    </row>
    <row r="121" spans="1:6" x14ac:dyDescent="0.3">
      <c r="A121" s="301">
        <v>202401</v>
      </c>
      <c r="B121" s="299" t="s">
        <v>187</v>
      </c>
      <c r="C121" s="299" t="s">
        <v>35</v>
      </c>
      <c r="D121" s="301">
        <v>9</v>
      </c>
      <c r="E121" s="301">
        <v>499</v>
      </c>
      <c r="F121" s="299" t="s">
        <v>311</v>
      </c>
    </row>
    <row r="122" spans="1:6" x14ac:dyDescent="0.3">
      <c r="A122" s="301">
        <v>202401</v>
      </c>
      <c r="B122" s="299" t="s">
        <v>187</v>
      </c>
      <c r="C122" s="299" t="s">
        <v>35</v>
      </c>
      <c r="D122" s="301">
        <v>1</v>
      </c>
      <c r="E122" s="301">
        <v>500</v>
      </c>
      <c r="F122" s="299" t="s">
        <v>312</v>
      </c>
    </row>
    <row r="123" spans="1:6" x14ac:dyDescent="0.3">
      <c r="A123" s="301">
        <v>202401</v>
      </c>
      <c r="B123" s="299" t="s">
        <v>187</v>
      </c>
      <c r="C123" s="299" t="s">
        <v>35</v>
      </c>
      <c r="D123" s="301">
        <v>4846.409090909091</v>
      </c>
      <c r="E123" s="301">
        <v>504</v>
      </c>
      <c r="F123" s="299" t="s">
        <v>95</v>
      </c>
    </row>
    <row r="124" spans="1:6" x14ac:dyDescent="0.3">
      <c r="A124" s="301">
        <v>202401</v>
      </c>
      <c r="B124" s="299" t="s">
        <v>187</v>
      </c>
      <c r="C124" s="299" t="s">
        <v>35</v>
      </c>
      <c r="D124" s="301">
        <v>19</v>
      </c>
      <c r="E124" s="301">
        <v>508</v>
      </c>
      <c r="F124" s="299" t="s">
        <v>313</v>
      </c>
    </row>
    <row r="125" spans="1:6" x14ac:dyDescent="0.3">
      <c r="A125" s="301">
        <v>202401</v>
      </c>
      <c r="B125" s="299" t="s">
        <v>187</v>
      </c>
      <c r="C125" s="299" t="s">
        <v>35</v>
      </c>
      <c r="D125" s="301">
        <v>3</v>
      </c>
      <c r="E125" s="301">
        <v>516</v>
      </c>
      <c r="F125" s="299" t="s">
        <v>314</v>
      </c>
    </row>
    <row r="126" spans="1:6" x14ac:dyDescent="0.3">
      <c r="A126" s="301">
        <v>202401</v>
      </c>
      <c r="B126" s="299" t="s">
        <v>187</v>
      </c>
      <c r="C126" s="299" t="s">
        <v>35</v>
      </c>
      <c r="D126" s="301">
        <v>210.59090909090909</v>
      </c>
      <c r="E126" s="301">
        <v>524</v>
      </c>
      <c r="F126" s="299" t="s">
        <v>315</v>
      </c>
    </row>
    <row r="127" spans="1:6" x14ac:dyDescent="0.3">
      <c r="A127" s="301">
        <v>202401</v>
      </c>
      <c r="B127" s="299" t="s">
        <v>187</v>
      </c>
      <c r="C127" s="299" t="s">
        <v>35</v>
      </c>
      <c r="D127" s="301">
        <v>2940.181818181818</v>
      </c>
      <c r="E127" s="301">
        <v>528</v>
      </c>
      <c r="F127" s="299" t="s">
        <v>316</v>
      </c>
    </row>
    <row r="128" spans="1:6" x14ac:dyDescent="0.3">
      <c r="A128" s="301">
        <v>202401</v>
      </c>
      <c r="B128" s="299" t="s">
        <v>187</v>
      </c>
      <c r="C128" s="299" t="s">
        <v>35</v>
      </c>
      <c r="D128" s="301">
        <v>3</v>
      </c>
      <c r="E128" s="301">
        <v>540</v>
      </c>
      <c r="F128" s="299" t="s">
        <v>317</v>
      </c>
    </row>
    <row r="129" spans="1:6" x14ac:dyDescent="0.3">
      <c r="A129" s="301">
        <v>202401</v>
      </c>
      <c r="B129" s="299" t="s">
        <v>187</v>
      </c>
      <c r="C129" s="299" t="s">
        <v>35</v>
      </c>
      <c r="D129" s="301">
        <v>25.09090909090909</v>
      </c>
      <c r="E129" s="301">
        <v>554</v>
      </c>
      <c r="F129" s="299" t="s">
        <v>318</v>
      </c>
    </row>
    <row r="130" spans="1:6" x14ac:dyDescent="0.3">
      <c r="A130" s="301">
        <v>202401</v>
      </c>
      <c r="B130" s="299" t="s">
        <v>187</v>
      </c>
      <c r="C130" s="299" t="s">
        <v>35</v>
      </c>
      <c r="D130" s="301">
        <v>524.72727272727275</v>
      </c>
      <c r="E130" s="301">
        <v>558</v>
      </c>
      <c r="F130" s="299" t="s">
        <v>191</v>
      </c>
    </row>
    <row r="131" spans="1:6" x14ac:dyDescent="0.3">
      <c r="A131" s="301">
        <v>202401</v>
      </c>
      <c r="B131" s="299" t="s">
        <v>187</v>
      </c>
      <c r="C131" s="299" t="s">
        <v>35</v>
      </c>
      <c r="D131" s="301">
        <v>270.63636363636363</v>
      </c>
      <c r="E131" s="301">
        <v>566</v>
      </c>
      <c r="F131" s="299" t="s">
        <v>319</v>
      </c>
    </row>
    <row r="132" spans="1:6" x14ac:dyDescent="0.3">
      <c r="A132" s="301">
        <v>202401</v>
      </c>
      <c r="B132" s="299" t="s">
        <v>187</v>
      </c>
      <c r="C132" s="299" t="s">
        <v>35</v>
      </c>
      <c r="D132" s="301">
        <v>3</v>
      </c>
      <c r="E132" s="301">
        <v>574</v>
      </c>
      <c r="F132" s="299" t="s">
        <v>320</v>
      </c>
    </row>
    <row r="133" spans="1:6" x14ac:dyDescent="0.3">
      <c r="A133" s="301">
        <v>202401</v>
      </c>
      <c r="B133" s="299" t="s">
        <v>187</v>
      </c>
      <c r="C133" s="299" t="s">
        <v>35</v>
      </c>
      <c r="D133" s="301">
        <v>354.04545454545456</v>
      </c>
      <c r="E133" s="301">
        <v>578</v>
      </c>
      <c r="F133" s="299" t="s">
        <v>321</v>
      </c>
    </row>
    <row r="134" spans="1:6" x14ac:dyDescent="0.3">
      <c r="A134" s="301">
        <v>202401</v>
      </c>
      <c r="B134" s="299" t="s">
        <v>187</v>
      </c>
      <c r="C134" s="299" t="s">
        <v>35</v>
      </c>
      <c r="D134" s="301">
        <v>2</v>
      </c>
      <c r="E134" s="301">
        <v>583</v>
      </c>
      <c r="F134" s="299" t="s">
        <v>389</v>
      </c>
    </row>
    <row r="135" spans="1:6" x14ac:dyDescent="0.3">
      <c r="A135" s="301">
        <v>202401</v>
      </c>
      <c r="B135" s="299" t="s">
        <v>187</v>
      </c>
      <c r="C135" s="299" t="s">
        <v>35</v>
      </c>
      <c r="D135" s="301">
        <v>1</v>
      </c>
      <c r="E135" s="301">
        <v>584</v>
      </c>
      <c r="F135" s="299" t="s">
        <v>323</v>
      </c>
    </row>
    <row r="136" spans="1:6" x14ac:dyDescent="0.3">
      <c r="A136" s="301">
        <v>202401</v>
      </c>
      <c r="B136" s="299" t="s">
        <v>187</v>
      </c>
      <c r="C136" s="299" t="s">
        <v>35</v>
      </c>
      <c r="D136" s="301">
        <v>1335.9545454545455</v>
      </c>
      <c r="E136" s="301">
        <v>586</v>
      </c>
      <c r="F136" s="299" t="s">
        <v>324</v>
      </c>
    </row>
    <row r="137" spans="1:6" x14ac:dyDescent="0.3">
      <c r="A137" s="301">
        <v>202401</v>
      </c>
      <c r="B137" s="299" t="s">
        <v>187</v>
      </c>
      <c r="C137" s="299" t="s">
        <v>35</v>
      </c>
      <c r="D137" s="301">
        <v>62.954545454545453</v>
      </c>
      <c r="E137" s="301">
        <v>591</v>
      </c>
      <c r="F137" s="299" t="s">
        <v>325</v>
      </c>
    </row>
    <row r="138" spans="1:6" x14ac:dyDescent="0.3">
      <c r="A138" s="301">
        <v>202401</v>
      </c>
      <c r="B138" s="299" t="s">
        <v>187</v>
      </c>
      <c r="C138" s="299" t="s">
        <v>35</v>
      </c>
      <c r="D138" s="301">
        <v>1574.0454545454545</v>
      </c>
      <c r="E138" s="301">
        <v>600</v>
      </c>
      <c r="F138" s="299" t="s">
        <v>192</v>
      </c>
    </row>
    <row r="139" spans="1:6" x14ac:dyDescent="0.3">
      <c r="A139" s="301">
        <v>202401</v>
      </c>
      <c r="B139" s="299" t="s">
        <v>187</v>
      </c>
      <c r="C139" s="299" t="s">
        <v>35</v>
      </c>
      <c r="D139" s="301">
        <v>1898.909090909091</v>
      </c>
      <c r="E139" s="301">
        <v>604</v>
      </c>
      <c r="F139" s="299" t="s">
        <v>326</v>
      </c>
    </row>
    <row r="140" spans="1:6" x14ac:dyDescent="0.3">
      <c r="A140" s="301">
        <v>202401</v>
      </c>
      <c r="B140" s="299" t="s">
        <v>187</v>
      </c>
      <c r="C140" s="299" t="s">
        <v>35</v>
      </c>
      <c r="D140" s="301">
        <v>381.68181818181819</v>
      </c>
      <c r="E140" s="301">
        <v>608</v>
      </c>
      <c r="F140" s="299" t="s">
        <v>327</v>
      </c>
    </row>
    <row r="141" spans="1:6" x14ac:dyDescent="0.3">
      <c r="A141" s="301">
        <v>202401</v>
      </c>
      <c r="B141" s="299" t="s">
        <v>187</v>
      </c>
      <c r="C141" s="299" t="s">
        <v>35</v>
      </c>
      <c r="D141" s="301">
        <v>0.13636363636363635</v>
      </c>
      <c r="E141" s="301">
        <v>612</v>
      </c>
      <c r="F141" s="299" t="s">
        <v>328</v>
      </c>
    </row>
    <row r="142" spans="1:6" x14ac:dyDescent="0.3">
      <c r="A142" s="301">
        <v>202401</v>
      </c>
      <c r="B142" s="299" t="s">
        <v>187</v>
      </c>
      <c r="C142" s="299" t="s">
        <v>35</v>
      </c>
      <c r="D142" s="301">
        <v>2951.4545454545455</v>
      </c>
      <c r="E142" s="301">
        <v>616</v>
      </c>
      <c r="F142" s="299" t="s">
        <v>96</v>
      </c>
    </row>
    <row r="143" spans="1:6" x14ac:dyDescent="0.3">
      <c r="A143" s="301">
        <v>202401</v>
      </c>
      <c r="B143" s="299" t="s">
        <v>187</v>
      </c>
      <c r="C143" s="299" t="s">
        <v>35</v>
      </c>
      <c r="D143" s="301">
        <v>2759.8636363636365</v>
      </c>
      <c r="E143" s="301">
        <v>620</v>
      </c>
      <c r="F143" s="299" t="s">
        <v>109</v>
      </c>
    </row>
    <row r="144" spans="1:6" x14ac:dyDescent="0.3">
      <c r="A144" s="301">
        <v>202401</v>
      </c>
      <c r="B144" s="299" t="s">
        <v>187</v>
      </c>
      <c r="C144" s="299" t="s">
        <v>35</v>
      </c>
      <c r="D144" s="301">
        <v>28</v>
      </c>
      <c r="E144" s="301">
        <v>624</v>
      </c>
      <c r="F144" s="299" t="s">
        <v>329</v>
      </c>
    </row>
    <row r="145" spans="1:6" x14ac:dyDescent="0.3">
      <c r="A145" s="301">
        <v>202401</v>
      </c>
      <c r="B145" s="299" t="s">
        <v>187</v>
      </c>
      <c r="C145" s="299" t="s">
        <v>35</v>
      </c>
      <c r="D145" s="301">
        <v>0.72727272727272729</v>
      </c>
      <c r="E145" s="301">
        <v>626</v>
      </c>
      <c r="F145" s="299" t="s">
        <v>330</v>
      </c>
    </row>
    <row r="146" spans="1:6" x14ac:dyDescent="0.3">
      <c r="A146" s="301">
        <v>202401</v>
      </c>
      <c r="B146" s="299" t="s">
        <v>187</v>
      </c>
      <c r="C146" s="299" t="s">
        <v>35</v>
      </c>
      <c r="D146" s="301">
        <v>9.3636363636363633</v>
      </c>
      <c r="E146" s="301">
        <v>630</v>
      </c>
      <c r="F146" s="299" t="s">
        <v>331</v>
      </c>
    </row>
    <row r="147" spans="1:6" x14ac:dyDescent="0.3">
      <c r="A147" s="301">
        <v>202401</v>
      </c>
      <c r="B147" s="299" t="s">
        <v>187</v>
      </c>
      <c r="C147" s="299" t="s">
        <v>35</v>
      </c>
      <c r="D147" s="301">
        <v>2</v>
      </c>
      <c r="E147" s="301">
        <v>638</v>
      </c>
      <c r="F147" s="299" t="s">
        <v>391</v>
      </c>
    </row>
    <row r="148" spans="1:6" x14ac:dyDescent="0.3">
      <c r="A148" s="301">
        <v>202401</v>
      </c>
      <c r="B148" s="299" t="s">
        <v>187</v>
      </c>
      <c r="C148" s="299" t="s">
        <v>35</v>
      </c>
      <c r="D148" s="301">
        <v>15549.863636363636</v>
      </c>
      <c r="E148" s="301">
        <v>642</v>
      </c>
      <c r="F148" s="299" t="s">
        <v>97</v>
      </c>
    </row>
    <row r="149" spans="1:6" x14ac:dyDescent="0.3">
      <c r="A149" s="301">
        <v>202401</v>
      </c>
      <c r="B149" s="299" t="s">
        <v>187</v>
      </c>
      <c r="C149" s="299" t="s">
        <v>35</v>
      </c>
      <c r="D149" s="301">
        <v>4139.636363636364</v>
      </c>
      <c r="E149" s="301">
        <v>643</v>
      </c>
      <c r="F149" s="299" t="s">
        <v>333</v>
      </c>
    </row>
    <row r="150" spans="1:6" x14ac:dyDescent="0.3">
      <c r="A150" s="301">
        <v>202401</v>
      </c>
      <c r="B150" s="299" t="s">
        <v>187</v>
      </c>
      <c r="C150" s="299" t="s">
        <v>35</v>
      </c>
      <c r="D150" s="301">
        <v>38.454545454545453</v>
      </c>
      <c r="E150" s="301">
        <v>646</v>
      </c>
      <c r="F150" s="299" t="s">
        <v>334</v>
      </c>
    </row>
    <row r="151" spans="1:6" x14ac:dyDescent="0.3">
      <c r="A151" s="301">
        <v>202401</v>
      </c>
      <c r="B151" s="299" t="s">
        <v>187</v>
      </c>
      <c r="C151" s="299" t="s">
        <v>35</v>
      </c>
      <c r="D151" s="301">
        <v>3</v>
      </c>
      <c r="E151" s="301">
        <v>659</v>
      </c>
      <c r="F151" s="299" t="s">
        <v>335</v>
      </c>
    </row>
    <row r="152" spans="1:6" x14ac:dyDescent="0.3">
      <c r="A152" s="301">
        <v>202401</v>
      </c>
      <c r="B152" s="299" t="s">
        <v>187</v>
      </c>
      <c r="C152" s="299" t="s">
        <v>35</v>
      </c>
      <c r="D152" s="301">
        <v>1</v>
      </c>
      <c r="E152" s="301">
        <v>660</v>
      </c>
      <c r="F152" s="299" t="s">
        <v>336</v>
      </c>
    </row>
    <row r="153" spans="1:6" x14ac:dyDescent="0.3">
      <c r="A153" s="301">
        <v>202401</v>
      </c>
      <c r="B153" s="299" t="s">
        <v>187</v>
      </c>
      <c r="C153" s="299" t="s">
        <v>35</v>
      </c>
      <c r="D153" s="301">
        <v>1</v>
      </c>
      <c r="E153" s="301">
        <v>674</v>
      </c>
      <c r="F153" s="299" t="s">
        <v>394</v>
      </c>
    </row>
    <row r="154" spans="1:6" x14ac:dyDescent="0.3">
      <c r="A154" s="301">
        <v>202401</v>
      </c>
      <c r="B154" s="299" t="s">
        <v>187</v>
      </c>
      <c r="C154" s="299" t="s">
        <v>35</v>
      </c>
      <c r="D154" s="301">
        <v>1</v>
      </c>
      <c r="E154" s="301">
        <v>678</v>
      </c>
      <c r="F154" s="299" t="s">
        <v>338</v>
      </c>
    </row>
    <row r="155" spans="1:6" x14ac:dyDescent="0.3">
      <c r="A155" s="301">
        <v>202401</v>
      </c>
      <c r="B155" s="299" t="s">
        <v>187</v>
      </c>
      <c r="C155" s="299" t="s">
        <v>35</v>
      </c>
      <c r="D155" s="301">
        <v>10</v>
      </c>
      <c r="E155" s="301">
        <v>682</v>
      </c>
      <c r="F155" s="299" t="s">
        <v>339</v>
      </c>
    </row>
    <row r="156" spans="1:6" x14ac:dyDescent="0.3">
      <c r="A156" s="301">
        <v>202401</v>
      </c>
      <c r="B156" s="299" t="s">
        <v>187</v>
      </c>
      <c r="C156" s="299" t="s">
        <v>35</v>
      </c>
      <c r="D156" s="301">
        <v>305.40909090909093</v>
      </c>
      <c r="E156" s="301">
        <v>686</v>
      </c>
      <c r="F156" s="299" t="s">
        <v>193</v>
      </c>
    </row>
    <row r="157" spans="1:6" x14ac:dyDescent="0.3">
      <c r="A157" s="301">
        <v>202401</v>
      </c>
      <c r="B157" s="299" t="s">
        <v>187</v>
      </c>
      <c r="C157" s="299" t="s">
        <v>35</v>
      </c>
      <c r="D157" s="301">
        <v>162.5</v>
      </c>
      <c r="E157" s="301">
        <v>688</v>
      </c>
      <c r="F157" s="299" t="s">
        <v>340</v>
      </c>
    </row>
    <row r="158" spans="1:6" x14ac:dyDescent="0.3">
      <c r="A158" s="301">
        <v>202401</v>
      </c>
      <c r="B158" s="299" t="s">
        <v>187</v>
      </c>
      <c r="C158" s="299" t="s">
        <v>35</v>
      </c>
      <c r="D158" s="301">
        <v>1</v>
      </c>
      <c r="E158" s="301">
        <v>690</v>
      </c>
      <c r="F158" s="299" t="s">
        <v>341</v>
      </c>
    </row>
    <row r="159" spans="1:6" x14ac:dyDescent="0.3">
      <c r="A159" s="301">
        <v>202401</v>
      </c>
      <c r="B159" s="299" t="s">
        <v>187</v>
      </c>
      <c r="C159" s="299" t="s">
        <v>35</v>
      </c>
      <c r="D159" s="301">
        <v>5</v>
      </c>
      <c r="E159" s="301">
        <v>694</v>
      </c>
      <c r="F159" s="299" t="s">
        <v>342</v>
      </c>
    </row>
    <row r="160" spans="1:6" x14ac:dyDescent="0.3">
      <c r="A160" s="301">
        <v>202401</v>
      </c>
      <c r="B160" s="299" t="s">
        <v>187</v>
      </c>
      <c r="C160" s="299" t="s">
        <v>35</v>
      </c>
      <c r="D160" s="301">
        <v>20</v>
      </c>
      <c r="E160" s="301">
        <v>702</v>
      </c>
      <c r="F160" s="299" t="s">
        <v>343</v>
      </c>
    </row>
    <row r="161" spans="1:6" x14ac:dyDescent="0.3">
      <c r="A161" s="301">
        <v>202401</v>
      </c>
      <c r="B161" s="299" t="s">
        <v>187</v>
      </c>
      <c r="C161" s="299" t="s">
        <v>35</v>
      </c>
      <c r="D161" s="301">
        <v>376.36363636363637</v>
      </c>
      <c r="E161" s="301">
        <v>703</v>
      </c>
      <c r="F161" s="299" t="s">
        <v>94</v>
      </c>
    </row>
    <row r="162" spans="1:6" x14ac:dyDescent="0.3">
      <c r="A162" s="301">
        <v>202401</v>
      </c>
      <c r="B162" s="299" t="s">
        <v>187</v>
      </c>
      <c r="C162" s="299" t="s">
        <v>35</v>
      </c>
      <c r="D162" s="301">
        <v>304.13636363636363</v>
      </c>
      <c r="E162" s="301">
        <v>704</v>
      </c>
      <c r="F162" s="299" t="s">
        <v>344</v>
      </c>
    </row>
    <row r="163" spans="1:6" x14ac:dyDescent="0.3">
      <c r="A163" s="301">
        <v>202401</v>
      </c>
      <c r="B163" s="299" t="s">
        <v>187</v>
      </c>
      <c r="C163" s="299" t="s">
        <v>35</v>
      </c>
      <c r="D163" s="301">
        <v>159.72727272727272</v>
      </c>
      <c r="E163" s="301">
        <v>705</v>
      </c>
      <c r="F163" s="299" t="s">
        <v>115</v>
      </c>
    </row>
    <row r="164" spans="1:6" x14ac:dyDescent="0.3">
      <c r="A164" s="301">
        <v>202401</v>
      </c>
      <c r="B164" s="299" t="s">
        <v>187</v>
      </c>
      <c r="C164" s="299" t="s">
        <v>35</v>
      </c>
      <c r="D164" s="301">
        <v>69.318181818181813</v>
      </c>
      <c r="E164" s="301">
        <v>710</v>
      </c>
      <c r="F164" s="299" t="s">
        <v>345</v>
      </c>
    </row>
    <row r="165" spans="1:6" x14ac:dyDescent="0.3">
      <c r="A165" s="301">
        <v>202401</v>
      </c>
      <c r="B165" s="299" t="s">
        <v>187</v>
      </c>
      <c r="C165" s="299" t="s">
        <v>35</v>
      </c>
      <c r="D165" s="301">
        <v>5.4090909090909092</v>
      </c>
      <c r="E165" s="301">
        <v>716</v>
      </c>
      <c r="F165" s="299" t="s">
        <v>346</v>
      </c>
    </row>
    <row r="166" spans="1:6" x14ac:dyDescent="0.3">
      <c r="A166" s="301">
        <v>202401</v>
      </c>
      <c r="B166" s="299" t="s">
        <v>187</v>
      </c>
      <c r="C166" s="299" t="s">
        <v>35</v>
      </c>
      <c r="D166" s="301">
        <v>1006505.3636363636</v>
      </c>
      <c r="E166" s="301">
        <v>724</v>
      </c>
      <c r="F166" s="299" t="s">
        <v>223</v>
      </c>
    </row>
    <row r="167" spans="1:6" x14ac:dyDescent="0.3">
      <c r="A167" s="301">
        <v>202401</v>
      </c>
      <c r="B167" s="299" t="s">
        <v>187</v>
      </c>
      <c r="C167" s="299" t="s">
        <v>35</v>
      </c>
      <c r="D167" s="301">
        <v>2</v>
      </c>
      <c r="E167" s="301">
        <v>729</v>
      </c>
      <c r="F167" s="299" t="s">
        <v>347</v>
      </c>
    </row>
    <row r="168" spans="1:6" x14ac:dyDescent="0.3">
      <c r="A168" s="301">
        <v>202401</v>
      </c>
      <c r="B168" s="299" t="s">
        <v>187</v>
      </c>
      <c r="C168" s="299" t="s">
        <v>35</v>
      </c>
      <c r="D168" s="301">
        <v>3</v>
      </c>
      <c r="E168" s="301">
        <v>732</v>
      </c>
      <c r="F168" s="299" t="s">
        <v>348</v>
      </c>
    </row>
    <row r="169" spans="1:6" x14ac:dyDescent="0.3">
      <c r="A169" s="301">
        <v>202401</v>
      </c>
      <c r="B169" s="299" t="s">
        <v>187</v>
      </c>
      <c r="C169" s="299" t="s">
        <v>35</v>
      </c>
      <c r="D169" s="301">
        <v>1</v>
      </c>
      <c r="E169" s="301">
        <v>740</v>
      </c>
      <c r="F169" s="299" t="s">
        <v>349</v>
      </c>
    </row>
    <row r="170" spans="1:6" x14ac:dyDescent="0.3">
      <c r="A170" s="301">
        <v>202401</v>
      </c>
      <c r="B170" s="299" t="s">
        <v>187</v>
      </c>
      <c r="C170" s="299" t="s">
        <v>35</v>
      </c>
      <c r="D170" s="301">
        <v>1458.090909090909</v>
      </c>
      <c r="E170" s="301">
        <v>752</v>
      </c>
      <c r="F170" s="299" t="s">
        <v>119</v>
      </c>
    </row>
    <row r="171" spans="1:6" x14ac:dyDescent="0.3">
      <c r="A171" s="301">
        <v>202401</v>
      </c>
      <c r="B171" s="299" t="s">
        <v>187</v>
      </c>
      <c r="C171" s="299" t="s">
        <v>35</v>
      </c>
      <c r="D171" s="301">
        <v>544.63636363636363</v>
      </c>
      <c r="E171" s="301">
        <v>756</v>
      </c>
      <c r="F171" s="299" t="s">
        <v>350</v>
      </c>
    </row>
    <row r="172" spans="1:6" x14ac:dyDescent="0.3">
      <c r="A172" s="301">
        <v>202401</v>
      </c>
      <c r="B172" s="299" t="s">
        <v>187</v>
      </c>
      <c r="C172" s="299" t="s">
        <v>35</v>
      </c>
      <c r="D172" s="301">
        <v>65.090909090909093</v>
      </c>
      <c r="E172" s="301">
        <v>760</v>
      </c>
      <c r="F172" s="299" t="s">
        <v>351</v>
      </c>
    </row>
    <row r="173" spans="1:6" x14ac:dyDescent="0.3">
      <c r="A173" s="301">
        <v>202401</v>
      </c>
      <c r="B173" s="299" t="s">
        <v>187</v>
      </c>
      <c r="C173" s="299" t="s">
        <v>35</v>
      </c>
      <c r="D173" s="301">
        <v>2</v>
      </c>
      <c r="E173" s="301">
        <v>762</v>
      </c>
      <c r="F173" s="299" t="s">
        <v>352</v>
      </c>
    </row>
    <row r="174" spans="1:6" x14ac:dyDescent="0.3">
      <c r="A174" s="301">
        <v>202401</v>
      </c>
      <c r="B174" s="299" t="s">
        <v>187</v>
      </c>
      <c r="C174" s="299" t="s">
        <v>35</v>
      </c>
      <c r="D174" s="301">
        <v>319.59090909090907</v>
      </c>
      <c r="E174" s="301">
        <v>764</v>
      </c>
      <c r="F174" s="299" t="s">
        <v>353</v>
      </c>
    </row>
    <row r="175" spans="1:6" x14ac:dyDescent="0.3">
      <c r="A175" s="301">
        <v>202401</v>
      </c>
      <c r="B175" s="299" t="s">
        <v>187</v>
      </c>
      <c r="C175" s="299" t="s">
        <v>35</v>
      </c>
      <c r="D175" s="301">
        <v>3</v>
      </c>
      <c r="E175" s="301">
        <v>768</v>
      </c>
      <c r="F175" s="299" t="s">
        <v>354</v>
      </c>
    </row>
    <row r="176" spans="1:6" x14ac:dyDescent="0.3">
      <c r="A176" s="301">
        <v>202401</v>
      </c>
      <c r="B176" s="299" t="s">
        <v>187</v>
      </c>
      <c r="C176" s="299" t="s">
        <v>35</v>
      </c>
      <c r="D176" s="301">
        <v>9</v>
      </c>
      <c r="E176" s="301">
        <v>780</v>
      </c>
      <c r="F176" s="299" t="s">
        <v>355</v>
      </c>
    </row>
    <row r="177" spans="1:6" x14ac:dyDescent="0.3">
      <c r="A177" s="301">
        <v>202401</v>
      </c>
      <c r="B177" s="299" t="s">
        <v>187</v>
      </c>
      <c r="C177" s="299" t="s">
        <v>35</v>
      </c>
      <c r="D177" s="301">
        <v>1</v>
      </c>
      <c r="E177" s="301">
        <v>784</v>
      </c>
      <c r="F177" s="299" t="s">
        <v>356</v>
      </c>
    </row>
    <row r="178" spans="1:6" x14ac:dyDescent="0.3">
      <c r="A178" s="301">
        <v>202401</v>
      </c>
      <c r="B178" s="299" t="s">
        <v>187</v>
      </c>
      <c r="C178" s="299" t="s">
        <v>35</v>
      </c>
      <c r="D178" s="301">
        <v>42.727272727272727</v>
      </c>
      <c r="E178" s="301">
        <v>788</v>
      </c>
      <c r="F178" s="299" t="s">
        <v>357</v>
      </c>
    </row>
    <row r="179" spans="1:6" x14ac:dyDescent="0.3">
      <c r="A179" s="301">
        <v>202401</v>
      </c>
      <c r="B179" s="299" t="s">
        <v>187</v>
      </c>
      <c r="C179" s="299" t="s">
        <v>35</v>
      </c>
      <c r="D179" s="301">
        <v>177.36363636363637</v>
      </c>
      <c r="E179" s="301">
        <v>792</v>
      </c>
      <c r="F179" s="299" t="s">
        <v>358</v>
      </c>
    </row>
    <row r="180" spans="1:6" x14ac:dyDescent="0.3">
      <c r="A180" s="301">
        <v>202401</v>
      </c>
      <c r="B180" s="299" t="s">
        <v>187</v>
      </c>
      <c r="C180" s="299" t="s">
        <v>35</v>
      </c>
      <c r="D180" s="301">
        <v>1.9545454545454546</v>
      </c>
      <c r="E180" s="301">
        <v>795</v>
      </c>
      <c r="F180" s="299" t="s">
        <v>359</v>
      </c>
    </row>
    <row r="181" spans="1:6" x14ac:dyDescent="0.3">
      <c r="A181" s="301">
        <v>202401</v>
      </c>
      <c r="B181" s="299" t="s">
        <v>187</v>
      </c>
      <c r="C181" s="299" t="s">
        <v>35</v>
      </c>
      <c r="D181" s="301">
        <v>7.3636363636363633</v>
      </c>
      <c r="E181" s="301">
        <v>800</v>
      </c>
      <c r="F181" s="299" t="s">
        <v>360</v>
      </c>
    </row>
    <row r="182" spans="1:6" x14ac:dyDescent="0.3">
      <c r="A182" s="301">
        <v>202401</v>
      </c>
      <c r="B182" s="299" t="s">
        <v>187</v>
      </c>
      <c r="C182" s="299" t="s">
        <v>35</v>
      </c>
      <c r="D182" s="301">
        <v>4260.090909090909</v>
      </c>
      <c r="E182" s="301">
        <v>804</v>
      </c>
      <c r="F182" s="299" t="s">
        <v>98</v>
      </c>
    </row>
    <row r="183" spans="1:6" x14ac:dyDescent="0.3">
      <c r="A183" s="301">
        <v>202401</v>
      </c>
      <c r="B183" s="299" t="s">
        <v>187</v>
      </c>
      <c r="C183" s="299" t="s">
        <v>35</v>
      </c>
      <c r="D183" s="301">
        <v>16.045454545454547</v>
      </c>
      <c r="E183" s="301">
        <v>807</v>
      </c>
      <c r="F183" s="299" t="s">
        <v>361</v>
      </c>
    </row>
    <row r="184" spans="1:6" x14ac:dyDescent="0.3">
      <c r="A184" s="301">
        <v>202401</v>
      </c>
      <c r="B184" s="299" t="s">
        <v>187</v>
      </c>
      <c r="C184" s="299" t="s">
        <v>35</v>
      </c>
      <c r="D184" s="301">
        <v>46.545454545454547</v>
      </c>
      <c r="E184" s="301">
        <v>818</v>
      </c>
      <c r="F184" s="299" t="s">
        <v>362</v>
      </c>
    </row>
    <row r="185" spans="1:6" x14ac:dyDescent="0.3">
      <c r="A185" s="301">
        <v>202401</v>
      </c>
      <c r="B185" s="299" t="s">
        <v>187</v>
      </c>
      <c r="C185" s="299" t="s">
        <v>35</v>
      </c>
      <c r="D185" s="301">
        <v>9856</v>
      </c>
      <c r="E185" s="301">
        <v>826</v>
      </c>
      <c r="F185" s="299" t="s">
        <v>110</v>
      </c>
    </row>
    <row r="186" spans="1:6" x14ac:dyDescent="0.3">
      <c r="A186" s="301">
        <v>202401</v>
      </c>
      <c r="B186" s="299" t="s">
        <v>187</v>
      </c>
      <c r="C186" s="299" t="s">
        <v>35</v>
      </c>
      <c r="D186" s="301">
        <v>1</v>
      </c>
      <c r="E186" s="301">
        <v>830</v>
      </c>
      <c r="F186" s="299" t="s">
        <v>220</v>
      </c>
    </row>
    <row r="187" spans="1:6" x14ac:dyDescent="0.3">
      <c r="A187" s="301">
        <v>202401</v>
      </c>
      <c r="B187" s="299" t="s">
        <v>187</v>
      </c>
      <c r="C187" s="299" t="s">
        <v>35</v>
      </c>
      <c r="D187" s="301">
        <v>1</v>
      </c>
      <c r="E187" s="301">
        <v>832</v>
      </c>
      <c r="F187" s="299" t="s">
        <v>397</v>
      </c>
    </row>
    <row r="188" spans="1:6" x14ac:dyDescent="0.3">
      <c r="A188" s="301">
        <v>202401</v>
      </c>
      <c r="B188" s="299" t="s">
        <v>187</v>
      </c>
      <c r="C188" s="299" t="s">
        <v>35</v>
      </c>
      <c r="D188" s="301">
        <v>1</v>
      </c>
      <c r="E188" s="301">
        <v>833</v>
      </c>
      <c r="F188" s="299" t="s">
        <v>363</v>
      </c>
    </row>
    <row r="189" spans="1:6" x14ac:dyDescent="0.3">
      <c r="A189" s="301">
        <v>202401</v>
      </c>
      <c r="B189" s="299" t="s">
        <v>187</v>
      </c>
      <c r="C189" s="299" t="s">
        <v>35</v>
      </c>
      <c r="D189" s="301">
        <v>37.454545454545453</v>
      </c>
      <c r="E189" s="301">
        <v>834</v>
      </c>
      <c r="F189" s="299" t="s">
        <v>364</v>
      </c>
    </row>
    <row r="190" spans="1:6" x14ac:dyDescent="0.3">
      <c r="A190" s="301">
        <v>202401</v>
      </c>
      <c r="B190" s="299" t="s">
        <v>187</v>
      </c>
      <c r="C190" s="299" t="s">
        <v>35</v>
      </c>
      <c r="D190" s="301">
        <v>1572.5454545454545</v>
      </c>
      <c r="E190" s="301">
        <v>840</v>
      </c>
      <c r="F190" s="299" t="s">
        <v>365</v>
      </c>
    </row>
    <row r="191" spans="1:6" x14ac:dyDescent="0.3">
      <c r="A191" s="301">
        <v>202401</v>
      </c>
      <c r="B191" s="299" t="s">
        <v>187</v>
      </c>
      <c r="C191" s="299" t="s">
        <v>35</v>
      </c>
      <c r="D191" s="301">
        <v>3</v>
      </c>
      <c r="E191" s="301">
        <v>850</v>
      </c>
      <c r="F191" s="299" t="s">
        <v>366</v>
      </c>
    </row>
    <row r="192" spans="1:6" x14ac:dyDescent="0.3">
      <c r="A192" s="301">
        <v>202401</v>
      </c>
      <c r="B192" s="299" t="s">
        <v>187</v>
      </c>
      <c r="C192" s="299" t="s">
        <v>35</v>
      </c>
      <c r="D192" s="301">
        <v>6</v>
      </c>
      <c r="E192" s="301">
        <v>854</v>
      </c>
      <c r="F192" s="299" t="s">
        <v>367</v>
      </c>
    </row>
    <row r="193" spans="1:6" x14ac:dyDescent="0.3">
      <c r="A193" s="301">
        <v>202401</v>
      </c>
      <c r="B193" s="299" t="s">
        <v>187</v>
      </c>
      <c r="C193" s="299" t="s">
        <v>35</v>
      </c>
      <c r="D193" s="301">
        <v>641.5</v>
      </c>
      <c r="E193" s="301">
        <v>858</v>
      </c>
      <c r="F193" s="299" t="s">
        <v>368</v>
      </c>
    </row>
    <row r="194" spans="1:6" x14ac:dyDescent="0.3">
      <c r="A194" s="301">
        <v>202401</v>
      </c>
      <c r="B194" s="299" t="s">
        <v>187</v>
      </c>
      <c r="C194" s="299" t="s">
        <v>35</v>
      </c>
      <c r="D194" s="301">
        <v>26</v>
      </c>
      <c r="E194" s="301">
        <v>860</v>
      </c>
      <c r="F194" s="299" t="s">
        <v>369</v>
      </c>
    </row>
    <row r="195" spans="1:6" x14ac:dyDescent="0.3">
      <c r="A195" s="301">
        <v>202401</v>
      </c>
      <c r="B195" s="299" t="s">
        <v>187</v>
      </c>
      <c r="C195" s="299" t="s">
        <v>35</v>
      </c>
      <c r="D195" s="301">
        <v>7129.318181818182</v>
      </c>
      <c r="E195" s="301">
        <v>862</v>
      </c>
      <c r="F195" s="299" t="s">
        <v>111</v>
      </c>
    </row>
    <row r="196" spans="1:6" x14ac:dyDescent="0.3">
      <c r="A196" s="301">
        <v>202401</v>
      </c>
      <c r="B196" s="299" t="s">
        <v>187</v>
      </c>
      <c r="C196" s="299" t="s">
        <v>35</v>
      </c>
      <c r="D196" s="301">
        <v>2</v>
      </c>
      <c r="E196" s="301">
        <v>876</v>
      </c>
      <c r="F196" s="299" t="s">
        <v>370</v>
      </c>
    </row>
    <row r="197" spans="1:6" x14ac:dyDescent="0.3">
      <c r="A197" s="301">
        <v>202401</v>
      </c>
      <c r="B197" s="299" t="s">
        <v>187</v>
      </c>
      <c r="C197" s="299" t="s">
        <v>35</v>
      </c>
      <c r="D197" s="301">
        <v>1</v>
      </c>
      <c r="E197" s="301">
        <v>882</v>
      </c>
      <c r="F197" s="299" t="s">
        <v>371</v>
      </c>
    </row>
    <row r="198" spans="1:6" x14ac:dyDescent="0.3">
      <c r="A198" s="301">
        <v>202401</v>
      </c>
      <c r="B198" s="299" t="s">
        <v>187</v>
      </c>
      <c r="C198" s="299" t="s">
        <v>35</v>
      </c>
      <c r="D198" s="301">
        <v>3</v>
      </c>
      <c r="E198" s="301">
        <v>894</v>
      </c>
      <c r="F198" s="299" t="s">
        <v>372</v>
      </c>
    </row>
    <row r="199" spans="1:6" x14ac:dyDescent="0.3">
      <c r="A199" s="301">
        <v>202401</v>
      </c>
      <c r="B199" s="299" t="s">
        <v>187</v>
      </c>
      <c r="C199" s="299" t="s">
        <v>35</v>
      </c>
      <c r="D199" s="301">
        <v>10.772727272727273</v>
      </c>
      <c r="E199" s="301">
        <v>952</v>
      </c>
      <c r="F199" s="299" t="s">
        <v>459</v>
      </c>
    </row>
    <row r="200" spans="1:6" x14ac:dyDescent="0.3">
      <c r="A200" s="301">
        <v>202401</v>
      </c>
      <c r="B200" s="299" t="s">
        <v>187</v>
      </c>
      <c r="C200" s="299" t="s">
        <v>35</v>
      </c>
      <c r="D200" s="301">
        <v>190.68181818181819</v>
      </c>
      <c r="E200" s="301">
        <v>953</v>
      </c>
      <c r="F200" s="299" t="s">
        <v>189</v>
      </c>
    </row>
    <row r="201" spans="1:6" x14ac:dyDescent="0.3">
      <c r="A201" s="301">
        <v>202401</v>
      </c>
      <c r="B201" s="299" t="s">
        <v>187</v>
      </c>
      <c r="C201" s="299" t="s">
        <v>35</v>
      </c>
      <c r="D201" s="301">
        <v>3</v>
      </c>
      <c r="E201" s="301">
        <v>954</v>
      </c>
      <c r="F201" s="299" t="s">
        <v>189</v>
      </c>
    </row>
    <row r="202" spans="1:6" x14ac:dyDescent="0.3">
      <c r="A202" s="301">
        <v>202401</v>
      </c>
      <c r="B202" s="299" t="s">
        <v>187</v>
      </c>
      <c r="C202" s="299" t="s">
        <v>35</v>
      </c>
      <c r="D202" s="301">
        <v>3</v>
      </c>
      <c r="E202" s="301">
        <v>955</v>
      </c>
      <c r="F202" s="299" t="s">
        <v>189</v>
      </c>
    </row>
    <row r="203" spans="1:6" x14ac:dyDescent="0.3">
      <c r="A203" s="301">
        <v>202401</v>
      </c>
      <c r="B203" s="299" t="s">
        <v>187</v>
      </c>
      <c r="C203" s="299" t="s">
        <v>89</v>
      </c>
      <c r="D203" s="301">
        <v>3.5909090909090908</v>
      </c>
      <c r="E203" s="301">
        <v>724</v>
      </c>
      <c r="F203" s="299" t="s">
        <v>223</v>
      </c>
    </row>
    <row r="204" spans="1:6" x14ac:dyDescent="0.3">
      <c r="A204" s="301">
        <v>202401</v>
      </c>
      <c r="B204" s="299" t="s">
        <v>187</v>
      </c>
      <c r="C204" s="299" t="s">
        <v>36</v>
      </c>
      <c r="D204" s="301">
        <v>95.727272727272734</v>
      </c>
      <c r="E204" s="301">
        <v>4</v>
      </c>
      <c r="F204" s="299" t="s">
        <v>226</v>
      </c>
    </row>
    <row r="205" spans="1:6" x14ac:dyDescent="0.3">
      <c r="A205" s="301">
        <v>202401</v>
      </c>
      <c r="B205" s="299" t="s">
        <v>187</v>
      </c>
      <c r="C205" s="299" t="s">
        <v>36</v>
      </c>
      <c r="D205" s="301">
        <v>316.63636363636363</v>
      </c>
      <c r="E205" s="301">
        <v>8</v>
      </c>
      <c r="F205" s="299" t="s">
        <v>227</v>
      </c>
    </row>
    <row r="206" spans="1:6" x14ac:dyDescent="0.3">
      <c r="A206" s="301">
        <v>202401</v>
      </c>
      <c r="B206" s="299" t="s">
        <v>187</v>
      </c>
      <c r="C206" s="299" t="s">
        <v>36</v>
      </c>
      <c r="D206" s="301">
        <v>1</v>
      </c>
      <c r="E206" s="301">
        <v>10</v>
      </c>
      <c r="F206" s="299" t="s">
        <v>228</v>
      </c>
    </row>
    <row r="207" spans="1:6" x14ac:dyDescent="0.3">
      <c r="A207" s="301">
        <v>202401</v>
      </c>
      <c r="B207" s="299" t="s">
        <v>187</v>
      </c>
      <c r="C207" s="299" t="s">
        <v>36</v>
      </c>
      <c r="D207" s="301">
        <v>1594.090909090909</v>
      </c>
      <c r="E207" s="301">
        <v>12</v>
      </c>
      <c r="F207" s="299" t="s">
        <v>229</v>
      </c>
    </row>
    <row r="208" spans="1:6" x14ac:dyDescent="0.3">
      <c r="A208" s="301">
        <v>202401</v>
      </c>
      <c r="B208" s="299" t="s">
        <v>187</v>
      </c>
      <c r="C208" s="299" t="s">
        <v>36</v>
      </c>
      <c r="D208" s="301">
        <v>77.409090909090907</v>
      </c>
      <c r="E208" s="301">
        <v>20</v>
      </c>
      <c r="F208" s="299" t="s">
        <v>230</v>
      </c>
    </row>
    <row r="209" spans="1:6" x14ac:dyDescent="0.3">
      <c r="A209" s="301">
        <v>202401</v>
      </c>
      <c r="B209" s="299" t="s">
        <v>187</v>
      </c>
      <c r="C209" s="299" t="s">
        <v>36</v>
      </c>
      <c r="D209" s="301">
        <v>34.31818181818182</v>
      </c>
      <c r="E209" s="301">
        <v>24</v>
      </c>
      <c r="F209" s="299" t="s">
        <v>231</v>
      </c>
    </row>
    <row r="210" spans="1:6" x14ac:dyDescent="0.3">
      <c r="A210" s="301">
        <v>202401</v>
      </c>
      <c r="B210" s="299" t="s">
        <v>187</v>
      </c>
      <c r="C210" s="299" t="s">
        <v>36</v>
      </c>
      <c r="D210" s="301">
        <v>1</v>
      </c>
      <c r="E210" s="301">
        <v>28</v>
      </c>
      <c r="F210" s="299" t="s">
        <v>373</v>
      </c>
    </row>
    <row r="211" spans="1:6" x14ac:dyDescent="0.3">
      <c r="A211" s="301">
        <v>202401</v>
      </c>
      <c r="B211" s="299" t="s">
        <v>187</v>
      </c>
      <c r="C211" s="299" t="s">
        <v>36</v>
      </c>
      <c r="D211" s="301">
        <v>43.227272727272727</v>
      </c>
      <c r="E211" s="301">
        <v>31</v>
      </c>
      <c r="F211" s="299" t="s">
        <v>232</v>
      </c>
    </row>
    <row r="212" spans="1:6" x14ac:dyDescent="0.3">
      <c r="A212" s="301">
        <v>202401</v>
      </c>
      <c r="B212" s="299" t="s">
        <v>187</v>
      </c>
      <c r="C212" s="299" t="s">
        <v>36</v>
      </c>
      <c r="D212" s="301">
        <v>6067.681818181818</v>
      </c>
      <c r="E212" s="301">
        <v>32</v>
      </c>
      <c r="F212" s="299" t="s">
        <v>183</v>
      </c>
    </row>
    <row r="213" spans="1:6" x14ac:dyDescent="0.3">
      <c r="A213" s="301">
        <v>202401</v>
      </c>
      <c r="B213" s="299" t="s">
        <v>187</v>
      </c>
      <c r="C213" s="299" t="s">
        <v>36</v>
      </c>
      <c r="D213" s="301">
        <v>192.5</v>
      </c>
      <c r="E213" s="301">
        <v>36</v>
      </c>
      <c r="F213" s="299" t="s">
        <v>233</v>
      </c>
    </row>
    <row r="214" spans="1:6" x14ac:dyDescent="0.3">
      <c r="A214" s="301">
        <v>202401</v>
      </c>
      <c r="B214" s="299" t="s">
        <v>187</v>
      </c>
      <c r="C214" s="299" t="s">
        <v>36</v>
      </c>
      <c r="D214" s="301">
        <v>682.18181818181813</v>
      </c>
      <c r="E214" s="301">
        <v>40</v>
      </c>
      <c r="F214" s="299" t="s">
        <v>100</v>
      </c>
    </row>
    <row r="215" spans="1:6" x14ac:dyDescent="0.3">
      <c r="A215" s="301">
        <v>202401</v>
      </c>
      <c r="B215" s="299" t="s">
        <v>187</v>
      </c>
      <c r="C215" s="299" t="s">
        <v>36</v>
      </c>
      <c r="D215" s="301">
        <v>1</v>
      </c>
      <c r="E215" s="301">
        <v>48</v>
      </c>
      <c r="F215" s="299" t="s">
        <v>235</v>
      </c>
    </row>
    <row r="216" spans="1:6" x14ac:dyDescent="0.3">
      <c r="A216" s="301">
        <v>202401</v>
      </c>
      <c r="B216" s="299" t="s">
        <v>187</v>
      </c>
      <c r="C216" s="299" t="s">
        <v>36</v>
      </c>
      <c r="D216" s="301">
        <v>1722.8181818181818</v>
      </c>
      <c r="E216" s="301">
        <v>50</v>
      </c>
      <c r="F216" s="299" t="s">
        <v>236</v>
      </c>
    </row>
    <row r="217" spans="1:6" x14ac:dyDescent="0.3">
      <c r="A217" s="301">
        <v>202401</v>
      </c>
      <c r="B217" s="299" t="s">
        <v>187</v>
      </c>
      <c r="C217" s="299" t="s">
        <v>36</v>
      </c>
      <c r="D217" s="301">
        <v>679.09090909090912</v>
      </c>
      <c r="E217" s="301">
        <v>51</v>
      </c>
      <c r="F217" s="299" t="s">
        <v>237</v>
      </c>
    </row>
    <row r="218" spans="1:6" x14ac:dyDescent="0.3">
      <c r="A218" s="301">
        <v>202401</v>
      </c>
      <c r="B218" s="299" t="s">
        <v>187</v>
      </c>
      <c r="C218" s="299" t="s">
        <v>36</v>
      </c>
      <c r="D218" s="301">
        <v>3</v>
      </c>
      <c r="E218" s="301">
        <v>52</v>
      </c>
      <c r="F218" s="299" t="s">
        <v>238</v>
      </c>
    </row>
    <row r="219" spans="1:6" x14ac:dyDescent="0.3">
      <c r="A219" s="301">
        <v>202401</v>
      </c>
      <c r="B219" s="299" t="s">
        <v>187</v>
      </c>
      <c r="C219" s="299" t="s">
        <v>36</v>
      </c>
      <c r="D219" s="301">
        <v>3073.6363636363635</v>
      </c>
      <c r="E219" s="301">
        <v>56</v>
      </c>
      <c r="F219" s="299" t="s">
        <v>239</v>
      </c>
    </row>
    <row r="220" spans="1:6" x14ac:dyDescent="0.3">
      <c r="A220" s="301">
        <v>202401</v>
      </c>
      <c r="B220" s="299" t="s">
        <v>187</v>
      </c>
      <c r="C220" s="299" t="s">
        <v>36</v>
      </c>
      <c r="D220" s="301">
        <v>2</v>
      </c>
      <c r="E220" s="301">
        <v>60</v>
      </c>
      <c r="F220" s="299" t="s">
        <v>240</v>
      </c>
    </row>
    <row r="221" spans="1:6" x14ac:dyDescent="0.3">
      <c r="A221" s="301">
        <v>202401</v>
      </c>
      <c r="B221" s="299" t="s">
        <v>187</v>
      </c>
      <c r="C221" s="299" t="s">
        <v>36</v>
      </c>
      <c r="D221" s="301">
        <v>2</v>
      </c>
      <c r="E221" s="301">
        <v>64</v>
      </c>
      <c r="F221" s="299" t="s">
        <v>374</v>
      </c>
    </row>
    <row r="222" spans="1:6" x14ac:dyDescent="0.3">
      <c r="A222" s="301">
        <v>202401</v>
      </c>
      <c r="B222" s="299" t="s">
        <v>187</v>
      </c>
      <c r="C222" s="299" t="s">
        <v>36</v>
      </c>
      <c r="D222" s="301">
        <v>2593.909090909091</v>
      </c>
      <c r="E222" s="301">
        <v>68</v>
      </c>
      <c r="F222" s="299" t="s">
        <v>241</v>
      </c>
    </row>
    <row r="223" spans="1:6" x14ac:dyDescent="0.3">
      <c r="A223" s="301">
        <v>202401</v>
      </c>
      <c r="B223" s="299" t="s">
        <v>187</v>
      </c>
      <c r="C223" s="299" t="s">
        <v>36</v>
      </c>
      <c r="D223" s="301">
        <v>45.590909090909093</v>
      </c>
      <c r="E223" s="301">
        <v>70</v>
      </c>
      <c r="F223" s="299" t="s">
        <v>242</v>
      </c>
    </row>
    <row r="224" spans="1:6" x14ac:dyDescent="0.3">
      <c r="A224" s="301">
        <v>202401</v>
      </c>
      <c r="B224" s="299" t="s">
        <v>187</v>
      </c>
      <c r="C224" s="299" t="s">
        <v>36</v>
      </c>
      <c r="D224" s="301">
        <v>2</v>
      </c>
      <c r="E224" s="301">
        <v>72</v>
      </c>
      <c r="F224" s="299" t="s">
        <v>375</v>
      </c>
    </row>
    <row r="225" spans="1:6" x14ac:dyDescent="0.3">
      <c r="A225" s="301">
        <v>202401</v>
      </c>
      <c r="B225" s="299" t="s">
        <v>187</v>
      </c>
      <c r="C225" s="299" t="s">
        <v>36</v>
      </c>
      <c r="D225" s="301">
        <v>2901.9545454545455</v>
      </c>
      <c r="E225" s="301">
        <v>76</v>
      </c>
      <c r="F225" s="299" t="s">
        <v>243</v>
      </c>
    </row>
    <row r="226" spans="1:6" x14ac:dyDescent="0.3">
      <c r="A226" s="301">
        <v>202401</v>
      </c>
      <c r="B226" s="299" t="s">
        <v>187</v>
      </c>
      <c r="C226" s="299" t="s">
        <v>36</v>
      </c>
      <c r="D226" s="301">
        <v>3</v>
      </c>
      <c r="E226" s="301">
        <v>84</v>
      </c>
      <c r="F226" s="299" t="s">
        <v>401</v>
      </c>
    </row>
    <row r="227" spans="1:6" x14ac:dyDescent="0.3">
      <c r="A227" s="301">
        <v>202401</v>
      </c>
      <c r="B227" s="299" t="s">
        <v>187</v>
      </c>
      <c r="C227" s="299" t="s">
        <v>36</v>
      </c>
      <c r="D227" s="301">
        <v>2</v>
      </c>
      <c r="E227" s="301">
        <v>86</v>
      </c>
      <c r="F227" s="299" t="s">
        <v>244</v>
      </c>
    </row>
    <row r="228" spans="1:6" x14ac:dyDescent="0.3">
      <c r="A228" s="301">
        <v>202401</v>
      </c>
      <c r="B228" s="299" t="s">
        <v>187</v>
      </c>
      <c r="C228" s="299" t="s">
        <v>36</v>
      </c>
      <c r="D228" s="301">
        <v>1</v>
      </c>
      <c r="E228" s="301">
        <v>92</v>
      </c>
      <c r="F228" s="299" t="s">
        <v>376</v>
      </c>
    </row>
    <row r="229" spans="1:6" x14ac:dyDescent="0.3">
      <c r="A229" s="301">
        <v>202401</v>
      </c>
      <c r="B229" s="299" t="s">
        <v>187</v>
      </c>
      <c r="C229" s="299" t="s">
        <v>36</v>
      </c>
      <c r="D229" s="301">
        <v>1</v>
      </c>
      <c r="E229" s="301">
        <v>96</v>
      </c>
      <c r="F229" s="299" t="s">
        <v>377</v>
      </c>
    </row>
    <row r="230" spans="1:6" x14ac:dyDescent="0.3">
      <c r="A230" s="301">
        <v>202401</v>
      </c>
      <c r="B230" s="299" t="s">
        <v>187</v>
      </c>
      <c r="C230" s="299" t="s">
        <v>36</v>
      </c>
      <c r="D230" s="301">
        <v>4876.454545454545</v>
      </c>
      <c r="E230" s="301">
        <v>100</v>
      </c>
      <c r="F230" s="299" t="s">
        <v>101</v>
      </c>
    </row>
    <row r="231" spans="1:6" x14ac:dyDescent="0.3">
      <c r="A231" s="301">
        <v>202401</v>
      </c>
      <c r="B231" s="299" t="s">
        <v>187</v>
      </c>
      <c r="C231" s="299" t="s">
        <v>36</v>
      </c>
      <c r="D231" s="301">
        <v>8.454545454545455</v>
      </c>
      <c r="E231" s="301">
        <v>104</v>
      </c>
      <c r="F231" s="299" t="s">
        <v>245</v>
      </c>
    </row>
    <row r="232" spans="1:6" x14ac:dyDescent="0.3">
      <c r="A232" s="301">
        <v>202401</v>
      </c>
      <c r="B232" s="299" t="s">
        <v>187</v>
      </c>
      <c r="C232" s="299" t="s">
        <v>36</v>
      </c>
      <c r="D232" s="301">
        <v>229.63636363636363</v>
      </c>
      <c r="E232" s="301">
        <v>112</v>
      </c>
      <c r="F232" s="299" t="s">
        <v>247</v>
      </c>
    </row>
    <row r="233" spans="1:6" x14ac:dyDescent="0.3">
      <c r="A233" s="301">
        <v>202401</v>
      </c>
      <c r="B233" s="299" t="s">
        <v>187</v>
      </c>
      <c r="C233" s="299" t="s">
        <v>36</v>
      </c>
      <c r="D233" s="301">
        <v>121.68181818181819</v>
      </c>
      <c r="E233" s="301">
        <v>120</v>
      </c>
      <c r="F233" s="299" t="s">
        <v>249</v>
      </c>
    </row>
    <row r="234" spans="1:6" x14ac:dyDescent="0.3">
      <c r="A234" s="301">
        <v>202401</v>
      </c>
      <c r="B234" s="299" t="s">
        <v>187</v>
      </c>
      <c r="C234" s="299" t="s">
        <v>36</v>
      </c>
      <c r="D234" s="301">
        <v>259.77272727272725</v>
      </c>
      <c r="E234" s="301">
        <v>124</v>
      </c>
      <c r="F234" s="299" t="s">
        <v>250</v>
      </c>
    </row>
    <row r="235" spans="1:6" x14ac:dyDescent="0.3">
      <c r="A235" s="301">
        <v>202401</v>
      </c>
      <c r="B235" s="299" t="s">
        <v>187</v>
      </c>
      <c r="C235" s="299" t="s">
        <v>36</v>
      </c>
      <c r="D235" s="301">
        <v>30.454545454545453</v>
      </c>
      <c r="E235" s="301">
        <v>132</v>
      </c>
      <c r="F235" s="299" t="s">
        <v>251</v>
      </c>
    </row>
    <row r="236" spans="1:6" x14ac:dyDescent="0.3">
      <c r="A236" s="301">
        <v>202401</v>
      </c>
      <c r="B236" s="299" t="s">
        <v>187</v>
      </c>
      <c r="C236" s="299" t="s">
        <v>36</v>
      </c>
      <c r="D236" s="301">
        <v>3</v>
      </c>
      <c r="E236" s="301">
        <v>140</v>
      </c>
      <c r="F236" s="299" t="s">
        <v>378</v>
      </c>
    </row>
    <row r="237" spans="1:6" x14ac:dyDescent="0.3">
      <c r="A237" s="301">
        <v>202401</v>
      </c>
      <c r="B237" s="299" t="s">
        <v>187</v>
      </c>
      <c r="C237" s="299" t="s">
        <v>36</v>
      </c>
      <c r="D237" s="301">
        <v>23</v>
      </c>
      <c r="E237" s="301">
        <v>144</v>
      </c>
      <c r="F237" s="299" t="s">
        <v>253</v>
      </c>
    </row>
    <row r="238" spans="1:6" x14ac:dyDescent="0.3">
      <c r="A238" s="301">
        <v>202401</v>
      </c>
      <c r="B238" s="299" t="s">
        <v>187</v>
      </c>
      <c r="C238" s="299" t="s">
        <v>36</v>
      </c>
      <c r="D238" s="301">
        <v>2</v>
      </c>
      <c r="E238" s="301">
        <v>148</v>
      </c>
      <c r="F238" s="299" t="s">
        <v>379</v>
      </c>
    </row>
    <row r="239" spans="1:6" x14ac:dyDescent="0.3">
      <c r="A239" s="301">
        <v>202401</v>
      </c>
      <c r="B239" s="299" t="s">
        <v>187</v>
      </c>
      <c r="C239" s="299" t="s">
        <v>36</v>
      </c>
      <c r="D239" s="301">
        <v>1018.4090909090909</v>
      </c>
      <c r="E239" s="301">
        <v>152</v>
      </c>
      <c r="F239" s="299" t="s">
        <v>254</v>
      </c>
    </row>
    <row r="240" spans="1:6" x14ac:dyDescent="0.3">
      <c r="A240" s="301">
        <v>202401</v>
      </c>
      <c r="B240" s="299" t="s">
        <v>187</v>
      </c>
      <c r="C240" s="299" t="s">
        <v>36</v>
      </c>
      <c r="D240" s="301">
        <v>32847.409090909088</v>
      </c>
      <c r="E240" s="301">
        <v>156</v>
      </c>
      <c r="F240" s="299" t="s">
        <v>112</v>
      </c>
    </row>
    <row r="241" spans="1:6" x14ac:dyDescent="0.3">
      <c r="A241" s="301">
        <v>202401</v>
      </c>
      <c r="B241" s="299" t="s">
        <v>187</v>
      </c>
      <c r="C241" s="299" t="s">
        <v>36</v>
      </c>
      <c r="D241" s="301">
        <v>30</v>
      </c>
      <c r="E241" s="301">
        <v>158</v>
      </c>
      <c r="F241" s="299" t="s">
        <v>255</v>
      </c>
    </row>
    <row r="242" spans="1:6" x14ac:dyDescent="0.3">
      <c r="A242" s="301">
        <v>202401</v>
      </c>
      <c r="B242" s="299" t="s">
        <v>187</v>
      </c>
      <c r="C242" s="299" t="s">
        <v>36</v>
      </c>
      <c r="D242" s="301">
        <v>8856.045454545454</v>
      </c>
      <c r="E242" s="301">
        <v>170</v>
      </c>
      <c r="F242" s="299" t="s">
        <v>102</v>
      </c>
    </row>
    <row r="243" spans="1:6" x14ac:dyDescent="0.3">
      <c r="A243" s="301">
        <v>202401</v>
      </c>
      <c r="B243" s="299" t="s">
        <v>187</v>
      </c>
      <c r="C243" s="299" t="s">
        <v>36</v>
      </c>
      <c r="D243" s="301">
        <v>1</v>
      </c>
      <c r="E243" s="301">
        <v>174</v>
      </c>
      <c r="F243" s="299" t="s">
        <v>257</v>
      </c>
    </row>
    <row r="244" spans="1:6" x14ac:dyDescent="0.3">
      <c r="A244" s="301">
        <v>202401</v>
      </c>
      <c r="B244" s="299" t="s">
        <v>187</v>
      </c>
      <c r="C244" s="299" t="s">
        <v>36</v>
      </c>
      <c r="D244" s="301">
        <v>26.318181818181817</v>
      </c>
      <c r="E244" s="301">
        <v>178</v>
      </c>
      <c r="F244" s="299" t="s">
        <v>258</v>
      </c>
    </row>
    <row r="245" spans="1:6" x14ac:dyDescent="0.3">
      <c r="A245" s="301">
        <v>202401</v>
      </c>
      <c r="B245" s="299" t="s">
        <v>187</v>
      </c>
      <c r="C245" s="299" t="s">
        <v>36</v>
      </c>
      <c r="D245" s="301">
        <v>13.272727272727273</v>
      </c>
      <c r="E245" s="301">
        <v>180</v>
      </c>
      <c r="F245" s="299" t="s">
        <v>259</v>
      </c>
    </row>
    <row r="246" spans="1:6" x14ac:dyDescent="0.3">
      <c r="A246" s="301">
        <v>202401</v>
      </c>
      <c r="B246" s="299" t="s">
        <v>187</v>
      </c>
      <c r="C246" s="299" t="s">
        <v>36</v>
      </c>
      <c r="D246" s="301">
        <v>71.045454545454547</v>
      </c>
      <c r="E246" s="301">
        <v>188</v>
      </c>
      <c r="F246" s="299" t="s">
        <v>260</v>
      </c>
    </row>
    <row r="247" spans="1:6" x14ac:dyDescent="0.3">
      <c r="A247" s="301">
        <v>202401</v>
      </c>
      <c r="B247" s="299" t="s">
        <v>187</v>
      </c>
      <c r="C247" s="299" t="s">
        <v>36</v>
      </c>
      <c r="D247" s="301">
        <v>223.31818181818181</v>
      </c>
      <c r="E247" s="301">
        <v>191</v>
      </c>
      <c r="F247" s="299" t="s">
        <v>103</v>
      </c>
    </row>
    <row r="248" spans="1:6" x14ac:dyDescent="0.3">
      <c r="A248" s="301">
        <v>202401</v>
      </c>
      <c r="B248" s="299" t="s">
        <v>187</v>
      </c>
      <c r="C248" s="299" t="s">
        <v>36</v>
      </c>
      <c r="D248" s="301">
        <v>1701.4545454545455</v>
      </c>
      <c r="E248" s="301">
        <v>192</v>
      </c>
      <c r="F248" s="299" t="s">
        <v>261</v>
      </c>
    </row>
    <row r="249" spans="1:6" x14ac:dyDescent="0.3">
      <c r="A249" s="301">
        <v>202401</v>
      </c>
      <c r="B249" s="299" t="s">
        <v>187</v>
      </c>
      <c r="C249" s="299" t="s">
        <v>36</v>
      </c>
      <c r="D249" s="301">
        <v>40.954545454545453</v>
      </c>
      <c r="E249" s="301">
        <v>196</v>
      </c>
      <c r="F249" s="299" t="s">
        <v>120</v>
      </c>
    </row>
    <row r="250" spans="1:6" x14ac:dyDescent="0.3">
      <c r="A250" s="301">
        <v>202401</v>
      </c>
      <c r="B250" s="299" t="s">
        <v>187</v>
      </c>
      <c r="C250" s="299" t="s">
        <v>36</v>
      </c>
      <c r="D250" s="301">
        <v>355.81818181818181</v>
      </c>
      <c r="E250" s="301">
        <v>203</v>
      </c>
      <c r="F250" s="299" t="s">
        <v>224</v>
      </c>
    </row>
    <row r="251" spans="1:6" x14ac:dyDescent="0.3">
      <c r="A251" s="301">
        <v>202401</v>
      </c>
      <c r="B251" s="299" t="s">
        <v>187</v>
      </c>
      <c r="C251" s="299" t="s">
        <v>36</v>
      </c>
      <c r="D251" s="301">
        <v>19.954545454545453</v>
      </c>
      <c r="E251" s="301">
        <v>204</v>
      </c>
      <c r="F251" s="299" t="s">
        <v>262</v>
      </c>
    </row>
    <row r="252" spans="1:6" x14ac:dyDescent="0.3">
      <c r="A252" s="301">
        <v>202401</v>
      </c>
      <c r="B252" s="299" t="s">
        <v>187</v>
      </c>
      <c r="C252" s="299" t="s">
        <v>36</v>
      </c>
      <c r="D252" s="301">
        <v>990.81818181818187</v>
      </c>
      <c r="E252" s="301">
        <v>208</v>
      </c>
      <c r="F252" s="299" t="s">
        <v>113</v>
      </c>
    </row>
    <row r="253" spans="1:6" x14ac:dyDescent="0.3">
      <c r="A253" s="301">
        <v>202401</v>
      </c>
      <c r="B253" s="299" t="s">
        <v>187</v>
      </c>
      <c r="C253" s="299" t="s">
        <v>36</v>
      </c>
      <c r="D253" s="301">
        <v>12.727272727272727</v>
      </c>
      <c r="E253" s="301">
        <v>212</v>
      </c>
      <c r="F253" s="299" t="s">
        <v>263</v>
      </c>
    </row>
    <row r="254" spans="1:6" x14ac:dyDescent="0.3">
      <c r="A254" s="301">
        <v>202401</v>
      </c>
      <c r="B254" s="299" t="s">
        <v>187</v>
      </c>
      <c r="C254" s="299" t="s">
        <v>36</v>
      </c>
      <c r="D254" s="301">
        <v>1734.5454545454545</v>
      </c>
      <c r="E254" s="301">
        <v>214</v>
      </c>
      <c r="F254" s="299" t="s">
        <v>225</v>
      </c>
    </row>
    <row r="255" spans="1:6" x14ac:dyDescent="0.3">
      <c r="A255" s="301">
        <v>202401</v>
      </c>
      <c r="B255" s="299" t="s">
        <v>187</v>
      </c>
      <c r="C255" s="299" t="s">
        <v>36</v>
      </c>
      <c r="D255" s="301">
        <v>4286.772727272727</v>
      </c>
      <c r="E255" s="301">
        <v>218</v>
      </c>
      <c r="F255" s="299" t="s">
        <v>114</v>
      </c>
    </row>
    <row r="256" spans="1:6" x14ac:dyDescent="0.3">
      <c r="A256" s="301">
        <v>202401</v>
      </c>
      <c r="B256" s="299" t="s">
        <v>187</v>
      </c>
      <c r="C256" s="299" t="s">
        <v>36</v>
      </c>
      <c r="D256" s="301">
        <v>295.45454545454544</v>
      </c>
      <c r="E256" s="301">
        <v>222</v>
      </c>
      <c r="F256" s="299" t="s">
        <v>264</v>
      </c>
    </row>
    <row r="257" spans="1:6" x14ac:dyDescent="0.3">
      <c r="A257" s="301">
        <v>202401</v>
      </c>
      <c r="B257" s="299" t="s">
        <v>187</v>
      </c>
      <c r="C257" s="299" t="s">
        <v>36</v>
      </c>
      <c r="D257" s="301">
        <v>89.090909090909093</v>
      </c>
      <c r="E257" s="301">
        <v>226</v>
      </c>
      <c r="F257" s="299" t="s">
        <v>265</v>
      </c>
    </row>
    <row r="258" spans="1:6" x14ac:dyDescent="0.3">
      <c r="A258" s="301">
        <v>202401</v>
      </c>
      <c r="B258" s="299" t="s">
        <v>187</v>
      </c>
      <c r="C258" s="299" t="s">
        <v>36</v>
      </c>
      <c r="D258" s="301">
        <v>9</v>
      </c>
      <c r="E258" s="301">
        <v>231</v>
      </c>
      <c r="F258" s="299" t="s">
        <v>266</v>
      </c>
    </row>
    <row r="259" spans="1:6" x14ac:dyDescent="0.3">
      <c r="A259" s="301">
        <v>202401</v>
      </c>
      <c r="B259" s="299" t="s">
        <v>187</v>
      </c>
      <c r="C259" s="299" t="s">
        <v>36</v>
      </c>
      <c r="D259" s="301">
        <v>4.5909090909090908</v>
      </c>
      <c r="E259" s="301">
        <v>232</v>
      </c>
      <c r="F259" s="299" t="s">
        <v>380</v>
      </c>
    </row>
    <row r="260" spans="1:6" x14ac:dyDescent="0.3">
      <c r="A260" s="301">
        <v>202401</v>
      </c>
      <c r="B260" s="299" t="s">
        <v>187</v>
      </c>
      <c r="C260" s="299" t="s">
        <v>36</v>
      </c>
      <c r="D260" s="301">
        <v>189.95454545454547</v>
      </c>
      <c r="E260" s="301">
        <v>233</v>
      </c>
      <c r="F260" s="299" t="s">
        <v>104</v>
      </c>
    </row>
    <row r="261" spans="1:6" x14ac:dyDescent="0.3">
      <c r="A261" s="301">
        <v>202401</v>
      </c>
      <c r="B261" s="299" t="s">
        <v>187</v>
      </c>
      <c r="C261" s="299" t="s">
        <v>36</v>
      </c>
      <c r="D261" s="301">
        <v>1</v>
      </c>
      <c r="E261" s="301">
        <v>234</v>
      </c>
      <c r="F261" s="299" t="s">
        <v>267</v>
      </c>
    </row>
    <row r="262" spans="1:6" x14ac:dyDescent="0.3">
      <c r="A262" s="301">
        <v>202401</v>
      </c>
      <c r="B262" s="299" t="s">
        <v>187</v>
      </c>
      <c r="C262" s="299" t="s">
        <v>36</v>
      </c>
      <c r="D262" s="301">
        <v>2.6363636363636362</v>
      </c>
      <c r="E262" s="301">
        <v>239</v>
      </c>
      <c r="F262" s="299" t="s">
        <v>404</v>
      </c>
    </row>
    <row r="263" spans="1:6" x14ac:dyDescent="0.3">
      <c r="A263" s="301">
        <v>202401</v>
      </c>
      <c r="B263" s="299" t="s">
        <v>187</v>
      </c>
      <c r="C263" s="299" t="s">
        <v>36</v>
      </c>
      <c r="D263" s="301">
        <v>529.0454545454545</v>
      </c>
      <c r="E263" s="301">
        <v>246</v>
      </c>
      <c r="F263" s="299" t="s">
        <v>116</v>
      </c>
    </row>
    <row r="264" spans="1:6" x14ac:dyDescent="0.3">
      <c r="A264" s="301">
        <v>202401</v>
      </c>
      <c r="B264" s="299" t="s">
        <v>187</v>
      </c>
      <c r="C264" s="299" t="s">
        <v>36</v>
      </c>
      <c r="D264" s="301">
        <v>1</v>
      </c>
      <c r="E264" s="301">
        <v>249</v>
      </c>
      <c r="F264" s="299" t="s">
        <v>218</v>
      </c>
    </row>
    <row r="265" spans="1:6" x14ac:dyDescent="0.3">
      <c r="A265" s="301">
        <v>202401</v>
      </c>
      <c r="B265" s="299" t="s">
        <v>187</v>
      </c>
      <c r="C265" s="299" t="s">
        <v>36</v>
      </c>
      <c r="D265" s="301">
        <v>9030.7272727272721</v>
      </c>
      <c r="E265" s="301">
        <v>250</v>
      </c>
      <c r="F265" s="299" t="s">
        <v>105</v>
      </c>
    </row>
    <row r="266" spans="1:6" x14ac:dyDescent="0.3">
      <c r="A266" s="301">
        <v>202401</v>
      </c>
      <c r="B266" s="299" t="s">
        <v>187</v>
      </c>
      <c r="C266" s="299" t="s">
        <v>36</v>
      </c>
      <c r="D266" s="301">
        <v>4</v>
      </c>
      <c r="E266" s="301">
        <v>266</v>
      </c>
      <c r="F266" s="299" t="s">
        <v>268</v>
      </c>
    </row>
    <row r="267" spans="1:6" x14ac:dyDescent="0.3">
      <c r="A267" s="301">
        <v>202401</v>
      </c>
      <c r="B267" s="299" t="s">
        <v>187</v>
      </c>
      <c r="C267" s="299" t="s">
        <v>36</v>
      </c>
      <c r="D267" s="301">
        <v>581.18181818181813</v>
      </c>
      <c r="E267" s="301">
        <v>268</v>
      </c>
      <c r="F267" s="299" t="s">
        <v>269</v>
      </c>
    </row>
    <row r="268" spans="1:6" x14ac:dyDescent="0.3">
      <c r="A268" s="301">
        <v>202401</v>
      </c>
      <c r="B268" s="299" t="s">
        <v>187</v>
      </c>
      <c r="C268" s="299" t="s">
        <v>36</v>
      </c>
      <c r="D268" s="301">
        <v>136.63636363636363</v>
      </c>
      <c r="E268" s="301">
        <v>270</v>
      </c>
      <c r="F268" s="299" t="s">
        <v>270</v>
      </c>
    </row>
    <row r="269" spans="1:6" x14ac:dyDescent="0.3">
      <c r="A269" s="301">
        <v>202401</v>
      </c>
      <c r="B269" s="299" t="s">
        <v>187</v>
      </c>
      <c r="C269" s="299" t="s">
        <v>36</v>
      </c>
      <c r="D269" s="301">
        <v>89.181818181818187</v>
      </c>
      <c r="E269" s="301">
        <v>275</v>
      </c>
      <c r="F269" s="299" t="s">
        <v>271</v>
      </c>
    </row>
    <row r="270" spans="1:6" x14ac:dyDescent="0.3">
      <c r="A270" s="301">
        <v>202401</v>
      </c>
      <c r="B270" s="299" t="s">
        <v>187</v>
      </c>
      <c r="C270" s="299" t="s">
        <v>36</v>
      </c>
      <c r="D270" s="301">
        <v>10279.545454545454</v>
      </c>
      <c r="E270" s="301">
        <v>276</v>
      </c>
      <c r="F270" s="299" t="s">
        <v>99</v>
      </c>
    </row>
    <row r="271" spans="1:6" x14ac:dyDescent="0.3">
      <c r="A271" s="301">
        <v>202401</v>
      </c>
      <c r="B271" s="299" t="s">
        <v>187</v>
      </c>
      <c r="C271" s="299" t="s">
        <v>36</v>
      </c>
      <c r="D271" s="301">
        <v>155</v>
      </c>
      <c r="E271" s="301">
        <v>288</v>
      </c>
      <c r="F271" s="299" t="s">
        <v>272</v>
      </c>
    </row>
    <row r="272" spans="1:6" x14ac:dyDescent="0.3">
      <c r="A272" s="301">
        <v>202401</v>
      </c>
      <c r="B272" s="299" t="s">
        <v>187</v>
      </c>
      <c r="C272" s="299" t="s">
        <v>36</v>
      </c>
      <c r="D272" s="301">
        <v>4</v>
      </c>
      <c r="E272" s="301">
        <v>292</v>
      </c>
      <c r="F272" s="299" t="s">
        <v>273</v>
      </c>
    </row>
    <row r="273" spans="1:6" x14ac:dyDescent="0.3">
      <c r="A273" s="301">
        <v>202401</v>
      </c>
      <c r="B273" s="299" t="s">
        <v>187</v>
      </c>
      <c r="C273" s="299" t="s">
        <v>36</v>
      </c>
      <c r="D273" s="301">
        <v>382.77272727272725</v>
      </c>
      <c r="E273" s="301">
        <v>300</v>
      </c>
      <c r="F273" s="299" t="s">
        <v>117</v>
      </c>
    </row>
    <row r="274" spans="1:6" x14ac:dyDescent="0.3">
      <c r="A274" s="301">
        <v>202401</v>
      </c>
      <c r="B274" s="299" t="s">
        <v>187</v>
      </c>
      <c r="C274" s="299" t="s">
        <v>36</v>
      </c>
      <c r="D274" s="301">
        <v>1</v>
      </c>
      <c r="E274" s="301">
        <v>304</v>
      </c>
      <c r="F274" s="299" t="s">
        <v>381</v>
      </c>
    </row>
    <row r="275" spans="1:6" x14ac:dyDescent="0.3">
      <c r="A275" s="301">
        <v>202401</v>
      </c>
      <c r="B275" s="299" t="s">
        <v>187</v>
      </c>
      <c r="C275" s="299" t="s">
        <v>36</v>
      </c>
      <c r="D275" s="301">
        <v>4</v>
      </c>
      <c r="E275" s="301">
        <v>308</v>
      </c>
      <c r="F275" s="299" t="s">
        <v>7</v>
      </c>
    </row>
    <row r="276" spans="1:6" x14ac:dyDescent="0.3">
      <c r="A276" s="301">
        <v>202401</v>
      </c>
      <c r="B276" s="299" t="s">
        <v>187</v>
      </c>
      <c r="C276" s="299" t="s">
        <v>36</v>
      </c>
      <c r="D276" s="301">
        <v>92.590909090909093</v>
      </c>
      <c r="E276" s="301">
        <v>320</v>
      </c>
      <c r="F276" s="299" t="s">
        <v>274</v>
      </c>
    </row>
    <row r="277" spans="1:6" x14ac:dyDescent="0.3">
      <c r="A277" s="301">
        <v>202401</v>
      </c>
      <c r="B277" s="299" t="s">
        <v>187</v>
      </c>
      <c r="C277" s="299" t="s">
        <v>36</v>
      </c>
      <c r="D277" s="301">
        <v>115.63636363636364</v>
      </c>
      <c r="E277" s="301">
        <v>324</v>
      </c>
      <c r="F277" s="299" t="s">
        <v>275</v>
      </c>
    </row>
    <row r="278" spans="1:6" x14ac:dyDescent="0.3">
      <c r="A278" s="301">
        <v>202401</v>
      </c>
      <c r="B278" s="299" t="s">
        <v>187</v>
      </c>
      <c r="C278" s="299" t="s">
        <v>36</v>
      </c>
      <c r="D278" s="301">
        <v>21.681818181818183</v>
      </c>
      <c r="E278" s="301">
        <v>332</v>
      </c>
      <c r="F278" s="299" t="s">
        <v>277</v>
      </c>
    </row>
    <row r="279" spans="1:6" x14ac:dyDescent="0.3">
      <c r="A279" s="301">
        <v>202401</v>
      </c>
      <c r="B279" s="299" t="s">
        <v>187</v>
      </c>
      <c r="C279" s="299" t="s">
        <v>36</v>
      </c>
      <c r="D279" s="301">
        <v>972.63636363636363</v>
      </c>
      <c r="E279" s="301">
        <v>340</v>
      </c>
      <c r="F279" s="299" t="s">
        <v>190</v>
      </c>
    </row>
    <row r="280" spans="1:6" x14ac:dyDescent="0.3">
      <c r="A280" s="301">
        <v>202401</v>
      </c>
      <c r="B280" s="299" t="s">
        <v>187</v>
      </c>
      <c r="C280" s="299" t="s">
        <v>36</v>
      </c>
      <c r="D280" s="301">
        <v>1</v>
      </c>
      <c r="E280" s="301">
        <v>344</v>
      </c>
      <c r="F280" s="299" t="s">
        <v>278</v>
      </c>
    </row>
    <row r="281" spans="1:6" x14ac:dyDescent="0.3">
      <c r="A281" s="301">
        <v>202401</v>
      </c>
      <c r="B281" s="299" t="s">
        <v>187</v>
      </c>
      <c r="C281" s="299" t="s">
        <v>36</v>
      </c>
      <c r="D281" s="301">
        <v>848.0454545454545</v>
      </c>
      <c r="E281" s="301">
        <v>348</v>
      </c>
      <c r="F281" s="299" t="s">
        <v>279</v>
      </c>
    </row>
    <row r="282" spans="1:6" x14ac:dyDescent="0.3">
      <c r="A282" s="301">
        <v>202401</v>
      </c>
      <c r="B282" s="299" t="s">
        <v>187</v>
      </c>
      <c r="C282" s="299" t="s">
        <v>36</v>
      </c>
      <c r="D282" s="301">
        <v>87.545454545454547</v>
      </c>
      <c r="E282" s="301">
        <v>352</v>
      </c>
      <c r="F282" s="299" t="s">
        <v>280</v>
      </c>
    </row>
    <row r="283" spans="1:6" x14ac:dyDescent="0.3">
      <c r="A283" s="301">
        <v>202401</v>
      </c>
      <c r="B283" s="299" t="s">
        <v>187</v>
      </c>
      <c r="C283" s="299" t="s">
        <v>36</v>
      </c>
      <c r="D283" s="301">
        <v>3105.181818181818</v>
      </c>
      <c r="E283" s="301">
        <v>356</v>
      </c>
      <c r="F283" s="299" t="s">
        <v>281</v>
      </c>
    </row>
    <row r="284" spans="1:6" x14ac:dyDescent="0.3">
      <c r="A284" s="301">
        <v>202401</v>
      </c>
      <c r="B284" s="299" t="s">
        <v>187</v>
      </c>
      <c r="C284" s="299" t="s">
        <v>36</v>
      </c>
      <c r="D284" s="301">
        <v>45.954545454545453</v>
      </c>
      <c r="E284" s="301">
        <v>360</v>
      </c>
      <c r="F284" s="299" t="s">
        <v>282</v>
      </c>
    </row>
    <row r="285" spans="1:6" x14ac:dyDescent="0.3">
      <c r="A285" s="301">
        <v>202401</v>
      </c>
      <c r="B285" s="299" t="s">
        <v>187</v>
      </c>
      <c r="C285" s="299" t="s">
        <v>36</v>
      </c>
      <c r="D285" s="301">
        <v>466.09090909090907</v>
      </c>
      <c r="E285" s="301">
        <v>364</v>
      </c>
      <c r="F285" s="299" t="s">
        <v>283</v>
      </c>
    </row>
    <row r="286" spans="1:6" x14ac:dyDescent="0.3">
      <c r="A286" s="301">
        <v>202401</v>
      </c>
      <c r="B286" s="299" t="s">
        <v>187</v>
      </c>
      <c r="C286" s="299" t="s">
        <v>36</v>
      </c>
      <c r="D286" s="301">
        <v>100.90909090909091</v>
      </c>
      <c r="E286" s="301">
        <v>368</v>
      </c>
      <c r="F286" s="299" t="s">
        <v>284</v>
      </c>
    </row>
    <row r="287" spans="1:6" x14ac:dyDescent="0.3">
      <c r="A287" s="301">
        <v>202401</v>
      </c>
      <c r="B287" s="299" t="s">
        <v>187</v>
      </c>
      <c r="C287" s="299" t="s">
        <v>36</v>
      </c>
      <c r="D287" s="301">
        <v>1734.8181818181818</v>
      </c>
      <c r="E287" s="301">
        <v>372</v>
      </c>
      <c r="F287" s="299" t="s">
        <v>106</v>
      </c>
    </row>
    <row r="288" spans="1:6" x14ac:dyDescent="0.3">
      <c r="A288" s="301">
        <v>202401</v>
      </c>
      <c r="B288" s="299" t="s">
        <v>187</v>
      </c>
      <c r="C288" s="299" t="s">
        <v>36</v>
      </c>
      <c r="D288" s="301">
        <v>264.72727272727275</v>
      </c>
      <c r="E288" s="301">
        <v>376</v>
      </c>
      <c r="F288" s="299" t="s">
        <v>285</v>
      </c>
    </row>
    <row r="289" spans="1:6" x14ac:dyDescent="0.3">
      <c r="A289" s="301">
        <v>202401</v>
      </c>
      <c r="B289" s="299" t="s">
        <v>187</v>
      </c>
      <c r="C289" s="299" t="s">
        <v>36</v>
      </c>
      <c r="D289" s="301">
        <v>25010.272727272728</v>
      </c>
      <c r="E289" s="301">
        <v>380</v>
      </c>
      <c r="F289" s="299" t="s">
        <v>107</v>
      </c>
    </row>
    <row r="290" spans="1:6" x14ac:dyDescent="0.3">
      <c r="A290" s="301">
        <v>202401</v>
      </c>
      <c r="B290" s="299" t="s">
        <v>187</v>
      </c>
      <c r="C290" s="299" t="s">
        <v>36</v>
      </c>
      <c r="D290" s="301">
        <v>81.227272727272734</v>
      </c>
      <c r="E290" s="301">
        <v>384</v>
      </c>
      <c r="F290" s="299" t="s">
        <v>286</v>
      </c>
    </row>
    <row r="291" spans="1:6" x14ac:dyDescent="0.3">
      <c r="A291" s="301">
        <v>202401</v>
      </c>
      <c r="B291" s="299" t="s">
        <v>187</v>
      </c>
      <c r="C291" s="299" t="s">
        <v>36</v>
      </c>
      <c r="D291" s="301">
        <v>13</v>
      </c>
      <c r="E291" s="301">
        <v>388</v>
      </c>
      <c r="F291" s="299" t="s">
        <v>287</v>
      </c>
    </row>
    <row r="292" spans="1:6" x14ac:dyDescent="0.3">
      <c r="A292" s="301">
        <v>202401</v>
      </c>
      <c r="B292" s="299" t="s">
        <v>187</v>
      </c>
      <c r="C292" s="299" t="s">
        <v>36</v>
      </c>
      <c r="D292" s="301">
        <v>271.95454545454544</v>
      </c>
      <c r="E292" s="301">
        <v>392</v>
      </c>
      <c r="F292" s="299" t="s">
        <v>288</v>
      </c>
    </row>
    <row r="293" spans="1:6" x14ac:dyDescent="0.3">
      <c r="A293" s="301">
        <v>202401</v>
      </c>
      <c r="B293" s="299" t="s">
        <v>187</v>
      </c>
      <c r="C293" s="299" t="s">
        <v>36</v>
      </c>
      <c r="D293" s="301">
        <v>51.045454545454547</v>
      </c>
      <c r="E293" s="301">
        <v>398</v>
      </c>
      <c r="F293" s="299" t="s">
        <v>289</v>
      </c>
    </row>
    <row r="294" spans="1:6" x14ac:dyDescent="0.3">
      <c r="A294" s="301">
        <v>202401</v>
      </c>
      <c r="B294" s="299" t="s">
        <v>187</v>
      </c>
      <c r="C294" s="299" t="s">
        <v>36</v>
      </c>
      <c r="D294" s="301">
        <v>74.090909090909093</v>
      </c>
      <c r="E294" s="301">
        <v>400</v>
      </c>
      <c r="F294" s="299" t="s">
        <v>290</v>
      </c>
    </row>
    <row r="295" spans="1:6" x14ac:dyDescent="0.3">
      <c r="A295" s="301">
        <v>202401</v>
      </c>
      <c r="B295" s="299" t="s">
        <v>187</v>
      </c>
      <c r="C295" s="299" t="s">
        <v>36</v>
      </c>
      <c r="D295" s="301">
        <v>25</v>
      </c>
      <c r="E295" s="301">
        <v>404</v>
      </c>
      <c r="F295" s="299" t="s">
        <v>291</v>
      </c>
    </row>
    <row r="296" spans="1:6" x14ac:dyDescent="0.3">
      <c r="A296" s="301">
        <v>202401</v>
      </c>
      <c r="B296" s="299" t="s">
        <v>187</v>
      </c>
      <c r="C296" s="299" t="s">
        <v>36</v>
      </c>
      <c r="D296" s="301">
        <v>55.727272727272727</v>
      </c>
      <c r="E296" s="301">
        <v>408</v>
      </c>
      <c r="F296" s="299" t="s">
        <v>292</v>
      </c>
    </row>
    <row r="297" spans="1:6" x14ac:dyDescent="0.3">
      <c r="A297" s="301">
        <v>202401</v>
      </c>
      <c r="B297" s="299" t="s">
        <v>187</v>
      </c>
      <c r="C297" s="299" t="s">
        <v>36</v>
      </c>
      <c r="D297" s="301">
        <v>166.86363636363637</v>
      </c>
      <c r="E297" s="301">
        <v>410</v>
      </c>
      <c r="F297" s="299" t="s">
        <v>293</v>
      </c>
    </row>
    <row r="298" spans="1:6" x14ac:dyDescent="0.3">
      <c r="A298" s="301">
        <v>202401</v>
      </c>
      <c r="B298" s="299" t="s">
        <v>187</v>
      </c>
      <c r="C298" s="299" t="s">
        <v>36</v>
      </c>
      <c r="D298" s="301">
        <v>7</v>
      </c>
      <c r="E298" s="301">
        <v>414</v>
      </c>
      <c r="F298" s="299" t="s">
        <v>294</v>
      </c>
    </row>
    <row r="299" spans="1:6" x14ac:dyDescent="0.3">
      <c r="A299" s="301">
        <v>202401</v>
      </c>
      <c r="B299" s="299" t="s">
        <v>187</v>
      </c>
      <c r="C299" s="299" t="s">
        <v>36</v>
      </c>
      <c r="D299" s="301">
        <v>6</v>
      </c>
      <c r="E299" s="301">
        <v>417</v>
      </c>
      <c r="F299" s="299" t="s">
        <v>295</v>
      </c>
    </row>
    <row r="300" spans="1:6" x14ac:dyDescent="0.3">
      <c r="A300" s="301">
        <v>202401</v>
      </c>
      <c r="B300" s="299" t="s">
        <v>187</v>
      </c>
      <c r="C300" s="299" t="s">
        <v>36</v>
      </c>
      <c r="D300" s="301">
        <v>3</v>
      </c>
      <c r="E300" s="301">
        <v>418</v>
      </c>
      <c r="F300" s="299" t="s">
        <v>296</v>
      </c>
    </row>
    <row r="301" spans="1:6" x14ac:dyDescent="0.3">
      <c r="A301" s="301">
        <v>202401</v>
      </c>
      <c r="B301" s="299" t="s">
        <v>187</v>
      </c>
      <c r="C301" s="299" t="s">
        <v>36</v>
      </c>
      <c r="D301" s="301">
        <v>176.18181818181819</v>
      </c>
      <c r="E301" s="301">
        <v>422</v>
      </c>
      <c r="F301" s="299" t="s">
        <v>297</v>
      </c>
    </row>
    <row r="302" spans="1:6" x14ac:dyDescent="0.3">
      <c r="A302" s="301">
        <v>202401</v>
      </c>
      <c r="B302" s="299" t="s">
        <v>187</v>
      </c>
      <c r="C302" s="299" t="s">
        <v>36</v>
      </c>
      <c r="D302" s="301">
        <v>354.36363636363637</v>
      </c>
      <c r="E302" s="301">
        <v>428</v>
      </c>
      <c r="F302" s="299" t="s">
        <v>108</v>
      </c>
    </row>
    <row r="303" spans="1:6" x14ac:dyDescent="0.3">
      <c r="A303" s="301">
        <v>202401</v>
      </c>
      <c r="B303" s="299" t="s">
        <v>187</v>
      </c>
      <c r="C303" s="299" t="s">
        <v>36</v>
      </c>
      <c r="D303" s="301">
        <v>6.5909090909090908</v>
      </c>
      <c r="E303" s="301">
        <v>430</v>
      </c>
      <c r="F303" s="299" t="s">
        <v>383</v>
      </c>
    </row>
    <row r="304" spans="1:6" x14ac:dyDescent="0.3">
      <c r="A304" s="301">
        <v>202401</v>
      </c>
      <c r="B304" s="299" t="s">
        <v>187</v>
      </c>
      <c r="C304" s="299" t="s">
        <v>36</v>
      </c>
      <c r="D304" s="301">
        <v>57.454545454545453</v>
      </c>
      <c r="E304" s="301">
        <v>434</v>
      </c>
      <c r="F304" s="299" t="s">
        <v>299</v>
      </c>
    </row>
    <row r="305" spans="1:6" x14ac:dyDescent="0.3">
      <c r="A305" s="301">
        <v>202401</v>
      </c>
      <c r="B305" s="299" t="s">
        <v>187</v>
      </c>
      <c r="C305" s="299" t="s">
        <v>36</v>
      </c>
      <c r="D305" s="301">
        <v>3</v>
      </c>
      <c r="E305" s="301">
        <v>438</v>
      </c>
      <c r="F305" s="299" t="s">
        <v>300</v>
      </c>
    </row>
    <row r="306" spans="1:6" x14ac:dyDescent="0.3">
      <c r="A306" s="301">
        <v>202401</v>
      </c>
      <c r="B306" s="299" t="s">
        <v>187</v>
      </c>
      <c r="C306" s="299" t="s">
        <v>36</v>
      </c>
      <c r="D306" s="301">
        <v>736.31818181818187</v>
      </c>
      <c r="E306" s="301">
        <v>440</v>
      </c>
      <c r="F306" s="299" t="s">
        <v>118</v>
      </c>
    </row>
    <row r="307" spans="1:6" x14ac:dyDescent="0.3">
      <c r="A307" s="301">
        <v>202401</v>
      </c>
      <c r="B307" s="299" t="s">
        <v>187</v>
      </c>
      <c r="C307" s="299" t="s">
        <v>36</v>
      </c>
      <c r="D307" s="301">
        <v>48.863636363636367</v>
      </c>
      <c r="E307" s="301">
        <v>442</v>
      </c>
      <c r="F307" s="299" t="s">
        <v>121</v>
      </c>
    </row>
    <row r="308" spans="1:6" x14ac:dyDescent="0.3">
      <c r="A308" s="301">
        <v>202401</v>
      </c>
      <c r="B308" s="299" t="s">
        <v>187</v>
      </c>
      <c r="C308" s="299" t="s">
        <v>36</v>
      </c>
      <c r="D308" s="301">
        <v>3</v>
      </c>
      <c r="E308" s="301">
        <v>450</v>
      </c>
      <c r="F308" s="299" t="s">
        <v>301</v>
      </c>
    </row>
    <row r="309" spans="1:6" x14ac:dyDescent="0.3">
      <c r="A309" s="301">
        <v>202401</v>
      </c>
      <c r="B309" s="299" t="s">
        <v>187</v>
      </c>
      <c r="C309" s="299" t="s">
        <v>36</v>
      </c>
      <c r="D309" s="301">
        <v>22</v>
      </c>
      <c r="E309" s="301">
        <v>458</v>
      </c>
      <c r="F309" s="299" t="s">
        <v>303</v>
      </c>
    </row>
    <row r="310" spans="1:6" x14ac:dyDescent="0.3">
      <c r="A310" s="301">
        <v>202401</v>
      </c>
      <c r="B310" s="299" t="s">
        <v>187</v>
      </c>
      <c r="C310" s="299" t="s">
        <v>36</v>
      </c>
      <c r="D310" s="301">
        <v>3</v>
      </c>
      <c r="E310" s="301">
        <v>462</v>
      </c>
      <c r="F310" s="299" t="s">
        <v>384</v>
      </c>
    </row>
    <row r="311" spans="1:6" x14ac:dyDescent="0.3">
      <c r="A311" s="301">
        <v>202401</v>
      </c>
      <c r="B311" s="299" t="s">
        <v>187</v>
      </c>
      <c r="C311" s="299" t="s">
        <v>36</v>
      </c>
      <c r="D311" s="301">
        <v>207.45454545454547</v>
      </c>
      <c r="E311" s="301">
        <v>466</v>
      </c>
      <c r="F311" s="299" t="s">
        <v>304</v>
      </c>
    </row>
    <row r="312" spans="1:6" x14ac:dyDescent="0.3">
      <c r="A312" s="301">
        <v>202401</v>
      </c>
      <c r="B312" s="299" t="s">
        <v>187</v>
      </c>
      <c r="C312" s="299" t="s">
        <v>36</v>
      </c>
      <c r="D312" s="301">
        <v>47.409090909090907</v>
      </c>
      <c r="E312" s="301">
        <v>470</v>
      </c>
      <c r="F312" s="299" t="s">
        <v>122</v>
      </c>
    </row>
    <row r="313" spans="1:6" x14ac:dyDescent="0.3">
      <c r="A313" s="301">
        <v>202401</v>
      </c>
      <c r="B313" s="299" t="s">
        <v>187</v>
      </c>
      <c r="C313" s="299" t="s">
        <v>36</v>
      </c>
      <c r="D313" s="301">
        <v>1</v>
      </c>
      <c r="E313" s="301">
        <v>474</v>
      </c>
      <c r="F313" s="299" t="s">
        <v>385</v>
      </c>
    </row>
    <row r="314" spans="1:6" x14ac:dyDescent="0.3">
      <c r="A314" s="301">
        <v>202401</v>
      </c>
      <c r="B314" s="299" t="s">
        <v>187</v>
      </c>
      <c r="C314" s="299" t="s">
        <v>36</v>
      </c>
      <c r="D314" s="301">
        <v>80.181818181818187</v>
      </c>
      <c r="E314" s="301">
        <v>478</v>
      </c>
      <c r="F314" s="299" t="s">
        <v>305</v>
      </c>
    </row>
    <row r="315" spans="1:6" x14ac:dyDescent="0.3">
      <c r="A315" s="301">
        <v>202401</v>
      </c>
      <c r="B315" s="299" t="s">
        <v>187</v>
      </c>
      <c r="C315" s="299" t="s">
        <v>36</v>
      </c>
      <c r="D315" s="301">
        <v>5</v>
      </c>
      <c r="E315" s="301">
        <v>480</v>
      </c>
      <c r="F315" s="299" t="s">
        <v>306</v>
      </c>
    </row>
    <row r="316" spans="1:6" x14ac:dyDescent="0.3">
      <c r="A316" s="301">
        <v>202401</v>
      </c>
      <c r="B316" s="299" t="s">
        <v>187</v>
      </c>
      <c r="C316" s="299" t="s">
        <v>36</v>
      </c>
      <c r="D316" s="301">
        <v>837</v>
      </c>
      <c r="E316" s="301">
        <v>484</v>
      </c>
      <c r="F316" s="299" t="s">
        <v>307</v>
      </c>
    </row>
    <row r="317" spans="1:6" x14ac:dyDescent="0.3">
      <c r="A317" s="301">
        <v>202401</v>
      </c>
      <c r="B317" s="299" t="s">
        <v>187</v>
      </c>
      <c r="C317" s="299" t="s">
        <v>36</v>
      </c>
      <c r="D317" s="301">
        <v>2</v>
      </c>
      <c r="E317" s="301">
        <v>492</v>
      </c>
      <c r="F317" s="299" t="s">
        <v>308</v>
      </c>
    </row>
    <row r="318" spans="1:6" x14ac:dyDescent="0.3">
      <c r="A318" s="301">
        <v>202401</v>
      </c>
      <c r="B318" s="299" t="s">
        <v>187</v>
      </c>
      <c r="C318" s="299" t="s">
        <v>36</v>
      </c>
      <c r="D318" s="301">
        <v>8</v>
      </c>
      <c r="E318" s="301">
        <v>496</v>
      </c>
      <c r="F318" s="299" t="s">
        <v>309</v>
      </c>
    </row>
    <row r="319" spans="1:6" x14ac:dyDescent="0.3">
      <c r="A319" s="301">
        <v>202401</v>
      </c>
      <c r="B319" s="299" t="s">
        <v>187</v>
      </c>
      <c r="C319" s="299" t="s">
        <v>36</v>
      </c>
      <c r="D319" s="301">
        <v>913.59090909090912</v>
      </c>
      <c r="E319" s="301">
        <v>498</v>
      </c>
      <c r="F319" s="299" t="s">
        <v>310</v>
      </c>
    </row>
    <row r="320" spans="1:6" x14ac:dyDescent="0.3">
      <c r="A320" s="301">
        <v>202401</v>
      </c>
      <c r="B320" s="299" t="s">
        <v>187</v>
      </c>
      <c r="C320" s="299" t="s">
        <v>36</v>
      </c>
      <c r="D320" s="301">
        <v>10</v>
      </c>
      <c r="E320" s="301">
        <v>499</v>
      </c>
      <c r="F320" s="299" t="s">
        <v>311</v>
      </c>
    </row>
    <row r="321" spans="1:6" x14ac:dyDescent="0.3">
      <c r="A321" s="301">
        <v>202401</v>
      </c>
      <c r="B321" s="299" t="s">
        <v>187</v>
      </c>
      <c r="C321" s="299" t="s">
        <v>36</v>
      </c>
      <c r="D321" s="301">
        <v>4</v>
      </c>
      <c r="E321" s="301">
        <v>500</v>
      </c>
      <c r="F321" s="299" t="s">
        <v>312</v>
      </c>
    </row>
    <row r="322" spans="1:6" x14ac:dyDescent="0.3">
      <c r="A322" s="301">
        <v>202401</v>
      </c>
      <c r="B322" s="299" t="s">
        <v>187</v>
      </c>
      <c r="C322" s="299" t="s">
        <v>36</v>
      </c>
      <c r="D322" s="301">
        <v>22217.81818181818</v>
      </c>
      <c r="E322" s="301">
        <v>504</v>
      </c>
      <c r="F322" s="299" t="s">
        <v>95</v>
      </c>
    </row>
    <row r="323" spans="1:6" x14ac:dyDescent="0.3">
      <c r="A323" s="301">
        <v>202401</v>
      </c>
      <c r="B323" s="299" t="s">
        <v>187</v>
      </c>
      <c r="C323" s="299" t="s">
        <v>36</v>
      </c>
      <c r="D323" s="301">
        <v>11.045454545454545</v>
      </c>
      <c r="E323" s="301">
        <v>508</v>
      </c>
      <c r="F323" s="299" t="s">
        <v>313</v>
      </c>
    </row>
    <row r="324" spans="1:6" x14ac:dyDescent="0.3">
      <c r="A324" s="301">
        <v>202401</v>
      </c>
      <c r="B324" s="299" t="s">
        <v>187</v>
      </c>
      <c r="C324" s="299" t="s">
        <v>36</v>
      </c>
      <c r="D324" s="301">
        <v>6</v>
      </c>
      <c r="E324" s="301">
        <v>516</v>
      </c>
      <c r="F324" s="299" t="s">
        <v>314</v>
      </c>
    </row>
    <row r="325" spans="1:6" x14ac:dyDescent="0.3">
      <c r="A325" s="301">
        <v>202401</v>
      </c>
      <c r="B325" s="299" t="s">
        <v>187</v>
      </c>
      <c r="C325" s="299" t="s">
        <v>36</v>
      </c>
      <c r="D325" s="301">
        <v>4</v>
      </c>
      <c r="E325" s="301">
        <v>520</v>
      </c>
      <c r="F325" s="299" t="s">
        <v>386</v>
      </c>
    </row>
    <row r="326" spans="1:6" x14ac:dyDescent="0.3">
      <c r="A326" s="301">
        <v>202401</v>
      </c>
      <c r="B326" s="299" t="s">
        <v>187</v>
      </c>
      <c r="C326" s="299" t="s">
        <v>36</v>
      </c>
      <c r="D326" s="301">
        <v>310.27272727272725</v>
      </c>
      <c r="E326" s="301">
        <v>524</v>
      </c>
      <c r="F326" s="299" t="s">
        <v>315</v>
      </c>
    </row>
    <row r="327" spans="1:6" x14ac:dyDescent="0.3">
      <c r="A327" s="301">
        <v>202401</v>
      </c>
      <c r="B327" s="299" t="s">
        <v>187</v>
      </c>
      <c r="C327" s="299" t="s">
        <v>36</v>
      </c>
      <c r="D327" s="301">
        <v>4759.227272727273</v>
      </c>
      <c r="E327" s="301">
        <v>528</v>
      </c>
      <c r="F327" s="299" t="s">
        <v>316</v>
      </c>
    </row>
    <row r="328" spans="1:6" x14ac:dyDescent="0.3">
      <c r="A328" s="301">
        <v>202401</v>
      </c>
      <c r="B328" s="299" t="s">
        <v>187</v>
      </c>
      <c r="C328" s="299" t="s">
        <v>36</v>
      </c>
      <c r="D328" s="301">
        <v>9</v>
      </c>
      <c r="E328" s="301">
        <v>540</v>
      </c>
      <c r="F328" s="299" t="s">
        <v>317</v>
      </c>
    </row>
    <row r="329" spans="1:6" x14ac:dyDescent="0.3">
      <c r="A329" s="301">
        <v>202401</v>
      </c>
      <c r="B329" s="299" t="s">
        <v>187</v>
      </c>
      <c r="C329" s="299" t="s">
        <v>36</v>
      </c>
      <c r="D329" s="301">
        <v>3</v>
      </c>
      <c r="E329" s="301">
        <v>548</v>
      </c>
      <c r="F329" s="299" t="s">
        <v>387</v>
      </c>
    </row>
    <row r="330" spans="1:6" x14ac:dyDescent="0.3">
      <c r="A330" s="301">
        <v>202401</v>
      </c>
      <c r="B330" s="299" t="s">
        <v>187</v>
      </c>
      <c r="C330" s="299" t="s">
        <v>36</v>
      </c>
      <c r="D330" s="301">
        <v>74.409090909090907</v>
      </c>
      <c r="E330" s="301">
        <v>554</v>
      </c>
      <c r="F330" s="299" t="s">
        <v>318</v>
      </c>
    </row>
    <row r="331" spans="1:6" x14ac:dyDescent="0.3">
      <c r="A331" s="301">
        <v>202401</v>
      </c>
      <c r="B331" s="299" t="s">
        <v>187</v>
      </c>
      <c r="C331" s="299" t="s">
        <v>36</v>
      </c>
      <c r="D331" s="301">
        <v>557.4545454545455</v>
      </c>
      <c r="E331" s="301">
        <v>558</v>
      </c>
      <c r="F331" s="299" t="s">
        <v>191</v>
      </c>
    </row>
    <row r="332" spans="1:6" x14ac:dyDescent="0.3">
      <c r="A332" s="301">
        <v>202401</v>
      </c>
      <c r="B332" s="299" t="s">
        <v>187</v>
      </c>
      <c r="C332" s="299" t="s">
        <v>36</v>
      </c>
      <c r="D332" s="301">
        <v>3</v>
      </c>
      <c r="E332" s="301">
        <v>562</v>
      </c>
      <c r="F332" s="299" t="s">
        <v>388</v>
      </c>
    </row>
    <row r="333" spans="1:6" x14ac:dyDescent="0.3">
      <c r="A333" s="301">
        <v>202401</v>
      </c>
      <c r="B333" s="299" t="s">
        <v>187</v>
      </c>
      <c r="C333" s="299" t="s">
        <v>36</v>
      </c>
      <c r="D333" s="301">
        <v>410</v>
      </c>
      <c r="E333" s="301">
        <v>566</v>
      </c>
      <c r="F333" s="299" t="s">
        <v>319</v>
      </c>
    </row>
    <row r="334" spans="1:6" x14ac:dyDescent="0.3">
      <c r="A334" s="301">
        <v>202401</v>
      </c>
      <c r="B334" s="299" t="s">
        <v>187</v>
      </c>
      <c r="C334" s="299" t="s">
        <v>36</v>
      </c>
      <c r="D334" s="301">
        <v>1</v>
      </c>
      <c r="E334" s="301">
        <v>570</v>
      </c>
      <c r="F334" s="299" t="s">
        <v>411</v>
      </c>
    </row>
    <row r="335" spans="1:6" x14ac:dyDescent="0.3">
      <c r="A335" s="301">
        <v>202401</v>
      </c>
      <c r="B335" s="299" t="s">
        <v>187</v>
      </c>
      <c r="C335" s="299" t="s">
        <v>36</v>
      </c>
      <c r="D335" s="301">
        <v>4</v>
      </c>
      <c r="E335" s="301">
        <v>574</v>
      </c>
      <c r="F335" s="299" t="s">
        <v>320</v>
      </c>
    </row>
    <row r="336" spans="1:6" x14ac:dyDescent="0.3">
      <c r="A336" s="301">
        <v>202401</v>
      </c>
      <c r="B336" s="299" t="s">
        <v>187</v>
      </c>
      <c r="C336" s="299" t="s">
        <v>36</v>
      </c>
      <c r="D336" s="301">
        <v>505.27272727272725</v>
      </c>
      <c r="E336" s="301">
        <v>578</v>
      </c>
      <c r="F336" s="299" t="s">
        <v>321</v>
      </c>
    </row>
    <row r="337" spans="1:6" x14ac:dyDescent="0.3">
      <c r="A337" s="301">
        <v>202401</v>
      </c>
      <c r="B337" s="299" t="s">
        <v>187</v>
      </c>
      <c r="C337" s="299" t="s">
        <v>36</v>
      </c>
      <c r="D337" s="301">
        <v>6</v>
      </c>
      <c r="E337" s="301">
        <v>580</v>
      </c>
      <c r="F337" s="299" t="s">
        <v>322</v>
      </c>
    </row>
    <row r="338" spans="1:6" x14ac:dyDescent="0.3">
      <c r="A338" s="301">
        <v>202401</v>
      </c>
      <c r="B338" s="299" t="s">
        <v>187</v>
      </c>
      <c r="C338" s="299" t="s">
        <v>36</v>
      </c>
      <c r="D338" s="301">
        <v>1</v>
      </c>
      <c r="E338" s="301">
        <v>585</v>
      </c>
      <c r="F338" s="299" t="s">
        <v>390</v>
      </c>
    </row>
    <row r="339" spans="1:6" x14ac:dyDescent="0.3">
      <c r="A339" s="301">
        <v>202401</v>
      </c>
      <c r="B339" s="299" t="s">
        <v>187</v>
      </c>
      <c r="C339" s="299" t="s">
        <v>36</v>
      </c>
      <c r="D339" s="301">
        <v>8577.7272727272721</v>
      </c>
      <c r="E339" s="301">
        <v>586</v>
      </c>
      <c r="F339" s="299" t="s">
        <v>324</v>
      </c>
    </row>
    <row r="340" spans="1:6" x14ac:dyDescent="0.3">
      <c r="A340" s="301">
        <v>202401</v>
      </c>
      <c r="B340" s="299" t="s">
        <v>187</v>
      </c>
      <c r="C340" s="299" t="s">
        <v>36</v>
      </c>
      <c r="D340" s="301">
        <v>40.227272727272727</v>
      </c>
      <c r="E340" s="301">
        <v>591</v>
      </c>
      <c r="F340" s="299" t="s">
        <v>325</v>
      </c>
    </row>
    <row r="341" spans="1:6" x14ac:dyDescent="0.3">
      <c r="A341" s="301">
        <v>202401</v>
      </c>
      <c r="B341" s="299" t="s">
        <v>187</v>
      </c>
      <c r="C341" s="299" t="s">
        <v>36</v>
      </c>
      <c r="D341" s="301">
        <v>1870.7272727272727</v>
      </c>
      <c r="E341" s="301">
        <v>600</v>
      </c>
      <c r="F341" s="299" t="s">
        <v>192</v>
      </c>
    </row>
    <row r="342" spans="1:6" x14ac:dyDescent="0.3">
      <c r="A342" s="301">
        <v>202401</v>
      </c>
      <c r="B342" s="299" t="s">
        <v>187</v>
      </c>
      <c r="C342" s="299" t="s">
        <v>36</v>
      </c>
      <c r="D342" s="301">
        <v>2847.7272727272725</v>
      </c>
      <c r="E342" s="301">
        <v>604</v>
      </c>
      <c r="F342" s="299" t="s">
        <v>326</v>
      </c>
    </row>
    <row r="343" spans="1:6" x14ac:dyDescent="0.3">
      <c r="A343" s="301">
        <v>202401</v>
      </c>
      <c r="B343" s="299" t="s">
        <v>187</v>
      </c>
      <c r="C343" s="299" t="s">
        <v>36</v>
      </c>
      <c r="D343" s="301">
        <v>184.63636363636363</v>
      </c>
      <c r="E343" s="301">
        <v>608</v>
      </c>
      <c r="F343" s="299" t="s">
        <v>327</v>
      </c>
    </row>
    <row r="344" spans="1:6" x14ac:dyDescent="0.3">
      <c r="A344" s="301">
        <v>202401</v>
      </c>
      <c r="B344" s="299" t="s">
        <v>187</v>
      </c>
      <c r="C344" s="299" t="s">
        <v>36</v>
      </c>
      <c r="D344" s="301">
        <v>3</v>
      </c>
      <c r="E344" s="301">
        <v>612</v>
      </c>
      <c r="F344" s="299" t="s">
        <v>328</v>
      </c>
    </row>
    <row r="345" spans="1:6" x14ac:dyDescent="0.3">
      <c r="A345" s="301">
        <v>202401</v>
      </c>
      <c r="B345" s="299" t="s">
        <v>187</v>
      </c>
      <c r="C345" s="299" t="s">
        <v>36</v>
      </c>
      <c r="D345" s="301">
        <v>3196.7727272727275</v>
      </c>
      <c r="E345" s="301">
        <v>616</v>
      </c>
      <c r="F345" s="299" t="s">
        <v>96</v>
      </c>
    </row>
    <row r="346" spans="1:6" x14ac:dyDescent="0.3">
      <c r="A346" s="301">
        <v>202401</v>
      </c>
      <c r="B346" s="299" t="s">
        <v>187</v>
      </c>
      <c r="C346" s="299" t="s">
        <v>36</v>
      </c>
      <c r="D346" s="301">
        <v>6190.954545454545</v>
      </c>
      <c r="E346" s="301">
        <v>620</v>
      </c>
      <c r="F346" s="299" t="s">
        <v>109</v>
      </c>
    </row>
    <row r="347" spans="1:6" x14ac:dyDescent="0.3">
      <c r="A347" s="301">
        <v>202401</v>
      </c>
      <c r="B347" s="299" t="s">
        <v>187</v>
      </c>
      <c r="C347" s="299" t="s">
        <v>36</v>
      </c>
      <c r="D347" s="301">
        <v>93</v>
      </c>
      <c r="E347" s="301">
        <v>624</v>
      </c>
      <c r="F347" s="299" t="s">
        <v>329</v>
      </c>
    </row>
    <row r="348" spans="1:6" x14ac:dyDescent="0.3">
      <c r="A348" s="301">
        <v>202401</v>
      </c>
      <c r="B348" s="299" t="s">
        <v>187</v>
      </c>
      <c r="C348" s="299" t="s">
        <v>36</v>
      </c>
      <c r="D348" s="301">
        <v>1</v>
      </c>
      <c r="E348" s="301">
        <v>626</v>
      </c>
      <c r="F348" s="299" t="s">
        <v>330</v>
      </c>
    </row>
    <row r="349" spans="1:6" x14ac:dyDescent="0.3">
      <c r="A349" s="301">
        <v>202401</v>
      </c>
      <c r="B349" s="299" t="s">
        <v>187</v>
      </c>
      <c r="C349" s="299" t="s">
        <v>36</v>
      </c>
      <c r="D349" s="301">
        <v>6</v>
      </c>
      <c r="E349" s="301">
        <v>630</v>
      </c>
      <c r="F349" s="299" t="s">
        <v>331</v>
      </c>
    </row>
    <row r="350" spans="1:6" x14ac:dyDescent="0.3">
      <c r="A350" s="301">
        <v>202401</v>
      </c>
      <c r="B350" s="299" t="s">
        <v>187</v>
      </c>
      <c r="C350" s="299" t="s">
        <v>36</v>
      </c>
      <c r="D350" s="301">
        <v>1</v>
      </c>
      <c r="E350" s="301">
        <v>634</v>
      </c>
      <c r="F350" s="299" t="s">
        <v>332</v>
      </c>
    </row>
    <row r="351" spans="1:6" x14ac:dyDescent="0.3">
      <c r="A351" s="301">
        <v>202401</v>
      </c>
      <c r="B351" s="299" t="s">
        <v>187</v>
      </c>
      <c r="C351" s="299" t="s">
        <v>36</v>
      </c>
      <c r="D351" s="301">
        <v>31063.81818181818</v>
      </c>
      <c r="E351" s="301">
        <v>642</v>
      </c>
      <c r="F351" s="299" t="s">
        <v>97</v>
      </c>
    </row>
    <row r="352" spans="1:6" x14ac:dyDescent="0.3">
      <c r="A352" s="301">
        <v>202401</v>
      </c>
      <c r="B352" s="299" t="s">
        <v>187</v>
      </c>
      <c r="C352" s="299" t="s">
        <v>36</v>
      </c>
      <c r="D352" s="301">
        <v>2658.9545454545455</v>
      </c>
      <c r="E352" s="301">
        <v>643</v>
      </c>
      <c r="F352" s="299" t="s">
        <v>333</v>
      </c>
    </row>
    <row r="353" spans="1:6" x14ac:dyDescent="0.3">
      <c r="A353" s="301">
        <v>202401</v>
      </c>
      <c r="B353" s="299" t="s">
        <v>187</v>
      </c>
      <c r="C353" s="299" t="s">
        <v>36</v>
      </c>
      <c r="D353" s="301">
        <v>10.954545454545455</v>
      </c>
      <c r="E353" s="301">
        <v>646</v>
      </c>
      <c r="F353" s="299" t="s">
        <v>334</v>
      </c>
    </row>
    <row r="354" spans="1:6" x14ac:dyDescent="0.3">
      <c r="A354" s="301">
        <v>202401</v>
      </c>
      <c r="B354" s="299" t="s">
        <v>187</v>
      </c>
      <c r="C354" s="299" t="s">
        <v>36</v>
      </c>
      <c r="D354" s="301">
        <v>1.6818181818181819</v>
      </c>
      <c r="E354" s="301">
        <v>659</v>
      </c>
      <c r="F354" s="299" t="s">
        <v>335</v>
      </c>
    </row>
    <row r="355" spans="1:6" x14ac:dyDescent="0.3">
      <c r="A355" s="301">
        <v>202401</v>
      </c>
      <c r="B355" s="299" t="s">
        <v>187</v>
      </c>
      <c r="C355" s="299" t="s">
        <v>36</v>
      </c>
      <c r="D355" s="301">
        <v>2</v>
      </c>
      <c r="E355" s="301">
        <v>662</v>
      </c>
      <c r="F355" s="299" t="s">
        <v>337</v>
      </c>
    </row>
    <row r="356" spans="1:6" x14ac:dyDescent="0.3">
      <c r="A356" s="301">
        <v>202401</v>
      </c>
      <c r="B356" s="299" t="s">
        <v>187</v>
      </c>
      <c r="C356" s="299" t="s">
        <v>36</v>
      </c>
      <c r="D356" s="301">
        <v>1</v>
      </c>
      <c r="E356" s="301">
        <v>670</v>
      </c>
      <c r="F356" s="299" t="s">
        <v>393</v>
      </c>
    </row>
    <row r="357" spans="1:6" x14ac:dyDescent="0.3">
      <c r="A357" s="301">
        <v>202401</v>
      </c>
      <c r="B357" s="299" t="s">
        <v>187</v>
      </c>
      <c r="C357" s="299" t="s">
        <v>36</v>
      </c>
      <c r="D357" s="301">
        <v>1</v>
      </c>
      <c r="E357" s="301">
        <v>674</v>
      </c>
      <c r="F357" s="299" t="s">
        <v>394</v>
      </c>
    </row>
    <row r="358" spans="1:6" x14ac:dyDescent="0.3">
      <c r="A358" s="301">
        <v>202401</v>
      </c>
      <c r="B358" s="299" t="s">
        <v>187</v>
      </c>
      <c r="C358" s="299" t="s">
        <v>36</v>
      </c>
      <c r="D358" s="301">
        <v>0.13636363636363635</v>
      </c>
      <c r="E358" s="301">
        <v>678</v>
      </c>
      <c r="F358" s="299" t="s">
        <v>338</v>
      </c>
    </row>
    <row r="359" spans="1:6" x14ac:dyDescent="0.3">
      <c r="A359" s="301">
        <v>202401</v>
      </c>
      <c r="B359" s="299" t="s">
        <v>187</v>
      </c>
      <c r="C359" s="299" t="s">
        <v>36</v>
      </c>
      <c r="D359" s="301">
        <v>21.954545454545453</v>
      </c>
      <c r="E359" s="301">
        <v>682</v>
      </c>
      <c r="F359" s="299" t="s">
        <v>339</v>
      </c>
    </row>
    <row r="360" spans="1:6" x14ac:dyDescent="0.3">
      <c r="A360" s="301">
        <v>202401</v>
      </c>
      <c r="B360" s="299" t="s">
        <v>187</v>
      </c>
      <c r="C360" s="299" t="s">
        <v>36</v>
      </c>
      <c r="D360" s="301">
        <v>1407.2727272727273</v>
      </c>
      <c r="E360" s="301">
        <v>686</v>
      </c>
      <c r="F360" s="299" t="s">
        <v>193</v>
      </c>
    </row>
    <row r="361" spans="1:6" x14ac:dyDescent="0.3">
      <c r="A361" s="301">
        <v>202401</v>
      </c>
      <c r="B361" s="299" t="s">
        <v>187</v>
      </c>
      <c r="C361" s="299" t="s">
        <v>36</v>
      </c>
      <c r="D361" s="301">
        <v>215.5</v>
      </c>
      <c r="E361" s="301">
        <v>688</v>
      </c>
      <c r="F361" s="299" t="s">
        <v>340</v>
      </c>
    </row>
    <row r="362" spans="1:6" x14ac:dyDescent="0.3">
      <c r="A362" s="301">
        <v>202401</v>
      </c>
      <c r="B362" s="299" t="s">
        <v>187</v>
      </c>
      <c r="C362" s="299" t="s">
        <v>36</v>
      </c>
      <c r="D362" s="301">
        <v>0.81818181818181823</v>
      </c>
      <c r="E362" s="301">
        <v>690</v>
      </c>
      <c r="F362" s="299" t="s">
        <v>341</v>
      </c>
    </row>
    <row r="363" spans="1:6" x14ac:dyDescent="0.3">
      <c r="A363" s="301">
        <v>202401</v>
      </c>
      <c r="B363" s="299" t="s">
        <v>187</v>
      </c>
      <c r="C363" s="299" t="s">
        <v>36</v>
      </c>
      <c r="D363" s="301">
        <v>18.772727272727273</v>
      </c>
      <c r="E363" s="301">
        <v>694</v>
      </c>
      <c r="F363" s="299" t="s">
        <v>342</v>
      </c>
    </row>
    <row r="364" spans="1:6" x14ac:dyDescent="0.3">
      <c r="A364" s="301">
        <v>202401</v>
      </c>
      <c r="B364" s="299" t="s">
        <v>187</v>
      </c>
      <c r="C364" s="299" t="s">
        <v>36</v>
      </c>
      <c r="D364" s="301">
        <v>7.5</v>
      </c>
      <c r="E364" s="301">
        <v>702</v>
      </c>
      <c r="F364" s="299" t="s">
        <v>343</v>
      </c>
    </row>
    <row r="365" spans="1:6" x14ac:dyDescent="0.3">
      <c r="A365" s="301">
        <v>202401</v>
      </c>
      <c r="B365" s="299" t="s">
        <v>187</v>
      </c>
      <c r="C365" s="299" t="s">
        <v>36</v>
      </c>
      <c r="D365" s="301">
        <v>295.13636363636363</v>
      </c>
      <c r="E365" s="301">
        <v>703</v>
      </c>
      <c r="F365" s="299" t="s">
        <v>94</v>
      </c>
    </row>
    <row r="366" spans="1:6" x14ac:dyDescent="0.3">
      <c r="A366" s="301">
        <v>202401</v>
      </c>
      <c r="B366" s="299" t="s">
        <v>187</v>
      </c>
      <c r="C366" s="299" t="s">
        <v>36</v>
      </c>
      <c r="D366" s="301">
        <v>253.95454545454547</v>
      </c>
      <c r="E366" s="301">
        <v>704</v>
      </c>
      <c r="F366" s="299" t="s">
        <v>344</v>
      </c>
    </row>
    <row r="367" spans="1:6" x14ac:dyDescent="0.3">
      <c r="A367" s="301">
        <v>202401</v>
      </c>
      <c r="B367" s="299" t="s">
        <v>187</v>
      </c>
      <c r="C367" s="299" t="s">
        <v>36</v>
      </c>
      <c r="D367" s="301">
        <v>137</v>
      </c>
      <c r="E367" s="301">
        <v>705</v>
      </c>
      <c r="F367" s="299" t="s">
        <v>115</v>
      </c>
    </row>
    <row r="368" spans="1:6" x14ac:dyDescent="0.3">
      <c r="A368" s="301">
        <v>202401</v>
      </c>
      <c r="B368" s="299" t="s">
        <v>187</v>
      </c>
      <c r="C368" s="299" t="s">
        <v>36</v>
      </c>
      <c r="D368" s="301">
        <v>2</v>
      </c>
      <c r="E368" s="301">
        <v>706</v>
      </c>
      <c r="F368" s="299" t="s">
        <v>395</v>
      </c>
    </row>
    <row r="369" spans="1:6" x14ac:dyDescent="0.3">
      <c r="A369" s="301">
        <v>202401</v>
      </c>
      <c r="B369" s="299" t="s">
        <v>187</v>
      </c>
      <c r="C369" s="299" t="s">
        <v>36</v>
      </c>
      <c r="D369" s="301">
        <v>125.54545454545455</v>
      </c>
      <c r="E369" s="301">
        <v>710</v>
      </c>
      <c r="F369" s="299" t="s">
        <v>345</v>
      </c>
    </row>
    <row r="370" spans="1:6" x14ac:dyDescent="0.3">
      <c r="A370" s="301">
        <v>202401</v>
      </c>
      <c r="B370" s="299" t="s">
        <v>187</v>
      </c>
      <c r="C370" s="299" t="s">
        <v>36</v>
      </c>
      <c r="D370" s="301">
        <v>8</v>
      </c>
      <c r="E370" s="301">
        <v>716</v>
      </c>
      <c r="F370" s="299" t="s">
        <v>346</v>
      </c>
    </row>
    <row r="371" spans="1:6" x14ac:dyDescent="0.3">
      <c r="A371" s="301">
        <v>202401</v>
      </c>
      <c r="B371" s="299" t="s">
        <v>187</v>
      </c>
      <c r="C371" s="299" t="s">
        <v>36</v>
      </c>
      <c r="D371" s="301">
        <v>1724702.0454545454</v>
      </c>
      <c r="E371" s="301">
        <v>724</v>
      </c>
      <c r="F371" s="299" t="s">
        <v>223</v>
      </c>
    </row>
    <row r="372" spans="1:6" x14ac:dyDescent="0.3">
      <c r="A372" s="301">
        <v>202401</v>
      </c>
      <c r="B372" s="299" t="s">
        <v>187</v>
      </c>
      <c r="C372" s="299" t="s">
        <v>36</v>
      </c>
      <c r="D372" s="301">
        <v>1</v>
      </c>
      <c r="E372" s="301">
        <v>728</v>
      </c>
      <c r="F372" s="299" t="s">
        <v>414</v>
      </c>
    </row>
    <row r="373" spans="1:6" x14ac:dyDescent="0.3">
      <c r="A373" s="301">
        <v>202401</v>
      </c>
      <c r="B373" s="299" t="s">
        <v>187</v>
      </c>
      <c r="C373" s="299" t="s">
        <v>36</v>
      </c>
      <c r="D373" s="301">
        <v>11</v>
      </c>
      <c r="E373" s="301">
        <v>729</v>
      </c>
      <c r="F373" s="299" t="s">
        <v>347</v>
      </c>
    </row>
    <row r="374" spans="1:6" x14ac:dyDescent="0.3">
      <c r="A374" s="301">
        <v>202401</v>
      </c>
      <c r="B374" s="299" t="s">
        <v>187</v>
      </c>
      <c r="C374" s="299" t="s">
        <v>36</v>
      </c>
      <c r="D374" s="301">
        <v>18.90909090909091</v>
      </c>
      <c r="E374" s="301">
        <v>732</v>
      </c>
      <c r="F374" s="299" t="s">
        <v>348</v>
      </c>
    </row>
    <row r="375" spans="1:6" x14ac:dyDescent="0.3">
      <c r="A375" s="301">
        <v>202401</v>
      </c>
      <c r="B375" s="299" t="s">
        <v>187</v>
      </c>
      <c r="C375" s="299" t="s">
        <v>36</v>
      </c>
      <c r="D375" s="301">
        <v>2</v>
      </c>
      <c r="E375" s="301">
        <v>740</v>
      </c>
      <c r="F375" s="299" t="s">
        <v>349</v>
      </c>
    </row>
    <row r="376" spans="1:6" x14ac:dyDescent="0.3">
      <c r="A376" s="301">
        <v>202401</v>
      </c>
      <c r="B376" s="299" t="s">
        <v>187</v>
      </c>
      <c r="C376" s="299" t="s">
        <v>36</v>
      </c>
      <c r="D376" s="301">
        <v>1</v>
      </c>
      <c r="E376" s="301">
        <v>748</v>
      </c>
      <c r="F376" s="299" t="s">
        <v>396</v>
      </c>
    </row>
    <row r="377" spans="1:6" x14ac:dyDescent="0.3">
      <c r="A377" s="301">
        <v>202401</v>
      </c>
      <c r="B377" s="299" t="s">
        <v>187</v>
      </c>
      <c r="C377" s="299" t="s">
        <v>36</v>
      </c>
      <c r="D377" s="301">
        <v>1929.3181818181818</v>
      </c>
      <c r="E377" s="301">
        <v>752</v>
      </c>
      <c r="F377" s="299" t="s">
        <v>119</v>
      </c>
    </row>
    <row r="378" spans="1:6" x14ac:dyDescent="0.3">
      <c r="A378" s="301">
        <v>202401</v>
      </c>
      <c r="B378" s="299" t="s">
        <v>187</v>
      </c>
      <c r="C378" s="299" t="s">
        <v>36</v>
      </c>
      <c r="D378" s="301">
        <v>702.59090909090912</v>
      </c>
      <c r="E378" s="301">
        <v>756</v>
      </c>
      <c r="F378" s="299" t="s">
        <v>350</v>
      </c>
    </row>
    <row r="379" spans="1:6" x14ac:dyDescent="0.3">
      <c r="A379" s="301">
        <v>202401</v>
      </c>
      <c r="B379" s="299" t="s">
        <v>187</v>
      </c>
      <c r="C379" s="299" t="s">
        <v>36</v>
      </c>
      <c r="D379" s="301">
        <v>366.36363636363637</v>
      </c>
      <c r="E379" s="301">
        <v>760</v>
      </c>
      <c r="F379" s="299" t="s">
        <v>351</v>
      </c>
    </row>
    <row r="380" spans="1:6" x14ac:dyDescent="0.3">
      <c r="A380" s="301">
        <v>202401</v>
      </c>
      <c r="B380" s="299" t="s">
        <v>187</v>
      </c>
      <c r="C380" s="299" t="s">
        <v>36</v>
      </c>
      <c r="D380" s="301">
        <v>5</v>
      </c>
      <c r="E380" s="301">
        <v>762</v>
      </c>
      <c r="F380" s="299" t="s">
        <v>352</v>
      </c>
    </row>
    <row r="381" spans="1:6" x14ac:dyDescent="0.3">
      <c r="A381" s="301">
        <v>202401</v>
      </c>
      <c r="B381" s="299" t="s">
        <v>187</v>
      </c>
      <c r="C381" s="299" t="s">
        <v>36</v>
      </c>
      <c r="D381" s="301">
        <v>36.5</v>
      </c>
      <c r="E381" s="301">
        <v>764</v>
      </c>
      <c r="F381" s="299" t="s">
        <v>353</v>
      </c>
    </row>
    <row r="382" spans="1:6" x14ac:dyDescent="0.3">
      <c r="A382" s="301">
        <v>202401</v>
      </c>
      <c r="B382" s="299" t="s">
        <v>187</v>
      </c>
      <c r="C382" s="299" t="s">
        <v>36</v>
      </c>
      <c r="D382" s="301">
        <v>13</v>
      </c>
      <c r="E382" s="301">
        <v>768</v>
      </c>
      <c r="F382" s="299" t="s">
        <v>354</v>
      </c>
    </row>
    <row r="383" spans="1:6" x14ac:dyDescent="0.3">
      <c r="A383" s="301">
        <v>202401</v>
      </c>
      <c r="B383" s="299" t="s">
        <v>187</v>
      </c>
      <c r="C383" s="299" t="s">
        <v>36</v>
      </c>
      <c r="D383" s="301">
        <v>3.2272727272727271</v>
      </c>
      <c r="E383" s="301">
        <v>780</v>
      </c>
      <c r="F383" s="299" t="s">
        <v>355</v>
      </c>
    </row>
    <row r="384" spans="1:6" x14ac:dyDescent="0.3">
      <c r="A384" s="301">
        <v>202401</v>
      </c>
      <c r="B384" s="299" t="s">
        <v>187</v>
      </c>
      <c r="C384" s="299" t="s">
        <v>36</v>
      </c>
      <c r="D384" s="301">
        <v>3</v>
      </c>
      <c r="E384" s="301">
        <v>784</v>
      </c>
      <c r="F384" s="299" t="s">
        <v>356</v>
      </c>
    </row>
    <row r="385" spans="1:6" x14ac:dyDescent="0.3">
      <c r="A385" s="301">
        <v>202401</v>
      </c>
      <c r="B385" s="299" t="s">
        <v>187</v>
      </c>
      <c r="C385" s="299" t="s">
        <v>36</v>
      </c>
      <c r="D385" s="301">
        <v>249.04545454545453</v>
      </c>
      <c r="E385" s="301">
        <v>788</v>
      </c>
      <c r="F385" s="299" t="s">
        <v>357</v>
      </c>
    </row>
    <row r="386" spans="1:6" x14ac:dyDescent="0.3">
      <c r="A386" s="301">
        <v>202401</v>
      </c>
      <c r="B386" s="299" t="s">
        <v>187</v>
      </c>
      <c r="C386" s="299" t="s">
        <v>36</v>
      </c>
      <c r="D386" s="301">
        <v>427.22727272727275</v>
      </c>
      <c r="E386" s="301">
        <v>792</v>
      </c>
      <c r="F386" s="299" t="s">
        <v>358</v>
      </c>
    </row>
    <row r="387" spans="1:6" x14ac:dyDescent="0.3">
      <c r="A387" s="301">
        <v>202401</v>
      </c>
      <c r="B387" s="299" t="s">
        <v>187</v>
      </c>
      <c r="C387" s="299" t="s">
        <v>36</v>
      </c>
      <c r="D387" s="301">
        <v>4</v>
      </c>
      <c r="E387" s="301">
        <v>795</v>
      </c>
      <c r="F387" s="299" t="s">
        <v>359</v>
      </c>
    </row>
    <row r="388" spans="1:6" x14ac:dyDescent="0.3">
      <c r="A388" s="301">
        <v>202401</v>
      </c>
      <c r="B388" s="299" t="s">
        <v>187</v>
      </c>
      <c r="C388" s="299" t="s">
        <v>36</v>
      </c>
      <c r="D388" s="301">
        <v>3</v>
      </c>
      <c r="E388" s="301">
        <v>800</v>
      </c>
      <c r="F388" s="299" t="s">
        <v>360</v>
      </c>
    </row>
    <row r="389" spans="1:6" x14ac:dyDescent="0.3">
      <c r="A389" s="301">
        <v>202401</v>
      </c>
      <c r="B389" s="299" t="s">
        <v>187</v>
      </c>
      <c r="C389" s="299" t="s">
        <v>36</v>
      </c>
      <c r="D389" s="301">
        <v>5054.909090909091</v>
      </c>
      <c r="E389" s="301">
        <v>804</v>
      </c>
      <c r="F389" s="299" t="s">
        <v>98</v>
      </c>
    </row>
    <row r="390" spans="1:6" x14ac:dyDescent="0.3">
      <c r="A390" s="301">
        <v>202401</v>
      </c>
      <c r="B390" s="299" t="s">
        <v>187</v>
      </c>
      <c r="C390" s="299" t="s">
        <v>36</v>
      </c>
      <c r="D390" s="301">
        <v>20</v>
      </c>
      <c r="E390" s="301">
        <v>807</v>
      </c>
      <c r="F390" s="299" t="s">
        <v>361</v>
      </c>
    </row>
    <row r="391" spans="1:6" x14ac:dyDescent="0.3">
      <c r="A391" s="301">
        <v>202401</v>
      </c>
      <c r="B391" s="299" t="s">
        <v>187</v>
      </c>
      <c r="C391" s="299" t="s">
        <v>36</v>
      </c>
      <c r="D391" s="301">
        <v>260.13636363636363</v>
      </c>
      <c r="E391" s="301">
        <v>818</v>
      </c>
      <c r="F391" s="299" t="s">
        <v>362</v>
      </c>
    </row>
    <row r="392" spans="1:6" x14ac:dyDescent="0.3">
      <c r="A392" s="301">
        <v>202401</v>
      </c>
      <c r="B392" s="299" t="s">
        <v>187</v>
      </c>
      <c r="C392" s="299" t="s">
        <v>36</v>
      </c>
      <c r="D392" s="301">
        <v>15964.727272727272</v>
      </c>
      <c r="E392" s="301">
        <v>826</v>
      </c>
      <c r="F392" s="299" t="s">
        <v>110</v>
      </c>
    </row>
    <row r="393" spans="1:6" x14ac:dyDescent="0.3">
      <c r="A393" s="301">
        <v>202401</v>
      </c>
      <c r="B393" s="299" t="s">
        <v>187</v>
      </c>
      <c r="C393" s="299" t="s">
        <v>36</v>
      </c>
      <c r="D393" s="301">
        <v>1</v>
      </c>
      <c r="E393" s="301">
        <v>832</v>
      </c>
      <c r="F393" s="299" t="s">
        <v>397</v>
      </c>
    </row>
    <row r="394" spans="1:6" x14ac:dyDescent="0.3">
      <c r="A394" s="301">
        <v>202401</v>
      </c>
      <c r="B394" s="299" t="s">
        <v>187</v>
      </c>
      <c r="C394" s="299" t="s">
        <v>36</v>
      </c>
      <c r="D394" s="301">
        <v>5</v>
      </c>
      <c r="E394" s="301">
        <v>834</v>
      </c>
      <c r="F394" s="299" t="s">
        <v>364</v>
      </c>
    </row>
    <row r="395" spans="1:6" x14ac:dyDescent="0.3">
      <c r="A395" s="301">
        <v>202401</v>
      </c>
      <c r="B395" s="299" t="s">
        <v>187</v>
      </c>
      <c r="C395" s="299" t="s">
        <v>36</v>
      </c>
      <c r="D395" s="301">
        <v>1566.090909090909</v>
      </c>
      <c r="E395" s="301">
        <v>840</v>
      </c>
      <c r="F395" s="299" t="s">
        <v>365</v>
      </c>
    </row>
    <row r="396" spans="1:6" x14ac:dyDescent="0.3">
      <c r="A396" s="301">
        <v>202401</v>
      </c>
      <c r="B396" s="299" t="s">
        <v>187</v>
      </c>
      <c r="C396" s="299" t="s">
        <v>36</v>
      </c>
      <c r="D396" s="301">
        <v>3</v>
      </c>
      <c r="E396" s="301">
        <v>850</v>
      </c>
      <c r="F396" s="299" t="s">
        <v>366</v>
      </c>
    </row>
    <row r="397" spans="1:6" x14ac:dyDescent="0.3">
      <c r="A397" s="301">
        <v>202401</v>
      </c>
      <c r="B397" s="299" t="s">
        <v>187</v>
      </c>
      <c r="C397" s="299" t="s">
        <v>36</v>
      </c>
      <c r="D397" s="301">
        <v>20</v>
      </c>
      <c r="E397" s="301">
        <v>854</v>
      </c>
      <c r="F397" s="299" t="s">
        <v>367</v>
      </c>
    </row>
    <row r="398" spans="1:6" x14ac:dyDescent="0.3">
      <c r="A398" s="301">
        <v>202401</v>
      </c>
      <c r="B398" s="299" t="s">
        <v>187</v>
      </c>
      <c r="C398" s="299" t="s">
        <v>36</v>
      </c>
      <c r="D398" s="301">
        <v>1206.2727272727273</v>
      </c>
      <c r="E398" s="301">
        <v>858</v>
      </c>
      <c r="F398" s="299" t="s">
        <v>368</v>
      </c>
    </row>
    <row r="399" spans="1:6" x14ac:dyDescent="0.3">
      <c r="A399" s="301">
        <v>202401</v>
      </c>
      <c r="B399" s="299" t="s">
        <v>187</v>
      </c>
      <c r="C399" s="299" t="s">
        <v>36</v>
      </c>
      <c r="D399" s="301">
        <v>30.227272727272727</v>
      </c>
      <c r="E399" s="301">
        <v>860</v>
      </c>
      <c r="F399" s="299" t="s">
        <v>369</v>
      </c>
    </row>
    <row r="400" spans="1:6" x14ac:dyDescent="0.3">
      <c r="A400" s="301">
        <v>202401</v>
      </c>
      <c r="B400" s="299" t="s">
        <v>187</v>
      </c>
      <c r="C400" s="299" t="s">
        <v>36</v>
      </c>
      <c r="D400" s="301">
        <v>11853.727272727272</v>
      </c>
      <c r="E400" s="301">
        <v>862</v>
      </c>
      <c r="F400" s="299" t="s">
        <v>111</v>
      </c>
    </row>
    <row r="401" spans="1:6" x14ac:dyDescent="0.3">
      <c r="A401" s="301">
        <v>202401</v>
      </c>
      <c r="B401" s="299" t="s">
        <v>187</v>
      </c>
      <c r="C401" s="299" t="s">
        <v>36</v>
      </c>
      <c r="D401" s="301">
        <v>2</v>
      </c>
      <c r="E401" s="301">
        <v>876</v>
      </c>
      <c r="F401" s="299" t="s">
        <v>370</v>
      </c>
    </row>
    <row r="402" spans="1:6" x14ac:dyDescent="0.3">
      <c r="A402" s="301">
        <v>202401</v>
      </c>
      <c r="B402" s="299" t="s">
        <v>187</v>
      </c>
      <c r="C402" s="299" t="s">
        <v>36</v>
      </c>
      <c r="D402" s="301">
        <v>27.045454545454547</v>
      </c>
      <c r="E402" s="301">
        <v>887</v>
      </c>
      <c r="F402" s="299" t="s">
        <v>398</v>
      </c>
    </row>
    <row r="403" spans="1:6" x14ac:dyDescent="0.3">
      <c r="A403" s="301">
        <v>202401</v>
      </c>
      <c r="B403" s="299" t="s">
        <v>187</v>
      </c>
      <c r="C403" s="299" t="s">
        <v>36</v>
      </c>
      <c r="D403" s="301">
        <v>1</v>
      </c>
      <c r="E403" s="301">
        <v>894</v>
      </c>
      <c r="F403" s="299" t="s">
        <v>372</v>
      </c>
    </row>
    <row r="404" spans="1:6" x14ac:dyDescent="0.3">
      <c r="A404" s="301">
        <v>202401</v>
      </c>
      <c r="B404" s="299" t="s">
        <v>187</v>
      </c>
      <c r="C404" s="299" t="s">
        <v>36</v>
      </c>
      <c r="D404" s="301">
        <v>32.045454545454547</v>
      </c>
      <c r="E404" s="301">
        <v>952</v>
      </c>
      <c r="F404" s="299" t="s">
        <v>459</v>
      </c>
    </row>
    <row r="405" spans="1:6" x14ac:dyDescent="0.3">
      <c r="A405" s="301">
        <v>202401</v>
      </c>
      <c r="B405" s="299" t="s">
        <v>187</v>
      </c>
      <c r="C405" s="299" t="s">
        <v>36</v>
      </c>
      <c r="D405" s="301">
        <v>259.45454545454544</v>
      </c>
      <c r="E405" s="301">
        <v>953</v>
      </c>
      <c r="F405" s="299" t="s">
        <v>189</v>
      </c>
    </row>
    <row r="406" spans="1:6" x14ac:dyDescent="0.3">
      <c r="A406" s="301">
        <v>202401</v>
      </c>
      <c r="B406" s="299" t="s">
        <v>187</v>
      </c>
      <c r="C406" s="299" t="s">
        <v>36</v>
      </c>
      <c r="D406" s="301">
        <v>3</v>
      </c>
      <c r="E406" s="301">
        <v>954</v>
      </c>
      <c r="F406" s="299" t="s">
        <v>189</v>
      </c>
    </row>
    <row r="407" spans="1:6" x14ac:dyDescent="0.3">
      <c r="A407" s="301">
        <v>202401</v>
      </c>
      <c r="B407" s="299" t="s">
        <v>81</v>
      </c>
      <c r="C407" s="299" t="s">
        <v>35</v>
      </c>
      <c r="D407" s="301">
        <v>1</v>
      </c>
      <c r="E407" s="301">
        <v>32</v>
      </c>
      <c r="F407" s="299" t="s">
        <v>183</v>
      </c>
    </row>
    <row r="408" spans="1:6" x14ac:dyDescent="0.3">
      <c r="A408" s="301">
        <v>202401</v>
      </c>
      <c r="B408" s="299" t="s">
        <v>81</v>
      </c>
      <c r="C408" s="299" t="s">
        <v>35</v>
      </c>
      <c r="D408" s="301">
        <v>2</v>
      </c>
      <c r="E408" s="301">
        <v>76</v>
      </c>
      <c r="F408" s="299" t="s">
        <v>243</v>
      </c>
    </row>
    <row r="409" spans="1:6" x14ac:dyDescent="0.3">
      <c r="A409" s="301">
        <v>202401</v>
      </c>
      <c r="B409" s="299" t="s">
        <v>81</v>
      </c>
      <c r="C409" s="299" t="s">
        <v>35</v>
      </c>
      <c r="D409" s="301">
        <v>1</v>
      </c>
      <c r="E409" s="301">
        <v>170</v>
      </c>
      <c r="F409" s="299" t="s">
        <v>102</v>
      </c>
    </row>
    <row r="410" spans="1:6" x14ac:dyDescent="0.3">
      <c r="A410" s="301">
        <v>202401</v>
      </c>
      <c r="B410" s="299" t="s">
        <v>81</v>
      </c>
      <c r="C410" s="299" t="s">
        <v>35</v>
      </c>
      <c r="D410" s="301">
        <v>1</v>
      </c>
      <c r="E410" s="301">
        <v>203</v>
      </c>
      <c r="F410" s="299" t="s">
        <v>224</v>
      </c>
    </row>
    <row r="411" spans="1:6" x14ac:dyDescent="0.3">
      <c r="A411" s="301">
        <v>202401</v>
      </c>
      <c r="B411" s="299" t="s">
        <v>81</v>
      </c>
      <c r="C411" s="299" t="s">
        <v>35</v>
      </c>
      <c r="D411" s="301">
        <v>2</v>
      </c>
      <c r="E411" s="301">
        <v>250</v>
      </c>
      <c r="F411" s="299" t="s">
        <v>105</v>
      </c>
    </row>
    <row r="412" spans="1:6" x14ac:dyDescent="0.3">
      <c r="A412" s="301">
        <v>202401</v>
      </c>
      <c r="B412" s="299" t="s">
        <v>81</v>
      </c>
      <c r="C412" s="299" t="s">
        <v>35</v>
      </c>
      <c r="D412" s="301">
        <v>2</v>
      </c>
      <c r="E412" s="301">
        <v>276</v>
      </c>
      <c r="F412" s="299" t="s">
        <v>99</v>
      </c>
    </row>
    <row r="413" spans="1:6" x14ac:dyDescent="0.3">
      <c r="A413" s="301">
        <v>202401</v>
      </c>
      <c r="B413" s="299" t="s">
        <v>81</v>
      </c>
      <c r="C413" s="299" t="s">
        <v>35</v>
      </c>
      <c r="D413" s="301">
        <v>6</v>
      </c>
      <c r="E413" s="301">
        <v>380</v>
      </c>
      <c r="F413" s="299" t="s">
        <v>107</v>
      </c>
    </row>
    <row r="414" spans="1:6" x14ac:dyDescent="0.3">
      <c r="A414" s="301">
        <v>202401</v>
      </c>
      <c r="B414" s="299" t="s">
        <v>81</v>
      </c>
      <c r="C414" s="299" t="s">
        <v>35</v>
      </c>
      <c r="D414" s="301">
        <v>1</v>
      </c>
      <c r="E414" s="301">
        <v>484</v>
      </c>
      <c r="F414" s="299" t="s">
        <v>307</v>
      </c>
    </row>
    <row r="415" spans="1:6" x14ac:dyDescent="0.3">
      <c r="A415" s="301">
        <v>202401</v>
      </c>
      <c r="B415" s="299" t="s">
        <v>81</v>
      </c>
      <c r="C415" s="299" t="s">
        <v>35</v>
      </c>
      <c r="D415" s="301">
        <v>1</v>
      </c>
      <c r="E415" s="301">
        <v>498</v>
      </c>
      <c r="F415" s="299" t="s">
        <v>310</v>
      </c>
    </row>
    <row r="416" spans="1:6" x14ac:dyDescent="0.3">
      <c r="A416" s="301">
        <v>202401</v>
      </c>
      <c r="B416" s="299" t="s">
        <v>81</v>
      </c>
      <c r="C416" s="299" t="s">
        <v>35</v>
      </c>
      <c r="D416" s="301">
        <v>1.8181818181818181</v>
      </c>
      <c r="E416" s="301">
        <v>504</v>
      </c>
      <c r="F416" s="299" t="s">
        <v>95</v>
      </c>
    </row>
    <row r="417" spans="1:6" x14ac:dyDescent="0.3">
      <c r="A417" s="301">
        <v>202401</v>
      </c>
      <c r="B417" s="299" t="s">
        <v>81</v>
      </c>
      <c r="C417" s="299" t="s">
        <v>35</v>
      </c>
      <c r="D417" s="301">
        <v>1</v>
      </c>
      <c r="E417" s="301">
        <v>528</v>
      </c>
      <c r="F417" s="299" t="s">
        <v>316</v>
      </c>
    </row>
    <row r="418" spans="1:6" x14ac:dyDescent="0.3">
      <c r="A418" s="301">
        <v>202401</v>
      </c>
      <c r="B418" s="299" t="s">
        <v>81</v>
      </c>
      <c r="C418" s="299" t="s">
        <v>35</v>
      </c>
      <c r="D418" s="301">
        <v>2</v>
      </c>
      <c r="E418" s="301">
        <v>616</v>
      </c>
      <c r="F418" s="299" t="s">
        <v>96</v>
      </c>
    </row>
    <row r="419" spans="1:6" x14ac:dyDescent="0.3">
      <c r="A419" s="301">
        <v>202401</v>
      </c>
      <c r="B419" s="299" t="s">
        <v>81</v>
      </c>
      <c r="C419" s="299" t="s">
        <v>35</v>
      </c>
      <c r="D419" s="301">
        <v>2.2727272727272729</v>
      </c>
      <c r="E419" s="301">
        <v>620</v>
      </c>
      <c r="F419" s="299" t="s">
        <v>109</v>
      </c>
    </row>
    <row r="420" spans="1:6" x14ac:dyDescent="0.3">
      <c r="A420" s="301">
        <v>202401</v>
      </c>
      <c r="B420" s="299" t="s">
        <v>81</v>
      </c>
      <c r="C420" s="299" t="s">
        <v>35</v>
      </c>
      <c r="D420" s="301">
        <v>6</v>
      </c>
      <c r="E420" s="301">
        <v>642</v>
      </c>
      <c r="F420" s="299" t="s">
        <v>97</v>
      </c>
    </row>
    <row r="421" spans="1:6" x14ac:dyDescent="0.3">
      <c r="A421" s="301">
        <v>202401</v>
      </c>
      <c r="B421" s="299" t="s">
        <v>81</v>
      </c>
      <c r="C421" s="299" t="s">
        <v>35</v>
      </c>
      <c r="D421" s="301">
        <v>1</v>
      </c>
      <c r="E421" s="301">
        <v>686</v>
      </c>
      <c r="F421" s="299" t="s">
        <v>193</v>
      </c>
    </row>
    <row r="422" spans="1:6" x14ac:dyDescent="0.3">
      <c r="A422" s="301">
        <v>202401</v>
      </c>
      <c r="B422" s="299" t="s">
        <v>81</v>
      </c>
      <c r="C422" s="299" t="s">
        <v>35</v>
      </c>
      <c r="D422" s="301">
        <v>1</v>
      </c>
      <c r="E422" s="301">
        <v>703</v>
      </c>
      <c r="F422" s="299" t="s">
        <v>94</v>
      </c>
    </row>
    <row r="423" spans="1:6" x14ac:dyDescent="0.3">
      <c r="A423" s="301">
        <v>202401</v>
      </c>
      <c r="B423" s="299" t="s">
        <v>81</v>
      </c>
      <c r="C423" s="299" t="s">
        <v>35</v>
      </c>
      <c r="D423" s="301">
        <v>3646.590909090909</v>
      </c>
      <c r="E423" s="301">
        <v>724</v>
      </c>
      <c r="F423" s="299" t="s">
        <v>223</v>
      </c>
    </row>
    <row r="424" spans="1:6" x14ac:dyDescent="0.3">
      <c r="A424" s="301">
        <v>202401</v>
      </c>
      <c r="B424" s="299" t="s">
        <v>81</v>
      </c>
      <c r="C424" s="299" t="s">
        <v>35</v>
      </c>
      <c r="D424" s="301">
        <v>1</v>
      </c>
      <c r="E424" s="301">
        <v>756</v>
      </c>
      <c r="F424" s="299" t="s">
        <v>350</v>
      </c>
    </row>
    <row r="425" spans="1:6" x14ac:dyDescent="0.3">
      <c r="A425" s="301">
        <v>202401</v>
      </c>
      <c r="B425" s="299" t="s">
        <v>81</v>
      </c>
      <c r="C425" s="299" t="s">
        <v>35</v>
      </c>
      <c r="D425" s="301">
        <v>4</v>
      </c>
      <c r="E425" s="301">
        <v>826</v>
      </c>
      <c r="F425" s="299" t="s">
        <v>110</v>
      </c>
    </row>
    <row r="426" spans="1:6" x14ac:dyDescent="0.3">
      <c r="A426" s="301">
        <v>202401</v>
      </c>
      <c r="B426" s="299" t="s">
        <v>81</v>
      </c>
      <c r="C426" s="299" t="s">
        <v>35</v>
      </c>
      <c r="D426" s="301">
        <v>2</v>
      </c>
      <c r="E426" s="301">
        <v>840</v>
      </c>
      <c r="F426" s="299" t="s">
        <v>365</v>
      </c>
    </row>
    <row r="427" spans="1:6" x14ac:dyDescent="0.3">
      <c r="A427" s="301">
        <v>202401</v>
      </c>
      <c r="B427" s="299" t="s">
        <v>81</v>
      </c>
      <c r="C427" s="299" t="s">
        <v>35</v>
      </c>
      <c r="D427" s="301">
        <v>2</v>
      </c>
      <c r="E427" s="301">
        <v>858</v>
      </c>
      <c r="F427" s="299" t="s">
        <v>368</v>
      </c>
    </row>
    <row r="428" spans="1:6" x14ac:dyDescent="0.3">
      <c r="A428" s="301">
        <v>202401</v>
      </c>
      <c r="B428" s="299" t="s">
        <v>81</v>
      </c>
      <c r="C428" s="299" t="s">
        <v>36</v>
      </c>
      <c r="D428" s="301">
        <v>2</v>
      </c>
      <c r="E428" s="301">
        <v>12</v>
      </c>
      <c r="F428" s="299" t="s">
        <v>229</v>
      </c>
    </row>
    <row r="429" spans="1:6" x14ac:dyDescent="0.3">
      <c r="A429" s="301">
        <v>202401</v>
      </c>
      <c r="B429" s="299" t="s">
        <v>81</v>
      </c>
      <c r="C429" s="299" t="s">
        <v>36</v>
      </c>
      <c r="D429" s="301">
        <v>3</v>
      </c>
      <c r="E429" s="301">
        <v>32</v>
      </c>
      <c r="F429" s="299" t="s">
        <v>183</v>
      </c>
    </row>
    <row r="430" spans="1:6" x14ac:dyDescent="0.3">
      <c r="A430" s="301">
        <v>202401</v>
      </c>
      <c r="B430" s="299" t="s">
        <v>81</v>
      </c>
      <c r="C430" s="299" t="s">
        <v>36</v>
      </c>
      <c r="D430" s="301">
        <v>7</v>
      </c>
      <c r="E430" s="301">
        <v>56</v>
      </c>
      <c r="F430" s="299" t="s">
        <v>239</v>
      </c>
    </row>
    <row r="431" spans="1:6" x14ac:dyDescent="0.3">
      <c r="A431" s="301">
        <v>202401</v>
      </c>
      <c r="B431" s="299" t="s">
        <v>81</v>
      </c>
      <c r="C431" s="299" t="s">
        <v>36</v>
      </c>
      <c r="D431" s="301">
        <v>3</v>
      </c>
      <c r="E431" s="301">
        <v>100</v>
      </c>
      <c r="F431" s="299" t="s">
        <v>101</v>
      </c>
    </row>
    <row r="432" spans="1:6" x14ac:dyDescent="0.3">
      <c r="A432" s="301">
        <v>202401</v>
      </c>
      <c r="B432" s="299" t="s">
        <v>81</v>
      </c>
      <c r="C432" s="299" t="s">
        <v>36</v>
      </c>
      <c r="D432" s="301">
        <v>1</v>
      </c>
      <c r="E432" s="301">
        <v>192</v>
      </c>
      <c r="F432" s="299" t="s">
        <v>261</v>
      </c>
    </row>
    <row r="433" spans="1:6" x14ac:dyDescent="0.3">
      <c r="A433" s="301">
        <v>202401</v>
      </c>
      <c r="B433" s="299" t="s">
        <v>81</v>
      </c>
      <c r="C433" s="299" t="s">
        <v>36</v>
      </c>
      <c r="D433" s="301">
        <v>3</v>
      </c>
      <c r="E433" s="301">
        <v>233</v>
      </c>
      <c r="F433" s="299" t="s">
        <v>104</v>
      </c>
    </row>
    <row r="434" spans="1:6" x14ac:dyDescent="0.3">
      <c r="A434" s="301">
        <v>202401</v>
      </c>
      <c r="B434" s="299" t="s">
        <v>81</v>
      </c>
      <c r="C434" s="299" t="s">
        <v>36</v>
      </c>
      <c r="D434" s="301">
        <v>8.4090909090909083</v>
      </c>
      <c r="E434" s="301">
        <v>250</v>
      </c>
      <c r="F434" s="299" t="s">
        <v>105</v>
      </c>
    </row>
    <row r="435" spans="1:6" x14ac:dyDescent="0.3">
      <c r="A435" s="301">
        <v>202401</v>
      </c>
      <c r="B435" s="299" t="s">
        <v>81</v>
      </c>
      <c r="C435" s="299" t="s">
        <v>36</v>
      </c>
      <c r="D435" s="301">
        <v>19</v>
      </c>
      <c r="E435" s="301">
        <v>276</v>
      </c>
      <c r="F435" s="299" t="s">
        <v>99</v>
      </c>
    </row>
    <row r="436" spans="1:6" x14ac:dyDescent="0.3">
      <c r="A436" s="301">
        <v>202401</v>
      </c>
      <c r="B436" s="299" t="s">
        <v>81</v>
      </c>
      <c r="C436" s="299" t="s">
        <v>36</v>
      </c>
      <c r="D436" s="301">
        <v>3</v>
      </c>
      <c r="E436" s="301">
        <v>372</v>
      </c>
      <c r="F436" s="299" t="s">
        <v>106</v>
      </c>
    </row>
    <row r="437" spans="1:6" x14ac:dyDescent="0.3">
      <c r="A437" s="301">
        <v>202401</v>
      </c>
      <c r="B437" s="299" t="s">
        <v>81</v>
      </c>
      <c r="C437" s="299" t="s">
        <v>36</v>
      </c>
      <c r="D437" s="301">
        <v>27.545454545454547</v>
      </c>
      <c r="E437" s="301">
        <v>380</v>
      </c>
      <c r="F437" s="299" t="s">
        <v>107</v>
      </c>
    </row>
    <row r="438" spans="1:6" x14ac:dyDescent="0.3">
      <c r="A438" s="301">
        <v>202401</v>
      </c>
      <c r="B438" s="299" t="s">
        <v>81</v>
      </c>
      <c r="C438" s="299" t="s">
        <v>36</v>
      </c>
      <c r="D438" s="301">
        <v>1</v>
      </c>
      <c r="E438" s="301">
        <v>440</v>
      </c>
      <c r="F438" s="299" t="s">
        <v>118</v>
      </c>
    </row>
    <row r="439" spans="1:6" x14ac:dyDescent="0.3">
      <c r="A439" s="301">
        <v>202401</v>
      </c>
      <c r="B439" s="299" t="s">
        <v>81</v>
      </c>
      <c r="C439" s="299" t="s">
        <v>36</v>
      </c>
      <c r="D439" s="301">
        <v>1</v>
      </c>
      <c r="E439" s="301">
        <v>442</v>
      </c>
      <c r="F439" s="299" t="s">
        <v>121</v>
      </c>
    </row>
    <row r="440" spans="1:6" x14ac:dyDescent="0.3">
      <c r="A440" s="301">
        <v>202401</v>
      </c>
      <c r="B440" s="299" t="s">
        <v>81</v>
      </c>
      <c r="C440" s="299" t="s">
        <v>36</v>
      </c>
      <c r="D440" s="301">
        <v>1</v>
      </c>
      <c r="E440" s="301">
        <v>498</v>
      </c>
      <c r="F440" s="299" t="s">
        <v>310</v>
      </c>
    </row>
    <row r="441" spans="1:6" x14ac:dyDescent="0.3">
      <c r="A441" s="301">
        <v>202401</v>
      </c>
      <c r="B441" s="299" t="s">
        <v>81</v>
      </c>
      <c r="C441" s="299" t="s">
        <v>36</v>
      </c>
      <c r="D441" s="301">
        <v>6</v>
      </c>
      <c r="E441" s="301">
        <v>504</v>
      </c>
      <c r="F441" s="299" t="s">
        <v>95</v>
      </c>
    </row>
    <row r="442" spans="1:6" x14ac:dyDescent="0.3">
      <c r="A442" s="301">
        <v>202401</v>
      </c>
      <c r="B442" s="299" t="s">
        <v>81</v>
      </c>
      <c r="C442" s="299" t="s">
        <v>36</v>
      </c>
      <c r="D442" s="301">
        <v>9</v>
      </c>
      <c r="E442" s="301">
        <v>528</v>
      </c>
      <c r="F442" s="299" t="s">
        <v>316</v>
      </c>
    </row>
    <row r="443" spans="1:6" x14ac:dyDescent="0.3">
      <c r="A443" s="301">
        <v>202401</v>
      </c>
      <c r="B443" s="299" t="s">
        <v>81</v>
      </c>
      <c r="C443" s="299" t="s">
        <v>36</v>
      </c>
      <c r="D443" s="301">
        <v>1</v>
      </c>
      <c r="E443" s="301">
        <v>578</v>
      </c>
      <c r="F443" s="299" t="s">
        <v>321</v>
      </c>
    </row>
    <row r="444" spans="1:6" x14ac:dyDescent="0.3">
      <c r="A444" s="301">
        <v>202401</v>
      </c>
      <c r="B444" s="299" t="s">
        <v>81</v>
      </c>
      <c r="C444" s="299" t="s">
        <v>36</v>
      </c>
      <c r="D444" s="301">
        <v>1</v>
      </c>
      <c r="E444" s="301">
        <v>600</v>
      </c>
      <c r="F444" s="299" t="s">
        <v>192</v>
      </c>
    </row>
    <row r="445" spans="1:6" x14ac:dyDescent="0.3">
      <c r="A445" s="301">
        <v>202401</v>
      </c>
      <c r="B445" s="299" t="s">
        <v>81</v>
      </c>
      <c r="C445" s="299" t="s">
        <v>36</v>
      </c>
      <c r="D445" s="301">
        <v>2</v>
      </c>
      <c r="E445" s="301">
        <v>604</v>
      </c>
      <c r="F445" s="299" t="s">
        <v>326</v>
      </c>
    </row>
    <row r="446" spans="1:6" x14ac:dyDescent="0.3">
      <c r="A446" s="301">
        <v>202401</v>
      </c>
      <c r="B446" s="299" t="s">
        <v>81</v>
      </c>
      <c r="C446" s="299" t="s">
        <v>36</v>
      </c>
      <c r="D446" s="301">
        <v>3.1363636363636362</v>
      </c>
      <c r="E446" s="301">
        <v>616</v>
      </c>
      <c r="F446" s="299" t="s">
        <v>96</v>
      </c>
    </row>
    <row r="447" spans="1:6" x14ac:dyDescent="0.3">
      <c r="A447" s="301">
        <v>202401</v>
      </c>
      <c r="B447" s="299" t="s">
        <v>81</v>
      </c>
      <c r="C447" s="299" t="s">
        <v>36</v>
      </c>
      <c r="D447" s="301">
        <v>9.045454545454545</v>
      </c>
      <c r="E447" s="301">
        <v>620</v>
      </c>
      <c r="F447" s="299" t="s">
        <v>109</v>
      </c>
    </row>
    <row r="448" spans="1:6" x14ac:dyDescent="0.3">
      <c r="A448" s="301">
        <v>202401</v>
      </c>
      <c r="B448" s="299" t="s">
        <v>81</v>
      </c>
      <c r="C448" s="299" t="s">
        <v>36</v>
      </c>
      <c r="D448" s="301">
        <v>9.0909090909090917</v>
      </c>
      <c r="E448" s="301">
        <v>642</v>
      </c>
      <c r="F448" s="299" t="s">
        <v>97</v>
      </c>
    </row>
    <row r="449" spans="1:6" x14ac:dyDescent="0.3">
      <c r="A449" s="301">
        <v>202401</v>
      </c>
      <c r="B449" s="299" t="s">
        <v>81</v>
      </c>
      <c r="C449" s="299" t="s">
        <v>36</v>
      </c>
      <c r="D449" s="301">
        <v>1</v>
      </c>
      <c r="E449" s="301">
        <v>643</v>
      </c>
      <c r="F449" s="299" t="s">
        <v>333</v>
      </c>
    </row>
    <row r="450" spans="1:6" x14ac:dyDescent="0.3">
      <c r="A450" s="301">
        <v>202401</v>
      </c>
      <c r="B450" s="299" t="s">
        <v>81</v>
      </c>
      <c r="C450" s="299" t="s">
        <v>36</v>
      </c>
      <c r="D450" s="301">
        <v>2</v>
      </c>
      <c r="E450" s="301">
        <v>686</v>
      </c>
      <c r="F450" s="299" t="s">
        <v>193</v>
      </c>
    </row>
    <row r="451" spans="1:6" x14ac:dyDescent="0.3">
      <c r="A451" s="301">
        <v>202401</v>
      </c>
      <c r="B451" s="299" t="s">
        <v>81</v>
      </c>
      <c r="C451" s="299" t="s">
        <v>36</v>
      </c>
      <c r="D451" s="301">
        <v>8829.954545454546</v>
      </c>
      <c r="E451" s="301">
        <v>724</v>
      </c>
      <c r="F451" s="299" t="s">
        <v>223</v>
      </c>
    </row>
    <row r="452" spans="1:6" x14ac:dyDescent="0.3">
      <c r="A452" s="301">
        <v>202401</v>
      </c>
      <c r="B452" s="299" t="s">
        <v>81</v>
      </c>
      <c r="C452" s="299" t="s">
        <v>36</v>
      </c>
      <c r="D452" s="301">
        <v>3</v>
      </c>
      <c r="E452" s="301">
        <v>804</v>
      </c>
      <c r="F452" s="299" t="s">
        <v>98</v>
      </c>
    </row>
    <row r="453" spans="1:6" x14ac:dyDescent="0.3">
      <c r="A453" s="301">
        <v>202401</v>
      </c>
      <c r="B453" s="299" t="s">
        <v>81</v>
      </c>
      <c r="C453" s="299" t="s">
        <v>36</v>
      </c>
      <c r="D453" s="301">
        <v>20.363636363636363</v>
      </c>
      <c r="E453" s="301">
        <v>826</v>
      </c>
      <c r="F453" s="299" t="s">
        <v>110</v>
      </c>
    </row>
    <row r="454" spans="1:6" x14ac:dyDescent="0.3">
      <c r="A454" s="301">
        <v>202401</v>
      </c>
      <c r="B454" s="299" t="s">
        <v>81</v>
      </c>
      <c r="C454" s="299" t="s">
        <v>36</v>
      </c>
      <c r="D454" s="301">
        <v>1</v>
      </c>
      <c r="E454" s="301">
        <v>840</v>
      </c>
      <c r="F454" s="299" t="s">
        <v>365</v>
      </c>
    </row>
    <row r="455" spans="1:6" x14ac:dyDescent="0.3">
      <c r="A455" s="301">
        <v>202401</v>
      </c>
      <c r="B455" s="299" t="s">
        <v>81</v>
      </c>
      <c r="C455" s="299" t="s">
        <v>36</v>
      </c>
      <c r="D455" s="301">
        <v>1</v>
      </c>
      <c r="E455" s="301">
        <v>862</v>
      </c>
      <c r="F455" s="299" t="s">
        <v>111</v>
      </c>
    </row>
    <row r="456" spans="1:6" x14ac:dyDescent="0.3">
      <c r="A456" s="301">
        <v>202401</v>
      </c>
      <c r="B456" s="299" t="s">
        <v>80</v>
      </c>
      <c r="C456" s="299" t="s">
        <v>35</v>
      </c>
      <c r="D456" s="301">
        <v>12.181818181818182</v>
      </c>
      <c r="E456" s="301">
        <v>32</v>
      </c>
      <c r="F456" s="299" t="s">
        <v>183</v>
      </c>
    </row>
    <row r="457" spans="1:6" x14ac:dyDescent="0.3">
      <c r="A457" s="301">
        <v>202401</v>
      </c>
      <c r="B457" s="299" t="s">
        <v>80</v>
      </c>
      <c r="C457" s="299" t="s">
        <v>35</v>
      </c>
      <c r="D457" s="301">
        <v>4</v>
      </c>
      <c r="E457" s="301">
        <v>40</v>
      </c>
      <c r="F457" s="299" t="s">
        <v>100</v>
      </c>
    </row>
    <row r="458" spans="1:6" x14ac:dyDescent="0.3">
      <c r="A458" s="301">
        <v>202401</v>
      </c>
      <c r="B458" s="299" t="s">
        <v>80</v>
      </c>
      <c r="C458" s="299" t="s">
        <v>35</v>
      </c>
      <c r="D458" s="301">
        <v>6.5909090909090908</v>
      </c>
      <c r="E458" s="301">
        <v>56</v>
      </c>
      <c r="F458" s="299" t="s">
        <v>239</v>
      </c>
    </row>
    <row r="459" spans="1:6" x14ac:dyDescent="0.3">
      <c r="A459" s="301">
        <v>202401</v>
      </c>
      <c r="B459" s="299" t="s">
        <v>80</v>
      </c>
      <c r="C459" s="299" t="s">
        <v>35</v>
      </c>
      <c r="D459" s="301">
        <v>1</v>
      </c>
      <c r="E459" s="301">
        <v>68</v>
      </c>
      <c r="F459" s="299" t="s">
        <v>241</v>
      </c>
    </row>
    <row r="460" spans="1:6" x14ac:dyDescent="0.3">
      <c r="A460" s="301">
        <v>202401</v>
      </c>
      <c r="B460" s="299" t="s">
        <v>80</v>
      </c>
      <c r="C460" s="299" t="s">
        <v>35</v>
      </c>
      <c r="D460" s="301">
        <v>2</v>
      </c>
      <c r="E460" s="301">
        <v>70</v>
      </c>
      <c r="F460" s="299" t="s">
        <v>242</v>
      </c>
    </row>
    <row r="461" spans="1:6" x14ac:dyDescent="0.3">
      <c r="A461" s="301">
        <v>202401</v>
      </c>
      <c r="B461" s="299" t="s">
        <v>80</v>
      </c>
      <c r="C461" s="299" t="s">
        <v>35</v>
      </c>
      <c r="D461" s="301">
        <v>7.0454545454545459</v>
      </c>
      <c r="E461" s="301">
        <v>76</v>
      </c>
      <c r="F461" s="299" t="s">
        <v>243</v>
      </c>
    </row>
    <row r="462" spans="1:6" x14ac:dyDescent="0.3">
      <c r="A462" s="301">
        <v>202401</v>
      </c>
      <c r="B462" s="299" t="s">
        <v>80</v>
      </c>
      <c r="C462" s="299" t="s">
        <v>35</v>
      </c>
      <c r="D462" s="301">
        <v>7</v>
      </c>
      <c r="E462" s="301">
        <v>100</v>
      </c>
      <c r="F462" s="299" t="s">
        <v>101</v>
      </c>
    </row>
    <row r="463" spans="1:6" x14ac:dyDescent="0.3">
      <c r="A463" s="301">
        <v>202401</v>
      </c>
      <c r="B463" s="299" t="s">
        <v>80</v>
      </c>
      <c r="C463" s="299" t="s">
        <v>35</v>
      </c>
      <c r="D463" s="301">
        <v>1</v>
      </c>
      <c r="E463" s="301">
        <v>112</v>
      </c>
      <c r="F463" s="299" t="s">
        <v>247</v>
      </c>
    </row>
    <row r="464" spans="1:6" x14ac:dyDescent="0.3">
      <c r="A464" s="301">
        <v>202401</v>
      </c>
      <c r="B464" s="299" t="s">
        <v>80</v>
      </c>
      <c r="C464" s="299" t="s">
        <v>35</v>
      </c>
      <c r="D464" s="301">
        <v>2</v>
      </c>
      <c r="E464" s="301">
        <v>152</v>
      </c>
      <c r="F464" s="299" t="s">
        <v>254</v>
      </c>
    </row>
    <row r="465" spans="1:6" x14ac:dyDescent="0.3">
      <c r="A465" s="301">
        <v>202401</v>
      </c>
      <c r="B465" s="299" t="s">
        <v>80</v>
      </c>
      <c r="C465" s="299" t="s">
        <v>35</v>
      </c>
      <c r="D465" s="301">
        <v>1</v>
      </c>
      <c r="E465" s="301">
        <v>156</v>
      </c>
      <c r="F465" s="299" t="s">
        <v>112</v>
      </c>
    </row>
    <row r="466" spans="1:6" x14ac:dyDescent="0.3">
      <c r="A466" s="301">
        <v>202401</v>
      </c>
      <c r="B466" s="299" t="s">
        <v>80</v>
      </c>
      <c r="C466" s="299" t="s">
        <v>35</v>
      </c>
      <c r="D466" s="301">
        <v>10.545454545454545</v>
      </c>
      <c r="E466" s="301">
        <v>170</v>
      </c>
      <c r="F466" s="299" t="s">
        <v>102</v>
      </c>
    </row>
    <row r="467" spans="1:6" x14ac:dyDescent="0.3">
      <c r="A467" s="301">
        <v>202401</v>
      </c>
      <c r="B467" s="299" t="s">
        <v>80</v>
      </c>
      <c r="C467" s="299" t="s">
        <v>35</v>
      </c>
      <c r="D467" s="301">
        <v>3.9545454545454546</v>
      </c>
      <c r="E467" s="301">
        <v>192</v>
      </c>
      <c r="F467" s="299" t="s">
        <v>261</v>
      </c>
    </row>
    <row r="468" spans="1:6" x14ac:dyDescent="0.3">
      <c r="A468" s="301">
        <v>202401</v>
      </c>
      <c r="B468" s="299" t="s">
        <v>80</v>
      </c>
      <c r="C468" s="299" t="s">
        <v>35</v>
      </c>
      <c r="D468" s="301">
        <v>4</v>
      </c>
      <c r="E468" s="301">
        <v>203</v>
      </c>
      <c r="F468" s="299" t="s">
        <v>224</v>
      </c>
    </row>
    <row r="469" spans="1:6" x14ac:dyDescent="0.3">
      <c r="A469" s="301">
        <v>202401</v>
      </c>
      <c r="B469" s="299" t="s">
        <v>80</v>
      </c>
      <c r="C469" s="299" t="s">
        <v>35</v>
      </c>
      <c r="D469" s="301">
        <v>0.59090909090909094</v>
      </c>
      <c r="E469" s="301">
        <v>218</v>
      </c>
      <c r="F469" s="299" t="s">
        <v>114</v>
      </c>
    </row>
    <row r="470" spans="1:6" x14ac:dyDescent="0.3">
      <c r="A470" s="301">
        <v>202401</v>
      </c>
      <c r="B470" s="299" t="s">
        <v>80</v>
      </c>
      <c r="C470" s="299" t="s">
        <v>35</v>
      </c>
      <c r="D470" s="301">
        <v>1</v>
      </c>
      <c r="E470" s="301">
        <v>233</v>
      </c>
      <c r="F470" s="299" t="s">
        <v>104</v>
      </c>
    </row>
    <row r="471" spans="1:6" x14ac:dyDescent="0.3">
      <c r="A471" s="301">
        <v>202401</v>
      </c>
      <c r="B471" s="299" t="s">
        <v>80</v>
      </c>
      <c r="C471" s="299" t="s">
        <v>35</v>
      </c>
      <c r="D471" s="301">
        <v>18.363636363636363</v>
      </c>
      <c r="E471" s="301">
        <v>250</v>
      </c>
      <c r="F471" s="299" t="s">
        <v>105</v>
      </c>
    </row>
    <row r="472" spans="1:6" x14ac:dyDescent="0.3">
      <c r="A472" s="301">
        <v>202401</v>
      </c>
      <c r="B472" s="299" t="s">
        <v>80</v>
      </c>
      <c r="C472" s="299" t="s">
        <v>35</v>
      </c>
      <c r="D472" s="301">
        <v>1</v>
      </c>
      <c r="E472" s="301">
        <v>268</v>
      </c>
      <c r="F472" s="299" t="s">
        <v>269</v>
      </c>
    </row>
    <row r="473" spans="1:6" x14ac:dyDescent="0.3">
      <c r="A473" s="301">
        <v>202401</v>
      </c>
      <c r="B473" s="299" t="s">
        <v>80</v>
      </c>
      <c r="C473" s="299" t="s">
        <v>35</v>
      </c>
      <c r="D473" s="301">
        <v>1</v>
      </c>
      <c r="E473" s="301">
        <v>270</v>
      </c>
      <c r="F473" s="299" t="s">
        <v>270</v>
      </c>
    </row>
    <row r="474" spans="1:6" x14ac:dyDescent="0.3">
      <c r="A474" s="301">
        <v>202401</v>
      </c>
      <c r="B474" s="299" t="s">
        <v>80</v>
      </c>
      <c r="C474" s="299" t="s">
        <v>35</v>
      </c>
      <c r="D474" s="301">
        <v>26.454545454545453</v>
      </c>
      <c r="E474" s="301">
        <v>276</v>
      </c>
      <c r="F474" s="299" t="s">
        <v>99</v>
      </c>
    </row>
    <row r="475" spans="1:6" x14ac:dyDescent="0.3">
      <c r="A475" s="301">
        <v>202401</v>
      </c>
      <c r="B475" s="299" t="s">
        <v>80</v>
      </c>
      <c r="C475" s="299" t="s">
        <v>35</v>
      </c>
      <c r="D475" s="301">
        <v>2.8181818181818183</v>
      </c>
      <c r="E475" s="301">
        <v>288</v>
      </c>
      <c r="F475" s="299" t="s">
        <v>272</v>
      </c>
    </row>
    <row r="476" spans="1:6" x14ac:dyDescent="0.3">
      <c r="A476" s="301">
        <v>202401</v>
      </c>
      <c r="B476" s="299" t="s">
        <v>80</v>
      </c>
      <c r="C476" s="299" t="s">
        <v>35</v>
      </c>
      <c r="D476" s="301">
        <v>1</v>
      </c>
      <c r="E476" s="301">
        <v>320</v>
      </c>
      <c r="F476" s="299" t="s">
        <v>274</v>
      </c>
    </row>
    <row r="477" spans="1:6" x14ac:dyDescent="0.3">
      <c r="A477" s="301">
        <v>202401</v>
      </c>
      <c r="B477" s="299" t="s">
        <v>80</v>
      </c>
      <c r="C477" s="299" t="s">
        <v>35</v>
      </c>
      <c r="D477" s="301">
        <v>1</v>
      </c>
      <c r="E477" s="301">
        <v>324</v>
      </c>
      <c r="F477" s="299" t="s">
        <v>275</v>
      </c>
    </row>
    <row r="478" spans="1:6" x14ac:dyDescent="0.3">
      <c r="A478" s="301">
        <v>202401</v>
      </c>
      <c r="B478" s="299" t="s">
        <v>80</v>
      </c>
      <c r="C478" s="299" t="s">
        <v>35</v>
      </c>
      <c r="D478" s="301">
        <v>2.8181818181818183</v>
      </c>
      <c r="E478" s="301">
        <v>340</v>
      </c>
      <c r="F478" s="299" t="s">
        <v>190</v>
      </c>
    </row>
    <row r="479" spans="1:6" x14ac:dyDescent="0.3">
      <c r="A479" s="301">
        <v>202401</v>
      </c>
      <c r="B479" s="299" t="s">
        <v>80</v>
      </c>
      <c r="C479" s="299" t="s">
        <v>35</v>
      </c>
      <c r="D479" s="301">
        <v>2</v>
      </c>
      <c r="E479" s="301">
        <v>348</v>
      </c>
      <c r="F479" s="299" t="s">
        <v>279</v>
      </c>
    </row>
    <row r="480" spans="1:6" x14ac:dyDescent="0.3">
      <c r="A480" s="301">
        <v>202401</v>
      </c>
      <c r="B480" s="299" t="s">
        <v>80</v>
      </c>
      <c r="C480" s="299" t="s">
        <v>35</v>
      </c>
      <c r="D480" s="301">
        <v>1</v>
      </c>
      <c r="E480" s="301">
        <v>356</v>
      </c>
      <c r="F480" s="299" t="s">
        <v>281</v>
      </c>
    </row>
    <row r="481" spans="1:6" x14ac:dyDescent="0.3">
      <c r="A481" s="301">
        <v>202401</v>
      </c>
      <c r="B481" s="299" t="s">
        <v>80</v>
      </c>
      <c r="C481" s="299" t="s">
        <v>35</v>
      </c>
      <c r="D481" s="301">
        <v>2.6363636363636362</v>
      </c>
      <c r="E481" s="301">
        <v>360</v>
      </c>
      <c r="F481" s="299" t="s">
        <v>282</v>
      </c>
    </row>
    <row r="482" spans="1:6" x14ac:dyDescent="0.3">
      <c r="A482" s="301">
        <v>202401</v>
      </c>
      <c r="B482" s="299" t="s">
        <v>80</v>
      </c>
      <c r="C482" s="299" t="s">
        <v>35</v>
      </c>
      <c r="D482" s="301">
        <v>4.0454545454545459</v>
      </c>
      <c r="E482" s="301">
        <v>372</v>
      </c>
      <c r="F482" s="299" t="s">
        <v>106</v>
      </c>
    </row>
    <row r="483" spans="1:6" x14ac:dyDescent="0.3">
      <c r="A483" s="301">
        <v>202401</v>
      </c>
      <c r="B483" s="299" t="s">
        <v>80</v>
      </c>
      <c r="C483" s="299" t="s">
        <v>35</v>
      </c>
      <c r="D483" s="301">
        <v>62.272727272727273</v>
      </c>
      <c r="E483" s="301">
        <v>380</v>
      </c>
      <c r="F483" s="299" t="s">
        <v>107</v>
      </c>
    </row>
    <row r="484" spans="1:6" x14ac:dyDescent="0.3">
      <c r="A484" s="301">
        <v>202401</v>
      </c>
      <c r="B484" s="299" t="s">
        <v>80</v>
      </c>
      <c r="C484" s="299" t="s">
        <v>35</v>
      </c>
      <c r="D484" s="301">
        <v>1</v>
      </c>
      <c r="E484" s="301">
        <v>422</v>
      </c>
      <c r="F484" s="299" t="s">
        <v>297</v>
      </c>
    </row>
    <row r="485" spans="1:6" x14ac:dyDescent="0.3">
      <c r="A485" s="301">
        <v>202401</v>
      </c>
      <c r="B485" s="299" t="s">
        <v>80</v>
      </c>
      <c r="C485" s="299" t="s">
        <v>35</v>
      </c>
      <c r="D485" s="301">
        <v>1</v>
      </c>
      <c r="E485" s="301">
        <v>428</v>
      </c>
      <c r="F485" s="299" t="s">
        <v>108</v>
      </c>
    </row>
    <row r="486" spans="1:6" x14ac:dyDescent="0.3">
      <c r="A486" s="301">
        <v>202401</v>
      </c>
      <c r="B486" s="299" t="s">
        <v>80</v>
      </c>
      <c r="C486" s="299" t="s">
        <v>35</v>
      </c>
      <c r="D486" s="301">
        <v>1</v>
      </c>
      <c r="E486" s="301">
        <v>440</v>
      </c>
      <c r="F486" s="299" t="s">
        <v>118</v>
      </c>
    </row>
    <row r="487" spans="1:6" x14ac:dyDescent="0.3">
      <c r="A487" s="301">
        <v>202401</v>
      </c>
      <c r="B487" s="299" t="s">
        <v>80</v>
      </c>
      <c r="C487" s="299" t="s">
        <v>35</v>
      </c>
      <c r="D487" s="301">
        <v>0.77272727272727271</v>
      </c>
      <c r="E487" s="301">
        <v>442</v>
      </c>
      <c r="F487" s="299" t="s">
        <v>121</v>
      </c>
    </row>
    <row r="488" spans="1:6" x14ac:dyDescent="0.3">
      <c r="A488" s="301">
        <v>202401</v>
      </c>
      <c r="B488" s="299" t="s">
        <v>80</v>
      </c>
      <c r="C488" s="299" t="s">
        <v>35</v>
      </c>
      <c r="D488" s="301">
        <v>4.5454545454545456E-2</v>
      </c>
      <c r="E488" s="301">
        <v>478</v>
      </c>
      <c r="F488" s="299" t="s">
        <v>305</v>
      </c>
    </row>
    <row r="489" spans="1:6" x14ac:dyDescent="0.3">
      <c r="A489" s="301">
        <v>202401</v>
      </c>
      <c r="B489" s="299" t="s">
        <v>80</v>
      </c>
      <c r="C489" s="299" t="s">
        <v>35</v>
      </c>
      <c r="D489" s="301">
        <v>4.0454545454545459</v>
      </c>
      <c r="E489" s="301">
        <v>484</v>
      </c>
      <c r="F489" s="299" t="s">
        <v>307</v>
      </c>
    </row>
    <row r="490" spans="1:6" x14ac:dyDescent="0.3">
      <c r="A490" s="301">
        <v>202401</v>
      </c>
      <c r="B490" s="299" t="s">
        <v>80</v>
      </c>
      <c r="C490" s="299" t="s">
        <v>35</v>
      </c>
      <c r="D490" s="301">
        <v>3</v>
      </c>
      <c r="E490" s="301">
        <v>498</v>
      </c>
      <c r="F490" s="299" t="s">
        <v>310</v>
      </c>
    </row>
    <row r="491" spans="1:6" x14ac:dyDescent="0.3">
      <c r="A491" s="301">
        <v>202401</v>
      </c>
      <c r="B491" s="299" t="s">
        <v>80</v>
      </c>
      <c r="C491" s="299" t="s">
        <v>35</v>
      </c>
      <c r="D491" s="301">
        <v>14.090909090909092</v>
      </c>
      <c r="E491" s="301">
        <v>504</v>
      </c>
      <c r="F491" s="299" t="s">
        <v>95</v>
      </c>
    </row>
    <row r="492" spans="1:6" x14ac:dyDescent="0.3">
      <c r="A492" s="301">
        <v>202401</v>
      </c>
      <c r="B492" s="299" t="s">
        <v>80</v>
      </c>
      <c r="C492" s="299" t="s">
        <v>35</v>
      </c>
      <c r="D492" s="301">
        <v>11</v>
      </c>
      <c r="E492" s="301">
        <v>528</v>
      </c>
      <c r="F492" s="299" t="s">
        <v>316</v>
      </c>
    </row>
    <row r="493" spans="1:6" x14ac:dyDescent="0.3">
      <c r="A493" s="301">
        <v>202401</v>
      </c>
      <c r="B493" s="299" t="s">
        <v>80</v>
      </c>
      <c r="C493" s="299" t="s">
        <v>35</v>
      </c>
      <c r="D493" s="301">
        <v>1</v>
      </c>
      <c r="E493" s="301">
        <v>578</v>
      </c>
      <c r="F493" s="299" t="s">
        <v>321</v>
      </c>
    </row>
    <row r="494" spans="1:6" x14ac:dyDescent="0.3">
      <c r="A494" s="301">
        <v>202401</v>
      </c>
      <c r="B494" s="299" t="s">
        <v>80</v>
      </c>
      <c r="C494" s="299" t="s">
        <v>35</v>
      </c>
      <c r="D494" s="301">
        <v>5.5909090909090908</v>
      </c>
      <c r="E494" s="301">
        <v>600</v>
      </c>
      <c r="F494" s="299" t="s">
        <v>192</v>
      </c>
    </row>
    <row r="495" spans="1:6" x14ac:dyDescent="0.3">
      <c r="A495" s="301">
        <v>202401</v>
      </c>
      <c r="B495" s="299" t="s">
        <v>80</v>
      </c>
      <c r="C495" s="299" t="s">
        <v>35</v>
      </c>
      <c r="D495" s="301">
        <v>4.2272727272727275</v>
      </c>
      <c r="E495" s="301">
        <v>604</v>
      </c>
      <c r="F495" s="299" t="s">
        <v>326</v>
      </c>
    </row>
    <row r="496" spans="1:6" x14ac:dyDescent="0.3">
      <c r="A496" s="301">
        <v>202401</v>
      </c>
      <c r="B496" s="299" t="s">
        <v>80</v>
      </c>
      <c r="C496" s="299" t="s">
        <v>35</v>
      </c>
      <c r="D496" s="301">
        <v>2.4090909090909092</v>
      </c>
      <c r="E496" s="301">
        <v>608</v>
      </c>
      <c r="F496" s="299" t="s">
        <v>327</v>
      </c>
    </row>
    <row r="497" spans="1:6" x14ac:dyDescent="0.3">
      <c r="A497" s="301">
        <v>202401</v>
      </c>
      <c r="B497" s="299" t="s">
        <v>80</v>
      </c>
      <c r="C497" s="299" t="s">
        <v>35</v>
      </c>
      <c r="D497" s="301">
        <v>16.09090909090909</v>
      </c>
      <c r="E497" s="301">
        <v>616</v>
      </c>
      <c r="F497" s="299" t="s">
        <v>96</v>
      </c>
    </row>
    <row r="498" spans="1:6" x14ac:dyDescent="0.3">
      <c r="A498" s="301">
        <v>202401</v>
      </c>
      <c r="B498" s="299" t="s">
        <v>80</v>
      </c>
      <c r="C498" s="299" t="s">
        <v>35</v>
      </c>
      <c r="D498" s="301">
        <v>9.7272727272727266</v>
      </c>
      <c r="E498" s="301">
        <v>620</v>
      </c>
      <c r="F498" s="299" t="s">
        <v>109</v>
      </c>
    </row>
    <row r="499" spans="1:6" x14ac:dyDescent="0.3">
      <c r="A499" s="301">
        <v>202401</v>
      </c>
      <c r="B499" s="299" t="s">
        <v>80</v>
      </c>
      <c r="C499" s="299" t="s">
        <v>35</v>
      </c>
      <c r="D499" s="301">
        <v>32.81818181818182</v>
      </c>
      <c r="E499" s="301">
        <v>642</v>
      </c>
      <c r="F499" s="299" t="s">
        <v>97</v>
      </c>
    </row>
    <row r="500" spans="1:6" x14ac:dyDescent="0.3">
      <c r="A500" s="301">
        <v>202401</v>
      </c>
      <c r="B500" s="299" t="s">
        <v>80</v>
      </c>
      <c r="C500" s="299" t="s">
        <v>35</v>
      </c>
      <c r="D500" s="301">
        <v>9.3636363636363633</v>
      </c>
      <c r="E500" s="301">
        <v>643</v>
      </c>
      <c r="F500" s="299" t="s">
        <v>333</v>
      </c>
    </row>
    <row r="501" spans="1:6" x14ac:dyDescent="0.3">
      <c r="A501" s="301">
        <v>202401</v>
      </c>
      <c r="B501" s="299" t="s">
        <v>80</v>
      </c>
      <c r="C501" s="299" t="s">
        <v>35</v>
      </c>
      <c r="D501" s="301">
        <v>7.5</v>
      </c>
      <c r="E501" s="301">
        <v>686</v>
      </c>
      <c r="F501" s="299" t="s">
        <v>193</v>
      </c>
    </row>
    <row r="502" spans="1:6" x14ac:dyDescent="0.3">
      <c r="A502" s="301">
        <v>202401</v>
      </c>
      <c r="B502" s="299" t="s">
        <v>80</v>
      </c>
      <c r="C502" s="299" t="s">
        <v>35</v>
      </c>
      <c r="D502" s="301">
        <v>4.6818181818181817</v>
      </c>
      <c r="E502" s="301">
        <v>703</v>
      </c>
      <c r="F502" s="299" t="s">
        <v>94</v>
      </c>
    </row>
    <row r="503" spans="1:6" x14ac:dyDescent="0.3">
      <c r="A503" s="301">
        <v>202401</v>
      </c>
      <c r="B503" s="299" t="s">
        <v>80</v>
      </c>
      <c r="C503" s="299" t="s">
        <v>35</v>
      </c>
      <c r="D503" s="301">
        <v>1</v>
      </c>
      <c r="E503" s="301">
        <v>705</v>
      </c>
      <c r="F503" s="299" t="s">
        <v>115</v>
      </c>
    </row>
    <row r="504" spans="1:6" x14ac:dyDescent="0.3">
      <c r="A504" s="301">
        <v>202401</v>
      </c>
      <c r="B504" s="299" t="s">
        <v>80</v>
      </c>
      <c r="C504" s="299" t="s">
        <v>35</v>
      </c>
      <c r="D504" s="301">
        <v>5478.136363636364</v>
      </c>
      <c r="E504" s="301">
        <v>724</v>
      </c>
      <c r="F504" s="299" t="s">
        <v>223</v>
      </c>
    </row>
    <row r="505" spans="1:6" x14ac:dyDescent="0.3">
      <c r="A505" s="301">
        <v>202401</v>
      </c>
      <c r="B505" s="299" t="s">
        <v>80</v>
      </c>
      <c r="C505" s="299" t="s">
        <v>35</v>
      </c>
      <c r="D505" s="301">
        <v>4</v>
      </c>
      <c r="E505" s="301">
        <v>752</v>
      </c>
      <c r="F505" s="299" t="s">
        <v>119</v>
      </c>
    </row>
    <row r="506" spans="1:6" x14ac:dyDescent="0.3">
      <c r="A506" s="301">
        <v>202401</v>
      </c>
      <c r="B506" s="299" t="s">
        <v>80</v>
      </c>
      <c r="C506" s="299" t="s">
        <v>35</v>
      </c>
      <c r="D506" s="301">
        <v>2</v>
      </c>
      <c r="E506" s="301">
        <v>756</v>
      </c>
      <c r="F506" s="299" t="s">
        <v>350</v>
      </c>
    </row>
    <row r="507" spans="1:6" x14ac:dyDescent="0.3">
      <c r="A507" s="301">
        <v>202401</v>
      </c>
      <c r="B507" s="299" t="s">
        <v>80</v>
      </c>
      <c r="C507" s="299" t="s">
        <v>35</v>
      </c>
      <c r="D507" s="301">
        <v>1</v>
      </c>
      <c r="E507" s="301">
        <v>764</v>
      </c>
      <c r="F507" s="299" t="s">
        <v>353</v>
      </c>
    </row>
    <row r="508" spans="1:6" x14ac:dyDescent="0.3">
      <c r="A508" s="301">
        <v>202401</v>
      </c>
      <c r="B508" s="299" t="s">
        <v>80</v>
      </c>
      <c r="C508" s="299" t="s">
        <v>35</v>
      </c>
      <c r="D508" s="301">
        <v>6</v>
      </c>
      <c r="E508" s="301">
        <v>804</v>
      </c>
      <c r="F508" s="299" t="s">
        <v>98</v>
      </c>
    </row>
    <row r="509" spans="1:6" x14ac:dyDescent="0.3">
      <c r="A509" s="301">
        <v>202401</v>
      </c>
      <c r="B509" s="299" t="s">
        <v>80</v>
      </c>
      <c r="C509" s="299" t="s">
        <v>35</v>
      </c>
      <c r="D509" s="301">
        <v>27.454545454545453</v>
      </c>
      <c r="E509" s="301">
        <v>826</v>
      </c>
      <c r="F509" s="299" t="s">
        <v>110</v>
      </c>
    </row>
    <row r="510" spans="1:6" x14ac:dyDescent="0.3">
      <c r="A510" s="301">
        <v>202401</v>
      </c>
      <c r="B510" s="299" t="s">
        <v>80</v>
      </c>
      <c r="C510" s="299" t="s">
        <v>35</v>
      </c>
      <c r="D510" s="301">
        <v>1</v>
      </c>
      <c r="E510" s="301">
        <v>840</v>
      </c>
      <c r="F510" s="299" t="s">
        <v>365</v>
      </c>
    </row>
    <row r="511" spans="1:6" x14ac:dyDescent="0.3">
      <c r="A511" s="301">
        <v>202401</v>
      </c>
      <c r="B511" s="299" t="s">
        <v>80</v>
      </c>
      <c r="C511" s="299" t="s">
        <v>35</v>
      </c>
      <c r="D511" s="301">
        <v>3.5909090909090908</v>
      </c>
      <c r="E511" s="301">
        <v>858</v>
      </c>
      <c r="F511" s="299" t="s">
        <v>368</v>
      </c>
    </row>
    <row r="512" spans="1:6" x14ac:dyDescent="0.3">
      <c r="A512" s="301">
        <v>202401</v>
      </c>
      <c r="B512" s="299" t="s">
        <v>80</v>
      </c>
      <c r="C512" s="299" t="s">
        <v>35</v>
      </c>
      <c r="D512" s="301">
        <v>20.181818181818183</v>
      </c>
      <c r="E512" s="301">
        <v>862</v>
      </c>
      <c r="F512" s="299" t="s">
        <v>111</v>
      </c>
    </row>
    <row r="513" spans="1:6" x14ac:dyDescent="0.3">
      <c r="A513" s="301">
        <v>202401</v>
      </c>
      <c r="B513" s="299" t="s">
        <v>80</v>
      </c>
      <c r="C513" s="299" t="s">
        <v>36</v>
      </c>
      <c r="D513" s="301">
        <v>1</v>
      </c>
      <c r="E513" s="301">
        <v>4</v>
      </c>
      <c r="F513" s="299" t="s">
        <v>226</v>
      </c>
    </row>
    <row r="514" spans="1:6" x14ac:dyDescent="0.3">
      <c r="A514" s="301">
        <v>202401</v>
      </c>
      <c r="B514" s="299" t="s">
        <v>80</v>
      </c>
      <c r="C514" s="299" t="s">
        <v>36</v>
      </c>
      <c r="D514" s="301">
        <v>23.272727272727273</v>
      </c>
      <c r="E514" s="301">
        <v>12</v>
      </c>
      <c r="F514" s="299" t="s">
        <v>229</v>
      </c>
    </row>
    <row r="515" spans="1:6" x14ac:dyDescent="0.3">
      <c r="A515" s="301">
        <v>202401</v>
      </c>
      <c r="B515" s="299" t="s">
        <v>80</v>
      </c>
      <c r="C515" s="299" t="s">
        <v>36</v>
      </c>
      <c r="D515" s="301">
        <v>3</v>
      </c>
      <c r="E515" s="301">
        <v>24</v>
      </c>
      <c r="F515" s="299" t="s">
        <v>231</v>
      </c>
    </row>
    <row r="516" spans="1:6" x14ac:dyDescent="0.3">
      <c r="A516" s="301">
        <v>202401</v>
      </c>
      <c r="B516" s="299" t="s">
        <v>80</v>
      </c>
      <c r="C516" s="299" t="s">
        <v>36</v>
      </c>
      <c r="D516" s="301">
        <v>1</v>
      </c>
      <c r="E516" s="301">
        <v>31</v>
      </c>
      <c r="F516" s="299" t="s">
        <v>232</v>
      </c>
    </row>
    <row r="517" spans="1:6" x14ac:dyDescent="0.3">
      <c r="A517" s="301">
        <v>202401</v>
      </c>
      <c r="B517" s="299" t="s">
        <v>80</v>
      </c>
      <c r="C517" s="299" t="s">
        <v>36</v>
      </c>
      <c r="D517" s="301">
        <v>30.09090909090909</v>
      </c>
      <c r="E517" s="301">
        <v>32</v>
      </c>
      <c r="F517" s="299" t="s">
        <v>183</v>
      </c>
    </row>
    <row r="518" spans="1:6" x14ac:dyDescent="0.3">
      <c r="A518" s="301">
        <v>202401</v>
      </c>
      <c r="B518" s="299" t="s">
        <v>80</v>
      </c>
      <c r="C518" s="299" t="s">
        <v>36</v>
      </c>
      <c r="D518" s="301">
        <v>3</v>
      </c>
      <c r="E518" s="301">
        <v>40</v>
      </c>
      <c r="F518" s="299" t="s">
        <v>100</v>
      </c>
    </row>
    <row r="519" spans="1:6" x14ac:dyDescent="0.3">
      <c r="A519" s="301">
        <v>202401</v>
      </c>
      <c r="B519" s="299" t="s">
        <v>80</v>
      </c>
      <c r="C519" s="299" t="s">
        <v>36</v>
      </c>
      <c r="D519" s="301">
        <v>18</v>
      </c>
      <c r="E519" s="301">
        <v>56</v>
      </c>
      <c r="F519" s="299" t="s">
        <v>239</v>
      </c>
    </row>
    <row r="520" spans="1:6" x14ac:dyDescent="0.3">
      <c r="A520" s="301">
        <v>202401</v>
      </c>
      <c r="B520" s="299" t="s">
        <v>80</v>
      </c>
      <c r="C520" s="299" t="s">
        <v>36</v>
      </c>
      <c r="D520" s="301">
        <v>6.5454545454545459</v>
      </c>
      <c r="E520" s="301">
        <v>68</v>
      </c>
      <c r="F520" s="299" t="s">
        <v>241</v>
      </c>
    </row>
    <row r="521" spans="1:6" x14ac:dyDescent="0.3">
      <c r="A521" s="301">
        <v>202401</v>
      </c>
      <c r="B521" s="299" t="s">
        <v>80</v>
      </c>
      <c r="C521" s="299" t="s">
        <v>36</v>
      </c>
      <c r="D521" s="301">
        <v>1.0909090909090908</v>
      </c>
      <c r="E521" s="301">
        <v>70</v>
      </c>
      <c r="F521" s="299" t="s">
        <v>242</v>
      </c>
    </row>
    <row r="522" spans="1:6" x14ac:dyDescent="0.3">
      <c r="A522" s="301">
        <v>202401</v>
      </c>
      <c r="B522" s="299" t="s">
        <v>80</v>
      </c>
      <c r="C522" s="299" t="s">
        <v>36</v>
      </c>
      <c r="D522" s="301">
        <v>12.545454545454545</v>
      </c>
      <c r="E522" s="301">
        <v>76</v>
      </c>
      <c r="F522" s="299" t="s">
        <v>243</v>
      </c>
    </row>
    <row r="523" spans="1:6" x14ac:dyDescent="0.3">
      <c r="A523" s="301">
        <v>202401</v>
      </c>
      <c r="B523" s="299" t="s">
        <v>80</v>
      </c>
      <c r="C523" s="299" t="s">
        <v>36</v>
      </c>
      <c r="D523" s="301">
        <v>18.818181818181817</v>
      </c>
      <c r="E523" s="301">
        <v>100</v>
      </c>
      <c r="F523" s="299" t="s">
        <v>101</v>
      </c>
    </row>
    <row r="524" spans="1:6" x14ac:dyDescent="0.3">
      <c r="A524" s="301">
        <v>202401</v>
      </c>
      <c r="B524" s="299" t="s">
        <v>80</v>
      </c>
      <c r="C524" s="299" t="s">
        <v>36</v>
      </c>
      <c r="D524" s="301">
        <v>0.36363636363636365</v>
      </c>
      <c r="E524" s="301">
        <v>112</v>
      </c>
      <c r="F524" s="299" t="s">
        <v>247</v>
      </c>
    </row>
    <row r="525" spans="1:6" x14ac:dyDescent="0.3">
      <c r="A525" s="301">
        <v>202401</v>
      </c>
      <c r="B525" s="299" t="s">
        <v>80</v>
      </c>
      <c r="C525" s="299" t="s">
        <v>36</v>
      </c>
      <c r="D525" s="301">
        <v>0.36363636363636365</v>
      </c>
      <c r="E525" s="301">
        <v>116</v>
      </c>
      <c r="F525" s="299" t="s">
        <v>248</v>
      </c>
    </row>
    <row r="526" spans="1:6" x14ac:dyDescent="0.3">
      <c r="A526" s="301">
        <v>202401</v>
      </c>
      <c r="B526" s="299" t="s">
        <v>80</v>
      </c>
      <c r="C526" s="299" t="s">
        <v>36</v>
      </c>
      <c r="D526" s="301">
        <v>1</v>
      </c>
      <c r="E526" s="301">
        <v>120</v>
      </c>
      <c r="F526" s="299" t="s">
        <v>249</v>
      </c>
    </row>
    <row r="527" spans="1:6" x14ac:dyDescent="0.3">
      <c r="A527" s="301">
        <v>202401</v>
      </c>
      <c r="B527" s="299" t="s">
        <v>80</v>
      </c>
      <c r="C527" s="299" t="s">
        <v>36</v>
      </c>
      <c r="D527" s="301">
        <v>39.954545454545453</v>
      </c>
      <c r="E527" s="301">
        <v>132</v>
      </c>
      <c r="F527" s="299" t="s">
        <v>251</v>
      </c>
    </row>
    <row r="528" spans="1:6" x14ac:dyDescent="0.3">
      <c r="A528" s="301">
        <v>202401</v>
      </c>
      <c r="B528" s="299" t="s">
        <v>80</v>
      </c>
      <c r="C528" s="299" t="s">
        <v>36</v>
      </c>
      <c r="D528" s="301">
        <v>12.818181818181818</v>
      </c>
      <c r="E528" s="301">
        <v>152</v>
      </c>
      <c r="F528" s="299" t="s">
        <v>254</v>
      </c>
    </row>
    <row r="529" spans="1:6" x14ac:dyDescent="0.3">
      <c r="A529" s="301">
        <v>202401</v>
      </c>
      <c r="B529" s="299" t="s">
        <v>80</v>
      </c>
      <c r="C529" s="299" t="s">
        <v>36</v>
      </c>
      <c r="D529" s="301">
        <v>2</v>
      </c>
      <c r="E529" s="301">
        <v>156</v>
      </c>
      <c r="F529" s="299" t="s">
        <v>112</v>
      </c>
    </row>
    <row r="530" spans="1:6" x14ac:dyDescent="0.3">
      <c r="A530" s="301">
        <v>202401</v>
      </c>
      <c r="B530" s="299" t="s">
        <v>80</v>
      </c>
      <c r="C530" s="299" t="s">
        <v>36</v>
      </c>
      <c r="D530" s="301">
        <v>36.636363636363633</v>
      </c>
      <c r="E530" s="301">
        <v>170</v>
      </c>
      <c r="F530" s="299" t="s">
        <v>102</v>
      </c>
    </row>
    <row r="531" spans="1:6" x14ac:dyDescent="0.3">
      <c r="A531" s="301">
        <v>202401</v>
      </c>
      <c r="B531" s="299" t="s">
        <v>80</v>
      </c>
      <c r="C531" s="299" t="s">
        <v>36</v>
      </c>
      <c r="D531" s="301">
        <v>1</v>
      </c>
      <c r="E531" s="301">
        <v>178</v>
      </c>
      <c r="F531" s="299" t="s">
        <v>258</v>
      </c>
    </row>
    <row r="532" spans="1:6" x14ac:dyDescent="0.3">
      <c r="A532" s="301">
        <v>202401</v>
      </c>
      <c r="B532" s="299" t="s">
        <v>80</v>
      </c>
      <c r="C532" s="299" t="s">
        <v>36</v>
      </c>
      <c r="D532" s="301">
        <v>4.2727272727272725</v>
      </c>
      <c r="E532" s="301">
        <v>191</v>
      </c>
      <c r="F532" s="299" t="s">
        <v>103</v>
      </c>
    </row>
    <row r="533" spans="1:6" x14ac:dyDescent="0.3">
      <c r="A533" s="301">
        <v>202401</v>
      </c>
      <c r="B533" s="299" t="s">
        <v>80</v>
      </c>
      <c r="C533" s="299" t="s">
        <v>36</v>
      </c>
      <c r="D533" s="301">
        <v>25.363636363636363</v>
      </c>
      <c r="E533" s="301">
        <v>192</v>
      </c>
      <c r="F533" s="299" t="s">
        <v>261</v>
      </c>
    </row>
    <row r="534" spans="1:6" x14ac:dyDescent="0.3">
      <c r="A534" s="301">
        <v>202401</v>
      </c>
      <c r="B534" s="299" t="s">
        <v>80</v>
      </c>
      <c r="C534" s="299" t="s">
        <v>36</v>
      </c>
      <c r="D534" s="301">
        <v>1</v>
      </c>
      <c r="E534" s="301">
        <v>203</v>
      </c>
      <c r="F534" s="299" t="s">
        <v>224</v>
      </c>
    </row>
    <row r="535" spans="1:6" x14ac:dyDescent="0.3">
      <c r="A535" s="301">
        <v>202401</v>
      </c>
      <c r="B535" s="299" t="s">
        <v>80</v>
      </c>
      <c r="C535" s="299" t="s">
        <v>36</v>
      </c>
      <c r="D535" s="301">
        <v>3.5</v>
      </c>
      <c r="E535" s="301">
        <v>204</v>
      </c>
      <c r="F535" s="299" t="s">
        <v>262</v>
      </c>
    </row>
    <row r="536" spans="1:6" x14ac:dyDescent="0.3">
      <c r="A536" s="301">
        <v>202401</v>
      </c>
      <c r="B536" s="299" t="s">
        <v>80</v>
      </c>
      <c r="C536" s="299" t="s">
        <v>36</v>
      </c>
      <c r="D536" s="301">
        <v>9</v>
      </c>
      <c r="E536" s="301">
        <v>208</v>
      </c>
      <c r="F536" s="299" t="s">
        <v>113</v>
      </c>
    </row>
    <row r="537" spans="1:6" x14ac:dyDescent="0.3">
      <c r="A537" s="301">
        <v>202401</v>
      </c>
      <c r="B537" s="299" t="s">
        <v>80</v>
      </c>
      <c r="C537" s="299" t="s">
        <v>36</v>
      </c>
      <c r="D537" s="301">
        <v>7.3181818181818183</v>
      </c>
      <c r="E537" s="301">
        <v>214</v>
      </c>
      <c r="F537" s="299" t="s">
        <v>225</v>
      </c>
    </row>
    <row r="538" spans="1:6" x14ac:dyDescent="0.3">
      <c r="A538" s="301">
        <v>202401</v>
      </c>
      <c r="B538" s="299" t="s">
        <v>80</v>
      </c>
      <c r="C538" s="299" t="s">
        <v>36</v>
      </c>
      <c r="D538" s="301">
        <v>36.81818181818182</v>
      </c>
      <c r="E538" s="301">
        <v>218</v>
      </c>
      <c r="F538" s="299" t="s">
        <v>114</v>
      </c>
    </row>
    <row r="539" spans="1:6" x14ac:dyDescent="0.3">
      <c r="A539" s="301">
        <v>202401</v>
      </c>
      <c r="B539" s="299" t="s">
        <v>80</v>
      </c>
      <c r="C539" s="299" t="s">
        <v>36</v>
      </c>
      <c r="D539" s="301">
        <v>6</v>
      </c>
      <c r="E539" s="301">
        <v>222</v>
      </c>
      <c r="F539" s="299" t="s">
        <v>264</v>
      </c>
    </row>
    <row r="540" spans="1:6" x14ac:dyDescent="0.3">
      <c r="A540" s="301">
        <v>202401</v>
      </c>
      <c r="B540" s="299" t="s">
        <v>80</v>
      </c>
      <c r="C540" s="299" t="s">
        <v>36</v>
      </c>
      <c r="D540" s="301">
        <v>2</v>
      </c>
      <c r="E540" s="301">
        <v>226</v>
      </c>
      <c r="F540" s="299" t="s">
        <v>265</v>
      </c>
    </row>
    <row r="541" spans="1:6" x14ac:dyDescent="0.3">
      <c r="A541" s="301">
        <v>202401</v>
      </c>
      <c r="B541" s="299" t="s">
        <v>80</v>
      </c>
      <c r="C541" s="299" t="s">
        <v>36</v>
      </c>
      <c r="D541" s="301">
        <v>1.9545454545454546</v>
      </c>
      <c r="E541" s="301">
        <v>233</v>
      </c>
      <c r="F541" s="299" t="s">
        <v>104</v>
      </c>
    </row>
    <row r="542" spans="1:6" x14ac:dyDescent="0.3">
      <c r="A542" s="301">
        <v>202401</v>
      </c>
      <c r="B542" s="299" t="s">
        <v>80</v>
      </c>
      <c r="C542" s="299" t="s">
        <v>36</v>
      </c>
      <c r="D542" s="301">
        <v>1</v>
      </c>
      <c r="E542" s="301">
        <v>246</v>
      </c>
      <c r="F542" s="299" t="s">
        <v>116</v>
      </c>
    </row>
    <row r="543" spans="1:6" x14ac:dyDescent="0.3">
      <c r="A543" s="301">
        <v>202401</v>
      </c>
      <c r="B543" s="299" t="s">
        <v>80</v>
      </c>
      <c r="C543" s="299" t="s">
        <v>36</v>
      </c>
      <c r="D543" s="301">
        <v>50.090909090909093</v>
      </c>
      <c r="E543" s="301">
        <v>250</v>
      </c>
      <c r="F543" s="299" t="s">
        <v>105</v>
      </c>
    </row>
    <row r="544" spans="1:6" x14ac:dyDescent="0.3">
      <c r="A544" s="301">
        <v>202401</v>
      </c>
      <c r="B544" s="299" t="s">
        <v>80</v>
      </c>
      <c r="C544" s="299" t="s">
        <v>36</v>
      </c>
      <c r="D544" s="301">
        <v>1</v>
      </c>
      <c r="E544" s="301">
        <v>268</v>
      </c>
      <c r="F544" s="299" t="s">
        <v>269</v>
      </c>
    </row>
    <row r="545" spans="1:6" x14ac:dyDescent="0.3">
      <c r="A545" s="301">
        <v>202401</v>
      </c>
      <c r="B545" s="299" t="s">
        <v>80</v>
      </c>
      <c r="C545" s="299" t="s">
        <v>36</v>
      </c>
      <c r="D545" s="301">
        <v>24.09090909090909</v>
      </c>
      <c r="E545" s="301">
        <v>270</v>
      </c>
      <c r="F545" s="299" t="s">
        <v>270</v>
      </c>
    </row>
    <row r="546" spans="1:6" x14ac:dyDescent="0.3">
      <c r="A546" s="301">
        <v>202401</v>
      </c>
      <c r="B546" s="299" t="s">
        <v>80</v>
      </c>
      <c r="C546" s="299" t="s">
        <v>36</v>
      </c>
      <c r="D546" s="301">
        <v>54.727272727272727</v>
      </c>
      <c r="E546" s="301">
        <v>276</v>
      </c>
      <c r="F546" s="299" t="s">
        <v>99</v>
      </c>
    </row>
    <row r="547" spans="1:6" x14ac:dyDescent="0.3">
      <c r="A547" s="301">
        <v>202401</v>
      </c>
      <c r="B547" s="299" t="s">
        <v>80</v>
      </c>
      <c r="C547" s="299" t="s">
        <v>36</v>
      </c>
      <c r="D547" s="301">
        <v>116.72727272727273</v>
      </c>
      <c r="E547" s="301">
        <v>288</v>
      </c>
      <c r="F547" s="299" t="s">
        <v>272</v>
      </c>
    </row>
    <row r="548" spans="1:6" x14ac:dyDescent="0.3">
      <c r="A548" s="301">
        <v>202401</v>
      </c>
      <c r="B548" s="299" t="s">
        <v>80</v>
      </c>
      <c r="C548" s="299" t="s">
        <v>36</v>
      </c>
      <c r="D548" s="301">
        <v>4.1818181818181817</v>
      </c>
      <c r="E548" s="301">
        <v>300</v>
      </c>
      <c r="F548" s="299" t="s">
        <v>117</v>
      </c>
    </row>
    <row r="549" spans="1:6" x14ac:dyDescent="0.3">
      <c r="A549" s="301">
        <v>202401</v>
      </c>
      <c r="B549" s="299" t="s">
        <v>80</v>
      </c>
      <c r="C549" s="299" t="s">
        <v>36</v>
      </c>
      <c r="D549" s="301">
        <v>0.77272727272727271</v>
      </c>
      <c r="E549" s="301">
        <v>320</v>
      </c>
      <c r="F549" s="299" t="s">
        <v>274</v>
      </c>
    </row>
    <row r="550" spans="1:6" x14ac:dyDescent="0.3">
      <c r="A550" s="301">
        <v>202401</v>
      </c>
      <c r="B550" s="299" t="s">
        <v>80</v>
      </c>
      <c r="C550" s="299" t="s">
        <v>36</v>
      </c>
      <c r="D550" s="301">
        <v>6.5454545454545459</v>
      </c>
      <c r="E550" s="301">
        <v>324</v>
      </c>
      <c r="F550" s="299" t="s">
        <v>275</v>
      </c>
    </row>
    <row r="551" spans="1:6" x14ac:dyDescent="0.3">
      <c r="A551" s="301">
        <v>202401</v>
      </c>
      <c r="B551" s="299" t="s">
        <v>80</v>
      </c>
      <c r="C551" s="299" t="s">
        <v>36</v>
      </c>
      <c r="D551" s="301">
        <v>1</v>
      </c>
      <c r="E551" s="301">
        <v>328</v>
      </c>
      <c r="F551" s="299" t="s">
        <v>276</v>
      </c>
    </row>
    <row r="552" spans="1:6" x14ac:dyDescent="0.3">
      <c r="A552" s="301">
        <v>202401</v>
      </c>
      <c r="B552" s="299" t="s">
        <v>80</v>
      </c>
      <c r="C552" s="299" t="s">
        <v>36</v>
      </c>
      <c r="D552" s="301">
        <v>28.727272727272727</v>
      </c>
      <c r="E552" s="301">
        <v>340</v>
      </c>
      <c r="F552" s="299" t="s">
        <v>190</v>
      </c>
    </row>
    <row r="553" spans="1:6" x14ac:dyDescent="0.3">
      <c r="A553" s="301">
        <v>202401</v>
      </c>
      <c r="B553" s="299" t="s">
        <v>80</v>
      </c>
      <c r="C553" s="299" t="s">
        <v>36</v>
      </c>
      <c r="D553" s="301">
        <v>1</v>
      </c>
      <c r="E553" s="301">
        <v>348</v>
      </c>
      <c r="F553" s="299" t="s">
        <v>279</v>
      </c>
    </row>
    <row r="554" spans="1:6" x14ac:dyDescent="0.3">
      <c r="A554" s="301">
        <v>202401</v>
      </c>
      <c r="B554" s="299" t="s">
        <v>80</v>
      </c>
      <c r="C554" s="299" t="s">
        <v>36</v>
      </c>
      <c r="D554" s="301">
        <v>1</v>
      </c>
      <c r="E554" s="301">
        <v>352</v>
      </c>
      <c r="F554" s="299" t="s">
        <v>280</v>
      </c>
    </row>
    <row r="555" spans="1:6" x14ac:dyDescent="0.3">
      <c r="A555" s="301">
        <v>202401</v>
      </c>
      <c r="B555" s="299" t="s">
        <v>80</v>
      </c>
      <c r="C555" s="299" t="s">
        <v>36</v>
      </c>
      <c r="D555" s="301">
        <v>3</v>
      </c>
      <c r="E555" s="301">
        <v>356</v>
      </c>
      <c r="F555" s="299" t="s">
        <v>281</v>
      </c>
    </row>
    <row r="556" spans="1:6" x14ac:dyDescent="0.3">
      <c r="A556" s="301">
        <v>202401</v>
      </c>
      <c r="B556" s="299" t="s">
        <v>80</v>
      </c>
      <c r="C556" s="299" t="s">
        <v>36</v>
      </c>
      <c r="D556" s="301">
        <v>698.68181818181813</v>
      </c>
      <c r="E556" s="301">
        <v>360</v>
      </c>
      <c r="F556" s="299" t="s">
        <v>282</v>
      </c>
    </row>
    <row r="557" spans="1:6" x14ac:dyDescent="0.3">
      <c r="A557" s="301">
        <v>202401</v>
      </c>
      <c r="B557" s="299" t="s">
        <v>80</v>
      </c>
      <c r="C557" s="299" t="s">
        <v>36</v>
      </c>
      <c r="D557" s="301">
        <v>0.36363636363636365</v>
      </c>
      <c r="E557" s="301">
        <v>364</v>
      </c>
      <c r="F557" s="299" t="s">
        <v>283</v>
      </c>
    </row>
    <row r="558" spans="1:6" x14ac:dyDescent="0.3">
      <c r="A558" s="301">
        <v>202401</v>
      </c>
      <c r="B558" s="299" t="s">
        <v>80</v>
      </c>
      <c r="C558" s="299" t="s">
        <v>36</v>
      </c>
      <c r="D558" s="301">
        <v>4</v>
      </c>
      <c r="E558" s="301">
        <v>372</v>
      </c>
      <c r="F558" s="299" t="s">
        <v>106</v>
      </c>
    </row>
    <row r="559" spans="1:6" x14ac:dyDescent="0.3">
      <c r="A559" s="301">
        <v>202401</v>
      </c>
      <c r="B559" s="299" t="s">
        <v>80</v>
      </c>
      <c r="C559" s="299" t="s">
        <v>36</v>
      </c>
      <c r="D559" s="301">
        <v>175.72727272727272</v>
      </c>
      <c r="E559" s="301">
        <v>380</v>
      </c>
      <c r="F559" s="299" t="s">
        <v>107</v>
      </c>
    </row>
    <row r="560" spans="1:6" x14ac:dyDescent="0.3">
      <c r="A560" s="301">
        <v>202401</v>
      </c>
      <c r="B560" s="299" t="s">
        <v>80</v>
      </c>
      <c r="C560" s="299" t="s">
        <v>36</v>
      </c>
      <c r="D560" s="301">
        <v>1.6363636363636365</v>
      </c>
      <c r="E560" s="301">
        <v>384</v>
      </c>
      <c r="F560" s="299" t="s">
        <v>286</v>
      </c>
    </row>
    <row r="561" spans="1:6" x14ac:dyDescent="0.3">
      <c r="A561" s="301">
        <v>202401</v>
      </c>
      <c r="B561" s="299" t="s">
        <v>80</v>
      </c>
      <c r="C561" s="299" t="s">
        <v>36</v>
      </c>
      <c r="D561" s="301">
        <v>4</v>
      </c>
      <c r="E561" s="301">
        <v>392</v>
      </c>
      <c r="F561" s="299" t="s">
        <v>288</v>
      </c>
    </row>
    <row r="562" spans="1:6" x14ac:dyDescent="0.3">
      <c r="A562" s="301">
        <v>202401</v>
      </c>
      <c r="B562" s="299" t="s">
        <v>80</v>
      </c>
      <c r="C562" s="299" t="s">
        <v>36</v>
      </c>
      <c r="D562" s="301">
        <v>1</v>
      </c>
      <c r="E562" s="301">
        <v>398</v>
      </c>
      <c r="F562" s="299" t="s">
        <v>289</v>
      </c>
    </row>
    <row r="563" spans="1:6" x14ac:dyDescent="0.3">
      <c r="A563" s="301">
        <v>202401</v>
      </c>
      <c r="B563" s="299" t="s">
        <v>80</v>
      </c>
      <c r="C563" s="299" t="s">
        <v>36</v>
      </c>
      <c r="D563" s="301">
        <v>1</v>
      </c>
      <c r="E563" s="301">
        <v>408</v>
      </c>
      <c r="F563" s="299" t="s">
        <v>292</v>
      </c>
    </row>
    <row r="564" spans="1:6" x14ac:dyDescent="0.3">
      <c r="A564" s="301">
        <v>202401</v>
      </c>
      <c r="B564" s="299" t="s">
        <v>80</v>
      </c>
      <c r="C564" s="299" t="s">
        <v>36</v>
      </c>
      <c r="D564" s="301">
        <v>8</v>
      </c>
      <c r="E564" s="301">
        <v>428</v>
      </c>
      <c r="F564" s="299" t="s">
        <v>108</v>
      </c>
    </row>
    <row r="565" spans="1:6" x14ac:dyDescent="0.3">
      <c r="A565" s="301">
        <v>202401</v>
      </c>
      <c r="B565" s="299" t="s">
        <v>80</v>
      </c>
      <c r="C565" s="299" t="s">
        <v>36</v>
      </c>
      <c r="D565" s="301">
        <v>1</v>
      </c>
      <c r="E565" s="301">
        <v>430</v>
      </c>
      <c r="F565" s="299" t="s">
        <v>383</v>
      </c>
    </row>
    <row r="566" spans="1:6" x14ac:dyDescent="0.3">
      <c r="A566" s="301">
        <v>202401</v>
      </c>
      <c r="B566" s="299" t="s">
        <v>80</v>
      </c>
      <c r="C566" s="299" t="s">
        <v>36</v>
      </c>
      <c r="D566" s="301">
        <v>7</v>
      </c>
      <c r="E566" s="301">
        <v>440</v>
      </c>
      <c r="F566" s="299" t="s">
        <v>118</v>
      </c>
    </row>
    <row r="567" spans="1:6" x14ac:dyDescent="0.3">
      <c r="A567" s="301">
        <v>202401</v>
      </c>
      <c r="B567" s="299" t="s">
        <v>80</v>
      </c>
      <c r="C567" s="299" t="s">
        <v>36</v>
      </c>
      <c r="D567" s="301">
        <v>8.3636363636363633</v>
      </c>
      <c r="E567" s="301">
        <v>466</v>
      </c>
      <c r="F567" s="299" t="s">
        <v>304</v>
      </c>
    </row>
    <row r="568" spans="1:6" x14ac:dyDescent="0.3">
      <c r="A568" s="301">
        <v>202401</v>
      </c>
      <c r="B568" s="299" t="s">
        <v>80</v>
      </c>
      <c r="C568" s="299" t="s">
        <v>36</v>
      </c>
      <c r="D568" s="301">
        <v>1</v>
      </c>
      <c r="E568" s="301">
        <v>470</v>
      </c>
      <c r="F568" s="299" t="s">
        <v>122</v>
      </c>
    </row>
    <row r="569" spans="1:6" x14ac:dyDescent="0.3">
      <c r="A569" s="301">
        <v>202401</v>
      </c>
      <c r="B569" s="299" t="s">
        <v>80</v>
      </c>
      <c r="C569" s="299" t="s">
        <v>36</v>
      </c>
      <c r="D569" s="301">
        <v>13.863636363636363</v>
      </c>
      <c r="E569" s="301">
        <v>478</v>
      </c>
      <c r="F569" s="299" t="s">
        <v>305</v>
      </c>
    </row>
    <row r="570" spans="1:6" x14ac:dyDescent="0.3">
      <c r="A570" s="301">
        <v>202401</v>
      </c>
      <c r="B570" s="299" t="s">
        <v>80</v>
      </c>
      <c r="C570" s="299" t="s">
        <v>36</v>
      </c>
      <c r="D570" s="301">
        <v>5.5454545454545459</v>
      </c>
      <c r="E570" s="301">
        <v>498</v>
      </c>
      <c r="F570" s="299" t="s">
        <v>310</v>
      </c>
    </row>
    <row r="571" spans="1:6" x14ac:dyDescent="0.3">
      <c r="A571" s="301">
        <v>202401</v>
      </c>
      <c r="B571" s="299" t="s">
        <v>80</v>
      </c>
      <c r="C571" s="299" t="s">
        <v>36</v>
      </c>
      <c r="D571" s="301">
        <v>634.22727272727275</v>
      </c>
      <c r="E571" s="301">
        <v>504</v>
      </c>
      <c r="F571" s="299" t="s">
        <v>95</v>
      </c>
    </row>
    <row r="572" spans="1:6" x14ac:dyDescent="0.3">
      <c r="A572" s="301">
        <v>202401</v>
      </c>
      <c r="B572" s="299" t="s">
        <v>80</v>
      </c>
      <c r="C572" s="299" t="s">
        <v>36</v>
      </c>
      <c r="D572" s="301">
        <v>1.7272727272727273</v>
      </c>
      <c r="E572" s="301">
        <v>516</v>
      </c>
      <c r="F572" s="299" t="s">
        <v>314</v>
      </c>
    </row>
    <row r="573" spans="1:6" x14ac:dyDescent="0.3">
      <c r="A573" s="301">
        <v>202401</v>
      </c>
      <c r="B573" s="299" t="s">
        <v>80</v>
      </c>
      <c r="C573" s="299" t="s">
        <v>36</v>
      </c>
      <c r="D573" s="301">
        <v>1</v>
      </c>
      <c r="E573" s="301">
        <v>524</v>
      </c>
      <c r="F573" s="299" t="s">
        <v>315</v>
      </c>
    </row>
    <row r="574" spans="1:6" x14ac:dyDescent="0.3">
      <c r="A574" s="301">
        <v>202401</v>
      </c>
      <c r="B574" s="299" t="s">
        <v>80</v>
      </c>
      <c r="C574" s="299" t="s">
        <v>36</v>
      </c>
      <c r="D574" s="301">
        <v>17.318181818181817</v>
      </c>
      <c r="E574" s="301">
        <v>528</v>
      </c>
      <c r="F574" s="299" t="s">
        <v>316</v>
      </c>
    </row>
    <row r="575" spans="1:6" x14ac:dyDescent="0.3">
      <c r="A575" s="301">
        <v>202401</v>
      </c>
      <c r="B575" s="299" t="s">
        <v>80</v>
      </c>
      <c r="C575" s="299" t="s">
        <v>36</v>
      </c>
      <c r="D575" s="301">
        <v>1</v>
      </c>
      <c r="E575" s="301">
        <v>554</v>
      </c>
      <c r="F575" s="299" t="s">
        <v>318</v>
      </c>
    </row>
    <row r="576" spans="1:6" x14ac:dyDescent="0.3">
      <c r="A576" s="301">
        <v>202401</v>
      </c>
      <c r="B576" s="299" t="s">
        <v>80</v>
      </c>
      <c r="C576" s="299" t="s">
        <v>36</v>
      </c>
      <c r="D576" s="301">
        <v>6.1363636363636367</v>
      </c>
      <c r="E576" s="301">
        <v>566</v>
      </c>
      <c r="F576" s="299" t="s">
        <v>319</v>
      </c>
    </row>
    <row r="577" spans="1:6" x14ac:dyDescent="0.3">
      <c r="A577" s="301">
        <v>202401</v>
      </c>
      <c r="B577" s="299" t="s">
        <v>80</v>
      </c>
      <c r="C577" s="299" t="s">
        <v>36</v>
      </c>
      <c r="D577" s="301">
        <v>2</v>
      </c>
      <c r="E577" s="301">
        <v>578</v>
      </c>
      <c r="F577" s="299" t="s">
        <v>321</v>
      </c>
    </row>
    <row r="578" spans="1:6" x14ac:dyDescent="0.3">
      <c r="A578" s="301">
        <v>202401</v>
      </c>
      <c r="B578" s="299" t="s">
        <v>80</v>
      </c>
      <c r="C578" s="299" t="s">
        <v>36</v>
      </c>
      <c r="D578" s="301">
        <v>3</v>
      </c>
      <c r="E578" s="301">
        <v>586</v>
      </c>
      <c r="F578" s="299" t="s">
        <v>324</v>
      </c>
    </row>
    <row r="579" spans="1:6" x14ac:dyDescent="0.3">
      <c r="A579" s="301">
        <v>202401</v>
      </c>
      <c r="B579" s="299" t="s">
        <v>80</v>
      </c>
      <c r="C579" s="299" t="s">
        <v>36</v>
      </c>
      <c r="D579" s="301">
        <v>2.6818181818181817</v>
      </c>
      <c r="E579" s="301">
        <v>591</v>
      </c>
      <c r="F579" s="299" t="s">
        <v>325</v>
      </c>
    </row>
    <row r="580" spans="1:6" x14ac:dyDescent="0.3">
      <c r="A580" s="301">
        <v>202401</v>
      </c>
      <c r="B580" s="299" t="s">
        <v>80</v>
      </c>
      <c r="C580" s="299" t="s">
        <v>36</v>
      </c>
      <c r="D580" s="301">
        <v>2</v>
      </c>
      <c r="E580" s="301">
        <v>600</v>
      </c>
      <c r="F580" s="299" t="s">
        <v>192</v>
      </c>
    </row>
    <row r="581" spans="1:6" x14ac:dyDescent="0.3">
      <c r="A581" s="301">
        <v>202401</v>
      </c>
      <c r="B581" s="299" t="s">
        <v>80</v>
      </c>
      <c r="C581" s="299" t="s">
        <v>36</v>
      </c>
      <c r="D581" s="301">
        <v>128.09090909090909</v>
      </c>
      <c r="E581" s="301">
        <v>604</v>
      </c>
      <c r="F581" s="299" t="s">
        <v>326</v>
      </c>
    </row>
    <row r="582" spans="1:6" x14ac:dyDescent="0.3">
      <c r="A582" s="301">
        <v>202401</v>
      </c>
      <c r="B582" s="299" t="s">
        <v>80</v>
      </c>
      <c r="C582" s="299" t="s">
        <v>36</v>
      </c>
      <c r="D582" s="301">
        <v>13.409090909090908</v>
      </c>
      <c r="E582" s="301">
        <v>608</v>
      </c>
      <c r="F582" s="299" t="s">
        <v>327</v>
      </c>
    </row>
    <row r="583" spans="1:6" x14ac:dyDescent="0.3">
      <c r="A583" s="301">
        <v>202401</v>
      </c>
      <c r="B583" s="299" t="s">
        <v>80</v>
      </c>
      <c r="C583" s="299" t="s">
        <v>36</v>
      </c>
      <c r="D583" s="301">
        <v>11.409090909090908</v>
      </c>
      <c r="E583" s="301">
        <v>616</v>
      </c>
      <c r="F583" s="299" t="s">
        <v>96</v>
      </c>
    </row>
    <row r="584" spans="1:6" x14ac:dyDescent="0.3">
      <c r="A584" s="301">
        <v>202401</v>
      </c>
      <c r="B584" s="299" t="s">
        <v>80</v>
      </c>
      <c r="C584" s="299" t="s">
        <v>36</v>
      </c>
      <c r="D584" s="301">
        <v>243</v>
      </c>
      <c r="E584" s="301">
        <v>620</v>
      </c>
      <c r="F584" s="299" t="s">
        <v>109</v>
      </c>
    </row>
    <row r="585" spans="1:6" x14ac:dyDescent="0.3">
      <c r="A585" s="301">
        <v>202401</v>
      </c>
      <c r="B585" s="299" t="s">
        <v>80</v>
      </c>
      <c r="C585" s="299" t="s">
        <v>36</v>
      </c>
      <c r="D585" s="301">
        <v>7.3636363636363633</v>
      </c>
      <c r="E585" s="301">
        <v>624</v>
      </c>
      <c r="F585" s="299" t="s">
        <v>329</v>
      </c>
    </row>
    <row r="586" spans="1:6" x14ac:dyDescent="0.3">
      <c r="A586" s="301">
        <v>202401</v>
      </c>
      <c r="B586" s="299" t="s">
        <v>80</v>
      </c>
      <c r="C586" s="299" t="s">
        <v>36</v>
      </c>
      <c r="D586" s="301">
        <v>3</v>
      </c>
      <c r="E586" s="301">
        <v>630</v>
      </c>
      <c r="F586" s="299" t="s">
        <v>331</v>
      </c>
    </row>
    <row r="587" spans="1:6" x14ac:dyDescent="0.3">
      <c r="A587" s="301">
        <v>202401</v>
      </c>
      <c r="B587" s="299" t="s">
        <v>80</v>
      </c>
      <c r="C587" s="299" t="s">
        <v>36</v>
      </c>
      <c r="D587" s="301">
        <v>82.227272727272734</v>
      </c>
      <c r="E587" s="301">
        <v>642</v>
      </c>
      <c r="F587" s="299" t="s">
        <v>97</v>
      </c>
    </row>
    <row r="588" spans="1:6" x14ac:dyDescent="0.3">
      <c r="A588" s="301">
        <v>202401</v>
      </c>
      <c r="B588" s="299" t="s">
        <v>80</v>
      </c>
      <c r="C588" s="299" t="s">
        <v>36</v>
      </c>
      <c r="D588" s="301">
        <v>7.5</v>
      </c>
      <c r="E588" s="301">
        <v>643</v>
      </c>
      <c r="F588" s="299" t="s">
        <v>333</v>
      </c>
    </row>
    <row r="589" spans="1:6" x14ac:dyDescent="0.3">
      <c r="A589" s="301">
        <v>202401</v>
      </c>
      <c r="B589" s="299" t="s">
        <v>80</v>
      </c>
      <c r="C589" s="299" t="s">
        <v>36</v>
      </c>
      <c r="D589" s="301">
        <v>1</v>
      </c>
      <c r="E589" s="301">
        <v>678</v>
      </c>
      <c r="F589" s="299" t="s">
        <v>338</v>
      </c>
    </row>
    <row r="590" spans="1:6" x14ac:dyDescent="0.3">
      <c r="A590" s="301">
        <v>202401</v>
      </c>
      <c r="B590" s="299" t="s">
        <v>80</v>
      </c>
      <c r="C590" s="299" t="s">
        <v>36</v>
      </c>
      <c r="D590" s="301">
        <v>779.18181818181813</v>
      </c>
      <c r="E590" s="301">
        <v>686</v>
      </c>
      <c r="F590" s="299" t="s">
        <v>193</v>
      </c>
    </row>
    <row r="591" spans="1:6" x14ac:dyDescent="0.3">
      <c r="A591" s="301">
        <v>202401</v>
      </c>
      <c r="B591" s="299" t="s">
        <v>80</v>
      </c>
      <c r="C591" s="299" t="s">
        <v>36</v>
      </c>
      <c r="D591" s="301">
        <v>3.0909090909090908</v>
      </c>
      <c r="E591" s="301">
        <v>694</v>
      </c>
      <c r="F591" s="299" t="s">
        <v>342</v>
      </c>
    </row>
    <row r="592" spans="1:6" x14ac:dyDescent="0.3">
      <c r="A592" s="301">
        <v>202401</v>
      </c>
      <c r="B592" s="299" t="s">
        <v>80</v>
      </c>
      <c r="C592" s="299" t="s">
        <v>36</v>
      </c>
      <c r="D592" s="301">
        <v>1.9545454545454546</v>
      </c>
      <c r="E592" s="301">
        <v>703</v>
      </c>
      <c r="F592" s="299" t="s">
        <v>94</v>
      </c>
    </row>
    <row r="593" spans="1:6" x14ac:dyDescent="0.3">
      <c r="A593" s="301">
        <v>202401</v>
      </c>
      <c r="B593" s="299" t="s">
        <v>80</v>
      </c>
      <c r="C593" s="299" t="s">
        <v>36</v>
      </c>
      <c r="D593" s="301">
        <v>3</v>
      </c>
      <c r="E593" s="301">
        <v>705</v>
      </c>
      <c r="F593" s="299" t="s">
        <v>115</v>
      </c>
    </row>
    <row r="594" spans="1:6" x14ac:dyDescent="0.3">
      <c r="A594" s="301">
        <v>202401</v>
      </c>
      <c r="B594" s="299" t="s">
        <v>80</v>
      </c>
      <c r="C594" s="299" t="s">
        <v>36</v>
      </c>
      <c r="D594" s="301">
        <v>1</v>
      </c>
      <c r="E594" s="301">
        <v>710</v>
      </c>
      <c r="F594" s="299" t="s">
        <v>345</v>
      </c>
    </row>
    <row r="595" spans="1:6" x14ac:dyDescent="0.3">
      <c r="A595" s="301">
        <v>202401</v>
      </c>
      <c r="B595" s="299" t="s">
        <v>80</v>
      </c>
      <c r="C595" s="299" t="s">
        <v>36</v>
      </c>
      <c r="D595" s="301">
        <v>35518.909090909088</v>
      </c>
      <c r="E595" s="301">
        <v>724</v>
      </c>
      <c r="F595" s="299" t="s">
        <v>223</v>
      </c>
    </row>
    <row r="596" spans="1:6" x14ac:dyDescent="0.3">
      <c r="A596" s="301">
        <v>202401</v>
      </c>
      <c r="B596" s="299" t="s">
        <v>80</v>
      </c>
      <c r="C596" s="299" t="s">
        <v>36</v>
      </c>
      <c r="D596" s="301">
        <v>4</v>
      </c>
      <c r="E596" s="301">
        <v>752</v>
      </c>
      <c r="F596" s="299" t="s">
        <v>119</v>
      </c>
    </row>
    <row r="597" spans="1:6" x14ac:dyDescent="0.3">
      <c r="A597" s="301">
        <v>202401</v>
      </c>
      <c r="B597" s="299" t="s">
        <v>80</v>
      </c>
      <c r="C597" s="299" t="s">
        <v>36</v>
      </c>
      <c r="D597" s="301">
        <v>2.7272727272727271</v>
      </c>
      <c r="E597" s="301">
        <v>756</v>
      </c>
      <c r="F597" s="299" t="s">
        <v>350</v>
      </c>
    </row>
    <row r="598" spans="1:6" x14ac:dyDescent="0.3">
      <c r="A598" s="301">
        <v>202401</v>
      </c>
      <c r="B598" s="299" t="s">
        <v>80</v>
      </c>
      <c r="C598" s="299" t="s">
        <v>36</v>
      </c>
      <c r="D598" s="301">
        <v>2</v>
      </c>
      <c r="E598" s="301">
        <v>760</v>
      </c>
      <c r="F598" s="299" t="s">
        <v>351</v>
      </c>
    </row>
    <row r="599" spans="1:6" x14ac:dyDescent="0.3">
      <c r="A599" s="301">
        <v>202401</v>
      </c>
      <c r="B599" s="299" t="s">
        <v>80</v>
      </c>
      <c r="C599" s="299" t="s">
        <v>36</v>
      </c>
      <c r="D599" s="301">
        <v>1</v>
      </c>
      <c r="E599" s="301">
        <v>792</v>
      </c>
      <c r="F599" s="299" t="s">
        <v>358</v>
      </c>
    </row>
    <row r="600" spans="1:6" x14ac:dyDescent="0.3">
      <c r="A600" s="301">
        <v>202401</v>
      </c>
      <c r="B600" s="299" t="s">
        <v>80</v>
      </c>
      <c r="C600" s="299" t="s">
        <v>36</v>
      </c>
      <c r="D600" s="301">
        <v>25.181818181818183</v>
      </c>
      <c r="E600" s="301">
        <v>804</v>
      </c>
      <c r="F600" s="299" t="s">
        <v>98</v>
      </c>
    </row>
    <row r="601" spans="1:6" x14ac:dyDescent="0.3">
      <c r="A601" s="301">
        <v>202401</v>
      </c>
      <c r="B601" s="299" t="s">
        <v>80</v>
      </c>
      <c r="C601" s="299" t="s">
        <v>36</v>
      </c>
      <c r="D601" s="301">
        <v>2</v>
      </c>
      <c r="E601" s="301">
        <v>818</v>
      </c>
      <c r="F601" s="299" t="s">
        <v>362</v>
      </c>
    </row>
    <row r="602" spans="1:6" x14ac:dyDescent="0.3">
      <c r="A602" s="301">
        <v>202401</v>
      </c>
      <c r="B602" s="299" t="s">
        <v>80</v>
      </c>
      <c r="C602" s="299" t="s">
        <v>36</v>
      </c>
      <c r="D602" s="301">
        <v>38.545454545454547</v>
      </c>
      <c r="E602" s="301">
        <v>826</v>
      </c>
      <c r="F602" s="299" t="s">
        <v>110</v>
      </c>
    </row>
    <row r="603" spans="1:6" x14ac:dyDescent="0.3">
      <c r="A603" s="301">
        <v>202401</v>
      </c>
      <c r="B603" s="299" t="s">
        <v>80</v>
      </c>
      <c r="C603" s="299" t="s">
        <v>36</v>
      </c>
      <c r="D603" s="301">
        <v>3</v>
      </c>
      <c r="E603" s="301">
        <v>840</v>
      </c>
      <c r="F603" s="299" t="s">
        <v>365</v>
      </c>
    </row>
    <row r="604" spans="1:6" x14ac:dyDescent="0.3">
      <c r="A604" s="301">
        <v>202401</v>
      </c>
      <c r="B604" s="299" t="s">
        <v>80</v>
      </c>
      <c r="C604" s="299" t="s">
        <v>36</v>
      </c>
      <c r="D604" s="301">
        <v>7.1363636363636367</v>
      </c>
      <c r="E604" s="301">
        <v>858</v>
      </c>
      <c r="F604" s="299" t="s">
        <v>368</v>
      </c>
    </row>
    <row r="605" spans="1:6" x14ac:dyDescent="0.3">
      <c r="A605" s="301">
        <v>202401</v>
      </c>
      <c r="B605" s="299" t="s">
        <v>80</v>
      </c>
      <c r="C605" s="299" t="s">
        <v>36</v>
      </c>
      <c r="D605" s="301">
        <v>34.454545454545453</v>
      </c>
      <c r="E605" s="301">
        <v>862</v>
      </c>
      <c r="F605" s="299" t="s">
        <v>111</v>
      </c>
    </row>
    <row r="606" spans="1:6" x14ac:dyDescent="0.3">
      <c r="A606" s="301">
        <v>202401</v>
      </c>
      <c r="B606" s="299" t="s">
        <v>80</v>
      </c>
      <c r="C606" s="299" t="s">
        <v>36</v>
      </c>
      <c r="D606" s="301">
        <v>0.40909090909090912</v>
      </c>
      <c r="E606" s="301">
        <v>952</v>
      </c>
      <c r="F606" s="299" t="s">
        <v>459</v>
      </c>
    </row>
    <row r="607" spans="1:6" x14ac:dyDescent="0.3">
      <c r="A607" s="301">
        <v>202401</v>
      </c>
      <c r="B607" s="299" t="s">
        <v>80</v>
      </c>
      <c r="C607" s="299" t="s">
        <v>36</v>
      </c>
      <c r="D607" s="301">
        <v>2</v>
      </c>
      <c r="E607" s="301">
        <v>953</v>
      </c>
      <c r="F607" s="299" t="s">
        <v>189</v>
      </c>
    </row>
    <row r="608" spans="1:6" x14ac:dyDescent="0.3">
      <c r="A608" s="301">
        <v>202401</v>
      </c>
      <c r="B608" s="299" t="s">
        <v>79</v>
      </c>
      <c r="C608" s="299" t="s">
        <v>35</v>
      </c>
      <c r="D608" s="301">
        <v>1.7272727272727273</v>
      </c>
      <c r="E608" s="301">
        <v>4</v>
      </c>
      <c r="F608" s="299" t="s">
        <v>226</v>
      </c>
    </row>
    <row r="609" spans="1:6" x14ac:dyDescent="0.3">
      <c r="A609" s="301">
        <v>202401</v>
      </c>
      <c r="B609" s="299" t="s">
        <v>79</v>
      </c>
      <c r="C609" s="299" t="s">
        <v>35</v>
      </c>
      <c r="D609" s="301">
        <v>27.227272727272727</v>
      </c>
      <c r="E609" s="301">
        <v>8</v>
      </c>
      <c r="F609" s="299" t="s">
        <v>227</v>
      </c>
    </row>
    <row r="610" spans="1:6" x14ac:dyDescent="0.3">
      <c r="A610" s="301">
        <v>202401</v>
      </c>
      <c r="B610" s="299" t="s">
        <v>79</v>
      </c>
      <c r="C610" s="299" t="s">
        <v>35</v>
      </c>
      <c r="D610" s="301">
        <v>0.13636363636363635</v>
      </c>
      <c r="E610" s="301">
        <v>10</v>
      </c>
      <c r="F610" s="299" t="s">
        <v>228</v>
      </c>
    </row>
    <row r="611" spans="1:6" x14ac:dyDescent="0.3">
      <c r="A611" s="301">
        <v>202401</v>
      </c>
      <c r="B611" s="299" t="s">
        <v>79</v>
      </c>
      <c r="C611" s="299" t="s">
        <v>35</v>
      </c>
      <c r="D611" s="301">
        <v>274.81818181818181</v>
      </c>
      <c r="E611" s="301">
        <v>12</v>
      </c>
      <c r="F611" s="299" t="s">
        <v>229</v>
      </c>
    </row>
    <row r="612" spans="1:6" x14ac:dyDescent="0.3">
      <c r="A612" s="301">
        <v>202401</v>
      </c>
      <c r="B612" s="299" t="s">
        <v>79</v>
      </c>
      <c r="C612" s="299" t="s">
        <v>35</v>
      </c>
      <c r="D612" s="301">
        <v>1</v>
      </c>
      <c r="E612" s="301">
        <v>20</v>
      </c>
      <c r="F612" s="299" t="s">
        <v>230</v>
      </c>
    </row>
    <row r="613" spans="1:6" x14ac:dyDescent="0.3">
      <c r="A613" s="301">
        <v>202401</v>
      </c>
      <c r="B613" s="299" t="s">
        <v>79</v>
      </c>
      <c r="C613" s="299" t="s">
        <v>35</v>
      </c>
      <c r="D613" s="301">
        <v>21.772727272727273</v>
      </c>
      <c r="E613" s="301">
        <v>24</v>
      </c>
      <c r="F613" s="299" t="s">
        <v>231</v>
      </c>
    </row>
    <row r="614" spans="1:6" x14ac:dyDescent="0.3">
      <c r="A614" s="301">
        <v>202401</v>
      </c>
      <c r="B614" s="299" t="s">
        <v>79</v>
      </c>
      <c r="C614" s="299" t="s">
        <v>35</v>
      </c>
      <c r="D614" s="301">
        <v>1</v>
      </c>
      <c r="E614" s="301">
        <v>28</v>
      </c>
      <c r="F614" s="299" t="s">
        <v>373</v>
      </c>
    </row>
    <row r="615" spans="1:6" x14ac:dyDescent="0.3">
      <c r="A615" s="301">
        <v>202401</v>
      </c>
      <c r="B615" s="299" t="s">
        <v>79</v>
      </c>
      <c r="C615" s="299" t="s">
        <v>35</v>
      </c>
      <c r="D615" s="301">
        <v>4.8636363636363633</v>
      </c>
      <c r="E615" s="301">
        <v>31</v>
      </c>
      <c r="F615" s="299" t="s">
        <v>232</v>
      </c>
    </row>
    <row r="616" spans="1:6" x14ac:dyDescent="0.3">
      <c r="A616" s="301">
        <v>202401</v>
      </c>
      <c r="B616" s="299" t="s">
        <v>79</v>
      </c>
      <c r="C616" s="299" t="s">
        <v>35</v>
      </c>
      <c r="D616" s="301">
        <v>1203.4545454545455</v>
      </c>
      <c r="E616" s="301">
        <v>32</v>
      </c>
      <c r="F616" s="299" t="s">
        <v>183</v>
      </c>
    </row>
    <row r="617" spans="1:6" x14ac:dyDescent="0.3">
      <c r="A617" s="301">
        <v>202401</v>
      </c>
      <c r="B617" s="299" t="s">
        <v>79</v>
      </c>
      <c r="C617" s="299" t="s">
        <v>35</v>
      </c>
      <c r="D617" s="301">
        <v>3.0909090909090908</v>
      </c>
      <c r="E617" s="301">
        <v>36</v>
      </c>
      <c r="F617" s="299" t="s">
        <v>233</v>
      </c>
    </row>
    <row r="618" spans="1:6" x14ac:dyDescent="0.3">
      <c r="A618" s="301">
        <v>202401</v>
      </c>
      <c r="B618" s="299" t="s">
        <v>79</v>
      </c>
      <c r="C618" s="299" t="s">
        <v>35</v>
      </c>
      <c r="D618" s="301">
        <v>13.227272727272727</v>
      </c>
      <c r="E618" s="301">
        <v>40</v>
      </c>
      <c r="F618" s="299" t="s">
        <v>100</v>
      </c>
    </row>
    <row r="619" spans="1:6" x14ac:dyDescent="0.3">
      <c r="A619" s="301">
        <v>202401</v>
      </c>
      <c r="B619" s="299" t="s">
        <v>79</v>
      </c>
      <c r="C619" s="299" t="s">
        <v>35</v>
      </c>
      <c r="D619" s="301">
        <v>3.9545454545454546</v>
      </c>
      <c r="E619" s="301">
        <v>50</v>
      </c>
      <c r="F619" s="299" t="s">
        <v>236</v>
      </c>
    </row>
    <row r="620" spans="1:6" x14ac:dyDescent="0.3">
      <c r="A620" s="301">
        <v>202401</v>
      </c>
      <c r="B620" s="299" t="s">
        <v>79</v>
      </c>
      <c r="C620" s="299" t="s">
        <v>35</v>
      </c>
      <c r="D620" s="301">
        <v>363.45454545454544</v>
      </c>
      <c r="E620" s="301">
        <v>51</v>
      </c>
      <c r="F620" s="299" t="s">
        <v>237</v>
      </c>
    </row>
    <row r="621" spans="1:6" x14ac:dyDescent="0.3">
      <c r="A621" s="301">
        <v>202401</v>
      </c>
      <c r="B621" s="299" t="s">
        <v>79</v>
      </c>
      <c r="C621" s="299" t="s">
        <v>35</v>
      </c>
      <c r="D621" s="301">
        <v>31</v>
      </c>
      <c r="E621" s="301">
        <v>56</v>
      </c>
      <c r="F621" s="299" t="s">
        <v>239</v>
      </c>
    </row>
    <row r="622" spans="1:6" x14ac:dyDescent="0.3">
      <c r="A622" s="301">
        <v>202401</v>
      </c>
      <c r="B622" s="299" t="s">
        <v>79</v>
      </c>
      <c r="C622" s="299" t="s">
        <v>35</v>
      </c>
      <c r="D622" s="301">
        <v>2</v>
      </c>
      <c r="E622" s="301">
        <v>60</v>
      </c>
      <c r="F622" s="299" t="s">
        <v>240</v>
      </c>
    </row>
    <row r="623" spans="1:6" x14ac:dyDescent="0.3">
      <c r="A623" s="301">
        <v>202401</v>
      </c>
      <c r="B623" s="299" t="s">
        <v>79</v>
      </c>
      <c r="C623" s="299" t="s">
        <v>35</v>
      </c>
      <c r="D623" s="301">
        <v>3</v>
      </c>
      <c r="E623" s="301">
        <v>64</v>
      </c>
      <c r="F623" s="299" t="s">
        <v>374</v>
      </c>
    </row>
    <row r="624" spans="1:6" x14ac:dyDescent="0.3">
      <c r="A624" s="301">
        <v>202401</v>
      </c>
      <c r="B624" s="299" t="s">
        <v>79</v>
      </c>
      <c r="C624" s="299" t="s">
        <v>35</v>
      </c>
      <c r="D624" s="301">
        <v>6788.909090909091</v>
      </c>
      <c r="E624" s="301">
        <v>68</v>
      </c>
      <c r="F624" s="299" t="s">
        <v>241</v>
      </c>
    </row>
    <row r="625" spans="1:6" x14ac:dyDescent="0.3">
      <c r="A625" s="301">
        <v>202401</v>
      </c>
      <c r="B625" s="299" t="s">
        <v>79</v>
      </c>
      <c r="C625" s="299" t="s">
        <v>35</v>
      </c>
      <c r="D625" s="301">
        <v>10.818181818181818</v>
      </c>
      <c r="E625" s="301">
        <v>70</v>
      </c>
      <c r="F625" s="299" t="s">
        <v>242</v>
      </c>
    </row>
    <row r="626" spans="1:6" x14ac:dyDescent="0.3">
      <c r="A626" s="301">
        <v>202401</v>
      </c>
      <c r="B626" s="299" t="s">
        <v>79</v>
      </c>
      <c r="C626" s="299" t="s">
        <v>35</v>
      </c>
      <c r="D626" s="301">
        <v>1</v>
      </c>
      <c r="E626" s="301">
        <v>72</v>
      </c>
      <c r="F626" s="299" t="s">
        <v>375</v>
      </c>
    </row>
    <row r="627" spans="1:6" x14ac:dyDescent="0.3">
      <c r="A627" s="301">
        <v>202401</v>
      </c>
      <c r="B627" s="299" t="s">
        <v>79</v>
      </c>
      <c r="C627" s="299" t="s">
        <v>35</v>
      </c>
      <c r="D627" s="301">
        <v>2357.2272727272725</v>
      </c>
      <c r="E627" s="301">
        <v>76</v>
      </c>
      <c r="F627" s="299" t="s">
        <v>243</v>
      </c>
    </row>
    <row r="628" spans="1:6" x14ac:dyDescent="0.3">
      <c r="A628" s="301">
        <v>202401</v>
      </c>
      <c r="B628" s="299" t="s">
        <v>79</v>
      </c>
      <c r="C628" s="299" t="s">
        <v>35</v>
      </c>
      <c r="D628" s="301">
        <v>0.86363636363636365</v>
      </c>
      <c r="E628" s="301">
        <v>84</v>
      </c>
      <c r="F628" s="299" t="s">
        <v>401</v>
      </c>
    </row>
    <row r="629" spans="1:6" x14ac:dyDescent="0.3">
      <c r="A629" s="301">
        <v>202401</v>
      </c>
      <c r="B629" s="299" t="s">
        <v>79</v>
      </c>
      <c r="C629" s="299" t="s">
        <v>35</v>
      </c>
      <c r="D629" s="301">
        <v>4</v>
      </c>
      <c r="E629" s="301">
        <v>86</v>
      </c>
      <c r="F629" s="299" t="s">
        <v>244</v>
      </c>
    </row>
    <row r="630" spans="1:6" x14ac:dyDescent="0.3">
      <c r="A630" s="301">
        <v>202401</v>
      </c>
      <c r="B630" s="299" t="s">
        <v>79</v>
      </c>
      <c r="C630" s="299" t="s">
        <v>35</v>
      </c>
      <c r="D630" s="301">
        <v>3337.590909090909</v>
      </c>
      <c r="E630" s="301">
        <v>100</v>
      </c>
      <c r="F630" s="299" t="s">
        <v>101</v>
      </c>
    </row>
    <row r="631" spans="1:6" x14ac:dyDescent="0.3">
      <c r="A631" s="301">
        <v>202401</v>
      </c>
      <c r="B631" s="299" t="s">
        <v>79</v>
      </c>
      <c r="C631" s="299" t="s">
        <v>35</v>
      </c>
      <c r="D631" s="301">
        <v>5</v>
      </c>
      <c r="E631" s="301">
        <v>104</v>
      </c>
      <c r="F631" s="299" t="s">
        <v>245</v>
      </c>
    </row>
    <row r="632" spans="1:6" x14ac:dyDescent="0.3">
      <c r="A632" s="301">
        <v>202401</v>
      </c>
      <c r="B632" s="299" t="s">
        <v>79</v>
      </c>
      <c r="C632" s="299" t="s">
        <v>35</v>
      </c>
      <c r="D632" s="301">
        <v>2</v>
      </c>
      <c r="E632" s="301">
        <v>108</v>
      </c>
      <c r="F632" s="299" t="s">
        <v>246</v>
      </c>
    </row>
    <row r="633" spans="1:6" x14ac:dyDescent="0.3">
      <c r="A633" s="301">
        <v>202401</v>
      </c>
      <c r="B633" s="299" t="s">
        <v>79</v>
      </c>
      <c r="C633" s="299" t="s">
        <v>35</v>
      </c>
      <c r="D633" s="301">
        <v>128.04545454545453</v>
      </c>
      <c r="E633" s="301">
        <v>112</v>
      </c>
      <c r="F633" s="299" t="s">
        <v>247</v>
      </c>
    </row>
    <row r="634" spans="1:6" x14ac:dyDescent="0.3">
      <c r="A634" s="301">
        <v>202401</v>
      </c>
      <c r="B634" s="299" t="s">
        <v>79</v>
      </c>
      <c r="C634" s="299" t="s">
        <v>35</v>
      </c>
      <c r="D634" s="301">
        <v>1</v>
      </c>
      <c r="E634" s="301">
        <v>116</v>
      </c>
      <c r="F634" s="299" t="s">
        <v>248</v>
      </c>
    </row>
    <row r="635" spans="1:6" x14ac:dyDescent="0.3">
      <c r="A635" s="301">
        <v>202401</v>
      </c>
      <c r="B635" s="299" t="s">
        <v>79</v>
      </c>
      <c r="C635" s="299" t="s">
        <v>35</v>
      </c>
      <c r="D635" s="301">
        <v>41.363636363636367</v>
      </c>
      <c r="E635" s="301">
        <v>120</v>
      </c>
      <c r="F635" s="299" t="s">
        <v>249</v>
      </c>
    </row>
    <row r="636" spans="1:6" x14ac:dyDescent="0.3">
      <c r="A636" s="301">
        <v>202401</v>
      </c>
      <c r="B636" s="299" t="s">
        <v>79</v>
      </c>
      <c r="C636" s="299" t="s">
        <v>35</v>
      </c>
      <c r="D636" s="301">
        <v>2.8636363636363638</v>
      </c>
      <c r="E636" s="301">
        <v>124</v>
      </c>
      <c r="F636" s="299" t="s">
        <v>250</v>
      </c>
    </row>
    <row r="637" spans="1:6" x14ac:dyDescent="0.3">
      <c r="A637" s="301">
        <v>202401</v>
      </c>
      <c r="B637" s="299" t="s">
        <v>79</v>
      </c>
      <c r="C637" s="299" t="s">
        <v>35</v>
      </c>
      <c r="D637" s="301">
        <v>270.18181818181819</v>
      </c>
      <c r="E637" s="301">
        <v>132</v>
      </c>
      <c r="F637" s="299" t="s">
        <v>251</v>
      </c>
    </row>
    <row r="638" spans="1:6" x14ac:dyDescent="0.3">
      <c r="A638" s="301">
        <v>202401</v>
      </c>
      <c r="B638" s="299" t="s">
        <v>79</v>
      </c>
      <c r="C638" s="299" t="s">
        <v>35</v>
      </c>
      <c r="D638" s="301">
        <v>3</v>
      </c>
      <c r="E638" s="301">
        <v>140</v>
      </c>
      <c r="F638" s="299" t="s">
        <v>378</v>
      </c>
    </row>
    <row r="639" spans="1:6" x14ac:dyDescent="0.3">
      <c r="A639" s="301">
        <v>202401</v>
      </c>
      <c r="B639" s="299" t="s">
        <v>79</v>
      </c>
      <c r="C639" s="299" t="s">
        <v>35</v>
      </c>
      <c r="D639" s="301">
        <v>15.954545454545455</v>
      </c>
      <c r="E639" s="301">
        <v>144</v>
      </c>
      <c r="F639" s="299" t="s">
        <v>253</v>
      </c>
    </row>
    <row r="640" spans="1:6" x14ac:dyDescent="0.3">
      <c r="A640" s="301">
        <v>202401</v>
      </c>
      <c r="B640" s="299" t="s">
        <v>79</v>
      </c>
      <c r="C640" s="299" t="s">
        <v>35</v>
      </c>
      <c r="D640" s="301">
        <v>0.45454545454545453</v>
      </c>
      <c r="E640" s="301">
        <v>148</v>
      </c>
      <c r="F640" s="299" t="s">
        <v>379</v>
      </c>
    </row>
    <row r="641" spans="1:6" x14ac:dyDescent="0.3">
      <c r="A641" s="301">
        <v>202401</v>
      </c>
      <c r="B641" s="299" t="s">
        <v>79</v>
      </c>
      <c r="C641" s="299" t="s">
        <v>35</v>
      </c>
      <c r="D641" s="301">
        <v>451.18181818181819</v>
      </c>
      <c r="E641" s="301">
        <v>152</v>
      </c>
      <c r="F641" s="299" t="s">
        <v>254</v>
      </c>
    </row>
    <row r="642" spans="1:6" x14ac:dyDescent="0.3">
      <c r="A642" s="301">
        <v>202401</v>
      </c>
      <c r="B642" s="299" t="s">
        <v>79</v>
      </c>
      <c r="C642" s="299" t="s">
        <v>35</v>
      </c>
      <c r="D642" s="301">
        <v>329.68181818181819</v>
      </c>
      <c r="E642" s="301">
        <v>156</v>
      </c>
      <c r="F642" s="299" t="s">
        <v>112</v>
      </c>
    </row>
    <row r="643" spans="1:6" x14ac:dyDescent="0.3">
      <c r="A643" s="301">
        <v>202401</v>
      </c>
      <c r="B643" s="299" t="s">
        <v>79</v>
      </c>
      <c r="C643" s="299" t="s">
        <v>35</v>
      </c>
      <c r="D643" s="301">
        <v>1</v>
      </c>
      <c r="E643" s="301">
        <v>158</v>
      </c>
      <c r="F643" s="299" t="s">
        <v>255</v>
      </c>
    </row>
    <row r="644" spans="1:6" x14ac:dyDescent="0.3">
      <c r="A644" s="301">
        <v>202401</v>
      </c>
      <c r="B644" s="299" t="s">
        <v>79</v>
      </c>
      <c r="C644" s="299" t="s">
        <v>35</v>
      </c>
      <c r="D644" s="301">
        <v>1</v>
      </c>
      <c r="E644" s="301">
        <v>162</v>
      </c>
      <c r="F644" s="299" t="s">
        <v>256</v>
      </c>
    </row>
    <row r="645" spans="1:6" x14ac:dyDescent="0.3">
      <c r="A645" s="301">
        <v>202401</v>
      </c>
      <c r="B645" s="299" t="s">
        <v>79</v>
      </c>
      <c r="C645" s="299" t="s">
        <v>35</v>
      </c>
      <c r="D645" s="301">
        <v>14460.90909090909</v>
      </c>
      <c r="E645" s="301">
        <v>170</v>
      </c>
      <c r="F645" s="299" t="s">
        <v>102</v>
      </c>
    </row>
    <row r="646" spans="1:6" x14ac:dyDescent="0.3">
      <c r="A646" s="301">
        <v>202401</v>
      </c>
      <c r="B646" s="299" t="s">
        <v>79</v>
      </c>
      <c r="C646" s="299" t="s">
        <v>35</v>
      </c>
      <c r="D646" s="301">
        <v>1</v>
      </c>
      <c r="E646" s="301">
        <v>174</v>
      </c>
      <c r="F646" s="299" t="s">
        <v>257</v>
      </c>
    </row>
    <row r="647" spans="1:6" x14ac:dyDescent="0.3">
      <c r="A647" s="301">
        <v>202401</v>
      </c>
      <c r="B647" s="299" t="s">
        <v>79</v>
      </c>
      <c r="C647" s="299" t="s">
        <v>35</v>
      </c>
      <c r="D647" s="301">
        <v>17.181818181818183</v>
      </c>
      <c r="E647" s="301">
        <v>178</v>
      </c>
      <c r="F647" s="299" t="s">
        <v>258</v>
      </c>
    </row>
    <row r="648" spans="1:6" x14ac:dyDescent="0.3">
      <c r="A648" s="301">
        <v>202401</v>
      </c>
      <c r="B648" s="299" t="s">
        <v>79</v>
      </c>
      <c r="C648" s="299" t="s">
        <v>35</v>
      </c>
      <c r="D648" s="301">
        <v>4.5909090909090908</v>
      </c>
      <c r="E648" s="301">
        <v>180</v>
      </c>
      <c r="F648" s="299" t="s">
        <v>259</v>
      </c>
    </row>
    <row r="649" spans="1:6" x14ac:dyDescent="0.3">
      <c r="A649" s="301">
        <v>202401</v>
      </c>
      <c r="B649" s="299" t="s">
        <v>79</v>
      </c>
      <c r="C649" s="299" t="s">
        <v>35</v>
      </c>
      <c r="D649" s="301">
        <v>70.090909090909093</v>
      </c>
      <c r="E649" s="301">
        <v>188</v>
      </c>
      <c r="F649" s="299" t="s">
        <v>260</v>
      </c>
    </row>
    <row r="650" spans="1:6" x14ac:dyDescent="0.3">
      <c r="A650" s="301">
        <v>202401</v>
      </c>
      <c r="B650" s="299" t="s">
        <v>79</v>
      </c>
      <c r="C650" s="299" t="s">
        <v>35</v>
      </c>
      <c r="D650" s="301">
        <v>16.454545454545453</v>
      </c>
      <c r="E650" s="301">
        <v>191</v>
      </c>
      <c r="F650" s="299" t="s">
        <v>103</v>
      </c>
    </row>
    <row r="651" spans="1:6" x14ac:dyDescent="0.3">
      <c r="A651" s="301">
        <v>202401</v>
      </c>
      <c r="B651" s="299" t="s">
        <v>79</v>
      </c>
      <c r="C651" s="299" t="s">
        <v>35</v>
      </c>
      <c r="D651" s="301">
        <v>1539.590909090909</v>
      </c>
      <c r="E651" s="301">
        <v>192</v>
      </c>
      <c r="F651" s="299" t="s">
        <v>261</v>
      </c>
    </row>
    <row r="652" spans="1:6" x14ac:dyDescent="0.3">
      <c r="A652" s="301">
        <v>202401</v>
      </c>
      <c r="B652" s="299" t="s">
        <v>79</v>
      </c>
      <c r="C652" s="299" t="s">
        <v>35</v>
      </c>
      <c r="D652" s="301">
        <v>4</v>
      </c>
      <c r="E652" s="301">
        <v>196</v>
      </c>
      <c r="F652" s="299" t="s">
        <v>120</v>
      </c>
    </row>
    <row r="653" spans="1:6" x14ac:dyDescent="0.3">
      <c r="A653" s="301">
        <v>202401</v>
      </c>
      <c r="B653" s="299" t="s">
        <v>79</v>
      </c>
      <c r="C653" s="299" t="s">
        <v>35</v>
      </c>
      <c r="D653" s="301">
        <v>24.954545454545453</v>
      </c>
      <c r="E653" s="301">
        <v>203</v>
      </c>
      <c r="F653" s="299" t="s">
        <v>224</v>
      </c>
    </row>
    <row r="654" spans="1:6" x14ac:dyDescent="0.3">
      <c r="A654" s="301">
        <v>202401</v>
      </c>
      <c r="B654" s="299" t="s">
        <v>79</v>
      </c>
      <c r="C654" s="299" t="s">
        <v>35</v>
      </c>
      <c r="D654" s="301">
        <v>3</v>
      </c>
      <c r="E654" s="301">
        <v>204</v>
      </c>
      <c r="F654" s="299" t="s">
        <v>262</v>
      </c>
    </row>
    <row r="655" spans="1:6" x14ac:dyDescent="0.3">
      <c r="A655" s="301">
        <v>202401</v>
      </c>
      <c r="B655" s="299" t="s">
        <v>79</v>
      </c>
      <c r="C655" s="299" t="s">
        <v>35</v>
      </c>
      <c r="D655" s="301">
        <v>6</v>
      </c>
      <c r="E655" s="301">
        <v>208</v>
      </c>
      <c r="F655" s="299" t="s">
        <v>113</v>
      </c>
    </row>
    <row r="656" spans="1:6" x14ac:dyDescent="0.3">
      <c r="A656" s="301">
        <v>202401</v>
      </c>
      <c r="B656" s="299" t="s">
        <v>79</v>
      </c>
      <c r="C656" s="299" t="s">
        <v>35</v>
      </c>
      <c r="D656" s="301">
        <v>13.454545454545455</v>
      </c>
      <c r="E656" s="301">
        <v>212</v>
      </c>
      <c r="F656" s="299" t="s">
        <v>263</v>
      </c>
    </row>
    <row r="657" spans="1:6" x14ac:dyDescent="0.3">
      <c r="A657" s="301">
        <v>202401</v>
      </c>
      <c r="B657" s="299" t="s">
        <v>79</v>
      </c>
      <c r="C657" s="299" t="s">
        <v>35</v>
      </c>
      <c r="D657" s="301">
        <v>2033.2272727272727</v>
      </c>
      <c r="E657" s="301">
        <v>214</v>
      </c>
      <c r="F657" s="299" t="s">
        <v>225</v>
      </c>
    </row>
    <row r="658" spans="1:6" x14ac:dyDescent="0.3">
      <c r="A658" s="301">
        <v>202401</v>
      </c>
      <c r="B658" s="299" t="s">
        <v>79</v>
      </c>
      <c r="C658" s="299" t="s">
        <v>35</v>
      </c>
      <c r="D658" s="301">
        <v>3956.6363636363635</v>
      </c>
      <c r="E658" s="301">
        <v>218</v>
      </c>
      <c r="F658" s="299" t="s">
        <v>114</v>
      </c>
    </row>
    <row r="659" spans="1:6" x14ac:dyDescent="0.3">
      <c r="A659" s="301">
        <v>202401</v>
      </c>
      <c r="B659" s="299" t="s">
        <v>79</v>
      </c>
      <c r="C659" s="299" t="s">
        <v>35</v>
      </c>
      <c r="D659" s="301">
        <v>2213.1363636363635</v>
      </c>
      <c r="E659" s="301">
        <v>222</v>
      </c>
      <c r="F659" s="299" t="s">
        <v>264</v>
      </c>
    </row>
    <row r="660" spans="1:6" x14ac:dyDescent="0.3">
      <c r="A660" s="301">
        <v>202401</v>
      </c>
      <c r="B660" s="299" t="s">
        <v>79</v>
      </c>
      <c r="C660" s="299" t="s">
        <v>35</v>
      </c>
      <c r="D660" s="301">
        <v>177.72727272727272</v>
      </c>
      <c r="E660" s="301">
        <v>226</v>
      </c>
      <c r="F660" s="299" t="s">
        <v>265</v>
      </c>
    </row>
    <row r="661" spans="1:6" x14ac:dyDescent="0.3">
      <c r="A661" s="301">
        <v>202401</v>
      </c>
      <c r="B661" s="299" t="s">
        <v>79</v>
      </c>
      <c r="C661" s="299" t="s">
        <v>35</v>
      </c>
      <c r="D661" s="301">
        <v>13</v>
      </c>
      <c r="E661" s="301">
        <v>231</v>
      </c>
      <c r="F661" s="299" t="s">
        <v>266</v>
      </c>
    </row>
    <row r="662" spans="1:6" x14ac:dyDescent="0.3">
      <c r="A662" s="301">
        <v>202401</v>
      </c>
      <c r="B662" s="299" t="s">
        <v>79</v>
      </c>
      <c r="C662" s="299" t="s">
        <v>35</v>
      </c>
      <c r="D662" s="301">
        <v>9</v>
      </c>
      <c r="E662" s="301">
        <v>233</v>
      </c>
      <c r="F662" s="299" t="s">
        <v>104</v>
      </c>
    </row>
    <row r="663" spans="1:6" x14ac:dyDescent="0.3">
      <c r="A663" s="301">
        <v>202401</v>
      </c>
      <c r="B663" s="299" t="s">
        <v>79</v>
      </c>
      <c r="C663" s="299" t="s">
        <v>35</v>
      </c>
      <c r="D663" s="301">
        <v>1</v>
      </c>
      <c r="E663" s="301">
        <v>238</v>
      </c>
      <c r="F663" s="299" t="s">
        <v>403</v>
      </c>
    </row>
    <row r="664" spans="1:6" x14ac:dyDescent="0.3">
      <c r="A664" s="301">
        <v>202401</v>
      </c>
      <c r="B664" s="299" t="s">
        <v>79</v>
      </c>
      <c r="C664" s="299" t="s">
        <v>35</v>
      </c>
      <c r="D664" s="301">
        <v>2</v>
      </c>
      <c r="E664" s="301">
        <v>239</v>
      </c>
      <c r="F664" s="299" t="s">
        <v>404</v>
      </c>
    </row>
    <row r="665" spans="1:6" x14ac:dyDescent="0.3">
      <c r="A665" s="301">
        <v>202401</v>
      </c>
      <c r="B665" s="299" t="s">
        <v>79</v>
      </c>
      <c r="C665" s="299" t="s">
        <v>35</v>
      </c>
      <c r="D665" s="301">
        <v>2</v>
      </c>
      <c r="E665" s="301">
        <v>242</v>
      </c>
      <c r="F665" s="299" t="s">
        <v>405</v>
      </c>
    </row>
    <row r="666" spans="1:6" x14ac:dyDescent="0.3">
      <c r="A666" s="301">
        <v>202401</v>
      </c>
      <c r="B666" s="299" t="s">
        <v>79</v>
      </c>
      <c r="C666" s="299" t="s">
        <v>35</v>
      </c>
      <c r="D666" s="301">
        <v>2</v>
      </c>
      <c r="E666" s="301">
        <v>246</v>
      </c>
      <c r="F666" s="299" t="s">
        <v>116</v>
      </c>
    </row>
    <row r="667" spans="1:6" x14ac:dyDescent="0.3">
      <c r="A667" s="301">
        <v>202401</v>
      </c>
      <c r="B667" s="299" t="s">
        <v>79</v>
      </c>
      <c r="C667" s="299" t="s">
        <v>35</v>
      </c>
      <c r="D667" s="301">
        <v>127.04545454545455</v>
      </c>
      <c r="E667" s="301">
        <v>250</v>
      </c>
      <c r="F667" s="299" t="s">
        <v>105</v>
      </c>
    </row>
    <row r="668" spans="1:6" x14ac:dyDescent="0.3">
      <c r="A668" s="301">
        <v>202401</v>
      </c>
      <c r="B668" s="299" t="s">
        <v>79</v>
      </c>
      <c r="C668" s="299" t="s">
        <v>35</v>
      </c>
      <c r="D668" s="301">
        <v>1</v>
      </c>
      <c r="E668" s="301">
        <v>254</v>
      </c>
      <c r="F668" s="299" t="s">
        <v>406</v>
      </c>
    </row>
    <row r="669" spans="1:6" x14ac:dyDescent="0.3">
      <c r="A669" s="301">
        <v>202401</v>
      </c>
      <c r="B669" s="299" t="s">
        <v>79</v>
      </c>
      <c r="C669" s="299" t="s">
        <v>35</v>
      </c>
      <c r="D669" s="301">
        <v>1</v>
      </c>
      <c r="E669" s="301">
        <v>258</v>
      </c>
      <c r="F669" s="299" t="s">
        <v>407</v>
      </c>
    </row>
    <row r="670" spans="1:6" x14ac:dyDescent="0.3">
      <c r="A670" s="301">
        <v>202401</v>
      </c>
      <c r="B670" s="299" t="s">
        <v>79</v>
      </c>
      <c r="C670" s="299" t="s">
        <v>35</v>
      </c>
      <c r="D670" s="301">
        <v>1</v>
      </c>
      <c r="E670" s="301">
        <v>266</v>
      </c>
      <c r="F670" s="299" t="s">
        <v>268</v>
      </c>
    </row>
    <row r="671" spans="1:6" x14ac:dyDescent="0.3">
      <c r="A671" s="301">
        <v>202401</v>
      </c>
      <c r="B671" s="299" t="s">
        <v>79</v>
      </c>
      <c r="C671" s="299" t="s">
        <v>35</v>
      </c>
      <c r="D671" s="301">
        <v>1866.1363636363637</v>
      </c>
      <c r="E671" s="301">
        <v>268</v>
      </c>
      <c r="F671" s="299" t="s">
        <v>269</v>
      </c>
    </row>
    <row r="672" spans="1:6" x14ac:dyDescent="0.3">
      <c r="A672" s="301">
        <v>202401</v>
      </c>
      <c r="B672" s="299" t="s">
        <v>79</v>
      </c>
      <c r="C672" s="299" t="s">
        <v>35</v>
      </c>
      <c r="D672" s="301">
        <v>42.545454545454547</v>
      </c>
      <c r="E672" s="301">
        <v>270</v>
      </c>
      <c r="F672" s="299" t="s">
        <v>270</v>
      </c>
    </row>
    <row r="673" spans="1:6" x14ac:dyDescent="0.3">
      <c r="A673" s="301">
        <v>202401</v>
      </c>
      <c r="B673" s="299" t="s">
        <v>79</v>
      </c>
      <c r="C673" s="299" t="s">
        <v>35</v>
      </c>
      <c r="D673" s="301">
        <v>1</v>
      </c>
      <c r="E673" s="301">
        <v>275</v>
      </c>
      <c r="F673" s="299" t="s">
        <v>271</v>
      </c>
    </row>
    <row r="674" spans="1:6" x14ac:dyDescent="0.3">
      <c r="A674" s="301">
        <v>202401</v>
      </c>
      <c r="B674" s="299" t="s">
        <v>79</v>
      </c>
      <c r="C674" s="299" t="s">
        <v>35</v>
      </c>
      <c r="D674" s="301">
        <v>176.90909090909091</v>
      </c>
      <c r="E674" s="301">
        <v>276</v>
      </c>
      <c r="F674" s="299" t="s">
        <v>99</v>
      </c>
    </row>
    <row r="675" spans="1:6" x14ac:dyDescent="0.3">
      <c r="A675" s="301">
        <v>202401</v>
      </c>
      <c r="B675" s="299" t="s">
        <v>79</v>
      </c>
      <c r="C675" s="299" t="s">
        <v>35</v>
      </c>
      <c r="D675" s="301">
        <v>32</v>
      </c>
      <c r="E675" s="301">
        <v>288</v>
      </c>
      <c r="F675" s="299" t="s">
        <v>272</v>
      </c>
    </row>
    <row r="676" spans="1:6" x14ac:dyDescent="0.3">
      <c r="A676" s="301">
        <v>202401</v>
      </c>
      <c r="B676" s="299" t="s">
        <v>79</v>
      </c>
      <c r="C676" s="299" t="s">
        <v>35</v>
      </c>
      <c r="D676" s="301">
        <v>1</v>
      </c>
      <c r="E676" s="301">
        <v>292</v>
      </c>
      <c r="F676" s="299" t="s">
        <v>273</v>
      </c>
    </row>
    <row r="677" spans="1:6" x14ac:dyDescent="0.3">
      <c r="A677" s="301">
        <v>202401</v>
      </c>
      <c r="B677" s="299" t="s">
        <v>79</v>
      </c>
      <c r="C677" s="299" t="s">
        <v>35</v>
      </c>
      <c r="D677" s="301">
        <v>13</v>
      </c>
      <c r="E677" s="301">
        <v>300</v>
      </c>
      <c r="F677" s="299" t="s">
        <v>117</v>
      </c>
    </row>
    <row r="678" spans="1:6" x14ac:dyDescent="0.3">
      <c r="A678" s="301">
        <v>202401</v>
      </c>
      <c r="B678" s="299" t="s">
        <v>79</v>
      </c>
      <c r="C678" s="299" t="s">
        <v>35</v>
      </c>
      <c r="D678" s="301">
        <v>5</v>
      </c>
      <c r="E678" s="301">
        <v>304</v>
      </c>
      <c r="F678" s="299" t="s">
        <v>381</v>
      </c>
    </row>
    <row r="679" spans="1:6" x14ac:dyDescent="0.3">
      <c r="A679" s="301">
        <v>202401</v>
      </c>
      <c r="B679" s="299" t="s">
        <v>79</v>
      </c>
      <c r="C679" s="299" t="s">
        <v>35</v>
      </c>
      <c r="D679" s="301">
        <v>809.90909090909088</v>
      </c>
      <c r="E679" s="301">
        <v>320</v>
      </c>
      <c r="F679" s="299" t="s">
        <v>274</v>
      </c>
    </row>
    <row r="680" spans="1:6" x14ac:dyDescent="0.3">
      <c r="A680" s="301">
        <v>202401</v>
      </c>
      <c r="B680" s="299" t="s">
        <v>79</v>
      </c>
      <c r="C680" s="299" t="s">
        <v>35</v>
      </c>
      <c r="D680" s="301">
        <v>21.681818181818183</v>
      </c>
      <c r="E680" s="301">
        <v>324</v>
      </c>
      <c r="F680" s="299" t="s">
        <v>275</v>
      </c>
    </row>
    <row r="681" spans="1:6" x14ac:dyDescent="0.3">
      <c r="A681" s="301">
        <v>202401</v>
      </c>
      <c r="B681" s="299" t="s">
        <v>79</v>
      </c>
      <c r="C681" s="299" t="s">
        <v>35</v>
      </c>
      <c r="D681" s="301">
        <v>14.590909090909092</v>
      </c>
      <c r="E681" s="301">
        <v>332</v>
      </c>
      <c r="F681" s="299" t="s">
        <v>277</v>
      </c>
    </row>
    <row r="682" spans="1:6" x14ac:dyDescent="0.3">
      <c r="A682" s="301">
        <v>202401</v>
      </c>
      <c r="B682" s="299" t="s">
        <v>79</v>
      </c>
      <c r="C682" s="299" t="s">
        <v>35</v>
      </c>
      <c r="D682" s="301">
        <v>21496.409090909092</v>
      </c>
      <c r="E682" s="301">
        <v>340</v>
      </c>
      <c r="F682" s="299" t="s">
        <v>190</v>
      </c>
    </row>
    <row r="683" spans="1:6" x14ac:dyDescent="0.3">
      <c r="A683" s="301">
        <v>202401</v>
      </c>
      <c r="B683" s="299" t="s">
        <v>79</v>
      </c>
      <c r="C683" s="299" t="s">
        <v>35</v>
      </c>
      <c r="D683" s="301">
        <v>1</v>
      </c>
      <c r="E683" s="301">
        <v>344</v>
      </c>
      <c r="F683" s="299" t="s">
        <v>278</v>
      </c>
    </row>
    <row r="684" spans="1:6" x14ac:dyDescent="0.3">
      <c r="A684" s="301">
        <v>202401</v>
      </c>
      <c r="B684" s="299" t="s">
        <v>79</v>
      </c>
      <c r="C684" s="299" t="s">
        <v>35</v>
      </c>
      <c r="D684" s="301">
        <v>50</v>
      </c>
      <c r="E684" s="301">
        <v>348</v>
      </c>
      <c r="F684" s="299" t="s">
        <v>279</v>
      </c>
    </row>
    <row r="685" spans="1:6" x14ac:dyDescent="0.3">
      <c r="A685" s="301">
        <v>202401</v>
      </c>
      <c r="B685" s="299" t="s">
        <v>79</v>
      </c>
      <c r="C685" s="299" t="s">
        <v>35</v>
      </c>
      <c r="D685" s="301">
        <v>256.04545454545456</v>
      </c>
      <c r="E685" s="301">
        <v>356</v>
      </c>
      <c r="F685" s="299" t="s">
        <v>281</v>
      </c>
    </row>
    <row r="686" spans="1:6" x14ac:dyDescent="0.3">
      <c r="A686" s="301">
        <v>202401</v>
      </c>
      <c r="B686" s="299" t="s">
        <v>79</v>
      </c>
      <c r="C686" s="299" t="s">
        <v>35</v>
      </c>
      <c r="D686" s="301">
        <v>53.863636363636367</v>
      </c>
      <c r="E686" s="301">
        <v>360</v>
      </c>
      <c r="F686" s="299" t="s">
        <v>282</v>
      </c>
    </row>
    <row r="687" spans="1:6" x14ac:dyDescent="0.3">
      <c r="A687" s="301">
        <v>202401</v>
      </c>
      <c r="B687" s="299" t="s">
        <v>79</v>
      </c>
      <c r="C687" s="299" t="s">
        <v>35</v>
      </c>
      <c r="D687" s="301">
        <v>7</v>
      </c>
      <c r="E687" s="301">
        <v>364</v>
      </c>
      <c r="F687" s="299" t="s">
        <v>283</v>
      </c>
    </row>
    <row r="688" spans="1:6" x14ac:dyDescent="0.3">
      <c r="A688" s="301">
        <v>202401</v>
      </c>
      <c r="B688" s="299" t="s">
        <v>79</v>
      </c>
      <c r="C688" s="299" t="s">
        <v>35</v>
      </c>
      <c r="D688" s="301">
        <v>2.4090909090909092</v>
      </c>
      <c r="E688" s="301">
        <v>368</v>
      </c>
      <c r="F688" s="299" t="s">
        <v>284</v>
      </c>
    </row>
    <row r="689" spans="1:6" x14ac:dyDescent="0.3">
      <c r="A689" s="301">
        <v>202401</v>
      </c>
      <c r="B689" s="299" t="s">
        <v>79</v>
      </c>
      <c r="C689" s="299" t="s">
        <v>35</v>
      </c>
      <c r="D689" s="301">
        <v>5.5</v>
      </c>
      <c r="E689" s="301">
        <v>372</v>
      </c>
      <c r="F689" s="299" t="s">
        <v>106</v>
      </c>
    </row>
    <row r="690" spans="1:6" x14ac:dyDescent="0.3">
      <c r="A690" s="301">
        <v>202401</v>
      </c>
      <c r="B690" s="299" t="s">
        <v>79</v>
      </c>
      <c r="C690" s="299" t="s">
        <v>35</v>
      </c>
      <c r="D690" s="301">
        <v>3.9545454545454546</v>
      </c>
      <c r="E690" s="301">
        <v>376</v>
      </c>
      <c r="F690" s="299" t="s">
        <v>285</v>
      </c>
    </row>
    <row r="691" spans="1:6" x14ac:dyDescent="0.3">
      <c r="A691" s="301">
        <v>202401</v>
      </c>
      <c r="B691" s="299" t="s">
        <v>79</v>
      </c>
      <c r="C691" s="299" t="s">
        <v>35</v>
      </c>
      <c r="D691" s="301">
        <v>631.63636363636363</v>
      </c>
      <c r="E691" s="301">
        <v>380</v>
      </c>
      <c r="F691" s="299" t="s">
        <v>107</v>
      </c>
    </row>
    <row r="692" spans="1:6" x14ac:dyDescent="0.3">
      <c r="A692" s="301">
        <v>202401</v>
      </c>
      <c r="B692" s="299" t="s">
        <v>79</v>
      </c>
      <c r="C692" s="299" t="s">
        <v>35</v>
      </c>
      <c r="D692" s="301">
        <v>35.863636363636367</v>
      </c>
      <c r="E692" s="301">
        <v>384</v>
      </c>
      <c r="F692" s="299" t="s">
        <v>286</v>
      </c>
    </row>
    <row r="693" spans="1:6" x14ac:dyDescent="0.3">
      <c r="A693" s="301">
        <v>202401</v>
      </c>
      <c r="B693" s="299" t="s">
        <v>79</v>
      </c>
      <c r="C693" s="299" t="s">
        <v>35</v>
      </c>
      <c r="D693" s="301">
        <v>3</v>
      </c>
      <c r="E693" s="301">
        <v>388</v>
      </c>
      <c r="F693" s="299" t="s">
        <v>287</v>
      </c>
    </row>
    <row r="694" spans="1:6" x14ac:dyDescent="0.3">
      <c r="A694" s="301">
        <v>202401</v>
      </c>
      <c r="B694" s="299" t="s">
        <v>79</v>
      </c>
      <c r="C694" s="299" t="s">
        <v>35</v>
      </c>
      <c r="D694" s="301">
        <v>8</v>
      </c>
      <c r="E694" s="301">
        <v>392</v>
      </c>
      <c r="F694" s="299" t="s">
        <v>288</v>
      </c>
    </row>
    <row r="695" spans="1:6" x14ac:dyDescent="0.3">
      <c r="A695" s="301">
        <v>202401</v>
      </c>
      <c r="B695" s="299" t="s">
        <v>79</v>
      </c>
      <c r="C695" s="299" t="s">
        <v>35</v>
      </c>
      <c r="D695" s="301">
        <v>22.318181818181817</v>
      </c>
      <c r="E695" s="301">
        <v>398</v>
      </c>
      <c r="F695" s="299" t="s">
        <v>289</v>
      </c>
    </row>
    <row r="696" spans="1:6" x14ac:dyDescent="0.3">
      <c r="A696" s="301">
        <v>202401</v>
      </c>
      <c r="B696" s="299" t="s">
        <v>79</v>
      </c>
      <c r="C696" s="299" t="s">
        <v>35</v>
      </c>
      <c r="D696" s="301">
        <v>0.31818181818181818</v>
      </c>
      <c r="E696" s="301">
        <v>400</v>
      </c>
      <c r="F696" s="299" t="s">
        <v>290</v>
      </c>
    </row>
    <row r="697" spans="1:6" x14ac:dyDescent="0.3">
      <c r="A697" s="301">
        <v>202401</v>
      </c>
      <c r="B697" s="299" t="s">
        <v>79</v>
      </c>
      <c r="C697" s="299" t="s">
        <v>35</v>
      </c>
      <c r="D697" s="301">
        <v>60.227272727272727</v>
      </c>
      <c r="E697" s="301">
        <v>404</v>
      </c>
      <c r="F697" s="299" t="s">
        <v>291</v>
      </c>
    </row>
    <row r="698" spans="1:6" x14ac:dyDescent="0.3">
      <c r="A698" s="301">
        <v>202401</v>
      </c>
      <c r="B698" s="299" t="s">
        <v>79</v>
      </c>
      <c r="C698" s="299" t="s">
        <v>35</v>
      </c>
      <c r="D698" s="301">
        <v>1</v>
      </c>
      <c r="E698" s="301">
        <v>408</v>
      </c>
      <c r="F698" s="299" t="s">
        <v>292</v>
      </c>
    </row>
    <row r="699" spans="1:6" x14ac:dyDescent="0.3">
      <c r="A699" s="301">
        <v>202401</v>
      </c>
      <c r="B699" s="299" t="s">
        <v>79</v>
      </c>
      <c r="C699" s="299" t="s">
        <v>35</v>
      </c>
      <c r="D699" s="301">
        <v>4.3181818181818183</v>
      </c>
      <c r="E699" s="301">
        <v>410</v>
      </c>
      <c r="F699" s="299" t="s">
        <v>293</v>
      </c>
    </row>
    <row r="700" spans="1:6" x14ac:dyDescent="0.3">
      <c r="A700" s="301">
        <v>202401</v>
      </c>
      <c r="B700" s="299" t="s">
        <v>79</v>
      </c>
      <c r="C700" s="299" t="s">
        <v>35</v>
      </c>
      <c r="D700" s="301">
        <v>2.3636363636363638</v>
      </c>
      <c r="E700" s="301">
        <v>417</v>
      </c>
      <c r="F700" s="299" t="s">
        <v>295</v>
      </c>
    </row>
    <row r="701" spans="1:6" x14ac:dyDescent="0.3">
      <c r="A701" s="301">
        <v>202401</v>
      </c>
      <c r="B701" s="299" t="s">
        <v>79</v>
      </c>
      <c r="C701" s="299" t="s">
        <v>35</v>
      </c>
      <c r="D701" s="301">
        <v>1</v>
      </c>
      <c r="E701" s="301">
        <v>418</v>
      </c>
      <c r="F701" s="299" t="s">
        <v>296</v>
      </c>
    </row>
    <row r="702" spans="1:6" x14ac:dyDescent="0.3">
      <c r="A702" s="301">
        <v>202401</v>
      </c>
      <c r="B702" s="299" t="s">
        <v>79</v>
      </c>
      <c r="C702" s="299" t="s">
        <v>35</v>
      </c>
      <c r="D702" s="301">
        <v>4</v>
      </c>
      <c r="E702" s="301">
        <v>422</v>
      </c>
      <c r="F702" s="299" t="s">
        <v>297</v>
      </c>
    </row>
    <row r="703" spans="1:6" x14ac:dyDescent="0.3">
      <c r="A703" s="301">
        <v>202401</v>
      </c>
      <c r="B703" s="299" t="s">
        <v>79</v>
      </c>
      <c r="C703" s="299" t="s">
        <v>35</v>
      </c>
      <c r="D703" s="301">
        <v>26</v>
      </c>
      <c r="E703" s="301">
        <v>428</v>
      </c>
      <c r="F703" s="299" t="s">
        <v>108</v>
      </c>
    </row>
    <row r="704" spans="1:6" x14ac:dyDescent="0.3">
      <c r="A704" s="301">
        <v>202401</v>
      </c>
      <c r="B704" s="299" t="s">
        <v>79</v>
      </c>
      <c r="C704" s="299" t="s">
        <v>35</v>
      </c>
      <c r="D704" s="301">
        <v>1</v>
      </c>
      <c r="E704" s="301">
        <v>430</v>
      </c>
      <c r="F704" s="299" t="s">
        <v>383</v>
      </c>
    </row>
    <row r="705" spans="1:6" x14ac:dyDescent="0.3">
      <c r="A705" s="301">
        <v>202401</v>
      </c>
      <c r="B705" s="299" t="s">
        <v>79</v>
      </c>
      <c r="C705" s="299" t="s">
        <v>35</v>
      </c>
      <c r="D705" s="301">
        <v>102.95454545454545</v>
      </c>
      <c r="E705" s="301">
        <v>440</v>
      </c>
      <c r="F705" s="299" t="s">
        <v>118</v>
      </c>
    </row>
    <row r="706" spans="1:6" x14ac:dyDescent="0.3">
      <c r="A706" s="301">
        <v>202401</v>
      </c>
      <c r="B706" s="299" t="s">
        <v>79</v>
      </c>
      <c r="C706" s="299" t="s">
        <v>35</v>
      </c>
      <c r="D706" s="301">
        <v>13</v>
      </c>
      <c r="E706" s="301">
        <v>450</v>
      </c>
      <c r="F706" s="299" t="s">
        <v>301</v>
      </c>
    </row>
    <row r="707" spans="1:6" x14ac:dyDescent="0.3">
      <c r="A707" s="301">
        <v>202401</v>
      </c>
      <c r="B707" s="299" t="s">
        <v>79</v>
      </c>
      <c r="C707" s="299" t="s">
        <v>35</v>
      </c>
      <c r="D707" s="301">
        <v>3.2727272727272729</v>
      </c>
      <c r="E707" s="301">
        <v>458</v>
      </c>
      <c r="F707" s="299" t="s">
        <v>303</v>
      </c>
    </row>
    <row r="708" spans="1:6" x14ac:dyDescent="0.3">
      <c r="A708" s="301">
        <v>202401</v>
      </c>
      <c r="B708" s="299" t="s">
        <v>79</v>
      </c>
      <c r="C708" s="299" t="s">
        <v>35</v>
      </c>
      <c r="D708" s="301">
        <v>20</v>
      </c>
      <c r="E708" s="301">
        <v>466</v>
      </c>
      <c r="F708" s="299" t="s">
        <v>304</v>
      </c>
    </row>
    <row r="709" spans="1:6" x14ac:dyDescent="0.3">
      <c r="A709" s="301">
        <v>202401</v>
      </c>
      <c r="B709" s="299" t="s">
        <v>79</v>
      </c>
      <c r="C709" s="299" t="s">
        <v>35</v>
      </c>
      <c r="D709" s="301">
        <v>4</v>
      </c>
      <c r="E709" s="301">
        <v>470</v>
      </c>
      <c r="F709" s="299" t="s">
        <v>122</v>
      </c>
    </row>
    <row r="710" spans="1:6" x14ac:dyDescent="0.3">
      <c r="A710" s="301">
        <v>202401</v>
      </c>
      <c r="B710" s="299" t="s">
        <v>79</v>
      </c>
      <c r="C710" s="299" t="s">
        <v>35</v>
      </c>
      <c r="D710" s="301">
        <v>1</v>
      </c>
      <c r="E710" s="301">
        <v>474</v>
      </c>
      <c r="F710" s="299" t="s">
        <v>385</v>
      </c>
    </row>
    <row r="711" spans="1:6" x14ac:dyDescent="0.3">
      <c r="A711" s="301">
        <v>202401</v>
      </c>
      <c r="B711" s="299" t="s">
        <v>79</v>
      </c>
      <c r="C711" s="299" t="s">
        <v>35</v>
      </c>
      <c r="D711" s="301">
        <v>14.909090909090908</v>
      </c>
      <c r="E711" s="301">
        <v>478</v>
      </c>
      <c r="F711" s="299" t="s">
        <v>305</v>
      </c>
    </row>
    <row r="712" spans="1:6" x14ac:dyDescent="0.3">
      <c r="A712" s="301">
        <v>202401</v>
      </c>
      <c r="B712" s="299" t="s">
        <v>79</v>
      </c>
      <c r="C712" s="299" t="s">
        <v>35</v>
      </c>
      <c r="D712" s="301">
        <v>2</v>
      </c>
      <c r="E712" s="301">
        <v>480</v>
      </c>
      <c r="F712" s="299" t="s">
        <v>306</v>
      </c>
    </row>
    <row r="713" spans="1:6" x14ac:dyDescent="0.3">
      <c r="A713" s="301">
        <v>202401</v>
      </c>
      <c r="B713" s="299" t="s">
        <v>79</v>
      </c>
      <c r="C713" s="299" t="s">
        <v>35</v>
      </c>
      <c r="D713" s="301">
        <v>313.5</v>
      </c>
      <c r="E713" s="301">
        <v>484</v>
      </c>
      <c r="F713" s="299" t="s">
        <v>307</v>
      </c>
    </row>
    <row r="714" spans="1:6" x14ac:dyDescent="0.3">
      <c r="A714" s="301">
        <v>202401</v>
      </c>
      <c r="B714" s="299" t="s">
        <v>79</v>
      </c>
      <c r="C714" s="299" t="s">
        <v>35</v>
      </c>
      <c r="D714" s="301">
        <v>60.590909090909093</v>
      </c>
      <c r="E714" s="301">
        <v>496</v>
      </c>
      <c r="F714" s="299" t="s">
        <v>309</v>
      </c>
    </row>
    <row r="715" spans="1:6" x14ac:dyDescent="0.3">
      <c r="A715" s="301">
        <v>202401</v>
      </c>
      <c r="B715" s="299" t="s">
        <v>79</v>
      </c>
      <c r="C715" s="299" t="s">
        <v>35</v>
      </c>
      <c r="D715" s="301">
        <v>878.0454545454545</v>
      </c>
      <c r="E715" s="301">
        <v>498</v>
      </c>
      <c r="F715" s="299" t="s">
        <v>310</v>
      </c>
    </row>
    <row r="716" spans="1:6" x14ac:dyDescent="0.3">
      <c r="A716" s="301">
        <v>202401</v>
      </c>
      <c r="B716" s="299" t="s">
        <v>79</v>
      </c>
      <c r="C716" s="299" t="s">
        <v>35</v>
      </c>
      <c r="D716" s="301">
        <v>2</v>
      </c>
      <c r="E716" s="301">
        <v>499</v>
      </c>
      <c r="F716" s="299" t="s">
        <v>311</v>
      </c>
    </row>
    <row r="717" spans="1:6" x14ac:dyDescent="0.3">
      <c r="A717" s="301">
        <v>202401</v>
      </c>
      <c r="B717" s="299" t="s">
        <v>79</v>
      </c>
      <c r="C717" s="299" t="s">
        <v>35</v>
      </c>
      <c r="D717" s="301">
        <v>6</v>
      </c>
      <c r="E717" s="301">
        <v>500</v>
      </c>
      <c r="F717" s="299" t="s">
        <v>312</v>
      </c>
    </row>
    <row r="718" spans="1:6" x14ac:dyDescent="0.3">
      <c r="A718" s="301">
        <v>202401</v>
      </c>
      <c r="B718" s="299" t="s">
        <v>79</v>
      </c>
      <c r="C718" s="299" t="s">
        <v>35</v>
      </c>
      <c r="D718" s="301">
        <v>8710.545454545454</v>
      </c>
      <c r="E718" s="301">
        <v>504</v>
      </c>
      <c r="F718" s="299" t="s">
        <v>95</v>
      </c>
    </row>
    <row r="719" spans="1:6" x14ac:dyDescent="0.3">
      <c r="A719" s="301">
        <v>202401</v>
      </c>
      <c r="B719" s="299" t="s">
        <v>79</v>
      </c>
      <c r="C719" s="299" t="s">
        <v>35</v>
      </c>
      <c r="D719" s="301">
        <v>12</v>
      </c>
      <c r="E719" s="301">
        <v>508</v>
      </c>
      <c r="F719" s="299" t="s">
        <v>313</v>
      </c>
    </row>
    <row r="720" spans="1:6" x14ac:dyDescent="0.3">
      <c r="A720" s="301">
        <v>202401</v>
      </c>
      <c r="B720" s="299" t="s">
        <v>79</v>
      </c>
      <c r="C720" s="299" t="s">
        <v>35</v>
      </c>
      <c r="D720" s="301">
        <v>1</v>
      </c>
      <c r="E720" s="301">
        <v>516</v>
      </c>
      <c r="F720" s="299" t="s">
        <v>314</v>
      </c>
    </row>
    <row r="721" spans="1:6" x14ac:dyDescent="0.3">
      <c r="A721" s="301">
        <v>202401</v>
      </c>
      <c r="B721" s="299" t="s">
        <v>79</v>
      </c>
      <c r="C721" s="299" t="s">
        <v>35</v>
      </c>
      <c r="D721" s="301">
        <v>1</v>
      </c>
      <c r="E721" s="301">
        <v>520</v>
      </c>
      <c r="F721" s="299" t="s">
        <v>386</v>
      </c>
    </row>
    <row r="722" spans="1:6" x14ac:dyDescent="0.3">
      <c r="A722" s="301">
        <v>202401</v>
      </c>
      <c r="B722" s="299" t="s">
        <v>79</v>
      </c>
      <c r="C722" s="299" t="s">
        <v>35</v>
      </c>
      <c r="D722" s="301">
        <v>137.22727272727272</v>
      </c>
      <c r="E722" s="301">
        <v>524</v>
      </c>
      <c r="F722" s="299" t="s">
        <v>315</v>
      </c>
    </row>
    <row r="723" spans="1:6" x14ac:dyDescent="0.3">
      <c r="A723" s="301">
        <v>202401</v>
      </c>
      <c r="B723" s="299" t="s">
        <v>79</v>
      </c>
      <c r="C723" s="299" t="s">
        <v>35</v>
      </c>
      <c r="D723" s="301">
        <v>52.81818181818182</v>
      </c>
      <c r="E723" s="301">
        <v>528</v>
      </c>
      <c r="F723" s="299" t="s">
        <v>316</v>
      </c>
    </row>
    <row r="724" spans="1:6" x14ac:dyDescent="0.3">
      <c r="A724" s="301">
        <v>202401</v>
      </c>
      <c r="B724" s="299" t="s">
        <v>79</v>
      </c>
      <c r="C724" s="299" t="s">
        <v>35</v>
      </c>
      <c r="D724" s="301">
        <v>5.8636363636363633</v>
      </c>
      <c r="E724" s="301">
        <v>540</v>
      </c>
      <c r="F724" s="299" t="s">
        <v>317</v>
      </c>
    </row>
    <row r="725" spans="1:6" x14ac:dyDescent="0.3">
      <c r="A725" s="301">
        <v>202401</v>
      </c>
      <c r="B725" s="299" t="s">
        <v>79</v>
      </c>
      <c r="C725" s="299" t="s">
        <v>35</v>
      </c>
      <c r="D725" s="301">
        <v>10408.09090909091</v>
      </c>
      <c r="E725" s="301">
        <v>558</v>
      </c>
      <c r="F725" s="299" t="s">
        <v>191</v>
      </c>
    </row>
    <row r="726" spans="1:6" x14ac:dyDescent="0.3">
      <c r="A726" s="301">
        <v>202401</v>
      </c>
      <c r="B726" s="299" t="s">
        <v>79</v>
      </c>
      <c r="C726" s="299" t="s">
        <v>35</v>
      </c>
      <c r="D726" s="301">
        <v>2</v>
      </c>
      <c r="E726" s="301">
        <v>562</v>
      </c>
      <c r="F726" s="299" t="s">
        <v>388</v>
      </c>
    </row>
    <row r="727" spans="1:6" x14ac:dyDescent="0.3">
      <c r="A727" s="301">
        <v>202401</v>
      </c>
      <c r="B727" s="299" t="s">
        <v>79</v>
      </c>
      <c r="C727" s="299" t="s">
        <v>35</v>
      </c>
      <c r="D727" s="301">
        <v>177.36363636363637</v>
      </c>
      <c r="E727" s="301">
        <v>566</v>
      </c>
      <c r="F727" s="299" t="s">
        <v>319</v>
      </c>
    </row>
    <row r="728" spans="1:6" x14ac:dyDescent="0.3">
      <c r="A728" s="301">
        <v>202401</v>
      </c>
      <c r="B728" s="299" t="s">
        <v>79</v>
      </c>
      <c r="C728" s="299" t="s">
        <v>35</v>
      </c>
      <c r="D728" s="301">
        <v>1</v>
      </c>
      <c r="E728" s="301">
        <v>574</v>
      </c>
      <c r="F728" s="299" t="s">
        <v>320</v>
      </c>
    </row>
    <row r="729" spans="1:6" x14ac:dyDescent="0.3">
      <c r="A729" s="301">
        <v>202401</v>
      </c>
      <c r="B729" s="299" t="s">
        <v>79</v>
      </c>
      <c r="C729" s="299" t="s">
        <v>35</v>
      </c>
      <c r="D729" s="301">
        <v>3</v>
      </c>
      <c r="E729" s="301">
        <v>578</v>
      </c>
      <c r="F729" s="299" t="s">
        <v>321</v>
      </c>
    </row>
    <row r="730" spans="1:6" x14ac:dyDescent="0.3">
      <c r="A730" s="301">
        <v>202401</v>
      </c>
      <c r="B730" s="299" t="s">
        <v>79</v>
      </c>
      <c r="C730" s="299" t="s">
        <v>35</v>
      </c>
      <c r="D730" s="301">
        <v>1</v>
      </c>
      <c r="E730" s="301">
        <v>580</v>
      </c>
      <c r="F730" s="299" t="s">
        <v>322</v>
      </c>
    </row>
    <row r="731" spans="1:6" x14ac:dyDescent="0.3">
      <c r="A731" s="301">
        <v>202401</v>
      </c>
      <c r="B731" s="299" t="s">
        <v>79</v>
      </c>
      <c r="C731" s="299" t="s">
        <v>35</v>
      </c>
      <c r="D731" s="301">
        <v>42.590909090909093</v>
      </c>
      <c r="E731" s="301">
        <v>586</v>
      </c>
      <c r="F731" s="299" t="s">
        <v>324</v>
      </c>
    </row>
    <row r="732" spans="1:6" x14ac:dyDescent="0.3">
      <c r="A732" s="301">
        <v>202401</v>
      </c>
      <c r="B732" s="299" t="s">
        <v>79</v>
      </c>
      <c r="C732" s="299" t="s">
        <v>35</v>
      </c>
      <c r="D732" s="301">
        <v>28.181818181818183</v>
      </c>
      <c r="E732" s="301">
        <v>591</v>
      </c>
      <c r="F732" s="299" t="s">
        <v>325</v>
      </c>
    </row>
    <row r="733" spans="1:6" x14ac:dyDescent="0.3">
      <c r="A733" s="301">
        <v>202401</v>
      </c>
      <c r="B733" s="299" t="s">
        <v>79</v>
      </c>
      <c r="C733" s="299" t="s">
        <v>35</v>
      </c>
      <c r="D733" s="301">
        <v>12380.136363636364</v>
      </c>
      <c r="E733" s="301">
        <v>600</v>
      </c>
      <c r="F733" s="299" t="s">
        <v>192</v>
      </c>
    </row>
    <row r="734" spans="1:6" x14ac:dyDescent="0.3">
      <c r="A734" s="301">
        <v>202401</v>
      </c>
      <c r="B734" s="299" t="s">
        <v>79</v>
      </c>
      <c r="C734" s="299" t="s">
        <v>35</v>
      </c>
      <c r="D734" s="301">
        <v>8129.954545454545</v>
      </c>
      <c r="E734" s="301">
        <v>604</v>
      </c>
      <c r="F734" s="299" t="s">
        <v>326</v>
      </c>
    </row>
    <row r="735" spans="1:6" x14ac:dyDescent="0.3">
      <c r="A735" s="301">
        <v>202401</v>
      </c>
      <c r="B735" s="299" t="s">
        <v>79</v>
      </c>
      <c r="C735" s="299" t="s">
        <v>35</v>
      </c>
      <c r="D735" s="301">
        <v>8788.636363636364</v>
      </c>
      <c r="E735" s="301">
        <v>608</v>
      </c>
      <c r="F735" s="299" t="s">
        <v>327</v>
      </c>
    </row>
    <row r="736" spans="1:6" x14ac:dyDescent="0.3">
      <c r="A736" s="301">
        <v>202401</v>
      </c>
      <c r="B736" s="299" t="s">
        <v>79</v>
      </c>
      <c r="C736" s="299" t="s">
        <v>35</v>
      </c>
      <c r="D736" s="301">
        <v>1512.909090909091</v>
      </c>
      <c r="E736" s="301">
        <v>616</v>
      </c>
      <c r="F736" s="299" t="s">
        <v>96</v>
      </c>
    </row>
    <row r="737" spans="1:6" x14ac:dyDescent="0.3">
      <c r="A737" s="301">
        <v>202401</v>
      </c>
      <c r="B737" s="299" t="s">
        <v>79</v>
      </c>
      <c r="C737" s="299" t="s">
        <v>35</v>
      </c>
      <c r="D737" s="301">
        <v>1245.9545454545455</v>
      </c>
      <c r="E737" s="301">
        <v>620</v>
      </c>
      <c r="F737" s="299" t="s">
        <v>109</v>
      </c>
    </row>
    <row r="738" spans="1:6" x14ac:dyDescent="0.3">
      <c r="A738" s="301">
        <v>202401</v>
      </c>
      <c r="B738" s="299" t="s">
        <v>79</v>
      </c>
      <c r="C738" s="299" t="s">
        <v>35</v>
      </c>
      <c r="D738" s="301">
        <v>35.31818181818182</v>
      </c>
      <c r="E738" s="301">
        <v>624</v>
      </c>
      <c r="F738" s="299" t="s">
        <v>329</v>
      </c>
    </row>
    <row r="739" spans="1:6" x14ac:dyDescent="0.3">
      <c r="A739" s="301">
        <v>202401</v>
      </c>
      <c r="B739" s="299" t="s">
        <v>79</v>
      </c>
      <c r="C739" s="299" t="s">
        <v>35</v>
      </c>
      <c r="D739" s="301">
        <v>2</v>
      </c>
      <c r="E739" s="301">
        <v>630</v>
      </c>
      <c r="F739" s="299" t="s">
        <v>331</v>
      </c>
    </row>
    <row r="740" spans="1:6" x14ac:dyDescent="0.3">
      <c r="A740" s="301">
        <v>202401</v>
      </c>
      <c r="B740" s="299" t="s">
        <v>79</v>
      </c>
      <c r="C740" s="299" t="s">
        <v>35</v>
      </c>
      <c r="D740" s="301">
        <v>2</v>
      </c>
      <c r="E740" s="301">
        <v>638</v>
      </c>
      <c r="F740" s="299" t="s">
        <v>391</v>
      </c>
    </row>
    <row r="741" spans="1:6" x14ac:dyDescent="0.3">
      <c r="A741" s="301">
        <v>202401</v>
      </c>
      <c r="B741" s="299" t="s">
        <v>79</v>
      </c>
      <c r="C741" s="299" t="s">
        <v>35</v>
      </c>
      <c r="D741" s="301">
        <v>22861.045454545456</v>
      </c>
      <c r="E741" s="301">
        <v>642</v>
      </c>
      <c r="F741" s="299" t="s">
        <v>97</v>
      </c>
    </row>
    <row r="742" spans="1:6" x14ac:dyDescent="0.3">
      <c r="A742" s="301">
        <v>202401</v>
      </c>
      <c r="B742" s="299" t="s">
        <v>79</v>
      </c>
      <c r="C742" s="299" t="s">
        <v>35</v>
      </c>
      <c r="D742" s="301">
        <v>1388.5</v>
      </c>
      <c r="E742" s="301">
        <v>643</v>
      </c>
      <c r="F742" s="299" t="s">
        <v>333</v>
      </c>
    </row>
    <row r="743" spans="1:6" x14ac:dyDescent="0.3">
      <c r="A743" s="301">
        <v>202401</v>
      </c>
      <c r="B743" s="299" t="s">
        <v>79</v>
      </c>
      <c r="C743" s="299" t="s">
        <v>35</v>
      </c>
      <c r="D743" s="301">
        <v>9</v>
      </c>
      <c r="E743" s="301">
        <v>646</v>
      </c>
      <c r="F743" s="299" t="s">
        <v>334</v>
      </c>
    </row>
    <row r="744" spans="1:6" x14ac:dyDescent="0.3">
      <c r="A744" s="301">
        <v>202401</v>
      </c>
      <c r="B744" s="299" t="s">
        <v>79</v>
      </c>
      <c r="C744" s="299" t="s">
        <v>35</v>
      </c>
      <c r="D744" s="301">
        <v>1.8181818181818181</v>
      </c>
      <c r="E744" s="301">
        <v>659</v>
      </c>
      <c r="F744" s="299" t="s">
        <v>335</v>
      </c>
    </row>
    <row r="745" spans="1:6" x14ac:dyDescent="0.3">
      <c r="A745" s="301">
        <v>202401</v>
      </c>
      <c r="B745" s="299" t="s">
        <v>79</v>
      </c>
      <c r="C745" s="299" t="s">
        <v>35</v>
      </c>
      <c r="D745" s="301">
        <v>1</v>
      </c>
      <c r="E745" s="301">
        <v>670</v>
      </c>
      <c r="F745" s="299" t="s">
        <v>393</v>
      </c>
    </row>
    <row r="746" spans="1:6" x14ac:dyDescent="0.3">
      <c r="A746" s="301">
        <v>202401</v>
      </c>
      <c r="B746" s="299" t="s">
        <v>79</v>
      </c>
      <c r="C746" s="299" t="s">
        <v>35</v>
      </c>
      <c r="D746" s="301">
        <v>4</v>
      </c>
      <c r="E746" s="301">
        <v>678</v>
      </c>
      <c r="F746" s="299" t="s">
        <v>338</v>
      </c>
    </row>
    <row r="747" spans="1:6" x14ac:dyDescent="0.3">
      <c r="A747" s="301">
        <v>202401</v>
      </c>
      <c r="B747" s="299" t="s">
        <v>79</v>
      </c>
      <c r="C747" s="299" t="s">
        <v>35</v>
      </c>
      <c r="D747" s="301">
        <v>1</v>
      </c>
      <c r="E747" s="301">
        <v>682</v>
      </c>
      <c r="F747" s="299" t="s">
        <v>339</v>
      </c>
    </row>
    <row r="748" spans="1:6" x14ac:dyDescent="0.3">
      <c r="A748" s="301">
        <v>202401</v>
      </c>
      <c r="B748" s="299" t="s">
        <v>79</v>
      </c>
      <c r="C748" s="299" t="s">
        <v>35</v>
      </c>
      <c r="D748" s="301">
        <v>259.31818181818181</v>
      </c>
      <c r="E748" s="301">
        <v>686</v>
      </c>
      <c r="F748" s="299" t="s">
        <v>193</v>
      </c>
    </row>
    <row r="749" spans="1:6" x14ac:dyDescent="0.3">
      <c r="A749" s="301">
        <v>202401</v>
      </c>
      <c r="B749" s="299" t="s">
        <v>79</v>
      </c>
      <c r="C749" s="299" t="s">
        <v>35</v>
      </c>
      <c r="D749" s="301">
        <v>14.5</v>
      </c>
      <c r="E749" s="301">
        <v>688</v>
      </c>
      <c r="F749" s="299" t="s">
        <v>340</v>
      </c>
    </row>
    <row r="750" spans="1:6" x14ac:dyDescent="0.3">
      <c r="A750" s="301">
        <v>202401</v>
      </c>
      <c r="B750" s="299" t="s">
        <v>79</v>
      </c>
      <c r="C750" s="299" t="s">
        <v>35</v>
      </c>
      <c r="D750" s="301">
        <v>3.9090909090909092</v>
      </c>
      <c r="E750" s="301">
        <v>694</v>
      </c>
      <c r="F750" s="299" t="s">
        <v>342</v>
      </c>
    </row>
    <row r="751" spans="1:6" x14ac:dyDescent="0.3">
      <c r="A751" s="301">
        <v>202401</v>
      </c>
      <c r="B751" s="299" t="s">
        <v>79</v>
      </c>
      <c r="C751" s="299" t="s">
        <v>35</v>
      </c>
      <c r="D751" s="301">
        <v>2</v>
      </c>
      <c r="E751" s="301">
        <v>702</v>
      </c>
      <c r="F751" s="299" t="s">
        <v>343</v>
      </c>
    </row>
    <row r="752" spans="1:6" x14ac:dyDescent="0.3">
      <c r="A752" s="301">
        <v>202401</v>
      </c>
      <c r="B752" s="299" t="s">
        <v>79</v>
      </c>
      <c r="C752" s="299" t="s">
        <v>35</v>
      </c>
      <c r="D752" s="301">
        <v>47.363636363636367</v>
      </c>
      <c r="E752" s="301">
        <v>703</v>
      </c>
      <c r="F752" s="299" t="s">
        <v>94</v>
      </c>
    </row>
    <row r="753" spans="1:6" x14ac:dyDescent="0.3">
      <c r="A753" s="301">
        <v>202401</v>
      </c>
      <c r="B753" s="299" t="s">
        <v>79</v>
      </c>
      <c r="C753" s="299" t="s">
        <v>35</v>
      </c>
      <c r="D753" s="301">
        <v>8.8636363636363633</v>
      </c>
      <c r="E753" s="301">
        <v>704</v>
      </c>
      <c r="F753" s="299" t="s">
        <v>344</v>
      </c>
    </row>
    <row r="754" spans="1:6" x14ac:dyDescent="0.3">
      <c r="A754" s="301">
        <v>202401</v>
      </c>
      <c r="B754" s="299" t="s">
        <v>79</v>
      </c>
      <c r="C754" s="299" t="s">
        <v>35</v>
      </c>
      <c r="D754" s="301">
        <v>5</v>
      </c>
      <c r="E754" s="301">
        <v>705</v>
      </c>
      <c r="F754" s="299" t="s">
        <v>115</v>
      </c>
    </row>
    <row r="755" spans="1:6" x14ac:dyDescent="0.3">
      <c r="A755" s="301">
        <v>202401</v>
      </c>
      <c r="B755" s="299" t="s">
        <v>79</v>
      </c>
      <c r="C755" s="299" t="s">
        <v>35</v>
      </c>
      <c r="D755" s="301">
        <v>1</v>
      </c>
      <c r="E755" s="301">
        <v>706</v>
      </c>
      <c r="F755" s="299" t="s">
        <v>395</v>
      </c>
    </row>
    <row r="756" spans="1:6" x14ac:dyDescent="0.3">
      <c r="A756" s="301">
        <v>202401</v>
      </c>
      <c r="B756" s="299" t="s">
        <v>79</v>
      </c>
      <c r="C756" s="299" t="s">
        <v>35</v>
      </c>
      <c r="D756" s="301">
        <v>6</v>
      </c>
      <c r="E756" s="301">
        <v>710</v>
      </c>
      <c r="F756" s="299" t="s">
        <v>345</v>
      </c>
    </row>
    <row r="757" spans="1:6" x14ac:dyDescent="0.3">
      <c r="A757" s="301">
        <v>202401</v>
      </c>
      <c r="B757" s="299" t="s">
        <v>79</v>
      </c>
      <c r="C757" s="299" t="s">
        <v>35</v>
      </c>
      <c r="D757" s="301">
        <v>2</v>
      </c>
      <c r="E757" s="301">
        <v>716</v>
      </c>
      <c r="F757" s="299" t="s">
        <v>346</v>
      </c>
    </row>
    <row r="758" spans="1:6" x14ac:dyDescent="0.3">
      <c r="A758" s="301">
        <v>202401</v>
      </c>
      <c r="B758" s="299" t="s">
        <v>79</v>
      </c>
      <c r="C758" s="299" t="s">
        <v>35</v>
      </c>
      <c r="D758" s="301">
        <v>195211.86363636365</v>
      </c>
      <c r="E758" s="301">
        <v>724</v>
      </c>
      <c r="F758" s="299" t="s">
        <v>223</v>
      </c>
    </row>
    <row r="759" spans="1:6" x14ac:dyDescent="0.3">
      <c r="A759" s="301">
        <v>202401</v>
      </c>
      <c r="B759" s="299" t="s">
        <v>79</v>
      </c>
      <c r="C759" s="299" t="s">
        <v>35</v>
      </c>
      <c r="D759" s="301">
        <v>1</v>
      </c>
      <c r="E759" s="301">
        <v>728</v>
      </c>
      <c r="F759" s="299" t="s">
        <v>414</v>
      </c>
    </row>
    <row r="760" spans="1:6" x14ac:dyDescent="0.3">
      <c r="A760" s="301">
        <v>202401</v>
      </c>
      <c r="B760" s="299" t="s">
        <v>79</v>
      </c>
      <c r="C760" s="299" t="s">
        <v>35</v>
      </c>
      <c r="D760" s="301">
        <v>3</v>
      </c>
      <c r="E760" s="301">
        <v>729</v>
      </c>
      <c r="F760" s="299" t="s">
        <v>347</v>
      </c>
    </row>
    <row r="761" spans="1:6" x14ac:dyDescent="0.3">
      <c r="A761" s="301">
        <v>202401</v>
      </c>
      <c r="B761" s="299" t="s">
        <v>79</v>
      </c>
      <c r="C761" s="299" t="s">
        <v>35</v>
      </c>
      <c r="D761" s="301">
        <v>9.6363636363636367</v>
      </c>
      <c r="E761" s="301">
        <v>732</v>
      </c>
      <c r="F761" s="299" t="s">
        <v>348</v>
      </c>
    </row>
    <row r="762" spans="1:6" x14ac:dyDescent="0.3">
      <c r="A762" s="301">
        <v>202401</v>
      </c>
      <c r="B762" s="299" t="s">
        <v>79</v>
      </c>
      <c r="C762" s="299" t="s">
        <v>35</v>
      </c>
      <c r="D762" s="301">
        <v>1</v>
      </c>
      <c r="E762" s="301">
        <v>748</v>
      </c>
      <c r="F762" s="299" t="s">
        <v>396</v>
      </c>
    </row>
    <row r="763" spans="1:6" x14ac:dyDescent="0.3">
      <c r="A763" s="301">
        <v>202401</v>
      </c>
      <c r="B763" s="299" t="s">
        <v>79</v>
      </c>
      <c r="C763" s="299" t="s">
        <v>35</v>
      </c>
      <c r="D763" s="301">
        <v>9.5909090909090917</v>
      </c>
      <c r="E763" s="301">
        <v>752</v>
      </c>
      <c r="F763" s="299" t="s">
        <v>119</v>
      </c>
    </row>
    <row r="764" spans="1:6" x14ac:dyDescent="0.3">
      <c r="A764" s="301">
        <v>202401</v>
      </c>
      <c r="B764" s="299" t="s">
        <v>79</v>
      </c>
      <c r="C764" s="299" t="s">
        <v>35</v>
      </c>
      <c r="D764" s="301">
        <v>21.863636363636363</v>
      </c>
      <c r="E764" s="301">
        <v>756</v>
      </c>
      <c r="F764" s="299" t="s">
        <v>350</v>
      </c>
    </row>
    <row r="765" spans="1:6" x14ac:dyDescent="0.3">
      <c r="A765" s="301">
        <v>202401</v>
      </c>
      <c r="B765" s="299" t="s">
        <v>79</v>
      </c>
      <c r="C765" s="299" t="s">
        <v>35</v>
      </c>
      <c r="D765" s="301">
        <v>4.8636363636363633</v>
      </c>
      <c r="E765" s="301">
        <v>760</v>
      </c>
      <c r="F765" s="299" t="s">
        <v>351</v>
      </c>
    </row>
    <row r="766" spans="1:6" x14ac:dyDescent="0.3">
      <c r="A766" s="301">
        <v>202401</v>
      </c>
      <c r="B766" s="299" t="s">
        <v>79</v>
      </c>
      <c r="C766" s="299" t="s">
        <v>35</v>
      </c>
      <c r="D766" s="301">
        <v>2</v>
      </c>
      <c r="E766" s="301">
        <v>762</v>
      </c>
      <c r="F766" s="299" t="s">
        <v>352</v>
      </c>
    </row>
    <row r="767" spans="1:6" x14ac:dyDescent="0.3">
      <c r="A767" s="301">
        <v>202401</v>
      </c>
      <c r="B767" s="299" t="s">
        <v>79</v>
      </c>
      <c r="C767" s="299" t="s">
        <v>35</v>
      </c>
      <c r="D767" s="301">
        <v>11.909090909090908</v>
      </c>
      <c r="E767" s="301">
        <v>764</v>
      </c>
      <c r="F767" s="299" t="s">
        <v>353</v>
      </c>
    </row>
    <row r="768" spans="1:6" x14ac:dyDescent="0.3">
      <c r="A768" s="301">
        <v>202401</v>
      </c>
      <c r="B768" s="299" t="s">
        <v>79</v>
      </c>
      <c r="C768" s="299" t="s">
        <v>35</v>
      </c>
      <c r="D768" s="301">
        <v>7.9545454545454541</v>
      </c>
      <c r="E768" s="301">
        <v>768</v>
      </c>
      <c r="F768" s="299" t="s">
        <v>354</v>
      </c>
    </row>
    <row r="769" spans="1:6" x14ac:dyDescent="0.3">
      <c r="A769" s="301">
        <v>202401</v>
      </c>
      <c r="B769" s="299" t="s">
        <v>79</v>
      </c>
      <c r="C769" s="299" t="s">
        <v>35</v>
      </c>
      <c r="D769" s="301">
        <v>15.727272727272727</v>
      </c>
      <c r="E769" s="301">
        <v>788</v>
      </c>
      <c r="F769" s="299" t="s">
        <v>357</v>
      </c>
    </row>
    <row r="770" spans="1:6" x14ac:dyDescent="0.3">
      <c r="A770" s="301">
        <v>202401</v>
      </c>
      <c r="B770" s="299" t="s">
        <v>79</v>
      </c>
      <c r="C770" s="299" t="s">
        <v>35</v>
      </c>
      <c r="D770" s="301">
        <v>3</v>
      </c>
      <c r="E770" s="301">
        <v>792</v>
      </c>
      <c r="F770" s="299" t="s">
        <v>358</v>
      </c>
    </row>
    <row r="771" spans="1:6" x14ac:dyDescent="0.3">
      <c r="A771" s="301">
        <v>202401</v>
      </c>
      <c r="B771" s="299" t="s">
        <v>79</v>
      </c>
      <c r="C771" s="299" t="s">
        <v>35</v>
      </c>
      <c r="D771" s="301">
        <v>2</v>
      </c>
      <c r="E771" s="301">
        <v>795</v>
      </c>
      <c r="F771" s="299" t="s">
        <v>359</v>
      </c>
    </row>
    <row r="772" spans="1:6" x14ac:dyDescent="0.3">
      <c r="A772" s="301">
        <v>202401</v>
      </c>
      <c r="B772" s="299" t="s">
        <v>79</v>
      </c>
      <c r="C772" s="299" t="s">
        <v>35</v>
      </c>
      <c r="D772" s="301">
        <v>3</v>
      </c>
      <c r="E772" s="301">
        <v>800</v>
      </c>
      <c r="F772" s="299" t="s">
        <v>360</v>
      </c>
    </row>
    <row r="773" spans="1:6" x14ac:dyDescent="0.3">
      <c r="A773" s="301">
        <v>202401</v>
      </c>
      <c r="B773" s="299" t="s">
        <v>79</v>
      </c>
      <c r="C773" s="299" t="s">
        <v>35</v>
      </c>
      <c r="D773" s="301">
        <v>8839.363636363636</v>
      </c>
      <c r="E773" s="301">
        <v>804</v>
      </c>
      <c r="F773" s="299" t="s">
        <v>98</v>
      </c>
    </row>
    <row r="774" spans="1:6" x14ac:dyDescent="0.3">
      <c r="A774" s="301">
        <v>202401</v>
      </c>
      <c r="B774" s="299" t="s">
        <v>79</v>
      </c>
      <c r="C774" s="299" t="s">
        <v>35</v>
      </c>
      <c r="D774" s="301">
        <v>3</v>
      </c>
      <c r="E774" s="301">
        <v>807</v>
      </c>
      <c r="F774" s="299" t="s">
        <v>361</v>
      </c>
    </row>
    <row r="775" spans="1:6" x14ac:dyDescent="0.3">
      <c r="A775" s="301">
        <v>202401</v>
      </c>
      <c r="B775" s="299" t="s">
        <v>79</v>
      </c>
      <c r="C775" s="299" t="s">
        <v>35</v>
      </c>
      <c r="D775" s="301">
        <v>7.9545454545454541</v>
      </c>
      <c r="E775" s="301">
        <v>818</v>
      </c>
      <c r="F775" s="299" t="s">
        <v>362</v>
      </c>
    </row>
    <row r="776" spans="1:6" x14ac:dyDescent="0.3">
      <c r="A776" s="301">
        <v>202401</v>
      </c>
      <c r="B776" s="299" t="s">
        <v>79</v>
      </c>
      <c r="C776" s="299" t="s">
        <v>35</v>
      </c>
      <c r="D776" s="301">
        <v>157.5</v>
      </c>
      <c r="E776" s="301">
        <v>826</v>
      </c>
      <c r="F776" s="299" t="s">
        <v>110</v>
      </c>
    </row>
    <row r="777" spans="1:6" x14ac:dyDescent="0.3">
      <c r="A777" s="301">
        <v>202401</v>
      </c>
      <c r="B777" s="299" t="s">
        <v>79</v>
      </c>
      <c r="C777" s="299" t="s">
        <v>35</v>
      </c>
      <c r="D777" s="301">
        <v>1</v>
      </c>
      <c r="E777" s="301">
        <v>831</v>
      </c>
      <c r="F777" s="299" t="s">
        <v>429</v>
      </c>
    </row>
    <row r="778" spans="1:6" x14ac:dyDescent="0.3">
      <c r="A778" s="301">
        <v>202401</v>
      </c>
      <c r="B778" s="299" t="s">
        <v>79</v>
      </c>
      <c r="C778" s="299" t="s">
        <v>35</v>
      </c>
      <c r="D778" s="301">
        <v>7</v>
      </c>
      <c r="E778" s="301">
        <v>834</v>
      </c>
      <c r="F778" s="299" t="s">
        <v>364</v>
      </c>
    </row>
    <row r="779" spans="1:6" x14ac:dyDescent="0.3">
      <c r="A779" s="301">
        <v>202401</v>
      </c>
      <c r="B779" s="299" t="s">
        <v>79</v>
      </c>
      <c r="C779" s="299" t="s">
        <v>35</v>
      </c>
      <c r="D779" s="301">
        <v>32.363636363636367</v>
      </c>
      <c r="E779" s="301">
        <v>840</v>
      </c>
      <c r="F779" s="299" t="s">
        <v>365</v>
      </c>
    </row>
    <row r="780" spans="1:6" x14ac:dyDescent="0.3">
      <c r="A780" s="301">
        <v>202401</v>
      </c>
      <c r="B780" s="299" t="s">
        <v>79</v>
      </c>
      <c r="C780" s="299" t="s">
        <v>35</v>
      </c>
      <c r="D780" s="301">
        <v>10.227272727272727</v>
      </c>
      <c r="E780" s="301">
        <v>854</v>
      </c>
      <c r="F780" s="299" t="s">
        <v>367</v>
      </c>
    </row>
    <row r="781" spans="1:6" x14ac:dyDescent="0.3">
      <c r="A781" s="301">
        <v>202401</v>
      </c>
      <c r="B781" s="299" t="s">
        <v>79</v>
      </c>
      <c r="C781" s="299" t="s">
        <v>35</v>
      </c>
      <c r="D781" s="301">
        <v>468.95454545454544</v>
      </c>
      <c r="E781" s="301">
        <v>858</v>
      </c>
      <c r="F781" s="299" t="s">
        <v>368</v>
      </c>
    </row>
    <row r="782" spans="1:6" x14ac:dyDescent="0.3">
      <c r="A782" s="301">
        <v>202401</v>
      </c>
      <c r="B782" s="299" t="s">
        <v>79</v>
      </c>
      <c r="C782" s="299" t="s">
        <v>35</v>
      </c>
      <c r="D782" s="301">
        <v>17.227272727272727</v>
      </c>
      <c r="E782" s="301">
        <v>860</v>
      </c>
      <c r="F782" s="299" t="s">
        <v>369</v>
      </c>
    </row>
    <row r="783" spans="1:6" x14ac:dyDescent="0.3">
      <c r="A783" s="301">
        <v>202401</v>
      </c>
      <c r="B783" s="299" t="s">
        <v>79</v>
      </c>
      <c r="C783" s="299" t="s">
        <v>35</v>
      </c>
      <c r="D783" s="301">
        <v>5462.045454545455</v>
      </c>
      <c r="E783" s="301">
        <v>862</v>
      </c>
      <c r="F783" s="299" t="s">
        <v>111</v>
      </c>
    </row>
    <row r="784" spans="1:6" x14ac:dyDescent="0.3">
      <c r="A784" s="301">
        <v>202401</v>
      </c>
      <c r="B784" s="299" t="s">
        <v>79</v>
      </c>
      <c r="C784" s="299" t="s">
        <v>35</v>
      </c>
      <c r="D784" s="301">
        <v>12.863636363636363</v>
      </c>
      <c r="E784" s="301">
        <v>952</v>
      </c>
      <c r="F784" s="299" t="s">
        <v>459</v>
      </c>
    </row>
    <row r="785" spans="1:6" x14ac:dyDescent="0.3">
      <c r="A785" s="301">
        <v>202401</v>
      </c>
      <c r="B785" s="299" t="s">
        <v>79</v>
      </c>
      <c r="C785" s="299" t="s">
        <v>35</v>
      </c>
      <c r="D785" s="301">
        <v>121.45454545454545</v>
      </c>
      <c r="E785" s="301">
        <v>953</v>
      </c>
      <c r="F785" s="299" t="s">
        <v>189</v>
      </c>
    </row>
    <row r="786" spans="1:6" x14ac:dyDescent="0.3">
      <c r="A786" s="301">
        <v>202401</v>
      </c>
      <c r="B786" s="299" t="s">
        <v>79</v>
      </c>
      <c r="C786" s="299" t="s">
        <v>35</v>
      </c>
      <c r="D786" s="301">
        <v>1</v>
      </c>
      <c r="E786" s="301">
        <v>955</v>
      </c>
      <c r="F786" s="299" t="s">
        <v>189</v>
      </c>
    </row>
    <row r="787" spans="1:6" x14ac:dyDescent="0.3">
      <c r="A787" s="301">
        <v>202401</v>
      </c>
      <c r="B787" s="299" t="s">
        <v>79</v>
      </c>
      <c r="C787" s="299" t="s">
        <v>89</v>
      </c>
      <c r="D787" s="301">
        <v>8.0909090909090917</v>
      </c>
      <c r="E787" s="301">
        <v>170</v>
      </c>
      <c r="F787" s="299" t="s">
        <v>102</v>
      </c>
    </row>
    <row r="788" spans="1:6" x14ac:dyDescent="0.3">
      <c r="A788" s="301">
        <v>202401</v>
      </c>
      <c r="B788" s="299" t="s">
        <v>79</v>
      </c>
      <c r="C788" s="299" t="s">
        <v>89</v>
      </c>
      <c r="D788" s="301">
        <v>1</v>
      </c>
      <c r="E788" s="301">
        <v>192</v>
      </c>
      <c r="F788" s="299" t="s">
        <v>261</v>
      </c>
    </row>
    <row r="789" spans="1:6" x14ac:dyDescent="0.3">
      <c r="A789" s="301">
        <v>202401</v>
      </c>
      <c r="B789" s="299" t="s">
        <v>79</v>
      </c>
      <c r="C789" s="299" t="s">
        <v>89</v>
      </c>
      <c r="D789" s="301">
        <v>1</v>
      </c>
      <c r="E789" s="301">
        <v>218</v>
      </c>
      <c r="F789" s="299" t="s">
        <v>114</v>
      </c>
    </row>
    <row r="790" spans="1:6" x14ac:dyDescent="0.3">
      <c r="A790" s="301">
        <v>202401</v>
      </c>
      <c r="B790" s="299" t="s">
        <v>79</v>
      </c>
      <c r="C790" s="299" t="s">
        <v>89</v>
      </c>
      <c r="D790" s="301">
        <v>2</v>
      </c>
      <c r="E790" s="301">
        <v>222</v>
      </c>
      <c r="F790" s="299" t="s">
        <v>264</v>
      </c>
    </row>
    <row r="791" spans="1:6" x14ac:dyDescent="0.3">
      <c r="A791" s="301">
        <v>202401</v>
      </c>
      <c r="B791" s="299" t="s">
        <v>79</v>
      </c>
      <c r="C791" s="299" t="s">
        <v>89</v>
      </c>
      <c r="D791" s="301">
        <v>1.9545454545454546</v>
      </c>
      <c r="E791" s="301">
        <v>268</v>
      </c>
      <c r="F791" s="299" t="s">
        <v>269</v>
      </c>
    </row>
    <row r="792" spans="1:6" x14ac:dyDescent="0.3">
      <c r="A792" s="301">
        <v>202401</v>
      </c>
      <c r="B792" s="299" t="s">
        <v>79</v>
      </c>
      <c r="C792" s="299" t="s">
        <v>89</v>
      </c>
      <c r="D792" s="301">
        <v>5</v>
      </c>
      <c r="E792" s="301">
        <v>340</v>
      </c>
      <c r="F792" s="299" t="s">
        <v>190</v>
      </c>
    </row>
    <row r="793" spans="1:6" x14ac:dyDescent="0.3">
      <c r="A793" s="301">
        <v>202401</v>
      </c>
      <c r="B793" s="299" t="s">
        <v>79</v>
      </c>
      <c r="C793" s="299" t="s">
        <v>89</v>
      </c>
      <c r="D793" s="301">
        <v>7.0454545454545459</v>
      </c>
      <c r="E793" s="301">
        <v>558</v>
      </c>
      <c r="F793" s="299" t="s">
        <v>191</v>
      </c>
    </row>
    <row r="794" spans="1:6" x14ac:dyDescent="0.3">
      <c r="A794" s="301">
        <v>202401</v>
      </c>
      <c r="B794" s="299" t="s">
        <v>79</v>
      </c>
      <c r="C794" s="299" t="s">
        <v>89</v>
      </c>
      <c r="D794" s="301">
        <v>1</v>
      </c>
      <c r="E794" s="301">
        <v>600</v>
      </c>
      <c r="F794" s="299" t="s">
        <v>192</v>
      </c>
    </row>
    <row r="795" spans="1:6" x14ac:dyDescent="0.3">
      <c r="A795" s="301">
        <v>202401</v>
      </c>
      <c r="B795" s="299" t="s">
        <v>79</v>
      </c>
      <c r="C795" s="299" t="s">
        <v>89</v>
      </c>
      <c r="D795" s="301">
        <v>1.7727272727272727</v>
      </c>
      <c r="E795" s="301">
        <v>604</v>
      </c>
      <c r="F795" s="299" t="s">
        <v>326</v>
      </c>
    </row>
    <row r="796" spans="1:6" x14ac:dyDescent="0.3">
      <c r="A796" s="301">
        <v>202401</v>
      </c>
      <c r="B796" s="299" t="s">
        <v>79</v>
      </c>
      <c r="C796" s="299" t="s">
        <v>89</v>
      </c>
      <c r="D796" s="301">
        <v>1</v>
      </c>
      <c r="E796" s="301">
        <v>608</v>
      </c>
      <c r="F796" s="299" t="s">
        <v>327</v>
      </c>
    </row>
    <row r="797" spans="1:6" x14ac:dyDescent="0.3">
      <c r="A797" s="301">
        <v>202401</v>
      </c>
      <c r="B797" s="299" t="s">
        <v>79</v>
      </c>
      <c r="C797" s="299" t="s">
        <v>89</v>
      </c>
      <c r="D797" s="301">
        <v>1</v>
      </c>
      <c r="E797" s="301">
        <v>804</v>
      </c>
      <c r="F797" s="299" t="s">
        <v>98</v>
      </c>
    </row>
    <row r="798" spans="1:6" x14ac:dyDescent="0.3">
      <c r="A798" s="301">
        <v>202401</v>
      </c>
      <c r="B798" s="299" t="s">
        <v>79</v>
      </c>
      <c r="C798" s="299" t="s">
        <v>36</v>
      </c>
      <c r="D798" s="301">
        <v>7</v>
      </c>
      <c r="E798" s="301">
        <v>8</v>
      </c>
      <c r="F798" s="299" t="s">
        <v>227</v>
      </c>
    </row>
    <row r="799" spans="1:6" x14ac:dyDescent="0.3">
      <c r="A799" s="301">
        <v>202401</v>
      </c>
      <c r="B799" s="299" t="s">
        <v>79</v>
      </c>
      <c r="C799" s="299" t="s">
        <v>36</v>
      </c>
      <c r="D799" s="301">
        <v>39.863636363636367</v>
      </c>
      <c r="E799" s="301">
        <v>12</v>
      </c>
      <c r="F799" s="299" t="s">
        <v>229</v>
      </c>
    </row>
    <row r="800" spans="1:6" x14ac:dyDescent="0.3">
      <c r="A800" s="301">
        <v>202401</v>
      </c>
      <c r="B800" s="299" t="s">
        <v>79</v>
      </c>
      <c r="C800" s="299" t="s">
        <v>36</v>
      </c>
      <c r="D800" s="301">
        <v>1</v>
      </c>
      <c r="E800" s="301">
        <v>24</v>
      </c>
      <c r="F800" s="299" t="s">
        <v>231</v>
      </c>
    </row>
    <row r="801" spans="1:6" x14ac:dyDescent="0.3">
      <c r="A801" s="301">
        <v>202401</v>
      </c>
      <c r="B801" s="299" t="s">
        <v>79</v>
      </c>
      <c r="C801" s="299" t="s">
        <v>36</v>
      </c>
      <c r="D801" s="301">
        <v>2</v>
      </c>
      <c r="E801" s="301">
        <v>31</v>
      </c>
      <c r="F801" s="299" t="s">
        <v>232</v>
      </c>
    </row>
    <row r="802" spans="1:6" x14ac:dyDescent="0.3">
      <c r="A802" s="301">
        <v>202401</v>
      </c>
      <c r="B802" s="299" t="s">
        <v>79</v>
      </c>
      <c r="C802" s="299" t="s">
        <v>36</v>
      </c>
      <c r="D802" s="301">
        <v>107.09090909090909</v>
      </c>
      <c r="E802" s="301">
        <v>32</v>
      </c>
      <c r="F802" s="299" t="s">
        <v>183</v>
      </c>
    </row>
    <row r="803" spans="1:6" x14ac:dyDescent="0.3">
      <c r="A803" s="301">
        <v>202401</v>
      </c>
      <c r="B803" s="299" t="s">
        <v>79</v>
      </c>
      <c r="C803" s="299" t="s">
        <v>36</v>
      </c>
      <c r="D803" s="301">
        <v>1</v>
      </c>
      <c r="E803" s="301">
        <v>36</v>
      </c>
      <c r="F803" s="299" t="s">
        <v>233</v>
      </c>
    </row>
    <row r="804" spans="1:6" x14ac:dyDescent="0.3">
      <c r="A804" s="301">
        <v>202401</v>
      </c>
      <c r="B804" s="299" t="s">
        <v>79</v>
      </c>
      <c r="C804" s="299" t="s">
        <v>36</v>
      </c>
      <c r="D804" s="301">
        <v>6</v>
      </c>
      <c r="E804" s="301">
        <v>40</v>
      </c>
      <c r="F804" s="299" t="s">
        <v>100</v>
      </c>
    </row>
    <row r="805" spans="1:6" x14ac:dyDescent="0.3">
      <c r="A805" s="301">
        <v>202401</v>
      </c>
      <c r="B805" s="299" t="s">
        <v>79</v>
      </c>
      <c r="C805" s="299" t="s">
        <v>36</v>
      </c>
      <c r="D805" s="301">
        <v>18.5</v>
      </c>
      <c r="E805" s="301">
        <v>50</v>
      </c>
      <c r="F805" s="299" t="s">
        <v>236</v>
      </c>
    </row>
    <row r="806" spans="1:6" x14ac:dyDescent="0.3">
      <c r="A806" s="301">
        <v>202401</v>
      </c>
      <c r="B806" s="299" t="s">
        <v>79</v>
      </c>
      <c r="C806" s="299" t="s">
        <v>36</v>
      </c>
      <c r="D806" s="301">
        <v>28.40909090909091</v>
      </c>
      <c r="E806" s="301">
        <v>51</v>
      </c>
      <c r="F806" s="299" t="s">
        <v>237</v>
      </c>
    </row>
    <row r="807" spans="1:6" x14ac:dyDescent="0.3">
      <c r="A807" s="301">
        <v>202401</v>
      </c>
      <c r="B807" s="299" t="s">
        <v>79</v>
      </c>
      <c r="C807" s="299" t="s">
        <v>36</v>
      </c>
      <c r="D807" s="301">
        <v>5</v>
      </c>
      <c r="E807" s="301">
        <v>56</v>
      </c>
      <c r="F807" s="299" t="s">
        <v>239</v>
      </c>
    </row>
    <row r="808" spans="1:6" x14ac:dyDescent="0.3">
      <c r="A808" s="301">
        <v>202401</v>
      </c>
      <c r="B808" s="299" t="s">
        <v>79</v>
      </c>
      <c r="C808" s="299" t="s">
        <v>36</v>
      </c>
      <c r="D808" s="301">
        <v>2</v>
      </c>
      <c r="E808" s="301">
        <v>64</v>
      </c>
      <c r="F808" s="299" t="s">
        <v>374</v>
      </c>
    </row>
    <row r="809" spans="1:6" x14ac:dyDescent="0.3">
      <c r="A809" s="301">
        <v>202401</v>
      </c>
      <c r="B809" s="299" t="s">
        <v>79</v>
      </c>
      <c r="C809" s="299" t="s">
        <v>36</v>
      </c>
      <c r="D809" s="301">
        <v>392.86363636363637</v>
      </c>
      <c r="E809" s="301">
        <v>68</v>
      </c>
      <c r="F809" s="299" t="s">
        <v>241</v>
      </c>
    </row>
    <row r="810" spans="1:6" x14ac:dyDescent="0.3">
      <c r="A810" s="301">
        <v>202401</v>
      </c>
      <c r="B810" s="299" t="s">
        <v>79</v>
      </c>
      <c r="C810" s="299" t="s">
        <v>36</v>
      </c>
      <c r="D810" s="301">
        <v>2</v>
      </c>
      <c r="E810" s="301">
        <v>70</v>
      </c>
      <c r="F810" s="299" t="s">
        <v>242</v>
      </c>
    </row>
    <row r="811" spans="1:6" x14ac:dyDescent="0.3">
      <c r="A811" s="301">
        <v>202401</v>
      </c>
      <c r="B811" s="299" t="s">
        <v>79</v>
      </c>
      <c r="C811" s="299" t="s">
        <v>36</v>
      </c>
      <c r="D811" s="301">
        <v>130.04545454545453</v>
      </c>
      <c r="E811" s="301">
        <v>76</v>
      </c>
      <c r="F811" s="299" t="s">
        <v>243</v>
      </c>
    </row>
    <row r="812" spans="1:6" x14ac:dyDescent="0.3">
      <c r="A812" s="301">
        <v>202401</v>
      </c>
      <c r="B812" s="299" t="s">
        <v>79</v>
      </c>
      <c r="C812" s="299" t="s">
        <v>36</v>
      </c>
      <c r="D812" s="301">
        <v>133.27272727272728</v>
      </c>
      <c r="E812" s="301">
        <v>100</v>
      </c>
      <c r="F812" s="299" t="s">
        <v>101</v>
      </c>
    </row>
    <row r="813" spans="1:6" x14ac:dyDescent="0.3">
      <c r="A813" s="301">
        <v>202401</v>
      </c>
      <c r="B813" s="299" t="s">
        <v>79</v>
      </c>
      <c r="C813" s="299" t="s">
        <v>36</v>
      </c>
      <c r="D813" s="301">
        <v>7.7727272727272725</v>
      </c>
      <c r="E813" s="301">
        <v>112</v>
      </c>
      <c r="F813" s="299" t="s">
        <v>247</v>
      </c>
    </row>
    <row r="814" spans="1:6" x14ac:dyDescent="0.3">
      <c r="A814" s="301">
        <v>202401</v>
      </c>
      <c r="B814" s="299" t="s">
        <v>79</v>
      </c>
      <c r="C814" s="299" t="s">
        <v>36</v>
      </c>
      <c r="D814" s="301">
        <v>11.363636363636363</v>
      </c>
      <c r="E814" s="301">
        <v>120</v>
      </c>
      <c r="F814" s="299" t="s">
        <v>249</v>
      </c>
    </row>
    <row r="815" spans="1:6" x14ac:dyDescent="0.3">
      <c r="A815" s="301">
        <v>202401</v>
      </c>
      <c r="B815" s="299" t="s">
        <v>79</v>
      </c>
      <c r="C815" s="299" t="s">
        <v>36</v>
      </c>
      <c r="D815" s="301">
        <v>7</v>
      </c>
      <c r="E815" s="301">
        <v>132</v>
      </c>
      <c r="F815" s="299" t="s">
        <v>251</v>
      </c>
    </row>
    <row r="816" spans="1:6" x14ac:dyDescent="0.3">
      <c r="A816" s="301">
        <v>202401</v>
      </c>
      <c r="B816" s="299" t="s">
        <v>79</v>
      </c>
      <c r="C816" s="299" t="s">
        <v>36</v>
      </c>
      <c r="D816" s="301">
        <v>4</v>
      </c>
      <c r="E816" s="301">
        <v>144</v>
      </c>
      <c r="F816" s="299" t="s">
        <v>253</v>
      </c>
    </row>
    <row r="817" spans="1:6" x14ac:dyDescent="0.3">
      <c r="A817" s="301">
        <v>202401</v>
      </c>
      <c r="B817" s="299" t="s">
        <v>79</v>
      </c>
      <c r="C817" s="299" t="s">
        <v>36</v>
      </c>
      <c r="D817" s="301">
        <v>50.545454545454547</v>
      </c>
      <c r="E817" s="301">
        <v>152</v>
      </c>
      <c r="F817" s="299" t="s">
        <v>254</v>
      </c>
    </row>
    <row r="818" spans="1:6" x14ac:dyDescent="0.3">
      <c r="A818" s="301">
        <v>202401</v>
      </c>
      <c r="B818" s="299" t="s">
        <v>79</v>
      </c>
      <c r="C818" s="299" t="s">
        <v>36</v>
      </c>
      <c r="D818" s="301">
        <v>55.363636363636367</v>
      </c>
      <c r="E818" s="301">
        <v>156</v>
      </c>
      <c r="F818" s="299" t="s">
        <v>112</v>
      </c>
    </row>
    <row r="819" spans="1:6" x14ac:dyDescent="0.3">
      <c r="A819" s="301">
        <v>202401</v>
      </c>
      <c r="B819" s="299" t="s">
        <v>79</v>
      </c>
      <c r="C819" s="299" t="s">
        <v>36</v>
      </c>
      <c r="D819" s="301">
        <v>1</v>
      </c>
      <c r="E819" s="301">
        <v>158</v>
      </c>
      <c r="F819" s="299" t="s">
        <v>255</v>
      </c>
    </row>
    <row r="820" spans="1:6" x14ac:dyDescent="0.3">
      <c r="A820" s="301">
        <v>202401</v>
      </c>
      <c r="B820" s="299" t="s">
        <v>79</v>
      </c>
      <c r="C820" s="299" t="s">
        <v>36</v>
      </c>
      <c r="D820" s="301">
        <v>1047.7272727272727</v>
      </c>
      <c r="E820" s="301">
        <v>170</v>
      </c>
      <c r="F820" s="299" t="s">
        <v>102</v>
      </c>
    </row>
    <row r="821" spans="1:6" x14ac:dyDescent="0.3">
      <c r="A821" s="301">
        <v>202401</v>
      </c>
      <c r="B821" s="299" t="s">
        <v>79</v>
      </c>
      <c r="C821" s="299" t="s">
        <v>36</v>
      </c>
      <c r="D821" s="301">
        <v>5.7727272727272725</v>
      </c>
      <c r="E821" s="301">
        <v>178</v>
      </c>
      <c r="F821" s="299" t="s">
        <v>258</v>
      </c>
    </row>
    <row r="822" spans="1:6" x14ac:dyDescent="0.3">
      <c r="A822" s="301">
        <v>202401</v>
      </c>
      <c r="B822" s="299" t="s">
        <v>79</v>
      </c>
      <c r="C822" s="299" t="s">
        <v>36</v>
      </c>
      <c r="D822" s="301">
        <v>2</v>
      </c>
      <c r="E822" s="301">
        <v>180</v>
      </c>
      <c r="F822" s="299" t="s">
        <v>259</v>
      </c>
    </row>
    <row r="823" spans="1:6" x14ac:dyDescent="0.3">
      <c r="A823" s="301">
        <v>202401</v>
      </c>
      <c r="B823" s="299" t="s">
        <v>79</v>
      </c>
      <c r="C823" s="299" t="s">
        <v>36</v>
      </c>
      <c r="D823" s="301">
        <v>7</v>
      </c>
      <c r="E823" s="301">
        <v>188</v>
      </c>
      <c r="F823" s="299" t="s">
        <v>260</v>
      </c>
    </row>
    <row r="824" spans="1:6" x14ac:dyDescent="0.3">
      <c r="A824" s="301">
        <v>202401</v>
      </c>
      <c r="B824" s="299" t="s">
        <v>79</v>
      </c>
      <c r="C824" s="299" t="s">
        <v>36</v>
      </c>
      <c r="D824" s="301">
        <v>1</v>
      </c>
      <c r="E824" s="301">
        <v>191</v>
      </c>
      <c r="F824" s="299" t="s">
        <v>103</v>
      </c>
    </row>
    <row r="825" spans="1:6" x14ac:dyDescent="0.3">
      <c r="A825" s="301">
        <v>202401</v>
      </c>
      <c r="B825" s="299" t="s">
        <v>79</v>
      </c>
      <c r="C825" s="299" t="s">
        <v>36</v>
      </c>
      <c r="D825" s="301">
        <v>226.90909090909091</v>
      </c>
      <c r="E825" s="301">
        <v>192</v>
      </c>
      <c r="F825" s="299" t="s">
        <v>261</v>
      </c>
    </row>
    <row r="826" spans="1:6" x14ac:dyDescent="0.3">
      <c r="A826" s="301">
        <v>202401</v>
      </c>
      <c r="B826" s="299" t="s">
        <v>79</v>
      </c>
      <c r="C826" s="299" t="s">
        <v>36</v>
      </c>
      <c r="D826" s="301">
        <v>6</v>
      </c>
      <c r="E826" s="301">
        <v>203</v>
      </c>
      <c r="F826" s="299" t="s">
        <v>224</v>
      </c>
    </row>
    <row r="827" spans="1:6" x14ac:dyDescent="0.3">
      <c r="A827" s="301">
        <v>202401</v>
      </c>
      <c r="B827" s="299" t="s">
        <v>79</v>
      </c>
      <c r="C827" s="299" t="s">
        <v>36</v>
      </c>
      <c r="D827" s="301">
        <v>1.6363636363636365</v>
      </c>
      <c r="E827" s="301">
        <v>204</v>
      </c>
      <c r="F827" s="299" t="s">
        <v>262</v>
      </c>
    </row>
    <row r="828" spans="1:6" x14ac:dyDescent="0.3">
      <c r="A828" s="301">
        <v>202401</v>
      </c>
      <c r="B828" s="299" t="s">
        <v>79</v>
      </c>
      <c r="C828" s="299" t="s">
        <v>36</v>
      </c>
      <c r="D828" s="301">
        <v>2</v>
      </c>
      <c r="E828" s="301">
        <v>212</v>
      </c>
      <c r="F828" s="299" t="s">
        <v>263</v>
      </c>
    </row>
    <row r="829" spans="1:6" x14ac:dyDescent="0.3">
      <c r="A829" s="301">
        <v>202401</v>
      </c>
      <c r="B829" s="299" t="s">
        <v>79</v>
      </c>
      <c r="C829" s="299" t="s">
        <v>36</v>
      </c>
      <c r="D829" s="301">
        <v>92.409090909090907</v>
      </c>
      <c r="E829" s="301">
        <v>214</v>
      </c>
      <c r="F829" s="299" t="s">
        <v>225</v>
      </c>
    </row>
    <row r="830" spans="1:6" x14ac:dyDescent="0.3">
      <c r="A830" s="301">
        <v>202401</v>
      </c>
      <c r="B830" s="299" t="s">
        <v>79</v>
      </c>
      <c r="C830" s="299" t="s">
        <v>36</v>
      </c>
      <c r="D830" s="301">
        <v>231.04545454545453</v>
      </c>
      <c r="E830" s="301">
        <v>218</v>
      </c>
      <c r="F830" s="299" t="s">
        <v>114</v>
      </c>
    </row>
    <row r="831" spans="1:6" x14ac:dyDescent="0.3">
      <c r="A831" s="301">
        <v>202401</v>
      </c>
      <c r="B831" s="299" t="s">
        <v>79</v>
      </c>
      <c r="C831" s="299" t="s">
        <v>36</v>
      </c>
      <c r="D831" s="301">
        <v>150.31818181818181</v>
      </c>
      <c r="E831" s="301">
        <v>222</v>
      </c>
      <c r="F831" s="299" t="s">
        <v>264</v>
      </c>
    </row>
    <row r="832" spans="1:6" x14ac:dyDescent="0.3">
      <c r="A832" s="301">
        <v>202401</v>
      </c>
      <c r="B832" s="299" t="s">
        <v>79</v>
      </c>
      <c r="C832" s="299" t="s">
        <v>36</v>
      </c>
      <c r="D832" s="301">
        <v>8.4090909090909083</v>
      </c>
      <c r="E832" s="301">
        <v>226</v>
      </c>
      <c r="F832" s="299" t="s">
        <v>265</v>
      </c>
    </row>
    <row r="833" spans="1:6" x14ac:dyDescent="0.3">
      <c r="A833" s="301">
        <v>202401</v>
      </c>
      <c r="B833" s="299" t="s">
        <v>79</v>
      </c>
      <c r="C833" s="299" t="s">
        <v>36</v>
      </c>
      <c r="D833" s="301">
        <v>4</v>
      </c>
      <c r="E833" s="301">
        <v>233</v>
      </c>
      <c r="F833" s="299" t="s">
        <v>104</v>
      </c>
    </row>
    <row r="834" spans="1:6" x14ac:dyDescent="0.3">
      <c r="A834" s="301">
        <v>202401</v>
      </c>
      <c r="B834" s="299" t="s">
        <v>79</v>
      </c>
      <c r="C834" s="299" t="s">
        <v>36</v>
      </c>
      <c r="D834" s="301">
        <v>1</v>
      </c>
      <c r="E834" s="301">
        <v>239</v>
      </c>
      <c r="F834" s="299" t="s">
        <v>404</v>
      </c>
    </row>
    <row r="835" spans="1:6" x14ac:dyDescent="0.3">
      <c r="A835" s="301">
        <v>202401</v>
      </c>
      <c r="B835" s="299" t="s">
        <v>79</v>
      </c>
      <c r="C835" s="299" t="s">
        <v>36</v>
      </c>
      <c r="D835" s="301">
        <v>1</v>
      </c>
      <c r="E835" s="301">
        <v>246</v>
      </c>
      <c r="F835" s="299" t="s">
        <v>116</v>
      </c>
    </row>
    <row r="836" spans="1:6" x14ac:dyDescent="0.3">
      <c r="A836" s="301">
        <v>202401</v>
      </c>
      <c r="B836" s="299" t="s">
        <v>79</v>
      </c>
      <c r="C836" s="299" t="s">
        <v>36</v>
      </c>
      <c r="D836" s="301">
        <v>29</v>
      </c>
      <c r="E836" s="301">
        <v>250</v>
      </c>
      <c r="F836" s="299" t="s">
        <v>105</v>
      </c>
    </row>
    <row r="837" spans="1:6" x14ac:dyDescent="0.3">
      <c r="A837" s="301">
        <v>202401</v>
      </c>
      <c r="B837" s="299" t="s">
        <v>79</v>
      </c>
      <c r="C837" s="299" t="s">
        <v>36</v>
      </c>
      <c r="D837" s="301">
        <v>63.045454545454547</v>
      </c>
      <c r="E837" s="301">
        <v>268</v>
      </c>
      <c r="F837" s="299" t="s">
        <v>269</v>
      </c>
    </row>
    <row r="838" spans="1:6" x14ac:dyDescent="0.3">
      <c r="A838" s="301">
        <v>202401</v>
      </c>
      <c r="B838" s="299" t="s">
        <v>79</v>
      </c>
      <c r="C838" s="299" t="s">
        <v>36</v>
      </c>
      <c r="D838" s="301">
        <v>110.09090909090909</v>
      </c>
      <c r="E838" s="301">
        <v>270</v>
      </c>
      <c r="F838" s="299" t="s">
        <v>270</v>
      </c>
    </row>
    <row r="839" spans="1:6" x14ac:dyDescent="0.3">
      <c r="A839" s="301">
        <v>202401</v>
      </c>
      <c r="B839" s="299" t="s">
        <v>79</v>
      </c>
      <c r="C839" s="299" t="s">
        <v>36</v>
      </c>
      <c r="D839" s="301">
        <v>80</v>
      </c>
      <c r="E839" s="301">
        <v>276</v>
      </c>
      <c r="F839" s="299" t="s">
        <v>99</v>
      </c>
    </row>
    <row r="840" spans="1:6" x14ac:dyDescent="0.3">
      <c r="A840" s="301">
        <v>202401</v>
      </c>
      <c r="B840" s="299" t="s">
        <v>79</v>
      </c>
      <c r="C840" s="299" t="s">
        <v>36</v>
      </c>
      <c r="D840" s="301">
        <v>31.863636363636363</v>
      </c>
      <c r="E840" s="301">
        <v>288</v>
      </c>
      <c r="F840" s="299" t="s">
        <v>272</v>
      </c>
    </row>
    <row r="841" spans="1:6" x14ac:dyDescent="0.3">
      <c r="A841" s="301">
        <v>202401</v>
      </c>
      <c r="B841" s="299" t="s">
        <v>79</v>
      </c>
      <c r="C841" s="299" t="s">
        <v>36</v>
      </c>
      <c r="D841" s="301">
        <v>1</v>
      </c>
      <c r="E841" s="301">
        <v>300</v>
      </c>
      <c r="F841" s="299" t="s">
        <v>117</v>
      </c>
    </row>
    <row r="842" spans="1:6" x14ac:dyDescent="0.3">
      <c r="A842" s="301">
        <v>202401</v>
      </c>
      <c r="B842" s="299" t="s">
        <v>79</v>
      </c>
      <c r="C842" s="299" t="s">
        <v>36</v>
      </c>
      <c r="D842" s="301">
        <v>1</v>
      </c>
      <c r="E842" s="301">
        <v>304</v>
      </c>
      <c r="F842" s="299" t="s">
        <v>381</v>
      </c>
    </row>
    <row r="843" spans="1:6" x14ac:dyDescent="0.3">
      <c r="A843" s="301">
        <v>202401</v>
      </c>
      <c r="B843" s="299" t="s">
        <v>79</v>
      </c>
      <c r="C843" s="299" t="s">
        <v>36</v>
      </c>
      <c r="D843" s="301">
        <v>46.31818181818182</v>
      </c>
      <c r="E843" s="301">
        <v>320</v>
      </c>
      <c r="F843" s="299" t="s">
        <v>274</v>
      </c>
    </row>
    <row r="844" spans="1:6" x14ac:dyDescent="0.3">
      <c r="A844" s="301">
        <v>202401</v>
      </c>
      <c r="B844" s="299" t="s">
        <v>79</v>
      </c>
      <c r="C844" s="299" t="s">
        <v>36</v>
      </c>
      <c r="D844" s="301">
        <v>21.272727272727273</v>
      </c>
      <c r="E844" s="301">
        <v>324</v>
      </c>
      <c r="F844" s="299" t="s">
        <v>275</v>
      </c>
    </row>
    <row r="845" spans="1:6" x14ac:dyDescent="0.3">
      <c r="A845" s="301">
        <v>202401</v>
      </c>
      <c r="B845" s="299" t="s">
        <v>79</v>
      </c>
      <c r="C845" s="299" t="s">
        <v>36</v>
      </c>
      <c r="D845" s="301">
        <v>1</v>
      </c>
      <c r="E845" s="301">
        <v>328</v>
      </c>
      <c r="F845" s="299" t="s">
        <v>276</v>
      </c>
    </row>
    <row r="846" spans="1:6" x14ac:dyDescent="0.3">
      <c r="A846" s="301">
        <v>202401</v>
      </c>
      <c r="B846" s="299" t="s">
        <v>79</v>
      </c>
      <c r="C846" s="299" t="s">
        <v>36</v>
      </c>
      <c r="D846" s="301">
        <v>1.5909090909090908</v>
      </c>
      <c r="E846" s="301">
        <v>332</v>
      </c>
      <c r="F846" s="299" t="s">
        <v>277</v>
      </c>
    </row>
    <row r="847" spans="1:6" x14ac:dyDescent="0.3">
      <c r="A847" s="301">
        <v>202401</v>
      </c>
      <c r="B847" s="299" t="s">
        <v>79</v>
      </c>
      <c r="C847" s="299" t="s">
        <v>36</v>
      </c>
      <c r="D847" s="301">
        <v>793</v>
      </c>
      <c r="E847" s="301">
        <v>340</v>
      </c>
      <c r="F847" s="299" t="s">
        <v>190</v>
      </c>
    </row>
    <row r="848" spans="1:6" x14ac:dyDescent="0.3">
      <c r="A848" s="301">
        <v>202401</v>
      </c>
      <c r="B848" s="299" t="s">
        <v>79</v>
      </c>
      <c r="C848" s="299" t="s">
        <v>36</v>
      </c>
      <c r="D848" s="301">
        <v>4</v>
      </c>
      <c r="E848" s="301">
        <v>348</v>
      </c>
      <c r="F848" s="299" t="s">
        <v>279</v>
      </c>
    </row>
    <row r="849" spans="1:6" x14ac:dyDescent="0.3">
      <c r="A849" s="301">
        <v>202401</v>
      </c>
      <c r="B849" s="299" t="s">
        <v>79</v>
      </c>
      <c r="C849" s="299" t="s">
        <v>36</v>
      </c>
      <c r="D849" s="301">
        <v>99.318181818181813</v>
      </c>
      <c r="E849" s="301">
        <v>356</v>
      </c>
      <c r="F849" s="299" t="s">
        <v>281</v>
      </c>
    </row>
    <row r="850" spans="1:6" x14ac:dyDescent="0.3">
      <c r="A850" s="301">
        <v>202401</v>
      </c>
      <c r="B850" s="299" t="s">
        <v>79</v>
      </c>
      <c r="C850" s="299" t="s">
        <v>36</v>
      </c>
      <c r="D850" s="301">
        <v>3</v>
      </c>
      <c r="E850" s="301">
        <v>360</v>
      </c>
      <c r="F850" s="299" t="s">
        <v>282</v>
      </c>
    </row>
    <row r="851" spans="1:6" x14ac:dyDescent="0.3">
      <c r="A851" s="301">
        <v>202401</v>
      </c>
      <c r="B851" s="299" t="s">
        <v>79</v>
      </c>
      <c r="C851" s="299" t="s">
        <v>36</v>
      </c>
      <c r="D851" s="301">
        <v>7</v>
      </c>
      <c r="E851" s="301">
        <v>364</v>
      </c>
      <c r="F851" s="299" t="s">
        <v>283</v>
      </c>
    </row>
    <row r="852" spans="1:6" x14ac:dyDescent="0.3">
      <c r="A852" s="301">
        <v>202401</v>
      </c>
      <c r="B852" s="299" t="s">
        <v>79</v>
      </c>
      <c r="C852" s="299" t="s">
        <v>36</v>
      </c>
      <c r="D852" s="301">
        <v>2</v>
      </c>
      <c r="E852" s="301">
        <v>368</v>
      </c>
      <c r="F852" s="299" t="s">
        <v>284</v>
      </c>
    </row>
    <row r="853" spans="1:6" x14ac:dyDescent="0.3">
      <c r="A853" s="301">
        <v>202401</v>
      </c>
      <c r="B853" s="299" t="s">
        <v>79</v>
      </c>
      <c r="C853" s="299" t="s">
        <v>36</v>
      </c>
      <c r="D853" s="301">
        <v>3</v>
      </c>
      <c r="E853" s="301">
        <v>372</v>
      </c>
      <c r="F853" s="299" t="s">
        <v>106</v>
      </c>
    </row>
    <row r="854" spans="1:6" x14ac:dyDescent="0.3">
      <c r="A854" s="301">
        <v>202401</v>
      </c>
      <c r="B854" s="299" t="s">
        <v>79</v>
      </c>
      <c r="C854" s="299" t="s">
        <v>36</v>
      </c>
      <c r="D854" s="301">
        <v>93</v>
      </c>
      <c r="E854" s="301">
        <v>380</v>
      </c>
      <c r="F854" s="299" t="s">
        <v>107</v>
      </c>
    </row>
    <row r="855" spans="1:6" x14ac:dyDescent="0.3">
      <c r="A855" s="301">
        <v>202401</v>
      </c>
      <c r="B855" s="299" t="s">
        <v>79</v>
      </c>
      <c r="C855" s="299" t="s">
        <v>36</v>
      </c>
      <c r="D855" s="301">
        <v>10.636363636363637</v>
      </c>
      <c r="E855" s="301">
        <v>384</v>
      </c>
      <c r="F855" s="299" t="s">
        <v>286</v>
      </c>
    </row>
    <row r="856" spans="1:6" x14ac:dyDescent="0.3">
      <c r="A856" s="301">
        <v>202401</v>
      </c>
      <c r="B856" s="299" t="s">
        <v>79</v>
      </c>
      <c r="C856" s="299" t="s">
        <v>36</v>
      </c>
      <c r="D856" s="301">
        <v>2</v>
      </c>
      <c r="E856" s="301">
        <v>392</v>
      </c>
      <c r="F856" s="299" t="s">
        <v>288</v>
      </c>
    </row>
    <row r="857" spans="1:6" x14ac:dyDescent="0.3">
      <c r="A857" s="301">
        <v>202401</v>
      </c>
      <c r="B857" s="299" t="s">
        <v>79</v>
      </c>
      <c r="C857" s="299" t="s">
        <v>36</v>
      </c>
      <c r="D857" s="301">
        <v>3</v>
      </c>
      <c r="E857" s="301">
        <v>398</v>
      </c>
      <c r="F857" s="299" t="s">
        <v>289</v>
      </c>
    </row>
    <row r="858" spans="1:6" x14ac:dyDescent="0.3">
      <c r="A858" s="301">
        <v>202401</v>
      </c>
      <c r="B858" s="299" t="s">
        <v>79</v>
      </c>
      <c r="C858" s="299" t="s">
        <v>36</v>
      </c>
      <c r="D858" s="301">
        <v>0.54545454545454541</v>
      </c>
      <c r="E858" s="301">
        <v>400</v>
      </c>
      <c r="F858" s="299" t="s">
        <v>290</v>
      </c>
    </row>
    <row r="859" spans="1:6" x14ac:dyDescent="0.3">
      <c r="A859" s="301">
        <v>202401</v>
      </c>
      <c r="B859" s="299" t="s">
        <v>79</v>
      </c>
      <c r="C859" s="299" t="s">
        <v>36</v>
      </c>
      <c r="D859" s="301">
        <v>3</v>
      </c>
      <c r="E859" s="301">
        <v>404</v>
      </c>
      <c r="F859" s="299" t="s">
        <v>291</v>
      </c>
    </row>
    <row r="860" spans="1:6" x14ac:dyDescent="0.3">
      <c r="A860" s="301">
        <v>202401</v>
      </c>
      <c r="B860" s="299" t="s">
        <v>79</v>
      </c>
      <c r="C860" s="299" t="s">
        <v>36</v>
      </c>
      <c r="D860" s="301">
        <v>3</v>
      </c>
      <c r="E860" s="301">
        <v>422</v>
      </c>
      <c r="F860" s="299" t="s">
        <v>297</v>
      </c>
    </row>
    <row r="861" spans="1:6" x14ac:dyDescent="0.3">
      <c r="A861" s="301">
        <v>202401</v>
      </c>
      <c r="B861" s="299" t="s">
        <v>79</v>
      </c>
      <c r="C861" s="299" t="s">
        <v>36</v>
      </c>
      <c r="D861" s="301">
        <v>4</v>
      </c>
      <c r="E861" s="301">
        <v>428</v>
      </c>
      <c r="F861" s="299" t="s">
        <v>108</v>
      </c>
    </row>
    <row r="862" spans="1:6" x14ac:dyDescent="0.3">
      <c r="A862" s="301">
        <v>202401</v>
      </c>
      <c r="B862" s="299" t="s">
        <v>79</v>
      </c>
      <c r="C862" s="299" t="s">
        <v>36</v>
      </c>
      <c r="D862" s="301">
        <v>8</v>
      </c>
      <c r="E862" s="301">
        <v>440</v>
      </c>
      <c r="F862" s="299" t="s">
        <v>118</v>
      </c>
    </row>
    <row r="863" spans="1:6" x14ac:dyDescent="0.3">
      <c r="A863" s="301">
        <v>202401</v>
      </c>
      <c r="B863" s="299" t="s">
        <v>79</v>
      </c>
      <c r="C863" s="299" t="s">
        <v>36</v>
      </c>
      <c r="D863" s="301">
        <v>1</v>
      </c>
      <c r="E863" s="301">
        <v>450</v>
      </c>
      <c r="F863" s="299" t="s">
        <v>301</v>
      </c>
    </row>
    <row r="864" spans="1:6" x14ac:dyDescent="0.3">
      <c r="A864" s="301">
        <v>202401</v>
      </c>
      <c r="B864" s="299" t="s">
        <v>79</v>
      </c>
      <c r="C864" s="299" t="s">
        <v>36</v>
      </c>
      <c r="D864" s="301">
        <v>0.59090909090909094</v>
      </c>
      <c r="E864" s="301">
        <v>454</v>
      </c>
      <c r="F864" s="299" t="s">
        <v>302</v>
      </c>
    </row>
    <row r="865" spans="1:6" x14ac:dyDescent="0.3">
      <c r="A865" s="301">
        <v>202401</v>
      </c>
      <c r="B865" s="299" t="s">
        <v>79</v>
      </c>
      <c r="C865" s="299" t="s">
        <v>36</v>
      </c>
      <c r="D865" s="301">
        <v>51.090909090909093</v>
      </c>
      <c r="E865" s="301">
        <v>466</v>
      </c>
      <c r="F865" s="299" t="s">
        <v>304</v>
      </c>
    </row>
    <row r="866" spans="1:6" x14ac:dyDescent="0.3">
      <c r="A866" s="301">
        <v>202401</v>
      </c>
      <c r="B866" s="299" t="s">
        <v>79</v>
      </c>
      <c r="C866" s="299" t="s">
        <v>36</v>
      </c>
      <c r="D866" s="301">
        <v>1</v>
      </c>
      <c r="E866" s="301">
        <v>470</v>
      </c>
      <c r="F866" s="299" t="s">
        <v>122</v>
      </c>
    </row>
    <row r="867" spans="1:6" x14ac:dyDescent="0.3">
      <c r="A867" s="301">
        <v>202401</v>
      </c>
      <c r="B867" s="299" t="s">
        <v>79</v>
      </c>
      <c r="C867" s="299" t="s">
        <v>36</v>
      </c>
      <c r="D867" s="301">
        <v>4.5909090909090908</v>
      </c>
      <c r="E867" s="301">
        <v>478</v>
      </c>
      <c r="F867" s="299" t="s">
        <v>305</v>
      </c>
    </row>
    <row r="868" spans="1:6" x14ac:dyDescent="0.3">
      <c r="A868" s="301">
        <v>202401</v>
      </c>
      <c r="B868" s="299" t="s">
        <v>79</v>
      </c>
      <c r="C868" s="299" t="s">
        <v>36</v>
      </c>
      <c r="D868" s="301">
        <v>28.136363636363637</v>
      </c>
      <c r="E868" s="301">
        <v>484</v>
      </c>
      <c r="F868" s="299" t="s">
        <v>307</v>
      </c>
    </row>
    <row r="869" spans="1:6" x14ac:dyDescent="0.3">
      <c r="A869" s="301">
        <v>202401</v>
      </c>
      <c r="B869" s="299" t="s">
        <v>79</v>
      </c>
      <c r="C869" s="299" t="s">
        <v>36</v>
      </c>
      <c r="D869" s="301">
        <v>4</v>
      </c>
      <c r="E869" s="301">
        <v>496</v>
      </c>
      <c r="F869" s="299" t="s">
        <v>309</v>
      </c>
    </row>
    <row r="870" spans="1:6" x14ac:dyDescent="0.3">
      <c r="A870" s="301">
        <v>202401</v>
      </c>
      <c r="B870" s="299" t="s">
        <v>79</v>
      </c>
      <c r="C870" s="299" t="s">
        <v>36</v>
      </c>
      <c r="D870" s="301">
        <v>25</v>
      </c>
      <c r="E870" s="301">
        <v>498</v>
      </c>
      <c r="F870" s="299" t="s">
        <v>310</v>
      </c>
    </row>
    <row r="871" spans="1:6" x14ac:dyDescent="0.3">
      <c r="A871" s="301">
        <v>202401</v>
      </c>
      <c r="B871" s="299" t="s">
        <v>79</v>
      </c>
      <c r="C871" s="299" t="s">
        <v>36</v>
      </c>
      <c r="D871" s="301">
        <v>744.77272727272725</v>
      </c>
      <c r="E871" s="301">
        <v>504</v>
      </c>
      <c r="F871" s="299" t="s">
        <v>95</v>
      </c>
    </row>
    <row r="872" spans="1:6" x14ac:dyDescent="0.3">
      <c r="A872" s="301">
        <v>202401</v>
      </c>
      <c r="B872" s="299" t="s">
        <v>79</v>
      </c>
      <c r="C872" s="299" t="s">
        <v>36</v>
      </c>
      <c r="D872" s="301">
        <v>22.636363636363637</v>
      </c>
      <c r="E872" s="301">
        <v>524</v>
      </c>
      <c r="F872" s="299" t="s">
        <v>315</v>
      </c>
    </row>
    <row r="873" spans="1:6" x14ac:dyDescent="0.3">
      <c r="A873" s="301">
        <v>202401</v>
      </c>
      <c r="B873" s="299" t="s">
        <v>79</v>
      </c>
      <c r="C873" s="299" t="s">
        <v>36</v>
      </c>
      <c r="D873" s="301">
        <v>14.818181818181818</v>
      </c>
      <c r="E873" s="301">
        <v>528</v>
      </c>
      <c r="F873" s="299" t="s">
        <v>316</v>
      </c>
    </row>
    <row r="874" spans="1:6" x14ac:dyDescent="0.3">
      <c r="A874" s="301">
        <v>202401</v>
      </c>
      <c r="B874" s="299" t="s">
        <v>79</v>
      </c>
      <c r="C874" s="299" t="s">
        <v>36</v>
      </c>
      <c r="D874" s="301">
        <v>490.90909090909093</v>
      </c>
      <c r="E874" s="301">
        <v>558</v>
      </c>
      <c r="F874" s="299" t="s">
        <v>191</v>
      </c>
    </row>
    <row r="875" spans="1:6" x14ac:dyDescent="0.3">
      <c r="A875" s="301">
        <v>202401</v>
      </c>
      <c r="B875" s="299" t="s">
        <v>79</v>
      </c>
      <c r="C875" s="299" t="s">
        <v>36</v>
      </c>
      <c r="D875" s="301">
        <v>1</v>
      </c>
      <c r="E875" s="301">
        <v>562</v>
      </c>
      <c r="F875" s="299" t="s">
        <v>388</v>
      </c>
    </row>
    <row r="876" spans="1:6" x14ac:dyDescent="0.3">
      <c r="A876" s="301">
        <v>202401</v>
      </c>
      <c r="B876" s="299" t="s">
        <v>79</v>
      </c>
      <c r="C876" s="299" t="s">
        <v>36</v>
      </c>
      <c r="D876" s="301">
        <v>53.409090909090907</v>
      </c>
      <c r="E876" s="301">
        <v>566</v>
      </c>
      <c r="F876" s="299" t="s">
        <v>319</v>
      </c>
    </row>
    <row r="877" spans="1:6" x14ac:dyDescent="0.3">
      <c r="A877" s="301">
        <v>202401</v>
      </c>
      <c r="B877" s="299" t="s">
        <v>79</v>
      </c>
      <c r="C877" s="299" t="s">
        <v>36</v>
      </c>
      <c r="D877" s="301">
        <v>53.5</v>
      </c>
      <c r="E877" s="301">
        <v>586</v>
      </c>
      <c r="F877" s="299" t="s">
        <v>324</v>
      </c>
    </row>
    <row r="878" spans="1:6" x14ac:dyDescent="0.3">
      <c r="A878" s="301">
        <v>202401</v>
      </c>
      <c r="B878" s="299" t="s">
        <v>79</v>
      </c>
      <c r="C878" s="299" t="s">
        <v>36</v>
      </c>
      <c r="D878" s="301">
        <v>1</v>
      </c>
      <c r="E878" s="301">
        <v>591</v>
      </c>
      <c r="F878" s="299" t="s">
        <v>325</v>
      </c>
    </row>
    <row r="879" spans="1:6" x14ac:dyDescent="0.3">
      <c r="A879" s="301">
        <v>202401</v>
      </c>
      <c r="B879" s="299" t="s">
        <v>79</v>
      </c>
      <c r="C879" s="299" t="s">
        <v>36</v>
      </c>
      <c r="D879" s="301">
        <v>637.13636363636363</v>
      </c>
      <c r="E879" s="301">
        <v>600</v>
      </c>
      <c r="F879" s="299" t="s">
        <v>192</v>
      </c>
    </row>
    <row r="880" spans="1:6" x14ac:dyDescent="0.3">
      <c r="A880" s="301">
        <v>202401</v>
      </c>
      <c r="B880" s="299" t="s">
        <v>79</v>
      </c>
      <c r="C880" s="299" t="s">
        <v>36</v>
      </c>
      <c r="D880" s="301">
        <v>562.5</v>
      </c>
      <c r="E880" s="301">
        <v>604</v>
      </c>
      <c r="F880" s="299" t="s">
        <v>326</v>
      </c>
    </row>
    <row r="881" spans="1:6" x14ac:dyDescent="0.3">
      <c r="A881" s="301">
        <v>202401</v>
      </c>
      <c r="B881" s="299" t="s">
        <v>79</v>
      </c>
      <c r="C881" s="299" t="s">
        <v>36</v>
      </c>
      <c r="D881" s="301">
        <v>845.13636363636363</v>
      </c>
      <c r="E881" s="301">
        <v>608</v>
      </c>
      <c r="F881" s="299" t="s">
        <v>327</v>
      </c>
    </row>
    <row r="882" spans="1:6" x14ac:dyDescent="0.3">
      <c r="A882" s="301">
        <v>202401</v>
      </c>
      <c r="B882" s="299" t="s">
        <v>79</v>
      </c>
      <c r="C882" s="299" t="s">
        <v>36</v>
      </c>
      <c r="D882" s="301">
        <v>40</v>
      </c>
      <c r="E882" s="301">
        <v>616</v>
      </c>
      <c r="F882" s="299" t="s">
        <v>96</v>
      </c>
    </row>
    <row r="883" spans="1:6" x14ac:dyDescent="0.3">
      <c r="A883" s="301">
        <v>202401</v>
      </c>
      <c r="B883" s="299" t="s">
        <v>79</v>
      </c>
      <c r="C883" s="299" t="s">
        <v>36</v>
      </c>
      <c r="D883" s="301">
        <v>74.5</v>
      </c>
      <c r="E883" s="301">
        <v>620</v>
      </c>
      <c r="F883" s="299" t="s">
        <v>109</v>
      </c>
    </row>
    <row r="884" spans="1:6" x14ac:dyDescent="0.3">
      <c r="A884" s="301">
        <v>202401</v>
      </c>
      <c r="B884" s="299" t="s">
        <v>79</v>
      </c>
      <c r="C884" s="299" t="s">
        <v>36</v>
      </c>
      <c r="D884" s="301">
        <v>1.6363636363636365</v>
      </c>
      <c r="E884" s="301">
        <v>624</v>
      </c>
      <c r="F884" s="299" t="s">
        <v>329</v>
      </c>
    </row>
    <row r="885" spans="1:6" x14ac:dyDescent="0.3">
      <c r="A885" s="301">
        <v>202401</v>
      </c>
      <c r="B885" s="299" t="s">
        <v>79</v>
      </c>
      <c r="C885" s="299" t="s">
        <v>36</v>
      </c>
      <c r="D885" s="301">
        <v>1</v>
      </c>
      <c r="E885" s="301">
        <v>638</v>
      </c>
      <c r="F885" s="299" t="s">
        <v>391</v>
      </c>
    </row>
    <row r="886" spans="1:6" x14ac:dyDescent="0.3">
      <c r="A886" s="301">
        <v>202401</v>
      </c>
      <c r="B886" s="299" t="s">
        <v>79</v>
      </c>
      <c r="C886" s="299" t="s">
        <v>36</v>
      </c>
      <c r="D886" s="301">
        <v>492.36363636363637</v>
      </c>
      <c r="E886" s="301">
        <v>642</v>
      </c>
      <c r="F886" s="299" t="s">
        <v>97</v>
      </c>
    </row>
    <row r="887" spans="1:6" x14ac:dyDescent="0.3">
      <c r="A887" s="301">
        <v>202401</v>
      </c>
      <c r="B887" s="299" t="s">
        <v>79</v>
      </c>
      <c r="C887" s="299" t="s">
        <v>36</v>
      </c>
      <c r="D887" s="301">
        <v>68.181818181818187</v>
      </c>
      <c r="E887" s="301">
        <v>643</v>
      </c>
      <c r="F887" s="299" t="s">
        <v>333</v>
      </c>
    </row>
    <row r="888" spans="1:6" x14ac:dyDescent="0.3">
      <c r="A888" s="301">
        <v>202401</v>
      </c>
      <c r="B888" s="299" t="s">
        <v>79</v>
      </c>
      <c r="C888" s="299" t="s">
        <v>36</v>
      </c>
      <c r="D888" s="301">
        <v>1</v>
      </c>
      <c r="E888" s="301">
        <v>670</v>
      </c>
      <c r="F888" s="299" t="s">
        <v>393</v>
      </c>
    </row>
    <row r="889" spans="1:6" x14ac:dyDescent="0.3">
      <c r="A889" s="301">
        <v>202401</v>
      </c>
      <c r="B889" s="299" t="s">
        <v>79</v>
      </c>
      <c r="C889" s="299" t="s">
        <v>36</v>
      </c>
      <c r="D889" s="301">
        <v>249.86363636363637</v>
      </c>
      <c r="E889" s="301">
        <v>686</v>
      </c>
      <c r="F889" s="299" t="s">
        <v>193</v>
      </c>
    </row>
    <row r="890" spans="1:6" x14ac:dyDescent="0.3">
      <c r="A890" s="301">
        <v>202401</v>
      </c>
      <c r="B890" s="299" t="s">
        <v>79</v>
      </c>
      <c r="C890" s="299" t="s">
        <v>36</v>
      </c>
      <c r="D890" s="301">
        <v>2</v>
      </c>
      <c r="E890" s="301">
        <v>688</v>
      </c>
      <c r="F890" s="299" t="s">
        <v>340</v>
      </c>
    </row>
    <row r="891" spans="1:6" x14ac:dyDescent="0.3">
      <c r="A891" s="301">
        <v>202401</v>
      </c>
      <c r="B891" s="299" t="s">
        <v>79</v>
      </c>
      <c r="C891" s="299" t="s">
        <v>36</v>
      </c>
      <c r="D891" s="301">
        <v>2.5909090909090908</v>
      </c>
      <c r="E891" s="301">
        <v>694</v>
      </c>
      <c r="F891" s="299" t="s">
        <v>342</v>
      </c>
    </row>
    <row r="892" spans="1:6" x14ac:dyDescent="0.3">
      <c r="A892" s="301">
        <v>202401</v>
      </c>
      <c r="B892" s="299" t="s">
        <v>79</v>
      </c>
      <c r="C892" s="299" t="s">
        <v>36</v>
      </c>
      <c r="D892" s="301">
        <v>5</v>
      </c>
      <c r="E892" s="301">
        <v>703</v>
      </c>
      <c r="F892" s="299" t="s">
        <v>94</v>
      </c>
    </row>
    <row r="893" spans="1:6" x14ac:dyDescent="0.3">
      <c r="A893" s="301">
        <v>202401</v>
      </c>
      <c r="B893" s="299" t="s">
        <v>79</v>
      </c>
      <c r="C893" s="299" t="s">
        <v>36</v>
      </c>
      <c r="D893" s="301">
        <v>3.6363636363636362</v>
      </c>
      <c r="E893" s="301">
        <v>704</v>
      </c>
      <c r="F893" s="299" t="s">
        <v>344</v>
      </c>
    </row>
    <row r="894" spans="1:6" x14ac:dyDescent="0.3">
      <c r="A894" s="301">
        <v>202401</v>
      </c>
      <c r="B894" s="299" t="s">
        <v>79</v>
      </c>
      <c r="C894" s="299" t="s">
        <v>36</v>
      </c>
      <c r="D894" s="301">
        <v>1</v>
      </c>
      <c r="E894" s="301">
        <v>705</v>
      </c>
      <c r="F894" s="299" t="s">
        <v>115</v>
      </c>
    </row>
    <row r="895" spans="1:6" x14ac:dyDescent="0.3">
      <c r="A895" s="301">
        <v>202401</v>
      </c>
      <c r="B895" s="299" t="s">
        <v>79</v>
      </c>
      <c r="C895" s="299" t="s">
        <v>36</v>
      </c>
      <c r="D895" s="301">
        <v>2</v>
      </c>
      <c r="E895" s="301">
        <v>710</v>
      </c>
      <c r="F895" s="299" t="s">
        <v>345</v>
      </c>
    </row>
    <row r="896" spans="1:6" x14ac:dyDescent="0.3">
      <c r="A896" s="301">
        <v>202401</v>
      </c>
      <c r="B896" s="299" t="s">
        <v>79</v>
      </c>
      <c r="C896" s="299" t="s">
        <v>36</v>
      </c>
      <c r="D896" s="301">
        <v>6854.954545454545</v>
      </c>
      <c r="E896" s="301">
        <v>724</v>
      </c>
      <c r="F896" s="299" t="s">
        <v>223</v>
      </c>
    </row>
    <row r="897" spans="1:6" x14ac:dyDescent="0.3">
      <c r="A897" s="301">
        <v>202401</v>
      </c>
      <c r="B897" s="299" t="s">
        <v>79</v>
      </c>
      <c r="C897" s="299" t="s">
        <v>36</v>
      </c>
      <c r="D897" s="301">
        <v>1.3181818181818181</v>
      </c>
      <c r="E897" s="301">
        <v>732</v>
      </c>
      <c r="F897" s="299" t="s">
        <v>348</v>
      </c>
    </row>
    <row r="898" spans="1:6" x14ac:dyDescent="0.3">
      <c r="A898" s="301">
        <v>202401</v>
      </c>
      <c r="B898" s="299" t="s">
        <v>79</v>
      </c>
      <c r="C898" s="299" t="s">
        <v>36</v>
      </c>
      <c r="D898" s="301">
        <v>2</v>
      </c>
      <c r="E898" s="301">
        <v>752</v>
      </c>
      <c r="F898" s="299" t="s">
        <v>119</v>
      </c>
    </row>
    <row r="899" spans="1:6" x14ac:dyDescent="0.3">
      <c r="A899" s="301">
        <v>202401</v>
      </c>
      <c r="B899" s="299" t="s">
        <v>79</v>
      </c>
      <c r="C899" s="299" t="s">
        <v>36</v>
      </c>
      <c r="D899" s="301">
        <v>6</v>
      </c>
      <c r="E899" s="301">
        <v>756</v>
      </c>
      <c r="F899" s="299" t="s">
        <v>350</v>
      </c>
    </row>
    <row r="900" spans="1:6" x14ac:dyDescent="0.3">
      <c r="A900" s="301">
        <v>202401</v>
      </c>
      <c r="B900" s="299" t="s">
        <v>79</v>
      </c>
      <c r="C900" s="299" t="s">
        <v>36</v>
      </c>
      <c r="D900" s="301">
        <v>3</v>
      </c>
      <c r="E900" s="301">
        <v>760</v>
      </c>
      <c r="F900" s="299" t="s">
        <v>351</v>
      </c>
    </row>
    <row r="901" spans="1:6" x14ac:dyDescent="0.3">
      <c r="A901" s="301">
        <v>202401</v>
      </c>
      <c r="B901" s="299" t="s">
        <v>79</v>
      </c>
      <c r="C901" s="299" t="s">
        <v>36</v>
      </c>
      <c r="D901" s="301">
        <v>11</v>
      </c>
      <c r="E901" s="301">
        <v>788</v>
      </c>
      <c r="F901" s="299" t="s">
        <v>357</v>
      </c>
    </row>
    <row r="902" spans="1:6" x14ac:dyDescent="0.3">
      <c r="A902" s="301">
        <v>202401</v>
      </c>
      <c r="B902" s="299" t="s">
        <v>79</v>
      </c>
      <c r="C902" s="299" t="s">
        <v>36</v>
      </c>
      <c r="D902" s="301">
        <v>1</v>
      </c>
      <c r="E902" s="301">
        <v>800</v>
      </c>
      <c r="F902" s="299" t="s">
        <v>360</v>
      </c>
    </row>
    <row r="903" spans="1:6" x14ac:dyDescent="0.3">
      <c r="A903" s="301">
        <v>202401</v>
      </c>
      <c r="B903" s="299" t="s">
        <v>79</v>
      </c>
      <c r="C903" s="299" t="s">
        <v>36</v>
      </c>
      <c r="D903" s="301">
        <v>334.31818181818181</v>
      </c>
      <c r="E903" s="301">
        <v>804</v>
      </c>
      <c r="F903" s="299" t="s">
        <v>98</v>
      </c>
    </row>
    <row r="904" spans="1:6" x14ac:dyDescent="0.3">
      <c r="A904" s="301">
        <v>202401</v>
      </c>
      <c r="B904" s="299" t="s">
        <v>79</v>
      </c>
      <c r="C904" s="299" t="s">
        <v>36</v>
      </c>
      <c r="D904" s="301">
        <v>4.8636363636363633</v>
      </c>
      <c r="E904" s="301">
        <v>818</v>
      </c>
      <c r="F904" s="299" t="s">
        <v>362</v>
      </c>
    </row>
    <row r="905" spans="1:6" x14ac:dyDescent="0.3">
      <c r="A905" s="301">
        <v>202401</v>
      </c>
      <c r="B905" s="299" t="s">
        <v>79</v>
      </c>
      <c r="C905" s="299" t="s">
        <v>36</v>
      </c>
      <c r="D905" s="301">
        <v>52.31818181818182</v>
      </c>
      <c r="E905" s="301">
        <v>826</v>
      </c>
      <c r="F905" s="299" t="s">
        <v>110</v>
      </c>
    </row>
    <row r="906" spans="1:6" x14ac:dyDescent="0.3">
      <c r="A906" s="301">
        <v>202401</v>
      </c>
      <c r="B906" s="299" t="s">
        <v>79</v>
      </c>
      <c r="C906" s="299" t="s">
        <v>36</v>
      </c>
      <c r="D906" s="301">
        <v>5.9545454545454541</v>
      </c>
      <c r="E906" s="301">
        <v>840</v>
      </c>
      <c r="F906" s="299" t="s">
        <v>365</v>
      </c>
    </row>
    <row r="907" spans="1:6" x14ac:dyDescent="0.3">
      <c r="A907" s="301">
        <v>202401</v>
      </c>
      <c r="B907" s="299" t="s">
        <v>79</v>
      </c>
      <c r="C907" s="299" t="s">
        <v>36</v>
      </c>
      <c r="D907" s="301">
        <v>2</v>
      </c>
      <c r="E907" s="301">
        <v>854</v>
      </c>
      <c r="F907" s="299" t="s">
        <v>367</v>
      </c>
    </row>
    <row r="908" spans="1:6" x14ac:dyDescent="0.3">
      <c r="A908" s="301">
        <v>202401</v>
      </c>
      <c r="B908" s="299" t="s">
        <v>79</v>
      </c>
      <c r="C908" s="299" t="s">
        <v>36</v>
      </c>
      <c r="D908" s="301">
        <v>44.772727272727273</v>
      </c>
      <c r="E908" s="301">
        <v>858</v>
      </c>
      <c r="F908" s="299" t="s">
        <v>368</v>
      </c>
    </row>
    <row r="909" spans="1:6" x14ac:dyDescent="0.3">
      <c r="A909" s="301">
        <v>202401</v>
      </c>
      <c r="B909" s="299" t="s">
        <v>79</v>
      </c>
      <c r="C909" s="299" t="s">
        <v>36</v>
      </c>
      <c r="D909" s="301">
        <v>6</v>
      </c>
      <c r="E909" s="301">
        <v>860</v>
      </c>
      <c r="F909" s="299" t="s">
        <v>369</v>
      </c>
    </row>
    <row r="910" spans="1:6" x14ac:dyDescent="0.3">
      <c r="A910" s="301">
        <v>202401</v>
      </c>
      <c r="B910" s="299" t="s">
        <v>79</v>
      </c>
      <c r="C910" s="299" t="s">
        <v>36</v>
      </c>
      <c r="D910" s="301">
        <v>365.54545454545456</v>
      </c>
      <c r="E910" s="301">
        <v>862</v>
      </c>
      <c r="F910" s="299" t="s">
        <v>111</v>
      </c>
    </row>
    <row r="911" spans="1:6" x14ac:dyDescent="0.3">
      <c r="A911" s="301">
        <v>202401</v>
      </c>
      <c r="B911" s="299" t="s">
        <v>79</v>
      </c>
      <c r="C911" s="299" t="s">
        <v>36</v>
      </c>
      <c r="D911" s="301">
        <v>10</v>
      </c>
      <c r="E911" s="301">
        <v>953</v>
      </c>
      <c r="F911" s="299" t="s">
        <v>189</v>
      </c>
    </row>
    <row r="912" spans="1:6" x14ac:dyDescent="0.3">
      <c r="A912" s="301">
        <v>202401</v>
      </c>
      <c r="B912" s="299" t="s">
        <v>78</v>
      </c>
      <c r="C912" s="299" t="s">
        <v>35</v>
      </c>
      <c r="D912" s="301">
        <v>1.8636363636363635</v>
      </c>
      <c r="E912" s="301">
        <v>4</v>
      </c>
      <c r="F912" s="299" t="s">
        <v>226</v>
      </c>
    </row>
    <row r="913" spans="1:6" x14ac:dyDescent="0.3">
      <c r="A913" s="301">
        <v>202401</v>
      </c>
      <c r="B913" s="299" t="s">
        <v>78</v>
      </c>
      <c r="C913" s="299" t="s">
        <v>35</v>
      </c>
      <c r="D913" s="301">
        <v>5</v>
      </c>
      <c r="E913" s="301">
        <v>8</v>
      </c>
      <c r="F913" s="299" t="s">
        <v>227</v>
      </c>
    </row>
    <row r="914" spans="1:6" x14ac:dyDescent="0.3">
      <c r="A914" s="301">
        <v>202401</v>
      </c>
      <c r="B914" s="299" t="s">
        <v>78</v>
      </c>
      <c r="C914" s="299" t="s">
        <v>35</v>
      </c>
      <c r="D914" s="301">
        <v>179.90909090909091</v>
      </c>
      <c r="E914" s="301">
        <v>12</v>
      </c>
      <c r="F914" s="299" t="s">
        <v>229</v>
      </c>
    </row>
    <row r="915" spans="1:6" x14ac:dyDescent="0.3">
      <c r="A915" s="301">
        <v>202401</v>
      </c>
      <c r="B915" s="299" t="s">
        <v>78</v>
      </c>
      <c r="C915" s="299" t="s">
        <v>35</v>
      </c>
      <c r="D915" s="301">
        <v>3.2727272727272729</v>
      </c>
      <c r="E915" s="301">
        <v>24</v>
      </c>
      <c r="F915" s="299" t="s">
        <v>231</v>
      </c>
    </row>
    <row r="916" spans="1:6" x14ac:dyDescent="0.3">
      <c r="A916" s="301">
        <v>202401</v>
      </c>
      <c r="B916" s="299" t="s">
        <v>78</v>
      </c>
      <c r="C916" s="299" t="s">
        <v>35</v>
      </c>
      <c r="D916" s="301">
        <v>92</v>
      </c>
      <c r="E916" s="301">
        <v>32</v>
      </c>
      <c r="F916" s="299" t="s">
        <v>183</v>
      </c>
    </row>
    <row r="917" spans="1:6" x14ac:dyDescent="0.3">
      <c r="A917" s="301">
        <v>202401</v>
      </c>
      <c r="B917" s="299" t="s">
        <v>78</v>
      </c>
      <c r="C917" s="299" t="s">
        <v>35</v>
      </c>
      <c r="D917" s="301">
        <v>6.3636363636363633</v>
      </c>
      <c r="E917" s="301">
        <v>40</v>
      </c>
      <c r="F917" s="299" t="s">
        <v>100</v>
      </c>
    </row>
    <row r="918" spans="1:6" x14ac:dyDescent="0.3">
      <c r="A918" s="301">
        <v>202401</v>
      </c>
      <c r="B918" s="299" t="s">
        <v>78</v>
      </c>
      <c r="C918" s="299" t="s">
        <v>35</v>
      </c>
      <c r="D918" s="301">
        <v>6.1363636363636367</v>
      </c>
      <c r="E918" s="301">
        <v>50</v>
      </c>
      <c r="F918" s="299" t="s">
        <v>236</v>
      </c>
    </row>
    <row r="919" spans="1:6" x14ac:dyDescent="0.3">
      <c r="A919" s="301">
        <v>202401</v>
      </c>
      <c r="B919" s="299" t="s">
        <v>78</v>
      </c>
      <c r="C919" s="299" t="s">
        <v>35</v>
      </c>
      <c r="D919" s="301">
        <v>7.0454545454545459</v>
      </c>
      <c r="E919" s="301">
        <v>51</v>
      </c>
      <c r="F919" s="299" t="s">
        <v>237</v>
      </c>
    </row>
    <row r="920" spans="1:6" x14ac:dyDescent="0.3">
      <c r="A920" s="301">
        <v>202401</v>
      </c>
      <c r="B920" s="299" t="s">
        <v>78</v>
      </c>
      <c r="C920" s="299" t="s">
        <v>35</v>
      </c>
      <c r="D920" s="301">
        <v>11.454545454545455</v>
      </c>
      <c r="E920" s="301">
        <v>56</v>
      </c>
      <c r="F920" s="299" t="s">
        <v>239</v>
      </c>
    </row>
    <row r="921" spans="1:6" x14ac:dyDescent="0.3">
      <c r="A921" s="301">
        <v>202401</v>
      </c>
      <c r="B921" s="299" t="s">
        <v>78</v>
      </c>
      <c r="C921" s="299" t="s">
        <v>35</v>
      </c>
      <c r="D921" s="301">
        <v>949.63636363636363</v>
      </c>
      <c r="E921" s="301">
        <v>68</v>
      </c>
      <c r="F921" s="299" t="s">
        <v>241</v>
      </c>
    </row>
    <row r="922" spans="1:6" x14ac:dyDescent="0.3">
      <c r="A922" s="301">
        <v>202401</v>
      </c>
      <c r="B922" s="299" t="s">
        <v>78</v>
      </c>
      <c r="C922" s="299" t="s">
        <v>35</v>
      </c>
      <c r="D922" s="301">
        <v>1</v>
      </c>
      <c r="E922" s="301">
        <v>70</v>
      </c>
      <c r="F922" s="299" t="s">
        <v>242</v>
      </c>
    </row>
    <row r="923" spans="1:6" x14ac:dyDescent="0.3">
      <c r="A923" s="301">
        <v>202401</v>
      </c>
      <c r="B923" s="299" t="s">
        <v>78</v>
      </c>
      <c r="C923" s="299" t="s">
        <v>35</v>
      </c>
      <c r="D923" s="301">
        <v>179.72727272727272</v>
      </c>
      <c r="E923" s="301">
        <v>76</v>
      </c>
      <c r="F923" s="299" t="s">
        <v>243</v>
      </c>
    </row>
    <row r="924" spans="1:6" x14ac:dyDescent="0.3">
      <c r="A924" s="301">
        <v>202401</v>
      </c>
      <c r="B924" s="299" t="s">
        <v>78</v>
      </c>
      <c r="C924" s="299" t="s">
        <v>35</v>
      </c>
      <c r="D924" s="301">
        <v>1991.4545454545455</v>
      </c>
      <c r="E924" s="301">
        <v>100</v>
      </c>
      <c r="F924" s="299" t="s">
        <v>101</v>
      </c>
    </row>
    <row r="925" spans="1:6" x14ac:dyDescent="0.3">
      <c r="A925" s="301">
        <v>202401</v>
      </c>
      <c r="B925" s="299" t="s">
        <v>78</v>
      </c>
      <c r="C925" s="299" t="s">
        <v>35</v>
      </c>
      <c r="D925" s="301">
        <v>2</v>
      </c>
      <c r="E925" s="301">
        <v>104</v>
      </c>
      <c r="F925" s="299" t="s">
        <v>245</v>
      </c>
    </row>
    <row r="926" spans="1:6" x14ac:dyDescent="0.3">
      <c r="A926" s="301">
        <v>202401</v>
      </c>
      <c r="B926" s="299" t="s">
        <v>78</v>
      </c>
      <c r="C926" s="299" t="s">
        <v>35</v>
      </c>
      <c r="D926" s="301">
        <v>17.181818181818183</v>
      </c>
      <c r="E926" s="301">
        <v>112</v>
      </c>
      <c r="F926" s="299" t="s">
        <v>247</v>
      </c>
    </row>
    <row r="927" spans="1:6" x14ac:dyDescent="0.3">
      <c r="A927" s="301">
        <v>202401</v>
      </c>
      <c r="B927" s="299" t="s">
        <v>78</v>
      </c>
      <c r="C927" s="299" t="s">
        <v>35</v>
      </c>
      <c r="D927" s="301">
        <v>21.5</v>
      </c>
      <c r="E927" s="301">
        <v>120</v>
      </c>
      <c r="F927" s="299" t="s">
        <v>249</v>
      </c>
    </row>
    <row r="928" spans="1:6" x14ac:dyDescent="0.3">
      <c r="A928" s="301">
        <v>202401</v>
      </c>
      <c r="B928" s="299" t="s">
        <v>78</v>
      </c>
      <c r="C928" s="299" t="s">
        <v>35</v>
      </c>
      <c r="D928" s="301">
        <v>1</v>
      </c>
      <c r="E928" s="301">
        <v>124</v>
      </c>
      <c r="F928" s="299" t="s">
        <v>250</v>
      </c>
    </row>
    <row r="929" spans="1:6" x14ac:dyDescent="0.3">
      <c r="A929" s="301">
        <v>202401</v>
      </c>
      <c r="B929" s="299" t="s">
        <v>78</v>
      </c>
      <c r="C929" s="299" t="s">
        <v>35</v>
      </c>
      <c r="D929" s="301">
        <v>0.59090909090909094</v>
      </c>
      <c r="E929" s="301">
        <v>132</v>
      </c>
      <c r="F929" s="299" t="s">
        <v>251</v>
      </c>
    </row>
    <row r="930" spans="1:6" x14ac:dyDescent="0.3">
      <c r="A930" s="301">
        <v>202401</v>
      </c>
      <c r="B930" s="299" t="s">
        <v>78</v>
      </c>
      <c r="C930" s="299" t="s">
        <v>35</v>
      </c>
      <c r="D930" s="301">
        <v>1</v>
      </c>
      <c r="E930" s="301">
        <v>140</v>
      </c>
      <c r="F930" s="299" t="s">
        <v>378</v>
      </c>
    </row>
    <row r="931" spans="1:6" x14ac:dyDescent="0.3">
      <c r="A931" s="301">
        <v>202401</v>
      </c>
      <c r="B931" s="299" t="s">
        <v>78</v>
      </c>
      <c r="C931" s="299" t="s">
        <v>35</v>
      </c>
      <c r="D931" s="301">
        <v>22.818181818181817</v>
      </c>
      <c r="E931" s="301">
        <v>152</v>
      </c>
      <c r="F931" s="299" t="s">
        <v>254</v>
      </c>
    </row>
    <row r="932" spans="1:6" x14ac:dyDescent="0.3">
      <c r="A932" s="301">
        <v>202401</v>
      </c>
      <c r="B932" s="299" t="s">
        <v>78</v>
      </c>
      <c r="C932" s="299" t="s">
        <v>35</v>
      </c>
      <c r="D932" s="301">
        <v>18.363636363636363</v>
      </c>
      <c r="E932" s="301">
        <v>156</v>
      </c>
      <c r="F932" s="299" t="s">
        <v>112</v>
      </c>
    </row>
    <row r="933" spans="1:6" x14ac:dyDescent="0.3">
      <c r="A933" s="301">
        <v>202401</v>
      </c>
      <c r="B933" s="299" t="s">
        <v>78</v>
      </c>
      <c r="C933" s="299" t="s">
        <v>35</v>
      </c>
      <c r="D933" s="301">
        <v>812.18181818181813</v>
      </c>
      <c r="E933" s="301">
        <v>170</v>
      </c>
      <c r="F933" s="299" t="s">
        <v>102</v>
      </c>
    </row>
    <row r="934" spans="1:6" x14ac:dyDescent="0.3">
      <c r="A934" s="301">
        <v>202401</v>
      </c>
      <c r="B934" s="299" t="s">
        <v>78</v>
      </c>
      <c r="C934" s="299" t="s">
        <v>35</v>
      </c>
      <c r="D934" s="301">
        <v>5.0454545454545459</v>
      </c>
      <c r="E934" s="301">
        <v>178</v>
      </c>
      <c r="F934" s="299" t="s">
        <v>258</v>
      </c>
    </row>
    <row r="935" spans="1:6" x14ac:dyDescent="0.3">
      <c r="A935" s="301">
        <v>202401</v>
      </c>
      <c r="B935" s="299" t="s">
        <v>78</v>
      </c>
      <c r="C935" s="299" t="s">
        <v>35</v>
      </c>
      <c r="D935" s="301">
        <v>6.0454545454545459</v>
      </c>
      <c r="E935" s="301">
        <v>188</v>
      </c>
      <c r="F935" s="299" t="s">
        <v>260</v>
      </c>
    </row>
    <row r="936" spans="1:6" x14ac:dyDescent="0.3">
      <c r="A936" s="301">
        <v>202401</v>
      </c>
      <c r="B936" s="299" t="s">
        <v>78</v>
      </c>
      <c r="C936" s="299" t="s">
        <v>35</v>
      </c>
      <c r="D936" s="301">
        <v>2.4545454545454546</v>
      </c>
      <c r="E936" s="301">
        <v>191</v>
      </c>
      <c r="F936" s="299" t="s">
        <v>103</v>
      </c>
    </row>
    <row r="937" spans="1:6" x14ac:dyDescent="0.3">
      <c r="A937" s="301">
        <v>202401</v>
      </c>
      <c r="B937" s="299" t="s">
        <v>78</v>
      </c>
      <c r="C937" s="299" t="s">
        <v>35</v>
      </c>
      <c r="D937" s="301">
        <v>118.90909090909091</v>
      </c>
      <c r="E937" s="301">
        <v>192</v>
      </c>
      <c r="F937" s="299" t="s">
        <v>261</v>
      </c>
    </row>
    <row r="938" spans="1:6" x14ac:dyDescent="0.3">
      <c r="A938" s="301">
        <v>202401</v>
      </c>
      <c r="B938" s="299" t="s">
        <v>78</v>
      </c>
      <c r="C938" s="299" t="s">
        <v>35</v>
      </c>
      <c r="D938" s="301">
        <v>23.227272727272727</v>
      </c>
      <c r="E938" s="301">
        <v>203</v>
      </c>
      <c r="F938" s="299" t="s">
        <v>224</v>
      </c>
    </row>
    <row r="939" spans="1:6" x14ac:dyDescent="0.3">
      <c r="A939" s="301">
        <v>202401</v>
      </c>
      <c r="B939" s="299" t="s">
        <v>78</v>
      </c>
      <c r="C939" s="299" t="s">
        <v>35</v>
      </c>
      <c r="D939" s="301">
        <v>2.2727272727272729</v>
      </c>
      <c r="E939" s="301">
        <v>204</v>
      </c>
      <c r="F939" s="299" t="s">
        <v>262</v>
      </c>
    </row>
    <row r="940" spans="1:6" x14ac:dyDescent="0.3">
      <c r="A940" s="301">
        <v>202401</v>
      </c>
      <c r="B940" s="299" t="s">
        <v>78</v>
      </c>
      <c r="C940" s="299" t="s">
        <v>35</v>
      </c>
      <c r="D940" s="301">
        <v>1.4090909090909092</v>
      </c>
      <c r="E940" s="301">
        <v>208</v>
      </c>
      <c r="F940" s="299" t="s">
        <v>113</v>
      </c>
    </row>
    <row r="941" spans="1:6" x14ac:dyDescent="0.3">
      <c r="A941" s="301">
        <v>202401</v>
      </c>
      <c r="B941" s="299" t="s">
        <v>78</v>
      </c>
      <c r="C941" s="299" t="s">
        <v>35</v>
      </c>
      <c r="D941" s="301">
        <v>70.86363636363636</v>
      </c>
      <c r="E941" s="301">
        <v>214</v>
      </c>
      <c r="F941" s="299" t="s">
        <v>225</v>
      </c>
    </row>
    <row r="942" spans="1:6" x14ac:dyDescent="0.3">
      <c r="A942" s="301">
        <v>202401</v>
      </c>
      <c r="B942" s="299" t="s">
        <v>78</v>
      </c>
      <c r="C942" s="299" t="s">
        <v>35</v>
      </c>
      <c r="D942" s="301">
        <v>2699.6363636363635</v>
      </c>
      <c r="E942" s="301">
        <v>218</v>
      </c>
      <c r="F942" s="299" t="s">
        <v>114</v>
      </c>
    </row>
    <row r="943" spans="1:6" x14ac:dyDescent="0.3">
      <c r="A943" s="301">
        <v>202401</v>
      </c>
      <c r="B943" s="299" t="s">
        <v>78</v>
      </c>
      <c r="C943" s="299" t="s">
        <v>35</v>
      </c>
      <c r="D943" s="301">
        <v>55.68181818181818</v>
      </c>
      <c r="E943" s="301">
        <v>222</v>
      </c>
      <c r="F943" s="299" t="s">
        <v>264</v>
      </c>
    </row>
    <row r="944" spans="1:6" x14ac:dyDescent="0.3">
      <c r="A944" s="301">
        <v>202401</v>
      </c>
      <c r="B944" s="299" t="s">
        <v>78</v>
      </c>
      <c r="C944" s="299" t="s">
        <v>35</v>
      </c>
      <c r="D944" s="301">
        <v>40.454545454545453</v>
      </c>
      <c r="E944" s="301">
        <v>226</v>
      </c>
      <c r="F944" s="299" t="s">
        <v>265</v>
      </c>
    </row>
    <row r="945" spans="1:6" x14ac:dyDescent="0.3">
      <c r="A945" s="301">
        <v>202401</v>
      </c>
      <c r="B945" s="299" t="s">
        <v>78</v>
      </c>
      <c r="C945" s="299" t="s">
        <v>35</v>
      </c>
      <c r="D945" s="301">
        <v>4</v>
      </c>
      <c r="E945" s="301">
        <v>231</v>
      </c>
      <c r="F945" s="299" t="s">
        <v>266</v>
      </c>
    </row>
    <row r="946" spans="1:6" x14ac:dyDescent="0.3">
      <c r="A946" s="301">
        <v>202401</v>
      </c>
      <c r="B946" s="299" t="s">
        <v>78</v>
      </c>
      <c r="C946" s="299" t="s">
        <v>35</v>
      </c>
      <c r="D946" s="301">
        <v>6.7272727272727275</v>
      </c>
      <c r="E946" s="301">
        <v>233</v>
      </c>
      <c r="F946" s="299" t="s">
        <v>104</v>
      </c>
    </row>
    <row r="947" spans="1:6" x14ac:dyDescent="0.3">
      <c r="A947" s="301">
        <v>202401</v>
      </c>
      <c r="B947" s="299" t="s">
        <v>78</v>
      </c>
      <c r="C947" s="299" t="s">
        <v>35</v>
      </c>
      <c r="D947" s="301">
        <v>78.954545454545453</v>
      </c>
      <c r="E947" s="301">
        <v>250</v>
      </c>
      <c r="F947" s="299" t="s">
        <v>105</v>
      </c>
    </row>
    <row r="948" spans="1:6" x14ac:dyDescent="0.3">
      <c r="A948" s="301">
        <v>202401</v>
      </c>
      <c r="B948" s="299" t="s">
        <v>78</v>
      </c>
      <c r="C948" s="299" t="s">
        <v>35</v>
      </c>
      <c r="D948" s="301">
        <v>1</v>
      </c>
      <c r="E948" s="301">
        <v>254</v>
      </c>
      <c r="F948" s="299" t="s">
        <v>406</v>
      </c>
    </row>
    <row r="949" spans="1:6" x14ac:dyDescent="0.3">
      <c r="A949" s="301">
        <v>202401</v>
      </c>
      <c r="B949" s="299" t="s">
        <v>78</v>
      </c>
      <c r="C949" s="299" t="s">
        <v>35</v>
      </c>
      <c r="D949" s="301">
        <v>62.772727272727273</v>
      </c>
      <c r="E949" s="301">
        <v>268</v>
      </c>
      <c r="F949" s="299" t="s">
        <v>269</v>
      </c>
    </row>
    <row r="950" spans="1:6" x14ac:dyDescent="0.3">
      <c r="A950" s="301">
        <v>202401</v>
      </c>
      <c r="B950" s="299" t="s">
        <v>78</v>
      </c>
      <c r="C950" s="299" t="s">
        <v>35</v>
      </c>
      <c r="D950" s="301">
        <v>141.86363636363637</v>
      </c>
      <c r="E950" s="301">
        <v>270</v>
      </c>
      <c r="F950" s="299" t="s">
        <v>270</v>
      </c>
    </row>
    <row r="951" spans="1:6" x14ac:dyDescent="0.3">
      <c r="A951" s="301">
        <v>202401</v>
      </c>
      <c r="B951" s="299" t="s">
        <v>78</v>
      </c>
      <c r="C951" s="299" t="s">
        <v>35</v>
      </c>
      <c r="D951" s="301">
        <v>2.1363636363636362</v>
      </c>
      <c r="E951" s="301">
        <v>275</v>
      </c>
      <c r="F951" s="299" t="s">
        <v>271</v>
      </c>
    </row>
    <row r="952" spans="1:6" x14ac:dyDescent="0.3">
      <c r="A952" s="301">
        <v>202401</v>
      </c>
      <c r="B952" s="299" t="s">
        <v>78</v>
      </c>
      <c r="C952" s="299" t="s">
        <v>35</v>
      </c>
      <c r="D952" s="301">
        <v>72.818181818181813</v>
      </c>
      <c r="E952" s="301">
        <v>276</v>
      </c>
      <c r="F952" s="299" t="s">
        <v>99</v>
      </c>
    </row>
    <row r="953" spans="1:6" x14ac:dyDescent="0.3">
      <c r="A953" s="301">
        <v>202401</v>
      </c>
      <c r="B953" s="299" t="s">
        <v>78</v>
      </c>
      <c r="C953" s="299" t="s">
        <v>35</v>
      </c>
      <c r="D953" s="301">
        <v>421.5</v>
      </c>
      <c r="E953" s="301">
        <v>288</v>
      </c>
      <c r="F953" s="299" t="s">
        <v>272</v>
      </c>
    </row>
    <row r="954" spans="1:6" x14ac:dyDescent="0.3">
      <c r="A954" s="301">
        <v>202401</v>
      </c>
      <c r="B954" s="299" t="s">
        <v>78</v>
      </c>
      <c r="C954" s="299" t="s">
        <v>35</v>
      </c>
      <c r="D954" s="301">
        <v>3</v>
      </c>
      <c r="E954" s="301">
        <v>300</v>
      </c>
      <c r="F954" s="299" t="s">
        <v>117</v>
      </c>
    </row>
    <row r="955" spans="1:6" x14ac:dyDescent="0.3">
      <c r="A955" s="301">
        <v>202401</v>
      </c>
      <c r="B955" s="299" t="s">
        <v>78</v>
      </c>
      <c r="C955" s="299" t="s">
        <v>35</v>
      </c>
      <c r="D955" s="301">
        <v>85.36363636363636</v>
      </c>
      <c r="E955" s="301">
        <v>320</v>
      </c>
      <c r="F955" s="299" t="s">
        <v>274</v>
      </c>
    </row>
    <row r="956" spans="1:6" x14ac:dyDescent="0.3">
      <c r="A956" s="301">
        <v>202401</v>
      </c>
      <c r="B956" s="299" t="s">
        <v>78</v>
      </c>
      <c r="C956" s="299" t="s">
        <v>35</v>
      </c>
      <c r="D956" s="301">
        <v>55.454545454545453</v>
      </c>
      <c r="E956" s="301">
        <v>324</v>
      </c>
      <c r="F956" s="299" t="s">
        <v>275</v>
      </c>
    </row>
    <row r="957" spans="1:6" x14ac:dyDescent="0.3">
      <c r="A957" s="301">
        <v>202401</v>
      </c>
      <c r="B957" s="299" t="s">
        <v>78</v>
      </c>
      <c r="C957" s="299" t="s">
        <v>35</v>
      </c>
      <c r="D957" s="301">
        <v>5.2272727272727275</v>
      </c>
      <c r="E957" s="301">
        <v>332</v>
      </c>
      <c r="F957" s="299" t="s">
        <v>277</v>
      </c>
    </row>
    <row r="958" spans="1:6" x14ac:dyDescent="0.3">
      <c r="A958" s="301">
        <v>202401</v>
      </c>
      <c r="B958" s="299" t="s">
        <v>78</v>
      </c>
      <c r="C958" s="299" t="s">
        <v>35</v>
      </c>
      <c r="D958" s="301">
        <v>416.63636363636363</v>
      </c>
      <c r="E958" s="301">
        <v>340</v>
      </c>
      <c r="F958" s="299" t="s">
        <v>190</v>
      </c>
    </row>
    <row r="959" spans="1:6" x14ac:dyDescent="0.3">
      <c r="A959" s="301">
        <v>202401</v>
      </c>
      <c r="B959" s="299" t="s">
        <v>78</v>
      </c>
      <c r="C959" s="299" t="s">
        <v>35</v>
      </c>
      <c r="D959" s="301">
        <v>14.227272727272727</v>
      </c>
      <c r="E959" s="301">
        <v>348</v>
      </c>
      <c r="F959" s="299" t="s">
        <v>279</v>
      </c>
    </row>
    <row r="960" spans="1:6" x14ac:dyDescent="0.3">
      <c r="A960" s="301">
        <v>202401</v>
      </c>
      <c r="B960" s="299" t="s">
        <v>78</v>
      </c>
      <c r="C960" s="299" t="s">
        <v>35</v>
      </c>
      <c r="D960" s="301">
        <v>217.09090909090909</v>
      </c>
      <c r="E960" s="301">
        <v>356</v>
      </c>
      <c r="F960" s="299" t="s">
        <v>281</v>
      </c>
    </row>
    <row r="961" spans="1:6" x14ac:dyDescent="0.3">
      <c r="A961" s="301">
        <v>202401</v>
      </c>
      <c r="B961" s="299" t="s">
        <v>78</v>
      </c>
      <c r="C961" s="299" t="s">
        <v>35</v>
      </c>
      <c r="D961" s="301">
        <v>0.59090909090909094</v>
      </c>
      <c r="E961" s="301">
        <v>368</v>
      </c>
      <c r="F961" s="299" t="s">
        <v>284</v>
      </c>
    </row>
    <row r="962" spans="1:6" x14ac:dyDescent="0.3">
      <c r="A962" s="301">
        <v>202401</v>
      </c>
      <c r="B962" s="299" t="s">
        <v>78</v>
      </c>
      <c r="C962" s="299" t="s">
        <v>35</v>
      </c>
      <c r="D962" s="301">
        <v>1.7272727272727273</v>
      </c>
      <c r="E962" s="301">
        <v>372</v>
      </c>
      <c r="F962" s="299" t="s">
        <v>106</v>
      </c>
    </row>
    <row r="963" spans="1:6" x14ac:dyDescent="0.3">
      <c r="A963" s="301">
        <v>202401</v>
      </c>
      <c r="B963" s="299" t="s">
        <v>78</v>
      </c>
      <c r="C963" s="299" t="s">
        <v>35</v>
      </c>
      <c r="D963" s="301">
        <v>83.36363636363636</v>
      </c>
      <c r="E963" s="301">
        <v>380</v>
      </c>
      <c r="F963" s="299" t="s">
        <v>107</v>
      </c>
    </row>
    <row r="964" spans="1:6" x14ac:dyDescent="0.3">
      <c r="A964" s="301">
        <v>202401</v>
      </c>
      <c r="B964" s="299" t="s">
        <v>78</v>
      </c>
      <c r="C964" s="299" t="s">
        <v>35</v>
      </c>
      <c r="D964" s="301">
        <v>46.81818181818182</v>
      </c>
      <c r="E964" s="301">
        <v>384</v>
      </c>
      <c r="F964" s="299" t="s">
        <v>286</v>
      </c>
    </row>
    <row r="965" spans="1:6" x14ac:dyDescent="0.3">
      <c r="A965" s="301">
        <v>202401</v>
      </c>
      <c r="B965" s="299" t="s">
        <v>78</v>
      </c>
      <c r="C965" s="299" t="s">
        <v>35</v>
      </c>
      <c r="D965" s="301">
        <v>1</v>
      </c>
      <c r="E965" s="301">
        <v>392</v>
      </c>
      <c r="F965" s="299" t="s">
        <v>288</v>
      </c>
    </row>
    <row r="966" spans="1:6" x14ac:dyDescent="0.3">
      <c r="A966" s="301">
        <v>202401</v>
      </c>
      <c r="B966" s="299" t="s">
        <v>78</v>
      </c>
      <c r="C966" s="299" t="s">
        <v>35</v>
      </c>
      <c r="D966" s="301">
        <v>1</v>
      </c>
      <c r="E966" s="301">
        <v>398</v>
      </c>
      <c r="F966" s="299" t="s">
        <v>289</v>
      </c>
    </row>
    <row r="967" spans="1:6" x14ac:dyDescent="0.3">
      <c r="A967" s="301">
        <v>202401</v>
      </c>
      <c r="B967" s="299" t="s">
        <v>78</v>
      </c>
      <c r="C967" s="299" t="s">
        <v>35</v>
      </c>
      <c r="D967" s="301">
        <v>0.18181818181818182</v>
      </c>
      <c r="E967" s="301">
        <v>400</v>
      </c>
      <c r="F967" s="299" t="s">
        <v>290</v>
      </c>
    </row>
    <row r="968" spans="1:6" x14ac:dyDescent="0.3">
      <c r="A968" s="301">
        <v>202401</v>
      </c>
      <c r="B968" s="299" t="s">
        <v>78</v>
      </c>
      <c r="C968" s="299" t="s">
        <v>35</v>
      </c>
      <c r="D968" s="301">
        <v>1</v>
      </c>
      <c r="E968" s="301">
        <v>418</v>
      </c>
      <c r="F968" s="299" t="s">
        <v>296</v>
      </c>
    </row>
    <row r="969" spans="1:6" x14ac:dyDescent="0.3">
      <c r="A969" s="301">
        <v>202401</v>
      </c>
      <c r="B969" s="299" t="s">
        <v>78</v>
      </c>
      <c r="C969" s="299" t="s">
        <v>35</v>
      </c>
      <c r="D969" s="301">
        <v>37.81818181818182</v>
      </c>
      <c r="E969" s="301">
        <v>428</v>
      </c>
      <c r="F969" s="299" t="s">
        <v>108</v>
      </c>
    </row>
    <row r="970" spans="1:6" x14ac:dyDescent="0.3">
      <c r="A970" s="301">
        <v>202401</v>
      </c>
      <c r="B970" s="299" t="s">
        <v>78</v>
      </c>
      <c r="C970" s="299" t="s">
        <v>35</v>
      </c>
      <c r="D970" s="301">
        <v>1</v>
      </c>
      <c r="E970" s="301">
        <v>434</v>
      </c>
      <c r="F970" s="299" t="s">
        <v>299</v>
      </c>
    </row>
    <row r="971" spans="1:6" x14ac:dyDescent="0.3">
      <c r="A971" s="301">
        <v>202401</v>
      </c>
      <c r="B971" s="299" t="s">
        <v>78</v>
      </c>
      <c r="C971" s="299" t="s">
        <v>35</v>
      </c>
      <c r="D971" s="301">
        <v>487.54545454545456</v>
      </c>
      <c r="E971" s="301">
        <v>440</v>
      </c>
      <c r="F971" s="299" t="s">
        <v>118</v>
      </c>
    </row>
    <row r="972" spans="1:6" x14ac:dyDescent="0.3">
      <c r="A972" s="301">
        <v>202401</v>
      </c>
      <c r="B972" s="299" t="s">
        <v>78</v>
      </c>
      <c r="C972" s="299" t="s">
        <v>35</v>
      </c>
      <c r="D972" s="301">
        <v>4.5454545454545456E-2</v>
      </c>
      <c r="E972" s="301">
        <v>462</v>
      </c>
      <c r="F972" s="299" t="s">
        <v>384</v>
      </c>
    </row>
    <row r="973" spans="1:6" x14ac:dyDescent="0.3">
      <c r="A973" s="301">
        <v>202401</v>
      </c>
      <c r="B973" s="299" t="s">
        <v>78</v>
      </c>
      <c r="C973" s="299" t="s">
        <v>35</v>
      </c>
      <c r="D973" s="301">
        <v>374.27272727272725</v>
      </c>
      <c r="E973" s="301">
        <v>466</v>
      </c>
      <c r="F973" s="299" t="s">
        <v>304</v>
      </c>
    </row>
    <row r="974" spans="1:6" x14ac:dyDescent="0.3">
      <c r="A974" s="301">
        <v>202401</v>
      </c>
      <c r="B974" s="299" t="s">
        <v>78</v>
      </c>
      <c r="C974" s="299" t="s">
        <v>35</v>
      </c>
      <c r="D974" s="301">
        <v>25.727272727272727</v>
      </c>
      <c r="E974" s="301">
        <v>478</v>
      </c>
      <c r="F974" s="299" t="s">
        <v>305</v>
      </c>
    </row>
    <row r="975" spans="1:6" x14ac:dyDescent="0.3">
      <c r="A975" s="301">
        <v>202401</v>
      </c>
      <c r="B975" s="299" t="s">
        <v>78</v>
      </c>
      <c r="C975" s="299" t="s">
        <v>35</v>
      </c>
      <c r="D975" s="301">
        <v>30.772727272727273</v>
      </c>
      <c r="E975" s="301">
        <v>484</v>
      </c>
      <c r="F975" s="299" t="s">
        <v>307</v>
      </c>
    </row>
    <row r="976" spans="1:6" x14ac:dyDescent="0.3">
      <c r="A976" s="301">
        <v>202401</v>
      </c>
      <c r="B976" s="299" t="s">
        <v>78</v>
      </c>
      <c r="C976" s="299" t="s">
        <v>35</v>
      </c>
      <c r="D976" s="301">
        <v>89.36363636363636</v>
      </c>
      <c r="E976" s="301">
        <v>498</v>
      </c>
      <c r="F976" s="299" t="s">
        <v>310</v>
      </c>
    </row>
    <row r="977" spans="1:6" x14ac:dyDescent="0.3">
      <c r="A977" s="301">
        <v>202401</v>
      </c>
      <c r="B977" s="299" t="s">
        <v>78</v>
      </c>
      <c r="C977" s="299" t="s">
        <v>35</v>
      </c>
      <c r="D977" s="301">
        <v>0.36363636363636365</v>
      </c>
      <c r="E977" s="301">
        <v>500</v>
      </c>
      <c r="F977" s="299" t="s">
        <v>312</v>
      </c>
    </row>
    <row r="978" spans="1:6" x14ac:dyDescent="0.3">
      <c r="A978" s="301">
        <v>202401</v>
      </c>
      <c r="B978" s="299" t="s">
        <v>78</v>
      </c>
      <c r="C978" s="299" t="s">
        <v>35</v>
      </c>
      <c r="D978" s="301">
        <v>20381.954545454544</v>
      </c>
      <c r="E978" s="301">
        <v>504</v>
      </c>
      <c r="F978" s="299" t="s">
        <v>95</v>
      </c>
    </row>
    <row r="979" spans="1:6" x14ac:dyDescent="0.3">
      <c r="A979" s="301">
        <v>202401</v>
      </c>
      <c r="B979" s="299" t="s">
        <v>78</v>
      </c>
      <c r="C979" s="299" t="s">
        <v>35</v>
      </c>
      <c r="D979" s="301">
        <v>2.5909090909090908</v>
      </c>
      <c r="E979" s="301">
        <v>508</v>
      </c>
      <c r="F979" s="299" t="s">
        <v>313</v>
      </c>
    </row>
    <row r="980" spans="1:6" x14ac:dyDescent="0.3">
      <c r="A980" s="301">
        <v>202401</v>
      </c>
      <c r="B980" s="299" t="s">
        <v>78</v>
      </c>
      <c r="C980" s="299" t="s">
        <v>35</v>
      </c>
      <c r="D980" s="301">
        <v>1</v>
      </c>
      <c r="E980" s="301">
        <v>516</v>
      </c>
      <c r="F980" s="299" t="s">
        <v>314</v>
      </c>
    </row>
    <row r="981" spans="1:6" x14ac:dyDescent="0.3">
      <c r="A981" s="301">
        <v>202401</v>
      </c>
      <c r="B981" s="299" t="s">
        <v>78</v>
      </c>
      <c r="C981" s="299" t="s">
        <v>35</v>
      </c>
      <c r="D981" s="301">
        <v>1</v>
      </c>
      <c r="E981" s="301">
        <v>520</v>
      </c>
      <c r="F981" s="299" t="s">
        <v>386</v>
      </c>
    </row>
    <row r="982" spans="1:6" x14ac:dyDescent="0.3">
      <c r="A982" s="301">
        <v>202401</v>
      </c>
      <c r="B982" s="299" t="s">
        <v>78</v>
      </c>
      <c r="C982" s="299" t="s">
        <v>35</v>
      </c>
      <c r="D982" s="301">
        <v>24</v>
      </c>
      <c r="E982" s="301">
        <v>524</v>
      </c>
      <c r="F982" s="299" t="s">
        <v>315</v>
      </c>
    </row>
    <row r="983" spans="1:6" x14ac:dyDescent="0.3">
      <c r="A983" s="301">
        <v>202401</v>
      </c>
      <c r="B983" s="299" t="s">
        <v>78</v>
      </c>
      <c r="C983" s="299" t="s">
        <v>35</v>
      </c>
      <c r="D983" s="301">
        <v>18</v>
      </c>
      <c r="E983" s="301">
        <v>528</v>
      </c>
      <c r="F983" s="299" t="s">
        <v>316</v>
      </c>
    </row>
    <row r="984" spans="1:6" x14ac:dyDescent="0.3">
      <c r="A984" s="301">
        <v>202401</v>
      </c>
      <c r="B984" s="299" t="s">
        <v>78</v>
      </c>
      <c r="C984" s="299" t="s">
        <v>35</v>
      </c>
      <c r="D984" s="301">
        <v>6</v>
      </c>
      <c r="E984" s="301">
        <v>540</v>
      </c>
      <c r="F984" s="299" t="s">
        <v>317</v>
      </c>
    </row>
    <row r="985" spans="1:6" x14ac:dyDescent="0.3">
      <c r="A985" s="301">
        <v>202401</v>
      </c>
      <c r="B985" s="299" t="s">
        <v>78</v>
      </c>
      <c r="C985" s="299" t="s">
        <v>35</v>
      </c>
      <c r="D985" s="301">
        <v>1</v>
      </c>
      <c r="E985" s="301">
        <v>548</v>
      </c>
      <c r="F985" s="299" t="s">
        <v>387</v>
      </c>
    </row>
    <row r="986" spans="1:6" x14ac:dyDescent="0.3">
      <c r="A986" s="301">
        <v>202401</v>
      </c>
      <c r="B986" s="299" t="s">
        <v>78</v>
      </c>
      <c r="C986" s="299" t="s">
        <v>35</v>
      </c>
      <c r="D986" s="301">
        <v>443.27272727272725</v>
      </c>
      <c r="E986" s="301">
        <v>558</v>
      </c>
      <c r="F986" s="299" t="s">
        <v>191</v>
      </c>
    </row>
    <row r="987" spans="1:6" x14ac:dyDescent="0.3">
      <c r="A987" s="301">
        <v>202401</v>
      </c>
      <c r="B987" s="299" t="s">
        <v>78</v>
      </c>
      <c r="C987" s="299" t="s">
        <v>35</v>
      </c>
      <c r="D987" s="301">
        <v>2.9090909090909092</v>
      </c>
      <c r="E987" s="301">
        <v>562</v>
      </c>
      <c r="F987" s="299" t="s">
        <v>388</v>
      </c>
    </row>
    <row r="988" spans="1:6" x14ac:dyDescent="0.3">
      <c r="A988" s="301">
        <v>202401</v>
      </c>
      <c r="B988" s="299" t="s">
        <v>78</v>
      </c>
      <c r="C988" s="299" t="s">
        <v>35</v>
      </c>
      <c r="D988" s="301">
        <v>230.86363636363637</v>
      </c>
      <c r="E988" s="301">
        <v>566</v>
      </c>
      <c r="F988" s="299" t="s">
        <v>319</v>
      </c>
    </row>
    <row r="989" spans="1:6" x14ac:dyDescent="0.3">
      <c r="A989" s="301">
        <v>202401</v>
      </c>
      <c r="B989" s="299" t="s">
        <v>78</v>
      </c>
      <c r="C989" s="299" t="s">
        <v>35</v>
      </c>
      <c r="D989" s="301">
        <v>2</v>
      </c>
      <c r="E989" s="301">
        <v>578</v>
      </c>
      <c r="F989" s="299" t="s">
        <v>321</v>
      </c>
    </row>
    <row r="990" spans="1:6" x14ac:dyDescent="0.3">
      <c r="A990" s="301">
        <v>202401</v>
      </c>
      <c r="B990" s="299" t="s">
        <v>78</v>
      </c>
      <c r="C990" s="299" t="s">
        <v>35</v>
      </c>
      <c r="D990" s="301">
        <v>192.77272727272728</v>
      </c>
      <c r="E990" s="301">
        <v>586</v>
      </c>
      <c r="F990" s="299" t="s">
        <v>324</v>
      </c>
    </row>
    <row r="991" spans="1:6" x14ac:dyDescent="0.3">
      <c r="A991" s="301">
        <v>202401</v>
      </c>
      <c r="B991" s="299" t="s">
        <v>78</v>
      </c>
      <c r="C991" s="299" t="s">
        <v>35</v>
      </c>
      <c r="D991" s="301">
        <v>2</v>
      </c>
      <c r="E991" s="301">
        <v>591</v>
      </c>
      <c r="F991" s="299" t="s">
        <v>325</v>
      </c>
    </row>
    <row r="992" spans="1:6" x14ac:dyDescent="0.3">
      <c r="A992" s="301">
        <v>202401</v>
      </c>
      <c r="B992" s="299" t="s">
        <v>78</v>
      </c>
      <c r="C992" s="299" t="s">
        <v>35</v>
      </c>
      <c r="D992" s="301">
        <v>377.40909090909093</v>
      </c>
      <c r="E992" s="301">
        <v>600</v>
      </c>
      <c r="F992" s="299" t="s">
        <v>192</v>
      </c>
    </row>
    <row r="993" spans="1:6" x14ac:dyDescent="0.3">
      <c r="A993" s="301">
        <v>202401</v>
      </c>
      <c r="B993" s="299" t="s">
        <v>78</v>
      </c>
      <c r="C993" s="299" t="s">
        <v>35</v>
      </c>
      <c r="D993" s="301">
        <v>381.22727272727275</v>
      </c>
      <c r="E993" s="301">
        <v>604</v>
      </c>
      <c r="F993" s="299" t="s">
        <v>326</v>
      </c>
    </row>
    <row r="994" spans="1:6" x14ac:dyDescent="0.3">
      <c r="A994" s="301">
        <v>202401</v>
      </c>
      <c r="B994" s="299" t="s">
        <v>78</v>
      </c>
      <c r="C994" s="299" t="s">
        <v>35</v>
      </c>
      <c r="D994" s="301">
        <v>21.227272727272727</v>
      </c>
      <c r="E994" s="301">
        <v>608</v>
      </c>
      <c r="F994" s="299" t="s">
        <v>327</v>
      </c>
    </row>
    <row r="995" spans="1:6" x14ac:dyDescent="0.3">
      <c r="A995" s="301">
        <v>202401</v>
      </c>
      <c r="B995" s="299" t="s">
        <v>78</v>
      </c>
      <c r="C995" s="299" t="s">
        <v>35</v>
      </c>
      <c r="D995" s="301">
        <v>912.86363636363637</v>
      </c>
      <c r="E995" s="301">
        <v>616</v>
      </c>
      <c r="F995" s="299" t="s">
        <v>96</v>
      </c>
    </row>
    <row r="996" spans="1:6" x14ac:dyDescent="0.3">
      <c r="A996" s="301">
        <v>202401</v>
      </c>
      <c r="B996" s="299" t="s">
        <v>78</v>
      </c>
      <c r="C996" s="299" t="s">
        <v>35</v>
      </c>
      <c r="D996" s="301">
        <v>283.36363636363637</v>
      </c>
      <c r="E996" s="301">
        <v>620</v>
      </c>
      <c r="F996" s="299" t="s">
        <v>109</v>
      </c>
    </row>
    <row r="997" spans="1:6" x14ac:dyDescent="0.3">
      <c r="A997" s="301">
        <v>202401</v>
      </c>
      <c r="B997" s="299" t="s">
        <v>78</v>
      </c>
      <c r="C997" s="299" t="s">
        <v>35</v>
      </c>
      <c r="D997" s="301">
        <v>127.09090909090909</v>
      </c>
      <c r="E997" s="301">
        <v>624</v>
      </c>
      <c r="F997" s="299" t="s">
        <v>329</v>
      </c>
    </row>
    <row r="998" spans="1:6" x14ac:dyDescent="0.3">
      <c r="A998" s="301">
        <v>202401</v>
      </c>
      <c r="B998" s="299" t="s">
        <v>78</v>
      </c>
      <c r="C998" s="299" t="s">
        <v>35</v>
      </c>
      <c r="D998" s="301">
        <v>0.36363636363636365</v>
      </c>
      <c r="E998" s="301">
        <v>630</v>
      </c>
      <c r="F998" s="299" t="s">
        <v>331</v>
      </c>
    </row>
    <row r="999" spans="1:6" x14ac:dyDescent="0.3">
      <c r="A999" s="301">
        <v>202401</v>
      </c>
      <c r="B999" s="299" t="s">
        <v>78</v>
      </c>
      <c r="C999" s="299" t="s">
        <v>35</v>
      </c>
      <c r="D999" s="301">
        <v>16658.227272727272</v>
      </c>
      <c r="E999" s="301">
        <v>642</v>
      </c>
      <c r="F999" s="299" t="s">
        <v>97</v>
      </c>
    </row>
    <row r="1000" spans="1:6" x14ac:dyDescent="0.3">
      <c r="A1000" s="301">
        <v>202401</v>
      </c>
      <c r="B1000" s="299" t="s">
        <v>78</v>
      </c>
      <c r="C1000" s="299" t="s">
        <v>35</v>
      </c>
      <c r="D1000" s="301">
        <v>235.72727272727272</v>
      </c>
      <c r="E1000" s="301">
        <v>643</v>
      </c>
      <c r="F1000" s="299" t="s">
        <v>333</v>
      </c>
    </row>
    <row r="1001" spans="1:6" x14ac:dyDescent="0.3">
      <c r="A1001" s="301">
        <v>202401</v>
      </c>
      <c r="B1001" s="299" t="s">
        <v>78</v>
      </c>
      <c r="C1001" s="299" t="s">
        <v>35</v>
      </c>
      <c r="D1001" s="301">
        <v>1.5909090909090908</v>
      </c>
      <c r="E1001" s="301">
        <v>646</v>
      </c>
      <c r="F1001" s="299" t="s">
        <v>334</v>
      </c>
    </row>
    <row r="1002" spans="1:6" x14ac:dyDescent="0.3">
      <c r="A1002" s="301">
        <v>202401</v>
      </c>
      <c r="B1002" s="299" t="s">
        <v>78</v>
      </c>
      <c r="C1002" s="299" t="s">
        <v>35</v>
      </c>
      <c r="D1002" s="301">
        <v>1</v>
      </c>
      <c r="E1002" s="301">
        <v>682</v>
      </c>
      <c r="F1002" s="299" t="s">
        <v>339</v>
      </c>
    </row>
    <row r="1003" spans="1:6" x14ac:dyDescent="0.3">
      <c r="A1003" s="301">
        <v>202401</v>
      </c>
      <c r="B1003" s="299" t="s">
        <v>78</v>
      </c>
      <c r="C1003" s="299" t="s">
        <v>35</v>
      </c>
      <c r="D1003" s="301">
        <v>675.31818181818187</v>
      </c>
      <c r="E1003" s="301">
        <v>686</v>
      </c>
      <c r="F1003" s="299" t="s">
        <v>193</v>
      </c>
    </row>
    <row r="1004" spans="1:6" x14ac:dyDescent="0.3">
      <c r="A1004" s="301">
        <v>202401</v>
      </c>
      <c r="B1004" s="299" t="s">
        <v>78</v>
      </c>
      <c r="C1004" s="299" t="s">
        <v>35</v>
      </c>
      <c r="D1004" s="301">
        <v>1</v>
      </c>
      <c r="E1004" s="301">
        <v>688</v>
      </c>
      <c r="F1004" s="299" t="s">
        <v>340</v>
      </c>
    </row>
    <row r="1005" spans="1:6" x14ac:dyDescent="0.3">
      <c r="A1005" s="301">
        <v>202401</v>
      </c>
      <c r="B1005" s="299" t="s">
        <v>78</v>
      </c>
      <c r="C1005" s="299" t="s">
        <v>35</v>
      </c>
      <c r="D1005" s="301">
        <v>3</v>
      </c>
      <c r="E1005" s="301">
        <v>694</v>
      </c>
      <c r="F1005" s="299" t="s">
        <v>342</v>
      </c>
    </row>
    <row r="1006" spans="1:6" x14ac:dyDescent="0.3">
      <c r="A1006" s="301">
        <v>202401</v>
      </c>
      <c r="B1006" s="299" t="s">
        <v>78</v>
      </c>
      <c r="C1006" s="299" t="s">
        <v>35</v>
      </c>
      <c r="D1006" s="301">
        <v>16.09090909090909</v>
      </c>
      <c r="E1006" s="301">
        <v>703</v>
      </c>
      <c r="F1006" s="299" t="s">
        <v>94</v>
      </c>
    </row>
    <row r="1007" spans="1:6" x14ac:dyDescent="0.3">
      <c r="A1007" s="301">
        <v>202401</v>
      </c>
      <c r="B1007" s="299" t="s">
        <v>78</v>
      </c>
      <c r="C1007" s="299" t="s">
        <v>35</v>
      </c>
      <c r="D1007" s="301">
        <v>1</v>
      </c>
      <c r="E1007" s="301">
        <v>704</v>
      </c>
      <c r="F1007" s="299" t="s">
        <v>344</v>
      </c>
    </row>
    <row r="1008" spans="1:6" x14ac:dyDescent="0.3">
      <c r="A1008" s="301">
        <v>202401</v>
      </c>
      <c r="B1008" s="299" t="s">
        <v>78</v>
      </c>
      <c r="C1008" s="299" t="s">
        <v>35</v>
      </c>
      <c r="D1008" s="301">
        <v>0.90909090909090906</v>
      </c>
      <c r="E1008" s="301">
        <v>705</v>
      </c>
      <c r="F1008" s="299" t="s">
        <v>115</v>
      </c>
    </row>
    <row r="1009" spans="1:6" x14ac:dyDescent="0.3">
      <c r="A1009" s="301">
        <v>202401</v>
      </c>
      <c r="B1009" s="299" t="s">
        <v>78</v>
      </c>
      <c r="C1009" s="299" t="s">
        <v>35</v>
      </c>
      <c r="D1009" s="301">
        <v>1</v>
      </c>
      <c r="E1009" s="301">
        <v>706</v>
      </c>
      <c r="F1009" s="299" t="s">
        <v>395</v>
      </c>
    </row>
    <row r="1010" spans="1:6" x14ac:dyDescent="0.3">
      <c r="A1010" s="301">
        <v>202401</v>
      </c>
      <c r="B1010" s="299" t="s">
        <v>78</v>
      </c>
      <c r="C1010" s="299" t="s">
        <v>35</v>
      </c>
      <c r="D1010" s="301">
        <v>3</v>
      </c>
      <c r="E1010" s="301">
        <v>710</v>
      </c>
      <c r="F1010" s="299" t="s">
        <v>345</v>
      </c>
    </row>
    <row r="1011" spans="1:6" x14ac:dyDescent="0.3">
      <c r="A1011" s="301">
        <v>202401</v>
      </c>
      <c r="B1011" s="299" t="s">
        <v>78</v>
      </c>
      <c r="C1011" s="299" t="s">
        <v>35</v>
      </c>
      <c r="D1011" s="301">
        <v>209636.09090909091</v>
      </c>
      <c r="E1011" s="301">
        <v>724</v>
      </c>
      <c r="F1011" s="299" t="s">
        <v>223</v>
      </c>
    </row>
    <row r="1012" spans="1:6" x14ac:dyDescent="0.3">
      <c r="A1012" s="301">
        <v>202401</v>
      </c>
      <c r="B1012" s="299" t="s">
        <v>78</v>
      </c>
      <c r="C1012" s="299" t="s">
        <v>35</v>
      </c>
      <c r="D1012" s="301">
        <v>1</v>
      </c>
      <c r="E1012" s="301">
        <v>729</v>
      </c>
      <c r="F1012" s="299" t="s">
        <v>347</v>
      </c>
    </row>
    <row r="1013" spans="1:6" x14ac:dyDescent="0.3">
      <c r="A1013" s="301">
        <v>202401</v>
      </c>
      <c r="B1013" s="299" t="s">
        <v>78</v>
      </c>
      <c r="C1013" s="299" t="s">
        <v>35</v>
      </c>
      <c r="D1013" s="301">
        <v>2</v>
      </c>
      <c r="E1013" s="301">
        <v>732</v>
      </c>
      <c r="F1013" s="299" t="s">
        <v>348</v>
      </c>
    </row>
    <row r="1014" spans="1:6" x14ac:dyDescent="0.3">
      <c r="A1014" s="301">
        <v>202401</v>
      </c>
      <c r="B1014" s="299" t="s">
        <v>78</v>
      </c>
      <c r="C1014" s="299" t="s">
        <v>35</v>
      </c>
      <c r="D1014" s="301">
        <v>2</v>
      </c>
      <c r="E1014" s="301">
        <v>752</v>
      </c>
      <c r="F1014" s="299" t="s">
        <v>119</v>
      </c>
    </row>
    <row r="1015" spans="1:6" x14ac:dyDescent="0.3">
      <c r="A1015" s="301">
        <v>202401</v>
      </c>
      <c r="B1015" s="299" t="s">
        <v>78</v>
      </c>
      <c r="C1015" s="299" t="s">
        <v>35</v>
      </c>
      <c r="D1015" s="301">
        <v>6</v>
      </c>
      <c r="E1015" s="301">
        <v>756</v>
      </c>
      <c r="F1015" s="299" t="s">
        <v>350</v>
      </c>
    </row>
    <row r="1016" spans="1:6" x14ac:dyDescent="0.3">
      <c r="A1016" s="301">
        <v>202401</v>
      </c>
      <c r="B1016" s="299" t="s">
        <v>78</v>
      </c>
      <c r="C1016" s="299" t="s">
        <v>35</v>
      </c>
      <c r="D1016" s="301">
        <v>3.0909090909090908</v>
      </c>
      <c r="E1016" s="301">
        <v>760</v>
      </c>
      <c r="F1016" s="299" t="s">
        <v>351</v>
      </c>
    </row>
    <row r="1017" spans="1:6" x14ac:dyDescent="0.3">
      <c r="A1017" s="301">
        <v>202401</v>
      </c>
      <c r="B1017" s="299" t="s">
        <v>78</v>
      </c>
      <c r="C1017" s="299" t="s">
        <v>35</v>
      </c>
      <c r="D1017" s="301">
        <v>20.318181818181817</v>
      </c>
      <c r="E1017" s="301">
        <v>764</v>
      </c>
      <c r="F1017" s="299" t="s">
        <v>353</v>
      </c>
    </row>
    <row r="1018" spans="1:6" x14ac:dyDescent="0.3">
      <c r="A1018" s="301">
        <v>202401</v>
      </c>
      <c r="B1018" s="299" t="s">
        <v>78</v>
      </c>
      <c r="C1018" s="299" t="s">
        <v>35</v>
      </c>
      <c r="D1018" s="301">
        <v>3.7727272727272729</v>
      </c>
      <c r="E1018" s="301">
        <v>768</v>
      </c>
      <c r="F1018" s="299" t="s">
        <v>354</v>
      </c>
    </row>
    <row r="1019" spans="1:6" x14ac:dyDescent="0.3">
      <c r="A1019" s="301">
        <v>202401</v>
      </c>
      <c r="B1019" s="299" t="s">
        <v>78</v>
      </c>
      <c r="C1019" s="299" t="s">
        <v>35</v>
      </c>
      <c r="D1019" s="301">
        <v>4.2727272727272725</v>
      </c>
      <c r="E1019" s="301">
        <v>788</v>
      </c>
      <c r="F1019" s="299" t="s">
        <v>357</v>
      </c>
    </row>
    <row r="1020" spans="1:6" x14ac:dyDescent="0.3">
      <c r="A1020" s="301">
        <v>202401</v>
      </c>
      <c r="B1020" s="299" t="s">
        <v>78</v>
      </c>
      <c r="C1020" s="299" t="s">
        <v>35</v>
      </c>
      <c r="D1020" s="301">
        <v>1</v>
      </c>
      <c r="E1020" s="301">
        <v>792</v>
      </c>
      <c r="F1020" s="299" t="s">
        <v>358</v>
      </c>
    </row>
    <row r="1021" spans="1:6" x14ac:dyDescent="0.3">
      <c r="A1021" s="301">
        <v>202401</v>
      </c>
      <c r="B1021" s="299" t="s">
        <v>78</v>
      </c>
      <c r="C1021" s="299" t="s">
        <v>35</v>
      </c>
      <c r="D1021" s="301">
        <v>1</v>
      </c>
      <c r="E1021" s="301">
        <v>800</v>
      </c>
      <c r="F1021" s="299" t="s">
        <v>360</v>
      </c>
    </row>
    <row r="1022" spans="1:6" x14ac:dyDescent="0.3">
      <c r="A1022" s="301">
        <v>202401</v>
      </c>
      <c r="B1022" s="299" t="s">
        <v>78</v>
      </c>
      <c r="C1022" s="299" t="s">
        <v>35</v>
      </c>
      <c r="D1022" s="301">
        <v>791.59090909090912</v>
      </c>
      <c r="E1022" s="301">
        <v>804</v>
      </c>
      <c r="F1022" s="299" t="s">
        <v>98</v>
      </c>
    </row>
    <row r="1023" spans="1:6" x14ac:dyDescent="0.3">
      <c r="A1023" s="301">
        <v>202401</v>
      </c>
      <c r="B1023" s="299" t="s">
        <v>78</v>
      </c>
      <c r="C1023" s="299" t="s">
        <v>35</v>
      </c>
      <c r="D1023" s="301">
        <v>1</v>
      </c>
      <c r="E1023" s="301">
        <v>807</v>
      </c>
      <c r="F1023" s="299" t="s">
        <v>361</v>
      </c>
    </row>
    <row r="1024" spans="1:6" x14ac:dyDescent="0.3">
      <c r="A1024" s="301">
        <v>202401</v>
      </c>
      <c r="B1024" s="299" t="s">
        <v>78</v>
      </c>
      <c r="C1024" s="299" t="s">
        <v>35</v>
      </c>
      <c r="D1024" s="301">
        <v>1.5909090909090908</v>
      </c>
      <c r="E1024" s="301">
        <v>818</v>
      </c>
      <c r="F1024" s="299" t="s">
        <v>362</v>
      </c>
    </row>
    <row r="1025" spans="1:6" x14ac:dyDescent="0.3">
      <c r="A1025" s="301">
        <v>202401</v>
      </c>
      <c r="B1025" s="299" t="s">
        <v>78</v>
      </c>
      <c r="C1025" s="299" t="s">
        <v>35</v>
      </c>
      <c r="D1025" s="301">
        <v>51.727272727272727</v>
      </c>
      <c r="E1025" s="301">
        <v>826</v>
      </c>
      <c r="F1025" s="299" t="s">
        <v>110</v>
      </c>
    </row>
    <row r="1026" spans="1:6" x14ac:dyDescent="0.3">
      <c r="A1026" s="301">
        <v>202401</v>
      </c>
      <c r="B1026" s="299" t="s">
        <v>78</v>
      </c>
      <c r="C1026" s="299" t="s">
        <v>35</v>
      </c>
      <c r="D1026" s="301">
        <v>3.0454545454545454</v>
      </c>
      <c r="E1026" s="301">
        <v>840</v>
      </c>
      <c r="F1026" s="299" t="s">
        <v>365</v>
      </c>
    </row>
    <row r="1027" spans="1:6" x14ac:dyDescent="0.3">
      <c r="A1027" s="301">
        <v>202401</v>
      </c>
      <c r="B1027" s="299" t="s">
        <v>78</v>
      </c>
      <c r="C1027" s="299" t="s">
        <v>35</v>
      </c>
      <c r="D1027" s="301">
        <v>17.545454545454547</v>
      </c>
      <c r="E1027" s="301">
        <v>854</v>
      </c>
      <c r="F1027" s="299" t="s">
        <v>367</v>
      </c>
    </row>
    <row r="1028" spans="1:6" x14ac:dyDescent="0.3">
      <c r="A1028" s="301">
        <v>202401</v>
      </c>
      <c r="B1028" s="299" t="s">
        <v>78</v>
      </c>
      <c r="C1028" s="299" t="s">
        <v>35</v>
      </c>
      <c r="D1028" s="301">
        <v>25.136363636363637</v>
      </c>
      <c r="E1028" s="301">
        <v>858</v>
      </c>
      <c r="F1028" s="299" t="s">
        <v>368</v>
      </c>
    </row>
    <row r="1029" spans="1:6" x14ac:dyDescent="0.3">
      <c r="A1029" s="301">
        <v>202401</v>
      </c>
      <c r="B1029" s="299" t="s">
        <v>78</v>
      </c>
      <c r="C1029" s="299" t="s">
        <v>35</v>
      </c>
      <c r="D1029" s="301">
        <v>2</v>
      </c>
      <c r="E1029" s="301">
        <v>860</v>
      </c>
      <c r="F1029" s="299" t="s">
        <v>369</v>
      </c>
    </row>
    <row r="1030" spans="1:6" x14ac:dyDescent="0.3">
      <c r="A1030" s="301">
        <v>202401</v>
      </c>
      <c r="B1030" s="299" t="s">
        <v>78</v>
      </c>
      <c r="C1030" s="299" t="s">
        <v>35</v>
      </c>
      <c r="D1030" s="301">
        <v>219.04545454545453</v>
      </c>
      <c r="E1030" s="301">
        <v>862</v>
      </c>
      <c r="F1030" s="299" t="s">
        <v>111</v>
      </c>
    </row>
    <row r="1031" spans="1:6" x14ac:dyDescent="0.3">
      <c r="A1031" s="301">
        <v>202401</v>
      </c>
      <c r="B1031" s="299" t="s">
        <v>78</v>
      </c>
      <c r="C1031" s="299" t="s">
        <v>35</v>
      </c>
      <c r="D1031" s="301">
        <v>7.2272727272727275</v>
      </c>
      <c r="E1031" s="301">
        <v>952</v>
      </c>
      <c r="F1031" s="299" t="s">
        <v>459</v>
      </c>
    </row>
    <row r="1032" spans="1:6" x14ac:dyDescent="0.3">
      <c r="A1032" s="301">
        <v>202401</v>
      </c>
      <c r="B1032" s="299" t="s">
        <v>78</v>
      </c>
      <c r="C1032" s="299" t="s">
        <v>35</v>
      </c>
      <c r="D1032" s="301">
        <v>98.13636363636364</v>
      </c>
      <c r="E1032" s="301">
        <v>953</v>
      </c>
      <c r="F1032" s="299" t="s">
        <v>189</v>
      </c>
    </row>
    <row r="1033" spans="1:6" x14ac:dyDescent="0.3">
      <c r="A1033" s="301">
        <v>202401</v>
      </c>
      <c r="B1033" s="299" t="s">
        <v>78</v>
      </c>
      <c r="C1033" s="299" t="s">
        <v>36</v>
      </c>
      <c r="D1033" s="301">
        <v>23.363636363636363</v>
      </c>
      <c r="E1033" s="301">
        <v>4</v>
      </c>
      <c r="F1033" s="299" t="s">
        <v>226</v>
      </c>
    </row>
    <row r="1034" spans="1:6" x14ac:dyDescent="0.3">
      <c r="A1034" s="301">
        <v>202401</v>
      </c>
      <c r="B1034" s="299" t="s">
        <v>78</v>
      </c>
      <c r="C1034" s="299" t="s">
        <v>36</v>
      </c>
      <c r="D1034" s="301">
        <v>10.954545454545455</v>
      </c>
      <c r="E1034" s="301">
        <v>8</v>
      </c>
      <c r="F1034" s="299" t="s">
        <v>227</v>
      </c>
    </row>
    <row r="1035" spans="1:6" x14ac:dyDescent="0.3">
      <c r="A1035" s="301">
        <v>202401</v>
      </c>
      <c r="B1035" s="299" t="s">
        <v>78</v>
      </c>
      <c r="C1035" s="299" t="s">
        <v>36</v>
      </c>
      <c r="D1035" s="301">
        <v>1</v>
      </c>
      <c r="E1035" s="301">
        <v>10</v>
      </c>
      <c r="F1035" s="299" t="s">
        <v>228</v>
      </c>
    </row>
    <row r="1036" spans="1:6" x14ac:dyDescent="0.3">
      <c r="A1036" s="301">
        <v>202401</v>
      </c>
      <c r="B1036" s="299" t="s">
        <v>78</v>
      </c>
      <c r="C1036" s="299" t="s">
        <v>36</v>
      </c>
      <c r="D1036" s="301">
        <v>3911.590909090909</v>
      </c>
      <c r="E1036" s="301">
        <v>12</v>
      </c>
      <c r="F1036" s="299" t="s">
        <v>229</v>
      </c>
    </row>
    <row r="1037" spans="1:6" x14ac:dyDescent="0.3">
      <c r="A1037" s="301">
        <v>202401</v>
      </c>
      <c r="B1037" s="299" t="s">
        <v>78</v>
      </c>
      <c r="C1037" s="299" t="s">
        <v>36</v>
      </c>
      <c r="D1037" s="301">
        <v>3</v>
      </c>
      <c r="E1037" s="301">
        <v>20</v>
      </c>
      <c r="F1037" s="299" t="s">
        <v>230</v>
      </c>
    </row>
    <row r="1038" spans="1:6" x14ac:dyDescent="0.3">
      <c r="A1038" s="301">
        <v>202401</v>
      </c>
      <c r="B1038" s="299" t="s">
        <v>78</v>
      </c>
      <c r="C1038" s="299" t="s">
        <v>36</v>
      </c>
      <c r="D1038" s="301">
        <v>9.0909090909090917</v>
      </c>
      <c r="E1038" s="301">
        <v>24</v>
      </c>
      <c r="F1038" s="299" t="s">
        <v>231</v>
      </c>
    </row>
    <row r="1039" spans="1:6" x14ac:dyDescent="0.3">
      <c r="A1039" s="301">
        <v>202401</v>
      </c>
      <c r="B1039" s="299" t="s">
        <v>78</v>
      </c>
      <c r="C1039" s="299" t="s">
        <v>36</v>
      </c>
      <c r="D1039" s="301">
        <v>4.9545454545454541</v>
      </c>
      <c r="E1039" s="301">
        <v>31</v>
      </c>
      <c r="F1039" s="299" t="s">
        <v>232</v>
      </c>
    </row>
    <row r="1040" spans="1:6" x14ac:dyDescent="0.3">
      <c r="A1040" s="301">
        <v>202401</v>
      </c>
      <c r="B1040" s="299" t="s">
        <v>78</v>
      </c>
      <c r="C1040" s="299" t="s">
        <v>36</v>
      </c>
      <c r="D1040" s="301">
        <v>188.22727272727272</v>
      </c>
      <c r="E1040" s="301">
        <v>32</v>
      </c>
      <c r="F1040" s="299" t="s">
        <v>183</v>
      </c>
    </row>
    <row r="1041" spans="1:6" x14ac:dyDescent="0.3">
      <c r="A1041" s="301">
        <v>202401</v>
      </c>
      <c r="B1041" s="299" t="s">
        <v>78</v>
      </c>
      <c r="C1041" s="299" t="s">
        <v>36</v>
      </c>
      <c r="D1041" s="301">
        <v>1</v>
      </c>
      <c r="E1041" s="301">
        <v>36</v>
      </c>
      <c r="F1041" s="299" t="s">
        <v>233</v>
      </c>
    </row>
    <row r="1042" spans="1:6" x14ac:dyDescent="0.3">
      <c r="A1042" s="301">
        <v>202401</v>
      </c>
      <c r="B1042" s="299" t="s">
        <v>78</v>
      </c>
      <c r="C1042" s="299" t="s">
        <v>36</v>
      </c>
      <c r="D1042" s="301">
        <v>12.590909090909092</v>
      </c>
      <c r="E1042" s="301">
        <v>40</v>
      </c>
      <c r="F1042" s="299" t="s">
        <v>100</v>
      </c>
    </row>
    <row r="1043" spans="1:6" x14ac:dyDescent="0.3">
      <c r="A1043" s="301">
        <v>202401</v>
      </c>
      <c r="B1043" s="299" t="s">
        <v>78</v>
      </c>
      <c r="C1043" s="299" t="s">
        <v>36</v>
      </c>
      <c r="D1043" s="301">
        <v>40.590909090909093</v>
      </c>
      <c r="E1043" s="301">
        <v>50</v>
      </c>
      <c r="F1043" s="299" t="s">
        <v>236</v>
      </c>
    </row>
    <row r="1044" spans="1:6" x14ac:dyDescent="0.3">
      <c r="A1044" s="301">
        <v>202401</v>
      </c>
      <c r="B1044" s="299" t="s">
        <v>78</v>
      </c>
      <c r="C1044" s="299" t="s">
        <v>36</v>
      </c>
      <c r="D1044" s="301">
        <v>52.68181818181818</v>
      </c>
      <c r="E1044" s="301">
        <v>51</v>
      </c>
      <c r="F1044" s="299" t="s">
        <v>237</v>
      </c>
    </row>
    <row r="1045" spans="1:6" x14ac:dyDescent="0.3">
      <c r="A1045" s="301">
        <v>202401</v>
      </c>
      <c r="B1045" s="299" t="s">
        <v>78</v>
      </c>
      <c r="C1045" s="299" t="s">
        <v>36</v>
      </c>
      <c r="D1045" s="301">
        <v>25.681818181818183</v>
      </c>
      <c r="E1045" s="301">
        <v>56</v>
      </c>
      <c r="F1045" s="299" t="s">
        <v>239</v>
      </c>
    </row>
    <row r="1046" spans="1:6" x14ac:dyDescent="0.3">
      <c r="A1046" s="301">
        <v>202401</v>
      </c>
      <c r="B1046" s="299" t="s">
        <v>78</v>
      </c>
      <c r="C1046" s="299" t="s">
        <v>36</v>
      </c>
      <c r="D1046" s="301">
        <v>0.45454545454545453</v>
      </c>
      <c r="E1046" s="301">
        <v>64</v>
      </c>
      <c r="F1046" s="299" t="s">
        <v>374</v>
      </c>
    </row>
    <row r="1047" spans="1:6" x14ac:dyDescent="0.3">
      <c r="A1047" s="301">
        <v>202401</v>
      </c>
      <c r="B1047" s="299" t="s">
        <v>78</v>
      </c>
      <c r="C1047" s="299" t="s">
        <v>36</v>
      </c>
      <c r="D1047" s="301">
        <v>2047.909090909091</v>
      </c>
      <c r="E1047" s="301">
        <v>68</v>
      </c>
      <c r="F1047" s="299" t="s">
        <v>241</v>
      </c>
    </row>
    <row r="1048" spans="1:6" x14ac:dyDescent="0.3">
      <c r="A1048" s="301">
        <v>202401</v>
      </c>
      <c r="B1048" s="299" t="s">
        <v>78</v>
      </c>
      <c r="C1048" s="299" t="s">
        <v>36</v>
      </c>
      <c r="D1048" s="301">
        <v>6</v>
      </c>
      <c r="E1048" s="301">
        <v>70</v>
      </c>
      <c r="F1048" s="299" t="s">
        <v>242</v>
      </c>
    </row>
    <row r="1049" spans="1:6" x14ac:dyDescent="0.3">
      <c r="A1049" s="301">
        <v>202401</v>
      </c>
      <c r="B1049" s="299" t="s">
        <v>78</v>
      </c>
      <c r="C1049" s="299" t="s">
        <v>36</v>
      </c>
      <c r="D1049" s="301">
        <v>160.40909090909091</v>
      </c>
      <c r="E1049" s="301">
        <v>76</v>
      </c>
      <c r="F1049" s="299" t="s">
        <v>243</v>
      </c>
    </row>
    <row r="1050" spans="1:6" x14ac:dyDescent="0.3">
      <c r="A1050" s="301">
        <v>202401</v>
      </c>
      <c r="B1050" s="299" t="s">
        <v>78</v>
      </c>
      <c r="C1050" s="299" t="s">
        <v>36</v>
      </c>
      <c r="D1050" s="301">
        <v>0.77272727272727271</v>
      </c>
      <c r="E1050" s="301">
        <v>84</v>
      </c>
      <c r="F1050" s="299" t="s">
        <v>401</v>
      </c>
    </row>
    <row r="1051" spans="1:6" x14ac:dyDescent="0.3">
      <c r="A1051" s="301">
        <v>202401</v>
      </c>
      <c r="B1051" s="299" t="s">
        <v>78</v>
      </c>
      <c r="C1051" s="299" t="s">
        <v>36</v>
      </c>
      <c r="D1051" s="301">
        <v>2.9090909090909092</v>
      </c>
      <c r="E1051" s="301">
        <v>86</v>
      </c>
      <c r="F1051" s="299" t="s">
        <v>244</v>
      </c>
    </row>
    <row r="1052" spans="1:6" x14ac:dyDescent="0.3">
      <c r="A1052" s="301">
        <v>202401</v>
      </c>
      <c r="B1052" s="299" t="s">
        <v>78</v>
      </c>
      <c r="C1052" s="299" t="s">
        <v>36</v>
      </c>
      <c r="D1052" s="301">
        <v>2668.318181818182</v>
      </c>
      <c r="E1052" s="301">
        <v>100</v>
      </c>
      <c r="F1052" s="299" t="s">
        <v>101</v>
      </c>
    </row>
    <row r="1053" spans="1:6" x14ac:dyDescent="0.3">
      <c r="A1053" s="301">
        <v>202401</v>
      </c>
      <c r="B1053" s="299" t="s">
        <v>78</v>
      </c>
      <c r="C1053" s="299" t="s">
        <v>36</v>
      </c>
      <c r="D1053" s="301">
        <v>1</v>
      </c>
      <c r="E1053" s="301">
        <v>104</v>
      </c>
      <c r="F1053" s="299" t="s">
        <v>245</v>
      </c>
    </row>
    <row r="1054" spans="1:6" x14ac:dyDescent="0.3">
      <c r="A1054" s="301">
        <v>202401</v>
      </c>
      <c r="B1054" s="299" t="s">
        <v>78</v>
      </c>
      <c r="C1054" s="299" t="s">
        <v>36</v>
      </c>
      <c r="D1054" s="301">
        <v>0.59090909090909094</v>
      </c>
      <c r="E1054" s="301">
        <v>108</v>
      </c>
      <c r="F1054" s="299" t="s">
        <v>246</v>
      </c>
    </row>
    <row r="1055" spans="1:6" x14ac:dyDescent="0.3">
      <c r="A1055" s="301">
        <v>202401</v>
      </c>
      <c r="B1055" s="299" t="s">
        <v>78</v>
      </c>
      <c r="C1055" s="299" t="s">
        <v>36</v>
      </c>
      <c r="D1055" s="301">
        <v>18.59090909090909</v>
      </c>
      <c r="E1055" s="301">
        <v>112</v>
      </c>
      <c r="F1055" s="299" t="s">
        <v>247</v>
      </c>
    </row>
    <row r="1056" spans="1:6" x14ac:dyDescent="0.3">
      <c r="A1056" s="301">
        <v>202401</v>
      </c>
      <c r="B1056" s="299" t="s">
        <v>78</v>
      </c>
      <c r="C1056" s="299" t="s">
        <v>36</v>
      </c>
      <c r="D1056" s="301">
        <v>124.81818181818181</v>
      </c>
      <c r="E1056" s="301">
        <v>120</v>
      </c>
      <c r="F1056" s="299" t="s">
        <v>249</v>
      </c>
    </row>
    <row r="1057" spans="1:6" x14ac:dyDescent="0.3">
      <c r="A1057" s="301">
        <v>202401</v>
      </c>
      <c r="B1057" s="299" t="s">
        <v>78</v>
      </c>
      <c r="C1057" s="299" t="s">
        <v>36</v>
      </c>
      <c r="D1057" s="301">
        <v>2.3181818181818183</v>
      </c>
      <c r="E1057" s="301">
        <v>124</v>
      </c>
      <c r="F1057" s="299" t="s">
        <v>250</v>
      </c>
    </row>
    <row r="1058" spans="1:6" x14ac:dyDescent="0.3">
      <c r="A1058" s="301">
        <v>202401</v>
      </c>
      <c r="B1058" s="299" t="s">
        <v>78</v>
      </c>
      <c r="C1058" s="299" t="s">
        <v>36</v>
      </c>
      <c r="D1058" s="301">
        <v>9.954545454545455</v>
      </c>
      <c r="E1058" s="301">
        <v>132</v>
      </c>
      <c r="F1058" s="299" t="s">
        <v>251</v>
      </c>
    </row>
    <row r="1059" spans="1:6" x14ac:dyDescent="0.3">
      <c r="A1059" s="301">
        <v>202401</v>
      </c>
      <c r="B1059" s="299" t="s">
        <v>78</v>
      </c>
      <c r="C1059" s="299" t="s">
        <v>36</v>
      </c>
      <c r="D1059" s="301">
        <v>7.9090909090909092</v>
      </c>
      <c r="E1059" s="301">
        <v>140</v>
      </c>
      <c r="F1059" s="299" t="s">
        <v>378</v>
      </c>
    </row>
    <row r="1060" spans="1:6" x14ac:dyDescent="0.3">
      <c r="A1060" s="301">
        <v>202401</v>
      </c>
      <c r="B1060" s="299" t="s">
        <v>78</v>
      </c>
      <c r="C1060" s="299" t="s">
        <v>36</v>
      </c>
      <c r="D1060" s="301">
        <v>3</v>
      </c>
      <c r="E1060" s="301">
        <v>144</v>
      </c>
      <c r="F1060" s="299" t="s">
        <v>253</v>
      </c>
    </row>
    <row r="1061" spans="1:6" x14ac:dyDescent="0.3">
      <c r="A1061" s="301">
        <v>202401</v>
      </c>
      <c r="B1061" s="299" t="s">
        <v>78</v>
      </c>
      <c r="C1061" s="299" t="s">
        <v>36</v>
      </c>
      <c r="D1061" s="301">
        <v>4.4545454545454541</v>
      </c>
      <c r="E1061" s="301">
        <v>148</v>
      </c>
      <c r="F1061" s="299" t="s">
        <v>379</v>
      </c>
    </row>
    <row r="1062" spans="1:6" x14ac:dyDescent="0.3">
      <c r="A1062" s="301">
        <v>202401</v>
      </c>
      <c r="B1062" s="299" t="s">
        <v>78</v>
      </c>
      <c r="C1062" s="299" t="s">
        <v>36</v>
      </c>
      <c r="D1062" s="301">
        <v>40.454545454545453</v>
      </c>
      <c r="E1062" s="301">
        <v>152</v>
      </c>
      <c r="F1062" s="299" t="s">
        <v>254</v>
      </c>
    </row>
    <row r="1063" spans="1:6" x14ac:dyDescent="0.3">
      <c r="A1063" s="301">
        <v>202401</v>
      </c>
      <c r="B1063" s="299" t="s">
        <v>78</v>
      </c>
      <c r="C1063" s="299" t="s">
        <v>36</v>
      </c>
      <c r="D1063" s="301">
        <v>50.31818181818182</v>
      </c>
      <c r="E1063" s="301">
        <v>156</v>
      </c>
      <c r="F1063" s="299" t="s">
        <v>112</v>
      </c>
    </row>
    <row r="1064" spans="1:6" x14ac:dyDescent="0.3">
      <c r="A1064" s="301">
        <v>202401</v>
      </c>
      <c r="B1064" s="299" t="s">
        <v>78</v>
      </c>
      <c r="C1064" s="299" t="s">
        <v>36</v>
      </c>
      <c r="D1064" s="301">
        <v>2</v>
      </c>
      <c r="E1064" s="301">
        <v>166</v>
      </c>
      <c r="F1064" s="299" t="s">
        <v>422</v>
      </c>
    </row>
    <row r="1065" spans="1:6" x14ac:dyDescent="0.3">
      <c r="A1065" s="301">
        <v>202401</v>
      </c>
      <c r="B1065" s="299" t="s">
        <v>78</v>
      </c>
      <c r="C1065" s="299" t="s">
        <v>36</v>
      </c>
      <c r="D1065" s="301">
        <v>2078</v>
      </c>
      <c r="E1065" s="301">
        <v>170</v>
      </c>
      <c r="F1065" s="299" t="s">
        <v>102</v>
      </c>
    </row>
    <row r="1066" spans="1:6" x14ac:dyDescent="0.3">
      <c r="A1066" s="301">
        <v>202401</v>
      </c>
      <c r="B1066" s="299" t="s">
        <v>78</v>
      </c>
      <c r="C1066" s="299" t="s">
        <v>36</v>
      </c>
      <c r="D1066" s="301">
        <v>35.409090909090907</v>
      </c>
      <c r="E1066" s="301">
        <v>178</v>
      </c>
      <c r="F1066" s="299" t="s">
        <v>258</v>
      </c>
    </row>
    <row r="1067" spans="1:6" x14ac:dyDescent="0.3">
      <c r="A1067" s="301">
        <v>202401</v>
      </c>
      <c r="B1067" s="299" t="s">
        <v>78</v>
      </c>
      <c r="C1067" s="299" t="s">
        <v>36</v>
      </c>
      <c r="D1067" s="301">
        <v>5.0454545454545459</v>
      </c>
      <c r="E1067" s="301">
        <v>180</v>
      </c>
      <c r="F1067" s="299" t="s">
        <v>259</v>
      </c>
    </row>
    <row r="1068" spans="1:6" x14ac:dyDescent="0.3">
      <c r="A1068" s="301">
        <v>202401</v>
      </c>
      <c r="B1068" s="299" t="s">
        <v>78</v>
      </c>
      <c r="C1068" s="299" t="s">
        <v>36</v>
      </c>
      <c r="D1068" s="301">
        <v>19.272727272727273</v>
      </c>
      <c r="E1068" s="301">
        <v>188</v>
      </c>
      <c r="F1068" s="299" t="s">
        <v>260</v>
      </c>
    </row>
    <row r="1069" spans="1:6" x14ac:dyDescent="0.3">
      <c r="A1069" s="301">
        <v>202401</v>
      </c>
      <c r="B1069" s="299" t="s">
        <v>78</v>
      </c>
      <c r="C1069" s="299" t="s">
        <v>36</v>
      </c>
      <c r="D1069" s="301">
        <v>4.0909090909090908</v>
      </c>
      <c r="E1069" s="301">
        <v>191</v>
      </c>
      <c r="F1069" s="299" t="s">
        <v>103</v>
      </c>
    </row>
    <row r="1070" spans="1:6" x14ac:dyDescent="0.3">
      <c r="A1070" s="301">
        <v>202401</v>
      </c>
      <c r="B1070" s="299" t="s">
        <v>78</v>
      </c>
      <c r="C1070" s="299" t="s">
        <v>36</v>
      </c>
      <c r="D1070" s="301">
        <v>542.68181818181813</v>
      </c>
      <c r="E1070" s="301">
        <v>192</v>
      </c>
      <c r="F1070" s="299" t="s">
        <v>261</v>
      </c>
    </row>
    <row r="1071" spans="1:6" x14ac:dyDescent="0.3">
      <c r="A1071" s="301">
        <v>202401</v>
      </c>
      <c r="B1071" s="299" t="s">
        <v>78</v>
      </c>
      <c r="C1071" s="299" t="s">
        <v>36</v>
      </c>
      <c r="D1071" s="301">
        <v>1</v>
      </c>
      <c r="E1071" s="301">
        <v>196</v>
      </c>
      <c r="F1071" s="299" t="s">
        <v>120</v>
      </c>
    </row>
    <row r="1072" spans="1:6" x14ac:dyDescent="0.3">
      <c r="A1072" s="301">
        <v>202401</v>
      </c>
      <c r="B1072" s="299" t="s">
        <v>78</v>
      </c>
      <c r="C1072" s="299" t="s">
        <v>36</v>
      </c>
      <c r="D1072" s="301">
        <v>25.454545454545453</v>
      </c>
      <c r="E1072" s="301">
        <v>203</v>
      </c>
      <c r="F1072" s="299" t="s">
        <v>224</v>
      </c>
    </row>
    <row r="1073" spans="1:6" x14ac:dyDescent="0.3">
      <c r="A1073" s="301">
        <v>202401</v>
      </c>
      <c r="B1073" s="299" t="s">
        <v>78</v>
      </c>
      <c r="C1073" s="299" t="s">
        <v>36</v>
      </c>
      <c r="D1073" s="301">
        <v>51.68181818181818</v>
      </c>
      <c r="E1073" s="301">
        <v>204</v>
      </c>
      <c r="F1073" s="299" t="s">
        <v>262</v>
      </c>
    </row>
    <row r="1074" spans="1:6" x14ac:dyDescent="0.3">
      <c r="A1074" s="301">
        <v>202401</v>
      </c>
      <c r="B1074" s="299" t="s">
        <v>78</v>
      </c>
      <c r="C1074" s="299" t="s">
        <v>36</v>
      </c>
      <c r="D1074" s="301">
        <v>6.9545454545454541</v>
      </c>
      <c r="E1074" s="301">
        <v>208</v>
      </c>
      <c r="F1074" s="299" t="s">
        <v>113</v>
      </c>
    </row>
    <row r="1075" spans="1:6" x14ac:dyDescent="0.3">
      <c r="A1075" s="301">
        <v>202401</v>
      </c>
      <c r="B1075" s="299" t="s">
        <v>78</v>
      </c>
      <c r="C1075" s="299" t="s">
        <v>36</v>
      </c>
      <c r="D1075" s="301">
        <v>2</v>
      </c>
      <c r="E1075" s="301">
        <v>212</v>
      </c>
      <c r="F1075" s="299" t="s">
        <v>263</v>
      </c>
    </row>
    <row r="1076" spans="1:6" x14ac:dyDescent="0.3">
      <c r="A1076" s="301">
        <v>202401</v>
      </c>
      <c r="B1076" s="299" t="s">
        <v>78</v>
      </c>
      <c r="C1076" s="299" t="s">
        <v>36</v>
      </c>
      <c r="D1076" s="301">
        <v>176.81818181818181</v>
      </c>
      <c r="E1076" s="301">
        <v>214</v>
      </c>
      <c r="F1076" s="299" t="s">
        <v>225</v>
      </c>
    </row>
    <row r="1077" spans="1:6" x14ac:dyDescent="0.3">
      <c r="A1077" s="301">
        <v>202401</v>
      </c>
      <c r="B1077" s="299" t="s">
        <v>78</v>
      </c>
      <c r="C1077" s="299" t="s">
        <v>36</v>
      </c>
      <c r="D1077" s="301">
        <v>5347.318181818182</v>
      </c>
      <c r="E1077" s="301">
        <v>218</v>
      </c>
      <c r="F1077" s="299" t="s">
        <v>114</v>
      </c>
    </row>
    <row r="1078" spans="1:6" x14ac:dyDescent="0.3">
      <c r="A1078" s="301">
        <v>202401</v>
      </c>
      <c r="B1078" s="299" t="s">
        <v>78</v>
      </c>
      <c r="C1078" s="299" t="s">
        <v>36</v>
      </c>
      <c r="D1078" s="301">
        <v>174.36363636363637</v>
      </c>
      <c r="E1078" s="301">
        <v>222</v>
      </c>
      <c r="F1078" s="299" t="s">
        <v>264</v>
      </c>
    </row>
    <row r="1079" spans="1:6" x14ac:dyDescent="0.3">
      <c r="A1079" s="301">
        <v>202401</v>
      </c>
      <c r="B1079" s="299" t="s">
        <v>78</v>
      </c>
      <c r="C1079" s="299" t="s">
        <v>36</v>
      </c>
      <c r="D1079" s="301">
        <v>73.909090909090907</v>
      </c>
      <c r="E1079" s="301">
        <v>226</v>
      </c>
      <c r="F1079" s="299" t="s">
        <v>265</v>
      </c>
    </row>
    <row r="1080" spans="1:6" x14ac:dyDescent="0.3">
      <c r="A1080" s="301">
        <v>202401</v>
      </c>
      <c r="B1080" s="299" t="s">
        <v>78</v>
      </c>
      <c r="C1080" s="299" t="s">
        <v>36</v>
      </c>
      <c r="D1080" s="301">
        <v>2.0909090909090908</v>
      </c>
      <c r="E1080" s="301">
        <v>231</v>
      </c>
      <c r="F1080" s="299" t="s">
        <v>266</v>
      </c>
    </row>
    <row r="1081" spans="1:6" x14ac:dyDescent="0.3">
      <c r="A1081" s="301">
        <v>202401</v>
      </c>
      <c r="B1081" s="299" t="s">
        <v>78</v>
      </c>
      <c r="C1081" s="299" t="s">
        <v>36</v>
      </c>
      <c r="D1081" s="301">
        <v>7</v>
      </c>
      <c r="E1081" s="301">
        <v>232</v>
      </c>
      <c r="F1081" s="299" t="s">
        <v>380</v>
      </c>
    </row>
    <row r="1082" spans="1:6" x14ac:dyDescent="0.3">
      <c r="A1082" s="301">
        <v>202401</v>
      </c>
      <c r="B1082" s="299" t="s">
        <v>78</v>
      </c>
      <c r="C1082" s="299" t="s">
        <v>36</v>
      </c>
      <c r="D1082" s="301">
        <v>7.5909090909090908</v>
      </c>
      <c r="E1082" s="301">
        <v>233</v>
      </c>
      <c r="F1082" s="299" t="s">
        <v>104</v>
      </c>
    </row>
    <row r="1083" spans="1:6" x14ac:dyDescent="0.3">
      <c r="A1083" s="301">
        <v>202401</v>
      </c>
      <c r="B1083" s="299" t="s">
        <v>78</v>
      </c>
      <c r="C1083" s="299" t="s">
        <v>36</v>
      </c>
      <c r="D1083" s="301">
        <v>2</v>
      </c>
      <c r="E1083" s="301">
        <v>239</v>
      </c>
      <c r="F1083" s="299" t="s">
        <v>404</v>
      </c>
    </row>
    <row r="1084" spans="1:6" x14ac:dyDescent="0.3">
      <c r="A1084" s="301">
        <v>202401</v>
      </c>
      <c r="B1084" s="299" t="s">
        <v>78</v>
      </c>
      <c r="C1084" s="299" t="s">
        <v>36</v>
      </c>
      <c r="D1084" s="301">
        <v>2</v>
      </c>
      <c r="E1084" s="301">
        <v>246</v>
      </c>
      <c r="F1084" s="299" t="s">
        <v>116</v>
      </c>
    </row>
    <row r="1085" spans="1:6" x14ac:dyDescent="0.3">
      <c r="A1085" s="301">
        <v>202401</v>
      </c>
      <c r="B1085" s="299" t="s">
        <v>78</v>
      </c>
      <c r="C1085" s="299" t="s">
        <v>36</v>
      </c>
      <c r="D1085" s="301">
        <v>1</v>
      </c>
      <c r="E1085" s="301">
        <v>249</v>
      </c>
      <c r="F1085" s="299" t="s">
        <v>218</v>
      </c>
    </row>
    <row r="1086" spans="1:6" x14ac:dyDescent="0.3">
      <c r="A1086" s="301">
        <v>202401</v>
      </c>
      <c r="B1086" s="299" t="s">
        <v>78</v>
      </c>
      <c r="C1086" s="299" t="s">
        <v>36</v>
      </c>
      <c r="D1086" s="301">
        <v>114.90909090909091</v>
      </c>
      <c r="E1086" s="301">
        <v>250</v>
      </c>
      <c r="F1086" s="299" t="s">
        <v>105</v>
      </c>
    </row>
    <row r="1087" spans="1:6" x14ac:dyDescent="0.3">
      <c r="A1087" s="301">
        <v>202401</v>
      </c>
      <c r="B1087" s="299" t="s">
        <v>78</v>
      </c>
      <c r="C1087" s="299" t="s">
        <v>36</v>
      </c>
      <c r="D1087" s="301">
        <v>1</v>
      </c>
      <c r="E1087" s="301">
        <v>260</v>
      </c>
      <c r="F1087" s="299" t="s">
        <v>408</v>
      </c>
    </row>
    <row r="1088" spans="1:6" x14ac:dyDescent="0.3">
      <c r="A1088" s="301">
        <v>202401</v>
      </c>
      <c r="B1088" s="299" t="s">
        <v>78</v>
      </c>
      <c r="C1088" s="299" t="s">
        <v>36</v>
      </c>
      <c r="D1088" s="301">
        <v>4.7727272727272725</v>
      </c>
      <c r="E1088" s="301">
        <v>266</v>
      </c>
      <c r="F1088" s="299" t="s">
        <v>268</v>
      </c>
    </row>
    <row r="1089" spans="1:6" x14ac:dyDescent="0.3">
      <c r="A1089" s="301">
        <v>202401</v>
      </c>
      <c r="B1089" s="299" t="s">
        <v>78</v>
      </c>
      <c r="C1089" s="299" t="s">
        <v>36</v>
      </c>
      <c r="D1089" s="301">
        <v>193.68181818181819</v>
      </c>
      <c r="E1089" s="301">
        <v>268</v>
      </c>
      <c r="F1089" s="299" t="s">
        <v>269</v>
      </c>
    </row>
    <row r="1090" spans="1:6" x14ac:dyDescent="0.3">
      <c r="A1090" s="301">
        <v>202401</v>
      </c>
      <c r="B1090" s="299" t="s">
        <v>78</v>
      </c>
      <c r="C1090" s="299" t="s">
        <v>36</v>
      </c>
      <c r="D1090" s="301">
        <v>3948.6363636363635</v>
      </c>
      <c r="E1090" s="301">
        <v>270</v>
      </c>
      <c r="F1090" s="299" t="s">
        <v>270</v>
      </c>
    </row>
    <row r="1091" spans="1:6" x14ac:dyDescent="0.3">
      <c r="A1091" s="301">
        <v>202401</v>
      </c>
      <c r="B1091" s="299" t="s">
        <v>78</v>
      </c>
      <c r="C1091" s="299" t="s">
        <v>36</v>
      </c>
      <c r="D1091" s="301">
        <v>15.090909090909092</v>
      </c>
      <c r="E1091" s="301">
        <v>275</v>
      </c>
      <c r="F1091" s="299" t="s">
        <v>271</v>
      </c>
    </row>
    <row r="1092" spans="1:6" x14ac:dyDescent="0.3">
      <c r="A1092" s="301">
        <v>202401</v>
      </c>
      <c r="B1092" s="299" t="s">
        <v>78</v>
      </c>
      <c r="C1092" s="299" t="s">
        <v>36</v>
      </c>
      <c r="D1092" s="301">
        <v>82.63636363636364</v>
      </c>
      <c r="E1092" s="301">
        <v>276</v>
      </c>
      <c r="F1092" s="299" t="s">
        <v>99</v>
      </c>
    </row>
    <row r="1093" spans="1:6" x14ac:dyDescent="0.3">
      <c r="A1093" s="301">
        <v>202401</v>
      </c>
      <c r="B1093" s="299" t="s">
        <v>78</v>
      </c>
      <c r="C1093" s="299" t="s">
        <v>36</v>
      </c>
      <c r="D1093" s="301">
        <v>2358.909090909091</v>
      </c>
      <c r="E1093" s="301">
        <v>288</v>
      </c>
      <c r="F1093" s="299" t="s">
        <v>272</v>
      </c>
    </row>
    <row r="1094" spans="1:6" x14ac:dyDescent="0.3">
      <c r="A1094" s="301">
        <v>202401</v>
      </c>
      <c r="B1094" s="299" t="s">
        <v>78</v>
      </c>
      <c r="C1094" s="299" t="s">
        <v>36</v>
      </c>
      <c r="D1094" s="301">
        <v>3.8181818181818183</v>
      </c>
      <c r="E1094" s="301">
        <v>300</v>
      </c>
      <c r="F1094" s="299" t="s">
        <v>117</v>
      </c>
    </row>
    <row r="1095" spans="1:6" x14ac:dyDescent="0.3">
      <c r="A1095" s="301">
        <v>202401</v>
      </c>
      <c r="B1095" s="299" t="s">
        <v>78</v>
      </c>
      <c r="C1095" s="299" t="s">
        <v>36</v>
      </c>
      <c r="D1095" s="301">
        <v>3.6363636363636362</v>
      </c>
      <c r="E1095" s="301">
        <v>304</v>
      </c>
      <c r="F1095" s="299" t="s">
        <v>381</v>
      </c>
    </row>
    <row r="1096" spans="1:6" x14ac:dyDescent="0.3">
      <c r="A1096" s="301">
        <v>202401</v>
      </c>
      <c r="B1096" s="299" t="s">
        <v>78</v>
      </c>
      <c r="C1096" s="299" t="s">
        <v>36</v>
      </c>
      <c r="D1096" s="301">
        <v>285.81818181818181</v>
      </c>
      <c r="E1096" s="301">
        <v>320</v>
      </c>
      <c r="F1096" s="299" t="s">
        <v>274</v>
      </c>
    </row>
    <row r="1097" spans="1:6" x14ac:dyDescent="0.3">
      <c r="A1097" s="301">
        <v>202401</v>
      </c>
      <c r="B1097" s="299" t="s">
        <v>78</v>
      </c>
      <c r="C1097" s="299" t="s">
        <v>36</v>
      </c>
      <c r="D1097" s="301">
        <v>1624.6363636363637</v>
      </c>
      <c r="E1097" s="301">
        <v>324</v>
      </c>
      <c r="F1097" s="299" t="s">
        <v>275</v>
      </c>
    </row>
    <row r="1098" spans="1:6" x14ac:dyDescent="0.3">
      <c r="A1098" s="301">
        <v>202401</v>
      </c>
      <c r="B1098" s="299" t="s">
        <v>78</v>
      </c>
      <c r="C1098" s="299" t="s">
        <v>36</v>
      </c>
      <c r="D1098" s="301">
        <v>10.136363636363637</v>
      </c>
      <c r="E1098" s="301">
        <v>332</v>
      </c>
      <c r="F1098" s="299" t="s">
        <v>277</v>
      </c>
    </row>
    <row r="1099" spans="1:6" x14ac:dyDescent="0.3">
      <c r="A1099" s="301">
        <v>202401</v>
      </c>
      <c r="B1099" s="299" t="s">
        <v>78</v>
      </c>
      <c r="C1099" s="299" t="s">
        <v>36</v>
      </c>
      <c r="D1099" s="301">
        <v>798.5</v>
      </c>
      <c r="E1099" s="301">
        <v>340</v>
      </c>
      <c r="F1099" s="299" t="s">
        <v>190</v>
      </c>
    </row>
    <row r="1100" spans="1:6" x14ac:dyDescent="0.3">
      <c r="A1100" s="301">
        <v>202401</v>
      </c>
      <c r="B1100" s="299" t="s">
        <v>78</v>
      </c>
      <c r="C1100" s="299" t="s">
        <v>36</v>
      </c>
      <c r="D1100" s="301">
        <v>1</v>
      </c>
      <c r="E1100" s="301">
        <v>344</v>
      </c>
      <c r="F1100" s="299" t="s">
        <v>278</v>
      </c>
    </row>
    <row r="1101" spans="1:6" x14ac:dyDescent="0.3">
      <c r="A1101" s="301">
        <v>202401</v>
      </c>
      <c r="B1101" s="299" t="s">
        <v>78</v>
      </c>
      <c r="C1101" s="299" t="s">
        <v>36</v>
      </c>
      <c r="D1101" s="301">
        <v>15.045454545454545</v>
      </c>
      <c r="E1101" s="301">
        <v>348</v>
      </c>
      <c r="F1101" s="299" t="s">
        <v>279</v>
      </c>
    </row>
    <row r="1102" spans="1:6" x14ac:dyDescent="0.3">
      <c r="A1102" s="301">
        <v>202401</v>
      </c>
      <c r="B1102" s="299" t="s">
        <v>78</v>
      </c>
      <c r="C1102" s="299" t="s">
        <v>36</v>
      </c>
      <c r="D1102" s="301">
        <v>1519.8636363636363</v>
      </c>
      <c r="E1102" s="301">
        <v>356</v>
      </c>
      <c r="F1102" s="299" t="s">
        <v>281</v>
      </c>
    </row>
    <row r="1103" spans="1:6" x14ac:dyDescent="0.3">
      <c r="A1103" s="301">
        <v>202401</v>
      </c>
      <c r="B1103" s="299" t="s">
        <v>78</v>
      </c>
      <c r="C1103" s="299" t="s">
        <v>36</v>
      </c>
      <c r="D1103" s="301">
        <v>3.4545454545454546</v>
      </c>
      <c r="E1103" s="301">
        <v>360</v>
      </c>
      <c r="F1103" s="299" t="s">
        <v>282</v>
      </c>
    </row>
    <row r="1104" spans="1:6" x14ac:dyDescent="0.3">
      <c r="A1104" s="301">
        <v>202401</v>
      </c>
      <c r="B1104" s="299" t="s">
        <v>78</v>
      </c>
      <c r="C1104" s="299" t="s">
        <v>36</v>
      </c>
      <c r="D1104" s="301">
        <v>5.1363636363636367</v>
      </c>
      <c r="E1104" s="301">
        <v>364</v>
      </c>
      <c r="F1104" s="299" t="s">
        <v>283</v>
      </c>
    </row>
    <row r="1105" spans="1:6" x14ac:dyDescent="0.3">
      <c r="A1105" s="301">
        <v>202401</v>
      </c>
      <c r="B1105" s="299" t="s">
        <v>78</v>
      </c>
      <c r="C1105" s="299" t="s">
        <v>36</v>
      </c>
      <c r="D1105" s="301">
        <v>3.5909090909090908</v>
      </c>
      <c r="E1105" s="301">
        <v>368</v>
      </c>
      <c r="F1105" s="299" t="s">
        <v>284</v>
      </c>
    </row>
    <row r="1106" spans="1:6" x14ac:dyDescent="0.3">
      <c r="A1106" s="301">
        <v>202401</v>
      </c>
      <c r="B1106" s="299" t="s">
        <v>78</v>
      </c>
      <c r="C1106" s="299" t="s">
        <v>36</v>
      </c>
      <c r="D1106" s="301">
        <v>5</v>
      </c>
      <c r="E1106" s="301">
        <v>372</v>
      </c>
      <c r="F1106" s="299" t="s">
        <v>106</v>
      </c>
    </row>
    <row r="1107" spans="1:6" x14ac:dyDescent="0.3">
      <c r="A1107" s="301">
        <v>202401</v>
      </c>
      <c r="B1107" s="299" t="s">
        <v>78</v>
      </c>
      <c r="C1107" s="299" t="s">
        <v>36</v>
      </c>
      <c r="D1107" s="301">
        <v>220.81818181818181</v>
      </c>
      <c r="E1107" s="301">
        <v>380</v>
      </c>
      <c r="F1107" s="299" t="s">
        <v>107</v>
      </c>
    </row>
    <row r="1108" spans="1:6" x14ac:dyDescent="0.3">
      <c r="A1108" s="301">
        <v>202401</v>
      </c>
      <c r="B1108" s="299" t="s">
        <v>78</v>
      </c>
      <c r="C1108" s="299" t="s">
        <v>36</v>
      </c>
      <c r="D1108" s="301">
        <v>832.4545454545455</v>
      </c>
      <c r="E1108" s="301">
        <v>384</v>
      </c>
      <c r="F1108" s="299" t="s">
        <v>286</v>
      </c>
    </row>
    <row r="1109" spans="1:6" x14ac:dyDescent="0.3">
      <c r="A1109" s="301">
        <v>202401</v>
      </c>
      <c r="B1109" s="299" t="s">
        <v>78</v>
      </c>
      <c r="C1109" s="299" t="s">
        <v>36</v>
      </c>
      <c r="D1109" s="301">
        <v>2</v>
      </c>
      <c r="E1109" s="301">
        <v>392</v>
      </c>
      <c r="F1109" s="299" t="s">
        <v>288</v>
      </c>
    </row>
    <row r="1110" spans="1:6" x14ac:dyDescent="0.3">
      <c r="A1110" s="301">
        <v>202401</v>
      </c>
      <c r="B1110" s="299" t="s">
        <v>78</v>
      </c>
      <c r="C1110" s="299" t="s">
        <v>36</v>
      </c>
      <c r="D1110" s="301">
        <v>3.8181818181818183</v>
      </c>
      <c r="E1110" s="301">
        <v>398</v>
      </c>
      <c r="F1110" s="299" t="s">
        <v>289</v>
      </c>
    </row>
    <row r="1111" spans="1:6" x14ac:dyDescent="0.3">
      <c r="A1111" s="301">
        <v>202401</v>
      </c>
      <c r="B1111" s="299" t="s">
        <v>78</v>
      </c>
      <c r="C1111" s="299" t="s">
        <v>36</v>
      </c>
      <c r="D1111" s="301">
        <v>2.2727272727272729</v>
      </c>
      <c r="E1111" s="301">
        <v>400</v>
      </c>
      <c r="F1111" s="299" t="s">
        <v>290</v>
      </c>
    </row>
    <row r="1112" spans="1:6" x14ac:dyDescent="0.3">
      <c r="A1112" s="301">
        <v>202401</v>
      </c>
      <c r="B1112" s="299" t="s">
        <v>78</v>
      </c>
      <c r="C1112" s="299" t="s">
        <v>36</v>
      </c>
      <c r="D1112" s="301">
        <v>7.2272727272727275</v>
      </c>
      <c r="E1112" s="301">
        <v>404</v>
      </c>
      <c r="F1112" s="299" t="s">
        <v>291</v>
      </c>
    </row>
    <row r="1113" spans="1:6" x14ac:dyDescent="0.3">
      <c r="A1113" s="301">
        <v>202401</v>
      </c>
      <c r="B1113" s="299" t="s">
        <v>78</v>
      </c>
      <c r="C1113" s="299" t="s">
        <v>36</v>
      </c>
      <c r="D1113" s="301">
        <v>2</v>
      </c>
      <c r="E1113" s="301">
        <v>410</v>
      </c>
      <c r="F1113" s="299" t="s">
        <v>293</v>
      </c>
    </row>
    <row r="1114" spans="1:6" x14ac:dyDescent="0.3">
      <c r="A1114" s="301">
        <v>202401</v>
      </c>
      <c r="B1114" s="299" t="s">
        <v>78</v>
      </c>
      <c r="C1114" s="299" t="s">
        <v>36</v>
      </c>
      <c r="D1114" s="301">
        <v>2.3636363636363638</v>
      </c>
      <c r="E1114" s="301">
        <v>422</v>
      </c>
      <c r="F1114" s="299" t="s">
        <v>297</v>
      </c>
    </row>
    <row r="1115" spans="1:6" x14ac:dyDescent="0.3">
      <c r="A1115" s="301">
        <v>202401</v>
      </c>
      <c r="B1115" s="299" t="s">
        <v>78</v>
      </c>
      <c r="C1115" s="299" t="s">
        <v>36</v>
      </c>
      <c r="D1115" s="301">
        <v>41</v>
      </c>
      <c r="E1115" s="301">
        <v>428</v>
      </c>
      <c r="F1115" s="299" t="s">
        <v>108</v>
      </c>
    </row>
    <row r="1116" spans="1:6" x14ac:dyDescent="0.3">
      <c r="A1116" s="301">
        <v>202401</v>
      </c>
      <c r="B1116" s="299" t="s">
        <v>78</v>
      </c>
      <c r="C1116" s="299" t="s">
        <v>36</v>
      </c>
      <c r="D1116" s="301">
        <v>31.181818181818183</v>
      </c>
      <c r="E1116" s="301">
        <v>430</v>
      </c>
      <c r="F1116" s="299" t="s">
        <v>383</v>
      </c>
    </row>
    <row r="1117" spans="1:6" x14ac:dyDescent="0.3">
      <c r="A1117" s="301">
        <v>202401</v>
      </c>
      <c r="B1117" s="299" t="s">
        <v>78</v>
      </c>
      <c r="C1117" s="299" t="s">
        <v>36</v>
      </c>
      <c r="D1117" s="301">
        <v>2.4090909090909092</v>
      </c>
      <c r="E1117" s="301">
        <v>434</v>
      </c>
      <c r="F1117" s="299" t="s">
        <v>299</v>
      </c>
    </row>
    <row r="1118" spans="1:6" x14ac:dyDescent="0.3">
      <c r="A1118" s="301">
        <v>202401</v>
      </c>
      <c r="B1118" s="299" t="s">
        <v>78</v>
      </c>
      <c r="C1118" s="299" t="s">
        <v>36</v>
      </c>
      <c r="D1118" s="301">
        <v>543.09090909090912</v>
      </c>
      <c r="E1118" s="301">
        <v>440</v>
      </c>
      <c r="F1118" s="299" t="s">
        <v>118</v>
      </c>
    </row>
    <row r="1119" spans="1:6" x14ac:dyDescent="0.3">
      <c r="A1119" s="301">
        <v>202401</v>
      </c>
      <c r="B1119" s="299" t="s">
        <v>78</v>
      </c>
      <c r="C1119" s="299" t="s">
        <v>36</v>
      </c>
      <c r="D1119" s="301">
        <v>4</v>
      </c>
      <c r="E1119" s="301">
        <v>442</v>
      </c>
      <c r="F1119" s="299" t="s">
        <v>121</v>
      </c>
    </row>
    <row r="1120" spans="1:6" x14ac:dyDescent="0.3">
      <c r="A1120" s="301">
        <v>202401</v>
      </c>
      <c r="B1120" s="299" t="s">
        <v>78</v>
      </c>
      <c r="C1120" s="299" t="s">
        <v>36</v>
      </c>
      <c r="D1120" s="301">
        <v>1</v>
      </c>
      <c r="E1120" s="301">
        <v>446</v>
      </c>
      <c r="F1120" s="299" t="s">
        <v>416</v>
      </c>
    </row>
    <row r="1121" spans="1:6" x14ac:dyDescent="0.3">
      <c r="A1121" s="301">
        <v>202401</v>
      </c>
      <c r="B1121" s="299" t="s">
        <v>78</v>
      </c>
      <c r="C1121" s="299" t="s">
        <v>36</v>
      </c>
      <c r="D1121" s="301">
        <v>12934.772727272728</v>
      </c>
      <c r="E1121" s="301">
        <v>466</v>
      </c>
      <c r="F1121" s="299" t="s">
        <v>304</v>
      </c>
    </row>
    <row r="1122" spans="1:6" x14ac:dyDescent="0.3">
      <c r="A1122" s="301">
        <v>202401</v>
      </c>
      <c r="B1122" s="299" t="s">
        <v>78</v>
      </c>
      <c r="C1122" s="299" t="s">
        <v>36</v>
      </c>
      <c r="D1122" s="301">
        <v>11.272727272727273</v>
      </c>
      <c r="E1122" s="301">
        <v>470</v>
      </c>
      <c r="F1122" s="299" t="s">
        <v>122</v>
      </c>
    </row>
    <row r="1123" spans="1:6" x14ac:dyDescent="0.3">
      <c r="A1123" s="301">
        <v>202401</v>
      </c>
      <c r="B1123" s="299" t="s">
        <v>78</v>
      </c>
      <c r="C1123" s="299" t="s">
        <v>36</v>
      </c>
      <c r="D1123" s="301">
        <v>1362.590909090909</v>
      </c>
      <c r="E1123" s="301">
        <v>478</v>
      </c>
      <c r="F1123" s="299" t="s">
        <v>305</v>
      </c>
    </row>
    <row r="1124" spans="1:6" x14ac:dyDescent="0.3">
      <c r="A1124" s="301">
        <v>202401</v>
      </c>
      <c r="B1124" s="299" t="s">
        <v>78</v>
      </c>
      <c r="C1124" s="299" t="s">
        <v>36</v>
      </c>
      <c r="D1124" s="301">
        <v>2</v>
      </c>
      <c r="E1124" s="301">
        <v>480</v>
      </c>
      <c r="F1124" s="299" t="s">
        <v>306</v>
      </c>
    </row>
    <row r="1125" spans="1:6" x14ac:dyDescent="0.3">
      <c r="A1125" s="301">
        <v>202401</v>
      </c>
      <c r="B1125" s="299" t="s">
        <v>78</v>
      </c>
      <c r="C1125" s="299" t="s">
        <v>36</v>
      </c>
      <c r="D1125" s="301">
        <v>49.363636363636367</v>
      </c>
      <c r="E1125" s="301">
        <v>484</v>
      </c>
      <c r="F1125" s="299" t="s">
        <v>307</v>
      </c>
    </row>
    <row r="1126" spans="1:6" x14ac:dyDescent="0.3">
      <c r="A1126" s="301">
        <v>202401</v>
      </c>
      <c r="B1126" s="299" t="s">
        <v>78</v>
      </c>
      <c r="C1126" s="299" t="s">
        <v>36</v>
      </c>
      <c r="D1126" s="301">
        <v>123.90909090909091</v>
      </c>
      <c r="E1126" s="301">
        <v>498</v>
      </c>
      <c r="F1126" s="299" t="s">
        <v>310</v>
      </c>
    </row>
    <row r="1127" spans="1:6" x14ac:dyDescent="0.3">
      <c r="A1127" s="301">
        <v>202401</v>
      </c>
      <c r="B1127" s="299" t="s">
        <v>78</v>
      </c>
      <c r="C1127" s="299" t="s">
        <v>36</v>
      </c>
      <c r="D1127" s="301">
        <v>1</v>
      </c>
      <c r="E1127" s="301">
        <v>500</v>
      </c>
      <c r="F1127" s="299" t="s">
        <v>312</v>
      </c>
    </row>
    <row r="1128" spans="1:6" x14ac:dyDescent="0.3">
      <c r="A1128" s="301">
        <v>202401</v>
      </c>
      <c r="B1128" s="299" t="s">
        <v>78</v>
      </c>
      <c r="C1128" s="299" t="s">
        <v>36</v>
      </c>
      <c r="D1128" s="301">
        <v>75584.045454545456</v>
      </c>
      <c r="E1128" s="301">
        <v>504</v>
      </c>
      <c r="F1128" s="299" t="s">
        <v>95</v>
      </c>
    </row>
    <row r="1129" spans="1:6" x14ac:dyDescent="0.3">
      <c r="A1129" s="301">
        <v>202401</v>
      </c>
      <c r="B1129" s="299" t="s">
        <v>78</v>
      </c>
      <c r="C1129" s="299" t="s">
        <v>36</v>
      </c>
      <c r="D1129" s="301">
        <v>10.272727272727273</v>
      </c>
      <c r="E1129" s="301">
        <v>508</v>
      </c>
      <c r="F1129" s="299" t="s">
        <v>313</v>
      </c>
    </row>
    <row r="1130" spans="1:6" x14ac:dyDescent="0.3">
      <c r="A1130" s="301">
        <v>202401</v>
      </c>
      <c r="B1130" s="299" t="s">
        <v>78</v>
      </c>
      <c r="C1130" s="299" t="s">
        <v>36</v>
      </c>
      <c r="D1130" s="301">
        <v>3.5909090909090908</v>
      </c>
      <c r="E1130" s="301">
        <v>520</v>
      </c>
      <c r="F1130" s="299" t="s">
        <v>386</v>
      </c>
    </row>
    <row r="1131" spans="1:6" x14ac:dyDescent="0.3">
      <c r="A1131" s="301">
        <v>202401</v>
      </c>
      <c r="B1131" s="299" t="s">
        <v>78</v>
      </c>
      <c r="C1131" s="299" t="s">
        <v>36</v>
      </c>
      <c r="D1131" s="301">
        <v>138.22727272727272</v>
      </c>
      <c r="E1131" s="301">
        <v>524</v>
      </c>
      <c r="F1131" s="299" t="s">
        <v>315</v>
      </c>
    </row>
    <row r="1132" spans="1:6" x14ac:dyDescent="0.3">
      <c r="A1132" s="301">
        <v>202401</v>
      </c>
      <c r="B1132" s="299" t="s">
        <v>78</v>
      </c>
      <c r="C1132" s="299" t="s">
        <v>36</v>
      </c>
      <c r="D1132" s="301">
        <v>41.954545454545453</v>
      </c>
      <c r="E1132" s="301">
        <v>528</v>
      </c>
      <c r="F1132" s="299" t="s">
        <v>316</v>
      </c>
    </row>
    <row r="1133" spans="1:6" x14ac:dyDescent="0.3">
      <c r="A1133" s="301">
        <v>202401</v>
      </c>
      <c r="B1133" s="299" t="s">
        <v>78</v>
      </c>
      <c r="C1133" s="299" t="s">
        <v>36</v>
      </c>
      <c r="D1133" s="301">
        <v>1</v>
      </c>
      <c r="E1133" s="301">
        <v>530</v>
      </c>
      <c r="F1133" s="299" t="s">
        <v>219</v>
      </c>
    </row>
    <row r="1134" spans="1:6" x14ac:dyDescent="0.3">
      <c r="A1134" s="301">
        <v>202401</v>
      </c>
      <c r="B1134" s="299" t="s">
        <v>78</v>
      </c>
      <c r="C1134" s="299" t="s">
        <v>36</v>
      </c>
      <c r="D1134" s="301">
        <v>35.363636363636367</v>
      </c>
      <c r="E1134" s="301">
        <v>540</v>
      </c>
      <c r="F1134" s="299" t="s">
        <v>317</v>
      </c>
    </row>
    <row r="1135" spans="1:6" x14ac:dyDescent="0.3">
      <c r="A1135" s="301">
        <v>202401</v>
      </c>
      <c r="B1135" s="299" t="s">
        <v>78</v>
      </c>
      <c r="C1135" s="299" t="s">
        <v>36</v>
      </c>
      <c r="D1135" s="301">
        <v>1071.6818181818182</v>
      </c>
      <c r="E1135" s="301">
        <v>558</v>
      </c>
      <c r="F1135" s="299" t="s">
        <v>191</v>
      </c>
    </row>
    <row r="1136" spans="1:6" x14ac:dyDescent="0.3">
      <c r="A1136" s="301">
        <v>202401</v>
      </c>
      <c r="B1136" s="299" t="s">
        <v>78</v>
      </c>
      <c r="C1136" s="299" t="s">
        <v>36</v>
      </c>
      <c r="D1136" s="301">
        <v>33.545454545454547</v>
      </c>
      <c r="E1136" s="301">
        <v>562</v>
      </c>
      <c r="F1136" s="299" t="s">
        <v>388</v>
      </c>
    </row>
    <row r="1137" spans="1:6" x14ac:dyDescent="0.3">
      <c r="A1137" s="301">
        <v>202401</v>
      </c>
      <c r="B1137" s="299" t="s">
        <v>78</v>
      </c>
      <c r="C1137" s="299" t="s">
        <v>36</v>
      </c>
      <c r="D1137" s="301">
        <v>870.27272727272725</v>
      </c>
      <c r="E1137" s="301">
        <v>566</v>
      </c>
      <c r="F1137" s="299" t="s">
        <v>319</v>
      </c>
    </row>
    <row r="1138" spans="1:6" x14ac:dyDescent="0.3">
      <c r="A1138" s="301">
        <v>202401</v>
      </c>
      <c r="B1138" s="299" t="s">
        <v>78</v>
      </c>
      <c r="C1138" s="299" t="s">
        <v>36</v>
      </c>
      <c r="D1138" s="301">
        <v>1</v>
      </c>
      <c r="E1138" s="301">
        <v>574</v>
      </c>
      <c r="F1138" s="299" t="s">
        <v>320</v>
      </c>
    </row>
    <row r="1139" spans="1:6" x14ac:dyDescent="0.3">
      <c r="A1139" s="301">
        <v>202401</v>
      </c>
      <c r="B1139" s="299" t="s">
        <v>78</v>
      </c>
      <c r="C1139" s="299" t="s">
        <v>36</v>
      </c>
      <c r="D1139" s="301">
        <v>4.0909090909090908</v>
      </c>
      <c r="E1139" s="301">
        <v>578</v>
      </c>
      <c r="F1139" s="299" t="s">
        <v>321</v>
      </c>
    </row>
    <row r="1140" spans="1:6" x14ac:dyDescent="0.3">
      <c r="A1140" s="301">
        <v>202401</v>
      </c>
      <c r="B1140" s="299" t="s">
        <v>78</v>
      </c>
      <c r="C1140" s="299" t="s">
        <v>36</v>
      </c>
      <c r="D1140" s="301">
        <v>1</v>
      </c>
      <c r="E1140" s="301">
        <v>583</v>
      </c>
      <c r="F1140" s="299" t="s">
        <v>389</v>
      </c>
    </row>
    <row r="1141" spans="1:6" x14ac:dyDescent="0.3">
      <c r="A1141" s="301">
        <v>202401</v>
      </c>
      <c r="B1141" s="299" t="s">
        <v>78</v>
      </c>
      <c r="C1141" s="299" t="s">
        <v>36</v>
      </c>
      <c r="D1141" s="301">
        <v>0.63636363636363635</v>
      </c>
      <c r="E1141" s="301">
        <v>585</v>
      </c>
      <c r="F1141" s="299" t="s">
        <v>390</v>
      </c>
    </row>
    <row r="1142" spans="1:6" x14ac:dyDescent="0.3">
      <c r="A1142" s="301">
        <v>202401</v>
      </c>
      <c r="B1142" s="299" t="s">
        <v>78</v>
      </c>
      <c r="C1142" s="299" t="s">
        <v>36</v>
      </c>
      <c r="D1142" s="301">
        <v>4987.181818181818</v>
      </c>
      <c r="E1142" s="301">
        <v>586</v>
      </c>
      <c r="F1142" s="299" t="s">
        <v>324</v>
      </c>
    </row>
    <row r="1143" spans="1:6" x14ac:dyDescent="0.3">
      <c r="A1143" s="301">
        <v>202401</v>
      </c>
      <c r="B1143" s="299" t="s">
        <v>78</v>
      </c>
      <c r="C1143" s="299" t="s">
        <v>36</v>
      </c>
      <c r="D1143" s="301">
        <v>6</v>
      </c>
      <c r="E1143" s="301">
        <v>591</v>
      </c>
      <c r="F1143" s="299" t="s">
        <v>325</v>
      </c>
    </row>
    <row r="1144" spans="1:6" x14ac:dyDescent="0.3">
      <c r="A1144" s="301">
        <v>202401</v>
      </c>
      <c r="B1144" s="299" t="s">
        <v>78</v>
      </c>
      <c r="C1144" s="299" t="s">
        <v>36</v>
      </c>
      <c r="D1144" s="301">
        <v>1</v>
      </c>
      <c r="E1144" s="301">
        <v>598</v>
      </c>
      <c r="F1144" s="299" t="s">
        <v>412</v>
      </c>
    </row>
    <row r="1145" spans="1:6" x14ac:dyDescent="0.3">
      <c r="A1145" s="301">
        <v>202401</v>
      </c>
      <c r="B1145" s="299" t="s">
        <v>78</v>
      </c>
      <c r="C1145" s="299" t="s">
        <v>36</v>
      </c>
      <c r="D1145" s="301">
        <v>586.68181818181813</v>
      </c>
      <c r="E1145" s="301">
        <v>600</v>
      </c>
      <c r="F1145" s="299" t="s">
        <v>192</v>
      </c>
    </row>
    <row r="1146" spans="1:6" x14ac:dyDescent="0.3">
      <c r="A1146" s="301">
        <v>202401</v>
      </c>
      <c r="B1146" s="299" t="s">
        <v>78</v>
      </c>
      <c r="C1146" s="299" t="s">
        <v>36</v>
      </c>
      <c r="D1146" s="301">
        <v>773.86363636363637</v>
      </c>
      <c r="E1146" s="301">
        <v>604</v>
      </c>
      <c r="F1146" s="299" t="s">
        <v>326</v>
      </c>
    </row>
    <row r="1147" spans="1:6" x14ac:dyDescent="0.3">
      <c r="A1147" s="301">
        <v>202401</v>
      </c>
      <c r="B1147" s="299" t="s">
        <v>78</v>
      </c>
      <c r="C1147" s="299" t="s">
        <v>36</v>
      </c>
      <c r="D1147" s="301">
        <v>47.227272727272727</v>
      </c>
      <c r="E1147" s="301">
        <v>608</v>
      </c>
      <c r="F1147" s="299" t="s">
        <v>327</v>
      </c>
    </row>
    <row r="1148" spans="1:6" x14ac:dyDescent="0.3">
      <c r="A1148" s="301">
        <v>202401</v>
      </c>
      <c r="B1148" s="299" t="s">
        <v>78</v>
      </c>
      <c r="C1148" s="299" t="s">
        <v>36</v>
      </c>
      <c r="D1148" s="301">
        <v>318.36363636363637</v>
      </c>
      <c r="E1148" s="301">
        <v>616</v>
      </c>
      <c r="F1148" s="299" t="s">
        <v>96</v>
      </c>
    </row>
    <row r="1149" spans="1:6" x14ac:dyDescent="0.3">
      <c r="A1149" s="301">
        <v>202401</v>
      </c>
      <c r="B1149" s="299" t="s">
        <v>78</v>
      </c>
      <c r="C1149" s="299" t="s">
        <v>36</v>
      </c>
      <c r="D1149" s="301">
        <v>1188.9545454545455</v>
      </c>
      <c r="E1149" s="301">
        <v>620</v>
      </c>
      <c r="F1149" s="299" t="s">
        <v>109</v>
      </c>
    </row>
    <row r="1150" spans="1:6" x14ac:dyDescent="0.3">
      <c r="A1150" s="301">
        <v>202401</v>
      </c>
      <c r="B1150" s="299" t="s">
        <v>78</v>
      </c>
      <c r="C1150" s="299" t="s">
        <v>36</v>
      </c>
      <c r="D1150" s="301">
        <v>982.59090909090912</v>
      </c>
      <c r="E1150" s="301">
        <v>624</v>
      </c>
      <c r="F1150" s="299" t="s">
        <v>329</v>
      </c>
    </row>
    <row r="1151" spans="1:6" x14ac:dyDescent="0.3">
      <c r="A1151" s="301">
        <v>202401</v>
      </c>
      <c r="B1151" s="299" t="s">
        <v>78</v>
      </c>
      <c r="C1151" s="299" t="s">
        <v>36</v>
      </c>
      <c r="D1151" s="301">
        <v>1.3636363636363635</v>
      </c>
      <c r="E1151" s="301">
        <v>630</v>
      </c>
      <c r="F1151" s="299" t="s">
        <v>331</v>
      </c>
    </row>
    <row r="1152" spans="1:6" x14ac:dyDescent="0.3">
      <c r="A1152" s="301">
        <v>202401</v>
      </c>
      <c r="B1152" s="299" t="s">
        <v>78</v>
      </c>
      <c r="C1152" s="299" t="s">
        <v>36</v>
      </c>
      <c r="D1152" s="301">
        <v>22537.272727272728</v>
      </c>
      <c r="E1152" s="301">
        <v>642</v>
      </c>
      <c r="F1152" s="299" t="s">
        <v>97</v>
      </c>
    </row>
    <row r="1153" spans="1:6" x14ac:dyDescent="0.3">
      <c r="A1153" s="301">
        <v>202401</v>
      </c>
      <c r="B1153" s="299" t="s">
        <v>78</v>
      </c>
      <c r="C1153" s="299" t="s">
        <v>36</v>
      </c>
      <c r="D1153" s="301">
        <v>92.045454545454547</v>
      </c>
      <c r="E1153" s="301">
        <v>643</v>
      </c>
      <c r="F1153" s="299" t="s">
        <v>333</v>
      </c>
    </row>
    <row r="1154" spans="1:6" x14ac:dyDescent="0.3">
      <c r="A1154" s="301">
        <v>202401</v>
      </c>
      <c r="B1154" s="299" t="s">
        <v>78</v>
      </c>
      <c r="C1154" s="299" t="s">
        <v>36</v>
      </c>
      <c r="D1154" s="301">
        <v>10.545454545454545</v>
      </c>
      <c r="E1154" s="301">
        <v>646</v>
      </c>
      <c r="F1154" s="299" t="s">
        <v>334</v>
      </c>
    </row>
    <row r="1155" spans="1:6" x14ac:dyDescent="0.3">
      <c r="A1155" s="301">
        <v>202401</v>
      </c>
      <c r="B1155" s="299" t="s">
        <v>78</v>
      </c>
      <c r="C1155" s="299" t="s">
        <v>36</v>
      </c>
      <c r="D1155" s="301">
        <v>0.5</v>
      </c>
      <c r="E1155" s="301">
        <v>662</v>
      </c>
      <c r="F1155" s="299" t="s">
        <v>337</v>
      </c>
    </row>
    <row r="1156" spans="1:6" x14ac:dyDescent="0.3">
      <c r="A1156" s="301">
        <v>202401</v>
      </c>
      <c r="B1156" s="299" t="s">
        <v>78</v>
      </c>
      <c r="C1156" s="299" t="s">
        <v>36</v>
      </c>
      <c r="D1156" s="301">
        <v>10.181818181818182</v>
      </c>
      <c r="E1156" s="301">
        <v>682</v>
      </c>
      <c r="F1156" s="299" t="s">
        <v>339</v>
      </c>
    </row>
    <row r="1157" spans="1:6" x14ac:dyDescent="0.3">
      <c r="A1157" s="301">
        <v>202401</v>
      </c>
      <c r="B1157" s="299" t="s">
        <v>78</v>
      </c>
      <c r="C1157" s="299" t="s">
        <v>36</v>
      </c>
      <c r="D1157" s="301">
        <v>14590.045454545454</v>
      </c>
      <c r="E1157" s="301">
        <v>686</v>
      </c>
      <c r="F1157" s="299" t="s">
        <v>193</v>
      </c>
    </row>
    <row r="1158" spans="1:6" x14ac:dyDescent="0.3">
      <c r="A1158" s="301">
        <v>202401</v>
      </c>
      <c r="B1158" s="299" t="s">
        <v>78</v>
      </c>
      <c r="C1158" s="299" t="s">
        <v>36</v>
      </c>
      <c r="D1158" s="301">
        <v>1.5</v>
      </c>
      <c r="E1158" s="301">
        <v>688</v>
      </c>
      <c r="F1158" s="299" t="s">
        <v>340</v>
      </c>
    </row>
    <row r="1159" spans="1:6" x14ac:dyDescent="0.3">
      <c r="A1159" s="301">
        <v>202401</v>
      </c>
      <c r="B1159" s="299" t="s">
        <v>78</v>
      </c>
      <c r="C1159" s="299" t="s">
        <v>36</v>
      </c>
      <c r="D1159" s="301">
        <v>51.31818181818182</v>
      </c>
      <c r="E1159" s="301">
        <v>694</v>
      </c>
      <c r="F1159" s="299" t="s">
        <v>342</v>
      </c>
    </row>
    <row r="1160" spans="1:6" x14ac:dyDescent="0.3">
      <c r="A1160" s="301">
        <v>202401</v>
      </c>
      <c r="B1160" s="299" t="s">
        <v>78</v>
      </c>
      <c r="C1160" s="299" t="s">
        <v>36</v>
      </c>
      <c r="D1160" s="301">
        <v>14.909090909090908</v>
      </c>
      <c r="E1160" s="301">
        <v>703</v>
      </c>
      <c r="F1160" s="299" t="s">
        <v>94</v>
      </c>
    </row>
    <row r="1161" spans="1:6" x14ac:dyDescent="0.3">
      <c r="A1161" s="301">
        <v>202401</v>
      </c>
      <c r="B1161" s="299" t="s">
        <v>78</v>
      </c>
      <c r="C1161" s="299" t="s">
        <v>36</v>
      </c>
      <c r="D1161" s="301">
        <v>8.954545454545455</v>
      </c>
      <c r="E1161" s="301">
        <v>704</v>
      </c>
      <c r="F1161" s="299" t="s">
        <v>344</v>
      </c>
    </row>
    <row r="1162" spans="1:6" x14ac:dyDescent="0.3">
      <c r="A1162" s="301">
        <v>202401</v>
      </c>
      <c r="B1162" s="299" t="s">
        <v>78</v>
      </c>
      <c r="C1162" s="299" t="s">
        <v>36</v>
      </c>
      <c r="D1162" s="301">
        <v>1</v>
      </c>
      <c r="E1162" s="301">
        <v>705</v>
      </c>
      <c r="F1162" s="299" t="s">
        <v>115</v>
      </c>
    </row>
    <row r="1163" spans="1:6" x14ac:dyDescent="0.3">
      <c r="A1163" s="301">
        <v>202401</v>
      </c>
      <c r="B1163" s="299" t="s">
        <v>78</v>
      </c>
      <c r="C1163" s="299" t="s">
        <v>36</v>
      </c>
      <c r="D1163" s="301">
        <v>22.136363636363637</v>
      </c>
      <c r="E1163" s="301">
        <v>706</v>
      </c>
      <c r="F1163" s="299" t="s">
        <v>395</v>
      </c>
    </row>
    <row r="1164" spans="1:6" x14ac:dyDescent="0.3">
      <c r="A1164" s="301">
        <v>202401</v>
      </c>
      <c r="B1164" s="299" t="s">
        <v>78</v>
      </c>
      <c r="C1164" s="299" t="s">
        <v>36</v>
      </c>
      <c r="D1164" s="301">
        <v>11.772727272727273</v>
      </c>
      <c r="E1164" s="301">
        <v>710</v>
      </c>
      <c r="F1164" s="299" t="s">
        <v>345</v>
      </c>
    </row>
    <row r="1165" spans="1:6" x14ac:dyDescent="0.3">
      <c r="A1165" s="301">
        <v>202401</v>
      </c>
      <c r="B1165" s="299" t="s">
        <v>78</v>
      </c>
      <c r="C1165" s="299" t="s">
        <v>36</v>
      </c>
      <c r="D1165" s="301">
        <v>241202.54545454544</v>
      </c>
      <c r="E1165" s="301">
        <v>724</v>
      </c>
      <c r="F1165" s="299" t="s">
        <v>223</v>
      </c>
    </row>
    <row r="1166" spans="1:6" x14ac:dyDescent="0.3">
      <c r="A1166" s="301">
        <v>202401</v>
      </c>
      <c r="B1166" s="299" t="s">
        <v>78</v>
      </c>
      <c r="C1166" s="299" t="s">
        <v>36</v>
      </c>
      <c r="D1166" s="301">
        <v>2.5909090909090908</v>
      </c>
      <c r="E1166" s="301">
        <v>728</v>
      </c>
      <c r="F1166" s="299" t="s">
        <v>414</v>
      </c>
    </row>
    <row r="1167" spans="1:6" x14ac:dyDescent="0.3">
      <c r="A1167" s="301">
        <v>202401</v>
      </c>
      <c r="B1167" s="299" t="s">
        <v>78</v>
      </c>
      <c r="C1167" s="299" t="s">
        <v>36</v>
      </c>
      <c r="D1167" s="301">
        <v>23.727272727272727</v>
      </c>
      <c r="E1167" s="301">
        <v>729</v>
      </c>
      <c r="F1167" s="299" t="s">
        <v>347</v>
      </c>
    </row>
    <row r="1168" spans="1:6" x14ac:dyDescent="0.3">
      <c r="A1168" s="301">
        <v>202401</v>
      </c>
      <c r="B1168" s="299" t="s">
        <v>78</v>
      </c>
      <c r="C1168" s="299" t="s">
        <v>36</v>
      </c>
      <c r="D1168" s="301">
        <v>49.31818181818182</v>
      </c>
      <c r="E1168" s="301">
        <v>732</v>
      </c>
      <c r="F1168" s="299" t="s">
        <v>348</v>
      </c>
    </row>
    <row r="1169" spans="1:6" x14ac:dyDescent="0.3">
      <c r="A1169" s="301">
        <v>202401</v>
      </c>
      <c r="B1169" s="299" t="s">
        <v>78</v>
      </c>
      <c r="C1169" s="299" t="s">
        <v>36</v>
      </c>
      <c r="D1169" s="301">
        <v>1</v>
      </c>
      <c r="E1169" s="301">
        <v>740</v>
      </c>
      <c r="F1169" s="299" t="s">
        <v>349</v>
      </c>
    </row>
    <row r="1170" spans="1:6" x14ac:dyDescent="0.3">
      <c r="A1170" s="301">
        <v>202401</v>
      </c>
      <c r="B1170" s="299" t="s">
        <v>78</v>
      </c>
      <c r="C1170" s="299" t="s">
        <v>36</v>
      </c>
      <c r="D1170" s="301">
        <v>3.4090909090909092</v>
      </c>
      <c r="E1170" s="301">
        <v>752</v>
      </c>
      <c r="F1170" s="299" t="s">
        <v>119</v>
      </c>
    </row>
    <row r="1171" spans="1:6" x14ac:dyDescent="0.3">
      <c r="A1171" s="301">
        <v>202401</v>
      </c>
      <c r="B1171" s="299" t="s">
        <v>78</v>
      </c>
      <c r="C1171" s="299" t="s">
        <v>36</v>
      </c>
      <c r="D1171" s="301">
        <v>13.454545454545455</v>
      </c>
      <c r="E1171" s="301">
        <v>756</v>
      </c>
      <c r="F1171" s="299" t="s">
        <v>350</v>
      </c>
    </row>
    <row r="1172" spans="1:6" x14ac:dyDescent="0.3">
      <c r="A1172" s="301">
        <v>202401</v>
      </c>
      <c r="B1172" s="299" t="s">
        <v>78</v>
      </c>
      <c r="C1172" s="299" t="s">
        <v>36</v>
      </c>
      <c r="D1172" s="301">
        <v>27.727272727272727</v>
      </c>
      <c r="E1172" s="301">
        <v>760</v>
      </c>
      <c r="F1172" s="299" t="s">
        <v>351</v>
      </c>
    </row>
    <row r="1173" spans="1:6" x14ac:dyDescent="0.3">
      <c r="A1173" s="301">
        <v>202401</v>
      </c>
      <c r="B1173" s="299" t="s">
        <v>78</v>
      </c>
      <c r="C1173" s="299" t="s">
        <v>36</v>
      </c>
      <c r="D1173" s="301">
        <v>1</v>
      </c>
      <c r="E1173" s="301">
        <v>762</v>
      </c>
      <c r="F1173" s="299" t="s">
        <v>352</v>
      </c>
    </row>
    <row r="1174" spans="1:6" x14ac:dyDescent="0.3">
      <c r="A1174" s="301">
        <v>202401</v>
      </c>
      <c r="B1174" s="299" t="s">
        <v>78</v>
      </c>
      <c r="C1174" s="299" t="s">
        <v>36</v>
      </c>
      <c r="D1174" s="301">
        <v>60.18181818181818</v>
      </c>
      <c r="E1174" s="301">
        <v>764</v>
      </c>
      <c r="F1174" s="299" t="s">
        <v>353</v>
      </c>
    </row>
    <row r="1175" spans="1:6" x14ac:dyDescent="0.3">
      <c r="A1175" s="301">
        <v>202401</v>
      </c>
      <c r="B1175" s="299" t="s">
        <v>78</v>
      </c>
      <c r="C1175" s="299" t="s">
        <v>36</v>
      </c>
      <c r="D1175" s="301">
        <v>19.09090909090909</v>
      </c>
      <c r="E1175" s="301">
        <v>768</v>
      </c>
      <c r="F1175" s="299" t="s">
        <v>354</v>
      </c>
    </row>
    <row r="1176" spans="1:6" x14ac:dyDescent="0.3">
      <c r="A1176" s="301">
        <v>202401</v>
      </c>
      <c r="B1176" s="299" t="s">
        <v>78</v>
      </c>
      <c r="C1176" s="299" t="s">
        <v>36</v>
      </c>
      <c r="D1176" s="301">
        <v>0.13636363636363635</v>
      </c>
      <c r="E1176" s="301">
        <v>780</v>
      </c>
      <c r="F1176" s="299" t="s">
        <v>355</v>
      </c>
    </row>
    <row r="1177" spans="1:6" x14ac:dyDescent="0.3">
      <c r="A1177" s="301">
        <v>202401</v>
      </c>
      <c r="B1177" s="299" t="s">
        <v>78</v>
      </c>
      <c r="C1177" s="299" t="s">
        <v>36</v>
      </c>
      <c r="D1177" s="301">
        <v>2</v>
      </c>
      <c r="E1177" s="301">
        <v>784</v>
      </c>
      <c r="F1177" s="299" t="s">
        <v>356</v>
      </c>
    </row>
    <row r="1178" spans="1:6" x14ac:dyDescent="0.3">
      <c r="A1178" s="301">
        <v>202401</v>
      </c>
      <c r="B1178" s="299" t="s">
        <v>78</v>
      </c>
      <c r="C1178" s="299" t="s">
        <v>36</v>
      </c>
      <c r="D1178" s="301">
        <v>62.545454545454547</v>
      </c>
      <c r="E1178" s="301">
        <v>788</v>
      </c>
      <c r="F1178" s="299" t="s">
        <v>357</v>
      </c>
    </row>
    <row r="1179" spans="1:6" x14ac:dyDescent="0.3">
      <c r="A1179" s="301">
        <v>202401</v>
      </c>
      <c r="B1179" s="299" t="s">
        <v>78</v>
      </c>
      <c r="C1179" s="299" t="s">
        <v>36</v>
      </c>
      <c r="D1179" s="301">
        <v>7.2727272727272725</v>
      </c>
      <c r="E1179" s="301">
        <v>792</v>
      </c>
      <c r="F1179" s="299" t="s">
        <v>358</v>
      </c>
    </row>
    <row r="1180" spans="1:6" x14ac:dyDescent="0.3">
      <c r="A1180" s="301">
        <v>202401</v>
      </c>
      <c r="B1180" s="299" t="s">
        <v>78</v>
      </c>
      <c r="C1180" s="299" t="s">
        <v>36</v>
      </c>
      <c r="D1180" s="301">
        <v>0.5</v>
      </c>
      <c r="E1180" s="301">
        <v>800</v>
      </c>
      <c r="F1180" s="299" t="s">
        <v>360</v>
      </c>
    </row>
    <row r="1181" spans="1:6" x14ac:dyDescent="0.3">
      <c r="A1181" s="301">
        <v>202401</v>
      </c>
      <c r="B1181" s="299" t="s">
        <v>78</v>
      </c>
      <c r="C1181" s="299" t="s">
        <v>36</v>
      </c>
      <c r="D1181" s="301">
        <v>1067.7727272727273</v>
      </c>
      <c r="E1181" s="301">
        <v>804</v>
      </c>
      <c r="F1181" s="299" t="s">
        <v>98</v>
      </c>
    </row>
    <row r="1182" spans="1:6" x14ac:dyDescent="0.3">
      <c r="A1182" s="301">
        <v>202401</v>
      </c>
      <c r="B1182" s="299" t="s">
        <v>78</v>
      </c>
      <c r="C1182" s="299" t="s">
        <v>36</v>
      </c>
      <c r="D1182" s="301">
        <v>4</v>
      </c>
      <c r="E1182" s="301">
        <v>807</v>
      </c>
      <c r="F1182" s="299" t="s">
        <v>361</v>
      </c>
    </row>
    <row r="1183" spans="1:6" x14ac:dyDescent="0.3">
      <c r="A1183" s="301">
        <v>202401</v>
      </c>
      <c r="B1183" s="299" t="s">
        <v>78</v>
      </c>
      <c r="C1183" s="299" t="s">
        <v>36</v>
      </c>
      <c r="D1183" s="301">
        <v>20.363636363636363</v>
      </c>
      <c r="E1183" s="301">
        <v>818</v>
      </c>
      <c r="F1183" s="299" t="s">
        <v>362</v>
      </c>
    </row>
    <row r="1184" spans="1:6" x14ac:dyDescent="0.3">
      <c r="A1184" s="301">
        <v>202401</v>
      </c>
      <c r="B1184" s="299" t="s">
        <v>78</v>
      </c>
      <c r="C1184" s="299" t="s">
        <v>36</v>
      </c>
      <c r="D1184" s="301">
        <v>105.59090909090909</v>
      </c>
      <c r="E1184" s="301">
        <v>826</v>
      </c>
      <c r="F1184" s="299" t="s">
        <v>110</v>
      </c>
    </row>
    <row r="1185" spans="1:6" x14ac:dyDescent="0.3">
      <c r="A1185" s="301">
        <v>202401</v>
      </c>
      <c r="B1185" s="299" t="s">
        <v>78</v>
      </c>
      <c r="C1185" s="299" t="s">
        <v>36</v>
      </c>
      <c r="D1185" s="301">
        <v>5</v>
      </c>
      <c r="E1185" s="301">
        <v>834</v>
      </c>
      <c r="F1185" s="299" t="s">
        <v>364</v>
      </c>
    </row>
    <row r="1186" spans="1:6" x14ac:dyDescent="0.3">
      <c r="A1186" s="301">
        <v>202401</v>
      </c>
      <c r="B1186" s="299" t="s">
        <v>78</v>
      </c>
      <c r="C1186" s="299" t="s">
        <v>36</v>
      </c>
      <c r="D1186" s="301">
        <v>8.1363636363636367</v>
      </c>
      <c r="E1186" s="301">
        <v>840</v>
      </c>
      <c r="F1186" s="299" t="s">
        <v>365</v>
      </c>
    </row>
    <row r="1187" spans="1:6" x14ac:dyDescent="0.3">
      <c r="A1187" s="301">
        <v>202401</v>
      </c>
      <c r="B1187" s="299" t="s">
        <v>78</v>
      </c>
      <c r="C1187" s="299" t="s">
        <v>36</v>
      </c>
      <c r="D1187" s="301">
        <v>528.5</v>
      </c>
      <c r="E1187" s="301">
        <v>854</v>
      </c>
      <c r="F1187" s="299" t="s">
        <v>367</v>
      </c>
    </row>
    <row r="1188" spans="1:6" x14ac:dyDescent="0.3">
      <c r="A1188" s="301">
        <v>202401</v>
      </c>
      <c r="B1188" s="299" t="s">
        <v>78</v>
      </c>
      <c r="C1188" s="299" t="s">
        <v>36</v>
      </c>
      <c r="D1188" s="301">
        <v>54.5</v>
      </c>
      <c r="E1188" s="301">
        <v>858</v>
      </c>
      <c r="F1188" s="299" t="s">
        <v>368</v>
      </c>
    </row>
    <row r="1189" spans="1:6" x14ac:dyDescent="0.3">
      <c r="A1189" s="301">
        <v>202401</v>
      </c>
      <c r="B1189" s="299" t="s">
        <v>78</v>
      </c>
      <c r="C1189" s="299" t="s">
        <v>36</v>
      </c>
      <c r="D1189" s="301">
        <v>0.40909090909090912</v>
      </c>
      <c r="E1189" s="301">
        <v>860</v>
      </c>
      <c r="F1189" s="299" t="s">
        <v>369</v>
      </c>
    </row>
    <row r="1190" spans="1:6" x14ac:dyDescent="0.3">
      <c r="A1190" s="301">
        <v>202401</v>
      </c>
      <c r="B1190" s="299" t="s">
        <v>78</v>
      </c>
      <c r="C1190" s="299" t="s">
        <v>36</v>
      </c>
      <c r="D1190" s="301">
        <v>605.13636363636363</v>
      </c>
      <c r="E1190" s="301">
        <v>862</v>
      </c>
      <c r="F1190" s="299" t="s">
        <v>111</v>
      </c>
    </row>
    <row r="1191" spans="1:6" x14ac:dyDescent="0.3">
      <c r="A1191" s="301">
        <v>202401</v>
      </c>
      <c r="B1191" s="299" t="s">
        <v>78</v>
      </c>
      <c r="C1191" s="299" t="s">
        <v>36</v>
      </c>
      <c r="D1191" s="301">
        <v>10.818181818181818</v>
      </c>
      <c r="E1191" s="301">
        <v>887</v>
      </c>
      <c r="F1191" s="299" t="s">
        <v>398</v>
      </c>
    </row>
    <row r="1192" spans="1:6" x14ac:dyDescent="0.3">
      <c r="A1192" s="301">
        <v>202401</v>
      </c>
      <c r="B1192" s="299" t="s">
        <v>78</v>
      </c>
      <c r="C1192" s="299" t="s">
        <v>36</v>
      </c>
      <c r="D1192" s="301">
        <v>2.5909090909090908</v>
      </c>
      <c r="E1192" s="301">
        <v>894</v>
      </c>
      <c r="F1192" s="299" t="s">
        <v>372</v>
      </c>
    </row>
    <row r="1193" spans="1:6" x14ac:dyDescent="0.3">
      <c r="A1193" s="301">
        <v>202401</v>
      </c>
      <c r="B1193" s="299" t="s">
        <v>78</v>
      </c>
      <c r="C1193" s="299" t="s">
        <v>36</v>
      </c>
      <c r="D1193" s="301">
        <v>57.590909090909093</v>
      </c>
      <c r="E1193" s="301">
        <v>952</v>
      </c>
      <c r="F1193" s="299" t="s">
        <v>459</v>
      </c>
    </row>
    <row r="1194" spans="1:6" x14ac:dyDescent="0.3">
      <c r="A1194" s="301">
        <v>202401</v>
      </c>
      <c r="B1194" s="299" t="s">
        <v>78</v>
      </c>
      <c r="C1194" s="299" t="s">
        <v>36</v>
      </c>
      <c r="D1194" s="301">
        <v>55.909090909090907</v>
      </c>
      <c r="E1194" s="301">
        <v>953</v>
      </c>
      <c r="F1194" s="299" t="s">
        <v>189</v>
      </c>
    </row>
    <row r="1195" spans="1:6" x14ac:dyDescent="0.3">
      <c r="A1195" s="301">
        <v>202401</v>
      </c>
      <c r="B1195" s="299" t="s">
        <v>188</v>
      </c>
      <c r="C1195" s="299" t="s">
        <v>35</v>
      </c>
      <c r="D1195" s="301">
        <v>0.68181818181818177</v>
      </c>
      <c r="E1195" s="301">
        <v>4</v>
      </c>
      <c r="F1195" s="299" t="s">
        <v>226</v>
      </c>
    </row>
    <row r="1196" spans="1:6" x14ac:dyDescent="0.3">
      <c r="A1196" s="301">
        <v>202401</v>
      </c>
      <c r="B1196" s="299" t="s">
        <v>188</v>
      </c>
      <c r="C1196" s="299" t="s">
        <v>35</v>
      </c>
      <c r="D1196" s="301">
        <v>2</v>
      </c>
      <c r="E1196" s="301">
        <v>12</v>
      </c>
      <c r="F1196" s="299" t="s">
        <v>229</v>
      </c>
    </row>
    <row r="1197" spans="1:6" x14ac:dyDescent="0.3">
      <c r="A1197" s="301">
        <v>202401</v>
      </c>
      <c r="B1197" s="299" t="s">
        <v>188</v>
      </c>
      <c r="C1197" s="299" t="s">
        <v>35</v>
      </c>
      <c r="D1197" s="301">
        <v>5</v>
      </c>
      <c r="E1197" s="301">
        <v>32</v>
      </c>
      <c r="F1197" s="299" t="s">
        <v>183</v>
      </c>
    </row>
    <row r="1198" spans="1:6" x14ac:dyDescent="0.3">
      <c r="A1198" s="301">
        <v>202401</v>
      </c>
      <c r="B1198" s="299" t="s">
        <v>188</v>
      </c>
      <c r="C1198" s="299" t="s">
        <v>35</v>
      </c>
      <c r="D1198" s="301">
        <v>7</v>
      </c>
      <c r="E1198" s="301">
        <v>40</v>
      </c>
      <c r="F1198" s="299" t="s">
        <v>100</v>
      </c>
    </row>
    <row r="1199" spans="1:6" x14ac:dyDescent="0.3">
      <c r="A1199" s="301">
        <v>202401</v>
      </c>
      <c r="B1199" s="299" t="s">
        <v>188</v>
      </c>
      <c r="C1199" s="299" t="s">
        <v>35</v>
      </c>
      <c r="D1199" s="301">
        <v>8</v>
      </c>
      <c r="E1199" s="301">
        <v>56</v>
      </c>
      <c r="F1199" s="299" t="s">
        <v>239</v>
      </c>
    </row>
    <row r="1200" spans="1:6" x14ac:dyDescent="0.3">
      <c r="A1200" s="301">
        <v>202401</v>
      </c>
      <c r="B1200" s="299" t="s">
        <v>188</v>
      </c>
      <c r="C1200" s="299" t="s">
        <v>35</v>
      </c>
      <c r="D1200" s="301">
        <v>18.045454545454547</v>
      </c>
      <c r="E1200" s="301">
        <v>68</v>
      </c>
      <c r="F1200" s="299" t="s">
        <v>241</v>
      </c>
    </row>
    <row r="1201" spans="1:6" x14ac:dyDescent="0.3">
      <c r="A1201" s="301">
        <v>202401</v>
      </c>
      <c r="B1201" s="299" t="s">
        <v>188</v>
      </c>
      <c r="C1201" s="299" t="s">
        <v>35</v>
      </c>
      <c r="D1201" s="301">
        <v>25</v>
      </c>
      <c r="E1201" s="301">
        <v>76</v>
      </c>
      <c r="F1201" s="299" t="s">
        <v>243</v>
      </c>
    </row>
    <row r="1202" spans="1:6" x14ac:dyDescent="0.3">
      <c r="A1202" s="301">
        <v>202401</v>
      </c>
      <c r="B1202" s="299" t="s">
        <v>188</v>
      </c>
      <c r="C1202" s="299" t="s">
        <v>35</v>
      </c>
      <c r="D1202" s="301">
        <v>32.727272727272727</v>
      </c>
      <c r="E1202" s="301">
        <v>100</v>
      </c>
      <c r="F1202" s="299" t="s">
        <v>101</v>
      </c>
    </row>
    <row r="1203" spans="1:6" x14ac:dyDescent="0.3">
      <c r="A1203" s="301">
        <v>202401</v>
      </c>
      <c r="B1203" s="299" t="s">
        <v>188</v>
      </c>
      <c r="C1203" s="299" t="s">
        <v>35</v>
      </c>
      <c r="D1203" s="301">
        <v>1</v>
      </c>
      <c r="E1203" s="301">
        <v>112</v>
      </c>
      <c r="F1203" s="299" t="s">
        <v>247</v>
      </c>
    </row>
    <row r="1204" spans="1:6" x14ac:dyDescent="0.3">
      <c r="A1204" s="301">
        <v>202401</v>
      </c>
      <c r="B1204" s="299" t="s">
        <v>188</v>
      </c>
      <c r="C1204" s="299" t="s">
        <v>35</v>
      </c>
      <c r="D1204" s="301">
        <v>2</v>
      </c>
      <c r="E1204" s="301">
        <v>152</v>
      </c>
      <c r="F1204" s="299" t="s">
        <v>254</v>
      </c>
    </row>
    <row r="1205" spans="1:6" x14ac:dyDescent="0.3">
      <c r="A1205" s="301">
        <v>202401</v>
      </c>
      <c r="B1205" s="299" t="s">
        <v>188</v>
      </c>
      <c r="C1205" s="299" t="s">
        <v>35</v>
      </c>
      <c r="D1205" s="301">
        <v>11.954545454545455</v>
      </c>
      <c r="E1205" s="301">
        <v>156</v>
      </c>
      <c r="F1205" s="299" t="s">
        <v>112</v>
      </c>
    </row>
    <row r="1206" spans="1:6" x14ac:dyDescent="0.3">
      <c r="A1206" s="301">
        <v>202401</v>
      </c>
      <c r="B1206" s="299" t="s">
        <v>188</v>
      </c>
      <c r="C1206" s="299" t="s">
        <v>35</v>
      </c>
      <c r="D1206" s="301">
        <v>21</v>
      </c>
      <c r="E1206" s="301">
        <v>170</v>
      </c>
      <c r="F1206" s="299" t="s">
        <v>102</v>
      </c>
    </row>
    <row r="1207" spans="1:6" x14ac:dyDescent="0.3">
      <c r="A1207" s="301">
        <v>202401</v>
      </c>
      <c r="B1207" s="299" t="s">
        <v>188</v>
      </c>
      <c r="C1207" s="299" t="s">
        <v>35</v>
      </c>
      <c r="D1207" s="301">
        <v>5.4545454545454541</v>
      </c>
      <c r="E1207" s="301">
        <v>192</v>
      </c>
      <c r="F1207" s="299" t="s">
        <v>261</v>
      </c>
    </row>
    <row r="1208" spans="1:6" x14ac:dyDescent="0.3">
      <c r="A1208" s="301">
        <v>202401</v>
      </c>
      <c r="B1208" s="299" t="s">
        <v>188</v>
      </c>
      <c r="C1208" s="299" t="s">
        <v>35</v>
      </c>
      <c r="D1208" s="301">
        <v>4</v>
      </c>
      <c r="E1208" s="301">
        <v>203</v>
      </c>
      <c r="F1208" s="299" t="s">
        <v>224</v>
      </c>
    </row>
    <row r="1209" spans="1:6" x14ac:dyDescent="0.3">
      <c r="A1209" s="301">
        <v>202401</v>
      </c>
      <c r="B1209" s="299" t="s">
        <v>188</v>
      </c>
      <c r="C1209" s="299" t="s">
        <v>35</v>
      </c>
      <c r="D1209" s="301">
        <v>7</v>
      </c>
      <c r="E1209" s="301">
        <v>214</v>
      </c>
      <c r="F1209" s="299" t="s">
        <v>225</v>
      </c>
    </row>
    <row r="1210" spans="1:6" x14ac:dyDescent="0.3">
      <c r="A1210" s="301">
        <v>202401</v>
      </c>
      <c r="B1210" s="299" t="s">
        <v>188</v>
      </c>
      <c r="C1210" s="299" t="s">
        <v>35</v>
      </c>
      <c r="D1210" s="301">
        <v>8.3636363636363633</v>
      </c>
      <c r="E1210" s="301">
        <v>218</v>
      </c>
      <c r="F1210" s="299" t="s">
        <v>114</v>
      </c>
    </row>
    <row r="1211" spans="1:6" x14ac:dyDescent="0.3">
      <c r="A1211" s="301">
        <v>202401</v>
      </c>
      <c r="B1211" s="299" t="s">
        <v>188</v>
      </c>
      <c r="C1211" s="299" t="s">
        <v>35</v>
      </c>
      <c r="D1211" s="301">
        <v>19.863636363636363</v>
      </c>
      <c r="E1211" s="301">
        <v>250</v>
      </c>
      <c r="F1211" s="299" t="s">
        <v>105</v>
      </c>
    </row>
    <row r="1212" spans="1:6" x14ac:dyDescent="0.3">
      <c r="A1212" s="301">
        <v>202401</v>
      </c>
      <c r="B1212" s="299" t="s">
        <v>188</v>
      </c>
      <c r="C1212" s="299" t="s">
        <v>35</v>
      </c>
      <c r="D1212" s="301">
        <v>0.95454545454545459</v>
      </c>
      <c r="E1212" s="301">
        <v>268</v>
      </c>
      <c r="F1212" s="299" t="s">
        <v>269</v>
      </c>
    </row>
    <row r="1213" spans="1:6" x14ac:dyDescent="0.3">
      <c r="A1213" s="301">
        <v>202401</v>
      </c>
      <c r="B1213" s="299" t="s">
        <v>188</v>
      </c>
      <c r="C1213" s="299" t="s">
        <v>35</v>
      </c>
      <c r="D1213" s="301">
        <v>34</v>
      </c>
      <c r="E1213" s="301">
        <v>276</v>
      </c>
      <c r="F1213" s="299" t="s">
        <v>99</v>
      </c>
    </row>
    <row r="1214" spans="1:6" x14ac:dyDescent="0.3">
      <c r="A1214" s="301">
        <v>202401</v>
      </c>
      <c r="B1214" s="299" t="s">
        <v>188</v>
      </c>
      <c r="C1214" s="299" t="s">
        <v>35</v>
      </c>
      <c r="D1214" s="301">
        <v>2</v>
      </c>
      <c r="E1214" s="301">
        <v>320</v>
      </c>
      <c r="F1214" s="299" t="s">
        <v>274</v>
      </c>
    </row>
    <row r="1215" spans="1:6" x14ac:dyDescent="0.3">
      <c r="A1215" s="301">
        <v>202401</v>
      </c>
      <c r="B1215" s="299" t="s">
        <v>188</v>
      </c>
      <c r="C1215" s="299" t="s">
        <v>35</v>
      </c>
      <c r="D1215" s="301">
        <v>6.9545454545454541</v>
      </c>
      <c r="E1215" s="301">
        <v>340</v>
      </c>
      <c r="F1215" s="299" t="s">
        <v>190</v>
      </c>
    </row>
    <row r="1216" spans="1:6" x14ac:dyDescent="0.3">
      <c r="A1216" s="301">
        <v>202401</v>
      </c>
      <c r="B1216" s="299" t="s">
        <v>188</v>
      </c>
      <c r="C1216" s="299" t="s">
        <v>35</v>
      </c>
      <c r="D1216" s="301">
        <v>1</v>
      </c>
      <c r="E1216" s="301">
        <v>356</v>
      </c>
      <c r="F1216" s="299" t="s">
        <v>281</v>
      </c>
    </row>
    <row r="1217" spans="1:6" x14ac:dyDescent="0.3">
      <c r="A1217" s="301">
        <v>202401</v>
      </c>
      <c r="B1217" s="299" t="s">
        <v>188</v>
      </c>
      <c r="C1217" s="299" t="s">
        <v>35</v>
      </c>
      <c r="D1217" s="301">
        <v>2</v>
      </c>
      <c r="E1217" s="301">
        <v>372</v>
      </c>
      <c r="F1217" s="299" t="s">
        <v>106</v>
      </c>
    </row>
    <row r="1218" spans="1:6" x14ac:dyDescent="0.3">
      <c r="A1218" s="301">
        <v>202401</v>
      </c>
      <c r="B1218" s="299" t="s">
        <v>188</v>
      </c>
      <c r="C1218" s="299" t="s">
        <v>35</v>
      </c>
      <c r="D1218" s="301">
        <v>16</v>
      </c>
      <c r="E1218" s="301">
        <v>380</v>
      </c>
      <c r="F1218" s="299" t="s">
        <v>107</v>
      </c>
    </row>
    <row r="1219" spans="1:6" x14ac:dyDescent="0.3">
      <c r="A1219" s="301">
        <v>202401</v>
      </c>
      <c r="B1219" s="299" t="s">
        <v>188</v>
      </c>
      <c r="C1219" s="299" t="s">
        <v>35</v>
      </c>
      <c r="D1219" s="301">
        <v>1</v>
      </c>
      <c r="E1219" s="301">
        <v>408</v>
      </c>
      <c r="F1219" s="299" t="s">
        <v>292</v>
      </c>
    </row>
    <row r="1220" spans="1:6" x14ac:dyDescent="0.3">
      <c r="A1220" s="301">
        <v>202401</v>
      </c>
      <c r="B1220" s="299" t="s">
        <v>188</v>
      </c>
      <c r="C1220" s="299" t="s">
        <v>35</v>
      </c>
      <c r="D1220" s="301">
        <v>1</v>
      </c>
      <c r="E1220" s="301">
        <v>428</v>
      </c>
      <c r="F1220" s="299" t="s">
        <v>108</v>
      </c>
    </row>
    <row r="1221" spans="1:6" x14ac:dyDescent="0.3">
      <c r="A1221" s="301">
        <v>202401</v>
      </c>
      <c r="B1221" s="299" t="s">
        <v>188</v>
      </c>
      <c r="C1221" s="299" t="s">
        <v>35</v>
      </c>
      <c r="D1221" s="301">
        <v>1</v>
      </c>
      <c r="E1221" s="301">
        <v>438</v>
      </c>
      <c r="F1221" s="299" t="s">
        <v>300</v>
      </c>
    </row>
    <row r="1222" spans="1:6" x14ac:dyDescent="0.3">
      <c r="A1222" s="301">
        <v>202401</v>
      </c>
      <c r="B1222" s="299" t="s">
        <v>188</v>
      </c>
      <c r="C1222" s="299" t="s">
        <v>35</v>
      </c>
      <c r="D1222" s="301">
        <v>31</v>
      </c>
      <c r="E1222" s="301">
        <v>440</v>
      </c>
      <c r="F1222" s="299" t="s">
        <v>118</v>
      </c>
    </row>
    <row r="1223" spans="1:6" x14ac:dyDescent="0.3">
      <c r="A1223" s="301">
        <v>202401</v>
      </c>
      <c r="B1223" s="299" t="s">
        <v>188</v>
      </c>
      <c r="C1223" s="299" t="s">
        <v>35</v>
      </c>
      <c r="D1223" s="301">
        <v>1</v>
      </c>
      <c r="E1223" s="301">
        <v>466</v>
      </c>
      <c r="F1223" s="299" t="s">
        <v>304</v>
      </c>
    </row>
    <row r="1224" spans="1:6" x14ac:dyDescent="0.3">
      <c r="A1224" s="301">
        <v>202401</v>
      </c>
      <c r="B1224" s="299" t="s">
        <v>188</v>
      </c>
      <c r="C1224" s="299" t="s">
        <v>35</v>
      </c>
      <c r="D1224" s="301">
        <v>1</v>
      </c>
      <c r="E1224" s="301">
        <v>470</v>
      </c>
      <c r="F1224" s="299" t="s">
        <v>122</v>
      </c>
    </row>
    <row r="1225" spans="1:6" x14ac:dyDescent="0.3">
      <c r="A1225" s="301">
        <v>202401</v>
      </c>
      <c r="B1225" s="299" t="s">
        <v>188</v>
      </c>
      <c r="C1225" s="299" t="s">
        <v>35</v>
      </c>
      <c r="D1225" s="301">
        <v>9</v>
      </c>
      <c r="E1225" s="301">
        <v>484</v>
      </c>
      <c r="F1225" s="299" t="s">
        <v>307</v>
      </c>
    </row>
    <row r="1226" spans="1:6" x14ac:dyDescent="0.3">
      <c r="A1226" s="301">
        <v>202401</v>
      </c>
      <c r="B1226" s="299" t="s">
        <v>188</v>
      </c>
      <c r="C1226" s="299" t="s">
        <v>35</v>
      </c>
      <c r="D1226" s="301">
        <v>6.4545454545454541</v>
      </c>
      <c r="E1226" s="301">
        <v>498</v>
      </c>
      <c r="F1226" s="299" t="s">
        <v>310</v>
      </c>
    </row>
    <row r="1227" spans="1:6" x14ac:dyDescent="0.3">
      <c r="A1227" s="301">
        <v>202401</v>
      </c>
      <c r="B1227" s="299" t="s">
        <v>188</v>
      </c>
      <c r="C1227" s="299" t="s">
        <v>35</v>
      </c>
      <c r="D1227" s="301">
        <v>211.77272727272728</v>
      </c>
      <c r="E1227" s="301">
        <v>504</v>
      </c>
      <c r="F1227" s="299" t="s">
        <v>95</v>
      </c>
    </row>
    <row r="1228" spans="1:6" x14ac:dyDescent="0.3">
      <c r="A1228" s="301">
        <v>202401</v>
      </c>
      <c r="B1228" s="299" t="s">
        <v>188</v>
      </c>
      <c r="C1228" s="299" t="s">
        <v>35</v>
      </c>
      <c r="D1228" s="301">
        <v>11</v>
      </c>
      <c r="E1228" s="301">
        <v>528</v>
      </c>
      <c r="F1228" s="299" t="s">
        <v>316</v>
      </c>
    </row>
    <row r="1229" spans="1:6" x14ac:dyDescent="0.3">
      <c r="A1229" s="301">
        <v>202401</v>
      </c>
      <c r="B1229" s="299" t="s">
        <v>188</v>
      </c>
      <c r="C1229" s="299" t="s">
        <v>35</v>
      </c>
      <c r="D1229" s="301">
        <v>6</v>
      </c>
      <c r="E1229" s="301">
        <v>558</v>
      </c>
      <c r="F1229" s="299" t="s">
        <v>191</v>
      </c>
    </row>
    <row r="1230" spans="1:6" x14ac:dyDescent="0.3">
      <c r="A1230" s="301">
        <v>202401</v>
      </c>
      <c r="B1230" s="299" t="s">
        <v>188</v>
      </c>
      <c r="C1230" s="299" t="s">
        <v>35</v>
      </c>
      <c r="D1230" s="301">
        <v>2</v>
      </c>
      <c r="E1230" s="301">
        <v>566</v>
      </c>
      <c r="F1230" s="299" t="s">
        <v>319</v>
      </c>
    </row>
    <row r="1231" spans="1:6" x14ac:dyDescent="0.3">
      <c r="A1231" s="301">
        <v>202401</v>
      </c>
      <c r="B1231" s="299" t="s">
        <v>188</v>
      </c>
      <c r="C1231" s="299" t="s">
        <v>35</v>
      </c>
      <c r="D1231" s="301">
        <v>1</v>
      </c>
      <c r="E1231" s="301">
        <v>578</v>
      </c>
      <c r="F1231" s="299" t="s">
        <v>321</v>
      </c>
    </row>
    <row r="1232" spans="1:6" x14ac:dyDescent="0.3">
      <c r="A1232" s="301">
        <v>202401</v>
      </c>
      <c r="B1232" s="299" t="s">
        <v>188</v>
      </c>
      <c r="C1232" s="299" t="s">
        <v>35</v>
      </c>
      <c r="D1232" s="301">
        <v>6</v>
      </c>
      <c r="E1232" s="301">
        <v>586</v>
      </c>
      <c r="F1232" s="299" t="s">
        <v>324</v>
      </c>
    </row>
    <row r="1233" spans="1:6" x14ac:dyDescent="0.3">
      <c r="A1233" s="301">
        <v>202401</v>
      </c>
      <c r="B1233" s="299" t="s">
        <v>188</v>
      </c>
      <c r="C1233" s="299" t="s">
        <v>35</v>
      </c>
      <c r="D1233" s="301">
        <v>24.59090909090909</v>
      </c>
      <c r="E1233" s="301">
        <v>600</v>
      </c>
      <c r="F1233" s="299" t="s">
        <v>192</v>
      </c>
    </row>
    <row r="1234" spans="1:6" x14ac:dyDescent="0.3">
      <c r="A1234" s="301">
        <v>202401</v>
      </c>
      <c r="B1234" s="299" t="s">
        <v>188</v>
      </c>
      <c r="C1234" s="299" t="s">
        <v>35</v>
      </c>
      <c r="D1234" s="301">
        <v>5</v>
      </c>
      <c r="E1234" s="301">
        <v>604</v>
      </c>
      <c r="F1234" s="299" t="s">
        <v>326</v>
      </c>
    </row>
    <row r="1235" spans="1:6" x14ac:dyDescent="0.3">
      <c r="A1235" s="301">
        <v>202401</v>
      </c>
      <c r="B1235" s="299" t="s">
        <v>188</v>
      </c>
      <c r="C1235" s="299" t="s">
        <v>35</v>
      </c>
      <c r="D1235" s="301">
        <v>1</v>
      </c>
      <c r="E1235" s="301">
        <v>608</v>
      </c>
      <c r="F1235" s="299" t="s">
        <v>327</v>
      </c>
    </row>
    <row r="1236" spans="1:6" x14ac:dyDescent="0.3">
      <c r="A1236" s="301">
        <v>202401</v>
      </c>
      <c r="B1236" s="299" t="s">
        <v>188</v>
      </c>
      <c r="C1236" s="299" t="s">
        <v>35</v>
      </c>
      <c r="D1236" s="301">
        <v>29.227272727272727</v>
      </c>
      <c r="E1236" s="301">
        <v>616</v>
      </c>
      <c r="F1236" s="299" t="s">
        <v>96</v>
      </c>
    </row>
    <row r="1237" spans="1:6" x14ac:dyDescent="0.3">
      <c r="A1237" s="301">
        <v>202401</v>
      </c>
      <c r="B1237" s="299" t="s">
        <v>188</v>
      </c>
      <c r="C1237" s="299" t="s">
        <v>35</v>
      </c>
      <c r="D1237" s="301">
        <v>28.318181818181817</v>
      </c>
      <c r="E1237" s="301">
        <v>620</v>
      </c>
      <c r="F1237" s="299" t="s">
        <v>109</v>
      </c>
    </row>
    <row r="1238" spans="1:6" x14ac:dyDescent="0.3">
      <c r="A1238" s="301">
        <v>202401</v>
      </c>
      <c r="B1238" s="299" t="s">
        <v>188</v>
      </c>
      <c r="C1238" s="299" t="s">
        <v>35</v>
      </c>
      <c r="D1238" s="301">
        <v>338.22727272727275</v>
      </c>
      <c r="E1238" s="301">
        <v>642</v>
      </c>
      <c r="F1238" s="299" t="s">
        <v>97</v>
      </c>
    </row>
    <row r="1239" spans="1:6" x14ac:dyDescent="0.3">
      <c r="A1239" s="301">
        <v>202401</v>
      </c>
      <c r="B1239" s="299" t="s">
        <v>188</v>
      </c>
      <c r="C1239" s="299" t="s">
        <v>35</v>
      </c>
      <c r="D1239" s="301">
        <v>43.090909090909093</v>
      </c>
      <c r="E1239" s="301">
        <v>643</v>
      </c>
      <c r="F1239" s="299" t="s">
        <v>333</v>
      </c>
    </row>
    <row r="1240" spans="1:6" x14ac:dyDescent="0.3">
      <c r="A1240" s="301">
        <v>202401</v>
      </c>
      <c r="B1240" s="299" t="s">
        <v>188</v>
      </c>
      <c r="C1240" s="299" t="s">
        <v>35</v>
      </c>
      <c r="D1240" s="301">
        <v>2</v>
      </c>
      <c r="E1240" s="301">
        <v>703</v>
      </c>
      <c r="F1240" s="299" t="s">
        <v>94</v>
      </c>
    </row>
    <row r="1241" spans="1:6" x14ac:dyDescent="0.3">
      <c r="A1241" s="301">
        <v>202401</v>
      </c>
      <c r="B1241" s="299" t="s">
        <v>188</v>
      </c>
      <c r="C1241" s="299" t="s">
        <v>35</v>
      </c>
      <c r="D1241" s="301">
        <v>51364.5</v>
      </c>
      <c r="E1241" s="301">
        <v>724</v>
      </c>
      <c r="F1241" s="299" t="s">
        <v>223</v>
      </c>
    </row>
    <row r="1242" spans="1:6" x14ac:dyDescent="0.3">
      <c r="A1242" s="301">
        <v>202401</v>
      </c>
      <c r="B1242" s="299" t="s">
        <v>188</v>
      </c>
      <c r="C1242" s="299" t="s">
        <v>35</v>
      </c>
      <c r="D1242" s="301">
        <v>2</v>
      </c>
      <c r="E1242" s="301">
        <v>752</v>
      </c>
      <c r="F1242" s="299" t="s">
        <v>119</v>
      </c>
    </row>
    <row r="1243" spans="1:6" x14ac:dyDescent="0.3">
      <c r="A1243" s="301">
        <v>202401</v>
      </c>
      <c r="B1243" s="299" t="s">
        <v>188</v>
      </c>
      <c r="C1243" s="299" t="s">
        <v>35</v>
      </c>
      <c r="D1243" s="301">
        <v>14</v>
      </c>
      <c r="E1243" s="301">
        <v>756</v>
      </c>
      <c r="F1243" s="299" t="s">
        <v>350</v>
      </c>
    </row>
    <row r="1244" spans="1:6" x14ac:dyDescent="0.3">
      <c r="A1244" s="301">
        <v>202401</v>
      </c>
      <c r="B1244" s="299" t="s">
        <v>188</v>
      </c>
      <c r="C1244" s="299" t="s">
        <v>35</v>
      </c>
      <c r="D1244" s="301">
        <v>1</v>
      </c>
      <c r="E1244" s="301">
        <v>764</v>
      </c>
      <c r="F1244" s="299" t="s">
        <v>353</v>
      </c>
    </row>
    <row r="1245" spans="1:6" x14ac:dyDescent="0.3">
      <c r="A1245" s="301">
        <v>202401</v>
      </c>
      <c r="B1245" s="299" t="s">
        <v>188</v>
      </c>
      <c r="C1245" s="299" t="s">
        <v>35</v>
      </c>
      <c r="D1245" s="301">
        <v>1</v>
      </c>
      <c r="E1245" s="301">
        <v>788</v>
      </c>
      <c r="F1245" s="299" t="s">
        <v>357</v>
      </c>
    </row>
    <row r="1246" spans="1:6" x14ac:dyDescent="0.3">
      <c r="A1246" s="301">
        <v>202401</v>
      </c>
      <c r="B1246" s="299" t="s">
        <v>188</v>
      </c>
      <c r="C1246" s="299" t="s">
        <v>35</v>
      </c>
      <c r="D1246" s="301">
        <v>28</v>
      </c>
      <c r="E1246" s="301">
        <v>804</v>
      </c>
      <c r="F1246" s="299" t="s">
        <v>98</v>
      </c>
    </row>
    <row r="1247" spans="1:6" x14ac:dyDescent="0.3">
      <c r="A1247" s="301">
        <v>202401</v>
      </c>
      <c r="B1247" s="299" t="s">
        <v>188</v>
      </c>
      <c r="C1247" s="299" t="s">
        <v>35</v>
      </c>
      <c r="D1247" s="301">
        <v>26.454545454545453</v>
      </c>
      <c r="E1247" s="301">
        <v>826</v>
      </c>
      <c r="F1247" s="299" t="s">
        <v>110</v>
      </c>
    </row>
    <row r="1248" spans="1:6" x14ac:dyDescent="0.3">
      <c r="A1248" s="301">
        <v>202401</v>
      </c>
      <c r="B1248" s="299" t="s">
        <v>188</v>
      </c>
      <c r="C1248" s="299" t="s">
        <v>35</v>
      </c>
      <c r="D1248" s="301">
        <v>4</v>
      </c>
      <c r="E1248" s="301">
        <v>840</v>
      </c>
      <c r="F1248" s="299" t="s">
        <v>365</v>
      </c>
    </row>
    <row r="1249" spans="1:6" x14ac:dyDescent="0.3">
      <c r="A1249" s="301">
        <v>202401</v>
      </c>
      <c r="B1249" s="299" t="s">
        <v>188</v>
      </c>
      <c r="C1249" s="299" t="s">
        <v>35</v>
      </c>
      <c r="D1249" s="301">
        <v>3.2727272727272729</v>
      </c>
      <c r="E1249" s="301">
        <v>862</v>
      </c>
      <c r="F1249" s="299" t="s">
        <v>111</v>
      </c>
    </row>
    <row r="1250" spans="1:6" x14ac:dyDescent="0.3">
      <c r="A1250" s="301">
        <v>202401</v>
      </c>
      <c r="B1250" s="299" t="s">
        <v>188</v>
      </c>
      <c r="C1250" s="299" t="s">
        <v>35</v>
      </c>
      <c r="D1250" s="301">
        <v>5</v>
      </c>
      <c r="E1250" s="301">
        <v>953</v>
      </c>
      <c r="F1250" s="299" t="s">
        <v>189</v>
      </c>
    </row>
    <row r="1251" spans="1:6" x14ac:dyDescent="0.3">
      <c r="A1251" s="301">
        <v>202401</v>
      </c>
      <c r="B1251" s="299" t="s">
        <v>188</v>
      </c>
      <c r="C1251" s="299" t="s">
        <v>36</v>
      </c>
      <c r="D1251" s="301">
        <v>1</v>
      </c>
      <c r="E1251" s="301">
        <v>4</v>
      </c>
      <c r="F1251" s="299" t="s">
        <v>226</v>
      </c>
    </row>
    <row r="1252" spans="1:6" x14ac:dyDescent="0.3">
      <c r="A1252" s="301">
        <v>202401</v>
      </c>
      <c r="B1252" s="299" t="s">
        <v>188</v>
      </c>
      <c r="C1252" s="299" t="s">
        <v>36</v>
      </c>
      <c r="D1252" s="301">
        <v>12.909090909090908</v>
      </c>
      <c r="E1252" s="301">
        <v>12</v>
      </c>
      <c r="F1252" s="299" t="s">
        <v>229</v>
      </c>
    </row>
    <row r="1253" spans="1:6" x14ac:dyDescent="0.3">
      <c r="A1253" s="301">
        <v>202401</v>
      </c>
      <c r="B1253" s="299" t="s">
        <v>188</v>
      </c>
      <c r="C1253" s="299" t="s">
        <v>36</v>
      </c>
      <c r="D1253" s="301">
        <v>6</v>
      </c>
      <c r="E1253" s="301">
        <v>20</v>
      </c>
      <c r="F1253" s="299" t="s">
        <v>230</v>
      </c>
    </row>
    <row r="1254" spans="1:6" x14ac:dyDescent="0.3">
      <c r="A1254" s="301">
        <v>202401</v>
      </c>
      <c r="B1254" s="299" t="s">
        <v>188</v>
      </c>
      <c r="C1254" s="299" t="s">
        <v>36</v>
      </c>
      <c r="D1254" s="301">
        <v>4</v>
      </c>
      <c r="E1254" s="301">
        <v>32</v>
      </c>
      <c r="F1254" s="299" t="s">
        <v>183</v>
      </c>
    </row>
    <row r="1255" spans="1:6" x14ac:dyDescent="0.3">
      <c r="A1255" s="301">
        <v>202401</v>
      </c>
      <c r="B1255" s="299" t="s">
        <v>188</v>
      </c>
      <c r="C1255" s="299" t="s">
        <v>36</v>
      </c>
      <c r="D1255" s="301">
        <v>2</v>
      </c>
      <c r="E1255" s="301">
        <v>36</v>
      </c>
      <c r="F1255" s="299" t="s">
        <v>233</v>
      </c>
    </row>
    <row r="1256" spans="1:6" x14ac:dyDescent="0.3">
      <c r="A1256" s="301">
        <v>202401</v>
      </c>
      <c r="B1256" s="299" t="s">
        <v>188</v>
      </c>
      <c r="C1256" s="299" t="s">
        <v>36</v>
      </c>
      <c r="D1256" s="301">
        <v>5</v>
      </c>
      <c r="E1256" s="301">
        <v>40</v>
      </c>
      <c r="F1256" s="299" t="s">
        <v>100</v>
      </c>
    </row>
    <row r="1257" spans="1:6" x14ac:dyDescent="0.3">
      <c r="A1257" s="301">
        <v>202401</v>
      </c>
      <c r="B1257" s="299" t="s">
        <v>188</v>
      </c>
      <c r="C1257" s="299" t="s">
        <v>36</v>
      </c>
      <c r="D1257" s="301">
        <v>0.59090909090909094</v>
      </c>
      <c r="E1257" s="301">
        <v>50</v>
      </c>
      <c r="F1257" s="299" t="s">
        <v>236</v>
      </c>
    </row>
    <row r="1258" spans="1:6" x14ac:dyDescent="0.3">
      <c r="A1258" s="301">
        <v>202401</v>
      </c>
      <c r="B1258" s="299" t="s">
        <v>188</v>
      </c>
      <c r="C1258" s="299" t="s">
        <v>36</v>
      </c>
      <c r="D1258" s="301">
        <v>2</v>
      </c>
      <c r="E1258" s="301">
        <v>51</v>
      </c>
      <c r="F1258" s="299" t="s">
        <v>237</v>
      </c>
    </row>
    <row r="1259" spans="1:6" x14ac:dyDescent="0.3">
      <c r="A1259" s="301">
        <v>202401</v>
      </c>
      <c r="B1259" s="299" t="s">
        <v>188</v>
      </c>
      <c r="C1259" s="299" t="s">
        <v>36</v>
      </c>
      <c r="D1259" s="301">
        <v>11</v>
      </c>
      <c r="E1259" s="301">
        <v>56</v>
      </c>
      <c r="F1259" s="299" t="s">
        <v>239</v>
      </c>
    </row>
    <row r="1260" spans="1:6" x14ac:dyDescent="0.3">
      <c r="A1260" s="301">
        <v>202401</v>
      </c>
      <c r="B1260" s="299" t="s">
        <v>188</v>
      </c>
      <c r="C1260" s="299" t="s">
        <v>36</v>
      </c>
      <c r="D1260" s="301">
        <v>28.863636363636363</v>
      </c>
      <c r="E1260" s="301">
        <v>68</v>
      </c>
      <c r="F1260" s="299" t="s">
        <v>241</v>
      </c>
    </row>
    <row r="1261" spans="1:6" x14ac:dyDescent="0.3">
      <c r="A1261" s="301">
        <v>202401</v>
      </c>
      <c r="B1261" s="299" t="s">
        <v>188</v>
      </c>
      <c r="C1261" s="299" t="s">
        <v>36</v>
      </c>
      <c r="D1261" s="301">
        <v>1</v>
      </c>
      <c r="E1261" s="301">
        <v>76</v>
      </c>
      <c r="F1261" s="299" t="s">
        <v>243</v>
      </c>
    </row>
    <row r="1262" spans="1:6" x14ac:dyDescent="0.3">
      <c r="A1262" s="301">
        <v>202401</v>
      </c>
      <c r="B1262" s="299" t="s">
        <v>188</v>
      </c>
      <c r="C1262" s="299" t="s">
        <v>36</v>
      </c>
      <c r="D1262" s="301">
        <v>23.5</v>
      </c>
      <c r="E1262" s="301">
        <v>100</v>
      </c>
      <c r="F1262" s="299" t="s">
        <v>101</v>
      </c>
    </row>
    <row r="1263" spans="1:6" x14ac:dyDescent="0.3">
      <c r="A1263" s="301">
        <v>202401</v>
      </c>
      <c r="B1263" s="299" t="s">
        <v>188</v>
      </c>
      <c r="C1263" s="299" t="s">
        <v>36</v>
      </c>
      <c r="D1263" s="301">
        <v>1</v>
      </c>
      <c r="E1263" s="301">
        <v>112</v>
      </c>
      <c r="F1263" s="299" t="s">
        <v>247</v>
      </c>
    </row>
    <row r="1264" spans="1:6" x14ac:dyDescent="0.3">
      <c r="A1264" s="301">
        <v>202401</v>
      </c>
      <c r="B1264" s="299" t="s">
        <v>188</v>
      </c>
      <c r="C1264" s="299" t="s">
        <v>36</v>
      </c>
      <c r="D1264" s="301">
        <v>1</v>
      </c>
      <c r="E1264" s="301">
        <v>124</v>
      </c>
      <c r="F1264" s="299" t="s">
        <v>250</v>
      </c>
    </row>
    <row r="1265" spans="1:6" x14ac:dyDescent="0.3">
      <c r="A1265" s="301">
        <v>202401</v>
      </c>
      <c r="B1265" s="299" t="s">
        <v>188</v>
      </c>
      <c r="C1265" s="299" t="s">
        <v>36</v>
      </c>
      <c r="D1265" s="301">
        <v>13</v>
      </c>
      <c r="E1265" s="301">
        <v>156</v>
      </c>
      <c r="F1265" s="299" t="s">
        <v>112</v>
      </c>
    </row>
    <row r="1266" spans="1:6" x14ac:dyDescent="0.3">
      <c r="A1266" s="301">
        <v>202401</v>
      </c>
      <c r="B1266" s="299" t="s">
        <v>188</v>
      </c>
      <c r="C1266" s="299" t="s">
        <v>36</v>
      </c>
      <c r="D1266" s="301">
        <v>13.181818181818182</v>
      </c>
      <c r="E1266" s="301">
        <v>170</v>
      </c>
      <c r="F1266" s="299" t="s">
        <v>102</v>
      </c>
    </row>
    <row r="1267" spans="1:6" x14ac:dyDescent="0.3">
      <c r="A1267" s="301">
        <v>202401</v>
      </c>
      <c r="B1267" s="299" t="s">
        <v>188</v>
      </c>
      <c r="C1267" s="299" t="s">
        <v>36</v>
      </c>
      <c r="D1267" s="301">
        <v>2</v>
      </c>
      <c r="E1267" s="301">
        <v>188</v>
      </c>
      <c r="F1267" s="299" t="s">
        <v>260</v>
      </c>
    </row>
    <row r="1268" spans="1:6" x14ac:dyDescent="0.3">
      <c r="A1268" s="301">
        <v>202401</v>
      </c>
      <c r="B1268" s="299" t="s">
        <v>188</v>
      </c>
      <c r="C1268" s="299" t="s">
        <v>36</v>
      </c>
      <c r="D1268" s="301">
        <v>5</v>
      </c>
      <c r="E1268" s="301">
        <v>192</v>
      </c>
      <c r="F1268" s="299" t="s">
        <v>261</v>
      </c>
    </row>
    <row r="1269" spans="1:6" x14ac:dyDescent="0.3">
      <c r="A1269" s="301">
        <v>202401</v>
      </c>
      <c r="B1269" s="299" t="s">
        <v>188</v>
      </c>
      <c r="C1269" s="299" t="s">
        <v>36</v>
      </c>
      <c r="D1269" s="301">
        <v>2</v>
      </c>
      <c r="E1269" s="301">
        <v>203</v>
      </c>
      <c r="F1269" s="299" t="s">
        <v>224</v>
      </c>
    </row>
    <row r="1270" spans="1:6" x14ac:dyDescent="0.3">
      <c r="A1270" s="301">
        <v>202401</v>
      </c>
      <c r="B1270" s="299" t="s">
        <v>188</v>
      </c>
      <c r="C1270" s="299" t="s">
        <v>36</v>
      </c>
      <c r="D1270" s="301">
        <v>1</v>
      </c>
      <c r="E1270" s="301">
        <v>204</v>
      </c>
      <c r="F1270" s="299" t="s">
        <v>262</v>
      </c>
    </row>
    <row r="1271" spans="1:6" x14ac:dyDescent="0.3">
      <c r="A1271" s="301">
        <v>202401</v>
      </c>
      <c r="B1271" s="299" t="s">
        <v>188</v>
      </c>
      <c r="C1271" s="299" t="s">
        <v>36</v>
      </c>
      <c r="D1271" s="301">
        <v>2</v>
      </c>
      <c r="E1271" s="301">
        <v>208</v>
      </c>
      <c r="F1271" s="299" t="s">
        <v>113</v>
      </c>
    </row>
    <row r="1272" spans="1:6" x14ac:dyDescent="0.3">
      <c r="A1272" s="301">
        <v>202401</v>
      </c>
      <c r="B1272" s="299" t="s">
        <v>188</v>
      </c>
      <c r="C1272" s="299" t="s">
        <v>36</v>
      </c>
      <c r="D1272" s="301">
        <v>5</v>
      </c>
      <c r="E1272" s="301">
        <v>214</v>
      </c>
      <c r="F1272" s="299" t="s">
        <v>225</v>
      </c>
    </row>
    <row r="1273" spans="1:6" x14ac:dyDescent="0.3">
      <c r="A1273" s="301">
        <v>202401</v>
      </c>
      <c r="B1273" s="299" t="s">
        <v>188</v>
      </c>
      <c r="C1273" s="299" t="s">
        <v>36</v>
      </c>
      <c r="D1273" s="301">
        <v>16</v>
      </c>
      <c r="E1273" s="301">
        <v>218</v>
      </c>
      <c r="F1273" s="299" t="s">
        <v>114</v>
      </c>
    </row>
    <row r="1274" spans="1:6" x14ac:dyDescent="0.3">
      <c r="A1274" s="301">
        <v>202401</v>
      </c>
      <c r="B1274" s="299" t="s">
        <v>188</v>
      </c>
      <c r="C1274" s="299" t="s">
        <v>36</v>
      </c>
      <c r="D1274" s="301">
        <v>2</v>
      </c>
      <c r="E1274" s="301">
        <v>222</v>
      </c>
      <c r="F1274" s="299" t="s">
        <v>264</v>
      </c>
    </row>
    <row r="1275" spans="1:6" x14ac:dyDescent="0.3">
      <c r="A1275" s="301">
        <v>202401</v>
      </c>
      <c r="B1275" s="299" t="s">
        <v>188</v>
      </c>
      <c r="C1275" s="299" t="s">
        <v>36</v>
      </c>
      <c r="D1275" s="301">
        <v>1</v>
      </c>
      <c r="E1275" s="301">
        <v>226</v>
      </c>
      <c r="F1275" s="299" t="s">
        <v>265</v>
      </c>
    </row>
    <row r="1276" spans="1:6" x14ac:dyDescent="0.3">
      <c r="A1276" s="301">
        <v>202401</v>
      </c>
      <c r="B1276" s="299" t="s">
        <v>188</v>
      </c>
      <c r="C1276" s="299" t="s">
        <v>36</v>
      </c>
      <c r="D1276" s="301">
        <v>29.454545454545453</v>
      </c>
      <c r="E1276" s="301">
        <v>250</v>
      </c>
      <c r="F1276" s="299" t="s">
        <v>105</v>
      </c>
    </row>
    <row r="1277" spans="1:6" x14ac:dyDescent="0.3">
      <c r="A1277" s="301">
        <v>202401</v>
      </c>
      <c r="B1277" s="299" t="s">
        <v>188</v>
      </c>
      <c r="C1277" s="299" t="s">
        <v>36</v>
      </c>
      <c r="D1277" s="301">
        <v>3</v>
      </c>
      <c r="E1277" s="301">
        <v>270</v>
      </c>
      <c r="F1277" s="299" t="s">
        <v>270</v>
      </c>
    </row>
    <row r="1278" spans="1:6" x14ac:dyDescent="0.3">
      <c r="A1278" s="301">
        <v>202401</v>
      </c>
      <c r="B1278" s="299" t="s">
        <v>188</v>
      </c>
      <c r="C1278" s="299" t="s">
        <v>36</v>
      </c>
      <c r="D1278" s="301">
        <v>52.590909090909093</v>
      </c>
      <c r="E1278" s="301">
        <v>276</v>
      </c>
      <c r="F1278" s="299" t="s">
        <v>99</v>
      </c>
    </row>
    <row r="1279" spans="1:6" x14ac:dyDescent="0.3">
      <c r="A1279" s="301">
        <v>202401</v>
      </c>
      <c r="B1279" s="299" t="s">
        <v>188</v>
      </c>
      <c r="C1279" s="299" t="s">
        <v>36</v>
      </c>
      <c r="D1279" s="301">
        <v>5</v>
      </c>
      <c r="E1279" s="301">
        <v>288</v>
      </c>
      <c r="F1279" s="299" t="s">
        <v>272</v>
      </c>
    </row>
    <row r="1280" spans="1:6" x14ac:dyDescent="0.3">
      <c r="A1280" s="301">
        <v>202401</v>
      </c>
      <c r="B1280" s="299" t="s">
        <v>188</v>
      </c>
      <c r="C1280" s="299" t="s">
        <v>36</v>
      </c>
      <c r="D1280" s="301">
        <v>2</v>
      </c>
      <c r="E1280" s="301">
        <v>324</v>
      </c>
      <c r="F1280" s="299" t="s">
        <v>275</v>
      </c>
    </row>
    <row r="1281" spans="1:6" x14ac:dyDescent="0.3">
      <c r="A1281" s="301">
        <v>202401</v>
      </c>
      <c r="B1281" s="299" t="s">
        <v>188</v>
      </c>
      <c r="C1281" s="299" t="s">
        <v>36</v>
      </c>
      <c r="D1281" s="301">
        <v>1</v>
      </c>
      <c r="E1281" s="301">
        <v>332</v>
      </c>
      <c r="F1281" s="299" t="s">
        <v>277</v>
      </c>
    </row>
    <row r="1282" spans="1:6" x14ac:dyDescent="0.3">
      <c r="A1282" s="301">
        <v>202401</v>
      </c>
      <c r="B1282" s="299" t="s">
        <v>188</v>
      </c>
      <c r="C1282" s="299" t="s">
        <v>36</v>
      </c>
      <c r="D1282" s="301">
        <v>6</v>
      </c>
      <c r="E1282" s="301">
        <v>340</v>
      </c>
      <c r="F1282" s="299" t="s">
        <v>190</v>
      </c>
    </row>
    <row r="1283" spans="1:6" x14ac:dyDescent="0.3">
      <c r="A1283" s="301">
        <v>202401</v>
      </c>
      <c r="B1283" s="299" t="s">
        <v>188</v>
      </c>
      <c r="C1283" s="299" t="s">
        <v>36</v>
      </c>
      <c r="D1283" s="301">
        <v>3</v>
      </c>
      <c r="E1283" s="301">
        <v>348</v>
      </c>
      <c r="F1283" s="299" t="s">
        <v>279</v>
      </c>
    </row>
    <row r="1284" spans="1:6" x14ac:dyDescent="0.3">
      <c r="A1284" s="301">
        <v>202401</v>
      </c>
      <c r="B1284" s="299" t="s">
        <v>188</v>
      </c>
      <c r="C1284" s="299" t="s">
        <v>36</v>
      </c>
      <c r="D1284" s="301">
        <v>6</v>
      </c>
      <c r="E1284" s="301">
        <v>356</v>
      </c>
      <c r="F1284" s="299" t="s">
        <v>281</v>
      </c>
    </row>
    <row r="1285" spans="1:6" x14ac:dyDescent="0.3">
      <c r="A1285" s="301">
        <v>202401</v>
      </c>
      <c r="B1285" s="299" t="s">
        <v>188</v>
      </c>
      <c r="C1285" s="299" t="s">
        <v>36</v>
      </c>
      <c r="D1285" s="301">
        <v>2.5909090909090908</v>
      </c>
      <c r="E1285" s="301">
        <v>372</v>
      </c>
      <c r="F1285" s="299" t="s">
        <v>106</v>
      </c>
    </row>
    <row r="1286" spans="1:6" x14ac:dyDescent="0.3">
      <c r="A1286" s="301">
        <v>202401</v>
      </c>
      <c r="B1286" s="299" t="s">
        <v>188</v>
      </c>
      <c r="C1286" s="299" t="s">
        <v>36</v>
      </c>
      <c r="D1286" s="301">
        <v>1</v>
      </c>
      <c r="E1286" s="301">
        <v>376</v>
      </c>
      <c r="F1286" s="299" t="s">
        <v>285</v>
      </c>
    </row>
    <row r="1287" spans="1:6" x14ac:dyDescent="0.3">
      <c r="A1287" s="301">
        <v>202401</v>
      </c>
      <c r="B1287" s="299" t="s">
        <v>188</v>
      </c>
      <c r="C1287" s="299" t="s">
        <v>36</v>
      </c>
      <c r="D1287" s="301">
        <v>51</v>
      </c>
      <c r="E1287" s="301">
        <v>380</v>
      </c>
      <c r="F1287" s="299" t="s">
        <v>107</v>
      </c>
    </row>
    <row r="1288" spans="1:6" x14ac:dyDescent="0.3">
      <c r="A1288" s="301">
        <v>202401</v>
      </c>
      <c r="B1288" s="299" t="s">
        <v>188</v>
      </c>
      <c r="C1288" s="299" t="s">
        <v>36</v>
      </c>
      <c r="D1288" s="301">
        <v>2</v>
      </c>
      <c r="E1288" s="301">
        <v>384</v>
      </c>
      <c r="F1288" s="299" t="s">
        <v>286</v>
      </c>
    </row>
    <row r="1289" spans="1:6" x14ac:dyDescent="0.3">
      <c r="A1289" s="301">
        <v>202401</v>
      </c>
      <c r="B1289" s="299" t="s">
        <v>188</v>
      </c>
      <c r="C1289" s="299" t="s">
        <v>36</v>
      </c>
      <c r="D1289" s="301">
        <v>1</v>
      </c>
      <c r="E1289" s="301">
        <v>392</v>
      </c>
      <c r="F1289" s="299" t="s">
        <v>288</v>
      </c>
    </row>
    <row r="1290" spans="1:6" x14ac:dyDescent="0.3">
      <c r="A1290" s="301">
        <v>202401</v>
      </c>
      <c r="B1290" s="299" t="s">
        <v>188</v>
      </c>
      <c r="C1290" s="299" t="s">
        <v>36</v>
      </c>
      <c r="D1290" s="301">
        <v>1.9545454545454546</v>
      </c>
      <c r="E1290" s="301">
        <v>422</v>
      </c>
      <c r="F1290" s="299" t="s">
        <v>297</v>
      </c>
    </row>
    <row r="1291" spans="1:6" x14ac:dyDescent="0.3">
      <c r="A1291" s="301">
        <v>202401</v>
      </c>
      <c r="B1291" s="299" t="s">
        <v>188</v>
      </c>
      <c r="C1291" s="299" t="s">
        <v>36</v>
      </c>
      <c r="D1291" s="301">
        <v>11.227272727272727</v>
      </c>
      <c r="E1291" s="301">
        <v>440</v>
      </c>
      <c r="F1291" s="299" t="s">
        <v>118</v>
      </c>
    </row>
    <row r="1292" spans="1:6" x14ac:dyDescent="0.3">
      <c r="A1292" s="301">
        <v>202401</v>
      </c>
      <c r="B1292" s="299" t="s">
        <v>188</v>
      </c>
      <c r="C1292" s="299" t="s">
        <v>36</v>
      </c>
      <c r="D1292" s="301">
        <v>13</v>
      </c>
      <c r="E1292" s="301">
        <v>466</v>
      </c>
      <c r="F1292" s="299" t="s">
        <v>304</v>
      </c>
    </row>
    <row r="1293" spans="1:6" x14ac:dyDescent="0.3">
      <c r="A1293" s="301">
        <v>202401</v>
      </c>
      <c r="B1293" s="299" t="s">
        <v>188</v>
      </c>
      <c r="C1293" s="299" t="s">
        <v>36</v>
      </c>
      <c r="D1293" s="301">
        <v>1</v>
      </c>
      <c r="E1293" s="301">
        <v>470</v>
      </c>
      <c r="F1293" s="299" t="s">
        <v>122</v>
      </c>
    </row>
    <row r="1294" spans="1:6" x14ac:dyDescent="0.3">
      <c r="A1294" s="301">
        <v>202401</v>
      </c>
      <c r="B1294" s="299" t="s">
        <v>188</v>
      </c>
      <c r="C1294" s="299" t="s">
        <v>36</v>
      </c>
      <c r="D1294" s="301">
        <v>1.2272727272727273</v>
      </c>
      <c r="E1294" s="301">
        <v>484</v>
      </c>
      <c r="F1294" s="299" t="s">
        <v>307</v>
      </c>
    </row>
    <row r="1295" spans="1:6" x14ac:dyDescent="0.3">
      <c r="A1295" s="301">
        <v>202401</v>
      </c>
      <c r="B1295" s="299" t="s">
        <v>188</v>
      </c>
      <c r="C1295" s="299" t="s">
        <v>36</v>
      </c>
      <c r="D1295" s="301">
        <v>5</v>
      </c>
      <c r="E1295" s="301">
        <v>498</v>
      </c>
      <c r="F1295" s="299" t="s">
        <v>310</v>
      </c>
    </row>
    <row r="1296" spans="1:6" x14ac:dyDescent="0.3">
      <c r="A1296" s="301">
        <v>202401</v>
      </c>
      <c r="B1296" s="299" t="s">
        <v>188</v>
      </c>
      <c r="C1296" s="299" t="s">
        <v>36</v>
      </c>
      <c r="D1296" s="301">
        <v>797</v>
      </c>
      <c r="E1296" s="301">
        <v>504</v>
      </c>
      <c r="F1296" s="299" t="s">
        <v>95</v>
      </c>
    </row>
    <row r="1297" spans="1:6" x14ac:dyDescent="0.3">
      <c r="A1297" s="301">
        <v>202401</v>
      </c>
      <c r="B1297" s="299" t="s">
        <v>188</v>
      </c>
      <c r="C1297" s="299" t="s">
        <v>36</v>
      </c>
      <c r="D1297" s="301">
        <v>1</v>
      </c>
      <c r="E1297" s="301">
        <v>508</v>
      </c>
      <c r="F1297" s="299" t="s">
        <v>313</v>
      </c>
    </row>
    <row r="1298" spans="1:6" x14ac:dyDescent="0.3">
      <c r="A1298" s="301">
        <v>202401</v>
      </c>
      <c r="B1298" s="299" t="s">
        <v>188</v>
      </c>
      <c r="C1298" s="299" t="s">
        <v>36</v>
      </c>
      <c r="D1298" s="301">
        <v>2</v>
      </c>
      <c r="E1298" s="301">
        <v>524</v>
      </c>
      <c r="F1298" s="299" t="s">
        <v>315</v>
      </c>
    </row>
    <row r="1299" spans="1:6" x14ac:dyDescent="0.3">
      <c r="A1299" s="301">
        <v>202401</v>
      </c>
      <c r="B1299" s="299" t="s">
        <v>188</v>
      </c>
      <c r="C1299" s="299" t="s">
        <v>36</v>
      </c>
      <c r="D1299" s="301">
        <v>16.772727272727273</v>
      </c>
      <c r="E1299" s="301">
        <v>528</v>
      </c>
      <c r="F1299" s="299" t="s">
        <v>316</v>
      </c>
    </row>
    <row r="1300" spans="1:6" x14ac:dyDescent="0.3">
      <c r="A1300" s="301">
        <v>202401</v>
      </c>
      <c r="B1300" s="299" t="s">
        <v>188</v>
      </c>
      <c r="C1300" s="299" t="s">
        <v>36</v>
      </c>
      <c r="D1300" s="301">
        <v>1</v>
      </c>
      <c r="E1300" s="301">
        <v>540</v>
      </c>
      <c r="F1300" s="299" t="s">
        <v>317</v>
      </c>
    </row>
    <row r="1301" spans="1:6" x14ac:dyDescent="0.3">
      <c r="A1301" s="301">
        <v>202401</v>
      </c>
      <c r="B1301" s="299" t="s">
        <v>188</v>
      </c>
      <c r="C1301" s="299" t="s">
        <v>36</v>
      </c>
      <c r="D1301" s="301">
        <v>4</v>
      </c>
      <c r="E1301" s="301">
        <v>566</v>
      </c>
      <c r="F1301" s="299" t="s">
        <v>319</v>
      </c>
    </row>
    <row r="1302" spans="1:6" x14ac:dyDescent="0.3">
      <c r="A1302" s="301">
        <v>202401</v>
      </c>
      <c r="B1302" s="299" t="s">
        <v>188</v>
      </c>
      <c r="C1302" s="299" t="s">
        <v>36</v>
      </c>
      <c r="D1302" s="301">
        <v>19</v>
      </c>
      <c r="E1302" s="301">
        <v>586</v>
      </c>
      <c r="F1302" s="299" t="s">
        <v>324</v>
      </c>
    </row>
    <row r="1303" spans="1:6" x14ac:dyDescent="0.3">
      <c r="A1303" s="301">
        <v>202401</v>
      </c>
      <c r="B1303" s="299" t="s">
        <v>188</v>
      </c>
      <c r="C1303" s="299" t="s">
        <v>36</v>
      </c>
      <c r="D1303" s="301">
        <v>2</v>
      </c>
      <c r="E1303" s="301">
        <v>600</v>
      </c>
      <c r="F1303" s="299" t="s">
        <v>192</v>
      </c>
    </row>
    <row r="1304" spans="1:6" x14ac:dyDescent="0.3">
      <c r="A1304" s="301">
        <v>202401</v>
      </c>
      <c r="B1304" s="299" t="s">
        <v>188</v>
      </c>
      <c r="C1304" s="299" t="s">
        <v>36</v>
      </c>
      <c r="D1304" s="301">
        <v>1</v>
      </c>
      <c r="E1304" s="301">
        <v>604</v>
      </c>
      <c r="F1304" s="299" t="s">
        <v>326</v>
      </c>
    </row>
    <row r="1305" spans="1:6" x14ac:dyDescent="0.3">
      <c r="A1305" s="301">
        <v>202401</v>
      </c>
      <c r="B1305" s="299" t="s">
        <v>188</v>
      </c>
      <c r="C1305" s="299" t="s">
        <v>36</v>
      </c>
      <c r="D1305" s="301">
        <v>6</v>
      </c>
      <c r="E1305" s="301">
        <v>616</v>
      </c>
      <c r="F1305" s="299" t="s">
        <v>96</v>
      </c>
    </row>
    <row r="1306" spans="1:6" x14ac:dyDescent="0.3">
      <c r="A1306" s="301">
        <v>202401</v>
      </c>
      <c r="B1306" s="299" t="s">
        <v>188</v>
      </c>
      <c r="C1306" s="299" t="s">
        <v>36</v>
      </c>
      <c r="D1306" s="301">
        <v>28</v>
      </c>
      <c r="E1306" s="301">
        <v>620</v>
      </c>
      <c r="F1306" s="299" t="s">
        <v>109</v>
      </c>
    </row>
    <row r="1307" spans="1:6" x14ac:dyDescent="0.3">
      <c r="A1307" s="301">
        <v>202401</v>
      </c>
      <c r="B1307" s="299" t="s">
        <v>188</v>
      </c>
      <c r="C1307" s="299" t="s">
        <v>36</v>
      </c>
      <c r="D1307" s="301">
        <v>1</v>
      </c>
      <c r="E1307" s="301">
        <v>624</v>
      </c>
      <c r="F1307" s="299" t="s">
        <v>329</v>
      </c>
    </row>
    <row r="1308" spans="1:6" x14ac:dyDescent="0.3">
      <c r="A1308" s="301">
        <v>202401</v>
      </c>
      <c r="B1308" s="299" t="s">
        <v>188</v>
      </c>
      <c r="C1308" s="299" t="s">
        <v>36</v>
      </c>
      <c r="D1308" s="301">
        <v>283.36363636363637</v>
      </c>
      <c r="E1308" s="301">
        <v>642</v>
      </c>
      <c r="F1308" s="299" t="s">
        <v>97</v>
      </c>
    </row>
    <row r="1309" spans="1:6" x14ac:dyDescent="0.3">
      <c r="A1309" s="301">
        <v>202401</v>
      </c>
      <c r="B1309" s="299" t="s">
        <v>188</v>
      </c>
      <c r="C1309" s="299" t="s">
        <v>36</v>
      </c>
      <c r="D1309" s="301">
        <v>2</v>
      </c>
      <c r="E1309" s="301">
        <v>643</v>
      </c>
      <c r="F1309" s="299" t="s">
        <v>333</v>
      </c>
    </row>
    <row r="1310" spans="1:6" x14ac:dyDescent="0.3">
      <c r="A1310" s="301">
        <v>202401</v>
      </c>
      <c r="B1310" s="299" t="s">
        <v>188</v>
      </c>
      <c r="C1310" s="299" t="s">
        <v>36</v>
      </c>
      <c r="D1310" s="301">
        <v>8.3636363636363633</v>
      </c>
      <c r="E1310" s="301">
        <v>686</v>
      </c>
      <c r="F1310" s="299" t="s">
        <v>193</v>
      </c>
    </row>
    <row r="1311" spans="1:6" x14ac:dyDescent="0.3">
      <c r="A1311" s="301">
        <v>202401</v>
      </c>
      <c r="B1311" s="299" t="s">
        <v>188</v>
      </c>
      <c r="C1311" s="299" t="s">
        <v>36</v>
      </c>
      <c r="D1311" s="301">
        <v>2</v>
      </c>
      <c r="E1311" s="301">
        <v>703</v>
      </c>
      <c r="F1311" s="299" t="s">
        <v>94</v>
      </c>
    </row>
    <row r="1312" spans="1:6" x14ac:dyDescent="0.3">
      <c r="A1312" s="301">
        <v>202401</v>
      </c>
      <c r="B1312" s="299" t="s">
        <v>188</v>
      </c>
      <c r="C1312" s="299" t="s">
        <v>36</v>
      </c>
      <c r="D1312" s="301">
        <v>113499.13636363637</v>
      </c>
      <c r="E1312" s="301">
        <v>724</v>
      </c>
      <c r="F1312" s="299" t="s">
        <v>223</v>
      </c>
    </row>
    <row r="1313" spans="1:6" x14ac:dyDescent="0.3">
      <c r="A1313" s="301">
        <v>202401</v>
      </c>
      <c r="B1313" s="299" t="s">
        <v>188</v>
      </c>
      <c r="C1313" s="299" t="s">
        <v>36</v>
      </c>
      <c r="D1313" s="301">
        <v>1</v>
      </c>
      <c r="E1313" s="301">
        <v>752</v>
      </c>
      <c r="F1313" s="299" t="s">
        <v>119</v>
      </c>
    </row>
    <row r="1314" spans="1:6" x14ac:dyDescent="0.3">
      <c r="A1314" s="301">
        <v>202401</v>
      </c>
      <c r="B1314" s="299" t="s">
        <v>188</v>
      </c>
      <c r="C1314" s="299" t="s">
        <v>36</v>
      </c>
      <c r="D1314" s="301">
        <v>3.0909090909090908</v>
      </c>
      <c r="E1314" s="301">
        <v>756</v>
      </c>
      <c r="F1314" s="299" t="s">
        <v>350</v>
      </c>
    </row>
    <row r="1315" spans="1:6" x14ac:dyDescent="0.3">
      <c r="A1315" s="301">
        <v>202401</v>
      </c>
      <c r="B1315" s="299" t="s">
        <v>188</v>
      </c>
      <c r="C1315" s="299" t="s">
        <v>36</v>
      </c>
      <c r="D1315" s="301">
        <v>9</v>
      </c>
      <c r="E1315" s="301">
        <v>804</v>
      </c>
      <c r="F1315" s="299" t="s">
        <v>98</v>
      </c>
    </row>
    <row r="1316" spans="1:6" x14ac:dyDescent="0.3">
      <c r="A1316" s="301">
        <v>202401</v>
      </c>
      <c r="B1316" s="299" t="s">
        <v>188</v>
      </c>
      <c r="C1316" s="299" t="s">
        <v>36</v>
      </c>
      <c r="D1316" s="301">
        <v>1</v>
      </c>
      <c r="E1316" s="301">
        <v>818</v>
      </c>
      <c r="F1316" s="299" t="s">
        <v>362</v>
      </c>
    </row>
    <row r="1317" spans="1:6" x14ac:dyDescent="0.3">
      <c r="A1317" s="301">
        <v>202401</v>
      </c>
      <c r="B1317" s="299" t="s">
        <v>188</v>
      </c>
      <c r="C1317" s="299" t="s">
        <v>36</v>
      </c>
      <c r="D1317" s="301">
        <v>44</v>
      </c>
      <c r="E1317" s="301">
        <v>826</v>
      </c>
      <c r="F1317" s="299" t="s">
        <v>110</v>
      </c>
    </row>
    <row r="1318" spans="1:6" x14ac:dyDescent="0.3">
      <c r="A1318" s="301">
        <v>202401</v>
      </c>
      <c r="B1318" s="299" t="s">
        <v>188</v>
      </c>
      <c r="C1318" s="299" t="s">
        <v>36</v>
      </c>
      <c r="D1318" s="301">
        <v>8</v>
      </c>
      <c r="E1318" s="301">
        <v>840</v>
      </c>
      <c r="F1318" s="299" t="s">
        <v>365</v>
      </c>
    </row>
    <row r="1319" spans="1:6" x14ac:dyDescent="0.3">
      <c r="A1319" s="301">
        <v>202401</v>
      </c>
      <c r="B1319" s="299" t="s">
        <v>188</v>
      </c>
      <c r="C1319" s="299" t="s">
        <v>36</v>
      </c>
      <c r="D1319" s="301">
        <v>3</v>
      </c>
      <c r="E1319" s="301">
        <v>858</v>
      </c>
      <c r="F1319" s="299" t="s">
        <v>368</v>
      </c>
    </row>
    <row r="1320" spans="1:6" x14ac:dyDescent="0.3">
      <c r="A1320" s="301">
        <v>202401</v>
      </c>
      <c r="B1320" s="299" t="s">
        <v>188</v>
      </c>
      <c r="C1320" s="299" t="s">
        <v>36</v>
      </c>
      <c r="D1320" s="301">
        <v>4</v>
      </c>
      <c r="E1320" s="301">
        <v>862</v>
      </c>
      <c r="F1320" s="299" t="s">
        <v>111</v>
      </c>
    </row>
    <row r="1321" spans="1:6" x14ac:dyDescent="0.3">
      <c r="A1321" s="301">
        <v>202401</v>
      </c>
      <c r="B1321" s="299" t="s">
        <v>188</v>
      </c>
      <c r="C1321" s="299" t="s">
        <v>36</v>
      </c>
      <c r="D1321" s="301">
        <v>2</v>
      </c>
      <c r="E1321" s="301">
        <v>953</v>
      </c>
      <c r="F1321" s="299" t="s">
        <v>189</v>
      </c>
    </row>
    <row r="1322" spans="1:6" x14ac:dyDescent="0.3">
      <c r="A1322" s="301">
        <v>202401</v>
      </c>
      <c r="B1322" s="299" t="s">
        <v>77</v>
      </c>
      <c r="C1322" s="299" t="s">
        <v>35</v>
      </c>
      <c r="D1322" s="301">
        <v>100.13636363636364</v>
      </c>
      <c r="E1322" s="301">
        <v>4</v>
      </c>
      <c r="F1322" s="299" t="s">
        <v>226</v>
      </c>
    </row>
    <row r="1323" spans="1:6" x14ac:dyDescent="0.3">
      <c r="A1323" s="301">
        <v>202401</v>
      </c>
      <c r="B1323" s="299" t="s">
        <v>77</v>
      </c>
      <c r="C1323" s="299" t="s">
        <v>35</v>
      </c>
      <c r="D1323" s="301">
        <v>397</v>
      </c>
      <c r="E1323" s="301">
        <v>8</v>
      </c>
      <c r="F1323" s="299" t="s">
        <v>227</v>
      </c>
    </row>
    <row r="1324" spans="1:6" x14ac:dyDescent="0.3">
      <c r="A1324" s="301">
        <v>202401</v>
      </c>
      <c r="B1324" s="299" t="s">
        <v>77</v>
      </c>
      <c r="C1324" s="299" t="s">
        <v>35</v>
      </c>
      <c r="D1324" s="301">
        <v>2</v>
      </c>
      <c r="E1324" s="301">
        <v>10</v>
      </c>
      <c r="F1324" s="299" t="s">
        <v>228</v>
      </c>
    </row>
    <row r="1325" spans="1:6" x14ac:dyDescent="0.3">
      <c r="A1325" s="301">
        <v>202401</v>
      </c>
      <c r="B1325" s="299" t="s">
        <v>77</v>
      </c>
      <c r="C1325" s="299" t="s">
        <v>35</v>
      </c>
      <c r="D1325" s="301">
        <v>2680.6363636363635</v>
      </c>
      <c r="E1325" s="301">
        <v>12</v>
      </c>
      <c r="F1325" s="299" t="s">
        <v>229</v>
      </c>
    </row>
    <row r="1326" spans="1:6" x14ac:dyDescent="0.3">
      <c r="A1326" s="301">
        <v>202401</v>
      </c>
      <c r="B1326" s="299" t="s">
        <v>77</v>
      </c>
      <c r="C1326" s="299" t="s">
        <v>35</v>
      </c>
      <c r="D1326" s="301">
        <v>1</v>
      </c>
      <c r="E1326" s="301">
        <v>16</v>
      </c>
      <c r="F1326" s="299" t="s">
        <v>399</v>
      </c>
    </row>
    <row r="1327" spans="1:6" x14ac:dyDescent="0.3">
      <c r="A1327" s="301">
        <v>202401</v>
      </c>
      <c r="B1327" s="299" t="s">
        <v>77</v>
      </c>
      <c r="C1327" s="299" t="s">
        <v>35</v>
      </c>
      <c r="D1327" s="301">
        <v>239.77272727272728</v>
      </c>
      <c r="E1327" s="301">
        <v>20</v>
      </c>
      <c r="F1327" s="299" t="s">
        <v>230</v>
      </c>
    </row>
    <row r="1328" spans="1:6" x14ac:dyDescent="0.3">
      <c r="A1328" s="301">
        <v>202401</v>
      </c>
      <c r="B1328" s="299" t="s">
        <v>77</v>
      </c>
      <c r="C1328" s="299" t="s">
        <v>35</v>
      </c>
      <c r="D1328" s="301">
        <v>199.72727272727272</v>
      </c>
      <c r="E1328" s="301">
        <v>24</v>
      </c>
      <c r="F1328" s="299" t="s">
        <v>231</v>
      </c>
    </row>
    <row r="1329" spans="1:6" x14ac:dyDescent="0.3">
      <c r="A1329" s="301">
        <v>202401</v>
      </c>
      <c r="B1329" s="299" t="s">
        <v>77</v>
      </c>
      <c r="C1329" s="299" t="s">
        <v>35</v>
      </c>
      <c r="D1329" s="301">
        <v>1</v>
      </c>
      <c r="E1329" s="301">
        <v>28</v>
      </c>
      <c r="F1329" s="299" t="s">
        <v>373</v>
      </c>
    </row>
    <row r="1330" spans="1:6" x14ac:dyDescent="0.3">
      <c r="A1330" s="301">
        <v>202401</v>
      </c>
      <c r="B1330" s="299" t="s">
        <v>77</v>
      </c>
      <c r="C1330" s="299" t="s">
        <v>35</v>
      </c>
      <c r="D1330" s="301">
        <v>100.36363636363636</v>
      </c>
      <c r="E1330" s="301">
        <v>31</v>
      </c>
      <c r="F1330" s="299" t="s">
        <v>232</v>
      </c>
    </row>
    <row r="1331" spans="1:6" x14ac:dyDescent="0.3">
      <c r="A1331" s="301">
        <v>202401</v>
      </c>
      <c r="B1331" s="299" t="s">
        <v>77</v>
      </c>
      <c r="C1331" s="299" t="s">
        <v>35</v>
      </c>
      <c r="D1331" s="301">
        <v>21245.272727272728</v>
      </c>
      <c r="E1331" s="301">
        <v>32</v>
      </c>
      <c r="F1331" s="299" t="s">
        <v>183</v>
      </c>
    </row>
    <row r="1332" spans="1:6" x14ac:dyDescent="0.3">
      <c r="A1332" s="301">
        <v>202401</v>
      </c>
      <c r="B1332" s="299" t="s">
        <v>77</v>
      </c>
      <c r="C1332" s="299" t="s">
        <v>35</v>
      </c>
      <c r="D1332" s="301">
        <v>246.45454545454547</v>
      </c>
      <c r="E1332" s="301">
        <v>36</v>
      </c>
      <c r="F1332" s="299" t="s">
        <v>233</v>
      </c>
    </row>
    <row r="1333" spans="1:6" x14ac:dyDescent="0.3">
      <c r="A1333" s="301">
        <v>202401</v>
      </c>
      <c r="B1333" s="299" t="s">
        <v>77</v>
      </c>
      <c r="C1333" s="299" t="s">
        <v>35</v>
      </c>
      <c r="D1333" s="301">
        <v>1236.2727272727273</v>
      </c>
      <c r="E1333" s="301">
        <v>40</v>
      </c>
      <c r="F1333" s="299" t="s">
        <v>100</v>
      </c>
    </row>
    <row r="1334" spans="1:6" x14ac:dyDescent="0.3">
      <c r="A1334" s="301">
        <v>202401</v>
      </c>
      <c r="B1334" s="299" t="s">
        <v>77</v>
      </c>
      <c r="C1334" s="299" t="s">
        <v>35</v>
      </c>
      <c r="D1334" s="301">
        <v>1</v>
      </c>
      <c r="E1334" s="301">
        <v>44</v>
      </c>
      <c r="F1334" s="299" t="s">
        <v>234</v>
      </c>
    </row>
    <row r="1335" spans="1:6" x14ac:dyDescent="0.3">
      <c r="A1335" s="301">
        <v>202401</v>
      </c>
      <c r="B1335" s="299" t="s">
        <v>77</v>
      </c>
      <c r="C1335" s="299" t="s">
        <v>35</v>
      </c>
      <c r="D1335" s="301">
        <v>1</v>
      </c>
      <c r="E1335" s="301">
        <v>48</v>
      </c>
      <c r="F1335" s="299" t="s">
        <v>235</v>
      </c>
    </row>
    <row r="1336" spans="1:6" x14ac:dyDescent="0.3">
      <c r="A1336" s="301">
        <v>202401</v>
      </c>
      <c r="B1336" s="299" t="s">
        <v>77</v>
      </c>
      <c r="C1336" s="299" t="s">
        <v>35</v>
      </c>
      <c r="D1336" s="301">
        <v>660.36363636363637</v>
      </c>
      <c r="E1336" s="301">
        <v>50</v>
      </c>
      <c r="F1336" s="299" t="s">
        <v>236</v>
      </c>
    </row>
    <row r="1337" spans="1:6" x14ac:dyDescent="0.3">
      <c r="A1337" s="301">
        <v>202401</v>
      </c>
      <c r="B1337" s="299" t="s">
        <v>77</v>
      </c>
      <c r="C1337" s="299" t="s">
        <v>35</v>
      </c>
      <c r="D1337" s="301">
        <v>1381.3636363636363</v>
      </c>
      <c r="E1337" s="301">
        <v>51</v>
      </c>
      <c r="F1337" s="299" t="s">
        <v>237</v>
      </c>
    </row>
    <row r="1338" spans="1:6" x14ac:dyDescent="0.3">
      <c r="A1338" s="301">
        <v>202401</v>
      </c>
      <c r="B1338" s="299" t="s">
        <v>77</v>
      </c>
      <c r="C1338" s="299" t="s">
        <v>35</v>
      </c>
      <c r="D1338" s="301">
        <v>3</v>
      </c>
      <c r="E1338" s="301">
        <v>52</v>
      </c>
      <c r="F1338" s="299" t="s">
        <v>238</v>
      </c>
    </row>
    <row r="1339" spans="1:6" x14ac:dyDescent="0.3">
      <c r="A1339" s="301">
        <v>202401</v>
      </c>
      <c r="B1339" s="299" t="s">
        <v>77</v>
      </c>
      <c r="C1339" s="299" t="s">
        <v>35</v>
      </c>
      <c r="D1339" s="301">
        <v>3544.5454545454545</v>
      </c>
      <c r="E1339" s="301">
        <v>56</v>
      </c>
      <c r="F1339" s="299" t="s">
        <v>239</v>
      </c>
    </row>
    <row r="1340" spans="1:6" x14ac:dyDescent="0.3">
      <c r="A1340" s="301">
        <v>202401</v>
      </c>
      <c r="B1340" s="299" t="s">
        <v>77</v>
      </c>
      <c r="C1340" s="299" t="s">
        <v>35</v>
      </c>
      <c r="D1340" s="301">
        <v>3</v>
      </c>
      <c r="E1340" s="301">
        <v>60</v>
      </c>
      <c r="F1340" s="299" t="s">
        <v>240</v>
      </c>
    </row>
    <row r="1341" spans="1:6" x14ac:dyDescent="0.3">
      <c r="A1341" s="301">
        <v>202401</v>
      </c>
      <c r="B1341" s="299" t="s">
        <v>77</v>
      </c>
      <c r="C1341" s="299" t="s">
        <v>35</v>
      </c>
      <c r="D1341" s="301">
        <v>9.8636363636363633</v>
      </c>
      <c r="E1341" s="301">
        <v>64</v>
      </c>
      <c r="F1341" s="299" t="s">
        <v>374</v>
      </c>
    </row>
    <row r="1342" spans="1:6" x14ac:dyDescent="0.3">
      <c r="A1342" s="301">
        <v>202401</v>
      </c>
      <c r="B1342" s="299" t="s">
        <v>77</v>
      </c>
      <c r="C1342" s="299" t="s">
        <v>35</v>
      </c>
      <c r="D1342" s="301">
        <v>11864.045454545454</v>
      </c>
      <c r="E1342" s="301">
        <v>68</v>
      </c>
      <c r="F1342" s="299" t="s">
        <v>241</v>
      </c>
    </row>
    <row r="1343" spans="1:6" x14ac:dyDescent="0.3">
      <c r="A1343" s="301">
        <v>202401</v>
      </c>
      <c r="B1343" s="299" t="s">
        <v>77</v>
      </c>
      <c r="C1343" s="299" t="s">
        <v>35</v>
      </c>
      <c r="D1343" s="301">
        <v>163.13636363636363</v>
      </c>
      <c r="E1343" s="301">
        <v>70</v>
      </c>
      <c r="F1343" s="299" t="s">
        <v>242</v>
      </c>
    </row>
    <row r="1344" spans="1:6" x14ac:dyDescent="0.3">
      <c r="A1344" s="301">
        <v>202401</v>
      </c>
      <c r="B1344" s="299" t="s">
        <v>77</v>
      </c>
      <c r="C1344" s="299" t="s">
        <v>35</v>
      </c>
      <c r="D1344" s="301">
        <v>5</v>
      </c>
      <c r="E1344" s="301">
        <v>72</v>
      </c>
      <c r="F1344" s="299" t="s">
        <v>375</v>
      </c>
    </row>
    <row r="1345" spans="1:6" x14ac:dyDescent="0.3">
      <c r="A1345" s="301">
        <v>202401</v>
      </c>
      <c r="B1345" s="299" t="s">
        <v>77</v>
      </c>
      <c r="C1345" s="299" t="s">
        <v>35</v>
      </c>
      <c r="D1345" s="301">
        <v>1</v>
      </c>
      <c r="E1345" s="301">
        <v>74</v>
      </c>
      <c r="F1345" s="299" t="s">
        <v>400</v>
      </c>
    </row>
    <row r="1346" spans="1:6" x14ac:dyDescent="0.3">
      <c r="A1346" s="301">
        <v>202401</v>
      </c>
      <c r="B1346" s="299" t="s">
        <v>77</v>
      </c>
      <c r="C1346" s="299" t="s">
        <v>35</v>
      </c>
      <c r="D1346" s="301">
        <v>15423.227272727272</v>
      </c>
      <c r="E1346" s="301">
        <v>76</v>
      </c>
      <c r="F1346" s="299" t="s">
        <v>243</v>
      </c>
    </row>
    <row r="1347" spans="1:6" x14ac:dyDescent="0.3">
      <c r="A1347" s="301">
        <v>202401</v>
      </c>
      <c r="B1347" s="299" t="s">
        <v>77</v>
      </c>
      <c r="C1347" s="299" t="s">
        <v>35</v>
      </c>
      <c r="D1347" s="301">
        <v>6</v>
      </c>
      <c r="E1347" s="301">
        <v>84</v>
      </c>
      <c r="F1347" s="299" t="s">
        <v>401</v>
      </c>
    </row>
    <row r="1348" spans="1:6" x14ac:dyDescent="0.3">
      <c r="A1348" s="301">
        <v>202401</v>
      </c>
      <c r="B1348" s="299" t="s">
        <v>77</v>
      </c>
      <c r="C1348" s="299" t="s">
        <v>35</v>
      </c>
      <c r="D1348" s="301">
        <v>6.4545454545454541</v>
      </c>
      <c r="E1348" s="301">
        <v>86</v>
      </c>
      <c r="F1348" s="299" t="s">
        <v>244</v>
      </c>
    </row>
    <row r="1349" spans="1:6" x14ac:dyDescent="0.3">
      <c r="A1349" s="301">
        <v>202401</v>
      </c>
      <c r="B1349" s="299" t="s">
        <v>77</v>
      </c>
      <c r="C1349" s="299" t="s">
        <v>35</v>
      </c>
      <c r="D1349" s="301">
        <v>4.1363636363636367</v>
      </c>
      <c r="E1349" s="301">
        <v>92</v>
      </c>
      <c r="F1349" s="299" t="s">
        <v>376</v>
      </c>
    </row>
    <row r="1350" spans="1:6" x14ac:dyDescent="0.3">
      <c r="A1350" s="301">
        <v>202401</v>
      </c>
      <c r="B1350" s="299" t="s">
        <v>77</v>
      </c>
      <c r="C1350" s="299" t="s">
        <v>35</v>
      </c>
      <c r="D1350" s="301">
        <v>2.7727272727272729</v>
      </c>
      <c r="E1350" s="301">
        <v>96</v>
      </c>
      <c r="F1350" s="299" t="s">
        <v>377</v>
      </c>
    </row>
    <row r="1351" spans="1:6" x14ac:dyDescent="0.3">
      <c r="A1351" s="301">
        <v>202401</v>
      </c>
      <c r="B1351" s="299" t="s">
        <v>77</v>
      </c>
      <c r="C1351" s="299" t="s">
        <v>35</v>
      </c>
      <c r="D1351" s="301">
        <v>18084.727272727272</v>
      </c>
      <c r="E1351" s="301">
        <v>100</v>
      </c>
      <c r="F1351" s="299" t="s">
        <v>101</v>
      </c>
    </row>
    <row r="1352" spans="1:6" x14ac:dyDescent="0.3">
      <c r="A1352" s="301">
        <v>202401</v>
      </c>
      <c r="B1352" s="299" t="s">
        <v>77</v>
      </c>
      <c r="C1352" s="299" t="s">
        <v>35</v>
      </c>
      <c r="D1352" s="301">
        <v>18.318181818181817</v>
      </c>
      <c r="E1352" s="301">
        <v>104</v>
      </c>
      <c r="F1352" s="299" t="s">
        <v>245</v>
      </c>
    </row>
    <row r="1353" spans="1:6" x14ac:dyDescent="0.3">
      <c r="A1353" s="301">
        <v>202401</v>
      </c>
      <c r="B1353" s="299" t="s">
        <v>77</v>
      </c>
      <c r="C1353" s="299" t="s">
        <v>35</v>
      </c>
      <c r="D1353" s="301">
        <v>8.7727272727272734</v>
      </c>
      <c r="E1353" s="301">
        <v>108</v>
      </c>
      <c r="F1353" s="299" t="s">
        <v>246</v>
      </c>
    </row>
    <row r="1354" spans="1:6" x14ac:dyDescent="0.3">
      <c r="A1354" s="301">
        <v>202401</v>
      </c>
      <c r="B1354" s="299" t="s">
        <v>77</v>
      </c>
      <c r="C1354" s="299" t="s">
        <v>35</v>
      </c>
      <c r="D1354" s="301">
        <v>1073.9545454545455</v>
      </c>
      <c r="E1354" s="301">
        <v>112</v>
      </c>
      <c r="F1354" s="299" t="s">
        <v>247</v>
      </c>
    </row>
    <row r="1355" spans="1:6" x14ac:dyDescent="0.3">
      <c r="A1355" s="301">
        <v>202401</v>
      </c>
      <c r="B1355" s="299" t="s">
        <v>77</v>
      </c>
      <c r="C1355" s="299" t="s">
        <v>35</v>
      </c>
      <c r="D1355" s="301">
        <v>11.727272727272727</v>
      </c>
      <c r="E1355" s="301">
        <v>116</v>
      </c>
      <c r="F1355" s="299" t="s">
        <v>248</v>
      </c>
    </row>
    <row r="1356" spans="1:6" x14ac:dyDescent="0.3">
      <c r="A1356" s="301">
        <v>202401</v>
      </c>
      <c r="B1356" s="299" t="s">
        <v>77</v>
      </c>
      <c r="C1356" s="299" t="s">
        <v>35</v>
      </c>
      <c r="D1356" s="301">
        <v>608.68181818181813</v>
      </c>
      <c r="E1356" s="301">
        <v>120</v>
      </c>
      <c r="F1356" s="299" t="s">
        <v>249</v>
      </c>
    </row>
    <row r="1357" spans="1:6" x14ac:dyDescent="0.3">
      <c r="A1357" s="301">
        <v>202401</v>
      </c>
      <c r="B1357" s="299" t="s">
        <v>77</v>
      </c>
      <c r="C1357" s="299" t="s">
        <v>35</v>
      </c>
      <c r="D1357" s="301">
        <v>606.86363636363637</v>
      </c>
      <c r="E1357" s="301">
        <v>124</v>
      </c>
      <c r="F1357" s="299" t="s">
        <v>250</v>
      </c>
    </row>
    <row r="1358" spans="1:6" x14ac:dyDescent="0.3">
      <c r="A1358" s="301">
        <v>202401</v>
      </c>
      <c r="B1358" s="299" t="s">
        <v>77</v>
      </c>
      <c r="C1358" s="299" t="s">
        <v>35</v>
      </c>
      <c r="D1358" s="301">
        <v>589.22727272727275</v>
      </c>
      <c r="E1358" s="301">
        <v>132</v>
      </c>
      <c r="F1358" s="299" t="s">
        <v>251</v>
      </c>
    </row>
    <row r="1359" spans="1:6" x14ac:dyDescent="0.3">
      <c r="A1359" s="301">
        <v>202401</v>
      </c>
      <c r="B1359" s="299" t="s">
        <v>77</v>
      </c>
      <c r="C1359" s="299" t="s">
        <v>35</v>
      </c>
      <c r="D1359" s="301">
        <v>0.27272727272727271</v>
      </c>
      <c r="E1359" s="301">
        <v>136</v>
      </c>
      <c r="F1359" s="299" t="s">
        <v>252</v>
      </c>
    </row>
    <row r="1360" spans="1:6" x14ac:dyDescent="0.3">
      <c r="A1360" s="301">
        <v>202401</v>
      </c>
      <c r="B1360" s="299" t="s">
        <v>77</v>
      </c>
      <c r="C1360" s="299" t="s">
        <v>35</v>
      </c>
      <c r="D1360" s="301">
        <v>22.681818181818183</v>
      </c>
      <c r="E1360" s="301">
        <v>140</v>
      </c>
      <c r="F1360" s="299" t="s">
        <v>378</v>
      </c>
    </row>
    <row r="1361" spans="1:6" x14ac:dyDescent="0.3">
      <c r="A1361" s="301">
        <v>202401</v>
      </c>
      <c r="B1361" s="299" t="s">
        <v>77</v>
      </c>
      <c r="C1361" s="299" t="s">
        <v>35</v>
      </c>
      <c r="D1361" s="301">
        <v>45.454545454545453</v>
      </c>
      <c r="E1361" s="301">
        <v>144</v>
      </c>
      <c r="F1361" s="299" t="s">
        <v>253</v>
      </c>
    </row>
    <row r="1362" spans="1:6" x14ac:dyDescent="0.3">
      <c r="A1362" s="301">
        <v>202401</v>
      </c>
      <c r="B1362" s="299" t="s">
        <v>77</v>
      </c>
      <c r="C1362" s="299" t="s">
        <v>35</v>
      </c>
      <c r="D1362" s="301">
        <v>4</v>
      </c>
      <c r="E1362" s="301">
        <v>148</v>
      </c>
      <c r="F1362" s="299" t="s">
        <v>379</v>
      </c>
    </row>
    <row r="1363" spans="1:6" x14ac:dyDescent="0.3">
      <c r="A1363" s="301">
        <v>202401</v>
      </c>
      <c r="B1363" s="299" t="s">
        <v>77</v>
      </c>
      <c r="C1363" s="299" t="s">
        <v>35</v>
      </c>
      <c r="D1363" s="301">
        <v>4478.136363636364</v>
      </c>
      <c r="E1363" s="301">
        <v>152</v>
      </c>
      <c r="F1363" s="299" t="s">
        <v>254</v>
      </c>
    </row>
    <row r="1364" spans="1:6" x14ac:dyDescent="0.3">
      <c r="A1364" s="301">
        <v>202401</v>
      </c>
      <c r="B1364" s="299" t="s">
        <v>77</v>
      </c>
      <c r="C1364" s="299" t="s">
        <v>35</v>
      </c>
      <c r="D1364" s="301">
        <v>22284.454545454544</v>
      </c>
      <c r="E1364" s="301">
        <v>156</v>
      </c>
      <c r="F1364" s="299" t="s">
        <v>112</v>
      </c>
    </row>
    <row r="1365" spans="1:6" x14ac:dyDescent="0.3">
      <c r="A1365" s="301">
        <v>202401</v>
      </c>
      <c r="B1365" s="299" t="s">
        <v>77</v>
      </c>
      <c r="C1365" s="299" t="s">
        <v>35</v>
      </c>
      <c r="D1365" s="301">
        <v>160.27272727272728</v>
      </c>
      <c r="E1365" s="301">
        <v>158</v>
      </c>
      <c r="F1365" s="299" t="s">
        <v>255</v>
      </c>
    </row>
    <row r="1366" spans="1:6" x14ac:dyDescent="0.3">
      <c r="A1366" s="301">
        <v>202401</v>
      </c>
      <c r="B1366" s="299" t="s">
        <v>77</v>
      </c>
      <c r="C1366" s="299" t="s">
        <v>35</v>
      </c>
      <c r="D1366" s="301">
        <v>1</v>
      </c>
      <c r="E1366" s="301">
        <v>162</v>
      </c>
      <c r="F1366" s="299" t="s">
        <v>256</v>
      </c>
    </row>
    <row r="1367" spans="1:6" x14ac:dyDescent="0.3">
      <c r="A1367" s="301">
        <v>202401</v>
      </c>
      <c r="B1367" s="299" t="s">
        <v>77</v>
      </c>
      <c r="C1367" s="299" t="s">
        <v>35</v>
      </c>
      <c r="D1367" s="301">
        <v>65554.227272727279</v>
      </c>
      <c r="E1367" s="301">
        <v>170</v>
      </c>
      <c r="F1367" s="299" t="s">
        <v>102</v>
      </c>
    </row>
    <row r="1368" spans="1:6" x14ac:dyDescent="0.3">
      <c r="A1368" s="301">
        <v>202401</v>
      </c>
      <c r="B1368" s="299" t="s">
        <v>77</v>
      </c>
      <c r="C1368" s="299" t="s">
        <v>35</v>
      </c>
      <c r="D1368" s="301">
        <v>9.7727272727272734</v>
      </c>
      <c r="E1368" s="301">
        <v>174</v>
      </c>
      <c r="F1368" s="299" t="s">
        <v>257</v>
      </c>
    </row>
    <row r="1369" spans="1:6" x14ac:dyDescent="0.3">
      <c r="A1369" s="301">
        <v>202401</v>
      </c>
      <c r="B1369" s="299" t="s">
        <v>77</v>
      </c>
      <c r="C1369" s="299" t="s">
        <v>35</v>
      </c>
      <c r="D1369" s="301">
        <v>217.77272727272728</v>
      </c>
      <c r="E1369" s="301">
        <v>178</v>
      </c>
      <c r="F1369" s="299" t="s">
        <v>258</v>
      </c>
    </row>
    <row r="1370" spans="1:6" x14ac:dyDescent="0.3">
      <c r="A1370" s="301">
        <v>202401</v>
      </c>
      <c r="B1370" s="299" t="s">
        <v>77</v>
      </c>
      <c r="C1370" s="299" t="s">
        <v>35</v>
      </c>
      <c r="D1370" s="301">
        <v>46.363636363636367</v>
      </c>
      <c r="E1370" s="301">
        <v>180</v>
      </c>
      <c r="F1370" s="299" t="s">
        <v>259</v>
      </c>
    </row>
    <row r="1371" spans="1:6" x14ac:dyDescent="0.3">
      <c r="A1371" s="301">
        <v>202401</v>
      </c>
      <c r="B1371" s="299" t="s">
        <v>77</v>
      </c>
      <c r="C1371" s="299" t="s">
        <v>35</v>
      </c>
      <c r="D1371" s="301">
        <v>577.09090909090912</v>
      </c>
      <c r="E1371" s="301">
        <v>188</v>
      </c>
      <c r="F1371" s="299" t="s">
        <v>260</v>
      </c>
    </row>
    <row r="1372" spans="1:6" x14ac:dyDescent="0.3">
      <c r="A1372" s="301">
        <v>202401</v>
      </c>
      <c r="B1372" s="299" t="s">
        <v>77</v>
      </c>
      <c r="C1372" s="299" t="s">
        <v>35</v>
      </c>
      <c r="D1372" s="301">
        <v>785.4545454545455</v>
      </c>
      <c r="E1372" s="301">
        <v>191</v>
      </c>
      <c r="F1372" s="299" t="s">
        <v>103</v>
      </c>
    </row>
    <row r="1373" spans="1:6" x14ac:dyDescent="0.3">
      <c r="A1373" s="301">
        <v>202401</v>
      </c>
      <c r="B1373" s="299" t="s">
        <v>77</v>
      </c>
      <c r="C1373" s="299" t="s">
        <v>35</v>
      </c>
      <c r="D1373" s="301">
        <v>13324</v>
      </c>
      <c r="E1373" s="301">
        <v>192</v>
      </c>
      <c r="F1373" s="299" t="s">
        <v>261</v>
      </c>
    </row>
    <row r="1374" spans="1:6" x14ac:dyDescent="0.3">
      <c r="A1374" s="301">
        <v>202401</v>
      </c>
      <c r="B1374" s="299" t="s">
        <v>77</v>
      </c>
      <c r="C1374" s="299" t="s">
        <v>35</v>
      </c>
      <c r="D1374" s="301">
        <v>141.13636363636363</v>
      </c>
      <c r="E1374" s="301">
        <v>196</v>
      </c>
      <c r="F1374" s="299" t="s">
        <v>120</v>
      </c>
    </row>
    <row r="1375" spans="1:6" x14ac:dyDescent="0.3">
      <c r="A1375" s="301">
        <v>202401</v>
      </c>
      <c r="B1375" s="299" t="s">
        <v>77</v>
      </c>
      <c r="C1375" s="299" t="s">
        <v>35</v>
      </c>
      <c r="D1375" s="301">
        <v>1805.2272727272727</v>
      </c>
      <c r="E1375" s="301">
        <v>203</v>
      </c>
      <c r="F1375" s="299" t="s">
        <v>224</v>
      </c>
    </row>
    <row r="1376" spans="1:6" x14ac:dyDescent="0.3">
      <c r="A1376" s="301">
        <v>202401</v>
      </c>
      <c r="B1376" s="299" t="s">
        <v>77</v>
      </c>
      <c r="C1376" s="299" t="s">
        <v>35</v>
      </c>
      <c r="D1376" s="301">
        <v>42.5</v>
      </c>
      <c r="E1376" s="301">
        <v>204</v>
      </c>
      <c r="F1376" s="299" t="s">
        <v>262</v>
      </c>
    </row>
    <row r="1377" spans="1:6" x14ac:dyDescent="0.3">
      <c r="A1377" s="301">
        <v>202401</v>
      </c>
      <c r="B1377" s="299" t="s">
        <v>77</v>
      </c>
      <c r="C1377" s="299" t="s">
        <v>35</v>
      </c>
      <c r="D1377" s="301">
        <v>1049.5454545454545</v>
      </c>
      <c r="E1377" s="301">
        <v>208</v>
      </c>
      <c r="F1377" s="299" t="s">
        <v>113</v>
      </c>
    </row>
    <row r="1378" spans="1:6" x14ac:dyDescent="0.3">
      <c r="A1378" s="301">
        <v>202401</v>
      </c>
      <c r="B1378" s="299" t="s">
        <v>77</v>
      </c>
      <c r="C1378" s="299" t="s">
        <v>35</v>
      </c>
      <c r="D1378" s="301">
        <v>58.727272727272727</v>
      </c>
      <c r="E1378" s="301">
        <v>212</v>
      </c>
      <c r="F1378" s="299" t="s">
        <v>263</v>
      </c>
    </row>
    <row r="1379" spans="1:6" x14ac:dyDescent="0.3">
      <c r="A1379" s="301">
        <v>202401</v>
      </c>
      <c r="B1379" s="299" t="s">
        <v>77</v>
      </c>
      <c r="C1379" s="299" t="s">
        <v>35</v>
      </c>
      <c r="D1379" s="301">
        <v>10756.454545454546</v>
      </c>
      <c r="E1379" s="301">
        <v>214</v>
      </c>
      <c r="F1379" s="299" t="s">
        <v>225</v>
      </c>
    </row>
    <row r="1380" spans="1:6" x14ac:dyDescent="0.3">
      <c r="A1380" s="301">
        <v>202401</v>
      </c>
      <c r="B1380" s="299" t="s">
        <v>77</v>
      </c>
      <c r="C1380" s="299" t="s">
        <v>35</v>
      </c>
      <c r="D1380" s="301">
        <v>19765.909090909092</v>
      </c>
      <c r="E1380" s="301">
        <v>218</v>
      </c>
      <c r="F1380" s="299" t="s">
        <v>114</v>
      </c>
    </row>
    <row r="1381" spans="1:6" x14ac:dyDescent="0.3">
      <c r="A1381" s="301">
        <v>202401</v>
      </c>
      <c r="B1381" s="299" t="s">
        <v>77</v>
      </c>
      <c r="C1381" s="299" t="s">
        <v>35</v>
      </c>
      <c r="D1381" s="301">
        <v>4255.727272727273</v>
      </c>
      <c r="E1381" s="301">
        <v>222</v>
      </c>
      <c r="F1381" s="299" t="s">
        <v>264</v>
      </c>
    </row>
    <row r="1382" spans="1:6" x14ac:dyDescent="0.3">
      <c r="A1382" s="301">
        <v>202401</v>
      </c>
      <c r="B1382" s="299" t="s">
        <v>77</v>
      </c>
      <c r="C1382" s="299" t="s">
        <v>35</v>
      </c>
      <c r="D1382" s="301">
        <v>1672.7727272727273</v>
      </c>
      <c r="E1382" s="301">
        <v>226</v>
      </c>
      <c r="F1382" s="299" t="s">
        <v>265</v>
      </c>
    </row>
    <row r="1383" spans="1:6" x14ac:dyDescent="0.3">
      <c r="A1383" s="301">
        <v>202401</v>
      </c>
      <c r="B1383" s="299" t="s">
        <v>77</v>
      </c>
      <c r="C1383" s="299" t="s">
        <v>35</v>
      </c>
      <c r="D1383" s="301">
        <v>104.95454545454545</v>
      </c>
      <c r="E1383" s="301">
        <v>231</v>
      </c>
      <c r="F1383" s="299" t="s">
        <v>266</v>
      </c>
    </row>
    <row r="1384" spans="1:6" x14ac:dyDescent="0.3">
      <c r="A1384" s="301">
        <v>202401</v>
      </c>
      <c r="B1384" s="299" t="s">
        <v>77</v>
      </c>
      <c r="C1384" s="299" t="s">
        <v>35</v>
      </c>
      <c r="D1384" s="301">
        <v>7.9090909090909092</v>
      </c>
      <c r="E1384" s="301">
        <v>232</v>
      </c>
      <c r="F1384" s="299" t="s">
        <v>380</v>
      </c>
    </row>
    <row r="1385" spans="1:6" x14ac:dyDescent="0.3">
      <c r="A1385" s="301">
        <v>202401</v>
      </c>
      <c r="B1385" s="299" t="s">
        <v>77</v>
      </c>
      <c r="C1385" s="299" t="s">
        <v>35</v>
      </c>
      <c r="D1385" s="301">
        <v>469.31818181818181</v>
      </c>
      <c r="E1385" s="301">
        <v>233</v>
      </c>
      <c r="F1385" s="299" t="s">
        <v>104</v>
      </c>
    </row>
    <row r="1386" spans="1:6" x14ac:dyDescent="0.3">
      <c r="A1386" s="301">
        <v>202401</v>
      </c>
      <c r="B1386" s="299" t="s">
        <v>77</v>
      </c>
      <c r="C1386" s="299" t="s">
        <v>35</v>
      </c>
      <c r="D1386" s="301">
        <v>5</v>
      </c>
      <c r="E1386" s="301">
        <v>238</v>
      </c>
      <c r="F1386" s="299" t="s">
        <v>403</v>
      </c>
    </row>
    <row r="1387" spans="1:6" x14ac:dyDescent="0.3">
      <c r="A1387" s="301">
        <v>202401</v>
      </c>
      <c r="B1387" s="299" t="s">
        <v>77</v>
      </c>
      <c r="C1387" s="299" t="s">
        <v>35</v>
      </c>
      <c r="D1387" s="301">
        <v>10.090909090909092</v>
      </c>
      <c r="E1387" s="301">
        <v>239</v>
      </c>
      <c r="F1387" s="299" t="s">
        <v>404</v>
      </c>
    </row>
    <row r="1388" spans="1:6" x14ac:dyDescent="0.3">
      <c r="A1388" s="301">
        <v>202401</v>
      </c>
      <c r="B1388" s="299" t="s">
        <v>77</v>
      </c>
      <c r="C1388" s="299" t="s">
        <v>35</v>
      </c>
      <c r="D1388" s="301">
        <v>5.4545454545454541</v>
      </c>
      <c r="E1388" s="301">
        <v>242</v>
      </c>
      <c r="F1388" s="299" t="s">
        <v>405</v>
      </c>
    </row>
    <row r="1389" spans="1:6" x14ac:dyDescent="0.3">
      <c r="A1389" s="301">
        <v>202401</v>
      </c>
      <c r="B1389" s="299" t="s">
        <v>77</v>
      </c>
      <c r="C1389" s="299" t="s">
        <v>35</v>
      </c>
      <c r="D1389" s="301">
        <v>1770.9545454545455</v>
      </c>
      <c r="E1389" s="301">
        <v>246</v>
      </c>
      <c r="F1389" s="299" t="s">
        <v>116</v>
      </c>
    </row>
    <row r="1390" spans="1:6" x14ac:dyDescent="0.3">
      <c r="A1390" s="301">
        <v>202401</v>
      </c>
      <c r="B1390" s="299" t="s">
        <v>77</v>
      </c>
      <c r="C1390" s="299" t="s">
        <v>35</v>
      </c>
      <c r="D1390" s="301">
        <v>4</v>
      </c>
      <c r="E1390" s="301">
        <v>249</v>
      </c>
      <c r="F1390" s="299" t="s">
        <v>218</v>
      </c>
    </row>
    <row r="1391" spans="1:6" x14ac:dyDescent="0.3">
      <c r="A1391" s="301">
        <v>202401</v>
      </c>
      <c r="B1391" s="299" t="s">
        <v>77</v>
      </c>
      <c r="C1391" s="299" t="s">
        <v>35</v>
      </c>
      <c r="D1391" s="301">
        <v>20338.136363636364</v>
      </c>
      <c r="E1391" s="301">
        <v>250</v>
      </c>
      <c r="F1391" s="299" t="s">
        <v>105</v>
      </c>
    </row>
    <row r="1392" spans="1:6" x14ac:dyDescent="0.3">
      <c r="A1392" s="301">
        <v>202401</v>
      </c>
      <c r="B1392" s="299" t="s">
        <v>77</v>
      </c>
      <c r="C1392" s="299" t="s">
        <v>35</v>
      </c>
      <c r="D1392" s="301">
        <v>4</v>
      </c>
      <c r="E1392" s="301">
        <v>254</v>
      </c>
      <c r="F1392" s="299" t="s">
        <v>406</v>
      </c>
    </row>
    <row r="1393" spans="1:6" x14ac:dyDescent="0.3">
      <c r="A1393" s="301">
        <v>202401</v>
      </c>
      <c r="B1393" s="299" t="s">
        <v>77</v>
      </c>
      <c r="C1393" s="299" t="s">
        <v>35</v>
      </c>
      <c r="D1393" s="301">
        <v>2.6818181818181817</v>
      </c>
      <c r="E1393" s="301">
        <v>258</v>
      </c>
      <c r="F1393" s="299" t="s">
        <v>407</v>
      </c>
    </row>
    <row r="1394" spans="1:6" x14ac:dyDescent="0.3">
      <c r="A1394" s="301">
        <v>202401</v>
      </c>
      <c r="B1394" s="299" t="s">
        <v>77</v>
      </c>
      <c r="C1394" s="299" t="s">
        <v>35</v>
      </c>
      <c r="D1394" s="301">
        <v>4</v>
      </c>
      <c r="E1394" s="301">
        <v>260</v>
      </c>
      <c r="F1394" s="299" t="s">
        <v>408</v>
      </c>
    </row>
    <row r="1395" spans="1:6" x14ac:dyDescent="0.3">
      <c r="A1395" s="301">
        <v>202401</v>
      </c>
      <c r="B1395" s="299" t="s">
        <v>77</v>
      </c>
      <c r="C1395" s="299" t="s">
        <v>35</v>
      </c>
      <c r="D1395" s="301">
        <v>1</v>
      </c>
      <c r="E1395" s="301">
        <v>262</v>
      </c>
      <c r="F1395" s="299" t="s">
        <v>409</v>
      </c>
    </row>
    <row r="1396" spans="1:6" x14ac:dyDescent="0.3">
      <c r="A1396" s="301">
        <v>202401</v>
      </c>
      <c r="B1396" s="299" t="s">
        <v>77</v>
      </c>
      <c r="C1396" s="299" t="s">
        <v>35</v>
      </c>
      <c r="D1396" s="301">
        <v>35.772727272727273</v>
      </c>
      <c r="E1396" s="301">
        <v>266</v>
      </c>
      <c r="F1396" s="299" t="s">
        <v>268</v>
      </c>
    </row>
    <row r="1397" spans="1:6" x14ac:dyDescent="0.3">
      <c r="A1397" s="301">
        <v>202401</v>
      </c>
      <c r="B1397" s="299" t="s">
        <v>77</v>
      </c>
      <c r="C1397" s="299" t="s">
        <v>35</v>
      </c>
      <c r="D1397" s="301">
        <v>2236.3636363636365</v>
      </c>
      <c r="E1397" s="301">
        <v>268</v>
      </c>
      <c r="F1397" s="299" t="s">
        <v>269</v>
      </c>
    </row>
    <row r="1398" spans="1:6" x14ac:dyDescent="0.3">
      <c r="A1398" s="301">
        <v>202401</v>
      </c>
      <c r="B1398" s="299" t="s">
        <v>77</v>
      </c>
      <c r="C1398" s="299" t="s">
        <v>35</v>
      </c>
      <c r="D1398" s="301">
        <v>1472.8181818181818</v>
      </c>
      <c r="E1398" s="301">
        <v>270</v>
      </c>
      <c r="F1398" s="299" t="s">
        <v>270</v>
      </c>
    </row>
    <row r="1399" spans="1:6" x14ac:dyDescent="0.3">
      <c r="A1399" s="301">
        <v>202401</v>
      </c>
      <c r="B1399" s="299" t="s">
        <v>77</v>
      </c>
      <c r="C1399" s="299" t="s">
        <v>35</v>
      </c>
      <c r="D1399" s="301">
        <v>46.81818181818182</v>
      </c>
      <c r="E1399" s="301">
        <v>275</v>
      </c>
      <c r="F1399" s="299" t="s">
        <v>271</v>
      </c>
    </row>
    <row r="1400" spans="1:6" x14ac:dyDescent="0.3">
      <c r="A1400" s="301">
        <v>202401</v>
      </c>
      <c r="B1400" s="299" t="s">
        <v>77</v>
      </c>
      <c r="C1400" s="299" t="s">
        <v>35</v>
      </c>
      <c r="D1400" s="301">
        <v>15451.772727272728</v>
      </c>
      <c r="E1400" s="301">
        <v>276</v>
      </c>
      <c r="F1400" s="299" t="s">
        <v>99</v>
      </c>
    </row>
    <row r="1401" spans="1:6" x14ac:dyDescent="0.3">
      <c r="A1401" s="301">
        <v>202401</v>
      </c>
      <c r="B1401" s="299" t="s">
        <v>77</v>
      </c>
      <c r="C1401" s="299" t="s">
        <v>35</v>
      </c>
      <c r="D1401" s="301">
        <v>1919.2727272727273</v>
      </c>
      <c r="E1401" s="301">
        <v>288</v>
      </c>
      <c r="F1401" s="299" t="s">
        <v>272</v>
      </c>
    </row>
    <row r="1402" spans="1:6" x14ac:dyDescent="0.3">
      <c r="A1402" s="301">
        <v>202401</v>
      </c>
      <c r="B1402" s="299" t="s">
        <v>77</v>
      </c>
      <c r="C1402" s="299" t="s">
        <v>35</v>
      </c>
      <c r="D1402" s="301">
        <v>9.3636363636363633</v>
      </c>
      <c r="E1402" s="301">
        <v>292</v>
      </c>
      <c r="F1402" s="299" t="s">
        <v>273</v>
      </c>
    </row>
    <row r="1403" spans="1:6" x14ac:dyDescent="0.3">
      <c r="A1403" s="301">
        <v>202401</v>
      </c>
      <c r="B1403" s="299" t="s">
        <v>77</v>
      </c>
      <c r="C1403" s="299" t="s">
        <v>35</v>
      </c>
      <c r="D1403" s="301">
        <v>1537.2272727272727</v>
      </c>
      <c r="E1403" s="301">
        <v>300</v>
      </c>
      <c r="F1403" s="299" t="s">
        <v>117</v>
      </c>
    </row>
    <row r="1404" spans="1:6" x14ac:dyDescent="0.3">
      <c r="A1404" s="301">
        <v>202401</v>
      </c>
      <c r="B1404" s="299" t="s">
        <v>77</v>
      </c>
      <c r="C1404" s="299" t="s">
        <v>35</v>
      </c>
      <c r="D1404" s="301">
        <v>2</v>
      </c>
      <c r="E1404" s="301">
        <v>304</v>
      </c>
      <c r="F1404" s="299" t="s">
        <v>381</v>
      </c>
    </row>
    <row r="1405" spans="1:6" x14ac:dyDescent="0.3">
      <c r="A1405" s="301">
        <v>202401</v>
      </c>
      <c r="B1405" s="299" t="s">
        <v>77</v>
      </c>
      <c r="C1405" s="299" t="s">
        <v>35</v>
      </c>
      <c r="D1405" s="301">
        <v>7</v>
      </c>
      <c r="E1405" s="301">
        <v>308</v>
      </c>
      <c r="F1405" s="299" t="s">
        <v>7</v>
      </c>
    </row>
    <row r="1406" spans="1:6" x14ac:dyDescent="0.3">
      <c r="A1406" s="301">
        <v>202401</v>
      </c>
      <c r="B1406" s="299" t="s">
        <v>77</v>
      </c>
      <c r="C1406" s="299" t="s">
        <v>35</v>
      </c>
      <c r="D1406" s="301">
        <v>2</v>
      </c>
      <c r="E1406" s="301">
        <v>312</v>
      </c>
      <c r="F1406" s="299" t="s">
        <v>410</v>
      </c>
    </row>
    <row r="1407" spans="1:6" x14ac:dyDescent="0.3">
      <c r="A1407" s="301">
        <v>202401</v>
      </c>
      <c r="B1407" s="299" t="s">
        <v>77</v>
      </c>
      <c r="C1407" s="299" t="s">
        <v>35</v>
      </c>
      <c r="D1407" s="301">
        <v>1</v>
      </c>
      <c r="E1407" s="301">
        <v>316</v>
      </c>
      <c r="F1407" s="299" t="s">
        <v>427</v>
      </c>
    </row>
    <row r="1408" spans="1:6" x14ac:dyDescent="0.3">
      <c r="A1408" s="301">
        <v>202401</v>
      </c>
      <c r="B1408" s="299" t="s">
        <v>77</v>
      </c>
      <c r="C1408" s="299" t="s">
        <v>35</v>
      </c>
      <c r="D1408" s="301">
        <v>1023.0909090909091</v>
      </c>
      <c r="E1408" s="301">
        <v>320</v>
      </c>
      <c r="F1408" s="299" t="s">
        <v>274</v>
      </c>
    </row>
    <row r="1409" spans="1:6" x14ac:dyDescent="0.3">
      <c r="A1409" s="301">
        <v>202401</v>
      </c>
      <c r="B1409" s="299" t="s">
        <v>77</v>
      </c>
      <c r="C1409" s="299" t="s">
        <v>35</v>
      </c>
      <c r="D1409" s="301">
        <v>660.18181818181813</v>
      </c>
      <c r="E1409" s="301">
        <v>324</v>
      </c>
      <c r="F1409" s="299" t="s">
        <v>275</v>
      </c>
    </row>
    <row r="1410" spans="1:6" x14ac:dyDescent="0.3">
      <c r="A1410" s="301">
        <v>202401</v>
      </c>
      <c r="B1410" s="299" t="s">
        <v>77</v>
      </c>
      <c r="C1410" s="299" t="s">
        <v>35</v>
      </c>
      <c r="D1410" s="301">
        <v>3</v>
      </c>
      <c r="E1410" s="301">
        <v>328</v>
      </c>
      <c r="F1410" s="299" t="s">
        <v>276</v>
      </c>
    </row>
    <row r="1411" spans="1:6" x14ac:dyDescent="0.3">
      <c r="A1411" s="301">
        <v>202401</v>
      </c>
      <c r="B1411" s="299" t="s">
        <v>77</v>
      </c>
      <c r="C1411" s="299" t="s">
        <v>35</v>
      </c>
      <c r="D1411" s="301">
        <v>137.45454545454547</v>
      </c>
      <c r="E1411" s="301">
        <v>332</v>
      </c>
      <c r="F1411" s="299" t="s">
        <v>277</v>
      </c>
    </row>
    <row r="1412" spans="1:6" x14ac:dyDescent="0.3">
      <c r="A1412" s="301">
        <v>202401</v>
      </c>
      <c r="B1412" s="299" t="s">
        <v>77</v>
      </c>
      <c r="C1412" s="299" t="s">
        <v>35</v>
      </c>
      <c r="D1412" s="301">
        <v>1</v>
      </c>
      <c r="E1412" s="301">
        <v>336</v>
      </c>
      <c r="F1412" s="299" t="s">
        <v>424</v>
      </c>
    </row>
    <row r="1413" spans="1:6" x14ac:dyDescent="0.3">
      <c r="A1413" s="301">
        <v>202401</v>
      </c>
      <c r="B1413" s="299" t="s">
        <v>77</v>
      </c>
      <c r="C1413" s="299" t="s">
        <v>35</v>
      </c>
      <c r="D1413" s="301">
        <v>20796.772727272728</v>
      </c>
      <c r="E1413" s="301">
        <v>340</v>
      </c>
      <c r="F1413" s="299" t="s">
        <v>190</v>
      </c>
    </row>
    <row r="1414" spans="1:6" x14ac:dyDescent="0.3">
      <c r="A1414" s="301">
        <v>202401</v>
      </c>
      <c r="B1414" s="299" t="s">
        <v>77</v>
      </c>
      <c r="C1414" s="299" t="s">
        <v>35</v>
      </c>
      <c r="D1414" s="301">
        <v>12</v>
      </c>
      <c r="E1414" s="301">
        <v>344</v>
      </c>
      <c r="F1414" s="299" t="s">
        <v>278</v>
      </c>
    </row>
    <row r="1415" spans="1:6" x14ac:dyDescent="0.3">
      <c r="A1415" s="301">
        <v>202401</v>
      </c>
      <c r="B1415" s="299" t="s">
        <v>77</v>
      </c>
      <c r="C1415" s="299" t="s">
        <v>35</v>
      </c>
      <c r="D1415" s="301">
        <v>2277.4545454545455</v>
      </c>
      <c r="E1415" s="301">
        <v>348</v>
      </c>
      <c r="F1415" s="299" t="s">
        <v>279</v>
      </c>
    </row>
    <row r="1416" spans="1:6" x14ac:dyDescent="0.3">
      <c r="A1416" s="301">
        <v>202401</v>
      </c>
      <c r="B1416" s="299" t="s">
        <v>77</v>
      </c>
      <c r="C1416" s="299" t="s">
        <v>35</v>
      </c>
      <c r="D1416" s="301">
        <v>78.727272727272734</v>
      </c>
      <c r="E1416" s="301">
        <v>352</v>
      </c>
      <c r="F1416" s="299" t="s">
        <v>280</v>
      </c>
    </row>
    <row r="1417" spans="1:6" x14ac:dyDescent="0.3">
      <c r="A1417" s="301">
        <v>202401</v>
      </c>
      <c r="B1417" s="299" t="s">
        <v>77</v>
      </c>
      <c r="C1417" s="299" t="s">
        <v>35</v>
      </c>
      <c r="D1417" s="301">
        <v>4326.227272727273</v>
      </c>
      <c r="E1417" s="301">
        <v>356</v>
      </c>
      <c r="F1417" s="299" t="s">
        <v>281</v>
      </c>
    </row>
    <row r="1418" spans="1:6" x14ac:dyDescent="0.3">
      <c r="A1418" s="301">
        <v>202401</v>
      </c>
      <c r="B1418" s="299" t="s">
        <v>77</v>
      </c>
      <c r="C1418" s="299" t="s">
        <v>35</v>
      </c>
      <c r="D1418" s="301">
        <v>260.81818181818181</v>
      </c>
      <c r="E1418" s="301">
        <v>360</v>
      </c>
      <c r="F1418" s="299" t="s">
        <v>282</v>
      </c>
    </row>
    <row r="1419" spans="1:6" x14ac:dyDescent="0.3">
      <c r="A1419" s="301">
        <v>202401</v>
      </c>
      <c r="B1419" s="299" t="s">
        <v>77</v>
      </c>
      <c r="C1419" s="299" t="s">
        <v>35</v>
      </c>
      <c r="D1419" s="301">
        <v>755.81818181818187</v>
      </c>
      <c r="E1419" s="301">
        <v>364</v>
      </c>
      <c r="F1419" s="299" t="s">
        <v>283</v>
      </c>
    </row>
    <row r="1420" spans="1:6" x14ac:dyDescent="0.3">
      <c r="A1420" s="301">
        <v>202401</v>
      </c>
      <c r="B1420" s="299" t="s">
        <v>77</v>
      </c>
      <c r="C1420" s="299" t="s">
        <v>35</v>
      </c>
      <c r="D1420" s="301">
        <v>49.136363636363633</v>
      </c>
      <c r="E1420" s="301">
        <v>368</v>
      </c>
      <c r="F1420" s="299" t="s">
        <v>284</v>
      </c>
    </row>
    <row r="1421" spans="1:6" x14ac:dyDescent="0.3">
      <c r="A1421" s="301">
        <v>202401</v>
      </c>
      <c r="B1421" s="299" t="s">
        <v>77</v>
      </c>
      <c r="C1421" s="299" t="s">
        <v>35</v>
      </c>
      <c r="D1421" s="301">
        <v>2919.4545454545455</v>
      </c>
      <c r="E1421" s="301">
        <v>372</v>
      </c>
      <c r="F1421" s="299" t="s">
        <v>106</v>
      </c>
    </row>
    <row r="1422" spans="1:6" x14ac:dyDescent="0.3">
      <c r="A1422" s="301">
        <v>202401</v>
      </c>
      <c r="B1422" s="299" t="s">
        <v>77</v>
      </c>
      <c r="C1422" s="299" t="s">
        <v>35</v>
      </c>
      <c r="D1422" s="301">
        <v>202.77272727272728</v>
      </c>
      <c r="E1422" s="301">
        <v>376</v>
      </c>
      <c r="F1422" s="299" t="s">
        <v>285</v>
      </c>
    </row>
    <row r="1423" spans="1:6" x14ac:dyDescent="0.3">
      <c r="A1423" s="301">
        <v>202401</v>
      </c>
      <c r="B1423" s="299" t="s">
        <v>77</v>
      </c>
      <c r="C1423" s="299" t="s">
        <v>35</v>
      </c>
      <c r="D1423" s="301">
        <v>59767.727272727272</v>
      </c>
      <c r="E1423" s="301">
        <v>380</v>
      </c>
      <c r="F1423" s="299" t="s">
        <v>107</v>
      </c>
    </row>
    <row r="1424" spans="1:6" x14ac:dyDescent="0.3">
      <c r="A1424" s="301">
        <v>202401</v>
      </c>
      <c r="B1424" s="299" t="s">
        <v>77</v>
      </c>
      <c r="C1424" s="299" t="s">
        <v>35</v>
      </c>
      <c r="D1424" s="301">
        <v>395.90909090909093</v>
      </c>
      <c r="E1424" s="301">
        <v>384</v>
      </c>
      <c r="F1424" s="299" t="s">
        <v>286</v>
      </c>
    </row>
    <row r="1425" spans="1:6" x14ac:dyDescent="0.3">
      <c r="A1425" s="301">
        <v>202401</v>
      </c>
      <c r="B1425" s="299" t="s">
        <v>77</v>
      </c>
      <c r="C1425" s="299" t="s">
        <v>35</v>
      </c>
      <c r="D1425" s="301">
        <v>41.909090909090907</v>
      </c>
      <c r="E1425" s="301">
        <v>388</v>
      </c>
      <c r="F1425" s="299" t="s">
        <v>287</v>
      </c>
    </row>
    <row r="1426" spans="1:6" x14ac:dyDescent="0.3">
      <c r="A1426" s="301">
        <v>202401</v>
      </c>
      <c r="B1426" s="299" t="s">
        <v>77</v>
      </c>
      <c r="C1426" s="299" t="s">
        <v>35</v>
      </c>
      <c r="D1426" s="301">
        <v>1089.590909090909</v>
      </c>
      <c r="E1426" s="301">
        <v>392</v>
      </c>
      <c r="F1426" s="299" t="s">
        <v>288</v>
      </c>
    </row>
    <row r="1427" spans="1:6" x14ac:dyDescent="0.3">
      <c r="A1427" s="301">
        <v>202401</v>
      </c>
      <c r="B1427" s="299" t="s">
        <v>77</v>
      </c>
      <c r="C1427" s="299" t="s">
        <v>35</v>
      </c>
      <c r="D1427" s="301">
        <v>302.72727272727275</v>
      </c>
      <c r="E1427" s="301">
        <v>398</v>
      </c>
      <c r="F1427" s="299" t="s">
        <v>289</v>
      </c>
    </row>
    <row r="1428" spans="1:6" x14ac:dyDescent="0.3">
      <c r="A1428" s="301">
        <v>202401</v>
      </c>
      <c r="B1428" s="299" t="s">
        <v>77</v>
      </c>
      <c r="C1428" s="299" t="s">
        <v>35</v>
      </c>
      <c r="D1428" s="301">
        <v>84.36363636363636</v>
      </c>
      <c r="E1428" s="301">
        <v>400</v>
      </c>
      <c r="F1428" s="299" t="s">
        <v>290</v>
      </c>
    </row>
    <row r="1429" spans="1:6" x14ac:dyDescent="0.3">
      <c r="A1429" s="301">
        <v>202401</v>
      </c>
      <c r="B1429" s="299" t="s">
        <v>77</v>
      </c>
      <c r="C1429" s="299" t="s">
        <v>35</v>
      </c>
      <c r="D1429" s="301">
        <v>159.09090909090909</v>
      </c>
      <c r="E1429" s="301">
        <v>404</v>
      </c>
      <c r="F1429" s="299" t="s">
        <v>291</v>
      </c>
    </row>
    <row r="1430" spans="1:6" x14ac:dyDescent="0.3">
      <c r="A1430" s="301">
        <v>202401</v>
      </c>
      <c r="B1430" s="299" t="s">
        <v>77</v>
      </c>
      <c r="C1430" s="299" t="s">
        <v>35</v>
      </c>
      <c r="D1430" s="301">
        <v>40.727272727272727</v>
      </c>
      <c r="E1430" s="301">
        <v>408</v>
      </c>
      <c r="F1430" s="299" t="s">
        <v>292</v>
      </c>
    </row>
    <row r="1431" spans="1:6" x14ac:dyDescent="0.3">
      <c r="A1431" s="301">
        <v>202401</v>
      </c>
      <c r="B1431" s="299" t="s">
        <v>77</v>
      </c>
      <c r="C1431" s="299" t="s">
        <v>35</v>
      </c>
      <c r="D1431" s="301">
        <v>435.54545454545456</v>
      </c>
      <c r="E1431" s="301">
        <v>410</v>
      </c>
      <c r="F1431" s="299" t="s">
        <v>293</v>
      </c>
    </row>
    <row r="1432" spans="1:6" x14ac:dyDescent="0.3">
      <c r="A1432" s="301">
        <v>202401</v>
      </c>
      <c r="B1432" s="299" t="s">
        <v>77</v>
      </c>
      <c r="C1432" s="299" t="s">
        <v>35</v>
      </c>
      <c r="D1432" s="301">
        <v>10.545454545454545</v>
      </c>
      <c r="E1432" s="301">
        <v>414</v>
      </c>
      <c r="F1432" s="299" t="s">
        <v>294</v>
      </c>
    </row>
    <row r="1433" spans="1:6" x14ac:dyDescent="0.3">
      <c r="A1433" s="301">
        <v>202401</v>
      </c>
      <c r="B1433" s="299" t="s">
        <v>77</v>
      </c>
      <c r="C1433" s="299" t="s">
        <v>35</v>
      </c>
      <c r="D1433" s="301">
        <v>45.227272727272727</v>
      </c>
      <c r="E1433" s="301">
        <v>417</v>
      </c>
      <c r="F1433" s="299" t="s">
        <v>295</v>
      </c>
    </row>
    <row r="1434" spans="1:6" x14ac:dyDescent="0.3">
      <c r="A1434" s="301">
        <v>202401</v>
      </c>
      <c r="B1434" s="299" t="s">
        <v>77</v>
      </c>
      <c r="C1434" s="299" t="s">
        <v>35</v>
      </c>
      <c r="D1434" s="301">
        <v>10.818181818181818</v>
      </c>
      <c r="E1434" s="301">
        <v>418</v>
      </c>
      <c r="F1434" s="299" t="s">
        <v>296</v>
      </c>
    </row>
    <row r="1435" spans="1:6" x14ac:dyDescent="0.3">
      <c r="A1435" s="301">
        <v>202401</v>
      </c>
      <c r="B1435" s="299" t="s">
        <v>77</v>
      </c>
      <c r="C1435" s="299" t="s">
        <v>35</v>
      </c>
      <c r="D1435" s="301">
        <v>252.81818181818181</v>
      </c>
      <c r="E1435" s="301">
        <v>422</v>
      </c>
      <c r="F1435" s="299" t="s">
        <v>297</v>
      </c>
    </row>
    <row r="1436" spans="1:6" x14ac:dyDescent="0.3">
      <c r="A1436" s="301">
        <v>202401</v>
      </c>
      <c r="B1436" s="299" t="s">
        <v>77</v>
      </c>
      <c r="C1436" s="299" t="s">
        <v>35</v>
      </c>
      <c r="D1436" s="301">
        <v>2.5</v>
      </c>
      <c r="E1436" s="301">
        <v>426</v>
      </c>
      <c r="F1436" s="299" t="s">
        <v>298</v>
      </c>
    </row>
    <row r="1437" spans="1:6" x14ac:dyDescent="0.3">
      <c r="A1437" s="301">
        <v>202401</v>
      </c>
      <c r="B1437" s="299" t="s">
        <v>77</v>
      </c>
      <c r="C1437" s="299" t="s">
        <v>35</v>
      </c>
      <c r="D1437" s="301">
        <v>965.68181818181813</v>
      </c>
      <c r="E1437" s="301">
        <v>428</v>
      </c>
      <c r="F1437" s="299" t="s">
        <v>108</v>
      </c>
    </row>
    <row r="1438" spans="1:6" x14ac:dyDescent="0.3">
      <c r="A1438" s="301">
        <v>202401</v>
      </c>
      <c r="B1438" s="299" t="s">
        <v>77</v>
      </c>
      <c r="C1438" s="299" t="s">
        <v>35</v>
      </c>
      <c r="D1438" s="301">
        <v>34.863636363636367</v>
      </c>
      <c r="E1438" s="301">
        <v>430</v>
      </c>
      <c r="F1438" s="299" t="s">
        <v>383</v>
      </c>
    </row>
    <row r="1439" spans="1:6" x14ac:dyDescent="0.3">
      <c r="A1439" s="301">
        <v>202401</v>
      </c>
      <c r="B1439" s="299" t="s">
        <v>77</v>
      </c>
      <c r="C1439" s="299" t="s">
        <v>35</v>
      </c>
      <c r="D1439" s="301">
        <v>31.40909090909091</v>
      </c>
      <c r="E1439" s="301">
        <v>434</v>
      </c>
      <c r="F1439" s="299" t="s">
        <v>299</v>
      </c>
    </row>
    <row r="1440" spans="1:6" x14ac:dyDescent="0.3">
      <c r="A1440" s="301">
        <v>202401</v>
      </c>
      <c r="B1440" s="299" t="s">
        <v>77</v>
      </c>
      <c r="C1440" s="299" t="s">
        <v>35</v>
      </c>
      <c r="D1440" s="301">
        <v>1</v>
      </c>
      <c r="E1440" s="301">
        <v>438</v>
      </c>
      <c r="F1440" s="299" t="s">
        <v>300</v>
      </c>
    </row>
    <row r="1441" spans="1:6" x14ac:dyDescent="0.3">
      <c r="A1441" s="301">
        <v>202401</v>
      </c>
      <c r="B1441" s="299" t="s">
        <v>77</v>
      </c>
      <c r="C1441" s="299" t="s">
        <v>35</v>
      </c>
      <c r="D1441" s="301">
        <v>3355.0454545454545</v>
      </c>
      <c r="E1441" s="301">
        <v>440</v>
      </c>
      <c r="F1441" s="299" t="s">
        <v>118</v>
      </c>
    </row>
    <row r="1442" spans="1:6" x14ac:dyDescent="0.3">
      <c r="A1442" s="301">
        <v>202401</v>
      </c>
      <c r="B1442" s="299" t="s">
        <v>77</v>
      </c>
      <c r="C1442" s="299" t="s">
        <v>35</v>
      </c>
      <c r="D1442" s="301">
        <v>72.36363636363636</v>
      </c>
      <c r="E1442" s="301">
        <v>442</v>
      </c>
      <c r="F1442" s="299" t="s">
        <v>121</v>
      </c>
    </row>
    <row r="1443" spans="1:6" x14ac:dyDescent="0.3">
      <c r="A1443" s="301">
        <v>202401</v>
      </c>
      <c r="B1443" s="299" t="s">
        <v>77</v>
      </c>
      <c r="C1443" s="299" t="s">
        <v>35</v>
      </c>
      <c r="D1443" s="301">
        <v>29.772727272727273</v>
      </c>
      <c r="E1443" s="301">
        <v>450</v>
      </c>
      <c r="F1443" s="299" t="s">
        <v>301</v>
      </c>
    </row>
    <row r="1444" spans="1:6" x14ac:dyDescent="0.3">
      <c r="A1444" s="301">
        <v>202401</v>
      </c>
      <c r="B1444" s="299" t="s">
        <v>77</v>
      </c>
      <c r="C1444" s="299" t="s">
        <v>35</v>
      </c>
      <c r="D1444" s="301">
        <v>6</v>
      </c>
      <c r="E1444" s="301">
        <v>454</v>
      </c>
      <c r="F1444" s="299" t="s">
        <v>302</v>
      </c>
    </row>
    <row r="1445" spans="1:6" x14ac:dyDescent="0.3">
      <c r="A1445" s="301">
        <v>202401</v>
      </c>
      <c r="B1445" s="299" t="s">
        <v>77</v>
      </c>
      <c r="C1445" s="299" t="s">
        <v>35</v>
      </c>
      <c r="D1445" s="301">
        <v>70.909090909090907</v>
      </c>
      <c r="E1445" s="301">
        <v>458</v>
      </c>
      <c r="F1445" s="299" t="s">
        <v>303</v>
      </c>
    </row>
    <row r="1446" spans="1:6" x14ac:dyDescent="0.3">
      <c r="A1446" s="301">
        <v>202401</v>
      </c>
      <c r="B1446" s="299" t="s">
        <v>77</v>
      </c>
      <c r="C1446" s="299" t="s">
        <v>35</v>
      </c>
      <c r="D1446" s="301">
        <v>5</v>
      </c>
      <c r="E1446" s="301">
        <v>462</v>
      </c>
      <c r="F1446" s="299" t="s">
        <v>384</v>
      </c>
    </row>
    <row r="1447" spans="1:6" x14ac:dyDescent="0.3">
      <c r="A1447" s="301">
        <v>202401</v>
      </c>
      <c r="B1447" s="299" t="s">
        <v>77</v>
      </c>
      <c r="C1447" s="299" t="s">
        <v>35</v>
      </c>
      <c r="D1447" s="301">
        <v>1238.090909090909</v>
      </c>
      <c r="E1447" s="301">
        <v>466</v>
      </c>
      <c r="F1447" s="299" t="s">
        <v>304</v>
      </c>
    </row>
    <row r="1448" spans="1:6" x14ac:dyDescent="0.3">
      <c r="A1448" s="301">
        <v>202401</v>
      </c>
      <c r="B1448" s="299" t="s">
        <v>77</v>
      </c>
      <c r="C1448" s="299" t="s">
        <v>35</v>
      </c>
      <c r="D1448" s="301">
        <v>64.5</v>
      </c>
      <c r="E1448" s="301">
        <v>470</v>
      </c>
      <c r="F1448" s="299" t="s">
        <v>122</v>
      </c>
    </row>
    <row r="1449" spans="1:6" x14ac:dyDescent="0.3">
      <c r="A1449" s="301">
        <v>202401</v>
      </c>
      <c r="B1449" s="299" t="s">
        <v>77</v>
      </c>
      <c r="C1449" s="299" t="s">
        <v>35</v>
      </c>
      <c r="D1449" s="301">
        <v>0.13636363636363635</v>
      </c>
      <c r="E1449" s="301">
        <v>474</v>
      </c>
      <c r="F1449" s="299" t="s">
        <v>385</v>
      </c>
    </row>
    <row r="1450" spans="1:6" x14ac:dyDescent="0.3">
      <c r="A1450" s="301">
        <v>202401</v>
      </c>
      <c r="B1450" s="299" t="s">
        <v>77</v>
      </c>
      <c r="C1450" s="299" t="s">
        <v>35</v>
      </c>
      <c r="D1450" s="301">
        <v>257.59090909090907</v>
      </c>
      <c r="E1450" s="301">
        <v>478</v>
      </c>
      <c r="F1450" s="299" t="s">
        <v>305</v>
      </c>
    </row>
    <row r="1451" spans="1:6" x14ac:dyDescent="0.3">
      <c r="A1451" s="301">
        <v>202401</v>
      </c>
      <c r="B1451" s="299" t="s">
        <v>77</v>
      </c>
      <c r="C1451" s="299" t="s">
        <v>35</v>
      </c>
      <c r="D1451" s="301">
        <v>25.40909090909091</v>
      </c>
      <c r="E1451" s="301">
        <v>480</v>
      </c>
      <c r="F1451" s="299" t="s">
        <v>306</v>
      </c>
    </row>
    <row r="1452" spans="1:6" x14ac:dyDescent="0.3">
      <c r="A1452" s="301">
        <v>202401</v>
      </c>
      <c r="B1452" s="299" t="s">
        <v>77</v>
      </c>
      <c r="C1452" s="299" t="s">
        <v>35</v>
      </c>
      <c r="D1452" s="301">
        <v>5988.454545454545</v>
      </c>
      <c r="E1452" s="301">
        <v>484</v>
      </c>
      <c r="F1452" s="299" t="s">
        <v>307</v>
      </c>
    </row>
    <row r="1453" spans="1:6" x14ac:dyDescent="0.3">
      <c r="A1453" s="301">
        <v>202401</v>
      </c>
      <c r="B1453" s="299" t="s">
        <v>77</v>
      </c>
      <c r="C1453" s="299" t="s">
        <v>35</v>
      </c>
      <c r="D1453" s="301">
        <v>168.54545454545453</v>
      </c>
      <c r="E1453" s="301">
        <v>496</v>
      </c>
      <c r="F1453" s="299" t="s">
        <v>309</v>
      </c>
    </row>
    <row r="1454" spans="1:6" x14ac:dyDescent="0.3">
      <c r="A1454" s="301">
        <v>202401</v>
      </c>
      <c r="B1454" s="299" t="s">
        <v>77</v>
      </c>
      <c r="C1454" s="299" t="s">
        <v>35</v>
      </c>
      <c r="D1454" s="301">
        <v>2316.090909090909</v>
      </c>
      <c r="E1454" s="301">
        <v>498</v>
      </c>
      <c r="F1454" s="299" t="s">
        <v>310</v>
      </c>
    </row>
    <row r="1455" spans="1:6" x14ac:dyDescent="0.3">
      <c r="A1455" s="301">
        <v>202401</v>
      </c>
      <c r="B1455" s="299" t="s">
        <v>77</v>
      </c>
      <c r="C1455" s="299" t="s">
        <v>35</v>
      </c>
      <c r="D1455" s="301">
        <v>36.090909090909093</v>
      </c>
      <c r="E1455" s="301">
        <v>499</v>
      </c>
      <c r="F1455" s="299" t="s">
        <v>311</v>
      </c>
    </row>
    <row r="1456" spans="1:6" x14ac:dyDescent="0.3">
      <c r="A1456" s="301">
        <v>202401</v>
      </c>
      <c r="B1456" s="299" t="s">
        <v>77</v>
      </c>
      <c r="C1456" s="299" t="s">
        <v>35</v>
      </c>
      <c r="D1456" s="301">
        <v>14.363636363636363</v>
      </c>
      <c r="E1456" s="301">
        <v>500</v>
      </c>
      <c r="F1456" s="299" t="s">
        <v>312</v>
      </c>
    </row>
    <row r="1457" spans="1:6" x14ac:dyDescent="0.3">
      <c r="A1457" s="301">
        <v>202401</v>
      </c>
      <c r="B1457" s="299" t="s">
        <v>77</v>
      </c>
      <c r="C1457" s="299" t="s">
        <v>35</v>
      </c>
      <c r="D1457" s="301">
        <v>49265.772727272728</v>
      </c>
      <c r="E1457" s="301">
        <v>504</v>
      </c>
      <c r="F1457" s="299" t="s">
        <v>95</v>
      </c>
    </row>
    <row r="1458" spans="1:6" x14ac:dyDescent="0.3">
      <c r="A1458" s="301">
        <v>202401</v>
      </c>
      <c r="B1458" s="299" t="s">
        <v>77</v>
      </c>
      <c r="C1458" s="299" t="s">
        <v>35</v>
      </c>
      <c r="D1458" s="301">
        <v>62.409090909090907</v>
      </c>
      <c r="E1458" s="301">
        <v>508</v>
      </c>
      <c r="F1458" s="299" t="s">
        <v>313</v>
      </c>
    </row>
    <row r="1459" spans="1:6" x14ac:dyDescent="0.3">
      <c r="A1459" s="301">
        <v>202401</v>
      </c>
      <c r="B1459" s="299" t="s">
        <v>77</v>
      </c>
      <c r="C1459" s="299" t="s">
        <v>35</v>
      </c>
      <c r="D1459" s="301">
        <v>2.2727272727272729</v>
      </c>
      <c r="E1459" s="301">
        <v>512</v>
      </c>
      <c r="F1459" s="299" t="s">
        <v>417</v>
      </c>
    </row>
    <row r="1460" spans="1:6" x14ac:dyDescent="0.3">
      <c r="A1460" s="301">
        <v>202401</v>
      </c>
      <c r="B1460" s="299" t="s">
        <v>77</v>
      </c>
      <c r="C1460" s="299" t="s">
        <v>35</v>
      </c>
      <c r="D1460" s="301">
        <v>18.363636363636363</v>
      </c>
      <c r="E1460" s="301">
        <v>516</v>
      </c>
      <c r="F1460" s="299" t="s">
        <v>314</v>
      </c>
    </row>
    <row r="1461" spans="1:6" x14ac:dyDescent="0.3">
      <c r="A1461" s="301">
        <v>202401</v>
      </c>
      <c r="B1461" s="299" t="s">
        <v>77</v>
      </c>
      <c r="C1461" s="299" t="s">
        <v>35</v>
      </c>
      <c r="D1461" s="301">
        <v>5</v>
      </c>
      <c r="E1461" s="301">
        <v>520</v>
      </c>
      <c r="F1461" s="299" t="s">
        <v>386</v>
      </c>
    </row>
    <row r="1462" spans="1:6" x14ac:dyDescent="0.3">
      <c r="A1462" s="301">
        <v>202401</v>
      </c>
      <c r="B1462" s="299" t="s">
        <v>77</v>
      </c>
      <c r="C1462" s="299" t="s">
        <v>35</v>
      </c>
      <c r="D1462" s="301">
        <v>953.18181818181813</v>
      </c>
      <c r="E1462" s="301">
        <v>524</v>
      </c>
      <c r="F1462" s="299" t="s">
        <v>315</v>
      </c>
    </row>
    <row r="1463" spans="1:6" x14ac:dyDescent="0.3">
      <c r="A1463" s="301">
        <v>202401</v>
      </c>
      <c r="B1463" s="299" t="s">
        <v>77</v>
      </c>
      <c r="C1463" s="299" t="s">
        <v>35</v>
      </c>
      <c r="D1463" s="301">
        <v>5734.181818181818</v>
      </c>
      <c r="E1463" s="301">
        <v>528</v>
      </c>
      <c r="F1463" s="299" t="s">
        <v>316</v>
      </c>
    </row>
    <row r="1464" spans="1:6" x14ac:dyDescent="0.3">
      <c r="A1464" s="301">
        <v>202401</v>
      </c>
      <c r="B1464" s="299" t="s">
        <v>77</v>
      </c>
      <c r="C1464" s="299" t="s">
        <v>35</v>
      </c>
      <c r="D1464" s="301">
        <v>41.863636363636367</v>
      </c>
      <c r="E1464" s="301">
        <v>540</v>
      </c>
      <c r="F1464" s="299" t="s">
        <v>317</v>
      </c>
    </row>
    <row r="1465" spans="1:6" x14ac:dyDescent="0.3">
      <c r="A1465" s="301">
        <v>202401</v>
      </c>
      <c r="B1465" s="299" t="s">
        <v>77</v>
      </c>
      <c r="C1465" s="299" t="s">
        <v>35</v>
      </c>
      <c r="D1465" s="301">
        <v>1</v>
      </c>
      <c r="E1465" s="301">
        <v>548</v>
      </c>
      <c r="F1465" s="299" t="s">
        <v>387</v>
      </c>
    </row>
    <row r="1466" spans="1:6" x14ac:dyDescent="0.3">
      <c r="A1466" s="301">
        <v>202401</v>
      </c>
      <c r="B1466" s="299" t="s">
        <v>77</v>
      </c>
      <c r="C1466" s="299" t="s">
        <v>35</v>
      </c>
      <c r="D1466" s="301">
        <v>76.590909090909093</v>
      </c>
      <c r="E1466" s="301">
        <v>554</v>
      </c>
      <c r="F1466" s="299" t="s">
        <v>318</v>
      </c>
    </row>
    <row r="1467" spans="1:6" x14ac:dyDescent="0.3">
      <c r="A1467" s="301">
        <v>202401</v>
      </c>
      <c r="B1467" s="299" t="s">
        <v>77</v>
      </c>
      <c r="C1467" s="299" t="s">
        <v>35</v>
      </c>
      <c r="D1467" s="301">
        <v>8426.863636363636</v>
      </c>
      <c r="E1467" s="301">
        <v>558</v>
      </c>
      <c r="F1467" s="299" t="s">
        <v>191</v>
      </c>
    </row>
    <row r="1468" spans="1:6" x14ac:dyDescent="0.3">
      <c r="A1468" s="301">
        <v>202401</v>
      </c>
      <c r="B1468" s="299" t="s">
        <v>77</v>
      </c>
      <c r="C1468" s="299" t="s">
        <v>35</v>
      </c>
      <c r="D1468" s="301">
        <v>17.272727272727273</v>
      </c>
      <c r="E1468" s="301">
        <v>562</v>
      </c>
      <c r="F1468" s="299" t="s">
        <v>388</v>
      </c>
    </row>
    <row r="1469" spans="1:6" x14ac:dyDescent="0.3">
      <c r="A1469" s="301">
        <v>202401</v>
      </c>
      <c r="B1469" s="299" t="s">
        <v>77</v>
      </c>
      <c r="C1469" s="299" t="s">
        <v>35</v>
      </c>
      <c r="D1469" s="301">
        <v>3460.409090909091</v>
      </c>
      <c r="E1469" s="301">
        <v>566</v>
      </c>
      <c r="F1469" s="299" t="s">
        <v>319</v>
      </c>
    </row>
    <row r="1470" spans="1:6" x14ac:dyDescent="0.3">
      <c r="A1470" s="301">
        <v>202401</v>
      </c>
      <c r="B1470" s="299" t="s">
        <v>77</v>
      </c>
      <c r="C1470" s="299" t="s">
        <v>35</v>
      </c>
      <c r="D1470" s="301">
        <v>4.8181818181818183</v>
      </c>
      <c r="E1470" s="301">
        <v>574</v>
      </c>
      <c r="F1470" s="299" t="s">
        <v>320</v>
      </c>
    </row>
    <row r="1471" spans="1:6" x14ac:dyDescent="0.3">
      <c r="A1471" s="301">
        <v>202401</v>
      </c>
      <c r="B1471" s="299" t="s">
        <v>77</v>
      </c>
      <c r="C1471" s="299" t="s">
        <v>35</v>
      </c>
      <c r="D1471" s="301">
        <v>885.68181818181813</v>
      </c>
      <c r="E1471" s="301">
        <v>578</v>
      </c>
      <c r="F1471" s="299" t="s">
        <v>321</v>
      </c>
    </row>
    <row r="1472" spans="1:6" x14ac:dyDescent="0.3">
      <c r="A1472" s="301">
        <v>202401</v>
      </c>
      <c r="B1472" s="299" t="s">
        <v>77</v>
      </c>
      <c r="C1472" s="299" t="s">
        <v>35</v>
      </c>
      <c r="D1472" s="301">
        <v>5.5909090909090908</v>
      </c>
      <c r="E1472" s="301">
        <v>580</v>
      </c>
      <c r="F1472" s="299" t="s">
        <v>322</v>
      </c>
    </row>
    <row r="1473" spans="1:6" x14ac:dyDescent="0.3">
      <c r="A1473" s="301">
        <v>202401</v>
      </c>
      <c r="B1473" s="299" t="s">
        <v>77</v>
      </c>
      <c r="C1473" s="299" t="s">
        <v>35</v>
      </c>
      <c r="D1473" s="301">
        <v>0.95454545454545459</v>
      </c>
      <c r="E1473" s="301">
        <v>581</v>
      </c>
      <c r="F1473" s="299" t="s">
        <v>486</v>
      </c>
    </row>
    <row r="1474" spans="1:6" x14ac:dyDescent="0.3">
      <c r="A1474" s="301">
        <v>202401</v>
      </c>
      <c r="B1474" s="299" t="s">
        <v>77</v>
      </c>
      <c r="C1474" s="299" t="s">
        <v>35</v>
      </c>
      <c r="D1474" s="301">
        <v>1</v>
      </c>
      <c r="E1474" s="301">
        <v>584</v>
      </c>
      <c r="F1474" s="299" t="s">
        <v>323</v>
      </c>
    </row>
    <row r="1475" spans="1:6" x14ac:dyDescent="0.3">
      <c r="A1475" s="301">
        <v>202401</v>
      </c>
      <c r="B1475" s="299" t="s">
        <v>77</v>
      </c>
      <c r="C1475" s="299" t="s">
        <v>35</v>
      </c>
      <c r="D1475" s="301">
        <v>1</v>
      </c>
      <c r="E1475" s="301">
        <v>585</v>
      </c>
      <c r="F1475" s="299" t="s">
        <v>390</v>
      </c>
    </row>
    <row r="1476" spans="1:6" x14ac:dyDescent="0.3">
      <c r="A1476" s="301">
        <v>202401</v>
      </c>
      <c r="B1476" s="299" t="s">
        <v>77</v>
      </c>
      <c r="C1476" s="299" t="s">
        <v>35</v>
      </c>
      <c r="D1476" s="301">
        <v>2444.6363636363635</v>
      </c>
      <c r="E1476" s="301">
        <v>586</v>
      </c>
      <c r="F1476" s="299" t="s">
        <v>324</v>
      </c>
    </row>
    <row r="1477" spans="1:6" x14ac:dyDescent="0.3">
      <c r="A1477" s="301">
        <v>202401</v>
      </c>
      <c r="B1477" s="299" t="s">
        <v>77</v>
      </c>
      <c r="C1477" s="299" t="s">
        <v>35</v>
      </c>
      <c r="D1477" s="301">
        <v>467.40909090909093</v>
      </c>
      <c r="E1477" s="301">
        <v>591</v>
      </c>
      <c r="F1477" s="299" t="s">
        <v>325</v>
      </c>
    </row>
    <row r="1478" spans="1:6" x14ac:dyDescent="0.3">
      <c r="A1478" s="301">
        <v>202401</v>
      </c>
      <c r="B1478" s="299" t="s">
        <v>77</v>
      </c>
      <c r="C1478" s="299" t="s">
        <v>35</v>
      </c>
      <c r="D1478" s="301">
        <v>2</v>
      </c>
      <c r="E1478" s="301">
        <v>598</v>
      </c>
      <c r="F1478" s="299" t="s">
        <v>412</v>
      </c>
    </row>
    <row r="1479" spans="1:6" x14ac:dyDescent="0.3">
      <c r="A1479" s="301">
        <v>202401</v>
      </c>
      <c r="B1479" s="299" t="s">
        <v>77</v>
      </c>
      <c r="C1479" s="299" t="s">
        <v>35</v>
      </c>
      <c r="D1479" s="301">
        <v>14671.636363636364</v>
      </c>
      <c r="E1479" s="301">
        <v>600</v>
      </c>
      <c r="F1479" s="299" t="s">
        <v>192</v>
      </c>
    </row>
    <row r="1480" spans="1:6" x14ac:dyDescent="0.3">
      <c r="A1480" s="301">
        <v>202401</v>
      </c>
      <c r="B1480" s="299" t="s">
        <v>77</v>
      </c>
      <c r="C1480" s="299" t="s">
        <v>35</v>
      </c>
      <c r="D1480" s="301">
        <v>24348.272727272728</v>
      </c>
      <c r="E1480" s="301">
        <v>604</v>
      </c>
      <c r="F1480" s="299" t="s">
        <v>326</v>
      </c>
    </row>
    <row r="1481" spans="1:6" x14ac:dyDescent="0.3">
      <c r="A1481" s="301">
        <v>202401</v>
      </c>
      <c r="B1481" s="299" t="s">
        <v>77</v>
      </c>
      <c r="C1481" s="299" t="s">
        <v>35</v>
      </c>
      <c r="D1481" s="301">
        <v>6180.863636363636</v>
      </c>
      <c r="E1481" s="301">
        <v>608</v>
      </c>
      <c r="F1481" s="299" t="s">
        <v>327</v>
      </c>
    </row>
    <row r="1482" spans="1:6" x14ac:dyDescent="0.3">
      <c r="A1482" s="301">
        <v>202401</v>
      </c>
      <c r="B1482" s="299" t="s">
        <v>77</v>
      </c>
      <c r="C1482" s="299" t="s">
        <v>35</v>
      </c>
      <c r="D1482" s="301">
        <v>5.6818181818181817</v>
      </c>
      <c r="E1482" s="301">
        <v>612</v>
      </c>
      <c r="F1482" s="299" t="s">
        <v>328</v>
      </c>
    </row>
    <row r="1483" spans="1:6" x14ac:dyDescent="0.3">
      <c r="A1483" s="301">
        <v>202401</v>
      </c>
      <c r="B1483" s="299" t="s">
        <v>77</v>
      </c>
      <c r="C1483" s="299" t="s">
        <v>35</v>
      </c>
      <c r="D1483" s="301">
        <v>13402.59090909091</v>
      </c>
      <c r="E1483" s="301">
        <v>616</v>
      </c>
      <c r="F1483" s="299" t="s">
        <v>96</v>
      </c>
    </row>
    <row r="1484" spans="1:6" x14ac:dyDescent="0.3">
      <c r="A1484" s="301">
        <v>202401</v>
      </c>
      <c r="B1484" s="299" t="s">
        <v>77</v>
      </c>
      <c r="C1484" s="299" t="s">
        <v>35</v>
      </c>
      <c r="D1484" s="301">
        <v>19089.090909090908</v>
      </c>
      <c r="E1484" s="301">
        <v>620</v>
      </c>
      <c r="F1484" s="299" t="s">
        <v>109</v>
      </c>
    </row>
    <row r="1485" spans="1:6" x14ac:dyDescent="0.3">
      <c r="A1485" s="301">
        <v>202401</v>
      </c>
      <c r="B1485" s="299" t="s">
        <v>77</v>
      </c>
      <c r="C1485" s="299" t="s">
        <v>35</v>
      </c>
      <c r="D1485" s="301">
        <v>564.31818181818187</v>
      </c>
      <c r="E1485" s="301">
        <v>624</v>
      </c>
      <c r="F1485" s="299" t="s">
        <v>329</v>
      </c>
    </row>
    <row r="1486" spans="1:6" x14ac:dyDescent="0.3">
      <c r="A1486" s="301">
        <v>202401</v>
      </c>
      <c r="B1486" s="299" t="s">
        <v>77</v>
      </c>
      <c r="C1486" s="299" t="s">
        <v>35</v>
      </c>
      <c r="D1486" s="301">
        <v>4</v>
      </c>
      <c r="E1486" s="301">
        <v>626</v>
      </c>
      <c r="F1486" s="299" t="s">
        <v>330</v>
      </c>
    </row>
    <row r="1487" spans="1:6" x14ac:dyDescent="0.3">
      <c r="A1487" s="301">
        <v>202401</v>
      </c>
      <c r="B1487" s="299" t="s">
        <v>77</v>
      </c>
      <c r="C1487" s="299" t="s">
        <v>35</v>
      </c>
      <c r="D1487" s="301">
        <v>45.68181818181818</v>
      </c>
      <c r="E1487" s="301">
        <v>630</v>
      </c>
      <c r="F1487" s="299" t="s">
        <v>331</v>
      </c>
    </row>
    <row r="1488" spans="1:6" x14ac:dyDescent="0.3">
      <c r="A1488" s="301">
        <v>202401</v>
      </c>
      <c r="B1488" s="299" t="s">
        <v>77</v>
      </c>
      <c r="C1488" s="299" t="s">
        <v>35</v>
      </c>
      <c r="D1488" s="301">
        <v>4.6818181818181817</v>
      </c>
      <c r="E1488" s="301">
        <v>634</v>
      </c>
      <c r="F1488" s="299" t="s">
        <v>332</v>
      </c>
    </row>
    <row r="1489" spans="1:6" x14ac:dyDescent="0.3">
      <c r="A1489" s="301">
        <v>202401</v>
      </c>
      <c r="B1489" s="299" t="s">
        <v>77</v>
      </c>
      <c r="C1489" s="299" t="s">
        <v>35</v>
      </c>
      <c r="D1489" s="301">
        <v>2</v>
      </c>
      <c r="E1489" s="301">
        <v>638</v>
      </c>
      <c r="F1489" s="299" t="s">
        <v>391</v>
      </c>
    </row>
    <row r="1490" spans="1:6" x14ac:dyDescent="0.3">
      <c r="A1490" s="301">
        <v>202401</v>
      </c>
      <c r="B1490" s="299" t="s">
        <v>77</v>
      </c>
      <c r="C1490" s="299" t="s">
        <v>35</v>
      </c>
      <c r="D1490" s="301">
        <v>102644.54545454546</v>
      </c>
      <c r="E1490" s="301">
        <v>642</v>
      </c>
      <c r="F1490" s="299" t="s">
        <v>97</v>
      </c>
    </row>
    <row r="1491" spans="1:6" x14ac:dyDescent="0.3">
      <c r="A1491" s="301">
        <v>202401</v>
      </c>
      <c r="B1491" s="299" t="s">
        <v>77</v>
      </c>
      <c r="C1491" s="299" t="s">
        <v>35</v>
      </c>
      <c r="D1491" s="301">
        <v>11442.454545454546</v>
      </c>
      <c r="E1491" s="301">
        <v>643</v>
      </c>
      <c r="F1491" s="299" t="s">
        <v>333</v>
      </c>
    </row>
    <row r="1492" spans="1:6" x14ac:dyDescent="0.3">
      <c r="A1492" s="301">
        <v>202401</v>
      </c>
      <c r="B1492" s="299" t="s">
        <v>77</v>
      </c>
      <c r="C1492" s="299" t="s">
        <v>35</v>
      </c>
      <c r="D1492" s="301">
        <v>26.681818181818183</v>
      </c>
      <c r="E1492" s="301">
        <v>646</v>
      </c>
      <c r="F1492" s="299" t="s">
        <v>334</v>
      </c>
    </row>
    <row r="1493" spans="1:6" x14ac:dyDescent="0.3">
      <c r="A1493" s="301">
        <v>202401</v>
      </c>
      <c r="B1493" s="299" t="s">
        <v>77</v>
      </c>
      <c r="C1493" s="299" t="s">
        <v>35</v>
      </c>
      <c r="D1493" s="301">
        <v>3.1818181818181817</v>
      </c>
      <c r="E1493" s="301">
        <v>659</v>
      </c>
      <c r="F1493" s="299" t="s">
        <v>335</v>
      </c>
    </row>
    <row r="1494" spans="1:6" x14ac:dyDescent="0.3">
      <c r="A1494" s="301">
        <v>202401</v>
      </c>
      <c r="B1494" s="299" t="s">
        <v>77</v>
      </c>
      <c r="C1494" s="299" t="s">
        <v>35</v>
      </c>
      <c r="D1494" s="301">
        <v>4</v>
      </c>
      <c r="E1494" s="301">
        <v>662</v>
      </c>
      <c r="F1494" s="299" t="s">
        <v>337</v>
      </c>
    </row>
    <row r="1495" spans="1:6" x14ac:dyDescent="0.3">
      <c r="A1495" s="301">
        <v>202401</v>
      </c>
      <c r="B1495" s="299" t="s">
        <v>77</v>
      </c>
      <c r="C1495" s="299" t="s">
        <v>35</v>
      </c>
      <c r="D1495" s="301">
        <v>3</v>
      </c>
      <c r="E1495" s="301">
        <v>666</v>
      </c>
      <c r="F1495" s="299" t="s">
        <v>413</v>
      </c>
    </row>
    <row r="1496" spans="1:6" x14ac:dyDescent="0.3">
      <c r="A1496" s="301">
        <v>202401</v>
      </c>
      <c r="B1496" s="299" t="s">
        <v>77</v>
      </c>
      <c r="C1496" s="299" t="s">
        <v>35</v>
      </c>
      <c r="D1496" s="301">
        <v>2</v>
      </c>
      <c r="E1496" s="301">
        <v>670</v>
      </c>
      <c r="F1496" s="299" t="s">
        <v>393</v>
      </c>
    </row>
    <row r="1497" spans="1:6" x14ac:dyDescent="0.3">
      <c r="A1497" s="301">
        <v>202401</v>
      </c>
      <c r="B1497" s="299" t="s">
        <v>77</v>
      </c>
      <c r="C1497" s="299" t="s">
        <v>35</v>
      </c>
      <c r="D1497" s="301">
        <v>3</v>
      </c>
      <c r="E1497" s="301">
        <v>674</v>
      </c>
      <c r="F1497" s="299" t="s">
        <v>394</v>
      </c>
    </row>
    <row r="1498" spans="1:6" x14ac:dyDescent="0.3">
      <c r="A1498" s="301">
        <v>202401</v>
      </c>
      <c r="B1498" s="299" t="s">
        <v>77</v>
      </c>
      <c r="C1498" s="299" t="s">
        <v>35</v>
      </c>
      <c r="D1498" s="301">
        <v>10.545454545454545</v>
      </c>
      <c r="E1498" s="301">
        <v>678</v>
      </c>
      <c r="F1498" s="299" t="s">
        <v>338</v>
      </c>
    </row>
    <row r="1499" spans="1:6" x14ac:dyDescent="0.3">
      <c r="A1499" s="301">
        <v>202401</v>
      </c>
      <c r="B1499" s="299" t="s">
        <v>77</v>
      </c>
      <c r="C1499" s="299" t="s">
        <v>35</v>
      </c>
      <c r="D1499" s="301">
        <v>19.954545454545453</v>
      </c>
      <c r="E1499" s="301">
        <v>682</v>
      </c>
      <c r="F1499" s="299" t="s">
        <v>339</v>
      </c>
    </row>
    <row r="1500" spans="1:6" x14ac:dyDescent="0.3">
      <c r="A1500" s="301">
        <v>202401</v>
      </c>
      <c r="B1500" s="299" t="s">
        <v>77</v>
      </c>
      <c r="C1500" s="299" t="s">
        <v>35</v>
      </c>
      <c r="D1500" s="301">
        <v>4779.045454545455</v>
      </c>
      <c r="E1500" s="301">
        <v>686</v>
      </c>
      <c r="F1500" s="299" t="s">
        <v>193</v>
      </c>
    </row>
    <row r="1501" spans="1:6" x14ac:dyDescent="0.3">
      <c r="A1501" s="301">
        <v>202401</v>
      </c>
      <c r="B1501" s="299" t="s">
        <v>77</v>
      </c>
      <c r="C1501" s="299" t="s">
        <v>35</v>
      </c>
      <c r="D1501" s="301">
        <v>534.40909090909088</v>
      </c>
      <c r="E1501" s="301">
        <v>688</v>
      </c>
      <c r="F1501" s="299" t="s">
        <v>340</v>
      </c>
    </row>
    <row r="1502" spans="1:6" x14ac:dyDescent="0.3">
      <c r="A1502" s="301">
        <v>202401</v>
      </c>
      <c r="B1502" s="299" t="s">
        <v>77</v>
      </c>
      <c r="C1502" s="299" t="s">
        <v>35</v>
      </c>
      <c r="D1502" s="301">
        <v>3</v>
      </c>
      <c r="E1502" s="301">
        <v>690</v>
      </c>
      <c r="F1502" s="299" t="s">
        <v>341</v>
      </c>
    </row>
    <row r="1503" spans="1:6" x14ac:dyDescent="0.3">
      <c r="A1503" s="301">
        <v>202401</v>
      </c>
      <c r="B1503" s="299" t="s">
        <v>77</v>
      </c>
      <c r="C1503" s="299" t="s">
        <v>35</v>
      </c>
      <c r="D1503" s="301">
        <v>84.181818181818187</v>
      </c>
      <c r="E1503" s="301">
        <v>694</v>
      </c>
      <c r="F1503" s="299" t="s">
        <v>342</v>
      </c>
    </row>
    <row r="1504" spans="1:6" x14ac:dyDescent="0.3">
      <c r="A1504" s="301">
        <v>202401</v>
      </c>
      <c r="B1504" s="299" t="s">
        <v>77</v>
      </c>
      <c r="C1504" s="299" t="s">
        <v>35</v>
      </c>
      <c r="D1504" s="301">
        <v>62.409090909090907</v>
      </c>
      <c r="E1504" s="301">
        <v>702</v>
      </c>
      <c r="F1504" s="299" t="s">
        <v>343</v>
      </c>
    </row>
    <row r="1505" spans="1:6" x14ac:dyDescent="0.3">
      <c r="A1505" s="301">
        <v>202401</v>
      </c>
      <c r="B1505" s="299" t="s">
        <v>77</v>
      </c>
      <c r="C1505" s="299" t="s">
        <v>35</v>
      </c>
      <c r="D1505" s="301">
        <v>1721</v>
      </c>
      <c r="E1505" s="301">
        <v>703</v>
      </c>
      <c r="F1505" s="299" t="s">
        <v>94</v>
      </c>
    </row>
    <row r="1506" spans="1:6" x14ac:dyDescent="0.3">
      <c r="A1506" s="301">
        <v>202401</v>
      </c>
      <c r="B1506" s="299" t="s">
        <v>77</v>
      </c>
      <c r="C1506" s="299" t="s">
        <v>35</v>
      </c>
      <c r="D1506" s="301">
        <v>462.59090909090907</v>
      </c>
      <c r="E1506" s="301">
        <v>704</v>
      </c>
      <c r="F1506" s="299" t="s">
        <v>344</v>
      </c>
    </row>
    <row r="1507" spans="1:6" x14ac:dyDescent="0.3">
      <c r="A1507" s="301">
        <v>202401</v>
      </c>
      <c r="B1507" s="299" t="s">
        <v>77</v>
      </c>
      <c r="C1507" s="299" t="s">
        <v>35</v>
      </c>
      <c r="D1507" s="301">
        <v>528.68181818181813</v>
      </c>
      <c r="E1507" s="301">
        <v>705</v>
      </c>
      <c r="F1507" s="299" t="s">
        <v>115</v>
      </c>
    </row>
    <row r="1508" spans="1:6" x14ac:dyDescent="0.3">
      <c r="A1508" s="301">
        <v>202401</v>
      </c>
      <c r="B1508" s="299" t="s">
        <v>77</v>
      </c>
      <c r="C1508" s="299" t="s">
        <v>35</v>
      </c>
      <c r="D1508" s="301">
        <v>10.772727272727273</v>
      </c>
      <c r="E1508" s="301">
        <v>706</v>
      </c>
      <c r="F1508" s="299" t="s">
        <v>395</v>
      </c>
    </row>
    <row r="1509" spans="1:6" x14ac:dyDescent="0.3">
      <c r="A1509" s="301">
        <v>202401</v>
      </c>
      <c r="B1509" s="299" t="s">
        <v>77</v>
      </c>
      <c r="C1509" s="299" t="s">
        <v>35</v>
      </c>
      <c r="D1509" s="301">
        <v>258.31818181818181</v>
      </c>
      <c r="E1509" s="301">
        <v>710</v>
      </c>
      <c r="F1509" s="299" t="s">
        <v>345</v>
      </c>
    </row>
    <row r="1510" spans="1:6" x14ac:dyDescent="0.3">
      <c r="A1510" s="301">
        <v>202401</v>
      </c>
      <c r="B1510" s="299" t="s">
        <v>77</v>
      </c>
      <c r="C1510" s="299" t="s">
        <v>35</v>
      </c>
      <c r="D1510" s="301">
        <v>30.181818181818183</v>
      </c>
      <c r="E1510" s="301">
        <v>716</v>
      </c>
      <c r="F1510" s="299" t="s">
        <v>346</v>
      </c>
    </row>
    <row r="1511" spans="1:6" x14ac:dyDescent="0.3">
      <c r="A1511" s="301">
        <v>202401</v>
      </c>
      <c r="B1511" s="299" t="s">
        <v>77</v>
      </c>
      <c r="C1511" s="299" t="s">
        <v>35</v>
      </c>
      <c r="D1511" s="301">
        <v>7111249.3636363633</v>
      </c>
      <c r="E1511" s="301">
        <v>724</v>
      </c>
      <c r="F1511" s="299" t="s">
        <v>223</v>
      </c>
    </row>
    <row r="1512" spans="1:6" x14ac:dyDescent="0.3">
      <c r="A1512" s="301">
        <v>202401</v>
      </c>
      <c r="B1512" s="299" t="s">
        <v>77</v>
      </c>
      <c r="C1512" s="299" t="s">
        <v>35</v>
      </c>
      <c r="D1512" s="301">
        <v>2.5909090909090908</v>
      </c>
      <c r="E1512" s="301">
        <v>728</v>
      </c>
      <c r="F1512" s="299" t="s">
        <v>414</v>
      </c>
    </row>
    <row r="1513" spans="1:6" x14ac:dyDescent="0.3">
      <c r="A1513" s="301">
        <v>202401</v>
      </c>
      <c r="B1513" s="299" t="s">
        <v>77</v>
      </c>
      <c r="C1513" s="299" t="s">
        <v>35</v>
      </c>
      <c r="D1513" s="301">
        <v>20.181818181818183</v>
      </c>
      <c r="E1513" s="301">
        <v>729</v>
      </c>
      <c r="F1513" s="299" t="s">
        <v>347</v>
      </c>
    </row>
    <row r="1514" spans="1:6" x14ac:dyDescent="0.3">
      <c r="A1514" s="301">
        <v>202401</v>
      </c>
      <c r="B1514" s="299" t="s">
        <v>77</v>
      </c>
      <c r="C1514" s="299" t="s">
        <v>35</v>
      </c>
      <c r="D1514" s="301">
        <v>71.909090909090907</v>
      </c>
      <c r="E1514" s="301">
        <v>732</v>
      </c>
      <c r="F1514" s="299" t="s">
        <v>348</v>
      </c>
    </row>
    <row r="1515" spans="1:6" x14ac:dyDescent="0.3">
      <c r="A1515" s="301">
        <v>202401</v>
      </c>
      <c r="B1515" s="299" t="s">
        <v>77</v>
      </c>
      <c r="C1515" s="299" t="s">
        <v>35</v>
      </c>
      <c r="D1515" s="301">
        <v>2</v>
      </c>
      <c r="E1515" s="301">
        <v>740</v>
      </c>
      <c r="F1515" s="299" t="s">
        <v>349</v>
      </c>
    </row>
    <row r="1516" spans="1:6" x14ac:dyDescent="0.3">
      <c r="A1516" s="301">
        <v>202401</v>
      </c>
      <c r="B1516" s="299" t="s">
        <v>77</v>
      </c>
      <c r="C1516" s="299" t="s">
        <v>35</v>
      </c>
      <c r="D1516" s="301">
        <v>2</v>
      </c>
      <c r="E1516" s="301">
        <v>744</v>
      </c>
      <c r="F1516" s="299" t="s">
        <v>425</v>
      </c>
    </row>
    <row r="1517" spans="1:6" x14ac:dyDescent="0.3">
      <c r="A1517" s="301">
        <v>202401</v>
      </c>
      <c r="B1517" s="299" t="s">
        <v>77</v>
      </c>
      <c r="C1517" s="299" t="s">
        <v>35</v>
      </c>
      <c r="D1517" s="301">
        <v>4</v>
      </c>
      <c r="E1517" s="301">
        <v>748</v>
      </c>
      <c r="F1517" s="299" t="s">
        <v>396</v>
      </c>
    </row>
    <row r="1518" spans="1:6" x14ac:dyDescent="0.3">
      <c r="A1518" s="301">
        <v>202401</v>
      </c>
      <c r="B1518" s="299" t="s">
        <v>77</v>
      </c>
      <c r="C1518" s="299" t="s">
        <v>35</v>
      </c>
      <c r="D1518" s="301">
        <v>3072.818181818182</v>
      </c>
      <c r="E1518" s="301">
        <v>752</v>
      </c>
      <c r="F1518" s="299" t="s">
        <v>119</v>
      </c>
    </row>
    <row r="1519" spans="1:6" x14ac:dyDescent="0.3">
      <c r="A1519" s="301">
        <v>202401</v>
      </c>
      <c r="B1519" s="299" t="s">
        <v>77</v>
      </c>
      <c r="C1519" s="299" t="s">
        <v>35</v>
      </c>
      <c r="D1519" s="301">
        <v>1095.6818181818182</v>
      </c>
      <c r="E1519" s="301">
        <v>756</v>
      </c>
      <c r="F1519" s="299" t="s">
        <v>350</v>
      </c>
    </row>
    <row r="1520" spans="1:6" x14ac:dyDescent="0.3">
      <c r="A1520" s="301">
        <v>202401</v>
      </c>
      <c r="B1520" s="299" t="s">
        <v>77</v>
      </c>
      <c r="C1520" s="299" t="s">
        <v>35</v>
      </c>
      <c r="D1520" s="301">
        <v>275.27272727272725</v>
      </c>
      <c r="E1520" s="301">
        <v>760</v>
      </c>
      <c r="F1520" s="299" t="s">
        <v>351</v>
      </c>
    </row>
    <row r="1521" spans="1:6" x14ac:dyDescent="0.3">
      <c r="A1521" s="301">
        <v>202401</v>
      </c>
      <c r="B1521" s="299" t="s">
        <v>77</v>
      </c>
      <c r="C1521" s="299" t="s">
        <v>35</v>
      </c>
      <c r="D1521" s="301">
        <v>15.272727272727273</v>
      </c>
      <c r="E1521" s="301">
        <v>762</v>
      </c>
      <c r="F1521" s="299" t="s">
        <v>352</v>
      </c>
    </row>
    <row r="1522" spans="1:6" x14ac:dyDescent="0.3">
      <c r="A1522" s="301">
        <v>202401</v>
      </c>
      <c r="B1522" s="299" t="s">
        <v>77</v>
      </c>
      <c r="C1522" s="299" t="s">
        <v>35</v>
      </c>
      <c r="D1522" s="301">
        <v>510.90909090909093</v>
      </c>
      <c r="E1522" s="301">
        <v>764</v>
      </c>
      <c r="F1522" s="299" t="s">
        <v>353</v>
      </c>
    </row>
    <row r="1523" spans="1:6" x14ac:dyDescent="0.3">
      <c r="A1523" s="301">
        <v>202401</v>
      </c>
      <c r="B1523" s="299" t="s">
        <v>77</v>
      </c>
      <c r="C1523" s="299" t="s">
        <v>35</v>
      </c>
      <c r="D1523" s="301">
        <v>34.272727272727273</v>
      </c>
      <c r="E1523" s="301">
        <v>768</v>
      </c>
      <c r="F1523" s="299" t="s">
        <v>354</v>
      </c>
    </row>
    <row r="1524" spans="1:6" x14ac:dyDescent="0.3">
      <c r="A1524" s="301">
        <v>202401</v>
      </c>
      <c r="B1524" s="299" t="s">
        <v>77</v>
      </c>
      <c r="C1524" s="299" t="s">
        <v>35</v>
      </c>
      <c r="D1524" s="301">
        <v>33.090909090909093</v>
      </c>
      <c r="E1524" s="301">
        <v>780</v>
      </c>
      <c r="F1524" s="299" t="s">
        <v>355</v>
      </c>
    </row>
    <row r="1525" spans="1:6" x14ac:dyDescent="0.3">
      <c r="A1525" s="301">
        <v>202401</v>
      </c>
      <c r="B1525" s="299" t="s">
        <v>77</v>
      </c>
      <c r="C1525" s="299" t="s">
        <v>35</v>
      </c>
      <c r="D1525" s="301">
        <v>4.8636363636363633</v>
      </c>
      <c r="E1525" s="301">
        <v>784</v>
      </c>
      <c r="F1525" s="299" t="s">
        <v>356</v>
      </c>
    </row>
    <row r="1526" spans="1:6" x14ac:dyDescent="0.3">
      <c r="A1526" s="301">
        <v>202401</v>
      </c>
      <c r="B1526" s="299" t="s">
        <v>77</v>
      </c>
      <c r="C1526" s="299" t="s">
        <v>35</v>
      </c>
      <c r="D1526" s="301">
        <v>389.27272727272725</v>
      </c>
      <c r="E1526" s="301">
        <v>788</v>
      </c>
      <c r="F1526" s="299" t="s">
        <v>357</v>
      </c>
    </row>
    <row r="1527" spans="1:6" x14ac:dyDescent="0.3">
      <c r="A1527" s="301">
        <v>202401</v>
      </c>
      <c r="B1527" s="299" t="s">
        <v>77</v>
      </c>
      <c r="C1527" s="299" t="s">
        <v>35</v>
      </c>
      <c r="D1527" s="301">
        <v>1014.9545454545455</v>
      </c>
      <c r="E1527" s="301">
        <v>792</v>
      </c>
      <c r="F1527" s="299" t="s">
        <v>358</v>
      </c>
    </row>
    <row r="1528" spans="1:6" x14ac:dyDescent="0.3">
      <c r="A1528" s="301">
        <v>202401</v>
      </c>
      <c r="B1528" s="299" t="s">
        <v>77</v>
      </c>
      <c r="C1528" s="299" t="s">
        <v>35</v>
      </c>
      <c r="D1528" s="301">
        <v>6.1363636363636367</v>
      </c>
      <c r="E1528" s="301">
        <v>795</v>
      </c>
      <c r="F1528" s="299" t="s">
        <v>359</v>
      </c>
    </row>
    <row r="1529" spans="1:6" x14ac:dyDescent="0.3">
      <c r="A1529" s="301">
        <v>202401</v>
      </c>
      <c r="B1529" s="299" t="s">
        <v>77</v>
      </c>
      <c r="C1529" s="299" t="s">
        <v>35</v>
      </c>
      <c r="D1529" s="301">
        <v>32.363636363636367</v>
      </c>
      <c r="E1529" s="301">
        <v>800</v>
      </c>
      <c r="F1529" s="299" t="s">
        <v>360</v>
      </c>
    </row>
    <row r="1530" spans="1:6" x14ac:dyDescent="0.3">
      <c r="A1530" s="301">
        <v>202401</v>
      </c>
      <c r="B1530" s="299" t="s">
        <v>77</v>
      </c>
      <c r="C1530" s="299" t="s">
        <v>35</v>
      </c>
      <c r="D1530" s="301">
        <v>22619.045454545456</v>
      </c>
      <c r="E1530" s="301">
        <v>804</v>
      </c>
      <c r="F1530" s="299" t="s">
        <v>98</v>
      </c>
    </row>
    <row r="1531" spans="1:6" x14ac:dyDescent="0.3">
      <c r="A1531" s="301">
        <v>202401</v>
      </c>
      <c r="B1531" s="299" t="s">
        <v>77</v>
      </c>
      <c r="C1531" s="299" t="s">
        <v>35</v>
      </c>
      <c r="D1531" s="301">
        <v>103.36363636363636</v>
      </c>
      <c r="E1531" s="301">
        <v>807</v>
      </c>
      <c r="F1531" s="299" t="s">
        <v>361</v>
      </c>
    </row>
    <row r="1532" spans="1:6" x14ac:dyDescent="0.3">
      <c r="A1532" s="301">
        <v>202401</v>
      </c>
      <c r="B1532" s="299" t="s">
        <v>77</v>
      </c>
      <c r="C1532" s="299" t="s">
        <v>35</v>
      </c>
      <c r="D1532" s="301">
        <v>262.04545454545456</v>
      </c>
      <c r="E1532" s="301">
        <v>818</v>
      </c>
      <c r="F1532" s="299" t="s">
        <v>362</v>
      </c>
    </row>
    <row r="1533" spans="1:6" x14ac:dyDescent="0.3">
      <c r="A1533" s="301">
        <v>202401</v>
      </c>
      <c r="B1533" s="299" t="s">
        <v>77</v>
      </c>
      <c r="C1533" s="299" t="s">
        <v>35</v>
      </c>
      <c r="D1533" s="301">
        <v>19117.909090909092</v>
      </c>
      <c r="E1533" s="301">
        <v>826</v>
      </c>
      <c r="F1533" s="299" t="s">
        <v>110</v>
      </c>
    </row>
    <row r="1534" spans="1:6" x14ac:dyDescent="0.3">
      <c r="A1534" s="301">
        <v>202401</v>
      </c>
      <c r="B1534" s="299" t="s">
        <v>77</v>
      </c>
      <c r="C1534" s="299" t="s">
        <v>35</v>
      </c>
      <c r="D1534" s="301">
        <v>1.6363636363636365</v>
      </c>
      <c r="E1534" s="301">
        <v>831</v>
      </c>
      <c r="F1534" s="299" t="s">
        <v>429</v>
      </c>
    </row>
    <row r="1535" spans="1:6" x14ac:dyDescent="0.3">
      <c r="A1535" s="301">
        <v>202401</v>
      </c>
      <c r="B1535" s="299" t="s">
        <v>77</v>
      </c>
      <c r="C1535" s="299" t="s">
        <v>35</v>
      </c>
      <c r="D1535" s="301">
        <v>5</v>
      </c>
      <c r="E1535" s="301">
        <v>832</v>
      </c>
      <c r="F1535" s="299" t="s">
        <v>397</v>
      </c>
    </row>
    <row r="1536" spans="1:6" x14ac:dyDescent="0.3">
      <c r="A1536" s="301">
        <v>202401</v>
      </c>
      <c r="B1536" s="299" t="s">
        <v>77</v>
      </c>
      <c r="C1536" s="299" t="s">
        <v>35</v>
      </c>
      <c r="D1536" s="301">
        <v>33.5</v>
      </c>
      <c r="E1536" s="301">
        <v>834</v>
      </c>
      <c r="F1536" s="299" t="s">
        <v>364</v>
      </c>
    </row>
    <row r="1537" spans="1:6" x14ac:dyDescent="0.3">
      <c r="A1537" s="301">
        <v>202401</v>
      </c>
      <c r="B1537" s="299" t="s">
        <v>77</v>
      </c>
      <c r="C1537" s="299" t="s">
        <v>35</v>
      </c>
      <c r="D1537" s="301">
        <v>4498.318181818182</v>
      </c>
      <c r="E1537" s="301">
        <v>840</v>
      </c>
      <c r="F1537" s="299" t="s">
        <v>365</v>
      </c>
    </row>
    <row r="1538" spans="1:6" x14ac:dyDescent="0.3">
      <c r="A1538" s="301">
        <v>202401</v>
      </c>
      <c r="B1538" s="299" t="s">
        <v>77</v>
      </c>
      <c r="C1538" s="299" t="s">
        <v>35</v>
      </c>
      <c r="D1538" s="301">
        <v>2</v>
      </c>
      <c r="E1538" s="301">
        <v>850</v>
      </c>
      <c r="F1538" s="299" t="s">
        <v>366</v>
      </c>
    </row>
    <row r="1539" spans="1:6" x14ac:dyDescent="0.3">
      <c r="A1539" s="301">
        <v>202401</v>
      </c>
      <c r="B1539" s="299" t="s">
        <v>77</v>
      </c>
      <c r="C1539" s="299" t="s">
        <v>35</v>
      </c>
      <c r="D1539" s="301">
        <v>99.272727272727266</v>
      </c>
      <c r="E1539" s="301">
        <v>854</v>
      </c>
      <c r="F1539" s="299" t="s">
        <v>367</v>
      </c>
    </row>
    <row r="1540" spans="1:6" x14ac:dyDescent="0.3">
      <c r="A1540" s="301">
        <v>202401</v>
      </c>
      <c r="B1540" s="299" t="s">
        <v>77</v>
      </c>
      <c r="C1540" s="299" t="s">
        <v>35</v>
      </c>
      <c r="D1540" s="301">
        <v>4304.318181818182</v>
      </c>
      <c r="E1540" s="301">
        <v>858</v>
      </c>
      <c r="F1540" s="299" t="s">
        <v>368</v>
      </c>
    </row>
    <row r="1541" spans="1:6" x14ac:dyDescent="0.3">
      <c r="A1541" s="301">
        <v>202401</v>
      </c>
      <c r="B1541" s="299" t="s">
        <v>77</v>
      </c>
      <c r="C1541" s="299" t="s">
        <v>35</v>
      </c>
      <c r="D1541" s="301">
        <v>85.681818181818187</v>
      </c>
      <c r="E1541" s="301">
        <v>860</v>
      </c>
      <c r="F1541" s="299" t="s">
        <v>369</v>
      </c>
    </row>
    <row r="1542" spans="1:6" x14ac:dyDescent="0.3">
      <c r="A1542" s="301">
        <v>202401</v>
      </c>
      <c r="B1542" s="299" t="s">
        <v>77</v>
      </c>
      <c r="C1542" s="299" t="s">
        <v>35</v>
      </c>
      <c r="D1542" s="301">
        <v>61049.454545454544</v>
      </c>
      <c r="E1542" s="301">
        <v>862</v>
      </c>
      <c r="F1542" s="299" t="s">
        <v>111</v>
      </c>
    </row>
    <row r="1543" spans="1:6" x14ac:dyDescent="0.3">
      <c r="A1543" s="301">
        <v>202401</v>
      </c>
      <c r="B1543" s="299" t="s">
        <v>77</v>
      </c>
      <c r="C1543" s="299" t="s">
        <v>35</v>
      </c>
      <c r="D1543" s="301">
        <v>0.95454545454545459</v>
      </c>
      <c r="E1543" s="301">
        <v>876</v>
      </c>
      <c r="F1543" s="299" t="s">
        <v>370</v>
      </c>
    </row>
    <row r="1544" spans="1:6" x14ac:dyDescent="0.3">
      <c r="A1544" s="301">
        <v>202401</v>
      </c>
      <c r="B1544" s="299" t="s">
        <v>77</v>
      </c>
      <c r="C1544" s="299" t="s">
        <v>35</v>
      </c>
      <c r="D1544" s="301">
        <v>1</v>
      </c>
      <c r="E1544" s="301">
        <v>882</v>
      </c>
      <c r="F1544" s="299" t="s">
        <v>371</v>
      </c>
    </row>
    <row r="1545" spans="1:6" x14ac:dyDescent="0.3">
      <c r="A1545" s="301">
        <v>202401</v>
      </c>
      <c r="B1545" s="299" t="s">
        <v>77</v>
      </c>
      <c r="C1545" s="299" t="s">
        <v>35</v>
      </c>
      <c r="D1545" s="301">
        <v>10.818181818181818</v>
      </c>
      <c r="E1545" s="301">
        <v>887</v>
      </c>
      <c r="F1545" s="299" t="s">
        <v>398</v>
      </c>
    </row>
    <row r="1546" spans="1:6" x14ac:dyDescent="0.3">
      <c r="A1546" s="301">
        <v>202401</v>
      </c>
      <c r="B1546" s="299" t="s">
        <v>77</v>
      </c>
      <c r="C1546" s="299" t="s">
        <v>35</v>
      </c>
      <c r="D1546" s="301">
        <v>7.1363636363636367</v>
      </c>
      <c r="E1546" s="301">
        <v>894</v>
      </c>
      <c r="F1546" s="299" t="s">
        <v>372</v>
      </c>
    </row>
    <row r="1547" spans="1:6" x14ac:dyDescent="0.3">
      <c r="A1547" s="301">
        <v>202401</v>
      </c>
      <c r="B1547" s="299" t="s">
        <v>77</v>
      </c>
      <c r="C1547" s="299" t="s">
        <v>35</v>
      </c>
      <c r="D1547" s="301">
        <v>123.09090909090909</v>
      </c>
      <c r="E1547" s="301">
        <v>952</v>
      </c>
      <c r="F1547" s="299" t="s">
        <v>459</v>
      </c>
    </row>
    <row r="1548" spans="1:6" x14ac:dyDescent="0.3">
      <c r="A1548" s="301">
        <v>202401</v>
      </c>
      <c r="B1548" s="299" t="s">
        <v>77</v>
      </c>
      <c r="C1548" s="299" t="s">
        <v>35</v>
      </c>
      <c r="D1548" s="301">
        <v>1070.2272727272727</v>
      </c>
      <c r="E1548" s="301">
        <v>953</v>
      </c>
      <c r="F1548" s="299" t="s">
        <v>189</v>
      </c>
    </row>
    <row r="1549" spans="1:6" x14ac:dyDescent="0.3">
      <c r="A1549" s="301">
        <v>202401</v>
      </c>
      <c r="B1549" s="299" t="s">
        <v>77</v>
      </c>
      <c r="C1549" s="299" t="s">
        <v>35</v>
      </c>
      <c r="D1549" s="301">
        <v>15.227272727272727</v>
      </c>
      <c r="E1549" s="301">
        <v>954</v>
      </c>
      <c r="F1549" s="299" t="s">
        <v>189</v>
      </c>
    </row>
    <row r="1550" spans="1:6" x14ac:dyDescent="0.3">
      <c r="A1550" s="301">
        <v>202401</v>
      </c>
      <c r="B1550" s="299" t="s">
        <v>77</v>
      </c>
      <c r="C1550" s="299" t="s">
        <v>89</v>
      </c>
      <c r="D1550" s="301">
        <v>1</v>
      </c>
      <c r="E1550" s="301">
        <v>0</v>
      </c>
      <c r="F1550" s="299" t="s">
        <v>189</v>
      </c>
    </row>
    <row r="1551" spans="1:6" x14ac:dyDescent="0.3">
      <c r="A1551" s="301">
        <v>202401</v>
      </c>
      <c r="B1551" s="299" t="s">
        <v>77</v>
      </c>
      <c r="C1551" s="299" t="s">
        <v>89</v>
      </c>
      <c r="D1551" s="301">
        <v>1</v>
      </c>
      <c r="E1551" s="301">
        <v>380</v>
      </c>
      <c r="F1551" s="299" t="s">
        <v>107</v>
      </c>
    </row>
    <row r="1552" spans="1:6" x14ac:dyDescent="0.3">
      <c r="A1552" s="301">
        <v>202401</v>
      </c>
      <c r="B1552" s="299" t="s">
        <v>77</v>
      </c>
      <c r="C1552" s="299" t="s">
        <v>89</v>
      </c>
      <c r="D1552" s="301">
        <v>10.136363636363637</v>
      </c>
      <c r="E1552" s="301">
        <v>724</v>
      </c>
      <c r="F1552" s="299" t="s">
        <v>223</v>
      </c>
    </row>
    <row r="1553" spans="1:6" x14ac:dyDescent="0.3">
      <c r="A1553" s="301">
        <v>202401</v>
      </c>
      <c r="B1553" s="299" t="s">
        <v>77</v>
      </c>
      <c r="C1553" s="299" t="s">
        <v>36</v>
      </c>
      <c r="D1553" s="301">
        <v>488.86363636363637</v>
      </c>
      <c r="E1553" s="301">
        <v>4</v>
      </c>
      <c r="F1553" s="299" t="s">
        <v>226</v>
      </c>
    </row>
    <row r="1554" spans="1:6" x14ac:dyDescent="0.3">
      <c r="A1554" s="301">
        <v>202401</v>
      </c>
      <c r="B1554" s="299" t="s">
        <v>77</v>
      </c>
      <c r="C1554" s="299" t="s">
        <v>36</v>
      </c>
      <c r="D1554" s="301">
        <v>560.86363636363637</v>
      </c>
      <c r="E1554" s="301">
        <v>8</v>
      </c>
      <c r="F1554" s="299" t="s">
        <v>227</v>
      </c>
    </row>
    <row r="1555" spans="1:6" x14ac:dyDescent="0.3">
      <c r="A1555" s="301">
        <v>202401</v>
      </c>
      <c r="B1555" s="299" t="s">
        <v>77</v>
      </c>
      <c r="C1555" s="299" t="s">
        <v>36</v>
      </c>
      <c r="D1555" s="301">
        <v>6.1363636363636367</v>
      </c>
      <c r="E1555" s="301">
        <v>10</v>
      </c>
      <c r="F1555" s="299" t="s">
        <v>228</v>
      </c>
    </row>
    <row r="1556" spans="1:6" x14ac:dyDescent="0.3">
      <c r="A1556" s="301">
        <v>202401</v>
      </c>
      <c r="B1556" s="299" t="s">
        <v>77</v>
      </c>
      <c r="C1556" s="299" t="s">
        <v>36</v>
      </c>
      <c r="D1556" s="301">
        <v>8551.318181818182</v>
      </c>
      <c r="E1556" s="301">
        <v>12</v>
      </c>
      <c r="F1556" s="299" t="s">
        <v>229</v>
      </c>
    </row>
    <row r="1557" spans="1:6" x14ac:dyDescent="0.3">
      <c r="A1557" s="301">
        <v>202401</v>
      </c>
      <c r="B1557" s="299" t="s">
        <v>77</v>
      </c>
      <c r="C1557" s="299" t="s">
        <v>36</v>
      </c>
      <c r="D1557" s="301">
        <v>3</v>
      </c>
      <c r="E1557" s="301">
        <v>16</v>
      </c>
      <c r="F1557" s="299" t="s">
        <v>399</v>
      </c>
    </row>
    <row r="1558" spans="1:6" x14ac:dyDescent="0.3">
      <c r="A1558" s="301">
        <v>202401</v>
      </c>
      <c r="B1558" s="299" t="s">
        <v>77</v>
      </c>
      <c r="C1558" s="299" t="s">
        <v>36</v>
      </c>
      <c r="D1558" s="301">
        <v>199.95454545454547</v>
      </c>
      <c r="E1558" s="301">
        <v>20</v>
      </c>
      <c r="F1558" s="299" t="s">
        <v>230</v>
      </c>
    </row>
    <row r="1559" spans="1:6" x14ac:dyDescent="0.3">
      <c r="A1559" s="301">
        <v>202401</v>
      </c>
      <c r="B1559" s="299" t="s">
        <v>77</v>
      </c>
      <c r="C1559" s="299" t="s">
        <v>36</v>
      </c>
      <c r="D1559" s="301">
        <v>312</v>
      </c>
      <c r="E1559" s="301">
        <v>24</v>
      </c>
      <c r="F1559" s="299" t="s">
        <v>231</v>
      </c>
    </row>
    <row r="1560" spans="1:6" x14ac:dyDescent="0.3">
      <c r="A1560" s="301">
        <v>202401</v>
      </c>
      <c r="B1560" s="299" t="s">
        <v>77</v>
      </c>
      <c r="C1560" s="299" t="s">
        <v>36</v>
      </c>
      <c r="D1560" s="301">
        <v>5</v>
      </c>
      <c r="E1560" s="301">
        <v>28</v>
      </c>
      <c r="F1560" s="299" t="s">
        <v>373</v>
      </c>
    </row>
    <row r="1561" spans="1:6" x14ac:dyDescent="0.3">
      <c r="A1561" s="301">
        <v>202401</v>
      </c>
      <c r="B1561" s="299" t="s">
        <v>77</v>
      </c>
      <c r="C1561" s="299" t="s">
        <v>36</v>
      </c>
      <c r="D1561" s="301">
        <v>121.04545454545455</v>
      </c>
      <c r="E1561" s="301">
        <v>31</v>
      </c>
      <c r="F1561" s="299" t="s">
        <v>232</v>
      </c>
    </row>
    <row r="1562" spans="1:6" x14ac:dyDescent="0.3">
      <c r="A1562" s="301">
        <v>202401</v>
      </c>
      <c r="B1562" s="299" t="s">
        <v>77</v>
      </c>
      <c r="C1562" s="299" t="s">
        <v>36</v>
      </c>
      <c r="D1562" s="301">
        <v>23545.363636363636</v>
      </c>
      <c r="E1562" s="301">
        <v>32</v>
      </c>
      <c r="F1562" s="299" t="s">
        <v>183</v>
      </c>
    </row>
    <row r="1563" spans="1:6" x14ac:dyDescent="0.3">
      <c r="A1563" s="301">
        <v>202401</v>
      </c>
      <c r="B1563" s="299" t="s">
        <v>77</v>
      </c>
      <c r="C1563" s="299" t="s">
        <v>36</v>
      </c>
      <c r="D1563" s="301">
        <v>374.95454545454544</v>
      </c>
      <c r="E1563" s="301">
        <v>36</v>
      </c>
      <c r="F1563" s="299" t="s">
        <v>233</v>
      </c>
    </row>
    <row r="1564" spans="1:6" x14ac:dyDescent="0.3">
      <c r="A1564" s="301">
        <v>202401</v>
      </c>
      <c r="B1564" s="299" t="s">
        <v>77</v>
      </c>
      <c r="C1564" s="299" t="s">
        <v>36</v>
      </c>
      <c r="D1564" s="301">
        <v>1104.4545454545455</v>
      </c>
      <c r="E1564" s="301">
        <v>40</v>
      </c>
      <c r="F1564" s="299" t="s">
        <v>100</v>
      </c>
    </row>
    <row r="1565" spans="1:6" x14ac:dyDescent="0.3">
      <c r="A1565" s="301">
        <v>202401</v>
      </c>
      <c r="B1565" s="299" t="s">
        <v>77</v>
      </c>
      <c r="C1565" s="299" t="s">
        <v>36</v>
      </c>
      <c r="D1565" s="301">
        <v>1</v>
      </c>
      <c r="E1565" s="301">
        <v>48</v>
      </c>
      <c r="F1565" s="299" t="s">
        <v>235</v>
      </c>
    </row>
    <row r="1566" spans="1:6" x14ac:dyDescent="0.3">
      <c r="A1566" s="301">
        <v>202401</v>
      </c>
      <c r="B1566" s="299" t="s">
        <v>77</v>
      </c>
      <c r="C1566" s="299" t="s">
        <v>36</v>
      </c>
      <c r="D1566" s="301">
        <v>6031.681818181818</v>
      </c>
      <c r="E1566" s="301">
        <v>50</v>
      </c>
      <c r="F1566" s="299" t="s">
        <v>236</v>
      </c>
    </row>
    <row r="1567" spans="1:6" x14ac:dyDescent="0.3">
      <c r="A1567" s="301">
        <v>202401</v>
      </c>
      <c r="B1567" s="299" t="s">
        <v>77</v>
      </c>
      <c r="C1567" s="299" t="s">
        <v>36</v>
      </c>
      <c r="D1567" s="301">
        <v>1571.6363636363637</v>
      </c>
      <c r="E1567" s="301">
        <v>51</v>
      </c>
      <c r="F1567" s="299" t="s">
        <v>237</v>
      </c>
    </row>
    <row r="1568" spans="1:6" x14ac:dyDescent="0.3">
      <c r="A1568" s="301">
        <v>202401</v>
      </c>
      <c r="B1568" s="299" t="s">
        <v>77</v>
      </c>
      <c r="C1568" s="299" t="s">
        <v>36</v>
      </c>
      <c r="D1568" s="301">
        <v>5.8636363636363633</v>
      </c>
      <c r="E1568" s="301">
        <v>52</v>
      </c>
      <c r="F1568" s="299" t="s">
        <v>238</v>
      </c>
    </row>
    <row r="1569" spans="1:6" x14ac:dyDescent="0.3">
      <c r="A1569" s="301">
        <v>202401</v>
      </c>
      <c r="B1569" s="299" t="s">
        <v>77</v>
      </c>
      <c r="C1569" s="299" t="s">
        <v>36</v>
      </c>
      <c r="D1569" s="301">
        <v>3949.4545454545455</v>
      </c>
      <c r="E1569" s="301">
        <v>56</v>
      </c>
      <c r="F1569" s="299" t="s">
        <v>239</v>
      </c>
    </row>
    <row r="1570" spans="1:6" x14ac:dyDescent="0.3">
      <c r="A1570" s="301">
        <v>202401</v>
      </c>
      <c r="B1570" s="299" t="s">
        <v>77</v>
      </c>
      <c r="C1570" s="299" t="s">
        <v>36</v>
      </c>
      <c r="D1570" s="301">
        <v>7</v>
      </c>
      <c r="E1570" s="301">
        <v>60</v>
      </c>
      <c r="F1570" s="299" t="s">
        <v>240</v>
      </c>
    </row>
    <row r="1571" spans="1:6" x14ac:dyDescent="0.3">
      <c r="A1571" s="301">
        <v>202401</v>
      </c>
      <c r="B1571" s="299" t="s">
        <v>77</v>
      </c>
      <c r="C1571" s="299" t="s">
        <v>36</v>
      </c>
      <c r="D1571" s="301">
        <v>8.5909090909090917</v>
      </c>
      <c r="E1571" s="301">
        <v>64</v>
      </c>
      <c r="F1571" s="299" t="s">
        <v>374</v>
      </c>
    </row>
    <row r="1572" spans="1:6" x14ac:dyDescent="0.3">
      <c r="A1572" s="301">
        <v>202401</v>
      </c>
      <c r="B1572" s="299" t="s">
        <v>77</v>
      </c>
      <c r="C1572" s="299" t="s">
        <v>36</v>
      </c>
      <c r="D1572" s="301">
        <v>14970.09090909091</v>
      </c>
      <c r="E1572" s="301">
        <v>68</v>
      </c>
      <c r="F1572" s="299" t="s">
        <v>241</v>
      </c>
    </row>
    <row r="1573" spans="1:6" x14ac:dyDescent="0.3">
      <c r="A1573" s="301">
        <v>202401</v>
      </c>
      <c r="B1573" s="299" t="s">
        <v>77</v>
      </c>
      <c r="C1573" s="299" t="s">
        <v>36</v>
      </c>
      <c r="D1573" s="301">
        <v>209</v>
      </c>
      <c r="E1573" s="301">
        <v>70</v>
      </c>
      <c r="F1573" s="299" t="s">
        <v>242</v>
      </c>
    </row>
    <row r="1574" spans="1:6" x14ac:dyDescent="0.3">
      <c r="A1574" s="301">
        <v>202401</v>
      </c>
      <c r="B1574" s="299" t="s">
        <v>77</v>
      </c>
      <c r="C1574" s="299" t="s">
        <v>36</v>
      </c>
      <c r="D1574" s="301">
        <v>4.7727272727272725</v>
      </c>
      <c r="E1574" s="301">
        <v>72</v>
      </c>
      <c r="F1574" s="299" t="s">
        <v>375</v>
      </c>
    </row>
    <row r="1575" spans="1:6" x14ac:dyDescent="0.3">
      <c r="A1575" s="301">
        <v>202401</v>
      </c>
      <c r="B1575" s="299" t="s">
        <v>77</v>
      </c>
      <c r="C1575" s="299" t="s">
        <v>36</v>
      </c>
      <c r="D1575" s="301">
        <v>2</v>
      </c>
      <c r="E1575" s="301">
        <v>74</v>
      </c>
      <c r="F1575" s="299" t="s">
        <v>400</v>
      </c>
    </row>
    <row r="1576" spans="1:6" x14ac:dyDescent="0.3">
      <c r="A1576" s="301">
        <v>202401</v>
      </c>
      <c r="B1576" s="299" t="s">
        <v>77</v>
      </c>
      <c r="C1576" s="299" t="s">
        <v>36</v>
      </c>
      <c r="D1576" s="301">
        <v>12600.181818181818</v>
      </c>
      <c r="E1576" s="301">
        <v>76</v>
      </c>
      <c r="F1576" s="299" t="s">
        <v>243</v>
      </c>
    </row>
    <row r="1577" spans="1:6" x14ac:dyDescent="0.3">
      <c r="A1577" s="301">
        <v>202401</v>
      </c>
      <c r="B1577" s="299" t="s">
        <v>77</v>
      </c>
      <c r="C1577" s="299" t="s">
        <v>36</v>
      </c>
      <c r="D1577" s="301">
        <v>12.727272727272727</v>
      </c>
      <c r="E1577" s="301">
        <v>84</v>
      </c>
      <c r="F1577" s="299" t="s">
        <v>401</v>
      </c>
    </row>
    <row r="1578" spans="1:6" x14ac:dyDescent="0.3">
      <c r="A1578" s="301">
        <v>202401</v>
      </c>
      <c r="B1578" s="299" t="s">
        <v>77</v>
      </c>
      <c r="C1578" s="299" t="s">
        <v>36</v>
      </c>
      <c r="D1578" s="301">
        <v>7.9090909090909092</v>
      </c>
      <c r="E1578" s="301">
        <v>86</v>
      </c>
      <c r="F1578" s="299" t="s">
        <v>244</v>
      </c>
    </row>
    <row r="1579" spans="1:6" x14ac:dyDescent="0.3">
      <c r="A1579" s="301">
        <v>202401</v>
      </c>
      <c r="B1579" s="299" t="s">
        <v>77</v>
      </c>
      <c r="C1579" s="299" t="s">
        <v>36</v>
      </c>
      <c r="D1579" s="301">
        <v>4.9090909090909092</v>
      </c>
      <c r="E1579" s="301">
        <v>92</v>
      </c>
      <c r="F1579" s="299" t="s">
        <v>376</v>
      </c>
    </row>
    <row r="1580" spans="1:6" x14ac:dyDescent="0.3">
      <c r="A1580" s="301">
        <v>202401</v>
      </c>
      <c r="B1580" s="299" t="s">
        <v>77</v>
      </c>
      <c r="C1580" s="299" t="s">
        <v>36</v>
      </c>
      <c r="D1580" s="301">
        <v>1</v>
      </c>
      <c r="E1580" s="301">
        <v>96</v>
      </c>
      <c r="F1580" s="299" t="s">
        <v>377</v>
      </c>
    </row>
    <row r="1581" spans="1:6" x14ac:dyDescent="0.3">
      <c r="A1581" s="301">
        <v>202401</v>
      </c>
      <c r="B1581" s="299" t="s">
        <v>77</v>
      </c>
      <c r="C1581" s="299" t="s">
        <v>36</v>
      </c>
      <c r="D1581" s="301">
        <v>21742.227272727272</v>
      </c>
      <c r="E1581" s="301">
        <v>100</v>
      </c>
      <c r="F1581" s="299" t="s">
        <v>101</v>
      </c>
    </row>
    <row r="1582" spans="1:6" x14ac:dyDescent="0.3">
      <c r="A1582" s="301">
        <v>202401</v>
      </c>
      <c r="B1582" s="299" t="s">
        <v>77</v>
      </c>
      <c r="C1582" s="299" t="s">
        <v>36</v>
      </c>
      <c r="D1582" s="301">
        <v>17.5</v>
      </c>
      <c r="E1582" s="301">
        <v>104</v>
      </c>
      <c r="F1582" s="299" t="s">
        <v>245</v>
      </c>
    </row>
    <row r="1583" spans="1:6" x14ac:dyDescent="0.3">
      <c r="A1583" s="301">
        <v>202401</v>
      </c>
      <c r="B1583" s="299" t="s">
        <v>77</v>
      </c>
      <c r="C1583" s="299" t="s">
        <v>36</v>
      </c>
      <c r="D1583" s="301">
        <v>42.727272727272727</v>
      </c>
      <c r="E1583" s="301">
        <v>108</v>
      </c>
      <c r="F1583" s="299" t="s">
        <v>246</v>
      </c>
    </row>
    <row r="1584" spans="1:6" x14ac:dyDescent="0.3">
      <c r="A1584" s="301">
        <v>202401</v>
      </c>
      <c r="B1584" s="299" t="s">
        <v>77</v>
      </c>
      <c r="C1584" s="299" t="s">
        <v>36</v>
      </c>
      <c r="D1584" s="301">
        <v>795</v>
      </c>
      <c r="E1584" s="301">
        <v>112</v>
      </c>
      <c r="F1584" s="299" t="s">
        <v>247</v>
      </c>
    </row>
    <row r="1585" spans="1:6" x14ac:dyDescent="0.3">
      <c r="A1585" s="301">
        <v>202401</v>
      </c>
      <c r="B1585" s="299" t="s">
        <v>77</v>
      </c>
      <c r="C1585" s="299" t="s">
        <v>36</v>
      </c>
      <c r="D1585" s="301">
        <v>2</v>
      </c>
      <c r="E1585" s="301">
        <v>116</v>
      </c>
      <c r="F1585" s="299" t="s">
        <v>248</v>
      </c>
    </row>
    <row r="1586" spans="1:6" x14ac:dyDescent="0.3">
      <c r="A1586" s="301">
        <v>202401</v>
      </c>
      <c r="B1586" s="299" t="s">
        <v>77</v>
      </c>
      <c r="C1586" s="299" t="s">
        <v>36</v>
      </c>
      <c r="D1586" s="301">
        <v>1708.3636363636363</v>
      </c>
      <c r="E1586" s="301">
        <v>120</v>
      </c>
      <c r="F1586" s="299" t="s">
        <v>249</v>
      </c>
    </row>
    <row r="1587" spans="1:6" x14ac:dyDescent="0.3">
      <c r="A1587" s="301">
        <v>202401</v>
      </c>
      <c r="B1587" s="299" t="s">
        <v>77</v>
      </c>
      <c r="C1587" s="299" t="s">
        <v>36</v>
      </c>
      <c r="D1587" s="301">
        <v>530.77272727272725</v>
      </c>
      <c r="E1587" s="301">
        <v>124</v>
      </c>
      <c r="F1587" s="299" t="s">
        <v>250</v>
      </c>
    </row>
    <row r="1588" spans="1:6" x14ac:dyDescent="0.3">
      <c r="A1588" s="301">
        <v>202401</v>
      </c>
      <c r="B1588" s="299" t="s">
        <v>77</v>
      </c>
      <c r="C1588" s="299" t="s">
        <v>36</v>
      </c>
      <c r="D1588" s="301">
        <v>565.59090909090912</v>
      </c>
      <c r="E1588" s="301">
        <v>132</v>
      </c>
      <c r="F1588" s="299" t="s">
        <v>251</v>
      </c>
    </row>
    <row r="1589" spans="1:6" x14ac:dyDescent="0.3">
      <c r="A1589" s="301">
        <v>202401</v>
      </c>
      <c r="B1589" s="299" t="s">
        <v>77</v>
      </c>
      <c r="C1589" s="299" t="s">
        <v>36</v>
      </c>
      <c r="D1589" s="301">
        <v>48.18181818181818</v>
      </c>
      <c r="E1589" s="301">
        <v>140</v>
      </c>
      <c r="F1589" s="299" t="s">
        <v>378</v>
      </c>
    </row>
    <row r="1590" spans="1:6" x14ac:dyDescent="0.3">
      <c r="A1590" s="301">
        <v>202401</v>
      </c>
      <c r="B1590" s="299" t="s">
        <v>77</v>
      </c>
      <c r="C1590" s="299" t="s">
        <v>36</v>
      </c>
      <c r="D1590" s="301">
        <v>127.95454545454545</v>
      </c>
      <c r="E1590" s="301">
        <v>144</v>
      </c>
      <c r="F1590" s="299" t="s">
        <v>253</v>
      </c>
    </row>
    <row r="1591" spans="1:6" x14ac:dyDescent="0.3">
      <c r="A1591" s="301">
        <v>202401</v>
      </c>
      <c r="B1591" s="299" t="s">
        <v>77</v>
      </c>
      <c r="C1591" s="299" t="s">
        <v>36</v>
      </c>
      <c r="D1591" s="301">
        <v>25.545454545454547</v>
      </c>
      <c r="E1591" s="301">
        <v>148</v>
      </c>
      <c r="F1591" s="299" t="s">
        <v>379</v>
      </c>
    </row>
    <row r="1592" spans="1:6" x14ac:dyDescent="0.3">
      <c r="A1592" s="301">
        <v>202401</v>
      </c>
      <c r="B1592" s="299" t="s">
        <v>77</v>
      </c>
      <c r="C1592" s="299" t="s">
        <v>36</v>
      </c>
      <c r="D1592" s="301">
        <v>5514.636363636364</v>
      </c>
      <c r="E1592" s="301">
        <v>152</v>
      </c>
      <c r="F1592" s="299" t="s">
        <v>254</v>
      </c>
    </row>
    <row r="1593" spans="1:6" x14ac:dyDescent="0.3">
      <c r="A1593" s="301">
        <v>202401</v>
      </c>
      <c r="B1593" s="299" t="s">
        <v>77</v>
      </c>
      <c r="C1593" s="299" t="s">
        <v>36</v>
      </c>
      <c r="D1593" s="301">
        <v>27620.454545454544</v>
      </c>
      <c r="E1593" s="301">
        <v>156</v>
      </c>
      <c r="F1593" s="299" t="s">
        <v>112</v>
      </c>
    </row>
    <row r="1594" spans="1:6" x14ac:dyDescent="0.3">
      <c r="A1594" s="301">
        <v>202401</v>
      </c>
      <c r="B1594" s="299" t="s">
        <v>77</v>
      </c>
      <c r="C1594" s="299" t="s">
        <v>36</v>
      </c>
      <c r="D1594" s="301">
        <v>49.454545454545453</v>
      </c>
      <c r="E1594" s="301">
        <v>158</v>
      </c>
      <c r="F1594" s="299" t="s">
        <v>255</v>
      </c>
    </row>
    <row r="1595" spans="1:6" x14ac:dyDescent="0.3">
      <c r="A1595" s="301">
        <v>202401</v>
      </c>
      <c r="B1595" s="299" t="s">
        <v>77</v>
      </c>
      <c r="C1595" s="299" t="s">
        <v>36</v>
      </c>
      <c r="D1595" s="301">
        <v>1</v>
      </c>
      <c r="E1595" s="301">
        <v>162</v>
      </c>
      <c r="F1595" s="299" t="s">
        <v>256</v>
      </c>
    </row>
    <row r="1596" spans="1:6" x14ac:dyDescent="0.3">
      <c r="A1596" s="301">
        <v>202401</v>
      </c>
      <c r="B1596" s="299" t="s">
        <v>77</v>
      </c>
      <c r="C1596" s="299" t="s">
        <v>36</v>
      </c>
      <c r="D1596" s="301">
        <v>1</v>
      </c>
      <c r="E1596" s="301">
        <v>166</v>
      </c>
      <c r="F1596" s="299" t="s">
        <v>422</v>
      </c>
    </row>
    <row r="1597" spans="1:6" x14ac:dyDescent="0.3">
      <c r="A1597" s="301">
        <v>202401</v>
      </c>
      <c r="B1597" s="299" t="s">
        <v>77</v>
      </c>
      <c r="C1597" s="299" t="s">
        <v>36</v>
      </c>
      <c r="D1597" s="301">
        <v>75697.363636363632</v>
      </c>
      <c r="E1597" s="301">
        <v>170</v>
      </c>
      <c r="F1597" s="299" t="s">
        <v>102</v>
      </c>
    </row>
    <row r="1598" spans="1:6" x14ac:dyDescent="0.3">
      <c r="A1598" s="301">
        <v>202401</v>
      </c>
      <c r="B1598" s="299" t="s">
        <v>77</v>
      </c>
      <c r="C1598" s="299" t="s">
        <v>36</v>
      </c>
      <c r="D1598" s="301">
        <v>13</v>
      </c>
      <c r="E1598" s="301">
        <v>174</v>
      </c>
      <c r="F1598" s="299" t="s">
        <v>257</v>
      </c>
    </row>
    <row r="1599" spans="1:6" x14ac:dyDescent="0.3">
      <c r="A1599" s="301">
        <v>202401</v>
      </c>
      <c r="B1599" s="299" t="s">
        <v>77</v>
      </c>
      <c r="C1599" s="299" t="s">
        <v>36</v>
      </c>
      <c r="D1599" s="301">
        <v>443.40909090909093</v>
      </c>
      <c r="E1599" s="301">
        <v>178</v>
      </c>
      <c r="F1599" s="299" t="s">
        <v>258</v>
      </c>
    </row>
    <row r="1600" spans="1:6" x14ac:dyDescent="0.3">
      <c r="A1600" s="301">
        <v>202401</v>
      </c>
      <c r="B1600" s="299" t="s">
        <v>77</v>
      </c>
      <c r="C1600" s="299" t="s">
        <v>36</v>
      </c>
      <c r="D1600" s="301">
        <v>65.318181818181813</v>
      </c>
      <c r="E1600" s="301">
        <v>180</v>
      </c>
      <c r="F1600" s="299" t="s">
        <v>259</v>
      </c>
    </row>
    <row r="1601" spans="1:6" x14ac:dyDescent="0.3">
      <c r="A1601" s="301">
        <v>202401</v>
      </c>
      <c r="B1601" s="299" t="s">
        <v>77</v>
      </c>
      <c r="C1601" s="299" t="s">
        <v>36</v>
      </c>
      <c r="D1601" s="301">
        <v>3</v>
      </c>
      <c r="E1601" s="301">
        <v>184</v>
      </c>
      <c r="F1601" s="299" t="s">
        <v>402</v>
      </c>
    </row>
    <row r="1602" spans="1:6" x14ac:dyDescent="0.3">
      <c r="A1602" s="301">
        <v>202401</v>
      </c>
      <c r="B1602" s="299" t="s">
        <v>77</v>
      </c>
      <c r="C1602" s="299" t="s">
        <v>36</v>
      </c>
      <c r="D1602" s="301">
        <v>528.22727272727275</v>
      </c>
      <c r="E1602" s="301">
        <v>188</v>
      </c>
      <c r="F1602" s="299" t="s">
        <v>260</v>
      </c>
    </row>
    <row r="1603" spans="1:6" x14ac:dyDescent="0.3">
      <c r="A1603" s="301">
        <v>202401</v>
      </c>
      <c r="B1603" s="299" t="s">
        <v>77</v>
      </c>
      <c r="C1603" s="299" t="s">
        <v>36</v>
      </c>
      <c r="D1603" s="301">
        <v>697.4545454545455</v>
      </c>
      <c r="E1603" s="301">
        <v>191</v>
      </c>
      <c r="F1603" s="299" t="s">
        <v>103</v>
      </c>
    </row>
    <row r="1604" spans="1:6" x14ac:dyDescent="0.3">
      <c r="A1604" s="301">
        <v>202401</v>
      </c>
      <c r="B1604" s="299" t="s">
        <v>77</v>
      </c>
      <c r="C1604" s="299" t="s">
        <v>36</v>
      </c>
      <c r="D1604" s="301">
        <v>15190.818181818182</v>
      </c>
      <c r="E1604" s="301">
        <v>192</v>
      </c>
      <c r="F1604" s="299" t="s">
        <v>261</v>
      </c>
    </row>
    <row r="1605" spans="1:6" x14ac:dyDescent="0.3">
      <c r="A1605" s="301">
        <v>202401</v>
      </c>
      <c r="B1605" s="299" t="s">
        <v>77</v>
      </c>
      <c r="C1605" s="299" t="s">
        <v>36</v>
      </c>
      <c r="D1605" s="301">
        <v>152.77272727272728</v>
      </c>
      <c r="E1605" s="301">
        <v>196</v>
      </c>
      <c r="F1605" s="299" t="s">
        <v>120</v>
      </c>
    </row>
    <row r="1606" spans="1:6" x14ac:dyDescent="0.3">
      <c r="A1606" s="301">
        <v>202401</v>
      </c>
      <c r="B1606" s="299" t="s">
        <v>77</v>
      </c>
      <c r="C1606" s="299" t="s">
        <v>36</v>
      </c>
      <c r="D1606" s="301">
        <v>980.31818181818187</v>
      </c>
      <c r="E1606" s="301">
        <v>203</v>
      </c>
      <c r="F1606" s="299" t="s">
        <v>224</v>
      </c>
    </row>
    <row r="1607" spans="1:6" x14ac:dyDescent="0.3">
      <c r="A1607" s="301">
        <v>202401</v>
      </c>
      <c r="B1607" s="299" t="s">
        <v>77</v>
      </c>
      <c r="C1607" s="299" t="s">
        <v>36</v>
      </c>
      <c r="D1607" s="301">
        <v>163.90909090909091</v>
      </c>
      <c r="E1607" s="301">
        <v>204</v>
      </c>
      <c r="F1607" s="299" t="s">
        <v>262</v>
      </c>
    </row>
    <row r="1608" spans="1:6" x14ac:dyDescent="0.3">
      <c r="A1608" s="301">
        <v>202401</v>
      </c>
      <c r="B1608" s="299" t="s">
        <v>77</v>
      </c>
      <c r="C1608" s="299" t="s">
        <v>36</v>
      </c>
      <c r="D1608" s="301">
        <v>1102.409090909091</v>
      </c>
      <c r="E1608" s="301">
        <v>208</v>
      </c>
      <c r="F1608" s="299" t="s">
        <v>113</v>
      </c>
    </row>
    <row r="1609" spans="1:6" x14ac:dyDescent="0.3">
      <c r="A1609" s="301">
        <v>202401</v>
      </c>
      <c r="B1609" s="299" t="s">
        <v>77</v>
      </c>
      <c r="C1609" s="299" t="s">
        <v>36</v>
      </c>
      <c r="D1609" s="301">
        <v>69.772727272727266</v>
      </c>
      <c r="E1609" s="301">
        <v>212</v>
      </c>
      <c r="F1609" s="299" t="s">
        <v>263</v>
      </c>
    </row>
    <row r="1610" spans="1:6" x14ac:dyDescent="0.3">
      <c r="A1610" s="301">
        <v>202401</v>
      </c>
      <c r="B1610" s="299" t="s">
        <v>77</v>
      </c>
      <c r="C1610" s="299" t="s">
        <v>36</v>
      </c>
      <c r="D1610" s="301">
        <v>12868.40909090909</v>
      </c>
      <c r="E1610" s="301">
        <v>214</v>
      </c>
      <c r="F1610" s="299" t="s">
        <v>225</v>
      </c>
    </row>
    <row r="1611" spans="1:6" x14ac:dyDescent="0.3">
      <c r="A1611" s="301">
        <v>202401</v>
      </c>
      <c r="B1611" s="299" t="s">
        <v>77</v>
      </c>
      <c r="C1611" s="299" t="s">
        <v>36</v>
      </c>
      <c r="D1611" s="301">
        <v>31665.909090909092</v>
      </c>
      <c r="E1611" s="301">
        <v>218</v>
      </c>
      <c r="F1611" s="299" t="s">
        <v>114</v>
      </c>
    </row>
    <row r="1612" spans="1:6" x14ac:dyDescent="0.3">
      <c r="A1612" s="301">
        <v>202401</v>
      </c>
      <c r="B1612" s="299" t="s">
        <v>77</v>
      </c>
      <c r="C1612" s="299" t="s">
        <v>36</v>
      </c>
      <c r="D1612" s="301">
        <v>4731.454545454545</v>
      </c>
      <c r="E1612" s="301">
        <v>222</v>
      </c>
      <c r="F1612" s="299" t="s">
        <v>264</v>
      </c>
    </row>
    <row r="1613" spans="1:6" x14ac:dyDescent="0.3">
      <c r="A1613" s="301">
        <v>202401</v>
      </c>
      <c r="B1613" s="299" t="s">
        <v>77</v>
      </c>
      <c r="C1613" s="299" t="s">
        <v>36</v>
      </c>
      <c r="D1613" s="301">
        <v>1362.1818181818182</v>
      </c>
      <c r="E1613" s="301">
        <v>226</v>
      </c>
      <c r="F1613" s="299" t="s">
        <v>265</v>
      </c>
    </row>
    <row r="1614" spans="1:6" x14ac:dyDescent="0.3">
      <c r="A1614" s="301">
        <v>202401</v>
      </c>
      <c r="B1614" s="299" t="s">
        <v>77</v>
      </c>
      <c r="C1614" s="299" t="s">
        <v>36</v>
      </c>
      <c r="D1614" s="301">
        <v>118.81818181818181</v>
      </c>
      <c r="E1614" s="301">
        <v>231</v>
      </c>
      <c r="F1614" s="299" t="s">
        <v>266</v>
      </c>
    </row>
    <row r="1615" spans="1:6" x14ac:dyDescent="0.3">
      <c r="A1615" s="301">
        <v>202401</v>
      </c>
      <c r="B1615" s="299" t="s">
        <v>77</v>
      </c>
      <c r="C1615" s="299" t="s">
        <v>36</v>
      </c>
      <c r="D1615" s="301">
        <v>43.863636363636367</v>
      </c>
      <c r="E1615" s="301">
        <v>232</v>
      </c>
      <c r="F1615" s="299" t="s">
        <v>380</v>
      </c>
    </row>
    <row r="1616" spans="1:6" x14ac:dyDescent="0.3">
      <c r="A1616" s="301">
        <v>202401</v>
      </c>
      <c r="B1616" s="299" t="s">
        <v>77</v>
      </c>
      <c r="C1616" s="299" t="s">
        <v>36</v>
      </c>
      <c r="D1616" s="301">
        <v>246.68181818181819</v>
      </c>
      <c r="E1616" s="301">
        <v>233</v>
      </c>
      <c r="F1616" s="299" t="s">
        <v>104</v>
      </c>
    </row>
    <row r="1617" spans="1:6" x14ac:dyDescent="0.3">
      <c r="A1617" s="301">
        <v>202401</v>
      </c>
      <c r="B1617" s="299" t="s">
        <v>77</v>
      </c>
      <c r="C1617" s="299" t="s">
        <v>36</v>
      </c>
      <c r="D1617" s="301">
        <v>2</v>
      </c>
      <c r="E1617" s="301">
        <v>234</v>
      </c>
      <c r="F1617" s="299" t="s">
        <v>267</v>
      </c>
    </row>
    <row r="1618" spans="1:6" x14ac:dyDescent="0.3">
      <c r="A1618" s="301">
        <v>202401</v>
      </c>
      <c r="B1618" s="299" t="s">
        <v>77</v>
      </c>
      <c r="C1618" s="299" t="s">
        <v>36</v>
      </c>
      <c r="D1618" s="301">
        <v>1.7727272727272727</v>
      </c>
      <c r="E1618" s="301">
        <v>238</v>
      </c>
      <c r="F1618" s="299" t="s">
        <v>403</v>
      </c>
    </row>
    <row r="1619" spans="1:6" x14ac:dyDescent="0.3">
      <c r="A1619" s="301">
        <v>202401</v>
      </c>
      <c r="B1619" s="299" t="s">
        <v>77</v>
      </c>
      <c r="C1619" s="299" t="s">
        <v>36</v>
      </c>
      <c r="D1619" s="301">
        <v>6.1363636363636367</v>
      </c>
      <c r="E1619" s="301">
        <v>239</v>
      </c>
      <c r="F1619" s="299" t="s">
        <v>404</v>
      </c>
    </row>
    <row r="1620" spans="1:6" x14ac:dyDescent="0.3">
      <c r="A1620" s="301">
        <v>202401</v>
      </c>
      <c r="B1620" s="299" t="s">
        <v>77</v>
      </c>
      <c r="C1620" s="299" t="s">
        <v>36</v>
      </c>
      <c r="D1620" s="301">
        <v>8</v>
      </c>
      <c r="E1620" s="301">
        <v>242</v>
      </c>
      <c r="F1620" s="299" t="s">
        <v>405</v>
      </c>
    </row>
    <row r="1621" spans="1:6" x14ac:dyDescent="0.3">
      <c r="A1621" s="301">
        <v>202401</v>
      </c>
      <c r="B1621" s="299" t="s">
        <v>77</v>
      </c>
      <c r="C1621" s="299" t="s">
        <v>36</v>
      </c>
      <c r="D1621" s="301">
        <v>906.4545454545455</v>
      </c>
      <c r="E1621" s="301">
        <v>246</v>
      </c>
      <c r="F1621" s="299" t="s">
        <v>116</v>
      </c>
    </row>
    <row r="1622" spans="1:6" x14ac:dyDescent="0.3">
      <c r="A1622" s="301">
        <v>202401</v>
      </c>
      <c r="B1622" s="299" t="s">
        <v>77</v>
      </c>
      <c r="C1622" s="299" t="s">
        <v>36</v>
      </c>
      <c r="D1622" s="301">
        <v>2</v>
      </c>
      <c r="E1622" s="301">
        <v>249</v>
      </c>
      <c r="F1622" s="299" t="s">
        <v>218</v>
      </c>
    </row>
    <row r="1623" spans="1:6" x14ac:dyDescent="0.3">
      <c r="A1623" s="301">
        <v>202401</v>
      </c>
      <c r="B1623" s="299" t="s">
        <v>77</v>
      </c>
      <c r="C1623" s="299" t="s">
        <v>36</v>
      </c>
      <c r="D1623" s="301">
        <v>21260.18181818182</v>
      </c>
      <c r="E1623" s="301">
        <v>250</v>
      </c>
      <c r="F1623" s="299" t="s">
        <v>105</v>
      </c>
    </row>
    <row r="1624" spans="1:6" x14ac:dyDescent="0.3">
      <c r="A1624" s="301">
        <v>202401</v>
      </c>
      <c r="B1624" s="299" t="s">
        <v>77</v>
      </c>
      <c r="C1624" s="299" t="s">
        <v>36</v>
      </c>
      <c r="D1624" s="301">
        <v>1</v>
      </c>
      <c r="E1624" s="301">
        <v>254</v>
      </c>
      <c r="F1624" s="299" t="s">
        <v>406</v>
      </c>
    </row>
    <row r="1625" spans="1:6" x14ac:dyDescent="0.3">
      <c r="A1625" s="301">
        <v>202401</v>
      </c>
      <c r="B1625" s="299" t="s">
        <v>77</v>
      </c>
      <c r="C1625" s="299" t="s">
        <v>36</v>
      </c>
      <c r="D1625" s="301">
        <v>4.9090909090909092</v>
      </c>
      <c r="E1625" s="301">
        <v>258</v>
      </c>
      <c r="F1625" s="299" t="s">
        <v>407</v>
      </c>
    </row>
    <row r="1626" spans="1:6" x14ac:dyDescent="0.3">
      <c r="A1626" s="301">
        <v>202401</v>
      </c>
      <c r="B1626" s="299" t="s">
        <v>77</v>
      </c>
      <c r="C1626" s="299" t="s">
        <v>36</v>
      </c>
      <c r="D1626" s="301">
        <v>1</v>
      </c>
      <c r="E1626" s="301">
        <v>260</v>
      </c>
      <c r="F1626" s="299" t="s">
        <v>408</v>
      </c>
    </row>
    <row r="1627" spans="1:6" x14ac:dyDescent="0.3">
      <c r="A1627" s="301">
        <v>202401</v>
      </c>
      <c r="B1627" s="299" t="s">
        <v>77</v>
      </c>
      <c r="C1627" s="299" t="s">
        <v>36</v>
      </c>
      <c r="D1627" s="301">
        <v>10.818181818181818</v>
      </c>
      <c r="E1627" s="301">
        <v>262</v>
      </c>
      <c r="F1627" s="299" t="s">
        <v>409</v>
      </c>
    </row>
    <row r="1628" spans="1:6" x14ac:dyDescent="0.3">
      <c r="A1628" s="301">
        <v>202401</v>
      </c>
      <c r="B1628" s="299" t="s">
        <v>77</v>
      </c>
      <c r="C1628" s="299" t="s">
        <v>36</v>
      </c>
      <c r="D1628" s="301">
        <v>36.909090909090907</v>
      </c>
      <c r="E1628" s="301">
        <v>266</v>
      </c>
      <c r="F1628" s="299" t="s">
        <v>268</v>
      </c>
    </row>
    <row r="1629" spans="1:6" x14ac:dyDescent="0.3">
      <c r="A1629" s="301">
        <v>202401</v>
      </c>
      <c r="B1629" s="299" t="s">
        <v>77</v>
      </c>
      <c r="C1629" s="299" t="s">
        <v>36</v>
      </c>
      <c r="D1629" s="301">
        <v>2664.5454545454545</v>
      </c>
      <c r="E1629" s="301">
        <v>268</v>
      </c>
      <c r="F1629" s="299" t="s">
        <v>269</v>
      </c>
    </row>
    <row r="1630" spans="1:6" x14ac:dyDescent="0.3">
      <c r="A1630" s="301">
        <v>202401</v>
      </c>
      <c r="B1630" s="299" t="s">
        <v>77</v>
      </c>
      <c r="C1630" s="299" t="s">
        <v>36</v>
      </c>
      <c r="D1630" s="301">
        <v>7478.227272727273</v>
      </c>
      <c r="E1630" s="301">
        <v>270</v>
      </c>
      <c r="F1630" s="299" t="s">
        <v>270</v>
      </c>
    </row>
    <row r="1631" spans="1:6" x14ac:dyDescent="0.3">
      <c r="A1631" s="301">
        <v>202401</v>
      </c>
      <c r="B1631" s="299" t="s">
        <v>77</v>
      </c>
      <c r="C1631" s="299" t="s">
        <v>36</v>
      </c>
      <c r="D1631" s="301">
        <v>327.09090909090907</v>
      </c>
      <c r="E1631" s="301">
        <v>275</v>
      </c>
      <c r="F1631" s="299" t="s">
        <v>271</v>
      </c>
    </row>
    <row r="1632" spans="1:6" x14ac:dyDescent="0.3">
      <c r="A1632" s="301">
        <v>202401</v>
      </c>
      <c r="B1632" s="299" t="s">
        <v>77</v>
      </c>
      <c r="C1632" s="299" t="s">
        <v>36</v>
      </c>
      <c r="D1632" s="301">
        <v>13420.272727272728</v>
      </c>
      <c r="E1632" s="301">
        <v>276</v>
      </c>
      <c r="F1632" s="299" t="s">
        <v>99</v>
      </c>
    </row>
    <row r="1633" spans="1:6" x14ac:dyDescent="0.3">
      <c r="A1633" s="301">
        <v>202401</v>
      </c>
      <c r="B1633" s="299" t="s">
        <v>77</v>
      </c>
      <c r="C1633" s="299" t="s">
        <v>36</v>
      </c>
      <c r="D1633" s="301">
        <v>6368</v>
      </c>
      <c r="E1633" s="301">
        <v>288</v>
      </c>
      <c r="F1633" s="299" t="s">
        <v>272</v>
      </c>
    </row>
    <row r="1634" spans="1:6" x14ac:dyDescent="0.3">
      <c r="A1634" s="301">
        <v>202401</v>
      </c>
      <c r="B1634" s="299" t="s">
        <v>77</v>
      </c>
      <c r="C1634" s="299" t="s">
        <v>36</v>
      </c>
      <c r="D1634" s="301">
        <v>10</v>
      </c>
      <c r="E1634" s="301">
        <v>292</v>
      </c>
      <c r="F1634" s="299" t="s">
        <v>273</v>
      </c>
    </row>
    <row r="1635" spans="1:6" x14ac:dyDescent="0.3">
      <c r="A1635" s="301">
        <v>202401</v>
      </c>
      <c r="B1635" s="299" t="s">
        <v>77</v>
      </c>
      <c r="C1635" s="299" t="s">
        <v>36</v>
      </c>
      <c r="D1635" s="301">
        <v>1</v>
      </c>
      <c r="E1635" s="301">
        <v>296</v>
      </c>
      <c r="F1635" s="299" t="s">
        <v>415</v>
      </c>
    </row>
    <row r="1636" spans="1:6" x14ac:dyDescent="0.3">
      <c r="A1636" s="301">
        <v>202401</v>
      </c>
      <c r="B1636" s="299" t="s">
        <v>77</v>
      </c>
      <c r="C1636" s="299" t="s">
        <v>36</v>
      </c>
      <c r="D1636" s="301">
        <v>1571.909090909091</v>
      </c>
      <c r="E1636" s="301">
        <v>300</v>
      </c>
      <c r="F1636" s="299" t="s">
        <v>117</v>
      </c>
    </row>
    <row r="1637" spans="1:6" x14ac:dyDescent="0.3">
      <c r="A1637" s="301">
        <v>202401</v>
      </c>
      <c r="B1637" s="299" t="s">
        <v>77</v>
      </c>
      <c r="C1637" s="299" t="s">
        <v>36</v>
      </c>
      <c r="D1637" s="301">
        <v>7</v>
      </c>
      <c r="E1637" s="301">
        <v>304</v>
      </c>
      <c r="F1637" s="299" t="s">
        <v>381</v>
      </c>
    </row>
    <row r="1638" spans="1:6" x14ac:dyDescent="0.3">
      <c r="A1638" s="301">
        <v>202401</v>
      </c>
      <c r="B1638" s="299" t="s">
        <v>77</v>
      </c>
      <c r="C1638" s="299" t="s">
        <v>36</v>
      </c>
      <c r="D1638" s="301">
        <v>11.363636363636363</v>
      </c>
      <c r="E1638" s="301">
        <v>308</v>
      </c>
      <c r="F1638" s="299" t="s">
        <v>7</v>
      </c>
    </row>
    <row r="1639" spans="1:6" x14ac:dyDescent="0.3">
      <c r="A1639" s="301">
        <v>202401</v>
      </c>
      <c r="B1639" s="299" t="s">
        <v>77</v>
      </c>
      <c r="C1639" s="299" t="s">
        <v>36</v>
      </c>
      <c r="D1639" s="301">
        <v>1</v>
      </c>
      <c r="E1639" s="301">
        <v>312</v>
      </c>
      <c r="F1639" s="299" t="s">
        <v>410</v>
      </c>
    </row>
    <row r="1640" spans="1:6" x14ac:dyDescent="0.3">
      <c r="A1640" s="301">
        <v>202401</v>
      </c>
      <c r="B1640" s="299" t="s">
        <v>77</v>
      </c>
      <c r="C1640" s="299" t="s">
        <v>36</v>
      </c>
      <c r="D1640" s="301">
        <v>1215.409090909091</v>
      </c>
      <c r="E1640" s="301">
        <v>320</v>
      </c>
      <c r="F1640" s="299" t="s">
        <v>274</v>
      </c>
    </row>
    <row r="1641" spans="1:6" x14ac:dyDescent="0.3">
      <c r="A1641" s="301">
        <v>202401</v>
      </c>
      <c r="B1641" s="299" t="s">
        <v>77</v>
      </c>
      <c r="C1641" s="299" t="s">
        <v>36</v>
      </c>
      <c r="D1641" s="301">
        <v>3472.818181818182</v>
      </c>
      <c r="E1641" s="301">
        <v>324</v>
      </c>
      <c r="F1641" s="299" t="s">
        <v>275</v>
      </c>
    </row>
    <row r="1642" spans="1:6" x14ac:dyDescent="0.3">
      <c r="A1642" s="301">
        <v>202401</v>
      </c>
      <c r="B1642" s="299" t="s">
        <v>77</v>
      </c>
      <c r="C1642" s="299" t="s">
        <v>36</v>
      </c>
      <c r="D1642" s="301">
        <v>5.7727272727272725</v>
      </c>
      <c r="E1642" s="301">
        <v>328</v>
      </c>
      <c r="F1642" s="299" t="s">
        <v>276</v>
      </c>
    </row>
    <row r="1643" spans="1:6" x14ac:dyDescent="0.3">
      <c r="A1643" s="301">
        <v>202401</v>
      </c>
      <c r="B1643" s="299" t="s">
        <v>77</v>
      </c>
      <c r="C1643" s="299" t="s">
        <v>36</v>
      </c>
      <c r="D1643" s="301">
        <v>207.68181818181819</v>
      </c>
      <c r="E1643" s="301">
        <v>332</v>
      </c>
      <c r="F1643" s="299" t="s">
        <v>277</v>
      </c>
    </row>
    <row r="1644" spans="1:6" x14ac:dyDescent="0.3">
      <c r="A1644" s="301">
        <v>202401</v>
      </c>
      <c r="B1644" s="299" t="s">
        <v>77</v>
      </c>
      <c r="C1644" s="299" t="s">
        <v>36</v>
      </c>
      <c r="D1644" s="301">
        <v>1</v>
      </c>
      <c r="E1644" s="301">
        <v>334</v>
      </c>
      <c r="F1644" s="299" t="s">
        <v>382</v>
      </c>
    </row>
    <row r="1645" spans="1:6" x14ac:dyDescent="0.3">
      <c r="A1645" s="301">
        <v>202401</v>
      </c>
      <c r="B1645" s="299" t="s">
        <v>77</v>
      </c>
      <c r="C1645" s="299" t="s">
        <v>36</v>
      </c>
      <c r="D1645" s="301">
        <v>0.13636363636363635</v>
      </c>
      <c r="E1645" s="301">
        <v>336</v>
      </c>
      <c r="F1645" s="299" t="s">
        <v>424</v>
      </c>
    </row>
    <row r="1646" spans="1:6" x14ac:dyDescent="0.3">
      <c r="A1646" s="301">
        <v>202401</v>
      </c>
      <c r="B1646" s="299" t="s">
        <v>77</v>
      </c>
      <c r="C1646" s="299" t="s">
        <v>36</v>
      </c>
      <c r="D1646" s="301">
        <v>14264.318181818182</v>
      </c>
      <c r="E1646" s="301">
        <v>340</v>
      </c>
      <c r="F1646" s="299" t="s">
        <v>190</v>
      </c>
    </row>
    <row r="1647" spans="1:6" x14ac:dyDescent="0.3">
      <c r="A1647" s="301">
        <v>202401</v>
      </c>
      <c r="B1647" s="299" t="s">
        <v>77</v>
      </c>
      <c r="C1647" s="299" t="s">
        <v>36</v>
      </c>
      <c r="D1647" s="301">
        <v>3</v>
      </c>
      <c r="E1647" s="301">
        <v>344</v>
      </c>
      <c r="F1647" s="299" t="s">
        <v>278</v>
      </c>
    </row>
    <row r="1648" spans="1:6" x14ac:dyDescent="0.3">
      <c r="A1648" s="301">
        <v>202401</v>
      </c>
      <c r="B1648" s="299" t="s">
        <v>77</v>
      </c>
      <c r="C1648" s="299" t="s">
        <v>36</v>
      </c>
      <c r="D1648" s="301">
        <v>1651.7727272727273</v>
      </c>
      <c r="E1648" s="301">
        <v>348</v>
      </c>
      <c r="F1648" s="299" t="s">
        <v>279</v>
      </c>
    </row>
    <row r="1649" spans="1:6" x14ac:dyDescent="0.3">
      <c r="A1649" s="301">
        <v>202401</v>
      </c>
      <c r="B1649" s="299" t="s">
        <v>77</v>
      </c>
      <c r="C1649" s="299" t="s">
        <v>36</v>
      </c>
      <c r="D1649" s="301">
        <v>87.818181818181813</v>
      </c>
      <c r="E1649" s="301">
        <v>352</v>
      </c>
      <c r="F1649" s="299" t="s">
        <v>280</v>
      </c>
    </row>
    <row r="1650" spans="1:6" x14ac:dyDescent="0.3">
      <c r="A1650" s="301">
        <v>202401</v>
      </c>
      <c r="B1650" s="299" t="s">
        <v>77</v>
      </c>
      <c r="C1650" s="299" t="s">
        <v>36</v>
      </c>
      <c r="D1650" s="301">
        <v>13991.772727272728</v>
      </c>
      <c r="E1650" s="301">
        <v>356</v>
      </c>
      <c r="F1650" s="299" t="s">
        <v>281</v>
      </c>
    </row>
    <row r="1651" spans="1:6" x14ac:dyDescent="0.3">
      <c r="A1651" s="301">
        <v>202401</v>
      </c>
      <c r="B1651" s="299" t="s">
        <v>77</v>
      </c>
      <c r="C1651" s="299" t="s">
        <v>36</v>
      </c>
      <c r="D1651" s="301">
        <v>193.36363636363637</v>
      </c>
      <c r="E1651" s="301">
        <v>360</v>
      </c>
      <c r="F1651" s="299" t="s">
        <v>282</v>
      </c>
    </row>
    <row r="1652" spans="1:6" x14ac:dyDescent="0.3">
      <c r="A1652" s="301">
        <v>202401</v>
      </c>
      <c r="B1652" s="299" t="s">
        <v>77</v>
      </c>
      <c r="C1652" s="299" t="s">
        <v>36</v>
      </c>
      <c r="D1652" s="301">
        <v>954.13636363636363</v>
      </c>
      <c r="E1652" s="301">
        <v>364</v>
      </c>
      <c r="F1652" s="299" t="s">
        <v>283</v>
      </c>
    </row>
    <row r="1653" spans="1:6" x14ac:dyDescent="0.3">
      <c r="A1653" s="301">
        <v>202401</v>
      </c>
      <c r="B1653" s="299" t="s">
        <v>77</v>
      </c>
      <c r="C1653" s="299" t="s">
        <v>36</v>
      </c>
      <c r="D1653" s="301">
        <v>141.31818181818181</v>
      </c>
      <c r="E1653" s="301">
        <v>368</v>
      </c>
      <c r="F1653" s="299" t="s">
        <v>284</v>
      </c>
    </row>
    <row r="1654" spans="1:6" x14ac:dyDescent="0.3">
      <c r="A1654" s="301">
        <v>202401</v>
      </c>
      <c r="B1654" s="299" t="s">
        <v>77</v>
      </c>
      <c r="C1654" s="299" t="s">
        <v>36</v>
      </c>
      <c r="D1654" s="301">
        <v>3549.090909090909</v>
      </c>
      <c r="E1654" s="301">
        <v>372</v>
      </c>
      <c r="F1654" s="299" t="s">
        <v>106</v>
      </c>
    </row>
    <row r="1655" spans="1:6" x14ac:dyDescent="0.3">
      <c r="A1655" s="301">
        <v>202401</v>
      </c>
      <c r="B1655" s="299" t="s">
        <v>77</v>
      </c>
      <c r="C1655" s="299" t="s">
        <v>36</v>
      </c>
      <c r="D1655" s="301">
        <v>308.09090909090907</v>
      </c>
      <c r="E1655" s="301">
        <v>376</v>
      </c>
      <c r="F1655" s="299" t="s">
        <v>285</v>
      </c>
    </row>
    <row r="1656" spans="1:6" x14ac:dyDescent="0.3">
      <c r="A1656" s="301">
        <v>202401</v>
      </c>
      <c r="B1656" s="299" t="s">
        <v>77</v>
      </c>
      <c r="C1656" s="299" t="s">
        <v>36</v>
      </c>
      <c r="D1656" s="301">
        <v>74259.545454545456</v>
      </c>
      <c r="E1656" s="301">
        <v>380</v>
      </c>
      <c r="F1656" s="299" t="s">
        <v>107</v>
      </c>
    </row>
    <row r="1657" spans="1:6" x14ac:dyDescent="0.3">
      <c r="A1657" s="301">
        <v>202401</v>
      </c>
      <c r="B1657" s="299" t="s">
        <v>77</v>
      </c>
      <c r="C1657" s="299" t="s">
        <v>36</v>
      </c>
      <c r="D1657" s="301">
        <v>1707.590909090909</v>
      </c>
      <c r="E1657" s="301">
        <v>384</v>
      </c>
      <c r="F1657" s="299" t="s">
        <v>286</v>
      </c>
    </row>
    <row r="1658" spans="1:6" x14ac:dyDescent="0.3">
      <c r="A1658" s="301">
        <v>202401</v>
      </c>
      <c r="B1658" s="299" t="s">
        <v>77</v>
      </c>
      <c r="C1658" s="299" t="s">
        <v>36</v>
      </c>
      <c r="D1658" s="301">
        <v>48.31818181818182</v>
      </c>
      <c r="E1658" s="301">
        <v>388</v>
      </c>
      <c r="F1658" s="299" t="s">
        <v>287</v>
      </c>
    </row>
    <row r="1659" spans="1:6" x14ac:dyDescent="0.3">
      <c r="A1659" s="301">
        <v>202401</v>
      </c>
      <c r="B1659" s="299" t="s">
        <v>77</v>
      </c>
      <c r="C1659" s="299" t="s">
        <v>36</v>
      </c>
      <c r="D1659" s="301">
        <v>600.72727272727275</v>
      </c>
      <c r="E1659" s="301">
        <v>392</v>
      </c>
      <c r="F1659" s="299" t="s">
        <v>288</v>
      </c>
    </row>
    <row r="1660" spans="1:6" x14ac:dyDescent="0.3">
      <c r="A1660" s="301">
        <v>202401</v>
      </c>
      <c r="B1660" s="299" t="s">
        <v>77</v>
      </c>
      <c r="C1660" s="299" t="s">
        <v>36</v>
      </c>
      <c r="D1660" s="301">
        <v>167.27272727272728</v>
      </c>
      <c r="E1660" s="301">
        <v>398</v>
      </c>
      <c r="F1660" s="299" t="s">
        <v>289</v>
      </c>
    </row>
    <row r="1661" spans="1:6" x14ac:dyDescent="0.3">
      <c r="A1661" s="301">
        <v>202401</v>
      </c>
      <c r="B1661" s="299" t="s">
        <v>77</v>
      </c>
      <c r="C1661" s="299" t="s">
        <v>36</v>
      </c>
      <c r="D1661" s="301">
        <v>192.90909090909091</v>
      </c>
      <c r="E1661" s="301">
        <v>400</v>
      </c>
      <c r="F1661" s="299" t="s">
        <v>290</v>
      </c>
    </row>
    <row r="1662" spans="1:6" x14ac:dyDescent="0.3">
      <c r="A1662" s="301">
        <v>202401</v>
      </c>
      <c r="B1662" s="299" t="s">
        <v>77</v>
      </c>
      <c r="C1662" s="299" t="s">
        <v>36</v>
      </c>
      <c r="D1662" s="301">
        <v>136</v>
      </c>
      <c r="E1662" s="301">
        <v>404</v>
      </c>
      <c r="F1662" s="299" t="s">
        <v>291</v>
      </c>
    </row>
    <row r="1663" spans="1:6" x14ac:dyDescent="0.3">
      <c r="A1663" s="301">
        <v>202401</v>
      </c>
      <c r="B1663" s="299" t="s">
        <v>77</v>
      </c>
      <c r="C1663" s="299" t="s">
        <v>36</v>
      </c>
      <c r="D1663" s="301">
        <v>38.18181818181818</v>
      </c>
      <c r="E1663" s="301">
        <v>408</v>
      </c>
      <c r="F1663" s="299" t="s">
        <v>292</v>
      </c>
    </row>
    <row r="1664" spans="1:6" x14ac:dyDescent="0.3">
      <c r="A1664" s="301">
        <v>202401</v>
      </c>
      <c r="B1664" s="299" t="s">
        <v>77</v>
      </c>
      <c r="C1664" s="299" t="s">
        <v>36</v>
      </c>
      <c r="D1664" s="301">
        <v>348.31818181818181</v>
      </c>
      <c r="E1664" s="301">
        <v>410</v>
      </c>
      <c r="F1664" s="299" t="s">
        <v>293</v>
      </c>
    </row>
    <row r="1665" spans="1:6" x14ac:dyDescent="0.3">
      <c r="A1665" s="301">
        <v>202401</v>
      </c>
      <c r="B1665" s="299" t="s">
        <v>77</v>
      </c>
      <c r="C1665" s="299" t="s">
        <v>36</v>
      </c>
      <c r="D1665" s="301">
        <v>17.136363636363637</v>
      </c>
      <c r="E1665" s="301">
        <v>414</v>
      </c>
      <c r="F1665" s="299" t="s">
        <v>294</v>
      </c>
    </row>
    <row r="1666" spans="1:6" x14ac:dyDescent="0.3">
      <c r="A1666" s="301">
        <v>202401</v>
      </c>
      <c r="B1666" s="299" t="s">
        <v>77</v>
      </c>
      <c r="C1666" s="299" t="s">
        <v>36</v>
      </c>
      <c r="D1666" s="301">
        <v>34.772727272727273</v>
      </c>
      <c r="E1666" s="301">
        <v>417</v>
      </c>
      <c r="F1666" s="299" t="s">
        <v>295</v>
      </c>
    </row>
    <row r="1667" spans="1:6" x14ac:dyDescent="0.3">
      <c r="A1667" s="301">
        <v>202401</v>
      </c>
      <c r="B1667" s="299" t="s">
        <v>77</v>
      </c>
      <c r="C1667" s="299" t="s">
        <v>36</v>
      </c>
      <c r="D1667" s="301">
        <v>3</v>
      </c>
      <c r="E1667" s="301">
        <v>418</v>
      </c>
      <c r="F1667" s="299" t="s">
        <v>296</v>
      </c>
    </row>
    <row r="1668" spans="1:6" x14ac:dyDescent="0.3">
      <c r="A1668" s="301">
        <v>202401</v>
      </c>
      <c r="B1668" s="299" t="s">
        <v>77</v>
      </c>
      <c r="C1668" s="299" t="s">
        <v>36</v>
      </c>
      <c r="D1668" s="301">
        <v>494.18181818181819</v>
      </c>
      <c r="E1668" s="301">
        <v>422</v>
      </c>
      <c r="F1668" s="299" t="s">
        <v>297</v>
      </c>
    </row>
    <row r="1669" spans="1:6" x14ac:dyDescent="0.3">
      <c r="A1669" s="301">
        <v>202401</v>
      </c>
      <c r="B1669" s="299" t="s">
        <v>77</v>
      </c>
      <c r="C1669" s="299" t="s">
        <v>36</v>
      </c>
      <c r="D1669" s="301">
        <v>1</v>
      </c>
      <c r="E1669" s="301">
        <v>426</v>
      </c>
      <c r="F1669" s="299" t="s">
        <v>298</v>
      </c>
    </row>
    <row r="1670" spans="1:6" x14ac:dyDescent="0.3">
      <c r="A1670" s="301">
        <v>202401</v>
      </c>
      <c r="B1670" s="299" t="s">
        <v>77</v>
      </c>
      <c r="C1670" s="299" t="s">
        <v>36</v>
      </c>
      <c r="D1670" s="301">
        <v>603.31818181818187</v>
      </c>
      <c r="E1670" s="301">
        <v>428</v>
      </c>
      <c r="F1670" s="299" t="s">
        <v>108</v>
      </c>
    </row>
    <row r="1671" spans="1:6" x14ac:dyDescent="0.3">
      <c r="A1671" s="301">
        <v>202401</v>
      </c>
      <c r="B1671" s="299" t="s">
        <v>77</v>
      </c>
      <c r="C1671" s="299" t="s">
        <v>36</v>
      </c>
      <c r="D1671" s="301">
        <v>132.72727272727272</v>
      </c>
      <c r="E1671" s="301">
        <v>430</v>
      </c>
      <c r="F1671" s="299" t="s">
        <v>383</v>
      </c>
    </row>
    <row r="1672" spans="1:6" x14ac:dyDescent="0.3">
      <c r="A1672" s="301">
        <v>202401</v>
      </c>
      <c r="B1672" s="299" t="s">
        <v>77</v>
      </c>
      <c r="C1672" s="299" t="s">
        <v>36</v>
      </c>
      <c r="D1672" s="301">
        <v>109.31818181818181</v>
      </c>
      <c r="E1672" s="301">
        <v>434</v>
      </c>
      <c r="F1672" s="299" t="s">
        <v>299</v>
      </c>
    </row>
    <row r="1673" spans="1:6" x14ac:dyDescent="0.3">
      <c r="A1673" s="301">
        <v>202401</v>
      </c>
      <c r="B1673" s="299" t="s">
        <v>77</v>
      </c>
      <c r="C1673" s="299" t="s">
        <v>36</v>
      </c>
      <c r="D1673" s="301">
        <v>6</v>
      </c>
      <c r="E1673" s="301">
        <v>438</v>
      </c>
      <c r="F1673" s="299" t="s">
        <v>300</v>
      </c>
    </row>
    <row r="1674" spans="1:6" x14ac:dyDescent="0.3">
      <c r="A1674" s="301">
        <v>202401</v>
      </c>
      <c r="B1674" s="299" t="s">
        <v>77</v>
      </c>
      <c r="C1674" s="299" t="s">
        <v>36</v>
      </c>
      <c r="D1674" s="301">
        <v>2236.0454545454545</v>
      </c>
      <c r="E1674" s="301">
        <v>440</v>
      </c>
      <c r="F1674" s="299" t="s">
        <v>118</v>
      </c>
    </row>
    <row r="1675" spans="1:6" x14ac:dyDescent="0.3">
      <c r="A1675" s="301">
        <v>202401</v>
      </c>
      <c r="B1675" s="299" t="s">
        <v>77</v>
      </c>
      <c r="C1675" s="299" t="s">
        <v>36</v>
      </c>
      <c r="D1675" s="301">
        <v>105.72727272727273</v>
      </c>
      <c r="E1675" s="301">
        <v>442</v>
      </c>
      <c r="F1675" s="299" t="s">
        <v>121</v>
      </c>
    </row>
    <row r="1676" spans="1:6" x14ac:dyDescent="0.3">
      <c r="A1676" s="301">
        <v>202401</v>
      </c>
      <c r="B1676" s="299" t="s">
        <v>77</v>
      </c>
      <c r="C1676" s="299" t="s">
        <v>36</v>
      </c>
      <c r="D1676" s="301">
        <v>2</v>
      </c>
      <c r="E1676" s="301">
        <v>446</v>
      </c>
      <c r="F1676" s="299" t="s">
        <v>416</v>
      </c>
    </row>
    <row r="1677" spans="1:6" x14ac:dyDescent="0.3">
      <c r="A1677" s="301">
        <v>202401</v>
      </c>
      <c r="B1677" s="299" t="s">
        <v>77</v>
      </c>
      <c r="C1677" s="299" t="s">
        <v>36</v>
      </c>
      <c r="D1677" s="301">
        <v>19.818181818181817</v>
      </c>
      <c r="E1677" s="301">
        <v>450</v>
      </c>
      <c r="F1677" s="299" t="s">
        <v>301</v>
      </c>
    </row>
    <row r="1678" spans="1:6" x14ac:dyDescent="0.3">
      <c r="A1678" s="301">
        <v>202401</v>
      </c>
      <c r="B1678" s="299" t="s">
        <v>77</v>
      </c>
      <c r="C1678" s="299" t="s">
        <v>36</v>
      </c>
      <c r="D1678" s="301">
        <v>14.181818181818182</v>
      </c>
      <c r="E1678" s="301">
        <v>454</v>
      </c>
      <c r="F1678" s="299" t="s">
        <v>302</v>
      </c>
    </row>
    <row r="1679" spans="1:6" x14ac:dyDescent="0.3">
      <c r="A1679" s="301">
        <v>202401</v>
      </c>
      <c r="B1679" s="299" t="s">
        <v>77</v>
      </c>
      <c r="C1679" s="299" t="s">
        <v>36</v>
      </c>
      <c r="D1679" s="301">
        <v>90</v>
      </c>
      <c r="E1679" s="301">
        <v>458</v>
      </c>
      <c r="F1679" s="299" t="s">
        <v>303</v>
      </c>
    </row>
    <row r="1680" spans="1:6" x14ac:dyDescent="0.3">
      <c r="A1680" s="301">
        <v>202401</v>
      </c>
      <c r="B1680" s="299" t="s">
        <v>77</v>
      </c>
      <c r="C1680" s="299" t="s">
        <v>36</v>
      </c>
      <c r="D1680" s="301">
        <v>1</v>
      </c>
      <c r="E1680" s="301">
        <v>462</v>
      </c>
      <c r="F1680" s="299" t="s">
        <v>384</v>
      </c>
    </row>
    <row r="1681" spans="1:6" x14ac:dyDescent="0.3">
      <c r="A1681" s="301">
        <v>202401</v>
      </c>
      <c r="B1681" s="299" t="s">
        <v>77</v>
      </c>
      <c r="C1681" s="299" t="s">
        <v>36</v>
      </c>
      <c r="D1681" s="301">
        <v>11125.863636363636</v>
      </c>
      <c r="E1681" s="301">
        <v>466</v>
      </c>
      <c r="F1681" s="299" t="s">
        <v>304</v>
      </c>
    </row>
    <row r="1682" spans="1:6" x14ac:dyDescent="0.3">
      <c r="A1682" s="301">
        <v>202401</v>
      </c>
      <c r="B1682" s="299" t="s">
        <v>77</v>
      </c>
      <c r="C1682" s="299" t="s">
        <v>36</v>
      </c>
      <c r="D1682" s="301">
        <v>97.090909090909093</v>
      </c>
      <c r="E1682" s="301">
        <v>470</v>
      </c>
      <c r="F1682" s="299" t="s">
        <v>122</v>
      </c>
    </row>
    <row r="1683" spans="1:6" x14ac:dyDescent="0.3">
      <c r="A1683" s="301">
        <v>202401</v>
      </c>
      <c r="B1683" s="299" t="s">
        <v>77</v>
      </c>
      <c r="C1683" s="299" t="s">
        <v>36</v>
      </c>
      <c r="D1683" s="301">
        <v>3</v>
      </c>
      <c r="E1683" s="301">
        <v>474</v>
      </c>
      <c r="F1683" s="299" t="s">
        <v>385</v>
      </c>
    </row>
    <row r="1684" spans="1:6" x14ac:dyDescent="0.3">
      <c r="A1684" s="301">
        <v>202401</v>
      </c>
      <c r="B1684" s="299" t="s">
        <v>77</v>
      </c>
      <c r="C1684" s="299" t="s">
        <v>36</v>
      </c>
      <c r="D1684" s="301">
        <v>1723.3181818181818</v>
      </c>
      <c r="E1684" s="301">
        <v>478</v>
      </c>
      <c r="F1684" s="299" t="s">
        <v>305</v>
      </c>
    </row>
    <row r="1685" spans="1:6" x14ac:dyDescent="0.3">
      <c r="A1685" s="301">
        <v>202401</v>
      </c>
      <c r="B1685" s="299" t="s">
        <v>77</v>
      </c>
      <c r="C1685" s="299" t="s">
        <v>36</v>
      </c>
      <c r="D1685" s="301">
        <v>32.363636363636367</v>
      </c>
      <c r="E1685" s="301">
        <v>480</v>
      </c>
      <c r="F1685" s="299" t="s">
        <v>306</v>
      </c>
    </row>
    <row r="1686" spans="1:6" x14ac:dyDescent="0.3">
      <c r="A1686" s="301">
        <v>202401</v>
      </c>
      <c r="B1686" s="299" t="s">
        <v>77</v>
      </c>
      <c r="C1686" s="299" t="s">
        <v>36</v>
      </c>
      <c r="D1686" s="301">
        <v>4885.590909090909</v>
      </c>
      <c r="E1686" s="301">
        <v>484</v>
      </c>
      <c r="F1686" s="299" t="s">
        <v>307</v>
      </c>
    </row>
    <row r="1687" spans="1:6" x14ac:dyDescent="0.3">
      <c r="A1687" s="301">
        <v>202401</v>
      </c>
      <c r="B1687" s="299" t="s">
        <v>77</v>
      </c>
      <c r="C1687" s="299" t="s">
        <v>36</v>
      </c>
      <c r="D1687" s="301">
        <v>2</v>
      </c>
      <c r="E1687" s="301">
        <v>492</v>
      </c>
      <c r="F1687" s="299" t="s">
        <v>308</v>
      </c>
    </row>
    <row r="1688" spans="1:6" x14ac:dyDescent="0.3">
      <c r="A1688" s="301">
        <v>202401</v>
      </c>
      <c r="B1688" s="299" t="s">
        <v>77</v>
      </c>
      <c r="C1688" s="299" t="s">
        <v>36</v>
      </c>
      <c r="D1688" s="301">
        <v>101.18181818181819</v>
      </c>
      <c r="E1688" s="301">
        <v>496</v>
      </c>
      <c r="F1688" s="299" t="s">
        <v>309</v>
      </c>
    </row>
    <row r="1689" spans="1:6" x14ac:dyDescent="0.3">
      <c r="A1689" s="301">
        <v>202401</v>
      </c>
      <c r="B1689" s="299" t="s">
        <v>77</v>
      </c>
      <c r="C1689" s="299" t="s">
        <v>36</v>
      </c>
      <c r="D1689" s="301">
        <v>2549.909090909091</v>
      </c>
      <c r="E1689" s="301">
        <v>498</v>
      </c>
      <c r="F1689" s="299" t="s">
        <v>310</v>
      </c>
    </row>
    <row r="1690" spans="1:6" x14ac:dyDescent="0.3">
      <c r="A1690" s="301">
        <v>202401</v>
      </c>
      <c r="B1690" s="299" t="s">
        <v>77</v>
      </c>
      <c r="C1690" s="299" t="s">
        <v>36</v>
      </c>
      <c r="D1690" s="301">
        <v>51.136363636363633</v>
      </c>
      <c r="E1690" s="301">
        <v>499</v>
      </c>
      <c r="F1690" s="299" t="s">
        <v>311</v>
      </c>
    </row>
    <row r="1691" spans="1:6" x14ac:dyDescent="0.3">
      <c r="A1691" s="301">
        <v>202401</v>
      </c>
      <c r="B1691" s="299" t="s">
        <v>77</v>
      </c>
      <c r="C1691" s="299" t="s">
        <v>36</v>
      </c>
      <c r="D1691" s="301">
        <v>16</v>
      </c>
      <c r="E1691" s="301">
        <v>500</v>
      </c>
      <c r="F1691" s="299" t="s">
        <v>312</v>
      </c>
    </row>
    <row r="1692" spans="1:6" x14ac:dyDescent="0.3">
      <c r="A1692" s="301">
        <v>202401</v>
      </c>
      <c r="B1692" s="299" t="s">
        <v>77</v>
      </c>
      <c r="C1692" s="299" t="s">
        <v>36</v>
      </c>
      <c r="D1692" s="301">
        <v>135333.86363636365</v>
      </c>
      <c r="E1692" s="301">
        <v>504</v>
      </c>
      <c r="F1692" s="299" t="s">
        <v>95</v>
      </c>
    </row>
    <row r="1693" spans="1:6" x14ac:dyDescent="0.3">
      <c r="A1693" s="301">
        <v>202401</v>
      </c>
      <c r="B1693" s="299" t="s">
        <v>77</v>
      </c>
      <c r="C1693" s="299" t="s">
        <v>36</v>
      </c>
      <c r="D1693" s="301">
        <v>106.90909090909091</v>
      </c>
      <c r="E1693" s="301">
        <v>508</v>
      </c>
      <c r="F1693" s="299" t="s">
        <v>313</v>
      </c>
    </row>
    <row r="1694" spans="1:6" x14ac:dyDescent="0.3">
      <c r="A1694" s="301">
        <v>202401</v>
      </c>
      <c r="B1694" s="299" t="s">
        <v>77</v>
      </c>
      <c r="C1694" s="299" t="s">
        <v>36</v>
      </c>
      <c r="D1694" s="301">
        <v>2.4545454545454546</v>
      </c>
      <c r="E1694" s="301">
        <v>512</v>
      </c>
      <c r="F1694" s="299" t="s">
        <v>417</v>
      </c>
    </row>
    <row r="1695" spans="1:6" x14ac:dyDescent="0.3">
      <c r="A1695" s="301">
        <v>202401</v>
      </c>
      <c r="B1695" s="299" t="s">
        <v>77</v>
      </c>
      <c r="C1695" s="299" t="s">
        <v>36</v>
      </c>
      <c r="D1695" s="301">
        <v>11.272727272727273</v>
      </c>
      <c r="E1695" s="301">
        <v>516</v>
      </c>
      <c r="F1695" s="299" t="s">
        <v>314</v>
      </c>
    </row>
    <row r="1696" spans="1:6" x14ac:dyDescent="0.3">
      <c r="A1696" s="301">
        <v>202401</v>
      </c>
      <c r="B1696" s="299" t="s">
        <v>77</v>
      </c>
      <c r="C1696" s="299" t="s">
        <v>36</v>
      </c>
      <c r="D1696" s="301">
        <v>8.8181818181818183</v>
      </c>
      <c r="E1696" s="301">
        <v>520</v>
      </c>
      <c r="F1696" s="299" t="s">
        <v>386</v>
      </c>
    </row>
    <row r="1697" spans="1:6" x14ac:dyDescent="0.3">
      <c r="A1697" s="301">
        <v>202401</v>
      </c>
      <c r="B1697" s="299" t="s">
        <v>77</v>
      </c>
      <c r="C1697" s="299" t="s">
        <v>36</v>
      </c>
      <c r="D1697" s="301">
        <v>1647.9545454545455</v>
      </c>
      <c r="E1697" s="301">
        <v>524</v>
      </c>
      <c r="F1697" s="299" t="s">
        <v>315</v>
      </c>
    </row>
    <row r="1698" spans="1:6" x14ac:dyDescent="0.3">
      <c r="A1698" s="301">
        <v>202401</v>
      </c>
      <c r="B1698" s="299" t="s">
        <v>77</v>
      </c>
      <c r="C1698" s="299" t="s">
        <v>36</v>
      </c>
      <c r="D1698" s="301">
        <v>6299.454545454545</v>
      </c>
      <c r="E1698" s="301">
        <v>528</v>
      </c>
      <c r="F1698" s="299" t="s">
        <v>316</v>
      </c>
    </row>
    <row r="1699" spans="1:6" x14ac:dyDescent="0.3">
      <c r="A1699" s="301">
        <v>202401</v>
      </c>
      <c r="B1699" s="299" t="s">
        <v>77</v>
      </c>
      <c r="C1699" s="299" t="s">
        <v>36</v>
      </c>
      <c r="D1699" s="301">
        <v>1</v>
      </c>
      <c r="E1699" s="301">
        <v>530</v>
      </c>
      <c r="F1699" s="299" t="s">
        <v>219</v>
      </c>
    </row>
    <row r="1700" spans="1:6" x14ac:dyDescent="0.3">
      <c r="A1700" s="301">
        <v>202401</v>
      </c>
      <c r="B1700" s="299" t="s">
        <v>77</v>
      </c>
      <c r="C1700" s="299" t="s">
        <v>36</v>
      </c>
      <c r="D1700" s="301">
        <v>2.9545454545454546</v>
      </c>
      <c r="E1700" s="301">
        <v>531</v>
      </c>
      <c r="F1700" s="299" t="s">
        <v>418</v>
      </c>
    </row>
    <row r="1701" spans="1:6" x14ac:dyDescent="0.3">
      <c r="A1701" s="301">
        <v>202401</v>
      </c>
      <c r="B1701" s="299" t="s">
        <v>77</v>
      </c>
      <c r="C1701" s="299" t="s">
        <v>36</v>
      </c>
      <c r="D1701" s="301">
        <v>1</v>
      </c>
      <c r="E1701" s="301">
        <v>533</v>
      </c>
      <c r="F1701" s="299" t="s">
        <v>423</v>
      </c>
    </row>
    <row r="1702" spans="1:6" x14ac:dyDescent="0.3">
      <c r="A1702" s="301">
        <v>202401</v>
      </c>
      <c r="B1702" s="299" t="s">
        <v>77</v>
      </c>
      <c r="C1702" s="299" t="s">
        <v>36</v>
      </c>
      <c r="D1702" s="301">
        <v>96.13636363636364</v>
      </c>
      <c r="E1702" s="301">
        <v>540</v>
      </c>
      <c r="F1702" s="299" t="s">
        <v>317</v>
      </c>
    </row>
    <row r="1703" spans="1:6" x14ac:dyDescent="0.3">
      <c r="A1703" s="301">
        <v>202401</v>
      </c>
      <c r="B1703" s="299" t="s">
        <v>77</v>
      </c>
      <c r="C1703" s="299" t="s">
        <v>36</v>
      </c>
      <c r="D1703" s="301">
        <v>2</v>
      </c>
      <c r="E1703" s="301">
        <v>548</v>
      </c>
      <c r="F1703" s="299" t="s">
        <v>387</v>
      </c>
    </row>
    <row r="1704" spans="1:6" x14ac:dyDescent="0.3">
      <c r="A1704" s="301">
        <v>202401</v>
      </c>
      <c r="B1704" s="299" t="s">
        <v>77</v>
      </c>
      <c r="C1704" s="299" t="s">
        <v>36</v>
      </c>
      <c r="D1704" s="301">
        <v>142.95454545454547</v>
      </c>
      <c r="E1704" s="301">
        <v>554</v>
      </c>
      <c r="F1704" s="299" t="s">
        <v>318</v>
      </c>
    </row>
    <row r="1705" spans="1:6" x14ac:dyDescent="0.3">
      <c r="A1705" s="301">
        <v>202401</v>
      </c>
      <c r="B1705" s="299" t="s">
        <v>77</v>
      </c>
      <c r="C1705" s="299" t="s">
        <v>36</v>
      </c>
      <c r="D1705" s="301">
        <v>7068.318181818182</v>
      </c>
      <c r="E1705" s="301">
        <v>558</v>
      </c>
      <c r="F1705" s="299" t="s">
        <v>191</v>
      </c>
    </row>
    <row r="1706" spans="1:6" x14ac:dyDescent="0.3">
      <c r="A1706" s="301">
        <v>202401</v>
      </c>
      <c r="B1706" s="299" t="s">
        <v>77</v>
      </c>
      <c r="C1706" s="299" t="s">
        <v>36</v>
      </c>
      <c r="D1706" s="301">
        <v>78.909090909090907</v>
      </c>
      <c r="E1706" s="301">
        <v>562</v>
      </c>
      <c r="F1706" s="299" t="s">
        <v>388</v>
      </c>
    </row>
    <row r="1707" spans="1:6" x14ac:dyDescent="0.3">
      <c r="A1707" s="301">
        <v>202401</v>
      </c>
      <c r="B1707" s="299" t="s">
        <v>77</v>
      </c>
      <c r="C1707" s="299" t="s">
        <v>36</v>
      </c>
      <c r="D1707" s="301">
        <v>6241.590909090909</v>
      </c>
      <c r="E1707" s="301">
        <v>566</v>
      </c>
      <c r="F1707" s="299" t="s">
        <v>319</v>
      </c>
    </row>
    <row r="1708" spans="1:6" x14ac:dyDescent="0.3">
      <c r="A1708" s="301">
        <v>202401</v>
      </c>
      <c r="B1708" s="299" t="s">
        <v>77</v>
      </c>
      <c r="C1708" s="299" t="s">
        <v>36</v>
      </c>
      <c r="D1708" s="301">
        <v>1</v>
      </c>
      <c r="E1708" s="301">
        <v>570</v>
      </c>
      <c r="F1708" s="299" t="s">
        <v>411</v>
      </c>
    </row>
    <row r="1709" spans="1:6" x14ac:dyDescent="0.3">
      <c r="A1709" s="301">
        <v>202401</v>
      </c>
      <c r="B1709" s="299" t="s">
        <v>77</v>
      </c>
      <c r="C1709" s="299" t="s">
        <v>36</v>
      </c>
      <c r="D1709" s="301">
        <v>7</v>
      </c>
      <c r="E1709" s="301">
        <v>574</v>
      </c>
      <c r="F1709" s="299" t="s">
        <v>320</v>
      </c>
    </row>
    <row r="1710" spans="1:6" x14ac:dyDescent="0.3">
      <c r="A1710" s="301">
        <v>202401</v>
      </c>
      <c r="B1710" s="299" t="s">
        <v>77</v>
      </c>
      <c r="C1710" s="299" t="s">
        <v>36</v>
      </c>
      <c r="D1710" s="301">
        <v>677.31818181818187</v>
      </c>
      <c r="E1710" s="301">
        <v>578</v>
      </c>
      <c r="F1710" s="299" t="s">
        <v>321</v>
      </c>
    </row>
    <row r="1711" spans="1:6" x14ac:dyDescent="0.3">
      <c r="A1711" s="301">
        <v>202401</v>
      </c>
      <c r="B1711" s="299" t="s">
        <v>77</v>
      </c>
      <c r="C1711" s="299" t="s">
        <v>36</v>
      </c>
      <c r="D1711" s="301">
        <v>6</v>
      </c>
      <c r="E1711" s="301">
        <v>580</v>
      </c>
      <c r="F1711" s="299" t="s">
        <v>322</v>
      </c>
    </row>
    <row r="1712" spans="1:6" x14ac:dyDescent="0.3">
      <c r="A1712" s="301">
        <v>202401</v>
      </c>
      <c r="B1712" s="299" t="s">
        <v>77</v>
      </c>
      <c r="C1712" s="299" t="s">
        <v>36</v>
      </c>
      <c r="D1712" s="301">
        <v>1.2272727272727273</v>
      </c>
      <c r="E1712" s="301">
        <v>583</v>
      </c>
      <c r="F1712" s="299" t="s">
        <v>389</v>
      </c>
    </row>
    <row r="1713" spans="1:6" x14ac:dyDescent="0.3">
      <c r="A1713" s="301">
        <v>202401</v>
      </c>
      <c r="B1713" s="299" t="s">
        <v>77</v>
      </c>
      <c r="C1713" s="299" t="s">
        <v>36</v>
      </c>
      <c r="D1713" s="301">
        <v>2</v>
      </c>
      <c r="E1713" s="301">
        <v>585</v>
      </c>
      <c r="F1713" s="299" t="s">
        <v>390</v>
      </c>
    </row>
    <row r="1714" spans="1:6" x14ac:dyDescent="0.3">
      <c r="A1714" s="301">
        <v>202401</v>
      </c>
      <c r="B1714" s="299" t="s">
        <v>77</v>
      </c>
      <c r="C1714" s="299" t="s">
        <v>36</v>
      </c>
      <c r="D1714" s="301">
        <v>27134.454545454544</v>
      </c>
      <c r="E1714" s="301">
        <v>586</v>
      </c>
      <c r="F1714" s="299" t="s">
        <v>324</v>
      </c>
    </row>
    <row r="1715" spans="1:6" x14ac:dyDescent="0.3">
      <c r="A1715" s="301">
        <v>202401</v>
      </c>
      <c r="B1715" s="299" t="s">
        <v>77</v>
      </c>
      <c r="C1715" s="299" t="s">
        <v>36</v>
      </c>
      <c r="D1715" s="301">
        <v>390.13636363636363</v>
      </c>
      <c r="E1715" s="301">
        <v>591</v>
      </c>
      <c r="F1715" s="299" t="s">
        <v>325</v>
      </c>
    </row>
    <row r="1716" spans="1:6" x14ac:dyDescent="0.3">
      <c r="A1716" s="301">
        <v>202401</v>
      </c>
      <c r="B1716" s="299" t="s">
        <v>77</v>
      </c>
      <c r="C1716" s="299" t="s">
        <v>36</v>
      </c>
      <c r="D1716" s="301">
        <v>2</v>
      </c>
      <c r="E1716" s="301">
        <v>598</v>
      </c>
      <c r="F1716" s="299" t="s">
        <v>412</v>
      </c>
    </row>
    <row r="1717" spans="1:6" x14ac:dyDescent="0.3">
      <c r="A1717" s="301">
        <v>202401</v>
      </c>
      <c r="B1717" s="299" t="s">
        <v>77</v>
      </c>
      <c r="C1717" s="299" t="s">
        <v>36</v>
      </c>
      <c r="D1717" s="301">
        <v>11826.272727272728</v>
      </c>
      <c r="E1717" s="301">
        <v>600</v>
      </c>
      <c r="F1717" s="299" t="s">
        <v>192</v>
      </c>
    </row>
    <row r="1718" spans="1:6" x14ac:dyDescent="0.3">
      <c r="A1718" s="301">
        <v>202401</v>
      </c>
      <c r="B1718" s="299" t="s">
        <v>77</v>
      </c>
      <c r="C1718" s="299" t="s">
        <v>36</v>
      </c>
      <c r="D1718" s="301">
        <v>31361.954545454544</v>
      </c>
      <c r="E1718" s="301">
        <v>604</v>
      </c>
      <c r="F1718" s="299" t="s">
        <v>326</v>
      </c>
    </row>
    <row r="1719" spans="1:6" x14ac:dyDescent="0.3">
      <c r="A1719" s="301">
        <v>202401</v>
      </c>
      <c r="B1719" s="299" t="s">
        <v>77</v>
      </c>
      <c r="C1719" s="299" t="s">
        <v>36</v>
      </c>
      <c r="D1719" s="301">
        <v>8105.545454545455</v>
      </c>
      <c r="E1719" s="301">
        <v>608</v>
      </c>
      <c r="F1719" s="299" t="s">
        <v>327</v>
      </c>
    </row>
    <row r="1720" spans="1:6" x14ac:dyDescent="0.3">
      <c r="A1720" s="301">
        <v>202401</v>
      </c>
      <c r="B1720" s="299" t="s">
        <v>77</v>
      </c>
      <c r="C1720" s="299" t="s">
        <v>36</v>
      </c>
      <c r="D1720" s="301">
        <v>6</v>
      </c>
      <c r="E1720" s="301">
        <v>612</v>
      </c>
      <c r="F1720" s="299" t="s">
        <v>328</v>
      </c>
    </row>
    <row r="1721" spans="1:6" x14ac:dyDescent="0.3">
      <c r="A1721" s="301">
        <v>202401</v>
      </c>
      <c r="B1721" s="299" t="s">
        <v>77</v>
      </c>
      <c r="C1721" s="299" t="s">
        <v>36</v>
      </c>
      <c r="D1721" s="301">
        <v>9235.318181818182</v>
      </c>
      <c r="E1721" s="301">
        <v>616</v>
      </c>
      <c r="F1721" s="299" t="s">
        <v>96</v>
      </c>
    </row>
    <row r="1722" spans="1:6" x14ac:dyDescent="0.3">
      <c r="A1722" s="301">
        <v>202401</v>
      </c>
      <c r="B1722" s="299" t="s">
        <v>77</v>
      </c>
      <c r="C1722" s="299" t="s">
        <v>36</v>
      </c>
      <c r="D1722" s="301">
        <v>32948.13636363636</v>
      </c>
      <c r="E1722" s="301">
        <v>620</v>
      </c>
      <c r="F1722" s="299" t="s">
        <v>109</v>
      </c>
    </row>
    <row r="1723" spans="1:6" x14ac:dyDescent="0.3">
      <c r="A1723" s="301">
        <v>202401</v>
      </c>
      <c r="B1723" s="299" t="s">
        <v>77</v>
      </c>
      <c r="C1723" s="299" t="s">
        <v>36</v>
      </c>
      <c r="D1723" s="301">
        <v>1474.9545454545455</v>
      </c>
      <c r="E1723" s="301">
        <v>624</v>
      </c>
      <c r="F1723" s="299" t="s">
        <v>329</v>
      </c>
    </row>
    <row r="1724" spans="1:6" x14ac:dyDescent="0.3">
      <c r="A1724" s="301">
        <v>202401</v>
      </c>
      <c r="B1724" s="299" t="s">
        <v>77</v>
      </c>
      <c r="C1724" s="299" t="s">
        <v>36</v>
      </c>
      <c r="D1724" s="301">
        <v>4</v>
      </c>
      <c r="E1724" s="301">
        <v>626</v>
      </c>
      <c r="F1724" s="299" t="s">
        <v>330</v>
      </c>
    </row>
    <row r="1725" spans="1:6" x14ac:dyDescent="0.3">
      <c r="A1725" s="301">
        <v>202401</v>
      </c>
      <c r="B1725" s="299" t="s">
        <v>77</v>
      </c>
      <c r="C1725" s="299" t="s">
        <v>36</v>
      </c>
      <c r="D1725" s="301">
        <v>34.272727272727273</v>
      </c>
      <c r="E1725" s="301">
        <v>630</v>
      </c>
      <c r="F1725" s="299" t="s">
        <v>331</v>
      </c>
    </row>
    <row r="1726" spans="1:6" x14ac:dyDescent="0.3">
      <c r="A1726" s="301">
        <v>202401</v>
      </c>
      <c r="B1726" s="299" t="s">
        <v>77</v>
      </c>
      <c r="C1726" s="299" t="s">
        <v>36</v>
      </c>
      <c r="D1726" s="301">
        <v>4.9545454545454541</v>
      </c>
      <c r="E1726" s="301">
        <v>634</v>
      </c>
      <c r="F1726" s="299" t="s">
        <v>332</v>
      </c>
    </row>
    <row r="1727" spans="1:6" x14ac:dyDescent="0.3">
      <c r="A1727" s="301">
        <v>202401</v>
      </c>
      <c r="B1727" s="299" t="s">
        <v>77</v>
      </c>
      <c r="C1727" s="299" t="s">
        <v>36</v>
      </c>
      <c r="D1727" s="301">
        <v>5.6363636363636367</v>
      </c>
      <c r="E1727" s="301">
        <v>638</v>
      </c>
      <c r="F1727" s="299" t="s">
        <v>391</v>
      </c>
    </row>
    <row r="1728" spans="1:6" x14ac:dyDescent="0.3">
      <c r="A1728" s="301">
        <v>202401</v>
      </c>
      <c r="B1728" s="299" t="s">
        <v>77</v>
      </c>
      <c r="C1728" s="299" t="s">
        <v>36</v>
      </c>
      <c r="D1728" s="301">
        <v>115903.81818181818</v>
      </c>
      <c r="E1728" s="301">
        <v>642</v>
      </c>
      <c r="F1728" s="299" t="s">
        <v>97</v>
      </c>
    </row>
    <row r="1729" spans="1:6" x14ac:dyDescent="0.3">
      <c r="A1729" s="301">
        <v>202401</v>
      </c>
      <c r="B1729" s="299" t="s">
        <v>77</v>
      </c>
      <c r="C1729" s="299" t="s">
        <v>36</v>
      </c>
      <c r="D1729" s="301">
        <v>6445.954545454545</v>
      </c>
      <c r="E1729" s="301">
        <v>643</v>
      </c>
      <c r="F1729" s="299" t="s">
        <v>333</v>
      </c>
    </row>
    <row r="1730" spans="1:6" x14ac:dyDescent="0.3">
      <c r="A1730" s="301">
        <v>202401</v>
      </c>
      <c r="B1730" s="299" t="s">
        <v>77</v>
      </c>
      <c r="C1730" s="299" t="s">
        <v>36</v>
      </c>
      <c r="D1730" s="301">
        <v>111.40909090909091</v>
      </c>
      <c r="E1730" s="301">
        <v>646</v>
      </c>
      <c r="F1730" s="299" t="s">
        <v>334</v>
      </c>
    </row>
    <row r="1731" spans="1:6" x14ac:dyDescent="0.3">
      <c r="A1731" s="301">
        <v>202401</v>
      </c>
      <c r="B1731" s="299" t="s">
        <v>77</v>
      </c>
      <c r="C1731" s="299" t="s">
        <v>36</v>
      </c>
      <c r="D1731" s="301">
        <v>4</v>
      </c>
      <c r="E1731" s="301">
        <v>654</v>
      </c>
      <c r="F1731" s="299" t="s">
        <v>392</v>
      </c>
    </row>
    <row r="1732" spans="1:6" x14ac:dyDescent="0.3">
      <c r="A1732" s="301">
        <v>202401</v>
      </c>
      <c r="B1732" s="299" t="s">
        <v>77</v>
      </c>
      <c r="C1732" s="299" t="s">
        <v>36</v>
      </c>
      <c r="D1732" s="301">
        <v>9.2727272727272734</v>
      </c>
      <c r="E1732" s="301">
        <v>659</v>
      </c>
      <c r="F1732" s="299" t="s">
        <v>335</v>
      </c>
    </row>
    <row r="1733" spans="1:6" x14ac:dyDescent="0.3">
      <c r="A1733" s="301">
        <v>202401</v>
      </c>
      <c r="B1733" s="299" t="s">
        <v>77</v>
      </c>
      <c r="C1733" s="299" t="s">
        <v>36</v>
      </c>
      <c r="D1733" s="301">
        <v>1</v>
      </c>
      <c r="E1733" s="301">
        <v>660</v>
      </c>
      <c r="F1733" s="299" t="s">
        <v>336</v>
      </c>
    </row>
    <row r="1734" spans="1:6" x14ac:dyDescent="0.3">
      <c r="A1734" s="301">
        <v>202401</v>
      </c>
      <c r="B1734" s="299" t="s">
        <v>77</v>
      </c>
      <c r="C1734" s="299" t="s">
        <v>36</v>
      </c>
      <c r="D1734" s="301">
        <v>7</v>
      </c>
      <c r="E1734" s="301">
        <v>662</v>
      </c>
      <c r="F1734" s="299" t="s">
        <v>337</v>
      </c>
    </row>
    <row r="1735" spans="1:6" x14ac:dyDescent="0.3">
      <c r="A1735" s="301">
        <v>202401</v>
      </c>
      <c r="B1735" s="299" t="s">
        <v>77</v>
      </c>
      <c r="C1735" s="299" t="s">
        <v>36</v>
      </c>
      <c r="D1735" s="301">
        <v>3</v>
      </c>
      <c r="E1735" s="301">
        <v>666</v>
      </c>
      <c r="F1735" s="299" t="s">
        <v>413</v>
      </c>
    </row>
    <row r="1736" spans="1:6" x14ac:dyDescent="0.3">
      <c r="A1736" s="301">
        <v>202401</v>
      </c>
      <c r="B1736" s="299" t="s">
        <v>77</v>
      </c>
      <c r="C1736" s="299" t="s">
        <v>36</v>
      </c>
      <c r="D1736" s="301">
        <v>2</v>
      </c>
      <c r="E1736" s="301">
        <v>670</v>
      </c>
      <c r="F1736" s="299" t="s">
        <v>393</v>
      </c>
    </row>
    <row r="1737" spans="1:6" x14ac:dyDescent="0.3">
      <c r="A1737" s="301">
        <v>202401</v>
      </c>
      <c r="B1737" s="299" t="s">
        <v>77</v>
      </c>
      <c r="C1737" s="299" t="s">
        <v>36</v>
      </c>
      <c r="D1737" s="301">
        <v>3</v>
      </c>
      <c r="E1737" s="301">
        <v>674</v>
      </c>
      <c r="F1737" s="299" t="s">
        <v>394</v>
      </c>
    </row>
    <row r="1738" spans="1:6" x14ac:dyDescent="0.3">
      <c r="A1738" s="301">
        <v>202401</v>
      </c>
      <c r="B1738" s="299" t="s">
        <v>77</v>
      </c>
      <c r="C1738" s="299" t="s">
        <v>36</v>
      </c>
      <c r="D1738" s="301">
        <v>19.272727272727273</v>
      </c>
      <c r="E1738" s="301">
        <v>678</v>
      </c>
      <c r="F1738" s="299" t="s">
        <v>338</v>
      </c>
    </row>
    <row r="1739" spans="1:6" x14ac:dyDescent="0.3">
      <c r="A1739" s="301">
        <v>202401</v>
      </c>
      <c r="B1739" s="299" t="s">
        <v>77</v>
      </c>
      <c r="C1739" s="299" t="s">
        <v>36</v>
      </c>
      <c r="D1739" s="301">
        <v>48.636363636363633</v>
      </c>
      <c r="E1739" s="301">
        <v>682</v>
      </c>
      <c r="F1739" s="299" t="s">
        <v>339</v>
      </c>
    </row>
    <row r="1740" spans="1:6" x14ac:dyDescent="0.3">
      <c r="A1740" s="301">
        <v>202401</v>
      </c>
      <c r="B1740" s="299" t="s">
        <v>77</v>
      </c>
      <c r="C1740" s="299" t="s">
        <v>36</v>
      </c>
      <c r="D1740" s="301">
        <v>23868.909090909092</v>
      </c>
      <c r="E1740" s="301">
        <v>686</v>
      </c>
      <c r="F1740" s="299" t="s">
        <v>193</v>
      </c>
    </row>
    <row r="1741" spans="1:6" x14ac:dyDescent="0.3">
      <c r="A1741" s="301">
        <v>202401</v>
      </c>
      <c r="B1741" s="299" t="s">
        <v>77</v>
      </c>
      <c r="C1741" s="299" t="s">
        <v>36</v>
      </c>
      <c r="D1741" s="301">
        <v>526.31818181818187</v>
      </c>
      <c r="E1741" s="301">
        <v>688</v>
      </c>
      <c r="F1741" s="299" t="s">
        <v>340</v>
      </c>
    </row>
    <row r="1742" spans="1:6" x14ac:dyDescent="0.3">
      <c r="A1742" s="301">
        <v>202401</v>
      </c>
      <c r="B1742" s="299" t="s">
        <v>77</v>
      </c>
      <c r="C1742" s="299" t="s">
        <v>36</v>
      </c>
      <c r="D1742" s="301">
        <v>3</v>
      </c>
      <c r="E1742" s="301">
        <v>690</v>
      </c>
      <c r="F1742" s="299" t="s">
        <v>341</v>
      </c>
    </row>
    <row r="1743" spans="1:6" x14ac:dyDescent="0.3">
      <c r="A1743" s="301">
        <v>202401</v>
      </c>
      <c r="B1743" s="299" t="s">
        <v>77</v>
      </c>
      <c r="C1743" s="299" t="s">
        <v>36</v>
      </c>
      <c r="D1743" s="301">
        <v>291.63636363636363</v>
      </c>
      <c r="E1743" s="301">
        <v>694</v>
      </c>
      <c r="F1743" s="299" t="s">
        <v>342</v>
      </c>
    </row>
    <row r="1744" spans="1:6" x14ac:dyDescent="0.3">
      <c r="A1744" s="301">
        <v>202401</v>
      </c>
      <c r="B1744" s="299" t="s">
        <v>77</v>
      </c>
      <c r="C1744" s="299" t="s">
        <v>36</v>
      </c>
      <c r="D1744" s="301">
        <v>30.454545454545453</v>
      </c>
      <c r="E1744" s="301">
        <v>702</v>
      </c>
      <c r="F1744" s="299" t="s">
        <v>343</v>
      </c>
    </row>
    <row r="1745" spans="1:6" x14ac:dyDescent="0.3">
      <c r="A1745" s="301">
        <v>202401</v>
      </c>
      <c r="B1745" s="299" t="s">
        <v>77</v>
      </c>
      <c r="C1745" s="299" t="s">
        <v>36</v>
      </c>
      <c r="D1745" s="301">
        <v>860.4545454545455</v>
      </c>
      <c r="E1745" s="301">
        <v>703</v>
      </c>
      <c r="F1745" s="299" t="s">
        <v>94</v>
      </c>
    </row>
    <row r="1746" spans="1:6" x14ac:dyDescent="0.3">
      <c r="A1746" s="301">
        <v>202401</v>
      </c>
      <c r="B1746" s="299" t="s">
        <v>77</v>
      </c>
      <c r="C1746" s="299" t="s">
        <v>36</v>
      </c>
      <c r="D1746" s="301">
        <v>562.4545454545455</v>
      </c>
      <c r="E1746" s="301">
        <v>704</v>
      </c>
      <c r="F1746" s="299" t="s">
        <v>344</v>
      </c>
    </row>
    <row r="1747" spans="1:6" x14ac:dyDescent="0.3">
      <c r="A1747" s="301">
        <v>202401</v>
      </c>
      <c r="B1747" s="299" t="s">
        <v>77</v>
      </c>
      <c r="C1747" s="299" t="s">
        <v>36</v>
      </c>
      <c r="D1747" s="301">
        <v>378.09090909090907</v>
      </c>
      <c r="E1747" s="301">
        <v>705</v>
      </c>
      <c r="F1747" s="299" t="s">
        <v>115</v>
      </c>
    </row>
    <row r="1748" spans="1:6" x14ac:dyDescent="0.3">
      <c r="A1748" s="301">
        <v>202401</v>
      </c>
      <c r="B1748" s="299" t="s">
        <v>77</v>
      </c>
      <c r="C1748" s="299" t="s">
        <v>36</v>
      </c>
      <c r="D1748" s="301">
        <v>80.727272727272734</v>
      </c>
      <c r="E1748" s="301">
        <v>706</v>
      </c>
      <c r="F1748" s="299" t="s">
        <v>395</v>
      </c>
    </row>
    <row r="1749" spans="1:6" x14ac:dyDescent="0.3">
      <c r="A1749" s="301">
        <v>202401</v>
      </c>
      <c r="B1749" s="299" t="s">
        <v>77</v>
      </c>
      <c r="C1749" s="299" t="s">
        <v>36</v>
      </c>
      <c r="D1749" s="301">
        <v>339</v>
      </c>
      <c r="E1749" s="301">
        <v>710</v>
      </c>
      <c r="F1749" s="299" t="s">
        <v>345</v>
      </c>
    </row>
    <row r="1750" spans="1:6" x14ac:dyDescent="0.3">
      <c r="A1750" s="301">
        <v>202401</v>
      </c>
      <c r="B1750" s="299" t="s">
        <v>77</v>
      </c>
      <c r="C1750" s="299" t="s">
        <v>36</v>
      </c>
      <c r="D1750" s="301">
        <v>26.045454545454547</v>
      </c>
      <c r="E1750" s="301">
        <v>716</v>
      </c>
      <c r="F1750" s="299" t="s">
        <v>346</v>
      </c>
    </row>
    <row r="1751" spans="1:6" x14ac:dyDescent="0.3">
      <c r="A1751" s="301">
        <v>202401</v>
      </c>
      <c r="B1751" s="299" t="s">
        <v>77</v>
      </c>
      <c r="C1751" s="299" t="s">
        <v>36</v>
      </c>
      <c r="D1751" s="301">
        <v>7258590.1818181816</v>
      </c>
      <c r="E1751" s="301">
        <v>724</v>
      </c>
      <c r="F1751" s="299" t="s">
        <v>223</v>
      </c>
    </row>
    <row r="1752" spans="1:6" x14ac:dyDescent="0.3">
      <c r="A1752" s="301">
        <v>202401</v>
      </c>
      <c r="B1752" s="299" t="s">
        <v>77</v>
      </c>
      <c r="C1752" s="299" t="s">
        <v>36</v>
      </c>
      <c r="D1752" s="301">
        <v>8.2727272727272734</v>
      </c>
      <c r="E1752" s="301">
        <v>728</v>
      </c>
      <c r="F1752" s="299" t="s">
        <v>414</v>
      </c>
    </row>
    <row r="1753" spans="1:6" x14ac:dyDescent="0.3">
      <c r="A1753" s="301">
        <v>202401</v>
      </c>
      <c r="B1753" s="299" t="s">
        <v>77</v>
      </c>
      <c r="C1753" s="299" t="s">
        <v>36</v>
      </c>
      <c r="D1753" s="301">
        <v>108.54545454545455</v>
      </c>
      <c r="E1753" s="301">
        <v>729</v>
      </c>
      <c r="F1753" s="299" t="s">
        <v>347</v>
      </c>
    </row>
    <row r="1754" spans="1:6" x14ac:dyDescent="0.3">
      <c r="A1754" s="301">
        <v>202401</v>
      </c>
      <c r="B1754" s="299" t="s">
        <v>77</v>
      </c>
      <c r="C1754" s="299" t="s">
        <v>36</v>
      </c>
      <c r="D1754" s="301">
        <v>491.04545454545456</v>
      </c>
      <c r="E1754" s="301">
        <v>732</v>
      </c>
      <c r="F1754" s="299" t="s">
        <v>348</v>
      </c>
    </row>
    <row r="1755" spans="1:6" x14ac:dyDescent="0.3">
      <c r="A1755" s="301">
        <v>202401</v>
      </c>
      <c r="B1755" s="299" t="s">
        <v>77</v>
      </c>
      <c r="C1755" s="299" t="s">
        <v>36</v>
      </c>
      <c r="D1755" s="301">
        <v>5</v>
      </c>
      <c r="E1755" s="301">
        <v>740</v>
      </c>
      <c r="F1755" s="299" t="s">
        <v>349</v>
      </c>
    </row>
    <row r="1756" spans="1:6" x14ac:dyDescent="0.3">
      <c r="A1756" s="301">
        <v>202401</v>
      </c>
      <c r="B1756" s="299" t="s">
        <v>77</v>
      </c>
      <c r="C1756" s="299" t="s">
        <v>36</v>
      </c>
      <c r="D1756" s="301">
        <v>2</v>
      </c>
      <c r="E1756" s="301">
        <v>748</v>
      </c>
      <c r="F1756" s="299" t="s">
        <v>396</v>
      </c>
    </row>
    <row r="1757" spans="1:6" x14ac:dyDescent="0.3">
      <c r="A1757" s="301">
        <v>202401</v>
      </c>
      <c r="B1757" s="299" t="s">
        <v>77</v>
      </c>
      <c r="C1757" s="299" t="s">
        <v>36</v>
      </c>
      <c r="D1757" s="301">
        <v>2636</v>
      </c>
      <c r="E1757" s="301">
        <v>752</v>
      </c>
      <c r="F1757" s="299" t="s">
        <v>119</v>
      </c>
    </row>
    <row r="1758" spans="1:6" x14ac:dyDescent="0.3">
      <c r="A1758" s="301">
        <v>202401</v>
      </c>
      <c r="B1758" s="299" t="s">
        <v>77</v>
      </c>
      <c r="C1758" s="299" t="s">
        <v>36</v>
      </c>
      <c r="D1758" s="301">
        <v>1046.8636363636363</v>
      </c>
      <c r="E1758" s="301">
        <v>756</v>
      </c>
      <c r="F1758" s="299" t="s">
        <v>350</v>
      </c>
    </row>
    <row r="1759" spans="1:6" x14ac:dyDescent="0.3">
      <c r="A1759" s="301">
        <v>202401</v>
      </c>
      <c r="B1759" s="299" t="s">
        <v>77</v>
      </c>
      <c r="C1759" s="299" t="s">
        <v>36</v>
      </c>
      <c r="D1759" s="301">
        <v>1041</v>
      </c>
      <c r="E1759" s="301">
        <v>760</v>
      </c>
      <c r="F1759" s="299" t="s">
        <v>351</v>
      </c>
    </row>
    <row r="1760" spans="1:6" x14ac:dyDescent="0.3">
      <c r="A1760" s="301">
        <v>202401</v>
      </c>
      <c r="B1760" s="299" t="s">
        <v>77</v>
      </c>
      <c r="C1760" s="299" t="s">
        <v>36</v>
      </c>
      <c r="D1760" s="301">
        <v>23.318181818181817</v>
      </c>
      <c r="E1760" s="301">
        <v>762</v>
      </c>
      <c r="F1760" s="299" t="s">
        <v>352</v>
      </c>
    </row>
    <row r="1761" spans="1:6" x14ac:dyDescent="0.3">
      <c r="A1761" s="301">
        <v>202401</v>
      </c>
      <c r="B1761" s="299" t="s">
        <v>77</v>
      </c>
      <c r="C1761" s="299" t="s">
        <v>36</v>
      </c>
      <c r="D1761" s="301">
        <v>136.36363636363637</v>
      </c>
      <c r="E1761" s="301">
        <v>764</v>
      </c>
      <c r="F1761" s="299" t="s">
        <v>353</v>
      </c>
    </row>
    <row r="1762" spans="1:6" x14ac:dyDescent="0.3">
      <c r="A1762" s="301">
        <v>202401</v>
      </c>
      <c r="B1762" s="299" t="s">
        <v>77</v>
      </c>
      <c r="C1762" s="299" t="s">
        <v>36</v>
      </c>
      <c r="D1762" s="301">
        <v>145.81818181818181</v>
      </c>
      <c r="E1762" s="301">
        <v>768</v>
      </c>
      <c r="F1762" s="299" t="s">
        <v>354</v>
      </c>
    </row>
    <row r="1763" spans="1:6" x14ac:dyDescent="0.3">
      <c r="A1763" s="301">
        <v>202401</v>
      </c>
      <c r="B1763" s="299" t="s">
        <v>77</v>
      </c>
      <c r="C1763" s="299" t="s">
        <v>36</v>
      </c>
      <c r="D1763" s="301">
        <v>4.0454545454545459</v>
      </c>
      <c r="E1763" s="301">
        <v>776</v>
      </c>
      <c r="F1763" s="299" t="s">
        <v>420</v>
      </c>
    </row>
    <row r="1764" spans="1:6" x14ac:dyDescent="0.3">
      <c r="A1764" s="301">
        <v>202401</v>
      </c>
      <c r="B1764" s="299" t="s">
        <v>77</v>
      </c>
      <c r="C1764" s="299" t="s">
        <v>36</v>
      </c>
      <c r="D1764" s="301">
        <v>10.090909090909092</v>
      </c>
      <c r="E1764" s="301">
        <v>780</v>
      </c>
      <c r="F1764" s="299" t="s">
        <v>355</v>
      </c>
    </row>
    <row r="1765" spans="1:6" x14ac:dyDescent="0.3">
      <c r="A1765" s="301">
        <v>202401</v>
      </c>
      <c r="B1765" s="299" t="s">
        <v>77</v>
      </c>
      <c r="C1765" s="299" t="s">
        <v>36</v>
      </c>
      <c r="D1765" s="301">
        <v>12.818181818181818</v>
      </c>
      <c r="E1765" s="301">
        <v>784</v>
      </c>
      <c r="F1765" s="299" t="s">
        <v>356</v>
      </c>
    </row>
    <row r="1766" spans="1:6" x14ac:dyDescent="0.3">
      <c r="A1766" s="301">
        <v>202401</v>
      </c>
      <c r="B1766" s="299" t="s">
        <v>77</v>
      </c>
      <c r="C1766" s="299" t="s">
        <v>36</v>
      </c>
      <c r="D1766" s="301">
        <v>743.09090909090912</v>
      </c>
      <c r="E1766" s="301">
        <v>788</v>
      </c>
      <c r="F1766" s="299" t="s">
        <v>357</v>
      </c>
    </row>
    <row r="1767" spans="1:6" x14ac:dyDescent="0.3">
      <c r="A1767" s="301">
        <v>202401</v>
      </c>
      <c r="B1767" s="299" t="s">
        <v>77</v>
      </c>
      <c r="C1767" s="299" t="s">
        <v>36</v>
      </c>
      <c r="D1767" s="301">
        <v>1513.1363636363637</v>
      </c>
      <c r="E1767" s="301">
        <v>792</v>
      </c>
      <c r="F1767" s="299" t="s">
        <v>358</v>
      </c>
    </row>
    <row r="1768" spans="1:6" x14ac:dyDescent="0.3">
      <c r="A1768" s="301">
        <v>202401</v>
      </c>
      <c r="B1768" s="299" t="s">
        <v>77</v>
      </c>
      <c r="C1768" s="299" t="s">
        <v>36</v>
      </c>
      <c r="D1768" s="301">
        <v>6.6363636363636367</v>
      </c>
      <c r="E1768" s="301">
        <v>795</v>
      </c>
      <c r="F1768" s="299" t="s">
        <v>359</v>
      </c>
    </row>
    <row r="1769" spans="1:6" x14ac:dyDescent="0.3">
      <c r="A1769" s="301">
        <v>202401</v>
      </c>
      <c r="B1769" s="299" t="s">
        <v>77</v>
      </c>
      <c r="C1769" s="299" t="s">
        <v>36</v>
      </c>
      <c r="D1769" s="301">
        <v>1</v>
      </c>
      <c r="E1769" s="301">
        <v>796</v>
      </c>
      <c r="F1769" s="299" t="s">
        <v>489</v>
      </c>
    </row>
    <row r="1770" spans="1:6" x14ac:dyDescent="0.3">
      <c r="A1770" s="301">
        <v>202401</v>
      </c>
      <c r="B1770" s="299" t="s">
        <v>77</v>
      </c>
      <c r="C1770" s="299" t="s">
        <v>36</v>
      </c>
      <c r="D1770" s="301">
        <v>50.090909090909093</v>
      </c>
      <c r="E1770" s="301">
        <v>800</v>
      </c>
      <c r="F1770" s="299" t="s">
        <v>360</v>
      </c>
    </row>
    <row r="1771" spans="1:6" x14ac:dyDescent="0.3">
      <c r="A1771" s="301">
        <v>202401</v>
      </c>
      <c r="B1771" s="299" t="s">
        <v>77</v>
      </c>
      <c r="C1771" s="299" t="s">
        <v>36</v>
      </c>
      <c r="D1771" s="301">
        <v>22470.68181818182</v>
      </c>
      <c r="E1771" s="301">
        <v>804</v>
      </c>
      <c r="F1771" s="299" t="s">
        <v>98</v>
      </c>
    </row>
    <row r="1772" spans="1:6" x14ac:dyDescent="0.3">
      <c r="A1772" s="301">
        <v>202401</v>
      </c>
      <c r="B1772" s="299" t="s">
        <v>77</v>
      </c>
      <c r="C1772" s="299" t="s">
        <v>36</v>
      </c>
      <c r="D1772" s="301">
        <v>81.181818181818187</v>
      </c>
      <c r="E1772" s="301">
        <v>807</v>
      </c>
      <c r="F1772" s="299" t="s">
        <v>361</v>
      </c>
    </row>
    <row r="1773" spans="1:6" x14ac:dyDescent="0.3">
      <c r="A1773" s="301">
        <v>202401</v>
      </c>
      <c r="B1773" s="299" t="s">
        <v>77</v>
      </c>
      <c r="C1773" s="299" t="s">
        <v>36</v>
      </c>
      <c r="D1773" s="301">
        <v>928.59090909090912</v>
      </c>
      <c r="E1773" s="301">
        <v>818</v>
      </c>
      <c r="F1773" s="299" t="s">
        <v>362</v>
      </c>
    </row>
    <row r="1774" spans="1:6" x14ac:dyDescent="0.3">
      <c r="A1774" s="301">
        <v>202401</v>
      </c>
      <c r="B1774" s="299" t="s">
        <v>77</v>
      </c>
      <c r="C1774" s="299" t="s">
        <v>36</v>
      </c>
      <c r="D1774" s="301">
        <v>18267.5</v>
      </c>
      <c r="E1774" s="301">
        <v>826</v>
      </c>
      <c r="F1774" s="299" t="s">
        <v>110</v>
      </c>
    </row>
    <row r="1775" spans="1:6" x14ac:dyDescent="0.3">
      <c r="A1775" s="301">
        <v>202401</v>
      </c>
      <c r="B1775" s="299" t="s">
        <v>77</v>
      </c>
      <c r="C1775" s="299" t="s">
        <v>36</v>
      </c>
      <c r="D1775" s="301">
        <v>0.36363636363636365</v>
      </c>
      <c r="E1775" s="301">
        <v>831</v>
      </c>
      <c r="F1775" s="299" t="s">
        <v>429</v>
      </c>
    </row>
    <row r="1776" spans="1:6" x14ac:dyDescent="0.3">
      <c r="A1776" s="301">
        <v>202401</v>
      </c>
      <c r="B1776" s="299" t="s">
        <v>77</v>
      </c>
      <c r="C1776" s="299" t="s">
        <v>36</v>
      </c>
      <c r="D1776" s="301">
        <v>3.8636363636363638</v>
      </c>
      <c r="E1776" s="301">
        <v>832</v>
      </c>
      <c r="F1776" s="299" t="s">
        <v>397</v>
      </c>
    </row>
    <row r="1777" spans="1:6" x14ac:dyDescent="0.3">
      <c r="A1777" s="301">
        <v>202401</v>
      </c>
      <c r="B1777" s="299" t="s">
        <v>77</v>
      </c>
      <c r="C1777" s="299" t="s">
        <v>36</v>
      </c>
      <c r="D1777" s="301">
        <v>48.409090909090907</v>
      </c>
      <c r="E1777" s="301">
        <v>834</v>
      </c>
      <c r="F1777" s="299" t="s">
        <v>364</v>
      </c>
    </row>
    <row r="1778" spans="1:6" x14ac:dyDescent="0.3">
      <c r="A1778" s="301">
        <v>202401</v>
      </c>
      <c r="B1778" s="299" t="s">
        <v>77</v>
      </c>
      <c r="C1778" s="299" t="s">
        <v>36</v>
      </c>
      <c r="D1778" s="301">
        <v>3567.0454545454545</v>
      </c>
      <c r="E1778" s="301">
        <v>840</v>
      </c>
      <c r="F1778" s="299" t="s">
        <v>365</v>
      </c>
    </row>
    <row r="1779" spans="1:6" x14ac:dyDescent="0.3">
      <c r="A1779" s="301">
        <v>202401</v>
      </c>
      <c r="B1779" s="299" t="s">
        <v>77</v>
      </c>
      <c r="C1779" s="299" t="s">
        <v>36</v>
      </c>
      <c r="D1779" s="301">
        <v>2.8636363636363638</v>
      </c>
      <c r="E1779" s="301">
        <v>850</v>
      </c>
      <c r="F1779" s="299" t="s">
        <v>366</v>
      </c>
    </row>
    <row r="1780" spans="1:6" x14ac:dyDescent="0.3">
      <c r="A1780" s="301">
        <v>202401</v>
      </c>
      <c r="B1780" s="299" t="s">
        <v>77</v>
      </c>
      <c r="C1780" s="299" t="s">
        <v>36</v>
      </c>
      <c r="D1780" s="301">
        <v>499.18181818181819</v>
      </c>
      <c r="E1780" s="301">
        <v>854</v>
      </c>
      <c r="F1780" s="299" t="s">
        <v>367</v>
      </c>
    </row>
    <row r="1781" spans="1:6" x14ac:dyDescent="0.3">
      <c r="A1781" s="301">
        <v>202401</v>
      </c>
      <c r="B1781" s="299" t="s">
        <v>77</v>
      </c>
      <c r="C1781" s="299" t="s">
        <v>36</v>
      </c>
      <c r="D1781" s="301">
        <v>5406.5</v>
      </c>
      <c r="E1781" s="301">
        <v>858</v>
      </c>
      <c r="F1781" s="299" t="s">
        <v>368</v>
      </c>
    </row>
    <row r="1782" spans="1:6" x14ac:dyDescent="0.3">
      <c r="A1782" s="301">
        <v>202401</v>
      </c>
      <c r="B1782" s="299" t="s">
        <v>77</v>
      </c>
      <c r="C1782" s="299" t="s">
        <v>36</v>
      </c>
      <c r="D1782" s="301">
        <v>90.954545454545453</v>
      </c>
      <c r="E1782" s="301">
        <v>860</v>
      </c>
      <c r="F1782" s="299" t="s">
        <v>369</v>
      </c>
    </row>
    <row r="1783" spans="1:6" x14ac:dyDescent="0.3">
      <c r="A1783" s="301">
        <v>202401</v>
      </c>
      <c r="B1783" s="299" t="s">
        <v>77</v>
      </c>
      <c r="C1783" s="299" t="s">
        <v>36</v>
      </c>
      <c r="D1783" s="301">
        <v>59721.36363636364</v>
      </c>
      <c r="E1783" s="301">
        <v>862</v>
      </c>
      <c r="F1783" s="299" t="s">
        <v>111</v>
      </c>
    </row>
    <row r="1784" spans="1:6" x14ac:dyDescent="0.3">
      <c r="A1784" s="301">
        <v>202401</v>
      </c>
      <c r="B1784" s="299" t="s">
        <v>77</v>
      </c>
      <c r="C1784" s="299" t="s">
        <v>36</v>
      </c>
      <c r="D1784" s="301">
        <v>3.6818181818181817</v>
      </c>
      <c r="E1784" s="301">
        <v>876</v>
      </c>
      <c r="F1784" s="299" t="s">
        <v>370</v>
      </c>
    </row>
    <row r="1785" spans="1:6" x14ac:dyDescent="0.3">
      <c r="A1785" s="301">
        <v>202401</v>
      </c>
      <c r="B1785" s="299" t="s">
        <v>77</v>
      </c>
      <c r="C1785" s="299" t="s">
        <v>36</v>
      </c>
      <c r="D1785" s="301">
        <v>1</v>
      </c>
      <c r="E1785" s="301">
        <v>882</v>
      </c>
      <c r="F1785" s="299" t="s">
        <v>371</v>
      </c>
    </row>
    <row r="1786" spans="1:6" x14ac:dyDescent="0.3">
      <c r="A1786" s="301">
        <v>202401</v>
      </c>
      <c r="B1786" s="299" t="s">
        <v>77</v>
      </c>
      <c r="C1786" s="299" t="s">
        <v>36</v>
      </c>
      <c r="D1786" s="301">
        <v>99.36363636363636</v>
      </c>
      <c r="E1786" s="301">
        <v>887</v>
      </c>
      <c r="F1786" s="299" t="s">
        <v>398</v>
      </c>
    </row>
    <row r="1787" spans="1:6" x14ac:dyDescent="0.3">
      <c r="A1787" s="301">
        <v>202401</v>
      </c>
      <c r="B1787" s="299" t="s">
        <v>77</v>
      </c>
      <c r="C1787" s="299" t="s">
        <v>36</v>
      </c>
      <c r="D1787" s="301">
        <v>10.818181818181818</v>
      </c>
      <c r="E1787" s="301">
        <v>894</v>
      </c>
      <c r="F1787" s="299" t="s">
        <v>372</v>
      </c>
    </row>
    <row r="1788" spans="1:6" x14ac:dyDescent="0.3">
      <c r="A1788" s="301">
        <v>202401</v>
      </c>
      <c r="B1788" s="299" t="s">
        <v>77</v>
      </c>
      <c r="C1788" s="299" t="s">
        <v>36</v>
      </c>
      <c r="D1788" s="301">
        <v>616.63636363636363</v>
      </c>
      <c r="E1788" s="301">
        <v>952</v>
      </c>
      <c r="F1788" s="299" t="s">
        <v>459</v>
      </c>
    </row>
    <row r="1789" spans="1:6" x14ac:dyDescent="0.3">
      <c r="A1789" s="301">
        <v>202401</v>
      </c>
      <c r="B1789" s="299" t="s">
        <v>77</v>
      </c>
      <c r="C1789" s="299" t="s">
        <v>36</v>
      </c>
      <c r="D1789" s="301">
        <v>965.63636363636363</v>
      </c>
      <c r="E1789" s="301">
        <v>953</v>
      </c>
      <c r="F1789" s="299" t="s">
        <v>189</v>
      </c>
    </row>
    <row r="1790" spans="1:6" x14ac:dyDescent="0.3">
      <c r="A1790" s="301">
        <v>202401</v>
      </c>
      <c r="B1790" s="299" t="s">
        <v>77</v>
      </c>
      <c r="C1790" s="299" t="s">
        <v>36</v>
      </c>
      <c r="D1790" s="301">
        <v>20</v>
      </c>
      <c r="E1790" s="301">
        <v>954</v>
      </c>
      <c r="F1790" s="299" t="s">
        <v>189</v>
      </c>
    </row>
    <row r="1791" spans="1:6" x14ac:dyDescent="0.3">
      <c r="A1791" s="301">
        <v>202401</v>
      </c>
      <c r="B1791" s="299" t="s">
        <v>77</v>
      </c>
      <c r="C1791" s="299" t="s">
        <v>36</v>
      </c>
      <c r="D1791" s="301">
        <v>4</v>
      </c>
      <c r="E1791" s="301">
        <v>955</v>
      </c>
      <c r="F1791" s="299" t="s">
        <v>189</v>
      </c>
    </row>
    <row r="1792" spans="1:6" x14ac:dyDescent="0.3">
      <c r="A1792" s="301">
        <v>202402</v>
      </c>
      <c r="B1792" s="299" t="s">
        <v>76</v>
      </c>
      <c r="C1792" s="299" t="s">
        <v>35</v>
      </c>
      <c r="D1792" s="301">
        <v>57.047619047619051</v>
      </c>
      <c r="E1792" s="301">
        <v>724</v>
      </c>
      <c r="F1792" s="299" t="s">
        <v>223</v>
      </c>
    </row>
    <row r="1793" spans="1:6" x14ac:dyDescent="0.3">
      <c r="A1793" s="301">
        <v>202402</v>
      </c>
      <c r="B1793" s="299" t="s">
        <v>76</v>
      </c>
      <c r="C1793" s="299" t="s">
        <v>36</v>
      </c>
      <c r="D1793" s="301">
        <v>1</v>
      </c>
      <c r="E1793" s="301">
        <v>132</v>
      </c>
      <c r="F1793" s="299" t="s">
        <v>251</v>
      </c>
    </row>
    <row r="1794" spans="1:6" x14ac:dyDescent="0.3">
      <c r="A1794" s="301">
        <v>202402</v>
      </c>
      <c r="B1794" s="299" t="s">
        <v>76</v>
      </c>
      <c r="C1794" s="299" t="s">
        <v>36</v>
      </c>
      <c r="D1794" s="301">
        <v>1</v>
      </c>
      <c r="E1794" s="301">
        <v>192</v>
      </c>
      <c r="F1794" s="299" t="s">
        <v>261</v>
      </c>
    </row>
    <row r="1795" spans="1:6" x14ac:dyDescent="0.3">
      <c r="A1795" s="301">
        <v>202402</v>
      </c>
      <c r="B1795" s="299" t="s">
        <v>76</v>
      </c>
      <c r="C1795" s="299" t="s">
        <v>36</v>
      </c>
      <c r="D1795" s="301">
        <v>1.9047619047619047</v>
      </c>
      <c r="E1795" s="301">
        <v>203</v>
      </c>
      <c r="F1795" s="299" t="s">
        <v>224</v>
      </c>
    </row>
    <row r="1796" spans="1:6" x14ac:dyDescent="0.3">
      <c r="A1796" s="301">
        <v>202402</v>
      </c>
      <c r="B1796" s="299" t="s">
        <v>76</v>
      </c>
      <c r="C1796" s="299" t="s">
        <v>36</v>
      </c>
      <c r="D1796" s="301">
        <v>0.8571428571428571</v>
      </c>
      <c r="E1796" s="301">
        <v>270</v>
      </c>
      <c r="F1796" s="299" t="s">
        <v>270</v>
      </c>
    </row>
    <row r="1797" spans="1:6" x14ac:dyDescent="0.3">
      <c r="A1797" s="301">
        <v>202402</v>
      </c>
      <c r="B1797" s="299" t="s">
        <v>76</v>
      </c>
      <c r="C1797" s="299" t="s">
        <v>36</v>
      </c>
      <c r="D1797" s="301">
        <v>11.428571428571429</v>
      </c>
      <c r="E1797" s="301">
        <v>616</v>
      </c>
      <c r="F1797" s="299" t="s">
        <v>96</v>
      </c>
    </row>
    <row r="1798" spans="1:6" x14ac:dyDescent="0.3">
      <c r="A1798" s="301">
        <v>202402</v>
      </c>
      <c r="B1798" s="299" t="s">
        <v>76</v>
      </c>
      <c r="C1798" s="299" t="s">
        <v>36</v>
      </c>
      <c r="D1798" s="301">
        <v>4.7619047619047616E-2</v>
      </c>
      <c r="E1798" s="301">
        <v>642</v>
      </c>
      <c r="F1798" s="299" t="s">
        <v>97</v>
      </c>
    </row>
    <row r="1799" spans="1:6" x14ac:dyDescent="0.3">
      <c r="A1799" s="301">
        <v>202402</v>
      </c>
      <c r="B1799" s="299" t="s">
        <v>76</v>
      </c>
      <c r="C1799" s="299" t="s">
        <v>36</v>
      </c>
      <c r="D1799" s="301">
        <v>1</v>
      </c>
      <c r="E1799" s="301">
        <v>703</v>
      </c>
      <c r="F1799" s="299" t="s">
        <v>94</v>
      </c>
    </row>
    <row r="1800" spans="1:6" x14ac:dyDescent="0.3">
      <c r="A1800" s="301">
        <v>202402</v>
      </c>
      <c r="B1800" s="299" t="s">
        <v>76</v>
      </c>
      <c r="C1800" s="299" t="s">
        <v>36</v>
      </c>
      <c r="D1800" s="301">
        <v>819.23809523809518</v>
      </c>
      <c r="E1800" s="301">
        <v>724</v>
      </c>
      <c r="F1800" s="299" t="s">
        <v>223</v>
      </c>
    </row>
    <row r="1801" spans="1:6" x14ac:dyDescent="0.3">
      <c r="A1801" s="301">
        <v>202402</v>
      </c>
      <c r="B1801" s="299" t="s">
        <v>76</v>
      </c>
      <c r="C1801" s="299" t="s">
        <v>36</v>
      </c>
      <c r="D1801" s="301">
        <v>1</v>
      </c>
      <c r="E1801" s="301">
        <v>804</v>
      </c>
      <c r="F1801" s="299" t="s">
        <v>98</v>
      </c>
    </row>
    <row r="1802" spans="1:6" x14ac:dyDescent="0.3">
      <c r="A1802" s="301">
        <v>202402</v>
      </c>
      <c r="B1802" s="299" t="s">
        <v>187</v>
      </c>
      <c r="C1802" s="299" t="s">
        <v>35</v>
      </c>
      <c r="D1802" s="301">
        <v>13</v>
      </c>
      <c r="E1802" s="301">
        <v>4</v>
      </c>
      <c r="F1802" s="299" t="s">
        <v>226</v>
      </c>
    </row>
    <row r="1803" spans="1:6" x14ac:dyDescent="0.3">
      <c r="A1803" s="301">
        <v>202402</v>
      </c>
      <c r="B1803" s="299" t="s">
        <v>187</v>
      </c>
      <c r="C1803" s="299" t="s">
        <v>35</v>
      </c>
      <c r="D1803" s="301">
        <v>129.95238095238096</v>
      </c>
      <c r="E1803" s="301">
        <v>8</v>
      </c>
      <c r="F1803" s="299" t="s">
        <v>227</v>
      </c>
    </row>
    <row r="1804" spans="1:6" x14ac:dyDescent="0.3">
      <c r="A1804" s="301">
        <v>202402</v>
      </c>
      <c r="B1804" s="299" t="s">
        <v>187</v>
      </c>
      <c r="C1804" s="299" t="s">
        <v>35</v>
      </c>
      <c r="D1804" s="301">
        <v>0.95238095238095233</v>
      </c>
      <c r="E1804" s="301">
        <v>10</v>
      </c>
      <c r="F1804" s="299" t="s">
        <v>228</v>
      </c>
    </row>
    <row r="1805" spans="1:6" x14ac:dyDescent="0.3">
      <c r="A1805" s="301">
        <v>202402</v>
      </c>
      <c r="B1805" s="299" t="s">
        <v>187</v>
      </c>
      <c r="C1805" s="299" t="s">
        <v>35</v>
      </c>
      <c r="D1805" s="301">
        <v>302.61904761904759</v>
      </c>
      <c r="E1805" s="301">
        <v>12</v>
      </c>
      <c r="F1805" s="299" t="s">
        <v>229</v>
      </c>
    </row>
    <row r="1806" spans="1:6" x14ac:dyDescent="0.3">
      <c r="A1806" s="301">
        <v>202402</v>
      </c>
      <c r="B1806" s="299" t="s">
        <v>187</v>
      </c>
      <c r="C1806" s="299" t="s">
        <v>35</v>
      </c>
      <c r="D1806" s="301">
        <v>43.61904761904762</v>
      </c>
      <c r="E1806" s="301">
        <v>20</v>
      </c>
      <c r="F1806" s="299" t="s">
        <v>230</v>
      </c>
    </row>
    <row r="1807" spans="1:6" x14ac:dyDescent="0.3">
      <c r="A1807" s="301">
        <v>202402</v>
      </c>
      <c r="B1807" s="299" t="s">
        <v>187</v>
      </c>
      <c r="C1807" s="299" t="s">
        <v>35</v>
      </c>
      <c r="D1807" s="301">
        <v>53.80952380952381</v>
      </c>
      <c r="E1807" s="301">
        <v>24</v>
      </c>
      <c r="F1807" s="299" t="s">
        <v>231</v>
      </c>
    </row>
    <row r="1808" spans="1:6" x14ac:dyDescent="0.3">
      <c r="A1808" s="301">
        <v>202402</v>
      </c>
      <c r="B1808" s="299" t="s">
        <v>187</v>
      </c>
      <c r="C1808" s="299" t="s">
        <v>35</v>
      </c>
      <c r="D1808" s="301">
        <v>20.761904761904763</v>
      </c>
      <c r="E1808" s="301">
        <v>31</v>
      </c>
      <c r="F1808" s="299" t="s">
        <v>232</v>
      </c>
    </row>
    <row r="1809" spans="1:6" x14ac:dyDescent="0.3">
      <c r="A1809" s="301">
        <v>202402</v>
      </c>
      <c r="B1809" s="299" t="s">
        <v>187</v>
      </c>
      <c r="C1809" s="299" t="s">
        <v>35</v>
      </c>
      <c r="D1809" s="301">
        <v>3698.0476190476193</v>
      </c>
      <c r="E1809" s="301">
        <v>32</v>
      </c>
      <c r="F1809" s="299" t="s">
        <v>183</v>
      </c>
    </row>
    <row r="1810" spans="1:6" x14ac:dyDescent="0.3">
      <c r="A1810" s="301">
        <v>202402</v>
      </c>
      <c r="B1810" s="299" t="s">
        <v>187</v>
      </c>
      <c r="C1810" s="299" t="s">
        <v>35</v>
      </c>
      <c r="D1810" s="301">
        <v>125.04761904761905</v>
      </c>
      <c r="E1810" s="301">
        <v>36</v>
      </c>
      <c r="F1810" s="299" t="s">
        <v>233</v>
      </c>
    </row>
    <row r="1811" spans="1:6" x14ac:dyDescent="0.3">
      <c r="A1811" s="301">
        <v>202402</v>
      </c>
      <c r="B1811" s="299" t="s">
        <v>187</v>
      </c>
      <c r="C1811" s="299" t="s">
        <v>35</v>
      </c>
      <c r="D1811" s="301">
        <v>561.23809523809518</v>
      </c>
      <c r="E1811" s="301">
        <v>40</v>
      </c>
      <c r="F1811" s="299" t="s">
        <v>100</v>
      </c>
    </row>
    <row r="1812" spans="1:6" x14ac:dyDescent="0.3">
      <c r="A1812" s="301">
        <v>202402</v>
      </c>
      <c r="B1812" s="299" t="s">
        <v>187</v>
      </c>
      <c r="C1812" s="299" t="s">
        <v>35</v>
      </c>
      <c r="D1812" s="301">
        <v>2</v>
      </c>
      <c r="E1812" s="301">
        <v>44</v>
      </c>
      <c r="F1812" s="299" t="s">
        <v>234</v>
      </c>
    </row>
    <row r="1813" spans="1:6" x14ac:dyDescent="0.3">
      <c r="A1813" s="301">
        <v>202402</v>
      </c>
      <c r="B1813" s="299" t="s">
        <v>187</v>
      </c>
      <c r="C1813" s="299" t="s">
        <v>35</v>
      </c>
      <c r="D1813" s="301">
        <v>1</v>
      </c>
      <c r="E1813" s="301">
        <v>48</v>
      </c>
      <c r="F1813" s="299" t="s">
        <v>235</v>
      </c>
    </row>
    <row r="1814" spans="1:6" x14ac:dyDescent="0.3">
      <c r="A1814" s="301">
        <v>202402</v>
      </c>
      <c r="B1814" s="299" t="s">
        <v>187</v>
      </c>
      <c r="C1814" s="299" t="s">
        <v>35</v>
      </c>
      <c r="D1814" s="301">
        <v>652.19047619047615</v>
      </c>
      <c r="E1814" s="301">
        <v>50</v>
      </c>
      <c r="F1814" s="299" t="s">
        <v>236</v>
      </c>
    </row>
    <row r="1815" spans="1:6" x14ac:dyDescent="0.3">
      <c r="A1815" s="301">
        <v>202402</v>
      </c>
      <c r="B1815" s="299" t="s">
        <v>187</v>
      </c>
      <c r="C1815" s="299" t="s">
        <v>35</v>
      </c>
      <c r="D1815" s="301">
        <v>354.8095238095238</v>
      </c>
      <c r="E1815" s="301">
        <v>51</v>
      </c>
      <c r="F1815" s="299" t="s">
        <v>237</v>
      </c>
    </row>
    <row r="1816" spans="1:6" x14ac:dyDescent="0.3">
      <c r="A1816" s="301">
        <v>202402</v>
      </c>
      <c r="B1816" s="299" t="s">
        <v>187</v>
      </c>
      <c r="C1816" s="299" t="s">
        <v>35</v>
      </c>
      <c r="D1816" s="301">
        <v>1</v>
      </c>
      <c r="E1816" s="301">
        <v>52</v>
      </c>
      <c r="F1816" s="299" t="s">
        <v>238</v>
      </c>
    </row>
    <row r="1817" spans="1:6" x14ac:dyDescent="0.3">
      <c r="A1817" s="301">
        <v>202402</v>
      </c>
      <c r="B1817" s="299" t="s">
        <v>187</v>
      </c>
      <c r="C1817" s="299" t="s">
        <v>35</v>
      </c>
      <c r="D1817" s="301">
        <v>1931.4761904761904</v>
      </c>
      <c r="E1817" s="301">
        <v>56</v>
      </c>
      <c r="F1817" s="299" t="s">
        <v>239</v>
      </c>
    </row>
    <row r="1818" spans="1:6" x14ac:dyDescent="0.3">
      <c r="A1818" s="301">
        <v>202402</v>
      </c>
      <c r="B1818" s="299" t="s">
        <v>187</v>
      </c>
      <c r="C1818" s="299" t="s">
        <v>35</v>
      </c>
      <c r="D1818" s="301">
        <v>1</v>
      </c>
      <c r="E1818" s="301">
        <v>60</v>
      </c>
      <c r="F1818" s="299" t="s">
        <v>240</v>
      </c>
    </row>
    <row r="1819" spans="1:6" x14ac:dyDescent="0.3">
      <c r="A1819" s="301">
        <v>202402</v>
      </c>
      <c r="B1819" s="299" t="s">
        <v>187</v>
      </c>
      <c r="C1819" s="299" t="s">
        <v>35</v>
      </c>
      <c r="D1819" s="301">
        <v>995.95238095238096</v>
      </c>
      <c r="E1819" s="301">
        <v>68</v>
      </c>
      <c r="F1819" s="299" t="s">
        <v>241</v>
      </c>
    </row>
    <row r="1820" spans="1:6" x14ac:dyDescent="0.3">
      <c r="A1820" s="301">
        <v>202402</v>
      </c>
      <c r="B1820" s="299" t="s">
        <v>187</v>
      </c>
      <c r="C1820" s="299" t="s">
        <v>35</v>
      </c>
      <c r="D1820" s="301">
        <v>36.904761904761905</v>
      </c>
      <c r="E1820" s="301">
        <v>70</v>
      </c>
      <c r="F1820" s="299" t="s">
        <v>242</v>
      </c>
    </row>
    <row r="1821" spans="1:6" x14ac:dyDescent="0.3">
      <c r="A1821" s="301">
        <v>202402</v>
      </c>
      <c r="B1821" s="299" t="s">
        <v>187</v>
      </c>
      <c r="C1821" s="299" t="s">
        <v>35</v>
      </c>
      <c r="D1821" s="301">
        <v>3241.7142857142858</v>
      </c>
      <c r="E1821" s="301">
        <v>76</v>
      </c>
      <c r="F1821" s="299" t="s">
        <v>243</v>
      </c>
    </row>
    <row r="1822" spans="1:6" x14ac:dyDescent="0.3">
      <c r="A1822" s="301">
        <v>202402</v>
      </c>
      <c r="B1822" s="299" t="s">
        <v>187</v>
      </c>
      <c r="C1822" s="299" t="s">
        <v>35</v>
      </c>
      <c r="D1822" s="301">
        <v>2</v>
      </c>
      <c r="E1822" s="301">
        <v>84</v>
      </c>
      <c r="F1822" s="299" t="s">
        <v>401</v>
      </c>
    </row>
    <row r="1823" spans="1:6" x14ac:dyDescent="0.3">
      <c r="A1823" s="301">
        <v>202402</v>
      </c>
      <c r="B1823" s="299" t="s">
        <v>187</v>
      </c>
      <c r="C1823" s="299" t="s">
        <v>35</v>
      </c>
      <c r="D1823" s="301">
        <v>1</v>
      </c>
      <c r="E1823" s="301">
        <v>86</v>
      </c>
      <c r="F1823" s="299" t="s">
        <v>244</v>
      </c>
    </row>
    <row r="1824" spans="1:6" x14ac:dyDescent="0.3">
      <c r="A1824" s="301">
        <v>202402</v>
      </c>
      <c r="B1824" s="299" t="s">
        <v>187</v>
      </c>
      <c r="C1824" s="299" t="s">
        <v>35</v>
      </c>
      <c r="D1824" s="301">
        <v>1</v>
      </c>
      <c r="E1824" s="301">
        <v>92</v>
      </c>
      <c r="F1824" s="299" t="s">
        <v>376</v>
      </c>
    </row>
    <row r="1825" spans="1:6" x14ac:dyDescent="0.3">
      <c r="A1825" s="301">
        <v>202402</v>
      </c>
      <c r="B1825" s="299" t="s">
        <v>187</v>
      </c>
      <c r="C1825" s="299" t="s">
        <v>35</v>
      </c>
      <c r="D1825" s="301">
        <v>2813.6666666666665</v>
      </c>
      <c r="E1825" s="301">
        <v>100</v>
      </c>
      <c r="F1825" s="299" t="s">
        <v>101</v>
      </c>
    </row>
    <row r="1826" spans="1:6" x14ac:dyDescent="0.3">
      <c r="A1826" s="301">
        <v>202402</v>
      </c>
      <c r="B1826" s="299" t="s">
        <v>187</v>
      </c>
      <c r="C1826" s="299" t="s">
        <v>35</v>
      </c>
      <c r="D1826" s="301">
        <v>9</v>
      </c>
      <c r="E1826" s="301">
        <v>104</v>
      </c>
      <c r="F1826" s="299" t="s">
        <v>245</v>
      </c>
    </row>
    <row r="1827" spans="1:6" x14ac:dyDescent="0.3">
      <c r="A1827" s="301">
        <v>202402</v>
      </c>
      <c r="B1827" s="299" t="s">
        <v>187</v>
      </c>
      <c r="C1827" s="299" t="s">
        <v>35</v>
      </c>
      <c r="D1827" s="301">
        <v>15</v>
      </c>
      <c r="E1827" s="301">
        <v>108</v>
      </c>
      <c r="F1827" s="299" t="s">
        <v>246</v>
      </c>
    </row>
    <row r="1828" spans="1:6" x14ac:dyDescent="0.3">
      <c r="A1828" s="301">
        <v>202402</v>
      </c>
      <c r="B1828" s="299" t="s">
        <v>187</v>
      </c>
      <c r="C1828" s="299" t="s">
        <v>35</v>
      </c>
      <c r="D1828" s="301">
        <v>359.76190476190476</v>
      </c>
      <c r="E1828" s="301">
        <v>112</v>
      </c>
      <c r="F1828" s="299" t="s">
        <v>247</v>
      </c>
    </row>
    <row r="1829" spans="1:6" x14ac:dyDescent="0.3">
      <c r="A1829" s="301">
        <v>202402</v>
      </c>
      <c r="B1829" s="299" t="s">
        <v>187</v>
      </c>
      <c r="C1829" s="299" t="s">
        <v>35</v>
      </c>
      <c r="D1829" s="301">
        <v>3</v>
      </c>
      <c r="E1829" s="301">
        <v>116</v>
      </c>
      <c r="F1829" s="299" t="s">
        <v>248</v>
      </c>
    </row>
    <row r="1830" spans="1:6" x14ac:dyDescent="0.3">
      <c r="A1830" s="301">
        <v>202402</v>
      </c>
      <c r="B1830" s="299" t="s">
        <v>187</v>
      </c>
      <c r="C1830" s="299" t="s">
        <v>35</v>
      </c>
      <c r="D1830" s="301">
        <v>82.476190476190482</v>
      </c>
      <c r="E1830" s="301">
        <v>120</v>
      </c>
      <c r="F1830" s="299" t="s">
        <v>249</v>
      </c>
    </row>
    <row r="1831" spans="1:6" x14ac:dyDescent="0.3">
      <c r="A1831" s="301">
        <v>202402</v>
      </c>
      <c r="B1831" s="299" t="s">
        <v>187</v>
      </c>
      <c r="C1831" s="299" t="s">
        <v>35</v>
      </c>
      <c r="D1831" s="301">
        <v>237.76190476190476</v>
      </c>
      <c r="E1831" s="301">
        <v>124</v>
      </c>
      <c r="F1831" s="299" t="s">
        <v>250</v>
      </c>
    </row>
    <row r="1832" spans="1:6" x14ac:dyDescent="0.3">
      <c r="A1832" s="301">
        <v>202402</v>
      </c>
      <c r="B1832" s="299" t="s">
        <v>187</v>
      </c>
      <c r="C1832" s="299" t="s">
        <v>35</v>
      </c>
      <c r="D1832" s="301">
        <v>28</v>
      </c>
      <c r="E1832" s="301">
        <v>132</v>
      </c>
      <c r="F1832" s="299" t="s">
        <v>251</v>
      </c>
    </row>
    <row r="1833" spans="1:6" x14ac:dyDescent="0.3">
      <c r="A1833" s="301">
        <v>202402</v>
      </c>
      <c r="B1833" s="299" t="s">
        <v>187</v>
      </c>
      <c r="C1833" s="299" t="s">
        <v>35</v>
      </c>
      <c r="D1833" s="301">
        <v>1</v>
      </c>
      <c r="E1833" s="301">
        <v>136</v>
      </c>
      <c r="F1833" s="299" t="s">
        <v>252</v>
      </c>
    </row>
    <row r="1834" spans="1:6" x14ac:dyDescent="0.3">
      <c r="A1834" s="301">
        <v>202402</v>
      </c>
      <c r="B1834" s="299" t="s">
        <v>187</v>
      </c>
      <c r="C1834" s="299" t="s">
        <v>35</v>
      </c>
      <c r="D1834" s="301">
        <v>3</v>
      </c>
      <c r="E1834" s="301">
        <v>140</v>
      </c>
      <c r="F1834" s="299" t="s">
        <v>378</v>
      </c>
    </row>
    <row r="1835" spans="1:6" x14ac:dyDescent="0.3">
      <c r="A1835" s="301">
        <v>202402</v>
      </c>
      <c r="B1835" s="299" t="s">
        <v>187</v>
      </c>
      <c r="C1835" s="299" t="s">
        <v>35</v>
      </c>
      <c r="D1835" s="301">
        <v>9</v>
      </c>
      <c r="E1835" s="301">
        <v>144</v>
      </c>
      <c r="F1835" s="299" t="s">
        <v>253</v>
      </c>
    </row>
    <row r="1836" spans="1:6" x14ac:dyDescent="0.3">
      <c r="A1836" s="301">
        <v>202402</v>
      </c>
      <c r="B1836" s="299" t="s">
        <v>187</v>
      </c>
      <c r="C1836" s="299" t="s">
        <v>35</v>
      </c>
      <c r="D1836" s="301">
        <v>670.04761904761904</v>
      </c>
      <c r="E1836" s="301">
        <v>152</v>
      </c>
      <c r="F1836" s="299" t="s">
        <v>254</v>
      </c>
    </row>
    <row r="1837" spans="1:6" x14ac:dyDescent="0.3">
      <c r="A1837" s="301">
        <v>202402</v>
      </c>
      <c r="B1837" s="299" t="s">
        <v>187</v>
      </c>
      <c r="C1837" s="299" t="s">
        <v>35</v>
      </c>
      <c r="D1837" s="301">
        <v>30932.047619047618</v>
      </c>
      <c r="E1837" s="301">
        <v>156</v>
      </c>
      <c r="F1837" s="299" t="s">
        <v>112</v>
      </c>
    </row>
    <row r="1838" spans="1:6" x14ac:dyDescent="0.3">
      <c r="A1838" s="301">
        <v>202402</v>
      </c>
      <c r="B1838" s="299" t="s">
        <v>187</v>
      </c>
      <c r="C1838" s="299" t="s">
        <v>35</v>
      </c>
      <c r="D1838" s="301">
        <v>50.714285714285715</v>
      </c>
      <c r="E1838" s="301">
        <v>158</v>
      </c>
      <c r="F1838" s="299" t="s">
        <v>255</v>
      </c>
    </row>
    <row r="1839" spans="1:6" x14ac:dyDescent="0.3">
      <c r="A1839" s="301">
        <v>202402</v>
      </c>
      <c r="B1839" s="299" t="s">
        <v>187</v>
      </c>
      <c r="C1839" s="299" t="s">
        <v>35</v>
      </c>
      <c r="D1839" s="301">
        <v>1</v>
      </c>
      <c r="E1839" s="301">
        <v>162</v>
      </c>
      <c r="F1839" s="299" t="s">
        <v>256</v>
      </c>
    </row>
    <row r="1840" spans="1:6" x14ac:dyDescent="0.3">
      <c r="A1840" s="301">
        <v>202402</v>
      </c>
      <c r="B1840" s="299" t="s">
        <v>187</v>
      </c>
      <c r="C1840" s="299" t="s">
        <v>35</v>
      </c>
      <c r="D1840" s="301">
        <v>5926.8571428571431</v>
      </c>
      <c r="E1840" s="301">
        <v>170</v>
      </c>
      <c r="F1840" s="299" t="s">
        <v>102</v>
      </c>
    </row>
    <row r="1841" spans="1:6" x14ac:dyDescent="0.3">
      <c r="A1841" s="301">
        <v>202402</v>
      </c>
      <c r="B1841" s="299" t="s">
        <v>187</v>
      </c>
      <c r="C1841" s="299" t="s">
        <v>35</v>
      </c>
      <c r="D1841" s="301">
        <v>1</v>
      </c>
      <c r="E1841" s="301">
        <v>174</v>
      </c>
      <c r="F1841" s="299" t="s">
        <v>257</v>
      </c>
    </row>
    <row r="1842" spans="1:6" x14ac:dyDescent="0.3">
      <c r="A1842" s="301">
        <v>202402</v>
      </c>
      <c r="B1842" s="299" t="s">
        <v>187</v>
      </c>
      <c r="C1842" s="299" t="s">
        <v>35</v>
      </c>
      <c r="D1842" s="301">
        <v>38.761904761904759</v>
      </c>
      <c r="E1842" s="301">
        <v>178</v>
      </c>
      <c r="F1842" s="299" t="s">
        <v>258</v>
      </c>
    </row>
    <row r="1843" spans="1:6" x14ac:dyDescent="0.3">
      <c r="A1843" s="301">
        <v>202402</v>
      </c>
      <c r="B1843" s="299" t="s">
        <v>187</v>
      </c>
      <c r="C1843" s="299" t="s">
        <v>35</v>
      </c>
      <c r="D1843" s="301">
        <v>10.428571428571429</v>
      </c>
      <c r="E1843" s="301">
        <v>180</v>
      </c>
      <c r="F1843" s="299" t="s">
        <v>259</v>
      </c>
    </row>
    <row r="1844" spans="1:6" x14ac:dyDescent="0.3">
      <c r="A1844" s="301">
        <v>202402</v>
      </c>
      <c r="B1844" s="299" t="s">
        <v>187</v>
      </c>
      <c r="C1844" s="299" t="s">
        <v>35</v>
      </c>
      <c r="D1844" s="301">
        <v>94.428571428571431</v>
      </c>
      <c r="E1844" s="301">
        <v>188</v>
      </c>
      <c r="F1844" s="299" t="s">
        <v>260</v>
      </c>
    </row>
    <row r="1845" spans="1:6" x14ac:dyDescent="0.3">
      <c r="A1845" s="301">
        <v>202402</v>
      </c>
      <c r="B1845" s="299" t="s">
        <v>187</v>
      </c>
      <c r="C1845" s="299" t="s">
        <v>35</v>
      </c>
      <c r="D1845" s="301">
        <v>193.33333333333334</v>
      </c>
      <c r="E1845" s="301">
        <v>191</v>
      </c>
      <c r="F1845" s="299" t="s">
        <v>103</v>
      </c>
    </row>
    <row r="1846" spans="1:6" x14ac:dyDescent="0.3">
      <c r="A1846" s="301">
        <v>202402</v>
      </c>
      <c r="B1846" s="299" t="s">
        <v>187</v>
      </c>
      <c r="C1846" s="299" t="s">
        <v>35</v>
      </c>
      <c r="D1846" s="301">
        <v>1098.4285714285713</v>
      </c>
      <c r="E1846" s="301">
        <v>192</v>
      </c>
      <c r="F1846" s="299" t="s">
        <v>261</v>
      </c>
    </row>
    <row r="1847" spans="1:6" x14ac:dyDescent="0.3">
      <c r="A1847" s="301">
        <v>202402</v>
      </c>
      <c r="B1847" s="299" t="s">
        <v>187</v>
      </c>
      <c r="C1847" s="299" t="s">
        <v>35</v>
      </c>
      <c r="D1847" s="301">
        <v>28.714285714285715</v>
      </c>
      <c r="E1847" s="301">
        <v>196</v>
      </c>
      <c r="F1847" s="299" t="s">
        <v>120</v>
      </c>
    </row>
    <row r="1848" spans="1:6" x14ac:dyDescent="0.3">
      <c r="A1848" s="301">
        <v>202402</v>
      </c>
      <c r="B1848" s="299" t="s">
        <v>187</v>
      </c>
      <c r="C1848" s="299" t="s">
        <v>35</v>
      </c>
      <c r="D1848" s="301">
        <v>551.57142857142856</v>
      </c>
      <c r="E1848" s="301">
        <v>203</v>
      </c>
      <c r="F1848" s="299" t="s">
        <v>224</v>
      </c>
    </row>
    <row r="1849" spans="1:6" x14ac:dyDescent="0.3">
      <c r="A1849" s="301">
        <v>202402</v>
      </c>
      <c r="B1849" s="299" t="s">
        <v>187</v>
      </c>
      <c r="C1849" s="299" t="s">
        <v>35</v>
      </c>
      <c r="D1849" s="301">
        <v>5</v>
      </c>
      <c r="E1849" s="301">
        <v>204</v>
      </c>
      <c r="F1849" s="299" t="s">
        <v>262</v>
      </c>
    </row>
    <row r="1850" spans="1:6" x14ac:dyDescent="0.3">
      <c r="A1850" s="301">
        <v>202402</v>
      </c>
      <c r="B1850" s="299" t="s">
        <v>187</v>
      </c>
      <c r="C1850" s="299" t="s">
        <v>35</v>
      </c>
      <c r="D1850" s="301">
        <v>536.71428571428567</v>
      </c>
      <c r="E1850" s="301">
        <v>208</v>
      </c>
      <c r="F1850" s="299" t="s">
        <v>113</v>
      </c>
    </row>
    <row r="1851" spans="1:6" x14ac:dyDescent="0.3">
      <c r="A1851" s="301">
        <v>202402</v>
      </c>
      <c r="B1851" s="299" t="s">
        <v>187</v>
      </c>
      <c r="C1851" s="299" t="s">
        <v>35</v>
      </c>
      <c r="D1851" s="301">
        <v>9</v>
      </c>
      <c r="E1851" s="301">
        <v>212</v>
      </c>
      <c r="F1851" s="299" t="s">
        <v>263</v>
      </c>
    </row>
    <row r="1852" spans="1:6" x14ac:dyDescent="0.3">
      <c r="A1852" s="301">
        <v>202402</v>
      </c>
      <c r="B1852" s="299" t="s">
        <v>187</v>
      </c>
      <c r="C1852" s="299" t="s">
        <v>35</v>
      </c>
      <c r="D1852" s="301">
        <v>1041.8571428571429</v>
      </c>
      <c r="E1852" s="301">
        <v>214</v>
      </c>
      <c r="F1852" s="299" t="s">
        <v>225</v>
      </c>
    </row>
    <row r="1853" spans="1:6" x14ac:dyDescent="0.3">
      <c r="A1853" s="301">
        <v>202402</v>
      </c>
      <c r="B1853" s="299" t="s">
        <v>187</v>
      </c>
      <c r="C1853" s="299" t="s">
        <v>35</v>
      </c>
      <c r="D1853" s="301">
        <v>1293.6666666666667</v>
      </c>
      <c r="E1853" s="301">
        <v>218</v>
      </c>
      <c r="F1853" s="299" t="s">
        <v>114</v>
      </c>
    </row>
    <row r="1854" spans="1:6" x14ac:dyDescent="0.3">
      <c r="A1854" s="301">
        <v>202402</v>
      </c>
      <c r="B1854" s="299" t="s">
        <v>187</v>
      </c>
      <c r="C1854" s="299" t="s">
        <v>35</v>
      </c>
      <c r="D1854" s="301">
        <v>221</v>
      </c>
      <c r="E1854" s="301">
        <v>222</v>
      </c>
      <c r="F1854" s="299" t="s">
        <v>264</v>
      </c>
    </row>
    <row r="1855" spans="1:6" x14ac:dyDescent="0.3">
      <c r="A1855" s="301">
        <v>202402</v>
      </c>
      <c r="B1855" s="299" t="s">
        <v>187</v>
      </c>
      <c r="C1855" s="299" t="s">
        <v>35</v>
      </c>
      <c r="D1855" s="301">
        <v>112.47619047619048</v>
      </c>
      <c r="E1855" s="301">
        <v>226</v>
      </c>
      <c r="F1855" s="299" t="s">
        <v>265</v>
      </c>
    </row>
    <row r="1856" spans="1:6" x14ac:dyDescent="0.3">
      <c r="A1856" s="301">
        <v>202402</v>
      </c>
      <c r="B1856" s="299" t="s">
        <v>187</v>
      </c>
      <c r="C1856" s="299" t="s">
        <v>35</v>
      </c>
      <c r="D1856" s="301">
        <v>10</v>
      </c>
      <c r="E1856" s="301">
        <v>231</v>
      </c>
      <c r="F1856" s="299" t="s">
        <v>266</v>
      </c>
    </row>
    <row r="1857" spans="1:6" x14ac:dyDescent="0.3">
      <c r="A1857" s="301">
        <v>202402</v>
      </c>
      <c r="B1857" s="299" t="s">
        <v>187</v>
      </c>
      <c r="C1857" s="299" t="s">
        <v>35</v>
      </c>
      <c r="D1857" s="301">
        <v>214.14285714285714</v>
      </c>
      <c r="E1857" s="301">
        <v>233</v>
      </c>
      <c r="F1857" s="299" t="s">
        <v>104</v>
      </c>
    </row>
    <row r="1858" spans="1:6" x14ac:dyDescent="0.3">
      <c r="A1858" s="301">
        <v>202402</v>
      </c>
      <c r="B1858" s="299" t="s">
        <v>187</v>
      </c>
      <c r="C1858" s="299" t="s">
        <v>35</v>
      </c>
      <c r="D1858" s="301">
        <v>1</v>
      </c>
      <c r="E1858" s="301">
        <v>239</v>
      </c>
      <c r="F1858" s="299" t="s">
        <v>404</v>
      </c>
    </row>
    <row r="1859" spans="1:6" x14ac:dyDescent="0.3">
      <c r="A1859" s="301">
        <v>202402</v>
      </c>
      <c r="B1859" s="299" t="s">
        <v>187</v>
      </c>
      <c r="C1859" s="299" t="s">
        <v>35</v>
      </c>
      <c r="D1859" s="301">
        <v>577.76190476190482</v>
      </c>
      <c r="E1859" s="301">
        <v>246</v>
      </c>
      <c r="F1859" s="299" t="s">
        <v>116</v>
      </c>
    </row>
    <row r="1860" spans="1:6" x14ac:dyDescent="0.3">
      <c r="A1860" s="301">
        <v>202402</v>
      </c>
      <c r="B1860" s="299" t="s">
        <v>187</v>
      </c>
      <c r="C1860" s="299" t="s">
        <v>35</v>
      </c>
      <c r="D1860" s="301">
        <v>5732.6190476190477</v>
      </c>
      <c r="E1860" s="301">
        <v>250</v>
      </c>
      <c r="F1860" s="299" t="s">
        <v>105</v>
      </c>
    </row>
    <row r="1861" spans="1:6" x14ac:dyDescent="0.3">
      <c r="A1861" s="301">
        <v>202402</v>
      </c>
      <c r="B1861" s="299" t="s">
        <v>187</v>
      </c>
      <c r="C1861" s="299" t="s">
        <v>35</v>
      </c>
      <c r="D1861" s="301">
        <v>1.3333333333333333</v>
      </c>
      <c r="E1861" s="301">
        <v>266</v>
      </c>
      <c r="F1861" s="299" t="s">
        <v>268</v>
      </c>
    </row>
    <row r="1862" spans="1:6" x14ac:dyDescent="0.3">
      <c r="A1862" s="301">
        <v>202402</v>
      </c>
      <c r="B1862" s="299" t="s">
        <v>187</v>
      </c>
      <c r="C1862" s="299" t="s">
        <v>35</v>
      </c>
      <c r="D1862" s="301">
        <v>189.0952380952381</v>
      </c>
      <c r="E1862" s="301">
        <v>268</v>
      </c>
      <c r="F1862" s="299" t="s">
        <v>269</v>
      </c>
    </row>
    <row r="1863" spans="1:6" x14ac:dyDescent="0.3">
      <c r="A1863" s="301">
        <v>202402</v>
      </c>
      <c r="B1863" s="299" t="s">
        <v>187</v>
      </c>
      <c r="C1863" s="299" t="s">
        <v>35</v>
      </c>
      <c r="D1863" s="301">
        <v>26.19047619047619</v>
      </c>
      <c r="E1863" s="301">
        <v>270</v>
      </c>
      <c r="F1863" s="299" t="s">
        <v>270</v>
      </c>
    </row>
    <row r="1864" spans="1:6" x14ac:dyDescent="0.3">
      <c r="A1864" s="301">
        <v>202402</v>
      </c>
      <c r="B1864" s="299" t="s">
        <v>187</v>
      </c>
      <c r="C1864" s="299" t="s">
        <v>35</v>
      </c>
      <c r="D1864" s="301">
        <v>11</v>
      </c>
      <c r="E1864" s="301">
        <v>275</v>
      </c>
      <c r="F1864" s="299" t="s">
        <v>271</v>
      </c>
    </row>
    <row r="1865" spans="1:6" x14ac:dyDescent="0.3">
      <c r="A1865" s="301">
        <v>202402</v>
      </c>
      <c r="B1865" s="299" t="s">
        <v>187</v>
      </c>
      <c r="C1865" s="299" t="s">
        <v>35</v>
      </c>
      <c r="D1865" s="301">
        <v>7745.7619047619046</v>
      </c>
      <c r="E1865" s="301">
        <v>276</v>
      </c>
      <c r="F1865" s="299" t="s">
        <v>99</v>
      </c>
    </row>
    <row r="1866" spans="1:6" x14ac:dyDescent="0.3">
      <c r="A1866" s="301">
        <v>202402</v>
      </c>
      <c r="B1866" s="299" t="s">
        <v>187</v>
      </c>
      <c r="C1866" s="299" t="s">
        <v>35</v>
      </c>
      <c r="D1866" s="301">
        <v>86.952380952380949</v>
      </c>
      <c r="E1866" s="301">
        <v>288</v>
      </c>
      <c r="F1866" s="299" t="s">
        <v>272</v>
      </c>
    </row>
    <row r="1867" spans="1:6" x14ac:dyDescent="0.3">
      <c r="A1867" s="301">
        <v>202402</v>
      </c>
      <c r="B1867" s="299" t="s">
        <v>187</v>
      </c>
      <c r="C1867" s="299" t="s">
        <v>35</v>
      </c>
      <c r="D1867" s="301">
        <v>4</v>
      </c>
      <c r="E1867" s="301">
        <v>292</v>
      </c>
      <c r="F1867" s="299" t="s">
        <v>273</v>
      </c>
    </row>
    <row r="1868" spans="1:6" x14ac:dyDescent="0.3">
      <c r="A1868" s="301">
        <v>202402</v>
      </c>
      <c r="B1868" s="299" t="s">
        <v>187</v>
      </c>
      <c r="C1868" s="299" t="s">
        <v>35</v>
      </c>
      <c r="D1868" s="301">
        <v>267.52380952380952</v>
      </c>
      <c r="E1868" s="301">
        <v>300</v>
      </c>
      <c r="F1868" s="299" t="s">
        <v>117</v>
      </c>
    </row>
    <row r="1869" spans="1:6" x14ac:dyDescent="0.3">
      <c r="A1869" s="301">
        <v>202402</v>
      </c>
      <c r="B1869" s="299" t="s">
        <v>187</v>
      </c>
      <c r="C1869" s="299" t="s">
        <v>35</v>
      </c>
      <c r="D1869" s="301">
        <v>4</v>
      </c>
      <c r="E1869" s="301">
        <v>308</v>
      </c>
      <c r="F1869" s="299" t="s">
        <v>7</v>
      </c>
    </row>
    <row r="1870" spans="1:6" x14ac:dyDescent="0.3">
      <c r="A1870" s="301">
        <v>202402</v>
      </c>
      <c r="B1870" s="299" t="s">
        <v>187</v>
      </c>
      <c r="C1870" s="299" t="s">
        <v>35</v>
      </c>
      <c r="D1870" s="301">
        <v>222.0952380952381</v>
      </c>
      <c r="E1870" s="301">
        <v>320</v>
      </c>
      <c r="F1870" s="299" t="s">
        <v>274</v>
      </c>
    </row>
    <row r="1871" spans="1:6" x14ac:dyDescent="0.3">
      <c r="A1871" s="301">
        <v>202402</v>
      </c>
      <c r="B1871" s="299" t="s">
        <v>187</v>
      </c>
      <c r="C1871" s="299" t="s">
        <v>35</v>
      </c>
      <c r="D1871" s="301">
        <v>20.047619047619047</v>
      </c>
      <c r="E1871" s="301">
        <v>324</v>
      </c>
      <c r="F1871" s="299" t="s">
        <v>275</v>
      </c>
    </row>
    <row r="1872" spans="1:6" x14ac:dyDescent="0.3">
      <c r="A1872" s="301">
        <v>202402</v>
      </c>
      <c r="B1872" s="299" t="s">
        <v>187</v>
      </c>
      <c r="C1872" s="299" t="s">
        <v>35</v>
      </c>
      <c r="D1872" s="301">
        <v>2</v>
      </c>
      <c r="E1872" s="301">
        <v>328</v>
      </c>
      <c r="F1872" s="299" t="s">
        <v>276</v>
      </c>
    </row>
    <row r="1873" spans="1:6" x14ac:dyDescent="0.3">
      <c r="A1873" s="301">
        <v>202402</v>
      </c>
      <c r="B1873" s="299" t="s">
        <v>187</v>
      </c>
      <c r="C1873" s="299" t="s">
        <v>35</v>
      </c>
      <c r="D1873" s="301">
        <v>17.904761904761905</v>
      </c>
      <c r="E1873" s="301">
        <v>332</v>
      </c>
      <c r="F1873" s="299" t="s">
        <v>277</v>
      </c>
    </row>
    <row r="1874" spans="1:6" x14ac:dyDescent="0.3">
      <c r="A1874" s="301">
        <v>202402</v>
      </c>
      <c r="B1874" s="299" t="s">
        <v>187</v>
      </c>
      <c r="C1874" s="299" t="s">
        <v>35</v>
      </c>
      <c r="D1874" s="301">
        <v>842.80952380952385</v>
      </c>
      <c r="E1874" s="301">
        <v>340</v>
      </c>
      <c r="F1874" s="299" t="s">
        <v>190</v>
      </c>
    </row>
    <row r="1875" spans="1:6" x14ac:dyDescent="0.3">
      <c r="A1875" s="301">
        <v>202402</v>
      </c>
      <c r="B1875" s="299" t="s">
        <v>187</v>
      </c>
      <c r="C1875" s="299" t="s">
        <v>35</v>
      </c>
      <c r="D1875" s="301">
        <v>1</v>
      </c>
      <c r="E1875" s="301">
        <v>344</v>
      </c>
      <c r="F1875" s="299" t="s">
        <v>278</v>
      </c>
    </row>
    <row r="1876" spans="1:6" x14ac:dyDescent="0.3">
      <c r="A1876" s="301">
        <v>202402</v>
      </c>
      <c r="B1876" s="299" t="s">
        <v>187</v>
      </c>
      <c r="C1876" s="299" t="s">
        <v>35</v>
      </c>
      <c r="D1876" s="301">
        <v>915.38095238095241</v>
      </c>
      <c r="E1876" s="301">
        <v>348</v>
      </c>
      <c r="F1876" s="299" t="s">
        <v>279</v>
      </c>
    </row>
    <row r="1877" spans="1:6" x14ac:dyDescent="0.3">
      <c r="A1877" s="301">
        <v>202402</v>
      </c>
      <c r="B1877" s="299" t="s">
        <v>187</v>
      </c>
      <c r="C1877" s="299" t="s">
        <v>35</v>
      </c>
      <c r="D1877" s="301">
        <v>67.19047619047619</v>
      </c>
      <c r="E1877" s="301">
        <v>352</v>
      </c>
      <c r="F1877" s="299" t="s">
        <v>280</v>
      </c>
    </row>
    <row r="1878" spans="1:6" x14ac:dyDescent="0.3">
      <c r="A1878" s="301">
        <v>202402</v>
      </c>
      <c r="B1878" s="299" t="s">
        <v>187</v>
      </c>
      <c r="C1878" s="299" t="s">
        <v>35</v>
      </c>
      <c r="D1878" s="301">
        <v>1929.6190476190477</v>
      </c>
      <c r="E1878" s="301">
        <v>356</v>
      </c>
      <c r="F1878" s="299" t="s">
        <v>281</v>
      </c>
    </row>
    <row r="1879" spans="1:6" x14ac:dyDescent="0.3">
      <c r="A1879" s="301">
        <v>202402</v>
      </c>
      <c r="B1879" s="299" t="s">
        <v>187</v>
      </c>
      <c r="C1879" s="299" t="s">
        <v>35</v>
      </c>
      <c r="D1879" s="301">
        <v>64</v>
      </c>
      <c r="E1879" s="301">
        <v>360</v>
      </c>
      <c r="F1879" s="299" t="s">
        <v>282</v>
      </c>
    </row>
    <row r="1880" spans="1:6" x14ac:dyDescent="0.3">
      <c r="A1880" s="301">
        <v>202402</v>
      </c>
      <c r="B1880" s="299" t="s">
        <v>187</v>
      </c>
      <c r="C1880" s="299" t="s">
        <v>35</v>
      </c>
      <c r="D1880" s="301">
        <v>223.8095238095238</v>
      </c>
      <c r="E1880" s="301">
        <v>364</v>
      </c>
      <c r="F1880" s="299" t="s">
        <v>283</v>
      </c>
    </row>
    <row r="1881" spans="1:6" x14ac:dyDescent="0.3">
      <c r="A1881" s="301">
        <v>202402</v>
      </c>
      <c r="B1881" s="299" t="s">
        <v>187</v>
      </c>
      <c r="C1881" s="299" t="s">
        <v>35</v>
      </c>
      <c r="D1881" s="301">
        <v>16.38095238095238</v>
      </c>
      <c r="E1881" s="301">
        <v>368</v>
      </c>
      <c r="F1881" s="299" t="s">
        <v>284</v>
      </c>
    </row>
    <row r="1882" spans="1:6" x14ac:dyDescent="0.3">
      <c r="A1882" s="301">
        <v>202402</v>
      </c>
      <c r="B1882" s="299" t="s">
        <v>187</v>
      </c>
      <c r="C1882" s="299" t="s">
        <v>35</v>
      </c>
      <c r="D1882" s="301">
        <v>966.57142857142856</v>
      </c>
      <c r="E1882" s="301">
        <v>372</v>
      </c>
      <c r="F1882" s="299" t="s">
        <v>106</v>
      </c>
    </row>
    <row r="1883" spans="1:6" x14ac:dyDescent="0.3">
      <c r="A1883" s="301">
        <v>202402</v>
      </c>
      <c r="B1883" s="299" t="s">
        <v>187</v>
      </c>
      <c r="C1883" s="299" t="s">
        <v>35</v>
      </c>
      <c r="D1883" s="301">
        <v>136.33333333333334</v>
      </c>
      <c r="E1883" s="301">
        <v>376</v>
      </c>
      <c r="F1883" s="299" t="s">
        <v>285</v>
      </c>
    </row>
    <row r="1884" spans="1:6" x14ac:dyDescent="0.3">
      <c r="A1884" s="301">
        <v>202402</v>
      </c>
      <c r="B1884" s="299" t="s">
        <v>187</v>
      </c>
      <c r="C1884" s="299" t="s">
        <v>35</v>
      </c>
      <c r="D1884" s="301">
        <v>13174.666666666666</v>
      </c>
      <c r="E1884" s="301">
        <v>380</v>
      </c>
      <c r="F1884" s="299" t="s">
        <v>107</v>
      </c>
    </row>
    <row r="1885" spans="1:6" x14ac:dyDescent="0.3">
      <c r="A1885" s="301">
        <v>202402</v>
      </c>
      <c r="B1885" s="299" t="s">
        <v>187</v>
      </c>
      <c r="C1885" s="299" t="s">
        <v>35</v>
      </c>
      <c r="D1885" s="301">
        <v>20.476190476190474</v>
      </c>
      <c r="E1885" s="301">
        <v>384</v>
      </c>
      <c r="F1885" s="299" t="s">
        <v>286</v>
      </c>
    </row>
    <row r="1886" spans="1:6" x14ac:dyDescent="0.3">
      <c r="A1886" s="301">
        <v>202402</v>
      </c>
      <c r="B1886" s="299" t="s">
        <v>187</v>
      </c>
      <c r="C1886" s="299" t="s">
        <v>35</v>
      </c>
      <c r="D1886" s="301">
        <v>4</v>
      </c>
      <c r="E1886" s="301">
        <v>388</v>
      </c>
      <c r="F1886" s="299" t="s">
        <v>287</v>
      </c>
    </row>
    <row r="1887" spans="1:6" x14ac:dyDescent="0.3">
      <c r="A1887" s="301">
        <v>202402</v>
      </c>
      <c r="B1887" s="299" t="s">
        <v>187</v>
      </c>
      <c r="C1887" s="299" t="s">
        <v>35</v>
      </c>
      <c r="D1887" s="301">
        <v>470.85714285714283</v>
      </c>
      <c r="E1887" s="301">
        <v>392</v>
      </c>
      <c r="F1887" s="299" t="s">
        <v>288</v>
      </c>
    </row>
    <row r="1888" spans="1:6" x14ac:dyDescent="0.3">
      <c r="A1888" s="301">
        <v>202402</v>
      </c>
      <c r="B1888" s="299" t="s">
        <v>187</v>
      </c>
      <c r="C1888" s="299" t="s">
        <v>35</v>
      </c>
      <c r="D1888" s="301">
        <v>93.80952380952381</v>
      </c>
      <c r="E1888" s="301">
        <v>398</v>
      </c>
      <c r="F1888" s="299" t="s">
        <v>289</v>
      </c>
    </row>
    <row r="1889" spans="1:6" x14ac:dyDescent="0.3">
      <c r="A1889" s="301">
        <v>202402</v>
      </c>
      <c r="B1889" s="299" t="s">
        <v>187</v>
      </c>
      <c r="C1889" s="299" t="s">
        <v>35</v>
      </c>
      <c r="D1889" s="301">
        <v>31</v>
      </c>
      <c r="E1889" s="301">
        <v>400</v>
      </c>
      <c r="F1889" s="299" t="s">
        <v>290</v>
      </c>
    </row>
    <row r="1890" spans="1:6" x14ac:dyDescent="0.3">
      <c r="A1890" s="301">
        <v>202402</v>
      </c>
      <c r="B1890" s="299" t="s">
        <v>187</v>
      </c>
      <c r="C1890" s="299" t="s">
        <v>35</v>
      </c>
      <c r="D1890" s="301">
        <v>328.61904761904759</v>
      </c>
      <c r="E1890" s="301">
        <v>404</v>
      </c>
      <c r="F1890" s="299" t="s">
        <v>291</v>
      </c>
    </row>
    <row r="1891" spans="1:6" x14ac:dyDescent="0.3">
      <c r="A1891" s="301">
        <v>202402</v>
      </c>
      <c r="B1891" s="299" t="s">
        <v>187</v>
      </c>
      <c r="C1891" s="299" t="s">
        <v>35</v>
      </c>
      <c r="D1891" s="301">
        <v>44.333333333333336</v>
      </c>
      <c r="E1891" s="301">
        <v>408</v>
      </c>
      <c r="F1891" s="299" t="s">
        <v>292</v>
      </c>
    </row>
    <row r="1892" spans="1:6" x14ac:dyDescent="0.3">
      <c r="A1892" s="301">
        <v>202402</v>
      </c>
      <c r="B1892" s="299" t="s">
        <v>187</v>
      </c>
      <c r="C1892" s="299" t="s">
        <v>35</v>
      </c>
      <c r="D1892" s="301">
        <v>228.14285714285714</v>
      </c>
      <c r="E1892" s="301">
        <v>410</v>
      </c>
      <c r="F1892" s="299" t="s">
        <v>293</v>
      </c>
    </row>
    <row r="1893" spans="1:6" x14ac:dyDescent="0.3">
      <c r="A1893" s="301">
        <v>202402</v>
      </c>
      <c r="B1893" s="299" t="s">
        <v>187</v>
      </c>
      <c r="C1893" s="299" t="s">
        <v>35</v>
      </c>
      <c r="D1893" s="301">
        <v>6</v>
      </c>
      <c r="E1893" s="301">
        <v>414</v>
      </c>
      <c r="F1893" s="299" t="s">
        <v>294</v>
      </c>
    </row>
    <row r="1894" spans="1:6" x14ac:dyDescent="0.3">
      <c r="A1894" s="301">
        <v>202402</v>
      </c>
      <c r="B1894" s="299" t="s">
        <v>187</v>
      </c>
      <c r="C1894" s="299" t="s">
        <v>35</v>
      </c>
      <c r="D1894" s="301">
        <v>7.1904761904761907</v>
      </c>
      <c r="E1894" s="301">
        <v>417</v>
      </c>
      <c r="F1894" s="299" t="s">
        <v>295</v>
      </c>
    </row>
    <row r="1895" spans="1:6" x14ac:dyDescent="0.3">
      <c r="A1895" s="301">
        <v>202402</v>
      </c>
      <c r="B1895" s="299" t="s">
        <v>187</v>
      </c>
      <c r="C1895" s="299" t="s">
        <v>35</v>
      </c>
      <c r="D1895" s="301">
        <v>1</v>
      </c>
      <c r="E1895" s="301">
        <v>418</v>
      </c>
      <c r="F1895" s="299" t="s">
        <v>296</v>
      </c>
    </row>
    <row r="1896" spans="1:6" x14ac:dyDescent="0.3">
      <c r="A1896" s="301">
        <v>202402</v>
      </c>
      <c r="B1896" s="299" t="s">
        <v>187</v>
      </c>
      <c r="C1896" s="299" t="s">
        <v>35</v>
      </c>
      <c r="D1896" s="301">
        <v>74.238095238095241</v>
      </c>
      <c r="E1896" s="301">
        <v>422</v>
      </c>
      <c r="F1896" s="299" t="s">
        <v>297</v>
      </c>
    </row>
    <row r="1897" spans="1:6" x14ac:dyDescent="0.3">
      <c r="A1897" s="301">
        <v>202402</v>
      </c>
      <c r="B1897" s="299" t="s">
        <v>187</v>
      </c>
      <c r="C1897" s="299" t="s">
        <v>35</v>
      </c>
      <c r="D1897" s="301">
        <v>1</v>
      </c>
      <c r="E1897" s="301">
        <v>426</v>
      </c>
      <c r="F1897" s="299" t="s">
        <v>298</v>
      </c>
    </row>
    <row r="1898" spans="1:6" x14ac:dyDescent="0.3">
      <c r="A1898" s="301">
        <v>202402</v>
      </c>
      <c r="B1898" s="299" t="s">
        <v>187</v>
      </c>
      <c r="C1898" s="299" t="s">
        <v>35</v>
      </c>
      <c r="D1898" s="301">
        <v>383.57142857142856</v>
      </c>
      <c r="E1898" s="301">
        <v>428</v>
      </c>
      <c r="F1898" s="299" t="s">
        <v>108</v>
      </c>
    </row>
    <row r="1899" spans="1:6" x14ac:dyDescent="0.3">
      <c r="A1899" s="301">
        <v>202402</v>
      </c>
      <c r="B1899" s="299" t="s">
        <v>187</v>
      </c>
      <c r="C1899" s="299" t="s">
        <v>35</v>
      </c>
      <c r="D1899" s="301">
        <v>14</v>
      </c>
      <c r="E1899" s="301">
        <v>434</v>
      </c>
      <c r="F1899" s="299" t="s">
        <v>299</v>
      </c>
    </row>
    <row r="1900" spans="1:6" x14ac:dyDescent="0.3">
      <c r="A1900" s="301">
        <v>202402</v>
      </c>
      <c r="B1900" s="299" t="s">
        <v>187</v>
      </c>
      <c r="C1900" s="299" t="s">
        <v>35</v>
      </c>
      <c r="D1900" s="301">
        <v>3</v>
      </c>
      <c r="E1900" s="301">
        <v>438</v>
      </c>
      <c r="F1900" s="299" t="s">
        <v>300</v>
      </c>
    </row>
    <row r="1901" spans="1:6" x14ac:dyDescent="0.3">
      <c r="A1901" s="301">
        <v>202402</v>
      </c>
      <c r="B1901" s="299" t="s">
        <v>187</v>
      </c>
      <c r="C1901" s="299" t="s">
        <v>35</v>
      </c>
      <c r="D1901" s="301">
        <v>830.33333333333337</v>
      </c>
      <c r="E1901" s="301">
        <v>440</v>
      </c>
      <c r="F1901" s="299" t="s">
        <v>118</v>
      </c>
    </row>
    <row r="1902" spans="1:6" x14ac:dyDescent="0.3">
      <c r="A1902" s="301">
        <v>202402</v>
      </c>
      <c r="B1902" s="299" t="s">
        <v>187</v>
      </c>
      <c r="C1902" s="299" t="s">
        <v>35</v>
      </c>
      <c r="D1902" s="301">
        <v>25.476190476190474</v>
      </c>
      <c r="E1902" s="301">
        <v>442</v>
      </c>
      <c r="F1902" s="299" t="s">
        <v>121</v>
      </c>
    </row>
    <row r="1903" spans="1:6" x14ac:dyDescent="0.3">
      <c r="A1903" s="301">
        <v>202402</v>
      </c>
      <c r="B1903" s="299" t="s">
        <v>187</v>
      </c>
      <c r="C1903" s="299" t="s">
        <v>35</v>
      </c>
      <c r="D1903" s="301">
        <v>33.523809523809526</v>
      </c>
      <c r="E1903" s="301">
        <v>450</v>
      </c>
      <c r="F1903" s="299" t="s">
        <v>301</v>
      </c>
    </row>
    <row r="1904" spans="1:6" x14ac:dyDescent="0.3">
      <c r="A1904" s="301">
        <v>202402</v>
      </c>
      <c r="B1904" s="299" t="s">
        <v>187</v>
      </c>
      <c r="C1904" s="299" t="s">
        <v>35</v>
      </c>
      <c r="D1904" s="301">
        <v>21.523809523809526</v>
      </c>
      <c r="E1904" s="301">
        <v>458</v>
      </c>
      <c r="F1904" s="299" t="s">
        <v>303</v>
      </c>
    </row>
    <row r="1905" spans="1:6" x14ac:dyDescent="0.3">
      <c r="A1905" s="301">
        <v>202402</v>
      </c>
      <c r="B1905" s="299" t="s">
        <v>187</v>
      </c>
      <c r="C1905" s="299" t="s">
        <v>35</v>
      </c>
      <c r="D1905" s="301">
        <v>29</v>
      </c>
      <c r="E1905" s="301">
        <v>466</v>
      </c>
      <c r="F1905" s="299" t="s">
        <v>304</v>
      </c>
    </row>
    <row r="1906" spans="1:6" x14ac:dyDescent="0.3">
      <c r="A1906" s="301">
        <v>202402</v>
      </c>
      <c r="B1906" s="299" t="s">
        <v>187</v>
      </c>
      <c r="C1906" s="299" t="s">
        <v>35</v>
      </c>
      <c r="D1906" s="301">
        <v>41.095238095238095</v>
      </c>
      <c r="E1906" s="301">
        <v>470</v>
      </c>
      <c r="F1906" s="299" t="s">
        <v>122</v>
      </c>
    </row>
    <row r="1907" spans="1:6" x14ac:dyDescent="0.3">
      <c r="A1907" s="301">
        <v>202402</v>
      </c>
      <c r="B1907" s="299" t="s">
        <v>187</v>
      </c>
      <c r="C1907" s="299" t="s">
        <v>35</v>
      </c>
      <c r="D1907" s="301">
        <v>14</v>
      </c>
      <c r="E1907" s="301">
        <v>478</v>
      </c>
      <c r="F1907" s="299" t="s">
        <v>305</v>
      </c>
    </row>
    <row r="1908" spans="1:6" x14ac:dyDescent="0.3">
      <c r="A1908" s="301">
        <v>202402</v>
      </c>
      <c r="B1908" s="299" t="s">
        <v>187</v>
      </c>
      <c r="C1908" s="299" t="s">
        <v>35</v>
      </c>
      <c r="D1908" s="301">
        <v>6</v>
      </c>
      <c r="E1908" s="301">
        <v>480</v>
      </c>
      <c r="F1908" s="299" t="s">
        <v>306</v>
      </c>
    </row>
    <row r="1909" spans="1:6" x14ac:dyDescent="0.3">
      <c r="A1909" s="301">
        <v>202402</v>
      </c>
      <c r="B1909" s="299" t="s">
        <v>187</v>
      </c>
      <c r="C1909" s="299" t="s">
        <v>35</v>
      </c>
      <c r="D1909" s="301">
        <v>1230.1904761904761</v>
      </c>
      <c r="E1909" s="301">
        <v>484</v>
      </c>
      <c r="F1909" s="299" t="s">
        <v>307</v>
      </c>
    </row>
    <row r="1910" spans="1:6" x14ac:dyDescent="0.3">
      <c r="A1910" s="301">
        <v>202402</v>
      </c>
      <c r="B1910" s="299" t="s">
        <v>187</v>
      </c>
      <c r="C1910" s="299" t="s">
        <v>35</v>
      </c>
      <c r="D1910" s="301">
        <v>15</v>
      </c>
      <c r="E1910" s="301">
        <v>496</v>
      </c>
      <c r="F1910" s="299" t="s">
        <v>309</v>
      </c>
    </row>
    <row r="1911" spans="1:6" x14ac:dyDescent="0.3">
      <c r="A1911" s="301">
        <v>202402</v>
      </c>
      <c r="B1911" s="299" t="s">
        <v>187</v>
      </c>
      <c r="C1911" s="299" t="s">
        <v>35</v>
      </c>
      <c r="D1911" s="301">
        <v>436.90476190476193</v>
      </c>
      <c r="E1911" s="301">
        <v>498</v>
      </c>
      <c r="F1911" s="299" t="s">
        <v>310</v>
      </c>
    </row>
    <row r="1912" spans="1:6" x14ac:dyDescent="0.3">
      <c r="A1912" s="301">
        <v>202402</v>
      </c>
      <c r="B1912" s="299" t="s">
        <v>187</v>
      </c>
      <c r="C1912" s="299" t="s">
        <v>35</v>
      </c>
      <c r="D1912" s="301">
        <v>9.2857142857142865</v>
      </c>
      <c r="E1912" s="301">
        <v>499</v>
      </c>
      <c r="F1912" s="299" t="s">
        <v>311</v>
      </c>
    </row>
    <row r="1913" spans="1:6" x14ac:dyDescent="0.3">
      <c r="A1913" s="301">
        <v>202402</v>
      </c>
      <c r="B1913" s="299" t="s">
        <v>187</v>
      </c>
      <c r="C1913" s="299" t="s">
        <v>35</v>
      </c>
      <c r="D1913" s="301">
        <v>1</v>
      </c>
      <c r="E1913" s="301">
        <v>500</v>
      </c>
      <c r="F1913" s="299" t="s">
        <v>312</v>
      </c>
    </row>
    <row r="1914" spans="1:6" x14ac:dyDescent="0.3">
      <c r="A1914" s="301">
        <v>202402</v>
      </c>
      <c r="B1914" s="299" t="s">
        <v>187</v>
      </c>
      <c r="C1914" s="299" t="s">
        <v>35</v>
      </c>
      <c r="D1914" s="301">
        <v>4905.4285714285716</v>
      </c>
      <c r="E1914" s="301">
        <v>504</v>
      </c>
      <c r="F1914" s="299" t="s">
        <v>95</v>
      </c>
    </row>
    <row r="1915" spans="1:6" x14ac:dyDescent="0.3">
      <c r="A1915" s="301">
        <v>202402</v>
      </c>
      <c r="B1915" s="299" t="s">
        <v>187</v>
      </c>
      <c r="C1915" s="299" t="s">
        <v>35</v>
      </c>
      <c r="D1915" s="301">
        <v>18.38095238095238</v>
      </c>
      <c r="E1915" s="301">
        <v>508</v>
      </c>
      <c r="F1915" s="299" t="s">
        <v>313</v>
      </c>
    </row>
    <row r="1916" spans="1:6" x14ac:dyDescent="0.3">
      <c r="A1916" s="301">
        <v>202402</v>
      </c>
      <c r="B1916" s="299" t="s">
        <v>187</v>
      </c>
      <c r="C1916" s="299" t="s">
        <v>35</v>
      </c>
      <c r="D1916" s="301">
        <v>3</v>
      </c>
      <c r="E1916" s="301">
        <v>516</v>
      </c>
      <c r="F1916" s="299" t="s">
        <v>314</v>
      </c>
    </row>
    <row r="1917" spans="1:6" x14ac:dyDescent="0.3">
      <c r="A1917" s="301">
        <v>202402</v>
      </c>
      <c r="B1917" s="299" t="s">
        <v>187</v>
      </c>
      <c r="C1917" s="299" t="s">
        <v>35</v>
      </c>
      <c r="D1917" s="301">
        <v>215.9047619047619</v>
      </c>
      <c r="E1917" s="301">
        <v>524</v>
      </c>
      <c r="F1917" s="299" t="s">
        <v>315</v>
      </c>
    </row>
    <row r="1918" spans="1:6" x14ac:dyDescent="0.3">
      <c r="A1918" s="301">
        <v>202402</v>
      </c>
      <c r="B1918" s="299" t="s">
        <v>187</v>
      </c>
      <c r="C1918" s="299" t="s">
        <v>35</v>
      </c>
      <c r="D1918" s="301">
        <v>2988.2857142857142</v>
      </c>
      <c r="E1918" s="301">
        <v>528</v>
      </c>
      <c r="F1918" s="299" t="s">
        <v>316</v>
      </c>
    </row>
    <row r="1919" spans="1:6" x14ac:dyDescent="0.3">
      <c r="A1919" s="301">
        <v>202402</v>
      </c>
      <c r="B1919" s="299" t="s">
        <v>187</v>
      </c>
      <c r="C1919" s="299" t="s">
        <v>35</v>
      </c>
      <c r="D1919" s="301">
        <v>3</v>
      </c>
      <c r="E1919" s="301">
        <v>540</v>
      </c>
      <c r="F1919" s="299" t="s">
        <v>317</v>
      </c>
    </row>
    <row r="1920" spans="1:6" x14ac:dyDescent="0.3">
      <c r="A1920" s="301">
        <v>202402</v>
      </c>
      <c r="B1920" s="299" t="s">
        <v>187</v>
      </c>
      <c r="C1920" s="299" t="s">
        <v>35</v>
      </c>
      <c r="D1920" s="301">
        <v>26.095238095238095</v>
      </c>
      <c r="E1920" s="301">
        <v>554</v>
      </c>
      <c r="F1920" s="299" t="s">
        <v>318</v>
      </c>
    </row>
    <row r="1921" spans="1:6" x14ac:dyDescent="0.3">
      <c r="A1921" s="301">
        <v>202402</v>
      </c>
      <c r="B1921" s="299" t="s">
        <v>187</v>
      </c>
      <c r="C1921" s="299" t="s">
        <v>35</v>
      </c>
      <c r="D1921" s="301">
        <v>534.19047619047615</v>
      </c>
      <c r="E1921" s="301">
        <v>558</v>
      </c>
      <c r="F1921" s="299" t="s">
        <v>191</v>
      </c>
    </row>
    <row r="1922" spans="1:6" x14ac:dyDescent="0.3">
      <c r="A1922" s="301">
        <v>202402</v>
      </c>
      <c r="B1922" s="299" t="s">
        <v>187</v>
      </c>
      <c r="C1922" s="299" t="s">
        <v>35</v>
      </c>
      <c r="D1922" s="301">
        <v>267.23809523809524</v>
      </c>
      <c r="E1922" s="301">
        <v>566</v>
      </c>
      <c r="F1922" s="299" t="s">
        <v>319</v>
      </c>
    </row>
    <row r="1923" spans="1:6" x14ac:dyDescent="0.3">
      <c r="A1923" s="301">
        <v>202402</v>
      </c>
      <c r="B1923" s="299" t="s">
        <v>187</v>
      </c>
      <c r="C1923" s="299" t="s">
        <v>35</v>
      </c>
      <c r="D1923" s="301">
        <v>3</v>
      </c>
      <c r="E1923" s="301">
        <v>574</v>
      </c>
      <c r="F1923" s="299" t="s">
        <v>320</v>
      </c>
    </row>
    <row r="1924" spans="1:6" x14ac:dyDescent="0.3">
      <c r="A1924" s="301">
        <v>202402</v>
      </c>
      <c r="B1924" s="299" t="s">
        <v>187</v>
      </c>
      <c r="C1924" s="299" t="s">
        <v>35</v>
      </c>
      <c r="D1924" s="301">
        <v>364.47619047619048</v>
      </c>
      <c r="E1924" s="301">
        <v>578</v>
      </c>
      <c r="F1924" s="299" t="s">
        <v>321</v>
      </c>
    </row>
    <row r="1925" spans="1:6" x14ac:dyDescent="0.3">
      <c r="A1925" s="301">
        <v>202402</v>
      </c>
      <c r="B1925" s="299" t="s">
        <v>187</v>
      </c>
      <c r="C1925" s="299" t="s">
        <v>35</v>
      </c>
      <c r="D1925" s="301">
        <v>2</v>
      </c>
      <c r="E1925" s="301">
        <v>583</v>
      </c>
      <c r="F1925" s="299" t="s">
        <v>389</v>
      </c>
    </row>
    <row r="1926" spans="1:6" x14ac:dyDescent="0.3">
      <c r="A1926" s="301">
        <v>202402</v>
      </c>
      <c r="B1926" s="299" t="s">
        <v>187</v>
      </c>
      <c r="C1926" s="299" t="s">
        <v>35</v>
      </c>
      <c r="D1926" s="301">
        <v>1</v>
      </c>
      <c r="E1926" s="301">
        <v>584</v>
      </c>
      <c r="F1926" s="299" t="s">
        <v>323</v>
      </c>
    </row>
    <row r="1927" spans="1:6" x14ac:dyDescent="0.3">
      <c r="A1927" s="301">
        <v>202402</v>
      </c>
      <c r="B1927" s="299" t="s">
        <v>187</v>
      </c>
      <c r="C1927" s="299" t="s">
        <v>35</v>
      </c>
      <c r="D1927" s="301">
        <v>1367.7619047619048</v>
      </c>
      <c r="E1927" s="301">
        <v>586</v>
      </c>
      <c r="F1927" s="299" t="s">
        <v>324</v>
      </c>
    </row>
    <row r="1928" spans="1:6" x14ac:dyDescent="0.3">
      <c r="A1928" s="301">
        <v>202402</v>
      </c>
      <c r="B1928" s="299" t="s">
        <v>187</v>
      </c>
      <c r="C1928" s="299" t="s">
        <v>35</v>
      </c>
      <c r="D1928" s="301">
        <v>62.952380952380949</v>
      </c>
      <c r="E1928" s="301">
        <v>591</v>
      </c>
      <c r="F1928" s="299" t="s">
        <v>325</v>
      </c>
    </row>
    <row r="1929" spans="1:6" x14ac:dyDescent="0.3">
      <c r="A1929" s="301">
        <v>202402</v>
      </c>
      <c r="B1929" s="299" t="s">
        <v>187</v>
      </c>
      <c r="C1929" s="299" t="s">
        <v>35</v>
      </c>
      <c r="D1929" s="301">
        <v>1593.6666666666667</v>
      </c>
      <c r="E1929" s="301">
        <v>600</v>
      </c>
      <c r="F1929" s="299" t="s">
        <v>192</v>
      </c>
    </row>
    <row r="1930" spans="1:6" x14ac:dyDescent="0.3">
      <c r="A1930" s="301">
        <v>202402</v>
      </c>
      <c r="B1930" s="299" t="s">
        <v>187</v>
      </c>
      <c r="C1930" s="299" t="s">
        <v>35</v>
      </c>
      <c r="D1930" s="301">
        <v>1940.3809523809523</v>
      </c>
      <c r="E1930" s="301">
        <v>604</v>
      </c>
      <c r="F1930" s="299" t="s">
        <v>326</v>
      </c>
    </row>
    <row r="1931" spans="1:6" x14ac:dyDescent="0.3">
      <c r="A1931" s="301">
        <v>202402</v>
      </c>
      <c r="B1931" s="299" t="s">
        <v>187</v>
      </c>
      <c r="C1931" s="299" t="s">
        <v>35</v>
      </c>
      <c r="D1931" s="301">
        <v>385.47619047619048</v>
      </c>
      <c r="E1931" s="301">
        <v>608</v>
      </c>
      <c r="F1931" s="299" t="s">
        <v>327</v>
      </c>
    </row>
    <row r="1932" spans="1:6" x14ac:dyDescent="0.3">
      <c r="A1932" s="301">
        <v>202402</v>
      </c>
      <c r="B1932" s="299" t="s">
        <v>187</v>
      </c>
      <c r="C1932" s="299" t="s">
        <v>35</v>
      </c>
      <c r="D1932" s="301">
        <v>3006.2380952380954</v>
      </c>
      <c r="E1932" s="301">
        <v>616</v>
      </c>
      <c r="F1932" s="299" t="s">
        <v>96</v>
      </c>
    </row>
    <row r="1933" spans="1:6" x14ac:dyDescent="0.3">
      <c r="A1933" s="301">
        <v>202402</v>
      </c>
      <c r="B1933" s="299" t="s">
        <v>187</v>
      </c>
      <c r="C1933" s="299" t="s">
        <v>35</v>
      </c>
      <c r="D1933" s="301">
        <v>2769.1428571428573</v>
      </c>
      <c r="E1933" s="301">
        <v>620</v>
      </c>
      <c r="F1933" s="299" t="s">
        <v>109</v>
      </c>
    </row>
    <row r="1934" spans="1:6" x14ac:dyDescent="0.3">
      <c r="A1934" s="301">
        <v>202402</v>
      </c>
      <c r="B1934" s="299" t="s">
        <v>187</v>
      </c>
      <c r="C1934" s="299" t="s">
        <v>35</v>
      </c>
      <c r="D1934" s="301">
        <v>26.666666666666668</v>
      </c>
      <c r="E1934" s="301">
        <v>624</v>
      </c>
      <c r="F1934" s="299" t="s">
        <v>329</v>
      </c>
    </row>
    <row r="1935" spans="1:6" x14ac:dyDescent="0.3">
      <c r="A1935" s="301">
        <v>202402</v>
      </c>
      <c r="B1935" s="299" t="s">
        <v>187</v>
      </c>
      <c r="C1935" s="299" t="s">
        <v>35</v>
      </c>
      <c r="D1935" s="301">
        <v>1</v>
      </c>
      <c r="E1935" s="301">
        <v>626</v>
      </c>
      <c r="F1935" s="299" t="s">
        <v>330</v>
      </c>
    </row>
    <row r="1936" spans="1:6" x14ac:dyDescent="0.3">
      <c r="A1936" s="301">
        <v>202402</v>
      </c>
      <c r="B1936" s="299" t="s">
        <v>187</v>
      </c>
      <c r="C1936" s="299" t="s">
        <v>35</v>
      </c>
      <c r="D1936" s="301">
        <v>10</v>
      </c>
      <c r="E1936" s="301">
        <v>630</v>
      </c>
      <c r="F1936" s="299" t="s">
        <v>331</v>
      </c>
    </row>
    <row r="1937" spans="1:6" x14ac:dyDescent="0.3">
      <c r="A1937" s="301">
        <v>202402</v>
      </c>
      <c r="B1937" s="299" t="s">
        <v>187</v>
      </c>
      <c r="C1937" s="299" t="s">
        <v>35</v>
      </c>
      <c r="D1937" s="301">
        <v>2</v>
      </c>
      <c r="E1937" s="301">
        <v>638</v>
      </c>
      <c r="F1937" s="299" t="s">
        <v>391</v>
      </c>
    </row>
    <row r="1938" spans="1:6" x14ac:dyDescent="0.3">
      <c r="A1938" s="301">
        <v>202402</v>
      </c>
      <c r="B1938" s="299" t="s">
        <v>187</v>
      </c>
      <c r="C1938" s="299" t="s">
        <v>35</v>
      </c>
      <c r="D1938" s="301">
        <v>15664.190476190477</v>
      </c>
      <c r="E1938" s="301">
        <v>642</v>
      </c>
      <c r="F1938" s="299" t="s">
        <v>97</v>
      </c>
    </row>
    <row r="1939" spans="1:6" x14ac:dyDescent="0.3">
      <c r="A1939" s="301">
        <v>202402</v>
      </c>
      <c r="B1939" s="299" t="s">
        <v>187</v>
      </c>
      <c r="C1939" s="299" t="s">
        <v>35</v>
      </c>
      <c r="D1939" s="301">
        <v>4281.5714285714284</v>
      </c>
      <c r="E1939" s="301">
        <v>643</v>
      </c>
      <c r="F1939" s="299" t="s">
        <v>333</v>
      </c>
    </row>
    <row r="1940" spans="1:6" x14ac:dyDescent="0.3">
      <c r="A1940" s="301">
        <v>202402</v>
      </c>
      <c r="B1940" s="299" t="s">
        <v>187</v>
      </c>
      <c r="C1940" s="299" t="s">
        <v>35</v>
      </c>
      <c r="D1940" s="301">
        <v>39.428571428571431</v>
      </c>
      <c r="E1940" s="301">
        <v>646</v>
      </c>
      <c r="F1940" s="299" t="s">
        <v>334</v>
      </c>
    </row>
    <row r="1941" spans="1:6" x14ac:dyDescent="0.3">
      <c r="A1941" s="301">
        <v>202402</v>
      </c>
      <c r="B1941" s="299" t="s">
        <v>187</v>
      </c>
      <c r="C1941" s="299" t="s">
        <v>35</v>
      </c>
      <c r="D1941" s="301">
        <v>2.0952380952380953</v>
      </c>
      <c r="E1941" s="301">
        <v>659</v>
      </c>
      <c r="F1941" s="299" t="s">
        <v>335</v>
      </c>
    </row>
    <row r="1942" spans="1:6" x14ac:dyDescent="0.3">
      <c r="A1942" s="301">
        <v>202402</v>
      </c>
      <c r="B1942" s="299" t="s">
        <v>187</v>
      </c>
      <c r="C1942" s="299" t="s">
        <v>35</v>
      </c>
      <c r="D1942" s="301">
        <v>1</v>
      </c>
      <c r="E1942" s="301">
        <v>660</v>
      </c>
      <c r="F1942" s="299" t="s">
        <v>336</v>
      </c>
    </row>
    <row r="1943" spans="1:6" x14ac:dyDescent="0.3">
      <c r="A1943" s="301">
        <v>202402</v>
      </c>
      <c r="B1943" s="299" t="s">
        <v>187</v>
      </c>
      <c r="C1943" s="299" t="s">
        <v>35</v>
      </c>
      <c r="D1943" s="301">
        <v>9.5238095238095233E-2</v>
      </c>
      <c r="E1943" s="301">
        <v>670</v>
      </c>
      <c r="F1943" s="299" t="s">
        <v>393</v>
      </c>
    </row>
    <row r="1944" spans="1:6" x14ac:dyDescent="0.3">
      <c r="A1944" s="301">
        <v>202402</v>
      </c>
      <c r="B1944" s="299" t="s">
        <v>187</v>
      </c>
      <c r="C1944" s="299" t="s">
        <v>35</v>
      </c>
      <c r="D1944" s="301">
        <v>1</v>
      </c>
      <c r="E1944" s="301">
        <v>674</v>
      </c>
      <c r="F1944" s="299" t="s">
        <v>394</v>
      </c>
    </row>
    <row r="1945" spans="1:6" x14ac:dyDescent="0.3">
      <c r="A1945" s="301">
        <v>202402</v>
      </c>
      <c r="B1945" s="299" t="s">
        <v>187</v>
      </c>
      <c r="C1945" s="299" t="s">
        <v>35</v>
      </c>
      <c r="D1945" s="301">
        <v>1</v>
      </c>
      <c r="E1945" s="301">
        <v>678</v>
      </c>
      <c r="F1945" s="299" t="s">
        <v>338</v>
      </c>
    </row>
    <row r="1946" spans="1:6" x14ac:dyDescent="0.3">
      <c r="A1946" s="301">
        <v>202402</v>
      </c>
      <c r="B1946" s="299" t="s">
        <v>187</v>
      </c>
      <c r="C1946" s="299" t="s">
        <v>35</v>
      </c>
      <c r="D1946" s="301">
        <v>10.80952380952381</v>
      </c>
      <c r="E1946" s="301">
        <v>682</v>
      </c>
      <c r="F1946" s="299" t="s">
        <v>339</v>
      </c>
    </row>
    <row r="1947" spans="1:6" x14ac:dyDescent="0.3">
      <c r="A1947" s="301">
        <v>202402</v>
      </c>
      <c r="B1947" s="299" t="s">
        <v>187</v>
      </c>
      <c r="C1947" s="299" t="s">
        <v>35</v>
      </c>
      <c r="D1947" s="301">
        <v>295.09523809523807</v>
      </c>
      <c r="E1947" s="301">
        <v>686</v>
      </c>
      <c r="F1947" s="299" t="s">
        <v>193</v>
      </c>
    </row>
    <row r="1948" spans="1:6" x14ac:dyDescent="0.3">
      <c r="A1948" s="301">
        <v>202402</v>
      </c>
      <c r="B1948" s="299" t="s">
        <v>187</v>
      </c>
      <c r="C1948" s="299" t="s">
        <v>35</v>
      </c>
      <c r="D1948" s="301">
        <v>164.1904761904762</v>
      </c>
      <c r="E1948" s="301">
        <v>688</v>
      </c>
      <c r="F1948" s="299" t="s">
        <v>340</v>
      </c>
    </row>
    <row r="1949" spans="1:6" x14ac:dyDescent="0.3">
      <c r="A1949" s="301">
        <v>202402</v>
      </c>
      <c r="B1949" s="299" t="s">
        <v>187</v>
      </c>
      <c r="C1949" s="299" t="s">
        <v>35</v>
      </c>
      <c r="D1949" s="301">
        <v>1</v>
      </c>
      <c r="E1949" s="301">
        <v>690</v>
      </c>
      <c r="F1949" s="299" t="s">
        <v>341</v>
      </c>
    </row>
    <row r="1950" spans="1:6" x14ac:dyDescent="0.3">
      <c r="A1950" s="301">
        <v>202402</v>
      </c>
      <c r="B1950" s="299" t="s">
        <v>187</v>
      </c>
      <c r="C1950" s="299" t="s">
        <v>35</v>
      </c>
      <c r="D1950" s="301">
        <v>4.2857142857142856</v>
      </c>
      <c r="E1950" s="301">
        <v>694</v>
      </c>
      <c r="F1950" s="299" t="s">
        <v>342</v>
      </c>
    </row>
    <row r="1951" spans="1:6" x14ac:dyDescent="0.3">
      <c r="A1951" s="301">
        <v>202402</v>
      </c>
      <c r="B1951" s="299" t="s">
        <v>187</v>
      </c>
      <c r="C1951" s="299" t="s">
        <v>35</v>
      </c>
      <c r="D1951" s="301">
        <v>20</v>
      </c>
      <c r="E1951" s="301">
        <v>702</v>
      </c>
      <c r="F1951" s="299" t="s">
        <v>343</v>
      </c>
    </row>
    <row r="1952" spans="1:6" x14ac:dyDescent="0.3">
      <c r="A1952" s="301">
        <v>202402</v>
      </c>
      <c r="B1952" s="299" t="s">
        <v>187</v>
      </c>
      <c r="C1952" s="299" t="s">
        <v>35</v>
      </c>
      <c r="D1952" s="301">
        <v>383.38095238095241</v>
      </c>
      <c r="E1952" s="301">
        <v>703</v>
      </c>
      <c r="F1952" s="299" t="s">
        <v>94</v>
      </c>
    </row>
    <row r="1953" spans="1:6" x14ac:dyDescent="0.3">
      <c r="A1953" s="301">
        <v>202402</v>
      </c>
      <c r="B1953" s="299" t="s">
        <v>187</v>
      </c>
      <c r="C1953" s="299" t="s">
        <v>35</v>
      </c>
      <c r="D1953" s="301">
        <v>311.66666666666669</v>
      </c>
      <c r="E1953" s="301">
        <v>704</v>
      </c>
      <c r="F1953" s="299" t="s">
        <v>344</v>
      </c>
    </row>
    <row r="1954" spans="1:6" x14ac:dyDescent="0.3">
      <c r="A1954" s="301">
        <v>202402</v>
      </c>
      <c r="B1954" s="299" t="s">
        <v>187</v>
      </c>
      <c r="C1954" s="299" t="s">
        <v>35</v>
      </c>
      <c r="D1954" s="301">
        <v>163.8095238095238</v>
      </c>
      <c r="E1954" s="301">
        <v>705</v>
      </c>
      <c r="F1954" s="299" t="s">
        <v>115</v>
      </c>
    </row>
    <row r="1955" spans="1:6" x14ac:dyDescent="0.3">
      <c r="A1955" s="301">
        <v>202402</v>
      </c>
      <c r="B1955" s="299" t="s">
        <v>187</v>
      </c>
      <c r="C1955" s="299" t="s">
        <v>35</v>
      </c>
      <c r="D1955" s="301">
        <v>74.61904761904762</v>
      </c>
      <c r="E1955" s="301">
        <v>710</v>
      </c>
      <c r="F1955" s="299" t="s">
        <v>345</v>
      </c>
    </row>
    <row r="1956" spans="1:6" x14ac:dyDescent="0.3">
      <c r="A1956" s="301">
        <v>202402</v>
      </c>
      <c r="B1956" s="299" t="s">
        <v>187</v>
      </c>
      <c r="C1956" s="299" t="s">
        <v>35</v>
      </c>
      <c r="D1956" s="301">
        <v>5</v>
      </c>
      <c r="E1956" s="301">
        <v>716</v>
      </c>
      <c r="F1956" s="299" t="s">
        <v>346</v>
      </c>
    </row>
    <row r="1957" spans="1:6" x14ac:dyDescent="0.3">
      <c r="A1957" s="301">
        <v>202402</v>
      </c>
      <c r="B1957" s="299" t="s">
        <v>187</v>
      </c>
      <c r="C1957" s="299" t="s">
        <v>35</v>
      </c>
      <c r="D1957" s="301">
        <v>1009637.4285714285</v>
      </c>
      <c r="E1957" s="301">
        <v>724</v>
      </c>
      <c r="F1957" s="299" t="s">
        <v>223</v>
      </c>
    </row>
    <row r="1958" spans="1:6" x14ac:dyDescent="0.3">
      <c r="A1958" s="301">
        <v>202402</v>
      </c>
      <c r="B1958" s="299" t="s">
        <v>187</v>
      </c>
      <c r="C1958" s="299" t="s">
        <v>35</v>
      </c>
      <c r="D1958" s="301">
        <v>2</v>
      </c>
      <c r="E1958" s="301">
        <v>729</v>
      </c>
      <c r="F1958" s="299" t="s">
        <v>347</v>
      </c>
    </row>
    <row r="1959" spans="1:6" x14ac:dyDescent="0.3">
      <c r="A1959" s="301">
        <v>202402</v>
      </c>
      <c r="B1959" s="299" t="s">
        <v>187</v>
      </c>
      <c r="C1959" s="299" t="s">
        <v>35</v>
      </c>
      <c r="D1959" s="301">
        <v>2.4761904761904763</v>
      </c>
      <c r="E1959" s="301">
        <v>732</v>
      </c>
      <c r="F1959" s="299" t="s">
        <v>348</v>
      </c>
    </row>
    <row r="1960" spans="1:6" x14ac:dyDescent="0.3">
      <c r="A1960" s="301">
        <v>202402</v>
      </c>
      <c r="B1960" s="299" t="s">
        <v>187</v>
      </c>
      <c r="C1960" s="299" t="s">
        <v>35</v>
      </c>
      <c r="D1960" s="301">
        <v>1</v>
      </c>
      <c r="E1960" s="301">
        <v>740</v>
      </c>
      <c r="F1960" s="299" t="s">
        <v>349</v>
      </c>
    </row>
    <row r="1961" spans="1:6" x14ac:dyDescent="0.3">
      <c r="A1961" s="301">
        <v>202402</v>
      </c>
      <c r="B1961" s="299" t="s">
        <v>187</v>
      </c>
      <c r="C1961" s="299" t="s">
        <v>35</v>
      </c>
      <c r="D1961" s="301">
        <v>1490.3333333333333</v>
      </c>
      <c r="E1961" s="301">
        <v>752</v>
      </c>
      <c r="F1961" s="299" t="s">
        <v>119</v>
      </c>
    </row>
    <row r="1962" spans="1:6" x14ac:dyDescent="0.3">
      <c r="A1962" s="301">
        <v>202402</v>
      </c>
      <c r="B1962" s="299" t="s">
        <v>187</v>
      </c>
      <c r="C1962" s="299" t="s">
        <v>35</v>
      </c>
      <c r="D1962" s="301">
        <v>555.66666666666663</v>
      </c>
      <c r="E1962" s="301">
        <v>756</v>
      </c>
      <c r="F1962" s="299" t="s">
        <v>350</v>
      </c>
    </row>
    <row r="1963" spans="1:6" x14ac:dyDescent="0.3">
      <c r="A1963" s="301">
        <v>202402</v>
      </c>
      <c r="B1963" s="299" t="s">
        <v>187</v>
      </c>
      <c r="C1963" s="299" t="s">
        <v>35</v>
      </c>
      <c r="D1963" s="301">
        <v>64.095238095238102</v>
      </c>
      <c r="E1963" s="301">
        <v>760</v>
      </c>
      <c r="F1963" s="299" t="s">
        <v>351</v>
      </c>
    </row>
    <row r="1964" spans="1:6" x14ac:dyDescent="0.3">
      <c r="A1964" s="301">
        <v>202402</v>
      </c>
      <c r="B1964" s="299" t="s">
        <v>187</v>
      </c>
      <c r="C1964" s="299" t="s">
        <v>35</v>
      </c>
      <c r="D1964" s="301">
        <v>2</v>
      </c>
      <c r="E1964" s="301">
        <v>762</v>
      </c>
      <c r="F1964" s="299" t="s">
        <v>352</v>
      </c>
    </row>
    <row r="1965" spans="1:6" x14ac:dyDescent="0.3">
      <c r="A1965" s="301">
        <v>202402</v>
      </c>
      <c r="B1965" s="299" t="s">
        <v>187</v>
      </c>
      <c r="C1965" s="299" t="s">
        <v>35</v>
      </c>
      <c r="D1965" s="301">
        <v>321.57142857142856</v>
      </c>
      <c r="E1965" s="301">
        <v>764</v>
      </c>
      <c r="F1965" s="299" t="s">
        <v>353</v>
      </c>
    </row>
    <row r="1966" spans="1:6" x14ac:dyDescent="0.3">
      <c r="A1966" s="301">
        <v>202402</v>
      </c>
      <c r="B1966" s="299" t="s">
        <v>187</v>
      </c>
      <c r="C1966" s="299" t="s">
        <v>35</v>
      </c>
      <c r="D1966" s="301">
        <v>3</v>
      </c>
      <c r="E1966" s="301">
        <v>768</v>
      </c>
      <c r="F1966" s="299" t="s">
        <v>354</v>
      </c>
    </row>
    <row r="1967" spans="1:6" x14ac:dyDescent="0.3">
      <c r="A1967" s="301">
        <v>202402</v>
      </c>
      <c r="B1967" s="299" t="s">
        <v>187</v>
      </c>
      <c r="C1967" s="299" t="s">
        <v>35</v>
      </c>
      <c r="D1967" s="301">
        <v>9</v>
      </c>
      <c r="E1967" s="301">
        <v>780</v>
      </c>
      <c r="F1967" s="299" t="s">
        <v>355</v>
      </c>
    </row>
    <row r="1968" spans="1:6" x14ac:dyDescent="0.3">
      <c r="A1968" s="301">
        <v>202402</v>
      </c>
      <c r="B1968" s="299" t="s">
        <v>187</v>
      </c>
      <c r="C1968" s="299" t="s">
        <v>35</v>
      </c>
      <c r="D1968" s="301">
        <v>1</v>
      </c>
      <c r="E1968" s="301">
        <v>784</v>
      </c>
      <c r="F1968" s="299" t="s">
        <v>356</v>
      </c>
    </row>
    <row r="1969" spans="1:6" x14ac:dyDescent="0.3">
      <c r="A1969" s="301">
        <v>202402</v>
      </c>
      <c r="B1969" s="299" t="s">
        <v>187</v>
      </c>
      <c r="C1969" s="299" t="s">
        <v>35</v>
      </c>
      <c r="D1969" s="301">
        <v>45.142857142857146</v>
      </c>
      <c r="E1969" s="301">
        <v>788</v>
      </c>
      <c r="F1969" s="299" t="s">
        <v>357</v>
      </c>
    </row>
    <row r="1970" spans="1:6" x14ac:dyDescent="0.3">
      <c r="A1970" s="301">
        <v>202402</v>
      </c>
      <c r="B1970" s="299" t="s">
        <v>187</v>
      </c>
      <c r="C1970" s="299" t="s">
        <v>35</v>
      </c>
      <c r="D1970" s="301">
        <v>180.52380952380952</v>
      </c>
      <c r="E1970" s="301">
        <v>792</v>
      </c>
      <c r="F1970" s="299" t="s">
        <v>358</v>
      </c>
    </row>
    <row r="1971" spans="1:6" x14ac:dyDescent="0.3">
      <c r="A1971" s="301">
        <v>202402</v>
      </c>
      <c r="B1971" s="299" t="s">
        <v>187</v>
      </c>
      <c r="C1971" s="299" t="s">
        <v>35</v>
      </c>
      <c r="D1971" s="301">
        <v>1</v>
      </c>
      <c r="E1971" s="301">
        <v>795</v>
      </c>
      <c r="F1971" s="299" t="s">
        <v>359</v>
      </c>
    </row>
    <row r="1972" spans="1:6" x14ac:dyDescent="0.3">
      <c r="A1972" s="301">
        <v>202402</v>
      </c>
      <c r="B1972" s="299" t="s">
        <v>187</v>
      </c>
      <c r="C1972" s="299" t="s">
        <v>35</v>
      </c>
      <c r="D1972" s="301">
        <v>7</v>
      </c>
      <c r="E1972" s="301">
        <v>800</v>
      </c>
      <c r="F1972" s="299" t="s">
        <v>360</v>
      </c>
    </row>
    <row r="1973" spans="1:6" x14ac:dyDescent="0.3">
      <c r="A1973" s="301">
        <v>202402</v>
      </c>
      <c r="B1973" s="299" t="s">
        <v>187</v>
      </c>
      <c r="C1973" s="299" t="s">
        <v>35</v>
      </c>
      <c r="D1973" s="301">
        <v>4396.4761904761908</v>
      </c>
      <c r="E1973" s="301">
        <v>804</v>
      </c>
      <c r="F1973" s="299" t="s">
        <v>98</v>
      </c>
    </row>
    <row r="1974" spans="1:6" x14ac:dyDescent="0.3">
      <c r="A1974" s="301">
        <v>202402</v>
      </c>
      <c r="B1974" s="299" t="s">
        <v>187</v>
      </c>
      <c r="C1974" s="299" t="s">
        <v>35</v>
      </c>
      <c r="D1974" s="301">
        <v>17.666666666666668</v>
      </c>
      <c r="E1974" s="301">
        <v>807</v>
      </c>
      <c r="F1974" s="299" t="s">
        <v>361</v>
      </c>
    </row>
    <row r="1975" spans="1:6" x14ac:dyDescent="0.3">
      <c r="A1975" s="301">
        <v>202402</v>
      </c>
      <c r="B1975" s="299" t="s">
        <v>187</v>
      </c>
      <c r="C1975" s="299" t="s">
        <v>35</v>
      </c>
      <c r="D1975" s="301">
        <v>47.714285714285715</v>
      </c>
      <c r="E1975" s="301">
        <v>818</v>
      </c>
      <c r="F1975" s="299" t="s">
        <v>362</v>
      </c>
    </row>
    <row r="1976" spans="1:6" x14ac:dyDescent="0.3">
      <c r="A1976" s="301">
        <v>202402</v>
      </c>
      <c r="B1976" s="299" t="s">
        <v>187</v>
      </c>
      <c r="C1976" s="299" t="s">
        <v>35</v>
      </c>
      <c r="D1976" s="301">
        <v>9908.9047619047615</v>
      </c>
      <c r="E1976" s="301">
        <v>826</v>
      </c>
      <c r="F1976" s="299" t="s">
        <v>110</v>
      </c>
    </row>
    <row r="1977" spans="1:6" x14ac:dyDescent="0.3">
      <c r="A1977" s="301">
        <v>202402</v>
      </c>
      <c r="B1977" s="299" t="s">
        <v>187</v>
      </c>
      <c r="C1977" s="299" t="s">
        <v>35</v>
      </c>
      <c r="D1977" s="301">
        <v>1</v>
      </c>
      <c r="E1977" s="301">
        <v>830</v>
      </c>
      <c r="F1977" s="299" t="s">
        <v>220</v>
      </c>
    </row>
    <row r="1978" spans="1:6" x14ac:dyDescent="0.3">
      <c r="A1978" s="301">
        <v>202402</v>
      </c>
      <c r="B1978" s="299" t="s">
        <v>187</v>
      </c>
      <c r="C1978" s="299" t="s">
        <v>35</v>
      </c>
      <c r="D1978" s="301">
        <v>1</v>
      </c>
      <c r="E1978" s="301">
        <v>832</v>
      </c>
      <c r="F1978" s="299" t="s">
        <v>397</v>
      </c>
    </row>
    <row r="1979" spans="1:6" x14ac:dyDescent="0.3">
      <c r="A1979" s="301">
        <v>202402</v>
      </c>
      <c r="B1979" s="299" t="s">
        <v>187</v>
      </c>
      <c r="C1979" s="299" t="s">
        <v>35</v>
      </c>
      <c r="D1979" s="301">
        <v>1</v>
      </c>
      <c r="E1979" s="301">
        <v>833</v>
      </c>
      <c r="F1979" s="299" t="s">
        <v>363</v>
      </c>
    </row>
    <row r="1980" spans="1:6" x14ac:dyDescent="0.3">
      <c r="A1980" s="301">
        <v>202402</v>
      </c>
      <c r="B1980" s="299" t="s">
        <v>187</v>
      </c>
      <c r="C1980" s="299" t="s">
        <v>35</v>
      </c>
      <c r="D1980" s="301">
        <v>38.38095238095238</v>
      </c>
      <c r="E1980" s="301">
        <v>834</v>
      </c>
      <c r="F1980" s="299" t="s">
        <v>364</v>
      </c>
    </row>
    <row r="1981" spans="1:6" x14ac:dyDescent="0.3">
      <c r="A1981" s="301">
        <v>202402</v>
      </c>
      <c r="B1981" s="299" t="s">
        <v>187</v>
      </c>
      <c r="C1981" s="299" t="s">
        <v>35</v>
      </c>
      <c r="D1981" s="301">
        <v>1602.6666666666667</v>
      </c>
      <c r="E1981" s="301">
        <v>840</v>
      </c>
      <c r="F1981" s="299" t="s">
        <v>365</v>
      </c>
    </row>
    <row r="1982" spans="1:6" x14ac:dyDescent="0.3">
      <c r="A1982" s="301">
        <v>202402</v>
      </c>
      <c r="B1982" s="299" t="s">
        <v>187</v>
      </c>
      <c r="C1982" s="299" t="s">
        <v>35</v>
      </c>
      <c r="D1982" s="301">
        <v>3</v>
      </c>
      <c r="E1982" s="301">
        <v>850</v>
      </c>
      <c r="F1982" s="299" t="s">
        <v>366</v>
      </c>
    </row>
    <row r="1983" spans="1:6" x14ac:dyDescent="0.3">
      <c r="A1983" s="301">
        <v>202402</v>
      </c>
      <c r="B1983" s="299" t="s">
        <v>187</v>
      </c>
      <c r="C1983" s="299" t="s">
        <v>35</v>
      </c>
      <c r="D1983" s="301">
        <v>6</v>
      </c>
      <c r="E1983" s="301">
        <v>854</v>
      </c>
      <c r="F1983" s="299" t="s">
        <v>367</v>
      </c>
    </row>
    <row r="1984" spans="1:6" x14ac:dyDescent="0.3">
      <c r="A1984" s="301">
        <v>202402</v>
      </c>
      <c r="B1984" s="299" t="s">
        <v>187</v>
      </c>
      <c r="C1984" s="299" t="s">
        <v>35</v>
      </c>
      <c r="D1984" s="301">
        <v>651.04761904761904</v>
      </c>
      <c r="E1984" s="301">
        <v>858</v>
      </c>
      <c r="F1984" s="299" t="s">
        <v>368</v>
      </c>
    </row>
    <row r="1985" spans="1:6" x14ac:dyDescent="0.3">
      <c r="A1985" s="301">
        <v>202402</v>
      </c>
      <c r="B1985" s="299" t="s">
        <v>187</v>
      </c>
      <c r="C1985" s="299" t="s">
        <v>35</v>
      </c>
      <c r="D1985" s="301">
        <v>27.047619047619047</v>
      </c>
      <c r="E1985" s="301">
        <v>860</v>
      </c>
      <c r="F1985" s="299" t="s">
        <v>369</v>
      </c>
    </row>
    <row r="1986" spans="1:6" x14ac:dyDescent="0.3">
      <c r="A1986" s="301">
        <v>202402</v>
      </c>
      <c r="B1986" s="299" t="s">
        <v>187</v>
      </c>
      <c r="C1986" s="299" t="s">
        <v>35</v>
      </c>
      <c r="D1986" s="301">
        <v>7234.7142857142853</v>
      </c>
      <c r="E1986" s="301">
        <v>862</v>
      </c>
      <c r="F1986" s="299" t="s">
        <v>111</v>
      </c>
    </row>
    <row r="1987" spans="1:6" x14ac:dyDescent="0.3">
      <c r="A1987" s="301">
        <v>202402</v>
      </c>
      <c r="B1987" s="299" t="s">
        <v>187</v>
      </c>
      <c r="C1987" s="299" t="s">
        <v>35</v>
      </c>
      <c r="D1987" s="301">
        <v>2</v>
      </c>
      <c r="E1987" s="301">
        <v>876</v>
      </c>
      <c r="F1987" s="299" t="s">
        <v>370</v>
      </c>
    </row>
    <row r="1988" spans="1:6" x14ac:dyDescent="0.3">
      <c r="A1988" s="301">
        <v>202402</v>
      </c>
      <c r="B1988" s="299" t="s">
        <v>187</v>
      </c>
      <c r="C1988" s="299" t="s">
        <v>35</v>
      </c>
      <c r="D1988" s="301">
        <v>1</v>
      </c>
      <c r="E1988" s="301">
        <v>882</v>
      </c>
      <c r="F1988" s="299" t="s">
        <v>371</v>
      </c>
    </row>
    <row r="1989" spans="1:6" x14ac:dyDescent="0.3">
      <c r="A1989" s="301">
        <v>202402</v>
      </c>
      <c r="B1989" s="299" t="s">
        <v>187</v>
      </c>
      <c r="C1989" s="299" t="s">
        <v>35</v>
      </c>
      <c r="D1989" s="301">
        <v>3</v>
      </c>
      <c r="E1989" s="301">
        <v>894</v>
      </c>
      <c r="F1989" s="299" t="s">
        <v>372</v>
      </c>
    </row>
    <row r="1990" spans="1:6" x14ac:dyDescent="0.3">
      <c r="A1990" s="301">
        <v>202402</v>
      </c>
      <c r="B1990" s="299" t="s">
        <v>187</v>
      </c>
      <c r="C1990" s="299" t="s">
        <v>35</v>
      </c>
      <c r="D1990" s="301">
        <v>9.5238095238095237</v>
      </c>
      <c r="E1990" s="301">
        <v>952</v>
      </c>
      <c r="F1990" s="299" t="s">
        <v>459</v>
      </c>
    </row>
    <row r="1991" spans="1:6" x14ac:dyDescent="0.3">
      <c r="A1991" s="301">
        <v>202402</v>
      </c>
      <c r="B1991" s="299" t="s">
        <v>187</v>
      </c>
      <c r="C1991" s="299" t="s">
        <v>35</v>
      </c>
      <c r="D1991" s="301">
        <v>191.33333333333334</v>
      </c>
      <c r="E1991" s="301">
        <v>953</v>
      </c>
      <c r="F1991" s="299" t="s">
        <v>189</v>
      </c>
    </row>
    <row r="1992" spans="1:6" x14ac:dyDescent="0.3">
      <c r="A1992" s="301">
        <v>202402</v>
      </c>
      <c r="B1992" s="299" t="s">
        <v>187</v>
      </c>
      <c r="C1992" s="299" t="s">
        <v>35</v>
      </c>
      <c r="D1992" s="301">
        <v>3</v>
      </c>
      <c r="E1992" s="301">
        <v>954</v>
      </c>
      <c r="F1992" s="299" t="s">
        <v>189</v>
      </c>
    </row>
    <row r="1993" spans="1:6" x14ac:dyDescent="0.3">
      <c r="A1993" s="301">
        <v>202402</v>
      </c>
      <c r="B1993" s="299" t="s">
        <v>187</v>
      </c>
      <c r="C1993" s="299" t="s">
        <v>35</v>
      </c>
      <c r="D1993" s="301">
        <v>3</v>
      </c>
      <c r="E1993" s="301">
        <v>955</v>
      </c>
      <c r="F1993" s="299" t="s">
        <v>189</v>
      </c>
    </row>
    <row r="1994" spans="1:6" x14ac:dyDescent="0.3">
      <c r="A1994" s="301">
        <v>202402</v>
      </c>
      <c r="B1994" s="299" t="s">
        <v>187</v>
      </c>
      <c r="C1994" s="299" t="s">
        <v>89</v>
      </c>
      <c r="D1994" s="301">
        <v>3</v>
      </c>
      <c r="E1994" s="301">
        <v>724</v>
      </c>
      <c r="F1994" s="299" t="s">
        <v>223</v>
      </c>
    </row>
    <row r="1995" spans="1:6" x14ac:dyDescent="0.3">
      <c r="A1995" s="301">
        <v>202402</v>
      </c>
      <c r="B1995" s="299" t="s">
        <v>187</v>
      </c>
      <c r="C1995" s="299" t="s">
        <v>36</v>
      </c>
      <c r="D1995" s="301">
        <v>95.142857142857139</v>
      </c>
      <c r="E1995" s="301">
        <v>4</v>
      </c>
      <c r="F1995" s="299" t="s">
        <v>226</v>
      </c>
    </row>
    <row r="1996" spans="1:6" x14ac:dyDescent="0.3">
      <c r="A1996" s="301">
        <v>202402</v>
      </c>
      <c r="B1996" s="299" t="s">
        <v>187</v>
      </c>
      <c r="C1996" s="299" t="s">
        <v>36</v>
      </c>
      <c r="D1996" s="301">
        <v>323.09523809523807</v>
      </c>
      <c r="E1996" s="301">
        <v>8</v>
      </c>
      <c r="F1996" s="299" t="s">
        <v>227</v>
      </c>
    </row>
    <row r="1997" spans="1:6" x14ac:dyDescent="0.3">
      <c r="A1997" s="301">
        <v>202402</v>
      </c>
      <c r="B1997" s="299" t="s">
        <v>187</v>
      </c>
      <c r="C1997" s="299" t="s">
        <v>36</v>
      </c>
      <c r="D1997" s="301">
        <v>1</v>
      </c>
      <c r="E1997" s="301">
        <v>10</v>
      </c>
      <c r="F1997" s="299" t="s">
        <v>228</v>
      </c>
    </row>
    <row r="1998" spans="1:6" x14ac:dyDescent="0.3">
      <c r="A1998" s="301">
        <v>202402</v>
      </c>
      <c r="B1998" s="299" t="s">
        <v>187</v>
      </c>
      <c r="C1998" s="299" t="s">
        <v>36</v>
      </c>
      <c r="D1998" s="301">
        <v>1624.1428571428571</v>
      </c>
      <c r="E1998" s="301">
        <v>12</v>
      </c>
      <c r="F1998" s="299" t="s">
        <v>229</v>
      </c>
    </row>
    <row r="1999" spans="1:6" x14ac:dyDescent="0.3">
      <c r="A1999" s="301">
        <v>202402</v>
      </c>
      <c r="B1999" s="299" t="s">
        <v>187</v>
      </c>
      <c r="C1999" s="299" t="s">
        <v>36</v>
      </c>
      <c r="D1999" s="301">
        <v>75.19047619047619</v>
      </c>
      <c r="E1999" s="301">
        <v>20</v>
      </c>
      <c r="F1999" s="299" t="s">
        <v>230</v>
      </c>
    </row>
    <row r="2000" spans="1:6" x14ac:dyDescent="0.3">
      <c r="A2000" s="301">
        <v>202402</v>
      </c>
      <c r="B2000" s="299" t="s">
        <v>187</v>
      </c>
      <c r="C2000" s="299" t="s">
        <v>36</v>
      </c>
      <c r="D2000" s="301">
        <v>33.142857142857146</v>
      </c>
      <c r="E2000" s="301">
        <v>24</v>
      </c>
      <c r="F2000" s="299" t="s">
        <v>231</v>
      </c>
    </row>
    <row r="2001" spans="1:6" x14ac:dyDescent="0.3">
      <c r="A2001" s="301">
        <v>202402</v>
      </c>
      <c r="B2001" s="299" t="s">
        <v>187</v>
      </c>
      <c r="C2001" s="299" t="s">
        <v>36</v>
      </c>
      <c r="D2001" s="301">
        <v>1</v>
      </c>
      <c r="E2001" s="301">
        <v>28</v>
      </c>
      <c r="F2001" s="299" t="s">
        <v>373</v>
      </c>
    </row>
    <row r="2002" spans="1:6" x14ac:dyDescent="0.3">
      <c r="A2002" s="301">
        <v>202402</v>
      </c>
      <c r="B2002" s="299" t="s">
        <v>187</v>
      </c>
      <c r="C2002" s="299" t="s">
        <v>36</v>
      </c>
      <c r="D2002" s="301">
        <v>44.476190476190474</v>
      </c>
      <c r="E2002" s="301">
        <v>31</v>
      </c>
      <c r="F2002" s="299" t="s">
        <v>232</v>
      </c>
    </row>
    <row r="2003" spans="1:6" x14ac:dyDescent="0.3">
      <c r="A2003" s="301">
        <v>202402</v>
      </c>
      <c r="B2003" s="299" t="s">
        <v>187</v>
      </c>
      <c r="C2003" s="299" t="s">
        <v>36</v>
      </c>
      <c r="D2003" s="301">
        <v>6120.2380952380954</v>
      </c>
      <c r="E2003" s="301">
        <v>32</v>
      </c>
      <c r="F2003" s="299" t="s">
        <v>183</v>
      </c>
    </row>
    <row r="2004" spans="1:6" x14ac:dyDescent="0.3">
      <c r="A2004" s="301">
        <v>202402</v>
      </c>
      <c r="B2004" s="299" t="s">
        <v>187</v>
      </c>
      <c r="C2004" s="299" t="s">
        <v>36</v>
      </c>
      <c r="D2004" s="301">
        <v>197.38095238095238</v>
      </c>
      <c r="E2004" s="301">
        <v>36</v>
      </c>
      <c r="F2004" s="299" t="s">
        <v>233</v>
      </c>
    </row>
    <row r="2005" spans="1:6" x14ac:dyDescent="0.3">
      <c r="A2005" s="301">
        <v>202402</v>
      </c>
      <c r="B2005" s="299" t="s">
        <v>187</v>
      </c>
      <c r="C2005" s="299" t="s">
        <v>36</v>
      </c>
      <c r="D2005" s="301">
        <v>689.33333333333337</v>
      </c>
      <c r="E2005" s="301">
        <v>40</v>
      </c>
      <c r="F2005" s="299" t="s">
        <v>100</v>
      </c>
    </row>
    <row r="2006" spans="1:6" x14ac:dyDescent="0.3">
      <c r="A2006" s="301">
        <v>202402</v>
      </c>
      <c r="B2006" s="299" t="s">
        <v>187</v>
      </c>
      <c r="C2006" s="299" t="s">
        <v>36</v>
      </c>
      <c r="D2006" s="301">
        <v>1</v>
      </c>
      <c r="E2006" s="301">
        <v>48</v>
      </c>
      <c r="F2006" s="299" t="s">
        <v>235</v>
      </c>
    </row>
    <row r="2007" spans="1:6" x14ac:dyDescent="0.3">
      <c r="A2007" s="301">
        <v>202402</v>
      </c>
      <c r="B2007" s="299" t="s">
        <v>187</v>
      </c>
      <c r="C2007" s="299" t="s">
        <v>36</v>
      </c>
      <c r="D2007" s="301">
        <v>1731.2380952380952</v>
      </c>
      <c r="E2007" s="301">
        <v>50</v>
      </c>
      <c r="F2007" s="299" t="s">
        <v>236</v>
      </c>
    </row>
    <row r="2008" spans="1:6" x14ac:dyDescent="0.3">
      <c r="A2008" s="301">
        <v>202402</v>
      </c>
      <c r="B2008" s="299" t="s">
        <v>187</v>
      </c>
      <c r="C2008" s="299" t="s">
        <v>36</v>
      </c>
      <c r="D2008" s="301">
        <v>684.42857142857144</v>
      </c>
      <c r="E2008" s="301">
        <v>51</v>
      </c>
      <c r="F2008" s="299" t="s">
        <v>237</v>
      </c>
    </row>
    <row r="2009" spans="1:6" x14ac:dyDescent="0.3">
      <c r="A2009" s="301">
        <v>202402</v>
      </c>
      <c r="B2009" s="299" t="s">
        <v>187</v>
      </c>
      <c r="C2009" s="299" t="s">
        <v>36</v>
      </c>
      <c r="D2009" s="301">
        <v>3</v>
      </c>
      <c r="E2009" s="301">
        <v>52</v>
      </c>
      <c r="F2009" s="299" t="s">
        <v>238</v>
      </c>
    </row>
    <row r="2010" spans="1:6" x14ac:dyDescent="0.3">
      <c r="A2010" s="301">
        <v>202402</v>
      </c>
      <c r="B2010" s="299" t="s">
        <v>187</v>
      </c>
      <c r="C2010" s="299" t="s">
        <v>36</v>
      </c>
      <c r="D2010" s="301">
        <v>3100.5714285714284</v>
      </c>
      <c r="E2010" s="301">
        <v>56</v>
      </c>
      <c r="F2010" s="299" t="s">
        <v>239</v>
      </c>
    </row>
    <row r="2011" spans="1:6" x14ac:dyDescent="0.3">
      <c r="A2011" s="301">
        <v>202402</v>
      </c>
      <c r="B2011" s="299" t="s">
        <v>187</v>
      </c>
      <c r="C2011" s="299" t="s">
        <v>36</v>
      </c>
      <c r="D2011" s="301">
        <v>2</v>
      </c>
      <c r="E2011" s="301">
        <v>60</v>
      </c>
      <c r="F2011" s="299" t="s">
        <v>240</v>
      </c>
    </row>
    <row r="2012" spans="1:6" x14ac:dyDescent="0.3">
      <c r="A2012" s="301">
        <v>202402</v>
      </c>
      <c r="B2012" s="299" t="s">
        <v>187</v>
      </c>
      <c r="C2012" s="299" t="s">
        <v>36</v>
      </c>
      <c r="D2012" s="301">
        <v>2</v>
      </c>
      <c r="E2012" s="301">
        <v>64</v>
      </c>
      <c r="F2012" s="299" t="s">
        <v>374</v>
      </c>
    </row>
    <row r="2013" spans="1:6" x14ac:dyDescent="0.3">
      <c r="A2013" s="301">
        <v>202402</v>
      </c>
      <c r="B2013" s="299" t="s">
        <v>187</v>
      </c>
      <c r="C2013" s="299" t="s">
        <v>36</v>
      </c>
      <c r="D2013" s="301">
        <v>2599.2380952380954</v>
      </c>
      <c r="E2013" s="301">
        <v>68</v>
      </c>
      <c r="F2013" s="299" t="s">
        <v>241</v>
      </c>
    </row>
    <row r="2014" spans="1:6" x14ac:dyDescent="0.3">
      <c r="A2014" s="301">
        <v>202402</v>
      </c>
      <c r="B2014" s="299" t="s">
        <v>187</v>
      </c>
      <c r="C2014" s="299" t="s">
        <v>36</v>
      </c>
      <c r="D2014" s="301">
        <v>47.19047619047619</v>
      </c>
      <c r="E2014" s="301">
        <v>70</v>
      </c>
      <c r="F2014" s="299" t="s">
        <v>242</v>
      </c>
    </row>
    <row r="2015" spans="1:6" x14ac:dyDescent="0.3">
      <c r="A2015" s="301">
        <v>202402</v>
      </c>
      <c r="B2015" s="299" t="s">
        <v>187</v>
      </c>
      <c r="C2015" s="299" t="s">
        <v>36</v>
      </c>
      <c r="D2015" s="301">
        <v>2</v>
      </c>
      <c r="E2015" s="301">
        <v>72</v>
      </c>
      <c r="F2015" s="299" t="s">
        <v>375</v>
      </c>
    </row>
    <row r="2016" spans="1:6" x14ac:dyDescent="0.3">
      <c r="A2016" s="301">
        <v>202402</v>
      </c>
      <c r="B2016" s="299" t="s">
        <v>187</v>
      </c>
      <c r="C2016" s="299" t="s">
        <v>36</v>
      </c>
      <c r="D2016" s="301">
        <v>2932.8095238095239</v>
      </c>
      <c r="E2016" s="301">
        <v>76</v>
      </c>
      <c r="F2016" s="299" t="s">
        <v>243</v>
      </c>
    </row>
    <row r="2017" spans="1:6" x14ac:dyDescent="0.3">
      <c r="A2017" s="301">
        <v>202402</v>
      </c>
      <c r="B2017" s="299" t="s">
        <v>187</v>
      </c>
      <c r="C2017" s="299" t="s">
        <v>36</v>
      </c>
      <c r="D2017" s="301">
        <v>3</v>
      </c>
      <c r="E2017" s="301">
        <v>84</v>
      </c>
      <c r="F2017" s="299" t="s">
        <v>401</v>
      </c>
    </row>
    <row r="2018" spans="1:6" x14ac:dyDescent="0.3">
      <c r="A2018" s="301">
        <v>202402</v>
      </c>
      <c r="B2018" s="299" t="s">
        <v>187</v>
      </c>
      <c r="C2018" s="299" t="s">
        <v>36</v>
      </c>
      <c r="D2018" s="301">
        <v>2</v>
      </c>
      <c r="E2018" s="301">
        <v>86</v>
      </c>
      <c r="F2018" s="299" t="s">
        <v>244</v>
      </c>
    </row>
    <row r="2019" spans="1:6" x14ac:dyDescent="0.3">
      <c r="A2019" s="301">
        <v>202402</v>
      </c>
      <c r="B2019" s="299" t="s">
        <v>187</v>
      </c>
      <c r="C2019" s="299" t="s">
        <v>36</v>
      </c>
      <c r="D2019" s="301">
        <v>1</v>
      </c>
      <c r="E2019" s="301">
        <v>92</v>
      </c>
      <c r="F2019" s="299" t="s">
        <v>376</v>
      </c>
    </row>
    <row r="2020" spans="1:6" x14ac:dyDescent="0.3">
      <c r="A2020" s="301">
        <v>202402</v>
      </c>
      <c r="B2020" s="299" t="s">
        <v>187</v>
      </c>
      <c r="C2020" s="299" t="s">
        <v>36</v>
      </c>
      <c r="D2020" s="301">
        <v>1</v>
      </c>
      <c r="E2020" s="301">
        <v>96</v>
      </c>
      <c r="F2020" s="299" t="s">
        <v>377</v>
      </c>
    </row>
    <row r="2021" spans="1:6" x14ac:dyDescent="0.3">
      <c r="A2021" s="301">
        <v>202402</v>
      </c>
      <c r="B2021" s="299" t="s">
        <v>187</v>
      </c>
      <c r="C2021" s="299" t="s">
        <v>36</v>
      </c>
      <c r="D2021" s="301">
        <v>4919.3809523809523</v>
      </c>
      <c r="E2021" s="301">
        <v>100</v>
      </c>
      <c r="F2021" s="299" t="s">
        <v>101</v>
      </c>
    </row>
    <row r="2022" spans="1:6" x14ac:dyDescent="0.3">
      <c r="A2022" s="301">
        <v>202402</v>
      </c>
      <c r="B2022" s="299" t="s">
        <v>187</v>
      </c>
      <c r="C2022" s="299" t="s">
        <v>36</v>
      </c>
      <c r="D2022" s="301">
        <v>9</v>
      </c>
      <c r="E2022" s="301">
        <v>104</v>
      </c>
      <c r="F2022" s="299" t="s">
        <v>245</v>
      </c>
    </row>
    <row r="2023" spans="1:6" x14ac:dyDescent="0.3">
      <c r="A2023" s="301">
        <v>202402</v>
      </c>
      <c r="B2023" s="299" t="s">
        <v>187</v>
      </c>
      <c r="C2023" s="299" t="s">
        <v>36</v>
      </c>
      <c r="D2023" s="301">
        <v>247.42857142857142</v>
      </c>
      <c r="E2023" s="301">
        <v>112</v>
      </c>
      <c r="F2023" s="299" t="s">
        <v>247</v>
      </c>
    </row>
    <row r="2024" spans="1:6" x14ac:dyDescent="0.3">
      <c r="A2024" s="301">
        <v>202402</v>
      </c>
      <c r="B2024" s="299" t="s">
        <v>187</v>
      </c>
      <c r="C2024" s="299" t="s">
        <v>36</v>
      </c>
      <c r="D2024" s="301">
        <v>124.66666666666667</v>
      </c>
      <c r="E2024" s="301">
        <v>120</v>
      </c>
      <c r="F2024" s="299" t="s">
        <v>249</v>
      </c>
    </row>
    <row r="2025" spans="1:6" x14ac:dyDescent="0.3">
      <c r="A2025" s="301">
        <v>202402</v>
      </c>
      <c r="B2025" s="299" t="s">
        <v>187</v>
      </c>
      <c r="C2025" s="299" t="s">
        <v>36</v>
      </c>
      <c r="D2025" s="301">
        <v>255.57142857142858</v>
      </c>
      <c r="E2025" s="301">
        <v>124</v>
      </c>
      <c r="F2025" s="299" t="s">
        <v>250</v>
      </c>
    </row>
    <row r="2026" spans="1:6" x14ac:dyDescent="0.3">
      <c r="A2026" s="301">
        <v>202402</v>
      </c>
      <c r="B2026" s="299" t="s">
        <v>187</v>
      </c>
      <c r="C2026" s="299" t="s">
        <v>36</v>
      </c>
      <c r="D2026" s="301">
        <v>30.476190476190474</v>
      </c>
      <c r="E2026" s="301">
        <v>132</v>
      </c>
      <c r="F2026" s="299" t="s">
        <v>251</v>
      </c>
    </row>
    <row r="2027" spans="1:6" x14ac:dyDescent="0.3">
      <c r="A2027" s="301">
        <v>202402</v>
      </c>
      <c r="B2027" s="299" t="s">
        <v>187</v>
      </c>
      <c r="C2027" s="299" t="s">
        <v>36</v>
      </c>
      <c r="D2027" s="301">
        <v>4</v>
      </c>
      <c r="E2027" s="301">
        <v>140</v>
      </c>
      <c r="F2027" s="299" t="s">
        <v>378</v>
      </c>
    </row>
    <row r="2028" spans="1:6" x14ac:dyDescent="0.3">
      <c r="A2028" s="301">
        <v>202402</v>
      </c>
      <c r="B2028" s="299" t="s">
        <v>187</v>
      </c>
      <c r="C2028" s="299" t="s">
        <v>36</v>
      </c>
      <c r="D2028" s="301">
        <v>23</v>
      </c>
      <c r="E2028" s="301">
        <v>144</v>
      </c>
      <c r="F2028" s="299" t="s">
        <v>253</v>
      </c>
    </row>
    <row r="2029" spans="1:6" x14ac:dyDescent="0.3">
      <c r="A2029" s="301">
        <v>202402</v>
      </c>
      <c r="B2029" s="299" t="s">
        <v>187</v>
      </c>
      <c r="C2029" s="299" t="s">
        <v>36</v>
      </c>
      <c r="D2029" s="301">
        <v>2</v>
      </c>
      <c r="E2029" s="301">
        <v>148</v>
      </c>
      <c r="F2029" s="299" t="s">
        <v>379</v>
      </c>
    </row>
    <row r="2030" spans="1:6" x14ac:dyDescent="0.3">
      <c r="A2030" s="301">
        <v>202402</v>
      </c>
      <c r="B2030" s="299" t="s">
        <v>187</v>
      </c>
      <c r="C2030" s="299" t="s">
        <v>36</v>
      </c>
      <c r="D2030" s="301">
        <v>1039.1904761904761</v>
      </c>
      <c r="E2030" s="301">
        <v>152</v>
      </c>
      <c r="F2030" s="299" t="s">
        <v>254</v>
      </c>
    </row>
    <row r="2031" spans="1:6" x14ac:dyDescent="0.3">
      <c r="A2031" s="301">
        <v>202402</v>
      </c>
      <c r="B2031" s="299" t="s">
        <v>187</v>
      </c>
      <c r="C2031" s="299" t="s">
        <v>36</v>
      </c>
      <c r="D2031" s="301">
        <v>32822.952380952382</v>
      </c>
      <c r="E2031" s="301">
        <v>156</v>
      </c>
      <c r="F2031" s="299" t="s">
        <v>112</v>
      </c>
    </row>
    <row r="2032" spans="1:6" x14ac:dyDescent="0.3">
      <c r="A2032" s="301">
        <v>202402</v>
      </c>
      <c r="B2032" s="299" t="s">
        <v>187</v>
      </c>
      <c r="C2032" s="299" t="s">
        <v>36</v>
      </c>
      <c r="D2032" s="301">
        <v>29.80952380952381</v>
      </c>
      <c r="E2032" s="301">
        <v>158</v>
      </c>
      <c r="F2032" s="299" t="s">
        <v>255</v>
      </c>
    </row>
    <row r="2033" spans="1:6" x14ac:dyDescent="0.3">
      <c r="A2033" s="301">
        <v>202402</v>
      </c>
      <c r="B2033" s="299" t="s">
        <v>187</v>
      </c>
      <c r="C2033" s="299" t="s">
        <v>36</v>
      </c>
      <c r="D2033" s="301">
        <v>9197.4761904761908</v>
      </c>
      <c r="E2033" s="301">
        <v>170</v>
      </c>
      <c r="F2033" s="299" t="s">
        <v>102</v>
      </c>
    </row>
    <row r="2034" spans="1:6" x14ac:dyDescent="0.3">
      <c r="A2034" s="301">
        <v>202402</v>
      </c>
      <c r="B2034" s="299" t="s">
        <v>187</v>
      </c>
      <c r="C2034" s="299" t="s">
        <v>36</v>
      </c>
      <c r="D2034" s="301">
        <v>1</v>
      </c>
      <c r="E2034" s="301">
        <v>174</v>
      </c>
      <c r="F2034" s="299" t="s">
        <v>257</v>
      </c>
    </row>
    <row r="2035" spans="1:6" x14ac:dyDescent="0.3">
      <c r="A2035" s="301">
        <v>202402</v>
      </c>
      <c r="B2035" s="299" t="s">
        <v>187</v>
      </c>
      <c r="C2035" s="299" t="s">
        <v>36</v>
      </c>
      <c r="D2035" s="301">
        <v>27.761904761904763</v>
      </c>
      <c r="E2035" s="301">
        <v>178</v>
      </c>
      <c r="F2035" s="299" t="s">
        <v>258</v>
      </c>
    </row>
    <row r="2036" spans="1:6" x14ac:dyDescent="0.3">
      <c r="A2036" s="301">
        <v>202402</v>
      </c>
      <c r="B2036" s="299" t="s">
        <v>187</v>
      </c>
      <c r="C2036" s="299" t="s">
        <v>36</v>
      </c>
      <c r="D2036" s="301">
        <v>13</v>
      </c>
      <c r="E2036" s="301">
        <v>180</v>
      </c>
      <c r="F2036" s="299" t="s">
        <v>259</v>
      </c>
    </row>
    <row r="2037" spans="1:6" x14ac:dyDescent="0.3">
      <c r="A2037" s="301">
        <v>202402</v>
      </c>
      <c r="B2037" s="299" t="s">
        <v>187</v>
      </c>
      <c r="C2037" s="299" t="s">
        <v>36</v>
      </c>
      <c r="D2037" s="301">
        <v>72.61904761904762</v>
      </c>
      <c r="E2037" s="301">
        <v>188</v>
      </c>
      <c r="F2037" s="299" t="s">
        <v>260</v>
      </c>
    </row>
    <row r="2038" spans="1:6" x14ac:dyDescent="0.3">
      <c r="A2038" s="301">
        <v>202402</v>
      </c>
      <c r="B2038" s="299" t="s">
        <v>187</v>
      </c>
      <c r="C2038" s="299" t="s">
        <v>36</v>
      </c>
      <c r="D2038" s="301">
        <v>225.66666666666666</v>
      </c>
      <c r="E2038" s="301">
        <v>191</v>
      </c>
      <c r="F2038" s="299" t="s">
        <v>103</v>
      </c>
    </row>
    <row r="2039" spans="1:6" x14ac:dyDescent="0.3">
      <c r="A2039" s="301">
        <v>202402</v>
      </c>
      <c r="B2039" s="299" t="s">
        <v>187</v>
      </c>
      <c r="C2039" s="299" t="s">
        <v>36</v>
      </c>
      <c r="D2039" s="301">
        <v>1711.5238095238096</v>
      </c>
      <c r="E2039" s="301">
        <v>192</v>
      </c>
      <c r="F2039" s="299" t="s">
        <v>261</v>
      </c>
    </row>
    <row r="2040" spans="1:6" x14ac:dyDescent="0.3">
      <c r="A2040" s="301">
        <v>202402</v>
      </c>
      <c r="B2040" s="299" t="s">
        <v>187</v>
      </c>
      <c r="C2040" s="299" t="s">
        <v>36</v>
      </c>
      <c r="D2040" s="301">
        <v>41</v>
      </c>
      <c r="E2040" s="301">
        <v>196</v>
      </c>
      <c r="F2040" s="299" t="s">
        <v>120</v>
      </c>
    </row>
    <row r="2041" spans="1:6" x14ac:dyDescent="0.3">
      <c r="A2041" s="301">
        <v>202402</v>
      </c>
      <c r="B2041" s="299" t="s">
        <v>187</v>
      </c>
      <c r="C2041" s="299" t="s">
        <v>36</v>
      </c>
      <c r="D2041" s="301">
        <v>361.28571428571428</v>
      </c>
      <c r="E2041" s="301">
        <v>203</v>
      </c>
      <c r="F2041" s="299" t="s">
        <v>224</v>
      </c>
    </row>
    <row r="2042" spans="1:6" x14ac:dyDescent="0.3">
      <c r="A2042" s="301">
        <v>202402</v>
      </c>
      <c r="B2042" s="299" t="s">
        <v>187</v>
      </c>
      <c r="C2042" s="299" t="s">
        <v>36</v>
      </c>
      <c r="D2042" s="301">
        <v>19.571428571428573</v>
      </c>
      <c r="E2042" s="301">
        <v>204</v>
      </c>
      <c r="F2042" s="299" t="s">
        <v>262</v>
      </c>
    </row>
    <row r="2043" spans="1:6" x14ac:dyDescent="0.3">
      <c r="A2043" s="301">
        <v>202402</v>
      </c>
      <c r="B2043" s="299" t="s">
        <v>187</v>
      </c>
      <c r="C2043" s="299" t="s">
        <v>36</v>
      </c>
      <c r="D2043" s="301">
        <v>1003.6190476190476</v>
      </c>
      <c r="E2043" s="301">
        <v>208</v>
      </c>
      <c r="F2043" s="299" t="s">
        <v>113</v>
      </c>
    </row>
    <row r="2044" spans="1:6" x14ac:dyDescent="0.3">
      <c r="A2044" s="301">
        <v>202402</v>
      </c>
      <c r="B2044" s="299" t="s">
        <v>187</v>
      </c>
      <c r="C2044" s="299" t="s">
        <v>36</v>
      </c>
      <c r="D2044" s="301">
        <v>12</v>
      </c>
      <c r="E2044" s="301">
        <v>212</v>
      </c>
      <c r="F2044" s="299" t="s">
        <v>263</v>
      </c>
    </row>
    <row r="2045" spans="1:6" x14ac:dyDescent="0.3">
      <c r="A2045" s="301">
        <v>202402</v>
      </c>
      <c r="B2045" s="299" t="s">
        <v>187</v>
      </c>
      <c r="C2045" s="299" t="s">
        <v>36</v>
      </c>
      <c r="D2045" s="301">
        <v>1726.3809523809523</v>
      </c>
      <c r="E2045" s="301">
        <v>214</v>
      </c>
      <c r="F2045" s="299" t="s">
        <v>225</v>
      </c>
    </row>
    <row r="2046" spans="1:6" x14ac:dyDescent="0.3">
      <c r="A2046" s="301">
        <v>202402</v>
      </c>
      <c r="B2046" s="299" t="s">
        <v>187</v>
      </c>
      <c r="C2046" s="299" t="s">
        <v>36</v>
      </c>
      <c r="D2046" s="301">
        <v>4327.8571428571431</v>
      </c>
      <c r="E2046" s="301">
        <v>218</v>
      </c>
      <c r="F2046" s="299" t="s">
        <v>114</v>
      </c>
    </row>
    <row r="2047" spans="1:6" x14ac:dyDescent="0.3">
      <c r="A2047" s="301">
        <v>202402</v>
      </c>
      <c r="B2047" s="299" t="s">
        <v>187</v>
      </c>
      <c r="C2047" s="299" t="s">
        <v>36</v>
      </c>
      <c r="D2047" s="301">
        <v>292.52380952380952</v>
      </c>
      <c r="E2047" s="301">
        <v>222</v>
      </c>
      <c r="F2047" s="299" t="s">
        <v>264</v>
      </c>
    </row>
    <row r="2048" spans="1:6" x14ac:dyDescent="0.3">
      <c r="A2048" s="301">
        <v>202402</v>
      </c>
      <c r="B2048" s="299" t="s">
        <v>187</v>
      </c>
      <c r="C2048" s="299" t="s">
        <v>36</v>
      </c>
      <c r="D2048" s="301">
        <v>90</v>
      </c>
      <c r="E2048" s="301">
        <v>226</v>
      </c>
      <c r="F2048" s="299" t="s">
        <v>265</v>
      </c>
    </row>
    <row r="2049" spans="1:6" x14ac:dyDescent="0.3">
      <c r="A2049" s="301">
        <v>202402</v>
      </c>
      <c r="B2049" s="299" t="s">
        <v>187</v>
      </c>
      <c r="C2049" s="299" t="s">
        <v>36</v>
      </c>
      <c r="D2049" s="301">
        <v>8.5238095238095237</v>
      </c>
      <c r="E2049" s="301">
        <v>231</v>
      </c>
      <c r="F2049" s="299" t="s">
        <v>266</v>
      </c>
    </row>
    <row r="2050" spans="1:6" x14ac:dyDescent="0.3">
      <c r="A2050" s="301">
        <v>202402</v>
      </c>
      <c r="B2050" s="299" t="s">
        <v>187</v>
      </c>
      <c r="C2050" s="299" t="s">
        <v>36</v>
      </c>
      <c r="D2050" s="301">
        <v>5</v>
      </c>
      <c r="E2050" s="301">
        <v>232</v>
      </c>
      <c r="F2050" s="299" t="s">
        <v>380</v>
      </c>
    </row>
    <row r="2051" spans="1:6" x14ac:dyDescent="0.3">
      <c r="A2051" s="301">
        <v>202402</v>
      </c>
      <c r="B2051" s="299" t="s">
        <v>187</v>
      </c>
      <c r="C2051" s="299" t="s">
        <v>36</v>
      </c>
      <c r="D2051" s="301">
        <v>194.38095238095238</v>
      </c>
      <c r="E2051" s="301">
        <v>233</v>
      </c>
      <c r="F2051" s="299" t="s">
        <v>104</v>
      </c>
    </row>
    <row r="2052" spans="1:6" x14ac:dyDescent="0.3">
      <c r="A2052" s="301">
        <v>202402</v>
      </c>
      <c r="B2052" s="299" t="s">
        <v>187</v>
      </c>
      <c r="C2052" s="299" t="s">
        <v>36</v>
      </c>
      <c r="D2052" s="301">
        <v>1</v>
      </c>
      <c r="E2052" s="301">
        <v>234</v>
      </c>
      <c r="F2052" s="299" t="s">
        <v>267</v>
      </c>
    </row>
    <row r="2053" spans="1:6" x14ac:dyDescent="0.3">
      <c r="A2053" s="301">
        <v>202402</v>
      </c>
      <c r="B2053" s="299" t="s">
        <v>187</v>
      </c>
      <c r="C2053" s="299" t="s">
        <v>36</v>
      </c>
      <c r="D2053" s="301">
        <v>3</v>
      </c>
      <c r="E2053" s="301">
        <v>239</v>
      </c>
      <c r="F2053" s="299" t="s">
        <v>404</v>
      </c>
    </row>
    <row r="2054" spans="1:6" x14ac:dyDescent="0.3">
      <c r="A2054" s="301">
        <v>202402</v>
      </c>
      <c r="B2054" s="299" t="s">
        <v>187</v>
      </c>
      <c r="C2054" s="299" t="s">
        <v>36</v>
      </c>
      <c r="D2054" s="301">
        <v>536.76190476190482</v>
      </c>
      <c r="E2054" s="301">
        <v>246</v>
      </c>
      <c r="F2054" s="299" t="s">
        <v>116</v>
      </c>
    </row>
    <row r="2055" spans="1:6" x14ac:dyDescent="0.3">
      <c r="A2055" s="301">
        <v>202402</v>
      </c>
      <c r="B2055" s="299" t="s">
        <v>187</v>
      </c>
      <c r="C2055" s="299" t="s">
        <v>36</v>
      </c>
      <c r="D2055" s="301">
        <v>1</v>
      </c>
      <c r="E2055" s="301">
        <v>249</v>
      </c>
      <c r="F2055" s="299" t="s">
        <v>218</v>
      </c>
    </row>
    <row r="2056" spans="1:6" x14ac:dyDescent="0.3">
      <c r="A2056" s="301">
        <v>202402</v>
      </c>
      <c r="B2056" s="299" t="s">
        <v>187</v>
      </c>
      <c r="C2056" s="299" t="s">
        <v>36</v>
      </c>
      <c r="D2056" s="301">
        <v>9102.3809523809523</v>
      </c>
      <c r="E2056" s="301">
        <v>250</v>
      </c>
      <c r="F2056" s="299" t="s">
        <v>105</v>
      </c>
    </row>
    <row r="2057" spans="1:6" x14ac:dyDescent="0.3">
      <c r="A2057" s="301">
        <v>202402</v>
      </c>
      <c r="B2057" s="299" t="s">
        <v>187</v>
      </c>
      <c r="C2057" s="299" t="s">
        <v>36</v>
      </c>
      <c r="D2057" s="301">
        <v>4</v>
      </c>
      <c r="E2057" s="301">
        <v>266</v>
      </c>
      <c r="F2057" s="299" t="s">
        <v>268</v>
      </c>
    </row>
    <row r="2058" spans="1:6" x14ac:dyDescent="0.3">
      <c r="A2058" s="301">
        <v>202402</v>
      </c>
      <c r="B2058" s="299" t="s">
        <v>187</v>
      </c>
      <c r="C2058" s="299" t="s">
        <v>36</v>
      </c>
      <c r="D2058" s="301">
        <v>586.09523809523807</v>
      </c>
      <c r="E2058" s="301">
        <v>268</v>
      </c>
      <c r="F2058" s="299" t="s">
        <v>269</v>
      </c>
    </row>
    <row r="2059" spans="1:6" x14ac:dyDescent="0.3">
      <c r="A2059" s="301">
        <v>202402</v>
      </c>
      <c r="B2059" s="299" t="s">
        <v>187</v>
      </c>
      <c r="C2059" s="299" t="s">
        <v>36</v>
      </c>
      <c r="D2059" s="301">
        <v>136</v>
      </c>
      <c r="E2059" s="301">
        <v>270</v>
      </c>
      <c r="F2059" s="299" t="s">
        <v>270</v>
      </c>
    </row>
    <row r="2060" spans="1:6" x14ac:dyDescent="0.3">
      <c r="A2060" s="301">
        <v>202402</v>
      </c>
      <c r="B2060" s="299" t="s">
        <v>187</v>
      </c>
      <c r="C2060" s="299" t="s">
        <v>36</v>
      </c>
      <c r="D2060" s="301">
        <v>89.476190476190482</v>
      </c>
      <c r="E2060" s="301">
        <v>275</v>
      </c>
      <c r="F2060" s="299" t="s">
        <v>271</v>
      </c>
    </row>
    <row r="2061" spans="1:6" x14ac:dyDescent="0.3">
      <c r="A2061" s="301">
        <v>202402</v>
      </c>
      <c r="B2061" s="299" t="s">
        <v>187</v>
      </c>
      <c r="C2061" s="299" t="s">
        <v>36</v>
      </c>
      <c r="D2061" s="301">
        <v>10362.238095238095</v>
      </c>
      <c r="E2061" s="301">
        <v>276</v>
      </c>
      <c r="F2061" s="299" t="s">
        <v>99</v>
      </c>
    </row>
    <row r="2062" spans="1:6" x14ac:dyDescent="0.3">
      <c r="A2062" s="301">
        <v>202402</v>
      </c>
      <c r="B2062" s="299" t="s">
        <v>187</v>
      </c>
      <c r="C2062" s="299" t="s">
        <v>36</v>
      </c>
      <c r="D2062" s="301">
        <v>158.61904761904762</v>
      </c>
      <c r="E2062" s="301">
        <v>288</v>
      </c>
      <c r="F2062" s="299" t="s">
        <v>272</v>
      </c>
    </row>
    <row r="2063" spans="1:6" x14ac:dyDescent="0.3">
      <c r="A2063" s="301">
        <v>202402</v>
      </c>
      <c r="B2063" s="299" t="s">
        <v>187</v>
      </c>
      <c r="C2063" s="299" t="s">
        <v>36</v>
      </c>
      <c r="D2063" s="301">
        <v>4</v>
      </c>
      <c r="E2063" s="301">
        <v>292</v>
      </c>
      <c r="F2063" s="299" t="s">
        <v>273</v>
      </c>
    </row>
    <row r="2064" spans="1:6" x14ac:dyDescent="0.3">
      <c r="A2064" s="301">
        <v>202402</v>
      </c>
      <c r="B2064" s="299" t="s">
        <v>187</v>
      </c>
      <c r="C2064" s="299" t="s">
        <v>36</v>
      </c>
      <c r="D2064" s="301">
        <v>383.66666666666669</v>
      </c>
      <c r="E2064" s="301">
        <v>300</v>
      </c>
      <c r="F2064" s="299" t="s">
        <v>117</v>
      </c>
    </row>
    <row r="2065" spans="1:6" x14ac:dyDescent="0.3">
      <c r="A2065" s="301">
        <v>202402</v>
      </c>
      <c r="B2065" s="299" t="s">
        <v>187</v>
      </c>
      <c r="C2065" s="299" t="s">
        <v>36</v>
      </c>
      <c r="D2065" s="301">
        <v>1.6666666666666667</v>
      </c>
      <c r="E2065" s="301">
        <v>304</v>
      </c>
      <c r="F2065" s="299" t="s">
        <v>381</v>
      </c>
    </row>
    <row r="2066" spans="1:6" x14ac:dyDescent="0.3">
      <c r="A2066" s="301">
        <v>202402</v>
      </c>
      <c r="B2066" s="299" t="s">
        <v>187</v>
      </c>
      <c r="C2066" s="299" t="s">
        <v>36</v>
      </c>
      <c r="D2066" s="301">
        <v>4</v>
      </c>
      <c r="E2066" s="301">
        <v>308</v>
      </c>
      <c r="F2066" s="299" t="s">
        <v>7</v>
      </c>
    </row>
    <row r="2067" spans="1:6" x14ac:dyDescent="0.3">
      <c r="A2067" s="301">
        <v>202402</v>
      </c>
      <c r="B2067" s="299" t="s">
        <v>187</v>
      </c>
      <c r="C2067" s="299" t="s">
        <v>36</v>
      </c>
      <c r="D2067" s="301">
        <v>100.95238095238095</v>
      </c>
      <c r="E2067" s="301">
        <v>320</v>
      </c>
      <c r="F2067" s="299" t="s">
        <v>274</v>
      </c>
    </row>
    <row r="2068" spans="1:6" x14ac:dyDescent="0.3">
      <c r="A2068" s="301">
        <v>202402</v>
      </c>
      <c r="B2068" s="299" t="s">
        <v>187</v>
      </c>
      <c r="C2068" s="299" t="s">
        <v>36</v>
      </c>
      <c r="D2068" s="301">
        <v>116.28571428571429</v>
      </c>
      <c r="E2068" s="301">
        <v>324</v>
      </c>
      <c r="F2068" s="299" t="s">
        <v>275</v>
      </c>
    </row>
    <row r="2069" spans="1:6" x14ac:dyDescent="0.3">
      <c r="A2069" s="301">
        <v>202402</v>
      </c>
      <c r="B2069" s="299" t="s">
        <v>187</v>
      </c>
      <c r="C2069" s="299" t="s">
        <v>36</v>
      </c>
      <c r="D2069" s="301">
        <v>23</v>
      </c>
      <c r="E2069" s="301">
        <v>332</v>
      </c>
      <c r="F2069" s="299" t="s">
        <v>277</v>
      </c>
    </row>
    <row r="2070" spans="1:6" x14ac:dyDescent="0.3">
      <c r="A2070" s="301">
        <v>202402</v>
      </c>
      <c r="B2070" s="299" t="s">
        <v>187</v>
      </c>
      <c r="C2070" s="299" t="s">
        <v>36</v>
      </c>
      <c r="D2070" s="301">
        <v>990.04761904761904</v>
      </c>
      <c r="E2070" s="301">
        <v>340</v>
      </c>
      <c r="F2070" s="299" t="s">
        <v>190</v>
      </c>
    </row>
    <row r="2071" spans="1:6" x14ac:dyDescent="0.3">
      <c r="A2071" s="301">
        <v>202402</v>
      </c>
      <c r="B2071" s="299" t="s">
        <v>187</v>
      </c>
      <c r="C2071" s="299" t="s">
        <v>36</v>
      </c>
      <c r="D2071" s="301">
        <v>1</v>
      </c>
      <c r="E2071" s="301">
        <v>344</v>
      </c>
      <c r="F2071" s="299" t="s">
        <v>278</v>
      </c>
    </row>
    <row r="2072" spans="1:6" x14ac:dyDescent="0.3">
      <c r="A2072" s="301">
        <v>202402</v>
      </c>
      <c r="B2072" s="299" t="s">
        <v>187</v>
      </c>
      <c r="C2072" s="299" t="s">
        <v>36</v>
      </c>
      <c r="D2072" s="301">
        <v>868.14285714285711</v>
      </c>
      <c r="E2072" s="301">
        <v>348</v>
      </c>
      <c r="F2072" s="299" t="s">
        <v>279</v>
      </c>
    </row>
    <row r="2073" spans="1:6" x14ac:dyDescent="0.3">
      <c r="A2073" s="301">
        <v>202402</v>
      </c>
      <c r="B2073" s="299" t="s">
        <v>187</v>
      </c>
      <c r="C2073" s="299" t="s">
        <v>36</v>
      </c>
      <c r="D2073" s="301">
        <v>87.904761904761898</v>
      </c>
      <c r="E2073" s="301">
        <v>352</v>
      </c>
      <c r="F2073" s="299" t="s">
        <v>280</v>
      </c>
    </row>
    <row r="2074" spans="1:6" x14ac:dyDescent="0.3">
      <c r="A2074" s="301">
        <v>202402</v>
      </c>
      <c r="B2074" s="299" t="s">
        <v>187</v>
      </c>
      <c r="C2074" s="299" t="s">
        <v>36</v>
      </c>
      <c r="D2074" s="301">
        <v>3136.7619047619046</v>
      </c>
      <c r="E2074" s="301">
        <v>356</v>
      </c>
      <c r="F2074" s="299" t="s">
        <v>281</v>
      </c>
    </row>
    <row r="2075" spans="1:6" x14ac:dyDescent="0.3">
      <c r="A2075" s="301">
        <v>202402</v>
      </c>
      <c r="B2075" s="299" t="s">
        <v>187</v>
      </c>
      <c r="C2075" s="299" t="s">
        <v>36</v>
      </c>
      <c r="D2075" s="301">
        <v>45.38095238095238</v>
      </c>
      <c r="E2075" s="301">
        <v>360</v>
      </c>
      <c r="F2075" s="299" t="s">
        <v>282</v>
      </c>
    </row>
    <row r="2076" spans="1:6" x14ac:dyDescent="0.3">
      <c r="A2076" s="301">
        <v>202402</v>
      </c>
      <c r="B2076" s="299" t="s">
        <v>187</v>
      </c>
      <c r="C2076" s="299" t="s">
        <v>36</v>
      </c>
      <c r="D2076" s="301">
        <v>478.52380952380952</v>
      </c>
      <c r="E2076" s="301">
        <v>364</v>
      </c>
      <c r="F2076" s="299" t="s">
        <v>283</v>
      </c>
    </row>
    <row r="2077" spans="1:6" x14ac:dyDescent="0.3">
      <c r="A2077" s="301">
        <v>202402</v>
      </c>
      <c r="B2077" s="299" t="s">
        <v>187</v>
      </c>
      <c r="C2077" s="299" t="s">
        <v>36</v>
      </c>
      <c r="D2077" s="301">
        <v>99.333333333333329</v>
      </c>
      <c r="E2077" s="301">
        <v>368</v>
      </c>
      <c r="F2077" s="299" t="s">
        <v>284</v>
      </c>
    </row>
    <row r="2078" spans="1:6" x14ac:dyDescent="0.3">
      <c r="A2078" s="301">
        <v>202402</v>
      </c>
      <c r="B2078" s="299" t="s">
        <v>187</v>
      </c>
      <c r="C2078" s="299" t="s">
        <v>36</v>
      </c>
      <c r="D2078" s="301">
        <v>1751.1428571428571</v>
      </c>
      <c r="E2078" s="301">
        <v>372</v>
      </c>
      <c r="F2078" s="299" t="s">
        <v>106</v>
      </c>
    </row>
    <row r="2079" spans="1:6" x14ac:dyDescent="0.3">
      <c r="A2079" s="301">
        <v>202402</v>
      </c>
      <c r="B2079" s="299" t="s">
        <v>187</v>
      </c>
      <c r="C2079" s="299" t="s">
        <v>36</v>
      </c>
      <c r="D2079" s="301">
        <v>279.04761904761904</v>
      </c>
      <c r="E2079" s="301">
        <v>376</v>
      </c>
      <c r="F2079" s="299" t="s">
        <v>285</v>
      </c>
    </row>
    <row r="2080" spans="1:6" x14ac:dyDescent="0.3">
      <c r="A2080" s="301">
        <v>202402</v>
      </c>
      <c r="B2080" s="299" t="s">
        <v>187</v>
      </c>
      <c r="C2080" s="299" t="s">
        <v>36</v>
      </c>
      <c r="D2080" s="301">
        <v>25194.095238095237</v>
      </c>
      <c r="E2080" s="301">
        <v>380</v>
      </c>
      <c r="F2080" s="299" t="s">
        <v>107</v>
      </c>
    </row>
    <row r="2081" spans="1:6" x14ac:dyDescent="0.3">
      <c r="A2081" s="301">
        <v>202402</v>
      </c>
      <c r="B2081" s="299" t="s">
        <v>187</v>
      </c>
      <c r="C2081" s="299" t="s">
        <v>36</v>
      </c>
      <c r="D2081" s="301">
        <v>84.61904761904762</v>
      </c>
      <c r="E2081" s="301">
        <v>384</v>
      </c>
      <c r="F2081" s="299" t="s">
        <v>286</v>
      </c>
    </row>
    <row r="2082" spans="1:6" x14ac:dyDescent="0.3">
      <c r="A2082" s="301">
        <v>202402</v>
      </c>
      <c r="B2082" s="299" t="s">
        <v>187</v>
      </c>
      <c r="C2082" s="299" t="s">
        <v>36</v>
      </c>
      <c r="D2082" s="301">
        <v>13.761904761904763</v>
      </c>
      <c r="E2082" s="301">
        <v>388</v>
      </c>
      <c r="F2082" s="299" t="s">
        <v>287</v>
      </c>
    </row>
    <row r="2083" spans="1:6" x14ac:dyDescent="0.3">
      <c r="A2083" s="301">
        <v>202402</v>
      </c>
      <c r="B2083" s="299" t="s">
        <v>187</v>
      </c>
      <c r="C2083" s="299" t="s">
        <v>36</v>
      </c>
      <c r="D2083" s="301">
        <v>272.95238095238096</v>
      </c>
      <c r="E2083" s="301">
        <v>392</v>
      </c>
      <c r="F2083" s="299" t="s">
        <v>288</v>
      </c>
    </row>
    <row r="2084" spans="1:6" x14ac:dyDescent="0.3">
      <c r="A2084" s="301">
        <v>202402</v>
      </c>
      <c r="B2084" s="299" t="s">
        <v>187</v>
      </c>
      <c r="C2084" s="299" t="s">
        <v>36</v>
      </c>
      <c r="D2084" s="301">
        <v>51.61904761904762</v>
      </c>
      <c r="E2084" s="301">
        <v>398</v>
      </c>
      <c r="F2084" s="299" t="s">
        <v>289</v>
      </c>
    </row>
    <row r="2085" spans="1:6" x14ac:dyDescent="0.3">
      <c r="A2085" s="301">
        <v>202402</v>
      </c>
      <c r="B2085" s="299" t="s">
        <v>187</v>
      </c>
      <c r="C2085" s="299" t="s">
        <v>36</v>
      </c>
      <c r="D2085" s="301">
        <v>75.428571428571431</v>
      </c>
      <c r="E2085" s="301">
        <v>400</v>
      </c>
      <c r="F2085" s="299" t="s">
        <v>290</v>
      </c>
    </row>
    <row r="2086" spans="1:6" x14ac:dyDescent="0.3">
      <c r="A2086" s="301">
        <v>202402</v>
      </c>
      <c r="B2086" s="299" t="s">
        <v>187</v>
      </c>
      <c r="C2086" s="299" t="s">
        <v>36</v>
      </c>
      <c r="D2086" s="301">
        <v>25.428571428571427</v>
      </c>
      <c r="E2086" s="301">
        <v>404</v>
      </c>
      <c r="F2086" s="299" t="s">
        <v>291</v>
      </c>
    </row>
    <row r="2087" spans="1:6" x14ac:dyDescent="0.3">
      <c r="A2087" s="301">
        <v>202402</v>
      </c>
      <c r="B2087" s="299" t="s">
        <v>187</v>
      </c>
      <c r="C2087" s="299" t="s">
        <v>36</v>
      </c>
      <c r="D2087" s="301">
        <v>55</v>
      </c>
      <c r="E2087" s="301">
        <v>408</v>
      </c>
      <c r="F2087" s="299" t="s">
        <v>292</v>
      </c>
    </row>
    <row r="2088" spans="1:6" x14ac:dyDescent="0.3">
      <c r="A2088" s="301">
        <v>202402</v>
      </c>
      <c r="B2088" s="299" t="s">
        <v>187</v>
      </c>
      <c r="C2088" s="299" t="s">
        <v>36</v>
      </c>
      <c r="D2088" s="301">
        <v>166.0952380952381</v>
      </c>
      <c r="E2088" s="301">
        <v>410</v>
      </c>
      <c r="F2088" s="299" t="s">
        <v>293</v>
      </c>
    </row>
    <row r="2089" spans="1:6" x14ac:dyDescent="0.3">
      <c r="A2089" s="301">
        <v>202402</v>
      </c>
      <c r="B2089" s="299" t="s">
        <v>187</v>
      </c>
      <c r="C2089" s="299" t="s">
        <v>36</v>
      </c>
      <c r="D2089" s="301">
        <v>7.1904761904761907</v>
      </c>
      <c r="E2089" s="301">
        <v>414</v>
      </c>
      <c r="F2089" s="299" t="s">
        <v>294</v>
      </c>
    </row>
    <row r="2090" spans="1:6" x14ac:dyDescent="0.3">
      <c r="A2090" s="301">
        <v>202402</v>
      </c>
      <c r="B2090" s="299" t="s">
        <v>187</v>
      </c>
      <c r="C2090" s="299" t="s">
        <v>36</v>
      </c>
      <c r="D2090" s="301">
        <v>7</v>
      </c>
      <c r="E2090" s="301">
        <v>417</v>
      </c>
      <c r="F2090" s="299" t="s">
        <v>295</v>
      </c>
    </row>
    <row r="2091" spans="1:6" x14ac:dyDescent="0.3">
      <c r="A2091" s="301">
        <v>202402</v>
      </c>
      <c r="B2091" s="299" t="s">
        <v>187</v>
      </c>
      <c r="C2091" s="299" t="s">
        <v>36</v>
      </c>
      <c r="D2091" s="301">
        <v>3</v>
      </c>
      <c r="E2091" s="301">
        <v>418</v>
      </c>
      <c r="F2091" s="299" t="s">
        <v>296</v>
      </c>
    </row>
    <row r="2092" spans="1:6" x14ac:dyDescent="0.3">
      <c r="A2092" s="301">
        <v>202402</v>
      </c>
      <c r="B2092" s="299" t="s">
        <v>187</v>
      </c>
      <c r="C2092" s="299" t="s">
        <v>36</v>
      </c>
      <c r="D2092" s="301">
        <v>174.23809523809524</v>
      </c>
      <c r="E2092" s="301">
        <v>422</v>
      </c>
      <c r="F2092" s="299" t="s">
        <v>297</v>
      </c>
    </row>
    <row r="2093" spans="1:6" x14ac:dyDescent="0.3">
      <c r="A2093" s="301">
        <v>202402</v>
      </c>
      <c r="B2093" s="299" t="s">
        <v>187</v>
      </c>
      <c r="C2093" s="299" t="s">
        <v>36</v>
      </c>
      <c r="D2093" s="301">
        <v>364.23809523809524</v>
      </c>
      <c r="E2093" s="301">
        <v>428</v>
      </c>
      <c r="F2093" s="299" t="s">
        <v>108</v>
      </c>
    </row>
    <row r="2094" spans="1:6" x14ac:dyDescent="0.3">
      <c r="A2094" s="301">
        <v>202402</v>
      </c>
      <c r="B2094" s="299" t="s">
        <v>187</v>
      </c>
      <c r="C2094" s="299" t="s">
        <v>36</v>
      </c>
      <c r="D2094" s="301">
        <v>7</v>
      </c>
      <c r="E2094" s="301">
        <v>430</v>
      </c>
      <c r="F2094" s="299" t="s">
        <v>383</v>
      </c>
    </row>
    <row r="2095" spans="1:6" x14ac:dyDescent="0.3">
      <c r="A2095" s="301">
        <v>202402</v>
      </c>
      <c r="B2095" s="299" t="s">
        <v>187</v>
      </c>
      <c r="C2095" s="299" t="s">
        <v>36</v>
      </c>
      <c r="D2095" s="301">
        <v>56.857142857142854</v>
      </c>
      <c r="E2095" s="301">
        <v>434</v>
      </c>
      <c r="F2095" s="299" t="s">
        <v>299</v>
      </c>
    </row>
    <row r="2096" spans="1:6" x14ac:dyDescent="0.3">
      <c r="A2096" s="301">
        <v>202402</v>
      </c>
      <c r="B2096" s="299" t="s">
        <v>187</v>
      </c>
      <c r="C2096" s="299" t="s">
        <v>36</v>
      </c>
      <c r="D2096" s="301">
        <v>3</v>
      </c>
      <c r="E2096" s="301">
        <v>438</v>
      </c>
      <c r="F2096" s="299" t="s">
        <v>300</v>
      </c>
    </row>
    <row r="2097" spans="1:6" x14ac:dyDescent="0.3">
      <c r="A2097" s="301">
        <v>202402</v>
      </c>
      <c r="B2097" s="299" t="s">
        <v>187</v>
      </c>
      <c r="C2097" s="299" t="s">
        <v>36</v>
      </c>
      <c r="D2097" s="301">
        <v>737.61904761904759</v>
      </c>
      <c r="E2097" s="301">
        <v>440</v>
      </c>
      <c r="F2097" s="299" t="s">
        <v>118</v>
      </c>
    </row>
    <row r="2098" spans="1:6" x14ac:dyDescent="0.3">
      <c r="A2098" s="301">
        <v>202402</v>
      </c>
      <c r="B2098" s="299" t="s">
        <v>187</v>
      </c>
      <c r="C2098" s="299" t="s">
        <v>36</v>
      </c>
      <c r="D2098" s="301">
        <v>48.952380952380949</v>
      </c>
      <c r="E2098" s="301">
        <v>442</v>
      </c>
      <c r="F2098" s="299" t="s">
        <v>121</v>
      </c>
    </row>
    <row r="2099" spans="1:6" x14ac:dyDescent="0.3">
      <c r="A2099" s="301">
        <v>202402</v>
      </c>
      <c r="B2099" s="299" t="s">
        <v>187</v>
      </c>
      <c r="C2099" s="299" t="s">
        <v>36</v>
      </c>
      <c r="D2099" s="301">
        <v>3</v>
      </c>
      <c r="E2099" s="301">
        <v>450</v>
      </c>
      <c r="F2099" s="299" t="s">
        <v>301</v>
      </c>
    </row>
    <row r="2100" spans="1:6" x14ac:dyDescent="0.3">
      <c r="A2100" s="301">
        <v>202402</v>
      </c>
      <c r="B2100" s="299" t="s">
        <v>187</v>
      </c>
      <c r="C2100" s="299" t="s">
        <v>36</v>
      </c>
      <c r="D2100" s="301">
        <v>23</v>
      </c>
      <c r="E2100" s="301">
        <v>458</v>
      </c>
      <c r="F2100" s="299" t="s">
        <v>303</v>
      </c>
    </row>
    <row r="2101" spans="1:6" x14ac:dyDescent="0.3">
      <c r="A2101" s="301">
        <v>202402</v>
      </c>
      <c r="B2101" s="299" t="s">
        <v>187</v>
      </c>
      <c r="C2101" s="299" t="s">
        <v>36</v>
      </c>
      <c r="D2101" s="301">
        <v>3</v>
      </c>
      <c r="E2101" s="301">
        <v>462</v>
      </c>
      <c r="F2101" s="299" t="s">
        <v>384</v>
      </c>
    </row>
    <row r="2102" spans="1:6" x14ac:dyDescent="0.3">
      <c r="A2102" s="301">
        <v>202402</v>
      </c>
      <c r="B2102" s="299" t="s">
        <v>187</v>
      </c>
      <c r="C2102" s="299" t="s">
        <v>36</v>
      </c>
      <c r="D2102" s="301">
        <v>215.42857142857142</v>
      </c>
      <c r="E2102" s="301">
        <v>466</v>
      </c>
      <c r="F2102" s="299" t="s">
        <v>304</v>
      </c>
    </row>
    <row r="2103" spans="1:6" x14ac:dyDescent="0.3">
      <c r="A2103" s="301">
        <v>202402</v>
      </c>
      <c r="B2103" s="299" t="s">
        <v>187</v>
      </c>
      <c r="C2103" s="299" t="s">
        <v>36</v>
      </c>
      <c r="D2103" s="301">
        <v>48.666666666666664</v>
      </c>
      <c r="E2103" s="301">
        <v>470</v>
      </c>
      <c r="F2103" s="299" t="s">
        <v>122</v>
      </c>
    </row>
    <row r="2104" spans="1:6" x14ac:dyDescent="0.3">
      <c r="A2104" s="301">
        <v>202402</v>
      </c>
      <c r="B2104" s="299" t="s">
        <v>187</v>
      </c>
      <c r="C2104" s="299" t="s">
        <v>36</v>
      </c>
      <c r="D2104" s="301">
        <v>1.4761904761904763</v>
      </c>
      <c r="E2104" s="301">
        <v>474</v>
      </c>
      <c r="F2104" s="299" t="s">
        <v>385</v>
      </c>
    </row>
    <row r="2105" spans="1:6" x14ac:dyDescent="0.3">
      <c r="A2105" s="301">
        <v>202402</v>
      </c>
      <c r="B2105" s="299" t="s">
        <v>187</v>
      </c>
      <c r="C2105" s="299" t="s">
        <v>36</v>
      </c>
      <c r="D2105" s="301">
        <v>77.61904761904762</v>
      </c>
      <c r="E2105" s="301">
        <v>478</v>
      </c>
      <c r="F2105" s="299" t="s">
        <v>305</v>
      </c>
    </row>
    <row r="2106" spans="1:6" x14ac:dyDescent="0.3">
      <c r="A2106" s="301">
        <v>202402</v>
      </c>
      <c r="B2106" s="299" t="s">
        <v>187</v>
      </c>
      <c r="C2106" s="299" t="s">
        <v>36</v>
      </c>
      <c r="D2106" s="301">
        <v>5</v>
      </c>
      <c r="E2106" s="301">
        <v>480</v>
      </c>
      <c r="F2106" s="299" t="s">
        <v>306</v>
      </c>
    </row>
    <row r="2107" spans="1:6" x14ac:dyDescent="0.3">
      <c r="A2107" s="301">
        <v>202402</v>
      </c>
      <c r="B2107" s="299" t="s">
        <v>187</v>
      </c>
      <c r="C2107" s="299" t="s">
        <v>36</v>
      </c>
      <c r="D2107" s="301">
        <v>843.71428571428567</v>
      </c>
      <c r="E2107" s="301">
        <v>484</v>
      </c>
      <c r="F2107" s="299" t="s">
        <v>307</v>
      </c>
    </row>
    <row r="2108" spans="1:6" x14ac:dyDescent="0.3">
      <c r="A2108" s="301">
        <v>202402</v>
      </c>
      <c r="B2108" s="299" t="s">
        <v>187</v>
      </c>
      <c r="C2108" s="299" t="s">
        <v>36</v>
      </c>
      <c r="D2108" s="301">
        <v>2</v>
      </c>
      <c r="E2108" s="301">
        <v>492</v>
      </c>
      <c r="F2108" s="299" t="s">
        <v>308</v>
      </c>
    </row>
    <row r="2109" spans="1:6" x14ac:dyDescent="0.3">
      <c r="A2109" s="301">
        <v>202402</v>
      </c>
      <c r="B2109" s="299" t="s">
        <v>187</v>
      </c>
      <c r="C2109" s="299" t="s">
        <v>36</v>
      </c>
      <c r="D2109" s="301">
        <v>8</v>
      </c>
      <c r="E2109" s="301">
        <v>496</v>
      </c>
      <c r="F2109" s="299" t="s">
        <v>309</v>
      </c>
    </row>
    <row r="2110" spans="1:6" x14ac:dyDescent="0.3">
      <c r="A2110" s="301">
        <v>202402</v>
      </c>
      <c r="B2110" s="299" t="s">
        <v>187</v>
      </c>
      <c r="C2110" s="299" t="s">
        <v>36</v>
      </c>
      <c r="D2110" s="301">
        <v>927.66666666666663</v>
      </c>
      <c r="E2110" s="301">
        <v>498</v>
      </c>
      <c r="F2110" s="299" t="s">
        <v>310</v>
      </c>
    </row>
    <row r="2111" spans="1:6" x14ac:dyDescent="0.3">
      <c r="A2111" s="301">
        <v>202402</v>
      </c>
      <c r="B2111" s="299" t="s">
        <v>187</v>
      </c>
      <c r="C2111" s="299" t="s">
        <v>36</v>
      </c>
      <c r="D2111" s="301">
        <v>10</v>
      </c>
      <c r="E2111" s="301">
        <v>499</v>
      </c>
      <c r="F2111" s="299" t="s">
        <v>311</v>
      </c>
    </row>
    <row r="2112" spans="1:6" x14ac:dyDescent="0.3">
      <c r="A2112" s="301">
        <v>202402</v>
      </c>
      <c r="B2112" s="299" t="s">
        <v>187</v>
      </c>
      <c r="C2112" s="299" t="s">
        <v>36</v>
      </c>
      <c r="D2112" s="301">
        <v>4</v>
      </c>
      <c r="E2112" s="301">
        <v>500</v>
      </c>
      <c r="F2112" s="299" t="s">
        <v>312</v>
      </c>
    </row>
    <row r="2113" spans="1:6" x14ac:dyDescent="0.3">
      <c r="A2113" s="301">
        <v>202402</v>
      </c>
      <c r="B2113" s="299" t="s">
        <v>187</v>
      </c>
      <c r="C2113" s="299" t="s">
        <v>36</v>
      </c>
      <c r="D2113" s="301">
        <v>22467.714285714286</v>
      </c>
      <c r="E2113" s="301">
        <v>504</v>
      </c>
      <c r="F2113" s="299" t="s">
        <v>95</v>
      </c>
    </row>
    <row r="2114" spans="1:6" x14ac:dyDescent="0.3">
      <c r="A2114" s="301">
        <v>202402</v>
      </c>
      <c r="B2114" s="299" t="s">
        <v>187</v>
      </c>
      <c r="C2114" s="299" t="s">
        <v>36</v>
      </c>
      <c r="D2114" s="301">
        <v>10</v>
      </c>
      <c r="E2114" s="301">
        <v>508</v>
      </c>
      <c r="F2114" s="299" t="s">
        <v>313</v>
      </c>
    </row>
    <row r="2115" spans="1:6" x14ac:dyDescent="0.3">
      <c r="A2115" s="301">
        <v>202402</v>
      </c>
      <c r="B2115" s="299" t="s">
        <v>187</v>
      </c>
      <c r="C2115" s="299" t="s">
        <v>36</v>
      </c>
      <c r="D2115" s="301">
        <v>7</v>
      </c>
      <c r="E2115" s="301">
        <v>516</v>
      </c>
      <c r="F2115" s="299" t="s">
        <v>314</v>
      </c>
    </row>
    <row r="2116" spans="1:6" x14ac:dyDescent="0.3">
      <c r="A2116" s="301">
        <v>202402</v>
      </c>
      <c r="B2116" s="299" t="s">
        <v>187</v>
      </c>
      <c r="C2116" s="299" t="s">
        <v>36</v>
      </c>
      <c r="D2116" s="301">
        <v>4</v>
      </c>
      <c r="E2116" s="301">
        <v>520</v>
      </c>
      <c r="F2116" s="299" t="s">
        <v>386</v>
      </c>
    </row>
    <row r="2117" spans="1:6" x14ac:dyDescent="0.3">
      <c r="A2117" s="301">
        <v>202402</v>
      </c>
      <c r="B2117" s="299" t="s">
        <v>187</v>
      </c>
      <c r="C2117" s="299" t="s">
        <v>36</v>
      </c>
      <c r="D2117" s="301">
        <v>309.28571428571428</v>
      </c>
      <c r="E2117" s="301">
        <v>524</v>
      </c>
      <c r="F2117" s="299" t="s">
        <v>315</v>
      </c>
    </row>
    <row r="2118" spans="1:6" x14ac:dyDescent="0.3">
      <c r="A2118" s="301">
        <v>202402</v>
      </c>
      <c r="B2118" s="299" t="s">
        <v>187</v>
      </c>
      <c r="C2118" s="299" t="s">
        <v>36</v>
      </c>
      <c r="D2118" s="301">
        <v>4824.5238095238092</v>
      </c>
      <c r="E2118" s="301">
        <v>528</v>
      </c>
      <c r="F2118" s="299" t="s">
        <v>316</v>
      </c>
    </row>
    <row r="2119" spans="1:6" x14ac:dyDescent="0.3">
      <c r="A2119" s="301">
        <v>202402</v>
      </c>
      <c r="B2119" s="299" t="s">
        <v>187</v>
      </c>
      <c r="C2119" s="299" t="s">
        <v>36</v>
      </c>
      <c r="D2119" s="301">
        <v>8.8095238095238102</v>
      </c>
      <c r="E2119" s="301">
        <v>540</v>
      </c>
      <c r="F2119" s="299" t="s">
        <v>317</v>
      </c>
    </row>
    <row r="2120" spans="1:6" x14ac:dyDescent="0.3">
      <c r="A2120" s="301">
        <v>202402</v>
      </c>
      <c r="B2120" s="299" t="s">
        <v>187</v>
      </c>
      <c r="C2120" s="299" t="s">
        <v>36</v>
      </c>
      <c r="D2120" s="301">
        <v>3</v>
      </c>
      <c r="E2120" s="301">
        <v>548</v>
      </c>
      <c r="F2120" s="299" t="s">
        <v>387</v>
      </c>
    </row>
    <row r="2121" spans="1:6" x14ac:dyDescent="0.3">
      <c r="A2121" s="301">
        <v>202402</v>
      </c>
      <c r="B2121" s="299" t="s">
        <v>187</v>
      </c>
      <c r="C2121" s="299" t="s">
        <v>36</v>
      </c>
      <c r="D2121" s="301">
        <v>75.714285714285708</v>
      </c>
      <c r="E2121" s="301">
        <v>554</v>
      </c>
      <c r="F2121" s="299" t="s">
        <v>318</v>
      </c>
    </row>
    <row r="2122" spans="1:6" x14ac:dyDescent="0.3">
      <c r="A2122" s="301">
        <v>202402</v>
      </c>
      <c r="B2122" s="299" t="s">
        <v>187</v>
      </c>
      <c r="C2122" s="299" t="s">
        <v>36</v>
      </c>
      <c r="D2122" s="301">
        <v>575.23809523809518</v>
      </c>
      <c r="E2122" s="301">
        <v>558</v>
      </c>
      <c r="F2122" s="299" t="s">
        <v>191</v>
      </c>
    </row>
    <row r="2123" spans="1:6" x14ac:dyDescent="0.3">
      <c r="A2123" s="301">
        <v>202402</v>
      </c>
      <c r="B2123" s="299" t="s">
        <v>187</v>
      </c>
      <c r="C2123" s="299" t="s">
        <v>36</v>
      </c>
      <c r="D2123" s="301">
        <v>3</v>
      </c>
      <c r="E2123" s="301">
        <v>562</v>
      </c>
      <c r="F2123" s="299" t="s">
        <v>388</v>
      </c>
    </row>
    <row r="2124" spans="1:6" x14ac:dyDescent="0.3">
      <c r="A2124" s="301">
        <v>202402</v>
      </c>
      <c r="B2124" s="299" t="s">
        <v>187</v>
      </c>
      <c r="C2124" s="299" t="s">
        <v>36</v>
      </c>
      <c r="D2124" s="301">
        <v>412.71428571428572</v>
      </c>
      <c r="E2124" s="301">
        <v>566</v>
      </c>
      <c r="F2124" s="299" t="s">
        <v>319</v>
      </c>
    </row>
    <row r="2125" spans="1:6" x14ac:dyDescent="0.3">
      <c r="A2125" s="301">
        <v>202402</v>
      </c>
      <c r="B2125" s="299" t="s">
        <v>187</v>
      </c>
      <c r="C2125" s="299" t="s">
        <v>36</v>
      </c>
      <c r="D2125" s="301">
        <v>1</v>
      </c>
      <c r="E2125" s="301">
        <v>570</v>
      </c>
      <c r="F2125" s="299" t="s">
        <v>411</v>
      </c>
    </row>
    <row r="2126" spans="1:6" x14ac:dyDescent="0.3">
      <c r="A2126" s="301">
        <v>202402</v>
      </c>
      <c r="B2126" s="299" t="s">
        <v>187</v>
      </c>
      <c r="C2126" s="299" t="s">
        <v>36</v>
      </c>
      <c r="D2126" s="301">
        <v>4</v>
      </c>
      <c r="E2126" s="301">
        <v>574</v>
      </c>
      <c r="F2126" s="299" t="s">
        <v>320</v>
      </c>
    </row>
    <row r="2127" spans="1:6" x14ac:dyDescent="0.3">
      <c r="A2127" s="301">
        <v>202402</v>
      </c>
      <c r="B2127" s="299" t="s">
        <v>187</v>
      </c>
      <c r="C2127" s="299" t="s">
        <v>36</v>
      </c>
      <c r="D2127" s="301">
        <v>507.33333333333331</v>
      </c>
      <c r="E2127" s="301">
        <v>578</v>
      </c>
      <c r="F2127" s="299" t="s">
        <v>321</v>
      </c>
    </row>
    <row r="2128" spans="1:6" x14ac:dyDescent="0.3">
      <c r="A2128" s="301">
        <v>202402</v>
      </c>
      <c r="B2128" s="299" t="s">
        <v>187</v>
      </c>
      <c r="C2128" s="299" t="s">
        <v>36</v>
      </c>
      <c r="D2128" s="301">
        <v>6</v>
      </c>
      <c r="E2128" s="301">
        <v>580</v>
      </c>
      <c r="F2128" s="299" t="s">
        <v>322</v>
      </c>
    </row>
    <row r="2129" spans="1:6" x14ac:dyDescent="0.3">
      <c r="A2129" s="301">
        <v>202402</v>
      </c>
      <c r="B2129" s="299" t="s">
        <v>187</v>
      </c>
      <c r="C2129" s="299" t="s">
        <v>36</v>
      </c>
      <c r="D2129" s="301">
        <v>1</v>
      </c>
      <c r="E2129" s="301">
        <v>585</v>
      </c>
      <c r="F2129" s="299" t="s">
        <v>390</v>
      </c>
    </row>
    <row r="2130" spans="1:6" x14ac:dyDescent="0.3">
      <c r="A2130" s="301">
        <v>202402</v>
      </c>
      <c r="B2130" s="299" t="s">
        <v>187</v>
      </c>
      <c r="C2130" s="299" t="s">
        <v>36</v>
      </c>
      <c r="D2130" s="301">
        <v>8611.5714285714294</v>
      </c>
      <c r="E2130" s="301">
        <v>586</v>
      </c>
      <c r="F2130" s="299" t="s">
        <v>324</v>
      </c>
    </row>
    <row r="2131" spans="1:6" x14ac:dyDescent="0.3">
      <c r="A2131" s="301">
        <v>202402</v>
      </c>
      <c r="B2131" s="299" t="s">
        <v>187</v>
      </c>
      <c r="C2131" s="299" t="s">
        <v>36</v>
      </c>
      <c r="D2131" s="301">
        <v>43.857142857142854</v>
      </c>
      <c r="E2131" s="301">
        <v>591</v>
      </c>
      <c r="F2131" s="299" t="s">
        <v>325</v>
      </c>
    </row>
    <row r="2132" spans="1:6" x14ac:dyDescent="0.3">
      <c r="A2132" s="301">
        <v>202402</v>
      </c>
      <c r="B2132" s="299" t="s">
        <v>187</v>
      </c>
      <c r="C2132" s="299" t="s">
        <v>36</v>
      </c>
      <c r="D2132" s="301">
        <v>1905.9047619047619</v>
      </c>
      <c r="E2132" s="301">
        <v>600</v>
      </c>
      <c r="F2132" s="299" t="s">
        <v>192</v>
      </c>
    </row>
    <row r="2133" spans="1:6" x14ac:dyDescent="0.3">
      <c r="A2133" s="301">
        <v>202402</v>
      </c>
      <c r="B2133" s="299" t="s">
        <v>187</v>
      </c>
      <c r="C2133" s="299" t="s">
        <v>36</v>
      </c>
      <c r="D2133" s="301">
        <v>2915.6666666666665</v>
      </c>
      <c r="E2133" s="301">
        <v>604</v>
      </c>
      <c r="F2133" s="299" t="s">
        <v>326</v>
      </c>
    </row>
    <row r="2134" spans="1:6" x14ac:dyDescent="0.3">
      <c r="A2134" s="301">
        <v>202402</v>
      </c>
      <c r="B2134" s="299" t="s">
        <v>187</v>
      </c>
      <c r="C2134" s="299" t="s">
        <v>36</v>
      </c>
      <c r="D2134" s="301">
        <v>195.71428571428572</v>
      </c>
      <c r="E2134" s="301">
        <v>608</v>
      </c>
      <c r="F2134" s="299" t="s">
        <v>327</v>
      </c>
    </row>
    <row r="2135" spans="1:6" x14ac:dyDescent="0.3">
      <c r="A2135" s="301">
        <v>202402</v>
      </c>
      <c r="B2135" s="299" t="s">
        <v>187</v>
      </c>
      <c r="C2135" s="299" t="s">
        <v>36</v>
      </c>
      <c r="D2135" s="301">
        <v>3</v>
      </c>
      <c r="E2135" s="301">
        <v>612</v>
      </c>
      <c r="F2135" s="299" t="s">
        <v>328</v>
      </c>
    </row>
    <row r="2136" spans="1:6" x14ac:dyDescent="0.3">
      <c r="A2136" s="301">
        <v>202402</v>
      </c>
      <c r="B2136" s="299" t="s">
        <v>187</v>
      </c>
      <c r="C2136" s="299" t="s">
        <v>36</v>
      </c>
      <c r="D2136" s="301">
        <v>3239.5714285714284</v>
      </c>
      <c r="E2136" s="301">
        <v>616</v>
      </c>
      <c r="F2136" s="299" t="s">
        <v>96</v>
      </c>
    </row>
    <row r="2137" spans="1:6" x14ac:dyDescent="0.3">
      <c r="A2137" s="301">
        <v>202402</v>
      </c>
      <c r="B2137" s="299" t="s">
        <v>187</v>
      </c>
      <c r="C2137" s="299" t="s">
        <v>36</v>
      </c>
      <c r="D2137" s="301">
        <v>6222.4285714285716</v>
      </c>
      <c r="E2137" s="301">
        <v>620</v>
      </c>
      <c r="F2137" s="299" t="s">
        <v>109</v>
      </c>
    </row>
    <row r="2138" spans="1:6" x14ac:dyDescent="0.3">
      <c r="A2138" s="301">
        <v>202402</v>
      </c>
      <c r="B2138" s="299" t="s">
        <v>187</v>
      </c>
      <c r="C2138" s="299" t="s">
        <v>36</v>
      </c>
      <c r="D2138" s="301">
        <v>91.38095238095238</v>
      </c>
      <c r="E2138" s="301">
        <v>624</v>
      </c>
      <c r="F2138" s="299" t="s">
        <v>329</v>
      </c>
    </row>
    <row r="2139" spans="1:6" x14ac:dyDescent="0.3">
      <c r="A2139" s="301">
        <v>202402</v>
      </c>
      <c r="B2139" s="299" t="s">
        <v>187</v>
      </c>
      <c r="C2139" s="299" t="s">
        <v>36</v>
      </c>
      <c r="D2139" s="301">
        <v>1</v>
      </c>
      <c r="E2139" s="301">
        <v>626</v>
      </c>
      <c r="F2139" s="299" t="s">
        <v>330</v>
      </c>
    </row>
    <row r="2140" spans="1:6" x14ac:dyDescent="0.3">
      <c r="A2140" s="301">
        <v>202402</v>
      </c>
      <c r="B2140" s="299" t="s">
        <v>187</v>
      </c>
      <c r="C2140" s="299" t="s">
        <v>36</v>
      </c>
      <c r="D2140" s="301">
        <v>6</v>
      </c>
      <c r="E2140" s="301">
        <v>630</v>
      </c>
      <c r="F2140" s="299" t="s">
        <v>331</v>
      </c>
    </row>
    <row r="2141" spans="1:6" x14ac:dyDescent="0.3">
      <c r="A2141" s="301">
        <v>202402</v>
      </c>
      <c r="B2141" s="299" t="s">
        <v>187</v>
      </c>
      <c r="C2141" s="299" t="s">
        <v>36</v>
      </c>
      <c r="D2141" s="301">
        <v>1</v>
      </c>
      <c r="E2141" s="301">
        <v>634</v>
      </c>
      <c r="F2141" s="299" t="s">
        <v>332</v>
      </c>
    </row>
    <row r="2142" spans="1:6" x14ac:dyDescent="0.3">
      <c r="A2142" s="301">
        <v>202402</v>
      </c>
      <c r="B2142" s="299" t="s">
        <v>187</v>
      </c>
      <c r="C2142" s="299" t="s">
        <v>36</v>
      </c>
      <c r="D2142" s="301">
        <v>31415.142857142859</v>
      </c>
      <c r="E2142" s="301">
        <v>642</v>
      </c>
      <c r="F2142" s="299" t="s">
        <v>97</v>
      </c>
    </row>
    <row r="2143" spans="1:6" x14ac:dyDescent="0.3">
      <c r="A2143" s="301">
        <v>202402</v>
      </c>
      <c r="B2143" s="299" t="s">
        <v>187</v>
      </c>
      <c r="C2143" s="299" t="s">
        <v>36</v>
      </c>
      <c r="D2143" s="301">
        <v>2896.5238095238096</v>
      </c>
      <c r="E2143" s="301">
        <v>643</v>
      </c>
      <c r="F2143" s="299" t="s">
        <v>333</v>
      </c>
    </row>
    <row r="2144" spans="1:6" x14ac:dyDescent="0.3">
      <c r="A2144" s="301">
        <v>202402</v>
      </c>
      <c r="B2144" s="299" t="s">
        <v>187</v>
      </c>
      <c r="C2144" s="299" t="s">
        <v>36</v>
      </c>
      <c r="D2144" s="301">
        <v>10</v>
      </c>
      <c r="E2144" s="301">
        <v>646</v>
      </c>
      <c r="F2144" s="299" t="s">
        <v>334</v>
      </c>
    </row>
    <row r="2145" spans="1:6" x14ac:dyDescent="0.3">
      <c r="A2145" s="301">
        <v>202402</v>
      </c>
      <c r="B2145" s="299" t="s">
        <v>187</v>
      </c>
      <c r="C2145" s="299" t="s">
        <v>36</v>
      </c>
      <c r="D2145" s="301">
        <v>2</v>
      </c>
      <c r="E2145" s="301">
        <v>659</v>
      </c>
      <c r="F2145" s="299" t="s">
        <v>335</v>
      </c>
    </row>
    <row r="2146" spans="1:6" x14ac:dyDescent="0.3">
      <c r="A2146" s="301">
        <v>202402</v>
      </c>
      <c r="B2146" s="299" t="s">
        <v>187</v>
      </c>
      <c r="C2146" s="299" t="s">
        <v>36</v>
      </c>
      <c r="D2146" s="301">
        <v>2</v>
      </c>
      <c r="E2146" s="301">
        <v>662</v>
      </c>
      <c r="F2146" s="299" t="s">
        <v>337</v>
      </c>
    </row>
    <row r="2147" spans="1:6" x14ac:dyDescent="0.3">
      <c r="A2147" s="301">
        <v>202402</v>
      </c>
      <c r="B2147" s="299" t="s">
        <v>187</v>
      </c>
      <c r="C2147" s="299" t="s">
        <v>36</v>
      </c>
      <c r="D2147" s="301">
        <v>1</v>
      </c>
      <c r="E2147" s="301">
        <v>670</v>
      </c>
      <c r="F2147" s="299" t="s">
        <v>393</v>
      </c>
    </row>
    <row r="2148" spans="1:6" x14ac:dyDescent="0.3">
      <c r="A2148" s="301">
        <v>202402</v>
      </c>
      <c r="B2148" s="299" t="s">
        <v>187</v>
      </c>
      <c r="C2148" s="299" t="s">
        <v>36</v>
      </c>
      <c r="D2148" s="301">
        <v>1</v>
      </c>
      <c r="E2148" s="301">
        <v>674</v>
      </c>
      <c r="F2148" s="299" t="s">
        <v>394</v>
      </c>
    </row>
    <row r="2149" spans="1:6" x14ac:dyDescent="0.3">
      <c r="A2149" s="301">
        <v>202402</v>
      </c>
      <c r="B2149" s="299" t="s">
        <v>187</v>
      </c>
      <c r="C2149" s="299" t="s">
        <v>36</v>
      </c>
      <c r="D2149" s="301">
        <v>22.80952380952381</v>
      </c>
      <c r="E2149" s="301">
        <v>682</v>
      </c>
      <c r="F2149" s="299" t="s">
        <v>339</v>
      </c>
    </row>
    <row r="2150" spans="1:6" x14ac:dyDescent="0.3">
      <c r="A2150" s="301">
        <v>202402</v>
      </c>
      <c r="B2150" s="299" t="s">
        <v>187</v>
      </c>
      <c r="C2150" s="299" t="s">
        <v>36</v>
      </c>
      <c r="D2150" s="301">
        <v>1383</v>
      </c>
      <c r="E2150" s="301">
        <v>686</v>
      </c>
      <c r="F2150" s="299" t="s">
        <v>193</v>
      </c>
    </row>
    <row r="2151" spans="1:6" x14ac:dyDescent="0.3">
      <c r="A2151" s="301">
        <v>202402</v>
      </c>
      <c r="B2151" s="299" t="s">
        <v>187</v>
      </c>
      <c r="C2151" s="299" t="s">
        <v>36</v>
      </c>
      <c r="D2151" s="301">
        <v>221.28571428571428</v>
      </c>
      <c r="E2151" s="301">
        <v>688</v>
      </c>
      <c r="F2151" s="299" t="s">
        <v>340</v>
      </c>
    </row>
    <row r="2152" spans="1:6" x14ac:dyDescent="0.3">
      <c r="A2152" s="301">
        <v>202402</v>
      </c>
      <c r="B2152" s="299" t="s">
        <v>187</v>
      </c>
      <c r="C2152" s="299" t="s">
        <v>36</v>
      </c>
      <c r="D2152" s="301">
        <v>1</v>
      </c>
      <c r="E2152" s="301">
        <v>690</v>
      </c>
      <c r="F2152" s="299" t="s">
        <v>341</v>
      </c>
    </row>
    <row r="2153" spans="1:6" x14ac:dyDescent="0.3">
      <c r="A2153" s="301">
        <v>202402</v>
      </c>
      <c r="B2153" s="299" t="s">
        <v>187</v>
      </c>
      <c r="C2153" s="299" t="s">
        <v>36</v>
      </c>
      <c r="D2153" s="301">
        <v>18.333333333333332</v>
      </c>
      <c r="E2153" s="301">
        <v>694</v>
      </c>
      <c r="F2153" s="299" t="s">
        <v>342</v>
      </c>
    </row>
    <row r="2154" spans="1:6" x14ac:dyDescent="0.3">
      <c r="A2154" s="301">
        <v>202402</v>
      </c>
      <c r="B2154" s="299" t="s">
        <v>187</v>
      </c>
      <c r="C2154" s="299" t="s">
        <v>36</v>
      </c>
      <c r="D2154" s="301">
        <v>8</v>
      </c>
      <c r="E2154" s="301">
        <v>702</v>
      </c>
      <c r="F2154" s="299" t="s">
        <v>343</v>
      </c>
    </row>
    <row r="2155" spans="1:6" x14ac:dyDescent="0.3">
      <c r="A2155" s="301">
        <v>202402</v>
      </c>
      <c r="B2155" s="299" t="s">
        <v>187</v>
      </c>
      <c r="C2155" s="299" t="s">
        <v>36</v>
      </c>
      <c r="D2155" s="301">
        <v>307.42857142857144</v>
      </c>
      <c r="E2155" s="301">
        <v>703</v>
      </c>
      <c r="F2155" s="299" t="s">
        <v>94</v>
      </c>
    </row>
    <row r="2156" spans="1:6" x14ac:dyDescent="0.3">
      <c r="A2156" s="301">
        <v>202402</v>
      </c>
      <c r="B2156" s="299" t="s">
        <v>187</v>
      </c>
      <c r="C2156" s="299" t="s">
        <v>36</v>
      </c>
      <c r="D2156" s="301">
        <v>258.57142857142856</v>
      </c>
      <c r="E2156" s="301">
        <v>704</v>
      </c>
      <c r="F2156" s="299" t="s">
        <v>344</v>
      </c>
    </row>
    <row r="2157" spans="1:6" x14ac:dyDescent="0.3">
      <c r="A2157" s="301">
        <v>202402</v>
      </c>
      <c r="B2157" s="299" t="s">
        <v>187</v>
      </c>
      <c r="C2157" s="299" t="s">
        <v>36</v>
      </c>
      <c r="D2157" s="301">
        <v>140.61904761904762</v>
      </c>
      <c r="E2157" s="301">
        <v>705</v>
      </c>
      <c r="F2157" s="299" t="s">
        <v>115</v>
      </c>
    </row>
    <row r="2158" spans="1:6" x14ac:dyDescent="0.3">
      <c r="A2158" s="301">
        <v>202402</v>
      </c>
      <c r="B2158" s="299" t="s">
        <v>187</v>
      </c>
      <c r="C2158" s="299" t="s">
        <v>36</v>
      </c>
      <c r="D2158" s="301">
        <v>2</v>
      </c>
      <c r="E2158" s="301">
        <v>706</v>
      </c>
      <c r="F2158" s="299" t="s">
        <v>395</v>
      </c>
    </row>
    <row r="2159" spans="1:6" x14ac:dyDescent="0.3">
      <c r="A2159" s="301">
        <v>202402</v>
      </c>
      <c r="B2159" s="299" t="s">
        <v>187</v>
      </c>
      <c r="C2159" s="299" t="s">
        <v>36</v>
      </c>
      <c r="D2159" s="301">
        <v>126.14285714285714</v>
      </c>
      <c r="E2159" s="301">
        <v>710</v>
      </c>
      <c r="F2159" s="299" t="s">
        <v>345</v>
      </c>
    </row>
    <row r="2160" spans="1:6" x14ac:dyDescent="0.3">
      <c r="A2160" s="301">
        <v>202402</v>
      </c>
      <c r="B2160" s="299" t="s">
        <v>187</v>
      </c>
      <c r="C2160" s="299" t="s">
        <v>36</v>
      </c>
      <c r="D2160" s="301">
        <v>8.5714285714285712</v>
      </c>
      <c r="E2160" s="301">
        <v>716</v>
      </c>
      <c r="F2160" s="299" t="s">
        <v>346</v>
      </c>
    </row>
    <row r="2161" spans="1:6" x14ac:dyDescent="0.3">
      <c r="A2161" s="301">
        <v>202402</v>
      </c>
      <c r="B2161" s="299" t="s">
        <v>187</v>
      </c>
      <c r="C2161" s="299" t="s">
        <v>36</v>
      </c>
      <c r="D2161" s="301">
        <v>1727737.5238095238</v>
      </c>
      <c r="E2161" s="301">
        <v>724</v>
      </c>
      <c r="F2161" s="299" t="s">
        <v>223</v>
      </c>
    </row>
    <row r="2162" spans="1:6" x14ac:dyDescent="0.3">
      <c r="A2162" s="301">
        <v>202402</v>
      </c>
      <c r="B2162" s="299" t="s">
        <v>187</v>
      </c>
      <c r="C2162" s="299" t="s">
        <v>36</v>
      </c>
      <c r="D2162" s="301">
        <v>1</v>
      </c>
      <c r="E2162" s="301">
        <v>728</v>
      </c>
      <c r="F2162" s="299" t="s">
        <v>414</v>
      </c>
    </row>
    <row r="2163" spans="1:6" x14ac:dyDescent="0.3">
      <c r="A2163" s="301">
        <v>202402</v>
      </c>
      <c r="B2163" s="299" t="s">
        <v>187</v>
      </c>
      <c r="C2163" s="299" t="s">
        <v>36</v>
      </c>
      <c r="D2163" s="301">
        <v>11</v>
      </c>
      <c r="E2163" s="301">
        <v>729</v>
      </c>
      <c r="F2163" s="299" t="s">
        <v>347</v>
      </c>
    </row>
    <row r="2164" spans="1:6" x14ac:dyDescent="0.3">
      <c r="A2164" s="301">
        <v>202402</v>
      </c>
      <c r="B2164" s="299" t="s">
        <v>187</v>
      </c>
      <c r="C2164" s="299" t="s">
        <v>36</v>
      </c>
      <c r="D2164" s="301">
        <v>18.428571428571427</v>
      </c>
      <c r="E2164" s="301">
        <v>732</v>
      </c>
      <c r="F2164" s="299" t="s">
        <v>348</v>
      </c>
    </row>
    <row r="2165" spans="1:6" x14ac:dyDescent="0.3">
      <c r="A2165" s="301">
        <v>202402</v>
      </c>
      <c r="B2165" s="299" t="s">
        <v>187</v>
      </c>
      <c r="C2165" s="299" t="s">
        <v>36</v>
      </c>
      <c r="D2165" s="301">
        <v>2</v>
      </c>
      <c r="E2165" s="301">
        <v>740</v>
      </c>
      <c r="F2165" s="299" t="s">
        <v>349</v>
      </c>
    </row>
    <row r="2166" spans="1:6" x14ac:dyDescent="0.3">
      <c r="A2166" s="301">
        <v>202402</v>
      </c>
      <c r="B2166" s="299" t="s">
        <v>187</v>
      </c>
      <c r="C2166" s="299" t="s">
        <v>36</v>
      </c>
      <c r="D2166" s="301">
        <v>1</v>
      </c>
      <c r="E2166" s="301">
        <v>748</v>
      </c>
      <c r="F2166" s="299" t="s">
        <v>396</v>
      </c>
    </row>
    <row r="2167" spans="1:6" x14ac:dyDescent="0.3">
      <c r="A2167" s="301">
        <v>202402</v>
      </c>
      <c r="B2167" s="299" t="s">
        <v>187</v>
      </c>
      <c r="C2167" s="299" t="s">
        <v>36</v>
      </c>
      <c r="D2167" s="301">
        <v>1960.047619047619</v>
      </c>
      <c r="E2167" s="301">
        <v>752</v>
      </c>
      <c r="F2167" s="299" t="s">
        <v>119</v>
      </c>
    </row>
    <row r="2168" spans="1:6" x14ac:dyDescent="0.3">
      <c r="A2168" s="301">
        <v>202402</v>
      </c>
      <c r="B2168" s="299" t="s">
        <v>187</v>
      </c>
      <c r="C2168" s="299" t="s">
        <v>36</v>
      </c>
      <c r="D2168" s="301">
        <v>712.42857142857144</v>
      </c>
      <c r="E2168" s="301">
        <v>756</v>
      </c>
      <c r="F2168" s="299" t="s">
        <v>350</v>
      </c>
    </row>
    <row r="2169" spans="1:6" x14ac:dyDescent="0.3">
      <c r="A2169" s="301">
        <v>202402</v>
      </c>
      <c r="B2169" s="299" t="s">
        <v>187</v>
      </c>
      <c r="C2169" s="299" t="s">
        <v>36</v>
      </c>
      <c r="D2169" s="301">
        <v>369.90476190476193</v>
      </c>
      <c r="E2169" s="301">
        <v>760</v>
      </c>
      <c r="F2169" s="299" t="s">
        <v>351</v>
      </c>
    </row>
    <row r="2170" spans="1:6" x14ac:dyDescent="0.3">
      <c r="A2170" s="301">
        <v>202402</v>
      </c>
      <c r="B2170" s="299" t="s">
        <v>187</v>
      </c>
      <c r="C2170" s="299" t="s">
        <v>36</v>
      </c>
      <c r="D2170" s="301">
        <v>5</v>
      </c>
      <c r="E2170" s="301">
        <v>762</v>
      </c>
      <c r="F2170" s="299" t="s">
        <v>352</v>
      </c>
    </row>
    <row r="2171" spans="1:6" x14ac:dyDescent="0.3">
      <c r="A2171" s="301">
        <v>202402</v>
      </c>
      <c r="B2171" s="299" t="s">
        <v>187</v>
      </c>
      <c r="C2171" s="299" t="s">
        <v>36</v>
      </c>
      <c r="D2171" s="301">
        <v>35</v>
      </c>
      <c r="E2171" s="301">
        <v>764</v>
      </c>
      <c r="F2171" s="299" t="s">
        <v>353</v>
      </c>
    </row>
    <row r="2172" spans="1:6" x14ac:dyDescent="0.3">
      <c r="A2172" s="301">
        <v>202402</v>
      </c>
      <c r="B2172" s="299" t="s">
        <v>187</v>
      </c>
      <c r="C2172" s="299" t="s">
        <v>36</v>
      </c>
      <c r="D2172" s="301">
        <v>12.095238095238095</v>
      </c>
      <c r="E2172" s="301">
        <v>768</v>
      </c>
      <c r="F2172" s="299" t="s">
        <v>354</v>
      </c>
    </row>
    <row r="2173" spans="1:6" x14ac:dyDescent="0.3">
      <c r="A2173" s="301">
        <v>202402</v>
      </c>
      <c r="B2173" s="299" t="s">
        <v>187</v>
      </c>
      <c r="C2173" s="299" t="s">
        <v>36</v>
      </c>
      <c r="D2173" s="301">
        <v>4</v>
      </c>
      <c r="E2173" s="301">
        <v>780</v>
      </c>
      <c r="F2173" s="299" t="s">
        <v>355</v>
      </c>
    </row>
    <row r="2174" spans="1:6" x14ac:dyDescent="0.3">
      <c r="A2174" s="301">
        <v>202402</v>
      </c>
      <c r="B2174" s="299" t="s">
        <v>187</v>
      </c>
      <c r="C2174" s="299" t="s">
        <v>36</v>
      </c>
      <c r="D2174" s="301">
        <v>3</v>
      </c>
      <c r="E2174" s="301">
        <v>784</v>
      </c>
      <c r="F2174" s="299" t="s">
        <v>356</v>
      </c>
    </row>
    <row r="2175" spans="1:6" x14ac:dyDescent="0.3">
      <c r="A2175" s="301">
        <v>202402</v>
      </c>
      <c r="B2175" s="299" t="s">
        <v>187</v>
      </c>
      <c r="C2175" s="299" t="s">
        <v>36</v>
      </c>
      <c r="D2175" s="301">
        <v>263.23809523809524</v>
      </c>
      <c r="E2175" s="301">
        <v>788</v>
      </c>
      <c r="F2175" s="299" t="s">
        <v>357</v>
      </c>
    </row>
    <row r="2176" spans="1:6" x14ac:dyDescent="0.3">
      <c r="A2176" s="301">
        <v>202402</v>
      </c>
      <c r="B2176" s="299" t="s">
        <v>187</v>
      </c>
      <c r="C2176" s="299" t="s">
        <v>36</v>
      </c>
      <c r="D2176" s="301">
        <v>435.61904761904759</v>
      </c>
      <c r="E2176" s="301">
        <v>792</v>
      </c>
      <c r="F2176" s="299" t="s">
        <v>358</v>
      </c>
    </row>
    <row r="2177" spans="1:6" x14ac:dyDescent="0.3">
      <c r="A2177" s="301">
        <v>202402</v>
      </c>
      <c r="B2177" s="299" t="s">
        <v>187</v>
      </c>
      <c r="C2177" s="299" t="s">
        <v>36</v>
      </c>
      <c r="D2177" s="301">
        <v>4</v>
      </c>
      <c r="E2177" s="301">
        <v>795</v>
      </c>
      <c r="F2177" s="299" t="s">
        <v>359</v>
      </c>
    </row>
    <row r="2178" spans="1:6" x14ac:dyDescent="0.3">
      <c r="A2178" s="301">
        <v>202402</v>
      </c>
      <c r="B2178" s="299" t="s">
        <v>187</v>
      </c>
      <c r="C2178" s="299" t="s">
        <v>36</v>
      </c>
      <c r="D2178" s="301">
        <v>3.4285714285714284</v>
      </c>
      <c r="E2178" s="301">
        <v>800</v>
      </c>
      <c r="F2178" s="299" t="s">
        <v>360</v>
      </c>
    </row>
    <row r="2179" spans="1:6" x14ac:dyDescent="0.3">
      <c r="A2179" s="301">
        <v>202402</v>
      </c>
      <c r="B2179" s="299" t="s">
        <v>187</v>
      </c>
      <c r="C2179" s="299" t="s">
        <v>36</v>
      </c>
      <c r="D2179" s="301">
        <v>5223.7619047619046</v>
      </c>
      <c r="E2179" s="301">
        <v>804</v>
      </c>
      <c r="F2179" s="299" t="s">
        <v>98</v>
      </c>
    </row>
    <row r="2180" spans="1:6" x14ac:dyDescent="0.3">
      <c r="A2180" s="301">
        <v>202402</v>
      </c>
      <c r="B2180" s="299" t="s">
        <v>187</v>
      </c>
      <c r="C2180" s="299" t="s">
        <v>36</v>
      </c>
      <c r="D2180" s="301">
        <v>20.333333333333332</v>
      </c>
      <c r="E2180" s="301">
        <v>807</v>
      </c>
      <c r="F2180" s="299" t="s">
        <v>361</v>
      </c>
    </row>
    <row r="2181" spans="1:6" x14ac:dyDescent="0.3">
      <c r="A2181" s="301">
        <v>202402</v>
      </c>
      <c r="B2181" s="299" t="s">
        <v>187</v>
      </c>
      <c r="C2181" s="299" t="s">
        <v>36</v>
      </c>
      <c r="D2181" s="301">
        <v>264.90476190476193</v>
      </c>
      <c r="E2181" s="301">
        <v>818</v>
      </c>
      <c r="F2181" s="299" t="s">
        <v>362</v>
      </c>
    </row>
    <row r="2182" spans="1:6" x14ac:dyDescent="0.3">
      <c r="A2182" s="301">
        <v>202402</v>
      </c>
      <c r="B2182" s="299" t="s">
        <v>187</v>
      </c>
      <c r="C2182" s="299" t="s">
        <v>36</v>
      </c>
      <c r="D2182" s="301">
        <v>15986.523809523809</v>
      </c>
      <c r="E2182" s="301">
        <v>826</v>
      </c>
      <c r="F2182" s="299" t="s">
        <v>110</v>
      </c>
    </row>
    <row r="2183" spans="1:6" x14ac:dyDescent="0.3">
      <c r="A2183" s="301">
        <v>202402</v>
      </c>
      <c r="B2183" s="299" t="s">
        <v>187</v>
      </c>
      <c r="C2183" s="299" t="s">
        <v>36</v>
      </c>
      <c r="D2183" s="301">
        <v>0.90476190476190477</v>
      </c>
      <c r="E2183" s="301">
        <v>830</v>
      </c>
      <c r="F2183" s="299" t="s">
        <v>220</v>
      </c>
    </row>
    <row r="2184" spans="1:6" x14ac:dyDescent="0.3">
      <c r="A2184" s="301">
        <v>202402</v>
      </c>
      <c r="B2184" s="299" t="s">
        <v>187</v>
      </c>
      <c r="C2184" s="299" t="s">
        <v>36</v>
      </c>
      <c r="D2184" s="301">
        <v>1</v>
      </c>
      <c r="E2184" s="301">
        <v>832</v>
      </c>
      <c r="F2184" s="299" t="s">
        <v>397</v>
      </c>
    </row>
    <row r="2185" spans="1:6" x14ac:dyDescent="0.3">
      <c r="A2185" s="301">
        <v>202402</v>
      </c>
      <c r="B2185" s="299" t="s">
        <v>187</v>
      </c>
      <c r="C2185" s="299" t="s">
        <v>36</v>
      </c>
      <c r="D2185" s="301">
        <v>4.8095238095238093</v>
      </c>
      <c r="E2185" s="301">
        <v>834</v>
      </c>
      <c r="F2185" s="299" t="s">
        <v>364</v>
      </c>
    </row>
    <row r="2186" spans="1:6" x14ac:dyDescent="0.3">
      <c r="A2186" s="301">
        <v>202402</v>
      </c>
      <c r="B2186" s="299" t="s">
        <v>187</v>
      </c>
      <c r="C2186" s="299" t="s">
        <v>36</v>
      </c>
      <c r="D2186" s="301">
        <v>1595.0952380952381</v>
      </c>
      <c r="E2186" s="301">
        <v>840</v>
      </c>
      <c r="F2186" s="299" t="s">
        <v>365</v>
      </c>
    </row>
    <row r="2187" spans="1:6" x14ac:dyDescent="0.3">
      <c r="A2187" s="301">
        <v>202402</v>
      </c>
      <c r="B2187" s="299" t="s">
        <v>187</v>
      </c>
      <c r="C2187" s="299" t="s">
        <v>36</v>
      </c>
      <c r="D2187" s="301">
        <v>3</v>
      </c>
      <c r="E2187" s="301">
        <v>850</v>
      </c>
      <c r="F2187" s="299" t="s">
        <v>366</v>
      </c>
    </row>
    <row r="2188" spans="1:6" x14ac:dyDescent="0.3">
      <c r="A2188" s="301">
        <v>202402</v>
      </c>
      <c r="B2188" s="299" t="s">
        <v>187</v>
      </c>
      <c r="C2188" s="299" t="s">
        <v>36</v>
      </c>
      <c r="D2188" s="301">
        <v>20.333333333333332</v>
      </c>
      <c r="E2188" s="301">
        <v>854</v>
      </c>
      <c r="F2188" s="299" t="s">
        <v>367</v>
      </c>
    </row>
    <row r="2189" spans="1:6" x14ac:dyDescent="0.3">
      <c r="A2189" s="301">
        <v>202402</v>
      </c>
      <c r="B2189" s="299" t="s">
        <v>187</v>
      </c>
      <c r="C2189" s="299" t="s">
        <v>36</v>
      </c>
      <c r="D2189" s="301">
        <v>1206.2857142857142</v>
      </c>
      <c r="E2189" s="301">
        <v>858</v>
      </c>
      <c r="F2189" s="299" t="s">
        <v>368</v>
      </c>
    </row>
    <row r="2190" spans="1:6" x14ac:dyDescent="0.3">
      <c r="A2190" s="301">
        <v>202402</v>
      </c>
      <c r="B2190" s="299" t="s">
        <v>187</v>
      </c>
      <c r="C2190" s="299" t="s">
        <v>36</v>
      </c>
      <c r="D2190" s="301">
        <v>31.523809523809526</v>
      </c>
      <c r="E2190" s="301">
        <v>860</v>
      </c>
      <c r="F2190" s="299" t="s">
        <v>369</v>
      </c>
    </row>
    <row r="2191" spans="1:6" x14ac:dyDescent="0.3">
      <c r="A2191" s="301">
        <v>202402</v>
      </c>
      <c r="B2191" s="299" t="s">
        <v>187</v>
      </c>
      <c r="C2191" s="299" t="s">
        <v>36</v>
      </c>
      <c r="D2191" s="301">
        <v>12098.476190476191</v>
      </c>
      <c r="E2191" s="301">
        <v>862</v>
      </c>
      <c r="F2191" s="299" t="s">
        <v>111</v>
      </c>
    </row>
    <row r="2192" spans="1:6" x14ac:dyDescent="0.3">
      <c r="A2192" s="301">
        <v>202402</v>
      </c>
      <c r="B2192" s="299" t="s">
        <v>187</v>
      </c>
      <c r="C2192" s="299" t="s">
        <v>36</v>
      </c>
      <c r="D2192" s="301">
        <v>2</v>
      </c>
      <c r="E2192" s="301">
        <v>876</v>
      </c>
      <c r="F2192" s="299" t="s">
        <v>370</v>
      </c>
    </row>
    <row r="2193" spans="1:6" x14ac:dyDescent="0.3">
      <c r="A2193" s="301">
        <v>202402</v>
      </c>
      <c r="B2193" s="299" t="s">
        <v>187</v>
      </c>
      <c r="C2193" s="299" t="s">
        <v>36</v>
      </c>
      <c r="D2193" s="301">
        <v>27.666666666666668</v>
      </c>
      <c r="E2193" s="301">
        <v>887</v>
      </c>
      <c r="F2193" s="299" t="s">
        <v>398</v>
      </c>
    </row>
    <row r="2194" spans="1:6" x14ac:dyDescent="0.3">
      <c r="A2194" s="301">
        <v>202402</v>
      </c>
      <c r="B2194" s="299" t="s">
        <v>187</v>
      </c>
      <c r="C2194" s="299" t="s">
        <v>36</v>
      </c>
      <c r="D2194" s="301">
        <v>1</v>
      </c>
      <c r="E2194" s="301">
        <v>894</v>
      </c>
      <c r="F2194" s="299" t="s">
        <v>372</v>
      </c>
    </row>
    <row r="2195" spans="1:6" x14ac:dyDescent="0.3">
      <c r="A2195" s="301">
        <v>202402</v>
      </c>
      <c r="B2195" s="299" t="s">
        <v>187</v>
      </c>
      <c r="C2195" s="299" t="s">
        <v>36</v>
      </c>
      <c r="D2195" s="301">
        <v>32.476190476190474</v>
      </c>
      <c r="E2195" s="301">
        <v>952</v>
      </c>
      <c r="F2195" s="299" t="s">
        <v>459</v>
      </c>
    </row>
    <row r="2196" spans="1:6" x14ac:dyDescent="0.3">
      <c r="A2196" s="301">
        <v>202402</v>
      </c>
      <c r="B2196" s="299" t="s">
        <v>187</v>
      </c>
      <c r="C2196" s="299" t="s">
        <v>36</v>
      </c>
      <c r="D2196" s="301">
        <v>261.66666666666669</v>
      </c>
      <c r="E2196" s="301">
        <v>953</v>
      </c>
      <c r="F2196" s="299" t="s">
        <v>189</v>
      </c>
    </row>
    <row r="2197" spans="1:6" x14ac:dyDescent="0.3">
      <c r="A2197" s="301">
        <v>202402</v>
      </c>
      <c r="B2197" s="299" t="s">
        <v>187</v>
      </c>
      <c r="C2197" s="299" t="s">
        <v>36</v>
      </c>
      <c r="D2197" s="301">
        <v>3</v>
      </c>
      <c r="E2197" s="301">
        <v>954</v>
      </c>
      <c r="F2197" s="299" t="s">
        <v>189</v>
      </c>
    </row>
    <row r="2198" spans="1:6" x14ac:dyDescent="0.3">
      <c r="A2198" s="301">
        <v>202402</v>
      </c>
      <c r="B2198" s="299" t="s">
        <v>81</v>
      </c>
      <c r="C2198" s="299" t="s">
        <v>35</v>
      </c>
      <c r="D2198" s="301">
        <v>1</v>
      </c>
      <c r="E2198" s="301">
        <v>32</v>
      </c>
      <c r="F2198" s="299" t="s">
        <v>183</v>
      </c>
    </row>
    <row r="2199" spans="1:6" x14ac:dyDescent="0.3">
      <c r="A2199" s="301">
        <v>202402</v>
      </c>
      <c r="B2199" s="299" t="s">
        <v>81</v>
      </c>
      <c r="C2199" s="299" t="s">
        <v>35</v>
      </c>
      <c r="D2199" s="301">
        <v>2</v>
      </c>
      <c r="E2199" s="301">
        <v>76</v>
      </c>
      <c r="F2199" s="299" t="s">
        <v>243</v>
      </c>
    </row>
    <row r="2200" spans="1:6" x14ac:dyDescent="0.3">
      <c r="A2200" s="301">
        <v>202402</v>
      </c>
      <c r="B2200" s="299" t="s">
        <v>81</v>
      </c>
      <c r="C2200" s="299" t="s">
        <v>35</v>
      </c>
      <c r="D2200" s="301">
        <v>1</v>
      </c>
      <c r="E2200" s="301">
        <v>170</v>
      </c>
      <c r="F2200" s="299" t="s">
        <v>102</v>
      </c>
    </row>
    <row r="2201" spans="1:6" x14ac:dyDescent="0.3">
      <c r="A2201" s="301">
        <v>202402</v>
      </c>
      <c r="B2201" s="299" t="s">
        <v>81</v>
      </c>
      <c r="C2201" s="299" t="s">
        <v>35</v>
      </c>
      <c r="D2201" s="301">
        <v>1</v>
      </c>
      <c r="E2201" s="301">
        <v>203</v>
      </c>
      <c r="F2201" s="299" t="s">
        <v>224</v>
      </c>
    </row>
    <row r="2202" spans="1:6" x14ac:dyDescent="0.3">
      <c r="A2202" s="301">
        <v>202402</v>
      </c>
      <c r="B2202" s="299" t="s">
        <v>81</v>
      </c>
      <c r="C2202" s="299" t="s">
        <v>35</v>
      </c>
      <c r="D2202" s="301">
        <v>2</v>
      </c>
      <c r="E2202" s="301">
        <v>250</v>
      </c>
      <c r="F2202" s="299" t="s">
        <v>105</v>
      </c>
    </row>
    <row r="2203" spans="1:6" x14ac:dyDescent="0.3">
      <c r="A2203" s="301">
        <v>202402</v>
      </c>
      <c r="B2203" s="299" t="s">
        <v>81</v>
      </c>
      <c r="C2203" s="299" t="s">
        <v>35</v>
      </c>
      <c r="D2203" s="301">
        <v>2</v>
      </c>
      <c r="E2203" s="301">
        <v>276</v>
      </c>
      <c r="F2203" s="299" t="s">
        <v>99</v>
      </c>
    </row>
    <row r="2204" spans="1:6" x14ac:dyDescent="0.3">
      <c r="A2204" s="301">
        <v>202402</v>
      </c>
      <c r="B2204" s="299" t="s">
        <v>81</v>
      </c>
      <c r="C2204" s="299" t="s">
        <v>35</v>
      </c>
      <c r="D2204" s="301">
        <v>6</v>
      </c>
      <c r="E2204" s="301">
        <v>380</v>
      </c>
      <c r="F2204" s="299" t="s">
        <v>107</v>
      </c>
    </row>
    <row r="2205" spans="1:6" x14ac:dyDescent="0.3">
      <c r="A2205" s="301">
        <v>202402</v>
      </c>
      <c r="B2205" s="299" t="s">
        <v>81</v>
      </c>
      <c r="C2205" s="299" t="s">
        <v>35</v>
      </c>
      <c r="D2205" s="301">
        <v>1</v>
      </c>
      <c r="E2205" s="301">
        <v>484</v>
      </c>
      <c r="F2205" s="299" t="s">
        <v>307</v>
      </c>
    </row>
    <row r="2206" spans="1:6" x14ac:dyDescent="0.3">
      <c r="A2206" s="301">
        <v>202402</v>
      </c>
      <c r="B2206" s="299" t="s">
        <v>81</v>
      </c>
      <c r="C2206" s="299" t="s">
        <v>35</v>
      </c>
      <c r="D2206" s="301">
        <v>1</v>
      </c>
      <c r="E2206" s="301">
        <v>498</v>
      </c>
      <c r="F2206" s="299" t="s">
        <v>310</v>
      </c>
    </row>
    <row r="2207" spans="1:6" x14ac:dyDescent="0.3">
      <c r="A2207" s="301">
        <v>202402</v>
      </c>
      <c r="B2207" s="299" t="s">
        <v>81</v>
      </c>
      <c r="C2207" s="299" t="s">
        <v>35</v>
      </c>
      <c r="D2207" s="301">
        <v>2</v>
      </c>
      <c r="E2207" s="301">
        <v>504</v>
      </c>
      <c r="F2207" s="299" t="s">
        <v>95</v>
      </c>
    </row>
    <row r="2208" spans="1:6" x14ac:dyDescent="0.3">
      <c r="A2208" s="301">
        <v>202402</v>
      </c>
      <c r="B2208" s="299" t="s">
        <v>81</v>
      </c>
      <c r="C2208" s="299" t="s">
        <v>35</v>
      </c>
      <c r="D2208" s="301">
        <v>1</v>
      </c>
      <c r="E2208" s="301">
        <v>528</v>
      </c>
      <c r="F2208" s="299" t="s">
        <v>316</v>
      </c>
    </row>
    <row r="2209" spans="1:6" x14ac:dyDescent="0.3">
      <c r="A2209" s="301">
        <v>202402</v>
      </c>
      <c r="B2209" s="299" t="s">
        <v>81</v>
      </c>
      <c r="C2209" s="299" t="s">
        <v>35</v>
      </c>
      <c r="D2209" s="301">
        <v>2</v>
      </c>
      <c r="E2209" s="301">
        <v>616</v>
      </c>
      <c r="F2209" s="299" t="s">
        <v>96</v>
      </c>
    </row>
    <row r="2210" spans="1:6" x14ac:dyDescent="0.3">
      <c r="A2210" s="301">
        <v>202402</v>
      </c>
      <c r="B2210" s="299" t="s">
        <v>81</v>
      </c>
      <c r="C2210" s="299" t="s">
        <v>35</v>
      </c>
      <c r="D2210" s="301">
        <v>2</v>
      </c>
      <c r="E2210" s="301">
        <v>620</v>
      </c>
      <c r="F2210" s="299" t="s">
        <v>109</v>
      </c>
    </row>
    <row r="2211" spans="1:6" x14ac:dyDescent="0.3">
      <c r="A2211" s="301">
        <v>202402</v>
      </c>
      <c r="B2211" s="299" t="s">
        <v>81</v>
      </c>
      <c r="C2211" s="299" t="s">
        <v>35</v>
      </c>
      <c r="D2211" s="301">
        <v>5.9047619047619051</v>
      </c>
      <c r="E2211" s="301">
        <v>642</v>
      </c>
      <c r="F2211" s="299" t="s">
        <v>97</v>
      </c>
    </row>
    <row r="2212" spans="1:6" x14ac:dyDescent="0.3">
      <c r="A2212" s="301">
        <v>202402</v>
      </c>
      <c r="B2212" s="299" t="s">
        <v>81</v>
      </c>
      <c r="C2212" s="299" t="s">
        <v>35</v>
      </c>
      <c r="D2212" s="301">
        <v>1</v>
      </c>
      <c r="E2212" s="301">
        <v>686</v>
      </c>
      <c r="F2212" s="299" t="s">
        <v>193</v>
      </c>
    </row>
    <row r="2213" spans="1:6" x14ac:dyDescent="0.3">
      <c r="A2213" s="301">
        <v>202402</v>
      </c>
      <c r="B2213" s="299" t="s">
        <v>81</v>
      </c>
      <c r="C2213" s="299" t="s">
        <v>35</v>
      </c>
      <c r="D2213" s="301">
        <v>4.7619047619047616E-2</v>
      </c>
      <c r="E2213" s="301">
        <v>703</v>
      </c>
      <c r="F2213" s="299" t="s">
        <v>94</v>
      </c>
    </row>
    <row r="2214" spans="1:6" x14ac:dyDescent="0.3">
      <c r="A2214" s="301">
        <v>202402</v>
      </c>
      <c r="B2214" s="299" t="s">
        <v>81</v>
      </c>
      <c r="C2214" s="299" t="s">
        <v>35</v>
      </c>
      <c r="D2214" s="301">
        <v>3618.4761904761904</v>
      </c>
      <c r="E2214" s="301">
        <v>724</v>
      </c>
      <c r="F2214" s="299" t="s">
        <v>223</v>
      </c>
    </row>
    <row r="2215" spans="1:6" x14ac:dyDescent="0.3">
      <c r="A2215" s="301">
        <v>202402</v>
      </c>
      <c r="B2215" s="299" t="s">
        <v>81</v>
      </c>
      <c r="C2215" s="299" t="s">
        <v>35</v>
      </c>
      <c r="D2215" s="301">
        <v>1</v>
      </c>
      <c r="E2215" s="301">
        <v>756</v>
      </c>
      <c r="F2215" s="299" t="s">
        <v>350</v>
      </c>
    </row>
    <row r="2216" spans="1:6" x14ac:dyDescent="0.3">
      <c r="A2216" s="301">
        <v>202402</v>
      </c>
      <c r="B2216" s="299" t="s">
        <v>81</v>
      </c>
      <c r="C2216" s="299" t="s">
        <v>35</v>
      </c>
      <c r="D2216" s="301">
        <v>4</v>
      </c>
      <c r="E2216" s="301">
        <v>826</v>
      </c>
      <c r="F2216" s="299" t="s">
        <v>110</v>
      </c>
    </row>
    <row r="2217" spans="1:6" x14ac:dyDescent="0.3">
      <c r="A2217" s="301">
        <v>202402</v>
      </c>
      <c r="B2217" s="299" t="s">
        <v>81</v>
      </c>
      <c r="C2217" s="299" t="s">
        <v>35</v>
      </c>
      <c r="D2217" s="301">
        <v>2</v>
      </c>
      <c r="E2217" s="301">
        <v>840</v>
      </c>
      <c r="F2217" s="299" t="s">
        <v>365</v>
      </c>
    </row>
    <row r="2218" spans="1:6" x14ac:dyDescent="0.3">
      <c r="A2218" s="301">
        <v>202402</v>
      </c>
      <c r="B2218" s="299" t="s">
        <v>81</v>
      </c>
      <c r="C2218" s="299" t="s">
        <v>35</v>
      </c>
      <c r="D2218" s="301">
        <v>2</v>
      </c>
      <c r="E2218" s="301">
        <v>858</v>
      </c>
      <c r="F2218" s="299" t="s">
        <v>368</v>
      </c>
    </row>
    <row r="2219" spans="1:6" x14ac:dyDescent="0.3">
      <c r="A2219" s="301">
        <v>202402</v>
      </c>
      <c r="B2219" s="299" t="s">
        <v>81</v>
      </c>
      <c r="C2219" s="299" t="s">
        <v>36</v>
      </c>
      <c r="D2219" s="301">
        <v>2</v>
      </c>
      <c r="E2219" s="301">
        <v>12</v>
      </c>
      <c r="F2219" s="299" t="s">
        <v>229</v>
      </c>
    </row>
    <row r="2220" spans="1:6" x14ac:dyDescent="0.3">
      <c r="A2220" s="301">
        <v>202402</v>
      </c>
      <c r="B2220" s="299" t="s">
        <v>81</v>
      </c>
      <c r="C2220" s="299" t="s">
        <v>36</v>
      </c>
      <c r="D2220" s="301">
        <v>3</v>
      </c>
      <c r="E2220" s="301">
        <v>32</v>
      </c>
      <c r="F2220" s="299" t="s">
        <v>183</v>
      </c>
    </row>
    <row r="2221" spans="1:6" x14ac:dyDescent="0.3">
      <c r="A2221" s="301">
        <v>202402</v>
      </c>
      <c r="B2221" s="299" t="s">
        <v>81</v>
      </c>
      <c r="C2221" s="299" t="s">
        <v>36</v>
      </c>
      <c r="D2221" s="301">
        <v>7</v>
      </c>
      <c r="E2221" s="301">
        <v>56</v>
      </c>
      <c r="F2221" s="299" t="s">
        <v>239</v>
      </c>
    </row>
    <row r="2222" spans="1:6" x14ac:dyDescent="0.3">
      <c r="A2222" s="301">
        <v>202402</v>
      </c>
      <c r="B2222" s="299" t="s">
        <v>81</v>
      </c>
      <c r="C2222" s="299" t="s">
        <v>36</v>
      </c>
      <c r="D2222" s="301">
        <v>3</v>
      </c>
      <c r="E2222" s="301">
        <v>100</v>
      </c>
      <c r="F2222" s="299" t="s">
        <v>101</v>
      </c>
    </row>
    <row r="2223" spans="1:6" x14ac:dyDescent="0.3">
      <c r="A2223" s="301">
        <v>202402</v>
      </c>
      <c r="B2223" s="299" t="s">
        <v>81</v>
      </c>
      <c r="C2223" s="299" t="s">
        <v>36</v>
      </c>
      <c r="D2223" s="301">
        <v>1</v>
      </c>
      <c r="E2223" s="301">
        <v>192</v>
      </c>
      <c r="F2223" s="299" t="s">
        <v>261</v>
      </c>
    </row>
    <row r="2224" spans="1:6" x14ac:dyDescent="0.3">
      <c r="A2224" s="301">
        <v>202402</v>
      </c>
      <c r="B2224" s="299" t="s">
        <v>81</v>
      </c>
      <c r="C2224" s="299" t="s">
        <v>36</v>
      </c>
      <c r="D2224" s="301">
        <v>3</v>
      </c>
      <c r="E2224" s="301">
        <v>233</v>
      </c>
      <c r="F2224" s="299" t="s">
        <v>104</v>
      </c>
    </row>
    <row r="2225" spans="1:6" x14ac:dyDescent="0.3">
      <c r="A2225" s="301">
        <v>202402</v>
      </c>
      <c r="B2225" s="299" t="s">
        <v>81</v>
      </c>
      <c r="C2225" s="299" t="s">
        <v>36</v>
      </c>
      <c r="D2225" s="301">
        <v>9</v>
      </c>
      <c r="E2225" s="301">
        <v>250</v>
      </c>
      <c r="F2225" s="299" t="s">
        <v>105</v>
      </c>
    </row>
    <row r="2226" spans="1:6" x14ac:dyDescent="0.3">
      <c r="A2226" s="301">
        <v>202402</v>
      </c>
      <c r="B2226" s="299" t="s">
        <v>81</v>
      </c>
      <c r="C2226" s="299" t="s">
        <v>36</v>
      </c>
      <c r="D2226" s="301">
        <v>19</v>
      </c>
      <c r="E2226" s="301">
        <v>276</v>
      </c>
      <c r="F2226" s="299" t="s">
        <v>99</v>
      </c>
    </row>
    <row r="2227" spans="1:6" x14ac:dyDescent="0.3">
      <c r="A2227" s="301">
        <v>202402</v>
      </c>
      <c r="B2227" s="299" t="s">
        <v>81</v>
      </c>
      <c r="C2227" s="299" t="s">
        <v>36</v>
      </c>
      <c r="D2227" s="301">
        <v>3</v>
      </c>
      <c r="E2227" s="301">
        <v>372</v>
      </c>
      <c r="F2227" s="299" t="s">
        <v>106</v>
      </c>
    </row>
    <row r="2228" spans="1:6" x14ac:dyDescent="0.3">
      <c r="A2228" s="301">
        <v>202402</v>
      </c>
      <c r="B2228" s="299" t="s">
        <v>81</v>
      </c>
      <c r="C2228" s="299" t="s">
        <v>36</v>
      </c>
      <c r="D2228" s="301">
        <v>28.523809523809526</v>
      </c>
      <c r="E2228" s="301">
        <v>380</v>
      </c>
      <c r="F2228" s="299" t="s">
        <v>107</v>
      </c>
    </row>
    <row r="2229" spans="1:6" x14ac:dyDescent="0.3">
      <c r="A2229" s="301">
        <v>202402</v>
      </c>
      <c r="B2229" s="299" t="s">
        <v>81</v>
      </c>
      <c r="C2229" s="299" t="s">
        <v>36</v>
      </c>
      <c r="D2229" s="301">
        <v>1</v>
      </c>
      <c r="E2229" s="301">
        <v>440</v>
      </c>
      <c r="F2229" s="299" t="s">
        <v>118</v>
      </c>
    </row>
    <row r="2230" spans="1:6" x14ac:dyDescent="0.3">
      <c r="A2230" s="301">
        <v>202402</v>
      </c>
      <c r="B2230" s="299" t="s">
        <v>81</v>
      </c>
      <c r="C2230" s="299" t="s">
        <v>36</v>
      </c>
      <c r="D2230" s="301">
        <v>1</v>
      </c>
      <c r="E2230" s="301">
        <v>442</v>
      </c>
      <c r="F2230" s="299" t="s">
        <v>121</v>
      </c>
    </row>
    <row r="2231" spans="1:6" x14ac:dyDescent="0.3">
      <c r="A2231" s="301">
        <v>202402</v>
      </c>
      <c r="B2231" s="299" t="s">
        <v>81</v>
      </c>
      <c r="C2231" s="299" t="s">
        <v>36</v>
      </c>
      <c r="D2231" s="301">
        <v>1</v>
      </c>
      <c r="E2231" s="301">
        <v>498</v>
      </c>
      <c r="F2231" s="299" t="s">
        <v>310</v>
      </c>
    </row>
    <row r="2232" spans="1:6" x14ac:dyDescent="0.3">
      <c r="A2232" s="301">
        <v>202402</v>
      </c>
      <c r="B2232" s="299" t="s">
        <v>81</v>
      </c>
      <c r="C2232" s="299" t="s">
        <v>36</v>
      </c>
      <c r="D2232" s="301">
        <v>6</v>
      </c>
      <c r="E2232" s="301">
        <v>504</v>
      </c>
      <c r="F2232" s="299" t="s">
        <v>95</v>
      </c>
    </row>
    <row r="2233" spans="1:6" x14ac:dyDescent="0.3">
      <c r="A2233" s="301">
        <v>202402</v>
      </c>
      <c r="B2233" s="299" t="s">
        <v>81</v>
      </c>
      <c r="C2233" s="299" t="s">
        <v>36</v>
      </c>
      <c r="D2233" s="301">
        <v>9</v>
      </c>
      <c r="E2233" s="301">
        <v>528</v>
      </c>
      <c r="F2233" s="299" t="s">
        <v>316</v>
      </c>
    </row>
    <row r="2234" spans="1:6" x14ac:dyDescent="0.3">
      <c r="A2234" s="301">
        <v>202402</v>
      </c>
      <c r="B2234" s="299" t="s">
        <v>81</v>
      </c>
      <c r="C2234" s="299" t="s">
        <v>36</v>
      </c>
      <c r="D2234" s="301">
        <v>1</v>
      </c>
      <c r="E2234" s="301">
        <v>578</v>
      </c>
      <c r="F2234" s="299" t="s">
        <v>321</v>
      </c>
    </row>
    <row r="2235" spans="1:6" x14ac:dyDescent="0.3">
      <c r="A2235" s="301">
        <v>202402</v>
      </c>
      <c r="B2235" s="299" t="s">
        <v>81</v>
      </c>
      <c r="C2235" s="299" t="s">
        <v>36</v>
      </c>
      <c r="D2235" s="301">
        <v>1</v>
      </c>
      <c r="E2235" s="301">
        <v>600</v>
      </c>
      <c r="F2235" s="299" t="s">
        <v>192</v>
      </c>
    </row>
    <row r="2236" spans="1:6" x14ac:dyDescent="0.3">
      <c r="A2236" s="301">
        <v>202402</v>
      </c>
      <c r="B2236" s="299" t="s">
        <v>81</v>
      </c>
      <c r="C2236" s="299" t="s">
        <v>36</v>
      </c>
      <c r="D2236" s="301">
        <v>2</v>
      </c>
      <c r="E2236" s="301">
        <v>604</v>
      </c>
      <c r="F2236" s="299" t="s">
        <v>326</v>
      </c>
    </row>
    <row r="2237" spans="1:6" x14ac:dyDescent="0.3">
      <c r="A2237" s="301">
        <v>202402</v>
      </c>
      <c r="B2237" s="299" t="s">
        <v>81</v>
      </c>
      <c r="C2237" s="299" t="s">
        <v>36</v>
      </c>
      <c r="D2237" s="301">
        <v>3.0476190476190474</v>
      </c>
      <c r="E2237" s="301">
        <v>616</v>
      </c>
      <c r="F2237" s="299" t="s">
        <v>96</v>
      </c>
    </row>
    <row r="2238" spans="1:6" x14ac:dyDescent="0.3">
      <c r="A2238" s="301">
        <v>202402</v>
      </c>
      <c r="B2238" s="299" t="s">
        <v>81</v>
      </c>
      <c r="C2238" s="299" t="s">
        <v>36</v>
      </c>
      <c r="D2238" s="301">
        <v>9</v>
      </c>
      <c r="E2238" s="301">
        <v>620</v>
      </c>
      <c r="F2238" s="299" t="s">
        <v>109</v>
      </c>
    </row>
    <row r="2239" spans="1:6" x14ac:dyDescent="0.3">
      <c r="A2239" s="301">
        <v>202402</v>
      </c>
      <c r="B2239" s="299" t="s">
        <v>81</v>
      </c>
      <c r="C2239" s="299" t="s">
        <v>36</v>
      </c>
      <c r="D2239" s="301">
        <v>9</v>
      </c>
      <c r="E2239" s="301">
        <v>642</v>
      </c>
      <c r="F2239" s="299" t="s">
        <v>97</v>
      </c>
    </row>
    <row r="2240" spans="1:6" x14ac:dyDescent="0.3">
      <c r="A2240" s="301">
        <v>202402</v>
      </c>
      <c r="B2240" s="299" t="s">
        <v>81</v>
      </c>
      <c r="C2240" s="299" t="s">
        <v>36</v>
      </c>
      <c r="D2240" s="301">
        <v>1</v>
      </c>
      <c r="E2240" s="301">
        <v>643</v>
      </c>
      <c r="F2240" s="299" t="s">
        <v>333</v>
      </c>
    </row>
    <row r="2241" spans="1:6" x14ac:dyDescent="0.3">
      <c r="A2241" s="301">
        <v>202402</v>
      </c>
      <c r="B2241" s="299" t="s">
        <v>81</v>
      </c>
      <c r="C2241" s="299" t="s">
        <v>36</v>
      </c>
      <c r="D2241" s="301">
        <v>2.4285714285714284</v>
      </c>
      <c r="E2241" s="301">
        <v>686</v>
      </c>
      <c r="F2241" s="299" t="s">
        <v>193</v>
      </c>
    </row>
    <row r="2242" spans="1:6" x14ac:dyDescent="0.3">
      <c r="A2242" s="301">
        <v>202402</v>
      </c>
      <c r="B2242" s="299" t="s">
        <v>81</v>
      </c>
      <c r="C2242" s="299" t="s">
        <v>36</v>
      </c>
      <c r="D2242" s="301">
        <v>8767.8571428571431</v>
      </c>
      <c r="E2242" s="301">
        <v>724</v>
      </c>
      <c r="F2242" s="299" t="s">
        <v>223</v>
      </c>
    </row>
    <row r="2243" spans="1:6" x14ac:dyDescent="0.3">
      <c r="A2243" s="301">
        <v>202402</v>
      </c>
      <c r="B2243" s="299" t="s">
        <v>81</v>
      </c>
      <c r="C2243" s="299" t="s">
        <v>36</v>
      </c>
      <c r="D2243" s="301">
        <v>3</v>
      </c>
      <c r="E2243" s="301">
        <v>804</v>
      </c>
      <c r="F2243" s="299" t="s">
        <v>98</v>
      </c>
    </row>
    <row r="2244" spans="1:6" x14ac:dyDescent="0.3">
      <c r="A2244" s="301">
        <v>202402</v>
      </c>
      <c r="B2244" s="299" t="s">
        <v>81</v>
      </c>
      <c r="C2244" s="299" t="s">
        <v>36</v>
      </c>
      <c r="D2244" s="301">
        <v>21</v>
      </c>
      <c r="E2244" s="301">
        <v>826</v>
      </c>
      <c r="F2244" s="299" t="s">
        <v>110</v>
      </c>
    </row>
    <row r="2245" spans="1:6" x14ac:dyDescent="0.3">
      <c r="A2245" s="301">
        <v>202402</v>
      </c>
      <c r="B2245" s="299" t="s">
        <v>81</v>
      </c>
      <c r="C2245" s="299" t="s">
        <v>36</v>
      </c>
      <c r="D2245" s="301">
        <v>1</v>
      </c>
      <c r="E2245" s="301">
        <v>840</v>
      </c>
      <c r="F2245" s="299" t="s">
        <v>365</v>
      </c>
    </row>
    <row r="2246" spans="1:6" x14ac:dyDescent="0.3">
      <c r="A2246" s="301">
        <v>202402</v>
      </c>
      <c r="B2246" s="299" t="s">
        <v>81</v>
      </c>
      <c r="C2246" s="299" t="s">
        <v>36</v>
      </c>
      <c r="D2246" s="301">
        <v>1</v>
      </c>
      <c r="E2246" s="301">
        <v>862</v>
      </c>
      <c r="F2246" s="299" t="s">
        <v>111</v>
      </c>
    </row>
    <row r="2247" spans="1:6" x14ac:dyDescent="0.3">
      <c r="A2247" s="301">
        <v>202402</v>
      </c>
      <c r="B2247" s="299" t="s">
        <v>80</v>
      </c>
      <c r="C2247" s="299" t="s">
        <v>35</v>
      </c>
      <c r="D2247" s="301">
        <v>0.38095238095238093</v>
      </c>
      <c r="E2247" s="301">
        <v>12</v>
      </c>
      <c r="F2247" s="299" t="s">
        <v>229</v>
      </c>
    </row>
    <row r="2248" spans="1:6" x14ac:dyDescent="0.3">
      <c r="A2248" s="301">
        <v>202402</v>
      </c>
      <c r="B2248" s="299" t="s">
        <v>80</v>
      </c>
      <c r="C2248" s="299" t="s">
        <v>35</v>
      </c>
      <c r="D2248" s="301">
        <v>11.666666666666666</v>
      </c>
      <c r="E2248" s="301">
        <v>32</v>
      </c>
      <c r="F2248" s="299" t="s">
        <v>183</v>
      </c>
    </row>
    <row r="2249" spans="1:6" x14ac:dyDescent="0.3">
      <c r="A2249" s="301">
        <v>202402</v>
      </c>
      <c r="B2249" s="299" t="s">
        <v>80</v>
      </c>
      <c r="C2249" s="299" t="s">
        <v>35</v>
      </c>
      <c r="D2249" s="301">
        <v>4</v>
      </c>
      <c r="E2249" s="301">
        <v>40</v>
      </c>
      <c r="F2249" s="299" t="s">
        <v>100</v>
      </c>
    </row>
    <row r="2250" spans="1:6" x14ac:dyDescent="0.3">
      <c r="A2250" s="301">
        <v>202402</v>
      </c>
      <c r="B2250" s="299" t="s">
        <v>80</v>
      </c>
      <c r="C2250" s="299" t="s">
        <v>35</v>
      </c>
      <c r="D2250" s="301">
        <v>7.666666666666667</v>
      </c>
      <c r="E2250" s="301">
        <v>56</v>
      </c>
      <c r="F2250" s="299" t="s">
        <v>239</v>
      </c>
    </row>
    <row r="2251" spans="1:6" x14ac:dyDescent="0.3">
      <c r="A2251" s="301">
        <v>202402</v>
      </c>
      <c r="B2251" s="299" t="s">
        <v>80</v>
      </c>
      <c r="C2251" s="299" t="s">
        <v>35</v>
      </c>
      <c r="D2251" s="301">
        <v>0.90476190476190477</v>
      </c>
      <c r="E2251" s="301">
        <v>68</v>
      </c>
      <c r="F2251" s="299" t="s">
        <v>241</v>
      </c>
    </row>
    <row r="2252" spans="1:6" x14ac:dyDescent="0.3">
      <c r="A2252" s="301">
        <v>202402</v>
      </c>
      <c r="B2252" s="299" t="s">
        <v>80</v>
      </c>
      <c r="C2252" s="299" t="s">
        <v>35</v>
      </c>
      <c r="D2252" s="301">
        <v>2</v>
      </c>
      <c r="E2252" s="301">
        <v>70</v>
      </c>
      <c r="F2252" s="299" t="s">
        <v>242</v>
      </c>
    </row>
    <row r="2253" spans="1:6" x14ac:dyDescent="0.3">
      <c r="A2253" s="301">
        <v>202402</v>
      </c>
      <c r="B2253" s="299" t="s">
        <v>80</v>
      </c>
      <c r="C2253" s="299" t="s">
        <v>35</v>
      </c>
      <c r="D2253" s="301">
        <v>7.2380952380952381</v>
      </c>
      <c r="E2253" s="301">
        <v>76</v>
      </c>
      <c r="F2253" s="299" t="s">
        <v>243</v>
      </c>
    </row>
    <row r="2254" spans="1:6" x14ac:dyDescent="0.3">
      <c r="A2254" s="301">
        <v>202402</v>
      </c>
      <c r="B2254" s="299" t="s">
        <v>80</v>
      </c>
      <c r="C2254" s="299" t="s">
        <v>35</v>
      </c>
      <c r="D2254" s="301">
        <v>7</v>
      </c>
      <c r="E2254" s="301">
        <v>100</v>
      </c>
      <c r="F2254" s="299" t="s">
        <v>101</v>
      </c>
    </row>
    <row r="2255" spans="1:6" x14ac:dyDescent="0.3">
      <c r="A2255" s="301">
        <v>202402</v>
      </c>
      <c r="B2255" s="299" t="s">
        <v>80</v>
      </c>
      <c r="C2255" s="299" t="s">
        <v>35</v>
      </c>
      <c r="D2255" s="301">
        <v>1</v>
      </c>
      <c r="E2255" s="301">
        <v>112</v>
      </c>
      <c r="F2255" s="299" t="s">
        <v>247</v>
      </c>
    </row>
    <row r="2256" spans="1:6" x14ac:dyDescent="0.3">
      <c r="A2256" s="301">
        <v>202402</v>
      </c>
      <c r="B2256" s="299" t="s">
        <v>80</v>
      </c>
      <c r="C2256" s="299" t="s">
        <v>35</v>
      </c>
      <c r="D2256" s="301">
        <v>2</v>
      </c>
      <c r="E2256" s="301">
        <v>152</v>
      </c>
      <c r="F2256" s="299" t="s">
        <v>254</v>
      </c>
    </row>
    <row r="2257" spans="1:6" x14ac:dyDescent="0.3">
      <c r="A2257" s="301">
        <v>202402</v>
      </c>
      <c r="B2257" s="299" t="s">
        <v>80</v>
      </c>
      <c r="C2257" s="299" t="s">
        <v>35</v>
      </c>
      <c r="D2257" s="301">
        <v>1</v>
      </c>
      <c r="E2257" s="301">
        <v>156</v>
      </c>
      <c r="F2257" s="299" t="s">
        <v>112</v>
      </c>
    </row>
    <row r="2258" spans="1:6" x14ac:dyDescent="0.3">
      <c r="A2258" s="301">
        <v>202402</v>
      </c>
      <c r="B2258" s="299" t="s">
        <v>80</v>
      </c>
      <c r="C2258" s="299" t="s">
        <v>35</v>
      </c>
      <c r="D2258" s="301">
        <v>12.571428571428571</v>
      </c>
      <c r="E2258" s="301">
        <v>170</v>
      </c>
      <c r="F2258" s="299" t="s">
        <v>102</v>
      </c>
    </row>
    <row r="2259" spans="1:6" x14ac:dyDescent="0.3">
      <c r="A2259" s="301">
        <v>202402</v>
      </c>
      <c r="B2259" s="299" t="s">
        <v>80</v>
      </c>
      <c r="C2259" s="299" t="s">
        <v>35</v>
      </c>
      <c r="D2259" s="301">
        <v>4.1904761904761907</v>
      </c>
      <c r="E2259" s="301">
        <v>192</v>
      </c>
      <c r="F2259" s="299" t="s">
        <v>261</v>
      </c>
    </row>
    <row r="2260" spans="1:6" x14ac:dyDescent="0.3">
      <c r="A2260" s="301">
        <v>202402</v>
      </c>
      <c r="B2260" s="299" t="s">
        <v>80</v>
      </c>
      <c r="C2260" s="299" t="s">
        <v>35</v>
      </c>
      <c r="D2260" s="301">
        <v>5</v>
      </c>
      <c r="E2260" s="301">
        <v>203</v>
      </c>
      <c r="F2260" s="299" t="s">
        <v>224</v>
      </c>
    </row>
    <row r="2261" spans="1:6" x14ac:dyDescent="0.3">
      <c r="A2261" s="301">
        <v>202402</v>
      </c>
      <c r="B2261" s="299" t="s">
        <v>80</v>
      </c>
      <c r="C2261" s="299" t="s">
        <v>35</v>
      </c>
      <c r="D2261" s="301">
        <v>1</v>
      </c>
      <c r="E2261" s="301">
        <v>233</v>
      </c>
      <c r="F2261" s="299" t="s">
        <v>104</v>
      </c>
    </row>
    <row r="2262" spans="1:6" x14ac:dyDescent="0.3">
      <c r="A2262" s="301">
        <v>202402</v>
      </c>
      <c r="B2262" s="299" t="s">
        <v>80</v>
      </c>
      <c r="C2262" s="299" t="s">
        <v>35</v>
      </c>
      <c r="D2262" s="301">
        <v>0.42857142857142855</v>
      </c>
      <c r="E2262" s="301">
        <v>246</v>
      </c>
      <c r="F2262" s="299" t="s">
        <v>116</v>
      </c>
    </row>
    <row r="2263" spans="1:6" x14ac:dyDescent="0.3">
      <c r="A2263" s="301">
        <v>202402</v>
      </c>
      <c r="B2263" s="299" t="s">
        <v>80</v>
      </c>
      <c r="C2263" s="299" t="s">
        <v>35</v>
      </c>
      <c r="D2263" s="301">
        <v>17</v>
      </c>
      <c r="E2263" s="301">
        <v>250</v>
      </c>
      <c r="F2263" s="299" t="s">
        <v>105</v>
      </c>
    </row>
    <row r="2264" spans="1:6" x14ac:dyDescent="0.3">
      <c r="A2264" s="301">
        <v>202402</v>
      </c>
      <c r="B2264" s="299" t="s">
        <v>80</v>
      </c>
      <c r="C2264" s="299" t="s">
        <v>35</v>
      </c>
      <c r="D2264" s="301">
        <v>1</v>
      </c>
      <c r="E2264" s="301">
        <v>268</v>
      </c>
      <c r="F2264" s="299" t="s">
        <v>269</v>
      </c>
    </row>
    <row r="2265" spans="1:6" x14ac:dyDescent="0.3">
      <c r="A2265" s="301">
        <v>202402</v>
      </c>
      <c r="B2265" s="299" t="s">
        <v>80</v>
      </c>
      <c r="C2265" s="299" t="s">
        <v>35</v>
      </c>
      <c r="D2265" s="301">
        <v>1</v>
      </c>
      <c r="E2265" s="301">
        <v>270</v>
      </c>
      <c r="F2265" s="299" t="s">
        <v>270</v>
      </c>
    </row>
    <row r="2266" spans="1:6" x14ac:dyDescent="0.3">
      <c r="A2266" s="301">
        <v>202402</v>
      </c>
      <c r="B2266" s="299" t="s">
        <v>80</v>
      </c>
      <c r="C2266" s="299" t="s">
        <v>35</v>
      </c>
      <c r="D2266" s="301">
        <v>26.476190476190474</v>
      </c>
      <c r="E2266" s="301">
        <v>276</v>
      </c>
      <c r="F2266" s="299" t="s">
        <v>99</v>
      </c>
    </row>
    <row r="2267" spans="1:6" x14ac:dyDescent="0.3">
      <c r="A2267" s="301">
        <v>202402</v>
      </c>
      <c r="B2267" s="299" t="s">
        <v>80</v>
      </c>
      <c r="C2267" s="299" t="s">
        <v>35</v>
      </c>
      <c r="D2267" s="301">
        <v>2.6190476190476191</v>
      </c>
      <c r="E2267" s="301">
        <v>288</v>
      </c>
      <c r="F2267" s="299" t="s">
        <v>272</v>
      </c>
    </row>
    <row r="2268" spans="1:6" x14ac:dyDescent="0.3">
      <c r="A2268" s="301">
        <v>202402</v>
      </c>
      <c r="B2268" s="299" t="s">
        <v>80</v>
      </c>
      <c r="C2268" s="299" t="s">
        <v>35</v>
      </c>
      <c r="D2268" s="301">
        <v>1</v>
      </c>
      <c r="E2268" s="301">
        <v>320</v>
      </c>
      <c r="F2268" s="299" t="s">
        <v>274</v>
      </c>
    </row>
    <row r="2269" spans="1:6" x14ac:dyDescent="0.3">
      <c r="A2269" s="301">
        <v>202402</v>
      </c>
      <c r="B2269" s="299" t="s">
        <v>80</v>
      </c>
      <c r="C2269" s="299" t="s">
        <v>35</v>
      </c>
      <c r="D2269" s="301">
        <v>1</v>
      </c>
      <c r="E2269" s="301">
        <v>324</v>
      </c>
      <c r="F2269" s="299" t="s">
        <v>275</v>
      </c>
    </row>
    <row r="2270" spans="1:6" x14ac:dyDescent="0.3">
      <c r="A2270" s="301">
        <v>202402</v>
      </c>
      <c r="B2270" s="299" t="s">
        <v>80</v>
      </c>
      <c r="C2270" s="299" t="s">
        <v>35</v>
      </c>
      <c r="D2270" s="301">
        <v>3</v>
      </c>
      <c r="E2270" s="301">
        <v>340</v>
      </c>
      <c r="F2270" s="299" t="s">
        <v>190</v>
      </c>
    </row>
    <row r="2271" spans="1:6" x14ac:dyDescent="0.3">
      <c r="A2271" s="301">
        <v>202402</v>
      </c>
      <c r="B2271" s="299" t="s">
        <v>80</v>
      </c>
      <c r="C2271" s="299" t="s">
        <v>35</v>
      </c>
      <c r="D2271" s="301">
        <v>2</v>
      </c>
      <c r="E2271" s="301">
        <v>348</v>
      </c>
      <c r="F2271" s="299" t="s">
        <v>279</v>
      </c>
    </row>
    <row r="2272" spans="1:6" x14ac:dyDescent="0.3">
      <c r="A2272" s="301">
        <v>202402</v>
      </c>
      <c r="B2272" s="299" t="s">
        <v>80</v>
      </c>
      <c r="C2272" s="299" t="s">
        <v>35</v>
      </c>
      <c r="D2272" s="301">
        <v>1</v>
      </c>
      <c r="E2272" s="301">
        <v>356</v>
      </c>
      <c r="F2272" s="299" t="s">
        <v>281</v>
      </c>
    </row>
    <row r="2273" spans="1:6" x14ac:dyDescent="0.3">
      <c r="A2273" s="301">
        <v>202402</v>
      </c>
      <c r="B2273" s="299" t="s">
        <v>80</v>
      </c>
      <c r="C2273" s="299" t="s">
        <v>35</v>
      </c>
      <c r="D2273" s="301">
        <v>2.5238095238095237</v>
      </c>
      <c r="E2273" s="301">
        <v>360</v>
      </c>
      <c r="F2273" s="299" t="s">
        <v>282</v>
      </c>
    </row>
    <row r="2274" spans="1:6" x14ac:dyDescent="0.3">
      <c r="A2274" s="301">
        <v>202402</v>
      </c>
      <c r="B2274" s="299" t="s">
        <v>80</v>
      </c>
      <c r="C2274" s="299" t="s">
        <v>35</v>
      </c>
      <c r="D2274" s="301">
        <v>4</v>
      </c>
      <c r="E2274" s="301">
        <v>372</v>
      </c>
      <c r="F2274" s="299" t="s">
        <v>106</v>
      </c>
    </row>
    <row r="2275" spans="1:6" x14ac:dyDescent="0.3">
      <c r="A2275" s="301">
        <v>202402</v>
      </c>
      <c r="B2275" s="299" t="s">
        <v>80</v>
      </c>
      <c r="C2275" s="299" t="s">
        <v>35</v>
      </c>
      <c r="D2275" s="301">
        <v>60.571428571428569</v>
      </c>
      <c r="E2275" s="301">
        <v>380</v>
      </c>
      <c r="F2275" s="299" t="s">
        <v>107</v>
      </c>
    </row>
    <row r="2276" spans="1:6" x14ac:dyDescent="0.3">
      <c r="A2276" s="301">
        <v>202402</v>
      </c>
      <c r="B2276" s="299" t="s">
        <v>80</v>
      </c>
      <c r="C2276" s="299" t="s">
        <v>35</v>
      </c>
      <c r="D2276" s="301">
        <v>1</v>
      </c>
      <c r="E2276" s="301">
        <v>422</v>
      </c>
      <c r="F2276" s="299" t="s">
        <v>297</v>
      </c>
    </row>
    <row r="2277" spans="1:6" x14ac:dyDescent="0.3">
      <c r="A2277" s="301">
        <v>202402</v>
      </c>
      <c r="B2277" s="299" t="s">
        <v>80</v>
      </c>
      <c r="C2277" s="299" t="s">
        <v>35</v>
      </c>
      <c r="D2277" s="301">
        <v>1</v>
      </c>
      <c r="E2277" s="301">
        <v>428</v>
      </c>
      <c r="F2277" s="299" t="s">
        <v>108</v>
      </c>
    </row>
    <row r="2278" spans="1:6" x14ac:dyDescent="0.3">
      <c r="A2278" s="301">
        <v>202402</v>
      </c>
      <c r="B2278" s="299" t="s">
        <v>80</v>
      </c>
      <c r="C2278" s="299" t="s">
        <v>35</v>
      </c>
      <c r="D2278" s="301">
        <v>1.6666666666666667</v>
      </c>
      <c r="E2278" s="301">
        <v>440</v>
      </c>
      <c r="F2278" s="299" t="s">
        <v>118</v>
      </c>
    </row>
    <row r="2279" spans="1:6" x14ac:dyDescent="0.3">
      <c r="A2279" s="301">
        <v>202402</v>
      </c>
      <c r="B2279" s="299" t="s">
        <v>80</v>
      </c>
      <c r="C2279" s="299" t="s">
        <v>35</v>
      </c>
      <c r="D2279" s="301">
        <v>5</v>
      </c>
      <c r="E2279" s="301">
        <v>484</v>
      </c>
      <c r="F2279" s="299" t="s">
        <v>307</v>
      </c>
    </row>
    <row r="2280" spans="1:6" x14ac:dyDescent="0.3">
      <c r="A2280" s="301">
        <v>202402</v>
      </c>
      <c r="B2280" s="299" t="s">
        <v>80</v>
      </c>
      <c r="C2280" s="299" t="s">
        <v>35</v>
      </c>
      <c r="D2280" s="301">
        <v>3</v>
      </c>
      <c r="E2280" s="301">
        <v>498</v>
      </c>
      <c r="F2280" s="299" t="s">
        <v>310</v>
      </c>
    </row>
    <row r="2281" spans="1:6" x14ac:dyDescent="0.3">
      <c r="A2281" s="301">
        <v>202402</v>
      </c>
      <c r="B2281" s="299" t="s">
        <v>80</v>
      </c>
      <c r="C2281" s="299" t="s">
        <v>35</v>
      </c>
      <c r="D2281" s="301">
        <v>13.571428571428571</v>
      </c>
      <c r="E2281" s="301">
        <v>504</v>
      </c>
      <c r="F2281" s="299" t="s">
        <v>95</v>
      </c>
    </row>
    <row r="2282" spans="1:6" x14ac:dyDescent="0.3">
      <c r="A2282" s="301">
        <v>202402</v>
      </c>
      <c r="B2282" s="299" t="s">
        <v>80</v>
      </c>
      <c r="C2282" s="299" t="s">
        <v>35</v>
      </c>
      <c r="D2282" s="301">
        <v>10.666666666666666</v>
      </c>
      <c r="E2282" s="301">
        <v>528</v>
      </c>
      <c r="F2282" s="299" t="s">
        <v>316</v>
      </c>
    </row>
    <row r="2283" spans="1:6" x14ac:dyDescent="0.3">
      <c r="A2283" s="301">
        <v>202402</v>
      </c>
      <c r="B2283" s="299" t="s">
        <v>80</v>
      </c>
      <c r="C2283" s="299" t="s">
        <v>35</v>
      </c>
      <c r="D2283" s="301">
        <v>1</v>
      </c>
      <c r="E2283" s="301">
        <v>578</v>
      </c>
      <c r="F2283" s="299" t="s">
        <v>321</v>
      </c>
    </row>
    <row r="2284" spans="1:6" x14ac:dyDescent="0.3">
      <c r="A2284" s="301">
        <v>202402</v>
      </c>
      <c r="B2284" s="299" t="s">
        <v>80</v>
      </c>
      <c r="C2284" s="299" t="s">
        <v>35</v>
      </c>
      <c r="D2284" s="301">
        <v>6.6190476190476186</v>
      </c>
      <c r="E2284" s="301">
        <v>600</v>
      </c>
      <c r="F2284" s="299" t="s">
        <v>192</v>
      </c>
    </row>
    <row r="2285" spans="1:6" x14ac:dyDescent="0.3">
      <c r="A2285" s="301">
        <v>202402</v>
      </c>
      <c r="B2285" s="299" t="s">
        <v>80</v>
      </c>
      <c r="C2285" s="299" t="s">
        <v>35</v>
      </c>
      <c r="D2285" s="301">
        <v>4</v>
      </c>
      <c r="E2285" s="301">
        <v>604</v>
      </c>
      <c r="F2285" s="299" t="s">
        <v>326</v>
      </c>
    </row>
    <row r="2286" spans="1:6" x14ac:dyDescent="0.3">
      <c r="A2286" s="301">
        <v>202402</v>
      </c>
      <c r="B2286" s="299" t="s">
        <v>80</v>
      </c>
      <c r="C2286" s="299" t="s">
        <v>35</v>
      </c>
      <c r="D2286" s="301">
        <v>3.6190476190476191</v>
      </c>
      <c r="E2286" s="301">
        <v>608</v>
      </c>
      <c r="F2286" s="299" t="s">
        <v>327</v>
      </c>
    </row>
    <row r="2287" spans="1:6" x14ac:dyDescent="0.3">
      <c r="A2287" s="301">
        <v>202402</v>
      </c>
      <c r="B2287" s="299" t="s">
        <v>80</v>
      </c>
      <c r="C2287" s="299" t="s">
        <v>35</v>
      </c>
      <c r="D2287" s="301">
        <v>15.857142857142858</v>
      </c>
      <c r="E2287" s="301">
        <v>616</v>
      </c>
      <c r="F2287" s="299" t="s">
        <v>96</v>
      </c>
    </row>
    <row r="2288" spans="1:6" x14ac:dyDescent="0.3">
      <c r="A2288" s="301">
        <v>202402</v>
      </c>
      <c r="B2288" s="299" t="s">
        <v>80</v>
      </c>
      <c r="C2288" s="299" t="s">
        <v>35</v>
      </c>
      <c r="D2288" s="301">
        <v>10</v>
      </c>
      <c r="E2288" s="301">
        <v>620</v>
      </c>
      <c r="F2288" s="299" t="s">
        <v>109</v>
      </c>
    </row>
    <row r="2289" spans="1:6" x14ac:dyDescent="0.3">
      <c r="A2289" s="301">
        <v>202402</v>
      </c>
      <c r="B2289" s="299" t="s">
        <v>80</v>
      </c>
      <c r="C2289" s="299" t="s">
        <v>35</v>
      </c>
      <c r="D2289" s="301">
        <v>36.19047619047619</v>
      </c>
      <c r="E2289" s="301">
        <v>642</v>
      </c>
      <c r="F2289" s="299" t="s">
        <v>97</v>
      </c>
    </row>
    <row r="2290" spans="1:6" x14ac:dyDescent="0.3">
      <c r="A2290" s="301">
        <v>202402</v>
      </c>
      <c r="B2290" s="299" t="s">
        <v>80</v>
      </c>
      <c r="C2290" s="299" t="s">
        <v>35</v>
      </c>
      <c r="D2290" s="301">
        <v>9.5714285714285712</v>
      </c>
      <c r="E2290" s="301">
        <v>643</v>
      </c>
      <c r="F2290" s="299" t="s">
        <v>333</v>
      </c>
    </row>
    <row r="2291" spans="1:6" x14ac:dyDescent="0.3">
      <c r="A2291" s="301">
        <v>202402</v>
      </c>
      <c r="B2291" s="299" t="s">
        <v>80</v>
      </c>
      <c r="C2291" s="299" t="s">
        <v>35</v>
      </c>
      <c r="D2291" s="301">
        <v>7.666666666666667</v>
      </c>
      <c r="E2291" s="301">
        <v>686</v>
      </c>
      <c r="F2291" s="299" t="s">
        <v>193</v>
      </c>
    </row>
    <row r="2292" spans="1:6" x14ac:dyDescent="0.3">
      <c r="A2292" s="301">
        <v>202402</v>
      </c>
      <c r="B2292" s="299" t="s">
        <v>80</v>
      </c>
      <c r="C2292" s="299" t="s">
        <v>35</v>
      </c>
      <c r="D2292" s="301">
        <v>5.2857142857142856</v>
      </c>
      <c r="E2292" s="301">
        <v>703</v>
      </c>
      <c r="F2292" s="299" t="s">
        <v>94</v>
      </c>
    </row>
    <row r="2293" spans="1:6" x14ac:dyDescent="0.3">
      <c r="A2293" s="301">
        <v>202402</v>
      </c>
      <c r="B2293" s="299" t="s">
        <v>80</v>
      </c>
      <c r="C2293" s="299" t="s">
        <v>35</v>
      </c>
      <c r="D2293" s="301">
        <v>1</v>
      </c>
      <c r="E2293" s="301">
        <v>705</v>
      </c>
      <c r="F2293" s="299" t="s">
        <v>115</v>
      </c>
    </row>
    <row r="2294" spans="1:6" x14ac:dyDescent="0.3">
      <c r="A2294" s="301">
        <v>202402</v>
      </c>
      <c r="B2294" s="299" t="s">
        <v>80</v>
      </c>
      <c r="C2294" s="299" t="s">
        <v>35</v>
      </c>
      <c r="D2294" s="301">
        <v>5489.2380952380954</v>
      </c>
      <c r="E2294" s="301">
        <v>724</v>
      </c>
      <c r="F2294" s="299" t="s">
        <v>223</v>
      </c>
    </row>
    <row r="2295" spans="1:6" x14ac:dyDescent="0.3">
      <c r="A2295" s="301">
        <v>202402</v>
      </c>
      <c r="B2295" s="299" t="s">
        <v>80</v>
      </c>
      <c r="C2295" s="299" t="s">
        <v>35</v>
      </c>
      <c r="D2295" s="301">
        <v>4</v>
      </c>
      <c r="E2295" s="301">
        <v>752</v>
      </c>
      <c r="F2295" s="299" t="s">
        <v>119</v>
      </c>
    </row>
    <row r="2296" spans="1:6" x14ac:dyDescent="0.3">
      <c r="A2296" s="301">
        <v>202402</v>
      </c>
      <c r="B2296" s="299" t="s">
        <v>80</v>
      </c>
      <c r="C2296" s="299" t="s">
        <v>35</v>
      </c>
      <c r="D2296" s="301">
        <v>3.0476190476190474</v>
      </c>
      <c r="E2296" s="301">
        <v>756</v>
      </c>
      <c r="F2296" s="299" t="s">
        <v>350</v>
      </c>
    </row>
    <row r="2297" spans="1:6" x14ac:dyDescent="0.3">
      <c r="A2297" s="301">
        <v>202402</v>
      </c>
      <c r="B2297" s="299" t="s">
        <v>80</v>
      </c>
      <c r="C2297" s="299" t="s">
        <v>35</v>
      </c>
      <c r="D2297" s="301">
        <v>1</v>
      </c>
      <c r="E2297" s="301">
        <v>764</v>
      </c>
      <c r="F2297" s="299" t="s">
        <v>353</v>
      </c>
    </row>
    <row r="2298" spans="1:6" x14ac:dyDescent="0.3">
      <c r="A2298" s="301">
        <v>202402</v>
      </c>
      <c r="B2298" s="299" t="s">
        <v>80</v>
      </c>
      <c r="C2298" s="299" t="s">
        <v>35</v>
      </c>
      <c r="D2298" s="301">
        <v>5.4761904761904763</v>
      </c>
      <c r="E2298" s="301">
        <v>804</v>
      </c>
      <c r="F2298" s="299" t="s">
        <v>98</v>
      </c>
    </row>
    <row r="2299" spans="1:6" x14ac:dyDescent="0.3">
      <c r="A2299" s="301">
        <v>202402</v>
      </c>
      <c r="B2299" s="299" t="s">
        <v>80</v>
      </c>
      <c r="C2299" s="299" t="s">
        <v>35</v>
      </c>
      <c r="D2299" s="301">
        <v>27.571428571428573</v>
      </c>
      <c r="E2299" s="301">
        <v>826</v>
      </c>
      <c r="F2299" s="299" t="s">
        <v>110</v>
      </c>
    </row>
    <row r="2300" spans="1:6" x14ac:dyDescent="0.3">
      <c r="A2300" s="301">
        <v>202402</v>
      </c>
      <c r="B2300" s="299" t="s">
        <v>80</v>
      </c>
      <c r="C2300" s="299" t="s">
        <v>35</v>
      </c>
      <c r="D2300" s="301">
        <v>1</v>
      </c>
      <c r="E2300" s="301">
        <v>840</v>
      </c>
      <c r="F2300" s="299" t="s">
        <v>365</v>
      </c>
    </row>
    <row r="2301" spans="1:6" x14ac:dyDescent="0.3">
      <c r="A2301" s="301">
        <v>202402</v>
      </c>
      <c r="B2301" s="299" t="s">
        <v>80</v>
      </c>
      <c r="C2301" s="299" t="s">
        <v>35</v>
      </c>
      <c r="D2301" s="301">
        <v>3</v>
      </c>
      <c r="E2301" s="301">
        <v>858</v>
      </c>
      <c r="F2301" s="299" t="s">
        <v>368</v>
      </c>
    </row>
    <row r="2302" spans="1:6" x14ac:dyDescent="0.3">
      <c r="A2302" s="301">
        <v>202402</v>
      </c>
      <c r="B2302" s="299" t="s">
        <v>80</v>
      </c>
      <c r="C2302" s="299" t="s">
        <v>35</v>
      </c>
      <c r="D2302" s="301">
        <v>18.857142857142858</v>
      </c>
      <c r="E2302" s="301">
        <v>862</v>
      </c>
      <c r="F2302" s="299" t="s">
        <v>111</v>
      </c>
    </row>
    <row r="2303" spans="1:6" x14ac:dyDescent="0.3">
      <c r="A2303" s="301">
        <v>202402</v>
      </c>
      <c r="B2303" s="299" t="s">
        <v>80</v>
      </c>
      <c r="C2303" s="299" t="s">
        <v>36</v>
      </c>
      <c r="D2303" s="301">
        <v>1</v>
      </c>
      <c r="E2303" s="301">
        <v>4</v>
      </c>
      <c r="F2303" s="299" t="s">
        <v>226</v>
      </c>
    </row>
    <row r="2304" spans="1:6" x14ac:dyDescent="0.3">
      <c r="A2304" s="301">
        <v>202402</v>
      </c>
      <c r="B2304" s="299" t="s">
        <v>80</v>
      </c>
      <c r="C2304" s="299" t="s">
        <v>36</v>
      </c>
      <c r="D2304" s="301">
        <v>22.142857142857142</v>
      </c>
      <c r="E2304" s="301">
        <v>12</v>
      </c>
      <c r="F2304" s="299" t="s">
        <v>229</v>
      </c>
    </row>
    <row r="2305" spans="1:6" x14ac:dyDescent="0.3">
      <c r="A2305" s="301">
        <v>202402</v>
      </c>
      <c r="B2305" s="299" t="s">
        <v>80</v>
      </c>
      <c r="C2305" s="299" t="s">
        <v>36</v>
      </c>
      <c r="D2305" s="301">
        <v>3</v>
      </c>
      <c r="E2305" s="301">
        <v>24</v>
      </c>
      <c r="F2305" s="299" t="s">
        <v>231</v>
      </c>
    </row>
    <row r="2306" spans="1:6" x14ac:dyDescent="0.3">
      <c r="A2306" s="301">
        <v>202402</v>
      </c>
      <c r="B2306" s="299" t="s">
        <v>80</v>
      </c>
      <c r="C2306" s="299" t="s">
        <v>36</v>
      </c>
      <c r="D2306" s="301">
        <v>1</v>
      </c>
      <c r="E2306" s="301">
        <v>31</v>
      </c>
      <c r="F2306" s="299" t="s">
        <v>232</v>
      </c>
    </row>
    <row r="2307" spans="1:6" x14ac:dyDescent="0.3">
      <c r="A2307" s="301">
        <v>202402</v>
      </c>
      <c r="B2307" s="299" t="s">
        <v>80</v>
      </c>
      <c r="C2307" s="299" t="s">
        <v>36</v>
      </c>
      <c r="D2307" s="301">
        <v>29.047619047619047</v>
      </c>
      <c r="E2307" s="301">
        <v>32</v>
      </c>
      <c r="F2307" s="299" t="s">
        <v>183</v>
      </c>
    </row>
    <row r="2308" spans="1:6" x14ac:dyDescent="0.3">
      <c r="A2308" s="301">
        <v>202402</v>
      </c>
      <c r="B2308" s="299" t="s">
        <v>80</v>
      </c>
      <c r="C2308" s="299" t="s">
        <v>36</v>
      </c>
      <c r="D2308" s="301">
        <v>2.9523809523809526</v>
      </c>
      <c r="E2308" s="301">
        <v>40</v>
      </c>
      <c r="F2308" s="299" t="s">
        <v>100</v>
      </c>
    </row>
    <row r="2309" spans="1:6" x14ac:dyDescent="0.3">
      <c r="A2309" s="301">
        <v>202402</v>
      </c>
      <c r="B2309" s="299" t="s">
        <v>80</v>
      </c>
      <c r="C2309" s="299" t="s">
        <v>36</v>
      </c>
      <c r="D2309" s="301">
        <v>18</v>
      </c>
      <c r="E2309" s="301">
        <v>56</v>
      </c>
      <c r="F2309" s="299" t="s">
        <v>239</v>
      </c>
    </row>
    <row r="2310" spans="1:6" x14ac:dyDescent="0.3">
      <c r="A2310" s="301">
        <v>202402</v>
      </c>
      <c r="B2310" s="299" t="s">
        <v>80</v>
      </c>
      <c r="C2310" s="299" t="s">
        <v>36</v>
      </c>
      <c r="D2310" s="301">
        <v>7.2857142857142856</v>
      </c>
      <c r="E2310" s="301">
        <v>68</v>
      </c>
      <c r="F2310" s="299" t="s">
        <v>241</v>
      </c>
    </row>
    <row r="2311" spans="1:6" x14ac:dyDescent="0.3">
      <c r="A2311" s="301">
        <v>202402</v>
      </c>
      <c r="B2311" s="299" t="s">
        <v>80</v>
      </c>
      <c r="C2311" s="299" t="s">
        <v>36</v>
      </c>
      <c r="D2311" s="301">
        <v>1</v>
      </c>
      <c r="E2311" s="301">
        <v>70</v>
      </c>
      <c r="F2311" s="299" t="s">
        <v>242</v>
      </c>
    </row>
    <row r="2312" spans="1:6" x14ac:dyDescent="0.3">
      <c r="A2312" s="301">
        <v>202402</v>
      </c>
      <c r="B2312" s="299" t="s">
        <v>80</v>
      </c>
      <c r="C2312" s="299" t="s">
        <v>36</v>
      </c>
      <c r="D2312" s="301">
        <v>14.285714285714286</v>
      </c>
      <c r="E2312" s="301">
        <v>76</v>
      </c>
      <c r="F2312" s="299" t="s">
        <v>243</v>
      </c>
    </row>
    <row r="2313" spans="1:6" x14ac:dyDescent="0.3">
      <c r="A2313" s="301">
        <v>202402</v>
      </c>
      <c r="B2313" s="299" t="s">
        <v>80</v>
      </c>
      <c r="C2313" s="299" t="s">
        <v>36</v>
      </c>
      <c r="D2313" s="301">
        <v>18.80952380952381</v>
      </c>
      <c r="E2313" s="301">
        <v>100</v>
      </c>
      <c r="F2313" s="299" t="s">
        <v>101</v>
      </c>
    </row>
    <row r="2314" spans="1:6" x14ac:dyDescent="0.3">
      <c r="A2314" s="301">
        <v>202402</v>
      </c>
      <c r="B2314" s="299" t="s">
        <v>80</v>
      </c>
      <c r="C2314" s="299" t="s">
        <v>36</v>
      </c>
      <c r="D2314" s="301">
        <v>1.1428571428571428</v>
      </c>
      <c r="E2314" s="301">
        <v>112</v>
      </c>
      <c r="F2314" s="299" t="s">
        <v>247</v>
      </c>
    </row>
    <row r="2315" spans="1:6" x14ac:dyDescent="0.3">
      <c r="A2315" s="301">
        <v>202402</v>
      </c>
      <c r="B2315" s="299" t="s">
        <v>80</v>
      </c>
      <c r="C2315" s="299" t="s">
        <v>36</v>
      </c>
      <c r="D2315" s="301">
        <v>1</v>
      </c>
      <c r="E2315" s="301">
        <v>120</v>
      </c>
      <c r="F2315" s="299" t="s">
        <v>249</v>
      </c>
    </row>
    <row r="2316" spans="1:6" x14ac:dyDescent="0.3">
      <c r="A2316" s="301">
        <v>202402</v>
      </c>
      <c r="B2316" s="299" t="s">
        <v>80</v>
      </c>
      <c r="C2316" s="299" t="s">
        <v>36</v>
      </c>
      <c r="D2316" s="301">
        <v>39.047619047619051</v>
      </c>
      <c r="E2316" s="301">
        <v>132</v>
      </c>
      <c r="F2316" s="299" t="s">
        <v>251</v>
      </c>
    </row>
    <row r="2317" spans="1:6" x14ac:dyDescent="0.3">
      <c r="A2317" s="301">
        <v>202402</v>
      </c>
      <c r="B2317" s="299" t="s">
        <v>80</v>
      </c>
      <c r="C2317" s="299" t="s">
        <v>36</v>
      </c>
      <c r="D2317" s="301">
        <v>11.428571428571429</v>
      </c>
      <c r="E2317" s="301">
        <v>152</v>
      </c>
      <c r="F2317" s="299" t="s">
        <v>254</v>
      </c>
    </row>
    <row r="2318" spans="1:6" x14ac:dyDescent="0.3">
      <c r="A2318" s="301">
        <v>202402</v>
      </c>
      <c r="B2318" s="299" t="s">
        <v>80</v>
      </c>
      <c r="C2318" s="299" t="s">
        <v>36</v>
      </c>
      <c r="D2318" s="301">
        <v>1.8095238095238095</v>
      </c>
      <c r="E2318" s="301">
        <v>156</v>
      </c>
      <c r="F2318" s="299" t="s">
        <v>112</v>
      </c>
    </row>
    <row r="2319" spans="1:6" x14ac:dyDescent="0.3">
      <c r="A2319" s="301">
        <v>202402</v>
      </c>
      <c r="B2319" s="299" t="s">
        <v>80</v>
      </c>
      <c r="C2319" s="299" t="s">
        <v>36</v>
      </c>
      <c r="D2319" s="301">
        <v>43.666666666666664</v>
      </c>
      <c r="E2319" s="301">
        <v>170</v>
      </c>
      <c r="F2319" s="299" t="s">
        <v>102</v>
      </c>
    </row>
    <row r="2320" spans="1:6" x14ac:dyDescent="0.3">
      <c r="A2320" s="301">
        <v>202402</v>
      </c>
      <c r="B2320" s="299" t="s">
        <v>80</v>
      </c>
      <c r="C2320" s="299" t="s">
        <v>36</v>
      </c>
      <c r="D2320" s="301">
        <v>1</v>
      </c>
      <c r="E2320" s="301">
        <v>178</v>
      </c>
      <c r="F2320" s="299" t="s">
        <v>258</v>
      </c>
    </row>
    <row r="2321" spans="1:6" x14ac:dyDescent="0.3">
      <c r="A2321" s="301">
        <v>202402</v>
      </c>
      <c r="B2321" s="299" t="s">
        <v>80</v>
      </c>
      <c r="C2321" s="299" t="s">
        <v>36</v>
      </c>
      <c r="D2321" s="301">
        <v>4.5238095238095237</v>
      </c>
      <c r="E2321" s="301">
        <v>191</v>
      </c>
      <c r="F2321" s="299" t="s">
        <v>103</v>
      </c>
    </row>
    <row r="2322" spans="1:6" x14ac:dyDescent="0.3">
      <c r="A2322" s="301">
        <v>202402</v>
      </c>
      <c r="B2322" s="299" t="s">
        <v>80</v>
      </c>
      <c r="C2322" s="299" t="s">
        <v>36</v>
      </c>
      <c r="D2322" s="301">
        <v>27.80952380952381</v>
      </c>
      <c r="E2322" s="301">
        <v>192</v>
      </c>
      <c r="F2322" s="299" t="s">
        <v>261</v>
      </c>
    </row>
    <row r="2323" spans="1:6" x14ac:dyDescent="0.3">
      <c r="A2323" s="301">
        <v>202402</v>
      </c>
      <c r="B2323" s="299" t="s">
        <v>80</v>
      </c>
      <c r="C2323" s="299" t="s">
        <v>36</v>
      </c>
      <c r="D2323" s="301">
        <v>1</v>
      </c>
      <c r="E2323" s="301">
        <v>203</v>
      </c>
      <c r="F2323" s="299" t="s">
        <v>224</v>
      </c>
    </row>
    <row r="2324" spans="1:6" x14ac:dyDescent="0.3">
      <c r="A2324" s="301">
        <v>202402</v>
      </c>
      <c r="B2324" s="299" t="s">
        <v>80</v>
      </c>
      <c r="C2324" s="299" t="s">
        <v>36</v>
      </c>
      <c r="D2324" s="301">
        <v>4.3809523809523814</v>
      </c>
      <c r="E2324" s="301">
        <v>204</v>
      </c>
      <c r="F2324" s="299" t="s">
        <v>262</v>
      </c>
    </row>
    <row r="2325" spans="1:6" x14ac:dyDescent="0.3">
      <c r="A2325" s="301">
        <v>202402</v>
      </c>
      <c r="B2325" s="299" t="s">
        <v>80</v>
      </c>
      <c r="C2325" s="299" t="s">
        <v>36</v>
      </c>
      <c r="D2325" s="301">
        <v>8.6190476190476186</v>
      </c>
      <c r="E2325" s="301">
        <v>208</v>
      </c>
      <c r="F2325" s="299" t="s">
        <v>113</v>
      </c>
    </row>
    <row r="2326" spans="1:6" x14ac:dyDescent="0.3">
      <c r="A2326" s="301">
        <v>202402</v>
      </c>
      <c r="B2326" s="299" t="s">
        <v>80</v>
      </c>
      <c r="C2326" s="299" t="s">
        <v>36</v>
      </c>
      <c r="D2326" s="301">
        <v>7.4285714285714288</v>
      </c>
      <c r="E2326" s="301">
        <v>214</v>
      </c>
      <c r="F2326" s="299" t="s">
        <v>225</v>
      </c>
    </row>
    <row r="2327" spans="1:6" x14ac:dyDescent="0.3">
      <c r="A2327" s="301">
        <v>202402</v>
      </c>
      <c r="B2327" s="299" t="s">
        <v>80</v>
      </c>
      <c r="C2327" s="299" t="s">
        <v>36</v>
      </c>
      <c r="D2327" s="301">
        <v>38.61904761904762</v>
      </c>
      <c r="E2327" s="301">
        <v>218</v>
      </c>
      <c r="F2327" s="299" t="s">
        <v>114</v>
      </c>
    </row>
    <row r="2328" spans="1:6" x14ac:dyDescent="0.3">
      <c r="A2328" s="301">
        <v>202402</v>
      </c>
      <c r="B2328" s="299" t="s">
        <v>80</v>
      </c>
      <c r="C2328" s="299" t="s">
        <v>36</v>
      </c>
      <c r="D2328" s="301">
        <v>5.2857142857142856</v>
      </c>
      <c r="E2328" s="301">
        <v>222</v>
      </c>
      <c r="F2328" s="299" t="s">
        <v>264</v>
      </c>
    </row>
    <row r="2329" spans="1:6" x14ac:dyDescent="0.3">
      <c r="A2329" s="301">
        <v>202402</v>
      </c>
      <c r="B2329" s="299" t="s">
        <v>80</v>
      </c>
      <c r="C2329" s="299" t="s">
        <v>36</v>
      </c>
      <c r="D2329" s="301">
        <v>2</v>
      </c>
      <c r="E2329" s="301">
        <v>226</v>
      </c>
      <c r="F2329" s="299" t="s">
        <v>265</v>
      </c>
    </row>
    <row r="2330" spans="1:6" x14ac:dyDescent="0.3">
      <c r="A2330" s="301">
        <v>202402</v>
      </c>
      <c r="B2330" s="299" t="s">
        <v>80</v>
      </c>
      <c r="C2330" s="299" t="s">
        <v>36</v>
      </c>
      <c r="D2330" s="301">
        <v>1.3809523809523809</v>
      </c>
      <c r="E2330" s="301">
        <v>233</v>
      </c>
      <c r="F2330" s="299" t="s">
        <v>104</v>
      </c>
    </row>
    <row r="2331" spans="1:6" x14ac:dyDescent="0.3">
      <c r="A2331" s="301">
        <v>202402</v>
      </c>
      <c r="B2331" s="299" t="s">
        <v>80</v>
      </c>
      <c r="C2331" s="299" t="s">
        <v>36</v>
      </c>
      <c r="D2331" s="301">
        <v>1</v>
      </c>
      <c r="E2331" s="301">
        <v>246</v>
      </c>
      <c r="F2331" s="299" t="s">
        <v>116</v>
      </c>
    </row>
    <row r="2332" spans="1:6" x14ac:dyDescent="0.3">
      <c r="A2332" s="301">
        <v>202402</v>
      </c>
      <c r="B2332" s="299" t="s">
        <v>80</v>
      </c>
      <c r="C2332" s="299" t="s">
        <v>36</v>
      </c>
      <c r="D2332" s="301">
        <v>49.80952380952381</v>
      </c>
      <c r="E2332" s="301">
        <v>250</v>
      </c>
      <c r="F2332" s="299" t="s">
        <v>105</v>
      </c>
    </row>
    <row r="2333" spans="1:6" x14ac:dyDescent="0.3">
      <c r="A2333" s="301">
        <v>202402</v>
      </c>
      <c r="B2333" s="299" t="s">
        <v>80</v>
      </c>
      <c r="C2333" s="299" t="s">
        <v>36</v>
      </c>
      <c r="D2333" s="301">
        <v>1</v>
      </c>
      <c r="E2333" s="301">
        <v>268</v>
      </c>
      <c r="F2333" s="299" t="s">
        <v>269</v>
      </c>
    </row>
    <row r="2334" spans="1:6" x14ac:dyDescent="0.3">
      <c r="A2334" s="301">
        <v>202402</v>
      </c>
      <c r="B2334" s="299" t="s">
        <v>80</v>
      </c>
      <c r="C2334" s="299" t="s">
        <v>36</v>
      </c>
      <c r="D2334" s="301">
        <v>26.095238095238095</v>
      </c>
      <c r="E2334" s="301">
        <v>270</v>
      </c>
      <c r="F2334" s="299" t="s">
        <v>270</v>
      </c>
    </row>
    <row r="2335" spans="1:6" x14ac:dyDescent="0.3">
      <c r="A2335" s="301">
        <v>202402</v>
      </c>
      <c r="B2335" s="299" t="s">
        <v>80</v>
      </c>
      <c r="C2335" s="299" t="s">
        <v>36</v>
      </c>
      <c r="D2335" s="301">
        <v>56.80952380952381</v>
      </c>
      <c r="E2335" s="301">
        <v>276</v>
      </c>
      <c r="F2335" s="299" t="s">
        <v>99</v>
      </c>
    </row>
    <row r="2336" spans="1:6" x14ac:dyDescent="0.3">
      <c r="A2336" s="301">
        <v>202402</v>
      </c>
      <c r="B2336" s="299" t="s">
        <v>80</v>
      </c>
      <c r="C2336" s="299" t="s">
        <v>36</v>
      </c>
      <c r="D2336" s="301">
        <v>111.61904761904762</v>
      </c>
      <c r="E2336" s="301">
        <v>288</v>
      </c>
      <c r="F2336" s="299" t="s">
        <v>272</v>
      </c>
    </row>
    <row r="2337" spans="1:6" x14ac:dyDescent="0.3">
      <c r="A2337" s="301">
        <v>202402</v>
      </c>
      <c r="B2337" s="299" t="s">
        <v>80</v>
      </c>
      <c r="C2337" s="299" t="s">
        <v>36</v>
      </c>
      <c r="D2337" s="301">
        <v>5</v>
      </c>
      <c r="E2337" s="301">
        <v>300</v>
      </c>
      <c r="F2337" s="299" t="s">
        <v>117</v>
      </c>
    </row>
    <row r="2338" spans="1:6" x14ac:dyDescent="0.3">
      <c r="A2338" s="301">
        <v>202402</v>
      </c>
      <c r="B2338" s="299" t="s">
        <v>80</v>
      </c>
      <c r="C2338" s="299" t="s">
        <v>36</v>
      </c>
      <c r="D2338" s="301">
        <v>1</v>
      </c>
      <c r="E2338" s="301">
        <v>320</v>
      </c>
      <c r="F2338" s="299" t="s">
        <v>274</v>
      </c>
    </row>
    <row r="2339" spans="1:6" x14ac:dyDescent="0.3">
      <c r="A2339" s="301">
        <v>202402</v>
      </c>
      <c r="B2339" s="299" t="s">
        <v>80</v>
      </c>
      <c r="C2339" s="299" t="s">
        <v>36</v>
      </c>
      <c r="D2339" s="301">
        <v>5.6190476190476186</v>
      </c>
      <c r="E2339" s="301">
        <v>324</v>
      </c>
      <c r="F2339" s="299" t="s">
        <v>275</v>
      </c>
    </row>
    <row r="2340" spans="1:6" x14ac:dyDescent="0.3">
      <c r="A2340" s="301">
        <v>202402</v>
      </c>
      <c r="B2340" s="299" t="s">
        <v>80</v>
      </c>
      <c r="C2340" s="299" t="s">
        <v>36</v>
      </c>
      <c r="D2340" s="301">
        <v>1</v>
      </c>
      <c r="E2340" s="301">
        <v>328</v>
      </c>
      <c r="F2340" s="299" t="s">
        <v>276</v>
      </c>
    </row>
    <row r="2341" spans="1:6" x14ac:dyDescent="0.3">
      <c r="A2341" s="301">
        <v>202402</v>
      </c>
      <c r="B2341" s="299" t="s">
        <v>80</v>
      </c>
      <c r="C2341" s="299" t="s">
        <v>36</v>
      </c>
      <c r="D2341" s="301">
        <v>28.761904761904763</v>
      </c>
      <c r="E2341" s="301">
        <v>340</v>
      </c>
      <c r="F2341" s="299" t="s">
        <v>190</v>
      </c>
    </row>
    <row r="2342" spans="1:6" x14ac:dyDescent="0.3">
      <c r="A2342" s="301">
        <v>202402</v>
      </c>
      <c r="B2342" s="299" t="s">
        <v>80</v>
      </c>
      <c r="C2342" s="299" t="s">
        <v>36</v>
      </c>
      <c r="D2342" s="301">
        <v>1</v>
      </c>
      <c r="E2342" s="301">
        <v>348</v>
      </c>
      <c r="F2342" s="299" t="s">
        <v>279</v>
      </c>
    </row>
    <row r="2343" spans="1:6" x14ac:dyDescent="0.3">
      <c r="A2343" s="301">
        <v>202402</v>
      </c>
      <c r="B2343" s="299" t="s">
        <v>80</v>
      </c>
      <c r="C2343" s="299" t="s">
        <v>36</v>
      </c>
      <c r="D2343" s="301">
        <v>1</v>
      </c>
      <c r="E2343" s="301">
        <v>352</v>
      </c>
      <c r="F2343" s="299" t="s">
        <v>280</v>
      </c>
    </row>
    <row r="2344" spans="1:6" x14ac:dyDescent="0.3">
      <c r="A2344" s="301">
        <v>202402</v>
      </c>
      <c r="B2344" s="299" t="s">
        <v>80</v>
      </c>
      <c r="C2344" s="299" t="s">
        <v>36</v>
      </c>
      <c r="D2344" s="301">
        <v>3.4285714285714284</v>
      </c>
      <c r="E2344" s="301">
        <v>356</v>
      </c>
      <c r="F2344" s="299" t="s">
        <v>281</v>
      </c>
    </row>
    <row r="2345" spans="1:6" x14ac:dyDescent="0.3">
      <c r="A2345" s="301">
        <v>202402</v>
      </c>
      <c r="B2345" s="299" t="s">
        <v>80</v>
      </c>
      <c r="C2345" s="299" t="s">
        <v>36</v>
      </c>
      <c r="D2345" s="301">
        <v>684.38095238095241</v>
      </c>
      <c r="E2345" s="301">
        <v>360</v>
      </c>
      <c r="F2345" s="299" t="s">
        <v>282</v>
      </c>
    </row>
    <row r="2346" spans="1:6" x14ac:dyDescent="0.3">
      <c r="A2346" s="301">
        <v>202402</v>
      </c>
      <c r="B2346" s="299" t="s">
        <v>80</v>
      </c>
      <c r="C2346" s="299" t="s">
        <v>36</v>
      </c>
      <c r="D2346" s="301">
        <v>1</v>
      </c>
      <c r="E2346" s="301">
        <v>364</v>
      </c>
      <c r="F2346" s="299" t="s">
        <v>283</v>
      </c>
    </row>
    <row r="2347" spans="1:6" x14ac:dyDescent="0.3">
      <c r="A2347" s="301">
        <v>202402</v>
      </c>
      <c r="B2347" s="299" t="s">
        <v>80</v>
      </c>
      <c r="C2347" s="299" t="s">
        <v>36</v>
      </c>
      <c r="D2347" s="301">
        <v>4</v>
      </c>
      <c r="E2347" s="301">
        <v>372</v>
      </c>
      <c r="F2347" s="299" t="s">
        <v>106</v>
      </c>
    </row>
    <row r="2348" spans="1:6" x14ac:dyDescent="0.3">
      <c r="A2348" s="301">
        <v>202402</v>
      </c>
      <c r="B2348" s="299" t="s">
        <v>80</v>
      </c>
      <c r="C2348" s="299" t="s">
        <v>36</v>
      </c>
      <c r="D2348" s="301">
        <v>183.85714285714286</v>
      </c>
      <c r="E2348" s="301">
        <v>380</v>
      </c>
      <c r="F2348" s="299" t="s">
        <v>107</v>
      </c>
    </row>
    <row r="2349" spans="1:6" x14ac:dyDescent="0.3">
      <c r="A2349" s="301">
        <v>202402</v>
      </c>
      <c r="B2349" s="299" t="s">
        <v>80</v>
      </c>
      <c r="C2349" s="299" t="s">
        <v>36</v>
      </c>
      <c r="D2349" s="301">
        <v>2</v>
      </c>
      <c r="E2349" s="301">
        <v>384</v>
      </c>
      <c r="F2349" s="299" t="s">
        <v>286</v>
      </c>
    </row>
    <row r="2350" spans="1:6" x14ac:dyDescent="0.3">
      <c r="A2350" s="301">
        <v>202402</v>
      </c>
      <c r="B2350" s="299" t="s">
        <v>80</v>
      </c>
      <c r="C2350" s="299" t="s">
        <v>36</v>
      </c>
      <c r="D2350" s="301">
        <v>4</v>
      </c>
      <c r="E2350" s="301">
        <v>392</v>
      </c>
      <c r="F2350" s="299" t="s">
        <v>288</v>
      </c>
    </row>
    <row r="2351" spans="1:6" x14ac:dyDescent="0.3">
      <c r="A2351" s="301">
        <v>202402</v>
      </c>
      <c r="B2351" s="299" t="s">
        <v>80</v>
      </c>
      <c r="C2351" s="299" t="s">
        <v>36</v>
      </c>
      <c r="D2351" s="301">
        <v>1</v>
      </c>
      <c r="E2351" s="301">
        <v>398</v>
      </c>
      <c r="F2351" s="299" t="s">
        <v>289</v>
      </c>
    </row>
    <row r="2352" spans="1:6" x14ac:dyDescent="0.3">
      <c r="A2352" s="301">
        <v>202402</v>
      </c>
      <c r="B2352" s="299" t="s">
        <v>80</v>
      </c>
      <c r="C2352" s="299" t="s">
        <v>36</v>
      </c>
      <c r="D2352" s="301">
        <v>1</v>
      </c>
      <c r="E2352" s="301">
        <v>408</v>
      </c>
      <c r="F2352" s="299" t="s">
        <v>292</v>
      </c>
    </row>
    <row r="2353" spans="1:6" x14ac:dyDescent="0.3">
      <c r="A2353" s="301">
        <v>202402</v>
      </c>
      <c r="B2353" s="299" t="s">
        <v>80</v>
      </c>
      <c r="C2353" s="299" t="s">
        <v>36</v>
      </c>
      <c r="D2353" s="301">
        <v>7.6190476190476186</v>
      </c>
      <c r="E2353" s="301">
        <v>428</v>
      </c>
      <c r="F2353" s="299" t="s">
        <v>108</v>
      </c>
    </row>
    <row r="2354" spans="1:6" x14ac:dyDescent="0.3">
      <c r="A2354" s="301">
        <v>202402</v>
      </c>
      <c r="B2354" s="299" t="s">
        <v>80</v>
      </c>
      <c r="C2354" s="299" t="s">
        <v>36</v>
      </c>
      <c r="D2354" s="301">
        <v>1</v>
      </c>
      <c r="E2354" s="301">
        <v>430</v>
      </c>
      <c r="F2354" s="299" t="s">
        <v>383</v>
      </c>
    </row>
    <row r="2355" spans="1:6" x14ac:dyDescent="0.3">
      <c r="A2355" s="301">
        <v>202402</v>
      </c>
      <c r="B2355" s="299" t="s">
        <v>80</v>
      </c>
      <c r="C2355" s="299" t="s">
        <v>36</v>
      </c>
      <c r="D2355" s="301">
        <v>6.9523809523809526</v>
      </c>
      <c r="E2355" s="301">
        <v>440</v>
      </c>
      <c r="F2355" s="299" t="s">
        <v>118</v>
      </c>
    </row>
    <row r="2356" spans="1:6" x14ac:dyDescent="0.3">
      <c r="A2356" s="301">
        <v>202402</v>
      </c>
      <c r="B2356" s="299" t="s">
        <v>80</v>
      </c>
      <c r="C2356" s="299" t="s">
        <v>36</v>
      </c>
      <c r="D2356" s="301">
        <v>9</v>
      </c>
      <c r="E2356" s="301">
        <v>466</v>
      </c>
      <c r="F2356" s="299" t="s">
        <v>304</v>
      </c>
    </row>
    <row r="2357" spans="1:6" x14ac:dyDescent="0.3">
      <c r="A2357" s="301">
        <v>202402</v>
      </c>
      <c r="B2357" s="299" t="s">
        <v>80</v>
      </c>
      <c r="C2357" s="299" t="s">
        <v>36</v>
      </c>
      <c r="D2357" s="301">
        <v>1</v>
      </c>
      <c r="E2357" s="301">
        <v>470</v>
      </c>
      <c r="F2357" s="299" t="s">
        <v>122</v>
      </c>
    </row>
    <row r="2358" spans="1:6" x14ac:dyDescent="0.3">
      <c r="A2358" s="301">
        <v>202402</v>
      </c>
      <c r="B2358" s="299" t="s">
        <v>80</v>
      </c>
      <c r="C2358" s="299" t="s">
        <v>36</v>
      </c>
      <c r="D2358" s="301">
        <v>13.380952380952381</v>
      </c>
      <c r="E2358" s="301">
        <v>478</v>
      </c>
      <c r="F2358" s="299" t="s">
        <v>305</v>
      </c>
    </row>
    <row r="2359" spans="1:6" x14ac:dyDescent="0.3">
      <c r="A2359" s="301">
        <v>202402</v>
      </c>
      <c r="B2359" s="299" t="s">
        <v>80</v>
      </c>
      <c r="C2359" s="299" t="s">
        <v>36</v>
      </c>
      <c r="D2359" s="301">
        <v>6.3809523809523814</v>
      </c>
      <c r="E2359" s="301">
        <v>498</v>
      </c>
      <c r="F2359" s="299" t="s">
        <v>310</v>
      </c>
    </row>
    <row r="2360" spans="1:6" x14ac:dyDescent="0.3">
      <c r="A2360" s="301">
        <v>202402</v>
      </c>
      <c r="B2360" s="299" t="s">
        <v>80</v>
      </c>
      <c r="C2360" s="299" t="s">
        <v>36</v>
      </c>
      <c r="D2360" s="301">
        <v>727.90476190476193</v>
      </c>
      <c r="E2360" s="301">
        <v>504</v>
      </c>
      <c r="F2360" s="299" t="s">
        <v>95</v>
      </c>
    </row>
    <row r="2361" spans="1:6" x14ac:dyDescent="0.3">
      <c r="A2361" s="301">
        <v>202402</v>
      </c>
      <c r="B2361" s="299" t="s">
        <v>80</v>
      </c>
      <c r="C2361" s="299" t="s">
        <v>36</v>
      </c>
      <c r="D2361" s="301">
        <v>3</v>
      </c>
      <c r="E2361" s="301">
        <v>516</v>
      </c>
      <c r="F2361" s="299" t="s">
        <v>314</v>
      </c>
    </row>
    <row r="2362" spans="1:6" x14ac:dyDescent="0.3">
      <c r="A2362" s="301">
        <v>202402</v>
      </c>
      <c r="B2362" s="299" t="s">
        <v>80</v>
      </c>
      <c r="C2362" s="299" t="s">
        <v>36</v>
      </c>
      <c r="D2362" s="301">
        <v>1</v>
      </c>
      <c r="E2362" s="301">
        <v>524</v>
      </c>
      <c r="F2362" s="299" t="s">
        <v>315</v>
      </c>
    </row>
    <row r="2363" spans="1:6" x14ac:dyDescent="0.3">
      <c r="A2363" s="301">
        <v>202402</v>
      </c>
      <c r="B2363" s="299" t="s">
        <v>80</v>
      </c>
      <c r="C2363" s="299" t="s">
        <v>36</v>
      </c>
      <c r="D2363" s="301">
        <v>16.714285714285715</v>
      </c>
      <c r="E2363" s="301">
        <v>528</v>
      </c>
      <c r="F2363" s="299" t="s">
        <v>316</v>
      </c>
    </row>
    <row r="2364" spans="1:6" x14ac:dyDescent="0.3">
      <c r="A2364" s="301">
        <v>202402</v>
      </c>
      <c r="B2364" s="299" t="s">
        <v>80</v>
      </c>
      <c r="C2364" s="299" t="s">
        <v>36</v>
      </c>
      <c r="D2364" s="301">
        <v>1</v>
      </c>
      <c r="E2364" s="301">
        <v>554</v>
      </c>
      <c r="F2364" s="299" t="s">
        <v>318</v>
      </c>
    </row>
    <row r="2365" spans="1:6" x14ac:dyDescent="0.3">
      <c r="A2365" s="301">
        <v>202402</v>
      </c>
      <c r="B2365" s="299" t="s">
        <v>80</v>
      </c>
      <c r="C2365" s="299" t="s">
        <v>36</v>
      </c>
      <c r="D2365" s="301">
        <v>0.47619047619047616</v>
      </c>
      <c r="E2365" s="301">
        <v>558</v>
      </c>
      <c r="F2365" s="299" t="s">
        <v>191</v>
      </c>
    </row>
    <row r="2366" spans="1:6" x14ac:dyDescent="0.3">
      <c r="A2366" s="301">
        <v>202402</v>
      </c>
      <c r="B2366" s="299" t="s">
        <v>80</v>
      </c>
      <c r="C2366" s="299" t="s">
        <v>36</v>
      </c>
      <c r="D2366" s="301">
        <v>6.7142857142857144</v>
      </c>
      <c r="E2366" s="301">
        <v>566</v>
      </c>
      <c r="F2366" s="299" t="s">
        <v>319</v>
      </c>
    </row>
    <row r="2367" spans="1:6" x14ac:dyDescent="0.3">
      <c r="A2367" s="301">
        <v>202402</v>
      </c>
      <c r="B2367" s="299" t="s">
        <v>80</v>
      </c>
      <c r="C2367" s="299" t="s">
        <v>36</v>
      </c>
      <c r="D2367" s="301">
        <v>2</v>
      </c>
      <c r="E2367" s="301">
        <v>578</v>
      </c>
      <c r="F2367" s="299" t="s">
        <v>321</v>
      </c>
    </row>
    <row r="2368" spans="1:6" x14ac:dyDescent="0.3">
      <c r="A2368" s="301">
        <v>202402</v>
      </c>
      <c r="B2368" s="299" t="s">
        <v>80</v>
      </c>
      <c r="C2368" s="299" t="s">
        <v>36</v>
      </c>
      <c r="D2368" s="301">
        <v>3</v>
      </c>
      <c r="E2368" s="301">
        <v>586</v>
      </c>
      <c r="F2368" s="299" t="s">
        <v>324</v>
      </c>
    </row>
    <row r="2369" spans="1:6" x14ac:dyDescent="0.3">
      <c r="A2369" s="301">
        <v>202402</v>
      </c>
      <c r="B2369" s="299" t="s">
        <v>80</v>
      </c>
      <c r="C2369" s="299" t="s">
        <v>36</v>
      </c>
      <c r="D2369" s="301">
        <v>1</v>
      </c>
      <c r="E2369" s="301">
        <v>591</v>
      </c>
      <c r="F2369" s="299" t="s">
        <v>325</v>
      </c>
    </row>
    <row r="2370" spans="1:6" x14ac:dyDescent="0.3">
      <c r="A2370" s="301">
        <v>202402</v>
      </c>
      <c r="B2370" s="299" t="s">
        <v>80</v>
      </c>
      <c r="C2370" s="299" t="s">
        <v>36</v>
      </c>
      <c r="D2370" s="301">
        <v>2</v>
      </c>
      <c r="E2370" s="301">
        <v>600</v>
      </c>
      <c r="F2370" s="299" t="s">
        <v>192</v>
      </c>
    </row>
    <row r="2371" spans="1:6" x14ac:dyDescent="0.3">
      <c r="A2371" s="301">
        <v>202402</v>
      </c>
      <c r="B2371" s="299" t="s">
        <v>80</v>
      </c>
      <c r="C2371" s="299" t="s">
        <v>36</v>
      </c>
      <c r="D2371" s="301">
        <v>136.66666666666666</v>
      </c>
      <c r="E2371" s="301">
        <v>604</v>
      </c>
      <c r="F2371" s="299" t="s">
        <v>326</v>
      </c>
    </row>
    <row r="2372" spans="1:6" x14ac:dyDescent="0.3">
      <c r="A2372" s="301">
        <v>202402</v>
      </c>
      <c r="B2372" s="299" t="s">
        <v>80</v>
      </c>
      <c r="C2372" s="299" t="s">
        <v>36</v>
      </c>
      <c r="D2372" s="301">
        <v>14.285714285714286</v>
      </c>
      <c r="E2372" s="301">
        <v>608</v>
      </c>
      <c r="F2372" s="299" t="s">
        <v>327</v>
      </c>
    </row>
    <row r="2373" spans="1:6" x14ac:dyDescent="0.3">
      <c r="A2373" s="301">
        <v>202402</v>
      </c>
      <c r="B2373" s="299" t="s">
        <v>80</v>
      </c>
      <c r="C2373" s="299" t="s">
        <v>36</v>
      </c>
      <c r="D2373" s="301">
        <v>11</v>
      </c>
      <c r="E2373" s="301">
        <v>616</v>
      </c>
      <c r="F2373" s="299" t="s">
        <v>96</v>
      </c>
    </row>
    <row r="2374" spans="1:6" x14ac:dyDescent="0.3">
      <c r="A2374" s="301">
        <v>202402</v>
      </c>
      <c r="B2374" s="299" t="s">
        <v>80</v>
      </c>
      <c r="C2374" s="299" t="s">
        <v>36</v>
      </c>
      <c r="D2374" s="301">
        <v>248.9047619047619</v>
      </c>
      <c r="E2374" s="301">
        <v>620</v>
      </c>
      <c r="F2374" s="299" t="s">
        <v>109</v>
      </c>
    </row>
    <row r="2375" spans="1:6" x14ac:dyDescent="0.3">
      <c r="A2375" s="301">
        <v>202402</v>
      </c>
      <c r="B2375" s="299" t="s">
        <v>80</v>
      </c>
      <c r="C2375" s="299" t="s">
        <v>36</v>
      </c>
      <c r="D2375" s="301">
        <v>7.9523809523809526</v>
      </c>
      <c r="E2375" s="301">
        <v>624</v>
      </c>
      <c r="F2375" s="299" t="s">
        <v>329</v>
      </c>
    </row>
    <row r="2376" spans="1:6" x14ac:dyDescent="0.3">
      <c r="A2376" s="301">
        <v>202402</v>
      </c>
      <c r="B2376" s="299" t="s">
        <v>80</v>
      </c>
      <c r="C2376" s="299" t="s">
        <v>36</v>
      </c>
      <c r="D2376" s="301">
        <v>2.8095238095238093</v>
      </c>
      <c r="E2376" s="301">
        <v>630</v>
      </c>
      <c r="F2376" s="299" t="s">
        <v>331</v>
      </c>
    </row>
    <row r="2377" spans="1:6" x14ac:dyDescent="0.3">
      <c r="A2377" s="301">
        <v>202402</v>
      </c>
      <c r="B2377" s="299" t="s">
        <v>80</v>
      </c>
      <c r="C2377" s="299" t="s">
        <v>36</v>
      </c>
      <c r="D2377" s="301">
        <v>86.857142857142861</v>
      </c>
      <c r="E2377" s="301">
        <v>642</v>
      </c>
      <c r="F2377" s="299" t="s">
        <v>97</v>
      </c>
    </row>
    <row r="2378" spans="1:6" x14ac:dyDescent="0.3">
      <c r="A2378" s="301">
        <v>202402</v>
      </c>
      <c r="B2378" s="299" t="s">
        <v>80</v>
      </c>
      <c r="C2378" s="299" t="s">
        <v>36</v>
      </c>
      <c r="D2378" s="301">
        <v>8.7619047619047628</v>
      </c>
      <c r="E2378" s="301">
        <v>643</v>
      </c>
      <c r="F2378" s="299" t="s">
        <v>333</v>
      </c>
    </row>
    <row r="2379" spans="1:6" x14ac:dyDescent="0.3">
      <c r="A2379" s="301">
        <v>202402</v>
      </c>
      <c r="B2379" s="299" t="s">
        <v>80</v>
      </c>
      <c r="C2379" s="299" t="s">
        <v>36</v>
      </c>
      <c r="D2379" s="301">
        <v>1</v>
      </c>
      <c r="E2379" s="301">
        <v>678</v>
      </c>
      <c r="F2379" s="299" t="s">
        <v>338</v>
      </c>
    </row>
    <row r="2380" spans="1:6" x14ac:dyDescent="0.3">
      <c r="A2380" s="301">
        <v>202402</v>
      </c>
      <c r="B2380" s="299" t="s">
        <v>80</v>
      </c>
      <c r="C2380" s="299" t="s">
        <v>36</v>
      </c>
      <c r="D2380" s="301">
        <v>889.19047619047615</v>
      </c>
      <c r="E2380" s="301">
        <v>686</v>
      </c>
      <c r="F2380" s="299" t="s">
        <v>193</v>
      </c>
    </row>
    <row r="2381" spans="1:6" x14ac:dyDescent="0.3">
      <c r="A2381" s="301">
        <v>202402</v>
      </c>
      <c r="B2381" s="299" t="s">
        <v>80</v>
      </c>
      <c r="C2381" s="299" t="s">
        <v>36</v>
      </c>
      <c r="D2381" s="301">
        <v>1.6190476190476191</v>
      </c>
      <c r="E2381" s="301">
        <v>694</v>
      </c>
      <c r="F2381" s="299" t="s">
        <v>342</v>
      </c>
    </row>
    <row r="2382" spans="1:6" x14ac:dyDescent="0.3">
      <c r="A2382" s="301">
        <v>202402</v>
      </c>
      <c r="B2382" s="299" t="s">
        <v>80</v>
      </c>
      <c r="C2382" s="299" t="s">
        <v>36</v>
      </c>
      <c r="D2382" s="301">
        <v>1</v>
      </c>
      <c r="E2382" s="301">
        <v>703</v>
      </c>
      <c r="F2382" s="299" t="s">
        <v>94</v>
      </c>
    </row>
    <row r="2383" spans="1:6" x14ac:dyDescent="0.3">
      <c r="A2383" s="301">
        <v>202402</v>
      </c>
      <c r="B2383" s="299" t="s">
        <v>80</v>
      </c>
      <c r="C2383" s="299" t="s">
        <v>36</v>
      </c>
      <c r="D2383" s="301">
        <v>3</v>
      </c>
      <c r="E2383" s="301">
        <v>705</v>
      </c>
      <c r="F2383" s="299" t="s">
        <v>115</v>
      </c>
    </row>
    <row r="2384" spans="1:6" x14ac:dyDescent="0.3">
      <c r="A2384" s="301">
        <v>202402</v>
      </c>
      <c r="B2384" s="299" t="s">
        <v>80</v>
      </c>
      <c r="C2384" s="299" t="s">
        <v>36</v>
      </c>
      <c r="D2384" s="301">
        <v>1</v>
      </c>
      <c r="E2384" s="301">
        <v>710</v>
      </c>
      <c r="F2384" s="299" t="s">
        <v>345</v>
      </c>
    </row>
    <row r="2385" spans="1:6" x14ac:dyDescent="0.3">
      <c r="A2385" s="301">
        <v>202402</v>
      </c>
      <c r="B2385" s="299" t="s">
        <v>80</v>
      </c>
      <c r="C2385" s="299" t="s">
        <v>36</v>
      </c>
      <c r="D2385" s="301">
        <v>36015.095238095237</v>
      </c>
      <c r="E2385" s="301">
        <v>724</v>
      </c>
      <c r="F2385" s="299" t="s">
        <v>223</v>
      </c>
    </row>
    <row r="2386" spans="1:6" x14ac:dyDescent="0.3">
      <c r="A2386" s="301">
        <v>202402</v>
      </c>
      <c r="B2386" s="299" t="s">
        <v>80</v>
      </c>
      <c r="C2386" s="299" t="s">
        <v>36</v>
      </c>
      <c r="D2386" s="301">
        <v>0.66666666666666663</v>
      </c>
      <c r="E2386" s="301">
        <v>732</v>
      </c>
      <c r="F2386" s="299" t="s">
        <v>348</v>
      </c>
    </row>
    <row r="2387" spans="1:6" x14ac:dyDescent="0.3">
      <c r="A2387" s="301">
        <v>202402</v>
      </c>
      <c r="B2387" s="299" t="s">
        <v>80</v>
      </c>
      <c r="C2387" s="299" t="s">
        <v>36</v>
      </c>
      <c r="D2387" s="301">
        <v>4</v>
      </c>
      <c r="E2387" s="301">
        <v>752</v>
      </c>
      <c r="F2387" s="299" t="s">
        <v>119</v>
      </c>
    </row>
    <row r="2388" spans="1:6" x14ac:dyDescent="0.3">
      <c r="A2388" s="301">
        <v>202402</v>
      </c>
      <c r="B2388" s="299" t="s">
        <v>80</v>
      </c>
      <c r="C2388" s="299" t="s">
        <v>36</v>
      </c>
      <c r="D2388" s="301">
        <v>2.6666666666666665</v>
      </c>
      <c r="E2388" s="301">
        <v>756</v>
      </c>
      <c r="F2388" s="299" t="s">
        <v>350</v>
      </c>
    </row>
    <row r="2389" spans="1:6" x14ac:dyDescent="0.3">
      <c r="A2389" s="301">
        <v>202402</v>
      </c>
      <c r="B2389" s="299" t="s">
        <v>80</v>
      </c>
      <c r="C2389" s="299" t="s">
        <v>36</v>
      </c>
      <c r="D2389" s="301">
        <v>1.1428571428571428</v>
      </c>
      <c r="E2389" s="301">
        <v>760</v>
      </c>
      <c r="F2389" s="299" t="s">
        <v>351</v>
      </c>
    </row>
    <row r="2390" spans="1:6" x14ac:dyDescent="0.3">
      <c r="A2390" s="301">
        <v>202402</v>
      </c>
      <c r="B2390" s="299" t="s">
        <v>80</v>
      </c>
      <c r="C2390" s="299" t="s">
        <v>36</v>
      </c>
      <c r="D2390" s="301">
        <v>1</v>
      </c>
      <c r="E2390" s="301">
        <v>788</v>
      </c>
      <c r="F2390" s="299" t="s">
        <v>357</v>
      </c>
    </row>
    <row r="2391" spans="1:6" x14ac:dyDescent="0.3">
      <c r="A2391" s="301">
        <v>202402</v>
      </c>
      <c r="B2391" s="299" t="s">
        <v>80</v>
      </c>
      <c r="C2391" s="299" t="s">
        <v>36</v>
      </c>
      <c r="D2391" s="301">
        <v>0.23809523809523808</v>
      </c>
      <c r="E2391" s="301">
        <v>792</v>
      </c>
      <c r="F2391" s="299" t="s">
        <v>358</v>
      </c>
    </row>
    <row r="2392" spans="1:6" x14ac:dyDescent="0.3">
      <c r="A2392" s="301">
        <v>202402</v>
      </c>
      <c r="B2392" s="299" t="s">
        <v>80</v>
      </c>
      <c r="C2392" s="299" t="s">
        <v>36</v>
      </c>
      <c r="D2392" s="301">
        <v>27.333333333333332</v>
      </c>
      <c r="E2392" s="301">
        <v>804</v>
      </c>
      <c r="F2392" s="299" t="s">
        <v>98</v>
      </c>
    </row>
    <row r="2393" spans="1:6" x14ac:dyDescent="0.3">
      <c r="A2393" s="301">
        <v>202402</v>
      </c>
      <c r="B2393" s="299" t="s">
        <v>80</v>
      </c>
      <c r="C2393" s="299" t="s">
        <v>36</v>
      </c>
      <c r="D2393" s="301">
        <v>2</v>
      </c>
      <c r="E2393" s="301">
        <v>818</v>
      </c>
      <c r="F2393" s="299" t="s">
        <v>362</v>
      </c>
    </row>
    <row r="2394" spans="1:6" x14ac:dyDescent="0.3">
      <c r="A2394" s="301">
        <v>202402</v>
      </c>
      <c r="B2394" s="299" t="s">
        <v>80</v>
      </c>
      <c r="C2394" s="299" t="s">
        <v>36</v>
      </c>
      <c r="D2394" s="301">
        <v>39</v>
      </c>
      <c r="E2394" s="301">
        <v>826</v>
      </c>
      <c r="F2394" s="299" t="s">
        <v>110</v>
      </c>
    </row>
    <row r="2395" spans="1:6" x14ac:dyDescent="0.3">
      <c r="A2395" s="301">
        <v>202402</v>
      </c>
      <c r="B2395" s="299" t="s">
        <v>80</v>
      </c>
      <c r="C2395" s="299" t="s">
        <v>36</v>
      </c>
      <c r="D2395" s="301">
        <v>3</v>
      </c>
      <c r="E2395" s="301">
        <v>840</v>
      </c>
      <c r="F2395" s="299" t="s">
        <v>365</v>
      </c>
    </row>
    <row r="2396" spans="1:6" x14ac:dyDescent="0.3">
      <c r="A2396" s="301">
        <v>202402</v>
      </c>
      <c r="B2396" s="299" t="s">
        <v>80</v>
      </c>
      <c r="C2396" s="299" t="s">
        <v>36</v>
      </c>
      <c r="D2396" s="301">
        <v>5.666666666666667</v>
      </c>
      <c r="E2396" s="301">
        <v>858</v>
      </c>
      <c r="F2396" s="299" t="s">
        <v>368</v>
      </c>
    </row>
    <row r="2397" spans="1:6" x14ac:dyDescent="0.3">
      <c r="A2397" s="301">
        <v>202402</v>
      </c>
      <c r="B2397" s="299" t="s">
        <v>80</v>
      </c>
      <c r="C2397" s="299" t="s">
        <v>36</v>
      </c>
      <c r="D2397" s="301">
        <v>38.666666666666664</v>
      </c>
      <c r="E2397" s="301">
        <v>862</v>
      </c>
      <c r="F2397" s="299" t="s">
        <v>111</v>
      </c>
    </row>
    <row r="2398" spans="1:6" x14ac:dyDescent="0.3">
      <c r="A2398" s="301">
        <v>202402</v>
      </c>
      <c r="B2398" s="299" t="s">
        <v>80</v>
      </c>
      <c r="C2398" s="299" t="s">
        <v>36</v>
      </c>
      <c r="D2398" s="301">
        <v>1.9523809523809523</v>
      </c>
      <c r="E2398" s="301">
        <v>953</v>
      </c>
      <c r="F2398" s="299" t="s">
        <v>189</v>
      </c>
    </row>
    <row r="2399" spans="1:6" x14ac:dyDescent="0.3">
      <c r="A2399" s="301">
        <v>202402</v>
      </c>
      <c r="B2399" s="299" t="s">
        <v>79</v>
      </c>
      <c r="C2399" s="299" t="s">
        <v>35</v>
      </c>
      <c r="D2399" s="301">
        <v>2</v>
      </c>
      <c r="E2399" s="301">
        <v>4</v>
      </c>
      <c r="F2399" s="299" t="s">
        <v>226</v>
      </c>
    </row>
    <row r="2400" spans="1:6" x14ac:dyDescent="0.3">
      <c r="A2400" s="301">
        <v>202402</v>
      </c>
      <c r="B2400" s="299" t="s">
        <v>79</v>
      </c>
      <c r="C2400" s="299" t="s">
        <v>35</v>
      </c>
      <c r="D2400" s="301">
        <v>28.38095238095238</v>
      </c>
      <c r="E2400" s="301">
        <v>8</v>
      </c>
      <c r="F2400" s="299" t="s">
        <v>227</v>
      </c>
    </row>
    <row r="2401" spans="1:6" x14ac:dyDescent="0.3">
      <c r="A2401" s="301">
        <v>202402</v>
      </c>
      <c r="B2401" s="299" t="s">
        <v>79</v>
      </c>
      <c r="C2401" s="299" t="s">
        <v>35</v>
      </c>
      <c r="D2401" s="301">
        <v>273.38095238095241</v>
      </c>
      <c r="E2401" s="301">
        <v>12</v>
      </c>
      <c r="F2401" s="299" t="s">
        <v>229</v>
      </c>
    </row>
    <row r="2402" spans="1:6" x14ac:dyDescent="0.3">
      <c r="A2402" s="301">
        <v>202402</v>
      </c>
      <c r="B2402" s="299" t="s">
        <v>79</v>
      </c>
      <c r="C2402" s="299" t="s">
        <v>35</v>
      </c>
      <c r="D2402" s="301">
        <v>1</v>
      </c>
      <c r="E2402" s="301">
        <v>20</v>
      </c>
      <c r="F2402" s="299" t="s">
        <v>230</v>
      </c>
    </row>
    <row r="2403" spans="1:6" x14ac:dyDescent="0.3">
      <c r="A2403" s="301">
        <v>202402</v>
      </c>
      <c r="B2403" s="299" t="s">
        <v>79</v>
      </c>
      <c r="C2403" s="299" t="s">
        <v>35</v>
      </c>
      <c r="D2403" s="301">
        <v>22</v>
      </c>
      <c r="E2403" s="301">
        <v>24</v>
      </c>
      <c r="F2403" s="299" t="s">
        <v>231</v>
      </c>
    </row>
    <row r="2404" spans="1:6" x14ac:dyDescent="0.3">
      <c r="A2404" s="301">
        <v>202402</v>
      </c>
      <c r="B2404" s="299" t="s">
        <v>79</v>
      </c>
      <c r="C2404" s="299" t="s">
        <v>35</v>
      </c>
      <c r="D2404" s="301">
        <v>1</v>
      </c>
      <c r="E2404" s="301">
        <v>28</v>
      </c>
      <c r="F2404" s="299" t="s">
        <v>373</v>
      </c>
    </row>
    <row r="2405" spans="1:6" x14ac:dyDescent="0.3">
      <c r="A2405" s="301">
        <v>202402</v>
      </c>
      <c r="B2405" s="299" t="s">
        <v>79</v>
      </c>
      <c r="C2405" s="299" t="s">
        <v>35</v>
      </c>
      <c r="D2405" s="301">
        <v>4</v>
      </c>
      <c r="E2405" s="301">
        <v>31</v>
      </c>
      <c r="F2405" s="299" t="s">
        <v>232</v>
      </c>
    </row>
    <row r="2406" spans="1:6" x14ac:dyDescent="0.3">
      <c r="A2406" s="301">
        <v>202402</v>
      </c>
      <c r="B2406" s="299" t="s">
        <v>79</v>
      </c>
      <c r="C2406" s="299" t="s">
        <v>35</v>
      </c>
      <c r="D2406" s="301">
        <v>1201.952380952381</v>
      </c>
      <c r="E2406" s="301">
        <v>32</v>
      </c>
      <c r="F2406" s="299" t="s">
        <v>183</v>
      </c>
    </row>
    <row r="2407" spans="1:6" x14ac:dyDescent="0.3">
      <c r="A2407" s="301">
        <v>202402</v>
      </c>
      <c r="B2407" s="299" t="s">
        <v>79</v>
      </c>
      <c r="C2407" s="299" t="s">
        <v>35</v>
      </c>
      <c r="D2407" s="301">
        <v>3</v>
      </c>
      <c r="E2407" s="301">
        <v>36</v>
      </c>
      <c r="F2407" s="299" t="s">
        <v>233</v>
      </c>
    </row>
    <row r="2408" spans="1:6" x14ac:dyDescent="0.3">
      <c r="A2408" s="301">
        <v>202402</v>
      </c>
      <c r="B2408" s="299" t="s">
        <v>79</v>
      </c>
      <c r="C2408" s="299" t="s">
        <v>35</v>
      </c>
      <c r="D2408" s="301">
        <v>13.952380952380953</v>
      </c>
      <c r="E2408" s="301">
        <v>40</v>
      </c>
      <c r="F2408" s="299" t="s">
        <v>100</v>
      </c>
    </row>
    <row r="2409" spans="1:6" x14ac:dyDescent="0.3">
      <c r="A2409" s="301">
        <v>202402</v>
      </c>
      <c r="B2409" s="299" t="s">
        <v>79</v>
      </c>
      <c r="C2409" s="299" t="s">
        <v>35</v>
      </c>
      <c r="D2409" s="301">
        <v>3</v>
      </c>
      <c r="E2409" s="301">
        <v>50</v>
      </c>
      <c r="F2409" s="299" t="s">
        <v>236</v>
      </c>
    </row>
    <row r="2410" spans="1:6" x14ac:dyDescent="0.3">
      <c r="A2410" s="301">
        <v>202402</v>
      </c>
      <c r="B2410" s="299" t="s">
        <v>79</v>
      </c>
      <c r="C2410" s="299" t="s">
        <v>35</v>
      </c>
      <c r="D2410" s="301">
        <v>366.47619047619048</v>
      </c>
      <c r="E2410" s="301">
        <v>51</v>
      </c>
      <c r="F2410" s="299" t="s">
        <v>237</v>
      </c>
    </row>
    <row r="2411" spans="1:6" x14ac:dyDescent="0.3">
      <c r="A2411" s="301">
        <v>202402</v>
      </c>
      <c r="B2411" s="299" t="s">
        <v>79</v>
      </c>
      <c r="C2411" s="299" t="s">
        <v>35</v>
      </c>
      <c r="D2411" s="301">
        <v>31.333333333333332</v>
      </c>
      <c r="E2411" s="301">
        <v>56</v>
      </c>
      <c r="F2411" s="299" t="s">
        <v>239</v>
      </c>
    </row>
    <row r="2412" spans="1:6" x14ac:dyDescent="0.3">
      <c r="A2412" s="301">
        <v>202402</v>
      </c>
      <c r="B2412" s="299" t="s">
        <v>79</v>
      </c>
      <c r="C2412" s="299" t="s">
        <v>35</v>
      </c>
      <c r="D2412" s="301">
        <v>2</v>
      </c>
      <c r="E2412" s="301">
        <v>60</v>
      </c>
      <c r="F2412" s="299" t="s">
        <v>240</v>
      </c>
    </row>
    <row r="2413" spans="1:6" x14ac:dyDescent="0.3">
      <c r="A2413" s="301">
        <v>202402</v>
      </c>
      <c r="B2413" s="299" t="s">
        <v>79</v>
      </c>
      <c r="C2413" s="299" t="s">
        <v>35</v>
      </c>
      <c r="D2413" s="301">
        <v>3.7142857142857144</v>
      </c>
      <c r="E2413" s="301">
        <v>64</v>
      </c>
      <c r="F2413" s="299" t="s">
        <v>374</v>
      </c>
    </row>
    <row r="2414" spans="1:6" x14ac:dyDescent="0.3">
      <c r="A2414" s="301">
        <v>202402</v>
      </c>
      <c r="B2414" s="299" t="s">
        <v>79</v>
      </c>
      <c r="C2414" s="299" t="s">
        <v>35</v>
      </c>
      <c r="D2414" s="301">
        <v>6689.666666666667</v>
      </c>
      <c r="E2414" s="301">
        <v>68</v>
      </c>
      <c r="F2414" s="299" t="s">
        <v>241</v>
      </c>
    </row>
    <row r="2415" spans="1:6" x14ac:dyDescent="0.3">
      <c r="A2415" s="301">
        <v>202402</v>
      </c>
      <c r="B2415" s="299" t="s">
        <v>79</v>
      </c>
      <c r="C2415" s="299" t="s">
        <v>35</v>
      </c>
      <c r="D2415" s="301">
        <v>8.8095238095238102</v>
      </c>
      <c r="E2415" s="301">
        <v>70</v>
      </c>
      <c r="F2415" s="299" t="s">
        <v>242</v>
      </c>
    </row>
    <row r="2416" spans="1:6" x14ac:dyDescent="0.3">
      <c r="A2416" s="301">
        <v>202402</v>
      </c>
      <c r="B2416" s="299" t="s">
        <v>79</v>
      </c>
      <c r="C2416" s="299" t="s">
        <v>35</v>
      </c>
      <c r="D2416" s="301">
        <v>1</v>
      </c>
      <c r="E2416" s="301">
        <v>72</v>
      </c>
      <c r="F2416" s="299" t="s">
        <v>375</v>
      </c>
    </row>
    <row r="2417" spans="1:6" x14ac:dyDescent="0.3">
      <c r="A2417" s="301">
        <v>202402</v>
      </c>
      <c r="B2417" s="299" t="s">
        <v>79</v>
      </c>
      <c r="C2417" s="299" t="s">
        <v>35</v>
      </c>
      <c r="D2417" s="301">
        <v>2359.8095238095239</v>
      </c>
      <c r="E2417" s="301">
        <v>76</v>
      </c>
      <c r="F2417" s="299" t="s">
        <v>243</v>
      </c>
    </row>
    <row r="2418" spans="1:6" x14ac:dyDescent="0.3">
      <c r="A2418" s="301">
        <v>202402</v>
      </c>
      <c r="B2418" s="299" t="s">
        <v>79</v>
      </c>
      <c r="C2418" s="299" t="s">
        <v>35</v>
      </c>
      <c r="D2418" s="301">
        <v>1</v>
      </c>
      <c r="E2418" s="301">
        <v>84</v>
      </c>
      <c r="F2418" s="299" t="s">
        <v>401</v>
      </c>
    </row>
    <row r="2419" spans="1:6" x14ac:dyDescent="0.3">
      <c r="A2419" s="301">
        <v>202402</v>
      </c>
      <c r="B2419" s="299" t="s">
        <v>79</v>
      </c>
      <c r="C2419" s="299" t="s">
        <v>35</v>
      </c>
      <c r="D2419" s="301">
        <v>4</v>
      </c>
      <c r="E2419" s="301">
        <v>86</v>
      </c>
      <c r="F2419" s="299" t="s">
        <v>244</v>
      </c>
    </row>
    <row r="2420" spans="1:6" x14ac:dyDescent="0.3">
      <c r="A2420" s="301">
        <v>202402</v>
      </c>
      <c r="B2420" s="299" t="s">
        <v>79</v>
      </c>
      <c r="C2420" s="299" t="s">
        <v>35</v>
      </c>
      <c r="D2420" s="301">
        <v>3340.0476190476193</v>
      </c>
      <c r="E2420" s="301">
        <v>100</v>
      </c>
      <c r="F2420" s="299" t="s">
        <v>101</v>
      </c>
    </row>
    <row r="2421" spans="1:6" x14ac:dyDescent="0.3">
      <c r="A2421" s="301">
        <v>202402</v>
      </c>
      <c r="B2421" s="299" t="s">
        <v>79</v>
      </c>
      <c r="C2421" s="299" t="s">
        <v>35</v>
      </c>
      <c r="D2421" s="301">
        <v>5.4285714285714288</v>
      </c>
      <c r="E2421" s="301">
        <v>104</v>
      </c>
      <c r="F2421" s="299" t="s">
        <v>245</v>
      </c>
    </row>
    <row r="2422" spans="1:6" x14ac:dyDescent="0.3">
      <c r="A2422" s="301">
        <v>202402</v>
      </c>
      <c r="B2422" s="299" t="s">
        <v>79</v>
      </c>
      <c r="C2422" s="299" t="s">
        <v>35</v>
      </c>
      <c r="D2422" s="301">
        <v>2</v>
      </c>
      <c r="E2422" s="301">
        <v>108</v>
      </c>
      <c r="F2422" s="299" t="s">
        <v>246</v>
      </c>
    </row>
    <row r="2423" spans="1:6" x14ac:dyDescent="0.3">
      <c r="A2423" s="301">
        <v>202402</v>
      </c>
      <c r="B2423" s="299" t="s">
        <v>79</v>
      </c>
      <c r="C2423" s="299" t="s">
        <v>35</v>
      </c>
      <c r="D2423" s="301">
        <v>128.28571428571428</v>
      </c>
      <c r="E2423" s="301">
        <v>112</v>
      </c>
      <c r="F2423" s="299" t="s">
        <v>247</v>
      </c>
    </row>
    <row r="2424" spans="1:6" x14ac:dyDescent="0.3">
      <c r="A2424" s="301">
        <v>202402</v>
      </c>
      <c r="B2424" s="299" t="s">
        <v>79</v>
      </c>
      <c r="C2424" s="299" t="s">
        <v>35</v>
      </c>
      <c r="D2424" s="301">
        <v>1</v>
      </c>
      <c r="E2424" s="301">
        <v>116</v>
      </c>
      <c r="F2424" s="299" t="s">
        <v>248</v>
      </c>
    </row>
    <row r="2425" spans="1:6" x14ac:dyDescent="0.3">
      <c r="A2425" s="301">
        <v>202402</v>
      </c>
      <c r="B2425" s="299" t="s">
        <v>79</v>
      </c>
      <c r="C2425" s="299" t="s">
        <v>35</v>
      </c>
      <c r="D2425" s="301">
        <v>42.428571428571431</v>
      </c>
      <c r="E2425" s="301">
        <v>120</v>
      </c>
      <c r="F2425" s="299" t="s">
        <v>249</v>
      </c>
    </row>
    <row r="2426" spans="1:6" x14ac:dyDescent="0.3">
      <c r="A2426" s="301">
        <v>202402</v>
      </c>
      <c r="B2426" s="299" t="s">
        <v>79</v>
      </c>
      <c r="C2426" s="299" t="s">
        <v>35</v>
      </c>
      <c r="D2426" s="301">
        <v>3</v>
      </c>
      <c r="E2426" s="301">
        <v>124</v>
      </c>
      <c r="F2426" s="299" t="s">
        <v>250</v>
      </c>
    </row>
    <row r="2427" spans="1:6" x14ac:dyDescent="0.3">
      <c r="A2427" s="301">
        <v>202402</v>
      </c>
      <c r="B2427" s="299" t="s">
        <v>79</v>
      </c>
      <c r="C2427" s="299" t="s">
        <v>35</v>
      </c>
      <c r="D2427" s="301">
        <v>267.76190476190476</v>
      </c>
      <c r="E2427" s="301">
        <v>132</v>
      </c>
      <c r="F2427" s="299" t="s">
        <v>251</v>
      </c>
    </row>
    <row r="2428" spans="1:6" x14ac:dyDescent="0.3">
      <c r="A2428" s="301">
        <v>202402</v>
      </c>
      <c r="B2428" s="299" t="s">
        <v>79</v>
      </c>
      <c r="C2428" s="299" t="s">
        <v>35</v>
      </c>
      <c r="D2428" s="301">
        <v>3</v>
      </c>
      <c r="E2428" s="301">
        <v>140</v>
      </c>
      <c r="F2428" s="299" t="s">
        <v>378</v>
      </c>
    </row>
    <row r="2429" spans="1:6" x14ac:dyDescent="0.3">
      <c r="A2429" s="301">
        <v>202402</v>
      </c>
      <c r="B2429" s="299" t="s">
        <v>79</v>
      </c>
      <c r="C2429" s="299" t="s">
        <v>35</v>
      </c>
      <c r="D2429" s="301">
        <v>15</v>
      </c>
      <c r="E2429" s="301">
        <v>144</v>
      </c>
      <c r="F2429" s="299" t="s">
        <v>253</v>
      </c>
    </row>
    <row r="2430" spans="1:6" x14ac:dyDescent="0.3">
      <c r="A2430" s="301">
        <v>202402</v>
      </c>
      <c r="B2430" s="299" t="s">
        <v>79</v>
      </c>
      <c r="C2430" s="299" t="s">
        <v>35</v>
      </c>
      <c r="D2430" s="301">
        <v>1</v>
      </c>
      <c r="E2430" s="301">
        <v>148</v>
      </c>
      <c r="F2430" s="299" t="s">
        <v>379</v>
      </c>
    </row>
    <row r="2431" spans="1:6" x14ac:dyDescent="0.3">
      <c r="A2431" s="301">
        <v>202402</v>
      </c>
      <c r="B2431" s="299" t="s">
        <v>79</v>
      </c>
      <c r="C2431" s="299" t="s">
        <v>35</v>
      </c>
      <c r="D2431" s="301">
        <v>453.61904761904759</v>
      </c>
      <c r="E2431" s="301">
        <v>152</v>
      </c>
      <c r="F2431" s="299" t="s">
        <v>254</v>
      </c>
    </row>
    <row r="2432" spans="1:6" x14ac:dyDescent="0.3">
      <c r="A2432" s="301">
        <v>202402</v>
      </c>
      <c r="B2432" s="299" t="s">
        <v>79</v>
      </c>
      <c r="C2432" s="299" t="s">
        <v>35</v>
      </c>
      <c r="D2432" s="301">
        <v>325.1904761904762</v>
      </c>
      <c r="E2432" s="301">
        <v>156</v>
      </c>
      <c r="F2432" s="299" t="s">
        <v>112</v>
      </c>
    </row>
    <row r="2433" spans="1:6" x14ac:dyDescent="0.3">
      <c r="A2433" s="301">
        <v>202402</v>
      </c>
      <c r="B2433" s="299" t="s">
        <v>79</v>
      </c>
      <c r="C2433" s="299" t="s">
        <v>35</v>
      </c>
      <c r="D2433" s="301">
        <v>1</v>
      </c>
      <c r="E2433" s="301">
        <v>158</v>
      </c>
      <c r="F2433" s="299" t="s">
        <v>255</v>
      </c>
    </row>
    <row r="2434" spans="1:6" x14ac:dyDescent="0.3">
      <c r="A2434" s="301">
        <v>202402</v>
      </c>
      <c r="B2434" s="299" t="s">
        <v>79</v>
      </c>
      <c r="C2434" s="299" t="s">
        <v>35</v>
      </c>
      <c r="D2434" s="301">
        <v>1</v>
      </c>
      <c r="E2434" s="301">
        <v>162</v>
      </c>
      <c r="F2434" s="299" t="s">
        <v>256</v>
      </c>
    </row>
    <row r="2435" spans="1:6" x14ac:dyDescent="0.3">
      <c r="A2435" s="301">
        <v>202402</v>
      </c>
      <c r="B2435" s="299" t="s">
        <v>79</v>
      </c>
      <c r="C2435" s="299" t="s">
        <v>35</v>
      </c>
      <c r="D2435" s="301">
        <v>14886.523809523809</v>
      </c>
      <c r="E2435" s="301">
        <v>170</v>
      </c>
      <c r="F2435" s="299" t="s">
        <v>102</v>
      </c>
    </row>
    <row r="2436" spans="1:6" x14ac:dyDescent="0.3">
      <c r="A2436" s="301">
        <v>202402</v>
      </c>
      <c r="B2436" s="299" t="s">
        <v>79</v>
      </c>
      <c r="C2436" s="299" t="s">
        <v>35</v>
      </c>
      <c r="D2436" s="301">
        <v>1</v>
      </c>
      <c r="E2436" s="301">
        <v>174</v>
      </c>
      <c r="F2436" s="299" t="s">
        <v>257</v>
      </c>
    </row>
    <row r="2437" spans="1:6" x14ac:dyDescent="0.3">
      <c r="A2437" s="301">
        <v>202402</v>
      </c>
      <c r="B2437" s="299" t="s">
        <v>79</v>
      </c>
      <c r="C2437" s="299" t="s">
        <v>35</v>
      </c>
      <c r="D2437" s="301">
        <v>19.285714285714285</v>
      </c>
      <c r="E2437" s="301">
        <v>178</v>
      </c>
      <c r="F2437" s="299" t="s">
        <v>258</v>
      </c>
    </row>
    <row r="2438" spans="1:6" x14ac:dyDescent="0.3">
      <c r="A2438" s="301">
        <v>202402</v>
      </c>
      <c r="B2438" s="299" t="s">
        <v>79</v>
      </c>
      <c r="C2438" s="299" t="s">
        <v>35</v>
      </c>
      <c r="D2438" s="301">
        <v>5.666666666666667</v>
      </c>
      <c r="E2438" s="301">
        <v>180</v>
      </c>
      <c r="F2438" s="299" t="s">
        <v>259</v>
      </c>
    </row>
    <row r="2439" spans="1:6" x14ac:dyDescent="0.3">
      <c r="A2439" s="301">
        <v>202402</v>
      </c>
      <c r="B2439" s="299" t="s">
        <v>79</v>
      </c>
      <c r="C2439" s="299" t="s">
        <v>35</v>
      </c>
      <c r="D2439" s="301">
        <v>73.857142857142861</v>
      </c>
      <c r="E2439" s="301">
        <v>188</v>
      </c>
      <c r="F2439" s="299" t="s">
        <v>260</v>
      </c>
    </row>
    <row r="2440" spans="1:6" x14ac:dyDescent="0.3">
      <c r="A2440" s="301">
        <v>202402</v>
      </c>
      <c r="B2440" s="299" t="s">
        <v>79</v>
      </c>
      <c r="C2440" s="299" t="s">
        <v>35</v>
      </c>
      <c r="D2440" s="301">
        <v>16.61904761904762</v>
      </c>
      <c r="E2440" s="301">
        <v>191</v>
      </c>
      <c r="F2440" s="299" t="s">
        <v>103</v>
      </c>
    </row>
    <row r="2441" spans="1:6" x14ac:dyDescent="0.3">
      <c r="A2441" s="301">
        <v>202402</v>
      </c>
      <c r="B2441" s="299" t="s">
        <v>79</v>
      </c>
      <c r="C2441" s="299" t="s">
        <v>35</v>
      </c>
      <c r="D2441" s="301">
        <v>1511.7619047619048</v>
      </c>
      <c r="E2441" s="301">
        <v>192</v>
      </c>
      <c r="F2441" s="299" t="s">
        <v>261</v>
      </c>
    </row>
    <row r="2442" spans="1:6" x14ac:dyDescent="0.3">
      <c r="A2442" s="301">
        <v>202402</v>
      </c>
      <c r="B2442" s="299" t="s">
        <v>79</v>
      </c>
      <c r="C2442" s="299" t="s">
        <v>35</v>
      </c>
      <c r="D2442" s="301">
        <v>4</v>
      </c>
      <c r="E2442" s="301">
        <v>196</v>
      </c>
      <c r="F2442" s="299" t="s">
        <v>120</v>
      </c>
    </row>
    <row r="2443" spans="1:6" x14ac:dyDescent="0.3">
      <c r="A2443" s="301">
        <v>202402</v>
      </c>
      <c r="B2443" s="299" t="s">
        <v>79</v>
      </c>
      <c r="C2443" s="299" t="s">
        <v>35</v>
      </c>
      <c r="D2443" s="301">
        <v>24.333333333333332</v>
      </c>
      <c r="E2443" s="301">
        <v>203</v>
      </c>
      <c r="F2443" s="299" t="s">
        <v>224</v>
      </c>
    </row>
    <row r="2444" spans="1:6" x14ac:dyDescent="0.3">
      <c r="A2444" s="301">
        <v>202402</v>
      </c>
      <c r="B2444" s="299" t="s">
        <v>79</v>
      </c>
      <c r="C2444" s="299" t="s">
        <v>35</v>
      </c>
      <c r="D2444" s="301">
        <v>3</v>
      </c>
      <c r="E2444" s="301">
        <v>204</v>
      </c>
      <c r="F2444" s="299" t="s">
        <v>262</v>
      </c>
    </row>
    <row r="2445" spans="1:6" x14ac:dyDescent="0.3">
      <c r="A2445" s="301">
        <v>202402</v>
      </c>
      <c r="B2445" s="299" t="s">
        <v>79</v>
      </c>
      <c r="C2445" s="299" t="s">
        <v>35</v>
      </c>
      <c r="D2445" s="301">
        <v>6</v>
      </c>
      <c r="E2445" s="301">
        <v>208</v>
      </c>
      <c r="F2445" s="299" t="s">
        <v>113</v>
      </c>
    </row>
    <row r="2446" spans="1:6" x14ac:dyDescent="0.3">
      <c r="A2446" s="301">
        <v>202402</v>
      </c>
      <c r="B2446" s="299" t="s">
        <v>79</v>
      </c>
      <c r="C2446" s="299" t="s">
        <v>35</v>
      </c>
      <c r="D2446" s="301">
        <v>13.19047619047619</v>
      </c>
      <c r="E2446" s="301">
        <v>212</v>
      </c>
      <c r="F2446" s="299" t="s">
        <v>263</v>
      </c>
    </row>
    <row r="2447" spans="1:6" x14ac:dyDescent="0.3">
      <c r="A2447" s="301">
        <v>202402</v>
      </c>
      <c r="B2447" s="299" t="s">
        <v>79</v>
      </c>
      <c r="C2447" s="299" t="s">
        <v>35</v>
      </c>
      <c r="D2447" s="301">
        <v>1992.1428571428571</v>
      </c>
      <c r="E2447" s="301">
        <v>214</v>
      </c>
      <c r="F2447" s="299" t="s">
        <v>225</v>
      </c>
    </row>
    <row r="2448" spans="1:6" x14ac:dyDescent="0.3">
      <c r="A2448" s="301">
        <v>202402</v>
      </c>
      <c r="B2448" s="299" t="s">
        <v>79</v>
      </c>
      <c r="C2448" s="299" t="s">
        <v>35</v>
      </c>
      <c r="D2448" s="301">
        <v>3971.5714285714284</v>
      </c>
      <c r="E2448" s="301">
        <v>218</v>
      </c>
      <c r="F2448" s="299" t="s">
        <v>114</v>
      </c>
    </row>
    <row r="2449" spans="1:6" x14ac:dyDescent="0.3">
      <c r="A2449" s="301">
        <v>202402</v>
      </c>
      <c r="B2449" s="299" t="s">
        <v>79</v>
      </c>
      <c r="C2449" s="299" t="s">
        <v>35</v>
      </c>
      <c r="D2449" s="301">
        <v>2235.6666666666665</v>
      </c>
      <c r="E2449" s="301">
        <v>222</v>
      </c>
      <c r="F2449" s="299" t="s">
        <v>264</v>
      </c>
    </row>
    <row r="2450" spans="1:6" x14ac:dyDescent="0.3">
      <c r="A2450" s="301">
        <v>202402</v>
      </c>
      <c r="B2450" s="299" t="s">
        <v>79</v>
      </c>
      <c r="C2450" s="299" t="s">
        <v>35</v>
      </c>
      <c r="D2450" s="301">
        <v>179.28571428571428</v>
      </c>
      <c r="E2450" s="301">
        <v>226</v>
      </c>
      <c r="F2450" s="299" t="s">
        <v>265</v>
      </c>
    </row>
    <row r="2451" spans="1:6" x14ac:dyDescent="0.3">
      <c r="A2451" s="301">
        <v>202402</v>
      </c>
      <c r="B2451" s="299" t="s">
        <v>79</v>
      </c>
      <c r="C2451" s="299" t="s">
        <v>35</v>
      </c>
      <c r="D2451" s="301">
        <v>12.571428571428571</v>
      </c>
      <c r="E2451" s="301">
        <v>231</v>
      </c>
      <c r="F2451" s="299" t="s">
        <v>266</v>
      </c>
    </row>
    <row r="2452" spans="1:6" x14ac:dyDescent="0.3">
      <c r="A2452" s="301">
        <v>202402</v>
      </c>
      <c r="B2452" s="299" t="s">
        <v>79</v>
      </c>
      <c r="C2452" s="299" t="s">
        <v>35</v>
      </c>
      <c r="D2452" s="301">
        <v>10</v>
      </c>
      <c r="E2452" s="301">
        <v>233</v>
      </c>
      <c r="F2452" s="299" t="s">
        <v>104</v>
      </c>
    </row>
    <row r="2453" spans="1:6" x14ac:dyDescent="0.3">
      <c r="A2453" s="301">
        <v>202402</v>
      </c>
      <c r="B2453" s="299" t="s">
        <v>79</v>
      </c>
      <c r="C2453" s="299" t="s">
        <v>35</v>
      </c>
      <c r="D2453" s="301">
        <v>1</v>
      </c>
      <c r="E2453" s="301">
        <v>238</v>
      </c>
      <c r="F2453" s="299" t="s">
        <v>403</v>
      </c>
    </row>
    <row r="2454" spans="1:6" x14ac:dyDescent="0.3">
      <c r="A2454" s="301">
        <v>202402</v>
      </c>
      <c r="B2454" s="299" t="s">
        <v>79</v>
      </c>
      <c r="C2454" s="299" t="s">
        <v>35</v>
      </c>
      <c r="D2454" s="301">
        <v>2</v>
      </c>
      <c r="E2454" s="301">
        <v>239</v>
      </c>
      <c r="F2454" s="299" t="s">
        <v>404</v>
      </c>
    </row>
    <row r="2455" spans="1:6" x14ac:dyDescent="0.3">
      <c r="A2455" s="301">
        <v>202402</v>
      </c>
      <c r="B2455" s="299" t="s">
        <v>79</v>
      </c>
      <c r="C2455" s="299" t="s">
        <v>35</v>
      </c>
      <c r="D2455" s="301">
        <v>2</v>
      </c>
      <c r="E2455" s="301">
        <v>242</v>
      </c>
      <c r="F2455" s="299" t="s">
        <v>405</v>
      </c>
    </row>
    <row r="2456" spans="1:6" x14ac:dyDescent="0.3">
      <c r="A2456" s="301">
        <v>202402</v>
      </c>
      <c r="B2456" s="299" t="s">
        <v>79</v>
      </c>
      <c r="C2456" s="299" t="s">
        <v>35</v>
      </c>
      <c r="D2456" s="301">
        <v>2</v>
      </c>
      <c r="E2456" s="301">
        <v>246</v>
      </c>
      <c r="F2456" s="299" t="s">
        <v>116</v>
      </c>
    </row>
    <row r="2457" spans="1:6" x14ac:dyDescent="0.3">
      <c r="A2457" s="301">
        <v>202402</v>
      </c>
      <c r="B2457" s="299" t="s">
        <v>79</v>
      </c>
      <c r="C2457" s="299" t="s">
        <v>35</v>
      </c>
      <c r="D2457" s="301">
        <v>126.57142857142857</v>
      </c>
      <c r="E2457" s="301">
        <v>250</v>
      </c>
      <c r="F2457" s="299" t="s">
        <v>105</v>
      </c>
    </row>
    <row r="2458" spans="1:6" x14ac:dyDescent="0.3">
      <c r="A2458" s="301">
        <v>202402</v>
      </c>
      <c r="B2458" s="299" t="s">
        <v>79</v>
      </c>
      <c r="C2458" s="299" t="s">
        <v>35</v>
      </c>
      <c r="D2458" s="301">
        <v>1</v>
      </c>
      <c r="E2458" s="301">
        <v>254</v>
      </c>
      <c r="F2458" s="299" t="s">
        <v>406</v>
      </c>
    </row>
    <row r="2459" spans="1:6" x14ac:dyDescent="0.3">
      <c r="A2459" s="301">
        <v>202402</v>
      </c>
      <c r="B2459" s="299" t="s">
        <v>79</v>
      </c>
      <c r="C2459" s="299" t="s">
        <v>35</v>
      </c>
      <c r="D2459" s="301">
        <v>1</v>
      </c>
      <c r="E2459" s="301">
        <v>258</v>
      </c>
      <c r="F2459" s="299" t="s">
        <v>407</v>
      </c>
    </row>
    <row r="2460" spans="1:6" x14ac:dyDescent="0.3">
      <c r="A2460" s="301">
        <v>202402</v>
      </c>
      <c r="B2460" s="299" t="s">
        <v>79</v>
      </c>
      <c r="C2460" s="299" t="s">
        <v>35</v>
      </c>
      <c r="D2460" s="301">
        <v>1</v>
      </c>
      <c r="E2460" s="301">
        <v>266</v>
      </c>
      <c r="F2460" s="299" t="s">
        <v>268</v>
      </c>
    </row>
    <row r="2461" spans="1:6" x14ac:dyDescent="0.3">
      <c r="A2461" s="301">
        <v>202402</v>
      </c>
      <c r="B2461" s="299" t="s">
        <v>79</v>
      </c>
      <c r="C2461" s="299" t="s">
        <v>35</v>
      </c>
      <c r="D2461" s="301">
        <v>1877.4285714285713</v>
      </c>
      <c r="E2461" s="301">
        <v>268</v>
      </c>
      <c r="F2461" s="299" t="s">
        <v>269</v>
      </c>
    </row>
    <row r="2462" spans="1:6" x14ac:dyDescent="0.3">
      <c r="A2462" s="301">
        <v>202402</v>
      </c>
      <c r="B2462" s="299" t="s">
        <v>79</v>
      </c>
      <c r="C2462" s="299" t="s">
        <v>35</v>
      </c>
      <c r="D2462" s="301">
        <v>40.952380952380949</v>
      </c>
      <c r="E2462" s="301">
        <v>270</v>
      </c>
      <c r="F2462" s="299" t="s">
        <v>270</v>
      </c>
    </row>
    <row r="2463" spans="1:6" x14ac:dyDescent="0.3">
      <c r="A2463" s="301">
        <v>202402</v>
      </c>
      <c r="B2463" s="299" t="s">
        <v>79</v>
      </c>
      <c r="C2463" s="299" t="s">
        <v>35</v>
      </c>
      <c r="D2463" s="301">
        <v>0.90476190476190477</v>
      </c>
      <c r="E2463" s="301">
        <v>275</v>
      </c>
      <c r="F2463" s="299" t="s">
        <v>271</v>
      </c>
    </row>
    <row r="2464" spans="1:6" x14ac:dyDescent="0.3">
      <c r="A2464" s="301">
        <v>202402</v>
      </c>
      <c r="B2464" s="299" t="s">
        <v>79</v>
      </c>
      <c r="C2464" s="299" t="s">
        <v>35</v>
      </c>
      <c r="D2464" s="301">
        <v>182.1904761904762</v>
      </c>
      <c r="E2464" s="301">
        <v>276</v>
      </c>
      <c r="F2464" s="299" t="s">
        <v>99</v>
      </c>
    </row>
    <row r="2465" spans="1:6" x14ac:dyDescent="0.3">
      <c r="A2465" s="301">
        <v>202402</v>
      </c>
      <c r="B2465" s="299" t="s">
        <v>79</v>
      </c>
      <c r="C2465" s="299" t="s">
        <v>35</v>
      </c>
      <c r="D2465" s="301">
        <v>32.857142857142854</v>
      </c>
      <c r="E2465" s="301">
        <v>288</v>
      </c>
      <c r="F2465" s="299" t="s">
        <v>272</v>
      </c>
    </row>
    <row r="2466" spans="1:6" x14ac:dyDescent="0.3">
      <c r="A2466" s="301">
        <v>202402</v>
      </c>
      <c r="B2466" s="299" t="s">
        <v>79</v>
      </c>
      <c r="C2466" s="299" t="s">
        <v>35</v>
      </c>
      <c r="D2466" s="301">
        <v>1</v>
      </c>
      <c r="E2466" s="301">
        <v>292</v>
      </c>
      <c r="F2466" s="299" t="s">
        <v>273</v>
      </c>
    </row>
    <row r="2467" spans="1:6" x14ac:dyDescent="0.3">
      <c r="A2467" s="301">
        <v>202402</v>
      </c>
      <c r="B2467" s="299" t="s">
        <v>79</v>
      </c>
      <c r="C2467" s="299" t="s">
        <v>35</v>
      </c>
      <c r="D2467" s="301">
        <v>13</v>
      </c>
      <c r="E2467" s="301">
        <v>300</v>
      </c>
      <c r="F2467" s="299" t="s">
        <v>117</v>
      </c>
    </row>
    <row r="2468" spans="1:6" x14ac:dyDescent="0.3">
      <c r="A2468" s="301">
        <v>202402</v>
      </c>
      <c r="B2468" s="299" t="s">
        <v>79</v>
      </c>
      <c r="C2468" s="299" t="s">
        <v>35</v>
      </c>
      <c r="D2468" s="301">
        <v>5</v>
      </c>
      <c r="E2468" s="301">
        <v>304</v>
      </c>
      <c r="F2468" s="299" t="s">
        <v>381</v>
      </c>
    </row>
    <row r="2469" spans="1:6" x14ac:dyDescent="0.3">
      <c r="A2469" s="301">
        <v>202402</v>
      </c>
      <c r="B2469" s="299" t="s">
        <v>79</v>
      </c>
      <c r="C2469" s="299" t="s">
        <v>35</v>
      </c>
      <c r="D2469" s="301">
        <v>826.42857142857144</v>
      </c>
      <c r="E2469" s="301">
        <v>320</v>
      </c>
      <c r="F2469" s="299" t="s">
        <v>274</v>
      </c>
    </row>
    <row r="2470" spans="1:6" x14ac:dyDescent="0.3">
      <c r="A2470" s="301">
        <v>202402</v>
      </c>
      <c r="B2470" s="299" t="s">
        <v>79</v>
      </c>
      <c r="C2470" s="299" t="s">
        <v>35</v>
      </c>
      <c r="D2470" s="301">
        <v>22.476190476190474</v>
      </c>
      <c r="E2470" s="301">
        <v>324</v>
      </c>
      <c r="F2470" s="299" t="s">
        <v>275</v>
      </c>
    </row>
    <row r="2471" spans="1:6" x14ac:dyDescent="0.3">
      <c r="A2471" s="301">
        <v>202402</v>
      </c>
      <c r="B2471" s="299" t="s">
        <v>79</v>
      </c>
      <c r="C2471" s="299" t="s">
        <v>35</v>
      </c>
      <c r="D2471" s="301">
        <v>11.714285714285714</v>
      </c>
      <c r="E2471" s="301">
        <v>332</v>
      </c>
      <c r="F2471" s="299" t="s">
        <v>277</v>
      </c>
    </row>
    <row r="2472" spans="1:6" x14ac:dyDescent="0.3">
      <c r="A2472" s="301">
        <v>202402</v>
      </c>
      <c r="B2472" s="299" t="s">
        <v>79</v>
      </c>
      <c r="C2472" s="299" t="s">
        <v>35</v>
      </c>
      <c r="D2472" s="301">
        <v>21634.523809523809</v>
      </c>
      <c r="E2472" s="301">
        <v>340</v>
      </c>
      <c r="F2472" s="299" t="s">
        <v>190</v>
      </c>
    </row>
    <row r="2473" spans="1:6" x14ac:dyDescent="0.3">
      <c r="A2473" s="301">
        <v>202402</v>
      </c>
      <c r="B2473" s="299" t="s">
        <v>79</v>
      </c>
      <c r="C2473" s="299" t="s">
        <v>35</v>
      </c>
      <c r="D2473" s="301">
        <v>1</v>
      </c>
      <c r="E2473" s="301">
        <v>344</v>
      </c>
      <c r="F2473" s="299" t="s">
        <v>278</v>
      </c>
    </row>
    <row r="2474" spans="1:6" x14ac:dyDescent="0.3">
      <c r="A2474" s="301">
        <v>202402</v>
      </c>
      <c r="B2474" s="299" t="s">
        <v>79</v>
      </c>
      <c r="C2474" s="299" t="s">
        <v>35</v>
      </c>
      <c r="D2474" s="301">
        <v>50</v>
      </c>
      <c r="E2474" s="301">
        <v>348</v>
      </c>
      <c r="F2474" s="299" t="s">
        <v>279</v>
      </c>
    </row>
    <row r="2475" spans="1:6" x14ac:dyDescent="0.3">
      <c r="A2475" s="301">
        <v>202402</v>
      </c>
      <c r="B2475" s="299" t="s">
        <v>79</v>
      </c>
      <c r="C2475" s="299" t="s">
        <v>35</v>
      </c>
      <c r="D2475" s="301">
        <v>256.76190476190476</v>
      </c>
      <c r="E2475" s="301">
        <v>356</v>
      </c>
      <c r="F2475" s="299" t="s">
        <v>281</v>
      </c>
    </row>
    <row r="2476" spans="1:6" x14ac:dyDescent="0.3">
      <c r="A2476" s="301">
        <v>202402</v>
      </c>
      <c r="B2476" s="299" t="s">
        <v>79</v>
      </c>
      <c r="C2476" s="299" t="s">
        <v>35</v>
      </c>
      <c r="D2476" s="301">
        <v>54.095238095238095</v>
      </c>
      <c r="E2476" s="301">
        <v>360</v>
      </c>
      <c r="F2476" s="299" t="s">
        <v>282</v>
      </c>
    </row>
    <row r="2477" spans="1:6" x14ac:dyDescent="0.3">
      <c r="A2477" s="301">
        <v>202402</v>
      </c>
      <c r="B2477" s="299" t="s">
        <v>79</v>
      </c>
      <c r="C2477" s="299" t="s">
        <v>35</v>
      </c>
      <c r="D2477" s="301">
        <v>7</v>
      </c>
      <c r="E2477" s="301">
        <v>364</v>
      </c>
      <c r="F2477" s="299" t="s">
        <v>283</v>
      </c>
    </row>
    <row r="2478" spans="1:6" x14ac:dyDescent="0.3">
      <c r="A2478" s="301">
        <v>202402</v>
      </c>
      <c r="B2478" s="299" t="s">
        <v>79</v>
      </c>
      <c r="C2478" s="299" t="s">
        <v>35</v>
      </c>
      <c r="D2478" s="301">
        <v>2</v>
      </c>
      <c r="E2478" s="301">
        <v>368</v>
      </c>
      <c r="F2478" s="299" t="s">
        <v>284</v>
      </c>
    </row>
    <row r="2479" spans="1:6" x14ac:dyDescent="0.3">
      <c r="A2479" s="301">
        <v>202402</v>
      </c>
      <c r="B2479" s="299" t="s">
        <v>79</v>
      </c>
      <c r="C2479" s="299" t="s">
        <v>35</v>
      </c>
      <c r="D2479" s="301">
        <v>4.3809523809523814</v>
      </c>
      <c r="E2479" s="301">
        <v>372</v>
      </c>
      <c r="F2479" s="299" t="s">
        <v>106</v>
      </c>
    </row>
    <row r="2480" spans="1:6" x14ac:dyDescent="0.3">
      <c r="A2480" s="301">
        <v>202402</v>
      </c>
      <c r="B2480" s="299" t="s">
        <v>79</v>
      </c>
      <c r="C2480" s="299" t="s">
        <v>35</v>
      </c>
      <c r="D2480" s="301">
        <v>3</v>
      </c>
      <c r="E2480" s="301">
        <v>376</v>
      </c>
      <c r="F2480" s="299" t="s">
        <v>285</v>
      </c>
    </row>
    <row r="2481" spans="1:6" x14ac:dyDescent="0.3">
      <c r="A2481" s="301">
        <v>202402</v>
      </c>
      <c r="B2481" s="299" t="s">
        <v>79</v>
      </c>
      <c r="C2481" s="299" t="s">
        <v>35</v>
      </c>
      <c r="D2481" s="301">
        <v>633.76190476190482</v>
      </c>
      <c r="E2481" s="301">
        <v>380</v>
      </c>
      <c r="F2481" s="299" t="s">
        <v>107</v>
      </c>
    </row>
    <row r="2482" spans="1:6" x14ac:dyDescent="0.3">
      <c r="A2482" s="301">
        <v>202402</v>
      </c>
      <c r="B2482" s="299" t="s">
        <v>79</v>
      </c>
      <c r="C2482" s="299" t="s">
        <v>35</v>
      </c>
      <c r="D2482" s="301">
        <v>33.904761904761905</v>
      </c>
      <c r="E2482" s="301">
        <v>384</v>
      </c>
      <c r="F2482" s="299" t="s">
        <v>286</v>
      </c>
    </row>
    <row r="2483" spans="1:6" x14ac:dyDescent="0.3">
      <c r="A2483" s="301">
        <v>202402</v>
      </c>
      <c r="B2483" s="299" t="s">
        <v>79</v>
      </c>
      <c r="C2483" s="299" t="s">
        <v>35</v>
      </c>
      <c r="D2483" s="301">
        <v>3</v>
      </c>
      <c r="E2483" s="301">
        <v>388</v>
      </c>
      <c r="F2483" s="299" t="s">
        <v>287</v>
      </c>
    </row>
    <row r="2484" spans="1:6" x14ac:dyDescent="0.3">
      <c r="A2484" s="301">
        <v>202402</v>
      </c>
      <c r="B2484" s="299" t="s">
        <v>79</v>
      </c>
      <c r="C2484" s="299" t="s">
        <v>35</v>
      </c>
      <c r="D2484" s="301">
        <v>8</v>
      </c>
      <c r="E2484" s="301">
        <v>392</v>
      </c>
      <c r="F2484" s="299" t="s">
        <v>288</v>
      </c>
    </row>
    <row r="2485" spans="1:6" x14ac:dyDescent="0.3">
      <c r="A2485" s="301">
        <v>202402</v>
      </c>
      <c r="B2485" s="299" t="s">
        <v>79</v>
      </c>
      <c r="C2485" s="299" t="s">
        <v>35</v>
      </c>
      <c r="D2485" s="301">
        <v>22.095238095238095</v>
      </c>
      <c r="E2485" s="301">
        <v>398</v>
      </c>
      <c r="F2485" s="299" t="s">
        <v>289</v>
      </c>
    </row>
    <row r="2486" spans="1:6" x14ac:dyDescent="0.3">
      <c r="A2486" s="301">
        <v>202402</v>
      </c>
      <c r="B2486" s="299" t="s">
        <v>79</v>
      </c>
      <c r="C2486" s="299" t="s">
        <v>35</v>
      </c>
      <c r="D2486" s="301">
        <v>60.095238095238095</v>
      </c>
      <c r="E2486" s="301">
        <v>404</v>
      </c>
      <c r="F2486" s="299" t="s">
        <v>291</v>
      </c>
    </row>
    <row r="2487" spans="1:6" x14ac:dyDescent="0.3">
      <c r="A2487" s="301">
        <v>202402</v>
      </c>
      <c r="B2487" s="299" t="s">
        <v>79</v>
      </c>
      <c r="C2487" s="299" t="s">
        <v>35</v>
      </c>
      <c r="D2487" s="301">
        <v>1</v>
      </c>
      <c r="E2487" s="301">
        <v>408</v>
      </c>
      <c r="F2487" s="299" t="s">
        <v>292</v>
      </c>
    </row>
    <row r="2488" spans="1:6" x14ac:dyDescent="0.3">
      <c r="A2488" s="301">
        <v>202402</v>
      </c>
      <c r="B2488" s="299" t="s">
        <v>79</v>
      </c>
      <c r="C2488" s="299" t="s">
        <v>35</v>
      </c>
      <c r="D2488" s="301">
        <v>3</v>
      </c>
      <c r="E2488" s="301">
        <v>410</v>
      </c>
      <c r="F2488" s="299" t="s">
        <v>293</v>
      </c>
    </row>
    <row r="2489" spans="1:6" x14ac:dyDescent="0.3">
      <c r="A2489" s="301">
        <v>202402</v>
      </c>
      <c r="B2489" s="299" t="s">
        <v>79</v>
      </c>
      <c r="C2489" s="299" t="s">
        <v>35</v>
      </c>
      <c r="D2489" s="301">
        <v>3</v>
      </c>
      <c r="E2489" s="301">
        <v>417</v>
      </c>
      <c r="F2489" s="299" t="s">
        <v>295</v>
      </c>
    </row>
    <row r="2490" spans="1:6" x14ac:dyDescent="0.3">
      <c r="A2490" s="301">
        <v>202402</v>
      </c>
      <c r="B2490" s="299" t="s">
        <v>79</v>
      </c>
      <c r="C2490" s="299" t="s">
        <v>35</v>
      </c>
      <c r="D2490" s="301">
        <v>1</v>
      </c>
      <c r="E2490" s="301">
        <v>418</v>
      </c>
      <c r="F2490" s="299" t="s">
        <v>296</v>
      </c>
    </row>
    <row r="2491" spans="1:6" x14ac:dyDescent="0.3">
      <c r="A2491" s="301">
        <v>202402</v>
      </c>
      <c r="B2491" s="299" t="s">
        <v>79</v>
      </c>
      <c r="C2491" s="299" t="s">
        <v>35</v>
      </c>
      <c r="D2491" s="301">
        <v>4</v>
      </c>
      <c r="E2491" s="301">
        <v>422</v>
      </c>
      <c r="F2491" s="299" t="s">
        <v>297</v>
      </c>
    </row>
    <row r="2492" spans="1:6" x14ac:dyDescent="0.3">
      <c r="A2492" s="301">
        <v>202402</v>
      </c>
      <c r="B2492" s="299" t="s">
        <v>79</v>
      </c>
      <c r="C2492" s="299" t="s">
        <v>35</v>
      </c>
      <c r="D2492" s="301">
        <v>26</v>
      </c>
      <c r="E2492" s="301">
        <v>428</v>
      </c>
      <c r="F2492" s="299" t="s">
        <v>108</v>
      </c>
    </row>
    <row r="2493" spans="1:6" x14ac:dyDescent="0.3">
      <c r="A2493" s="301">
        <v>202402</v>
      </c>
      <c r="B2493" s="299" t="s">
        <v>79</v>
      </c>
      <c r="C2493" s="299" t="s">
        <v>35</v>
      </c>
      <c r="D2493" s="301">
        <v>2</v>
      </c>
      <c r="E2493" s="301">
        <v>430</v>
      </c>
      <c r="F2493" s="299" t="s">
        <v>383</v>
      </c>
    </row>
    <row r="2494" spans="1:6" x14ac:dyDescent="0.3">
      <c r="A2494" s="301">
        <v>202402</v>
      </c>
      <c r="B2494" s="299" t="s">
        <v>79</v>
      </c>
      <c r="C2494" s="299" t="s">
        <v>35</v>
      </c>
      <c r="D2494" s="301">
        <v>100.42857142857143</v>
      </c>
      <c r="E2494" s="301">
        <v>440</v>
      </c>
      <c r="F2494" s="299" t="s">
        <v>118</v>
      </c>
    </row>
    <row r="2495" spans="1:6" x14ac:dyDescent="0.3">
      <c r="A2495" s="301">
        <v>202402</v>
      </c>
      <c r="B2495" s="299" t="s">
        <v>79</v>
      </c>
      <c r="C2495" s="299" t="s">
        <v>35</v>
      </c>
      <c r="D2495" s="301">
        <v>12.80952380952381</v>
      </c>
      <c r="E2495" s="301">
        <v>450</v>
      </c>
      <c r="F2495" s="299" t="s">
        <v>301</v>
      </c>
    </row>
    <row r="2496" spans="1:6" x14ac:dyDescent="0.3">
      <c r="A2496" s="301">
        <v>202402</v>
      </c>
      <c r="B2496" s="299" t="s">
        <v>79</v>
      </c>
      <c r="C2496" s="299" t="s">
        <v>35</v>
      </c>
      <c r="D2496" s="301">
        <v>3</v>
      </c>
      <c r="E2496" s="301">
        <v>458</v>
      </c>
      <c r="F2496" s="299" t="s">
        <v>303</v>
      </c>
    </row>
    <row r="2497" spans="1:6" x14ac:dyDescent="0.3">
      <c r="A2497" s="301">
        <v>202402</v>
      </c>
      <c r="B2497" s="299" t="s">
        <v>79</v>
      </c>
      <c r="C2497" s="299" t="s">
        <v>35</v>
      </c>
      <c r="D2497" s="301">
        <v>20</v>
      </c>
      <c r="E2497" s="301">
        <v>466</v>
      </c>
      <c r="F2497" s="299" t="s">
        <v>304</v>
      </c>
    </row>
    <row r="2498" spans="1:6" x14ac:dyDescent="0.3">
      <c r="A2498" s="301">
        <v>202402</v>
      </c>
      <c r="B2498" s="299" t="s">
        <v>79</v>
      </c>
      <c r="C2498" s="299" t="s">
        <v>35</v>
      </c>
      <c r="D2498" s="301">
        <v>4</v>
      </c>
      <c r="E2498" s="301">
        <v>470</v>
      </c>
      <c r="F2498" s="299" t="s">
        <v>122</v>
      </c>
    </row>
    <row r="2499" spans="1:6" x14ac:dyDescent="0.3">
      <c r="A2499" s="301">
        <v>202402</v>
      </c>
      <c r="B2499" s="299" t="s">
        <v>79</v>
      </c>
      <c r="C2499" s="299" t="s">
        <v>35</v>
      </c>
      <c r="D2499" s="301">
        <v>1</v>
      </c>
      <c r="E2499" s="301">
        <v>474</v>
      </c>
      <c r="F2499" s="299" t="s">
        <v>385</v>
      </c>
    </row>
    <row r="2500" spans="1:6" x14ac:dyDescent="0.3">
      <c r="A2500" s="301">
        <v>202402</v>
      </c>
      <c r="B2500" s="299" t="s">
        <v>79</v>
      </c>
      <c r="C2500" s="299" t="s">
        <v>35</v>
      </c>
      <c r="D2500" s="301">
        <v>13.285714285714286</v>
      </c>
      <c r="E2500" s="301">
        <v>478</v>
      </c>
      <c r="F2500" s="299" t="s">
        <v>305</v>
      </c>
    </row>
    <row r="2501" spans="1:6" x14ac:dyDescent="0.3">
      <c r="A2501" s="301">
        <v>202402</v>
      </c>
      <c r="B2501" s="299" t="s">
        <v>79</v>
      </c>
      <c r="C2501" s="299" t="s">
        <v>35</v>
      </c>
      <c r="D2501" s="301">
        <v>2</v>
      </c>
      <c r="E2501" s="301">
        <v>480</v>
      </c>
      <c r="F2501" s="299" t="s">
        <v>306</v>
      </c>
    </row>
    <row r="2502" spans="1:6" x14ac:dyDescent="0.3">
      <c r="A2502" s="301">
        <v>202402</v>
      </c>
      <c r="B2502" s="299" t="s">
        <v>79</v>
      </c>
      <c r="C2502" s="299" t="s">
        <v>35</v>
      </c>
      <c r="D2502" s="301">
        <v>316.95238095238096</v>
      </c>
      <c r="E2502" s="301">
        <v>484</v>
      </c>
      <c r="F2502" s="299" t="s">
        <v>307</v>
      </c>
    </row>
    <row r="2503" spans="1:6" x14ac:dyDescent="0.3">
      <c r="A2503" s="301">
        <v>202402</v>
      </c>
      <c r="B2503" s="299" t="s">
        <v>79</v>
      </c>
      <c r="C2503" s="299" t="s">
        <v>35</v>
      </c>
      <c r="D2503" s="301">
        <v>60.38095238095238</v>
      </c>
      <c r="E2503" s="301">
        <v>496</v>
      </c>
      <c r="F2503" s="299" t="s">
        <v>309</v>
      </c>
    </row>
    <row r="2504" spans="1:6" x14ac:dyDescent="0.3">
      <c r="A2504" s="301">
        <v>202402</v>
      </c>
      <c r="B2504" s="299" t="s">
        <v>79</v>
      </c>
      <c r="C2504" s="299" t="s">
        <v>35</v>
      </c>
      <c r="D2504" s="301">
        <v>873.71428571428567</v>
      </c>
      <c r="E2504" s="301">
        <v>498</v>
      </c>
      <c r="F2504" s="299" t="s">
        <v>310</v>
      </c>
    </row>
    <row r="2505" spans="1:6" x14ac:dyDescent="0.3">
      <c r="A2505" s="301">
        <v>202402</v>
      </c>
      <c r="B2505" s="299" t="s">
        <v>79</v>
      </c>
      <c r="C2505" s="299" t="s">
        <v>35</v>
      </c>
      <c r="D2505" s="301">
        <v>2</v>
      </c>
      <c r="E2505" s="301">
        <v>499</v>
      </c>
      <c r="F2505" s="299" t="s">
        <v>311</v>
      </c>
    </row>
    <row r="2506" spans="1:6" x14ac:dyDescent="0.3">
      <c r="A2506" s="301">
        <v>202402</v>
      </c>
      <c r="B2506" s="299" t="s">
        <v>79</v>
      </c>
      <c r="C2506" s="299" t="s">
        <v>35</v>
      </c>
      <c r="D2506" s="301">
        <v>5.4761904761904763</v>
      </c>
      <c r="E2506" s="301">
        <v>500</v>
      </c>
      <c r="F2506" s="299" t="s">
        <v>312</v>
      </c>
    </row>
    <row r="2507" spans="1:6" x14ac:dyDescent="0.3">
      <c r="A2507" s="301">
        <v>202402</v>
      </c>
      <c r="B2507" s="299" t="s">
        <v>79</v>
      </c>
      <c r="C2507" s="299" t="s">
        <v>35</v>
      </c>
      <c r="D2507" s="301">
        <v>8727.5714285714294</v>
      </c>
      <c r="E2507" s="301">
        <v>504</v>
      </c>
      <c r="F2507" s="299" t="s">
        <v>95</v>
      </c>
    </row>
    <row r="2508" spans="1:6" x14ac:dyDescent="0.3">
      <c r="A2508" s="301">
        <v>202402</v>
      </c>
      <c r="B2508" s="299" t="s">
        <v>79</v>
      </c>
      <c r="C2508" s="299" t="s">
        <v>35</v>
      </c>
      <c r="D2508" s="301">
        <v>12</v>
      </c>
      <c r="E2508" s="301">
        <v>508</v>
      </c>
      <c r="F2508" s="299" t="s">
        <v>313</v>
      </c>
    </row>
    <row r="2509" spans="1:6" x14ac:dyDescent="0.3">
      <c r="A2509" s="301">
        <v>202402</v>
      </c>
      <c r="B2509" s="299" t="s">
        <v>79</v>
      </c>
      <c r="C2509" s="299" t="s">
        <v>35</v>
      </c>
      <c r="D2509" s="301">
        <v>1</v>
      </c>
      <c r="E2509" s="301">
        <v>516</v>
      </c>
      <c r="F2509" s="299" t="s">
        <v>314</v>
      </c>
    </row>
    <row r="2510" spans="1:6" x14ac:dyDescent="0.3">
      <c r="A2510" s="301">
        <v>202402</v>
      </c>
      <c r="B2510" s="299" t="s">
        <v>79</v>
      </c>
      <c r="C2510" s="299" t="s">
        <v>35</v>
      </c>
      <c r="D2510" s="301">
        <v>1</v>
      </c>
      <c r="E2510" s="301">
        <v>520</v>
      </c>
      <c r="F2510" s="299" t="s">
        <v>386</v>
      </c>
    </row>
    <row r="2511" spans="1:6" x14ac:dyDescent="0.3">
      <c r="A2511" s="301">
        <v>202402</v>
      </c>
      <c r="B2511" s="299" t="s">
        <v>79</v>
      </c>
      <c r="C2511" s="299" t="s">
        <v>35</v>
      </c>
      <c r="D2511" s="301">
        <v>135.14285714285714</v>
      </c>
      <c r="E2511" s="301">
        <v>524</v>
      </c>
      <c r="F2511" s="299" t="s">
        <v>315</v>
      </c>
    </row>
    <row r="2512" spans="1:6" x14ac:dyDescent="0.3">
      <c r="A2512" s="301">
        <v>202402</v>
      </c>
      <c r="B2512" s="299" t="s">
        <v>79</v>
      </c>
      <c r="C2512" s="299" t="s">
        <v>35</v>
      </c>
      <c r="D2512" s="301">
        <v>50.714285714285715</v>
      </c>
      <c r="E2512" s="301">
        <v>528</v>
      </c>
      <c r="F2512" s="299" t="s">
        <v>316</v>
      </c>
    </row>
    <row r="2513" spans="1:6" x14ac:dyDescent="0.3">
      <c r="A2513" s="301">
        <v>202402</v>
      </c>
      <c r="B2513" s="299" t="s">
        <v>79</v>
      </c>
      <c r="C2513" s="299" t="s">
        <v>35</v>
      </c>
      <c r="D2513" s="301">
        <v>7</v>
      </c>
      <c r="E2513" s="301">
        <v>540</v>
      </c>
      <c r="F2513" s="299" t="s">
        <v>317</v>
      </c>
    </row>
    <row r="2514" spans="1:6" x14ac:dyDescent="0.3">
      <c r="A2514" s="301">
        <v>202402</v>
      </c>
      <c r="B2514" s="299" t="s">
        <v>79</v>
      </c>
      <c r="C2514" s="299" t="s">
        <v>35</v>
      </c>
      <c r="D2514" s="301">
        <v>10389.666666666666</v>
      </c>
      <c r="E2514" s="301">
        <v>558</v>
      </c>
      <c r="F2514" s="299" t="s">
        <v>191</v>
      </c>
    </row>
    <row r="2515" spans="1:6" x14ac:dyDescent="0.3">
      <c r="A2515" s="301">
        <v>202402</v>
      </c>
      <c r="B2515" s="299" t="s">
        <v>79</v>
      </c>
      <c r="C2515" s="299" t="s">
        <v>35</v>
      </c>
      <c r="D2515" s="301">
        <v>1.4761904761904763</v>
      </c>
      <c r="E2515" s="301">
        <v>562</v>
      </c>
      <c r="F2515" s="299" t="s">
        <v>388</v>
      </c>
    </row>
    <row r="2516" spans="1:6" x14ac:dyDescent="0.3">
      <c r="A2516" s="301">
        <v>202402</v>
      </c>
      <c r="B2516" s="299" t="s">
        <v>79</v>
      </c>
      <c r="C2516" s="299" t="s">
        <v>35</v>
      </c>
      <c r="D2516" s="301">
        <v>171.47619047619048</v>
      </c>
      <c r="E2516" s="301">
        <v>566</v>
      </c>
      <c r="F2516" s="299" t="s">
        <v>319</v>
      </c>
    </row>
    <row r="2517" spans="1:6" x14ac:dyDescent="0.3">
      <c r="A2517" s="301">
        <v>202402</v>
      </c>
      <c r="B2517" s="299" t="s">
        <v>79</v>
      </c>
      <c r="C2517" s="299" t="s">
        <v>35</v>
      </c>
      <c r="D2517" s="301">
        <v>1</v>
      </c>
      <c r="E2517" s="301">
        <v>574</v>
      </c>
      <c r="F2517" s="299" t="s">
        <v>320</v>
      </c>
    </row>
    <row r="2518" spans="1:6" x14ac:dyDescent="0.3">
      <c r="A2518" s="301">
        <v>202402</v>
      </c>
      <c r="B2518" s="299" t="s">
        <v>79</v>
      </c>
      <c r="C2518" s="299" t="s">
        <v>35</v>
      </c>
      <c r="D2518" s="301">
        <v>3</v>
      </c>
      <c r="E2518" s="301">
        <v>578</v>
      </c>
      <c r="F2518" s="299" t="s">
        <v>321</v>
      </c>
    </row>
    <row r="2519" spans="1:6" x14ac:dyDescent="0.3">
      <c r="A2519" s="301">
        <v>202402</v>
      </c>
      <c r="B2519" s="299" t="s">
        <v>79</v>
      </c>
      <c r="C2519" s="299" t="s">
        <v>35</v>
      </c>
      <c r="D2519" s="301">
        <v>1</v>
      </c>
      <c r="E2519" s="301">
        <v>580</v>
      </c>
      <c r="F2519" s="299" t="s">
        <v>322</v>
      </c>
    </row>
    <row r="2520" spans="1:6" x14ac:dyDescent="0.3">
      <c r="A2520" s="301">
        <v>202402</v>
      </c>
      <c r="B2520" s="299" t="s">
        <v>79</v>
      </c>
      <c r="C2520" s="299" t="s">
        <v>35</v>
      </c>
      <c r="D2520" s="301">
        <v>41.857142857142854</v>
      </c>
      <c r="E2520" s="301">
        <v>586</v>
      </c>
      <c r="F2520" s="299" t="s">
        <v>324</v>
      </c>
    </row>
    <row r="2521" spans="1:6" x14ac:dyDescent="0.3">
      <c r="A2521" s="301">
        <v>202402</v>
      </c>
      <c r="B2521" s="299" t="s">
        <v>79</v>
      </c>
      <c r="C2521" s="299" t="s">
        <v>35</v>
      </c>
      <c r="D2521" s="301">
        <v>28.952380952380953</v>
      </c>
      <c r="E2521" s="301">
        <v>591</v>
      </c>
      <c r="F2521" s="299" t="s">
        <v>325</v>
      </c>
    </row>
    <row r="2522" spans="1:6" x14ac:dyDescent="0.3">
      <c r="A2522" s="301">
        <v>202402</v>
      </c>
      <c r="B2522" s="299" t="s">
        <v>79</v>
      </c>
      <c r="C2522" s="299" t="s">
        <v>35</v>
      </c>
      <c r="D2522" s="301">
        <v>12443.571428571429</v>
      </c>
      <c r="E2522" s="301">
        <v>600</v>
      </c>
      <c r="F2522" s="299" t="s">
        <v>192</v>
      </c>
    </row>
    <row r="2523" spans="1:6" x14ac:dyDescent="0.3">
      <c r="A2523" s="301">
        <v>202402</v>
      </c>
      <c r="B2523" s="299" t="s">
        <v>79</v>
      </c>
      <c r="C2523" s="299" t="s">
        <v>35</v>
      </c>
      <c r="D2523" s="301">
        <v>8302.1428571428569</v>
      </c>
      <c r="E2523" s="301">
        <v>604</v>
      </c>
      <c r="F2523" s="299" t="s">
        <v>326</v>
      </c>
    </row>
    <row r="2524" spans="1:6" x14ac:dyDescent="0.3">
      <c r="A2524" s="301">
        <v>202402</v>
      </c>
      <c r="B2524" s="299" t="s">
        <v>79</v>
      </c>
      <c r="C2524" s="299" t="s">
        <v>35</v>
      </c>
      <c r="D2524" s="301">
        <v>8817.5714285714294</v>
      </c>
      <c r="E2524" s="301">
        <v>608</v>
      </c>
      <c r="F2524" s="299" t="s">
        <v>327</v>
      </c>
    </row>
    <row r="2525" spans="1:6" x14ac:dyDescent="0.3">
      <c r="A2525" s="301">
        <v>202402</v>
      </c>
      <c r="B2525" s="299" t="s">
        <v>79</v>
      </c>
      <c r="C2525" s="299" t="s">
        <v>35</v>
      </c>
      <c r="D2525" s="301">
        <v>1509.3333333333333</v>
      </c>
      <c r="E2525" s="301">
        <v>616</v>
      </c>
      <c r="F2525" s="299" t="s">
        <v>96</v>
      </c>
    </row>
    <row r="2526" spans="1:6" x14ac:dyDescent="0.3">
      <c r="A2526" s="301">
        <v>202402</v>
      </c>
      <c r="B2526" s="299" t="s">
        <v>79</v>
      </c>
      <c r="C2526" s="299" t="s">
        <v>35</v>
      </c>
      <c r="D2526" s="301">
        <v>1235.6190476190477</v>
      </c>
      <c r="E2526" s="301">
        <v>620</v>
      </c>
      <c r="F2526" s="299" t="s">
        <v>109</v>
      </c>
    </row>
    <row r="2527" spans="1:6" x14ac:dyDescent="0.3">
      <c r="A2527" s="301">
        <v>202402</v>
      </c>
      <c r="B2527" s="299" t="s">
        <v>79</v>
      </c>
      <c r="C2527" s="299" t="s">
        <v>35</v>
      </c>
      <c r="D2527" s="301">
        <v>34.904761904761905</v>
      </c>
      <c r="E2527" s="301">
        <v>624</v>
      </c>
      <c r="F2527" s="299" t="s">
        <v>329</v>
      </c>
    </row>
    <row r="2528" spans="1:6" x14ac:dyDescent="0.3">
      <c r="A2528" s="301">
        <v>202402</v>
      </c>
      <c r="B2528" s="299" t="s">
        <v>79</v>
      </c>
      <c r="C2528" s="299" t="s">
        <v>35</v>
      </c>
      <c r="D2528" s="301">
        <v>2</v>
      </c>
      <c r="E2528" s="301">
        <v>630</v>
      </c>
      <c r="F2528" s="299" t="s">
        <v>331</v>
      </c>
    </row>
    <row r="2529" spans="1:6" x14ac:dyDescent="0.3">
      <c r="A2529" s="301">
        <v>202402</v>
      </c>
      <c r="B2529" s="299" t="s">
        <v>79</v>
      </c>
      <c r="C2529" s="299" t="s">
        <v>35</v>
      </c>
      <c r="D2529" s="301">
        <v>2</v>
      </c>
      <c r="E2529" s="301">
        <v>638</v>
      </c>
      <c r="F2529" s="299" t="s">
        <v>391</v>
      </c>
    </row>
    <row r="2530" spans="1:6" x14ac:dyDescent="0.3">
      <c r="A2530" s="301">
        <v>202402</v>
      </c>
      <c r="B2530" s="299" t="s">
        <v>79</v>
      </c>
      <c r="C2530" s="299" t="s">
        <v>35</v>
      </c>
      <c r="D2530" s="301">
        <v>22784</v>
      </c>
      <c r="E2530" s="301">
        <v>642</v>
      </c>
      <c r="F2530" s="299" t="s">
        <v>97</v>
      </c>
    </row>
    <row r="2531" spans="1:6" x14ac:dyDescent="0.3">
      <c r="A2531" s="301">
        <v>202402</v>
      </c>
      <c r="B2531" s="299" t="s">
        <v>79</v>
      </c>
      <c r="C2531" s="299" t="s">
        <v>35</v>
      </c>
      <c r="D2531" s="301">
        <v>1380.047619047619</v>
      </c>
      <c r="E2531" s="301">
        <v>643</v>
      </c>
      <c r="F2531" s="299" t="s">
        <v>333</v>
      </c>
    </row>
    <row r="2532" spans="1:6" x14ac:dyDescent="0.3">
      <c r="A2532" s="301">
        <v>202402</v>
      </c>
      <c r="B2532" s="299" t="s">
        <v>79</v>
      </c>
      <c r="C2532" s="299" t="s">
        <v>35</v>
      </c>
      <c r="D2532" s="301">
        <v>9</v>
      </c>
      <c r="E2532" s="301">
        <v>646</v>
      </c>
      <c r="F2532" s="299" t="s">
        <v>334</v>
      </c>
    </row>
    <row r="2533" spans="1:6" x14ac:dyDescent="0.3">
      <c r="A2533" s="301">
        <v>202402</v>
      </c>
      <c r="B2533" s="299" t="s">
        <v>79</v>
      </c>
      <c r="C2533" s="299" t="s">
        <v>35</v>
      </c>
      <c r="D2533" s="301">
        <v>2</v>
      </c>
      <c r="E2533" s="301">
        <v>659</v>
      </c>
      <c r="F2533" s="299" t="s">
        <v>335</v>
      </c>
    </row>
    <row r="2534" spans="1:6" x14ac:dyDescent="0.3">
      <c r="A2534" s="301">
        <v>202402</v>
      </c>
      <c r="B2534" s="299" t="s">
        <v>79</v>
      </c>
      <c r="C2534" s="299" t="s">
        <v>35</v>
      </c>
      <c r="D2534" s="301">
        <v>1</v>
      </c>
      <c r="E2534" s="301">
        <v>670</v>
      </c>
      <c r="F2534" s="299" t="s">
        <v>393</v>
      </c>
    </row>
    <row r="2535" spans="1:6" x14ac:dyDescent="0.3">
      <c r="A2535" s="301">
        <v>202402</v>
      </c>
      <c r="B2535" s="299" t="s">
        <v>79</v>
      </c>
      <c r="C2535" s="299" t="s">
        <v>35</v>
      </c>
      <c r="D2535" s="301">
        <v>4</v>
      </c>
      <c r="E2535" s="301">
        <v>678</v>
      </c>
      <c r="F2535" s="299" t="s">
        <v>338</v>
      </c>
    </row>
    <row r="2536" spans="1:6" x14ac:dyDescent="0.3">
      <c r="A2536" s="301">
        <v>202402</v>
      </c>
      <c r="B2536" s="299" t="s">
        <v>79</v>
      </c>
      <c r="C2536" s="299" t="s">
        <v>35</v>
      </c>
      <c r="D2536" s="301">
        <v>1</v>
      </c>
      <c r="E2536" s="301">
        <v>682</v>
      </c>
      <c r="F2536" s="299" t="s">
        <v>339</v>
      </c>
    </row>
    <row r="2537" spans="1:6" x14ac:dyDescent="0.3">
      <c r="A2537" s="301">
        <v>202402</v>
      </c>
      <c r="B2537" s="299" t="s">
        <v>79</v>
      </c>
      <c r="C2537" s="299" t="s">
        <v>35</v>
      </c>
      <c r="D2537" s="301">
        <v>252.14285714285714</v>
      </c>
      <c r="E2537" s="301">
        <v>686</v>
      </c>
      <c r="F2537" s="299" t="s">
        <v>193</v>
      </c>
    </row>
    <row r="2538" spans="1:6" x14ac:dyDescent="0.3">
      <c r="A2538" s="301">
        <v>202402</v>
      </c>
      <c r="B2538" s="299" t="s">
        <v>79</v>
      </c>
      <c r="C2538" s="299" t="s">
        <v>35</v>
      </c>
      <c r="D2538" s="301">
        <v>16.952380952380953</v>
      </c>
      <c r="E2538" s="301">
        <v>688</v>
      </c>
      <c r="F2538" s="299" t="s">
        <v>340</v>
      </c>
    </row>
    <row r="2539" spans="1:6" x14ac:dyDescent="0.3">
      <c r="A2539" s="301">
        <v>202402</v>
      </c>
      <c r="B2539" s="299" t="s">
        <v>79</v>
      </c>
      <c r="C2539" s="299" t="s">
        <v>35</v>
      </c>
      <c r="D2539" s="301">
        <v>3.9523809523809526</v>
      </c>
      <c r="E2539" s="301">
        <v>694</v>
      </c>
      <c r="F2539" s="299" t="s">
        <v>342</v>
      </c>
    </row>
    <row r="2540" spans="1:6" x14ac:dyDescent="0.3">
      <c r="A2540" s="301">
        <v>202402</v>
      </c>
      <c r="B2540" s="299" t="s">
        <v>79</v>
      </c>
      <c r="C2540" s="299" t="s">
        <v>35</v>
      </c>
      <c r="D2540" s="301">
        <v>2</v>
      </c>
      <c r="E2540" s="301">
        <v>702</v>
      </c>
      <c r="F2540" s="299" t="s">
        <v>343</v>
      </c>
    </row>
    <row r="2541" spans="1:6" x14ac:dyDescent="0.3">
      <c r="A2541" s="301">
        <v>202402</v>
      </c>
      <c r="B2541" s="299" t="s">
        <v>79</v>
      </c>
      <c r="C2541" s="299" t="s">
        <v>35</v>
      </c>
      <c r="D2541" s="301">
        <v>48</v>
      </c>
      <c r="E2541" s="301">
        <v>703</v>
      </c>
      <c r="F2541" s="299" t="s">
        <v>94</v>
      </c>
    </row>
    <row r="2542" spans="1:6" x14ac:dyDescent="0.3">
      <c r="A2542" s="301">
        <v>202402</v>
      </c>
      <c r="B2542" s="299" t="s">
        <v>79</v>
      </c>
      <c r="C2542" s="299" t="s">
        <v>35</v>
      </c>
      <c r="D2542" s="301">
        <v>8.1904761904761898</v>
      </c>
      <c r="E2542" s="301">
        <v>704</v>
      </c>
      <c r="F2542" s="299" t="s">
        <v>344</v>
      </c>
    </row>
    <row r="2543" spans="1:6" x14ac:dyDescent="0.3">
      <c r="A2543" s="301">
        <v>202402</v>
      </c>
      <c r="B2543" s="299" t="s">
        <v>79</v>
      </c>
      <c r="C2543" s="299" t="s">
        <v>35</v>
      </c>
      <c r="D2543" s="301">
        <v>5</v>
      </c>
      <c r="E2543" s="301">
        <v>705</v>
      </c>
      <c r="F2543" s="299" t="s">
        <v>115</v>
      </c>
    </row>
    <row r="2544" spans="1:6" x14ac:dyDescent="0.3">
      <c r="A2544" s="301">
        <v>202402</v>
      </c>
      <c r="B2544" s="299" t="s">
        <v>79</v>
      </c>
      <c r="C2544" s="299" t="s">
        <v>35</v>
      </c>
      <c r="D2544" s="301">
        <v>1</v>
      </c>
      <c r="E2544" s="301">
        <v>706</v>
      </c>
      <c r="F2544" s="299" t="s">
        <v>395</v>
      </c>
    </row>
    <row r="2545" spans="1:6" x14ac:dyDescent="0.3">
      <c r="A2545" s="301">
        <v>202402</v>
      </c>
      <c r="B2545" s="299" t="s">
        <v>79</v>
      </c>
      <c r="C2545" s="299" t="s">
        <v>35</v>
      </c>
      <c r="D2545" s="301">
        <v>6</v>
      </c>
      <c r="E2545" s="301">
        <v>710</v>
      </c>
      <c r="F2545" s="299" t="s">
        <v>345</v>
      </c>
    </row>
    <row r="2546" spans="1:6" x14ac:dyDescent="0.3">
      <c r="A2546" s="301">
        <v>202402</v>
      </c>
      <c r="B2546" s="299" t="s">
        <v>79</v>
      </c>
      <c r="C2546" s="299" t="s">
        <v>35</v>
      </c>
      <c r="D2546" s="301">
        <v>2</v>
      </c>
      <c r="E2546" s="301">
        <v>716</v>
      </c>
      <c r="F2546" s="299" t="s">
        <v>346</v>
      </c>
    </row>
    <row r="2547" spans="1:6" x14ac:dyDescent="0.3">
      <c r="A2547" s="301">
        <v>202402</v>
      </c>
      <c r="B2547" s="299" t="s">
        <v>79</v>
      </c>
      <c r="C2547" s="299" t="s">
        <v>35</v>
      </c>
      <c r="D2547" s="301">
        <v>195665.80952380953</v>
      </c>
      <c r="E2547" s="301">
        <v>724</v>
      </c>
      <c r="F2547" s="299" t="s">
        <v>223</v>
      </c>
    </row>
    <row r="2548" spans="1:6" x14ac:dyDescent="0.3">
      <c r="A2548" s="301">
        <v>202402</v>
      </c>
      <c r="B2548" s="299" t="s">
        <v>79</v>
      </c>
      <c r="C2548" s="299" t="s">
        <v>35</v>
      </c>
      <c r="D2548" s="301">
        <v>1</v>
      </c>
      <c r="E2548" s="301">
        <v>728</v>
      </c>
      <c r="F2548" s="299" t="s">
        <v>414</v>
      </c>
    </row>
    <row r="2549" spans="1:6" x14ac:dyDescent="0.3">
      <c r="A2549" s="301">
        <v>202402</v>
      </c>
      <c r="B2549" s="299" t="s">
        <v>79</v>
      </c>
      <c r="C2549" s="299" t="s">
        <v>35</v>
      </c>
      <c r="D2549" s="301">
        <v>3</v>
      </c>
      <c r="E2549" s="301">
        <v>729</v>
      </c>
      <c r="F2549" s="299" t="s">
        <v>347</v>
      </c>
    </row>
    <row r="2550" spans="1:6" x14ac:dyDescent="0.3">
      <c r="A2550" s="301">
        <v>202402</v>
      </c>
      <c r="B2550" s="299" t="s">
        <v>79</v>
      </c>
      <c r="C2550" s="299" t="s">
        <v>35</v>
      </c>
      <c r="D2550" s="301">
        <v>9.5238095238095237</v>
      </c>
      <c r="E2550" s="301">
        <v>732</v>
      </c>
      <c r="F2550" s="299" t="s">
        <v>348</v>
      </c>
    </row>
    <row r="2551" spans="1:6" x14ac:dyDescent="0.3">
      <c r="A2551" s="301">
        <v>202402</v>
      </c>
      <c r="B2551" s="299" t="s">
        <v>79</v>
      </c>
      <c r="C2551" s="299" t="s">
        <v>35</v>
      </c>
      <c r="D2551" s="301">
        <v>1</v>
      </c>
      <c r="E2551" s="301">
        <v>748</v>
      </c>
      <c r="F2551" s="299" t="s">
        <v>396</v>
      </c>
    </row>
    <row r="2552" spans="1:6" x14ac:dyDescent="0.3">
      <c r="A2552" s="301">
        <v>202402</v>
      </c>
      <c r="B2552" s="299" t="s">
        <v>79</v>
      </c>
      <c r="C2552" s="299" t="s">
        <v>35</v>
      </c>
      <c r="D2552" s="301">
        <v>9.2380952380952372</v>
      </c>
      <c r="E2552" s="301">
        <v>752</v>
      </c>
      <c r="F2552" s="299" t="s">
        <v>119</v>
      </c>
    </row>
    <row r="2553" spans="1:6" x14ac:dyDescent="0.3">
      <c r="A2553" s="301">
        <v>202402</v>
      </c>
      <c r="B2553" s="299" t="s">
        <v>79</v>
      </c>
      <c r="C2553" s="299" t="s">
        <v>35</v>
      </c>
      <c r="D2553" s="301">
        <v>20.523809523809526</v>
      </c>
      <c r="E2553" s="301">
        <v>756</v>
      </c>
      <c r="F2553" s="299" t="s">
        <v>350</v>
      </c>
    </row>
    <row r="2554" spans="1:6" x14ac:dyDescent="0.3">
      <c r="A2554" s="301">
        <v>202402</v>
      </c>
      <c r="B2554" s="299" t="s">
        <v>79</v>
      </c>
      <c r="C2554" s="299" t="s">
        <v>35</v>
      </c>
      <c r="D2554" s="301">
        <v>5</v>
      </c>
      <c r="E2554" s="301">
        <v>760</v>
      </c>
      <c r="F2554" s="299" t="s">
        <v>351</v>
      </c>
    </row>
    <row r="2555" spans="1:6" x14ac:dyDescent="0.3">
      <c r="A2555" s="301">
        <v>202402</v>
      </c>
      <c r="B2555" s="299" t="s">
        <v>79</v>
      </c>
      <c r="C2555" s="299" t="s">
        <v>35</v>
      </c>
      <c r="D2555" s="301">
        <v>2</v>
      </c>
      <c r="E2555" s="301">
        <v>762</v>
      </c>
      <c r="F2555" s="299" t="s">
        <v>352</v>
      </c>
    </row>
    <row r="2556" spans="1:6" x14ac:dyDescent="0.3">
      <c r="A2556" s="301">
        <v>202402</v>
      </c>
      <c r="B2556" s="299" t="s">
        <v>79</v>
      </c>
      <c r="C2556" s="299" t="s">
        <v>35</v>
      </c>
      <c r="D2556" s="301">
        <v>10.857142857142858</v>
      </c>
      <c r="E2556" s="301">
        <v>764</v>
      </c>
      <c r="F2556" s="299" t="s">
        <v>353</v>
      </c>
    </row>
    <row r="2557" spans="1:6" x14ac:dyDescent="0.3">
      <c r="A2557" s="301">
        <v>202402</v>
      </c>
      <c r="B2557" s="299" t="s">
        <v>79</v>
      </c>
      <c r="C2557" s="299" t="s">
        <v>35</v>
      </c>
      <c r="D2557" s="301">
        <v>6.7619047619047619</v>
      </c>
      <c r="E2557" s="301">
        <v>768</v>
      </c>
      <c r="F2557" s="299" t="s">
        <v>354</v>
      </c>
    </row>
    <row r="2558" spans="1:6" x14ac:dyDescent="0.3">
      <c r="A2558" s="301">
        <v>202402</v>
      </c>
      <c r="B2558" s="299" t="s">
        <v>79</v>
      </c>
      <c r="C2558" s="299" t="s">
        <v>35</v>
      </c>
      <c r="D2558" s="301">
        <v>13.285714285714286</v>
      </c>
      <c r="E2558" s="301">
        <v>788</v>
      </c>
      <c r="F2558" s="299" t="s">
        <v>357</v>
      </c>
    </row>
    <row r="2559" spans="1:6" x14ac:dyDescent="0.3">
      <c r="A2559" s="301">
        <v>202402</v>
      </c>
      <c r="B2559" s="299" t="s">
        <v>79</v>
      </c>
      <c r="C2559" s="299" t="s">
        <v>35</v>
      </c>
      <c r="D2559" s="301">
        <v>3</v>
      </c>
      <c r="E2559" s="301">
        <v>792</v>
      </c>
      <c r="F2559" s="299" t="s">
        <v>358</v>
      </c>
    </row>
    <row r="2560" spans="1:6" x14ac:dyDescent="0.3">
      <c r="A2560" s="301">
        <v>202402</v>
      </c>
      <c r="B2560" s="299" t="s">
        <v>79</v>
      </c>
      <c r="C2560" s="299" t="s">
        <v>35</v>
      </c>
      <c r="D2560" s="301">
        <v>1.9047619047619047</v>
      </c>
      <c r="E2560" s="301">
        <v>795</v>
      </c>
      <c r="F2560" s="299" t="s">
        <v>359</v>
      </c>
    </row>
    <row r="2561" spans="1:6" x14ac:dyDescent="0.3">
      <c r="A2561" s="301">
        <v>202402</v>
      </c>
      <c r="B2561" s="299" t="s">
        <v>79</v>
      </c>
      <c r="C2561" s="299" t="s">
        <v>35</v>
      </c>
      <c r="D2561" s="301">
        <v>3</v>
      </c>
      <c r="E2561" s="301">
        <v>800</v>
      </c>
      <c r="F2561" s="299" t="s">
        <v>360</v>
      </c>
    </row>
    <row r="2562" spans="1:6" x14ac:dyDescent="0.3">
      <c r="A2562" s="301">
        <v>202402</v>
      </c>
      <c r="B2562" s="299" t="s">
        <v>79</v>
      </c>
      <c r="C2562" s="299" t="s">
        <v>35</v>
      </c>
      <c r="D2562" s="301">
        <v>8846</v>
      </c>
      <c r="E2562" s="301">
        <v>804</v>
      </c>
      <c r="F2562" s="299" t="s">
        <v>98</v>
      </c>
    </row>
    <row r="2563" spans="1:6" x14ac:dyDescent="0.3">
      <c r="A2563" s="301">
        <v>202402</v>
      </c>
      <c r="B2563" s="299" t="s">
        <v>79</v>
      </c>
      <c r="C2563" s="299" t="s">
        <v>35</v>
      </c>
      <c r="D2563" s="301">
        <v>3</v>
      </c>
      <c r="E2563" s="301">
        <v>807</v>
      </c>
      <c r="F2563" s="299" t="s">
        <v>361</v>
      </c>
    </row>
    <row r="2564" spans="1:6" x14ac:dyDescent="0.3">
      <c r="A2564" s="301">
        <v>202402</v>
      </c>
      <c r="B2564" s="299" t="s">
        <v>79</v>
      </c>
      <c r="C2564" s="299" t="s">
        <v>35</v>
      </c>
      <c r="D2564" s="301">
        <v>7.9523809523809526</v>
      </c>
      <c r="E2564" s="301">
        <v>818</v>
      </c>
      <c r="F2564" s="299" t="s">
        <v>362</v>
      </c>
    </row>
    <row r="2565" spans="1:6" x14ac:dyDescent="0.3">
      <c r="A2565" s="301">
        <v>202402</v>
      </c>
      <c r="B2565" s="299" t="s">
        <v>79</v>
      </c>
      <c r="C2565" s="299" t="s">
        <v>35</v>
      </c>
      <c r="D2565" s="301">
        <v>157.47619047619048</v>
      </c>
      <c r="E2565" s="301">
        <v>826</v>
      </c>
      <c r="F2565" s="299" t="s">
        <v>110</v>
      </c>
    </row>
    <row r="2566" spans="1:6" x14ac:dyDescent="0.3">
      <c r="A2566" s="301">
        <v>202402</v>
      </c>
      <c r="B2566" s="299" t="s">
        <v>79</v>
      </c>
      <c r="C2566" s="299" t="s">
        <v>35</v>
      </c>
      <c r="D2566" s="301">
        <v>1</v>
      </c>
      <c r="E2566" s="301">
        <v>831</v>
      </c>
      <c r="F2566" s="299" t="s">
        <v>429</v>
      </c>
    </row>
    <row r="2567" spans="1:6" x14ac:dyDescent="0.3">
      <c r="A2567" s="301">
        <v>202402</v>
      </c>
      <c r="B2567" s="299" t="s">
        <v>79</v>
      </c>
      <c r="C2567" s="299" t="s">
        <v>35</v>
      </c>
      <c r="D2567" s="301">
        <v>7</v>
      </c>
      <c r="E2567" s="301">
        <v>834</v>
      </c>
      <c r="F2567" s="299" t="s">
        <v>364</v>
      </c>
    </row>
    <row r="2568" spans="1:6" x14ac:dyDescent="0.3">
      <c r="A2568" s="301">
        <v>202402</v>
      </c>
      <c r="B2568" s="299" t="s">
        <v>79</v>
      </c>
      <c r="C2568" s="299" t="s">
        <v>35</v>
      </c>
      <c r="D2568" s="301">
        <v>34.904761904761905</v>
      </c>
      <c r="E2568" s="301">
        <v>840</v>
      </c>
      <c r="F2568" s="299" t="s">
        <v>365</v>
      </c>
    </row>
    <row r="2569" spans="1:6" x14ac:dyDescent="0.3">
      <c r="A2569" s="301">
        <v>202402</v>
      </c>
      <c r="B2569" s="299" t="s">
        <v>79</v>
      </c>
      <c r="C2569" s="299" t="s">
        <v>35</v>
      </c>
      <c r="D2569" s="301">
        <v>10.238095238095237</v>
      </c>
      <c r="E2569" s="301">
        <v>854</v>
      </c>
      <c r="F2569" s="299" t="s">
        <v>367</v>
      </c>
    </row>
    <row r="2570" spans="1:6" x14ac:dyDescent="0.3">
      <c r="A2570" s="301">
        <v>202402</v>
      </c>
      <c r="B2570" s="299" t="s">
        <v>79</v>
      </c>
      <c r="C2570" s="299" t="s">
        <v>35</v>
      </c>
      <c r="D2570" s="301">
        <v>463.04761904761904</v>
      </c>
      <c r="E2570" s="301">
        <v>858</v>
      </c>
      <c r="F2570" s="299" t="s">
        <v>368</v>
      </c>
    </row>
    <row r="2571" spans="1:6" x14ac:dyDescent="0.3">
      <c r="A2571" s="301">
        <v>202402</v>
      </c>
      <c r="B2571" s="299" t="s">
        <v>79</v>
      </c>
      <c r="C2571" s="299" t="s">
        <v>35</v>
      </c>
      <c r="D2571" s="301">
        <v>17.952380952380953</v>
      </c>
      <c r="E2571" s="301">
        <v>860</v>
      </c>
      <c r="F2571" s="299" t="s">
        <v>369</v>
      </c>
    </row>
    <row r="2572" spans="1:6" x14ac:dyDescent="0.3">
      <c r="A2572" s="301">
        <v>202402</v>
      </c>
      <c r="B2572" s="299" t="s">
        <v>79</v>
      </c>
      <c r="C2572" s="299" t="s">
        <v>35</v>
      </c>
      <c r="D2572" s="301">
        <v>5518.4761904761908</v>
      </c>
      <c r="E2572" s="301">
        <v>862</v>
      </c>
      <c r="F2572" s="299" t="s">
        <v>111</v>
      </c>
    </row>
    <row r="2573" spans="1:6" x14ac:dyDescent="0.3">
      <c r="A2573" s="301">
        <v>202402</v>
      </c>
      <c r="B2573" s="299" t="s">
        <v>79</v>
      </c>
      <c r="C2573" s="299" t="s">
        <v>35</v>
      </c>
      <c r="D2573" s="301">
        <v>0.2857142857142857</v>
      </c>
      <c r="E2573" s="301">
        <v>882</v>
      </c>
      <c r="F2573" s="299" t="s">
        <v>371</v>
      </c>
    </row>
    <row r="2574" spans="1:6" x14ac:dyDescent="0.3">
      <c r="A2574" s="301">
        <v>202402</v>
      </c>
      <c r="B2574" s="299" t="s">
        <v>79</v>
      </c>
      <c r="C2574" s="299" t="s">
        <v>35</v>
      </c>
      <c r="D2574" s="301">
        <v>12.952380952380953</v>
      </c>
      <c r="E2574" s="301">
        <v>952</v>
      </c>
      <c r="F2574" s="299" t="s">
        <v>459</v>
      </c>
    </row>
    <row r="2575" spans="1:6" x14ac:dyDescent="0.3">
      <c r="A2575" s="301">
        <v>202402</v>
      </c>
      <c r="B2575" s="299" t="s">
        <v>79</v>
      </c>
      <c r="C2575" s="299" t="s">
        <v>35</v>
      </c>
      <c r="D2575" s="301">
        <v>125.71428571428571</v>
      </c>
      <c r="E2575" s="301">
        <v>953</v>
      </c>
      <c r="F2575" s="299" t="s">
        <v>189</v>
      </c>
    </row>
    <row r="2576" spans="1:6" x14ac:dyDescent="0.3">
      <c r="A2576" s="301">
        <v>202402</v>
      </c>
      <c r="B2576" s="299" t="s">
        <v>79</v>
      </c>
      <c r="C2576" s="299" t="s">
        <v>35</v>
      </c>
      <c r="D2576" s="301">
        <v>1</v>
      </c>
      <c r="E2576" s="301">
        <v>955</v>
      </c>
      <c r="F2576" s="299" t="s">
        <v>189</v>
      </c>
    </row>
    <row r="2577" spans="1:6" x14ac:dyDescent="0.3">
      <c r="A2577" s="301">
        <v>202402</v>
      </c>
      <c r="B2577" s="299" t="s">
        <v>79</v>
      </c>
      <c r="C2577" s="299" t="s">
        <v>89</v>
      </c>
      <c r="D2577" s="301">
        <v>7.3809523809523814</v>
      </c>
      <c r="E2577" s="301">
        <v>170</v>
      </c>
      <c r="F2577" s="299" t="s">
        <v>102</v>
      </c>
    </row>
    <row r="2578" spans="1:6" x14ac:dyDescent="0.3">
      <c r="A2578" s="301">
        <v>202402</v>
      </c>
      <c r="B2578" s="299" t="s">
        <v>79</v>
      </c>
      <c r="C2578" s="299" t="s">
        <v>89</v>
      </c>
      <c r="D2578" s="301">
        <v>1</v>
      </c>
      <c r="E2578" s="301">
        <v>192</v>
      </c>
      <c r="F2578" s="299" t="s">
        <v>261</v>
      </c>
    </row>
    <row r="2579" spans="1:6" x14ac:dyDescent="0.3">
      <c r="A2579" s="301">
        <v>202402</v>
      </c>
      <c r="B2579" s="299" t="s">
        <v>79</v>
      </c>
      <c r="C2579" s="299" t="s">
        <v>89</v>
      </c>
      <c r="D2579" s="301">
        <v>1</v>
      </c>
      <c r="E2579" s="301">
        <v>218</v>
      </c>
      <c r="F2579" s="299" t="s">
        <v>114</v>
      </c>
    </row>
    <row r="2580" spans="1:6" x14ac:dyDescent="0.3">
      <c r="A2580" s="301">
        <v>202402</v>
      </c>
      <c r="B2580" s="299" t="s">
        <v>79</v>
      </c>
      <c r="C2580" s="299" t="s">
        <v>89</v>
      </c>
      <c r="D2580" s="301">
        <v>2.6666666666666665</v>
      </c>
      <c r="E2580" s="301">
        <v>222</v>
      </c>
      <c r="F2580" s="299" t="s">
        <v>264</v>
      </c>
    </row>
    <row r="2581" spans="1:6" x14ac:dyDescent="0.3">
      <c r="A2581" s="301">
        <v>202402</v>
      </c>
      <c r="B2581" s="299" t="s">
        <v>79</v>
      </c>
      <c r="C2581" s="299" t="s">
        <v>89</v>
      </c>
      <c r="D2581" s="301">
        <v>1</v>
      </c>
      <c r="E2581" s="301">
        <v>268</v>
      </c>
      <c r="F2581" s="299" t="s">
        <v>269</v>
      </c>
    </row>
    <row r="2582" spans="1:6" x14ac:dyDescent="0.3">
      <c r="A2582" s="301">
        <v>202402</v>
      </c>
      <c r="B2582" s="299" t="s">
        <v>79</v>
      </c>
      <c r="C2582" s="299" t="s">
        <v>89</v>
      </c>
      <c r="D2582" s="301">
        <v>3.1904761904761907</v>
      </c>
      <c r="E2582" s="301">
        <v>340</v>
      </c>
      <c r="F2582" s="299" t="s">
        <v>190</v>
      </c>
    </row>
    <row r="2583" spans="1:6" x14ac:dyDescent="0.3">
      <c r="A2583" s="301">
        <v>202402</v>
      </c>
      <c r="B2583" s="299" t="s">
        <v>79</v>
      </c>
      <c r="C2583" s="299" t="s">
        <v>89</v>
      </c>
      <c r="D2583" s="301">
        <v>0.80952380952380953</v>
      </c>
      <c r="E2583" s="301">
        <v>504</v>
      </c>
      <c r="F2583" s="299" t="s">
        <v>95</v>
      </c>
    </row>
    <row r="2584" spans="1:6" x14ac:dyDescent="0.3">
      <c r="A2584" s="301">
        <v>202402</v>
      </c>
      <c r="B2584" s="299" t="s">
        <v>79</v>
      </c>
      <c r="C2584" s="299" t="s">
        <v>89</v>
      </c>
      <c r="D2584" s="301">
        <v>7.4285714285714288</v>
      </c>
      <c r="E2584" s="301">
        <v>558</v>
      </c>
      <c r="F2584" s="299" t="s">
        <v>191</v>
      </c>
    </row>
    <row r="2585" spans="1:6" x14ac:dyDescent="0.3">
      <c r="A2585" s="301">
        <v>202402</v>
      </c>
      <c r="B2585" s="299" t="s">
        <v>79</v>
      </c>
      <c r="C2585" s="299" t="s">
        <v>89</v>
      </c>
      <c r="D2585" s="301">
        <v>1</v>
      </c>
      <c r="E2585" s="301">
        <v>600</v>
      </c>
      <c r="F2585" s="299" t="s">
        <v>192</v>
      </c>
    </row>
    <row r="2586" spans="1:6" x14ac:dyDescent="0.3">
      <c r="A2586" s="301">
        <v>202402</v>
      </c>
      <c r="B2586" s="299" t="s">
        <v>79</v>
      </c>
      <c r="C2586" s="299" t="s">
        <v>89</v>
      </c>
      <c r="D2586" s="301">
        <v>1</v>
      </c>
      <c r="E2586" s="301">
        <v>604</v>
      </c>
      <c r="F2586" s="299" t="s">
        <v>326</v>
      </c>
    </row>
    <row r="2587" spans="1:6" x14ac:dyDescent="0.3">
      <c r="A2587" s="301">
        <v>202402</v>
      </c>
      <c r="B2587" s="299" t="s">
        <v>79</v>
      </c>
      <c r="C2587" s="299" t="s">
        <v>89</v>
      </c>
      <c r="D2587" s="301">
        <v>1</v>
      </c>
      <c r="E2587" s="301">
        <v>608</v>
      </c>
      <c r="F2587" s="299" t="s">
        <v>327</v>
      </c>
    </row>
    <row r="2588" spans="1:6" x14ac:dyDescent="0.3">
      <c r="A2588" s="301">
        <v>202402</v>
      </c>
      <c r="B2588" s="299" t="s">
        <v>79</v>
      </c>
      <c r="C2588" s="299" t="s">
        <v>89</v>
      </c>
      <c r="D2588" s="301">
        <v>2</v>
      </c>
      <c r="E2588" s="301">
        <v>724</v>
      </c>
      <c r="F2588" s="299" t="s">
        <v>223</v>
      </c>
    </row>
    <row r="2589" spans="1:6" x14ac:dyDescent="0.3">
      <c r="A2589" s="301">
        <v>202402</v>
      </c>
      <c r="B2589" s="299" t="s">
        <v>79</v>
      </c>
      <c r="C2589" s="299" t="s">
        <v>89</v>
      </c>
      <c r="D2589" s="301">
        <v>1</v>
      </c>
      <c r="E2589" s="301">
        <v>804</v>
      </c>
      <c r="F2589" s="299" t="s">
        <v>98</v>
      </c>
    </row>
    <row r="2590" spans="1:6" x14ac:dyDescent="0.3">
      <c r="A2590" s="301">
        <v>202402</v>
      </c>
      <c r="B2590" s="299" t="s">
        <v>79</v>
      </c>
      <c r="C2590" s="299" t="s">
        <v>36</v>
      </c>
      <c r="D2590" s="301">
        <v>8</v>
      </c>
      <c r="E2590" s="301">
        <v>8</v>
      </c>
      <c r="F2590" s="299" t="s">
        <v>227</v>
      </c>
    </row>
    <row r="2591" spans="1:6" x14ac:dyDescent="0.3">
      <c r="A2591" s="301">
        <v>202402</v>
      </c>
      <c r="B2591" s="299" t="s">
        <v>79</v>
      </c>
      <c r="C2591" s="299" t="s">
        <v>36</v>
      </c>
      <c r="D2591" s="301">
        <v>40.80952380952381</v>
      </c>
      <c r="E2591" s="301">
        <v>12</v>
      </c>
      <c r="F2591" s="299" t="s">
        <v>229</v>
      </c>
    </row>
    <row r="2592" spans="1:6" x14ac:dyDescent="0.3">
      <c r="A2592" s="301">
        <v>202402</v>
      </c>
      <c r="B2592" s="299" t="s">
        <v>79</v>
      </c>
      <c r="C2592" s="299" t="s">
        <v>36</v>
      </c>
      <c r="D2592" s="301">
        <v>1</v>
      </c>
      <c r="E2592" s="301">
        <v>24</v>
      </c>
      <c r="F2592" s="299" t="s">
        <v>231</v>
      </c>
    </row>
    <row r="2593" spans="1:6" x14ac:dyDescent="0.3">
      <c r="A2593" s="301">
        <v>202402</v>
      </c>
      <c r="B2593" s="299" t="s">
        <v>79</v>
      </c>
      <c r="C2593" s="299" t="s">
        <v>36</v>
      </c>
      <c r="D2593" s="301">
        <v>2</v>
      </c>
      <c r="E2593" s="301">
        <v>31</v>
      </c>
      <c r="F2593" s="299" t="s">
        <v>232</v>
      </c>
    </row>
    <row r="2594" spans="1:6" x14ac:dyDescent="0.3">
      <c r="A2594" s="301">
        <v>202402</v>
      </c>
      <c r="B2594" s="299" t="s">
        <v>79</v>
      </c>
      <c r="C2594" s="299" t="s">
        <v>36</v>
      </c>
      <c r="D2594" s="301">
        <v>107.0952380952381</v>
      </c>
      <c r="E2594" s="301">
        <v>32</v>
      </c>
      <c r="F2594" s="299" t="s">
        <v>183</v>
      </c>
    </row>
    <row r="2595" spans="1:6" x14ac:dyDescent="0.3">
      <c r="A2595" s="301">
        <v>202402</v>
      </c>
      <c r="B2595" s="299" t="s">
        <v>79</v>
      </c>
      <c r="C2595" s="299" t="s">
        <v>36</v>
      </c>
      <c r="D2595" s="301">
        <v>1</v>
      </c>
      <c r="E2595" s="301">
        <v>36</v>
      </c>
      <c r="F2595" s="299" t="s">
        <v>233</v>
      </c>
    </row>
    <row r="2596" spans="1:6" x14ac:dyDescent="0.3">
      <c r="A2596" s="301">
        <v>202402</v>
      </c>
      <c r="B2596" s="299" t="s">
        <v>79</v>
      </c>
      <c r="C2596" s="299" t="s">
        <v>36</v>
      </c>
      <c r="D2596" s="301">
        <v>6</v>
      </c>
      <c r="E2596" s="301">
        <v>40</v>
      </c>
      <c r="F2596" s="299" t="s">
        <v>100</v>
      </c>
    </row>
    <row r="2597" spans="1:6" x14ac:dyDescent="0.3">
      <c r="A2597" s="301">
        <v>202402</v>
      </c>
      <c r="B2597" s="299" t="s">
        <v>79</v>
      </c>
      <c r="C2597" s="299" t="s">
        <v>36</v>
      </c>
      <c r="D2597" s="301">
        <v>16.142857142857142</v>
      </c>
      <c r="E2597" s="301">
        <v>50</v>
      </c>
      <c r="F2597" s="299" t="s">
        <v>236</v>
      </c>
    </row>
    <row r="2598" spans="1:6" x14ac:dyDescent="0.3">
      <c r="A2598" s="301">
        <v>202402</v>
      </c>
      <c r="B2598" s="299" t="s">
        <v>79</v>
      </c>
      <c r="C2598" s="299" t="s">
        <v>36</v>
      </c>
      <c r="D2598" s="301">
        <v>28.523809523809526</v>
      </c>
      <c r="E2598" s="301">
        <v>51</v>
      </c>
      <c r="F2598" s="299" t="s">
        <v>237</v>
      </c>
    </row>
    <row r="2599" spans="1:6" x14ac:dyDescent="0.3">
      <c r="A2599" s="301">
        <v>202402</v>
      </c>
      <c r="B2599" s="299" t="s">
        <v>79</v>
      </c>
      <c r="C2599" s="299" t="s">
        <v>36</v>
      </c>
      <c r="D2599" s="301">
        <v>6</v>
      </c>
      <c r="E2599" s="301">
        <v>56</v>
      </c>
      <c r="F2599" s="299" t="s">
        <v>239</v>
      </c>
    </row>
    <row r="2600" spans="1:6" x14ac:dyDescent="0.3">
      <c r="A2600" s="301">
        <v>202402</v>
      </c>
      <c r="B2600" s="299" t="s">
        <v>79</v>
      </c>
      <c r="C2600" s="299" t="s">
        <v>36</v>
      </c>
      <c r="D2600" s="301">
        <v>2</v>
      </c>
      <c r="E2600" s="301">
        <v>64</v>
      </c>
      <c r="F2600" s="299" t="s">
        <v>374</v>
      </c>
    </row>
    <row r="2601" spans="1:6" x14ac:dyDescent="0.3">
      <c r="A2601" s="301">
        <v>202402</v>
      </c>
      <c r="B2601" s="299" t="s">
        <v>79</v>
      </c>
      <c r="C2601" s="299" t="s">
        <v>36</v>
      </c>
      <c r="D2601" s="301">
        <v>384.66666666666669</v>
      </c>
      <c r="E2601" s="301">
        <v>68</v>
      </c>
      <c r="F2601" s="299" t="s">
        <v>241</v>
      </c>
    </row>
    <row r="2602" spans="1:6" x14ac:dyDescent="0.3">
      <c r="A2602" s="301">
        <v>202402</v>
      </c>
      <c r="B2602" s="299" t="s">
        <v>79</v>
      </c>
      <c r="C2602" s="299" t="s">
        <v>36</v>
      </c>
      <c r="D2602" s="301">
        <v>2</v>
      </c>
      <c r="E2602" s="301">
        <v>70</v>
      </c>
      <c r="F2602" s="299" t="s">
        <v>242</v>
      </c>
    </row>
    <row r="2603" spans="1:6" x14ac:dyDescent="0.3">
      <c r="A2603" s="301">
        <v>202402</v>
      </c>
      <c r="B2603" s="299" t="s">
        <v>79</v>
      </c>
      <c r="C2603" s="299" t="s">
        <v>36</v>
      </c>
      <c r="D2603" s="301">
        <v>129.66666666666666</v>
      </c>
      <c r="E2603" s="301">
        <v>76</v>
      </c>
      <c r="F2603" s="299" t="s">
        <v>243</v>
      </c>
    </row>
    <row r="2604" spans="1:6" x14ac:dyDescent="0.3">
      <c r="A2604" s="301">
        <v>202402</v>
      </c>
      <c r="B2604" s="299" t="s">
        <v>79</v>
      </c>
      <c r="C2604" s="299" t="s">
        <v>36</v>
      </c>
      <c r="D2604" s="301">
        <v>134.42857142857142</v>
      </c>
      <c r="E2604" s="301">
        <v>100</v>
      </c>
      <c r="F2604" s="299" t="s">
        <v>101</v>
      </c>
    </row>
    <row r="2605" spans="1:6" x14ac:dyDescent="0.3">
      <c r="A2605" s="301">
        <v>202402</v>
      </c>
      <c r="B2605" s="299" t="s">
        <v>79</v>
      </c>
      <c r="C2605" s="299" t="s">
        <v>36</v>
      </c>
      <c r="D2605" s="301">
        <v>8</v>
      </c>
      <c r="E2605" s="301">
        <v>112</v>
      </c>
      <c r="F2605" s="299" t="s">
        <v>247</v>
      </c>
    </row>
    <row r="2606" spans="1:6" x14ac:dyDescent="0.3">
      <c r="A2606" s="301">
        <v>202402</v>
      </c>
      <c r="B2606" s="299" t="s">
        <v>79</v>
      </c>
      <c r="C2606" s="299" t="s">
        <v>36</v>
      </c>
      <c r="D2606" s="301">
        <v>13.523809523809524</v>
      </c>
      <c r="E2606" s="301">
        <v>120</v>
      </c>
      <c r="F2606" s="299" t="s">
        <v>249</v>
      </c>
    </row>
    <row r="2607" spans="1:6" x14ac:dyDescent="0.3">
      <c r="A2607" s="301">
        <v>202402</v>
      </c>
      <c r="B2607" s="299" t="s">
        <v>79</v>
      </c>
      <c r="C2607" s="299" t="s">
        <v>36</v>
      </c>
      <c r="D2607" s="301">
        <v>7</v>
      </c>
      <c r="E2607" s="301">
        <v>132</v>
      </c>
      <c r="F2607" s="299" t="s">
        <v>251</v>
      </c>
    </row>
    <row r="2608" spans="1:6" x14ac:dyDescent="0.3">
      <c r="A2608" s="301">
        <v>202402</v>
      </c>
      <c r="B2608" s="299" t="s">
        <v>79</v>
      </c>
      <c r="C2608" s="299" t="s">
        <v>36</v>
      </c>
      <c r="D2608" s="301">
        <v>4</v>
      </c>
      <c r="E2608" s="301">
        <v>144</v>
      </c>
      <c r="F2608" s="299" t="s">
        <v>253</v>
      </c>
    </row>
    <row r="2609" spans="1:6" x14ac:dyDescent="0.3">
      <c r="A2609" s="301">
        <v>202402</v>
      </c>
      <c r="B2609" s="299" t="s">
        <v>79</v>
      </c>
      <c r="C2609" s="299" t="s">
        <v>36</v>
      </c>
      <c r="D2609" s="301">
        <v>50.523809523809526</v>
      </c>
      <c r="E2609" s="301">
        <v>152</v>
      </c>
      <c r="F2609" s="299" t="s">
        <v>254</v>
      </c>
    </row>
    <row r="2610" spans="1:6" x14ac:dyDescent="0.3">
      <c r="A2610" s="301">
        <v>202402</v>
      </c>
      <c r="B2610" s="299" t="s">
        <v>79</v>
      </c>
      <c r="C2610" s="299" t="s">
        <v>36</v>
      </c>
      <c r="D2610" s="301">
        <v>61.095238095238095</v>
      </c>
      <c r="E2610" s="301">
        <v>156</v>
      </c>
      <c r="F2610" s="299" t="s">
        <v>112</v>
      </c>
    </row>
    <row r="2611" spans="1:6" x14ac:dyDescent="0.3">
      <c r="A2611" s="301">
        <v>202402</v>
      </c>
      <c r="B2611" s="299" t="s">
        <v>79</v>
      </c>
      <c r="C2611" s="299" t="s">
        <v>36</v>
      </c>
      <c r="D2611" s="301">
        <v>1</v>
      </c>
      <c r="E2611" s="301">
        <v>158</v>
      </c>
      <c r="F2611" s="299" t="s">
        <v>255</v>
      </c>
    </row>
    <row r="2612" spans="1:6" x14ac:dyDescent="0.3">
      <c r="A2612" s="301">
        <v>202402</v>
      </c>
      <c r="B2612" s="299" t="s">
        <v>79</v>
      </c>
      <c r="C2612" s="299" t="s">
        <v>36</v>
      </c>
      <c r="D2612" s="301">
        <v>1071.8571428571429</v>
      </c>
      <c r="E2612" s="301">
        <v>170</v>
      </c>
      <c r="F2612" s="299" t="s">
        <v>102</v>
      </c>
    </row>
    <row r="2613" spans="1:6" x14ac:dyDescent="0.3">
      <c r="A2613" s="301">
        <v>202402</v>
      </c>
      <c r="B2613" s="299" t="s">
        <v>79</v>
      </c>
      <c r="C2613" s="299" t="s">
        <v>36</v>
      </c>
      <c r="D2613" s="301">
        <v>5</v>
      </c>
      <c r="E2613" s="301">
        <v>178</v>
      </c>
      <c r="F2613" s="299" t="s">
        <v>258</v>
      </c>
    </row>
    <row r="2614" spans="1:6" x14ac:dyDescent="0.3">
      <c r="A2614" s="301">
        <v>202402</v>
      </c>
      <c r="B2614" s="299" t="s">
        <v>79</v>
      </c>
      <c r="C2614" s="299" t="s">
        <v>36</v>
      </c>
      <c r="D2614" s="301">
        <v>1.3809523809523809</v>
      </c>
      <c r="E2614" s="301">
        <v>180</v>
      </c>
      <c r="F2614" s="299" t="s">
        <v>259</v>
      </c>
    </row>
    <row r="2615" spans="1:6" x14ac:dyDescent="0.3">
      <c r="A2615" s="301">
        <v>202402</v>
      </c>
      <c r="B2615" s="299" t="s">
        <v>79</v>
      </c>
      <c r="C2615" s="299" t="s">
        <v>36</v>
      </c>
      <c r="D2615" s="301">
        <v>7</v>
      </c>
      <c r="E2615" s="301">
        <v>188</v>
      </c>
      <c r="F2615" s="299" t="s">
        <v>260</v>
      </c>
    </row>
    <row r="2616" spans="1:6" x14ac:dyDescent="0.3">
      <c r="A2616" s="301">
        <v>202402</v>
      </c>
      <c r="B2616" s="299" t="s">
        <v>79</v>
      </c>
      <c r="C2616" s="299" t="s">
        <v>36</v>
      </c>
      <c r="D2616" s="301">
        <v>1</v>
      </c>
      <c r="E2616" s="301">
        <v>191</v>
      </c>
      <c r="F2616" s="299" t="s">
        <v>103</v>
      </c>
    </row>
    <row r="2617" spans="1:6" x14ac:dyDescent="0.3">
      <c r="A2617" s="301">
        <v>202402</v>
      </c>
      <c r="B2617" s="299" t="s">
        <v>79</v>
      </c>
      <c r="C2617" s="299" t="s">
        <v>36</v>
      </c>
      <c r="D2617" s="301">
        <v>224.28571428571428</v>
      </c>
      <c r="E2617" s="301">
        <v>192</v>
      </c>
      <c r="F2617" s="299" t="s">
        <v>261</v>
      </c>
    </row>
    <row r="2618" spans="1:6" x14ac:dyDescent="0.3">
      <c r="A2618" s="301">
        <v>202402</v>
      </c>
      <c r="B2618" s="299" t="s">
        <v>79</v>
      </c>
      <c r="C2618" s="299" t="s">
        <v>36</v>
      </c>
      <c r="D2618" s="301">
        <v>6.9523809523809526</v>
      </c>
      <c r="E2618" s="301">
        <v>203</v>
      </c>
      <c r="F2618" s="299" t="s">
        <v>224</v>
      </c>
    </row>
    <row r="2619" spans="1:6" x14ac:dyDescent="0.3">
      <c r="A2619" s="301">
        <v>202402</v>
      </c>
      <c r="B2619" s="299" t="s">
        <v>79</v>
      </c>
      <c r="C2619" s="299" t="s">
        <v>36</v>
      </c>
      <c r="D2619" s="301">
        <v>1</v>
      </c>
      <c r="E2619" s="301">
        <v>204</v>
      </c>
      <c r="F2619" s="299" t="s">
        <v>262</v>
      </c>
    </row>
    <row r="2620" spans="1:6" x14ac:dyDescent="0.3">
      <c r="A2620" s="301">
        <v>202402</v>
      </c>
      <c r="B2620" s="299" t="s">
        <v>79</v>
      </c>
      <c r="C2620" s="299" t="s">
        <v>36</v>
      </c>
      <c r="D2620" s="301">
        <v>0.14285714285714285</v>
      </c>
      <c r="E2620" s="301">
        <v>208</v>
      </c>
      <c r="F2620" s="299" t="s">
        <v>113</v>
      </c>
    </row>
    <row r="2621" spans="1:6" x14ac:dyDescent="0.3">
      <c r="A2621" s="301">
        <v>202402</v>
      </c>
      <c r="B2621" s="299" t="s">
        <v>79</v>
      </c>
      <c r="C2621" s="299" t="s">
        <v>36</v>
      </c>
      <c r="D2621" s="301">
        <v>2</v>
      </c>
      <c r="E2621" s="301">
        <v>212</v>
      </c>
      <c r="F2621" s="299" t="s">
        <v>263</v>
      </c>
    </row>
    <row r="2622" spans="1:6" x14ac:dyDescent="0.3">
      <c r="A2622" s="301">
        <v>202402</v>
      </c>
      <c r="B2622" s="299" t="s">
        <v>79</v>
      </c>
      <c r="C2622" s="299" t="s">
        <v>36</v>
      </c>
      <c r="D2622" s="301">
        <v>89.238095238095241</v>
      </c>
      <c r="E2622" s="301">
        <v>214</v>
      </c>
      <c r="F2622" s="299" t="s">
        <v>225</v>
      </c>
    </row>
    <row r="2623" spans="1:6" x14ac:dyDescent="0.3">
      <c r="A2623" s="301">
        <v>202402</v>
      </c>
      <c r="B2623" s="299" t="s">
        <v>79</v>
      </c>
      <c r="C2623" s="299" t="s">
        <v>36</v>
      </c>
      <c r="D2623" s="301">
        <v>229.33333333333334</v>
      </c>
      <c r="E2623" s="301">
        <v>218</v>
      </c>
      <c r="F2623" s="299" t="s">
        <v>114</v>
      </c>
    </row>
    <row r="2624" spans="1:6" x14ac:dyDescent="0.3">
      <c r="A2624" s="301">
        <v>202402</v>
      </c>
      <c r="B2624" s="299" t="s">
        <v>79</v>
      </c>
      <c r="C2624" s="299" t="s">
        <v>36</v>
      </c>
      <c r="D2624" s="301">
        <v>152.47619047619048</v>
      </c>
      <c r="E2624" s="301">
        <v>222</v>
      </c>
      <c r="F2624" s="299" t="s">
        <v>264</v>
      </c>
    </row>
    <row r="2625" spans="1:6" x14ac:dyDescent="0.3">
      <c r="A2625" s="301">
        <v>202402</v>
      </c>
      <c r="B2625" s="299" t="s">
        <v>79</v>
      </c>
      <c r="C2625" s="299" t="s">
        <v>36</v>
      </c>
      <c r="D2625" s="301">
        <v>9.5714285714285712</v>
      </c>
      <c r="E2625" s="301">
        <v>226</v>
      </c>
      <c r="F2625" s="299" t="s">
        <v>265</v>
      </c>
    </row>
    <row r="2626" spans="1:6" x14ac:dyDescent="0.3">
      <c r="A2626" s="301">
        <v>202402</v>
      </c>
      <c r="B2626" s="299" t="s">
        <v>79</v>
      </c>
      <c r="C2626" s="299" t="s">
        <v>36</v>
      </c>
      <c r="D2626" s="301">
        <v>0.23809523809523808</v>
      </c>
      <c r="E2626" s="301">
        <v>231</v>
      </c>
      <c r="F2626" s="299" t="s">
        <v>266</v>
      </c>
    </row>
    <row r="2627" spans="1:6" x14ac:dyDescent="0.3">
      <c r="A2627" s="301">
        <v>202402</v>
      </c>
      <c r="B2627" s="299" t="s">
        <v>79</v>
      </c>
      <c r="C2627" s="299" t="s">
        <v>36</v>
      </c>
      <c r="D2627" s="301">
        <v>4</v>
      </c>
      <c r="E2627" s="301">
        <v>233</v>
      </c>
      <c r="F2627" s="299" t="s">
        <v>104</v>
      </c>
    </row>
    <row r="2628" spans="1:6" x14ac:dyDescent="0.3">
      <c r="A2628" s="301">
        <v>202402</v>
      </c>
      <c r="B2628" s="299" t="s">
        <v>79</v>
      </c>
      <c r="C2628" s="299" t="s">
        <v>36</v>
      </c>
      <c r="D2628" s="301">
        <v>1</v>
      </c>
      <c r="E2628" s="301">
        <v>239</v>
      </c>
      <c r="F2628" s="299" t="s">
        <v>404</v>
      </c>
    </row>
    <row r="2629" spans="1:6" x14ac:dyDescent="0.3">
      <c r="A2629" s="301">
        <v>202402</v>
      </c>
      <c r="B2629" s="299" t="s">
        <v>79</v>
      </c>
      <c r="C2629" s="299" t="s">
        <v>36</v>
      </c>
      <c r="D2629" s="301">
        <v>1</v>
      </c>
      <c r="E2629" s="301">
        <v>246</v>
      </c>
      <c r="F2629" s="299" t="s">
        <v>116</v>
      </c>
    </row>
    <row r="2630" spans="1:6" x14ac:dyDescent="0.3">
      <c r="A2630" s="301">
        <v>202402</v>
      </c>
      <c r="B2630" s="299" t="s">
        <v>79</v>
      </c>
      <c r="C2630" s="299" t="s">
        <v>36</v>
      </c>
      <c r="D2630" s="301">
        <v>29</v>
      </c>
      <c r="E2630" s="301">
        <v>250</v>
      </c>
      <c r="F2630" s="299" t="s">
        <v>105</v>
      </c>
    </row>
    <row r="2631" spans="1:6" x14ac:dyDescent="0.3">
      <c r="A2631" s="301">
        <v>202402</v>
      </c>
      <c r="B2631" s="299" t="s">
        <v>79</v>
      </c>
      <c r="C2631" s="299" t="s">
        <v>36</v>
      </c>
      <c r="D2631" s="301">
        <v>60</v>
      </c>
      <c r="E2631" s="301">
        <v>268</v>
      </c>
      <c r="F2631" s="299" t="s">
        <v>269</v>
      </c>
    </row>
    <row r="2632" spans="1:6" x14ac:dyDescent="0.3">
      <c r="A2632" s="301">
        <v>202402</v>
      </c>
      <c r="B2632" s="299" t="s">
        <v>79</v>
      </c>
      <c r="C2632" s="299" t="s">
        <v>36</v>
      </c>
      <c r="D2632" s="301">
        <v>111</v>
      </c>
      <c r="E2632" s="301">
        <v>270</v>
      </c>
      <c r="F2632" s="299" t="s">
        <v>270</v>
      </c>
    </row>
    <row r="2633" spans="1:6" x14ac:dyDescent="0.3">
      <c r="A2633" s="301">
        <v>202402</v>
      </c>
      <c r="B2633" s="299" t="s">
        <v>79</v>
      </c>
      <c r="C2633" s="299" t="s">
        <v>36</v>
      </c>
      <c r="D2633" s="301">
        <v>79.952380952380949</v>
      </c>
      <c r="E2633" s="301">
        <v>276</v>
      </c>
      <c r="F2633" s="299" t="s">
        <v>99</v>
      </c>
    </row>
    <row r="2634" spans="1:6" x14ac:dyDescent="0.3">
      <c r="A2634" s="301">
        <v>202402</v>
      </c>
      <c r="B2634" s="299" t="s">
        <v>79</v>
      </c>
      <c r="C2634" s="299" t="s">
        <v>36</v>
      </c>
      <c r="D2634" s="301">
        <v>38.904761904761905</v>
      </c>
      <c r="E2634" s="301">
        <v>288</v>
      </c>
      <c r="F2634" s="299" t="s">
        <v>272</v>
      </c>
    </row>
    <row r="2635" spans="1:6" x14ac:dyDescent="0.3">
      <c r="A2635" s="301">
        <v>202402</v>
      </c>
      <c r="B2635" s="299" t="s">
        <v>79</v>
      </c>
      <c r="C2635" s="299" t="s">
        <v>36</v>
      </c>
      <c r="D2635" s="301">
        <v>1</v>
      </c>
      <c r="E2635" s="301">
        <v>300</v>
      </c>
      <c r="F2635" s="299" t="s">
        <v>117</v>
      </c>
    </row>
    <row r="2636" spans="1:6" x14ac:dyDescent="0.3">
      <c r="A2636" s="301">
        <v>202402</v>
      </c>
      <c r="B2636" s="299" t="s">
        <v>79</v>
      </c>
      <c r="C2636" s="299" t="s">
        <v>36</v>
      </c>
      <c r="D2636" s="301">
        <v>1</v>
      </c>
      <c r="E2636" s="301">
        <v>304</v>
      </c>
      <c r="F2636" s="299" t="s">
        <v>381</v>
      </c>
    </row>
    <row r="2637" spans="1:6" x14ac:dyDescent="0.3">
      <c r="A2637" s="301">
        <v>202402</v>
      </c>
      <c r="B2637" s="299" t="s">
        <v>79</v>
      </c>
      <c r="C2637" s="299" t="s">
        <v>36</v>
      </c>
      <c r="D2637" s="301">
        <v>50.285714285714285</v>
      </c>
      <c r="E2637" s="301">
        <v>320</v>
      </c>
      <c r="F2637" s="299" t="s">
        <v>274</v>
      </c>
    </row>
    <row r="2638" spans="1:6" x14ac:dyDescent="0.3">
      <c r="A2638" s="301">
        <v>202402</v>
      </c>
      <c r="B2638" s="299" t="s">
        <v>79</v>
      </c>
      <c r="C2638" s="299" t="s">
        <v>36</v>
      </c>
      <c r="D2638" s="301">
        <v>22.333333333333332</v>
      </c>
      <c r="E2638" s="301">
        <v>324</v>
      </c>
      <c r="F2638" s="299" t="s">
        <v>275</v>
      </c>
    </row>
    <row r="2639" spans="1:6" x14ac:dyDescent="0.3">
      <c r="A2639" s="301">
        <v>202402</v>
      </c>
      <c r="B2639" s="299" t="s">
        <v>79</v>
      </c>
      <c r="C2639" s="299" t="s">
        <v>36</v>
      </c>
      <c r="D2639" s="301">
        <v>1</v>
      </c>
      <c r="E2639" s="301">
        <v>328</v>
      </c>
      <c r="F2639" s="299" t="s">
        <v>276</v>
      </c>
    </row>
    <row r="2640" spans="1:6" x14ac:dyDescent="0.3">
      <c r="A2640" s="301">
        <v>202402</v>
      </c>
      <c r="B2640" s="299" t="s">
        <v>79</v>
      </c>
      <c r="C2640" s="299" t="s">
        <v>36</v>
      </c>
      <c r="D2640" s="301">
        <v>2</v>
      </c>
      <c r="E2640" s="301">
        <v>332</v>
      </c>
      <c r="F2640" s="299" t="s">
        <v>277</v>
      </c>
    </row>
    <row r="2641" spans="1:6" x14ac:dyDescent="0.3">
      <c r="A2641" s="301">
        <v>202402</v>
      </c>
      <c r="B2641" s="299" t="s">
        <v>79</v>
      </c>
      <c r="C2641" s="299" t="s">
        <v>36</v>
      </c>
      <c r="D2641" s="301">
        <v>806.28571428571433</v>
      </c>
      <c r="E2641" s="301">
        <v>340</v>
      </c>
      <c r="F2641" s="299" t="s">
        <v>190</v>
      </c>
    </row>
    <row r="2642" spans="1:6" x14ac:dyDescent="0.3">
      <c r="A2642" s="301">
        <v>202402</v>
      </c>
      <c r="B2642" s="299" t="s">
        <v>79</v>
      </c>
      <c r="C2642" s="299" t="s">
        <v>36</v>
      </c>
      <c r="D2642" s="301">
        <v>4</v>
      </c>
      <c r="E2642" s="301">
        <v>348</v>
      </c>
      <c r="F2642" s="299" t="s">
        <v>279</v>
      </c>
    </row>
    <row r="2643" spans="1:6" x14ac:dyDescent="0.3">
      <c r="A2643" s="301">
        <v>202402</v>
      </c>
      <c r="B2643" s="299" t="s">
        <v>79</v>
      </c>
      <c r="C2643" s="299" t="s">
        <v>36</v>
      </c>
      <c r="D2643" s="301">
        <v>101.52380952380952</v>
      </c>
      <c r="E2643" s="301">
        <v>356</v>
      </c>
      <c r="F2643" s="299" t="s">
        <v>281</v>
      </c>
    </row>
    <row r="2644" spans="1:6" x14ac:dyDescent="0.3">
      <c r="A2644" s="301">
        <v>202402</v>
      </c>
      <c r="B2644" s="299" t="s">
        <v>79</v>
      </c>
      <c r="C2644" s="299" t="s">
        <v>36</v>
      </c>
      <c r="D2644" s="301">
        <v>2.5238095238095237</v>
      </c>
      <c r="E2644" s="301">
        <v>360</v>
      </c>
      <c r="F2644" s="299" t="s">
        <v>282</v>
      </c>
    </row>
    <row r="2645" spans="1:6" x14ac:dyDescent="0.3">
      <c r="A2645" s="301">
        <v>202402</v>
      </c>
      <c r="B2645" s="299" t="s">
        <v>79</v>
      </c>
      <c r="C2645" s="299" t="s">
        <v>36</v>
      </c>
      <c r="D2645" s="301">
        <v>7.2857142857142856</v>
      </c>
      <c r="E2645" s="301">
        <v>364</v>
      </c>
      <c r="F2645" s="299" t="s">
        <v>283</v>
      </c>
    </row>
    <row r="2646" spans="1:6" x14ac:dyDescent="0.3">
      <c r="A2646" s="301">
        <v>202402</v>
      </c>
      <c r="B2646" s="299" t="s">
        <v>79</v>
      </c>
      <c r="C2646" s="299" t="s">
        <v>36</v>
      </c>
      <c r="D2646" s="301">
        <v>2</v>
      </c>
      <c r="E2646" s="301">
        <v>368</v>
      </c>
      <c r="F2646" s="299" t="s">
        <v>284</v>
      </c>
    </row>
    <row r="2647" spans="1:6" x14ac:dyDescent="0.3">
      <c r="A2647" s="301">
        <v>202402</v>
      </c>
      <c r="B2647" s="299" t="s">
        <v>79</v>
      </c>
      <c r="C2647" s="299" t="s">
        <v>36</v>
      </c>
      <c r="D2647" s="301">
        <v>3</v>
      </c>
      <c r="E2647" s="301">
        <v>372</v>
      </c>
      <c r="F2647" s="299" t="s">
        <v>106</v>
      </c>
    </row>
    <row r="2648" spans="1:6" x14ac:dyDescent="0.3">
      <c r="A2648" s="301">
        <v>202402</v>
      </c>
      <c r="B2648" s="299" t="s">
        <v>79</v>
      </c>
      <c r="C2648" s="299" t="s">
        <v>36</v>
      </c>
      <c r="D2648" s="301">
        <v>91.428571428571431</v>
      </c>
      <c r="E2648" s="301">
        <v>380</v>
      </c>
      <c r="F2648" s="299" t="s">
        <v>107</v>
      </c>
    </row>
    <row r="2649" spans="1:6" x14ac:dyDescent="0.3">
      <c r="A2649" s="301">
        <v>202402</v>
      </c>
      <c r="B2649" s="299" t="s">
        <v>79</v>
      </c>
      <c r="C2649" s="299" t="s">
        <v>36</v>
      </c>
      <c r="D2649" s="301">
        <v>8.6666666666666661</v>
      </c>
      <c r="E2649" s="301">
        <v>384</v>
      </c>
      <c r="F2649" s="299" t="s">
        <v>286</v>
      </c>
    </row>
    <row r="2650" spans="1:6" x14ac:dyDescent="0.3">
      <c r="A2650" s="301">
        <v>202402</v>
      </c>
      <c r="B2650" s="299" t="s">
        <v>79</v>
      </c>
      <c r="C2650" s="299" t="s">
        <v>36</v>
      </c>
      <c r="D2650" s="301">
        <v>2</v>
      </c>
      <c r="E2650" s="301">
        <v>392</v>
      </c>
      <c r="F2650" s="299" t="s">
        <v>288</v>
      </c>
    </row>
    <row r="2651" spans="1:6" x14ac:dyDescent="0.3">
      <c r="A2651" s="301">
        <v>202402</v>
      </c>
      <c r="B2651" s="299" t="s">
        <v>79</v>
      </c>
      <c r="C2651" s="299" t="s">
        <v>36</v>
      </c>
      <c r="D2651" s="301">
        <v>3</v>
      </c>
      <c r="E2651" s="301">
        <v>398</v>
      </c>
      <c r="F2651" s="299" t="s">
        <v>289</v>
      </c>
    </row>
    <row r="2652" spans="1:6" x14ac:dyDescent="0.3">
      <c r="A2652" s="301">
        <v>202402</v>
      </c>
      <c r="B2652" s="299" t="s">
        <v>79</v>
      </c>
      <c r="C2652" s="299" t="s">
        <v>36</v>
      </c>
      <c r="D2652" s="301">
        <v>1</v>
      </c>
      <c r="E2652" s="301">
        <v>400</v>
      </c>
      <c r="F2652" s="299" t="s">
        <v>290</v>
      </c>
    </row>
    <row r="2653" spans="1:6" x14ac:dyDescent="0.3">
      <c r="A2653" s="301">
        <v>202402</v>
      </c>
      <c r="B2653" s="299" t="s">
        <v>79</v>
      </c>
      <c r="C2653" s="299" t="s">
        <v>36</v>
      </c>
      <c r="D2653" s="301">
        <v>3</v>
      </c>
      <c r="E2653" s="301">
        <v>404</v>
      </c>
      <c r="F2653" s="299" t="s">
        <v>291</v>
      </c>
    </row>
    <row r="2654" spans="1:6" x14ac:dyDescent="0.3">
      <c r="A2654" s="301">
        <v>202402</v>
      </c>
      <c r="B2654" s="299" t="s">
        <v>79</v>
      </c>
      <c r="C2654" s="299" t="s">
        <v>36</v>
      </c>
      <c r="D2654" s="301">
        <v>2.9523809523809526</v>
      </c>
      <c r="E2654" s="301">
        <v>422</v>
      </c>
      <c r="F2654" s="299" t="s">
        <v>297</v>
      </c>
    </row>
    <row r="2655" spans="1:6" x14ac:dyDescent="0.3">
      <c r="A2655" s="301">
        <v>202402</v>
      </c>
      <c r="B2655" s="299" t="s">
        <v>79</v>
      </c>
      <c r="C2655" s="299" t="s">
        <v>36</v>
      </c>
      <c r="D2655" s="301">
        <v>4</v>
      </c>
      <c r="E2655" s="301">
        <v>428</v>
      </c>
      <c r="F2655" s="299" t="s">
        <v>108</v>
      </c>
    </row>
    <row r="2656" spans="1:6" x14ac:dyDescent="0.3">
      <c r="A2656" s="301">
        <v>202402</v>
      </c>
      <c r="B2656" s="299" t="s">
        <v>79</v>
      </c>
      <c r="C2656" s="299" t="s">
        <v>36</v>
      </c>
      <c r="D2656" s="301">
        <v>8</v>
      </c>
      <c r="E2656" s="301">
        <v>440</v>
      </c>
      <c r="F2656" s="299" t="s">
        <v>118</v>
      </c>
    </row>
    <row r="2657" spans="1:6" x14ac:dyDescent="0.3">
      <c r="A2657" s="301">
        <v>202402</v>
      </c>
      <c r="B2657" s="299" t="s">
        <v>79</v>
      </c>
      <c r="C2657" s="299" t="s">
        <v>36</v>
      </c>
      <c r="D2657" s="301">
        <v>1</v>
      </c>
      <c r="E2657" s="301">
        <v>450</v>
      </c>
      <c r="F2657" s="299" t="s">
        <v>301</v>
      </c>
    </row>
    <row r="2658" spans="1:6" x14ac:dyDescent="0.3">
      <c r="A2658" s="301">
        <v>202402</v>
      </c>
      <c r="B2658" s="299" t="s">
        <v>79</v>
      </c>
      <c r="C2658" s="299" t="s">
        <v>36</v>
      </c>
      <c r="D2658" s="301">
        <v>1</v>
      </c>
      <c r="E2658" s="301">
        <v>454</v>
      </c>
      <c r="F2658" s="299" t="s">
        <v>302</v>
      </c>
    </row>
    <row r="2659" spans="1:6" x14ac:dyDescent="0.3">
      <c r="A2659" s="301">
        <v>202402</v>
      </c>
      <c r="B2659" s="299" t="s">
        <v>79</v>
      </c>
      <c r="C2659" s="299" t="s">
        <v>36</v>
      </c>
      <c r="D2659" s="301">
        <v>49.571428571428569</v>
      </c>
      <c r="E2659" s="301">
        <v>466</v>
      </c>
      <c r="F2659" s="299" t="s">
        <v>304</v>
      </c>
    </row>
    <row r="2660" spans="1:6" x14ac:dyDescent="0.3">
      <c r="A2660" s="301">
        <v>202402</v>
      </c>
      <c r="B2660" s="299" t="s">
        <v>79</v>
      </c>
      <c r="C2660" s="299" t="s">
        <v>36</v>
      </c>
      <c r="D2660" s="301">
        <v>1</v>
      </c>
      <c r="E2660" s="301">
        <v>470</v>
      </c>
      <c r="F2660" s="299" t="s">
        <v>122</v>
      </c>
    </row>
    <row r="2661" spans="1:6" x14ac:dyDescent="0.3">
      <c r="A2661" s="301">
        <v>202402</v>
      </c>
      <c r="B2661" s="299" t="s">
        <v>79</v>
      </c>
      <c r="C2661" s="299" t="s">
        <v>36</v>
      </c>
      <c r="D2661" s="301">
        <v>4</v>
      </c>
      <c r="E2661" s="301">
        <v>478</v>
      </c>
      <c r="F2661" s="299" t="s">
        <v>305</v>
      </c>
    </row>
    <row r="2662" spans="1:6" x14ac:dyDescent="0.3">
      <c r="A2662" s="301">
        <v>202402</v>
      </c>
      <c r="B2662" s="299" t="s">
        <v>79</v>
      </c>
      <c r="C2662" s="299" t="s">
        <v>36</v>
      </c>
      <c r="D2662" s="301">
        <v>31.80952380952381</v>
      </c>
      <c r="E2662" s="301">
        <v>484</v>
      </c>
      <c r="F2662" s="299" t="s">
        <v>307</v>
      </c>
    </row>
    <row r="2663" spans="1:6" x14ac:dyDescent="0.3">
      <c r="A2663" s="301">
        <v>202402</v>
      </c>
      <c r="B2663" s="299" t="s">
        <v>79</v>
      </c>
      <c r="C2663" s="299" t="s">
        <v>36</v>
      </c>
      <c r="D2663" s="301">
        <v>3.7142857142857144</v>
      </c>
      <c r="E2663" s="301">
        <v>496</v>
      </c>
      <c r="F2663" s="299" t="s">
        <v>309</v>
      </c>
    </row>
    <row r="2664" spans="1:6" x14ac:dyDescent="0.3">
      <c r="A2664" s="301">
        <v>202402</v>
      </c>
      <c r="B2664" s="299" t="s">
        <v>79</v>
      </c>
      <c r="C2664" s="299" t="s">
        <v>36</v>
      </c>
      <c r="D2664" s="301">
        <v>23.428571428571427</v>
      </c>
      <c r="E2664" s="301">
        <v>498</v>
      </c>
      <c r="F2664" s="299" t="s">
        <v>310</v>
      </c>
    </row>
    <row r="2665" spans="1:6" x14ac:dyDescent="0.3">
      <c r="A2665" s="301">
        <v>202402</v>
      </c>
      <c r="B2665" s="299" t="s">
        <v>79</v>
      </c>
      <c r="C2665" s="299" t="s">
        <v>36</v>
      </c>
      <c r="D2665" s="301">
        <v>748.61904761904759</v>
      </c>
      <c r="E2665" s="301">
        <v>504</v>
      </c>
      <c r="F2665" s="299" t="s">
        <v>95</v>
      </c>
    </row>
    <row r="2666" spans="1:6" x14ac:dyDescent="0.3">
      <c r="A2666" s="301">
        <v>202402</v>
      </c>
      <c r="B2666" s="299" t="s">
        <v>79</v>
      </c>
      <c r="C2666" s="299" t="s">
        <v>36</v>
      </c>
      <c r="D2666" s="301">
        <v>24.61904761904762</v>
      </c>
      <c r="E2666" s="301">
        <v>524</v>
      </c>
      <c r="F2666" s="299" t="s">
        <v>315</v>
      </c>
    </row>
    <row r="2667" spans="1:6" x14ac:dyDescent="0.3">
      <c r="A2667" s="301">
        <v>202402</v>
      </c>
      <c r="B2667" s="299" t="s">
        <v>79</v>
      </c>
      <c r="C2667" s="299" t="s">
        <v>36</v>
      </c>
      <c r="D2667" s="301">
        <v>15</v>
      </c>
      <c r="E2667" s="301">
        <v>528</v>
      </c>
      <c r="F2667" s="299" t="s">
        <v>316</v>
      </c>
    </row>
    <row r="2668" spans="1:6" x14ac:dyDescent="0.3">
      <c r="A2668" s="301">
        <v>202402</v>
      </c>
      <c r="B2668" s="299" t="s">
        <v>79</v>
      </c>
      <c r="C2668" s="299" t="s">
        <v>36</v>
      </c>
      <c r="D2668" s="301">
        <v>493.33333333333331</v>
      </c>
      <c r="E2668" s="301">
        <v>558</v>
      </c>
      <c r="F2668" s="299" t="s">
        <v>191</v>
      </c>
    </row>
    <row r="2669" spans="1:6" x14ac:dyDescent="0.3">
      <c r="A2669" s="301">
        <v>202402</v>
      </c>
      <c r="B2669" s="299" t="s">
        <v>79</v>
      </c>
      <c r="C2669" s="299" t="s">
        <v>36</v>
      </c>
      <c r="D2669" s="301">
        <v>1</v>
      </c>
      <c r="E2669" s="301">
        <v>562</v>
      </c>
      <c r="F2669" s="299" t="s">
        <v>388</v>
      </c>
    </row>
    <row r="2670" spans="1:6" x14ac:dyDescent="0.3">
      <c r="A2670" s="301">
        <v>202402</v>
      </c>
      <c r="B2670" s="299" t="s">
        <v>79</v>
      </c>
      <c r="C2670" s="299" t="s">
        <v>36</v>
      </c>
      <c r="D2670" s="301">
        <v>49.61904761904762</v>
      </c>
      <c r="E2670" s="301">
        <v>566</v>
      </c>
      <c r="F2670" s="299" t="s">
        <v>319</v>
      </c>
    </row>
    <row r="2671" spans="1:6" x14ac:dyDescent="0.3">
      <c r="A2671" s="301">
        <v>202402</v>
      </c>
      <c r="B2671" s="299" t="s">
        <v>79</v>
      </c>
      <c r="C2671" s="299" t="s">
        <v>36</v>
      </c>
      <c r="D2671" s="301">
        <v>52.857142857142854</v>
      </c>
      <c r="E2671" s="301">
        <v>586</v>
      </c>
      <c r="F2671" s="299" t="s">
        <v>324</v>
      </c>
    </row>
    <row r="2672" spans="1:6" x14ac:dyDescent="0.3">
      <c r="A2672" s="301">
        <v>202402</v>
      </c>
      <c r="B2672" s="299" t="s">
        <v>79</v>
      </c>
      <c r="C2672" s="299" t="s">
        <v>36</v>
      </c>
      <c r="D2672" s="301">
        <v>1</v>
      </c>
      <c r="E2672" s="301">
        <v>591</v>
      </c>
      <c r="F2672" s="299" t="s">
        <v>325</v>
      </c>
    </row>
    <row r="2673" spans="1:6" x14ac:dyDescent="0.3">
      <c r="A2673" s="301">
        <v>202402</v>
      </c>
      <c r="B2673" s="299" t="s">
        <v>79</v>
      </c>
      <c r="C2673" s="299" t="s">
        <v>36</v>
      </c>
      <c r="D2673" s="301">
        <v>642.23809523809518</v>
      </c>
      <c r="E2673" s="301">
        <v>600</v>
      </c>
      <c r="F2673" s="299" t="s">
        <v>192</v>
      </c>
    </row>
    <row r="2674" spans="1:6" x14ac:dyDescent="0.3">
      <c r="A2674" s="301">
        <v>202402</v>
      </c>
      <c r="B2674" s="299" t="s">
        <v>79</v>
      </c>
      <c r="C2674" s="299" t="s">
        <v>36</v>
      </c>
      <c r="D2674" s="301">
        <v>571.42857142857144</v>
      </c>
      <c r="E2674" s="301">
        <v>604</v>
      </c>
      <c r="F2674" s="299" t="s">
        <v>326</v>
      </c>
    </row>
    <row r="2675" spans="1:6" x14ac:dyDescent="0.3">
      <c r="A2675" s="301">
        <v>202402</v>
      </c>
      <c r="B2675" s="299" t="s">
        <v>79</v>
      </c>
      <c r="C2675" s="299" t="s">
        <v>36</v>
      </c>
      <c r="D2675" s="301">
        <v>856</v>
      </c>
      <c r="E2675" s="301">
        <v>608</v>
      </c>
      <c r="F2675" s="299" t="s">
        <v>327</v>
      </c>
    </row>
    <row r="2676" spans="1:6" x14ac:dyDescent="0.3">
      <c r="A2676" s="301">
        <v>202402</v>
      </c>
      <c r="B2676" s="299" t="s">
        <v>79</v>
      </c>
      <c r="C2676" s="299" t="s">
        <v>36</v>
      </c>
      <c r="D2676" s="301">
        <v>39</v>
      </c>
      <c r="E2676" s="301">
        <v>616</v>
      </c>
      <c r="F2676" s="299" t="s">
        <v>96</v>
      </c>
    </row>
    <row r="2677" spans="1:6" x14ac:dyDescent="0.3">
      <c r="A2677" s="301">
        <v>202402</v>
      </c>
      <c r="B2677" s="299" t="s">
        <v>79</v>
      </c>
      <c r="C2677" s="299" t="s">
        <v>36</v>
      </c>
      <c r="D2677" s="301">
        <v>73.904761904761898</v>
      </c>
      <c r="E2677" s="301">
        <v>620</v>
      </c>
      <c r="F2677" s="299" t="s">
        <v>109</v>
      </c>
    </row>
    <row r="2678" spans="1:6" x14ac:dyDescent="0.3">
      <c r="A2678" s="301">
        <v>202402</v>
      </c>
      <c r="B2678" s="299" t="s">
        <v>79</v>
      </c>
      <c r="C2678" s="299" t="s">
        <v>36</v>
      </c>
      <c r="D2678" s="301">
        <v>2</v>
      </c>
      <c r="E2678" s="301">
        <v>624</v>
      </c>
      <c r="F2678" s="299" t="s">
        <v>329</v>
      </c>
    </row>
    <row r="2679" spans="1:6" x14ac:dyDescent="0.3">
      <c r="A2679" s="301">
        <v>202402</v>
      </c>
      <c r="B2679" s="299" t="s">
        <v>79</v>
      </c>
      <c r="C2679" s="299" t="s">
        <v>36</v>
      </c>
      <c r="D2679" s="301">
        <v>1</v>
      </c>
      <c r="E2679" s="301">
        <v>638</v>
      </c>
      <c r="F2679" s="299" t="s">
        <v>391</v>
      </c>
    </row>
    <row r="2680" spans="1:6" x14ac:dyDescent="0.3">
      <c r="A2680" s="301">
        <v>202402</v>
      </c>
      <c r="B2680" s="299" t="s">
        <v>79</v>
      </c>
      <c r="C2680" s="299" t="s">
        <v>36</v>
      </c>
      <c r="D2680" s="301">
        <v>492.38095238095241</v>
      </c>
      <c r="E2680" s="301">
        <v>642</v>
      </c>
      <c r="F2680" s="299" t="s">
        <v>97</v>
      </c>
    </row>
    <row r="2681" spans="1:6" x14ac:dyDescent="0.3">
      <c r="A2681" s="301">
        <v>202402</v>
      </c>
      <c r="B2681" s="299" t="s">
        <v>79</v>
      </c>
      <c r="C2681" s="299" t="s">
        <v>36</v>
      </c>
      <c r="D2681" s="301">
        <v>66.095238095238102</v>
      </c>
      <c r="E2681" s="301">
        <v>643</v>
      </c>
      <c r="F2681" s="299" t="s">
        <v>333</v>
      </c>
    </row>
    <row r="2682" spans="1:6" x14ac:dyDescent="0.3">
      <c r="A2682" s="301">
        <v>202402</v>
      </c>
      <c r="B2682" s="299" t="s">
        <v>79</v>
      </c>
      <c r="C2682" s="299" t="s">
        <v>36</v>
      </c>
      <c r="D2682" s="301">
        <v>1</v>
      </c>
      <c r="E2682" s="301">
        <v>670</v>
      </c>
      <c r="F2682" s="299" t="s">
        <v>393</v>
      </c>
    </row>
    <row r="2683" spans="1:6" x14ac:dyDescent="0.3">
      <c r="A2683" s="301">
        <v>202402</v>
      </c>
      <c r="B2683" s="299" t="s">
        <v>79</v>
      </c>
      <c r="C2683" s="299" t="s">
        <v>36</v>
      </c>
      <c r="D2683" s="301">
        <v>253.85714285714286</v>
      </c>
      <c r="E2683" s="301">
        <v>686</v>
      </c>
      <c r="F2683" s="299" t="s">
        <v>193</v>
      </c>
    </row>
    <row r="2684" spans="1:6" x14ac:dyDescent="0.3">
      <c r="A2684" s="301">
        <v>202402</v>
      </c>
      <c r="B2684" s="299" t="s">
        <v>79</v>
      </c>
      <c r="C2684" s="299" t="s">
        <v>36</v>
      </c>
      <c r="D2684" s="301">
        <v>2</v>
      </c>
      <c r="E2684" s="301">
        <v>688</v>
      </c>
      <c r="F2684" s="299" t="s">
        <v>340</v>
      </c>
    </row>
    <row r="2685" spans="1:6" x14ac:dyDescent="0.3">
      <c r="A2685" s="301">
        <v>202402</v>
      </c>
      <c r="B2685" s="299" t="s">
        <v>79</v>
      </c>
      <c r="C2685" s="299" t="s">
        <v>36</v>
      </c>
      <c r="D2685" s="301">
        <v>2.9047619047619047</v>
      </c>
      <c r="E2685" s="301">
        <v>694</v>
      </c>
      <c r="F2685" s="299" t="s">
        <v>342</v>
      </c>
    </row>
    <row r="2686" spans="1:6" x14ac:dyDescent="0.3">
      <c r="A2686" s="301">
        <v>202402</v>
      </c>
      <c r="B2686" s="299" t="s">
        <v>79</v>
      </c>
      <c r="C2686" s="299" t="s">
        <v>36</v>
      </c>
      <c r="D2686" s="301">
        <v>4.0952380952380949</v>
      </c>
      <c r="E2686" s="301">
        <v>703</v>
      </c>
      <c r="F2686" s="299" t="s">
        <v>94</v>
      </c>
    </row>
    <row r="2687" spans="1:6" x14ac:dyDescent="0.3">
      <c r="A2687" s="301">
        <v>202402</v>
      </c>
      <c r="B2687" s="299" t="s">
        <v>79</v>
      </c>
      <c r="C2687" s="299" t="s">
        <v>36</v>
      </c>
      <c r="D2687" s="301">
        <v>4.5714285714285712</v>
      </c>
      <c r="E2687" s="301">
        <v>704</v>
      </c>
      <c r="F2687" s="299" t="s">
        <v>344</v>
      </c>
    </row>
    <row r="2688" spans="1:6" x14ac:dyDescent="0.3">
      <c r="A2688" s="301">
        <v>202402</v>
      </c>
      <c r="B2688" s="299" t="s">
        <v>79</v>
      </c>
      <c r="C2688" s="299" t="s">
        <v>36</v>
      </c>
      <c r="D2688" s="301">
        <v>1</v>
      </c>
      <c r="E2688" s="301">
        <v>705</v>
      </c>
      <c r="F2688" s="299" t="s">
        <v>115</v>
      </c>
    </row>
    <row r="2689" spans="1:6" x14ac:dyDescent="0.3">
      <c r="A2689" s="301">
        <v>202402</v>
      </c>
      <c r="B2689" s="299" t="s">
        <v>79</v>
      </c>
      <c r="C2689" s="299" t="s">
        <v>36</v>
      </c>
      <c r="D2689" s="301">
        <v>2</v>
      </c>
      <c r="E2689" s="301">
        <v>710</v>
      </c>
      <c r="F2689" s="299" t="s">
        <v>345</v>
      </c>
    </row>
    <row r="2690" spans="1:6" x14ac:dyDescent="0.3">
      <c r="A2690" s="301">
        <v>202402</v>
      </c>
      <c r="B2690" s="299" t="s">
        <v>79</v>
      </c>
      <c r="C2690" s="299" t="s">
        <v>36</v>
      </c>
      <c r="D2690" s="301">
        <v>6879.9047619047615</v>
      </c>
      <c r="E2690" s="301">
        <v>724</v>
      </c>
      <c r="F2690" s="299" t="s">
        <v>223</v>
      </c>
    </row>
    <row r="2691" spans="1:6" x14ac:dyDescent="0.3">
      <c r="A2691" s="301">
        <v>202402</v>
      </c>
      <c r="B2691" s="299" t="s">
        <v>79</v>
      </c>
      <c r="C2691" s="299" t="s">
        <v>36</v>
      </c>
      <c r="D2691" s="301">
        <v>2</v>
      </c>
      <c r="E2691" s="301">
        <v>732</v>
      </c>
      <c r="F2691" s="299" t="s">
        <v>348</v>
      </c>
    </row>
    <row r="2692" spans="1:6" x14ac:dyDescent="0.3">
      <c r="A2692" s="301">
        <v>202402</v>
      </c>
      <c r="B2692" s="299" t="s">
        <v>79</v>
      </c>
      <c r="C2692" s="299" t="s">
        <v>36</v>
      </c>
      <c r="D2692" s="301">
        <v>2</v>
      </c>
      <c r="E2692" s="301">
        <v>752</v>
      </c>
      <c r="F2692" s="299" t="s">
        <v>119</v>
      </c>
    </row>
    <row r="2693" spans="1:6" x14ac:dyDescent="0.3">
      <c r="A2693" s="301">
        <v>202402</v>
      </c>
      <c r="B2693" s="299" t="s">
        <v>79</v>
      </c>
      <c r="C2693" s="299" t="s">
        <v>36</v>
      </c>
      <c r="D2693" s="301">
        <v>5.9523809523809526</v>
      </c>
      <c r="E2693" s="301">
        <v>756</v>
      </c>
      <c r="F2693" s="299" t="s">
        <v>350</v>
      </c>
    </row>
    <row r="2694" spans="1:6" x14ac:dyDescent="0.3">
      <c r="A2694" s="301">
        <v>202402</v>
      </c>
      <c r="B2694" s="299" t="s">
        <v>79</v>
      </c>
      <c r="C2694" s="299" t="s">
        <v>36</v>
      </c>
      <c r="D2694" s="301">
        <v>3</v>
      </c>
      <c r="E2694" s="301">
        <v>760</v>
      </c>
      <c r="F2694" s="299" t="s">
        <v>351</v>
      </c>
    </row>
    <row r="2695" spans="1:6" x14ac:dyDescent="0.3">
      <c r="A2695" s="301">
        <v>202402</v>
      </c>
      <c r="B2695" s="299" t="s">
        <v>79</v>
      </c>
      <c r="C2695" s="299" t="s">
        <v>36</v>
      </c>
      <c r="D2695" s="301">
        <v>10.80952380952381</v>
      </c>
      <c r="E2695" s="301">
        <v>788</v>
      </c>
      <c r="F2695" s="299" t="s">
        <v>357</v>
      </c>
    </row>
    <row r="2696" spans="1:6" x14ac:dyDescent="0.3">
      <c r="A2696" s="301">
        <v>202402</v>
      </c>
      <c r="B2696" s="299" t="s">
        <v>79</v>
      </c>
      <c r="C2696" s="299" t="s">
        <v>36</v>
      </c>
      <c r="D2696" s="301">
        <v>0.38095238095238093</v>
      </c>
      <c r="E2696" s="301">
        <v>792</v>
      </c>
      <c r="F2696" s="299" t="s">
        <v>358</v>
      </c>
    </row>
    <row r="2697" spans="1:6" x14ac:dyDescent="0.3">
      <c r="A2697" s="301">
        <v>202402</v>
      </c>
      <c r="B2697" s="299" t="s">
        <v>79</v>
      </c>
      <c r="C2697" s="299" t="s">
        <v>36</v>
      </c>
      <c r="D2697" s="301">
        <v>1</v>
      </c>
      <c r="E2697" s="301">
        <v>800</v>
      </c>
      <c r="F2697" s="299" t="s">
        <v>360</v>
      </c>
    </row>
    <row r="2698" spans="1:6" x14ac:dyDescent="0.3">
      <c r="A2698" s="301">
        <v>202402</v>
      </c>
      <c r="B2698" s="299" t="s">
        <v>79</v>
      </c>
      <c r="C2698" s="299" t="s">
        <v>36</v>
      </c>
      <c r="D2698" s="301">
        <v>336.14285714285717</v>
      </c>
      <c r="E2698" s="301">
        <v>804</v>
      </c>
      <c r="F2698" s="299" t="s">
        <v>98</v>
      </c>
    </row>
    <row r="2699" spans="1:6" x14ac:dyDescent="0.3">
      <c r="A2699" s="301">
        <v>202402</v>
      </c>
      <c r="B2699" s="299" t="s">
        <v>79</v>
      </c>
      <c r="C2699" s="299" t="s">
        <v>36</v>
      </c>
      <c r="D2699" s="301">
        <v>4.9523809523809526</v>
      </c>
      <c r="E2699" s="301">
        <v>818</v>
      </c>
      <c r="F2699" s="299" t="s">
        <v>362</v>
      </c>
    </row>
    <row r="2700" spans="1:6" x14ac:dyDescent="0.3">
      <c r="A2700" s="301">
        <v>202402</v>
      </c>
      <c r="B2700" s="299" t="s">
        <v>79</v>
      </c>
      <c r="C2700" s="299" t="s">
        <v>36</v>
      </c>
      <c r="D2700" s="301">
        <v>53</v>
      </c>
      <c r="E2700" s="301">
        <v>826</v>
      </c>
      <c r="F2700" s="299" t="s">
        <v>110</v>
      </c>
    </row>
    <row r="2701" spans="1:6" x14ac:dyDescent="0.3">
      <c r="A2701" s="301">
        <v>202402</v>
      </c>
      <c r="B2701" s="299" t="s">
        <v>79</v>
      </c>
      <c r="C2701" s="299" t="s">
        <v>36</v>
      </c>
      <c r="D2701" s="301">
        <v>7</v>
      </c>
      <c r="E2701" s="301">
        <v>840</v>
      </c>
      <c r="F2701" s="299" t="s">
        <v>365</v>
      </c>
    </row>
    <row r="2702" spans="1:6" x14ac:dyDescent="0.3">
      <c r="A2702" s="301">
        <v>202402</v>
      </c>
      <c r="B2702" s="299" t="s">
        <v>79</v>
      </c>
      <c r="C2702" s="299" t="s">
        <v>36</v>
      </c>
      <c r="D2702" s="301">
        <v>2</v>
      </c>
      <c r="E2702" s="301">
        <v>854</v>
      </c>
      <c r="F2702" s="299" t="s">
        <v>367</v>
      </c>
    </row>
    <row r="2703" spans="1:6" x14ac:dyDescent="0.3">
      <c r="A2703" s="301">
        <v>202402</v>
      </c>
      <c r="B2703" s="299" t="s">
        <v>79</v>
      </c>
      <c r="C2703" s="299" t="s">
        <v>36</v>
      </c>
      <c r="D2703" s="301">
        <v>43.571428571428569</v>
      </c>
      <c r="E2703" s="301">
        <v>858</v>
      </c>
      <c r="F2703" s="299" t="s">
        <v>368</v>
      </c>
    </row>
    <row r="2704" spans="1:6" x14ac:dyDescent="0.3">
      <c r="A2704" s="301">
        <v>202402</v>
      </c>
      <c r="B2704" s="299" t="s">
        <v>79</v>
      </c>
      <c r="C2704" s="299" t="s">
        <v>36</v>
      </c>
      <c r="D2704" s="301">
        <v>5.5238095238095237</v>
      </c>
      <c r="E2704" s="301">
        <v>860</v>
      </c>
      <c r="F2704" s="299" t="s">
        <v>369</v>
      </c>
    </row>
    <row r="2705" spans="1:6" x14ac:dyDescent="0.3">
      <c r="A2705" s="301">
        <v>202402</v>
      </c>
      <c r="B2705" s="299" t="s">
        <v>79</v>
      </c>
      <c r="C2705" s="299" t="s">
        <v>36</v>
      </c>
      <c r="D2705" s="301">
        <v>368.38095238095241</v>
      </c>
      <c r="E2705" s="301">
        <v>862</v>
      </c>
      <c r="F2705" s="299" t="s">
        <v>111</v>
      </c>
    </row>
    <row r="2706" spans="1:6" x14ac:dyDescent="0.3">
      <c r="A2706" s="301">
        <v>202402</v>
      </c>
      <c r="B2706" s="299" t="s">
        <v>79</v>
      </c>
      <c r="C2706" s="299" t="s">
        <v>36</v>
      </c>
      <c r="D2706" s="301">
        <v>10</v>
      </c>
      <c r="E2706" s="301">
        <v>953</v>
      </c>
      <c r="F2706" s="299" t="s">
        <v>189</v>
      </c>
    </row>
    <row r="2707" spans="1:6" x14ac:dyDescent="0.3">
      <c r="A2707" s="301">
        <v>202402</v>
      </c>
      <c r="B2707" s="299" t="s">
        <v>78</v>
      </c>
      <c r="C2707" s="299" t="s">
        <v>35</v>
      </c>
      <c r="D2707" s="301">
        <v>2</v>
      </c>
      <c r="E2707" s="301">
        <v>4</v>
      </c>
      <c r="F2707" s="299" t="s">
        <v>226</v>
      </c>
    </row>
    <row r="2708" spans="1:6" x14ac:dyDescent="0.3">
      <c r="A2708" s="301">
        <v>202402</v>
      </c>
      <c r="B2708" s="299" t="s">
        <v>78</v>
      </c>
      <c r="C2708" s="299" t="s">
        <v>35</v>
      </c>
      <c r="D2708" s="301">
        <v>5</v>
      </c>
      <c r="E2708" s="301">
        <v>8</v>
      </c>
      <c r="F2708" s="299" t="s">
        <v>227</v>
      </c>
    </row>
    <row r="2709" spans="1:6" x14ac:dyDescent="0.3">
      <c r="A2709" s="301">
        <v>202402</v>
      </c>
      <c r="B2709" s="299" t="s">
        <v>78</v>
      </c>
      <c r="C2709" s="299" t="s">
        <v>35</v>
      </c>
      <c r="D2709" s="301">
        <v>183.38095238095238</v>
      </c>
      <c r="E2709" s="301">
        <v>12</v>
      </c>
      <c r="F2709" s="299" t="s">
        <v>229</v>
      </c>
    </row>
    <row r="2710" spans="1:6" x14ac:dyDescent="0.3">
      <c r="A2710" s="301">
        <v>202402</v>
      </c>
      <c r="B2710" s="299" t="s">
        <v>78</v>
      </c>
      <c r="C2710" s="299" t="s">
        <v>35</v>
      </c>
      <c r="D2710" s="301">
        <v>3</v>
      </c>
      <c r="E2710" s="301">
        <v>24</v>
      </c>
      <c r="F2710" s="299" t="s">
        <v>231</v>
      </c>
    </row>
    <row r="2711" spans="1:6" x14ac:dyDescent="0.3">
      <c r="A2711" s="301">
        <v>202402</v>
      </c>
      <c r="B2711" s="299" t="s">
        <v>78</v>
      </c>
      <c r="C2711" s="299" t="s">
        <v>35</v>
      </c>
      <c r="D2711" s="301">
        <v>91.80952380952381</v>
      </c>
      <c r="E2711" s="301">
        <v>32</v>
      </c>
      <c r="F2711" s="299" t="s">
        <v>183</v>
      </c>
    </row>
    <row r="2712" spans="1:6" x14ac:dyDescent="0.3">
      <c r="A2712" s="301">
        <v>202402</v>
      </c>
      <c r="B2712" s="299" t="s">
        <v>78</v>
      </c>
      <c r="C2712" s="299" t="s">
        <v>35</v>
      </c>
      <c r="D2712" s="301">
        <v>6.4761904761904763</v>
      </c>
      <c r="E2712" s="301">
        <v>40</v>
      </c>
      <c r="F2712" s="299" t="s">
        <v>100</v>
      </c>
    </row>
    <row r="2713" spans="1:6" x14ac:dyDescent="0.3">
      <c r="A2713" s="301">
        <v>202402</v>
      </c>
      <c r="B2713" s="299" t="s">
        <v>78</v>
      </c>
      <c r="C2713" s="299" t="s">
        <v>35</v>
      </c>
      <c r="D2713" s="301">
        <v>6.5714285714285712</v>
      </c>
      <c r="E2713" s="301">
        <v>50</v>
      </c>
      <c r="F2713" s="299" t="s">
        <v>236</v>
      </c>
    </row>
    <row r="2714" spans="1:6" x14ac:dyDescent="0.3">
      <c r="A2714" s="301">
        <v>202402</v>
      </c>
      <c r="B2714" s="299" t="s">
        <v>78</v>
      </c>
      <c r="C2714" s="299" t="s">
        <v>35</v>
      </c>
      <c r="D2714" s="301">
        <v>6.4285714285714288</v>
      </c>
      <c r="E2714" s="301">
        <v>51</v>
      </c>
      <c r="F2714" s="299" t="s">
        <v>237</v>
      </c>
    </row>
    <row r="2715" spans="1:6" x14ac:dyDescent="0.3">
      <c r="A2715" s="301">
        <v>202402</v>
      </c>
      <c r="B2715" s="299" t="s">
        <v>78</v>
      </c>
      <c r="C2715" s="299" t="s">
        <v>35</v>
      </c>
      <c r="D2715" s="301">
        <v>10.333333333333334</v>
      </c>
      <c r="E2715" s="301">
        <v>56</v>
      </c>
      <c r="F2715" s="299" t="s">
        <v>239</v>
      </c>
    </row>
    <row r="2716" spans="1:6" x14ac:dyDescent="0.3">
      <c r="A2716" s="301">
        <v>202402</v>
      </c>
      <c r="B2716" s="299" t="s">
        <v>78</v>
      </c>
      <c r="C2716" s="299" t="s">
        <v>35</v>
      </c>
      <c r="D2716" s="301">
        <v>980.14285714285711</v>
      </c>
      <c r="E2716" s="301">
        <v>68</v>
      </c>
      <c r="F2716" s="299" t="s">
        <v>241</v>
      </c>
    </row>
    <row r="2717" spans="1:6" x14ac:dyDescent="0.3">
      <c r="A2717" s="301">
        <v>202402</v>
      </c>
      <c r="B2717" s="299" t="s">
        <v>78</v>
      </c>
      <c r="C2717" s="299" t="s">
        <v>35</v>
      </c>
      <c r="D2717" s="301">
        <v>1</v>
      </c>
      <c r="E2717" s="301">
        <v>70</v>
      </c>
      <c r="F2717" s="299" t="s">
        <v>242</v>
      </c>
    </row>
    <row r="2718" spans="1:6" x14ac:dyDescent="0.3">
      <c r="A2718" s="301">
        <v>202402</v>
      </c>
      <c r="B2718" s="299" t="s">
        <v>78</v>
      </c>
      <c r="C2718" s="299" t="s">
        <v>35</v>
      </c>
      <c r="D2718" s="301">
        <v>177.33333333333334</v>
      </c>
      <c r="E2718" s="301">
        <v>76</v>
      </c>
      <c r="F2718" s="299" t="s">
        <v>243</v>
      </c>
    </row>
    <row r="2719" spans="1:6" x14ac:dyDescent="0.3">
      <c r="A2719" s="301">
        <v>202402</v>
      </c>
      <c r="B2719" s="299" t="s">
        <v>78</v>
      </c>
      <c r="C2719" s="299" t="s">
        <v>35</v>
      </c>
      <c r="D2719" s="301">
        <v>2921.0476190476193</v>
      </c>
      <c r="E2719" s="301">
        <v>100</v>
      </c>
      <c r="F2719" s="299" t="s">
        <v>101</v>
      </c>
    </row>
    <row r="2720" spans="1:6" x14ac:dyDescent="0.3">
      <c r="A2720" s="301">
        <v>202402</v>
      </c>
      <c r="B2720" s="299" t="s">
        <v>78</v>
      </c>
      <c r="C2720" s="299" t="s">
        <v>35</v>
      </c>
      <c r="D2720" s="301">
        <v>2</v>
      </c>
      <c r="E2720" s="301">
        <v>104</v>
      </c>
      <c r="F2720" s="299" t="s">
        <v>245</v>
      </c>
    </row>
    <row r="2721" spans="1:6" x14ac:dyDescent="0.3">
      <c r="A2721" s="301">
        <v>202402</v>
      </c>
      <c r="B2721" s="299" t="s">
        <v>78</v>
      </c>
      <c r="C2721" s="299" t="s">
        <v>35</v>
      </c>
      <c r="D2721" s="301">
        <v>18.476190476190474</v>
      </c>
      <c r="E2721" s="301">
        <v>112</v>
      </c>
      <c r="F2721" s="299" t="s">
        <v>247</v>
      </c>
    </row>
    <row r="2722" spans="1:6" x14ac:dyDescent="0.3">
      <c r="A2722" s="301">
        <v>202402</v>
      </c>
      <c r="B2722" s="299" t="s">
        <v>78</v>
      </c>
      <c r="C2722" s="299" t="s">
        <v>35</v>
      </c>
      <c r="D2722" s="301">
        <v>22.714285714285715</v>
      </c>
      <c r="E2722" s="301">
        <v>120</v>
      </c>
      <c r="F2722" s="299" t="s">
        <v>249</v>
      </c>
    </row>
    <row r="2723" spans="1:6" x14ac:dyDescent="0.3">
      <c r="A2723" s="301">
        <v>202402</v>
      </c>
      <c r="B2723" s="299" t="s">
        <v>78</v>
      </c>
      <c r="C2723" s="299" t="s">
        <v>35</v>
      </c>
      <c r="D2723" s="301">
        <v>1</v>
      </c>
      <c r="E2723" s="301">
        <v>124</v>
      </c>
      <c r="F2723" s="299" t="s">
        <v>250</v>
      </c>
    </row>
    <row r="2724" spans="1:6" x14ac:dyDescent="0.3">
      <c r="A2724" s="301">
        <v>202402</v>
      </c>
      <c r="B2724" s="299" t="s">
        <v>78</v>
      </c>
      <c r="C2724" s="299" t="s">
        <v>35</v>
      </c>
      <c r="D2724" s="301">
        <v>1</v>
      </c>
      <c r="E2724" s="301">
        <v>132</v>
      </c>
      <c r="F2724" s="299" t="s">
        <v>251</v>
      </c>
    </row>
    <row r="2725" spans="1:6" x14ac:dyDescent="0.3">
      <c r="A2725" s="301">
        <v>202402</v>
      </c>
      <c r="B2725" s="299" t="s">
        <v>78</v>
      </c>
      <c r="C2725" s="299" t="s">
        <v>35</v>
      </c>
      <c r="D2725" s="301">
        <v>0.61904761904761907</v>
      </c>
      <c r="E2725" s="301">
        <v>140</v>
      </c>
      <c r="F2725" s="299" t="s">
        <v>378</v>
      </c>
    </row>
    <row r="2726" spans="1:6" x14ac:dyDescent="0.3">
      <c r="A2726" s="301">
        <v>202402</v>
      </c>
      <c r="B2726" s="299" t="s">
        <v>78</v>
      </c>
      <c r="C2726" s="299" t="s">
        <v>35</v>
      </c>
      <c r="D2726" s="301">
        <v>25.523809523809526</v>
      </c>
      <c r="E2726" s="301">
        <v>152</v>
      </c>
      <c r="F2726" s="299" t="s">
        <v>254</v>
      </c>
    </row>
    <row r="2727" spans="1:6" x14ac:dyDescent="0.3">
      <c r="A2727" s="301">
        <v>202402</v>
      </c>
      <c r="B2727" s="299" t="s">
        <v>78</v>
      </c>
      <c r="C2727" s="299" t="s">
        <v>35</v>
      </c>
      <c r="D2727" s="301">
        <v>18.476190476190474</v>
      </c>
      <c r="E2727" s="301">
        <v>156</v>
      </c>
      <c r="F2727" s="299" t="s">
        <v>112</v>
      </c>
    </row>
    <row r="2728" spans="1:6" x14ac:dyDescent="0.3">
      <c r="A2728" s="301">
        <v>202402</v>
      </c>
      <c r="B2728" s="299" t="s">
        <v>78</v>
      </c>
      <c r="C2728" s="299" t="s">
        <v>35</v>
      </c>
      <c r="D2728" s="301">
        <v>885.90476190476193</v>
      </c>
      <c r="E2728" s="301">
        <v>170</v>
      </c>
      <c r="F2728" s="299" t="s">
        <v>102</v>
      </c>
    </row>
    <row r="2729" spans="1:6" x14ac:dyDescent="0.3">
      <c r="A2729" s="301">
        <v>202402</v>
      </c>
      <c r="B2729" s="299" t="s">
        <v>78</v>
      </c>
      <c r="C2729" s="299" t="s">
        <v>35</v>
      </c>
      <c r="D2729" s="301">
        <v>6</v>
      </c>
      <c r="E2729" s="301">
        <v>178</v>
      </c>
      <c r="F2729" s="299" t="s">
        <v>258</v>
      </c>
    </row>
    <row r="2730" spans="1:6" x14ac:dyDescent="0.3">
      <c r="A2730" s="301">
        <v>202402</v>
      </c>
      <c r="B2730" s="299" t="s">
        <v>78</v>
      </c>
      <c r="C2730" s="299" t="s">
        <v>35</v>
      </c>
      <c r="D2730" s="301">
        <v>6.1428571428571432</v>
      </c>
      <c r="E2730" s="301">
        <v>188</v>
      </c>
      <c r="F2730" s="299" t="s">
        <v>260</v>
      </c>
    </row>
    <row r="2731" spans="1:6" x14ac:dyDescent="0.3">
      <c r="A2731" s="301">
        <v>202402</v>
      </c>
      <c r="B2731" s="299" t="s">
        <v>78</v>
      </c>
      <c r="C2731" s="299" t="s">
        <v>35</v>
      </c>
      <c r="D2731" s="301">
        <v>2.1428571428571428</v>
      </c>
      <c r="E2731" s="301">
        <v>191</v>
      </c>
      <c r="F2731" s="299" t="s">
        <v>103</v>
      </c>
    </row>
    <row r="2732" spans="1:6" x14ac:dyDescent="0.3">
      <c r="A2732" s="301">
        <v>202402</v>
      </c>
      <c r="B2732" s="299" t="s">
        <v>78</v>
      </c>
      <c r="C2732" s="299" t="s">
        <v>35</v>
      </c>
      <c r="D2732" s="301">
        <v>121.19047619047619</v>
      </c>
      <c r="E2732" s="301">
        <v>192</v>
      </c>
      <c r="F2732" s="299" t="s">
        <v>261</v>
      </c>
    </row>
    <row r="2733" spans="1:6" x14ac:dyDescent="0.3">
      <c r="A2733" s="301">
        <v>202402</v>
      </c>
      <c r="B2733" s="299" t="s">
        <v>78</v>
      </c>
      <c r="C2733" s="299" t="s">
        <v>35</v>
      </c>
      <c r="D2733" s="301">
        <v>24.714285714285715</v>
      </c>
      <c r="E2733" s="301">
        <v>203</v>
      </c>
      <c r="F2733" s="299" t="s">
        <v>224</v>
      </c>
    </row>
    <row r="2734" spans="1:6" x14ac:dyDescent="0.3">
      <c r="A2734" s="301">
        <v>202402</v>
      </c>
      <c r="B2734" s="299" t="s">
        <v>78</v>
      </c>
      <c r="C2734" s="299" t="s">
        <v>35</v>
      </c>
      <c r="D2734" s="301">
        <v>2.6190476190476191</v>
      </c>
      <c r="E2734" s="301">
        <v>204</v>
      </c>
      <c r="F2734" s="299" t="s">
        <v>262</v>
      </c>
    </row>
    <row r="2735" spans="1:6" x14ac:dyDescent="0.3">
      <c r="A2735" s="301">
        <v>202402</v>
      </c>
      <c r="B2735" s="299" t="s">
        <v>78</v>
      </c>
      <c r="C2735" s="299" t="s">
        <v>35</v>
      </c>
      <c r="D2735" s="301">
        <v>2</v>
      </c>
      <c r="E2735" s="301">
        <v>208</v>
      </c>
      <c r="F2735" s="299" t="s">
        <v>113</v>
      </c>
    </row>
    <row r="2736" spans="1:6" x14ac:dyDescent="0.3">
      <c r="A2736" s="301">
        <v>202402</v>
      </c>
      <c r="B2736" s="299" t="s">
        <v>78</v>
      </c>
      <c r="C2736" s="299" t="s">
        <v>35</v>
      </c>
      <c r="D2736" s="301">
        <v>72.047619047619051</v>
      </c>
      <c r="E2736" s="301">
        <v>214</v>
      </c>
      <c r="F2736" s="299" t="s">
        <v>225</v>
      </c>
    </row>
    <row r="2737" spans="1:6" x14ac:dyDescent="0.3">
      <c r="A2737" s="301">
        <v>202402</v>
      </c>
      <c r="B2737" s="299" t="s">
        <v>78</v>
      </c>
      <c r="C2737" s="299" t="s">
        <v>35</v>
      </c>
      <c r="D2737" s="301">
        <v>2795.6666666666665</v>
      </c>
      <c r="E2737" s="301">
        <v>218</v>
      </c>
      <c r="F2737" s="299" t="s">
        <v>114</v>
      </c>
    </row>
    <row r="2738" spans="1:6" x14ac:dyDescent="0.3">
      <c r="A2738" s="301">
        <v>202402</v>
      </c>
      <c r="B2738" s="299" t="s">
        <v>78</v>
      </c>
      <c r="C2738" s="299" t="s">
        <v>35</v>
      </c>
      <c r="D2738" s="301">
        <v>63.19047619047619</v>
      </c>
      <c r="E2738" s="301">
        <v>222</v>
      </c>
      <c r="F2738" s="299" t="s">
        <v>264</v>
      </c>
    </row>
    <row r="2739" spans="1:6" x14ac:dyDescent="0.3">
      <c r="A2739" s="301">
        <v>202402</v>
      </c>
      <c r="B2739" s="299" t="s">
        <v>78</v>
      </c>
      <c r="C2739" s="299" t="s">
        <v>35</v>
      </c>
      <c r="D2739" s="301">
        <v>39.476190476190474</v>
      </c>
      <c r="E2739" s="301">
        <v>226</v>
      </c>
      <c r="F2739" s="299" t="s">
        <v>265</v>
      </c>
    </row>
    <row r="2740" spans="1:6" x14ac:dyDescent="0.3">
      <c r="A2740" s="301">
        <v>202402</v>
      </c>
      <c r="B2740" s="299" t="s">
        <v>78</v>
      </c>
      <c r="C2740" s="299" t="s">
        <v>35</v>
      </c>
      <c r="D2740" s="301">
        <v>4.2380952380952381</v>
      </c>
      <c r="E2740" s="301">
        <v>231</v>
      </c>
      <c r="F2740" s="299" t="s">
        <v>266</v>
      </c>
    </row>
    <row r="2741" spans="1:6" x14ac:dyDescent="0.3">
      <c r="A2741" s="301">
        <v>202402</v>
      </c>
      <c r="B2741" s="299" t="s">
        <v>78</v>
      </c>
      <c r="C2741" s="299" t="s">
        <v>35</v>
      </c>
      <c r="D2741" s="301">
        <v>7</v>
      </c>
      <c r="E2741" s="301">
        <v>233</v>
      </c>
      <c r="F2741" s="299" t="s">
        <v>104</v>
      </c>
    </row>
    <row r="2742" spans="1:6" x14ac:dyDescent="0.3">
      <c r="A2742" s="301">
        <v>202402</v>
      </c>
      <c r="B2742" s="299" t="s">
        <v>78</v>
      </c>
      <c r="C2742" s="299" t="s">
        <v>35</v>
      </c>
      <c r="D2742" s="301">
        <v>80.80952380952381</v>
      </c>
      <c r="E2742" s="301">
        <v>250</v>
      </c>
      <c r="F2742" s="299" t="s">
        <v>105</v>
      </c>
    </row>
    <row r="2743" spans="1:6" x14ac:dyDescent="0.3">
      <c r="A2743" s="301">
        <v>202402</v>
      </c>
      <c r="B2743" s="299" t="s">
        <v>78</v>
      </c>
      <c r="C2743" s="299" t="s">
        <v>35</v>
      </c>
      <c r="D2743" s="301">
        <v>1</v>
      </c>
      <c r="E2743" s="301">
        <v>254</v>
      </c>
      <c r="F2743" s="299" t="s">
        <v>406</v>
      </c>
    </row>
    <row r="2744" spans="1:6" x14ac:dyDescent="0.3">
      <c r="A2744" s="301">
        <v>202402</v>
      </c>
      <c r="B2744" s="299" t="s">
        <v>78</v>
      </c>
      <c r="C2744" s="299" t="s">
        <v>35</v>
      </c>
      <c r="D2744" s="301">
        <v>62.857142857142854</v>
      </c>
      <c r="E2744" s="301">
        <v>268</v>
      </c>
      <c r="F2744" s="299" t="s">
        <v>269</v>
      </c>
    </row>
    <row r="2745" spans="1:6" x14ac:dyDescent="0.3">
      <c r="A2745" s="301">
        <v>202402</v>
      </c>
      <c r="B2745" s="299" t="s">
        <v>78</v>
      </c>
      <c r="C2745" s="299" t="s">
        <v>35</v>
      </c>
      <c r="D2745" s="301">
        <v>144.8095238095238</v>
      </c>
      <c r="E2745" s="301">
        <v>270</v>
      </c>
      <c r="F2745" s="299" t="s">
        <v>270</v>
      </c>
    </row>
    <row r="2746" spans="1:6" x14ac:dyDescent="0.3">
      <c r="A2746" s="301">
        <v>202402</v>
      </c>
      <c r="B2746" s="299" t="s">
        <v>78</v>
      </c>
      <c r="C2746" s="299" t="s">
        <v>35</v>
      </c>
      <c r="D2746" s="301">
        <v>2.9047619047619047</v>
      </c>
      <c r="E2746" s="301">
        <v>275</v>
      </c>
      <c r="F2746" s="299" t="s">
        <v>271</v>
      </c>
    </row>
    <row r="2747" spans="1:6" x14ac:dyDescent="0.3">
      <c r="A2747" s="301">
        <v>202402</v>
      </c>
      <c r="B2747" s="299" t="s">
        <v>78</v>
      </c>
      <c r="C2747" s="299" t="s">
        <v>35</v>
      </c>
      <c r="D2747" s="301">
        <v>71.61904761904762</v>
      </c>
      <c r="E2747" s="301">
        <v>276</v>
      </c>
      <c r="F2747" s="299" t="s">
        <v>99</v>
      </c>
    </row>
    <row r="2748" spans="1:6" x14ac:dyDescent="0.3">
      <c r="A2748" s="301">
        <v>202402</v>
      </c>
      <c r="B2748" s="299" t="s">
        <v>78</v>
      </c>
      <c r="C2748" s="299" t="s">
        <v>35</v>
      </c>
      <c r="D2748" s="301">
        <v>434.04761904761904</v>
      </c>
      <c r="E2748" s="301">
        <v>288</v>
      </c>
      <c r="F2748" s="299" t="s">
        <v>272</v>
      </c>
    </row>
    <row r="2749" spans="1:6" x14ac:dyDescent="0.3">
      <c r="A2749" s="301">
        <v>202402</v>
      </c>
      <c r="B2749" s="299" t="s">
        <v>78</v>
      </c>
      <c r="C2749" s="299" t="s">
        <v>35</v>
      </c>
      <c r="D2749" s="301">
        <v>3</v>
      </c>
      <c r="E2749" s="301">
        <v>300</v>
      </c>
      <c r="F2749" s="299" t="s">
        <v>117</v>
      </c>
    </row>
    <row r="2750" spans="1:6" x14ac:dyDescent="0.3">
      <c r="A2750" s="301">
        <v>202402</v>
      </c>
      <c r="B2750" s="299" t="s">
        <v>78</v>
      </c>
      <c r="C2750" s="299" t="s">
        <v>35</v>
      </c>
      <c r="D2750" s="301">
        <v>1</v>
      </c>
      <c r="E2750" s="301">
        <v>312</v>
      </c>
      <c r="F2750" s="299" t="s">
        <v>410</v>
      </c>
    </row>
    <row r="2751" spans="1:6" x14ac:dyDescent="0.3">
      <c r="A2751" s="301">
        <v>202402</v>
      </c>
      <c r="B2751" s="299" t="s">
        <v>78</v>
      </c>
      <c r="C2751" s="299" t="s">
        <v>35</v>
      </c>
      <c r="D2751" s="301">
        <v>95.952380952380949</v>
      </c>
      <c r="E2751" s="301">
        <v>320</v>
      </c>
      <c r="F2751" s="299" t="s">
        <v>274</v>
      </c>
    </row>
    <row r="2752" spans="1:6" x14ac:dyDescent="0.3">
      <c r="A2752" s="301">
        <v>202402</v>
      </c>
      <c r="B2752" s="299" t="s">
        <v>78</v>
      </c>
      <c r="C2752" s="299" t="s">
        <v>35</v>
      </c>
      <c r="D2752" s="301">
        <v>57.714285714285715</v>
      </c>
      <c r="E2752" s="301">
        <v>324</v>
      </c>
      <c r="F2752" s="299" t="s">
        <v>275</v>
      </c>
    </row>
    <row r="2753" spans="1:6" x14ac:dyDescent="0.3">
      <c r="A2753" s="301">
        <v>202402</v>
      </c>
      <c r="B2753" s="299" t="s">
        <v>78</v>
      </c>
      <c r="C2753" s="299" t="s">
        <v>35</v>
      </c>
      <c r="D2753" s="301">
        <v>4.1904761904761907</v>
      </c>
      <c r="E2753" s="301">
        <v>332</v>
      </c>
      <c r="F2753" s="299" t="s">
        <v>277</v>
      </c>
    </row>
    <row r="2754" spans="1:6" x14ac:dyDescent="0.3">
      <c r="A2754" s="301">
        <v>202402</v>
      </c>
      <c r="B2754" s="299" t="s">
        <v>78</v>
      </c>
      <c r="C2754" s="299" t="s">
        <v>35</v>
      </c>
      <c r="D2754" s="301">
        <v>468</v>
      </c>
      <c r="E2754" s="301">
        <v>340</v>
      </c>
      <c r="F2754" s="299" t="s">
        <v>190</v>
      </c>
    </row>
    <row r="2755" spans="1:6" x14ac:dyDescent="0.3">
      <c r="A2755" s="301">
        <v>202402</v>
      </c>
      <c r="B2755" s="299" t="s">
        <v>78</v>
      </c>
      <c r="C2755" s="299" t="s">
        <v>35</v>
      </c>
      <c r="D2755" s="301">
        <v>13.904761904761905</v>
      </c>
      <c r="E2755" s="301">
        <v>348</v>
      </c>
      <c r="F2755" s="299" t="s">
        <v>279</v>
      </c>
    </row>
    <row r="2756" spans="1:6" x14ac:dyDescent="0.3">
      <c r="A2756" s="301">
        <v>202402</v>
      </c>
      <c r="B2756" s="299" t="s">
        <v>78</v>
      </c>
      <c r="C2756" s="299" t="s">
        <v>35</v>
      </c>
      <c r="D2756" s="301">
        <v>206.95238095238096</v>
      </c>
      <c r="E2756" s="301">
        <v>356</v>
      </c>
      <c r="F2756" s="299" t="s">
        <v>281</v>
      </c>
    </row>
    <row r="2757" spans="1:6" x14ac:dyDescent="0.3">
      <c r="A2757" s="301">
        <v>202402</v>
      </c>
      <c r="B2757" s="299" t="s">
        <v>78</v>
      </c>
      <c r="C2757" s="299" t="s">
        <v>35</v>
      </c>
      <c r="D2757" s="301">
        <v>0.95238095238095233</v>
      </c>
      <c r="E2757" s="301">
        <v>368</v>
      </c>
      <c r="F2757" s="299" t="s">
        <v>284</v>
      </c>
    </row>
    <row r="2758" spans="1:6" x14ac:dyDescent="0.3">
      <c r="A2758" s="301">
        <v>202402</v>
      </c>
      <c r="B2758" s="299" t="s">
        <v>78</v>
      </c>
      <c r="C2758" s="299" t="s">
        <v>35</v>
      </c>
      <c r="D2758" s="301">
        <v>1</v>
      </c>
      <c r="E2758" s="301">
        <v>372</v>
      </c>
      <c r="F2758" s="299" t="s">
        <v>106</v>
      </c>
    </row>
    <row r="2759" spans="1:6" x14ac:dyDescent="0.3">
      <c r="A2759" s="301">
        <v>202402</v>
      </c>
      <c r="B2759" s="299" t="s">
        <v>78</v>
      </c>
      <c r="C2759" s="299" t="s">
        <v>35</v>
      </c>
      <c r="D2759" s="301">
        <v>85.61904761904762</v>
      </c>
      <c r="E2759" s="301">
        <v>380</v>
      </c>
      <c r="F2759" s="299" t="s">
        <v>107</v>
      </c>
    </row>
    <row r="2760" spans="1:6" x14ac:dyDescent="0.3">
      <c r="A2760" s="301">
        <v>202402</v>
      </c>
      <c r="B2760" s="299" t="s">
        <v>78</v>
      </c>
      <c r="C2760" s="299" t="s">
        <v>35</v>
      </c>
      <c r="D2760" s="301">
        <v>41.666666666666664</v>
      </c>
      <c r="E2760" s="301">
        <v>384</v>
      </c>
      <c r="F2760" s="299" t="s">
        <v>286</v>
      </c>
    </row>
    <row r="2761" spans="1:6" x14ac:dyDescent="0.3">
      <c r="A2761" s="301">
        <v>202402</v>
      </c>
      <c r="B2761" s="299" t="s">
        <v>78</v>
      </c>
      <c r="C2761" s="299" t="s">
        <v>35</v>
      </c>
      <c r="D2761" s="301">
        <v>4.7619047619047616E-2</v>
      </c>
      <c r="E2761" s="301">
        <v>392</v>
      </c>
      <c r="F2761" s="299" t="s">
        <v>288</v>
      </c>
    </row>
    <row r="2762" spans="1:6" x14ac:dyDescent="0.3">
      <c r="A2762" s="301">
        <v>202402</v>
      </c>
      <c r="B2762" s="299" t="s">
        <v>78</v>
      </c>
      <c r="C2762" s="299" t="s">
        <v>35</v>
      </c>
      <c r="D2762" s="301">
        <v>1.6666666666666667</v>
      </c>
      <c r="E2762" s="301">
        <v>398</v>
      </c>
      <c r="F2762" s="299" t="s">
        <v>289</v>
      </c>
    </row>
    <row r="2763" spans="1:6" x14ac:dyDescent="0.3">
      <c r="A2763" s="301">
        <v>202402</v>
      </c>
      <c r="B2763" s="299" t="s">
        <v>78</v>
      </c>
      <c r="C2763" s="299" t="s">
        <v>35</v>
      </c>
      <c r="D2763" s="301">
        <v>1</v>
      </c>
      <c r="E2763" s="301">
        <v>400</v>
      </c>
      <c r="F2763" s="299" t="s">
        <v>290</v>
      </c>
    </row>
    <row r="2764" spans="1:6" x14ac:dyDescent="0.3">
      <c r="A2764" s="301">
        <v>202402</v>
      </c>
      <c r="B2764" s="299" t="s">
        <v>78</v>
      </c>
      <c r="C2764" s="299" t="s">
        <v>35</v>
      </c>
      <c r="D2764" s="301">
        <v>0.14285714285714285</v>
      </c>
      <c r="E2764" s="301">
        <v>404</v>
      </c>
      <c r="F2764" s="299" t="s">
        <v>291</v>
      </c>
    </row>
    <row r="2765" spans="1:6" x14ac:dyDescent="0.3">
      <c r="A2765" s="301">
        <v>202402</v>
      </c>
      <c r="B2765" s="299" t="s">
        <v>78</v>
      </c>
      <c r="C2765" s="299" t="s">
        <v>35</v>
      </c>
      <c r="D2765" s="301">
        <v>1</v>
      </c>
      <c r="E2765" s="301">
        <v>418</v>
      </c>
      <c r="F2765" s="299" t="s">
        <v>296</v>
      </c>
    </row>
    <row r="2766" spans="1:6" x14ac:dyDescent="0.3">
      <c r="A2766" s="301">
        <v>202402</v>
      </c>
      <c r="B2766" s="299" t="s">
        <v>78</v>
      </c>
      <c r="C2766" s="299" t="s">
        <v>35</v>
      </c>
      <c r="D2766" s="301">
        <v>0.52380952380952384</v>
      </c>
      <c r="E2766" s="301">
        <v>426</v>
      </c>
      <c r="F2766" s="299" t="s">
        <v>298</v>
      </c>
    </row>
    <row r="2767" spans="1:6" x14ac:dyDescent="0.3">
      <c r="A2767" s="301">
        <v>202402</v>
      </c>
      <c r="B2767" s="299" t="s">
        <v>78</v>
      </c>
      <c r="C2767" s="299" t="s">
        <v>35</v>
      </c>
      <c r="D2767" s="301">
        <v>37.19047619047619</v>
      </c>
      <c r="E2767" s="301">
        <v>428</v>
      </c>
      <c r="F2767" s="299" t="s">
        <v>108</v>
      </c>
    </row>
    <row r="2768" spans="1:6" x14ac:dyDescent="0.3">
      <c r="A2768" s="301">
        <v>202402</v>
      </c>
      <c r="B2768" s="299" t="s">
        <v>78</v>
      </c>
      <c r="C2768" s="299" t="s">
        <v>35</v>
      </c>
      <c r="D2768" s="301">
        <v>0.2857142857142857</v>
      </c>
      <c r="E2768" s="301">
        <v>434</v>
      </c>
      <c r="F2768" s="299" t="s">
        <v>299</v>
      </c>
    </row>
    <row r="2769" spans="1:6" x14ac:dyDescent="0.3">
      <c r="A2769" s="301">
        <v>202402</v>
      </c>
      <c r="B2769" s="299" t="s">
        <v>78</v>
      </c>
      <c r="C2769" s="299" t="s">
        <v>35</v>
      </c>
      <c r="D2769" s="301">
        <v>490.23809523809524</v>
      </c>
      <c r="E2769" s="301">
        <v>440</v>
      </c>
      <c r="F2769" s="299" t="s">
        <v>118</v>
      </c>
    </row>
    <row r="2770" spans="1:6" x14ac:dyDescent="0.3">
      <c r="A2770" s="301">
        <v>202402</v>
      </c>
      <c r="B2770" s="299" t="s">
        <v>78</v>
      </c>
      <c r="C2770" s="299" t="s">
        <v>35</v>
      </c>
      <c r="D2770" s="301">
        <v>384.71428571428572</v>
      </c>
      <c r="E2770" s="301">
        <v>466</v>
      </c>
      <c r="F2770" s="299" t="s">
        <v>304</v>
      </c>
    </row>
    <row r="2771" spans="1:6" x14ac:dyDescent="0.3">
      <c r="A2771" s="301">
        <v>202402</v>
      </c>
      <c r="B2771" s="299" t="s">
        <v>78</v>
      </c>
      <c r="C2771" s="299" t="s">
        <v>35</v>
      </c>
      <c r="D2771" s="301">
        <v>25.61904761904762</v>
      </c>
      <c r="E2771" s="301">
        <v>478</v>
      </c>
      <c r="F2771" s="299" t="s">
        <v>305</v>
      </c>
    </row>
    <row r="2772" spans="1:6" x14ac:dyDescent="0.3">
      <c r="A2772" s="301">
        <v>202402</v>
      </c>
      <c r="B2772" s="299" t="s">
        <v>78</v>
      </c>
      <c r="C2772" s="299" t="s">
        <v>35</v>
      </c>
      <c r="D2772" s="301">
        <v>29.095238095238095</v>
      </c>
      <c r="E2772" s="301">
        <v>484</v>
      </c>
      <c r="F2772" s="299" t="s">
        <v>307</v>
      </c>
    </row>
    <row r="2773" spans="1:6" x14ac:dyDescent="0.3">
      <c r="A2773" s="301">
        <v>202402</v>
      </c>
      <c r="B2773" s="299" t="s">
        <v>78</v>
      </c>
      <c r="C2773" s="299" t="s">
        <v>35</v>
      </c>
      <c r="D2773" s="301">
        <v>82.61904761904762</v>
      </c>
      <c r="E2773" s="301">
        <v>498</v>
      </c>
      <c r="F2773" s="299" t="s">
        <v>310</v>
      </c>
    </row>
    <row r="2774" spans="1:6" x14ac:dyDescent="0.3">
      <c r="A2774" s="301">
        <v>202402</v>
      </c>
      <c r="B2774" s="299" t="s">
        <v>78</v>
      </c>
      <c r="C2774" s="299" t="s">
        <v>35</v>
      </c>
      <c r="D2774" s="301">
        <v>26055.761904761905</v>
      </c>
      <c r="E2774" s="301">
        <v>504</v>
      </c>
      <c r="F2774" s="299" t="s">
        <v>95</v>
      </c>
    </row>
    <row r="2775" spans="1:6" x14ac:dyDescent="0.3">
      <c r="A2775" s="301">
        <v>202402</v>
      </c>
      <c r="B2775" s="299" t="s">
        <v>78</v>
      </c>
      <c r="C2775" s="299" t="s">
        <v>35</v>
      </c>
      <c r="D2775" s="301">
        <v>3.0476190476190474</v>
      </c>
      <c r="E2775" s="301">
        <v>508</v>
      </c>
      <c r="F2775" s="299" t="s">
        <v>313</v>
      </c>
    </row>
    <row r="2776" spans="1:6" x14ac:dyDescent="0.3">
      <c r="A2776" s="301">
        <v>202402</v>
      </c>
      <c r="B2776" s="299" t="s">
        <v>78</v>
      </c>
      <c r="C2776" s="299" t="s">
        <v>35</v>
      </c>
      <c r="D2776" s="301">
        <v>0.90476190476190477</v>
      </c>
      <c r="E2776" s="301">
        <v>516</v>
      </c>
      <c r="F2776" s="299" t="s">
        <v>314</v>
      </c>
    </row>
    <row r="2777" spans="1:6" x14ac:dyDescent="0.3">
      <c r="A2777" s="301">
        <v>202402</v>
      </c>
      <c r="B2777" s="299" t="s">
        <v>78</v>
      </c>
      <c r="C2777" s="299" t="s">
        <v>35</v>
      </c>
      <c r="D2777" s="301">
        <v>1</v>
      </c>
      <c r="E2777" s="301">
        <v>520</v>
      </c>
      <c r="F2777" s="299" t="s">
        <v>386</v>
      </c>
    </row>
    <row r="2778" spans="1:6" x14ac:dyDescent="0.3">
      <c r="A2778" s="301">
        <v>202402</v>
      </c>
      <c r="B2778" s="299" t="s">
        <v>78</v>
      </c>
      <c r="C2778" s="299" t="s">
        <v>35</v>
      </c>
      <c r="D2778" s="301">
        <v>25</v>
      </c>
      <c r="E2778" s="301">
        <v>524</v>
      </c>
      <c r="F2778" s="299" t="s">
        <v>315</v>
      </c>
    </row>
    <row r="2779" spans="1:6" x14ac:dyDescent="0.3">
      <c r="A2779" s="301">
        <v>202402</v>
      </c>
      <c r="B2779" s="299" t="s">
        <v>78</v>
      </c>
      <c r="C2779" s="299" t="s">
        <v>35</v>
      </c>
      <c r="D2779" s="301">
        <v>18.38095238095238</v>
      </c>
      <c r="E2779" s="301">
        <v>528</v>
      </c>
      <c r="F2779" s="299" t="s">
        <v>316</v>
      </c>
    </row>
    <row r="2780" spans="1:6" x14ac:dyDescent="0.3">
      <c r="A2780" s="301">
        <v>202402</v>
      </c>
      <c r="B2780" s="299" t="s">
        <v>78</v>
      </c>
      <c r="C2780" s="299" t="s">
        <v>35</v>
      </c>
      <c r="D2780" s="301">
        <v>0.52380952380952384</v>
      </c>
      <c r="E2780" s="301">
        <v>534</v>
      </c>
      <c r="F2780" s="299" t="s">
        <v>421</v>
      </c>
    </row>
    <row r="2781" spans="1:6" x14ac:dyDescent="0.3">
      <c r="A2781" s="301">
        <v>202402</v>
      </c>
      <c r="B2781" s="299" t="s">
        <v>78</v>
      </c>
      <c r="C2781" s="299" t="s">
        <v>35</v>
      </c>
      <c r="D2781" s="301">
        <v>8.1428571428571423</v>
      </c>
      <c r="E2781" s="301">
        <v>540</v>
      </c>
      <c r="F2781" s="299" t="s">
        <v>317</v>
      </c>
    </row>
    <row r="2782" spans="1:6" x14ac:dyDescent="0.3">
      <c r="A2782" s="301">
        <v>202402</v>
      </c>
      <c r="B2782" s="299" t="s">
        <v>78</v>
      </c>
      <c r="C2782" s="299" t="s">
        <v>35</v>
      </c>
      <c r="D2782" s="301">
        <v>1</v>
      </c>
      <c r="E2782" s="301">
        <v>548</v>
      </c>
      <c r="F2782" s="299" t="s">
        <v>387</v>
      </c>
    </row>
    <row r="2783" spans="1:6" x14ac:dyDescent="0.3">
      <c r="A2783" s="301">
        <v>202402</v>
      </c>
      <c r="B2783" s="299" t="s">
        <v>78</v>
      </c>
      <c r="C2783" s="299" t="s">
        <v>35</v>
      </c>
      <c r="D2783" s="301">
        <v>465.28571428571428</v>
      </c>
      <c r="E2783" s="301">
        <v>558</v>
      </c>
      <c r="F2783" s="299" t="s">
        <v>191</v>
      </c>
    </row>
    <row r="2784" spans="1:6" x14ac:dyDescent="0.3">
      <c r="A2784" s="301">
        <v>202402</v>
      </c>
      <c r="B2784" s="299" t="s">
        <v>78</v>
      </c>
      <c r="C2784" s="299" t="s">
        <v>35</v>
      </c>
      <c r="D2784" s="301">
        <v>3.7142857142857144</v>
      </c>
      <c r="E2784" s="301">
        <v>562</v>
      </c>
      <c r="F2784" s="299" t="s">
        <v>388</v>
      </c>
    </row>
    <row r="2785" spans="1:6" x14ac:dyDescent="0.3">
      <c r="A2785" s="301">
        <v>202402</v>
      </c>
      <c r="B2785" s="299" t="s">
        <v>78</v>
      </c>
      <c r="C2785" s="299" t="s">
        <v>35</v>
      </c>
      <c r="D2785" s="301">
        <v>237.23809523809524</v>
      </c>
      <c r="E2785" s="301">
        <v>566</v>
      </c>
      <c r="F2785" s="299" t="s">
        <v>319</v>
      </c>
    </row>
    <row r="2786" spans="1:6" x14ac:dyDescent="0.3">
      <c r="A2786" s="301">
        <v>202402</v>
      </c>
      <c r="B2786" s="299" t="s">
        <v>78</v>
      </c>
      <c r="C2786" s="299" t="s">
        <v>35</v>
      </c>
      <c r="D2786" s="301">
        <v>2.5714285714285716</v>
      </c>
      <c r="E2786" s="301">
        <v>578</v>
      </c>
      <c r="F2786" s="299" t="s">
        <v>321</v>
      </c>
    </row>
    <row r="2787" spans="1:6" x14ac:dyDescent="0.3">
      <c r="A2787" s="301">
        <v>202402</v>
      </c>
      <c r="B2787" s="299" t="s">
        <v>78</v>
      </c>
      <c r="C2787" s="299" t="s">
        <v>35</v>
      </c>
      <c r="D2787" s="301">
        <v>167.47619047619048</v>
      </c>
      <c r="E2787" s="301">
        <v>586</v>
      </c>
      <c r="F2787" s="299" t="s">
        <v>324</v>
      </c>
    </row>
    <row r="2788" spans="1:6" x14ac:dyDescent="0.3">
      <c r="A2788" s="301">
        <v>202402</v>
      </c>
      <c r="B2788" s="299" t="s">
        <v>78</v>
      </c>
      <c r="C2788" s="299" t="s">
        <v>35</v>
      </c>
      <c r="D2788" s="301">
        <v>1.4285714285714286</v>
      </c>
      <c r="E2788" s="301">
        <v>591</v>
      </c>
      <c r="F2788" s="299" t="s">
        <v>325</v>
      </c>
    </row>
    <row r="2789" spans="1:6" x14ac:dyDescent="0.3">
      <c r="A2789" s="301">
        <v>202402</v>
      </c>
      <c r="B2789" s="299" t="s">
        <v>78</v>
      </c>
      <c r="C2789" s="299" t="s">
        <v>35</v>
      </c>
      <c r="D2789" s="301">
        <v>416.33333333333331</v>
      </c>
      <c r="E2789" s="301">
        <v>600</v>
      </c>
      <c r="F2789" s="299" t="s">
        <v>192</v>
      </c>
    </row>
    <row r="2790" spans="1:6" x14ac:dyDescent="0.3">
      <c r="A2790" s="301">
        <v>202402</v>
      </c>
      <c r="B2790" s="299" t="s">
        <v>78</v>
      </c>
      <c r="C2790" s="299" t="s">
        <v>35</v>
      </c>
      <c r="D2790" s="301">
        <v>378.47619047619048</v>
      </c>
      <c r="E2790" s="301">
        <v>604</v>
      </c>
      <c r="F2790" s="299" t="s">
        <v>326</v>
      </c>
    </row>
    <row r="2791" spans="1:6" x14ac:dyDescent="0.3">
      <c r="A2791" s="301">
        <v>202402</v>
      </c>
      <c r="B2791" s="299" t="s">
        <v>78</v>
      </c>
      <c r="C2791" s="299" t="s">
        <v>35</v>
      </c>
      <c r="D2791" s="301">
        <v>23.142857142857142</v>
      </c>
      <c r="E2791" s="301">
        <v>608</v>
      </c>
      <c r="F2791" s="299" t="s">
        <v>327</v>
      </c>
    </row>
    <row r="2792" spans="1:6" x14ac:dyDescent="0.3">
      <c r="A2792" s="301">
        <v>202402</v>
      </c>
      <c r="B2792" s="299" t="s">
        <v>78</v>
      </c>
      <c r="C2792" s="299" t="s">
        <v>35</v>
      </c>
      <c r="D2792" s="301">
        <v>978.90476190476193</v>
      </c>
      <c r="E2792" s="301">
        <v>616</v>
      </c>
      <c r="F2792" s="299" t="s">
        <v>96</v>
      </c>
    </row>
    <row r="2793" spans="1:6" x14ac:dyDescent="0.3">
      <c r="A2793" s="301">
        <v>202402</v>
      </c>
      <c r="B2793" s="299" t="s">
        <v>78</v>
      </c>
      <c r="C2793" s="299" t="s">
        <v>35</v>
      </c>
      <c r="D2793" s="301">
        <v>297.95238095238096</v>
      </c>
      <c r="E2793" s="301">
        <v>620</v>
      </c>
      <c r="F2793" s="299" t="s">
        <v>109</v>
      </c>
    </row>
    <row r="2794" spans="1:6" x14ac:dyDescent="0.3">
      <c r="A2794" s="301">
        <v>202402</v>
      </c>
      <c r="B2794" s="299" t="s">
        <v>78</v>
      </c>
      <c r="C2794" s="299" t="s">
        <v>35</v>
      </c>
      <c r="D2794" s="301">
        <v>127.9047619047619</v>
      </c>
      <c r="E2794" s="301">
        <v>624</v>
      </c>
      <c r="F2794" s="299" t="s">
        <v>329</v>
      </c>
    </row>
    <row r="2795" spans="1:6" x14ac:dyDescent="0.3">
      <c r="A2795" s="301">
        <v>202402</v>
      </c>
      <c r="B2795" s="299" t="s">
        <v>78</v>
      </c>
      <c r="C2795" s="299" t="s">
        <v>35</v>
      </c>
      <c r="D2795" s="301">
        <v>18781.428571428572</v>
      </c>
      <c r="E2795" s="301">
        <v>642</v>
      </c>
      <c r="F2795" s="299" t="s">
        <v>97</v>
      </c>
    </row>
    <row r="2796" spans="1:6" x14ac:dyDescent="0.3">
      <c r="A2796" s="301">
        <v>202402</v>
      </c>
      <c r="B2796" s="299" t="s">
        <v>78</v>
      </c>
      <c r="C2796" s="299" t="s">
        <v>35</v>
      </c>
      <c r="D2796" s="301">
        <v>240.1904761904762</v>
      </c>
      <c r="E2796" s="301">
        <v>643</v>
      </c>
      <c r="F2796" s="299" t="s">
        <v>333</v>
      </c>
    </row>
    <row r="2797" spans="1:6" x14ac:dyDescent="0.3">
      <c r="A2797" s="301">
        <v>202402</v>
      </c>
      <c r="B2797" s="299" t="s">
        <v>78</v>
      </c>
      <c r="C2797" s="299" t="s">
        <v>35</v>
      </c>
      <c r="D2797" s="301">
        <v>2</v>
      </c>
      <c r="E2797" s="301">
        <v>646</v>
      </c>
      <c r="F2797" s="299" t="s">
        <v>334</v>
      </c>
    </row>
    <row r="2798" spans="1:6" x14ac:dyDescent="0.3">
      <c r="A2798" s="301">
        <v>202402</v>
      </c>
      <c r="B2798" s="299" t="s">
        <v>78</v>
      </c>
      <c r="C2798" s="299" t="s">
        <v>35</v>
      </c>
      <c r="D2798" s="301">
        <v>1</v>
      </c>
      <c r="E2798" s="301">
        <v>682</v>
      </c>
      <c r="F2798" s="299" t="s">
        <v>339</v>
      </c>
    </row>
    <row r="2799" spans="1:6" x14ac:dyDescent="0.3">
      <c r="A2799" s="301">
        <v>202402</v>
      </c>
      <c r="B2799" s="299" t="s">
        <v>78</v>
      </c>
      <c r="C2799" s="299" t="s">
        <v>35</v>
      </c>
      <c r="D2799" s="301">
        <v>679.66666666666663</v>
      </c>
      <c r="E2799" s="301">
        <v>686</v>
      </c>
      <c r="F2799" s="299" t="s">
        <v>193</v>
      </c>
    </row>
    <row r="2800" spans="1:6" x14ac:dyDescent="0.3">
      <c r="A2800" s="301">
        <v>202402</v>
      </c>
      <c r="B2800" s="299" t="s">
        <v>78</v>
      </c>
      <c r="C2800" s="299" t="s">
        <v>35</v>
      </c>
      <c r="D2800" s="301">
        <v>1</v>
      </c>
      <c r="E2800" s="301">
        <v>688</v>
      </c>
      <c r="F2800" s="299" t="s">
        <v>340</v>
      </c>
    </row>
    <row r="2801" spans="1:6" x14ac:dyDescent="0.3">
      <c r="A2801" s="301">
        <v>202402</v>
      </c>
      <c r="B2801" s="299" t="s">
        <v>78</v>
      </c>
      <c r="C2801" s="299" t="s">
        <v>35</v>
      </c>
      <c r="D2801" s="301">
        <v>2.5714285714285716</v>
      </c>
      <c r="E2801" s="301">
        <v>694</v>
      </c>
      <c r="F2801" s="299" t="s">
        <v>342</v>
      </c>
    </row>
    <row r="2802" spans="1:6" x14ac:dyDescent="0.3">
      <c r="A2802" s="301">
        <v>202402</v>
      </c>
      <c r="B2802" s="299" t="s">
        <v>78</v>
      </c>
      <c r="C2802" s="299" t="s">
        <v>35</v>
      </c>
      <c r="D2802" s="301">
        <v>16.19047619047619</v>
      </c>
      <c r="E2802" s="301">
        <v>703</v>
      </c>
      <c r="F2802" s="299" t="s">
        <v>94</v>
      </c>
    </row>
    <row r="2803" spans="1:6" x14ac:dyDescent="0.3">
      <c r="A2803" s="301">
        <v>202402</v>
      </c>
      <c r="B2803" s="299" t="s">
        <v>78</v>
      </c>
      <c r="C2803" s="299" t="s">
        <v>35</v>
      </c>
      <c r="D2803" s="301">
        <v>1.7142857142857142</v>
      </c>
      <c r="E2803" s="301">
        <v>704</v>
      </c>
      <c r="F2803" s="299" t="s">
        <v>344</v>
      </c>
    </row>
    <row r="2804" spans="1:6" x14ac:dyDescent="0.3">
      <c r="A2804" s="301">
        <v>202402</v>
      </c>
      <c r="B2804" s="299" t="s">
        <v>78</v>
      </c>
      <c r="C2804" s="299" t="s">
        <v>35</v>
      </c>
      <c r="D2804" s="301">
        <v>1</v>
      </c>
      <c r="E2804" s="301">
        <v>705</v>
      </c>
      <c r="F2804" s="299" t="s">
        <v>115</v>
      </c>
    </row>
    <row r="2805" spans="1:6" x14ac:dyDescent="0.3">
      <c r="A2805" s="301">
        <v>202402</v>
      </c>
      <c r="B2805" s="299" t="s">
        <v>78</v>
      </c>
      <c r="C2805" s="299" t="s">
        <v>35</v>
      </c>
      <c r="D2805" s="301">
        <v>1</v>
      </c>
      <c r="E2805" s="301">
        <v>706</v>
      </c>
      <c r="F2805" s="299" t="s">
        <v>395</v>
      </c>
    </row>
    <row r="2806" spans="1:6" x14ac:dyDescent="0.3">
      <c r="A2806" s="301">
        <v>202402</v>
      </c>
      <c r="B2806" s="299" t="s">
        <v>78</v>
      </c>
      <c r="C2806" s="299" t="s">
        <v>35</v>
      </c>
      <c r="D2806" s="301">
        <v>3</v>
      </c>
      <c r="E2806" s="301">
        <v>710</v>
      </c>
      <c r="F2806" s="299" t="s">
        <v>345</v>
      </c>
    </row>
    <row r="2807" spans="1:6" x14ac:dyDescent="0.3">
      <c r="A2807" s="301">
        <v>202402</v>
      </c>
      <c r="B2807" s="299" t="s">
        <v>78</v>
      </c>
      <c r="C2807" s="299" t="s">
        <v>35</v>
      </c>
      <c r="D2807" s="301">
        <v>208608.76190476189</v>
      </c>
      <c r="E2807" s="301">
        <v>724</v>
      </c>
      <c r="F2807" s="299" t="s">
        <v>223</v>
      </c>
    </row>
    <row r="2808" spans="1:6" x14ac:dyDescent="0.3">
      <c r="A2808" s="301">
        <v>202402</v>
      </c>
      <c r="B2808" s="299" t="s">
        <v>78</v>
      </c>
      <c r="C2808" s="299" t="s">
        <v>35</v>
      </c>
      <c r="D2808" s="301">
        <v>1</v>
      </c>
      <c r="E2808" s="301">
        <v>729</v>
      </c>
      <c r="F2808" s="299" t="s">
        <v>347</v>
      </c>
    </row>
    <row r="2809" spans="1:6" x14ac:dyDescent="0.3">
      <c r="A2809" s="301">
        <v>202402</v>
      </c>
      <c r="B2809" s="299" t="s">
        <v>78</v>
      </c>
      <c r="C2809" s="299" t="s">
        <v>35</v>
      </c>
      <c r="D2809" s="301">
        <v>3.2857142857142856</v>
      </c>
      <c r="E2809" s="301">
        <v>732</v>
      </c>
      <c r="F2809" s="299" t="s">
        <v>348</v>
      </c>
    </row>
    <row r="2810" spans="1:6" x14ac:dyDescent="0.3">
      <c r="A2810" s="301">
        <v>202402</v>
      </c>
      <c r="B2810" s="299" t="s">
        <v>78</v>
      </c>
      <c r="C2810" s="299" t="s">
        <v>35</v>
      </c>
      <c r="D2810" s="301">
        <v>2</v>
      </c>
      <c r="E2810" s="301">
        <v>752</v>
      </c>
      <c r="F2810" s="299" t="s">
        <v>119</v>
      </c>
    </row>
    <row r="2811" spans="1:6" x14ac:dyDescent="0.3">
      <c r="A2811" s="301">
        <v>202402</v>
      </c>
      <c r="B2811" s="299" t="s">
        <v>78</v>
      </c>
      <c r="C2811" s="299" t="s">
        <v>35</v>
      </c>
      <c r="D2811" s="301">
        <v>6</v>
      </c>
      <c r="E2811" s="301">
        <v>756</v>
      </c>
      <c r="F2811" s="299" t="s">
        <v>350</v>
      </c>
    </row>
    <row r="2812" spans="1:6" x14ac:dyDescent="0.3">
      <c r="A2812" s="301">
        <v>202402</v>
      </c>
      <c r="B2812" s="299" t="s">
        <v>78</v>
      </c>
      <c r="C2812" s="299" t="s">
        <v>35</v>
      </c>
      <c r="D2812" s="301">
        <v>3.9047619047619047</v>
      </c>
      <c r="E2812" s="301">
        <v>760</v>
      </c>
      <c r="F2812" s="299" t="s">
        <v>351</v>
      </c>
    </row>
    <row r="2813" spans="1:6" x14ac:dyDescent="0.3">
      <c r="A2813" s="301">
        <v>202402</v>
      </c>
      <c r="B2813" s="299" t="s">
        <v>78</v>
      </c>
      <c r="C2813" s="299" t="s">
        <v>35</v>
      </c>
      <c r="D2813" s="301">
        <v>21</v>
      </c>
      <c r="E2813" s="301">
        <v>764</v>
      </c>
      <c r="F2813" s="299" t="s">
        <v>353</v>
      </c>
    </row>
    <row r="2814" spans="1:6" x14ac:dyDescent="0.3">
      <c r="A2814" s="301">
        <v>202402</v>
      </c>
      <c r="B2814" s="299" t="s">
        <v>78</v>
      </c>
      <c r="C2814" s="299" t="s">
        <v>35</v>
      </c>
      <c r="D2814" s="301">
        <v>4</v>
      </c>
      <c r="E2814" s="301">
        <v>768</v>
      </c>
      <c r="F2814" s="299" t="s">
        <v>354</v>
      </c>
    </row>
    <row r="2815" spans="1:6" x14ac:dyDescent="0.3">
      <c r="A2815" s="301">
        <v>202402</v>
      </c>
      <c r="B2815" s="299" t="s">
        <v>78</v>
      </c>
      <c r="C2815" s="299" t="s">
        <v>35</v>
      </c>
      <c r="D2815" s="301">
        <v>3</v>
      </c>
      <c r="E2815" s="301">
        <v>788</v>
      </c>
      <c r="F2815" s="299" t="s">
        <v>357</v>
      </c>
    </row>
    <row r="2816" spans="1:6" x14ac:dyDescent="0.3">
      <c r="A2816" s="301">
        <v>202402</v>
      </c>
      <c r="B2816" s="299" t="s">
        <v>78</v>
      </c>
      <c r="C2816" s="299" t="s">
        <v>35</v>
      </c>
      <c r="D2816" s="301">
        <v>1</v>
      </c>
      <c r="E2816" s="301">
        <v>792</v>
      </c>
      <c r="F2816" s="299" t="s">
        <v>358</v>
      </c>
    </row>
    <row r="2817" spans="1:6" x14ac:dyDescent="0.3">
      <c r="A2817" s="301">
        <v>202402</v>
      </c>
      <c r="B2817" s="299" t="s">
        <v>78</v>
      </c>
      <c r="C2817" s="299" t="s">
        <v>35</v>
      </c>
      <c r="D2817" s="301">
        <v>1</v>
      </c>
      <c r="E2817" s="301">
        <v>800</v>
      </c>
      <c r="F2817" s="299" t="s">
        <v>360</v>
      </c>
    </row>
    <row r="2818" spans="1:6" x14ac:dyDescent="0.3">
      <c r="A2818" s="301">
        <v>202402</v>
      </c>
      <c r="B2818" s="299" t="s">
        <v>78</v>
      </c>
      <c r="C2818" s="299" t="s">
        <v>35</v>
      </c>
      <c r="D2818" s="301">
        <v>828.42857142857144</v>
      </c>
      <c r="E2818" s="301">
        <v>804</v>
      </c>
      <c r="F2818" s="299" t="s">
        <v>98</v>
      </c>
    </row>
    <row r="2819" spans="1:6" x14ac:dyDescent="0.3">
      <c r="A2819" s="301">
        <v>202402</v>
      </c>
      <c r="B2819" s="299" t="s">
        <v>78</v>
      </c>
      <c r="C2819" s="299" t="s">
        <v>35</v>
      </c>
      <c r="D2819" s="301">
        <v>1.8571428571428572</v>
      </c>
      <c r="E2819" s="301">
        <v>807</v>
      </c>
      <c r="F2819" s="299" t="s">
        <v>361</v>
      </c>
    </row>
    <row r="2820" spans="1:6" x14ac:dyDescent="0.3">
      <c r="A2820" s="301">
        <v>202402</v>
      </c>
      <c r="B2820" s="299" t="s">
        <v>78</v>
      </c>
      <c r="C2820" s="299" t="s">
        <v>35</v>
      </c>
      <c r="D2820" s="301">
        <v>1</v>
      </c>
      <c r="E2820" s="301">
        <v>818</v>
      </c>
      <c r="F2820" s="299" t="s">
        <v>362</v>
      </c>
    </row>
    <row r="2821" spans="1:6" x14ac:dyDescent="0.3">
      <c r="A2821" s="301">
        <v>202402</v>
      </c>
      <c r="B2821" s="299" t="s">
        <v>78</v>
      </c>
      <c r="C2821" s="299" t="s">
        <v>35</v>
      </c>
      <c r="D2821" s="301">
        <v>50.571428571428569</v>
      </c>
      <c r="E2821" s="301">
        <v>826</v>
      </c>
      <c r="F2821" s="299" t="s">
        <v>110</v>
      </c>
    </row>
    <row r="2822" spans="1:6" x14ac:dyDescent="0.3">
      <c r="A2822" s="301">
        <v>202402</v>
      </c>
      <c r="B2822" s="299" t="s">
        <v>78</v>
      </c>
      <c r="C2822" s="299" t="s">
        <v>35</v>
      </c>
      <c r="D2822" s="301">
        <v>4</v>
      </c>
      <c r="E2822" s="301">
        <v>840</v>
      </c>
      <c r="F2822" s="299" t="s">
        <v>365</v>
      </c>
    </row>
    <row r="2823" spans="1:6" x14ac:dyDescent="0.3">
      <c r="A2823" s="301">
        <v>202402</v>
      </c>
      <c r="B2823" s="299" t="s">
        <v>78</v>
      </c>
      <c r="C2823" s="299" t="s">
        <v>35</v>
      </c>
      <c r="D2823" s="301">
        <v>17.238095238095237</v>
      </c>
      <c r="E2823" s="301">
        <v>854</v>
      </c>
      <c r="F2823" s="299" t="s">
        <v>367</v>
      </c>
    </row>
    <row r="2824" spans="1:6" x14ac:dyDescent="0.3">
      <c r="A2824" s="301">
        <v>202402</v>
      </c>
      <c r="B2824" s="299" t="s">
        <v>78</v>
      </c>
      <c r="C2824" s="299" t="s">
        <v>35</v>
      </c>
      <c r="D2824" s="301">
        <v>25.857142857142858</v>
      </c>
      <c r="E2824" s="301">
        <v>858</v>
      </c>
      <c r="F2824" s="299" t="s">
        <v>368</v>
      </c>
    </row>
    <row r="2825" spans="1:6" x14ac:dyDescent="0.3">
      <c r="A2825" s="301">
        <v>202402</v>
      </c>
      <c r="B2825" s="299" t="s">
        <v>78</v>
      </c>
      <c r="C2825" s="299" t="s">
        <v>35</v>
      </c>
      <c r="D2825" s="301">
        <v>2</v>
      </c>
      <c r="E2825" s="301">
        <v>860</v>
      </c>
      <c r="F2825" s="299" t="s">
        <v>369</v>
      </c>
    </row>
    <row r="2826" spans="1:6" x14ac:dyDescent="0.3">
      <c r="A2826" s="301">
        <v>202402</v>
      </c>
      <c r="B2826" s="299" t="s">
        <v>78</v>
      </c>
      <c r="C2826" s="299" t="s">
        <v>35</v>
      </c>
      <c r="D2826" s="301">
        <v>245.33333333333334</v>
      </c>
      <c r="E2826" s="301">
        <v>862</v>
      </c>
      <c r="F2826" s="299" t="s">
        <v>111</v>
      </c>
    </row>
    <row r="2827" spans="1:6" x14ac:dyDescent="0.3">
      <c r="A2827" s="301">
        <v>202402</v>
      </c>
      <c r="B2827" s="299" t="s">
        <v>78</v>
      </c>
      <c r="C2827" s="299" t="s">
        <v>35</v>
      </c>
      <c r="D2827" s="301">
        <v>8.8571428571428577</v>
      </c>
      <c r="E2827" s="301">
        <v>952</v>
      </c>
      <c r="F2827" s="299" t="s">
        <v>459</v>
      </c>
    </row>
    <row r="2828" spans="1:6" x14ac:dyDescent="0.3">
      <c r="A2828" s="301">
        <v>202402</v>
      </c>
      <c r="B2828" s="299" t="s">
        <v>78</v>
      </c>
      <c r="C2828" s="299" t="s">
        <v>35</v>
      </c>
      <c r="D2828" s="301">
        <v>101.57142857142857</v>
      </c>
      <c r="E2828" s="301">
        <v>953</v>
      </c>
      <c r="F2828" s="299" t="s">
        <v>189</v>
      </c>
    </row>
    <row r="2829" spans="1:6" x14ac:dyDescent="0.3">
      <c r="A2829" s="301">
        <v>202402</v>
      </c>
      <c r="B2829" s="299" t="s">
        <v>78</v>
      </c>
      <c r="C2829" s="299" t="s">
        <v>36</v>
      </c>
      <c r="D2829" s="301">
        <v>20.047619047619047</v>
      </c>
      <c r="E2829" s="301">
        <v>4</v>
      </c>
      <c r="F2829" s="299" t="s">
        <v>226</v>
      </c>
    </row>
    <row r="2830" spans="1:6" x14ac:dyDescent="0.3">
      <c r="A2830" s="301">
        <v>202402</v>
      </c>
      <c r="B2830" s="299" t="s">
        <v>78</v>
      </c>
      <c r="C2830" s="299" t="s">
        <v>36</v>
      </c>
      <c r="D2830" s="301">
        <v>8.1904761904761898</v>
      </c>
      <c r="E2830" s="301">
        <v>8</v>
      </c>
      <c r="F2830" s="299" t="s">
        <v>227</v>
      </c>
    </row>
    <row r="2831" spans="1:6" x14ac:dyDescent="0.3">
      <c r="A2831" s="301">
        <v>202402</v>
      </c>
      <c r="B2831" s="299" t="s">
        <v>78</v>
      </c>
      <c r="C2831" s="299" t="s">
        <v>36</v>
      </c>
      <c r="D2831" s="301">
        <v>1</v>
      </c>
      <c r="E2831" s="301">
        <v>10</v>
      </c>
      <c r="F2831" s="299" t="s">
        <v>228</v>
      </c>
    </row>
    <row r="2832" spans="1:6" x14ac:dyDescent="0.3">
      <c r="A2832" s="301">
        <v>202402</v>
      </c>
      <c r="B2832" s="299" t="s">
        <v>78</v>
      </c>
      <c r="C2832" s="299" t="s">
        <v>36</v>
      </c>
      <c r="D2832" s="301">
        <v>3504.2857142857142</v>
      </c>
      <c r="E2832" s="301">
        <v>12</v>
      </c>
      <c r="F2832" s="299" t="s">
        <v>229</v>
      </c>
    </row>
    <row r="2833" spans="1:6" x14ac:dyDescent="0.3">
      <c r="A2833" s="301">
        <v>202402</v>
      </c>
      <c r="B2833" s="299" t="s">
        <v>78</v>
      </c>
      <c r="C2833" s="299" t="s">
        <v>36</v>
      </c>
      <c r="D2833" s="301">
        <v>2.3809523809523809</v>
      </c>
      <c r="E2833" s="301">
        <v>20</v>
      </c>
      <c r="F2833" s="299" t="s">
        <v>230</v>
      </c>
    </row>
    <row r="2834" spans="1:6" x14ac:dyDescent="0.3">
      <c r="A2834" s="301">
        <v>202402</v>
      </c>
      <c r="B2834" s="299" t="s">
        <v>78</v>
      </c>
      <c r="C2834" s="299" t="s">
        <v>36</v>
      </c>
      <c r="D2834" s="301">
        <v>8.8095238095238102</v>
      </c>
      <c r="E2834" s="301">
        <v>24</v>
      </c>
      <c r="F2834" s="299" t="s">
        <v>231</v>
      </c>
    </row>
    <row r="2835" spans="1:6" x14ac:dyDescent="0.3">
      <c r="A2835" s="301">
        <v>202402</v>
      </c>
      <c r="B2835" s="299" t="s">
        <v>78</v>
      </c>
      <c r="C2835" s="299" t="s">
        <v>36</v>
      </c>
      <c r="D2835" s="301">
        <v>4</v>
      </c>
      <c r="E2835" s="301">
        <v>31</v>
      </c>
      <c r="F2835" s="299" t="s">
        <v>232</v>
      </c>
    </row>
    <row r="2836" spans="1:6" x14ac:dyDescent="0.3">
      <c r="A2836" s="301">
        <v>202402</v>
      </c>
      <c r="B2836" s="299" t="s">
        <v>78</v>
      </c>
      <c r="C2836" s="299" t="s">
        <v>36</v>
      </c>
      <c r="D2836" s="301">
        <v>185.76190476190476</v>
      </c>
      <c r="E2836" s="301">
        <v>32</v>
      </c>
      <c r="F2836" s="299" t="s">
        <v>183</v>
      </c>
    </row>
    <row r="2837" spans="1:6" x14ac:dyDescent="0.3">
      <c r="A2837" s="301">
        <v>202402</v>
      </c>
      <c r="B2837" s="299" t="s">
        <v>78</v>
      </c>
      <c r="C2837" s="299" t="s">
        <v>36</v>
      </c>
      <c r="D2837" s="301">
        <v>1</v>
      </c>
      <c r="E2837" s="301">
        <v>36</v>
      </c>
      <c r="F2837" s="299" t="s">
        <v>233</v>
      </c>
    </row>
    <row r="2838" spans="1:6" x14ac:dyDescent="0.3">
      <c r="A2838" s="301">
        <v>202402</v>
      </c>
      <c r="B2838" s="299" t="s">
        <v>78</v>
      </c>
      <c r="C2838" s="299" t="s">
        <v>36</v>
      </c>
      <c r="D2838" s="301">
        <v>15.952380952380953</v>
      </c>
      <c r="E2838" s="301">
        <v>40</v>
      </c>
      <c r="F2838" s="299" t="s">
        <v>100</v>
      </c>
    </row>
    <row r="2839" spans="1:6" x14ac:dyDescent="0.3">
      <c r="A2839" s="301">
        <v>202402</v>
      </c>
      <c r="B2839" s="299" t="s">
        <v>78</v>
      </c>
      <c r="C2839" s="299" t="s">
        <v>36</v>
      </c>
      <c r="D2839" s="301">
        <v>38.857142857142854</v>
      </c>
      <c r="E2839" s="301">
        <v>50</v>
      </c>
      <c r="F2839" s="299" t="s">
        <v>236</v>
      </c>
    </row>
    <row r="2840" spans="1:6" x14ac:dyDescent="0.3">
      <c r="A2840" s="301">
        <v>202402</v>
      </c>
      <c r="B2840" s="299" t="s">
        <v>78</v>
      </c>
      <c r="C2840" s="299" t="s">
        <v>36</v>
      </c>
      <c r="D2840" s="301">
        <v>52.523809523809526</v>
      </c>
      <c r="E2840" s="301">
        <v>51</v>
      </c>
      <c r="F2840" s="299" t="s">
        <v>237</v>
      </c>
    </row>
    <row r="2841" spans="1:6" x14ac:dyDescent="0.3">
      <c r="A2841" s="301">
        <v>202402</v>
      </c>
      <c r="B2841" s="299" t="s">
        <v>78</v>
      </c>
      <c r="C2841" s="299" t="s">
        <v>36</v>
      </c>
      <c r="D2841" s="301">
        <v>25.285714285714285</v>
      </c>
      <c r="E2841" s="301">
        <v>56</v>
      </c>
      <c r="F2841" s="299" t="s">
        <v>239</v>
      </c>
    </row>
    <row r="2842" spans="1:6" x14ac:dyDescent="0.3">
      <c r="A2842" s="301">
        <v>202402</v>
      </c>
      <c r="B2842" s="299" t="s">
        <v>78</v>
      </c>
      <c r="C2842" s="299" t="s">
        <v>36</v>
      </c>
      <c r="D2842" s="301">
        <v>2012</v>
      </c>
      <c r="E2842" s="301">
        <v>68</v>
      </c>
      <c r="F2842" s="299" t="s">
        <v>241</v>
      </c>
    </row>
    <row r="2843" spans="1:6" x14ac:dyDescent="0.3">
      <c r="A2843" s="301">
        <v>202402</v>
      </c>
      <c r="B2843" s="299" t="s">
        <v>78</v>
      </c>
      <c r="C2843" s="299" t="s">
        <v>36</v>
      </c>
      <c r="D2843" s="301">
        <v>6.9047619047619051</v>
      </c>
      <c r="E2843" s="301">
        <v>70</v>
      </c>
      <c r="F2843" s="299" t="s">
        <v>242</v>
      </c>
    </row>
    <row r="2844" spans="1:6" x14ac:dyDescent="0.3">
      <c r="A2844" s="301">
        <v>202402</v>
      </c>
      <c r="B2844" s="299" t="s">
        <v>78</v>
      </c>
      <c r="C2844" s="299" t="s">
        <v>36</v>
      </c>
      <c r="D2844" s="301">
        <v>162.9047619047619</v>
      </c>
      <c r="E2844" s="301">
        <v>76</v>
      </c>
      <c r="F2844" s="299" t="s">
        <v>243</v>
      </c>
    </row>
    <row r="2845" spans="1:6" x14ac:dyDescent="0.3">
      <c r="A2845" s="301">
        <v>202402</v>
      </c>
      <c r="B2845" s="299" t="s">
        <v>78</v>
      </c>
      <c r="C2845" s="299" t="s">
        <v>36</v>
      </c>
      <c r="D2845" s="301">
        <v>0.66666666666666663</v>
      </c>
      <c r="E2845" s="301">
        <v>84</v>
      </c>
      <c r="F2845" s="299" t="s">
        <v>401</v>
      </c>
    </row>
    <row r="2846" spans="1:6" x14ac:dyDescent="0.3">
      <c r="A2846" s="301">
        <v>202402</v>
      </c>
      <c r="B2846" s="299" t="s">
        <v>78</v>
      </c>
      <c r="C2846" s="299" t="s">
        <v>36</v>
      </c>
      <c r="D2846" s="301">
        <v>3</v>
      </c>
      <c r="E2846" s="301">
        <v>86</v>
      </c>
      <c r="F2846" s="299" t="s">
        <v>244</v>
      </c>
    </row>
    <row r="2847" spans="1:6" x14ac:dyDescent="0.3">
      <c r="A2847" s="301">
        <v>202402</v>
      </c>
      <c r="B2847" s="299" t="s">
        <v>78</v>
      </c>
      <c r="C2847" s="299" t="s">
        <v>36</v>
      </c>
      <c r="D2847" s="301">
        <v>3218.5714285714284</v>
      </c>
      <c r="E2847" s="301">
        <v>100</v>
      </c>
      <c r="F2847" s="299" t="s">
        <v>101</v>
      </c>
    </row>
    <row r="2848" spans="1:6" x14ac:dyDescent="0.3">
      <c r="A2848" s="301">
        <v>202402</v>
      </c>
      <c r="B2848" s="299" t="s">
        <v>78</v>
      </c>
      <c r="C2848" s="299" t="s">
        <v>36</v>
      </c>
      <c r="D2848" s="301">
        <v>1</v>
      </c>
      <c r="E2848" s="301">
        <v>104</v>
      </c>
      <c r="F2848" s="299" t="s">
        <v>245</v>
      </c>
    </row>
    <row r="2849" spans="1:6" x14ac:dyDescent="0.3">
      <c r="A2849" s="301">
        <v>202402</v>
      </c>
      <c r="B2849" s="299" t="s">
        <v>78</v>
      </c>
      <c r="C2849" s="299" t="s">
        <v>36</v>
      </c>
      <c r="D2849" s="301">
        <v>1</v>
      </c>
      <c r="E2849" s="301">
        <v>108</v>
      </c>
      <c r="F2849" s="299" t="s">
        <v>246</v>
      </c>
    </row>
    <row r="2850" spans="1:6" x14ac:dyDescent="0.3">
      <c r="A2850" s="301">
        <v>202402</v>
      </c>
      <c r="B2850" s="299" t="s">
        <v>78</v>
      </c>
      <c r="C2850" s="299" t="s">
        <v>36</v>
      </c>
      <c r="D2850" s="301">
        <v>17.238095238095237</v>
      </c>
      <c r="E2850" s="301">
        <v>112</v>
      </c>
      <c r="F2850" s="299" t="s">
        <v>247</v>
      </c>
    </row>
    <row r="2851" spans="1:6" x14ac:dyDescent="0.3">
      <c r="A2851" s="301">
        <v>202402</v>
      </c>
      <c r="B2851" s="299" t="s">
        <v>78</v>
      </c>
      <c r="C2851" s="299" t="s">
        <v>36</v>
      </c>
      <c r="D2851" s="301">
        <v>122.19047619047619</v>
      </c>
      <c r="E2851" s="301">
        <v>120</v>
      </c>
      <c r="F2851" s="299" t="s">
        <v>249</v>
      </c>
    </row>
    <row r="2852" spans="1:6" x14ac:dyDescent="0.3">
      <c r="A2852" s="301">
        <v>202402</v>
      </c>
      <c r="B2852" s="299" t="s">
        <v>78</v>
      </c>
      <c r="C2852" s="299" t="s">
        <v>36</v>
      </c>
      <c r="D2852" s="301">
        <v>2</v>
      </c>
      <c r="E2852" s="301">
        <v>124</v>
      </c>
      <c r="F2852" s="299" t="s">
        <v>250</v>
      </c>
    </row>
    <row r="2853" spans="1:6" x14ac:dyDescent="0.3">
      <c r="A2853" s="301">
        <v>202402</v>
      </c>
      <c r="B2853" s="299" t="s">
        <v>78</v>
      </c>
      <c r="C2853" s="299" t="s">
        <v>36</v>
      </c>
      <c r="D2853" s="301">
        <v>11</v>
      </c>
      <c r="E2853" s="301">
        <v>132</v>
      </c>
      <c r="F2853" s="299" t="s">
        <v>251</v>
      </c>
    </row>
    <row r="2854" spans="1:6" x14ac:dyDescent="0.3">
      <c r="A2854" s="301">
        <v>202402</v>
      </c>
      <c r="B2854" s="299" t="s">
        <v>78</v>
      </c>
      <c r="C2854" s="299" t="s">
        <v>36</v>
      </c>
      <c r="D2854" s="301">
        <v>6.7142857142857144</v>
      </c>
      <c r="E2854" s="301">
        <v>140</v>
      </c>
      <c r="F2854" s="299" t="s">
        <v>378</v>
      </c>
    </row>
    <row r="2855" spans="1:6" x14ac:dyDescent="0.3">
      <c r="A2855" s="301">
        <v>202402</v>
      </c>
      <c r="B2855" s="299" t="s">
        <v>78</v>
      </c>
      <c r="C2855" s="299" t="s">
        <v>36</v>
      </c>
      <c r="D2855" s="301">
        <v>3</v>
      </c>
      <c r="E2855" s="301">
        <v>144</v>
      </c>
      <c r="F2855" s="299" t="s">
        <v>253</v>
      </c>
    </row>
    <row r="2856" spans="1:6" x14ac:dyDescent="0.3">
      <c r="A2856" s="301">
        <v>202402</v>
      </c>
      <c r="B2856" s="299" t="s">
        <v>78</v>
      </c>
      <c r="C2856" s="299" t="s">
        <v>36</v>
      </c>
      <c r="D2856" s="301">
        <v>4.2380952380952381</v>
      </c>
      <c r="E2856" s="301">
        <v>148</v>
      </c>
      <c r="F2856" s="299" t="s">
        <v>379</v>
      </c>
    </row>
    <row r="2857" spans="1:6" x14ac:dyDescent="0.3">
      <c r="A2857" s="301">
        <v>202402</v>
      </c>
      <c r="B2857" s="299" t="s">
        <v>78</v>
      </c>
      <c r="C2857" s="299" t="s">
        <v>36</v>
      </c>
      <c r="D2857" s="301">
        <v>41.428571428571431</v>
      </c>
      <c r="E2857" s="301">
        <v>152</v>
      </c>
      <c r="F2857" s="299" t="s">
        <v>254</v>
      </c>
    </row>
    <row r="2858" spans="1:6" x14ac:dyDescent="0.3">
      <c r="A2858" s="301">
        <v>202402</v>
      </c>
      <c r="B2858" s="299" t="s">
        <v>78</v>
      </c>
      <c r="C2858" s="299" t="s">
        <v>36</v>
      </c>
      <c r="D2858" s="301">
        <v>46.61904761904762</v>
      </c>
      <c r="E2858" s="301">
        <v>156</v>
      </c>
      <c r="F2858" s="299" t="s">
        <v>112</v>
      </c>
    </row>
    <row r="2859" spans="1:6" x14ac:dyDescent="0.3">
      <c r="A2859" s="301">
        <v>202402</v>
      </c>
      <c r="B2859" s="299" t="s">
        <v>78</v>
      </c>
      <c r="C2859" s="299" t="s">
        <v>36</v>
      </c>
      <c r="D2859" s="301">
        <v>2</v>
      </c>
      <c r="E2859" s="301">
        <v>166</v>
      </c>
      <c r="F2859" s="299" t="s">
        <v>422</v>
      </c>
    </row>
    <row r="2860" spans="1:6" x14ac:dyDescent="0.3">
      <c r="A2860" s="301">
        <v>202402</v>
      </c>
      <c r="B2860" s="299" t="s">
        <v>78</v>
      </c>
      <c r="C2860" s="299" t="s">
        <v>36</v>
      </c>
      <c r="D2860" s="301">
        <v>2151.8571428571427</v>
      </c>
      <c r="E2860" s="301">
        <v>170</v>
      </c>
      <c r="F2860" s="299" t="s">
        <v>102</v>
      </c>
    </row>
    <row r="2861" spans="1:6" x14ac:dyDescent="0.3">
      <c r="A2861" s="301">
        <v>202402</v>
      </c>
      <c r="B2861" s="299" t="s">
        <v>78</v>
      </c>
      <c r="C2861" s="299" t="s">
        <v>36</v>
      </c>
      <c r="D2861" s="301">
        <v>29.952380952380953</v>
      </c>
      <c r="E2861" s="301">
        <v>178</v>
      </c>
      <c r="F2861" s="299" t="s">
        <v>258</v>
      </c>
    </row>
    <row r="2862" spans="1:6" x14ac:dyDescent="0.3">
      <c r="A2862" s="301">
        <v>202402</v>
      </c>
      <c r="B2862" s="299" t="s">
        <v>78</v>
      </c>
      <c r="C2862" s="299" t="s">
        <v>36</v>
      </c>
      <c r="D2862" s="301">
        <v>5.4285714285714288</v>
      </c>
      <c r="E2862" s="301">
        <v>180</v>
      </c>
      <c r="F2862" s="299" t="s">
        <v>259</v>
      </c>
    </row>
    <row r="2863" spans="1:6" x14ac:dyDescent="0.3">
      <c r="A2863" s="301">
        <v>202402</v>
      </c>
      <c r="B2863" s="299" t="s">
        <v>78</v>
      </c>
      <c r="C2863" s="299" t="s">
        <v>36</v>
      </c>
      <c r="D2863" s="301">
        <v>18.857142857142858</v>
      </c>
      <c r="E2863" s="301">
        <v>188</v>
      </c>
      <c r="F2863" s="299" t="s">
        <v>260</v>
      </c>
    </row>
    <row r="2864" spans="1:6" x14ac:dyDescent="0.3">
      <c r="A2864" s="301">
        <v>202402</v>
      </c>
      <c r="B2864" s="299" t="s">
        <v>78</v>
      </c>
      <c r="C2864" s="299" t="s">
        <v>36</v>
      </c>
      <c r="D2864" s="301">
        <v>5</v>
      </c>
      <c r="E2864" s="301">
        <v>191</v>
      </c>
      <c r="F2864" s="299" t="s">
        <v>103</v>
      </c>
    </row>
    <row r="2865" spans="1:6" x14ac:dyDescent="0.3">
      <c r="A2865" s="301">
        <v>202402</v>
      </c>
      <c r="B2865" s="299" t="s">
        <v>78</v>
      </c>
      <c r="C2865" s="299" t="s">
        <v>36</v>
      </c>
      <c r="D2865" s="301">
        <v>552.04761904761904</v>
      </c>
      <c r="E2865" s="301">
        <v>192</v>
      </c>
      <c r="F2865" s="299" t="s">
        <v>261</v>
      </c>
    </row>
    <row r="2866" spans="1:6" x14ac:dyDescent="0.3">
      <c r="A2866" s="301">
        <v>202402</v>
      </c>
      <c r="B2866" s="299" t="s">
        <v>78</v>
      </c>
      <c r="C2866" s="299" t="s">
        <v>36</v>
      </c>
      <c r="D2866" s="301">
        <v>1</v>
      </c>
      <c r="E2866" s="301">
        <v>196</v>
      </c>
      <c r="F2866" s="299" t="s">
        <v>120</v>
      </c>
    </row>
    <row r="2867" spans="1:6" x14ac:dyDescent="0.3">
      <c r="A2867" s="301">
        <v>202402</v>
      </c>
      <c r="B2867" s="299" t="s">
        <v>78</v>
      </c>
      <c r="C2867" s="299" t="s">
        <v>36</v>
      </c>
      <c r="D2867" s="301">
        <v>28.285714285714285</v>
      </c>
      <c r="E2867" s="301">
        <v>203</v>
      </c>
      <c r="F2867" s="299" t="s">
        <v>224</v>
      </c>
    </row>
    <row r="2868" spans="1:6" x14ac:dyDescent="0.3">
      <c r="A2868" s="301">
        <v>202402</v>
      </c>
      <c r="B2868" s="299" t="s">
        <v>78</v>
      </c>
      <c r="C2868" s="299" t="s">
        <v>36</v>
      </c>
      <c r="D2868" s="301">
        <v>48.666666666666664</v>
      </c>
      <c r="E2868" s="301">
        <v>204</v>
      </c>
      <c r="F2868" s="299" t="s">
        <v>262</v>
      </c>
    </row>
    <row r="2869" spans="1:6" x14ac:dyDescent="0.3">
      <c r="A2869" s="301">
        <v>202402</v>
      </c>
      <c r="B2869" s="299" t="s">
        <v>78</v>
      </c>
      <c r="C2869" s="299" t="s">
        <v>36</v>
      </c>
      <c r="D2869" s="301">
        <v>5.9047619047619051</v>
      </c>
      <c r="E2869" s="301">
        <v>208</v>
      </c>
      <c r="F2869" s="299" t="s">
        <v>113</v>
      </c>
    </row>
    <row r="2870" spans="1:6" x14ac:dyDescent="0.3">
      <c r="A2870" s="301">
        <v>202402</v>
      </c>
      <c r="B2870" s="299" t="s">
        <v>78</v>
      </c>
      <c r="C2870" s="299" t="s">
        <v>36</v>
      </c>
      <c r="D2870" s="301">
        <v>2</v>
      </c>
      <c r="E2870" s="301">
        <v>212</v>
      </c>
      <c r="F2870" s="299" t="s">
        <v>263</v>
      </c>
    </row>
    <row r="2871" spans="1:6" x14ac:dyDescent="0.3">
      <c r="A2871" s="301">
        <v>202402</v>
      </c>
      <c r="B2871" s="299" t="s">
        <v>78</v>
      </c>
      <c r="C2871" s="299" t="s">
        <v>36</v>
      </c>
      <c r="D2871" s="301">
        <v>175.66666666666666</v>
      </c>
      <c r="E2871" s="301">
        <v>214</v>
      </c>
      <c r="F2871" s="299" t="s">
        <v>225</v>
      </c>
    </row>
    <row r="2872" spans="1:6" x14ac:dyDescent="0.3">
      <c r="A2872" s="301">
        <v>202402</v>
      </c>
      <c r="B2872" s="299" t="s">
        <v>78</v>
      </c>
      <c r="C2872" s="299" t="s">
        <v>36</v>
      </c>
      <c r="D2872" s="301">
        <v>5395.0476190476193</v>
      </c>
      <c r="E2872" s="301">
        <v>218</v>
      </c>
      <c r="F2872" s="299" t="s">
        <v>114</v>
      </c>
    </row>
    <row r="2873" spans="1:6" x14ac:dyDescent="0.3">
      <c r="A2873" s="301">
        <v>202402</v>
      </c>
      <c r="B2873" s="299" t="s">
        <v>78</v>
      </c>
      <c r="C2873" s="299" t="s">
        <v>36</v>
      </c>
      <c r="D2873" s="301">
        <v>177</v>
      </c>
      <c r="E2873" s="301">
        <v>222</v>
      </c>
      <c r="F2873" s="299" t="s">
        <v>264</v>
      </c>
    </row>
    <row r="2874" spans="1:6" x14ac:dyDescent="0.3">
      <c r="A2874" s="301">
        <v>202402</v>
      </c>
      <c r="B2874" s="299" t="s">
        <v>78</v>
      </c>
      <c r="C2874" s="299" t="s">
        <v>36</v>
      </c>
      <c r="D2874" s="301">
        <v>73.19047619047619</v>
      </c>
      <c r="E2874" s="301">
        <v>226</v>
      </c>
      <c r="F2874" s="299" t="s">
        <v>265</v>
      </c>
    </row>
    <row r="2875" spans="1:6" x14ac:dyDescent="0.3">
      <c r="A2875" s="301">
        <v>202402</v>
      </c>
      <c r="B2875" s="299" t="s">
        <v>78</v>
      </c>
      <c r="C2875" s="299" t="s">
        <v>36</v>
      </c>
      <c r="D2875" s="301">
        <v>2</v>
      </c>
      <c r="E2875" s="301">
        <v>231</v>
      </c>
      <c r="F2875" s="299" t="s">
        <v>266</v>
      </c>
    </row>
    <row r="2876" spans="1:6" x14ac:dyDescent="0.3">
      <c r="A2876" s="301">
        <v>202402</v>
      </c>
      <c r="B2876" s="299" t="s">
        <v>78</v>
      </c>
      <c r="C2876" s="299" t="s">
        <v>36</v>
      </c>
      <c r="D2876" s="301">
        <v>5.666666666666667</v>
      </c>
      <c r="E2876" s="301">
        <v>232</v>
      </c>
      <c r="F2876" s="299" t="s">
        <v>380</v>
      </c>
    </row>
    <row r="2877" spans="1:6" x14ac:dyDescent="0.3">
      <c r="A2877" s="301">
        <v>202402</v>
      </c>
      <c r="B2877" s="299" t="s">
        <v>78</v>
      </c>
      <c r="C2877" s="299" t="s">
        <v>36</v>
      </c>
      <c r="D2877" s="301">
        <v>8.6666666666666661</v>
      </c>
      <c r="E2877" s="301">
        <v>233</v>
      </c>
      <c r="F2877" s="299" t="s">
        <v>104</v>
      </c>
    </row>
    <row r="2878" spans="1:6" x14ac:dyDescent="0.3">
      <c r="A2878" s="301">
        <v>202402</v>
      </c>
      <c r="B2878" s="299" t="s">
        <v>78</v>
      </c>
      <c r="C2878" s="299" t="s">
        <v>36</v>
      </c>
      <c r="D2878" s="301">
        <v>2</v>
      </c>
      <c r="E2878" s="301">
        <v>239</v>
      </c>
      <c r="F2878" s="299" t="s">
        <v>404</v>
      </c>
    </row>
    <row r="2879" spans="1:6" x14ac:dyDescent="0.3">
      <c r="A2879" s="301">
        <v>202402</v>
      </c>
      <c r="B2879" s="299" t="s">
        <v>78</v>
      </c>
      <c r="C2879" s="299" t="s">
        <v>36</v>
      </c>
      <c r="D2879" s="301">
        <v>2.4285714285714284</v>
      </c>
      <c r="E2879" s="301">
        <v>246</v>
      </c>
      <c r="F2879" s="299" t="s">
        <v>116</v>
      </c>
    </row>
    <row r="2880" spans="1:6" x14ac:dyDescent="0.3">
      <c r="A2880" s="301">
        <v>202402</v>
      </c>
      <c r="B2880" s="299" t="s">
        <v>78</v>
      </c>
      <c r="C2880" s="299" t="s">
        <v>36</v>
      </c>
      <c r="D2880" s="301">
        <v>1</v>
      </c>
      <c r="E2880" s="301">
        <v>249</v>
      </c>
      <c r="F2880" s="299" t="s">
        <v>218</v>
      </c>
    </row>
    <row r="2881" spans="1:6" x14ac:dyDescent="0.3">
      <c r="A2881" s="301">
        <v>202402</v>
      </c>
      <c r="B2881" s="299" t="s">
        <v>78</v>
      </c>
      <c r="C2881" s="299" t="s">
        <v>36</v>
      </c>
      <c r="D2881" s="301">
        <v>115.19047619047619</v>
      </c>
      <c r="E2881" s="301">
        <v>250</v>
      </c>
      <c r="F2881" s="299" t="s">
        <v>105</v>
      </c>
    </row>
    <row r="2882" spans="1:6" x14ac:dyDescent="0.3">
      <c r="A2882" s="301">
        <v>202402</v>
      </c>
      <c r="B2882" s="299" t="s">
        <v>78</v>
      </c>
      <c r="C2882" s="299" t="s">
        <v>36</v>
      </c>
      <c r="D2882" s="301">
        <v>1</v>
      </c>
      <c r="E2882" s="301">
        <v>260</v>
      </c>
      <c r="F2882" s="299" t="s">
        <v>408</v>
      </c>
    </row>
    <row r="2883" spans="1:6" x14ac:dyDescent="0.3">
      <c r="A2883" s="301">
        <v>202402</v>
      </c>
      <c r="B2883" s="299" t="s">
        <v>78</v>
      </c>
      <c r="C2883" s="299" t="s">
        <v>36</v>
      </c>
      <c r="D2883" s="301">
        <v>4.5714285714285712</v>
      </c>
      <c r="E2883" s="301">
        <v>266</v>
      </c>
      <c r="F2883" s="299" t="s">
        <v>268</v>
      </c>
    </row>
    <row r="2884" spans="1:6" x14ac:dyDescent="0.3">
      <c r="A2884" s="301">
        <v>202402</v>
      </c>
      <c r="B2884" s="299" t="s">
        <v>78</v>
      </c>
      <c r="C2884" s="299" t="s">
        <v>36</v>
      </c>
      <c r="D2884" s="301">
        <v>183.95238095238096</v>
      </c>
      <c r="E2884" s="301">
        <v>268</v>
      </c>
      <c r="F2884" s="299" t="s">
        <v>269</v>
      </c>
    </row>
    <row r="2885" spans="1:6" x14ac:dyDescent="0.3">
      <c r="A2885" s="301">
        <v>202402</v>
      </c>
      <c r="B2885" s="299" t="s">
        <v>78</v>
      </c>
      <c r="C2885" s="299" t="s">
        <v>36</v>
      </c>
      <c r="D2885" s="301">
        <v>3819.1428571428573</v>
      </c>
      <c r="E2885" s="301">
        <v>270</v>
      </c>
      <c r="F2885" s="299" t="s">
        <v>270</v>
      </c>
    </row>
    <row r="2886" spans="1:6" x14ac:dyDescent="0.3">
      <c r="A2886" s="301">
        <v>202402</v>
      </c>
      <c r="B2886" s="299" t="s">
        <v>78</v>
      </c>
      <c r="C2886" s="299" t="s">
        <v>36</v>
      </c>
      <c r="D2886" s="301">
        <v>12.380952380952381</v>
      </c>
      <c r="E2886" s="301">
        <v>275</v>
      </c>
      <c r="F2886" s="299" t="s">
        <v>271</v>
      </c>
    </row>
    <row r="2887" spans="1:6" x14ac:dyDescent="0.3">
      <c r="A2887" s="301">
        <v>202402</v>
      </c>
      <c r="B2887" s="299" t="s">
        <v>78</v>
      </c>
      <c r="C2887" s="299" t="s">
        <v>36</v>
      </c>
      <c r="D2887" s="301">
        <v>78.952380952380949</v>
      </c>
      <c r="E2887" s="301">
        <v>276</v>
      </c>
      <c r="F2887" s="299" t="s">
        <v>99</v>
      </c>
    </row>
    <row r="2888" spans="1:6" x14ac:dyDescent="0.3">
      <c r="A2888" s="301">
        <v>202402</v>
      </c>
      <c r="B2888" s="299" t="s">
        <v>78</v>
      </c>
      <c r="C2888" s="299" t="s">
        <v>36</v>
      </c>
      <c r="D2888" s="301">
        <v>2362.8571428571427</v>
      </c>
      <c r="E2888" s="301">
        <v>288</v>
      </c>
      <c r="F2888" s="299" t="s">
        <v>272</v>
      </c>
    </row>
    <row r="2889" spans="1:6" x14ac:dyDescent="0.3">
      <c r="A2889" s="301">
        <v>202402</v>
      </c>
      <c r="B2889" s="299" t="s">
        <v>78</v>
      </c>
      <c r="C2889" s="299" t="s">
        <v>36</v>
      </c>
      <c r="D2889" s="301">
        <v>4.7619047619047619</v>
      </c>
      <c r="E2889" s="301">
        <v>300</v>
      </c>
      <c r="F2889" s="299" t="s">
        <v>117</v>
      </c>
    </row>
    <row r="2890" spans="1:6" x14ac:dyDescent="0.3">
      <c r="A2890" s="301">
        <v>202402</v>
      </c>
      <c r="B2890" s="299" t="s">
        <v>78</v>
      </c>
      <c r="C2890" s="299" t="s">
        <v>36</v>
      </c>
      <c r="D2890" s="301">
        <v>3.5714285714285716</v>
      </c>
      <c r="E2890" s="301">
        <v>304</v>
      </c>
      <c r="F2890" s="299" t="s">
        <v>381</v>
      </c>
    </row>
    <row r="2891" spans="1:6" x14ac:dyDescent="0.3">
      <c r="A2891" s="301">
        <v>202402</v>
      </c>
      <c r="B2891" s="299" t="s">
        <v>78</v>
      </c>
      <c r="C2891" s="299" t="s">
        <v>36</v>
      </c>
      <c r="D2891" s="301">
        <v>298.1904761904762</v>
      </c>
      <c r="E2891" s="301">
        <v>320</v>
      </c>
      <c r="F2891" s="299" t="s">
        <v>274</v>
      </c>
    </row>
    <row r="2892" spans="1:6" x14ac:dyDescent="0.3">
      <c r="A2892" s="301">
        <v>202402</v>
      </c>
      <c r="B2892" s="299" t="s">
        <v>78</v>
      </c>
      <c r="C2892" s="299" t="s">
        <v>36</v>
      </c>
      <c r="D2892" s="301">
        <v>1524.4285714285713</v>
      </c>
      <c r="E2892" s="301">
        <v>324</v>
      </c>
      <c r="F2892" s="299" t="s">
        <v>275</v>
      </c>
    </row>
    <row r="2893" spans="1:6" x14ac:dyDescent="0.3">
      <c r="A2893" s="301">
        <v>202402</v>
      </c>
      <c r="B2893" s="299" t="s">
        <v>78</v>
      </c>
      <c r="C2893" s="299" t="s">
        <v>36</v>
      </c>
      <c r="D2893" s="301">
        <v>7.5238095238095237</v>
      </c>
      <c r="E2893" s="301">
        <v>332</v>
      </c>
      <c r="F2893" s="299" t="s">
        <v>277</v>
      </c>
    </row>
    <row r="2894" spans="1:6" x14ac:dyDescent="0.3">
      <c r="A2894" s="301">
        <v>202402</v>
      </c>
      <c r="B2894" s="299" t="s">
        <v>78</v>
      </c>
      <c r="C2894" s="299" t="s">
        <v>36</v>
      </c>
      <c r="D2894" s="301">
        <v>934.90476190476193</v>
      </c>
      <c r="E2894" s="301">
        <v>340</v>
      </c>
      <c r="F2894" s="299" t="s">
        <v>190</v>
      </c>
    </row>
    <row r="2895" spans="1:6" x14ac:dyDescent="0.3">
      <c r="A2895" s="301">
        <v>202402</v>
      </c>
      <c r="B2895" s="299" t="s">
        <v>78</v>
      </c>
      <c r="C2895" s="299" t="s">
        <v>36</v>
      </c>
      <c r="D2895" s="301">
        <v>1</v>
      </c>
      <c r="E2895" s="301">
        <v>344</v>
      </c>
      <c r="F2895" s="299" t="s">
        <v>278</v>
      </c>
    </row>
    <row r="2896" spans="1:6" x14ac:dyDescent="0.3">
      <c r="A2896" s="301">
        <v>202402</v>
      </c>
      <c r="B2896" s="299" t="s">
        <v>78</v>
      </c>
      <c r="C2896" s="299" t="s">
        <v>36</v>
      </c>
      <c r="D2896" s="301">
        <v>17.523809523809526</v>
      </c>
      <c r="E2896" s="301">
        <v>348</v>
      </c>
      <c r="F2896" s="299" t="s">
        <v>279</v>
      </c>
    </row>
    <row r="2897" spans="1:6" x14ac:dyDescent="0.3">
      <c r="A2897" s="301">
        <v>202402</v>
      </c>
      <c r="B2897" s="299" t="s">
        <v>78</v>
      </c>
      <c r="C2897" s="299" t="s">
        <v>36</v>
      </c>
      <c r="D2897" s="301">
        <v>1453.5714285714287</v>
      </c>
      <c r="E2897" s="301">
        <v>356</v>
      </c>
      <c r="F2897" s="299" t="s">
        <v>281</v>
      </c>
    </row>
    <row r="2898" spans="1:6" x14ac:dyDescent="0.3">
      <c r="A2898" s="301">
        <v>202402</v>
      </c>
      <c r="B2898" s="299" t="s">
        <v>78</v>
      </c>
      <c r="C2898" s="299" t="s">
        <v>36</v>
      </c>
      <c r="D2898" s="301">
        <v>3</v>
      </c>
      <c r="E2898" s="301">
        <v>360</v>
      </c>
      <c r="F2898" s="299" t="s">
        <v>282</v>
      </c>
    </row>
    <row r="2899" spans="1:6" x14ac:dyDescent="0.3">
      <c r="A2899" s="301">
        <v>202402</v>
      </c>
      <c r="B2899" s="299" t="s">
        <v>78</v>
      </c>
      <c r="C2899" s="299" t="s">
        <v>36</v>
      </c>
      <c r="D2899" s="301">
        <v>5.0952380952380949</v>
      </c>
      <c r="E2899" s="301">
        <v>364</v>
      </c>
      <c r="F2899" s="299" t="s">
        <v>283</v>
      </c>
    </row>
    <row r="2900" spans="1:6" x14ac:dyDescent="0.3">
      <c r="A2900" s="301">
        <v>202402</v>
      </c>
      <c r="B2900" s="299" t="s">
        <v>78</v>
      </c>
      <c r="C2900" s="299" t="s">
        <v>36</v>
      </c>
      <c r="D2900" s="301">
        <v>3.9047619047619047</v>
      </c>
      <c r="E2900" s="301">
        <v>368</v>
      </c>
      <c r="F2900" s="299" t="s">
        <v>284</v>
      </c>
    </row>
    <row r="2901" spans="1:6" x14ac:dyDescent="0.3">
      <c r="A2901" s="301">
        <v>202402</v>
      </c>
      <c r="B2901" s="299" t="s">
        <v>78</v>
      </c>
      <c r="C2901" s="299" t="s">
        <v>36</v>
      </c>
      <c r="D2901" s="301">
        <v>5</v>
      </c>
      <c r="E2901" s="301">
        <v>372</v>
      </c>
      <c r="F2901" s="299" t="s">
        <v>106</v>
      </c>
    </row>
    <row r="2902" spans="1:6" x14ac:dyDescent="0.3">
      <c r="A2902" s="301">
        <v>202402</v>
      </c>
      <c r="B2902" s="299" t="s">
        <v>78</v>
      </c>
      <c r="C2902" s="299" t="s">
        <v>36</v>
      </c>
      <c r="D2902" s="301">
        <v>220.61904761904762</v>
      </c>
      <c r="E2902" s="301">
        <v>380</v>
      </c>
      <c r="F2902" s="299" t="s">
        <v>107</v>
      </c>
    </row>
    <row r="2903" spans="1:6" x14ac:dyDescent="0.3">
      <c r="A2903" s="301">
        <v>202402</v>
      </c>
      <c r="B2903" s="299" t="s">
        <v>78</v>
      </c>
      <c r="C2903" s="299" t="s">
        <v>36</v>
      </c>
      <c r="D2903" s="301">
        <v>796.61904761904759</v>
      </c>
      <c r="E2903" s="301">
        <v>384</v>
      </c>
      <c r="F2903" s="299" t="s">
        <v>286</v>
      </c>
    </row>
    <row r="2904" spans="1:6" x14ac:dyDescent="0.3">
      <c r="A2904" s="301">
        <v>202402</v>
      </c>
      <c r="B2904" s="299" t="s">
        <v>78</v>
      </c>
      <c r="C2904" s="299" t="s">
        <v>36</v>
      </c>
      <c r="D2904" s="301">
        <v>2</v>
      </c>
      <c r="E2904" s="301">
        <v>392</v>
      </c>
      <c r="F2904" s="299" t="s">
        <v>288</v>
      </c>
    </row>
    <row r="2905" spans="1:6" x14ac:dyDescent="0.3">
      <c r="A2905" s="301">
        <v>202402</v>
      </c>
      <c r="B2905" s="299" t="s">
        <v>78</v>
      </c>
      <c r="C2905" s="299" t="s">
        <v>36</v>
      </c>
      <c r="D2905" s="301">
        <v>3.2380952380952381</v>
      </c>
      <c r="E2905" s="301">
        <v>398</v>
      </c>
      <c r="F2905" s="299" t="s">
        <v>289</v>
      </c>
    </row>
    <row r="2906" spans="1:6" x14ac:dyDescent="0.3">
      <c r="A2906" s="301">
        <v>202402</v>
      </c>
      <c r="B2906" s="299" t="s">
        <v>78</v>
      </c>
      <c r="C2906" s="299" t="s">
        <v>36</v>
      </c>
      <c r="D2906" s="301">
        <v>2.1904761904761907</v>
      </c>
      <c r="E2906" s="301">
        <v>400</v>
      </c>
      <c r="F2906" s="299" t="s">
        <v>290</v>
      </c>
    </row>
    <row r="2907" spans="1:6" x14ac:dyDescent="0.3">
      <c r="A2907" s="301">
        <v>202402</v>
      </c>
      <c r="B2907" s="299" t="s">
        <v>78</v>
      </c>
      <c r="C2907" s="299" t="s">
        <v>36</v>
      </c>
      <c r="D2907" s="301">
        <v>9.8095238095238102</v>
      </c>
      <c r="E2907" s="301">
        <v>404</v>
      </c>
      <c r="F2907" s="299" t="s">
        <v>291</v>
      </c>
    </row>
    <row r="2908" spans="1:6" x14ac:dyDescent="0.3">
      <c r="A2908" s="301">
        <v>202402</v>
      </c>
      <c r="B2908" s="299" t="s">
        <v>78</v>
      </c>
      <c r="C2908" s="299" t="s">
        <v>36</v>
      </c>
      <c r="D2908" s="301">
        <v>2</v>
      </c>
      <c r="E2908" s="301">
        <v>410</v>
      </c>
      <c r="F2908" s="299" t="s">
        <v>293</v>
      </c>
    </row>
    <row r="2909" spans="1:6" x14ac:dyDescent="0.3">
      <c r="A2909" s="301">
        <v>202402</v>
      </c>
      <c r="B2909" s="299" t="s">
        <v>78</v>
      </c>
      <c r="C2909" s="299" t="s">
        <v>36</v>
      </c>
      <c r="D2909" s="301">
        <v>3.1904761904761907</v>
      </c>
      <c r="E2909" s="301">
        <v>422</v>
      </c>
      <c r="F2909" s="299" t="s">
        <v>297</v>
      </c>
    </row>
    <row r="2910" spans="1:6" x14ac:dyDescent="0.3">
      <c r="A2910" s="301">
        <v>202402</v>
      </c>
      <c r="B2910" s="299" t="s">
        <v>78</v>
      </c>
      <c r="C2910" s="299" t="s">
        <v>36</v>
      </c>
      <c r="D2910" s="301">
        <v>38.38095238095238</v>
      </c>
      <c r="E2910" s="301">
        <v>428</v>
      </c>
      <c r="F2910" s="299" t="s">
        <v>108</v>
      </c>
    </row>
    <row r="2911" spans="1:6" x14ac:dyDescent="0.3">
      <c r="A2911" s="301">
        <v>202402</v>
      </c>
      <c r="B2911" s="299" t="s">
        <v>78</v>
      </c>
      <c r="C2911" s="299" t="s">
        <v>36</v>
      </c>
      <c r="D2911" s="301">
        <v>26.571428571428573</v>
      </c>
      <c r="E2911" s="301">
        <v>430</v>
      </c>
      <c r="F2911" s="299" t="s">
        <v>383</v>
      </c>
    </row>
    <row r="2912" spans="1:6" x14ac:dyDescent="0.3">
      <c r="A2912" s="301">
        <v>202402</v>
      </c>
      <c r="B2912" s="299" t="s">
        <v>78</v>
      </c>
      <c r="C2912" s="299" t="s">
        <v>36</v>
      </c>
      <c r="D2912" s="301">
        <v>2.2380952380952381</v>
      </c>
      <c r="E2912" s="301">
        <v>434</v>
      </c>
      <c r="F2912" s="299" t="s">
        <v>299</v>
      </c>
    </row>
    <row r="2913" spans="1:6" x14ac:dyDescent="0.3">
      <c r="A2913" s="301">
        <v>202402</v>
      </c>
      <c r="B2913" s="299" t="s">
        <v>78</v>
      </c>
      <c r="C2913" s="299" t="s">
        <v>36</v>
      </c>
      <c r="D2913" s="301">
        <v>527.57142857142856</v>
      </c>
      <c r="E2913" s="301">
        <v>440</v>
      </c>
      <c r="F2913" s="299" t="s">
        <v>118</v>
      </c>
    </row>
    <row r="2914" spans="1:6" x14ac:dyDescent="0.3">
      <c r="A2914" s="301">
        <v>202402</v>
      </c>
      <c r="B2914" s="299" t="s">
        <v>78</v>
      </c>
      <c r="C2914" s="299" t="s">
        <v>36</v>
      </c>
      <c r="D2914" s="301">
        <v>3</v>
      </c>
      <c r="E2914" s="301">
        <v>442</v>
      </c>
      <c r="F2914" s="299" t="s">
        <v>121</v>
      </c>
    </row>
    <row r="2915" spans="1:6" x14ac:dyDescent="0.3">
      <c r="A2915" s="301">
        <v>202402</v>
      </c>
      <c r="B2915" s="299" t="s">
        <v>78</v>
      </c>
      <c r="C2915" s="299" t="s">
        <v>36</v>
      </c>
      <c r="D2915" s="301">
        <v>1</v>
      </c>
      <c r="E2915" s="301">
        <v>446</v>
      </c>
      <c r="F2915" s="299" t="s">
        <v>416</v>
      </c>
    </row>
    <row r="2916" spans="1:6" x14ac:dyDescent="0.3">
      <c r="A2916" s="301">
        <v>202402</v>
      </c>
      <c r="B2916" s="299" t="s">
        <v>78</v>
      </c>
      <c r="C2916" s="299" t="s">
        <v>36</v>
      </c>
      <c r="D2916" s="301">
        <v>12688.809523809523</v>
      </c>
      <c r="E2916" s="301">
        <v>466</v>
      </c>
      <c r="F2916" s="299" t="s">
        <v>304</v>
      </c>
    </row>
    <row r="2917" spans="1:6" x14ac:dyDescent="0.3">
      <c r="A2917" s="301">
        <v>202402</v>
      </c>
      <c r="B2917" s="299" t="s">
        <v>78</v>
      </c>
      <c r="C2917" s="299" t="s">
        <v>36</v>
      </c>
      <c r="D2917" s="301">
        <v>9.7619047619047628</v>
      </c>
      <c r="E2917" s="301">
        <v>470</v>
      </c>
      <c r="F2917" s="299" t="s">
        <v>122</v>
      </c>
    </row>
    <row r="2918" spans="1:6" x14ac:dyDescent="0.3">
      <c r="A2918" s="301">
        <v>202402</v>
      </c>
      <c r="B2918" s="299" t="s">
        <v>78</v>
      </c>
      <c r="C2918" s="299" t="s">
        <v>36</v>
      </c>
      <c r="D2918" s="301">
        <v>1</v>
      </c>
      <c r="E2918" s="301">
        <v>474</v>
      </c>
      <c r="F2918" s="299" t="s">
        <v>385</v>
      </c>
    </row>
    <row r="2919" spans="1:6" x14ac:dyDescent="0.3">
      <c r="A2919" s="301">
        <v>202402</v>
      </c>
      <c r="B2919" s="299" t="s">
        <v>78</v>
      </c>
      <c r="C2919" s="299" t="s">
        <v>36</v>
      </c>
      <c r="D2919" s="301">
        <v>1324.4285714285713</v>
      </c>
      <c r="E2919" s="301">
        <v>478</v>
      </c>
      <c r="F2919" s="299" t="s">
        <v>305</v>
      </c>
    </row>
    <row r="2920" spans="1:6" x14ac:dyDescent="0.3">
      <c r="A2920" s="301">
        <v>202402</v>
      </c>
      <c r="B2920" s="299" t="s">
        <v>78</v>
      </c>
      <c r="C2920" s="299" t="s">
        <v>36</v>
      </c>
      <c r="D2920" s="301">
        <v>2</v>
      </c>
      <c r="E2920" s="301">
        <v>480</v>
      </c>
      <c r="F2920" s="299" t="s">
        <v>306</v>
      </c>
    </row>
    <row r="2921" spans="1:6" x14ac:dyDescent="0.3">
      <c r="A2921" s="301">
        <v>202402</v>
      </c>
      <c r="B2921" s="299" t="s">
        <v>78</v>
      </c>
      <c r="C2921" s="299" t="s">
        <v>36</v>
      </c>
      <c r="D2921" s="301">
        <v>50.761904761904759</v>
      </c>
      <c r="E2921" s="301">
        <v>484</v>
      </c>
      <c r="F2921" s="299" t="s">
        <v>307</v>
      </c>
    </row>
    <row r="2922" spans="1:6" x14ac:dyDescent="0.3">
      <c r="A2922" s="301">
        <v>202402</v>
      </c>
      <c r="B2922" s="299" t="s">
        <v>78</v>
      </c>
      <c r="C2922" s="299" t="s">
        <v>36</v>
      </c>
      <c r="D2922" s="301">
        <v>119.33333333333333</v>
      </c>
      <c r="E2922" s="301">
        <v>498</v>
      </c>
      <c r="F2922" s="299" t="s">
        <v>310</v>
      </c>
    </row>
    <row r="2923" spans="1:6" x14ac:dyDescent="0.3">
      <c r="A2923" s="301">
        <v>202402</v>
      </c>
      <c r="B2923" s="299" t="s">
        <v>78</v>
      </c>
      <c r="C2923" s="299" t="s">
        <v>36</v>
      </c>
      <c r="D2923" s="301">
        <v>0.7142857142857143</v>
      </c>
      <c r="E2923" s="301">
        <v>500</v>
      </c>
      <c r="F2923" s="299" t="s">
        <v>312</v>
      </c>
    </row>
    <row r="2924" spans="1:6" x14ac:dyDescent="0.3">
      <c r="A2924" s="301">
        <v>202402</v>
      </c>
      <c r="B2924" s="299" t="s">
        <v>78</v>
      </c>
      <c r="C2924" s="299" t="s">
        <v>36</v>
      </c>
      <c r="D2924" s="301">
        <v>75669.809523809527</v>
      </c>
      <c r="E2924" s="301">
        <v>504</v>
      </c>
      <c r="F2924" s="299" t="s">
        <v>95</v>
      </c>
    </row>
    <row r="2925" spans="1:6" x14ac:dyDescent="0.3">
      <c r="A2925" s="301">
        <v>202402</v>
      </c>
      <c r="B2925" s="299" t="s">
        <v>78</v>
      </c>
      <c r="C2925" s="299" t="s">
        <v>36</v>
      </c>
      <c r="D2925" s="301">
        <v>7.6190476190476186</v>
      </c>
      <c r="E2925" s="301">
        <v>508</v>
      </c>
      <c r="F2925" s="299" t="s">
        <v>313</v>
      </c>
    </row>
    <row r="2926" spans="1:6" x14ac:dyDescent="0.3">
      <c r="A2926" s="301">
        <v>202402</v>
      </c>
      <c r="B2926" s="299" t="s">
        <v>78</v>
      </c>
      <c r="C2926" s="299" t="s">
        <v>36</v>
      </c>
      <c r="D2926" s="301">
        <v>4</v>
      </c>
      <c r="E2926" s="301">
        <v>520</v>
      </c>
      <c r="F2926" s="299" t="s">
        <v>386</v>
      </c>
    </row>
    <row r="2927" spans="1:6" x14ac:dyDescent="0.3">
      <c r="A2927" s="301">
        <v>202402</v>
      </c>
      <c r="B2927" s="299" t="s">
        <v>78</v>
      </c>
      <c r="C2927" s="299" t="s">
        <v>36</v>
      </c>
      <c r="D2927" s="301">
        <v>141.85714285714286</v>
      </c>
      <c r="E2927" s="301">
        <v>524</v>
      </c>
      <c r="F2927" s="299" t="s">
        <v>315</v>
      </c>
    </row>
    <row r="2928" spans="1:6" x14ac:dyDescent="0.3">
      <c r="A2928" s="301">
        <v>202402</v>
      </c>
      <c r="B2928" s="299" t="s">
        <v>78</v>
      </c>
      <c r="C2928" s="299" t="s">
        <v>36</v>
      </c>
      <c r="D2928" s="301">
        <v>39.285714285714285</v>
      </c>
      <c r="E2928" s="301">
        <v>528</v>
      </c>
      <c r="F2928" s="299" t="s">
        <v>316</v>
      </c>
    </row>
    <row r="2929" spans="1:6" x14ac:dyDescent="0.3">
      <c r="A2929" s="301">
        <v>202402</v>
      </c>
      <c r="B2929" s="299" t="s">
        <v>78</v>
      </c>
      <c r="C2929" s="299" t="s">
        <v>36</v>
      </c>
      <c r="D2929" s="301">
        <v>1</v>
      </c>
      <c r="E2929" s="301">
        <v>530</v>
      </c>
      <c r="F2929" s="299" t="s">
        <v>219</v>
      </c>
    </row>
    <row r="2930" spans="1:6" x14ac:dyDescent="0.3">
      <c r="A2930" s="301">
        <v>202402</v>
      </c>
      <c r="B2930" s="299" t="s">
        <v>78</v>
      </c>
      <c r="C2930" s="299" t="s">
        <v>36</v>
      </c>
      <c r="D2930" s="301">
        <v>35.142857142857146</v>
      </c>
      <c r="E2930" s="301">
        <v>540</v>
      </c>
      <c r="F2930" s="299" t="s">
        <v>317</v>
      </c>
    </row>
    <row r="2931" spans="1:6" x14ac:dyDescent="0.3">
      <c r="A2931" s="301">
        <v>202402</v>
      </c>
      <c r="B2931" s="299" t="s">
        <v>78</v>
      </c>
      <c r="C2931" s="299" t="s">
        <v>36</v>
      </c>
      <c r="D2931" s="301">
        <v>1093.3333333333333</v>
      </c>
      <c r="E2931" s="301">
        <v>558</v>
      </c>
      <c r="F2931" s="299" t="s">
        <v>191</v>
      </c>
    </row>
    <row r="2932" spans="1:6" x14ac:dyDescent="0.3">
      <c r="A2932" s="301">
        <v>202402</v>
      </c>
      <c r="B2932" s="299" t="s">
        <v>78</v>
      </c>
      <c r="C2932" s="299" t="s">
        <v>36</v>
      </c>
      <c r="D2932" s="301">
        <v>34.047619047619051</v>
      </c>
      <c r="E2932" s="301">
        <v>562</v>
      </c>
      <c r="F2932" s="299" t="s">
        <v>388</v>
      </c>
    </row>
    <row r="2933" spans="1:6" x14ac:dyDescent="0.3">
      <c r="A2933" s="301">
        <v>202402</v>
      </c>
      <c r="B2933" s="299" t="s">
        <v>78</v>
      </c>
      <c r="C2933" s="299" t="s">
        <v>36</v>
      </c>
      <c r="D2933" s="301">
        <v>841.33333333333337</v>
      </c>
      <c r="E2933" s="301">
        <v>566</v>
      </c>
      <c r="F2933" s="299" t="s">
        <v>319</v>
      </c>
    </row>
    <row r="2934" spans="1:6" x14ac:dyDescent="0.3">
      <c r="A2934" s="301">
        <v>202402</v>
      </c>
      <c r="B2934" s="299" t="s">
        <v>78</v>
      </c>
      <c r="C2934" s="299" t="s">
        <v>36</v>
      </c>
      <c r="D2934" s="301">
        <v>1</v>
      </c>
      <c r="E2934" s="301">
        <v>574</v>
      </c>
      <c r="F2934" s="299" t="s">
        <v>320</v>
      </c>
    </row>
    <row r="2935" spans="1:6" x14ac:dyDescent="0.3">
      <c r="A2935" s="301">
        <v>202402</v>
      </c>
      <c r="B2935" s="299" t="s">
        <v>78</v>
      </c>
      <c r="C2935" s="299" t="s">
        <v>36</v>
      </c>
      <c r="D2935" s="301">
        <v>5.1904761904761907</v>
      </c>
      <c r="E2935" s="301">
        <v>578</v>
      </c>
      <c r="F2935" s="299" t="s">
        <v>321</v>
      </c>
    </row>
    <row r="2936" spans="1:6" x14ac:dyDescent="0.3">
      <c r="A2936" s="301">
        <v>202402</v>
      </c>
      <c r="B2936" s="299" t="s">
        <v>78</v>
      </c>
      <c r="C2936" s="299" t="s">
        <v>36</v>
      </c>
      <c r="D2936" s="301">
        <v>1</v>
      </c>
      <c r="E2936" s="301">
        <v>583</v>
      </c>
      <c r="F2936" s="299" t="s">
        <v>389</v>
      </c>
    </row>
    <row r="2937" spans="1:6" x14ac:dyDescent="0.3">
      <c r="A2937" s="301">
        <v>202402</v>
      </c>
      <c r="B2937" s="299" t="s">
        <v>78</v>
      </c>
      <c r="C2937" s="299" t="s">
        <v>36</v>
      </c>
      <c r="D2937" s="301">
        <v>4402.3809523809523</v>
      </c>
      <c r="E2937" s="301">
        <v>586</v>
      </c>
      <c r="F2937" s="299" t="s">
        <v>324</v>
      </c>
    </row>
    <row r="2938" spans="1:6" x14ac:dyDescent="0.3">
      <c r="A2938" s="301">
        <v>202402</v>
      </c>
      <c r="B2938" s="299" t="s">
        <v>78</v>
      </c>
      <c r="C2938" s="299" t="s">
        <v>36</v>
      </c>
      <c r="D2938" s="301">
        <v>6</v>
      </c>
      <c r="E2938" s="301">
        <v>591</v>
      </c>
      <c r="F2938" s="299" t="s">
        <v>325</v>
      </c>
    </row>
    <row r="2939" spans="1:6" x14ac:dyDescent="0.3">
      <c r="A2939" s="301">
        <v>202402</v>
      </c>
      <c r="B2939" s="299" t="s">
        <v>78</v>
      </c>
      <c r="C2939" s="299" t="s">
        <v>36</v>
      </c>
      <c r="D2939" s="301">
        <v>1</v>
      </c>
      <c r="E2939" s="301">
        <v>598</v>
      </c>
      <c r="F2939" s="299" t="s">
        <v>412</v>
      </c>
    </row>
    <row r="2940" spans="1:6" x14ac:dyDescent="0.3">
      <c r="A2940" s="301">
        <v>202402</v>
      </c>
      <c r="B2940" s="299" t="s">
        <v>78</v>
      </c>
      <c r="C2940" s="299" t="s">
        <v>36</v>
      </c>
      <c r="D2940" s="301">
        <v>613.85714285714289</v>
      </c>
      <c r="E2940" s="301">
        <v>600</v>
      </c>
      <c r="F2940" s="299" t="s">
        <v>192</v>
      </c>
    </row>
    <row r="2941" spans="1:6" x14ac:dyDescent="0.3">
      <c r="A2941" s="301">
        <v>202402</v>
      </c>
      <c r="B2941" s="299" t="s">
        <v>78</v>
      </c>
      <c r="C2941" s="299" t="s">
        <v>36</v>
      </c>
      <c r="D2941" s="301">
        <v>789.85714285714289</v>
      </c>
      <c r="E2941" s="301">
        <v>604</v>
      </c>
      <c r="F2941" s="299" t="s">
        <v>326</v>
      </c>
    </row>
    <row r="2942" spans="1:6" x14ac:dyDescent="0.3">
      <c r="A2942" s="301">
        <v>202402</v>
      </c>
      <c r="B2942" s="299" t="s">
        <v>78</v>
      </c>
      <c r="C2942" s="299" t="s">
        <v>36</v>
      </c>
      <c r="D2942" s="301">
        <v>47.285714285714285</v>
      </c>
      <c r="E2942" s="301">
        <v>608</v>
      </c>
      <c r="F2942" s="299" t="s">
        <v>327</v>
      </c>
    </row>
    <row r="2943" spans="1:6" x14ac:dyDescent="0.3">
      <c r="A2943" s="301">
        <v>202402</v>
      </c>
      <c r="B2943" s="299" t="s">
        <v>78</v>
      </c>
      <c r="C2943" s="299" t="s">
        <v>36</v>
      </c>
      <c r="D2943" s="301">
        <v>326.33333333333331</v>
      </c>
      <c r="E2943" s="301">
        <v>616</v>
      </c>
      <c r="F2943" s="299" t="s">
        <v>96</v>
      </c>
    </row>
    <row r="2944" spans="1:6" x14ac:dyDescent="0.3">
      <c r="A2944" s="301">
        <v>202402</v>
      </c>
      <c r="B2944" s="299" t="s">
        <v>78</v>
      </c>
      <c r="C2944" s="299" t="s">
        <v>36</v>
      </c>
      <c r="D2944" s="301">
        <v>1183.5238095238096</v>
      </c>
      <c r="E2944" s="301">
        <v>620</v>
      </c>
      <c r="F2944" s="299" t="s">
        <v>109</v>
      </c>
    </row>
    <row r="2945" spans="1:6" x14ac:dyDescent="0.3">
      <c r="A2945" s="301">
        <v>202402</v>
      </c>
      <c r="B2945" s="299" t="s">
        <v>78</v>
      </c>
      <c r="C2945" s="299" t="s">
        <v>36</v>
      </c>
      <c r="D2945" s="301">
        <v>955.14285714285711</v>
      </c>
      <c r="E2945" s="301">
        <v>624</v>
      </c>
      <c r="F2945" s="299" t="s">
        <v>329</v>
      </c>
    </row>
    <row r="2946" spans="1:6" x14ac:dyDescent="0.3">
      <c r="A2946" s="301">
        <v>202402</v>
      </c>
      <c r="B2946" s="299" t="s">
        <v>78</v>
      </c>
      <c r="C2946" s="299" t="s">
        <v>36</v>
      </c>
      <c r="D2946" s="301">
        <v>1</v>
      </c>
      <c r="E2946" s="301">
        <v>630</v>
      </c>
      <c r="F2946" s="299" t="s">
        <v>331</v>
      </c>
    </row>
    <row r="2947" spans="1:6" x14ac:dyDescent="0.3">
      <c r="A2947" s="301">
        <v>202402</v>
      </c>
      <c r="B2947" s="299" t="s">
        <v>78</v>
      </c>
      <c r="C2947" s="299" t="s">
        <v>36</v>
      </c>
      <c r="D2947" s="301">
        <v>23074.333333333332</v>
      </c>
      <c r="E2947" s="301">
        <v>642</v>
      </c>
      <c r="F2947" s="299" t="s">
        <v>97</v>
      </c>
    </row>
    <row r="2948" spans="1:6" x14ac:dyDescent="0.3">
      <c r="A2948" s="301">
        <v>202402</v>
      </c>
      <c r="B2948" s="299" t="s">
        <v>78</v>
      </c>
      <c r="C2948" s="299" t="s">
        <v>36</v>
      </c>
      <c r="D2948" s="301">
        <v>86.238095238095241</v>
      </c>
      <c r="E2948" s="301">
        <v>643</v>
      </c>
      <c r="F2948" s="299" t="s">
        <v>333</v>
      </c>
    </row>
    <row r="2949" spans="1:6" x14ac:dyDescent="0.3">
      <c r="A2949" s="301">
        <v>202402</v>
      </c>
      <c r="B2949" s="299" t="s">
        <v>78</v>
      </c>
      <c r="C2949" s="299" t="s">
        <v>36</v>
      </c>
      <c r="D2949" s="301">
        <v>9.3809523809523814</v>
      </c>
      <c r="E2949" s="301">
        <v>646</v>
      </c>
      <c r="F2949" s="299" t="s">
        <v>334</v>
      </c>
    </row>
    <row r="2950" spans="1:6" x14ac:dyDescent="0.3">
      <c r="A2950" s="301">
        <v>202402</v>
      </c>
      <c r="B2950" s="299" t="s">
        <v>78</v>
      </c>
      <c r="C2950" s="299" t="s">
        <v>36</v>
      </c>
      <c r="D2950" s="301">
        <v>1</v>
      </c>
      <c r="E2950" s="301">
        <v>662</v>
      </c>
      <c r="F2950" s="299" t="s">
        <v>337</v>
      </c>
    </row>
    <row r="2951" spans="1:6" x14ac:dyDescent="0.3">
      <c r="A2951" s="301">
        <v>202402</v>
      </c>
      <c r="B2951" s="299" t="s">
        <v>78</v>
      </c>
      <c r="C2951" s="299" t="s">
        <v>36</v>
      </c>
      <c r="D2951" s="301">
        <v>7.333333333333333</v>
      </c>
      <c r="E2951" s="301">
        <v>682</v>
      </c>
      <c r="F2951" s="299" t="s">
        <v>339</v>
      </c>
    </row>
    <row r="2952" spans="1:6" x14ac:dyDescent="0.3">
      <c r="A2952" s="301">
        <v>202402</v>
      </c>
      <c r="B2952" s="299" t="s">
        <v>78</v>
      </c>
      <c r="C2952" s="299" t="s">
        <v>36</v>
      </c>
      <c r="D2952" s="301">
        <v>13683.380952380952</v>
      </c>
      <c r="E2952" s="301">
        <v>686</v>
      </c>
      <c r="F2952" s="299" t="s">
        <v>193</v>
      </c>
    </row>
    <row r="2953" spans="1:6" x14ac:dyDescent="0.3">
      <c r="A2953" s="301">
        <v>202402</v>
      </c>
      <c r="B2953" s="299" t="s">
        <v>78</v>
      </c>
      <c r="C2953" s="299" t="s">
        <v>36</v>
      </c>
      <c r="D2953" s="301">
        <v>1</v>
      </c>
      <c r="E2953" s="301">
        <v>688</v>
      </c>
      <c r="F2953" s="299" t="s">
        <v>340</v>
      </c>
    </row>
    <row r="2954" spans="1:6" x14ac:dyDescent="0.3">
      <c r="A2954" s="301">
        <v>202402</v>
      </c>
      <c r="B2954" s="299" t="s">
        <v>78</v>
      </c>
      <c r="C2954" s="299" t="s">
        <v>36</v>
      </c>
      <c r="D2954" s="301">
        <v>49.428571428571431</v>
      </c>
      <c r="E2954" s="301">
        <v>694</v>
      </c>
      <c r="F2954" s="299" t="s">
        <v>342</v>
      </c>
    </row>
    <row r="2955" spans="1:6" x14ac:dyDescent="0.3">
      <c r="A2955" s="301">
        <v>202402</v>
      </c>
      <c r="B2955" s="299" t="s">
        <v>78</v>
      </c>
      <c r="C2955" s="299" t="s">
        <v>36</v>
      </c>
      <c r="D2955" s="301">
        <v>15.428571428571429</v>
      </c>
      <c r="E2955" s="301">
        <v>703</v>
      </c>
      <c r="F2955" s="299" t="s">
        <v>94</v>
      </c>
    </row>
    <row r="2956" spans="1:6" x14ac:dyDescent="0.3">
      <c r="A2956" s="301">
        <v>202402</v>
      </c>
      <c r="B2956" s="299" t="s">
        <v>78</v>
      </c>
      <c r="C2956" s="299" t="s">
        <v>36</v>
      </c>
      <c r="D2956" s="301">
        <v>8.9523809523809526</v>
      </c>
      <c r="E2956" s="301">
        <v>704</v>
      </c>
      <c r="F2956" s="299" t="s">
        <v>344</v>
      </c>
    </row>
    <row r="2957" spans="1:6" x14ac:dyDescent="0.3">
      <c r="A2957" s="301">
        <v>202402</v>
      </c>
      <c r="B2957" s="299" t="s">
        <v>78</v>
      </c>
      <c r="C2957" s="299" t="s">
        <v>36</v>
      </c>
      <c r="D2957" s="301">
        <v>1.8571428571428572</v>
      </c>
      <c r="E2957" s="301">
        <v>705</v>
      </c>
      <c r="F2957" s="299" t="s">
        <v>115</v>
      </c>
    </row>
    <row r="2958" spans="1:6" x14ac:dyDescent="0.3">
      <c r="A2958" s="301">
        <v>202402</v>
      </c>
      <c r="B2958" s="299" t="s">
        <v>78</v>
      </c>
      <c r="C2958" s="299" t="s">
        <v>36</v>
      </c>
      <c r="D2958" s="301">
        <v>28.333333333333332</v>
      </c>
      <c r="E2958" s="301">
        <v>706</v>
      </c>
      <c r="F2958" s="299" t="s">
        <v>395</v>
      </c>
    </row>
    <row r="2959" spans="1:6" x14ac:dyDescent="0.3">
      <c r="A2959" s="301">
        <v>202402</v>
      </c>
      <c r="B2959" s="299" t="s">
        <v>78</v>
      </c>
      <c r="C2959" s="299" t="s">
        <v>36</v>
      </c>
      <c r="D2959" s="301">
        <v>12.142857142857142</v>
      </c>
      <c r="E2959" s="301">
        <v>710</v>
      </c>
      <c r="F2959" s="299" t="s">
        <v>345</v>
      </c>
    </row>
    <row r="2960" spans="1:6" x14ac:dyDescent="0.3">
      <c r="A2960" s="301">
        <v>202402</v>
      </c>
      <c r="B2960" s="299" t="s">
        <v>78</v>
      </c>
      <c r="C2960" s="299" t="s">
        <v>36</v>
      </c>
      <c r="D2960" s="301">
        <v>230274</v>
      </c>
      <c r="E2960" s="301">
        <v>724</v>
      </c>
      <c r="F2960" s="299" t="s">
        <v>223</v>
      </c>
    </row>
    <row r="2961" spans="1:6" x14ac:dyDescent="0.3">
      <c r="A2961" s="301">
        <v>202402</v>
      </c>
      <c r="B2961" s="299" t="s">
        <v>78</v>
      </c>
      <c r="C2961" s="299" t="s">
        <v>36</v>
      </c>
      <c r="D2961" s="301">
        <v>2.9523809523809526</v>
      </c>
      <c r="E2961" s="301">
        <v>728</v>
      </c>
      <c r="F2961" s="299" t="s">
        <v>414</v>
      </c>
    </row>
    <row r="2962" spans="1:6" x14ac:dyDescent="0.3">
      <c r="A2962" s="301">
        <v>202402</v>
      </c>
      <c r="B2962" s="299" t="s">
        <v>78</v>
      </c>
      <c r="C2962" s="299" t="s">
        <v>36</v>
      </c>
      <c r="D2962" s="301">
        <v>24.714285714285715</v>
      </c>
      <c r="E2962" s="301">
        <v>729</v>
      </c>
      <c r="F2962" s="299" t="s">
        <v>347</v>
      </c>
    </row>
    <row r="2963" spans="1:6" x14ac:dyDescent="0.3">
      <c r="A2963" s="301">
        <v>202402</v>
      </c>
      <c r="B2963" s="299" t="s">
        <v>78</v>
      </c>
      <c r="C2963" s="299" t="s">
        <v>36</v>
      </c>
      <c r="D2963" s="301">
        <v>31.095238095238095</v>
      </c>
      <c r="E2963" s="301">
        <v>732</v>
      </c>
      <c r="F2963" s="299" t="s">
        <v>348</v>
      </c>
    </row>
    <row r="2964" spans="1:6" x14ac:dyDescent="0.3">
      <c r="A2964" s="301">
        <v>202402</v>
      </c>
      <c r="B2964" s="299" t="s">
        <v>78</v>
      </c>
      <c r="C2964" s="299" t="s">
        <v>36</v>
      </c>
      <c r="D2964" s="301">
        <v>1</v>
      </c>
      <c r="E2964" s="301">
        <v>740</v>
      </c>
      <c r="F2964" s="299" t="s">
        <v>349</v>
      </c>
    </row>
    <row r="2965" spans="1:6" x14ac:dyDescent="0.3">
      <c r="A2965" s="301">
        <v>202402</v>
      </c>
      <c r="B2965" s="299" t="s">
        <v>78</v>
      </c>
      <c r="C2965" s="299" t="s">
        <v>36</v>
      </c>
      <c r="D2965" s="301">
        <v>3.6190476190476191</v>
      </c>
      <c r="E2965" s="301">
        <v>752</v>
      </c>
      <c r="F2965" s="299" t="s">
        <v>119</v>
      </c>
    </row>
    <row r="2966" spans="1:6" x14ac:dyDescent="0.3">
      <c r="A2966" s="301">
        <v>202402</v>
      </c>
      <c r="B2966" s="299" t="s">
        <v>78</v>
      </c>
      <c r="C2966" s="299" t="s">
        <v>36</v>
      </c>
      <c r="D2966" s="301">
        <v>13.476190476190476</v>
      </c>
      <c r="E2966" s="301">
        <v>756</v>
      </c>
      <c r="F2966" s="299" t="s">
        <v>350</v>
      </c>
    </row>
    <row r="2967" spans="1:6" x14ac:dyDescent="0.3">
      <c r="A2967" s="301">
        <v>202402</v>
      </c>
      <c r="B2967" s="299" t="s">
        <v>78</v>
      </c>
      <c r="C2967" s="299" t="s">
        <v>36</v>
      </c>
      <c r="D2967" s="301">
        <v>24.571428571428573</v>
      </c>
      <c r="E2967" s="301">
        <v>760</v>
      </c>
      <c r="F2967" s="299" t="s">
        <v>351</v>
      </c>
    </row>
    <row r="2968" spans="1:6" x14ac:dyDescent="0.3">
      <c r="A2968" s="301">
        <v>202402</v>
      </c>
      <c r="B2968" s="299" t="s">
        <v>78</v>
      </c>
      <c r="C2968" s="299" t="s">
        <v>36</v>
      </c>
      <c r="D2968" s="301">
        <v>1</v>
      </c>
      <c r="E2968" s="301">
        <v>762</v>
      </c>
      <c r="F2968" s="299" t="s">
        <v>352</v>
      </c>
    </row>
    <row r="2969" spans="1:6" x14ac:dyDescent="0.3">
      <c r="A2969" s="301">
        <v>202402</v>
      </c>
      <c r="B2969" s="299" t="s">
        <v>78</v>
      </c>
      <c r="C2969" s="299" t="s">
        <v>36</v>
      </c>
      <c r="D2969" s="301">
        <v>60.666666666666664</v>
      </c>
      <c r="E2969" s="301">
        <v>764</v>
      </c>
      <c r="F2969" s="299" t="s">
        <v>353</v>
      </c>
    </row>
    <row r="2970" spans="1:6" x14ac:dyDescent="0.3">
      <c r="A2970" s="301">
        <v>202402</v>
      </c>
      <c r="B2970" s="299" t="s">
        <v>78</v>
      </c>
      <c r="C2970" s="299" t="s">
        <v>36</v>
      </c>
      <c r="D2970" s="301">
        <v>18.285714285714285</v>
      </c>
      <c r="E2970" s="301">
        <v>768</v>
      </c>
      <c r="F2970" s="299" t="s">
        <v>354</v>
      </c>
    </row>
    <row r="2971" spans="1:6" x14ac:dyDescent="0.3">
      <c r="A2971" s="301">
        <v>202402</v>
      </c>
      <c r="B2971" s="299" t="s">
        <v>78</v>
      </c>
      <c r="C2971" s="299" t="s">
        <v>36</v>
      </c>
      <c r="D2971" s="301">
        <v>2</v>
      </c>
      <c r="E2971" s="301">
        <v>784</v>
      </c>
      <c r="F2971" s="299" t="s">
        <v>356</v>
      </c>
    </row>
    <row r="2972" spans="1:6" x14ac:dyDescent="0.3">
      <c r="A2972" s="301">
        <v>202402</v>
      </c>
      <c r="B2972" s="299" t="s">
        <v>78</v>
      </c>
      <c r="C2972" s="299" t="s">
        <v>36</v>
      </c>
      <c r="D2972" s="301">
        <v>52.428571428571431</v>
      </c>
      <c r="E2972" s="301">
        <v>788</v>
      </c>
      <c r="F2972" s="299" t="s">
        <v>357</v>
      </c>
    </row>
    <row r="2973" spans="1:6" x14ac:dyDescent="0.3">
      <c r="A2973" s="301">
        <v>202402</v>
      </c>
      <c r="B2973" s="299" t="s">
        <v>78</v>
      </c>
      <c r="C2973" s="299" t="s">
        <v>36</v>
      </c>
      <c r="D2973" s="301">
        <v>8.4285714285714288</v>
      </c>
      <c r="E2973" s="301">
        <v>792</v>
      </c>
      <c r="F2973" s="299" t="s">
        <v>358</v>
      </c>
    </row>
    <row r="2974" spans="1:6" x14ac:dyDescent="0.3">
      <c r="A2974" s="301">
        <v>202402</v>
      </c>
      <c r="B2974" s="299" t="s">
        <v>78</v>
      </c>
      <c r="C2974" s="299" t="s">
        <v>36</v>
      </c>
      <c r="D2974" s="301">
        <v>0.5714285714285714</v>
      </c>
      <c r="E2974" s="301">
        <v>800</v>
      </c>
      <c r="F2974" s="299" t="s">
        <v>360</v>
      </c>
    </row>
    <row r="2975" spans="1:6" x14ac:dyDescent="0.3">
      <c r="A2975" s="301">
        <v>202402</v>
      </c>
      <c r="B2975" s="299" t="s">
        <v>78</v>
      </c>
      <c r="C2975" s="299" t="s">
        <v>36</v>
      </c>
      <c r="D2975" s="301">
        <v>1056.3809523809523</v>
      </c>
      <c r="E2975" s="301">
        <v>804</v>
      </c>
      <c r="F2975" s="299" t="s">
        <v>98</v>
      </c>
    </row>
    <row r="2976" spans="1:6" x14ac:dyDescent="0.3">
      <c r="A2976" s="301">
        <v>202402</v>
      </c>
      <c r="B2976" s="299" t="s">
        <v>78</v>
      </c>
      <c r="C2976" s="299" t="s">
        <v>36</v>
      </c>
      <c r="D2976" s="301">
        <v>4</v>
      </c>
      <c r="E2976" s="301">
        <v>807</v>
      </c>
      <c r="F2976" s="299" t="s">
        <v>361</v>
      </c>
    </row>
    <row r="2977" spans="1:6" x14ac:dyDescent="0.3">
      <c r="A2977" s="301">
        <v>202402</v>
      </c>
      <c r="B2977" s="299" t="s">
        <v>78</v>
      </c>
      <c r="C2977" s="299" t="s">
        <v>36</v>
      </c>
      <c r="D2977" s="301">
        <v>19.476190476190474</v>
      </c>
      <c r="E2977" s="301">
        <v>818</v>
      </c>
      <c r="F2977" s="299" t="s">
        <v>362</v>
      </c>
    </row>
    <row r="2978" spans="1:6" x14ac:dyDescent="0.3">
      <c r="A2978" s="301">
        <v>202402</v>
      </c>
      <c r="B2978" s="299" t="s">
        <v>78</v>
      </c>
      <c r="C2978" s="299" t="s">
        <v>36</v>
      </c>
      <c r="D2978" s="301">
        <v>102.14285714285714</v>
      </c>
      <c r="E2978" s="301">
        <v>826</v>
      </c>
      <c r="F2978" s="299" t="s">
        <v>110</v>
      </c>
    </row>
    <row r="2979" spans="1:6" x14ac:dyDescent="0.3">
      <c r="A2979" s="301">
        <v>202402</v>
      </c>
      <c r="B2979" s="299" t="s">
        <v>78</v>
      </c>
      <c r="C2979" s="299" t="s">
        <v>36</v>
      </c>
      <c r="D2979" s="301">
        <v>5</v>
      </c>
      <c r="E2979" s="301">
        <v>834</v>
      </c>
      <c r="F2979" s="299" t="s">
        <v>364</v>
      </c>
    </row>
    <row r="2980" spans="1:6" x14ac:dyDescent="0.3">
      <c r="A2980" s="301">
        <v>202402</v>
      </c>
      <c r="B2980" s="299" t="s">
        <v>78</v>
      </c>
      <c r="C2980" s="299" t="s">
        <v>36</v>
      </c>
      <c r="D2980" s="301">
        <v>7.4285714285714288</v>
      </c>
      <c r="E2980" s="301">
        <v>840</v>
      </c>
      <c r="F2980" s="299" t="s">
        <v>365</v>
      </c>
    </row>
    <row r="2981" spans="1:6" x14ac:dyDescent="0.3">
      <c r="A2981" s="301">
        <v>202402</v>
      </c>
      <c r="B2981" s="299" t="s">
        <v>78</v>
      </c>
      <c r="C2981" s="299" t="s">
        <v>36</v>
      </c>
      <c r="D2981" s="301">
        <v>510.28571428571428</v>
      </c>
      <c r="E2981" s="301">
        <v>854</v>
      </c>
      <c r="F2981" s="299" t="s">
        <v>367</v>
      </c>
    </row>
    <row r="2982" spans="1:6" x14ac:dyDescent="0.3">
      <c r="A2982" s="301">
        <v>202402</v>
      </c>
      <c r="B2982" s="299" t="s">
        <v>78</v>
      </c>
      <c r="C2982" s="299" t="s">
        <v>36</v>
      </c>
      <c r="D2982" s="301">
        <v>56</v>
      </c>
      <c r="E2982" s="301">
        <v>858</v>
      </c>
      <c r="F2982" s="299" t="s">
        <v>368</v>
      </c>
    </row>
    <row r="2983" spans="1:6" x14ac:dyDescent="0.3">
      <c r="A2983" s="301">
        <v>202402</v>
      </c>
      <c r="B2983" s="299" t="s">
        <v>78</v>
      </c>
      <c r="C2983" s="299" t="s">
        <v>36</v>
      </c>
      <c r="D2983" s="301">
        <v>604.90476190476193</v>
      </c>
      <c r="E2983" s="301">
        <v>862</v>
      </c>
      <c r="F2983" s="299" t="s">
        <v>111</v>
      </c>
    </row>
    <row r="2984" spans="1:6" x14ac:dyDescent="0.3">
      <c r="A2984" s="301">
        <v>202402</v>
      </c>
      <c r="B2984" s="299" t="s">
        <v>78</v>
      </c>
      <c r="C2984" s="299" t="s">
        <v>36</v>
      </c>
      <c r="D2984" s="301">
        <v>8.1428571428571423</v>
      </c>
      <c r="E2984" s="301">
        <v>887</v>
      </c>
      <c r="F2984" s="299" t="s">
        <v>398</v>
      </c>
    </row>
    <row r="2985" spans="1:6" x14ac:dyDescent="0.3">
      <c r="A2985" s="301">
        <v>202402</v>
      </c>
      <c r="B2985" s="299" t="s">
        <v>78</v>
      </c>
      <c r="C2985" s="299" t="s">
        <v>36</v>
      </c>
      <c r="D2985" s="301">
        <v>2.9523809523809526</v>
      </c>
      <c r="E2985" s="301">
        <v>894</v>
      </c>
      <c r="F2985" s="299" t="s">
        <v>372</v>
      </c>
    </row>
    <row r="2986" spans="1:6" x14ac:dyDescent="0.3">
      <c r="A2986" s="301">
        <v>202402</v>
      </c>
      <c r="B2986" s="299" t="s">
        <v>78</v>
      </c>
      <c r="C2986" s="299" t="s">
        <v>36</v>
      </c>
      <c r="D2986" s="301">
        <v>30.523809523809526</v>
      </c>
      <c r="E2986" s="301">
        <v>952</v>
      </c>
      <c r="F2986" s="299" t="s">
        <v>459</v>
      </c>
    </row>
    <row r="2987" spans="1:6" x14ac:dyDescent="0.3">
      <c r="A2987" s="301">
        <v>202402</v>
      </c>
      <c r="B2987" s="299" t="s">
        <v>78</v>
      </c>
      <c r="C2987" s="299" t="s">
        <v>36</v>
      </c>
      <c r="D2987" s="301">
        <v>51.095238095238095</v>
      </c>
      <c r="E2987" s="301">
        <v>953</v>
      </c>
      <c r="F2987" s="299" t="s">
        <v>189</v>
      </c>
    </row>
    <row r="2988" spans="1:6" x14ac:dyDescent="0.3">
      <c r="A2988" s="301">
        <v>202402</v>
      </c>
      <c r="B2988" s="299" t="s">
        <v>188</v>
      </c>
      <c r="C2988" s="299" t="s">
        <v>35</v>
      </c>
      <c r="D2988" s="301">
        <v>1</v>
      </c>
      <c r="E2988" s="301">
        <v>4</v>
      </c>
      <c r="F2988" s="299" t="s">
        <v>226</v>
      </c>
    </row>
    <row r="2989" spans="1:6" x14ac:dyDescent="0.3">
      <c r="A2989" s="301">
        <v>202402</v>
      </c>
      <c r="B2989" s="299" t="s">
        <v>188</v>
      </c>
      <c r="C2989" s="299" t="s">
        <v>35</v>
      </c>
      <c r="D2989" s="301">
        <v>2</v>
      </c>
      <c r="E2989" s="301">
        <v>12</v>
      </c>
      <c r="F2989" s="299" t="s">
        <v>229</v>
      </c>
    </row>
    <row r="2990" spans="1:6" x14ac:dyDescent="0.3">
      <c r="A2990" s="301">
        <v>202402</v>
      </c>
      <c r="B2990" s="299" t="s">
        <v>188</v>
      </c>
      <c r="C2990" s="299" t="s">
        <v>35</v>
      </c>
      <c r="D2990" s="301">
        <v>4.8571428571428568</v>
      </c>
      <c r="E2990" s="301">
        <v>32</v>
      </c>
      <c r="F2990" s="299" t="s">
        <v>183</v>
      </c>
    </row>
    <row r="2991" spans="1:6" x14ac:dyDescent="0.3">
      <c r="A2991" s="301">
        <v>202402</v>
      </c>
      <c r="B2991" s="299" t="s">
        <v>188</v>
      </c>
      <c r="C2991" s="299" t="s">
        <v>35</v>
      </c>
      <c r="D2991" s="301">
        <v>7</v>
      </c>
      <c r="E2991" s="301">
        <v>40</v>
      </c>
      <c r="F2991" s="299" t="s">
        <v>100</v>
      </c>
    </row>
    <row r="2992" spans="1:6" x14ac:dyDescent="0.3">
      <c r="A2992" s="301">
        <v>202402</v>
      </c>
      <c r="B2992" s="299" t="s">
        <v>188</v>
      </c>
      <c r="C2992" s="299" t="s">
        <v>35</v>
      </c>
      <c r="D2992" s="301">
        <v>8</v>
      </c>
      <c r="E2992" s="301">
        <v>56</v>
      </c>
      <c r="F2992" s="299" t="s">
        <v>239</v>
      </c>
    </row>
    <row r="2993" spans="1:6" x14ac:dyDescent="0.3">
      <c r="A2993" s="301">
        <v>202402</v>
      </c>
      <c r="B2993" s="299" t="s">
        <v>188</v>
      </c>
      <c r="C2993" s="299" t="s">
        <v>35</v>
      </c>
      <c r="D2993" s="301">
        <v>16.952380952380953</v>
      </c>
      <c r="E2993" s="301">
        <v>68</v>
      </c>
      <c r="F2993" s="299" t="s">
        <v>241</v>
      </c>
    </row>
    <row r="2994" spans="1:6" x14ac:dyDescent="0.3">
      <c r="A2994" s="301">
        <v>202402</v>
      </c>
      <c r="B2994" s="299" t="s">
        <v>188</v>
      </c>
      <c r="C2994" s="299" t="s">
        <v>35</v>
      </c>
      <c r="D2994" s="301">
        <v>25</v>
      </c>
      <c r="E2994" s="301">
        <v>76</v>
      </c>
      <c r="F2994" s="299" t="s">
        <v>243</v>
      </c>
    </row>
    <row r="2995" spans="1:6" x14ac:dyDescent="0.3">
      <c r="A2995" s="301">
        <v>202402</v>
      </c>
      <c r="B2995" s="299" t="s">
        <v>188</v>
      </c>
      <c r="C2995" s="299" t="s">
        <v>35</v>
      </c>
      <c r="D2995" s="301">
        <v>31.476190476190474</v>
      </c>
      <c r="E2995" s="301">
        <v>100</v>
      </c>
      <c r="F2995" s="299" t="s">
        <v>101</v>
      </c>
    </row>
    <row r="2996" spans="1:6" x14ac:dyDescent="0.3">
      <c r="A2996" s="301">
        <v>202402</v>
      </c>
      <c r="B2996" s="299" t="s">
        <v>188</v>
      </c>
      <c r="C2996" s="299" t="s">
        <v>35</v>
      </c>
      <c r="D2996" s="301">
        <v>1</v>
      </c>
      <c r="E2996" s="301">
        <v>112</v>
      </c>
      <c r="F2996" s="299" t="s">
        <v>247</v>
      </c>
    </row>
    <row r="2997" spans="1:6" x14ac:dyDescent="0.3">
      <c r="A2997" s="301">
        <v>202402</v>
      </c>
      <c r="B2997" s="299" t="s">
        <v>188</v>
      </c>
      <c r="C2997" s="299" t="s">
        <v>35</v>
      </c>
      <c r="D2997" s="301">
        <v>2</v>
      </c>
      <c r="E2997" s="301">
        <v>152</v>
      </c>
      <c r="F2997" s="299" t="s">
        <v>254</v>
      </c>
    </row>
    <row r="2998" spans="1:6" x14ac:dyDescent="0.3">
      <c r="A2998" s="301">
        <v>202402</v>
      </c>
      <c r="B2998" s="299" t="s">
        <v>188</v>
      </c>
      <c r="C2998" s="299" t="s">
        <v>35</v>
      </c>
      <c r="D2998" s="301">
        <v>11</v>
      </c>
      <c r="E2998" s="301">
        <v>156</v>
      </c>
      <c r="F2998" s="299" t="s">
        <v>112</v>
      </c>
    </row>
    <row r="2999" spans="1:6" x14ac:dyDescent="0.3">
      <c r="A2999" s="301">
        <v>202402</v>
      </c>
      <c r="B2999" s="299" t="s">
        <v>188</v>
      </c>
      <c r="C2999" s="299" t="s">
        <v>35</v>
      </c>
      <c r="D2999" s="301">
        <v>21</v>
      </c>
      <c r="E2999" s="301">
        <v>170</v>
      </c>
      <c r="F2999" s="299" t="s">
        <v>102</v>
      </c>
    </row>
    <row r="3000" spans="1:6" x14ac:dyDescent="0.3">
      <c r="A3000" s="301">
        <v>202402</v>
      </c>
      <c r="B3000" s="299" t="s">
        <v>188</v>
      </c>
      <c r="C3000" s="299" t="s">
        <v>35</v>
      </c>
      <c r="D3000" s="301">
        <v>5</v>
      </c>
      <c r="E3000" s="301">
        <v>192</v>
      </c>
      <c r="F3000" s="299" t="s">
        <v>261</v>
      </c>
    </row>
    <row r="3001" spans="1:6" x14ac:dyDescent="0.3">
      <c r="A3001" s="301">
        <v>202402</v>
      </c>
      <c r="B3001" s="299" t="s">
        <v>188</v>
      </c>
      <c r="C3001" s="299" t="s">
        <v>35</v>
      </c>
      <c r="D3001" s="301">
        <v>4</v>
      </c>
      <c r="E3001" s="301">
        <v>203</v>
      </c>
      <c r="F3001" s="299" t="s">
        <v>224</v>
      </c>
    </row>
    <row r="3002" spans="1:6" x14ac:dyDescent="0.3">
      <c r="A3002" s="301">
        <v>202402</v>
      </c>
      <c r="B3002" s="299" t="s">
        <v>188</v>
      </c>
      <c r="C3002" s="299" t="s">
        <v>35</v>
      </c>
      <c r="D3002" s="301">
        <v>7</v>
      </c>
      <c r="E3002" s="301">
        <v>214</v>
      </c>
      <c r="F3002" s="299" t="s">
        <v>225</v>
      </c>
    </row>
    <row r="3003" spans="1:6" x14ac:dyDescent="0.3">
      <c r="A3003" s="301">
        <v>202402</v>
      </c>
      <c r="B3003" s="299" t="s">
        <v>188</v>
      </c>
      <c r="C3003" s="299" t="s">
        <v>35</v>
      </c>
      <c r="D3003" s="301">
        <v>8</v>
      </c>
      <c r="E3003" s="301">
        <v>218</v>
      </c>
      <c r="F3003" s="299" t="s">
        <v>114</v>
      </c>
    </row>
    <row r="3004" spans="1:6" x14ac:dyDescent="0.3">
      <c r="A3004" s="301">
        <v>202402</v>
      </c>
      <c r="B3004" s="299" t="s">
        <v>188</v>
      </c>
      <c r="C3004" s="299" t="s">
        <v>35</v>
      </c>
      <c r="D3004" s="301">
        <v>18</v>
      </c>
      <c r="E3004" s="301">
        <v>250</v>
      </c>
      <c r="F3004" s="299" t="s">
        <v>105</v>
      </c>
    </row>
    <row r="3005" spans="1:6" x14ac:dyDescent="0.3">
      <c r="A3005" s="301">
        <v>202402</v>
      </c>
      <c r="B3005" s="299" t="s">
        <v>188</v>
      </c>
      <c r="C3005" s="299" t="s">
        <v>35</v>
      </c>
      <c r="D3005" s="301">
        <v>34</v>
      </c>
      <c r="E3005" s="301">
        <v>276</v>
      </c>
      <c r="F3005" s="299" t="s">
        <v>99</v>
      </c>
    </row>
    <row r="3006" spans="1:6" x14ac:dyDescent="0.3">
      <c r="A3006" s="301">
        <v>202402</v>
      </c>
      <c r="B3006" s="299" t="s">
        <v>188</v>
      </c>
      <c r="C3006" s="299" t="s">
        <v>35</v>
      </c>
      <c r="D3006" s="301">
        <v>2</v>
      </c>
      <c r="E3006" s="301">
        <v>320</v>
      </c>
      <c r="F3006" s="299" t="s">
        <v>274</v>
      </c>
    </row>
    <row r="3007" spans="1:6" x14ac:dyDescent="0.3">
      <c r="A3007" s="301">
        <v>202402</v>
      </c>
      <c r="B3007" s="299" t="s">
        <v>188</v>
      </c>
      <c r="C3007" s="299" t="s">
        <v>35</v>
      </c>
      <c r="D3007" s="301">
        <v>6</v>
      </c>
      <c r="E3007" s="301">
        <v>340</v>
      </c>
      <c r="F3007" s="299" t="s">
        <v>190</v>
      </c>
    </row>
    <row r="3008" spans="1:6" x14ac:dyDescent="0.3">
      <c r="A3008" s="301">
        <v>202402</v>
      </c>
      <c r="B3008" s="299" t="s">
        <v>188</v>
      </c>
      <c r="C3008" s="299" t="s">
        <v>35</v>
      </c>
      <c r="D3008" s="301">
        <v>0.52380952380952384</v>
      </c>
      <c r="E3008" s="301">
        <v>356</v>
      </c>
      <c r="F3008" s="299" t="s">
        <v>281</v>
      </c>
    </row>
    <row r="3009" spans="1:6" x14ac:dyDescent="0.3">
      <c r="A3009" s="301">
        <v>202402</v>
      </c>
      <c r="B3009" s="299" t="s">
        <v>188</v>
      </c>
      <c r="C3009" s="299" t="s">
        <v>35</v>
      </c>
      <c r="D3009" s="301">
        <v>2</v>
      </c>
      <c r="E3009" s="301">
        <v>372</v>
      </c>
      <c r="F3009" s="299" t="s">
        <v>106</v>
      </c>
    </row>
    <row r="3010" spans="1:6" x14ac:dyDescent="0.3">
      <c r="A3010" s="301">
        <v>202402</v>
      </c>
      <c r="B3010" s="299" t="s">
        <v>188</v>
      </c>
      <c r="C3010" s="299" t="s">
        <v>35</v>
      </c>
      <c r="D3010" s="301">
        <v>16</v>
      </c>
      <c r="E3010" s="301">
        <v>380</v>
      </c>
      <c r="F3010" s="299" t="s">
        <v>107</v>
      </c>
    </row>
    <row r="3011" spans="1:6" x14ac:dyDescent="0.3">
      <c r="A3011" s="301">
        <v>202402</v>
      </c>
      <c r="B3011" s="299" t="s">
        <v>188</v>
      </c>
      <c r="C3011" s="299" t="s">
        <v>35</v>
      </c>
      <c r="D3011" s="301">
        <v>1</v>
      </c>
      <c r="E3011" s="301">
        <v>408</v>
      </c>
      <c r="F3011" s="299" t="s">
        <v>292</v>
      </c>
    </row>
    <row r="3012" spans="1:6" x14ac:dyDescent="0.3">
      <c r="A3012" s="301">
        <v>202402</v>
      </c>
      <c r="B3012" s="299" t="s">
        <v>188</v>
      </c>
      <c r="C3012" s="299" t="s">
        <v>35</v>
      </c>
      <c r="D3012" s="301">
        <v>1</v>
      </c>
      <c r="E3012" s="301">
        <v>428</v>
      </c>
      <c r="F3012" s="299" t="s">
        <v>108</v>
      </c>
    </row>
    <row r="3013" spans="1:6" x14ac:dyDescent="0.3">
      <c r="A3013" s="301">
        <v>202402</v>
      </c>
      <c r="B3013" s="299" t="s">
        <v>188</v>
      </c>
      <c r="C3013" s="299" t="s">
        <v>35</v>
      </c>
      <c r="D3013" s="301">
        <v>1</v>
      </c>
      <c r="E3013" s="301">
        <v>438</v>
      </c>
      <c r="F3013" s="299" t="s">
        <v>300</v>
      </c>
    </row>
    <row r="3014" spans="1:6" x14ac:dyDescent="0.3">
      <c r="A3014" s="301">
        <v>202402</v>
      </c>
      <c r="B3014" s="299" t="s">
        <v>188</v>
      </c>
      <c r="C3014" s="299" t="s">
        <v>35</v>
      </c>
      <c r="D3014" s="301">
        <v>31</v>
      </c>
      <c r="E3014" s="301">
        <v>440</v>
      </c>
      <c r="F3014" s="299" t="s">
        <v>118</v>
      </c>
    </row>
    <row r="3015" spans="1:6" x14ac:dyDescent="0.3">
      <c r="A3015" s="301">
        <v>202402</v>
      </c>
      <c r="B3015" s="299" t="s">
        <v>188</v>
      </c>
      <c r="C3015" s="299" t="s">
        <v>35</v>
      </c>
      <c r="D3015" s="301">
        <v>1</v>
      </c>
      <c r="E3015" s="301">
        <v>466</v>
      </c>
      <c r="F3015" s="299" t="s">
        <v>304</v>
      </c>
    </row>
    <row r="3016" spans="1:6" x14ac:dyDescent="0.3">
      <c r="A3016" s="301">
        <v>202402</v>
      </c>
      <c r="B3016" s="299" t="s">
        <v>188</v>
      </c>
      <c r="C3016" s="299" t="s">
        <v>35</v>
      </c>
      <c r="D3016" s="301">
        <v>1</v>
      </c>
      <c r="E3016" s="301">
        <v>470</v>
      </c>
      <c r="F3016" s="299" t="s">
        <v>122</v>
      </c>
    </row>
    <row r="3017" spans="1:6" x14ac:dyDescent="0.3">
      <c r="A3017" s="301">
        <v>202402</v>
      </c>
      <c r="B3017" s="299" t="s">
        <v>188</v>
      </c>
      <c r="C3017" s="299" t="s">
        <v>35</v>
      </c>
      <c r="D3017" s="301">
        <v>9</v>
      </c>
      <c r="E3017" s="301">
        <v>484</v>
      </c>
      <c r="F3017" s="299" t="s">
        <v>307</v>
      </c>
    </row>
    <row r="3018" spans="1:6" x14ac:dyDescent="0.3">
      <c r="A3018" s="301">
        <v>202402</v>
      </c>
      <c r="B3018" s="299" t="s">
        <v>188</v>
      </c>
      <c r="C3018" s="299" t="s">
        <v>35</v>
      </c>
      <c r="D3018" s="301">
        <v>5.8095238095238093</v>
      </c>
      <c r="E3018" s="301">
        <v>498</v>
      </c>
      <c r="F3018" s="299" t="s">
        <v>310</v>
      </c>
    </row>
    <row r="3019" spans="1:6" x14ac:dyDescent="0.3">
      <c r="A3019" s="301">
        <v>202402</v>
      </c>
      <c r="B3019" s="299" t="s">
        <v>188</v>
      </c>
      <c r="C3019" s="299" t="s">
        <v>35</v>
      </c>
      <c r="D3019" s="301">
        <v>208.66666666666666</v>
      </c>
      <c r="E3019" s="301">
        <v>504</v>
      </c>
      <c r="F3019" s="299" t="s">
        <v>95</v>
      </c>
    </row>
    <row r="3020" spans="1:6" x14ac:dyDescent="0.3">
      <c r="A3020" s="301">
        <v>202402</v>
      </c>
      <c r="B3020" s="299" t="s">
        <v>188</v>
      </c>
      <c r="C3020" s="299" t="s">
        <v>35</v>
      </c>
      <c r="D3020" s="301">
        <v>12</v>
      </c>
      <c r="E3020" s="301">
        <v>528</v>
      </c>
      <c r="F3020" s="299" t="s">
        <v>316</v>
      </c>
    </row>
    <row r="3021" spans="1:6" x14ac:dyDescent="0.3">
      <c r="A3021" s="301">
        <v>202402</v>
      </c>
      <c r="B3021" s="299" t="s">
        <v>188</v>
      </c>
      <c r="C3021" s="299" t="s">
        <v>35</v>
      </c>
      <c r="D3021" s="301">
        <v>6</v>
      </c>
      <c r="E3021" s="301">
        <v>558</v>
      </c>
      <c r="F3021" s="299" t="s">
        <v>191</v>
      </c>
    </row>
    <row r="3022" spans="1:6" x14ac:dyDescent="0.3">
      <c r="A3022" s="301">
        <v>202402</v>
      </c>
      <c r="B3022" s="299" t="s">
        <v>188</v>
      </c>
      <c r="C3022" s="299" t="s">
        <v>35</v>
      </c>
      <c r="D3022" s="301">
        <v>2</v>
      </c>
      <c r="E3022" s="301">
        <v>566</v>
      </c>
      <c r="F3022" s="299" t="s">
        <v>319</v>
      </c>
    </row>
    <row r="3023" spans="1:6" x14ac:dyDescent="0.3">
      <c r="A3023" s="301">
        <v>202402</v>
      </c>
      <c r="B3023" s="299" t="s">
        <v>188</v>
      </c>
      <c r="C3023" s="299" t="s">
        <v>35</v>
      </c>
      <c r="D3023" s="301">
        <v>1</v>
      </c>
      <c r="E3023" s="301">
        <v>578</v>
      </c>
      <c r="F3023" s="299" t="s">
        <v>321</v>
      </c>
    </row>
    <row r="3024" spans="1:6" x14ac:dyDescent="0.3">
      <c r="A3024" s="301">
        <v>202402</v>
      </c>
      <c r="B3024" s="299" t="s">
        <v>188</v>
      </c>
      <c r="C3024" s="299" t="s">
        <v>35</v>
      </c>
      <c r="D3024" s="301">
        <v>6</v>
      </c>
      <c r="E3024" s="301">
        <v>586</v>
      </c>
      <c r="F3024" s="299" t="s">
        <v>324</v>
      </c>
    </row>
    <row r="3025" spans="1:6" x14ac:dyDescent="0.3">
      <c r="A3025" s="301">
        <v>202402</v>
      </c>
      <c r="B3025" s="299" t="s">
        <v>188</v>
      </c>
      <c r="C3025" s="299" t="s">
        <v>35</v>
      </c>
      <c r="D3025" s="301">
        <v>25</v>
      </c>
      <c r="E3025" s="301">
        <v>600</v>
      </c>
      <c r="F3025" s="299" t="s">
        <v>192</v>
      </c>
    </row>
    <row r="3026" spans="1:6" x14ac:dyDescent="0.3">
      <c r="A3026" s="301">
        <v>202402</v>
      </c>
      <c r="B3026" s="299" t="s">
        <v>188</v>
      </c>
      <c r="C3026" s="299" t="s">
        <v>35</v>
      </c>
      <c r="D3026" s="301">
        <v>5</v>
      </c>
      <c r="E3026" s="301">
        <v>604</v>
      </c>
      <c r="F3026" s="299" t="s">
        <v>326</v>
      </c>
    </row>
    <row r="3027" spans="1:6" x14ac:dyDescent="0.3">
      <c r="A3027" s="301">
        <v>202402</v>
      </c>
      <c r="B3027" s="299" t="s">
        <v>188</v>
      </c>
      <c r="C3027" s="299" t="s">
        <v>35</v>
      </c>
      <c r="D3027" s="301">
        <v>1</v>
      </c>
      <c r="E3027" s="301">
        <v>608</v>
      </c>
      <c r="F3027" s="299" t="s">
        <v>327</v>
      </c>
    </row>
    <row r="3028" spans="1:6" x14ac:dyDescent="0.3">
      <c r="A3028" s="301">
        <v>202402</v>
      </c>
      <c r="B3028" s="299" t="s">
        <v>188</v>
      </c>
      <c r="C3028" s="299" t="s">
        <v>35</v>
      </c>
      <c r="D3028" s="301">
        <v>28</v>
      </c>
      <c r="E3028" s="301">
        <v>616</v>
      </c>
      <c r="F3028" s="299" t="s">
        <v>96</v>
      </c>
    </row>
    <row r="3029" spans="1:6" x14ac:dyDescent="0.3">
      <c r="A3029" s="301">
        <v>202402</v>
      </c>
      <c r="B3029" s="299" t="s">
        <v>188</v>
      </c>
      <c r="C3029" s="299" t="s">
        <v>35</v>
      </c>
      <c r="D3029" s="301">
        <v>29</v>
      </c>
      <c r="E3029" s="301">
        <v>620</v>
      </c>
      <c r="F3029" s="299" t="s">
        <v>109</v>
      </c>
    </row>
    <row r="3030" spans="1:6" x14ac:dyDescent="0.3">
      <c r="A3030" s="301">
        <v>202402</v>
      </c>
      <c r="B3030" s="299" t="s">
        <v>188</v>
      </c>
      <c r="C3030" s="299" t="s">
        <v>35</v>
      </c>
      <c r="D3030" s="301">
        <v>338.14285714285717</v>
      </c>
      <c r="E3030" s="301">
        <v>642</v>
      </c>
      <c r="F3030" s="299" t="s">
        <v>97</v>
      </c>
    </row>
    <row r="3031" spans="1:6" x14ac:dyDescent="0.3">
      <c r="A3031" s="301">
        <v>202402</v>
      </c>
      <c r="B3031" s="299" t="s">
        <v>188</v>
      </c>
      <c r="C3031" s="299" t="s">
        <v>35</v>
      </c>
      <c r="D3031" s="301">
        <v>44.857142857142854</v>
      </c>
      <c r="E3031" s="301">
        <v>643</v>
      </c>
      <c r="F3031" s="299" t="s">
        <v>333</v>
      </c>
    </row>
    <row r="3032" spans="1:6" x14ac:dyDescent="0.3">
      <c r="A3032" s="301">
        <v>202402</v>
      </c>
      <c r="B3032" s="299" t="s">
        <v>188</v>
      </c>
      <c r="C3032" s="299" t="s">
        <v>35</v>
      </c>
      <c r="D3032" s="301">
        <v>2</v>
      </c>
      <c r="E3032" s="301">
        <v>703</v>
      </c>
      <c r="F3032" s="299" t="s">
        <v>94</v>
      </c>
    </row>
    <row r="3033" spans="1:6" x14ac:dyDescent="0.3">
      <c r="A3033" s="301">
        <v>202402</v>
      </c>
      <c r="B3033" s="299" t="s">
        <v>188</v>
      </c>
      <c r="C3033" s="299" t="s">
        <v>35</v>
      </c>
      <c r="D3033" s="301">
        <v>51284.904761904763</v>
      </c>
      <c r="E3033" s="301">
        <v>724</v>
      </c>
      <c r="F3033" s="299" t="s">
        <v>223</v>
      </c>
    </row>
    <row r="3034" spans="1:6" x14ac:dyDescent="0.3">
      <c r="A3034" s="301">
        <v>202402</v>
      </c>
      <c r="B3034" s="299" t="s">
        <v>188</v>
      </c>
      <c r="C3034" s="299" t="s">
        <v>35</v>
      </c>
      <c r="D3034" s="301">
        <v>2</v>
      </c>
      <c r="E3034" s="301">
        <v>752</v>
      </c>
      <c r="F3034" s="299" t="s">
        <v>119</v>
      </c>
    </row>
    <row r="3035" spans="1:6" x14ac:dyDescent="0.3">
      <c r="A3035" s="301">
        <v>202402</v>
      </c>
      <c r="B3035" s="299" t="s">
        <v>188</v>
      </c>
      <c r="C3035" s="299" t="s">
        <v>35</v>
      </c>
      <c r="D3035" s="301">
        <v>14</v>
      </c>
      <c r="E3035" s="301">
        <v>756</v>
      </c>
      <c r="F3035" s="299" t="s">
        <v>350</v>
      </c>
    </row>
    <row r="3036" spans="1:6" x14ac:dyDescent="0.3">
      <c r="A3036" s="301">
        <v>202402</v>
      </c>
      <c r="B3036" s="299" t="s">
        <v>188</v>
      </c>
      <c r="C3036" s="299" t="s">
        <v>35</v>
      </c>
      <c r="D3036" s="301">
        <v>1</v>
      </c>
      <c r="E3036" s="301">
        <v>764</v>
      </c>
      <c r="F3036" s="299" t="s">
        <v>353</v>
      </c>
    </row>
    <row r="3037" spans="1:6" x14ac:dyDescent="0.3">
      <c r="A3037" s="301">
        <v>202402</v>
      </c>
      <c r="B3037" s="299" t="s">
        <v>188</v>
      </c>
      <c r="C3037" s="299" t="s">
        <v>35</v>
      </c>
      <c r="D3037" s="301">
        <v>1</v>
      </c>
      <c r="E3037" s="301">
        <v>788</v>
      </c>
      <c r="F3037" s="299" t="s">
        <v>357</v>
      </c>
    </row>
    <row r="3038" spans="1:6" x14ac:dyDescent="0.3">
      <c r="A3038" s="301">
        <v>202402</v>
      </c>
      <c r="B3038" s="299" t="s">
        <v>188</v>
      </c>
      <c r="C3038" s="299" t="s">
        <v>35</v>
      </c>
      <c r="D3038" s="301">
        <v>27.761904761904763</v>
      </c>
      <c r="E3038" s="301">
        <v>804</v>
      </c>
      <c r="F3038" s="299" t="s">
        <v>98</v>
      </c>
    </row>
    <row r="3039" spans="1:6" x14ac:dyDescent="0.3">
      <c r="A3039" s="301">
        <v>202402</v>
      </c>
      <c r="B3039" s="299" t="s">
        <v>188</v>
      </c>
      <c r="C3039" s="299" t="s">
        <v>35</v>
      </c>
      <c r="D3039" s="301">
        <v>25</v>
      </c>
      <c r="E3039" s="301">
        <v>826</v>
      </c>
      <c r="F3039" s="299" t="s">
        <v>110</v>
      </c>
    </row>
    <row r="3040" spans="1:6" x14ac:dyDescent="0.3">
      <c r="A3040" s="301">
        <v>202402</v>
      </c>
      <c r="B3040" s="299" t="s">
        <v>188</v>
      </c>
      <c r="C3040" s="299" t="s">
        <v>35</v>
      </c>
      <c r="D3040" s="301">
        <v>4</v>
      </c>
      <c r="E3040" s="301">
        <v>840</v>
      </c>
      <c r="F3040" s="299" t="s">
        <v>365</v>
      </c>
    </row>
    <row r="3041" spans="1:6" x14ac:dyDescent="0.3">
      <c r="A3041" s="301">
        <v>202402</v>
      </c>
      <c r="B3041" s="299" t="s">
        <v>188</v>
      </c>
      <c r="C3041" s="299" t="s">
        <v>35</v>
      </c>
      <c r="D3041" s="301">
        <v>3</v>
      </c>
      <c r="E3041" s="301">
        <v>862</v>
      </c>
      <c r="F3041" s="299" t="s">
        <v>111</v>
      </c>
    </row>
    <row r="3042" spans="1:6" x14ac:dyDescent="0.3">
      <c r="A3042" s="301">
        <v>202402</v>
      </c>
      <c r="B3042" s="299" t="s">
        <v>188</v>
      </c>
      <c r="C3042" s="299" t="s">
        <v>35</v>
      </c>
      <c r="D3042" s="301">
        <v>5</v>
      </c>
      <c r="E3042" s="301">
        <v>953</v>
      </c>
      <c r="F3042" s="299" t="s">
        <v>189</v>
      </c>
    </row>
    <row r="3043" spans="1:6" x14ac:dyDescent="0.3">
      <c r="A3043" s="301">
        <v>202402</v>
      </c>
      <c r="B3043" s="299" t="s">
        <v>188</v>
      </c>
      <c r="C3043" s="299" t="s">
        <v>36</v>
      </c>
      <c r="D3043" s="301">
        <v>1</v>
      </c>
      <c r="E3043" s="301">
        <v>4</v>
      </c>
      <c r="F3043" s="299" t="s">
        <v>226</v>
      </c>
    </row>
    <row r="3044" spans="1:6" x14ac:dyDescent="0.3">
      <c r="A3044" s="301">
        <v>202402</v>
      </c>
      <c r="B3044" s="299" t="s">
        <v>188</v>
      </c>
      <c r="C3044" s="299" t="s">
        <v>36</v>
      </c>
      <c r="D3044" s="301">
        <v>13.80952380952381</v>
      </c>
      <c r="E3044" s="301">
        <v>12</v>
      </c>
      <c r="F3044" s="299" t="s">
        <v>229</v>
      </c>
    </row>
    <row r="3045" spans="1:6" x14ac:dyDescent="0.3">
      <c r="A3045" s="301">
        <v>202402</v>
      </c>
      <c r="B3045" s="299" t="s">
        <v>188</v>
      </c>
      <c r="C3045" s="299" t="s">
        <v>36</v>
      </c>
      <c r="D3045" s="301">
        <v>6</v>
      </c>
      <c r="E3045" s="301">
        <v>20</v>
      </c>
      <c r="F3045" s="299" t="s">
        <v>230</v>
      </c>
    </row>
    <row r="3046" spans="1:6" x14ac:dyDescent="0.3">
      <c r="A3046" s="301">
        <v>202402</v>
      </c>
      <c r="B3046" s="299" t="s">
        <v>188</v>
      </c>
      <c r="C3046" s="299" t="s">
        <v>36</v>
      </c>
      <c r="D3046" s="301">
        <v>4</v>
      </c>
      <c r="E3046" s="301">
        <v>32</v>
      </c>
      <c r="F3046" s="299" t="s">
        <v>183</v>
      </c>
    </row>
    <row r="3047" spans="1:6" x14ac:dyDescent="0.3">
      <c r="A3047" s="301">
        <v>202402</v>
      </c>
      <c r="B3047" s="299" t="s">
        <v>188</v>
      </c>
      <c r="C3047" s="299" t="s">
        <v>36</v>
      </c>
      <c r="D3047" s="301">
        <v>2</v>
      </c>
      <c r="E3047" s="301">
        <v>36</v>
      </c>
      <c r="F3047" s="299" t="s">
        <v>233</v>
      </c>
    </row>
    <row r="3048" spans="1:6" x14ac:dyDescent="0.3">
      <c r="A3048" s="301">
        <v>202402</v>
      </c>
      <c r="B3048" s="299" t="s">
        <v>188</v>
      </c>
      <c r="C3048" s="299" t="s">
        <v>36</v>
      </c>
      <c r="D3048" s="301">
        <v>5</v>
      </c>
      <c r="E3048" s="301">
        <v>40</v>
      </c>
      <c r="F3048" s="299" t="s">
        <v>100</v>
      </c>
    </row>
    <row r="3049" spans="1:6" x14ac:dyDescent="0.3">
      <c r="A3049" s="301">
        <v>202402</v>
      </c>
      <c r="B3049" s="299" t="s">
        <v>188</v>
      </c>
      <c r="C3049" s="299" t="s">
        <v>36</v>
      </c>
      <c r="D3049" s="301">
        <v>1</v>
      </c>
      <c r="E3049" s="301">
        <v>50</v>
      </c>
      <c r="F3049" s="299" t="s">
        <v>236</v>
      </c>
    </row>
    <row r="3050" spans="1:6" x14ac:dyDescent="0.3">
      <c r="A3050" s="301">
        <v>202402</v>
      </c>
      <c r="B3050" s="299" t="s">
        <v>188</v>
      </c>
      <c r="C3050" s="299" t="s">
        <v>36</v>
      </c>
      <c r="D3050" s="301">
        <v>2</v>
      </c>
      <c r="E3050" s="301">
        <v>51</v>
      </c>
      <c r="F3050" s="299" t="s">
        <v>237</v>
      </c>
    </row>
    <row r="3051" spans="1:6" x14ac:dyDescent="0.3">
      <c r="A3051" s="301">
        <v>202402</v>
      </c>
      <c r="B3051" s="299" t="s">
        <v>188</v>
      </c>
      <c r="C3051" s="299" t="s">
        <v>36</v>
      </c>
      <c r="D3051" s="301">
        <v>11</v>
      </c>
      <c r="E3051" s="301">
        <v>56</v>
      </c>
      <c r="F3051" s="299" t="s">
        <v>239</v>
      </c>
    </row>
    <row r="3052" spans="1:6" x14ac:dyDescent="0.3">
      <c r="A3052" s="301">
        <v>202402</v>
      </c>
      <c r="B3052" s="299" t="s">
        <v>188</v>
      </c>
      <c r="C3052" s="299" t="s">
        <v>36</v>
      </c>
      <c r="D3052" s="301">
        <v>29.19047619047619</v>
      </c>
      <c r="E3052" s="301">
        <v>68</v>
      </c>
      <c r="F3052" s="299" t="s">
        <v>241</v>
      </c>
    </row>
    <row r="3053" spans="1:6" x14ac:dyDescent="0.3">
      <c r="A3053" s="301">
        <v>202402</v>
      </c>
      <c r="B3053" s="299" t="s">
        <v>188</v>
      </c>
      <c r="C3053" s="299" t="s">
        <v>36</v>
      </c>
      <c r="D3053" s="301">
        <v>1.5238095238095237</v>
      </c>
      <c r="E3053" s="301">
        <v>76</v>
      </c>
      <c r="F3053" s="299" t="s">
        <v>243</v>
      </c>
    </row>
    <row r="3054" spans="1:6" x14ac:dyDescent="0.3">
      <c r="A3054" s="301">
        <v>202402</v>
      </c>
      <c r="B3054" s="299" t="s">
        <v>188</v>
      </c>
      <c r="C3054" s="299" t="s">
        <v>36</v>
      </c>
      <c r="D3054" s="301">
        <v>22.333333333333332</v>
      </c>
      <c r="E3054" s="301">
        <v>100</v>
      </c>
      <c r="F3054" s="299" t="s">
        <v>101</v>
      </c>
    </row>
    <row r="3055" spans="1:6" x14ac:dyDescent="0.3">
      <c r="A3055" s="301">
        <v>202402</v>
      </c>
      <c r="B3055" s="299" t="s">
        <v>188</v>
      </c>
      <c r="C3055" s="299" t="s">
        <v>36</v>
      </c>
      <c r="D3055" s="301">
        <v>1</v>
      </c>
      <c r="E3055" s="301">
        <v>112</v>
      </c>
      <c r="F3055" s="299" t="s">
        <v>247</v>
      </c>
    </row>
    <row r="3056" spans="1:6" x14ac:dyDescent="0.3">
      <c r="A3056" s="301">
        <v>202402</v>
      </c>
      <c r="B3056" s="299" t="s">
        <v>188</v>
      </c>
      <c r="C3056" s="299" t="s">
        <v>36</v>
      </c>
      <c r="D3056" s="301">
        <v>1</v>
      </c>
      <c r="E3056" s="301">
        <v>124</v>
      </c>
      <c r="F3056" s="299" t="s">
        <v>250</v>
      </c>
    </row>
    <row r="3057" spans="1:6" x14ac:dyDescent="0.3">
      <c r="A3057" s="301">
        <v>202402</v>
      </c>
      <c r="B3057" s="299" t="s">
        <v>188</v>
      </c>
      <c r="C3057" s="299" t="s">
        <v>36</v>
      </c>
      <c r="D3057" s="301">
        <v>12.047619047619047</v>
      </c>
      <c r="E3057" s="301">
        <v>156</v>
      </c>
      <c r="F3057" s="299" t="s">
        <v>112</v>
      </c>
    </row>
    <row r="3058" spans="1:6" x14ac:dyDescent="0.3">
      <c r="A3058" s="301">
        <v>202402</v>
      </c>
      <c r="B3058" s="299" t="s">
        <v>188</v>
      </c>
      <c r="C3058" s="299" t="s">
        <v>36</v>
      </c>
      <c r="D3058" s="301">
        <v>13.666666666666666</v>
      </c>
      <c r="E3058" s="301">
        <v>170</v>
      </c>
      <c r="F3058" s="299" t="s">
        <v>102</v>
      </c>
    </row>
    <row r="3059" spans="1:6" x14ac:dyDescent="0.3">
      <c r="A3059" s="301">
        <v>202402</v>
      </c>
      <c r="B3059" s="299" t="s">
        <v>188</v>
      </c>
      <c r="C3059" s="299" t="s">
        <v>36</v>
      </c>
      <c r="D3059" s="301">
        <v>2</v>
      </c>
      <c r="E3059" s="301">
        <v>188</v>
      </c>
      <c r="F3059" s="299" t="s">
        <v>260</v>
      </c>
    </row>
    <row r="3060" spans="1:6" x14ac:dyDescent="0.3">
      <c r="A3060" s="301">
        <v>202402</v>
      </c>
      <c r="B3060" s="299" t="s">
        <v>188</v>
      </c>
      <c r="C3060" s="299" t="s">
        <v>36</v>
      </c>
      <c r="D3060" s="301">
        <v>4.0476190476190474</v>
      </c>
      <c r="E3060" s="301">
        <v>192</v>
      </c>
      <c r="F3060" s="299" t="s">
        <v>261</v>
      </c>
    </row>
    <row r="3061" spans="1:6" x14ac:dyDescent="0.3">
      <c r="A3061" s="301">
        <v>202402</v>
      </c>
      <c r="B3061" s="299" t="s">
        <v>188</v>
      </c>
      <c r="C3061" s="299" t="s">
        <v>36</v>
      </c>
      <c r="D3061" s="301">
        <v>2</v>
      </c>
      <c r="E3061" s="301">
        <v>203</v>
      </c>
      <c r="F3061" s="299" t="s">
        <v>224</v>
      </c>
    </row>
    <row r="3062" spans="1:6" x14ac:dyDescent="0.3">
      <c r="A3062" s="301">
        <v>202402</v>
      </c>
      <c r="B3062" s="299" t="s">
        <v>188</v>
      </c>
      <c r="C3062" s="299" t="s">
        <v>36</v>
      </c>
      <c r="D3062" s="301">
        <v>1</v>
      </c>
      <c r="E3062" s="301">
        <v>204</v>
      </c>
      <c r="F3062" s="299" t="s">
        <v>262</v>
      </c>
    </row>
    <row r="3063" spans="1:6" x14ac:dyDescent="0.3">
      <c r="A3063" s="301">
        <v>202402</v>
      </c>
      <c r="B3063" s="299" t="s">
        <v>188</v>
      </c>
      <c r="C3063" s="299" t="s">
        <v>36</v>
      </c>
      <c r="D3063" s="301">
        <v>2</v>
      </c>
      <c r="E3063" s="301">
        <v>208</v>
      </c>
      <c r="F3063" s="299" t="s">
        <v>113</v>
      </c>
    </row>
    <row r="3064" spans="1:6" x14ac:dyDescent="0.3">
      <c r="A3064" s="301">
        <v>202402</v>
      </c>
      <c r="B3064" s="299" t="s">
        <v>188</v>
      </c>
      <c r="C3064" s="299" t="s">
        <v>36</v>
      </c>
      <c r="D3064" s="301">
        <v>5.5238095238095237</v>
      </c>
      <c r="E3064" s="301">
        <v>214</v>
      </c>
      <c r="F3064" s="299" t="s">
        <v>225</v>
      </c>
    </row>
    <row r="3065" spans="1:6" x14ac:dyDescent="0.3">
      <c r="A3065" s="301">
        <v>202402</v>
      </c>
      <c r="B3065" s="299" t="s">
        <v>188</v>
      </c>
      <c r="C3065" s="299" t="s">
        <v>36</v>
      </c>
      <c r="D3065" s="301">
        <v>16</v>
      </c>
      <c r="E3065" s="301">
        <v>218</v>
      </c>
      <c r="F3065" s="299" t="s">
        <v>114</v>
      </c>
    </row>
    <row r="3066" spans="1:6" x14ac:dyDescent="0.3">
      <c r="A3066" s="301">
        <v>202402</v>
      </c>
      <c r="B3066" s="299" t="s">
        <v>188</v>
      </c>
      <c r="C3066" s="299" t="s">
        <v>36</v>
      </c>
      <c r="D3066" s="301">
        <v>2</v>
      </c>
      <c r="E3066" s="301">
        <v>222</v>
      </c>
      <c r="F3066" s="299" t="s">
        <v>264</v>
      </c>
    </row>
    <row r="3067" spans="1:6" x14ac:dyDescent="0.3">
      <c r="A3067" s="301">
        <v>202402</v>
      </c>
      <c r="B3067" s="299" t="s">
        <v>188</v>
      </c>
      <c r="C3067" s="299" t="s">
        <v>36</v>
      </c>
      <c r="D3067" s="301">
        <v>1</v>
      </c>
      <c r="E3067" s="301">
        <v>226</v>
      </c>
      <c r="F3067" s="299" t="s">
        <v>265</v>
      </c>
    </row>
    <row r="3068" spans="1:6" x14ac:dyDescent="0.3">
      <c r="A3068" s="301">
        <v>202402</v>
      </c>
      <c r="B3068" s="299" t="s">
        <v>188</v>
      </c>
      <c r="C3068" s="299" t="s">
        <v>36</v>
      </c>
      <c r="D3068" s="301">
        <v>30</v>
      </c>
      <c r="E3068" s="301">
        <v>250</v>
      </c>
      <c r="F3068" s="299" t="s">
        <v>105</v>
      </c>
    </row>
    <row r="3069" spans="1:6" x14ac:dyDescent="0.3">
      <c r="A3069" s="301">
        <v>202402</v>
      </c>
      <c r="B3069" s="299" t="s">
        <v>188</v>
      </c>
      <c r="C3069" s="299" t="s">
        <v>36</v>
      </c>
      <c r="D3069" s="301">
        <v>3.8095238095238093</v>
      </c>
      <c r="E3069" s="301">
        <v>270</v>
      </c>
      <c r="F3069" s="299" t="s">
        <v>270</v>
      </c>
    </row>
    <row r="3070" spans="1:6" x14ac:dyDescent="0.3">
      <c r="A3070" s="301">
        <v>202402</v>
      </c>
      <c r="B3070" s="299" t="s">
        <v>188</v>
      </c>
      <c r="C3070" s="299" t="s">
        <v>36</v>
      </c>
      <c r="D3070" s="301">
        <v>51</v>
      </c>
      <c r="E3070" s="301">
        <v>276</v>
      </c>
      <c r="F3070" s="299" t="s">
        <v>99</v>
      </c>
    </row>
    <row r="3071" spans="1:6" x14ac:dyDescent="0.3">
      <c r="A3071" s="301">
        <v>202402</v>
      </c>
      <c r="B3071" s="299" t="s">
        <v>188</v>
      </c>
      <c r="C3071" s="299" t="s">
        <v>36</v>
      </c>
      <c r="D3071" s="301">
        <v>5</v>
      </c>
      <c r="E3071" s="301">
        <v>288</v>
      </c>
      <c r="F3071" s="299" t="s">
        <v>272</v>
      </c>
    </row>
    <row r="3072" spans="1:6" x14ac:dyDescent="0.3">
      <c r="A3072" s="301">
        <v>202402</v>
      </c>
      <c r="B3072" s="299" t="s">
        <v>188</v>
      </c>
      <c r="C3072" s="299" t="s">
        <v>36</v>
      </c>
      <c r="D3072" s="301">
        <v>2</v>
      </c>
      <c r="E3072" s="301">
        <v>324</v>
      </c>
      <c r="F3072" s="299" t="s">
        <v>275</v>
      </c>
    </row>
    <row r="3073" spans="1:6" x14ac:dyDescent="0.3">
      <c r="A3073" s="301">
        <v>202402</v>
      </c>
      <c r="B3073" s="299" t="s">
        <v>188</v>
      </c>
      <c r="C3073" s="299" t="s">
        <v>36</v>
      </c>
      <c r="D3073" s="301">
        <v>1</v>
      </c>
      <c r="E3073" s="301">
        <v>332</v>
      </c>
      <c r="F3073" s="299" t="s">
        <v>277</v>
      </c>
    </row>
    <row r="3074" spans="1:6" x14ac:dyDescent="0.3">
      <c r="A3074" s="301">
        <v>202402</v>
      </c>
      <c r="B3074" s="299" t="s">
        <v>188</v>
      </c>
      <c r="C3074" s="299" t="s">
        <v>36</v>
      </c>
      <c r="D3074" s="301">
        <v>7</v>
      </c>
      <c r="E3074" s="301">
        <v>340</v>
      </c>
      <c r="F3074" s="299" t="s">
        <v>190</v>
      </c>
    </row>
    <row r="3075" spans="1:6" x14ac:dyDescent="0.3">
      <c r="A3075" s="301">
        <v>202402</v>
      </c>
      <c r="B3075" s="299" t="s">
        <v>188</v>
      </c>
      <c r="C3075" s="299" t="s">
        <v>36</v>
      </c>
      <c r="D3075" s="301">
        <v>3</v>
      </c>
      <c r="E3075" s="301">
        <v>348</v>
      </c>
      <c r="F3075" s="299" t="s">
        <v>279</v>
      </c>
    </row>
    <row r="3076" spans="1:6" x14ac:dyDescent="0.3">
      <c r="A3076" s="301">
        <v>202402</v>
      </c>
      <c r="B3076" s="299" t="s">
        <v>188</v>
      </c>
      <c r="C3076" s="299" t="s">
        <v>36</v>
      </c>
      <c r="D3076" s="301">
        <v>6</v>
      </c>
      <c r="E3076" s="301">
        <v>356</v>
      </c>
      <c r="F3076" s="299" t="s">
        <v>281</v>
      </c>
    </row>
    <row r="3077" spans="1:6" x14ac:dyDescent="0.3">
      <c r="A3077" s="301">
        <v>202402</v>
      </c>
      <c r="B3077" s="299" t="s">
        <v>188</v>
      </c>
      <c r="C3077" s="299" t="s">
        <v>36</v>
      </c>
      <c r="D3077" s="301">
        <v>3</v>
      </c>
      <c r="E3077" s="301">
        <v>372</v>
      </c>
      <c r="F3077" s="299" t="s">
        <v>106</v>
      </c>
    </row>
    <row r="3078" spans="1:6" x14ac:dyDescent="0.3">
      <c r="A3078" s="301">
        <v>202402</v>
      </c>
      <c r="B3078" s="299" t="s">
        <v>188</v>
      </c>
      <c r="C3078" s="299" t="s">
        <v>36</v>
      </c>
      <c r="D3078" s="301">
        <v>1</v>
      </c>
      <c r="E3078" s="301">
        <v>376</v>
      </c>
      <c r="F3078" s="299" t="s">
        <v>285</v>
      </c>
    </row>
    <row r="3079" spans="1:6" x14ac:dyDescent="0.3">
      <c r="A3079" s="301">
        <v>202402</v>
      </c>
      <c r="B3079" s="299" t="s">
        <v>188</v>
      </c>
      <c r="C3079" s="299" t="s">
        <v>36</v>
      </c>
      <c r="D3079" s="301">
        <v>49</v>
      </c>
      <c r="E3079" s="301">
        <v>380</v>
      </c>
      <c r="F3079" s="299" t="s">
        <v>107</v>
      </c>
    </row>
    <row r="3080" spans="1:6" x14ac:dyDescent="0.3">
      <c r="A3080" s="301">
        <v>202402</v>
      </c>
      <c r="B3080" s="299" t="s">
        <v>188</v>
      </c>
      <c r="C3080" s="299" t="s">
        <v>36</v>
      </c>
      <c r="D3080" s="301">
        <v>2</v>
      </c>
      <c r="E3080" s="301">
        <v>384</v>
      </c>
      <c r="F3080" s="299" t="s">
        <v>286</v>
      </c>
    </row>
    <row r="3081" spans="1:6" x14ac:dyDescent="0.3">
      <c r="A3081" s="301">
        <v>202402</v>
      </c>
      <c r="B3081" s="299" t="s">
        <v>188</v>
      </c>
      <c r="C3081" s="299" t="s">
        <v>36</v>
      </c>
      <c r="D3081" s="301">
        <v>1</v>
      </c>
      <c r="E3081" s="301">
        <v>392</v>
      </c>
      <c r="F3081" s="299" t="s">
        <v>288</v>
      </c>
    </row>
    <row r="3082" spans="1:6" x14ac:dyDescent="0.3">
      <c r="A3082" s="301">
        <v>202402</v>
      </c>
      <c r="B3082" s="299" t="s">
        <v>188</v>
      </c>
      <c r="C3082" s="299" t="s">
        <v>36</v>
      </c>
      <c r="D3082" s="301">
        <v>1</v>
      </c>
      <c r="E3082" s="301">
        <v>422</v>
      </c>
      <c r="F3082" s="299" t="s">
        <v>297</v>
      </c>
    </row>
    <row r="3083" spans="1:6" x14ac:dyDescent="0.3">
      <c r="A3083" s="301">
        <v>202402</v>
      </c>
      <c r="B3083" s="299" t="s">
        <v>188</v>
      </c>
      <c r="C3083" s="299" t="s">
        <v>36</v>
      </c>
      <c r="D3083" s="301">
        <v>12</v>
      </c>
      <c r="E3083" s="301">
        <v>440</v>
      </c>
      <c r="F3083" s="299" t="s">
        <v>118</v>
      </c>
    </row>
    <row r="3084" spans="1:6" x14ac:dyDescent="0.3">
      <c r="A3084" s="301">
        <v>202402</v>
      </c>
      <c r="B3084" s="299" t="s">
        <v>188</v>
      </c>
      <c r="C3084" s="299" t="s">
        <v>36</v>
      </c>
      <c r="D3084" s="301">
        <v>12.285714285714286</v>
      </c>
      <c r="E3084" s="301">
        <v>466</v>
      </c>
      <c r="F3084" s="299" t="s">
        <v>304</v>
      </c>
    </row>
    <row r="3085" spans="1:6" x14ac:dyDescent="0.3">
      <c r="A3085" s="301">
        <v>202402</v>
      </c>
      <c r="B3085" s="299" t="s">
        <v>188</v>
      </c>
      <c r="C3085" s="299" t="s">
        <v>36</v>
      </c>
      <c r="D3085" s="301">
        <v>1</v>
      </c>
      <c r="E3085" s="301">
        <v>470</v>
      </c>
      <c r="F3085" s="299" t="s">
        <v>122</v>
      </c>
    </row>
    <row r="3086" spans="1:6" x14ac:dyDescent="0.3">
      <c r="A3086" s="301">
        <v>202402</v>
      </c>
      <c r="B3086" s="299" t="s">
        <v>188</v>
      </c>
      <c r="C3086" s="299" t="s">
        <v>36</v>
      </c>
      <c r="D3086" s="301">
        <v>1</v>
      </c>
      <c r="E3086" s="301">
        <v>484</v>
      </c>
      <c r="F3086" s="299" t="s">
        <v>307</v>
      </c>
    </row>
    <row r="3087" spans="1:6" x14ac:dyDescent="0.3">
      <c r="A3087" s="301">
        <v>202402</v>
      </c>
      <c r="B3087" s="299" t="s">
        <v>188</v>
      </c>
      <c r="C3087" s="299" t="s">
        <v>36</v>
      </c>
      <c r="D3087" s="301">
        <v>4.333333333333333</v>
      </c>
      <c r="E3087" s="301">
        <v>498</v>
      </c>
      <c r="F3087" s="299" t="s">
        <v>310</v>
      </c>
    </row>
    <row r="3088" spans="1:6" x14ac:dyDescent="0.3">
      <c r="A3088" s="301">
        <v>202402</v>
      </c>
      <c r="B3088" s="299" t="s">
        <v>188</v>
      </c>
      <c r="C3088" s="299" t="s">
        <v>36</v>
      </c>
      <c r="D3088" s="301">
        <v>790.90476190476193</v>
      </c>
      <c r="E3088" s="301">
        <v>504</v>
      </c>
      <c r="F3088" s="299" t="s">
        <v>95</v>
      </c>
    </row>
    <row r="3089" spans="1:6" x14ac:dyDescent="0.3">
      <c r="A3089" s="301">
        <v>202402</v>
      </c>
      <c r="B3089" s="299" t="s">
        <v>188</v>
      </c>
      <c r="C3089" s="299" t="s">
        <v>36</v>
      </c>
      <c r="D3089" s="301">
        <v>1</v>
      </c>
      <c r="E3089" s="301">
        <v>508</v>
      </c>
      <c r="F3089" s="299" t="s">
        <v>313</v>
      </c>
    </row>
    <row r="3090" spans="1:6" x14ac:dyDescent="0.3">
      <c r="A3090" s="301">
        <v>202402</v>
      </c>
      <c r="B3090" s="299" t="s">
        <v>188</v>
      </c>
      <c r="C3090" s="299" t="s">
        <v>36</v>
      </c>
      <c r="D3090" s="301">
        <v>2</v>
      </c>
      <c r="E3090" s="301">
        <v>524</v>
      </c>
      <c r="F3090" s="299" t="s">
        <v>315</v>
      </c>
    </row>
    <row r="3091" spans="1:6" x14ac:dyDescent="0.3">
      <c r="A3091" s="301">
        <v>202402</v>
      </c>
      <c r="B3091" s="299" t="s">
        <v>188</v>
      </c>
      <c r="C3091" s="299" t="s">
        <v>36</v>
      </c>
      <c r="D3091" s="301">
        <v>17</v>
      </c>
      <c r="E3091" s="301">
        <v>528</v>
      </c>
      <c r="F3091" s="299" t="s">
        <v>316</v>
      </c>
    </row>
    <row r="3092" spans="1:6" x14ac:dyDescent="0.3">
      <c r="A3092" s="301">
        <v>202402</v>
      </c>
      <c r="B3092" s="299" t="s">
        <v>188</v>
      </c>
      <c r="C3092" s="299" t="s">
        <v>36</v>
      </c>
      <c r="D3092" s="301">
        <v>1</v>
      </c>
      <c r="E3092" s="301">
        <v>540</v>
      </c>
      <c r="F3092" s="299" t="s">
        <v>317</v>
      </c>
    </row>
    <row r="3093" spans="1:6" x14ac:dyDescent="0.3">
      <c r="A3093" s="301">
        <v>202402</v>
      </c>
      <c r="B3093" s="299" t="s">
        <v>188</v>
      </c>
      <c r="C3093" s="299" t="s">
        <v>36</v>
      </c>
      <c r="D3093" s="301">
        <v>4</v>
      </c>
      <c r="E3093" s="301">
        <v>566</v>
      </c>
      <c r="F3093" s="299" t="s">
        <v>319</v>
      </c>
    </row>
    <row r="3094" spans="1:6" x14ac:dyDescent="0.3">
      <c r="A3094" s="301">
        <v>202402</v>
      </c>
      <c r="B3094" s="299" t="s">
        <v>188</v>
      </c>
      <c r="C3094" s="299" t="s">
        <v>36</v>
      </c>
      <c r="D3094" s="301">
        <v>19</v>
      </c>
      <c r="E3094" s="301">
        <v>586</v>
      </c>
      <c r="F3094" s="299" t="s">
        <v>324</v>
      </c>
    </row>
    <row r="3095" spans="1:6" x14ac:dyDescent="0.3">
      <c r="A3095" s="301">
        <v>202402</v>
      </c>
      <c r="B3095" s="299" t="s">
        <v>188</v>
      </c>
      <c r="C3095" s="299" t="s">
        <v>36</v>
      </c>
      <c r="D3095" s="301">
        <v>2</v>
      </c>
      <c r="E3095" s="301">
        <v>600</v>
      </c>
      <c r="F3095" s="299" t="s">
        <v>192</v>
      </c>
    </row>
    <row r="3096" spans="1:6" x14ac:dyDescent="0.3">
      <c r="A3096" s="301">
        <v>202402</v>
      </c>
      <c r="B3096" s="299" t="s">
        <v>188</v>
      </c>
      <c r="C3096" s="299" t="s">
        <v>36</v>
      </c>
      <c r="D3096" s="301">
        <v>1</v>
      </c>
      <c r="E3096" s="301">
        <v>604</v>
      </c>
      <c r="F3096" s="299" t="s">
        <v>326</v>
      </c>
    </row>
    <row r="3097" spans="1:6" x14ac:dyDescent="0.3">
      <c r="A3097" s="301">
        <v>202402</v>
      </c>
      <c r="B3097" s="299" t="s">
        <v>188</v>
      </c>
      <c r="C3097" s="299" t="s">
        <v>36</v>
      </c>
      <c r="D3097" s="301">
        <v>6</v>
      </c>
      <c r="E3097" s="301">
        <v>616</v>
      </c>
      <c r="F3097" s="299" t="s">
        <v>96</v>
      </c>
    </row>
    <row r="3098" spans="1:6" x14ac:dyDescent="0.3">
      <c r="A3098" s="301">
        <v>202402</v>
      </c>
      <c r="B3098" s="299" t="s">
        <v>188</v>
      </c>
      <c r="C3098" s="299" t="s">
        <v>36</v>
      </c>
      <c r="D3098" s="301">
        <v>28.285714285714285</v>
      </c>
      <c r="E3098" s="301">
        <v>620</v>
      </c>
      <c r="F3098" s="299" t="s">
        <v>109</v>
      </c>
    </row>
    <row r="3099" spans="1:6" x14ac:dyDescent="0.3">
      <c r="A3099" s="301">
        <v>202402</v>
      </c>
      <c r="B3099" s="299" t="s">
        <v>188</v>
      </c>
      <c r="C3099" s="299" t="s">
        <v>36</v>
      </c>
      <c r="D3099" s="301">
        <v>1</v>
      </c>
      <c r="E3099" s="301">
        <v>624</v>
      </c>
      <c r="F3099" s="299" t="s">
        <v>329</v>
      </c>
    </row>
    <row r="3100" spans="1:6" x14ac:dyDescent="0.3">
      <c r="A3100" s="301">
        <v>202402</v>
      </c>
      <c r="B3100" s="299" t="s">
        <v>188</v>
      </c>
      <c r="C3100" s="299" t="s">
        <v>36</v>
      </c>
      <c r="D3100" s="301">
        <v>282.38095238095241</v>
      </c>
      <c r="E3100" s="301">
        <v>642</v>
      </c>
      <c r="F3100" s="299" t="s">
        <v>97</v>
      </c>
    </row>
    <row r="3101" spans="1:6" x14ac:dyDescent="0.3">
      <c r="A3101" s="301">
        <v>202402</v>
      </c>
      <c r="B3101" s="299" t="s">
        <v>188</v>
      </c>
      <c r="C3101" s="299" t="s">
        <v>36</v>
      </c>
      <c r="D3101" s="301">
        <v>2</v>
      </c>
      <c r="E3101" s="301">
        <v>643</v>
      </c>
      <c r="F3101" s="299" t="s">
        <v>333</v>
      </c>
    </row>
    <row r="3102" spans="1:6" x14ac:dyDescent="0.3">
      <c r="A3102" s="301">
        <v>202402</v>
      </c>
      <c r="B3102" s="299" t="s">
        <v>188</v>
      </c>
      <c r="C3102" s="299" t="s">
        <v>36</v>
      </c>
      <c r="D3102" s="301">
        <v>9</v>
      </c>
      <c r="E3102" s="301">
        <v>686</v>
      </c>
      <c r="F3102" s="299" t="s">
        <v>193</v>
      </c>
    </row>
    <row r="3103" spans="1:6" x14ac:dyDescent="0.3">
      <c r="A3103" s="301">
        <v>202402</v>
      </c>
      <c r="B3103" s="299" t="s">
        <v>188</v>
      </c>
      <c r="C3103" s="299" t="s">
        <v>36</v>
      </c>
      <c r="D3103" s="301">
        <v>2</v>
      </c>
      <c r="E3103" s="301">
        <v>703</v>
      </c>
      <c r="F3103" s="299" t="s">
        <v>94</v>
      </c>
    </row>
    <row r="3104" spans="1:6" x14ac:dyDescent="0.3">
      <c r="A3104" s="301">
        <v>202402</v>
      </c>
      <c r="B3104" s="299" t="s">
        <v>188</v>
      </c>
      <c r="C3104" s="299" t="s">
        <v>36</v>
      </c>
      <c r="D3104" s="301">
        <v>113055.66666666667</v>
      </c>
      <c r="E3104" s="301">
        <v>724</v>
      </c>
      <c r="F3104" s="299" t="s">
        <v>223</v>
      </c>
    </row>
    <row r="3105" spans="1:6" x14ac:dyDescent="0.3">
      <c r="A3105" s="301">
        <v>202402</v>
      </c>
      <c r="B3105" s="299" t="s">
        <v>188</v>
      </c>
      <c r="C3105" s="299" t="s">
        <v>36</v>
      </c>
      <c r="D3105" s="301">
        <v>1</v>
      </c>
      <c r="E3105" s="301">
        <v>752</v>
      </c>
      <c r="F3105" s="299" t="s">
        <v>119</v>
      </c>
    </row>
    <row r="3106" spans="1:6" x14ac:dyDescent="0.3">
      <c r="A3106" s="301">
        <v>202402</v>
      </c>
      <c r="B3106" s="299" t="s">
        <v>188</v>
      </c>
      <c r="C3106" s="299" t="s">
        <v>36</v>
      </c>
      <c r="D3106" s="301">
        <v>3</v>
      </c>
      <c r="E3106" s="301">
        <v>756</v>
      </c>
      <c r="F3106" s="299" t="s">
        <v>350</v>
      </c>
    </row>
    <row r="3107" spans="1:6" x14ac:dyDescent="0.3">
      <c r="A3107" s="301">
        <v>202402</v>
      </c>
      <c r="B3107" s="299" t="s">
        <v>188</v>
      </c>
      <c r="C3107" s="299" t="s">
        <v>36</v>
      </c>
      <c r="D3107" s="301">
        <v>9.6666666666666661</v>
      </c>
      <c r="E3107" s="301">
        <v>804</v>
      </c>
      <c r="F3107" s="299" t="s">
        <v>98</v>
      </c>
    </row>
    <row r="3108" spans="1:6" x14ac:dyDescent="0.3">
      <c r="A3108" s="301">
        <v>202402</v>
      </c>
      <c r="B3108" s="299" t="s">
        <v>188</v>
      </c>
      <c r="C3108" s="299" t="s">
        <v>36</v>
      </c>
      <c r="D3108" s="301">
        <v>1</v>
      </c>
      <c r="E3108" s="301">
        <v>818</v>
      </c>
      <c r="F3108" s="299" t="s">
        <v>362</v>
      </c>
    </row>
    <row r="3109" spans="1:6" x14ac:dyDescent="0.3">
      <c r="A3109" s="301">
        <v>202402</v>
      </c>
      <c r="B3109" s="299" t="s">
        <v>188</v>
      </c>
      <c r="C3109" s="299" t="s">
        <v>36</v>
      </c>
      <c r="D3109" s="301">
        <v>44</v>
      </c>
      <c r="E3109" s="301">
        <v>826</v>
      </c>
      <c r="F3109" s="299" t="s">
        <v>110</v>
      </c>
    </row>
    <row r="3110" spans="1:6" x14ac:dyDescent="0.3">
      <c r="A3110" s="301">
        <v>202402</v>
      </c>
      <c r="B3110" s="299" t="s">
        <v>188</v>
      </c>
      <c r="C3110" s="299" t="s">
        <v>36</v>
      </c>
      <c r="D3110" s="301">
        <v>8</v>
      </c>
      <c r="E3110" s="301">
        <v>840</v>
      </c>
      <c r="F3110" s="299" t="s">
        <v>365</v>
      </c>
    </row>
    <row r="3111" spans="1:6" x14ac:dyDescent="0.3">
      <c r="A3111" s="301">
        <v>202402</v>
      </c>
      <c r="B3111" s="299" t="s">
        <v>188</v>
      </c>
      <c r="C3111" s="299" t="s">
        <v>36</v>
      </c>
      <c r="D3111" s="301">
        <v>3</v>
      </c>
      <c r="E3111" s="301">
        <v>858</v>
      </c>
      <c r="F3111" s="299" t="s">
        <v>368</v>
      </c>
    </row>
    <row r="3112" spans="1:6" x14ac:dyDescent="0.3">
      <c r="A3112" s="301">
        <v>202402</v>
      </c>
      <c r="B3112" s="299" t="s">
        <v>188</v>
      </c>
      <c r="C3112" s="299" t="s">
        <v>36</v>
      </c>
      <c r="D3112" s="301">
        <v>4</v>
      </c>
      <c r="E3112" s="301">
        <v>862</v>
      </c>
      <c r="F3112" s="299" t="s">
        <v>111</v>
      </c>
    </row>
    <row r="3113" spans="1:6" x14ac:dyDescent="0.3">
      <c r="A3113" s="301">
        <v>202402</v>
      </c>
      <c r="B3113" s="299" t="s">
        <v>188</v>
      </c>
      <c r="C3113" s="299" t="s">
        <v>36</v>
      </c>
      <c r="D3113" s="301">
        <v>2</v>
      </c>
      <c r="E3113" s="301">
        <v>953</v>
      </c>
      <c r="F3113" s="299" t="s">
        <v>189</v>
      </c>
    </row>
    <row r="3114" spans="1:6" x14ac:dyDescent="0.3">
      <c r="A3114" s="301">
        <v>202402</v>
      </c>
      <c r="B3114" s="299" t="s">
        <v>77</v>
      </c>
      <c r="C3114" s="299" t="s">
        <v>35</v>
      </c>
      <c r="D3114" s="301">
        <v>106</v>
      </c>
      <c r="E3114" s="301">
        <v>4</v>
      </c>
      <c r="F3114" s="299" t="s">
        <v>226</v>
      </c>
    </row>
    <row r="3115" spans="1:6" x14ac:dyDescent="0.3">
      <c r="A3115" s="301">
        <v>202402</v>
      </c>
      <c r="B3115" s="299" t="s">
        <v>77</v>
      </c>
      <c r="C3115" s="299" t="s">
        <v>35</v>
      </c>
      <c r="D3115" s="301">
        <v>417.14285714285717</v>
      </c>
      <c r="E3115" s="301">
        <v>8</v>
      </c>
      <c r="F3115" s="299" t="s">
        <v>227</v>
      </c>
    </row>
    <row r="3116" spans="1:6" x14ac:dyDescent="0.3">
      <c r="A3116" s="301">
        <v>202402</v>
      </c>
      <c r="B3116" s="299" t="s">
        <v>77</v>
      </c>
      <c r="C3116" s="299" t="s">
        <v>35</v>
      </c>
      <c r="D3116" s="301">
        <v>2</v>
      </c>
      <c r="E3116" s="301">
        <v>10</v>
      </c>
      <c r="F3116" s="299" t="s">
        <v>228</v>
      </c>
    </row>
    <row r="3117" spans="1:6" x14ac:dyDescent="0.3">
      <c r="A3117" s="301">
        <v>202402</v>
      </c>
      <c r="B3117" s="299" t="s">
        <v>77</v>
      </c>
      <c r="C3117" s="299" t="s">
        <v>35</v>
      </c>
      <c r="D3117" s="301">
        <v>2683.7619047619046</v>
      </c>
      <c r="E3117" s="301">
        <v>12</v>
      </c>
      <c r="F3117" s="299" t="s">
        <v>229</v>
      </c>
    </row>
    <row r="3118" spans="1:6" x14ac:dyDescent="0.3">
      <c r="A3118" s="301">
        <v>202402</v>
      </c>
      <c r="B3118" s="299" t="s">
        <v>77</v>
      </c>
      <c r="C3118" s="299" t="s">
        <v>35</v>
      </c>
      <c r="D3118" s="301">
        <v>1</v>
      </c>
      <c r="E3118" s="301">
        <v>16</v>
      </c>
      <c r="F3118" s="299" t="s">
        <v>399</v>
      </c>
    </row>
    <row r="3119" spans="1:6" x14ac:dyDescent="0.3">
      <c r="A3119" s="301">
        <v>202402</v>
      </c>
      <c r="B3119" s="299" t="s">
        <v>77</v>
      </c>
      <c r="C3119" s="299" t="s">
        <v>35</v>
      </c>
      <c r="D3119" s="301">
        <v>244.42857142857142</v>
      </c>
      <c r="E3119" s="301">
        <v>20</v>
      </c>
      <c r="F3119" s="299" t="s">
        <v>230</v>
      </c>
    </row>
    <row r="3120" spans="1:6" x14ac:dyDescent="0.3">
      <c r="A3120" s="301">
        <v>202402</v>
      </c>
      <c r="B3120" s="299" t="s">
        <v>77</v>
      </c>
      <c r="C3120" s="299" t="s">
        <v>35</v>
      </c>
      <c r="D3120" s="301">
        <v>198.57142857142858</v>
      </c>
      <c r="E3120" s="301">
        <v>24</v>
      </c>
      <c r="F3120" s="299" t="s">
        <v>231</v>
      </c>
    </row>
    <row r="3121" spans="1:6" x14ac:dyDescent="0.3">
      <c r="A3121" s="301">
        <v>202402</v>
      </c>
      <c r="B3121" s="299" t="s">
        <v>77</v>
      </c>
      <c r="C3121" s="299" t="s">
        <v>35</v>
      </c>
      <c r="D3121" s="301">
        <v>1.0476190476190477</v>
      </c>
      <c r="E3121" s="301">
        <v>28</v>
      </c>
      <c r="F3121" s="299" t="s">
        <v>373</v>
      </c>
    </row>
    <row r="3122" spans="1:6" x14ac:dyDescent="0.3">
      <c r="A3122" s="301">
        <v>202402</v>
      </c>
      <c r="B3122" s="299" t="s">
        <v>77</v>
      </c>
      <c r="C3122" s="299" t="s">
        <v>35</v>
      </c>
      <c r="D3122" s="301">
        <v>100.85714285714286</v>
      </c>
      <c r="E3122" s="301">
        <v>31</v>
      </c>
      <c r="F3122" s="299" t="s">
        <v>232</v>
      </c>
    </row>
    <row r="3123" spans="1:6" x14ac:dyDescent="0.3">
      <c r="A3123" s="301">
        <v>202402</v>
      </c>
      <c r="B3123" s="299" t="s">
        <v>77</v>
      </c>
      <c r="C3123" s="299" t="s">
        <v>35</v>
      </c>
      <c r="D3123" s="301">
        <v>21692.952380952382</v>
      </c>
      <c r="E3123" s="301">
        <v>32</v>
      </c>
      <c r="F3123" s="299" t="s">
        <v>183</v>
      </c>
    </row>
    <row r="3124" spans="1:6" x14ac:dyDescent="0.3">
      <c r="A3124" s="301">
        <v>202402</v>
      </c>
      <c r="B3124" s="299" t="s">
        <v>77</v>
      </c>
      <c r="C3124" s="299" t="s">
        <v>35</v>
      </c>
      <c r="D3124" s="301">
        <v>253.14285714285714</v>
      </c>
      <c r="E3124" s="301">
        <v>36</v>
      </c>
      <c r="F3124" s="299" t="s">
        <v>233</v>
      </c>
    </row>
    <row r="3125" spans="1:6" x14ac:dyDescent="0.3">
      <c r="A3125" s="301">
        <v>202402</v>
      </c>
      <c r="B3125" s="299" t="s">
        <v>77</v>
      </c>
      <c r="C3125" s="299" t="s">
        <v>35</v>
      </c>
      <c r="D3125" s="301">
        <v>1254.6666666666667</v>
      </c>
      <c r="E3125" s="301">
        <v>40</v>
      </c>
      <c r="F3125" s="299" t="s">
        <v>100</v>
      </c>
    </row>
    <row r="3126" spans="1:6" x14ac:dyDescent="0.3">
      <c r="A3126" s="301">
        <v>202402</v>
      </c>
      <c r="B3126" s="299" t="s">
        <v>77</v>
      </c>
      <c r="C3126" s="299" t="s">
        <v>35</v>
      </c>
      <c r="D3126" s="301">
        <v>1</v>
      </c>
      <c r="E3126" s="301">
        <v>44</v>
      </c>
      <c r="F3126" s="299" t="s">
        <v>234</v>
      </c>
    </row>
    <row r="3127" spans="1:6" x14ac:dyDescent="0.3">
      <c r="A3127" s="301">
        <v>202402</v>
      </c>
      <c r="B3127" s="299" t="s">
        <v>77</v>
      </c>
      <c r="C3127" s="299" t="s">
        <v>35</v>
      </c>
      <c r="D3127" s="301">
        <v>1</v>
      </c>
      <c r="E3127" s="301">
        <v>48</v>
      </c>
      <c r="F3127" s="299" t="s">
        <v>235</v>
      </c>
    </row>
    <row r="3128" spans="1:6" x14ac:dyDescent="0.3">
      <c r="A3128" s="301">
        <v>202402</v>
      </c>
      <c r="B3128" s="299" t="s">
        <v>77</v>
      </c>
      <c r="C3128" s="299" t="s">
        <v>35</v>
      </c>
      <c r="D3128" s="301">
        <v>670.14285714285711</v>
      </c>
      <c r="E3128" s="301">
        <v>50</v>
      </c>
      <c r="F3128" s="299" t="s">
        <v>236</v>
      </c>
    </row>
    <row r="3129" spans="1:6" x14ac:dyDescent="0.3">
      <c r="A3129" s="301">
        <v>202402</v>
      </c>
      <c r="B3129" s="299" t="s">
        <v>77</v>
      </c>
      <c r="C3129" s="299" t="s">
        <v>35</v>
      </c>
      <c r="D3129" s="301">
        <v>1400.9047619047619</v>
      </c>
      <c r="E3129" s="301">
        <v>51</v>
      </c>
      <c r="F3129" s="299" t="s">
        <v>237</v>
      </c>
    </row>
    <row r="3130" spans="1:6" x14ac:dyDescent="0.3">
      <c r="A3130" s="301">
        <v>202402</v>
      </c>
      <c r="B3130" s="299" t="s">
        <v>77</v>
      </c>
      <c r="C3130" s="299" t="s">
        <v>35</v>
      </c>
      <c r="D3130" s="301">
        <v>3.4285714285714284</v>
      </c>
      <c r="E3130" s="301">
        <v>52</v>
      </c>
      <c r="F3130" s="299" t="s">
        <v>238</v>
      </c>
    </row>
    <row r="3131" spans="1:6" x14ac:dyDescent="0.3">
      <c r="A3131" s="301">
        <v>202402</v>
      </c>
      <c r="B3131" s="299" t="s">
        <v>77</v>
      </c>
      <c r="C3131" s="299" t="s">
        <v>35</v>
      </c>
      <c r="D3131" s="301">
        <v>3612.0952380952381</v>
      </c>
      <c r="E3131" s="301">
        <v>56</v>
      </c>
      <c r="F3131" s="299" t="s">
        <v>239</v>
      </c>
    </row>
    <row r="3132" spans="1:6" x14ac:dyDescent="0.3">
      <c r="A3132" s="301">
        <v>202402</v>
      </c>
      <c r="B3132" s="299" t="s">
        <v>77</v>
      </c>
      <c r="C3132" s="299" t="s">
        <v>35</v>
      </c>
      <c r="D3132" s="301">
        <v>3</v>
      </c>
      <c r="E3132" s="301">
        <v>60</v>
      </c>
      <c r="F3132" s="299" t="s">
        <v>240</v>
      </c>
    </row>
    <row r="3133" spans="1:6" x14ac:dyDescent="0.3">
      <c r="A3133" s="301">
        <v>202402</v>
      </c>
      <c r="B3133" s="299" t="s">
        <v>77</v>
      </c>
      <c r="C3133" s="299" t="s">
        <v>35</v>
      </c>
      <c r="D3133" s="301">
        <v>8.8095238095238102</v>
      </c>
      <c r="E3133" s="301">
        <v>64</v>
      </c>
      <c r="F3133" s="299" t="s">
        <v>374</v>
      </c>
    </row>
    <row r="3134" spans="1:6" x14ac:dyDescent="0.3">
      <c r="A3134" s="301">
        <v>202402</v>
      </c>
      <c r="B3134" s="299" t="s">
        <v>77</v>
      </c>
      <c r="C3134" s="299" t="s">
        <v>35</v>
      </c>
      <c r="D3134" s="301">
        <v>11803.619047619048</v>
      </c>
      <c r="E3134" s="301">
        <v>68</v>
      </c>
      <c r="F3134" s="299" t="s">
        <v>241</v>
      </c>
    </row>
    <row r="3135" spans="1:6" x14ac:dyDescent="0.3">
      <c r="A3135" s="301">
        <v>202402</v>
      </c>
      <c r="B3135" s="299" t="s">
        <v>77</v>
      </c>
      <c r="C3135" s="299" t="s">
        <v>35</v>
      </c>
      <c r="D3135" s="301">
        <v>167.33333333333334</v>
      </c>
      <c r="E3135" s="301">
        <v>70</v>
      </c>
      <c r="F3135" s="299" t="s">
        <v>242</v>
      </c>
    </row>
    <row r="3136" spans="1:6" x14ac:dyDescent="0.3">
      <c r="A3136" s="301">
        <v>202402</v>
      </c>
      <c r="B3136" s="299" t="s">
        <v>77</v>
      </c>
      <c r="C3136" s="299" t="s">
        <v>35</v>
      </c>
      <c r="D3136" s="301">
        <v>5</v>
      </c>
      <c r="E3136" s="301">
        <v>72</v>
      </c>
      <c r="F3136" s="299" t="s">
        <v>375</v>
      </c>
    </row>
    <row r="3137" spans="1:6" x14ac:dyDescent="0.3">
      <c r="A3137" s="301">
        <v>202402</v>
      </c>
      <c r="B3137" s="299" t="s">
        <v>77</v>
      </c>
      <c r="C3137" s="299" t="s">
        <v>35</v>
      </c>
      <c r="D3137" s="301">
        <v>2</v>
      </c>
      <c r="E3137" s="301">
        <v>74</v>
      </c>
      <c r="F3137" s="299" t="s">
        <v>400</v>
      </c>
    </row>
    <row r="3138" spans="1:6" x14ac:dyDescent="0.3">
      <c r="A3138" s="301">
        <v>202402</v>
      </c>
      <c r="B3138" s="299" t="s">
        <v>77</v>
      </c>
      <c r="C3138" s="299" t="s">
        <v>35</v>
      </c>
      <c r="D3138" s="301">
        <v>15498.428571428571</v>
      </c>
      <c r="E3138" s="301">
        <v>76</v>
      </c>
      <c r="F3138" s="299" t="s">
        <v>243</v>
      </c>
    </row>
    <row r="3139" spans="1:6" x14ac:dyDescent="0.3">
      <c r="A3139" s="301">
        <v>202402</v>
      </c>
      <c r="B3139" s="299" t="s">
        <v>77</v>
      </c>
      <c r="C3139" s="299" t="s">
        <v>35</v>
      </c>
      <c r="D3139" s="301">
        <v>5.0476190476190474</v>
      </c>
      <c r="E3139" s="301">
        <v>84</v>
      </c>
      <c r="F3139" s="299" t="s">
        <v>401</v>
      </c>
    </row>
    <row r="3140" spans="1:6" x14ac:dyDescent="0.3">
      <c r="A3140" s="301">
        <v>202402</v>
      </c>
      <c r="B3140" s="299" t="s">
        <v>77</v>
      </c>
      <c r="C3140" s="299" t="s">
        <v>35</v>
      </c>
      <c r="D3140" s="301">
        <v>6.9047619047619051</v>
      </c>
      <c r="E3140" s="301">
        <v>86</v>
      </c>
      <c r="F3140" s="299" t="s">
        <v>244</v>
      </c>
    </row>
    <row r="3141" spans="1:6" x14ac:dyDescent="0.3">
      <c r="A3141" s="301">
        <v>202402</v>
      </c>
      <c r="B3141" s="299" t="s">
        <v>77</v>
      </c>
      <c r="C3141" s="299" t="s">
        <v>35</v>
      </c>
      <c r="D3141" s="301">
        <v>6.3809523809523814</v>
      </c>
      <c r="E3141" s="301">
        <v>92</v>
      </c>
      <c r="F3141" s="299" t="s">
        <v>376</v>
      </c>
    </row>
    <row r="3142" spans="1:6" x14ac:dyDescent="0.3">
      <c r="A3142" s="301">
        <v>202402</v>
      </c>
      <c r="B3142" s="299" t="s">
        <v>77</v>
      </c>
      <c r="C3142" s="299" t="s">
        <v>35</v>
      </c>
      <c r="D3142" s="301">
        <v>3</v>
      </c>
      <c r="E3142" s="301">
        <v>96</v>
      </c>
      <c r="F3142" s="299" t="s">
        <v>377</v>
      </c>
    </row>
    <row r="3143" spans="1:6" x14ac:dyDescent="0.3">
      <c r="A3143" s="301">
        <v>202402</v>
      </c>
      <c r="B3143" s="299" t="s">
        <v>77</v>
      </c>
      <c r="C3143" s="299" t="s">
        <v>35</v>
      </c>
      <c r="D3143" s="301">
        <v>18257.714285714286</v>
      </c>
      <c r="E3143" s="301">
        <v>100</v>
      </c>
      <c r="F3143" s="299" t="s">
        <v>101</v>
      </c>
    </row>
    <row r="3144" spans="1:6" x14ac:dyDescent="0.3">
      <c r="A3144" s="301">
        <v>202402</v>
      </c>
      <c r="B3144" s="299" t="s">
        <v>77</v>
      </c>
      <c r="C3144" s="299" t="s">
        <v>35</v>
      </c>
      <c r="D3144" s="301">
        <v>20.285714285714285</v>
      </c>
      <c r="E3144" s="301">
        <v>104</v>
      </c>
      <c r="F3144" s="299" t="s">
        <v>245</v>
      </c>
    </row>
    <row r="3145" spans="1:6" x14ac:dyDescent="0.3">
      <c r="A3145" s="301">
        <v>202402</v>
      </c>
      <c r="B3145" s="299" t="s">
        <v>77</v>
      </c>
      <c r="C3145" s="299" t="s">
        <v>35</v>
      </c>
      <c r="D3145" s="301">
        <v>8.9523809523809526</v>
      </c>
      <c r="E3145" s="301">
        <v>108</v>
      </c>
      <c r="F3145" s="299" t="s">
        <v>246</v>
      </c>
    </row>
    <row r="3146" spans="1:6" x14ac:dyDescent="0.3">
      <c r="A3146" s="301">
        <v>202402</v>
      </c>
      <c r="B3146" s="299" t="s">
        <v>77</v>
      </c>
      <c r="C3146" s="299" t="s">
        <v>35</v>
      </c>
      <c r="D3146" s="301">
        <v>1072.8571428571429</v>
      </c>
      <c r="E3146" s="301">
        <v>112</v>
      </c>
      <c r="F3146" s="299" t="s">
        <v>247</v>
      </c>
    </row>
    <row r="3147" spans="1:6" x14ac:dyDescent="0.3">
      <c r="A3147" s="301">
        <v>202402</v>
      </c>
      <c r="B3147" s="299" t="s">
        <v>77</v>
      </c>
      <c r="C3147" s="299" t="s">
        <v>35</v>
      </c>
      <c r="D3147" s="301">
        <v>9.8571428571428577</v>
      </c>
      <c r="E3147" s="301">
        <v>116</v>
      </c>
      <c r="F3147" s="299" t="s">
        <v>248</v>
      </c>
    </row>
    <row r="3148" spans="1:6" x14ac:dyDescent="0.3">
      <c r="A3148" s="301">
        <v>202402</v>
      </c>
      <c r="B3148" s="299" t="s">
        <v>77</v>
      </c>
      <c r="C3148" s="299" t="s">
        <v>35</v>
      </c>
      <c r="D3148" s="301">
        <v>609.71428571428567</v>
      </c>
      <c r="E3148" s="301">
        <v>120</v>
      </c>
      <c r="F3148" s="299" t="s">
        <v>249</v>
      </c>
    </row>
    <row r="3149" spans="1:6" x14ac:dyDescent="0.3">
      <c r="A3149" s="301">
        <v>202402</v>
      </c>
      <c r="B3149" s="299" t="s">
        <v>77</v>
      </c>
      <c r="C3149" s="299" t="s">
        <v>35</v>
      </c>
      <c r="D3149" s="301">
        <v>619.61904761904759</v>
      </c>
      <c r="E3149" s="301">
        <v>124</v>
      </c>
      <c r="F3149" s="299" t="s">
        <v>250</v>
      </c>
    </row>
    <row r="3150" spans="1:6" x14ac:dyDescent="0.3">
      <c r="A3150" s="301">
        <v>202402</v>
      </c>
      <c r="B3150" s="299" t="s">
        <v>77</v>
      </c>
      <c r="C3150" s="299" t="s">
        <v>35</v>
      </c>
      <c r="D3150" s="301">
        <v>595.90476190476193</v>
      </c>
      <c r="E3150" s="301">
        <v>132</v>
      </c>
      <c r="F3150" s="299" t="s">
        <v>251</v>
      </c>
    </row>
    <row r="3151" spans="1:6" x14ac:dyDescent="0.3">
      <c r="A3151" s="301">
        <v>202402</v>
      </c>
      <c r="B3151" s="299" t="s">
        <v>77</v>
      </c>
      <c r="C3151" s="299" t="s">
        <v>35</v>
      </c>
      <c r="D3151" s="301">
        <v>0.95238095238095233</v>
      </c>
      <c r="E3151" s="301">
        <v>136</v>
      </c>
      <c r="F3151" s="299" t="s">
        <v>252</v>
      </c>
    </row>
    <row r="3152" spans="1:6" x14ac:dyDescent="0.3">
      <c r="A3152" s="301">
        <v>202402</v>
      </c>
      <c r="B3152" s="299" t="s">
        <v>77</v>
      </c>
      <c r="C3152" s="299" t="s">
        <v>35</v>
      </c>
      <c r="D3152" s="301">
        <v>19.666666666666668</v>
      </c>
      <c r="E3152" s="301">
        <v>140</v>
      </c>
      <c r="F3152" s="299" t="s">
        <v>378</v>
      </c>
    </row>
    <row r="3153" spans="1:6" x14ac:dyDescent="0.3">
      <c r="A3153" s="301">
        <v>202402</v>
      </c>
      <c r="B3153" s="299" t="s">
        <v>77</v>
      </c>
      <c r="C3153" s="299" t="s">
        <v>35</v>
      </c>
      <c r="D3153" s="301">
        <v>46.428571428571431</v>
      </c>
      <c r="E3153" s="301">
        <v>144</v>
      </c>
      <c r="F3153" s="299" t="s">
        <v>253</v>
      </c>
    </row>
    <row r="3154" spans="1:6" x14ac:dyDescent="0.3">
      <c r="A3154" s="301">
        <v>202402</v>
      </c>
      <c r="B3154" s="299" t="s">
        <v>77</v>
      </c>
      <c r="C3154" s="299" t="s">
        <v>35</v>
      </c>
      <c r="D3154" s="301">
        <v>4</v>
      </c>
      <c r="E3154" s="301">
        <v>148</v>
      </c>
      <c r="F3154" s="299" t="s">
        <v>379</v>
      </c>
    </row>
    <row r="3155" spans="1:6" x14ac:dyDescent="0.3">
      <c r="A3155" s="301">
        <v>202402</v>
      </c>
      <c r="B3155" s="299" t="s">
        <v>77</v>
      </c>
      <c r="C3155" s="299" t="s">
        <v>35</v>
      </c>
      <c r="D3155" s="301">
        <v>4576.2857142857147</v>
      </c>
      <c r="E3155" s="301">
        <v>152</v>
      </c>
      <c r="F3155" s="299" t="s">
        <v>254</v>
      </c>
    </row>
    <row r="3156" spans="1:6" x14ac:dyDescent="0.3">
      <c r="A3156" s="301">
        <v>202402</v>
      </c>
      <c r="B3156" s="299" t="s">
        <v>77</v>
      </c>
      <c r="C3156" s="299" t="s">
        <v>35</v>
      </c>
      <c r="D3156" s="301">
        <v>21932.333333333332</v>
      </c>
      <c r="E3156" s="301">
        <v>156</v>
      </c>
      <c r="F3156" s="299" t="s">
        <v>112</v>
      </c>
    </row>
    <row r="3157" spans="1:6" x14ac:dyDescent="0.3">
      <c r="A3157" s="301">
        <v>202402</v>
      </c>
      <c r="B3157" s="299" t="s">
        <v>77</v>
      </c>
      <c r="C3157" s="299" t="s">
        <v>35</v>
      </c>
      <c r="D3157" s="301">
        <v>161.76190476190476</v>
      </c>
      <c r="E3157" s="301">
        <v>158</v>
      </c>
      <c r="F3157" s="299" t="s">
        <v>255</v>
      </c>
    </row>
    <row r="3158" spans="1:6" x14ac:dyDescent="0.3">
      <c r="A3158" s="301">
        <v>202402</v>
      </c>
      <c r="B3158" s="299" t="s">
        <v>77</v>
      </c>
      <c r="C3158" s="299" t="s">
        <v>35</v>
      </c>
      <c r="D3158" s="301">
        <v>1</v>
      </c>
      <c r="E3158" s="301">
        <v>162</v>
      </c>
      <c r="F3158" s="299" t="s">
        <v>256</v>
      </c>
    </row>
    <row r="3159" spans="1:6" x14ac:dyDescent="0.3">
      <c r="A3159" s="301">
        <v>202402</v>
      </c>
      <c r="B3159" s="299" t="s">
        <v>77</v>
      </c>
      <c r="C3159" s="299" t="s">
        <v>35</v>
      </c>
      <c r="D3159" s="301">
        <v>67665.095238095237</v>
      </c>
      <c r="E3159" s="301">
        <v>170</v>
      </c>
      <c r="F3159" s="299" t="s">
        <v>102</v>
      </c>
    </row>
    <row r="3160" spans="1:6" x14ac:dyDescent="0.3">
      <c r="A3160" s="301">
        <v>202402</v>
      </c>
      <c r="B3160" s="299" t="s">
        <v>77</v>
      </c>
      <c r="C3160" s="299" t="s">
        <v>35</v>
      </c>
      <c r="D3160" s="301">
        <v>9</v>
      </c>
      <c r="E3160" s="301">
        <v>174</v>
      </c>
      <c r="F3160" s="299" t="s">
        <v>257</v>
      </c>
    </row>
    <row r="3161" spans="1:6" x14ac:dyDescent="0.3">
      <c r="A3161" s="301">
        <v>202402</v>
      </c>
      <c r="B3161" s="299" t="s">
        <v>77</v>
      </c>
      <c r="C3161" s="299" t="s">
        <v>35</v>
      </c>
      <c r="D3161" s="301">
        <v>212.52380952380952</v>
      </c>
      <c r="E3161" s="301">
        <v>178</v>
      </c>
      <c r="F3161" s="299" t="s">
        <v>258</v>
      </c>
    </row>
    <row r="3162" spans="1:6" x14ac:dyDescent="0.3">
      <c r="A3162" s="301">
        <v>202402</v>
      </c>
      <c r="B3162" s="299" t="s">
        <v>77</v>
      </c>
      <c r="C3162" s="299" t="s">
        <v>35</v>
      </c>
      <c r="D3162" s="301">
        <v>45.714285714285715</v>
      </c>
      <c r="E3162" s="301">
        <v>180</v>
      </c>
      <c r="F3162" s="299" t="s">
        <v>259</v>
      </c>
    </row>
    <row r="3163" spans="1:6" x14ac:dyDescent="0.3">
      <c r="A3163" s="301">
        <v>202402</v>
      </c>
      <c r="B3163" s="299" t="s">
        <v>77</v>
      </c>
      <c r="C3163" s="299" t="s">
        <v>35</v>
      </c>
      <c r="D3163" s="301">
        <v>0.90476190476190477</v>
      </c>
      <c r="E3163" s="301">
        <v>184</v>
      </c>
      <c r="F3163" s="299" t="s">
        <v>402</v>
      </c>
    </row>
    <row r="3164" spans="1:6" x14ac:dyDescent="0.3">
      <c r="A3164" s="301">
        <v>202402</v>
      </c>
      <c r="B3164" s="299" t="s">
        <v>77</v>
      </c>
      <c r="C3164" s="299" t="s">
        <v>35</v>
      </c>
      <c r="D3164" s="301">
        <v>589.90476190476193</v>
      </c>
      <c r="E3164" s="301">
        <v>188</v>
      </c>
      <c r="F3164" s="299" t="s">
        <v>260</v>
      </c>
    </row>
    <row r="3165" spans="1:6" x14ac:dyDescent="0.3">
      <c r="A3165" s="301">
        <v>202402</v>
      </c>
      <c r="B3165" s="299" t="s">
        <v>77</v>
      </c>
      <c r="C3165" s="299" t="s">
        <v>35</v>
      </c>
      <c r="D3165" s="301">
        <v>804.38095238095241</v>
      </c>
      <c r="E3165" s="301">
        <v>191</v>
      </c>
      <c r="F3165" s="299" t="s">
        <v>103</v>
      </c>
    </row>
    <row r="3166" spans="1:6" x14ac:dyDescent="0.3">
      <c r="A3166" s="301">
        <v>202402</v>
      </c>
      <c r="B3166" s="299" t="s">
        <v>77</v>
      </c>
      <c r="C3166" s="299" t="s">
        <v>35</v>
      </c>
      <c r="D3166" s="301">
        <v>13481.523809523809</v>
      </c>
      <c r="E3166" s="301">
        <v>192</v>
      </c>
      <c r="F3166" s="299" t="s">
        <v>261</v>
      </c>
    </row>
    <row r="3167" spans="1:6" x14ac:dyDescent="0.3">
      <c r="A3167" s="301">
        <v>202402</v>
      </c>
      <c r="B3167" s="299" t="s">
        <v>77</v>
      </c>
      <c r="C3167" s="299" t="s">
        <v>35</v>
      </c>
      <c r="D3167" s="301">
        <v>142.71428571428572</v>
      </c>
      <c r="E3167" s="301">
        <v>196</v>
      </c>
      <c r="F3167" s="299" t="s">
        <v>120</v>
      </c>
    </row>
    <row r="3168" spans="1:6" x14ac:dyDescent="0.3">
      <c r="A3168" s="301">
        <v>202402</v>
      </c>
      <c r="B3168" s="299" t="s">
        <v>77</v>
      </c>
      <c r="C3168" s="299" t="s">
        <v>35</v>
      </c>
      <c r="D3168" s="301">
        <v>1842.9047619047619</v>
      </c>
      <c r="E3168" s="301">
        <v>203</v>
      </c>
      <c r="F3168" s="299" t="s">
        <v>224</v>
      </c>
    </row>
    <row r="3169" spans="1:6" x14ac:dyDescent="0.3">
      <c r="A3169" s="301">
        <v>202402</v>
      </c>
      <c r="B3169" s="299" t="s">
        <v>77</v>
      </c>
      <c r="C3169" s="299" t="s">
        <v>35</v>
      </c>
      <c r="D3169" s="301">
        <v>43.142857142857146</v>
      </c>
      <c r="E3169" s="301">
        <v>204</v>
      </c>
      <c r="F3169" s="299" t="s">
        <v>262</v>
      </c>
    </row>
    <row r="3170" spans="1:6" x14ac:dyDescent="0.3">
      <c r="A3170" s="301">
        <v>202402</v>
      </c>
      <c r="B3170" s="299" t="s">
        <v>77</v>
      </c>
      <c r="C3170" s="299" t="s">
        <v>35</v>
      </c>
      <c r="D3170" s="301">
        <v>1039.3809523809523</v>
      </c>
      <c r="E3170" s="301">
        <v>208</v>
      </c>
      <c r="F3170" s="299" t="s">
        <v>113</v>
      </c>
    </row>
    <row r="3171" spans="1:6" x14ac:dyDescent="0.3">
      <c r="A3171" s="301">
        <v>202402</v>
      </c>
      <c r="B3171" s="299" t="s">
        <v>77</v>
      </c>
      <c r="C3171" s="299" t="s">
        <v>35</v>
      </c>
      <c r="D3171" s="301">
        <v>59.476190476190474</v>
      </c>
      <c r="E3171" s="301">
        <v>212</v>
      </c>
      <c r="F3171" s="299" t="s">
        <v>263</v>
      </c>
    </row>
    <row r="3172" spans="1:6" x14ac:dyDescent="0.3">
      <c r="A3172" s="301">
        <v>202402</v>
      </c>
      <c r="B3172" s="299" t="s">
        <v>77</v>
      </c>
      <c r="C3172" s="299" t="s">
        <v>35</v>
      </c>
      <c r="D3172" s="301">
        <v>10738.428571428571</v>
      </c>
      <c r="E3172" s="301">
        <v>214</v>
      </c>
      <c r="F3172" s="299" t="s">
        <v>225</v>
      </c>
    </row>
    <row r="3173" spans="1:6" x14ac:dyDescent="0.3">
      <c r="A3173" s="301">
        <v>202402</v>
      </c>
      <c r="B3173" s="299" t="s">
        <v>77</v>
      </c>
      <c r="C3173" s="299" t="s">
        <v>35</v>
      </c>
      <c r="D3173" s="301">
        <v>19819.714285714286</v>
      </c>
      <c r="E3173" s="301">
        <v>218</v>
      </c>
      <c r="F3173" s="299" t="s">
        <v>114</v>
      </c>
    </row>
    <row r="3174" spans="1:6" x14ac:dyDescent="0.3">
      <c r="A3174" s="301">
        <v>202402</v>
      </c>
      <c r="B3174" s="299" t="s">
        <v>77</v>
      </c>
      <c r="C3174" s="299" t="s">
        <v>35</v>
      </c>
      <c r="D3174" s="301">
        <v>4346.5714285714284</v>
      </c>
      <c r="E3174" s="301">
        <v>222</v>
      </c>
      <c r="F3174" s="299" t="s">
        <v>264</v>
      </c>
    </row>
    <row r="3175" spans="1:6" x14ac:dyDescent="0.3">
      <c r="A3175" s="301">
        <v>202402</v>
      </c>
      <c r="B3175" s="299" t="s">
        <v>77</v>
      </c>
      <c r="C3175" s="299" t="s">
        <v>35</v>
      </c>
      <c r="D3175" s="301">
        <v>1657.7142857142858</v>
      </c>
      <c r="E3175" s="301">
        <v>226</v>
      </c>
      <c r="F3175" s="299" t="s">
        <v>265</v>
      </c>
    </row>
    <row r="3176" spans="1:6" x14ac:dyDescent="0.3">
      <c r="A3176" s="301">
        <v>202402</v>
      </c>
      <c r="B3176" s="299" t="s">
        <v>77</v>
      </c>
      <c r="C3176" s="299" t="s">
        <v>35</v>
      </c>
      <c r="D3176" s="301">
        <v>107.33333333333333</v>
      </c>
      <c r="E3176" s="301">
        <v>231</v>
      </c>
      <c r="F3176" s="299" t="s">
        <v>266</v>
      </c>
    </row>
    <row r="3177" spans="1:6" x14ac:dyDescent="0.3">
      <c r="A3177" s="301">
        <v>202402</v>
      </c>
      <c r="B3177" s="299" t="s">
        <v>77</v>
      </c>
      <c r="C3177" s="299" t="s">
        <v>35</v>
      </c>
      <c r="D3177" s="301">
        <v>7.9523809523809526</v>
      </c>
      <c r="E3177" s="301">
        <v>232</v>
      </c>
      <c r="F3177" s="299" t="s">
        <v>380</v>
      </c>
    </row>
    <row r="3178" spans="1:6" x14ac:dyDescent="0.3">
      <c r="A3178" s="301">
        <v>202402</v>
      </c>
      <c r="B3178" s="299" t="s">
        <v>77</v>
      </c>
      <c r="C3178" s="299" t="s">
        <v>35</v>
      </c>
      <c r="D3178" s="301">
        <v>475.71428571428572</v>
      </c>
      <c r="E3178" s="301">
        <v>233</v>
      </c>
      <c r="F3178" s="299" t="s">
        <v>104</v>
      </c>
    </row>
    <row r="3179" spans="1:6" x14ac:dyDescent="0.3">
      <c r="A3179" s="301">
        <v>202402</v>
      </c>
      <c r="B3179" s="299" t="s">
        <v>77</v>
      </c>
      <c r="C3179" s="299" t="s">
        <v>35</v>
      </c>
      <c r="D3179" s="301">
        <v>5</v>
      </c>
      <c r="E3179" s="301">
        <v>238</v>
      </c>
      <c r="F3179" s="299" t="s">
        <v>403</v>
      </c>
    </row>
    <row r="3180" spans="1:6" x14ac:dyDescent="0.3">
      <c r="A3180" s="301">
        <v>202402</v>
      </c>
      <c r="B3180" s="299" t="s">
        <v>77</v>
      </c>
      <c r="C3180" s="299" t="s">
        <v>35</v>
      </c>
      <c r="D3180" s="301">
        <v>10.952380952380953</v>
      </c>
      <c r="E3180" s="301">
        <v>239</v>
      </c>
      <c r="F3180" s="299" t="s">
        <v>404</v>
      </c>
    </row>
    <row r="3181" spans="1:6" x14ac:dyDescent="0.3">
      <c r="A3181" s="301">
        <v>202402</v>
      </c>
      <c r="B3181" s="299" t="s">
        <v>77</v>
      </c>
      <c r="C3181" s="299" t="s">
        <v>35</v>
      </c>
      <c r="D3181" s="301">
        <v>6.8095238095238093</v>
      </c>
      <c r="E3181" s="301">
        <v>242</v>
      </c>
      <c r="F3181" s="299" t="s">
        <v>405</v>
      </c>
    </row>
    <row r="3182" spans="1:6" x14ac:dyDescent="0.3">
      <c r="A3182" s="301">
        <v>202402</v>
      </c>
      <c r="B3182" s="299" t="s">
        <v>77</v>
      </c>
      <c r="C3182" s="299" t="s">
        <v>35</v>
      </c>
      <c r="D3182" s="301">
        <v>1787.047619047619</v>
      </c>
      <c r="E3182" s="301">
        <v>246</v>
      </c>
      <c r="F3182" s="299" t="s">
        <v>116</v>
      </c>
    </row>
    <row r="3183" spans="1:6" x14ac:dyDescent="0.3">
      <c r="A3183" s="301">
        <v>202402</v>
      </c>
      <c r="B3183" s="299" t="s">
        <v>77</v>
      </c>
      <c r="C3183" s="299" t="s">
        <v>35</v>
      </c>
      <c r="D3183" s="301">
        <v>4</v>
      </c>
      <c r="E3183" s="301">
        <v>249</v>
      </c>
      <c r="F3183" s="299" t="s">
        <v>218</v>
      </c>
    </row>
    <row r="3184" spans="1:6" x14ac:dyDescent="0.3">
      <c r="A3184" s="301">
        <v>202402</v>
      </c>
      <c r="B3184" s="299" t="s">
        <v>77</v>
      </c>
      <c r="C3184" s="299" t="s">
        <v>35</v>
      </c>
      <c r="D3184" s="301">
        <v>20691.285714285714</v>
      </c>
      <c r="E3184" s="301">
        <v>250</v>
      </c>
      <c r="F3184" s="299" t="s">
        <v>105</v>
      </c>
    </row>
    <row r="3185" spans="1:6" x14ac:dyDescent="0.3">
      <c r="A3185" s="301">
        <v>202402</v>
      </c>
      <c r="B3185" s="299" t="s">
        <v>77</v>
      </c>
      <c r="C3185" s="299" t="s">
        <v>35</v>
      </c>
      <c r="D3185" s="301">
        <v>4</v>
      </c>
      <c r="E3185" s="301">
        <v>254</v>
      </c>
      <c r="F3185" s="299" t="s">
        <v>406</v>
      </c>
    </row>
    <row r="3186" spans="1:6" x14ac:dyDescent="0.3">
      <c r="A3186" s="301">
        <v>202402</v>
      </c>
      <c r="B3186" s="299" t="s">
        <v>77</v>
      </c>
      <c r="C3186" s="299" t="s">
        <v>35</v>
      </c>
      <c r="D3186" s="301">
        <v>2.1904761904761907</v>
      </c>
      <c r="E3186" s="301">
        <v>258</v>
      </c>
      <c r="F3186" s="299" t="s">
        <v>407</v>
      </c>
    </row>
    <row r="3187" spans="1:6" x14ac:dyDescent="0.3">
      <c r="A3187" s="301">
        <v>202402</v>
      </c>
      <c r="B3187" s="299" t="s">
        <v>77</v>
      </c>
      <c r="C3187" s="299" t="s">
        <v>35</v>
      </c>
      <c r="D3187" s="301">
        <v>4.0952380952380949</v>
      </c>
      <c r="E3187" s="301">
        <v>260</v>
      </c>
      <c r="F3187" s="299" t="s">
        <v>408</v>
      </c>
    </row>
    <row r="3188" spans="1:6" x14ac:dyDescent="0.3">
      <c r="A3188" s="301">
        <v>202402</v>
      </c>
      <c r="B3188" s="299" t="s">
        <v>77</v>
      </c>
      <c r="C3188" s="299" t="s">
        <v>35</v>
      </c>
      <c r="D3188" s="301">
        <v>1</v>
      </c>
      <c r="E3188" s="301">
        <v>262</v>
      </c>
      <c r="F3188" s="299" t="s">
        <v>409</v>
      </c>
    </row>
    <row r="3189" spans="1:6" x14ac:dyDescent="0.3">
      <c r="A3189" s="301">
        <v>202402</v>
      </c>
      <c r="B3189" s="299" t="s">
        <v>77</v>
      </c>
      <c r="C3189" s="299" t="s">
        <v>35</v>
      </c>
      <c r="D3189" s="301">
        <v>38.19047619047619</v>
      </c>
      <c r="E3189" s="301">
        <v>266</v>
      </c>
      <c r="F3189" s="299" t="s">
        <v>268</v>
      </c>
    </row>
    <row r="3190" spans="1:6" x14ac:dyDescent="0.3">
      <c r="A3190" s="301">
        <v>202402</v>
      </c>
      <c r="B3190" s="299" t="s">
        <v>77</v>
      </c>
      <c r="C3190" s="299" t="s">
        <v>35</v>
      </c>
      <c r="D3190" s="301">
        <v>2244.0952380952381</v>
      </c>
      <c r="E3190" s="301">
        <v>268</v>
      </c>
      <c r="F3190" s="299" t="s">
        <v>269</v>
      </c>
    </row>
    <row r="3191" spans="1:6" x14ac:dyDescent="0.3">
      <c r="A3191" s="301">
        <v>202402</v>
      </c>
      <c r="B3191" s="299" t="s">
        <v>77</v>
      </c>
      <c r="C3191" s="299" t="s">
        <v>35</v>
      </c>
      <c r="D3191" s="301">
        <v>1481.0952380952381</v>
      </c>
      <c r="E3191" s="301">
        <v>270</v>
      </c>
      <c r="F3191" s="299" t="s">
        <v>270</v>
      </c>
    </row>
    <row r="3192" spans="1:6" x14ac:dyDescent="0.3">
      <c r="A3192" s="301">
        <v>202402</v>
      </c>
      <c r="B3192" s="299" t="s">
        <v>77</v>
      </c>
      <c r="C3192" s="299" t="s">
        <v>35</v>
      </c>
      <c r="D3192" s="301">
        <v>44.285714285714285</v>
      </c>
      <c r="E3192" s="301">
        <v>275</v>
      </c>
      <c r="F3192" s="299" t="s">
        <v>271</v>
      </c>
    </row>
    <row r="3193" spans="1:6" x14ac:dyDescent="0.3">
      <c r="A3193" s="301">
        <v>202402</v>
      </c>
      <c r="B3193" s="299" t="s">
        <v>77</v>
      </c>
      <c r="C3193" s="299" t="s">
        <v>35</v>
      </c>
      <c r="D3193" s="301">
        <v>15643.857142857143</v>
      </c>
      <c r="E3193" s="301">
        <v>276</v>
      </c>
      <c r="F3193" s="299" t="s">
        <v>99</v>
      </c>
    </row>
    <row r="3194" spans="1:6" x14ac:dyDescent="0.3">
      <c r="A3194" s="301">
        <v>202402</v>
      </c>
      <c r="B3194" s="299" t="s">
        <v>77</v>
      </c>
      <c r="C3194" s="299" t="s">
        <v>35</v>
      </c>
      <c r="D3194" s="301">
        <v>1910.5714285714287</v>
      </c>
      <c r="E3194" s="301">
        <v>288</v>
      </c>
      <c r="F3194" s="299" t="s">
        <v>272</v>
      </c>
    </row>
    <row r="3195" spans="1:6" x14ac:dyDescent="0.3">
      <c r="A3195" s="301">
        <v>202402</v>
      </c>
      <c r="B3195" s="299" t="s">
        <v>77</v>
      </c>
      <c r="C3195" s="299" t="s">
        <v>35</v>
      </c>
      <c r="D3195" s="301">
        <v>12</v>
      </c>
      <c r="E3195" s="301">
        <v>292</v>
      </c>
      <c r="F3195" s="299" t="s">
        <v>273</v>
      </c>
    </row>
    <row r="3196" spans="1:6" x14ac:dyDescent="0.3">
      <c r="A3196" s="301">
        <v>202402</v>
      </c>
      <c r="B3196" s="299" t="s">
        <v>77</v>
      </c>
      <c r="C3196" s="299" t="s">
        <v>35</v>
      </c>
      <c r="D3196" s="301">
        <v>1552.7142857142858</v>
      </c>
      <c r="E3196" s="301">
        <v>300</v>
      </c>
      <c r="F3196" s="299" t="s">
        <v>117</v>
      </c>
    </row>
    <row r="3197" spans="1:6" x14ac:dyDescent="0.3">
      <c r="A3197" s="301">
        <v>202402</v>
      </c>
      <c r="B3197" s="299" t="s">
        <v>77</v>
      </c>
      <c r="C3197" s="299" t="s">
        <v>35</v>
      </c>
      <c r="D3197" s="301">
        <v>3.7619047619047619</v>
      </c>
      <c r="E3197" s="301">
        <v>304</v>
      </c>
      <c r="F3197" s="299" t="s">
        <v>381</v>
      </c>
    </row>
    <row r="3198" spans="1:6" x14ac:dyDescent="0.3">
      <c r="A3198" s="301">
        <v>202402</v>
      </c>
      <c r="B3198" s="299" t="s">
        <v>77</v>
      </c>
      <c r="C3198" s="299" t="s">
        <v>35</v>
      </c>
      <c r="D3198" s="301">
        <v>8.4285714285714288</v>
      </c>
      <c r="E3198" s="301">
        <v>308</v>
      </c>
      <c r="F3198" s="299" t="s">
        <v>7</v>
      </c>
    </row>
    <row r="3199" spans="1:6" x14ac:dyDescent="0.3">
      <c r="A3199" s="301">
        <v>202402</v>
      </c>
      <c r="B3199" s="299" t="s">
        <v>77</v>
      </c>
      <c r="C3199" s="299" t="s">
        <v>35</v>
      </c>
      <c r="D3199" s="301">
        <v>2.0952380952380953</v>
      </c>
      <c r="E3199" s="301">
        <v>312</v>
      </c>
      <c r="F3199" s="299" t="s">
        <v>410</v>
      </c>
    </row>
    <row r="3200" spans="1:6" x14ac:dyDescent="0.3">
      <c r="A3200" s="301">
        <v>202402</v>
      </c>
      <c r="B3200" s="299" t="s">
        <v>77</v>
      </c>
      <c r="C3200" s="299" t="s">
        <v>35</v>
      </c>
      <c r="D3200" s="301">
        <v>1</v>
      </c>
      <c r="E3200" s="301">
        <v>316</v>
      </c>
      <c r="F3200" s="299" t="s">
        <v>427</v>
      </c>
    </row>
    <row r="3201" spans="1:6" x14ac:dyDescent="0.3">
      <c r="A3201" s="301">
        <v>202402</v>
      </c>
      <c r="B3201" s="299" t="s">
        <v>77</v>
      </c>
      <c r="C3201" s="299" t="s">
        <v>35</v>
      </c>
      <c r="D3201" s="301">
        <v>1070.1428571428571</v>
      </c>
      <c r="E3201" s="301">
        <v>320</v>
      </c>
      <c r="F3201" s="299" t="s">
        <v>274</v>
      </c>
    </row>
    <row r="3202" spans="1:6" x14ac:dyDescent="0.3">
      <c r="A3202" s="301">
        <v>202402</v>
      </c>
      <c r="B3202" s="299" t="s">
        <v>77</v>
      </c>
      <c r="C3202" s="299" t="s">
        <v>35</v>
      </c>
      <c r="D3202" s="301">
        <v>663.61904761904759</v>
      </c>
      <c r="E3202" s="301">
        <v>324</v>
      </c>
      <c r="F3202" s="299" t="s">
        <v>275</v>
      </c>
    </row>
    <row r="3203" spans="1:6" x14ac:dyDescent="0.3">
      <c r="A3203" s="301">
        <v>202402</v>
      </c>
      <c r="B3203" s="299" t="s">
        <v>77</v>
      </c>
      <c r="C3203" s="299" t="s">
        <v>35</v>
      </c>
      <c r="D3203" s="301">
        <v>3.0476190476190474</v>
      </c>
      <c r="E3203" s="301">
        <v>328</v>
      </c>
      <c r="F3203" s="299" t="s">
        <v>276</v>
      </c>
    </row>
    <row r="3204" spans="1:6" x14ac:dyDescent="0.3">
      <c r="A3204" s="301">
        <v>202402</v>
      </c>
      <c r="B3204" s="299" t="s">
        <v>77</v>
      </c>
      <c r="C3204" s="299" t="s">
        <v>35</v>
      </c>
      <c r="D3204" s="301">
        <v>131.61904761904762</v>
      </c>
      <c r="E3204" s="301">
        <v>332</v>
      </c>
      <c r="F3204" s="299" t="s">
        <v>277</v>
      </c>
    </row>
    <row r="3205" spans="1:6" x14ac:dyDescent="0.3">
      <c r="A3205" s="301">
        <v>202402</v>
      </c>
      <c r="B3205" s="299" t="s">
        <v>77</v>
      </c>
      <c r="C3205" s="299" t="s">
        <v>35</v>
      </c>
      <c r="D3205" s="301">
        <v>1</v>
      </c>
      <c r="E3205" s="301">
        <v>336</v>
      </c>
      <c r="F3205" s="299" t="s">
        <v>424</v>
      </c>
    </row>
    <row r="3206" spans="1:6" x14ac:dyDescent="0.3">
      <c r="A3206" s="301">
        <v>202402</v>
      </c>
      <c r="B3206" s="299" t="s">
        <v>77</v>
      </c>
      <c r="C3206" s="299" t="s">
        <v>35</v>
      </c>
      <c r="D3206" s="301">
        <v>21035.952380952382</v>
      </c>
      <c r="E3206" s="301">
        <v>340</v>
      </c>
      <c r="F3206" s="299" t="s">
        <v>190</v>
      </c>
    </row>
    <row r="3207" spans="1:6" x14ac:dyDescent="0.3">
      <c r="A3207" s="301">
        <v>202402</v>
      </c>
      <c r="B3207" s="299" t="s">
        <v>77</v>
      </c>
      <c r="C3207" s="299" t="s">
        <v>35</v>
      </c>
      <c r="D3207" s="301">
        <v>12</v>
      </c>
      <c r="E3207" s="301">
        <v>344</v>
      </c>
      <c r="F3207" s="299" t="s">
        <v>278</v>
      </c>
    </row>
    <row r="3208" spans="1:6" x14ac:dyDescent="0.3">
      <c r="A3208" s="301">
        <v>202402</v>
      </c>
      <c r="B3208" s="299" t="s">
        <v>77</v>
      </c>
      <c r="C3208" s="299" t="s">
        <v>35</v>
      </c>
      <c r="D3208" s="301">
        <v>2339.4285714285716</v>
      </c>
      <c r="E3208" s="301">
        <v>348</v>
      </c>
      <c r="F3208" s="299" t="s">
        <v>279</v>
      </c>
    </row>
    <row r="3209" spans="1:6" x14ac:dyDescent="0.3">
      <c r="A3209" s="301">
        <v>202402</v>
      </c>
      <c r="B3209" s="299" t="s">
        <v>77</v>
      </c>
      <c r="C3209" s="299" t="s">
        <v>35</v>
      </c>
      <c r="D3209" s="301">
        <v>78.142857142857139</v>
      </c>
      <c r="E3209" s="301">
        <v>352</v>
      </c>
      <c r="F3209" s="299" t="s">
        <v>280</v>
      </c>
    </row>
    <row r="3210" spans="1:6" x14ac:dyDescent="0.3">
      <c r="A3210" s="301">
        <v>202402</v>
      </c>
      <c r="B3210" s="299" t="s">
        <v>77</v>
      </c>
      <c r="C3210" s="299" t="s">
        <v>35</v>
      </c>
      <c r="D3210" s="301">
        <v>4379.5238095238092</v>
      </c>
      <c r="E3210" s="301">
        <v>356</v>
      </c>
      <c r="F3210" s="299" t="s">
        <v>281</v>
      </c>
    </row>
    <row r="3211" spans="1:6" x14ac:dyDescent="0.3">
      <c r="A3211" s="301">
        <v>202402</v>
      </c>
      <c r="B3211" s="299" t="s">
        <v>77</v>
      </c>
      <c r="C3211" s="299" t="s">
        <v>35</v>
      </c>
      <c r="D3211" s="301">
        <v>262.33333333333331</v>
      </c>
      <c r="E3211" s="301">
        <v>360</v>
      </c>
      <c r="F3211" s="299" t="s">
        <v>282</v>
      </c>
    </row>
    <row r="3212" spans="1:6" x14ac:dyDescent="0.3">
      <c r="A3212" s="301">
        <v>202402</v>
      </c>
      <c r="B3212" s="299" t="s">
        <v>77</v>
      </c>
      <c r="C3212" s="299" t="s">
        <v>35</v>
      </c>
      <c r="D3212" s="301">
        <v>777.28571428571433</v>
      </c>
      <c r="E3212" s="301">
        <v>364</v>
      </c>
      <c r="F3212" s="299" t="s">
        <v>283</v>
      </c>
    </row>
    <row r="3213" spans="1:6" x14ac:dyDescent="0.3">
      <c r="A3213" s="301">
        <v>202402</v>
      </c>
      <c r="B3213" s="299" t="s">
        <v>77</v>
      </c>
      <c r="C3213" s="299" t="s">
        <v>35</v>
      </c>
      <c r="D3213" s="301">
        <v>49.428571428571431</v>
      </c>
      <c r="E3213" s="301">
        <v>368</v>
      </c>
      <c r="F3213" s="299" t="s">
        <v>284</v>
      </c>
    </row>
    <row r="3214" spans="1:6" x14ac:dyDescent="0.3">
      <c r="A3214" s="301">
        <v>202402</v>
      </c>
      <c r="B3214" s="299" t="s">
        <v>77</v>
      </c>
      <c r="C3214" s="299" t="s">
        <v>35</v>
      </c>
      <c r="D3214" s="301">
        <v>3011.5714285714284</v>
      </c>
      <c r="E3214" s="301">
        <v>372</v>
      </c>
      <c r="F3214" s="299" t="s">
        <v>106</v>
      </c>
    </row>
    <row r="3215" spans="1:6" x14ac:dyDescent="0.3">
      <c r="A3215" s="301">
        <v>202402</v>
      </c>
      <c r="B3215" s="299" t="s">
        <v>77</v>
      </c>
      <c r="C3215" s="299" t="s">
        <v>35</v>
      </c>
      <c r="D3215" s="301">
        <v>209.0952380952381</v>
      </c>
      <c r="E3215" s="301">
        <v>376</v>
      </c>
      <c r="F3215" s="299" t="s">
        <v>285</v>
      </c>
    </row>
    <row r="3216" spans="1:6" x14ac:dyDescent="0.3">
      <c r="A3216" s="301">
        <v>202402</v>
      </c>
      <c r="B3216" s="299" t="s">
        <v>77</v>
      </c>
      <c r="C3216" s="299" t="s">
        <v>35</v>
      </c>
      <c r="D3216" s="301">
        <v>60844.238095238092</v>
      </c>
      <c r="E3216" s="301">
        <v>380</v>
      </c>
      <c r="F3216" s="299" t="s">
        <v>107</v>
      </c>
    </row>
    <row r="3217" spans="1:6" x14ac:dyDescent="0.3">
      <c r="A3217" s="301">
        <v>202402</v>
      </c>
      <c r="B3217" s="299" t="s">
        <v>77</v>
      </c>
      <c r="C3217" s="299" t="s">
        <v>35</v>
      </c>
      <c r="D3217" s="301">
        <v>394.1904761904762</v>
      </c>
      <c r="E3217" s="301">
        <v>384</v>
      </c>
      <c r="F3217" s="299" t="s">
        <v>286</v>
      </c>
    </row>
    <row r="3218" spans="1:6" x14ac:dyDescent="0.3">
      <c r="A3218" s="301">
        <v>202402</v>
      </c>
      <c r="B3218" s="299" t="s">
        <v>77</v>
      </c>
      <c r="C3218" s="299" t="s">
        <v>35</v>
      </c>
      <c r="D3218" s="301">
        <v>43.904761904761905</v>
      </c>
      <c r="E3218" s="301">
        <v>388</v>
      </c>
      <c r="F3218" s="299" t="s">
        <v>287</v>
      </c>
    </row>
    <row r="3219" spans="1:6" x14ac:dyDescent="0.3">
      <c r="A3219" s="301">
        <v>202402</v>
      </c>
      <c r="B3219" s="299" t="s">
        <v>77</v>
      </c>
      <c r="C3219" s="299" t="s">
        <v>35</v>
      </c>
      <c r="D3219" s="301">
        <v>1102.6666666666667</v>
      </c>
      <c r="E3219" s="301">
        <v>392</v>
      </c>
      <c r="F3219" s="299" t="s">
        <v>288</v>
      </c>
    </row>
    <row r="3220" spans="1:6" x14ac:dyDescent="0.3">
      <c r="A3220" s="301">
        <v>202402</v>
      </c>
      <c r="B3220" s="299" t="s">
        <v>77</v>
      </c>
      <c r="C3220" s="299" t="s">
        <v>35</v>
      </c>
      <c r="D3220" s="301">
        <v>313.95238095238096</v>
      </c>
      <c r="E3220" s="301">
        <v>398</v>
      </c>
      <c r="F3220" s="299" t="s">
        <v>289</v>
      </c>
    </row>
    <row r="3221" spans="1:6" x14ac:dyDescent="0.3">
      <c r="A3221" s="301">
        <v>202402</v>
      </c>
      <c r="B3221" s="299" t="s">
        <v>77</v>
      </c>
      <c r="C3221" s="299" t="s">
        <v>35</v>
      </c>
      <c r="D3221" s="301">
        <v>81.904761904761898</v>
      </c>
      <c r="E3221" s="301">
        <v>400</v>
      </c>
      <c r="F3221" s="299" t="s">
        <v>290</v>
      </c>
    </row>
    <row r="3222" spans="1:6" x14ac:dyDescent="0.3">
      <c r="A3222" s="301">
        <v>202402</v>
      </c>
      <c r="B3222" s="299" t="s">
        <v>77</v>
      </c>
      <c r="C3222" s="299" t="s">
        <v>35</v>
      </c>
      <c r="D3222" s="301">
        <v>162.76190476190476</v>
      </c>
      <c r="E3222" s="301">
        <v>404</v>
      </c>
      <c r="F3222" s="299" t="s">
        <v>291</v>
      </c>
    </row>
    <row r="3223" spans="1:6" x14ac:dyDescent="0.3">
      <c r="A3223" s="301">
        <v>202402</v>
      </c>
      <c r="B3223" s="299" t="s">
        <v>77</v>
      </c>
      <c r="C3223" s="299" t="s">
        <v>35</v>
      </c>
      <c r="D3223" s="301">
        <v>39.238095238095241</v>
      </c>
      <c r="E3223" s="301">
        <v>408</v>
      </c>
      <c r="F3223" s="299" t="s">
        <v>292</v>
      </c>
    </row>
    <row r="3224" spans="1:6" x14ac:dyDescent="0.3">
      <c r="A3224" s="301">
        <v>202402</v>
      </c>
      <c r="B3224" s="299" t="s">
        <v>77</v>
      </c>
      <c r="C3224" s="299" t="s">
        <v>35</v>
      </c>
      <c r="D3224" s="301">
        <v>451.66666666666669</v>
      </c>
      <c r="E3224" s="301">
        <v>410</v>
      </c>
      <c r="F3224" s="299" t="s">
        <v>293</v>
      </c>
    </row>
    <row r="3225" spans="1:6" x14ac:dyDescent="0.3">
      <c r="A3225" s="301">
        <v>202402</v>
      </c>
      <c r="B3225" s="299" t="s">
        <v>77</v>
      </c>
      <c r="C3225" s="299" t="s">
        <v>35</v>
      </c>
      <c r="D3225" s="301">
        <v>9.8095238095238102</v>
      </c>
      <c r="E3225" s="301">
        <v>414</v>
      </c>
      <c r="F3225" s="299" t="s">
        <v>294</v>
      </c>
    </row>
    <row r="3226" spans="1:6" x14ac:dyDescent="0.3">
      <c r="A3226" s="301">
        <v>202402</v>
      </c>
      <c r="B3226" s="299" t="s">
        <v>77</v>
      </c>
      <c r="C3226" s="299" t="s">
        <v>35</v>
      </c>
      <c r="D3226" s="301">
        <v>45.047619047619051</v>
      </c>
      <c r="E3226" s="301">
        <v>417</v>
      </c>
      <c r="F3226" s="299" t="s">
        <v>295</v>
      </c>
    </row>
    <row r="3227" spans="1:6" x14ac:dyDescent="0.3">
      <c r="A3227" s="301">
        <v>202402</v>
      </c>
      <c r="B3227" s="299" t="s">
        <v>77</v>
      </c>
      <c r="C3227" s="299" t="s">
        <v>35</v>
      </c>
      <c r="D3227" s="301">
        <v>13.857142857142858</v>
      </c>
      <c r="E3227" s="301">
        <v>418</v>
      </c>
      <c r="F3227" s="299" t="s">
        <v>296</v>
      </c>
    </row>
    <row r="3228" spans="1:6" x14ac:dyDescent="0.3">
      <c r="A3228" s="301">
        <v>202402</v>
      </c>
      <c r="B3228" s="299" t="s">
        <v>77</v>
      </c>
      <c r="C3228" s="299" t="s">
        <v>35</v>
      </c>
      <c r="D3228" s="301">
        <v>254.61904761904762</v>
      </c>
      <c r="E3228" s="301">
        <v>422</v>
      </c>
      <c r="F3228" s="299" t="s">
        <v>297</v>
      </c>
    </row>
    <row r="3229" spans="1:6" x14ac:dyDescent="0.3">
      <c r="A3229" s="301">
        <v>202402</v>
      </c>
      <c r="B3229" s="299" t="s">
        <v>77</v>
      </c>
      <c r="C3229" s="299" t="s">
        <v>35</v>
      </c>
      <c r="D3229" s="301">
        <v>3</v>
      </c>
      <c r="E3229" s="301">
        <v>426</v>
      </c>
      <c r="F3229" s="299" t="s">
        <v>298</v>
      </c>
    </row>
    <row r="3230" spans="1:6" x14ac:dyDescent="0.3">
      <c r="A3230" s="301">
        <v>202402</v>
      </c>
      <c r="B3230" s="299" t="s">
        <v>77</v>
      </c>
      <c r="C3230" s="299" t="s">
        <v>35</v>
      </c>
      <c r="D3230" s="301">
        <v>974.19047619047615</v>
      </c>
      <c r="E3230" s="301">
        <v>428</v>
      </c>
      <c r="F3230" s="299" t="s">
        <v>108</v>
      </c>
    </row>
    <row r="3231" spans="1:6" x14ac:dyDescent="0.3">
      <c r="A3231" s="301">
        <v>202402</v>
      </c>
      <c r="B3231" s="299" t="s">
        <v>77</v>
      </c>
      <c r="C3231" s="299" t="s">
        <v>35</v>
      </c>
      <c r="D3231" s="301">
        <v>31.904761904761905</v>
      </c>
      <c r="E3231" s="301">
        <v>430</v>
      </c>
      <c r="F3231" s="299" t="s">
        <v>383</v>
      </c>
    </row>
    <row r="3232" spans="1:6" x14ac:dyDescent="0.3">
      <c r="A3232" s="301">
        <v>202402</v>
      </c>
      <c r="B3232" s="299" t="s">
        <v>77</v>
      </c>
      <c r="C3232" s="299" t="s">
        <v>35</v>
      </c>
      <c r="D3232" s="301">
        <v>31.61904761904762</v>
      </c>
      <c r="E3232" s="301">
        <v>434</v>
      </c>
      <c r="F3232" s="299" t="s">
        <v>299</v>
      </c>
    </row>
    <row r="3233" spans="1:6" x14ac:dyDescent="0.3">
      <c r="A3233" s="301">
        <v>202402</v>
      </c>
      <c r="B3233" s="299" t="s">
        <v>77</v>
      </c>
      <c r="C3233" s="299" t="s">
        <v>35</v>
      </c>
      <c r="D3233" s="301">
        <v>1</v>
      </c>
      <c r="E3233" s="301">
        <v>438</v>
      </c>
      <c r="F3233" s="299" t="s">
        <v>300</v>
      </c>
    </row>
    <row r="3234" spans="1:6" x14ac:dyDescent="0.3">
      <c r="A3234" s="301">
        <v>202402</v>
      </c>
      <c r="B3234" s="299" t="s">
        <v>77</v>
      </c>
      <c r="C3234" s="299" t="s">
        <v>35</v>
      </c>
      <c r="D3234" s="301">
        <v>3424</v>
      </c>
      <c r="E3234" s="301">
        <v>440</v>
      </c>
      <c r="F3234" s="299" t="s">
        <v>118</v>
      </c>
    </row>
    <row r="3235" spans="1:6" x14ac:dyDescent="0.3">
      <c r="A3235" s="301">
        <v>202402</v>
      </c>
      <c r="B3235" s="299" t="s">
        <v>77</v>
      </c>
      <c r="C3235" s="299" t="s">
        <v>35</v>
      </c>
      <c r="D3235" s="301">
        <v>75.142857142857139</v>
      </c>
      <c r="E3235" s="301">
        <v>442</v>
      </c>
      <c r="F3235" s="299" t="s">
        <v>121</v>
      </c>
    </row>
    <row r="3236" spans="1:6" x14ac:dyDescent="0.3">
      <c r="A3236" s="301">
        <v>202402</v>
      </c>
      <c r="B3236" s="299" t="s">
        <v>77</v>
      </c>
      <c r="C3236" s="299" t="s">
        <v>35</v>
      </c>
      <c r="D3236" s="301">
        <v>30.666666666666668</v>
      </c>
      <c r="E3236" s="301">
        <v>450</v>
      </c>
      <c r="F3236" s="299" t="s">
        <v>301</v>
      </c>
    </row>
    <row r="3237" spans="1:6" x14ac:dyDescent="0.3">
      <c r="A3237" s="301">
        <v>202402</v>
      </c>
      <c r="B3237" s="299" t="s">
        <v>77</v>
      </c>
      <c r="C3237" s="299" t="s">
        <v>35</v>
      </c>
      <c r="D3237" s="301">
        <v>6</v>
      </c>
      <c r="E3237" s="301">
        <v>454</v>
      </c>
      <c r="F3237" s="299" t="s">
        <v>302</v>
      </c>
    </row>
    <row r="3238" spans="1:6" x14ac:dyDescent="0.3">
      <c r="A3238" s="301">
        <v>202402</v>
      </c>
      <c r="B3238" s="299" t="s">
        <v>77</v>
      </c>
      <c r="C3238" s="299" t="s">
        <v>35</v>
      </c>
      <c r="D3238" s="301">
        <v>70.142857142857139</v>
      </c>
      <c r="E3238" s="301">
        <v>458</v>
      </c>
      <c r="F3238" s="299" t="s">
        <v>303</v>
      </c>
    </row>
    <row r="3239" spans="1:6" x14ac:dyDescent="0.3">
      <c r="A3239" s="301">
        <v>202402</v>
      </c>
      <c r="B3239" s="299" t="s">
        <v>77</v>
      </c>
      <c r="C3239" s="299" t="s">
        <v>35</v>
      </c>
      <c r="D3239" s="301">
        <v>5</v>
      </c>
      <c r="E3239" s="301">
        <v>462</v>
      </c>
      <c r="F3239" s="299" t="s">
        <v>384</v>
      </c>
    </row>
    <row r="3240" spans="1:6" x14ac:dyDescent="0.3">
      <c r="A3240" s="301">
        <v>202402</v>
      </c>
      <c r="B3240" s="299" t="s">
        <v>77</v>
      </c>
      <c r="C3240" s="299" t="s">
        <v>35</v>
      </c>
      <c r="D3240" s="301">
        <v>1243.7142857142858</v>
      </c>
      <c r="E3240" s="301">
        <v>466</v>
      </c>
      <c r="F3240" s="299" t="s">
        <v>304</v>
      </c>
    </row>
    <row r="3241" spans="1:6" x14ac:dyDescent="0.3">
      <c r="A3241" s="301">
        <v>202402</v>
      </c>
      <c r="B3241" s="299" t="s">
        <v>77</v>
      </c>
      <c r="C3241" s="299" t="s">
        <v>35</v>
      </c>
      <c r="D3241" s="301">
        <v>66.285714285714292</v>
      </c>
      <c r="E3241" s="301">
        <v>470</v>
      </c>
      <c r="F3241" s="299" t="s">
        <v>122</v>
      </c>
    </row>
    <row r="3242" spans="1:6" x14ac:dyDescent="0.3">
      <c r="A3242" s="301">
        <v>202402</v>
      </c>
      <c r="B3242" s="299" t="s">
        <v>77</v>
      </c>
      <c r="C3242" s="299" t="s">
        <v>35</v>
      </c>
      <c r="D3242" s="301">
        <v>0.61904761904761907</v>
      </c>
      <c r="E3242" s="301">
        <v>474</v>
      </c>
      <c r="F3242" s="299" t="s">
        <v>385</v>
      </c>
    </row>
    <row r="3243" spans="1:6" x14ac:dyDescent="0.3">
      <c r="A3243" s="301">
        <v>202402</v>
      </c>
      <c r="B3243" s="299" t="s">
        <v>77</v>
      </c>
      <c r="C3243" s="299" t="s">
        <v>35</v>
      </c>
      <c r="D3243" s="301">
        <v>264.66666666666669</v>
      </c>
      <c r="E3243" s="301">
        <v>478</v>
      </c>
      <c r="F3243" s="299" t="s">
        <v>305</v>
      </c>
    </row>
    <row r="3244" spans="1:6" x14ac:dyDescent="0.3">
      <c r="A3244" s="301">
        <v>202402</v>
      </c>
      <c r="B3244" s="299" t="s">
        <v>77</v>
      </c>
      <c r="C3244" s="299" t="s">
        <v>35</v>
      </c>
      <c r="D3244" s="301">
        <v>24.523809523809526</v>
      </c>
      <c r="E3244" s="301">
        <v>480</v>
      </c>
      <c r="F3244" s="299" t="s">
        <v>306</v>
      </c>
    </row>
    <row r="3245" spans="1:6" x14ac:dyDescent="0.3">
      <c r="A3245" s="301">
        <v>202402</v>
      </c>
      <c r="B3245" s="299" t="s">
        <v>77</v>
      </c>
      <c r="C3245" s="299" t="s">
        <v>35</v>
      </c>
      <c r="D3245" s="301">
        <v>6145.7619047619046</v>
      </c>
      <c r="E3245" s="301">
        <v>484</v>
      </c>
      <c r="F3245" s="299" t="s">
        <v>307</v>
      </c>
    </row>
    <row r="3246" spans="1:6" x14ac:dyDescent="0.3">
      <c r="A3246" s="301">
        <v>202402</v>
      </c>
      <c r="B3246" s="299" t="s">
        <v>77</v>
      </c>
      <c r="C3246" s="299" t="s">
        <v>35</v>
      </c>
      <c r="D3246" s="301">
        <v>170.28571428571428</v>
      </c>
      <c r="E3246" s="301">
        <v>496</v>
      </c>
      <c r="F3246" s="299" t="s">
        <v>309</v>
      </c>
    </row>
    <row r="3247" spans="1:6" x14ac:dyDescent="0.3">
      <c r="A3247" s="301">
        <v>202402</v>
      </c>
      <c r="B3247" s="299" t="s">
        <v>77</v>
      </c>
      <c r="C3247" s="299" t="s">
        <v>35</v>
      </c>
      <c r="D3247" s="301">
        <v>2319.4285714285716</v>
      </c>
      <c r="E3247" s="301">
        <v>498</v>
      </c>
      <c r="F3247" s="299" t="s">
        <v>310</v>
      </c>
    </row>
    <row r="3248" spans="1:6" x14ac:dyDescent="0.3">
      <c r="A3248" s="301">
        <v>202402</v>
      </c>
      <c r="B3248" s="299" t="s">
        <v>77</v>
      </c>
      <c r="C3248" s="299" t="s">
        <v>35</v>
      </c>
      <c r="D3248" s="301">
        <v>34.19047619047619</v>
      </c>
      <c r="E3248" s="301">
        <v>499</v>
      </c>
      <c r="F3248" s="299" t="s">
        <v>311</v>
      </c>
    </row>
    <row r="3249" spans="1:6" x14ac:dyDescent="0.3">
      <c r="A3249" s="301">
        <v>202402</v>
      </c>
      <c r="B3249" s="299" t="s">
        <v>77</v>
      </c>
      <c r="C3249" s="299" t="s">
        <v>35</v>
      </c>
      <c r="D3249" s="301">
        <v>14.80952380952381</v>
      </c>
      <c r="E3249" s="301">
        <v>500</v>
      </c>
      <c r="F3249" s="299" t="s">
        <v>312</v>
      </c>
    </row>
    <row r="3250" spans="1:6" x14ac:dyDescent="0.3">
      <c r="A3250" s="301">
        <v>202402</v>
      </c>
      <c r="B3250" s="299" t="s">
        <v>77</v>
      </c>
      <c r="C3250" s="299" t="s">
        <v>35</v>
      </c>
      <c r="D3250" s="301">
        <v>49636.380952380954</v>
      </c>
      <c r="E3250" s="301">
        <v>504</v>
      </c>
      <c r="F3250" s="299" t="s">
        <v>95</v>
      </c>
    </row>
    <row r="3251" spans="1:6" x14ac:dyDescent="0.3">
      <c r="A3251" s="301">
        <v>202402</v>
      </c>
      <c r="B3251" s="299" t="s">
        <v>77</v>
      </c>
      <c r="C3251" s="299" t="s">
        <v>35</v>
      </c>
      <c r="D3251" s="301">
        <v>59.857142857142854</v>
      </c>
      <c r="E3251" s="301">
        <v>508</v>
      </c>
      <c r="F3251" s="299" t="s">
        <v>313</v>
      </c>
    </row>
    <row r="3252" spans="1:6" x14ac:dyDescent="0.3">
      <c r="A3252" s="301">
        <v>202402</v>
      </c>
      <c r="B3252" s="299" t="s">
        <v>77</v>
      </c>
      <c r="C3252" s="299" t="s">
        <v>35</v>
      </c>
      <c r="D3252" s="301">
        <v>2</v>
      </c>
      <c r="E3252" s="301">
        <v>512</v>
      </c>
      <c r="F3252" s="299" t="s">
        <v>417</v>
      </c>
    </row>
    <row r="3253" spans="1:6" x14ac:dyDescent="0.3">
      <c r="A3253" s="301">
        <v>202402</v>
      </c>
      <c r="B3253" s="299" t="s">
        <v>77</v>
      </c>
      <c r="C3253" s="299" t="s">
        <v>35</v>
      </c>
      <c r="D3253" s="301">
        <v>18.666666666666668</v>
      </c>
      <c r="E3253" s="301">
        <v>516</v>
      </c>
      <c r="F3253" s="299" t="s">
        <v>314</v>
      </c>
    </row>
    <row r="3254" spans="1:6" x14ac:dyDescent="0.3">
      <c r="A3254" s="301">
        <v>202402</v>
      </c>
      <c r="B3254" s="299" t="s">
        <v>77</v>
      </c>
      <c r="C3254" s="299" t="s">
        <v>35</v>
      </c>
      <c r="D3254" s="301">
        <v>5</v>
      </c>
      <c r="E3254" s="301">
        <v>520</v>
      </c>
      <c r="F3254" s="299" t="s">
        <v>386</v>
      </c>
    </row>
    <row r="3255" spans="1:6" x14ac:dyDescent="0.3">
      <c r="A3255" s="301">
        <v>202402</v>
      </c>
      <c r="B3255" s="299" t="s">
        <v>77</v>
      </c>
      <c r="C3255" s="299" t="s">
        <v>35</v>
      </c>
      <c r="D3255" s="301">
        <v>960.14285714285711</v>
      </c>
      <c r="E3255" s="301">
        <v>524</v>
      </c>
      <c r="F3255" s="299" t="s">
        <v>315</v>
      </c>
    </row>
    <row r="3256" spans="1:6" x14ac:dyDescent="0.3">
      <c r="A3256" s="301">
        <v>202402</v>
      </c>
      <c r="B3256" s="299" t="s">
        <v>77</v>
      </c>
      <c r="C3256" s="299" t="s">
        <v>35</v>
      </c>
      <c r="D3256" s="301">
        <v>5788.7142857142853</v>
      </c>
      <c r="E3256" s="301">
        <v>528</v>
      </c>
      <c r="F3256" s="299" t="s">
        <v>316</v>
      </c>
    </row>
    <row r="3257" spans="1:6" x14ac:dyDescent="0.3">
      <c r="A3257" s="301">
        <v>202402</v>
      </c>
      <c r="B3257" s="299" t="s">
        <v>77</v>
      </c>
      <c r="C3257" s="299" t="s">
        <v>35</v>
      </c>
      <c r="D3257" s="301">
        <v>39.333333333333336</v>
      </c>
      <c r="E3257" s="301">
        <v>540</v>
      </c>
      <c r="F3257" s="299" t="s">
        <v>317</v>
      </c>
    </row>
    <row r="3258" spans="1:6" x14ac:dyDescent="0.3">
      <c r="A3258" s="301">
        <v>202402</v>
      </c>
      <c r="B3258" s="299" t="s">
        <v>77</v>
      </c>
      <c r="C3258" s="299" t="s">
        <v>35</v>
      </c>
      <c r="D3258" s="301">
        <v>1</v>
      </c>
      <c r="E3258" s="301">
        <v>548</v>
      </c>
      <c r="F3258" s="299" t="s">
        <v>387</v>
      </c>
    </row>
    <row r="3259" spans="1:6" x14ac:dyDescent="0.3">
      <c r="A3259" s="301">
        <v>202402</v>
      </c>
      <c r="B3259" s="299" t="s">
        <v>77</v>
      </c>
      <c r="C3259" s="299" t="s">
        <v>35</v>
      </c>
      <c r="D3259" s="301">
        <v>78</v>
      </c>
      <c r="E3259" s="301">
        <v>554</v>
      </c>
      <c r="F3259" s="299" t="s">
        <v>318</v>
      </c>
    </row>
    <row r="3260" spans="1:6" x14ac:dyDescent="0.3">
      <c r="A3260" s="301">
        <v>202402</v>
      </c>
      <c r="B3260" s="299" t="s">
        <v>77</v>
      </c>
      <c r="C3260" s="299" t="s">
        <v>35</v>
      </c>
      <c r="D3260" s="301">
        <v>8539.3809523809523</v>
      </c>
      <c r="E3260" s="301">
        <v>558</v>
      </c>
      <c r="F3260" s="299" t="s">
        <v>191</v>
      </c>
    </row>
    <row r="3261" spans="1:6" x14ac:dyDescent="0.3">
      <c r="A3261" s="301">
        <v>202402</v>
      </c>
      <c r="B3261" s="299" t="s">
        <v>77</v>
      </c>
      <c r="C3261" s="299" t="s">
        <v>35</v>
      </c>
      <c r="D3261" s="301">
        <v>18.333333333333332</v>
      </c>
      <c r="E3261" s="301">
        <v>562</v>
      </c>
      <c r="F3261" s="299" t="s">
        <v>388</v>
      </c>
    </row>
    <row r="3262" spans="1:6" x14ac:dyDescent="0.3">
      <c r="A3262" s="301">
        <v>202402</v>
      </c>
      <c r="B3262" s="299" t="s">
        <v>77</v>
      </c>
      <c r="C3262" s="299" t="s">
        <v>35</v>
      </c>
      <c r="D3262" s="301">
        <v>3485.3809523809523</v>
      </c>
      <c r="E3262" s="301">
        <v>566</v>
      </c>
      <c r="F3262" s="299" t="s">
        <v>319</v>
      </c>
    </row>
    <row r="3263" spans="1:6" x14ac:dyDescent="0.3">
      <c r="A3263" s="301">
        <v>202402</v>
      </c>
      <c r="B3263" s="299" t="s">
        <v>77</v>
      </c>
      <c r="C3263" s="299" t="s">
        <v>35</v>
      </c>
      <c r="D3263" s="301">
        <v>5.1904761904761907</v>
      </c>
      <c r="E3263" s="301">
        <v>574</v>
      </c>
      <c r="F3263" s="299" t="s">
        <v>320</v>
      </c>
    </row>
    <row r="3264" spans="1:6" x14ac:dyDescent="0.3">
      <c r="A3264" s="301">
        <v>202402</v>
      </c>
      <c r="B3264" s="299" t="s">
        <v>77</v>
      </c>
      <c r="C3264" s="299" t="s">
        <v>35</v>
      </c>
      <c r="D3264" s="301">
        <v>882.71428571428567</v>
      </c>
      <c r="E3264" s="301">
        <v>578</v>
      </c>
      <c r="F3264" s="299" t="s">
        <v>321</v>
      </c>
    </row>
    <row r="3265" spans="1:6" x14ac:dyDescent="0.3">
      <c r="A3265" s="301">
        <v>202402</v>
      </c>
      <c r="B3265" s="299" t="s">
        <v>77</v>
      </c>
      <c r="C3265" s="299" t="s">
        <v>35</v>
      </c>
      <c r="D3265" s="301">
        <v>5.6190476190476186</v>
      </c>
      <c r="E3265" s="301">
        <v>580</v>
      </c>
      <c r="F3265" s="299" t="s">
        <v>322</v>
      </c>
    </row>
    <row r="3266" spans="1:6" x14ac:dyDescent="0.3">
      <c r="A3266" s="301">
        <v>202402</v>
      </c>
      <c r="B3266" s="299" t="s">
        <v>77</v>
      </c>
      <c r="C3266" s="299" t="s">
        <v>35</v>
      </c>
      <c r="D3266" s="301">
        <v>1</v>
      </c>
      <c r="E3266" s="301">
        <v>584</v>
      </c>
      <c r="F3266" s="299" t="s">
        <v>323</v>
      </c>
    </row>
    <row r="3267" spans="1:6" x14ac:dyDescent="0.3">
      <c r="A3267" s="301">
        <v>202402</v>
      </c>
      <c r="B3267" s="299" t="s">
        <v>77</v>
      </c>
      <c r="C3267" s="299" t="s">
        <v>35</v>
      </c>
      <c r="D3267" s="301">
        <v>1</v>
      </c>
      <c r="E3267" s="301">
        <v>585</v>
      </c>
      <c r="F3267" s="299" t="s">
        <v>390</v>
      </c>
    </row>
    <row r="3268" spans="1:6" x14ac:dyDescent="0.3">
      <c r="A3268" s="301">
        <v>202402</v>
      </c>
      <c r="B3268" s="299" t="s">
        <v>77</v>
      </c>
      <c r="C3268" s="299" t="s">
        <v>35</v>
      </c>
      <c r="D3268" s="301">
        <v>2488</v>
      </c>
      <c r="E3268" s="301">
        <v>586</v>
      </c>
      <c r="F3268" s="299" t="s">
        <v>324</v>
      </c>
    </row>
    <row r="3269" spans="1:6" x14ac:dyDescent="0.3">
      <c r="A3269" s="301">
        <v>202402</v>
      </c>
      <c r="B3269" s="299" t="s">
        <v>77</v>
      </c>
      <c r="C3269" s="299" t="s">
        <v>35</v>
      </c>
      <c r="D3269" s="301">
        <v>470</v>
      </c>
      <c r="E3269" s="301">
        <v>591</v>
      </c>
      <c r="F3269" s="299" t="s">
        <v>325</v>
      </c>
    </row>
    <row r="3270" spans="1:6" x14ac:dyDescent="0.3">
      <c r="A3270" s="301">
        <v>202402</v>
      </c>
      <c r="B3270" s="299" t="s">
        <v>77</v>
      </c>
      <c r="C3270" s="299" t="s">
        <v>35</v>
      </c>
      <c r="D3270" s="301">
        <v>1.7142857142857142</v>
      </c>
      <c r="E3270" s="301">
        <v>598</v>
      </c>
      <c r="F3270" s="299" t="s">
        <v>412</v>
      </c>
    </row>
    <row r="3271" spans="1:6" x14ac:dyDescent="0.3">
      <c r="A3271" s="301">
        <v>202402</v>
      </c>
      <c r="B3271" s="299" t="s">
        <v>77</v>
      </c>
      <c r="C3271" s="299" t="s">
        <v>35</v>
      </c>
      <c r="D3271" s="301">
        <v>14796.571428571429</v>
      </c>
      <c r="E3271" s="301">
        <v>600</v>
      </c>
      <c r="F3271" s="299" t="s">
        <v>192</v>
      </c>
    </row>
    <row r="3272" spans="1:6" x14ac:dyDescent="0.3">
      <c r="A3272" s="301">
        <v>202402</v>
      </c>
      <c r="B3272" s="299" t="s">
        <v>77</v>
      </c>
      <c r="C3272" s="299" t="s">
        <v>35</v>
      </c>
      <c r="D3272" s="301">
        <v>24592.333333333332</v>
      </c>
      <c r="E3272" s="301">
        <v>604</v>
      </c>
      <c r="F3272" s="299" t="s">
        <v>326</v>
      </c>
    </row>
    <row r="3273" spans="1:6" x14ac:dyDescent="0.3">
      <c r="A3273" s="301">
        <v>202402</v>
      </c>
      <c r="B3273" s="299" t="s">
        <v>77</v>
      </c>
      <c r="C3273" s="299" t="s">
        <v>35</v>
      </c>
      <c r="D3273" s="301">
        <v>6257.4761904761908</v>
      </c>
      <c r="E3273" s="301">
        <v>608</v>
      </c>
      <c r="F3273" s="299" t="s">
        <v>327</v>
      </c>
    </row>
    <row r="3274" spans="1:6" x14ac:dyDescent="0.3">
      <c r="A3274" s="301">
        <v>202402</v>
      </c>
      <c r="B3274" s="299" t="s">
        <v>77</v>
      </c>
      <c r="C3274" s="299" t="s">
        <v>35</v>
      </c>
      <c r="D3274" s="301">
        <v>6.0476190476190474</v>
      </c>
      <c r="E3274" s="301">
        <v>612</v>
      </c>
      <c r="F3274" s="299" t="s">
        <v>328</v>
      </c>
    </row>
    <row r="3275" spans="1:6" x14ac:dyDescent="0.3">
      <c r="A3275" s="301">
        <v>202402</v>
      </c>
      <c r="B3275" s="299" t="s">
        <v>77</v>
      </c>
      <c r="C3275" s="299" t="s">
        <v>35</v>
      </c>
      <c r="D3275" s="301">
        <v>13551.809523809523</v>
      </c>
      <c r="E3275" s="301">
        <v>616</v>
      </c>
      <c r="F3275" s="299" t="s">
        <v>96</v>
      </c>
    </row>
    <row r="3276" spans="1:6" x14ac:dyDescent="0.3">
      <c r="A3276" s="301">
        <v>202402</v>
      </c>
      <c r="B3276" s="299" t="s">
        <v>77</v>
      </c>
      <c r="C3276" s="299" t="s">
        <v>35</v>
      </c>
      <c r="D3276" s="301">
        <v>19235.285714285714</v>
      </c>
      <c r="E3276" s="301">
        <v>620</v>
      </c>
      <c r="F3276" s="299" t="s">
        <v>109</v>
      </c>
    </row>
    <row r="3277" spans="1:6" x14ac:dyDescent="0.3">
      <c r="A3277" s="301">
        <v>202402</v>
      </c>
      <c r="B3277" s="299" t="s">
        <v>77</v>
      </c>
      <c r="C3277" s="299" t="s">
        <v>35</v>
      </c>
      <c r="D3277" s="301">
        <v>559.42857142857144</v>
      </c>
      <c r="E3277" s="301">
        <v>624</v>
      </c>
      <c r="F3277" s="299" t="s">
        <v>329</v>
      </c>
    </row>
    <row r="3278" spans="1:6" x14ac:dyDescent="0.3">
      <c r="A3278" s="301">
        <v>202402</v>
      </c>
      <c r="B3278" s="299" t="s">
        <v>77</v>
      </c>
      <c r="C3278" s="299" t="s">
        <v>35</v>
      </c>
      <c r="D3278" s="301">
        <v>4</v>
      </c>
      <c r="E3278" s="301">
        <v>626</v>
      </c>
      <c r="F3278" s="299" t="s">
        <v>330</v>
      </c>
    </row>
    <row r="3279" spans="1:6" x14ac:dyDescent="0.3">
      <c r="A3279" s="301">
        <v>202402</v>
      </c>
      <c r="B3279" s="299" t="s">
        <v>77</v>
      </c>
      <c r="C3279" s="299" t="s">
        <v>35</v>
      </c>
      <c r="D3279" s="301">
        <v>45.80952380952381</v>
      </c>
      <c r="E3279" s="301">
        <v>630</v>
      </c>
      <c r="F3279" s="299" t="s">
        <v>331</v>
      </c>
    </row>
    <row r="3280" spans="1:6" x14ac:dyDescent="0.3">
      <c r="A3280" s="301">
        <v>202402</v>
      </c>
      <c r="B3280" s="299" t="s">
        <v>77</v>
      </c>
      <c r="C3280" s="299" t="s">
        <v>35</v>
      </c>
      <c r="D3280" s="301">
        <v>4.3809523809523814</v>
      </c>
      <c r="E3280" s="301">
        <v>634</v>
      </c>
      <c r="F3280" s="299" t="s">
        <v>332</v>
      </c>
    </row>
    <row r="3281" spans="1:6" x14ac:dyDescent="0.3">
      <c r="A3281" s="301">
        <v>202402</v>
      </c>
      <c r="B3281" s="299" t="s">
        <v>77</v>
      </c>
      <c r="C3281" s="299" t="s">
        <v>35</v>
      </c>
      <c r="D3281" s="301">
        <v>2</v>
      </c>
      <c r="E3281" s="301">
        <v>638</v>
      </c>
      <c r="F3281" s="299" t="s">
        <v>391</v>
      </c>
    </row>
    <row r="3282" spans="1:6" x14ac:dyDescent="0.3">
      <c r="A3282" s="301">
        <v>202402</v>
      </c>
      <c r="B3282" s="299" t="s">
        <v>77</v>
      </c>
      <c r="C3282" s="299" t="s">
        <v>35</v>
      </c>
      <c r="D3282" s="301">
        <v>103328.66666666667</v>
      </c>
      <c r="E3282" s="301">
        <v>642</v>
      </c>
      <c r="F3282" s="299" t="s">
        <v>97</v>
      </c>
    </row>
    <row r="3283" spans="1:6" x14ac:dyDescent="0.3">
      <c r="A3283" s="301">
        <v>202402</v>
      </c>
      <c r="B3283" s="299" t="s">
        <v>77</v>
      </c>
      <c r="C3283" s="299" t="s">
        <v>35</v>
      </c>
      <c r="D3283" s="301">
        <v>11567.285714285714</v>
      </c>
      <c r="E3283" s="301">
        <v>643</v>
      </c>
      <c r="F3283" s="299" t="s">
        <v>333</v>
      </c>
    </row>
    <row r="3284" spans="1:6" x14ac:dyDescent="0.3">
      <c r="A3284" s="301">
        <v>202402</v>
      </c>
      <c r="B3284" s="299" t="s">
        <v>77</v>
      </c>
      <c r="C3284" s="299" t="s">
        <v>35</v>
      </c>
      <c r="D3284" s="301">
        <v>24.428571428571427</v>
      </c>
      <c r="E3284" s="301">
        <v>646</v>
      </c>
      <c r="F3284" s="299" t="s">
        <v>334</v>
      </c>
    </row>
    <row r="3285" spans="1:6" x14ac:dyDescent="0.3">
      <c r="A3285" s="301">
        <v>202402</v>
      </c>
      <c r="B3285" s="299" t="s">
        <v>77</v>
      </c>
      <c r="C3285" s="299" t="s">
        <v>35</v>
      </c>
      <c r="D3285" s="301">
        <v>3</v>
      </c>
      <c r="E3285" s="301">
        <v>659</v>
      </c>
      <c r="F3285" s="299" t="s">
        <v>335</v>
      </c>
    </row>
    <row r="3286" spans="1:6" x14ac:dyDescent="0.3">
      <c r="A3286" s="301">
        <v>202402</v>
      </c>
      <c r="B3286" s="299" t="s">
        <v>77</v>
      </c>
      <c r="C3286" s="299" t="s">
        <v>35</v>
      </c>
      <c r="D3286" s="301">
        <v>4</v>
      </c>
      <c r="E3286" s="301">
        <v>662</v>
      </c>
      <c r="F3286" s="299" t="s">
        <v>337</v>
      </c>
    </row>
    <row r="3287" spans="1:6" x14ac:dyDescent="0.3">
      <c r="A3287" s="301">
        <v>202402</v>
      </c>
      <c r="B3287" s="299" t="s">
        <v>77</v>
      </c>
      <c r="C3287" s="299" t="s">
        <v>35</v>
      </c>
      <c r="D3287" s="301">
        <v>2.8095238095238093</v>
      </c>
      <c r="E3287" s="301">
        <v>666</v>
      </c>
      <c r="F3287" s="299" t="s">
        <v>413</v>
      </c>
    </row>
    <row r="3288" spans="1:6" x14ac:dyDescent="0.3">
      <c r="A3288" s="301">
        <v>202402</v>
      </c>
      <c r="B3288" s="299" t="s">
        <v>77</v>
      </c>
      <c r="C3288" s="299" t="s">
        <v>35</v>
      </c>
      <c r="D3288" s="301">
        <v>2</v>
      </c>
      <c r="E3288" s="301">
        <v>670</v>
      </c>
      <c r="F3288" s="299" t="s">
        <v>393</v>
      </c>
    </row>
    <row r="3289" spans="1:6" x14ac:dyDescent="0.3">
      <c r="A3289" s="301">
        <v>202402</v>
      </c>
      <c r="B3289" s="299" t="s">
        <v>77</v>
      </c>
      <c r="C3289" s="299" t="s">
        <v>35</v>
      </c>
      <c r="D3289" s="301">
        <v>3</v>
      </c>
      <c r="E3289" s="301">
        <v>674</v>
      </c>
      <c r="F3289" s="299" t="s">
        <v>394</v>
      </c>
    </row>
    <row r="3290" spans="1:6" x14ac:dyDescent="0.3">
      <c r="A3290" s="301">
        <v>202402</v>
      </c>
      <c r="B3290" s="299" t="s">
        <v>77</v>
      </c>
      <c r="C3290" s="299" t="s">
        <v>35</v>
      </c>
      <c r="D3290" s="301">
        <v>11.619047619047619</v>
      </c>
      <c r="E3290" s="301">
        <v>678</v>
      </c>
      <c r="F3290" s="299" t="s">
        <v>338</v>
      </c>
    </row>
    <row r="3291" spans="1:6" x14ac:dyDescent="0.3">
      <c r="A3291" s="301">
        <v>202402</v>
      </c>
      <c r="B3291" s="299" t="s">
        <v>77</v>
      </c>
      <c r="C3291" s="299" t="s">
        <v>35</v>
      </c>
      <c r="D3291" s="301">
        <v>19.666666666666668</v>
      </c>
      <c r="E3291" s="301">
        <v>682</v>
      </c>
      <c r="F3291" s="299" t="s">
        <v>339</v>
      </c>
    </row>
    <row r="3292" spans="1:6" x14ac:dyDescent="0.3">
      <c r="A3292" s="301">
        <v>202402</v>
      </c>
      <c r="B3292" s="299" t="s">
        <v>77</v>
      </c>
      <c r="C3292" s="299" t="s">
        <v>35</v>
      </c>
      <c r="D3292" s="301">
        <v>4812.2857142857147</v>
      </c>
      <c r="E3292" s="301">
        <v>686</v>
      </c>
      <c r="F3292" s="299" t="s">
        <v>193</v>
      </c>
    </row>
    <row r="3293" spans="1:6" x14ac:dyDescent="0.3">
      <c r="A3293" s="301">
        <v>202402</v>
      </c>
      <c r="B3293" s="299" t="s">
        <v>77</v>
      </c>
      <c r="C3293" s="299" t="s">
        <v>35</v>
      </c>
      <c r="D3293" s="301">
        <v>540.61904761904759</v>
      </c>
      <c r="E3293" s="301">
        <v>688</v>
      </c>
      <c r="F3293" s="299" t="s">
        <v>340</v>
      </c>
    </row>
    <row r="3294" spans="1:6" x14ac:dyDescent="0.3">
      <c r="A3294" s="301">
        <v>202402</v>
      </c>
      <c r="B3294" s="299" t="s">
        <v>77</v>
      </c>
      <c r="C3294" s="299" t="s">
        <v>35</v>
      </c>
      <c r="D3294" s="301">
        <v>3</v>
      </c>
      <c r="E3294" s="301">
        <v>690</v>
      </c>
      <c r="F3294" s="299" t="s">
        <v>341</v>
      </c>
    </row>
    <row r="3295" spans="1:6" x14ac:dyDescent="0.3">
      <c r="A3295" s="301">
        <v>202402</v>
      </c>
      <c r="B3295" s="299" t="s">
        <v>77</v>
      </c>
      <c r="C3295" s="299" t="s">
        <v>35</v>
      </c>
      <c r="D3295" s="301">
        <v>86.19047619047619</v>
      </c>
      <c r="E3295" s="301">
        <v>694</v>
      </c>
      <c r="F3295" s="299" t="s">
        <v>342</v>
      </c>
    </row>
    <row r="3296" spans="1:6" x14ac:dyDescent="0.3">
      <c r="A3296" s="301">
        <v>202402</v>
      </c>
      <c r="B3296" s="299" t="s">
        <v>77</v>
      </c>
      <c r="C3296" s="299" t="s">
        <v>35</v>
      </c>
      <c r="D3296" s="301">
        <v>60.38095238095238</v>
      </c>
      <c r="E3296" s="301">
        <v>702</v>
      </c>
      <c r="F3296" s="299" t="s">
        <v>343</v>
      </c>
    </row>
    <row r="3297" spans="1:6" x14ac:dyDescent="0.3">
      <c r="A3297" s="301">
        <v>202402</v>
      </c>
      <c r="B3297" s="299" t="s">
        <v>77</v>
      </c>
      <c r="C3297" s="299" t="s">
        <v>35</v>
      </c>
      <c r="D3297" s="301">
        <v>1746.047619047619</v>
      </c>
      <c r="E3297" s="301">
        <v>703</v>
      </c>
      <c r="F3297" s="299" t="s">
        <v>94</v>
      </c>
    </row>
    <row r="3298" spans="1:6" x14ac:dyDescent="0.3">
      <c r="A3298" s="301">
        <v>202402</v>
      </c>
      <c r="B3298" s="299" t="s">
        <v>77</v>
      </c>
      <c r="C3298" s="299" t="s">
        <v>35</v>
      </c>
      <c r="D3298" s="301">
        <v>462.33333333333331</v>
      </c>
      <c r="E3298" s="301">
        <v>704</v>
      </c>
      <c r="F3298" s="299" t="s">
        <v>344</v>
      </c>
    </row>
    <row r="3299" spans="1:6" x14ac:dyDescent="0.3">
      <c r="A3299" s="301">
        <v>202402</v>
      </c>
      <c r="B3299" s="299" t="s">
        <v>77</v>
      </c>
      <c r="C3299" s="299" t="s">
        <v>35</v>
      </c>
      <c r="D3299" s="301">
        <v>536.38095238095241</v>
      </c>
      <c r="E3299" s="301">
        <v>705</v>
      </c>
      <c r="F3299" s="299" t="s">
        <v>115</v>
      </c>
    </row>
    <row r="3300" spans="1:6" x14ac:dyDescent="0.3">
      <c r="A3300" s="301">
        <v>202402</v>
      </c>
      <c r="B3300" s="299" t="s">
        <v>77</v>
      </c>
      <c r="C3300" s="299" t="s">
        <v>35</v>
      </c>
      <c r="D3300" s="301">
        <v>11.952380952380953</v>
      </c>
      <c r="E3300" s="301">
        <v>706</v>
      </c>
      <c r="F3300" s="299" t="s">
        <v>395</v>
      </c>
    </row>
    <row r="3301" spans="1:6" x14ac:dyDescent="0.3">
      <c r="A3301" s="301">
        <v>202402</v>
      </c>
      <c r="B3301" s="299" t="s">
        <v>77</v>
      </c>
      <c r="C3301" s="299" t="s">
        <v>35</v>
      </c>
      <c r="D3301" s="301">
        <v>262.23809523809524</v>
      </c>
      <c r="E3301" s="301">
        <v>710</v>
      </c>
      <c r="F3301" s="299" t="s">
        <v>345</v>
      </c>
    </row>
    <row r="3302" spans="1:6" x14ac:dyDescent="0.3">
      <c r="A3302" s="301">
        <v>202402</v>
      </c>
      <c r="B3302" s="299" t="s">
        <v>77</v>
      </c>
      <c r="C3302" s="299" t="s">
        <v>35</v>
      </c>
      <c r="D3302" s="301">
        <v>33.476190476190474</v>
      </c>
      <c r="E3302" s="301">
        <v>716</v>
      </c>
      <c r="F3302" s="299" t="s">
        <v>346</v>
      </c>
    </row>
    <row r="3303" spans="1:6" x14ac:dyDescent="0.3">
      <c r="A3303" s="301">
        <v>202402</v>
      </c>
      <c r="B3303" s="299" t="s">
        <v>77</v>
      </c>
      <c r="C3303" s="299" t="s">
        <v>35</v>
      </c>
      <c r="D3303" s="301">
        <v>7139462.5714285718</v>
      </c>
      <c r="E3303" s="301">
        <v>724</v>
      </c>
      <c r="F3303" s="299" t="s">
        <v>223</v>
      </c>
    </row>
    <row r="3304" spans="1:6" x14ac:dyDescent="0.3">
      <c r="A3304" s="301">
        <v>202402</v>
      </c>
      <c r="B3304" s="299" t="s">
        <v>77</v>
      </c>
      <c r="C3304" s="299" t="s">
        <v>35</v>
      </c>
      <c r="D3304" s="301">
        <v>2.3809523809523809</v>
      </c>
      <c r="E3304" s="301">
        <v>728</v>
      </c>
      <c r="F3304" s="299" t="s">
        <v>414</v>
      </c>
    </row>
    <row r="3305" spans="1:6" x14ac:dyDescent="0.3">
      <c r="A3305" s="301">
        <v>202402</v>
      </c>
      <c r="B3305" s="299" t="s">
        <v>77</v>
      </c>
      <c r="C3305" s="299" t="s">
        <v>35</v>
      </c>
      <c r="D3305" s="301">
        <v>21.19047619047619</v>
      </c>
      <c r="E3305" s="301">
        <v>729</v>
      </c>
      <c r="F3305" s="299" t="s">
        <v>347</v>
      </c>
    </row>
    <row r="3306" spans="1:6" x14ac:dyDescent="0.3">
      <c r="A3306" s="301">
        <v>202402</v>
      </c>
      <c r="B3306" s="299" t="s">
        <v>77</v>
      </c>
      <c r="C3306" s="299" t="s">
        <v>35</v>
      </c>
      <c r="D3306" s="301">
        <v>72.142857142857139</v>
      </c>
      <c r="E3306" s="301">
        <v>732</v>
      </c>
      <c r="F3306" s="299" t="s">
        <v>348</v>
      </c>
    </row>
    <row r="3307" spans="1:6" x14ac:dyDescent="0.3">
      <c r="A3307" s="301">
        <v>202402</v>
      </c>
      <c r="B3307" s="299" t="s">
        <v>77</v>
      </c>
      <c r="C3307" s="299" t="s">
        <v>35</v>
      </c>
      <c r="D3307" s="301">
        <v>2</v>
      </c>
      <c r="E3307" s="301">
        <v>740</v>
      </c>
      <c r="F3307" s="299" t="s">
        <v>349</v>
      </c>
    </row>
    <row r="3308" spans="1:6" x14ac:dyDescent="0.3">
      <c r="A3308" s="301">
        <v>202402</v>
      </c>
      <c r="B3308" s="299" t="s">
        <v>77</v>
      </c>
      <c r="C3308" s="299" t="s">
        <v>35</v>
      </c>
      <c r="D3308" s="301">
        <v>2</v>
      </c>
      <c r="E3308" s="301">
        <v>744</v>
      </c>
      <c r="F3308" s="299" t="s">
        <v>425</v>
      </c>
    </row>
    <row r="3309" spans="1:6" x14ac:dyDescent="0.3">
      <c r="A3309" s="301">
        <v>202402</v>
      </c>
      <c r="B3309" s="299" t="s">
        <v>77</v>
      </c>
      <c r="C3309" s="299" t="s">
        <v>35</v>
      </c>
      <c r="D3309" s="301">
        <v>4</v>
      </c>
      <c r="E3309" s="301">
        <v>748</v>
      </c>
      <c r="F3309" s="299" t="s">
        <v>396</v>
      </c>
    </row>
    <row r="3310" spans="1:6" x14ac:dyDescent="0.3">
      <c r="A3310" s="301">
        <v>202402</v>
      </c>
      <c r="B3310" s="299" t="s">
        <v>77</v>
      </c>
      <c r="C3310" s="299" t="s">
        <v>35</v>
      </c>
      <c r="D3310" s="301">
        <v>3121.8095238095239</v>
      </c>
      <c r="E3310" s="301">
        <v>752</v>
      </c>
      <c r="F3310" s="299" t="s">
        <v>119</v>
      </c>
    </row>
    <row r="3311" spans="1:6" x14ac:dyDescent="0.3">
      <c r="A3311" s="301">
        <v>202402</v>
      </c>
      <c r="B3311" s="299" t="s">
        <v>77</v>
      </c>
      <c r="C3311" s="299" t="s">
        <v>35</v>
      </c>
      <c r="D3311" s="301">
        <v>1124.1428571428571</v>
      </c>
      <c r="E3311" s="301">
        <v>756</v>
      </c>
      <c r="F3311" s="299" t="s">
        <v>350</v>
      </c>
    </row>
    <row r="3312" spans="1:6" x14ac:dyDescent="0.3">
      <c r="A3312" s="301">
        <v>202402</v>
      </c>
      <c r="B3312" s="299" t="s">
        <v>77</v>
      </c>
      <c r="C3312" s="299" t="s">
        <v>35</v>
      </c>
      <c r="D3312" s="301">
        <v>275.42857142857144</v>
      </c>
      <c r="E3312" s="301">
        <v>760</v>
      </c>
      <c r="F3312" s="299" t="s">
        <v>351</v>
      </c>
    </row>
    <row r="3313" spans="1:6" x14ac:dyDescent="0.3">
      <c r="A3313" s="301">
        <v>202402</v>
      </c>
      <c r="B3313" s="299" t="s">
        <v>77</v>
      </c>
      <c r="C3313" s="299" t="s">
        <v>35</v>
      </c>
      <c r="D3313" s="301">
        <v>16.142857142857142</v>
      </c>
      <c r="E3313" s="301">
        <v>762</v>
      </c>
      <c r="F3313" s="299" t="s">
        <v>352</v>
      </c>
    </row>
    <row r="3314" spans="1:6" x14ac:dyDescent="0.3">
      <c r="A3314" s="301">
        <v>202402</v>
      </c>
      <c r="B3314" s="299" t="s">
        <v>77</v>
      </c>
      <c r="C3314" s="299" t="s">
        <v>35</v>
      </c>
      <c r="D3314" s="301">
        <v>517.38095238095241</v>
      </c>
      <c r="E3314" s="301">
        <v>764</v>
      </c>
      <c r="F3314" s="299" t="s">
        <v>353</v>
      </c>
    </row>
    <row r="3315" spans="1:6" x14ac:dyDescent="0.3">
      <c r="A3315" s="301">
        <v>202402</v>
      </c>
      <c r="B3315" s="299" t="s">
        <v>77</v>
      </c>
      <c r="C3315" s="299" t="s">
        <v>35</v>
      </c>
      <c r="D3315" s="301">
        <v>34.666666666666664</v>
      </c>
      <c r="E3315" s="301">
        <v>768</v>
      </c>
      <c r="F3315" s="299" t="s">
        <v>354</v>
      </c>
    </row>
    <row r="3316" spans="1:6" x14ac:dyDescent="0.3">
      <c r="A3316" s="301">
        <v>202402</v>
      </c>
      <c r="B3316" s="299" t="s">
        <v>77</v>
      </c>
      <c r="C3316" s="299" t="s">
        <v>35</v>
      </c>
      <c r="D3316" s="301">
        <v>32.761904761904759</v>
      </c>
      <c r="E3316" s="301">
        <v>780</v>
      </c>
      <c r="F3316" s="299" t="s">
        <v>355</v>
      </c>
    </row>
    <row r="3317" spans="1:6" x14ac:dyDescent="0.3">
      <c r="A3317" s="301">
        <v>202402</v>
      </c>
      <c r="B3317" s="299" t="s">
        <v>77</v>
      </c>
      <c r="C3317" s="299" t="s">
        <v>35</v>
      </c>
      <c r="D3317" s="301">
        <v>6.2380952380952381</v>
      </c>
      <c r="E3317" s="301">
        <v>784</v>
      </c>
      <c r="F3317" s="299" t="s">
        <v>356</v>
      </c>
    </row>
    <row r="3318" spans="1:6" x14ac:dyDescent="0.3">
      <c r="A3318" s="301">
        <v>202402</v>
      </c>
      <c r="B3318" s="299" t="s">
        <v>77</v>
      </c>
      <c r="C3318" s="299" t="s">
        <v>35</v>
      </c>
      <c r="D3318" s="301">
        <v>400.8095238095238</v>
      </c>
      <c r="E3318" s="301">
        <v>788</v>
      </c>
      <c r="F3318" s="299" t="s">
        <v>357</v>
      </c>
    </row>
    <row r="3319" spans="1:6" x14ac:dyDescent="0.3">
      <c r="A3319" s="301">
        <v>202402</v>
      </c>
      <c r="B3319" s="299" t="s">
        <v>77</v>
      </c>
      <c r="C3319" s="299" t="s">
        <v>35</v>
      </c>
      <c r="D3319" s="301">
        <v>1028.0952380952381</v>
      </c>
      <c r="E3319" s="301">
        <v>792</v>
      </c>
      <c r="F3319" s="299" t="s">
        <v>358</v>
      </c>
    </row>
    <row r="3320" spans="1:6" x14ac:dyDescent="0.3">
      <c r="A3320" s="301">
        <v>202402</v>
      </c>
      <c r="B3320" s="299" t="s">
        <v>77</v>
      </c>
      <c r="C3320" s="299" t="s">
        <v>35</v>
      </c>
      <c r="D3320" s="301">
        <v>7</v>
      </c>
      <c r="E3320" s="301">
        <v>795</v>
      </c>
      <c r="F3320" s="299" t="s">
        <v>359</v>
      </c>
    </row>
    <row r="3321" spans="1:6" x14ac:dyDescent="0.3">
      <c r="A3321" s="301">
        <v>202402</v>
      </c>
      <c r="B3321" s="299" t="s">
        <v>77</v>
      </c>
      <c r="C3321" s="299" t="s">
        <v>35</v>
      </c>
      <c r="D3321" s="301">
        <v>34.19047619047619</v>
      </c>
      <c r="E3321" s="301">
        <v>800</v>
      </c>
      <c r="F3321" s="299" t="s">
        <v>360</v>
      </c>
    </row>
    <row r="3322" spans="1:6" x14ac:dyDescent="0.3">
      <c r="A3322" s="301">
        <v>202402</v>
      </c>
      <c r="B3322" s="299" t="s">
        <v>77</v>
      </c>
      <c r="C3322" s="299" t="s">
        <v>35</v>
      </c>
      <c r="D3322" s="301">
        <v>22840.857142857141</v>
      </c>
      <c r="E3322" s="301">
        <v>804</v>
      </c>
      <c r="F3322" s="299" t="s">
        <v>98</v>
      </c>
    </row>
    <row r="3323" spans="1:6" x14ac:dyDescent="0.3">
      <c r="A3323" s="301">
        <v>202402</v>
      </c>
      <c r="B3323" s="299" t="s">
        <v>77</v>
      </c>
      <c r="C3323" s="299" t="s">
        <v>35</v>
      </c>
      <c r="D3323" s="301">
        <v>105.52380952380952</v>
      </c>
      <c r="E3323" s="301">
        <v>807</v>
      </c>
      <c r="F3323" s="299" t="s">
        <v>361</v>
      </c>
    </row>
    <row r="3324" spans="1:6" x14ac:dyDescent="0.3">
      <c r="A3324" s="301">
        <v>202402</v>
      </c>
      <c r="B3324" s="299" t="s">
        <v>77</v>
      </c>
      <c r="C3324" s="299" t="s">
        <v>35</v>
      </c>
      <c r="D3324" s="301">
        <v>268.61904761904759</v>
      </c>
      <c r="E3324" s="301">
        <v>818</v>
      </c>
      <c r="F3324" s="299" t="s">
        <v>362</v>
      </c>
    </row>
    <row r="3325" spans="1:6" x14ac:dyDescent="0.3">
      <c r="A3325" s="301">
        <v>202402</v>
      </c>
      <c r="B3325" s="299" t="s">
        <v>77</v>
      </c>
      <c r="C3325" s="299" t="s">
        <v>35</v>
      </c>
      <c r="D3325" s="301">
        <v>19331.761904761905</v>
      </c>
      <c r="E3325" s="301">
        <v>826</v>
      </c>
      <c r="F3325" s="299" t="s">
        <v>110</v>
      </c>
    </row>
    <row r="3326" spans="1:6" x14ac:dyDescent="0.3">
      <c r="A3326" s="301">
        <v>202402</v>
      </c>
      <c r="B3326" s="299" t="s">
        <v>77</v>
      </c>
      <c r="C3326" s="299" t="s">
        <v>35</v>
      </c>
      <c r="D3326" s="301">
        <v>1.0476190476190477</v>
      </c>
      <c r="E3326" s="301">
        <v>831</v>
      </c>
      <c r="F3326" s="299" t="s">
        <v>429</v>
      </c>
    </row>
    <row r="3327" spans="1:6" x14ac:dyDescent="0.3">
      <c r="A3327" s="301">
        <v>202402</v>
      </c>
      <c r="B3327" s="299" t="s">
        <v>77</v>
      </c>
      <c r="C3327" s="299" t="s">
        <v>35</v>
      </c>
      <c r="D3327" s="301">
        <v>5</v>
      </c>
      <c r="E3327" s="301">
        <v>832</v>
      </c>
      <c r="F3327" s="299" t="s">
        <v>397</v>
      </c>
    </row>
    <row r="3328" spans="1:6" x14ac:dyDescent="0.3">
      <c r="A3328" s="301">
        <v>202402</v>
      </c>
      <c r="B3328" s="299" t="s">
        <v>77</v>
      </c>
      <c r="C3328" s="299" t="s">
        <v>35</v>
      </c>
      <c r="D3328" s="301">
        <v>35.047619047619051</v>
      </c>
      <c r="E3328" s="301">
        <v>834</v>
      </c>
      <c r="F3328" s="299" t="s">
        <v>364</v>
      </c>
    </row>
    <row r="3329" spans="1:6" x14ac:dyDescent="0.3">
      <c r="A3329" s="301">
        <v>202402</v>
      </c>
      <c r="B3329" s="299" t="s">
        <v>77</v>
      </c>
      <c r="C3329" s="299" t="s">
        <v>35</v>
      </c>
      <c r="D3329" s="301">
        <v>4585.333333333333</v>
      </c>
      <c r="E3329" s="301">
        <v>840</v>
      </c>
      <c r="F3329" s="299" t="s">
        <v>365</v>
      </c>
    </row>
    <row r="3330" spans="1:6" x14ac:dyDescent="0.3">
      <c r="A3330" s="301">
        <v>202402</v>
      </c>
      <c r="B3330" s="299" t="s">
        <v>77</v>
      </c>
      <c r="C3330" s="299" t="s">
        <v>35</v>
      </c>
      <c r="D3330" s="301">
        <v>2</v>
      </c>
      <c r="E3330" s="301">
        <v>850</v>
      </c>
      <c r="F3330" s="299" t="s">
        <v>366</v>
      </c>
    </row>
    <row r="3331" spans="1:6" x14ac:dyDescent="0.3">
      <c r="A3331" s="301">
        <v>202402</v>
      </c>
      <c r="B3331" s="299" t="s">
        <v>77</v>
      </c>
      <c r="C3331" s="299" t="s">
        <v>35</v>
      </c>
      <c r="D3331" s="301">
        <v>101.80952380952381</v>
      </c>
      <c r="E3331" s="301">
        <v>854</v>
      </c>
      <c r="F3331" s="299" t="s">
        <v>367</v>
      </c>
    </row>
    <row r="3332" spans="1:6" x14ac:dyDescent="0.3">
      <c r="A3332" s="301">
        <v>202402</v>
      </c>
      <c r="B3332" s="299" t="s">
        <v>77</v>
      </c>
      <c r="C3332" s="299" t="s">
        <v>35</v>
      </c>
      <c r="D3332" s="301">
        <v>4342.9047619047615</v>
      </c>
      <c r="E3332" s="301">
        <v>858</v>
      </c>
      <c r="F3332" s="299" t="s">
        <v>368</v>
      </c>
    </row>
    <row r="3333" spans="1:6" x14ac:dyDescent="0.3">
      <c r="A3333" s="301">
        <v>202402</v>
      </c>
      <c r="B3333" s="299" t="s">
        <v>77</v>
      </c>
      <c r="C3333" s="299" t="s">
        <v>35</v>
      </c>
      <c r="D3333" s="301">
        <v>82.238095238095241</v>
      </c>
      <c r="E3333" s="301">
        <v>860</v>
      </c>
      <c r="F3333" s="299" t="s">
        <v>369</v>
      </c>
    </row>
    <row r="3334" spans="1:6" x14ac:dyDescent="0.3">
      <c r="A3334" s="301">
        <v>202402</v>
      </c>
      <c r="B3334" s="299" t="s">
        <v>77</v>
      </c>
      <c r="C3334" s="299" t="s">
        <v>35</v>
      </c>
      <c r="D3334" s="301">
        <v>61244.952380952382</v>
      </c>
      <c r="E3334" s="301">
        <v>862</v>
      </c>
      <c r="F3334" s="299" t="s">
        <v>111</v>
      </c>
    </row>
    <row r="3335" spans="1:6" x14ac:dyDescent="0.3">
      <c r="A3335" s="301">
        <v>202402</v>
      </c>
      <c r="B3335" s="299" t="s">
        <v>77</v>
      </c>
      <c r="C3335" s="299" t="s">
        <v>35</v>
      </c>
      <c r="D3335" s="301">
        <v>1</v>
      </c>
      <c r="E3335" s="301">
        <v>876</v>
      </c>
      <c r="F3335" s="299" t="s">
        <v>370</v>
      </c>
    </row>
    <row r="3336" spans="1:6" x14ac:dyDescent="0.3">
      <c r="A3336" s="301">
        <v>202402</v>
      </c>
      <c r="B3336" s="299" t="s">
        <v>77</v>
      </c>
      <c r="C3336" s="299" t="s">
        <v>35</v>
      </c>
      <c r="D3336" s="301">
        <v>1</v>
      </c>
      <c r="E3336" s="301">
        <v>882</v>
      </c>
      <c r="F3336" s="299" t="s">
        <v>371</v>
      </c>
    </row>
    <row r="3337" spans="1:6" x14ac:dyDescent="0.3">
      <c r="A3337" s="301">
        <v>202402</v>
      </c>
      <c r="B3337" s="299" t="s">
        <v>77</v>
      </c>
      <c r="C3337" s="299" t="s">
        <v>35</v>
      </c>
      <c r="D3337" s="301">
        <v>10.571428571428571</v>
      </c>
      <c r="E3337" s="301">
        <v>887</v>
      </c>
      <c r="F3337" s="299" t="s">
        <v>398</v>
      </c>
    </row>
    <row r="3338" spans="1:6" x14ac:dyDescent="0.3">
      <c r="A3338" s="301">
        <v>202402</v>
      </c>
      <c r="B3338" s="299" t="s">
        <v>77</v>
      </c>
      <c r="C3338" s="299" t="s">
        <v>35</v>
      </c>
      <c r="D3338" s="301">
        <v>6.8095238095238093</v>
      </c>
      <c r="E3338" s="301">
        <v>894</v>
      </c>
      <c r="F3338" s="299" t="s">
        <v>372</v>
      </c>
    </row>
    <row r="3339" spans="1:6" x14ac:dyDescent="0.3">
      <c r="A3339" s="301">
        <v>202402</v>
      </c>
      <c r="B3339" s="299" t="s">
        <v>77</v>
      </c>
      <c r="C3339" s="299" t="s">
        <v>35</v>
      </c>
      <c r="D3339" s="301">
        <v>118.9047619047619</v>
      </c>
      <c r="E3339" s="301">
        <v>952</v>
      </c>
      <c r="F3339" s="299" t="s">
        <v>459</v>
      </c>
    </row>
    <row r="3340" spans="1:6" x14ac:dyDescent="0.3">
      <c r="A3340" s="301">
        <v>202402</v>
      </c>
      <c r="B3340" s="299" t="s">
        <v>77</v>
      </c>
      <c r="C3340" s="299" t="s">
        <v>35</v>
      </c>
      <c r="D3340" s="301">
        <v>1101.2380952380952</v>
      </c>
      <c r="E3340" s="301">
        <v>953</v>
      </c>
      <c r="F3340" s="299" t="s">
        <v>189</v>
      </c>
    </row>
    <row r="3341" spans="1:6" x14ac:dyDescent="0.3">
      <c r="A3341" s="301">
        <v>202402</v>
      </c>
      <c r="B3341" s="299" t="s">
        <v>77</v>
      </c>
      <c r="C3341" s="299" t="s">
        <v>35</v>
      </c>
      <c r="D3341" s="301">
        <v>16.857142857142858</v>
      </c>
      <c r="E3341" s="301">
        <v>954</v>
      </c>
      <c r="F3341" s="299" t="s">
        <v>189</v>
      </c>
    </row>
    <row r="3342" spans="1:6" x14ac:dyDescent="0.3">
      <c r="A3342" s="301">
        <v>202402</v>
      </c>
      <c r="B3342" s="299" t="s">
        <v>77</v>
      </c>
      <c r="C3342" s="299" t="s">
        <v>35</v>
      </c>
      <c r="D3342" s="301">
        <v>4.7619047619047616E-2</v>
      </c>
      <c r="E3342" s="301">
        <v>955</v>
      </c>
      <c r="F3342" s="299" t="s">
        <v>189</v>
      </c>
    </row>
    <row r="3343" spans="1:6" x14ac:dyDescent="0.3">
      <c r="A3343" s="301">
        <v>202402</v>
      </c>
      <c r="B3343" s="299" t="s">
        <v>77</v>
      </c>
      <c r="C3343" s="299" t="s">
        <v>89</v>
      </c>
      <c r="D3343" s="301">
        <v>1</v>
      </c>
      <c r="E3343" s="301">
        <v>0</v>
      </c>
      <c r="F3343" s="299" t="s">
        <v>189</v>
      </c>
    </row>
    <row r="3344" spans="1:6" x14ac:dyDescent="0.3">
      <c r="A3344" s="301">
        <v>202402</v>
      </c>
      <c r="B3344" s="299" t="s">
        <v>77</v>
      </c>
      <c r="C3344" s="299" t="s">
        <v>89</v>
      </c>
      <c r="D3344" s="301">
        <v>1</v>
      </c>
      <c r="E3344" s="301">
        <v>380</v>
      </c>
      <c r="F3344" s="299" t="s">
        <v>107</v>
      </c>
    </row>
    <row r="3345" spans="1:6" x14ac:dyDescent="0.3">
      <c r="A3345" s="301">
        <v>202402</v>
      </c>
      <c r="B3345" s="299" t="s">
        <v>77</v>
      </c>
      <c r="C3345" s="299" t="s">
        <v>89</v>
      </c>
      <c r="D3345" s="301">
        <v>10.428571428571429</v>
      </c>
      <c r="E3345" s="301">
        <v>724</v>
      </c>
      <c r="F3345" s="299" t="s">
        <v>223</v>
      </c>
    </row>
    <row r="3346" spans="1:6" x14ac:dyDescent="0.3">
      <c r="A3346" s="301">
        <v>202402</v>
      </c>
      <c r="B3346" s="299" t="s">
        <v>77</v>
      </c>
      <c r="C3346" s="299" t="s">
        <v>36</v>
      </c>
      <c r="D3346" s="301">
        <v>495.76190476190476</v>
      </c>
      <c r="E3346" s="301">
        <v>4</v>
      </c>
      <c r="F3346" s="299" t="s">
        <v>226</v>
      </c>
    </row>
    <row r="3347" spans="1:6" x14ac:dyDescent="0.3">
      <c r="A3347" s="301">
        <v>202402</v>
      </c>
      <c r="B3347" s="299" t="s">
        <v>77</v>
      </c>
      <c r="C3347" s="299" t="s">
        <v>36</v>
      </c>
      <c r="D3347" s="301">
        <v>560.95238095238096</v>
      </c>
      <c r="E3347" s="301">
        <v>8</v>
      </c>
      <c r="F3347" s="299" t="s">
        <v>227</v>
      </c>
    </row>
    <row r="3348" spans="1:6" x14ac:dyDescent="0.3">
      <c r="A3348" s="301">
        <v>202402</v>
      </c>
      <c r="B3348" s="299" t="s">
        <v>77</v>
      </c>
      <c r="C3348" s="299" t="s">
        <v>36</v>
      </c>
      <c r="D3348" s="301">
        <v>6</v>
      </c>
      <c r="E3348" s="301">
        <v>10</v>
      </c>
      <c r="F3348" s="299" t="s">
        <v>228</v>
      </c>
    </row>
    <row r="3349" spans="1:6" x14ac:dyDescent="0.3">
      <c r="A3349" s="301">
        <v>202402</v>
      </c>
      <c r="B3349" s="299" t="s">
        <v>77</v>
      </c>
      <c r="C3349" s="299" t="s">
        <v>36</v>
      </c>
      <c r="D3349" s="301">
        <v>8720.5238095238092</v>
      </c>
      <c r="E3349" s="301">
        <v>12</v>
      </c>
      <c r="F3349" s="299" t="s">
        <v>229</v>
      </c>
    </row>
    <row r="3350" spans="1:6" x14ac:dyDescent="0.3">
      <c r="A3350" s="301">
        <v>202402</v>
      </c>
      <c r="B3350" s="299" t="s">
        <v>77</v>
      </c>
      <c r="C3350" s="299" t="s">
        <v>36</v>
      </c>
      <c r="D3350" s="301">
        <v>3</v>
      </c>
      <c r="E3350" s="301">
        <v>16</v>
      </c>
      <c r="F3350" s="299" t="s">
        <v>399</v>
      </c>
    </row>
    <row r="3351" spans="1:6" x14ac:dyDescent="0.3">
      <c r="A3351" s="301">
        <v>202402</v>
      </c>
      <c r="B3351" s="299" t="s">
        <v>77</v>
      </c>
      <c r="C3351" s="299" t="s">
        <v>36</v>
      </c>
      <c r="D3351" s="301">
        <v>204.9047619047619</v>
      </c>
      <c r="E3351" s="301">
        <v>20</v>
      </c>
      <c r="F3351" s="299" t="s">
        <v>230</v>
      </c>
    </row>
    <row r="3352" spans="1:6" x14ac:dyDescent="0.3">
      <c r="A3352" s="301">
        <v>202402</v>
      </c>
      <c r="B3352" s="299" t="s">
        <v>77</v>
      </c>
      <c r="C3352" s="299" t="s">
        <v>36</v>
      </c>
      <c r="D3352" s="301">
        <v>318.1904761904762</v>
      </c>
      <c r="E3352" s="301">
        <v>24</v>
      </c>
      <c r="F3352" s="299" t="s">
        <v>231</v>
      </c>
    </row>
    <row r="3353" spans="1:6" x14ac:dyDescent="0.3">
      <c r="A3353" s="301">
        <v>202402</v>
      </c>
      <c r="B3353" s="299" t="s">
        <v>77</v>
      </c>
      <c r="C3353" s="299" t="s">
        <v>36</v>
      </c>
      <c r="D3353" s="301">
        <v>5</v>
      </c>
      <c r="E3353" s="301">
        <v>28</v>
      </c>
      <c r="F3353" s="299" t="s">
        <v>373</v>
      </c>
    </row>
    <row r="3354" spans="1:6" x14ac:dyDescent="0.3">
      <c r="A3354" s="301">
        <v>202402</v>
      </c>
      <c r="B3354" s="299" t="s">
        <v>77</v>
      </c>
      <c r="C3354" s="299" t="s">
        <v>36</v>
      </c>
      <c r="D3354" s="301">
        <v>120.85714285714286</v>
      </c>
      <c r="E3354" s="301">
        <v>31</v>
      </c>
      <c r="F3354" s="299" t="s">
        <v>232</v>
      </c>
    </row>
    <row r="3355" spans="1:6" x14ac:dyDescent="0.3">
      <c r="A3355" s="301">
        <v>202402</v>
      </c>
      <c r="B3355" s="299" t="s">
        <v>77</v>
      </c>
      <c r="C3355" s="299" t="s">
        <v>36</v>
      </c>
      <c r="D3355" s="301">
        <v>24119.238095238095</v>
      </c>
      <c r="E3355" s="301">
        <v>32</v>
      </c>
      <c r="F3355" s="299" t="s">
        <v>183</v>
      </c>
    </row>
    <row r="3356" spans="1:6" x14ac:dyDescent="0.3">
      <c r="A3356" s="301">
        <v>202402</v>
      </c>
      <c r="B3356" s="299" t="s">
        <v>77</v>
      </c>
      <c r="C3356" s="299" t="s">
        <v>36</v>
      </c>
      <c r="D3356" s="301">
        <v>387.71428571428572</v>
      </c>
      <c r="E3356" s="301">
        <v>36</v>
      </c>
      <c r="F3356" s="299" t="s">
        <v>233</v>
      </c>
    </row>
    <row r="3357" spans="1:6" x14ac:dyDescent="0.3">
      <c r="A3357" s="301">
        <v>202402</v>
      </c>
      <c r="B3357" s="299" t="s">
        <v>77</v>
      </c>
      <c r="C3357" s="299" t="s">
        <v>36</v>
      </c>
      <c r="D3357" s="301">
        <v>1117.7142857142858</v>
      </c>
      <c r="E3357" s="301">
        <v>40</v>
      </c>
      <c r="F3357" s="299" t="s">
        <v>100</v>
      </c>
    </row>
    <row r="3358" spans="1:6" x14ac:dyDescent="0.3">
      <c r="A3358" s="301">
        <v>202402</v>
      </c>
      <c r="B3358" s="299" t="s">
        <v>77</v>
      </c>
      <c r="C3358" s="299" t="s">
        <v>36</v>
      </c>
      <c r="D3358" s="301">
        <v>1.4285714285714286</v>
      </c>
      <c r="E3358" s="301">
        <v>48</v>
      </c>
      <c r="F3358" s="299" t="s">
        <v>235</v>
      </c>
    </row>
    <row r="3359" spans="1:6" x14ac:dyDescent="0.3">
      <c r="A3359" s="301">
        <v>202402</v>
      </c>
      <c r="B3359" s="299" t="s">
        <v>77</v>
      </c>
      <c r="C3359" s="299" t="s">
        <v>36</v>
      </c>
      <c r="D3359" s="301">
        <v>5980.4285714285716</v>
      </c>
      <c r="E3359" s="301">
        <v>50</v>
      </c>
      <c r="F3359" s="299" t="s">
        <v>236</v>
      </c>
    </row>
    <row r="3360" spans="1:6" x14ac:dyDescent="0.3">
      <c r="A3360" s="301">
        <v>202402</v>
      </c>
      <c r="B3360" s="299" t="s">
        <v>77</v>
      </c>
      <c r="C3360" s="299" t="s">
        <v>36</v>
      </c>
      <c r="D3360" s="301">
        <v>1563.8095238095239</v>
      </c>
      <c r="E3360" s="301">
        <v>51</v>
      </c>
      <c r="F3360" s="299" t="s">
        <v>237</v>
      </c>
    </row>
    <row r="3361" spans="1:6" x14ac:dyDescent="0.3">
      <c r="A3361" s="301">
        <v>202402</v>
      </c>
      <c r="B3361" s="299" t="s">
        <v>77</v>
      </c>
      <c r="C3361" s="299" t="s">
        <v>36</v>
      </c>
      <c r="D3361" s="301">
        <v>6</v>
      </c>
      <c r="E3361" s="301">
        <v>52</v>
      </c>
      <c r="F3361" s="299" t="s">
        <v>238</v>
      </c>
    </row>
    <row r="3362" spans="1:6" x14ac:dyDescent="0.3">
      <c r="A3362" s="301">
        <v>202402</v>
      </c>
      <c r="B3362" s="299" t="s">
        <v>77</v>
      </c>
      <c r="C3362" s="299" t="s">
        <v>36</v>
      </c>
      <c r="D3362" s="301">
        <v>4024.2380952380954</v>
      </c>
      <c r="E3362" s="301">
        <v>56</v>
      </c>
      <c r="F3362" s="299" t="s">
        <v>239</v>
      </c>
    </row>
    <row r="3363" spans="1:6" x14ac:dyDescent="0.3">
      <c r="A3363" s="301">
        <v>202402</v>
      </c>
      <c r="B3363" s="299" t="s">
        <v>77</v>
      </c>
      <c r="C3363" s="299" t="s">
        <v>36</v>
      </c>
      <c r="D3363" s="301">
        <v>7</v>
      </c>
      <c r="E3363" s="301">
        <v>60</v>
      </c>
      <c r="F3363" s="299" t="s">
        <v>240</v>
      </c>
    </row>
    <row r="3364" spans="1:6" x14ac:dyDescent="0.3">
      <c r="A3364" s="301">
        <v>202402</v>
      </c>
      <c r="B3364" s="299" t="s">
        <v>77</v>
      </c>
      <c r="C3364" s="299" t="s">
        <v>36</v>
      </c>
      <c r="D3364" s="301">
        <v>8.9047619047619051</v>
      </c>
      <c r="E3364" s="301">
        <v>64</v>
      </c>
      <c r="F3364" s="299" t="s">
        <v>374</v>
      </c>
    </row>
    <row r="3365" spans="1:6" x14ac:dyDescent="0.3">
      <c r="A3365" s="301">
        <v>202402</v>
      </c>
      <c r="B3365" s="299" t="s">
        <v>77</v>
      </c>
      <c r="C3365" s="299" t="s">
        <v>36</v>
      </c>
      <c r="D3365" s="301">
        <v>15042.523809523809</v>
      </c>
      <c r="E3365" s="301">
        <v>68</v>
      </c>
      <c r="F3365" s="299" t="s">
        <v>241</v>
      </c>
    </row>
    <row r="3366" spans="1:6" x14ac:dyDescent="0.3">
      <c r="A3366" s="301">
        <v>202402</v>
      </c>
      <c r="B3366" s="299" t="s">
        <v>77</v>
      </c>
      <c r="C3366" s="299" t="s">
        <v>36</v>
      </c>
      <c r="D3366" s="301">
        <v>210.38095238095238</v>
      </c>
      <c r="E3366" s="301">
        <v>70</v>
      </c>
      <c r="F3366" s="299" t="s">
        <v>242</v>
      </c>
    </row>
    <row r="3367" spans="1:6" x14ac:dyDescent="0.3">
      <c r="A3367" s="301">
        <v>202402</v>
      </c>
      <c r="B3367" s="299" t="s">
        <v>77</v>
      </c>
      <c r="C3367" s="299" t="s">
        <v>36</v>
      </c>
      <c r="D3367" s="301">
        <v>4</v>
      </c>
      <c r="E3367" s="301">
        <v>72</v>
      </c>
      <c r="F3367" s="299" t="s">
        <v>375</v>
      </c>
    </row>
    <row r="3368" spans="1:6" x14ac:dyDescent="0.3">
      <c r="A3368" s="301">
        <v>202402</v>
      </c>
      <c r="B3368" s="299" t="s">
        <v>77</v>
      </c>
      <c r="C3368" s="299" t="s">
        <v>36</v>
      </c>
      <c r="D3368" s="301">
        <v>1.3333333333333333</v>
      </c>
      <c r="E3368" s="301">
        <v>74</v>
      </c>
      <c r="F3368" s="299" t="s">
        <v>400</v>
      </c>
    </row>
    <row r="3369" spans="1:6" x14ac:dyDescent="0.3">
      <c r="A3369" s="301">
        <v>202402</v>
      </c>
      <c r="B3369" s="299" t="s">
        <v>77</v>
      </c>
      <c r="C3369" s="299" t="s">
        <v>36</v>
      </c>
      <c r="D3369" s="301">
        <v>12694.142857142857</v>
      </c>
      <c r="E3369" s="301">
        <v>76</v>
      </c>
      <c r="F3369" s="299" t="s">
        <v>243</v>
      </c>
    </row>
    <row r="3370" spans="1:6" x14ac:dyDescent="0.3">
      <c r="A3370" s="301">
        <v>202402</v>
      </c>
      <c r="B3370" s="299" t="s">
        <v>77</v>
      </c>
      <c r="C3370" s="299" t="s">
        <v>36</v>
      </c>
      <c r="D3370" s="301">
        <v>13.238095238095237</v>
      </c>
      <c r="E3370" s="301">
        <v>84</v>
      </c>
      <c r="F3370" s="299" t="s">
        <v>401</v>
      </c>
    </row>
    <row r="3371" spans="1:6" x14ac:dyDescent="0.3">
      <c r="A3371" s="301">
        <v>202402</v>
      </c>
      <c r="B3371" s="299" t="s">
        <v>77</v>
      </c>
      <c r="C3371" s="299" t="s">
        <v>36</v>
      </c>
      <c r="D3371" s="301">
        <v>8.6666666666666661</v>
      </c>
      <c r="E3371" s="301">
        <v>86</v>
      </c>
      <c r="F3371" s="299" t="s">
        <v>244</v>
      </c>
    </row>
    <row r="3372" spans="1:6" x14ac:dyDescent="0.3">
      <c r="A3372" s="301">
        <v>202402</v>
      </c>
      <c r="B3372" s="299" t="s">
        <v>77</v>
      </c>
      <c r="C3372" s="299" t="s">
        <v>36</v>
      </c>
      <c r="D3372" s="301">
        <v>4.8095238095238093</v>
      </c>
      <c r="E3372" s="301">
        <v>92</v>
      </c>
      <c r="F3372" s="299" t="s">
        <v>376</v>
      </c>
    </row>
    <row r="3373" spans="1:6" x14ac:dyDescent="0.3">
      <c r="A3373" s="301">
        <v>202402</v>
      </c>
      <c r="B3373" s="299" t="s">
        <v>77</v>
      </c>
      <c r="C3373" s="299" t="s">
        <v>36</v>
      </c>
      <c r="D3373" s="301">
        <v>1</v>
      </c>
      <c r="E3373" s="301">
        <v>96</v>
      </c>
      <c r="F3373" s="299" t="s">
        <v>377</v>
      </c>
    </row>
    <row r="3374" spans="1:6" x14ac:dyDescent="0.3">
      <c r="A3374" s="301">
        <v>202402</v>
      </c>
      <c r="B3374" s="299" t="s">
        <v>77</v>
      </c>
      <c r="C3374" s="299" t="s">
        <v>36</v>
      </c>
      <c r="D3374" s="301">
        <v>22044.904761904763</v>
      </c>
      <c r="E3374" s="301">
        <v>100</v>
      </c>
      <c r="F3374" s="299" t="s">
        <v>101</v>
      </c>
    </row>
    <row r="3375" spans="1:6" x14ac:dyDescent="0.3">
      <c r="A3375" s="301">
        <v>202402</v>
      </c>
      <c r="B3375" s="299" t="s">
        <v>77</v>
      </c>
      <c r="C3375" s="299" t="s">
        <v>36</v>
      </c>
      <c r="D3375" s="301">
        <v>20.047619047619047</v>
      </c>
      <c r="E3375" s="301">
        <v>104</v>
      </c>
      <c r="F3375" s="299" t="s">
        <v>245</v>
      </c>
    </row>
    <row r="3376" spans="1:6" x14ac:dyDescent="0.3">
      <c r="A3376" s="301">
        <v>202402</v>
      </c>
      <c r="B3376" s="299" t="s">
        <v>77</v>
      </c>
      <c r="C3376" s="299" t="s">
        <v>36</v>
      </c>
      <c r="D3376" s="301">
        <v>43.904761904761905</v>
      </c>
      <c r="E3376" s="301">
        <v>108</v>
      </c>
      <c r="F3376" s="299" t="s">
        <v>246</v>
      </c>
    </row>
    <row r="3377" spans="1:6" x14ac:dyDescent="0.3">
      <c r="A3377" s="301">
        <v>202402</v>
      </c>
      <c r="B3377" s="299" t="s">
        <v>77</v>
      </c>
      <c r="C3377" s="299" t="s">
        <v>36</v>
      </c>
      <c r="D3377" s="301">
        <v>802.04761904761904</v>
      </c>
      <c r="E3377" s="301">
        <v>112</v>
      </c>
      <c r="F3377" s="299" t="s">
        <v>247</v>
      </c>
    </row>
    <row r="3378" spans="1:6" x14ac:dyDescent="0.3">
      <c r="A3378" s="301">
        <v>202402</v>
      </c>
      <c r="B3378" s="299" t="s">
        <v>77</v>
      </c>
      <c r="C3378" s="299" t="s">
        <v>36</v>
      </c>
      <c r="D3378" s="301">
        <v>2.4285714285714284</v>
      </c>
      <c r="E3378" s="301">
        <v>116</v>
      </c>
      <c r="F3378" s="299" t="s">
        <v>248</v>
      </c>
    </row>
    <row r="3379" spans="1:6" x14ac:dyDescent="0.3">
      <c r="A3379" s="301">
        <v>202402</v>
      </c>
      <c r="B3379" s="299" t="s">
        <v>77</v>
      </c>
      <c r="C3379" s="299" t="s">
        <v>36</v>
      </c>
      <c r="D3379" s="301">
        <v>1723.047619047619</v>
      </c>
      <c r="E3379" s="301">
        <v>120</v>
      </c>
      <c r="F3379" s="299" t="s">
        <v>249</v>
      </c>
    </row>
    <row r="3380" spans="1:6" x14ac:dyDescent="0.3">
      <c r="A3380" s="301">
        <v>202402</v>
      </c>
      <c r="B3380" s="299" t="s">
        <v>77</v>
      </c>
      <c r="C3380" s="299" t="s">
        <v>36</v>
      </c>
      <c r="D3380" s="301">
        <v>547.80952380952385</v>
      </c>
      <c r="E3380" s="301">
        <v>124</v>
      </c>
      <c r="F3380" s="299" t="s">
        <v>250</v>
      </c>
    </row>
    <row r="3381" spans="1:6" x14ac:dyDescent="0.3">
      <c r="A3381" s="301">
        <v>202402</v>
      </c>
      <c r="B3381" s="299" t="s">
        <v>77</v>
      </c>
      <c r="C3381" s="299" t="s">
        <v>36</v>
      </c>
      <c r="D3381" s="301">
        <v>568.90476190476193</v>
      </c>
      <c r="E3381" s="301">
        <v>132</v>
      </c>
      <c r="F3381" s="299" t="s">
        <v>251</v>
      </c>
    </row>
    <row r="3382" spans="1:6" x14ac:dyDescent="0.3">
      <c r="A3382" s="301">
        <v>202402</v>
      </c>
      <c r="B3382" s="299" t="s">
        <v>77</v>
      </c>
      <c r="C3382" s="299" t="s">
        <v>36</v>
      </c>
      <c r="D3382" s="301">
        <v>49.761904761904759</v>
      </c>
      <c r="E3382" s="301">
        <v>140</v>
      </c>
      <c r="F3382" s="299" t="s">
        <v>378</v>
      </c>
    </row>
    <row r="3383" spans="1:6" x14ac:dyDescent="0.3">
      <c r="A3383" s="301">
        <v>202402</v>
      </c>
      <c r="B3383" s="299" t="s">
        <v>77</v>
      </c>
      <c r="C3383" s="299" t="s">
        <v>36</v>
      </c>
      <c r="D3383" s="301">
        <v>130.57142857142858</v>
      </c>
      <c r="E3383" s="301">
        <v>144</v>
      </c>
      <c r="F3383" s="299" t="s">
        <v>253</v>
      </c>
    </row>
    <row r="3384" spans="1:6" x14ac:dyDescent="0.3">
      <c r="A3384" s="301">
        <v>202402</v>
      </c>
      <c r="B3384" s="299" t="s">
        <v>77</v>
      </c>
      <c r="C3384" s="299" t="s">
        <v>36</v>
      </c>
      <c r="D3384" s="301">
        <v>25.095238095238095</v>
      </c>
      <c r="E3384" s="301">
        <v>148</v>
      </c>
      <c r="F3384" s="299" t="s">
        <v>379</v>
      </c>
    </row>
    <row r="3385" spans="1:6" x14ac:dyDescent="0.3">
      <c r="A3385" s="301">
        <v>202402</v>
      </c>
      <c r="B3385" s="299" t="s">
        <v>77</v>
      </c>
      <c r="C3385" s="299" t="s">
        <v>36</v>
      </c>
      <c r="D3385" s="301">
        <v>5602</v>
      </c>
      <c r="E3385" s="301">
        <v>152</v>
      </c>
      <c r="F3385" s="299" t="s">
        <v>254</v>
      </c>
    </row>
    <row r="3386" spans="1:6" x14ac:dyDescent="0.3">
      <c r="A3386" s="301">
        <v>202402</v>
      </c>
      <c r="B3386" s="299" t="s">
        <v>77</v>
      </c>
      <c r="C3386" s="299" t="s">
        <v>36</v>
      </c>
      <c r="D3386" s="301">
        <v>26959.476190476191</v>
      </c>
      <c r="E3386" s="301">
        <v>156</v>
      </c>
      <c r="F3386" s="299" t="s">
        <v>112</v>
      </c>
    </row>
    <row r="3387" spans="1:6" x14ac:dyDescent="0.3">
      <c r="A3387" s="301">
        <v>202402</v>
      </c>
      <c r="B3387" s="299" t="s">
        <v>77</v>
      </c>
      <c r="C3387" s="299" t="s">
        <v>36</v>
      </c>
      <c r="D3387" s="301">
        <v>49.19047619047619</v>
      </c>
      <c r="E3387" s="301">
        <v>158</v>
      </c>
      <c r="F3387" s="299" t="s">
        <v>255</v>
      </c>
    </row>
    <row r="3388" spans="1:6" x14ac:dyDescent="0.3">
      <c r="A3388" s="301">
        <v>202402</v>
      </c>
      <c r="B3388" s="299" t="s">
        <v>77</v>
      </c>
      <c r="C3388" s="299" t="s">
        <v>36</v>
      </c>
      <c r="D3388" s="301">
        <v>1</v>
      </c>
      <c r="E3388" s="301">
        <v>162</v>
      </c>
      <c r="F3388" s="299" t="s">
        <v>256</v>
      </c>
    </row>
    <row r="3389" spans="1:6" x14ac:dyDescent="0.3">
      <c r="A3389" s="301">
        <v>202402</v>
      </c>
      <c r="B3389" s="299" t="s">
        <v>77</v>
      </c>
      <c r="C3389" s="299" t="s">
        <v>36</v>
      </c>
      <c r="D3389" s="301">
        <v>1</v>
      </c>
      <c r="E3389" s="301">
        <v>166</v>
      </c>
      <c r="F3389" s="299" t="s">
        <v>422</v>
      </c>
    </row>
    <row r="3390" spans="1:6" x14ac:dyDescent="0.3">
      <c r="A3390" s="301">
        <v>202402</v>
      </c>
      <c r="B3390" s="299" t="s">
        <v>77</v>
      </c>
      <c r="C3390" s="299" t="s">
        <v>36</v>
      </c>
      <c r="D3390" s="301">
        <v>78852.476190476184</v>
      </c>
      <c r="E3390" s="301">
        <v>170</v>
      </c>
      <c r="F3390" s="299" t="s">
        <v>102</v>
      </c>
    </row>
    <row r="3391" spans="1:6" x14ac:dyDescent="0.3">
      <c r="A3391" s="301">
        <v>202402</v>
      </c>
      <c r="B3391" s="299" t="s">
        <v>77</v>
      </c>
      <c r="C3391" s="299" t="s">
        <v>36</v>
      </c>
      <c r="D3391" s="301">
        <v>13.714285714285714</v>
      </c>
      <c r="E3391" s="301">
        <v>174</v>
      </c>
      <c r="F3391" s="299" t="s">
        <v>257</v>
      </c>
    </row>
    <row r="3392" spans="1:6" x14ac:dyDescent="0.3">
      <c r="A3392" s="301">
        <v>202402</v>
      </c>
      <c r="B3392" s="299" t="s">
        <v>77</v>
      </c>
      <c r="C3392" s="299" t="s">
        <v>36</v>
      </c>
      <c r="D3392" s="301">
        <v>451.52380952380952</v>
      </c>
      <c r="E3392" s="301">
        <v>178</v>
      </c>
      <c r="F3392" s="299" t="s">
        <v>258</v>
      </c>
    </row>
    <row r="3393" spans="1:6" x14ac:dyDescent="0.3">
      <c r="A3393" s="301">
        <v>202402</v>
      </c>
      <c r="B3393" s="299" t="s">
        <v>77</v>
      </c>
      <c r="C3393" s="299" t="s">
        <v>36</v>
      </c>
      <c r="D3393" s="301">
        <v>66.142857142857139</v>
      </c>
      <c r="E3393" s="301">
        <v>180</v>
      </c>
      <c r="F3393" s="299" t="s">
        <v>259</v>
      </c>
    </row>
    <row r="3394" spans="1:6" x14ac:dyDescent="0.3">
      <c r="A3394" s="301">
        <v>202402</v>
      </c>
      <c r="B3394" s="299" t="s">
        <v>77</v>
      </c>
      <c r="C3394" s="299" t="s">
        <v>36</v>
      </c>
      <c r="D3394" s="301">
        <v>2.2857142857142856</v>
      </c>
      <c r="E3394" s="301">
        <v>184</v>
      </c>
      <c r="F3394" s="299" t="s">
        <v>402</v>
      </c>
    </row>
    <row r="3395" spans="1:6" x14ac:dyDescent="0.3">
      <c r="A3395" s="301">
        <v>202402</v>
      </c>
      <c r="B3395" s="299" t="s">
        <v>77</v>
      </c>
      <c r="C3395" s="299" t="s">
        <v>36</v>
      </c>
      <c r="D3395" s="301">
        <v>525.38095238095241</v>
      </c>
      <c r="E3395" s="301">
        <v>188</v>
      </c>
      <c r="F3395" s="299" t="s">
        <v>260</v>
      </c>
    </row>
    <row r="3396" spans="1:6" x14ac:dyDescent="0.3">
      <c r="A3396" s="301">
        <v>202402</v>
      </c>
      <c r="B3396" s="299" t="s">
        <v>77</v>
      </c>
      <c r="C3396" s="299" t="s">
        <v>36</v>
      </c>
      <c r="D3396" s="301">
        <v>706.09523809523807</v>
      </c>
      <c r="E3396" s="301">
        <v>191</v>
      </c>
      <c r="F3396" s="299" t="s">
        <v>103</v>
      </c>
    </row>
    <row r="3397" spans="1:6" x14ac:dyDescent="0.3">
      <c r="A3397" s="301">
        <v>202402</v>
      </c>
      <c r="B3397" s="299" t="s">
        <v>77</v>
      </c>
      <c r="C3397" s="299" t="s">
        <v>36</v>
      </c>
      <c r="D3397" s="301">
        <v>15442.190476190477</v>
      </c>
      <c r="E3397" s="301">
        <v>192</v>
      </c>
      <c r="F3397" s="299" t="s">
        <v>261</v>
      </c>
    </row>
    <row r="3398" spans="1:6" x14ac:dyDescent="0.3">
      <c r="A3398" s="301">
        <v>202402</v>
      </c>
      <c r="B3398" s="299" t="s">
        <v>77</v>
      </c>
      <c r="C3398" s="299" t="s">
        <v>36</v>
      </c>
      <c r="D3398" s="301">
        <v>164.61904761904762</v>
      </c>
      <c r="E3398" s="301">
        <v>196</v>
      </c>
      <c r="F3398" s="299" t="s">
        <v>120</v>
      </c>
    </row>
    <row r="3399" spans="1:6" x14ac:dyDescent="0.3">
      <c r="A3399" s="301">
        <v>202402</v>
      </c>
      <c r="B3399" s="299" t="s">
        <v>77</v>
      </c>
      <c r="C3399" s="299" t="s">
        <v>36</v>
      </c>
      <c r="D3399" s="301">
        <v>1002.3333333333334</v>
      </c>
      <c r="E3399" s="301">
        <v>203</v>
      </c>
      <c r="F3399" s="299" t="s">
        <v>224</v>
      </c>
    </row>
    <row r="3400" spans="1:6" x14ac:dyDescent="0.3">
      <c r="A3400" s="301">
        <v>202402</v>
      </c>
      <c r="B3400" s="299" t="s">
        <v>77</v>
      </c>
      <c r="C3400" s="299" t="s">
        <v>36</v>
      </c>
      <c r="D3400" s="301">
        <v>163.85714285714286</v>
      </c>
      <c r="E3400" s="301">
        <v>204</v>
      </c>
      <c r="F3400" s="299" t="s">
        <v>262</v>
      </c>
    </row>
    <row r="3401" spans="1:6" x14ac:dyDescent="0.3">
      <c r="A3401" s="301">
        <v>202402</v>
      </c>
      <c r="B3401" s="299" t="s">
        <v>77</v>
      </c>
      <c r="C3401" s="299" t="s">
        <v>36</v>
      </c>
      <c r="D3401" s="301">
        <v>1112.047619047619</v>
      </c>
      <c r="E3401" s="301">
        <v>208</v>
      </c>
      <c r="F3401" s="299" t="s">
        <v>113</v>
      </c>
    </row>
    <row r="3402" spans="1:6" x14ac:dyDescent="0.3">
      <c r="A3402" s="301">
        <v>202402</v>
      </c>
      <c r="B3402" s="299" t="s">
        <v>77</v>
      </c>
      <c r="C3402" s="299" t="s">
        <v>36</v>
      </c>
      <c r="D3402" s="301">
        <v>74.095238095238102</v>
      </c>
      <c r="E3402" s="301">
        <v>212</v>
      </c>
      <c r="F3402" s="299" t="s">
        <v>263</v>
      </c>
    </row>
    <row r="3403" spans="1:6" x14ac:dyDescent="0.3">
      <c r="A3403" s="301">
        <v>202402</v>
      </c>
      <c r="B3403" s="299" t="s">
        <v>77</v>
      </c>
      <c r="C3403" s="299" t="s">
        <v>36</v>
      </c>
      <c r="D3403" s="301">
        <v>12929.571428571429</v>
      </c>
      <c r="E3403" s="301">
        <v>214</v>
      </c>
      <c r="F3403" s="299" t="s">
        <v>225</v>
      </c>
    </row>
    <row r="3404" spans="1:6" x14ac:dyDescent="0.3">
      <c r="A3404" s="301">
        <v>202402</v>
      </c>
      <c r="B3404" s="299" t="s">
        <v>77</v>
      </c>
      <c r="C3404" s="299" t="s">
        <v>36</v>
      </c>
      <c r="D3404" s="301">
        <v>32021</v>
      </c>
      <c r="E3404" s="301">
        <v>218</v>
      </c>
      <c r="F3404" s="299" t="s">
        <v>114</v>
      </c>
    </row>
    <row r="3405" spans="1:6" x14ac:dyDescent="0.3">
      <c r="A3405" s="301">
        <v>202402</v>
      </c>
      <c r="B3405" s="299" t="s">
        <v>77</v>
      </c>
      <c r="C3405" s="299" t="s">
        <v>36</v>
      </c>
      <c r="D3405" s="301">
        <v>4833.333333333333</v>
      </c>
      <c r="E3405" s="301">
        <v>222</v>
      </c>
      <c r="F3405" s="299" t="s">
        <v>264</v>
      </c>
    </row>
    <row r="3406" spans="1:6" x14ac:dyDescent="0.3">
      <c r="A3406" s="301">
        <v>202402</v>
      </c>
      <c r="B3406" s="299" t="s">
        <v>77</v>
      </c>
      <c r="C3406" s="299" t="s">
        <v>36</v>
      </c>
      <c r="D3406" s="301">
        <v>1359.1428571428571</v>
      </c>
      <c r="E3406" s="301">
        <v>226</v>
      </c>
      <c r="F3406" s="299" t="s">
        <v>265</v>
      </c>
    </row>
    <row r="3407" spans="1:6" x14ac:dyDescent="0.3">
      <c r="A3407" s="301">
        <v>202402</v>
      </c>
      <c r="B3407" s="299" t="s">
        <v>77</v>
      </c>
      <c r="C3407" s="299" t="s">
        <v>36</v>
      </c>
      <c r="D3407" s="301">
        <v>121.04761904761905</v>
      </c>
      <c r="E3407" s="301">
        <v>231</v>
      </c>
      <c r="F3407" s="299" t="s">
        <v>266</v>
      </c>
    </row>
    <row r="3408" spans="1:6" x14ac:dyDescent="0.3">
      <c r="A3408" s="301">
        <v>202402</v>
      </c>
      <c r="B3408" s="299" t="s">
        <v>77</v>
      </c>
      <c r="C3408" s="299" t="s">
        <v>36</v>
      </c>
      <c r="D3408" s="301">
        <v>45.333333333333336</v>
      </c>
      <c r="E3408" s="301">
        <v>232</v>
      </c>
      <c r="F3408" s="299" t="s">
        <v>380</v>
      </c>
    </row>
    <row r="3409" spans="1:6" x14ac:dyDescent="0.3">
      <c r="A3409" s="301">
        <v>202402</v>
      </c>
      <c r="B3409" s="299" t="s">
        <v>77</v>
      </c>
      <c r="C3409" s="299" t="s">
        <v>36</v>
      </c>
      <c r="D3409" s="301">
        <v>256.1904761904762</v>
      </c>
      <c r="E3409" s="301">
        <v>233</v>
      </c>
      <c r="F3409" s="299" t="s">
        <v>104</v>
      </c>
    </row>
    <row r="3410" spans="1:6" x14ac:dyDescent="0.3">
      <c r="A3410" s="301">
        <v>202402</v>
      </c>
      <c r="B3410" s="299" t="s">
        <v>77</v>
      </c>
      <c r="C3410" s="299" t="s">
        <v>36</v>
      </c>
      <c r="D3410" s="301">
        <v>2</v>
      </c>
      <c r="E3410" s="301">
        <v>234</v>
      </c>
      <c r="F3410" s="299" t="s">
        <v>267</v>
      </c>
    </row>
    <row r="3411" spans="1:6" x14ac:dyDescent="0.3">
      <c r="A3411" s="301">
        <v>202402</v>
      </c>
      <c r="B3411" s="299" t="s">
        <v>77</v>
      </c>
      <c r="C3411" s="299" t="s">
        <v>36</v>
      </c>
      <c r="D3411" s="301">
        <v>1</v>
      </c>
      <c r="E3411" s="301">
        <v>238</v>
      </c>
      <c r="F3411" s="299" t="s">
        <v>403</v>
      </c>
    </row>
    <row r="3412" spans="1:6" x14ac:dyDescent="0.3">
      <c r="A3412" s="301">
        <v>202402</v>
      </c>
      <c r="B3412" s="299" t="s">
        <v>77</v>
      </c>
      <c r="C3412" s="299" t="s">
        <v>36</v>
      </c>
      <c r="D3412" s="301">
        <v>5.333333333333333</v>
      </c>
      <c r="E3412" s="301">
        <v>239</v>
      </c>
      <c r="F3412" s="299" t="s">
        <v>404</v>
      </c>
    </row>
    <row r="3413" spans="1:6" x14ac:dyDescent="0.3">
      <c r="A3413" s="301">
        <v>202402</v>
      </c>
      <c r="B3413" s="299" t="s">
        <v>77</v>
      </c>
      <c r="C3413" s="299" t="s">
        <v>36</v>
      </c>
      <c r="D3413" s="301">
        <v>8</v>
      </c>
      <c r="E3413" s="301">
        <v>242</v>
      </c>
      <c r="F3413" s="299" t="s">
        <v>405</v>
      </c>
    </row>
    <row r="3414" spans="1:6" x14ac:dyDescent="0.3">
      <c r="A3414" s="301">
        <v>202402</v>
      </c>
      <c r="B3414" s="299" t="s">
        <v>77</v>
      </c>
      <c r="C3414" s="299" t="s">
        <v>36</v>
      </c>
      <c r="D3414" s="301">
        <v>907.61904761904759</v>
      </c>
      <c r="E3414" s="301">
        <v>246</v>
      </c>
      <c r="F3414" s="299" t="s">
        <v>116</v>
      </c>
    </row>
    <row r="3415" spans="1:6" x14ac:dyDescent="0.3">
      <c r="A3415" s="301">
        <v>202402</v>
      </c>
      <c r="B3415" s="299" t="s">
        <v>77</v>
      </c>
      <c r="C3415" s="299" t="s">
        <v>36</v>
      </c>
      <c r="D3415" s="301">
        <v>1.3809523809523809</v>
      </c>
      <c r="E3415" s="301">
        <v>249</v>
      </c>
      <c r="F3415" s="299" t="s">
        <v>218</v>
      </c>
    </row>
    <row r="3416" spans="1:6" x14ac:dyDescent="0.3">
      <c r="A3416" s="301">
        <v>202402</v>
      </c>
      <c r="B3416" s="299" t="s">
        <v>77</v>
      </c>
      <c r="C3416" s="299" t="s">
        <v>36</v>
      </c>
      <c r="D3416" s="301">
        <v>21550.047619047618</v>
      </c>
      <c r="E3416" s="301">
        <v>250</v>
      </c>
      <c r="F3416" s="299" t="s">
        <v>105</v>
      </c>
    </row>
    <row r="3417" spans="1:6" x14ac:dyDescent="0.3">
      <c r="A3417" s="301">
        <v>202402</v>
      </c>
      <c r="B3417" s="299" t="s">
        <v>77</v>
      </c>
      <c r="C3417" s="299" t="s">
        <v>36</v>
      </c>
      <c r="D3417" s="301">
        <v>1</v>
      </c>
      <c r="E3417" s="301">
        <v>254</v>
      </c>
      <c r="F3417" s="299" t="s">
        <v>406</v>
      </c>
    </row>
    <row r="3418" spans="1:6" x14ac:dyDescent="0.3">
      <c r="A3418" s="301">
        <v>202402</v>
      </c>
      <c r="B3418" s="299" t="s">
        <v>77</v>
      </c>
      <c r="C3418" s="299" t="s">
        <v>36</v>
      </c>
      <c r="D3418" s="301">
        <v>6</v>
      </c>
      <c r="E3418" s="301">
        <v>258</v>
      </c>
      <c r="F3418" s="299" t="s">
        <v>407</v>
      </c>
    </row>
    <row r="3419" spans="1:6" x14ac:dyDescent="0.3">
      <c r="A3419" s="301">
        <v>202402</v>
      </c>
      <c r="B3419" s="299" t="s">
        <v>77</v>
      </c>
      <c r="C3419" s="299" t="s">
        <v>36</v>
      </c>
      <c r="D3419" s="301">
        <v>1</v>
      </c>
      <c r="E3419" s="301">
        <v>260</v>
      </c>
      <c r="F3419" s="299" t="s">
        <v>408</v>
      </c>
    </row>
    <row r="3420" spans="1:6" x14ac:dyDescent="0.3">
      <c r="A3420" s="301">
        <v>202402</v>
      </c>
      <c r="B3420" s="299" t="s">
        <v>77</v>
      </c>
      <c r="C3420" s="299" t="s">
        <v>36</v>
      </c>
      <c r="D3420" s="301">
        <v>9.4285714285714288</v>
      </c>
      <c r="E3420" s="301">
        <v>262</v>
      </c>
      <c r="F3420" s="299" t="s">
        <v>409</v>
      </c>
    </row>
    <row r="3421" spans="1:6" x14ac:dyDescent="0.3">
      <c r="A3421" s="301">
        <v>202402</v>
      </c>
      <c r="B3421" s="299" t="s">
        <v>77</v>
      </c>
      <c r="C3421" s="299" t="s">
        <v>36</v>
      </c>
      <c r="D3421" s="301">
        <v>35.38095238095238</v>
      </c>
      <c r="E3421" s="301">
        <v>266</v>
      </c>
      <c r="F3421" s="299" t="s">
        <v>268</v>
      </c>
    </row>
    <row r="3422" spans="1:6" x14ac:dyDescent="0.3">
      <c r="A3422" s="301">
        <v>202402</v>
      </c>
      <c r="B3422" s="299" t="s">
        <v>77</v>
      </c>
      <c r="C3422" s="299" t="s">
        <v>36</v>
      </c>
      <c r="D3422" s="301">
        <v>2729.2857142857142</v>
      </c>
      <c r="E3422" s="301">
        <v>268</v>
      </c>
      <c r="F3422" s="299" t="s">
        <v>269</v>
      </c>
    </row>
    <row r="3423" spans="1:6" x14ac:dyDescent="0.3">
      <c r="A3423" s="301">
        <v>202402</v>
      </c>
      <c r="B3423" s="299" t="s">
        <v>77</v>
      </c>
      <c r="C3423" s="299" t="s">
        <v>36</v>
      </c>
      <c r="D3423" s="301">
        <v>7667.1428571428569</v>
      </c>
      <c r="E3423" s="301">
        <v>270</v>
      </c>
      <c r="F3423" s="299" t="s">
        <v>270</v>
      </c>
    </row>
    <row r="3424" spans="1:6" x14ac:dyDescent="0.3">
      <c r="A3424" s="301">
        <v>202402</v>
      </c>
      <c r="B3424" s="299" t="s">
        <v>77</v>
      </c>
      <c r="C3424" s="299" t="s">
        <v>36</v>
      </c>
      <c r="D3424" s="301">
        <v>322.38095238095241</v>
      </c>
      <c r="E3424" s="301">
        <v>275</v>
      </c>
      <c r="F3424" s="299" t="s">
        <v>271</v>
      </c>
    </row>
    <row r="3425" spans="1:6" x14ac:dyDescent="0.3">
      <c r="A3425" s="301">
        <v>202402</v>
      </c>
      <c r="B3425" s="299" t="s">
        <v>77</v>
      </c>
      <c r="C3425" s="299" t="s">
        <v>36</v>
      </c>
      <c r="D3425" s="301">
        <v>13667.238095238095</v>
      </c>
      <c r="E3425" s="301">
        <v>276</v>
      </c>
      <c r="F3425" s="299" t="s">
        <v>99</v>
      </c>
    </row>
    <row r="3426" spans="1:6" x14ac:dyDescent="0.3">
      <c r="A3426" s="301">
        <v>202402</v>
      </c>
      <c r="B3426" s="299" t="s">
        <v>77</v>
      </c>
      <c r="C3426" s="299" t="s">
        <v>36</v>
      </c>
      <c r="D3426" s="301">
        <v>6390.333333333333</v>
      </c>
      <c r="E3426" s="301">
        <v>288</v>
      </c>
      <c r="F3426" s="299" t="s">
        <v>272</v>
      </c>
    </row>
    <row r="3427" spans="1:6" x14ac:dyDescent="0.3">
      <c r="A3427" s="301">
        <v>202402</v>
      </c>
      <c r="B3427" s="299" t="s">
        <v>77</v>
      </c>
      <c r="C3427" s="299" t="s">
        <v>36</v>
      </c>
      <c r="D3427" s="301">
        <v>9.5714285714285712</v>
      </c>
      <c r="E3427" s="301">
        <v>292</v>
      </c>
      <c r="F3427" s="299" t="s">
        <v>273</v>
      </c>
    </row>
    <row r="3428" spans="1:6" x14ac:dyDescent="0.3">
      <c r="A3428" s="301">
        <v>202402</v>
      </c>
      <c r="B3428" s="299" t="s">
        <v>77</v>
      </c>
      <c r="C3428" s="299" t="s">
        <v>36</v>
      </c>
      <c r="D3428" s="301">
        <v>1</v>
      </c>
      <c r="E3428" s="301">
        <v>296</v>
      </c>
      <c r="F3428" s="299" t="s">
        <v>415</v>
      </c>
    </row>
    <row r="3429" spans="1:6" x14ac:dyDescent="0.3">
      <c r="A3429" s="301">
        <v>202402</v>
      </c>
      <c r="B3429" s="299" t="s">
        <v>77</v>
      </c>
      <c r="C3429" s="299" t="s">
        <v>36</v>
      </c>
      <c r="D3429" s="301">
        <v>1619.1428571428571</v>
      </c>
      <c r="E3429" s="301">
        <v>300</v>
      </c>
      <c r="F3429" s="299" t="s">
        <v>117</v>
      </c>
    </row>
    <row r="3430" spans="1:6" x14ac:dyDescent="0.3">
      <c r="A3430" s="301">
        <v>202402</v>
      </c>
      <c r="B3430" s="299" t="s">
        <v>77</v>
      </c>
      <c r="C3430" s="299" t="s">
        <v>36</v>
      </c>
      <c r="D3430" s="301">
        <v>7</v>
      </c>
      <c r="E3430" s="301">
        <v>304</v>
      </c>
      <c r="F3430" s="299" t="s">
        <v>381</v>
      </c>
    </row>
    <row r="3431" spans="1:6" x14ac:dyDescent="0.3">
      <c r="A3431" s="301">
        <v>202402</v>
      </c>
      <c r="B3431" s="299" t="s">
        <v>77</v>
      </c>
      <c r="C3431" s="299" t="s">
        <v>36</v>
      </c>
      <c r="D3431" s="301">
        <v>12</v>
      </c>
      <c r="E3431" s="301">
        <v>308</v>
      </c>
      <c r="F3431" s="299" t="s">
        <v>7</v>
      </c>
    </row>
    <row r="3432" spans="1:6" x14ac:dyDescent="0.3">
      <c r="A3432" s="301">
        <v>202402</v>
      </c>
      <c r="B3432" s="299" t="s">
        <v>77</v>
      </c>
      <c r="C3432" s="299" t="s">
        <v>36</v>
      </c>
      <c r="D3432" s="301">
        <v>1</v>
      </c>
      <c r="E3432" s="301">
        <v>312</v>
      </c>
      <c r="F3432" s="299" t="s">
        <v>410</v>
      </c>
    </row>
    <row r="3433" spans="1:6" x14ac:dyDescent="0.3">
      <c r="A3433" s="301">
        <v>202402</v>
      </c>
      <c r="B3433" s="299" t="s">
        <v>77</v>
      </c>
      <c r="C3433" s="299" t="s">
        <v>36</v>
      </c>
      <c r="D3433" s="301">
        <v>1275.3809523809523</v>
      </c>
      <c r="E3433" s="301">
        <v>320</v>
      </c>
      <c r="F3433" s="299" t="s">
        <v>274</v>
      </c>
    </row>
    <row r="3434" spans="1:6" x14ac:dyDescent="0.3">
      <c r="A3434" s="301">
        <v>202402</v>
      </c>
      <c r="B3434" s="299" t="s">
        <v>77</v>
      </c>
      <c r="C3434" s="299" t="s">
        <v>36</v>
      </c>
      <c r="D3434" s="301">
        <v>3493.6666666666665</v>
      </c>
      <c r="E3434" s="301">
        <v>324</v>
      </c>
      <c r="F3434" s="299" t="s">
        <v>275</v>
      </c>
    </row>
    <row r="3435" spans="1:6" x14ac:dyDescent="0.3">
      <c r="A3435" s="301">
        <v>202402</v>
      </c>
      <c r="B3435" s="299" t="s">
        <v>77</v>
      </c>
      <c r="C3435" s="299" t="s">
        <v>36</v>
      </c>
      <c r="D3435" s="301">
        <v>5.9523809523809526</v>
      </c>
      <c r="E3435" s="301">
        <v>328</v>
      </c>
      <c r="F3435" s="299" t="s">
        <v>276</v>
      </c>
    </row>
    <row r="3436" spans="1:6" x14ac:dyDescent="0.3">
      <c r="A3436" s="301">
        <v>202402</v>
      </c>
      <c r="B3436" s="299" t="s">
        <v>77</v>
      </c>
      <c r="C3436" s="299" t="s">
        <v>36</v>
      </c>
      <c r="D3436" s="301">
        <v>205</v>
      </c>
      <c r="E3436" s="301">
        <v>332</v>
      </c>
      <c r="F3436" s="299" t="s">
        <v>277</v>
      </c>
    </row>
    <row r="3437" spans="1:6" x14ac:dyDescent="0.3">
      <c r="A3437" s="301">
        <v>202402</v>
      </c>
      <c r="B3437" s="299" t="s">
        <v>77</v>
      </c>
      <c r="C3437" s="299" t="s">
        <v>36</v>
      </c>
      <c r="D3437" s="301">
        <v>1</v>
      </c>
      <c r="E3437" s="301">
        <v>334</v>
      </c>
      <c r="F3437" s="299" t="s">
        <v>382</v>
      </c>
    </row>
    <row r="3438" spans="1:6" x14ac:dyDescent="0.3">
      <c r="A3438" s="301">
        <v>202402</v>
      </c>
      <c r="B3438" s="299" t="s">
        <v>77</v>
      </c>
      <c r="C3438" s="299" t="s">
        <v>36</v>
      </c>
      <c r="D3438" s="301">
        <v>1</v>
      </c>
      <c r="E3438" s="301">
        <v>336</v>
      </c>
      <c r="F3438" s="299" t="s">
        <v>424</v>
      </c>
    </row>
    <row r="3439" spans="1:6" x14ac:dyDescent="0.3">
      <c r="A3439" s="301">
        <v>202402</v>
      </c>
      <c r="B3439" s="299" t="s">
        <v>77</v>
      </c>
      <c r="C3439" s="299" t="s">
        <v>36</v>
      </c>
      <c r="D3439" s="301">
        <v>14722.809523809523</v>
      </c>
      <c r="E3439" s="301">
        <v>340</v>
      </c>
      <c r="F3439" s="299" t="s">
        <v>190</v>
      </c>
    </row>
    <row r="3440" spans="1:6" x14ac:dyDescent="0.3">
      <c r="A3440" s="301">
        <v>202402</v>
      </c>
      <c r="B3440" s="299" t="s">
        <v>77</v>
      </c>
      <c r="C3440" s="299" t="s">
        <v>36</v>
      </c>
      <c r="D3440" s="301">
        <v>3</v>
      </c>
      <c r="E3440" s="301">
        <v>344</v>
      </c>
      <c r="F3440" s="299" t="s">
        <v>278</v>
      </c>
    </row>
    <row r="3441" spans="1:6" x14ac:dyDescent="0.3">
      <c r="A3441" s="301">
        <v>202402</v>
      </c>
      <c r="B3441" s="299" t="s">
        <v>77</v>
      </c>
      <c r="C3441" s="299" t="s">
        <v>36</v>
      </c>
      <c r="D3441" s="301">
        <v>1668.2380952380952</v>
      </c>
      <c r="E3441" s="301">
        <v>348</v>
      </c>
      <c r="F3441" s="299" t="s">
        <v>279</v>
      </c>
    </row>
    <row r="3442" spans="1:6" x14ac:dyDescent="0.3">
      <c r="A3442" s="301">
        <v>202402</v>
      </c>
      <c r="B3442" s="299" t="s">
        <v>77</v>
      </c>
      <c r="C3442" s="299" t="s">
        <v>36</v>
      </c>
      <c r="D3442" s="301">
        <v>85.61904761904762</v>
      </c>
      <c r="E3442" s="301">
        <v>352</v>
      </c>
      <c r="F3442" s="299" t="s">
        <v>280</v>
      </c>
    </row>
    <row r="3443" spans="1:6" x14ac:dyDescent="0.3">
      <c r="A3443" s="301">
        <v>202402</v>
      </c>
      <c r="B3443" s="299" t="s">
        <v>77</v>
      </c>
      <c r="C3443" s="299" t="s">
        <v>36</v>
      </c>
      <c r="D3443" s="301">
        <v>14040.047619047618</v>
      </c>
      <c r="E3443" s="301">
        <v>356</v>
      </c>
      <c r="F3443" s="299" t="s">
        <v>281</v>
      </c>
    </row>
    <row r="3444" spans="1:6" x14ac:dyDescent="0.3">
      <c r="A3444" s="301">
        <v>202402</v>
      </c>
      <c r="B3444" s="299" t="s">
        <v>77</v>
      </c>
      <c r="C3444" s="299" t="s">
        <v>36</v>
      </c>
      <c r="D3444" s="301">
        <v>200.38095238095238</v>
      </c>
      <c r="E3444" s="301">
        <v>360</v>
      </c>
      <c r="F3444" s="299" t="s">
        <v>282</v>
      </c>
    </row>
    <row r="3445" spans="1:6" x14ac:dyDescent="0.3">
      <c r="A3445" s="301">
        <v>202402</v>
      </c>
      <c r="B3445" s="299" t="s">
        <v>77</v>
      </c>
      <c r="C3445" s="299" t="s">
        <v>36</v>
      </c>
      <c r="D3445" s="301">
        <v>982.14285714285711</v>
      </c>
      <c r="E3445" s="301">
        <v>364</v>
      </c>
      <c r="F3445" s="299" t="s">
        <v>283</v>
      </c>
    </row>
    <row r="3446" spans="1:6" x14ac:dyDescent="0.3">
      <c r="A3446" s="301">
        <v>202402</v>
      </c>
      <c r="B3446" s="299" t="s">
        <v>77</v>
      </c>
      <c r="C3446" s="299" t="s">
        <v>36</v>
      </c>
      <c r="D3446" s="301">
        <v>153.66666666666666</v>
      </c>
      <c r="E3446" s="301">
        <v>368</v>
      </c>
      <c r="F3446" s="299" t="s">
        <v>284</v>
      </c>
    </row>
    <row r="3447" spans="1:6" x14ac:dyDescent="0.3">
      <c r="A3447" s="301">
        <v>202402</v>
      </c>
      <c r="B3447" s="299" t="s">
        <v>77</v>
      </c>
      <c r="C3447" s="299" t="s">
        <v>36</v>
      </c>
      <c r="D3447" s="301">
        <v>3633.4285714285716</v>
      </c>
      <c r="E3447" s="301">
        <v>372</v>
      </c>
      <c r="F3447" s="299" t="s">
        <v>106</v>
      </c>
    </row>
    <row r="3448" spans="1:6" x14ac:dyDescent="0.3">
      <c r="A3448" s="301">
        <v>202402</v>
      </c>
      <c r="B3448" s="299" t="s">
        <v>77</v>
      </c>
      <c r="C3448" s="299" t="s">
        <v>36</v>
      </c>
      <c r="D3448" s="301">
        <v>321.1904761904762</v>
      </c>
      <c r="E3448" s="301">
        <v>376</v>
      </c>
      <c r="F3448" s="299" t="s">
        <v>285</v>
      </c>
    </row>
    <row r="3449" spans="1:6" x14ac:dyDescent="0.3">
      <c r="A3449" s="301">
        <v>202402</v>
      </c>
      <c r="B3449" s="299" t="s">
        <v>77</v>
      </c>
      <c r="C3449" s="299" t="s">
        <v>36</v>
      </c>
      <c r="D3449" s="301">
        <v>75499.904761904763</v>
      </c>
      <c r="E3449" s="301">
        <v>380</v>
      </c>
      <c r="F3449" s="299" t="s">
        <v>107</v>
      </c>
    </row>
    <row r="3450" spans="1:6" x14ac:dyDescent="0.3">
      <c r="A3450" s="301">
        <v>202402</v>
      </c>
      <c r="B3450" s="299" t="s">
        <v>77</v>
      </c>
      <c r="C3450" s="299" t="s">
        <v>36</v>
      </c>
      <c r="D3450" s="301">
        <v>1732.3809523809523</v>
      </c>
      <c r="E3450" s="301">
        <v>384</v>
      </c>
      <c r="F3450" s="299" t="s">
        <v>286</v>
      </c>
    </row>
    <row r="3451" spans="1:6" x14ac:dyDescent="0.3">
      <c r="A3451" s="301">
        <v>202402</v>
      </c>
      <c r="B3451" s="299" t="s">
        <v>77</v>
      </c>
      <c r="C3451" s="299" t="s">
        <v>36</v>
      </c>
      <c r="D3451" s="301">
        <v>52.476190476190474</v>
      </c>
      <c r="E3451" s="301">
        <v>388</v>
      </c>
      <c r="F3451" s="299" t="s">
        <v>287</v>
      </c>
    </row>
    <row r="3452" spans="1:6" x14ac:dyDescent="0.3">
      <c r="A3452" s="301">
        <v>202402</v>
      </c>
      <c r="B3452" s="299" t="s">
        <v>77</v>
      </c>
      <c r="C3452" s="299" t="s">
        <v>36</v>
      </c>
      <c r="D3452" s="301">
        <v>617.19047619047615</v>
      </c>
      <c r="E3452" s="301">
        <v>392</v>
      </c>
      <c r="F3452" s="299" t="s">
        <v>288</v>
      </c>
    </row>
    <row r="3453" spans="1:6" x14ac:dyDescent="0.3">
      <c r="A3453" s="301">
        <v>202402</v>
      </c>
      <c r="B3453" s="299" t="s">
        <v>77</v>
      </c>
      <c r="C3453" s="299" t="s">
        <v>36</v>
      </c>
      <c r="D3453" s="301">
        <v>173.52380952380952</v>
      </c>
      <c r="E3453" s="301">
        <v>398</v>
      </c>
      <c r="F3453" s="299" t="s">
        <v>289</v>
      </c>
    </row>
    <row r="3454" spans="1:6" x14ac:dyDescent="0.3">
      <c r="A3454" s="301">
        <v>202402</v>
      </c>
      <c r="B3454" s="299" t="s">
        <v>77</v>
      </c>
      <c r="C3454" s="299" t="s">
        <v>36</v>
      </c>
      <c r="D3454" s="301">
        <v>194.85714285714286</v>
      </c>
      <c r="E3454" s="301">
        <v>400</v>
      </c>
      <c r="F3454" s="299" t="s">
        <v>290</v>
      </c>
    </row>
    <row r="3455" spans="1:6" x14ac:dyDescent="0.3">
      <c r="A3455" s="301">
        <v>202402</v>
      </c>
      <c r="B3455" s="299" t="s">
        <v>77</v>
      </c>
      <c r="C3455" s="299" t="s">
        <v>36</v>
      </c>
      <c r="D3455" s="301">
        <v>133.9047619047619</v>
      </c>
      <c r="E3455" s="301">
        <v>404</v>
      </c>
      <c r="F3455" s="299" t="s">
        <v>291</v>
      </c>
    </row>
    <row r="3456" spans="1:6" x14ac:dyDescent="0.3">
      <c r="A3456" s="301">
        <v>202402</v>
      </c>
      <c r="B3456" s="299" t="s">
        <v>77</v>
      </c>
      <c r="C3456" s="299" t="s">
        <v>36</v>
      </c>
      <c r="D3456" s="301">
        <v>39.095238095238095</v>
      </c>
      <c r="E3456" s="301">
        <v>408</v>
      </c>
      <c r="F3456" s="299" t="s">
        <v>292</v>
      </c>
    </row>
    <row r="3457" spans="1:6" x14ac:dyDescent="0.3">
      <c r="A3457" s="301">
        <v>202402</v>
      </c>
      <c r="B3457" s="299" t="s">
        <v>77</v>
      </c>
      <c r="C3457" s="299" t="s">
        <v>36</v>
      </c>
      <c r="D3457" s="301">
        <v>343.90476190476193</v>
      </c>
      <c r="E3457" s="301">
        <v>410</v>
      </c>
      <c r="F3457" s="299" t="s">
        <v>293</v>
      </c>
    </row>
    <row r="3458" spans="1:6" x14ac:dyDescent="0.3">
      <c r="A3458" s="301">
        <v>202402</v>
      </c>
      <c r="B3458" s="299" t="s">
        <v>77</v>
      </c>
      <c r="C3458" s="299" t="s">
        <v>36</v>
      </c>
      <c r="D3458" s="301">
        <v>17.857142857142858</v>
      </c>
      <c r="E3458" s="301">
        <v>414</v>
      </c>
      <c r="F3458" s="299" t="s">
        <v>294</v>
      </c>
    </row>
    <row r="3459" spans="1:6" x14ac:dyDescent="0.3">
      <c r="A3459" s="301">
        <v>202402</v>
      </c>
      <c r="B3459" s="299" t="s">
        <v>77</v>
      </c>
      <c r="C3459" s="299" t="s">
        <v>36</v>
      </c>
      <c r="D3459" s="301">
        <v>37.80952380952381</v>
      </c>
      <c r="E3459" s="301">
        <v>417</v>
      </c>
      <c r="F3459" s="299" t="s">
        <v>295</v>
      </c>
    </row>
    <row r="3460" spans="1:6" x14ac:dyDescent="0.3">
      <c r="A3460" s="301">
        <v>202402</v>
      </c>
      <c r="B3460" s="299" t="s">
        <v>77</v>
      </c>
      <c r="C3460" s="299" t="s">
        <v>36</v>
      </c>
      <c r="D3460" s="301">
        <v>3.3333333333333335</v>
      </c>
      <c r="E3460" s="301">
        <v>418</v>
      </c>
      <c r="F3460" s="299" t="s">
        <v>296</v>
      </c>
    </row>
    <row r="3461" spans="1:6" x14ac:dyDescent="0.3">
      <c r="A3461" s="301">
        <v>202402</v>
      </c>
      <c r="B3461" s="299" t="s">
        <v>77</v>
      </c>
      <c r="C3461" s="299" t="s">
        <v>36</v>
      </c>
      <c r="D3461" s="301">
        <v>493.1904761904762</v>
      </c>
      <c r="E3461" s="301">
        <v>422</v>
      </c>
      <c r="F3461" s="299" t="s">
        <v>297</v>
      </c>
    </row>
    <row r="3462" spans="1:6" x14ac:dyDescent="0.3">
      <c r="A3462" s="301">
        <v>202402</v>
      </c>
      <c r="B3462" s="299" t="s">
        <v>77</v>
      </c>
      <c r="C3462" s="299" t="s">
        <v>36</v>
      </c>
      <c r="D3462" s="301">
        <v>1</v>
      </c>
      <c r="E3462" s="301">
        <v>426</v>
      </c>
      <c r="F3462" s="299" t="s">
        <v>298</v>
      </c>
    </row>
    <row r="3463" spans="1:6" x14ac:dyDescent="0.3">
      <c r="A3463" s="301">
        <v>202402</v>
      </c>
      <c r="B3463" s="299" t="s">
        <v>77</v>
      </c>
      <c r="C3463" s="299" t="s">
        <v>36</v>
      </c>
      <c r="D3463" s="301">
        <v>605.66666666666663</v>
      </c>
      <c r="E3463" s="301">
        <v>428</v>
      </c>
      <c r="F3463" s="299" t="s">
        <v>108</v>
      </c>
    </row>
    <row r="3464" spans="1:6" x14ac:dyDescent="0.3">
      <c r="A3464" s="301">
        <v>202402</v>
      </c>
      <c r="B3464" s="299" t="s">
        <v>77</v>
      </c>
      <c r="C3464" s="299" t="s">
        <v>36</v>
      </c>
      <c r="D3464" s="301">
        <v>138.23809523809524</v>
      </c>
      <c r="E3464" s="301">
        <v>430</v>
      </c>
      <c r="F3464" s="299" t="s">
        <v>383</v>
      </c>
    </row>
    <row r="3465" spans="1:6" x14ac:dyDescent="0.3">
      <c r="A3465" s="301">
        <v>202402</v>
      </c>
      <c r="B3465" s="299" t="s">
        <v>77</v>
      </c>
      <c r="C3465" s="299" t="s">
        <v>36</v>
      </c>
      <c r="D3465" s="301">
        <v>107.57142857142857</v>
      </c>
      <c r="E3465" s="301">
        <v>434</v>
      </c>
      <c r="F3465" s="299" t="s">
        <v>299</v>
      </c>
    </row>
    <row r="3466" spans="1:6" x14ac:dyDescent="0.3">
      <c r="A3466" s="301">
        <v>202402</v>
      </c>
      <c r="B3466" s="299" t="s">
        <v>77</v>
      </c>
      <c r="C3466" s="299" t="s">
        <v>36</v>
      </c>
      <c r="D3466" s="301">
        <v>6</v>
      </c>
      <c r="E3466" s="301">
        <v>438</v>
      </c>
      <c r="F3466" s="299" t="s">
        <v>300</v>
      </c>
    </row>
    <row r="3467" spans="1:6" x14ac:dyDescent="0.3">
      <c r="A3467" s="301">
        <v>202402</v>
      </c>
      <c r="B3467" s="299" t="s">
        <v>77</v>
      </c>
      <c r="C3467" s="299" t="s">
        <v>36</v>
      </c>
      <c r="D3467" s="301">
        <v>2293</v>
      </c>
      <c r="E3467" s="301">
        <v>440</v>
      </c>
      <c r="F3467" s="299" t="s">
        <v>118</v>
      </c>
    </row>
    <row r="3468" spans="1:6" x14ac:dyDescent="0.3">
      <c r="A3468" s="301">
        <v>202402</v>
      </c>
      <c r="B3468" s="299" t="s">
        <v>77</v>
      </c>
      <c r="C3468" s="299" t="s">
        <v>36</v>
      </c>
      <c r="D3468" s="301">
        <v>110.14285714285714</v>
      </c>
      <c r="E3468" s="301">
        <v>442</v>
      </c>
      <c r="F3468" s="299" t="s">
        <v>121</v>
      </c>
    </row>
    <row r="3469" spans="1:6" x14ac:dyDescent="0.3">
      <c r="A3469" s="301">
        <v>202402</v>
      </c>
      <c r="B3469" s="299" t="s">
        <v>77</v>
      </c>
      <c r="C3469" s="299" t="s">
        <v>36</v>
      </c>
      <c r="D3469" s="301">
        <v>2</v>
      </c>
      <c r="E3469" s="301">
        <v>446</v>
      </c>
      <c r="F3469" s="299" t="s">
        <v>416</v>
      </c>
    </row>
    <row r="3470" spans="1:6" x14ac:dyDescent="0.3">
      <c r="A3470" s="301">
        <v>202402</v>
      </c>
      <c r="B3470" s="299" t="s">
        <v>77</v>
      </c>
      <c r="C3470" s="299" t="s">
        <v>36</v>
      </c>
      <c r="D3470" s="301">
        <v>19.80952380952381</v>
      </c>
      <c r="E3470" s="301">
        <v>450</v>
      </c>
      <c r="F3470" s="299" t="s">
        <v>301</v>
      </c>
    </row>
    <row r="3471" spans="1:6" x14ac:dyDescent="0.3">
      <c r="A3471" s="301">
        <v>202402</v>
      </c>
      <c r="B3471" s="299" t="s">
        <v>77</v>
      </c>
      <c r="C3471" s="299" t="s">
        <v>36</v>
      </c>
      <c r="D3471" s="301">
        <v>15.761904761904763</v>
      </c>
      <c r="E3471" s="301">
        <v>454</v>
      </c>
      <c r="F3471" s="299" t="s">
        <v>302</v>
      </c>
    </row>
    <row r="3472" spans="1:6" x14ac:dyDescent="0.3">
      <c r="A3472" s="301">
        <v>202402</v>
      </c>
      <c r="B3472" s="299" t="s">
        <v>77</v>
      </c>
      <c r="C3472" s="299" t="s">
        <v>36</v>
      </c>
      <c r="D3472" s="301">
        <v>91.38095238095238</v>
      </c>
      <c r="E3472" s="301">
        <v>458</v>
      </c>
      <c r="F3472" s="299" t="s">
        <v>303</v>
      </c>
    </row>
    <row r="3473" spans="1:6" x14ac:dyDescent="0.3">
      <c r="A3473" s="301">
        <v>202402</v>
      </c>
      <c r="B3473" s="299" t="s">
        <v>77</v>
      </c>
      <c r="C3473" s="299" t="s">
        <v>36</v>
      </c>
      <c r="D3473" s="301">
        <v>1.6666666666666667</v>
      </c>
      <c r="E3473" s="301">
        <v>462</v>
      </c>
      <c r="F3473" s="299" t="s">
        <v>384</v>
      </c>
    </row>
    <row r="3474" spans="1:6" x14ac:dyDescent="0.3">
      <c r="A3474" s="301">
        <v>202402</v>
      </c>
      <c r="B3474" s="299" t="s">
        <v>77</v>
      </c>
      <c r="C3474" s="299" t="s">
        <v>36</v>
      </c>
      <c r="D3474" s="301">
        <v>11274.523809523809</v>
      </c>
      <c r="E3474" s="301">
        <v>466</v>
      </c>
      <c r="F3474" s="299" t="s">
        <v>304</v>
      </c>
    </row>
    <row r="3475" spans="1:6" x14ac:dyDescent="0.3">
      <c r="A3475" s="301">
        <v>202402</v>
      </c>
      <c r="B3475" s="299" t="s">
        <v>77</v>
      </c>
      <c r="C3475" s="299" t="s">
        <v>36</v>
      </c>
      <c r="D3475" s="301">
        <v>103.47619047619048</v>
      </c>
      <c r="E3475" s="301">
        <v>470</v>
      </c>
      <c r="F3475" s="299" t="s">
        <v>122</v>
      </c>
    </row>
    <row r="3476" spans="1:6" x14ac:dyDescent="0.3">
      <c r="A3476" s="301">
        <v>202402</v>
      </c>
      <c r="B3476" s="299" t="s">
        <v>77</v>
      </c>
      <c r="C3476" s="299" t="s">
        <v>36</v>
      </c>
      <c r="D3476" s="301">
        <v>3</v>
      </c>
      <c r="E3476" s="301">
        <v>474</v>
      </c>
      <c r="F3476" s="299" t="s">
        <v>385</v>
      </c>
    </row>
    <row r="3477" spans="1:6" x14ac:dyDescent="0.3">
      <c r="A3477" s="301">
        <v>202402</v>
      </c>
      <c r="B3477" s="299" t="s">
        <v>77</v>
      </c>
      <c r="C3477" s="299" t="s">
        <v>36</v>
      </c>
      <c r="D3477" s="301">
        <v>1745.5238095238096</v>
      </c>
      <c r="E3477" s="301">
        <v>478</v>
      </c>
      <c r="F3477" s="299" t="s">
        <v>305</v>
      </c>
    </row>
    <row r="3478" spans="1:6" x14ac:dyDescent="0.3">
      <c r="A3478" s="301">
        <v>202402</v>
      </c>
      <c r="B3478" s="299" t="s">
        <v>77</v>
      </c>
      <c r="C3478" s="299" t="s">
        <v>36</v>
      </c>
      <c r="D3478" s="301">
        <v>30.80952380952381</v>
      </c>
      <c r="E3478" s="301">
        <v>480</v>
      </c>
      <c r="F3478" s="299" t="s">
        <v>306</v>
      </c>
    </row>
    <row r="3479" spans="1:6" x14ac:dyDescent="0.3">
      <c r="A3479" s="301">
        <v>202402</v>
      </c>
      <c r="B3479" s="299" t="s">
        <v>77</v>
      </c>
      <c r="C3479" s="299" t="s">
        <v>36</v>
      </c>
      <c r="D3479" s="301">
        <v>4980.8095238095239</v>
      </c>
      <c r="E3479" s="301">
        <v>484</v>
      </c>
      <c r="F3479" s="299" t="s">
        <v>307</v>
      </c>
    </row>
    <row r="3480" spans="1:6" x14ac:dyDescent="0.3">
      <c r="A3480" s="301">
        <v>202402</v>
      </c>
      <c r="B3480" s="299" t="s">
        <v>77</v>
      </c>
      <c r="C3480" s="299" t="s">
        <v>36</v>
      </c>
      <c r="D3480" s="301">
        <v>2</v>
      </c>
      <c r="E3480" s="301">
        <v>492</v>
      </c>
      <c r="F3480" s="299" t="s">
        <v>308</v>
      </c>
    </row>
    <row r="3481" spans="1:6" x14ac:dyDescent="0.3">
      <c r="A3481" s="301">
        <v>202402</v>
      </c>
      <c r="B3481" s="299" t="s">
        <v>77</v>
      </c>
      <c r="C3481" s="299" t="s">
        <v>36</v>
      </c>
      <c r="D3481" s="301">
        <v>109.23809523809524</v>
      </c>
      <c r="E3481" s="301">
        <v>496</v>
      </c>
      <c r="F3481" s="299" t="s">
        <v>309</v>
      </c>
    </row>
    <row r="3482" spans="1:6" x14ac:dyDescent="0.3">
      <c r="A3482" s="301">
        <v>202402</v>
      </c>
      <c r="B3482" s="299" t="s">
        <v>77</v>
      </c>
      <c r="C3482" s="299" t="s">
        <v>36</v>
      </c>
      <c r="D3482" s="301">
        <v>2565.3333333333335</v>
      </c>
      <c r="E3482" s="301">
        <v>498</v>
      </c>
      <c r="F3482" s="299" t="s">
        <v>310</v>
      </c>
    </row>
    <row r="3483" spans="1:6" x14ac:dyDescent="0.3">
      <c r="A3483" s="301">
        <v>202402</v>
      </c>
      <c r="B3483" s="299" t="s">
        <v>77</v>
      </c>
      <c r="C3483" s="299" t="s">
        <v>36</v>
      </c>
      <c r="D3483" s="301">
        <v>50.523809523809526</v>
      </c>
      <c r="E3483" s="301">
        <v>499</v>
      </c>
      <c r="F3483" s="299" t="s">
        <v>311</v>
      </c>
    </row>
    <row r="3484" spans="1:6" x14ac:dyDescent="0.3">
      <c r="A3484" s="301">
        <v>202402</v>
      </c>
      <c r="B3484" s="299" t="s">
        <v>77</v>
      </c>
      <c r="C3484" s="299" t="s">
        <v>36</v>
      </c>
      <c r="D3484" s="301">
        <v>17</v>
      </c>
      <c r="E3484" s="301">
        <v>500</v>
      </c>
      <c r="F3484" s="299" t="s">
        <v>312</v>
      </c>
    </row>
    <row r="3485" spans="1:6" x14ac:dyDescent="0.3">
      <c r="A3485" s="301">
        <v>202402</v>
      </c>
      <c r="B3485" s="299" t="s">
        <v>77</v>
      </c>
      <c r="C3485" s="299" t="s">
        <v>36</v>
      </c>
      <c r="D3485" s="301">
        <v>138157.19047619047</v>
      </c>
      <c r="E3485" s="301">
        <v>504</v>
      </c>
      <c r="F3485" s="299" t="s">
        <v>95</v>
      </c>
    </row>
    <row r="3486" spans="1:6" x14ac:dyDescent="0.3">
      <c r="A3486" s="301">
        <v>202402</v>
      </c>
      <c r="B3486" s="299" t="s">
        <v>77</v>
      </c>
      <c r="C3486" s="299" t="s">
        <v>36</v>
      </c>
      <c r="D3486" s="301">
        <v>110.47619047619048</v>
      </c>
      <c r="E3486" s="301">
        <v>508</v>
      </c>
      <c r="F3486" s="299" t="s">
        <v>313</v>
      </c>
    </row>
    <row r="3487" spans="1:6" x14ac:dyDescent="0.3">
      <c r="A3487" s="301">
        <v>202402</v>
      </c>
      <c r="B3487" s="299" t="s">
        <v>77</v>
      </c>
      <c r="C3487" s="299" t="s">
        <v>36</v>
      </c>
      <c r="D3487" s="301">
        <v>2.4285714285714284</v>
      </c>
      <c r="E3487" s="301">
        <v>512</v>
      </c>
      <c r="F3487" s="299" t="s">
        <v>417</v>
      </c>
    </row>
    <row r="3488" spans="1:6" x14ac:dyDescent="0.3">
      <c r="A3488" s="301">
        <v>202402</v>
      </c>
      <c r="B3488" s="299" t="s">
        <v>77</v>
      </c>
      <c r="C3488" s="299" t="s">
        <v>36</v>
      </c>
      <c r="D3488" s="301">
        <v>12.904761904761905</v>
      </c>
      <c r="E3488" s="301">
        <v>516</v>
      </c>
      <c r="F3488" s="299" t="s">
        <v>314</v>
      </c>
    </row>
    <row r="3489" spans="1:6" x14ac:dyDescent="0.3">
      <c r="A3489" s="301">
        <v>202402</v>
      </c>
      <c r="B3489" s="299" t="s">
        <v>77</v>
      </c>
      <c r="C3489" s="299" t="s">
        <v>36</v>
      </c>
      <c r="D3489" s="301">
        <v>9</v>
      </c>
      <c r="E3489" s="301">
        <v>520</v>
      </c>
      <c r="F3489" s="299" t="s">
        <v>386</v>
      </c>
    </row>
    <row r="3490" spans="1:6" x14ac:dyDescent="0.3">
      <c r="A3490" s="301">
        <v>202402</v>
      </c>
      <c r="B3490" s="299" t="s">
        <v>77</v>
      </c>
      <c r="C3490" s="299" t="s">
        <v>36</v>
      </c>
      <c r="D3490" s="301">
        <v>1675.9047619047619</v>
      </c>
      <c r="E3490" s="301">
        <v>524</v>
      </c>
      <c r="F3490" s="299" t="s">
        <v>315</v>
      </c>
    </row>
    <row r="3491" spans="1:6" x14ac:dyDescent="0.3">
      <c r="A3491" s="301">
        <v>202402</v>
      </c>
      <c r="B3491" s="299" t="s">
        <v>77</v>
      </c>
      <c r="C3491" s="299" t="s">
        <v>36</v>
      </c>
      <c r="D3491" s="301">
        <v>6351.2857142857147</v>
      </c>
      <c r="E3491" s="301">
        <v>528</v>
      </c>
      <c r="F3491" s="299" t="s">
        <v>316</v>
      </c>
    </row>
    <row r="3492" spans="1:6" x14ac:dyDescent="0.3">
      <c r="A3492" s="301">
        <v>202402</v>
      </c>
      <c r="B3492" s="299" t="s">
        <v>77</v>
      </c>
      <c r="C3492" s="299" t="s">
        <v>36</v>
      </c>
      <c r="D3492" s="301">
        <v>1</v>
      </c>
      <c r="E3492" s="301">
        <v>530</v>
      </c>
      <c r="F3492" s="299" t="s">
        <v>219</v>
      </c>
    </row>
    <row r="3493" spans="1:6" x14ac:dyDescent="0.3">
      <c r="A3493" s="301">
        <v>202402</v>
      </c>
      <c r="B3493" s="299" t="s">
        <v>77</v>
      </c>
      <c r="C3493" s="299" t="s">
        <v>36</v>
      </c>
      <c r="D3493" s="301">
        <v>2.7142857142857144</v>
      </c>
      <c r="E3493" s="301">
        <v>531</v>
      </c>
      <c r="F3493" s="299" t="s">
        <v>418</v>
      </c>
    </row>
    <row r="3494" spans="1:6" x14ac:dyDescent="0.3">
      <c r="A3494" s="301">
        <v>202402</v>
      </c>
      <c r="B3494" s="299" t="s">
        <v>77</v>
      </c>
      <c r="C3494" s="299" t="s">
        <v>36</v>
      </c>
      <c r="D3494" s="301">
        <v>1</v>
      </c>
      <c r="E3494" s="301">
        <v>533</v>
      </c>
      <c r="F3494" s="299" t="s">
        <v>423</v>
      </c>
    </row>
    <row r="3495" spans="1:6" x14ac:dyDescent="0.3">
      <c r="A3495" s="301">
        <v>202402</v>
      </c>
      <c r="B3495" s="299" t="s">
        <v>77</v>
      </c>
      <c r="C3495" s="299" t="s">
        <v>36</v>
      </c>
      <c r="D3495" s="301">
        <v>97.428571428571431</v>
      </c>
      <c r="E3495" s="301">
        <v>540</v>
      </c>
      <c r="F3495" s="299" t="s">
        <v>317</v>
      </c>
    </row>
    <row r="3496" spans="1:6" x14ac:dyDescent="0.3">
      <c r="A3496" s="301">
        <v>202402</v>
      </c>
      <c r="B3496" s="299" t="s">
        <v>77</v>
      </c>
      <c r="C3496" s="299" t="s">
        <v>36</v>
      </c>
      <c r="D3496" s="301">
        <v>1.7619047619047619</v>
      </c>
      <c r="E3496" s="301">
        <v>548</v>
      </c>
      <c r="F3496" s="299" t="s">
        <v>387</v>
      </c>
    </row>
    <row r="3497" spans="1:6" x14ac:dyDescent="0.3">
      <c r="A3497" s="301">
        <v>202402</v>
      </c>
      <c r="B3497" s="299" t="s">
        <v>77</v>
      </c>
      <c r="C3497" s="299" t="s">
        <v>36</v>
      </c>
      <c r="D3497" s="301">
        <v>147</v>
      </c>
      <c r="E3497" s="301">
        <v>554</v>
      </c>
      <c r="F3497" s="299" t="s">
        <v>318</v>
      </c>
    </row>
    <row r="3498" spans="1:6" x14ac:dyDescent="0.3">
      <c r="A3498" s="301">
        <v>202402</v>
      </c>
      <c r="B3498" s="299" t="s">
        <v>77</v>
      </c>
      <c r="C3498" s="299" t="s">
        <v>36</v>
      </c>
      <c r="D3498" s="301">
        <v>7274.7142857142853</v>
      </c>
      <c r="E3498" s="301">
        <v>558</v>
      </c>
      <c r="F3498" s="299" t="s">
        <v>191</v>
      </c>
    </row>
    <row r="3499" spans="1:6" x14ac:dyDescent="0.3">
      <c r="A3499" s="301">
        <v>202402</v>
      </c>
      <c r="B3499" s="299" t="s">
        <v>77</v>
      </c>
      <c r="C3499" s="299" t="s">
        <v>36</v>
      </c>
      <c r="D3499" s="301">
        <v>85.476190476190482</v>
      </c>
      <c r="E3499" s="301">
        <v>562</v>
      </c>
      <c r="F3499" s="299" t="s">
        <v>388</v>
      </c>
    </row>
    <row r="3500" spans="1:6" x14ac:dyDescent="0.3">
      <c r="A3500" s="301">
        <v>202402</v>
      </c>
      <c r="B3500" s="299" t="s">
        <v>77</v>
      </c>
      <c r="C3500" s="299" t="s">
        <v>36</v>
      </c>
      <c r="D3500" s="301">
        <v>6190.0952380952385</v>
      </c>
      <c r="E3500" s="301">
        <v>566</v>
      </c>
      <c r="F3500" s="299" t="s">
        <v>319</v>
      </c>
    </row>
    <row r="3501" spans="1:6" x14ac:dyDescent="0.3">
      <c r="A3501" s="301">
        <v>202402</v>
      </c>
      <c r="B3501" s="299" t="s">
        <v>77</v>
      </c>
      <c r="C3501" s="299" t="s">
        <v>36</v>
      </c>
      <c r="D3501" s="301">
        <v>1</v>
      </c>
      <c r="E3501" s="301">
        <v>570</v>
      </c>
      <c r="F3501" s="299" t="s">
        <v>411</v>
      </c>
    </row>
    <row r="3502" spans="1:6" x14ac:dyDescent="0.3">
      <c r="A3502" s="301">
        <v>202402</v>
      </c>
      <c r="B3502" s="299" t="s">
        <v>77</v>
      </c>
      <c r="C3502" s="299" t="s">
        <v>36</v>
      </c>
      <c r="D3502" s="301">
        <v>7</v>
      </c>
      <c r="E3502" s="301">
        <v>574</v>
      </c>
      <c r="F3502" s="299" t="s">
        <v>320</v>
      </c>
    </row>
    <row r="3503" spans="1:6" x14ac:dyDescent="0.3">
      <c r="A3503" s="301">
        <v>202402</v>
      </c>
      <c r="B3503" s="299" t="s">
        <v>77</v>
      </c>
      <c r="C3503" s="299" t="s">
        <v>36</v>
      </c>
      <c r="D3503" s="301">
        <v>682.42857142857144</v>
      </c>
      <c r="E3503" s="301">
        <v>578</v>
      </c>
      <c r="F3503" s="299" t="s">
        <v>321</v>
      </c>
    </row>
    <row r="3504" spans="1:6" x14ac:dyDescent="0.3">
      <c r="A3504" s="301">
        <v>202402</v>
      </c>
      <c r="B3504" s="299" t="s">
        <v>77</v>
      </c>
      <c r="C3504" s="299" t="s">
        <v>36</v>
      </c>
      <c r="D3504" s="301">
        <v>6.4285714285714288</v>
      </c>
      <c r="E3504" s="301">
        <v>580</v>
      </c>
      <c r="F3504" s="299" t="s">
        <v>322</v>
      </c>
    </row>
    <row r="3505" spans="1:6" x14ac:dyDescent="0.3">
      <c r="A3505" s="301">
        <v>202402</v>
      </c>
      <c r="B3505" s="299" t="s">
        <v>77</v>
      </c>
      <c r="C3505" s="299" t="s">
        <v>36</v>
      </c>
      <c r="D3505" s="301">
        <v>1.1904761904761905</v>
      </c>
      <c r="E3505" s="301">
        <v>583</v>
      </c>
      <c r="F3505" s="299" t="s">
        <v>389</v>
      </c>
    </row>
    <row r="3506" spans="1:6" x14ac:dyDescent="0.3">
      <c r="A3506" s="301">
        <v>202402</v>
      </c>
      <c r="B3506" s="299" t="s">
        <v>77</v>
      </c>
      <c r="C3506" s="299" t="s">
        <v>36</v>
      </c>
      <c r="D3506" s="301">
        <v>2</v>
      </c>
      <c r="E3506" s="301">
        <v>585</v>
      </c>
      <c r="F3506" s="299" t="s">
        <v>390</v>
      </c>
    </row>
    <row r="3507" spans="1:6" x14ac:dyDescent="0.3">
      <c r="A3507" s="301">
        <v>202402</v>
      </c>
      <c r="B3507" s="299" t="s">
        <v>77</v>
      </c>
      <c r="C3507" s="299" t="s">
        <v>36</v>
      </c>
      <c r="D3507" s="301">
        <v>27255.857142857141</v>
      </c>
      <c r="E3507" s="301">
        <v>586</v>
      </c>
      <c r="F3507" s="299" t="s">
        <v>324</v>
      </c>
    </row>
    <row r="3508" spans="1:6" x14ac:dyDescent="0.3">
      <c r="A3508" s="301">
        <v>202402</v>
      </c>
      <c r="B3508" s="299" t="s">
        <v>77</v>
      </c>
      <c r="C3508" s="299" t="s">
        <v>36</v>
      </c>
      <c r="D3508" s="301">
        <v>399.66666666666669</v>
      </c>
      <c r="E3508" s="301">
        <v>591</v>
      </c>
      <c r="F3508" s="299" t="s">
        <v>325</v>
      </c>
    </row>
    <row r="3509" spans="1:6" x14ac:dyDescent="0.3">
      <c r="A3509" s="301">
        <v>202402</v>
      </c>
      <c r="B3509" s="299" t="s">
        <v>77</v>
      </c>
      <c r="C3509" s="299" t="s">
        <v>36</v>
      </c>
      <c r="D3509" s="301">
        <v>2</v>
      </c>
      <c r="E3509" s="301">
        <v>598</v>
      </c>
      <c r="F3509" s="299" t="s">
        <v>412</v>
      </c>
    </row>
    <row r="3510" spans="1:6" x14ac:dyDescent="0.3">
      <c r="A3510" s="301">
        <v>202402</v>
      </c>
      <c r="B3510" s="299" t="s">
        <v>77</v>
      </c>
      <c r="C3510" s="299" t="s">
        <v>36</v>
      </c>
      <c r="D3510" s="301">
        <v>12184.380952380952</v>
      </c>
      <c r="E3510" s="301">
        <v>600</v>
      </c>
      <c r="F3510" s="299" t="s">
        <v>192</v>
      </c>
    </row>
    <row r="3511" spans="1:6" x14ac:dyDescent="0.3">
      <c r="A3511" s="301">
        <v>202402</v>
      </c>
      <c r="B3511" s="299" t="s">
        <v>77</v>
      </c>
      <c r="C3511" s="299" t="s">
        <v>36</v>
      </c>
      <c r="D3511" s="301">
        <v>32367.142857142859</v>
      </c>
      <c r="E3511" s="301">
        <v>604</v>
      </c>
      <c r="F3511" s="299" t="s">
        <v>326</v>
      </c>
    </row>
    <row r="3512" spans="1:6" x14ac:dyDescent="0.3">
      <c r="A3512" s="301">
        <v>202402</v>
      </c>
      <c r="B3512" s="299" t="s">
        <v>77</v>
      </c>
      <c r="C3512" s="299" t="s">
        <v>36</v>
      </c>
      <c r="D3512" s="301">
        <v>8166.4761904761908</v>
      </c>
      <c r="E3512" s="301">
        <v>608</v>
      </c>
      <c r="F3512" s="299" t="s">
        <v>327</v>
      </c>
    </row>
    <row r="3513" spans="1:6" x14ac:dyDescent="0.3">
      <c r="A3513" s="301">
        <v>202402</v>
      </c>
      <c r="B3513" s="299" t="s">
        <v>77</v>
      </c>
      <c r="C3513" s="299" t="s">
        <v>36</v>
      </c>
      <c r="D3513" s="301">
        <v>5.8095238095238093</v>
      </c>
      <c r="E3513" s="301">
        <v>612</v>
      </c>
      <c r="F3513" s="299" t="s">
        <v>328</v>
      </c>
    </row>
    <row r="3514" spans="1:6" x14ac:dyDescent="0.3">
      <c r="A3514" s="301">
        <v>202402</v>
      </c>
      <c r="B3514" s="299" t="s">
        <v>77</v>
      </c>
      <c r="C3514" s="299" t="s">
        <v>36</v>
      </c>
      <c r="D3514" s="301">
        <v>9346.0952380952385</v>
      </c>
      <c r="E3514" s="301">
        <v>616</v>
      </c>
      <c r="F3514" s="299" t="s">
        <v>96</v>
      </c>
    </row>
    <row r="3515" spans="1:6" x14ac:dyDescent="0.3">
      <c r="A3515" s="301">
        <v>202402</v>
      </c>
      <c r="B3515" s="299" t="s">
        <v>77</v>
      </c>
      <c r="C3515" s="299" t="s">
        <v>36</v>
      </c>
      <c r="D3515" s="301">
        <v>33305.809523809527</v>
      </c>
      <c r="E3515" s="301">
        <v>620</v>
      </c>
      <c r="F3515" s="299" t="s">
        <v>109</v>
      </c>
    </row>
    <row r="3516" spans="1:6" x14ac:dyDescent="0.3">
      <c r="A3516" s="301">
        <v>202402</v>
      </c>
      <c r="B3516" s="299" t="s">
        <v>77</v>
      </c>
      <c r="C3516" s="299" t="s">
        <v>36</v>
      </c>
      <c r="D3516" s="301">
        <v>1488.7142857142858</v>
      </c>
      <c r="E3516" s="301">
        <v>624</v>
      </c>
      <c r="F3516" s="299" t="s">
        <v>329</v>
      </c>
    </row>
    <row r="3517" spans="1:6" x14ac:dyDescent="0.3">
      <c r="A3517" s="301">
        <v>202402</v>
      </c>
      <c r="B3517" s="299" t="s">
        <v>77</v>
      </c>
      <c r="C3517" s="299" t="s">
        <v>36</v>
      </c>
      <c r="D3517" s="301">
        <v>3.9523809523809526</v>
      </c>
      <c r="E3517" s="301">
        <v>626</v>
      </c>
      <c r="F3517" s="299" t="s">
        <v>330</v>
      </c>
    </row>
    <row r="3518" spans="1:6" x14ac:dyDescent="0.3">
      <c r="A3518" s="301">
        <v>202402</v>
      </c>
      <c r="B3518" s="299" t="s">
        <v>77</v>
      </c>
      <c r="C3518" s="299" t="s">
        <v>36</v>
      </c>
      <c r="D3518" s="301">
        <v>36.333333333333336</v>
      </c>
      <c r="E3518" s="301">
        <v>630</v>
      </c>
      <c r="F3518" s="299" t="s">
        <v>331</v>
      </c>
    </row>
    <row r="3519" spans="1:6" x14ac:dyDescent="0.3">
      <c r="A3519" s="301">
        <v>202402</v>
      </c>
      <c r="B3519" s="299" t="s">
        <v>77</v>
      </c>
      <c r="C3519" s="299" t="s">
        <v>36</v>
      </c>
      <c r="D3519" s="301">
        <v>5.666666666666667</v>
      </c>
      <c r="E3519" s="301">
        <v>634</v>
      </c>
      <c r="F3519" s="299" t="s">
        <v>332</v>
      </c>
    </row>
    <row r="3520" spans="1:6" x14ac:dyDescent="0.3">
      <c r="A3520" s="301">
        <v>202402</v>
      </c>
      <c r="B3520" s="299" t="s">
        <v>77</v>
      </c>
      <c r="C3520" s="299" t="s">
        <v>36</v>
      </c>
      <c r="D3520" s="301">
        <v>5.666666666666667</v>
      </c>
      <c r="E3520" s="301">
        <v>638</v>
      </c>
      <c r="F3520" s="299" t="s">
        <v>391</v>
      </c>
    </row>
    <row r="3521" spans="1:6" x14ac:dyDescent="0.3">
      <c r="A3521" s="301">
        <v>202402</v>
      </c>
      <c r="B3521" s="299" t="s">
        <v>77</v>
      </c>
      <c r="C3521" s="299" t="s">
        <v>36</v>
      </c>
      <c r="D3521" s="301">
        <v>118096.04761904762</v>
      </c>
      <c r="E3521" s="301">
        <v>642</v>
      </c>
      <c r="F3521" s="299" t="s">
        <v>97</v>
      </c>
    </row>
    <row r="3522" spans="1:6" x14ac:dyDescent="0.3">
      <c r="A3522" s="301">
        <v>202402</v>
      </c>
      <c r="B3522" s="299" t="s">
        <v>77</v>
      </c>
      <c r="C3522" s="299" t="s">
        <v>36</v>
      </c>
      <c r="D3522" s="301">
        <v>6566.0476190476193</v>
      </c>
      <c r="E3522" s="301">
        <v>643</v>
      </c>
      <c r="F3522" s="299" t="s">
        <v>333</v>
      </c>
    </row>
    <row r="3523" spans="1:6" x14ac:dyDescent="0.3">
      <c r="A3523" s="301">
        <v>202402</v>
      </c>
      <c r="B3523" s="299" t="s">
        <v>77</v>
      </c>
      <c r="C3523" s="299" t="s">
        <v>36</v>
      </c>
      <c r="D3523" s="301">
        <v>113.0952380952381</v>
      </c>
      <c r="E3523" s="301">
        <v>646</v>
      </c>
      <c r="F3523" s="299" t="s">
        <v>334</v>
      </c>
    </row>
    <row r="3524" spans="1:6" x14ac:dyDescent="0.3">
      <c r="A3524" s="301">
        <v>202402</v>
      </c>
      <c r="B3524" s="299" t="s">
        <v>77</v>
      </c>
      <c r="C3524" s="299" t="s">
        <v>36</v>
      </c>
      <c r="D3524" s="301">
        <v>4</v>
      </c>
      <c r="E3524" s="301">
        <v>654</v>
      </c>
      <c r="F3524" s="299" t="s">
        <v>392</v>
      </c>
    </row>
    <row r="3525" spans="1:6" x14ac:dyDescent="0.3">
      <c r="A3525" s="301">
        <v>202402</v>
      </c>
      <c r="B3525" s="299" t="s">
        <v>77</v>
      </c>
      <c r="C3525" s="299" t="s">
        <v>36</v>
      </c>
      <c r="D3525" s="301">
        <v>7.5714285714285712</v>
      </c>
      <c r="E3525" s="301">
        <v>659</v>
      </c>
      <c r="F3525" s="299" t="s">
        <v>335</v>
      </c>
    </row>
    <row r="3526" spans="1:6" x14ac:dyDescent="0.3">
      <c r="A3526" s="301">
        <v>202402</v>
      </c>
      <c r="B3526" s="299" t="s">
        <v>77</v>
      </c>
      <c r="C3526" s="299" t="s">
        <v>36</v>
      </c>
      <c r="D3526" s="301">
        <v>1</v>
      </c>
      <c r="E3526" s="301">
        <v>660</v>
      </c>
      <c r="F3526" s="299" t="s">
        <v>336</v>
      </c>
    </row>
    <row r="3527" spans="1:6" x14ac:dyDescent="0.3">
      <c r="A3527" s="301">
        <v>202402</v>
      </c>
      <c r="B3527" s="299" t="s">
        <v>77</v>
      </c>
      <c r="C3527" s="299" t="s">
        <v>36</v>
      </c>
      <c r="D3527" s="301">
        <v>7.7142857142857144</v>
      </c>
      <c r="E3527" s="301">
        <v>662</v>
      </c>
      <c r="F3527" s="299" t="s">
        <v>337</v>
      </c>
    </row>
    <row r="3528" spans="1:6" x14ac:dyDescent="0.3">
      <c r="A3528" s="301">
        <v>202402</v>
      </c>
      <c r="B3528" s="299" t="s">
        <v>77</v>
      </c>
      <c r="C3528" s="299" t="s">
        <v>36</v>
      </c>
      <c r="D3528" s="301">
        <v>3</v>
      </c>
      <c r="E3528" s="301">
        <v>666</v>
      </c>
      <c r="F3528" s="299" t="s">
        <v>413</v>
      </c>
    </row>
    <row r="3529" spans="1:6" x14ac:dyDescent="0.3">
      <c r="A3529" s="301">
        <v>202402</v>
      </c>
      <c r="B3529" s="299" t="s">
        <v>77</v>
      </c>
      <c r="C3529" s="299" t="s">
        <v>36</v>
      </c>
      <c r="D3529" s="301">
        <v>2.7619047619047619</v>
      </c>
      <c r="E3529" s="301">
        <v>670</v>
      </c>
      <c r="F3529" s="299" t="s">
        <v>393</v>
      </c>
    </row>
    <row r="3530" spans="1:6" x14ac:dyDescent="0.3">
      <c r="A3530" s="301">
        <v>202402</v>
      </c>
      <c r="B3530" s="299" t="s">
        <v>77</v>
      </c>
      <c r="C3530" s="299" t="s">
        <v>36</v>
      </c>
      <c r="D3530" s="301">
        <v>3</v>
      </c>
      <c r="E3530" s="301">
        <v>674</v>
      </c>
      <c r="F3530" s="299" t="s">
        <v>394</v>
      </c>
    </row>
    <row r="3531" spans="1:6" x14ac:dyDescent="0.3">
      <c r="A3531" s="301">
        <v>202402</v>
      </c>
      <c r="B3531" s="299" t="s">
        <v>77</v>
      </c>
      <c r="C3531" s="299" t="s">
        <v>36</v>
      </c>
      <c r="D3531" s="301">
        <v>20.285714285714285</v>
      </c>
      <c r="E3531" s="301">
        <v>678</v>
      </c>
      <c r="F3531" s="299" t="s">
        <v>338</v>
      </c>
    </row>
    <row r="3532" spans="1:6" x14ac:dyDescent="0.3">
      <c r="A3532" s="301">
        <v>202402</v>
      </c>
      <c r="B3532" s="299" t="s">
        <v>77</v>
      </c>
      <c r="C3532" s="299" t="s">
        <v>36</v>
      </c>
      <c r="D3532" s="301">
        <v>44.714285714285715</v>
      </c>
      <c r="E3532" s="301">
        <v>682</v>
      </c>
      <c r="F3532" s="299" t="s">
        <v>339</v>
      </c>
    </row>
    <row r="3533" spans="1:6" x14ac:dyDescent="0.3">
      <c r="A3533" s="301">
        <v>202402</v>
      </c>
      <c r="B3533" s="299" t="s">
        <v>77</v>
      </c>
      <c r="C3533" s="299" t="s">
        <v>36</v>
      </c>
      <c r="D3533" s="301">
        <v>24427.619047619046</v>
      </c>
      <c r="E3533" s="301">
        <v>686</v>
      </c>
      <c r="F3533" s="299" t="s">
        <v>193</v>
      </c>
    </row>
    <row r="3534" spans="1:6" x14ac:dyDescent="0.3">
      <c r="A3534" s="301">
        <v>202402</v>
      </c>
      <c r="B3534" s="299" t="s">
        <v>77</v>
      </c>
      <c r="C3534" s="299" t="s">
        <v>36</v>
      </c>
      <c r="D3534" s="301">
        <v>526.42857142857144</v>
      </c>
      <c r="E3534" s="301">
        <v>688</v>
      </c>
      <c r="F3534" s="299" t="s">
        <v>340</v>
      </c>
    </row>
    <row r="3535" spans="1:6" x14ac:dyDescent="0.3">
      <c r="A3535" s="301">
        <v>202402</v>
      </c>
      <c r="B3535" s="299" t="s">
        <v>77</v>
      </c>
      <c r="C3535" s="299" t="s">
        <v>36</v>
      </c>
      <c r="D3535" s="301">
        <v>3</v>
      </c>
      <c r="E3535" s="301">
        <v>690</v>
      </c>
      <c r="F3535" s="299" t="s">
        <v>341</v>
      </c>
    </row>
    <row r="3536" spans="1:6" x14ac:dyDescent="0.3">
      <c r="A3536" s="301">
        <v>202402</v>
      </c>
      <c r="B3536" s="299" t="s">
        <v>77</v>
      </c>
      <c r="C3536" s="299" t="s">
        <v>36</v>
      </c>
      <c r="D3536" s="301">
        <v>289.57142857142856</v>
      </c>
      <c r="E3536" s="301">
        <v>694</v>
      </c>
      <c r="F3536" s="299" t="s">
        <v>342</v>
      </c>
    </row>
    <row r="3537" spans="1:6" x14ac:dyDescent="0.3">
      <c r="A3537" s="301">
        <v>202402</v>
      </c>
      <c r="B3537" s="299" t="s">
        <v>77</v>
      </c>
      <c r="C3537" s="299" t="s">
        <v>36</v>
      </c>
      <c r="D3537" s="301">
        <v>29.38095238095238</v>
      </c>
      <c r="E3537" s="301">
        <v>702</v>
      </c>
      <c r="F3537" s="299" t="s">
        <v>343</v>
      </c>
    </row>
    <row r="3538" spans="1:6" x14ac:dyDescent="0.3">
      <c r="A3538" s="301">
        <v>202402</v>
      </c>
      <c r="B3538" s="299" t="s">
        <v>77</v>
      </c>
      <c r="C3538" s="299" t="s">
        <v>36</v>
      </c>
      <c r="D3538" s="301">
        <v>898.09523809523807</v>
      </c>
      <c r="E3538" s="301">
        <v>703</v>
      </c>
      <c r="F3538" s="299" t="s">
        <v>94</v>
      </c>
    </row>
    <row r="3539" spans="1:6" x14ac:dyDescent="0.3">
      <c r="A3539" s="301">
        <v>202402</v>
      </c>
      <c r="B3539" s="299" t="s">
        <v>77</v>
      </c>
      <c r="C3539" s="299" t="s">
        <v>36</v>
      </c>
      <c r="D3539" s="301">
        <v>568.33333333333337</v>
      </c>
      <c r="E3539" s="301">
        <v>704</v>
      </c>
      <c r="F3539" s="299" t="s">
        <v>344</v>
      </c>
    </row>
    <row r="3540" spans="1:6" x14ac:dyDescent="0.3">
      <c r="A3540" s="301">
        <v>202402</v>
      </c>
      <c r="B3540" s="299" t="s">
        <v>77</v>
      </c>
      <c r="C3540" s="299" t="s">
        <v>36</v>
      </c>
      <c r="D3540" s="301">
        <v>388.76190476190476</v>
      </c>
      <c r="E3540" s="301">
        <v>705</v>
      </c>
      <c r="F3540" s="299" t="s">
        <v>115</v>
      </c>
    </row>
    <row r="3541" spans="1:6" x14ac:dyDescent="0.3">
      <c r="A3541" s="301">
        <v>202402</v>
      </c>
      <c r="B3541" s="299" t="s">
        <v>77</v>
      </c>
      <c r="C3541" s="299" t="s">
        <v>36</v>
      </c>
      <c r="D3541" s="301">
        <v>89.38095238095238</v>
      </c>
      <c r="E3541" s="301">
        <v>706</v>
      </c>
      <c r="F3541" s="299" t="s">
        <v>395</v>
      </c>
    </row>
    <row r="3542" spans="1:6" x14ac:dyDescent="0.3">
      <c r="A3542" s="301">
        <v>202402</v>
      </c>
      <c r="B3542" s="299" t="s">
        <v>77</v>
      </c>
      <c r="C3542" s="299" t="s">
        <v>36</v>
      </c>
      <c r="D3542" s="301">
        <v>338.85714285714283</v>
      </c>
      <c r="E3542" s="301">
        <v>710</v>
      </c>
      <c r="F3542" s="299" t="s">
        <v>345</v>
      </c>
    </row>
    <row r="3543" spans="1:6" x14ac:dyDescent="0.3">
      <c r="A3543" s="301">
        <v>202402</v>
      </c>
      <c r="B3543" s="299" t="s">
        <v>77</v>
      </c>
      <c r="C3543" s="299" t="s">
        <v>36</v>
      </c>
      <c r="D3543" s="301">
        <v>25.142857142857142</v>
      </c>
      <c r="E3543" s="301">
        <v>716</v>
      </c>
      <c r="F3543" s="299" t="s">
        <v>346</v>
      </c>
    </row>
    <row r="3544" spans="1:6" x14ac:dyDescent="0.3">
      <c r="A3544" s="301">
        <v>202402</v>
      </c>
      <c r="B3544" s="299" t="s">
        <v>77</v>
      </c>
      <c r="C3544" s="299" t="s">
        <v>36</v>
      </c>
      <c r="D3544" s="301">
        <v>7299446.1428571427</v>
      </c>
      <c r="E3544" s="301">
        <v>724</v>
      </c>
      <c r="F3544" s="299" t="s">
        <v>223</v>
      </c>
    </row>
    <row r="3545" spans="1:6" x14ac:dyDescent="0.3">
      <c r="A3545" s="301">
        <v>202402</v>
      </c>
      <c r="B3545" s="299" t="s">
        <v>77</v>
      </c>
      <c r="C3545" s="299" t="s">
        <v>36</v>
      </c>
      <c r="D3545" s="301">
        <v>8.2380952380952372</v>
      </c>
      <c r="E3545" s="301">
        <v>728</v>
      </c>
      <c r="F3545" s="299" t="s">
        <v>414</v>
      </c>
    </row>
    <row r="3546" spans="1:6" x14ac:dyDescent="0.3">
      <c r="A3546" s="301">
        <v>202402</v>
      </c>
      <c r="B3546" s="299" t="s">
        <v>77</v>
      </c>
      <c r="C3546" s="299" t="s">
        <v>36</v>
      </c>
      <c r="D3546" s="301">
        <v>108.23809523809524</v>
      </c>
      <c r="E3546" s="301">
        <v>729</v>
      </c>
      <c r="F3546" s="299" t="s">
        <v>347</v>
      </c>
    </row>
    <row r="3547" spans="1:6" x14ac:dyDescent="0.3">
      <c r="A3547" s="301">
        <v>202402</v>
      </c>
      <c r="B3547" s="299" t="s">
        <v>77</v>
      </c>
      <c r="C3547" s="299" t="s">
        <v>36</v>
      </c>
      <c r="D3547" s="301">
        <v>523.09523809523807</v>
      </c>
      <c r="E3547" s="301">
        <v>732</v>
      </c>
      <c r="F3547" s="299" t="s">
        <v>348</v>
      </c>
    </row>
    <row r="3548" spans="1:6" x14ac:dyDescent="0.3">
      <c r="A3548" s="301">
        <v>202402</v>
      </c>
      <c r="B3548" s="299" t="s">
        <v>77</v>
      </c>
      <c r="C3548" s="299" t="s">
        <v>36</v>
      </c>
      <c r="D3548" s="301">
        <v>5</v>
      </c>
      <c r="E3548" s="301">
        <v>740</v>
      </c>
      <c r="F3548" s="299" t="s">
        <v>349</v>
      </c>
    </row>
    <row r="3549" spans="1:6" x14ac:dyDescent="0.3">
      <c r="A3549" s="301">
        <v>202402</v>
      </c>
      <c r="B3549" s="299" t="s">
        <v>77</v>
      </c>
      <c r="C3549" s="299" t="s">
        <v>36</v>
      </c>
      <c r="D3549" s="301">
        <v>2</v>
      </c>
      <c r="E3549" s="301">
        <v>748</v>
      </c>
      <c r="F3549" s="299" t="s">
        <v>396</v>
      </c>
    </row>
    <row r="3550" spans="1:6" x14ac:dyDescent="0.3">
      <c r="A3550" s="301">
        <v>202402</v>
      </c>
      <c r="B3550" s="299" t="s">
        <v>77</v>
      </c>
      <c r="C3550" s="299" t="s">
        <v>36</v>
      </c>
      <c r="D3550" s="301">
        <v>2660.1428571428573</v>
      </c>
      <c r="E3550" s="301">
        <v>752</v>
      </c>
      <c r="F3550" s="299" t="s">
        <v>119</v>
      </c>
    </row>
    <row r="3551" spans="1:6" x14ac:dyDescent="0.3">
      <c r="A3551" s="301">
        <v>202402</v>
      </c>
      <c r="B3551" s="299" t="s">
        <v>77</v>
      </c>
      <c r="C3551" s="299" t="s">
        <v>36</v>
      </c>
      <c r="D3551" s="301">
        <v>1068.1904761904761</v>
      </c>
      <c r="E3551" s="301">
        <v>756</v>
      </c>
      <c r="F3551" s="299" t="s">
        <v>350</v>
      </c>
    </row>
    <row r="3552" spans="1:6" x14ac:dyDescent="0.3">
      <c r="A3552" s="301">
        <v>202402</v>
      </c>
      <c r="B3552" s="299" t="s">
        <v>77</v>
      </c>
      <c r="C3552" s="299" t="s">
        <v>36</v>
      </c>
      <c r="D3552" s="301">
        <v>1029.8571428571429</v>
      </c>
      <c r="E3552" s="301">
        <v>760</v>
      </c>
      <c r="F3552" s="299" t="s">
        <v>351</v>
      </c>
    </row>
    <row r="3553" spans="1:6" x14ac:dyDescent="0.3">
      <c r="A3553" s="301">
        <v>202402</v>
      </c>
      <c r="B3553" s="299" t="s">
        <v>77</v>
      </c>
      <c r="C3553" s="299" t="s">
        <v>36</v>
      </c>
      <c r="D3553" s="301">
        <v>23.047619047619047</v>
      </c>
      <c r="E3553" s="301">
        <v>762</v>
      </c>
      <c r="F3553" s="299" t="s">
        <v>352</v>
      </c>
    </row>
    <row r="3554" spans="1:6" x14ac:dyDescent="0.3">
      <c r="A3554" s="301">
        <v>202402</v>
      </c>
      <c r="B3554" s="299" t="s">
        <v>77</v>
      </c>
      <c r="C3554" s="299" t="s">
        <v>36</v>
      </c>
      <c r="D3554" s="301">
        <v>147.33333333333334</v>
      </c>
      <c r="E3554" s="301">
        <v>764</v>
      </c>
      <c r="F3554" s="299" t="s">
        <v>353</v>
      </c>
    </row>
    <row r="3555" spans="1:6" x14ac:dyDescent="0.3">
      <c r="A3555" s="301">
        <v>202402</v>
      </c>
      <c r="B3555" s="299" t="s">
        <v>77</v>
      </c>
      <c r="C3555" s="299" t="s">
        <v>36</v>
      </c>
      <c r="D3555" s="301">
        <v>142.85714285714286</v>
      </c>
      <c r="E3555" s="301">
        <v>768</v>
      </c>
      <c r="F3555" s="299" t="s">
        <v>354</v>
      </c>
    </row>
    <row r="3556" spans="1:6" x14ac:dyDescent="0.3">
      <c r="A3556" s="301">
        <v>202402</v>
      </c>
      <c r="B3556" s="299" t="s">
        <v>77</v>
      </c>
      <c r="C3556" s="299" t="s">
        <v>36</v>
      </c>
      <c r="D3556" s="301">
        <v>4</v>
      </c>
      <c r="E3556" s="301">
        <v>776</v>
      </c>
      <c r="F3556" s="299" t="s">
        <v>420</v>
      </c>
    </row>
    <row r="3557" spans="1:6" x14ac:dyDescent="0.3">
      <c r="A3557" s="301">
        <v>202402</v>
      </c>
      <c r="B3557" s="299" t="s">
        <v>77</v>
      </c>
      <c r="C3557" s="299" t="s">
        <v>36</v>
      </c>
      <c r="D3557" s="301">
        <v>10.19047619047619</v>
      </c>
      <c r="E3557" s="301">
        <v>780</v>
      </c>
      <c r="F3557" s="299" t="s">
        <v>355</v>
      </c>
    </row>
    <row r="3558" spans="1:6" x14ac:dyDescent="0.3">
      <c r="A3558" s="301">
        <v>202402</v>
      </c>
      <c r="B3558" s="299" t="s">
        <v>77</v>
      </c>
      <c r="C3558" s="299" t="s">
        <v>36</v>
      </c>
      <c r="D3558" s="301">
        <v>13.238095238095237</v>
      </c>
      <c r="E3558" s="301">
        <v>784</v>
      </c>
      <c r="F3558" s="299" t="s">
        <v>356</v>
      </c>
    </row>
    <row r="3559" spans="1:6" x14ac:dyDescent="0.3">
      <c r="A3559" s="301">
        <v>202402</v>
      </c>
      <c r="B3559" s="299" t="s">
        <v>77</v>
      </c>
      <c r="C3559" s="299" t="s">
        <v>36</v>
      </c>
      <c r="D3559" s="301">
        <v>782.09523809523807</v>
      </c>
      <c r="E3559" s="301">
        <v>788</v>
      </c>
      <c r="F3559" s="299" t="s">
        <v>357</v>
      </c>
    </row>
    <row r="3560" spans="1:6" x14ac:dyDescent="0.3">
      <c r="A3560" s="301">
        <v>202402</v>
      </c>
      <c r="B3560" s="299" t="s">
        <v>77</v>
      </c>
      <c r="C3560" s="299" t="s">
        <v>36</v>
      </c>
      <c r="D3560" s="301">
        <v>1570.8095238095239</v>
      </c>
      <c r="E3560" s="301">
        <v>792</v>
      </c>
      <c r="F3560" s="299" t="s">
        <v>358</v>
      </c>
    </row>
    <row r="3561" spans="1:6" x14ac:dyDescent="0.3">
      <c r="A3561" s="301">
        <v>202402</v>
      </c>
      <c r="B3561" s="299" t="s">
        <v>77</v>
      </c>
      <c r="C3561" s="299" t="s">
        <v>36</v>
      </c>
      <c r="D3561" s="301">
        <v>6.5238095238095237</v>
      </c>
      <c r="E3561" s="301">
        <v>795</v>
      </c>
      <c r="F3561" s="299" t="s">
        <v>359</v>
      </c>
    </row>
    <row r="3562" spans="1:6" x14ac:dyDescent="0.3">
      <c r="A3562" s="301">
        <v>202402</v>
      </c>
      <c r="B3562" s="299" t="s">
        <v>77</v>
      </c>
      <c r="C3562" s="299" t="s">
        <v>36</v>
      </c>
      <c r="D3562" s="301">
        <v>1</v>
      </c>
      <c r="E3562" s="301">
        <v>796</v>
      </c>
      <c r="F3562" s="299" t="s">
        <v>489</v>
      </c>
    </row>
    <row r="3563" spans="1:6" x14ac:dyDescent="0.3">
      <c r="A3563" s="301">
        <v>202402</v>
      </c>
      <c r="B3563" s="299" t="s">
        <v>77</v>
      </c>
      <c r="C3563" s="299" t="s">
        <v>36</v>
      </c>
      <c r="D3563" s="301">
        <v>48.476190476190474</v>
      </c>
      <c r="E3563" s="301">
        <v>800</v>
      </c>
      <c r="F3563" s="299" t="s">
        <v>360</v>
      </c>
    </row>
    <row r="3564" spans="1:6" x14ac:dyDescent="0.3">
      <c r="A3564" s="301">
        <v>202402</v>
      </c>
      <c r="B3564" s="299" t="s">
        <v>77</v>
      </c>
      <c r="C3564" s="299" t="s">
        <v>36</v>
      </c>
      <c r="D3564" s="301">
        <v>22906.428571428572</v>
      </c>
      <c r="E3564" s="301">
        <v>804</v>
      </c>
      <c r="F3564" s="299" t="s">
        <v>98</v>
      </c>
    </row>
    <row r="3565" spans="1:6" x14ac:dyDescent="0.3">
      <c r="A3565" s="301">
        <v>202402</v>
      </c>
      <c r="B3565" s="299" t="s">
        <v>77</v>
      </c>
      <c r="C3565" s="299" t="s">
        <v>36</v>
      </c>
      <c r="D3565" s="301">
        <v>85.523809523809518</v>
      </c>
      <c r="E3565" s="301">
        <v>807</v>
      </c>
      <c r="F3565" s="299" t="s">
        <v>361</v>
      </c>
    </row>
    <row r="3566" spans="1:6" x14ac:dyDescent="0.3">
      <c r="A3566" s="301">
        <v>202402</v>
      </c>
      <c r="B3566" s="299" t="s">
        <v>77</v>
      </c>
      <c r="C3566" s="299" t="s">
        <v>36</v>
      </c>
      <c r="D3566" s="301">
        <v>945.23809523809518</v>
      </c>
      <c r="E3566" s="301">
        <v>818</v>
      </c>
      <c r="F3566" s="299" t="s">
        <v>362</v>
      </c>
    </row>
    <row r="3567" spans="1:6" x14ac:dyDescent="0.3">
      <c r="A3567" s="301">
        <v>202402</v>
      </c>
      <c r="B3567" s="299" t="s">
        <v>77</v>
      </c>
      <c r="C3567" s="299" t="s">
        <v>36</v>
      </c>
      <c r="D3567" s="301">
        <v>18472.380952380954</v>
      </c>
      <c r="E3567" s="301">
        <v>826</v>
      </c>
      <c r="F3567" s="299" t="s">
        <v>110</v>
      </c>
    </row>
    <row r="3568" spans="1:6" x14ac:dyDescent="0.3">
      <c r="A3568" s="301">
        <v>202402</v>
      </c>
      <c r="B3568" s="299" t="s">
        <v>77</v>
      </c>
      <c r="C3568" s="299" t="s">
        <v>36</v>
      </c>
      <c r="D3568" s="301">
        <v>1</v>
      </c>
      <c r="E3568" s="301">
        <v>831</v>
      </c>
      <c r="F3568" s="299" t="s">
        <v>429</v>
      </c>
    </row>
    <row r="3569" spans="1:6" x14ac:dyDescent="0.3">
      <c r="A3569" s="301">
        <v>202402</v>
      </c>
      <c r="B3569" s="299" t="s">
        <v>77</v>
      </c>
      <c r="C3569" s="299" t="s">
        <v>36</v>
      </c>
      <c r="D3569" s="301">
        <v>5.0476190476190474</v>
      </c>
      <c r="E3569" s="301">
        <v>832</v>
      </c>
      <c r="F3569" s="299" t="s">
        <v>397</v>
      </c>
    </row>
    <row r="3570" spans="1:6" x14ac:dyDescent="0.3">
      <c r="A3570" s="301">
        <v>202402</v>
      </c>
      <c r="B3570" s="299" t="s">
        <v>77</v>
      </c>
      <c r="C3570" s="299" t="s">
        <v>36</v>
      </c>
      <c r="D3570" s="301">
        <v>52.952380952380949</v>
      </c>
      <c r="E3570" s="301">
        <v>834</v>
      </c>
      <c r="F3570" s="299" t="s">
        <v>364</v>
      </c>
    </row>
    <row r="3571" spans="1:6" x14ac:dyDescent="0.3">
      <c r="A3571" s="301">
        <v>202402</v>
      </c>
      <c r="B3571" s="299" t="s">
        <v>77</v>
      </c>
      <c r="C3571" s="299" t="s">
        <v>36</v>
      </c>
      <c r="D3571" s="301">
        <v>3620.7142857142858</v>
      </c>
      <c r="E3571" s="301">
        <v>840</v>
      </c>
      <c r="F3571" s="299" t="s">
        <v>365</v>
      </c>
    </row>
    <row r="3572" spans="1:6" x14ac:dyDescent="0.3">
      <c r="A3572" s="301">
        <v>202402</v>
      </c>
      <c r="B3572" s="299" t="s">
        <v>77</v>
      </c>
      <c r="C3572" s="299" t="s">
        <v>36</v>
      </c>
      <c r="D3572" s="301">
        <v>3</v>
      </c>
      <c r="E3572" s="301">
        <v>850</v>
      </c>
      <c r="F3572" s="299" t="s">
        <v>366</v>
      </c>
    </row>
    <row r="3573" spans="1:6" x14ac:dyDescent="0.3">
      <c r="A3573" s="301">
        <v>202402</v>
      </c>
      <c r="B3573" s="299" t="s">
        <v>77</v>
      </c>
      <c r="C3573" s="299" t="s">
        <v>36</v>
      </c>
      <c r="D3573" s="301">
        <v>506.95238095238096</v>
      </c>
      <c r="E3573" s="301">
        <v>854</v>
      </c>
      <c r="F3573" s="299" t="s">
        <v>367</v>
      </c>
    </row>
    <row r="3574" spans="1:6" x14ac:dyDescent="0.3">
      <c r="A3574" s="301">
        <v>202402</v>
      </c>
      <c r="B3574" s="299" t="s">
        <v>77</v>
      </c>
      <c r="C3574" s="299" t="s">
        <v>36</v>
      </c>
      <c r="D3574" s="301">
        <v>5510.7619047619046</v>
      </c>
      <c r="E3574" s="301">
        <v>858</v>
      </c>
      <c r="F3574" s="299" t="s">
        <v>368</v>
      </c>
    </row>
    <row r="3575" spans="1:6" x14ac:dyDescent="0.3">
      <c r="A3575" s="301">
        <v>202402</v>
      </c>
      <c r="B3575" s="299" t="s">
        <v>77</v>
      </c>
      <c r="C3575" s="299" t="s">
        <v>36</v>
      </c>
      <c r="D3575" s="301">
        <v>89.666666666666671</v>
      </c>
      <c r="E3575" s="301">
        <v>860</v>
      </c>
      <c r="F3575" s="299" t="s">
        <v>369</v>
      </c>
    </row>
    <row r="3576" spans="1:6" x14ac:dyDescent="0.3">
      <c r="A3576" s="301">
        <v>202402</v>
      </c>
      <c r="B3576" s="299" t="s">
        <v>77</v>
      </c>
      <c r="C3576" s="299" t="s">
        <v>36</v>
      </c>
      <c r="D3576" s="301">
        <v>60516.047619047618</v>
      </c>
      <c r="E3576" s="301">
        <v>862</v>
      </c>
      <c r="F3576" s="299" t="s">
        <v>111</v>
      </c>
    </row>
    <row r="3577" spans="1:6" x14ac:dyDescent="0.3">
      <c r="A3577" s="301">
        <v>202402</v>
      </c>
      <c r="B3577" s="299" t="s">
        <v>77</v>
      </c>
      <c r="C3577" s="299" t="s">
        <v>36</v>
      </c>
      <c r="D3577" s="301">
        <v>4</v>
      </c>
      <c r="E3577" s="301">
        <v>876</v>
      </c>
      <c r="F3577" s="299" t="s">
        <v>370</v>
      </c>
    </row>
    <row r="3578" spans="1:6" x14ac:dyDescent="0.3">
      <c r="A3578" s="301">
        <v>202402</v>
      </c>
      <c r="B3578" s="299" t="s">
        <v>77</v>
      </c>
      <c r="C3578" s="299" t="s">
        <v>36</v>
      </c>
      <c r="D3578" s="301">
        <v>1.4761904761904763</v>
      </c>
      <c r="E3578" s="301">
        <v>882</v>
      </c>
      <c r="F3578" s="299" t="s">
        <v>371</v>
      </c>
    </row>
    <row r="3579" spans="1:6" x14ac:dyDescent="0.3">
      <c r="A3579" s="301">
        <v>202402</v>
      </c>
      <c r="B3579" s="299" t="s">
        <v>77</v>
      </c>
      <c r="C3579" s="299" t="s">
        <v>36</v>
      </c>
      <c r="D3579" s="301">
        <v>94.714285714285708</v>
      </c>
      <c r="E3579" s="301">
        <v>887</v>
      </c>
      <c r="F3579" s="299" t="s">
        <v>398</v>
      </c>
    </row>
    <row r="3580" spans="1:6" x14ac:dyDescent="0.3">
      <c r="A3580" s="301">
        <v>202402</v>
      </c>
      <c r="B3580" s="299" t="s">
        <v>77</v>
      </c>
      <c r="C3580" s="299" t="s">
        <v>36</v>
      </c>
      <c r="D3580" s="301">
        <v>12.476190476190476</v>
      </c>
      <c r="E3580" s="301">
        <v>894</v>
      </c>
      <c r="F3580" s="299" t="s">
        <v>372</v>
      </c>
    </row>
    <row r="3581" spans="1:6" x14ac:dyDescent="0.3">
      <c r="A3581" s="301">
        <v>202402</v>
      </c>
      <c r="B3581" s="299" t="s">
        <v>77</v>
      </c>
      <c r="C3581" s="299" t="s">
        <v>36</v>
      </c>
      <c r="D3581" s="301">
        <v>660.76190476190482</v>
      </c>
      <c r="E3581" s="301">
        <v>952</v>
      </c>
      <c r="F3581" s="299" t="s">
        <v>459</v>
      </c>
    </row>
    <row r="3582" spans="1:6" x14ac:dyDescent="0.3">
      <c r="A3582" s="301">
        <v>202402</v>
      </c>
      <c r="B3582" s="299" t="s">
        <v>77</v>
      </c>
      <c r="C3582" s="299" t="s">
        <v>36</v>
      </c>
      <c r="D3582" s="301">
        <v>973.14285714285711</v>
      </c>
      <c r="E3582" s="301">
        <v>953</v>
      </c>
      <c r="F3582" s="299" t="s">
        <v>189</v>
      </c>
    </row>
    <row r="3583" spans="1:6" x14ac:dyDescent="0.3">
      <c r="A3583" s="301">
        <v>202402</v>
      </c>
      <c r="B3583" s="299" t="s">
        <v>77</v>
      </c>
      <c r="C3583" s="299" t="s">
        <v>36</v>
      </c>
      <c r="D3583" s="301">
        <v>20.238095238095237</v>
      </c>
      <c r="E3583" s="301">
        <v>954</v>
      </c>
      <c r="F3583" s="299" t="s">
        <v>189</v>
      </c>
    </row>
    <row r="3584" spans="1:6" x14ac:dyDescent="0.3">
      <c r="A3584" s="301">
        <v>202402</v>
      </c>
      <c r="B3584" s="299" t="s">
        <v>77</v>
      </c>
      <c r="C3584" s="299" t="s">
        <v>36</v>
      </c>
      <c r="D3584" s="301">
        <v>4</v>
      </c>
      <c r="E3584" s="301">
        <v>955</v>
      </c>
      <c r="F3584" s="299" t="s">
        <v>189</v>
      </c>
    </row>
    <row r="3585" spans="1:6" x14ac:dyDescent="0.3">
      <c r="A3585" s="302">
        <v>202403</v>
      </c>
      <c r="B3585" s="299" t="s">
        <v>76</v>
      </c>
      <c r="C3585" s="299" t="s">
        <v>35</v>
      </c>
      <c r="D3585" s="302">
        <v>57</v>
      </c>
      <c r="E3585" s="302">
        <v>724</v>
      </c>
      <c r="F3585" s="299" t="s">
        <v>223</v>
      </c>
    </row>
    <row r="3586" spans="1:6" x14ac:dyDescent="0.3">
      <c r="A3586" s="302">
        <v>202403</v>
      </c>
      <c r="B3586" s="299" t="s">
        <v>76</v>
      </c>
      <c r="C3586" s="299" t="s">
        <v>36</v>
      </c>
      <c r="D3586" s="302">
        <v>0.21052631578947367</v>
      </c>
      <c r="E3586" s="302">
        <v>132</v>
      </c>
      <c r="F3586" s="299" t="s">
        <v>251</v>
      </c>
    </row>
    <row r="3587" spans="1:6" x14ac:dyDescent="0.3">
      <c r="A3587" s="302">
        <v>202403</v>
      </c>
      <c r="B3587" s="299" t="s">
        <v>76</v>
      </c>
      <c r="C3587" s="299" t="s">
        <v>36</v>
      </c>
      <c r="D3587" s="302">
        <v>1</v>
      </c>
      <c r="E3587" s="302">
        <v>192</v>
      </c>
      <c r="F3587" s="299" t="s">
        <v>261</v>
      </c>
    </row>
    <row r="3588" spans="1:6" x14ac:dyDescent="0.3">
      <c r="A3588" s="302">
        <v>202403</v>
      </c>
      <c r="B3588" s="299" t="s">
        <v>76</v>
      </c>
      <c r="C3588" s="299" t="s">
        <v>36</v>
      </c>
      <c r="D3588" s="302">
        <v>2</v>
      </c>
      <c r="E3588" s="302">
        <v>203</v>
      </c>
      <c r="F3588" s="299" t="s">
        <v>224</v>
      </c>
    </row>
    <row r="3589" spans="1:6" x14ac:dyDescent="0.3">
      <c r="A3589" s="302">
        <v>202403</v>
      </c>
      <c r="B3589" s="299" t="s">
        <v>76</v>
      </c>
      <c r="C3589" s="299" t="s">
        <v>36</v>
      </c>
      <c r="D3589" s="302">
        <v>1</v>
      </c>
      <c r="E3589" s="302">
        <v>270</v>
      </c>
      <c r="F3589" s="299" t="s">
        <v>270</v>
      </c>
    </row>
    <row r="3590" spans="1:6" x14ac:dyDescent="0.3">
      <c r="A3590" s="302">
        <v>202403</v>
      </c>
      <c r="B3590" s="299" t="s">
        <v>76</v>
      </c>
      <c r="C3590" s="299" t="s">
        <v>36</v>
      </c>
      <c r="D3590" s="302">
        <v>12</v>
      </c>
      <c r="E3590" s="302">
        <v>616</v>
      </c>
      <c r="F3590" s="299" t="s">
        <v>96</v>
      </c>
    </row>
    <row r="3591" spans="1:6" x14ac:dyDescent="0.3">
      <c r="A3591" s="302">
        <v>202403</v>
      </c>
      <c r="B3591" s="299" t="s">
        <v>76</v>
      </c>
      <c r="C3591" s="299" t="s">
        <v>36</v>
      </c>
      <c r="D3591" s="302">
        <v>1</v>
      </c>
      <c r="E3591" s="302">
        <v>703</v>
      </c>
      <c r="F3591" s="299" t="s">
        <v>94</v>
      </c>
    </row>
    <row r="3592" spans="1:6" x14ac:dyDescent="0.3">
      <c r="A3592" s="302">
        <v>202403</v>
      </c>
      <c r="B3592" s="299" t="s">
        <v>76</v>
      </c>
      <c r="C3592" s="299" t="s">
        <v>36</v>
      </c>
      <c r="D3592" s="302">
        <v>820.89473684210532</v>
      </c>
      <c r="E3592" s="302">
        <v>724</v>
      </c>
      <c r="F3592" s="299" t="s">
        <v>223</v>
      </c>
    </row>
    <row r="3593" spans="1:6" x14ac:dyDescent="0.3">
      <c r="A3593" s="302">
        <v>202403</v>
      </c>
      <c r="B3593" s="299" t="s">
        <v>76</v>
      </c>
      <c r="C3593" s="299" t="s">
        <v>36</v>
      </c>
      <c r="D3593" s="302">
        <v>1</v>
      </c>
      <c r="E3593" s="302">
        <v>804</v>
      </c>
      <c r="F3593" s="299" t="s">
        <v>98</v>
      </c>
    </row>
    <row r="3594" spans="1:6" x14ac:dyDescent="0.3">
      <c r="A3594" s="302">
        <v>202403</v>
      </c>
      <c r="B3594" s="299" t="s">
        <v>187</v>
      </c>
      <c r="C3594" s="299" t="s">
        <v>35</v>
      </c>
      <c r="D3594" s="302">
        <v>13.894736842105264</v>
      </c>
      <c r="E3594" s="302">
        <v>4</v>
      </c>
      <c r="F3594" s="299" t="s">
        <v>226</v>
      </c>
    </row>
    <row r="3595" spans="1:6" x14ac:dyDescent="0.3">
      <c r="A3595" s="302">
        <v>202403</v>
      </c>
      <c r="B3595" s="299" t="s">
        <v>187</v>
      </c>
      <c r="C3595" s="299" t="s">
        <v>35</v>
      </c>
      <c r="D3595" s="302">
        <v>125.63157894736842</v>
      </c>
      <c r="E3595" s="302">
        <v>8</v>
      </c>
      <c r="F3595" s="299" t="s">
        <v>227</v>
      </c>
    </row>
    <row r="3596" spans="1:6" x14ac:dyDescent="0.3">
      <c r="A3596" s="302">
        <v>202403</v>
      </c>
      <c r="B3596" s="299" t="s">
        <v>187</v>
      </c>
      <c r="C3596" s="299" t="s">
        <v>35</v>
      </c>
      <c r="D3596" s="302">
        <v>308.26315789473682</v>
      </c>
      <c r="E3596" s="302">
        <v>12</v>
      </c>
      <c r="F3596" s="299" t="s">
        <v>229</v>
      </c>
    </row>
    <row r="3597" spans="1:6" x14ac:dyDescent="0.3">
      <c r="A3597" s="302">
        <v>202403</v>
      </c>
      <c r="B3597" s="299" t="s">
        <v>187</v>
      </c>
      <c r="C3597" s="299" t="s">
        <v>35</v>
      </c>
      <c r="D3597" s="302">
        <v>44</v>
      </c>
      <c r="E3597" s="302">
        <v>20</v>
      </c>
      <c r="F3597" s="299" t="s">
        <v>230</v>
      </c>
    </row>
    <row r="3598" spans="1:6" x14ac:dyDescent="0.3">
      <c r="A3598" s="302">
        <v>202403</v>
      </c>
      <c r="B3598" s="299" t="s">
        <v>187</v>
      </c>
      <c r="C3598" s="299" t="s">
        <v>35</v>
      </c>
      <c r="D3598" s="302">
        <v>54.684210526315788</v>
      </c>
      <c r="E3598" s="302">
        <v>24</v>
      </c>
      <c r="F3598" s="299" t="s">
        <v>231</v>
      </c>
    </row>
    <row r="3599" spans="1:6" x14ac:dyDescent="0.3">
      <c r="A3599" s="302">
        <v>202403</v>
      </c>
      <c r="B3599" s="299" t="s">
        <v>187</v>
      </c>
      <c r="C3599" s="299" t="s">
        <v>35</v>
      </c>
      <c r="D3599" s="302">
        <v>22.736842105263158</v>
      </c>
      <c r="E3599" s="302">
        <v>31</v>
      </c>
      <c r="F3599" s="299" t="s">
        <v>232</v>
      </c>
    </row>
    <row r="3600" spans="1:6" x14ac:dyDescent="0.3">
      <c r="A3600" s="302">
        <v>202403</v>
      </c>
      <c r="B3600" s="299" t="s">
        <v>187</v>
      </c>
      <c r="C3600" s="299" t="s">
        <v>35</v>
      </c>
      <c r="D3600" s="302">
        <v>3786</v>
      </c>
      <c r="E3600" s="302">
        <v>32</v>
      </c>
      <c r="F3600" s="299" t="s">
        <v>183</v>
      </c>
    </row>
    <row r="3601" spans="1:6" x14ac:dyDescent="0.3">
      <c r="A3601" s="302">
        <v>202403</v>
      </c>
      <c r="B3601" s="299" t="s">
        <v>187</v>
      </c>
      <c r="C3601" s="299" t="s">
        <v>35</v>
      </c>
      <c r="D3601" s="302">
        <v>132.05263157894737</v>
      </c>
      <c r="E3601" s="302">
        <v>36</v>
      </c>
      <c r="F3601" s="299" t="s">
        <v>233</v>
      </c>
    </row>
    <row r="3602" spans="1:6" x14ac:dyDescent="0.3">
      <c r="A3602" s="302">
        <v>202403</v>
      </c>
      <c r="B3602" s="299" t="s">
        <v>187</v>
      </c>
      <c r="C3602" s="299" t="s">
        <v>35</v>
      </c>
      <c r="D3602" s="302">
        <v>556.36842105263156</v>
      </c>
      <c r="E3602" s="302">
        <v>40</v>
      </c>
      <c r="F3602" s="299" t="s">
        <v>100</v>
      </c>
    </row>
    <row r="3603" spans="1:6" x14ac:dyDescent="0.3">
      <c r="A3603" s="302">
        <v>202403</v>
      </c>
      <c r="B3603" s="299" t="s">
        <v>187</v>
      </c>
      <c r="C3603" s="299" t="s">
        <v>35</v>
      </c>
      <c r="D3603" s="302">
        <v>2</v>
      </c>
      <c r="E3603" s="302">
        <v>44</v>
      </c>
      <c r="F3603" s="299" t="s">
        <v>234</v>
      </c>
    </row>
    <row r="3604" spans="1:6" x14ac:dyDescent="0.3">
      <c r="A3604" s="302">
        <v>202403</v>
      </c>
      <c r="B3604" s="299" t="s">
        <v>187</v>
      </c>
      <c r="C3604" s="299" t="s">
        <v>35</v>
      </c>
      <c r="D3604" s="302">
        <v>1</v>
      </c>
      <c r="E3604" s="302">
        <v>48</v>
      </c>
      <c r="F3604" s="299" t="s">
        <v>235</v>
      </c>
    </row>
    <row r="3605" spans="1:6" x14ac:dyDescent="0.3">
      <c r="A3605" s="302">
        <v>202403</v>
      </c>
      <c r="B3605" s="299" t="s">
        <v>187</v>
      </c>
      <c r="C3605" s="299" t="s">
        <v>35</v>
      </c>
      <c r="D3605" s="302">
        <v>661</v>
      </c>
      <c r="E3605" s="302">
        <v>50</v>
      </c>
      <c r="F3605" s="299" t="s">
        <v>236</v>
      </c>
    </row>
    <row r="3606" spans="1:6" x14ac:dyDescent="0.3">
      <c r="A3606" s="302">
        <v>202403</v>
      </c>
      <c r="B3606" s="299" t="s">
        <v>187</v>
      </c>
      <c r="C3606" s="299" t="s">
        <v>35</v>
      </c>
      <c r="D3606" s="302">
        <v>363.89473684210526</v>
      </c>
      <c r="E3606" s="302">
        <v>51</v>
      </c>
      <c r="F3606" s="299" t="s">
        <v>237</v>
      </c>
    </row>
    <row r="3607" spans="1:6" x14ac:dyDescent="0.3">
      <c r="A3607" s="302">
        <v>202403</v>
      </c>
      <c r="B3607" s="299" t="s">
        <v>187</v>
      </c>
      <c r="C3607" s="299" t="s">
        <v>35</v>
      </c>
      <c r="D3607" s="302">
        <v>1</v>
      </c>
      <c r="E3607" s="302">
        <v>52</v>
      </c>
      <c r="F3607" s="299" t="s">
        <v>238</v>
      </c>
    </row>
    <row r="3608" spans="1:6" x14ac:dyDescent="0.3">
      <c r="A3608" s="302">
        <v>202403</v>
      </c>
      <c r="B3608" s="299" t="s">
        <v>187</v>
      </c>
      <c r="C3608" s="299" t="s">
        <v>35</v>
      </c>
      <c r="D3608" s="302">
        <v>1955.3684210526317</v>
      </c>
      <c r="E3608" s="302">
        <v>56</v>
      </c>
      <c r="F3608" s="299" t="s">
        <v>239</v>
      </c>
    </row>
    <row r="3609" spans="1:6" x14ac:dyDescent="0.3">
      <c r="A3609" s="302">
        <v>202403</v>
      </c>
      <c r="B3609" s="299" t="s">
        <v>187</v>
      </c>
      <c r="C3609" s="299" t="s">
        <v>35</v>
      </c>
      <c r="D3609" s="302">
        <v>1</v>
      </c>
      <c r="E3609" s="302">
        <v>60</v>
      </c>
      <c r="F3609" s="299" t="s">
        <v>240</v>
      </c>
    </row>
    <row r="3610" spans="1:6" x14ac:dyDescent="0.3">
      <c r="A3610" s="302">
        <v>202403</v>
      </c>
      <c r="B3610" s="299" t="s">
        <v>187</v>
      </c>
      <c r="C3610" s="299" t="s">
        <v>35</v>
      </c>
      <c r="D3610" s="302">
        <v>0.68421052631578949</v>
      </c>
      <c r="E3610" s="302">
        <v>64</v>
      </c>
      <c r="F3610" s="299" t="s">
        <v>374</v>
      </c>
    </row>
    <row r="3611" spans="1:6" x14ac:dyDescent="0.3">
      <c r="A3611" s="302">
        <v>202403</v>
      </c>
      <c r="B3611" s="299" t="s">
        <v>187</v>
      </c>
      <c r="C3611" s="299" t="s">
        <v>35</v>
      </c>
      <c r="D3611" s="302">
        <v>992.47368421052636</v>
      </c>
      <c r="E3611" s="302">
        <v>68</v>
      </c>
      <c r="F3611" s="299" t="s">
        <v>241</v>
      </c>
    </row>
    <row r="3612" spans="1:6" x14ac:dyDescent="0.3">
      <c r="A3612" s="302">
        <v>202403</v>
      </c>
      <c r="B3612" s="299" t="s">
        <v>187</v>
      </c>
      <c r="C3612" s="299" t="s">
        <v>35</v>
      </c>
      <c r="D3612" s="302">
        <v>37.210526315789473</v>
      </c>
      <c r="E3612" s="302">
        <v>70</v>
      </c>
      <c r="F3612" s="299" t="s">
        <v>242</v>
      </c>
    </row>
    <row r="3613" spans="1:6" x14ac:dyDescent="0.3">
      <c r="A3613" s="302">
        <v>202403</v>
      </c>
      <c r="B3613" s="299" t="s">
        <v>187</v>
      </c>
      <c r="C3613" s="299" t="s">
        <v>35</v>
      </c>
      <c r="D3613" s="302">
        <v>3271.3157894736842</v>
      </c>
      <c r="E3613" s="302">
        <v>76</v>
      </c>
      <c r="F3613" s="299" t="s">
        <v>243</v>
      </c>
    </row>
    <row r="3614" spans="1:6" x14ac:dyDescent="0.3">
      <c r="A3614" s="302">
        <v>202403</v>
      </c>
      <c r="B3614" s="299" t="s">
        <v>187</v>
      </c>
      <c r="C3614" s="299" t="s">
        <v>35</v>
      </c>
      <c r="D3614" s="302">
        <v>2</v>
      </c>
      <c r="E3614" s="302">
        <v>84</v>
      </c>
      <c r="F3614" s="299" t="s">
        <v>401</v>
      </c>
    </row>
    <row r="3615" spans="1:6" x14ac:dyDescent="0.3">
      <c r="A3615" s="302">
        <v>202403</v>
      </c>
      <c r="B3615" s="299" t="s">
        <v>187</v>
      </c>
      <c r="C3615" s="299" t="s">
        <v>35</v>
      </c>
      <c r="D3615" s="302">
        <v>0.31578947368421051</v>
      </c>
      <c r="E3615" s="302">
        <v>86</v>
      </c>
      <c r="F3615" s="299" t="s">
        <v>244</v>
      </c>
    </row>
    <row r="3616" spans="1:6" x14ac:dyDescent="0.3">
      <c r="A3616" s="302">
        <v>202403</v>
      </c>
      <c r="B3616" s="299" t="s">
        <v>187</v>
      </c>
      <c r="C3616" s="299" t="s">
        <v>35</v>
      </c>
      <c r="D3616" s="302">
        <v>1</v>
      </c>
      <c r="E3616" s="302">
        <v>92</v>
      </c>
      <c r="F3616" s="299" t="s">
        <v>376</v>
      </c>
    </row>
    <row r="3617" spans="1:6" x14ac:dyDescent="0.3">
      <c r="A3617" s="302">
        <v>202403</v>
      </c>
      <c r="B3617" s="299" t="s">
        <v>187</v>
      </c>
      <c r="C3617" s="299" t="s">
        <v>35</v>
      </c>
      <c r="D3617" s="302">
        <v>2837.1052631578946</v>
      </c>
      <c r="E3617" s="302">
        <v>100</v>
      </c>
      <c r="F3617" s="299" t="s">
        <v>101</v>
      </c>
    </row>
    <row r="3618" spans="1:6" x14ac:dyDescent="0.3">
      <c r="A3618" s="302">
        <v>202403</v>
      </c>
      <c r="B3618" s="299" t="s">
        <v>187</v>
      </c>
      <c r="C3618" s="299" t="s">
        <v>35</v>
      </c>
      <c r="D3618" s="302">
        <v>8.8421052631578956</v>
      </c>
      <c r="E3618" s="302">
        <v>104</v>
      </c>
      <c r="F3618" s="299" t="s">
        <v>245</v>
      </c>
    </row>
    <row r="3619" spans="1:6" x14ac:dyDescent="0.3">
      <c r="A3619" s="302">
        <v>202403</v>
      </c>
      <c r="B3619" s="299" t="s">
        <v>187</v>
      </c>
      <c r="C3619" s="299" t="s">
        <v>35</v>
      </c>
      <c r="D3619" s="302">
        <v>15</v>
      </c>
      <c r="E3619" s="302">
        <v>108</v>
      </c>
      <c r="F3619" s="299" t="s">
        <v>246</v>
      </c>
    </row>
    <row r="3620" spans="1:6" x14ac:dyDescent="0.3">
      <c r="A3620" s="302">
        <v>202403</v>
      </c>
      <c r="B3620" s="299" t="s">
        <v>187</v>
      </c>
      <c r="C3620" s="299" t="s">
        <v>35</v>
      </c>
      <c r="D3620" s="302">
        <v>368.36842105263156</v>
      </c>
      <c r="E3620" s="302">
        <v>112</v>
      </c>
      <c r="F3620" s="299" t="s">
        <v>247</v>
      </c>
    </row>
    <row r="3621" spans="1:6" x14ac:dyDescent="0.3">
      <c r="A3621" s="302">
        <v>202403</v>
      </c>
      <c r="B3621" s="299" t="s">
        <v>187</v>
      </c>
      <c r="C3621" s="299" t="s">
        <v>35</v>
      </c>
      <c r="D3621" s="302">
        <v>3</v>
      </c>
      <c r="E3621" s="302">
        <v>116</v>
      </c>
      <c r="F3621" s="299" t="s">
        <v>248</v>
      </c>
    </row>
    <row r="3622" spans="1:6" x14ac:dyDescent="0.3">
      <c r="A3622" s="302">
        <v>202403</v>
      </c>
      <c r="B3622" s="299" t="s">
        <v>187</v>
      </c>
      <c r="C3622" s="299" t="s">
        <v>35</v>
      </c>
      <c r="D3622" s="302">
        <v>80</v>
      </c>
      <c r="E3622" s="302">
        <v>120</v>
      </c>
      <c r="F3622" s="299" t="s">
        <v>249</v>
      </c>
    </row>
    <row r="3623" spans="1:6" x14ac:dyDescent="0.3">
      <c r="A3623" s="302">
        <v>202403</v>
      </c>
      <c r="B3623" s="299" t="s">
        <v>187</v>
      </c>
      <c r="C3623" s="299" t="s">
        <v>35</v>
      </c>
      <c r="D3623" s="302">
        <v>240</v>
      </c>
      <c r="E3623" s="302">
        <v>124</v>
      </c>
      <c r="F3623" s="299" t="s">
        <v>250</v>
      </c>
    </row>
    <row r="3624" spans="1:6" x14ac:dyDescent="0.3">
      <c r="A3624" s="302">
        <v>202403</v>
      </c>
      <c r="B3624" s="299" t="s">
        <v>187</v>
      </c>
      <c r="C3624" s="299" t="s">
        <v>35</v>
      </c>
      <c r="D3624" s="302">
        <v>27.736842105263158</v>
      </c>
      <c r="E3624" s="302">
        <v>132</v>
      </c>
      <c r="F3624" s="299" t="s">
        <v>251</v>
      </c>
    </row>
    <row r="3625" spans="1:6" x14ac:dyDescent="0.3">
      <c r="A3625" s="302">
        <v>202403</v>
      </c>
      <c r="B3625" s="299" t="s">
        <v>187</v>
      </c>
      <c r="C3625" s="299" t="s">
        <v>35</v>
      </c>
      <c r="D3625" s="302">
        <v>1</v>
      </c>
      <c r="E3625" s="302">
        <v>136</v>
      </c>
      <c r="F3625" s="299" t="s">
        <v>252</v>
      </c>
    </row>
    <row r="3626" spans="1:6" x14ac:dyDescent="0.3">
      <c r="A3626" s="302">
        <v>202403</v>
      </c>
      <c r="B3626" s="299" t="s">
        <v>187</v>
      </c>
      <c r="C3626" s="299" t="s">
        <v>35</v>
      </c>
      <c r="D3626" s="302">
        <v>3</v>
      </c>
      <c r="E3626" s="302">
        <v>140</v>
      </c>
      <c r="F3626" s="299" t="s">
        <v>378</v>
      </c>
    </row>
    <row r="3627" spans="1:6" x14ac:dyDescent="0.3">
      <c r="A3627" s="302">
        <v>202403</v>
      </c>
      <c r="B3627" s="299" t="s">
        <v>187</v>
      </c>
      <c r="C3627" s="299" t="s">
        <v>35</v>
      </c>
      <c r="D3627" s="302">
        <v>9.526315789473685</v>
      </c>
      <c r="E3627" s="302">
        <v>144</v>
      </c>
      <c r="F3627" s="299" t="s">
        <v>253</v>
      </c>
    </row>
    <row r="3628" spans="1:6" x14ac:dyDescent="0.3">
      <c r="A3628" s="302">
        <v>202403</v>
      </c>
      <c r="B3628" s="299" t="s">
        <v>187</v>
      </c>
      <c r="C3628" s="299" t="s">
        <v>35</v>
      </c>
      <c r="D3628" s="302">
        <v>687.36842105263156</v>
      </c>
      <c r="E3628" s="302">
        <v>152</v>
      </c>
      <c r="F3628" s="299" t="s">
        <v>254</v>
      </c>
    </row>
    <row r="3629" spans="1:6" x14ac:dyDescent="0.3">
      <c r="A3629" s="302">
        <v>202403</v>
      </c>
      <c r="B3629" s="299" t="s">
        <v>187</v>
      </c>
      <c r="C3629" s="299" t="s">
        <v>35</v>
      </c>
      <c r="D3629" s="302">
        <v>31216.842105263157</v>
      </c>
      <c r="E3629" s="302">
        <v>156</v>
      </c>
      <c r="F3629" s="299" t="s">
        <v>112</v>
      </c>
    </row>
    <row r="3630" spans="1:6" x14ac:dyDescent="0.3">
      <c r="A3630" s="302">
        <v>202403</v>
      </c>
      <c r="B3630" s="299" t="s">
        <v>187</v>
      </c>
      <c r="C3630" s="299" t="s">
        <v>35</v>
      </c>
      <c r="D3630" s="302">
        <v>49.94736842105263</v>
      </c>
      <c r="E3630" s="302">
        <v>158</v>
      </c>
      <c r="F3630" s="299" t="s">
        <v>255</v>
      </c>
    </row>
    <row r="3631" spans="1:6" x14ac:dyDescent="0.3">
      <c r="A3631" s="302">
        <v>202403</v>
      </c>
      <c r="B3631" s="299" t="s">
        <v>187</v>
      </c>
      <c r="C3631" s="299" t="s">
        <v>35</v>
      </c>
      <c r="D3631" s="302">
        <v>1</v>
      </c>
      <c r="E3631" s="302">
        <v>162</v>
      </c>
      <c r="F3631" s="299" t="s">
        <v>256</v>
      </c>
    </row>
    <row r="3632" spans="1:6" x14ac:dyDescent="0.3">
      <c r="A3632" s="302">
        <v>202403</v>
      </c>
      <c r="B3632" s="299" t="s">
        <v>187</v>
      </c>
      <c r="C3632" s="299" t="s">
        <v>35</v>
      </c>
      <c r="D3632" s="302">
        <v>6053.5263157894733</v>
      </c>
      <c r="E3632" s="302">
        <v>170</v>
      </c>
      <c r="F3632" s="299" t="s">
        <v>102</v>
      </c>
    </row>
    <row r="3633" spans="1:6" x14ac:dyDescent="0.3">
      <c r="A3633" s="302">
        <v>202403</v>
      </c>
      <c r="B3633" s="299" t="s">
        <v>187</v>
      </c>
      <c r="C3633" s="299" t="s">
        <v>35</v>
      </c>
      <c r="D3633" s="302">
        <v>1</v>
      </c>
      <c r="E3633" s="302">
        <v>174</v>
      </c>
      <c r="F3633" s="299" t="s">
        <v>257</v>
      </c>
    </row>
    <row r="3634" spans="1:6" x14ac:dyDescent="0.3">
      <c r="A3634" s="302">
        <v>202403</v>
      </c>
      <c r="B3634" s="299" t="s">
        <v>187</v>
      </c>
      <c r="C3634" s="299" t="s">
        <v>35</v>
      </c>
      <c r="D3634" s="302">
        <v>41.578947368421055</v>
      </c>
      <c r="E3634" s="302">
        <v>178</v>
      </c>
      <c r="F3634" s="299" t="s">
        <v>258</v>
      </c>
    </row>
    <row r="3635" spans="1:6" x14ac:dyDescent="0.3">
      <c r="A3635" s="302">
        <v>202403</v>
      </c>
      <c r="B3635" s="299" t="s">
        <v>187</v>
      </c>
      <c r="C3635" s="299" t="s">
        <v>35</v>
      </c>
      <c r="D3635" s="302">
        <v>8.9473684210526319</v>
      </c>
      <c r="E3635" s="302">
        <v>180</v>
      </c>
      <c r="F3635" s="299" t="s">
        <v>259</v>
      </c>
    </row>
    <row r="3636" spans="1:6" x14ac:dyDescent="0.3">
      <c r="A3636" s="302">
        <v>202403</v>
      </c>
      <c r="B3636" s="299" t="s">
        <v>187</v>
      </c>
      <c r="C3636" s="299" t="s">
        <v>35</v>
      </c>
      <c r="D3636" s="302">
        <v>98.315789473684205</v>
      </c>
      <c r="E3636" s="302">
        <v>188</v>
      </c>
      <c r="F3636" s="299" t="s">
        <v>260</v>
      </c>
    </row>
    <row r="3637" spans="1:6" x14ac:dyDescent="0.3">
      <c r="A3637" s="302">
        <v>202403</v>
      </c>
      <c r="B3637" s="299" t="s">
        <v>187</v>
      </c>
      <c r="C3637" s="299" t="s">
        <v>35</v>
      </c>
      <c r="D3637" s="302">
        <v>196.05263157894737</v>
      </c>
      <c r="E3637" s="302">
        <v>191</v>
      </c>
      <c r="F3637" s="299" t="s">
        <v>103</v>
      </c>
    </row>
    <row r="3638" spans="1:6" x14ac:dyDescent="0.3">
      <c r="A3638" s="302">
        <v>202403</v>
      </c>
      <c r="B3638" s="299" t="s">
        <v>187</v>
      </c>
      <c r="C3638" s="299" t="s">
        <v>35</v>
      </c>
      <c r="D3638" s="302">
        <v>1125.7894736842106</v>
      </c>
      <c r="E3638" s="302">
        <v>192</v>
      </c>
      <c r="F3638" s="299" t="s">
        <v>261</v>
      </c>
    </row>
    <row r="3639" spans="1:6" x14ac:dyDescent="0.3">
      <c r="A3639" s="302">
        <v>202403</v>
      </c>
      <c r="B3639" s="299" t="s">
        <v>187</v>
      </c>
      <c r="C3639" s="299" t="s">
        <v>35</v>
      </c>
      <c r="D3639" s="302">
        <v>28</v>
      </c>
      <c r="E3639" s="302">
        <v>196</v>
      </c>
      <c r="F3639" s="299" t="s">
        <v>120</v>
      </c>
    </row>
    <row r="3640" spans="1:6" x14ac:dyDescent="0.3">
      <c r="A3640" s="302">
        <v>202403</v>
      </c>
      <c r="B3640" s="299" t="s">
        <v>187</v>
      </c>
      <c r="C3640" s="299" t="s">
        <v>35</v>
      </c>
      <c r="D3640" s="302">
        <v>561.21052631578948</v>
      </c>
      <c r="E3640" s="302">
        <v>203</v>
      </c>
      <c r="F3640" s="299" t="s">
        <v>224</v>
      </c>
    </row>
    <row r="3641" spans="1:6" x14ac:dyDescent="0.3">
      <c r="A3641" s="302">
        <v>202403</v>
      </c>
      <c r="B3641" s="299" t="s">
        <v>187</v>
      </c>
      <c r="C3641" s="299" t="s">
        <v>35</v>
      </c>
      <c r="D3641" s="302">
        <v>5</v>
      </c>
      <c r="E3641" s="302">
        <v>204</v>
      </c>
      <c r="F3641" s="299" t="s">
        <v>262</v>
      </c>
    </row>
    <row r="3642" spans="1:6" x14ac:dyDescent="0.3">
      <c r="A3642" s="302">
        <v>202403</v>
      </c>
      <c r="B3642" s="299" t="s">
        <v>187</v>
      </c>
      <c r="C3642" s="299" t="s">
        <v>35</v>
      </c>
      <c r="D3642" s="302">
        <v>542.84210526315792</v>
      </c>
      <c r="E3642" s="302">
        <v>208</v>
      </c>
      <c r="F3642" s="299" t="s">
        <v>113</v>
      </c>
    </row>
    <row r="3643" spans="1:6" x14ac:dyDescent="0.3">
      <c r="A3643" s="302">
        <v>202403</v>
      </c>
      <c r="B3643" s="299" t="s">
        <v>187</v>
      </c>
      <c r="C3643" s="299" t="s">
        <v>35</v>
      </c>
      <c r="D3643" s="302">
        <v>8.1052631578947363</v>
      </c>
      <c r="E3643" s="302">
        <v>212</v>
      </c>
      <c r="F3643" s="299" t="s">
        <v>263</v>
      </c>
    </row>
    <row r="3644" spans="1:6" x14ac:dyDescent="0.3">
      <c r="A3644" s="302">
        <v>202403</v>
      </c>
      <c r="B3644" s="299" t="s">
        <v>187</v>
      </c>
      <c r="C3644" s="299" t="s">
        <v>35</v>
      </c>
      <c r="D3644" s="302">
        <v>1044.4736842105262</v>
      </c>
      <c r="E3644" s="302">
        <v>214</v>
      </c>
      <c r="F3644" s="299" t="s">
        <v>225</v>
      </c>
    </row>
    <row r="3645" spans="1:6" x14ac:dyDescent="0.3">
      <c r="A3645" s="302">
        <v>202403</v>
      </c>
      <c r="B3645" s="299" t="s">
        <v>187</v>
      </c>
      <c r="C3645" s="299" t="s">
        <v>35</v>
      </c>
      <c r="D3645" s="302">
        <v>1308</v>
      </c>
      <c r="E3645" s="302">
        <v>218</v>
      </c>
      <c r="F3645" s="299" t="s">
        <v>114</v>
      </c>
    </row>
    <row r="3646" spans="1:6" x14ac:dyDescent="0.3">
      <c r="A3646" s="302">
        <v>202403</v>
      </c>
      <c r="B3646" s="299" t="s">
        <v>187</v>
      </c>
      <c r="C3646" s="299" t="s">
        <v>35</v>
      </c>
      <c r="D3646" s="302">
        <v>224.42105263157896</v>
      </c>
      <c r="E3646" s="302">
        <v>222</v>
      </c>
      <c r="F3646" s="299" t="s">
        <v>264</v>
      </c>
    </row>
    <row r="3647" spans="1:6" x14ac:dyDescent="0.3">
      <c r="A3647" s="302">
        <v>202403</v>
      </c>
      <c r="B3647" s="299" t="s">
        <v>187</v>
      </c>
      <c r="C3647" s="299" t="s">
        <v>35</v>
      </c>
      <c r="D3647" s="302">
        <v>111.31578947368421</v>
      </c>
      <c r="E3647" s="302">
        <v>226</v>
      </c>
      <c r="F3647" s="299" t="s">
        <v>265</v>
      </c>
    </row>
    <row r="3648" spans="1:6" x14ac:dyDescent="0.3">
      <c r="A3648" s="302">
        <v>202403</v>
      </c>
      <c r="B3648" s="299" t="s">
        <v>187</v>
      </c>
      <c r="C3648" s="299" t="s">
        <v>35</v>
      </c>
      <c r="D3648" s="302">
        <v>10.421052631578947</v>
      </c>
      <c r="E3648" s="302">
        <v>231</v>
      </c>
      <c r="F3648" s="299" t="s">
        <v>266</v>
      </c>
    </row>
    <row r="3649" spans="1:6" x14ac:dyDescent="0.3">
      <c r="A3649" s="302">
        <v>202403</v>
      </c>
      <c r="B3649" s="299" t="s">
        <v>187</v>
      </c>
      <c r="C3649" s="299" t="s">
        <v>35</v>
      </c>
      <c r="D3649" s="302">
        <v>219.05263157894737</v>
      </c>
      <c r="E3649" s="302">
        <v>233</v>
      </c>
      <c r="F3649" s="299" t="s">
        <v>104</v>
      </c>
    </row>
    <row r="3650" spans="1:6" x14ac:dyDescent="0.3">
      <c r="A3650" s="302">
        <v>202403</v>
      </c>
      <c r="B3650" s="299" t="s">
        <v>187</v>
      </c>
      <c r="C3650" s="299" t="s">
        <v>35</v>
      </c>
      <c r="D3650" s="302">
        <v>1</v>
      </c>
      <c r="E3650" s="302">
        <v>239</v>
      </c>
      <c r="F3650" s="299" t="s">
        <v>404</v>
      </c>
    </row>
    <row r="3651" spans="1:6" x14ac:dyDescent="0.3">
      <c r="A3651" s="302">
        <v>202403</v>
      </c>
      <c r="B3651" s="299" t="s">
        <v>187</v>
      </c>
      <c r="C3651" s="299" t="s">
        <v>35</v>
      </c>
      <c r="D3651" s="302">
        <v>582.36842105263156</v>
      </c>
      <c r="E3651" s="302">
        <v>246</v>
      </c>
      <c r="F3651" s="299" t="s">
        <v>116</v>
      </c>
    </row>
    <row r="3652" spans="1:6" x14ac:dyDescent="0.3">
      <c r="A3652" s="302">
        <v>202403</v>
      </c>
      <c r="B3652" s="299" t="s">
        <v>187</v>
      </c>
      <c r="C3652" s="299" t="s">
        <v>35</v>
      </c>
      <c r="D3652" s="302">
        <v>5799.7368421052633</v>
      </c>
      <c r="E3652" s="302">
        <v>250</v>
      </c>
      <c r="F3652" s="299" t="s">
        <v>105</v>
      </c>
    </row>
    <row r="3653" spans="1:6" x14ac:dyDescent="0.3">
      <c r="A3653" s="302">
        <v>202403</v>
      </c>
      <c r="B3653" s="299" t="s">
        <v>187</v>
      </c>
      <c r="C3653" s="299" t="s">
        <v>35</v>
      </c>
      <c r="D3653" s="302">
        <v>2</v>
      </c>
      <c r="E3653" s="302">
        <v>266</v>
      </c>
      <c r="F3653" s="299" t="s">
        <v>268</v>
      </c>
    </row>
    <row r="3654" spans="1:6" x14ac:dyDescent="0.3">
      <c r="A3654" s="302">
        <v>202403</v>
      </c>
      <c r="B3654" s="299" t="s">
        <v>187</v>
      </c>
      <c r="C3654" s="299" t="s">
        <v>35</v>
      </c>
      <c r="D3654" s="302">
        <v>191.10526315789474</v>
      </c>
      <c r="E3654" s="302">
        <v>268</v>
      </c>
      <c r="F3654" s="299" t="s">
        <v>269</v>
      </c>
    </row>
    <row r="3655" spans="1:6" x14ac:dyDescent="0.3">
      <c r="A3655" s="302">
        <v>202403</v>
      </c>
      <c r="B3655" s="299" t="s">
        <v>187</v>
      </c>
      <c r="C3655" s="299" t="s">
        <v>35</v>
      </c>
      <c r="D3655" s="302">
        <v>26.631578947368421</v>
      </c>
      <c r="E3655" s="302">
        <v>270</v>
      </c>
      <c r="F3655" s="299" t="s">
        <v>270</v>
      </c>
    </row>
    <row r="3656" spans="1:6" x14ac:dyDescent="0.3">
      <c r="A3656" s="302">
        <v>202403</v>
      </c>
      <c r="B3656" s="299" t="s">
        <v>187</v>
      </c>
      <c r="C3656" s="299" t="s">
        <v>35</v>
      </c>
      <c r="D3656" s="302">
        <v>10.052631578947368</v>
      </c>
      <c r="E3656" s="302">
        <v>275</v>
      </c>
      <c r="F3656" s="299" t="s">
        <v>271</v>
      </c>
    </row>
    <row r="3657" spans="1:6" x14ac:dyDescent="0.3">
      <c r="A3657" s="302">
        <v>202403</v>
      </c>
      <c r="B3657" s="299" t="s">
        <v>187</v>
      </c>
      <c r="C3657" s="299" t="s">
        <v>35</v>
      </c>
      <c r="D3657" s="302">
        <v>7871.5263157894733</v>
      </c>
      <c r="E3657" s="302">
        <v>276</v>
      </c>
      <c r="F3657" s="299" t="s">
        <v>99</v>
      </c>
    </row>
    <row r="3658" spans="1:6" x14ac:dyDescent="0.3">
      <c r="A3658" s="302">
        <v>202403</v>
      </c>
      <c r="B3658" s="299" t="s">
        <v>187</v>
      </c>
      <c r="C3658" s="299" t="s">
        <v>35</v>
      </c>
      <c r="D3658" s="302">
        <v>87.421052631578945</v>
      </c>
      <c r="E3658" s="302">
        <v>288</v>
      </c>
      <c r="F3658" s="299" t="s">
        <v>272</v>
      </c>
    </row>
    <row r="3659" spans="1:6" x14ac:dyDescent="0.3">
      <c r="A3659" s="302">
        <v>202403</v>
      </c>
      <c r="B3659" s="299" t="s">
        <v>187</v>
      </c>
      <c r="C3659" s="299" t="s">
        <v>35</v>
      </c>
      <c r="D3659" s="302">
        <v>5</v>
      </c>
      <c r="E3659" s="302">
        <v>292</v>
      </c>
      <c r="F3659" s="299" t="s">
        <v>273</v>
      </c>
    </row>
    <row r="3660" spans="1:6" x14ac:dyDescent="0.3">
      <c r="A3660" s="302">
        <v>202403</v>
      </c>
      <c r="B3660" s="299" t="s">
        <v>187</v>
      </c>
      <c r="C3660" s="299" t="s">
        <v>35</v>
      </c>
      <c r="D3660" s="302">
        <v>269.21052631578948</v>
      </c>
      <c r="E3660" s="302">
        <v>300</v>
      </c>
      <c r="F3660" s="299" t="s">
        <v>117</v>
      </c>
    </row>
    <row r="3661" spans="1:6" x14ac:dyDescent="0.3">
      <c r="A3661" s="302">
        <v>202403</v>
      </c>
      <c r="B3661" s="299" t="s">
        <v>187</v>
      </c>
      <c r="C3661" s="299" t="s">
        <v>35</v>
      </c>
      <c r="D3661" s="302">
        <v>4</v>
      </c>
      <c r="E3661" s="302">
        <v>308</v>
      </c>
      <c r="F3661" s="299" t="s">
        <v>7</v>
      </c>
    </row>
    <row r="3662" spans="1:6" x14ac:dyDescent="0.3">
      <c r="A3662" s="302">
        <v>202403</v>
      </c>
      <c r="B3662" s="299" t="s">
        <v>187</v>
      </c>
      <c r="C3662" s="299" t="s">
        <v>35</v>
      </c>
      <c r="D3662" s="302">
        <v>224.57894736842104</v>
      </c>
      <c r="E3662" s="302">
        <v>320</v>
      </c>
      <c r="F3662" s="299" t="s">
        <v>274</v>
      </c>
    </row>
    <row r="3663" spans="1:6" x14ac:dyDescent="0.3">
      <c r="A3663" s="302">
        <v>202403</v>
      </c>
      <c r="B3663" s="299" t="s">
        <v>187</v>
      </c>
      <c r="C3663" s="299" t="s">
        <v>35</v>
      </c>
      <c r="D3663" s="302">
        <v>18.684210526315791</v>
      </c>
      <c r="E3663" s="302">
        <v>324</v>
      </c>
      <c r="F3663" s="299" t="s">
        <v>275</v>
      </c>
    </row>
    <row r="3664" spans="1:6" x14ac:dyDescent="0.3">
      <c r="A3664" s="302">
        <v>202403</v>
      </c>
      <c r="B3664" s="299" t="s">
        <v>187</v>
      </c>
      <c r="C3664" s="299" t="s">
        <v>35</v>
      </c>
      <c r="D3664" s="302">
        <v>2</v>
      </c>
      <c r="E3664" s="302">
        <v>328</v>
      </c>
      <c r="F3664" s="299" t="s">
        <v>276</v>
      </c>
    </row>
    <row r="3665" spans="1:6" x14ac:dyDescent="0.3">
      <c r="A3665" s="302">
        <v>202403</v>
      </c>
      <c r="B3665" s="299" t="s">
        <v>187</v>
      </c>
      <c r="C3665" s="299" t="s">
        <v>35</v>
      </c>
      <c r="D3665" s="302">
        <v>17.526315789473685</v>
      </c>
      <c r="E3665" s="302">
        <v>332</v>
      </c>
      <c r="F3665" s="299" t="s">
        <v>277</v>
      </c>
    </row>
    <row r="3666" spans="1:6" x14ac:dyDescent="0.3">
      <c r="A3666" s="302">
        <v>202403</v>
      </c>
      <c r="B3666" s="299" t="s">
        <v>187</v>
      </c>
      <c r="C3666" s="299" t="s">
        <v>35</v>
      </c>
      <c r="D3666" s="302">
        <v>863.9473684210526</v>
      </c>
      <c r="E3666" s="302">
        <v>340</v>
      </c>
      <c r="F3666" s="299" t="s">
        <v>190</v>
      </c>
    </row>
    <row r="3667" spans="1:6" x14ac:dyDescent="0.3">
      <c r="A3667" s="302">
        <v>202403</v>
      </c>
      <c r="B3667" s="299" t="s">
        <v>187</v>
      </c>
      <c r="C3667" s="299" t="s">
        <v>35</v>
      </c>
      <c r="D3667" s="302">
        <v>1</v>
      </c>
      <c r="E3667" s="302">
        <v>344</v>
      </c>
      <c r="F3667" s="299" t="s">
        <v>278</v>
      </c>
    </row>
    <row r="3668" spans="1:6" x14ac:dyDescent="0.3">
      <c r="A3668" s="302">
        <v>202403</v>
      </c>
      <c r="B3668" s="299" t="s">
        <v>187</v>
      </c>
      <c r="C3668" s="299" t="s">
        <v>35</v>
      </c>
      <c r="D3668" s="302">
        <v>937.63157894736844</v>
      </c>
      <c r="E3668" s="302">
        <v>348</v>
      </c>
      <c r="F3668" s="299" t="s">
        <v>279</v>
      </c>
    </row>
    <row r="3669" spans="1:6" x14ac:dyDescent="0.3">
      <c r="A3669" s="302">
        <v>202403</v>
      </c>
      <c r="B3669" s="299" t="s">
        <v>187</v>
      </c>
      <c r="C3669" s="299" t="s">
        <v>35</v>
      </c>
      <c r="D3669" s="302">
        <v>67.05263157894737</v>
      </c>
      <c r="E3669" s="302">
        <v>352</v>
      </c>
      <c r="F3669" s="299" t="s">
        <v>280</v>
      </c>
    </row>
    <row r="3670" spans="1:6" x14ac:dyDescent="0.3">
      <c r="A3670" s="302">
        <v>202403</v>
      </c>
      <c r="B3670" s="299" t="s">
        <v>187</v>
      </c>
      <c r="C3670" s="299" t="s">
        <v>35</v>
      </c>
      <c r="D3670" s="302">
        <v>1984.2631578947369</v>
      </c>
      <c r="E3670" s="302">
        <v>356</v>
      </c>
      <c r="F3670" s="299" t="s">
        <v>281</v>
      </c>
    </row>
    <row r="3671" spans="1:6" x14ac:dyDescent="0.3">
      <c r="A3671" s="302">
        <v>202403</v>
      </c>
      <c r="B3671" s="299" t="s">
        <v>187</v>
      </c>
      <c r="C3671" s="299" t="s">
        <v>35</v>
      </c>
      <c r="D3671" s="302">
        <v>64.578947368421055</v>
      </c>
      <c r="E3671" s="302">
        <v>360</v>
      </c>
      <c r="F3671" s="299" t="s">
        <v>282</v>
      </c>
    </row>
    <row r="3672" spans="1:6" x14ac:dyDescent="0.3">
      <c r="A3672" s="302">
        <v>202403</v>
      </c>
      <c r="B3672" s="299" t="s">
        <v>187</v>
      </c>
      <c r="C3672" s="299" t="s">
        <v>35</v>
      </c>
      <c r="D3672" s="302">
        <v>224.84210526315789</v>
      </c>
      <c r="E3672" s="302">
        <v>364</v>
      </c>
      <c r="F3672" s="299" t="s">
        <v>283</v>
      </c>
    </row>
    <row r="3673" spans="1:6" x14ac:dyDescent="0.3">
      <c r="A3673" s="302">
        <v>202403</v>
      </c>
      <c r="B3673" s="299" t="s">
        <v>187</v>
      </c>
      <c r="C3673" s="299" t="s">
        <v>35</v>
      </c>
      <c r="D3673" s="302">
        <v>15.263157894736842</v>
      </c>
      <c r="E3673" s="302">
        <v>368</v>
      </c>
      <c r="F3673" s="299" t="s">
        <v>284</v>
      </c>
    </row>
    <row r="3674" spans="1:6" x14ac:dyDescent="0.3">
      <c r="A3674" s="302">
        <v>202403</v>
      </c>
      <c r="B3674" s="299" t="s">
        <v>187</v>
      </c>
      <c r="C3674" s="299" t="s">
        <v>35</v>
      </c>
      <c r="D3674" s="302">
        <v>978.78947368421052</v>
      </c>
      <c r="E3674" s="302">
        <v>372</v>
      </c>
      <c r="F3674" s="299" t="s">
        <v>106</v>
      </c>
    </row>
    <row r="3675" spans="1:6" x14ac:dyDescent="0.3">
      <c r="A3675" s="302">
        <v>202403</v>
      </c>
      <c r="B3675" s="299" t="s">
        <v>187</v>
      </c>
      <c r="C3675" s="299" t="s">
        <v>35</v>
      </c>
      <c r="D3675" s="302">
        <v>142.94736842105263</v>
      </c>
      <c r="E3675" s="302">
        <v>376</v>
      </c>
      <c r="F3675" s="299" t="s">
        <v>285</v>
      </c>
    </row>
    <row r="3676" spans="1:6" x14ac:dyDescent="0.3">
      <c r="A3676" s="302">
        <v>202403</v>
      </c>
      <c r="B3676" s="299" t="s">
        <v>187</v>
      </c>
      <c r="C3676" s="299" t="s">
        <v>35</v>
      </c>
      <c r="D3676" s="302">
        <v>13412.105263157895</v>
      </c>
      <c r="E3676" s="302">
        <v>380</v>
      </c>
      <c r="F3676" s="299" t="s">
        <v>107</v>
      </c>
    </row>
    <row r="3677" spans="1:6" x14ac:dyDescent="0.3">
      <c r="A3677" s="302">
        <v>202403</v>
      </c>
      <c r="B3677" s="299" t="s">
        <v>187</v>
      </c>
      <c r="C3677" s="299" t="s">
        <v>35</v>
      </c>
      <c r="D3677" s="302">
        <v>22.315789473684209</v>
      </c>
      <c r="E3677" s="302">
        <v>384</v>
      </c>
      <c r="F3677" s="299" t="s">
        <v>286</v>
      </c>
    </row>
    <row r="3678" spans="1:6" x14ac:dyDescent="0.3">
      <c r="A3678" s="302">
        <v>202403</v>
      </c>
      <c r="B3678" s="299" t="s">
        <v>187</v>
      </c>
      <c r="C3678" s="299" t="s">
        <v>35</v>
      </c>
      <c r="D3678" s="302">
        <v>4</v>
      </c>
      <c r="E3678" s="302">
        <v>388</v>
      </c>
      <c r="F3678" s="299" t="s">
        <v>287</v>
      </c>
    </row>
    <row r="3679" spans="1:6" x14ac:dyDescent="0.3">
      <c r="A3679" s="302">
        <v>202403</v>
      </c>
      <c r="B3679" s="299" t="s">
        <v>187</v>
      </c>
      <c r="C3679" s="299" t="s">
        <v>35</v>
      </c>
      <c r="D3679" s="302">
        <v>473.31578947368422</v>
      </c>
      <c r="E3679" s="302">
        <v>392</v>
      </c>
      <c r="F3679" s="299" t="s">
        <v>288</v>
      </c>
    </row>
    <row r="3680" spans="1:6" x14ac:dyDescent="0.3">
      <c r="A3680" s="302">
        <v>202403</v>
      </c>
      <c r="B3680" s="299" t="s">
        <v>187</v>
      </c>
      <c r="C3680" s="299" t="s">
        <v>35</v>
      </c>
      <c r="D3680" s="302">
        <v>100.68421052631579</v>
      </c>
      <c r="E3680" s="302">
        <v>398</v>
      </c>
      <c r="F3680" s="299" t="s">
        <v>289</v>
      </c>
    </row>
    <row r="3681" spans="1:6" x14ac:dyDescent="0.3">
      <c r="A3681" s="302">
        <v>202403</v>
      </c>
      <c r="B3681" s="299" t="s">
        <v>187</v>
      </c>
      <c r="C3681" s="299" t="s">
        <v>35</v>
      </c>
      <c r="D3681" s="302">
        <v>31.842105263157894</v>
      </c>
      <c r="E3681" s="302">
        <v>400</v>
      </c>
      <c r="F3681" s="299" t="s">
        <v>290</v>
      </c>
    </row>
    <row r="3682" spans="1:6" x14ac:dyDescent="0.3">
      <c r="A3682" s="302">
        <v>202403</v>
      </c>
      <c r="B3682" s="299" t="s">
        <v>187</v>
      </c>
      <c r="C3682" s="299" t="s">
        <v>35</v>
      </c>
      <c r="D3682" s="302">
        <v>330</v>
      </c>
      <c r="E3682" s="302">
        <v>404</v>
      </c>
      <c r="F3682" s="299" t="s">
        <v>291</v>
      </c>
    </row>
    <row r="3683" spans="1:6" x14ac:dyDescent="0.3">
      <c r="A3683" s="302">
        <v>202403</v>
      </c>
      <c r="B3683" s="299" t="s">
        <v>187</v>
      </c>
      <c r="C3683" s="299" t="s">
        <v>35</v>
      </c>
      <c r="D3683" s="302">
        <v>44</v>
      </c>
      <c r="E3683" s="302">
        <v>408</v>
      </c>
      <c r="F3683" s="299" t="s">
        <v>292</v>
      </c>
    </row>
    <row r="3684" spans="1:6" x14ac:dyDescent="0.3">
      <c r="A3684" s="302">
        <v>202403</v>
      </c>
      <c r="B3684" s="299" t="s">
        <v>187</v>
      </c>
      <c r="C3684" s="299" t="s">
        <v>35</v>
      </c>
      <c r="D3684" s="302">
        <v>227.26315789473685</v>
      </c>
      <c r="E3684" s="302">
        <v>410</v>
      </c>
      <c r="F3684" s="299" t="s">
        <v>293</v>
      </c>
    </row>
    <row r="3685" spans="1:6" x14ac:dyDescent="0.3">
      <c r="A3685" s="302">
        <v>202403</v>
      </c>
      <c r="B3685" s="299" t="s">
        <v>187</v>
      </c>
      <c r="C3685" s="299" t="s">
        <v>35</v>
      </c>
      <c r="D3685" s="302">
        <v>6</v>
      </c>
      <c r="E3685" s="302">
        <v>414</v>
      </c>
      <c r="F3685" s="299" t="s">
        <v>294</v>
      </c>
    </row>
    <row r="3686" spans="1:6" x14ac:dyDescent="0.3">
      <c r="A3686" s="302">
        <v>202403</v>
      </c>
      <c r="B3686" s="299" t="s">
        <v>187</v>
      </c>
      <c r="C3686" s="299" t="s">
        <v>35</v>
      </c>
      <c r="D3686" s="302">
        <v>8</v>
      </c>
      <c r="E3686" s="302">
        <v>417</v>
      </c>
      <c r="F3686" s="299" t="s">
        <v>295</v>
      </c>
    </row>
    <row r="3687" spans="1:6" x14ac:dyDescent="0.3">
      <c r="A3687" s="302">
        <v>202403</v>
      </c>
      <c r="B3687" s="299" t="s">
        <v>187</v>
      </c>
      <c r="C3687" s="299" t="s">
        <v>35</v>
      </c>
      <c r="D3687" s="302">
        <v>1</v>
      </c>
      <c r="E3687" s="302">
        <v>418</v>
      </c>
      <c r="F3687" s="299" t="s">
        <v>296</v>
      </c>
    </row>
    <row r="3688" spans="1:6" x14ac:dyDescent="0.3">
      <c r="A3688" s="302">
        <v>202403</v>
      </c>
      <c r="B3688" s="299" t="s">
        <v>187</v>
      </c>
      <c r="C3688" s="299" t="s">
        <v>35</v>
      </c>
      <c r="D3688" s="302">
        <v>74.21052631578948</v>
      </c>
      <c r="E3688" s="302">
        <v>422</v>
      </c>
      <c r="F3688" s="299" t="s">
        <v>297</v>
      </c>
    </row>
    <row r="3689" spans="1:6" x14ac:dyDescent="0.3">
      <c r="A3689" s="302">
        <v>202403</v>
      </c>
      <c r="B3689" s="299" t="s">
        <v>187</v>
      </c>
      <c r="C3689" s="299" t="s">
        <v>35</v>
      </c>
      <c r="D3689" s="302">
        <v>1</v>
      </c>
      <c r="E3689" s="302">
        <v>426</v>
      </c>
      <c r="F3689" s="299" t="s">
        <v>298</v>
      </c>
    </row>
    <row r="3690" spans="1:6" x14ac:dyDescent="0.3">
      <c r="A3690" s="302">
        <v>202403</v>
      </c>
      <c r="B3690" s="299" t="s">
        <v>187</v>
      </c>
      <c r="C3690" s="299" t="s">
        <v>35</v>
      </c>
      <c r="D3690" s="302">
        <v>393.89473684210526</v>
      </c>
      <c r="E3690" s="302">
        <v>428</v>
      </c>
      <c r="F3690" s="299" t="s">
        <v>108</v>
      </c>
    </row>
    <row r="3691" spans="1:6" x14ac:dyDescent="0.3">
      <c r="A3691" s="302">
        <v>202403</v>
      </c>
      <c r="B3691" s="299" t="s">
        <v>187</v>
      </c>
      <c r="C3691" s="299" t="s">
        <v>35</v>
      </c>
      <c r="D3691" s="302">
        <v>14</v>
      </c>
      <c r="E3691" s="302">
        <v>434</v>
      </c>
      <c r="F3691" s="299" t="s">
        <v>299</v>
      </c>
    </row>
    <row r="3692" spans="1:6" x14ac:dyDescent="0.3">
      <c r="A3692" s="302">
        <v>202403</v>
      </c>
      <c r="B3692" s="299" t="s">
        <v>187</v>
      </c>
      <c r="C3692" s="299" t="s">
        <v>35</v>
      </c>
      <c r="D3692" s="302">
        <v>3</v>
      </c>
      <c r="E3692" s="302">
        <v>438</v>
      </c>
      <c r="F3692" s="299" t="s">
        <v>300</v>
      </c>
    </row>
    <row r="3693" spans="1:6" x14ac:dyDescent="0.3">
      <c r="A3693" s="302">
        <v>202403</v>
      </c>
      <c r="B3693" s="299" t="s">
        <v>187</v>
      </c>
      <c r="C3693" s="299" t="s">
        <v>35</v>
      </c>
      <c r="D3693" s="302">
        <v>842.9473684210526</v>
      </c>
      <c r="E3693" s="302">
        <v>440</v>
      </c>
      <c r="F3693" s="299" t="s">
        <v>118</v>
      </c>
    </row>
    <row r="3694" spans="1:6" x14ac:dyDescent="0.3">
      <c r="A3694" s="302">
        <v>202403</v>
      </c>
      <c r="B3694" s="299" t="s">
        <v>187</v>
      </c>
      <c r="C3694" s="299" t="s">
        <v>35</v>
      </c>
      <c r="D3694" s="302">
        <v>27.421052631578949</v>
      </c>
      <c r="E3694" s="302">
        <v>442</v>
      </c>
      <c r="F3694" s="299" t="s">
        <v>121</v>
      </c>
    </row>
    <row r="3695" spans="1:6" x14ac:dyDescent="0.3">
      <c r="A3695" s="302">
        <v>202403</v>
      </c>
      <c r="B3695" s="299" t="s">
        <v>187</v>
      </c>
      <c r="C3695" s="299" t="s">
        <v>35</v>
      </c>
      <c r="D3695" s="302">
        <v>34.421052631578945</v>
      </c>
      <c r="E3695" s="302">
        <v>450</v>
      </c>
      <c r="F3695" s="299" t="s">
        <v>301</v>
      </c>
    </row>
    <row r="3696" spans="1:6" x14ac:dyDescent="0.3">
      <c r="A3696" s="302">
        <v>202403</v>
      </c>
      <c r="B3696" s="299" t="s">
        <v>187</v>
      </c>
      <c r="C3696" s="299" t="s">
        <v>35</v>
      </c>
      <c r="D3696" s="302">
        <v>22.94736842105263</v>
      </c>
      <c r="E3696" s="302">
        <v>458</v>
      </c>
      <c r="F3696" s="299" t="s">
        <v>303</v>
      </c>
    </row>
    <row r="3697" spans="1:6" x14ac:dyDescent="0.3">
      <c r="A3697" s="302">
        <v>202403</v>
      </c>
      <c r="B3697" s="299" t="s">
        <v>187</v>
      </c>
      <c r="C3697" s="299" t="s">
        <v>35</v>
      </c>
      <c r="D3697" s="302">
        <v>31.684210526315791</v>
      </c>
      <c r="E3697" s="302">
        <v>466</v>
      </c>
      <c r="F3697" s="299" t="s">
        <v>304</v>
      </c>
    </row>
    <row r="3698" spans="1:6" x14ac:dyDescent="0.3">
      <c r="A3698" s="302">
        <v>202403</v>
      </c>
      <c r="B3698" s="299" t="s">
        <v>187</v>
      </c>
      <c r="C3698" s="299" t="s">
        <v>35</v>
      </c>
      <c r="D3698" s="302">
        <v>42</v>
      </c>
      <c r="E3698" s="302">
        <v>470</v>
      </c>
      <c r="F3698" s="299" t="s">
        <v>122</v>
      </c>
    </row>
    <row r="3699" spans="1:6" x14ac:dyDescent="0.3">
      <c r="A3699" s="302">
        <v>202403</v>
      </c>
      <c r="B3699" s="299" t="s">
        <v>187</v>
      </c>
      <c r="C3699" s="299" t="s">
        <v>35</v>
      </c>
      <c r="D3699" s="302">
        <v>14.421052631578947</v>
      </c>
      <c r="E3699" s="302">
        <v>478</v>
      </c>
      <c r="F3699" s="299" t="s">
        <v>305</v>
      </c>
    </row>
    <row r="3700" spans="1:6" x14ac:dyDescent="0.3">
      <c r="A3700" s="302">
        <v>202403</v>
      </c>
      <c r="B3700" s="299" t="s">
        <v>187</v>
      </c>
      <c r="C3700" s="299" t="s">
        <v>35</v>
      </c>
      <c r="D3700" s="302">
        <v>6</v>
      </c>
      <c r="E3700" s="302">
        <v>480</v>
      </c>
      <c r="F3700" s="299" t="s">
        <v>306</v>
      </c>
    </row>
    <row r="3701" spans="1:6" x14ac:dyDescent="0.3">
      <c r="A3701" s="302">
        <v>202403</v>
      </c>
      <c r="B3701" s="299" t="s">
        <v>187</v>
      </c>
      <c r="C3701" s="299" t="s">
        <v>35</v>
      </c>
      <c r="D3701" s="302">
        <v>1256.6842105263158</v>
      </c>
      <c r="E3701" s="302">
        <v>484</v>
      </c>
      <c r="F3701" s="299" t="s">
        <v>307</v>
      </c>
    </row>
    <row r="3702" spans="1:6" x14ac:dyDescent="0.3">
      <c r="A3702" s="302">
        <v>202403</v>
      </c>
      <c r="B3702" s="299" t="s">
        <v>187</v>
      </c>
      <c r="C3702" s="299" t="s">
        <v>35</v>
      </c>
      <c r="D3702" s="302">
        <v>16</v>
      </c>
      <c r="E3702" s="302">
        <v>496</v>
      </c>
      <c r="F3702" s="299" t="s">
        <v>309</v>
      </c>
    </row>
    <row r="3703" spans="1:6" x14ac:dyDescent="0.3">
      <c r="A3703" s="302">
        <v>202403</v>
      </c>
      <c r="B3703" s="299" t="s">
        <v>187</v>
      </c>
      <c r="C3703" s="299" t="s">
        <v>35</v>
      </c>
      <c r="D3703" s="302">
        <v>434.5263157894737</v>
      </c>
      <c r="E3703" s="302">
        <v>498</v>
      </c>
      <c r="F3703" s="299" t="s">
        <v>310</v>
      </c>
    </row>
    <row r="3704" spans="1:6" x14ac:dyDescent="0.3">
      <c r="A3704" s="302">
        <v>202403</v>
      </c>
      <c r="B3704" s="299" t="s">
        <v>187</v>
      </c>
      <c r="C3704" s="299" t="s">
        <v>35</v>
      </c>
      <c r="D3704" s="302">
        <v>10.105263157894736</v>
      </c>
      <c r="E3704" s="302">
        <v>499</v>
      </c>
      <c r="F3704" s="299" t="s">
        <v>311</v>
      </c>
    </row>
    <row r="3705" spans="1:6" x14ac:dyDescent="0.3">
      <c r="A3705" s="302">
        <v>202403</v>
      </c>
      <c r="B3705" s="299" t="s">
        <v>187</v>
      </c>
      <c r="C3705" s="299" t="s">
        <v>35</v>
      </c>
      <c r="D3705" s="302">
        <v>1</v>
      </c>
      <c r="E3705" s="302">
        <v>500</v>
      </c>
      <c r="F3705" s="299" t="s">
        <v>312</v>
      </c>
    </row>
    <row r="3706" spans="1:6" x14ac:dyDescent="0.3">
      <c r="A3706" s="302">
        <v>202403</v>
      </c>
      <c r="B3706" s="299" t="s">
        <v>187</v>
      </c>
      <c r="C3706" s="299" t="s">
        <v>35</v>
      </c>
      <c r="D3706" s="302">
        <v>4965.0526315789475</v>
      </c>
      <c r="E3706" s="302">
        <v>504</v>
      </c>
      <c r="F3706" s="299" t="s">
        <v>95</v>
      </c>
    </row>
    <row r="3707" spans="1:6" x14ac:dyDescent="0.3">
      <c r="A3707" s="302">
        <v>202403</v>
      </c>
      <c r="B3707" s="299" t="s">
        <v>187</v>
      </c>
      <c r="C3707" s="299" t="s">
        <v>35</v>
      </c>
      <c r="D3707" s="302">
        <v>18</v>
      </c>
      <c r="E3707" s="302">
        <v>508</v>
      </c>
      <c r="F3707" s="299" t="s">
        <v>313</v>
      </c>
    </row>
    <row r="3708" spans="1:6" x14ac:dyDescent="0.3">
      <c r="A3708" s="302">
        <v>202403</v>
      </c>
      <c r="B3708" s="299" t="s">
        <v>187</v>
      </c>
      <c r="C3708" s="299" t="s">
        <v>35</v>
      </c>
      <c r="D3708" s="302">
        <v>3</v>
      </c>
      <c r="E3708" s="302">
        <v>516</v>
      </c>
      <c r="F3708" s="299" t="s">
        <v>314</v>
      </c>
    </row>
    <row r="3709" spans="1:6" x14ac:dyDescent="0.3">
      <c r="A3709" s="302">
        <v>202403</v>
      </c>
      <c r="B3709" s="299" t="s">
        <v>187</v>
      </c>
      <c r="C3709" s="299" t="s">
        <v>35</v>
      </c>
      <c r="D3709" s="302">
        <v>223.15789473684211</v>
      </c>
      <c r="E3709" s="302">
        <v>524</v>
      </c>
      <c r="F3709" s="299" t="s">
        <v>315</v>
      </c>
    </row>
    <row r="3710" spans="1:6" x14ac:dyDescent="0.3">
      <c r="A3710" s="302">
        <v>202403</v>
      </c>
      <c r="B3710" s="299" t="s">
        <v>187</v>
      </c>
      <c r="C3710" s="299" t="s">
        <v>35</v>
      </c>
      <c r="D3710" s="302">
        <v>3035.7368421052633</v>
      </c>
      <c r="E3710" s="302">
        <v>528</v>
      </c>
      <c r="F3710" s="299" t="s">
        <v>316</v>
      </c>
    </row>
    <row r="3711" spans="1:6" x14ac:dyDescent="0.3">
      <c r="A3711" s="302">
        <v>202403</v>
      </c>
      <c r="B3711" s="299" t="s">
        <v>187</v>
      </c>
      <c r="C3711" s="299" t="s">
        <v>35</v>
      </c>
      <c r="D3711" s="302">
        <v>3</v>
      </c>
      <c r="E3711" s="302">
        <v>540</v>
      </c>
      <c r="F3711" s="299" t="s">
        <v>317</v>
      </c>
    </row>
    <row r="3712" spans="1:6" x14ac:dyDescent="0.3">
      <c r="A3712" s="302">
        <v>202403</v>
      </c>
      <c r="B3712" s="299" t="s">
        <v>187</v>
      </c>
      <c r="C3712" s="299" t="s">
        <v>35</v>
      </c>
      <c r="D3712" s="302">
        <v>26.368421052631579</v>
      </c>
      <c r="E3712" s="302">
        <v>554</v>
      </c>
      <c r="F3712" s="299" t="s">
        <v>318</v>
      </c>
    </row>
    <row r="3713" spans="1:6" x14ac:dyDescent="0.3">
      <c r="A3713" s="302">
        <v>202403</v>
      </c>
      <c r="B3713" s="299" t="s">
        <v>187</v>
      </c>
      <c r="C3713" s="299" t="s">
        <v>35</v>
      </c>
      <c r="D3713" s="302">
        <v>534.47368421052636</v>
      </c>
      <c r="E3713" s="302">
        <v>558</v>
      </c>
      <c r="F3713" s="299" t="s">
        <v>191</v>
      </c>
    </row>
    <row r="3714" spans="1:6" x14ac:dyDescent="0.3">
      <c r="A3714" s="302">
        <v>202403</v>
      </c>
      <c r="B3714" s="299" t="s">
        <v>187</v>
      </c>
      <c r="C3714" s="299" t="s">
        <v>35</v>
      </c>
      <c r="D3714" s="302">
        <v>267.73684210526318</v>
      </c>
      <c r="E3714" s="302">
        <v>566</v>
      </c>
      <c r="F3714" s="299" t="s">
        <v>319</v>
      </c>
    </row>
    <row r="3715" spans="1:6" x14ac:dyDescent="0.3">
      <c r="A3715" s="302">
        <v>202403</v>
      </c>
      <c r="B3715" s="299" t="s">
        <v>187</v>
      </c>
      <c r="C3715" s="299" t="s">
        <v>35</v>
      </c>
      <c r="D3715" s="302">
        <v>3</v>
      </c>
      <c r="E3715" s="302">
        <v>574</v>
      </c>
      <c r="F3715" s="299" t="s">
        <v>320</v>
      </c>
    </row>
    <row r="3716" spans="1:6" x14ac:dyDescent="0.3">
      <c r="A3716" s="302">
        <v>202403</v>
      </c>
      <c r="B3716" s="299" t="s">
        <v>187</v>
      </c>
      <c r="C3716" s="299" t="s">
        <v>35</v>
      </c>
      <c r="D3716" s="302">
        <v>373.31578947368422</v>
      </c>
      <c r="E3716" s="302">
        <v>578</v>
      </c>
      <c r="F3716" s="299" t="s">
        <v>321</v>
      </c>
    </row>
    <row r="3717" spans="1:6" x14ac:dyDescent="0.3">
      <c r="A3717" s="302">
        <v>202403</v>
      </c>
      <c r="B3717" s="299" t="s">
        <v>187</v>
      </c>
      <c r="C3717" s="299" t="s">
        <v>35</v>
      </c>
      <c r="D3717" s="302">
        <v>1</v>
      </c>
      <c r="E3717" s="302">
        <v>583</v>
      </c>
      <c r="F3717" s="299" t="s">
        <v>389</v>
      </c>
    </row>
    <row r="3718" spans="1:6" x14ac:dyDescent="0.3">
      <c r="A3718" s="302">
        <v>202403</v>
      </c>
      <c r="B3718" s="299" t="s">
        <v>187</v>
      </c>
      <c r="C3718" s="299" t="s">
        <v>35</v>
      </c>
      <c r="D3718" s="302">
        <v>1</v>
      </c>
      <c r="E3718" s="302">
        <v>584</v>
      </c>
      <c r="F3718" s="299" t="s">
        <v>323</v>
      </c>
    </row>
    <row r="3719" spans="1:6" x14ac:dyDescent="0.3">
      <c r="A3719" s="302">
        <v>202403</v>
      </c>
      <c r="B3719" s="299" t="s">
        <v>187</v>
      </c>
      <c r="C3719" s="299" t="s">
        <v>35</v>
      </c>
      <c r="D3719" s="302">
        <v>1398.1578947368421</v>
      </c>
      <c r="E3719" s="302">
        <v>586</v>
      </c>
      <c r="F3719" s="299" t="s">
        <v>324</v>
      </c>
    </row>
    <row r="3720" spans="1:6" x14ac:dyDescent="0.3">
      <c r="A3720" s="302">
        <v>202403</v>
      </c>
      <c r="B3720" s="299" t="s">
        <v>187</v>
      </c>
      <c r="C3720" s="299" t="s">
        <v>35</v>
      </c>
      <c r="D3720" s="302">
        <v>65.10526315789474</v>
      </c>
      <c r="E3720" s="302">
        <v>591</v>
      </c>
      <c r="F3720" s="299" t="s">
        <v>325</v>
      </c>
    </row>
    <row r="3721" spans="1:6" x14ac:dyDescent="0.3">
      <c r="A3721" s="302">
        <v>202403</v>
      </c>
      <c r="B3721" s="299" t="s">
        <v>187</v>
      </c>
      <c r="C3721" s="299" t="s">
        <v>35</v>
      </c>
      <c r="D3721" s="302">
        <v>1618.9473684210527</v>
      </c>
      <c r="E3721" s="302">
        <v>600</v>
      </c>
      <c r="F3721" s="299" t="s">
        <v>192</v>
      </c>
    </row>
    <row r="3722" spans="1:6" x14ac:dyDescent="0.3">
      <c r="A3722" s="302">
        <v>202403</v>
      </c>
      <c r="B3722" s="299" t="s">
        <v>187</v>
      </c>
      <c r="C3722" s="299" t="s">
        <v>35</v>
      </c>
      <c r="D3722" s="302">
        <v>1971.0526315789473</v>
      </c>
      <c r="E3722" s="302">
        <v>604</v>
      </c>
      <c r="F3722" s="299" t="s">
        <v>326</v>
      </c>
    </row>
    <row r="3723" spans="1:6" x14ac:dyDescent="0.3">
      <c r="A3723" s="302">
        <v>202403</v>
      </c>
      <c r="B3723" s="299" t="s">
        <v>187</v>
      </c>
      <c r="C3723" s="299" t="s">
        <v>35</v>
      </c>
      <c r="D3723" s="302">
        <v>385.57894736842104</v>
      </c>
      <c r="E3723" s="302">
        <v>608</v>
      </c>
      <c r="F3723" s="299" t="s">
        <v>327</v>
      </c>
    </row>
    <row r="3724" spans="1:6" x14ac:dyDescent="0.3">
      <c r="A3724" s="302">
        <v>202403</v>
      </c>
      <c r="B3724" s="299" t="s">
        <v>187</v>
      </c>
      <c r="C3724" s="299" t="s">
        <v>35</v>
      </c>
      <c r="D3724" s="302">
        <v>3075.4736842105262</v>
      </c>
      <c r="E3724" s="302">
        <v>616</v>
      </c>
      <c r="F3724" s="299" t="s">
        <v>96</v>
      </c>
    </row>
    <row r="3725" spans="1:6" x14ac:dyDescent="0.3">
      <c r="A3725" s="302">
        <v>202403</v>
      </c>
      <c r="B3725" s="299" t="s">
        <v>187</v>
      </c>
      <c r="C3725" s="299" t="s">
        <v>35</v>
      </c>
      <c r="D3725" s="302">
        <v>2811.0526315789475</v>
      </c>
      <c r="E3725" s="302">
        <v>620</v>
      </c>
      <c r="F3725" s="299" t="s">
        <v>109</v>
      </c>
    </row>
    <row r="3726" spans="1:6" x14ac:dyDescent="0.3">
      <c r="A3726" s="302">
        <v>202403</v>
      </c>
      <c r="B3726" s="299" t="s">
        <v>187</v>
      </c>
      <c r="C3726" s="299" t="s">
        <v>35</v>
      </c>
      <c r="D3726" s="302">
        <v>28</v>
      </c>
      <c r="E3726" s="302">
        <v>624</v>
      </c>
      <c r="F3726" s="299" t="s">
        <v>329</v>
      </c>
    </row>
    <row r="3727" spans="1:6" x14ac:dyDescent="0.3">
      <c r="A3727" s="302">
        <v>202403</v>
      </c>
      <c r="B3727" s="299" t="s">
        <v>187</v>
      </c>
      <c r="C3727" s="299" t="s">
        <v>35</v>
      </c>
      <c r="D3727" s="302">
        <v>1</v>
      </c>
      <c r="E3727" s="302">
        <v>626</v>
      </c>
      <c r="F3727" s="299" t="s">
        <v>330</v>
      </c>
    </row>
    <row r="3728" spans="1:6" x14ac:dyDescent="0.3">
      <c r="A3728" s="302">
        <v>202403</v>
      </c>
      <c r="B3728" s="299" t="s">
        <v>187</v>
      </c>
      <c r="C3728" s="299" t="s">
        <v>35</v>
      </c>
      <c r="D3728" s="302">
        <v>9</v>
      </c>
      <c r="E3728" s="302">
        <v>630</v>
      </c>
      <c r="F3728" s="299" t="s">
        <v>331</v>
      </c>
    </row>
    <row r="3729" spans="1:6" x14ac:dyDescent="0.3">
      <c r="A3729" s="302">
        <v>202403</v>
      </c>
      <c r="B3729" s="299" t="s">
        <v>187</v>
      </c>
      <c r="C3729" s="299" t="s">
        <v>35</v>
      </c>
      <c r="D3729" s="302">
        <v>2</v>
      </c>
      <c r="E3729" s="302">
        <v>638</v>
      </c>
      <c r="F3729" s="299" t="s">
        <v>391</v>
      </c>
    </row>
    <row r="3730" spans="1:6" x14ac:dyDescent="0.3">
      <c r="A3730" s="302">
        <v>202403</v>
      </c>
      <c r="B3730" s="299" t="s">
        <v>187</v>
      </c>
      <c r="C3730" s="299" t="s">
        <v>35</v>
      </c>
      <c r="D3730" s="302">
        <v>15835.21052631579</v>
      </c>
      <c r="E3730" s="302">
        <v>642</v>
      </c>
      <c r="F3730" s="299" t="s">
        <v>97</v>
      </c>
    </row>
    <row r="3731" spans="1:6" x14ac:dyDescent="0.3">
      <c r="A3731" s="302">
        <v>202403</v>
      </c>
      <c r="B3731" s="299" t="s">
        <v>187</v>
      </c>
      <c r="C3731" s="299" t="s">
        <v>35</v>
      </c>
      <c r="D3731" s="302">
        <v>4413.7894736842109</v>
      </c>
      <c r="E3731" s="302">
        <v>643</v>
      </c>
      <c r="F3731" s="299" t="s">
        <v>333</v>
      </c>
    </row>
    <row r="3732" spans="1:6" x14ac:dyDescent="0.3">
      <c r="A3732" s="302">
        <v>202403</v>
      </c>
      <c r="B3732" s="299" t="s">
        <v>187</v>
      </c>
      <c r="C3732" s="299" t="s">
        <v>35</v>
      </c>
      <c r="D3732" s="302">
        <v>40</v>
      </c>
      <c r="E3732" s="302">
        <v>646</v>
      </c>
      <c r="F3732" s="299" t="s">
        <v>334</v>
      </c>
    </row>
    <row r="3733" spans="1:6" x14ac:dyDescent="0.3">
      <c r="A3733" s="302">
        <v>202403</v>
      </c>
      <c r="B3733" s="299" t="s">
        <v>187</v>
      </c>
      <c r="C3733" s="299" t="s">
        <v>35</v>
      </c>
      <c r="D3733" s="302">
        <v>2</v>
      </c>
      <c r="E3733" s="302">
        <v>659</v>
      </c>
      <c r="F3733" s="299" t="s">
        <v>335</v>
      </c>
    </row>
    <row r="3734" spans="1:6" x14ac:dyDescent="0.3">
      <c r="A3734" s="302">
        <v>202403</v>
      </c>
      <c r="B3734" s="299" t="s">
        <v>187</v>
      </c>
      <c r="C3734" s="299" t="s">
        <v>35</v>
      </c>
      <c r="D3734" s="302">
        <v>1</v>
      </c>
      <c r="E3734" s="302">
        <v>660</v>
      </c>
      <c r="F3734" s="299" t="s">
        <v>336</v>
      </c>
    </row>
    <row r="3735" spans="1:6" x14ac:dyDescent="0.3">
      <c r="A3735" s="302">
        <v>202403</v>
      </c>
      <c r="B3735" s="299" t="s">
        <v>187</v>
      </c>
      <c r="C3735" s="299" t="s">
        <v>35</v>
      </c>
      <c r="D3735" s="302">
        <v>1</v>
      </c>
      <c r="E3735" s="302">
        <v>670</v>
      </c>
      <c r="F3735" s="299" t="s">
        <v>393</v>
      </c>
    </row>
    <row r="3736" spans="1:6" x14ac:dyDescent="0.3">
      <c r="A3736" s="302">
        <v>202403</v>
      </c>
      <c r="B3736" s="299" t="s">
        <v>187</v>
      </c>
      <c r="C3736" s="299" t="s">
        <v>35</v>
      </c>
      <c r="D3736" s="302">
        <v>1</v>
      </c>
      <c r="E3736" s="302">
        <v>674</v>
      </c>
      <c r="F3736" s="299" t="s">
        <v>394</v>
      </c>
    </row>
    <row r="3737" spans="1:6" x14ac:dyDescent="0.3">
      <c r="A3737" s="302">
        <v>202403</v>
      </c>
      <c r="B3737" s="299" t="s">
        <v>187</v>
      </c>
      <c r="C3737" s="299" t="s">
        <v>35</v>
      </c>
      <c r="D3737" s="302">
        <v>1</v>
      </c>
      <c r="E3737" s="302">
        <v>678</v>
      </c>
      <c r="F3737" s="299" t="s">
        <v>338</v>
      </c>
    </row>
    <row r="3738" spans="1:6" x14ac:dyDescent="0.3">
      <c r="A3738" s="302">
        <v>202403</v>
      </c>
      <c r="B3738" s="299" t="s">
        <v>187</v>
      </c>
      <c r="C3738" s="299" t="s">
        <v>35</v>
      </c>
      <c r="D3738" s="302">
        <v>11</v>
      </c>
      <c r="E3738" s="302">
        <v>682</v>
      </c>
      <c r="F3738" s="299" t="s">
        <v>339</v>
      </c>
    </row>
    <row r="3739" spans="1:6" x14ac:dyDescent="0.3">
      <c r="A3739" s="302">
        <v>202403</v>
      </c>
      <c r="B3739" s="299" t="s">
        <v>187</v>
      </c>
      <c r="C3739" s="299" t="s">
        <v>35</v>
      </c>
      <c r="D3739" s="302">
        <v>296.10526315789474</v>
      </c>
      <c r="E3739" s="302">
        <v>686</v>
      </c>
      <c r="F3739" s="299" t="s">
        <v>193</v>
      </c>
    </row>
    <row r="3740" spans="1:6" x14ac:dyDescent="0.3">
      <c r="A3740" s="302">
        <v>202403</v>
      </c>
      <c r="B3740" s="299" t="s">
        <v>187</v>
      </c>
      <c r="C3740" s="299" t="s">
        <v>35</v>
      </c>
      <c r="D3740" s="302">
        <v>168.36842105263159</v>
      </c>
      <c r="E3740" s="302">
        <v>688</v>
      </c>
      <c r="F3740" s="299" t="s">
        <v>340</v>
      </c>
    </row>
    <row r="3741" spans="1:6" x14ac:dyDescent="0.3">
      <c r="A3741" s="302">
        <v>202403</v>
      </c>
      <c r="B3741" s="299" t="s">
        <v>187</v>
      </c>
      <c r="C3741" s="299" t="s">
        <v>35</v>
      </c>
      <c r="D3741" s="302">
        <v>1</v>
      </c>
      <c r="E3741" s="302">
        <v>690</v>
      </c>
      <c r="F3741" s="299" t="s">
        <v>341</v>
      </c>
    </row>
    <row r="3742" spans="1:6" x14ac:dyDescent="0.3">
      <c r="A3742" s="302">
        <v>202403</v>
      </c>
      <c r="B3742" s="299" t="s">
        <v>187</v>
      </c>
      <c r="C3742" s="299" t="s">
        <v>35</v>
      </c>
      <c r="D3742" s="302">
        <v>4.2105263157894735</v>
      </c>
      <c r="E3742" s="302">
        <v>694</v>
      </c>
      <c r="F3742" s="299" t="s">
        <v>342</v>
      </c>
    </row>
    <row r="3743" spans="1:6" x14ac:dyDescent="0.3">
      <c r="A3743" s="302">
        <v>202403</v>
      </c>
      <c r="B3743" s="299" t="s">
        <v>187</v>
      </c>
      <c r="C3743" s="299" t="s">
        <v>35</v>
      </c>
      <c r="D3743" s="302">
        <v>21</v>
      </c>
      <c r="E3743" s="302">
        <v>702</v>
      </c>
      <c r="F3743" s="299" t="s">
        <v>343</v>
      </c>
    </row>
    <row r="3744" spans="1:6" x14ac:dyDescent="0.3">
      <c r="A3744" s="302">
        <v>202403</v>
      </c>
      <c r="B3744" s="299" t="s">
        <v>187</v>
      </c>
      <c r="C3744" s="299" t="s">
        <v>35</v>
      </c>
      <c r="D3744" s="302">
        <v>385.42105263157896</v>
      </c>
      <c r="E3744" s="302">
        <v>703</v>
      </c>
      <c r="F3744" s="299" t="s">
        <v>94</v>
      </c>
    </row>
    <row r="3745" spans="1:6" x14ac:dyDescent="0.3">
      <c r="A3745" s="302">
        <v>202403</v>
      </c>
      <c r="B3745" s="299" t="s">
        <v>187</v>
      </c>
      <c r="C3745" s="299" t="s">
        <v>35</v>
      </c>
      <c r="D3745" s="302">
        <v>320.4736842105263</v>
      </c>
      <c r="E3745" s="302">
        <v>704</v>
      </c>
      <c r="F3745" s="299" t="s">
        <v>344</v>
      </c>
    </row>
    <row r="3746" spans="1:6" x14ac:dyDescent="0.3">
      <c r="A3746" s="302">
        <v>202403</v>
      </c>
      <c r="B3746" s="299" t="s">
        <v>187</v>
      </c>
      <c r="C3746" s="299" t="s">
        <v>35</v>
      </c>
      <c r="D3746" s="302">
        <v>166.36842105263159</v>
      </c>
      <c r="E3746" s="302">
        <v>705</v>
      </c>
      <c r="F3746" s="299" t="s">
        <v>115</v>
      </c>
    </row>
    <row r="3747" spans="1:6" x14ac:dyDescent="0.3">
      <c r="A3747" s="302">
        <v>202403</v>
      </c>
      <c r="B3747" s="299" t="s">
        <v>187</v>
      </c>
      <c r="C3747" s="299" t="s">
        <v>35</v>
      </c>
      <c r="D3747" s="302">
        <v>77.631578947368425</v>
      </c>
      <c r="E3747" s="302">
        <v>710</v>
      </c>
      <c r="F3747" s="299" t="s">
        <v>345</v>
      </c>
    </row>
    <row r="3748" spans="1:6" x14ac:dyDescent="0.3">
      <c r="A3748" s="302">
        <v>202403</v>
      </c>
      <c r="B3748" s="299" t="s">
        <v>187</v>
      </c>
      <c r="C3748" s="299" t="s">
        <v>35</v>
      </c>
      <c r="D3748" s="302">
        <v>5</v>
      </c>
      <c r="E3748" s="302">
        <v>716</v>
      </c>
      <c r="F3748" s="299" t="s">
        <v>346</v>
      </c>
    </row>
    <row r="3749" spans="1:6" x14ac:dyDescent="0.3">
      <c r="A3749" s="302">
        <v>202403</v>
      </c>
      <c r="B3749" s="299" t="s">
        <v>187</v>
      </c>
      <c r="C3749" s="299" t="s">
        <v>35</v>
      </c>
      <c r="D3749" s="302">
        <v>1014344.1578947369</v>
      </c>
      <c r="E3749" s="302">
        <v>724</v>
      </c>
      <c r="F3749" s="299" t="s">
        <v>223</v>
      </c>
    </row>
    <row r="3750" spans="1:6" x14ac:dyDescent="0.3">
      <c r="A3750" s="302">
        <v>202403</v>
      </c>
      <c r="B3750" s="299" t="s">
        <v>187</v>
      </c>
      <c r="C3750" s="299" t="s">
        <v>35</v>
      </c>
      <c r="D3750" s="302">
        <v>2</v>
      </c>
      <c r="E3750" s="302">
        <v>729</v>
      </c>
      <c r="F3750" s="299" t="s">
        <v>347</v>
      </c>
    </row>
    <row r="3751" spans="1:6" x14ac:dyDescent="0.3">
      <c r="A3751" s="302">
        <v>202403</v>
      </c>
      <c r="B3751" s="299" t="s">
        <v>187</v>
      </c>
      <c r="C3751" s="299" t="s">
        <v>35</v>
      </c>
      <c r="D3751" s="302">
        <v>2</v>
      </c>
      <c r="E3751" s="302">
        <v>732</v>
      </c>
      <c r="F3751" s="299" t="s">
        <v>348</v>
      </c>
    </row>
    <row r="3752" spans="1:6" x14ac:dyDescent="0.3">
      <c r="A3752" s="302">
        <v>202403</v>
      </c>
      <c r="B3752" s="299" t="s">
        <v>187</v>
      </c>
      <c r="C3752" s="299" t="s">
        <v>35</v>
      </c>
      <c r="D3752" s="302">
        <v>1.7894736842105263</v>
      </c>
      <c r="E3752" s="302">
        <v>740</v>
      </c>
      <c r="F3752" s="299" t="s">
        <v>349</v>
      </c>
    </row>
    <row r="3753" spans="1:6" x14ac:dyDescent="0.3">
      <c r="A3753" s="302">
        <v>202403</v>
      </c>
      <c r="B3753" s="299" t="s">
        <v>187</v>
      </c>
      <c r="C3753" s="299" t="s">
        <v>35</v>
      </c>
      <c r="D3753" s="302">
        <v>1505.6315789473683</v>
      </c>
      <c r="E3753" s="302">
        <v>752</v>
      </c>
      <c r="F3753" s="299" t="s">
        <v>119</v>
      </c>
    </row>
    <row r="3754" spans="1:6" x14ac:dyDescent="0.3">
      <c r="A3754" s="302">
        <v>202403</v>
      </c>
      <c r="B3754" s="299" t="s">
        <v>187</v>
      </c>
      <c r="C3754" s="299" t="s">
        <v>35</v>
      </c>
      <c r="D3754" s="302">
        <v>557.89473684210532</v>
      </c>
      <c r="E3754" s="302">
        <v>756</v>
      </c>
      <c r="F3754" s="299" t="s">
        <v>350</v>
      </c>
    </row>
    <row r="3755" spans="1:6" x14ac:dyDescent="0.3">
      <c r="A3755" s="302">
        <v>202403</v>
      </c>
      <c r="B3755" s="299" t="s">
        <v>187</v>
      </c>
      <c r="C3755" s="299" t="s">
        <v>35</v>
      </c>
      <c r="D3755" s="302">
        <v>64.84210526315789</v>
      </c>
      <c r="E3755" s="302">
        <v>760</v>
      </c>
      <c r="F3755" s="299" t="s">
        <v>351</v>
      </c>
    </row>
    <row r="3756" spans="1:6" x14ac:dyDescent="0.3">
      <c r="A3756" s="302">
        <v>202403</v>
      </c>
      <c r="B3756" s="299" t="s">
        <v>187</v>
      </c>
      <c r="C3756" s="299" t="s">
        <v>35</v>
      </c>
      <c r="D3756" s="302">
        <v>2</v>
      </c>
      <c r="E3756" s="302">
        <v>762</v>
      </c>
      <c r="F3756" s="299" t="s">
        <v>352</v>
      </c>
    </row>
    <row r="3757" spans="1:6" x14ac:dyDescent="0.3">
      <c r="A3757" s="302">
        <v>202403</v>
      </c>
      <c r="B3757" s="299" t="s">
        <v>187</v>
      </c>
      <c r="C3757" s="299" t="s">
        <v>35</v>
      </c>
      <c r="D3757" s="302">
        <v>326.84210526315792</v>
      </c>
      <c r="E3757" s="302">
        <v>764</v>
      </c>
      <c r="F3757" s="299" t="s">
        <v>353</v>
      </c>
    </row>
    <row r="3758" spans="1:6" x14ac:dyDescent="0.3">
      <c r="A3758" s="302">
        <v>202403</v>
      </c>
      <c r="B3758" s="299" t="s">
        <v>187</v>
      </c>
      <c r="C3758" s="299" t="s">
        <v>35</v>
      </c>
      <c r="D3758" s="302">
        <v>3.1578947368421053</v>
      </c>
      <c r="E3758" s="302">
        <v>768</v>
      </c>
      <c r="F3758" s="299" t="s">
        <v>354</v>
      </c>
    </row>
    <row r="3759" spans="1:6" x14ac:dyDescent="0.3">
      <c r="A3759" s="302">
        <v>202403</v>
      </c>
      <c r="B3759" s="299" t="s">
        <v>187</v>
      </c>
      <c r="C3759" s="299" t="s">
        <v>35</v>
      </c>
      <c r="D3759" s="302">
        <v>9</v>
      </c>
      <c r="E3759" s="302">
        <v>780</v>
      </c>
      <c r="F3759" s="299" t="s">
        <v>355</v>
      </c>
    </row>
    <row r="3760" spans="1:6" x14ac:dyDescent="0.3">
      <c r="A3760" s="302">
        <v>202403</v>
      </c>
      <c r="B3760" s="299" t="s">
        <v>187</v>
      </c>
      <c r="C3760" s="299" t="s">
        <v>35</v>
      </c>
      <c r="D3760" s="302">
        <v>1</v>
      </c>
      <c r="E3760" s="302">
        <v>784</v>
      </c>
      <c r="F3760" s="299" t="s">
        <v>356</v>
      </c>
    </row>
    <row r="3761" spans="1:6" x14ac:dyDescent="0.3">
      <c r="A3761" s="302">
        <v>202403</v>
      </c>
      <c r="B3761" s="299" t="s">
        <v>187</v>
      </c>
      <c r="C3761" s="299" t="s">
        <v>35</v>
      </c>
      <c r="D3761" s="302">
        <v>46.789473684210527</v>
      </c>
      <c r="E3761" s="302">
        <v>788</v>
      </c>
      <c r="F3761" s="299" t="s">
        <v>357</v>
      </c>
    </row>
    <row r="3762" spans="1:6" x14ac:dyDescent="0.3">
      <c r="A3762" s="302">
        <v>202403</v>
      </c>
      <c r="B3762" s="299" t="s">
        <v>187</v>
      </c>
      <c r="C3762" s="299" t="s">
        <v>35</v>
      </c>
      <c r="D3762" s="302">
        <v>179.36842105263159</v>
      </c>
      <c r="E3762" s="302">
        <v>792</v>
      </c>
      <c r="F3762" s="299" t="s">
        <v>358</v>
      </c>
    </row>
    <row r="3763" spans="1:6" x14ac:dyDescent="0.3">
      <c r="A3763" s="302">
        <v>202403</v>
      </c>
      <c r="B3763" s="299" t="s">
        <v>187</v>
      </c>
      <c r="C3763" s="299" t="s">
        <v>35</v>
      </c>
      <c r="D3763" s="302">
        <v>1</v>
      </c>
      <c r="E3763" s="302">
        <v>795</v>
      </c>
      <c r="F3763" s="299" t="s">
        <v>359</v>
      </c>
    </row>
    <row r="3764" spans="1:6" x14ac:dyDescent="0.3">
      <c r="A3764" s="302">
        <v>202403</v>
      </c>
      <c r="B3764" s="299" t="s">
        <v>187</v>
      </c>
      <c r="C3764" s="299" t="s">
        <v>35</v>
      </c>
      <c r="D3764" s="302">
        <v>7</v>
      </c>
      <c r="E3764" s="302">
        <v>800</v>
      </c>
      <c r="F3764" s="299" t="s">
        <v>360</v>
      </c>
    </row>
    <row r="3765" spans="1:6" x14ac:dyDescent="0.3">
      <c r="A3765" s="302">
        <v>202403</v>
      </c>
      <c r="B3765" s="299" t="s">
        <v>187</v>
      </c>
      <c r="C3765" s="299" t="s">
        <v>35</v>
      </c>
      <c r="D3765" s="302">
        <v>4561.9473684210525</v>
      </c>
      <c r="E3765" s="302">
        <v>804</v>
      </c>
      <c r="F3765" s="299" t="s">
        <v>98</v>
      </c>
    </row>
    <row r="3766" spans="1:6" x14ac:dyDescent="0.3">
      <c r="A3766" s="302">
        <v>202403</v>
      </c>
      <c r="B3766" s="299" t="s">
        <v>187</v>
      </c>
      <c r="C3766" s="299" t="s">
        <v>35</v>
      </c>
      <c r="D3766" s="302">
        <v>18.684210526315791</v>
      </c>
      <c r="E3766" s="302">
        <v>807</v>
      </c>
      <c r="F3766" s="299" t="s">
        <v>361</v>
      </c>
    </row>
    <row r="3767" spans="1:6" x14ac:dyDescent="0.3">
      <c r="A3767" s="302">
        <v>202403</v>
      </c>
      <c r="B3767" s="299" t="s">
        <v>187</v>
      </c>
      <c r="C3767" s="299" t="s">
        <v>35</v>
      </c>
      <c r="D3767" s="302">
        <v>48.05263157894737</v>
      </c>
      <c r="E3767" s="302">
        <v>818</v>
      </c>
      <c r="F3767" s="299" t="s">
        <v>362</v>
      </c>
    </row>
    <row r="3768" spans="1:6" x14ac:dyDescent="0.3">
      <c r="A3768" s="302">
        <v>202403</v>
      </c>
      <c r="B3768" s="299" t="s">
        <v>187</v>
      </c>
      <c r="C3768" s="299" t="s">
        <v>35</v>
      </c>
      <c r="D3768" s="302">
        <v>9986.2631578947367</v>
      </c>
      <c r="E3768" s="302">
        <v>826</v>
      </c>
      <c r="F3768" s="299" t="s">
        <v>110</v>
      </c>
    </row>
    <row r="3769" spans="1:6" x14ac:dyDescent="0.3">
      <c r="A3769" s="302">
        <v>202403</v>
      </c>
      <c r="B3769" s="299" t="s">
        <v>187</v>
      </c>
      <c r="C3769" s="299" t="s">
        <v>35</v>
      </c>
      <c r="D3769" s="302">
        <v>1</v>
      </c>
      <c r="E3769" s="302">
        <v>830</v>
      </c>
      <c r="F3769" s="299" t="s">
        <v>220</v>
      </c>
    </row>
    <row r="3770" spans="1:6" x14ac:dyDescent="0.3">
      <c r="A3770" s="302">
        <v>202403</v>
      </c>
      <c r="B3770" s="299" t="s">
        <v>187</v>
      </c>
      <c r="C3770" s="299" t="s">
        <v>35</v>
      </c>
      <c r="D3770" s="302">
        <v>1</v>
      </c>
      <c r="E3770" s="302">
        <v>832</v>
      </c>
      <c r="F3770" s="299" t="s">
        <v>397</v>
      </c>
    </row>
    <row r="3771" spans="1:6" x14ac:dyDescent="0.3">
      <c r="A3771" s="302">
        <v>202403</v>
      </c>
      <c r="B3771" s="299" t="s">
        <v>187</v>
      </c>
      <c r="C3771" s="299" t="s">
        <v>35</v>
      </c>
      <c r="D3771" s="302">
        <v>1</v>
      </c>
      <c r="E3771" s="302">
        <v>833</v>
      </c>
      <c r="F3771" s="299" t="s">
        <v>363</v>
      </c>
    </row>
    <row r="3772" spans="1:6" x14ac:dyDescent="0.3">
      <c r="A3772" s="302">
        <v>202403</v>
      </c>
      <c r="B3772" s="299" t="s">
        <v>187</v>
      </c>
      <c r="C3772" s="299" t="s">
        <v>35</v>
      </c>
      <c r="D3772" s="302">
        <v>39</v>
      </c>
      <c r="E3772" s="302">
        <v>834</v>
      </c>
      <c r="F3772" s="299" t="s">
        <v>364</v>
      </c>
    </row>
    <row r="3773" spans="1:6" x14ac:dyDescent="0.3">
      <c r="A3773" s="302">
        <v>202403</v>
      </c>
      <c r="B3773" s="299" t="s">
        <v>187</v>
      </c>
      <c r="C3773" s="299" t="s">
        <v>35</v>
      </c>
      <c r="D3773" s="302">
        <v>1644.2631578947369</v>
      </c>
      <c r="E3773" s="302">
        <v>840</v>
      </c>
      <c r="F3773" s="299" t="s">
        <v>365</v>
      </c>
    </row>
    <row r="3774" spans="1:6" x14ac:dyDescent="0.3">
      <c r="A3774" s="302">
        <v>202403</v>
      </c>
      <c r="B3774" s="299" t="s">
        <v>187</v>
      </c>
      <c r="C3774" s="299" t="s">
        <v>35</v>
      </c>
      <c r="D3774" s="302">
        <v>3</v>
      </c>
      <c r="E3774" s="302">
        <v>850</v>
      </c>
      <c r="F3774" s="299" t="s">
        <v>366</v>
      </c>
    </row>
    <row r="3775" spans="1:6" x14ac:dyDescent="0.3">
      <c r="A3775" s="302">
        <v>202403</v>
      </c>
      <c r="B3775" s="299" t="s">
        <v>187</v>
      </c>
      <c r="C3775" s="299" t="s">
        <v>35</v>
      </c>
      <c r="D3775" s="302">
        <v>6</v>
      </c>
      <c r="E3775" s="302">
        <v>854</v>
      </c>
      <c r="F3775" s="299" t="s">
        <v>367</v>
      </c>
    </row>
    <row r="3776" spans="1:6" x14ac:dyDescent="0.3">
      <c r="A3776" s="302">
        <v>202403</v>
      </c>
      <c r="B3776" s="299" t="s">
        <v>187</v>
      </c>
      <c r="C3776" s="299" t="s">
        <v>35</v>
      </c>
      <c r="D3776" s="302">
        <v>658.84210526315792</v>
      </c>
      <c r="E3776" s="302">
        <v>858</v>
      </c>
      <c r="F3776" s="299" t="s">
        <v>368</v>
      </c>
    </row>
    <row r="3777" spans="1:6" x14ac:dyDescent="0.3">
      <c r="A3777" s="302">
        <v>202403</v>
      </c>
      <c r="B3777" s="299" t="s">
        <v>187</v>
      </c>
      <c r="C3777" s="299" t="s">
        <v>35</v>
      </c>
      <c r="D3777" s="302">
        <v>28.894736842105264</v>
      </c>
      <c r="E3777" s="302">
        <v>860</v>
      </c>
      <c r="F3777" s="299" t="s">
        <v>369</v>
      </c>
    </row>
    <row r="3778" spans="1:6" x14ac:dyDescent="0.3">
      <c r="A3778" s="302">
        <v>202403</v>
      </c>
      <c r="B3778" s="299" t="s">
        <v>187</v>
      </c>
      <c r="C3778" s="299" t="s">
        <v>35</v>
      </c>
      <c r="D3778" s="302">
        <v>7319.5789473684208</v>
      </c>
      <c r="E3778" s="302">
        <v>862</v>
      </c>
      <c r="F3778" s="299" t="s">
        <v>111</v>
      </c>
    </row>
    <row r="3779" spans="1:6" x14ac:dyDescent="0.3">
      <c r="A3779" s="302">
        <v>202403</v>
      </c>
      <c r="B3779" s="299" t="s">
        <v>187</v>
      </c>
      <c r="C3779" s="299" t="s">
        <v>35</v>
      </c>
      <c r="D3779" s="302">
        <v>1.2105263157894737</v>
      </c>
      <c r="E3779" s="302">
        <v>876</v>
      </c>
      <c r="F3779" s="299" t="s">
        <v>370</v>
      </c>
    </row>
    <row r="3780" spans="1:6" x14ac:dyDescent="0.3">
      <c r="A3780" s="302">
        <v>202403</v>
      </c>
      <c r="B3780" s="299" t="s">
        <v>187</v>
      </c>
      <c r="C3780" s="299" t="s">
        <v>35</v>
      </c>
      <c r="D3780" s="302">
        <v>1</v>
      </c>
      <c r="E3780" s="302">
        <v>882</v>
      </c>
      <c r="F3780" s="299" t="s">
        <v>371</v>
      </c>
    </row>
    <row r="3781" spans="1:6" x14ac:dyDescent="0.3">
      <c r="A3781" s="302">
        <v>202403</v>
      </c>
      <c r="B3781" s="299" t="s">
        <v>187</v>
      </c>
      <c r="C3781" s="299" t="s">
        <v>35</v>
      </c>
      <c r="D3781" s="302">
        <v>3</v>
      </c>
      <c r="E3781" s="302">
        <v>894</v>
      </c>
      <c r="F3781" s="299" t="s">
        <v>372</v>
      </c>
    </row>
    <row r="3782" spans="1:6" x14ac:dyDescent="0.3">
      <c r="A3782" s="302">
        <v>202403</v>
      </c>
      <c r="B3782" s="299" t="s">
        <v>187</v>
      </c>
      <c r="C3782" s="299" t="s">
        <v>35</v>
      </c>
      <c r="D3782" s="302">
        <v>8.5789473684210531</v>
      </c>
      <c r="E3782" s="302">
        <v>952</v>
      </c>
      <c r="F3782" s="299" t="s">
        <v>459</v>
      </c>
    </row>
    <row r="3783" spans="1:6" x14ac:dyDescent="0.3">
      <c r="A3783" s="302">
        <v>202403</v>
      </c>
      <c r="B3783" s="299" t="s">
        <v>187</v>
      </c>
      <c r="C3783" s="299" t="s">
        <v>35</v>
      </c>
      <c r="D3783" s="302">
        <v>194.68421052631578</v>
      </c>
      <c r="E3783" s="302">
        <v>953</v>
      </c>
      <c r="F3783" s="299" t="s">
        <v>189</v>
      </c>
    </row>
    <row r="3784" spans="1:6" x14ac:dyDescent="0.3">
      <c r="A3784" s="302">
        <v>202403</v>
      </c>
      <c r="B3784" s="299" t="s">
        <v>187</v>
      </c>
      <c r="C3784" s="299" t="s">
        <v>35</v>
      </c>
      <c r="D3784" s="302">
        <v>3</v>
      </c>
      <c r="E3784" s="302">
        <v>954</v>
      </c>
      <c r="F3784" s="299" t="s">
        <v>189</v>
      </c>
    </row>
    <row r="3785" spans="1:6" x14ac:dyDescent="0.3">
      <c r="A3785" s="302">
        <v>202403</v>
      </c>
      <c r="B3785" s="299" t="s">
        <v>187</v>
      </c>
      <c r="C3785" s="299" t="s">
        <v>35</v>
      </c>
      <c r="D3785" s="302">
        <v>3</v>
      </c>
      <c r="E3785" s="302">
        <v>955</v>
      </c>
      <c r="F3785" s="299" t="s">
        <v>189</v>
      </c>
    </row>
    <row r="3786" spans="1:6" x14ac:dyDescent="0.3">
      <c r="A3786" s="302">
        <v>202403</v>
      </c>
      <c r="B3786" s="299" t="s">
        <v>187</v>
      </c>
      <c r="C3786" s="299" t="s">
        <v>89</v>
      </c>
      <c r="D3786" s="302">
        <v>2.736842105263158</v>
      </c>
      <c r="E3786" s="302">
        <v>724</v>
      </c>
      <c r="F3786" s="299" t="s">
        <v>223</v>
      </c>
    </row>
    <row r="3787" spans="1:6" x14ac:dyDescent="0.3">
      <c r="A3787" s="302">
        <v>202403</v>
      </c>
      <c r="B3787" s="299" t="s">
        <v>187</v>
      </c>
      <c r="C3787" s="299" t="s">
        <v>36</v>
      </c>
      <c r="D3787" s="302">
        <v>96.263157894736835</v>
      </c>
      <c r="E3787" s="302">
        <v>4</v>
      </c>
      <c r="F3787" s="299" t="s">
        <v>226</v>
      </c>
    </row>
    <row r="3788" spans="1:6" x14ac:dyDescent="0.3">
      <c r="A3788" s="302">
        <v>202403</v>
      </c>
      <c r="B3788" s="299" t="s">
        <v>187</v>
      </c>
      <c r="C3788" s="299" t="s">
        <v>36</v>
      </c>
      <c r="D3788" s="302">
        <v>330.21052631578948</v>
      </c>
      <c r="E3788" s="302">
        <v>8</v>
      </c>
      <c r="F3788" s="299" t="s">
        <v>227</v>
      </c>
    </row>
    <row r="3789" spans="1:6" x14ac:dyDescent="0.3">
      <c r="A3789" s="302">
        <v>202403</v>
      </c>
      <c r="B3789" s="299" t="s">
        <v>187</v>
      </c>
      <c r="C3789" s="299" t="s">
        <v>36</v>
      </c>
      <c r="D3789" s="302">
        <v>1</v>
      </c>
      <c r="E3789" s="302">
        <v>10</v>
      </c>
      <c r="F3789" s="299" t="s">
        <v>228</v>
      </c>
    </row>
    <row r="3790" spans="1:6" x14ac:dyDescent="0.3">
      <c r="A3790" s="302">
        <v>202403</v>
      </c>
      <c r="B3790" s="299" t="s">
        <v>187</v>
      </c>
      <c r="C3790" s="299" t="s">
        <v>36</v>
      </c>
      <c r="D3790" s="302">
        <v>1647.421052631579</v>
      </c>
      <c r="E3790" s="302">
        <v>12</v>
      </c>
      <c r="F3790" s="299" t="s">
        <v>229</v>
      </c>
    </row>
    <row r="3791" spans="1:6" x14ac:dyDescent="0.3">
      <c r="A3791" s="302">
        <v>202403</v>
      </c>
      <c r="B3791" s="299" t="s">
        <v>187</v>
      </c>
      <c r="C3791" s="299" t="s">
        <v>36</v>
      </c>
      <c r="D3791" s="302">
        <v>74</v>
      </c>
      <c r="E3791" s="302">
        <v>20</v>
      </c>
      <c r="F3791" s="299" t="s">
        <v>230</v>
      </c>
    </row>
    <row r="3792" spans="1:6" x14ac:dyDescent="0.3">
      <c r="A3792" s="302">
        <v>202403</v>
      </c>
      <c r="B3792" s="299" t="s">
        <v>187</v>
      </c>
      <c r="C3792" s="299" t="s">
        <v>36</v>
      </c>
      <c r="D3792" s="302">
        <v>33</v>
      </c>
      <c r="E3792" s="302">
        <v>24</v>
      </c>
      <c r="F3792" s="299" t="s">
        <v>231</v>
      </c>
    </row>
    <row r="3793" spans="1:6" x14ac:dyDescent="0.3">
      <c r="A3793" s="302">
        <v>202403</v>
      </c>
      <c r="B3793" s="299" t="s">
        <v>187</v>
      </c>
      <c r="C3793" s="299" t="s">
        <v>36</v>
      </c>
      <c r="D3793" s="302">
        <v>0.94736842105263153</v>
      </c>
      <c r="E3793" s="302">
        <v>28</v>
      </c>
      <c r="F3793" s="299" t="s">
        <v>373</v>
      </c>
    </row>
    <row r="3794" spans="1:6" x14ac:dyDescent="0.3">
      <c r="A3794" s="302">
        <v>202403</v>
      </c>
      <c r="B3794" s="299" t="s">
        <v>187</v>
      </c>
      <c r="C3794" s="299" t="s">
        <v>36</v>
      </c>
      <c r="D3794" s="302">
        <v>46.631578947368418</v>
      </c>
      <c r="E3794" s="302">
        <v>31</v>
      </c>
      <c r="F3794" s="299" t="s">
        <v>232</v>
      </c>
    </row>
    <row r="3795" spans="1:6" x14ac:dyDescent="0.3">
      <c r="A3795" s="302">
        <v>202403</v>
      </c>
      <c r="B3795" s="299" t="s">
        <v>187</v>
      </c>
      <c r="C3795" s="299" t="s">
        <v>36</v>
      </c>
      <c r="D3795" s="302">
        <v>6243.5789473684208</v>
      </c>
      <c r="E3795" s="302">
        <v>32</v>
      </c>
      <c r="F3795" s="299" t="s">
        <v>183</v>
      </c>
    </row>
    <row r="3796" spans="1:6" x14ac:dyDescent="0.3">
      <c r="A3796" s="302">
        <v>202403</v>
      </c>
      <c r="B3796" s="299" t="s">
        <v>187</v>
      </c>
      <c r="C3796" s="299" t="s">
        <v>36</v>
      </c>
      <c r="D3796" s="302">
        <v>200</v>
      </c>
      <c r="E3796" s="302">
        <v>36</v>
      </c>
      <c r="F3796" s="299" t="s">
        <v>233</v>
      </c>
    </row>
    <row r="3797" spans="1:6" x14ac:dyDescent="0.3">
      <c r="A3797" s="302">
        <v>202403</v>
      </c>
      <c r="B3797" s="299" t="s">
        <v>187</v>
      </c>
      <c r="C3797" s="299" t="s">
        <v>36</v>
      </c>
      <c r="D3797" s="302">
        <v>694.0526315789474</v>
      </c>
      <c r="E3797" s="302">
        <v>40</v>
      </c>
      <c r="F3797" s="299" t="s">
        <v>100</v>
      </c>
    </row>
    <row r="3798" spans="1:6" x14ac:dyDescent="0.3">
      <c r="A3798" s="302">
        <v>202403</v>
      </c>
      <c r="B3798" s="299" t="s">
        <v>187</v>
      </c>
      <c r="C3798" s="299" t="s">
        <v>36</v>
      </c>
      <c r="D3798" s="302">
        <v>1</v>
      </c>
      <c r="E3798" s="302">
        <v>48</v>
      </c>
      <c r="F3798" s="299" t="s">
        <v>235</v>
      </c>
    </row>
    <row r="3799" spans="1:6" x14ac:dyDescent="0.3">
      <c r="A3799" s="302">
        <v>202403</v>
      </c>
      <c r="B3799" s="299" t="s">
        <v>187</v>
      </c>
      <c r="C3799" s="299" t="s">
        <v>36</v>
      </c>
      <c r="D3799" s="302">
        <v>1743.1052631578948</v>
      </c>
      <c r="E3799" s="302">
        <v>50</v>
      </c>
      <c r="F3799" s="299" t="s">
        <v>236</v>
      </c>
    </row>
    <row r="3800" spans="1:6" x14ac:dyDescent="0.3">
      <c r="A3800" s="302">
        <v>202403</v>
      </c>
      <c r="B3800" s="299" t="s">
        <v>187</v>
      </c>
      <c r="C3800" s="299" t="s">
        <v>36</v>
      </c>
      <c r="D3800" s="302">
        <v>689.52631578947364</v>
      </c>
      <c r="E3800" s="302">
        <v>51</v>
      </c>
      <c r="F3800" s="299" t="s">
        <v>237</v>
      </c>
    </row>
    <row r="3801" spans="1:6" x14ac:dyDescent="0.3">
      <c r="A3801" s="302">
        <v>202403</v>
      </c>
      <c r="B3801" s="299" t="s">
        <v>187</v>
      </c>
      <c r="C3801" s="299" t="s">
        <v>36</v>
      </c>
      <c r="D3801" s="302">
        <v>3</v>
      </c>
      <c r="E3801" s="302">
        <v>52</v>
      </c>
      <c r="F3801" s="299" t="s">
        <v>238</v>
      </c>
    </row>
    <row r="3802" spans="1:6" x14ac:dyDescent="0.3">
      <c r="A3802" s="302">
        <v>202403</v>
      </c>
      <c r="B3802" s="299" t="s">
        <v>187</v>
      </c>
      <c r="C3802" s="299" t="s">
        <v>36</v>
      </c>
      <c r="D3802" s="302">
        <v>3137.2105263157896</v>
      </c>
      <c r="E3802" s="302">
        <v>56</v>
      </c>
      <c r="F3802" s="299" t="s">
        <v>239</v>
      </c>
    </row>
    <row r="3803" spans="1:6" x14ac:dyDescent="0.3">
      <c r="A3803" s="302">
        <v>202403</v>
      </c>
      <c r="B3803" s="299" t="s">
        <v>187</v>
      </c>
      <c r="C3803" s="299" t="s">
        <v>36</v>
      </c>
      <c r="D3803" s="302">
        <v>2</v>
      </c>
      <c r="E3803" s="302">
        <v>60</v>
      </c>
      <c r="F3803" s="299" t="s">
        <v>240</v>
      </c>
    </row>
    <row r="3804" spans="1:6" x14ac:dyDescent="0.3">
      <c r="A3804" s="302">
        <v>202403</v>
      </c>
      <c r="B3804" s="299" t="s">
        <v>187</v>
      </c>
      <c r="C3804" s="299" t="s">
        <v>36</v>
      </c>
      <c r="D3804" s="302">
        <v>2</v>
      </c>
      <c r="E3804" s="302">
        <v>64</v>
      </c>
      <c r="F3804" s="299" t="s">
        <v>374</v>
      </c>
    </row>
    <row r="3805" spans="1:6" x14ac:dyDescent="0.3">
      <c r="A3805" s="302">
        <v>202403</v>
      </c>
      <c r="B3805" s="299" t="s">
        <v>187</v>
      </c>
      <c r="C3805" s="299" t="s">
        <v>36</v>
      </c>
      <c r="D3805" s="302">
        <v>2610.5789473684213</v>
      </c>
      <c r="E3805" s="302">
        <v>68</v>
      </c>
      <c r="F3805" s="299" t="s">
        <v>241</v>
      </c>
    </row>
    <row r="3806" spans="1:6" x14ac:dyDescent="0.3">
      <c r="A3806" s="302">
        <v>202403</v>
      </c>
      <c r="B3806" s="299" t="s">
        <v>187</v>
      </c>
      <c r="C3806" s="299" t="s">
        <v>36</v>
      </c>
      <c r="D3806" s="302">
        <v>48.578947368421055</v>
      </c>
      <c r="E3806" s="302">
        <v>70</v>
      </c>
      <c r="F3806" s="299" t="s">
        <v>242</v>
      </c>
    </row>
    <row r="3807" spans="1:6" x14ac:dyDescent="0.3">
      <c r="A3807" s="302">
        <v>202403</v>
      </c>
      <c r="B3807" s="299" t="s">
        <v>187</v>
      </c>
      <c r="C3807" s="299" t="s">
        <v>36</v>
      </c>
      <c r="D3807" s="302">
        <v>2</v>
      </c>
      <c r="E3807" s="302">
        <v>72</v>
      </c>
      <c r="F3807" s="299" t="s">
        <v>375</v>
      </c>
    </row>
    <row r="3808" spans="1:6" x14ac:dyDescent="0.3">
      <c r="A3808" s="302">
        <v>202403</v>
      </c>
      <c r="B3808" s="299" t="s">
        <v>187</v>
      </c>
      <c r="C3808" s="299" t="s">
        <v>36</v>
      </c>
      <c r="D3808" s="302">
        <v>2975.4210526315787</v>
      </c>
      <c r="E3808" s="302">
        <v>76</v>
      </c>
      <c r="F3808" s="299" t="s">
        <v>243</v>
      </c>
    </row>
    <row r="3809" spans="1:6" x14ac:dyDescent="0.3">
      <c r="A3809" s="302">
        <v>202403</v>
      </c>
      <c r="B3809" s="299" t="s">
        <v>187</v>
      </c>
      <c r="C3809" s="299" t="s">
        <v>36</v>
      </c>
      <c r="D3809" s="302">
        <v>3</v>
      </c>
      <c r="E3809" s="302">
        <v>84</v>
      </c>
      <c r="F3809" s="299" t="s">
        <v>401</v>
      </c>
    </row>
    <row r="3810" spans="1:6" x14ac:dyDescent="0.3">
      <c r="A3810" s="302">
        <v>202403</v>
      </c>
      <c r="B3810" s="299" t="s">
        <v>187</v>
      </c>
      <c r="C3810" s="299" t="s">
        <v>36</v>
      </c>
      <c r="D3810" s="302">
        <v>2</v>
      </c>
      <c r="E3810" s="302">
        <v>86</v>
      </c>
      <c r="F3810" s="299" t="s">
        <v>244</v>
      </c>
    </row>
    <row r="3811" spans="1:6" x14ac:dyDescent="0.3">
      <c r="A3811" s="302">
        <v>202403</v>
      </c>
      <c r="B3811" s="299" t="s">
        <v>187</v>
      </c>
      <c r="C3811" s="299" t="s">
        <v>36</v>
      </c>
      <c r="D3811" s="302">
        <v>1</v>
      </c>
      <c r="E3811" s="302">
        <v>92</v>
      </c>
      <c r="F3811" s="299" t="s">
        <v>376</v>
      </c>
    </row>
    <row r="3812" spans="1:6" x14ac:dyDescent="0.3">
      <c r="A3812" s="302">
        <v>202403</v>
      </c>
      <c r="B3812" s="299" t="s">
        <v>187</v>
      </c>
      <c r="C3812" s="299" t="s">
        <v>36</v>
      </c>
      <c r="D3812" s="302">
        <v>1</v>
      </c>
      <c r="E3812" s="302">
        <v>96</v>
      </c>
      <c r="F3812" s="299" t="s">
        <v>377</v>
      </c>
    </row>
    <row r="3813" spans="1:6" x14ac:dyDescent="0.3">
      <c r="A3813" s="302">
        <v>202403</v>
      </c>
      <c r="B3813" s="299" t="s">
        <v>187</v>
      </c>
      <c r="C3813" s="299" t="s">
        <v>36</v>
      </c>
      <c r="D3813" s="302">
        <v>4963.5789473684208</v>
      </c>
      <c r="E3813" s="302">
        <v>100</v>
      </c>
      <c r="F3813" s="299" t="s">
        <v>101</v>
      </c>
    </row>
    <row r="3814" spans="1:6" x14ac:dyDescent="0.3">
      <c r="A3814" s="302">
        <v>202403</v>
      </c>
      <c r="B3814" s="299" t="s">
        <v>187</v>
      </c>
      <c r="C3814" s="299" t="s">
        <v>36</v>
      </c>
      <c r="D3814" s="302">
        <v>9</v>
      </c>
      <c r="E3814" s="302">
        <v>104</v>
      </c>
      <c r="F3814" s="299" t="s">
        <v>245</v>
      </c>
    </row>
    <row r="3815" spans="1:6" x14ac:dyDescent="0.3">
      <c r="A3815" s="302">
        <v>202403</v>
      </c>
      <c r="B3815" s="299" t="s">
        <v>187</v>
      </c>
      <c r="C3815" s="299" t="s">
        <v>36</v>
      </c>
      <c r="D3815" s="302">
        <v>262.26315789473682</v>
      </c>
      <c r="E3815" s="302">
        <v>112</v>
      </c>
      <c r="F3815" s="299" t="s">
        <v>247</v>
      </c>
    </row>
    <row r="3816" spans="1:6" x14ac:dyDescent="0.3">
      <c r="A3816" s="302">
        <v>202403</v>
      </c>
      <c r="B3816" s="299" t="s">
        <v>187</v>
      </c>
      <c r="C3816" s="299" t="s">
        <v>36</v>
      </c>
      <c r="D3816" s="302">
        <v>123.21052631578948</v>
      </c>
      <c r="E3816" s="302">
        <v>120</v>
      </c>
      <c r="F3816" s="299" t="s">
        <v>249</v>
      </c>
    </row>
    <row r="3817" spans="1:6" x14ac:dyDescent="0.3">
      <c r="A3817" s="302">
        <v>202403</v>
      </c>
      <c r="B3817" s="299" t="s">
        <v>187</v>
      </c>
      <c r="C3817" s="299" t="s">
        <v>36</v>
      </c>
      <c r="D3817" s="302">
        <v>257.68421052631578</v>
      </c>
      <c r="E3817" s="302">
        <v>124</v>
      </c>
      <c r="F3817" s="299" t="s">
        <v>250</v>
      </c>
    </row>
    <row r="3818" spans="1:6" x14ac:dyDescent="0.3">
      <c r="A3818" s="302">
        <v>202403</v>
      </c>
      <c r="B3818" s="299" t="s">
        <v>187</v>
      </c>
      <c r="C3818" s="299" t="s">
        <v>36</v>
      </c>
      <c r="D3818" s="302">
        <v>32.842105263157897</v>
      </c>
      <c r="E3818" s="302">
        <v>132</v>
      </c>
      <c r="F3818" s="299" t="s">
        <v>251</v>
      </c>
    </row>
    <row r="3819" spans="1:6" x14ac:dyDescent="0.3">
      <c r="A3819" s="302">
        <v>202403</v>
      </c>
      <c r="B3819" s="299" t="s">
        <v>187</v>
      </c>
      <c r="C3819" s="299" t="s">
        <v>36</v>
      </c>
      <c r="D3819" s="302">
        <v>4</v>
      </c>
      <c r="E3819" s="302">
        <v>140</v>
      </c>
      <c r="F3819" s="299" t="s">
        <v>378</v>
      </c>
    </row>
    <row r="3820" spans="1:6" x14ac:dyDescent="0.3">
      <c r="A3820" s="302">
        <v>202403</v>
      </c>
      <c r="B3820" s="299" t="s">
        <v>187</v>
      </c>
      <c r="C3820" s="299" t="s">
        <v>36</v>
      </c>
      <c r="D3820" s="302">
        <v>22.94736842105263</v>
      </c>
      <c r="E3820" s="302">
        <v>144</v>
      </c>
      <c r="F3820" s="299" t="s">
        <v>253</v>
      </c>
    </row>
    <row r="3821" spans="1:6" x14ac:dyDescent="0.3">
      <c r="A3821" s="302">
        <v>202403</v>
      </c>
      <c r="B3821" s="299" t="s">
        <v>187</v>
      </c>
      <c r="C3821" s="299" t="s">
        <v>36</v>
      </c>
      <c r="D3821" s="302">
        <v>2</v>
      </c>
      <c r="E3821" s="302">
        <v>148</v>
      </c>
      <c r="F3821" s="299" t="s">
        <v>379</v>
      </c>
    </row>
    <row r="3822" spans="1:6" x14ac:dyDescent="0.3">
      <c r="A3822" s="302">
        <v>202403</v>
      </c>
      <c r="B3822" s="299" t="s">
        <v>187</v>
      </c>
      <c r="C3822" s="299" t="s">
        <v>36</v>
      </c>
      <c r="D3822" s="302">
        <v>1051.9473684210527</v>
      </c>
      <c r="E3822" s="302">
        <v>152</v>
      </c>
      <c r="F3822" s="299" t="s">
        <v>254</v>
      </c>
    </row>
    <row r="3823" spans="1:6" x14ac:dyDescent="0.3">
      <c r="A3823" s="302">
        <v>202403</v>
      </c>
      <c r="B3823" s="299" t="s">
        <v>187</v>
      </c>
      <c r="C3823" s="299" t="s">
        <v>36</v>
      </c>
      <c r="D3823" s="302">
        <v>33078.368421052633</v>
      </c>
      <c r="E3823" s="302">
        <v>156</v>
      </c>
      <c r="F3823" s="299" t="s">
        <v>112</v>
      </c>
    </row>
    <row r="3824" spans="1:6" x14ac:dyDescent="0.3">
      <c r="A3824" s="302">
        <v>202403</v>
      </c>
      <c r="B3824" s="299" t="s">
        <v>187</v>
      </c>
      <c r="C3824" s="299" t="s">
        <v>36</v>
      </c>
      <c r="D3824" s="302">
        <v>30.157894736842106</v>
      </c>
      <c r="E3824" s="302">
        <v>158</v>
      </c>
      <c r="F3824" s="299" t="s">
        <v>255</v>
      </c>
    </row>
    <row r="3825" spans="1:6" x14ac:dyDescent="0.3">
      <c r="A3825" s="302">
        <v>202403</v>
      </c>
      <c r="B3825" s="299" t="s">
        <v>187</v>
      </c>
      <c r="C3825" s="299" t="s">
        <v>36</v>
      </c>
      <c r="D3825" s="302">
        <v>9474.2631578947367</v>
      </c>
      <c r="E3825" s="302">
        <v>170</v>
      </c>
      <c r="F3825" s="299" t="s">
        <v>102</v>
      </c>
    </row>
    <row r="3826" spans="1:6" x14ac:dyDescent="0.3">
      <c r="A3826" s="302">
        <v>202403</v>
      </c>
      <c r="B3826" s="299" t="s">
        <v>187</v>
      </c>
      <c r="C3826" s="299" t="s">
        <v>36</v>
      </c>
      <c r="D3826" s="302">
        <v>1</v>
      </c>
      <c r="E3826" s="302">
        <v>174</v>
      </c>
      <c r="F3826" s="299" t="s">
        <v>257</v>
      </c>
    </row>
    <row r="3827" spans="1:6" x14ac:dyDescent="0.3">
      <c r="A3827" s="302">
        <v>202403</v>
      </c>
      <c r="B3827" s="299" t="s">
        <v>187</v>
      </c>
      <c r="C3827" s="299" t="s">
        <v>36</v>
      </c>
      <c r="D3827" s="302">
        <v>27.368421052631579</v>
      </c>
      <c r="E3827" s="302">
        <v>178</v>
      </c>
      <c r="F3827" s="299" t="s">
        <v>258</v>
      </c>
    </row>
    <row r="3828" spans="1:6" x14ac:dyDescent="0.3">
      <c r="A3828" s="302">
        <v>202403</v>
      </c>
      <c r="B3828" s="299" t="s">
        <v>187</v>
      </c>
      <c r="C3828" s="299" t="s">
        <v>36</v>
      </c>
      <c r="D3828" s="302">
        <v>13</v>
      </c>
      <c r="E3828" s="302">
        <v>180</v>
      </c>
      <c r="F3828" s="299" t="s">
        <v>259</v>
      </c>
    </row>
    <row r="3829" spans="1:6" x14ac:dyDescent="0.3">
      <c r="A3829" s="302">
        <v>202403</v>
      </c>
      <c r="B3829" s="299" t="s">
        <v>187</v>
      </c>
      <c r="C3829" s="299" t="s">
        <v>36</v>
      </c>
      <c r="D3829" s="302">
        <v>79.473684210526315</v>
      </c>
      <c r="E3829" s="302">
        <v>188</v>
      </c>
      <c r="F3829" s="299" t="s">
        <v>260</v>
      </c>
    </row>
    <row r="3830" spans="1:6" x14ac:dyDescent="0.3">
      <c r="A3830" s="302">
        <v>202403</v>
      </c>
      <c r="B3830" s="299" t="s">
        <v>187</v>
      </c>
      <c r="C3830" s="299" t="s">
        <v>36</v>
      </c>
      <c r="D3830" s="302">
        <v>232.47368421052633</v>
      </c>
      <c r="E3830" s="302">
        <v>191</v>
      </c>
      <c r="F3830" s="299" t="s">
        <v>103</v>
      </c>
    </row>
    <row r="3831" spans="1:6" x14ac:dyDescent="0.3">
      <c r="A3831" s="302">
        <v>202403</v>
      </c>
      <c r="B3831" s="299" t="s">
        <v>187</v>
      </c>
      <c r="C3831" s="299" t="s">
        <v>36</v>
      </c>
      <c r="D3831" s="302">
        <v>1742.9473684210527</v>
      </c>
      <c r="E3831" s="302">
        <v>192</v>
      </c>
      <c r="F3831" s="299" t="s">
        <v>261</v>
      </c>
    </row>
    <row r="3832" spans="1:6" x14ac:dyDescent="0.3">
      <c r="A3832" s="302">
        <v>202403</v>
      </c>
      <c r="B3832" s="299" t="s">
        <v>187</v>
      </c>
      <c r="C3832" s="299" t="s">
        <v>36</v>
      </c>
      <c r="D3832" s="302">
        <v>40.842105263157897</v>
      </c>
      <c r="E3832" s="302">
        <v>196</v>
      </c>
      <c r="F3832" s="299" t="s">
        <v>120</v>
      </c>
    </row>
    <row r="3833" spans="1:6" x14ac:dyDescent="0.3">
      <c r="A3833" s="302">
        <v>202403</v>
      </c>
      <c r="B3833" s="299" t="s">
        <v>187</v>
      </c>
      <c r="C3833" s="299" t="s">
        <v>36</v>
      </c>
      <c r="D3833" s="302">
        <v>360.5263157894737</v>
      </c>
      <c r="E3833" s="302">
        <v>203</v>
      </c>
      <c r="F3833" s="299" t="s">
        <v>224</v>
      </c>
    </row>
    <row r="3834" spans="1:6" x14ac:dyDescent="0.3">
      <c r="A3834" s="302">
        <v>202403</v>
      </c>
      <c r="B3834" s="299" t="s">
        <v>187</v>
      </c>
      <c r="C3834" s="299" t="s">
        <v>36</v>
      </c>
      <c r="D3834" s="302">
        <v>18.210526315789473</v>
      </c>
      <c r="E3834" s="302">
        <v>204</v>
      </c>
      <c r="F3834" s="299" t="s">
        <v>262</v>
      </c>
    </row>
    <row r="3835" spans="1:6" x14ac:dyDescent="0.3">
      <c r="A3835" s="302">
        <v>202403</v>
      </c>
      <c r="B3835" s="299" t="s">
        <v>187</v>
      </c>
      <c r="C3835" s="299" t="s">
        <v>36</v>
      </c>
      <c r="D3835" s="302">
        <v>1011.8421052631579</v>
      </c>
      <c r="E3835" s="302">
        <v>208</v>
      </c>
      <c r="F3835" s="299" t="s">
        <v>113</v>
      </c>
    </row>
    <row r="3836" spans="1:6" x14ac:dyDescent="0.3">
      <c r="A3836" s="302">
        <v>202403</v>
      </c>
      <c r="B3836" s="299" t="s">
        <v>187</v>
      </c>
      <c r="C3836" s="299" t="s">
        <v>36</v>
      </c>
      <c r="D3836" s="302">
        <v>12.421052631578947</v>
      </c>
      <c r="E3836" s="302">
        <v>212</v>
      </c>
      <c r="F3836" s="299" t="s">
        <v>263</v>
      </c>
    </row>
    <row r="3837" spans="1:6" x14ac:dyDescent="0.3">
      <c r="A3837" s="302">
        <v>202403</v>
      </c>
      <c r="B3837" s="299" t="s">
        <v>187</v>
      </c>
      <c r="C3837" s="299" t="s">
        <v>36</v>
      </c>
      <c r="D3837" s="302">
        <v>1720.6315789473683</v>
      </c>
      <c r="E3837" s="302">
        <v>214</v>
      </c>
      <c r="F3837" s="299" t="s">
        <v>225</v>
      </c>
    </row>
    <row r="3838" spans="1:6" x14ac:dyDescent="0.3">
      <c r="A3838" s="302">
        <v>202403</v>
      </c>
      <c r="B3838" s="299" t="s">
        <v>187</v>
      </c>
      <c r="C3838" s="299" t="s">
        <v>36</v>
      </c>
      <c r="D3838" s="302">
        <v>4357</v>
      </c>
      <c r="E3838" s="302">
        <v>218</v>
      </c>
      <c r="F3838" s="299" t="s">
        <v>114</v>
      </c>
    </row>
    <row r="3839" spans="1:6" x14ac:dyDescent="0.3">
      <c r="A3839" s="302">
        <v>202403</v>
      </c>
      <c r="B3839" s="299" t="s">
        <v>187</v>
      </c>
      <c r="C3839" s="299" t="s">
        <v>36</v>
      </c>
      <c r="D3839" s="302">
        <v>296.4736842105263</v>
      </c>
      <c r="E3839" s="302">
        <v>222</v>
      </c>
      <c r="F3839" s="299" t="s">
        <v>264</v>
      </c>
    </row>
    <row r="3840" spans="1:6" x14ac:dyDescent="0.3">
      <c r="A3840" s="302">
        <v>202403</v>
      </c>
      <c r="B3840" s="299" t="s">
        <v>187</v>
      </c>
      <c r="C3840" s="299" t="s">
        <v>36</v>
      </c>
      <c r="D3840" s="302">
        <v>88.89473684210526</v>
      </c>
      <c r="E3840" s="302">
        <v>226</v>
      </c>
      <c r="F3840" s="299" t="s">
        <v>265</v>
      </c>
    </row>
    <row r="3841" spans="1:6" x14ac:dyDescent="0.3">
      <c r="A3841" s="302">
        <v>202403</v>
      </c>
      <c r="B3841" s="299" t="s">
        <v>187</v>
      </c>
      <c r="C3841" s="299" t="s">
        <v>36</v>
      </c>
      <c r="D3841" s="302">
        <v>8.0526315789473681</v>
      </c>
      <c r="E3841" s="302">
        <v>231</v>
      </c>
      <c r="F3841" s="299" t="s">
        <v>266</v>
      </c>
    </row>
    <row r="3842" spans="1:6" x14ac:dyDescent="0.3">
      <c r="A3842" s="302">
        <v>202403</v>
      </c>
      <c r="B3842" s="299" t="s">
        <v>187</v>
      </c>
      <c r="C3842" s="299" t="s">
        <v>36</v>
      </c>
      <c r="D3842" s="302">
        <v>5</v>
      </c>
      <c r="E3842" s="302">
        <v>232</v>
      </c>
      <c r="F3842" s="299" t="s">
        <v>380</v>
      </c>
    </row>
    <row r="3843" spans="1:6" x14ac:dyDescent="0.3">
      <c r="A3843" s="302">
        <v>202403</v>
      </c>
      <c r="B3843" s="299" t="s">
        <v>187</v>
      </c>
      <c r="C3843" s="299" t="s">
        <v>36</v>
      </c>
      <c r="D3843" s="302">
        <v>199.84210526315789</v>
      </c>
      <c r="E3843" s="302">
        <v>233</v>
      </c>
      <c r="F3843" s="299" t="s">
        <v>104</v>
      </c>
    </row>
    <row r="3844" spans="1:6" x14ac:dyDescent="0.3">
      <c r="A3844" s="302">
        <v>202403</v>
      </c>
      <c r="B3844" s="299" t="s">
        <v>187</v>
      </c>
      <c r="C3844" s="299" t="s">
        <v>36</v>
      </c>
      <c r="D3844" s="302">
        <v>1</v>
      </c>
      <c r="E3844" s="302">
        <v>234</v>
      </c>
      <c r="F3844" s="299" t="s">
        <v>267</v>
      </c>
    </row>
    <row r="3845" spans="1:6" x14ac:dyDescent="0.3">
      <c r="A3845" s="302">
        <v>202403</v>
      </c>
      <c r="B3845" s="299" t="s">
        <v>187</v>
      </c>
      <c r="C3845" s="299" t="s">
        <v>36</v>
      </c>
      <c r="D3845" s="302">
        <v>3</v>
      </c>
      <c r="E3845" s="302">
        <v>239</v>
      </c>
      <c r="F3845" s="299" t="s">
        <v>404</v>
      </c>
    </row>
    <row r="3846" spans="1:6" x14ac:dyDescent="0.3">
      <c r="A3846" s="302">
        <v>202403</v>
      </c>
      <c r="B3846" s="299" t="s">
        <v>187</v>
      </c>
      <c r="C3846" s="299" t="s">
        <v>36</v>
      </c>
      <c r="D3846" s="302">
        <v>544.36842105263156</v>
      </c>
      <c r="E3846" s="302">
        <v>246</v>
      </c>
      <c r="F3846" s="299" t="s">
        <v>116</v>
      </c>
    </row>
    <row r="3847" spans="1:6" x14ac:dyDescent="0.3">
      <c r="A3847" s="302">
        <v>202403</v>
      </c>
      <c r="B3847" s="299" t="s">
        <v>187</v>
      </c>
      <c r="C3847" s="299" t="s">
        <v>36</v>
      </c>
      <c r="D3847" s="302">
        <v>1</v>
      </c>
      <c r="E3847" s="302">
        <v>249</v>
      </c>
      <c r="F3847" s="299" t="s">
        <v>218</v>
      </c>
    </row>
    <row r="3848" spans="1:6" x14ac:dyDescent="0.3">
      <c r="A3848" s="302">
        <v>202403</v>
      </c>
      <c r="B3848" s="299" t="s">
        <v>187</v>
      </c>
      <c r="C3848" s="299" t="s">
        <v>36</v>
      </c>
      <c r="D3848" s="302">
        <v>9204.7368421052633</v>
      </c>
      <c r="E3848" s="302">
        <v>250</v>
      </c>
      <c r="F3848" s="299" t="s">
        <v>105</v>
      </c>
    </row>
    <row r="3849" spans="1:6" x14ac:dyDescent="0.3">
      <c r="A3849" s="302">
        <v>202403</v>
      </c>
      <c r="B3849" s="299" t="s">
        <v>187</v>
      </c>
      <c r="C3849" s="299" t="s">
        <v>36</v>
      </c>
      <c r="D3849" s="302">
        <v>4</v>
      </c>
      <c r="E3849" s="302">
        <v>266</v>
      </c>
      <c r="F3849" s="299" t="s">
        <v>268</v>
      </c>
    </row>
    <row r="3850" spans="1:6" x14ac:dyDescent="0.3">
      <c r="A3850" s="302">
        <v>202403</v>
      </c>
      <c r="B3850" s="299" t="s">
        <v>187</v>
      </c>
      <c r="C3850" s="299" t="s">
        <v>36</v>
      </c>
      <c r="D3850" s="302">
        <v>594.89473684210532</v>
      </c>
      <c r="E3850" s="302">
        <v>268</v>
      </c>
      <c r="F3850" s="299" t="s">
        <v>269</v>
      </c>
    </row>
    <row r="3851" spans="1:6" x14ac:dyDescent="0.3">
      <c r="A3851" s="302">
        <v>202403</v>
      </c>
      <c r="B3851" s="299" t="s">
        <v>187</v>
      </c>
      <c r="C3851" s="299" t="s">
        <v>36</v>
      </c>
      <c r="D3851" s="302">
        <v>134.47368421052633</v>
      </c>
      <c r="E3851" s="302">
        <v>270</v>
      </c>
      <c r="F3851" s="299" t="s">
        <v>270</v>
      </c>
    </row>
    <row r="3852" spans="1:6" x14ac:dyDescent="0.3">
      <c r="A3852" s="302">
        <v>202403</v>
      </c>
      <c r="B3852" s="299" t="s">
        <v>187</v>
      </c>
      <c r="C3852" s="299" t="s">
        <v>36</v>
      </c>
      <c r="D3852" s="302">
        <v>87.315789473684205</v>
      </c>
      <c r="E3852" s="302">
        <v>275</v>
      </c>
      <c r="F3852" s="299" t="s">
        <v>271</v>
      </c>
    </row>
    <row r="3853" spans="1:6" x14ac:dyDescent="0.3">
      <c r="A3853" s="302">
        <v>202403</v>
      </c>
      <c r="B3853" s="299" t="s">
        <v>187</v>
      </c>
      <c r="C3853" s="299" t="s">
        <v>36</v>
      </c>
      <c r="D3853" s="302">
        <v>10464.578947368422</v>
      </c>
      <c r="E3853" s="302">
        <v>276</v>
      </c>
      <c r="F3853" s="299" t="s">
        <v>99</v>
      </c>
    </row>
    <row r="3854" spans="1:6" x14ac:dyDescent="0.3">
      <c r="A3854" s="302">
        <v>202403</v>
      </c>
      <c r="B3854" s="299" t="s">
        <v>187</v>
      </c>
      <c r="C3854" s="299" t="s">
        <v>36</v>
      </c>
      <c r="D3854" s="302">
        <v>164.47368421052633</v>
      </c>
      <c r="E3854" s="302">
        <v>288</v>
      </c>
      <c r="F3854" s="299" t="s">
        <v>272</v>
      </c>
    </row>
    <row r="3855" spans="1:6" x14ac:dyDescent="0.3">
      <c r="A3855" s="302">
        <v>202403</v>
      </c>
      <c r="B3855" s="299" t="s">
        <v>187</v>
      </c>
      <c r="C3855" s="299" t="s">
        <v>36</v>
      </c>
      <c r="D3855" s="302">
        <v>4</v>
      </c>
      <c r="E3855" s="302">
        <v>292</v>
      </c>
      <c r="F3855" s="299" t="s">
        <v>273</v>
      </c>
    </row>
    <row r="3856" spans="1:6" x14ac:dyDescent="0.3">
      <c r="A3856" s="302">
        <v>202403</v>
      </c>
      <c r="B3856" s="299" t="s">
        <v>187</v>
      </c>
      <c r="C3856" s="299" t="s">
        <v>36</v>
      </c>
      <c r="D3856" s="302">
        <v>388.05263157894734</v>
      </c>
      <c r="E3856" s="302">
        <v>300</v>
      </c>
      <c r="F3856" s="299" t="s">
        <v>117</v>
      </c>
    </row>
    <row r="3857" spans="1:6" x14ac:dyDescent="0.3">
      <c r="A3857" s="302">
        <v>202403</v>
      </c>
      <c r="B3857" s="299" t="s">
        <v>187</v>
      </c>
      <c r="C3857" s="299" t="s">
        <v>36</v>
      </c>
      <c r="D3857" s="302">
        <v>2</v>
      </c>
      <c r="E3857" s="302">
        <v>304</v>
      </c>
      <c r="F3857" s="299" t="s">
        <v>381</v>
      </c>
    </row>
    <row r="3858" spans="1:6" x14ac:dyDescent="0.3">
      <c r="A3858" s="302">
        <v>202403</v>
      </c>
      <c r="B3858" s="299" t="s">
        <v>187</v>
      </c>
      <c r="C3858" s="299" t="s">
        <v>36</v>
      </c>
      <c r="D3858" s="302">
        <v>4</v>
      </c>
      <c r="E3858" s="302">
        <v>308</v>
      </c>
      <c r="F3858" s="299" t="s">
        <v>7</v>
      </c>
    </row>
    <row r="3859" spans="1:6" x14ac:dyDescent="0.3">
      <c r="A3859" s="302">
        <v>202403</v>
      </c>
      <c r="B3859" s="299" t="s">
        <v>187</v>
      </c>
      <c r="C3859" s="299" t="s">
        <v>36</v>
      </c>
      <c r="D3859" s="302">
        <v>111.73684210526316</v>
      </c>
      <c r="E3859" s="302">
        <v>320</v>
      </c>
      <c r="F3859" s="299" t="s">
        <v>274</v>
      </c>
    </row>
    <row r="3860" spans="1:6" x14ac:dyDescent="0.3">
      <c r="A3860" s="302">
        <v>202403</v>
      </c>
      <c r="B3860" s="299" t="s">
        <v>187</v>
      </c>
      <c r="C3860" s="299" t="s">
        <v>36</v>
      </c>
      <c r="D3860" s="302">
        <v>115</v>
      </c>
      <c r="E3860" s="302">
        <v>324</v>
      </c>
      <c r="F3860" s="299" t="s">
        <v>275</v>
      </c>
    </row>
    <row r="3861" spans="1:6" x14ac:dyDescent="0.3">
      <c r="A3861" s="302">
        <v>202403</v>
      </c>
      <c r="B3861" s="299" t="s">
        <v>187</v>
      </c>
      <c r="C3861" s="299" t="s">
        <v>36</v>
      </c>
      <c r="D3861" s="302">
        <v>24.105263157894736</v>
      </c>
      <c r="E3861" s="302">
        <v>332</v>
      </c>
      <c r="F3861" s="299" t="s">
        <v>277</v>
      </c>
    </row>
    <row r="3862" spans="1:6" x14ac:dyDescent="0.3">
      <c r="A3862" s="302">
        <v>202403</v>
      </c>
      <c r="B3862" s="299" t="s">
        <v>187</v>
      </c>
      <c r="C3862" s="299" t="s">
        <v>36</v>
      </c>
      <c r="D3862" s="302">
        <v>998.68421052631584</v>
      </c>
      <c r="E3862" s="302">
        <v>340</v>
      </c>
      <c r="F3862" s="299" t="s">
        <v>190</v>
      </c>
    </row>
    <row r="3863" spans="1:6" x14ac:dyDescent="0.3">
      <c r="A3863" s="302">
        <v>202403</v>
      </c>
      <c r="B3863" s="299" t="s">
        <v>187</v>
      </c>
      <c r="C3863" s="299" t="s">
        <v>36</v>
      </c>
      <c r="D3863" s="302">
        <v>1</v>
      </c>
      <c r="E3863" s="302">
        <v>344</v>
      </c>
      <c r="F3863" s="299" t="s">
        <v>278</v>
      </c>
    </row>
    <row r="3864" spans="1:6" x14ac:dyDescent="0.3">
      <c r="A3864" s="302">
        <v>202403</v>
      </c>
      <c r="B3864" s="299" t="s">
        <v>187</v>
      </c>
      <c r="C3864" s="299" t="s">
        <v>36</v>
      </c>
      <c r="D3864" s="302">
        <v>886.57894736842104</v>
      </c>
      <c r="E3864" s="302">
        <v>348</v>
      </c>
      <c r="F3864" s="299" t="s">
        <v>279</v>
      </c>
    </row>
    <row r="3865" spans="1:6" x14ac:dyDescent="0.3">
      <c r="A3865" s="302">
        <v>202403</v>
      </c>
      <c r="B3865" s="299" t="s">
        <v>187</v>
      </c>
      <c r="C3865" s="299" t="s">
        <v>36</v>
      </c>
      <c r="D3865" s="302">
        <v>88.526315789473685</v>
      </c>
      <c r="E3865" s="302">
        <v>352</v>
      </c>
      <c r="F3865" s="299" t="s">
        <v>280</v>
      </c>
    </row>
    <row r="3866" spans="1:6" x14ac:dyDescent="0.3">
      <c r="A3866" s="302">
        <v>202403</v>
      </c>
      <c r="B3866" s="299" t="s">
        <v>187</v>
      </c>
      <c r="C3866" s="299" t="s">
        <v>36</v>
      </c>
      <c r="D3866" s="302">
        <v>3238.2631578947367</v>
      </c>
      <c r="E3866" s="302">
        <v>356</v>
      </c>
      <c r="F3866" s="299" t="s">
        <v>281</v>
      </c>
    </row>
    <row r="3867" spans="1:6" x14ac:dyDescent="0.3">
      <c r="A3867" s="302">
        <v>202403</v>
      </c>
      <c r="B3867" s="299" t="s">
        <v>187</v>
      </c>
      <c r="C3867" s="299" t="s">
        <v>36</v>
      </c>
      <c r="D3867" s="302">
        <v>45</v>
      </c>
      <c r="E3867" s="302">
        <v>360</v>
      </c>
      <c r="F3867" s="299" t="s">
        <v>282</v>
      </c>
    </row>
    <row r="3868" spans="1:6" x14ac:dyDescent="0.3">
      <c r="A3868" s="302">
        <v>202403</v>
      </c>
      <c r="B3868" s="299" t="s">
        <v>187</v>
      </c>
      <c r="C3868" s="299" t="s">
        <v>36</v>
      </c>
      <c r="D3868" s="302">
        <v>492.42105263157896</v>
      </c>
      <c r="E3868" s="302">
        <v>364</v>
      </c>
      <c r="F3868" s="299" t="s">
        <v>283</v>
      </c>
    </row>
    <row r="3869" spans="1:6" x14ac:dyDescent="0.3">
      <c r="A3869" s="302">
        <v>202403</v>
      </c>
      <c r="B3869" s="299" t="s">
        <v>187</v>
      </c>
      <c r="C3869" s="299" t="s">
        <v>36</v>
      </c>
      <c r="D3869" s="302">
        <v>97.421052631578945</v>
      </c>
      <c r="E3869" s="302">
        <v>368</v>
      </c>
      <c r="F3869" s="299" t="s">
        <v>284</v>
      </c>
    </row>
    <row r="3870" spans="1:6" x14ac:dyDescent="0.3">
      <c r="A3870" s="302">
        <v>202403</v>
      </c>
      <c r="B3870" s="299" t="s">
        <v>187</v>
      </c>
      <c r="C3870" s="299" t="s">
        <v>36</v>
      </c>
      <c r="D3870" s="302">
        <v>1778.421052631579</v>
      </c>
      <c r="E3870" s="302">
        <v>372</v>
      </c>
      <c r="F3870" s="299" t="s">
        <v>106</v>
      </c>
    </row>
    <row r="3871" spans="1:6" x14ac:dyDescent="0.3">
      <c r="A3871" s="302">
        <v>202403</v>
      </c>
      <c r="B3871" s="299" t="s">
        <v>187</v>
      </c>
      <c r="C3871" s="299" t="s">
        <v>36</v>
      </c>
      <c r="D3871" s="302">
        <v>284</v>
      </c>
      <c r="E3871" s="302">
        <v>376</v>
      </c>
      <c r="F3871" s="299" t="s">
        <v>285</v>
      </c>
    </row>
    <row r="3872" spans="1:6" x14ac:dyDescent="0.3">
      <c r="A3872" s="302">
        <v>202403</v>
      </c>
      <c r="B3872" s="299" t="s">
        <v>187</v>
      </c>
      <c r="C3872" s="299" t="s">
        <v>36</v>
      </c>
      <c r="D3872" s="302">
        <v>25516.526315789473</v>
      </c>
      <c r="E3872" s="302">
        <v>380</v>
      </c>
      <c r="F3872" s="299" t="s">
        <v>107</v>
      </c>
    </row>
    <row r="3873" spans="1:6" x14ac:dyDescent="0.3">
      <c r="A3873" s="302">
        <v>202403</v>
      </c>
      <c r="B3873" s="299" t="s">
        <v>187</v>
      </c>
      <c r="C3873" s="299" t="s">
        <v>36</v>
      </c>
      <c r="D3873" s="302">
        <v>86.684210526315795</v>
      </c>
      <c r="E3873" s="302">
        <v>384</v>
      </c>
      <c r="F3873" s="299" t="s">
        <v>286</v>
      </c>
    </row>
    <row r="3874" spans="1:6" x14ac:dyDescent="0.3">
      <c r="A3874" s="302">
        <v>202403</v>
      </c>
      <c r="B3874" s="299" t="s">
        <v>187</v>
      </c>
      <c r="C3874" s="299" t="s">
        <v>36</v>
      </c>
      <c r="D3874" s="302">
        <v>14</v>
      </c>
      <c r="E3874" s="302">
        <v>388</v>
      </c>
      <c r="F3874" s="299" t="s">
        <v>287</v>
      </c>
    </row>
    <row r="3875" spans="1:6" x14ac:dyDescent="0.3">
      <c r="A3875" s="302">
        <v>202403</v>
      </c>
      <c r="B3875" s="299" t="s">
        <v>187</v>
      </c>
      <c r="C3875" s="299" t="s">
        <v>36</v>
      </c>
      <c r="D3875" s="302">
        <v>277.36842105263156</v>
      </c>
      <c r="E3875" s="302">
        <v>392</v>
      </c>
      <c r="F3875" s="299" t="s">
        <v>288</v>
      </c>
    </row>
    <row r="3876" spans="1:6" x14ac:dyDescent="0.3">
      <c r="A3876" s="302">
        <v>202403</v>
      </c>
      <c r="B3876" s="299" t="s">
        <v>187</v>
      </c>
      <c r="C3876" s="299" t="s">
        <v>36</v>
      </c>
      <c r="D3876" s="302">
        <v>56.10526315789474</v>
      </c>
      <c r="E3876" s="302">
        <v>398</v>
      </c>
      <c r="F3876" s="299" t="s">
        <v>289</v>
      </c>
    </row>
    <row r="3877" spans="1:6" x14ac:dyDescent="0.3">
      <c r="A3877" s="302">
        <v>202403</v>
      </c>
      <c r="B3877" s="299" t="s">
        <v>187</v>
      </c>
      <c r="C3877" s="299" t="s">
        <v>36</v>
      </c>
      <c r="D3877" s="302">
        <v>77.263157894736835</v>
      </c>
      <c r="E3877" s="302">
        <v>400</v>
      </c>
      <c r="F3877" s="299" t="s">
        <v>290</v>
      </c>
    </row>
    <row r="3878" spans="1:6" x14ac:dyDescent="0.3">
      <c r="A3878" s="302">
        <v>202403</v>
      </c>
      <c r="B3878" s="299" t="s">
        <v>187</v>
      </c>
      <c r="C3878" s="299" t="s">
        <v>36</v>
      </c>
      <c r="D3878" s="302">
        <v>25</v>
      </c>
      <c r="E3878" s="302">
        <v>404</v>
      </c>
      <c r="F3878" s="299" t="s">
        <v>291</v>
      </c>
    </row>
    <row r="3879" spans="1:6" x14ac:dyDescent="0.3">
      <c r="A3879" s="302">
        <v>202403</v>
      </c>
      <c r="B3879" s="299" t="s">
        <v>187</v>
      </c>
      <c r="C3879" s="299" t="s">
        <v>36</v>
      </c>
      <c r="D3879" s="302">
        <v>55</v>
      </c>
      <c r="E3879" s="302">
        <v>408</v>
      </c>
      <c r="F3879" s="299" t="s">
        <v>292</v>
      </c>
    </row>
    <row r="3880" spans="1:6" x14ac:dyDescent="0.3">
      <c r="A3880" s="302">
        <v>202403</v>
      </c>
      <c r="B3880" s="299" t="s">
        <v>187</v>
      </c>
      <c r="C3880" s="299" t="s">
        <v>36</v>
      </c>
      <c r="D3880" s="302">
        <v>168.05263157894737</v>
      </c>
      <c r="E3880" s="302">
        <v>410</v>
      </c>
      <c r="F3880" s="299" t="s">
        <v>293</v>
      </c>
    </row>
    <row r="3881" spans="1:6" x14ac:dyDescent="0.3">
      <c r="A3881" s="302">
        <v>202403</v>
      </c>
      <c r="B3881" s="299" t="s">
        <v>187</v>
      </c>
      <c r="C3881" s="299" t="s">
        <v>36</v>
      </c>
      <c r="D3881" s="302">
        <v>9.5789473684210531</v>
      </c>
      <c r="E3881" s="302">
        <v>414</v>
      </c>
      <c r="F3881" s="299" t="s">
        <v>294</v>
      </c>
    </row>
    <row r="3882" spans="1:6" x14ac:dyDescent="0.3">
      <c r="A3882" s="302">
        <v>202403</v>
      </c>
      <c r="B3882" s="299" t="s">
        <v>187</v>
      </c>
      <c r="C3882" s="299" t="s">
        <v>36</v>
      </c>
      <c r="D3882" s="302">
        <v>7.0526315789473681</v>
      </c>
      <c r="E3882" s="302">
        <v>417</v>
      </c>
      <c r="F3882" s="299" t="s">
        <v>295</v>
      </c>
    </row>
    <row r="3883" spans="1:6" x14ac:dyDescent="0.3">
      <c r="A3883" s="302">
        <v>202403</v>
      </c>
      <c r="B3883" s="299" t="s">
        <v>187</v>
      </c>
      <c r="C3883" s="299" t="s">
        <v>36</v>
      </c>
      <c r="D3883" s="302">
        <v>3</v>
      </c>
      <c r="E3883" s="302">
        <v>418</v>
      </c>
      <c r="F3883" s="299" t="s">
        <v>296</v>
      </c>
    </row>
    <row r="3884" spans="1:6" x14ac:dyDescent="0.3">
      <c r="A3884" s="302">
        <v>202403</v>
      </c>
      <c r="B3884" s="299" t="s">
        <v>187</v>
      </c>
      <c r="C3884" s="299" t="s">
        <v>36</v>
      </c>
      <c r="D3884" s="302">
        <v>177.31578947368422</v>
      </c>
      <c r="E3884" s="302">
        <v>422</v>
      </c>
      <c r="F3884" s="299" t="s">
        <v>297</v>
      </c>
    </row>
    <row r="3885" spans="1:6" x14ac:dyDescent="0.3">
      <c r="A3885" s="302">
        <v>202403</v>
      </c>
      <c r="B3885" s="299" t="s">
        <v>187</v>
      </c>
      <c r="C3885" s="299" t="s">
        <v>36</v>
      </c>
      <c r="D3885" s="302">
        <v>368.10526315789474</v>
      </c>
      <c r="E3885" s="302">
        <v>428</v>
      </c>
      <c r="F3885" s="299" t="s">
        <v>108</v>
      </c>
    </row>
    <row r="3886" spans="1:6" x14ac:dyDescent="0.3">
      <c r="A3886" s="302">
        <v>202403</v>
      </c>
      <c r="B3886" s="299" t="s">
        <v>187</v>
      </c>
      <c r="C3886" s="299" t="s">
        <v>36</v>
      </c>
      <c r="D3886" s="302">
        <v>7</v>
      </c>
      <c r="E3886" s="302">
        <v>430</v>
      </c>
      <c r="F3886" s="299" t="s">
        <v>383</v>
      </c>
    </row>
    <row r="3887" spans="1:6" x14ac:dyDescent="0.3">
      <c r="A3887" s="302">
        <v>202403</v>
      </c>
      <c r="B3887" s="299" t="s">
        <v>187</v>
      </c>
      <c r="C3887" s="299" t="s">
        <v>36</v>
      </c>
      <c r="D3887" s="302">
        <v>57.421052631578945</v>
      </c>
      <c r="E3887" s="302">
        <v>434</v>
      </c>
      <c r="F3887" s="299" t="s">
        <v>299</v>
      </c>
    </row>
    <row r="3888" spans="1:6" x14ac:dyDescent="0.3">
      <c r="A3888" s="302">
        <v>202403</v>
      </c>
      <c r="B3888" s="299" t="s">
        <v>187</v>
      </c>
      <c r="C3888" s="299" t="s">
        <v>36</v>
      </c>
      <c r="D3888" s="302">
        <v>3</v>
      </c>
      <c r="E3888" s="302">
        <v>438</v>
      </c>
      <c r="F3888" s="299" t="s">
        <v>300</v>
      </c>
    </row>
    <row r="3889" spans="1:6" x14ac:dyDescent="0.3">
      <c r="A3889" s="302">
        <v>202403</v>
      </c>
      <c r="B3889" s="299" t="s">
        <v>187</v>
      </c>
      <c r="C3889" s="299" t="s">
        <v>36</v>
      </c>
      <c r="D3889" s="302">
        <v>750.89473684210532</v>
      </c>
      <c r="E3889" s="302">
        <v>440</v>
      </c>
      <c r="F3889" s="299" t="s">
        <v>118</v>
      </c>
    </row>
    <row r="3890" spans="1:6" x14ac:dyDescent="0.3">
      <c r="A3890" s="302">
        <v>202403</v>
      </c>
      <c r="B3890" s="299" t="s">
        <v>187</v>
      </c>
      <c r="C3890" s="299" t="s">
        <v>36</v>
      </c>
      <c r="D3890" s="302">
        <v>48.263157894736842</v>
      </c>
      <c r="E3890" s="302">
        <v>442</v>
      </c>
      <c r="F3890" s="299" t="s">
        <v>121</v>
      </c>
    </row>
    <row r="3891" spans="1:6" x14ac:dyDescent="0.3">
      <c r="A3891" s="302">
        <v>202403</v>
      </c>
      <c r="B3891" s="299" t="s">
        <v>187</v>
      </c>
      <c r="C3891" s="299" t="s">
        <v>36</v>
      </c>
      <c r="D3891" s="302">
        <v>3</v>
      </c>
      <c r="E3891" s="302">
        <v>450</v>
      </c>
      <c r="F3891" s="299" t="s">
        <v>301</v>
      </c>
    </row>
    <row r="3892" spans="1:6" x14ac:dyDescent="0.3">
      <c r="A3892" s="302">
        <v>202403</v>
      </c>
      <c r="B3892" s="299" t="s">
        <v>187</v>
      </c>
      <c r="C3892" s="299" t="s">
        <v>36</v>
      </c>
      <c r="D3892" s="302">
        <v>23</v>
      </c>
      <c r="E3892" s="302">
        <v>458</v>
      </c>
      <c r="F3892" s="299" t="s">
        <v>303</v>
      </c>
    </row>
    <row r="3893" spans="1:6" x14ac:dyDescent="0.3">
      <c r="A3893" s="302">
        <v>202403</v>
      </c>
      <c r="B3893" s="299" t="s">
        <v>187</v>
      </c>
      <c r="C3893" s="299" t="s">
        <v>36</v>
      </c>
      <c r="D3893" s="302">
        <v>3</v>
      </c>
      <c r="E3893" s="302">
        <v>462</v>
      </c>
      <c r="F3893" s="299" t="s">
        <v>384</v>
      </c>
    </row>
    <row r="3894" spans="1:6" x14ac:dyDescent="0.3">
      <c r="A3894" s="302">
        <v>202403</v>
      </c>
      <c r="B3894" s="299" t="s">
        <v>187</v>
      </c>
      <c r="C3894" s="299" t="s">
        <v>36</v>
      </c>
      <c r="D3894" s="302">
        <v>218.73684210526315</v>
      </c>
      <c r="E3894" s="302">
        <v>466</v>
      </c>
      <c r="F3894" s="299" t="s">
        <v>304</v>
      </c>
    </row>
    <row r="3895" spans="1:6" x14ac:dyDescent="0.3">
      <c r="A3895" s="302">
        <v>202403</v>
      </c>
      <c r="B3895" s="299" t="s">
        <v>187</v>
      </c>
      <c r="C3895" s="299" t="s">
        <v>36</v>
      </c>
      <c r="D3895" s="302">
        <v>48.473684210526315</v>
      </c>
      <c r="E3895" s="302">
        <v>470</v>
      </c>
      <c r="F3895" s="299" t="s">
        <v>122</v>
      </c>
    </row>
    <row r="3896" spans="1:6" x14ac:dyDescent="0.3">
      <c r="A3896" s="302">
        <v>202403</v>
      </c>
      <c r="B3896" s="299" t="s">
        <v>187</v>
      </c>
      <c r="C3896" s="299" t="s">
        <v>36</v>
      </c>
      <c r="D3896" s="302">
        <v>2</v>
      </c>
      <c r="E3896" s="302">
        <v>474</v>
      </c>
      <c r="F3896" s="299" t="s">
        <v>385</v>
      </c>
    </row>
    <row r="3897" spans="1:6" x14ac:dyDescent="0.3">
      <c r="A3897" s="302">
        <v>202403</v>
      </c>
      <c r="B3897" s="299" t="s">
        <v>187</v>
      </c>
      <c r="C3897" s="299" t="s">
        <v>36</v>
      </c>
      <c r="D3897" s="302">
        <v>79</v>
      </c>
      <c r="E3897" s="302">
        <v>478</v>
      </c>
      <c r="F3897" s="299" t="s">
        <v>305</v>
      </c>
    </row>
    <row r="3898" spans="1:6" x14ac:dyDescent="0.3">
      <c r="A3898" s="302">
        <v>202403</v>
      </c>
      <c r="B3898" s="299" t="s">
        <v>187</v>
      </c>
      <c r="C3898" s="299" t="s">
        <v>36</v>
      </c>
      <c r="D3898" s="302">
        <v>5</v>
      </c>
      <c r="E3898" s="302">
        <v>480</v>
      </c>
      <c r="F3898" s="299" t="s">
        <v>306</v>
      </c>
    </row>
    <row r="3899" spans="1:6" x14ac:dyDescent="0.3">
      <c r="A3899" s="302">
        <v>202403</v>
      </c>
      <c r="B3899" s="299" t="s">
        <v>187</v>
      </c>
      <c r="C3899" s="299" t="s">
        <v>36</v>
      </c>
      <c r="D3899" s="302">
        <v>861.15789473684208</v>
      </c>
      <c r="E3899" s="302">
        <v>484</v>
      </c>
      <c r="F3899" s="299" t="s">
        <v>307</v>
      </c>
    </row>
    <row r="3900" spans="1:6" x14ac:dyDescent="0.3">
      <c r="A3900" s="302">
        <v>202403</v>
      </c>
      <c r="B3900" s="299" t="s">
        <v>187</v>
      </c>
      <c r="C3900" s="299" t="s">
        <v>36</v>
      </c>
      <c r="D3900" s="302">
        <v>2</v>
      </c>
      <c r="E3900" s="302">
        <v>492</v>
      </c>
      <c r="F3900" s="299" t="s">
        <v>308</v>
      </c>
    </row>
    <row r="3901" spans="1:6" x14ac:dyDescent="0.3">
      <c r="A3901" s="302">
        <v>202403</v>
      </c>
      <c r="B3901" s="299" t="s">
        <v>187</v>
      </c>
      <c r="C3901" s="299" t="s">
        <v>36</v>
      </c>
      <c r="D3901" s="302">
        <v>9</v>
      </c>
      <c r="E3901" s="302">
        <v>496</v>
      </c>
      <c r="F3901" s="299" t="s">
        <v>309</v>
      </c>
    </row>
    <row r="3902" spans="1:6" x14ac:dyDescent="0.3">
      <c r="A3902" s="302">
        <v>202403</v>
      </c>
      <c r="B3902" s="299" t="s">
        <v>187</v>
      </c>
      <c r="C3902" s="299" t="s">
        <v>36</v>
      </c>
      <c r="D3902" s="302">
        <v>938</v>
      </c>
      <c r="E3902" s="302">
        <v>498</v>
      </c>
      <c r="F3902" s="299" t="s">
        <v>310</v>
      </c>
    </row>
    <row r="3903" spans="1:6" x14ac:dyDescent="0.3">
      <c r="A3903" s="302">
        <v>202403</v>
      </c>
      <c r="B3903" s="299" t="s">
        <v>187</v>
      </c>
      <c r="C3903" s="299" t="s">
        <v>36</v>
      </c>
      <c r="D3903" s="302">
        <v>10</v>
      </c>
      <c r="E3903" s="302">
        <v>499</v>
      </c>
      <c r="F3903" s="299" t="s">
        <v>311</v>
      </c>
    </row>
    <row r="3904" spans="1:6" x14ac:dyDescent="0.3">
      <c r="A3904" s="302">
        <v>202403</v>
      </c>
      <c r="B3904" s="299" t="s">
        <v>187</v>
      </c>
      <c r="C3904" s="299" t="s">
        <v>36</v>
      </c>
      <c r="D3904" s="302">
        <v>4</v>
      </c>
      <c r="E3904" s="302">
        <v>500</v>
      </c>
      <c r="F3904" s="299" t="s">
        <v>312</v>
      </c>
    </row>
    <row r="3905" spans="1:6" x14ac:dyDescent="0.3">
      <c r="A3905" s="302">
        <v>202403</v>
      </c>
      <c r="B3905" s="299" t="s">
        <v>187</v>
      </c>
      <c r="C3905" s="299" t="s">
        <v>36</v>
      </c>
      <c r="D3905" s="302">
        <v>22665.684210526317</v>
      </c>
      <c r="E3905" s="302">
        <v>504</v>
      </c>
      <c r="F3905" s="299" t="s">
        <v>95</v>
      </c>
    </row>
    <row r="3906" spans="1:6" x14ac:dyDescent="0.3">
      <c r="A3906" s="302">
        <v>202403</v>
      </c>
      <c r="B3906" s="299" t="s">
        <v>187</v>
      </c>
      <c r="C3906" s="299" t="s">
        <v>36</v>
      </c>
      <c r="D3906" s="302">
        <v>10</v>
      </c>
      <c r="E3906" s="302">
        <v>508</v>
      </c>
      <c r="F3906" s="299" t="s">
        <v>313</v>
      </c>
    </row>
    <row r="3907" spans="1:6" x14ac:dyDescent="0.3">
      <c r="A3907" s="302">
        <v>202403</v>
      </c>
      <c r="B3907" s="299" t="s">
        <v>187</v>
      </c>
      <c r="C3907" s="299" t="s">
        <v>36</v>
      </c>
      <c r="D3907" s="302">
        <v>1</v>
      </c>
      <c r="E3907" s="302">
        <v>512</v>
      </c>
      <c r="F3907" s="299" t="s">
        <v>417</v>
      </c>
    </row>
    <row r="3908" spans="1:6" x14ac:dyDescent="0.3">
      <c r="A3908" s="302">
        <v>202403</v>
      </c>
      <c r="B3908" s="299" t="s">
        <v>187</v>
      </c>
      <c r="C3908" s="299" t="s">
        <v>36</v>
      </c>
      <c r="D3908" s="302">
        <v>7</v>
      </c>
      <c r="E3908" s="302">
        <v>516</v>
      </c>
      <c r="F3908" s="299" t="s">
        <v>314</v>
      </c>
    </row>
    <row r="3909" spans="1:6" x14ac:dyDescent="0.3">
      <c r="A3909" s="302">
        <v>202403</v>
      </c>
      <c r="B3909" s="299" t="s">
        <v>187</v>
      </c>
      <c r="C3909" s="299" t="s">
        <v>36</v>
      </c>
      <c r="D3909" s="302">
        <v>4</v>
      </c>
      <c r="E3909" s="302">
        <v>520</v>
      </c>
      <c r="F3909" s="299" t="s">
        <v>386</v>
      </c>
    </row>
    <row r="3910" spans="1:6" x14ac:dyDescent="0.3">
      <c r="A3910" s="302">
        <v>202403</v>
      </c>
      <c r="B3910" s="299" t="s">
        <v>187</v>
      </c>
      <c r="C3910" s="299" t="s">
        <v>36</v>
      </c>
      <c r="D3910" s="302">
        <v>319.89473684210526</v>
      </c>
      <c r="E3910" s="302">
        <v>524</v>
      </c>
      <c r="F3910" s="299" t="s">
        <v>315</v>
      </c>
    </row>
    <row r="3911" spans="1:6" x14ac:dyDescent="0.3">
      <c r="A3911" s="302">
        <v>202403</v>
      </c>
      <c r="B3911" s="299" t="s">
        <v>187</v>
      </c>
      <c r="C3911" s="299" t="s">
        <v>36</v>
      </c>
      <c r="D3911" s="302">
        <v>4902.3684210526317</v>
      </c>
      <c r="E3911" s="302">
        <v>528</v>
      </c>
      <c r="F3911" s="299" t="s">
        <v>316</v>
      </c>
    </row>
    <row r="3912" spans="1:6" x14ac:dyDescent="0.3">
      <c r="A3912" s="302">
        <v>202403</v>
      </c>
      <c r="B3912" s="299" t="s">
        <v>187</v>
      </c>
      <c r="C3912" s="299" t="s">
        <v>36</v>
      </c>
      <c r="D3912" s="302">
        <v>8.9473684210526319</v>
      </c>
      <c r="E3912" s="302">
        <v>540</v>
      </c>
      <c r="F3912" s="299" t="s">
        <v>317</v>
      </c>
    </row>
    <row r="3913" spans="1:6" x14ac:dyDescent="0.3">
      <c r="A3913" s="302">
        <v>202403</v>
      </c>
      <c r="B3913" s="299" t="s">
        <v>187</v>
      </c>
      <c r="C3913" s="299" t="s">
        <v>36</v>
      </c>
      <c r="D3913" s="302">
        <v>3</v>
      </c>
      <c r="E3913" s="302">
        <v>548</v>
      </c>
      <c r="F3913" s="299" t="s">
        <v>387</v>
      </c>
    </row>
    <row r="3914" spans="1:6" x14ac:dyDescent="0.3">
      <c r="A3914" s="302">
        <v>202403</v>
      </c>
      <c r="B3914" s="299" t="s">
        <v>187</v>
      </c>
      <c r="C3914" s="299" t="s">
        <v>36</v>
      </c>
      <c r="D3914" s="302">
        <v>77.526315789473685</v>
      </c>
      <c r="E3914" s="302">
        <v>554</v>
      </c>
      <c r="F3914" s="299" t="s">
        <v>318</v>
      </c>
    </row>
    <row r="3915" spans="1:6" x14ac:dyDescent="0.3">
      <c r="A3915" s="302">
        <v>202403</v>
      </c>
      <c r="B3915" s="299" t="s">
        <v>187</v>
      </c>
      <c r="C3915" s="299" t="s">
        <v>36</v>
      </c>
      <c r="D3915" s="302">
        <v>582.57894736842104</v>
      </c>
      <c r="E3915" s="302">
        <v>558</v>
      </c>
      <c r="F3915" s="299" t="s">
        <v>191</v>
      </c>
    </row>
    <row r="3916" spans="1:6" x14ac:dyDescent="0.3">
      <c r="A3916" s="302">
        <v>202403</v>
      </c>
      <c r="B3916" s="299" t="s">
        <v>187</v>
      </c>
      <c r="C3916" s="299" t="s">
        <v>36</v>
      </c>
      <c r="D3916" s="302">
        <v>2.263157894736842</v>
      </c>
      <c r="E3916" s="302">
        <v>562</v>
      </c>
      <c r="F3916" s="299" t="s">
        <v>388</v>
      </c>
    </row>
    <row r="3917" spans="1:6" x14ac:dyDescent="0.3">
      <c r="A3917" s="302">
        <v>202403</v>
      </c>
      <c r="B3917" s="299" t="s">
        <v>187</v>
      </c>
      <c r="C3917" s="299" t="s">
        <v>36</v>
      </c>
      <c r="D3917" s="302">
        <v>409.4736842105263</v>
      </c>
      <c r="E3917" s="302">
        <v>566</v>
      </c>
      <c r="F3917" s="299" t="s">
        <v>319</v>
      </c>
    </row>
    <row r="3918" spans="1:6" x14ac:dyDescent="0.3">
      <c r="A3918" s="302">
        <v>202403</v>
      </c>
      <c r="B3918" s="299" t="s">
        <v>187</v>
      </c>
      <c r="C3918" s="299" t="s">
        <v>36</v>
      </c>
      <c r="D3918" s="302">
        <v>1</v>
      </c>
      <c r="E3918" s="302">
        <v>570</v>
      </c>
      <c r="F3918" s="299" t="s">
        <v>411</v>
      </c>
    </row>
    <row r="3919" spans="1:6" x14ac:dyDescent="0.3">
      <c r="A3919" s="302">
        <v>202403</v>
      </c>
      <c r="B3919" s="299" t="s">
        <v>187</v>
      </c>
      <c r="C3919" s="299" t="s">
        <v>36</v>
      </c>
      <c r="D3919" s="302">
        <v>4</v>
      </c>
      <c r="E3919" s="302">
        <v>574</v>
      </c>
      <c r="F3919" s="299" t="s">
        <v>320</v>
      </c>
    </row>
    <row r="3920" spans="1:6" x14ac:dyDescent="0.3">
      <c r="A3920" s="302">
        <v>202403</v>
      </c>
      <c r="B3920" s="299" t="s">
        <v>187</v>
      </c>
      <c r="C3920" s="299" t="s">
        <v>36</v>
      </c>
      <c r="D3920" s="302">
        <v>506.10526315789474</v>
      </c>
      <c r="E3920" s="302">
        <v>578</v>
      </c>
      <c r="F3920" s="299" t="s">
        <v>321</v>
      </c>
    </row>
    <row r="3921" spans="1:6" x14ac:dyDescent="0.3">
      <c r="A3921" s="302">
        <v>202403</v>
      </c>
      <c r="B3921" s="299" t="s">
        <v>187</v>
      </c>
      <c r="C3921" s="299" t="s">
        <v>36</v>
      </c>
      <c r="D3921" s="302">
        <v>6</v>
      </c>
      <c r="E3921" s="302">
        <v>580</v>
      </c>
      <c r="F3921" s="299" t="s">
        <v>322</v>
      </c>
    </row>
    <row r="3922" spans="1:6" x14ac:dyDescent="0.3">
      <c r="A3922" s="302">
        <v>202403</v>
      </c>
      <c r="B3922" s="299" t="s">
        <v>187</v>
      </c>
      <c r="C3922" s="299" t="s">
        <v>36</v>
      </c>
      <c r="D3922" s="302">
        <v>1</v>
      </c>
      <c r="E3922" s="302">
        <v>585</v>
      </c>
      <c r="F3922" s="299" t="s">
        <v>390</v>
      </c>
    </row>
    <row r="3923" spans="1:6" x14ac:dyDescent="0.3">
      <c r="A3923" s="302">
        <v>202403</v>
      </c>
      <c r="B3923" s="299" t="s">
        <v>187</v>
      </c>
      <c r="C3923" s="299" t="s">
        <v>36</v>
      </c>
      <c r="D3923" s="302">
        <v>8672.5789473684217</v>
      </c>
      <c r="E3923" s="302">
        <v>586</v>
      </c>
      <c r="F3923" s="299" t="s">
        <v>324</v>
      </c>
    </row>
    <row r="3924" spans="1:6" x14ac:dyDescent="0.3">
      <c r="A3924" s="302">
        <v>202403</v>
      </c>
      <c r="B3924" s="299" t="s">
        <v>187</v>
      </c>
      <c r="C3924" s="299" t="s">
        <v>36</v>
      </c>
      <c r="D3924" s="302">
        <v>46.526315789473685</v>
      </c>
      <c r="E3924" s="302">
        <v>591</v>
      </c>
      <c r="F3924" s="299" t="s">
        <v>325</v>
      </c>
    </row>
    <row r="3925" spans="1:6" x14ac:dyDescent="0.3">
      <c r="A3925" s="302">
        <v>202403</v>
      </c>
      <c r="B3925" s="299" t="s">
        <v>187</v>
      </c>
      <c r="C3925" s="299" t="s">
        <v>36</v>
      </c>
      <c r="D3925" s="302">
        <v>1946.5263157894738</v>
      </c>
      <c r="E3925" s="302">
        <v>600</v>
      </c>
      <c r="F3925" s="299" t="s">
        <v>192</v>
      </c>
    </row>
    <row r="3926" spans="1:6" x14ac:dyDescent="0.3">
      <c r="A3926" s="302">
        <v>202403</v>
      </c>
      <c r="B3926" s="299" t="s">
        <v>187</v>
      </c>
      <c r="C3926" s="299" t="s">
        <v>36</v>
      </c>
      <c r="D3926" s="302">
        <v>2963.3684210526317</v>
      </c>
      <c r="E3926" s="302">
        <v>604</v>
      </c>
      <c r="F3926" s="299" t="s">
        <v>326</v>
      </c>
    </row>
    <row r="3927" spans="1:6" x14ac:dyDescent="0.3">
      <c r="A3927" s="302">
        <v>202403</v>
      </c>
      <c r="B3927" s="299" t="s">
        <v>187</v>
      </c>
      <c r="C3927" s="299" t="s">
        <v>36</v>
      </c>
      <c r="D3927" s="302">
        <v>203.31578947368422</v>
      </c>
      <c r="E3927" s="302">
        <v>608</v>
      </c>
      <c r="F3927" s="299" t="s">
        <v>327</v>
      </c>
    </row>
    <row r="3928" spans="1:6" x14ac:dyDescent="0.3">
      <c r="A3928" s="302">
        <v>202403</v>
      </c>
      <c r="B3928" s="299" t="s">
        <v>187</v>
      </c>
      <c r="C3928" s="299" t="s">
        <v>36</v>
      </c>
      <c r="D3928" s="302">
        <v>3</v>
      </c>
      <c r="E3928" s="302">
        <v>612</v>
      </c>
      <c r="F3928" s="299" t="s">
        <v>328</v>
      </c>
    </row>
    <row r="3929" spans="1:6" x14ac:dyDescent="0.3">
      <c r="A3929" s="302">
        <v>202403</v>
      </c>
      <c r="B3929" s="299" t="s">
        <v>187</v>
      </c>
      <c r="C3929" s="299" t="s">
        <v>36</v>
      </c>
      <c r="D3929" s="302">
        <v>3280.1052631578946</v>
      </c>
      <c r="E3929" s="302">
        <v>616</v>
      </c>
      <c r="F3929" s="299" t="s">
        <v>96</v>
      </c>
    </row>
    <row r="3930" spans="1:6" x14ac:dyDescent="0.3">
      <c r="A3930" s="302">
        <v>202403</v>
      </c>
      <c r="B3930" s="299" t="s">
        <v>187</v>
      </c>
      <c r="C3930" s="299" t="s">
        <v>36</v>
      </c>
      <c r="D3930" s="302">
        <v>6249.7894736842109</v>
      </c>
      <c r="E3930" s="302">
        <v>620</v>
      </c>
      <c r="F3930" s="299" t="s">
        <v>109</v>
      </c>
    </row>
    <row r="3931" spans="1:6" x14ac:dyDescent="0.3">
      <c r="A3931" s="302">
        <v>202403</v>
      </c>
      <c r="B3931" s="299" t="s">
        <v>187</v>
      </c>
      <c r="C3931" s="299" t="s">
        <v>36</v>
      </c>
      <c r="D3931" s="302">
        <v>90.263157894736835</v>
      </c>
      <c r="E3931" s="302">
        <v>624</v>
      </c>
      <c r="F3931" s="299" t="s">
        <v>329</v>
      </c>
    </row>
    <row r="3932" spans="1:6" x14ac:dyDescent="0.3">
      <c r="A3932" s="302">
        <v>202403</v>
      </c>
      <c r="B3932" s="299" t="s">
        <v>187</v>
      </c>
      <c r="C3932" s="299" t="s">
        <v>36</v>
      </c>
      <c r="D3932" s="302">
        <v>1</v>
      </c>
      <c r="E3932" s="302">
        <v>626</v>
      </c>
      <c r="F3932" s="299" t="s">
        <v>330</v>
      </c>
    </row>
    <row r="3933" spans="1:6" x14ac:dyDescent="0.3">
      <c r="A3933" s="302">
        <v>202403</v>
      </c>
      <c r="B3933" s="299" t="s">
        <v>187</v>
      </c>
      <c r="C3933" s="299" t="s">
        <v>36</v>
      </c>
      <c r="D3933" s="302">
        <v>6</v>
      </c>
      <c r="E3933" s="302">
        <v>630</v>
      </c>
      <c r="F3933" s="299" t="s">
        <v>331</v>
      </c>
    </row>
    <row r="3934" spans="1:6" x14ac:dyDescent="0.3">
      <c r="A3934" s="302">
        <v>202403</v>
      </c>
      <c r="B3934" s="299" t="s">
        <v>187</v>
      </c>
      <c r="C3934" s="299" t="s">
        <v>36</v>
      </c>
      <c r="D3934" s="302">
        <v>1</v>
      </c>
      <c r="E3934" s="302">
        <v>634</v>
      </c>
      <c r="F3934" s="299" t="s">
        <v>332</v>
      </c>
    </row>
    <row r="3935" spans="1:6" x14ac:dyDescent="0.3">
      <c r="A3935" s="302">
        <v>202403</v>
      </c>
      <c r="B3935" s="299" t="s">
        <v>187</v>
      </c>
      <c r="C3935" s="299" t="s">
        <v>36</v>
      </c>
      <c r="D3935" s="302">
        <v>31799.315789473683</v>
      </c>
      <c r="E3935" s="302">
        <v>642</v>
      </c>
      <c r="F3935" s="299" t="s">
        <v>97</v>
      </c>
    </row>
    <row r="3936" spans="1:6" x14ac:dyDescent="0.3">
      <c r="A3936" s="302">
        <v>202403</v>
      </c>
      <c r="B3936" s="299" t="s">
        <v>187</v>
      </c>
      <c r="C3936" s="299" t="s">
        <v>36</v>
      </c>
      <c r="D3936" s="302">
        <v>3114.8947368421054</v>
      </c>
      <c r="E3936" s="302">
        <v>643</v>
      </c>
      <c r="F3936" s="299" t="s">
        <v>333</v>
      </c>
    </row>
    <row r="3937" spans="1:6" x14ac:dyDescent="0.3">
      <c r="A3937" s="302">
        <v>202403</v>
      </c>
      <c r="B3937" s="299" t="s">
        <v>187</v>
      </c>
      <c r="C3937" s="299" t="s">
        <v>36</v>
      </c>
      <c r="D3937" s="302">
        <v>11</v>
      </c>
      <c r="E3937" s="302">
        <v>646</v>
      </c>
      <c r="F3937" s="299" t="s">
        <v>334</v>
      </c>
    </row>
    <row r="3938" spans="1:6" x14ac:dyDescent="0.3">
      <c r="A3938" s="302">
        <v>202403</v>
      </c>
      <c r="B3938" s="299" t="s">
        <v>187</v>
      </c>
      <c r="C3938" s="299" t="s">
        <v>36</v>
      </c>
      <c r="D3938" s="302">
        <v>2</v>
      </c>
      <c r="E3938" s="302">
        <v>659</v>
      </c>
      <c r="F3938" s="299" t="s">
        <v>335</v>
      </c>
    </row>
    <row r="3939" spans="1:6" x14ac:dyDescent="0.3">
      <c r="A3939" s="302">
        <v>202403</v>
      </c>
      <c r="B3939" s="299" t="s">
        <v>187</v>
      </c>
      <c r="C3939" s="299" t="s">
        <v>36</v>
      </c>
      <c r="D3939" s="302">
        <v>2</v>
      </c>
      <c r="E3939" s="302">
        <v>662</v>
      </c>
      <c r="F3939" s="299" t="s">
        <v>337</v>
      </c>
    </row>
    <row r="3940" spans="1:6" x14ac:dyDescent="0.3">
      <c r="A3940" s="302">
        <v>202403</v>
      </c>
      <c r="B3940" s="299" t="s">
        <v>187</v>
      </c>
      <c r="C3940" s="299" t="s">
        <v>36</v>
      </c>
      <c r="D3940" s="302">
        <v>1</v>
      </c>
      <c r="E3940" s="302">
        <v>670</v>
      </c>
      <c r="F3940" s="299" t="s">
        <v>393</v>
      </c>
    </row>
    <row r="3941" spans="1:6" x14ac:dyDescent="0.3">
      <c r="A3941" s="302">
        <v>202403</v>
      </c>
      <c r="B3941" s="299" t="s">
        <v>187</v>
      </c>
      <c r="C3941" s="299" t="s">
        <v>36</v>
      </c>
      <c r="D3941" s="302">
        <v>1</v>
      </c>
      <c r="E3941" s="302">
        <v>674</v>
      </c>
      <c r="F3941" s="299" t="s">
        <v>394</v>
      </c>
    </row>
    <row r="3942" spans="1:6" x14ac:dyDescent="0.3">
      <c r="A3942" s="302">
        <v>202403</v>
      </c>
      <c r="B3942" s="299" t="s">
        <v>187</v>
      </c>
      <c r="C3942" s="299" t="s">
        <v>36</v>
      </c>
      <c r="D3942" s="302">
        <v>23</v>
      </c>
      <c r="E3942" s="302">
        <v>682</v>
      </c>
      <c r="F3942" s="299" t="s">
        <v>339</v>
      </c>
    </row>
    <row r="3943" spans="1:6" x14ac:dyDescent="0.3">
      <c r="A3943" s="302">
        <v>202403</v>
      </c>
      <c r="B3943" s="299" t="s">
        <v>187</v>
      </c>
      <c r="C3943" s="299" t="s">
        <v>36</v>
      </c>
      <c r="D3943" s="302">
        <v>1384.2105263157894</v>
      </c>
      <c r="E3943" s="302">
        <v>686</v>
      </c>
      <c r="F3943" s="299" t="s">
        <v>193</v>
      </c>
    </row>
    <row r="3944" spans="1:6" x14ac:dyDescent="0.3">
      <c r="A3944" s="302">
        <v>202403</v>
      </c>
      <c r="B3944" s="299" t="s">
        <v>187</v>
      </c>
      <c r="C3944" s="299" t="s">
        <v>36</v>
      </c>
      <c r="D3944" s="302">
        <v>226</v>
      </c>
      <c r="E3944" s="302">
        <v>688</v>
      </c>
      <c r="F3944" s="299" t="s">
        <v>340</v>
      </c>
    </row>
    <row r="3945" spans="1:6" x14ac:dyDescent="0.3">
      <c r="A3945" s="302">
        <v>202403</v>
      </c>
      <c r="B3945" s="299" t="s">
        <v>187</v>
      </c>
      <c r="C3945" s="299" t="s">
        <v>36</v>
      </c>
      <c r="D3945" s="302">
        <v>1</v>
      </c>
      <c r="E3945" s="302">
        <v>690</v>
      </c>
      <c r="F3945" s="299" t="s">
        <v>341</v>
      </c>
    </row>
    <row r="3946" spans="1:6" x14ac:dyDescent="0.3">
      <c r="A3946" s="302">
        <v>202403</v>
      </c>
      <c r="B3946" s="299" t="s">
        <v>187</v>
      </c>
      <c r="C3946" s="299" t="s">
        <v>36</v>
      </c>
      <c r="D3946" s="302">
        <v>17.157894736842106</v>
      </c>
      <c r="E3946" s="302">
        <v>694</v>
      </c>
      <c r="F3946" s="299" t="s">
        <v>342</v>
      </c>
    </row>
    <row r="3947" spans="1:6" x14ac:dyDescent="0.3">
      <c r="A3947" s="302">
        <v>202403</v>
      </c>
      <c r="B3947" s="299" t="s">
        <v>187</v>
      </c>
      <c r="C3947" s="299" t="s">
        <v>36</v>
      </c>
      <c r="D3947" s="302">
        <v>8</v>
      </c>
      <c r="E3947" s="302">
        <v>702</v>
      </c>
      <c r="F3947" s="299" t="s">
        <v>343</v>
      </c>
    </row>
    <row r="3948" spans="1:6" x14ac:dyDescent="0.3">
      <c r="A3948" s="302">
        <v>202403</v>
      </c>
      <c r="B3948" s="299" t="s">
        <v>187</v>
      </c>
      <c r="C3948" s="299" t="s">
        <v>36</v>
      </c>
      <c r="D3948" s="302">
        <v>312.78947368421052</v>
      </c>
      <c r="E3948" s="302">
        <v>703</v>
      </c>
      <c r="F3948" s="299" t="s">
        <v>94</v>
      </c>
    </row>
    <row r="3949" spans="1:6" x14ac:dyDescent="0.3">
      <c r="A3949" s="302">
        <v>202403</v>
      </c>
      <c r="B3949" s="299" t="s">
        <v>187</v>
      </c>
      <c r="C3949" s="299" t="s">
        <v>36</v>
      </c>
      <c r="D3949" s="302">
        <v>262.68421052631578</v>
      </c>
      <c r="E3949" s="302">
        <v>704</v>
      </c>
      <c r="F3949" s="299" t="s">
        <v>344</v>
      </c>
    </row>
    <row r="3950" spans="1:6" x14ac:dyDescent="0.3">
      <c r="A3950" s="302">
        <v>202403</v>
      </c>
      <c r="B3950" s="299" t="s">
        <v>187</v>
      </c>
      <c r="C3950" s="299" t="s">
        <v>36</v>
      </c>
      <c r="D3950" s="302">
        <v>143.05263157894737</v>
      </c>
      <c r="E3950" s="302">
        <v>705</v>
      </c>
      <c r="F3950" s="299" t="s">
        <v>115</v>
      </c>
    </row>
    <row r="3951" spans="1:6" x14ac:dyDescent="0.3">
      <c r="A3951" s="302">
        <v>202403</v>
      </c>
      <c r="B3951" s="299" t="s">
        <v>187</v>
      </c>
      <c r="C3951" s="299" t="s">
        <v>36</v>
      </c>
      <c r="D3951" s="302">
        <v>2</v>
      </c>
      <c r="E3951" s="302">
        <v>706</v>
      </c>
      <c r="F3951" s="299" t="s">
        <v>395</v>
      </c>
    </row>
    <row r="3952" spans="1:6" x14ac:dyDescent="0.3">
      <c r="A3952" s="302">
        <v>202403</v>
      </c>
      <c r="B3952" s="299" t="s">
        <v>187</v>
      </c>
      <c r="C3952" s="299" t="s">
        <v>36</v>
      </c>
      <c r="D3952" s="302">
        <v>128.15789473684211</v>
      </c>
      <c r="E3952" s="302">
        <v>710</v>
      </c>
      <c r="F3952" s="299" t="s">
        <v>345</v>
      </c>
    </row>
    <row r="3953" spans="1:6" x14ac:dyDescent="0.3">
      <c r="A3953" s="302">
        <v>202403</v>
      </c>
      <c r="B3953" s="299" t="s">
        <v>187</v>
      </c>
      <c r="C3953" s="299" t="s">
        <v>36</v>
      </c>
      <c r="D3953" s="302">
        <v>9</v>
      </c>
      <c r="E3953" s="302">
        <v>716</v>
      </c>
      <c r="F3953" s="299" t="s">
        <v>346</v>
      </c>
    </row>
    <row r="3954" spans="1:6" x14ac:dyDescent="0.3">
      <c r="A3954" s="302">
        <v>202403</v>
      </c>
      <c r="B3954" s="299" t="s">
        <v>187</v>
      </c>
      <c r="C3954" s="299" t="s">
        <v>36</v>
      </c>
      <c r="D3954" s="302">
        <v>1733005.4210526317</v>
      </c>
      <c r="E3954" s="302">
        <v>724</v>
      </c>
      <c r="F3954" s="299" t="s">
        <v>223</v>
      </c>
    </row>
    <row r="3955" spans="1:6" x14ac:dyDescent="0.3">
      <c r="A3955" s="302">
        <v>202403</v>
      </c>
      <c r="B3955" s="299" t="s">
        <v>187</v>
      </c>
      <c r="C3955" s="299" t="s">
        <v>36</v>
      </c>
      <c r="D3955" s="302">
        <v>1</v>
      </c>
      <c r="E3955" s="302">
        <v>728</v>
      </c>
      <c r="F3955" s="299" t="s">
        <v>414</v>
      </c>
    </row>
    <row r="3956" spans="1:6" x14ac:dyDescent="0.3">
      <c r="A3956" s="302">
        <v>202403</v>
      </c>
      <c r="B3956" s="299" t="s">
        <v>187</v>
      </c>
      <c r="C3956" s="299" t="s">
        <v>36</v>
      </c>
      <c r="D3956" s="302">
        <v>11.578947368421053</v>
      </c>
      <c r="E3956" s="302">
        <v>729</v>
      </c>
      <c r="F3956" s="299" t="s">
        <v>347</v>
      </c>
    </row>
    <row r="3957" spans="1:6" x14ac:dyDescent="0.3">
      <c r="A3957" s="302">
        <v>202403</v>
      </c>
      <c r="B3957" s="299" t="s">
        <v>187</v>
      </c>
      <c r="C3957" s="299" t="s">
        <v>36</v>
      </c>
      <c r="D3957" s="302">
        <v>19.210526315789473</v>
      </c>
      <c r="E3957" s="302">
        <v>732</v>
      </c>
      <c r="F3957" s="299" t="s">
        <v>348</v>
      </c>
    </row>
    <row r="3958" spans="1:6" x14ac:dyDescent="0.3">
      <c r="A3958" s="302">
        <v>202403</v>
      </c>
      <c r="B3958" s="299" t="s">
        <v>187</v>
      </c>
      <c r="C3958" s="299" t="s">
        <v>36</v>
      </c>
      <c r="D3958" s="302">
        <v>2</v>
      </c>
      <c r="E3958" s="302">
        <v>740</v>
      </c>
      <c r="F3958" s="299" t="s">
        <v>349</v>
      </c>
    </row>
    <row r="3959" spans="1:6" x14ac:dyDescent="0.3">
      <c r="A3959" s="302">
        <v>202403</v>
      </c>
      <c r="B3959" s="299" t="s">
        <v>187</v>
      </c>
      <c r="C3959" s="299" t="s">
        <v>36</v>
      </c>
      <c r="D3959" s="302">
        <v>1</v>
      </c>
      <c r="E3959" s="302">
        <v>748</v>
      </c>
      <c r="F3959" s="299" t="s">
        <v>396</v>
      </c>
    </row>
    <row r="3960" spans="1:6" x14ac:dyDescent="0.3">
      <c r="A3960" s="302">
        <v>202403</v>
      </c>
      <c r="B3960" s="299" t="s">
        <v>187</v>
      </c>
      <c r="C3960" s="299" t="s">
        <v>36</v>
      </c>
      <c r="D3960" s="302">
        <v>1971.5263157894738</v>
      </c>
      <c r="E3960" s="302">
        <v>752</v>
      </c>
      <c r="F3960" s="299" t="s">
        <v>119</v>
      </c>
    </row>
    <row r="3961" spans="1:6" x14ac:dyDescent="0.3">
      <c r="A3961" s="302">
        <v>202403</v>
      </c>
      <c r="B3961" s="299" t="s">
        <v>187</v>
      </c>
      <c r="C3961" s="299" t="s">
        <v>36</v>
      </c>
      <c r="D3961" s="302">
        <v>729</v>
      </c>
      <c r="E3961" s="302">
        <v>756</v>
      </c>
      <c r="F3961" s="299" t="s">
        <v>350</v>
      </c>
    </row>
    <row r="3962" spans="1:6" x14ac:dyDescent="0.3">
      <c r="A3962" s="302">
        <v>202403</v>
      </c>
      <c r="B3962" s="299" t="s">
        <v>187</v>
      </c>
      <c r="C3962" s="299" t="s">
        <v>36</v>
      </c>
      <c r="D3962" s="302">
        <v>370.15789473684208</v>
      </c>
      <c r="E3962" s="302">
        <v>760</v>
      </c>
      <c r="F3962" s="299" t="s">
        <v>351</v>
      </c>
    </row>
    <row r="3963" spans="1:6" x14ac:dyDescent="0.3">
      <c r="A3963" s="302">
        <v>202403</v>
      </c>
      <c r="B3963" s="299" t="s">
        <v>187</v>
      </c>
      <c r="C3963" s="299" t="s">
        <v>36</v>
      </c>
      <c r="D3963" s="302">
        <v>5</v>
      </c>
      <c r="E3963" s="302">
        <v>762</v>
      </c>
      <c r="F3963" s="299" t="s">
        <v>352</v>
      </c>
    </row>
    <row r="3964" spans="1:6" x14ac:dyDescent="0.3">
      <c r="A3964" s="302">
        <v>202403</v>
      </c>
      <c r="B3964" s="299" t="s">
        <v>187</v>
      </c>
      <c r="C3964" s="299" t="s">
        <v>36</v>
      </c>
      <c r="D3964" s="302">
        <v>36.526315789473685</v>
      </c>
      <c r="E3964" s="302">
        <v>764</v>
      </c>
      <c r="F3964" s="299" t="s">
        <v>353</v>
      </c>
    </row>
    <row r="3965" spans="1:6" x14ac:dyDescent="0.3">
      <c r="A3965" s="302">
        <v>202403</v>
      </c>
      <c r="B3965" s="299" t="s">
        <v>187</v>
      </c>
      <c r="C3965" s="299" t="s">
        <v>36</v>
      </c>
      <c r="D3965" s="302">
        <v>11.368421052631579</v>
      </c>
      <c r="E3965" s="302">
        <v>768</v>
      </c>
      <c r="F3965" s="299" t="s">
        <v>354</v>
      </c>
    </row>
    <row r="3966" spans="1:6" x14ac:dyDescent="0.3">
      <c r="A3966" s="302">
        <v>202403</v>
      </c>
      <c r="B3966" s="299" t="s">
        <v>187</v>
      </c>
      <c r="C3966" s="299" t="s">
        <v>36</v>
      </c>
      <c r="D3966" s="302">
        <v>4</v>
      </c>
      <c r="E3966" s="302">
        <v>780</v>
      </c>
      <c r="F3966" s="299" t="s">
        <v>355</v>
      </c>
    </row>
    <row r="3967" spans="1:6" x14ac:dyDescent="0.3">
      <c r="A3967" s="302">
        <v>202403</v>
      </c>
      <c r="B3967" s="299" t="s">
        <v>187</v>
      </c>
      <c r="C3967" s="299" t="s">
        <v>36</v>
      </c>
      <c r="D3967" s="302">
        <v>3</v>
      </c>
      <c r="E3967" s="302">
        <v>784</v>
      </c>
      <c r="F3967" s="299" t="s">
        <v>356</v>
      </c>
    </row>
    <row r="3968" spans="1:6" x14ac:dyDescent="0.3">
      <c r="A3968" s="302">
        <v>202403</v>
      </c>
      <c r="B3968" s="299" t="s">
        <v>187</v>
      </c>
      <c r="C3968" s="299" t="s">
        <v>36</v>
      </c>
      <c r="D3968" s="302">
        <v>273.68421052631578</v>
      </c>
      <c r="E3968" s="302">
        <v>788</v>
      </c>
      <c r="F3968" s="299" t="s">
        <v>357</v>
      </c>
    </row>
    <row r="3969" spans="1:6" x14ac:dyDescent="0.3">
      <c r="A3969" s="302">
        <v>202403</v>
      </c>
      <c r="B3969" s="299" t="s">
        <v>187</v>
      </c>
      <c r="C3969" s="299" t="s">
        <v>36</v>
      </c>
      <c r="D3969" s="302">
        <v>437.63157894736844</v>
      </c>
      <c r="E3969" s="302">
        <v>792</v>
      </c>
      <c r="F3969" s="299" t="s">
        <v>358</v>
      </c>
    </row>
    <row r="3970" spans="1:6" x14ac:dyDescent="0.3">
      <c r="A3970" s="302">
        <v>202403</v>
      </c>
      <c r="B3970" s="299" t="s">
        <v>187</v>
      </c>
      <c r="C3970" s="299" t="s">
        <v>36</v>
      </c>
      <c r="D3970" s="302">
        <v>4</v>
      </c>
      <c r="E3970" s="302">
        <v>795</v>
      </c>
      <c r="F3970" s="299" t="s">
        <v>359</v>
      </c>
    </row>
    <row r="3971" spans="1:6" x14ac:dyDescent="0.3">
      <c r="A3971" s="302">
        <v>202403</v>
      </c>
      <c r="B3971" s="299" t="s">
        <v>187</v>
      </c>
      <c r="C3971" s="299" t="s">
        <v>36</v>
      </c>
      <c r="D3971" s="302">
        <v>4</v>
      </c>
      <c r="E3971" s="302">
        <v>800</v>
      </c>
      <c r="F3971" s="299" t="s">
        <v>360</v>
      </c>
    </row>
    <row r="3972" spans="1:6" x14ac:dyDescent="0.3">
      <c r="A3972" s="302">
        <v>202403</v>
      </c>
      <c r="B3972" s="299" t="s">
        <v>187</v>
      </c>
      <c r="C3972" s="299" t="s">
        <v>36</v>
      </c>
      <c r="D3972" s="302">
        <v>5395.6315789473683</v>
      </c>
      <c r="E3972" s="302">
        <v>804</v>
      </c>
      <c r="F3972" s="299" t="s">
        <v>98</v>
      </c>
    </row>
    <row r="3973" spans="1:6" x14ac:dyDescent="0.3">
      <c r="A3973" s="302">
        <v>202403</v>
      </c>
      <c r="B3973" s="299" t="s">
        <v>187</v>
      </c>
      <c r="C3973" s="299" t="s">
        <v>36</v>
      </c>
      <c r="D3973" s="302">
        <v>21.105263157894736</v>
      </c>
      <c r="E3973" s="302">
        <v>807</v>
      </c>
      <c r="F3973" s="299" t="s">
        <v>361</v>
      </c>
    </row>
    <row r="3974" spans="1:6" x14ac:dyDescent="0.3">
      <c r="A3974" s="302">
        <v>202403</v>
      </c>
      <c r="B3974" s="299" t="s">
        <v>187</v>
      </c>
      <c r="C3974" s="299" t="s">
        <v>36</v>
      </c>
      <c r="D3974" s="302">
        <v>266.15789473684208</v>
      </c>
      <c r="E3974" s="302">
        <v>818</v>
      </c>
      <c r="F3974" s="299" t="s">
        <v>362</v>
      </c>
    </row>
    <row r="3975" spans="1:6" x14ac:dyDescent="0.3">
      <c r="A3975" s="302">
        <v>202403</v>
      </c>
      <c r="B3975" s="299" t="s">
        <v>187</v>
      </c>
      <c r="C3975" s="299" t="s">
        <v>36</v>
      </c>
      <c r="D3975" s="302">
        <v>16068.894736842105</v>
      </c>
      <c r="E3975" s="302">
        <v>826</v>
      </c>
      <c r="F3975" s="299" t="s">
        <v>110</v>
      </c>
    </row>
    <row r="3976" spans="1:6" x14ac:dyDescent="0.3">
      <c r="A3976" s="302">
        <v>202403</v>
      </c>
      <c r="B3976" s="299" t="s">
        <v>187</v>
      </c>
      <c r="C3976" s="299" t="s">
        <v>36</v>
      </c>
      <c r="D3976" s="302">
        <v>1</v>
      </c>
      <c r="E3976" s="302">
        <v>830</v>
      </c>
      <c r="F3976" s="299" t="s">
        <v>220</v>
      </c>
    </row>
    <row r="3977" spans="1:6" x14ac:dyDescent="0.3">
      <c r="A3977" s="302">
        <v>202403</v>
      </c>
      <c r="B3977" s="299" t="s">
        <v>187</v>
      </c>
      <c r="C3977" s="299" t="s">
        <v>36</v>
      </c>
      <c r="D3977" s="302">
        <v>0.31578947368421051</v>
      </c>
      <c r="E3977" s="302">
        <v>832</v>
      </c>
      <c r="F3977" s="299" t="s">
        <v>397</v>
      </c>
    </row>
    <row r="3978" spans="1:6" x14ac:dyDescent="0.3">
      <c r="A3978" s="302">
        <v>202403</v>
      </c>
      <c r="B3978" s="299" t="s">
        <v>187</v>
      </c>
      <c r="C3978" s="299" t="s">
        <v>36</v>
      </c>
      <c r="D3978" s="302">
        <v>4</v>
      </c>
      <c r="E3978" s="302">
        <v>834</v>
      </c>
      <c r="F3978" s="299" t="s">
        <v>364</v>
      </c>
    </row>
    <row r="3979" spans="1:6" x14ac:dyDescent="0.3">
      <c r="A3979" s="302">
        <v>202403</v>
      </c>
      <c r="B3979" s="299" t="s">
        <v>187</v>
      </c>
      <c r="C3979" s="299" t="s">
        <v>36</v>
      </c>
      <c r="D3979" s="302">
        <v>1621.1578947368421</v>
      </c>
      <c r="E3979" s="302">
        <v>840</v>
      </c>
      <c r="F3979" s="299" t="s">
        <v>365</v>
      </c>
    </row>
    <row r="3980" spans="1:6" x14ac:dyDescent="0.3">
      <c r="A3980" s="302">
        <v>202403</v>
      </c>
      <c r="B3980" s="299" t="s">
        <v>187</v>
      </c>
      <c r="C3980" s="299" t="s">
        <v>36</v>
      </c>
      <c r="D3980" s="302">
        <v>3</v>
      </c>
      <c r="E3980" s="302">
        <v>850</v>
      </c>
      <c r="F3980" s="299" t="s">
        <v>366</v>
      </c>
    </row>
    <row r="3981" spans="1:6" x14ac:dyDescent="0.3">
      <c r="A3981" s="302">
        <v>202403</v>
      </c>
      <c r="B3981" s="299" t="s">
        <v>187</v>
      </c>
      <c r="C3981" s="299" t="s">
        <v>36</v>
      </c>
      <c r="D3981" s="302">
        <v>20</v>
      </c>
      <c r="E3981" s="302">
        <v>854</v>
      </c>
      <c r="F3981" s="299" t="s">
        <v>367</v>
      </c>
    </row>
    <row r="3982" spans="1:6" x14ac:dyDescent="0.3">
      <c r="A3982" s="302">
        <v>202403</v>
      </c>
      <c r="B3982" s="299" t="s">
        <v>187</v>
      </c>
      <c r="C3982" s="299" t="s">
        <v>36</v>
      </c>
      <c r="D3982" s="302">
        <v>1221.1052631578948</v>
      </c>
      <c r="E3982" s="302">
        <v>858</v>
      </c>
      <c r="F3982" s="299" t="s">
        <v>368</v>
      </c>
    </row>
    <row r="3983" spans="1:6" x14ac:dyDescent="0.3">
      <c r="A3983" s="302">
        <v>202403</v>
      </c>
      <c r="B3983" s="299" t="s">
        <v>187</v>
      </c>
      <c r="C3983" s="299" t="s">
        <v>36</v>
      </c>
      <c r="D3983" s="302">
        <v>32.789473684210527</v>
      </c>
      <c r="E3983" s="302">
        <v>860</v>
      </c>
      <c r="F3983" s="299" t="s">
        <v>369</v>
      </c>
    </row>
    <row r="3984" spans="1:6" x14ac:dyDescent="0.3">
      <c r="A3984" s="302">
        <v>202403</v>
      </c>
      <c r="B3984" s="299" t="s">
        <v>187</v>
      </c>
      <c r="C3984" s="299" t="s">
        <v>36</v>
      </c>
      <c r="D3984" s="302">
        <v>12248.263157894737</v>
      </c>
      <c r="E3984" s="302">
        <v>862</v>
      </c>
      <c r="F3984" s="299" t="s">
        <v>111</v>
      </c>
    </row>
    <row r="3985" spans="1:6" x14ac:dyDescent="0.3">
      <c r="A3985" s="302">
        <v>202403</v>
      </c>
      <c r="B3985" s="299" t="s">
        <v>187</v>
      </c>
      <c r="C3985" s="299" t="s">
        <v>36</v>
      </c>
      <c r="D3985" s="302">
        <v>2</v>
      </c>
      <c r="E3985" s="302">
        <v>876</v>
      </c>
      <c r="F3985" s="299" t="s">
        <v>370</v>
      </c>
    </row>
    <row r="3986" spans="1:6" x14ac:dyDescent="0.3">
      <c r="A3986" s="302">
        <v>202403</v>
      </c>
      <c r="B3986" s="299" t="s">
        <v>187</v>
      </c>
      <c r="C3986" s="299" t="s">
        <v>36</v>
      </c>
      <c r="D3986" s="302">
        <v>28</v>
      </c>
      <c r="E3986" s="302">
        <v>887</v>
      </c>
      <c r="F3986" s="299" t="s">
        <v>398</v>
      </c>
    </row>
    <row r="3987" spans="1:6" x14ac:dyDescent="0.3">
      <c r="A3987" s="302">
        <v>202403</v>
      </c>
      <c r="B3987" s="299" t="s">
        <v>187</v>
      </c>
      <c r="C3987" s="299" t="s">
        <v>36</v>
      </c>
      <c r="D3987" s="302">
        <v>1</v>
      </c>
      <c r="E3987" s="302">
        <v>894</v>
      </c>
      <c r="F3987" s="299" t="s">
        <v>372</v>
      </c>
    </row>
    <row r="3988" spans="1:6" x14ac:dyDescent="0.3">
      <c r="A3988" s="302">
        <v>202403</v>
      </c>
      <c r="B3988" s="299" t="s">
        <v>187</v>
      </c>
      <c r="C3988" s="299" t="s">
        <v>36</v>
      </c>
      <c r="D3988" s="302">
        <v>31.263157894736842</v>
      </c>
      <c r="E3988" s="302">
        <v>952</v>
      </c>
      <c r="F3988" s="299" t="s">
        <v>459</v>
      </c>
    </row>
    <row r="3989" spans="1:6" x14ac:dyDescent="0.3">
      <c r="A3989" s="302">
        <v>202403</v>
      </c>
      <c r="B3989" s="299" t="s">
        <v>187</v>
      </c>
      <c r="C3989" s="299" t="s">
        <v>36</v>
      </c>
      <c r="D3989" s="302">
        <v>266.89473684210526</v>
      </c>
      <c r="E3989" s="302">
        <v>953</v>
      </c>
      <c r="F3989" s="299" t="s">
        <v>189</v>
      </c>
    </row>
    <row r="3990" spans="1:6" x14ac:dyDescent="0.3">
      <c r="A3990" s="302">
        <v>202403</v>
      </c>
      <c r="B3990" s="299" t="s">
        <v>187</v>
      </c>
      <c r="C3990" s="299" t="s">
        <v>36</v>
      </c>
      <c r="D3990" s="302">
        <v>3</v>
      </c>
      <c r="E3990" s="302">
        <v>954</v>
      </c>
      <c r="F3990" s="299" t="s">
        <v>189</v>
      </c>
    </row>
    <row r="3991" spans="1:6" x14ac:dyDescent="0.3">
      <c r="A3991" s="302">
        <v>202403</v>
      </c>
      <c r="B3991" s="299" t="s">
        <v>81</v>
      </c>
      <c r="C3991" s="299" t="s">
        <v>35</v>
      </c>
      <c r="D3991" s="302">
        <v>1</v>
      </c>
      <c r="E3991" s="302">
        <v>32</v>
      </c>
      <c r="F3991" s="299" t="s">
        <v>183</v>
      </c>
    </row>
    <row r="3992" spans="1:6" x14ac:dyDescent="0.3">
      <c r="A3992" s="302">
        <v>202403</v>
      </c>
      <c r="B3992" s="299" t="s">
        <v>81</v>
      </c>
      <c r="C3992" s="299" t="s">
        <v>35</v>
      </c>
      <c r="D3992" s="302">
        <v>2</v>
      </c>
      <c r="E3992" s="302">
        <v>76</v>
      </c>
      <c r="F3992" s="299" t="s">
        <v>243</v>
      </c>
    </row>
    <row r="3993" spans="1:6" x14ac:dyDescent="0.3">
      <c r="A3993" s="302">
        <v>202403</v>
      </c>
      <c r="B3993" s="299" t="s">
        <v>81</v>
      </c>
      <c r="C3993" s="299" t="s">
        <v>35</v>
      </c>
      <c r="D3993" s="302">
        <v>1</v>
      </c>
      <c r="E3993" s="302">
        <v>170</v>
      </c>
      <c r="F3993" s="299" t="s">
        <v>102</v>
      </c>
    </row>
    <row r="3994" spans="1:6" x14ac:dyDescent="0.3">
      <c r="A3994" s="302">
        <v>202403</v>
      </c>
      <c r="B3994" s="299" t="s">
        <v>81</v>
      </c>
      <c r="C3994" s="299" t="s">
        <v>35</v>
      </c>
      <c r="D3994" s="302">
        <v>1</v>
      </c>
      <c r="E3994" s="302">
        <v>203</v>
      </c>
      <c r="F3994" s="299" t="s">
        <v>224</v>
      </c>
    </row>
    <row r="3995" spans="1:6" x14ac:dyDescent="0.3">
      <c r="A3995" s="302">
        <v>202403</v>
      </c>
      <c r="B3995" s="299" t="s">
        <v>81</v>
      </c>
      <c r="C3995" s="299" t="s">
        <v>35</v>
      </c>
      <c r="D3995" s="302">
        <v>2</v>
      </c>
      <c r="E3995" s="302">
        <v>250</v>
      </c>
      <c r="F3995" s="299" t="s">
        <v>105</v>
      </c>
    </row>
    <row r="3996" spans="1:6" x14ac:dyDescent="0.3">
      <c r="A3996" s="302">
        <v>202403</v>
      </c>
      <c r="B3996" s="299" t="s">
        <v>81</v>
      </c>
      <c r="C3996" s="299" t="s">
        <v>35</v>
      </c>
      <c r="D3996" s="302">
        <v>2</v>
      </c>
      <c r="E3996" s="302">
        <v>276</v>
      </c>
      <c r="F3996" s="299" t="s">
        <v>99</v>
      </c>
    </row>
    <row r="3997" spans="1:6" x14ac:dyDescent="0.3">
      <c r="A3997" s="302">
        <v>202403</v>
      </c>
      <c r="B3997" s="299" t="s">
        <v>81</v>
      </c>
      <c r="C3997" s="299" t="s">
        <v>35</v>
      </c>
      <c r="D3997" s="302">
        <v>5</v>
      </c>
      <c r="E3997" s="302">
        <v>380</v>
      </c>
      <c r="F3997" s="299" t="s">
        <v>107</v>
      </c>
    </row>
    <row r="3998" spans="1:6" x14ac:dyDescent="0.3">
      <c r="A3998" s="302">
        <v>202403</v>
      </c>
      <c r="B3998" s="299" t="s">
        <v>81</v>
      </c>
      <c r="C3998" s="299" t="s">
        <v>35</v>
      </c>
      <c r="D3998" s="302">
        <v>1</v>
      </c>
      <c r="E3998" s="302">
        <v>484</v>
      </c>
      <c r="F3998" s="299" t="s">
        <v>307</v>
      </c>
    </row>
    <row r="3999" spans="1:6" x14ac:dyDescent="0.3">
      <c r="A3999" s="302">
        <v>202403</v>
      </c>
      <c r="B3999" s="299" t="s">
        <v>81</v>
      </c>
      <c r="C3999" s="299" t="s">
        <v>35</v>
      </c>
      <c r="D3999" s="302">
        <v>1</v>
      </c>
      <c r="E3999" s="302">
        <v>498</v>
      </c>
      <c r="F3999" s="299" t="s">
        <v>310</v>
      </c>
    </row>
    <row r="4000" spans="1:6" x14ac:dyDescent="0.3">
      <c r="A4000" s="302">
        <v>202403</v>
      </c>
      <c r="B4000" s="299" t="s">
        <v>81</v>
      </c>
      <c r="C4000" s="299" t="s">
        <v>35</v>
      </c>
      <c r="D4000" s="302">
        <v>2</v>
      </c>
      <c r="E4000" s="302">
        <v>504</v>
      </c>
      <c r="F4000" s="299" t="s">
        <v>95</v>
      </c>
    </row>
    <row r="4001" spans="1:6" x14ac:dyDescent="0.3">
      <c r="A4001" s="302">
        <v>202403</v>
      </c>
      <c r="B4001" s="299" t="s">
        <v>81</v>
      </c>
      <c r="C4001" s="299" t="s">
        <v>35</v>
      </c>
      <c r="D4001" s="302">
        <v>1</v>
      </c>
      <c r="E4001" s="302">
        <v>528</v>
      </c>
      <c r="F4001" s="299" t="s">
        <v>316</v>
      </c>
    </row>
    <row r="4002" spans="1:6" x14ac:dyDescent="0.3">
      <c r="A4002" s="302">
        <v>202403</v>
      </c>
      <c r="B4002" s="299" t="s">
        <v>81</v>
      </c>
      <c r="C4002" s="299" t="s">
        <v>35</v>
      </c>
      <c r="D4002" s="302">
        <v>2</v>
      </c>
      <c r="E4002" s="302">
        <v>616</v>
      </c>
      <c r="F4002" s="299" t="s">
        <v>96</v>
      </c>
    </row>
    <row r="4003" spans="1:6" x14ac:dyDescent="0.3">
      <c r="A4003" s="302">
        <v>202403</v>
      </c>
      <c r="B4003" s="299" t="s">
        <v>81</v>
      </c>
      <c r="C4003" s="299" t="s">
        <v>35</v>
      </c>
      <c r="D4003" s="302">
        <v>2</v>
      </c>
      <c r="E4003" s="302">
        <v>620</v>
      </c>
      <c r="F4003" s="299" t="s">
        <v>109</v>
      </c>
    </row>
    <row r="4004" spans="1:6" x14ac:dyDescent="0.3">
      <c r="A4004" s="302">
        <v>202403</v>
      </c>
      <c r="B4004" s="299" t="s">
        <v>81</v>
      </c>
      <c r="C4004" s="299" t="s">
        <v>35</v>
      </c>
      <c r="D4004" s="302">
        <v>5</v>
      </c>
      <c r="E4004" s="302">
        <v>642</v>
      </c>
      <c r="F4004" s="299" t="s">
        <v>97</v>
      </c>
    </row>
    <row r="4005" spans="1:6" x14ac:dyDescent="0.3">
      <c r="A4005" s="302">
        <v>202403</v>
      </c>
      <c r="B4005" s="299" t="s">
        <v>81</v>
      </c>
      <c r="C4005" s="299" t="s">
        <v>35</v>
      </c>
      <c r="D4005" s="302">
        <v>1</v>
      </c>
      <c r="E4005" s="302">
        <v>686</v>
      </c>
      <c r="F4005" s="299" t="s">
        <v>193</v>
      </c>
    </row>
    <row r="4006" spans="1:6" x14ac:dyDescent="0.3">
      <c r="A4006" s="302">
        <v>202403</v>
      </c>
      <c r="B4006" s="299" t="s">
        <v>81</v>
      </c>
      <c r="C4006" s="299" t="s">
        <v>35</v>
      </c>
      <c r="D4006" s="302">
        <v>3586.4210526315787</v>
      </c>
      <c r="E4006" s="302">
        <v>724</v>
      </c>
      <c r="F4006" s="299" t="s">
        <v>223</v>
      </c>
    </row>
    <row r="4007" spans="1:6" x14ac:dyDescent="0.3">
      <c r="A4007" s="302">
        <v>202403</v>
      </c>
      <c r="B4007" s="299" t="s">
        <v>81</v>
      </c>
      <c r="C4007" s="299" t="s">
        <v>35</v>
      </c>
      <c r="D4007" s="302">
        <v>2</v>
      </c>
      <c r="E4007" s="302">
        <v>756</v>
      </c>
      <c r="F4007" s="299" t="s">
        <v>350</v>
      </c>
    </row>
    <row r="4008" spans="1:6" x14ac:dyDescent="0.3">
      <c r="A4008" s="302">
        <v>202403</v>
      </c>
      <c r="B4008" s="299" t="s">
        <v>81</v>
      </c>
      <c r="C4008" s="299" t="s">
        <v>35</v>
      </c>
      <c r="D4008" s="302">
        <v>4</v>
      </c>
      <c r="E4008" s="302">
        <v>826</v>
      </c>
      <c r="F4008" s="299" t="s">
        <v>110</v>
      </c>
    </row>
    <row r="4009" spans="1:6" x14ac:dyDescent="0.3">
      <c r="A4009" s="302">
        <v>202403</v>
      </c>
      <c r="B4009" s="299" t="s">
        <v>81</v>
      </c>
      <c r="C4009" s="299" t="s">
        <v>35</v>
      </c>
      <c r="D4009" s="302">
        <v>2</v>
      </c>
      <c r="E4009" s="302">
        <v>840</v>
      </c>
      <c r="F4009" s="299" t="s">
        <v>365</v>
      </c>
    </row>
    <row r="4010" spans="1:6" x14ac:dyDescent="0.3">
      <c r="A4010" s="302">
        <v>202403</v>
      </c>
      <c r="B4010" s="299" t="s">
        <v>81</v>
      </c>
      <c r="C4010" s="299" t="s">
        <v>35</v>
      </c>
      <c r="D4010" s="302">
        <v>2</v>
      </c>
      <c r="E4010" s="302">
        <v>858</v>
      </c>
      <c r="F4010" s="299" t="s">
        <v>368</v>
      </c>
    </row>
    <row r="4011" spans="1:6" x14ac:dyDescent="0.3">
      <c r="A4011" s="302">
        <v>202403</v>
      </c>
      <c r="B4011" s="299" t="s">
        <v>81</v>
      </c>
      <c r="C4011" s="299" t="s">
        <v>36</v>
      </c>
      <c r="D4011" s="302">
        <v>2</v>
      </c>
      <c r="E4011" s="302">
        <v>12</v>
      </c>
      <c r="F4011" s="299" t="s">
        <v>229</v>
      </c>
    </row>
    <row r="4012" spans="1:6" x14ac:dyDescent="0.3">
      <c r="A4012" s="302">
        <v>202403</v>
      </c>
      <c r="B4012" s="299" t="s">
        <v>81</v>
      </c>
      <c r="C4012" s="299" t="s">
        <v>36</v>
      </c>
      <c r="D4012" s="302">
        <v>3</v>
      </c>
      <c r="E4012" s="302">
        <v>32</v>
      </c>
      <c r="F4012" s="299" t="s">
        <v>183</v>
      </c>
    </row>
    <row r="4013" spans="1:6" x14ac:dyDescent="0.3">
      <c r="A4013" s="302">
        <v>202403</v>
      </c>
      <c r="B4013" s="299" t="s">
        <v>81</v>
      </c>
      <c r="C4013" s="299" t="s">
        <v>36</v>
      </c>
      <c r="D4013" s="302">
        <v>7.6315789473684212</v>
      </c>
      <c r="E4013" s="302">
        <v>56</v>
      </c>
      <c r="F4013" s="299" t="s">
        <v>239</v>
      </c>
    </row>
    <row r="4014" spans="1:6" x14ac:dyDescent="0.3">
      <c r="A4014" s="302">
        <v>202403</v>
      </c>
      <c r="B4014" s="299" t="s">
        <v>81</v>
      </c>
      <c r="C4014" s="299" t="s">
        <v>36</v>
      </c>
      <c r="D4014" s="302">
        <v>3</v>
      </c>
      <c r="E4014" s="302">
        <v>100</v>
      </c>
      <c r="F4014" s="299" t="s">
        <v>101</v>
      </c>
    </row>
    <row r="4015" spans="1:6" x14ac:dyDescent="0.3">
      <c r="A4015" s="302">
        <v>202403</v>
      </c>
      <c r="B4015" s="299" t="s">
        <v>81</v>
      </c>
      <c r="C4015" s="299" t="s">
        <v>36</v>
      </c>
      <c r="D4015" s="302">
        <v>1</v>
      </c>
      <c r="E4015" s="302">
        <v>192</v>
      </c>
      <c r="F4015" s="299" t="s">
        <v>261</v>
      </c>
    </row>
    <row r="4016" spans="1:6" x14ac:dyDescent="0.3">
      <c r="A4016" s="302">
        <v>202403</v>
      </c>
      <c r="B4016" s="299" t="s">
        <v>81</v>
      </c>
      <c r="C4016" s="299" t="s">
        <v>36</v>
      </c>
      <c r="D4016" s="302">
        <v>3</v>
      </c>
      <c r="E4016" s="302">
        <v>233</v>
      </c>
      <c r="F4016" s="299" t="s">
        <v>104</v>
      </c>
    </row>
    <row r="4017" spans="1:6" x14ac:dyDescent="0.3">
      <c r="A4017" s="302">
        <v>202403</v>
      </c>
      <c r="B4017" s="299" t="s">
        <v>81</v>
      </c>
      <c r="C4017" s="299" t="s">
        <v>36</v>
      </c>
      <c r="D4017" s="302">
        <v>9.2105263157894743</v>
      </c>
      <c r="E4017" s="302">
        <v>250</v>
      </c>
      <c r="F4017" s="299" t="s">
        <v>105</v>
      </c>
    </row>
    <row r="4018" spans="1:6" x14ac:dyDescent="0.3">
      <c r="A4018" s="302">
        <v>202403</v>
      </c>
      <c r="B4018" s="299" t="s">
        <v>81</v>
      </c>
      <c r="C4018" s="299" t="s">
        <v>36</v>
      </c>
      <c r="D4018" s="302">
        <v>18.473684210526315</v>
      </c>
      <c r="E4018" s="302">
        <v>276</v>
      </c>
      <c r="F4018" s="299" t="s">
        <v>99</v>
      </c>
    </row>
    <row r="4019" spans="1:6" x14ac:dyDescent="0.3">
      <c r="A4019" s="302">
        <v>202403</v>
      </c>
      <c r="B4019" s="299" t="s">
        <v>81</v>
      </c>
      <c r="C4019" s="299" t="s">
        <v>36</v>
      </c>
      <c r="D4019" s="302">
        <v>3.7894736842105261</v>
      </c>
      <c r="E4019" s="302">
        <v>372</v>
      </c>
      <c r="F4019" s="299" t="s">
        <v>106</v>
      </c>
    </row>
    <row r="4020" spans="1:6" x14ac:dyDescent="0.3">
      <c r="A4020" s="302">
        <v>202403</v>
      </c>
      <c r="B4020" s="299" t="s">
        <v>81</v>
      </c>
      <c r="C4020" s="299" t="s">
        <v>36</v>
      </c>
      <c r="D4020" s="302">
        <v>30.631578947368421</v>
      </c>
      <c r="E4020" s="302">
        <v>380</v>
      </c>
      <c r="F4020" s="299" t="s">
        <v>107</v>
      </c>
    </row>
    <row r="4021" spans="1:6" x14ac:dyDescent="0.3">
      <c r="A4021" s="302">
        <v>202403</v>
      </c>
      <c r="B4021" s="299" t="s">
        <v>81</v>
      </c>
      <c r="C4021" s="299" t="s">
        <v>36</v>
      </c>
      <c r="D4021" s="302">
        <v>1</v>
      </c>
      <c r="E4021" s="302">
        <v>440</v>
      </c>
      <c r="F4021" s="299" t="s">
        <v>118</v>
      </c>
    </row>
    <row r="4022" spans="1:6" x14ac:dyDescent="0.3">
      <c r="A4022" s="302">
        <v>202403</v>
      </c>
      <c r="B4022" s="299" t="s">
        <v>81</v>
      </c>
      <c r="C4022" s="299" t="s">
        <v>36</v>
      </c>
      <c r="D4022" s="302">
        <v>1</v>
      </c>
      <c r="E4022" s="302">
        <v>442</v>
      </c>
      <c r="F4022" s="299" t="s">
        <v>121</v>
      </c>
    </row>
    <row r="4023" spans="1:6" x14ac:dyDescent="0.3">
      <c r="A4023" s="302">
        <v>202403</v>
      </c>
      <c r="B4023" s="299" t="s">
        <v>81</v>
      </c>
      <c r="C4023" s="299" t="s">
        <v>36</v>
      </c>
      <c r="D4023" s="302">
        <v>1</v>
      </c>
      <c r="E4023" s="302">
        <v>498</v>
      </c>
      <c r="F4023" s="299" t="s">
        <v>310</v>
      </c>
    </row>
    <row r="4024" spans="1:6" x14ac:dyDescent="0.3">
      <c r="A4024" s="302">
        <v>202403</v>
      </c>
      <c r="B4024" s="299" t="s">
        <v>81</v>
      </c>
      <c r="C4024" s="299" t="s">
        <v>36</v>
      </c>
      <c r="D4024" s="302">
        <v>6</v>
      </c>
      <c r="E4024" s="302">
        <v>504</v>
      </c>
      <c r="F4024" s="299" t="s">
        <v>95</v>
      </c>
    </row>
    <row r="4025" spans="1:6" x14ac:dyDescent="0.3">
      <c r="A4025" s="302">
        <v>202403</v>
      </c>
      <c r="B4025" s="299" t="s">
        <v>81</v>
      </c>
      <c r="C4025" s="299" t="s">
        <v>36</v>
      </c>
      <c r="D4025" s="302">
        <v>9</v>
      </c>
      <c r="E4025" s="302">
        <v>528</v>
      </c>
      <c r="F4025" s="299" t="s">
        <v>316</v>
      </c>
    </row>
    <row r="4026" spans="1:6" x14ac:dyDescent="0.3">
      <c r="A4026" s="302">
        <v>202403</v>
      </c>
      <c r="B4026" s="299" t="s">
        <v>81</v>
      </c>
      <c r="C4026" s="299" t="s">
        <v>36</v>
      </c>
      <c r="D4026" s="302">
        <v>1</v>
      </c>
      <c r="E4026" s="302">
        <v>578</v>
      </c>
      <c r="F4026" s="299" t="s">
        <v>321</v>
      </c>
    </row>
    <row r="4027" spans="1:6" x14ac:dyDescent="0.3">
      <c r="A4027" s="302">
        <v>202403</v>
      </c>
      <c r="B4027" s="299" t="s">
        <v>81</v>
      </c>
      <c r="C4027" s="299" t="s">
        <v>36</v>
      </c>
      <c r="D4027" s="302">
        <v>1</v>
      </c>
      <c r="E4027" s="302">
        <v>600</v>
      </c>
      <c r="F4027" s="299" t="s">
        <v>192</v>
      </c>
    </row>
    <row r="4028" spans="1:6" x14ac:dyDescent="0.3">
      <c r="A4028" s="302">
        <v>202403</v>
      </c>
      <c r="B4028" s="299" t="s">
        <v>81</v>
      </c>
      <c r="C4028" s="299" t="s">
        <v>36</v>
      </c>
      <c r="D4028" s="302">
        <v>2.6315789473684212</v>
      </c>
      <c r="E4028" s="302">
        <v>604</v>
      </c>
      <c r="F4028" s="299" t="s">
        <v>326</v>
      </c>
    </row>
    <row r="4029" spans="1:6" x14ac:dyDescent="0.3">
      <c r="A4029" s="302">
        <v>202403</v>
      </c>
      <c r="B4029" s="299" t="s">
        <v>81</v>
      </c>
      <c r="C4029" s="299" t="s">
        <v>36</v>
      </c>
      <c r="D4029" s="302">
        <v>3</v>
      </c>
      <c r="E4029" s="302">
        <v>616</v>
      </c>
      <c r="F4029" s="299" t="s">
        <v>96</v>
      </c>
    </row>
    <row r="4030" spans="1:6" x14ac:dyDescent="0.3">
      <c r="A4030" s="302">
        <v>202403</v>
      </c>
      <c r="B4030" s="299" t="s">
        <v>81</v>
      </c>
      <c r="C4030" s="299" t="s">
        <v>36</v>
      </c>
      <c r="D4030" s="302">
        <v>9</v>
      </c>
      <c r="E4030" s="302">
        <v>620</v>
      </c>
      <c r="F4030" s="299" t="s">
        <v>109</v>
      </c>
    </row>
    <row r="4031" spans="1:6" x14ac:dyDescent="0.3">
      <c r="A4031" s="302">
        <v>202403</v>
      </c>
      <c r="B4031" s="299" t="s">
        <v>81</v>
      </c>
      <c r="C4031" s="299" t="s">
        <v>36</v>
      </c>
      <c r="D4031" s="302">
        <v>9</v>
      </c>
      <c r="E4031" s="302">
        <v>642</v>
      </c>
      <c r="F4031" s="299" t="s">
        <v>97</v>
      </c>
    </row>
    <row r="4032" spans="1:6" x14ac:dyDescent="0.3">
      <c r="A4032" s="302">
        <v>202403</v>
      </c>
      <c r="B4032" s="299" t="s">
        <v>81</v>
      </c>
      <c r="C4032" s="299" t="s">
        <v>36</v>
      </c>
      <c r="D4032" s="302">
        <v>1</v>
      </c>
      <c r="E4032" s="302">
        <v>643</v>
      </c>
      <c r="F4032" s="299" t="s">
        <v>333</v>
      </c>
    </row>
    <row r="4033" spans="1:6" x14ac:dyDescent="0.3">
      <c r="A4033" s="302">
        <v>202403</v>
      </c>
      <c r="B4033" s="299" t="s">
        <v>81</v>
      </c>
      <c r="C4033" s="299" t="s">
        <v>36</v>
      </c>
      <c r="D4033" s="302">
        <v>3</v>
      </c>
      <c r="E4033" s="302">
        <v>686</v>
      </c>
      <c r="F4033" s="299" t="s">
        <v>193</v>
      </c>
    </row>
    <row r="4034" spans="1:6" x14ac:dyDescent="0.3">
      <c r="A4034" s="302">
        <v>202403</v>
      </c>
      <c r="B4034" s="299" t="s">
        <v>81</v>
      </c>
      <c r="C4034" s="299" t="s">
        <v>36</v>
      </c>
      <c r="D4034" s="302">
        <v>8774.78947368421</v>
      </c>
      <c r="E4034" s="302">
        <v>724</v>
      </c>
      <c r="F4034" s="299" t="s">
        <v>223</v>
      </c>
    </row>
    <row r="4035" spans="1:6" x14ac:dyDescent="0.3">
      <c r="A4035" s="302">
        <v>202403</v>
      </c>
      <c r="B4035" s="299" t="s">
        <v>81</v>
      </c>
      <c r="C4035" s="299" t="s">
        <v>36</v>
      </c>
      <c r="D4035" s="302">
        <v>3</v>
      </c>
      <c r="E4035" s="302">
        <v>804</v>
      </c>
      <c r="F4035" s="299" t="s">
        <v>98</v>
      </c>
    </row>
    <row r="4036" spans="1:6" x14ac:dyDescent="0.3">
      <c r="A4036" s="302">
        <v>202403</v>
      </c>
      <c r="B4036" s="299" t="s">
        <v>81</v>
      </c>
      <c r="C4036" s="299" t="s">
        <v>36</v>
      </c>
      <c r="D4036" s="302">
        <v>21.263157894736842</v>
      </c>
      <c r="E4036" s="302">
        <v>826</v>
      </c>
      <c r="F4036" s="299" t="s">
        <v>110</v>
      </c>
    </row>
    <row r="4037" spans="1:6" x14ac:dyDescent="0.3">
      <c r="A4037" s="302">
        <v>202403</v>
      </c>
      <c r="B4037" s="299" t="s">
        <v>81</v>
      </c>
      <c r="C4037" s="299" t="s">
        <v>36</v>
      </c>
      <c r="D4037" s="302">
        <v>1</v>
      </c>
      <c r="E4037" s="302">
        <v>840</v>
      </c>
      <c r="F4037" s="299" t="s">
        <v>365</v>
      </c>
    </row>
    <row r="4038" spans="1:6" x14ac:dyDescent="0.3">
      <c r="A4038" s="302">
        <v>202403</v>
      </c>
      <c r="B4038" s="299" t="s">
        <v>81</v>
      </c>
      <c r="C4038" s="299" t="s">
        <v>36</v>
      </c>
      <c r="D4038" s="302">
        <v>1</v>
      </c>
      <c r="E4038" s="302">
        <v>862</v>
      </c>
      <c r="F4038" s="299" t="s">
        <v>111</v>
      </c>
    </row>
    <row r="4039" spans="1:6" x14ac:dyDescent="0.3">
      <c r="A4039" s="302">
        <v>202403</v>
      </c>
      <c r="B4039" s="299" t="s">
        <v>80</v>
      </c>
      <c r="C4039" s="299" t="s">
        <v>35</v>
      </c>
      <c r="D4039" s="302">
        <v>1.1578947368421053</v>
      </c>
      <c r="E4039" s="302">
        <v>12</v>
      </c>
      <c r="F4039" s="299" t="s">
        <v>229</v>
      </c>
    </row>
    <row r="4040" spans="1:6" x14ac:dyDescent="0.3">
      <c r="A4040" s="302">
        <v>202403</v>
      </c>
      <c r="B4040" s="299" t="s">
        <v>80</v>
      </c>
      <c r="C4040" s="299" t="s">
        <v>35</v>
      </c>
      <c r="D4040" s="302">
        <v>9.1578947368421044</v>
      </c>
      <c r="E4040" s="302">
        <v>32</v>
      </c>
      <c r="F4040" s="299" t="s">
        <v>183</v>
      </c>
    </row>
    <row r="4041" spans="1:6" x14ac:dyDescent="0.3">
      <c r="A4041" s="302">
        <v>202403</v>
      </c>
      <c r="B4041" s="299" t="s">
        <v>80</v>
      </c>
      <c r="C4041" s="299" t="s">
        <v>35</v>
      </c>
      <c r="D4041" s="302">
        <v>5.2631578947368418E-2</v>
      </c>
      <c r="E4041" s="302">
        <v>36</v>
      </c>
      <c r="F4041" s="299" t="s">
        <v>233</v>
      </c>
    </row>
    <row r="4042" spans="1:6" x14ac:dyDescent="0.3">
      <c r="A4042" s="302">
        <v>202403</v>
      </c>
      <c r="B4042" s="299" t="s">
        <v>80</v>
      </c>
      <c r="C4042" s="299" t="s">
        <v>35</v>
      </c>
      <c r="D4042" s="302">
        <v>4</v>
      </c>
      <c r="E4042" s="302">
        <v>40</v>
      </c>
      <c r="F4042" s="299" t="s">
        <v>100</v>
      </c>
    </row>
    <row r="4043" spans="1:6" x14ac:dyDescent="0.3">
      <c r="A4043" s="302">
        <v>202403</v>
      </c>
      <c r="B4043" s="299" t="s">
        <v>80</v>
      </c>
      <c r="C4043" s="299" t="s">
        <v>35</v>
      </c>
      <c r="D4043" s="302">
        <v>8</v>
      </c>
      <c r="E4043" s="302">
        <v>56</v>
      </c>
      <c r="F4043" s="299" t="s">
        <v>239</v>
      </c>
    </row>
    <row r="4044" spans="1:6" x14ac:dyDescent="0.3">
      <c r="A4044" s="302">
        <v>202403</v>
      </c>
      <c r="B4044" s="299" t="s">
        <v>80</v>
      </c>
      <c r="C4044" s="299" t="s">
        <v>35</v>
      </c>
      <c r="D4044" s="302">
        <v>2</v>
      </c>
      <c r="E4044" s="302">
        <v>70</v>
      </c>
      <c r="F4044" s="299" t="s">
        <v>242</v>
      </c>
    </row>
    <row r="4045" spans="1:6" x14ac:dyDescent="0.3">
      <c r="A4045" s="302">
        <v>202403</v>
      </c>
      <c r="B4045" s="299" t="s">
        <v>80</v>
      </c>
      <c r="C4045" s="299" t="s">
        <v>35</v>
      </c>
      <c r="D4045" s="302">
        <v>8.3684210526315788</v>
      </c>
      <c r="E4045" s="302">
        <v>76</v>
      </c>
      <c r="F4045" s="299" t="s">
        <v>243</v>
      </c>
    </row>
    <row r="4046" spans="1:6" x14ac:dyDescent="0.3">
      <c r="A4046" s="302">
        <v>202403</v>
      </c>
      <c r="B4046" s="299" t="s">
        <v>80</v>
      </c>
      <c r="C4046" s="299" t="s">
        <v>35</v>
      </c>
      <c r="D4046" s="302">
        <v>9.6842105263157894</v>
      </c>
      <c r="E4046" s="302">
        <v>100</v>
      </c>
      <c r="F4046" s="299" t="s">
        <v>101</v>
      </c>
    </row>
    <row r="4047" spans="1:6" x14ac:dyDescent="0.3">
      <c r="A4047" s="302">
        <v>202403</v>
      </c>
      <c r="B4047" s="299" t="s">
        <v>80</v>
      </c>
      <c r="C4047" s="299" t="s">
        <v>35</v>
      </c>
      <c r="D4047" s="302">
        <v>1</v>
      </c>
      <c r="E4047" s="302">
        <v>112</v>
      </c>
      <c r="F4047" s="299" t="s">
        <v>247</v>
      </c>
    </row>
    <row r="4048" spans="1:6" x14ac:dyDescent="0.3">
      <c r="A4048" s="302">
        <v>202403</v>
      </c>
      <c r="B4048" s="299" t="s">
        <v>80</v>
      </c>
      <c r="C4048" s="299" t="s">
        <v>35</v>
      </c>
      <c r="D4048" s="302">
        <v>2</v>
      </c>
      <c r="E4048" s="302">
        <v>152</v>
      </c>
      <c r="F4048" s="299" t="s">
        <v>254</v>
      </c>
    </row>
    <row r="4049" spans="1:6" x14ac:dyDescent="0.3">
      <c r="A4049" s="302">
        <v>202403</v>
      </c>
      <c r="B4049" s="299" t="s">
        <v>80</v>
      </c>
      <c r="C4049" s="299" t="s">
        <v>35</v>
      </c>
      <c r="D4049" s="302">
        <v>1</v>
      </c>
      <c r="E4049" s="302">
        <v>156</v>
      </c>
      <c r="F4049" s="299" t="s">
        <v>112</v>
      </c>
    </row>
    <row r="4050" spans="1:6" x14ac:dyDescent="0.3">
      <c r="A4050" s="302">
        <v>202403</v>
      </c>
      <c r="B4050" s="299" t="s">
        <v>80</v>
      </c>
      <c r="C4050" s="299" t="s">
        <v>35</v>
      </c>
      <c r="D4050" s="302">
        <v>11.789473684210526</v>
      </c>
      <c r="E4050" s="302">
        <v>170</v>
      </c>
      <c r="F4050" s="299" t="s">
        <v>102</v>
      </c>
    </row>
    <row r="4051" spans="1:6" x14ac:dyDescent="0.3">
      <c r="A4051" s="302">
        <v>202403</v>
      </c>
      <c r="B4051" s="299" t="s">
        <v>80</v>
      </c>
      <c r="C4051" s="299" t="s">
        <v>35</v>
      </c>
      <c r="D4051" s="302">
        <v>6.5263157894736841</v>
      </c>
      <c r="E4051" s="302">
        <v>192</v>
      </c>
      <c r="F4051" s="299" t="s">
        <v>261</v>
      </c>
    </row>
    <row r="4052" spans="1:6" x14ac:dyDescent="0.3">
      <c r="A4052" s="302">
        <v>202403</v>
      </c>
      <c r="B4052" s="299" t="s">
        <v>80</v>
      </c>
      <c r="C4052" s="299" t="s">
        <v>35</v>
      </c>
      <c r="D4052" s="302">
        <v>5</v>
      </c>
      <c r="E4052" s="302">
        <v>203</v>
      </c>
      <c r="F4052" s="299" t="s">
        <v>224</v>
      </c>
    </row>
    <row r="4053" spans="1:6" x14ac:dyDescent="0.3">
      <c r="A4053" s="302">
        <v>202403</v>
      </c>
      <c r="B4053" s="299" t="s">
        <v>80</v>
      </c>
      <c r="C4053" s="299" t="s">
        <v>35</v>
      </c>
      <c r="D4053" s="302">
        <v>0.21052631578947367</v>
      </c>
      <c r="E4053" s="302">
        <v>208</v>
      </c>
      <c r="F4053" s="299" t="s">
        <v>113</v>
      </c>
    </row>
    <row r="4054" spans="1:6" x14ac:dyDescent="0.3">
      <c r="A4054" s="302">
        <v>202403</v>
      </c>
      <c r="B4054" s="299" t="s">
        <v>80</v>
      </c>
      <c r="C4054" s="299" t="s">
        <v>35</v>
      </c>
      <c r="D4054" s="302">
        <v>0.15789473684210525</v>
      </c>
      <c r="E4054" s="302">
        <v>218</v>
      </c>
      <c r="F4054" s="299" t="s">
        <v>114</v>
      </c>
    </row>
    <row r="4055" spans="1:6" x14ac:dyDescent="0.3">
      <c r="A4055" s="302">
        <v>202403</v>
      </c>
      <c r="B4055" s="299" t="s">
        <v>80</v>
      </c>
      <c r="C4055" s="299" t="s">
        <v>35</v>
      </c>
      <c r="D4055" s="302">
        <v>1</v>
      </c>
      <c r="E4055" s="302">
        <v>233</v>
      </c>
      <c r="F4055" s="299" t="s">
        <v>104</v>
      </c>
    </row>
    <row r="4056" spans="1:6" x14ac:dyDescent="0.3">
      <c r="A4056" s="302">
        <v>202403</v>
      </c>
      <c r="B4056" s="299" t="s">
        <v>80</v>
      </c>
      <c r="C4056" s="299" t="s">
        <v>35</v>
      </c>
      <c r="D4056" s="302">
        <v>1</v>
      </c>
      <c r="E4056" s="302">
        <v>246</v>
      </c>
      <c r="F4056" s="299" t="s">
        <v>116</v>
      </c>
    </row>
    <row r="4057" spans="1:6" x14ac:dyDescent="0.3">
      <c r="A4057" s="302">
        <v>202403</v>
      </c>
      <c r="B4057" s="299" t="s">
        <v>80</v>
      </c>
      <c r="C4057" s="299" t="s">
        <v>35</v>
      </c>
      <c r="D4057" s="302">
        <v>23.105263157894736</v>
      </c>
      <c r="E4057" s="302">
        <v>250</v>
      </c>
      <c r="F4057" s="299" t="s">
        <v>105</v>
      </c>
    </row>
    <row r="4058" spans="1:6" x14ac:dyDescent="0.3">
      <c r="A4058" s="302">
        <v>202403</v>
      </c>
      <c r="B4058" s="299" t="s">
        <v>80</v>
      </c>
      <c r="C4058" s="299" t="s">
        <v>35</v>
      </c>
      <c r="D4058" s="302">
        <v>1</v>
      </c>
      <c r="E4058" s="302">
        <v>268</v>
      </c>
      <c r="F4058" s="299" t="s">
        <v>269</v>
      </c>
    </row>
    <row r="4059" spans="1:6" x14ac:dyDescent="0.3">
      <c r="A4059" s="302">
        <v>202403</v>
      </c>
      <c r="B4059" s="299" t="s">
        <v>80</v>
      </c>
      <c r="C4059" s="299" t="s">
        <v>35</v>
      </c>
      <c r="D4059" s="302">
        <v>1</v>
      </c>
      <c r="E4059" s="302">
        <v>270</v>
      </c>
      <c r="F4059" s="299" t="s">
        <v>270</v>
      </c>
    </row>
    <row r="4060" spans="1:6" x14ac:dyDescent="0.3">
      <c r="A4060" s="302">
        <v>202403</v>
      </c>
      <c r="B4060" s="299" t="s">
        <v>80</v>
      </c>
      <c r="C4060" s="299" t="s">
        <v>35</v>
      </c>
      <c r="D4060" s="302">
        <v>28.631578947368421</v>
      </c>
      <c r="E4060" s="302">
        <v>276</v>
      </c>
      <c r="F4060" s="299" t="s">
        <v>99</v>
      </c>
    </row>
    <row r="4061" spans="1:6" x14ac:dyDescent="0.3">
      <c r="A4061" s="302">
        <v>202403</v>
      </c>
      <c r="B4061" s="299" t="s">
        <v>80</v>
      </c>
      <c r="C4061" s="299" t="s">
        <v>35</v>
      </c>
      <c r="D4061" s="302">
        <v>2</v>
      </c>
      <c r="E4061" s="302">
        <v>288</v>
      </c>
      <c r="F4061" s="299" t="s">
        <v>272</v>
      </c>
    </row>
    <row r="4062" spans="1:6" x14ac:dyDescent="0.3">
      <c r="A4062" s="302">
        <v>202403</v>
      </c>
      <c r="B4062" s="299" t="s">
        <v>80</v>
      </c>
      <c r="C4062" s="299" t="s">
        <v>35</v>
      </c>
      <c r="D4062" s="302">
        <v>1</v>
      </c>
      <c r="E4062" s="302">
        <v>320</v>
      </c>
      <c r="F4062" s="299" t="s">
        <v>274</v>
      </c>
    </row>
    <row r="4063" spans="1:6" x14ac:dyDescent="0.3">
      <c r="A4063" s="302">
        <v>202403</v>
      </c>
      <c r="B4063" s="299" t="s">
        <v>80</v>
      </c>
      <c r="C4063" s="299" t="s">
        <v>35</v>
      </c>
      <c r="D4063" s="302">
        <v>1</v>
      </c>
      <c r="E4063" s="302">
        <v>324</v>
      </c>
      <c r="F4063" s="299" t="s">
        <v>275</v>
      </c>
    </row>
    <row r="4064" spans="1:6" x14ac:dyDescent="0.3">
      <c r="A4064" s="302">
        <v>202403</v>
      </c>
      <c r="B4064" s="299" t="s">
        <v>80</v>
      </c>
      <c r="C4064" s="299" t="s">
        <v>35</v>
      </c>
      <c r="D4064" s="302">
        <v>2.3684210526315788</v>
      </c>
      <c r="E4064" s="302">
        <v>340</v>
      </c>
      <c r="F4064" s="299" t="s">
        <v>190</v>
      </c>
    </row>
    <row r="4065" spans="1:6" x14ac:dyDescent="0.3">
      <c r="A4065" s="302">
        <v>202403</v>
      </c>
      <c r="B4065" s="299" t="s">
        <v>80</v>
      </c>
      <c r="C4065" s="299" t="s">
        <v>35</v>
      </c>
      <c r="D4065" s="302">
        <v>2</v>
      </c>
      <c r="E4065" s="302">
        <v>348</v>
      </c>
      <c r="F4065" s="299" t="s">
        <v>279</v>
      </c>
    </row>
    <row r="4066" spans="1:6" x14ac:dyDescent="0.3">
      <c r="A4066" s="302">
        <v>202403</v>
      </c>
      <c r="B4066" s="299" t="s">
        <v>80</v>
      </c>
      <c r="C4066" s="299" t="s">
        <v>35</v>
      </c>
      <c r="D4066" s="302">
        <v>1</v>
      </c>
      <c r="E4066" s="302">
        <v>356</v>
      </c>
      <c r="F4066" s="299" t="s">
        <v>281</v>
      </c>
    </row>
    <row r="4067" spans="1:6" x14ac:dyDescent="0.3">
      <c r="A4067" s="302">
        <v>202403</v>
      </c>
      <c r="B4067" s="299" t="s">
        <v>80</v>
      </c>
      <c r="C4067" s="299" t="s">
        <v>35</v>
      </c>
      <c r="D4067" s="302">
        <v>3</v>
      </c>
      <c r="E4067" s="302">
        <v>360</v>
      </c>
      <c r="F4067" s="299" t="s">
        <v>282</v>
      </c>
    </row>
    <row r="4068" spans="1:6" x14ac:dyDescent="0.3">
      <c r="A4068" s="302">
        <v>202403</v>
      </c>
      <c r="B4068" s="299" t="s">
        <v>80</v>
      </c>
      <c r="C4068" s="299" t="s">
        <v>35</v>
      </c>
      <c r="D4068" s="302">
        <v>4</v>
      </c>
      <c r="E4068" s="302">
        <v>372</v>
      </c>
      <c r="F4068" s="299" t="s">
        <v>106</v>
      </c>
    </row>
    <row r="4069" spans="1:6" x14ac:dyDescent="0.3">
      <c r="A4069" s="302">
        <v>202403</v>
      </c>
      <c r="B4069" s="299" t="s">
        <v>80</v>
      </c>
      <c r="C4069" s="299" t="s">
        <v>35</v>
      </c>
      <c r="D4069" s="302">
        <v>62.10526315789474</v>
      </c>
      <c r="E4069" s="302">
        <v>380</v>
      </c>
      <c r="F4069" s="299" t="s">
        <v>107</v>
      </c>
    </row>
    <row r="4070" spans="1:6" x14ac:dyDescent="0.3">
      <c r="A4070" s="302">
        <v>202403</v>
      </c>
      <c r="B4070" s="299" t="s">
        <v>80</v>
      </c>
      <c r="C4070" s="299" t="s">
        <v>35</v>
      </c>
      <c r="D4070" s="302">
        <v>1</v>
      </c>
      <c r="E4070" s="302">
        <v>422</v>
      </c>
      <c r="F4070" s="299" t="s">
        <v>297</v>
      </c>
    </row>
    <row r="4071" spans="1:6" x14ac:dyDescent="0.3">
      <c r="A4071" s="302">
        <v>202403</v>
      </c>
      <c r="B4071" s="299" t="s">
        <v>80</v>
      </c>
      <c r="C4071" s="299" t="s">
        <v>35</v>
      </c>
      <c r="D4071" s="302">
        <v>0.10526315789473684</v>
      </c>
      <c r="E4071" s="302">
        <v>428</v>
      </c>
      <c r="F4071" s="299" t="s">
        <v>108</v>
      </c>
    </row>
    <row r="4072" spans="1:6" x14ac:dyDescent="0.3">
      <c r="A4072" s="302">
        <v>202403</v>
      </c>
      <c r="B4072" s="299" t="s">
        <v>80</v>
      </c>
      <c r="C4072" s="299" t="s">
        <v>35</v>
      </c>
      <c r="D4072" s="302">
        <v>2.1052631578947367</v>
      </c>
      <c r="E4072" s="302">
        <v>440</v>
      </c>
      <c r="F4072" s="299" t="s">
        <v>118</v>
      </c>
    </row>
    <row r="4073" spans="1:6" x14ac:dyDescent="0.3">
      <c r="A4073" s="302">
        <v>202403</v>
      </c>
      <c r="B4073" s="299" t="s">
        <v>80</v>
      </c>
      <c r="C4073" s="299" t="s">
        <v>35</v>
      </c>
      <c r="D4073" s="302">
        <v>1</v>
      </c>
      <c r="E4073" s="302">
        <v>442</v>
      </c>
      <c r="F4073" s="299" t="s">
        <v>121</v>
      </c>
    </row>
    <row r="4074" spans="1:6" x14ac:dyDescent="0.3">
      <c r="A4074" s="302">
        <v>202403</v>
      </c>
      <c r="B4074" s="299" t="s">
        <v>80</v>
      </c>
      <c r="C4074" s="299" t="s">
        <v>35</v>
      </c>
      <c r="D4074" s="302">
        <v>5</v>
      </c>
      <c r="E4074" s="302">
        <v>484</v>
      </c>
      <c r="F4074" s="299" t="s">
        <v>307</v>
      </c>
    </row>
    <row r="4075" spans="1:6" x14ac:dyDescent="0.3">
      <c r="A4075" s="302">
        <v>202403</v>
      </c>
      <c r="B4075" s="299" t="s">
        <v>80</v>
      </c>
      <c r="C4075" s="299" t="s">
        <v>35</v>
      </c>
      <c r="D4075" s="302">
        <v>3</v>
      </c>
      <c r="E4075" s="302">
        <v>498</v>
      </c>
      <c r="F4075" s="299" t="s">
        <v>310</v>
      </c>
    </row>
    <row r="4076" spans="1:6" x14ac:dyDescent="0.3">
      <c r="A4076" s="302">
        <v>202403</v>
      </c>
      <c r="B4076" s="299" t="s">
        <v>80</v>
      </c>
      <c r="C4076" s="299" t="s">
        <v>35</v>
      </c>
      <c r="D4076" s="302">
        <v>16.157894736842106</v>
      </c>
      <c r="E4076" s="302">
        <v>504</v>
      </c>
      <c r="F4076" s="299" t="s">
        <v>95</v>
      </c>
    </row>
    <row r="4077" spans="1:6" x14ac:dyDescent="0.3">
      <c r="A4077" s="302">
        <v>202403</v>
      </c>
      <c r="B4077" s="299" t="s">
        <v>80</v>
      </c>
      <c r="C4077" s="299" t="s">
        <v>35</v>
      </c>
      <c r="D4077" s="302">
        <v>10.052631578947368</v>
      </c>
      <c r="E4077" s="302">
        <v>528</v>
      </c>
      <c r="F4077" s="299" t="s">
        <v>316</v>
      </c>
    </row>
    <row r="4078" spans="1:6" x14ac:dyDescent="0.3">
      <c r="A4078" s="302">
        <v>202403</v>
      </c>
      <c r="B4078" s="299" t="s">
        <v>80</v>
      </c>
      <c r="C4078" s="299" t="s">
        <v>35</v>
      </c>
      <c r="D4078" s="302">
        <v>1</v>
      </c>
      <c r="E4078" s="302">
        <v>578</v>
      </c>
      <c r="F4078" s="299" t="s">
        <v>321</v>
      </c>
    </row>
    <row r="4079" spans="1:6" x14ac:dyDescent="0.3">
      <c r="A4079" s="302">
        <v>202403</v>
      </c>
      <c r="B4079" s="299" t="s">
        <v>80</v>
      </c>
      <c r="C4079" s="299" t="s">
        <v>35</v>
      </c>
      <c r="D4079" s="302">
        <v>7.1052631578947372</v>
      </c>
      <c r="E4079" s="302">
        <v>600</v>
      </c>
      <c r="F4079" s="299" t="s">
        <v>192</v>
      </c>
    </row>
    <row r="4080" spans="1:6" x14ac:dyDescent="0.3">
      <c r="A4080" s="302">
        <v>202403</v>
      </c>
      <c r="B4080" s="299" t="s">
        <v>80</v>
      </c>
      <c r="C4080" s="299" t="s">
        <v>35</v>
      </c>
      <c r="D4080" s="302">
        <v>4</v>
      </c>
      <c r="E4080" s="302">
        <v>604</v>
      </c>
      <c r="F4080" s="299" t="s">
        <v>326</v>
      </c>
    </row>
    <row r="4081" spans="1:6" x14ac:dyDescent="0.3">
      <c r="A4081" s="302">
        <v>202403</v>
      </c>
      <c r="B4081" s="299" t="s">
        <v>80</v>
      </c>
      <c r="C4081" s="299" t="s">
        <v>35</v>
      </c>
      <c r="D4081" s="302">
        <v>4</v>
      </c>
      <c r="E4081" s="302">
        <v>608</v>
      </c>
      <c r="F4081" s="299" t="s">
        <v>327</v>
      </c>
    </row>
    <row r="4082" spans="1:6" x14ac:dyDescent="0.3">
      <c r="A4082" s="302">
        <v>202403</v>
      </c>
      <c r="B4082" s="299" t="s">
        <v>80</v>
      </c>
      <c r="C4082" s="299" t="s">
        <v>35</v>
      </c>
      <c r="D4082" s="302">
        <v>17.473684210526315</v>
      </c>
      <c r="E4082" s="302">
        <v>616</v>
      </c>
      <c r="F4082" s="299" t="s">
        <v>96</v>
      </c>
    </row>
    <row r="4083" spans="1:6" x14ac:dyDescent="0.3">
      <c r="A4083" s="302">
        <v>202403</v>
      </c>
      <c r="B4083" s="299" t="s">
        <v>80</v>
      </c>
      <c r="C4083" s="299" t="s">
        <v>35</v>
      </c>
      <c r="D4083" s="302">
        <v>9.526315789473685</v>
      </c>
      <c r="E4083" s="302">
        <v>620</v>
      </c>
      <c r="F4083" s="299" t="s">
        <v>109</v>
      </c>
    </row>
    <row r="4084" spans="1:6" x14ac:dyDescent="0.3">
      <c r="A4084" s="302">
        <v>202403</v>
      </c>
      <c r="B4084" s="299" t="s">
        <v>80</v>
      </c>
      <c r="C4084" s="299" t="s">
        <v>35</v>
      </c>
      <c r="D4084" s="302">
        <v>36.263157894736842</v>
      </c>
      <c r="E4084" s="302">
        <v>642</v>
      </c>
      <c r="F4084" s="299" t="s">
        <v>97</v>
      </c>
    </row>
    <row r="4085" spans="1:6" x14ac:dyDescent="0.3">
      <c r="A4085" s="302">
        <v>202403</v>
      </c>
      <c r="B4085" s="299" t="s">
        <v>80</v>
      </c>
      <c r="C4085" s="299" t="s">
        <v>35</v>
      </c>
      <c r="D4085" s="302">
        <v>8.3684210526315788</v>
      </c>
      <c r="E4085" s="302">
        <v>643</v>
      </c>
      <c r="F4085" s="299" t="s">
        <v>333</v>
      </c>
    </row>
    <row r="4086" spans="1:6" x14ac:dyDescent="0.3">
      <c r="A4086" s="302">
        <v>202403</v>
      </c>
      <c r="B4086" s="299" t="s">
        <v>80</v>
      </c>
      <c r="C4086" s="299" t="s">
        <v>35</v>
      </c>
      <c r="D4086" s="302">
        <v>11.210526315789474</v>
      </c>
      <c r="E4086" s="302">
        <v>686</v>
      </c>
      <c r="F4086" s="299" t="s">
        <v>193</v>
      </c>
    </row>
    <row r="4087" spans="1:6" x14ac:dyDescent="0.3">
      <c r="A4087" s="302">
        <v>202403</v>
      </c>
      <c r="B4087" s="299" t="s">
        <v>80</v>
      </c>
      <c r="C4087" s="299" t="s">
        <v>35</v>
      </c>
      <c r="D4087" s="302">
        <v>6.2105263157894735</v>
      </c>
      <c r="E4087" s="302">
        <v>703</v>
      </c>
      <c r="F4087" s="299" t="s">
        <v>94</v>
      </c>
    </row>
    <row r="4088" spans="1:6" x14ac:dyDescent="0.3">
      <c r="A4088" s="302">
        <v>202403</v>
      </c>
      <c r="B4088" s="299" t="s">
        <v>80</v>
      </c>
      <c r="C4088" s="299" t="s">
        <v>35</v>
      </c>
      <c r="D4088" s="302">
        <v>1</v>
      </c>
      <c r="E4088" s="302">
        <v>705</v>
      </c>
      <c r="F4088" s="299" t="s">
        <v>115</v>
      </c>
    </row>
    <row r="4089" spans="1:6" x14ac:dyDescent="0.3">
      <c r="A4089" s="302">
        <v>202403</v>
      </c>
      <c r="B4089" s="299" t="s">
        <v>80</v>
      </c>
      <c r="C4089" s="299" t="s">
        <v>35</v>
      </c>
      <c r="D4089" s="302">
        <v>5625.4210526315792</v>
      </c>
      <c r="E4089" s="302">
        <v>724</v>
      </c>
      <c r="F4089" s="299" t="s">
        <v>223</v>
      </c>
    </row>
    <row r="4090" spans="1:6" x14ac:dyDescent="0.3">
      <c r="A4090" s="302">
        <v>202403</v>
      </c>
      <c r="B4090" s="299" t="s">
        <v>80</v>
      </c>
      <c r="C4090" s="299" t="s">
        <v>35</v>
      </c>
      <c r="D4090" s="302">
        <v>4</v>
      </c>
      <c r="E4090" s="302">
        <v>752</v>
      </c>
      <c r="F4090" s="299" t="s">
        <v>119</v>
      </c>
    </row>
    <row r="4091" spans="1:6" x14ac:dyDescent="0.3">
      <c r="A4091" s="302">
        <v>202403</v>
      </c>
      <c r="B4091" s="299" t="s">
        <v>80</v>
      </c>
      <c r="C4091" s="299" t="s">
        <v>35</v>
      </c>
      <c r="D4091" s="302">
        <v>4</v>
      </c>
      <c r="E4091" s="302">
        <v>756</v>
      </c>
      <c r="F4091" s="299" t="s">
        <v>350</v>
      </c>
    </row>
    <row r="4092" spans="1:6" x14ac:dyDescent="0.3">
      <c r="A4092" s="302">
        <v>202403</v>
      </c>
      <c r="B4092" s="299" t="s">
        <v>80</v>
      </c>
      <c r="C4092" s="299" t="s">
        <v>35</v>
      </c>
      <c r="D4092" s="302">
        <v>1</v>
      </c>
      <c r="E4092" s="302">
        <v>764</v>
      </c>
      <c r="F4092" s="299" t="s">
        <v>353</v>
      </c>
    </row>
    <row r="4093" spans="1:6" x14ac:dyDescent="0.3">
      <c r="A4093" s="302">
        <v>202403</v>
      </c>
      <c r="B4093" s="299" t="s">
        <v>80</v>
      </c>
      <c r="C4093" s="299" t="s">
        <v>35</v>
      </c>
      <c r="D4093" s="302">
        <v>5.0526315789473681</v>
      </c>
      <c r="E4093" s="302">
        <v>804</v>
      </c>
      <c r="F4093" s="299" t="s">
        <v>98</v>
      </c>
    </row>
    <row r="4094" spans="1:6" x14ac:dyDescent="0.3">
      <c r="A4094" s="302">
        <v>202403</v>
      </c>
      <c r="B4094" s="299" t="s">
        <v>80</v>
      </c>
      <c r="C4094" s="299" t="s">
        <v>35</v>
      </c>
      <c r="D4094" s="302">
        <v>30.05263157894737</v>
      </c>
      <c r="E4094" s="302">
        <v>826</v>
      </c>
      <c r="F4094" s="299" t="s">
        <v>110</v>
      </c>
    </row>
    <row r="4095" spans="1:6" x14ac:dyDescent="0.3">
      <c r="A4095" s="302">
        <v>202403</v>
      </c>
      <c r="B4095" s="299" t="s">
        <v>80</v>
      </c>
      <c r="C4095" s="299" t="s">
        <v>35</v>
      </c>
      <c r="D4095" s="302">
        <v>1</v>
      </c>
      <c r="E4095" s="302">
        <v>840</v>
      </c>
      <c r="F4095" s="299" t="s">
        <v>365</v>
      </c>
    </row>
    <row r="4096" spans="1:6" x14ac:dyDescent="0.3">
      <c r="A4096" s="302">
        <v>202403</v>
      </c>
      <c r="B4096" s="299" t="s">
        <v>80</v>
      </c>
      <c r="C4096" s="299" t="s">
        <v>35</v>
      </c>
      <c r="D4096" s="302">
        <v>3.5263157894736841</v>
      </c>
      <c r="E4096" s="302">
        <v>858</v>
      </c>
      <c r="F4096" s="299" t="s">
        <v>368</v>
      </c>
    </row>
    <row r="4097" spans="1:6" x14ac:dyDescent="0.3">
      <c r="A4097" s="302">
        <v>202403</v>
      </c>
      <c r="B4097" s="299" t="s">
        <v>80</v>
      </c>
      <c r="C4097" s="299" t="s">
        <v>35</v>
      </c>
      <c r="D4097" s="302">
        <v>18</v>
      </c>
      <c r="E4097" s="302">
        <v>862</v>
      </c>
      <c r="F4097" s="299" t="s">
        <v>111</v>
      </c>
    </row>
    <row r="4098" spans="1:6" x14ac:dyDescent="0.3">
      <c r="A4098" s="302">
        <v>202403</v>
      </c>
      <c r="B4098" s="299" t="s">
        <v>80</v>
      </c>
      <c r="C4098" s="299" t="s">
        <v>36</v>
      </c>
      <c r="D4098" s="302">
        <v>1.0526315789473684</v>
      </c>
      <c r="E4098" s="302">
        <v>4</v>
      </c>
      <c r="F4098" s="299" t="s">
        <v>226</v>
      </c>
    </row>
    <row r="4099" spans="1:6" x14ac:dyDescent="0.3">
      <c r="A4099" s="302">
        <v>202403</v>
      </c>
      <c r="B4099" s="299" t="s">
        <v>80</v>
      </c>
      <c r="C4099" s="299" t="s">
        <v>36</v>
      </c>
      <c r="D4099" s="302">
        <v>25.157894736842106</v>
      </c>
      <c r="E4099" s="302">
        <v>12</v>
      </c>
      <c r="F4099" s="299" t="s">
        <v>229</v>
      </c>
    </row>
    <row r="4100" spans="1:6" x14ac:dyDescent="0.3">
      <c r="A4100" s="302">
        <v>202403</v>
      </c>
      <c r="B4100" s="299" t="s">
        <v>80</v>
      </c>
      <c r="C4100" s="299" t="s">
        <v>36</v>
      </c>
      <c r="D4100" s="302">
        <v>3</v>
      </c>
      <c r="E4100" s="302">
        <v>24</v>
      </c>
      <c r="F4100" s="299" t="s">
        <v>231</v>
      </c>
    </row>
    <row r="4101" spans="1:6" x14ac:dyDescent="0.3">
      <c r="A4101" s="302">
        <v>202403</v>
      </c>
      <c r="B4101" s="299" t="s">
        <v>80</v>
      </c>
      <c r="C4101" s="299" t="s">
        <v>36</v>
      </c>
      <c r="D4101" s="302">
        <v>1</v>
      </c>
      <c r="E4101" s="302">
        <v>31</v>
      </c>
      <c r="F4101" s="299" t="s">
        <v>232</v>
      </c>
    </row>
    <row r="4102" spans="1:6" x14ac:dyDescent="0.3">
      <c r="A4102" s="302">
        <v>202403</v>
      </c>
      <c r="B4102" s="299" t="s">
        <v>80</v>
      </c>
      <c r="C4102" s="299" t="s">
        <v>36</v>
      </c>
      <c r="D4102" s="302">
        <v>29.157894736842106</v>
      </c>
      <c r="E4102" s="302">
        <v>32</v>
      </c>
      <c r="F4102" s="299" t="s">
        <v>183</v>
      </c>
    </row>
    <row r="4103" spans="1:6" x14ac:dyDescent="0.3">
      <c r="A4103" s="302">
        <v>202403</v>
      </c>
      <c r="B4103" s="299" t="s">
        <v>80</v>
      </c>
      <c r="C4103" s="299" t="s">
        <v>36</v>
      </c>
      <c r="D4103" s="302">
        <v>2</v>
      </c>
      <c r="E4103" s="302">
        <v>40</v>
      </c>
      <c r="F4103" s="299" t="s">
        <v>100</v>
      </c>
    </row>
    <row r="4104" spans="1:6" x14ac:dyDescent="0.3">
      <c r="A4104" s="302">
        <v>202403</v>
      </c>
      <c r="B4104" s="299" t="s">
        <v>80</v>
      </c>
      <c r="C4104" s="299" t="s">
        <v>36</v>
      </c>
      <c r="D4104" s="302">
        <v>19.157894736842106</v>
      </c>
      <c r="E4104" s="302">
        <v>56</v>
      </c>
      <c r="F4104" s="299" t="s">
        <v>239</v>
      </c>
    </row>
    <row r="4105" spans="1:6" x14ac:dyDescent="0.3">
      <c r="A4105" s="302">
        <v>202403</v>
      </c>
      <c r="B4105" s="299" t="s">
        <v>80</v>
      </c>
      <c r="C4105" s="299" t="s">
        <v>36</v>
      </c>
      <c r="D4105" s="302">
        <v>9.2105263157894743</v>
      </c>
      <c r="E4105" s="302">
        <v>68</v>
      </c>
      <c r="F4105" s="299" t="s">
        <v>241</v>
      </c>
    </row>
    <row r="4106" spans="1:6" x14ac:dyDescent="0.3">
      <c r="A4106" s="302">
        <v>202403</v>
      </c>
      <c r="B4106" s="299" t="s">
        <v>80</v>
      </c>
      <c r="C4106" s="299" t="s">
        <v>36</v>
      </c>
      <c r="D4106" s="302">
        <v>2.2105263157894739</v>
      </c>
      <c r="E4106" s="302">
        <v>70</v>
      </c>
      <c r="F4106" s="299" t="s">
        <v>242</v>
      </c>
    </row>
    <row r="4107" spans="1:6" x14ac:dyDescent="0.3">
      <c r="A4107" s="302">
        <v>202403</v>
      </c>
      <c r="B4107" s="299" t="s">
        <v>80</v>
      </c>
      <c r="C4107" s="299" t="s">
        <v>36</v>
      </c>
      <c r="D4107" s="302">
        <v>14.105263157894736</v>
      </c>
      <c r="E4107" s="302">
        <v>76</v>
      </c>
      <c r="F4107" s="299" t="s">
        <v>243</v>
      </c>
    </row>
    <row r="4108" spans="1:6" x14ac:dyDescent="0.3">
      <c r="A4108" s="302">
        <v>202403</v>
      </c>
      <c r="B4108" s="299" t="s">
        <v>80</v>
      </c>
      <c r="C4108" s="299" t="s">
        <v>36</v>
      </c>
      <c r="D4108" s="302">
        <v>19</v>
      </c>
      <c r="E4108" s="302">
        <v>100</v>
      </c>
      <c r="F4108" s="299" t="s">
        <v>101</v>
      </c>
    </row>
    <row r="4109" spans="1:6" x14ac:dyDescent="0.3">
      <c r="A4109" s="302">
        <v>202403</v>
      </c>
      <c r="B4109" s="299" t="s">
        <v>80</v>
      </c>
      <c r="C4109" s="299" t="s">
        <v>36</v>
      </c>
      <c r="D4109" s="302">
        <v>2</v>
      </c>
      <c r="E4109" s="302">
        <v>112</v>
      </c>
      <c r="F4109" s="299" t="s">
        <v>247</v>
      </c>
    </row>
    <row r="4110" spans="1:6" x14ac:dyDescent="0.3">
      <c r="A4110" s="302">
        <v>202403</v>
      </c>
      <c r="B4110" s="299" t="s">
        <v>80</v>
      </c>
      <c r="C4110" s="299" t="s">
        <v>36</v>
      </c>
      <c r="D4110" s="302">
        <v>0.15789473684210525</v>
      </c>
      <c r="E4110" s="302">
        <v>116</v>
      </c>
      <c r="F4110" s="299" t="s">
        <v>248</v>
      </c>
    </row>
    <row r="4111" spans="1:6" x14ac:dyDescent="0.3">
      <c r="A4111" s="302">
        <v>202403</v>
      </c>
      <c r="B4111" s="299" t="s">
        <v>80</v>
      </c>
      <c r="C4111" s="299" t="s">
        <v>36</v>
      </c>
      <c r="D4111" s="302">
        <v>1</v>
      </c>
      <c r="E4111" s="302">
        <v>120</v>
      </c>
      <c r="F4111" s="299" t="s">
        <v>249</v>
      </c>
    </row>
    <row r="4112" spans="1:6" x14ac:dyDescent="0.3">
      <c r="A4112" s="302">
        <v>202403</v>
      </c>
      <c r="B4112" s="299" t="s">
        <v>80</v>
      </c>
      <c r="C4112" s="299" t="s">
        <v>36</v>
      </c>
      <c r="D4112" s="302">
        <v>55.578947368421055</v>
      </c>
      <c r="E4112" s="302">
        <v>132</v>
      </c>
      <c r="F4112" s="299" t="s">
        <v>251</v>
      </c>
    </row>
    <row r="4113" spans="1:6" x14ac:dyDescent="0.3">
      <c r="A4113" s="302">
        <v>202403</v>
      </c>
      <c r="B4113" s="299" t="s">
        <v>80</v>
      </c>
      <c r="C4113" s="299" t="s">
        <v>36</v>
      </c>
      <c r="D4113" s="302">
        <v>11</v>
      </c>
      <c r="E4113" s="302">
        <v>152</v>
      </c>
      <c r="F4113" s="299" t="s">
        <v>254</v>
      </c>
    </row>
    <row r="4114" spans="1:6" x14ac:dyDescent="0.3">
      <c r="A4114" s="302">
        <v>202403</v>
      </c>
      <c r="B4114" s="299" t="s">
        <v>80</v>
      </c>
      <c r="C4114" s="299" t="s">
        <v>36</v>
      </c>
      <c r="D4114" s="302">
        <v>1.4736842105263157</v>
      </c>
      <c r="E4114" s="302">
        <v>156</v>
      </c>
      <c r="F4114" s="299" t="s">
        <v>112</v>
      </c>
    </row>
    <row r="4115" spans="1:6" x14ac:dyDescent="0.3">
      <c r="A4115" s="302">
        <v>202403</v>
      </c>
      <c r="B4115" s="299" t="s">
        <v>80</v>
      </c>
      <c r="C4115" s="299" t="s">
        <v>36</v>
      </c>
      <c r="D4115" s="302">
        <v>49.315789473684212</v>
      </c>
      <c r="E4115" s="302">
        <v>170</v>
      </c>
      <c r="F4115" s="299" t="s">
        <v>102</v>
      </c>
    </row>
    <row r="4116" spans="1:6" x14ac:dyDescent="0.3">
      <c r="A4116" s="302">
        <v>202403</v>
      </c>
      <c r="B4116" s="299" t="s">
        <v>80</v>
      </c>
      <c r="C4116" s="299" t="s">
        <v>36</v>
      </c>
      <c r="D4116" s="302">
        <v>1.1052631578947369</v>
      </c>
      <c r="E4116" s="302">
        <v>178</v>
      </c>
      <c r="F4116" s="299" t="s">
        <v>258</v>
      </c>
    </row>
    <row r="4117" spans="1:6" x14ac:dyDescent="0.3">
      <c r="A4117" s="302">
        <v>202403</v>
      </c>
      <c r="B4117" s="299" t="s">
        <v>80</v>
      </c>
      <c r="C4117" s="299" t="s">
        <v>36</v>
      </c>
      <c r="D4117" s="302">
        <v>5</v>
      </c>
      <c r="E4117" s="302">
        <v>191</v>
      </c>
      <c r="F4117" s="299" t="s">
        <v>103</v>
      </c>
    </row>
    <row r="4118" spans="1:6" x14ac:dyDescent="0.3">
      <c r="A4118" s="302">
        <v>202403</v>
      </c>
      <c r="B4118" s="299" t="s">
        <v>80</v>
      </c>
      <c r="C4118" s="299" t="s">
        <v>36</v>
      </c>
      <c r="D4118" s="302">
        <v>30.684210526315791</v>
      </c>
      <c r="E4118" s="302">
        <v>192</v>
      </c>
      <c r="F4118" s="299" t="s">
        <v>261</v>
      </c>
    </row>
    <row r="4119" spans="1:6" x14ac:dyDescent="0.3">
      <c r="A4119" s="302">
        <v>202403</v>
      </c>
      <c r="B4119" s="299" t="s">
        <v>80</v>
      </c>
      <c r="C4119" s="299" t="s">
        <v>36</v>
      </c>
      <c r="D4119" s="302">
        <v>1</v>
      </c>
      <c r="E4119" s="302">
        <v>203</v>
      </c>
      <c r="F4119" s="299" t="s">
        <v>224</v>
      </c>
    </row>
    <row r="4120" spans="1:6" x14ac:dyDescent="0.3">
      <c r="A4120" s="302">
        <v>202403</v>
      </c>
      <c r="B4120" s="299" t="s">
        <v>80</v>
      </c>
      <c r="C4120" s="299" t="s">
        <v>36</v>
      </c>
      <c r="D4120" s="302">
        <v>4</v>
      </c>
      <c r="E4120" s="302">
        <v>204</v>
      </c>
      <c r="F4120" s="299" t="s">
        <v>262</v>
      </c>
    </row>
    <row r="4121" spans="1:6" x14ac:dyDescent="0.3">
      <c r="A4121" s="302">
        <v>202403</v>
      </c>
      <c r="B4121" s="299" t="s">
        <v>80</v>
      </c>
      <c r="C4121" s="299" t="s">
        <v>36</v>
      </c>
      <c r="D4121" s="302">
        <v>8.1052631578947363</v>
      </c>
      <c r="E4121" s="302">
        <v>208</v>
      </c>
      <c r="F4121" s="299" t="s">
        <v>113</v>
      </c>
    </row>
    <row r="4122" spans="1:6" x14ac:dyDescent="0.3">
      <c r="A4122" s="302">
        <v>202403</v>
      </c>
      <c r="B4122" s="299" t="s">
        <v>80</v>
      </c>
      <c r="C4122" s="299" t="s">
        <v>36</v>
      </c>
      <c r="D4122" s="302">
        <v>7.1578947368421053</v>
      </c>
      <c r="E4122" s="302">
        <v>214</v>
      </c>
      <c r="F4122" s="299" t="s">
        <v>225</v>
      </c>
    </row>
    <row r="4123" spans="1:6" x14ac:dyDescent="0.3">
      <c r="A4123" s="302">
        <v>202403</v>
      </c>
      <c r="B4123" s="299" t="s">
        <v>80</v>
      </c>
      <c r="C4123" s="299" t="s">
        <v>36</v>
      </c>
      <c r="D4123" s="302">
        <v>41.10526315789474</v>
      </c>
      <c r="E4123" s="302">
        <v>218</v>
      </c>
      <c r="F4123" s="299" t="s">
        <v>114</v>
      </c>
    </row>
    <row r="4124" spans="1:6" x14ac:dyDescent="0.3">
      <c r="A4124" s="302">
        <v>202403</v>
      </c>
      <c r="B4124" s="299" t="s">
        <v>80</v>
      </c>
      <c r="C4124" s="299" t="s">
        <v>36</v>
      </c>
      <c r="D4124" s="302">
        <v>4.7894736842105265</v>
      </c>
      <c r="E4124" s="302">
        <v>222</v>
      </c>
      <c r="F4124" s="299" t="s">
        <v>264</v>
      </c>
    </row>
    <row r="4125" spans="1:6" x14ac:dyDescent="0.3">
      <c r="A4125" s="302">
        <v>202403</v>
      </c>
      <c r="B4125" s="299" t="s">
        <v>80</v>
      </c>
      <c r="C4125" s="299" t="s">
        <v>36</v>
      </c>
      <c r="D4125" s="302">
        <v>2</v>
      </c>
      <c r="E4125" s="302">
        <v>226</v>
      </c>
      <c r="F4125" s="299" t="s">
        <v>265</v>
      </c>
    </row>
    <row r="4126" spans="1:6" x14ac:dyDescent="0.3">
      <c r="A4126" s="302">
        <v>202403</v>
      </c>
      <c r="B4126" s="299" t="s">
        <v>80</v>
      </c>
      <c r="C4126" s="299" t="s">
        <v>36</v>
      </c>
      <c r="D4126" s="302">
        <v>2</v>
      </c>
      <c r="E4126" s="302">
        <v>233</v>
      </c>
      <c r="F4126" s="299" t="s">
        <v>104</v>
      </c>
    </row>
    <row r="4127" spans="1:6" x14ac:dyDescent="0.3">
      <c r="A4127" s="302">
        <v>202403</v>
      </c>
      <c r="B4127" s="299" t="s">
        <v>80</v>
      </c>
      <c r="C4127" s="299" t="s">
        <v>36</v>
      </c>
      <c r="D4127" s="302">
        <v>1</v>
      </c>
      <c r="E4127" s="302">
        <v>246</v>
      </c>
      <c r="F4127" s="299" t="s">
        <v>116</v>
      </c>
    </row>
    <row r="4128" spans="1:6" x14ac:dyDescent="0.3">
      <c r="A4128" s="302">
        <v>202403</v>
      </c>
      <c r="B4128" s="299" t="s">
        <v>80</v>
      </c>
      <c r="C4128" s="299" t="s">
        <v>36</v>
      </c>
      <c r="D4128" s="302">
        <v>52.210526315789473</v>
      </c>
      <c r="E4128" s="302">
        <v>250</v>
      </c>
      <c r="F4128" s="299" t="s">
        <v>105</v>
      </c>
    </row>
    <row r="4129" spans="1:6" x14ac:dyDescent="0.3">
      <c r="A4129" s="302">
        <v>202403</v>
      </c>
      <c r="B4129" s="299" t="s">
        <v>80</v>
      </c>
      <c r="C4129" s="299" t="s">
        <v>36</v>
      </c>
      <c r="D4129" s="302">
        <v>1</v>
      </c>
      <c r="E4129" s="302">
        <v>268</v>
      </c>
      <c r="F4129" s="299" t="s">
        <v>269</v>
      </c>
    </row>
    <row r="4130" spans="1:6" x14ac:dyDescent="0.3">
      <c r="A4130" s="302">
        <v>202403</v>
      </c>
      <c r="B4130" s="299" t="s">
        <v>80</v>
      </c>
      <c r="C4130" s="299" t="s">
        <v>36</v>
      </c>
      <c r="D4130" s="302">
        <v>34.89473684210526</v>
      </c>
      <c r="E4130" s="302">
        <v>270</v>
      </c>
      <c r="F4130" s="299" t="s">
        <v>270</v>
      </c>
    </row>
    <row r="4131" spans="1:6" x14ac:dyDescent="0.3">
      <c r="A4131" s="302">
        <v>202403</v>
      </c>
      <c r="B4131" s="299" t="s">
        <v>80</v>
      </c>
      <c r="C4131" s="299" t="s">
        <v>36</v>
      </c>
      <c r="D4131" s="302">
        <v>61.736842105263158</v>
      </c>
      <c r="E4131" s="302">
        <v>276</v>
      </c>
      <c r="F4131" s="299" t="s">
        <v>99</v>
      </c>
    </row>
    <row r="4132" spans="1:6" x14ac:dyDescent="0.3">
      <c r="A4132" s="302">
        <v>202403</v>
      </c>
      <c r="B4132" s="299" t="s">
        <v>80</v>
      </c>
      <c r="C4132" s="299" t="s">
        <v>36</v>
      </c>
      <c r="D4132" s="302">
        <v>114.84210526315789</v>
      </c>
      <c r="E4132" s="302">
        <v>288</v>
      </c>
      <c r="F4132" s="299" t="s">
        <v>272</v>
      </c>
    </row>
    <row r="4133" spans="1:6" x14ac:dyDescent="0.3">
      <c r="A4133" s="302">
        <v>202403</v>
      </c>
      <c r="B4133" s="299" t="s">
        <v>80</v>
      </c>
      <c r="C4133" s="299" t="s">
        <v>36</v>
      </c>
      <c r="D4133" s="302">
        <v>5</v>
      </c>
      <c r="E4133" s="302">
        <v>300</v>
      </c>
      <c r="F4133" s="299" t="s">
        <v>117</v>
      </c>
    </row>
    <row r="4134" spans="1:6" x14ac:dyDescent="0.3">
      <c r="A4134" s="302">
        <v>202403</v>
      </c>
      <c r="B4134" s="299" t="s">
        <v>80</v>
      </c>
      <c r="C4134" s="299" t="s">
        <v>36</v>
      </c>
      <c r="D4134" s="302">
        <v>1</v>
      </c>
      <c r="E4134" s="302">
        <v>320</v>
      </c>
      <c r="F4134" s="299" t="s">
        <v>274</v>
      </c>
    </row>
    <row r="4135" spans="1:6" x14ac:dyDescent="0.3">
      <c r="A4135" s="302">
        <v>202403</v>
      </c>
      <c r="B4135" s="299" t="s">
        <v>80</v>
      </c>
      <c r="C4135" s="299" t="s">
        <v>36</v>
      </c>
      <c r="D4135" s="302">
        <v>7.1578947368421053</v>
      </c>
      <c r="E4135" s="302">
        <v>324</v>
      </c>
      <c r="F4135" s="299" t="s">
        <v>275</v>
      </c>
    </row>
    <row r="4136" spans="1:6" x14ac:dyDescent="0.3">
      <c r="A4136" s="302">
        <v>202403</v>
      </c>
      <c r="B4136" s="299" t="s">
        <v>80</v>
      </c>
      <c r="C4136" s="299" t="s">
        <v>36</v>
      </c>
      <c r="D4136" s="302">
        <v>1</v>
      </c>
      <c r="E4136" s="302">
        <v>328</v>
      </c>
      <c r="F4136" s="299" t="s">
        <v>276</v>
      </c>
    </row>
    <row r="4137" spans="1:6" x14ac:dyDescent="0.3">
      <c r="A4137" s="302">
        <v>202403</v>
      </c>
      <c r="B4137" s="299" t="s">
        <v>80</v>
      </c>
      <c r="C4137" s="299" t="s">
        <v>36</v>
      </c>
      <c r="D4137" s="302">
        <v>28.210526315789473</v>
      </c>
      <c r="E4137" s="302">
        <v>340</v>
      </c>
      <c r="F4137" s="299" t="s">
        <v>190</v>
      </c>
    </row>
    <row r="4138" spans="1:6" x14ac:dyDescent="0.3">
      <c r="A4138" s="302">
        <v>202403</v>
      </c>
      <c r="B4138" s="299" t="s">
        <v>80</v>
      </c>
      <c r="C4138" s="299" t="s">
        <v>36</v>
      </c>
      <c r="D4138" s="302">
        <v>1</v>
      </c>
      <c r="E4138" s="302">
        <v>348</v>
      </c>
      <c r="F4138" s="299" t="s">
        <v>279</v>
      </c>
    </row>
    <row r="4139" spans="1:6" x14ac:dyDescent="0.3">
      <c r="A4139" s="302">
        <v>202403</v>
      </c>
      <c r="B4139" s="299" t="s">
        <v>80</v>
      </c>
      <c r="C4139" s="299" t="s">
        <v>36</v>
      </c>
      <c r="D4139" s="302">
        <v>1</v>
      </c>
      <c r="E4139" s="302">
        <v>352</v>
      </c>
      <c r="F4139" s="299" t="s">
        <v>280</v>
      </c>
    </row>
    <row r="4140" spans="1:6" x14ac:dyDescent="0.3">
      <c r="A4140" s="302">
        <v>202403</v>
      </c>
      <c r="B4140" s="299" t="s">
        <v>80</v>
      </c>
      <c r="C4140" s="299" t="s">
        <v>36</v>
      </c>
      <c r="D4140" s="302">
        <v>3.7894736842105261</v>
      </c>
      <c r="E4140" s="302">
        <v>356</v>
      </c>
      <c r="F4140" s="299" t="s">
        <v>281</v>
      </c>
    </row>
    <row r="4141" spans="1:6" x14ac:dyDescent="0.3">
      <c r="A4141" s="302">
        <v>202403</v>
      </c>
      <c r="B4141" s="299" t="s">
        <v>80</v>
      </c>
      <c r="C4141" s="299" t="s">
        <v>36</v>
      </c>
      <c r="D4141" s="302">
        <v>657.10526315789468</v>
      </c>
      <c r="E4141" s="302">
        <v>360</v>
      </c>
      <c r="F4141" s="299" t="s">
        <v>282</v>
      </c>
    </row>
    <row r="4142" spans="1:6" x14ac:dyDescent="0.3">
      <c r="A4142" s="302">
        <v>202403</v>
      </c>
      <c r="B4142" s="299" t="s">
        <v>80</v>
      </c>
      <c r="C4142" s="299" t="s">
        <v>36</v>
      </c>
      <c r="D4142" s="302">
        <v>1</v>
      </c>
      <c r="E4142" s="302">
        <v>364</v>
      </c>
      <c r="F4142" s="299" t="s">
        <v>283</v>
      </c>
    </row>
    <row r="4143" spans="1:6" x14ac:dyDescent="0.3">
      <c r="A4143" s="302">
        <v>202403</v>
      </c>
      <c r="B4143" s="299" t="s">
        <v>80</v>
      </c>
      <c r="C4143" s="299" t="s">
        <v>36</v>
      </c>
      <c r="D4143" s="302">
        <v>4</v>
      </c>
      <c r="E4143" s="302">
        <v>372</v>
      </c>
      <c r="F4143" s="299" t="s">
        <v>106</v>
      </c>
    </row>
    <row r="4144" spans="1:6" x14ac:dyDescent="0.3">
      <c r="A4144" s="302">
        <v>202403</v>
      </c>
      <c r="B4144" s="299" t="s">
        <v>80</v>
      </c>
      <c r="C4144" s="299" t="s">
        <v>36</v>
      </c>
      <c r="D4144" s="302">
        <v>193.94736842105263</v>
      </c>
      <c r="E4144" s="302">
        <v>380</v>
      </c>
      <c r="F4144" s="299" t="s">
        <v>107</v>
      </c>
    </row>
    <row r="4145" spans="1:6" x14ac:dyDescent="0.3">
      <c r="A4145" s="302">
        <v>202403</v>
      </c>
      <c r="B4145" s="299" t="s">
        <v>80</v>
      </c>
      <c r="C4145" s="299" t="s">
        <v>36</v>
      </c>
      <c r="D4145" s="302">
        <v>1.6842105263157894</v>
      </c>
      <c r="E4145" s="302">
        <v>384</v>
      </c>
      <c r="F4145" s="299" t="s">
        <v>286</v>
      </c>
    </row>
    <row r="4146" spans="1:6" x14ac:dyDescent="0.3">
      <c r="A4146" s="302">
        <v>202403</v>
      </c>
      <c r="B4146" s="299" t="s">
        <v>80</v>
      </c>
      <c r="C4146" s="299" t="s">
        <v>36</v>
      </c>
      <c r="D4146" s="302">
        <v>4</v>
      </c>
      <c r="E4146" s="302">
        <v>392</v>
      </c>
      <c r="F4146" s="299" t="s">
        <v>288</v>
      </c>
    </row>
    <row r="4147" spans="1:6" x14ac:dyDescent="0.3">
      <c r="A4147" s="302">
        <v>202403</v>
      </c>
      <c r="B4147" s="299" t="s">
        <v>80</v>
      </c>
      <c r="C4147" s="299" t="s">
        <v>36</v>
      </c>
      <c r="D4147" s="302">
        <v>1</v>
      </c>
      <c r="E4147" s="302">
        <v>398</v>
      </c>
      <c r="F4147" s="299" t="s">
        <v>289</v>
      </c>
    </row>
    <row r="4148" spans="1:6" x14ac:dyDescent="0.3">
      <c r="A4148" s="302">
        <v>202403</v>
      </c>
      <c r="B4148" s="299" t="s">
        <v>80</v>
      </c>
      <c r="C4148" s="299" t="s">
        <v>36</v>
      </c>
      <c r="D4148" s="302">
        <v>1</v>
      </c>
      <c r="E4148" s="302">
        <v>408</v>
      </c>
      <c r="F4148" s="299" t="s">
        <v>292</v>
      </c>
    </row>
    <row r="4149" spans="1:6" x14ac:dyDescent="0.3">
      <c r="A4149" s="302">
        <v>202403</v>
      </c>
      <c r="B4149" s="299" t="s">
        <v>80</v>
      </c>
      <c r="C4149" s="299" t="s">
        <v>36</v>
      </c>
      <c r="D4149" s="302">
        <v>6.0526315789473681</v>
      </c>
      <c r="E4149" s="302">
        <v>428</v>
      </c>
      <c r="F4149" s="299" t="s">
        <v>108</v>
      </c>
    </row>
    <row r="4150" spans="1:6" x14ac:dyDescent="0.3">
      <c r="A4150" s="302">
        <v>202403</v>
      </c>
      <c r="B4150" s="299" t="s">
        <v>80</v>
      </c>
      <c r="C4150" s="299" t="s">
        <v>36</v>
      </c>
      <c r="D4150" s="302">
        <v>0.84210526315789469</v>
      </c>
      <c r="E4150" s="302">
        <v>430</v>
      </c>
      <c r="F4150" s="299" t="s">
        <v>383</v>
      </c>
    </row>
    <row r="4151" spans="1:6" x14ac:dyDescent="0.3">
      <c r="A4151" s="302">
        <v>202403</v>
      </c>
      <c r="B4151" s="299" t="s">
        <v>80</v>
      </c>
      <c r="C4151" s="299" t="s">
        <v>36</v>
      </c>
      <c r="D4151" s="302">
        <v>8.6315789473684212</v>
      </c>
      <c r="E4151" s="302">
        <v>440</v>
      </c>
      <c r="F4151" s="299" t="s">
        <v>118</v>
      </c>
    </row>
    <row r="4152" spans="1:6" x14ac:dyDescent="0.3">
      <c r="A4152" s="302">
        <v>202403</v>
      </c>
      <c r="B4152" s="299" t="s">
        <v>80</v>
      </c>
      <c r="C4152" s="299" t="s">
        <v>36</v>
      </c>
      <c r="D4152" s="302">
        <v>8.8421052631578956</v>
      </c>
      <c r="E4152" s="302">
        <v>466</v>
      </c>
      <c r="F4152" s="299" t="s">
        <v>304</v>
      </c>
    </row>
    <row r="4153" spans="1:6" x14ac:dyDescent="0.3">
      <c r="A4153" s="302">
        <v>202403</v>
      </c>
      <c r="B4153" s="299" t="s">
        <v>80</v>
      </c>
      <c r="C4153" s="299" t="s">
        <v>36</v>
      </c>
      <c r="D4153" s="302">
        <v>1</v>
      </c>
      <c r="E4153" s="302">
        <v>470</v>
      </c>
      <c r="F4153" s="299" t="s">
        <v>122</v>
      </c>
    </row>
    <row r="4154" spans="1:6" x14ac:dyDescent="0.3">
      <c r="A4154" s="302">
        <v>202403</v>
      </c>
      <c r="B4154" s="299" t="s">
        <v>80</v>
      </c>
      <c r="C4154" s="299" t="s">
        <v>36</v>
      </c>
      <c r="D4154" s="302">
        <v>15</v>
      </c>
      <c r="E4154" s="302">
        <v>478</v>
      </c>
      <c r="F4154" s="299" t="s">
        <v>305</v>
      </c>
    </row>
    <row r="4155" spans="1:6" x14ac:dyDescent="0.3">
      <c r="A4155" s="302">
        <v>202403</v>
      </c>
      <c r="B4155" s="299" t="s">
        <v>80</v>
      </c>
      <c r="C4155" s="299" t="s">
        <v>36</v>
      </c>
      <c r="D4155" s="302">
        <v>0.94736842105263153</v>
      </c>
      <c r="E4155" s="302">
        <v>484</v>
      </c>
      <c r="F4155" s="299" t="s">
        <v>307</v>
      </c>
    </row>
    <row r="4156" spans="1:6" x14ac:dyDescent="0.3">
      <c r="A4156" s="302">
        <v>202403</v>
      </c>
      <c r="B4156" s="299" t="s">
        <v>80</v>
      </c>
      <c r="C4156" s="299" t="s">
        <v>36</v>
      </c>
      <c r="D4156" s="302">
        <v>7.7368421052631575</v>
      </c>
      <c r="E4156" s="302">
        <v>498</v>
      </c>
      <c r="F4156" s="299" t="s">
        <v>310</v>
      </c>
    </row>
    <row r="4157" spans="1:6" x14ac:dyDescent="0.3">
      <c r="A4157" s="302">
        <v>202403</v>
      </c>
      <c r="B4157" s="299" t="s">
        <v>80</v>
      </c>
      <c r="C4157" s="299" t="s">
        <v>36</v>
      </c>
      <c r="D4157" s="302">
        <v>766.84210526315792</v>
      </c>
      <c r="E4157" s="302">
        <v>504</v>
      </c>
      <c r="F4157" s="299" t="s">
        <v>95</v>
      </c>
    </row>
    <row r="4158" spans="1:6" x14ac:dyDescent="0.3">
      <c r="A4158" s="302">
        <v>202403</v>
      </c>
      <c r="B4158" s="299" t="s">
        <v>80</v>
      </c>
      <c r="C4158" s="299" t="s">
        <v>36</v>
      </c>
      <c r="D4158" s="302">
        <v>3</v>
      </c>
      <c r="E4158" s="302">
        <v>516</v>
      </c>
      <c r="F4158" s="299" t="s">
        <v>314</v>
      </c>
    </row>
    <row r="4159" spans="1:6" x14ac:dyDescent="0.3">
      <c r="A4159" s="302">
        <v>202403</v>
      </c>
      <c r="B4159" s="299" t="s">
        <v>80</v>
      </c>
      <c r="C4159" s="299" t="s">
        <v>36</v>
      </c>
      <c r="D4159" s="302">
        <v>1</v>
      </c>
      <c r="E4159" s="302">
        <v>524</v>
      </c>
      <c r="F4159" s="299" t="s">
        <v>315</v>
      </c>
    </row>
    <row r="4160" spans="1:6" x14ac:dyDescent="0.3">
      <c r="A4160" s="302">
        <v>202403</v>
      </c>
      <c r="B4160" s="299" t="s">
        <v>80</v>
      </c>
      <c r="C4160" s="299" t="s">
        <v>36</v>
      </c>
      <c r="D4160" s="302">
        <v>19.578947368421051</v>
      </c>
      <c r="E4160" s="302">
        <v>528</v>
      </c>
      <c r="F4160" s="299" t="s">
        <v>316</v>
      </c>
    </row>
    <row r="4161" spans="1:6" x14ac:dyDescent="0.3">
      <c r="A4161" s="302">
        <v>202403</v>
      </c>
      <c r="B4161" s="299" t="s">
        <v>80</v>
      </c>
      <c r="C4161" s="299" t="s">
        <v>36</v>
      </c>
      <c r="D4161" s="302">
        <v>1</v>
      </c>
      <c r="E4161" s="302">
        <v>554</v>
      </c>
      <c r="F4161" s="299" t="s">
        <v>318</v>
      </c>
    </row>
    <row r="4162" spans="1:6" x14ac:dyDescent="0.3">
      <c r="A4162" s="302">
        <v>202403</v>
      </c>
      <c r="B4162" s="299" t="s">
        <v>80</v>
      </c>
      <c r="C4162" s="299" t="s">
        <v>36</v>
      </c>
      <c r="D4162" s="302">
        <v>1</v>
      </c>
      <c r="E4162" s="302">
        <v>558</v>
      </c>
      <c r="F4162" s="299" t="s">
        <v>191</v>
      </c>
    </row>
    <row r="4163" spans="1:6" x14ac:dyDescent="0.3">
      <c r="A4163" s="302">
        <v>202403</v>
      </c>
      <c r="B4163" s="299" t="s">
        <v>80</v>
      </c>
      <c r="C4163" s="299" t="s">
        <v>36</v>
      </c>
      <c r="D4163" s="302">
        <v>7.1052631578947372</v>
      </c>
      <c r="E4163" s="302">
        <v>566</v>
      </c>
      <c r="F4163" s="299" t="s">
        <v>319</v>
      </c>
    </row>
    <row r="4164" spans="1:6" x14ac:dyDescent="0.3">
      <c r="A4164" s="302">
        <v>202403</v>
      </c>
      <c r="B4164" s="299" t="s">
        <v>80</v>
      </c>
      <c r="C4164" s="299" t="s">
        <v>36</v>
      </c>
      <c r="D4164" s="302">
        <v>2</v>
      </c>
      <c r="E4164" s="302">
        <v>578</v>
      </c>
      <c r="F4164" s="299" t="s">
        <v>321</v>
      </c>
    </row>
    <row r="4165" spans="1:6" x14ac:dyDescent="0.3">
      <c r="A4165" s="302">
        <v>202403</v>
      </c>
      <c r="B4165" s="299" t="s">
        <v>80</v>
      </c>
      <c r="C4165" s="299" t="s">
        <v>36</v>
      </c>
      <c r="D4165" s="302">
        <v>3</v>
      </c>
      <c r="E4165" s="302">
        <v>586</v>
      </c>
      <c r="F4165" s="299" t="s">
        <v>324</v>
      </c>
    </row>
    <row r="4166" spans="1:6" x14ac:dyDescent="0.3">
      <c r="A4166" s="302">
        <v>202403</v>
      </c>
      <c r="B4166" s="299" t="s">
        <v>80</v>
      </c>
      <c r="C4166" s="299" t="s">
        <v>36</v>
      </c>
      <c r="D4166" s="302">
        <v>1</v>
      </c>
      <c r="E4166" s="302">
        <v>591</v>
      </c>
      <c r="F4166" s="299" t="s">
        <v>325</v>
      </c>
    </row>
    <row r="4167" spans="1:6" x14ac:dyDescent="0.3">
      <c r="A4167" s="302">
        <v>202403</v>
      </c>
      <c r="B4167" s="299" t="s">
        <v>80</v>
      </c>
      <c r="C4167" s="299" t="s">
        <v>36</v>
      </c>
      <c r="D4167" s="302">
        <v>2.7894736842105261</v>
      </c>
      <c r="E4167" s="302">
        <v>600</v>
      </c>
      <c r="F4167" s="299" t="s">
        <v>192</v>
      </c>
    </row>
    <row r="4168" spans="1:6" x14ac:dyDescent="0.3">
      <c r="A4168" s="302">
        <v>202403</v>
      </c>
      <c r="B4168" s="299" t="s">
        <v>80</v>
      </c>
      <c r="C4168" s="299" t="s">
        <v>36</v>
      </c>
      <c r="D4168" s="302">
        <v>183.57894736842104</v>
      </c>
      <c r="E4168" s="302">
        <v>604</v>
      </c>
      <c r="F4168" s="299" t="s">
        <v>326</v>
      </c>
    </row>
    <row r="4169" spans="1:6" x14ac:dyDescent="0.3">
      <c r="A4169" s="302">
        <v>202403</v>
      </c>
      <c r="B4169" s="299" t="s">
        <v>80</v>
      </c>
      <c r="C4169" s="299" t="s">
        <v>36</v>
      </c>
      <c r="D4169" s="302">
        <v>16.94736842105263</v>
      </c>
      <c r="E4169" s="302">
        <v>608</v>
      </c>
      <c r="F4169" s="299" t="s">
        <v>327</v>
      </c>
    </row>
    <row r="4170" spans="1:6" x14ac:dyDescent="0.3">
      <c r="A4170" s="302">
        <v>202403</v>
      </c>
      <c r="B4170" s="299" t="s">
        <v>80</v>
      </c>
      <c r="C4170" s="299" t="s">
        <v>36</v>
      </c>
      <c r="D4170" s="302">
        <v>11</v>
      </c>
      <c r="E4170" s="302">
        <v>616</v>
      </c>
      <c r="F4170" s="299" t="s">
        <v>96</v>
      </c>
    </row>
    <row r="4171" spans="1:6" x14ac:dyDescent="0.3">
      <c r="A4171" s="302">
        <v>202403</v>
      </c>
      <c r="B4171" s="299" t="s">
        <v>80</v>
      </c>
      <c r="C4171" s="299" t="s">
        <v>36</v>
      </c>
      <c r="D4171" s="302">
        <v>254.42105263157896</v>
      </c>
      <c r="E4171" s="302">
        <v>620</v>
      </c>
      <c r="F4171" s="299" t="s">
        <v>109</v>
      </c>
    </row>
    <row r="4172" spans="1:6" x14ac:dyDescent="0.3">
      <c r="A4172" s="302">
        <v>202403</v>
      </c>
      <c r="B4172" s="299" t="s">
        <v>80</v>
      </c>
      <c r="C4172" s="299" t="s">
        <v>36</v>
      </c>
      <c r="D4172" s="302">
        <v>8.8947368421052637</v>
      </c>
      <c r="E4172" s="302">
        <v>624</v>
      </c>
      <c r="F4172" s="299" t="s">
        <v>329</v>
      </c>
    </row>
    <row r="4173" spans="1:6" x14ac:dyDescent="0.3">
      <c r="A4173" s="302">
        <v>202403</v>
      </c>
      <c r="B4173" s="299" t="s">
        <v>80</v>
      </c>
      <c r="C4173" s="299" t="s">
        <v>36</v>
      </c>
      <c r="D4173" s="302">
        <v>2.6842105263157894</v>
      </c>
      <c r="E4173" s="302">
        <v>630</v>
      </c>
      <c r="F4173" s="299" t="s">
        <v>331</v>
      </c>
    </row>
    <row r="4174" spans="1:6" x14ac:dyDescent="0.3">
      <c r="A4174" s="302">
        <v>202403</v>
      </c>
      <c r="B4174" s="299" t="s">
        <v>80</v>
      </c>
      <c r="C4174" s="299" t="s">
        <v>36</v>
      </c>
      <c r="D4174" s="302">
        <v>102.84210526315789</v>
      </c>
      <c r="E4174" s="302">
        <v>642</v>
      </c>
      <c r="F4174" s="299" t="s">
        <v>97</v>
      </c>
    </row>
    <row r="4175" spans="1:6" x14ac:dyDescent="0.3">
      <c r="A4175" s="302">
        <v>202403</v>
      </c>
      <c r="B4175" s="299" t="s">
        <v>80</v>
      </c>
      <c r="C4175" s="299" t="s">
        <v>36</v>
      </c>
      <c r="D4175" s="302">
        <v>11.315789473684211</v>
      </c>
      <c r="E4175" s="302">
        <v>643</v>
      </c>
      <c r="F4175" s="299" t="s">
        <v>333</v>
      </c>
    </row>
    <row r="4176" spans="1:6" x14ac:dyDescent="0.3">
      <c r="A4176" s="302">
        <v>202403</v>
      </c>
      <c r="B4176" s="299" t="s">
        <v>80</v>
      </c>
      <c r="C4176" s="299" t="s">
        <v>36</v>
      </c>
      <c r="D4176" s="302">
        <v>1</v>
      </c>
      <c r="E4176" s="302">
        <v>678</v>
      </c>
      <c r="F4176" s="299" t="s">
        <v>338</v>
      </c>
    </row>
    <row r="4177" spans="1:6" x14ac:dyDescent="0.3">
      <c r="A4177" s="302">
        <v>202403</v>
      </c>
      <c r="B4177" s="299" t="s">
        <v>80</v>
      </c>
      <c r="C4177" s="299" t="s">
        <v>36</v>
      </c>
      <c r="D4177" s="302">
        <v>1255.1052631578948</v>
      </c>
      <c r="E4177" s="302">
        <v>686</v>
      </c>
      <c r="F4177" s="299" t="s">
        <v>193</v>
      </c>
    </row>
    <row r="4178" spans="1:6" x14ac:dyDescent="0.3">
      <c r="A4178" s="302">
        <v>202403</v>
      </c>
      <c r="B4178" s="299" t="s">
        <v>80</v>
      </c>
      <c r="C4178" s="299" t="s">
        <v>36</v>
      </c>
      <c r="D4178" s="302">
        <v>1</v>
      </c>
      <c r="E4178" s="302">
        <v>694</v>
      </c>
      <c r="F4178" s="299" t="s">
        <v>342</v>
      </c>
    </row>
    <row r="4179" spans="1:6" x14ac:dyDescent="0.3">
      <c r="A4179" s="302">
        <v>202403</v>
      </c>
      <c r="B4179" s="299" t="s">
        <v>80</v>
      </c>
      <c r="C4179" s="299" t="s">
        <v>36</v>
      </c>
      <c r="D4179" s="302">
        <v>1</v>
      </c>
      <c r="E4179" s="302">
        <v>703</v>
      </c>
      <c r="F4179" s="299" t="s">
        <v>94</v>
      </c>
    </row>
    <row r="4180" spans="1:6" x14ac:dyDescent="0.3">
      <c r="A4180" s="302">
        <v>202403</v>
      </c>
      <c r="B4180" s="299" t="s">
        <v>80</v>
      </c>
      <c r="C4180" s="299" t="s">
        <v>36</v>
      </c>
      <c r="D4180" s="302">
        <v>3</v>
      </c>
      <c r="E4180" s="302">
        <v>705</v>
      </c>
      <c r="F4180" s="299" t="s">
        <v>115</v>
      </c>
    </row>
    <row r="4181" spans="1:6" x14ac:dyDescent="0.3">
      <c r="A4181" s="302">
        <v>202403</v>
      </c>
      <c r="B4181" s="299" t="s">
        <v>80</v>
      </c>
      <c r="C4181" s="299" t="s">
        <v>36</v>
      </c>
      <c r="D4181" s="302">
        <v>1</v>
      </c>
      <c r="E4181" s="302">
        <v>710</v>
      </c>
      <c r="F4181" s="299" t="s">
        <v>345</v>
      </c>
    </row>
    <row r="4182" spans="1:6" x14ac:dyDescent="0.3">
      <c r="A4182" s="302">
        <v>202403</v>
      </c>
      <c r="B4182" s="299" t="s">
        <v>80</v>
      </c>
      <c r="C4182" s="299" t="s">
        <v>36</v>
      </c>
      <c r="D4182" s="302">
        <v>37514</v>
      </c>
      <c r="E4182" s="302">
        <v>724</v>
      </c>
      <c r="F4182" s="299" t="s">
        <v>223</v>
      </c>
    </row>
    <row r="4183" spans="1:6" x14ac:dyDescent="0.3">
      <c r="A4183" s="302">
        <v>202403</v>
      </c>
      <c r="B4183" s="299" t="s">
        <v>80</v>
      </c>
      <c r="C4183" s="299" t="s">
        <v>36</v>
      </c>
      <c r="D4183" s="302">
        <v>1</v>
      </c>
      <c r="E4183" s="302">
        <v>732</v>
      </c>
      <c r="F4183" s="299" t="s">
        <v>348</v>
      </c>
    </row>
    <row r="4184" spans="1:6" x14ac:dyDescent="0.3">
      <c r="A4184" s="302">
        <v>202403</v>
      </c>
      <c r="B4184" s="299" t="s">
        <v>80</v>
      </c>
      <c r="C4184" s="299" t="s">
        <v>36</v>
      </c>
      <c r="D4184" s="302">
        <v>4.4736842105263159</v>
      </c>
      <c r="E4184" s="302">
        <v>752</v>
      </c>
      <c r="F4184" s="299" t="s">
        <v>119</v>
      </c>
    </row>
    <row r="4185" spans="1:6" x14ac:dyDescent="0.3">
      <c r="A4185" s="302">
        <v>202403</v>
      </c>
      <c r="B4185" s="299" t="s">
        <v>80</v>
      </c>
      <c r="C4185" s="299" t="s">
        <v>36</v>
      </c>
      <c r="D4185" s="302">
        <v>2.3684210526315788</v>
      </c>
      <c r="E4185" s="302">
        <v>756</v>
      </c>
      <c r="F4185" s="299" t="s">
        <v>350</v>
      </c>
    </row>
    <row r="4186" spans="1:6" x14ac:dyDescent="0.3">
      <c r="A4186" s="302">
        <v>202403</v>
      </c>
      <c r="B4186" s="299" t="s">
        <v>80</v>
      </c>
      <c r="C4186" s="299" t="s">
        <v>36</v>
      </c>
      <c r="D4186" s="302">
        <v>1.631578947368421</v>
      </c>
      <c r="E4186" s="302">
        <v>760</v>
      </c>
      <c r="F4186" s="299" t="s">
        <v>351</v>
      </c>
    </row>
    <row r="4187" spans="1:6" x14ac:dyDescent="0.3">
      <c r="A4187" s="302">
        <v>202403</v>
      </c>
      <c r="B4187" s="299" t="s">
        <v>80</v>
      </c>
      <c r="C4187" s="299" t="s">
        <v>36</v>
      </c>
      <c r="D4187" s="302">
        <v>0.94736842105263153</v>
      </c>
      <c r="E4187" s="302">
        <v>788</v>
      </c>
      <c r="F4187" s="299" t="s">
        <v>357</v>
      </c>
    </row>
    <row r="4188" spans="1:6" x14ac:dyDescent="0.3">
      <c r="A4188" s="302">
        <v>202403</v>
      </c>
      <c r="B4188" s="299" t="s">
        <v>80</v>
      </c>
      <c r="C4188" s="299" t="s">
        <v>36</v>
      </c>
      <c r="D4188" s="302">
        <v>0.89473684210526316</v>
      </c>
      <c r="E4188" s="302">
        <v>792</v>
      </c>
      <c r="F4188" s="299" t="s">
        <v>358</v>
      </c>
    </row>
    <row r="4189" spans="1:6" x14ac:dyDescent="0.3">
      <c r="A4189" s="302">
        <v>202403</v>
      </c>
      <c r="B4189" s="299" t="s">
        <v>80</v>
      </c>
      <c r="C4189" s="299" t="s">
        <v>36</v>
      </c>
      <c r="D4189" s="302">
        <v>30.526315789473685</v>
      </c>
      <c r="E4189" s="302">
        <v>804</v>
      </c>
      <c r="F4189" s="299" t="s">
        <v>98</v>
      </c>
    </row>
    <row r="4190" spans="1:6" x14ac:dyDescent="0.3">
      <c r="A4190" s="302">
        <v>202403</v>
      </c>
      <c r="B4190" s="299" t="s">
        <v>80</v>
      </c>
      <c r="C4190" s="299" t="s">
        <v>36</v>
      </c>
      <c r="D4190" s="302">
        <v>2</v>
      </c>
      <c r="E4190" s="302">
        <v>818</v>
      </c>
      <c r="F4190" s="299" t="s">
        <v>362</v>
      </c>
    </row>
    <row r="4191" spans="1:6" x14ac:dyDescent="0.3">
      <c r="A4191" s="302">
        <v>202403</v>
      </c>
      <c r="B4191" s="299" t="s">
        <v>80</v>
      </c>
      <c r="C4191" s="299" t="s">
        <v>36</v>
      </c>
      <c r="D4191" s="302">
        <v>40.421052631578945</v>
      </c>
      <c r="E4191" s="302">
        <v>826</v>
      </c>
      <c r="F4191" s="299" t="s">
        <v>110</v>
      </c>
    </row>
    <row r="4192" spans="1:6" x14ac:dyDescent="0.3">
      <c r="A4192" s="302">
        <v>202403</v>
      </c>
      <c r="B4192" s="299" t="s">
        <v>80</v>
      </c>
      <c r="C4192" s="299" t="s">
        <v>36</v>
      </c>
      <c r="D4192" s="302">
        <v>3</v>
      </c>
      <c r="E4192" s="302">
        <v>840</v>
      </c>
      <c r="F4192" s="299" t="s">
        <v>365</v>
      </c>
    </row>
    <row r="4193" spans="1:6" x14ac:dyDescent="0.3">
      <c r="A4193" s="302">
        <v>202403</v>
      </c>
      <c r="B4193" s="299" t="s">
        <v>80</v>
      </c>
      <c r="C4193" s="299" t="s">
        <v>36</v>
      </c>
      <c r="D4193" s="302">
        <v>6.6842105263157894</v>
      </c>
      <c r="E4193" s="302">
        <v>858</v>
      </c>
      <c r="F4193" s="299" t="s">
        <v>368</v>
      </c>
    </row>
    <row r="4194" spans="1:6" x14ac:dyDescent="0.3">
      <c r="A4194" s="302">
        <v>202403</v>
      </c>
      <c r="B4194" s="299" t="s">
        <v>80</v>
      </c>
      <c r="C4194" s="299" t="s">
        <v>36</v>
      </c>
      <c r="D4194" s="302">
        <v>40.789473684210527</v>
      </c>
      <c r="E4194" s="302">
        <v>862</v>
      </c>
      <c r="F4194" s="299" t="s">
        <v>111</v>
      </c>
    </row>
    <row r="4195" spans="1:6" x14ac:dyDescent="0.3">
      <c r="A4195" s="302">
        <v>202403</v>
      </c>
      <c r="B4195" s="299" t="s">
        <v>80</v>
      </c>
      <c r="C4195" s="299" t="s">
        <v>36</v>
      </c>
      <c r="D4195" s="302">
        <v>1.9473684210526316</v>
      </c>
      <c r="E4195" s="302">
        <v>953</v>
      </c>
      <c r="F4195" s="299" t="s">
        <v>189</v>
      </c>
    </row>
    <row r="4196" spans="1:6" x14ac:dyDescent="0.3">
      <c r="A4196" s="302">
        <v>202403</v>
      </c>
      <c r="B4196" s="299" t="s">
        <v>79</v>
      </c>
      <c r="C4196" s="299" t="s">
        <v>35</v>
      </c>
      <c r="D4196" s="302">
        <v>2</v>
      </c>
      <c r="E4196" s="302">
        <v>4</v>
      </c>
      <c r="F4196" s="299" t="s">
        <v>226</v>
      </c>
    </row>
    <row r="4197" spans="1:6" x14ac:dyDescent="0.3">
      <c r="A4197" s="302">
        <v>202403</v>
      </c>
      <c r="B4197" s="299" t="s">
        <v>79</v>
      </c>
      <c r="C4197" s="299" t="s">
        <v>35</v>
      </c>
      <c r="D4197" s="302">
        <v>27.94736842105263</v>
      </c>
      <c r="E4197" s="302">
        <v>8</v>
      </c>
      <c r="F4197" s="299" t="s">
        <v>227</v>
      </c>
    </row>
    <row r="4198" spans="1:6" x14ac:dyDescent="0.3">
      <c r="A4198" s="302">
        <v>202403</v>
      </c>
      <c r="B4198" s="299" t="s">
        <v>79</v>
      </c>
      <c r="C4198" s="299" t="s">
        <v>35</v>
      </c>
      <c r="D4198" s="302">
        <v>271.94736842105266</v>
      </c>
      <c r="E4198" s="302">
        <v>12</v>
      </c>
      <c r="F4198" s="299" t="s">
        <v>229</v>
      </c>
    </row>
    <row r="4199" spans="1:6" x14ac:dyDescent="0.3">
      <c r="A4199" s="302">
        <v>202403</v>
      </c>
      <c r="B4199" s="299" t="s">
        <v>79</v>
      </c>
      <c r="C4199" s="299" t="s">
        <v>35</v>
      </c>
      <c r="D4199" s="302">
        <v>1.3157894736842106</v>
      </c>
      <c r="E4199" s="302">
        <v>20</v>
      </c>
      <c r="F4199" s="299" t="s">
        <v>230</v>
      </c>
    </row>
    <row r="4200" spans="1:6" x14ac:dyDescent="0.3">
      <c r="A4200" s="302">
        <v>202403</v>
      </c>
      <c r="B4200" s="299" t="s">
        <v>79</v>
      </c>
      <c r="C4200" s="299" t="s">
        <v>35</v>
      </c>
      <c r="D4200" s="302">
        <v>22.736842105263158</v>
      </c>
      <c r="E4200" s="302">
        <v>24</v>
      </c>
      <c r="F4200" s="299" t="s">
        <v>231</v>
      </c>
    </row>
    <row r="4201" spans="1:6" x14ac:dyDescent="0.3">
      <c r="A4201" s="302">
        <v>202403</v>
      </c>
      <c r="B4201" s="299" t="s">
        <v>79</v>
      </c>
      <c r="C4201" s="299" t="s">
        <v>35</v>
      </c>
      <c r="D4201" s="302">
        <v>1</v>
      </c>
      <c r="E4201" s="302">
        <v>28</v>
      </c>
      <c r="F4201" s="299" t="s">
        <v>373</v>
      </c>
    </row>
    <row r="4202" spans="1:6" x14ac:dyDescent="0.3">
      <c r="A4202" s="302">
        <v>202403</v>
      </c>
      <c r="B4202" s="299" t="s">
        <v>79</v>
      </c>
      <c r="C4202" s="299" t="s">
        <v>35</v>
      </c>
      <c r="D4202" s="302">
        <v>4</v>
      </c>
      <c r="E4202" s="302">
        <v>31</v>
      </c>
      <c r="F4202" s="299" t="s">
        <v>232</v>
      </c>
    </row>
    <row r="4203" spans="1:6" x14ac:dyDescent="0.3">
      <c r="A4203" s="302">
        <v>202403</v>
      </c>
      <c r="B4203" s="299" t="s">
        <v>79</v>
      </c>
      <c r="C4203" s="299" t="s">
        <v>35</v>
      </c>
      <c r="D4203" s="302">
        <v>1195</v>
      </c>
      <c r="E4203" s="302">
        <v>32</v>
      </c>
      <c r="F4203" s="299" t="s">
        <v>183</v>
      </c>
    </row>
    <row r="4204" spans="1:6" x14ac:dyDescent="0.3">
      <c r="A4204" s="302">
        <v>202403</v>
      </c>
      <c r="B4204" s="299" t="s">
        <v>79</v>
      </c>
      <c r="C4204" s="299" t="s">
        <v>35</v>
      </c>
      <c r="D4204" s="302">
        <v>3</v>
      </c>
      <c r="E4204" s="302">
        <v>36</v>
      </c>
      <c r="F4204" s="299" t="s">
        <v>233</v>
      </c>
    </row>
    <row r="4205" spans="1:6" x14ac:dyDescent="0.3">
      <c r="A4205" s="302">
        <v>202403</v>
      </c>
      <c r="B4205" s="299" t="s">
        <v>79</v>
      </c>
      <c r="C4205" s="299" t="s">
        <v>35</v>
      </c>
      <c r="D4205" s="302">
        <v>14</v>
      </c>
      <c r="E4205" s="302">
        <v>40</v>
      </c>
      <c r="F4205" s="299" t="s">
        <v>100</v>
      </c>
    </row>
    <row r="4206" spans="1:6" x14ac:dyDescent="0.3">
      <c r="A4206" s="302">
        <v>202403</v>
      </c>
      <c r="B4206" s="299" t="s">
        <v>79</v>
      </c>
      <c r="C4206" s="299" t="s">
        <v>35</v>
      </c>
      <c r="D4206" s="302">
        <v>3</v>
      </c>
      <c r="E4206" s="302">
        <v>50</v>
      </c>
      <c r="F4206" s="299" t="s">
        <v>236</v>
      </c>
    </row>
    <row r="4207" spans="1:6" x14ac:dyDescent="0.3">
      <c r="A4207" s="302">
        <v>202403</v>
      </c>
      <c r="B4207" s="299" t="s">
        <v>79</v>
      </c>
      <c r="C4207" s="299" t="s">
        <v>35</v>
      </c>
      <c r="D4207" s="302">
        <v>366.21052631578948</v>
      </c>
      <c r="E4207" s="302">
        <v>51</v>
      </c>
      <c r="F4207" s="299" t="s">
        <v>237</v>
      </c>
    </row>
    <row r="4208" spans="1:6" x14ac:dyDescent="0.3">
      <c r="A4208" s="302">
        <v>202403</v>
      </c>
      <c r="B4208" s="299" t="s">
        <v>79</v>
      </c>
      <c r="C4208" s="299" t="s">
        <v>35</v>
      </c>
      <c r="D4208" s="302">
        <v>31.421052631578949</v>
      </c>
      <c r="E4208" s="302">
        <v>56</v>
      </c>
      <c r="F4208" s="299" t="s">
        <v>239</v>
      </c>
    </row>
    <row r="4209" spans="1:6" x14ac:dyDescent="0.3">
      <c r="A4209" s="302">
        <v>202403</v>
      </c>
      <c r="B4209" s="299" t="s">
        <v>79</v>
      </c>
      <c r="C4209" s="299" t="s">
        <v>35</v>
      </c>
      <c r="D4209" s="302">
        <v>2</v>
      </c>
      <c r="E4209" s="302">
        <v>60</v>
      </c>
      <c r="F4209" s="299" t="s">
        <v>240</v>
      </c>
    </row>
    <row r="4210" spans="1:6" x14ac:dyDescent="0.3">
      <c r="A4210" s="302">
        <v>202403</v>
      </c>
      <c r="B4210" s="299" t="s">
        <v>79</v>
      </c>
      <c r="C4210" s="299" t="s">
        <v>35</v>
      </c>
      <c r="D4210" s="302">
        <v>4</v>
      </c>
      <c r="E4210" s="302">
        <v>64</v>
      </c>
      <c r="F4210" s="299" t="s">
        <v>374</v>
      </c>
    </row>
    <row r="4211" spans="1:6" x14ac:dyDescent="0.3">
      <c r="A4211" s="302">
        <v>202403</v>
      </c>
      <c r="B4211" s="299" t="s">
        <v>79</v>
      </c>
      <c r="C4211" s="299" t="s">
        <v>35</v>
      </c>
      <c r="D4211" s="302">
        <v>6586.3157894736842</v>
      </c>
      <c r="E4211" s="302">
        <v>68</v>
      </c>
      <c r="F4211" s="299" t="s">
        <v>241</v>
      </c>
    </row>
    <row r="4212" spans="1:6" x14ac:dyDescent="0.3">
      <c r="A4212" s="302">
        <v>202403</v>
      </c>
      <c r="B4212" s="299" t="s">
        <v>79</v>
      </c>
      <c r="C4212" s="299" t="s">
        <v>35</v>
      </c>
      <c r="D4212" s="302">
        <v>8</v>
      </c>
      <c r="E4212" s="302">
        <v>70</v>
      </c>
      <c r="F4212" s="299" t="s">
        <v>242</v>
      </c>
    </row>
    <row r="4213" spans="1:6" x14ac:dyDescent="0.3">
      <c r="A4213" s="302">
        <v>202403</v>
      </c>
      <c r="B4213" s="299" t="s">
        <v>79</v>
      </c>
      <c r="C4213" s="299" t="s">
        <v>35</v>
      </c>
      <c r="D4213" s="302">
        <v>1</v>
      </c>
      <c r="E4213" s="302">
        <v>72</v>
      </c>
      <c r="F4213" s="299" t="s">
        <v>375</v>
      </c>
    </row>
    <row r="4214" spans="1:6" x14ac:dyDescent="0.3">
      <c r="A4214" s="302">
        <v>202403</v>
      </c>
      <c r="B4214" s="299" t="s">
        <v>79</v>
      </c>
      <c r="C4214" s="299" t="s">
        <v>35</v>
      </c>
      <c r="D4214" s="302">
        <v>2334.5789473684213</v>
      </c>
      <c r="E4214" s="302">
        <v>76</v>
      </c>
      <c r="F4214" s="299" t="s">
        <v>243</v>
      </c>
    </row>
    <row r="4215" spans="1:6" x14ac:dyDescent="0.3">
      <c r="A4215" s="302">
        <v>202403</v>
      </c>
      <c r="B4215" s="299" t="s">
        <v>79</v>
      </c>
      <c r="C4215" s="299" t="s">
        <v>35</v>
      </c>
      <c r="D4215" s="302">
        <v>1.5789473684210527</v>
      </c>
      <c r="E4215" s="302">
        <v>84</v>
      </c>
      <c r="F4215" s="299" t="s">
        <v>401</v>
      </c>
    </row>
    <row r="4216" spans="1:6" x14ac:dyDescent="0.3">
      <c r="A4216" s="302">
        <v>202403</v>
      </c>
      <c r="B4216" s="299" t="s">
        <v>79</v>
      </c>
      <c r="C4216" s="299" t="s">
        <v>35</v>
      </c>
      <c r="D4216" s="302">
        <v>4</v>
      </c>
      <c r="E4216" s="302">
        <v>86</v>
      </c>
      <c r="F4216" s="299" t="s">
        <v>244</v>
      </c>
    </row>
    <row r="4217" spans="1:6" x14ac:dyDescent="0.3">
      <c r="A4217" s="302">
        <v>202403</v>
      </c>
      <c r="B4217" s="299" t="s">
        <v>79</v>
      </c>
      <c r="C4217" s="299" t="s">
        <v>35</v>
      </c>
      <c r="D4217" s="302">
        <v>3310.2631578947367</v>
      </c>
      <c r="E4217" s="302">
        <v>100</v>
      </c>
      <c r="F4217" s="299" t="s">
        <v>101</v>
      </c>
    </row>
    <row r="4218" spans="1:6" x14ac:dyDescent="0.3">
      <c r="A4218" s="302">
        <v>202403</v>
      </c>
      <c r="B4218" s="299" t="s">
        <v>79</v>
      </c>
      <c r="C4218" s="299" t="s">
        <v>35</v>
      </c>
      <c r="D4218" s="302">
        <v>4</v>
      </c>
      <c r="E4218" s="302">
        <v>104</v>
      </c>
      <c r="F4218" s="299" t="s">
        <v>245</v>
      </c>
    </row>
    <row r="4219" spans="1:6" x14ac:dyDescent="0.3">
      <c r="A4219" s="302">
        <v>202403</v>
      </c>
      <c r="B4219" s="299" t="s">
        <v>79</v>
      </c>
      <c r="C4219" s="299" t="s">
        <v>35</v>
      </c>
      <c r="D4219" s="302">
        <v>2</v>
      </c>
      <c r="E4219" s="302">
        <v>108</v>
      </c>
      <c r="F4219" s="299" t="s">
        <v>246</v>
      </c>
    </row>
    <row r="4220" spans="1:6" x14ac:dyDescent="0.3">
      <c r="A4220" s="302">
        <v>202403</v>
      </c>
      <c r="B4220" s="299" t="s">
        <v>79</v>
      </c>
      <c r="C4220" s="299" t="s">
        <v>35</v>
      </c>
      <c r="D4220" s="302">
        <v>131.73684210526315</v>
      </c>
      <c r="E4220" s="302">
        <v>112</v>
      </c>
      <c r="F4220" s="299" t="s">
        <v>247</v>
      </c>
    </row>
    <row r="4221" spans="1:6" x14ac:dyDescent="0.3">
      <c r="A4221" s="302">
        <v>202403</v>
      </c>
      <c r="B4221" s="299" t="s">
        <v>79</v>
      </c>
      <c r="C4221" s="299" t="s">
        <v>35</v>
      </c>
      <c r="D4221" s="302">
        <v>1</v>
      </c>
      <c r="E4221" s="302">
        <v>116</v>
      </c>
      <c r="F4221" s="299" t="s">
        <v>248</v>
      </c>
    </row>
    <row r="4222" spans="1:6" x14ac:dyDescent="0.3">
      <c r="A4222" s="302">
        <v>202403</v>
      </c>
      <c r="B4222" s="299" t="s">
        <v>79</v>
      </c>
      <c r="C4222" s="299" t="s">
        <v>35</v>
      </c>
      <c r="D4222" s="302">
        <v>41.421052631578945</v>
      </c>
      <c r="E4222" s="302">
        <v>120</v>
      </c>
      <c r="F4222" s="299" t="s">
        <v>249</v>
      </c>
    </row>
    <row r="4223" spans="1:6" x14ac:dyDescent="0.3">
      <c r="A4223" s="302">
        <v>202403</v>
      </c>
      <c r="B4223" s="299" t="s">
        <v>79</v>
      </c>
      <c r="C4223" s="299" t="s">
        <v>35</v>
      </c>
      <c r="D4223" s="302">
        <v>3</v>
      </c>
      <c r="E4223" s="302">
        <v>124</v>
      </c>
      <c r="F4223" s="299" t="s">
        <v>250</v>
      </c>
    </row>
    <row r="4224" spans="1:6" x14ac:dyDescent="0.3">
      <c r="A4224" s="302">
        <v>202403</v>
      </c>
      <c r="B4224" s="299" t="s">
        <v>79</v>
      </c>
      <c r="C4224" s="299" t="s">
        <v>35</v>
      </c>
      <c r="D4224" s="302">
        <v>266</v>
      </c>
      <c r="E4224" s="302">
        <v>132</v>
      </c>
      <c r="F4224" s="299" t="s">
        <v>251</v>
      </c>
    </row>
    <row r="4225" spans="1:6" x14ac:dyDescent="0.3">
      <c r="A4225" s="302">
        <v>202403</v>
      </c>
      <c r="B4225" s="299" t="s">
        <v>79</v>
      </c>
      <c r="C4225" s="299" t="s">
        <v>35</v>
      </c>
      <c r="D4225" s="302">
        <v>3</v>
      </c>
      <c r="E4225" s="302">
        <v>140</v>
      </c>
      <c r="F4225" s="299" t="s">
        <v>378</v>
      </c>
    </row>
    <row r="4226" spans="1:6" x14ac:dyDescent="0.3">
      <c r="A4226" s="302">
        <v>202403</v>
      </c>
      <c r="B4226" s="299" t="s">
        <v>79</v>
      </c>
      <c r="C4226" s="299" t="s">
        <v>35</v>
      </c>
      <c r="D4226" s="302">
        <v>14.315789473684211</v>
      </c>
      <c r="E4226" s="302">
        <v>144</v>
      </c>
      <c r="F4226" s="299" t="s">
        <v>253</v>
      </c>
    </row>
    <row r="4227" spans="1:6" x14ac:dyDescent="0.3">
      <c r="A4227" s="302">
        <v>202403</v>
      </c>
      <c r="B4227" s="299" t="s">
        <v>79</v>
      </c>
      <c r="C4227" s="299" t="s">
        <v>35</v>
      </c>
      <c r="D4227" s="302">
        <v>1</v>
      </c>
      <c r="E4227" s="302">
        <v>148</v>
      </c>
      <c r="F4227" s="299" t="s">
        <v>379</v>
      </c>
    </row>
    <row r="4228" spans="1:6" x14ac:dyDescent="0.3">
      <c r="A4228" s="302">
        <v>202403</v>
      </c>
      <c r="B4228" s="299" t="s">
        <v>79</v>
      </c>
      <c r="C4228" s="299" t="s">
        <v>35</v>
      </c>
      <c r="D4228" s="302">
        <v>453.57894736842104</v>
      </c>
      <c r="E4228" s="302">
        <v>152</v>
      </c>
      <c r="F4228" s="299" t="s">
        <v>254</v>
      </c>
    </row>
    <row r="4229" spans="1:6" x14ac:dyDescent="0.3">
      <c r="A4229" s="302">
        <v>202403</v>
      </c>
      <c r="B4229" s="299" t="s">
        <v>79</v>
      </c>
      <c r="C4229" s="299" t="s">
        <v>35</v>
      </c>
      <c r="D4229" s="302">
        <v>321.15789473684208</v>
      </c>
      <c r="E4229" s="302">
        <v>156</v>
      </c>
      <c r="F4229" s="299" t="s">
        <v>112</v>
      </c>
    </row>
    <row r="4230" spans="1:6" x14ac:dyDescent="0.3">
      <c r="A4230" s="302">
        <v>202403</v>
      </c>
      <c r="B4230" s="299" t="s">
        <v>79</v>
      </c>
      <c r="C4230" s="299" t="s">
        <v>35</v>
      </c>
      <c r="D4230" s="302">
        <v>1</v>
      </c>
      <c r="E4230" s="302">
        <v>158</v>
      </c>
      <c r="F4230" s="299" t="s">
        <v>255</v>
      </c>
    </row>
    <row r="4231" spans="1:6" x14ac:dyDescent="0.3">
      <c r="A4231" s="302">
        <v>202403</v>
      </c>
      <c r="B4231" s="299" t="s">
        <v>79</v>
      </c>
      <c r="C4231" s="299" t="s">
        <v>35</v>
      </c>
      <c r="D4231" s="302">
        <v>1</v>
      </c>
      <c r="E4231" s="302">
        <v>162</v>
      </c>
      <c r="F4231" s="299" t="s">
        <v>256</v>
      </c>
    </row>
    <row r="4232" spans="1:6" x14ac:dyDescent="0.3">
      <c r="A4232" s="302">
        <v>202403</v>
      </c>
      <c r="B4232" s="299" t="s">
        <v>79</v>
      </c>
      <c r="C4232" s="299" t="s">
        <v>35</v>
      </c>
      <c r="D4232" s="302">
        <v>15061.105263157895</v>
      </c>
      <c r="E4232" s="302">
        <v>170</v>
      </c>
      <c r="F4232" s="299" t="s">
        <v>102</v>
      </c>
    </row>
    <row r="4233" spans="1:6" x14ac:dyDescent="0.3">
      <c r="A4233" s="302">
        <v>202403</v>
      </c>
      <c r="B4233" s="299" t="s">
        <v>79</v>
      </c>
      <c r="C4233" s="299" t="s">
        <v>35</v>
      </c>
      <c r="D4233" s="302">
        <v>1</v>
      </c>
      <c r="E4233" s="302">
        <v>174</v>
      </c>
      <c r="F4233" s="299" t="s">
        <v>257</v>
      </c>
    </row>
    <row r="4234" spans="1:6" x14ac:dyDescent="0.3">
      <c r="A4234" s="302">
        <v>202403</v>
      </c>
      <c r="B4234" s="299" t="s">
        <v>79</v>
      </c>
      <c r="C4234" s="299" t="s">
        <v>35</v>
      </c>
      <c r="D4234" s="302">
        <v>19.473684210526315</v>
      </c>
      <c r="E4234" s="302">
        <v>178</v>
      </c>
      <c r="F4234" s="299" t="s">
        <v>258</v>
      </c>
    </row>
    <row r="4235" spans="1:6" x14ac:dyDescent="0.3">
      <c r="A4235" s="302">
        <v>202403</v>
      </c>
      <c r="B4235" s="299" t="s">
        <v>79</v>
      </c>
      <c r="C4235" s="299" t="s">
        <v>35</v>
      </c>
      <c r="D4235" s="302">
        <v>7</v>
      </c>
      <c r="E4235" s="302">
        <v>180</v>
      </c>
      <c r="F4235" s="299" t="s">
        <v>259</v>
      </c>
    </row>
    <row r="4236" spans="1:6" x14ac:dyDescent="0.3">
      <c r="A4236" s="302">
        <v>202403</v>
      </c>
      <c r="B4236" s="299" t="s">
        <v>79</v>
      </c>
      <c r="C4236" s="299" t="s">
        <v>35</v>
      </c>
      <c r="D4236" s="302">
        <v>81.78947368421052</v>
      </c>
      <c r="E4236" s="302">
        <v>188</v>
      </c>
      <c r="F4236" s="299" t="s">
        <v>260</v>
      </c>
    </row>
    <row r="4237" spans="1:6" x14ac:dyDescent="0.3">
      <c r="A4237" s="302">
        <v>202403</v>
      </c>
      <c r="B4237" s="299" t="s">
        <v>79</v>
      </c>
      <c r="C4237" s="299" t="s">
        <v>35</v>
      </c>
      <c r="D4237" s="302">
        <v>15.052631578947368</v>
      </c>
      <c r="E4237" s="302">
        <v>191</v>
      </c>
      <c r="F4237" s="299" t="s">
        <v>103</v>
      </c>
    </row>
    <row r="4238" spans="1:6" x14ac:dyDescent="0.3">
      <c r="A4238" s="302">
        <v>202403</v>
      </c>
      <c r="B4238" s="299" t="s">
        <v>79</v>
      </c>
      <c r="C4238" s="299" t="s">
        <v>35</v>
      </c>
      <c r="D4238" s="302">
        <v>1478.578947368421</v>
      </c>
      <c r="E4238" s="302">
        <v>192</v>
      </c>
      <c r="F4238" s="299" t="s">
        <v>261</v>
      </c>
    </row>
    <row r="4239" spans="1:6" x14ac:dyDescent="0.3">
      <c r="A4239" s="302">
        <v>202403</v>
      </c>
      <c r="B4239" s="299" t="s">
        <v>79</v>
      </c>
      <c r="C4239" s="299" t="s">
        <v>35</v>
      </c>
      <c r="D4239" s="302">
        <v>4</v>
      </c>
      <c r="E4239" s="302">
        <v>196</v>
      </c>
      <c r="F4239" s="299" t="s">
        <v>120</v>
      </c>
    </row>
    <row r="4240" spans="1:6" x14ac:dyDescent="0.3">
      <c r="A4240" s="302">
        <v>202403</v>
      </c>
      <c r="B4240" s="299" t="s">
        <v>79</v>
      </c>
      <c r="C4240" s="299" t="s">
        <v>35</v>
      </c>
      <c r="D4240" s="302">
        <v>25.210526315789473</v>
      </c>
      <c r="E4240" s="302">
        <v>203</v>
      </c>
      <c r="F4240" s="299" t="s">
        <v>224</v>
      </c>
    </row>
    <row r="4241" spans="1:6" x14ac:dyDescent="0.3">
      <c r="A4241" s="302">
        <v>202403</v>
      </c>
      <c r="B4241" s="299" t="s">
        <v>79</v>
      </c>
      <c r="C4241" s="299" t="s">
        <v>35</v>
      </c>
      <c r="D4241" s="302">
        <v>3</v>
      </c>
      <c r="E4241" s="302">
        <v>204</v>
      </c>
      <c r="F4241" s="299" t="s">
        <v>262</v>
      </c>
    </row>
    <row r="4242" spans="1:6" x14ac:dyDescent="0.3">
      <c r="A4242" s="302">
        <v>202403</v>
      </c>
      <c r="B4242" s="299" t="s">
        <v>79</v>
      </c>
      <c r="C4242" s="299" t="s">
        <v>35</v>
      </c>
      <c r="D4242" s="302">
        <v>6</v>
      </c>
      <c r="E4242" s="302">
        <v>208</v>
      </c>
      <c r="F4242" s="299" t="s">
        <v>113</v>
      </c>
    </row>
    <row r="4243" spans="1:6" x14ac:dyDescent="0.3">
      <c r="A4243" s="302">
        <v>202403</v>
      </c>
      <c r="B4243" s="299" t="s">
        <v>79</v>
      </c>
      <c r="C4243" s="299" t="s">
        <v>35</v>
      </c>
      <c r="D4243" s="302">
        <v>13</v>
      </c>
      <c r="E4243" s="302">
        <v>212</v>
      </c>
      <c r="F4243" s="299" t="s">
        <v>263</v>
      </c>
    </row>
    <row r="4244" spans="1:6" x14ac:dyDescent="0.3">
      <c r="A4244" s="302">
        <v>202403</v>
      </c>
      <c r="B4244" s="299" t="s">
        <v>79</v>
      </c>
      <c r="C4244" s="299" t="s">
        <v>35</v>
      </c>
      <c r="D4244" s="302">
        <v>1945.5263157894738</v>
      </c>
      <c r="E4244" s="302">
        <v>214</v>
      </c>
      <c r="F4244" s="299" t="s">
        <v>225</v>
      </c>
    </row>
    <row r="4245" spans="1:6" x14ac:dyDescent="0.3">
      <c r="A4245" s="302">
        <v>202403</v>
      </c>
      <c r="B4245" s="299" t="s">
        <v>79</v>
      </c>
      <c r="C4245" s="299" t="s">
        <v>35</v>
      </c>
      <c r="D4245" s="302">
        <v>3956.6315789473683</v>
      </c>
      <c r="E4245" s="302">
        <v>218</v>
      </c>
      <c r="F4245" s="299" t="s">
        <v>114</v>
      </c>
    </row>
    <row r="4246" spans="1:6" x14ac:dyDescent="0.3">
      <c r="A4246" s="302">
        <v>202403</v>
      </c>
      <c r="B4246" s="299" t="s">
        <v>79</v>
      </c>
      <c r="C4246" s="299" t="s">
        <v>35</v>
      </c>
      <c r="D4246" s="302">
        <v>2240.1578947368421</v>
      </c>
      <c r="E4246" s="302">
        <v>222</v>
      </c>
      <c r="F4246" s="299" t="s">
        <v>264</v>
      </c>
    </row>
    <row r="4247" spans="1:6" x14ac:dyDescent="0.3">
      <c r="A4247" s="302">
        <v>202403</v>
      </c>
      <c r="B4247" s="299" t="s">
        <v>79</v>
      </c>
      <c r="C4247" s="299" t="s">
        <v>35</v>
      </c>
      <c r="D4247" s="302">
        <v>177.78947368421052</v>
      </c>
      <c r="E4247" s="302">
        <v>226</v>
      </c>
      <c r="F4247" s="299" t="s">
        <v>265</v>
      </c>
    </row>
    <row r="4248" spans="1:6" x14ac:dyDescent="0.3">
      <c r="A4248" s="302">
        <v>202403</v>
      </c>
      <c r="B4248" s="299" t="s">
        <v>79</v>
      </c>
      <c r="C4248" s="299" t="s">
        <v>35</v>
      </c>
      <c r="D4248" s="302">
        <v>11</v>
      </c>
      <c r="E4248" s="302">
        <v>231</v>
      </c>
      <c r="F4248" s="299" t="s">
        <v>266</v>
      </c>
    </row>
    <row r="4249" spans="1:6" x14ac:dyDescent="0.3">
      <c r="A4249" s="302">
        <v>202403</v>
      </c>
      <c r="B4249" s="299" t="s">
        <v>79</v>
      </c>
      <c r="C4249" s="299" t="s">
        <v>35</v>
      </c>
      <c r="D4249" s="302">
        <v>10.315789473684211</v>
      </c>
      <c r="E4249" s="302">
        <v>233</v>
      </c>
      <c r="F4249" s="299" t="s">
        <v>104</v>
      </c>
    </row>
    <row r="4250" spans="1:6" x14ac:dyDescent="0.3">
      <c r="A4250" s="302">
        <v>202403</v>
      </c>
      <c r="B4250" s="299" t="s">
        <v>79</v>
      </c>
      <c r="C4250" s="299" t="s">
        <v>35</v>
      </c>
      <c r="D4250" s="302">
        <v>1</v>
      </c>
      <c r="E4250" s="302">
        <v>238</v>
      </c>
      <c r="F4250" s="299" t="s">
        <v>403</v>
      </c>
    </row>
    <row r="4251" spans="1:6" x14ac:dyDescent="0.3">
      <c r="A4251" s="302">
        <v>202403</v>
      </c>
      <c r="B4251" s="299" t="s">
        <v>79</v>
      </c>
      <c r="C4251" s="299" t="s">
        <v>35</v>
      </c>
      <c r="D4251" s="302">
        <v>2</v>
      </c>
      <c r="E4251" s="302">
        <v>239</v>
      </c>
      <c r="F4251" s="299" t="s">
        <v>404</v>
      </c>
    </row>
    <row r="4252" spans="1:6" x14ac:dyDescent="0.3">
      <c r="A4252" s="302">
        <v>202403</v>
      </c>
      <c r="B4252" s="299" t="s">
        <v>79</v>
      </c>
      <c r="C4252" s="299" t="s">
        <v>35</v>
      </c>
      <c r="D4252" s="302">
        <v>2</v>
      </c>
      <c r="E4252" s="302">
        <v>242</v>
      </c>
      <c r="F4252" s="299" t="s">
        <v>405</v>
      </c>
    </row>
    <row r="4253" spans="1:6" x14ac:dyDescent="0.3">
      <c r="A4253" s="302">
        <v>202403</v>
      </c>
      <c r="B4253" s="299" t="s">
        <v>79</v>
      </c>
      <c r="C4253" s="299" t="s">
        <v>35</v>
      </c>
      <c r="D4253" s="302">
        <v>3.8947368421052633</v>
      </c>
      <c r="E4253" s="302">
        <v>246</v>
      </c>
      <c r="F4253" s="299" t="s">
        <v>116</v>
      </c>
    </row>
    <row r="4254" spans="1:6" x14ac:dyDescent="0.3">
      <c r="A4254" s="302">
        <v>202403</v>
      </c>
      <c r="B4254" s="299" t="s">
        <v>79</v>
      </c>
      <c r="C4254" s="299" t="s">
        <v>35</v>
      </c>
      <c r="D4254" s="302">
        <v>124.10526315789474</v>
      </c>
      <c r="E4254" s="302">
        <v>250</v>
      </c>
      <c r="F4254" s="299" t="s">
        <v>105</v>
      </c>
    </row>
    <row r="4255" spans="1:6" x14ac:dyDescent="0.3">
      <c r="A4255" s="302">
        <v>202403</v>
      </c>
      <c r="B4255" s="299" t="s">
        <v>79</v>
      </c>
      <c r="C4255" s="299" t="s">
        <v>35</v>
      </c>
      <c r="D4255" s="302">
        <v>1</v>
      </c>
      <c r="E4255" s="302">
        <v>254</v>
      </c>
      <c r="F4255" s="299" t="s">
        <v>406</v>
      </c>
    </row>
    <row r="4256" spans="1:6" x14ac:dyDescent="0.3">
      <c r="A4256" s="302">
        <v>202403</v>
      </c>
      <c r="B4256" s="299" t="s">
        <v>79</v>
      </c>
      <c r="C4256" s="299" t="s">
        <v>35</v>
      </c>
      <c r="D4256" s="302">
        <v>1</v>
      </c>
      <c r="E4256" s="302">
        <v>258</v>
      </c>
      <c r="F4256" s="299" t="s">
        <v>407</v>
      </c>
    </row>
    <row r="4257" spans="1:6" x14ac:dyDescent="0.3">
      <c r="A4257" s="302">
        <v>202403</v>
      </c>
      <c r="B4257" s="299" t="s">
        <v>79</v>
      </c>
      <c r="C4257" s="299" t="s">
        <v>35</v>
      </c>
      <c r="D4257" s="302">
        <v>1</v>
      </c>
      <c r="E4257" s="302">
        <v>266</v>
      </c>
      <c r="F4257" s="299" t="s">
        <v>268</v>
      </c>
    </row>
    <row r="4258" spans="1:6" x14ac:dyDescent="0.3">
      <c r="A4258" s="302">
        <v>202403</v>
      </c>
      <c r="B4258" s="299" t="s">
        <v>79</v>
      </c>
      <c r="C4258" s="299" t="s">
        <v>35</v>
      </c>
      <c r="D4258" s="302">
        <v>1897.8421052631579</v>
      </c>
      <c r="E4258" s="302">
        <v>268</v>
      </c>
      <c r="F4258" s="299" t="s">
        <v>269</v>
      </c>
    </row>
    <row r="4259" spans="1:6" x14ac:dyDescent="0.3">
      <c r="A4259" s="302">
        <v>202403</v>
      </c>
      <c r="B4259" s="299" t="s">
        <v>79</v>
      </c>
      <c r="C4259" s="299" t="s">
        <v>35</v>
      </c>
      <c r="D4259" s="302">
        <v>40</v>
      </c>
      <c r="E4259" s="302">
        <v>270</v>
      </c>
      <c r="F4259" s="299" t="s">
        <v>270</v>
      </c>
    </row>
    <row r="4260" spans="1:6" x14ac:dyDescent="0.3">
      <c r="A4260" s="302">
        <v>202403</v>
      </c>
      <c r="B4260" s="299" t="s">
        <v>79</v>
      </c>
      <c r="C4260" s="299" t="s">
        <v>35</v>
      </c>
      <c r="D4260" s="302">
        <v>182.68421052631578</v>
      </c>
      <c r="E4260" s="302">
        <v>276</v>
      </c>
      <c r="F4260" s="299" t="s">
        <v>99</v>
      </c>
    </row>
    <row r="4261" spans="1:6" x14ac:dyDescent="0.3">
      <c r="A4261" s="302">
        <v>202403</v>
      </c>
      <c r="B4261" s="299" t="s">
        <v>79</v>
      </c>
      <c r="C4261" s="299" t="s">
        <v>35</v>
      </c>
      <c r="D4261" s="302">
        <v>35.05263157894737</v>
      </c>
      <c r="E4261" s="302">
        <v>288</v>
      </c>
      <c r="F4261" s="299" t="s">
        <v>272</v>
      </c>
    </row>
    <row r="4262" spans="1:6" x14ac:dyDescent="0.3">
      <c r="A4262" s="302">
        <v>202403</v>
      </c>
      <c r="B4262" s="299" t="s">
        <v>79</v>
      </c>
      <c r="C4262" s="299" t="s">
        <v>35</v>
      </c>
      <c r="D4262" s="302">
        <v>1</v>
      </c>
      <c r="E4262" s="302">
        <v>292</v>
      </c>
      <c r="F4262" s="299" t="s">
        <v>273</v>
      </c>
    </row>
    <row r="4263" spans="1:6" x14ac:dyDescent="0.3">
      <c r="A4263" s="302">
        <v>202403</v>
      </c>
      <c r="B4263" s="299" t="s">
        <v>79</v>
      </c>
      <c r="C4263" s="299" t="s">
        <v>35</v>
      </c>
      <c r="D4263" s="302">
        <v>12.736842105263158</v>
      </c>
      <c r="E4263" s="302">
        <v>300</v>
      </c>
      <c r="F4263" s="299" t="s">
        <v>117</v>
      </c>
    </row>
    <row r="4264" spans="1:6" x14ac:dyDescent="0.3">
      <c r="A4264" s="302">
        <v>202403</v>
      </c>
      <c r="B4264" s="299" t="s">
        <v>79</v>
      </c>
      <c r="C4264" s="299" t="s">
        <v>35</v>
      </c>
      <c r="D4264" s="302">
        <v>4</v>
      </c>
      <c r="E4264" s="302">
        <v>304</v>
      </c>
      <c r="F4264" s="299" t="s">
        <v>381</v>
      </c>
    </row>
    <row r="4265" spans="1:6" x14ac:dyDescent="0.3">
      <c r="A4265" s="302">
        <v>202403</v>
      </c>
      <c r="B4265" s="299" t="s">
        <v>79</v>
      </c>
      <c r="C4265" s="299" t="s">
        <v>35</v>
      </c>
      <c r="D4265" s="302">
        <v>841.68421052631584</v>
      </c>
      <c r="E4265" s="302">
        <v>320</v>
      </c>
      <c r="F4265" s="299" t="s">
        <v>274</v>
      </c>
    </row>
    <row r="4266" spans="1:6" x14ac:dyDescent="0.3">
      <c r="A4266" s="302">
        <v>202403</v>
      </c>
      <c r="B4266" s="299" t="s">
        <v>79</v>
      </c>
      <c r="C4266" s="299" t="s">
        <v>35</v>
      </c>
      <c r="D4266" s="302">
        <v>21.736842105263158</v>
      </c>
      <c r="E4266" s="302">
        <v>324</v>
      </c>
      <c r="F4266" s="299" t="s">
        <v>275</v>
      </c>
    </row>
    <row r="4267" spans="1:6" x14ac:dyDescent="0.3">
      <c r="A4267" s="302">
        <v>202403</v>
      </c>
      <c r="B4267" s="299" t="s">
        <v>79</v>
      </c>
      <c r="C4267" s="299" t="s">
        <v>35</v>
      </c>
      <c r="D4267" s="302">
        <v>0.89473684210526316</v>
      </c>
      <c r="E4267" s="302">
        <v>328</v>
      </c>
      <c r="F4267" s="299" t="s">
        <v>276</v>
      </c>
    </row>
    <row r="4268" spans="1:6" x14ac:dyDescent="0.3">
      <c r="A4268" s="302">
        <v>202403</v>
      </c>
      <c r="B4268" s="299" t="s">
        <v>79</v>
      </c>
      <c r="C4268" s="299" t="s">
        <v>35</v>
      </c>
      <c r="D4268" s="302">
        <v>12.052631578947368</v>
      </c>
      <c r="E4268" s="302">
        <v>332</v>
      </c>
      <c r="F4268" s="299" t="s">
        <v>277</v>
      </c>
    </row>
    <row r="4269" spans="1:6" x14ac:dyDescent="0.3">
      <c r="A4269" s="302">
        <v>202403</v>
      </c>
      <c r="B4269" s="299" t="s">
        <v>79</v>
      </c>
      <c r="C4269" s="299" t="s">
        <v>35</v>
      </c>
      <c r="D4269" s="302">
        <v>21675.78947368421</v>
      </c>
      <c r="E4269" s="302">
        <v>340</v>
      </c>
      <c r="F4269" s="299" t="s">
        <v>190</v>
      </c>
    </row>
    <row r="4270" spans="1:6" x14ac:dyDescent="0.3">
      <c r="A4270" s="302">
        <v>202403</v>
      </c>
      <c r="B4270" s="299" t="s">
        <v>79</v>
      </c>
      <c r="C4270" s="299" t="s">
        <v>35</v>
      </c>
      <c r="D4270" s="302">
        <v>1</v>
      </c>
      <c r="E4270" s="302">
        <v>344</v>
      </c>
      <c r="F4270" s="299" t="s">
        <v>278</v>
      </c>
    </row>
    <row r="4271" spans="1:6" x14ac:dyDescent="0.3">
      <c r="A4271" s="302">
        <v>202403</v>
      </c>
      <c r="B4271" s="299" t="s">
        <v>79</v>
      </c>
      <c r="C4271" s="299" t="s">
        <v>35</v>
      </c>
      <c r="D4271" s="302">
        <v>50.526315789473685</v>
      </c>
      <c r="E4271" s="302">
        <v>348</v>
      </c>
      <c r="F4271" s="299" t="s">
        <v>279</v>
      </c>
    </row>
    <row r="4272" spans="1:6" x14ac:dyDescent="0.3">
      <c r="A4272" s="302">
        <v>202403</v>
      </c>
      <c r="B4272" s="299" t="s">
        <v>79</v>
      </c>
      <c r="C4272" s="299" t="s">
        <v>35</v>
      </c>
      <c r="D4272" s="302">
        <v>260.36842105263156</v>
      </c>
      <c r="E4272" s="302">
        <v>356</v>
      </c>
      <c r="F4272" s="299" t="s">
        <v>281</v>
      </c>
    </row>
    <row r="4273" spans="1:6" x14ac:dyDescent="0.3">
      <c r="A4273" s="302">
        <v>202403</v>
      </c>
      <c r="B4273" s="299" t="s">
        <v>79</v>
      </c>
      <c r="C4273" s="299" t="s">
        <v>35</v>
      </c>
      <c r="D4273" s="302">
        <v>53.10526315789474</v>
      </c>
      <c r="E4273" s="302">
        <v>360</v>
      </c>
      <c r="F4273" s="299" t="s">
        <v>282</v>
      </c>
    </row>
    <row r="4274" spans="1:6" x14ac:dyDescent="0.3">
      <c r="A4274" s="302">
        <v>202403</v>
      </c>
      <c r="B4274" s="299" t="s">
        <v>79</v>
      </c>
      <c r="C4274" s="299" t="s">
        <v>35</v>
      </c>
      <c r="D4274" s="302">
        <v>7</v>
      </c>
      <c r="E4274" s="302">
        <v>364</v>
      </c>
      <c r="F4274" s="299" t="s">
        <v>283</v>
      </c>
    </row>
    <row r="4275" spans="1:6" x14ac:dyDescent="0.3">
      <c r="A4275" s="302">
        <v>202403</v>
      </c>
      <c r="B4275" s="299" t="s">
        <v>79</v>
      </c>
      <c r="C4275" s="299" t="s">
        <v>35</v>
      </c>
      <c r="D4275" s="302">
        <v>2</v>
      </c>
      <c r="E4275" s="302">
        <v>368</v>
      </c>
      <c r="F4275" s="299" t="s">
        <v>284</v>
      </c>
    </row>
    <row r="4276" spans="1:6" x14ac:dyDescent="0.3">
      <c r="A4276" s="302">
        <v>202403</v>
      </c>
      <c r="B4276" s="299" t="s">
        <v>79</v>
      </c>
      <c r="C4276" s="299" t="s">
        <v>35</v>
      </c>
      <c r="D4276" s="302">
        <v>4</v>
      </c>
      <c r="E4276" s="302">
        <v>372</v>
      </c>
      <c r="F4276" s="299" t="s">
        <v>106</v>
      </c>
    </row>
    <row r="4277" spans="1:6" x14ac:dyDescent="0.3">
      <c r="A4277" s="302">
        <v>202403</v>
      </c>
      <c r="B4277" s="299" t="s">
        <v>79</v>
      </c>
      <c r="C4277" s="299" t="s">
        <v>35</v>
      </c>
      <c r="D4277" s="302">
        <v>2.9473684210526314</v>
      </c>
      <c r="E4277" s="302">
        <v>376</v>
      </c>
      <c r="F4277" s="299" t="s">
        <v>285</v>
      </c>
    </row>
    <row r="4278" spans="1:6" x14ac:dyDescent="0.3">
      <c r="A4278" s="302">
        <v>202403</v>
      </c>
      <c r="B4278" s="299" t="s">
        <v>79</v>
      </c>
      <c r="C4278" s="299" t="s">
        <v>35</v>
      </c>
      <c r="D4278" s="302">
        <v>630.84210526315792</v>
      </c>
      <c r="E4278" s="302">
        <v>380</v>
      </c>
      <c r="F4278" s="299" t="s">
        <v>107</v>
      </c>
    </row>
    <row r="4279" spans="1:6" x14ac:dyDescent="0.3">
      <c r="A4279" s="302">
        <v>202403</v>
      </c>
      <c r="B4279" s="299" t="s">
        <v>79</v>
      </c>
      <c r="C4279" s="299" t="s">
        <v>35</v>
      </c>
      <c r="D4279" s="302">
        <v>33.578947368421055</v>
      </c>
      <c r="E4279" s="302">
        <v>384</v>
      </c>
      <c r="F4279" s="299" t="s">
        <v>286</v>
      </c>
    </row>
    <row r="4280" spans="1:6" x14ac:dyDescent="0.3">
      <c r="A4280" s="302">
        <v>202403</v>
      </c>
      <c r="B4280" s="299" t="s">
        <v>79</v>
      </c>
      <c r="C4280" s="299" t="s">
        <v>35</v>
      </c>
      <c r="D4280" s="302">
        <v>3</v>
      </c>
      <c r="E4280" s="302">
        <v>388</v>
      </c>
      <c r="F4280" s="299" t="s">
        <v>287</v>
      </c>
    </row>
    <row r="4281" spans="1:6" x14ac:dyDescent="0.3">
      <c r="A4281" s="302">
        <v>202403</v>
      </c>
      <c r="B4281" s="299" t="s">
        <v>79</v>
      </c>
      <c r="C4281" s="299" t="s">
        <v>35</v>
      </c>
      <c r="D4281" s="302">
        <v>8</v>
      </c>
      <c r="E4281" s="302">
        <v>392</v>
      </c>
      <c r="F4281" s="299" t="s">
        <v>288</v>
      </c>
    </row>
    <row r="4282" spans="1:6" x14ac:dyDescent="0.3">
      <c r="A4282" s="302">
        <v>202403</v>
      </c>
      <c r="B4282" s="299" t="s">
        <v>79</v>
      </c>
      <c r="C4282" s="299" t="s">
        <v>35</v>
      </c>
      <c r="D4282" s="302">
        <v>21.94736842105263</v>
      </c>
      <c r="E4282" s="302">
        <v>398</v>
      </c>
      <c r="F4282" s="299" t="s">
        <v>289</v>
      </c>
    </row>
    <row r="4283" spans="1:6" x14ac:dyDescent="0.3">
      <c r="A4283" s="302">
        <v>202403</v>
      </c>
      <c r="B4283" s="299" t="s">
        <v>79</v>
      </c>
      <c r="C4283" s="299" t="s">
        <v>35</v>
      </c>
      <c r="D4283" s="302">
        <v>0.78947368421052633</v>
      </c>
      <c r="E4283" s="302">
        <v>400</v>
      </c>
      <c r="F4283" s="299" t="s">
        <v>290</v>
      </c>
    </row>
    <row r="4284" spans="1:6" x14ac:dyDescent="0.3">
      <c r="A4284" s="302">
        <v>202403</v>
      </c>
      <c r="B4284" s="299" t="s">
        <v>79</v>
      </c>
      <c r="C4284" s="299" t="s">
        <v>35</v>
      </c>
      <c r="D4284" s="302">
        <v>60.368421052631582</v>
      </c>
      <c r="E4284" s="302">
        <v>404</v>
      </c>
      <c r="F4284" s="299" t="s">
        <v>291</v>
      </c>
    </row>
    <row r="4285" spans="1:6" x14ac:dyDescent="0.3">
      <c r="A4285" s="302">
        <v>202403</v>
      </c>
      <c r="B4285" s="299" t="s">
        <v>79</v>
      </c>
      <c r="C4285" s="299" t="s">
        <v>35</v>
      </c>
      <c r="D4285" s="302">
        <v>1</v>
      </c>
      <c r="E4285" s="302">
        <v>408</v>
      </c>
      <c r="F4285" s="299" t="s">
        <v>292</v>
      </c>
    </row>
    <row r="4286" spans="1:6" x14ac:dyDescent="0.3">
      <c r="A4286" s="302">
        <v>202403</v>
      </c>
      <c r="B4286" s="299" t="s">
        <v>79</v>
      </c>
      <c r="C4286" s="299" t="s">
        <v>35</v>
      </c>
      <c r="D4286" s="302">
        <v>3</v>
      </c>
      <c r="E4286" s="302">
        <v>410</v>
      </c>
      <c r="F4286" s="299" t="s">
        <v>293</v>
      </c>
    </row>
    <row r="4287" spans="1:6" x14ac:dyDescent="0.3">
      <c r="A4287" s="302">
        <v>202403</v>
      </c>
      <c r="B4287" s="299" t="s">
        <v>79</v>
      </c>
      <c r="C4287" s="299" t="s">
        <v>35</v>
      </c>
      <c r="D4287" s="302">
        <v>3</v>
      </c>
      <c r="E4287" s="302">
        <v>417</v>
      </c>
      <c r="F4287" s="299" t="s">
        <v>295</v>
      </c>
    </row>
    <row r="4288" spans="1:6" x14ac:dyDescent="0.3">
      <c r="A4288" s="302">
        <v>202403</v>
      </c>
      <c r="B4288" s="299" t="s">
        <v>79</v>
      </c>
      <c r="C4288" s="299" t="s">
        <v>35</v>
      </c>
      <c r="D4288" s="302">
        <v>1</v>
      </c>
      <c r="E4288" s="302">
        <v>418</v>
      </c>
      <c r="F4288" s="299" t="s">
        <v>296</v>
      </c>
    </row>
    <row r="4289" spans="1:6" x14ac:dyDescent="0.3">
      <c r="A4289" s="302">
        <v>202403</v>
      </c>
      <c r="B4289" s="299" t="s">
        <v>79</v>
      </c>
      <c r="C4289" s="299" t="s">
        <v>35</v>
      </c>
      <c r="D4289" s="302">
        <v>3.5263157894736841</v>
      </c>
      <c r="E4289" s="302">
        <v>422</v>
      </c>
      <c r="F4289" s="299" t="s">
        <v>297</v>
      </c>
    </row>
    <row r="4290" spans="1:6" x14ac:dyDescent="0.3">
      <c r="A4290" s="302">
        <v>202403</v>
      </c>
      <c r="B4290" s="299" t="s">
        <v>79</v>
      </c>
      <c r="C4290" s="299" t="s">
        <v>35</v>
      </c>
      <c r="D4290" s="302">
        <v>26</v>
      </c>
      <c r="E4290" s="302">
        <v>428</v>
      </c>
      <c r="F4290" s="299" t="s">
        <v>108</v>
      </c>
    </row>
    <row r="4291" spans="1:6" x14ac:dyDescent="0.3">
      <c r="A4291" s="302">
        <v>202403</v>
      </c>
      <c r="B4291" s="299" t="s">
        <v>79</v>
      </c>
      <c r="C4291" s="299" t="s">
        <v>35</v>
      </c>
      <c r="D4291" s="302">
        <v>1.5263157894736843</v>
      </c>
      <c r="E4291" s="302">
        <v>430</v>
      </c>
      <c r="F4291" s="299" t="s">
        <v>383</v>
      </c>
    </row>
    <row r="4292" spans="1:6" x14ac:dyDescent="0.3">
      <c r="A4292" s="302">
        <v>202403</v>
      </c>
      <c r="B4292" s="299" t="s">
        <v>79</v>
      </c>
      <c r="C4292" s="299" t="s">
        <v>35</v>
      </c>
      <c r="D4292" s="302">
        <v>97.736842105263165</v>
      </c>
      <c r="E4292" s="302">
        <v>440</v>
      </c>
      <c r="F4292" s="299" t="s">
        <v>118</v>
      </c>
    </row>
    <row r="4293" spans="1:6" x14ac:dyDescent="0.3">
      <c r="A4293" s="302">
        <v>202403</v>
      </c>
      <c r="B4293" s="299" t="s">
        <v>79</v>
      </c>
      <c r="C4293" s="299" t="s">
        <v>35</v>
      </c>
      <c r="D4293" s="302">
        <v>11.105263157894736</v>
      </c>
      <c r="E4293" s="302">
        <v>450</v>
      </c>
      <c r="F4293" s="299" t="s">
        <v>301</v>
      </c>
    </row>
    <row r="4294" spans="1:6" x14ac:dyDescent="0.3">
      <c r="A4294" s="302">
        <v>202403</v>
      </c>
      <c r="B4294" s="299" t="s">
        <v>79</v>
      </c>
      <c r="C4294" s="299" t="s">
        <v>35</v>
      </c>
      <c r="D4294" s="302">
        <v>3</v>
      </c>
      <c r="E4294" s="302">
        <v>458</v>
      </c>
      <c r="F4294" s="299" t="s">
        <v>303</v>
      </c>
    </row>
    <row r="4295" spans="1:6" x14ac:dyDescent="0.3">
      <c r="A4295" s="302">
        <v>202403</v>
      </c>
      <c r="B4295" s="299" t="s">
        <v>79</v>
      </c>
      <c r="C4295" s="299" t="s">
        <v>35</v>
      </c>
      <c r="D4295" s="302">
        <v>19.894736842105264</v>
      </c>
      <c r="E4295" s="302">
        <v>466</v>
      </c>
      <c r="F4295" s="299" t="s">
        <v>304</v>
      </c>
    </row>
    <row r="4296" spans="1:6" x14ac:dyDescent="0.3">
      <c r="A4296" s="302">
        <v>202403</v>
      </c>
      <c r="B4296" s="299" t="s">
        <v>79</v>
      </c>
      <c r="C4296" s="299" t="s">
        <v>35</v>
      </c>
      <c r="D4296" s="302">
        <v>4</v>
      </c>
      <c r="E4296" s="302">
        <v>470</v>
      </c>
      <c r="F4296" s="299" t="s">
        <v>122</v>
      </c>
    </row>
    <row r="4297" spans="1:6" x14ac:dyDescent="0.3">
      <c r="A4297" s="302">
        <v>202403</v>
      </c>
      <c r="B4297" s="299" t="s">
        <v>79</v>
      </c>
      <c r="C4297" s="299" t="s">
        <v>35</v>
      </c>
      <c r="D4297" s="302">
        <v>1</v>
      </c>
      <c r="E4297" s="302">
        <v>474</v>
      </c>
      <c r="F4297" s="299" t="s">
        <v>385</v>
      </c>
    </row>
    <row r="4298" spans="1:6" x14ac:dyDescent="0.3">
      <c r="A4298" s="302">
        <v>202403</v>
      </c>
      <c r="B4298" s="299" t="s">
        <v>79</v>
      </c>
      <c r="C4298" s="299" t="s">
        <v>35</v>
      </c>
      <c r="D4298" s="302">
        <v>13</v>
      </c>
      <c r="E4298" s="302">
        <v>478</v>
      </c>
      <c r="F4298" s="299" t="s">
        <v>305</v>
      </c>
    </row>
    <row r="4299" spans="1:6" x14ac:dyDescent="0.3">
      <c r="A4299" s="302">
        <v>202403</v>
      </c>
      <c r="B4299" s="299" t="s">
        <v>79</v>
      </c>
      <c r="C4299" s="299" t="s">
        <v>35</v>
      </c>
      <c r="D4299" s="302">
        <v>2</v>
      </c>
      <c r="E4299" s="302">
        <v>480</v>
      </c>
      <c r="F4299" s="299" t="s">
        <v>306</v>
      </c>
    </row>
    <row r="4300" spans="1:6" x14ac:dyDescent="0.3">
      <c r="A4300" s="302">
        <v>202403</v>
      </c>
      <c r="B4300" s="299" t="s">
        <v>79</v>
      </c>
      <c r="C4300" s="299" t="s">
        <v>35</v>
      </c>
      <c r="D4300" s="302">
        <v>323.73684210526318</v>
      </c>
      <c r="E4300" s="302">
        <v>484</v>
      </c>
      <c r="F4300" s="299" t="s">
        <v>307</v>
      </c>
    </row>
    <row r="4301" spans="1:6" x14ac:dyDescent="0.3">
      <c r="A4301" s="302">
        <v>202403</v>
      </c>
      <c r="B4301" s="299" t="s">
        <v>79</v>
      </c>
      <c r="C4301" s="299" t="s">
        <v>35</v>
      </c>
      <c r="D4301" s="302">
        <v>62.05263157894737</v>
      </c>
      <c r="E4301" s="302">
        <v>496</v>
      </c>
      <c r="F4301" s="299" t="s">
        <v>309</v>
      </c>
    </row>
    <row r="4302" spans="1:6" x14ac:dyDescent="0.3">
      <c r="A4302" s="302">
        <v>202403</v>
      </c>
      <c r="B4302" s="299" t="s">
        <v>79</v>
      </c>
      <c r="C4302" s="299" t="s">
        <v>35</v>
      </c>
      <c r="D4302" s="302">
        <v>871.10526315789468</v>
      </c>
      <c r="E4302" s="302">
        <v>498</v>
      </c>
      <c r="F4302" s="299" t="s">
        <v>310</v>
      </c>
    </row>
    <row r="4303" spans="1:6" x14ac:dyDescent="0.3">
      <c r="A4303" s="302">
        <v>202403</v>
      </c>
      <c r="B4303" s="299" t="s">
        <v>79</v>
      </c>
      <c r="C4303" s="299" t="s">
        <v>35</v>
      </c>
      <c r="D4303" s="302">
        <v>2</v>
      </c>
      <c r="E4303" s="302">
        <v>499</v>
      </c>
      <c r="F4303" s="299" t="s">
        <v>311</v>
      </c>
    </row>
    <row r="4304" spans="1:6" x14ac:dyDescent="0.3">
      <c r="A4304" s="302">
        <v>202403</v>
      </c>
      <c r="B4304" s="299" t="s">
        <v>79</v>
      </c>
      <c r="C4304" s="299" t="s">
        <v>35</v>
      </c>
      <c r="D4304" s="302">
        <v>5</v>
      </c>
      <c r="E4304" s="302">
        <v>500</v>
      </c>
      <c r="F4304" s="299" t="s">
        <v>312</v>
      </c>
    </row>
    <row r="4305" spans="1:6" x14ac:dyDescent="0.3">
      <c r="A4305" s="302">
        <v>202403</v>
      </c>
      <c r="B4305" s="299" t="s">
        <v>79</v>
      </c>
      <c r="C4305" s="299" t="s">
        <v>35</v>
      </c>
      <c r="D4305" s="302">
        <v>8662.5263157894733</v>
      </c>
      <c r="E4305" s="302">
        <v>504</v>
      </c>
      <c r="F4305" s="299" t="s">
        <v>95</v>
      </c>
    </row>
    <row r="4306" spans="1:6" x14ac:dyDescent="0.3">
      <c r="A4306" s="302">
        <v>202403</v>
      </c>
      <c r="B4306" s="299" t="s">
        <v>79</v>
      </c>
      <c r="C4306" s="299" t="s">
        <v>35</v>
      </c>
      <c r="D4306" s="302">
        <v>12</v>
      </c>
      <c r="E4306" s="302">
        <v>508</v>
      </c>
      <c r="F4306" s="299" t="s">
        <v>313</v>
      </c>
    </row>
    <row r="4307" spans="1:6" x14ac:dyDescent="0.3">
      <c r="A4307" s="302">
        <v>202403</v>
      </c>
      <c r="B4307" s="299" t="s">
        <v>79</v>
      </c>
      <c r="C4307" s="299" t="s">
        <v>35</v>
      </c>
      <c r="D4307" s="302">
        <v>1</v>
      </c>
      <c r="E4307" s="302">
        <v>516</v>
      </c>
      <c r="F4307" s="299" t="s">
        <v>314</v>
      </c>
    </row>
    <row r="4308" spans="1:6" x14ac:dyDescent="0.3">
      <c r="A4308" s="302">
        <v>202403</v>
      </c>
      <c r="B4308" s="299" t="s">
        <v>79</v>
      </c>
      <c r="C4308" s="299" t="s">
        <v>35</v>
      </c>
      <c r="D4308" s="302">
        <v>1</v>
      </c>
      <c r="E4308" s="302">
        <v>520</v>
      </c>
      <c r="F4308" s="299" t="s">
        <v>386</v>
      </c>
    </row>
    <row r="4309" spans="1:6" x14ac:dyDescent="0.3">
      <c r="A4309" s="302">
        <v>202403</v>
      </c>
      <c r="B4309" s="299" t="s">
        <v>79</v>
      </c>
      <c r="C4309" s="299" t="s">
        <v>35</v>
      </c>
      <c r="D4309" s="302">
        <v>139.10526315789474</v>
      </c>
      <c r="E4309" s="302">
        <v>524</v>
      </c>
      <c r="F4309" s="299" t="s">
        <v>315</v>
      </c>
    </row>
    <row r="4310" spans="1:6" x14ac:dyDescent="0.3">
      <c r="A4310" s="302">
        <v>202403</v>
      </c>
      <c r="B4310" s="299" t="s">
        <v>79</v>
      </c>
      <c r="C4310" s="299" t="s">
        <v>35</v>
      </c>
      <c r="D4310" s="302">
        <v>49.578947368421055</v>
      </c>
      <c r="E4310" s="302">
        <v>528</v>
      </c>
      <c r="F4310" s="299" t="s">
        <v>316</v>
      </c>
    </row>
    <row r="4311" spans="1:6" x14ac:dyDescent="0.3">
      <c r="A4311" s="302">
        <v>202403</v>
      </c>
      <c r="B4311" s="299" t="s">
        <v>79</v>
      </c>
      <c r="C4311" s="299" t="s">
        <v>35</v>
      </c>
      <c r="D4311" s="302">
        <v>5.9473684210526319</v>
      </c>
      <c r="E4311" s="302">
        <v>540</v>
      </c>
      <c r="F4311" s="299" t="s">
        <v>317</v>
      </c>
    </row>
    <row r="4312" spans="1:6" x14ac:dyDescent="0.3">
      <c r="A4312" s="302">
        <v>202403</v>
      </c>
      <c r="B4312" s="299" t="s">
        <v>79</v>
      </c>
      <c r="C4312" s="299" t="s">
        <v>35</v>
      </c>
      <c r="D4312" s="302">
        <v>10344.157894736842</v>
      </c>
      <c r="E4312" s="302">
        <v>558</v>
      </c>
      <c r="F4312" s="299" t="s">
        <v>191</v>
      </c>
    </row>
    <row r="4313" spans="1:6" x14ac:dyDescent="0.3">
      <c r="A4313" s="302">
        <v>202403</v>
      </c>
      <c r="B4313" s="299" t="s">
        <v>79</v>
      </c>
      <c r="C4313" s="299" t="s">
        <v>35</v>
      </c>
      <c r="D4313" s="302">
        <v>1</v>
      </c>
      <c r="E4313" s="302">
        <v>562</v>
      </c>
      <c r="F4313" s="299" t="s">
        <v>388</v>
      </c>
    </row>
    <row r="4314" spans="1:6" x14ac:dyDescent="0.3">
      <c r="A4314" s="302">
        <v>202403</v>
      </c>
      <c r="B4314" s="299" t="s">
        <v>79</v>
      </c>
      <c r="C4314" s="299" t="s">
        <v>35</v>
      </c>
      <c r="D4314" s="302">
        <v>166.63157894736841</v>
      </c>
      <c r="E4314" s="302">
        <v>566</v>
      </c>
      <c r="F4314" s="299" t="s">
        <v>319</v>
      </c>
    </row>
    <row r="4315" spans="1:6" x14ac:dyDescent="0.3">
      <c r="A4315" s="302">
        <v>202403</v>
      </c>
      <c r="B4315" s="299" t="s">
        <v>79</v>
      </c>
      <c r="C4315" s="299" t="s">
        <v>35</v>
      </c>
      <c r="D4315" s="302">
        <v>1</v>
      </c>
      <c r="E4315" s="302">
        <v>574</v>
      </c>
      <c r="F4315" s="299" t="s">
        <v>320</v>
      </c>
    </row>
    <row r="4316" spans="1:6" x14ac:dyDescent="0.3">
      <c r="A4316" s="302">
        <v>202403</v>
      </c>
      <c r="B4316" s="299" t="s">
        <v>79</v>
      </c>
      <c r="C4316" s="299" t="s">
        <v>35</v>
      </c>
      <c r="D4316" s="302">
        <v>3</v>
      </c>
      <c r="E4316" s="302">
        <v>578</v>
      </c>
      <c r="F4316" s="299" t="s">
        <v>321</v>
      </c>
    </row>
    <row r="4317" spans="1:6" x14ac:dyDescent="0.3">
      <c r="A4317" s="302">
        <v>202403</v>
      </c>
      <c r="B4317" s="299" t="s">
        <v>79</v>
      </c>
      <c r="C4317" s="299" t="s">
        <v>35</v>
      </c>
      <c r="D4317" s="302">
        <v>1</v>
      </c>
      <c r="E4317" s="302">
        <v>580</v>
      </c>
      <c r="F4317" s="299" t="s">
        <v>322</v>
      </c>
    </row>
    <row r="4318" spans="1:6" x14ac:dyDescent="0.3">
      <c r="A4318" s="302">
        <v>202403</v>
      </c>
      <c r="B4318" s="299" t="s">
        <v>79</v>
      </c>
      <c r="C4318" s="299" t="s">
        <v>35</v>
      </c>
      <c r="D4318" s="302">
        <v>39.263157894736842</v>
      </c>
      <c r="E4318" s="302">
        <v>586</v>
      </c>
      <c r="F4318" s="299" t="s">
        <v>324</v>
      </c>
    </row>
    <row r="4319" spans="1:6" x14ac:dyDescent="0.3">
      <c r="A4319" s="302">
        <v>202403</v>
      </c>
      <c r="B4319" s="299" t="s">
        <v>79</v>
      </c>
      <c r="C4319" s="299" t="s">
        <v>35</v>
      </c>
      <c r="D4319" s="302">
        <v>30.94736842105263</v>
      </c>
      <c r="E4319" s="302">
        <v>591</v>
      </c>
      <c r="F4319" s="299" t="s">
        <v>325</v>
      </c>
    </row>
    <row r="4320" spans="1:6" x14ac:dyDescent="0.3">
      <c r="A4320" s="302">
        <v>202403</v>
      </c>
      <c r="B4320" s="299" t="s">
        <v>79</v>
      </c>
      <c r="C4320" s="299" t="s">
        <v>35</v>
      </c>
      <c r="D4320" s="302">
        <v>12426.473684210527</v>
      </c>
      <c r="E4320" s="302">
        <v>600</v>
      </c>
      <c r="F4320" s="299" t="s">
        <v>192</v>
      </c>
    </row>
    <row r="4321" spans="1:6" x14ac:dyDescent="0.3">
      <c r="A4321" s="302">
        <v>202403</v>
      </c>
      <c r="B4321" s="299" t="s">
        <v>79</v>
      </c>
      <c r="C4321" s="299" t="s">
        <v>35</v>
      </c>
      <c r="D4321" s="302">
        <v>8455.1578947368416</v>
      </c>
      <c r="E4321" s="302">
        <v>604</v>
      </c>
      <c r="F4321" s="299" t="s">
        <v>326</v>
      </c>
    </row>
    <row r="4322" spans="1:6" x14ac:dyDescent="0.3">
      <c r="A4322" s="302">
        <v>202403</v>
      </c>
      <c r="B4322" s="299" t="s">
        <v>79</v>
      </c>
      <c r="C4322" s="299" t="s">
        <v>35</v>
      </c>
      <c r="D4322" s="302">
        <v>8851.0526315789466</v>
      </c>
      <c r="E4322" s="302">
        <v>608</v>
      </c>
      <c r="F4322" s="299" t="s">
        <v>327</v>
      </c>
    </row>
    <row r="4323" spans="1:6" x14ac:dyDescent="0.3">
      <c r="A4323" s="302">
        <v>202403</v>
      </c>
      <c r="B4323" s="299" t="s">
        <v>79</v>
      </c>
      <c r="C4323" s="299" t="s">
        <v>35</v>
      </c>
      <c r="D4323" s="302">
        <v>1501.421052631579</v>
      </c>
      <c r="E4323" s="302">
        <v>616</v>
      </c>
      <c r="F4323" s="299" t="s">
        <v>96</v>
      </c>
    </row>
    <row r="4324" spans="1:6" x14ac:dyDescent="0.3">
      <c r="A4324" s="302">
        <v>202403</v>
      </c>
      <c r="B4324" s="299" t="s">
        <v>79</v>
      </c>
      <c r="C4324" s="299" t="s">
        <v>35</v>
      </c>
      <c r="D4324" s="302">
        <v>1224</v>
      </c>
      <c r="E4324" s="302">
        <v>620</v>
      </c>
      <c r="F4324" s="299" t="s">
        <v>109</v>
      </c>
    </row>
    <row r="4325" spans="1:6" x14ac:dyDescent="0.3">
      <c r="A4325" s="302">
        <v>202403</v>
      </c>
      <c r="B4325" s="299" t="s">
        <v>79</v>
      </c>
      <c r="C4325" s="299" t="s">
        <v>35</v>
      </c>
      <c r="D4325" s="302">
        <v>33</v>
      </c>
      <c r="E4325" s="302">
        <v>624</v>
      </c>
      <c r="F4325" s="299" t="s">
        <v>329</v>
      </c>
    </row>
    <row r="4326" spans="1:6" x14ac:dyDescent="0.3">
      <c r="A4326" s="302">
        <v>202403</v>
      </c>
      <c r="B4326" s="299" t="s">
        <v>79</v>
      </c>
      <c r="C4326" s="299" t="s">
        <v>35</v>
      </c>
      <c r="D4326" s="302">
        <v>2</v>
      </c>
      <c r="E4326" s="302">
        <v>630</v>
      </c>
      <c r="F4326" s="299" t="s">
        <v>331</v>
      </c>
    </row>
    <row r="4327" spans="1:6" x14ac:dyDescent="0.3">
      <c r="A4327" s="302">
        <v>202403</v>
      </c>
      <c r="B4327" s="299" t="s">
        <v>79</v>
      </c>
      <c r="C4327" s="299" t="s">
        <v>35</v>
      </c>
      <c r="D4327" s="302">
        <v>2</v>
      </c>
      <c r="E4327" s="302">
        <v>638</v>
      </c>
      <c r="F4327" s="299" t="s">
        <v>391</v>
      </c>
    </row>
    <row r="4328" spans="1:6" x14ac:dyDescent="0.3">
      <c r="A4328" s="302">
        <v>202403</v>
      </c>
      <c r="B4328" s="299" t="s">
        <v>79</v>
      </c>
      <c r="C4328" s="299" t="s">
        <v>35</v>
      </c>
      <c r="D4328" s="302">
        <v>22718</v>
      </c>
      <c r="E4328" s="302">
        <v>642</v>
      </c>
      <c r="F4328" s="299" t="s">
        <v>97</v>
      </c>
    </row>
    <row r="4329" spans="1:6" x14ac:dyDescent="0.3">
      <c r="A4329" s="302">
        <v>202403</v>
      </c>
      <c r="B4329" s="299" t="s">
        <v>79</v>
      </c>
      <c r="C4329" s="299" t="s">
        <v>35</v>
      </c>
      <c r="D4329" s="302">
        <v>1360.8421052631579</v>
      </c>
      <c r="E4329" s="302">
        <v>643</v>
      </c>
      <c r="F4329" s="299" t="s">
        <v>333</v>
      </c>
    </row>
    <row r="4330" spans="1:6" x14ac:dyDescent="0.3">
      <c r="A4330" s="302">
        <v>202403</v>
      </c>
      <c r="B4330" s="299" t="s">
        <v>79</v>
      </c>
      <c r="C4330" s="299" t="s">
        <v>35</v>
      </c>
      <c r="D4330" s="302">
        <v>9</v>
      </c>
      <c r="E4330" s="302">
        <v>646</v>
      </c>
      <c r="F4330" s="299" t="s">
        <v>334</v>
      </c>
    </row>
    <row r="4331" spans="1:6" x14ac:dyDescent="0.3">
      <c r="A4331" s="302">
        <v>202403</v>
      </c>
      <c r="B4331" s="299" t="s">
        <v>79</v>
      </c>
      <c r="C4331" s="299" t="s">
        <v>35</v>
      </c>
      <c r="D4331" s="302">
        <v>2</v>
      </c>
      <c r="E4331" s="302">
        <v>659</v>
      </c>
      <c r="F4331" s="299" t="s">
        <v>335</v>
      </c>
    </row>
    <row r="4332" spans="1:6" x14ac:dyDescent="0.3">
      <c r="A4332" s="302">
        <v>202403</v>
      </c>
      <c r="B4332" s="299" t="s">
        <v>79</v>
      </c>
      <c r="C4332" s="299" t="s">
        <v>35</v>
      </c>
      <c r="D4332" s="302">
        <v>1</v>
      </c>
      <c r="E4332" s="302">
        <v>670</v>
      </c>
      <c r="F4332" s="299" t="s">
        <v>393</v>
      </c>
    </row>
    <row r="4333" spans="1:6" x14ac:dyDescent="0.3">
      <c r="A4333" s="302">
        <v>202403</v>
      </c>
      <c r="B4333" s="299" t="s">
        <v>79</v>
      </c>
      <c r="C4333" s="299" t="s">
        <v>35</v>
      </c>
      <c r="D4333" s="302">
        <v>4</v>
      </c>
      <c r="E4333" s="302">
        <v>678</v>
      </c>
      <c r="F4333" s="299" t="s">
        <v>338</v>
      </c>
    </row>
    <row r="4334" spans="1:6" x14ac:dyDescent="0.3">
      <c r="A4334" s="302">
        <v>202403</v>
      </c>
      <c r="B4334" s="299" t="s">
        <v>79</v>
      </c>
      <c r="C4334" s="299" t="s">
        <v>35</v>
      </c>
      <c r="D4334" s="302">
        <v>1</v>
      </c>
      <c r="E4334" s="302">
        <v>682</v>
      </c>
      <c r="F4334" s="299" t="s">
        <v>339</v>
      </c>
    </row>
    <row r="4335" spans="1:6" x14ac:dyDescent="0.3">
      <c r="A4335" s="302">
        <v>202403</v>
      </c>
      <c r="B4335" s="299" t="s">
        <v>79</v>
      </c>
      <c r="C4335" s="299" t="s">
        <v>35</v>
      </c>
      <c r="D4335" s="302">
        <v>253.05263157894737</v>
      </c>
      <c r="E4335" s="302">
        <v>686</v>
      </c>
      <c r="F4335" s="299" t="s">
        <v>193</v>
      </c>
    </row>
    <row r="4336" spans="1:6" x14ac:dyDescent="0.3">
      <c r="A4336" s="302">
        <v>202403</v>
      </c>
      <c r="B4336" s="299" t="s">
        <v>79</v>
      </c>
      <c r="C4336" s="299" t="s">
        <v>35</v>
      </c>
      <c r="D4336" s="302">
        <v>16</v>
      </c>
      <c r="E4336" s="302">
        <v>688</v>
      </c>
      <c r="F4336" s="299" t="s">
        <v>340</v>
      </c>
    </row>
    <row r="4337" spans="1:6" x14ac:dyDescent="0.3">
      <c r="A4337" s="302">
        <v>202403</v>
      </c>
      <c r="B4337" s="299" t="s">
        <v>79</v>
      </c>
      <c r="C4337" s="299" t="s">
        <v>35</v>
      </c>
      <c r="D4337" s="302">
        <v>5</v>
      </c>
      <c r="E4337" s="302">
        <v>694</v>
      </c>
      <c r="F4337" s="299" t="s">
        <v>342</v>
      </c>
    </row>
    <row r="4338" spans="1:6" x14ac:dyDescent="0.3">
      <c r="A4338" s="302">
        <v>202403</v>
      </c>
      <c r="B4338" s="299" t="s">
        <v>79</v>
      </c>
      <c r="C4338" s="299" t="s">
        <v>35</v>
      </c>
      <c r="D4338" s="302">
        <v>2</v>
      </c>
      <c r="E4338" s="302">
        <v>702</v>
      </c>
      <c r="F4338" s="299" t="s">
        <v>343</v>
      </c>
    </row>
    <row r="4339" spans="1:6" x14ac:dyDescent="0.3">
      <c r="A4339" s="302">
        <v>202403</v>
      </c>
      <c r="B4339" s="299" t="s">
        <v>79</v>
      </c>
      <c r="C4339" s="299" t="s">
        <v>35</v>
      </c>
      <c r="D4339" s="302">
        <v>48.05263157894737</v>
      </c>
      <c r="E4339" s="302">
        <v>703</v>
      </c>
      <c r="F4339" s="299" t="s">
        <v>94</v>
      </c>
    </row>
    <row r="4340" spans="1:6" x14ac:dyDescent="0.3">
      <c r="A4340" s="302">
        <v>202403</v>
      </c>
      <c r="B4340" s="299" t="s">
        <v>79</v>
      </c>
      <c r="C4340" s="299" t="s">
        <v>35</v>
      </c>
      <c r="D4340" s="302">
        <v>9</v>
      </c>
      <c r="E4340" s="302">
        <v>704</v>
      </c>
      <c r="F4340" s="299" t="s">
        <v>344</v>
      </c>
    </row>
    <row r="4341" spans="1:6" x14ac:dyDescent="0.3">
      <c r="A4341" s="302">
        <v>202403</v>
      </c>
      <c r="B4341" s="299" t="s">
        <v>79</v>
      </c>
      <c r="C4341" s="299" t="s">
        <v>35</v>
      </c>
      <c r="D4341" s="302">
        <v>5</v>
      </c>
      <c r="E4341" s="302">
        <v>705</v>
      </c>
      <c r="F4341" s="299" t="s">
        <v>115</v>
      </c>
    </row>
    <row r="4342" spans="1:6" x14ac:dyDescent="0.3">
      <c r="A4342" s="302">
        <v>202403</v>
      </c>
      <c r="B4342" s="299" t="s">
        <v>79</v>
      </c>
      <c r="C4342" s="299" t="s">
        <v>35</v>
      </c>
      <c r="D4342" s="302">
        <v>1</v>
      </c>
      <c r="E4342" s="302">
        <v>706</v>
      </c>
      <c r="F4342" s="299" t="s">
        <v>395</v>
      </c>
    </row>
    <row r="4343" spans="1:6" x14ac:dyDescent="0.3">
      <c r="A4343" s="302">
        <v>202403</v>
      </c>
      <c r="B4343" s="299" t="s">
        <v>79</v>
      </c>
      <c r="C4343" s="299" t="s">
        <v>35</v>
      </c>
      <c r="D4343" s="302">
        <v>6</v>
      </c>
      <c r="E4343" s="302">
        <v>710</v>
      </c>
      <c r="F4343" s="299" t="s">
        <v>345</v>
      </c>
    </row>
    <row r="4344" spans="1:6" x14ac:dyDescent="0.3">
      <c r="A4344" s="302">
        <v>202403</v>
      </c>
      <c r="B4344" s="299" t="s">
        <v>79</v>
      </c>
      <c r="C4344" s="299" t="s">
        <v>35</v>
      </c>
      <c r="D4344" s="302">
        <v>2</v>
      </c>
      <c r="E4344" s="302">
        <v>716</v>
      </c>
      <c r="F4344" s="299" t="s">
        <v>346</v>
      </c>
    </row>
    <row r="4345" spans="1:6" x14ac:dyDescent="0.3">
      <c r="A4345" s="302">
        <v>202403</v>
      </c>
      <c r="B4345" s="299" t="s">
        <v>79</v>
      </c>
      <c r="C4345" s="299" t="s">
        <v>35</v>
      </c>
      <c r="D4345" s="302">
        <v>196094.68421052632</v>
      </c>
      <c r="E4345" s="302">
        <v>724</v>
      </c>
      <c r="F4345" s="299" t="s">
        <v>223</v>
      </c>
    </row>
    <row r="4346" spans="1:6" x14ac:dyDescent="0.3">
      <c r="A4346" s="302">
        <v>202403</v>
      </c>
      <c r="B4346" s="299" t="s">
        <v>79</v>
      </c>
      <c r="C4346" s="299" t="s">
        <v>35</v>
      </c>
      <c r="D4346" s="302">
        <v>1</v>
      </c>
      <c r="E4346" s="302">
        <v>728</v>
      </c>
      <c r="F4346" s="299" t="s">
        <v>414</v>
      </c>
    </row>
    <row r="4347" spans="1:6" x14ac:dyDescent="0.3">
      <c r="A4347" s="302">
        <v>202403</v>
      </c>
      <c r="B4347" s="299" t="s">
        <v>79</v>
      </c>
      <c r="C4347" s="299" t="s">
        <v>35</v>
      </c>
      <c r="D4347" s="302">
        <v>3</v>
      </c>
      <c r="E4347" s="302">
        <v>729</v>
      </c>
      <c r="F4347" s="299" t="s">
        <v>347</v>
      </c>
    </row>
    <row r="4348" spans="1:6" x14ac:dyDescent="0.3">
      <c r="A4348" s="302">
        <v>202403</v>
      </c>
      <c r="B4348" s="299" t="s">
        <v>79</v>
      </c>
      <c r="C4348" s="299" t="s">
        <v>35</v>
      </c>
      <c r="D4348" s="302">
        <v>10.631578947368421</v>
      </c>
      <c r="E4348" s="302">
        <v>732</v>
      </c>
      <c r="F4348" s="299" t="s">
        <v>348</v>
      </c>
    </row>
    <row r="4349" spans="1:6" x14ac:dyDescent="0.3">
      <c r="A4349" s="302">
        <v>202403</v>
      </c>
      <c r="B4349" s="299" t="s">
        <v>79</v>
      </c>
      <c r="C4349" s="299" t="s">
        <v>35</v>
      </c>
      <c r="D4349" s="302">
        <v>1</v>
      </c>
      <c r="E4349" s="302">
        <v>748</v>
      </c>
      <c r="F4349" s="299" t="s">
        <v>396</v>
      </c>
    </row>
    <row r="4350" spans="1:6" x14ac:dyDescent="0.3">
      <c r="A4350" s="302">
        <v>202403</v>
      </c>
      <c r="B4350" s="299" t="s">
        <v>79</v>
      </c>
      <c r="C4350" s="299" t="s">
        <v>35</v>
      </c>
      <c r="D4350" s="302">
        <v>8.6315789473684212</v>
      </c>
      <c r="E4350" s="302">
        <v>752</v>
      </c>
      <c r="F4350" s="299" t="s">
        <v>119</v>
      </c>
    </row>
    <row r="4351" spans="1:6" x14ac:dyDescent="0.3">
      <c r="A4351" s="302">
        <v>202403</v>
      </c>
      <c r="B4351" s="299" t="s">
        <v>79</v>
      </c>
      <c r="C4351" s="299" t="s">
        <v>35</v>
      </c>
      <c r="D4351" s="302">
        <v>22</v>
      </c>
      <c r="E4351" s="302">
        <v>756</v>
      </c>
      <c r="F4351" s="299" t="s">
        <v>350</v>
      </c>
    </row>
    <row r="4352" spans="1:6" x14ac:dyDescent="0.3">
      <c r="A4352" s="302">
        <v>202403</v>
      </c>
      <c r="B4352" s="299" t="s">
        <v>79</v>
      </c>
      <c r="C4352" s="299" t="s">
        <v>35</v>
      </c>
      <c r="D4352" s="302">
        <v>5.4736842105263159</v>
      </c>
      <c r="E4352" s="302">
        <v>760</v>
      </c>
      <c r="F4352" s="299" t="s">
        <v>351</v>
      </c>
    </row>
    <row r="4353" spans="1:6" x14ac:dyDescent="0.3">
      <c r="A4353" s="302">
        <v>202403</v>
      </c>
      <c r="B4353" s="299" t="s">
        <v>79</v>
      </c>
      <c r="C4353" s="299" t="s">
        <v>35</v>
      </c>
      <c r="D4353" s="302">
        <v>2</v>
      </c>
      <c r="E4353" s="302">
        <v>762</v>
      </c>
      <c r="F4353" s="299" t="s">
        <v>352</v>
      </c>
    </row>
    <row r="4354" spans="1:6" x14ac:dyDescent="0.3">
      <c r="A4354" s="302">
        <v>202403</v>
      </c>
      <c r="B4354" s="299" t="s">
        <v>79</v>
      </c>
      <c r="C4354" s="299" t="s">
        <v>35</v>
      </c>
      <c r="D4354" s="302">
        <v>10.315789473684211</v>
      </c>
      <c r="E4354" s="302">
        <v>764</v>
      </c>
      <c r="F4354" s="299" t="s">
        <v>353</v>
      </c>
    </row>
    <row r="4355" spans="1:6" x14ac:dyDescent="0.3">
      <c r="A4355" s="302">
        <v>202403</v>
      </c>
      <c r="B4355" s="299" t="s">
        <v>79</v>
      </c>
      <c r="C4355" s="299" t="s">
        <v>35</v>
      </c>
      <c r="D4355" s="302">
        <v>5.0526315789473681</v>
      </c>
      <c r="E4355" s="302">
        <v>768</v>
      </c>
      <c r="F4355" s="299" t="s">
        <v>354</v>
      </c>
    </row>
    <row r="4356" spans="1:6" x14ac:dyDescent="0.3">
      <c r="A4356" s="302">
        <v>202403</v>
      </c>
      <c r="B4356" s="299" t="s">
        <v>79</v>
      </c>
      <c r="C4356" s="299" t="s">
        <v>35</v>
      </c>
      <c r="D4356" s="302">
        <v>13</v>
      </c>
      <c r="E4356" s="302">
        <v>788</v>
      </c>
      <c r="F4356" s="299" t="s">
        <v>357</v>
      </c>
    </row>
    <row r="4357" spans="1:6" x14ac:dyDescent="0.3">
      <c r="A4357" s="302">
        <v>202403</v>
      </c>
      <c r="B4357" s="299" t="s">
        <v>79</v>
      </c>
      <c r="C4357" s="299" t="s">
        <v>35</v>
      </c>
      <c r="D4357" s="302">
        <v>3</v>
      </c>
      <c r="E4357" s="302">
        <v>792</v>
      </c>
      <c r="F4357" s="299" t="s">
        <v>358</v>
      </c>
    </row>
    <row r="4358" spans="1:6" x14ac:dyDescent="0.3">
      <c r="A4358" s="302">
        <v>202403</v>
      </c>
      <c r="B4358" s="299" t="s">
        <v>79</v>
      </c>
      <c r="C4358" s="299" t="s">
        <v>35</v>
      </c>
      <c r="D4358" s="302">
        <v>1</v>
      </c>
      <c r="E4358" s="302">
        <v>795</v>
      </c>
      <c r="F4358" s="299" t="s">
        <v>359</v>
      </c>
    </row>
    <row r="4359" spans="1:6" x14ac:dyDescent="0.3">
      <c r="A4359" s="302">
        <v>202403</v>
      </c>
      <c r="B4359" s="299" t="s">
        <v>79</v>
      </c>
      <c r="C4359" s="299" t="s">
        <v>35</v>
      </c>
      <c r="D4359" s="302">
        <v>3.8421052631578947</v>
      </c>
      <c r="E4359" s="302">
        <v>800</v>
      </c>
      <c r="F4359" s="299" t="s">
        <v>360</v>
      </c>
    </row>
    <row r="4360" spans="1:6" x14ac:dyDescent="0.3">
      <c r="A4360" s="302">
        <v>202403</v>
      </c>
      <c r="B4360" s="299" t="s">
        <v>79</v>
      </c>
      <c r="C4360" s="299" t="s">
        <v>35</v>
      </c>
      <c r="D4360" s="302">
        <v>8827.7368421052633</v>
      </c>
      <c r="E4360" s="302">
        <v>804</v>
      </c>
      <c r="F4360" s="299" t="s">
        <v>98</v>
      </c>
    </row>
    <row r="4361" spans="1:6" x14ac:dyDescent="0.3">
      <c r="A4361" s="302">
        <v>202403</v>
      </c>
      <c r="B4361" s="299" t="s">
        <v>79</v>
      </c>
      <c r="C4361" s="299" t="s">
        <v>35</v>
      </c>
      <c r="D4361" s="302">
        <v>3</v>
      </c>
      <c r="E4361" s="302">
        <v>807</v>
      </c>
      <c r="F4361" s="299" t="s">
        <v>361</v>
      </c>
    </row>
    <row r="4362" spans="1:6" x14ac:dyDescent="0.3">
      <c r="A4362" s="302">
        <v>202403</v>
      </c>
      <c r="B4362" s="299" t="s">
        <v>79</v>
      </c>
      <c r="C4362" s="299" t="s">
        <v>35</v>
      </c>
      <c r="D4362" s="302">
        <v>7</v>
      </c>
      <c r="E4362" s="302">
        <v>818</v>
      </c>
      <c r="F4362" s="299" t="s">
        <v>362</v>
      </c>
    </row>
    <row r="4363" spans="1:6" x14ac:dyDescent="0.3">
      <c r="A4363" s="302">
        <v>202403</v>
      </c>
      <c r="B4363" s="299" t="s">
        <v>79</v>
      </c>
      <c r="C4363" s="299" t="s">
        <v>35</v>
      </c>
      <c r="D4363" s="302">
        <v>156.94736842105263</v>
      </c>
      <c r="E4363" s="302">
        <v>826</v>
      </c>
      <c r="F4363" s="299" t="s">
        <v>110</v>
      </c>
    </row>
    <row r="4364" spans="1:6" x14ac:dyDescent="0.3">
      <c r="A4364" s="302">
        <v>202403</v>
      </c>
      <c r="B4364" s="299" t="s">
        <v>79</v>
      </c>
      <c r="C4364" s="299" t="s">
        <v>35</v>
      </c>
      <c r="D4364" s="302">
        <v>1</v>
      </c>
      <c r="E4364" s="302">
        <v>831</v>
      </c>
      <c r="F4364" s="299" t="s">
        <v>429</v>
      </c>
    </row>
    <row r="4365" spans="1:6" x14ac:dyDescent="0.3">
      <c r="A4365" s="302">
        <v>202403</v>
      </c>
      <c r="B4365" s="299" t="s">
        <v>79</v>
      </c>
      <c r="C4365" s="299" t="s">
        <v>35</v>
      </c>
      <c r="D4365" s="302">
        <v>7</v>
      </c>
      <c r="E4365" s="302">
        <v>834</v>
      </c>
      <c r="F4365" s="299" t="s">
        <v>364</v>
      </c>
    </row>
    <row r="4366" spans="1:6" x14ac:dyDescent="0.3">
      <c r="A4366" s="302">
        <v>202403</v>
      </c>
      <c r="B4366" s="299" t="s">
        <v>79</v>
      </c>
      <c r="C4366" s="299" t="s">
        <v>35</v>
      </c>
      <c r="D4366" s="302">
        <v>36.10526315789474</v>
      </c>
      <c r="E4366" s="302">
        <v>840</v>
      </c>
      <c r="F4366" s="299" t="s">
        <v>365</v>
      </c>
    </row>
    <row r="4367" spans="1:6" x14ac:dyDescent="0.3">
      <c r="A4367" s="302">
        <v>202403</v>
      </c>
      <c r="B4367" s="299" t="s">
        <v>79</v>
      </c>
      <c r="C4367" s="299" t="s">
        <v>35</v>
      </c>
      <c r="D4367" s="302">
        <v>10</v>
      </c>
      <c r="E4367" s="302">
        <v>854</v>
      </c>
      <c r="F4367" s="299" t="s">
        <v>367</v>
      </c>
    </row>
    <row r="4368" spans="1:6" x14ac:dyDescent="0.3">
      <c r="A4368" s="302">
        <v>202403</v>
      </c>
      <c r="B4368" s="299" t="s">
        <v>79</v>
      </c>
      <c r="C4368" s="299" t="s">
        <v>35</v>
      </c>
      <c r="D4368" s="302">
        <v>459.36842105263156</v>
      </c>
      <c r="E4368" s="302">
        <v>858</v>
      </c>
      <c r="F4368" s="299" t="s">
        <v>368</v>
      </c>
    </row>
    <row r="4369" spans="1:6" x14ac:dyDescent="0.3">
      <c r="A4369" s="302">
        <v>202403</v>
      </c>
      <c r="B4369" s="299" t="s">
        <v>79</v>
      </c>
      <c r="C4369" s="299" t="s">
        <v>35</v>
      </c>
      <c r="D4369" s="302">
        <v>19</v>
      </c>
      <c r="E4369" s="302">
        <v>860</v>
      </c>
      <c r="F4369" s="299" t="s">
        <v>369</v>
      </c>
    </row>
    <row r="4370" spans="1:6" x14ac:dyDescent="0.3">
      <c r="A4370" s="302">
        <v>202403</v>
      </c>
      <c r="B4370" s="299" t="s">
        <v>79</v>
      </c>
      <c r="C4370" s="299" t="s">
        <v>35</v>
      </c>
      <c r="D4370" s="302">
        <v>5552.3157894736842</v>
      </c>
      <c r="E4370" s="302">
        <v>862</v>
      </c>
      <c r="F4370" s="299" t="s">
        <v>111</v>
      </c>
    </row>
    <row r="4371" spans="1:6" x14ac:dyDescent="0.3">
      <c r="A4371" s="302">
        <v>202403</v>
      </c>
      <c r="B4371" s="299" t="s">
        <v>79</v>
      </c>
      <c r="C4371" s="299" t="s">
        <v>35</v>
      </c>
      <c r="D4371" s="302">
        <v>1</v>
      </c>
      <c r="E4371" s="302">
        <v>882</v>
      </c>
      <c r="F4371" s="299" t="s">
        <v>371</v>
      </c>
    </row>
    <row r="4372" spans="1:6" x14ac:dyDescent="0.3">
      <c r="A4372" s="302">
        <v>202403</v>
      </c>
      <c r="B4372" s="299" t="s">
        <v>79</v>
      </c>
      <c r="C4372" s="299" t="s">
        <v>35</v>
      </c>
      <c r="D4372" s="302">
        <v>14.157894736842104</v>
      </c>
      <c r="E4372" s="302">
        <v>952</v>
      </c>
      <c r="F4372" s="299" t="s">
        <v>459</v>
      </c>
    </row>
    <row r="4373" spans="1:6" x14ac:dyDescent="0.3">
      <c r="A4373" s="302">
        <v>202403</v>
      </c>
      <c r="B4373" s="299" t="s">
        <v>79</v>
      </c>
      <c r="C4373" s="299" t="s">
        <v>35</v>
      </c>
      <c r="D4373" s="302">
        <v>123.15789473684211</v>
      </c>
      <c r="E4373" s="302">
        <v>953</v>
      </c>
      <c r="F4373" s="299" t="s">
        <v>189</v>
      </c>
    </row>
    <row r="4374" spans="1:6" x14ac:dyDescent="0.3">
      <c r="A4374" s="302">
        <v>202403</v>
      </c>
      <c r="B4374" s="299" t="s">
        <v>79</v>
      </c>
      <c r="C4374" s="299" t="s">
        <v>35</v>
      </c>
      <c r="D4374" s="302">
        <v>1</v>
      </c>
      <c r="E4374" s="302">
        <v>955</v>
      </c>
      <c r="F4374" s="299" t="s">
        <v>189</v>
      </c>
    </row>
    <row r="4375" spans="1:6" x14ac:dyDescent="0.3">
      <c r="A4375" s="302">
        <v>202403</v>
      </c>
      <c r="B4375" s="299" t="s">
        <v>79</v>
      </c>
      <c r="C4375" s="299" t="s">
        <v>89</v>
      </c>
      <c r="D4375" s="302">
        <v>1</v>
      </c>
      <c r="E4375" s="302">
        <v>32</v>
      </c>
      <c r="F4375" s="299" t="s">
        <v>183</v>
      </c>
    </row>
    <row r="4376" spans="1:6" x14ac:dyDescent="0.3">
      <c r="A4376" s="302">
        <v>202403</v>
      </c>
      <c r="B4376" s="299" t="s">
        <v>79</v>
      </c>
      <c r="C4376" s="299" t="s">
        <v>89</v>
      </c>
      <c r="D4376" s="302">
        <v>7</v>
      </c>
      <c r="E4376" s="302">
        <v>170</v>
      </c>
      <c r="F4376" s="299" t="s">
        <v>102</v>
      </c>
    </row>
    <row r="4377" spans="1:6" x14ac:dyDescent="0.3">
      <c r="A4377" s="302">
        <v>202403</v>
      </c>
      <c r="B4377" s="299" t="s">
        <v>79</v>
      </c>
      <c r="C4377" s="299" t="s">
        <v>89</v>
      </c>
      <c r="D4377" s="302">
        <v>1</v>
      </c>
      <c r="E4377" s="302">
        <v>192</v>
      </c>
      <c r="F4377" s="299" t="s">
        <v>261</v>
      </c>
    </row>
    <row r="4378" spans="1:6" x14ac:dyDescent="0.3">
      <c r="A4378" s="302">
        <v>202403</v>
      </c>
      <c r="B4378" s="299" t="s">
        <v>79</v>
      </c>
      <c r="C4378" s="299" t="s">
        <v>89</v>
      </c>
      <c r="D4378" s="302">
        <v>1.4210526315789473</v>
      </c>
      <c r="E4378" s="302">
        <v>218</v>
      </c>
      <c r="F4378" s="299" t="s">
        <v>114</v>
      </c>
    </row>
    <row r="4379" spans="1:6" x14ac:dyDescent="0.3">
      <c r="A4379" s="302">
        <v>202403</v>
      </c>
      <c r="B4379" s="299" t="s">
        <v>79</v>
      </c>
      <c r="C4379" s="299" t="s">
        <v>89</v>
      </c>
      <c r="D4379" s="302">
        <v>3</v>
      </c>
      <c r="E4379" s="302">
        <v>222</v>
      </c>
      <c r="F4379" s="299" t="s">
        <v>264</v>
      </c>
    </row>
    <row r="4380" spans="1:6" x14ac:dyDescent="0.3">
      <c r="A4380" s="302">
        <v>202403</v>
      </c>
      <c r="B4380" s="299" t="s">
        <v>79</v>
      </c>
      <c r="C4380" s="299" t="s">
        <v>89</v>
      </c>
      <c r="D4380" s="302">
        <v>1</v>
      </c>
      <c r="E4380" s="302">
        <v>268</v>
      </c>
      <c r="F4380" s="299" t="s">
        <v>269</v>
      </c>
    </row>
    <row r="4381" spans="1:6" x14ac:dyDescent="0.3">
      <c r="A4381" s="302">
        <v>202403</v>
      </c>
      <c r="B4381" s="299" t="s">
        <v>79</v>
      </c>
      <c r="C4381" s="299" t="s">
        <v>89</v>
      </c>
      <c r="D4381" s="302">
        <v>3</v>
      </c>
      <c r="E4381" s="302">
        <v>340</v>
      </c>
      <c r="F4381" s="299" t="s">
        <v>190</v>
      </c>
    </row>
    <row r="4382" spans="1:6" x14ac:dyDescent="0.3">
      <c r="A4382" s="302">
        <v>202403</v>
      </c>
      <c r="B4382" s="299" t="s">
        <v>79</v>
      </c>
      <c r="C4382" s="299" t="s">
        <v>89</v>
      </c>
      <c r="D4382" s="302">
        <v>1.8947368421052631</v>
      </c>
      <c r="E4382" s="302">
        <v>504</v>
      </c>
      <c r="F4382" s="299" t="s">
        <v>95</v>
      </c>
    </row>
    <row r="4383" spans="1:6" x14ac:dyDescent="0.3">
      <c r="A4383" s="302">
        <v>202403</v>
      </c>
      <c r="B4383" s="299" t="s">
        <v>79</v>
      </c>
      <c r="C4383" s="299" t="s">
        <v>89</v>
      </c>
      <c r="D4383" s="302">
        <v>8.4210526315789469</v>
      </c>
      <c r="E4383" s="302">
        <v>558</v>
      </c>
      <c r="F4383" s="299" t="s">
        <v>191</v>
      </c>
    </row>
    <row r="4384" spans="1:6" x14ac:dyDescent="0.3">
      <c r="A4384" s="302">
        <v>202403</v>
      </c>
      <c r="B4384" s="299" t="s">
        <v>79</v>
      </c>
      <c r="C4384" s="299" t="s">
        <v>89</v>
      </c>
      <c r="D4384" s="302">
        <v>1</v>
      </c>
      <c r="E4384" s="302">
        <v>600</v>
      </c>
      <c r="F4384" s="299" t="s">
        <v>192</v>
      </c>
    </row>
    <row r="4385" spans="1:6" x14ac:dyDescent="0.3">
      <c r="A4385" s="302">
        <v>202403</v>
      </c>
      <c r="B4385" s="299" t="s">
        <v>79</v>
      </c>
      <c r="C4385" s="299" t="s">
        <v>89</v>
      </c>
      <c r="D4385" s="302">
        <v>1.631578947368421</v>
      </c>
      <c r="E4385" s="302">
        <v>604</v>
      </c>
      <c r="F4385" s="299" t="s">
        <v>326</v>
      </c>
    </row>
    <row r="4386" spans="1:6" x14ac:dyDescent="0.3">
      <c r="A4386" s="302">
        <v>202403</v>
      </c>
      <c r="B4386" s="299" t="s">
        <v>79</v>
      </c>
      <c r="C4386" s="299" t="s">
        <v>89</v>
      </c>
      <c r="D4386" s="302">
        <v>1</v>
      </c>
      <c r="E4386" s="302">
        <v>608</v>
      </c>
      <c r="F4386" s="299" t="s">
        <v>327</v>
      </c>
    </row>
    <row r="4387" spans="1:6" x14ac:dyDescent="0.3">
      <c r="A4387" s="302">
        <v>202403</v>
      </c>
      <c r="B4387" s="299" t="s">
        <v>79</v>
      </c>
      <c r="C4387" s="299" t="s">
        <v>89</v>
      </c>
      <c r="D4387" s="302">
        <v>3.8947368421052633</v>
      </c>
      <c r="E4387" s="302">
        <v>724</v>
      </c>
      <c r="F4387" s="299" t="s">
        <v>223</v>
      </c>
    </row>
    <row r="4388" spans="1:6" x14ac:dyDescent="0.3">
      <c r="A4388" s="302">
        <v>202403</v>
      </c>
      <c r="B4388" s="299" t="s">
        <v>79</v>
      </c>
      <c r="C4388" s="299" t="s">
        <v>89</v>
      </c>
      <c r="D4388" s="302">
        <v>1</v>
      </c>
      <c r="E4388" s="302">
        <v>804</v>
      </c>
      <c r="F4388" s="299" t="s">
        <v>98</v>
      </c>
    </row>
    <row r="4389" spans="1:6" x14ac:dyDescent="0.3">
      <c r="A4389" s="302">
        <v>202403</v>
      </c>
      <c r="B4389" s="299" t="s">
        <v>79</v>
      </c>
      <c r="C4389" s="299" t="s">
        <v>36</v>
      </c>
      <c r="D4389" s="302">
        <v>8.9473684210526319</v>
      </c>
      <c r="E4389" s="302">
        <v>8</v>
      </c>
      <c r="F4389" s="299" t="s">
        <v>227</v>
      </c>
    </row>
    <row r="4390" spans="1:6" x14ac:dyDescent="0.3">
      <c r="A4390" s="302">
        <v>202403</v>
      </c>
      <c r="B4390" s="299" t="s">
        <v>79</v>
      </c>
      <c r="C4390" s="299" t="s">
        <v>36</v>
      </c>
      <c r="D4390" s="302">
        <v>42.842105263157897</v>
      </c>
      <c r="E4390" s="302">
        <v>12</v>
      </c>
      <c r="F4390" s="299" t="s">
        <v>229</v>
      </c>
    </row>
    <row r="4391" spans="1:6" x14ac:dyDescent="0.3">
      <c r="A4391" s="302">
        <v>202403</v>
      </c>
      <c r="B4391" s="299" t="s">
        <v>79</v>
      </c>
      <c r="C4391" s="299" t="s">
        <v>36</v>
      </c>
      <c r="D4391" s="302">
        <v>1</v>
      </c>
      <c r="E4391" s="302">
        <v>24</v>
      </c>
      <c r="F4391" s="299" t="s">
        <v>231</v>
      </c>
    </row>
    <row r="4392" spans="1:6" x14ac:dyDescent="0.3">
      <c r="A4392" s="302">
        <v>202403</v>
      </c>
      <c r="B4392" s="299" t="s">
        <v>79</v>
      </c>
      <c r="C4392" s="299" t="s">
        <v>36</v>
      </c>
      <c r="D4392" s="302">
        <v>2</v>
      </c>
      <c r="E4392" s="302">
        <v>31</v>
      </c>
      <c r="F4392" s="299" t="s">
        <v>232</v>
      </c>
    </row>
    <row r="4393" spans="1:6" x14ac:dyDescent="0.3">
      <c r="A4393" s="302">
        <v>202403</v>
      </c>
      <c r="B4393" s="299" t="s">
        <v>79</v>
      </c>
      <c r="C4393" s="299" t="s">
        <v>36</v>
      </c>
      <c r="D4393" s="302">
        <v>99.84210526315789</v>
      </c>
      <c r="E4393" s="302">
        <v>32</v>
      </c>
      <c r="F4393" s="299" t="s">
        <v>183</v>
      </c>
    </row>
    <row r="4394" spans="1:6" x14ac:dyDescent="0.3">
      <c r="A4394" s="302">
        <v>202403</v>
      </c>
      <c r="B4394" s="299" t="s">
        <v>79</v>
      </c>
      <c r="C4394" s="299" t="s">
        <v>36</v>
      </c>
      <c r="D4394" s="302">
        <v>1</v>
      </c>
      <c r="E4394" s="302">
        <v>36</v>
      </c>
      <c r="F4394" s="299" t="s">
        <v>233</v>
      </c>
    </row>
    <row r="4395" spans="1:6" x14ac:dyDescent="0.3">
      <c r="A4395" s="302">
        <v>202403</v>
      </c>
      <c r="B4395" s="299" t="s">
        <v>79</v>
      </c>
      <c r="C4395" s="299" t="s">
        <v>36</v>
      </c>
      <c r="D4395" s="302">
        <v>6.4736842105263159</v>
      </c>
      <c r="E4395" s="302">
        <v>40</v>
      </c>
      <c r="F4395" s="299" t="s">
        <v>100</v>
      </c>
    </row>
    <row r="4396" spans="1:6" x14ac:dyDescent="0.3">
      <c r="A4396" s="302">
        <v>202403</v>
      </c>
      <c r="B4396" s="299" t="s">
        <v>79</v>
      </c>
      <c r="C4396" s="299" t="s">
        <v>36</v>
      </c>
      <c r="D4396" s="302">
        <v>15.157894736842104</v>
      </c>
      <c r="E4396" s="302">
        <v>50</v>
      </c>
      <c r="F4396" s="299" t="s">
        <v>236</v>
      </c>
    </row>
    <row r="4397" spans="1:6" x14ac:dyDescent="0.3">
      <c r="A4397" s="302">
        <v>202403</v>
      </c>
      <c r="B4397" s="299" t="s">
        <v>79</v>
      </c>
      <c r="C4397" s="299" t="s">
        <v>36</v>
      </c>
      <c r="D4397" s="302">
        <v>26.210526315789473</v>
      </c>
      <c r="E4397" s="302">
        <v>51</v>
      </c>
      <c r="F4397" s="299" t="s">
        <v>237</v>
      </c>
    </row>
    <row r="4398" spans="1:6" x14ac:dyDescent="0.3">
      <c r="A4398" s="302">
        <v>202403</v>
      </c>
      <c r="B4398" s="299" t="s">
        <v>79</v>
      </c>
      <c r="C4398" s="299" t="s">
        <v>36</v>
      </c>
      <c r="D4398" s="302">
        <v>7</v>
      </c>
      <c r="E4398" s="302">
        <v>56</v>
      </c>
      <c r="F4398" s="299" t="s">
        <v>239</v>
      </c>
    </row>
    <row r="4399" spans="1:6" x14ac:dyDescent="0.3">
      <c r="A4399" s="302">
        <v>202403</v>
      </c>
      <c r="B4399" s="299" t="s">
        <v>79</v>
      </c>
      <c r="C4399" s="299" t="s">
        <v>36</v>
      </c>
      <c r="D4399" s="302">
        <v>2</v>
      </c>
      <c r="E4399" s="302">
        <v>64</v>
      </c>
      <c r="F4399" s="299" t="s">
        <v>374</v>
      </c>
    </row>
    <row r="4400" spans="1:6" x14ac:dyDescent="0.3">
      <c r="A4400" s="302">
        <v>202403</v>
      </c>
      <c r="B4400" s="299" t="s">
        <v>79</v>
      </c>
      <c r="C4400" s="299" t="s">
        <v>36</v>
      </c>
      <c r="D4400" s="302">
        <v>368.10526315789474</v>
      </c>
      <c r="E4400" s="302">
        <v>68</v>
      </c>
      <c r="F4400" s="299" t="s">
        <v>241</v>
      </c>
    </row>
    <row r="4401" spans="1:6" x14ac:dyDescent="0.3">
      <c r="A4401" s="302">
        <v>202403</v>
      </c>
      <c r="B4401" s="299" t="s">
        <v>79</v>
      </c>
      <c r="C4401" s="299" t="s">
        <v>36</v>
      </c>
      <c r="D4401" s="302">
        <v>2</v>
      </c>
      <c r="E4401" s="302">
        <v>70</v>
      </c>
      <c r="F4401" s="299" t="s">
        <v>242</v>
      </c>
    </row>
    <row r="4402" spans="1:6" x14ac:dyDescent="0.3">
      <c r="A4402" s="302">
        <v>202403</v>
      </c>
      <c r="B4402" s="299" t="s">
        <v>79</v>
      </c>
      <c r="C4402" s="299" t="s">
        <v>36</v>
      </c>
      <c r="D4402" s="302">
        <v>127.63157894736842</v>
      </c>
      <c r="E4402" s="302">
        <v>76</v>
      </c>
      <c r="F4402" s="299" t="s">
        <v>243</v>
      </c>
    </row>
    <row r="4403" spans="1:6" x14ac:dyDescent="0.3">
      <c r="A4403" s="302">
        <v>202403</v>
      </c>
      <c r="B4403" s="299" t="s">
        <v>79</v>
      </c>
      <c r="C4403" s="299" t="s">
        <v>36</v>
      </c>
      <c r="D4403" s="302">
        <v>133.05263157894737</v>
      </c>
      <c r="E4403" s="302">
        <v>100</v>
      </c>
      <c r="F4403" s="299" t="s">
        <v>101</v>
      </c>
    </row>
    <row r="4404" spans="1:6" x14ac:dyDescent="0.3">
      <c r="A4404" s="302">
        <v>202403</v>
      </c>
      <c r="B4404" s="299" t="s">
        <v>79</v>
      </c>
      <c r="C4404" s="299" t="s">
        <v>36</v>
      </c>
      <c r="D4404" s="302">
        <v>8</v>
      </c>
      <c r="E4404" s="302">
        <v>112</v>
      </c>
      <c r="F4404" s="299" t="s">
        <v>247</v>
      </c>
    </row>
    <row r="4405" spans="1:6" x14ac:dyDescent="0.3">
      <c r="A4405" s="302">
        <v>202403</v>
      </c>
      <c r="B4405" s="299" t="s">
        <v>79</v>
      </c>
      <c r="C4405" s="299" t="s">
        <v>36</v>
      </c>
      <c r="D4405" s="302">
        <v>12.368421052631579</v>
      </c>
      <c r="E4405" s="302">
        <v>120</v>
      </c>
      <c r="F4405" s="299" t="s">
        <v>249</v>
      </c>
    </row>
    <row r="4406" spans="1:6" x14ac:dyDescent="0.3">
      <c r="A4406" s="302">
        <v>202403</v>
      </c>
      <c r="B4406" s="299" t="s">
        <v>79</v>
      </c>
      <c r="C4406" s="299" t="s">
        <v>36</v>
      </c>
      <c r="D4406" s="302">
        <v>7</v>
      </c>
      <c r="E4406" s="302">
        <v>132</v>
      </c>
      <c r="F4406" s="299" t="s">
        <v>251</v>
      </c>
    </row>
    <row r="4407" spans="1:6" x14ac:dyDescent="0.3">
      <c r="A4407" s="302">
        <v>202403</v>
      </c>
      <c r="B4407" s="299" t="s">
        <v>79</v>
      </c>
      <c r="C4407" s="299" t="s">
        <v>36</v>
      </c>
      <c r="D4407" s="302">
        <v>4</v>
      </c>
      <c r="E4407" s="302">
        <v>144</v>
      </c>
      <c r="F4407" s="299" t="s">
        <v>253</v>
      </c>
    </row>
    <row r="4408" spans="1:6" x14ac:dyDescent="0.3">
      <c r="A4408" s="302">
        <v>202403</v>
      </c>
      <c r="B4408" s="299" t="s">
        <v>79</v>
      </c>
      <c r="C4408" s="299" t="s">
        <v>36</v>
      </c>
      <c r="D4408" s="302">
        <v>45.842105263157897</v>
      </c>
      <c r="E4408" s="302">
        <v>152</v>
      </c>
      <c r="F4408" s="299" t="s">
        <v>254</v>
      </c>
    </row>
    <row r="4409" spans="1:6" x14ac:dyDescent="0.3">
      <c r="A4409" s="302">
        <v>202403</v>
      </c>
      <c r="B4409" s="299" t="s">
        <v>79</v>
      </c>
      <c r="C4409" s="299" t="s">
        <v>36</v>
      </c>
      <c r="D4409" s="302">
        <v>63.736842105263158</v>
      </c>
      <c r="E4409" s="302">
        <v>156</v>
      </c>
      <c r="F4409" s="299" t="s">
        <v>112</v>
      </c>
    </row>
    <row r="4410" spans="1:6" x14ac:dyDescent="0.3">
      <c r="A4410" s="302">
        <v>202403</v>
      </c>
      <c r="B4410" s="299" t="s">
        <v>79</v>
      </c>
      <c r="C4410" s="299" t="s">
        <v>36</v>
      </c>
      <c r="D4410" s="302">
        <v>1</v>
      </c>
      <c r="E4410" s="302">
        <v>158</v>
      </c>
      <c r="F4410" s="299" t="s">
        <v>255</v>
      </c>
    </row>
    <row r="4411" spans="1:6" x14ac:dyDescent="0.3">
      <c r="A4411" s="302">
        <v>202403</v>
      </c>
      <c r="B4411" s="299" t="s">
        <v>79</v>
      </c>
      <c r="C4411" s="299" t="s">
        <v>36</v>
      </c>
      <c r="D4411" s="302">
        <v>1088.9473684210527</v>
      </c>
      <c r="E4411" s="302">
        <v>170</v>
      </c>
      <c r="F4411" s="299" t="s">
        <v>102</v>
      </c>
    </row>
    <row r="4412" spans="1:6" x14ac:dyDescent="0.3">
      <c r="A4412" s="302">
        <v>202403</v>
      </c>
      <c r="B4412" s="299" t="s">
        <v>79</v>
      </c>
      <c r="C4412" s="299" t="s">
        <v>36</v>
      </c>
      <c r="D4412" s="302">
        <v>5</v>
      </c>
      <c r="E4412" s="302">
        <v>178</v>
      </c>
      <c r="F4412" s="299" t="s">
        <v>258</v>
      </c>
    </row>
    <row r="4413" spans="1:6" x14ac:dyDescent="0.3">
      <c r="A4413" s="302">
        <v>202403</v>
      </c>
      <c r="B4413" s="299" t="s">
        <v>79</v>
      </c>
      <c r="C4413" s="299" t="s">
        <v>36</v>
      </c>
      <c r="D4413" s="302">
        <v>1</v>
      </c>
      <c r="E4413" s="302">
        <v>180</v>
      </c>
      <c r="F4413" s="299" t="s">
        <v>259</v>
      </c>
    </row>
    <row r="4414" spans="1:6" x14ac:dyDescent="0.3">
      <c r="A4414" s="302">
        <v>202403</v>
      </c>
      <c r="B4414" s="299" t="s">
        <v>79</v>
      </c>
      <c r="C4414" s="299" t="s">
        <v>36</v>
      </c>
      <c r="D4414" s="302">
        <v>5.8421052631578947</v>
      </c>
      <c r="E4414" s="302">
        <v>188</v>
      </c>
      <c r="F4414" s="299" t="s">
        <v>260</v>
      </c>
    </row>
    <row r="4415" spans="1:6" x14ac:dyDescent="0.3">
      <c r="A4415" s="302">
        <v>202403</v>
      </c>
      <c r="B4415" s="299" t="s">
        <v>79</v>
      </c>
      <c r="C4415" s="299" t="s">
        <v>36</v>
      </c>
      <c r="D4415" s="302">
        <v>1</v>
      </c>
      <c r="E4415" s="302">
        <v>191</v>
      </c>
      <c r="F4415" s="299" t="s">
        <v>103</v>
      </c>
    </row>
    <row r="4416" spans="1:6" x14ac:dyDescent="0.3">
      <c r="A4416" s="302">
        <v>202403</v>
      </c>
      <c r="B4416" s="299" t="s">
        <v>79</v>
      </c>
      <c r="C4416" s="299" t="s">
        <v>36</v>
      </c>
      <c r="D4416" s="302">
        <v>221.63157894736841</v>
      </c>
      <c r="E4416" s="302">
        <v>192</v>
      </c>
      <c r="F4416" s="299" t="s">
        <v>261</v>
      </c>
    </row>
    <row r="4417" spans="1:6" x14ac:dyDescent="0.3">
      <c r="A4417" s="302">
        <v>202403</v>
      </c>
      <c r="B4417" s="299" t="s">
        <v>79</v>
      </c>
      <c r="C4417" s="299" t="s">
        <v>36</v>
      </c>
      <c r="D4417" s="302">
        <v>6</v>
      </c>
      <c r="E4417" s="302">
        <v>203</v>
      </c>
      <c r="F4417" s="299" t="s">
        <v>224</v>
      </c>
    </row>
    <row r="4418" spans="1:6" x14ac:dyDescent="0.3">
      <c r="A4418" s="302">
        <v>202403</v>
      </c>
      <c r="B4418" s="299" t="s">
        <v>79</v>
      </c>
      <c r="C4418" s="299" t="s">
        <v>36</v>
      </c>
      <c r="D4418" s="302">
        <v>1</v>
      </c>
      <c r="E4418" s="302">
        <v>204</v>
      </c>
      <c r="F4418" s="299" t="s">
        <v>262</v>
      </c>
    </row>
    <row r="4419" spans="1:6" x14ac:dyDescent="0.3">
      <c r="A4419" s="302">
        <v>202403</v>
      </c>
      <c r="B4419" s="299" t="s">
        <v>79</v>
      </c>
      <c r="C4419" s="299" t="s">
        <v>36</v>
      </c>
      <c r="D4419" s="302">
        <v>1</v>
      </c>
      <c r="E4419" s="302">
        <v>208</v>
      </c>
      <c r="F4419" s="299" t="s">
        <v>113</v>
      </c>
    </row>
    <row r="4420" spans="1:6" x14ac:dyDescent="0.3">
      <c r="A4420" s="302">
        <v>202403</v>
      </c>
      <c r="B4420" s="299" t="s">
        <v>79</v>
      </c>
      <c r="C4420" s="299" t="s">
        <v>36</v>
      </c>
      <c r="D4420" s="302">
        <v>2</v>
      </c>
      <c r="E4420" s="302">
        <v>212</v>
      </c>
      <c r="F4420" s="299" t="s">
        <v>263</v>
      </c>
    </row>
    <row r="4421" spans="1:6" x14ac:dyDescent="0.3">
      <c r="A4421" s="302">
        <v>202403</v>
      </c>
      <c r="B4421" s="299" t="s">
        <v>79</v>
      </c>
      <c r="C4421" s="299" t="s">
        <v>36</v>
      </c>
      <c r="D4421" s="302">
        <v>82.05263157894737</v>
      </c>
      <c r="E4421" s="302">
        <v>214</v>
      </c>
      <c r="F4421" s="299" t="s">
        <v>225</v>
      </c>
    </row>
    <row r="4422" spans="1:6" x14ac:dyDescent="0.3">
      <c r="A4422" s="302">
        <v>202403</v>
      </c>
      <c r="B4422" s="299" t="s">
        <v>79</v>
      </c>
      <c r="C4422" s="299" t="s">
        <v>36</v>
      </c>
      <c r="D4422" s="302">
        <v>223.63157894736841</v>
      </c>
      <c r="E4422" s="302">
        <v>218</v>
      </c>
      <c r="F4422" s="299" t="s">
        <v>114</v>
      </c>
    </row>
    <row r="4423" spans="1:6" x14ac:dyDescent="0.3">
      <c r="A4423" s="302">
        <v>202403</v>
      </c>
      <c r="B4423" s="299" t="s">
        <v>79</v>
      </c>
      <c r="C4423" s="299" t="s">
        <v>36</v>
      </c>
      <c r="D4423" s="302">
        <v>157.47368421052633</v>
      </c>
      <c r="E4423" s="302">
        <v>222</v>
      </c>
      <c r="F4423" s="299" t="s">
        <v>264</v>
      </c>
    </row>
    <row r="4424" spans="1:6" x14ac:dyDescent="0.3">
      <c r="A4424" s="302">
        <v>202403</v>
      </c>
      <c r="B4424" s="299" t="s">
        <v>79</v>
      </c>
      <c r="C4424" s="299" t="s">
        <v>36</v>
      </c>
      <c r="D4424" s="302">
        <v>11.263157894736842</v>
      </c>
      <c r="E4424" s="302">
        <v>226</v>
      </c>
      <c r="F4424" s="299" t="s">
        <v>265</v>
      </c>
    </row>
    <row r="4425" spans="1:6" x14ac:dyDescent="0.3">
      <c r="A4425" s="302">
        <v>202403</v>
      </c>
      <c r="B4425" s="299" t="s">
        <v>79</v>
      </c>
      <c r="C4425" s="299" t="s">
        <v>36</v>
      </c>
      <c r="D4425" s="302">
        <v>4</v>
      </c>
      <c r="E4425" s="302">
        <v>233</v>
      </c>
      <c r="F4425" s="299" t="s">
        <v>104</v>
      </c>
    </row>
    <row r="4426" spans="1:6" x14ac:dyDescent="0.3">
      <c r="A4426" s="302">
        <v>202403</v>
      </c>
      <c r="B4426" s="299" t="s">
        <v>79</v>
      </c>
      <c r="C4426" s="299" t="s">
        <v>36</v>
      </c>
      <c r="D4426" s="302">
        <v>1</v>
      </c>
      <c r="E4426" s="302">
        <v>239</v>
      </c>
      <c r="F4426" s="299" t="s">
        <v>404</v>
      </c>
    </row>
    <row r="4427" spans="1:6" x14ac:dyDescent="0.3">
      <c r="A4427" s="302">
        <v>202403</v>
      </c>
      <c r="B4427" s="299" t="s">
        <v>79</v>
      </c>
      <c r="C4427" s="299" t="s">
        <v>36</v>
      </c>
      <c r="D4427" s="302">
        <v>1</v>
      </c>
      <c r="E4427" s="302">
        <v>246</v>
      </c>
      <c r="F4427" s="299" t="s">
        <v>116</v>
      </c>
    </row>
    <row r="4428" spans="1:6" x14ac:dyDescent="0.3">
      <c r="A4428" s="302">
        <v>202403</v>
      </c>
      <c r="B4428" s="299" t="s">
        <v>79</v>
      </c>
      <c r="C4428" s="299" t="s">
        <v>36</v>
      </c>
      <c r="D4428" s="302">
        <v>29</v>
      </c>
      <c r="E4428" s="302">
        <v>250</v>
      </c>
      <c r="F4428" s="299" t="s">
        <v>105</v>
      </c>
    </row>
    <row r="4429" spans="1:6" x14ac:dyDescent="0.3">
      <c r="A4429" s="302">
        <v>202403</v>
      </c>
      <c r="B4429" s="299" t="s">
        <v>79</v>
      </c>
      <c r="C4429" s="299" t="s">
        <v>36</v>
      </c>
      <c r="D4429" s="302">
        <v>59.578947368421055</v>
      </c>
      <c r="E4429" s="302">
        <v>268</v>
      </c>
      <c r="F4429" s="299" t="s">
        <v>269</v>
      </c>
    </row>
    <row r="4430" spans="1:6" x14ac:dyDescent="0.3">
      <c r="A4430" s="302">
        <v>202403</v>
      </c>
      <c r="B4430" s="299" t="s">
        <v>79</v>
      </c>
      <c r="C4430" s="299" t="s">
        <v>36</v>
      </c>
      <c r="D4430" s="302">
        <v>104.36842105263158</v>
      </c>
      <c r="E4430" s="302">
        <v>270</v>
      </c>
      <c r="F4430" s="299" t="s">
        <v>270</v>
      </c>
    </row>
    <row r="4431" spans="1:6" x14ac:dyDescent="0.3">
      <c r="A4431" s="302">
        <v>202403</v>
      </c>
      <c r="B4431" s="299" t="s">
        <v>79</v>
      </c>
      <c r="C4431" s="299" t="s">
        <v>36</v>
      </c>
      <c r="D4431" s="302">
        <v>79.631578947368425</v>
      </c>
      <c r="E4431" s="302">
        <v>276</v>
      </c>
      <c r="F4431" s="299" t="s">
        <v>99</v>
      </c>
    </row>
    <row r="4432" spans="1:6" x14ac:dyDescent="0.3">
      <c r="A4432" s="302">
        <v>202403</v>
      </c>
      <c r="B4432" s="299" t="s">
        <v>79</v>
      </c>
      <c r="C4432" s="299" t="s">
        <v>36</v>
      </c>
      <c r="D4432" s="302">
        <v>40.89473684210526</v>
      </c>
      <c r="E4432" s="302">
        <v>288</v>
      </c>
      <c r="F4432" s="299" t="s">
        <v>272</v>
      </c>
    </row>
    <row r="4433" spans="1:6" x14ac:dyDescent="0.3">
      <c r="A4433" s="302">
        <v>202403</v>
      </c>
      <c r="B4433" s="299" t="s">
        <v>79</v>
      </c>
      <c r="C4433" s="299" t="s">
        <v>36</v>
      </c>
      <c r="D4433" s="302">
        <v>1</v>
      </c>
      <c r="E4433" s="302">
        <v>300</v>
      </c>
      <c r="F4433" s="299" t="s">
        <v>117</v>
      </c>
    </row>
    <row r="4434" spans="1:6" x14ac:dyDescent="0.3">
      <c r="A4434" s="302">
        <v>202403</v>
      </c>
      <c r="B4434" s="299" t="s">
        <v>79</v>
      </c>
      <c r="C4434" s="299" t="s">
        <v>36</v>
      </c>
      <c r="D4434" s="302">
        <v>1</v>
      </c>
      <c r="E4434" s="302">
        <v>304</v>
      </c>
      <c r="F4434" s="299" t="s">
        <v>381</v>
      </c>
    </row>
    <row r="4435" spans="1:6" x14ac:dyDescent="0.3">
      <c r="A4435" s="302">
        <v>202403</v>
      </c>
      <c r="B4435" s="299" t="s">
        <v>79</v>
      </c>
      <c r="C4435" s="299" t="s">
        <v>36</v>
      </c>
      <c r="D4435" s="302">
        <v>49.526315789473685</v>
      </c>
      <c r="E4435" s="302">
        <v>320</v>
      </c>
      <c r="F4435" s="299" t="s">
        <v>274</v>
      </c>
    </row>
    <row r="4436" spans="1:6" x14ac:dyDescent="0.3">
      <c r="A4436" s="302">
        <v>202403</v>
      </c>
      <c r="B4436" s="299" t="s">
        <v>79</v>
      </c>
      <c r="C4436" s="299" t="s">
        <v>36</v>
      </c>
      <c r="D4436" s="302">
        <v>24.157894736842106</v>
      </c>
      <c r="E4436" s="302">
        <v>324</v>
      </c>
      <c r="F4436" s="299" t="s">
        <v>275</v>
      </c>
    </row>
    <row r="4437" spans="1:6" x14ac:dyDescent="0.3">
      <c r="A4437" s="302">
        <v>202403</v>
      </c>
      <c r="B4437" s="299" t="s">
        <v>79</v>
      </c>
      <c r="C4437" s="299" t="s">
        <v>36</v>
      </c>
      <c r="D4437" s="302">
        <v>1</v>
      </c>
      <c r="E4437" s="302">
        <v>328</v>
      </c>
      <c r="F4437" s="299" t="s">
        <v>276</v>
      </c>
    </row>
    <row r="4438" spans="1:6" x14ac:dyDescent="0.3">
      <c r="A4438" s="302">
        <v>202403</v>
      </c>
      <c r="B4438" s="299" t="s">
        <v>79</v>
      </c>
      <c r="C4438" s="299" t="s">
        <v>36</v>
      </c>
      <c r="D4438" s="302">
        <v>2.8421052631578947</v>
      </c>
      <c r="E4438" s="302">
        <v>332</v>
      </c>
      <c r="F4438" s="299" t="s">
        <v>277</v>
      </c>
    </row>
    <row r="4439" spans="1:6" x14ac:dyDescent="0.3">
      <c r="A4439" s="302">
        <v>202403</v>
      </c>
      <c r="B4439" s="299" t="s">
        <v>79</v>
      </c>
      <c r="C4439" s="299" t="s">
        <v>36</v>
      </c>
      <c r="D4439" s="302">
        <v>790.9473684210526</v>
      </c>
      <c r="E4439" s="302">
        <v>340</v>
      </c>
      <c r="F4439" s="299" t="s">
        <v>190</v>
      </c>
    </row>
    <row r="4440" spans="1:6" x14ac:dyDescent="0.3">
      <c r="A4440" s="302">
        <v>202403</v>
      </c>
      <c r="B4440" s="299" t="s">
        <v>79</v>
      </c>
      <c r="C4440" s="299" t="s">
        <v>36</v>
      </c>
      <c r="D4440" s="302">
        <v>4</v>
      </c>
      <c r="E4440" s="302">
        <v>348</v>
      </c>
      <c r="F4440" s="299" t="s">
        <v>279</v>
      </c>
    </row>
    <row r="4441" spans="1:6" x14ac:dyDescent="0.3">
      <c r="A4441" s="302">
        <v>202403</v>
      </c>
      <c r="B4441" s="299" t="s">
        <v>79</v>
      </c>
      <c r="C4441" s="299" t="s">
        <v>36</v>
      </c>
      <c r="D4441" s="302">
        <v>98.473684210526315</v>
      </c>
      <c r="E4441" s="302">
        <v>356</v>
      </c>
      <c r="F4441" s="299" t="s">
        <v>281</v>
      </c>
    </row>
    <row r="4442" spans="1:6" x14ac:dyDescent="0.3">
      <c r="A4442" s="302">
        <v>202403</v>
      </c>
      <c r="B4442" s="299" t="s">
        <v>79</v>
      </c>
      <c r="C4442" s="299" t="s">
        <v>36</v>
      </c>
      <c r="D4442" s="302">
        <v>2</v>
      </c>
      <c r="E4442" s="302">
        <v>360</v>
      </c>
      <c r="F4442" s="299" t="s">
        <v>282</v>
      </c>
    </row>
    <row r="4443" spans="1:6" x14ac:dyDescent="0.3">
      <c r="A4443" s="302">
        <v>202403</v>
      </c>
      <c r="B4443" s="299" t="s">
        <v>79</v>
      </c>
      <c r="C4443" s="299" t="s">
        <v>36</v>
      </c>
      <c r="D4443" s="302">
        <v>8.7368421052631575</v>
      </c>
      <c r="E4443" s="302">
        <v>364</v>
      </c>
      <c r="F4443" s="299" t="s">
        <v>283</v>
      </c>
    </row>
    <row r="4444" spans="1:6" x14ac:dyDescent="0.3">
      <c r="A4444" s="302">
        <v>202403</v>
      </c>
      <c r="B4444" s="299" t="s">
        <v>79</v>
      </c>
      <c r="C4444" s="299" t="s">
        <v>36</v>
      </c>
      <c r="D4444" s="302">
        <v>1.0526315789473684</v>
      </c>
      <c r="E4444" s="302">
        <v>368</v>
      </c>
      <c r="F4444" s="299" t="s">
        <v>284</v>
      </c>
    </row>
    <row r="4445" spans="1:6" x14ac:dyDescent="0.3">
      <c r="A4445" s="302">
        <v>202403</v>
      </c>
      <c r="B4445" s="299" t="s">
        <v>79</v>
      </c>
      <c r="C4445" s="299" t="s">
        <v>36</v>
      </c>
      <c r="D4445" s="302">
        <v>3.4736842105263159</v>
      </c>
      <c r="E4445" s="302">
        <v>372</v>
      </c>
      <c r="F4445" s="299" t="s">
        <v>106</v>
      </c>
    </row>
    <row r="4446" spans="1:6" x14ac:dyDescent="0.3">
      <c r="A4446" s="302">
        <v>202403</v>
      </c>
      <c r="B4446" s="299" t="s">
        <v>79</v>
      </c>
      <c r="C4446" s="299" t="s">
        <v>36</v>
      </c>
      <c r="D4446" s="302">
        <v>91.578947368421055</v>
      </c>
      <c r="E4446" s="302">
        <v>380</v>
      </c>
      <c r="F4446" s="299" t="s">
        <v>107</v>
      </c>
    </row>
    <row r="4447" spans="1:6" x14ac:dyDescent="0.3">
      <c r="A4447" s="302">
        <v>202403</v>
      </c>
      <c r="B4447" s="299" t="s">
        <v>79</v>
      </c>
      <c r="C4447" s="299" t="s">
        <v>36</v>
      </c>
      <c r="D4447" s="302">
        <v>8.6315789473684212</v>
      </c>
      <c r="E4447" s="302">
        <v>384</v>
      </c>
      <c r="F4447" s="299" t="s">
        <v>286</v>
      </c>
    </row>
    <row r="4448" spans="1:6" x14ac:dyDescent="0.3">
      <c r="A4448" s="302">
        <v>202403</v>
      </c>
      <c r="B4448" s="299" t="s">
        <v>79</v>
      </c>
      <c r="C4448" s="299" t="s">
        <v>36</v>
      </c>
      <c r="D4448" s="302">
        <v>2</v>
      </c>
      <c r="E4448" s="302">
        <v>392</v>
      </c>
      <c r="F4448" s="299" t="s">
        <v>288</v>
      </c>
    </row>
    <row r="4449" spans="1:6" x14ac:dyDescent="0.3">
      <c r="A4449" s="302">
        <v>202403</v>
      </c>
      <c r="B4449" s="299" t="s">
        <v>79</v>
      </c>
      <c r="C4449" s="299" t="s">
        <v>36</v>
      </c>
      <c r="D4449" s="302">
        <v>3</v>
      </c>
      <c r="E4449" s="302">
        <v>398</v>
      </c>
      <c r="F4449" s="299" t="s">
        <v>289</v>
      </c>
    </row>
    <row r="4450" spans="1:6" x14ac:dyDescent="0.3">
      <c r="A4450" s="302">
        <v>202403</v>
      </c>
      <c r="B4450" s="299" t="s">
        <v>79</v>
      </c>
      <c r="C4450" s="299" t="s">
        <v>36</v>
      </c>
      <c r="D4450" s="302">
        <v>1</v>
      </c>
      <c r="E4450" s="302">
        <v>400</v>
      </c>
      <c r="F4450" s="299" t="s">
        <v>290</v>
      </c>
    </row>
    <row r="4451" spans="1:6" x14ac:dyDescent="0.3">
      <c r="A4451" s="302">
        <v>202403</v>
      </c>
      <c r="B4451" s="299" t="s">
        <v>79</v>
      </c>
      <c r="C4451" s="299" t="s">
        <v>36</v>
      </c>
      <c r="D4451" s="302">
        <v>3</v>
      </c>
      <c r="E4451" s="302">
        <v>404</v>
      </c>
      <c r="F4451" s="299" t="s">
        <v>291</v>
      </c>
    </row>
    <row r="4452" spans="1:6" x14ac:dyDescent="0.3">
      <c r="A4452" s="302">
        <v>202403</v>
      </c>
      <c r="B4452" s="299" t="s">
        <v>79</v>
      </c>
      <c r="C4452" s="299" t="s">
        <v>36</v>
      </c>
      <c r="D4452" s="302">
        <v>2</v>
      </c>
      <c r="E4452" s="302">
        <v>422</v>
      </c>
      <c r="F4452" s="299" t="s">
        <v>297</v>
      </c>
    </row>
    <row r="4453" spans="1:6" x14ac:dyDescent="0.3">
      <c r="A4453" s="302">
        <v>202403</v>
      </c>
      <c r="B4453" s="299" t="s">
        <v>79</v>
      </c>
      <c r="C4453" s="299" t="s">
        <v>36</v>
      </c>
      <c r="D4453" s="302">
        <v>3.1052631578947367</v>
      </c>
      <c r="E4453" s="302">
        <v>428</v>
      </c>
      <c r="F4453" s="299" t="s">
        <v>108</v>
      </c>
    </row>
    <row r="4454" spans="1:6" x14ac:dyDescent="0.3">
      <c r="A4454" s="302">
        <v>202403</v>
      </c>
      <c r="B4454" s="299" t="s">
        <v>79</v>
      </c>
      <c r="C4454" s="299" t="s">
        <v>36</v>
      </c>
      <c r="D4454" s="302">
        <v>0.78947368421052633</v>
      </c>
      <c r="E4454" s="302">
        <v>434</v>
      </c>
      <c r="F4454" s="299" t="s">
        <v>299</v>
      </c>
    </row>
    <row r="4455" spans="1:6" x14ac:dyDescent="0.3">
      <c r="A4455" s="302">
        <v>202403</v>
      </c>
      <c r="B4455" s="299" t="s">
        <v>79</v>
      </c>
      <c r="C4455" s="299" t="s">
        <v>36</v>
      </c>
      <c r="D4455" s="302">
        <v>8</v>
      </c>
      <c r="E4455" s="302">
        <v>440</v>
      </c>
      <c r="F4455" s="299" t="s">
        <v>118</v>
      </c>
    </row>
    <row r="4456" spans="1:6" x14ac:dyDescent="0.3">
      <c r="A4456" s="302">
        <v>202403</v>
      </c>
      <c r="B4456" s="299" t="s">
        <v>79</v>
      </c>
      <c r="C4456" s="299" t="s">
        <v>36</v>
      </c>
      <c r="D4456" s="302">
        <v>1</v>
      </c>
      <c r="E4456" s="302">
        <v>450</v>
      </c>
      <c r="F4456" s="299" t="s">
        <v>301</v>
      </c>
    </row>
    <row r="4457" spans="1:6" x14ac:dyDescent="0.3">
      <c r="A4457" s="302">
        <v>202403</v>
      </c>
      <c r="B4457" s="299" t="s">
        <v>79</v>
      </c>
      <c r="C4457" s="299" t="s">
        <v>36</v>
      </c>
      <c r="D4457" s="302">
        <v>0.36842105263157893</v>
      </c>
      <c r="E4457" s="302">
        <v>454</v>
      </c>
      <c r="F4457" s="299" t="s">
        <v>302</v>
      </c>
    </row>
    <row r="4458" spans="1:6" x14ac:dyDescent="0.3">
      <c r="A4458" s="302">
        <v>202403</v>
      </c>
      <c r="B4458" s="299" t="s">
        <v>79</v>
      </c>
      <c r="C4458" s="299" t="s">
        <v>36</v>
      </c>
      <c r="D4458" s="302">
        <v>49.89473684210526</v>
      </c>
      <c r="E4458" s="302">
        <v>466</v>
      </c>
      <c r="F4458" s="299" t="s">
        <v>304</v>
      </c>
    </row>
    <row r="4459" spans="1:6" x14ac:dyDescent="0.3">
      <c r="A4459" s="302">
        <v>202403</v>
      </c>
      <c r="B4459" s="299" t="s">
        <v>79</v>
      </c>
      <c r="C4459" s="299" t="s">
        <v>36</v>
      </c>
      <c r="D4459" s="302">
        <v>1</v>
      </c>
      <c r="E4459" s="302">
        <v>470</v>
      </c>
      <c r="F4459" s="299" t="s">
        <v>122</v>
      </c>
    </row>
    <row r="4460" spans="1:6" x14ac:dyDescent="0.3">
      <c r="A4460" s="302">
        <v>202403</v>
      </c>
      <c r="B4460" s="299" t="s">
        <v>79</v>
      </c>
      <c r="C4460" s="299" t="s">
        <v>36</v>
      </c>
      <c r="D4460" s="302">
        <v>4</v>
      </c>
      <c r="E4460" s="302">
        <v>478</v>
      </c>
      <c r="F4460" s="299" t="s">
        <v>305</v>
      </c>
    </row>
    <row r="4461" spans="1:6" x14ac:dyDescent="0.3">
      <c r="A4461" s="302">
        <v>202403</v>
      </c>
      <c r="B4461" s="299" t="s">
        <v>79</v>
      </c>
      <c r="C4461" s="299" t="s">
        <v>36</v>
      </c>
      <c r="D4461" s="302">
        <v>36.10526315789474</v>
      </c>
      <c r="E4461" s="302">
        <v>484</v>
      </c>
      <c r="F4461" s="299" t="s">
        <v>307</v>
      </c>
    </row>
    <row r="4462" spans="1:6" x14ac:dyDescent="0.3">
      <c r="A4462" s="302">
        <v>202403</v>
      </c>
      <c r="B4462" s="299" t="s">
        <v>79</v>
      </c>
      <c r="C4462" s="299" t="s">
        <v>36</v>
      </c>
      <c r="D4462" s="302">
        <v>3</v>
      </c>
      <c r="E4462" s="302">
        <v>496</v>
      </c>
      <c r="F4462" s="299" t="s">
        <v>309</v>
      </c>
    </row>
    <row r="4463" spans="1:6" x14ac:dyDescent="0.3">
      <c r="A4463" s="302">
        <v>202403</v>
      </c>
      <c r="B4463" s="299" t="s">
        <v>79</v>
      </c>
      <c r="C4463" s="299" t="s">
        <v>36</v>
      </c>
      <c r="D4463" s="302">
        <v>24.210526315789473</v>
      </c>
      <c r="E4463" s="302">
        <v>498</v>
      </c>
      <c r="F4463" s="299" t="s">
        <v>310</v>
      </c>
    </row>
    <row r="4464" spans="1:6" x14ac:dyDescent="0.3">
      <c r="A4464" s="302">
        <v>202403</v>
      </c>
      <c r="B4464" s="299" t="s">
        <v>79</v>
      </c>
      <c r="C4464" s="299" t="s">
        <v>36</v>
      </c>
      <c r="D4464" s="302">
        <v>737.57894736842104</v>
      </c>
      <c r="E4464" s="302">
        <v>504</v>
      </c>
      <c r="F4464" s="299" t="s">
        <v>95</v>
      </c>
    </row>
    <row r="4465" spans="1:6" x14ac:dyDescent="0.3">
      <c r="A4465" s="302">
        <v>202403</v>
      </c>
      <c r="B4465" s="299" t="s">
        <v>79</v>
      </c>
      <c r="C4465" s="299" t="s">
        <v>36</v>
      </c>
      <c r="D4465" s="302">
        <v>24.263157894736842</v>
      </c>
      <c r="E4465" s="302">
        <v>524</v>
      </c>
      <c r="F4465" s="299" t="s">
        <v>315</v>
      </c>
    </row>
    <row r="4466" spans="1:6" x14ac:dyDescent="0.3">
      <c r="A4466" s="302">
        <v>202403</v>
      </c>
      <c r="B4466" s="299" t="s">
        <v>79</v>
      </c>
      <c r="C4466" s="299" t="s">
        <v>36</v>
      </c>
      <c r="D4466" s="302">
        <v>14.210526315789474</v>
      </c>
      <c r="E4466" s="302">
        <v>528</v>
      </c>
      <c r="F4466" s="299" t="s">
        <v>316</v>
      </c>
    </row>
    <row r="4467" spans="1:6" x14ac:dyDescent="0.3">
      <c r="A4467" s="302">
        <v>202403</v>
      </c>
      <c r="B4467" s="299" t="s">
        <v>79</v>
      </c>
      <c r="C4467" s="299" t="s">
        <v>36</v>
      </c>
      <c r="D4467" s="302">
        <v>489.63157894736844</v>
      </c>
      <c r="E4467" s="302">
        <v>558</v>
      </c>
      <c r="F4467" s="299" t="s">
        <v>191</v>
      </c>
    </row>
    <row r="4468" spans="1:6" x14ac:dyDescent="0.3">
      <c r="A4468" s="302">
        <v>202403</v>
      </c>
      <c r="B4468" s="299" t="s">
        <v>79</v>
      </c>
      <c r="C4468" s="299" t="s">
        <v>36</v>
      </c>
      <c r="D4468" s="302">
        <v>1</v>
      </c>
      <c r="E4468" s="302">
        <v>562</v>
      </c>
      <c r="F4468" s="299" t="s">
        <v>388</v>
      </c>
    </row>
    <row r="4469" spans="1:6" x14ac:dyDescent="0.3">
      <c r="A4469" s="302">
        <v>202403</v>
      </c>
      <c r="B4469" s="299" t="s">
        <v>79</v>
      </c>
      <c r="C4469" s="299" t="s">
        <v>36</v>
      </c>
      <c r="D4469" s="302">
        <v>52.368421052631582</v>
      </c>
      <c r="E4469" s="302">
        <v>566</v>
      </c>
      <c r="F4469" s="299" t="s">
        <v>319</v>
      </c>
    </row>
    <row r="4470" spans="1:6" x14ac:dyDescent="0.3">
      <c r="A4470" s="302">
        <v>202403</v>
      </c>
      <c r="B4470" s="299" t="s">
        <v>79</v>
      </c>
      <c r="C4470" s="299" t="s">
        <v>36</v>
      </c>
      <c r="D4470" s="302">
        <v>52.263157894736842</v>
      </c>
      <c r="E4470" s="302">
        <v>586</v>
      </c>
      <c r="F4470" s="299" t="s">
        <v>324</v>
      </c>
    </row>
    <row r="4471" spans="1:6" x14ac:dyDescent="0.3">
      <c r="A4471" s="302">
        <v>202403</v>
      </c>
      <c r="B4471" s="299" t="s">
        <v>79</v>
      </c>
      <c r="C4471" s="299" t="s">
        <v>36</v>
      </c>
      <c r="D4471" s="302">
        <v>1</v>
      </c>
      <c r="E4471" s="302">
        <v>591</v>
      </c>
      <c r="F4471" s="299" t="s">
        <v>325</v>
      </c>
    </row>
    <row r="4472" spans="1:6" x14ac:dyDescent="0.3">
      <c r="A4472" s="302">
        <v>202403</v>
      </c>
      <c r="B4472" s="299" t="s">
        <v>79</v>
      </c>
      <c r="C4472" s="299" t="s">
        <v>36</v>
      </c>
      <c r="D4472" s="302">
        <v>656.0526315789474</v>
      </c>
      <c r="E4472" s="302">
        <v>600</v>
      </c>
      <c r="F4472" s="299" t="s">
        <v>192</v>
      </c>
    </row>
    <row r="4473" spans="1:6" x14ac:dyDescent="0.3">
      <c r="A4473" s="302">
        <v>202403</v>
      </c>
      <c r="B4473" s="299" t="s">
        <v>79</v>
      </c>
      <c r="C4473" s="299" t="s">
        <v>36</v>
      </c>
      <c r="D4473" s="302">
        <v>568.26315789473688</v>
      </c>
      <c r="E4473" s="302">
        <v>604</v>
      </c>
      <c r="F4473" s="299" t="s">
        <v>326</v>
      </c>
    </row>
    <row r="4474" spans="1:6" x14ac:dyDescent="0.3">
      <c r="A4474" s="302">
        <v>202403</v>
      </c>
      <c r="B4474" s="299" t="s">
        <v>79</v>
      </c>
      <c r="C4474" s="299" t="s">
        <v>36</v>
      </c>
      <c r="D4474" s="302">
        <v>850.84210526315792</v>
      </c>
      <c r="E4474" s="302">
        <v>608</v>
      </c>
      <c r="F4474" s="299" t="s">
        <v>327</v>
      </c>
    </row>
    <row r="4475" spans="1:6" x14ac:dyDescent="0.3">
      <c r="A4475" s="302">
        <v>202403</v>
      </c>
      <c r="B4475" s="299" t="s">
        <v>79</v>
      </c>
      <c r="C4475" s="299" t="s">
        <v>36</v>
      </c>
      <c r="D4475" s="302">
        <v>39.94736842105263</v>
      </c>
      <c r="E4475" s="302">
        <v>616</v>
      </c>
      <c r="F4475" s="299" t="s">
        <v>96</v>
      </c>
    </row>
    <row r="4476" spans="1:6" x14ac:dyDescent="0.3">
      <c r="A4476" s="302">
        <v>202403</v>
      </c>
      <c r="B4476" s="299" t="s">
        <v>79</v>
      </c>
      <c r="C4476" s="299" t="s">
        <v>36</v>
      </c>
      <c r="D4476" s="302">
        <v>73.684210526315795</v>
      </c>
      <c r="E4476" s="302">
        <v>620</v>
      </c>
      <c r="F4476" s="299" t="s">
        <v>109</v>
      </c>
    </row>
    <row r="4477" spans="1:6" x14ac:dyDescent="0.3">
      <c r="A4477" s="302">
        <v>202403</v>
      </c>
      <c r="B4477" s="299" t="s">
        <v>79</v>
      </c>
      <c r="C4477" s="299" t="s">
        <v>36</v>
      </c>
      <c r="D4477" s="302">
        <v>2</v>
      </c>
      <c r="E4477" s="302">
        <v>624</v>
      </c>
      <c r="F4477" s="299" t="s">
        <v>329</v>
      </c>
    </row>
    <row r="4478" spans="1:6" x14ac:dyDescent="0.3">
      <c r="A4478" s="302">
        <v>202403</v>
      </c>
      <c r="B4478" s="299" t="s">
        <v>79</v>
      </c>
      <c r="C4478" s="299" t="s">
        <v>36</v>
      </c>
      <c r="D4478" s="302">
        <v>1</v>
      </c>
      <c r="E4478" s="302">
        <v>638</v>
      </c>
      <c r="F4478" s="299" t="s">
        <v>391</v>
      </c>
    </row>
    <row r="4479" spans="1:6" x14ac:dyDescent="0.3">
      <c r="A4479" s="302">
        <v>202403</v>
      </c>
      <c r="B4479" s="299" t="s">
        <v>79</v>
      </c>
      <c r="C4479" s="299" t="s">
        <v>36</v>
      </c>
      <c r="D4479" s="302">
        <v>493.05263157894734</v>
      </c>
      <c r="E4479" s="302">
        <v>642</v>
      </c>
      <c r="F4479" s="299" t="s">
        <v>97</v>
      </c>
    </row>
    <row r="4480" spans="1:6" x14ac:dyDescent="0.3">
      <c r="A4480" s="302">
        <v>202403</v>
      </c>
      <c r="B4480" s="299" t="s">
        <v>79</v>
      </c>
      <c r="C4480" s="299" t="s">
        <v>36</v>
      </c>
      <c r="D4480" s="302">
        <v>64.578947368421055</v>
      </c>
      <c r="E4480" s="302">
        <v>643</v>
      </c>
      <c r="F4480" s="299" t="s">
        <v>333</v>
      </c>
    </row>
    <row r="4481" spans="1:6" x14ac:dyDescent="0.3">
      <c r="A4481" s="302">
        <v>202403</v>
      </c>
      <c r="B4481" s="299" t="s">
        <v>79</v>
      </c>
      <c r="C4481" s="299" t="s">
        <v>36</v>
      </c>
      <c r="D4481" s="302">
        <v>0.68421052631578949</v>
      </c>
      <c r="E4481" s="302">
        <v>670</v>
      </c>
      <c r="F4481" s="299" t="s">
        <v>393</v>
      </c>
    </row>
    <row r="4482" spans="1:6" x14ac:dyDescent="0.3">
      <c r="A4482" s="302">
        <v>202403</v>
      </c>
      <c r="B4482" s="299" t="s">
        <v>79</v>
      </c>
      <c r="C4482" s="299" t="s">
        <v>36</v>
      </c>
      <c r="D4482" s="302">
        <v>248.73684210526315</v>
      </c>
      <c r="E4482" s="302">
        <v>686</v>
      </c>
      <c r="F4482" s="299" t="s">
        <v>193</v>
      </c>
    </row>
    <row r="4483" spans="1:6" x14ac:dyDescent="0.3">
      <c r="A4483" s="302">
        <v>202403</v>
      </c>
      <c r="B4483" s="299" t="s">
        <v>79</v>
      </c>
      <c r="C4483" s="299" t="s">
        <v>36</v>
      </c>
      <c r="D4483" s="302">
        <v>2</v>
      </c>
      <c r="E4483" s="302">
        <v>688</v>
      </c>
      <c r="F4483" s="299" t="s">
        <v>340</v>
      </c>
    </row>
    <row r="4484" spans="1:6" x14ac:dyDescent="0.3">
      <c r="A4484" s="302">
        <v>202403</v>
      </c>
      <c r="B4484" s="299" t="s">
        <v>79</v>
      </c>
      <c r="C4484" s="299" t="s">
        <v>36</v>
      </c>
      <c r="D4484" s="302">
        <v>2</v>
      </c>
      <c r="E4484" s="302">
        <v>694</v>
      </c>
      <c r="F4484" s="299" t="s">
        <v>342</v>
      </c>
    </row>
    <row r="4485" spans="1:6" x14ac:dyDescent="0.3">
      <c r="A4485" s="302">
        <v>202403</v>
      </c>
      <c r="B4485" s="299" t="s">
        <v>79</v>
      </c>
      <c r="C4485" s="299" t="s">
        <v>36</v>
      </c>
      <c r="D4485" s="302">
        <v>4</v>
      </c>
      <c r="E4485" s="302">
        <v>703</v>
      </c>
      <c r="F4485" s="299" t="s">
        <v>94</v>
      </c>
    </row>
    <row r="4486" spans="1:6" x14ac:dyDescent="0.3">
      <c r="A4486" s="302">
        <v>202403</v>
      </c>
      <c r="B4486" s="299" t="s">
        <v>79</v>
      </c>
      <c r="C4486" s="299" t="s">
        <v>36</v>
      </c>
      <c r="D4486" s="302">
        <v>2.3157894736842106</v>
      </c>
      <c r="E4486" s="302">
        <v>704</v>
      </c>
      <c r="F4486" s="299" t="s">
        <v>344</v>
      </c>
    </row>
    <row r="4487" spans="1:6" x14ac:dyDescent="0.3">
      <c r="A4487" s="302">
        <v>202403</v>
      </c>
      <c r="B4487" s="299" t="s">
        <v>79</v>
      </c>
      <c r="C4487" s="299" t="s">
        <v>36</v>
      </c>
      <c r="D4487" s="302">
        <v>1</v>
      </c>
      <c r="E4487" s="302">
        <v>705</v>
      </c>
      <c r="F4487" s="299" t="s">
        <v>115</v>
      </c>
    </row>
    <row r="4488" spans="1:6" x14ac:dyDescent="0.3">
      <c r="A4488" s="302">
        <v>202403</v>
      </c>
      <c r="B4488" s="299" t="s">
        <v>79</v>
      </c>
      <c r="C4488" s="299" t="s">
        <v>36</v>
      </c>
      <c r="D4488" s="302">
        <v>2</v>
      </c>
      <c r="E4488" s="302">
        <v>710</v>
      </c>
      <c r="F4488" s="299" t="s">
        <v>345</v>
      </c>
    </row>
    <row r="4489" spans="1:6" x14ac:dyDescent="0.3">
      <c r="A4489" s="302">
        <v>202403</v>
      </c>
      <c r="B4489" s="299" t="s">
        <v>79</v>
      </c>
      <c r="C4489" s="299" t="s">
        <v>36</v>
      </c>
      <c r="D4489" s="302">
        <v>6923.0526315789475</v>
      </c>
      <c r="E4489" s="302">
        <v>724</v>
      </c>
      <c r="F4489" s="299" t="s">
        <v>223</v>
      </c>
    </row>
    <row r="4490" spans="1:6" x14ac:dyDescent="0.3">
      <c r="A4490" s="302">
        <v>202403</v>
      </c>
      <c r="B4490" s="299" t="s">
        <v>79</v>
      </c>
      <c r="C4490" s="299" t="s">
        <v>36</v>
      </c>
      <c r="D4490" s="302">
        <v>2</v>
      </c>
      <c r="E4490" s="302">
        <v>732</v>
      </c>
      <c r="F4490" s="299" t="s">
        <v>348</v>
      </c>
    </row>
    <row r="4491" spans="1:6" x14ac:dyDescent="0.3">
      <c r="A4491" s="302">
        <v>202403</v>
      </c>
      <c r="B4491" s="299" t="s">
        <v>79</v>
      </c>
      <c r="C4491" s="299" t="s">
        <v>36</v>
      </c>
      <c r="D4491" s="302">
        <v>3</v>
      </c>
      <c r="E4491" s="302">
        <v>752</v>
      </c>
      <c r="F4491" s="299" t="s">
        <v>119</v>
      </c>
    </row>
    <row r="4492" spans="1:6" x14ac:dyDescent="0.3">
      <c r="A4492" s="302">
        <v>202403</v>
      </c>
      <c r="B4492" s="299" t="s">
        <v>79</v>
      </c>
      <c r="C4492" s="299" t="s">
        <v>36</v>
      </c>
      <c r="D4492" s="302">
        <v>5</v>
      </c>
      <c r="E4492" s="302">
        <v>756</v>
      </c>
      <c r="F4492" s="299" t="s">
        <v>350</v>
      </c>
    </row>
    <row r="4493" spans="1:6" x14ac:dyDescent="0.3">
      <c r="A4493" s="302">
        <v>202403</v>
      </c>
      <c r="B4493" s="299" t="s">
        <v>79</v>
      </c>
      <c r="C4493" s="299" t="s">
        <v>36</v>
      </c>
      <c r="D4493" s="302">
        <v>2.0526315789473686</v>
      </c>
      <c r="E4493" s="302">
        <v>760</v>
      </c>
      <c r="F4493" s="299" t="s">
        <v>351</v>
      </c>
    </row>
    <row r="4494" spans="1:6" x14ac:dyDescent="0.3">
      <c r="A4494" s="302">
        <v>202403</v>
      </c>
      <c r="B4494" s="299" t="s">
        <v>79</v>
      </c>
      <c r="C4494" s="299" t="s">
        <v>36</v>
      </c>
      <c r="D4494" s="302">
        <v>10</v>
      </c>
      <c r="E4494" s="302">
        <v>788</v>
      </c>
      <c r="F4494" s="299" t="s">
        <v>357</v>
      </c>
    </row>
    <row r="4495" spans="1:6" x14ac:dyDescent="0.3">
      <c r="A4495" s="302">
        <v>202403</v>
      </c>
      <c r="B4495" s="299" t="s">
        <v>79</v>
      </c>
      <c r="C4495" s="299" t="s">
        <v>36</v>
      </c>
      <c r="D4495" s="302">
        <v>1</v>
      </c>
      <c r="E4495" s="302">
        <v>792</v>
      </c>
      <c r="F4495" s="299" t="s">
        <v>358</v>
      </c>
    </row>
    <row r="4496" spans="1:6" x14ac:dyDescent="0.3">
      <c r="A4496" s="302">
        <v>202403</v>
      </c>
      <c r="B4496" s="299" t="s">
        <v>79</v>
      </c>
      <c r="C4496" s="299" t="s">
        <v>36</v>
      </c>
      <c r="D4496" s="302">
        <v>1</v>
      </c>
      <c r="E4496" s="302">
        <v>800</v>
      </c>
      <c r="F4496" s="299" t="s">
        <v>360</v>
      </c>
    </row>
    <row r="4497" spans="1:6" x14ac:dyDescent="0.3">
      <c r="A4497" s="302">
        <v>202403</v>
      </c>
      <c r="B4497" s="299" t="s">
        <v>79</v>
      </c>
      <c r="C4497" s="299" t="s">
        <v>36</v>
      </c>
      <c r="D4497" s="302">
        <v>335.05263157894734</v>
      </c>
      <c r="E4497" s="302">
        <v>804</v>
      </c>
      <c r="F4497" s="299" t="s">
        <v>98</v>
      </c>
    </row>
    <row r="4498" spans="1:6" x14ac:dyDescent="0.3">
      <c r="A4498" s="302">
        <v>202403</v>
      </c>
      <c r="B4498" s="299" t="s">
        <v>79</v>
      </c>
      <c r="C4498" s="299" t="s">
        <v>36</v>
      </c>
      <c r="D4498" s="302">
        <v>4.0526315789473681</v>
      </c>
      <c r="E4498" s="302">
        <v>818</v>
      </c>
      <c r="F4498" s="299" t="s">
        <v>362</v>
      </c>
    </row>
    <row r="4499" spans="1:6" x14ac:dyDescent="0.3">
      <c r="A4499" s="302">
        <v>202403</v>
      </c>
      <c r="B4499" s="299" t="s">
        <v>79</v>
      </c>
      <c r="C4499" s="299" t="s">
        <v>36</v>
      </c>
      <c r="D4499" s="302">
        <v>55</v>
      </c>
      <c r="E4499" s="302">
        <v>826</v>
      </c>
      <c r="F4499" s="299" t="s">
        <v>110</v>
      </c>
    </row>
    <row r="4500" spans="1:6" x14ac:dyDescent="0.3">
      <c r="A4500" s="302">
        <v>202403</v>
      </c>
      <c r="B4500" s="299" t="s">
        <v>79</v>
      </c>
      <c r="C4500" s="299" t="s">
        <v>36</v>
      </c>
      <c r="D4500" s="302">
        <v>6.0526315789473681</v>
      </c>
      <c r="E4500" s="302">
        <v>840</v>
      </c>
      <c r="F4500" s="299" t="s">
        <v>365</v>
      </c>
    </row>
    <row r="4501" spans="1:6" x14ac:dyDescent="0.3">
      <c r="A4501" s="302">
        <v>202403</v>
      </c>
      <c r="B4501" s="299" t="s">
        <v>79</v>
      </c>
      <c r="C4501" s="299" t="s">
        <v>36</v>
      </c>
      <c r="D4501" s="302">
        <v>2</v>
      </c>
      <c r="E4501" s="302">
        <v>854</v>
      </c>
      <c r="F4501" s="299" t="s">
        <v>367</v>
      </c>
    </row>
    <row r="4502" spans="1:6" x14ac:dyDescent="0.3">
      <c r="A4502" s="302">
        <v>202403</v>
      </c>
      <c r="B4502" s="299" t="s">
        <v>79</v>
      </c>
      <c r="C4502" s="299" t="s">
        <v>36</v>
      </c>
      <c r="D4502" s="302">
        <v>44.94736842105263</v>
      </c>
      <c r="E4502" s="302">
        <v>858</v>
      </c>
      <c r="F4502" s="299" t="s">
        <v>368</v>
      </c>
    </row>
    <row r="4503" spans="1:6" x14ac:dyDescent="0.3">
      <c r="A4503" s="302">
        <v>202403</v>
      </c>
      <c r="B4503" s="299" t="s">
        <v>79</v>
      </c>
      <c r="C4503" s="299" t="s">
        <v>36</v>
      </c>
      <c r="D4503" s="302">
        <v>4.4210526315789478</v>
      </c>
      <c r="E4503" s="302">
        <v>860</v>
      </c>
      <c r="F4503" s="299" t="s">
        <v>369</v>
      </c>
    </row>
    <row r="4504" spans="1:6" x14ac:dyDescent="0.3">
      <c r="A4504" s="302">
        <v>202403</v>
      </c>
      <c r="B4504" s="299" t="s">
        <v>79</v>
      </c>
      <c r="C4504" s="299" t="s">
        <v>36</v>
      </c>
      <c r="D4504" s="302">
        <v>366.73684210526318</v>
      </c>
      <c r="E4504" s="302">
        <v>862</v>
      </c>
      <c r="F4504" s="299" t="s">
        <v>111</v>
      </c>
    </row>
    <row r="4505" spans="1:6" x14ac:dyDescent="0.3">
      <c r="A4505" s="302">
        <v>202403</v>
      </c>
      <c r="B4505" s="299" t="s">
        <v>79</v>
      </c>
      <c r="C4505" s="299" t="s">
        <v>36</v>
      </c>
      <c r="D4505" s="302">
        <v>10</v>
      </c>
      <c r="E4505" s="302">
        <v>953</v>
      </c>
      <c r="F4505" s="299" t="s">
        <v>189</v>
      </c>
    </row>
    <row r="4506" spans="1:6" x14ac:dyDescent="0.3">
      <c r="A4506" s="302">
        <v>202403</v>
      </c>
      <c r="B4506" s="299" t="s">
        <v>78</v>
      </c>
      <c r="C4506" s="299" t="s">
        <v>35</v>
      </c>
      <c r="D4506" s="302">
        <v>2</v>
      </c>
      <c r="E4506" s="302">
        <v>4</v>
      </c>
      <c r="F4506" s="299" t="s">
        <v>226</v>
      </c>
    </row>
    <row r="4507" spans="1:6" x14ac:dyDescent="0.3">
      <c r="A4507" s="302">
        <v>202403</v>
      </c>
      <c r="B4507" s="299" t="s">
        <v>78</v>
      </c>
      <c r="C4507" s="299" t="s">
        <v>35</v>
      </c>
      <c r="D4507" s="302">
        <v>4.6842105263157894</v>
      </c>
      <c r="E4507" s="302">
        <v>8</v>
      </c>
      <c r="F4507" s="299" t="s">
        <v>227</v>
      </c>
    </row>
    <row r="4508" spans="1:6" x14ac:dyDescent="0.3">
      <c r="A4508" s="302">
        <v>202403</v>
      </c>
      <c r="B4508" s="299" t="s">
        <v>78</v>
      </c>
      <c r="C4508" s="299" t="s">
        <v>35</v>
      </c>
      <c r="D4508" s="302">
        <v>185.68421052631578</v>
      </c>
      <c r="E4508" s="302">
        <v>12</v>
      </c>
      <c r="F4508" s="299" t="s">
        <v>229</v>
      </c>
    </row>
    <row r="4509" spans="1:6" x14ac:dyDescent="0.3">
      <c r="A4509" s="302">
        <v>202403</v>
      </c>
      <c r="B4509" s="299" t="s">
        <v>78</v>
      </c>
      <c r="C4509" s="299" t="s">
        <v>35</v>
      </c>
      <c r="D4509" s="302">
        <v>3.3157894736842106</v>
      </c>
      <c r="E4509" s="302">
        <v>24</v>
      </c>
      <c r="F4509" s="299" t="s">
        <v>231</v>
      </c>
    </row>
    <row r="4510" spans="1:6" x14ac:dyDescent="0.3">
      <c r="A4510" s="302">
        <v>202403</v>
      </c>
      <c r="B4510" s="299" t="s">
        <v>78</v>
      </c>
      <c r="C4510" s="299" t="s">
        <v>35</v>
      </c>
      <c r="D4510" s="302">
        <v>93.94736842105263</v>
      </c>
      <c r="E4510" s="302">
        <v>32</v>
      </c>
      <c r="F4510" s="299" t="s">
        <v>183</v>
      </c>
    </row>
    <row r="4511" spans="1:6" x14ac:dyDescent="0.3">
      <c r="A4511" s="302">
        <v>202403</v>
      </c>
      <c r="B4511" s="299" t="s">
        <v>78</v>
      </c>
      <c r="C4511" s="299" t="s">
        <v>35</v>
      </c>
      <c r="D4511" s="302">
        <v>6.2105263157894735</v>
      </c>
      <c r="E4511" s="302">
        <v>40</v>
      </c>
      <c r="F4511" s="299" t="s">
        <v>100</v>
      </c>
    </row>
    <row r="4512" spans="1:6" x14ac:dyDescent="0.3">
      <c r="A4512" s="302">
        <v>202403</v>
      </c>
      <c r="B4512" s="299" t="s">
        <v>78</v>
      </c>
      <c r="C4512" s="299" t="s">
        <v>35</v>
      </c>
      <c r="D4512" s="302">
        <v>6.9473684210526319</v>
      </c>
      <c r="E4512" s="302">
        <v>50</v>
      </c>
      <c r="F4512" s="299" t="s">
        <v>236</v>
      </c>
    </row>
    <row r="4513" spans="1:6" x14ac:dyDescent="0.3">
      <c r="A4513" s="302">
        <v>202403</v>
      </c>
      <c r="B4513" s="299" t="s">
        <v>78</v>
      </c>
      <c r="C4513" s="299" t="s">
        <v>35</v>
      </c>
      <c r="D4513" s="302">
        <v>6.5263157894736841</v>
      </c>
      <c r="E4513" s="302">
        <v>51</v>
      </c>
      <c r="F4513" s="299" t="s">
        <v>237</v>
      </c>
    </row>
    <row r="4514" spans="1:6" x14ac:dyDescent="0.3">
      <c r="A4514" s="302">
        <v>202403</v>
      </c>
      <c r="B4514" s="299" t="s">
        <v>78</v>
      </c>
      <c r="C4514" s="299" t="s">
        <v>35</v>
      </c>
      <c r="D4514" s="302">
        <v>10.473684210526315</v>
      </c>
      <c r="E4514" s="302">
        <v>56</v>
      </c>
      <c r="F4514" s="299" t="s">
        <v>239</v>
      </c>
    </row>
    <row r="4515" spans="1:6" x14ac:dyDescent="0.3">
      <c r="A4515" s="302">
        <v>202403</v>
      </c>
      <c r="B4515" s="299" t="s">
        <v>78</v>
      </c>
      <c r="C4515" s="299" t="s">
        <v>35</v>
      </c>
      <c r="D4515" s="302">
        <v>1029.1052631578948</v>
      </c>
      <c r="E4515" s="302">
        <v>68</v>
      </c>
      <c r="F4515" s="299" t="s">
        <v>241</v>
      </c>
    </row>
    <row r="4516" spans="1:6" x14ac:dyDescent="0.3">
      <c r="A4516" s="302">
        <v>202403</v>
      </c>
      <c r="B4516" s="299" t="s">
        <v>78</v>
      </c>
      <c r="C4516" s="299" t="s">
        <v>35</v>
      </c>
      <c r="D4516" s="302">
        <v>1</v>
      </c>
      <c r="E4516" s="302">
        <v>70</v>
      </c>
      <c r="F4516" s="299" t="s">
        <v>242</v>
      </c>
    </row>
    <row r="4517" spans="1:6" x14ac:dyDescent="0.3">
      <c r="A4517" s="302">
        <v>202403</v>
      </c>
      <c r="B4517" s="299" t="s">
        <v>78</v>
      </c>
      <c r="C4517" s="299" t="s">
        <v>35</v>
      </c>
      <c r="D4517" s="302">
        <v>172.21052631578948</v>
      </c>
      <c r="E4517" s="302">
        <v>76</v>
      </c>
      <c r="F4517" s="299" t="s">
        <v>243</v>
      </c>
    </row>
    <row r="4518" spans="1:6" x14ac:dyDescent="0.3">
      <c r="A4518" s="302">
        <v>202403</v>
      </c>
      <c r="B4518" s="299" t="s">
        <v>78</v>
      </c>
      <c r="C4518" s="299" t="s">
        <v>35</v>
      </c>
      <c r="D4518" s="302">
        <v>3583</v>
      </c>
      <c r="E4518" s="302">
        <v>100</v>
      </c>
      <c r="F4518" s="299" t="s">
        <v>101</v>
      </c>
    </row>
    <row r="4519" spans="1:6" x14ac:dyDescent="0.3">
      <c r="A4519" s="302">
        <v>202403</v>
      </c>
      <c r="B4519" s="299" t="s">
        <v>78</v>
      </c>
      <c r="C4519" s="299" t="s">
        <v>35</v>
      </c>
      <c r="D4519" s="302">
        <v>1.6842105263157894</v>
      </c>
      <c r="E4519" s="302">
        <v>104</v>
      </c>
      <c r="F4519" s="299" t="s">
        <v>245</v>
      </c>
    </row>
    <row r="4520" spans="1:6" x14ac:dyDescent="0.3">
      <c r="A4520" s="302">
        <v>202403</v>
      </c>
      <c r="B4520" s="299" t="s">
        <v>78</v>
      </c>
      <c r="C4520" s="299" t="s">
        <v>35</v>
      </c>
      <c r="D4520" s="302">
        <v>19</v>
      </c>
      <c r="E4520" s="302">
        <v>112</v>
      </c>
      <c r="F4520" s="299" t="s">
        <v>247</v>
      </c>
    </row>
    <row r="4521" spans="1:6" x14ac:dyDescent="0.3">
      <c r="A4521" s="302">
        <v>202403</v>
      </c>
      <c r="B4521" s="299" t="s">
        <v>78</v>
      </c>
      <c r="C4521" s="299" t="s">
        <v>35</v>
      </c>
      <c r="D4521" s="302">
        <v>23.368421052631579</v>
      </c>
      <c r="E4521" s="302">
        <v>120</v>
      </c>
      <c r="F4521" s="299" t="s">
        <v>249</v>
      </c>
    </row>
    <row r="4522" spans="1:6" x14ac:dyDescent="0.3">
      <c r="A4522" s="302">
        <v>202403</v>
      </c>
      <c r="B4522" s="299" t="s">
        <v>78</v>
      </c>
      <c r="C4522" s="299" t="s">
        <v>35</v>
      </c>
      <c r="D4522" s="302">
        <v>1.4736842105263157</v>
      </c>
      <c r="E4522" s="302">
        <v>124</v>
      </c>
      <c r="F4522" s="299" t="s">
        <v>250</v>
      </c>
    </row>
    <row r="4523" spans="1:6" x14ac:dyDescent="0.3">
      <c r="A4523" s="302">
        <v>202403</v>
      </c>
      <c r="B4523" s="299" t="s">
        <v>78</v>
      </c>
      <c r="C4523" s="299" t="s">
        <v>35</v>
      </c>
      <c r="D4523" s="302">
        <v>1</v>
      </c>
      <c r="E4523" s="302">
        <v>132</v>
      </c>
      <c r="F4523" s="299" t="s">
        <v>251</v>
      </c>
    </row>
    <row r="4524" spans="1:6" x14ac:dyDescent="0.3">
      <c r="A4524" s="302">
        <v>202403</v>
      </c>
      <c r="B4524" s="299" t="s">
        <v>78</v>
      </c>
      <c r="C4524" s="299" t="s">
        <v>35</v>
      </c>
      <c r="D4524" s="302">
        <v>25.05263157894737</v>
      </c>
      <c r="E4524" s="302">
        <v>152</v>
      </c>
      <c r="F4524" s="299" t="s">
        <v>254</v>
      </c>
    </row>
    <row r="4525" spans="1:6" x14ac:dyDescent="0.3">
      <c r="A4525" s="302">
        <v>202403</v>
      </c>
      <c r="B4525" s="299" t="s">
        <v>78</v>
      </c>
      <c r="C4525" s="299" t="s">
        <v>35</v>
      </c>
      <c r="D4525" s="302">
        <v>20.894736842105264</v>
      </c>
      <c r="E4525" s="302">
        <v>156</v>
      </c>
      <c r="F4525" s="299" t="s">
        <v>112</v>
      </c>
    </row>
    <row r="4526" spans="1:6" x14ac:dyDescent="0.3">
      <c r="A4526" s="302">
        <v>202403</v>
      </c>
      <c r="B4526" s="299" t="s">
        <v>78</v>
      </c>
      <c r="C4526" s="299" t="s">
        <v>35</v>
      </c>
      <c r="D4526" s="302">
        <v>0.94736842105263153</v>
      </c>
      <c r="E4526" s="302">
        <v>158</v>
      </c>
      <c r="F4526" s="299" t="s">
        <v>255</v>
      </c>
    </row>
    <row r="4527" spans="1:6" x14ac:dyDescent="0.3">
      <c r="A4527" s="302">
        <v>202403</v>
      </c>
      <c r="B4527" s="299" t="s">
        <v>78</v>
      </c>
      <c r="C4527" s="299" t="s">
        <v>35</v>
      </c>
      <c r="D4527" s="302">
        <v>1074.7368421052631</v>
      </c>
      <c r="E4527" s="302">
        <v>170</v>
      </c>
      <c r="F4527" s="299" t="s">
        <v>102</v>
      </c>
    </row>
    <row r="4528" spans="1:6" x14ac:dyDescent="0.3">
      <c r="A4528" s="302">
        <v>202403</v>
      </c>
      <c r="B4528" s="299" t="s">
        <v>78</v>
      </c>
      <c r="C4528" s="299" t="s">
        <v>35</v>
      </c>
      <c r="D4528" s="302">
        <v>6.6842105263157894</v>
      </c>
      <c r="E4528" s="302">
        <v>178</v>
      </c>
      <c r="F4528" s="299" t="s">
        <v>258</v>
      </c>
    </row>
    <row r="4529" spans="1:6" x14ac:dyDescent="0.3">
      <c r="A4529" s="302">
        <v>202403</v>
      </c>
      <c r="B4529" s="299" t="s">
        <v>78</v>
      </c>
      <c r="C4529" s="299" t="s">
        <v>35</v>
      </c>
      <c r="D4529" s="302">
        <v>8</v>
      </c>
      <c r="E4529" s="302">
        <v>188</v>
      </c>
      <c r="F4529" s="299" t="s">
        <v>260</v>
      </c>
    </row>
    <row r="4530" spans="1:6" x14ac:dyDescent="0.3">
      <c r="A4530" s="302">
        <v>202403</v>
      </c>
      <c r="B4530" s="299" t="s">
        <v>78</v>
      </c>
      <c r="C4530" s="299" t="s">
        <v>35</v>
      </c>
      <c r="D4530" s="302">
        <v>2</v>
      </c>
      <c r="E4530" s="302">
        <v>191</v>
      </c>
      <c r="F4530" s="299" t="s">
        <v>103</v>
      </c>
    </row>
    <row r="4531" spans="1:6" x14ac:dyDescent="0.3">
      <c r="A4531" s="302">
        <v>202403</v>
      </c>
      <c r="B4531" s="299" t="s">
        <v>78</v>
      </c>
      <c r="C4531" s="299" t="s">
        <v>35</v>
      </c>
      <c r="D4531" s="302">
        <v>125.68421052631579</v>
      </c>
      <c r="E4531" s="302">
        <v>192</v>
      </c>
      <c r="F4531" s="299" t="s">
        <v>261</v>
      </c>
    </row>
    <row r="4532" spans="1:6" x14ac:dyDescent="0.3">
      <c r="A4532" s="302">
        <v>202403</v>
      </c>
      <c r="B4532" s="299" t="s">
        <v>78</v>
      </c>
      <c r="C4532" s="299" t="s">
        <v>35</v>
      </c>
      <c r="D4532" s="302">
        <v>22.631578947368421</v>
      </c>
      <c r="E4532" s="302">
        <v>203</v>
      </c>
      <c r="F4532" s="299" t="s">
        <v>224</v>
      </c>
    </row>
    <row r="4533" spans="1:6" x14ac:dyDescent="0.3">
      <c r="A4533" s="302">
        <v>202403</v>
      </c>
      <c r="B4533" s="299" t="s">
        <v>78</v>
      </c>
      <c r="C4533" s="299" t="s">
        <v>35</v>
      </c>
      <c r="D4533" s="302">
        <v>2</v>
      </c>
      <c r="E4533" s="302">
        <v>204</v>
      </c>
      <c r="F4533" s="299" t="s">
        <v>262</v>
      </c>
    </row>
    <row r="4534" spans="1:6" x14ac:dyDescent="0.3">
      <c r="A4534" s="302">
        <v>202403</v>
      </c>
      <c r="B4534" s="299" t="s">
        <v>78</v>
      </c>
      <c r="C4534" s="299" t="s">
        <v>35</v>
      </c>
      <c r="D4534" s="302">
        <v>2</v>
      </c>
      <c r="E4534" s="302">
        <v>208</v>
      </c>
      <c r="F4534" s="299" t="s">
        <v>113</v>
      </c>
    </row>
    <row r="4535" spans="1:6" x14ac:dyDescent="0.3">
      <c r="A4535" s="302">
        <v>202403</v>
      </c>
      <c r="B4535" s="299" t="s">
        <v>78</v>
      </c>
      <c r="C4535" s="299" t="s">
        <v>35</v>
      </c>
      <c r="D4535" s="302">
        <v>75.21052631578948</v>
      </c>
      <c r="E4535" s="302">
        <v>214</v>
      </c>
      <c r="F4535" s="299" t="s">
        <v>225</v>
      </c>
    </row>
    <row r="4536" spans="1:6" x14ac:dyDescent="0.3">
      <c r="A4536" s="302">
        <v>202403</v>
      </c>
      <c r="B4536" s="299" t="s">
        <v>78</v>
      </c>
      <c r="C4536" s="299" t="s">
        <v>35</v>
      </c>
      <c r="D4536" s="302">
        <v>2900.8421052631579</v>
      </c>
      <c r="E4536" s="302">
        <v>218</v>
      </c>
      <c r="F4536" s="299" t="s">
        <v>114</v>
      </c>
    </row>
    <row r="4537" spans="1:6" x14ac:dyDescent="0.3">
      <c r="A4537" s="302">
        <v>202403</v>
      </c>
      <c r="B4537" s="299" t="s">
        <v>78</v>
      </c>
      <c r="C4537" s="299" t="s">
        <v>35</v>
      </c>
      <c r="D4537" s="302">
        <v>65.05263157894737</v>
      </c>
      <c r="E4537" s="302">
        <v>222</v>
      </c>
      <c r="F4537" s="299" t="s">
        <v>264</v>
      </c>
    </row>
    <row r="4538" spans="1:6" x14ac:dyDescent="0.3">
      <c r="A4538" s="302">
        <v>202403</v>
      </c>
      <c r="B4538" s="299" t="s">
        <v>78</v>
      </c>
      <c r="C4538" s="299" t="s">
        <v>35</v>
      </c>
      <c r="D4538" s="302">
        <v>38.578947368421055</v>
      </c>
      <c r="E4538" s="302">
        <v>226</v>
      </c>
      <c r="F4538" s="299" t="s">
        <v>265</v>
      </c>
    </row>
    <row r="4539" spans="1:6" x14ac:dyDescent="0.3">
      <c r="A4539" s="302">
        <v>202403</v>
      </c>
      <c r="B4539" s="299" t="s">
        <v>78</v>
      </c>
      <c r="C4539" s="299" t="s">
        <v>35</v>
      </c>
      <c r="D4539" s="302">
        <v>5</v>
      </c>
      <c r="E4539" s="302">
        <v>231</v>
      </c>
      <c r="F4539" s="299" t="s">
        <v>266</v>
      </c>
    </row>
    <row r="4540" spans="1:6" x14ac:dyDescent="0.3">
      <c r="A4540" s="302">
        <v>202403</v>
      </c>
      <c r="B4540" s="299" t="s">
        <v>78</v>
      </c>
      <c r="C4540" s="299" t="s">
        <v>35</v>
      </c>
      <c r="D4540" s="302">
        <v>7.5263157894736841</v>
      </c>
      <c r="E4540" s="302">
        <v>233</v>
      </c>
      <c r="F4540" s="299" t="s">
        <v>104</v>
      </c>
    </row>
    <row r="4541" spans="1:6" x14ac:dyDescent="0.3">
      <c r="A4541" s="302">
        <v>202403</v>
      </c>
      <c r="B4541" s="299" t="s">
        <v>78</v>
      </c>
      <c r="C4541" s="299" t="s">
        <v>35</v>
      </c>
      <c r="D4541" s="302">
        <v>81.684210526315795</v>
      </c>
      <c r="E4541" s="302">
        <v>250</v>
      </c>
      <c r="F4541" s="299" t="s">
        <v>105</v>
      </c>
    </row>
    <row r="4542" spans="1:6" x14ac:dyDescent="0.3">
      <c r="A4542" s="302">
        <v>202403</v>
      </c>
      <c r="B4542" s="299" t="s">
        <v>78</v>
      </c>
      <c r="C4542" s="299" t="s">
        <v>35</v>
      </c>
      <c r="D4542" s="302">
        <v>1</v>
      </c>
      <c r="E4542" s="302">
        <v>254</v>
      </c>
      <c r="F4542" s="299" t="s">
        <v>406</v>
      </c>
    </row>
    <row r="4543" spans="1:6" x14ac:dyDescent="0.3">
      <c r="A4543" s="302">
        <v>202403</v>
      </c>
      <c r="B4543" s="299" t="s">
        <v>78</v>
      </c>
      <c r="C4543" s="299" t="s">
        <v>35</v>
      </c>
      <c r="D4543" s="302">
        <v>59.684210526315788</v>
      </c>
      <c r="E4543" s="302">
        <v>268</v>
      </c>
      <c r="F4543" s="299" t="s">
        <v>269</v>
      </c>
    </row>
    <row r="4544" spans="1:6" x14ac:dyDescent="0.3">
      <c r="A4544" s="302">
        <v>202403</v>
      </c>
      <c r="B4544" s="299" t="s">
        <v>78</v>
      </c>
      <c r="C4544" s="299" t="s">
        <v>35</v>
      </c>
      <c r="D4544" s="302">
        <v>138.15789473684211</v>
      </c>
      <c r="E4544" s="302">
        <v>270</v>
      </c>
      <c r="F4544" s="299" t="s">
        <v>270</v>
      </c>
    </row>
    <row r="4545" spans="1:6" x14ac:dyDescent="0.3">
      <c r="A4545" s="302">
        <v>202403</v>
      </c>
      <c r="B4545" s="299" t="s">
        <v>78</v>
      </c>
      <c r="C4545" s="299" t="s">
        <v>35</v>
      </c>
      <c r="D4545" s="302">
        <v>3</v>
      </c>
      <c r="E4545" s="302">
        <v>275</v>
      </c>
      <c r="F4545" s="299" t="s">
        <v>271</v>
      </c>
    </row>
    <row r="4546" spans="1:6" x14ac:dyDescent="0.3">
      <c r="A4546" s="302">
        <v>202403</v>
      </c>
      <c r="B4546" s="299" t="s">
        <v>78</v>
      </c>
      <c r="C4546" s="299" t="s">
        <v>35</v>
      </c>
      <c r="D4546" s="302">
        <v>70.84210526315789</v>
      </c>
      <c r="E4546" s="302">
        <v>276</v>
      </c>
      <c r="F4546" s="299" t="s">
        <v>99</v>
      </c>
    </row>
    <row r="4547" spans="1:6" x14ac:dyDescent="0.3">
      <c r="A4547" s="302">
        <v>202403</v>
      </c>
      <c r="B4547" s="299" t="s">
        <v>78</v>
      </c>
      <c r="C4547" s="299" t="s">
        <v>35</v>
      </c>
      <c r="D4547" s="302">
        <v>425.89473684210526</v>
      </c>
      <c r="E4547" s="302">
        <v>288</v>
      </c>
      <c r="F4547" s="299" t="s">
        <v>272</v>
      </c>
    </row>
    <row r="4548" spans="1:6" x14ac:dyDescent="0.3">
      <c r="A4548" s="302">
        <v>202403</v>
      </c>
      <c r="B4548" s="299" t="s">
        <v>78</v>
      </c>
      <c r="C4548" s="299" t="s">
        <v>35</v>
      </c>
      <c r="D4548" s="302">
        <v>3</v>
      </c>
      <c r="E4548" s="302">
        <v>300</v>
      </c>
      <c r="F4548" s="299" t="s">
        <v>117</v>
      </c>
    </row>
    <row r="4549" spans="1:6" x14ac:dyDescent="0.3">
      <c r="A4549" s="302">
        <v>202403</v>
      </c>
      <c r="B4549" s="299" t="s">
        <v>78</v>
      </c>
      <c r="C4549" s="299" t="s">
        <v>35</v>
      </c>
      <c r="D4549" s="302">
        <v>1</v>
      </c>
      <c r="E4549" s="302">
        <v>312</v>
      </c>
      <c r="F4549" s="299" t="s">
        <v>410</v>
      </c>
    </row>
    <row r="4550" spans="1:6" x14ac:dyDescent="0.3">
      <c r="A4550" s="302">
        <v>202403</v>
      </c>
      <c r="B4550" s="299" t="s">
        <v>78</v>
      </c>
      <c r="C4550" s="299" t="s">
        <v>35</v>
      </c>
      <c r="D4550" s="302">
        <v>107.47368421052632</v>
      </c>
      <c r="E4550" s="302">
        <v>320</v>
      </c>
      <c r="F4550" s="299" t="s">
        <v>274</v>
      </c>
    </row>
    <row r="4551" spans="1:6" x14ac:dyDescent="0.3">
      <c r="A4551" s="302">
        <v>202403</v>
      </c>
      <c r="B4551" s="299" t="s">
        <v>78</v>
      </c>
      <c r="C4551" s="299" t="s">
        <v>35</v>
      </c>
      <c r="D4551" s="302">
        <v>65.94736842105263</v>
      </c>
      <c r="E4551" s="302">
        <v>324</v>
      </c>
      <c r="F4551" s="299" t="s">
        <v>275</v>
      </c>
    </row>
    <row r="4552" spans="1:6" x14ac:dyDescent="0.3">
      <c r="A4552" s="302">
        <v>202403</v>
      </c>
      <c r="B4552" s="299" t="s">
        <v>78</v>
      </c>
      <c r="C4552" s="299" t="s">
        <v>35</v>
      </c>
      <c r="D4552" s="302">
        <v>5</v>
      </c>
      <c r="E4552" s="302">
        <v>332</v>
      </c>
      <c r="F4552" s="299" t="s">
        <v>277</v>
      </c>
    </row>
    <row r="4553" spans="1:6" x14ac:dyDescent="0.3">
      <c r="A4553" s="302">
        <v>202403</v>
      </c>
      <c r="B4553" s="299" t="s">
        <v>78</v>
      </c>
      <c r="C4553" s="299" t="s">
        <v>35</v>
      </c>
      <c r="D4553" s="302">
        <v>506.5263157894737</v>
      </c>
      <c r="E4553" s="302">
        <v>340</v>
      </c>
      <c r="F4553" s="299" t="s">
        <v>190</v>
      </c>
    </row>
    <row r="4554" spans="1:6" x14ac:dyDescent="0.3">
      <c r="A4554" s="302">
        <v>202403</v>
      </c>
      <c r="B4554" s="299" t="s">
        <v>78</v>
      </c>
      <c r="C4554" s="299" t="s">
        <v>35</v>
      </c>
      <c r="D4554" s="302">
        <v>13.631578947368421</v>
      </c>
      <c r="E4554" s="302">
        <v>348</v>
      </c>
      <c r="F4554" s="299" t="s">
        <v>279</v>
      </c>
    </row>
    <row r="4555" spans="1:6" x14ac:dyDescent="0.3">
      <c r="A4555" s="302">
        <v>202403</v>
      </c>
      <c r="B4555" s="299" t="s">
        <v>78</v>
      </c>
      <c r="C4555" s="299" t="s">
        <v>35</v>
      </c>
      <c r="D4555" s="302">
        <v>207.84210526315789</v>
      </c>
      <c r="E4555" s="302">
        <v>356</v>
      </c>
      <c r="F4555" s="299" t="s">
        <v>281</v>
      </c>
    </row>
    <row r="4556" spans="1:6" x14ac:dyDescent="0.3">
      <c r="A4556" s="302">
        <v>202403</v>
      </c>
      <c r="B4556" s="299" t="s">
        <v>78</v>
      </c>
      <c r="C4556" s="299" t="s">
        <v>35</v>
      </c>
      <c r="D4556" s="302">
        <v>1</v>
      </c>
      <c r="E4556" s="302">
        <v>372</v>
      </c>
      <c r="F4556" s="299" t="s">
        <v>106</v>
      </c>
    </row>
    <row r="4557" spans="1:6" x14ac:dyDescent="0.3">
      <c r="A4557" s="302">
        <v>202403</v>
      </c>
      <c r="B4557" s="299" t="s">
        <v>78</v>
      </c>
      <c r="C4557" s="299" t="s">
        <v>35</v>
      </c>
      <c r="D4557" s="302">
        <v>90.94736842105263</v>
      </c>
      <c r="E4557" s="302">
        <v>380</v>
      </c>
      <c r="F4557" s="299" t="s">
        <v>107</v>
      </c>
    </row>
    <row r="4558" spans="1:6" x14ac:dyDescent="0.3">
      <c r="A4558" s="302">
        <v>202403</v>
      </c>
      <c r="B4558" s="299" t="s">
        <v>78</v>
      </c>
      <c r="C4558" s="299" t="s">
        <v>35</v>
      </c>
      <c r="D4558" s="302">
        <v>45.631578947368418</v>
      </c>
      <c r="E4558" s="302">
        <v>384</v>
      </c>
      <c r="F4558" s="299" t="s">
        <v>286</v>
      </c>
    </row>
    <row r="4559" spans="1:6" x14ac:dyDescent="0.3">
      <c r="A4559" s="302">
        <v>202403</v>
      </c>
      <c r="B4559" s="299" t="s">
        <v>78</v>
      </c>
      <c r="C4559" s="299" t="s">
        <v>35</v>
      </c>
      <c r="D4559" s="302">
        <v>1</v>
      </c>
      <c r="E4559" s="302">
        <v>392</v>
      </c>
      <c r="F4559" s="299" t="s">
        <v>288</v>
      </c>
    </row>
    <row r="4560" spans="1:6" x14ac:dyDescent="0.3">
      <c r="A4560" s="302">
        <v>202403</v>
      </c>
      <c r="B4560" s="299" t="s">
        <v>78</v>
      </c>
      <c r="C4560" s="299" t="s">
        <v>35</v>
      </c>
      <c r="D4560" s="302">
        <v>1</v>
      </c>
      <c r="E4560" s="302">
        <v>398</v>
      </c>
      <c r="F4560" s="299" t="s">
        <v>289</v>
      </c>
    </row>
    <row r="4561" spans="1:6" x14ac:dyDescent="0.3">
      <c r="A4561" s="302">
        <v>202403</v>
      </c>
      <c r="B4561" s="299" t="s">
        <v>78</v>
      </c>
      <c r="C4561" s="299" t="s">
        <v>35</v>
      </c>
      <c r="D4561" s="302">
        <v>1</v>
      </c>
      <c r="E4561" s="302">
        <v>400</v>
      </c>
      <c r="F4561" s="299" t="s">
        <v>290</v>
      </c>
    </row>
    <row r="4562" spans="1:6" x14ac:dyDescent="0.3">
      <c r="A4562" s="302">
        <v>202403</v>
      </c>
      <c r="B4562" s="299" t="s">
        <v>78</v>
      </c>
      <c r="C4562" s="299" t="s">
        <v>35</v>
      </c>
      <c r="D4562" s="302">
        <v>1</v>
      </c>
      <c r="E4562" s="302">
        <v>404</v>
      </c>
      <c r="F4562" s="299" t="s">
        <v>291</v>
      </c>
    </row>
    <row r="4563" spans="1:6" x14ac:dyDescent="0.3">
      <c r="A4563" s="302">
        <v>202403</v>
      </c>
      <c r="B4563" s="299" t="s">
        <v>78</v>
      </c>
      <c r="C4563" s="299" t="s">
        <v>35</v>
      </c>
      <c r="D4563" s="302">
        <v>1</v>
      </c>
      <c r="E4563" s="302">
        <v>418</v>
      </c>
      <c r="F4563" s="299" t="s">
        <v>296</v>
      </c>
    </row>
    <row r="4564" spans="1:6" x14ac:dyDescent="0.3">
      <c r="A4564" s="302">
        <v>202403</v>
      </c>
      <c r="B4564" s="299" t="s">
        <v>78</v>
      </c>
      <c r="C4564" s="299" t="s">
        <v>35</v>
      </c>
      <c r="D4564" s="302">
        <v>1</v>
      </c>
      <c r="E4564" s="302">
        <v>426</v>
      </c>
      <c r="F4564" s="299" t="s">
        <v>298</v>
      </c>
    </row>
    <row r="4565" spans="1:6" x14ac:dyDescent="0.3">
      <c r="A4565" s="302">
        <v>202403</v>
      </c>
      <c r="B4565" s="299" t="s">
        <v>78</v>
      </c>
      <c r="C4565" s="299" t="s">
        <v>35</v>
      </c>
      <c r="D4565" s="302">
        <v>36.421052631578945</v>
      </c>
      <c r="E4565" s="302">
        <v>428</v>
      </c>
      <c r="F4565" s="299" t="s">
        <v>108</v>
      </c>
    </row>
    <row r="4566" spans="1:6" x14ac:dyDescent="0.3">
      <c r="A4566" s="302">
        <v>202403</v>
      </c>
      <c r="B4566" s="299" t="s">
        <v>78</v>
      </c>
      <c r="C4566" s="299" t="s">
        <v>35</v>
      </c>
      <c r="D4566" s="302">
        <v>488.94736842105266</v>
      </c>
      <c r="E4566" s="302">
        <v>440</v>
      </c>
      <c r="F4566" s="299" t="s">
        <v>118</v>
      </c>
    </row>
    <row r="4567" spans="1:6" x14ac:dyDescent="0.3">
      <c r="A4567" s="302">
        <v>202403</v>
      </c>
      <c r="B4567" s="299" t="s">
        <v>78</v>
      </c>
      <c r="C4567" s="299" t="s">
        <v>35</v>
      </c>
      <c r="D4567" s="302">
        <v>384.73684210526318</v>
      </c>
      <c r="E4567" s="302">
        <v>466</v>
      </c>
      <c r="F4567" s="299" t="s">
        <v>304</v>
      </c>
    </row>
    <row r="4568" spans="1:6" x14ac:dyDescent="0.3">
      <c r="A4568" s="302">
        <v>202403</v>
      </c>
      <c r="B4568" s="299" t="s">
        <v>78</v>
      </c>
      <c r="C4568" s="299" t="s">
        <v>35</v>
      </c>
      <c r="D4568" s="302">
        <v>26.736842105263158</v>
      </c>
      <c r="E4568" s="302">
        <v>478</v>
      </c>
      <c r="F4568" s="299" t="s">
        <v>305</v>
      </c>
    </row>
    <row r="4569" spans="1:6" x14ac:dyDescent="0.3">
      <c r="A4569" s="302">
        <v>202403</v>
      </c>
      <c r="B4569" s="299" t="s">
        <v>78</v>
      </c>
      <c r="C4569" s="299" t="s">
        <v>35</v>
      </c>
      <c r="D4569" s="302">
        <v>33.789473684210527</v>
      </c>
      <c r="E4569" s="302">
        <v>484</v>
      </c>
      <c r="F4569" s="299" t="s">
        <v>307</v>
      </c>
    </row>
    <row r="4570" spans="1:6" x14ac:dyDescent="0.3">
      <c r="A4570" s="302">
        <v>202403</v>
      </c>
      <c r="B4570" s="299" t="s">
        <v>78</v>
      </c>
      <c r="C4570" s="299" t="s">
        <v>35</v>
      </c>
      <c r="D4570" s="302">
        <v>82.526315789473685</v>
      </c>
      <c r="E4570" s="302">
        <v>498</v>
      </c>
      <c r="F4570" s="299" t="s">
        <v>310</v>
      </c>
    </row>
    <row r="4571" spans="1:6" x14ac:dyDescent="0.3">
      <c r="A4571" s="302">
        <v>202403</v>
      </c>
      <c r="B4571" s="299" t="s">
        <v>78</v>
      </c>
      <c r="C4571" s="299" t="s">
        <v>35</v>
      </c>
      <c r="D4571" s="302">
        <v>31890.894736842107</v>
      </c>
      <c r="E4571" s="302">
        <v>504</v>
      </c>
      <c r="F4571" s="299" t="s">
        <v>95</v>
      </c>
    </row>
    <row r="4572" spans="1:6" x14ac:dyDescent="0.3">
      <c r="A4572" s="302">
        <v>202403</v>
      </c>
      <c r="B4572" s="299" t="s">
        <v>78</v>
      </c>
      <c r="C4572" s="299" t="s">
        <v>35</v>
      </c>
      <c r="D4572" s="302">
        <v>3.7894736842105261</v>
      </c>
      <c r="E4572" s="302">
        <v>508</v>
      </c>
      <c r="F4572" s="299" t="s">
        <v>313</v>
      </c>
    </row>
    <row r="4573" spans="1:6" x14ac:dyDescent="0.3">
      <c r="A4573" s="302">
        <v>202403</v>
      </c>
      <c r="B4573" s="299" t="s">
        <v>78</v>
      </c>
      <c r="C4573" s="299" t="s">
        <v>35</v>
      </c>
      <c r="D4573" s="302">
        <v>0.31578947368421051</v>
      </c>
      <c r="E4573" s="302">
        <v>516</v>
      </c>
      <c r="F4573" s="299" t="s">
        <v>314</v>
      </c>
    </row>
    <row r="4574" spans="1:6" x14ac:dyDescent="0.3">
      <c r="A4574" s="302">
        <v>202403</v>
      </c>
      <c r="B4574" s="299" t="s">
        <v>78</v>
      </c>
      <c r="C4574" s="299" t="s">
        <v>35</v>
      </c>
      <c r="D4574" s="302">
        <v>1</v>
      </c>
      <c r="E4574" s="302">
        <v>520</v>
      </c>
      <c r="F4574" s="299" t="s">
        <v>386</v>
      </c>
    </row>
    <row r="4575" spans="1:6" x14ac:dyDescent="0.3">
      <c r="A4575" s="302">
        <v>202403</v>
      </c>
      <c r="B4575" s="299" t="s">
        <v>78</v>
      </c>
      <c r="C4575" s="299" t="s">
        <v>35</v>
      </c>
      <c r="D4575" s="302">
        <v>26.894736842105264</v>
      </c>
      <c r="E4575" s="302">
        <v>524</v>
      </c>
      <c r="F4575" s="299" t="s">
        <v>315</v>
      </c>
    </row>
    <row r="4576" spans="1:6" x14ac:dyDescent="0.3">
      <c r="A4576" s="302">
        <v>202403</v>
      </c>
      <c r="B4576" s="299" t="s">
        <v>78</v>
      </c>
      <c r="C4576" s="299" t="s">
        <v>35</v>
      </c>
      <c r="D4576" s="302">
        <v>17.94736842105263</v>
      </c>
      <c r="E4576" s="302">
        <v>528</v>
      </c>
      <c r="F4576" s="299" t="s">
        <v>316</v>
      </c>
    </row>
    <row r="4577" spans="1:6" x14ac:dyDescent="0.3">
      <c r="A4577" s="302">
        <v>202403</v>
      </c>
      <c r="B4577" s="299" t="s">
        <v>78</v>
      </c>
      <c r="C4577" s="299" t="s">
        <v>35</v>
      </c>
      <c r="D4577" s="302">
        <v>2</v>
      </c>
      <c r="E4577" s="302">
        <v>534</v>
      </c>
      <c r="F4577" s="299" t="s">
        <v>421</v>
      </c>
    </row>
    <row r="4578" spans="1:6" x14ac:dyDescent="0.3">
      <c r="A4578" s="302">
        <v>202403</v>
      </c>
      <c r="B4578" s="299" t="s">
        <v>78</v>
      </c>
      <c r="C4578" s="299" t="s">
        <v>35</v>
      </c>
      <c r="D4578" s="302">
        <v>9.8421052631578956</v>
      </c>
      <c r="E4578" s="302">
        <v>540</v>
      </c>
      <c r="F4578" s="299" t="s">
        <v>317</v>
      </c>
    </row>
    <row r="4579" spans="1:6" x14ac:dyDescent="0.3">
      <c r="A4579" s="302">
        <v>202403</v>
      </c>
      <c r="B4579" s="299" t="s">
        <v>78</v>
      </c>
      <c r="C4579" s="299" t="s">
        <v>35</v>
      </c>
      <c r="D4579" s="302">
        <v>1</v>
      </c>
      <c r="E4579" s="302">
        <v>548</v>
      </c>
      <c r="F4579" s="299" t="s">
        <v>387</v>
      </c>
    </row>
    <row r="4580" spans="1:6" x14ac:dyDescent="0.3">
      <c r="A4580" s="302">
        <v>202403</v>
      </c>
      <c r="B4580" s="299" t="s">
        <v>78</v>
      </c>
      <c r="C4580" s="299" t="s">
        <v>35</v>
      </c>
      <c r="D4580" s="302">
        <v>480.57894736842104</v>
      </c>
      <c r="E4580" s="302">
        <v>558</v>
      </c>
      <c r="F4580" s="299" t="s">
        <v>191</v>
      </c>
    </row>
    <row r="4581" spans="1:6" x14ac:dyDescent="0.3">
      <c r="A4581" s="302">
        <v>202403</v>
      </c>
      <c r="B4581" s="299" t="s">
        <v>78</v>
      </c>
      <c r="C4581" s="299" t="s">
        <v>35</v>
      </c>
      <c r="D4581" s="302">
        <v>4.2105263157894735</v>
      </c>
      <c r="E4581" s="302">
        <v>562</v>
      </c>
      <c r="F4581" s="299" t="s">
        <v>388</v>
      </c>
    </row>
    <row r="4582" spans="1:6" x14ac:dyDescent="0.3">
      <c r="A4582" s="302">
        <v>202403</v>
      </c>
      <c r="B4582" s="299" t="s">
        <v>78</v>
      </c>
      <c r="C4582" s="299" t="s">
        <v>35</v>
      </c>
      <c r="D4582" s="302">
        <v>243.21052631578948</v>
      </c>
      <c r="E4582" s="302">
        <v>566</v>
      </c>
      <c r="F4582" s="299" t="s">
        <v>319</v>
      </c>
    </row>
    <row r="4583" spans="1:6" x14ac:dyDescent="0.3">
      <c r="A4583" s="302">
        <v>202403</v>
      </c>
      <c r="B4583" s="299" t="s">
        <v>78</v>
      </c>
      <c r="C4583" s="299" t="s">
        <v>35</v>
      </c>
      <c r="D4583" s="302">
        <v>3</v>
      </c>
      <c r="E4583" s="302">
        <v>578</v>
      </c>
      <c r="F4583" s="299" t="s">
        <v>321</v>
      </c>
    </row>
    <row r="4584" spans="1:6" x14ac:dyDescent="0.3">
      <c r="A4584" s="302">
        <v>202403</v>
      </c>
      <c r="B4584" s="299" t="s">
        <v>78</v>
      </c>
      <c r="C4584" s="299" t="s">
        <v>35</v>
      </c>
      <c r="D4584" s="302">
        <v>158.68421052631578</v>
      </c>
      <c r="E4584" s="302">
        <v>586</v>
      </c>
      <c r="F4584" s="299" t="s">
        <v>324</v>
      </c>
    </row>
    <row r="4585" spans="1:6" x14ac:dyDescent="0.3">
      <c r="A4585" s="302">
        <v>202403</v>
      </c>
      <c r="B4585" s="299" t="s">
        <v>78</v>
      </c>
      <c r="C4585" s="299" t="s">
        <v>35</v>
      </c>
      <c r="D4585" s="302">
        <v>1</v>
      </c>
      <c r="E4585" s="302">
        <v>591</v>
      </c>
      <c r="F4585" s="299" t="s">
        <v>325</v>
      </c>
    </row>
    <row r="4586" spans="1:6" x14ac:dyDescent="0.3">
      <c r="A4586" s="302">
        <v>202403</v>
      </c>
      <c r="B4586" s="299" t="s">
        <v>78</v>
      </c>
      <c r="C4586" s="299" t="s">
        <v>35</v>
      </c>
      <c r="D4586" s="302">
        <v>439.84210526315792</v>
      </c>
      <c r="E4586" s="302">
        <v>600</v>
      </c>
      <c r="F4586" s="299" t="s">
        <v>192</v>
      </c>
    </row>
    <row r="4587" spans="1:6" x14ac:dyDescent="0.3">
      <c r="A4587" s="302">
        <v>202403</v>
      </c>
      <c r="B4587" s="299" t="s">
        <v>78</v>
      </c>
      <c r="C4587" s="299" t="s">
        <v>35</v>
      </c>
      <c r="D4587" s="302">
        <v>400.36842105263156</v>
      </c>
      <c r="E4587" s="302">
        <v>604</v>
      </c>
      <c r="F4587" s="299" t="s">
        <v>326</v>
      </c>
    </row>
    <row r="4588" spans="1:6" x14ac:dyDescent="0.3">
      <c r="A4588" s="302">
        <v>202403</v>
      </c>
      <c r="B4588" s="299" t="s">
        <v>78</v>
      </c>
      <c r="C4588" s="299" t="s">
        <v>35</v>
      </c>
      <c r="D4588" s="302">
        <v>22.526315789473685</v>
      </c>
      <c r="E4588" s="302">
        <v>608</v>
      </c>
      <c r="F4588" s="299" t="s">
        <v>327</v>
      </c>
    </row>
    <row r="4589" spans="1:6" x14ac:dyDescent="0.3">
      <c r="A4589" s="302">
        <v>202403</v>
      </c>
      <c r="B4589" s="299" t="s">
        <v>78</v>
      </c>
      <c r="C4589" s="299" t="s">
        <v>35</v>
      </c>
      <c r="D4589" s="302">
        <v>1021.3157894736842</v>
      </c>
      <c r="E4589" s="302">
        <v>616</v>
      </c>
      <c r="F4589" s="299" t="s">
        <v>96</v>
      </c>
    </row>
    <row r="4590" spans="1:6" x14ac:dyDescent="0.3">
      <c r="A4590" s="302">
        <v>202403</v>
      </c>
      <c r="B4590" s="299" t="s">
        <v>78</v>
      </c>
      <c r="C4590" s="299" t="s">
        <v>35</v>
      </c>
      <c r="D4590" s="302">
        <v>305.57894736842104</v>
      </c>
      <c r="E4590" s="302">
        <v>620</v>
      </c>
      <c r="F4590" s="299" t="s">
        <v>109</v>
      </c>
    </row>
    <row r="4591" spans="1:6" x14ac:dyDescent="0.3">
      <c r="A4591" s="302">
        <v>202403</v>
      </c>
      <c r="B4591" s="299" t="s">
        <v>78</v>
      </c>
      <c r="C4591" s="299" t="s">
        <v>35</v>
      </c>
      <c r="D4591" s="302">
        <v>125.57894736842105</v>
      </c>
      <c r="E4591" s="302">
        <v>624</v>
      </c>
      <c r="F4591" s="299" t="s">
        <v>329</v>
      </c>
    </row>
    <row r="4592" spans="1:6" x14ac:dyDescent="0.3">
      <c r="A4592" s="302">
        <v>202403</v>
      </c>
      <c r="B4592" s="299" t="s">
        <v>78</v>
      </c>
      <c r="C4592" s="299" t="s">
        <v>35</v>
      </c>
      <c r="D4592" s="302">
        <v>20603.36842105263</v>
      </c>
      <c r="E4592" s="302">
        <v>642</v>
      </c>
      <c r="F4592" s="299" t="s">
        <v>97</v>
      </c>
    </row>
    <row r="4593" spans="1:6" x14ac:dyDescent="0.3">
      <c r="A4593" s="302">
        <v>202403</v>
      </c>
      <c r="B4593" s="299" t="s">
        <v>78</v>
      </c>
      <c r="C4593" s="299" t="s">
        <v>35</v>
      </c>
      <c r="D4593" s="302">
        <v>250.73684210526315</v>
      </c>
      <c r="E4593" s="302">
        <v>643</v>
      </c>
      <c r="F4593" s="299" t="s">
        <v>333</v>
      </c>
    </row>
    <row r="4594" spans="1:6" x14ac:dyDescent="0.3">
      <c r="A4594" s="302">
        <v>202403</v>
      </c>
      <c r="B4594" s="299" t="s">
        <v>78</v>
      </c>
      <c r="C4594" s="299" t="s">
        <v>35</v>
      </c>
      <c r="D4594" s="302">
        <v>2.4210526315789473</v>
      </c>
      <c r="E4594" s="302">
        <v>646</v>
      </c>
      <c r="F4594" s="299" t="s">
        <v>334</v>
      </c>
    </row>
    <row r="4595" spans="1:6" x14ac:dyDescent="0.3">
      <c r="A4595" s="302">
        <v>202403</v>
      </c>
      <c r="B4595" s="299" t="s">
        <v>78</v>
      </c>
      <c r="C4595" s="299" t="s">
        <v>35</v>
      </c>
      <c r="D4595" s="302">
        <v>0.78947368421052633</v>
      </c>
      <c r="E4595" s="302">
        <v>654</v>
      </c>
      <c r="F4595" s="299" t="s">
        <v>392</v>
      </c>
    </row>
    <row r="4596" spans="1:6" x14ac:dyDescent="0.3">
      <c r="A4596" s="302">
        <v>202403</v>
      </c>
      <c r="B4596" s="299" t="s">
        <v>78</v>
      </c>
      <c r="C4596" s="299" t="s">
        <v>35</v>
      </c>
      <c r="D4596" s="302">
        <v>0.73684210526315785</v>
      </c>
      <c r="E4596" s="302">
        <v>682</v>
      </c>
      <c r="F4596" s="299" t="s">
        <v>339</v>
      </c>
    </row>
    <row r="4597" spans="1:6" x14ac:dyDescent="0.3">
      <c r="A4597" s="302">
        <v>202403</v>
      </c>
      <c r="B4597" s="299" t="s">
        <v>78</v>
      </c>
      <c r="C4597" s="299" t="s">
        <v>35</v>
      </c>
      <c r="D4597" s="302">
        <v>723.78947368421052</v>
      </c>
      <c r="E4597" s="302">
        <v>686</v>
      </c>
      <c r="F4597" s="299" t="s">
        <v>193</v>
      </c>
    </row>
    <row r="4598" spans="1:6" x14ac:dyDescent="0.3">
      <c r="A4598" s="302">
        <v>202403</v>
      </c>
      <c r="B4598" s="299" t="s">
        <v>78</v>
      </c>
      <c r="C4598" s="299" t="s">
        <v>35</v>
      </c>
      <c r="D4598" s="302">
        <v>1</v>
      </c>
      <c r="E4598" s="302">
        <v>688</v>
      </c>
      <c r="F4598" s="299" t="s">
        <v>340</v>
      </c>
    </row>
    <row r="4599" spans="1:6" x14ac:dyDescent="0.3">
      <c r="A4599" s="302">
        <v>202403</v>
      </c>
      <c r="B4599" s="299" t="s">
        <v>78</v>
      </c>
      <c r="C4599" s="299" t="s">
        <v>35</v>
      </c>
      <c r="D4599" s="302">
        <v>3</v>
      </c>
      <c r="E4599" s="302">
        <v>694</v>
      </c>
      <c r="F4599" s="299" t="s">
        <v>342</v>
      </c>
    </row>
    <row r="4600" spans="1:6" x14ac:dyDescent="0.3">
      <c r="A4600" s="302">
        <v>202403</v>
      </c>
      <c r="B4600" s="299" t="s">
        <v>78</v>
      </c>
      <c r="C4600" s="299" t="s">
        <v>35</v>
      </c>
      <c r="D4600" s="302">
        <v>16.736842105263158</v>
      </c>
      <c r="E4600" s="302">
        <v>703</v>
      </c>
      <c r="F4600" s="299" t="s">
        <v>94</v>
      </c>
    </row>
    <row r="4601" spans="1:6" x14ac:dyDescent="0.3">
      <c r="A4601" s="302">
        <v>202403</v>
      </c>
      <c r="B4601" s="299" t="s">
        <v>78</v>
      </c>
      <c r="C4601" s="299" t="s">
        <v>35</v>
      </c>
      <c r="D4601" s="302">
        <v>2</v>
      </c>
      <c r="E4601" s="302">
        <v>704</v>
      </c>
      <c r="F4601" s="299" t="s">
        <v>344</v>
      </c>
    </row>
    <row r="4602" spans="1:6" x14ac:dyDescent="0.3">
      <c r="A4602" s="302">
        <v>202403</v>
      </c>
      <c r="B4602" s="299" t="s">
        <v>78</v>
      </c>
      <c r="C4602" s="299" t="s">
        <v>35</v>
      </c>
      <c r="D4602" s="302">
        <v>1</v>
      </c>
      <c r="E4602" s="302">
        <v>705</v>
      </c>
      <c r="F4602" s="299" t="s">
        <v>115</v>
      </c>
    </row>
    <row r="4603" spans="1:6" x14ac:dyDescent="0.3">
      <c r="A4603" s="302">
        <v>202403</v>
      </c>
      <c r="B4603" s="299" t="s">
        <v>78</v>
      </c>
      <c r="C4603" s="299" t="s">
        <v>35</v>
      </c>
      <c r="D4603" s="302">
        <v>1</v>
      </c>
      <c r="E4603" s="302">
        <v>706</v>
      </c>
      <c r="F4603" s="299" t="s">
        <v>395</v>
      </c>
    </row>
    <row r="4604" spans="1:6" x14ac:dyDescent="0.3">
      <c r="A4604" s="302">
        <v>202403</v>
      </c>
      <c r="B4604" s="299" t="s">
        <v>78</v>
      </c>
      <c r="C4604" s="299" t="s">
        <v>35</v>
      </c>
      <c r="D4604" s="302">
        <v>3</v>
      </c>
      <c r="E4604" s="302">
        <v>710</v>
      </c>
      <c r="F4604" s="299" t="s">
        <v>345</v>
      </c>
    </row>
    <row r="4605" spans="1:6" x14ac:dyDescent="0.3">
      <c r="A4605" s="302">
        <v>202403</v>
      </c>
      <c r="B4605" s="299" t="s">
        <v>78</v>
      </c>
      <c r="C4605" s="299" t="s">
        <v>35</v>
      </c>
      <c r="D4605" s="302">
        <v>209176.78947368421</v>
      </c>
      <c r="E4605" s="302">
        <v>724</v>
      </c>
      <c r="F4605" s="299" t="s">
        <v>223</v>
      </c>
    </row>
    <row r="4606" spans="1:6" x14ac:dyDescent="0.3">
      <c r="A4606" s="302">
        <v>202403</v>
      </c>
      <c r="B4606" s="299" t="s">
        <v>78</v>
      </c>
      <c r="C4606" s="299" t="s">
        <v>35</v>
      </c>
      <c r="D4606" s="302">
        <v>1</v>
      </c>
      <c r="E4606" s="302">
        <v>729</v>
      </c>
      <c r="F4606" s="299" t="s">
        <v>347</v>
      </c>
    </row>
    <row r="4607" spans="1:6" x14ac:dyDescent="0.3">
      <c r="A4607" s="302">
        <v>202403</v>
      </c>
      <c r="B4607" s="299" t="s">
        <v>78</v>
      </c>
      <c r="C4607" s="299" t="s">
        <v>35</v>
      </c>
      <c r="D4607" s="302">
        <v>2.9473684210526314</v>
      </c>
      <c r="E4607" s="302">
        <v>732</v>
      </c>
      <c r="F4607" s="299" t="s">
        <v>348</v>
      </c>
    </row>
    <row r="4608" spans="1:6" x14ac:dyDescent="0.3">
      <c r="A4608" s="302">
        <v>202403</v>
      </c>
      <c r="B4608" s="299" t="s">
        <v>78</v>
      </c>
      <c r="C4608" s="299" t="s">
        <v>35</v>
      </c>
      <c r="D4608" s="302">
        <v>1.9473684210526316</v>
      </c>
      <c r="E4608" s="302">
        <v>752</v>
      </c>
      <c r="F4608" s="299" t="s">
        <v>119</v>
      </c>
    </row>
    <row r="4609" spans="1:6" x14ac:dyDescent="0.3">
      <c r="A4609" s="302">
        <v>202403</v>
      </c>
      <c r="B4609" s="299" t="s">
        <v>78</v>
      </c>
      <c r="C4609" s="299" t="s">
        <v>35</v>
      </c>
      <c r="D4609" s="302">
        <v>5</v>
      </c>
      <c r="E4609" s="302">
        <v>756</v>
      </c>
      <c r="F4609" s="299" t="s">
        <v>350</v>
      </c>
    </row>
    <row r="4610" spans="1:6" x14ac:dyDescent="0.3">
      <c r="A4610" s="302">
        <v>202403</v>
      </c>
      <c r="B4610" s="299" t="s">
        <v>78</v>
      </c>
      <c r="C4610" s="299" t="s">
        <v>35</v>
      </c>
      <c r="D4610" s="302">
        <v>5</v>
      </c>
      <c r="E4610" s="302">
        <v>760</v>
      </c>
      <c r="F4610" s="299" t="s">
        <v>351</v>
      </c>
    </row>
    <row r="4611" spans="1:6" x14ac:dyDescent="0.3">
      <c r="A4611" s="302">
        <v>202403</v>
      </c>
      <c r="B4611" s="299" t="s">
        <v>78</v>
      </c>
      <c r="C4611" s="299" t="s">
        <v>35</v>
      </c>
      <c r="D4611" s="302">
        <v>22</v>
      </c>
      <c r="E4611" s="302">
        <v>764</v>
      </c>
      <c r="F4611" s="299" t="s">
        <v>353</v>
      </c>
    </row>
    <row r="4612" spans="1:6" x14ac:dyDescent="0.3">
      <c r="A4612" s="302">
        <v>202403</v>
      </c>
      <c r="B4612" s="299" t="s">
        <v>78</v>
      </c>
      <c r="C4612" s="299" t="s">
        <v>35</v>
      </c>
      <c r="D4612" s="302">
        <v>5</v>
      </c>
      <c r="E4612" s="302">
        <v>768</v>
      </c>
      <c r="F4612" s="299" t="s">
        <v>354</v>
      </c>
    </row>
    <row r="4613" spans="1:6" x14ac:dyDescent="0.3">
      <c r="A4613" s="302">
        <v>202403</v>
      </c>
      <c r="B4613" s="299" t="s">
        <v>78</v>
      </c>
      <c r="C4613" s="299" t="s">
        <v>35</v>
      </c>
      <c r="D4613" s="302">
        <v>2.4736842105263159</v>
      </c>
      <c r="E4613" s="302">
        <v>788</v>
      </c>
      <c r="F4613" s="299" t="s">
        <v>357</v>
      </c>
    </row>
    <row r="4614" spans="1:6" x14ac:dyDescent="0.3">
      <c r="A4614" s="302">
        <v>202403</v>
      </c>
      <c r="B4614" s="299" t="s">
        <v>78</v>
      </c>
      <c r="C4614" s="299" t="s">
        <v>35</v>
      </c>
      <c r="D4614" s="302">
        <v>1</v>
      </c>
      <c r="E4614" s="302">
        <v>792</v>
      </c>
      <c r="F4614" s="299" t="s">
        <v>358</v>
      </c>
    </row>
    <row r="4615" spans="1:6" x14ac:dyDescent="0.3">
      <c r="A4615" s="302">
        <v>202403</v>
      </c>
      <c r="B4615" s="299" t="s">
        <v>78</v>
      </c>
      <c r="C4615" s="299" t="s">
        <v>35</v>
      </c>
      <c r="D4615" s="302">
        <v>0.94736842105263153</v>
      </c>
      <c r="E4615" s="302">
        <v>800</v>
      </c>
      <c r="F4615" s="299" t="s">
        <v>360</v>
      </c>
    </row>
    <row r="4616" spans="1:6" x14ac:dyDescent="0.3">
      <c r="A4616" s="302">
        <v>202403</v>
      </c>
      <c r="B4616" s="299" t="s">
        <v>78</v>
      </c>
      <c r="C4616" s="299" t="s">
        <v>35</v>
      </c>
      <c r="D4616" s="302">
        <v>835.52631578947364</v>
      </c>
      <c r="E4616" s="302">
        <v>804</v>
      </c>
      <c r="F4616" s="299" t="s">
        <v>98</v>
      </c>
    </row>
    <row r="4617" spans="1:6" x14ac:dyDescent="0.3">
      <c r="A4617" s="302">
        <v>202403</v>
      </c>
      <c r="B4617" s="299" t="s">
        <v>78</v>
      </c>
      <c r="C4617" s="299" t="s">
        <v>35</v>
      </c>
      <c r="D4617" s="302">
        <v>1.1578947368421053</v>
      </c>
      <c r="E4617" s="302">
        <v>807</v>
      </c>
      <c r="F4617" s="299" t="s">
        <v>361</v>
      </c>
    </row>
    <row r="4618" spans="1:6" x14ac:dyDescent="0.3">
      <c r="A4618" s="302">
        <v>202403</v>
      </c>
      <c r="B4618" s="299" t="s">
        <v>78</v>
      </c>
      <c r="C4618" s="299" t="s">
        <v>35</v>
      </c>
      <c r="D4618" s="302">
        <v>1.7894736842105263</v>
      </c>
      <c r="E4618" s="302">
        <v>818</v>
      </c>
      <c r="F4618" s="299" t="s">
        <v>362</v>
      </c>
    </row>
    <row r="4619" spans="1:6" x14ac:dyDescent="0.3">
      <c r="A4619" s="302">
        <v>202403</v>
      </c>
      <c r="B4619" s="299" t="s">
        <v>78</v>
      </c>
      <c r="C4619" s="299" t="s">
        <v>35</v>
      </c>
      <c r="D4619" s="302">
        <v>48.157894736842103</v>
      </c>
      <c r="E4619" s="302">
        <v>826</v>
      </c>
      <c r="F4619" s="299" t="s">
        <v>110</v>
      </c>
    </row>
    <row r="4620" spans="1:6" x14ac:dyDescent="0.3">
      <c r="A4620" s="302">
        <v>202403</v>
      </c>
      <c r="B4620" s="299" t="s">
        <v>78</v>
      </c>
      <c r="C4620" s="299" t="s">
        <v>35</v>
      </c>
      <c r="D4620" s="302">
        <v>4</v>
      </c>
      <c r="E4620" s="302">
        <v>840</v>
      </c>
      <c r="F4620" s="299" t="s">
        <v>365</v>
      </c>
    </row>
    <row r="4621" spans="1:6" x14ac:dyDescent="0.3">
      <c r="A4621" s="302">
        <v>202403</v>
      </c>
      <c r="B4621" s="299" t="s">
        <v>78</v>
      </c>
      <c r="C4621" s="299" t="s">
        <v>35</v>
      </c>
      <c r="D4621" s="302">
        <v>17.210526315789473</v>
      </c>
      <c r="E4621" s="302">
        <v>854</v>
      </c>
      <c r="F4621" s="299" t="s">
        <v>367</v>
      </c>
    </row>
    <row r="4622" spans="1:6" x14ac:dyDescent="0.3">
      <c r="A4622" s="302">
        <v>202403</v>
      </c>
      <c r="B4622" s="299" t="s">
        <v>78</v>
      </c>
      <c r="C4622" s="299" t="s">
        <v>35</v>
      </c>
      <c r="D4622" s="302">
        <v>26.736842105263158</v>
      </c>
      <c r="E4622" s="302">
        <v>858</v>
      </c>
      <c r="F4622" s="299" t="s">
        <v>368</v>
      </c>
    </row>
    <row r="4623" spans="1:6" x14ac:dyDescent="0.3">
      <c r="A4623" s="302">
        <v>202403</v>
      </c>
      <c r="B4623" s="299" t="s">
        <v>78</v>
      </c>
      <c r="C4623" s="299" t="s">
        <v>35</v>
      </c>
      <c r="D4623" s="302">
        <v>2</v>
      </c>
      <c r="E4623" s="302">
        <v>860</v>
      </c>
      <c r="F4623" s="299" t="s">
        <v>369</v>
      </c>
    </row>
    <row r="4624" spans="1:6" x14ac:dyDescent="0.3">
      <c r="A4624" s="302">
        <v>202403</v>
      </c>
      <c r="B4624" s="299" t="s">
        <v>78</v>
      </c>
      <c r="C4624" s="299" t="s">
        <v>35</v>
      </c>
      <c r="D4624" s="302">
        <v>258.26315789473682</v>
      </c>
      <c r="E4624" s="302">
        <v>862</v>
      </c>
      <c r="F4624" s="299" t="s">
        <v>111</v>
      </c>
    </row>
    <row r="4625" spans="1:6" x14ac:dyDescent="0.3">
      <c r="A4625" s="302">
        <v>202403</v>
      </c>
      <c r="B4625" s="299" t="s">
        <v>78</v>
      </c>
      <c r="C4625" s="299" t="s">
        <v>35</v>
      </c>
      <c r="D4625" s="302">
        <v>7.1578947368421053</v>
      </c>
      <c r="E4625" s="302">
        <v>952</v>
      </c>
      <c r="F4625" s="299" t="s">
        <v>459</v>
      </c>
    </row>
    <row r="4626" spans="1:6" x14ac:dyDescent="0.3">
      <c r="A4626" s="302">
        <v>202403</v>
      </c>
      <c r="B4626" s="299" t="s">
        <v>78</v>
      </c>
      <c r="C4626" s="299" t="s">
        <v>35</v>
      </c>
      <c r="D4626" s="302">
        <v>103.57894736842105</v>
      </c>
      <c r="E4626" s="302">
        <v>953</v>
      </c>
      <c r="F4626" s="299" t="s">
        <v>189</v>
      </c>
    </row>
    <row r="4627" spans="1:6" x14ac:dyDescent="0.3">
      <c r="A4627" s="302">
        <v>202403</v>
      </c>
      <c r="B4627" s="299" t="s">
        <v>78</v>
      </c>
      <c r="C4627" s="299" t="s">
        <v>36</v>
      </c>
      <c r="D4627" s="302">
        <v>17.578947368421051</v>
      </c>
      <c r="E4627" s="302">
        <v>4</v>
      </c>
      <c r="F4627" s="299" t="s">
        <v>226</v>
      </c>
    </row>
    <row r="4628" spans="1:6" x14ac:dyDescent="0.3">
      <c r="A4628" s="302">
        <v>202403</v>
      </c>
      <c r="B4628" s="299" t="s">
        <v>78</v>
      </c>
      <c r="C4628" s="299" t="s">
        <v>36</v>
      </c>
      <c r="D4628" s="302">
        <v>7.7894736842105265</v>
      </c>
      <c r="E4628" s="302">
        <v>8</v>
      </c>
      <c r="F4628" s="299" t="s">
        <v>227</v>
      </c>
    </row>
    <row r="4629" spans="1:6" x14ac:dyDescent="0.3">
      <c r="A4629" s="302">
        <v>202403</v>
      </c>
      <c r="B4629" s="299" t="s">
        <v>78</v>
      </c>
      <c r="C4629" s="299" t="s">
        <v>36</v>
      </c>
      <c r="D4629" s="302">
        <v>1</v>
      </c>
      <c r="E4629" s="302">
        <v>10</v>
      </c>
      <c r="F4629" s="299" t="s">
        <v>228</v>
      </c>
    </row>
    <row r="4630" spans="1:6" x14ac:dyDescent="0.3">
      <c r="A4630" s="302">
        <v>202403</v>
      </c>
      <c r="B4630" s="299" t="s">
        <v>78</v>
      </c>
      <c r="C4630" s="299" t="s">
        <v>36</v>
      </c>
      <c r="D4630" s="302">
        <v>3188.5263157894738</v>
      </c>
      <c r="E4630" s="302">
        <v>12</v>
      </c>
      <c r="F4630" s="299" t="s">
        <v>229</v>
      </c>
    </row>
    <row r="4631" spans="1:6" x14ac:dyDescent="0.3">
      <c r="A4631" s="302">
        <v>202403</v>
      </c>
      <c r="B4631" s="299" t="s">
        <v>78</v>
      </c>
      <c r="C4631" s="299" t="s">
        <v>36</v>
      </c>
      <c r="D4631" s="302">
        <v>2</v>
      </c>
      <c r="E4631" s="302">
        <v>20</v>
      </c>
      <c r="F4631" s="299" t="s">
        <v>230</v>
      </c>
    </row>
    <row r="4632" spans="1:6" x14ac:dyDescent="0.3">
      <c r="A4632" s="302">
        <v>202403</v>
      </c>
      <c r="B4632" s="299" t="s">
        <v>78</v>
      </c>
      <c r="C4632" s="299" t="s">
        <v>36</v>
      </c>
      <c r="D4632" s="302">
        <v>7</v>
      </c>
      <c r="E4632" s="302">
        <v>24</v>
      </c>
      <c r="F4632" s="299" t="s">
        <v>231</v>
      </c>
    </row>
    <row r="4633" spans="1:6" x14ac:dyDescent="0.3">
      <c r="A4633" s="302">
        <v>202403</v>
      </c>
      <c r="B4633" s="299" t="s">
        <v>78</v>
      </c>
      <c r="C4633" s="299" t="s">
        <v>36</v>
      </c>
      <c r="D4633" s="302">
        <v>2.4736842105263159</v>
      </c>
      <c r="E4633" s="302">
        <v>31</v>
      </c>
      <c r="F4633" s="299" t="s">
        <v>232</v>
      </c>
    </row>
    <row r="4634" spans="1:6" x14ac:dyDescent="0.3">
      <c r="A4634" s="302">
        <v>202403</v>
      </c>
      <c r="B4634" s="299" t="s">
        <v>78</v>
      </c>
      <c r="C4634" s="299" t="s">
        <v>36</v>
      </c>
      <c r="D4634" s="302">
        <v>188.78947368421052</v>
      </c>
      <c r="E4634" s="302">
        <v>32</v>
      </c>
      <c r="F4634" s="299" t="s">
        <v>183</v>
      </c>
    </row>
    <row r="4635" spans="1:6" x14ac:dyDescent="0.3">
      <c r="A4635" s="302">
        <v>202403</v>
      </c>
      <c r="B4635" s="299" t="s">
        <v>78</v>
      </c>
      <c r="C4635" s="299" t="s">
        <v>36</v>
      </c>
      <c r="D4635" s="302">
        <v>1</v>
      </c>
      <c r="E4635" s="302">
        <v>36</v>
      </c>
      <c r="F4635" s="299" t="s">
        <v>233</v>
      </c>
    </row>
    <row r="4636" spans="1:6" x14ac:dyDescent="0.3">
      <c r="A4636" s="302">
        <v>202403</v>
      </c>
      <c r="B4636" s="299" t="s">
        <v>78</v>
      </c>
      <c r="C4636" s="299" t="s">
        <v>36</v>
      </c>
      <c r="D4636" s="302">
        <v>15.473684210526315</v>
      </c>
      <c r="E4636" s="302">
        <v>40</v>
      </c>
      <c r="F4636" s="299" t="s">
        <v>100</v>
      </c>
    </row>
    <row r="4637" spans="1:6" x14ac:dyDescent="0.3">
      <c r="A4637" s="302">
        <v>202403</v>
      </c>
      <c r="B4637" s="299" t="s">
        <v>78</v>
      </c>
      <c r="C4637" s="299" t="s">
        <v>36</v>
      </c>
      <c r="D4637" s="302">
        <v>40.578947368421055</v>
      </c>
      <c r="E4637" s="302">
        <v>50</v>
      </c>
      <c r="F4637" s="299" t="s">
        <v>236</v>
      </c>
    </row>
    <row r="4638" spans="1:6" x14ac:dyDescent="0.3">
      <c r="A4638" s="302">
        <v>202403</v>
      </c>
      <c r="B4638" s="299" t="s">
        <v>78</v>
      </c>
      <c r="C4638" s="299" t="s">
        <v>36</v>
      </c>
      <c r="D4638" s="302">
        <v>52.05263157894737</v>
      </c>
      <c r="E4638" s="302">
        <v>51</v>
      </c>
      <c r="F4638" s="299" t="s">
        <v>237</v>
      </c>
    </row>
    <row r="4639" spans="1:6" x14ac:dyDescent="0.3">
      <c r="A4639" s="302">
        <v>202403</v>
      </c>
      <c r="B4639" s="299" t="s">
        <v>78</v>
      </c>
      <c r="C4639" s="299" t="s">
        <v>36</v>
      </c>
      <c r="D4639" s="302">
        <v>24.94736842105263</v>
      </c>
      <c r="E4639" s="302">
        <v>56</v>
      </c>
      <c r="F4639" s="299" t="s">
        <v>239</v>
      </c>
    </row>
    <row r="4640" spans="1:6" x14ac:dyDescent="0.3">
      <c r="A4640" s="302">
        <v>202403</v>
      </c>
      <c r="B4640" s="299" t="s">
        <v>78</v>
      </c>
      <c r="C4640" s="299" t="s">
        <v>36</v>
      </c>
      <c r="D4640" s="302">
        <v>2014.1052631578948</v>
      </c>
      <c r="E4640" s="302">
        <v>68</v>
      </c>
      <c r="F4640" s="299" t="s">
        <v>241</v>
      </c>
    </row>
    <row r="4641" spans="1:6" x14ac:dyDescent="0.3">
      <c r="A4641" s="302">
        <v>202403</v>
      </c>
      <c r="B4641" s="299" t="s">
        <v>78</v>
      </c>
      <c r="C4641" s="299" t="s">
        <v>36</v>
      </c>
      <c r="D4641" s="302">
        <v>5.7894736842105265</v>
      </c>
      <c r="E4641" s="302">
        <v>70</v>
      </c>
      <c r="F4641" s="299" t="s">
        <v>242</v>
      </c>
    </row>
    <row r="4642" spans="1:6" x14ac:dyDescent="0.3">
      <c r="A4642" s="302">
        <v>202403</v>
      </c>
      <c r="B4642" s="299" t="s">
        <v>78</v>
      </c>
      <c r="C4642" s="299" t="s">
        <v>36</v>
      </c>
      <c r="D4642" s="302">
        <v>161.05263157894737</v>
      </c>
      <c r="E4642" s="302">
        <v>76</v>
      </c>
      <c r="F4642" s="299" t="s">
        <v>243</v>
      </c>
    </row>
    <row r="4643" spans="1:6" x14ac:dyDescent="0.3">
      <c r="A4643" s="302">
        <v>202403</v>
      </c>
      <c r="B4643" s="299" t="s">
        <v>78</v>
      </c>
      <c r="C4643" s="299" t="s">
        <v>36</v>
      </c>
      <c r="D4643" s="302">
        <v>1</v>
      </c>
      <c r="E4643" s="302">
        <v>84</v>
      </c>
      <c r="F4643" s="299" t="s">
        <v>401</v>
      </c>
    </row>
    <row r="4644" spans="1:6" x14ac:dyDescent="0.3">
      <c r="A4644" s="302">
        <v>202403</v>
      </c>
      <c r="B4644" s="299" t="s">
        <v>78</v>
      </c>
      <c r="C4644" s="299" t="s">
        <v>36</v>
      </c>
      <c r="D4644" s="302">
        <v>3</v>
      </c>
      <c r="E4644" s="302">
        <v>86</v>
      </c>
      <c r="F4644" s="299" t="s">
        <v>244</v>
      </c>
    </row>
    <row r="4645" spans="1:6" x14ac:dyDescent="0.3">
      <c r="A4645" s="302">
        <v>202403</v>
      </c>
      <c r="B4645" s="299" t="s">
        <v>78</v>
      </c>
      <c r="C4645" s="299" t="s">
        <v>36</v>
      </c>
      <c r="D4645" s="302">
        <v>3578.4210526315787</v>
      </c>
      <c r="E4645" s="302">
        <v>100</v>
      </c>
      <c r="F4645" s="299" t="s">
        <v>101</v>
      </c>
    </row>
    <row r="4646" spans="1:6" x14ac:dyDescent="0.3">
      <c r="A4646" s="302">
        <v>202403</v>
      </c>
      <c r="B4646" s="299" t="s">
        <v>78</v>
      </c>
      <c r="C4646" s="299" t="s">
        <v>36</v>
      </c>
      <c r="D4646" s="302">
        <v>1</v>
      </c>
      <c r="E4646" s="302">
        <v>104</v>
      </c>
      <c r="F4646" s="299" t="s">
        <v>245</v>
      </c>
    </row>
    <row r="4647" spans="1:6" x14ac:dyDescent="0.3">
      <c r="A4647" s="302">
        <v>202403</v>
      </c>
      <c r="B4647" s="299" t="s">
        <v>78</v>
      </c>
      <c r="C4647" s="299" t="s">
        <v>36</v>
      </c>
      <c r="D4647" s="302">
        <v>1</v>
      </c>
      <c r="E4647" s="302">
        <v>108</v>
      </c>
      <c r="F4647" s="299" t="s">
        <v>246</v>
      </c>
    </row>
    <row r="4648" spans="1:6" x14ac:dyDescent="0.3">
      <c r="A4648" s="302">
        <v>202403</v>
      </c>
      <c r="B4648" s="299" t="s">
        <v>78</v>
      </c>
      <c r="C4648" s="299" t="s">
        <v>36</v>
      </c>
      <c r="D4648" s="302">
        <v>17.842105263157894</v>
      </c>
      <c r="E4648" s="302">
        <v>112</v>
      </c>
      <c r="F4648" s="299" t="s">
        <v>247</v>
      </c>
    </row>
    <row r="4649" spans="1:6" x14ac:dyDescent="0.3">
      <c r="A4649" s="302">
        <v>202403</v>
      </c>
      <c r="B4649" s="299" t="s">
        <v>78</v>
      </c>
      <c r="C4649" s="299" t="s">
        <v>36</v>
      </c>
      <c r="D4649" s="302">
        <v>119.84210526315789</v>
      </c>
      <c r="E4649" s="302">
        <v>120</v>
      </c>
      <c r="F4649" s="299" t="s">
        <v>249</v>
      </c>
    </row>
    <row r="4650" spans="1:6" x14ac:dyDescent="0.3">
      <c r="A4650" s="302">
        <v>202403</v>
      </c>
      <c r="B4650" s="299" t="s">
        <v>78</v>
      </c>
      <c r="C4650" s="299" t="s">
        <v>36</v>
      </c>
      <c r="D4650" s="302">
        <v>2</v>
      </c>
      <c r="E4650" s="302">
        <v>124</v>
      </c>
      <c r="F4650" s="299" t="s">
        <v>250</v>
      </c>
    </row>
    <row r="4651" spans="1:6" x14ac:dyDescent="0.3">
      <c r="A4651" s="302">
        <v>202403</v>
      </c>
      <c r="B4651" s="299" t="s">
        <v>78</v>
      </c>
      <c r="C4651" s="299" t="s">
        <v>36</v>
      </c>
      <c r="D4651" s="302">
        <v>11.842105263157896</v>
      </c>
      <c r="E4651" s="302">
        <v>132</v>
      </c>
      <c r="F4651" s="299" t="s">
        <v>251</v>
      </c>
    </row>
    <row r="4652" spans="1:6" x14ac:dyDescent="0.3">
      <c r="A4652" s="302">
        <v>202403</v>
      </c>
      <c r="B4652" s="299" t="s">
        <v>78</v>
      </c>
      <c r="C4652" s="299" t="s">
        <v>36</v>
      </c>
      <c r="D4652" s="302">
        <v>6.3157894736842106</v>
      </c>
      <c r="E4652" s="302">
        <v>140</v>
      </c>
      <c r="F4652" s="299" t="s">
        <v>378</v>
      </c>
    </row>
    <row r="4653" spans="1:6" x14ac:dyDescent="0.3">
      <c r="A4653" s="302">
        <v>202403</v>
      </c>
      <c r="B4653" s="299" t="s">
        <v>78</v>
      </c>
      <c r="C4653" s="299" t="s">
        <v>36</v>
      </c>
      <c r="D4653" s="302">
        <v>2.6842105263157894</v>
      </c>
      <c r="E4653" s="302">
        <v>144</v>
      </c>
      <c r="F4653" s="299" t="s">
        <v>253</v>
      </c>
    </row>
    <row r="4654" spans="1:6" x14ac:dyDescent="0.3">
      <c r="A4654" s="302">
        <v>202403</v>
      </c>
      <c r="B4654" s="299" t="s">
        <v>78</v>
      </c>
      <c r="C4654" s="299" t="s">
        <v>36</v>
      </c>
      <c r="D4654" s="302">
        <v>3.5263157894736841</v>
      </c>
      <c r="E4654" s="302">
        <v>148</v>
      </c>
      <c r="F4654" s="299" t="s">
        <v>379</v>
      </c>
    </row>
    <row r="4655" spans="1:6" x14ac:dyDescent="0.3">
      <c r="A4655" s="302">
        <v>202403</v>
      </c>
      <c r="B4655" s="299" t="s">
        <v>78</v>
      </c>
      <c r="C4655" s="299" t="s">
        <v>36</v>
      </c>
      <c r="D4655" s="302">
        <v>36.157894736842103</v>
      </c>
      <c r="E4655" s="302">
        <v>152</v>
      </c>
      <c r="F4655" s="299" t="s">
        <v>254</v>
      </c>
    </row>
    <row r="4656" spans="1:6" x14ac:dyDescent="0.3">
      <c r="A4656" s="302">
        <v>202403</v>
      </c>
      <c r="B4656" s="299" t="s">
        <v>78</v>
      </c>
      <c r="C4656" s="299" t="s">
        <v>36</v>
      </c>
      <c r="D4656" s="302">
        <v>45.631578947368418</v>
      </c>
      <c r="E4656" s="302">
        <v>156</v>
      </c>
      <c r="F4656" s="299" t="s">
        <v>112</v>
      </c>
    </row>
    <row r="4657" spans="1:6" x14ac:dyDescent="0.3">
      <c r="A4657" s="302">
        <v>202403</v>
      </c>
      <c r="B4657" s="299" t="s">
        <v>78</v>
      </c>
      <c r="C4657" s="299" t="s">
        <v>36</v>
      </c>
      <c r="D4657" s="302">
        <v>2</v>
      </c>
      <c r="E4657" s="302">
        <v>166</v>
      </c>
      <c r="F4657" s="299" t="s">
        <v>422</v>
      </c>
    </row>
    <row r="4658" spans="1:6" x14ac:dyDescent="0.3">
      <c r="A4658" s="302">
        <v>202403</v>
      </c>
      <c r="B4658" s="299" t="s">
        <v>78</v>
      </c>
      <c r="C4658" s="299" t="s">
        <v>36</v>
      </c>
      <c r="D4658" s="302">
        <v>2542.6315789473683</v>
      </c>
      <c r="E4658" s="302">
        <v>170</v>
      </c>
      <c r="F4658" s="299" t="s">
        <v>102</v>
      </c>
    </row>
    <row r="4659" spans="1:6" x14ac:dyDescent="0.3">
      <c r="A4659" s="302">
        <v>202403</v>
      </c>
      <c r="B4659" s="299" t="s">
        <v>78</v>
      </c>
      <c r="C4659" s="299" t="s">
        <v>36</v>
      </c>
      <c r="D4659" s="302">
        <v>29.105263157894736</v>
      </c>
      <c r="E4659" s="302">
        <v>178</v>
      </c>
      <c r="F4659" s="299" t="s">
        <v>258</v>
      </c>
    </row>
    <row r="4660" spans="1:6" x14ac:dyDescent="0.3">
      <c r="A4660" s="302">
        <v>202403</v>
      </c>
      <c r="B4660" s="299" t="s">
        <v>78</v>
      </c>
      <c r="C4660" s="299" t="s">
        <v>36</v>
      </c>
      <c r="D4660" s="302">
        <v>5</v>
      </c>
      <c r="E4660" s="302">
        <v>180</v>
      </c>
      <c r="F4660" s="299" t="s">
        <v>259</v>
      </c>
    </row>
    <row r="4661" spans="1:6" x14ac:dyDescent="0.3">
      <c r="A4661" s="302">
        <v>202403</v>
      </c>
      <c r="B4661" s="299" t="s">
        <v>78</v>
      </c>
      <c r="C4661" s="299" t="s">
        <v>36</v>
      </c>
      <c r="D4661" s="302">
        <v>17.578947368421051</v>
      </c>
      <c r="E4661" s="302">
        <v>188</v>
      </c>
      <c r="F4661" s="299" t="s">
        <v>260</v>
      </c>
    </row>
    <row r="4662" spans="1:6" x14ac:dyDescent="0.3">
      <c r="A4662" s="302">
        <v>202403</v>
      </c>
      <c r="B4662" s="299" t="s">
        <v>78</v>
      </c>
      <c r="C4662" s="299" t="s">
        <v>36</v>
      </c>
      <c r="D4662" s="302">
        <v>5.2105263157894735</v>
      </c>
      <c r="E4662" s="302">
        <v>191</v>
      </c>
      <c r="F4662" s="299" t="s">
        <v>103</v>
      </c>
    </row>
    <row r="4663" spans="1:6" x14ac:dyDescent="0.3">
      <c r="A4663" s="302">
        <v>202403</v>
      </c>
      <c r="B4663" s="299" t="s">
        <v>78</v>
      </c>
      <c r="C4663" s="299" t="s">
        <v>36</v>
      </c>
      <c r="D4663" s="302">
        <v>561.52631578947364</v>
      </c>
      <c r="E4663" s="302">
        <v>192</v>
      </c>
      <c r="F4663" s="299" t="s">
        <v>261</v>
      </c>
    </row>
    <row r="4664" spans="1:6" x14ac:dyDescent="0.3">
      <c r="A4664" s="302">
        <v>202403</v>
      </c>
      <c r="B4664" s="299" t="s">
        <v>78</v>
      </c>
      <c r="C4664" s="299" t="s">
        <v>36</v>
      </c>
      <c r="D4664" s="302">
        <v>1</v>
      </c>
      <c r="E4664" s="302">
        <v>196</v>
      </c>
      <c r="F4664" s="299" t="s">
        <v>120</v>
      </c>
    </row>
    <row r="4665" spans="1:6" x14ac:dyDescent="0.3">
      <c r="A4665" s="302">
        <v>202403</v>
      </c>
      <c r="B4665" s="299" t="s">
        <v>78</v>
      </c>
      <c r="C4665" s="299" t="s">
        <v>36</v>
      </c>
      <c r="D4665" s="302">
        <v>27</v>
      </c>
      <c r="E4665" s="302">
        <v>203</v>
      </c>
      <c r="F4665" s="299" t="s">
        <v>224</v>
      </c>
    </row>
    <row r="4666" spans="1:6" x14ac:dyDescent="0.3">
      <c r="A4666" s="302">
        <v>202403</v>
      </c>
      <c r="B4666" s="299" t="s">
        <v>78</v>
      </c>
      <c r="C4666" s="299" t="s">
        <v>36</v>
      </c>
      <c r="D4666" s="302">
        <v>46.89473684210526</v>
      </c>
      <c r="E4666" s="302">
        <v>204</v>
      </c>
      <c r="F4666" s="299" t="s">
        <v>262</v>
      </c>
    </row>
    <row r="4667" spans="1:6" x14ac:dyDescent="0.3">
      <c r="A4667" s="302">
        <v>202403</v>
      </c>
      <c r="B4667" s="299" t="s">
        <v>78</v>
      </c>
      <c r="C4667" s="299" t="s">
        <v>36</v>
      </c>
      <c r="D4667" s="302">
        <v>4.5263157894736841</v>
      </c>
      <c r="E4667" s="302">
        <v>208</v>
      </c>
      <c r="F4667" s="299" t="s">
        <v>113</v>
      </c>
    </row>
    <row r="4668" spans="1:6" x14ac:dyDescent="0.3">
      <c r="A4668" s="302">
        <v>202403</v>
      </c>
      <c r="B4668" s="299" t="s">
        <v>78</v>
      </c>
      <c r="C4668" s="299" t="s">
        <v>36</v>
      </c>
      <c r="D4668" s="302">
        <v>2</v>
      </c>
      <c r="E4668" s="302">
        <v>212</v>
      </c>
      <c r="F4668" s="299" t="s">
        <v>263</v>
      </c>
    </row>
    <row r="4669" spans="1:6" x14ac:dyDescent="0.3">
      <c r="A4669" s="302">
        <v>202403</v>
      </c>
      <c r="B4669" s="299" t="s">
        <v>78</v>
      </c>
      <c r="C4669" s="299" t="s">
        <v>36</v>
      </c>
      <c r="D4669" s="302">
        <v>170.57894736842104</v>
      </c>
      <c r="E4669" s="302">
        <v>214</v>
      </c>
      <c r="F4669" s="299" t="s">
        <v>225</v>
      </c>
    </row>
    <row r="4670" spans="1:6" x14ac:dyDescent="0.3">
      <c r="A4670" s="302">
        <v>202403</v>
      </c>
      <c r="B4670" s="299" t="s">
        <v>78</v>
      </c>
      <c r="C4670" s="299" t="s">
        <v>36</v>
      </c>
      <c r="D4670" s="302">
        <v>5428.4736842105267</v>
      </c>
      <c r="E4670" s="302">
        <v>218</v>
      </c>
      <c r="F4670" s="299" t="s">
        <v>114</v>
      </c>
    </row>
    <row r="4671" spans="1:6" x14ac:dyDescent="0.3">
      <c r="A4671" s="302">
        <v>202403</v>
      </c>
      <c r="B4671" s="299" t="s">
        <v>78</v>
      </c>
      <c r="C4671" s="299" t="s">
        <v>36</v>
      </c>
      <c r="D4671" s="302">
        <v>175</v>
      </c>
      <c r="E4671" s="302">
        <v>222</v>
      </c>
      <c r="F4671" s="299" t="s">
        <v>264</v>
      </c>
    </row>
    <row r="4672" spans="1:6" x14ac:dyDescent="0.3">
      <c r="A4672" s="302">
        <v>202403</v>
      </c>
      <c r="B4672" s="299" t="s">
        <v>78</v>
      </c>
      <c r="C4672" s="299" t="s">
        <v>36</v>
      </c>
      <c r="D4672" s="302">
        <v>76.736842105263165</v>
      </c>
      <c r="E4672" s="302">
        <v>226</v>
      </c>
      <c r="F4672" s="299" t="s">
        <v>265</v>
      </c>
    </row>
    <row r="4673" spans="1:6" x14ac:dyDescent="0.3">
      <c r="A4673" s="302">
        <v>202403</v>
      </c>
      <c r="B4673" s="299" t="s">
        <v>78</v>
      </c>
      <c r="C4673" s="299" t="s">
        <v>36</v>
      </c>
      <c r="D4673" s="302">
        <v>2.6842105263157894</v>
      </c>
      <c r="E4673" s="302">
        <v>231</v>
      </c>
      <c r="F4673" s="299" t="s">
        <v>266</v>
      </c>
    </row>
    <row r="4674" spans="1:6" x14ac:dyDescent="0.3">
      <c r="A4674" s="302">
        <v>202403</v>
      </c>
      <c r="B4674" s="299" t="s">
        <v>78</v>
      </c>
      <c r="C4674" s="299" t="s">
        <v>36</v>
      </c>
      <c r="D4674" s="302">
        <v>5.0526315789473681</v>
      </c>
      <c r="E4674" s="302">
        <v>232</v>
      </c>
      <c r="F4674" s="299" t="s">
        <v>380</v>
      </c>
    </row>
    <row r="4675" spans="1:6" x14ac:dyDescent="0.3">
      <c r="A4675" s="302">
        <v>202403</v>
      </c>
      <c r="B4675" s="299" t="s">
        <v>78</v>
      </c>
      <c r="C4675" s="299" t="s">
        <v>36</v>
      </c>
      <c r="D4675" s="302">
        <v>7.4736842105263159</v>
      </c>
      <c r="E4675" s="302">
        <v>233</v>
      </c>
      <c r="F4675" s="299" t="s">
        <v>104</v>
      </c>
    </row>
    <row r="4676" spans="1:6" x14ac:dyDescent="0.3">
      <c r="A4676" s="302">
        <v>202403</v>
      </c>
      <c r="B4676" s="299" t="s">
        <v>78</v>
      </c>
      <c r="C4676" s="299" t="s">
        <v>36</v>
      </c>
      <c r="D4676" s="302">
        <v>2</v>
      </c>
      <c r="E4676" s="302">
        <v>239</v>
      </c>
      <c r="F4676" s="299" t="s">
        <v>404</v>
      </c>
    </row>
    <row r="4677" spans="1:6" x14ac:dyDescent="0.3">
      <c r="A4677" s="302">
        <v>202403</v>
      </c>
      <c r="B4677" s="299" t="s">
        <v>78</v>
      </c>
      <c r="C4677" s="299" t="s">
        <v>36</v>
      </c>
      <c r="D4677" s="302">
        <v>3.2105263157894739</v>
      </c>
      <c r="E4677" s="302">
        <v>246</v>
      </c>
      <c r="F4677" s="299" t="s">
        <v>116</v>
      </c>
    </row>
    <row r="4678" spans="1:6" x14ac:dyDescent="0.3">
      <c r="A4678" s="302">
        <v>202403</v>
      </c>
      <c r="B4678" s="299" t="s">
        <v>78</v>
      </c>
      <c r="C4678" s="299" t="s">
        <v>36</v>
      </c>
      <c r="D4678" s="302">
        <v>1</v>
      </c>
      <c r="E4678" s="302">
        <v>249</v>
      </c>
      <c r="F4678" s="299" t="s">
        <v>218</v>
      </c>
    </row>
    <row r="4679" spans="1:6" x14ac:dyDescent="0.3">
      <c r="A4679" s="302">
        <v>202403</v>
      </c>
      <c r="B4679" s="299" t="s">
        <v>78</v>
      </c>
      <c r="C4679" s="299" t="s">
        <v>36</v>
      </c>
      <c r="D4679" s="302">
        <v>117.05263157894737</v>
      </c>
      <c r="E4679" s="302">
        <v>250</v>
      </c>
      <c r="F4679" s="299" t="s">
        <v>105</v>
      </c>
    </row>
    <row r="4680" spans="1:6" x14ac:dyDescent="0.3">
      <c r="A4680" s="302">
        <v>202403</v>
      </c>
      <c r="B4680" s="299" t="s">
        <v>78</v>
      </c>
      <c r="C4680" s="299" t="s">
        <v>36</v>
      </c>
      <c r="D4680" s="302">
        <v>1</v>
      </c>
      <c r="E4680" s="302">
        <v>260</v>
      </c>
      <c r="F4680" s="299" t="s">
        <v>408</v>
      </c>
    </row>
    <row r="4681" spans="1:6" x14ac:dyDescent="0.3">
      <c r="A4681" s="302">
        <v>202403</v>
      </c>
      <c r="B4681" s="299" t="s">
        <v>78</v>
      </c>
      <c r="C4681" s="299" t="s">
        <v>36</v>
      </c>
      <c r="D4681" s="302">
        <v>5</v>
      </c>
      <c r="E4681" s="302">
        <v>266</v>
      </c>
      <c r="F4681" s="299" t="s">
        <v>268</v>
      </c>
    </row>
    <row r="4682" spans="1:6" x14ac:dyDescent="0.3">
      <c r="A4682" s="302">
        <v>202403</v>
      </c>
      <c r="B4682" s="299" t="s">
        <v>78</v>
      </c>
      <c r="C4682" s="299" t="s">
        <v>36</v>
      </c>
      <c r="D4682" s="302">
        <v>177.05263157894737</v>
      </c>
      <c r="E4682" s="302">
        <v>268</v>
      </c>
      <c r="F4682" s="299" t="s">
        <v>269</v>
      </c>
    </row>
    <row r="4683" spans="1:6" x14ac:dyDescent="0.3">
      <c r="A4683" s="302">
        <v>202403</v>
      </c>
      <c r="B4683" s="299" t="s">
        <v>78</v>
      </c>
      <c r="C4683" s="299" t="s">
        <v>36</v>
      </c>
      <c r="D4683" s="302">
        <v>3801.5789473684213</v>
      </c>
      <c r="E4683" s="302">
        <v>270</v>
      </c>
      <c r="F4683" s="299" t="s">
        <v>270</v>
      </c>
    </row>
    <row r="4684" spans="1:6" x14ac:dyDescent="0.3">
      <c r="A4684" s="302">
        <v>202403</v>
      </c>
      <c r="B4684" s="299" t="s">
        <v>78</v>
      </c>
      <c r="C4684" s="299" t="s">
        <v>36</v>
      </c>
      <c r="D4684" s="302">
        <v>13.736842105263158</v>
      </c>
      <c r="E4684" s="302">
        <v>275</v>
      </c>
      <c r="F4684" s="299" t="s">
        <v>271</v>
      </c>
    </row>
    <row r="4685" spans="1:6" x14ac:dyDescent="0.3">
      <c r="A4685" s="302">
        <v>202403</v>
      </c>
      <c r="B4685" s="299" t="s">
        <v>78</v>
      </c>
      <c r="C4685" s="299" t="s">
        <v>36</v>
      </c>
      <c r="D4685" s="302">
        <v>81.421052631578945</v>
      </c>
      <c r="E4685" s="302">
        <v>276</v>
      </c>
      <c r="F4685" s="299" t="s">
        <v>99</v>
      </c>
    </row>
    <row r="4686" spans="1:6" x14ac:dyDescent="0.3">
      <c r="A4686" s="302">
        <v>202403</v>
      </c>
      <c r="B4686" s="299" t="s">
        <v>78</v>
      </c>
      <c r="C4686" s="299" t="s">
        <v>36</v>
      </c>
      <c r="D4686" s="302">
        <v>2396.8421052631579</v>
      </c>
      <c r="E4686" s="302">
        <v>288</v>
      </c>
      <c r="F4686" s="299" t="s">
        <v>272</v>
      </c>
    </row>
    <row r="4687" spans="1:6" x14ac:dyDescent="0.3">
      <c r="A4687" s="302">
        <v>202403</v>
      </c>
      <c r="B4687" s="299" t="s">
        <v>78</v>
      </c>
      <c r="C4687" s="299" t="s">
        <v>36</v>
      </c>
      <c r="D4687" s="302">
        <v>4.2105263157894735</v>
      </c>
      <c r="E4687" s="302">
        <v>300</v>
      </c>
      <c r="F4687" s="299" t="s">
        <v>117</v>
      </c>
    </row>
    <row r="4688" spans="1:6" x14ac:dyDescent="0.3">
      <c r="A4688" s="302">
        <v>202403</v>
      </c>
      <c r="B4688" s="299" t="s">
        <v>78</v>
      </c>
      <c r="C4688" s="299" t="s">
        <v>36</v>
      </c>
      <c r="D4688" s="302">
        <v>4</v>
      </c>
      <c r="E4688" s="302">
        <v>304</v>
      </c>
      <c r="F4688" s="299" t="s">
        <v>381</v>
      </c>
    </row>
    <row r="4689" spans="1:6" x14ac:dyDescent="0.3">
      <c r="A4689" s="302">
        <v>202403</v>
      </c>
      <c r="B4689" s="299" t="s">
        <v>78</v>
      </c>
      <c r="C4689" s="299" t="s">
        <v>36</v>
      </c>
      <c r="D4689" s="302">
        <v>304.89473684210526</v>
      </c>
      <c r="E4689" s="302">
        <v>320</v>
      </c>
      <c r="F4689" s="299" t="s">
        <v>274</v>
      </c>
    </row>
    <row r="4690" spans="1:6" x14ac:dyDescent="0.3">
      <c r="A4690" s="302">
        <v>202403</v>
      </c>
      <c r="B4690" s="299" t="s">
        <v>78</v>
      </c>
      <c r="C4690" s="299" t="s">
        <v>36</v>
      </c>
      <c r="D4690" s="302">
        <v>1529.1052631578948</v>
      </c>
      <c r="E4690" s="302">
        <v>324</v>
      </c>
      <c r="F4690" s="299" t="s">
        <v>275</v>
      </c>
    </row>
    <row r="4691" spans="1:6" x14ac:dyDescent="0.3">
      <c r="A4691" s="302">
        <v>202403</v>
      </c>
      <c r="B4691" s="299" t="s">
        <v>78</v>
      </c>
      <c r="C4691" s="299" t="s">
        <v>36</v>
      </c>
      <c r="D4691" s="302">
        <v>7.5789473684210522</v>
      </c>
      <c r="E4691" s="302">
        <v>332</v>
      </c>
      <c r="F4691" s="299" t="s">
        <v>277</v>
      </c>
    </row>
    <row r="4692" spans="1:6" x14ac:dyDescent="0.3">
      <c r="A4692" s="302">
        <v>202403</v>
      </c>
      <c r="B4692" s="299" t="s">
        <v>78</v>
      </c>
      <c r="C4692" s="299" t="s">
        <v>36</v>
      </c>
      <c r="D4692" s="302">
        <v>1094.7368421052631</v>
      </c>
      <c r="E4692" s="302">
        <v>340</v>
      </c>
      <c r="F4692" s="299" t="s">
        <v>190</v>
      </c>
    </row>
    <row r="4693" spans="1:6" x14ac:dyDescent="0.3">
      <c r="A4693" s="302">
        <v>202403</v>
      </c>
      <c r="B4693" s="299" t="s">
        <v>78</v>
      </c>
      <c r="C4693" s="299" t="s">
        <v>36</v>
      </c>
      <c r="D4693" s="302">
        <v>1</v>
      </c>
      <c r="E4693" s="302">
        <v>344</v>
      </c>
      <c r="F4693" s="299" t="s">
        <v>278</v>
      </c>
    </row>
    <row r="4694" spans="1:6" x14ac:dyDescent="0.3">
      <c r="A4694" s="302">
        <v>202403</v>
      </c>
      <c r="B4694" s="299" t="s">
        <v>78</v>
      </c>
      <c r="C4694" s="299" t="s">
        <v>36</v>
      </c>
      <c r="D4694" s="302">
        <v>21.315789473684209</v>
      </c>
      <c r="E4694" s="302">
        <v>348</v>
      </c>
      <c r="F4694" s="299" t="s">
        <v>279</v>
      </c>
    </row>
    <row r="4695" spans="1:6" x14ac:dyDescent="0.3">
      <c r="A4695" s="302">
        <v>202403</v>
      </c>
      <c r="B4695" s="299" t="s">
        <v>78</v>
      </c>
      <c r="C4695" s="299" t="s">
        <v>36</v>
      </c>
      <c r="D4695" s="302">
        <v>1437.9473684210527</v>
      </c>
      <c r="E4695" s="302">
        <v>356</v>
      </c>
      <c r="F4695" s="299" t="s">
        <v>281</v>
      </c>
    </row>
    <row r="4696" spans="1:6" x14ac:dyDescent="0.3">
      <c r="A4696" s="302">
        <v>202403</v>
      </c>
      <c r="B4696" s="299" t="s">
        <v>78</v>
      </c>
      <c r="C4696" s="299" t="s">
        <v>36</v>
      </c>
      <c r="D4696" s="302">
        <v>2.0526315789473686</v>
      </c>
      <c r="E4696" s="302">
        <v>360</v>
      </c>
      <c r="F4696" s="299" t="s">
        <v>282</v>
      </c>
    </row>
    <row r="4697" spans="1:6" x14ac:dyDescent="0.3">
      <c r="A4697" s="302">
        <v>202403</v>
      </c>
      <c r="B4697" s="299" t="s">
        <v>78</v>
      </c>
      <c r="C4697" s="299" t="s">
        <v>36</v>
      </c>
      <c r="D4697" s="302">
        <v>6.4210526315789478</v>
      </c>
      <c r="E4697" s="302">
        <v>364</v>
      </c>
      <c r="F4697" s="299" t="s">
        <v>283</v>
      </c>
    </row>
    <row r="4698" spans="1:6" x14ac:dyDescent="0.3">
      <c r="A4698" s="302">
        <v>202403</v>
      </c>
      <c r="B4698" s="299" t="s">
        <v>78</v>
      </c>
      <c r="C4698" s="299" t="s">
        <v>36</v>
      </c>
      <c r="D4698" s="302">
        <v>1.3157894736842106</v>
      </c>
      <c r="E4698" s="302">
        <v>368</v>
      </c>
      <c r="F4698" s="299" t="s">
        <v>284</v>
      </c>
    </row>
    <row r="4699" spans="1:6" x14ac:dyDescent="0.3">
      <c r="A4699" s="302">
        <v>202403</v>
      </c>
      <c r="B4699" s="299" t="s">
        <v>78</v>
      </c>
      <c r="C4699" s="299" t="s">
        <v>36</v>
      </c>
      <c r="D4699" s="302">
        <v>5.6842105263157894</v>
      </c>
      <c r="E4699" s="302">
        <v>372</v>
      </c>
      <c r="F4699" s="299" t="s">
        <v>106</v>
      </c>
    </row>
    <row r="4700" spans="1:6" x14ac:dyDescent="0.3">
      <c r="A4700" s="302">
        <v>202403</v>
      </c>
      <c r="B4700" s="299" t="s">
        <v>78</v>
      </c>
      <c r="C4700" s="299" t="s">
        <v>36</v>
      </c>
      <c r="D4700" s="302">
        <v>215.21052631578948</v>
      </c>
      <c r="E4700" s="302">
        <v>380</v>
      </c>
      <c r="F4700" s="299" t="s">
        <v>107</v>
      </c>
    </row>
    <row r="4701" spans="1:6" x14ac:dyDescent="0.3">
      <c r="A4701" s="302">
        <v>202403</v>
      </c>
      <c r="B4701" s="299" t="s">
        <v>78</v>
      </c>
      <c r="C4701" s="299" t="s">
        <v>36</v>
      </c>
      <c r="D4701" s="302">
        <v>810.63157894736844</v>
      </c>
      <c r="E4701" s="302">
        <v>384</v>
      </c>
      <c r="F4701" s="299" t="s">
        <v>286</v>
      </c>
    </row>
    <row r="4702" spans="1:6" x14ac:dyDescent="0.3">
      <c r="A4702" s="302">
        <v>202403</v>
      </c>
      <c r="B4702" s="299" t="s">
        <v>78</v>
      </c>
      <c r="C4702" s="299" t="s">
        <v>36</v>
      </c>
      <c r="D4702" s="302">
        <v>2</v>
      </c>
      <c r="E4702" s="302">
        <v>392</v>
      </c>
      <c r="F4702" s="299" t="s">
        <v>288</v>
      </c>
    </row>
    <row r="4703" spans="1:6" x14ac:dyDescent="0.3">
      <c r="A4703" s="302">
        <v>202403</v>
      </c>
      <c r="B4703" s="299" t="s">
        <v>78</v>
      </c>
      <c r="C4703" s="299" t="s">
        <v>36</v>
      </c>
      <c r="D4703" s="302">
        <v>3.2105263157894739</v>
      </c>
      <c r="E4703" s="302">
        <v>398</v>
      </c>
      <c r="F4703" s="299" t="s">
        <v>289</v>
      </c>
    </row>
    <row r="4704" spans="1:6" x14ac:dyDescent="0.3">
      <c r="A4704" s="302">
        <v>202403</v>
      </c>
      <c r="B4704" s="299" t="s">
        <v>78</v>
      </c>
      <c r="C4704" s="299" t="s">
        <v>36</v>
      </c>
      <c r="D4704" s="302">
        <v>2.5263157894736841</v>
      </c>
      <c r="E4704" s="302">
        <v>400</v>
      </c>
      <c r="F4704" s="299" t="s">
        <v>290</v>
      </c>
    </row>
    <row r="4705" spans="1:6" x14ac:dyDescent="0.3">
      <c r="A4705" s="302">
        <v>202403</v>
      </c>
      <c r="B4705" s="299" t="s">
        <v>78</v>
      </c>
      <c r="C4705" s="299" t="s">
        <v>36</v>
      </c>
      <c r="D4705" s="302">
        <v>10.368421052631579</v>
      </c>
      <c r="E4705" s="302">
        <v>404</v>
      </c>
      <c r="F4705" s="299" t="s">
        <v>291</v>
      </c>
    </row>
    <row r="4706" spans="1:6" x14ac:dyDescent="0.3">
      <c r="A4706" s="302">
        <v>202403</v>
      </c>
      <c r="B4706" s="299" t="s">
        <v>78</v>
      </c>
      <c r="C4706" s="299" t="s">
        <v>36</v>
      </c>
      <c r="D4706" s="302">
        <v>2</v>
      </c>
      <c r="E4706" s="302">
        <v>410</v>
      </c>
      <c r="F4706" s="299" t="s">
        <v>293</v>
      </c>
    </row>
    <row r="4707" spans="1:6" x14ac:dyDescent="0.3">
      <c r="A4707" s="302">
        <v>202403</v>
      </c>
      <c r="B4707" s="299" t="s">
        <v>78</v>
      </c>
      <c r="C4707" s="299" t="s">
        <v>36</v>
      </c>
      <c r="D4707" s="302">
        <v>3.6315789473684212</v>
      </c>
      <c r="E4707" s="302">
        <v>422</v>
      </c>
      <c r="F4707" s="299" t="s">
        <v>297</v>
      </c>
    </row>
    <row r="4708" spans="1:6" x14ac:dyDescent="0.3">
      <c r="A4708" s="302">
        <v>202403</v>
      </c>
      <c r="B4708" s="299" t="s">
        <v>78</v>
      </c>
      <c r="C4708" s="299" t="s">
        <v>36</v>
      </c>
      <c r="D4708" s="302">
        <v>35.789473684210527</v>
      </c>
      <c r="E4708" s="302">
        <v>428</v>
      </c>
      <c r="F4708" s="299" t="s">
        <v>108</v>
      </c>
    </row>
    <row r="4709" spans="1:6" x14ac:dyDescent="0.3">
      <c r="A4709" s="302">
        <v>202403</v>
      </c>
      <c r="B4709" s="299" t="s">
        <v>78</v>
      </c>
      <c r="C4709" s="299" t="s">
        <v>36</v>
      </c>
      <c r="D4709" s="302">
        <v>31.368421052631579</v>
      </c>
      <c r="E4709" s="302">
        <v>430</v>
      </c>
      <c r="F4709" s="299" t="s">
        <v>383</v>
      </c>
    </row>
    <row r="4710" spans="1:6" x14ac:dyDescent="0.3">
      <c r="A4710" s="302">
        <v>202403</v>
      </c>
      <c r="B4710" s="299" t="s">
        <v>78</v>
      </c>
      <c r="C4710" s="299" t="s">
        <v>36</v>
      </c>
      <c r="D4710" s="302">
        <v>2.6842105263157894</v>
      </c>
      <c r="E4710" s="302">
        <v>434</v>
      </c>
      <c r="F4710" s="299" t="s">
        <v>299</v>
      </c>
    </row>
    <row r="4711" spans="1:6" x14ac:dyDescent="0.3">
      <c r="A4711" s="302">
        <v>202403</v>
      </c>
      <c r="B4711" s="299" t="s">
        <v>78</v>
      </c>
      <c r="C4711" s="299" t="s">
        <v>36</v>
      </c>
      <c r="D4711" s="302">
        <v>510.10526315789474</v>
      </c>
      <c r="E4711" s="302">
        <v>440</v>
      </c>
      <c r="F4711" s="299" t="s">
        <v>118</v>
      </c>
    </row>
    <row r="4712" spans="1:6" x14ac:dyDescent="0.3">
      <c r="A4712" s="302">
        <v>202403</v>
      </c>
      <c r="B4712" s="299" t="s">
        <v>78</v>
      </c>
      <c r="C4712" s="299" t="s">
        <v>36</v>
      </c>
      <c r="D4712" s="302">
        <v>2</v>
      </c>
      <c r="E4712" s="302">
        <v>442</v>
      </c>
      <c r="F4712" s="299" t="s">
        <v>121</v>
      </c>
    </row>
    <row r="4713" spans="1:6" x14ac:dyDescent="0.3">
      <c r="A4713" s="302">
        <v>202403</v>
      </c>
      <c r="B4713" s="299" t="s">
        <v>78</v>
      </c>
      <c r="C4713" s="299" t="s">
        <v>36</v>
      </c>
      <c r="D4713" s="302">
        <v>1</v>
      </c>
      <c r="E4713" s="302">
        <v>446</v>
      </c>
      <c r="F4713" s="299" t="s">
        <v>416</v>
      </c>
    </row>
    <row r="4714" spans="1:6" x14ac:dyDescent="0.3">
      <c r="A4714" s="302">
        <v>202403</v>
      </c>
      <c r="B4714" s="299" t="s">
        <v>78</v>
      </c>
      <c r="C4714" s="299" t="s">
        <v>36</v>
      </c>
      <c r="D4714" s="302">
        <v>12911.947368421053</v>
      </c>
      <c r="E4714" s="302">
        <v>466</v>
      </c>
      <c r="F4714" s="299" t="s">
        <v>304</v>
      </c>
    </row>
    <row r="4715" spans="1:6" x14ac:dyDescent="0.3">
      <c r="A4715" s="302">
        <v>202403</v>
      </c>
      <c r="B4715" s="299" t="s">
        <v>78</v>
      </c>
      <c r="C4715" s="299" t="s">
        <v>36</v>
      </c>
      <c r="D4715" s="302">
        <v>11.736842105263158</v>
      </c>
      <c r="E4715" s="302">
        <v>470</v>
      </c>
      <c r="F4715" s="299" t="s">
        <v>122</v>
      </c>
    </row>
    <row r="4716" spans="1:6" x14ac:dyDescent="0.3">
      <c r="A4716" s="302">
        <v>202403</v>
      </c>
      <c r="B4716" s="299" t="s">
        <v>78</v>
      </c>
      <c r="C4716" s="299" t="s">
        <v>36</v>
      </c>
      <c r="D4716" s="302">
        <v>1</v>
      </c>
      <c r="E4716" s="302">
        <v>474</v>
      </c>
      <c r="F4716" s="299" t="s">
        <v>385</v>
      </c>
    </row>
    <row r="4717" spans="1:6" x14ac:dyDescent="0.3">
      <c r="A4717" s="302">
        <v>202403</v>
      </c>
      <c r="B4717" s="299" t="s">
        <v>78</v>
      </c>
      <c r="C4717" s="299" t="s">
        <v>36</v>
      </c>
      <c r="D4717" s="302">
        <v>1336.0526315789473</v>
      </c>
      <c r="E4717" s="302">
        <v>478</v>
      </c>
      <c r="F4717" s="299" t="s">
        <v>305</v>
      </c>
    </row>
    <row r="4718" spans="1:6" x14ac:dyDescent="0.3">
      <c r="A4718" s="302">
        <v>202403</v>
      </c>
      <c r="B4718" s="299" t="s">
        <v>78</v>
      </c>
      <c r="C4718" s="299" t="s">
        <v>36</v>
      </c>
      <c r="D4718" s="302">
        <v>2</v>
      </c>
      <c r="E4718" s="302">
        <v>480</v>
      </c>
      <c r="F4718" s="299" t="s">
        <v>306</v>
      </c>
    </row>
    <row r="4719" spans="1:6" x14ac:dyDescent="0.3">
      <c r="A4719" s="302">
        <v>202403</v>
      </c>
      <c r="B4719" s="299" t="s">
        <v>78</v>
      </c>
      <c r="C4719" s="299" t="s">
        <v>36</v>
      </c>
      <c r="D4719" s="302">
        <v>57.315789473684212</v>
      </c>
      <c r="E4719" s="302">
        <v>484</v>
      </c>
      <c r="F4719" s="299" t="s">
        <v>307</v>
      </c>
    </row>
    <row r="4720" spans="1:6" x14ac:dyDescent="0.3">
      <c r="A4720" s="302">
        <v>202403</v>
      </c>
      <c r="B4720" s="299" t="s">
        <v>78</v>
      </c>
      <c r="C4720" s="299" t="s">
        <v>36</v>
      </c>
      <c r="D4720" s="302">
        <v>120.15789473684211</v>
      </c>
      <c r="E4720" s="302">
        <v>498</v>
      </c>
      <c r="F4720" s="299" t="s">
        <v>310</v>
      </c>
    </row>
    <row r="4721" spans="1:6" x14ac:dyDescent="0.3">
      <c r="A4721" s="302">
        <v>202403</v>
      </c>
      <c r="B4721" s="299" t="s">
        <v>78</v>
      </c>
      <c r="C4721" s="299" t="s">
        <v>36</v>
      </c>
      <c r="D4721" s="302">
        <v>1</v>
      </c>
      <c r="E4721" s="302">
        <v>500</v>
      </c>
      <c r="F4721" s="299" t="s">
        <v>312</v>
      </c>
    </row>
    <row r="4722" spans="1:6" x14ac:dyDescent="0.3">
      <c r="A4722" s="302">
        <v>202403</v>
      </c>
      <c r="B4722" s="299" t="s">
        <v>78</v>
      </c>
      <c r="C4722" s="299" t="s">
        <v>36</v>
      </c>
      <c r="D4722" s="302">
        <v>76017.947368421053</v>
      </c>
      <c r="E4722" s="302">
        <v>504</v>
      </c>
      <c r="F4722" s="299" t="s">
        <v>95</v>
      </c>
    </row>
    <row r="4723" spans="1:6" x14ac:dyDescent="0.3">
      <c r="A4723" s="302">
        <v>202403</v>
      </c>
      <c r="B4723" s="299" t="s">
        <v>78</v>
      </c>
      <c r="C4723" s="299" t="s">
        <v>36</v>
      </c>
      <c r="D4723" s="302">
        <v>9.3157894736842106</v>
      </c>
      <c r="E4723" s="302">
        <v>508</v>
      </c>
      <c r="F4723" s="299" t="s">
        <v>313</v>
      </c>
    </row>
    <row r="4724" spans="1:6" x14ac:dyDescent="0.3">
      <c r="A4724" s="302">
        <v>202403</v>
      </c>
      <c r="B4724" s="299" t="s">
        <v>78</v>
      </c>
      <c r="C4724" s="299" t="s">
        <v>36</v>
      </c>
      <c r="D4724" s="302">
        <v>4</v>
      </c>
      <c r="E4724" s="302">
        <v>520</v>
      </c>
      <c r="F4724" s="299" t="s">
        <v>386</v>
      </c>
    </row>
    <row r="4725" spans="1:6" x14ac:dyDescent="0.3">
      <c r="A4725" s="302">
        <v>202403</v>
      </c>
      <c r="B4725" s="299" t="s">
        <v>78</v>
      </c>
      <c r="C4725" s="299" t="s">
        <v>36</v>
      </c>
      <c r="D4725" s="302">
        <v>140.36842105263159</v>
      </c>
      <c r="E4725" s="302">
        <v>524</v>
      </c>
      <c r="F4725" s="299" t="s">
        <v>315</v>
      </c>
    </row>
    <row r="4726" spans="1:6" x14ac:dyDescent="0.3">
      <c r="A4726" s="302">
        <v>202403</v>
      </c>
      <c r="B4726" s="299" t="s">
        <v>78</v>
      </c>
      <c r="C4726" s="299" t="s">
        <v>36</v>
      </c>
      <c r="D4726" s="302">
        <v>40.368421052631582</v>
      </c>
      <c r="E4726" s="302">
        <v>528</v>
      </c>
      <c r="F4726" s="299" t="s">
        <v>316</v>
      </c>
    </row>
    <row r="4727" spans="1:6" x14ac:dyDescent="0.3">
      <c r="A4727" s="302">
        <v>202403</v>
      </c>
      <c r="B4727" s="299" t="s">
        <v>78</v>
      </c>
      <c r="C4727" s="299" t="s">
        <v>36</v>
      </c>
      <c r="D4727" s="302">
        <v>1</v>
      </c>
      <c r="E4727" s="302">
        <v>530</v>
      </c>
      <c r="F4727" s="299" t="s">
        <v>219</v>
      </c>
    </row>
    <row r="4728" spans="1:6" x14ac:dyDescent="0.3">
      <c r="A4728" s="302">
        <v>202403</v>
      </c>
      <c r="B4728" s="299" t="s">
        <v>78</v>
      </c>
      <c r="C4728" s="299" t="s">
        <v>36</v>
      </c>
      <c r="D4728" s="302">
        <v>36.526315789473685</v>
      </c>
      <c r="E4728" s="302">
        <v>540</v>
      </c>
      <c r="F4728" s="299" t="s">
        <v>317</v>
      </c>
    </row>
    <row r="4729" spans="1:6" x14ac:dyDescent="0.3">
      <c r="A4729" s="302">
        <v>202403</v>
      </c>
      <c r="B4729" s="299" t="s">
        <v>78</v>
      </c>
      <c r="C4729" s="299" t="s">
        <v>36</v>
      </c>
      <c r="D4729" s="302">
        <v>1</v>
      </c>
      <c r="E4729" s="302">
        <v>554</v>
      </c>
      <c r="F4729" s="299" t="s">
        <v>318</v>
      </c>
    </row>
    <row r="4730" spans="1:6" x14ac:dyDescent="0.3">
      <c r="A4730" s="302">
        <v>202403</v>
      </c>
      <c r="B4730" s="299" t="s">
        <v>78</v>
      </c>
      <c r="C4730" s="299" t="s">
        <v>36</v>
      </c>
      <c r="D4730" s="302">
        <v>1089.8947368421052</v>
      </c>
      <c r="E4730" s="302">
        <v>558</v>
      </c>
      <c r="F4730" s="299" t="s">
        <v>191</v>
      </c>
    </row>
    <row r="4731" spans="1:6" x14ac:dyDescent="0.3">
      <c r="A4731" s="302">
        <v>202403</v>
      </c>
      <c r="B4731" s="299" t="s">
        <v>78</v>
      </c>
      <c r="C4731" s="299" t="s">
        <v>36</v>
      </c>
      <c r="D4731" s="302">
        <v>33.736842105263158</v>
      </c>
      <c r="E4731" s="302">
        <v>562</v>
      </c>
      <c r="F4731" s="299" t="s">
        <v>388</v>
      </c>
    </row>
    <row r="4732" spans="1:6" x14ac:dyDescent="0.3">
      <c r="A4732" s="302">
        <v>202403</v>
      </c>
      <c r="B4732" s="299" t="s">
        <v>78</v>
      </c>
      <c r="C4732" s="299" t="s">
        <v>36</v>
      </c>
      <c r="D4732" s="302">
        <v>837.10526315789468</v>
      </c>
      <c r="E4732" s="302">
        <v>566</v>
      </c>
      <c r="F4732" s="299" t="s">
        <v>319</v>
      </c>
    </row>
    <row r="4733" spans="1:6" x14ac:dyDescent="0.3">
      <c r="A4733" s="302">
        <v>202403</v>
      </c>
      <c r="B4733" s="299" t="s">
        <v>78</v>
      </c>
      <c r="C4733" s="299" t="s">
        <v>36</v>
      </c>
      <c r="D4733" s="302">
        <v>1</v>
      </c>
      <c r="E4733" s="302">
        <v>574</v>
      </c>
      <c r="F4733" s="299" t="s">
        <v>320</v>
      </c>
    </row>
    <row r="4734" spans="1:6" x14ac:dyDescent="0.3">
      <c r="A4734" s="302">
        <v>202403</v>
      </c>
      <c r="B4734" s="299" t="s">
        <v>78</v>
      </c>
      <c r="C4734" s="299" t="s">
        <v>36</v>
      </c>
      <c r="D4734" s="302">
        <v>5.6842105263157894</v>
      </c>
      <c r="E4734" s="302">
        <v>578</v>
      </c>
      <c r="F4734" s="299" t="s">
        <v>321</v>
      </c>
    </row>
    <row r="4735" spans="1:6" x14ac:dyDescent="0.3">
      <c r="A4735" s="302">
        <v>202403</v>
      </c>
      <c r="B4735" s="299" t="s">
        <v>78</v>
      </c>
      <c r="C4735" s="299" t="s">
        <v>36</v>
      </c>
      <c r="D4735" s="302">
        <v>1</v>
      </c>
      <c r="E4735" s="302">
        <v>583</v>
      </c>
      <c r="F4735" s="299" t="s">
        <v>389</v>
      </c>
    </row>
    <row r="4736" spans="1:6" x14ac:dyDescent="0.3">
      <c r="A4736" s="302">
        <v>202403</v>
      </c>
      <c r="B4736" s="299" t="s">
        <v>78</v>
      </c>
      <c r="C4736" s="299" t="s">
        <v>36</v>
      </c>
      <c r="D4736" s="302">
        <v>4136.0526315789475</v>
      </c>
      <c r="E4736" s="302">
        <v>586</v>
      </c>
      <c r="F4736" s="299" t="s">
        <v>324</v>
      </c>
    </row>
    <row r="4737" spans="1:6" x14ac:dyDescent="0.3">
      <c r="A4737" s="302">
        <v>202403</v>
      </c>
      <c r="B4737" s="299" t="s">
        <v>78</v>
      </c>
      <c r="C4737" s="299" t="s">
        <v>36</v>
      </c>
      <c r="D4737" s="302">
        <v>5.4210526315789478</v>
      </c>
      <c r="E4737" s="302">
        <v>591</v>
      </c>
      <c r="F4737" s="299" t="s">
        <v>325</v>
      </c>
    </row>
    <row r="4738" spans="1:6" x14ac:dyDescent="0.3">
      <c r="A4738" s="302">
        <v>202403</v>
      </c>
      <c r="B4738" s="299" t="s">
        <v>78</v>
      </c>
      <c r="C4738" s="299" t="s">
        <v>36</v>
      </c>
      <c r="D4738" s="302">
        <v>1</v>
      </c>
      <c r="E4738" s="302">
        <v>598</v>
      </c>
      <c r="F4738" s="299" t="s">
        <v>412</v>
      </c>
    </row>
    <row r="4739" spans="1:6" x14ac:dyDescent="0.3">
      <c r="A4739" s="302">
        <v>202403</v>
      </c>
      <c r="B4739" s="299" t="s">
        <v>78</v>
      </c>
      <c r="C4739" s="299" t="s">
        <v>36</v>
      </c>
      <c r="D4739" s="302">
        <v>636.15789473684208</v>
      </c>
      <c r="E4739" s="302">
        <v>600</v>
      </c>
      <c r="F4739" s="299" t="s">
        <v>192</v>
      </c>
    </row>
    <row r="4740" spans="1:6" x14ac:dyDescent="0.3">
      <c r="A4740" s="302">
        <v>202403</v>
      </c>
      <c r="B4740" s="299" t="s">
        <v>78</v>
      </c>
      <c r="C4740" s="299" t="s">
        <v>36</v>
      </c>
      <c r="D4740" s="302">
        <v>806.47368421052636</v>
      </c>
      <c r="E4740" s="302">
        <v>604</v>
      </c>
      <c r="F4740" s="299" t="s">
        <v>326</v>
      </c>
    </row>
    <row r="4741" spans="1:6" x14ac:dyDescent="0.3">
      <c r="A4741" s="302">
        <v>202403</v>
      </c>
      <c r="B4741" s="299" t="s">
        <v>78</v>
      </c>
      <c r="C4741" s="299" t="s">
        <v>36</v>
      </c>
      <c r="D4741" s="302">
        <v>47.89473684210526</v>
      </c>
      <c r="E4741" s="302">
        <v>608</v>
      </c>
      <c r="F4741" s="299" t="s">
        <v>327</v>
      </c>
    </row>
    <row r="4742" spans="1:6" x14ac:dyDescent="0.3">
      <c r="A4742" s="302">
        <v>202403</v>
      </c>
      <c r="B4742" s="299" t="s">
        <v>78</v>
      </c>
      <c r="C4742" s="299" t="s">
        <v>36</v>
      </c>
      <c r="D4742" s="302">
        <v>318.10526315789474</v>
      </c>
      <c r="E4742" s="302">
        <v>616</v>
      </c>
      <c r="F4742" s="299" t="s">
        <v>96</v>
      </c>
    </row>
    <row r="4743" spans="1:6" x14ac:dyDescent="0.3">
      <c r="A4743" s="302">
        <v>202403</v>
      </c>
      <c r="B4743" s="299" t="s">
        <v>78</v>
      </c>
      <c r="C4743" s="299" t="s">
        <v>36</v>
      </c>
      <c r="D4743" s="302">
        <v>1120.0526315789473</v>
      </c>
      <c r="E4743" s="302">
        <v>620</v>
      </c>
      <c r="F4743" s="299" t="s">
        <v>109</v>
      </c>
    </row>
    <row r="4744" spans="1:6" x14ac:dyDescent="0.3">
      <c r="A4744" s="302">
        <v>202403</v>
      </c>
      <c r="B4744" s="299" t="s">
        <v>78</v>
      </c>
      <c r="C4744" s="299" t="s">
        <v>36</v>
      </c>
      <c r="D4744" s="302">
        <v>941.78947368421052</v>
      </c>
      <c r="E4744" s="302">
        <v>624</v>
      </c>
      <c r="F4744" s="299" t="s">
        <v>329</v>
      </c>
    </row>
    <row r="4745" spans="1:6" x14ac:dyDescent="0.3">
      <c r="A4745" s="302">
        <v>202403</v>
      </c>
      <c r="B4745" s="299" t="s">
        <v>78</v>
      </c>
      <c r="C4745" s="299" t="s">
        <v>36</v>
      </c>
      <c r="D4745" s="302">
        <v>1.631578947368421</v>
      </c>
      <c r="E4745" s="302">
        <v>630</v>
      </c>
      <c r="F4745" s="299" t="s">
        <v>331</v>
      </c>
    </row>
    <row r="4746" spans="1:6" x14ac:dyDescent="0.3">
      <c r="A4746" s="302">
        <v>202403</v>
      </c>
      <c r="B4746" s="299" t="s">
        <v>78</v>
      </c>
      <c r="C4746" s="299" t="s">
        <v>36</v>
      </c>
      <c r="D4746" s="302">
        <v>23305.157894736843</v>
      </c>
      <c r="E4746" s="302">
        <v>642</v>
      </c>
      <c r="F4746" s="299" t="s">
        <v>97</v>
      </c>
    </row>
    <row r="4747" spans="1:6" x14ac:dyDescent="0.3">
      <c r="A4747" s="302">
        <v>202403</v>
      </c>
      <c r="B4747" s="299" t="s">
        <v>78</v>
      </c>
      <c r="C4747" s="299" t="s">
        <v>36</v>
      </c>
      <c r="D4747" s="302">
        <v>82.631578947368425</v>
      </c>
      <c r="E4747" s="302">
        <v>643</v>
      </c>
      <c r="F4747" s="299" t="s">
        <v>333</v>
      </c>
    </row>
    <row r="4748" spans="1:6" x14ac:dyDescent="0.3">
      <c r="A4748" s="302">
        <v>202403</v>
      </c>
      <c r="B4748" s="299" t="s">
        <v>78</v>
      </c>
      <c r="C4748" s="299" t="s">
        <v>36</v>
      </c>
      <c r="D4748" s="302">
        <v>8.6842105263157894</v>
      </c>
      <c r="E4748" s="302">
        <v>646</v>
      </c>
      <c r="F4748" s="299" t="s">
        <v>334</v>
      </c>
    </row>
    <row r="4749" spans="1:6" x14ac:dyDescent="0.3">
      <c r="A4749" s="302">
        <v>202403</v>
      </c>
      <c r="B4749" s="299" t="s">
        <v>78</v>
      </c>
      <c r="C4749" s="299" t="s">
        <v>36</v>
      </c>
      <c r="D4749" s="302">
        <v>1</v>
      </c>
      <c r="E4749" s="302">
        <v>662</v>
      </c>
      <c r="F4749" s="299" t="s">
        <v>337</v>
      </c>
    </row>
    <row r="4750" spans="1:6" x14ac:dyDescent="0.3">
      <c r="A4750" s="302">
        <v>202403</v>
      </c>
      <c r="B4750" s="299" t="s">
        <v>78</v>
      </c>
      <c r="C4750" s="299" t="s">
        <v>36</v>
      </c>
      <c r="D4750" s="302">
        <v>7</v>
      </c>
      <c r="E4750" s="302">
        <v>682</v>
      </c>
      <c r="F4750" s="299" t="s">
        <v>339</v>
      </c>
    </row>
    <row r="4751" spans="1:6" x14ac:dyDescent="0.3">
      <c r="A4751" s="302">
        <v>202403</v>
      </c>
      <c r="B4751" s="299" t="s">
        <v>78</v>
      </c>
      <c r="C4751" s="299" t="s">
        <v>36</v>
      </c>
      <c r="D4751" s="302">
        <v>13737.052631578947</v>
      </c>
      <c r="E4751" s="302">
        <v>686</v>
      </c>
      <c r="F4751" s="299" t="s">
        <v>193</v>
      </c>
    </row>
    <row r="4752" spans="1:6" x14ac:dyDescent="0.3">
      <c r="A4752" s="302">
        <v>202403</v>
      </c>
      <c r="B4752" s="299" t="s">
        <v>78</v>
      </c>
      <c r="C4752" s="299" t="s">
        <v>36</v>
      </c>
      <c r="D4752" s="302">
        <v>1.8947368421052631</v>
      </c>
      <c r="E4752" s="302">
        <v>688</v>
      </c>
      <c r="F4752" s="299" t="s">
        <v>340</v>
      </c>
    </row>
    <row r="4753" spans="1:6" x14ac:dyDescent="0.3">
      <c r="A4753" s="302">
        <v>202403</v>
      </c>
      <c r="B4753" s="299" t="s">
        <v>78</v>
      </c>
      <c r="C4753" s="299" t="s">
        <v>36</v>
      </c>
      <c r="D4753" s="302">
        <v>51.89473684210526</v>
      </c>
      <c r="E4753" s="302">
        <v>694</v>
      </c>
      <c r="F4753" s="299" t="s">
        <v>342</v>
      </c>
    </row>
    <row r="4754" spans="1:6" x14ac:dyDescent="0.3">
      <c r="A4754" s="302">
        <v>202403</v>
      </c>
      <c r="B4754" s="299" t="s">
        <v>78</v>
      </c>
      <c r="C4754" s="299" t="s">
        <v>36</v>
      </c>
      <c r="D4754" s="302">
        <v>14.684210526315789</v>
      </c>
      <c r="E4754" s="302">
        <v>703</v>
      </c>
      <c r="F4754" s="299" t="s">
        <v>94</v>
      </c>
    </row>
    <row r="4755" spans="1:6" x14ac:dyDescent="0.3">
      <c r="A4755" s="302">
        <v>202403</v>
      </c>
      <c r="B4755" s="299" t="s">
        <v>78</v>
      </c>
      <c r="C4755" s="299" t="s">
        <v>36</v>
      </c>
      <c r="D4755" s="302">
        <v>8.3684210526315788</v>
      </c>
      <c r="E4755" s="302">
        <v>704</v>
      </c>
      <c r="F4755" s="299" t="s">
        <v>344</v>
      </c>
    </row>
    <row r="4756" spans="1:6" x14ac:dyDescent="0.3">
      <c r="A4756" s="302">
        <v>202403</v>
      </c>
      <c r="B4756" s="299" t="s">
        <v>78</v>
      </c>
      <c r="C4756" s="299" t="s">
        <v>36</v>
      </c>
      <c r="D4756" s="302">
        <v>2.3157894736842106</v>
      </c>
      <c r="E4756" s="302">
        <v>705</v>
      </c>
      <c r="F4756" s="299" t="s">
        <v>115</v>
      </c>
    </row>
    <row r="4757" spans="1:6" x14ac:dyDescent="0.3">
      <c r="A4757" s="302">
        <v>202403</v>
      </c>
      <c r="B4757" s="299" t="s">
        <v>78</v>
      </c>
      <c r="C4757" s="299" t="s">
        <v>36</v>
      </c>
      <c r="D4757" s="302">
        <v>26.105263157894736</v>
      </c>
      <c r="E4757" s="302">
        <v>706</v>
      </c>
      <c r="F4757" s="299" t="s">
        <v>395</v>
      </c>
    </row>
    <row r="4758" spans="1:6" x14ac:dyDescent="0.3">
      <c r="A4758" s="302">
        <v>202403</v>
      </c>
      <c r="B4758" s="299" t="s">
        <v>78</v>
      </c>
      <c r="C4758" s="299" t="s">
        <v>36</v>
      </c>
      <c r="D4758" s="302">
        <v>10.157894736842104</v>
      </c>
      <c r="E4758" s="302">
        <v>710</v>
      </c>
      <c r="F4758" s="299" t="s">
        <v>345</v>
      </c>
    </row>
    <row r="4759" spans="1:6" x14ac:dyDescent="0.3">
      <c r="A4759" s="302">
        <v>202403</v>
      </c>
      <c r="B4759" s="299" t="s">
        <v>78</v>
      </c>
      <c r="C4759" s="299" t="s">
        <v>36</v>
      </c>
      <c r="D4759" s="302">
        <v>226957.42105263157</v>
      </c>
      <c r="E4759" s="302">
        <v>724</v>
      </c>
      <c r="F4759" s="299" t="s">
        <v>223</v>
      </c>
    </row>
    <row r="4760" spans="1:6" x14ac:dyDescent="0.3">
      <c r="A4760" s="302">
        <v>202403</v>
      </c>
      <c r="B4760" s="299" t="s">
        <v>78</v>
      </c>
      <c r="C4760" s="299" t="s">
        <v>36</v>
      </c>
      <c r="D4760" s="302">
        <v>3</v>
      </c>
      <c r="E4760" s="302">
        <v>728</v>
      </c>
      <c r="F4760" s="299" t="s">
        <v>414</v>
      </c>
    </row>
    <row r="4761" spans="1:6" x14ac:dyDescent="0.3">
      <c r="A4761" s="302">
        <v>202403</v>
      </c>
      <c r="B4761" s="299" t="s">
        <v>78</v>
      </c>
      <c r="C4761" s="299" t="s">
        <v>36</v>
      </c>
      <c r="D4761" s="302">
        <v>24</v>
      </c>
      <c r="E4761" s="302">
        <v>729</v>
      </c>
      <c r="F4761" s="299" t="s">
        <v>347</v>
      </c>
    </row>
    <row r="4762" spans="1:6" x14ac:dyDescent="0.3">
      <c r="A4762" s="302">
        <v>202403</v>
      </c>
      <c r="B4762" s="299" t="s">
        <v>78</v>
      </c>
      <c r="C4762" s="299" t="s">
        <v>36</v>
      </c>
      <c r="D4762" s="302">
        <v>22.421052631578949</v>
      </c>
      <c r="E4762" s="302">
        <v>732</v>
      </c>
      <c r="F4762" s="299" t="s">
        <v>348</v>
      </c>
    </row>
    <row r="4763" spans="1:6" x14ac:dyDescent="0.3">
      <c r="A4763" s="302">
        <v>202403</v>
      </c>
      <c r="B4763" s="299" t="s">
        <v>78</v>
      </c>
      <c r="C4763" s="299" t="s">
        <v>36</v>
      </c>
      <c r="D4763" s="302">
        <v>1</v>
      </c>
      <c r="E4763" s="302">
        <v>740</v>
      </c>
      <c r="F4763" s="299" t="s">
        <v>349</v>
      </c>
    </row>
    <row r="4764" spans="1:6" x14ac:dyDescent="0.3">
      <c r="A4764" s="302">
        <v>202403</v>
      </c>
      <c r="B4764" s="299" t="s">
        <v>78</v>
      </c>
      <c r="C4764" s="299" t="s">
        <v>36</v>
      </c>
      <c r="D4764" s="302">
        <v>3.8947368421052633</v>
      </c>
      <c r="E4764" s="302">
        <v>752</v>
      </c>
      <c r="F4764" s="299" t="s">
        <v>119</v>
      </c>
    </row>
    <row r="4765" spans="1:6" x14ac:dyDescent="0.3">
      <c r="A4765" s="302">
        <v>202403</v>
      </c>
      <c r="B4765" s="299" t="s">
        <v>78</v>
      </c>
      <c r="C4765" s="299" t="s">
        <v>36</v>
      </c>
      <c r="D4765" s="302">
        <v>15</v>
      </c>
      <c r="E4765" s="302">
        <v>756</v>
      </c>
      <c r="F4765" s="299" t="s">
        <v>350</v>
      </c>
    </row>
    <row r="4766" spans="1:6" x14ac:dyDescent="0.3">
      <c r="A4766" s="302">
        <v>202403</v>
      </c>
      <c r="B4766" s="299" t="s">
        <v>78</v>
      </c>
      <c r="C4766" s="299" t="s">
        <v>36</v>
      </c>
      <c r="D4766" s="302">
        <v>29.05263157894737</v>
      </c>
      <c r="E4766" s="302">
        <v>760</v>
      </c>
      <c r="F4766" s="299" t="s">
        <v>351</v>
      </c>
    </row>
    <row r="4767" spans="1:6" x14ac:dyDescent="0.3">
      <c r="A4767" s="302">
        <v>202403</v>
      </c>
      <c r="B4767" s="299" t="s">
        <v>78</v>
      </c>
      <c r="C4767" s="299" t="s">
        <v>36</v>
      </c>
      <c r="D4767" s="302">
        <v>1.9473684210526316</v>
      </c>
      <c r="E4767" s="302">
        <v>762</v>
      </c>
      <c r="F4767" s="299" t="s">
        <v>352</v>
      </c>
    </row>
    <row r="4768" spans="1:6" x14ac:dyDescent="0.3">
      <c r="A4768" s="302">
        <v>202403</v>
      </c>
      <c r="B4768" s="299" t="s">
        <v>78</v>
      </c>
      <c r="C4768" s="299" t="s">
        <v>36</v>
      </c>
      <c r="D4768" s="302">
        <v>63.473684210526315</v>
      </c>
      <c r="E4768" s="302">
        <v>764</v>
      </c>
      <c r="F4768" s="299" t="s">
        <v>353</v>
      </c>
    </row>
    <row r="4769" spans="1:6" x14ac:dyDescent="0.3">
      <c r="A4769" s="302">
        <v>202403</v>
      </c>
      <c r="B4769" s="299" t="s">
        <v>78</v>
      </c>
      <c r="C4769" s="299" t="s">
        <v>36</v>
      </c>
      <c r="D4769" s="302">
        <v>18.210526315789473</v>
      </c>
      <c r="E4769" s="302">
        <v>768</v>
      </c>
      <c r="F4769" s="299" t="s">
        <v>354</v>
      </c>
    </row>
    <row r="4770" spans="1:6" x14ac:dyDescent="0.3">
      <c r="A4770" s="302">
        <v>202403</v>
      </c>
      <c r="B4770" s="299" t="s">
        <v>78</v>
      </c>
      <c r="C4770" s="299" t="s">
        <v>36</v>
      </c>
      <c r="D4770" s="302">
        <v>0.36842105263157893</v>
      </c>
      <c r="E4770" s="302">
        <v>780</v>
      </c>
      <c r="F4770" s="299" t="s">
        <v>355</v>
      </c>
    </row>
    <row r="4771" spans="1:6" x14ac:dyDescent="0.3">
      <c r="A4771" s="302">
        <v>202403</v>
      </c>
      <c r="B4771" s="299" t="s">
        <v>78</v>
      </c>
      <c r="C4771" s="299" t="s">
        <v>36</v>
      </c>
      <c r="D4771" s="302">
        <v>2</v>
      </c>
      <c r="E4771" s="302">
        <v>784</v>
      </c>
      <c r="F4771" s="299" t="s">
        <v>356</v>
      </c>
    </row>
    <row r="4772" spans="1:6" x14ac:dyDescent="0.3">
      <c r="A4772" s="302">
        <v>202403</v>
      </c>
      <c r="B4772" s="299" t="s">
        <v>78</v>
      </c>
      <c r="C4772" s="299" t="s">
        <v>36</v>
      </c>
      <c r="D4772" s="302">
        <v>48.05263157894737</v>
      </c>
      <c r="E4772" s="302">
        <v>788</v>
      </c>
      <c r="F4772" s="299" t="s">
        <v>357</v>
      </c>
    </row>
    <row r="4773" spans="1:6" x14ac:dyDescent="0.3">
      <c r="A4773" s="302">
        <v>202403</v>
      </c>
      <c r="B4773" s="299" t="s">
        <v>78</v>
      </c>
      <c r="C4773" s="299" t="s">
        <v>36</v>
      </c>
      <c r="D4773" s="302">
        <v>6.9473684210526319</v>
      </c>
      <c r="E4773" s="302">
        <v>792</v>
      </c>
      <c r="F4773" s="299" t="s">
        <v>358</v>
      </c>
    </row>
    <row r="4774" spans="1:6" x14ac:dyDescent="0.3">
      <c r="A4774" s="302">
        <v>202403</v>
      </c>
      <c r="B4774" s="299" t="s">
        <v>78</v>
      </c>
      <c r="C4774" s="299" t="s">
        <v>36</v>
      </c>
      <c r="D4774" s="302">
        <v>1</v>
      </c>
      <c r="E4774" s="302">
        <v>800</v>
      </c>
      <c r="F4774" s="299" t="s">
        <v>360</v>
      </c>
    </row>
    <row r="4775" spans="1:6" x14ac:dyDescent="0.3">
      <c r="A4775" s="302">
        <v>202403</v>
      </c>
      <c r="B4775" s="299" t="s">
        <v>78</v>
      </c>
      <c r="C4775" s="299" t="s">
        <v>36</v>
      </c>
      <c r="D4775" s="302">
        <v>1024.7894736842106</v>
      </c>
      <c r="E4775" s="302">
        <v>804</v>
      </c>
      <c r="F4775" s="299" t="s">
        <v>98</v>
      </c>
    </row>
    <row r="4776" spans="1:6" x14ac:dyDescent="0.3">
      <c r="A4776" s="302">
        <v>202403</v>
      </c>
      <c r="B4776" s="299" t="s">
        <v>78</v>
      </c>
      <c r="C4776" s="299" t="s">
        <v>36</v>
      </c>
      <c r="D4776" s="302">
        <v>2.0526315789473686</v>
      </c>
      <c r="E4776" s="302">
        <v>807</v>
      </c>
      <c r="F4776" s="299" t="s">
        <v>361</v>
      </c>
    </row>
    <row r="4777" spans="1:6" x14ac:dyDescent="0.3">
      <c r="A4777" s="302">
        <v>202403</v>
      </c>
      <c r="B4777" s="299" t="s">
        <v>78</v>
      </c>
      <c r="C4777" s="299" t="s">
        <v>36</v>
      </c>
      <c r="D4777" s="302">
        <v>18.05263157894737</v>
      </c>
      <c r="E4777" s="302">
        <v>818</v>
      </c>
      <c r="F4777" s="299" t="s">
        <v>362</v>
      </c>
    </row>
    <row r="4778" spans="1:6" x14ac:dyDescent="0.3">
      <c r="A4778" s="302">
        <v>202403</v>
      </c>
      <c r="B4778" s="299" t="s">
        <v>78</v>
      </c>
      <c r="C4778" s="299" t="s">
        <v>36</v>
      </c>
      <c r="D4778" s="302">
        <v>101.84210526315789</v>
      </c>
      <c r="E4778" s="302">
        <v>826</v>
      </c>
      <c r="F4778" s="299" t="s">
        <v>110</v>
      </c>
    </row>
    <row r="4779" spans="1:6" x14ac:dyDescent="0.3">
      <c r="A4779" s="302">
        <v>202403</v>
      </c>
      <c r="B4779" s="299" t="s">
        <v>78</v>
      </c>
      <c r="C4779" s="299" t="s">
        <v>36</v>
      </c>
      <c r="D4779" s="302">
        <v>5</v>
      </c>
      <c r="E4779" s="302">
        <v>834</v>
      </c>
      <c r="F4779" s="299" t="s">
        <v>364</v>
      </c>
    </row>
    <row r="4780" spans="1:6" x14ac:dyDescent="0.3">
      <c r="A4780" s="302">
        <v>202403</v>
      </c>
      <c r="B4780" s="299" t="s">
        <v>78</v>
      </c>
      <c r="C4780" s="299" t="s">
        <v>36</v>
      </c>
      <c r="D4780" s="302">
        <v>8</v>
      </c>
      <c r="E4780" s="302">
        <v>840</v>
      </c>
      <c r="F4780" s="299" t="s">
        <v>365</v>
      </c>
    </row>
    <row r="4781" spans="1:6" x14ac:dyDescent="0.3">
      <c r="A4781" s="302">
        <v>202403</v>
      </c>
      <c r="B4781" s="299" t="s">
        <v>78</v>
      </c>
      <c r="C4781" s="299" t="s">
        <v>36</v>
      </c>
      <c r="D4781" s="302">
        <v>531.42105263157896</v>
      </c>
      <c r="E4781" s="302">
        <v>854</v>
      </c>
      <c r="F4781" s="299" t="s">
        <v>367</v>
      </c>
    </row>
    <row r="4782" spans="1:6" x14ac:dyDescent="0.3">
      <c r="A4782" s="302">
        <v>202403</v>
      </c>
      <c r="B4782" s="299" t="s">
        <v>78</v>
      </c>
      <c r="C4782" s="299" t="s">
        <v>36</v>
      </c>
      <c r="D4782" s="302">
        <v>60.94736842105263</v>
      </c>
      <c r="E4782" s="302">
        <v>858</v>
      </c>
      <c r="F4782" s="299" t="s">
        <v>368</v>
      </c>
    </row>
    <row r="4783" spans="1:6" x14ac:dyDescent="0.3">
      <c r="A4783" s="302">
        <v>202403</v>
      </c>
      <c r="B4783" s="299" t="s">
        <v>78</v>
      </c>
      <c r="C4783" s="299" t="s">
        <v>36</v>
      </c>
      <c r="D4783" s="302">
        <v>605.78947368421052</v>
      </c>
      <c r="E4783" s="302">
        <v>862</v>
      </c>
      <c r="F4783" s="299" t="s">
        <v>111</v>
      </c>
    </row>
    <row r="4784" spans="1:6" x14ac:dyDescent="0.3">
      <c r="A4784" s="302">
        <v>202403</v>
      </c>
      <c r="B4784" s="299" t="s">
        <v>78</v>
      </c>
      <c r="C4784" s="299" t="s">
        <v>36</v>
      </c>
      <c r="D4784" s="302">
        <v>9.8947368421052637</v>
      </c>
      <c r="E4784" s="302">
        <v>887</v>
      </c>
      <c r="F4784" s="299" t="s">
        <v>398</v>
      </c>
    </row>
    <row r="4785" spans="1:6" x14ac:dyDescent="0.3">
      <c r="A4785" s="302">
        <v>202403</v>
      </c>
      <c r="B4785" s="299" t="s">
        <v>78</v>
      </c>
      <c r="C4785" s="299" t="s">
        <v>36</v>
      </c>
      <c r="D4785" s="302">
        <v>2.3157894736842106</v>
      </c>
      <c r="E4785" s="302">
        <v>894</v>
      </c>
      <c r="F4785" s="299" t="s">
        <v>372</v>
      </c>
    </row>
    <row r="4786" spans="1:6" x14ac:dyDescent="0.3">
      <c r="A4786" s="302">
        <v>202403</v>
      </c>
      <c r="B4786" s="299" t="s">
        <v>78</v>
      </c>
      <c r="C4786" s="299" t="s">
        <v>36</v>
      </c>
      <c r="D4786" s="302">
        <v>23.105263157894736</v>
      </c>
      <c r="E4786" s="302">
        <v>952</v>
      </c>
      <c r="F4786" s="299" t="s">
        <v>459</v>
      </c>
    </row>
    <row r="4787" spans="1:6" x14ac:dyDescent="0.3">
      <c r="A4787" s="302">
        <v>202403</v>
      </c>
      <c r="B4787" s="299" t="s">
        <v>78</v>
      </c>
      <c r="C4787" s="299" t="s">
        <v>36</v>
      </c>
      <c r="D4787" s="302">
        <v>51.89473684210526</v>
      </c>
      <c r="E4787" s="302">
        <v>953</v>
      </c>
      <c r="F4787" s="299" t="s">
        <v>189</v>
      </c>
    </row>
    <row r="4788" spans="1:6" x14ac:dyDescent="0.3">
      <c r="A4788" s="302">
        <v>202403</v>
      </c>
      <c r="B4788" s="299" t="s">
        <v>188</v>
      </c>
      <c r="C4788" s="299" t="s">
        <v>35</v>
      </c>
      <c r="D4788" s="302">
        <v>1</v>
      </c>
      <c r="E4788" s="302">
        <v>4</v>
      </c>
      <c r="F4788" s="299" t="s">
        <v>226</v>
      </c>
    </row>
    <row r="4789" spans="1:6" x14ac:dyDescent="0.3">
      <c r="A4789" s="302">
        <v>202403</v>
      </c>
      <c r="B4789" s="299" t="s">
        <v>188</v>
      </c>
      <c r="C4789" s="299" t="s">
        <v>35</v>
      </c>
      <c r="D4789" s="302">
        <v>2</v>
      </c>
      <c r="E4789" s="302">
        <v>12</v>
      </c>
      <c r="F4789" s="299" t="s">
        <v>229</v>
      </c>
    </row>
    <row r="4790" spans="1:6" x14ac:dyDescent="0.3">
      <c r="A4790" s="302">
        <v>202403</v>
      </c>
      <c r="B4790" s="299" t="s">
        <v>188</v>
      </c>
      <c r="C4790" s="299" t="s">
        <v>35</v>
      </c>
      <c r="D4790" s="302">
        <v>4</v>
      </c>
      <c r="E4790" s="302">
        <v>32</v>
      </c>
      <c r="F4790" s="299" t="s">
        <v>183</v>
      </c>
    </row>
    <row r="4791" spans="1:6" x14ac:dyDescent="0.3">
      <c r="A4791" s="302">
        <v>202403</v>
      </c>
      <c r="B4791" s="299" t="s">
        <v>188</v>
      </c>
      <c r="C4791" s="299" t="s">
        <v>35</v>
      </c>
      <c r="D4791" s="302">
        <v>7</v>
      </c>
      <c r="E4791" s="302">
        <v>40</v>
      </c>
      <c r="F4791" s="299" t="s">
        <v>100</v>
      </c>
    </row>
    <row r="4792" spans="1:6" x14ac:dyDescent="0.3">
      <c r="A4792" s="302">
        <v>202403</v>
      </c>
      <c r="B4792" s="299" t="s">
        <v>188</v>
      </c>
      <c r="C4792" s="299" t="s">
        <v>35</v>
      </c>
      <c r="D4792" s="302">
        <v>8</v>
      </c>
      <c r="E4792" s="302">
        <v>56</v>
      </c>
      <c r="F4792" s="299" t="s">
        <v>239</v>
      </c>
    </row>
    <row r="4793" spans="1:6" x14ac:dyDescent="0.3">
      <c r="A4793" s="302">
        <v>202403</v>
      </c>
      <c r="B4793" s="299" t="s">
        <v>188</v>
      </c>
      <c r="C4793" s="299" t="s">
        <v>35</v>
      </c>
      <c r="D4793" s="302">
        <v>17</v>
      </c>
      <c r="E4793" s="302">
        <v>68</v>
      </c>
      <c r="F4793" s="299" t="s">
        <v>241</v>
      </c>
    </row>
    <row r="4794" spans="1:6" x14ac:dyDescent="0.3">
      <c r="A4794" s="302">
        <v>202403</v>
      </c>
      <c r="B4794" s="299" t="s">
        <v>188</v>
      </c>
      <c r="C4794" s="299" t="s">
        <v>35</v>
      </c>
      <c r="D4794" s="302">
        <v>25</v>
      </c>
      <c r="E4794" s="302">
        <v>76</v>
      </c>
      <c r="F4794" s="299" t="s">
        <v>243</v>
      </c>
    </row>
    <row r="4795" spans="1:6" x14ac:dyDescent="0.3">
      <c r="A4795" s="302">
        <v>202403</v>
      </c>
      <c r="B4795" s="299" t="s">
        <v>188</v>
      </c>
      <c r="C4795" s="299" t="s">
        <v>35</v>
      </c>
      <c r="D4795" s="302">
        <v>31</v>
      </c>
      <c r="E4795" s="302">
        <v>100</v>
      </c>
      <c r="F4795" s="299" t="s">
        <v>101</v>
      </c>
    </row>
    <row r="4796" spans="1:6" x14ac:dyDescent="0.3">
      <c r="A4796" s="302">
        <v>202403</v>
      </c>
      <c r="B4796" s="299" t="s">
        <v>188</v>
      </c>
      <c r="C4796" s="299" t="s">
        <v>35</v>
      </c>
      <c r="D4796" s="302">
        <v>1</v>
      </c>
      <c r="E4796" s="302">
        <v>112</v>
      </c>
      <c r="F4796" s="299" t="s">
        <v>247</v>
      </c>
    </row>
    <row r="4797" spans="1:6" x14ac:dyDescent="0.3">
      <c r="A4797" s="302">
        <v>202403</v>
      </c>
      <c r="B4797" s="299" t="s">
        <v>188</v>
      </c>
      <c r="C4797" s="299" t="s">
        <v>35</v>
      </c>
      <c r="D4797" s="302">
        <v>2</v>
      </c>
      <c r="E4797" s="302">
        <v>152</v>
      </c>
      <c r="F4797" s="299" t="s">
        <v>254</v>
      </c>
    </row>
    <row r="4798" spans="1:6" x14ac:dyDescent="0.3">
      <c r="A4798" s="302">
        <v>202403</v>
      </c>
      <c r="B4798" s="299" t="s">
        <v>188</v>
      </c>
      <c r="C4798" s="299" t="s">
        <v>35</v>
      </c>
      <c r="D4798" s="302">
        <v>11</v>
      </c>
      <c r="E4798" s="302">
        <v>156</v>
      </c>
      <c r="F4798" s="299" t="s">
        <v>112</v>
      </c>
    </row>
    <row r="4799" spans="1:6" x14ac:dyDescent="0.3">
      <c r="A4799" s="302">
        <v>202403</v>
      </c>
      <c r="B4799" s="299" t="s">
        <v>188</v>
      </c>
      <c r="C4799" s="299" t="s">
        <v>35</v>
      </c>
      <c r="D4799" s="302">
        <v>22</v>
      </c>
      <c r="E4799" s="302">
        <v>170</v>
      </c>
      <c r="F4799" s="299" t="s">
        <v>102</v>
      </c>
    </row>
    <row r="4800" spans="1:6" x14ac:dyDescent="0.3">
      <c r="A4800" s="302">
        <v>202403</v>
      </c>
      <c r="B4800" s="299" t="s">
        <v>188</v>
      </c>
      <c r="C4800" s="299" t="s">
        <v>35</v>
      </c>
      <c r="D4800" s="302">
        <v>5</v>
      </c>
      <c r="E4800" s="302">
        <v>192</v>
      </c>
      <c r="F4800" s="299" t="s">
        <v>261</v>
      </c>
    </row>
    <row r="4801" spans="1:6" x14ac:dyDescent="0.3">
      <c r="A4801" s="302">
        <v>202403</v>
      </c>
      <c r="B4801" s="299" t="s">
        <v>188</v>
      </c>
      <c r="C4801" s="299" t="s">
        <v>35</v>
      </c>
      <c r="D4801" s="302">
        <v>4</v>
      </c>
      <c r="E4801" s="302">
        <v>203</v>
      </c>
      <c r="F4801" s="299" t="s">
        <v>224</v>
      </c>
    </row>
    <row r="4802" spans="1:6" x14ac:dyDescent="0.3">
      <c r="A4802" s="302">
        <v>202403</v>
      </c>
      <c r="B4802" s="299" t="s">
        <v>188</v>
      </c>
      <c r="C4802" s="299" t="s">
        <v>35</v>
      </c>
      <c r="D4802" s="302">
        <v>7.6315789473684212</v>
      </c>
      <c r="E4802" s="302">
        <v>214</v>
      </c>
      <c r="F4802" s="299" t="s">
        <v>225</v>
      </c>
    </row>
    <row r="4803" spans="1:6" x14ac:dyDescent="0.3">
      <c r="A4803" s="302">
        <v>202403</v>
      </c>
      <c r="B4803" s="299" t="s">
        <v>188</v>
      </c>
      <c r="C4803" s="299" t="s">
        <v>35</v>
      </c>
      <c r="D4803" s="302">
        <v>8</v>
      </c>
      <c r="E4803" s="302">
        <v>218</v>
      </c>
      <c r="F4803" s="299" t="s">
        <v>114</v>
      </c>
    </row>
    <row r="4804" spans="1:6" x14ac:dyDescent="0.3">
      <c r="A4804" s="302">
        <v>202403</v>
      </c>
      <c r="B4804" s="299" t="s">
        <v>188</v>
      </c>
      <c r="C4804" s="299" t="s">
        <v>35</v>
      </c>
      <c r="D4804" s="302">
        <v>18</v>
      </c>
      <c r="E4804" s="302">
        <v>250</v>
      </c>
      <c r="F4804" s="299" t="s">
        <v>105</v>
      </c>
    </row>
    <row r="4805" spans="1:6" x14ac:dyDescent="0.3">
      <c r="A4805" s="302">
        <v>202403</v>
      </c>
      <c r="B4805" s="299" t="s">
        <v>188</v>
      </c>
      <c r="C4805" s="299" t="s">
        <v>35</v>
      </c>
      <c r="D4805" s="302">
        <v>34</v>
      </c>
      <c r="E4805" s="302">
        <v>276</v>
      </c>
      <c r="F4805" s="299" t="s">
        <v>99</v>
      </c>
    </row>
    <row r="4806" spans="1:6" x14ac:dyDescent="0.3">
      <c r="A4806" s="302">
        <v>202403</v>
      </c>
      <c r="B4806" s="299" t="s">
        <v>188</v>
      </c>
      <c r="C4806" s="299" t="s">
        <v>35</v>
      </c>
      <c r="D4806" s="302">
        <v>2</v>
      </c>
      <c r="E4806" s="302">
        <v>320</v>
      </c>
      <c r="F4806" s="299" t="s">
        <v>274</v>
      </c>
    </row>
    <row r="4807" spans="1:6" x14ac:dyDescent="0.3">
      <c r="A4807" s="302">
        <v>202403</v>
      </c>
      <c r="B4807" s="299" t="s">
        <v>188</v>
      </c>
      <c r="C4807" s="299" t="s">
        <v>35</v>
      </c>
      <c r="D4807" s="302">
        <v>6</v>
      </c>
      <c r="E4807" s="302">
        <v>340</v>
      </c>
      <c r="F4807" s="299" t="s">
        <v>190</v>
      </c>
    </row>
    <row r="4808" spans="1:6" x14ac:dyDescent="0.3">
      <c r="A4808" s="302">
        <v>202403</v>
      </c>
      <c r="B4808" s="299" t="s">
        <v>188</v>
      </c>
      <c r="C4808" s="299" t="s">
        <v>35</v>
      </c>
      <c r="D4808" s="302">
        <v>2</v>
      </c>
      <c r="E4808" s="302">
        <v>372</v>
      </c>
      <c r="F4808" s="299" t="s">
        <v>106</v>
      </c>
    </row>
    <row r="4809" spans="1:6" x14ac:dyDescent="0.3">
      <c r="A4809" s="302">
        <v>202403</v>
      </c>
      <c r="B4809" s="299" t="s">
        <v>188</v>
      </c>
      <c r="C4809" s="299" t="s">
        <v>35</v>
      </c>
      <c r="D4809" s="302">
        <v>16</v>
      </c>
      <c r="E4809" s="302">
        <v>380</v>
      </c>
      <c r="F4809" s="299" t="s">
        <v>107</v>
      </c>
    </row>
    <row r="4810" spans="1:6" x14ac:dyDescent="0.3">
      <c r="A4810" s="302">
        <v>202403</v>
      </c>
      <c r="B4810" s="299" t="s">
        <v>188</v>
      </c>
      <c r="C4810" s="299" t="s">
        <v>35</v>
      </c>
      <c r="D4810" s="302">
        <v>1</v>
      </c>
      <c r="E4810" s="302">
        <v>408</v>
      </c>
      <c r="F4810" s="299" t="s">
        <v>292</v>
      </c>
    </row>
    <row r="4811" spans="1:6" x14ac:dyDescent="0.3">
      <c r="A4811" s="302">
        <v>202403</v>
      </c>
      <c r="B4811" s="299" t="s">
        <v>188</v>
      </c>
      <c r="C4811" s="299" t="s">
        <v>35</v>
      </c>
      <c r="D4811" s="302">
        <v>1</v>
      </c>
      <c r="E4811" s="302">
        <v>428</v>
      </c>
      <c r="F4811" s="299" t="s">
        <v>108</v>
      </c>
    </row>
    <row r="4812" spans="1:6" x14ac:dyDescent="0.3">
      <c r="A4812" s="302">
        <v>202403</v>
      </c>
      <c r="B4812" s="299" t="s">
        <v>188</v>
      </c>
      <c r="C4812" s="299" t="s">
        <v>35</v>
      </c>
      <c r="D4812" s="302">
        <v>1</v>
      </c>
      <c r="E4812" s="302">
        <v>438</v>
      </c>
      <c r="F4812" s="299" t="s">
        <v>300</v>
      </c>
    </row>
    <row r="4813" spans="1:6" x14ac:dyDescent="0.3">
      <c r="A4813" s="302">
        <v>202403</v>
      </c>
      <c r="B4813" s="299" t="s">
        <v>188</v>
      </c>
      <c r="C4813" s="299" t="s">
        <v>35</v>
      </c>
      <c r="D4813" s="302">
        <v>31</v>
      </c>
      <c r="E4813" s="302">
        <v>440</v>
      </c>
      <c r="F4813" s="299" t="s">
        <v>118</v>
      </c>
    </row>
    <row r="4814" spans="1:6" x14ac:dyDescent="0.3">
      <c r="A4814" s="302">
        <v>202403</v>
      </c>
      <c r="B4814" s="299" t="s">
        <v>188</v>
      </c>
      <c r="C4814" s="299" t="s">
        <v>35</v>
      </c>
      <c r="D4814" s="302">
        <v>1</v>
      </c>
      <c r="E4814" s="302">
        <v>466</v>
      </c>
      <c r="F4814" s="299" t="s">
        <v>304</v>
      </c>
    </row>
    <row r="4815" spans="1:6" x14ac:dyDescent="0.3">
      <c r="A4815" s="302">
        <v>202403</v>
      </c>
      <c r="B4815" s="299" t="s">
        <v>188</v>
      </c>
      <c r="C4815" s="299" t="s">
        <v>35</v>
      </c>
      <c r="D4815" s="302">
        <v>1</v>
      </c>
      <c r="E4815" s="302">
        <v>470</v>
      </c>
      <c r="F4815" s="299" t="s">
        <v>122</v>
      </c>
    </row>
    <row r="4816" spans="1:6" x14ac:dyDescent="0.3">
      <c r="A4816" s="302">
        <v>202403</v>
      </c>
      <c r="B4816" s="299" t="s">
        <v>188</v>
      </c>
      <c r="C4816" s="299" t="s">
        <v>35</v>
      </c>
      <c r="D4816" s="302">
        <v>9</v>
      </c>
      <c r="E4816" s="302">
        <v>484</v>
      </c>
      <c r="F4816" s="299" t="s">
        <v>307</v>
      </c>
    </row>
    <row r="4817" spans="1:6" x14ac:dyDescent="0.3">
      <c r="A4817" s="302">
        <v>202403</v>
      </c>
      <c r="B4817" s="299" t="s">
        <v>188</v>
      </c>
      <c r="C4817" s="299" t="s">
        <v>35</v>
      </c>
      <c r="D4817" s="302">
        <v>5</v>
      </c>
      <c r="E4817" s="302">
        <v>498</v>
      </c>
      <c r="F4817" s="299" t="s">
        <v>310</v>
      </c>
    </row>
    <row r="4818" spans="1:6" x14ac:dyDescent="0.3">
      <c r="A4818" s="302">
        <v>202403</v>
      </c>
      <c r="B4818" s="299" t="s">
        <v>188</v>
      </c>
      <c r="C4818" s="299" t="s">
        <v>35</v>
      </c>
      <c r="D4818" s="302">
        <v>207.73684210526315</v>
      </c>
      <c r="E4818" s="302">
        <v>504</v>
      </c>
      <c r="F4818" s="299" t="s">
        <v>95</v>
      </c>
    </row>
    <row r="4819" spans="1:6" x14ac:dyDescent="0.3">
      <c r="A4819" s="302">
        <v>202403</v>
      </c>
      <c r="B4819" s="299" t="s">
        <v>188</v>
      </c>
      <c r="C4819" s="299" t="s">
        <v>35</v>
      </c>
      <c r="D4819" s="302">
        <v>12</v>
      </c>
      <c r="E4819" s="302">
        <v>528</v>
      </c>
      <c r="F4819" s="299" t="s">
        <v>316</v>
      </c>
    </row>
    <row r="4820" spans="1:6" x14ac:dyDescent="0.3">
      <c r="A4820" s="302">
        <v>202403</v>
      </c>
      <c r="B4820" s="299" t="s">
        <v>188</v>
      </c>
      <c r="C4820" s="299" t="s">
        <v>35</v>
      </c>
      <c r="D4820" s="302">
        <v>6</v>
      </c>
      <c r="E4820" s="302">
        <v>558</v>
      </c>
      <c r="F4820" s="299" t="s">
        <v>191</v>
      </c>
    </row>
    <row r="4821" spans="1:6" x14ac:dyDescent="0.3">
      <c r="A4821" s="302">
        <v>202403</v>
      </c>
      <c r="B4821" s="299" t="s">
        <v>188</v>
      </c>
      <c r="C4821" s="299" t="s">
        <v>35</v>
      </c>
      <c r="D4821" s="302">
        <v>2</v>
      </c>
      <c r="E4821" s="302">
        <v>566</v>
      </c>
      <c r="F4821" s="299" t="s">
        <v>319</v>
      </c>
    </row>
    <row r="4822" spans="1:6" x14ac:dyDescent="0.3">
      <c r="A4822" s="302">
        <v>202403</v>
      </c>
      <c r="B4822" s="299" t="s">
        <v>188</v>
      </c>
      <c r="C4822" s="299" t="s">
        <v>35</v>
      </c>
      <c r="D4822" s="302">
        <v>1</v>
      </c>
      <c r="E4822" s="302">
        <v>578</v>
      </c>
      <c r="F4822" s="299" t="s">
        <v>321</v>
      </c>
    </row>
    <row r="4823" spans="1:6" x14ac:dyDescent="0.3">
      <c r="A4823" s="302">
        <v>202403</v>
      </c>
      <c r="B4823" s="299" t="s">
        <v>188</v>
      </c>
      <c r="C4823" s="299" t="s">
        <v>35</v>
      </c>
      <c r="D4823" s="302">
        <v>6.8947368421052628</v>
      </c>
      <c r="E4823" s="302">
        <v>586</v>
      </c>
      <c r="F4823" s="299" t="s">
        <v>324</v>
      </c>
    </row>
    <row r="4824" spans="1:6" x14ac:dyDescent="0.3">
      <c r="A4824" s="302">
        <v>202403</v>
      </c>
      <c r="B4824" s="299" t="s">
        <v>188</v>
      </c>
      <c r="C4824" s="299" t="s">
        <v>35</v>
      </c>
      <c r="D4824" s="302">
        <v>25</v>
      </c>
      <c r="E4824" s="302">
        <v>600</v>
      </c>
      <c r="F4824" s="299" t="s">
        <v>192</v>
      </c>
    </row>
    <row r="4825" spans="1:6" x14ac:dyDescent="0.3">
      <c r="A4825" s="302">
        <v>202403</v>
      </c>
      <c r="B4825" s="299" t="s">
        <v>188</v>
      </c>
      <c r="C4825" s="299" t="s">
        <v>35</v>
      </c>
      <c r="D4825" s="302">
        <v>5</v>
      </c>
      <c r="E4825" s="302">
        <v>604</v>
      </c>
      <c r="F4825" s="299" t="s">
        <v>326</v>
      </c>
    </row>
    <row r="4826" spans="1:6" x14ac:dyDescent="0.3">
      <c r="A4826" s="302">
        <v>202403</v>
      </c>
      <c r="B4826" s="299" t="s">
        <v>188</v>
      </c>
      <c r="C4826" s="299" t="s">
        <v>35</v>
      </c>
      <c r="D4826" s="302">
        <v>1</v>
      </c>
      <c r="E4826" s="302">
        <v>608</v>
      </c>
      <c r="F4826" s="299" t="s">
        <v>327</v>
      </c>
    </row>
    <row r="4827" spans="1:6" x14ac:dyDescent="0.3">
      <c r="A4827" s="302">
        <v>202403</v>
      </c>
      <c r="B4827" s="299" t="s">
        <v>188</v>
      </c>
      <c r="C4827" s="299" t="s">
        <v>35</v>
      </c>
      <c r="D4827" s="302">
        <v>28</v>
      </c>
      <c r="E4827" s="302">
        <v>616</v>
      </c>
      <c r="F4827" s="299" t="s">
        <v>96</v>
      </c>
    </row>
    <row r="4828" spans="1:6" x14ac:dyDescent="0.3">
      <c r="A4828" s="302">
        <v>202403</v>
      </c>
      <c r="B4828" s="299" t="s">
        <v>188</v>
      </c>
      <c r="C4828" s="299" t="s">
        <v>35</v>
      </c>
      <c r="D4828" s="302">
        <v>28.315789473684209</v>
      </c>
      <c r="E4828" s="302">
        <v>620</v>
      </c>
      <c r="F4828" s="299" t="s">
        <v>109</v>
      </c>
    </row>
    <row r="4829" spans="1:6" x14ac:dyDescent="0.3">
      <c r="A4829" s="302">
        <v>202403</v>
      </c>
      <c r="B4829" s="299" t="s">
        <v>188</v>
      </c>
      <c r="C4829" s="299" t="s">
        <v>35</v>
      </c>
      <c r="D4829" s="302">
        <v>334.84210526315792</v>
      </c>
      <c r="E4829" s="302">
        <v>642</v>
      </c>
      <c r="F4829" s="299" t="s">
        <v>97</v>
      </c>
    </row>
    <row r="4830" spans="1:6" x14ac:dyDescent="0.3">
      <c r="A4830" s="302">
        <v>202403</v>
      </c>
      <c r="B4830" s="299" t="s">
        <v>188</v>
      </c>
      <c r="C4830" s="299" t="s">
        <v>35</v>
      </c>
      <c r="D4830" s="302">
        <v>45.89473684210526</v>
      </c>
      <c r="E4830" s="302">
        <v>643</v>
      </c>
      <c r="F4830" s="299" t="s">
        <v>333</v>
      </c>
    </row>
    <row r="4831" spans="1:6" x14ac:dyDescent="0.3">
      <c r="A4831" s="302">
        <v>202403</v>
      </c>
      <c r="B4831" s="299" t="s">
        <v>188</v>
      </c>
      <c r="C4831" s="299" t="s">
        <v>35</v>
      </c>
      <c r="D4831" s="302">
        <v>1.3157894736842106</v>
      </c>
      <c r="E4831" s="302">
        <v>703</v>
      </c>
      <c r="F4831" s="299" t="s">
        <v>94</v>
      </c>
    </row>
    <row r="4832" spans="1:6" x14ac:dyDescent="0.3">
      <c r="A4832" s="302">
        <v>202403</v>
      </c>
      <c r="B4832" s="299" t="s">
        <v>188</v>
      </c>
      <c r="C4832" s="299" t="s">
        <v>35</v>
      </c>
      <c r="D4832" s="302">
        <v>51213.894736842107</v>
      </c>
      <c r="E4832" s="302">
        <v>724</v>
      </c>
      <c r="F4832" s="299" t="s">
        <v>223</v>
      </c>
    </row>
    <row r="4833" spans="1:6" x14ac:dyDescent="0.3">
      <c r="A4833" s="302">
        <v>202403</v>
      </c>
      <c r="B4833" s="299" t="s">
        <v>188</v>
      </c>
      <c r="C4833" s="299" t="s">
        <v>35</v>
      </c>
      <c r="D4833" s="302">
        <v>2</v>
      </c>
      <c r="E4833" s="302">
        <v>752</v>
      </c>
      <c r="F4833" s="299" t="s">
        <v>119</v>
      </c>
    </row>
    <row r="4834" spans="1:6" x14ac:dyDescent="0.3">
      <c r="A4834" s="302">
        <v>202403</v>
      </c>
      <c r="B4834" s="299" t="s">
        <v>188</v>
      </c>
      <c r="C4834" s="299" t="s">
        <v>35</v>
      </c>
      <c r="D4834" s="302">
        <v>14</v>
      </c>
      <c r="E4834" s="302">
        <v>756</v>
      </c>
      <c r="F4834" s="299" t="s">
        <v>350</v>
      </c>
    </row>
    <row r="4835" spans="1:6" x14ac:dyDescent="0.3">
      <c r="A4835" s="302">
        <v>202403</v>
      </c>
      <c r="B4835" s="299" t="s">
        <v>188</v>
      </c>
      <c r="C4835" s="299" t="s">
        <v>35</v>
      </c>
      <c r="D4835" s="302">
        <v>1</v>
      </c>
      <c r="E4835" s="302">
        <v>764</v>
      </c>
      <c r="F4835" s="299" t="s">
        <v>353</v>
      </c>
    </row>
    <row r="4836" spans="1:6" x14ac:dyDescent="0.3">
      <c r="A4836" s="302">
        <v>202403</v>
      </c>
      <c r="B4836" s="299" t="s">
        <v>188</v>
      </c>
      <c r="C4836" s="299" t="s">
        <v>35</v>
      </c>
      <c r="D4836" s="302">
        <v>1</v>
      </c>
      <c r="E4836" s="302">
        <v>788</v>
      </c>
      <c r="F4836" s="299" t="s">
        <v>357</v>
      </c>
    </row>
    <row r="4837" spans="1:6" x14ac:dyDescent="0.3">
      <c r="A4837" s="302">
        <v>202403</v>
      </c>
      <c r="B4837" s="299" t="s">
        <v>188</v>
      </c>
      <c r="C4837" s="299" t="s">
        <v>35</v>
      </c>
      <c r="D4837" s="302">
        <v>29</v>
      </c>
      <c r="E4837" s="302">
        <v>804</v>
      </c>
      <c r="F4837" s="299" t="s">
        <v>98</v>
      </c>
    </row>
    <row r="4838" spans="1:6" x14ac:dyDescent="0.3">
      <c r="A4838" s="302">
        <v>202403</v>
      </c>
      <c r="B4838" s="299" t="s">
        <v>188</v>
      </c>
      <c r="C4838" s="299" t="s">
        <v>35</v>
      </c>
      <c r="D4838" s="302">
        <v>24.631578947368421</v>
      </c>
      <c r="E4838" s="302">
        <v>826</v>
      </c>
      <c r="F4838" s="299" t="s">
        <v>110</v>
      </c>
    </row>
    <row r="4839" spans="1:6" x14ac:dyDescent="0.3">
      <c r="A4839" s="302">
        <v>202403</v>
      </c>
      <c r="B4839" s="299" t="s">
        <v>188</v>
      </c>
      <c r="C4839" s="299" t="s">
        <v>35</v>
      </c>
      <c r="D4839" s="302">
        <v>4</v>
      </c>
      <c r="E4839" s="302">
        <v>840</v>
      </c>
      <c r="F4839" s="299" t="s">
        <v>365</v>
      </c>
    </row>
    <row r="4840" spans="1:6" x14ac:dyDescent="0.3">
      <c r="A4840" s="302">
        <v>202403</v>
      </c>
      <c r="B4840" s="299" t="s">
        <v>188</v>
      </c>
      <c r="C4840" s="299" t="s">
        <v>35</v>
      </c>
      <c r="D4840" s="302">
        <v>4.3684210526315788</v>
      </c>
      <c r="E4840" s="302">
        <v>862</v>
      </c>
      <c r="F4840" s="299" t="s">
        <v>111</v>
      </c>
    </row>
    <row r="4841" spans="1:6" x14ac:dyDescent="0.3">
      <c r="A4841" s="302">
        <v>202403</v>
      </c>
      <c r="B4841" s="299" t="s">
        <v>188</v>
      </c>
      <c r="C4841" s="299" t="s">
        <v>35</v>
      </c>
      <c r="D4841" s="302">
        <v>5</v>
      </c>
      <c r="E4841" s="302">
        <v>953</v>
      </c>
      <c r="F4841" s="299" t="s">
        <v>189</v>
      </c>
    </row>
    <row r="4842" spans="1:6" x14ac:dyDescent="0.3">
      <c r="A4842" s="302">
        <v>202403</v>
      </c>
      <c r="B4842" s="299" t="s">
        <v>188</v>
      </c>
      <c r="C4842" s="299" t="s">
        <v>36</v>
      </c>
      <c r="D4842" s="302">
        <v>1</v>
      </c>
      <c r="E4842" s="302">
        <v>4</v>
      </c>
      <c r="F4842" s="299" t="s">
        <v>226</v>
      </c>
    </row>
    <row r="4843" spans="1:6" x14ac:dyDescent="0.3">
      <c r="A4843" s="302">
        <v>202403</v>
      </c>
      <c r="B4843" s="299" t="s">
        <v>188</v>
      </c>
      <c r="C4843" s="299" t="s">
        <v>36</v>
      </c>
      <c r="D4843" s="302">
        <v>12.210526315789474</v>
      </c>
      <c r="E4843" s="302">
        <v>12</v>
      </c>
      <c r="F4843" s="299" t="s">
        <v>229</v>
      </c>
    </row>
    <row r="4844" spans="1:6" x14ac:dyDescent="0.3">
      <c r="A4844" s="302">
        <v>202403</v>
      </c>
      <c r="B4844" s="299" t="s">
        <v>188</v>
      </c>
      <c r="C4844" s="299" t="s">
        <v>36</v>
      </c>
      <c r="D4844" s="302">
        <v>6</v>
      </c>
      <c r="E4844" s="302">
        <v>20</v>
      </c>
      <c r="F4844" s="299" t="s">
        <v>230</v>
      </c>
    </row>
    <row r="4845" spans="1:6" x14ac:dyDescent="0.3">
      <c r="A4845" s="302">
        <v>202403</v>
      </c>
      <c r="B4845" s="299" t="s">
        <v>188</v>
      </c>
      <c r="C4845" s="299" t="s">
        <v>36</v>
      </c>
      <c r="D4845" s="302">
        <v>4</v>
      </c>
      <c r="E4845" s="302">
        <v>32</v>
      </c>
      <c r="F4845" s="299" t="s">
        <v>183</v>
      </c>
    </row>
    <row r="4846" spans="1:6" x14ac:dyDescent="0.3">
      <c r="A4846" s="302">
        <v>202403</v>
      </c>
      <c r="B4846" s="299" t="s">
        <v>188</v>
      </c>
      <c r="C4846" s="299" t="s">
        <v>36</v>
      </c>
      <c r="D4846" s="302">
        <v>2</v>
      </c>
      <c r="E4846" s="302">
        <v>36</v>
      </c>
      <c r="F4846" s="299" t="s">
        <v>233</v>
      </c>
    </row>
    <row r="4847" spans="1:6" x14ac:dyDescent="0.3">
      <c r="A4847" s="302">
        <v>202403</v>
      </c>
      <c r="B4847" s="299" t="s">
        <v>188</v>
      </c>
      <c r="C4847" s="299" t="s">
        <v>36</v>
      </c>
      <c r="D4847" s="302">
        <v>5</v>
      </c>
      <c r="E4847" s="302">
        <v>40</v>
      </c>
      <c r="F4847" s="299" t="s">
        <v>100</v>
      </c>
    </row>
    <row r="4848" spans="1:6" x14ac:dyDescent="0.3">
      <c r="A4848" s="302">
        <v>202403</v>
      </c>
      <c r="B4848" s="299" t="s">
        <v>188</v>
      </c>
      <c r="C4848" s="299" t="s">
        <v>36</v>
      </c>
      <c r="D4848" s="302">
        <v>1</v>
      </c>
      <c r="E4848" s="302">
        <v>50</v>
      </c>
      <c r="F4848" s="299" t="s">
        <v>236</v>
      </c>
    </row>
    <row r="4849" spans="1:6" x14ac:dyDescent="0.3">
      <c r="A4849" s="302">
        <v>202403</v>
      </c>
      <c r="B4849" s="299" t="s">
        <v>188</v>
      </c>
      <c r="C4849" s="299" t="s">
        <v>36</v>
      </c>
      <c r="D4849" s="302">
        <v>2</v>
      </c>
      <c r="E4849" s="302">
        <v>51</v>
      </c>
      <c r="F4849" s="299" t="s">
        <v>237</v>
      </c>
    </row>
    <row r="4850" spans="1:6" x14ac:dyDescent="0.3">
      <c r="A4850" s="302">
        <v>202403</v>
      </c>
      <c r="B4850" s="299" t="s">
        <v>188</v>
      </c>
      <c r="C4850" s="299" t="s">
        <v>36</v>
      </c>
      <c r="D4850" s="302">
        <v>11</v>
      </c>
      <c r="E4850" s="302">
        <v>56</v>
      </c>
      <c r="F4850" s="299" t="s">
        <v>239</v>
      </c>
    </row>
    <row r="4851" spans="1:6" x14ac:dyDescent="0.3">
      <c r="A4851" s="302">
        <v>202403</v>
      </c>
      <c r="B4851" s="299" t="s">
        <v>188</v>
      </c>
      <c r="C4851" s="299" t="s">
        <v>36</v>
      </c>
      <c r="D4851" s="302">
        <v>29</v>
      </c>
      <c r="E4851" s="302">
        <v>68</v>
      </c>
      <c r="F4851" s="299" t="s">
        <v>241</v>
      </c>
    </row>
    <row r="4852" spans="1:6" x14ac:dyDescent="0.3">
      <c r="A4852" s="302">
        <v>202403</v>
      </c>
      <c r="B4852" s="299" t="s">
        <v>188</v>
      </c>
      <c r="C4852" s="299" t="s">
        <v>36</v>
      </c>
      <c r="D4852" s="302">
        <v>2.9473684210526314</v>
      </c>
      <c r="E4852" s="302">
        <v>76</v>
      </c>
      <c r="F4852" s="299" t="s">
        <v>243</v>
      </c>
    </row>
    <row r="4853" spans="1:6" x14ac:dyDescent="0.3">
      <c r="A4853" s="302">
        <v>202403</v>
      </c>
      <c r="B4853" s="299" t="s">
        <v>188</v>
      </c>
      <c r="C4853" s="299" t="s">
        <v>36</v>
      </c>
      <c r="D4853" s="302">
        <v>24.736842105263158</v>
      </c>
      <c r="E4853" s="302">
        <v>100</v>
      </c>
      <c r="F4853" s="299" t="s">
        <v>101</v>
      </c>
    </row>
    <row r="4854" spans="1:6" x14ac:dyDescent="0.3">
      <c r="A4854" s="302">
        <v>202403</v>
      </c>
      <c r="B4854" s="299" t="s">
        <v>188</v>
      </c>
      <c r="C4854" s="299" t="s">
        <v>36</v>
      </c>
      <c r="D4854" s="302">
        <v>1</v>
      </c>
      <c r="E4854" s="302">
        <v>112</v>
      </c>
      <c r="F4854" s="299" t="s">
        <v>247</v>
      </c>
    </row>
    <row r="4855" spans="1:6" x14ac:dyDescent="0.3">
      <c r="A4855" s="302">
        <v>202403</v>
      </c>
      <c r="B4855" s="299" t="s">
        <v>188</v>
      </c>
      <c r="C4855" s="299" t="s">
        <v>36</v>
      </c>
      <c r="D4855" s="302">
        <v>1</v>
      </c>
      <c r="E4855" s="302">
        <v>124</v>
      </c>
      <c r="F4855" s="299" t="s">
        <v>250</v>
      </c>
    </row>
    <row r="4856" spans="1:6" x14ac:dyDescent="0.3">
      <c r="A4856" s="302">
        <v>202403</v>
      </c>
      <c r="B4856" s="299" t="s">
        <v>188</v>
      </c>
      <c r="C4856" s="299" t="s">
        <v>36</v>
      </c>
      <c r="D4856" s="302">
        <v>12</v>
      </c>
      <c r="E4856" s="302">
        <v>156</v>
      </c>
      <c r="F4856" s="299" t="s">
        <v>112</v>
      </c>
    </row>
    <row r="4857" spans="1:6" x14ac:dyDescent="0.3">
      <c r="A4857" s="302">
        <v>202403</v>
      </c>
      <c r="B4857" s="299" t="s">
        <v>188</v>
      </c>
      <c r="C4857" s="299" t="s">
        <v>36</v>
      </c>
      <c r="D4857" s="302">
        <v>14.842105263157896</v>
      </c>
      <c r="E4857" s="302">
        <v>170</v>
      </c>
      <c r="F4857" s="299" t="s">
        <v>102</v>
      </c>
    </row>
    <row r="4858" spans="1:6" x14ac:dyDescent="0.3">
      <c r="A4858" s="302">
        <v>202403</v>
      </c>
      <c r="B4858" s="299" t="s">
        <v>188</v>
      </c>
      <c r="C4858" s="299" t="s">
        <v>36</v>
      </c>
      <c r="D4858" s="302">
        <v>2</v>
      </c>
      <c r="E4858" s="302">
        <v>188</v>
      </c>
      <c r="F4858" s="299" t="s">
        <v>260</v>
      </c>
    </row>
    <row r="4859" spans="1:6" x14ac:dyDescent="0.3">
      <c r="A4859" s="302">
        <v>202403</v>
      </c>
      <c r="B4859" s="299" t="s">
        <v>188</v>
      </c>
      <c r="C4859" s="299" t="s">
        <v>36</v>
      </c>
      <c r="D4859" s="302">
        <v>4</v>
      </c>
      <c r="E4859" s="302">
        <v>192</v>
      </c>
      <c r="F4859" s="299" t="s">
        <v>261</v>
      </c>
    </row>
    <row r="4860" spans="1:6" x14ac:dyDescent="0.3">
      <c r="A4860" s="302">
        <v>202403</v>
      </c>
      <c r="B4860" s="299" t="s">
        <v>188</v>
      </c>
      <c r="C4860" s="299" t="s">
        <v>36</v>
      </c>
      <c r="D4860" s="302">
        <v>2</v>
      </c>
      <c r="E4860" s="302">
        <v>203</v>
      </c>
      <c r="F4860" s="299" t="s">
        <v>224</v>
      </c>
    </row>
    <row r="4861" spans="1:6" x14ac:dyDescent="0.3">
      <c r="A4861" s="302">
        <v>202403</v>
      </c>
      <c r="B4861" s="299" t="s">
        <v>188</v>
      </c>
      <c r="C4861" s="299" t="s">
        <v>36</v>
      </c>
      <c r="D4861" s="302">
        <v>1</v>
      </c>
      <c r="E4861" s="302">
        <v>204</v>
      </c>
      <c r="F4861" s="299" t="s">
        <v>262</v>
      </c>
    </row>
    <row r="4862" spans="1:6" x14ac:dyDescent="0.3">
      <c r="A4862" s="302">
        <v>202403</v>
      </c>
      <c r="B4862" s="299" t="s">
        <v>188</v>
      </c>
      <c r="C4862" s="299" t="s">
        <v>36</v>
      </c>
      <c r="D4862" s="302">
        <v>2</v>
      </c>
      <c r="E4862" s="302">
        <v>208</v>
      </c>
      <c r="F4862" s="299" t="s">
        <v>113</v>
      </c>
    </row>
    <row r="4863" spans="1:6" x14ac:dyDescent="0.3">
      <c r="A4863" s="302">
        <v>202403</v>
      </c>
      <c r="B4863" s="299" t="s">
        <v>188</v>
      </c>
      <c r="C4863" s="299" t="s">
        <v>36</v>
      </c>
      <c r="D4863" s="302">
        <v>6</v>
      </c>
      <c r="E4863" s="302">
        <v>214</v>
      </c>
      <c r="F4863" s="299" t="s">
        <v>225</v>
      </c>
    </row>
    <row r="4864" spans="1:6" x14ac:dyDescent="0.3">
      <c r="A4864" s="302">
        <v>202403</v>
      </c>
      <c r="B4864" s="299" t="s">
        <v>188</v>
      </c>
      <c r="C4864" s="299" t="s">
        <v>36</v>
      </c>
      <c r="D4864" s="302">
        <v>16</v>
      </c>
      <c r="E4864" s="302">
        <v>218</v>
      </c>
      <c r="F4864" s="299" t="s">
        <v>114</v>
      </c>
    </row>
    <row r="4865" spans="1:6" x14ac:dyDescent="0.3">
      <c r="A4865" s="302">
        <v>202403</v>
      </c>
      <c r="B4865" s="299" t="s">
        <v>188</v>
      </c>
      <c r="C4865" s="299" t="s">
        <v>36</v>
      </c>
      <c r="D4865" s="302">
        <v>2</v>
      </c>
      <c r="E4865" s="302">
        <v>222</v>
      </c>
      <c r="F4865" s="299" t="s">
        <v>264</v>
      </c>
    </row>
    <row r="4866" spans="1:6" x14ac:dyDescent="0.3">
      <c r="A4866" s="302">
        <v>202403</v>
      </c>
      <c r="B4866" s="299" t="s">
        <v>188</v>
      </c>
      <c r="C4866" s="299" t="s">
        <v>36</v>
      </c>
      <c r="D4866" s="302">
        <v>1</v>
      </c>
      <c r="E4866" s="302">
        <v>226</v>
      </c>
      <c r="F4866" s="299" t="s">
        <v>265</v>
      </c>
    </row>
    <row r="4867" spans="1:6" x14ac:dyDescent="0.3">
      <c r="A4867" s="302">
        <v>202403</v>
      </c>
      <c r="B4867" s="299" t="s">
        <v>188</v>
      </c>
      <c r="C4867" s="299" t="s">
        <v>36</v>
      </c>
      <c r="D4867" s="302">
        <v>29</v>
      </c>
      <c r="E4867" s="302">
        <v>250</v>
      </c>
      <c r="F4867" s="299" t="s">
        <v>105</v>
      </c>
    </row>
    <row r="4868" spans="1:6" x14ac:dyDescent="0.3">
      <c r="A4868" s="302">
        <v>202403</v>
      </c>
      <c r="B4868" s="299" t="s">
        <v>188</v>
      </c>
      <c r="C4868" s="299" t="s">
        <v>36</v>
      </c>
      <c r="D4868" s="302">
        <v>4</v>
      </c>
      <c r="E4868" s="302">
        <v>270</v>
      </c>
      <c r="F4868" s="299" t="s">
        <v>270</v>
      </c>
    </row>
    <row r="4869" spans="1:6" x14ac:dyDescent="0.3">
      <c r="A4869" s="302">
        <v>202403</v>
      </c>
      <c r="B4869" s="299" t="s">
        <v>188</v>
      </c>
      <c r="C4869" s="299" t="s">
        <v>36</v>
      </c>
      <c r="D4869" s="302">
        <v>51.473684210526315</v>
      </c>
      <c r="E4869" s="302">
        <v>276</v>
      </c>
      <c r="F4869" s="299" t="s">
        <v>99</v>
      </c>
    </row>
    <row r="4870" spans="1:6" x14ac:dyDescent="0.3">
      <c r="A4870" s="302">
        <v>202403</v>
      </c>
      <c r="B4870" s="299" t="s">
        <v>188</v>
      </c>
      <c r="C4870" s="299" t="s">
        <v>36</v>
      </c>
      <c r="D4870" s="302">
        <v>5</v>
      </c>
      <c r="E4870" s="302">
        <v>288</v>
      </c>
      <c r="F4870" s="299" t="s">
        <v>272</v>
      </c>
    </row>
    <row r="4871" spans="1:6" x14ac:dyDescent="0.3">
      <c r="A4871" s="302">
        <v>202403</v>
      </c>
      <c r="B4871" s="299" t="s">
        <v>188</v>
      </c>
      <c r="C4871" s="299" t="s">
        <v>36</v>
      </c>
      <c r="D4871" s="302">
        <v>2</v>
      </c>
      <c r="E4871" s="302">
        <v>324</v>
      </c>
      <c r="F4871" s="299" t="s">
        <v>275</v>
      </c>
    </row>
    <row r="4872" spans="1:6" x14ac:dyDescent="0.3">
      <c r="A4872" s="302">
        <v>202403</v>
      </c>
      <c r="B4872" s="299" t="s">
        <v>188</v>
      </c>
      <c r="C4872" s="299" t="s">
        <v>36</v>
      </c>
      <c r="D4872" s="302">
        <v>1</v>
      </c>
      <c r="E4872" s="302">
        <v>332</v>
      </c>
      <c r="F4872" s="299" t="s">
        <v>277</v>
      </c>
    </row>
    <row r="4873" spans="1:6" x14ac:dyDescent="0.3">
      <c r="A4873" s="302">
        <v>202403</v>
      </c>
      <c r="B4873" s="299" t="s">
        <v>188</v>
      </c>
      <c r="C4873" s="299" t="s">
        <v>36</v>
      </c>
      <c r="D4873" s="302">
        <v>8</v>
      </c>
      <c r="E4873" s="302">
        <v>340</v>
      </c>
      <c r="F4873" s="299" t="s">
        <v>190</v>
      </c>
    </row>
    <row r="4874" spans="1:6" x14ac:dyDescent="0.3">
      <c r="A4874" s="302">
        <v>202403</v>
      </c>
      <c r="B4874" s="299" t="s">
        <v>188</v>
      </c>
      <c r="C4874" s="299" t="s">
        <v>36</v>
      </c>
      <c r="D4874" s="302">
        <v>3</v>
      </c>
      <c r="E4874" s="302">
        <v>348</v>
      </c>
      <c r="F4874" s="299" t="s">
        <v>279</v>
      </c>
    </row>
    <row r="4875" spans="1:6" x14ac:dyDescent="0.3">
      <c r="A4875" s="302">
        <v>202403</v>
      </c>
      <c r="B4875" s="299" t="s">
        <v>188</v>
      </c>
      <c r="C4875" s="299" t="s">
        <v>36</v>
      </c>
      <c r="D4875" s="302">
        <v>6.7368421052631575</v>
      </c>
      <c r="E4875" s="302">
        <v>356</v>
      </c>
      <c r="F4875" s="299" t="s">
        <v>281</v>
      </c>
    </row>
    <row r="4876" spans="1:6" x14ac:dyDescent="0.3">
      <c r="A4876" s="302">
        <v>202403</v>
      </c>
      <c r="B4876" s="299" t="s">
        <v>188</v>
      </c>
      <c r="C4876" s="299" t="s">
        <v>36</v>
      </c>
      <c r="D4876" s="302">
        <v>3</v>
      </c>
      <c r="E4876" s="302">
        <v>372</v>
      </c>
      <c r="F4876" s="299" t="s">
        <v>106</v>
      </c>
    </row>
    <row r="4877" spans="1:6" x14ac:dyDescent="0.3">
      <c r="A4877" s="302">
        <v>202403</v>
      </c>
      <c r="B4877" s="299" t="s">
        <v>188</v>
      </c>
      <c r="C4877" s="299" t="s">
        <v>36</v>
      </c>
      <c r="D4877" s="302">
        <v>1</v>
      </c>
      <c r="E4877" s="302">
        <v>376</v>
      </c>
      <c r="F4877" s="299" t="s">
        <v>285</v>
      </c>
    </row>
    <row r="4878" spans="1:6" x14ac:dyDescent="0.3">
      <c r="A4878" s="302">
        <v>202403</v>
      </c>
      <c r="B4878" s="299" t="s">
        <v>188</v>
      </c>
      <c r="C4878" s="299" t="s">
        <v>36</v>
      </c>
      <c r="D4878" s="302">
        <v>49.94736842105263</v>
      </c>
      <c r="E4878" s="302">
        <v>380</v>
      </c>
      <c r="F4878" s="299" t="s">
        <v>107</v>
      </c>
    </row>
    <row r="4879" spans="1:6" x14ac:dyDescent="0.3">
      <c r="A4879" s="302">
        <v>202403</v>
      </c>
      <c r="B4879" s="299" t="s">
        <v>188</v>
      </c>
      <c r="C4879" s="299" t="s">
        <v>36</v>
      </c>
      <c r="D4879" s="302">
        <v>2</v>
      </c>
      <c r="E4879" s="302">
        <v>384</v>
      </c>
      <c r="F4879" s="299" t="s">
        <v>286</v>
      </c>
    </row>
    <row r="4880" spans="1:6" x14ac:dyDescent="0.3">
      <c r="A4880" s="302">
        <v>202403</v>
      </c>
      <c r="B4880" s="299" t="s">
        <v>188</v>
      </c>
      <c r="C4880" s="299" t="s">
        <v>36</v>
      </c>
      <c r="D4880" s="302">
        <v>1</v>
      </c>
      <c r="E4880" s="302">
        <v>392</v>
      </c>
      <c r="F4880" s="299" t="s">
        <v>288</v>
      </c>
    </row>
    <row r="4881" spans="1:6" x14ac:dyDescent="0.3">
      <c r="A4881" s="302">
        <v>202403</v>
      </c>
      <c r="B4881" s="299" t="s">
        <v>188</v>
      </c>
      <c r="C4881" s="299" t="s">
        <v>36</v>
      </c>
      <c r="D4881" s="302">
        <v>1</v>
      </c>
      <c r="E4881" s="302">
        <v>422</v>
      </c>
      <c r="F4881" s="299" t="s">
        <v>297</v>
      </c>
    </row>
    <row r="4882" spans="1:6" x14ac:dyDescent="0.3">
      <c r="A4882" s="302">
        <v>202403</v>
      </c>
      <c r="B4882" s="299" t="s">
        <v>188</v>
      </c>
      <c r="C4882" s="299" t="s">
        <v>36</v>
      </c>
      <c r="D4882" s="302">
        <v>12</v>
      </c>
      <c r="E4882" s="302">
        <v>440</v>
      </c>
      <c r="F4882" s="299" t="s">
        <v>118</v>
      </c>
    </row>
    <row r="4883" spans="1:6" x14ac:dyDescent="0.3">
      <c r="A4883" s="302">
        <v>202403</v>
      </c>
      <c r="B4883" s="299" t="s">
        <v>188</v>
      </c>
      <c r="C4883" s="299" t="s">
        <v>36</v>
      </c>
      <c r="D4883" s="302">
        <v>11</v>
      </c>
      <c r="E4883" s="302">
        <v>466</v>
      </c>
      <c r="F4883" s="299" t="s">
        <v>304</v>
      </c>
    </row>
    <row r="4884" spans="1:6" x14ac:dyDescent="0.3">
      <c r="A4884" s="302">
        <v>202403</v>
      </c>
      <c r="B4884" s="299" t="s">
        <v>188</v>
      </c>
      <c r="C4884" s="299" t="s">
        <v>36</v>
      </c>
      <c r="D4884" s="302">
        <v>1</v>
      </c>
      <c r="E4884" s="302">
        <v>470</v>
      </c>
      <c r="F4884" s="299" t="s">
        <v>122</v>
      </c>
    </row>
    <row r="4885" spans="1:6" x14ac:dyDescent="0.3">
      <c r="A4885" s="302">
        <v>202403</v>
      </c>
      <c r="B4885" s="299" t="s">
        <v>188</v>
      </c>
      <c r="C4885" s="299" t="s">
        <v>36</v>
      </c>
      <c r="D4885" s="302">
        <v>1</v>
      </c>
      <c r="E4885" s="302">
        <v>484</v>
      </c>
      <c r="F4885" s="299" t="s">
        <v>307</v>
      </c>
    </row>
    <row r="4886" spans="1:6" x14ac:dyDescent="0.3">
      <c r="A4886" s="302">
        <v>202403</v>
      </c>
      <c r="B4886" s="299" t="s">
        <v>188</v>
      </c>
      <c r="C4886" s="299" t="s">
        <v>36</v>
      </c>
      <c r="D4886" s="302">
        <v>4</v>
      </c>
      <c r="E4886" s="302">
        <v>498</v>
      </c>
      <c r="F4886" s="299" t="s">
        <v>310</v>
      </c>
    </row>
    <row r="4887" spans="1:6" x14ac:dyDescent="0.3">
      <c r="A4887" s="302">
        <v>202403</v>
      </c>
      <c r="B4887" s="299" t="s">
        <v>188</v>
      </c>
      <c r="C4887" s="299" t="s">
        <v>36</v>
      </c>
      <c r="D4887" s="302">
        <v>798.36842105263156</v>
      </c>
      <c r="E4887" s="302">
        <v>504</v>
      </c>
      <c r="F4887" s="299" t="s">
        <v>95</v>
      </c>
    </row>
    <row r="4888" spans="1:6" x14ac:dyDescent="0.3">
      <c r="A4888" s="302">
        <v>202403</v>
      </c>
      <c r="B4888" s="299" t="s">
        <v>188</v>
      </c>
      <c r="C4888" s="299" t="s">
        <v>36</v>
      </c>
      <c r="D4888" s="302">
        <v>1</v>
      </c>
      <c r="E4888" s="302">
        <v>508</v>
      </c>
      <c r="F4888" s="299" t="s">
        <v>313</v>
      </c>
    </row>
    <row r="4889" spans="1:6" x14ac:dyDescent="0.3">
      <c r="A4889" s="302">
        <v>202403</v>
      </c>
      <c r="B4889" s="299" t="s">
        <v>188</v>
      </c>
      <c r="C4889" s="299" t="s">
        <v>36</v>
      </c>
      <c r="D4889" s="302">
        <v>2</v>
      </c>
      <c r="E4889" s="302">
        <v>524</v>
      </c>
      <c r="F4889" s="299" t="s">
        <v>315</v>
      </c>
    </row>
    <row r="4890" spans="1:6" x14ac:dyDescent="0.3">
      <c r="A4890" s="302">
        <v>202403</v>
      </c>
      <c r="B4890" s="299" t="s">
        <v>188</v>
      </c>
      <c r="C4890" s="299" t="s">
        <v>36</v>
      </c>
      <c r="D4890" s="302">
        <v>17</v>
      </c>
      <c r="E4890" s="302">
        <v>528</v>
      </c>
      <c r="F4890" s="299" t="s">
        <v>316</v>
      </c>
    </row>
    <row r="4891" spans="1:6" x14ac:dyDescent="0.3">
      <c r="A4891" s="302">
        <v>202403</v>
      </c>
      <c r="B4891" s="299" t="s">
        <v>188</v>
      </c>
      <c r="C4891" s="299" t="s">
        <v>36</v>
      </c>
      <c r="D4891" s="302">
        <v>1</v>
      </c>
      <c r="E4891" s="302">
        <v>540</v>
      </c>
      <c r="F4891" s="299" t="s">
        <v>317</v>
      </c>
    </row>
    <row r="4892" spans="1:6" x14ac:dyDescent="0.3">
      <c r="A4892" s="302">
        <v>202403</v>
      </c>
      <c r="B4892" s="299" t="s">
        <v>188</v>
      </c>
      <c r="C4892" s="299" t="s">
        <v>36</v>
      </c>
      <c r="D4892" s="302">
        <v>4</v>
      </c>
      <c r="E4892" s="302">
        <v>566</v>
      </c>
      <c r="F4892" s="299" t="s">
        <v>319</v>
      </c>
    </row>
    <row r="4893" spans="1:6" x14ac:dyDescent="0.3">
      <c r="A4893" s="302">
        <v>202403</v>
      </c>
      <c r="B4893" s="299" t="s">
        <v>188</v>
      </c>
      <c r="C4893" s="299" t="s">
        <v>36</v>
      </c>
      <c r="D4893" s="302">
        <v>18</v>
      </c>
      <c r="E4893" s="302">
        <v>586</v>
      </c>
      <c r="F4893" s="299" t="s">
        <v>324</v>
      </c>
    </row>
    <row r="4894" spans="1:6" x14ac:dyDescent="0.3">
      <c r="A4894" s="302">
        <v>202403</v>
      </c>
      <c r="B4894" s="299" t="s">
        <v>188</v>
      </c>
      <c r="C4894" s="299" t="s">
        <v>36</v>
      </c>
      <c r="D4894" s="302">
        <v>2</v>
      </c>
      <c r="E4894" s="302">
        <v>600</v>
      </c>
      <c r="F4894" s="299" t="s">
        <v>192</v>
      </c>
    </row>
    <row r="4895" spans="1:6" x14ac:dyDescent="0.3">
      <c r="A4895" s="302">
        <v>202403</v>
      </c>
      <c r="B4895" s="299" t="s">
        <v>188</v>
      </c>
      <c r="C4895" s="299" t="s">
        <v>36</v>
      </c>
      <c r="D4895" s="302">
        <v>1</v>
      </c>
      <c r="E4895" s="302">
        <v>604</v>
      </c>
      <c r="F4895" s="299" t="s">
        <v>326</v>
      </c>
    </row>
    <row r="4896" spans="1:6" x14ac:dyDescent="0.3">
      <c r="A4896" s="302">
        <v>202403</v>
      </c>
      <c r="B4896" s="299" t="s">
        <v>188</v>
      </c>
      <c r="C4896" s="299" t="s">
        <v>36</v>
      </c>
      <c r="D4896" s="302">
        <v>6.4736842105263159</v>
      </c>
      <c r="E4896" s="302">
        <v>616</v>
      </c>
      <c r="F4896" s="299" t="s">
        <v>96</v>
      </c>
    </row>
    <row r="4897" spans="1:6" x14ac:dyDescent="0.3">
      <c r="A4897" s="302">
        <v>202403</v>
      </c>
      <c r="B4897" s="299" t="s">
        <v>188</v>
      </c>
      <c r="C4897" s="299" t="s">
        <v>36</v>
      </c>
      <c r="D4897" s="302">
        <v>29</v>
      </c>
      <c r="E4897" s="302">
        <v>620</v>
      </c>
      <c r="F4897" s="299" t="s">
        <v>109</v>
      </c>
    </row>
    <row r="4898" spans="1:6" x14ac:dyDescent="0.3">
      <c r="A4898" s="302">
        <v>202403</v>
      </c>
      <c r="B4898" s="299" t="s">
        <v>188</v>
      </c>
      <c r="C4898" s="299" t="s">
        <v>36</v>
      </c>
      <c r="D4898" s="302">
        <v>1</v>
      </c>
      <c r="E4898" s="302">
        <v>624</v>
      </c>
      <c r="F4898" s="299" t="s">
        <v>329</v>
      </c>
    </row>
    <row r="4899" spans="1:6" x14ac:dyDescent="0.3">
      <c r="A4899" s="302">
        <v>202403</v>
      </c>
      <c r="B4899" s="299" t="s">
        <v>188</v>
      </c>
      <c r="C4899" s="299" t="s">
        <v>36</v>
      </c>
      <c r="D4899" s="302">
        <v>283.89473684210526</v>
      </c>
      <c r="E4899" s="302">
        <v>642</v>
      </c>
      <c r="F4899" s="299" t="s">
        <v>97</v>
      </c>
    </row>
    <row r="4900" spans="1:6" x14ac:dyDescent="0.3">
      <c r="A4900" s="302">
        <v>202403</v>
      </c>
      <c r="B4900" s="299" t="s">
        <v>188</v>
      </c>
      <c r="C4900" s="299" t="s">
        <v>36</v>
      </c>
      <c r="D4900" s="302">
        <v>2</v>
      </c>
      <c r="E4900" s="302">
        <v>643</v>
      </c>
      <c r="F4900" s="299" t="s">
        <v>333</v>
      </c>
    </row>
    <row r="4901" spans="1:6" x14ac:dyDescent="0.3">
      <c r="A4901" s="302">
        <v>202403</v>
      </c>
      <c r="B4901" s="299" t="s">
        <v>188</v>
      </c>
      <c r="C4901" s="299" t="s">
        <v>36</v>
      </c>
      <c r="D4901" s="302">
        <v>8.3157894736842106</v>
      </c>
      <c r="E4901" s="302">
        <v>686</v>
      </c>
      <c r="F4901" s="299" t="s">
        <v>193</v>
      </c>
    </row>
    <row r="4902" spans="1:6" x14ac:dyDescent="0.3">
      <c r="A4902" s="302">
        <v>202403</v>
      </c>
      <c r="B4902" s="299" t="s">
        <v>188</v>
      </c>
      <c r="C4902" s="299" t="s">
        <v>36</v>
      </c>
      <c r="D4902" s="302">
        <v>2</v>
      </c>
      <c r="E4902" s="302">
        <v>703</v>
      </c>
      <c r="F4902" s="299" t="s">
        <v>94</v>
      </c>
    </row>
    <row r="4903" spans="1:6" x14ac:dyDescent="0.3">
      <c r="A4903" s="302">
        <v>202403</v>
      </c>
      <c r="B4903" s="299" t="s">
        <v>188</v>
      </c>
      <c r="C4903" s="299" t="s">
        <v>36</v>
      </c>
      <c r="D4903" s="302">
        <v>112790.36842105263</v>
      </c>
      <c r="E4903" s="302">
        <v>724</v>
      </c>
      <c r="F4903" s="299" t="s">
        <v>223</v>
      </c>
    </row>
    <row r="4904" spans="1:6" x14ac:dyDescent="0.3">
      <c r="A4904" s="302">
        <v>202403</v>
      </c>
      <c r="B4904" s="299" t="s">
        <v>188</v>
      </c>
      <c r="C4904" s="299" t="s">
        <v>36</v>
      </c>
      <c r="D4904" s="302">
        <v>1</v>
      </c>
      <c r="E4904" s="302">
        <v>752</v>
      </c>
      <c r="F4904" s="299" t="s">
        <v>119</v>
      </c>
    </row>
    <row r="4905" spans="1:6" x14ac:dyDescent="0.3">
      <c r="A4905" s="302">
        <v>202403</v>
      </c>
      <c r="B4905" s="299" t="s">
        <v>188</v>
      </c>
      <c r="C4905" s="299" t="s">
        <v>36</v>
      </c>
      <c r="D4905" s="302">
        <v>3</v>
      </c>
      <c r="E4905" s="302">
        <v>756</v>
      </c>
      <c r="F4905" s="299" t="s">
        <v>350</v>
      </c>
    </row>
    <row r="4906" spans="1:6" x14ac:dyDescent="0.3">
      <c r="A4906" s="302">
        <v>202403</v>
      </c>
      <c r="B4906" s="299" t="s">
        <v>188</v>
      </c>
      <c r="C4906" s="299" t="s">
        <v>36</v>
      </c>
      <c r="D4906" s="302">
        <v>10</v>
      </c>
      <c r="E4906" s="302">
        <v>804</v>
      </c>
      <c r="F4906" s="299" t="s">
        <v>98</v>
      </c>
    </row>
    <row r="4907" spans="1:6" x14ac:dyDescent="0.3">
      <c r="A4907" s="302">
        <v>202403</v>
      </c>
      <c r="B4907" s="299" t="s">
        <v>188</v>
      </c>
      <c r="C4907" s="299" t="s">
        <v>36</v>
      </c>
      <c r="D4907" s="302">
        <v>1</v>
      </c>
      <c r="E4907" s="302">
        <v>818</v>
      </c>
      <c r="F4907" s="299" t="s">
        <v>362</v>
      </c>
    </row>
    <row r="4908" spans="1:6" x14ac:dyDescent="0.3">
      <c r="A4908" s="302">
        <v>202403</v>
      </c>
      <c r="B4908" s="299" t="s">
        <v>188</v>
      </c>
      <c r="C4908" s="299" t="s">
        <v>36</v>
      </c>
      <c r="D4908" s="302">
        <v>45.684210526315788</v>
      </c>
      <c r="E4908" s="302">
        <v>826</v>
      </c>
      <c r="F4908" s="299" t="s">
        <v>110</v>
      </c>
    </row>
    <row r="4909" spans="1:6" x14ac:dyDescent="0.3">
      <c r="A4909" s="302">
        <v>202403</v>
      </c>
      <c r="B4909" s="299" t="s">
        <v>188</v>
      </c>
      <c r="C4909" s="299" t="s">
        <v>36</v>
      </c>
      <c r="D4909" s="302">
        <v>8</v>
      </c>
      <c r="E4909" s="302">
        <v>840</v>
      </c>
      <c r="F4909" s="299" t="s">
        <v>365</v>
      </c>
    </row>
    <row r="4910" spans="1:6" x14ac:dyDescent="0.3">
      <c r="A4910" s="302">
        <v>202403</v>
      </c>
      <c r="B4910" s="299" t="s">
        <v>188</v>
      </c>
      <c r="C4910" s="299" t="s">
        <v>36</v>
      </c>
      <c r="D4910" s="302">
        <v>3</v>
      </c>
      <c r="E4910" s="302">
        <v>858</v>
      </c>
      <c r="F4910" s="299" t="s">
        <v>368</v>
      </c>
    </row>
    <row r="4911" spans="1:6" x14ac:dyDescent="0.3">
      <c r="A4911" s="302">
        <v>202403</v>
      </c>
      <c r="B4911" s="299" t="s">
        <v>188</v>
      </c>
      <c r="C4911" s="299" t="s">
        <v>36</v>
      </c>
      <c r="D4911" s="302">
        <v>4</v>
      </c>
      <c r="E4911" s="302">
        <v>862</v>
      </c>
      <c r="F4911" s="299" t="s">
        <v>111</v>
      </c>
    </row>
    <row r="4912" spans="1:6" x14ac:dyDescent="0.3">
      <c r="A4912" s="302">
        <v>202403</v>
      </c>
      <c r="B4912" s="299" t="s">
        <v>188</v>
      </c>
      <c r="C4912" s="299" t="s">
        <v>36</v>
      </c>
      <c r="D4912" s="302">
        <v>2</v>
      </c>
      <c r="E4912" s="302">
        <v>953</v>
      </c>
      <c r="F4912" s="299" t="s">
        <v>189</v>
      </c>
    </row>
    <row r="4913" spans="1:6" x14ac:dyDescent="0.3">
      <c r="A4913" s="302">
        <v>202403</v>
      </c>
      <c r="B4913" s="299" t="s">
        <v>77</v>
      </c>
      <c r="C4913" s="299" t="s">
        <v>35</v>
      </c>
      <c r="D4913" s="302">
        <v>116.52631578947368</v>
      </c>
      <c r="E4913" s="302">
        <v>4</v>
      </c>
      <c r="F4913" s="299" t="s">
        <v>226</v>
      </c>
    </row>
    <row r="4914" spans="1:6" x14ac:dyDescent="0.3">
      <c r="A4914" s="302">
        <v>202403</v>
      </c>
      <c r="B4914" s="299" t="s">
        <v>77</v>
      </c>
      <c r="C4914" s="299" t="s">
        <v>35</v>
      </c>
      <c r="D4914" s="302">
        <v>426.78947368421052</v>
      </c>
      <c r="E4914" s="302">
        <v>8</v>
      </c>
      <c r="F4914" s="299" t="s">
        <v>227</v>
      </c>
    </row>
    <row r="4915" spans="1:6" x14ac:dyDescent="0.3">
      <c r="A4915" s="302">
        <v>202403</v>
      </c>
      <c r="B4915" s="299" t="s">
        <v>77</v>
      </c>
      <c r="C4915" s="299" t="s">
        <v>35</v>
      </c>
      <c r="D4915" s="302">
        <v>2</v>
      </c>
      <c r="E4915" s="302">
        <v>10</v>
      </c>
      <c r="F4915" s="299" t="s">
        <v>228</v>
      </c>
    </row>
    <row r="4916" spans="1:6" x14ac:dyDescent="0.3">
      <c r="A4916" s="302">
        <v>202403</v>
      </c>
      <c r="B4916" s="299" t="s">
        <v>77</v>
      </c>
      <c r="C4916" s="299" t="s">
        <v>35</v>
      </c>
      <c r="D4916" s="302">
        <v>2760.0526315789475</v>
      </c>
      <c r="E4916" s="302">
        <v>12</v>
      </c>
      <c r="F4916" s="299" t="s">
        <v>229</v>
      </c>
    </row>
    <row r="4917" spans="1:6" x14ac:dyDescent="0.3">
      <c r="A4917" s="302">
        <v>202403</v>
      </c>
      <c r="B4917" s="299" t="s">
        <v>77</v>
      </c>
      <c r="C4917" s="299" t="s">
        <v>35</v>
      </c>
      <c r="D4917" s="302">
        <v>1</v>
      </c>
      <c r="E4917" s="302">
        <v>16</v>
      </c>
      <c r="F4917" s="299" t="s">
        <v>399</v>
      </c>
    </row>
    <row r="4918" spans="1:6" x14ac:dyDescent="0.3">
      <c r="A4918" s="302">
        <v>202403</v>
      </c>
      <c r="B4918" s="299" t="s">
        <v>77</v>
      </c>
      <c r="C4918" s="299" t="s">
        <v>35</v>
      </c>
      <c r="D4918" s="302">
        <v>254.63157894736841</v>
      </c>
      <c r="E4918" s="302">
        <v>20</v>
      </c>
      <c r="F4918" s="299" t="s">
        <v>230</v>
      </c>
    </row>
    <row r="4919" spans="1:6" x14ac:dyDescent="0.3">
      <c r="A4919" s="302">
        <v>202403</v>
      </c>
      <c r="B4919" s="299" t="s">
        <v>77</v>
      </c>
      <c r="C4919" s="299" t="s">
        <v>35</v>
      </c>
      <c r="D4919" s="302">
        <v>197.52631578947367</v>
      </c>
      <c r="E4919" s="302">
        <v>24</v>
      </c>
      <c r="F4919" s="299" t="s">
        <v>231</v>
      </c>
    </row>
    <row r="4920" spans="1:6" x14ac:dyDescent="0.3">
      <c r="A4920" s="302">
        <v>202403</v>
      </c>
      <c r="B4920" s="299" t="s">
        <v>77</v>
      </c>
      <c r="C4920" s="299" t="s">
        <v>35</v>
      </c>
      <c r="D4920" s="302">
        <v>1</v>
      </c>
      <c r="E4920" s="302">
        <v>28</v>
      </c>
      <c r="F4920" s="299" t="s">
        <v>373</v>
      </c>
    </row>
    <row r="4921" spans="1:6" x14ac:dyDescent="0.3">
      <c r="A4921" s="302">
        <v>202403</v>
      </c>
      <c r="B4921" s="299" t="s">
        <v>77</v>
      </c>
      <c r="C4921" s="299" t="s">
        <v>35</v>
      </c>
      <c r="D4921" s="302">
        <v>103.47368421052632</v>
      </c>
      <c r="E4921" s="302">
        <v>31</v>
      </c>
      <c r="F4921" s="299" t="s">
        <v>232</v>
      </c>
    </row>
    <row r="4922" spans="1:6" x14ac:dyDescent="0.3">
      <c r="A4922" s="302">
        <v>202403</v>
      </c>
      <c r="B4922" s="299" t="s">
        <v>77</v>
      </c>
      <c r="C4922" s="299" t="s">
        <v>35</v>
      </c>
      <c r="D4922" s="302">
        <v>22635.315789473683</v>
      </c>
      <c r="E4922" s="302">
        <v>32</v>
      </c>
      <c r="F4922" s="299" t="s">
        <v>183</v>
      </c>
    </row>
    <row r="4923" spans="1:6" x14ac:dyDescent="0.3">
      <c r="A4923" s="302">
        <v>202403</v>
      </c>
      <c r="B4923" s="299" t="s">
        <v>77</v>
      </c>
      <c r="C4923" s="299" t="s">
        <v>35</v>
      </c>
      <c r="D4923" s="302">
        <v>260.05263157894734</v>
      </c>
      <c r="E4923" s="302">
        <v>36</v>
      </c>
      <c r="F4923" s="299" t="s">
        <v>233</v>
      </c>
    </row>
    <row r="4924" spans="1:6" x14ac:dyDescent="0.3">
      <c r="A4924" s="302">
        <v>202403</v>
      </c>
      <c r="B4924" s="299" t="s">
        <v>77</v>
      </c>
      <c r="C4924" s="299" t="s">
        <v>35</v>
      </c>
      <c r="D4924" s="302">
        <v>1297.0526315789473</v>
      </c>
      <c r="E4924" s="302">
        <v>40</v>
      </c>
      <c r="F4924" s="299" t="s">
        <v>100</v>
      </c>
    </row>
    <row r="4925" spans="1:6" x14ac:dyDescent="0.3">
      <c r="A4925" s="302">
        <v>202403</v>
      </c>
      <c r="B4925" s="299" t="s">
        <v>77</v>
      </c>
      <c r="C4925" s="299" t="s">
        <v>35</v>
      </c>
      <c r="D4925" s="302">
        <v>2</v>
      </c>
      <c r="E4925" s="302">
        <v>44</v>
      </c>
      <c r="F4925" s="299" t="s">
        <v>234</v>
      </c>
    </row>
    <row r="4926" spans="1:6" x14ac:dyDescent="0.3">
      <c r="A4926" s="302">
        <v>202403</v>
      </c>
      <c r="B4926" s="299" t="s">
        <v>77</v>
      </c>
      <c r="C4926" s="299" t="s">
        <v>35</v>
      </c>
      <c r="D4926" s="302">
        <v>1</v>
      </c>
      <c r="E4926" s="302">
        <v>48</v>
      </c>
      <c r="F4926" s="299" t="s">
        <v>235</v>
      </c>
    </row>
    <row r="4927" spans="1:6" x14ac:dyDescent="0.3">
      <c r="A4927" s="302">
        <v>202403</v>
      </c>
      <c r="B4927" s="299" t="s">
        <v>77</v>
      </c>
      <c r="C4927" s="299" t="s">
        <v>35</v>
      </c>
      <c r="D4927" s="302">
        <v>668.15789473684208</v>
      </c>
      <c r="E4927" s="302">
        <v>50</v>
      </c>
      <c r="F4927" s="299" t="s">
        <v>236</v>
      </c>
    </row>
    <row r="4928" spans="1:6" x14ac:dyDescent="0.3">
      <c r="A4928" s="302">
        <v>202403</v>
      </c>
      <c r="B4928" s="299" t="s">
        <v>77</v>
      </c>
      <c r="C4928" s="299" t="s">
        <v>35</v>
      </c>
      <c r="D4928" s="302">
        <v>1415.9473684210527</v>
      </c>
      <c r="E4928" s="302">
        <v>51</v>
      </c>
      <c r="F4928" s="299" t="s">
        <v>237</v>
      </c>
    </row>
    <row r="4929" spans="1:6" x14ac:dyDescent="0.3">
      <c r="A4929" s="302">
        <v>202403</v>
      </c>
      <c r="B4929" s="299" t="s">
        <v>77</v>
      </c>
      <c r="C4929" s="299" t="s">
        <v>35</v>
      </c>
      <c r="D4929" s="302">
        <v>4</v>
      </c>
      <c r="E4929" s="302">
        <v>52</v>
      </c>
      <c r="F4929" s="299" t="s">
        <v>238</v>
      </c>
    </row>
    <row r="4930" spans="1:6" x14ac:dyDescent="0.3">
      <c r="A4930" s="302">
        <v>202403</v>
      </c>
      <c r="B4930" s="299" t="s">
        <v>77</v>
      </c>
      <c r="C4930" s="299" t="s">
        <v>35</v>
      </c>
      <c r="D4930" s="302">
        <v>3715.4736842105262</v>
      </c>
      <c r="E4930" s="302">
        <v>56</v>
      </c>
      <c r="F4930" s="299" t="s">
        <v>239</v>
      </c>
    </row>
    <row r="4931" spans="1:6" x14ac:dyDescent="0.3">
      <c r="A4931" s="302">
        <v>202403</v>
      </c>
      <c r="B4931" s="299" t="s">
        <v>77</v>
      </c>
      <c r="C4931" s="299" t="s">
        <v>35</v>
      </c>
      <c r="D4931" s="302">
        <v>3.5263157894736841</v>
      </c>
      <c r="E4931" s="302">
        <v>60</v>
      </c>
      <c r="F4931" s="299" t="s">
        <v>240</v>
      </c>
    </row>
    <row r="4932" spans="1:6" x14ac:dyDescent="0.3">
      <c r="A4932" s="302">
        <v>202403</v>
      </c>
      <c r="B4932" s="299" t="s">
        <v>77</v>
      </c>
      <c r="C4932" s="299" t="s">
        <v>35</v>
      </c>
      <c r="D4932" s="302">
        <v>8.9473684210526319</v>
      </c>
      <c r="E4932" s="302">
        <v>64</v>
      </c>
      <c r="F4932" s="299" t="s">
        <v>374</v>
      </c>
    </row>
    <row r="4933" spans="1:6" x14ac:dyDescent="0.3">
      <c r="A4933" s="302">
        <v>202403</v>
      </c>
      <c r="B4933" s="299" t="s">
        <v>77</v>
      </c>
      <c r="C4933" s="299" t="s">
        <v>35</v>
      </c>
      <c r="D4933" s="302">
        <v>11964.894736842105</v>
      </c>
      <c r="E4933" s="302">
        <v>68</v>
      </c>
      <c r="F4933" s="299" t="s">
        <v>241</v>
      </c>
    </row>
    <row r="4934" spans="1:6" x14ac:dyDescent="0.3">
      <c r="A4934" s="302">
        <v>202403</v>
      </c>
      <c r="B4934" s="299" t="s">
        <v>77</v>
      </c>
      <c r="C4934" s="299" t="s">
        <v>35</v>
      </c>
      <c r="D4934" s="302">
        <v>170.57894736842104</v>
      </c>
      <c r="E4934" s="302">
        <v>70</v>
      </c>
      <c r="F4934" s="299" t="s">
        <v>242</v>
      </c>
    </row>
    <row r="4935" spans="1:6" x14ac:dyDescent="0.3">
      <c r="A4935" s="302">
        <v>202403</v>
      </c>
      <c r="B4935" s="299" t="s">
        <v>77</v>
      </c>
      <c r="C4935" s="299" t="s">
        <v>35</v>
      </c>
      <c r="D4935" s="302">
        <v>5.7368421052631575</v>
      </c>
      <c r="E4935" s="302">
        <v>72</v>
      </c>
      <c r="F4935" s="299" t="s">
        <v>375</v>
      </c>
    </row>
    <row r="4936" spans="1:6" x14ac:dyDescent="0.3">
      <c r="A4936" s="302">
        <v>202403</v>
      </c>
      <c r="B4936" s="299" t="s">
        <v>77</v>
      </c>
      <c r="C4936" s="299" t="s">
        <v>35</v>
      </c>
      <c r="D4936" s="302">
        <v>1.263157894736842</v>
      </c>
      <c r="E4936" s="302">
        <v>74</v>
      </c>
      <c r="F4936" s="299" t="s">
        <v>400</v>
      </c>
    </row>
    <row r="4937" spans="1:6" x14ac:dyDescent="0.3">
      <c r="A4937" s="302">
        <v>202403</v>
      </c>
      <c r="B4937" s="299" t="s">
        <v>77</v>
      </c>
      <c r="C4937" s="299" t="s">
        <v>35</v>
      </c>
      <c r="D4937" s="302">
        <v>15993.842105263158</v>
      </c>
      <c r="E4937" s="302">
        <v>76</v>
      </c>
      <c r="F4937" s="299" t="s">
        <v>243</v>
      </c>
    </row>
    <row r="4938" spans="1:6" x14ac:dyDescent="0.3">
      <c r="A4938" s="302">
        <v>202403</v>
      </c>
      <c r="B4938" s="299" t="s">
        <v>77</v>
      </c>
      <c r="C4938" s="299" t="s">
        <v>35</v>
      </c>
      <c r="D4938" s="302">
        <v>5.0526315789473681</v>
      </c>
      <c r="E4938" s="302">
        <v>84</v>
      </c>
      <c r="F4938" s="299" t="s">
        <v>401</v>
      </c>
    </row>
    <row r="4939" spans="1:6" x14ac:dyDescent="0.3">
      <c r="A4939" s="302">
        <v>202403</v>
      </c>
      <c r="B4939" s="299" t="s">
        <v>77</v>
      </c>
      <c r="C4939" s="299" t="s">
        <v>35</v>
      </c>
      <c r="D4939" s="302">
        <v>7</v>
      </c>
      <c r="E4939" s="302">
        <v>86</v>
      </c>
      <c r="F4939" s="299" t="s">
        <v>244</v>
      </c>
    </row>
    <row r="4940" spans="1:6" x14ac:dyDescent="0.3">
      <c r="A4940" s="302">
        <v>202403</v>
      </c>
      <c r="B4940" s="299" t="s">
        <v>77</v>
      </c>
      <c r="C4940" s="299" t="s">
        <v>35</v>
      </c>
      <c r="D4940" s="302">
        <v>7.5789473684210522</v>
      </c>
      <c r="E4940" s="302">
        <v>92</v>
      </c>
      <c r="F4940" s="299" t="s">
        <v>376</v>
      </c>
    </row>
    <row r="4941" spans="1:6" x14ac:dyDescent="0.3">
      <c r="A4941" s="302">
        <v>202403</v>
      </c>
      <c r="B4941" s="299" t="s">
        <v>77</v>
      </c>
      <c r="C4941" s="299" t="s">
        <v>35</v>
      </c>
      <c r="D4941" s="302">
        <v>3</v>
      </c>
      <c r="E4941" s="302">
        <v>96</v>
      </c>
      <c r="F4941" s="299" t="s">
        <v>377</v>
      </c>
    </row>
    <row r="4942" spans="1:6" x14ac:dyDescent="0.3">
      <c r="A4942" s="302">
        <v>202403</v>
      </c>
      <c r="B4942" s="299" t="s">
        <v>77</v>
      </c>
      <c r="C4942" s="299" t="s">
        <v>35</v>
      </c>
      <c r="D4942" s="302">
        <v>18738.684210526317</v>
      </c>
      <c r="E4942" s="302">
        <v>100</v>
      </c>
      <c r="F4942" s="299" t="s">
        <v>101</v>
      </c>
    </row>
    <row r="4943" spans="1:6" x14ac:dyDescent="0.3">
      <c r="A4943" s="302">
        <v>202403</v>
      </c>
      <c r="B4943" s="299" t="s">
        <v>77</v>
      </c>
      <c r="C4943" s="299" t="s">
        <v>35</v>
      </c>
      <c r="D4943" s="302">
        <v>18.94736842105263</v>
      </c>
      <c r="E4943" s="302">
        <v>104</v>
      </c>
      <c r="F4943" s="299" t="s">
        <v>245</v>
      </c>
    </row>
    <row r="4944" spans="1:6" x14ac:dyDescent="0.3">
      <c r="A4944" s="302">
        <v>202403</v>
      </c>
      <c r="B4944" s="299" t="s">
        <v>77</v>
      </c>
      <c r="C4944" s="299" t="s">
        <v>35</v>
      </c>
      <c r="D4944" s="302">
        <v>8.2631578947368425</v>
      </c>
      <c r="E4944" s="302">
        <v>108</v>
      </c>
      <c r="F4944" s="299" t="s">
        <v>246</v>
      </c>
    </row>
    <row r="4945" spans="1:6" x14ac:dyDescent="0.3">
      <c r="A4945" s="302">
        <v>202403</v>
      </c>
      <c r="B4945" s="299" t="s">
        <v>77</v>
      </c>
      <c r="C4945" s="299" t="s">
        <v>35</v>
      </c>
      <c r="D4945" s="302">
        <v>1100.8947368421052</v>
      </c>
      <c r="E4945" s="302">
        <v>112</v>
      </c>
      <c r="F4945" s="299" t="s">
        <v>247</v>
      </c>
    </row>
    <row r="4946" spans="1:6" x14ac:dyDescent="0.3">
      <c r="A4946" s="302">
        <v>202403</v>
      </c>
      <c r="B4946" s="299" t="s">
        <v>77</v>
      </c>
      <c r="C4946" s="299" t="s">
        <v>35</v>
      </c>
      <c r="D4946" s="302">
        <v>9.7894736842105257</v>
      </c>
      <c r="E4946" s="302">
        <v>116</v>
      </c>
      <c r="F4946" s="299" t="s">
        <v>248</v>
      </c>
    </row>
    <row r="4947" spans="1:6" x14ac:dyDescent="0.3">
      <c r="A4947" s="302">
        <v>202403</v>
      </c>
      <c r="B4947" s="299" t="s">
        <v>77</v>
      </c>
      <c r="C4947" s="299" t="s">
        <v>35</v>
      </c>
      <c r="D4947" s="302">
        <v>623.84210526315792</v>
      </c>
      <c r="E4947" s="302">
        <v>120</v>
      </c>
      <c r="F4947" s="299" t="s">
        <v>249</v>
      </c>
    </row>
    <row r="4948" spans="1:6" x14ac:dyDescent="0.3">
      <c r="A4948" s="302">
        <v>202403</v>
      </c>
      <c r="B4948" s="299" t="s">
        <v>77</v>
      </c>
      <c r="C4948" s="299" t="s">
        <v>35</v>
      </c>
      <c r="D4948" s="302">
        <v>631.42105263157896</v>
      </c>
      <c r="E4948" s="302">
        <v>124</v>
      </c>
      <c r="F4948" s="299" t="s">
        <v>250</v>
      </c>
    </row>
    <row r="4949" spans="1:6" x14ac:dyDescent="0.3">
      <c r="A4949" s="302">
        <v>202403</v>
      </c>
      <c r="B4949" s="299" t="s">
        <v>77</v>
      </c>
      <c r="C4949" s="299" t="s">
        <v>35</v>
      </c>
      <c r="D4949" s="302">
        <v>616.31578947368416</v>
      </c>
      <c r="E4949" s="302">
        <v>132</v>
      </c>
      <c r="F4949" s="299" t="s">
        <v>251</v>
      </c>
    </row>
    <row r="4950" spans="1:6" x14ac:dyDescent="0.3">
      <c r="A4950" s="302">
        <v>202403</v>
      </c>
      <c r="B4950" s="299" t="s">
        <v>77</v>
      </c>
      <c r="C4950" s="299" t="s">
        <v>35</v>
      </c>
      <c r="D4950" s="302">
        <v>18.578947368421051</v>
      </c>
      <c r="E4950" s="302">
        <v>140</v>
      </c>
      <c r="F4950" s="299" t="s">
        <v>378</v>
      </c>
    </row>
    <row r="4951" spans="1:6" x14ac:dyDescent="0.3">
      <c r="A4951" s="302">
        <v>202403</v>
      </c>
      <c r="B4951" s="299" t="s">
        <v>77</v>
      </c>
      <c r="C4951" s="299" t="s">
        <v>35</v>
      </c>
      <c r="D4951" s="302">
        <v>51.473684210526315</v>
      </c>
      <c r="E4951" s="302">
        <v>144</v>
      </c>
      <c r="F4951" s="299" t="s">
        <v>253</v>
      </c>
    </row>
    <row r="4952" spans="1:6" x14ac:dyDescent="0.3">
      <c r="A4952" s="302">
        <v>202403</v>
      </c>
      <c r="B4952" s="299" t="s">
        <v>77</v>
      </c>
      <c r="C4952" s="299" t="s">
        <v>35</v>
      </c>
      <c r="D4952" s="302">
        <v>4</v>
      </c>
      <c r="E4952" s="302">
        <v>148</v>
      </c>
      <c r="F4952" s="299" t="s">
        <v>379</v>
      </c>
    </row>
    <row r="4953" spans="1:6" x14ac:dyDescent="0.3">
      <c r="A4953" s="302">
        <v>202403</v>
      </c>
      <c r="B4953" s="299" t="s">
        <v>77</v>
      </c>
      <c r="C4953" s="299" t="s">
        <v>35</v>
      </c>
      <c r="D4953" s="302">
        <v>4758.6842105263158</v>
      </c>
      <c r="E4953" s="302">
        <v>152</v>
      </c>
      <c r="F4953" s="299" t="s">
        <v>254</v>
      </c>
    </row>
    <row r="4954" spans="1:6" x14ac:dyDescent="0.3">
      <c r="A4954" s="302">
        <v>202403</v>
      </c>
      <c r="B4954" s="299" t="s">
        <v>77</v>
      </c>
      <c r="C4954" s="299" t="s">
        <v>35</v>
      </c>
      <c r="D4954" s="302">
        <v>22361.315789473683</v>
      </c>
      <c r="E4954" s="302">
        <v>156</v>
      </c>
      <c r="F4954" s="299" t="s">
        <v>112</v>
      </c>
    </row>
    <row r="4955" spans="1:6" x14ac:dyDescent="0.3">
      <c r="A4955" s="302">
        <v>202403</v>
      </c>
      <c r="B4955" s="299" t="s">
        <v>77</v>
      </c>
      <c r="C4955" s="299" t="s">
        <v>35</v>
      </c>
      <c r="D4955" s="302">
        <v>165.89473684210526</v>
      </c>
      <c r="E4955" s="302">
        <v>158</v>
      </c>
      <c r="F4955" s="299" t="s">
        <v>255</v>
      </c>
    </row>
    <row r="4956" spans="1:6" x14ac:dyDescent="0.3">
      <c r="A4956" s="302">
        <v>202403</v>
      </c>
      <c r="B4956" s="299" t="s">
        <v>77</v>
      </c>
      <c r="C4956" s="299" t="s">
        <v>35</v>
      </c>
      <c r="D4956" s="302">
        <v>1.4210526315789473</v>
      </c>
      <c r="E4956" s="302">
        <v>162</v>
      </c>
      <c r="F4956" s="299" t="s">
        <v>256</v>
      </c>
    </row>
    <row r="4957" spans="1:6" x14ac:dyDescent="0.3">
      <c r="A4957" s="302">
        <v>202403</v>
      </c>
      <c r="B4957" s="299" t="s">
        <v>77</v>
      </c>
      <c r="C4957" s="299" t="s">
        <v>35</v>
      </c>
      <c r="D4957" s="302">
        <v>71359.789473684214</v>
      </c>
      <c r="E4957" s="302">
        <v>170</v>
      </c>
      <c r="F4957" s="299" t="s">
        <v>102</v>
      </c>
    </row>
    <row r="4958" spans="1:6" x14ac:dyDescent="0.3">
      <c r="A4958" s="302">
        <v>202403</v>
      </c>
      <c r="B4958" s="299" t="s">
        <v>77</v>
      </c>
      <c r="C4958" s="299" t="s">
        <v>35</v>
      </c>
      <c r="D4958" s="302">
        <v>8.3157894736842106</v>
      </c>
      <c r="E4958" s="302">
        <v>174</v>
      </c>
      <c r="F4958" s="299" t="s">
        <v>257</v>
      </c>
    </row>
    <row r="4959" spans="1:6" x14ac:dyDescent="0.3">
      <c r="A4959" s="302">
        <v>202403</v>
      </c>
      <c r="B4959" s="299" t="s">
        <v>77</v>
      </c>
      <c r="C4959" s="299" t="s">
        <v>35</v>
      </c>
      <c r="D4959" s="302">
        <v>222.21052631578948</v>
      </c>
      <c r="E4959" s="302">
        <v>178</v>
      </c>
      <c r="F4959" s="299" t="s">
        <v>258</v>
      </c>
    </row>
    <row r="4960" spans="1:6" x14ac:dyDescent="0.3">
      <c r="A4960" s="302">
        <v>202403</v>
      </c>
      <c r="B4960" s="299" t="s">
        <v>77</v>
      </c>
      <c r="C4960" s="299" t="s">
        <v>35</v>
      </c>
      <c r="D4960" s="302">
        <v>46.789473684210527</v>
      </c>
      <c r="E4960" s="302">
        <v>180</v>
      </c>
      <c r="F4960" s="299" t="s">
        <v>259</v>
      </c>
    </row>
    <row r="4961" spans="1:6" x14ac:dyDescent="0.3">
      <c r="A4961" s="302">
        <v>202403</v>
      </c>
      <c r="B4961" s="299" t="s">
        <v>77</v>
      </c>
      <c r="C4961" s="299" t="s">
        <v>35</v>
      </c>
      <c r="D4961" s="302">
        <v>1</v>
      </c>
      <c r="E4961" s="302">
        <v>184</v>
      </c>
      <c r="F4961" s="299" t="s">
        <v>402</v>
      </c>
    </row>
    <row r="4962" spans="1:6" x14ac:dyDescent="0.3">
      <c r="A4962" s="302">
        <v>202403</v>
      </c>
      <c r="B4962" s="299" t="s">
        <v>77</v>
      </c>
      <c r="C4962" s="299" t="s">
        <v>35</v>
      </c>
      <c r="D4962" s="302">
        <v>605</v>
      </c>
      <c r="E4962" s="302">
        <v>188</v>
      </c>
      <c r="F4962" s="299" t="s">
        <v>260</v>
      </c>
    </row>
    <row r="4963" spans="1:6" x14ac:dyDescent="0.3">
      <c r="A4963" s="302">
        <v>202403</v>
      </c>
      <c r="B4963" s="299" t="s">
        <v>77</v>
      </c>
      <c r="C4963" s="299" t="s">
        <v>35</v>
      </c>
      <c r="D4963" s="302">
        <v>838.10526315789468</v>
      </c>
      <c r="E4963" s="302">
        <v>191</v>
      </c>
      <c r="F4963" s="299" t="s">
        <v>103</v>
      </c>
    </row>
    <row r="4964" spans="1:6" x14ac:dyDescent="0.3">
      <c r="A4964" s="302">
        <v>202403</v>
      </c>
      <c r="B4964" s="299" t="s">
        <v>77</v>
      </c>
      <c r="C4964" s="299" t="s">
        <v>35</v>
      </c>
      <c r="D4964" s="302">
        <v>13899.21052631579</v>
      </c>
      <c r="E4964" s="302">
        <v>192</v>
      </c>
      <c r="F4964" s="299" t="s">
        <v>261</v>
      </c>
    </row>
    <row r="4965" spans="1:6" x14ac:dyDescent="0.3">
      <c r="A4965" s="302">
        <v>202403</v>
      </c>
      <c r="B4965" s="299" t="s">
        <v>77</v>
      </c>
      <c r="C4965" s="299" t="s">
        <v>35</v>
      </c>
      <c r="D4965" s="302">
        <v>144.31578947368422</v>
      </c>
      <c r="E4965" s="302">
        <v>196</v>
      </c>
      <c r="F4965" s="299" t="s">
        <v>120</v>
      </c>
    </row>
    <row r="4966" spans="1:6" x14ac:dyDescent="0.3">
      <c r="A4966" s="302">
        <v>202403</v>
      </c>
      <c r="B4966" s="299" t="s">
        <v>77</v>
      </c>
      <c r="C4966" s="299" t="s">
        <v>35</v>
      </c>
      <c r="D4966" s="302">
        <v>1923.5263157894738</v>
      </c>
      <c r="E4966" s="302">
        <v>203</v>
      </c>
      <c r="F4966" s="299" t="s">
        <v>224</v>
      </c>
    </row>
    <row r="4967" spans="1:6" x14ac:dyDescent="0.3">
      <c r="A4967" s="302">
        <v>202403</v>
      </c>
      <c r="B4967" s="299" t="s">
        <v>77</v>
      </c>
      <c r="C4967" s="299" t="s">
        <v>35</v>
      </c>
      <c r="D4967" s="302">
        <v>44.263157894736842</v>
      </c>
      <c r="E4967" s="302">
        <v>204</v>
      </c>
      <c r="F4967" s="299" t="s">
        <v>262</v>
      </c>
    </row>
    <row r="4968" spans="1:6" x14ac:dyDescent="0.3">
      <c r="A4968" s="302">
        <v>202403</v>
      </c>
      <c r="B4968" s="299" t="s">
        <v>77</v>
      </c>
      <c r="C4968" s="299" t="s">
        <v>35</v>
      </c>
      <c r="D4968" s="302">
        <v>1060</v>
      </c>
      <c r="E4968" s="302">
        <v>208</v>
      </c>
      <c r="F4968" s="299" t="s">
        <v>113</v>
      </c>
    </row>
    <row r="4969" spans="1:6" x14ac:dyDescent="0.3">
      <c r="A4969" s="302">
        <v>202403</v>
      </c>
      <c r="B4969" s="299" t="s">
        <v>77</v>
      </c>
      <c r="C4969" s="299" t="s">
        <v>35</v>
      </c>
      <c r="D4969" s="302">
        <v>61.315789473684212</v>
      </c>
      <c r="E4969" s="302">
        <v>212</v>
      </c>
      <c r="F4969" s="299" t="s">
        <v>263</v>
      </c>
    </row>
    <row r="4970" spans="1:6" x14ac:dyDescent="0.3">
      <c r="A4970" s="302">
        <v>202403</v>
      </c>
      <c r="B4970" s="299" t="s">
        <v>77</v>
      </c>
      <c r="C4970" s="299" t="s">
        <v>35</v>
      </c>
      <c r="D4970" s="302">
        <v>11015.263157894737</v>
      </c>
      <c r="E4970" s="302">
        <v>214</v>
      </c>
      <c r="F4970" s="299" t="s">
        <v>225</v>
      </c>
    </row>
    <row r="4971" spans="1:6" x14ac:dyDescent="0.3">
      <c r="A4971" s="302">
        <v>202403</v>
      </c>
      <c r="B4971" s="299" t="s">
        <v>77</v>
      </c>
      <c r="C4971" s="299" t="s">
        <v>35</v>
      </c>
      <c r="D4971" s="302">
        <v>20243.21052631579</v>
      </c>
      <c r="E4971" s="302">
        <v>218</v>
      </c>
      <c r="F4971" s="299" t="s">
        <v>114</v>
      </c>
    </row>
    <row r="4972" spans="1:6" x14ac:dyDescent="0.3">
      <c r="A4972" s="302">
        <v>202403</v>
      </c>
      <c r="B4972" s="299" t="s">
        <v>77</v>
      </c>
      <c r="C4972" s="299" t="s">
        <v>35</v>
      </c>
      <c r="D4972" s="302">
        <v>4452.3684210526317</v>
      </c>
      <c r="E4972" s="302">
        <v>222</v>
      </c>
      <c r="F4972" s="299" t="s">
        <v>264</v>
      </c>
    </row>
    <row r="4973" spans="1:6" x14ac:dyDescent="0.3">
      <c r="A4973" s="302">
        <v>202403</v>
      </c>
      <c r="B4973" s="299" t="s">
        <v>77</v>
      </c>
      <c r="C4973" s="299" t="s">
        <v>35</v>
      </c>
      <c r="D4973" s="302">
        <v>1751.1052631578948</v>
      </c>
      <c r="E4973" s="302">
        <v>226</v>
      </c>
      <c r="F4973" s="299" t="s">
        <v>265</v>
      </c>
    </row>
    <row r="4974" spans="1:6" x14ac:dyDescent="0.3">
      <c r="A4974" s="302">
        <v>202403</v>
      </c>
      <c r="B4974" s="299" t="s">
        <v>77</v>
      </c>
      <c r="C4974" s="299" t="s">
        <v>35</v>
      </c>
      <c r="D4974" s="302">
        <v>110.31578947368421</v>
      </c>
      <c r="E4974" s="302">
        <v>231</v>
      </c>
      <c r="F4974" s="299" t="s">
        <v>266</v>
      </c>
    </row>
    <row r="4975" spans="1:6" x14ac:dyDescent="0.3">
      <c r="A4975" s="302">
        <v>202403</v>
      </c>
      <c r="B4975" s="299" t="s">
        <v>77</v>
      </c>
      <c r="C4975" s="299" t="s">
        <v>35</v>
      </c>
      <c r="D4975" s="302">
        <v>7.9473684210526319</v>
      </c>
      <c r="E4975" s="302">
        <v>232</v>
      </c>
      <c r="F4975" s="299" t="s">
        <v>380</v>
      </c>
    </row>
    <row r="4976" spans="1:6" x14ac:dyDescent="0.3">
      <c r="A4976" s="302">
        <v>202403</v>
      </c>
      <c r="B4976" s="299" t="s">
        <v>77</v>
      </c>
      <c r="C4976" s="299" t="s">
        <v>35</v>
      </c>
      <c r="D4976" s="302">
        <v>491.73684210526318</v>
      </c>
      <c r="E4976" s="302">
        <v>233</v>
      </c>
      <c r="F4976" s="299" t="s">
        <v>104</v>
      </c>
    </row>
    <row r="4977" spans="1:6" x14ac:dyDescent="0.3">
      <c r="A4977" s="302">
        <v>202403</v>
      </c>
      <c r="B4977" s="299" t="s">
        <v>77</v>
      </c>
      <c r="C4977" s="299" t="s">
        <v>35</v>
      </c>
      <c r="D4977" s="302">
        <v>5</v>
      </c>
      <c r="E4977" s="302">
        <v>238</v>
      </c>
      <c r="F4977" s="299" t="s">
        <v>403</v>
      </c>
    </row>
    <row r="4978" spans="1:6" x14ac:dyDescent="0.3">
      <c r="A4978" s="302">
        <v>202403</v>
      </c>
      <c r="B4978" s="299" t="s">
        <v>77</v>
      </c>
      <c r="C4978" s="299" t="s">
        <v>35</v>
      </c>
      <c r="D4978" s="302">
        <v>11.157894736842104</v>
      </c>
      <c r="E4978" s="302">
        <v>239</v>
      </c>
      <c r="F4978" s="299" t="s">
        <v>404</v>
      </c>
    </row>
    <row r="4979" spans="1:6" x14ac:dyDescent="0.3">
      <c r="A4979" s="302">
        <v>202403</v>
      </c>
      <c r="B4979" s="299" t="s">
        <v>77</v>
      </c>
      <c r="C4979" s="299" t="s">
        <v>35</v>
      </c>
      <c r="D4979" s="302">
        <v>7</v>
      </c>
      <c r="E4979" s="302">
        <v>242</v>
      </c>
      <c r="F4979" s="299" t="s">
        <v>405</v>
      </c>
    </row>
    <row r="4980" spans="1:6" x14ac:dyDescent="0.3">
      <c r="A4980" s="302">
        <v>202403</v>
      </c>
      <c r="B4980" s="299" t="s">
        <v>77</v>
      </c>
      <c r="C4980" s="299" t="s">
        <v>35</v>
      </c>
      <c r="D4980" s="302">
        <v>1795.7368421052631</v>
      </c>
      <c r="E4980" s="302">
        <v>246</v>
      </c>
      <c r="F4980" s="299" t="s">
        <v>116</v>
      </c>
    </row>
    <row r="4981" spans="1:6" x14ac:dyDescent="0.3">
      <c r="A4981" s="302">
        <v>202403</v>
      </c>
      <c r="B4981" s="299" t="s">
        <v>77</v>
      </c>
      <c r="C4981" s="299" t="s">
        <v>35</v>
      </c>
      <c r="D4981" s="302">
        <v>4</v>
      </c>
      <c r="E4981" s="302">
        <v>249</v>
      </c>
      <c r="F4981" s="299" t="s">
        <v>218</v>
      </c>
    </row>
    <row r="4982" spans="1:6" x14ac:dyDescent="0.3">
      <c r="A4982" s="302">
        <v>202403</v>
      </c>
      <c r="B4982" s="299" t="s">
        <v>77</v>
      </c>
      <c r="C4982" s="299" t="s">
        <v>35</v>
      </c>
      <c r="D4982" s="302">
        <v>21024.315789473683</v>
      </c>
      <c r="E4982" s="302">
        <v>250</v>
      </c>
      <c r="F4982" s="299" t="s">
        <v>105</v>
      </c>
    </row>
    <row r="4983" spans="1:6" x14ac:dyDescent="0.3">
      <c r="A4983" s="302">
        <v>202403</v>
      </c>
      <c r="B4983" s="299" t="s">
        <v>77</v>
      </c>
      <c r="C4983" s="299" t="s">
        <v>35</v>
      </c>
      <c r="D4983" s="302">
        <v>3.4210526315789473</v>
      </c>
      <c r="E4983" s="302">
        <v>254</v>
      </c>
      <c r="F4983" s="299" t="s">
        <v>406</v>
      </c>
    </row>
    <row r="4984" spans="1:6" x14ac:dyDescent="0.3">
      <c r="A4984" s="302">
        <v>202403</v>
      </c>
      <c r="B4984" s="299" t="s">
        <v>77</v>
      </c>
      <c r="C4984" s="299" t="s">
        <v>35</v>
      </c>
      <c r="D4984" s="302">
        <v>4.0526315789473681</v>
      </c>
      <c r="E4984" s="302">
        <v>258</v>
      </c>
      <c r="F4984" s="299" t="s">
        <v>407</v>
      </c>
    </row>
    <row r="4985" spans="1:6" x14ac:dyDescent="0.3">
      <c r="A4985" s="302">
        <v>202403</v>
      </c>
      <c r="B4985" s="299" t="s">
        <v>77</v>
      </c>
      <c r="C4985" s="299" t="s">
        <v>35</v>
      </c>
      <c r="D4985" s="302">
        <v>4</v>
      </c>
      <c r="E4985" s="302">
        <v>260</v>
      </c>
      <c r="F4985" s="299" t="s">
        <v>408</v>
      </c>
    </row>
    <row r="4986" spans="1:6" x14ac:dyDescent="0.3">
      <c r="A4986" s="302">
        <v>202403</v>
      </c>
      <c r="B4986" s="299" t="s">
        <v>77</v>
      </c>
      <c r="C4986" s="299" t="s">
        <v>35</v>
      </c>
      <c r="D4986" s="302">
        <v>1</v>
      </c>
      <c r="E4986" s="302">
        <v>262</v>
      </c>
      <c r="F4986" s="299" t="s">
        <v>409</v>
      </c>
    </row>
    <row r="4987" spans="1:6" x14ac:dyDescent="0.3">
      <c r="A4987" s="302">
        <v>202403</v>
      </c>
      <c r="B4987" s="299" t="s">
        <v>77</v>
      </c>
      <c r="C4987" s="299" t="s">
        <v>35</v>
      </c>
      <c r="D4987" s="302">
        <v>38.315789473684212</v>
      </c>
      <c r="E4987" s="302">
        <v>266</v>
      </c>
      <c r="F4987" s="299" t="s">
        <v>268</v>
      </c>
    </row>
    <row r="4988" spans="1:6" x14ac:dyDescent="0.3">
      <c r="A4988" s="302">
        <v>202403</v>
      </c>
      <c r="B4988" s="299" t="s">
        <v>77</v>
      </c>
      <c r="C4988" s="299" t="s">
        <v>35</v>
      </c>
      <c r="D4988" s="302">
        <v>2313.5263157894738</v>
      </c>
      <c r="E4988" s="302">
        <v>268</v>
      </c>
      <c r="F4988" s="299" t="s">
        <v>269</v>
      </c>
    </row>
    <row r="4989" spans="1:6" x14ac:dyDescent="0.3">
      <c r="A4989" s="302">
        <v>202403</v>
      </c>
      <c r="B4989" s="299" t="s">
        <v>77</v>
      </c>
      <c r="C4989" s="299" t="s">
        <v>35</v>
      </c>
      <c r="D4989" s="302">
        <v>1546.8947368421052</v>
      </c>
      <c r="E4989" s="302">
        <v>270</v>
      </c>
      <c r="F4989" s="299" t="s">
        <v>270</v>
      </c>
    </row>
    <row r="4990" spans="1:6" x14ac:dyDescent="0.3">
      <c r="A4990" s="302">
        <v>202403</v>
      </c>
      <c r="B4990" s="299" t="s">
        <v>77</v>
      </c>
      <c r="C4990" s="299" t="s">
        <v>35</v>
      </c>
      <c r="D4990" s="302">
        <v>43.473684210526315</v>
      </c>
      <c r="E4990" s="302">
        <v>275</v>
      </c>
      <c r="F4990" s="299" t="s">
        <v>271</v>
      </c>
    </row>
    <row r="4991" spans="1:6" x14ac:dyDescent="0.3">
      <c r="A4991" s="302">
        <v>202403</v>
      </c>
      <c r="B4991" s="299" t="s">
        <v>77</v>
      </c>
      <c r="C4991" s="299" t="s">
        <v>35</v>
      </c>
      <c r="D4991" s="302">
        <v>16132.526315789473</v>
      </c>
      <c r="E4991" s="302">
        <v>276</v>
      </c>
      <c r="F4991" s="299" t="s">
        <v>99</v>
      </c>
    </row>
    <row r="4992" spans="1:6" x14ac:dyDescent="0.3">
      <c r="A4992" s="302">
        <v>202403</v>
      </c>
      <c r="B4992" s="299" t="s">
        <v>77</v>
      </c>
      <c r="C4992" s="299" t="s">
        <v>35</v>
      </c>
      <c r="D4992" s="302">
        <v>1935.2631578947369</v>
      </c>
      <c r="E4992" s="302">
        <v>288</v>
      </c>
      <c r="F4992" s="299" t="s">
        <v>272</v>
      </c>
    </row>
    <row r="4993" spans="1:6" x14ac:dyDescent="0.3">
      <c r="A4993" s="302">
        <v>202403</v>
      </c>
      <c r="B4993" s="299" t="s">
        <v>77</v>
      </c>
      <c r="C4993" s="299" t="s">
        <v>35</v>
      </c>
      <c r="D4993" s="302">
        <v>12.684210526315789</v>
      </c>
      <c r="E4993" s="302">
        <v>292</v>
      </c>
      <c r="F4993" s="299" t="s">
        <v>273</v>
      </c>
    </row>
    <row r="4994" spans="1:6" x14ac:dyDescent="0.3">
      <c r="A4994" s="302">
        <v>202403</v>
      </c>
      <c r="B4994" s="299" t="s">
        <v>77</v>
      </c>
      <c r="C4994" s="299" t="s">
        <v>35</v>
      </c>
      <c r="D4994" s="302">
        <v>1590.1578947368421</v>
      </c>
      <c r="E4994" s="302">
        <v>300</v>
      </c>
      <c r="F4994" s="299" t="s">
        <v>117</v>
      </c>
    </row>
    <row r="4995" spans="1:6" x14ac:dyDescent="0.3">
      <c r="A4995" s="302">
        <v>202403</v>
      </c>
      <c r="B4995" s="299" t="s">
        <v>77</v>
      </c>
      <c r="C4995" s="299" t="s">
        <v>35</v>
      </c>
      <c r="D4995" s="302">
        <v>4</v>
      </c>
      <c r="E4995" s="302">
        <v>304</v>
      </c>
      <c r="F4995" s="299" t="s">
        <v>381</v>
      </c>
    </row>
    <row r="4996" spans="1:6" x14ac:dyDescent="0.3">
      <c r="A4996" s="302">
        <v>202403</v>
      </c>
      <c r="B4996" s="299" t="s">
        <v>77</v>
      </c>
      <c r="C4996" s="299" t="s">
        <v>35</v>
      </c>
      <c r="D4996" s="302">
        <v>8.8947368421052637</v>
      </c>
      <c r="E4996" s="302">
        <v>308</v>
      </c>
      <c r="F4996" s="299" t="s">
        <v>7</v>
      </c>
    </row>
    <row r="4997" spans="1:6" x14ac:dyDescent="0.3">
      <c r="A4997" s="302">
        <v>202403</v>
      </c>
      <c r="B4997" s="299" t="s">
        <v>77</v>
      </c>
      <c r="C4997" s="299" t="s">
        <v>35</v>
      </c>
      <c r="D4997" s="302">
        <v>3</v>
      </c>
      <c r="E4997" s="302">
        <v>312</v>
      </c>
      <c r="F4997" s="299" t="s">
        <v>410</v>
      </c>
    </row>
    <row r="4998" spans="1:6" x14ac:dyDescent="0.3">
      <c r="A4998" s="302">
        <v>202403</v>
      </c>
      <c r="B4998" s="299" t="s">
        <v>77</v>
      </c>
      <c r="C4998" s="299" t="s">
        <v>35</v>
      </c>
      <c r="D4998" s="302">
        <v>1</v>
      </c>
      <c r="E4998" s="302">
        <v>316</v>
      </c>
      <c r="F4998" s="299" t="s">
        <v>427</v>
      </c>
    </row>
    <row r="4999" spans="1:6" x14ac:dyDescent="0.3">
      <c r="A4999" s="302">
        <v>202403</v>
      </c>
      <c r="B4999" s="299" t="s">
        <v>77</v>
      </c>
      <c r="C4999" s="299" t="s">
        <v>35</v>
      </c>
      <c r="D4999" s="302">
        <v>1124.2631578947369</v>
      </c>
      <c r="E4999" s="302">
        <v>320</v>
      </c>
      <c r="F4999" s="299" t="s">
        <v>274</v>
      </c>
    </row>
    <row r="5000" spans="1:6" x14ac:dyDescent="0.3">
      <c r="A5000" s="302">
        <v>202403</v>
      </c>
      <c r="B5000" s="299" t="s">
        <v>77</v>
      </c>
      <c r="C5000" s="299" t="s">
        <v>35</v>
      </c>
      <c r="D5000" s="302">
        <v>686.15789473684208</v>
      </c>
      <c r="E5000" s="302">
        <v>324</v>
      </c>
      <c r="F5000" s="299" t="s">
        <v>275</v>
      </c>
    </row>
    <row r="5001" spans="1:6" x14ac:dyDescent="0.3">
      <c r="A5001" s="302">
        <v>202403</v>
      </c>
      <c r="B5001" s="299" t="s">
        <v>77</v>
      </c>
      <c r="C5001" s="299" t="s">
        <v>35</v>
      </c>
      <c r="D5001" s="302">
        <v>3.736842105263158</v>
      </c>
      <c r="E5001" s="302">
        <v>328</v>
      </c>
      <c r="F5001" s="299" t="s">
        <v>276</v>
      </c>
    </row>
    <row r="5002" spans="1:6" x14ac:dyDescent="0.3">
      <c r="A5002" s="302">
        <v>202403</v>
      </c>
      <c r="B5002" s="299" t="s">
        <v>77</v>
      </c>
      <c r="C5002" s="299" t="s">
        <v>35</v>
      </c>
      <c r="D5002" s="302">
        <v>137.42105263157896</v>
      </c>
      <c r="E5002" s="302">
        <v>332</v>
      </c>
      <c r="F5002" s="299" t="s">
        <v>277</v>
      </c>
    </row>
    <row r="5003" spans="1:6" x14ac:dyDescent="0.3">
      <c r="A5003" s="302">
        <v>202403</v>
      </c>
      <c r="B5003" s="299" t="s">
        <v>77</v>
      </c>
      <c r="C5003" s="299" t="s">
        <v>35</v>
      </c>
      <c r="D5003" s="302">
        <v>1</v>
      </c>
      <c r="E5003" s="302">
        <v>336</v>
      </c>
      <c r="F5003" s="299" t="s">
        <v>424</v>
      </c>
    </row>
    <row r="5004" spans="1:6" x14ac:dyDescent="0.3">
      <c r="A5004" s="302">
        <v>202403</v>
      </c>
      <c r="B5004" s="299" t="s">
        <v>77</v>
      </c>
      <c r="C5004" s="299" t="s">
        <v>35</v>
      </c>
      <c r="D5004" s="302">
        <v>21657.157894736843</v>
      </c>
      <c r="E5004" s="302">
        <v>340</v>
      </c>
      <c r="F5004" s="299" t="s">
        <v>190</v>
      </c>
    </row>
    <row r="5005" spans="1:6" x14ac:dyDescent="0.3">
      <c r="A5005" s="302">
        <v>202403</v>
      </c>
      <c r="B5005" s="299" t="s">
        <v>77</v>
      </c>
      <c r="C5005" s="299" t="s">
        <v>35</v>
      </c>
      <c r="D5005" s="302">
        <v>12</v>
      </c>
      <c r="E5005" s="302">
        <v>344</v>
      </c>
      <c r="F5005" s="299" t="s">
        <v>278</v>
      </c>
    </row>
    <row r="5006" spans="1:6" x14ac:dyDescent="0.3">
      <c r="A5006" s="302">
        <v>202403</v>
      </c>
      <c r="B5006" s="299" t="s">
        <v>77</v>
      </c>
      <c r="C5006" s="299" t="s">
        <v>35</v>
      </c>
      <c r="D5006" s="302">
        <v>2417.1052631578946</v>
      </c>
      <c r="E5006" s="302">
        <v>348</v>
      </c>
      <c r="F5006" s="299" t="s">
        <v>279</v>
      </c>
    </row>
    <row r="5007" spans="1:6" x14ac:dyDescent="0.3">
      <c r="A5007" s="302">
        <v>202403</v>
      </c>
      <c r="B5007" s="299" t="s">
        <v>77</v>
      </c>
      <c r="C5007" s="299" t="s">
        <v>35</v>
      </c>
      <c r="D5007" s="302">
        <v>79.84210526315789</v>
      </c>
      <c r="E5007" s="302">
        <v>352</v>
      </c>
      <c r="F5007" s="299" t="s">
        <v>280</v>
      </c>
    </row>
    <row r="5008" spans="1:6" x14ac:dyDescent="0.3">
      <c r="A5008" s="302">
        <v>202403</v>
      </c>
      <c r="B5008" s="299" t="s">
        <v>77</v>
      </c>
      <c r="C5008" s="299" t="s">
        <v>35</v>
      </c>
      <c r="D5008" s="302">
        <v>4589.2631578947367</v>
      </c>
      <c r="E5008" s="302">
        <v>356</v>
      </c>
      <c r="F5008" s="299" t="s">
        <v>281</v>
      </c>
    </row>
    <row r="5009" spans="1:6" x14ac:dyDescent="0.3">
      <c r="A5009" s="302">
        <v>202403</v>
      </c>
      <c r="B5009" s="299" t="s">
        <v>77</v>
      </c>
      <c r="C5009" s="299" t="s">
        <v>35</v>
      </c>
      <c r="D5009" s="302">
        <v>270.73684210526318</v>
      </c>
      <c r="E5009" s="302">
        <v>360</v>
      </c>
      <c r="F5009" s="299" t="s">
        <v>282</v>
      </c>
    </row>
    <row r="5010" spans="1:6" x14ac:dyDescent="0.3">
      <c r="A5010" s="302">
        <v>202403</v>
      </c>
      <c r="B5010" s="299" t="s">
        <v>77</v>
      </c>
      <c r="C5010" s="299" t="s">
        <v>35</v>
      </c>
      <c r="D5010" s="302">
        <v>802.31578947368416</v>
      </c>
      <c r="E5010" s="302">
        <v>364</v>
      </c>
      <c r="F5010" s="299" t="s">
        <v>283</v>
      </c>
    </row>
    <row r="5011" spans="1:6" x14ac:dyDescent="0.3">
      <c r="A5011" s="302">
        <v>202403</v>
      </c>
      <c r="B5011" s="299" t="s">
        <v>77</v>
      </c>
      <c r="C5011" s="299" t="s">
        <v>35</v>
      </c>
      <c r="D5011" s="302">
        <v>50.157894736842103</v>
      </c>
      <c r="E5011" s="302">
        <v>368</v>
      </c>
      <c r="F5011" s="299" t="s">
        <v>284</v>
      </c>
    </row>
    <row r="5012" spans="1:6" x14ac:dyDescent="0.3">
      <c r="A5012" s="302">
        <v>202403</v>
      </c>
      <c r="B5012" s="299" t="s">
        <v>77</v>
      </c>
      <c r="C5012" s="299" t="s">
        <v>35</v>
      </c>
      <c r="D5012" s="302">
        <v>3099.4736842105262</v>
      </c>
      <c r="E5012" s="302">
        <v>372</v>
      </c>
      <c r="F5012" s="299" t="s">
        <v>106</v>
      </c>
    </row>
    <row r="5013" spans="1:6" x14ac:dyDescent="0.3">
      <c r="A5013" s="302">
        <v>202403</v>
      </c>
      <c r="B5013" s="299" t="s">
        <v>77</v>
      </c>
      <c r="C5013" s="299" t="s">
        <v>35</v>
      </c>
      <c r="D5013" s="302">
        <v>215.42105263157896</v>
      </c>
      <c r="E5013" s="302">
        <v>376</v>
      </c>
      <c r="F5013" s="299" t="s">
        <v>285</v>
      </c>
    </row>
    <row r="5014" spans="1:6" x14ac:dyDescent="0.3">
      <c r="A5014" s="302">
        <v>202403</v>
      </c>
      <c r="B5014" s="299" t="s">
        <v>77</v>
      </c>
      <c r="C5014" s="299" t="s">
        <v>35</v>
      </c>
      <c r="D5014" s="302">
        <v>62967.73684210526</v>
      </c>
      <c r="E5014" s="302">
        <v>380</v>
      </c>
      <c r="F5014" s="299" t="s">
        <v>107</v>
      </c>
    </row>
    <row r="5015" spans="1:6" x14ac:dyDescent="0.3">
      <c r="A5015" s="302">
        <v>202403</v>
      </c>
      <c r="B5015" s="299" t="s">
        <v>77</v>
      </c>
      <c r="C5015" s="299" t="s">
        <v>35</v>
      </c>
      <c r="D5015" s="302">
        <v>400.57894736842104</v>
      </c>
      <c r="E5015" s="302">
        <v>384</v>
      </c>
      <c r="F5015" s="299" t="s">
        <v>286</v>
      </c>
    </row>
    <row r="5016" spans="1:6" x14ac:dyDescent="0.3">
      <c r="A5016" s="302">
        <v>202403</v>
      </c>
      <c r="B5016" s="299" t="s">
        <v>77</v>
      </c>
      <c r="C5016" s="299" t="s">
        <v>35</v>
      </c>
      <c r="D5016" s="302">
        <v>45.526315789473685</v>
      </c>
      <c r="E5016" s="302">
        <v>388</v>
      </c>
      <c r="F5016" s="299" t="s">
        <v>287</v>
      </c>
    </row>
    <row r="5017" spans="1:6" x14ac:dyDescent="0.3">
      <c r="A5017" s="302">
        <v>202403</v>
      </c>
      <c r="B5017" s="299" t="s">
        <v>77</v>
      </c>
      <c r="C5017" s="299" t="s">
        <v>35</v>
      </c>
      <c r="D5017" s="302">
        <v>1113.3157894736842</v>
      </c>
      <c r="E5017" s="302">
        <v>392</v>
      </c>
      <c r="F5017" s="299" t="s">
        <v>288</v>
      </c>
    </row>
    <row r="5018" spans="1:6" x14ac:dyDescent="0.3">
      <c r="A5018" s="302">
        <v>202403</v>
      </c>
      <c r="B5018" s="299" t="s">
        <v>77</v>
      </c>
      <c r="C5018" s="299" t="s">
        <v>35</v>
      </c>
      <c r="D5018" s="302">
        <v>318.73684210526318</v>
      </c>
      <c r="E5018" s="302">
        <v>398</v>
      </c>
      <c r="F5018" s="299" t="s">
        <v>289</v>
      </c>
    </row>
    <row r="5019" spans="1:6" x14ac:dyDescent="0.3">
      <c r="A5019" s="302">
        <v>202403</v>
      </c>
      <c r="B5019" s="299" t="s">
        <v>77</v>
      </c>
      <c r="C5019" s="299" t="s">
        <v>35</v>
      </c>
      <c r="D5019" s="302">
        <v>81.473684210526315</v>
      </c>
      <c r="E5019" s="302">
        <v>400</v>
      </c>
      <c r="F5019" s="299" t="s">
        <v>290</v>
      </c>
    </row>
    <row r="5020" spans="1:6" x14ac:dyDescent="0.3">
      <c r="A5020" s="302">
        <v>202403</v>
      </c>
      <c r="B5020" s="299" t="s">
        <v>77</v>
      </c>
      <c r="C5020" s="299" t="s">
        <v>35</v>
      </c>
      <c r="D5020" s="302">
        <v>177.52631578947367</v>
      </c>
      <c r="E5020" s="302">
        <v>404</v>
      </c>
      <c r="F5020" s="299" t="s">
        <v>291</v>
      </c>
    </row>
    <row r="5021" spans="1:6" x14ac:dyDescent="0.3">
      <c r="A5021" s="302">
        <v>202403</v>
      </c>
      <c r="B5021" s="299" t="s">
        <v>77</v>
      </c>
      <c r="C5021" s="299" t="s">
        <v>35</v>
      </c>
      <c r="D5021" s="302">
        <v>39</v>
      </c>
      <c r="E5021" s="302">
        <v>408</v>
      </c>
      <c r="F5021" s="299" t="s">
        <v>292</v>
      </c>
    </row>
    <row r="5022" spans="1:6" x14ac:dyDescent="0.3">
      <c r="A5022" s="302">
        <v>202403</v>
      </c>
      <c r="B5022" s="299" t="s">
        <v>77</v>
      </c>
      <c r="C5022" s="299" t="s">
        <v>35</v>
      </c>
      <c r="D5022" s="302">
        <v>451.84210526315792</v>
      </c>
      <c r="E5022" s="302">
        <v>410</v>
      </c>
      <c r="F5022" s="299" t="s">
        <v>293</v>
      </c>
    </row>
    <row r="5023" spans="1:6" x14ac:dyDescent="0.3">
      <c r="A5023" s="302">
        <v>202403</v>
      </c>
      <c r="B5023" s="299" t="s">
        <v>77</v>
      </c>
      <c r="C5023" s="299" t="s">
        <v>35</v>
      </c>
      <c r="D5023" s="302">
        <v>7.1052631578947372</v>
      </c>
      <c r="E5023" s="302">
        <v>414</v>
      </c>
      <c r="F5023" s="299" t="s">
        <v>294</v>
      </c>
    </row>
    <row r="5024" spans="1:6" x14ac:dyDescent="0.3">
      <c r="A5024" s="302">
        <v>202403</v>
      </c>
      <c r="B5024" s="299" t="s">
        <v>77</v>
      </c>
      <c r="C5024" s="299" t="s">
        <v>35</v>
      </c>
      <c r="D5024" s="302">
        <v>44.263157894736842</v>
      </c>
      <c r="E5024" s="302">
        <v>417</v>
      </c>
      <c r="F5024" s="299" t="s">
        <v>295</v>
      </c>
    </row>
    <row r="5025" spans="1:6" x14ac:dyDescent="0.3">
      <c r="A5025" s="302">
        <v>202403</v>
      </c>
      <c r="B5025" s="299" t="s">
        <v>77</v>
      </c>
      <c r="C5025" s="299" t="s">
        <v>35</v>
      </c>
      <c r="D5025" s="302">
        <v>15.052631578947368</v>
      </c>
      <c r="E5025" s="302">
        <v>418</v>
      </c>
      <c r="F5025" s="299" t="s">
        <v>296</v>
      </c>
    </row>
    <row r="5026" spans="1:6" x14ac:dyDescent="0.3">
      <c r="A5026" s="302">
        <v>202403</v>
      </c>
      <c r="B5026" s="299" t="s">
        <v>77</v>
      </c>
      <c r="C5026" s="299" t="s">
        <v>35</v>
      </c>
      <c r="D5026" s="302">
        <v>258.4736842105263</v>
      </c>
      <c r="E5026" s="302">
        <v>422</v>
      </c>
      <c r="F5026" s="299" t="s">
        <v>297</v>
      </c>
    </row>
    <row r="5027" spans="1:6" x14ac:dyDescent="0.3">
      <c r="A5027" s="302">
        <v>202403</v>
      </c>
      <c r="B5027" s="299" t="s">
        <v>77</v>
      </c>
      <c r="C5027" s="299" t="s">
        <v>35</v>
      </c>
      <c r="D5027" s="302">
        <v>2.5789473684210527</v>
      </c>
      <c r="E5027" s="302">
        <v>426</v>
      </c>
      <c r="F5027" s="299" t="s">
        <v>298</v>
      </c>
    </row>
    <row r="5028" spans="1:6" x14ac:dyDescent="0.3">
      <c r="A5028" s="302">
        <v>202403</v>
      </c>
      <c r="B5028" s="299" t="s">
        <v>77</v>
      </c>
      <c r="C5028" s="299" t="s">
        <v>35</v>
      </c>
      <c r="D5028" s="302">
        <v>1015.3684210526316</v>
      </c>
      <c r="E5028" s="302">
        <v>428</v>
      </c>
      <c r="F5028" s="299" t="s">
        <v>108</v>
      </c>
    </row>
    <row r="5029" spans="1:6" x14ac:dyDescent="0.3">
      <c r="A5029" s="302">
        <v>202403</v>
      </c>
      <c r="B5029" s="299" t="s">
        <v>77</v>
      </c>
      <c r="C5029" s="299" t="s">
        <v>35</v>
      </c>
      <c r="D5029" s="302">
        <v>32.263157894736842</v>
      </c>
      <c r="E5029" s="302">
        <v>430</v>
      </c>
      <c r="F5029" s="299" t="s">
        <v>383</v>
      </c>
    </row>
    <row r="5030" spans="1:6" x14ac:dyDescent="0.3">
      <c r="A5030" s="302">
        <v>202403</v>
      </c>
      <c r="B5030" s="299" t="s">
        <v>77</v>
      </c>
      <c r="C5030" s="299" t="s">
        <v>35</v>
      </c>
      <c r="D5030" s="302">
        <v>32.89473684210526</v>
      </c>
      <c r="E5030" s="302">
        <v>434</v>
      </c>
      <c r="F5030" s="299" t="s">
        <v>299</v>
      </c>
    </row>
    <row r="5031" spans="1:6" x14ac:dyDescent="0.3">
      <c r="A5031" s="302">
        <v>202403</v>
      </c>
      <c r="B5031" s="299" t="s">
        <v>77</v>
      </c>
      <c r="C5031" s="299" t="s">
        <v>35</v>
      </c>
      <c r="D5031" s="302">
        <v>1</v>
      </c>
      <c r="E5031" s="302">
        <v>438</v>
      </c>
      <c r="F5031" s="299" t="s">
        <v>300</v>
      </c>
    </row>
    <row r="5032" spans="1:6" x14ac:dyDescent="0.3">
      <c r="A5032" s="302">
        <v>202403</v>
      </c>
      <c r="B5032" s="299" t="s">
        <v>77</v>
      </c>
      <c r="C5032" s="299" t="s">
        <v>35</v>
      </c>
      <c r="D5032" s="302">
        <v>3542.7894736842104</v>
      </c>
      <c r="E5032" s="302">
        <v>440</v>
      </c>
      <c r="F5032" s="299" t="s">
        <v>118</v>
      </c>
    </row>
    <row r="5033" spans="1:6" x14ac:dyDescent="0.3">
      <c r="A5033" s="302">
        <v>202403</v>
      </c>
      <c r="B5033" s="299" t="s">
        <v>77</v>
      </c>
      <c r="C5033" s="299" t="s">
        <v>35</v>
      </c>
      <c r="D5033" s="302">
        <v>79.10526315789474</v>
      </c>
      <c r="E5033" s="302">
        <v>442</v>
      </c>
      <c r="F5033" s="299" t="s">
        <v>121</v>
      </c>
    </row>
    <row r="5034" spans="1:6" x14ac:dyDescent="0.3">
      <c r="A5034" s="302">
        <v>202403</v>
      </c>
      <c r="B5034" s="299" t="s">
        <v>77</v>
      </c>
      <c r="C5034" s="299" t="s">
        <v>35</v>
      </c>
      <c r="D5034" s="302">
        <v>33.05263157894737</v>
      </c>
      <c r="E5034" s="302">
        <v>450</v>
      </c>
      <c r="F5034" s="299" t="s">
        <v>301</v>
      </c>
    </row>
    <row r="5035" spans="1:6" x14ac:dyDescent="0.3">
      <c r="A5035" s="302">
        <v>202403</v>
      </c>
      <c r="B5035" s="299" t="s">
        <v>77</v>
      </c>
      <c r="C5035" s="299" t="s">
        <v>35</v>
      </c>
      <c r="D5035" s="302">
        <v>6</v>
      </c>
      <c r="E5035" s="302">
        <v>454</v>
      </c>
      <c r="F5035" s="299" t="s">
        <v>302</v>
      </c>
    </row>
    <row r="5036" spans="1:6" x14ac:dyDescent="0.3">
      <c r="A5036" s="302">
        <v>202403</v>
      </c>
      <c r="B5036" s="299" t="s">
        <v>77</v>
      </c>
      <c r="C5036" s="299" t="s">
        <v>35</v>
      </c>
      <c r="D5036" s="302">
        <v>70.578947368421055</v>
      </c>
      <c r="E5036" s="302">
        <v>458</v>
      </c>
      <c r="F5036" s="299" t="s">
        <v>303</v>
      </c>
    </row>
    <row r="5037" spans="1:6" x14ac:dyDescent="0.3">
      <c r="A5037" s="302">
        <v>202403</v>
      </c>
      <c r="B5037" s="299" t="s">
        <v>77</v>
      </c>
      <c r="C5037" s="299" t="s">
        <v>35</v>
      </c>
      <c r="D5037" s="302">
        <v>5</v>
      </c>
      <c r="E5037" s="302">
        <v>462</v>
      </c>
      <c r="F5037" s="299" t="s">
        <v>384</v>
      </c>
    </row>
    <row r="5038" spans="1:6" x14ac:dyDescent="0.3">
      <c r="A5038" s="302">
        <v>202403</v>
      </c>
      <c r="B5038" s="299" t="s">
        <v>77</v>
      </c>
      <c r="C5038" s="299" t="s">
        <v>35</v>
      </c>
      <c r="D5038" s="302">
        <v>1278.1052631578948</v>
      </c>
      <c r="E5038" s="302">
        <v>466</v>
      </c>
      <c r="F5038" s="299" t="s">
        <v>304</v>
      </c>
    </row>
    <row r="5039" spans="1:6" x14ac:dyDescent="0.3">
      <c r="A5039" s="302">
        <v>202403</v>
      </c>
      <c r="B5039" s="299" t="s">
        <v>77</v>
      </c>
      <c r="C5039" s="299" t="s">
        <v>35</v>
      </c>
      <c r="D5039" s="302">
        <v>66.684210526315795</v>
      </c>
      <c r="E5039" s="302">
        <v>470</v>
      </c>
      <c r="F5039" s="299" t="s">
        <v>122</v>
      </c>
    </row>
    <row r="5040" spans="1:6" x14ac:dyDescent="0.3">
      <c r="A5040" s="302">
        <v>202403</v>
      </c>
      <c r="B5040" s="299" t="s">
        <v>77</v>
      </c>
      <c r="C5040" s="299" t="s">
        <v>35</v>
      </c>
      <c r="D5040" s="302">
        <v>1</v>
      </c>
      <c r="E5040" s="302">
        <v>474</v>
      </c>
      <c r="F5040" s="299" t="s">
        <v>385</v>
      </c>
    </row>
    <row r="5041" spans="1:6" x14ac:dyDescent="0.3">
      <c r="A5041" s="302">
        <v>202403</v>
      </c>
      <c r="B5041" s="299" t="s">
        <v>77</v>
      </c>
      <c r="C5041" s="299" t="s">
        <v>35</v>
      </c>
      <c r="D5041" s="302">
        <v>258.68421052631578</v>
      </c>
      <c r="E5041" s="302">
        <v>478</v>
      </c>
      <c r="F5041" s="299" t="s">
        <v>305</v>
      </c>
    </row>
    <row r="5042" spans="1:6" x14ac:dyDescent="0.3">
      <c r="A5042" s="302">
        <v>202403</v>
      </c>
      <c r="B5042" s="299" t="s">
        <v>77</v>
      </c>
      <c r="C5042" s="299" t="s">
        <v>35</v>
      </c>
      <c r="D5042" s="302">
        <v>23.578947368421051</v>
      </c>
      <c r="E5042" s="302">
        <v>480</v>
      </c>
      <c r="F5042" s="299" t="s">
        <v>306</v>
      </c>
    </row>
    <row r="5043" spans="1:6" x14ac:dyDescent="0.3">
      <c r="A5043" s="302">
        <v>202403</v>
      </c>
      <c r="B5043" s="299" t="s">
        <v>77</v>
      </c>
      <c r="C5043" s="299" t="s">
        <v>35</v>
      </c>
      <c r="D5043" s="302">
        <v>6321</v>
      </c>
      <c r="E5043" s="302">
        <v>484</v>
      </c>
      <c r="F5043" s="299" t="s">
        <v>307</v>
      </c>
    </row>
    <row r="5044" spans="1:6" x14ac:dyDescent="0.3">
      <c r="A5044" s="302">
        <v>202403</v>
      </c>
      <c r="B5044" s="299" t="s">
        <v>77</v>
      </c>
      <c r="C5044" s="299" t="s">
        <v>35</v>
      </c>
      <c r="D5044" s="302">
        <v>177.26315789473685</v>
      </c>
      <c r="E5044" s="302">
        <v>496</v>
      </c>
      <c r="F5044" s="299" t="s">
        <v>309</v>
      </c>
    </row>
    <row r="5045" spans="1:6" x14ac:dyDescent="0.3">
      <c r="A5045" s="302">
        <v>202403</v>
      </c>
      <c r="B5045" s="299" t="s">
        <v>77</v>
      </c>
      <c r="C5045" s="299" t="s">
        <v>35</v>
      </c>
      <c r="D5045" s="302">
        <v>2372.5263157894738</v>
      </c>
      <c r="E5045" s="302">
        <v>498</v>
      </c>
      <c r="F5045" s="299" t="s">
        <v>310</v>
      </c>
    </row>
    <row r="5046" spans="1:6" x14ac:dyDescent="0.3">
      <c r="A5046" s="302">
        <v>202403</v>
      </c>
      <c r="B5046" s="299" t="s">
        <v>77</v>
      </c>
      <c r="C5046" s="299" t="s">
        <v>35</v>
      </c>
      <c r="D5046" s="302">
        <v>33.473684210526315</v>
      </c>
      <c r="E5046" s="302">
        <v>499</v>
      </c>
      <c r="F5046" s="299" t="s">
        <v>311</v>
      </c>
    </row>
    <row r="5047" spans="1:6" x14ac:dyDescent="0.3">
      <c r="A5047" s="302">
        <v>202403</v>
      </c>
      <c r="B5047" s="299" t="s">
        <v>77</v>
      </c>
      <c r="C5047" s="299" t="s">
        <v>35</v>
      </c>
      <c r="D5047" s="302">
        <v>15.105263157894736</v>
      </c>
      <c r="E5047" s="302">
        <v>500</v>
      </c>
      <c r="F5047" s="299" t="s">
        <v>312</v>
      </c>
    </row>
    <row r="5048" spans="1:6" x14ac:dyDescent="0.3">
      <c r="A5048" s="302">
        <v>202403</v>
      </c>
      <c r="B5048" s="299" t="s">
        <v>77</v>
      </c>
      <c r="C5048" s="299" t="s">
        <v>35</v>
      </c>
      <c r="D5048" s="302">
        <v>51087.684210526313</v>
      </c>
      <c r="E5048" s="302">
        <v>504</v>
      </c>
      <c r="F5048" s="299" t="s">
        <v>95</v>
      </c>
    </row>
    <row r="5049" spans="1:6" x14ac:dyDescent="0.3">
      <c r="A5049" s="302">
        <v>202403</v>
      </c>
      <c r="B5049" s="299" t="s">
        <v>77</v>
      </c>
      <c r="C5049" s="299" t="s">
        <v>35</v>
      </c>
      <c r="D5049" s="302">
        <v>60.89473684210526</v>
      </c>
      <c r="E5049" s="302">
        <v>508</v>
      </c>
      <c r="F5049" s="299" t="s">
        <v>313</v>
      </c>
    </row>
    <row r="5050" spans="1:6" x14ac:dyDescent="0.3">
      <c r="A5050" s="302">
        <v>202403</v>
      </c>
      <c r="B5050" s="299" t="s">
        <v>77</v>
      </c>
      <c r="C5050" s="299" t="s">
        <v>35</v>
      </c>
      <c r="D5050" s="302">
        <v>2</v>
      </c>
      <c r="E5050" s="302">
        <v>512</v>
      </c>
      <c r="F5050" s="299" t="s">
        <v>417</v>
      </c>
    </row>
    <row r="5051" spans="1:6" x14ac:dyDescent="0.3">
      <c r="A5051" s="302">
        <v>202403</v>
      </c>
      <c r="B5051" s="299" t="s">
        <v>77</v>
      </c>
      <c r="C5051" s="299" t="s">
        <v>35</v>
      </c>
      <c r="D5051" s="302">
        <v>19.631578947368421</v>
      </c>
      <c r="E5051" s="302">
        <v>516</v>
      </c>
      <c r="F5051" s="299" t="s">
        <v>314</v>
      </c>
    </row>
    <row r="5052" spans="1:6" x14ac:dyDescent="0.3">
      <c r="A5052" s="302">
        <v>202403</v>
      </c>
      <c r="B5052" s="299" t="s">
        <v>77</v>
      </c>
      <c r="C5052" s="299" t="s">
        <v>35</v>
      </c>
      <c r="D5052" s="302">
        <v>5</v>
      </c>
      <c r="E5052" s="302">
        <v>520</v>
      </c>
      <c r="F5052" s="299" t="s">
        <v>386</v>
      </c>
    </row>
    <row r="5053" spans="1:6" x14ac:dyDescent="0.3">
      <c r="A5053" s="302">
        <v>202403</v>
      </c>
      <c r="B5053" s="299" t="s">
        <v>77</v>
      </c>
      <c r="C5053" s="299" t="s">
        <v>35</v>
      </c>
      <c r="D5053" s="302">
        <v>995.31578947368416</v>
      </c>
      <c r="E5053" s="302">
        <v>524</v>
      </c>
      <c r="F5053" s="299" t="s">
        <v>315</v>
      </c>
    </row>
    <row r="5054" spans="1:6" x14ac:dyDescent="0.3">
      <c r="A5054" s="302">
        <v>202403</v>
      </c>
      <c r="B5054" s="299" t="s">
        <v>77</v>
      </c>
      <c r="C5054" s="299" t="s">
        <v>35</v>
      </c>
      <c r="D5054" s="302">
        <v>6026.8421052631575</v>
      </c>
      <c r="E5054" s="302">
        <v>528</v>
      </c>
      <c r="F5054" s="299" t="s">
        <v>316</v>
      </c>
    </row>
    <row r="5055" spans="1:6" x14ac:dyDescent="0.3">
      <c r="A5055" s="302">
        <v>202403</v>
      </c>
      <c r="B5055" s="299" t="s">
        <v>77</v>
      </c>
      <c r="C5055" s="299" t="s">
        <v>35</v>
      </c>
      <c r="D5055" s="302">
        <v>41.578947368421055</v>
      </c>
      <c r="E5055" s="302">
        <v>540</v>
      </c>
      <c r="F5055" s="299" t="s">
        <v>317</v>
      </c>
    </row>
    <row r="5056" spans="1:6" x14ac:dyDescent="0.3">
      <c r="A5056" s="302">
        <v>202403</v>
      </c>
      <c r="B5056" s="299" t="s">
        <v>77</v>
      </c>
      <c r="C5056" s="299" t="s">
        <v>35</v>
      </c>
      <c r="D5056" s="302">
        <v>1</v>
      </c>
      <c r="E5056" s="302">
        <v>548</v>
      </c>
      <c r="F5056" s="299" t="s">
        <v>387</v>
      </c>
    </row>
    <row r="5057" spans="1:6" x14ac:dyDescent="0.3">
      <c r="A5057" s="302">
        <v>202403</v>
      </c>
      <c r="B5057" s="299" t="s">
        <v>77</v>
      </c>
      <c r="C5057" s="299" t="s">
        <v>35</v>
      </c>
      <c r="D5057" s="302">
        <v>77.78947368421052</v>
      </c>
      <c r="E5057" s="302">
        <v>554</v>
      </c>
      <c r="F5057" s="299" t="s">
        <v>318</v>
      </c>
    </row>
    <row r="5058" spans="1:6" x14ac:dyDescent="0.3">
      <c r="A5058" s="302">
        <v>202403</v>
      </c>
      <c r="B5058" s="299" t="s">
        <v>77</v>
      </c>
      <c r="C5058" s="299" t="s">
        <v>35</v>
      </c>
      <c r="D5058" s="302">
        <v>8838</v>
      </c>
      <c r="E5058" s="302">
        <v>558</v>
      </c>
      <c r="F5058" s="299" t="s">
        <v>191</v>
      </c>
    </row>
    <row r="5059" spans="1:6" x14ac:dyDescent="0.3">
      <c r="A5059" s="302">
        <v>202403</v>
      </c>
      <c r="B5059" s="299" t="s">
        <v>77</v>
      </c>
      <c r="C5059" s="299" t="s">
        <v>35</v>
      </c>
      <c r="D5059" s="302">
        <v>20.263157894736842</v>
      </c>
      <c r="E5059" s="302">
        <v>562</v>
      </c>
      <c r="F5059" s="299" t="s">
        <v>388</v>
      </c>
    </row>
    <row r="5060" spans="1:6" x14ac:dyDescent="0.3">
      <c r="A5060" s="302">
        <v>202403</v>
      </c>
      <c r="B5060" s="299" t="s">
        <v>77</v>
      </c>
      <c r="C5060" s="299" t="s">
        <v>35</v>
      </c>
      <c r="D5060" s="302">
        <v>3629.4736842105262</v>
      </c>
      <c r="E5060" s="302">
        <v>566</v>
      </c>
      <c r="F5060" s="299" t="s">
        <v>319</v>
      </c>
    </row>
    <row r="5061" spans="1:6" x14ac:dyDescent="0.3">
      <c r="A5061" s="302">
        <v>202403</v>
      </c>
      <c r="B5061" s="299" t="s">
        <v>77</v>
      </c>
      <c r="C5061" s="299" t="s">
        <v>35</v>
      </c>
      <c r="D5061" s="302">
        <v>6.8421052631578947</v>
      </c>
      <c r="E5061" s="302">
        <v>574</v>
      </c>
      <c r="F5061" s="299" t="s">
        <v>320</v>
      </c>
    </row>
    <row r="5062" spans="1:6" x14ac:dyDescent="0.3">
      <c r="A5062" s="302">
        <v>202403</v>
      </c>
      <c r="B5062" s="299" t="s">
        <v>77</v>
      </c>
      <c r="C5062" s="299" t="s">
        <v>35</v>
      </c>
      <c r="D5062" s="302">
        <v>892.68421052631584</v>
      </c>
      <c r="E5062" s="302">
        <v>578</v>
      </c>
      <c r="F5062" s="299" t="s">
        <v>321</v>
      </c>
    </row>
    <row r="5063" spans="1:6" x14ac:dyDescent="0.3">
      <c r="A5063" s="302">
        <v>202403</v>
      </c>
      <c r="B5063" s="299" t="s">
        <v>77</v>
      </c>
      <c r="C5063" s="299" t="s">
        <v>35</v>
      </c>
      <c r="D5063" s="302">
        <v>6.1052631578947372</v>
      </c>
      <c r="E5063" s="302">
        <v>580</v>
      </c>
      <c r="F5063" s="299" t="s">
        <v>322</v>
      </c>
    </row>
    <row r="5064" spans="1:6" x14ac:dyDescent="0.3">
      <c r="A5064" s="302">
        <v>202403</v>
      </c>
      <c r="B5064" s="299" t="s">
        <v>77</v>
      </c>
      <c r="C5064" s="299" t="s">
        <v>35</v>
      </c>
      <c r="D5064" s="302">
        <v>0.63157894736842102</v>
      </c>
      <c r="E5064" s="302">
        <v>581</v>
      </c>
      <c r="F5064" s="299" t="s">
        <v>486</v>
      </c>
    </row>
    <row r="5065" spans="1:6" x14ac:dyDescent="0.3">
      <c r="A5065" s="302">
        <v>202403</v>
      </c>
      <c r="B5065" s="299" t="s">
        <v>77</v>
      </c>
      <c r="C5065" s="299" t="s">
        <v>35</v>
      </c>
      <c r="D5065" s="302">
        <v>1</v>
      </c>
      <c r="E5065" s="302">
        <v>584</v>
      </c>
      <c r="F5065" s="299" t="s">
        <v>323</v>
      </c>
    </row>
    <row r="5066" spans="1:6" x14ac:dyDescent="0.3">
      <c r="A5066" s="302">
        <v>202403</v>
      </c>
      <c r="B5066" s="299" t="s">
        <v>77</v>
      </c>
      <c r="C5066" s="299" t="s">
        <v>35</v>
      </c>
      <c r="D5066" s="302">
        <v>1</v>
      </c>
      <c r="E5066" s="302">
        <v>585</v>
      </c>
      <c r="F5066" s="299" t="s">
        <v>390</v>
      </c>
    </row>
    <row r="5067" spans="1:6" x14ac:dyDescent="0.3">
      <c r="A5067" s="302">
        <v>202403</v>
      </c>
      <c r="B5067" s="299" t="s">
        <v>77</v>
      </c>
      <c r="C5067" s="299" t="s">
        <v>35</v>
      </c>
      <c r="D5067" s="302">
        <v>2550.9473684210525</v>
      </c>
      <c r="E5067" s="302">
        <v>586</v>
      </c>
      <c r="F5067" s="299" t="s">
        <v>324</v>
      </c>
    </row>
    <row r="5068" spans="1:6" x14ac:dyDescent="0.3">
      <c r="A5068" s="302">
        <v>202403</v>
      </c>
      <c r="B5068" s="299" t="s">
        <v>77</v>
      </c>
      <c r="C5068" s="299" t="s">
        <v>35</v>
      </c>
      <c r="D5068" s="302">
        <v>484.68421052631578</v>
      </c>
      <c r="E5068" s="302">
        <v>591</v>
      </c>
      <c r="F5068" s="299" t="s">
        <v>325</v>
      </c>
    </row>
    <row r="5069" spans="1:6" x14ac:dyDescent="0.3">
      <c r="A5069" s="302">
        <v>202403</v>
      </c>
      <c r="B5069" s="299" t="s">
        <v>77</v>
      </c>
      <c r="C5069" s="299" t="s">
        <v>35</v>
      </c>
      <c r="D5069" s="302">
        <v>1</v>
      </c>
      <c r="E5069" s="302">
        <v>598</v>
      </c>
      <c r="F5069" s="299" t="s">
        <v>412</v>
      </c>
    </row>
    <row r="5070" spans="1:6" x14ac:dyDescent="0.3">
      <c r="A5070" s="302">
        <v>202403</v>
      </c>
      <c r="B5070" s="299" t="s">
        <v>77</v>
      </c>
      <c r="C5070" s="299" t="s">
        <v>35</v>
      </c>
      <c r="D5070" s="302">
        <v>15347.736842105263</v>
      </c>
      <c r="E5070" s="302">
        <v>600</v>
      </c>
      <c r="F5070" s="299" t="s">
        <v>192</v>
      </c>
    </row>
    <row r="5071" spans="1:6" x14ac:dyDescent="0.3">
      <c r="A5071" s="302">
        <v>202403</v>
      </c>
      <c r="B5071" s="299" t="s">
        <v>77</v>
      </c>
      <c r="C5071" s="299" t="s">
        <v>35</v>
      </c>
      <c r="D5071" s="302">
        <v>25545.052631578947</v>
      </c>
      <c r="E5071" s="302">
        <v>604</v>
      </c>
      <c r="F5071" s="299" t="s">
        <v>326</v>
      </c>
    </row>
    <row r="5072" spans="1:6" x14ac:dyDescent="0.3">
      <c r="A5072" s="302">
        <v>202403</v>
      </c>
      <c r="B5072" s="299" t="s">
        <v>77</v>
      </c>
      <c r="C5072" s="299" t="s">
        <v>35</v>
      </c>
      <c r="D5072" s="302">
        <v>6460</v>
      </c>
      <c r="E5072" s="302">
        <v>608</v>
      </c>
      <c r="F5072" s="299" t="s">
        <v>327</v>
      </c>
    </row>
    <row r="5073" spans="1:6" x14ac:dyDescent="0.3">
      <c r="A5073" s="302">
        <v>202403</v>
      </c>
      <c r="B5073" s="299" t="s">
        <v>77</v>
      </c>
      <c r="C5073" s="299" t="s">
        <v>35</v>
      </c>
      <c r="D5073" s="302">
        <v>5.9473684210526319</v>
      </c>
      <c r="E5073" s="302">
        <v>612</v>
      </c>
      <c r="F5073" s="299" t="s">
        <v>328</v>
      </c>
    </row>
    <row r="5074" spans="1:6" x14ac:dyDescent="0.3">
      <c r="A5074" s="302">
        <v>202403</v>
      </c>
      <c r="B5074" s="299" t="s">
        <v>77</v>
      </c>
      <c r="C5074" s="299" t="s">
        <v>35</v>
      </c>
      <c r="D5074" s="302">
        <v>13844.421052631578</v>
      </c>
      <c r="E5074" s="302">
        <v>616</v>
      </c>
      <c r="F5074" s="299" t="s">
        <v>96</v>
      </c>
    </row>
    <row r="5075" spans="1:6" x14ac:dyDescent="0.3">
      <c r="A5075" s="302">
        <v>202403</v>
      </c>
      <c r="B5075" s="299" t="s">
        <v>77</v>
      </c>
      <c r="C5075" s="299" t="s">
        <v>35</v>
      </c>
      <c r="D5075" s="302">
        <v>19542.105263157893</v>
      </c>
      <c r="E5075" s="302">
        <v>620</v>
      </c>
      <c r="F5075" s="299" t="s">
        <v>109</v>
      </c>
    </row>
    <row r="5076" spans="1:6" x14ac:dyDescent="0.3">
      <c r="A5076" s="302">
        <v>202403</v>
      </c>
      <c r="B5076" s="299" t="s">
        <v>77</v>
      </c>
      <c r="C5076" s="299" t="s">
        <v>35</v>
      </c>
      <c r="D5076" s="302">
        <v>586.21052631578948</v>
      </c>
      <c r="E5076" s="302">
        <v>624</v>
      </c>
      <c r="F5076" s="299" t="s">
        <v>329</v>
      </c>
    </row>
    <row r="5077" spans="1:6" x14ac:dyDescent="0.3">
      <c r="A5077" s="302">
        <v>202403</v>
      </c>
      <c r="B5077" s="299" t="s">
        <v>77</v>
      </c>
      <c r="C5077" s="299" t="s">
        <v>35</v>
      </c>
      <c r="D5077" s="302">
        <v>4.4210526315789478</v>
      </c>
      <c r="E5077" s="302">
        <v>626</v>
      </c>
      <c r="F5077" s="299" t="s">
        <v>330</v>
      </c>
    </row>
    <row r="5078" spans="1:6" x14ac:dyDescent="0.3">
      <c r="A5078" s="302">
        <v>202403</v>
      </c>
      <c r="B5078" s="299" t="s">
        <v>77</v>
      </c>
      <c r="C5078" s="299" t="s">
        <v>35</v>
      </c>
      <c r="D5078" s="302">
        <v>46.842105263157897</v>
      </c>
      <c r="E5078" s="302">
        <v>630</v>
      </c>
      <c r="F5078" s="299" t="s">
        <v>331</v>
      </c>
    </row>
    <row r="5079" spans="1:6" x14ac:dyDescent="0.3">
      <c r="A5079" s="302">
        <v>202403</v>
      </c>
      <c r="B5079" s="299" t="s">
        <v>77</v>
      </c>
      <c r="C5079" s="299" t="s">
        <v>35</v>
      </c>
      <c r="D5079" s="302">
        <v>5</v>
      </c>
      <c r="E5079" s="302">
        <v>634</v>
      </c>
      <c r="F5079" s="299" t="s">
        <v>332</v>
      </c>
    </row>
    <row r="5080" spans="1:6" x14ac:dyDescent="0.3">
      <c r="A5080" s="302">
        <v>202403</v>
      </c>
      <c r="B5080" s="299" t="s">
        <v>77</v>
      </c>
      <c r="C5080" s="299" t="s">
        <v>35</v>
      </c>
      <c r="D5080" s="302">
        <v>2.5789473684210527</v>
      </c>
      <c r="E5080" s="302">
        <v>638</v>
      </c>
      <c r="F5080" s="299" t="s">
        <v>391</v>
      </c>
    </row>
    <row r="5081" spans="1:6" x14ac:dyDescent="0.3">
      <c r="A5081" s="302">
        <v>202403</v>
      </c>
      <c r="B5081" s="299" t="s">
        <v>77</v>
      </c>
      <c r="C5081" s="299" t="s">
        <v>35</v>
      </c>
      <c r="D5081" s="302">
        <v>105496</v>
      </c>
      <c r="E5081" s="302">
        <v>642</v>
      </c>
      <c r="F5081" s="299" t="s">
        <v>97</v>
      </c>
    </row>
    <row r="5082" spans="1:6" x14ac:dyDescent="0.3">
      <c r="A5082" s="302">
        <v>202403</v>
      </c>
      <c r="B5082" s="299" t="s">
        <v>77</v>
      </c>
      <c r="C5082" s="299" t="s">
        <v>35</v>
      </c>
      <c r="D5082" s="302">
        <v>11851.21052631579</v>
      </c>
      <c r="E5082" s="302">
        <v>643</v>
      </c>
      <c r="F5082" s="299" t="s">
        <v>333</v>
      </c>
    </row>
    <row r="5083" spans="1:6" x14ac:dyDescent="0.3">
      <c r="A5083" s="302">
        <v>202403</v>
      </c>
      <c r="B5083" s="299" t="s">
        <v>77</v>
      </c>
      <c r="C5083" s="299" t="s">
        <v>35</v>
      </c>
      <c r="D5083" s="302">
        <v>25.315789473684209</v>
      </c>
      <c r="E5083" s="302">
        <v>646</v>
      </c>
      <c r="F5083" s="299" t="s">
        <v>334</v>
      </c>
    </row>
    <row r="5084" spans="1:6" x14ac:dyDescent="0.3">
      <c r="A5084" s="302">
        <v>202403</v>
      </c>
      <c r="B5084" s="299" t="s">
        <v>77</v>
      </c>
      <c r="C5084" s="299" t="s">
        <v>35</v>
      </c>
      <c r="D5084" s="302">
        <v>3</v>
      </c>
      <c r="E5084" s="302">
        <v>659</v>
      </c>
      <c r="F5084" s="299" t="s">
        <v>335</v>
      </c>
    </row>
    <row r="5085" spans="1:6" x14ac:dyDescent="0.3">
      <c r="A5085" s="302">
        <v>202403</v>
      </c>
      <c r="B5085" s="299" t="s">
        <v>77</v>
      </c>
      <c r="C5085" s="299" t="s">
        <v>35</v>
      </c>
      <c r="D5085" s="302">
        <v>4</v>
      </c>
      <c r="E5085" s="302">
        <v>662</v>
      </c>
      <c r="F5085" s="299" t="s">
        <v>337</v>
      </c>
    </row>
    <row r="5086" spans="1:6" x14ac:dyDescent="0.3">
      <c r="A5086" s="302">
        <v>202403</v>
      </c>
      <c r="B5086" s="299" t="s">
        <v>77</v>
      </c>
      <c r="C5086" s="299" t="s">
        <v>35</v>
      </c>
      <c r="D5086" s="302">
        <v>2</v>
      </c>
      <c r="E5086" s="302">
        <v>666</v>
      </c>
      <c r="F5086" s="299" t="s">
        <v>413</v>
      </c>
    </row>
    <row r="5087" spans="1:6" x14ac:dyDescent="0.3">
      <c r="A5087" s="302">
        <v>202403</v>
      </c>
      <c r="B5087" s="299" t="s">
        <v>77</v>
      </c>
      <c r="C5087" s="299" t="s">
        <v>35</v>
      </c>
      <c r="D5087" s="302">
        <v>2</v>
      </c>
      <c r="E5087" s="302">
        <v>670</v>
      </c>
      <c r="F5087" s="299" t="s">
        <v>393</v>
      </c>
    </row>
    <row r="5088" spans="1:6" x14ac:dyDescent="0.3">
      <c r="A5088" s="302">
        <v>202403</v>
      </c>
      <c r="B5088" s="299" t="s">
        <v>77</v>
      </c>
      <c r="C5088" s="299" t="s">
        <v>35</v>
      </c>
      <c r="D5088" s="302">
        <v>2.8421052631578947</v>
      </c>
      <c r="E5088" s="302">
        <v>674</v>
      </c>
      <c r="F5088" s="299" t="s">
        <v>394</v>
      </c>
    </row>
    <row r="5089" spans="1:6" x14ac:dyDescent="0.3">
      <c r="A5089" s="302">
        <v>202403</v>
      </c>
      <c r="B5089" s="299" t="s">
        <v>77</v>
      </c>
      <c r="C5089" s="299" t="s">
        <v>35</v>
      </c>
      <c r="D5089" s="302">
        <v>14.263157894736842</v>
      </c>
      <c r="E5089" s="302">
        <v>678</v>
      </c>
      <c r="F5089" s="299" t="s">
        <v>338</v>
      </c>
    </row>
    <row r="5090" spans="1:6" x14ac:dyDescent="0.3">
      <c r="A5090" s="302">
        <v>202403</v>
      </c>
      <c r="B5090" s="299" t="s">
        <v>77</v>
      </c>
      <c r="C5090" s="299" t="s">
        <v>35</v>
      </c>
      <c r="D5090" s="302">
        <v>20.210526315789473</v>
      </c>
      <c r="E5090" s="302">
        <v>682</v>
      </c>
      <c r="F5090" s="299" t="s">
        <v>339</v>
      </c>
    </row>
    <row r="5091" spans="1:6" x14ac:dyDescent="0.3">
      <c r="A5091" s="302">
        <v>202403</v>
      </c>
      <c r="B5091" s="299" t="s">
        <v>77</v>
      </c>
      <c r="C5091" s="299" t="s">
        <v>35</v>
      </c>
      <c r="D5091" s="302">
        <v>5127.0526315789475</v>
      </c>
      <c r="E5091" s="302">
        <v>686</v>
      </c>
      <c r="F5091" s="299" t="s">
        <v>193</v>
      </c>
    </row>
    <row r="5092" spans="1:6" x14ac:dyDescent="0.3">
      <c r="A5092" s="302">
        <v>202403</v>
      </c>
      <c r="B5092" s="299" t="s">
        <v>77</v>
      </c>
      <c r="C5092" s="299" t="s">
        <v>35</v>
      </c>
      <c r="D5092" s="302">
        <v>552.15789473684208</v>
      </c>
      <c r="E5092" s="302">
        <v>688</v>
      </c>
      <c r="F5092" s="299" t="s">
        <v>340</v>
      </c>
    </row>
    <row r="5093" spans="1:6" x14ac:dyDescent="0.3">
      <c r="A5093" s="302">
        <v>202403</v>
      </c>
      <c r="B5093" s="299" t="s">
        <v>77</v>
      </c>
      <c r="C5093" s="299" t="s">
        <v>35</v>
      </c>
      <c r="D5093" s="302">
        <v>3</v>
      </c>
      <c r="E5093" s="302">
        <v>690</v>
      </c>
      <c r="F5093" s="299" t="s">
        <v>341</v>
      </c>
    </row>
    <row r="5094" spans="1:6" x14ac:dyDescent="0.3">
      <c r="A5094" s="302">
        <v>202403</v>
      </c>
      <c r="B5094" s="299" t="s">
        <v>77</v>
      </c>
      <c r="C5094" s="299" t="s">
        <v>35</v>
      </c>
      <c r="D5094" s="302">
        <v>84.684210526315795</v>
      </c>
      <c r="E5094" s="302">
        <v>694</v>
      </c>
      <c r="F5094" s="299" t="s">
        <v>342</v>
      </c>
    </row>
    <row r="5095" spans="1:6" x14ac:dyDescent="0.3">
      <c r="A5095" s="302">
        <v>202403</v>
      </c>
      <c r="B5095" s="299" t="s">
        <v>77</v>
      </c>
      <c r="C5095" s="299" t="s">
        <v>35</v>
      </c>
      <c r="D5095" s="302">
        <v>60.368421052631582</v>
      </c>
      <c r="E5095" s="302">
        <v>702</v>
      </c>
      <c r="F5095" s="299" t="s">
        <v>343</v>
      </c>
    </row>
    <row r="5096" spans="1:6" x14ac:dyDescent="0.3">
      <c r="A5096" s="302">
        <v>202403</v>
      </c>
      <c r="B5096" s="299" t="s">
        <v>77</v>
      </c>
      <c r="C5096" s="299" t="s">
        <v>35</v>
      </c>
      <c r="D5096" s="302">
        <v>1813.2631578947369</v>
      </c>
      <c r="E5096" s="302">
        <v>703</v>
      </c>
      <c r="F5096" s="299" t="s">
        <v>94</v>
      </c>
    </row>
    <row r="5097" spans="1:6" x14ac:dyDescent="0.3">
      <c r="A5097" s="302">
        <v>202403</v>
      </c>
      <c r="B5097" s="299" t="s">
        <v>77</v>
      </c>
      <c r="C5097" s="299" t="s">
        <v>35</v>
      </c>
      <c r="D5097" s="302">
        <v>482.10526315789474</v>
      </c>
      <c r="E5097" s="302">
        <v>704</v>
      </c>
      <c r="F5097" s="299" t="s">
        <v>344</v>
      </c>
    </row>
    <row r="5098" spans="1:6" x14ac:dyDescent="0.3">
      <c r="A5098" s="302">
        <v>202403</v>
      </c>
      <c r="B5098" s="299" t="s">
        <v>77</v>
      </c>
      <c r="C5098" s="299" t="s">
        <v>35</v>
      </c>
      <c r="D5098" s="302">
        <v>550.26315789473688</v>
      </c>
      <c r="E5098" s="302">
        <v>705</v>
      </c>
      <c r="F5098" s="299" t="s">
        <v>115</v>
      </c>
    </row>
    <row r="5099" spans="1:6" x14ac:dyDescent="0.3">
      <c r="A5099" s="302">
        <v>202403</v>
      </c>
      <c r="B5099" s="299" t="s">
        <v>77</v>
      </c>
      <c r="C5099" s="299" t="s">
        <v>35</v>
      </c>
      <c r="D5099" s="302">
        <v>11.894736842105264</v>
      </c>
      <c r="E5099" s="302">
        <v>706</v>
      </c>
      <c r="F5099" s="299" t="s">
        <v>395</v>
      </c>
    </row>
    <row r="5100" spans="1:6" x14ac:dyDescent="0.3">
      <c r="A5100" s="302">
        <v>202403</v>
      </c>
      <c r="B5100" s="299" t="s">
        <v>77</v>
      </c>
      <c r="C5100" s="299" t="s">
        <v>35</v>
      </c>
      <c r="D5100" s="302">
        <v>263.5263157894737</v>
      </c>
      <c r="E5100" s="302">
        <v>710</v>
      </c>
      <c r="F5100" s="299" t="s">
        <v>345</v>
      </c>
    </row>
    <row r="5101" spans="1:6" x14ac:dyDescent="0.3">
      <c r="A5101" s="302">
        <v>202403</v>
      </c>
      <c r="B5101" s="299" t="s">
        <v>77</v>
      </c>
      <c r="C5101" s="299" t="s">
        <v>35</v>
      </c>
      <c r="D5101" s="302">
        <v>37.736842105263158</v>
      </c>
      <c r="E5101" s="302">
        <v>716</v>
      </c>
      <c r="F5101" s="299" t="s">
        <v>346</v>
      </c>
    </row>
    <row r="5102" spans="1:6" x14ac:dyDescent="0.3">
      <c r="A5102" s="302">
        <v>202403</v>
      </c>
      <c r="B5102" s="299" t="s">
        <v>77</v>
      </c>
      <c r="C5102" s="299" t="s">
        <v>35</v>
      </c>
      <c r="D5102" s="302">
        <v>7207870.7894736845</v>
      </c>
      <c r="E5102" s="302">
        <v>724</v>
      </c>
      <c r="F5102" s="299" t="s">
        <v>223</v>
      </c>
    </row>
    <row r="5103" spans="1:6" x14ac:dyDescent="0.3">
      <c r="A5103" s="302">
        <v>202403</v>
      </c>
      <c r="B5103" s="299" t="s">
        <v>77</v>
      </c>
      <c r="C5103" s="299" t="s">
        <v>35</v>
      </c>
      <c r="D5103" s="302">
        <v>0.78947368421052633</v>
      </c>
      <c r="E5103" s="302">
        <v>728</v>
      </c>
      <c r="F5103" s="299" t="s">
        <v>414</v>
      </c>
    </row>
    <row r="5104" spans="1:6" x14ac:dyDescent="0.3">
      <c r="A5104" s="302">
        <v>202403</v>
      </c>
      <c r="B5104" s="299" t="s">
        <v>77</v>
      </c>
      <c r="C5104" s="299" t="s">
        <v>35</v>
      </c>
      <c r="D5104" s="302">
        <v>21.210526315789473</v>
      </c>
      <c r="E5104" s="302">
        <v>729</v>
      </c>
      <c r="F5104" s="299" t="s">
        <v>347</v>
      </c>
    </row>
    <row r="5105" spans="1:6" x14ac:dyDescent="0.3">
      <c r="A5105" s="302">
        <v>202403</v>
      </c>
      <c r="B5105" s="299" t="s">
        <v>77</v>
      </c>
      <c r="C5105" s="299" t="s">
        <v>35</v>
      </c>
      <c r="D5105" s="302">
        <v>69.94736842105263</v>
      </c>
      <c r="E5105" s="302">
        <v>732</v>
      </c>
      <c r="F5105" s="299" t="s">
        <v>348</v>
      </c>
    </row>
    <row r="5106" spans="1:6" x14ac:dyDescent="0.3">
      <c r="A5106" s="302">
        <v>202403</v>
      </c>
      <c r="B5106" s="299" t="s">
        <v>77</v>
      </c>
      <c r="C5106" s="299" t="s">
        <v>35</v>
      </c>
      <c r="D5106" s="302">
        <v>2</v>
      </c>
      <c r="E5106" s="302">
        <v>740</v>
      </c>
      <c r="F5106" s="299" t="s">
        <v>349</v>
      </c>
    </row>
    <row r="5107" spans="1:6" x14ac:dyDescent="0.3">
      <c r="A5107" s="302">
        <v>202403</v>
      </c>
      <c r="B5107" s="299" t="s">
        <v>77</v>
      </c>
      <c r="C5107" s="299" t="s">
        <v>35</v>
      </c>
      <c r="D5107" s="302">
        <v>2</v>
      </c>
      <c r="E5107" s="302">
        <v>744</v>
      </c>
      <c r="F5107" s="299" t="s">
        <v>425</v>
      </c>
    </row>
    <row r="5108" spans="1:6" x14ac:dyDescent="0.3">
      <c r="A5108" s="302">
        <v>202403</v>
      </c>
      <c r="B5108" s="299" t="s">
        <v>77</v>
      </c>
      <c r="C5108" s="299" t="s">
        <v>35</v>
      </c>
      <c r="D5108" s="302">
        <v>4</v>
      </c>
      <c r="E5108" s="302">
        <v>748</v>
      </c>
      <c r="F5108" s="299" t="s">
        <v>396</v>
      </c>
    </row>
    <row r="5109" spans="1:6" x14ac:dyDescent="0.3">
      <c r="A5109" s="302">
        <v>202403</v>
      </c>
      <c r="B5109" s="299" t="s">
        <v>77</v>
      </c>
      <c r="C5109" s="299" t="s">
        <v>35</v>
      </c>
      <c r="D5109" s="302">
        <v>3179.2105263157896</v>
      </c>
      <c r="E5109" s="302">
        <v>752</v>
      </c>
      <c r="F5109" s="299" t="s">
        <v>119</v>
      </c>
    </row>
    <row r="5110" spans="1:6" x14ac:dyDescent="0.3">
      <c r="A5110" s="302">
        <v>202403</v>
      </c>
      <c r="B5110" s="299" t="s">
        <v>77</v>
      </c>
      <c r="C5110" s="299" t="s">
        <v>35</v>
      </c>
      <c r="D5110" s="302">
        <v>1169.421052631579</v>
      </c>
      <c r="E5110" s="302">
        <v>756</v>
      </c>
      <c r="F5110" s="299" t="s">
        <v>350</v>
      </c>
    </row>
    <row r="5111" spans="1:6" x14ac:dyDescent="0.3">
      <c r="A5111" s="302">
        <v>202403</v>
      </c>
      <c r="B5111" s="299" t="s">
        <v>77</v>
      </c>
      <c r="C5111" s="299" t="s">
        <v>35</v>
      </c>
      <c r="D5111" s="302">
        <v>281.94736842105266</v>
      </c>
      <c r="E5111" s="302">
        <v>760</v>
      </c>
      <c r="F5111" s="299" t="s">
        <v>351</v>
      </c>
    </row>
    <row r="5112" spans="1:6" x14ac:dyDescent="0.3">
      <c r="A5112" s="302">
        <v>202403</v>
      </c>
      <c r="B5112" s="299" t="s">
        <v>77</v>
      </c>
      <c r="C5112" s="299" t="s">
        <v>35</v>
      </c>
      <c r="D5112" s="302">
        <v>16.473684210526315</v>
      </c>
      <c r="E5112" s="302">
        <v>762</v>
      </c>
      <c r="F5112" s="299" t="s">
        <v>352</v>
      </c>
    </row>
    <row r="5113" spans="1:6" x14ac:dyDescent="0.3">
      <c r="A5113" s="302">
        <v>202403</v>
      </c>
      <c r="B5113" s="299" t="s">
        <v>77</v>
      </c>
      <c r="C5113" s="299" t="s">
        <v>35</v>
      </c>
      <c r="D5113" s="302">
        <v>544</v>
      </c>
      <c r="E5113" s="302">
        <v>764</v>
      </c>
      <c r="F5113" s="299" t="s">
        <v>353</v>
      </c>
    </row>
    <row r="5114" spans="1:6" x14ac:dyDescent="0.3">
      <c r="A5114" s="302">
        <v>202403</v>
      </c>
      <c r="B5114" s="299" t="s">
        <v>77</v>
      </c>
      <c r="C5114" s="299" t="s">
        <v>35</v>
      </c>
      <c r="D5114" s="302">
        <v>35.631578947368418</v>
      </c>
      <c r="E5114" s="302">
        <v>768</v>
      </c>
      <c r="F5114" s="299" t="s">
        <v>354</v>
      </c>
    </row>
    <row r="5115" spans="1:6" x14ac:dyDescent="0.3">
      <c r="A5115" s="302">
        <v>202403</v>
      </c>
      <c r="B5115" s="299" t="s">
        <v>77</v>
      </c>
      <c r="C5115" s="299" t="s">
        <v>35</v>
      </c>
      <c r="D5115" s="302">
        <v>32</v>
      </c>
      <c r="E5115" s="302">
        <v>780</v>
      </c>
      <c r="F5115" s="299" t="s">
        <v>355</v>
      </c>
    </row>
    <row r="5116" spans="1:6" x14ac:dyDescent="0.3">
      <c r="A5116" s="302">
        <v>202403</v>
      </c>
      <c r="B5116" s="299" t="s">
        <v>77</v>
      </c>
      <c r="C5116" s="299" t="s">
        <v>35</v>
      </c>
      <c r="D5116" s="302">
        <v>5.3684210526315788</v>
      </c>
      <c r="E5116" s="302">
        <v>784</v>
      </c>
      <c r="F5116" s="299" t="s">
        <v>356</v>
      </c>
    </row>
    <row r="5117" spans="1:6" x14ac:dyDescent="0.3">
      <c r="A5117" s="302">
        <v>202403</v>
      </c>
      <c r="B5117" s="299" t="s">
        <v>77</v>
      </c>
      <c r="C5117" s="299" t="s">
        <v>35</v>
      </c>
      <c r="D5117" s="302">
        <v>413.73684210526318</v>
      </c>
      <c r="E5117" s="302">
        <v>788</v>
      </c>
      <c r="F5117" s="299" t="s">
        <v>357</v>
      </c>
    </row>
    <row r="5118" spans="1:6" x14ac:dyDescent="0.3">
      <c r="A5118" s="302">
        <v>202403</v>
      </c>
      <c r="B5118" s="299" t="s">
        <v>77</v>
      </c>
      <c r="C5118" s="299" t="s">
        <v>35</v>
      </c>
      <c r="D5118" s="302">
        <v>1051.421052631579</v>
      </c>
      <c r="E5118" s="302">
        <v>792</v>
      </c>
      <c r="F5118" s="299" t="s">
        <v>358</v>
      </c>
    </row>
    <row r="5119" spans="1:6" x14ac:dyDescent="0.3">
      <c r="A5119" s="302">
        <v>202403</v>
      </c>
      <c r="B5119" s="299" t="s">
        <v>77</v>
      </c>
      <c r="C5119" s="299" t="s">
        <v>35</v>
      </c>
      <c r="D5119" s="302">
        <v>7.2631578947368425</v>
      </c>
      <c r="E5119" s="302">
        <v>795</v>
      </c>
      <c r="F5119" s="299" t="s">
        <v>359</v>
      </c>
    </row>
    <row r="5120" spans="1:6" x14ac:dyDescent="0.3">
      <c r="A5120" s="302">
        <v>202403</v>
      </c>
      <c r="B5120" s="299" t="s">
        <v>77</v>
      </c>
      <c r="C5120" s="299" t="s">
        <v>35</v>
      </c>
      <c r="D5120" s="302">
        <v>34.684210526315788</v>
      </c>
      <c r="E5120" s="302">
        <v>800</v>
      </c>
      <c r="F5120" s="299" t="s">
        <v>360</v>
      </c>
    </row>
    <row r="5121" spans="1:6" x14ac:dyDescent="0.3">
      <c r="A5121" s="302">
        <v>202403</v>
      </c>
      <c r="B5121" s="299" t="s">
        <v>77</v>
      </c>
      <c r="C5121" s="299" t="s">
        <v>35</v>
      </c>
      <c r="D5121" s="302">
        <v>23565.21052631579</v>
      </c>
      <c r="E5121" s="302">
        <v>804</v>
      </c>
      <c r="F5121" s="299" t="s">
        <v>98</v>
      </c>
    </row>
    <row r="5122" spans="1:6" x14ac:dyDescent="0.3">
      <c r="A5122" s="302">
        <v>202403</v>
      </c>
      <c r="B5122" s="299" t="s">
        <v>77</v>
      </c>
      <c r="C5122" s="299" t="s">
        <v>35</v>
      </c>
      <c r="D5122" s="302">
        <v>107.84210526315789</v>
      </c>
      <c r="E5122" s="302">
        <v>807</v>
      </c>
      <c r="F5122" s="299" t="s">
        <v>361</v>
      </c>
    </row>
    <row r="5123" spans="1:6" x14ac:dyDescent="0.3">
      <c r="A5123" s="302">
        <v>202403</v>
      </c>
      <c r="B5123" s="299" t="s">
        <v>77</v>
      </c>
      <c r="C5123" s="299" t="s">
        <v>35</v>
      </c>
      <c r="D5123" s="302">
        <v>268.36842105263156</v>
      </c>
      <c r="E5123" s="302">
        <v>818</v>
      </c>
      <c r="F5123" s="299" t="s">
        <v>362</v>
      </c>
    </row>
    <row r="5124" spans="1:6" x14ac:dyDescent="0.3">
      <c r="A5124" s="302">
        <v>202403</v>
      </c>
      <c r="B5124" s="299" t="s">
        <v>77</v>
      </c>
      <c r="C5124" s="299" t="s">
        <v>35</v>
      </c>
      <c r="D5124" s="302">
        <v>19795.78947368421</v>
      </c>
      <c r="E5124" s="302">
        <v>826</v>
      </c>
      <c r="F5124" s="299" t="s">
        <v>110</v>
      </c>
    </row>
    <row r="5125" spans="1:6" x14ac:dyDescent="0.3">
      <c r="A5125" s="302">
        <v>202403</v>
      </c>
      <c r="B5125" s="299" t="s">
        <v>77</v>
      </c>
      <c r="C5125" s="299" t="s">
        <v>35</v>
      </c>
      <c r="D5125" s="302">
        <v>1</v>
      </c>
      <c r="E5125" s="302">
        <v>831</v>
      </c>
      <c r="F5125" s="299" t="s">
        <v>429</v>
      </c>
    </row>
    <row r="5126" spans="1:6" x14ac:dyDescent="0.3">
      <c r="A5126" s="302">
        <v>202403</v>
      </c>
      <c r="B5126" s="299" t="s">
        <v>77</v>
      </c>
      <c r="C5126" s="299" t="s">
        <v>35</v>
      </c>
      <c r="D5126" s="302">
        <v>5</v>
      </c>
      <c r="E5126" s="302">
        <v>832</v>
      </c>
      <c r="F5126" s="299" t="s">
        <v>397</v>
      </c>
    </row>
    <row r="5127" spans="1:6" x14ac:dyDescent="0.3">
      <c r="A5127" s="302">
        <v>202403</v>
      </c>
      <c r="B5127" s="299" t="s">
        <v>77</v>
      </c>
      <c r="C5127" s="299" t="s">
        <v>35</v>
      </c>
      <c r="D5127" s="302">
        <v>35.89473684210526</v>
      </c>
      <c r="E5127" s="302">
        <v>834</v>
      </c>
      <c r="F5127" s="299" t="s">
        <v>364</v>
      </c>
    </row>
    <row r="5128" spans="1:6" x14ac:dyDescent="0.3">
      <c r="A5128" s="302">
        <v>202403</v>
      </c>
      <c r="B5128" s="299" t="s">
        <v>77</v>
      </c>
      <c r="C5128" s="299" t="s">
        <v>35</v>
      </c>
      <c r="D5128" s="302">
        <v>4658.7894736842109</v>
      </c>
      <c r="E5128" s="302">
        <v>840</v>
      </c>
      <c r="F5128" s="299" t="s">
        <v>365</v>
      </c>
    </row>
    <row r="5129" spans="1:6" x14ac:dyDescent="0.3">
      <c r="A5129" s="302">
        <v>202403</v>
      </c>
      <c r="B5129" s="299" t="s">
        <v>77</v>
      </c>
      <c r="C5129" s="299" t="s">
        <v>35</v>
      </c>
      <c r="D5129" s="302">
        <v>2</v>
      </c>
      <c r="E5129" s="302">
        <v>850</v>
      </c>
      <c r="F5129" s="299" t="s">
        <v>366</v>
      </c>
    </row>
    <row r="5130" spans="1:6" x14ac:dyDescent="0.3">
      <c r="A5130" s="302">
        <v>202403</v>
      </c>
      <c r="B5130" s="299" t="s">
        <v>77</v>
      </c>
      <c r="C5130" s="299" t="s">
        <v>35</v>
      </c>
      <c r="D5130" s="302">
        <v>105</v>
      </c>
      <c r="E5130" s="302">
        <v>854</v>
      </c>
      <c r="F5130" s="299" t="s">
        <v>367</v>
      </c>
    </row>
    <row r="5131" spans="1:6" x14ac:dyDescent="0.3">
      <c r="A5131" s="302">
        <v>202403</v>
      </c>
      <c r="B5131" s="299" t="s">
        <v>77</v>
      </c>
      <c r="C5131" s="299" t="s">
        <v>35</v>
      </c>
      <c r="D5131" s="302">
        <v>4535.1578947368425</v>
      </c>
      <c r="E5131" s="302">
        <v>858</v>
      </c>
      <c r="F5131" s="299" t="s">
        <v>368</v>
      </c>
    </row>
    <row r="5132" spans="1:6" x14ac:dyDescent="0.3">
      <c r="A5132" s="302">
        <v>202403</v>
      </c>
      <c r="B5132" s="299" t="s">
        <v>77</v>
      </c>
      <c r="C5132" s="299" t="s">
        <v>35</v>
      </c>
      <c r="D5132" s="302">
        <v>83.526315789473685</v>
      </c>
      <c r="E5132" s="302">
        <v>860</v>
      </c>
      <c r="F5132" s="299" t="s">
        <v>369</v>
      </c>
    </row>
    <row r="5133" spans="1:6" x14ac:dyDescent="0.3">
      <c r="A5133" s="302">
        <v>202403</v>
      </c>
      <c r="B5133" s="299" t="s">
        <v>77</v>
      </c>
      <c r="C5133" s="299" t="s">
        <v>35</v>
      </c>
      <c r="D5133" s="302">
        <v>62623.894736842107</v>
      </c>
      <c r="E5133" s="302">
        <v>862</v>
      </c>
      <c r="F5133" s="299" t="s">
        <v>111</v>
      </c>
    </row>
    <row r="5134" spans="1:6" x14ac:dyDescent="0.3">
      <c r="A5134" s="302">
        <v>202403</v>
      </c>
      <c r="B5134" s="299" t="s">
        <v>77</v>
      </c>
      <c r="C5134" s="299" t="s">
        <v>35</v>
      </c>
      <c r="D5134" s="302">
        <v>1</v>
      </c>
      <c r="E5134" s="302">
        <v>876</v>
      </c>
      <c r="F5134" s="299" t="s">
        <v>370</v>
      </c>
    </row>
    <row r="5135" spans="1:6" x14ac:dyDescent="0.3">
      <c r="A5135" s="302">
        <v>202403</v>
      </c>
      <c r="B5135" s="299" t="s">
        <v>77</v>
      </c>
      <c r="C5135" s="299" t="s">
        <v>35</v>
      </c>
      <c r="D5135" s="302">
        <v>1</v>
      </c>
      <c r="E5135" s="302">
        <v>882</v>
      </c>
      <c r="F5135" s="299" t="s">
        <v>371</v>
      </c>
    </row>
    <row r="5136" spans="1:6" x14ac:dyDescent="0.3">
      <c r="A5136" s="302">
        <v>202403</v>
      </c>
      <c r="B5136" s="299" t="s">
        <v>77</v>
      </c>
      <c r="C5136" s="299" t="s">
        <v>35</v>
      </c>
      <c r="D5136" s="302">
        <v>12.842105263157896</v>
      </c>
      <c r="E5136" s="302">
        <v>887</v>
      </c>
      <c r="F5136" s="299" t="s">
        <v>398</v>
      </c>
    </row>
    <row r="5137" spans="1:6" x14ac:dyDescent="0.3">
      <c r="A5137" s="302">
        <v>202403</v>
      </c>
      <c r="B5137" s="299" t="s">
        <v>77</v>
      </c>
      <c r="C5137" s="299" t="s">
        <v>35</v>
      </c>
      <c r="D5137" s="302">
        <v>6.3157894736842106</v>
      </c>
      <c r="E5137" s="302">
        <v>894</v>
      </c>
      <c r="F5137" s="299" t="s">
        <v>372</v>
      </c>
    </row>
    <row r="5138" spans="1:6" x14ac:dyDescent="0.3">
      <c r="A5138" s="302">
        <v>202403</v>
      </c>
      <c r="B5138" s="299" t="s">
        <v>77</v>
      </c>
      <c r="C5138" s="299" t="s">
        <v>35</v>
      </c>
      <c r="D5138" s="302">
        <v>139.36842105263159</v>
      </c>
      <c r="E5138" s="302">
        <v>952</v>
      </c>
      <c r="F5138" s="299" t="s">
        <v>459</v>
      </c>
    </row>
    <row r="5139" spans="1:6" x14ac:dyDescent="0.3">
      <c r="A5139" s="302">
        <v>202403</v>
      </c>
      <c r="B5139" s="299" t="s">
        <v>77</v>
      </c>
      <c r="C5139" s="299" t="s">
        <v>35</v>
      </c>
      <c r="D5139" s="302">
        <v>1123.7894736842106</v>
      </c>
      <c r="E5139" s="302">
        <v>953</v>
      </c>
      <c r="F5139" s="299" t="s">
        <v>189</v>
      </c>
    </row>
    <row r="5140" spans="1:6" x14ac:dyDescent="0.3">
      <c r="A5140" s="302">
        <v>202403</v>
      </c>
      <c r="B5140" s="299" t="s">
        <v>77</v>
      </c>
      <c r="C5140" s="299" t="s">
        <v>35</v>
      </c>
      <c r="D5140" s="302">
        <v>17.315789473684209</v>
      </c>
      <c r="E5140" s="302">
        <v>954</v>
      </c>
      <c r="F5140" s="299" t="s">
        <v>189</v>
      </c>
    </row>
    <row r="5141" spans="1:6" x14ac:dyDescent="0.3">
      <c r="A5141" s="302">
        <v>202403</v>
      </c>
      <c r="B5141" s="299" t="s">
        <v>77</v>
      </c>
      <c r="C5141" s="299" t="s">
        <v>35</v>
      </c>
      <c r="D5141" s="302">
        <v>0.15789473684210525</v>
      </c>
      <c r="E5141" s="302">
        <v>955</v>
      </c>
      <c r="F5141" s="299" t="s">
        <v>189</v>
      </c>
    </row>
    <row r="5142" spans="1:6" x14ac:dyDescent="0.3">
      <c r="A5142" s="302">
        <v>202403</v>
      </c>
      <c r="B5142" s="299" t="s">
        <v>77</v>
      </c>
      <c r="C5142" s="299" t="s">
        <v>89</v>
      </c>
      <c r="D5142" s="302">
        <v>1</v>
      </c>
      <c r="E5142" s="302">
        <v>0</v>
      </c>
      <c r="F5142" s="299" t="s">
        <v>189</v>
      </c>
    </row>
    <row r="5143" spans="1:6" x14ac:dyDescent="0.3">
      <c r="A5143" s="302">
        <v>202403</v>
      </c>
      <c r="B5143" s="299" t="s">
        <v>77</v>
      </c>
      <c r="C5143" s="299" t="s">
        <v>89</v>
      </c>
      <c r="D5143" s="302">
        <v>1</v>
      </c>
      <c r="E5143" s="302">
        <v>380</v>
      </c>
      <c r="F5143" s="299" t="s">
        <v>107</v>
      </c>
    </row>
    <row r="5144" spans="1:6" x14ac:dyDescent="0.3">
      <c r="A5144" s="302">
        <v>202403</v>
      </c>
      <c r="B5144" s="299" t="s">
        <v>77</v>
      </c>
      <c r="C5144" s="299" t="s">
        <v>89</v>
      </c>
      <c r="D5144" s="302">
        <v>10.421052631578947</v>
      </c>
      <c r="E5144" s="302">
        <v>724</v>
      </c>
      <c r="F5144" s="299" t="s">
        <v>223</v>
      </c>
    </row>
    <row r="5145" spans="1:6" x14ac:dyDescent="0.3">
      <c r="A5145" s="302">
        <v>202403</v>
      </c>
      <c r="B5145" s="299" t="s">
        <v>77</v>
      </c>
      <c r="C5145" s="299" t="s">
        <v>36</v>
      </c>
      <c r="D5145" s="302">
        <v>524.15789473684208</v>
      </c>
      <c r="E5145" s="302">
        <v>4</v>
      </c>
      <c r="F5145" s="299" t="s">
        <v>226</v>
      </c>
    </row>
    <row r="5146" spans="1:6" x14ac:dyDescent="0.3">
      <c r="A5146" s="302">
        <v>202403</v>
      </c>
      <c r="B5146" s="299" t="s">
        <v>77</v>
      </c>
      <c r="C5146" s="299" t="s">
        <v>36</v>
      </c>
      <c r="D5146" s="302">
        <v>567.84210526315792</v>
      </c>
      <c r="E5146" s="302">
        <v>8</v>
      </c>
      <c r="F5146" s="299" t="s">
        <v>227</v>
      </c>
    </row>
    <row r="5147" spans="1:6" x14ac:dyDescent="0.3">
      <c r="A5147" s="302">
        <v>202403</v>
      </c>
      <c r="B5147" s="299" t="s">
        <v>77</v>
      </c>
      <c r="C5147" s="299" t="s">
        <v>36</v>
      </c>
      <c r="D5147" s="302">
        <v>5.7894736842105265</v>
      </c>
      <c r="E5147" s="302">
        <v>10</v>
      </c>
      <c r="F5147" s="299" t="s">
        <v>228</v>
      </c>
    </row>
    <row r="5148" spans="1:6" x14ac:dyDescent="0.3">
      <c r="A5148" s="302">
        <v>202403</v>
      </c>
      <c r="B5148" s="299" t="s">
        <v>77</v>
      </c>
      <c r="C5148" s="299" t="s">
        <v>36</v>
      </c>
      <c r="D5148" s="302">
        <v>8716.4210526315783</v>
      </c>
      <c r="E5148" s="302">
        <v>12</v>
      </c>
      <c r="F5148" s="299" t="s">
        <v>229</v>
      </c>
    </row>
    <row r="5149" spans="1:6" x14ac:dyDescent="0.3">
      <c r="A5149" s="302">
        <v>202403</v>
      </c>
      <c r="B5149" s="299" t="s">
        <v>77</v>
      </c>
      <c r="C5149" s="299" t="s">
        <v>36</v>
      </c>
      <c r="D5149" s="302">
        <v>2.5263157894736841</v>
      </c>
      <c r="E5149" s="302">
        <v>16</v>
      </c>
      <c r="F5149" s="299" t="s">
        <v>399</v>
      </c>
    </row>
    <row r="5150" spans="1:6" x14ac:dyDescent="0.3">
      <c r="A5150" s="302">
        <v>202403</v>
      </c>
      <c r="B5150" s="299" t="s">
        <v>77</v>
      </c>
      <c r="C5150" s="299" t="s">
        <v>36</v>
      </c>
      <c r="D5150" s="302">
        <v>208.52631578947367</v>
      </c>
      <c r="E5150" s="302">
        <v>20</v>
      </c>
      <c r="F5150" s="299" t="s">
        <v>230</v>
      </c>
    </row>
    <row r="5151" spans="1:6" x14ac:dyDescent="0.3">
      <c r="A5151" s="302">
        <v>202403</v>
      </c>
      <c r="B5151" s="299" t="s">
        <v>77</v>
      </c>
      <c r="C5151" s="299" t="s">
        <v>36</v>
      </c>
      <c r="D5151" s="302">
        <v>327.57894736842104</v>
      </c>
      <c r="E5151" s="302">
        <v>24</v>
      </c>
      <c r="F5151" s="299" t="s">
        <v>231</v>
      </c>
    </row>
    <row r="5152" spans="1:6" x14ac:dyDescent="0.3">
      <c r="A5152" s="302">
        <v>202403</v>
      </c>
      <c r="B5152" s="299" t="s">
        <v>77</v>
      </c>
      <c r="C5152" s="299" t="s">
        <v>36</v>
      </c>
      <c r="D5152" s="302">
        <v>5.4736842105263159</v>
      </c>
      <c r="E5152" s="302">
        <v>28</v>
      </c>
      <c r="F5152" s="299" t="s">
        <v>373</v>
      </c>
    </row>
    <row r="5153" spans="1:6" x14ac:dyDescent="0.3">
      <c r="A5153" s="302">
        <v>202403</v>
      </c>
      <c r="B5153" s="299" t="s">
        <v>77</v>
      </c>
      <c r="C5153" s="299" t="s">
        <v>36</v>
      </c>
      <c r="D5153" s="302">
        <v>121</v>
      </c>
      <c r="E5153" s="302">
        <v>31</v>
      </c>
      <c r="F5153" s="299" t="s">
        <v>232</v>
      </c>
    </row>
    <row r="5154" spans="1:6" x14ac:dyDescent="0.3">
      <c r="A5154" s="302">
        <v>202403</v>
      </c>
      <c r="B5154" s="299" t="s">
        <v>77</v>
      </c>
      <c r="C5154" s="299" t="s">
        <v>36</v>
      </c>
      <c r="D5154" s="302">
        <v>24917.57894736842</v>
      </c>
      <c r="E5154" s="302">
        <v>32</v>
      </c>
      <c r="F5154" s="299" t="s">
        <v>183</v>
      </c>
    </row>
    <row r="5155" spans="1:6" x14ac:dyDescent="0.3">
      <c r="A5155" s="302">
        <v>202403</v>
      </c>
      <c r="B5155" s="299" t="s">
        <v>77</v>
      </c>
      <c r="C5155" s="299" t="s">
        <v>36</v>
      </c>
      <c r="D5155" s="302">
        <v>387.73684210526318</v>
      </c>
      <c r="E5155" s="302">
        <v>36</v>
      </c>
      <c r="F5155" s="299" t="s">
        <v>233</v>
      </c>
    </row>
    <row r="5156" spans="1:6" x14ac:dyDescent="0.3">
      <c r="A5156" s="302">
        <v>202403</v>
      </c>
      <c r="B5156" s="299" t="s">
        <v>77</v>
      </c>
      <c r="C5156" s="299" t="s">
        <v>36</v>
      </c>
      <c r="D5156" s="302">
        <v>1149.7368421052631</v>
      </c>
      <c r="E5156" s="302">
        <v>40</v>
      </c>
      <c r="F5156" s="299" t="s">
        <v>100</v>
      </c>
    </row>
    <row r="5157" spans="1:6" x14ac:dyDescent="0.3">
      <c r="A5157" s="302">
        <v>202403</v>
      </c>
      <c r="B5157" s="299" t="s">
        <v>77</v>
      </c>
      <c r="C5157" s="299" t="s">
        <v>36</v>
      </c>
      <c r="D5157" s="302">
        <v>5.2631578947368418E-2</v>
      </c>
      <c r="E5157" s="302">
        <v>44</v>
      </c>
      <c r="F5157" s="299" t="s">
        <v>234</v>
      </c>
    </row>
    <row r="5158" spans="1:6" x14ac:dyDescent="0.3">
      <c r="A5158" s="302">
        <v>202403</v>
      </c>
      <c r="B5158" s="299" t="s">
        <v>77</v>
      </c>
      <c r="C5158" s="299" t="s">
        <v>36</v>
      </c>
      <c r="D5158" s="302">
        <v>2</v>
      </c>
      <c r="E5158" s="302">
        <v>48</v>
      </c>
      <c r="F5158" s="299" t="s">
        <v>235</v>
      </c>
    </row>
    <row r="5159" spans="1:6" x14ac:dyDescent="0.3">
      <c r="A5159" s="302">
        <v>202403</v>
      </c>
      <c r="B5159" s="299" t="s">
        <v>77</v>
      </c>
      <c r="C5159" s="299" t="s">
        <v>36</v>
      </c>
      <c r="D5159" s="302">
        <v>6000.3684210526317</v>
      </c>
      <c r="E5159" s="302">
        <v>50</v>
      </c>
      <c r="F5159" s="299" t="s">
        <v>236</v>
      </c>
    </row>
    <row r="5160" spans="1:6" x14ac:dyDescent="0.3">
      <c r="A5160" s="302">
        <v>202403</v>
      </c>
      <c r="B5160" s="299" t="s">
        <v>77</v>
      </c>
      <c r="C5160" s="299" t="s">
        <v>36</v>
      </c>
      <c r="D5160" s="302">
        <v>1578.421052631579</v>
      </c>
      <c r="E5160" s="302">
        <v>51</v>
      </c>
      <c r="F5160" s="299" t="s">
        <v>237</v>
      </c>
    </row>
    <row r="5161" spans="1:6" x14ac:dyDescent="0.3">
      <c r="A5161" s="302">
        <v>202403</v>
      </c>
      <c r="B5161" s="299" t="s">
        <v>77</v>
      </c>
      <c r="C5161" s="299" t="s">
        <v>36</v>
      </c>
      <c r="D5161" s="302">
        <v>5.8421052631578947</v>
      </c>
      <c r="E5161" s="302">
        <v>52</v>
      </c>
      <c r="F5161" s="299" t="s">
        <v>238</v>
      </c>
    </row>
    <row r="5162" spans="1:6" x14ac:dyDescent="0.3">
      <c r="A5162" s="302">
        <v>202403</v>
      </c>
      <c r="B5162" s="299" t="s">
        <v>77</v>
      </c>
      <c r="C5162" s="299" t="s">
        <v>36</v>
      </c>
      <c r="D5162" s="302">
        <v>4123.105263157895</v>
      </c>
      <c r="E5162" s="302">
        <v>56</v>
      </c>
      <c r="F5162" s="299" t="s">
        <v>239</v>
      </c>
    </row>
    <row r="5163" spans="1:6" x14ac:dyDescent="0.3">
      <c r="A5163" s="302">
        <v>202403</v>
      </c>
      <c r="B5163" s="299" t="s">
        <v>77</v>
      </c>
      <c r="C5163" s="299" t="s">
        <v>36</v>
      </c>
      <c r="D5163" s="302">
        <v>7</v>
      </c>
      <c r="E5163" s="302">
        <v>60</v>
      </c>
      <c r="F5163" s="299" t="s">
        <v>240</v>
      </c>
    </row>
    <row r="5164" spans="1:6" x14ac:dyDescent="0.3">
      <c r="A5164" s="302">
        <v>202403</v>
      </c>
      <c r="B5164" s="299" t="s">
        <v>77</v>
      </c>
      <c r="C5164" s="299" t="s">
        <v>36</v>
      </c>
      <c r="D5164" s="302">
        <v>9.526315789473685</v>
      </c>
      <c r="E5164" s="302">
        <v>64</v>
      </c>
      <c r="F5164" s="299" t="s">
        <v>374</v>
      </c>
    </row>
    <row r="5165" spans="1:6" x14ac:dyDescent="0.3">
      <c r="A5165" s="302">
        <v>202403</v>
      </c>
      <c r="B5165" s="299" t="s">
        <v>77</v>
      </c>
      <c r="C5165" s="299" t="s">
        <v>36</v>
      </c>
      <c r="D5165" s="302">
        <v>15242.578947368422</v>
      </c>
      <c r="E5165" s="302">
        <v>68</v>
      </c>
      <c r="F5165" s="299" t="s">
        <v>241</v>
      </c>
    </row>
    <row r="5166" spans="1:6" x14ac:dyDescent="0.3">
      <c r="A5166" s="302">
        <v>202403</v>
      </c>
      <c r="B5166" s="299" t="s">
        <v>77</v>
      </c>
      <c r="C5166" s="299" t="s">
        <v>36</v>
      </c>
      <c r="D5166" s="302">
        <v>211.57894736842104</v>
      </c>
      <c r="E5166" s="302">
        <v>70</v>
      </c>
      <c r="F5166" s="299" t="s">
        <v>242</v>
      </c>
    </row>
    <row r="5167" spans="1:6" x14ac:dyDescent="0.3">
      <c r="A5167" s="302">
        <v>202403</v>
      </c>
      <c r="B5167" s="299" t="s">
        <v>77</v>
      </c>
      <c r="C5167" s="299" t="s">
        <v>36</v>
      </c>
      <c r="D5167" s="302">
        <v>5</v>
      </c>
      <c r="E5167" s="302">
        <v>72</v>
      </c>
      <c r="F5167" s="299" t="s">
        <v>375</v>
      </c>
    </row>
    <row r="5168" spans="1:6" x14ac:dyDescent="0.3">
      <c r="A5168" s="302">
        <v>202403</v>
      </c>
      <c r="B5168" s="299" t="s">
        <v>77</v>
      </c>
      <c r="C5168" s="299" t="s">
        <v>36</v>
      </c>
      <c r="D5168" s="302">
        <v>1</v>
      </c>
      <c r="E5168" s="302">
        <v>74</v>
      </c>
      <c r="F5168" s="299" t="s">
        <v>400</v>
      </c>
    </row>
    <row r="5169" spans="1:6" x14ac:dyDescent="0.3">
      <c r="A5169" s="302">
        <v>202403</v>
      </c>
      <c r="B5169" s="299" t="s">
        <v>77</v>
      </c>
      <c r="C5169" s="299" t="s">
        <v>36</v>
      </c>
      <c r="D5169" s="302">
        <v>12984.473684210527</v>
      </c>
      <c r="E5169" s="302">
        <v>76</v>
      </c>
      <c r="F5169" s="299" t="s">
        <v>243</v>
      </c>
    </row>
    <row r="5170" spans="1:6" x14ac:dyDescent="0.3">
      <c r="A5170" s="302">
        <v>202403</v>
      </c>
      <c r="B5170" s="299" t="s">
        <v>77</v>
      </c>
      <c r="C5170" s="299" t="s">
        <v>36</v>
      </c>
      <c r="D5170" s="302">
        <v>14</v>
      </c>
      <c r="E5170" s="302">
        <v>84</v>
      </c>
      <c r="F5170" s="299" t="s">
        <v>401</v>
      </c>
    </row>
    <row r="5171" spans="1:6" x14ac:dyDescent="0.3">
      <c r="A5171" s="302">
        <v>202403</v>
      </c>
      <c r="B5171" s="299" t="s">
        <v>77</v>
      </c>
      <c r="C5171" s="299" t="s">
        <v>36</v>
      </c>
      <c r="D5171" s="302">
        <v>9</v>
      </c>
      <c r="E5171" s="302">
        <v>86</v>
      </c>
      <c r="F5171" s="299" t="s">
        <v>244</v>
      </c>
    </row>
    <row r="5172" spans="1:6" x14ac:dyDescent="0.3">
      <c r="A5172" s="302">
        <v>202403</v>
      </c>
      <c r="B5172" s="299" t="s">
        <v>77</v>
      </c>
      <c r="C5172" s="299" t="s">
        <v>36</v>
      </c>
      <c r="D5172" s="302">
        <v>5</v>
      </c>
      <c r="E5172" s="302">
        <v>92</v>
      </c>
      <c r="F5172" s="299" t="s">
        <v>376</v>
      </c>
    </row>
    <row r="5173" spans="1:6" x14ac:dyDescent="0.3">
      <c r="A5173" s="302">
        <v>202403</v>
      </c>
      <c r="B5173" s="299" t="s">
        <v>77</v>
      </c>
      <c r="C5173" s="299" t="s">
        <v>36</v>
      </c>
      <c r="D5173" s="302">
        <v>1</v>
      </c>
      <c r="E5173" s="302">
        <v>96</v>
      </c>
      <c r="F5173" s="299" t="s">
        <v>377</v>
      </c>
    </row>
    <row r="5174" spans="1:6" x14ac:dyDescent="0.3">
      <c r="A5174" s="302">
        <v>202403</v>
      </c>
      <c r="B5174" s="299" t="s">
        <v>77</v>
      </c>
      <c r="C5174" s="299" t="s">
        <v>36</v>
      </c>
      <c r="D5174" s="302">
        <v>22320.052631578947</v>
      </c>
      <c r="E5174" s="302">
        <v>100</v>
      </c>
      <c r="F5174" s="299" t="s">
        <v>101</v>
      </c>
    </row>
    <row r="5175" spans="1:6" x14ac:dyDescent="0.3">
      <c r="A5175" s="302">
        <v>202403</v>
      </c>
      <c r="B5175" s="299" t="s">
        <v>77</v>
      </c>
      <c r="C5175" s="299" t="s">
        <v>36</v>
      </c>
      <c r="D5175" s="302">
        <v>22.05263157894737</v>
      </c>
      <c r="E5175" s="302">
        <v>104</v>
      </c>
      <c r="F5175" s="299" t="s">
        <v>245</v>
      </c>
    </row>
    <row r="5176" spans="1:6" x14ac:dyDescent="0.3">
      <c r="A5176" s="302">
        <v>202403</v>
      </c>
      <c r="B5176" s="299" t="s">
        <v>77</v>
      </c>
      <c r="C5176" s="299" t="s">
        <v>36</v>
      </c>
      <c r="D5176" s="302">
        <v>45</v>
      </c>
      <c r="E5176" s="302">
        <v>108</v>
      </c>
      <c r="F5176" s="299" t="s">
        <v>246</v>
      </c>
    </row>
    <row r="5177" spans="1:6" x14ac:dyDescent="0.3">
      <c r="A5177" s="302">
        <v>202403</v>
      </c>
      <c r="B5177" s="299" t="s">
        <v>77</v>
      </c>
      <c r="C5177" s="299" t="s">
        <v>36</v>
      </c>
      <c r="D5177" s="302">
        <v>819.9473684210526</v>
      </c>
      <c r="E5177" s="302">
        <v>112</v>
      </c>
      <c r="F5177" s="299" t="s">
        <v>247</v>
      </c>
    </row>
    <row r="5178" spans="1:6" x14ac:dyDescent="0.3">
      <c r="A5178" s="302">
        <v>202403</v>
      </c>
      <c r="B5178" s="299" t="s">
        <v>77</v>
      </c>
      <c r="C5178" s="299" t="s">
        <v>36</v>
      </c>
      <c r="D5178" s="302">
        <v>3</v>
      </c>
      <c r="E5178" s="302">
        <v>116</v>
      </c>
      <c r="F5178" s="299" t="s">
        <v>248</v>
      </c>
    </row>
    <row r="5179" spans="1:6" x14ac:dyDescent="0.3">
      <c r="A5179" s="302">
        <v>202403</v>
      </c>
      <c r="B5179" s="299" t="s">
        <v>77</v>
      </c>
      <c r="C5179" s="299" t="s">
        <v>36</v>
      </c>
      <c r="D5179" s="302">
        <v>1750.6315789473683</v>
      </c>
      <c r="E5179" s="302">
        <v>120</v>
      </c>
      <c r="F5179" s="299" t="s">
        <v>249</v>
      </c>
    </row>
    <row r="5180" spans="1:6" x14ac:dyDescent="0.3">
      <c r="A5180" s="302">
        <v>202403</v>
      </c>
      <c r="B5180" s="299" t="s">
        <v>77</v>
      </c>
      <c r="C5180" s="299" t="s">
        <v>36</v>
      </c>
      <c r="D5180" s="302">
        <v>570.36842105263156</v>
      </c>
      <c r="E5180" s="302">
        <v>124</v>
      </c>
      <c r="F5180" s="299" t="s">
        <v>250</v>
      </c>
    </row>
    <row r="5181" spans="1:6" x14ac:dyDescent="0.3">
      <c r="A5181" s="302">
        <v>202403</v>
      </c>
      <c r="B5181" s="299" t="s">
        <v>77</v>
      </c>
      <c r="C5181" s="299" t="s">
        <v>36</v>
      </c>
      <c r="D5181" s="302">
        <v>582.57894736842104</v>
      </c>
      <c r="E5181" s="302">
        <v>132</v>
      </c>
      <c r="F5181" s="299" t="s">
        <v>251</v>
      </c>
    </row>
    <row r="5182" spans="1:6" x14ac:dyDescent="0.3">
      <c r="A5182" s="302">
        <v>202403</v>
      </c>
      <c r="B5182" s="299" t="s">
        <v>77</v>
      </c>
      <c r="C5182" s="299" t="s">
        <v>36</v>
      </c>
      <c r="D5182" s="302">
        <v>48.421052631578945</v>
      </c>
      <c r="E5182" s="302">
        <v>140</v>
      </c>
      <c r="F5182" s="299" t="s">
        <v>378</v>
      </c>
    </row>
    <row r="5183" spans="1:6" x14ac:dyDescent="0.3">
      <c r="A5183" s="302">
        <v>202403</v>
      </c>
      <c r="B5183" s="299" t="s">
        <v>77</v>
      </c>
      <c r="C5183" s="299" t="s">
        <v>36</v>
      </c>
      <c r="D5183" s="302">
        <v>135.10526315789474</v>
      </c>
      <c r="E5183" s="302">
        <v>144</v>
      </c>
      <c r="F5183" s="299" t="s">
        <v>253</v>
      </c>
    </row>
    <row r="5184" spans="1:6" x14ac:dyDescent="0.3">
      <c r="A5184" s="302">
        <v>202403</v>
      </c>
      <c r="B5184" s="299" t="s">
        <v>77</v>
      </c>
      <c r="C5184" s="299" t="s">
        <v>36</v>
      </c>
      <c r="D5184" s="302">
        <v>25.842105263157894</v>
      </c>
      <c r="E5184" s="302">
        <v>148</v>
      </c>
      <c r="F5184" s="299" t="s">
        <v>379</v>
      </c>
    </row>
    <row r="5185" spans="1:6" x14ac:dyDescent="0.3">
      <c r="A5185" s="302">
        <v>202403</v>
      </c>
      <c r="B5185" s="299" t="s">
        <v>77</v>
      </c>
      <c r="C5185" s="299" t="s">
        <v>36</v>
      </c>
      <c r="D5185" s="302">
        <v>5714.5789473684208</v>
      </c>
      <c r="E5185" s="302">
        <v>152</v>
      </c>
      <c r="F5185" s="299" t="s">
        <v>254</v>
      </c>
    </row>
    <row r="5186" spans="1:6" x14ac:dyDescent="0.3">
      <c r="A5186" s="302">
        <v>202403</v>
      </c>
      <c r="B5186" s="299" t="s">
        <v>77</v>
      </c>
      <c r="C5186" s="299" t="s">
        <v>36</v>
      </c>
      <c r="D5186" s="302">
        <v>27537.42105263158</v>
      </c>
      <c r="E5186" s="302">
        <v>156</v>
      </c>
      <c r="F5186" s="299" t="s">
        <v>112</v>
      </c>
    </row>
    <row r="5187" spans="1:6" x14ac:dyDescent="0.3">
      <c r="A5187" s="302">
        <v>202403</v>
      </c>
      <c r="B5187" s="299" t="s">
        <v>77</v>
      </c>
      <c r="C5187" s="299" t="s">
        <v>36</v>
      </c>
      <c r="D5187" s="302">
        <v>49.842105263157897</v>
      </c>
      <c r="E5187" s="302">
        <v>158</v>
      </c>
      <c r="F5187" s="299" t="s">
        <v>255</v>
      </c>
    </row>
    <row r="5188" spans="1:6" x14ac:dyDescent="0.3">
      <c r="A5188" s="302">
        <v>202403</v>
      </c>
      <c r="B5188" s="299" t="s">
        <v>77</v>
      </c>
      <c r="C5188" s="299" t="s">
        <v>36</v>
      </c>
      <c r="D5188" s="302">
        <v>1</v>
      </c>
      <c r="E5188" s="302">
        <v>162</v>
      </c>
      <c r="F5188" s="299" t="s">
        <v>256</v>
      </c>
    </row>
    <row r="5189" spans="1:6" x14ac:dyDescent="0.3">
      <c r="A5189" s="302">
        <v>202403</v>
      </c>
      <c r="B5189" s="299" t="s">
        <v>77</v>
      </c>
      <c r="C5189" s="299" t="s">
        <v>36</v>
      </c>
      <c r="D5189" s="302">
        <v>1</v>
      </c>
      <c r="E5189" s="302">
        <v>166</v>
      </c>
      <c r="F5189" s="299" t="s">
        <v>422</v>
      </c>
    </row>
    <row r="5190" spans="1:6" x14ac:dyDescent="0.3">
      <c r="A5190" s="302">
        <v>202403</v>
      </c>
      <c r="B5190" s="299" t="s">
        <v>77</v>
      </c>
      <c r="C5190" s="299" t="s">
        <v>36</v>
      </c>
      <c r="D5190" s="302">
        <v>82263.263157894733</v>
      </c>
      <c r="E5190" s="302">
        <v>170</v>
      </c>
      <c r="F5190" s="299" t="s">
        <v>102</v>
      </c>
    </row>
    <row r="5191" spans="1:6" x14ac:dyDescent="0.3">
      <c r="A5191" s="302">
        <v>202403</v>
      </c>
      <c r="B5191" s="299" t="s">
        <v>77</v>
      </c>
      <c r="C5191" s="299" t="s">
        <v>36</v>
      </c>
      <c r="D5191" s="302">
        <v>13.052631578947368</v>
      </c>
      <c r="E5191" s="302">
        <v>174</v>
      </c>
      <c r="F5191" s="299" t="s">
        <v>257</v>
      </c>
    </row>
    <row r="5192" spans="1:6" x14ac:dyDescent="0.3">
      <c r="A5192" s="302">
        <v>202403</v>
      </c>
      <c r="B5192" s="299" t="s">
        <v>77</v>
      </c>
      <c r="C5192" s="299" t="s">
        <v>36</v>
      </c>
      <c r="D5192" s="302">
        <v>443.26315789473682</v>
      </c>
      <c r="E5192" s="302">
        <v>178</v>
      </c>
      <c r="F5192" s="299" t="s">
        <v>258</v>
      </c>
    </row>
    <row r="5193" spans="1:6" x14ac:dyDescent="0.3">
      <c r="A5193" s="302">
        <v>202403</v>
      </c>
      <c r="B5193" s="299" t="s">
        <v>77</v>
      </c>
      <c r="C5193" s="299" t="s">
        <v>36</v>
      </c>
      <c r="D5193" s="302">
        <v>68.94736842105263</v>
      </c>
      <c r="E5193" s="302">
        <v>180</v>
      </c>
      <c r="F5193" s="299" t="s">
        <v>259</v>
      </c>
    </row>
    <row r="5194" spans="1:6" x14ac:dyDescent="0.3">
      <c r="A5194" s="302">
        <v>202403</v>
      </c>
      <c r="B5194" s="299" t="s">
        <v>77</v>
      </c>
      <c r="C5194" s="299" t="s">
        <v>36</v>
      </c>
      <c r="D5194" s="302">
        <v>2</v>
      </c>
      <c r="E5194" s="302">
        <v>184</v>
      </c>
      <c r="F5194" s="299" t="s">
        <v>402</v>
      </c>
    </row>
    <row r="5195" spans="1:6" x14ac:dyDescent="0.3">
      <c r="A5195" s="302">
        <v>202403</v>
      </c>
      <c r="B5195" s="299" t="s">
        <v>77</v>
      </c>
      <c r="C5195" s="299" t="s">
        <v>36</v>
      </c>
      <c r="D5195" s="302">
        <v>532.52631578947364</v>
      </c>
      <c r="E5195" s="302">
        <v>188</v>
      </c>
      <c r="F5195" s="299" t="s">
        <v>260</v>
      </c>
    </row>
    <row r="5196" spans="1:6" x14ac:dyDescent="0.3">
      <c r="A5196" s="302">
        <v>202403</v>
      </c>
      <c r="B5196" s="299" t="s">
        <v>77</v>
      </c>
      <c r="C5196" s="299" t="s">
        <v>36</v>
      </c>
      <c r="D5196" s="302">
        <v>719</v>
      </c>
      <c r="E5196" s="302">
        <v>191</v>
      </c>
      <c r="F5196" s="299" t="s">
        <v>103</v>
      </c>
    </row>
    <row r="5197" spans="1:6" x14ac:dyDescent="0.3">
      <c r="A5197" s="302">
        <v>202403</v>
      </c>
      <c r="B5197" s="299" t="s">
        <v>77</v>
      </c>
      <c r="C5197" s="299" t="s">
        <v>36</v>
      </c>
      <c r="D5197" s="302">
        <v>15791.052631578947</v>
      </c>
      <c r="E5197" s="302">
        <v>192</v>
      </c>
      <c r="F5197" s="299" t="s">
        <v>261</v>
      </c>
    </row>
    <row r="5198" spans="1:6" x14ac:dyDescent="0.3">
      <c r="A5198" s="302">
        <v>202403</v>
      </c>
      <c r="B5198" s="299" t="s">
        <v>77</v>
      </c>
      <c r="C5198" s="299" t="s">
        <v>36</v>
      </c>
      <c r="D5198" s="302">
        <v>169.05263157894737</v>
      </c>
      <c r="E5198" s="302">
        <v>196</v>
      </c>
      <c r="F5198" s="299" t="s">
        <v>120</v>
      </c>
    </row>
    <row r="5199" spans="1:6" x14ac:dyDescent="0.3">
      <c r="A5199" s="302">
        <v>202403</v>
      </c>
      <c r="B5199" s="299" t="s">
        <v>77</v>
      </c>
      <c r="C5199" s="299" t="s">
        <v>36</v>
      </c>
      <c r="D5199" s="302">
        <v>1036.3157894736842</v>
      </c>
      <c r="E5199" s="302">
        <v>203</v>
      </c>
      <c r="F5199" s="299" t="s">
        <v>224</v>
      </c>
    </row>
    <row r="5200" spans="1:6" x14ac:dyDescent="0.3">
      <c r="A5200" s="302">
        <v>202403</v>
      </c>
      <c r="B5200" s="299" t="s">
        <v>77</v>
      </c>
      <c r="C5200" s="299" t="s">
        <v>36</v>
      </c>
      <c r="D5200" s="302">
        <v>171.68421052631578</v>
      </c>
      <c r="E5200" s="302">
        <v>204</v>
      </c>
      <c r="F5200" s="299" t="s">
        <v>262</v>
      </c>
    </row>
    <row r="5201" spans="1:6" x14ac:dyDescent="0.3">
      <c r="A5201" s="302">
        <v>202403</v>
      </c>
      <c r="B5201" s="299" t="s">
        <v>77</v>
      </c>
      <c r="C5201" s="299" t="s">
        <v>36</v>
      </c>
      <c r="D5201" s="302">
        <v>1121</v>
      </c>
      <c r="E5201" s="302">
        <v>208</v>
      </c>
      <c r="F5201" s="299" t="s">
        <v>113</v>
      </c>
    </row>
    <row r="5202" spans="1:6" x14ac:dyDescent="0.3">
      <c r="A5202" s="302">
        <v>202403</v>
      </c>
      <c r="B5202" s="299" t="s">
        <v>77</v>
      </c>
      <c r="C5202" s="299" t="s">
        <v>36</v>
      </c>
      <c r="D5202" s="302">
        <v>74.84210526315789</v>
      </c>
      <c r="E5202" s="302">
        <v>212</v>
      </c>
      <c r="F5202" s="299" t="s">
        <v>263</v>
      </c>
    </row>
    <row r="5203" spans="1:6" x14ac:dyDescent="0.3">
      <c r="A5203" s="302">
        <v>202403</v>
      </c>
      <c r="B5203" s="299" t="s">
        <v>77</v>
      </c>
      <c r="C5203" s="299" t="s">
        <v>36</v>
      </c>
      <c r="D5203" s="302">
        <v>13265.631578947368</v>
      </c>
      <c r="E5203" s="302">
        <v>214</v>
      </c>
      <c r="F5203" s="299" t="s">
        <v>225</v>
      </c>
    </row>
    <row r="5204" spans="1:6" x14ac:dyDescent="0.3">
      <c r="A5204" s="302">
        <v>202403</v>
      </c>
      <c r="B5204" s="299" t="s">
        <v>77</v>
      </c>
      <c r="C5204" s="299" t="s">
        <v>36</v>
      </c>
      <c r="D5204" s="302">
        <v>32554.36842105263</v>
      </c>
      <c r="E5204" s="302">
        <v>218</v>
      </c>
      <c r="F5204" s="299" t="s">
        <v>114</v>
      </c>
    </row>
    <row r="5205" spans="1:6" x14ac:dyDescent="0.3">
      <c r="A5205" s="302">
        <v>202403</v>
      </c>
      <c r="B5205" s="299" t="s">
        <v>77</v>
      </c>
      <c r="C5205" s="299" t="s">
        <v>36</v>
      </c>
      <c r="D5205" s="302">
        <v>4935.2105263157891</v>
      </c>
      <c r="E5205" s="302">
        <v>222</v>
      </c>
      <c r="F5205" s="299" t="s">
        <v>264</v>
      </c>
    </row>
    <row r="5206" spans="1:6" x14ac:dyDescent="0.3">
      <c r="A5206" s="302">
        <v>202403</v>
      </c>
      <c r="B5206" s="299" t="s">
        <v>77</v>
      </c>
      <c r="C5206" s="299" t="s">
        <v>36</v>
      </c>
      <c r="D5206" s="302">
        <v>1401.1052631578948</v>
      </c>
      <c r="E5206" s="302">
        <v>226</v>
      </c>
      <c r="F5206" s="299" t="s">
        <v>265</v>
      </c>
    </row>
    <row r="5207" spans="1:6" x14ac:dyDescent="0.3">
      <c r="A5207" s="302">
        <v>202403</v>
      </c>
      <c r="B5207" s="299" t="s">
        <v>77</v>
      </c>
      <c r="C5207" s="299" t="s">
        <v>36</v>
      </c>
      <c r="D5207" s="302">
        <v>124.26315789473684</v>
      </c>
      <c r="E5207" s="302">
        <v>231</v>
      </c>
      <c r="F5207" s="299" t="s">
        <v>266</v>
      </c>
    </row>
    <row r="5208" spans="1:6" x14ac:dyDescent="0.3">
      <c r="A5208" s="302">
        <v>202403</v>
      </c>
      <c r="B5208" s="299" t="s">
        <v>77</v>
      </c>
      <c r="C5208" s="299" t="s">
        <v>36</v>
      </c>
      <c r="D5208" s="302">
        <v>48.578947368421055</v>
      </c>
      <c r="E5208" s="302">
        <v>232</v>
      </c>
      <c r="F5208" s="299" t="s">
        <v>380</v>
      </c>
    </row>
    <row r="5209" spans="1:6" x14ac:dyDescent="0.3">
      <c r="A5209" s="302">
        <v>202403</v>
      </c>
      <c r="B5209" s="299" t="s">
        <v>77</v>
      </c>
      <c r="C5209" s="299" t="s">
        <v>36</v>
      </c>
      <c r="D5209" s="302">
        <v>268.4736842105263</v>
      </c>
      <c r="E5209" s="302">
        <v>233</v>
      </c>
      <c r="F5209" s="299" t="s">
        <v>104</v>
      </c>
    </row>
    <row r="5210" spans="1:6" x14ac:dyDescent="0.3">
      <c r="A5210" s="302">
        <v>202403</v>
      </c>
      <c r="B5210" s="299" t="s">
        <v>77</v>
      </c>
      <c r="C5210" s="299" t="s">
        <v>36</v>
      </c>
      <c r="D5210" s="302">
        <v>2</v>
      </c>
      <c r="E5210" s="302">
        <v>234</v>
      </c>
      <c r="F5210" s="299" t="s">
        <v>267</v>
      </c>
    </row>
    <row r="5211" spans="1:6" x14ac:dyDescent="0.3">
      <c r="A5211" s="302">
        <v>202403</v>
      </c>
      <c r="B5211" s="299" t="s">
        <v>77</v>
      </c>
      <c r="C5211" s="299" t="s">
        <v>36</v>
      </c>
      <c r="D5211" s="302">
        <v>1.3157894736842106</v>
      </c>
      <c r="E5211" s="302">
        <v>238</v>
      </c>
      <c r="F5211" s="299" t="s">
        <v>403</v>
      </c>
    </row>
    <row r="5212" spans="1:6" x14ac:dyDescent="0.3">
      <c r="A5212" s="302">
        <v>202403</v>
      </c>
      <c r="B5212" s="299" t="s">
        <v>77</v>
      </c>
      <c r="C5212" s="299" t="s">
        <v>36</v>
      </c>
      <c r="D5212" s="302">
        <v>4.7368421052631575</v>
      </c>
      <c r="E5212" s="302">
        <v>239</v>
      </c>
      <c r="F5212" s="299" t="s">
        <v>404</v>
      </c>
    </row>
    <row r="5213" spans="1:6" x14ac:dyDescent="0.3">
      <c r="A5213" s="302">
        <v>202403</v>
      </c>
      <c r="B5213" s="299" t="s">
        <v>77</v>
      </c>
      <c r="C5213" s="299" t="s">
        <v>36</v>
      </c>
      <c r="D5213" s="302">
        <v>7.8947368421052628</v>
      </c>
      <c r="E5213" s="302">
        <v>242</v>
      </c>
      <c r="F5213" s="299" t="s">
        <v>405</v>
      </c>
    </row>
    <row r="5214" spans="1:6" x14ac:dyDescent="0.3">
      <c r="A5214" s="302">
        <v>202403</v>
      </c>
      <c r="B5214" s="299" t="s">
        <v>77</v>
      </c>
      <c r="C5214" s="299" t="s">
        <v>36</v>
      </c>
      <c r="D5214" s="302">
        <v>907.57894736842104</v>
      </c>
      <c r="E5214" s="302">
        <v>246</v>
      </c>
      <c r="F5214" s="299" t="s">
        <v>116</v>
      </c>
    </row>
    <row r="5215" spans="1:6" x14ac:dyDescent="0.3">
      <c r="A5215" s="302">
        <v>202403</v>
      </c>
      <c r="B5215" s="299" t="s">
        <v>77</v>
      </c>
      <c r="C5215" s="299" t="s">
        <v>36</v>
      </c>
      <c r="D5215" s="302">
        <v>1</v>
      </c>
      <c r="E5215" s="302">
        <v>249</v>
      </c>
      <c r="F5215" s="299" t="s">
        <v>218</v>
      </c>
    </row>
    <row r="5216" spans="1:6" x14ac:dyDescent="0.3">
      <c r="A5216" s="302">
        <v>202403</v>
      </c>
      <c r="B5216" s="299" t="s">
        <v>77</v>
      </c>
      <c r="C5216" s="299" t="s">
        <v>36</v>
      </c>
      <c r="D5216" s="302">
        <v>21904.57894736842</v>
      </c>
      <c r="E5216" s="302">
        <v>250</v>
      </c>
      <c r="F5216" s="299" t="s">
        <v>105</v>
      </c>
    </row>
    <row r="5217" spans="1:6" x14ac:dyDescent="0.3">
      <c r="A5217" s="302">
        <v>202403</v>
      </c>
      <c r="B5217" s="299" t="s">
        <v>77</v>
      </c>
      <c r="C5217" s="299" t="s">
        <v>36</v>
      </c>
      <c r="D5217" s="302">
        <v>1</v>
      </c>
      <c r="E5217" s="302">
        <v>254</v>
      </c>
      <c r="F5217" s="299" t="s">
        <v>406</v>
      </c>
    </row>
    <row r="5218" spans="1:6" x14ac:dyDescent="0.3">
      <c r="A5218" s="302">
        <v>202403</v>
      </c>
      <c r="B5218" s="299" t="s">
        <v>77</v>
      </c>
      <c r="C5218" s="299" t="s">
        <v>36</v>
      </c>
      <c r="D5218" s="302">
        <v>7.3684210526315788</v>
      </c>
      <c r="E5218" s="302">
        <v>258</v>
      </c>
      <c r="F5218" s="299" t="s">
        <v>407</v>
      </c>
    </row>
    <row r="5219" spans="1:6" x14ac:dyDescent="0.3">
      <c r="A5219" s="302">
        <v>202403</v>
      </c>
      <c r="B5219" s="299" t="s">
        <v>77</v>
      </c>
      <c r="C5219" s="299" t="s">
        <v>36</v>
      </c>
      <c r="D5219" s="302">
        <v>1</v>
      </c>
      <c r="E5219" s="302">
        <v>260</v>
      </c>
      <c r="F5219" s="299" t="s">
        <v>408</v>
      </c>
    </row>
    <row r="5220" spans="1:6" x14ac:dyDescent="0.3">
      <c r="A5220" s="302">
        <v>202403</v>
      </c>
      <c r="B5220" s="299" t="s">
        <v>77</v>
      </c>
      <c r="C5220" s="299" t="s">
        <v>36</v>
      </c>
      <c r="D5220" s="302">
        <v>8.0526315789473681</v>
      </c>
      <c r="E5220" s="302">
        <v>262</v>
      </c>
      <c r="F5220" s="299" t="s">
        <v>409</v>
      </c>
    </row>
    <row r="5221" spans="1:6" x14ac:dyDescent="0.3">
      <c r="A5221" s="302">
        <v>202403</v>
      </c>
      <c r="B5221" s="299" t="s">
        <v>77</v>
      </c>
      <c r="C5221" s="299" t="s">
        <v>36</v>
      </c>
      <c r="D5221" s="302">
        <v>37.05263157894737</v>
      </c>
      <c r="E5221" s="302">
        <v>266</v>
      </c>
      <c r="F5221" s="299" t="s">
        <v>268</v>
      </c>
    </row>
    <row r="5222" spans="1:6" x14ac:dyDescent="0.3">
      <c r="A5222" s="302">
        <v>202403</v>
      </c>
      <c r="B5222" s="299" t="s">
        <v>77</v>
      </c>
      <c r="C5222" s="299" t="s">
        <v>36</v>
      </c>
      <c r="D5222" s="302">
        <v>2794.6315789473683</v>
      </c>
      <c r="E5222" s="302">
        <v>268</v>
      </c>
      <c r="F5222" s="299" t="s">
        <v>269</v>
      </c>
    </row>
    <row r="5223" spans="1:6" x14ac:dyDescent="0.3">
      <c r="A5223" s="302">
        <v>202403</v>
      </c>
      <c r="B5223" s="299" t="s">
        <v>77</v>
      </c>
      <c r="C5223" s="299" t="s">
        <v>36</v>
      </c>
      <c r="D5223" s="302">
        <v>7955.9473684210525</v>
      </c>
      <c r="E5223" s="302">
        <v>270</v>
      </c>
      <c r="F5223" s="299" t="s">
        <v>270</v>
      </c>
    </row>
    <row r="5224" spans="1:6" x14ac:dyDescent="0.3">
      <c r="A5224" s="302">
        <v>202403</v>
      </c>
      <c r="B5224" s="299" t="s">
        <v>77</v>
      </c>
      <c r="C5224" s="299" t="s">
        <v>36</v>
      </c>
      <c r="D5224" s="302">
        <v>334.84210526315792</v>
      </c>
      <c r="E5224" s="302">
        <v>275</v>
      </c>
      <c r="F5224" s="299" t="s">
        <v>271</v>
      </c>
    </row>
    <row r="5225" spans="1:6" x14ac:dyDescent="0.3">
      <c r="A5225" s="302">
        <v>202403</v>
      </c>
      <c r="B5225" s="299" t="s">
        <v>77</v>
      </c>
      <c r="C5225" s="299" t="s">
        <v>36</v>
      </c>
      <c r="D5225" s="302">
        <v>14055.736842105263</v>
      </c>
      <c r="E5225" s="302">
        <v>276</v>
      </c>
      <c r="F5225" s="299" t="s">
        <v>99</v>
      </c>
    </row>
    <row r="5226" spans="1:6" x14ac:dyDescent="0.3">
      <c r="A5226" s="302">
        <v>202403</v>
      </c>
      <c r="B5226" s="299" t="s">
        <v>77</v>
      </c>
      <c r="C5226" s="299" t="s">
        <v>36</v>
      </c>
      <c r="D5226" s="302">
        <v>6395.7368421052633</v>
      </c>
      <c r="E5226" s="302">
        <v>288</v>
      </c>
      <c r="F5226" s="299" t="s">
        <v>272</v>
      </c>
    </row>
    <row r="5227" spans="1:6" x14ac:dyDescent="0.3">
      <c r="A5227" s="302">
        <v>202403</v>
      </c>
      <c r="B5227" s="299" t="s">
        <v>77</v>
      </c>
      <c r="C5227" s="299" t="s">
        <v>36</v>
      </c>
      <c r="D5227" s="302">
        <v>10.052631578947368</v>
      </c>
      <c r="E5227" s="302">
        <v>292</v>
      </c>
      <c r="F5227" s="299" t="s">
        <v>273</v>
      </c>
    </row>
    <row r="5228" spans="1:6" x14ac:dyDescent="0.3">
      <c r="A5228" s="302">
        <v>202403</v>
      </c>
      <c r="B5228" s="299" t="s">
        <v>77</v>
      </c>
      <c r="C5228" s="299" t="s">
        <v>36</v>
      </c>
      <c r="D5228" s="302">
        <v>1</v>
      </c>
      <c r="E5228" s="302">
        <v>296</v>
      </c>
      <c r="F5228" s="299" t="s">
        <v>415</v>
      </c>
    </row>
    <row r="5229" spans="1:6" x14ac:dyDescent="0.3">
      <c r="A5229" s="302">
        <v>202403</v>
      </c>
      <c r="B5229" s="299" t="s">
        <v>77</v>
      </c>
      <c r="C5229" s="299" t="s">
        <v>36</v>
      </c>
      <c r="D5229" s="302">
        <v>1667.5263157894738</v>
      </c>
      <c r="E5229" s="302">
        <v>300</v>
      </c>
      <c r="F5229" s="299" t="s">
        <v>117</v>
      </c>
    </row>
    <row r="5230" spans="1:6" x14ac:dyDescent="0.3">
      <c r="A5230" s="302">
        <v>202403</v>
      </c>
      <c r="B5230" s="299" t="s">
        <v>77</v>
      </c>
      <c r="C5230" s="299" t="s">
        <v>36</v>
      </c>
      <c r="D5230" s="302">
        <v>6.5789473684210522</v>
      </c>
      <c r="E5230" s="302">
        <v>304</v>
      </c>
      <c r="F5230" s="299" t="s">
        <v>381</v>
      </c>
    </row>
    <row r="5231" spans="1:6" x14ac:dyDescent="0.3">
      <c r="A5231" s="302">
        <v>202403</v>
      </c>
      <c r="B5231" s="299" t="s">
        <v>77</v>
      </c>
      <c r="C5231" s="299" t="s">
        <v>36</v>
      </c>
      <c r="D5231" s="302">
        <v>11.368421052631579</v>
      </c>
      <c r="E5231" s="302">
        <v>308</v>
      </c>
      <c r="F5231" s="299" t="s">
        <v>7</v>
      </c>
    </row>
    <row r="5232" spans="1:6" x14ac:dyDescent="0.3">
      <c r="A5232" s="302">
        <v>202403</v>
      </c>
      <c r="B5232" s="299" t="s">
        <v>77</v>
      </c>
      <c r="C5232" s="299" t="s">
        <v>36</v>
      </c>
      <c r="D5232" s="302">
        <v>1</v>
      </c>
      <c r="E5232" s="302">
        <v>312</v>
      </c>
      <c r="F5232" s="299" t="s">
        <v>410</v>
      </c>
    </row>
    <row r="5233" spans="1:6" x14ac:dyDescent="0.3">
      <c r="A5233" s="302">
        <v>202403</v>
      </c>
      <c r="B5233" s="299" t="s">
        <v>77</v>
      </c>
      <c r="C5233" s="299" t="s">
        <v>36</v>
      </c>
      <c r="D5233" s="302">
        <v>1319.421052631579</v>
      </c>
      <c r="E5233" s="302">
        <v>320</v>
      </c>
      <c r="F5233" s="299" t="s">
        <v>274</v>
      </c>
    </row>
    <row r="5234" spans="1:6" x14ac:dyDescent="0.3">
      <c r="A5234" s="302">
        <v>202403</v>
      </c>
      <c r="B5234" s="299" t="s">
        <v>77</v>
      </c>
      <c r="C5234" s="299" t="s">
        <v>36</v>
      </c>
      <c r="D5234" s="302">
        <v>3551.5789473684213</v>
      </c>
      <c r="E5234" s="302">
        <v>324</v>
      </c>
      <c r="F5234" s="299" t="s">
        <v>275</v>
      </c>
    </row>
    <row r="5235" spans="1:6" x14ac:dyDescent="0.3">
      <c r="A5235" s="302">
        <v>202403</v>
      </c>
      <c r="B5235" s="299" t="s">
        <v>77</v>
      </c>
      <c r="C5235" s="299" t="s">
        <v>36</v>
      </c>
      <c r="D5235" s="302">
        <v>5.7368421052631575</v>
      </c>
      <c r="E5235" s="302">
        <v>328</v>
      </c>
      <c r="F5235" s="299" t="s">
        <v>276</v>
      </c>
    </row>
    <row r="5236" spans="1:6" x14ac:dyDescent="0.3">
      <c r="A5236" s="302">
        <v>202403</v>
      </c>
      <c r="B5236" s="299" t="s">
        <v>77</v>
      </c>
      <c r="C5236" s="299" t="s">
        <v>36</v>
      </c>
      <c r="D5236" s="302">
        <v>208.42105263157896</v>
      </c>
      <c r="E5236" s="302">
        <v>332</v>
      </c>
      <c r="F5236" s="299" t="s">
        <v>277</v>
      </c>
    </row>
    <row r="5237" spans="1:6" x14ac:dyDescent="0.3">
      <c r="A5237" s="302">
        <v>202403</v>
      </c>
      <c r="B5237" s="299" t="s">
        <v>77</v>
      </c>
      <c r="C5237" s="299" t="s">
        <v>36</v>
      </c>
      <c r="D5237" s="302">
        <v>1</v>
      </c>
      <c r="E5237" s="302">
        <v>334</v>
      </c>
      <c r="F5237" s="299" t="s">
        <v>382</v>
      </c>
    </row>
    <row r="5238" spans="1:6" x14ac:dyDescent="0.3">
      <c r="A5238" s="302">
        <v>202403</v>
      </c>
      <c r="B5238" s="299" t="s">
        <v>77</v>
      </c>
      <c r="C5238" s="299" t="s">
        <v>36</v>
      </c>
      <c r="D5238" s="302">
        <v>1</v>
      </c>
      <c r="E5238" s="302">
        <v>336</v>
      </c>
      <c r="F5238" s="299" t="s">
        <v>424</v>
      </c>
    </row>
    <row r="5239" spans="1:6" x14ac:dyDescent="0.3">
      <c r="A5239" s="302">
        <v>202403</v>
      </c>
      <c r="B5239" s="299" t="s">
        <v>77</v>
      </c>
      <c r="C5239" s="299" t="s">
        <v>36</v>
      </c>
      <c r="D5239" s="302">
        <v>15130.526315789473</v>
      </c>
      <c r="E5239" s="302">
        <v>340</v>
      </c>
      <c r="F5239" s="299" t="s">
        <v>190</v>
      </c>
    </row>
    <row r="5240" spans="1:6" x14ac:dyDescent="0.3">
      <c r="A5240" s="302">
        <v>202403</v>
      </c>
      <c r="B5240" s="299" t="s">
        <v>77</v>
      </c>
      <c r="C5240" s="299" t="s">
        <v>36</v>
      </c>
      <c r="D5240" s="302">
        <v>2.263157894736842</v>
      </c>
      <c r="E5240" s="302">
        <v>344</v>
      </c>
      <c r="F5240" s="299" t="s">
        <v>278</v>
      </c>
    </row>
    <row r="5241" spans="1:6" x14ac:dyDescent="0.3">
      <c r="A5241" s="302">
        <v>202403</v>
      </c>
      <c r="B5241" s="299" t="s">
        <v>77</v>
      </c>
      <c r="C5241" s="299" t="s">
        <v>36</v>
      </c>
      <c r="D5241" s="302">
        <v>1737.1578947368421</v>
      </c>
      <c r="E5241" s="302">
        <v>348</v>
      </c>
      <c r="F5241" s="299" t="s">
        <v>279</v>
      </c>
    </row>
    <row r="5242" spans="1:6" x14ac:dyDescent="0.3">
      <c r="A5242" s="302">
        <v>202403</v>
      </c>
      <c r="B5242" s="299" t="s">
        <v>77</v>
      </c>
      <c r="C5242" s="299" t="s">
        <v>36</v>
      </c>
      <c r="D5242" s="302">
        <v>82.21052631578948</v>
      </c>
      <c r="E5242" s="302">
        <v>352</v>
      </c>
      <c r="F5242" s="299" t="s">
        <v>280</v>
      </c>
    </row>
    <row r="5243" spans="1:6" x14ac:dyDescent="0.3">
      <c r="A5243" s="302">
        <v>202403</v>
      </c>
      <c r="B5243" s="299" t="s">
        <v>77</v>
      </c>
      <c r="C5243" s="299" t="s">
        <v>36</v>
      </c>
      <c r="D5243" s="302">
        <v>14557.473684210527</v>
      </c>
      <c r="E5243" s="302">
        <v>356</v>
      </c>
      <c r="F5243" s="299" t="s">
        <v>281</v>
      </c>
    </row>
    <row r="5244" spans="1:6" x14ac:dyDescent="0.3">
      <c r="A5244" s="302">
        <v>202403</v>
      </c>
      <c r="B5244" s="299" t="s">
        <v>77</v>
      </c>
      <c r="C5244" s="299" t="s">
        <v>36</v>
      </c>
      <c r="D5244" s="302">
        <v>207.42105263157896</v>
      </c>
      <c r="E5244" s="302">
        <v>360</v>
      </c>
      <c r="F5244" s="299" t="s">
        <v>282</v>
      </c>
    </row>
    <row r="5245" spans="1:6" x14ac:dyDescent="0.3">
      <c r="A5245" s="302">
        <v>202403</v>
      </c>
      <c r="B5245" s="299" t="s">
        <v>77</v>
      </c>
      <c r="C5245" s="299" t="s">
        <v>36</v>
      </c>
      <c r="D5245" s="302">
        <v>1012.9473684210526</v>
      </c>
      <c r="E5245" s="302">
        <v>364</v>
      </c>
      <c r="F5245" s="299" t="s">
        <v>283</v>
      </c>
    </row>
    <row r="5246" spans="1:6" x14ac:dyDescent="0.3">
      <c r="A5246" s="302">
        <v>202403</v>
      </c>
      <c r="B5246" s="299" t="s">
        <v>77</v>
      </c>
      <c r="C5246" s="299" t="s">
        <v>36</v>
      </c>
      <c r="D5246" s="302">
        <v>150</v>
      </c>
      <c r="E5246" s="302">
        <v>368</v>
      </c>
      <c r="F5246" s="299" t="s">
        <v>284</v>
      </c>
    </row>
    <row r="5247" spans="1:6" x14ac:dyDescent="0.3">
      <c r="A5247" s="302">
        <v>202403</v>
      </c>
      <c r="B5247" s="299" t="s">
        <v>77</v>
      </c>
      <c r="C5247" s="299" t="s">
        <v>36</v>
      </c>
      <c r="D5247" s="302">
        <v>3726.9473684210525</v>
      </c>
      <c r="E5247" s="302">
        <v>372</v>
      </c>
      <c r="F5247" s="299" t="s">
        <v>106</v>
      </c>
    </row>
    <row r="5248" spans="1:6" x14ac:dyDescent="0.3">
      <c r="A5248" s="302">
        <v>202403</v>
      </c>
      <c r="B5248" s="299" t="s">
        <v>77</v>
      </c>
      <c r="C5248" s="299" t="s">
        <v>36</v>
      </c>
      <c r="D5248" s="302">
        <v>326.05263157894734</v>
      </c>
      <c r="E5248" s="302">
        <v>376</v>
      </c>
      <c r="F5248" s="299" t="s">
        <v>285</v>
      </c>
    </row>
    <row r="5249" spans="1:6" x14ac:dyDescent="0.3">
      <c r="A5249" s="302">
        <v>202403</v>
      </c>
      <c r="B5249" s="299" t="s">
        <v>77</v>
      </c>
      <c r="C5249" s="299" t="s">
        <v>36</v>
      </c>
      <c r="D5249" s="302">
        <v>77859.84210526316</v>
      </c>
      <c r="E5249" s="302">
        <v>380</v>
      </c>
      <c r="F5249" s="299" t="s">
        <v>107</v>
      </c>
    </row>
    <row r="5250" spans="1:6" x14ac:dyDescent="0.3">
      <c r="A5250" s="302">
        <v>202403</v>
      </c>
      <c r="B5250" s="299" t="s">
        <v>77</v>
      </c>
      <c r="C5250" s="299" t="s">
        <v>36</v>
      </c>
      <c r="D5250" s="302">
        <v>1762.4736842105262</v>
      </c>
      <c r="E5250" s="302">
        <v>384</v>
      </c>
      <c r="F5250" s="299" t="s">
        <v>286</v>
      </c>
    </row>
    <row r="5251" spans="1:6" x14ac:dyDescent="0.3">
      <c r="A5251" s="302">
        <v>202403</v>
      </c>
      <c r="B5251" s="299" t="s">
        <v>77</v>
      </c>
      <c r="C5251" s="299" t="s">
        <v>36</v>
      </c>
      <c r="D5251" s="302">
        <v>52.210526315789473</v>
      </c>
      <c r="E5251" s="302">
        <v>388</v>
      </c>
      <c r="F5251" s="299" t="s">
        <v>287</v>
      </c>
    </row>
    <row r="5252" spans="1:6" x14ac:dyDescent="0.3">
      <c r="A5252" s="302">
        <v>202403</v>
      </c>
      <c r="B5252" s="299" t="s">
        <v>77</v>
      </c>
      <c r="C5252" s="299" t="s">
        <v>36</v>
      </c>
      <c r="D5252" s="302">
        <v>611.47368421052636</v>
      </c>
      <c r="E5252" s="302">
        <v>392</v>
      </c>
      <c r="F5252" s="299" t="s">
        <v>288</v>
      </c>
    </row>
    <row r="5253" spans="1:6" x14ac:dyDescent="0.3">
      <c r="A5253" s="302">
        <v>202403</v>
      </c>
      <c r="B5253" s="299" t="s">
        <v>77</v>
      </c>
      <c r="C5253" s="299" t="s">
        <v>36</v>
      </c>
      <c r="D5253" s="302">
        <v>177.47368421052633</v>
      </c>
      <c r="E5253" s="302">
        <v>398</v>
      </c>
      <c r="F5253" s="299" t="s">
        <v>289</v>
      </c>
    </row>
    <row r="5254" spans="1:6" x14ac:dyDescent="0.3">
      <c r="A5254" s="302">
        <v>202403</v>
      </c>
      <c r="B5254" s="299" t="s">
        <v>77</v>
      </c>
      <c r="C5254" s="299" t="s">
        <v>36</v>
      </c>
      <c r="D5254" s="302">
        <v>193.21052631578948</v>
      </c>
      <c r="E5254" s="302">
        <v>400</v>
      </c>
      <c r="F5254" s="299" t="s">
        <v>290</v>
      </c>
    </row>
    <row r="5255" spans="1:6" x14ac:dyDescent="0.3">
      <c r="A5255" s="302">
        <v>202403</v>
      </c>
      <c r="B5255" s="299" t="s">
        <v>77</v>
      </c>
      <c r="C5255" s="299" t="s">
        <v>36</v>
      </c>
      <c r="D5255" s="302">
        <v>140</v>
      </c>
      <c r="E5255" s="302">
        <v>404</v>
      </c>
      <c r="F5255" s="299" t="s">
        <v>291</v>
      </c>
    </row>
    <row r="5256" spans="1:6" x14ac:dyDescent="0.3">
      <c r="A5256" s="302">
        <v>202403</v>
      </c>
      <c r="B5256" s="299" t="s">
        <v>77</v>
      </c>
      <c r="C5256" s="299" t="s">
        <v>36</v>
      </c>
      <c r="D5256" s="302">
        <v>37.473684210526315</v>
      </c>
      <c r="E5256" s="302">
        <v>408</v>
      </c>
      <c r="F5256" s="299" t="s">
        <v>292</v>
      </c>
    </row>
    <row r="5257" spans="1:6" x14ac:dyDescent="0.3">
      <c r="A5257" s="302">
        <v>202403</v>
      </c>
      <c r="B5257" s="299" t="s">
        <v>77</v>
      </c>
      <c r="C5257" s="299" t="s">
        <v>36</v>
      </c>
      <c r="D5257" s="302">
        <v>355.15789473684208</v>
      </c>
      <c r="E5257" s="302">
        <v>410</v>
      </c>
      <c r="F5257" s="299" t="s">
        <v>293</v>
      </c>
    </row>
    <row r="5258" spans="1:6" x14ac:dyDescent="0.3">
      <c r="A5258" s="302">
        <v>202403</v>
      </c>
      <c r="B5258" s="299" t="s">
        <v>77</v>
      </c>
      <c r="C5258" s="299" t="s">
        <v>36</v>
      </c>
      <c r="D5258" s="302">
        <v>18.368421052631579</v>
      </c>
      <c r="E5258" s="302">
        <v>414</v>
      </c>
      <c r="F5258" s="299" t="s">
        <v>294</v>
      </c>
    </row>
    <row r="5259" spans="1:6" x14ac:dyDescent="0.3">
      <c r="A5259" s="302">
        <v>202403</v>
      </c>
      <c r="B5259" s="299" t="s">
        <v>77</v>
      </c>
      <c r="C5259" s="299" t="s">
        <v>36</v>
      </c>
      <c r="D5259" s="302">
        <v>39.421052631578945</v>
      </c>
      <c r="E5259" s="302">
        <v>417</v>
      </c>
      <c r="F5259" s="299" t="s">
        <v>295</v>
      </c>
    </row>
    <row r="5260" spans="1:6" x14ac:dyDescent="0.3">
      <c r="A5260" s="302">
        <v>202403</v>
      </c>
      <c r="B5260" s="299" t="s">
        <v>77</v>
      </c>
      <c r="C5260" s="299" t="s">
        <v>36</v>
      </c>
      <c r="D5260" s="302">
        <v>4</v>
      </c>
      <c r="E5260" s="302">
        <v>418</v>
      </c>
      <c r="F5260" s="299" t="s">
        <v>296</v>
      </c>
    </row>
    <row r="5261" spans="1:6" x14ac:dyDescent="0.3">
      <c r="A5261" s="302">
        <v>202403</v>
      </c>
      <c r="B5261" s="299" t="s">
        <v>77</v>
      </c>
      <c r="C5261" s="299" t="s">
        <v>36</v>
      </c>
      <c r="D5261" s="302">
        <v>502.84210526315792</v>
      </c>
      <c r="E5261" s="302">
        <v>422</v>
      </c>
      <c r="F5261" s="299" t="s">
        <v>297</v>
      </c>
    </row>
    <row r="5262" spans="1:6" x14ac:dyDescent="0.3">
      <c r="A5262" s="302">
        <v>202403</v>
      </c>
      <c r="B5262" s="299" t="s">
        <v>77</v>
      </c>
      <c r="C5262" s="299" t="s">
        <v>36</v>
      </c>
      <c r="D5262" s="302">
        <v>1</v>
      </c>
      <c r="E5262" s="302">
        <v>426</v>
      </c>
      <c r="F5262" s="299" t="s">
        <v>298</v>
      </c>
    </row>
    <row r="5263" spans="1:6" x14ac:dyDescent="0.3">
      <c r="A5263" s="302">
        <v>202403</v>
      </c>
      <c r="B5263" s="299" t="s">
        <v>77</v>
      </c>
      <c r="C5263" s="299" t="s">
        <v>36</v>
      </c>
      <c r="D5263" s="302">
        <v>618.42105263157896</v>
      </c>
      <c r="E5263" s="302">
        <v>428</v>
      </c>
      <c r="F5263" s="299" t="s">
        <v>108</v>
      </c>
    </row>
    <row r="5264" spans="1:6" x14ac:dyDescent="0.3">
      <c r="A5264" s="302">
        <v>202403</v>
      </c>
      <c r="B5264" s="299" t="s">
        <v>77</v>
      </c>
      <c r="C5264" s="299" t="s">
        <v>36</v>
      </c>
      <c r="D5264" s="302">
        <v>139.52631578947367</v>
      </c>
      <c r="E5264" s="302">
        <v>430</v>
      </c>
      <c r="F5264" s="299" t="s">
        <v>383</v>
      </c>
    </row>
    <row r="5265" spans="1:6" x14ac:dyDescent="0.3">
      <c r="A5265" s="302">
        <v>202403</v>
      </c>
      <c r="B5265" s="299" t="s">
        <v>77</v>
      </c>
      <c r="C5265" s="299" t="s">
        <v>36</v>
      </c>
      <c r="D5265" s="302">
        <v>111.21052631578948</v>
      </c>
      <c r="E5265" s="302">
        <v>434</v>
      </c>
      <c r="F5265" s="299" t="s">
        <v>299</v>
      </c>
    </row>
    <row r="5266" spans="1:6" x14ac:dyDescent="0.3">
      <c r="A5266" s="302">
        <v>202403</v>
      </c>
      <c r="B5266" s="299" t="s">
        <v>77</v>
      </c>
      <c r="C5266" s="299" t="s">
        <v>36</v>
      </c>
      <c r="D5266" s="302">
        <v>6</v>
      </c>
      <c r="E5266" s="302">
        <v>438</v>
      </c>
      <c r="F5266" s="299" t="s">
        <v>300</v>
      </c>
    </row>
    <row r="5267" spans="1:6" x14ac:dyDescent="0.3">
      <c r="A5267" s="302">
        <v>202403</v>
      </c>
      <c r="B5267" s="299" t="s">
        <v>77</v>
      </c>
      <c r="C5267" s="299" t="s">
        <v>36</v>
      </c>
      <c r="D5267" s="302">
        <v>2336.7894736842104</v>
      </c>
      <c r="E5267" s="302">
        <v>440</v>
      </c>
      <c r="F5267" s="299" t="s">
        <v>118</v>
      </c>
    </row>
    <row r="5268" spans="1:6" x14ac:dyDescent="0.3">
      <c r="A5268" s="302">
        <v>202403</v>
      </c>
      <c r="B5268" s="299" t="s">
        <v>77</v>
      </c>
      <c r="C5268" s="299" t="s">
        <v>36</v>
      </c>
      <c r="D5268" s="302">
        <v>114.78947368421052</v>
      </c>
      <c r="E5268" s="302">
        <v>442</v>
      </c>
      <c r="F5268" s="299" t="s">
        <v>121</v>
      </c>
    </row>
    <row r="5269" spans="1:6" x14ac:dyDescent="0.3">
      <c r="A5269" s="302">
        <v>202403</v>
      </c>
      <c r="B5269" s="299" t="s">
        <v>77</v>
      </c>
      <c r="C5269" s="299" t="s">
        <v>36</v>
      </c>
      <c r="D5269" s="302">
        <v>2.9473684210526314</v>
      </c>
      <c r="E5269" s="302">
        <v>446</v>
      </c>
      <c r="F5269" s="299" t="s">
        <v>416</v>
      </c>
    </row>
    <row r="5270" spans="1:6" x14ac:dyDescent="0.3">
      <c r="A5270" s="302">
        <v>202403</v>
      </c>
      <c r="B5270" s="299" t="s">
        <v>77</v>
      </c>
      <c r="C5270" s="299" t="s">
        <v>36</v>
      </c>
      <c r="D5270" s="302">
        <v>19.684210526315791</v>
      </c>
      <c r="E5270" s="302">
        <v>450</v>
      </c>
      <c r="F5270" s="299" t="s">
        <v>301</v>
      </c>
    </row>
    <row r="5271" spans="1:6" x14ac:dyDescent="0.3">
      <c r="A5271" s="302">
        <v>202403</v>
      </c>
      <c r="B5271" s="299" t="s">
        <v>77</v>
      </c>
      <c r="C5271" s="299" t="s">
        <v>36</v>
      </c>
      <c r="D5271" s="302">
        <v>14.052631578947368</v>
      </c>
      <c r="E5271" s="302">
        <v>454</v>
      </c>
      <c r="F5271" s="299" t="s">
        <v>302</v>
      </c>
    </row>
    <row r="5272" spans="1:6" x14ac:dyDescent="0.3">
      <c r="A5272" s="302">
        <v>202403</v>
      </c>
      <c r="B5272" s="299" t="s">
        <v>77</v>
      </c>
      <c r="C5272" s="299" t="s">
        <v>36</v>
      </c>
      <c r="D5272" s="302">
        <v>93.89473684210526</v>
      </c>
      <c r="E5272" s="302">
        <v>458</v>
      </c>
      <c r="F5272" s="299" t="s">
        <v>303</v>
      </c>
    </row>
    <row r="5273" spans="1:6" x14ac:dyDescent="0.3">
      <c r="A5273" s="302">
        <v>202403</v>
      </c>
      <c r="B5273" s="299" t="s">
        <v>77</v>
      </c>
      <c r="C5273" s="299" t="s">
        <v>36</v>
      </c>
      <c r="D5273" s="302">
        <v>2.1578947368421053</v>
      </c>
      <c r="E5273" s="302">
        <v>462</v>
      </c>
      <c r="F5273" s="299" t="s">
        <v>384</v>
      </c>
    </row>
    <row r="5274" spans="1:6" x14ac:dyDescent="0.3">
      <c r="A5274" s="302">
        <v>202403</v>
      </c>
      <c r="B5274" s="299" t="s">
        <v>77</v>
      </c>
      <c r="C5274" s="299" t="s">
        <v>36</v>
      </c>
      <c r="D5274" s="302">
        <v>11465.052631578947</v>
      </c>
      <c r="E5274" s="302">
        <v>466</v>
      </c>
      <c r="F5274" s="299" t="s">
        <v>304</v>
      </c>
    </row>
    <row r="5275" spans="1:6" x14ac:dyDescent="0.3">
      <c r="A5275" s="302">
        <v>202403</v>
      </c>
      <c r="B5275" s="299" t="s">
        <v>77</v>
      </c>
      <c r="C5275" s="299" t="s">
        <v>36</v>
      </c>
      <c r="D5275" s="302">
        <v>103.89473684210526</v>
      </c>
      <c r="E5275" s="302">
        <v>470</v>
      </c>
      <c r="F5275" s="299" t="s">
        <v>122</v>
      </c>
    </row>
    <row r="5276" spans="1:6" x14ac:dyDescent="0.3">
      <c r="A5276" s="302">
        <v>202403</v>
      </c>
      <c r="B5276" s="299" t="s">
        <v>77</v>
      </c>
      <c r="C5276" s="299" t="s">
        <v>36</v>
      </c>
      <c r="D5276" s="302">
        <v>3</v>
      </c>
      <c r="E5276" s="302">
        <v>474</v>
      </c>
      <c r="F5276" s="299" t="s">
        <v>385</v>
      </c>
    </row>
    <row r="5277" spans="1:6" x14ac:dyDescent="0.3">
      <c r="A5277" s="302">
        <v>202403</v>
      </c>
      <c r="B5277" s="299" t="s">
        <v>77</v>
      </c>
      <c r="C5277" s="299" t="s">
        <v>36</v>
      </c>
      <c r="D5277" s="302">
        <v>1793.8947368421052</v>
      </c>
      <c r="E5277" s="302">
        <v>478</v>
      </c>
      <c r="F5277" s="299" t="s">
        <v>305</v>
      </c>
    </row>
    <row r="5278" spans="1:6" x14ac:dyDescent="0.3">
      <c r="A5278" s="302">
        <v>202403</v>
      </c>
      <c r="B5278" s="299" t="s">
        <v>77</v>
      </c>
      <c r="C5278" s="299" t="s">
        <v>36</v>
      </c>
      <c r="D5278" s="302">
        <v>34.684210526315788</v>
      </c>
      <c r="E5278" s="302">
        <v>480</v>
      </c>
      <c r="F5278" s="299" t="s">
        <v>306</v>
      </c>
    </row>
    <row r="5279" spans="1:6" x14ac:dyDescent="0.3">
      <c r="A5279" s="302">
        <v>202403</v>
      </c>
      <c r="B5279" s="299" t="s">
        <v>77</v>
      </c>
      <c r="C5279" s="299" t="s">
        <v>36</v>
      </c>
      <c r="D5279" s="302">
        <v>5103.3157894736842</v>
      </c>
      <c r="E5279" s="302">
        <v>484</v>
      </c>
      <c r="F5279" s="299" t="s">
        <v>307</v>
      </c>
    </row>
    <row r="5280" spans="1:6" x14ac:dyDescent="0.3">
      <c r="A5280" s="302">
        <v>202403</v>
      </c>
      <c r="B5280" s="299" t="s">
        <v>77</v>
      </c>
      <c r="C5280" s="299" t="s">
        <v>36</v>
      </c>
      <c r="D5280" s="302">
        <v>2</v>
      </c>
      <c r="E5280" s="302">
        <v>492</v>
      </c>
      <c r="F5280" s="299" t="s">
        <v>308</v>
      </c>
    </row>
    <row r="5281" spans="1:6" x14ac:dyDescent="0.3">
      <c r="A5281" s="302">
        <v>202403</v>
      </c>
      <c r="B5281" s="299" t="s">
        <v>77</v>
      </c>
      <c r="C5281" s="299" t="s">
        <v>36</v>
      </c>
      <c r="D5281" s="302">
        <v>111.57894736842105</v>
      </c>
      <c r="E5281" s="302">
        <v>496</v>
      </c>
      <c r="F5281" s="299" t="s">
        <v>309</v>
      </c>
    </row>
    <row r="5282" spans="1:6" x14ac:dyDescent="0.3">
      <c r="A5282" s="302">
        <v>202403</v>
      </c>
      <c r="B5282" s="299" t="s">
        <v>77</v>
      </c>
      <c r="C5282" s="299" t="s">
        <v>36</v>
      </c>
      <c r="D5282" s="302">
        <v>2587.5789473684213</v>
      </c>
      <c r="E5282" s="302">
        <v>498</v>
      </c>
      <c r="F5282" s="299" t="s">
        <v>310</v>
      </c>
    </row>
    <row r="5283" spans="1:6" x14ac:dyDescent="0.3">
      <c r="A5283" s="302">
        <v>202403</v>
      </c>
      <c r="B5283" s="299" t="s">
        <v>77</v>
      </c>
      <c r="C5283" s="299" t="s">
        <v>36</v>
      </c>
      <c r="D5283" s="302">
        <v>50</v>
      </c>
      <c r="E5283" s="302">
        <v>499</v>
      </c>
      <c r="F5283" s="299" t="s">
        <v>311</v>
      </c>
    </row>
    <row r="5284" spans="1:6" x14ac:dyDescent="0.3">
      <c r="A5284" s="302">
        <v>202403</v>
      </c>
      <c r="B5284" s="299" t="s">
        <v>77</v>
      </c>
      <c r="C5284" s="299" t="s">
        <v>36</v>
      </c>
      <c r="D5284" s="302">
        <v>16.789473684210527</v>
      </c>
      <c r="E5284" s="302">
        <v>500</v>
      </c>
      <c r="F5284" s="299" t="s">
        <v>312</v>
      </c>
    </row>
    <row r="5285" spans="1:6" x14ac:dyDescent="0.3">
      <c r="A5285" s="302">
        <v>202403</v>
      </c>
      <c r="B5285" s="299" t="s">
        <v>77</v>
      </c>
      <c r="C5285" s="299" t="s">
        <v>36</v>
      </c>
      <c r="D5285" s="302">
        <v>139663.73684210525</v>
      </c>
      <c r="E5285" s="302">
        <v>504</v>
      </c>
      <c r="F5285" s="299" t="s">
        <v>95</v>
      </c>
    </row>
    <row r="5286" spans="1:6" x14ac:dyDescent="0.3">
      <c r="A5286" s="302">
        <v>202403</v>
      </c>
      <c r="B5286" s="299" t="s">
        <v>77</v>
      </c>
      <c r="C5286" s="299" t="s">
        <v>36</v>
      </c>
      <c r="D5286" s="302">
        <v>113.15789473684211</v>
      </c>
      <c r="E5286" s="302">
        <v>508</v>
      </c>
      <c r="F5286" s="299" t="s">
        <v>313</v>
      </c>
    </row>
    <row r="5287" spans="1:6" x14ac:dyDescent="0.3">
      <c r="A5287" s="302">
        <v>202403</v>
      </c>
      <c r="B5287" s="299" t="s">
        <v>77</v>
      </c>
      <c r="C5287" s="299" t="s">
        <v>36</v>
      </c>
      <c r="D5287" s="302">
        <v>3</v>
      </c>
      <c r="E5287" s="302">
        <v>512</v>
      </c>
      <c r="F5287" s="299" t="s">
        <v>417</v>
      </c>
    </row>
    <row r="5288" spans="1:6" x14ac:dyDescent="0.3">
      <c r="A5288" s="302">
        <v>202403</v>
      </c>
      <c r="B5288" s="299" t="s">
        <v>77</v>
      </c>
      <c r="C5288" s="299" t="s">
        <v>36</v>
      </c>
      <c r="D5288" s="302">
        <v>11.684210526315789</v>
      </c>
      <c r="E5288" s="302">
        <v>516</v>
      </c>
      <c r="F5288" s="299" t="s">
        <v>314</v>
      </c>
    </row>
    <row r="5289" spans="1:6" x14ac:dyDescent="0.3">
      <c r="A5289" s="302">
        <v>202403</v>
      </c>
      <c r="B5289" s="299" t="s">
        <v>77</v>
      </c>
      <c r="C5289" s="299" t="s">
        <v>36</v>
      </c>
      <c r="D5289" s="302">
        <v>9</v>
      </c>
      <c r="E5289" s="302">
        <v>520</v>
      </c>
      <c r="F5289" s="299" t="s">
        <v>386</v>
      </c>
    </row>
    <row r="5290" spans="1:6" x14ac:dyDescent="0.3">
      <c r="A5290" s="302">
        <v>202403</v>
      </c>
      <c r="B5290" s="299" t="s">
        <v>77</v>
      </c>
      <c r="C5290" s="299" t="s">
        <v>36</v>
      </c>
      <c r="D5290" s="302">
        <v>1716.3684210526317</v>
      </c>
      <c r="E5290" s="302">
        <v>524</v>
      </c>
      <c r="F5290" s="299" t="s">
        <v>315</v>
      </c>
    </row>
    <row r="5291" spans="1:6" x14ac:dyDescent="0.3">
      <c r="A5291" s="302">
        <v>202403</v>
      </c>
      <c r="B5291" s="299" t="s">
        <v>77</v>
      </c>
      <c r="C5291" s="299" t="s">
        <v>36</v>
      </c>
      <c r="D5291" s="302">
        <v>6513.0526315789475</v>
      </c>
      <c r="E5291" s="302">
        <v>528</v>
      </c>
      <c r="F5291" s="299" t="s">
        <v>316</v>
      </c>
    </row>
    <row r="5292" spans="1:6" x14ac:dyDescent="0.3">
      <c r="A5292" s="302">
        <v>202403</v>
      </c>
      <c r="B5292" s="299" t="s">
        <v>77</v>
      </c>
      <c r="C5292" s="299" t="s">
        <v>36</v>
      </c>
      <c r="D5292" s="302">
        <v>1</v>
      </c>
      <c r="E5292" s="302">
        <v>530</v>
      </c>
      <c r="F5292" s="299" t="s">
        <v>219</v>
      </c>
    </row>
    <row r="5293" spans="1:6" x14ac:dyDescent="0.3">
      <c r="A5293" s="302">
        <v>202403</v>
      </c>
      <c r="B5293" s="299" t="s">
        <v>77</v>
      </c>
      <c r="C5293" s="299" t="s">
        <v>36</v>
      </c>
      <c r="D5293" s="302">
        <v>3</v>
      </c>
      <c r="E5293" s="302">
        <v>531</v>
      </c>
      <c r="F5293" s="299" t="s">
        <v>418</v>
      </c>
    </row>
    <row r="5294" spans="1:6" x14ac:dyDescent="0.3">
      <c r="A5294" s="302">
        <v>202403</v>
      </c>
      <c r="B5294" s="299" t="s">
        <v>77</v>
      </c>
      <c r="C5294" s="299" t="s">
        <v>36</v>
      </c>
      <c r="D5294" s="302">
        <v>1</v>
      </c>
      <c r="E5294" s="302">
        <v>533</v>
      </c>
      <c r="F5294" s="299" t="s">
        <v>423</v>
      </c>
    </row>
    <row r="5295" spans="1:6" x14ac:dyDescent="0.3">
      <c r="A5295" s="302">
        <v>202403</v>
      </c>
      <c r="B5295" s="299" t="s">
        <v>77</v>
      </c>
      <c r="C5295" s="299" t="s">
        <v>36</v>
      </c>
      <c r="D5295" s="302">
        <v>98.89473684210526</v>
      </c>
      <c r="E5295" s="302">
        <v>540</v>
      </c>
      <c r="F5295" s="299" t="s">
        <v>317</v>
      </c>
    </row>
    <row r="5296" spans="1:6" x14ac:dyDescent="0.3">
      <c r="A5296" s="302">
        <v>202403</v>
      </c>
      <c r="B5296" s="299" t="s">
        <v>77</v>
      </c>
      <c r="C5296" s="299" t="s">
        <v>36</v>
      </c>
      <c r="D5296" s="302">
        <v>1.6842105263157894</v>
      </c>
      <c r="E5296" s="302">
        <v>548</v>
      </c>
      <c r="F5296" s="299" t="s">
        <v>387</v>
      </c>
    </row>
    <row r="5297" spans="1:6" x14ac:dyDescent="0.3">
      <c r="A5297" s="302">
        <v>202403</v>
      </c>
      <c r="B5297" s="299" t="s">
        <v>77</v>
      </c>
      <c r="C5297" s="299" t="s">
        <v>36</v>
      </c>
      <c r="D5297" s="302">
        <v>149.63157894736841</v>
      </c>
      <c r="E5297" s="302">
        <v>554</v>
      </c>
      <c r="F5297" s="299" t="s">
        <v>318</v>
      </c>
    </row>
    <row r="5298" spans="1:6" x14ac:dyDescent="0.3">
      <c r="A5298" s="302">
        <v>202403</v>
      </c>
      <c r="B5298" s="299" t="s">
        <v>77</v>
      </c>
      <c r="C5298" s="299" t="s">
        <v>36</v>
      </c>
      <c r="D5298" s="302">
        <v>7489.105263157895</v>
      </c>
      <c r="E5298" s="302">
        <v>558</v>
      </c>
      <c r="F5298" s="299" t="s">
        <v>191</v>
      </c>
    </row>
    <row r="5299" spans="1:6" x14ac:dyDescent="0.3">
      <c r="A5299" s="302">
        <v>202403</v>
      </c>
      <c r="B5299" s="299" t="s">
        <v>77</v>
      </c>
      <c r="C5299" s="299" t="s">
        <v>36</v>
      </c>
      <c r="D5299" s="302">
        <v>83.315789473684205</v>
      </c>
      <c r="E5299" s="302">
        <v>562</v>
      </c>
      <c r="F5299" s="299" t="s">
        <v>388</v>
      </c>
    </row>
    <row r="5300" spans="1:6" x14ac:dyDescent="0.3">
      <c r="A5300" s="302">
        <v>202403</v>
      </c>
      <c r="B5300" s="299" t="s">
        <v>77</v>
      </c>
      <c r="C5300" s="299" t="s">
        <v>36</v>
      </c>
      <c r="D5300" s="302">
        <v>6361.105263157895</v>
      </c>
      <c r="E5300" s="302">
        <v>566</v>
      </c>
      <c r="F5300" s="299" t="s">
        <v>319</v>
      </c>
    </row>
    <row r="5301" spans="1:6" x14ac:dyDescent="0.3">
      <c r="A5301" s="302">
        <v>202403</v>
      </c>
      <c r="B5301" s="299" t="s">
        <v>77</v>
      </c>
      <c r="C5301" s="299" t="s">
        <v>36</v>
      </c>
      <c r="D5301" s="302">
        <v>1.8947368421052631</v>
      </c>
      <c r="E5301" s="302">
        <v>570</v>
      </c>
      <c r="F5301" s="299" t="s">
        <v>411</v>
      </c>
    </row>
    <row r="5302" spans="1:6" x14ac:dyDescent="0.3">
      <c r="A5302" s="302">
        <v>202403</v>
      </c>
      <c r="B5302" s="299" t="s">
        <v>77</v>
      </c>
      <c r="C5302" s="299" t="s">
        <v>36</v>
      </c>
      <c r="D5302" s="302">
        <v>6.6315789473684212</v>
      </c>
      <c r="E5302" s="302">
        <v>574</v>
      </c>
      <c r="F5302" s="299" t="s">
        <v>320</v>
      </c>
    </row>
    <row r="5303" spans="1:6" x14ac:dyDescent="0.3">
      <c r="A5303" s="302">
        <v>202403</v>
      </c>
      <c r="B5303" s="299" t="s">
        <v>77</v>
      </c>
      <c r="C5303" s="299" t="s">
        <v>36</v>
      </c>
      <c r="D5303" s="302">
        <v>686.9473684210526</v>
      </c>
      <c r="E5303" s="302">
        <v>578</v>
      </c>
      <c r="F5303" s="299" t="s">
        <v>321</v>
      </c>
    </row>
    <row r="5304" spans="1:6" x14ac:dyDescent="0.3">
      <c r="A5304" s="302">
        <v>202403</v>
      </c>
      <c r="B5304" s="299" t="s">
        <v>77</v>
      </c>
      <c r="C5304" s="299" t="s">
        <v>36</v>
      </c>
      <c r="D5304" s="302">
        <v>7.5263157894736841</v>
      </c>
      <c r="E5304" s="302">
        <v>580</v>
      </c>
      <c r="F5304" s="299" t="s">
        <v>322</v>
      </c>
    </row>
    <row r="5305" spans="1:6" x14ac:dyDescent="0.3">
      <c r="A5305" s="302">
        <v>202403</v>
      </c>
      <c r="B5305" s="299" t="s">
        <v>77</v>
      </c>
      <c r="C5305" s="299" t="s">
        <v>36</v>
      </c>
      <c r="D5305" s="302">
        <v>2</v>
      </c>
      <c r="E5305" s="302">
        <v>583</v>
      </c>
      <c r="F5305" s="299" t="s">
        <v>389</v>
      </c>
    </row>
    <row r="5306" spans="1:6" x14ac:dyDescent="0.3">
      <c r="A5306" s="302">
        <v>202403</v>
      </c>
      <c r="B5306" s="299" t="s">
        <v>77</v>
      </c>
      <c r="C5306" s="299" t="s">
        <v>36</v>
      </c>
      <c r="D5306" s="302">
        <v>2</v>
      </c>
      <c r="E5306" s="302">
        <v>585</v>
      </c>
      <c r="F5306" s="299" t="s">
        <v>390</v>
      </c>
    </row>
    <row r="5307" spans="1:6" x14ac:dyDescent="0.3">
      <c r="A5307" s="302">
        <v>202403</v>
      </c>
      <c r="B5307" s="299" t="s">
        <v>77</v>
      </c>
      <c r="C5307" s="299" t="s">
        <v>36</v>
      </c>
      <c r="D5307" s="302">
        <v>27938.105263157893</v>
      </c>
      <c r="E5307" s="302">
        <v>586</v>
      </c>
      <c r="F5307" s="299" t="s">
        <v>324</v>
      </c>
    </row>
    <row r="5308" spans="1:6" x14ac:dyDescent="0.3">
      <c r="A5308" s="302">
        <v>202403</v>
      </c>
      <c r="B5308" s="299" t="s">
        <v>77</v>
      </c>
      <c r="C5308" s="299" t="s">
        <v>36</v>
      </c>
      <c r="D5308" s="302">
        <v>405.84210526315792</v>
      </c>
      <c r="E5308" s="302">
        <v>591</v>
      </c>
      <c r="F5308" s="299" t="s">
        <v>325</v>
      </c>
    </row>
    <row r="5309" spans="1:6" x14ac:dyDescent="0.3">
      <c r="A5309" s="302">
        <v>202403</v>
      </c>
      <c r="B5309" s="299" t="s">
        <v>77</v>
      </c>
      <c r="C5309" s="299" t="s">
        <v>36</v>
      </c>
      <c r="D5309" s="302">
        <v>2</v>
      </c>
      <c r="E5309" s="302">
        <v>598</v>
      </c>
      <c r="F5309" s="299" t="s">
        <v>412</v>
      </c>
    </row>
    <row r="5310" spans="1:6" x14ac:dyDescent="0.3">
      <c r="A5310" s="302">
        <v>202403</v>
      </c>
      <c r="B5310" s="299" t="s">
        <v>77</v>
      </c>
      <c r="C5310" s="299" t="s">
        <v>36</v>
      </c>
      <c r="D5310" s="302">
        <v>12528.368421052632</v>
      </c>
      <c r="E5310" s="302">
        <v>600</v>
      </c>
      <c r="F5310" s="299" t="s">
        <v>192</v>
      </c>
    </row>
    <row r="5311" spans="1:6" x14ac:dyDescent="0.3">
      <c r="A5311" s="302">
        <v>202403</v>
      </c>
      <c r="B5311" s="299" t="s">
        <v>77</v>
      </c>
      <c r="C5311" s="299" t="s">
        <v>36</v>
      </c>
      <c r="D5311" s="302">
        <v>33499.947368421053</v>
      </c>
      <c r="E5311" s="302">
        <v>604</v>
      </c>
      <c r="F5311" s="299" t="s">
        <v>326</v>
      </c>
    </row>
    <row r="5312" spans="1:6" x14ac:dyDescent="0.3">
      <c r="A5312" s="302">
        <v>202403</v>
      </c>
      <c r="B5312" s="299" t="s">
        <v>77</v>
      </c>
      <c r="C5312" s="299" t="s">
        <v>36</v>
      </c>
      <c r="D5312" s="302">
        <v>8348.9473684210534</v>
      </c>
      <c r="E5312" s="302">
        <v>608</v>
      </c>
      <c r="F5312" s="299" t="s">
        <v>327</v>
      </c>
    </row>
    <row r="5313" spans="1:6" x14ac:dyDescent="0.3">
      <c r="A5313" s="302">
        <v>202403</v>
      </c>
      <c r="B5313" s="299" t="s">
        <v>77</v>
      </c>
      <c r="C5313" s="299" t="s">
        <v>36</v>
      </c>
      <c r="D5313" s="302">
        <v>6.5789473684210522</v>
      </c>
      <c r="E5313" s="302">
        <v>612</v>
      </c>
      <c r="F5313" s="299" t="s">
        <v>328</v>
      </c>
    </row>
    <row r="5314" spans="1:6" x14ac:dyDescent="0.3">
      <c r="A5314" s="302">
        <v>202403</v>
      </c>
      <c r="B5314" s="299" t="s">
        <v>77</v>
      </c>
      <c r="C5314" s="299" t="s">
        <v>36</v>
      </c>
      <c r="D5314" s="302">
        <v>9497.105263157895</v>
      </c>
      <c r="E5314" s="302">
        <v>616</v>
      </c>
      <c r="F5314" s="299" t="s">
        <v>96</v>
      </c>
    </row>
    <row r="5315" spans="1:6" x14ac:dyDescent="0.3">
      <c r="A5315" s="302">
        <v>202403</v>
      </c>
      <c r="B5315" s="299" t="s">
        <v>77</v>
      </c>
      <c r="C5315" s="299" t="s">
        <v>36</v>
      </c>
      <c r="D5315" s="302">
        <v>33650.15789473684</v>
      </c>
      <c r="E5315" s="302">
        <v>620</v>
      </c>
      <c r="F5315" s="299" t="s">
        <v>109</v>
      </c>
    </row>
    <row r="5316" spans="1:6" x14ac:dyDescent="0.3">
      <c r="A5316" s="302">
        <v>202403</v>
      </c>
      <c r="B5316" s="299" t="s">
        <v>77</v>
      </c>
      <c r="C5316" s="299" t="s">
        <v>36</v>
      </c>
      <c r="D5316" s="302">
        <v>1521.5263157894738</v>
      </c>
      <c r="E5316" s="302">
        <v>624</v>
      </c>
      <c r="F5316" s="299" t="s">
        <v>329</v>
      </c>
    </row>
    <row r="5317" spans="1:6" x14ac:dyDescent="0.3">
      <c r="A5317" s="302">
        <v>202403</v>
      </c>
      <c r="B5317" s="299" t="s">
        <v>77</v>
      </c>
      <c r="C5317" s="299" t="s">
        <v>36</v>
      </c>
      <c r="D5317" s="302">
        <v>3</v>
      </c>
      <c r="E5317" s="302">
        <v>626</v>
      </c>
      <c r="F5317" s="299" t="s">
        <v>330</v>
      </c>
    </row>
    <row r="5318" spans="1:6" x14ac:dyDescent="0.3">
      <c r="A5318" s="302">
        <v>202403</v>
      </c>
      <c r="B5318" s="299" t="s">
        <v>77</v>
      </c>
      <c r="C5318" s="299" t="s">
        <v>36</v>
      </c>
      <c r="D5318" s="302">
        <v>36.631578947368418</v>
      </c>
      <c r="E5318" s="302">
        <v>630</v>
      </c>
      <c r="F5318" s="299" t="s">
        <v>331</v>
      </c>
    </row>
    <row r="5319" spans="1:6" x14ac:dyDescent="0.3">
      <c r="A5319" s="302">
        <v>202403</v>
      </c>
      <c r="B5319" s="299" t="s">
        <v>77</v>
      </c>
      <c r="C5319" s="299" t="s">
        <v>36</v>
      </c>
      <c r="D5319" s="302">
        <v>5.9473684210526319</v>
      </c>
      <c r="E5319" s="302">
        <v>634</v>
      </c>
      <c r="F5319" s="299" t="s">
        <v>332</v>
      </c>
    </row>
    <row r="5320" spans="1:6" x14ac:dyDescent="0.3">
      <c r="A5320" s="302">
        <v>202403</v>
      </c>
      <c r="B5320" s="299" t="s">
        <v>77</v>
      </c>
      <c r="C5320" s="299" t="s">
        <v>36</v>
      </c>
      <c r="D5320" s="302">
        <v>6.7368421052631575</v>
      </c>
      <c r="E5320" s="302">
        <v>638</v>
      </c>
      <c r="F5320" s="299" t="s">
        <v>391</v>
      </c>
    </row>
    <row r="5321" spans="1:6" x14ac:dyDescent="0.3">
      <c r="A5321" s="302">
        <v>202403</v>
      </c>
      <c r="B5321" s="299" t="s">
        <v>77</v>
      </c>
      <c r="C5321" s="299" t="s">
        <v>36</v>
      </c>
      <c r="D5321" s="302">
        <v>119496.78947368421</v>
      </c>
      <c r="E5321" s="302">
        <v>642</v>
      </c>
      <c r="F5321" s="299" t="s">
        <v>97</v>
      </c>
    </row>
    <row r="5322" spans="1:6" x14ac:dyDescent="0.3">
      <c r="A5322" s="302">
        <v>202403</v>
      </c>
      <c r="B5322" s="299" t="s">
        <v>77</v>
      </c>
      <c r="C5322" s="299" t="s">
        <v>36</v>
      </c>
      <c r="D5322" s="302">
        <v>6696.4736842105267</v>
      </c>
      <c r="E5322" s="302">
        <v>643</v>
      </c>
      <c r="F5322" s="299" t="s">
        <v>333</v>
      </c>
    </row>
    <row r="5323" spans="1:6" x14ac:dyDescent="0.3">
      <c r="A5323" s="302">
        <v>202403</v>
      </c>
      <c r="B5323" s="299" t="s">
        <v>77</v>
      </c>
      <c r="C5323" s="299" t="s">
        <v>36</v>
      </c>
      <c r="D5323" s="302">
        <v>114.94736842105263</v>
      </c>
      <c r="E5323" s="302">
        <v>646</v>
      </c>
      <c r="F5323" s="299" t="s">
        <v>334</v>
      </c>
    </row>
    <row r="5324" spans="1:6" x14ac:dyDescent="0.3">
      <c r="A5324" s="302">
        <v>202403</v>
      </c>
      <c r="B5324" s="299" t="s">
        <v>77</v>
      </c>
      <c r="C5324" s="299" t="s">
        <v>36</v>
      </c>
      <c r="D5324" s="302">
        <v>3.3684210526315788</v>
      </c>
      <c r="E5324" s="302">
        <v>654</v>
      </c>
      <c r="F5324" s="299" t="s">
        <v>392</v>
      </c>
    </row>
    <row r="5325" spans="1:6" x14ac:dyDescent="0.3">
      <c r="A5325" s="302">
        <v>202403</v>
      </c>
      <c r="B5325" s="299" t="s">
        <v>77</v>
      </c>
      <c r="C5325" s="299" t="s">
        <v>36</v>
      </c>
      <c r="D5325" s="302">
        <v>6.0526315789473681</v>
      </c>
      <c r="E5325" s="302">
        <v>659</v>
      </c>
      <c r="F5325" s="299" t="s">
        <v>335</v>
      </c>
    </row>
    <row r="5326" spans="1:6" x14ac:dyDescent="0.3">
      <c r="A5326" s="302">
        <v>202403</v>
      </c>
      <c r="B5326" s="299" t="s">
        <v>77</v>
      </c>
      <c r="C5326" s="299" t="s">
        <v>36</v>
      </c>
      <c r="D5326" s="302">
        <v>1</v>
      </c>
      <c r="E5326" s="302">
        <v>660</v>
      </c>
      <c r="F5326" s="299" t="s">
        <v>336</v>
      </c>
    </row>
    <row r="5327" spans="1:6" x14ac:dyDescent="0.3">
      <c r="A5327" s="302">
        <v>202403</v>
      </c>
      <c r="B5327" s="299" t="s">
        <v>77</v>
      </c>
      <c r="C5327" s="299" t="s">
        <v>36</v>
      </c>
      <c r="D5327" s="302">
        <v>7.0526315789473681</v>
      </c>
      <c r="E5327" s="302">
        <v>662</v>
      </c>
      <c r="F5327" s="299" t="s">
        <v>337</v>
      </c>
    </row>
    <row r="5328" spans="1:6" x14ac:dyDescent="0.3">
      <c r="A5328" s="302">
        <v>202403</v>
      </c>
      <c r="B5328" s="299" t="s">
        <v>77</v>
      </c>
      <c r="C5328" s="299" t="s">
        <v>36</v>
      </c>
      <c r="D5328" s="302">
        <v>3</v>
      </c>
      <c r="E5328" s="302">
        <v>666</v>
      </c>
      <c r="F5328" s="299" t="s">
        <v>413</v>
      </c>
    </row>
    <row r="5329" spans="1:6" x14ac:dyDescent="0.3">
      <c r="A5329" s="302">
        <v>202403</v>
      </c>
      <c r="B5329" s="299" t="s">
        <v>77</v>
      </c>
      <c r="C5329" s="299" t="s">
        <v>36</v>
      </c>
      <c r="D5329" s="302">
        <v>3.4210526315789473</v>
      </c>
      <c r="E5329" s="302">
        <v>670</v>
      </c>
      <c r="F5329" s="299" t="s">
        <v>393</v>
      </c>
    </row>
    <row r="5330" spans="1:6" x14ac:dyDescent="0.3">
      <c r="A5330" s="302">
        <v>202403</v>
      </c>
      <c r="B5330" s="299" t="s">
        <v>77</v>
      </c>
      <c r="C5330" s="299" t="s">
        <v>36</v>
      </c>
      <c r="D5330" s="302">
        <v>3</v>
      </c>
      <c r="E5330" s="302">
        <v>674</v>
      </c>
      <c r="F5330" s="299" t="s">
        <v>394</v>
      </c>
    </row>
    <row r="5331" spans="1:6" x14ac:dyDescent="0.3">
      <c r="A5331" s="302">
        <v>202403</v>
      </c>
      <c r="B5331" s="299" t="s">
        <v>77</v>
      </c>
      <c r="C5331" s="299" t="s">
        <v>36</v>
      </c>
      <c r="D5331" s="302">
        <v>18.684210526315791</v>
      </c>
      <c r="E5331" s="302">
        <v>678</v>
      </c>
      <c r="F5331" s="299" t="s">
        <v>338</v>
      </c>
    </row>
    <row r="5332" spans="1:6" x14ac:dyDescent="0.3">
      <c r="A5332" s="302">
        <v>202403</v>
      </c>
      <c r="B5332" s="299" t="s">
        <v>77</v>
      </c>
      <c r="C5332" s="299" t="s">
        <v>36</v>
      </c>
      <c r="D5332" s="302">
        <v>55.526315789473685</v>
      </c>
      <c r="E5332" s="302">
        <v>682</v>
      </c>
      <c r="F5332" s="299" t="s">
        <v>339</v>
      </c>
    </row>
    <row r="5333" spans="1:6" x14ac:dyDescent="0.3">
      <c r="A5333" s="302">
        <v>202403</v>
      </c>
      <c r="B5333" s="299" t="s">
        <v>77</v>
      </c>
      <c r="C5333" s="299" t="s">
        <v>36</v>
      </c>
      <c r="D5333" s="302">
        <v>25353.052631578947</v>
      </c>
      <c r="E5333" s="302">
        <v>686</v>
      </c>
      <c r="F5333" s="299" t="s">
        <v>193</v>
      </c>
    </row>
    <row r="5334" spans="1:6" x14ac:dyDescent="0.3">
      <c r="A5334" s="302">
        <v>202403</v>
      </c>
      <c r="B5334" s="299" t="s">
        <v>77</v>
      </c>
      <c r="C5334" s="299" t="s">
        <v>36</v>
      </c>
      <c r="D5334" s="302">
        <v>534.15789473684208</v>
      </c>
      <c r="E5334" s="302">
        <v>688</v>
      </c>
      <c r="F5334" s="299" t="s">
        <v>340</v>
      </c>
    </row>
    <row r="5335" spans="1:6" x14ac:dyDescent="0.3">
      <c r="A5335" s="302">
        <v>202403</v>
      </c>
      <c r="B5335" s="299" t="s">
        <v>77</v>
      </c>
      <c r="C5335" s="299" t="s">
        <v>36</v>
      </c>
      <c r="D5335" s="302">
        <v>2.9473684210526314</v>
      </c>
      <c r="E5335" s="302">
        <v>690</v>
      </c>
      <c r="F5335" s="299" t="s">
        <v>341</v>
      </c>
    </row>
    <row r="5336" spans="1:6" x14ac:dyDescent="0.3">
      <c r="A5336" s="302">
        <v>202403</v>
      </c>
      <c r="B5336" s="299" t="s">
        <v>77</v>
      </c>
      <c r="C5336" s="299" t="s">
        <v>36</v>
      </c>
      <c r="D5336" s="302">
        <v>294.78947368421052</v>
      </c>
      <c r="E5336" s="302">
        <v>694</v>
      </c>
      <c r="F5336" s="299" t="s">
        <v>342</v>
      </c>
    </row>
    <row r="5337" spans="1:6" x14ac:dyDescent="0.3">
      <c r="A5337" s="302">
        <v>202403</v>
      </c>
      <c r="B5337" s="299" t="s">
        <v>77</v>
      </c>
      <c r="C5337" s="299" t="s">
        <v>36</v>
      </c>
      <c r="D5337" s="302">
        <v>28.210526315789473</v>
      </c>
      <c r="E5337" s="302">
        <v>702</v>
      </c>
      <c r="F5337" s="299" t="s">
        <v>343</v>
      </c>
    </row>
    <row r="5338" spans="1:6" x14ac:dyDescent="0.3">
      <c r="A5338" s="302">
        <v>202403</v>
      </c>
      <c r="B5338" s="299" t="s">
        <v>77</v>
      </c>
      <c r="C5338" s="299" t="s">
        <v>36</v>
      </c>
      <c r="D5338" s="302">
        <v>921.0526315789474</v>
      </c>
      <c r="E5338" s="302">
        <v>703</v>
      </c>
      <c r="F5338" s="299" t="s">
        <v>94</v>
      </c>
    </row>
    <row r="5339" spans="1:6" x14ac:dyDescent="0.3">
      <c r="A5339" s="302">
        <v>202403</v>
      </c>
      <c r="B5339" s="299" t="s">
        <v>77</v>
      </c>
      <c r="C5339" s="299" t="s">
        <v>36</v>
      </c>
      <c r="D5339" s="302">
        <v>586.15789473684208</v>
      </c>
      <c r="E5339" s="302">
        <v>704</v>
      </c>
      <c r="F5339" s="299" t="s">
        <v>344</v>
      </c>
    </row>
    <row r="5340" spans="1:6" x14ac:dyDescent="0.3">
      <c r="A5340" s="302">
        <v>202403</v>
      </c>
      <c r="B5340" s="299" t="s">
        <v>77</v>
      </c>
      <c r="C5340" s="299" t="s">
        <v>36</v>
      </c>
      <c r="D5340" s="302">
        <v>387.05263157894734</v>
      </c>
      <c r="E5340" s="302">
        <v>705</v>
      </c>
      <c r="F5340" s="299" t="s">
        <v>115</v>
      </c>
    </row>
    <row r="5341" spans="1:6" x14ac:dyDescent="0.3">
      <c r="A5341" s="302">
        <v>202403</v>
      </c>
      <c r="B5341" s="299" t="s">
        <v>77</v>
      </c>
      <c r="C5341" s="299" t="s">
        <v>36</v>
      </c>
      <c r="D5341" s="302">
        <v>95.315789473684205</v>
      </c>
      <c r="E5341" s="302">
        <v>706</v>
      </c>
      <c r="F5341" s="299" t="s">
        <v>395</v>
      </c>
    </row>
    <row r="5342" spans="1:6" x14ac:dyDescent="0.3">
      <c r="A5342" s="302">
        <v>202403</v>
      </c>
      <c r="B5342" s="299" t="s">
        <v>77</v>
      </c>
      <c r="C5342" s="299" t="s">
        <v>36</v>
      </c>
      <c r="D5342" s="302">
        <v>344.57894736842104</v>
      </c>
      <c r="E5342" s="302">
        <v>710</v>
      </c>
      <c r="F5342" s="299" t="s">
        <v>345</v>
      </c>
    </row>
    <row r="5343" spans="1:6" x14ac:dyDescent="0.3">
      <c r="A5343" s="302">
        <v>202403</v>
      </c>
      <c r="B5343" s="299" t="s">
        <v>77</v>
      </c>
      <c r="C5343" s="299" t="s">
        <v>36</v>
      </c>
      <c r="D5343" s="302">
        <v>25.684210526315791</v>
      </c>
      <c r="E5343" s="302">
        <v>716</v>
      </c>
      <c r="F5343" s="299" t="s">
        <v>346</v>
      </c>
    </row>
    <row r="5344" spans="1:6" x14ac:dyDescent="0.3">
      <c r="A5344" s="302">
        <v>202403</v>
      </c>
      <c r="B5344" s="299" t="s">
        <v>77</v>
      </c>
      <c r="C5344" s="299" t="s">
        <v>36</v>
      </c>
      <c r="D5344" s="302">
        <v>7353075.7894736845</v>
      </c>
      <c r="E5344" s="302">
        <v>724</v>
      </c>
      <c r="F5344" s="299" t="s">
        <v>223</v>
      </c>
    </row>
    <row r="5345" spans="1:6" x14ac:dyDescent="0.3">
      <c r="A5345" s="302">
        <v>202403</v>
      </c>
      <c r="B5345" s="299" t="s">
        <v>77</v>
      </c>
      <c r="C5345" s="299" t="s">
        <v>36</v>
      </c>
      <c r="D5345" s="302">
        <v>8.2105263157894743</v>
      </c>
      <c r="E5345" s="302">
        <v>728</v>
      </c>
      <c r="F5345" s="299" t="s">
        <v>414</v>
      </c>
    </row>
    <row r="5346" spans="1:6" x14ac:dyDescent="0.3">
      <c r="A5346" s="302">
        <v>202403</v>
      </c>
      <c r="B5346" s="299" t="s">
        <v>77</v>
      </c>
      <c r="C5346" s="299" t="s">
        <v>36</v>
      </c>
      <c r="D5346" s="302">
        <v>107.73684210526316</v>
      </c>
      <c r="E5346" s="302">
        <v>729</v>
      </c>
      <c r="F5346" s="299" t="s">
        <v>347</v>
      </c>
    </row>
    <row r="5347" spans="1:6" x14ac:dyDescent="0.3">
      <c r="A5347" s="302">
        <v>202403</v>
      </c>
      <c r="B5347" s="299" t="s">
        <v>77</v>
      </c>
      <c r="C5347" s="299" t="s">
        <v>36</v>
      </c>
      <c r="D5347" s="302">
        <v>541.78947368421052</v>
      </c>
      <c r="E5347" s="302">
        <v>732</v>
      </c>
      <c r="F5347" s="299" t="s">
        <v>348</v>
      </c>
    </row>
    <row r="5348" spans="1:6" x14ac:dyDescent="0.3">
      <c r="A5348" s="302">
        <v>202403</v>
      </c>
      <c r="B5348" s="299" t="s">
        <v>77</v>
      </c>
      <c r="C5348" s="299" t="s">
        <v>36</v>
      </c>
      <c r="D5348" s="302">
        <v>5</v>
      </c>
      <c r="E5348" s="302">
        <v>740</v>
      </c>
      <c r="F5348" s="299" t="s">
        <v>349</v>
      </c>
    </row>
    <row r="5349" spans="1:6" x14ac:dyDescent="0.3">
      <c r="A5349" s="302">
        <v>202403</v>
      </c>
      <c r="B5349" s="299" t="s">
        <v>77</v>
      </c>
      <c r="C5349" s="299" t="s">
        <v>36</v>
      </c>
      <c r="D5349" s="302">
        <v>2</v>
      </c>
      <c r="E5349" s="302">
        <v>748</v>
      </c>
      <c r="F5349" s="299" t="s">
        <v>396</v>
      </c>
    </row>
    <row r="5350" spans="1:6" x14ac:dyDescent="0.3">
      <c r="A5350" s="302">
        <v>202403</v>
      </c>
      <c r="B5350" s="299" t="s">
        <v>77</v>
      </c>
      <c r="C5350" s="299" t="s">
        <v>36</v>
      </c>
      <c r="D5350" s="302">
        <v>2676.7894736842104</v>
      </c>
      <c r="E5350" s="302">
        <v>752</v>
      </c>
      <c r="F5350" s="299" t="s">
        <v>119</v>
      </c>
    </row>
    <row r="5351" spans="1:6" x14ac:dyDescent="0.3">
      <c r="A5351" s="302">
        <v>202403</v>
      </c>
      <c r="B5351" s="299" t="s">
        <v>77</v>
      </c>
      <c r="C5351" s="299" t="s">
        <v>36</v>
      </c>
      <c r="D5351" s="302">
        <v>1112.4736842105262</v>
      </c>
      <c r="E5351" s="302">
        <v>756</v>
      </c>
      <c r="F5351" s="299" t="s">
        <v>350</v>
      </c>
    </row>
    <row r="5352" spans="1:6" x14ac:dyDescent="0.3">
      <c r="A5352" s="302">
        <v>202403</v>
      </c>
      <c r="B5352" s="299" t="s">
        <v>77</v>
      </c>
      <c r="C5352" s="299" t="s">
        <v>36</v>
      </c>
      <c r="D5352" s="302">
        <v>1023.7368421052631</v>
      </c>
      <c r="E5352" s="302">
        <v>760</v>
      </c>
      <c r="F5352" s="299" t="s">
        <v>351</v>
      </c>
    </row>
    <row r="5353" spans="1:6" x14ac:dyDescent="0.3">
      <c r="A5353" s="302">
        <v>202403</v>
      </c>
      <c r="B5353" s="299" t="s">
        <v>77</v>
      </c>
      <c r="C5353" s="299" t="s">
        <v>36</v>
      </c>
      <c r="D5353" s="302">
        <v>24</v>
      </c>
      <c r="E5353" s="302">
        <v>762</v>
      </c>
      <c r="F5353" s="299" t="s">
        <v>352</v>
      </c>
    </row>
    <row r="5354" spans="1:6" x14ac:dyDescent="0.3">
      <c r="A5354" s="302">
        <v>202403</v>
      </c>
      <c r="B5354" s="299" t="s">
        <v>77</v>
      </c>
      <c r="C5354" s="299" t="s">
        <v>36</v>
      </c>
      <c r="D5354" s="302">
        <v>161.31578947368422</v>
      </c>
      <c r="E5354" s="302">
        <v>764</v>
      </c>
      <c r="F5354" s="299" t="s">
        <v>353</v>
      </c>
    </row>
    <row r="5355" spans="1:6" x14ac:dyDescent="0.3">
      <c r="A5355" s="302">
        <v>202403</v>
      </c>
      <c r="B5355" s="299" t="s">
        <v>77</v>
      </c>
      <c r="C5355" s="299" t="s">
        <v>36</v>
      </c>
      <c r="D5355" s="302">
        <v>140.36842105263159</v>
      </c>
      <c r="E5355" s="302">
        <v>768</v>
      </c>
      <c r="F5355" s="299" t="s">
        <v>354</v>
      </c>
    </row>
    <row r="5356" spans="1:6" x14ac:dyDescent="0.3">
      <c r="A5356" s="302">
        <v>202403</v>
      </c>
      <c r="B5356" s="299" t="s">
        <v>77</v>
      </c>
      <c r="C5356" s="299" t="s">
        <v>36</v>
      </c>
      <c r="D5356" s="302">
        <v>4</v>
      </c>
      <c r="E5356" s="302">
        <v>776</v>
      </c>
      <c r="F5356" s="299" t="s">
        <v>420</v>
      </c>
    </row>
    <row r="5357" spans="1:6" x14ac:dyDescent="0.3">
      <c r="A5357" s="302">
        <v>202403</v>
      </c>
      <c r="B5357" s="299" t="s">
        <v>77</v>
      </c>
      <c r="C5357" s="299" t="s">
        <v>36</v>
      </c>
      <c r="D5357" s="302">
        <v>12.894736842105264</v>
      </c>
      <c r="E5357" s="302">
        <v>780</v>
      </c>
      <c r="F5357" s="299" t="s">
        <v>355</v>
      </c>
    </row>
    <row r="5358" spans="1:6" x14ac:dyDescent="0.3">
      <c r="A5358" s="302">
        <v>202403</v>
      </c>
      <c r="B5358" s="299" t="s">
        <v>77</v>
      </c>
      <c r="C5358" s="299" t="s">
        <v>36</v>
      </c>
      <c r="D5358" s="302">
        <v>13.578947368421053</v>
      </c>
      <c r="E5358" s="302">
        <v>784</v>
      </c>
      <c r="F5358" s="299" t="s">
        <v>356</v>
      </c>
    </row>
    <row r="5359" spans="1:6" x14ac:dyDescent="0.3">
      <c r="A5359" s="302">
        <v>202403</v>
      </c>
      <c r="B5359" s="299" t="s">
        <v>77</v>
      </c>
      <c r="C5359" s="299" t="s">
        <v>36</v>
      </c>
      <c r="D5359" s="302">
        <v>816.57894736842104</v>
      </c>
      <c r="E5359" s="302">
        <v>788</v>
      </c>
      <c r="F5359" s="299" t="s">
        <v>357</v>
      </c>
    </row>
    <row r="5360" spans="1:6" x14ac:dyDescent="0.3">
      <c r="A5360" s="302">
        <v>202403</v>
      </c>
      <c r="B5360" s="299" t="s">
        <v>77</v>
      </c>
      <c r="C5360" s="299" t="s">
        <v>36</v>
      </c>
      <c r="D5360" s="302">
        <v>1622.6315789473683</v>
      </c>
      <c r="E5360" s="302">
        <v>792</v>
      </c>
      <c r="F5360" s="299" t="s">
        <v>358</v>
      </c>
    </row>
    <row r="5361" spans="1:6" x14ac:dyDescent="0.3">
      <c r="A5361" s="302">
        <v>202403</v>
      </c>
      <c r="B5361" s="299" t="s">
        <v>77</v>
      </c>
      <c r="C5361" s="299" t="s">
        <v>36</v>
      </c>
      <c r="D5361" s="302">
        <v>7</v>
      </c>
      <c r="E5361" s="302">
        <v>795</v>
      </c>
      <c r="F5361" s="299" t="s">
        <v>359</v>
      </c>
    </row>
    <row r="5362" spans="1:6" x14ac:dyDescent="0.3">
      <c r="A5362" s="302">
        <v>202403</v>
      </c>
      <c r="B5362" s="299" t="s">
        <v>77</v>
      </c>
      <c r="C5362" s="299" t="s">
        <v>36</v>
      </c>
      <c r="D5362" s="302">
        <v>1</v>
      </c>
      <c r="E5362" s="302">
        <v>796</v>
      </c>
      <c r="F5362" s="299" t="s">
        <v>489</v>
      </c>
    </row>
    <row r="5363" spans="1:6" x14ac:dyDescent="0.3">
      <c r="A5363" s="302">
        <v>202403</v>
      </c>
      <c r="B5363" s="299" t="s">
        <v>77</v>
      </c>
      <c r="C5363" s="299" t="s">
        <v>36</v>
      </c>
      <c r="D5363" s="302">
        <v>50</v>
      </c>
      <c r="E5363" s="302">
        <v>800</v>
      </c>
      <c r="F5363" s="299" t="s">
        <v>360</v>
      </c>
    </row>
    <row r="5364" spans="1:6" x14ac:dyDescent="0.3">
      <c r="A5364" s="302">
        <v>202403</v>
      </c>
      <c r="B5364" s="299" t="s">
        <v>77</v>
      </c>
      <c r="C5364" s="299" t="s">
        <v>36</v>
      </c>
      <c r="D5364" s="302">
        <v>23220.42105263158</v>
      </c>
      <c r="E5364" s="302">
        <v>804</v>
      </c>
      <c r="F5364" s="299" t="s">
        <v>98</v>
      </c>
    </row>
    <row r="5365" spans="1:6" x14ac:dyDescent="0.3">
      <c r="A5365" s="302">
        <v>202403</v>
      </c>
      <c r="B5365" s="299" t="s">
        <v>77</v>
      </c>
      <c r="C5365" s="299" t="s">
        <v>36</v>
      </c>
      <c r="D5365" s="302">
        <v>90.631578947368425</v>
      </c>
      <c r="E5365" s="302">
        <v>807</v>
      </c>
      <c r="F5365" s="299" t="s">
        <v>361</v>
      </c>
    </row>
    <row r="5366" spans="1:6" x14ac:dyDescent="0.3">
      <c r="A5366" s="302">
        <v>202403</v>
      </c>
      <c r="B5366" s="299" t="s">
        <v>77</v>
      </c>
      <c r="C5366" s="299" t="s">
        <v>36</v>
      </c>
      <c r="D5366" s="302">
        <v>951.84210526315792</v>
      </c>
      <c r="E5366" s="302">
        <v>818</v>
      </c>
      <c r="F5366" s="299" t="s">
        <v>362</v>
      </c>
    </row>
    <row r="5367" spans="1:6" x14ac:dyDescent="0.3">
      <c r="A5367" s="302">
        <v>202403</v>
      </c>
      <c r="B5367" s="299" t="s">
        <v>77</v>
      </c>
      <c r="C5367" s="299" t="s">
        <v>36</v>
      </c>
      <c r="D5367" s="302">
        <v>18798.157894736843</v>
      </c>
      <c r="E5367" s="302">
        <v>826</v>
      </c>
      <c r="F5367" s="299" t="s">
        <v>110</v>
      </c>
    </row>
    <row r="5368" spans="1:6" x14ac:dyDescent="0.3">
      <c r="A5368" s="302">
        <v>202403</v>
      </c>
      <c r="B5368" s="299" t="s">
        <v>77</v>
      </c>
      <c r="C5368" s="299" t="s">
        <v>36</v>
      </c>
      <c r="D5368" s="302">
        <v>1</v>
      </c>
      <c r="E5368" s="302">
        <v>831</v>
      </c>
      <c r="F5368" s="299" t="s">
        <v>429</v>
      </c>
    </row>
    <row r="5369" spans="1:6" x14ac:dyDescent="0.3">
      <c r="A5369" s="302">
        <v>202403</v>
      </c>
      <c r="B5369" s="299" t="s">
        <v>77</v>
      </c>
      <c r="C5369" s="299" t="s">
        <v>36</v>
      </c>
      <c r="D5369" s="302">
        <v>5.8421052631578947</v>
      </c>
      <c r="E5369" s="302">
        <v>832</v>
      </c>
      <c r="F5369" s="299" t="s">
        <v>397</v>
      </c>
    </row>
    <row r="5370" spans="1:6" x14ac:dyDescent="0.3">
      <c r="A5370" s="302">
        <v>202403</v>
      </c>
      <c r="B5370" s="299" t="s">
        <v>77</v>
      </c>
      <c r="C5370" s="299" t="s">
        <v>36</v>
      </c>
      <c r="D5370" s="302">
        <v>55.368421052631582</v>
      </c>
      <c r="E5370" s="302">
        <v>834</v>
      </c>
      <c r="F5370" s="299" t="s">
        <v>364</v>
      </c>
    </row>
    <row r="5371" spans="1:6" x14ac:dyDescent="0.3">
      <c r="A5371" s="302">
        <v>202403</v>
      </c>
      <c r="B5371" s="299" t="s">
        <v>77</v>
      </c>
      <c r="C5371" s="299" t="s">
        <v>36</v>
      </c>
      <c r="D5371" s="302">
        <v>3672.5789473684213</v>
      </c>
      <c r="E5371" s="302">
        <v>840</v>
      </c>
      <c r="F5371" s="299" t="s">
        <v>365</v>
      </c>
    </row>
    <row r="5372" spans="1:6" x14ac:dyDescent="0.3">
      <c r="A5372" s="302">
        <v>202403</v>
      </c>
      <c r="B5372" s="299" t="s">
        <v>77</v>
      </c>
      <c r="C5372" s="299" t="s">
        <v>36</v>
      </c>
      <c r="D5372" s="302">
        <v>3</v>
      </c>
      <c r="E5372" s="302">
        <v>850</v>
      </c>
      <c r="F5372" s="299" t="s">
        <v>366</v>
      </c>
    </row>
    <row r="5373" spans="1:6" x14ac:dyDescent="0.3">
      <c r="A5373" s="302">
        <v>202403</v>
      </c>
      <c r="B5373" s="299" t="s">
        <v>77</v>
      </c>
      <c r="C5373" s="299" t="s">
        <v>36</v>
      </c>
      <c r="D5373" s="302">
        <v>527.15789473684208</v>
      </c>
      <c r="E5373" s="302">
        <v>854</v>
      </c>
      <c r="F5373" s="299" t="s">
        <v>367</v>
      </c>
    </row>
    <row r="5374" spans="1:6" x14ac:dyDescent="0.3">
      <c r="A5374" s="302">
        <v>202403</v>
      </c>
      <c r="B5374" s="299" t="s">
        <v>77</v>
      </c>
      <c r="C5374" s="299" t="s">
        <v>36</v>
      </c>
      <c r="D5374" s="302">
        <v>5661.5263157894733</v>
      </c>
      <c r="E5374" s="302">
        <v>858</v>
      </c>
      <c r="F5374" s="299" t="s">
        <v>368</v>
      </c>
    </row>
    <row r="5375" spans="1:6" x14ac:dyDescent="0.3">
      <c r="A5375" s="302">
        <v>202403</v>
      </c>
      <c r="B5375" s="299" t="s">
        <v>77</v>
      </c>
      <c r="C5375" s="299" t="s">
        <v>36</v>
      </c>
      <c r="D5375" s="302">
        <v>94.421052631578945</v>
      </c>
      <c r="E5375" s="302">
        <v>860</v>
      </c>
      <c r="F5375" s="299" t="s">
        <v>369</v>
      </c>
    </row>
    <row r="5376" spans="1:6" x14ac:dyDescent="0.3">
      <c r="A5376" s="302">
        <v>202403</v>
      </c>
      <c r="B5376" s="299" t="s">
        <v>77</v>
      </c>
      <c r="C5376" s="299" t="s">
        <v>36</v>
      </c>
      <c r="D5376" s="302">
        <v>61940.84210526316</v>
      </c>
      <c r="E5376" s="302">
        <v>862</v>
      </c>
      <c r="F5376" s="299" t="s">
        <v>111</v>
      </c>
    </row>
    <row r="5377" spans="1:6" x14ac:dyDescent="0.3">
      <c r="A5377" s="302">
        <v>202403</v>
      </c>
      <c r="B5377" s="299" t="s">
        <v>77</v>
      </c>
      <c r="C5377" s="299" t="s">
        <v>36</v>
      </c>
      <c r="D5377" s="302">
        <v>4</v>
      </c>
      <c r="E5377" s="302">
        <v>876</v>
      </c>
      <c r="F5377" s="299" t="s">
        <v>370</v>
      </c>
    </row>
    <row r="5378" spans="1:6" x14ac:dyDescent="0.3">
      <c r="A5378" s="302">
        <v>202403</v>
      </c>
      <c r="B5378" s="299" t="s">
        <v>77</v>
      </c>
      <c r="C5378" s="299" t="s">
        <v>36</v>
      </c>
      <c r="D5378" s="302">
        <v>2.4210526315789473</v>
      </c>
      <c r="E5378" s="302">
        <v>882</v>
      </c>
      <c r="F5378" s="299" t="s">
        <v>371</v>
      </c>
    </row>
    <row r="5379" spans="1:6" x14ac:dyDescent="0.3">
      <c r="A5379" s="302">
        <v>202403</v>
      </c>
      <c r="B5379" s="299" t="s">
        <v>77</v>
      </c>
      <c r="C5379" s="299" t="s">
        <v>36</v>
      </c>
      <c r="D5379" s="302">
        <v>95.94736842105263</v>
      </c>
      <c r="E5379" s="302">
        <v>887</v>
      </c>
      <c r="F5379" s="299" t="s">
        <v>398</v>
      </c>
    </row>
    <row r="5380" spans="1:6" x14ac:dyDescent="0.3">
      <c r="A5380" s="302">
        <v>202403</v>
      </c>
      <c r="B5380" s="299" t="s">
        <v>77</v>
      </c>
      <c r="C5380" s="299" t="s">
        <v>36</v>
      </c>
      <c r="D5380" s="302">
        <v>13</v>
      </c>
      <c r="E5380" s="302">
        <v>894</v>
      </c>
      <c r="F5380" s="299" t="s">
        <v>372</v>
      </c>
    </row>
    <row r="5381" spans="1:6" x14ac:dyDescent="0.3">
      <c r="A5381" s="302">
        <v>202403</v>
      </c>
      <c r="B5381" s="299" t="s">
        <v>77</v>
      </c>
      <c r="C5381" s="299" t="s">
        <v>36</v>
      </c>
      <c r="D5381" s="302">
        <v>673.21052631578948</v>
      </c>
      <c r="E5381" s="302">
        <v>952</v>
      </c>
      <c r="F5381" s="299" t="s">
        <v>459</v>
      </c>
    </row>
    <row r="5382" spans="1:6" x14ac:dyDescent="0.3">
      <c r="A5382" s="302">
        <v>202403</v>
      </c>
      <c r="B5382" s="299" t="s">
        <v>77</v>
      </c>
      <c r="C5382" s="299" t="s">
        <v>36</v>
      </c>
      <c r="D5382" s="302">
        <v>987</v>
      </c>
      <c r="E5382" s="302">
        <v>953</v>
      </c>
      <c r="F5382" s="299" t="s">
        <v>189</v>
      </c>
    </row>
    <row r="5383" spans="1:6" x14ac:dyDescent="0.3">
      <c r="A5383" s="302">
        <v>202403</v>
      </c>
      <c r="B5383" s="299" t="s">
        <v>77</v>
      </c>
      <c r="C5383" s="299" t="s">
        <v>36</v>
      </c>
      <c r="D5383" s="302">
        <v>20.157894736842106</v>
      </c>
      <c r="E5383" s="302">
        <v>954</v>
      </c>
      <c r="F5383" s="299" t="s">
        <v>189</v>
      </c>
    </row>
    <row r="5384" spans="1:6" x14ac:dyDescent="0.3">
      <c r="A5384" s="302">
        <v>202403</v>
      </c>
      <c r="B5384" s="299" t="s">
        <v>77</v>
      </c>
      <c r="C5384" s="299" t="s">
        <v>36</v>
      </c>
      <c r="D5384" s="302">
        <v>4</v>
      </c>
      <c r="E5384" s="302">
        <v>955</v>
      </c>
      <c r="F5384" s="299" t="s">
        <v>189</v>
      </c>
    </row>
  </sheetData>
  <pageMargins left="0.7" right="0.7" top="0.75" bottom="0.75" header="0.3" footer="0.3"/>
  <pageSetup paperSize="9" orientation="portrait" r:id="rId1"/>
  <legacyDrawing r:id="rId2"/>
  <tableParts count="1">
    <tablePart r:id="rId3"/>
  </tablePart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5"/>
  <dimension ref="A1:F3543"/>
  <sheetViews>
    <sheetView workbookViewId="0">
      <selection activeCell="F21456" sqref="F21456"/>
    </sheetView>
  </sheetViews>
  <sheetFormatPr baseColWidth="10" defaultRowHeight="14.4" x14ac:dyDescent="0.3"/>
  <cols>
    <col min="1" max="1" width="10.88671875" bestFit="1" customWidth="1"/>
    <col min="2" max="2" width="12.77734375" bestFit="1" customWidth="1"/>
    <col min="3" max="3" width="17.88671875" bestFit="1" customWidth="1"/>
    <col min="4" max="4" width="15.21875" bestFit="1" customWidth="1"/>
    <col min="5" max="5" width="12" bestFit="1" customWidth="1"/>
    <col min="6" max="6" width="24.44140625" bestFit="1" customWidth="1"/>
  </cols>
  <sheetData>
    <row r="1" spans="1:6" x14ac:dyDescent="0.3">
      <c r="A1" s="299" t="s">
        <v>69</v>
      </c>
      <c r="B1" s="299" t="s">
        <v>70</v>
      </c>
      <c r="C1" s="299" t="s">
        <v>88</v>
      </c>
      <c r="D1" s="299" t="s">
        <v>90</v>
      </c>
      <c r="E1" s="299" t="s">
        <v>86</v>
      </c>
      <c r="F1" s="299" t="s">
        <v>186</v>
      </c>
    </row>
    <row r="2" spans="1:6" x14ac:dyDescent="0.3">
      <c r="A2" s="299" t="s">
        <v>494</v>
      </c>
      <c r="B2" s="300">
        <v>1</v>
      </c>
      <c r="C2" s="299" t="s">
        <v>35</v>
      </c>
      <c r="D2" s="299" t="s">
        <v>91</v>
      </c>
      <c r="E2" s="301">
        <v>502.22727272727275</v>
      </c>
      <c r="F2" s="299" t="s">
        <v>187</v>
      </c>
    </row>
    <row r="3" spans="1:6" x14ac:dyDescent="0.3">
      <c r="A3" s="299" t="s">
        <v>494</v>
      </c>
      <c r="B3" s="300">
        <v>1</v>
      </c>
      <c r="C3" s="299" t="s">
        <v>35</v>
      </c>
      <c r="D3" s="299" t="s">
        <v>91</v>
      </c>
      <c r="E3" s="301">
        <v>976.22727272727275</v>
      </c>
      <c r="F3" s="299" t="s">
        <v>79</v>
      </c>
    </row>
    <row r="4" spans="1:6" x14ac:dyDescent="0.3">
      <c r="A4" s="299" t="s">
        <v>494</v>
      </c>
      <c r="B4" s="300">
        <v>1</v>
      </c>
      <c r="C4" s="299" t="s">
        <v>35</v>
      </c>
      <c r="D4" s="299" t="s">
        <v>91</v>
      </c>
      <c r="E4" s="301">
        <v>28.681818181818183</v>
      </c>
      <c r="F4" s="299" t="s">
        <v>78</v>
      </c>
    </row>
    <row r="5" spans="1:6" x14ac:dyDescent="0.3">
      <c r="A5" s="299" t="s">
        <v>494</v>
      </c>
      <c r="B5" s="300">
        <v>1</v>
      </c>
      <c r="C5" s="299" t="s">
        <v>35</v>
      </c>
      <c r="D5" s="299" t="s">
        <v>91</v>
      </c>
      <c r="E5" s="301">
        <v>3.9999999999999987</v>
      </c>
      <c r="F5" s="299" t="s">
        <v>188</v>
      </c>
    </row>
    <row r="6" spans="1:6" x14ac:dyDescent="0.3">
      <c r="A6" s="299" t="s">
        <v>494</v>
      </c>
      <c r="B6" s="300">
        <v>1</v>
      </c>
      <c r="C6" s="299" t="s">
        <v>35</v>
      </c>
      <c r="D6" s="299" t="s">
        <v>91</v>
      </c>
      <c r="E6" s="301">
        <v>3501</v>
      </c>
      <c r="F6" s="299" t="s">
        <v>77</v>
      </c>
    </row>
    <row r="7" spans="1:6" x14ac:dyDescent="0.3">
      <c r="A7" s="299" t="s">
        <v>494</v>
      </c>
      <c r="B7" s="300">
        <v>1</v>
      </c>
      <c r="C7" s="299" t="s">
        <v>35</v>
      </c>
      <c r="D7" s="299" t="s">
        <v>92</v>
      </c>
      <c r="E7" s="301">
        <v>135.18181818181822</v>
      </c>
      <c r="F7" s="299" t="s">
        <v>187</v>
      </c>
    </row>
    <row r="8" spans="1:6" x14ac:dyDescent="0.3">
      <c r="A8" s="299" t="s">
        <v>494</v>
      </c>
      <c r="B8" s="300">
        <v>1</v>
      </c>
      <c r="C8" s="299" t="s">
        <v>35</v>
      </c>
      <c r="D8" s="299" t="s">
        <v>92</v>
      </c>
      <c r="E8" s="301">
        <v>136.81818181818181</v>
      </c>
      <c r="F8" s="299" t="s">
        <v>79</v>
      </c>
    </row>
    <row r="9" spans="1:6" x14ac:dyDescent="0.3">
      <c r="A9" s="299" t="s">
        <v>494</v>
      </c>
      <c r="B9" s="300">
        <v>1</v>
      </c>
      <c r="C9" s="299" t="s">
        <v>35</v>
      </c>
      <c r="D9" s="299" t="s">
        <v>92</v>
      </c>
      <c r="E9" s="301">
        <v>14.727272727272725</v>
      </c>
      <c r="F9" s="299" t="s">
        <v>78</v>
      </c>
    </row>
    <row r="10" spans="1:6" x14ac:dyDescent="0.3">
      <c r="A10" s="299" t="s">
        <v>494</v>
      </c>
      <c r="B10" s="300">
        <v>1</v>
      </c>
      <c r="C10" s="299" t="s">
        <v>35</v>
      </c>
      <c r="D10" s="299" t="s">
        <v>92</v>
      </c>
      <c r="E10" s="301">
        <v>2.272727272727272</v>
      </c>
      <c r="F10" s="299" t="s">
        <v>188</v>
      </c>
    </row>
    <row r="11" spans="1:6" x14ac:dyDescent="0.3">
      <c r="A11" s="299" t="s">
        <v>494</v>
      </c>
      <c r="B11" s="300">
        <v>1</v>
      </c>
      <c r="C11" s="299" t="s">
        <v>35</v>
      </c>
      <c r="D11" s="299" t="s">
        <v>92</v>
      </c>
      <c r="E11" s="301">
        <v>940.77272727272748</v>
      </c>
      <c r="F11" s="299" t="s">
        <v>77</v>
      </c>
    </row>
    <row r="12" spans="1:6" x14ac:dyDescent="0.3">
      <c r="A12" s="299" t="s">
        <v>494</v>
      </c>
      <c r="B12" s="300">
        <v>1</v>
      </c>
      <c r="C12" s="299" t="s">
        <v>36</v>
      </c>
      <c r="D12" s="299" t="s">
        <v>91</v>
      </c>
      <c r="E12" s="301">
        <v>1040.7727272727275</v>
      </c>
      <c r="F12" s="299" t="s">
        <v>187</v>
      </c>
    </row>
    <row r="13" spans="1:6" x14ac:dyDescent="0.3">
      <c r="A13" s="299" t="s">
        <v>494</v>
      </c>
      <c r="B13" s="300">
        <v>1</v>
      </c>
      <c r="C13" s="299" t="s">
        <v>36</v>
      </c>
      <c r="D13" s="299" t="s">
        <v>91</v>
      </c>
      <c r="E13" s="301">
        <v>63.590909090909086</v>
      </c>
      <c r="F13" s="299" t="s">
        <v>79</v>
      </c>
    </row>
    <row r="14" spans="1:6" x14ac:dyDescent="0.3">
      <c r="A14" s="299" t="s">
        <v>494</v>
      </c>
      <c r="B14" s="300">
        <v>1</v>
      </c>
      <c r="C14" s="299" t="s">
        <v>36</v>
      </c>
      <c r="D14" s="299" t="s">
        <v>91</v>
      </c>
      <c r="E14" s="301">
        <v>221.45454545454541</v>
      </c>
      <c r="F14" s="299" t="s">
        <v>78</v>
      </c>
    </row>
    <row r="15" spans="1:6" x14ac:dyDescent="0.3">
      <c r="A15" s="299" t="s">
        <v>494</v>
      </c>
      <c r="B15" s="300">
        <v>1</v>
      </c>
      <c r="C15" s="299" t="s">
        <v>36</v>
      </c>
      <c r="D15" s="299" t="s">
        <v>91</v>
      </c>
      <c r="E15" s="301">
        <v>2.9999999999999982</v>
      </c>
      <c r="F15" s="299" t="s">
        <v>188</v>
      </c>
    </row>
    <row r="16" spans="1:6" x14ac:dyDescent="0.3">
      <c r="A16" s="299" t="s">
        <v>494</v>
      </c>
      <c r="B16" s="300">
        <v>1</v>
      </c>
      <c r="C16" s="299" t="s">
        <v>36</v>
      </c>
      <c r="D16" s="299" t="s">
        <v>91</v>
      </c>
      <c r="E16" s="301">
        <v>5781.5</v>
      </c>
      <c r="F16" s="299" t="s">
        <v>77</v>
      </c>
    </row>
    <row r="17" spans="1:6" x14ac:dyDescent="0.3">
      <c r="A17" s="299" t="s">
        <v>494</v>
      </c>
      <c r="B17" s="300">
        <v>1</v>
      </c>
      <c r="C17" s="299" t="s">
        <v>36</v>
      </c>
      <c r="D17" s="299" t="s">
        <v>92</v>
      </c>
      <c r="E17" s="301">
        <v>390.40909090909093</v>
      </c>
      <c r="F17" s="299" t="s">
        <v>187</v>
      </c>
    </row>
    <row r="18" spans="1:6" x14ac:dyDescent="0.3">
      <c r="A18" s="299" t="s">
        <v>494</v>
      </c>
      <c r="B18" s="300">
        <v>1</v>
      </c>
      <c r="C18" s="299" t="s">
        <v>36</v>
      </c>
      <c r="D18" s="299" t="s">
        <v>92</v>
      </c>
      <c r="E18" s="301">
        <v>5.9545454545454515</v>
      </c>
      <c r="F18" s="299" t="s">
        <v>79</v>
      </c>
    </row>
    <row r="19" spans="1:6" x14ac:dyDescent="0.3">
      <c r="A19" s="299" t="s">
        <v>494</v>
      </c>
      <c r="B19" s="300">
        <v>1</v>
      </c>
      <c r="C19" s="299" t="s">
        <v>36</v>
      </c>
      <c r="D19" s="299" t="s">
        <v>92</v>
      </c>
      <c r="E19" s="301">
        <v>113.22727272727272</v>
      </c>
      <c r="F19" s="299" t="s">
        <v>78</v>
      </c>
    </row>
    <row r="20" spans="1:6" x14ac:dyDescent="0.3">
      <c r="A20" s="299" t="s">
        <v>494</v>
      </c>
      <c r="B20" s="300">
        <v>1</v>
      </c>
      <c r="C20" s="299" t="s">
        <v>36</v>
      </c>
      <c r="D20" s="299" t="s">
        <v>92</v>
      </c>
      <c r="E20" s="301">
        <v>1.9999999999999993</v>
      </c>
      <c r="F20" s="299" t="s">
        <v>188</v>
      </c>
    </row>
    <row r="21" spans="1:6" x14ac:dyDescent="0.3">
      <c r="A21" s="299" t="s">
        <v>494</v>
      </c>
      <c r="B21" s="300">
        <v>1</v>
      </c>
      <c r="C21" s="299" t="s">
        <v>36</v>
      </c>
      <c r="D21" s="299" t="s">
        <v>92</v>
      </c>
      <c r="E21" s="301">
        <v>1695.0909090909088</v>
      </c>
      <c r="F21" s="299" t="s">
        <v>77</v>
      </c>
    </row>
    <row r="22" spans="1:6" x14ac:dyDescent="0.3">
      <c r="A22" s="299" t="s">
        <v>494</v>
      </c>
      <c r="B22" s="300">
        <v>2</v>
      </c>
      <c r="C22" s="299" t="s">
        <v>35</v>
      </c>
      <c r="D22" s="299" t="s">
        <v>91</v>
      </c>
      <c r="E22" s="301">
        <v>359.5</v>
      </c>
      <c r="F22" s="299" t="s">
        <v>187</v>
      </c>
    </row>
    <row r="23" spans="1:6" x14ac:dyDescent="0.3">
      <c r="A23" s="299" t="s">
        <v>494</v>
      </c>
      <c r="B23" s="300">
        <v>2</v>
      </c>
      <c r="C23" s="299" t="s">
        <v>35</v>
      </c>
      <c r="D23" s="299" t="s">
        <v>91</v>
      </c>
      <c r="E23" s="301">
        <v>433.86363636363637</v>
      </c>
      <c r="F23" s="299" t="s">
        <v>79</v>
      </c>
    </row>
    <row r="24" spans="1:6" x14ac:dyDescent="0.3">
      <c r="A24" s="299" t="s">
        <v>494</v>
      </c>
      <c r="B24" s="300">
        <v>2</v>
      </c>
      <c r="C24" s="299" t="s">
        <v>35</v>
      </c>
      <c r="D24" s="299" t="s">
        <v>91</v>
      </c>
      <c r="E24" s="301">
        <v>568.27272727272725</v>
      </c>
      <c r="F24" s="299" t="s">
        <v>78</v>
      </c>
    </row>
    <row r="25" spans="1:6" x14ac:dyDescent="0.3">
      <c r="A25" s="299" t="s">
        <v>494</v>
      </c>
      <c r="B25" s="300">
        <v>2</v>
      </c>
      <c r="C25" s="299" t="s">
        <v>35</v>
      </c>
      <c r="D25" s="299" t="s">
        <v>91</v>
      </c>
      <c r="E25" s="301">
        <v>5.9999999999999964</v>
      </c>
      <c r="F25" s="299" t="s">
        <v>188</v>
      </c>
    </row>
    <row r="26" spans="1:6" x14ac:dyDescent="0.3">
      <c r="A26" s="299" t="s">
        <v>494</v>
      </c>
      <c r="B26" s="300">
        <v>2</v>
      </c>
      <c r="C26" s="299" t="s">
        <v>35</v>
      </c>
      <c r="D26" s="299" t="s">
        <v>91</v>
      </c>
      <c r="E26" s="301">
        <v>1405.9999999999998</v>
      </c>
      <c r="F26" s="299" t="s">
        <v>77</v>
      </c>
    </row>
    <row r="27" spans="1:6" x14ac:dyDescent="0.3">
      <c r="A27" s="299" t="s">
        <v>494</v>
      </c>
      <c r="B27" s="300">
        <v>2</v>
      </c>
      <c r="C27" s="299" t="s">
        <v>35</v>
      </c>
      <c r="D27" s="299" t="s">
        <v>92</v>
      </c>
      <c r="E27" s="301">
        <v>182.22727272727272</v>
      </c>
      <c r="F27" s="299" t="s">
        <v>187</v>
      </c>
    </row>
    <row r="28" spans="1:6" x14ac:dyDescent="0.3">
      <c r="A28" s="299" t="s">
        <v>494</v>
      </c>
      <c r="B28" s="300">
        <v>2</v>
      </c>
      <c r="C28" s="299" t="s">
        <v>35</v>
      </c>
      <c r="D28" s="299" t="s">
        <v>92</v>
      </c>
      <c r="E28" s="301">
        <v>75.227272727272734</v>
      </c>
      <c r="F28" s="299" t="s">
        <v>79</v>
      </c>
    </row>
    <row r="29" spans="1:6" x14ac:dyDescent="0.3">
      <c r="A29" s="299" t="s">
        <v>494</v>
      </c>
      <c r="B29" s="300">
        <v>2</v>
      </c>
      <c r="C29" s="299" t="s">
        <v>35</v>
      </c>
      <c r="D29" s="299" t="s">
        <v>92</v>
      </c>
      <c r="E29" s="301">
        <v>562.95454545454527</v>
      </c>
      <c r="F29" s="299" t="s">
        <v>78</v>
      </c>
    </row>
    <row r="30" spans="1:6" x14ac:dyDescent="0.3">
      <c r="A30" s="299" t="s">
        <v>494</v>
      </c>
      <c r="B30" s="300">
        <v>2</v>
      </c>
      <c r="C30" s="299" t="s">
        <v>35</v>
      </c>
      <c r="D30" s="299" t="s">
        <v>92</v>
      </c>
      <c r="E30" s="301">
        <v>4.9999999999999991</v>
      </c>
      <c r="F30" s="299" t="s">
        <v>188</v>
      </c>
    </row>
    <row r="31" spans="1:6" x14ac:dyDescent="0.3">
      <c r="A31" s="299" t="s">
        <v>494</v>
      </c>
      <c r="B31" s="300">
        <v>2</v>
      </c>
      <c r="C31" s="299" t="s">
        <v>35</v>
      </c>
      <c r="D31" s="299" t="s">
        <v>92</v>
      </c>
      <c r="E31" s="301">
        <v>919.5</v>
      </c>
      <c r="F31" s="299" t="s">
        <v>77</v>
      </c>
    </row>
    <row r="32" spans="1:6" x14ac:dyDescent="0.3">
      <c r="A32" s="299" t="s">
        <v>494</v>
      </c>
      <c r="B32" s="300">
        <v>2</v>
      </c>
      <c r="C32" s="299" t="s">
        <v>36</v>
      </c>
      <c r="D32" s="299" t="s">
        <v>91</v>
      </c>
      <c r="E32" s="301">
        <v>491.45454545454544</v>
      </c>
      <c r="F32" s="299" t="s">
        <v>187</v>
      </c>
    </row>
    <row r="33" spans="1:6" x14ac:dyDescent="0.3">
      <c r="A33" s="299" t="s">
        <v>494</v>
      </c>
      <c r="B33" s="300">
        <v>2</v>
      </c>
      <c r="C33" s="299" t="s">
        <v>36</v>
      </c>
      <c r="D33" s="299" t="s">
        <v>91</v>
      </c>
      <c r="E33" s="301">
        <v>30.95454545454546</v>
      </c>
      <c r="F33" s="299" t="s">
        <v>79</v>
      </c>
    </row>
    <row r="34" spans="1:6" x14ac:dyDescent="0.3">
      <c r="A34" s="299" t="s">
        <v>494</v>
      </c>
      <c r="B34" s="300">
        <v>2</v>
      </c>
      <c r="C34" s="299" t="s">
        <v>36</v>
      </c>
      <c r="D34" s="299" t="s">
        <v>91</v>
      </c>
      <c r="E34" s="301">
        <v>2505.8181818181815</v>
      </c>
      <c r="F34" s="299" t="s">
        <v>78</v>
      </c>
    </row>
    <row r="35" spans="1:6" x14ac:dyDescent="0.3">
      <c r="A35" s="299" t="s">
        <v>494</v>
      </c>
      <c r="B35" s="300">
        <v>2</v>
      </c>
      <c r="C35" s="299" t="s">
        <v>36</v>
      </c>
      <c r="D35" s="299" t="s">
        <v>91</v>
      </c>
      <c r="E35" s="301">
        <v>4.9999999999999991</v>
      </c>
      <c r="F35" s="299" t="s">
        <v>188</v>
      </c>
    </row>
    <row r="36" spans="1:6" x14ac:dyDescent="0.3">
      <c r="A36" s="299" t="s">
        <v>494</v>
      </c>
      <c r="B36" s="300">
        <v>2</v>
      </c>
      <c r="C36" s="299" t="s">
        <v>36</v>
      </c>
      <c r="D36" s="299" t="s">
        <v>91</v>
      </c>
      <c r="E36" s="301">
        <v>2516.8636363636369</v>
      </c>
      <c r="F36" s="299" t="s">
        <v>77</v>
      </c>
    </row>
    <row r="37" spans="1:6" x14ac:dyDescent="0.3">
      <c r="A37" s="299" t="s">
        <v>494</v>
      </c>
      <c r="B37" s="300">
        <v>2</v>
      </c>
      <c r="C37" s="299" t="s">
        <v>36</v>
      </c>
      <c r="D37" s="299" t="s">
        <v>92</v>
      </c>
      <c r="E37" s="301">
        <v>293.54545454545462</v>
      </c>
      <c r="F37" s="299" t="s">
        <v>187</v>
      </c>
    </row>
    <row r="38" spans="1:6" x14ac:dyDescent="0.3">
      <c r="A38" s="299" t="s">
        <v>494</v>
      </c>
      <c r="B38" s="300">
        <v>2</v>
      </c>
      <c r="C38" s="299" t="s">
        <v>36</v>
      </c>
      <c r="D38" s="299" t="s">
        <v>92</v>
      </c>
      <c r="E38" s="301">
        <v>0.99999999999999967</v>
      </c>
      <c r="F38" s="299" t="s">
        <v>79</v>
      </c>
    </row>
    <row r="39" spans="1:6" x14ac:dyDescent="0.3">
      <c r="A39" s="299" t="s">
        <v>494</v>
      </c>
      <c r="B39" s="300">
        <v>2</v>
      </c>
      <c r="C39" s="299" t="s">
        <v>36</v>
      </c>
      <c r="D39" s="299" t="s">
        <v>92</v>
      </c>
      <c r="E39" s="301">
        <v>900.36363636363649</v>
      </c>
      <c r="F39" s="299" t="s">
        <v>78</v>
      </c>
    </row>
    <row r="40" spans="1:6" x14ac:dyDescent="0.3">
      <c r="A40" s="299" t="s">
        <v>494</v>
      </c>
      <c r="B40" s="300">
        <v>2</v>
      </c>
      <c r="C40" s="299" t="s">
        <v>36</v>
      </c>
      <c r="D40" s="299" t="s">
        <v>92</v>
      </c>
      <c r="E40" s="301">
        <v>5.9999999999999964</v>
      </c>
      <c r="F40" s="299" t="s">
        <v>188</v>
      </c>
    </row>
    <row r="41" spans="1:6" x14ac:dyDescent="0.3">
      <c r="A41" s="299" t="s">
        <v>494</v>
      </c>
      <c r="B41" s="300">
        <v>2</v>
      </c>
      <c r="C41" s="299" t="s">
        <v>36</v>
      </c>
      <c r="D41" s="299" t="s">
        <v>92</v>
      </c>
      <c r="E41" s="301">
        <v>1510.8636363636363</v>
      </c>
      <c r="F41" s="299" t="s">
        <v>77</v>
      </c>
    </row>
    <row r="42" spans="1:6" x14ac:dyDescent="0.3">
      <c r="A42" s="299" t="s">
        <v>494</v>
      </c>
      <c r="B42" s="300">
        <v>3</v>
      </c>
      <c r="C42" s="299" t="s">
        <v>35</v>
      </c>
      <c r="D42" s="299" t="s">
        <v>91</v>
      </c>
      <c r="E42" s="301">
        <v>6761.636363636364</v>
      </c>
      <c r="F42" s="299" t="s">
        <v>187</v>
      </c>
    </row>
    <row r="43" spans="1:6" x14ac:dyDescent="0.3">
      <c r="A43" s="299" t="s">
        <v>494</v>
      </c>
      <c r="B43" s="300">
        <v>3</v>
      </c>
      <c r="C43" s="299" t="s">
        <v>35</v>
      </c>
      <c r="D43" s="299" t="s">
        <v>91</v>
      </c>
      <c r="E43" s="301">
        <v>0.99999999999999967</v>
      </c>
      <c r="F43" s="299" t="s">
        <v>81</v>
      </c>
    </row>
    <row r="44" spans="1:6" x14ac:dyDescent="0.3">
      <c r="A44" s="299" t="s">
        <v>494</v>
      </c>
      <c r="B44" s="300">
        <v>3</v>
      </c>
      <c r="C44" s="299" t="s">
        <v>35</v>
      </c>
      <c r="D44" s="299" t="s">
        <v>91</v>
      </c>
      <c r="E44" s="301">
        <v>15.636363636363633</v>
      </c>
      <c r="F44" s="299" t="s">
        <v>80</v>
      </c>
    </row>
    <row r="45" spans="1:6" x14ac:dyDescent="0.3">
      <c r="A45" s="299" t="s">
        <v>494</v>
      </c>
      <c r="B45" s="300">
        <v>3</v>
      </c>
      <c r="C45" s="299" t="s">
        <v>35</v>
      </c>
      <c r="D45" s="299" t="s">
        <v>91</v>
      </c>
      <c r="E45" s="301">
        <v>2482.7727272727275</v>
      </c>
      <c r="F45" s="299" t="s">
        <v>79</v>
      </c>
    </row>
    <row r="46" spans="1:6" x14ac:dyDescent="0.3">
      <c r="A46" s="299" t="s">
        <v>494</v>
      </c>
      <c r="B46" s="300">
        <v>3</v>
      </c>
      <c r="C46" s="299" t="s">
        <v>35</v>
      </c>
      <c r="D46" s="299" t="s">
        <v>91</v>
      </c>
      <c r="E46" s="301">
        <v>1335.1363636363635</v>
      </c>
      <c r="F46" s="299" t="s">
        <v>78</v>
      </c>
    </row>
    <row r="47" spans="1:6" x14ac:dyDescent="0.3">
      <c r="A47" s="299" t="s">
        <v>494</v>
      </c>
      <c r="B47" s="300">
        <v>3</v>
      </c>
      <c r="C47" s="299" t="s">
        <v>35</v>
      </c>
      <c r="D47" s="299" t="s">
        <v>91</v>
      </c>
      <c r="E47" s="301">
        <v>9.9545454545454533</v>
      </c>
      <c r="F47" s="299" t="s">
        <v>188</v>
      </c>
    </row>
    <row r="48" spans="1:6" x14ac:dyDescent="0.3">
      <c r="A48" s="299" t="s">
        <v>494</v>
      </c>
      <c r="B48" s="300">
        <v>3</v>
      </c>
      <c r="C48" s="299" t="s">
        <v>35</v>
      </c>
      <c r="D48" s="299" t="s">
        <v>91</v>
      </c>
      <c r="E48" s="301">
        <v>20198.136363636368</v>
      </c>
      <c r="F48" s="299" t="s">
        <v>77</v>
      </c>
    </row>
    <row r="49" spans="1:6" x14ac:dyDescent="0.3">
      <c r="A49" s="299" t="s">
        <v>494</v>
      </c>
      <c r="B49" s="300">
        <v>3</v>
      </c>
      <c r="C49" s="299" t="s">
        <v>35</v>
      </c>
      <c r="D49" s="299" t="s">
        <v>92</v>
      </c>
      <c r="E49" s="301">
        <v>5196.3181818181811</v>
      </c>
      <c r="F49" s="299" t="s">
        <v>187</v>
      </c>
    </row>
    <row r="50" spans="1:6" x14ac:dyDescent="0.3">
      <c r="A50" s="299" t="s">
        <v>494</v>
      </c>
      <c r="B50" s="300">
        <v>3</v>
      </c>
      <c r="C50" s="299" t="s">
        <v>35</v>
      </c>
      <c r="D50" s="299" t="s">
        <v>92</v>
      </c>
      <c r="E50" s="301">
        <v>0.99999999999999967</v>
      </c>
      <c r="F50" s="299" t="s">
        <v>81</v>
      </c>
    </row>
    <row r="51" spans="1:6" x14ac:dyDescent="0.3">
      <c r="A51" s="299" t="s">
        <v>494</v>
      </c>
      <c r="B51" s="300">
        <v>3</v>
      </c>
      <c r="C51" s="299" t="s">
        <v>35</v>
      </c>
      <c r="D51" s="299" t="s">
        <v>92</v>
      </c>
      <c r="E51" s="301">
        <v>14.681818181818182</v>
      </c>
      <c r="F51" s="299" t="s">
        <v>80</v>
      </c>
    </row>
    <row r="52" spans="1:6" x14ac:dyDescent="0.3">
      <c r="A52" s="299" t="s">
        <v>494</v>
      </c>
      <c r="B52" s="300">
        <v>3</v>
      </c>
      <c r="C52" s="299" t="s">
        <v>35</v>
      </c>
      <c r="D52" s="299" t="s">
        <v>92</v>
      </c>
      <c r="E52" s="301">
        <v>478.36363636363643</v>
      </c>
      <c r="F52" s="299" t="s">
        <v>79</v>
      </c>
    </row>
    <row r="53" spans="1:6" x14ac:dyDescent="0.3">
      <c r="A53" s="299" t="s">
        <v>494</v>
      </c>
      <c r="B53" s="300">
        <v>3</v>
      </c>
      <c r="C53" s="299" t="s">
        <v>35</v>
      </c>
      <c r="D53" s="299" t="s">
        <v>92</v>
      </c>
      <c r="E53" s="301">
        <v>328.13636363636357</v>
      </c>
      <c r="F53" s="299" t="s">
        <v>78</v>
      </c>
    </row>
    <row r="54" spans="1:6" x14ac:dyDescent="0.3">
      <c r="A54" s="299" t="s">
        <v>494</v>
      </c>
      <c r="B54" s="300">
        <v>3</v>
      </c>
      <c r="C54" s="299" t="s">
        <v>35</v>
      </c>
      <c r="D54" s="299" t="s">
        <v>92</v>
      </c>
      <c r="E54" s="301">
        <v>21</v>
      </c>
      <c r="F54" s="299" t="s">
        <v>188</v>
      </c>
    </row>
    <row r="55" spans="1:6" x14ac:dyDescent="0.3">
      <c r="A55" s="299" t="s">
        <v>494</v>
      </c>
      <c r="B55" s="300">
        <v>3</v>
      </c>
      <c r="C55" s="299" t="s">
        <v>35</v>
      </c>
      <c r="D55" s="299" t="s">
        <v>92</v>
      </c>
      <c r="E55" s="301">
        <v>11995.90909090909</v>
      </c>
      <c r="F55" s="299" t="s">
        <v>77</v>
      </c>
    </row>
    <row r="56" spans="1:6" x14ac:dyDescent="0.3">
      <c r="A56" s="299" t="s">
        <v>494</v>
      </c>
      <c r="B56" s="300">
        <v>3</v>
      </c>
      <c r="C56" s="299" t="s">
        <v>36</v>
      </c>
      <c r="D56" s="299" t="s">
        <v>91</v>
      </c>
      <c r="E56" s="301">
        <v>10495.136363636364</v>
      </c>
      <c r="F56" s="299" t="s">
        <v>187</v>
      </c>
    </row>
    <row r="57" spans="1:6" x14ac:dyDescent="0.3">
      <c r="A57" s="299" t="s">
        <v>494</v>
      </c>
      <c r="B57" s="300">
        <v>3</v>
      </c>
      <c r="C57" s="299" t="s">
        <v>36</v>
      </c>
      <c r="D57" s="299" t="s">
        <v>91</v>
      </c>
      <c r="E57" s="301">
        <v>143.04545454545456</v>
      </c>
      <c r="F57" s="299" t="s">
        <v>80</v>
      </c>
    </row>
    <row r="58" spans="1:6" x14ac:dyDescent="0.3">
      <c r="A58" s="299" t="s">
        <v>494</v>
      </c>
      <c r="B58" s="300">
        <v>3</v>
      </c>
      <c r="C58" s="299" t="s">
        <v>36</v>
      </c>
      <c r="D58" s="299" t="s">
        <v>91</v>
      </c>
      <c r="E58" s="301">
        <v>268.40909090909093</v>
      </c>
      <c r="F58" s="299" t="s">
        <v>79</v>
      </c>
    </row>
    <row r="59" spans="1:6" x14ac:dyDescent="0.3">
      <c r="A59" s="299" t="s">
        <v>494</v>
      </c>
      <c r="B59" s="300">
        <v>3</v>
      </c>
      <c r="C59" s="299" t="s">
        <v>36</v>
      </c>
      <c r="D59" s="299" t="s">
        <v>91</v>
      </c>
      <c r="E59" s="301">
        <v>5714.090909090909</v>
      </c>
      <c r="F59" s="299" t="s">
        <v>78</v>
      </c>
    </row>
    <row r="60" spans="1:6" x14ac:dyDescent="0.3">
      <c r="A60" s="299" t="s">
        <v>494</v>
      </c>
      <c r="B60" s="300">
        <v>3</v>
      </c>
      <c r="C60" s="299" t="s">
        <v>36</v>
      </c>
      <c r="D60" s="299" t="s">
        <v>91</v>
      </c>
      <c r="E60" s="301">
        <v>23.000000000000004</v>
      </c>
      <c r="F60" s="299" t="s">
        <v>188</v>
      </c>
    </row>
    <row r="61" spans="1:6" x14ac:dyDescent="0.3">
      <c r="A61" s="299" t="s">
        <v>494</v>
      </c>
      <c r="B61" s="300">
        <v>3</v>
      </c>
      <c r="C61" s="299" t="s">
        <v>36</v>
      </c>
      <c r="D61" s="299" t="s">
        <v>91</v>
      </c>
      <c r="E61" s="301">
        <v>25951.363636363636</v>
      </c>
      <c r="F61" s="299" t="s">
        <v>77</v>
      </c>
    </row>
    <row r="62" spans="1:6" x14ac:dyDescent="0.3">
      <c r="A62" s="299" t="s">
        <v>494</v>
      </c>
      <c r="B62" s="300">
        <v>3</v>
      </c>
      <c r="C62" s="299" t="s">
        <v>36</v>
      </c>
      <c r="D62" s="299" t="s">
        <v>92</v>
      </c>
      <c r="E62" s="301">
        <v>8240.4090909090901</v>
      </c>
      <c r="F62" s="299" t="s">
        <v>187</v>
      </c>
    </row>
    <row r="63" spans="1:6" x14ac:dyDescent="0.3">
      <c r="A63" s="299" t="s">
        <v>494</v>
      </c>
      <c r="B63" s="300">
        <v>3</v>
      </c>
      <c r="C63" s="299" t="s">
        <v>36</v>
      </c>
      <c r="D63" s="299" t="s">
        <v>92</v>
      </c>
      <c r="E63" s="301">
        <v>7.9999999999999973</v>
      </c>
      <c r="F63" s="299" t="s">
        <v>81</v>
      </c>
    </row>
    <row r="64" spans="1:6" x14ac:dyDescent="0.3">
      <c r="A64" s="299" t="s">
        <v>494</v>
      </c>
      <c r="B64" s="300">
        <v>3</v>
      </c>
      <c r="C64" s="299" t="s">
        <v>36</v>
      </c>
      <c r="D64" s="299" t="s">
        <v>92</v>
      </c>
      <c r="E64" s="301">
        <v>32.81818181818182</v>
      </c>
      <c r="F64" s="299" t="s">
        <v>80</v>
      </c>
    </row>
    <row r="65" spans="1:6" x14ac:dyDescent="0.3">
      <c r="A65" s="299" t="s">
        <v>494</v>
      </c>
      <c r="B65" s="300">
        <v>3</v>
      </c>
      <c r="C65" s="299" t="s">
        <v>36</v>
      </c>
      <c r="D65" s="299" t="s">
        <v>92</v>
      </c>
      <c r="E65" s="301">
        <v>34.954545454545446</v>
      </c>
      <c r="F65" s="299" t="s">
        <v>79</v>
      </c>
    </row>
    <row r="66" spans="1:6" x14ac:dyDescent="0.3">
      <c r="A66" s="299" t="s">
        <v>494</v>
      </c>
      <c r="B66" s="300">
        <v>3</v>
      </c>
      <c r="C66" s="299" t="s">
        <v>36</v>
      </c>
      <c r="D66" s="299" t="s">
        <v>92</v>
      </c>
      <c r="E66" s="301">
        <v>579.99999999999989</v>
      </c>
      <c r="F66" s="299" t="s">
        <v>78</v>
      </c>
    </row>
    <row r="67" spans="1:6" x14ac:dyDescent="0.3">
      <c r="A67" s="299" t="s">
        <v>494</v>
      </c>
      <c r="B67" s="300">
        <v>3</v>
      </c>
      <c r="C67" s="299" t="s">
        <v>36</v>
      </c>
      <c r="D67" s="299" t="s">
        <v>92</v>
      </c>
      <c r="E67" s="301">
        <v>25.000000000000004</v>
      </c>
      <c r="F67" s="299" t="s">
        <v>188</v>
      </c>
    </row>
    <row r="68" spans="1:6" x14ac:dyDescent="0.3">
      <c r="A68" s="299" t="s">
        <v>494</v>
      </c>
      <c r="B68" s="300">
        <v>3</v>
      </c>
      <c r="C68" s="299" t="s">
        <v>36</v>
      </c>
      <c r="D68" s="299" t="s">
        <v>92</v>
      </c>
      <c r="E68" s="301">
        <v>11984.863636363632</v>
      </c>
      <c r="F68" s="299" t="s">
        <v>77</v>
      </c>
    </row>
    <row r="69" spans="1:6" x14ac:dyDescent="0.3">
      <c r="A69" s="299" t="s">
        <v>494</v>
      </c>
      <c r="B69" s="300">
        <v>4</v>
      </c>
      <c r="C69" s="299" t="s">
        <v>35</v>
      </c>
      <c r="D69" s="299" t="s">
        <v>91</v>
      </c>
      <c r="E69" s="301">
        <v>1651.8636363636367</v>
      </c>
      <c r="F69" s="299" t="s">
        <v>187</v>
      </c>
    </row>
    <row r="70" spans="1:6" x14ac:dyDescent="0.3">
      <c r="A70" s="299" t="s">
        <v>494</v>
      </c>
      <c r="B70" s="300">
        <v>4</v>
      </c>
      <c r="C70" s="299" t="s">
        <v>35</v>
      </c>
      <c r="D70" s="299" t="s">
        <v>91</v>
      </c>
      <c r="E70" s="301">
        <v>0.81818181818181801</v>
      </c>
      <c r="F70" s="299" t="s">
        <v>81</v>
      </c>
    </row>
    <row r="71" spans="1:6" x14ac:dyDescent="0.3">
      <c r="A71" s="299" t="s">
        <v>494</v>
      </c>
      <c r="B71" s="300">
        <v>4</v>
      </c>
      <c r="C71" s="299" t="s">
        <v>35</v>
      </c>
      <c r="D71" s="299" t="s">
        <v>91</v>
      </c>
      <c r="E71" s="301">
        <v>1.9999999999999993</v>
      </c>
      <c r="F71" s="299" t="s">
        <v>80</v>
      </c>
    </row>
    <row r="72" spans="1:6" x14ac:dyDescent="0.3">
      <c r="A72" s="299" t="s">
        <v>494</v>
      </c>
      <c r="B72" s="300">
        <v>4</v>
      </c>
      <c r="C72" s="299" t="s">
        <v>35</v>
      </c>
      <c r="D72" s="299" t="s">
        <v>91</v>
      </c>
      <c r="E72" s="301">
        <v>693.18181818181813</v>
      </c>
      <c r="F72" s="299" t="s">
        <v>79</v>
      </c>
    </row>
    <row r="73" spans="1:6" x14ac:dyDescent="0.3">
      <c r="A73" s="299" t="s">
        <v>494</v>
      </c>
      <c r="B73" s="300">
        <v>4</v>
      </c>
      <c r="C73" s="299" t="s">
        <v>35</v>
      </c>
      <c r="D73" s="299" t="s">
        <v>91</v>
      </c>
      <c r="E73" s="301">
        <v>7578.6363636363631</v>
      </c>
      <c r="F73" s="299" t="s">
        <v>78</v>
      </c>
    </row>
    <row r="74" spans="1:6" x14ac:dyDescent="0.3">
      <c r="A74" s="299" t="s">
        <v>494</v>
      </c>
      <c r="B74" s="300">
        <v>4</v>
      </c>
      <c r="C74" s="299" t="s">
        <v>35</v>
      </c>
      <c r="D74" s="299" t="s">
        <v>91</v>
      </c>
      <c r="E74" s="301">
        <v>148.81818181818184</v>
      </c>
      <c r="F74" s="299" t="s">
        <v>188</v>
      </c>
    </row>
    <row r="75" spans="1:6" x14ac:dyDescent="0.3">
      <c r="A75" s="299" t="s">
        <v>494</v>
      </c>
      <c r="B75" s="300">
        <v>4</v>
      </c>
      <c r="C75" s="299" t="s">
        <v>35</v>
      </c>
      <c r="D75" s="299" t="s">
        <v>91</v>
      </c>
      <c r="E75" s="301">
        <v>8771.863636363636</v>
      </c>
      <c r="F75" s="299" t="s">
        <v>77</v>
      </c>
    </row>
    <row r="76" spans="1:6" x14ac:dyDescent="0.3">
      <c r="A76" s="299" t="s">
        <v>494</v>
      </c>
      <c r="B76" s="300">
        <v>4</v>
      </c>
      <c r="C76" s="299" t="s">
        <v>35</v>
      </c>
      <c r="D76" s="299" t="s">
        <v>92</v>
      </c>
      <c r="E76" s="301">
        <v>1028.6818181818182</v>
      </c>
      <c r="F76" s="299" t="s">
        <v>187</v>
      </c>
    </row>
    <row r="77" spans="1:6" x14ac:dyDescent="0.3">
      <c r="A77" s="299" t="s">
        <v>494</v>
      </c>
      <c r="B77" s="300">
        <v>4</v>
      </c>
      <c r="C77" s="299" t="s">
        <v>35</v>
      </c>
      <c r="D77" s="299" t="s">
        <v>92</v>
      </c>
      <c r="E77" s="301">
        <v>238.27272727272722</v>
      </c>
      <c r="F77" s="299" t="s">
        <v>79</v>
      </c>
    </row>
    <row r="78" spans="1:6" x14ac:dyDescent="0.3">
      <c r="A78" s="299" t="s">
        <v>494</v>
      </c>
      <c r="B78" s="300">
        <v>4</v>
      </c>
      <c r="C78" s="299" t="s">
        <v>35</v>
      </c>
      <c r="D78" s="299" t="s">
        <v>92</v>
      </c>
      <c r="E78" s="301">
        <v>1878.045454545454</v>
      </c>
      <c r="F78" s="299" t="s">
        <v>78</v>
      </c>
    </row>
    <row r="79" spans="1:6" x14ac:dyDescent="0.3">
      <c r="A79" s="299" t="s">
        <v>494</v>
      </c>
      <c r="B79" s="300">
        <v>4</v>
      </c>
      <c r="C79" s="299" t="s">
        <v>35</v>
      </c>
      <c r="D79" s="299" t="s">
        <v>92</v>
      </c>
      <c r="E79" s="301">
        <v>84.454545454545453</v>
      </c>
      <c r="F79" s="299" t="s">
        <v>188</v>
      </c>
    </row>
    <row r="80" spans="1:6" x14ac:dyDescent="0.3">
      <c r="A80" s="299" t="s">
        <v>494</v>
      </c>
      <c r="B80" s="300">
        <v>4</v>
      </c>
      <c r="C80" s="299" t="s">
        <v>35</v>
      </c>
      <c r="D80" s="299" t="s">
        <v>92</v>
      </c>
      <c r="E80" s="301">
        <v>5014.363636363636</v>
      </c>
      <c r="F80" s="299" t="s">
        <v>77</v>
      </c>
    </row>
    <row r="81" spans="1:6" x14ac:dyDescent="0.3">
      <c r="A81" s="299" t="s">
        <v>494</v>
      </c>
      <c r="B81" s="300">
        <v>4</v>
      </c>
      <c r="C81" s="299" t="s">
        <v>36</v>
      </c>
      <c r="D81" s="299" t="s">
        <v>91</v>
      </c>
      <c r="E81" s="301">
        <v>2620.181818181818</v>
      </c>
      <c r="F81" s="299" t="s">
        <v>187</v>
      </c>
    </row>
    <row r="82" spans="1:6" x14ac:dyDescent="0.3">
      <c r="A82" s="299" t="s">
        <v>494</v>
      </c>
      <c r="B82" s="300">
        <v>4</v>
      </c>
      <c r="C82" s="299" t="s">
        <v>36</v>
      </c>
      <c r="D82" s="299" t="s">
        <v>91</v>
      </c>
      <c r="E82" s="301">
        <v>77.22727272727272</v>
      </c>
      <c r="F82" s="299" t="s">
        <v>80</v>
      </c>
    </row>
    <row r="83" spans="1:6" x14ac:dyDescent="0.3">
      <c r="A83" s="299" t="s">
        <v>494</v>
      </c>
      <c r="B83" s="300">
        <v>4</v>
      </c>
      <c r="C83" s="299" t="s">
        <v>36</v>
      </c>
      <c r="D83" s="299" t="s">
        <v>91</v>
      </c>
      <c r="E83" s="301">
        <v>50.181818181818187</v>
      </c>
      <c r="F83" s="299" t="s">
        <v>79</v>
      </c>
    </row>
    <row r="84" spans="1:6" x14ac:dyDescent="0.3">
      <c r="A84" s="299" t="s">
        <v>494</v>
      </c>
      <c r="B84" s="300">
        <v>4</v>
      </c>
      <c r="C84" s="299" t="s">
        <v>36</v>
      </c>
      <c r="D84" s="299" t="s">
        <v>91</v>
      </c>
      <c r="E84" s="301">
        <v>30499.181818181816</v>
      </c>
      <c r="F84" s="299" t="s">
        <v>78</v>
      </c>
    </row>
    <row r="85" spans="1:6" x14ac:dyDescent="0.3">
      <c r="A85" s="299" t="s">
        <v>494</v>
      </c>
      <c r="B85" s="300">
        <v>4</v>
      </c>
      <c r="C85" s="299" t="s">
        <v>36</v>
      </c>
      <c r="D85" s="299" t="s">
        <v>91</v>
      </c>
      <c r="E85" s="301">
        <v>461.63636363636374</v>
      </c>
      <c r="F85" s="299" t="s">
        <v>188</v>
      </c>
    </row>
    <row r="86" spans="1:6" x14ac:dyDescent="0.3">
      <c r="A86" s="299" t="s">
        <v>494</v>
      </c>
      <c r="B86" s="300">
        <v>4</v>
      </c>
      <c r="C86" s="299" t="s">
        <v>36</v>
      </c>
      <c r="D86" s="299" t="s">
        <v>91</v>
      </c>
      <c r="E86" s="301">
        <v>10185.636363636362</v>
      </c>
      <c r="F86" s="299" t="s">
        <v>77</v>
      </c>
    </row>
    <row r="87" spans="1:6" x14ac:dyDescent="0.3">
      <c r="A87" s="299" t="s">
        <v>494</v>
      </c>
      <c r="B87" s="300">
        <v>4</v>
      </c>
      <c r="C87" s="299" t="s">
        <v>36</v>
      </c>
      <c r="D87" s="299" t="s">
        <v>92</v>
      </c>
      <c r="E87" s="301">
        <v>1481.7272727272725</v>
      </c>
      <c r="F87" s="299" t="s">
        <v>187</v>
      </c>
    </row>
    <row r="88" spans="1:6" x14ac:dyDescent="0.3">
      <c r="A88" s="299" t="s">
        <v>494</v>
      </c>
      <c r="B88" s="300">
        <v>4</v>
      </c>
      <c r="C88" s="299" t="s">
        <v>36</v>
      </c>
      <c r="D88" s="299" t="s">
        <v>92</v>
      </c>
      <c r="E88" s="301">
        <v>0.99999999999999967</v>
      </c>
      <c r="F88" s="299" t="s">
        <v>81</v>
      </c>
    </row>
    <row r="89" spans="1:6" x14ac:dyDescent="0.3">
      <c r="A89" s="299" t="s">
        <v>494</v>
      </c>
      <c r="B89" s="300">
        <v>4</v>
      </c>
      <c r="C89" s="299" t="s">
        <v>36</v>
      </c>
      <c r="D89" s="299" t="s">
        <v>92</v>
      </c>
      <c r="E89" s="301">
        <v>2.9999999999999982</v>
      </c>
      <c r="F89" s="299" t="s">
        <v>80</v>
      </c>
    </row>
    <row r="90" spans="1:6" x14ac:dyDescent="0.3">
      <c r="A90" s="299" t="s">
        <v>494</v>
      </c>
      <c r="B90" s="300">
        <v>4</v>
      </c>
      <c r="C90" s="299" t="s">
        <v>36</v>
      </c>
      <c r="D90" s="299" t="s">
        <v>92</v>
      </c>
      <c r="E90" s="301">
        <v>9.1818181818181799</v>
      </c>
      <c r="F90" s="299" t="s">
        <v>79</v>
      </c>
    </row>
    <row r="91" spans="1:6" x14ac:dyDescent="0.3">
      <c r="A91" s="299" t="s">
        <v>494</v>
      </c>
      <c r="B91" s="300">
        <v>4</v>
      </c>
      <c r="C91" s="299" t="s">
        <v>36</v>
      </c>
      <c r="D91" s="299" t="s">
        <v>92</v>
      </c>
      <c r="E91" s="301">
        <v>1688.3636363636365</v>
      </c>
      <c r="F91" s="299" t="s">
        <v>78</v>
      </c>
    </row>
    <row r="92" spans="1:6" x14ac:dyDescent="0.3">
      <c r="A92" s="299" t="s">
        <v>494</v>
      </c>
      <c r="B92" s="300">
        <v>4</v>
      </c>
      <c r="C92" s="299" t="s">
        <v>36</v>
      </c>
      <c r="D92" s="299" t="s">
        <v>92</v>
      </c>
      <c r="E92" s="301">
        <v>61.909090909090942</v>
      </c>
      <c r="F92" s="299" t="s">
        <v>188</v>
      </c>
    </row>
    <row r="93" spans="1:6" x14ac:dyDescent="0.3">
      <c r="A93" s="299" t="s">
        <v>494</v>
      </c>
      <c r="B93" s="300">
        <v>4</v>
      </c>
      <c r="C93" s="299" t="s">
        <v>36</v>
      </c>
      <c r="D93" s="299" t="s">
        <v>92</v>
      </c>
      <c r="E93" s="301">
        <v>5581</v>
      </c>
      <c r="F93" s="299" t="s">
        <v>77</v>
      </c>
    </row>
    <row r="94" spans="1:6" x14ac:dyDescent="0.3">
      <c r="A94" s="299" t="s">
        <v>494</v>
      </c>
      <c r="B94" s="300">
        <v>5</v>
      </c>
      <c r="C94" s="299" t="s">
        <v>35</v>
      </c>
      <c r="D94" s="299" t="s">
        <v>91</v>
      </c>
      <c r="E94" s="301">
        <v>186.59090909090907</v>
      </c>
      <c r="F94" s="299" t="s">
        <v>187</v>
      </c>
    </row>
    <row r="95" spans="1:6" x14ac:dyDescent="0.3">
      <c r="A95" s="299" t="s">
        <v>494</v>
      </c>
      <c r="B95" s="300">
        <v>5</v>
      </c>
      <c r="C95" s="299" t="s">
        <v>35</v>
      </c>
      <c r="D95" s="299" t="s">
        <v>91</v>
      </c>
      <c r="E95" s="301">
        <v>228.63636363636368</v>
      </c>
      <c r="F95" s="299" t="s">
        <v>79</v>
      </c>
    </row>
    <row r="96" spans="1:6" x14ac:dyDescent="0.3">
      <c r="A96" s="299" t="s">
        <v>494</v>
      </c>
      <c r="B96" s="300">
        <v>5</v>
      </c>
      <c r="C96" s="299" t="s">
        <v>35</v>
      </c>
      <c r="D96" s="299" t="s">
        <v>91</v>
      </c>
      <c r="E96" s="301">
        <v>12.363636363636367</v>
      </c>
      <c r="F96" s="299" t="s">
        <v>78</v>
      </c>
    </row>
    <row r="97" spans="1:6" x14ac:dyDescent="0.3">
      <c r="A97" s="299" t="s">
        <v>494</v>
      </c>
      <c r="B97" s="300">
        <v>5</v>
      </c>
      <c r="C97" s="299" t="s">
        <v>35</v>
      </c>
      <c r="D97" s="299" t="s">
        <v>91</v>
      </c>
      <c r="E97" s="301">
        <v>3.9999999999999987</v>
      </c>
      <c r="F97" s="299" t="s">
        <v>188</v>
      </c>
    </row>
    <row r="98" spans="1:6" x14ac:dyDescent="0.3">
      <c r="A98" s="299" t="s">
        <v>494</v>
      </c>
      <c r="B98" s="300">
        <v>5</v>
      </c>
      <c r="C98" s="299" t="s">
        <v>35</v>
      </c>
      <c r="D98" s="299" t="s">
        <v>91</v>
      </c>
      <c r="E98" s="301">
        <v>856.5</v>
      </c>
      <c r="F98" s="299" t="s">
        <v>77</v>
      </c>
    </row>
    <row r="99" spans="1:6" x14ac:dyDescent="0.3">
      <c r="A99" s="299" t="s">
        <v>494</v>
      </c>
      <c r="B99" s="300">
        <v>5</v>
      </c>
      <c r="C99" s="299" t="s">
        <v>35</v>
      </c>
      <c r="D99" s="299" t="s">
        <v>92</v>
      </c>
      <c r="E99" s="301">
        <v>114.59090909090914</v>
      </c>
      <c r="F99" s="299" t="s">
        <v>187</v>
      </c>
    </row>
    <row r="100" spans="1:6" x14ac:dyDescent="0.3">
      <c r="A100" s="299" t="s">
        <v>494</v>
      </c>
      <c r="B100" s="300">
        <v>5</v>
      </c>
      <c r="C100" s="299" t="s">
        <v>35</v>
      </c>
      <c r="D100" s="299" t="s">
        <v>92</v>
      </c>
      <c r="E100" s="301">
        <v>87.318181818181813</v>
      </c>
      <c r="F100" s="299" t="s">
        <v>79</v>
      </c>
    </row>
    <row r="101" spans="1:6" x14ac:dyDescent="0.3">
      <c r="A101" s="299" t="s">
        <v>494</v>
      </c>
      <c r="B101" s="300">
        <v>5</v>
      </c>
      <c r="C101" s="299" t="s">
        <v>35</v>
      </c>
      <c r="D101" s="299" t="s">
        <v>92</v>
      </c>
      <c r="E101" s="301">
        <v>25.999999999999993</v>
      </c>
      <c r="F101" s="299" t="s">
        <v>78</v>
      </c>
    </row>
    <row r="102" spans="1:6" x14ac:dyDescent="0.3">
      <c r="A102" s="299" t="s">
        <v>494</v>
      </c>
      <c r="B102" s="300">
        <v>5</v>
      </c>
      <c r="C102" s="299" t="s">
        <v>35</v>
      </c>
      <c r="D102" s="299" t="s">
        <v>92</v>
      </c>
      <c r="E102" s="301">
        <v>2.9999999999999982</v>
      </c>
      <c r="F102" s="299" t="s">
        <v>188</v>
      </c>
    </row>
    <row r="103" spans="1:6" x14ac:dyDescent="0.3">
      <c r="A103" s="299" t="s">
        <v>494</v>
      </c>
      <c r="B103" s="300">
        <v>5</v>
      </c>
      <c r="C103" s="299" t="s">
        <v>35</v>
      </c>
      <c r="D103" s="299" t="s">
        <v>92</v>
      </c>
      <c r="E103" s="301">
        <v>496.68181818181807</v>
      </c>
      <c r="F103" s="299" t="s">
        <v>77</v>
      </c>
    </row>
    <row r="104" spans="1:6" x14ac:dyDescent="0.3">
      <c r="A104" s="299" t="s">
        <v>494</v>
      </c>
      <c r="B104" s="300">
        <v>5</v>
      </c>
      <c r="C104" s="299" t="s">
        <v>36</v>
      </c>
      <c r="D104" s="299" t="s">
        <v>91</v>
      </c>
      <c r="E104" s="301">
        <v>239</v>
      </c>
      <c r="F104" s="299" t="s">
        <v>187</v>
      </c>
    </row>
    <row r="105" spans="1:6" x14ac:dyDescent="0.3">
      <c r="A105" s="299" t="s">
        <v>494</v>
      </c>
      <c r="B105" s="300">
        <v>5</v>
      </c>
      <c r="C105" s="299" t="s">
        <v>36</v>
      </c>
      <c r="D105" s="299" t="s">
        <v>91</v>
      </c>
      <c r="E105" s="301">
        <v>21.136363636363633</v>
      </c>
      <c r="F105" s="299" t="s">
        <v>79</v>
      </c>
    </row>
    <row r="106" spans="1:6" x14ac:dyDescent="0.3">
      <c r="A106" s="299" t="s">
        <v>494</v>
      </c>
      <c r="B106" s="300">
        <v>5</v>
      </c>
      <c r="C106" s="299" t="s">
        <v>36</v>
      </c>
      <c r="D106" s="299" t="s">
        <v>91</v>
      </c>
      <c r="E106" s="301">
        <v>112.72727272727269</v>
      </c>
      <c r="F106" s="299" t="s">
        <v>78</v>
      </c>
    </row>
    <row r="107" spans="1:6" x14ac:dyDescent="0.3">
      <c r="A107" s="299" t="s">
        <v>494</v>
      </c>
      <c r="B107" s="300">
        <v>5</v>
      </c>
      <c r="C107" s="299" t="s">
        <v>36</v>
      </c>
      <c r="D107" s="299" t="s">
        <v>91</v>
      </c>
      <c r="E107" s="301">
        <v>0.99999999999999967</v>
      </c>
      <c r="F107" s="299" t="s">
        <v>188</v>
      </c>
    </row>
    <row r="108" spans="1:6" x14ac:dyDescent="0.3">
      <c r="A108" s="299" t="s">
        <v>494</v>
      </c>
      <c r="B108" s="300">
        <v>5</v>
      </c>
      <c r="C108" s="299" t="s">
        <v>36</v>
      </c>
      <c r="D108" s="299" t="s">
        <v>91</v>
      </c>
      <c r="E108" s="301">
        <v>1213.681818181818</v>
      </c>
      <c r="F108" s="299" t="s">
        <v>77</v>
      </c>
    </row>
    <row r="109" spans="1:6" x14ac:dyDescent="0.3">
      <c r="A109" s="299" t="s">
        <v>494</v>
      </c>
      <c r="B109" s="300">
        <v>5</v>
      </c>
      <c r="C109" s="299" t="s">
        <v>36</v>
      </c>
      <c r="D109" s="299" t="s">
        <v>92</v>
      </c>
      <c r="E109" s="301">
        <v>158.04545454545456</v>
      </c>
      <c r="F109" s="299" t="s">
        <v>187</v>
      </c>
    </row>
    <row r="110" spans="1:6" x14ac:dyDescent="0.3">
      <c r="A110" s="299" t="s">
        <v>494</v>
      </c>
      <c r="B110" s="300">
        <v>5</v>
      </c>
      <c r="C110" s="299" t="s">
        <v>36</v>
      </c>
      <c r="D110" s="299" t="s">
        <v>92</v>
      </c>
      <c r="E110" s="301">
        <v>2.9999999999999982</v>
      </c>
      <c r="F110" s="299" t="s">
        <v>79</v>
      </c>
    </row>
    <row r="111" spans="1:6" x14ac:dyDescent="0.3">
      <c r="A111" s="299" t="s">
        <v>494</v>
      </c>
      <c r="B111" s="300">
        <v>5</v>
      </c>
      <c r="C111" s="299" t="s">
        <v>36</v>
      </c>
      <c r="D111" s="299" t="s">
        <v>92</v>
      </c>
      <c r="E111" s="301">
        <v>46.136363636363626</v>
      </c>
      <c r="F111" s="299" t="s">
        <v>78</v>
      </c>
    </row>
    <row r="112" spans="1:6" x14ac:dyDescent="0.3">
      <c r="A112" s="299" t="s">
        <v>494</v>
      </c>
      <c r="B112" s="300">
        <v>5</v>
      </c>
      <c r="C112" s="299" t="s">
        <v>36</v>
      </c>
      <c r="D112" s="299" t="s">
        <v>92</v>
      </c>
      <c r="E112" s="301">
        <v>1.9999999999999993</v>
      </c>
      <c r="F112" s="299" t="s">
        <v>188</v>
      </c>
    </row>
    <row r="113" spans="1:6" x14ac:dyDescent="0.3">
      <c r="A113" s="299" t="s">
        <v>494</v>
      </c>
      <c r="B113" s="300">
        <v>5</v>
      </c>
      <c r="C113" s="299" t="s">
        <v>36</v>
      </c>
      <c r="D113" s="299" t="s">
        <v>92</v>
      </c>
      <c r="E113" s="301">
        <v>532.36363636363626</v>
      </c>
      <c r="F113" s="299" t="s">
        <v>77</v>
      </c>
    </row>
    <row r="114" spans="1:6" x14ac:dyDescent="0.3">
      <c r="A114" s="299" t="s">
        <v>494</v>
      </c>
      <c r="B114" s="300">
        <v>6</v>
      </c>
      <c r="C114" s="299" t="s">
        <v>35</v>
      </c>
      <c r="D114" s="299" t="s">
        <v>91</v>
      </c>
      <c r="E114" s="301">
        <v>553.63636363636363</v>
      </c>
      <c r="F114" s="299" t="s">
        <v>187</v>
      </c>
    </row>
    <row r="115" spans="1:6" x14ac:dyDescent="0.3">
      <c r="A115" s="299" t="s">
        <v>494</v>
      </c>
      <c r="B115" s="300">
        <v>6</v>
      </c>
      <c r="C115" s="299" t="s">
        <v>35</v>
      </c>
      <c r="D115" s="299" t="s">
        <v>91</v>
      </c>
      <c r="E115" s="301">
        <v>511.90909090909082</v>
      </c>
      <c r="F115" s="299" t="s">
        <v>79</v>
      </c>
    </row>
    <row r="116" spans="1:6" x14ac:dyDescent="0.3">
      <c r="A116" s="299" t="s">
        <v>494</v>
      </c>
      <c r="B116" s="300">
        <v>6</v>
      </c>
      <c r="C116" s="299" t="s">
        <v>35</v>
      </c>
      <c r="D116" s="299" t="s">
        <v>91</v>
      </c>
      <c r="E116" s="301">
        <v>100.18181818181817</v>
      </c>
      <c r="F116" s="299" t="s">
        <v>78</v>
      </c>
    </row>
    <row r="117" spans="1:6" x14ac:dyDescent="0.3">
      <c r="A117" s="299" t="s">
        <v>494</v>
      </c>
      <c r="B117" s="300">
        <v>6</v>
      </c>
      <c r="C117" s="299" t="s">
        <v>35</v>
      </c>
      <c r="D117" s="299" t="s">
        <v>91</v>
      </c>
      <c r="E117" s="301">
        <v>0.99999999999999967</v>
      </c>
      <c r="F117" s="299" t="s">
        <v>188</v>
      </c>
    </row>
    <row r="118" spans="1:6" x14ac:dyDescent="0.3">
      <c r="A118" s="299" t="s">
        <v>494</v>
      </c>
      <c r="B118" s="300">
        <v>6</v>
      </c>
      <c r="C118" s="299" t="s">
        <v>35</v>
      </c>
      <c r="D118" s="299" t="s">
        <v>91</v>
      </c>
      <c r="E118" s="301">
        <v>1523.2727272727273</v>
      </c>
      <c r="F118" s="299" t="s">
        <v>77</v>
      </c>
    </row>
    <row r="119" spans="1:6" x14ac:dyDescent="0.3">
      <c r="A119" s="299" t="s">
        <v>494</v>
      </c>
      <c r="B119" s="300">
        <v>6</v>
      </c>
      <c r="C119" s="299" t="s">
        <v>35</v>
      </c>
      <c r="D119" s="299" t="s">
        <v>92</v>
      </c>
      <c r="E119" s="301">
        <v>235.00000000000003</v>
      </c>
      <c r="F119" s="299" t="s">
        <v>187</v>
      </c>
    </row>
    <row r="120" spans="1:6" x14ac:dyDescent="0.3">
      <c r="A120" s="299" t="s">
        <v>494</v>
      </c>
      <c r="B120" s="300">
        <v>6</v>
      </c>
      <c r="C120" s="299" t="s">
        <v>35</v>
      </c>
      <c r="D120" s="299" t="s">
        <v>92</v>
      </c>
      <c r="E120" s="301">
        <v>104.27272727272728</v>
      </c>
      <c r="F120" s="299" t="s">
        <v>79</v>
      </c>
    </row>
    <row r="121" spans="1:6" x14ac:dyDescent="0.3">
      <c r="A121" s="299" t="s">
        <v>494</v>
      </c>
      <c r="B121" s="300">
        <v>6</v>
      </c>
      <c r="C121" s="299" t="s">
        <v>35</v>
      </c>
      <c r="D121" s="299" t="s">
        <v>92</v>
      </c>
      <c r="E121" s="301">
        <v>536.59090909090912</v>
      </c>
      <c r="F121" s="299" t="s">
        <v>78</v>
      </c>
    </row>
    <row r="122" spans="1:6" x14ac:dyDescent="0.3">
      <c r="A122" s="299" t="s">
        <v>494</v>
      </c>
      <c r="B122" s="300">
        <v>6</v>
      </c>
      <c r="C122" s="299" t="s">
        <v>35</v>
      </c>
      <c r="D122" s="299" t="s">
        <v>92</v>
      </c>
      <c r="E122" s="301">
        <v>3.9999999999999987</v>
      </c>
      <c r="F122" s="299" t="s">
        <v>188</v>
      </c>
    </row>
    <row r="123" spans="1:6" x14ac:dyDescent="0.3">
      <c r="A123" s="299" t="s">
        <v>494</v>
      </c>
      <c r="B123" s="300">
        <v>6</v>
      </c>
      <c r="C123" s="299" t="s">
        <v>35</v>
      </c>
      <c r="D123" s="299" t="s">
        <v>92</v>
      </c>
      <c r="E123" s="301">
        <v>770.18181818181824</v>
      </c>
      <c r="F123" s="299" t="s">
        <v>77</v>
      </c>
    </row>
    <row r="124" spans="1:6" x14ac:dyDescent="0.3">
      <c r="A124" s="299" t="s">
        <v>494</v>
      </c>
      <c r="B124" s="300">
        <v>6</v>
      </c>
      <c r="C124" s="299" t="s">
        <v>36</v>
      </c>
      <c r="D124" s="299" t="s">
        <v>91</v>
      </c>
      <c r="E124" s="301">
        <v>539.0454545454545</v>
      </c>
      <c r="F124" s="299" t="s">
        <v>187</v>
      </c>
    </row>
    <row r="125" spans="1:6" x14ac:dyDescent="0.3">
      <c r="A125" s="299" t="s">
        <v>494</v>
      </c>
      <c r="B125" s="300">
        <v>6</v>
      </c>
      <c r="C125" s="299" t="s">
        <v>36</v>
      </c>
      <c r="D125" s="299" t="s">
        <v>91</v>
      </c>
      <c r="E125" s="301">
        <v>42.727272727272727</v>
      </c>
      <c r="F125" s="299" t="s">
        <v>79</v>
      </c>
    </row>
    <row r="126" spans="1:6" x14ac:dyDescent="0.3">
      <c r="A126" s="299" t="s">
        <v>494</v>
      </c>
      <c r="B126" s="300">
        <v>6</v>
      </c>
      <c r="C126" s="299" t="s">
        <v>36</v>
      </c>
      <c r="D126" s="299" t="s">
        <v>91</v>
      </c>
      <c r="E126" s="301">
        <v>340</v>
      </c>
      <c r="F126" s="299" t="s">
        <v>78</v>
      </c>
    </row>
    <row r="127" spans="1:6" x14ac:dyDescent="0.3">
      <c r="A127" s="299" t="s">
        <v>494</v>
      </c>
      <c r="B127" s="300">
        <v>6</v>
      </c>
      <c r="C127" s="299" t="s">
        <v>36</v>
      </c>
      <c r="D127" s="299" t="s">
        <v>91</v>
      </c>
      <c r="E127" s="301">
        <v>1534.272727272727</v>
      </c>
      <c r="F127" s="299" t="s">
        <v>77</v>
      </c>
    </row>
    <row r="128" spans="1:6" x14ac:dyDescent="0.3">
      <c r="A128" s="299" t="s">
        <v>494</v>
      </c>
      <c r="B128" s="300">
        <v>6</v>
      </c>
      <c r="C128" s="299" t="s">
        <v>36</v>
      </c>
      <c r="D128" s="299" t="s">
        <v>92</v>
      </c>
      <c r="E128" s="301">
        <v>363.59090909090918</v>
      </c>
      <c r="F128" s="299" t="s">
        <v>187</v>
      </c>
    </row>
    <row r="129" spans="1:6" x14ac:dyDescent="0.3">
      <c r="A129" s="299" t="s">
        <v>494</v>
      </c>
      <c r="B129" s="300">
        <v>6</v>
      </c>
      <c r="C129" s="299" t="s">
        <v>36</v>
      </c>
      <c r="D129" s="299" t="s">
        <v>92</v>
      </c>
      <c r="E129" s="301">
        <v>3.9999999999999987</v>
      </c>
      <c r="F129" s="299" t="s">
        <v>79</v>
      </c>
    </row>
    <row r="130" spans="1:6" x14ac:dyDescent="0.3">
      <c r="A130" s="299" t="s">
        <v>494</v>
      </c>
      <c r="B130" s="300">
        <v>6</v>
      </c>
      <c r="C130" s="299" t="s">
        <v>36</v>
      </c>
      <c r="D130" s="299" t="s">
        <v>92</v>
      </c>
      <c r="E130" s="301">
        <v>847.90909090909099</v>
      </c>
      <c r="F130" s="299" t="s">
        <v>78</v>
      </c>
    </row>
    <row r="131" spans="1:6" x14ac:dyDescent="0.3">
      <c r="A131" s="299" t="s">
        <v>494</v>
      </c>
      <c r="B131" s="300">
        <v>6</v>
      </c>
      <c r="C131" s="299" t="s">
        <v>36</v>
      </c>
      <c r="D131" s="299" t="s">
        <v>92</v>
      </c>
      <c r="E131" s="301">
        <v>3.9999999999999987</v>
      </c>
      <c r="F131" s="299" t="s">
        <v>188</v>
      </c>
    </row>
    <row r="132" spans="1:6" x14ac:dyDescent="0.3">
      <c r="A132" s="299" t="s">
        <v>494</v>
      </c>
      <c r="B132" s="300">
        <v>6</v>
      </c>
      <c r="C132" s="299" t="s">
        <v>36</v>
      </c>
      <c r="D132" s="299" t="s">
        <v>92</v>
      </c>
      <c r="E132" s="301">
        <v>1721.909090909091</v>
      </c>
      <c r="F132" s="299" t="s">
        <v>77</v>
      </c>
    </row>
    <row r="133" spans="1:6" x14ac:dyDescent="0.3">
      <c r="A133" s="299" t="s">
        <v>494</v>
      </c>
      <c r="B133" s="300">
        <v>7</v>
      </c>
      <c r="C133" s="299" t="s">
        <v>35</v>
      </c>
      <c r="D133" s="299" t="s">
        <v>91</v>
      </c>
      <c r="E133" s="301">
        <v>3553.363636363636</v>
      </c>
      <c r="F133" s="299" t="s">
        <v>187</v>
      </c>
    </row>
    <row r="134" spans="1:6" x14ac:dyDescent="0.3">
      <c r="A134" s="299" t="s">
        <v>494</v>
      </c>
      <c r="B134" s="300">
        <v>7</v>
      </c>
      <c r="C134" s="299" t="s">
        <v>35</v>
      </c>
      <c r="D134" s="299" t="s">
        <v>91</v>
      </c>
      <c r="E134" s="301">
        <v>0.99999999999999967</v>
      </c>
      <c r="F134" s="299" t="s">
        <v>81</v>
      </c>
    </row>
    <row r="135" spans="1:6" x14ac:dyDescent="0.3">
      <c r="A135" s="299" t="s">
        <v>494</v>
      </c>
      <c r="B135" s="300">
        <v>7</v>
      </c>
      <c r="C135" s="299" t="s">
        <v>35</v>
      </c>
      <c r="D135" s="299" t="s">
        <v>91</v>
      </c>
      <c r="E135" s="301">
        <v>9.3181818181818148</v>
      </c>
      <c r="F135" s="299" t="s">
        <v>80</v>
      </c>
    </row>
    <row r="136" spans="1:6" x14ac:dyDescent="0.3">
      <c r="A136" s="299" t="s">
        <v>494</v>
      </c>
      <c r="B136" s="300">
        <v>7</v>
      </c>
      <c r="C136" s="299" t="s">
        <v>35</v>
      </c>
      <c r="D136" s="299" t="s">
        <v>91</v>
      </c>
      <c r="E136" s="301">
        <v>2915.6363636363635</v>
      </c>
      <c r="F136" s="299" t="s">
        <v>79</v>
      </c>
    </row>
    <row r="137" spans="1:6" x14ac:dyDescent="0.3">
      <c r="A137" s="299" t="s">
        <v>494</v>
      </c>
      <c r="B137" s="300">
        <v>7</v>
      </c>
      <c r="C137" s="299" t="s">
        <v>35</v>
      </c>
      <c r="D137" s="299" t="s">
        <v>91</v>
      </c>
      <c r="E137" s="301">
        <v>103.50000000000003</v>
      </c>
      <c r="F137" s="299" t="s">
        <v>78</v>
      </c>
    </row>
    <row r="138" spans="1:6" x14ac:dyDescent="0.3">
      <c r="A138" s="299" t="s">
        <v>494</v>
      </c>
      <c r="B138" s="300">
        <v>7</v>
      </c>
      <c r="C138" s="299" t="s">
        <v>35</v>
      </c>
      <c r="D138" s="299" t="s">
        <v>91</v>
      </c>
      <c r="E138" s="301">
        <v>4.9999999999999991</v>
      </c>
      <c r="F138" s="299" t="s">
        <v>188</v>
      </c>
    </row>
    <row r="139" spans="1:6" x14ac:dyDescent="0.3">
      <c r="A139" s="299" t="s">
        <v>494</v>
      </c>
      <c r="B139" s="300">
        <v>7</v>
      </c>
      <c r="C139" s="299" t="s">
        <v>35</v>
      </c>
      <c r="D139" s="299" t="s">
        <v>91</v>
      </c>
      <c r="E139" s="301">
        <v>12426.954545454544</v>
      </c>
      <c r="F139" s="299" t="s">
        <v>77</v>
      </c>
    </row>
    <row r="140" spans="1:6" x14ac:dyDescent="0.3">
      <c r="A140" s="299" t="s">
        <v>494</v>
      </c>
      <c r="B140" s="300">
        <v>7</v>
      </c>
      <c r="C140" s="299" t="s">
        <v>35</v>
      </c>
      <c r="D140" s="299" t="s">
        <v>92</v>
      </c>
      <c r="E140" s="301">
        <v>5531</v>
      </c>
      <c r="F140" s="299" t="s">
        <v>187</v>
      </c>
    </row>
    <row r="141" spans="1:6" x14ac:dyDescent="0.3">
      <c r="A141" s="299" t="s">
        <v>494</v>
      </c>
      <c r="B141" s="300">
        <v>7</v>
      </c>
      <c r="C141" s="299" t="s">
        <v>35</v>
      </c>
      <c r="D141" s="299" t="s">
        <v>92</v>
      </c>
      <c r="E141" s="301">
        <v>0.99999999999999967</v>
      </c>
      <c r="F141" s="299" t="s">
        <v>81</v>
      </c>
    </row>
    <row r="142" spans="1:6" x14ac:dyDescent="0.3">
      <c r="A142" s="299" t="s">
        <v>494</v>
      </c>
      <c r="B142" s="300">
        <v>7</v>
      </c>
      <c r="C142" s="299" t="s">
        <v>35</v>
      </c>
      <c r="D142" s="299" t="s">
        <v>92</v>
      </c>
      <c r="E142" s="301">
        <v>14.136363636363642</v>
      </c>
      <c r="F142" s="299" t="s">
        <v>80</v>
      </c>
    </row>
    <row r="143" spans="1:6" x14ac:dyDescent="0.3">
      <c r="A143" s="299" t="s">
        <v>494</v>
      </c>
      <c r="B143" s="300">
        <v>7</v>
      </c>
      <c r="C143" s="299" t="s">
        <v>35</v>
      </c>
      <c r="D143" s="299" t="s">
        <v>92</v>
      </c>
      <c r="E143" s="301">
        <v>782.45454545454538</v>
      </c>
      <c r="F143" s="299" t="s">
        <v>79</v>
      </c>
    </row>
    <row r="144" spans="1:6" x14ac:dyDescent="0.3">
      <c r="A144" s="299" t="s">
        <v>494</v>
      </c>
      <c r="B144" s="300">
        <v>7</v>
      </c>
      <c r="C144" s="299" t="s">
        <v>35</v>
      </c>
      <c r="D144" s="299" t="s">
        <v>92</v>
      </c>
      <c r="E144" s="301">
        <v>45.999999999999986</v>
      </c>
      <c r="F144" s="299" t="s">
        <v>78</v>
      </c>
    </row>
    <row r="145" spans="1:6" x14ac:dyDescent="0.3">
      <c r="A145" s="299" t="s">
        <v>494</v>
      </c>
      <c r="B145" s="300">
        <v>7</v>
      </c>
      <c r="C145" s="299" t="s">
        <v>35</v>
      </c>
      <c r="D145" s="299" t="s">
        <v>92</v>
      </c>
      <c r="E145" s="301">
        <v>13.000000000000007</v>
      </c>
      <c r="F145" s="299" t="s">
        <v>188</v>
      </c>
    </row>
    <row r="146" spans="1:6" x14ac:dyDescent="0.3">
      <c r="A146" s="299" t="s">
        <v>494</v>
      </c>
      <c r="B146" s="300">
        <v>7</v>
      </c>
      <c r="C146" s="299" t="s">
        <v>35</v>
      </c>
      <c r="D146" s="299" t="s">
        <v>92</v>
      </c>
      <c r="E146" s="301">
        <v>11374.045454545456</v>
      </c>
      <c r="F146" s="299" t="s">
        <v>77</v>
      </c>
    </row>
    <row r="147" spans="1:6" x14ac:dyDescent="0.3">
      <c r="A147" s="299" t="s">
        <v>494</v>
      </c>
      <c r="B147" s="300">
        <v>7</v>
      </c>
      <c r="C147" s="299" t="s">
        <v>36</v>
      </c>
      <c r="D147" s="299" t="s">
        <v>91</v>
      </c>
      <c r="E147" s="301">
        <v>6429.2272727272721</v>
      </c>
      <c r="F147" s="299" t="s">
        <v>187</v>
      </c>
    </row>
    <row r="148" spans="1:6" x14ac:dyDescent="0.3">
      <c r="A148" s="299" t="s">
        <v>494</v>
      </c>
      <c r="B148" s="300">
        <v>7</v>
      </c>
      <c r="C148" s="299" t="s">
        <v>36</v>
      </c>
      <c r="D148" s="299" t="s">
        <v>91</v>
      </c>
      <c r="E148" s="301">
        <v>3.9999999999999987</v>
      </c>
      <c r="F148" s="299" t="s">
        <v>81</v>
      </c>
    </row>
    <row r="149" spans="1:6" x14ac:dyDescent="0.3">
      <c r="A149" s="299" t="s">
        <v>494</v>
      </c>
      <c r="B149" s="300">
        <v>7</v>
      </c>
      <c r="C149" s="299" t="s">
        <v>36</v>
      </c>
      <c r="D149" s="299" t="s">
        <v>91</v>
      </c>
      <c r="E149" s="301">
        <v>66.045454545454547</v>
      </c>
      <c r="F149" s="299" t="s">
        <v>80</v>
      </c>
    </row>
    <row r="150" spans="1:6" x14ac:dyDescent="0.3">
      <c r="A150" s="299" t="s">
        <v>494</v>
      </c>
      <c r="B150" s="300">
        <v>7</v>
      </c>
      <c r="C150" s="299" t="s">
        <v>36</v>
      </c>
      <c r="D150" s="299" t="s">
        <v>91</v>
      </c>
      <c r="E150" s="301">
        <v>638.27272727272737</v>
      </c>
      <c r="F150" s="299" t="s">
        <v>79</v>
      </c>
    </row>
    <row r="151" spans="1:6" x14ac:dyDescent="0.3">
      <c r="A151" s="299" t="s">
        <v>494</v>
      </c>
      <c r="B151" s="300">
        <v>7</v>
      </c>
      <c r="C151" s="299" t="s">
        <v>36</v>
      </c>
      <c r="D151" s="299" t="s">
        <v>91</v>
      </c>
      <c r="E151" s="301">
        <v>852.99999999999977</v>
      </c>
      <c r="F151" s="299" t="s">
        <v>78</v>
      </c>
    </row>
    <row r="152" spans="1:6" x14ac:dyDescent="0.3">
      <c r="A152" s="299" t="s">
        <v>494</v>
      </c>
      <c r="B152" s="300">
        <v>7</v>
      </c>
      <c r="C152" s="299" t="s">
        <v>36</v>
      </c>
      <c r="D152" s="299" t="s">
        <v>91</v>
      </c>
      <c r="E152" s="301">
        <v>3.9999999999999987</v>
      </c>
      <c r="F152" s="299" t="s">
        <v>188</v>
      </c>
    </row>
    <row r="153" spans="1:6" x14ac:dyDescent="0.3">
      <c r="A153" s="299" t="s">
        <v>494</v>
      </c>
      <c r="B153" s="300">
        <v>7</v>
      </c>
      <c r="C153" s="299" t="s">
        <v>36</v>
      </c>
      <c r="D153" s="299" t="s">
        <v>91</v>
      </c>
      <c r="E153" s="301">
        <v>25825.090909090912</v>
      </c>
      <c r="F153" s="299" t="s">
        <v>77</v>
      </c>
    </row>
    <row r="154" spans="1:6" x14ac:dyDescent="0.3">
      <c r="A154" s="299" t="s">
        <v>494</v>
      </c>
      <c r="B154" s="300">
        <v>7</v>
      </c>
      <c r="C154" s="299" t="s">
        <v>36</v>
      </c>
      <c r="D154" s="299" t="s">
        <v>92</v>
      </c>
      <c r="E154" s="301">
        <v>8749.6818181818162</v>
      </c>
      <c r="F154" s="299" t="s">
        <v>187</v>
      </c>
    </row>
    <row r="155" spans="1:6" x14ac:dyDescent="0.3">
      <c r="A155" s="299" t="s">
        <v>494</v>
      </c>
      <c r="B155" s="300">
        <v>7</v>
      </c>
      <c r="C155" s="299" t="s">
        <v>36</v>
      </c>
      <c r="D155" s="299" t="s">
        <v>92</v>
      </c>
      <c r="E155" s="301">
        <v>20.409090909090907</v>
      </c>
      <c r="F155" s="299" t="s">
        <v>81</v>
      </c>
    </row>
    <row r="156" spans="1:6" x14ac:dyDescent="0.3">
      <c r="A156" s="299" t="s">
        <v>494</v>
      </c>
      <c r="B156" s="300">
        <v>7</v>
      </c>
      <c r="C156" s="299" t="s">
        <v>36</v>
      </c>
      <c r="D156" s="299" t="s">
        <v>92</v>
      </c>
      <c r="E156" s="301">
        <v>43.000000000000007</v>
      </c>
      <c r="F156" s="299" t="s">
        <v>80</v>
      </c>
    </row>
    <row r="157" spans="1:6" x14ac:dyDescent="0.3">
      <c r="A157" s="299" t="s">
        <v>494</v>
      </c>
      <c r="B157" s="300">
        <v>7</v>
      </c>
      <c r="C157" s="299" t="s">
        <v>36</v>
      </c>
      <c r="D157" s="299" t="s">
        <v>92</v>
      </c>
      <c r="E157" s="301">
        <v>218.00000000000003</v>
      </c>
      <c r="F157" s="299" t="s">
        <v>79</v>
      </c>
    </row>
    <row r="158" spans="1:6" x14ac:dyDescent="0.3">
      <c r="A158" s="299" t="s">
        <v>494</v>
      </c>
      <c r="B158" s="300">
        <v>7</v>
      </c>
      <c r="C158" s="299" t="s">
        <v>36</v>
      </c>
      <c r="D158" s="299" t="s">
        <v>92</v>
      </c>
      <c r="E158" s="301">
        <v>112.36363636363639</v>
      </c>
      <c r="F158" s="299" t="s">
        <v>78</v>
      </c>
    </row>
    <row r="159" spans="1:6" x14ac:dyDescent="0.3">
      <c r="A159" s="299" t="s">
        <v>494</v>
      </c>
      <c r="B159" s="300">
        <v>7</v>
      </c>
      <c r="C159" s="299" t="s">
        <v>36</v>
      </c>
      <c r="D159" s="299" t="s">
        <v>92</v>
      </c>
      <c r="E159" s="301">
        <v>10.590909090909092</v>
      </c>
      <c r="F159" s="299" t="s">
        <v>188</v>
      </c>
    </row>
    <row r="160" spans="1:6" x14ac:dyDescent="0.3">
      <c r="A160" s="299" t="s">
        <v>494</v>
      </c>
      <c r="B160" s="300">
        <v>7</v>
      </c>
      <c r="C160" s="299" t="s">
        <v>36</v>
      </c>
      <c r="D160" s="299" t="s">
        <v>92</v>
      </c>
      <c r="E160" s="301">
        <v>11164.181818181816</v>
      </c>
      <c r="F160" s="299" t="s">
        <v>77</v>
      </c>
    </row>
    <row r="161" spans="1:6" x14ac:dyDescent="0.3">
      <c r="A161" s="299" t="s">
        <v>494</v>
      </c>
      <c r="B161" s="300">
        <v>8</v>
      </c>
      <c r="C161" s="299" t="s">
        <v>35</v>
      </c>
      <c r="D161" s="299" t="s">
        <v>91</v>
      </c>
      <c r="E161" s="301">
        <v>18805.772727272728</v>
      </c>
      <c r="F161" s="299" t="s">
        <v>187</v>
      </c>
    </row>
    <row r="162" spans="1:6" x14ac:dyDescent="0.3">
      <c r="A162" s="299" t="s">
        <v>494</v>
      </c>
      <c r="B162" s="300">
        <v>8</v>
      </c>
      <c r="C162" s="299" t="s">
        <v>35</v>
      </c>
      <c r="D162" s="299" t="s">
        <v>91</v>
      </c>
      <c r="E162" s="301">
        <v>0.99999999999999967</v>
      </c>
      <c r="F162" s="299" t="s">
        <v>81</v>
      </c>
    </row>
    <row r="163" spans="1:6" x14ac:dyDescent="0.3">
      <c r="A163" s="299" t="s">
        <v>494</v>
      </c>
      <c r="B163" s="300">
        <v>8</v>
      </c>
      <c r="C163" s="299" t="s">
        <v>35</v>
      </c>
      <c r="D163" s="299" t="s">
        <v>91</v>
      </c>
      <c r="E163" s="301">
        <v>26.636363636363637</v>
      </c>
      <c r="F163" s="299" t="s">
        <v>80</v>
      </c>
    </row>
    <row r="164" spans="1:6" x14ac:dyDescent="0.3">
      <c r="A164" s="299" t="s">
        <v>494</v>
      </c>
      <c r="B164" s="300">
        <v>8</v>
      </c>
      <c r="C164" s="299" t="s">
        <v>35</v>
      </c>
      <c r="D164" s="299" t="s">
        <v>91</v>
      </c>
      <c r="E164" s="301">
        <v>20029.318181818184</v>
      </c>
      <c r="F164" s="299" t="s">
        <v>79</v>
      </c>
    </row>
    <row r="165" spans="1:6" x14ac:dyDescent="0.3">
      <c r="A165" s="299" t="s">
        <v>494</v>
      </c>
      <c r="B165" s="300">
        <v>8</v>
      </c>
      <c r="C165" s="299" t="s">
        <v>35</v>
      </c>
      <c r="D165" s="299" t="s">
        <v>91</v>
      </c>
      <c r="E165" s="301">
        <v>159.22727272727272</v>
      </c>
      <c r="F165" s="299" t="s">
        <v>78</v>
      </c>
    </row>
    <row r="166" spans="1:6" x14ac:dyDescent="0.3">
      <c r="A166" s="299" t="s">
        <v>494</v>
      </c>
      <c r="B166" s="300">
        <v>8</v>
      </c>
      <c r="C166" s="299" t="s">
        <v>35</v>
      </c>
      <c r="D166" s="299" t="s">
        <v>91</v>
      </c>
      <c r="E166" s="301">
        <v>3.9999999999999987</v>
      </c>
      <c r="F166" s="299" t="s">
        <v>188</v>
      </c>
    </row>
    <row r="167" spans="1:6" x14ac:dyDescent="0.3">
      <c r="A167" s="299" t="s">
        <v>494</v>
      </c>
      <c r="B167" s="300">
        <v>8</v>
      </c>
      <c r="C167" s="299" t="s">
        <v>35</v>
      </c>
      <c r="D167" s="299" t="s">
        <v>91</v>
      </c>
      <c r="E167" s="301">
        <v>104996</v>
      </c>
      <c r="F167" s="299" t="s">
        <v>77</v>
      </c>
    </row>
    <row r="168" spans="1:6" x14ac:dyDescent="0.3">
      <c r="A168" s="299" t="s">
        <v>494</v>
      </c>
      <c r="B168" s="300">
        <v>8</v>
      </c>
      <c r="C168" s="299" t="s">
        <v>35</v>
      </c>
      <c r="D168" s="299" t="s">
        <v>92</v>
      </c>
      <c r="E168" s="301">
        <v>8473.4545454545478</v>
      </c>
      <c r="F168" s="299" t="s">
        <v>187</v>
      </c>
    </row>
    <row r="169" spans="1:6" x14ac:dyDescent="0.3">
      <c r="A169" s="299" t="s">
        <v>494</v>
      </c>
      <c r="B169" s="300">
        <v>8</v>
      </c>
      <c r="C169" s="299" t="s">
        <v>35</v>
      </c>
      <c r="D169" s="299" t="s">
        <v>92</v>
      </c>
      <c r="E169" s="301">
        <v>0.99999999999999967</v>
      </c>
      <c r="F169" s="299" t="s">
        <v>81</v>
      </c>
    </row>
    <row r="170" spans="1:6" x14ac:dyDescent="0.3">
      <c r="A170" s="299" t="s">
        <v>494</v>
      </c>
      <c r="B170" s="300">
        <v>8</v>
      </c>
      <c r="C170" s="299" t="s">
        <v>35</v>
      </c>
      <c r="D170" s="299" t="s">
        <v>92</v>
      </c>
      <c r="E170" s="301">
        <v>21.81818181818182</v>
      </c>
      <c r="F170" s="299" t="s">
        <v>80</v>
      </c>
    </row>
    <row r="171" spans="1:6" x14ac:dyDescent="0.3">
      <c r="A171" s="299" t="s">
        <v>494</v>
      </c>
      <c r="B171" s="300">
        <v>8</v>
      </c>
      <c r="C171" s="299" t="s">
        <v>35</v>
      </c>
      <c r="D171" s="299" t="s">
        <v>92</v>
      </c>
      <c r="E171" s="301">
        <v>1015.3636363636365</v>
      </c>
      <c r="F171" s="299" t="s">
        <v>79</v>
      </c>
    </row>
    <row r="172" spans="1:6" x14ac:dyDescent="0.3">
      <c r="A172" s="299" t="s">
        <v>494</v>
      </c>
      <c r="B172" s="300">
        <v>8</v>
      </c>
      <c r="C172" s="299" t="s">
        <v>35</v>
      </c>
      <c r="D172" s="299" t="s">
        <v>92</v>
      </c>
      <c r="E172" s="301">
        <v>41.04545454545454</v>
      </c>
      <c r="F172" s="299" t="s">
        <v>78</v>
      </c>
    </row>
    <row r="173" spans="1:6" x14ac:dyDescent="0.3">
      <c r="A173" s="299" t="s">
        <v>494</v>
      </c>
      <c r="B173" s="300">
        <v>8</v>
      </c>
      <c r="C173" s="299" t="s">
        <v>35</v>
      </c>
      <c r="D173" s="299" t="s">
        <v>92</v>
      </c>
      <c r="E173" s="301">
        <v>2.9999999999999982</v>
      </c>
      <c r="F173" s="299" t="s">
        <v>188</v>
      </c>
    </row>
    <row r="174" spans="1:6" x14ac:dyDescent="0.3">
      <c r="A174" s="299" t="s">
        <v>494</v>
      </c>
      <c r="B174" s="300">
        <v>8</v>
      </c>
      <c r="C174" s="299" t="s">
        <v>35</v>
      </c>
      <c r="D174" s="299" t="s">
        <v>92</v>
      </c>
      <c r="E174" s="301">
        <v>52932.36363636364</v>
      </c>
      <c r="F174" s="299" t="s">
        <v>77</v>
      </c>
    </row>
    <row r="175" spans="1:6" x14ac:dyDescent="0.3">
      <c r="A175" s="299" t="s">
        <v>494</v>
      </c>
      <c r="B175" s="300">
        <v>8</v>
      </c>
      <c r="C175" s="299" t="s">
        <v>89</v>
      </c>
      <c r="D175" s="299" t="s">
        <v>189</v>
      </c>
      <c r="E175" s="301">
        <v>0.99999999999999967</v>
      </c>
      <c r="F175" s="299" t="s">
        <v>77</v>
      </c>
    </row>
    <row r="176" spans="1:6" x14ac:dyDescent="0.3">
      <c r="A176" s="299" t="s">
        <v>494</v>
      </c>
      <c r="B176" s="300">
        <v>8</v>
      </c>
      <c r="C176" s="299" t="s">
        <v>89</v>
      </c>
      <c r="D176" s="299" t="s">
        <v>92</v>
      </c>
      <c r="E176" s="301">
        <v>0.99999999999999967</v>
      </c>
      <c r="F176" s="299" t="s">
        <v>77</v>
      </c>
    </row>
    <row r="177" spans="1:6" x14ac:dyDescent="0.3">
      <c r="A177" s="299" t="s">
        <v>494</v>
      </c>
      <c r="B177" s="300">
        <v>8</v>
      </c>
      <c r="C177" s="299" t="s">
        <v>36</v>
      </c>
      <c r="D177" s="299" t="s">
        <v>91</v>
      </c>
      <c r="E177" s="301">
        <v>31707.409090909092</v>
      </c>
      <c r="F177" s="299" t="s">
        <v>187</v>
      </c>
    </row>
    <row r="178" spans="1:6" x14ac:dyDescent="0.3">
      <c r="A178" s="299" t="s">
        <v>494</v>
      </c>
      <c r="B178" s="300">
        <v>8</v>
      </c>
      <c r="C178" s="299" t="s">
        <v>36</v>
      </c>
      <c r="D178" s="299" t="s">
        <v>91</v>
      </c>
      <c r="E178" s="301">
        <v>0.99999999999999967</v>
      </c>
      <c r="F178" s="299" t="s">
        <v>81</v>
      </c>
    </row>
    <row r="179" spans="1:6" x14ac:dyDescent="0.3">
      <c r="A179" s="299" t="s">
        <v>494</v>
      </c>
      <c r="B179" s="300">
        <v>8</v>
      </c>
      <c r="C179" s="299" t="s">
        <v>36</v>
      </c>
      <c r="D179" s="299" t="s">
        <v>91</v>
      </c>
      <c r="E179" s="301">
        <v>128.68181818181819</v>
      </c>
      <c r="F179" s="299" t="s">
        <v>80</v>
      </c>
    </row>
    <row r="180" spans="1:6" x14ac:dyDescent="0.3">
      <c r="A180" s="299" t="s">
        <v>494</v>
      </c>
      <c r="B180" s="300">
        <v>8</v>
      </c>
      <c r="C180" s="299" t="s">
        <v>36</v>
      </c>
      <c r="D180" s="299" t="s">
        <v>91</v>
      </c>
      <c r="E180" s="301">
        <v>1453.5454545454543</v>
      </c>
      <c r="F180" s="299" t="s">
        <v>79</v>
      </c>
    </row>
    <row r="181" spans="1:6" x14ac:dyDescent="0.3">
      <c r="A181" s="299" t="s">
        <v>494</v>
      </c>
      <c r="B181" s="300">
        <v>8</v>
      </c>
      <c r="C181" s="299" t="s">
        <v>36</v>
      </c>
      <c r="D181" s="299" t="s">
        <v>91</v>
      </c>
      <c r="E181" s="301">
        <v>2238.772727272727</v>
      </c>
      <c r="F181" s="299" t="s">
        <v>78</v>
      </c>
    </row>
    <row r="182" spans="1:6" x14ac:dyDescent="0.3">
      <c r="A182" s="299" t="s">
        <v>494</v>
      </c>
      <c r="B182" s="300">
        <v>8</v>
      </c>
      <c r="C182" s="299" t="s">
        <v>36</v>
      </c>
      <c r="D182" s="299" t="s">
        <v>91</v>
      </c>
      <c r="E182" s="301">
        <v>17.000000000000004</v>
      </c>
      <c r="F182" s="299" t="s">
        <v>188</v>
      </c>
    </row>
    <row r="183" spans="1:6" x14ac:dyDescent="0.3">
      <c r="A183" s="299" t="s">
        <v>494</v>
      </c>
      <c r="B183" s="300">
        <v>8</v>
      </c>
      <c r="C183" s="299" t="s">
        <v>36</v>
      </c>
      <c r="D183" s="299" t="s">
        <v>91</v>
      </c>
      <c r="E183" s="301">
        <v>152839.77272727274</v>
      </c>
      <c r="F183" s="299" t="s">
        <v>77</v>
      </c>
    </row>
    <row r="184" spans="1:6" x14ac:dyDescent="0.3">
      <c r="A184" s="299" t="s">
        <v>494</v>
      </c>
      <c r="B184" s="300">
        <v>8</v>
      </c>
      <c r="C184" s="299" t="s">
        <v>36</v>
      </c>
      <c r="D184" s="299" t="s">
        <v>92</v>
      </c>
      <c r="E184" s="301">
        <v>13592.863636363632</v>
      </c>
      <c r="F184" s="299" t="s">
        <v>187</v>
      </c>
    </row>
    <row r="185" spans="1:6" x14ac:dyDescent="0.3">
      <c r="A185" s="299" t="s">
        <v>494</v>
      </c>
      <c r="B185" s="300">
        <v>8</v>
      </c>
      <c r="C185" s="299" t="s">
        <v>36</v>
      </c>
      <c r="D185" s="299" t="s">
        <v>92</v>
      </c>
      <c r="E185" s="301">
        <v>5.545454545454545</v>
      </c>
      <c r="F185" s="299" t="s">
        <v>81</v>
      </c>
    </row>
    <row r="186" spans="1:6" x14ac:dyDescent="0.3">
      <c r="A186" s="299" t="s">
        <v>494</v>
      </c>
      <c r="B186" s="300">
        <v>8</v>
      </c>
      <c r="C186" s="299" t="s">
        <v>36</v>
      </c>
      <c r="D186" s="299" t="s">
        <v>92</v>
      </c>
      <c r="E186" s="301">
        <v>51.318181818181841</v>
      </c>
      <c r="F186" s="299" t="s">
        <v>80</v>
      </c>
    </row>
    <row r="187" spans="1:6" x14ac:dyDescent="0.3">
      <c r="A187" s="299" t="s">
        <v>494</v>
      </c>
      <c r="B187" s="300">
        <v>8</v>
      </c>
      <c r="C187" s="299" t="s">
        <v>36</v>
      </c>
      <c r="D187" s="299" t="s">
        <v>92</v>
      </c>
      <c r="E187" s="301">
        <v>43.318181818181806</v>
      </c>
      <c r="F187" s="299" t="s">
        <v>79</v>
      </c>
    </row>
    <row r="188" spans="1:6" x14ac:dyDescent="0.3">
      <c r="A188" s="299" t="s">
        <v>494</v>
      </c>
      <c r="B188" s="300">
        <v>8</v>
      </c>
      <c r="C188" s="299" t="s">
        <v>36</v>
      </c>
      <c r="D188" s="299" t="s">
        <v>92</v>
      </c>
      <c r="E188" s="301">
        <v>130.13636363636365</v>
      </c>
      <c r="F188" s="299" t="s">
        <v>78</v>
      </c>
    </row>
    <row r="189" spans="1:6" x14ac:dyDescent="0.3">
      <c r="A189" s="299" t="s">
        <v>494</v>
      </c>
      <c r="B189" s="300">
        <v>8</v>
      </c>
      <c r="C189" s="299" t="s">
        <v>36</v>
      </c>
      <c r="D189" s="299" t="s">
        <v>92</v>
      </c>
      <c r="E189" s="301">
        <v>5.9999999999999964</v>
      </c>
      <c r="F189" s="299" t="s">
        <v>188</v>
      </c>
    </row>
    <row r="190" spans="1:6" x14ac:dyDescent="0.3">
      <c r="A190" s="299" t="s">
        <v>494</v>
      </c>
      <c r="B190" s="300">
        <v>8</v>
      </c>
      <c r="C190" s="299" t="s">
        <v>36</v>
      </c>
      <c r="D190" s="299" t="s">
        <v>92</v>
      </c>
      <c r="E190" s="301">
        <v>56276.63636363636</v>
      </c>
      <c r="F190" s="299" t="s">
        <v>77</v>
      </c>
    </row>
    <row r="191" spans="1:6" x14ac:dyDescent="0.3">
      <c r="A191" s="299" t="s">
        <v>494</v>
      </c>
      <c r="B191" s="300">
        <v>9</v>
      </c>
      <c r="C191" s="299" t="s">
        <v>35</v>
      </c>
      <c r="D191" s="299" t="s">
        <v>91</v>
      </c>
      <c r="E191" s="301">
        <v>376.72727272727263</v>
      </c>
      <c r="F191" s="299" t="s">
        <v>187</v>
      </c>
    </row>
    <row r="192" spans="1:6" x14ac:dyDescent="0.3">
      <c r="A192" s="299" t="s">
        <v>494</v>
      </c>
      <c r="B192" s="300">
        <v>9</v>
      </c>
      <c r="C192" s="299" t="s">
        <v>35</v>
      </c>
      <c r="D192" s="299" t="s">
        <v>91</v>
      </c>
      <c r="E192" s="301">
        <v>700.31818181818176</v>
      </c>
      <c r="F192" s="299" t="s">
        <v>79</v>
      </c>
    </row>
    <row r="193" spans="1:6" x14ac:dyDescent="0.3">
      <c r="A193" s="299" t="s">
        <v>494</v>
      </c>
      <c r="B193" s="300">
        <v>9</v>
      </c>
      <c r="C193" s="299" t="s">
        <v>35</v>
      </c>
      <c r="D193" s="299" t="s">
        <v>91</v>
      </c>
      <c r="E193" s="301">
        <v>18.499999999999996</v>
      </c>
      <c r="F193" s="299" t="s">
        <v>78</v>
      </c>
    </row>
    <row r="194" spans="1:6" x14ac:dyDescent="0.3">
      <c r="A194" s="299" t="s">
        <v>494</v>
      </c>
      <c r="B194" s="300">
        <v>9</v>
      </c>
      <c r="C194" s="299" t="s">
        <v>35</v>
      </c>
      <c r="D194" s="299" t="s">
        <v>91</v>
      </c>
      <c r="E194" s="301">
        <v>3.9999999999999987</v>
      </c>
      <c r="F194" s="299" t="s">
        <v>188</v>
      </c>
    </row>
    <row r="195" spans="1:6" x14ac:dyDescent="0.3">
      <c r="A195" s="299" t="s">
        <v>494</v>
      </c>
      <c r="B195" s="300">
        <v>9</v>
      </c>
      <c r="C195" s="299" t="s">
        <v>35</v>
      </c>
      <c r="D195" s="299" t="s">
        <v>91</v>
      </c>
      <c r="E195" s="301">
        <v>2573.045454545455</v>
      </c>
      <c r="F195" s="299" t="s">
        <v>77</v>
      </c>
    </row>
    <row r="196" spans="1:6" x14ac:dyDescent="0.3">
      <c r="A196" s="299" t="s">
        <v>494</v>
      </c>
      <c r="B196" s="300">
        <v>9</v>
      </c>
      <c r="C196" s="299" t="s">
        <v>35</v>
      </c>
      <c r="D196" s="299" t="s">
        <v>92</v>
      </c>
      <c r="E196" s="301">
        <v>344.86363636363643</v>
      </c>
      <c r="F196" s="299" t="s">
        <v>187</v>
      </c>
    </row>
    <row r="197" spans="1:6" x14ac:dyDescent="0.3">
      <c r="A197" s="299" t="s">
        <v>494</v>
      </c>
      <c r="B197" s="300">
        <v>9</v>
      </c>
      <c r="C197" s="299" t="s">
        <v>35</v>
      </c>
      <c r="D197" s="299" t="s">
        <v>92</v>
      </c>
      <c r="E197" s="301">
        <v>354.27272727272731</v>
      </c>
      <c r="F197" s="299" t="s">
        <v>79</v>
      </c>
    </row>
    <row r="198" spans="1:6" x14ac:dyDescent="0.3">
      <c r="A198" s="299" t="s">
        <v>494</v>
      </c>
      <c r="B198" s="300">
        <v>9</v>
      </c>
      <c r="C198" s="299" t="s">
        <v>35</v>
      </c>
      <c r="D198" s="299" t="s">
        <v>92</v>
      </c>
      <c r="E198" s="301">
        <v>73.136363636363626</v>
      </c>
      <c r="F198" s="299" t="s">
        <v>78</v>
      </c>
    </row>
    <row r="199" spans="1:6" x14ac:dyDescent="0.3">
      <c r="A199" s="299" t="s">
        <v>494</v>
      </c>
      <c r="B199" s="300">
        <v>9</v>
      </c>
      <c r="C199" s="299" t="s">
        <v>35</v>
      </c>
      <c r="D199" s="299" t="s">
        <v>92</v>
      </c>
      <c r="E199" s="301">
        <v>7.9999999999999973</v>
      </c>
      <c r="F199" s="299" t="s">
        <v>188</v>
      </c>
    </row>
    <row r="200" spans="1:6" x14ac:dyDescent="0.3">
      <c r="A200" s="299" t="s">
        <v>494</v>
      </c>
      <c r="B200" s="300">
        <v>9</v>
      </c>
      <c r="C200" s="299" t="s">
        <v>35</v>
      </c>
      <c r="D200" s="299" t="s">
        <v>92</v>
      </c>
      <c r="E200" s="301">
        <v>2410.727272727273</v>
      </c>
      <c r="F200" s="299" t="s">
        <v>77</v>
      </c>
    </row>
    <row r="201" spans="1:6" x14ac:dyDescent="0.3">
      <c r="A201" s="299" t="s">
        <v>494</v>
      </c>
      <c r="B201" s="300">
        <v>9</v>
      </c>
      <c r="C201" s="299" t="s">
        <v>89</v>
      </c>
      <c r="D201" s="299" t="s">
        <v>91</v>
      </c>
      <c r="E201" s="301">
        <v>3.9545454545454533</v>
      </c>
      <c r="F201" s="299" t="s">
        <v>79</v>
      </c>
    </row>
    <row r="202" spans="1:6" x14ac:dyDescent="0.3">
      <c r="A202" s="299" t="s">
        <v>494</v>
      </c>
      <c r="B202" s="300">
        <v>9</v>
      </c>
      <c r="C202" s="299" t="s">
        <v>36</v>
      </c>
      <c r="D202" s="299" t="s">
        <v>91</v>
      </c>
      <c r="E202" s="301">
        <v>516.49999999999989</v>
      </c>
      <c r="F202" s="299" t="s">
        <v>187</v>
      </c>
    </row>
    <row r="203" spans="1:6" x14ac:dyDescent="0.3">
      <c r="A203" s="299" t="s">
        <v>494</v>
      </c>
      <c r="B203" s="300">
        <v>9</v>
      </c>
      <c r="C203" s="299" t="s">
        <v>36</v>
      </c>
      <c r="D203" s="299" t="s">
        <v>91</v>
      </c>
      <c r="E203" s="301">
        <v>23.181818181818183</v>
      </c>
      <c r="F203" s="299" t="s">
        <v>79</v>
      </c>
    </row>
    <row r="204" spans="1:6" x14ac:dyDescent="0.3">
      <c r="A204" s="299" t="s">
        <v>494</v>
      </c>
      <c r="B204" s="300">
        <v>9</v>
      </c>
      <c r="C204" s="299" t="s">
        <v>36</v>
      </c>
      <c r="D204" s="299" t="s">
        <v>91</v>
      </c>
      <c r="E204" s="301">
        <v>231.04545454545459</v>
      </c>
      <c r="F204" s="299" t="s">
        <v>78</v>
      </c>
    </row>
    <row r="205" spans="1:6" x14ac:dyDescent="0.3">
      <c r="A205" s="299" t="s">
        <v>494</v>
      </c>
      <c r="B205" s="300">
        <v>9</v>
      </c>
      <c r="C205" s="299" t="s">
        <v>36</v>
      </c>
      <c r="D205" s="299" t="s">
        <v>91</v>
      </c>
      <c r="E205" s="301">
        <v>1.3636363636363633</v>
      </c>
      <c r="F205" s="299" t="s">
        <v>188</v>
      </c>
    </row>
    <row r="206" spans="1:6" x14ac:dyDescent="0.3">
      <c r="A206" s="299" t="s">
        <v>494</v>
      </c>
      <c r="B206" s="300">
        <v>9</v>
      </c>
      <c r="C206" s="299" t="s">
        <v>36</v>
      </c>
      <c r="D206" s="299" t="s">
        <v>91</v>
      </c>
      <c r="E206" s="301">
        <v>3774.2727272727266</v>
      </c>
      <c r="F206" s="299" t="s">
        <v>77</v>
      </c>
    </row>
    <row r="207" spans="1:6" x14ac:dyDescent="0.3">
      <c r="A207" s="299" t="s">
        <v>494</v>
      </c>
      <c r="B207" s="300">
        <v>9</v>
      </c>
      <c r="C207" s="299" t="s">
        <v>36</v>
      </c>
      <c r="D207" s="299" t="s">
        <v>92</v>
      </c>
      <c r="E207" s="301">
        <v>704.04545454545462</v>
      </c>
      <c r="F207" s="299" t="s">
        <v>187</v>
      </c>
    </row>
    <row r="208" spans="1:6" x14ac:dyDescent="0.3">
      <c r="A208" s="299" t="s">
        <v>494</v>
      </c>
      <c r="B208" s="300">
        <v>9</v>
      </c>
      <c r="C208" s="299" t="s">
        <v>36</v>
      </c>
      <c r="D208" s="299" t="s">
        <v>92</v>
      </c>
      <c r="E208" s="301">
        <v>4.9999999999999991</v>
      </c>
      <c r="F208" s="299" t="s">
        <v>79</v>
      </c>
    </row>
    <row r="209" spans="1:6" x14ac:dyDescent="0.3">
      <c r="A209" s="299" t="s">
        <v>494</v>
      </c>
      <c r="B209" s="300">
        <v>9</v>
      </c>
      <c r="C209" s="299" t="s">
        <v>36</v>
      </c>
      <c r="D209" s="299" t="s">
        <v>92</v>
      </c>
      <c r="E209" s="301">
        <v>184.22727272727269</v>
      </c>
      <c r="F209" s="299" t="s">
        <v>78</v>
      </c>
    </row>
    <row r="210" spans="1:6" x14ac:dyDescent="0.3">
      <c r="A210" s="299" t="s">
        <v>494</v>
      </c>
      <c r="B210" s="300">
        <v>9</v>
      </c>
      <c r="C210" s="299" t="s">
        <v>36</v>
      </c>
      <c r="D210" s="299" t="s">
        <v>92</v>
      </c>
      <c r="E210" s="301">
        <v>5.8181818181818148</v>
      </c>
      <c r="F210" s="299" t="s">
        <v>188</v>
      </c>
    </row>
    <row r="211" spans="1:6" x14ac:dyDescent="0.3">
      <c r="A211" s="299" t="s">
        <v>494</v>
      </c>
      <c r="B211" s="300">
        <v>9</v>
      </c>
      <c r="C211" s="299" t="s">
        <v>36</v>
      </c>
      <c r="D211" s="299" t="s">
        <v>92</v>
      </c>
      <c r="E211" s="301">
        <v>3170.1818181818176</v>
      </c>
      <c r="F211" s="299" t="s">
        <v>77</v>
      </c>
    </row>
    <row r="212" spans="1:6" x14ac:dyDescent="0.3">
      <c r="A212" s="299" t="s">
        <v>494</v>
      </c>
      <c r="B212" s="300">
        <v>10</v>
      </c>
      <c r="C212" s="299" t="s">
        <v>35</v>
      </c>
      <c r="D212" s="299" t="s">
        <v>91</v>
      </c>
      <c r="E212" s="301">
        <v>362.00000000000006</v>
      </c>
      <c r="F212" s="299" t="s">
        <v>187</v>
      </c>
    </row>
    <row r="213" spans="1:6" x14ac:dyDescent="0.3">
      <c r="A213" s="299" t="s">
        <v>494</v>
      </c>
      <c r="B213" s="300">
        <v>10</v>
      </c>
      <c r="C213" s="299" t="s">
        <v>35</v>
      </c>
      <c r="D213" s="299" t="s">
        <v>91</v>
      </c>
      <c r="E213" s="301">
        <v>284.18181818181824</v>
      </c>
      <c r="F213" s="299" t="s">
        <v>79</v>
      </c>
    </row>
    <row r="214" spans="1:6" x14ac:dyDescent="0.3">
      <c r="A214" s="299" t="s">
        <v>494</v>
      </c>
      <c r="B214" s="300">
        <v>10</v>
      </c>
      <c r="C214" s="299" t="s">
        <v>35</v>
      </c>
      <c r="D214" s="299" t="s">
        <v>91</v>
      </c>
      <c r="E214" s="301">
        <v>546.77272727272737</v>
      </c>
      <c r="F214" s="299" t="s">
        <v>78</v>
      </c>
    </row>
    <row r="215" spans="1:6" x14ac:dyDescent="0.3">
      <c r="A215" s="299" t="s">
        <v>494</v>
      </c>
      <c r="B215" s="300">
        <v>10</v>
      </c>
      <c r="C215" s="299" t="s">
        <v>35</v>
      </c>
      <c r="D215" s="299" t="s">
        <v>91</v>
      </c>
      <c r="E215" s="301">
        <v>2.9999999999999982</v>
      </c>
      <c r="F215" s="299" t="s">
        <v>188</v>
      </c>
    </row>
    <row r="216" spans="1:6" x14ac:dyDescent="0.3">
      <c r="A216" s="299" t="s">
        <v>494</v>
      </c>
      <c r="B216" s="300">
        <v>10</v>
      </c>
      <c r="C216" s="299" t="s">
        <v>35</v>
      </c>
      <c r="D216" s="299" t="s">
        <v>91</v>
      </c>
      <c r="E216" s="301">
        <v>1009.5909090909089</v>
      </c>
      <c r="F216" s="299" t="s">
        <v>77</v>
      </c>
    </row>
    <row r="217" spans="1:6" x14ac:dyDescent="0.3">
      <c r="A217" s="299" t="s">
        <v>494</v>
      </c>
      <c r="B217" s="300">
        <v>10</v>
      </c>
      <c r="C217" s="299" t="s">
        <v>35</v>
      </c>
      <c r="D217" s="299" t="s">
        <v>92</v>
      </c>
      <c r="E217" s="301">
        <v>109.3181818181818</v>
      </c>
      <c r="F217" s="299" t="s">
        <v>187</v>
      </c>
    </row>
    <row r="218" spans="1:6" x14ac:dyDescent="0.3">
      <c r="A218" s="299" t="s">
        <v>494</v>
      </c>
      <c r="B218" s="300">
        <v>10</v>
      </c>
      <c r="C218" s="299" t="s">
        <v>35</v>
      </c>
      <c r="D218" s="299" t="s">
        <v>92</v>
      </c>
      <c r="E218" s="301">
        <v>34.909090909090907</v>
      </c>
      <c r="F218" s="299" t="s">
        <v>79</v>
      </c>
    </row>
    <row r="219" spans="1:6" x14ac:dyDescent="0.3">
      <c r="A219" s="299" t="s">
        <v>494</v>
      </c>
      <c r="B219" s="300">
        <v>10</v>
      </c>
      <c r="C219" s="299" t="s">
        <v>35</v>
      </c>
      <c r="D219" s="299" t="s">
        <v>92</v>
      </c>
      <c r="E219" s="301">
        <v>103.31818181818181</v>
      </c>
      <c r="F219" s="299" t="s">
        <v>78</v>
      </c>
    </row>
    <row r="220" spans="1:6" x14ac:dyDescent="0.3">
      <c r="A220" s="299" t="s">
        <v>494</v>
      </c>
      <c r="B220" s="300">
        <v>10</v>
      </c>
      <c r="C220" s="299" t="s">
        <v>35</v>
      </c>
      <c r="D220" s="299" t="s">
        <v>92</v>
      </c>
      <c r="E220" s="301">
        <v>5.9999999999999964</v>
      </c>
      <c r="F220" s="299" t="s">
        <v>188</v>
      </c>
    </row>
    <row r="221" spans="1:6" x14ac:dyDescent="0.3">
      <c r="A221" s="299" t="s">
        <v>494</v>
      </c>
      <c r="B221" s="300">
        <v>10</v>
      </c>
      <c r="C221" s="299" t="s">
        <v>35</v>
      </c>
      <c r="D221" s="299" t="s">
        <v>92</v>
      </c>
      <c r="E221" s="301">
        <v>424.45454545454544</v>
      </c>
      <c r="F221" s="299" t="s">
        <v>77</v>
      </c>
    </row>
    <row r="222" spans="1:6" x14ac:dyDescent="0.3">
      <c r="A222" s="299" t="s">
        <v>494</v>
      </c>
      <c r="B222" s="300">
        <v>10</v>
      </c>
      <c r="C222" s="299" t="s">
        <v>36</v>
      </c>
      <c r="D222" s="299" t="s">
        <v>91</v>
      </c>
      <c r="E222" s="301">
        <v>399.63636363636368</v>
      </c>
      <c r="F222" s="299" t="s">
        <v>187</v>
      </c>
    </row>
    <row r="223" spans="1:6" x14ac:dyDescent="0.3">
      <c r="A223" s="299" t="s">
        <v>494</v>
      </c>
      <c r="B223" s="300">
        <v>10</v>
      </c>
      <c r="C223" s="299" t="s">
        <v>36</v>
      </c>
      <c r="D223" s="299" t="s">
        <v>91</v>
      </c>
      <c r="E223" s="301">
        <v>21.5</v>
      </c>
      <c r="F223" s="299" t="s">
        <v>79</v>
      </c>
    </row>
    <row r="224" spans="1:6" x14ac:dyDescent="0.3">
      <c r="A224" s="299" t="s">
        <v>494</v>
      </c>
      <c r="B224" s="300">
        <v>10</v>
      </c>
      <c r="C224" s="299" t="s">
        <v>36</v>
      </c>
      <c r="D224" s="299" t="s">
        <v>91</v>
      </c>
      <c r="E224" s="301">
        <v>822.40909090909111</v>
      </c>
      <c r="F224" s="299" t="s">
        <v>78</v>
      </c>
    </row>
    <row r="225" spans="1:6" x14ac:dyDescent="0.3">
      <c r="A225" s="299" t="s">
        <v>494</v>
      </c>
      <c r="B225" s="300">
        <v>10</v>
      </c>
      <c r="C225" s="299" t="s">
        <v>36</v>
      </c>
      <c r="D225" s="299" t="s">
        <v>91</v>
      </c>
      <c r="E225" s="301">
        <v>3.9999999999999987</v>
      </c>
      <c r="F225" s="299" t="s">
        <v>188</v>
      </c>
    </row>
    <row r="226" spans="1:6" x14ac:dyDescent="0.3">
      <c r="A226" s="299" t="s">
        <v>494</v>
      </c>
      <c r="B226" s="300">
        <v>10</v>
      </c>
      <c r="C226" s="299" t="s">
        <v>36</v>
      </c>
      <c r="D226" s="299" t="s">
        <v>91</v>
      </c>
      <c r="E226" s="301">
        <v>1274.3181818181822</v>
      </c>
      <c r="F226" s="299" t="s">
        <v>77</v>
      </c>
    </row>
    <row r="227" spans="1:6" x14ac:dyDescent="0.3">
      <c r="A227" s="299" t="s">
        <v>494</v>
      </c>
      <c r="B227" s="300">
        <v>10</v>
      </c>
      <c r="C227" s="299" t="s">
        <v>36</v>
      </c>
      <c r="D227" s="299" t="s">
        <v>92</v>
      </c>
      <c r="E227" s="301">
        <v>201.09090909090907</v>
      </c>
      <c r="F227" s="299" t="s">
        <v>187</v>
      </c>
    </row>
    <row r="228" spans="1:6" x14ac:dyDescent="0.3">
      <c r="A228" s="299" t="s">
        <v>494</v>
      </c>
      <c r="B228" s="300">
        <v>10</v>
      </c>
      <c r="C228" s="299" t="s">
        <v>36</v>
      </c>
      <c r="D228" s="299" t="s">
        <v>92</v>
      </c>
      <c r="E228" s="301">
        <v>0.99999999999999967</v>
      </c>
      <c r="F228" s="299" t="s">
        <v>79</v>
      </c>
    </row>
    <row r="229" spans="1:6" x14ac:dyDescent="0.3">
      <c r="A229" s="299" t="s">
        <v>494</v>
      </c>
      <c r="B229" s="300">
        <v>10</v>
      </c>
      <c r="C229" s="299" t="s">
        <v>36</v>
      </c>
      <c r="D229" s="299" t="s">
        <v>92</v>
      </c>
      <c r="E229" s="301">
        <v>194.22727272727272</v>
      </c>
      <c r="F229" s="299" t="s">
        <v>78</v>
      </c>
    </row>
    <row r="230" spans="1:6" x14ac:dyDescent="0.3">
      <c r="A230" s="299" t="s">
        <v>494</v>
      </c>
      <c r="B230" s="300">
        <v>10</v>
      </c>
      <c r="C230" s="299" t="s">
        <v>36</v>
      </c>
      <c r="D230" s="299" t="s">
        <v>92</v>
      </c>
      <c r="E230" s="301">
        <v>4.9999999999999991</v>
      </c>
      <c r="F230" s="299" t="s">
        <v>188</v>
      </c>
    </row>
    <row r="231" spans="1:6" x14ac:dyDescent="0.3">
      <c r="A231" s="299" t="s">
        <v>494</v>
      </c>
      <c r="B231" s="300">
        <v>10</v>
      </c>
      <c r="C231" s="299" t="s">
        <v>36</v>
      </c>
      <c r="D231" s="299" t="s">
        <v>92</v>
      </c>
      <c r="E231" s="301">
        <v>518.40909090909099</v>
      </c>
      <c r="F231" s="299" t="s">
        <v>77</v>
      </c>
    </row>
    <row r="232" spans="1:6" x14ac:dyDescent="0.3">
      <c r="A232" s="299" t="s">
        <v>494</v>
      </c>
      <c r="B232" s="300">
        <v>11</v>
      </c>
      <c r="C232" s="299" t="s">
        <v>35</v>
      </c>
      <c r="D232" s="299" t="s">
        <v>91</v>
      </c>
      <c r="E232" s="301">
        <v>1364.8636363636365</v>
      </c>
      <c r="F232" s="299" t="s">
        <v>187</v>
      </c>
    </row>
    <row r="233" spans="1:6" x14ac:dyDescent="0.3">
      <c r="A233" s="299" t="s">
        <v>494</v>
      </c>
      <c r="B233" s="300">
        <v>11</v>
      </c>
      <c r="C233" s="299" t="s">
        <v>35</v>
      </c>
      <c r="D233" s="299" t="s">
        <v>91</v>
      </c>
      <c r="E233" s="301">
        <v>1.9999999999999993</v>
      </c>
      <c r="F233" s="299" t="s">
        <v>80</v>
      </c>
    </row>
    <row r="234" spans="1:6" x14ac:dyDescent="0.3">
      <c r="A234" s="299" t="s">
        <v>494</v>
      </c>
      <c r="B234" s="300">
        <v>11</v>
      </c>
      <c r="C234" s="299" t="s">
        <v>35</v>
      </c>
      <c r="D234" s="299" t="s">
        <v>91</v>
      </c>
      <c r="E234" s="301">
        <v>929.59090909090924</v>
      </c>
      <c r="F234" s="299" t="s">
        <v>79</v>
      </c>
    </row>
    <row r="235" spans="1:6" x14ac:dyDescent="0.3">
      <c r="A235" s="299" t="s">
        <v>494</v>
      </c>
      <c r="B235" s="300">
        <v>11</v>
      </c>
      <c r="C235" s="299" t="s">
        <v>35</v>
      </c>
      <c r="D235" s="299" t="s">
        <v>91</v>
      </c>
      <c r="E235" s="301">
        <v>66.136363636363626</v>
      </c>
      <c r="F235" s="299" t="s">
        <v>78</v>
      </c>
    </row>
    <row r="236" spans="1:6" x14ac:dyDescent="0.3">
      <c r="A236" s="299" t="s">
        <v>494</v>
      </c>
      <c r="B236" s="300">
        <v>11</v>
      </c>
      <c r="C236" s="299" t="s">
        <v>35</v>
      </c>
      <c r="D236" s="299" t="s">
        <v>91</v>
      </c>
      <c r="E236" s="301">
        <v>3.9999999999999987</v>
      </c>
      <c r="F236" s="299" t="s">
        <v>188</v>
      </c>
    </row>
    <row r="237" spans="1:6" x14ac:dyDescent="0.3">
      <c r="A237" s="299" t="s">
        <v>494</v>
      </c>
      <c r="B237" s="300">
        <v>11</v>
      </c>
      <c r="C237" s="299" t="s">
        <v>35</v>
      </c>
      <c r="D237" s="299" t="s">
        <v>91</v>
      </c>
      <c r="E237" s="301">
        <v>2604.4090909090914</v>
      </c>
      <c r="F237" s="299" t="s">
        <v>77</v>
      </c>
    </row>
    <row r="238" spans="1:6" x14ac:dyDescent="0.3">
      <c r="A238" s="299" t="s">
        <v>494</v>
      </c>
      <c r="B238" s="300">
        <v>11</v>
      </c>
      <c r="C238" s="299" t="s">
        <v>35</v>
      </c>
      <c r="D238" s="299" t="s">
        <v>92</v>
      </c>
      <c r="E238" s="301">
        <v>674.77272727272714</v>
      </c>
      <c r="F238" s="299" t="s">
        <v>187</v>
      </c>
    </row>
    <row r="239" spans="1:6" x14ac:dyDescent="0.3">
      <c r="A239" s="299" t="s">
        <v>494</v>
      </c>
      <c r="B239" s="300">
        <v>11</v>
      </c>
      <c r="C239" s="299" t="s">
        <v>35</v>
      </c>
      <c r="D239" s="299" t="s">
        <v>92</v>
      </c>
      <c r="E239" s="301">
        <v>0.99999999999999967</v>
      </c>
      <c r="F239" s="299" t="s">
        <v>80</v>
      </c>
    </row>
    <row r="240" spans="1:6" x14ac:dyDescent="0.3">
      <c r="A240" s="299" t="s">
        <v>494</v>
      </c>
      <c r="B240" s="300">
        <v>11</v>
      </c>
      <c r="C240" s="299" t="s">
        <v>35</v>
      </c>
      <c r="D240" s="299" t="s">
        <v>92</v>
      </c>
      <c r="E240" s="301">
        <v>58.454545454545425</v>
      </c>
      <c r="F240" s="299" t="s">
        <v>79</v>
      </c>
    </row>
    <row r="241" spans="1:6" x14ac:dyDescent="0.3">
      <c r="A241" s="299" t="s">
        <v>494</v>
      </c>
      <c r="B241" s="300">
        <v>11</v>
      </c>
      <c r="C241" s="299" t="s">
        <v>35</v>
      </c>
      <c r="D241" s="299" t="s">
        <v>92</v>
      </c>
      <c r="E241" s="301">
        <v>73.63636363636364</v>
      </c>
      <c r="F241" s="299" t="s">
        <v>78</v>
      </c>
    </row>
    <row r="242" spans="1:6" x14ac:dyDescent="0.3">
      <c r="A242" s="299" t="s">
        <v>494</v>
      </c>
      <c r="B242" s="300">
        <v>11</v>
      </c>
      <c r="C242" s="299" t="s">
        <v>35</v>
      </c>
      <c r="D242" s="299" t="s">
        <v>92</v>
      </c>
      <c r="E242" s="301">
        <v>1.9999999999999993</v>
      </c>
      <c r="F242" s="299" t="s">
        <v>188</v>
      </c>
    </row>
    <row r="243" spans="1:6" x14ac:dyDescent="0.3">
      <c r="A243" s="299" t="s">
        <v>494</v>
      </c>
      <c r="B243" s="300">
        <v>11</v>
      </c>
      <c r="C243" s="299" t="s">
        <v>35</v>
      </c>
      <c r="D243" s="299" t="s">
        <v>92</v>
      </c>
      <c r="E243" s="301">
        <v>998.68181818181824</v>
      </c>
      <c r="F243" s="299" t="s">
        <v>77</v>
      </c>
    </row>
    <row r="244" spans="1:6" x14ac:dyDescent="0.3">
      <c r="A244" s="299" t="s">
        <v>494</v>
      </c>
      <c r="B244" s="300">
        <v>11</v>
      </c>
      <c r="C244" s="299" t="s">
        <v>89</v>
      </c>
      <c r="D244" s="299" t="s">
        <v>189</v>
      </c>
      <c r="E244" s="301"/>
      <c r="F244" s="299" t="s">
        <v>80</v>
      </c>
    </row>
    <row r="245" spans="1:6" x14ac:dyDescent="0.3">
      <c r="A245" s="299" t="s">
        <v>494</v>
      </c>
      <c r="B245" s="300">
        <v>11</v>
      </c>
      <c r="C245" s="299" t="s">
        <v>36</v>
      </c>
      <c r="D245" s="299" t="s">
        <v>91</v>
      </c>
      <c r="E245" s="301">
        <v>2154.636363636364</v>
      </c>
      <c r="F245" s="299" t="s">
        <v>187</v>
      </c>
    </row>
    <row r="246" spans="1:6" x14ac:dyDescent="0.3">
      <c r="A246" s="299" t="s">
        <v>494</v>
      </c>
      <c r="B246" s="300">
        <v>11</v>
      </c>
      <c r="C246" s="299" t="s">
        <v>36</v>
      </c>
      <c r="D246" s="299" t="s">
        <v>91</v>
      </c>
      <c r="E246" s="301">
        <v>0.99999999999999967</v>
      </c>
      <c r="F246" s="299" t="s">
        <v>81</v>
      </c>
    </row>
    <row r="247" spans="1:6" x14ac:dyDescent="0.3">
      <c r="A247" s="299" t="s">
        <v>494</v>
      </c>
      <c r="B247" s="300">
        <v>11</v>
      </c>
      <c r="C247" s="299" t="s">
        <v>36</v>
      </c>
      <c r="D247" s="299" t="s">
        <v>91</v>
      </c>
      <c r="E247" s="301">
        <v>39.86363636363636</v>
      </c>
      <c r="F247" s="299" t="s">
        <v>80</v>
      </c>
    </row>
    <row r="248" spans="1:6" x14ac:dyDescent="0.3">
      <c r="A248" s="299" t="s">
        <v>494</v>
      </c>
      <c r="B248" s="300">
        <v>11</v>
      </c>
      <c r="C248" s="299" t="s">
        <v>36</v>
      </c>
      <c r="D248" s="299" t="s">
        <v>91</v>
      </c>
      <c r="E248" s="301">
        <v>91.636363636363654</v>
      </c>
      <c r="F248" s="299" t="s">
        <v>79</v>
      </c>
    </row>
    <row r="249" spans="1:6" x14ac:dyDescent="0.3">
      <c r="A249" s="299" t="s">
        <v>494</v>
      </c>
      <c r="B249" s="300">
        <v>11</v>
      </c>
      <c r="C249" s="299" t="s">
        <v>36</v>
      </c>
      <c r="D249" s="299" t="s">
        <v>91</v>
      </c>
      <c r="E249" s="301">
        <v>298.40909090909093</v>
      </c>
      <c r="F249" s="299" t="s">
        <v>78</v>
      </c>
    </row>
    <row r="250" spans="1:6" x14ac:dyDescent="0.3">
      <c r="A250" s="299" t="s">
        <v>494</v>
      </c>
      <c r="B250" s="300">
        <v>11</v>
      </c>
      <c r="C250" s="299" t="s">
        <v>36</v>
      </c>
      <c r="D250" s="299" t="s">
        <v>91</v>
      </c>
      <c r="E250" s="301">
        <v>0.99999999999999967</v>
      </c>
      <c r="F250" s="299" t="s">
        <v>188</v>
      </c>
    </row>
    <row r="251" spans="1:6" x14ac:dyDescent="0.3">
      <c r="A251" s="299" t="s">
        <v>494</v>
      </c>
      <c r="B251" s="300">
        <v>11</v>
      </c>
      <c r="C251" s="299" t="s">
        <v>36</v>
      </c>
      <c r="D251" s="299" t="s">
        <v>91</v>
      </c>
      <c r="E251" s="301">
        <v>4079.7272727272725</v>
      </c>
      <c r="F251" s="299" t="s">
        <v>77</v>
      </c>
    </row>
    <row r="252" spans="1:6" x14ac:dyDescent="0.3">
      <c r="A252" s="299" t="s">
        <v>494</v>
      </c>
      <c r="B252" s="300">
        <v>11</v>
      </c>
      <c r="C252" s="299" t="s">
        <v>36</v>
      </c>
      <c r="D252" s="299" t="s">
        <v>92</v>
      </c>
      <c r="E252" s="301">
        <v>921.13636363636363</v>
      </c>
      <c r="F252" s="299" t="s">
        <v>187</v>
      </c>
    </row>
    <row r="253" spans="1:6" x14ac:dyDescent="0.3">
      <c r="A253" s="299" t="s">
        <v>494</v>
      </c>
      <c r="B253" s="300">
        <v>11</v>
      </c>
      <c r="C253" s="299" t="s">
        <v>36</v>
      </c>
      <c r="D253" s="299" t="s">
        <v>92</v>
      </c>
      <c r="E253" s="301">
        <v>0.99999999999999967</v>
      </c>
      <c r="F253" s="299" t="s">
        <v>81</v>
      </c>
    </row>
    <row r="254" spans="1:6" x14ac:dyDescent="0.3">
      <c r="A254" s="299" t="s">
        <v>494</v>
      </c>
      <c r="B254" s="300">
        <v>11</v>
      </c>
      <c r="C254" s="299" t="s">
        <v>36</v>
      </c>
      <c r="D254" s="299" t="s">
        <v>92</v>
      </c>
      <c r="E254" s="301">
        <v>13.000000000000007</v>
      </c>
      <c r="F254" s="299" t="s">
        <v>80</v>
      </c>
    </row>
    <row r="255" spans="1:6" x14ac:dyDescent="0.3">
      <c r="A255" s="299" t="s">
        <v>494</v>
      </c>
      <c r="B255" s="300">
        <v>11</v>
      </c>
      <c r="C255" s="299" t="s">
        <v>36</v>
      </c>
      <c r="D255" s="299" t="s">
        <v>92</v>
      </c>
      <c r="E255" s="301">
        <v>15.272727272727268</v>
      </c>
      <c r="F255" s="299" t="s">
        <v>79</v>
      </c>
    </row>
    <row r="256" spans="1:6" x14ac:dyDescent="0.3">
      <c r="A256" s="299" t="s">
        <v>494</v>
      </c>
      <c r="B256" s="300">
        <v>11</v>
      </c>
      <c r="C256" s="299" t="s">
        <v>36</v>
      </c>
      <c r="D256" s="299" t="s">
        <v>92</v>
      </c>
      <c r="E256" s="301">
        <v>59.136363636363654</v>
      </c>
      <c r="F256" s="299" t="s">
        <v>78</v>
      </c>
    </row>
    <row r="257" spans="1:6" x14ac:dyDescent="0.3">
      <c r="A257" s="299" t="s">
        <v>494</v>
      </c>
      <c r="B257" s="300">
        <v>11</v>
      </c>
      <c r="C257" s="299" t="s">
        <v>36</v>
      </c>
      <c r="D257" s="299" t="s">
        <v>92</v>
      </c>
      <c r="E257" s="301">
        <v>1.9999999999999993</v>
      </c>
      <c r="F257" s="299" t="s">
        <v>188</v>
      </c>
    </row>
    <row r="258" spans="1:6" x14ac:dyDescent="0.3">
      <c r="A258" s="299" t="s">
        <v>494</v>
      </c>
      <c r="B258" s="300">
        <v>11</v>
      </c>
      <c r="C258" s="299" t="s">
        <v>36</v>
      </c>
      <c r="D258" s="299" t="s">
        <v>92</v>
      </c>
      <c r="E258" s="301">
        <v>1172.2727272727273</v>
      </c>
      <c r="F258" s="299" t="s">
        <v>77</v>
      </c>
    </row>
    <row r="259" spans="1:6" x14ac:dyDescent="0.3">
      <c r="A259" s="299" t="s">
        <v>494</v>
      </c>
      <c r="B259" s="300">
        <v>12</v>
      </c>
      <c r="C259" s="299" t="s">
        <v>35</v>
      </c>
      <c r="D259" s="299" t="s">
        <v>91</v>
      </c>
      <c r="E259" s="301">
        <v>942.31818181818187</v>
      </c>
      <c r="F259" s="299" t="s">
        <v>187</v>
      </c>
    </row>
    <row r="260" spans="1:6" x14ac:dyDescent="0.3">
      <c r="A260" s="299" t="s">
        <v>494</v>
      </c>
      <c r="B260" s="300">
        <v>12</v>
      </c>
      <c r="C260" s="299" t="s">
        <v>35</v>
      </c>
      <c r="D260" s="299" t="s">
        <v>91</v>
      </c>
      <c r="E260" s="301">
        <v>0.99999999999999967</v>
      </c>
      <c r="F260" s="299" t="s">
        <v>81</v>
      </c>
    </row>
    <row r="261" spans="1:6" x14ac:dyDescent="0.3">
      <c r="A261" s="299" t="s">
        <v>494</v>
      </c>
      <c r="B261" s="300">
        <v>12</v>
      </c>
      <c r="C261" s="299" t="s">
        <v>35</v>
      </c>
      <c r="D261" s="299" t="s">
        <v>91</v>
      </c>
      <c r="E261" s="301">
        <v>805.59090909090912</v>
      </c>
      <c r="F261" s="299" t="s">
        <v>79</v>
      </c>
    </row>
    <row r="262" spans="1:6" x14ac:dyDescent="0.3">
      <c r="A262" s="299" t="s">
        <v>494</v>
      </c>
      <c r="B262" s="300">
        <v>12</v>
      </c>
      <c r="C262" s="299" t="s">
        <v>35</v>
      </c>
      <c r="D262" s="299" t="s">
        <v>91</v>
      </c>
      <c r="E262" s="301">
        <v>263.0454545454545</v>
      </c>
      <c r="F262" s="299" t="s">
        <v>78</v>
      </c>
    </row>
    <row r="263" spans="1:6" x14ac:dyDescent="0.3">
      <c r="A263" s="299" t="s">
        <v>494</v>
      </c>
      <c r="B263" s="300">
        <v>12</v>
      </c>
      <c r="C263" s="299" t="s">
        <v>35</v>
      </c>
      <c r="D263" s="299" t="s">
        <v>91</v>
      </c>
      <c r="E263" s="301">
        <v>3.9999999999999987</v>
      </c>
      <c r="F263" s="299" t="s">
        <v>188</v>
      </c>
    </row>
    <row r="264" spans="1:6" x14ac:dyDescent="0.3">
      <c r="A264" s="299" t="s">
        <v>494</v>
      </c>
      <c r="B264" s="300">
        <v>12</v>
      </c>
      <c r="C264" s="299" t="s">
        <v>35</v>
      </c>
      <c r="D264" s="299" t="s">
        <v>91</v>
      </c>
      <c r="E264" s="301">
        <v>4963.5909090909099</v>
      </c>
      <c r="F264" s="299" t="s">
        <v>77</v>
      </c>
    </row>
    <row r="265" spans="1:6" x14ac:dyDescent="0.3">
      <c r="A265" s="299" t="s">
        <v>494</v>
      </c>
      <c r="B265" s="300">
        <v>12</v>
      </c>
      <c r="C265" s="299" t="s">
        <v>35</v>
      </c>
      <c r="D265" s="299" t="s">
        <v>92</v>
      </c>
      <c r="E265" s="301">
        <v>1352.4545454545455</v>
      </c>
      <c r="F265" s="299" t="s">
        <v>187</v>
      </c>
    </row>
    <row r="266" spans="1:6" x14ac:dyDescent="0.3">
      <c r="A266" s="299" t="s">
        <v>494</v>
      </c>
      <c r="B266" s="300">
        <v>12</v>
      </c>
      <c r="C266" s="299" t="s">
        <v>35</v>
      </c>
      <c r="D266" s="299" t="s">
        <v>92</v>
      </c>
      <c r="E266" s="301">
        <v>2.9999999999999982</v>
      </c>
      <c r="F266" s="299" t="s">
        <v>80</v>
      </c>
    </row>
    <row r="267" spans="1:6" x14ac:dyDescent="0.3">
      <c r="A267" s="299" t="s">
        <v>494</v>
      </c>
      <c r="B267" s="300">
        <v>12</v>
      </c>
      <c r="C267" s="299" t="s">
        <v>35</v>
      </c>
      <c r="D267" s="299" t="s">
        <v>92</v>
      </c>
      <c r="E267" s="301">
        <v>1335.7272727272727</v>
      </c>
      <c r="F267" s="299" t="s">
        <v>79</v>
      </c>
    </row>
    <row r="268" spans="1:6" x14ac:dyDescent="0.3">
      <c r="A268" s="299" t="s">
        <v>494</v>
      </c>
      <c r="B268" s="300">
        <v>12</v>
      </c>
      <c r="C268" s="299" t="s">
        <v>35</v>
      </c>
      <c r="D268" s="299" t="s">
        <v>92</v>
      </c>
      <c r="E268" s="301">
        <v>336.31818181818193</v>
      </c>
      <c r="F268" s="299" t="s">
        <v>78</v>
      </c>
    </row>
    <row r="269" spans="1:6" x14ac:dyDescent="0.3">
      <c r="A269" s="299" t="s">
        <v>494</v>
      </c>
      <c r="B269" s="300">
        <v>12</v>
      </c>
      <c r="C269" s="299" t="s">
        <v>35</v>
      </c>
      <c r="D269" s="299" t="s">
        <v>92</v>
      </c>
      <c r="E269" s="301">
        <v>14.999999999999998</v>
      </c>
      <c r="F269" s="299" t="s">
        <v>188</v>
      </c>
    </row>
    <row r="270" spans="1:6" x14ac:dyDescent="0.3">
      <c r="A270" s="299" t="s">
        <v>494</v>
      </c>
      <c r="B270" s="300">
        <v>12</v>
      </c>
      <c r="C270" s="299" t="s">
        <v>35</v>
      </c>
      <c r="D270" s="299" t="s">
        <v>92</v>
      </c>
      <c r="E270" s="301">
        <v>7070.7727272727261</v>
      </c>
      <c r="F270" s="299" t="s">
        <v>77</v>
      </c>
    </row>
    <row r="271" spans="1:6" x14ac:dyDescent="0.3">
      <c r="A271" s="299" t="s">
        <v>494</v>
      </c>
      <c r="B271" s="300">
        <v>12</v>
      </c>
      <c r="C271" s="299" t="s">
        <v>36</v>
      </c>
      <c r="D271" s="299" t="s">
        <v>91</v>
      </c>
      <c r="E271" s="301">
        <v>1624.681818181818</v>
      </c>
      <c r="F271" s="299" t="s">
        <v>187</v>
      </c>
    </row>
    <row r="272" spans="1:6" x14ac:dyDescent="0.3">
      <c r="A272" s="299" t="s">
        <v>494</v>
      </c>
      <c r="B272" s="300">
        <v>12</v>
      </c>
      <c r="C272" s="299" t="s">
        <v>36</v>
      </c>
      <c r="D272" s="299" t="s">
        <v>91</v>
      </c>
      <c r="E272" s="301">
        <v>1.9999999999999993</v>
      </c>
      <c r="F272" s="299" t="s">
        <v>81</v>
      </c>
    </row>
    <row r="273" spans="1:6" x14ac:dyDescent="0.3">
      <c r="A273" s="299" t="s">
        <v>494</v>
      </c>
      <c r="B273" s="300">
        <v>12</v>
      </c>
      <c r="C273" s="299" t="s">
        <v>36</v>
      </c>
      <c r="D273" s="299" t="s">
        <v>91</v>
      </c>
      <c r="E273" s="301">
        <v>120.27272727272727</v>
      </c>
      <c r="F273" s="299" t="s">
        <v>80</v>
      </c>
    </row>
    <row r="274" spans="1:6" x14ac:dyDescent="0.3">
      <c r="A274" s="299" t="s">
        <v>494</v>
      </c>
      <c r="B274" s="300">
        <v>12</v>
      </c>
      <c r="C274" s="299" t="s">
        <v>36</v>
      </c>
      <c r="D274" s="299" t="s">
        <v>91</v>
      </c>
      <c r="E274" s="301">
        <v>50.363636363636374</v>
      </c>
      <c r="F274" s="299" t="s">
        <v>79</v>
      </c>
    </row>
    <row r="275" spans="1:6" x14ac:dyDescent="0.3">
      <c r="A275" s="299" t="s">
        <v>494</v>
      </c>
      <c r="B275" s="300">
        <v>12</v>
      </c>
      <c r="C275" s="299" t="s">
        <v>36</v>
      </c>
      <c r="D275" s="299" t="s">
        <v>91</v>
      </c>
      <c r="E275" s="301">
        <v>4467.136363636364</v>
      </c>
      <c r="F275" s="299" t="s">
        <v>78</v>
      </c>
    </row>
    <row r="276" spans="1:6" x14ac:dyDescent="0.3">
      <c r="A276" s="299" t="s">
        <v>494</v>
      </c>
      <c r="B276" s="300">
        <v>12</v>
      </c>
      <c r="C276" s="299" t="s">
        <v>36</v>
      </c>
      <c r="D276" s="299" t="s">
        <v>91</v>
      </c>
      <c r="E276" s="301">
        <v>9.7272727272727231</v>
      </c>
      <c r="F276" s="299" t="s">
        <v>188</v>
      </c>
    </row>
    <row r="277" spans="1:6" x14ac:dyDescent="0.3">
      <c r="A277" s="299" t="s">
        <v>494</v>
      </c>
      <c r="B277" s="300">
        <v>12</v>
      </c>
      <c r="C277" s="299" t="s">
        <v>36</v>
      </c>
      <c r="D277" s="299" t="s">
        <v>91</v>
      </c>
      <c r="E277" s="301">
        <v>7435.0454545454531</v>
      </c>
      <c r="F277" s="299" t="s">
        <v>77</v>
      </c>
    </row>
    <row r="278" spans="1:6" x14ac:dyDescent="0.3">
      <c r="A278" s="299" t="s">
        <v>494</v>
      </c>
      <c r="B278" s="300">
        <v>12</v>
      </c>
      <c r="C278" s="299" t="s">
        <v>36</v>
      </c>
      <c r="D278" s="299" t="s">
        <v>92</v>
      </c>
      <c r="E278" s="301">
        <v>2204.1818181818185</v>
      </c>
      <c r="F278" s="299" t="s">
        <v>187</v>
      </c>
    </row>
    <row r="279" spans="1:6" x14ac:dyDescent="0.3">
      <c r="A279" s="299" t="s">
        <v>494</v>
      </c>
      <c r="B279" s="300">
        <v>12</v>
      </c>
      <c r="C279" s="299" t="s">
        <v>36</v>
      </c>
      <c r="D279" s="299" t="s">
        <v>92</v>
      </c>
      <c r="E279" s="301">
        <v>0.99999999999999967</v>
      </c>
      <c r="F279" s="299" t="s">
        <v>81</v>
      </c>
    </row>
    <row r="280" spans="1:6" x14ac:dyDescent="0.3">
      <c r="A280" s="299" t="s">
        <v>494</v>
      </c>
      <c r="B280" s="300">
        <v>12</v>
      </c>
      <c r="C280" s="299" t="s">
        <v>36</v>
      </c>
      <c r="D280" s="299" t="s">
        <v>92</v>
      </c>
      <c r="E280" s="301">
        <v>7.9999999999999973</v>
      </c>
      <c r="F280" s="299" t="s">
        <v>80</v>
      </c>
    </row>
    <row r="281" spans="1:6" x14ac:dyDescent="0.3">
      <c r="A281" s="299" t="s">
        <v>494</v>
      </c>
      <c r="B281" s="300">
        <v>12</v>
      </c>
      <c r="C281" s="299" t="s">
        <v>36</v>
      </c>
      <c r="D281" s="299" t="s">
        <v>92</v>
      </c>
      <c r="E281" s="301">
        <v>16.95454545454546</v>
      </c>
      <c r="F281" s="299" t="s">
        <v>79</v>
      </c>
    </row>
    <row r="282" spans="1:6" x14ac:dyDescent="0.3">
      <c r="A282" s="299" t="s">
        <v>494</v>
      </c>
      <c r="B282" s="300">
        <v>12</v>
      </c>
      <c r="C282" s="299" t="s">
        <v>36</v>
      </c>
      <c r="D282" s="299" t="s">
        <v>92</v>
      </c>
      <c r="E282" s="301">
        <v>727.22727272727263</v>
      </c>
      <c r="F282" s="299" t="s">
        <v>78</v>
      </c>
    </row>
    <row r="283" spans="1:6" x14ac:dyDescent="0.3">
      <c r="A283" s="299" t="s">
        <v>494</v>
      </c>
      <c r="B283" s="300">
        <v>12</v>
      </c>
      <c r="C283" s="299" t="s">
        <v>36</v>
      </c>
      <c r="D283" s="299" t="s">
        <v>92</v>
      </c>
      <c r="E283" s="301">
        <v>15.999999999999995</v>
      </c>
      <c r="F283" s="299" t="s">
        <v>188</v>
      </c>
    </row>
    <row r="284" spans="1:6" x14ac:dyDescent="0.3">
      <c r="A284" s="299" t="s">
        <v>494</v>
      </c>
      <c r="B284" s="300">
        <v>12</v>
      </c>
      <c r="C284" s="299" t="s">
        <v>36</v>
      </c>
      <c r="D284" s="299" t="s">
        <v>92</v>
      </c>
      <c r="E284" s="301">
        <v>8096.272727272727</v>
      </c>
      <c r="F284" s="299" t="s">
        <v>77</v>
      </c>
    </row>
    <row r="285" spans="1:6" x14ac:dyDescent="0.3">
      <c r="A285" s="299" t="s">
        <v>494</v>
      </c>
      <c r="B285" s="300">
        <v>13</v>
      </c>
      <c r="C285" s="299" t="s">
        <v>35</v>
      </c>
      <c r="D285" s="299" t="s">
        <v>91</v>
      </c>
      <c r="E285" s="301">
        <v>493.22727272727275</v>
      </c>
      <c r="F285" s="299" t="s">
        <v>187</v>
      </c>
    </row>
    <row r="286" spans="1:6" x14ac:dyDescent="0.3">
      <c r="A286" s="299" t="s">
        <v>494</v>
      </c>
      <c r="B286" s="300">
        <v>13</v>
      </c>
      <c r="C286" s="299" t="s">
        <v>35</v>
      </c>
      <c r="D286" s="299" t="s">
        <v>91</v>
      </c>
      <c r="E286" s="301">
        <v>370.59090909090918</v>
      </c>
      <c r="F286" s="299" t="s">
        <v>79</v>
      </c>
    </row>
    <row r="287" spans="1:6" x14ac:dyDescent="0.3">
      <c r="A287" s="299" t="s">
        <v>494</v>
      </c>
      <c r="B287" s="300">
        <v>13</v>
      </c>
      <c r="C287" s="299" t="s">
        <v>35</v>
      </c>
      <c r="D287" s="299" t="s">
        <v>91</v>
      </c>
      <c r="E287" s="301">
        <v>215.95454545454552</v>
      </c>
      <c r="F287" s="299" t="s">
        <v>78</v>
      </c>
    </row>
    <row r="288" spans="1:6" x14ac:dyDescent="0.3">
      <c r="A288" s="299" t="s">
        <v>494</v>
      </c>
      <c r="B288" s="300">
        <v>13</v>
      </c>
      <c r="C288" s="299" t="s">
        <v>35</v>
      </c>
      <c r="D288" s="299" t="s">
        <v>91</v>
      </c>
      <c r="E288" s="301">
        <v>1199.9545454545455</v>
      </c>
      <c r="F288" s="299" t="s">
        <v>77</v>
      </c>
    </row>
    <row r="289" spans="1:6" x14ac:dyDescent="0.3">
      <c r="A289" s="299" t="s">
        <v>494</v>
      </c>
      <c r="B289" s="300">
        <v>13</v>
      </c>
      <c r="C289" s="299" t="s">
        <v>35</v>
      </c>
      <c r="D289" s="299" t="s">
        <v>92</v>
      </c>
      <c r="E289" s="301">
        <v>279.49999999999994</v>
      </c>
      <c r="F289" s="299" t="s">
        <v>187</v>
      </c>
    </row>
    <row r="290" spans="1:6" x14ac:dyDescent="0.3">
      <c r="A290" s="299" t="s">
        <v>494</v>
      </c>
      <c r="B290" s="300">
        <v>13</v>
      </c>
      <c r="C290" s="299" t="s">
        <v>35</v>
      </c>
      <c r="D290" s="299" t="s">
        <v>92</v>
      </c>
      <c r="E290" s="301">
        <v>195.81818181818184</v>
      </c>
      <c r="F290" s="299" t="s">
        <v>79</v>
      </c>
    </row>
    <row r="291" spans="1:6" x14ac:dyDescent="0.3">
      <c r="A291" s="299" t="s">
        <v>494</v>
      </c>
      <c r="B291" s="300">
        <v>13</v>
      </c>
      <c r="C291" s="299" t="s">
        <v>35</v>
      </c>
      <c r="D291" s="299" t="s">
        <v>92</v>
      </c>
      <c r="E291" s="301">
        <v>556.5454545454545</v>
      </c>
      <c r="F291" s="299" t="s">
        <v>78</v>
      </c>
    </row>
    <row r="292" spans="1:6" x14ac:dyDescent="0.3">
      <c r="A292" s="299" t="s">
        <v>494</v>
      </c>
      <c r="B292" s="300">
        <v>13</v>
      </c>
      <c r="C292" s="299" t="s">
        <v>35</v>
      </c>
      <c r="D292" s="299" t="s">
        <v>92</v>
      </c>
      <c r="E292" s="301">
        <v>11.318181818181817</v>
      </c>
      <c r="F292" s="299" t="s">
        <v>188</v>
      </c>
    </row>
    <row r="293" spans="1:6" x14ac:dyDescent="0.3">
      <c r="A293" s="299" t="s">
        <v>494</v>
      </c>
      <c r="B293" s="300">
        <v>13</v>
      </c>
      <c r="C293" s="299" t="s">
        <v>35</v>
      </c>
      <c r="D293" s="299" t="s">
        <v>92</v>
      </c>
      <c r="E293" s="301">
        <v>1271.6818181818182</v>
      </c>
      <c r="F293" s="299" t="s">
        <v>77</v>
      </c>
    </row>
    <row r="294" spans="1:6" x14ac:dyDescent="0.3">
      <c r="A294" s="299" t="s">
        <v>494</v>
      </c>
      <c r="B294" s="300">
        <v>13</v>
      </c>
      <c r="C294" s="299" t="s">
        <v>89</v>
      </c>
      <c r="D294" s="299" t="s">
        <v>91</v>
      </c>
      <c r="E294" s="301">
        <v>1.9999999999999993</v>
      </c>
      <c r="F294" s="299" t="s">
        <v>79</v>
      </c>
    </row>
    <row r="295" spans="1:6" x14ac:dyDescent="0.3">
      <c r="A295" s="299" t="s">
        <v>494</v>
      </c>
      <c r="B295" s="300">
        <v>13</v>
      </c>
      <c r="C295" s="299" t="s">
        <v>36</v>
      </c>
      <c r="D295" s="299" t="s">
        <v>91</v>
      </c>
      <c r="E295" s="301">
        <v>623.22727272727263</v>
      </c>
      <c r="F295" s="299" t="s">
        <v>187</v>
      </c>
    </row>
    <row r="296" spans="1:6" x14ac:dyDescent="0.3">
      <c r="A296" s="299" t="s">
        <v>494</v>
      </c>
      <c r="B296" s="300">
        <v>13</v>
      </c>
      <c r="C296" s="299" t="s">
        <v>36</v>
      </c>
      <c r="D296" s="299" t="s">
        <v>91</v>
      </c>
      <c r="E296" s="301">
        <v>22</v>
      </c>
      <c r="F296" s="299" t="s">
        <v>79</v>
      </c>
    </row>
    <row r="297" spans="1:6" x14ac:dyDescent="0.3">
      <c r="A297" s="299" t="s">
        <v>494</v>
      </c>
      <c r="B297" s="300">
        <v>13</v>
      </c>
      <c r="C297" s="299" t="s">
        <v>36</v>
      </c>
      <c r="D297" s="299" t="s">
        <v>91</v>
      </c>
      <c r="E297" s="301">
        <v>1615.5454545454545</v>
      </c>
      <c r="F297" s="299" t="s">
        <v>78</v>
      </c>
    </row>
    <row r="298" spans="1:6" x14ac:dyDescent="0.3">
      <c r="A298" s="299" t="s">
        <v>494</v>
      </c>
      <c r="B298" s="300">
        <v>13</v>
      </c>
      <c r="C298" s="299" t="s">
        <v>36</v>
      </c>
      <c r="D298" s="299" t="s">
        <v>91</v>
      </c>
      <c r="E298" s="301">
        <v>2.9999999999999982</v>
      </c>
      <c r="F298" s="299" t="s">
        <v>188</v>
      </c>
    </row>
    <row r="299" spans="1:6" x14ac:dyDescent="0.3">
      <c r="A299" s="299" t="s">
        <v>494</v>
      </c>
      <c r="B299" s="300">
        <v>13</v>
      </c>
      <c r="C299" s="299" t="s">
        <v>36</v>
      </c>
      <c r="D299" s="299" t="s">
        <v>91</v>
      </c>
      <c r="E299" s="301">
        <v>2322.0909090909086</v>
      </c>
      <c r="F299" s="299" t="s">
        <v>77</v>
      </c>
    </row>
    <row r="300" spans="1:6" x14ac:dyDescent="0.3">
      <c r="A300" s="299" t="s">
        <v>494</v>
      </c>
      <c r="B300" s="300">
        <v>13</v>
      </c>
      <c r="C300" s="299" t="s">
        <v>36</v>
      </c>
      <c r="D300" s="299" t="s">
        <v>92</v>
      </c>
      <c r="E300" s="301">
        <v>340.95454545454544</v>
      </c>
      <c r="F300" s="299" t="s">
        <v>187</v>
      </c>
    </row>
    <row r="301" spans="1:6" x14ac:dyDescent="0.3">
      <c r="A301" s="299" t="s">
        <v>494</v>
      </c>
      <c r="B301" s="300">
        <v>13</v>
      </c>
      <c r="C301" s="299" t="s">
        <v>36</v>
      </c>
      <c r="D301" s="299" t="s">
        <v>92</v>
      </c>
      <c r="E301" s="301">
        <v>3.9999999999999987</v>
      </c>
      <c r="F301" s="299" t="s">
        <v>79</v>
      </c>
    </row>
    <row r="302" spans="1:6" x14ac:dyDescent="0.3">
      <c r="A302" s="299" t="s">
        <v>494</v>
      </c>
      <c r="B302" s="300">
        <v>13</v>
      </c>
      <c r="C302" s="299" t="s">
        <v>36</v>
      </c>
      <c r="D302" s="299" t="s">
        <v>92</v>
      </c>
      <c r="E302" s="301">
        <v>1527.9545454545457</v>
      </c>
      <c r="F302" s="299" t="s">
        <v>78</v>
      </c>
    </row>
    <row r="303" spans="1:6" x14ac:dyDescent="0.3">
      <c r="A303" s="299" t="s">
        <v>494</v>
      </c>
      <c r="B303" s="300">
        <v>13</v>
      </c>
      <c r="C303" s="299" t="s">
        <v>36</v>
      </c>
      <c r="D303" s="299" t="s">
        <v>92</v>
      </c>
      <c r="E303" s="301">
        <v>3.9999999999999987</v>
      </c>
      <c r="F303" s="299" t="s">
        <v>188</v>
      </c>
    </row>
    <row r="304" spans="1:6" x14ac:dyDescent="0.3">
      <c r="A304" s="299" t="s">
        <v>494</v>
      </c>
      <c r="B304" s="300">
        <v>13</v>
      </c>
      <c r="C304" s="299" t="s">
        <v>36</v>
      </c>
      <c r="D304" s="299" t="s">
        <v>92</v>
      </c>
      <c r="E304" s="301">
        <v>1908.7727272727268</v>
      </c>
      <c r="F304" s="299" t="s">
        <v>77</v>
      </c>
    </row>
    <row r="305" spans="1:6" x14ac:dyDescent="0.3">
      <c r="A305" s="299" t="s">
        <v>494</v>
      </c>
      <c r="B305" s="300">
        <v>14</v>
      </c>
      <c r="C305" s="299" t="s">
        <v>35</v>
      </c>
      <c r="D305" s="299" t="s">
        <v>91</v>
      </c>
      <c r="E305" s="301">
        <v>546.09090909090912</v>
      </c>
      <c r="F305" s="299" t="s">
        <v>187</v>
      </c>
    </row>
    <row r="306" spans="1:6" x14ac:dyDescent="0.3">
      <c r="A306" s="299" t="s">
        <v>494</v>
      </c>
      <c r="B306" s="300">
        <v>14</v>
      </c>
      <c r="C306" s="299" t="s">
        <v>35</v>
      </c>
      <c r="D306" s="299" t="s">
        <v>91</v>
      </c>
      <c r="E306" s="301">
        <v>884.90909090909088</v>
      </c>
      <c r="F306" s="299" t="s">
        <v>79</v>
      </c>
    </row>
    <row r="307" spans="1:6" x14ac:dyDescent="0.3">
      <c r="A307" s="299" t="s">
        <v>494</v>
      </c>
      <c r="B307" s="300">
        <v>14</v>
      </c>
      <c r="C307" s="299" t="s">
        <v>35</v>
      </c>
      <c r="D307" s="299" t="s">
        <v>91</v>
      </c>
      <c r="E307" s="301">
        <v>274.77272727272731</v>
      </c>
      <c r="F307" s="299" t="s">
        <v>78</v>
      </c>
    </row>
    <row r="308" spans="1:6" x14ac:dyDescent="0.3">
      <c r="A308" s="299" t="s">
        <v>494</v>
      </c>
      <c r="B308" s="300">
        <v>14</v>
      </c>
      <c r="C308" s="299" t="s">
        <v>35</v>
      </c>
      <c r="D308" s="299" t="s">
        <v>91</v>
      </c>
      <c r="E308" s="301">
        <v>0.50000000000000011</v>
      </c>
      <c r="F308" s="299" t="s">
        <v>188</v>
      </c>
    </row>
    <row r="309" spans="1:6" x14ac:dyDescent="0.3">
      <c r="A309" s="299" t="s">
        <v>494</v>
      </c>
      <c r="B309" s="300">
        <v>14</v>
      </c>
      <c r="C309" s="299" t="s">
        <v>35</v>
      </c>
      <c r="D309" s="299" t="s">
        <v>91</v>
      </c>
      <c r="E309" s="301">
        <v>1667.681818181818</v>
      </c>
      <c r="F309" s="299" t="s">
        <v>77</v>
      </c>
    </row>
    <row r="310" spans="1:6" x14ac:dyDescent="0.3">
      <c r="A310" s="299" t="s">
        <v>494</v>
      </c>
      <c r="B310" s="300">
        <v>14</v>
      </c>
      <c r="C310" s="299" t="s">
        <v>35</v>
      </c>
      <c r="D310" s="299" t="s">
        <v>92</v>
      </c>
      <c r="E310" s="301">
        <v>164.68181818181819</v>
      </c>
      <c r="F310" s="299" t="s">
        <v>187</v>
      </c>
    </row>
    <row r="311" spans="1:6" x14ac:dyDescent="0.3">
      <c r="A311" s="299" t="s">
        <v>494</v>
      </c>
      <c r="B311" s="300">
        <v>14</v>
      </c>
      <c r="C311" s="299" t="s">
        <v>35</v>
      </c>
      <c r="D311" s="299" t="s">
        <v>92</v>
      </c>
      <c r="E311" s="301">
        <v>65.590909090909079</v>
      </c>
      <c r="F311" s="299" t="s">
        <v>79</v>
      </c>
    </row>
    <row r="312" spans="1:6" x14ac:dyDescent="0.3">
      <c r="A312" s="299" t="s">
        <v>494</v>
      </c>
      <c r="B312" s="300">
        <v>14</v>
      </c>
      <c r="C312" s="299" t="s">
        <v>35</v>
      </c>
      <c r="D312" s="299" t="s">
        <v>92</v>
      </c>
      <c r="E312" s="301">
        <v>921.00000000000011</v>
      </c>
      <c r="F312" s="299" t="s">
        <v>78</v>
      </c>
    </row>
    <row r="313" spans="1:6" x14ac:dyDescent="0.3">
      <c r="A313" s="299" t="s">
        <v>494</v>
      </c>
      <c r="B313" s="300">
        <v>14</v>
      </c>
      <c r="C313" s="299" t="s">
        <v>35</v>
      </c>
      <c r="D313" s="299" t="s">
        <v>92</v>
      </c>
      <c r="E313" s="301">
        <v>4.9999999999999991</v>
      </c>
      <c r="F313" s="299" t="s">
        <v>188</v>
      </c>
    </row>
    <row r="314" spans="1:6" x14ac:dyDescent="0.3">
      <c r="A314" s="299" t="s">
        <v>494</v>
      </c>
      <c r="B314" s="300">
        <v>14</v>
      </c>
      <c r="C314" s="299" t="s">
        <v>35</v>
      </c>
      <c r="D314" s="299" t="s">
        <v>92</v>
      </c>
      <c r="E314" s="301">
        <v>731.86363636363637</v>
      </c>
      <c r="F314" s="299" t="s">
        <v>77</v>
      </c>
    </row>
    <row r="315" spans="1:6" x14ac:dyDescent="0.3">
      <c r="A315" s="299" t="s">
        <v>494</v>
      </c>
      <c r="B315" s="300">
        <v>14</v>
      </c>
      <c r="C315" s="299" t="s">
        <v>36</v>
      </c>
      <c r="D315" s="299" t="s">
        <v>91</v>
      </c>
      <c r="E315" s="301">
        <v>632.4545454545455</v>
      </c>
      <c r="F315" s="299" t="s">
        <v>187</v>
      </c>
    </row>
    <row r="316" spans="1:6" x14ac:dyDescent="0.3">
      <c r="A316" s="299" t="s">
        <v>494</v>
      </c>
      <c r="B316" s="300">
        <v>14</v>
      </c>
      <c r="C316" s="299" t="s">
        <v>36</v>
      </c>
      <c r="D316" s="299" t="s">
        <v>91</v>
      </c>
      <c r="E316" s="301">
        <v>56.772727272727273</v>
      </c>
      <c r="F316" s="299" t="s">
        <v>79</v>
      </c>
    </row>
    <row r="317" spans="1:6" x14ac:dyDescent="0.3">
      <c r="A317" s="299" t="s">
        <v>494</v>
      </c>
      <c r="B317" s="300">
        <v>14</v>
      </c>
      <c r="C317" s="299" t="s">
        <v>36</v>
      </c>
      <c r="D317" s="299" t="s">
        <v>91</v>
      </c>
      <c r="E317" s="301">
        <v>2026.181818181818</v>
      </c>
      <c r="F317" s="299" t="s">
        <v>78</v>
      </c>
    </row>
    <row r="318" spans="1:6" x14ac:dyDescent="0.3">
      <c r="A318" s="299" t="s">
        <v>494</v>
      </c>
      <c r="B318" s="300">
        <v>14</v>
      </c>
      <c r="C318" s="299" t="s">
        <v>36</v>
      </c>
      <c r="D318" s="299" t="s">
        <v>91</v>
      </c>
      <c r="E318" s="301">
        <v>2.9999999999999982</v>
      </c>
      <c r="F318" s="299" t="s">
        <v>188</v>
      </c>
    </row>
    <row r="319" spans="1:6" x14ac:dyDescent="0.3">
      <c r="A319" s="299" t="s">
        <v>494</v>
      </c>
      <c r="B319" s="300">
        <v>14</v>
      </c>
      <c r="C319" s="299" t="s">
        <v>36</v>
      </c>
      <c r="D319" s="299" t="s">
        <v>91</v>
      </c>
      <c r="E319" s="301">
        <v>2197.545454545454</v>
      </c>
      <c r="F319" s="299" t="s">
        <v>77</v>
      </c>
    </row>
    <row r="320" spans="1:6" x14ac:dyDescent="0.3">
      <c r="A320" s="299" t="s">
        <v>494</v>
      </c>
      <c r="B320" s="300">
        <v>14</v>
      </c>
      <c r="C320" s="299" t="s">
        <v>36</v>
      </c>
      <c r="D320" s="299" t="s">
        <v>92</v>
      </c>
      <c r="E320" s="301">
        <v>209.31818181818181</v>
      </c>
      <c r="F320" s="299" t="s">
        <v>187</v>
      </c>
    </row>
    <row r="321" spans="1:6" x14ac:dyDescent="0.3">
      <c r="A321" s="299" t="s">
        <v>494</v>
      </c>
      <c r="B321" s="300">
        <v>14</v>
      </c>
      <c r="C321" s="299" t="s">
        <v>36</v>
      </c>
      <c r="D321" s="299" t="s">
        <v>92</v>
      </c>
      <c r="E321" s="301">
        <v>0.99999999999999967</v>
      </c>
      <c r="F321" s="299" t="s">
        <v>79</v>
      </c>
    </row>
    <row r="322" spans="1:6" x14ac:dyDescent="0.3">
      <c r="A322" s="299" t="s">
        <v>494</v>
      </c>
      <c r="B322" s="300">
        <v>14</v>
      </c>
      <c r="C322" s="299" t="s">
        <v>36</v>
      </c>
      <c r="D322" s="299" t="s">
        <v>92</v>
      </c>
      <c r="E322" s="301">
        <v>1432.4545454545453</v>
      </c>
      <c r="F322" s="299" t="s">
        <v>78</v>
      </c>
    </row>
    <row r="323" spans="1:6" x14ac:dyDescent="0.3">
      <c r="A323" s="299" t="s">
        <v>494</v>
      </c>
      <c r="B323" s="300">
        <v>14</v>
      </c>
      <c r="C323" s="299" t="s">
        <v>36</v>
      </c>
      <c r="D323" s="299" t="s">
        <v>92</v>
      </c>
      <c r="E323" s="301">
        <v>1.9999999999999993</v>
      </c>
      <c r="F323" s="299" t="s">
        <v>188</v>
      </c>
    </row>
    <row r="324" spans="1:6" x14ac:dyDescent="0.3">
      <c r="A324" s="299" t="s">
        <v>494</v>
      </c>
      <c r="B324" s="300">
        <v>14</v>
      </c>
      <c r="C324" s="299" t="s">
        <v>36</v>
      </c>
      <c r="D324" s="299" t="s">
        <v>92</v>
      </c>
      <c r="E324" s="301">
        <v>743.31818181818176</v>
      </c>
      <c r="F324" s="299" t="s">
        <v>77</v>
      </c>
    </row>
    <row r="325" spans="1:6" x14ac:dyDescent="0.3">
      <c r="A325" s="299" t="s">
        <v>494</v>
      </c>
      <c r="B325" s="300">
        <v>15</v>
      </c>
      <c r="C325" s="299" t="s">
        <v>35</v>
      </c>
      <c r="D325" s="299" t="s">
        <v>91</v>
      </c>
      <c r="E325" s="301">
        <v>1171.1363636363637</v>
      </c>
      <c r="F325" s="299" t="s">
        <v>187</v>
      </c>
    </row>
    <row r="326" spans="1:6" x14ac:dyDescent="0.3">
      <c r="A326" s="299" t="s">
        <v>494</v>
      </c>
      <c r="B326" s="300">
        <v>15</v>
      </c>
      <c r="C326" s="299" t="s">
        <v>35</v>
      </c>
      <c r="D326" s="299" t="s">
        <v>91</v>
      </c>
      <c r="E326" s="301">
        <v>1.9999999999999993</v>
      </c>
      <c r="F326" s="299" t="s">
        <v>81</v>
      </c>
    </row>
    <row r="327" spans="1:6" x14ac:dyDescent="0.3">
      <c r="A327" s="299" t="s">
        <v>494</v>
      </c>
      <c r="B327" s="300">
        <v>15</v>
      </c>
      <c r="C327" s="299" t="s">
        <v>35</v>
      </c>
      <c r="D327" s="299" t="s">
        <v>91</v>
      </c>
      <c r="E327" s="301">
        <v>8.9545454545454533</v>
      </c>
      <c r="F327" s="299" t="s">
        <v>80</v>
      </c>
    </row>
    <row r="328" spans="1:6" x14ac:dyDescent="0.3">
      <c r="A328" s="299" t="s">
        <v>494</v>
      </c>
      <c r="B328" s="300">
        <v>15</v>
      </c>
      <c r="C328" s="299" t="s">
        <v>35</v>
      </c>
      <c r="D328" s="299" t="s">
        <v>91</v>
      </c>
      <c r="E328" s="301">
        <v>1752.1363636363637</v>
      </c>
      <c r="F328" s="299" t="s">
        <v>79</v>
      </c>
    </row>
    <row r="329" spans="1:6" x14ac:dyDescent="0.3">
      <c r="A329" s="299" t="s">
        <v>494</v>
      </c>
      <c r="B329" s="300">
        <v>15</v>
      </c>
      <c r="C329" s="299" t="s">
        <v>35</v>
      </c>
      <c r="D329" s="299" t="s">
        <v>91</v>
      </c>
      <c r="E329" s="301">
        <v>53.818181818181834</v>
      </c>
      <c r="F329" s="299" t="s">
        <v>78</v>
      </c>
    </row>
    <row r="330" spans="1:6" x14ac:dyDescent="0.3">
      <c r="A330" s="299" t="s">
        <v>494</v>
      </c>
      <c r="B330" s="300">
        <v>15</v>
      </c>
      <c r="C330" s="299" t="s">
        <v>35</v>
      </c>
      <c r="D330" s="299" t="s">
        <v>91</v>
      </c>
      <c r="E330" s="301">
        <v>3.9999999999999987</v>
      </c>
      <c r="F330" s="299" t="s">
        <v>188</v>
      </c>
    </row>
    <row r="331" spans="1:6" x14ac:dyDescent="0.3">
      <c r="A331" s="299" t="s">
        <v>494</v>
      </c>
      <c r="B331" s="300">
        <v>15</v>
      </c>
      <c r="C331" s="299" t="s">
        <v>35</v>
      </c>
      <c r="D331" s="299" t="s">
        <v>91</v>
      </c>
      <c r="E331" s="301">
        <v>5578.954545454545</v>
      </c>
      <c r="F331" s="299" t="s">
        <v>77</v>
      </c>
    </row>
    <row r="332" spans="1:6" x14ac:dyDescent="0.3">
      <c r="A332" s="299" t="s">
        <v>494</v>
      </c>
      <c r="B332" s="300">
        <v>15</v>
      </c>
      <c r="C332" s="299" t="s">
        <v>35</v>
      </c>
      <c r="D332" s="299" t="s">
        <v>92</v>
      </c>
      <c r="E332" s="301">
        <v>433.90909090909088</v>
      </c>
      <c r="F332" s="299" t="s">
        <v>187</v>
      </c>
    </row>
    <row r="333" spans="1:6" x14ac:dyDescent="0.3">
      <c r="A333" s="299" t="s">
        <v>494</v>
      </c>
      <c r="B333" s="300">
        <v>15</v>
      </c>
      <c r="C333" s="299" t="s">
        <v>35</v>
      </c>
      <c r="D333" s="299" t="s">
        <v>92</v>
      </c>
      <c r="E333" s="301">
        <v>1.9999999999999993</v>
      </c>
      <c r="F333" s="299" t="s">
        <v>81</v>
      </c>
    </row>
    <row r="334" spans="1:6" x14ac:dyDescent="0.3">
      <c r="A334" s="299" t="s">
        <v>494</v>
      </c>
      <c r="B334" s="300">
        <v>15</v>
      </c>
      <c r="C334" s="299" t="s">
        <v>35</v>
      </c>
      <c r="D334" s="299" t="s">
        <v>92</v>
      </c>
      <c r="E334" s="301">
        <v>0.99999999999999967</v>
      </c>
      <c r="F334" s="299" t="s">
        <v>80</v>
      </c>
    </row>
    <row r="335" spans="1:6" x14ac:dyDescent="0.3">
      <c r="A335" s="299" t="s">
        <v>494</v>
      </c>
      <c r="B335" s="300">
        <v>15</v>
      </c>
      <c r="C335" s="299" t="s">
        <v>35</v>
      </c>
      <c r="D335" s="299" t="s">
        <v>92</v>
      </c>
      <c r="E335" s="301">
        <v>151.09090909090907</v>
      </c>
      <c r="F335" s="299" t="s">
        <v>79</v>
      </c>
    </row>
    <row r="336" spans="1:6" x14ac:dyDescent="0.3">
      <c r="A336" s="299" t="s">
        <v>494</v>
      </c>
      <c r="B336" s="300">
        <v>15</v>
      </c>
      <c r="C336" s="299" t="s">
        <v>35</v>
      </c>
      <c r="D336" s="299" t="s">
        <v>92</v>
      </c>
      <c r="E336" s="301">
        <v>10.590909090909092</v>
      </c>
      <c r="F336" s="299" t="s">
        <v>78</v>
      </c>
    </row>
    <row r="337" spans="1:6" x14ac:dyDescent="0.3">
      <c r="A337" s="299" t="s">
        <v>494</v>
      </c>
      <c r="B337" s="300">
        <v>15</v>
      </c>
      <c r="C337" s="299" t="s">
        <v>35</v>
      </c>
      <c r="D337" s="299" t="s">
        <v>92</v>
      </c>
      <c r="E337" s="301">
        <v>4.9999999999999991</v>
      </c>
      <c r="F337" s="299" t="s">
        <v>188</v>
      </c>
    </row>
    <row r="338" spans="1:6" x14ac:dyDescent="0.3">
      <c r="A338" s="299" t="s">
        <v>494</v>
      </c>
      <c r="B338" s="300">
        <v>15</v>
      </c>
      <c r="C338" s="299" t="s">
        <v>35</v>
      </c>
      <c r="D338" s="299" t="s">
        <v>92</v>
      </c>
      <c r="E338" s="301">
        <v>1790.9545454545453</v>
      </c>
      <c r="F338" s="299" t="s">
        <v>77</v>
      </c>
    </row>
    <row r="339" spans="1:6" x14ac:dyDescent="0.3">
      <c r="A339" s="299" t="s">
        <v>494</v>
      </c>
      <c r="B339" s="300">
        <v>15</v>
      </c>
      <c r="C339" s="299" t="s">
        <v>36</v>
      </c>
      <c r="D339" s="299" t="s">
        <v>91</v>
      </c>
      <c r="E339" s="301">
        <v>1483.9545454545455</v>
      </c>
      <c r="F339" s="299" t="s">
        <v>187</v>
      </c>
    </row>
    <row r="340" spans="1:6" x14ac:dyDescent="0.3">
      <c r="A340" s="299" t="s">
        <v>494</v>
      </c>
      <c r="B340" s="300">
        <v>15</v>
      </c>
      <c r="C340" s="299" t="s">
        <v>36</v>
      </c>
      <c r="D340" s="299" t="s">
        <v>91</v>
      </c>
      <c r="E340" s="301">
        <v>0.99999999999999967</v>
      </c>
      <c r="F340" s="299" t="s">
        <v>81</v>
      </c>
    </row>
    <row r="341" spans="1:6" x14ac:dyDescent="0.3">
      <c r="A341" s="299" t="s">
        <v>494</v>
      </c>
      <c r="B341" s="300">
        <v>15</v>
      </c>
      <c r="C341" s="299" t="s">
        <v>36</v>
      </c>
      <c r="D341" s="299" t="s">
        <v>91</v>
      </c>
      <c r="E341" s="301">
        <v>339.22727272727275</v>
      </c>
      <c r="F341" s="299" t="s">
        <v>80</v>
      </c>
    </row>
    <row r="342" spans="1:6" x14ac:dyDescent="0.3">
      <c r="A342" s="299" t="s">
        <v>494</v>
      </c>
      <c r="B342" s="300">
        <v>15</v>
      </c>
      <c r="C342" s="299" t="s">
        <v>36</v>
      </c>
      <c r="D342" s="299" t="s">
        <v>91</v>
      </c>
      <c r="E342" s="301">
        <v>95.045454545454518</v>
      </c>
      <c r="F342" s="299" t="s">
        <v>79</v>
      </c>
    </row>
    <row r="343" spans="1:6" x14ac:dyDescent="0.3">
      <c r="A343" s="299" t="s">
        <v>494</v>
      </c>
      <c r="B343" s="300">
        <v>15</v>
      </c>
      <c r="C343" s="299" t="s">
        <v>36</v>
      </c>
      <c r="D343" s="299" t="s">
        <v>91</v>
      </c>
      <c r="E343" s="301">
        <v>421.81818181818164</v>
      </c>
      <c r="F343" s="299" t="s">
        <v>78</v>
      </c>
    </row>
    <row r="344" spans="1:6" x14ac:dyDescent="0.3">
      <c r="A344" s="299" t="s">
        <v>494</v>
      </c>
      <c r="B344" s="300">
        <v>15</v>
      </c>
      <c r="C344" s="299" t="s">
        <v>36</v>
      </c>
      <c r="D344" s="299" t="s">
        <v>91</v>
      </c>
      <c r="E344" s="301">
        <v>1.9999999999999993</v>
      </c>
      <c r="F344" s="299" t="s">
        <v>188</v>
      </c>
    </row>
    <row r="345" spans="1:6" x14ac:dyDescent="0.3">
      <c r="A345" s="299" t="s">
        <v>494</v>
      </c>
      <c r="B345" s="300">
        <v>15</v>
      </c>
      <c r="C345" s="299" t="s">
        <v>36</v>
      </c>
      <c r="D345" s="299" t="s">
        <v>91</v>
      </c>
      <c r="E345" s="301">
        <v>6891.4090909090901</v>
      </c>
      <c r="F345" s="299" t="s">
        <v>77</v>
      </c>
    </row>
    <row r="346" spans="1:6" x14ac:dyDescent="0.3">
      <c r="A346" s="299" t="s">
        <v>494</v>
      </c>
      <c r="B346" s="300">
        <v>15</v>
      </c>
      <c r="C346" s="299" t="s">
        <v>36</v>
      </c>
      <c r="D346" s="299" t="s">
        <v>92</v>
      </c>
      <c r="E346" s="301">
        <v>665.31818181818198</v>
      </c>
      <c r="F346" s="299" t="s">
        <v>187</v>
      </c>
    </row>
    <row r="347" spans="1:6" x14ac:dyDescent="0.3">
      <c r="A347" s="299" t="s">
        <v>494</v>
      </c>
      <c r="B347" s="300">
        <v>15</v>
      </c>
      <c r="C347" s="299" t="s">
        <v>36</v>
      </c>
      <c r="D347" s="299" t="s">
        <v>92</v>
      </c>
      <c r="E347" s="301">
        <v>1.9999999999999993</v>
      </c>
      <c r="F347" s="299" t="s">
        <v>81</v>
      </c>
    </row>
    <row r="348" spans="1:6" x14ac:dyDescent="0.3">
      <c r="A348" s="299" t="s">
        <v>494</v>
      </c>
      <c r="B348" s="300">
        <v>15</v>
      </c>
      <c r="C348" s="299" t="s">
        <v>36</v>
      </c>
      <c r="D348" s="299" t="s">
        <v>92</v>
      </c>
      <c r="E348" s="301">
        <v>47.090909090909072</v>
      </c>
      <c r="F348" s="299" t="s">
        <v>80</v>
      </c>
    </row>
    <row r="349" spans="1:6" x14ac:dyDescent="0.3">
      <c r="A349" s="299" t="s">
        <v>494</v>
      </c>
      <c r="B349" s="300">
        <v>15</v>
      </c>
      <c r="C349" s="299" t="s">
        <v>36</v>
      </c>
      <c r="D349" s="299" t="s">
        <v>92</v>
      </c>
      <c r="E349" s="301">
        <v>3.9999999999999982</v>
      </c>
      <c r="F349" s="299" t="s">
        <v>79</v>
      </c>
    </row>
    <row r="350" spans="1:6" x14ac:dyDescent="0.3">
      <c r="A350" s="299" t="s">
        <v>494</v>
      </c>
      <c r="B350" s="300">
        <v>15</v>
      </c>
      <c r="C350" s="299" t="s">
        <v>36</v>
      </c>
      <c r="D350" s="299" t="s">
        <v>92</v>
      </c>
      <c r="E350" s="301">
        <v>53.909090909090921</v>
      </c>
      <c r="F350" s="299" t="s">
        <v>78</v>
      </c>
    </row>
    <row r="351" spans="1:6" x14ac:dyDescent="0.3">
      <c r="A351" s="299" t="s">
        <v>494</v>
      </c>
      <c r="B351" s="300">
        <v>15</v>
      </c>
      <c r="C351" s="299" t="s">
        <v>36</v>
      </c>
      <c r="D351" s="299" t="s">
        <v>92</v>
      </c>
      <c r="E351" s="301">
        <v>3.9999999999999987</v>
      </c>
      <c r="F351" s="299" t="s">
        <v>188</v>
      </c>
    </row>
    <row r="352" spans="1:6" x14ac:dyDescent="0.3">
      <c r="A352" s="299" t="s">
        <v>494</v>
      </c>
      <c r="B352" s="300">
        <v>15</v>
      </c>
      <c r="C352" s="299" t="s">
        <v>36</v>
      </c>
      <c r="D352" s="299" t="s">
        <v>92</v>
      </c>
      <c r="E352" s="301">
        <v>2543.0909090909086</v>
      </c>
      <c r="F352" s="299" t="s">
        <v>77</v>
      </c>
    </row>
    <row r="353" spans="1:6" x14ac:dyDescent="0.3">
      <c r="A353" s="299" t="s">
        <v>494</v>
      </c>
      <c r="B353" s="300">
        <v>16</v>
      </c>
      <c r="C353" s="299" t="s">
        <v>35</v>
      </c>
      <c r="D353" s="299" t="s">
        <v>91</v>
      </c>
      <c r="E353" s="301">
        <v>258.63636363636357</v>
      </c>
      <c r="F353" s="299" t="s">
        <v>187</v>
      </c>
    </row>
    <row r="354" spans="1:6" x14ac:dyDescent="0.3">
      <c r="A354" s="299" t="s">
        <v>494</v>
      </c>
      <c r="B354" s="300">
        <v>16</v>
      </c>
      <c r="C354" s="299" t="s">
        <v>35</v>
      </c>
      <c r="D354" s="299" t="s">
        <v>91</v>
      </c>
      <c r="E354" s="301">
        <v>391.77272727272731</v>
      </c>
      <c r="F354" s="299" t="s">
        <v>79</v>
      </c>
    </row>
    <row r="355" spans="1:6" x14ac:dyDescent="0.3">
      <c r="A355" s="299" t="s">
        <v>494</v>
      </c>
      <c r="B355" s="300">
        <v>16</v>
      </c>
      <c r="C355" s="299" t="s">
        <v>35</v>
      </c>
      <c r="D355" s="299" t="s">
        <v>91</v>
      </c>
      <c r="E355" s="301">
        <v>429.31818181818187</v>
      </c>
      <c r="F355" s="299" t="s">
        <v>78</v>
      </c>
    </row>
    <row r="356" spans="1:6" x14ac:dyDescent="0.3">
      <c r="A356" s="299" t="s">
        <v>494</v>
      </c>
      <c r="B356" s="300">
        <v>16</v>
      </c>
      <c r="C356" s="299" t="s">
        <v>35</v>
      </c>
      <c r="D356" s="299" t="s">
        <v>91</v>
      </c>
      <c r="E356" s="301">
        <v>12.409090909090908</v>
      </c>
      <c r="F356" s="299" t="s">
        <v>188</v>
      </c>
    </row>
    <row r="357" spans="1:6" x14ac:dyDescent="0.3">
      <c r="A357" s="299" t="s">
        <v>494</v>
      </c>
      <c r="B357" s="300">
        <v>16</v>
      </c>
      <c r="C357" s="299" t="s">
        <v>35</v>
      </c>
      <c r="D357" s="299" t="s">
        <v>91</v>
      </c>
      <c r="E357" s="301">
        <v>1658.9090909090908</v>
      </c>
      <c r="F357" s="299" t="s">
        <v>77</v>
      </c>
    </row>
    <row r="358" spans="1:6" x14ac:dyDescent="0.3">
      <c r="A358" s="299" t="s">
        <v>494</v>
      </c>
      <c r="B358" s="300">
        <v>16</v>
      </c>
      <c r="C358" s="299" t="s">
        <v>35</v>
      </c>
      <c r="D358" s="299" t="s">
        <v>92</v>
      </c>
      <c r="E358" s="301">
        <v>184.72727272727278</v>
      </c>
      <c r="F358" s="299" t="s">
        <v>187</v>
      </c>
    </row>
    <row r="359" spans="1:6" x14ac:dyDescent="0.3">
      <c r="A359" s="299" t="s">
        <v>494</v>
      </c>
      <c r="B359" s="300">
        <v>16</v>
      </c>
      <c r="C359" s="299" t="s">
        <v>35</v>
      </c>
      <c r="D359" s="299" t="s">
        <v>92</v>
      </c>
      <c r="E359" s="301">
        <v>150.63636363636363</v>
      </c>
      <c r="F359" s="299" t="s">
        <v>79</v>
      </c>
    </row>
    <row r="360" spans="1:6" x14ac:dyDescent="0.3">
      <c r="A360" s="299" t="s">
        <v>494</v>
      </c>
      <c r="B360" s="300">
        <v>16</v>
      </c>
      <c r="C360" s="299" t="s">
        <v>35</v>
      </c>
      <c r="D360" s="299" t="s">
        <v>92</v>
      </c>
      <c r="E360" s="301">
        <v>456.63636363636374</v>
      </c>
      <c r="F360" s="299" t="s">
        <v>78</v>
      </c>
    </row>
    <row r="361" spans="1:6" x14ac:dyDescent="0.3">
      <c r="A361" s="299" t="s">
        <v>494</v>
      </c>
      <c r="B361" s="300">
        <v>16</v>
      </c>
      <c r="C361" s="299" t="s">
        <v>35</v>
      </c>
      <c r="D361" s="299" t="s">
        <v>92</v>
      </c>
      <c r="E361" s="301">
        <v>14.999999999999998</v>
      </c>
      <c r="F361" s="299" t="s">
        <v>188</v>
      </c>
    </row>
    <row r="362" spans="1:6" x14ac:dyDescent="0.3">
      <c r="A362" s="299" t="s">
        <v>494</v>
      </c>
      <c r="B362" s="300">
        <v>16</v>
      </c>
      <c r="C362" s="299" t="s">
        <v>35</v>
      </c>
      <c r="D362" s="299" t="s">
        <v>92</v>
      </c>
      <c r="E362" s="301">
        <v>1612.090909090909</v>
      </c>
      <c r="F362" s="299" t="s">
        <v>77</v>
      </c>
    </row>
    <row r="363" spans="1:6" x14ac:dyDescent="0.3">
      <c r="A363" s="299" t="s">
        <v>494</v>
      </c>
      <c r="B363" s="300">
        <v>16</v>
      </c>
      <c r="C363" s="299" t="s">
        <v>36</v>
      </c>
      <c r="D363" s="299" t="s">
        <v>91</v>
      </c>
      <c r="E363" s="301">
        <v>346.4545454545455</v>
      </c>
      <c r="F363" s="299" t="s">
        <v>187</v>
      </c>
    </row>
    <row r="364" spans="1:6" x14ac:dyDescent="0.3">
      <c r="A364" s="299" t="s">
        <v>494</v>
      </c>
      <c r="B364" s="300">
        <v>16</v>
      </c>
      <c r="C364" s="299" t="s">
        <v>36</v>
      </c>
      <c r="D364" s="299" t="s">
        <v>91</v>
      </c>
      <c r="E364" s="301">
        <v>12.27272727272727</v>
      </c>
      <c r="F364" s="299" t="s">
        <v>79</v>
      </c>
    </row>
    <row r="365" spans="1:6" x14ac:dyDescent="0.3">
      <c r="A365" s="299" t="s">
        <v>494</v>
      </c>
      <c r="B365" s="300">
        <v>16</v>
      </c>
      <c r="C365" s="299" t="s">
        <v>36</v>
      </c>
      <c r="D365" s="299" t="s">
        <v>91</v>
      </c>
      <c r="E365" s="301">
        <v>890.90909090909099</v>
      </c>
      <c r="F365" s="299" t="s">
        <v>78</v>
      </c>
    </row>
    <row r="366" spans="1:6" x14ac:dyDescent="0.3">
      <c r="A366" s="299" t="s">
        <v>494</v>
      </c>
      <c r="B366" s="300">
        <v>16</v>
      </c>
      <c r="C366" s="299" t="s">
        <v>36</v>
      </c>
      <c r="D366" s="299" t="s">
        <v>91</v>
      </c>
      <c r="E366" s="301">
        <v>8.9545454545454533</v>
      </c>
      <c r="F366" s="299" t="s">
        <v>188</v>
      </c>
    </row>
    <row r="367" spans="1:6" x14ac:dyDescent="0.3">
      <c r="A367" s="299" t="s">
        <v>494</v>
      </c>
      <c r="B367" s="300">
        <v>16</v>
      </c>
      <c r="C367" s="299" t="s">
        <v>36</v>
      </c>
      <c r="D367" s="299" t="s">
        <v>91</v>
      </c>
      <c r="E367" s="301">
        <v>2893.2272727272725</v>
      </c>
      <c r="F367" s="299" t="s">
        <v>77</v>
      </c>
    </row>
    <row r="368" spans="1:6" x14ac:dyDescent="0.3">
      <c r="A368" s="299" t="s">
        <v>494</v>
      </c>
      <c r="B368" s="300">
        <v>16</v>
      </c>
      <c r="C368" s="299" t="s">
        <v>36</v>
      </c>
      <c r="D368" s="299" t="s">
        <v>92</v>
      </c>
      <c r="E368" s="301">
        <v>319.81818181818181</v>
      </c>
      <c r="F368" s="299" t="s">
        <v>187</v>
      </c>
    </row>
    <row r="369" spans="1:6" x14ac:dyDescent="0.3">
      <c r="A369" s="299" t="s">
        <v>494</v>
      </c>
      <c r="B369" s="300">
        <v>16</v>
      </c>
      <c r="C369" s="299" t="s">
        <v>36</v>
      </c>
      <c r="D369" s="299" t="s">
        <v>92</v>
      </c>
      <c r="E369" s="301">
        <v>0.95454545454545425</v>
      </c>
      <c r="F369" s="299" t="s">
        <v>79</v>
      </c>
    </row>
    <row r="370" spans="1:6" x14ac:dyDescent="0.3">
      <c r="A370" s="299" t="s">
        <v>494</v>
      </c>
      <c r="B370" s="300">
        <v>16</v>
      </c>
      <c r="C370" s="299" t="s">
        <v>36</v>
      </c>
      <c r="D370" s="299" t="s">
        <v>92</v>
      </c>
      <c r="E370" s="301">
        <v>839.5454545454545</v>
      </c>
      <c r="F370" s="299" t="s">
        <v>78</v>
      </c>
    </row>
    <row r="371" spans="1:6" x14ac:dyDescent="0.3">
      <c r="A371" s="299" t="s">
        <v>494</v>
      </c>
      <c r="B371" s="300">
        <v>16</v>
      </c>
      <c r="C371" s="299" t="s">
        <v>36</v>
      </c>
      <c r="D371" s="299" t="s">
        <v>92</v>
      </c>
      <c r="E371" s="301">
        <v>8.545454545454545</v>
      </c>
      <c r="F371" s="299" t="s">
        <v>188</v>
      </c>
    </row>
    <row r="372" spans="1:6" x14ac:dyDescent="0.3">
      <c r="A372" s="299" t="s">
        <v>494</v>
      </c>
      <c r="B372" s="300">
        <v>16</v>
      </c>
      <c r="C372" s="299" t="s">
        <v>36</v>
      </c>
      <c r="D372" s="299" t="s">
        <v>92</v>
      </c>
      <c r="E372" s="301">
        <v>2203.227272727273</v>
      </c>
      <c r="F372" s="299" t="s">
        <v>77</v>
      </c>
    </row>
    <row r="373" spans="1:6" x14ac:dyDescent="0.3">
      <c r="A373" s="299" t="s">
        <v>494</v>
      </c>
      <c r="B373" s="300">
        <v>17</v>
      </c>
      <c r="C373" s="299" t="s">
        <v>35</v>
      </c>
      <c r="D373" s="299" t="s">
        <v>91</v>
      </c>
      <c r="E373" s="301">
        <v>1920.5454545454545</v>
      </c>
      <c r="F373" s="299" t="s">
        <v>187</v>
      </c>
    </row>
    <row r="374" spans="1:6" x14ac:dyDescent="0.3">
      <c r="A374" s="299" t="s">
        <v>494</v>
      </c>
      <c r="B374" s="300">
        <v>17</v>
      </c>
      <c r="C374" s="299" t="s">
        <v>35</v>
      </c>
      <c r="D374" s="299" t="s">
        <v>91</v>
      </c>
      <c r="E374" s="301">
        <v>0.99999999999999967</v>
      </c>
      <c r="F374" s="299" t="s">
        <v>81</v>
      </c>
    </row>
    <row r="375" spans="1:6" x14ac:dyDescent="0.3">
      <c r="A375" s="299" t="s">
        <v>494</v>
      </c>
      <c r="B375" s="300">
        <v>17</v>
      </c>
      <c r="C375" s="299" t="s">
        <v>35</v>
      </c>
      <c r="D375" s="299" t="s">
        <v>91</v>
      </c>
      <c r="E375" s="301">
        <v>5.3636363636363624</v>
      </c>
      <c r="F375" s="299" t="s">
        <v>80</v>
      </c>
    </row>
    <row r="376" spans="1:6" x14ac:dyDescent="0.3">
      <c r="A376" s="299" t="s">
        <v>494</v>
      </c>
      <c r="B376" s="300">
        <v>17</v>
      </c>
      <c r="C376" s="299" t="s">
        <v>35</v>
      </c>
      <c r="D376" s="299" t="s">
        <v>91</v>
      </c>
      <c r="E376" s="301">
        <v>1812.4545454545457</v>
      </c>
      <c r="F376" s="299" t="s">
        <v>79</v>
      </c>
    </row>
    <row r="377" spans="1:6" x14ac:dyDescent="0.3">
      <c r="A377" s="299" t="s">
        <v>494</v>
      </c>
      <c r="B377" s="300">
        <v>17</v>
      </c>
      <c r="C377" s="299" t="s">
        <v>35</v>
      </c>
      <c r="D377" s="299" t="s">
        <v>91</v>
      </c>
      <c r="E377" s="301">
        <v>80.909090909090907</v>
      </c>
      <c r="F377" s="299" t="s">
        <v>78</v>
      </c>
    </row>
    <row r="378" spans="1:6" x14ac:dyDescent="0.3">
      <c r="A378" s="299" t="s">
        <v>494</v>
      </c>
      <c r="B378" s="300">
        <v>17</v>
      </c>
      <c r="C378" s="299" t="s">
        <v>35</v>
      </c>
      <c r="D378" s="299" t="s">
        <v>91</v>
      </c>
      <c r="E378" s="301">
        <v>0.99999999999999967</v>
      </c>
      <c r="F378" s="299" t="s">
        <v>188</v>
      </c>
    </row>
    <row r="379" spans="1:6" x14ac:dyDescent="0.3">
      <c r="A379" s="299" t="s">
        <v>494</v>
      </c>
      <c r="B379" s="300">
        <v>17</v>
      </c>
      <c r="C379" s="299" t="s">
        <v>35</v>
      </c>
      <c r="D379" s="299" t="s">
        <v>91</v>
      </c>
      <c r="E379" s="301">
        <v>14384.954545454544</v>
      </c>
      <c r="F379" s="299" t="s">
        <v>77</v>
      </c>
    </row>
    <row r="380" spans="1:6" x14ac:dyDescent="0.3">
      <c r="A380" s="299" t="s">
        <v>494</v>
      </c>
      <c r="B380" s="300">
        <v>17</v>
      </c>
      <c r="C380" s="299" t="s">
        <v>35</v>
      </c>
      <c r="D380" s="299" t="s">
        <v>92</v>
      </c>
      <c r="E380" s="301">
        <v>1584.8181818181818</v>
      </c>
      <c r="F380" s="299" t="s">
        <v>187</v>
      </c>
    </row>
    <row r="381" spans="1:6" x14ac:dyDescent="0.3">
      <c r="A381" s="299" t="s">
        <v>494</v>
      </c>
      <c r="B381" s="300">
        <v>17</v>
      </c>
      <c r="C381" s="299" t="s">
        <v>35</v>
      </c>
      <c r="D381" s="299" t="s">
        <v>92</v>
      </c>
      <c r="E381" s="301">
        <v>2.2727272727272716</v>
      </c>
      <c r="F381" s="299" t="s">
        <v>81</v>
      </c>
    </row>
    <row r="382" spans="1:6" x14ac:dyDescent="0.3">
      <c r="A382" s="299" t="s">
        <v>494</v>
      </c>
      <c r="B382" s="300">
        <v>17</v>
      </c>
      <c r="C382" s="299" t="s">
        <v>35</v>
      </c>
      <c r="D382" s="299" t="s">
        <v>92</v>
      </c>
      <c r="E382" s="301">
        <v>4.9999999999999991</v>
      </c>
      <c r="F382" s="299" t="s">
        <v>80</v>
      </c>
    </row>
    <row r="383" spans="1:6" x14ac:dyDescent="0.3">
      <c r="A383" s="299" t="s">
        <v>494</v>
      </c>
      <c r="B383" s="300">
        <v>17</v>
      </c>
      <c r="C383" s="299" t="s">
        <v>35</v>
      </c>
      <c r="D383" s="299" t="s">
        <v>92</v>
      </c>
      <c r="E383" s="301">
        <v>221.81818181818181</v>
      </c>
      <c r="F383" s="299" t="s">
        <v>79</v>
      </c>
    </row>
    <row r="384" spans="1:6" x14ac:dyDescent="0.3">
      <c r="A384" s="299" t="s">
        <v>494</v>
      </c>
      <c r="B384" s="300">
        <v>17</v>
      </c>
      <c r="C384" s="299" t="s">
        <v>35</v>
      </c>
      <c r="D384" s="299" t="s">
        <v>92</v>
      </c>
      <c r="E384" s="301">
        <v>55.909090909090921</v>
      </c>
      <c r="F384" s="299" t="s">
        <v>78</v>
      </c>
    </row>
    <row r="385" spans="1:6" x14ac:dyDescent="0.3">
      <c r="A385" s="299" t="s">
        <v>494</v>
      </c>
      <c r="B385" s="300">
        <v>17</v>
      </c>
      <c r="C385" s="299" t="s">
        <v>35</v>
      </c>
      <c r="D385" s="299" t="s">
        <v>92</v>
      </c>
      <c r="E385" s="301">
        <v>5.9999999999999964</v>
      </c>
      <c r="F385" s="299" t="s">
        <v>188</v>
      </c>
    </row>
    <row r="386" spans="1:6" x14ac:dyDescent="0.3">
      <c r="A386" s="299" t="s">
        <v>494</v>
      </c>
      <c r="B386" s="300">
        <v>17</v>
      </c>
      <c r="C386" s="299" t="s">
        <v>35</v>
      </c>
      <c r="D386" s="299" t="s">
        <v>92</v>
      </c>
      <c r="E386" s="301">
        <v>5257.8636363636351</v>
      </c>
      <c r="F386" s="299" t="s">
        <v>77</v>
      </c>
    </row>
    <row r="387" spans="1:6" x14ac:dyDescent="0.3">
      <c r="A387" s="299" t="s">
        <v>494</v>
      </c>
      <c r="B387" s="300">
        <v>17</v>
      </c>
      <c r="C387" s="299" t="s">
        <v>36</v>
      </c>
      <c r="D387" s="299" t="s">
        <v>91</v>
      </c>
      <c r="E387" s="301">
        <v>3612.6363636363635</v>
      </c>
      <c r="F387" s="299" t="s">
        <v>187</v>
      </c>
    </row>
    <row r="388" spans="1:6" x14ac:dyDescent="0.3">
      <c r="A388" s="299" t="s">
        <v>494</v>
      </c>
      <c r="B388" s="300">
        <v>17</v>
      </c>
      <c r="C388" s="299" t="s">
        <v>36</v>
      </c>
      <c r="D388" s="299" t="s">
        <v>91</v>
      </c>
      <c r="E388" s="301">
        <v>2.9999999999999982</v>
      </c>
      <c r="F388" s="299" t="s">
        <v>81</v>
      </c>
    </row>
    <row r="389" spans="1:6" x14ac:dyDescent="0.3">
      <c r="A389" s="299" t="s">
        <v>494</v>
      </c>
      <c r="B389" s="300">
        <v>17</v>
      </c>
      <c r="C389" s="299" t="s">
        <v>36</v>
      </c>
      <c r="D389" s="299" t="s">
        <v>91</v>
      </c>
      <c r="E389" s="301">
        <v>61.500000000000007</v>
      </c>
      <c r="F389" s="299" t="s">
        <v>80</v>
      </c>
    </row>
    <row r="390" spans="1:6" x14ac:dyDescent="0.3">
      <c r="A390" s="299" t="s">
        <v>494</v>
      </c>
      <c r="B390" s="300">
        <v>17</v>
      </c>
      <c r="C390" s="299" t="s">
        <v>36</v>
      </c>
      <c r="D390" s="299" t="s">
        <v>91</v>
      </c>
      <c r="E390" s="301">
        <v>278.40909090909088</v>
      </c>
      <c r="F390" s="299" t="s">
        <v>79</v>
      </c>
    </row>
    <row r="391" spans="1:6" x14ac:dyDescent="0.3">
      <c r="A391" s="299" t="s">
        <v>494</v>
      </c>
      <c r="B391" s="300">
        <v>17</v>
      </c>
      <c r="C391" s="299" t="s">
        <v>36</v>
      </c>
      <c r="D391" s="299" t="s">
        <v>91</v>
      </c>
      <c r="E391" s="301">
        <v>1943.8181818181818</v>
      </c>
      <c r="F391" s="299" t="s">
        <v>78</v>
      </c>
    </row>
    <row r="392" spans="1:6" x14ac:dyDescent="0.3">
      <c r="A392" s="299" t="s">
        <v>494</v>
      </c>
      <c r="B392" s="300">
        <v>17</v>
      </c>
      <c r="C392" s="299" t="s">
        <v>36</v>
      </c>
      <c r="D392" s="299" t="s">
        <v>91</v>
      </c>
      <c r="E392" s="301">
        <v>3.9545454545454533</v>
      </c>
      <c r="F392" s="299" t="s">
        <v>188</v>
      </c>
    </row>
    <row r="393" spans="1:6" x14ac:dyDescent="0.3">
      <c r="A393" s="299" t="s">
        <v>494</v>
      </c>
      <c r="B393" s="300">
        <v>17</v>
      </c>
      <c r="C393" s="299" t="s">
        <v>36</v>
      </c>
      <c r="D393" s="299" t="s">
        <v>91</v>
      </c>
      <c r="E393" s="301">
        <v>25858.227272727272</v>
      </c>
      <c r="F393" s="299" t="s">
        <v>77</v>
      </c>
    </row>
    <row r="394" spans="1:6" x14ac:dyDescent="0.3">
      <c r="A394" s="299" t="s">
        <v>494</v>
      </c>
      <c r="B394" s="300">
        <v>17</v>
      </c>
      <c r="C394" s="299" t="s">
        <v>36</v>
      </c>
      <c r="D394" s="299" t="s">
        <v>92</v>
      </c>
      <c r="E394" s="301">
        <v>2767.818181818182</v>
      </c>
      <c r="F394" s="299" t="s">
        <v>187</v>
      </c>
    </row>
    <row r="395" spans="1:6" x14ac:dyDescent="0.3">
      <c r="A395" s="299" t="s">
        <v>494</v>
      </c>
      <c r="B395" s="300">
        <v>17</v>
      </c>
      <c r="C395" s="299" t="s">
        <v>36</v>
      </c>
      <c r="D395" s="299" t="s">
        <v>92</v>
      </c>
      <c r="E395" s="301">
        <v>4.9999999999999991</v>
      </c>
      <c r="F395" s="299" t="s">
        <v>81</v>
      </c>
    </row>
    <row r="396" spans="1:6" x14ac:dyDescent="0.3">
      <c r="A396" s="299" t="s">
        <v>494</v>
      </c>
      <c r="B396" s="300">
        <v>17</v>
      </c>
      <c r="C396" s="299" t="s">
        <v>36</v>
      </c>
      <c r="D396" s="299" t="s">
        <v>92</v>
      </c>
      <c r="E396" s="301">
        <v>13.954545454545455</v>
      </c>
      <c r="F396" s="299" t="s">
        <v>80</v>
      </c>
    </row>
    <row r="397" spans="1:6" x14ac:dyDescent="0.3">
      <c r="A397" s="299" t="s">
        <v>494</v>
      </c>
      <c r="B397" s="300">
        <v>17</v>
      </c>
      <c r="C397" s="299" t="s">
        <v>36</v>
      </c>
      <c r="D397" s="299" t="s">
        <v>92</v>
      </c>
      <c r="E397" s="301">
        <v>22.818181818181824</v>
      </c>
      <c r="F397" s="299" t="s">
        <v>79</v>
      </c>
    </row>
    <row r="398" spans="1:6" x14ac:dyDescent="0.3">
      <c r="A398" s="299" t="s">
        <v>494</v>
      </c>
      <c r="B398" s="300">
        <v>17</v>
      </c>
      <c r="C398" s="299" t="s">
        <v>36</v>
      </c>
      <c r="D398" s="299" t="s">
        <v>92</v>
      </c>
      <c r="E398" s="301">
        <v>126.09090909090905</v>
      </c>
      <c r="F398" s="299" t="s">
        <v>78</v>
      </c>
    </row>
    <row r="399" spans="1:6" x14ac:dyDescent="0.3">
      <c r="A399" s="299" t="s">
        <v>494</v>
      </c>
      <c r="B399" s="300">
        <v>17</v>
      </c>
      <c r="C399" s="299" t="s">
        <v>36</v>
      </c>
      <c r="D399" s="299" t="s">
        <v>92</v>
      </c>
      <c r="E399" s="301">
        <v>4.9999999999999991</v>
      </c>
      <c r="F399" s="299" t="s">
        <v>188</v>
      </c>
    </row>
    <row r="400" spans="1:6" x14ac:dyDescent="0.3">
      <c r="A400" s="299" t="s">
        <v>494</v>
      </c>
      <c r="B400" s="300">
        <v>17</v>
      </c>
      <c r="C400" s="299" t="s">
        <v>36</v>
      </c>
      <c r="D400" s="299" t="s">
        <v>92</v>
      </c>
      <c r="E400" s="301">
        <v>6172.272727272727</v>
      </c>
      <c r="F400" s="299" t="s">
        <v>77</v>
      </c>
    </row>
    <row r="401" spans="1:6" x14ac:dyDescent="0.3">
      <c r="A401" s="299" t="s">
        <v>494</v>
      </c>
      <c r="B401" s="300">
        <v>18</v>
      </c>
      <c r="C401" s="299" t="s">
        <v>35</v>
      </c>
      <c r="D401" s="299" t="s">
        <v>91</v>
      </c>
      <c r="E401" s="301">
        <v>1495.1363636363637</v>
      </c>
      <c r="F401" s="299" t="s">
        <v>187</v>
      </c>
    </row>
    <row r="402" spans="1:6" x14ac:dyDescent="0.3">
      <c r="A402" s="299" t="s">
        <v>494</v>
      </c>
      <c r="B402" s="300">
        <v>18</v>
      </c>
      <c r="C402" s="299" t="s">
        <v>35</v>
      </c>
      <c r="D402" s="299" t="s">
        <v>91</v>
      </c>
      <c r="E402" s="301">
        <v>1119.7727272727273</v>
      </c>
      <c r="F402" s="299" t="s">
        <v>79</v>
      </c>
    </row>
    <row r="403" spans="1:6" x14ac:dyDescent="0.3">
      <c r="A403" s="299" t="s">
        <v>494</v>
      </c>
      <c r="B403" s="300">
        <v>18</v>
      </c>
      <c r="C403" s="299" t="s">
        <v>35</v>
      </c>
      <c r="D403" s="299" t="s">
        <v>91</v>
      </c>
      <c r="E403" s="301">
        <v>1158.227272727273</v>
      </c>
      <c r="F403" s="299" t="s">
        <v>78</v>
      </c>
    </row>
    <row r="404" spans="1:6" x14ac:dyDescent="0.3">
      <c r="A404" s="299" t="s">
        <v>494</v>
      </c>
      <c r="B404" s="300">
        <v>18</v>
      </c>
      <c r="C404" s="299" t="s">
        <v>35</v>
      </c>
      <c r="D404" s="299" t="s">
        <v>91</v>
      </c>
      <c r="E404" s="301">
        <v>71.727272727272705</v>
      </c>
      <c r="F404" s="299" t="s">
        <v>188</v>
      </c>
    </row>
    <row r="405" spans="1:6" x14ac:dyDescent="0.3">
      <c r="A405" s="299" t="s">
        <v>494</v>
      </c>
      <c r="B405" s="300">
        <v>18</v>
      </c>
      <c r="C405" s="299" t="s">
        <v>35</v>
      </c>
      <c r="D405" s="299" t="s">
        <v>91</v>
      </c>
      <c r="E405" s="301">
        <v>3987.9545454545455</v>
      </c>
      <c r="F405" s="299" t="s">
        <v>77</v>
      </c>
    </row>
    <row r="406" spans="1:6" x14ac:dyDescent="0.3">
      <c r="A406" s="299" t="s">
        <v>494</v>
      </c>
      <c r="B406" s="300">
        <v>18</v>
      </c>
      <c r="C406" s="299" t="s">
        <v>35</v>
      </c>
      <c r="D406" s="299" t="s">
        <v>92</v>
      </c>
      <c r="E406" s="301">
        <v>723.45454545454538</v>
      </c>
      <c r="F406" s="299" t="s">
        <v>187</v>
      </c>
    </row>
    <row r="407" spans="1:6" x14ac:dyDescent="0.3">
      <c r="A407" s="299" t="s">
        <v>494</v>
      </c>
      <c r="B407" s="300">
        <v>18</v>
      </c>
      <c r="C407" s="299" t="s">
        <v>35</v>
      </c>
      <c r="D407" s="299" t="s">
        <v>92</v>
      </c>
      <c r="E407" s="301">
        <v>0.99999999999999967</v>
      </c>
      <c r="F407" s="299" t="s">
        <v>80</v>
      </c>
    </row>
    <row r="408" spans="1:6" x14ac:dyDescent="0.3">
      <c r="A408" s="299" t="s">
        <v>494</v>
      </c>
      <c r="B408" s="300">
        <v>18</v>
      </c>
      <c r="C408" s="299" t="s">
        <v>35</v>
      </c>
      <c r="D408" s="299" t="s">
        <v>92</v>
      </c>
      <c r="E408" s="301">
        <v>101.00000000000003</v>
      </c>
      <c r="F408" s="299" t="s">
        <v>79</v>
      </c>
    </row>
    <row r="409" spans="1:6" x14ac:dyDescent="0.3">
      <c r="A409" s="299" t="s">
        <v>494</v>
      </c>
      <c r="B409" s="300">
        <v>18</v>
      </c>
      <c r="C409" s="299" t="s">
        <v>35</v>
      </c>
      <c r="D409" s="299" t="s">
        <v>92</v>
      </c>
      <c r="E409" s="301">
        <v>743.40909090909122</v>
      </c>
      <c r="F409" s="299" t="s">
        <v>78</v>
      </c>
    </row>
    <row r="410" spans="1:6" x14ac:dyDescent="0.3">
      <c r="A410" s="299" t="s">
        <v>494</v>
      </c>
      <c r="B410" s="300">
        <v>18</v>
      </c>
      <c r="C410" s="299" t="s">
        <v>35</v>
      </c>
      <c r="D410" s="299" t="s">
        <v>92</v>
      </c>
      <c r="E410" s="301">
        <v>73.227272727272734</v>
      </c>
      <c r="F410" s="299" t="s">
        <v>188</v>
      </c>
    </row>
    <row r="411" spans="1:6" x14ac:dyDescent="0.3">
      <c r="A411" s="299" t="s">
        <v>494</v>
      </c>
      <c r="B411" s="300">
        <v>18</v>
      </c>
      <c r="C411" s="299" t="s">
        <v>35</v>
      </c>
      <c r="D411" s="299" t="s">
        <v>92</v>
      </c>
      <c r="E411" s="301">
        <v>2137.136363636364</v>
      </c>
      <c r="F411" s="299" t="s">
        <v>77</v>
      </c>
    </row>
    <row r="412" spans="1:6" x14ac:dyDescent="0.3">
      <c r="A412" s="299" t="s">
        <v>494</v>
      </c>
      <c r="B412" s="300">
        <v>18</v>
      </c>
      <c r="C412" s="299" t="s">
        <v>36</v>
      </c>
      <c r="D412" s="299" t="s">
        <v>91</v>
      </c>
      <c r="E412" s="301">
        <v>2254.2727272727275</v>
      </c>
      <c r="F412" s="299" t="s">
        <v>187</v>
      </c>
    </row>
    <row r="413" spans="1:6" x14ac:dyDescent="0.3">
      <c r="A413" s="299" t="s">
        <v>494</v>
      </c>
      <c r="B413" s="300">
        <v>18</v>
      </c>
      <c r="C413" s="299" t="s">
        <v>36</v>
      </c>
      <c r="D413" s="299" t="s">
        <v>91</v>
      </c>
      <c r="E413" s="301">
        <v>5.2272727272727266</v>
      </c>
      <c r="F413" s="299" t="s">
        <v>80</v>
      </c>
    </row>
    <row r="414" spans="1:6" x14ac:dyDescent="0.3">
      <c r="A414" s="299" t="s">
        <v>494</v>
      </c>
      <c r="B414" s="300">
        <v>18</v>
      </c>
      <c r="C414" s="299" t="s">
        <v>36</v>
      </c>
      <c r="D414" s="299" t="s">
        <v>91</v>
      </c>
      <c r="E414" s="301">
        <v>73.999999999999986</v>
      </c>
      <c r="F414" s="299" t="s">
        <v>79</v>
      </c>
    </row>
    <row r="415" spans="1:6" x14ac:dyDescent="0.3">
      <c r="A415" s="299" t="s">
        <v>494</v>
      </c>
      <c r="B415" s="300">
        <v>18</v>
      </c>
      <c r="C415" s="299" t="s">
        <v>36</v>
      </c>
      <c r="D415" s="299" t="s">
        <v>91</v>
      </c>
      <c r="E415" s="301">
        <v>3653.454545454546</v>
      </c>
      <c r="F415" s="299" t="s">
        <v>78</v>
      </c>
    </row>
    <row r="416" spans="1:6" x14ac:dyDescent="0.3">
      <c r="A416" s="299" t="s">
        <v>494</v>
      </c>
      <c r="B416" s="300">
        <v>18</v>
      </c>
      <c r="C416" s="299" t="s">
        <v>36</v>
      </c>
      <c r="D416" s="299" t="s">
        <v>91</v>
      </c>
      <c r="E416" s="301">
        <v>121.90909090909092</v>
      </c>
      <c r="F416" s="299" t="s">
        <v>188</v>
      </c>
    </row>
    <row r="417" spans="1:6" x14ac:dyDescent="0.3">
      <c r="A417" s="299" t="s">
        <v>494</v>
      </c>
      <c r="B417" s="300">
        <v>18</v>
      </c>
      <c r="C417" s="299" t="s">
        <v>36</v>
      </c>
      <c r="D417" s="299" t="s">
        <v>91</v>
      </c>
      <c r="E417" s="301">
        <v>5283.318181818182</v>
      </c>
      <c r="F417" s="299" t="s">
        <v>77</v>
      </c>
    </row>
    <row r="418" spans="1:6" x14ac:dyDescent="0.3">
      <c r="A418" s="299" t="s">
        <v>494</v>
      </c>
      <c r="B418" s="300">
        <v>18</v>
      </c>
      <c r="C418" s="299" t="s">
        <v>36</v>
      </c>
      <c r="D418" s="299" t="s">
        <v>92</v>
      </c>
      <c r="E418" s="301">
        <v>1047.1818181818182</v>
      </c>
      <c r="F418" s="299" t="s">
        <v>187</v>
      </c>
    </row>
    <row r="419" spans="1:6" x14ac:dyDescent="0.3">
      <c r="A419" s="299" t="s">
        <v>494</v>
      </c>
      <c r="B419" s="300">
        <v>18</v>
      </c>
      <c r="C419" s="299" t="s">
        <v>36</v>
      </c>
      <c r="D419" s="299" t="s">
        <v>92</v>
      </c>
      <c r="E419" s="301">
        <v>0.13636363636363635</v>
      </c>
      <c r="F419" s="299" t="s">
        <v>81</v>
      </c>
    </row>
    <row r="420" spans="1:6" x14ac:dyDescent="0.3">
      <c r="A420" s="299" t="s">
        <v>494</v>
      </c>
      <c r="B420" s="300">
        <v>18</v>
      </c>
      <c r="C420" s="299" t="s">
        <v>36</v>
      </c>
      <c r="D420" s="299" t="s">
        <v>92</v>
      </c>
      <c r="E420" s="301">
        <v>1.9999999999999993</v>
      </c>
      <c r="F420" s="299" t="s">
        <v>80</v>
      </c>
    </row>
    <row r="421" spans="1:6" x14ac:dyDescent="0.3">
      <c r="A421" s="299" t="s">
        <v>494</v>
      </c>
      <c r="B421" s="300">
        <v>18</v>
      </c>
      <c r="C421" s="299" t="s">
        <v>36</v>
      </c>
      <c r="D421" s="299" t="s">
        <v>92</v>
      </c>
      <c r="E421" s="301">
        <v>5.5909090909090899</v>
      </c>
      <c r="F421" s="299" t="s">
        <v>79</v>
      </c>
    </row>
    <row r="422" spans="1:6" x14ac:dyDescent="0.3">
      <c r="A422" s="299" t="s">
        <v>494</v>
      </c>
      <c r="B422" s="300">
        <v>18</v>
      </c>
      <c r="C422" s="299" t="s">
        <v>36</v>
      </c>
      <c r="D422" s="299" t="s">
        <v>92</v>
      </c>
      <c r="E422" s="301">
        <v>727.09090909090924</v>
      </c>
      <c r="F422" s="299" t="s">
        <v>78</v>
      </c>
    </row>
    <row r="423" spans="1:6" x14ac:dyDescent="0.3">
      <c r="A423" s="299" t="s">
        <v>494</v>
      </c>
      <c r="B423" s="300">
        <v>18</v>
      </c>
      <c r="C423" s="299" t="s">
        <v>36</v>
      </c>
      <c r="D423" s="299" t="s">
        <v>92</v>
      </c>
      <c r="E423" s="301">
        <v>76.590909090909093</v>
      </c>
      <c r="F423" s="299" t="s">
        <v>188</v>
      </c>
    </row>
    <row r="424" spans="1:6" x14ac:dyDescent="0.3">
      <c r="A424" s="299" t="s">
        <v>494</v>
      </c>
      <c r="B424" s="300">
        <v>18</v>
      </c>
      <c r="C424" s="299" t="s">
        <v>36</v>
      </c>
      <c r="D424" s="299" t="s">
        <v>92</v>
      </c>
      <c r="E424" s="301">
        <v>2118.409090909091</v>
      </c>
      <c r="F424" s="299" t="s">
        <v>77</v>
      </c>
    </row>
    <row r="425" spans="1:6" x14ac:dyDescent="0.3">
      <c r="A425" s="299" t="s">
        <v>494</v>
      </c>
      <c r="B425" s="300">
        <v>19</v>
      </c>
      <c r="C425" s="299" t="s">
        <v>35</v>
      </c>
      <c r="D425" s="299" t="s">
        <v>91</v>
      </c>
      <c r="E425" s="301">
        <v>425.18181818181819</v>
      </c>
      <c r="F425" s="299" t="s">
        <v>187</v>
      </c>
    </row>
    <row r="426" spans="1:6" x14ac:dyDescent="0.3">
      <c r="A426" s="299" t="s">
        <v>494</v>
      </c>
      <c r="B426" s="300">
        <v>19</v>
      </c>
      <c r="C426" s="299" t="s">
        <v>35</v>
      </c>
      <c r="D426" s="299" t="s">
        <v>91</v>
      </c>
      <c r="E426" s="301">
        <v>423.18181818181819</v>
      </c>
      <c r="F426" s="299" t="s">
        <v>79</v>
      </c>
    </row>
    <row r="427" spans="1:6" x14ac:dyDescent="0.3">
      <c r="A427" s="299" t="s">
        <v>494</v>
      </c>
      <c r="B427" s="300">
        <v>19</v>
      </c>
      <c r="C427" s="299" t="s">
        <v>35</v>
      </c>
      <c r="D427" s="299" t="s">
        <v>91</v>
      </c>
      <c r="E427" s="301">
        <v>14.045454545454549</v>
      </c>
      <c r="F427" s="299" t="s">
        <v>78</v>
      </c>
    </row>
    <row r="428" spans="1:6" x14ac:dyDescent="0.3">
      <c r="A428" s="299" t="s">
        <v>494</v>
      </c>
      <c r="B428" s="300">
        <v>19</v>
      </c>
      <c r="C428" s="299" t="s">
        <v>35</v>
      </c>
      <c r="D428" s="299" t="s">
        <v>91</v>
      </c>
      <c r="E428" s="301">
        <v>8.9999999999999982</v>
      </c>
      <c r="F428" s="299" t="s">
        <v>188</v>
      </c>
    </row>
    <row r="429" spans="1:6" x14ac:dyDescent="0.3">
      <c r="A429" s="299" t="s">
        <v>494</v>
      </c>
      <c r="B429" s="300">
        <v>19</v>
      </c>
      <c r="C429" s="299" t="s">
        <v>35</v>
      </c>
      <c r="D429" s="299" t="s">
        <v>91</v>
      </c>
      <c r="E429" s="301">
        <v>2892.5</v>
      </c>
      <c r="F429" s="299" t="s">
        <v>77</v>
      </c>
    </row>
    <row r="430" spans="1:6" x14ac:dyDescent="0.3">
      <c r="A430" s="299" t="s">
        <v>494</v>
      </c>
      <c r="B430" s="300">
        <v>19</v>
      </c>
      <c r="C430" s="299" t="s">
        <v>35</v>
      </c>
      <c r="D430" s="299" t="s">
        <v>92</v>
      </c>
      <c r="E430" s="301">
        <v>354.90909090909093</v>
      </c>
      <c r="F430" s="299" t="s">
        <v>187</v>
      </c>
    </row>
    <row r="431" spans="1:6" x14ac:dyDescent="0.3">
      <c r="A431" s="299" t="s">
        <v>494</v>
      </c>
      <c r="B431" s="300">
        <v>19</v>
      </c>
      <c r="C431" s="299" t="s">
        <v>35</v>
      </c>
      <c r="D431" s="299" t="s">
        <v>92</v>
      </c>
      <c r="E431" s="301">
        <v>300.63636363636357</v>
      </c>
      <c r="F431" s="299" t="s">
        <v>79</v>
      </c>
    </row>
    <row r="432" spans="1:6" x14ac:dyDescent="0.3">
      <c r="A432" s="299" t="s">
        <v>494</v>
      </c>
      <c r="B432" s="300">
        <v>19</v>
      </c>
      <c r="C432" s="299" t="s">
        <v>35</v>
      </c>
      <c r="D432" s="299" t="s">
        <v>92</v>
      </c>
      <c r="E432" s="301">
        <v>32.409090909090907</v>
      </c>
      <c r="F432" s="299" t="s">
        <v>78</v>
      </c>
    </row>
    <row r="433" spans="1:6" x14ac:dyDescent="0.3">
      <c r="A433" s="299" t="s">
        <v>494</v>
      </c>
      <c r="B433" s="300">
        <v>19</v>
      </c>
      <c r="C433" s="299" t="s">
        <v>35</v>
      </c>
      <c r="D433" s="299" t="s">
        <v>92</v>
      </c>
      <c r="E433" s="301">
        <v>1.9999999999999993</v>
      </c>
      <c r="F433" s="299" t="s">
        <v>188</v>
      </c>
    </row>
    <row r="434" spans="1:6" x14ac:dyDescent="0.3">
      <c r="A434" s="299" t="s">
        <v>494</v>
      </c>
      <c r="B434" s="300">
        <v>19</v>
      </c>
      <c r="C434" s="299" t="s">
        <v>35</v>
      </c>
      <c r="D434" s="299" t="s">
        <v>92</v>
      </c>
      <c r="E434" s="301">
        <v>2693.045454545454</v>
      </c>
      <c r="F434" s="299" t="s">
        <v>77</v>
      </c>
    </row>
    <row r="435" spans="1:6" x14ac:dyDescent="0.3">
      <c r="A435" s="299" t="s">
        <v>494</v>
      </c>
      <c r="B435" s="300">
        <v>19</v>
      </c>
      <c r="C435" s="299" t="s">
        <v>36</v>
      </c>
      <c r="D435" s="299" t="s">
        <v>91</v>
      </c>
      <c r="E435" s="301">
        <v>591.00000000000011</v>
      </c>
      <c r="F435" s="299" t="s">
        <v>187</v>
      </c>
    </row>
    <row r="436" spans="1:6" x14ac:dyDescent="0.3">
      <c r="A436" s="299" t="s">
        <v>494</v>
      </c>
      <c r="B436" s="300">
        <v>19</v>
      </c>
      <c r="C436" s="299" t="s">
        <v>36</v>
      </c>
      <c r="D436" s="299" t="s">
        <v>91</v>
      </c>
      <c r="E436" s="301">
        <v>23.999999999999996</v>
      </c>
      <c r="F436" s="299" t="s">
        <v>79</v>
      </c>
    </row>
    <row r="437" spans="1:6" x14ac:dyDescent="0.3">
      <c r="A437" s="299" t="s">
        <v>494</v>
      </c>
      <c r="B437" s="300">
        <v>19</v>
      </c>
      <c r="C437" s="299" t="s">
        <v>36</v>
      </c>
      <c r="D437" s="299" t="s">
        <v>91</v>
      </c>
      <c r="E437" s="301">
        <v>207.45454545454547</v>
      </c>
      <c r="F437" s="299" t="s">
        <v>78</v>
      </c>
    </row>
    <row r="438" spans="1:6" x14ac:dyDescent="0.3">
      <c r="A438" s="299" t="s">
        <v>494</v>
      </c>
      <c r="B438" s="300">
        <v>19</v>
      </c>
      <c r="C438" s="299" t="s">
        <v>36</v>
      </c>
      <c r="D438" s="299" t="s">
        <v>91</v>
      </c>
      <c r="E438" s="301">
        <v>3.9999999999999987</v>
      </c>
      <c r="F438" s="299" t="s">
        <v>188</v>
      </c>
    </row>
    <row r="439" spans="1:6" x14ac:dyDescent="0.3">
      <c r="A439" s="299" t="s">
        <v>494</v>
      </c>
      <c r="B439" s="300">
        <v>19</v>
      </c>
      <c r="C439" s="299" t="s">
        <v>36</v>
      </c>
      <c r="D439" s="299" t="s">
        <v>91</v>
      </c>
      <c r="E439" s="301">
        <v>4357.272727272727</v>
      </c>
      <c r="F439" s="299" t="s">
        <v>77</v>
      </c>
    </row>
    <row r="440" spans="1:6" x14ac:dyDescent="0.3">
      <c r="A440" s="299" t="s">
        <v>494</v>
      </c>
      <c r="B440" s="300">
        <v>19</v>
      </c>
      <c r="C440" s="299" t="s">
        <v>36</v>
      </c>
      <c r="D440" s="299" t="s">
        <v>92</v>
      </c>
      <c r="E440" s="301">
        <v>849.13636363636363</v>
      </c>
      <c r="F440" s="299" t="s">
        <v>187</v>
      </c>
    </row>
    <row r="441" spans="1:6" x14ac:dyDescent="0.3">
      <c r="A441" s="299" t="s">
        <v>494</v>
      </c>
      <c r="B441" s="300">
        <v>19</v>
      </c>
      <c r="C441" s="299" t="s">
        <v>36</v>
      </c>
      <c r="D441" s="299" t="s">
        <v>92</v>
      </c>
      <c r="E441" s="301">
        <v>9.9999999999999982</v>
      </c>
      <c r="F441" s="299" t="s">
        <v>79</v>
      </c>
    </row>
    <row r="442" spans="1:6" x14ac:dyDescent="0.3">
      <c r="A442" s="299" t="s">
        <v>494</v>
      </c>
      <c r="B442" s="300">
        <v>19</v>
      </c>
      <c r="C442" s="299" t="s">
        <v>36</v>
      </c>
      <c r="D442" s="299" t="s">
        <v>92</v>
      </c>
      <c r="E442" s="301">
        <v>88.590909090909093</v>
      </c>
      <c r="F442" s="299" t="s">
        <v>78</v>
      </c>
    </row>
    <row r="443" spans="1:6" x14ac:dyDescent="0.3">
      <c r="A443" s="299" t="s">
        <v>494</v>
      </c>
      <c r="B443" s="300">
        <v>19</v>
      </c>
      <c r="C443" s="299" t="s">
        <v>36</v>
      </c>
      <c r="D443" s="299" t="s">
        <v>92</v>
      </c>
      <c r="E443" s="301">
        <v>3.9999999999999987</v>
      </c>
      <c r="F443" s="299" t="s">
        <v>188</v>
      </c>
    </row>
    <row r="444" spans="1:6" x14ac:dyDescent="0.3">
      <c r="A444" s="299" t="s">
        <v>494</v>
      </c>
      <c r="B444" s="300">
        <v>19</v>
      </c>
      <c r="C444" s="299" t="s">
        <v>36</v>
      </c>
      <c r="D444" s="299" t="s">
        <v>92</v>
      </c>
      <c r="E444" s="301">
        <v>2774.6363636363631</v>
      </c>
      <c r="F444" s="299" t="s">
        <v>77</v>
      </c>
    </row>
    <row r="445" spans="1:6" x14ac:dyDescent="0.3">
      <c r="A445" s="299" t="s">
        <v>494</v>
      </c>
      <c r="B445" s="300">
        <v>20</v>
      </c>
      <c r="C445" s="299" t="s">
        <v>35</v>
      </c>
      <c r="D445" s="299" t="s">
        <v>91</v>
      </c>
      <c r="E445" s="301">
        <v>935.36363636363626</v>
      </c>
      <c r="F445" s="299" t="s">
        <v>187</v>
      </c>
    </row>
    <row r="446" spans="1:6" x14ac:dyDescent="0.3">
      <c r="A446" s="299" t="s">
        <v>494</v>
      </c>
      <c r="B446" s="300">
        <v>20</v>
      </c>
      <c r="C446" s="299" t="s">
        <v>35</v>
      </c>
      <c r="D446" s="299" t="s">
        <v>91</v>
      </c>
      <c r="E446" s="301">
        <v>0.99999999999999967</v>
      </c>
      <c r="F446" s="299" t="s">
        <v>81</v>
      </c>
    </row>
    <row r="447" spans="1:6" x14ac:dyDescent="0.3">
      <c r="A447" s="299" t="s">
        <v>494</v>
      </c>
      <c r="B447" s="300">
        <v>20</v>
      </c>
      <c r="C447" s="299" t="s">
        <v>35</v>
      </c>
      <c r="D447" s="299" t="s">
        <v>91</v>
      </c>
      <c r="E447" s="301">
        <v>0.81818181818181801</v>
      </c>
      <c r="F447" s="299" t="s">
        <v>80</v>
      </c>
    </row>
    <row r="448" spans="1:6" x14ac:dyDescent="0.3">
      <c r="A448" s="299" t="s">
        <v>494</v>
      </c>
      <c r="B448" s="300">
        <v>20</v>
      </c>
      <c r="C448" s="299" t="s">
        <v>35</v>
      </c>
      <c r="D448" s="299" t="s">
        <v>91</v>
      </c>
      <c r="E448" s="301">
        <v>3388.2727272727266</v>
      </c>
      <c r="F448" s="299" t="s">
        <v>79</v>
      </c>
    </row>
    <row r="449" spans="1:6" x14ac:dyDescent="0.3">
      <c r="A449" s="299" t="s">
        <v>494</v>
      </c>
      <c r="B449" s="300">
        <v>20</v>
      </c>
      <c r="C449" s="299" t="s">
        <v>35</v>
      </c>
      <c r="D449" s="299" t="s">
        <v>91</v>
      </c>
      <c r="E449" s="301">
        <v>11.590909090909088</v>
      </c>
      <c r="F449" s="299" t="s">
        <v>78</v>
      </c>
    </row>
    <row r="450" spans="1:6" x14ac:dyDescent="0.3">
      <c r="A450" s="299" t="s">
        <v>494</v>
      </c>
      <c r="B450" s="300">
        <v>20</v>
      </c>
      <c r="C450" s="299" t="s">
        <v>35</v>
      </c>
      <c r="D450" s="299" t="s">
        <v>91</v>
      </c>
      <c r="E450" s="301">
        <v>0.99999999999999967</v>
      </c>
      <c r="F450" s="299" t="s">
        <v>188</v>
      </c>
    </row>
    <row r="451" spans="1:6" x14ac:dyDescent="0.3">
      <c r="A451" s="299" t="s">
        <v>494</v>
      </c>
      <c r="B451" s="300">
        <v>20</v>
      </c>
      <c r="C451" s="299" t="s">
        <v>35</v>
      </c>
      <c r="D451" s="299" t="s">
        <v>91</v>
      </c>
      <c r="E451" s="301">
        <v>6666.7727272727279</v>
      </c>
      <c r="F451" s="299" t="s">
        <v>77</v>
      </c>
    </row>
    <row r="452" spans="1:6" x14ac:dyDescent="0.3">
      <c r="A452" s="299" t="s">
        <v>494</v>
      </c>
      <c r="B452" s="300">
        <v>20</v>
      </c>
      <c r="C452" s="299" t="s">
        <v>35</v>
      </c>
      <c r="D452" s="299" t="s">
        <v>92</v>
      </c>
      <c r="E452" s="301">
        <v>521.72727272727275</v>
      </c>
      <c r="F452" s="299" t="s">
        <v>187</v>
      </c>
    </row>
    <row r="453" spans="1:6" x14ac:dyDescent="0.3">
      <c r="A453" s="299" t="s">
        <v>494</v>
      </c>
      <c r="B453" s="300">
        <v>20</v>
      </c>
      <c r="C453" s="299" t="s">
        <v>35</v>
      </c>
      <c r="D453" s="299" t="s">
        <v>92</v>
      </c>
      <c r="E453" s="301">
        <v>260.7272727272728</v>
      </c>
      <c r="F453" s="299" t="s">
        <v>79</v>
      </c>
    </row>
    <row r="454" spans="1:6" x14ac:dyDescent="0.3">
      <c r="A454" s="299" t="s">
        <v>494</v>
      </c>
      <c r="B454" s="300">
        <v>20</v>
      </c>
      <c r="C454" s="299" t="s">
        <v>35</v>
      </c>
      <c r="D454" s="299" t="s">
        <v>92</v>
      </c>
      <c r="E454" s="301">
        <v>5.4545454545454541</v>
      </c>
      <c r="F454" s="299" t="s">
        <v>78</v>
      </c>
    </row>
    <row r="455" spans="1:6" x14ac:dyDescent="0.3">
      <c r="A455" s="299" t="s">
        <v>494</v>
      </c>
      <c r="B455" s="300">
        <v>20</v>
      </c>
      <c r="C455" s="299" t="s">
        <v>35</v>
      </c>
      <c r="D455" s="299" t="s">
        <v>92</v>
      </c>
      <c r="E455" s="301">
        <v>2.9999999999999982</v>
      </c>
      <c r="F455" s="299" t="s">
        <v>188</v>
      </c>
    </row>
    <row r="456" spans="1:6" x14ac:dyDescent="0.3">
      <c r="A456" s="299" t="s">
        <v>494</v>
      </c>
      <c r="B456" s="300">
        <v>20</v>
      </c>
      <c r="C456" s="299" t="s">
        <v>35</v>
      </c>
      <c r="D456" s="299" t="s">
        <v>92</v>
      </c>
      <c r="E456" s="301">
        <v>2288.5909090909095</v>
      </c>
      <c r="F456" s="299" t="s">
        <v>77</v>
      </c>
    </row>
    <row r="457" spans="1:6" x14ac:dyDescent="0.3">
      <c r="A457" s="299" t="s">
        <v>494</v>
      </c>
      <c r="B457" s="300">
        <v>20</v>
      </c>
      <c r="C457" s="299" t="s">
        <v>36</v>
      </c>
      <c r="D457" s="299" t="s">
        <v>91</v>
      </c>
      <c r="E457" s="301">
        <v>1896.0454545454545</v>
      </c>
      <c r="F457" s="299" t="s">
        <v>187</v>
      </c>
    </row>
    <row r="458" spans="1:6" x14ac:dyDescent="0.3">
      <c r="A458" s="299" t="s">
        <v>494</v>
      </c>
      <c r="B458" s="300">
        <v>20</v>
      </c>
      <c r="C458" s="299" t="s">
        <v>36</v>
      </c>
      <c r="D458" s="299" t="s">
        <v>91</v>
      </c>
      <c r="E458" s="301">
        <v>0.99999999999999967</v>
      </c>
      <c r="F458" s="299" t="s">
        <v>81</v>
      </c>
    </row>
    <row r="459" spans="1:6" x14ac:dyDescent="0.3">
      <c r="A459" s="299" t="s">
        <v>494</v>
      </c>
      <c r="B459" s="300">
        <v>20</v>
      </c>
      <c r="C459" s="299" t="s">
        <v>36</v>
      </c>
      <c r="D459" s="299" t="s">
        <v>91</v>
      </c>
      <c r="E459" s="301">
        <v>14.499999999999995</v>
      </c>
      <c r="F459" s="299" t="s">
        <v>80</v>
      </c>
    </row>
    <row r="460" spans="1:6" x14ac:dyDescent="0.3">
      <c r="A460" s="299" t="s">
        <v>494</v>
      </c>
      <c r="B460" s="300">
        <v>20</v>
      </c>
      <c r="C460" s="299" t="s">
        <v>36</v>
      </c>
      <c r="D460" s="299" t="s">
        <v>91</v>
      </c>
      <c r="E460" s="301">
        <v>226.36363636363637</v>
      </c>
      <c r="F460" s="299" t="s">
        <v>79</v>
      </c>
    </row>
    <row r="461" spans="1:6" x14ac:dyDescent="0.3">
      <c r="A461" s="299" t="s">
        <v>494</v>
      </c>
      <c r="B461" s="300">
        <v>20</v>
      </c>
      <c r="C461" s="299" t="s">
        <v>36</v>
      </c>
      <c r="D461" s="299" t="s">
        <v>91</v>
      </c>
      <c r="E461" s="301">
        <v>260.5</v>
      </c>
      <c r="F461" s="299" t="s">
        <v>78</v>
      </c>
    </row>
    <row r="462" spans="1:6" x14ac:dyDescent="0.3">
      <c r="A462" s="299" t="s">
        <v>494</v>
      </c>
      <c r="B462" s="300">
        <v>20</v>
      </c>
      <c r="C462" s="299" t="s">
        <v>36</v>
      </c>
      <c r="D462" s="299" t="s">
        <v>91</v>
      </c>
      <c r="E462" s="301">
        <v>1.9999999999999993</v>
      </c>
      <c r="F462" s="299" t="s">
        <v>188</v>
      </c>
    </row>
    <row r="463" spans="1:6" x14ac:dyDescent="0.3">
      <c r="A463" s="299" t="s">
        <v>494</v>
      </c>
      <c r="B463" s="300">
        <v>20</v>
      </c>
      <c r="C463" s="299" t="s">
        <v>36</v>
      </c>
      <c r="D463" s="299" t="s">
        <v>91</v>
      </c>
      <c r="E463" s="301">
        <v>9321.2727272727261</v>
      </c>
      <c r="F463" s="299" t="s">
        <v>77</v>
      </c>
    </row>
    <row r="464" spans="1:6" x14ac:dyDescent="0.3">
      <c r="A464" s="299" t="s">
        <v>494</v>
      </c>
      <c r="B464" s="300">
        <v>20</v>
      </c>
      <c r="C464" s="299" t="s">
        <v>36</v>
      </c>
      <c r="D464" s="299" t="s">
        <v>92</v>
      </c>
      <c r="E464" s="301">
        <v>1517.0000000000002</v>
      </c>
      <c r="F464" s="299" t="s">
        <v>187</v>
      </c>
    </row>
    <row r="465" spans="1:6" x14ac:dyDescent="0.3">
      <c r="A465" s="299" t="s">
        <v>494</v>
      </c>
      <c r="B465" s="300">
        <v>20</v>
      </c>
      <c r="C465" s="299" t="s">
        <v>36</v>
      </c>
      <c r="D465" s="299" t="s">
        <v>92</v>
      </c>
      <c r="E465" s="301">
        <v>7.9090909090909074</v>
      </c>
      <c r="F465" s="299" t="s">
        <v>80</v>
      </c>
    </row>
    <row r="466" spans="1:6" x14ac:dyDescent="0.3">
      <c r="A466" s="299" t="s">
        <v>494</v>
      </c>
      <c r="B466" s="300">
        <v>20</v>
      </c>
      <c r="C466" s="299" t="s">
        <v>36</v>
      </c>
      <c r="D466" s="299" t="s">
        <v>92</v>
      </c>
      <c r="E466" s="301">
        <v>8.9999999999999982</v>
      </c>
      <c r="F466" s="299" t="s">
        <v>79</v>
      </c>
    </row>
    <row r="467" spans="1:6" x14ac:dyDescent="0.3">
      <c r="A467" s="299" t="s">
        <v>494</v>
      </c>
      <c r="B467" s="300">
        <v>20</v>
      </c>
      <c r="C467" s="299" t="s">
        <v>36</v>
      </c>
      <c r="D467" s="299" t="s">
        <v>92</v>
      </c>
      <c r="E467" s="301">
        <v>42.22727272727272</v>
      </c>
      <c r="F467" s="299" t="s">
        <v>78</v>
      </c>
    </row>
    <row r="468" spans="1:6" x14ac:dyDescent="0.3">
      <c r="A468" s="299" t="s">
        <v>494</v>
      </c>
      <c r="B468" s="300">
        <v>20</v>
      </c>
      <c r="C468" s="299" t="s">
        <v>36</v>
      </c>
      <c r="D468" s="299" t="s">
        <v>92</v>
      </c>
      <c r="E468" s="301">
        <v>1.9999999999999993</v>
      </c>
      <c r="F468" s="299" t="s">
        <v>188</v>
      </c>
    </row>
    <row r="469" spans="1:6" x14ac:dyDescent="0.3">
      <c r="A469" s="299" t="s">
        <v>494</v>
      </c>
      <c r="B469" s="300">
        <v>20</v>
      </c>
      <c r="C469" s="299" t="s">
        <v>36</v>
      </c>
      <c r="D469" s="299" t="s">
        <v>92</v>
      </c>
      <c r="E469" s="301">
        <v>3874.6363636363635</v>
      </c>
      <c r="F469" s="299" t="s">
        <v>77</v>
      </c>
    </row>
    <row r="470" spans="1:6" x14ac:dyDescent="0.3">
      <c r="A470" s="299" t="s">
        <v>494</v>
      </c>
      <c r="B470" s="300">
        <v>21</v>
      </c>
      <c r="C470" s="299" t="s">
        <v>35</v>
      </c>
      <c r="D470" s="299" t="s">
        <v>91</v>
      </c>
      <c r="E470" s="301">
        <v>448.86363636363637</v>
      </c>
      <c r="F470" s="299" t="s">
        <v>187</v>
      </c>
    </row>
    <row r="471" spans="1:6" x14ac:dyDescent="0.3">
      <c r="A471" s="299" t="s">
        <v>494</v>
      </c>
      <c r="B471" s="300">
        <v>21</v>
      </c>
      <c r="C471" s="299" t="s">
        <v>35</v>
      </c>
      <c r="D471" s="299" t="s">
        <v>91</v>
      </c>
      <c r="E471" s="301">
        <v>0.99999999999999967</v>
      </c>
      <c r="F471" s="299" t="s">
        <v>80</v>
      </c>
    </row>
    <row r="472" spans="1:6" x14ac:dyDescent="0.3">
      <c r="A472" s="299" t="s">
        <v>494</v>
      </c>
      <c r="B472" s="300">
        <v>21</v>
      </c>
      <c r="C472" s="299" t="s">
        <v>35</v>
      </c>
      <c r="D472" s="299" t="s">
        <v>91</v>
      </c>
      <c r="E472" s="301">
        <v>444.13636363636368</v>
      </c>
      <c r="F472" s="299" t="s">
        <v>79</v>
      </c>
    </row>
    <row r="473" spans="1:6" x14ac:dyDescent="0.3">
      <c r="A473" s="299" t="s">
        <v>494</v>
      </c>
      <c r="B473" s="300">
        <v>21</v>
      </c>
      <c r="C473" s="299" t="s">
        <v>35</v>
      </c>
      <c r="D473" s="299" t="s">
        <v>91</v>
      </c>
      <c r="E473" s="301">
        <v>5686.9999999999991</v>
      </c>
      <c r="F473" s="299" t="s">
        <v>78</v>
      </c>
    </row>
    <row r="474" spans="1:6" x14ac:dyDescent="0.3">
      <c r="A474" s="299" t="s">
        <v>494</v>
      </c>
      <c r="B474" s="300">
        <v>21</v>
      </c>
      <c r="C474" s="299" t="s">
        <v>35</v>
      </c>
      <c r="D474" s="299" t="s">
        <v>91</v>
      </c>
      <c r="E474" s="301">
        <v>5.9999999999999964</v>
      </c>
      <c r="F474" s="299" t="s">
        <v>188</v>
      </c>
    </row>
    <row r="475" spans="1:6" x14ac:dyDescent="0.3">
      <c r="A475" s="299" t="s">
        <v>494</v>
      </c>
      <c r="B475" s="300">
        <v>21</v>
      </c>
      <c r="C475" s="299" t="s">
        <v>35</v>
      </c>
      <c r="D475" s="299" t="s">
        <v>91</v>
      </c>
      <c r="E475" s="301">
        <v>1201.318181818182</v>
      </c>
      <c r="F475" s="299" t="s">
        <v>77</v>
      </c>
    </row>
    <row r="476" spans="1:6" x14ac:dyDescent="0.3">
      <c r="A476" s="299" t="s">
        <v>494</v>
      </c>
      <c r="B476" s="300">
        <v>21</v>
      </c>
      <c r="C476" s="299" t="s">
        <v>35</v>
      </c>
      <c r="D476" s="299" t="s">
        <v>92</v>
      </c>
      <c r="E476" s="301">
        <v>345.86363636363637</v>
      </c>
      <c r="F476" s="299" t="s">
        <v>187</v>
      </c>
    </row>
    <row r="477" spans="1:6" x14ac:dyDescent="0.3">
      <c r="A477" s="299" t="s">
        <v>494</v>
      </c>
      <c r="B477" s="300">
        <v>21</v>
      </c>
      <c r="C477" s="299" t="s">
        <v>35</v>
      </c>
      <c r="D477" s="299" t="s">
        <v>92</v>
      </c>
      <c r="E477" s="301">
        <v>0.99999999999999967</v>
      </c>
      <c r="F477" s="299" t="s">
        <v>81</v>
      </c>
    </row>
    <row r="478" spans="1:6" x14ac:dyDescent="0.3">
      <c r="A478" s="299" t="s">
        <v>494</v>
      </c>
      <c r="B478" s="300">
        <v>21</v>
      </c>
      <c r="C478" s="299" t="s">
        <v>35</v>
      </c>
      <c r="D478" s="299" t="s">
        <v>92</v>
      </c>
      <c r="E478" s="301">
        <v>2.0909090909090904</v>
      </c>
      <c r="F478" s="299" t="s">
        <v>80</v>
      </c>
    </row>
    <row r="479" spans="1:6" x14ac:dyDescent="0.3">
      <c r="A479" s="299" t="s">
        <v>494</v>
      </c>
      <c r="B479" s="300">
        <v>21</v>
      </c>
      <c r="C479" s="299" t="s">
        <v>35</v>
      </c>
      <c r="D479" s="299" t="s">
        <v>92</v>
      </c>
      <c r="E479" s="301">
        <v>108.13636363636361</v>
      </c>
      <c r="F479" s="299" t="s">
        <v>79</v>
      </c>
    </row>
    <row r="480" spans="1:6" x14ac:dyDescent="0.3">
      <c r="A480" s="299" t="s">
        <v>494</v>
      </c>
      <c r="B480" s="300">
        <v>21</v>
      </c>
      <c r="C480" s="299" t="s">
        <v>35</v>
      </c>
      <c r="D480" s="299" t="s">
        <v>92</v>
      </c>
      <c r="E480" s="301">
        <v>6386.727272727273</v>
      </c>
      <c r="F480" s="299" t="s">
        <v>78</v>
      </c>
    </row>
    <row r="481" spans="1:6" x14ac:dyDescent="0.3">
      <c r="A481" s="299" t="s">
        <v>494</v>
      </c>
      <c r="B481" s="300">
        <v>21</v>
      </c>
      <c r="C481" s="299" t="s">
        <v>35</v>
      </c>
      <c r="D481" s="299" t="s">
        <v>92</v>
      </c>
      <c r="E481" s="301">
        <v>20.636363636363637</v>
      </c>
      <c r="F481" s="299" t="s">
        <v>188</v>
      </c>
    </row>
    <row r="482" spans="1:6" x14ac:dyDescent="0.3">
      <c r="A482" s="299" t="s">
        <v>494</v>
      </c>
      <c r="B482" s="300">
        <v>21</v>
      </c>
      <c r="C482" s="299" t="s">
        <v>35</v>
      </c>
      <c r="D482" s="299" t="s">
        <v>92</v>
      </c>
      <c r="E482" s="301">
        <v>1282.5000000000002</v>
      </c>
      <c r="F482" s="299" t="s">
        <v>77</v>
      </c>
    </row>
    <row r="483" spans="1:6" x14ac:dyDescent="0.3">
      <c r="A483" s="299" t="s">
        <v>494</v>
      </c>
      <c r="B483" s="300">
        <v>21</v>
      </c>
      <c r="C483" s="299" t="s">
        <v>89</v>
      </c>
      <c r="D483" s="299" t="s">
        <v>91</v>
      </c>
      <c r="E483" s="301">
        <v>0.99999999999999967</v>
      </c>
      <c r="F483" s="299" t="s">
        <v>79</v>
      </c>
    </row>
    <row r="484" spans="1:6" x14ac:dyDescent="0.3">
      <c r="A484" s="299" t="s">
        <v>494</v>
      </c>
      <c r="B484" s="300">
        <v>21</v>
      </c>
      <c r="C484" s="299" t="s">
        <v>36</v>
      </c>
      <c r="D484" s="299" t="s">
        <v>91</v>
      </c>
      <c r="E484" s="301">
        <v>712.36363636363637</v>
      </c>
      <c r="F484" s="299" t="s">
        <v>187</v>
      </c>
    </row>
    <row r="485" spans="1:6" x14ac:dyDescent="0.3">
      <c r="A485" s="299" t="s">
        <v>494</v>
      </c>
      <c r="B485" s="300">
        <v>21</v>
      </c>
      <c r="C485" s="299" t="s">
        <v>36</v>
      </c>
      <c r="D485" s="299" t="s">
        <v>91</v>
      </c>
      <c r="E485" s="301">
        <v>0.99999999999999967</v>
      </c>
      <c r="F485" s="299" t="s">
        <v>81</v>
      </c>
    </row>
    <row r="486" spans="1:6" x14ac:dyDescent="0.3">
      <c r="A486" s="299" t="s">
        <v>494</v>
      </c>
      <c r="B486" s="300">
        <v>21</v>
      </c>
      <c r="C486" s="299" t="s">
        <v>36</v>
      </c>
      <c r="D486" s="299" t="s">
        <v>91</v>
      </c>
      <c r="E486" s="301">
        <v>23.22727272727272</v>
      </c>
      <c r="F486" s="299" t="s">
        <v>80</v>
      </c>
    </row>
    <row r="487" spans="1:6" x14ac:dyDescent="0.3">
      <c r="A487" s="299" t="s">
        <v>494</v>
      </c>
      <c r="B487" s="300">
        <v>21</v>
      </c>
      <c r="C487" s="299" t="s">
        <v>36</v>
      </c>
      <c r="D487" s="299" t="s">
        <v>91</v>
      </c>
      <c r="E487" s="301">
        <v>21.454545454545453</v>
      </c>
      <c r="F487" s="299" t="s">
        <v>79</v>
      </c>
    </row>
    <row r="488" spans="1:6" x14ac:dyDescent="0.3">
      <c r="A488" s="299" t="s">
        <v>494</v>
      </c>
      <c r="B488" s="300">
        <v>21</v>
      </c>
      <c r="C488" s="299" t="s">
        <v>36</v>
      </c>
      <c r="D488" s="299" t="s">
        <v>91</v>
      </c>
      <c r="E488" s="301">
        <v>8523.1363636363621</v>
      </c>
      <c r="F488" s="299" t="s">
        <v>78</v>
      </c>
    </row>
    <row r="489" spans="1:6" x14ac:dyDescent="0.3">
      <c r="A489" s="299" t="s">
        <v>494</v>
      </c>
      <c r="B489" s="300">
        <v>21</v>
      </c>
      <c r="C489" s="299" t="s">
        <v>36</v>
      </c>
      <c r="D489" s="299" t="s">
        <v>91</v>
      </c>
      <c r="E489" s="301">
        <v>18.95454545454545</v>
      </c>
      <c r="F489" s="299" t="s">
        <v>188</v>
      </c>
    </row>
    <row r="490" spans="1:6" x14ac:dyDescent="0.3">
      <c r="A490" s="299" t="s">
        <v>494</v>
      </c>
      <c r="B490" s="300">
        <v>21</v>
      </c>
      <c r="C490" s="299" t="s">
        <v>36</v>
      </c>
      <c r="D490" s="299" t="s">
        <v>91</v>
      </c>
      <c r="E490" s="301">
        <v>2023.5454545454545</v>
      </c>
      <c r="F490" s="299" t="s">
        <v>77</v>
      </c>
    </row>
    <row r="491" spans="1:6" x14ac:dyDescent="0.3">
      <c r="A491" s="299" t="s">
        <v>494</v>
      </c>
      <c r="B491" s="300">
        <v>21</v>
      </c>
      <c r="C491" s="299" t="s">
        <v>36</v>
      </c>
      <c r="D491" s="299" t="s">
        <v>92</v>
      </c>
      <c r="E491" s="301">
        <v>470.31818181818193</v>
      </c>
      <c r="F491" s="299" t="s">
        <v>187</v>
      </c>
    </row>
    <row r="492" spans="1:6" x14ac:dyDescent="0.3">
      <c r="A492" s="299" t="s">
        <v>494</v>
      </c>
      <c r="B492" s="300">
        <v>21</v>
      </c>
      <c r="C492" s="299" t="s">
        <v>36</v>
      </c>
      <c r="D492" s="299" t="s">
        <v>92</v>
      </c>
      <c r="E492" s="301">
        <v>5.9999999999999964</v>
      </c>
      <c r="F492" s="299" t="s">
        <v>81</v>
      </c>
    </row>
    <row r="493" spans="1:6" x14ac:dyDescent="0.3">
      <c r="A493" s="299" t="s">
        <v>494</v>
      </c>
      <c r="B493" s="300">
        <v>21</v>
      </c>
      <c r="C493" s="299" t="s">
        <v>36</v>
      </c>
      <c r="D493" s="299" t="s">
        <v>92</v>
      </c>
      <c r="E493" s="301">
        <v>9.545454545454545</v>
      </c>
      <c r="F493" s="299" t="s">
        <v>80</v>
      </c>
    </row>
    <row r="494" spans="1:6" x14ac:dyDescent="0.3">
      <c r="A494" s="299" t="s">
        <v>494</v>
      </c>
      <c r="B494" s="300">
        <v>21</v>
      </c>
      <c r="C494" s="299" t="s">
        <v>36</v>
      </c>
      <c r="D494" s="299" t="s">
        <v>92</v>
      </c>
      <c r="E494" s="301">
        <v>0.99999999999999967</v>
      </c>
      <c r="F494" s="299" t="s">
        <v>79</v>
      </c>
    </row>
    <row r="495" spans="1:6" x14ac:dyDescent="0.3">
      <c r="A495" s="299" t="s">
        <v>494</v>
      </c>
      <c r="B495" s="300">
        <v>21</v>
      </c>
      <c r="C495" s="299" t="s">
        <v>36</v>
      </c>
      <c r="D495" s="299" t="s">
        <v>92</v>
      </c>
      <c r="E495" s="301">
        <v>3535.6818181818189</v>
      </c>
      <c r="F495" s="299" t="s">
        <v>78</v>
      </c>
    </row>
    <row r="496" spans="1:6" x14ac:dyDescent="0.3">
      <c r="A496" s="299" t="s">
        <v>494</v>
      </c>
      <c r="B496" s="300">
        <v>21</v>
      </c>
      <c r="C496" s="299" t="s">
        <v>36</v>
      </c>
      <c r="D496" s="299" t="s">
        <v>92</v>
      </c>
      <c r="E496" s="301">
        <v>17.727272727272727</v>
      </c>
      <c r="F496" s="299" t="s">
        <v>188</v>
      </c>
    </row>
    <row r="497" spans="1:6" x14ac:dyDescent="0.3">
      <c r="A497" s="299" t="s">
        <v>494</v>
      </c>
      <c r="B497" s="300">
        <v>21</v>
      </c>
      <c r="C497" s="299" t="s">
        <v>36</v>
      </c>
      <c r="D497" s="299" t="s">
        <v>92</v>
      </c>
      <c r="E497" s="301">
        <v>1846.4999999999993</v>
      </c>
      <c r="F497" s="299" t="s">
        <v>77</v>
      </c>
    </row>
    <row r="498" spans="1:6" x14ac:dyDescent="0.3">
      <c r="A498" s="299" t="s">
        <v>494</v>
      </c>
      <c r="B498" s="300">
        <v>22</v>
      </c>
      <c r="C498" s="299" t="s">
        <v>35</v>
      </c>
      <c r="D498" s="299" t="s">
        <v>91</v>
      </c>
      <c r="E498" s="301">
        <v>321.81818181818181</v>
      </c>
      <c r="F498" s="299" t="s">
        <v>187</v>
      </c>
    </row>
    <row r="499" spans="1:6" x14ac:dyDescent="0.3">
      <c r="A499" s="299" t="s">
        <v>494</v>
      </c>
      <c r="B499" s="300">
        <v>22</v>
      </c>
      <c r="C499" s="299" t="s">
        <v>35</v>
      </c>
      <c r="D499" s="299" t="s">
        <v>91</v>
      </c>
      <c r="E499" s="301">
        <v>522.63636363636374</v>
      </c>
      <c r="F499" s="299" t="s">
        <v>79</v>
      </c>
    </row>
    <row r="500" spans="1:6" x14ac:dyDescent="0.3">
      <c r="A500" s="299" t="s">
        <v>494</v>
      </c>
      <c r="B500" s="300">
        <v>22</v>
      </c>
      <c r="C500" s="299" t="s">
        <v>35</v>
      </c>
      <c r="D500" s="299" t="s">
        <v>91</v>
      </c>
      <c r="E500" s="301">
        <v>59.500000000000007</v>
      </c>
      <c r="F500" s="299" t="s">
        <v>78</v>
      </c>
    </row>
    <row r="501" spans="1:6" x14ac:dyDescent="0.3">
      <c r="A501" s="299" t="s">
        <v>494</v>
      </c>
      <c r="B501" s="300">
        <v>22</v>
      </c>
      <c r="C501" s="299" t="s">
        <v>35</v>
      </c>
      <c r="D501" s="299" t="s">
        <v>91</v>
      </c>
      <c r="E501" s="301">
        <v>2.9999999999999982</v>
      </c>
      <c r="F501" s="299" t="s">
        <v>188</v>
      </c>
    </row>
    <row r="502" spans="1:6" x14ac:dyDescent="0.3">
      <c r="A502" s="299" t="s">
        <v>494</v>
      </c>
      <c r="B502" s="300">
        <v>22</v>
      </c>
      <c r="C502" s="299" t="s">
        <v>35</v>
      </c>
      <c r="D502" s="299" t="s">
        <v>91</v>
      </c>
      <c r="E502" s="301">
        <v>2578.4999999999995</v>
      </c>
      <c r="F502" s="299" t="s">
        <v>77</v>
      </c>
    </row>
    <row r="503" spans="1:6" x14ac:dyDescent="0.3">
      <c r="A503" s="299" t="s">
        <v>494</v>
      </c>
      <c r="B503" s="300">
        <v>22</v>
      </c>
      <c r="C503" s="299" t="s">
        <v>35</v>
      </c>
      <c r="D503" s="299" t="s">
        <v>92</v>
      </c>
      <c r="E503" s="301">
        <v>339.54545454545462</v>
      </c>
      <c r="F503" s="299" t="s">
        <v>187</v>
      </c>
    </row>
    <row r="504" spans="1:6" x14ac:dyDescent="0.3">
      <c r="A504" s="299" t="s">
        <v>494</v>
      </c>
      <c r="B504" s="300">
        <v>22</v>
      </c>
      <c r="C504" s="299" t="s">
        <v>35</v>
      </c>
      <c r="D504" s="299" t="s">
        <v>92</v>
      </c>
      <c r="E504" s="301">
        <v>182.27272727272731</v>
      </c>
      <c r="F504" s="299" t="s">
        <v>79</v>
      </c>
    </row>
    <row r="505" spans="1:6" x14ac:dyDescent="0.3">
      <c r="A505" s="299" t="s">
        <v>494</v>
      </c>
      <c r="B505" s="300">
        <v>22</v>
      </c>
      <c r="C505" s="299" t="s">
        <v>35</v>
      </c>
      <c r="D505" s="299" t="s">
        <v>92</v>
      </c>
      <c r="E505" s="301">
        <v>257.81818181818181</v>
      </c>
      <c r="F505" s="299" t="s">
        <v>78</v>
      </c>
    </row>
    <row r="506" spans="1:6" x14ac:dyDescent="0.3">
      <c r="A506" s="299" t="s">
        <v>494</v>
      </c>
      <c r="B506" s="300">
        <v>22</v>
      </c>
      <c r="C506" s="299" t="s">
        <v>35</v>
      </c>
      <c r="D506" s="299" t="s">
        <v>92</v>
      </c>
      <c r="E506" s="301">
        <v>8.9999999999999982</v>
      </c>
      <c r="F506" s="299" t="s">
        <v>188</v>
      </c>
    </row>
    <row r="507" spans="1:6" x14ac:dyDescent="0.3">
      <c r="A507" s="299" t="s">
        <v>494</v>
      </c>
      <c r="B507" s="300">
        <v>22</v>
      </c>
      <c r="C507" s="299" t="s">
        <v>35</v>
      </c>
      <c r="D507" s="299" t="s">
        <v>92</v>
      </c>
      <c r="E507" s="301">
        <v>2223.136363636364</v>
      </c>
      <c r="F507" s="299" t="s">
        <v>77</v>
      </c>
    </row>
    <row r="508" spans="1:6" x14ac:dyDescent="0.3">
      <c r="A508" s="299" t="s">
        <v>494</v>
      </c>
      <c r="B508" s="300">
        <v>22</v>
      </c>
      <c r="C508" s="299" t="s">
        <v>89</v>
      </c>
      <c r="D508" s="299" t="s">
        <v>91</v>
      </c>
      <c r="E508" s="301">
        <v>0.99999999999999967</v>
      </c>
      <c r="F508" s="299" t="s">
        <v>79</v>
      </c>
    </row>
    <row r="509" spans="1:6" x14ac:dyDescent="0.3">
      <c r="A509" s="299" t="s">
        <v>494</v>
      </c>
      <c r="B509" s="300">
        <v>22</v>
      </c>
      <c r="C509" s="299" t="s">
        <v>36</v>
      </c>
      <c r="D509" s="299" t="s">
        <v>91</v>
      </c>
      <c r="E509" s="301">
        <v>474.50000000000011</v>
      </c>
      <c r="F509" s="299" t="s">
        <v>187</v>
      </c>
    </row>
    <row r="510" spans="1:6" x14ac:dyDescent="0.3">
      <c r="A510" s="299" t="s">
        <v>494</v>
      </c>
      <c r="B510" s="300">
        <v>22</v>
      </c>
      <c r="C510" s="299" t="s">
        <v>36</v>
      </c>
      <c r="D510" s="299" t="s">
        <v>91</v>
      </c>
      <c r="E510" s="301">
        <v>13.54545454545455</v>
      </c>
      <c r="F510" s="299" t="s">
        <v>79</v>
      </c>
    </row>
    <row r="511" spans="1:6" x14ac:dyDescent="0.3">
      <c r="A511" s="299" t="s">
        <v>494</v>
      </c>
      <c r="B511" s="300">
        <v>22</v>
      </c>
      <c r="C511" s="299" t="s">
        <v>36</v>
      </c>
      <c r="D511" s="299" t="s">
        <v>91</v>
      </c>
      <c r="E511" s="301">
        <v>1633.5454545454545</v>
      </c>
      <c r="F511" s="299" t="s">
        <v>78</v>
      </c>
    </row>
    <row r="512" spans="1:6" x14ac:dyDescent="0.3">
      <c r="A512" s="299" t="s">
        <v>494</v>
      </c>
      <c r="B512" s="300">
        <v>22</v>
      </c>
      <c r="C512" s="299" t="s">
        <v>36</v>
      </c>
      <c r="D512" s="299" t="s">
        <v>91</v>
      </c>
      <c r="E512" s="301">
        <v>2.9999999999999982</v>
      </c>
      <c r="F512" s="299" t="s">
        <v>188</v>
      </c>
    </row>
    <row r="513" spans="1:6" x14ac:dyDescent="0.3">
      <c r="A513" s="299" t="s">
        <v>494</v>
      </c>
      <c r="B513" s="300">
        <v>22</v>
      </c>
      <c r="C513" s="299" t="s">
        <v>36</v>
      </c>
      <c r="D513" s="299" t="s">
        <v>91</v>
      </c>
      <c r="E513" s="301">
        <v>5714.727272727273</v>
      </c>
      <c r="F513" s="299" t="s">
        <v>77</v>
      </c>
    </row>
    <row r="514" spans="1:6" x14ac:dyDescent="0.3">
      <c r="A514" s="299" t="s">
        <v>494</v>
      </c>
      <c r="B514" s="300">
        <v>22</v>
      </c>
      <c r="C514" s="299" t="s">
        <v>36</v>
      </c>
      <c r="D514" s="299" t="s">
        <v>92</v>
      </c>
      <c r="E514" s="301">
        <v>431.63636363636351</v>
      </c>
      <c r="F514" s="299" t="s">
        <v>187</v>
      </c>
    </row>
    <row r="515" spans="1:6" x14ac:dyDescent="0.3">
      <c r="A515" s="299" t="s">
        <v>494</v>
      </c>
      <c r="B515" s="300">
        <v>22</v>
      </c>
      <c r="C515" s="299" t="s">
        <v>36</v>
      </c>
      <c r="D515" s="299" t="s">
        <v>92</v>
      </c>
      <c r="E515" s="301">
        <v>5.5909090909090882</v>
      </c>
      <c r="F515" s="299" t="s">
        <v>79</v>
      </c>
    </row>
    <row r="516" spans="1:6" x14ac:dyDescent="0.3">
      <c r="A516" s="299" t="s">
        <v>494</v>
      </c>
      <c r="B516" s="300">
        <v>22</v>
      </c>
      <c r="C516" s="299" t="s">
        <v>36</v>
      </c>
      <c r="D516" s="299" t="s">
        <v>92</v>
      </c>
      <c r="E516" s="301">
        <v>664.81818181818176</v>
      </c>
      <c r="F516" s="299" t="s">
        <v>78</v>
      </c>
    </row>
    <row r="517" spans="1:6" x14ac:dyDescent="0.3">
      <c r="A517" s="299" t="s">
        <v>494</v>
      </c>
      <c r="B517" s="300">
        <v>22</v>
      </c>
      <c r="C517" s="299" t="s">
        <v>36</v>
      </c>
      <c r="D517" s="299" t="s">
        <v>92</v>
      </c>
      <c r="E517" s="301">
        <v>3.9999999999999987</v>
      </c>
      <c r="F517" s="299" t="s">
        <v>188</v>
      </c>
    </row>
    <row r="518" spans="1:6" x14ac:dyDescent="0.3">
      <c r="A518" s="299" t="s">
        <v>494</v>
      </c>
      <c r="B518" s="300">
        <v>22</v>
      </c>
      <c r="C518" s="299" t="s">
        <v>36</v>
      </c>
      <c r="D518" s="299" t="s">
        <v>92</v>
      </c>
      <c r="E518" s="301">
        <v>2716.909090909091</v>
      </c>
      <c r="F518" s="299" t="s">
        <v>77</v>
      </c>
    </row>
    <row r="519" spans="1:6" x14ac:dyDescent="0.3">
      <c r="A519" s="299" t="s">
        <v>494</v>
      </c>
      <c r="B519" s="300">
        <v>23</v>
      </c>
      <c r="C519" s="299" t="s">
        <v>35</v>
      </c>
      <c r="D519" s="299" t="s">
        <v>91</v>
      </c>
      <c r="E519" s="301">
        <v>427.13636363636363</v>
      </c>
      <c r="F519" s="299" t="s">
        <v>187</v>
      </c>
    </row>
    <row r="520" spans="1:6" x14ac:dyDescent="0.3">
      <c r="A520" s="299" t="s">
        <v>494</v>
      </c>
      <c r="B520" s="300">
        <v>23</v>
      </c>
      <c r="C520" s="299" t="s">
        <v>35</v>
      </c>
      <c r="D520" s="299" t="s">
        <v>91</v>
      </c>
      <c r="E520" s="301">
        <v>454.63636363636363</v>
      </c>
      <c r="F520" s="299" t="s">
        <v>79</v>
      </c>
    </row>
    <row r="521" spans="1:6" x14ac:dyDescent="0.3">
      <c r="A521" s="299" t="s">
        <v>494</v>
      </c>
      <c r="B521" s="300">
        <v>23</v>
      </c>
      <c r="C521" s="299" t="s">
        <v>35</v>
      </c>
      <c r="D521" s="299" t="s">
        <v>91</v>
      </c>
      <c r="E521" s="301">
        <v>487.63636363636363</v>
      </c>
      <c r="F521" s="299" t="s">
        <v>78</v>
      </c>
    </row>
    <row r="522" spans="1:6" x14ac:dyDescent="0.3">
      <c r="A522" s="299" t="s">
        <v>494</v>
      </c>
      <c r="B522" s="300">
        <v>23</v>
      </c>
      <c r="C522" s="299" t="s">
        <v>35</v>
      </c>
      <c r="D522" s="299" t="s">
        <v>91</v>
      </c>
      <c r="E522" s="301">
        <v>2.9999999999999982</v>
      </c>
      <c r="F522" s="299" t="s">
        <v>188</v>
      </c>
    </row>
    <row r="523" spans="1:6" x14ac:dyDescent="0.3">
      <c r="A523" s="299" t="s">
        <v>494</v>
      </c>
      <c r="B523" s="300">
        <v>23</v>
      </c>
      <c r="C523" s="299" t="s">
        <v>35</v>
      </c>
      <c r="D523" s="299" t="s">
        <v>91</v>
      </c>
      <c r="E523" s="301">
        <v>999.72727272727275</v>
      </c>
      <c r="F523" s="299" t="s">
        <v>77</v>
      </c>
    </row>
    <row r="524" spans="1:6" x14ac:dyDescent="0.3">
      <c r="A524" s="299" t="s">
        <v>494</v>
      </c>
      <c r="B524" s="300">
        <v>23</v>
      </c>
      <c r="C524" s="299" t="s">
        <v>35</v>
      </c>
      <c r="D524" s="299" t="s">
        <v>92</v>
      </c>
      <c r="E524" s="301">
        <v>112.04545454545458</v>
      </c>
      <c r="F524" s="299" t="s">
        <v>187</v>
      </c>
    </row>
    <row r="525" spans="1:6" x14ac:dyDescent="0.3">
      <c r="A525" s="299" t="s">
        <v>494</v>
      </c>
      <c r="B525" s="300">
        <v>23</v>
      </c>
      <c r="C525" s="299" t="s">
        <v>35</v>
      </c>
      <c r="D525" s="299" t="s">
        <v>92</v>
      </c>
      <c r="E525" s="301">
        <v>31.409090909090896</v>
      </c>
      <c r="F525" s="299" t="s">
        <v>79</v>
      </c>
    </row>
    <row r="526" spans="1:6" x14ac:dyDescent="0.3">
      <c r="A526" s="299" t="s">
        <v>494</v>
      </c>
      <c r="B526" s="300">
        <v>23</v>
      </c>
      <c r="C526" s="299" t="s">
        <v>35</v>
      </c>
      <c r="D526" s="299" t="s">
        <v>92</v>
      </c>
      <c r="E526" s="301">
        <v>230.40909090909091</v>
      </c>
      <c r="F526" s="299" t="s">
        <v>78</v>
      </c>
    </row>
    <row r="527" spans="1:6" x14ac:dyDescent="0.3">
      <c r="A527" s="299" t="s">
        <v>494</v>
      </c>
      <c r="B527" s="300">
        <v>23</v>
      </c>
      <c r="C527" s="299" t="s">
        <v>35</v>
      </c>
      <c r="D527" s="299" t="s">
        <v>92</v>
      </c>
      <c r="E527" s="301">
        <v>1.9999999999999993</v>
      </c>
      <c r="F527" s="299" t="s">
        <v>188</v>
      </c>
    </row>
    <row r="528" spans="1:6" x14ac:dyDescent="0.3">
      <c r="A528" s="299" t="s">
        <v>494</v>
      </c>
      <c r="B528" s="300">
        <v>23</v>
      </c>
      <c r="C528" s="299" t="s">
        <v>35</v>
      </c>
      <c r="D528" s="299" t="s">
        <v>92</v>
      </c>
      <c r="E528" s="301">
        <v>367.6818181818183</v>
      </c>
      <c r="F528" s="299" t="s">
        <v>77</v>
      </c>
    </row>
    <row r="529" spans="1:6" x14ac:dyDescent="0.3">
      <c r="A529" s="299" t="s">
        <v>494</v>
      </c>
      <c r="B529" s="300">
        <v>23</v>
      </c>
      <c r="C529" s="299" t="s">
        <v>36</v>
      </c>
      <c r="D529" s="299" t="s">
        <v>91</v>
      </c>
      <c r="E529" s="301">
        <v>605.59090909090912</v>
      </c>
      <c r="F529" s="299" t="s">
        <v>187</v>
      </c>
    </row>
    <row r="530" spans="1:6" x14ac:dyDescent="0.3">
      <c r="A530" s="299" t="s">
        <v>494</v>
      </c>
      <c r="B530" s="300">
        <v>23</v>
      </c>
      <c r="C530" s="299" t="s">
        <v>36</v>
      </c>
      <c r="D530" s="299" t="s">
        <v>91</v>
      </c>
      <c r="E530" s="301">
        <v>31.363636363636378</v>
      </c>
      <c r="F530" s="299" t="s">
        <v>79</v>
      </c>
    </row>
    <row r="531" spans="1:6" x14ac:dyDescent="0.3">
      <c r="A531" s="299" t="s">
        <v>494</v>
      </c>
      <c r="B531" s="300">
        <v>23</v>
      </c>
      <c r="C531" s="299" t="s">
        <v>36</v>
      </c>
      <c r="D531" s="299" t="s">
        <v>91</v>
      </c>
      <c r="E531" s="301">
        <v>6907.727272727273</v>
      </c>
      <c r="F531" s="299" t="s">
        <v>78</v>
      </c>
    </row>
    <row r="532" spans="1:6" x14ac:dyDescent="0.3">
      <c r="A532" s="299" t="s">
        <v>494</v>
      </c>
      <c r="B532" s="300">
        <v>23</v>
      </c>
      <c r="C532" s="299" t="s">
        <v>36</v>
      </c>
      <c r="D532" s="299" t="s">
        <v>91</v>
      </c>
      <c r="E532" s="301">
        <v>1.9999999999999993</v>
      </c>
      <c r="F532" s="299" t="s">
        <v>188</v>
      </c>
    </row>
    <row r="533" spans="1:6" x14ac:dyDescent="0.3">
      <c r="A533" s="299" t="s">
        <v>494</v>
      </c>
      <c r="B533" s="300">
        <v>23</v>
      </c>
      <c r="C533" s="299" t="s">
        <v>36</v>
      </c>
      <c r="D533" s="299" t="s">
        <v>91</v>
      </c>
      <c r="E533" s="301">
        <v>1921.772727272727</v>
      </c>
      <c r="F533" s="299" t="s">
        <v>77</v>
      </c>
    </row>
    <row r="534" spans="1:6" x14ac:dyDescent="0.3">
      <c r="A534" s="299" t="s">
        <v>494</v>
      </c>
      <c r="B534" s="300">
        <v>23</v>
      </c>
      <c r="C534" s="299" t="s">
        <v>36</v>
      </c>
      <c r="D534" s="299" t="s">
        <v>92</v>
      </c>
      <c r="E534" s="301">
        <v>110.81818181818184</v>
      </c>
      <c r="F534" s="299" t="s">
        <v>187</v>
      </c>
    </row>
    <row r="535" spans="1:6" x14ac:dyDescent="0.3">
      <c r="A535" s="299" t="s">
        <v>494</v>
      </c>
      <c r="B535" s="300">
        <v>23</v>
      </c>
      <c r="C535" s="299" t="s">
        <v>36</v>
      </c>
      <c r="D535" s="299" t="s">
        <v>92</v>
      </c>
      <c r="E535" s="301">
        <v>2.9999999999999982</v>
      </c>
      <c r="F535" s="299" t="s">
        <v>79</v>
      </c>
    </row>
    <row r="536" spans="1:6" x14ac:dyDescent="0.3">
      <c r="A536" s="299" t="s">
        <v>494</v>
      </c>
      <c r="B536" s="300">
        <v>23</v>
      </c>
      <c r="C536" s="299" t="s">
        <v>36</v>
      </c>
      <c r="D536" s="299" t="s">
        <v>92</v>
      </c>
      <c r="E536" s="301">
        <v>521.77272727272725</v>
      </c>
      <c r="F536" s="299" t="s">
        <v>78</v>
      </c>
    </row>
    <row r="537" spans="1:6" x14ac:dyDescent="0.3">
      <c r="A537" s="299" t="s">
        <v>494</v>
      </c>
      <c r="B537" s="300">
        <v>23</v>
      </c>
      <c r="C537" s="299" t="s">
        <v>36</v>
      </c>
      <c r="D537" s="299" t="s">
        <v>92</v>
      </c>
      <c r="E537" s="301">
        <v>3.9999999999999987</v>
      </c>
      <c r="F537" s="299" t="s">
        <v>188</v>
      </c>
    </row>
    <row r="538" spans="1:6" x14ac:dyDescent="0.3">
      <c r="A538" s="299" t="s">
        <v>494</v>
      </c>
      <c r="B538" s="300">
        <v>23</v>
      </c>
      <c r="C538" s="299" t="s">
        <v>36</v>
      </c>
      <c r="D538" s="299" t="s">
        <v>92</v>
      </c>
      <c r="E538" s="301">
        <v>441.09090909090907</v>
      </c>
      <c r="F538" s="299" t="s">
        <v>77</v>
      </c>
    </row>
    <row r="539" spans="1:6" x14ac:dyDescent="0.3">
      <c r="A539" s="299" t="s">
        <v>494</v>
      </c>
      <c r="B539" s="300">
        <v>24</v>
      </c>
      <c r="C539" s="299" t="s">
        <v>35</v>
      </c>
      <c r="D539" s="299" t="s">
        <v>91</v>
      </c>
      <c r="E539" s="301">
        <v>399.13636363636363</v>
      </c>
      <c r="F539" s="299" t="s">
        <v>187</v>
      </c>
    </row>
    <row r="540" spans="1:6" x14ac:dyDescent="0.3">
      <c r="A540" s="299" t="s">
        <v>494</v>
      </c>
      <c r="B540" s="300">
        <v>24</v>
      </c>
      <c r="C540" s="299" t="s">
        <v>35</v>
      </c>
      <c r="D540" s="299" t="s">
        <v>91</v>
      </c>
      <c r="E540" s="301">
        <v>620.50000000000011</v>
      </c>
      <c r="F540" s="299" t="s">
        <v>79</v>
      </c>
    </row>
    <row r="541" spans="1:6" x14ac:dyDescent="0.3">
      <c r="A541" s="299" t="s">
        <v>494</v>
      </c>
      <c r="B541" s="300">
        <v>24</v>
      </c>
      <c r="C541" s="299" t="s">
        <v>35</v>
      </c>
      <c r="D541" s="299" t="s">
        <v>91</v>
      </c>
      <c r="E541" s="301">
        <v>29.181818181818176</v>
      </c>
      <c r="F541" s="299" t="s">
        <v>78</v>
      </c>
    </row>
    <row r="542" spans="1:6" x14ac:dyDescent="0.3">
      <c r="A542" s="299" t="s">
        <v>494</v>
      </c>
      <c r="B542" s="300">
        <v>24</v>
      </c>
      <c r="C542" s="299" t="s">
        <v>35</v>
      </c>
      <c r="D542" s="299" t="s">
        <v>91</v>
      </c>
      <c r="E542" s="301">
        <v>11</v>
      </c>
      <c r="F542" s="299" t="s">
        <v>188</v>
      </c>
    </row>
    <row r="543" spans="1:6" x14ac:dyDescent="0.3">
      <c r="A543" s="299" t="s">
        <v>494</v>
      </c>
      <c r="B543" s="300">
        <v>24</v>
      </c>
      <c r="C543" s="299" t="s">
        <v>35</v>
      </c>
      <c r="D543" s="299" t="s">
        <v>91</v>
      </c>
      <c r="E543" s="301">
        <v>2092.1818181818185</v>
      </c>
      <c r="F543" s="299" t="s">
        <v>77</v>
      </c>
    </row>
    <row r="544" spans="1:6" x14ac:dyDescent="0.3">
      <c r="A544" s="299" t="s">
        <v>494</v>
      </c>
      <c r="B544" s="300">
        <v>24</v>
      </c>
      <c r="C544" s="299" t="s">
        <v>35</v>
      </c>
      <c r="D544" s="299" t="s">
        <v>92</v>
      </c>
      <c r="E544" s="301">
        <v>195.27272727272731</v>
      </c>
      <c r="F544" s="299" t="s">
        <v>187</v>
      </c>
    </row>
    <row r="545" spans="1:6" x14ac:dyDescent="0.3">
      <c r="A545" s="299" t="s">
        <v>494</v>
      </c>
      <c r="B545" s="300">
        <v>24</v>
      </c>
      <c r="C545" s="299" t="s">
        <v>35</v>
      </c>
      <c r="D545" s="299" t="s">
        <v>92</v>
      </c>
      <c r="E545" s="301">
        <v>118.90909090909086</v>
      </c>
      <c r="F545" s="299" t="s">
        <v>79</v>
      </c>
    </row>
    <row r="546" spans="1:6" x14ac:dyDescent="0.3">
      <c r="A546" s="299" t="s">
        <v>494</v>
      </c>
      <c r="B546" s="300">
        <v>24</v>
      </c>
      <c r="C546" s="299" t="s">
        <v>35</v>
      </c>
      <c r="D546" s="299" t="s">
        <v>92</v>
      </c>
      <c r="E546" s="301">
        <v>43.045454545454547</v>
      </c>
      <c r="F546" s="299" t="s">
        <v>78</v>
      </c>
    </row>
    <row r="547" spans="1:6" x14ac:dyDescent="0.3">
      <c r="A547" s="299" t="s">
        <v>494</v>
      </c>
      <c r="B547" s="300">
        <v>24</v>
      </c>
      <c r="C547" s="299" t="s">
        <v>35</v>
      </c>
      <c r="D547" s="299" t="s">
        <v>92</v>
      </c>
      <c r="E547" s="301">
        <v>9.9999999999999982</v>
      </c>
      <c r="F547" s="299" t="s">
        <v>188</v>
      </c>
    </row>
    <row r="548" spans="1:6" x14ac:dyDescent="0.3">
      <c r="A548" s="299" t="s">
        <v>494</v>
      </c>
      <c r="B548" s="300">
        <v>24</v>
      </c>
      <c r="C548" s="299" t="s">
        <v>35</v>
      </c>
      <c r="D548" s="299" t="s">
        <v>92</v>
      </c>
      <c r="E548" s="301">
        <v>937.63636363636374</v>
      </c>
      <c r="F548" s="299" t="s">
        <v>77</v>
      </c>
    </row>
    <row r="549" spans="1:6" x14ac:dyDescent="0.3">
      <c r="A549" s="299" t="s">
        <v>494</v>
      </c>
      <c r="B549" s="300">
        <v>24</v>
      </c>
      <c r="C549" s="299" t="s">
        <v>36</v>
      </c>
      <c r="D549" s="299" t="s">
        <v>91</v>
      </c>
      <c r="E549" s="301">
        <v>508.7727272727272</v>
      </c>
      <c r="F549" s="299" t="s">
        <v>187</v>
      </c>
    </row>
    <row r="550" spans="1:6" x14ac:dyDescent="0.3">
      <c r="A550" s="299" t="s">
        <v>494</v>
      </c>
      <c r="B550" s="300">
        <v>24</v>
      </c>
      <c r="C550" s="299" t="s">
        <v>36</v>
      </c>
      <c r="D550" s="299" t="s">
        <v>91</v>
      </c>
      <c r="E550" s="301">
        <v>27.63636363636363</v>
      </c>
      <c r="F550" s="299" t="s">
        <v>79</v>
      </c>
    </row>
    <row r="551" spans="1:6" x14ac:dyDescent="0.3">
      <c r="A551" s="299" t="s">
        <v>494</v>
      </c>
      <c r="B551" s="300">
        <v>24</v>
      </c>
      <c r="C551" s="299" t="s">
        <v>36</v>
      </c>
      <c r="D551" s="299" t="s">
        <v>91</v>
      </c>
      <c r="E551" s="301">
        <v>321.63636363636357</v>
      </c>
      <c r="F551" s="299" t="s">
        <v>78</v>
      </c>
    </row>
    <row r="552" spans="1:6" x14ac:dyDescent="0.3">
      <c r="A552" s="299" t="s">
        <v>494</v>
      </c>
      <c r="B552" s="300">
        <v>24</v>
      </c>
      <c r="C552" s="299" t="s">
        <v>36</v>
      </c>
      <c r="D552" s="299" t="s">
        <v>91</v>
      </c>
      <c r="E552" s="301">
        <v>4.9999999999999991</v>
      </c>
      <c r="F552" s="299" t="s">
        <v>188</v>
      </c>
    </row>
    <row r="553" spans="1:6" x14ac:dyDescent="0.3">
      <c r="A553" s="299" t="s">
        <v>494</v>
      </c>
      <c r="B553" s="300">
        <v>24</v>
      </c>
      <c r="C553" s="299" t="s">
        <v>36</v>
      </c>
      <c r="D553" s="299" t="s">
        <v>91</v>
      </c>
      <c r="E553" s="301">
        <v>2745.954545454546</v>
      </c>
      <c r="F553" s="299" t="s">
        <v>77</v>
      </c>
    </row>
    <row r="554" spans="1:6" x14ac:dyDescent="0.3">
      <c r="A554" s="299" t="s">
        <v>494</v>
      </c>
      <c r="B554" s="300">
        <v>24</v>
      </c>
      <c r="C554" s="299" t="s">
        <v>36</v>
      </c>
      <c r="D554" s="299" t="s">
        <v>92</v>
      </c>
      <c r="E554" s="301">
        <v>358.6818181818183</v>
      </c>
      <c r="F554" s="299" t="s">
        <v>187</v>
      </c>
    </row>
    <row r="555" spans="1:6" x14ac:dyDescent="0.3">
      <c r="A555" s="299" t="s">
        <v>494</v>
      </c>
      <c r="B555" s="300">
        <v>24</v>
      </c>
      <c r="C555" s="299" t="s">
        <v>36</v>
      </c>
      <c r="D555" s="299" t="s">
        <v>92</v>
      </c>
      <c r="E555" s="301">
        <v>5.9999999999999964</v>
      </c>
      <c r="F555" s="299" t="s">
        <v>79</v>
      </c>
    </row>
    <row r="556" spans="1:6" x14ac:dyDescent="0.3">
      <c r="A556" s="299" t="s">
        <v>494</v>
      </c>
      <c r="B556" s="300">
        <v>24</v>
      </c>
      <c r="C556" s="299" t="s">
        <v>36</v>
      </c>
      <c r="D556" s="299" t="s">
        <v>92</v>
      </c>
      <c r="E556" s="301">
        <v>106.1818181818182</v>
      </c>
      <c r="F556" s="299" t="s">
        <v>78</v>
      </c>
    </row>
    <row r="557" spans="1:6" x14ac:dyDescent="0.3">
      <c r="A557" s="299" t="s">
        <v>494</v>
      </c>
      <c r="B557" s="300">
        <v>24</v>
      </c>
      <c r="C557" s="299" t="s">
        <v>36</v>
      </c>
      <c r="D557" s="299" t="s">
        <v>92</v>
      </c>
      <c r="E557" s="301">
        <v>7.0000000000000018</v>
      </c>
      <c r="F557" s="299" t="s">
        <v>188</v>
      </c>
    </row>
    <row r="558" spans="1:6" x14ac:dyDescent="0.3">
      <c r="A558" s="299" t="s">
        <v>494</v>
      </c>
      <c r="B558" s="300">
        <v>24</v>
      </c>
      <c r="C558" s="299" t="s">
        <v>36</v>
      </c>
      <c r="D558" s="299" t="s">
        <v>92</v>
      </c>
      <c r="E558" s="301">
        <v>1245.8636363636365</v>
      </c>
      <c r="F558" s="299" t="s">
        <v>77</v>
      </c>
    </row>
    <row r="559" spans="1:6" x14ac:dyDescent="0.3">
      <c r="A559" s="299" t="s">
        <v>494</v>
      </c>
      <c r="B559" s="300">
        <v>25</v>
      </c>
      <c r="C559" s="299" t="s">
        <v>35</v>
      </c>
      <c r="D559" s="299" t="s">
        <v>91</v>
      </c>
      <c r="E559" s="301">
        <v>768.18181818181813</v>
      </c>
      <c r="F559" s="299" t="s">
        <v>187</v>
      </c>
    </row>
    <row r="560" spans="1:6" x14ac:dyDescent="0.3">
      <c r="A560" s="299" t="s">
        <v>494</v>
      </c>
      <c r="B560" s="300">
        <v>25</v>
      </c>
      <c r="C560" s="299" t="s">
        <v>35</v>
      </c>
      <c r="D560" s="299" t="s">
        <v>91</v>
      </c>
      <c r="E560" s="301">
        <v>503.45454545454561</v>
      </c>
      <c r="F560" s="299" t="s">
        <v>79</v>
      </c>
    </row>
    <row r="561" spans="1:6" x14ac:dyDescent="0.3">
      <c r="A561" s="299" t="s">
        <v>494</v>
      </c>
      <c r="B561" s="300">
        <v>25</v>
      </c>
      <c r="C561" s="299" t="s">
        <v>35</v>
      </c>
      <c r="D561" s="299" t="s">
        <v>91</v>
      </c>
      <c r="E561" s="301">
        <v>194.72727272727269</v>
      </c>
      <c r="F561" s="299" t="s">
        <v>78</v>
      </c>
    </row>
    <row r="562" spans="1:6" x14ac:dyDescent="0.3">
      <c r="A562" s="299" t="s">
        <v>494</v>
      </c>
      <c r="B562" s="300">
        <v>25</v>
      </c>
      <c r="C562" s="299" t="s">
        <v>35</v>
      </c>
      <c r="D562" s="299" t="s">
        <v>91</v>
      </c>
      <c r="E562" s="301">
        <v>13.454545454545457</v>
      </c>
      <c r="F562" s="299" t="s">
        <v>188</v>
      </c>
    </row>
    <row r="563" spans="1:6" x14ac:dyDescent="0.3">
      <c r="A563" s="299" t="s">
        <v>494</v>
      </c>
      <c r="B563" s="300">
        <v>25</v>
      </c>
      <c r="C563" s="299" t="s">
        <v>35</v>
      </c>
      <c r="D563" s="299" t="s">
        <v>91</v>
      </c>
      <c r="E563" s="301">
        <v>6208.9090909090901</v>
      </c>
      <c r="F563" s="299" t="s">
        <v>77</v>
      </c>
    </row>
    <row r="564" spans="1:6" x14ac:dyDescent="0.3">
      <c r="A564" s="299" t="s">
        <v>494</v>
      </c>
      <c r="B564" s="300">
        <v>25</v>
      </c>
      <c r="C564" s="299" t="s">
        <v>35</v>
      </c>
      <c r="D564" s="299" t="s">
        <v>92</v>
      </c>
      <c r="E564" s="301">
        <v>557.72727272727275</v>
      </c>
      <c r="F564" s="299" t="s">
        <v>187</v>
      </c>
    </row>
    <row r="565" spans="1:6" x14ac:dyDescent="0.3">
      <c r="A565" s="299" t="s">
        <v>494</v>
      </c>
      <c r="B565" s="300">
        <v>25</v>
      </c>
      <c r="C565" s="299" t="s">
        <v>35</v>
      </c>
      <c r="D565" s="299" t="s">
        <v>92</v>
      </c>
      <c r="E565" s="301">
        <v>387.40909090909076</v>
      </c>
      <c r="F565" s="299" t="s">
        <v>79</v>
      </c>
    </row>
    <row r="566" spans="1:6" x14ac:dyDescent="0.3">
      <c r="A566" s="299" t="s">
        <v>494</v>
      </c>
      <c r="B566" s="300">
        <v>25</v>
      </c>
      <c r="C566" s="299" t="s">
        <v>35</v>
      </c>
      <c r="D566" s="299" t="s">
        <v>92</v>
      </c>
      <c r="E566" s="301">
        <v>346.63636363636363</v>
      </c>
      <c r="F566" s="299" t="s">
        <v>78</v>
      </c>
    </row>
    <row r="567" spans="1:6" x14ac:dyDescent="0.3">
      <c r="A567" s="299" t="s">
        <v>494</v>
      </c>
      <c r="B567" s="300">
        <v>25</v>
      </c>
      <c r="C567" s="299" t="s">
        <v>35</v>
      </c>
      <c r="D567" s="299" t="s">
        <v>92</v>
      </c>
      <c r="E567" s="301">
        <v>17.000000000000004</v>
      </c>
      <c r="F567" s="299" t="s">
        <v>188</v>
      </c>
    </row>
    <row r="568" spans="1:6" x14ac:dyDescent="0.3">
      <c r="A568" s="299" t="s">
        <v>494</v>
      </c>
      <c r="B568" s="300">
        <v>25</v>
      </c>
      <c r="C568" s="299" t="s">
        <v>35</v>
      </c>
      <c r="D568" s="299" t="s">
        <v>92</v>
      </c>
      <c r="E568" s="301">
        <v>5546.4090909090919</v>
      </c>
      <c r="F568" s="299" t="s">
        <v>77</v>
      </c>
    </row>
    <row r="569" spans="1:6" x14ac:dyDescent="0.3">
      <c r="A569" s="299" t="s">
        <v>494</v>
      </c>
      <c r="B569" s="300">
        <v>25</v>
      </c>
      <c r="C569" s="299" t="s">
        <v>36</v>
      </c>
      <c r="D569" s="299" t="s">
        <v>91</v>
      </c>
      <c r="E569" s="301">
        <v>1278.5454545454543</v>
      </c>
      <c r="F569" s="299" t="s">
        <v>187</v>
      </c>
    </row>
    <row r="570" spans="1:6" x14ac:dyDescent="0.3">
      <c r="A570" s="299" t="s">
        <v>494</v>
      </c>
      <c r="B570" s="300">
        <v>25</v>
      </c>
      <c r="C570" s="299" t="s">
        <v>36</v>
      </c>
      <c r="D570" s="299" t="s">
        <v>91</v>
      </c>
      <c r="E570" s="301">
        <v>38.090909090909093</v>
      </c>
      <c r="F570" s="299" t="s">
        <v>79</v>
      </c>
    </row>
    <row r="571" spans="1:6" x14ac:dyDescent="0.3">
      <c r="A571" s="299" t="s">
        <v>494</v>
      </c>
      <c r="B571" s="300">
        <v>25</v>
      </c>
      <c r="C571" s="299" t="s">
        <v>36</v>
      </c>
      <c r="D571" s="299" t="s">
        <v>91</v>
      </c>
      <c r="E571" s="301">
        <v>4003</v>
      </c>
      <c r="F571" s="299" t="s">
        <v>78</v>
      </c>
    </row>
    <row r="572" spans="1:6" x14ac:dyDescent="0.3">
      <c r="A572" s="299" t="s">
        <v>494</v>
      </c>
      <c r="B572" s="300">
        <v>25</v>
      </c>
      <c r="C572" s="299" t="s">
        <v>36</v>
      </c>
      <c r="D572" s="299" t="s">
        <v>91</v>
      </c>
      <c r="E572" s="301">
        <v>7.9999999999999973</v>
      </c>
      <c r="F572" s="299" t="s">
        <v>188</v>
      </c>
    </row>
    <row r="573" spans="1:6" x14ac:dyDescent="0.3">
      <c r="A573" s="299" t="s">
        <v>494</v>
      </c>
      <c r="B573" s="300">
        <v>25</v>
      </c>
      <c r="C573" s="299" t="s">
        <v>36</v>
      </c>
      <c r="D573" s="299" t="s">
        <v>91</v>
      </c>
      <c r="E573" s="301">
        <v>12736.40909090909</v>
      </c>
      <c r="F573" s="299" t="s">
        <v>77</v>
      </c>
    </row>
    <row r="574" spans="1:6" x14ac:dyDescent="0.3">
      <c r="A574" s="299" t="s">
        <v>494</v>
      </c>
      <c r="B574" s="300">
        <v>25</v>
      </c>
      <c r="C574" s="299" t="s">
        <v>36</v>
      </c>
      <c r="D574" s="299" t="s">
        <v>92</v>
      </c>
      <c r="E574" s="301">
        <v>1017.6818181818184</v>
      </c>
      <c r="F574" s="299" t="s">
        <v>187</v>
      </c>
    </row>
    <row r="575" spans="1:6" x14ac:dyDescent="0.3">
      <c r="A575" s="299" t="s">
        <v>494</v>
      </c>
      <c r="B575" s="300">
        <v>25</v>
      </c>
      <c r="C575" s="299" t="s">
        <v>36</v>
      </c>
      <c r="D575" s="299" t="s">
        <v>92</v>
      </c>
      <c r="E575" s="301">
        <v>8.1818181818181799</v>
      </c>
      <c r="F575" s="299" t="s">
        <v>79</v>
      </c>
    </row>
    <row r="576" spans="1:6" x14ac:dyDescent="0.3">
      <c r="A576" s="299" t="s">
        <v>494</v>
      </c>
      <c r="B576" s="300">
        <v>25</v>
      </c>
      <c r="C576" s="299" t="s">
        <v>36</v>
      </c>
      <c r="D576" s="299" t="s">
        <v>92</v>
      </c>
      <c r="E576" s="301">
        <v>922.50000000000011</v>
      </c>
      <c r="F576" s="299" t="s">
        <v>78</v>
      </c>
    </row>
    <row r="577" spans="1:6" x14ac:dyDescent="0.3">
      <c r="A577" s="299" t="s">
        <v>494</v>
      </c>
      <c r="B577" s="300">
        <v>25</v>
      </c>
      <c r="C577" s="299" t="s">
        <v>36</v>
      </c>
      <c r="D577" s="299" t="s">
        <v>92</v>
      </c>
      <c r="E577" s="301">
        <v>8.9999999999999982</v>
      </c>
      <c r="F577" s="299" t="s">
        <v>188</v>
      </c>
    </row>
    <row r="578" spans="1:6" x14ac:dyDescent="0.3">
      <c r="A578" s="299" t="s">
        <v>494</v>
      </c>
      <c r="B578" s="300">
        <v>25</v>
      </c>
      <c r="C578" s="299" t="s">
        <v>36</v>
      </c>
      <c r="D578" s="299" t="s">
        <v>92</v>
      </c>
      <c r="E578" s="301">
        <v>7112.7272727272739</v>
      </c>
      <c r="F578" s="299" t="s">
        <v>77</v>
      </c>
    </row>
    <row r="579" spans="1:6" x14ac:dyDescent="0.3">
      <c r="A579" s="299" t="s">
        <v>494</v>
      </c>
      <c r="B579" s="300">
        <v>26</v>
      </c>
      <c r="C579" s="299" t="s">
        <v>35</v>
      </c>
      <c r="D579" s="299" t="s">
        <v>91</v>
      </c>
      <c r="E579" s="301">
        <v>515</v>
      </c>
      <c r="F579" s="299" t="s">
        <v>187</v>
      </c>
    </row>
    <row r="580" spans="1:6" x14ac:dyDescent="0.3">
      <c r="A580" s="299" t="s">
        <v>494</v>
      </c>
      <c r="B580" s="300">
        <v>26</v>
      </c>
      <c r="C580" s="299" t="s">
        <v>35</v>
      </c>
      <c r="D580" s="299" t="s">
        <v>91</v>
      </c>
      <c r="E580" s="301">
        <v>780.72727272727275</v>
      </c>
      <c r="F580" s="299" t="s">
        <v>79</v>
      </c>
    </row>
    <row r="581" spans="1:6" x14ac:dyDescent="0.3">
      <c r="A581" s="299" t="s">
        <v>494</v>
      </c>
      <c r="B581" s="300">
        <v>26</v>
      </c>
      <c r="C581" s="299" t="s">
        <v>35</v>
      </c>
      <c r="D581" s="299" t="s">
        <v>91</v>
      </c>
      <c r="E581" s="301">
        <v>353.40909090909093</v>
      </c>
      <c r="F581" s="299" t="s">
        <v>78</v>
      </c>
    </row>
    <row r="582" spans="1:6" x14ac:dyDescent="0.3">
      <c r="A582" s="299" t="s">
        <v>494</v>
      </c>
      <c r="B582" s="300">
        <v>26</v>
      </c>
      <c r="C582" s="299" t="s">
        <v>35</v>
      </c>
      <c r="D582" s="299" t="s">
        <v>91</v>
      </c>
      <c r="E582" s="301">
        <v>3.9999999999999987</v>
      </c>
      <c r="F582" s="299" t="s">
        <v>188</v>
      </c>
    </row>
    <row r="583" spans="1:6" x14ac:dyDescent="0.3">
      <c r="A583" s="299" t="s">
        <v>494</v>
      </c>
      <c r="B583" s="300">
        <v>26</v>
      </c>
      <c r="C583" s="299" t="s">
        <v>35</v>
      </c>
      <c r="D583" s="299" t="s">
        <v>91</v>
      </c>
      <c r="E583" s="301">
        <v>3385.727272727273</v>
      </c>
      <c r="F583" s="299" t="s">
        <v>77</v>
      </c>
    </row>
    <row r="584" spans="1:6" x14ac:dyDescent="0.3">
      <c r="A584" s="299" t="s">
        <v>494</v>
      </c>
      <c r="B584" s="300">
        <v>26</v>
      </c>
      <c r="C584" s="299" t="s">
        <v>35</v>
      </c>
      <c r="D584" s="299" t="s">
        <v>92</v>
      </c>
      <c r="E584" s="301">
        <v>388.5</v>
      </c>
      <c r="F584" s="299" t="s">
        <v>187</v>
      </c>
    </row>
    <row r="585" spans="1:6" x14ac:dyDescent="0.3">
      <c r="A585" s="299" t="s">
        <v>494</v>
      </c>
      <c r="B585" s="300">
        <v>26</v>
      </c>
      <c r="C585" s="299" t="s">
        <v>35</v>
      </c>
      <c r="D585" s="299" t="s">
        <v>92</v>
      </c>
      <c r="E585" s="301">
        <v>525.5</v>
      </c>
      <c r="F585" s="299" t="s">
        <v>79</v>
      </c>
    </row>
    <row r="586" spans="1:6" x14ac:dyDescent="0.3">
      <c r="A586" s="299" t="s">
        <v>494</v>
      </c>
      <c r="B586" s="300">
        <v>26</v>
      </c>
      <c r="C586" s="299" t="s">
        <v>35</v>
      </c>
      <c r="D586" s="299" t="s">
        <v>92</v>
      </c>
      <c r="E586" s="301">
        <v>424.54545454545445</v>
      </c>
      <c r="F586" s="299" t="s">
        <v>78</v>
      </c>
    </row>
    <row r="587" spans="1:6" x14ac:dyDescent="0.3">
      <c r="A587" s="299" t="s">
        <v>494</v>
      </c>
      <c r="B587" s="300">
        <v>26</v>
      </c>
      <c r="C587" s="299" t="s">
        <v>35</v>
      </c>
      <c r="D587" s="299" t="s">
        <v>92</v>
      </c>
      <c r="E587" s="301">
        <v>5.9999999999999964</v>
      </c>
      <c r="F587" s="299" t="s">
        <v>188</v>
      </c>
    </row>
    <row r="588" spans="1:6" x14ac:dyDescent="0.3">
      <c r="A588" s="299" t="s">
        <v>494</v>
      </c>
      <c r="B588" s="300">
        <v>26</v>
      </c>
      <c r="C588" s="299" t="s">
        <v>35</v>
      </c>
      <c r="D588" s="299" t="s">
        <v>92</v>
      </c>
      <c r="E588" s="301">
        <v>2316.9090909090905</v>
      </c>
      <c r="F588" s="299" t="s">
        <v>77</v>
      </c>
    </row>
    <row r="589" spans="1:6" x14ac:dyDescent="0.3">
      <c r="A589" s="299" t="s">
        <v>494</v>
      </c>
      <c r="B589" s="300">
        <v>26</v>
      </c>
      <c r="C589" s="299" t="s">
        <v>36</v>
      </c>
      <c r="D589" s="299" t="s">
        <v>91</v>
      </c>
      <c r="E589" s="301">
        <v>756.59090909090912</v>
      </c>
      <c r="F589" s="299" t="s">
        <v>187</v>
      </c>
    </row>
    <row r="590" spans="1:6" x14ac:dyDescent="0.3">
      <c r="A590" s="299" t="s">
        <v>494</v>
      </c>
      <c r="B590" s="300">
        <v>26</v>
      </c>
      <c r="C590" s="299" t="s">
        <v>36</v>
      </c>
      <c r="D590" s="299" t="s">
        <v>91</v>
      </c>
      <c r="E590" s="301">
        <v>27.954545454545457</v>
      </c>
      <c r="F590" s="299" t="s">
        <v>79</v>
      </c>
    </row>
    <row r="591" spans="1:6" x14ac:dyDescent="0.3">
      <c r="A591" s="299" t="s">
        <v>494</v>
      </c>
      <c r="B591" s="300">
        <v>26</v>
      </c>
      <c r="C591" s="299" t="s">
        <v>36</v>
      </c>
      <c r="D591" s="299" t="s">
        <v>91</v>
      </c>
      <c r="E591" s="301">
        <v>1095.590909090909</v>
      </c>
      <c r="F591" s="299" t="s">
        <v>78</v>
      </c>
    </row>
    <row r="592" spans="1:6" x14ac:dyDescent="0.3">
      <c r="A592" s="299" t="s">
        <v>494</v>
      </c>
      <c r="B592" s="300">
        <v>26</v>
      </c>
      <c r="C592" s="299" t="s">
        <v>36</v>
      </c>
      <c r="D592" s="299" t="s">
        <v>91</v>
      </c>
      <c r="E592" s="301">
        <v>17.181818181818183</v>
      </c>
      <c r="F592" s="299" t="s">
        <v>188</v>
      </c>
    </row>
    <row r="593" spans="1:6" x14ac:dyDescent="0.3">
      <c r="A593" s="299" t="s">
        <v>494</v>
      </c>
      <c r="B593" s="300">
        <v>26</v>
      </c>
      <c r="C593" s="299" t="s">
        <v>36</v>
      </c>
      <c r="D593" s="299" t="s">
        <v>91</v>
      </c>
      <c r="E593" s="301">
        <v>4900.6818181818189</v>
      </c>
      <c r="F593" s="299" t="s">
        <v>77</v>
      </c>
    </row>
    <row r="594" spans="1:6" x14ac:dyDescent="0.3">
      <c r="A594" s="299" t="s">
        <v>494</v>
      </c>
      <c r="B594" s="300">
        <v>26</v>
      </c>
      <c r="C594" s="299" t="s">
        <v>36</v>
      </c>
      <c r="D594" s="299" t="s">
        <v>92</v>
      </c>
      <c r="E594" s="301">
        <v>741.18181818181824</v>
      </c>
      <c r="F594" s="299" t="s">
        <v>187</v>
      </c>
    </row>
    <row r="595" spans="1:6" x14ac:dyDescent="0.3">
      <c r="A595" s="299" t="s">
        <v>494</v>
      </c>
      <c r="B595" s="300">
        <v>26</v>
      </c>
      <c r="C595" s="299" t="s">
        <v>36</v>
      </c>
      <c r="D595" s="299" t="s">
        <v>92</v>
      </c>
      <c r="E595" s="301">
        <v>7.0000000000000018</v>
      </c>
      <c r="F595" s="299" t="s">
        <v>79</v>
      </c>
    </row>
    <row r="596" spans="1:6" x14ac:dyDescent="0.3">
      <c r="A596" s="299" t="s">
        <v>494</v>
      </c>
      <c r="B596" s="300">
        <v>26</v>
      </c>
      <c r="C596" s="299" t="s">
        <v>36</v>
      </c>
      <c r="D596" s="299" t="s">
        <v>92</v>
      </c>
      <c r="E596" s="301">
        <v>570.22727272727286</v>
      </c>
      <c r="F596" s="299" t="s">
        <v>78</v>
      </c>
    </row>
    <row r="597" spans="1:6" x14ac:dyDescent="0.3">
      <c r="A597" s="299" t="s">
        <v>494</v>
      </c>
      <c r="B597" s="300">
        <v>26</v>
      </c>
      <c r="C597" s="299" t="s">
        <v>36</v>
      </c>
      <c r="D597" s="299" t="s">
        <v>92</v>
      </c>
      <c r="E597" s="301">
        <v>9.9999999999999982</v>
      </c>
      <c r="F597" s="299" t="s">
        <v>188</v>
      </c>
    </row>
    <row r="598" spans="1:6" x14ac:dyDescent="0.3">
      <c r="A598" s="299" t="s">
        <v>494</v>
      </c>
      <c r="B598" s="300">
        <v>26</v>
      </c>
      <c r="C598" s="299" t="s">
        <v>36</v>
      </c>
      <c r="D598" s="299" t="s">
        <v>92</v>
      </c>
      <c r="E598" s="301">
        <v>2689.4545454545455</v>
      </c>
      <c r="F598" s="299" t="s">
        <v>77</v>
      </c>
    </row>
    <row r="599" spans="1:6" x14ac:dyDescent="0.3">
      <c r="A599" s="299" t="s">
        <v>494</v>
      </c>
      <c r="B599" s="300">
        <v>27</v>
      </c>
      <c r="C599" s="299" t="s">
        <v>35</v>
      </c>
      <c r="D599" s="299" t="s">
        <v>91</v>
      </c>
      <c r="E599" s="301">
        <v>306.22727272727269</v>
      </c>
      <c r="F599" s="299" t="s">
        <v>187</v>
      </c>
    </row>
    <row r="600" spans="1:6" x14ac:dyDescent="0.3">
      <c r="A600" s="299" t="s">
        <v>494</v>
      </c>
      <c r="B600" s="300">
        <v>27</v>
      </c>
      <c r="C600" s="299" t="s">
        <v>35</v>
      </c>
      <c r="D600" s="299" t="s">
        <v>91</v>
      </c>
      <c r="E600" s="301">
        <v>3.8181818181818166</v>
      </c>
      <c r="F600" s="299" t="s">
        <v>80</v>
      </c>
    </row>
    <row r="601" spans="1:6" x14ac:dyDescent="0.3">
      <c r="A601" s="299" t="s">
        <v>494</v>
      </c>
      <c r="B601" s="300">
        <v>27</v>
      </c>
      <c r="C601" s="299" t="s">
        <v>35</v>
      </c>
      <c r="D601" s="299" t="s">
        <v>91</v>
      </c>
      <c r="E601" s="301">
        <v>501.27272727272731</v>
      </c>
      <c r="F601" s="299" t="s">
        <v>79</v>
      </c>
    </row>
    <row r="602" spans="1:6" x14ac:dyDescent="0.3">
      <c r="A602" s="299" t="s">
        <v>494</v>
      </c>
      <c r="B602" s="300">
        <v>27</v>
      </c>
      <c r="C602" s="299" t="s">
        <v>35</v>
      </c>
      <c r="D602" s="299" t="s">
        <v>91</v>
      </c>
      <c r="E602" s="301">
        <v>65.636363636363626</v>
      </c>
      <c r="F602" s="299" t="s">
        <v>78</v>
      </c>
    </row>
    <row r="603" spans="1:6" x14ac:dyDescent="0.3">
      <c r="A603" s="299" t="s">
        <v>494</v>
      </c>
      <c r="B603" s="300">
        <v>27</v>
      </c>
      <c r="C603" s="299" t="s">
        <v>35</v>
      </c>
      <c r="D603" s="299" t="s">
        <v>91</v>
      </c>
      <c r="E603" s="301">
        <v>14.000000000000004</v>
      </c>
      <c r="F603" s="299" t="s">
        <v>188</v>
      </c>
    </row>
    <row r="604" spans="1:6" x14ac:dyDescent="0.3">
      <c r="A604" s="299" t="s">
        <v>494</v>
      </c>
      <c r="B604" s="300">
        <v>27</v>
      </c>
      <c r="C604" s="299" t="s">
        <v>35</v>
      </c>
      <c r="D604" s="299" t="s">
        <v>91</v>
      </c>
      <c r="E604" s="301">
        <v>1882.9545454545455</v>
      </c>
      <c r="F604" s="299" t="s">
        <v>77</v>
      </c>
    </row>
    <row r="605" spans="1:6" x14ac:dyDescent="0.3">
      <c r="A605" s="299" t="s">
        <v>494</v>
      </c>
      <c r="B605" s="300">
        <v>27</v>
      </c>
      <c r="C605" s="299" t="s">
        <v>35</v>
      </c>
      <c r="D605" s="299" t="s">
        <v>92</v>
      </c>
      <c r="E605" s="301">
        <v>130.27272727272725</v>
      </c>
      <c r="F605" s="299" t="s">
        <v>187</v>
      </c>
    </row>
    <row r="606" spans="1:6" x14ac:dyDescent="0.3">
      <c r="A606" s="299" t="s">
        <v>494</v>
      </c>
      <c r="B606" s="300">
        <v>27</v>
      </c>
      <c r="C606" s="299" t="s">
        <v>35</v>
      </c>
      <c r="D606" s="299" t="s">
        <v>92</v>
      </c>
      <c r="E606" s="301">
        <v>75.409090909090907</v>
      </c>
      <c r="F606" s="299" t="s">
        <v>79</v>
      </c>
    </row>
    <row r="607" spans="1:6" x14ac:dyDescent="0.3">
      <c r="A607" s="299" t="s">
        <v>494</v>
      </c>
      <c r="B607" s="300">
        <v>27</v>
      </c>
      <c r="C607" s="299" t="s">
        <v>35</v>
      </c>
      <c r="D607" s="299" t="s">
        <v>92</v>
      </c>
      <c r="E607" s="301">
        <v>29.863636363636356</v>
      </c>
      <c r="F607" s="299" t="s">
        <v>78</v>
      </c>
    </row>
    <row r="608" spans="1:6" x14ac:dyDescent="0.3">
      <c r="A608" s="299" t="s">
        <v>494</v>
      </c>
      <c r="B608" s="300">
        <v>27</v>
      </c>
      <c r="C608" s="299" t="s">
        <v>35</v>
      </c>
      <c r="D608" s="299" t="s">
        <v>92</v>
      </c>
      <c r="E608" s="301">
        <v>7.9999999999999973</v>
      </c>
      <c r="F608" s="299" t="s">
        <v>188</v>
      </c>
    </row>
    <row r="609" spans="1:6" x14ac:dyDescent="0.3">
      <c r="A609" s="299" t="s">
        <v>494</v>
      </c>
      <c r="B609" s="300">
        <v>27</v>
      </c>
      <c r="C609" s="299" t="s">
        <v>35</v>
      </c>
      <c r="D609" s="299" t="s">
        <v>92</v>
      </c>
      <c r="E609" s="301">
        <v>595.31818181818176</v>
      </c>
      <c r="F609" s="299" t="s">
        <v>77</v>
      </c>
    </row>
    <row r="610" spans="1:6" x14ac:dyDescent="0.3">
      <c r="A610" s="299" t="s">
        <v>494</v>
      </c>
      <c r="B610" s="300">
        <v>27</v>
      </c>
      <c r="C610" s="299" t="s">
        <v>36</v>
      </c>
      <c r="D610" s="299" t="s">
        <v>91</v>
      </c>
      <c r="E610" s="301">
        <v>388.31818181818187</v>
      </c>
      <c r="F610" s="299" t="s">
        <v>187</v>
      </c>
    </row>
    <row r="611" spans="1:6" x14ac:dyDescent="0.3">
      <c r="A611" s="299" t="s">
        <v>494</v>
      </c>
      <c r="B611" s="300">
        <v>27</v>
      </c>
      <c r="C611" s="299" t="s">
        <v>36</v>
      </c>
      <c r="D611" s="299" t="s">
        <v>91</v>
      </c>
      <c r="E611" s="301">
        <v>478.13636363636368</v>
      </c>
      <c r="F611" s="299" t="s">
        <v>80</v>
      </c>
    </row>
    <row r="612" spans="1:6" x14ac:dyDescent="0.3">
      <c r="A612" s="299" t="s">
        <v>494</v>
      </c>
      <c r="B612" s="300">
        <v>27</v>
      </c>
      <c r="C612" s="299" t="s">
        <v>36</v>
      </c>
      <c r="D612" s="299" t="s">
        <v>91</v>
      </c>
      <c r="E612" s="301">
        <v>22.272727272727273</v>
      </c>
      <c r="F612" s="299" t="s">
        <v>79</v>
      </c>
    </row>
    <row r="613" spans="1:6" x14ac:dyDescent="0.3">
      <c r="A613" s="299" t="s">
        <v>494</v>
      </c>
      <c r="B613" s="300">
        <v>27</v>
      </c>
      <c r="C613" s="299" t="s">
        <v>36</v>
      </c>
      <c r="D613" s="299" t="s">
        <v>91</v>
      </c>
      <c r="E613" s="301">
        <v>518.22727272727275</v>
      </c>
      <c r="F613" s="299" t="s">
        <v>78</v>
      </c>
    </row>
    <row r="614" spans="1:6" x14ac:dyDescent="0.3">
      <c r="A614" s="299" t="s">
        <v>494</v>
      </c>
      <c r="B614" s="300">
        <v>27</v>
      </c>
      <c r="C614" s="299" t="s">
        <v>36</v>
      </c>
      <c r="D614" s="299" t="s">
        <v>91</v>
      </c>
      <c r="E614" s="301">
        <v>1.9999999999999993</v>
      </c>
      <c r="F614" s="299" t="s">
        <v>188</v>
      </c>
    </row>
    <row r="615" spans="1:6" x14ac:dyDescent="0.3">
      <c r="A615" s="299" t="s">
        <v>494</v>
      </c>
      <c r="B615" s="300">
        <v>27</v>
      </c>
      <c r="C615" s="299" t="s">
        <v>36</v>
      </c>
      <c r="D615" s="299" t="s">
        <v>91</v>
      </c>
      <c r="E615" s="301">
        <v>2102.727272727273</v>
      </c>
      <c r="F615" s="299" t="s">
        <v>77</v>
      </c>
    </row>
    <row r="616" spans="1:6" x14ac:dyDescent="0.3">
      <c r="A616" s="299" t="s">
        <v>494</v>
      </c>
      <c r="B616" s="300">
        <v>27</v>
      </c>
      <c r="C616" s="299" t="s">
        <v>36</v>
      </c>
      <c r="D616" s="299" t="s">
        <v>92</v>
      </c>
      <c r="E616" s="301">
        <v>288.59090909090907</v>
      </c>
      <c r="F616" s="299" t="s">
        <v>187</v>
      </c>
    </row>
    <row r="617" spans="1:6" x14ac:dyDescent="0.3">
      <c r="A617" s="299" t="s">
        <v>494</v>
      </c>
      <c r="B617" s="300">
        <v>27</v>
      </c>
      <c r="C617" s="299" t="s">
        <v>36</v>
      </c>
      <c r="D617" s="299" t="s">
        <v>92</v>
      </c>
      <c r="E617" s="301">
        <v>67.136363636363654</v>
      </c>
      <c r="F617" s="299" t="s">
        <v>80</v>
      </c>
    </row>
    <row r="618" spans="1:6" x14ac:dyDescent="0.3">
      <c r="A618" s="299" t="s">
        <v>494</v>
      </c>
      <c r="B618" s="300">
        <v>27</v>
      </c>
      <c r="C618" s="299" t="s">
        <v>36</v>
      </c>
      <c r="D618" s="299" t="s">
        <v>92</v>
      </c>
      <c r="E618" s="301">
        <v>1.9999999999999993</v>
      </c>
      <c r="F618" s="299" t="s">
        <v>79</v>
      </c>
    </row>
    <row r="619" spans="1:6" x14ac:dyDescent="0.3">
      <c r="A619" s="299" t="s">
        <v>494</v>
      </c>
      <c r="B619" s="300">
        <v>27</v>
      </c>
      <c r="C619" s="299" t="s">
        <v>36</v>
      </c>
      <c r="D619" s="299" t="s">
        <v>92</v>
      </c>
      <c r="E619" s="301">
        <v>98.681818181818173</v>
      </c>
      <c r="F619" s="299" t="s">
        <v>78</v>
      </c>
    </row>
    <row r="620" spans="1:6" x14ac:dyDescent="0.3">
      <c r="A620" s="299" t="s">
        <v>494</v>
      </c>
      <c r="B620" s="300">
        <v>27</v>
      </c>
      <c r="C620" s="299" t="s">
        <v>36</v>
      </c>
      <c r="D620" s="299" t="s">
        <v>92</v>
      </c>
      <c r="E620" s="301">
        <v>4.9999999999999991</v>
      </c>
      <c r="F620" s="299" t="s">
        <v>188</v>
      </c>
    </row>
    <row r="621" spans="1:6" x14ac:dyDescent="0.3">
      <c r="A621" s="299" t="s">
        <v>494</v>
      </c>
      <c r="B621" s="300">
        <v>27</v>
      </c>
      <c r="C621" s="299" t="s">
        <v>36</v>
      </c>
      <c r="D621" s="299" t="s">
        <v>92</v>
      </c>
      <c r="E621" s="301">
        <v>935.18181818181824</v>
      </c>
      <c r="F621" s="299" t="s">
        <v>77</v>
      </c>
    </row>
    <row r="622" spans="1:6" x14ac:dyDescent="0.3">
      <c r="A622" s="299" t="s">
        <v>494</v>
      </c>
      <c r="B622" s="300">
        <v>28</v>
      </c>
      <c r="C622" s="299" t="s">
        <v>35</v>
      </c>
      <c r="D622" s="299" t="s">
        <v>91</v>
      </c>
      <c r="E622" s="301">
        <v>17728.636363636364</v>
      </c>
      <c r="F622" s="299" t="s">
        <v>187</v>
      </c>
    </row>
    <row r="623" spans="1:6" x14ac:dyDescent="0.3">
      <c r="A623" s="299" t="s">
        <v>494</v>
      </c>
      <c r="B623" s="300">
        <v>28</v>
      </c>
      <c r="C623" s="299" t="s">
        <v>35</v>
      </c>
      <c r="D623" s="299" t="s">
        <v>91</v>
      </c>
      <c r="E623" s="301">
        <v>0.99999999999999967</v>
      </c>
      <c r="F623" s="299" t="s">
        <v>80</v>
      </c>
    </row>
    <row r="624" spans="1:6" x14ac:dyDescent="0.3">
      <c r="A624" s="299" t="s">
        <v>494</v>
      </c>
      <c r="B624" s="300">
        <v>28</v>
      </c>
      <c r="C624" s="299" t="s">
        <v>35</v>
      </c>
      <c r="D624" s="299" t="s">
        <v>91</v>
      </c>
      <c r="E624" s="301">
        <v>42986.227272727272</v>
      </c>
      <c r="F624" s="299" t="s">
        <v>79</v>
      </c>
    </row>
    <row r="625" spans="1:6" x14ac:dyDescent="0.3">
      <c r="A625" s="299" t="s">
        <v>494</v>
      </c>
      <c r="B625" s="300">
        <v>28</v>
      </c>
      <c r="C625" s="299" t="s">
        <v>35</v>
      </c>
      <c r="D625" s="299" t="s">
        <v>91</v>
      </c>
      <c r="E625" s="301">
        <v>83.045454545454561</v>
      </c>
      <c r="F625" s="299" t="s">
        <v>78</v>
      </c>
    </row>
    <row r="626" spans="1:6" x14ac:dyDescent="0.3">
      <c r="A626" s="299" t="s">
        <v>494</v>
      </c>
      <c r="B626" s="300">
        <v>28</v>
      </c>
      <c r="C626" s="299" t="s">
        <v>35</v>
      </c>
      <c r="D626" s="299" t="s">
        <v>91</v>
      </c>
      <c r="E626" s="301">
        <v>4.9999999999999991</v>
      </c>
      <c r="F626" s="299" t="s">
        <v>188</v>
      </c>
    </row>
    <row r="627" spans="1:6" x14ac:dyDescent="0.3">
      <c r="A627" s="299" t="s">
        <v>494</v>
      </c>
      <c r="B627" s="300">
        <v>28</v>
      </c>
      <c r="C627" s="299" t="s">
        <v>35</v>
      </c>
      <c r="D627" s="299" t="s">
        <v>91</v>
      </c>
      <c r="E627" s="301">
        <v>124752.95454545456</v>
      </c>
      <c r="F627" s="299" t="s">
        <v>77</v>
      </c>
    </row>
    <row r="628" spans="1:6" x14ac:dyDescent="0.3">
      <c r="A628" s="299" t="s">
        <v>494</v>
      </c>
      <c r="B628" s="300">
        <v>28</v>
      </c>
      <c r="C628" s="299" t="s">
        <v>35</v>
      </c>
      <c r="D628" s="299" t="s">
        <v>92</v>
      </c>
      <c r="E628" s="301">
        <v>8318.318181818182</v>
      </c>
      <c r="F628" s="299" t="s">
        <v>187</v>
      </c>
    </row>
    <row r="629" spans="1:6" x14ac:dyDescent="0.3">
      <c r="A629" s="299" t="s">
        <v>494</v>
      </c>
      <c r="B629" s="300">
        <v>28</v>
      </c>
      <c r="C629" s="299" t="s">
        <v>35</v>
      </c>
      <c r="D629" s="299" t="s">
        <v>92</v>
      </c>
      <c r="E629" s="301">
        <v>10.681818181818182</v>
      </c>
      <c r="F629" s="299" t="s">
        <v>80</v>
      </c>
    </row>
    <row r="630" spans="1:6" x14ac:dyDescent="0.3">
      <c r="A630" s="299" t="s">
        <v>494</v>
      </c>
      <c r="B630" s="300">
        <v>28</v>
      </c>
      <c r="C630" s="299" t="s">
        <v>35</v>
      </c>
      <c r="D630" s="299" t="s">
        <v>92</v>
      </c>
      <c r="E630" s="301">
        <v>13885.68181818182</v>
      </c>
      <c r="F630" s="299" t="s">
        <v>79</v>
      </c>
    </row>
    <row r="631" spans="1:6" x14ac:dyDescent="0.3">
      <c r="A631" s="299" t="s">
        <v>494</v>
      </c>
      <c r="B631" s="300">
        <v>28</v>
      </c>
      <c r="C631" s="299" t="s">
        <v>35</v>
      </c>
      <c r="D631" s="299" t="s">
        <v>92</v>
      </c>
      <c r="E631" s="301">
        <v>65.090909090909079</v>
      </c>
      <c r="F631" s="299" t="s">
        <v>78</v>
      </c>
    </row>
    <row r="632" spans="1:6" x14ac:dyDescent="0.3">
      <c r="A632" s="299" t="s">
        <v>494</v>
      </c>
      <c r="B632" s="300">
        <v>28</v>
      </c>
      <c r="C632" s="299" t="s">
        <v>35</v>
      </c>
      <c r="D632" s="299" t="s">
        <v>92</v>
      </c>
      <c r="E632" s="301">
        <v>7.0000000000000018</v>
      </c>
      <c r="F632" s="299" t="s">
        <v>188</v>
      </c>
    </row>
    <row r="633" spans="1:6" x14ac:dyDescent="0.3">
      <c r="A633" s="299" t="s">
        <v>494</v>
      </c>
      <c r="B633" s="300">
        <v>28</v>
      </c>
      <c r="C633" s="299" t="s">
        <v>35</v>
      </c>
      <c r="D633" s="299" t="s">
        <v>92</v>
      </c>
      <c r="E633" s="301">
        <v>65991.863636363632</v>
      </c>
      <c r="F633" s="299" t="s">
        <v>77</v>
      </c>
    </row>
    <row r="634" spans="1:6" x14ac:dyDescent="0.3">
      <c r="A634" s="299" t="s">
        <v>494</v>
      </c>
      <c r="B634" s="300">
        <v>28</v>
      </c>
      <c r="C634" s="299" t="s">
        <v>89</v>
      </c>
      <c r="D634" s="299" t="s">
        <v>91</v>
      </c>
      <c r="E634" s="301">
        <v>7.9090909090909074</v>
      </c>
      <c r="F634" s="299" t="s">
        <v>79</v>
      </c>
    </row>
    <row r="635" spans="1:6" x14ac:dyDescent="0.3">
      <c r="A635" s="299" t="s">
        <v>494</v>
      </c>
      <c r="B635" s="300">
        <v>28</v>
      </c>
      <c r="C635" s="299" t="s">
        <v>36</v>
      </c>
      <c r="D635" s="299" t="s">
        <v>91</v>
      </c>
      <c r="E635" s="301">
        <v>28051.86363636364</v>
      </c>
      <c r="F635" s="299" t="s">
        <v>187</v>
      </c>
    </row>
    <row r="636" spans="1:6" x14ac:dyDescent="0.3">
      <c r="A636" s="299" t="s">
        <v>494</v>
      </c>
      <c r="B636" s="300">
        <v>28</v>
      </c>
      <c r="C636" s="299" t="s">
        <v>36</v>
      </c>
      <c r="D636" s="299" t="s">
        <v>91</v>
      </c>
      <c r="E636" s="301">
        <v>22.5</v>
      </c>
      <c r="F636" s="299" t="s">
        <v>80</v>
      </c>
    </row>
    <row r="637" spans="1:6" x14ac:dyDescent="0.3">
      <c r="A637" s="299" t="s">
        <v>494</v>
      </c>
      <c r="B637" s="300">
        <v>28</v>
      </c>
      <c r="C637" s="299" t="s">
        <v>36</v>
      </c>
      <c r="D637" s="299" t="s">
        <v>91</v>
      </c>
      <c r="E637" s="301">
        <v>2294.2727272727266</v>
      </c>
      <c r="F637" s="299" t="s">
        <v>79</v>
      </c>
    </row>
    <row r="638" spans="1:6" x14ac:dyDescent="0.3">
      <c r="A638" s="299" t="s">
        <v>494</v>
      </c>
      <c r="B638" s="300">
        <v>28</v>
      </c>
      <c r="C638" s="299" t="s">
        <v>36</v>
      </c>
      <c r="D638" s="299" t="s">
        <v>91</v>
      </c>
      <c r="E638" s="301">
        <v>670.09090909090912</v>
      </c>
      <c r="F638" s="299" t="s">
        <v>78</v>
      </c>
    </row>
    <row r="639" spans="1:6" x14ac:dyDescent="0.3">
      <c r="A639" s="299" t="s">
        <v>494</v>
      </c>
      <c r="B639" s="300">
        <v>28</v>
      </c>
      <c r="C639" s="299" t="s">
        <v>36</v>
      </c>
      <c r="D639" s="299" t="s">
        <v>91</v>
      </c>
      <c r="E639" s="301">
        <v>5.9545454545454515</v>
      </c>
      <c r="F639" s="299" t="s">
        <v>188</v>
      </c>
    </row>
    <row r="640" spans="1:6" x14ac:dyDescent="0.3">
      <c r="A640" s="299" t="s">
        <v>494</v>
      </c>
      <c r="B640" s="300">
        <v>28</v>
      </c>
      <c r="C640" s="299" t="s">
        <v>36</v>
      </c>
      <c r="D640" s="299" t="s">
        <v>91</v>
      </c>
      <c r="E640" s="301">
        <v>161852.22727272724</v>
      </c>
      <c r="F640" s="299" t="s">
        <v>77</v>
      </c>
    </row>
    <row r="641" spans="1:6" x14ac:dyDescent="0.3">
      <c r="A641" s="299" t="s">
        <v>494</v>
      </c>
      <c r="B641" s="300">
        <v>28</v>
      </c>
      <c r="C641" s="299" t="s">
        <v>36</v>
      </c>
      <c r="D641" s="299" t="s">
        <v>92</v>
      </c>
      <c r="E641" s="301">
        <v>17398.045454545452</v>
      </c>
      <c r="F641" s="299" t="s">
        <v>187</v>
      </c>
    </row>
    <row r="642" spans="1:6" x14ac:dyDescent="0.3">
      <c r="A642" s="299" t="s">
        <v>494</v>
      </c>
      <c r="B642" s="300">
        <v>28</v>
      </c>
      <c r="C642" s="299" t="s">
        <v>36</v>
      </c>
      <c r="D642" s="299" t="s">
        <v>92</v>
      </c>
      <c r="E642" s="301">
        <v>33.36363636363636</v>
      </c>
      <c r="F642" s="299" t="s">
        <v>80</v>
      </c>
    </row>
    <row r="643" spans="1:6" x14ac:dyDescent="0.3">
      <c r="A643" s="299" t="s">
        <v>494</v>
      </c>
      <c r="B643" s="300">
        <v>28</v>
      </c>
      <c r="C643" s="299" t="s">
        <v>36</v>
      </c>
      <c r="D643" s="299" t="s">
        <v>92</v>
      </c>
      <c r="E643" s="301">
        <v>312.90909090909093</v>
      </c>
      <c r="F643" s="299" t="s">
        <v>79</v>
      </c>
    </row>
    <row r="644" spans="1:6" x14ac:dyDescent="0.3">
      <c r="A644" s="299" t="s">
        <v>494</v>
      </c>
      <c r="B644" s="300">
        <v>28</v>
      </c>
      <c r="C644" s="299" t="s">
        <v>36</v>
      </c>
      <c r="D644" s="299" t="s">
        <v>92</v>
      </c>
      <c r="E644" s="301">
        <v>203.95454545454547</v>
      </c>
      <c r="F644" s="299" t="s">
        <v>78</v>
      </c>
    </row>
    <row r="645" spans="1:6" x14ac:dyDescent="0.3">
      <c r="A645" s="299" t="s">
        <v>494</v>
      </c>
      <c r="B645" s="300">
        <v>28</v>
      </c>
      <c r="C645" s="299" t="s">
        <v>36</v>
      </c>
      <c r="D645" s="299" t="s">
        <v>92</v>
      </c>
      <c r="E645" s="301">
        <v>2.9999999999999982</v>
      </c>
      <c r="F645" s="299" t="s">
        <v>188</v>
      </c>
    </row>
    <row r="646" spans="1:6" x14ac:dyDescent="0.3">
      <c r="A646" s="299" t="s">
        <v>494</v>
      </c>
      <c r="B646" s="300">
        <v>28</v>
      </c>
      <c r="C646" s="299" t="s">
        <v>36</v>
      </c>
      <c r="D646" s="299" t="s">
        <v>92</v>
      </c>
      <c r="E646" s="301">
        <v>74930.863636363647</v>
      </c>
      <c r="F646" s="299" t="s">
        <v>77</v>
      </c>
    </row>
    <row r="647" spans="1:6" x14ac:dyDescent="0.3">
      <c r="A647" s="299" t="s">
        <v>494</v>
      </c>
      <c r="B647" s="300">
        <v>29</v>
      </c>
      <c r="C647" s="299" t="s">
        <v>35</v>
      </c>
      <c r="D647" s="299" t="s">
        <v>91</v>
      </c>
      <c r="E647" s="301">
        <v>6899.045454545455</v>
      </c>
      <c r="F647" s="299" t="s">
        <v>187</v>
      </c>
    </row>
    <row r="648" spans="1:6" x14ac:dyDescent="0.3">
      <c r="A648" s="299" t="s">
        <v>494</v>
      </c>
      <c r="B648" s="300">
        <v>29</v>
      </c>
      <c r="C648" s="299" t="s">
        <v>35</v>
      </c>
      <c r="D648" s="299" t="s">
        <v>91</v>
      </c>
      <c r="E648" s="301">
        <v>1.9999999999999993</v>
      </c>
      <c r="F648" s="299" t="s">
        <v>80</v>
      </c>
    </row>
    <row r="649" spans="1:6" x14ac:dyDescent="0.3">
      <c r="A649" s="299" t="s">
        <v>494</v>
      </c>
      <c r="B649" s="300">
        <v>29</v>
      </c>
      <c r="C649" s="299" t="s">
        <v>35</v>
      </c>
      <c r="D649" s="299" t="s">
        <v>91</v>
      </c>
      <c r="E649" s="301">
        <v>4538.454545454545</v>
      </c>
      <c r="F649" s="299" t="s">
        <v>79</v>
      </c>
    </row>
    <row r="650" spans="1:6" x14ac:dyDescent="0.3">
      <c r="A650" s="299" t="s">
        <v>494</v>
      </c>
      <c r="B650" s="300">
        <v>29</v>
      </c>
      <c r="C650" s="299" t="s">
        <v>35</v>
      </c>
      <c r="D650" s="299" t="s">
        <v>91</v>
      </c>
      <c r="E650" s="301">
        <v>228.27272727272728</v>
      </c>
      <c r="F650" s="299" t="s">
        <v>78</v>
      </c>
    </row>
    <row r="651" spans="1:6" x14ac:dyDescent="0.3">
      <c r="A651" s="299" t="s">
        <v>494</v>
      </c>
      <c r="B651" s="300">
        <v>29</v>
      </c>
      <c r="C651" s="299" t="s">
        <v>35</v>
      </c>
      <c r="D651" s="299" t="s">
        <v>91</v>
      </c>
      <c r="E651" s="301">
        <v>16.818181818181824</v>
      </c>
      <c r="F651" s="299" t="s">
        <v>188</v>
      </c>
    </row>
    <row r="652" spans="1:6" x14ac:dyDescent="0.3">
      <c r="A652" s="299" t="s">
        <v>494</v>
      </c>
      <c r="B652" s="300">
        <v>29</v>
      </c>
      <c r="C652" s="299" t="s">
        <v>35</v>
      </c>
      <c r="D652" s="299" t="s">
        <v>91</v>
      </c>
      <c r="E652" s="301">
        <v>17474.31818181818</v>
      </c>
      <c r="F652" s="299" t="s">
        <v>77</v>
      </c>
    </row>
    <row r="653" spans="1:6" x14ac:dyDescent="0.3">
      <c r="A653" s="299" t="s">
        <v>494</v>
      </c>
      <c r="B653" s="300">
        <v>29</v>
      </c>
      <c r="C653" s="299" t="s">
        <v>35</v>
      </c>
      <c r="D653" s="299" t="s">
        <v>92</v>
      </c>
      <c r="E653" s="301">
        <v>5750.636363636364</v>
      </c>
      <c r="F653" s="299" t="s">
        <v>187</v>
      </c>
    </row>
    <row r="654" spans="1:6" x14ac:dyDescent="0.3">
      <c r="A654" s="299" t="s">
        <v>494</v>
      </c>
      <c r="B654" s="300">
        <v>29</v>
      </c>
      <c r="C654" s="299" t="s">
        <v>35</v>
      </c>
      <c r="D654" s="299" t="s">
        <v>92</v>
      </c>
      <c r="E654" s="301">
        <v>3.9999999999999987</v>
      </c>
      <c r="F654" s="299" t="s">
        <v>80</v>
      </c>
    </row>
    <row r="655" spans="1:6" x14ac:dyDescent="0.3">
      <c r="A655" s="299" t="s">
        <v>494</v>
      </c>
      <c r="B655" s="300">
        <v>29</v>
      </c>
      <c r="C655" s="299" t="s">
        <v>35</v>
      </c>
      <c r="D655" s="299" t="s">
        <v>92</v>
      </c>
      <c r="E655" s="301">
        <v>425.95454545454533</v>
      </c>
      <c r="F655" s="299" t="s">
        <v>79</v>
      </c>
    </row>
    <row r="656" spans="1:6" x14ac:dyDescent="0.3">
      <c r="A656" s="299" t="s">
        <v>494</v>
      </c>
      <c r="B656" s="300">
        <v>29</v>
      </c>
      <c r="C656" s="299" t="s">
        <v>35</v>
      </c>
      <c r="D656" s="299" t="s">
        <v>92</v>
      </c>
      <c r="E656" s="301">
        <v>207.6363636363636</v>
      </c>
      <c r="F656" s="299" t="s">
        <v>78</v>
      </c>
    </row>
    <row r="657" spans="1:6" x14ac:dyDescent="0.3">
      <c r="A657" s="299" t="s">
        <v>494</v>
      </c>
      <c r="B657" s="300">
        <v>29</v>
      </c>
      <c r="C657" s="299" t="s">
        <v>35</v>
      </c>
      <c r="D657" s="299" t="s">
        <v>92</v>
      </c>
      <c r="E657" s="301">
        <v>9.9999999999999982</v>
      </c>
      <c r="F657" s="299" t="s">
        <v>188</v>
      </c>
    </row>
    <row r="658" spans="1:6" x14ac:dyDescent="0.3">
      <c r="A658" s="299" t="s">
        <v>494</v>
      </c>
      <c r="B658" s="300">
        <v>29</v>
      </c>
      <c r="C658" s="299" t="s">
        <v>35</v>
      </c>
      <c r="D658" s="299" t="s">
        <v>92</v>
      </c>
      <c r="E658" s="301">
        <v>10741.136363636366</v>
      </c>
      <c r="F658" s="299" t="s">
        <v>77</v>
      </c>
    </row>
    <row r="659" spans="1:6" x14ac:dyDescent="0.3">
      <c r="A659" s="299" t="s">
        <v>494</v>
      </c>
      <c r="B659" s="300">
        <v>29</v>
      </c>
      <c r="C659" s="299" t="s">
        <v>36</v>
      </c>
      <c r="D659" s="299" t="s">
        <v>91</v>
      </c>
      <c r="E659" s="301">
        <v>9581.2272727272739</v>
      </c>
      <c r="F659" s="299" t="s">
        <v>187</v>
      </c>
    </row>
    <row r="660" spans="1:6" x14ac:dyDescent="0.3">
      <c r="A660" s="299" t="s">
        <v>494</v>
      </c>
      <c r="B660" s="300">
        <v>29</v>
      </c>
      <c r="C660" s="299" t="s">
        <v>36</v>
      </c>
      <c r="D660" s="299" t="s">
        <v>91</v>
      </c>
      <c r="E660" s="301">
        <v>4.9999999999999991</v>
      </c>
      <c r="F660" s="299" t="s">
        <v>81</v>
      </c>
    </row>
    <row r="661" spans="1:6" x14ac:dyDescent="0.3">
      <c r="A661" s="299" t="s">
        <v>494</v>
      </c>
      <c r="B661" s="300">
        <v>29</v>
      </c>
      <c r="C661" s="299" t="s">
        <v>36</v>
      </c>
      <c r="D661" s="299" t="s">
        <v>91</v>
      </c>
      <c r="E661" s="301">
        <v>124.45454545454548</v>
      </c>
      <c r="F661" s="299" t="s">
        <v>80</v>
      </c>
    </row>
    <row r="662" spans="1:6" x14ac:dyDescent="0.3">
      <c r="A662" s="299" t="s">
        <v>494</v>
      </c>
      <c r="B662" s="300">
        <v>29</v>
      </c>
      <c r="C662" s="299" t="s">
        <v>36</v>
      </c>
      <c r="D662" s="299" t="s">
        <v>91</v>
      </c>
      <c r="E662" s="301">
        <v>354.77272727272731</v>
      </c>
      <c r="F662" s="299" t="s">
        <v>79</v>
      </c>
    </row>
    <row r="663" spans="1:6" x14ac:dyDescent="0.3">
      <c r="A663" s="299" t="s">
        <v>494</v>
      </c>
      <c r="B663" s="300">
        <v>29</v>
      </c>
      <c r="C663" s="299" t="s">
        <v>36</v>
      </c>
      <c r="D663" s="299" t="s">
        <v>91</v>
      </c>
      <c r="E663" s="301">
        <v>1289.681818181818</v>
      </c>
      <c r="F663" s="299" t="s">
        <v>78</v>
      </c>
    </row>
    <row r="664" spans="1:6" x14ac:dyDescent="0.3">
      <c r="A664" s="299" t="s">
        <v>494</v>
      </c>
      <c r="B664" s="300">
        <v>29</v>
      </c>
      <c r="C664" s="299" t="s">
        <v>36</v>
      </c>
      <c r="D664" s="299" t="s">
        <v>91</v>
      </c>
      <c r="E664" s="301">
        <v>38.545454545454547</v>
      </c>
      <c r="F664" s="299" t="s">
        <v>188</v>
      </c>
    </row>
    <row r="665" spans="1:6" x14ac:dyDescent="0.3">
      <c r="A665" s="299" t="s">
        <v>494</v>
      </c>
      <c r="B665" s="300">
        <v>29</v>
      </c>
      <c r="C665" s="299" t="s">
        <v>36</v>
      </c>
      <c r="D665" s="299" t="s">
        <v>91</v>
      </c>
      <c r="E665" s="301">
        <v>21866.18181818182</v>
      </c>
      <c r="F665" s="299" t="s">
        <v>77</v>
      </c>
    </row>
    <row r="666" spans="1:6" x14ac:dyDescent="0.3">
      <c r="A666" s="299" t="s">
        <v>494</v>
      </c>
      <c r="B666" s="300">
        <v>29</v>
      </c>
      <c r="C666" s="299" t="s">
        <v>36</v>
      </c>
      <c r="D666" s="299" t="s">
        <v>92</v>
      </c>
      <c r="E666" s="301">
        <v>8273.954545454546</v>
      </c>
      <c r="F666" s="299" t="s">
        <v>187</v>
      </c>
    </row>
    <row r="667" spans="1:6" x14ac:dyDescent="0.3">
      <c r="A667" s="299" t="s">
        <v>494</v>
      </c>
      <c r="B667" s="300">
        <v>29</v>
      </c>
      <c r="C667" s="299" t="s">
        <v>36</v>
      </c>
      <c r="D667" s="299" t="s">
        <v>92</v>
      </c>
      <c r="E667" s="301">
        <v>1.9999999999999993</v>
      </c>
      <c r="F667" s="299" t="s">
        <v>81</v>
      </c>
    </row>
    <row r="668" spans="1:6" x14ac:dyDescent="0.3">
      <c r="A668" s="299" t="s">
        <v>494</v>
      </c>
      <c r="B668" s="300">
        <v>29</v>
      </c>
      <c r="C668" s="299" t="s">
        <v>36</v>
      </c>
      <c r="D668" s="299" t="s">
        <v>92</v>
      </c>
      <c r="E668" s="301">
        <v>6.7727272727272725</v>
      </c>
      <c r="F668" s="299" t="s">
        <v>80</v>
      </c>
    </row>
    <row r="669" spans="1:6" x14ac:dyDescent="0.3">
      <c r="A669" s="299" t="s">
        <v>494</v>
      </c>
      <c r="B669" s="300">
        <v>29</v>
      </c>
      <c r="C669" s="299" t="s">
        <v>36</v>
      </c>
      <c r="D669" s="299" t="s">
        <v>92</v>
      </c>
      <c r="E669" s="301">
        <v>52.000000000000028</v>
      </c>
      <c r="F669" s="299" t="s">
        <v>79</v>
      </c>
    </row>
    <row r="670" spans="1:6" x14ac:dyDescent="0.3">
      <c r="A670" s="299" t="s">
        <v>494</v>
      </c>
      <c r="B670" s="300">
        <v>29</v>
      </c>
      <c r="C670" s="299" t="s">
        <v>36</v>
      </c>
      <c r="D670" s="299" t="s">
        <v>92</v>
      </c>
      <c r="E670" s="301">
        <v>321.13636363636363</v>
      </c>
      <c r="F670" s="299" t="s">
        <v>78</v>
      </c>
    </row>
    <row r="671" spans="1:6" x14ac:dyDescent="0.3">
      <c r="A671" s="299" t="s">
        <v>494</v>
      </c>
      <c r="B671" s="300">
        <v>29</v>
      </c>
      <c r="C671" s="299" t="s">
        <v>36</v>
      </c>
      <c r="D671" s="299" t="s">
        <v>92</v>
      </c>
      <c r="E671" s="301">
        <v>17.000000000000004</v>
      </c>
      <c r="F671" s="299" t="s">
        <v>188</v>
      </c>
    </row>
    <row r="672" spans="1:6" x14ac:dyDescent="0.3">
      <c r="A672" s="299" t="s">
        <v>494</v>
      </c>
      <c r="B672" s="300">
        <v>29</v>
      </c>
      <c r="C672" s="299" t="s">
        <v>36</v>
      </c>
      <c r="D672" s="299" t="s">
        <v>92</v>
      </c>
      <c r="E672" s="301">
        <v>10080.181818181816</v>
      </c>
      <c r="F672" s="299" t="s">
        <v>77</v>
      </c>
    </row>
    <row r="673" spans="1:6" x14ac:dyDescent="0.3">
      <c r="A673" s="299" t="s">
        <v>494</v>
      </c>
      <c r="B673" s="300">
        <v>30</v>
      </c>
      <c r="C673" s="299" t="s">
        <v>35</v>
      </c>
      <c r="D673" s="299" t="s">
        <v>91</v>
      </c>
      <c r="E673" s="301">
        <v>2741.318181818182</v>
      </c>
      <c r="F673" s="299" t="s">
        <v>187</v>
      </c>
    </row>
    <row r="674" spans="1:6" x14ac:dyDescent="0.3">
      <c r="A674" s="299" t="s">
        <v>494</v>
      </c>
      <c r="B674" s="300">
        <v>30</v>
      </c>
      <c r="C674" s="299" t="s">
        <v>35</v>
      </c>
      <c r="D674" s="299" t="s">
        <v>91</v>
      </c>
      <c r="E674" s="301">
        <v>3.9999999999999987</v>
      </c>
      <c r="F674" s="299" t="s">
        <v>80</v>
      </c>
    </row>
    <row r="675" spans="1:6" x14ac:dyDescent="0.3">
      <c r="A675" s="299" t="s">
        <v>494</v>
      </c>
      <c r="B675" s="300">
        <v>30</v>
      </c>
      <c r="C675" s="299" t="s">
        <v>35</v>
      </c>
      <c r="D675" s="299" t="s">
        <v>91</v>
      </c>
      <c r="E675" s="301">
        <v>3409.181818181818</v>
      </c>
      <c r="F675" s="299" t="s">
        <v>79</v>
      </c>
    </row>
    <row r="676" spans="1:6" x14ac:dyDescent="0.3">
      <c r="A676" s="299" t="s">
        <v>494</v>
      </c>
      <c r="B676" s="300">
        <v>30</v>
      </c>
      <c r="C676" s="299" t="s">
        <v>35</v>
      </c>
      <c r="D676" s="299" t="s">
        <v>91</v>
      </c>
      <c r="E676" s="301">
        <v>8789.8636363636379</v>
      </c>
      <c r="F676" s="299" t="s">
        <v>78</v>
      </c>
    </row>
    <row r="677" spans="1:6" x14ac:dyDescent="0.3">
      <c r="A677" s="299" t="s">
        <v>494</v>
      </c>
      <c r="B677" s="300">
        <v>30</v>
      </c>
      <c r="C677" s="299" t="s">
        <v>35</v>
      </c>
      <c r="D677" s="299" t="s">
        <v>91</v>
      </c>
      <c r="E677" s="301">
        <v>32.590909090909079</v>
      </c>
      <c r="F677" s="299" t="s">
        <v>188</v>
      </c>
    </row>
    <row r="678" spans="1:6" x14ac:dyDescent="0.3">
      <c r="A678" s="299" t="s">
        <v>494</v>
      </c>
      <c r="B678" s="300">
        <v>30</v>
      </c>
      <c r="C678" s="299" t="s">
        <v>35</v>
      </c>
      <c r="D678" s="299" t="s">
        <v>91</v>
      </c>
      <c r="E678" s="301">
        <v>11141.681818181816</v>
      </c>
      <c r="F678" s="299" t="s">
        <v>77</v>
      </c>
    </row>
    <row r="679" spans="1:6" x14ac:dyDescent="0.3">
      <c r="A679" s="299" t="s">
        <v>494</v>
      </c>
      <c r="B679" s="300">
        <v>30</v>
      </c>
      <c r="C679" s="299" t="s">
        <v>35</v>
      </c>
      <c r="D679" s="299" t="s">
        <v>92</v>
      </c>
      <c r="E679" s="301">
        <v>879.27272727272725</v>
      </c>
      <c r="F679" s="299" t="s">
        <v>187</v>
      </c>
    </row>
    <row r="680" spans="1:6" x14ac:dyDescent="0.3">
      <c r="A680" s="299" t="s">
        <v>494</v>
      </c>
      <c r="B680" s="300">
        <v>30</v>
      </c>
      <c r="C680" s="299" t="s">
        <v>35</v>
      </c>
      <c r="D680" s="299" t="s">
        <v>92</v>
      </c>
      <c r="E680" s="301">
        <v>1.9999999999999993</v>
      </c>
      <c r="F680" s="299" t="s">
        <v>80</v>
      </c>
    </row>
    <row r="681" spans="1:6" x14ac:dyDescent="0.3">
      <c r="A681" s="299" t="s">
        <v>494</v>
      </c>
      <c r="B681" s="300">
        <v>30</v>
      </c>
      <c r="C681" s="299" t="s">
        <v>35</v>
      </c>
      <c r="D681" s="299" t="s">
        <v>92</v>
      </c>
      <c r="E681" s="301">
        <v>294.90909090909093</v>
      </c>
      <c r="F681" s="299" t="s">
        <v>79</v>
      </c>
    </row>
    <row r="682" spans="1:6" x14ac:dyDescent="0.3">
      <c r="A682" s="299" t="s">
        <v>494</v>
      </c>
      <c r="B682" s="300">
        <v>30</v>
      </c>
      <c r="C682" s="299" t="s">
        <v>35</v>
      </c>
      <c r="D682" s="299" t="s">
        <v>92</v>
      </c>
      <c r="E682" s="301">
        <v>880.18181818181824</v>
      </c>
      <c r="F682" s="299" t="s">
        <v>78</v>
      </c>
    </row>
    <row r="683" spans="1:6" x14ac:dyDescent="0.3">
      <c r="A683" s="299" t="s">
        <v>494</v>
      </c>
      <c r="B683" s="300">
        <v>30</v>
      </c>
      <c r="C683" s="299" t="s">
        <v>35</v>
      </c>
      <c r="D683" s="299" t="s">
        <v>92</v>
      </c>
      <c r="E683" s="301">
        <v>9.9999999999999982</v>
      </c>
      <c r="F683" s="299" t="s">
        <v>188</v>
      </c>
    </row>
    <row r="684" spans="1:6" x14ac:dyDescent="0.3">
      <c r="A684" s="299" t="s">
        <v>494</v>
      </c>
      <c r="B684" s="300">
        <v>30</v>
      </c>
      <c r="C684" s="299" t="s">
        <v>35</v>
      </c>
      <c r="D684" s="299" t="s">
        <v>92</v>
      </c>
      <c r="E684" s="301">
        <v>3591.4545454545455</v>
      </c>
      <c r="F684" s="299" t="s">
        <v>77</v>
      </c>
    </row>
    <row r="685" spans="1:6" x14ac:dyDescent="0.3">
      <c r="A685" s="299" t="s">
        <v>494</v>
      </c>
      <c r="B685" s="300">
        <v>30</v>
      </c>
      <c r="C685" s="299" t="s">
        <v>36</v>
      </c>
      <c r="D685" s="299" t="s">
        <v>91</v>
      </c>
      <c r="E685" s="301">
        <v>4741.954545454545</v>
      </c>
      <c r="F685" s="299" t="s">
        <v>187</v>
      </c>
    </row>
    <row r="686" spans="1:6" x14ac:dyDescent="0.3">
      <c r="A686" s="299" t="s">
        <v>494</v>
      </c>
      <c r="B686" s="300">
        <v>30</v>
      </c>
      <c r="C686" s="299" t="s">
        <v>36</v>
      </c>
      <c r="D686" s="299" t="s">
        <v>91</v>
      </c>
      <c r="E686" s="301">
        <v>108.13636363636365</v>
      </c>
      <c r="F686" s="299" t="s">
        <v>80</v>
      </c>
    </row>
    <row r="687" spans="1:6" x14ac:dyDescent="0.3">
      <c r="A687" s="299" t="s">
        <v>494</v>
      </c>
      <c r="B687" s="300">
        <v>30</v>
      </c>
      <c r="C687" s="299" t="s">
        <v>36</v>
      </c>
      <c r="D687" s="299" t="s">
        <v>91</v>
      </c>
      <c r="E687" s="301">
        <v>173.59090909090912</v>
      </c>
      <c r="F687" s="299" t="s">
        <v>79</v>
      </c>
    </row>
    <row r="688" spans="1:6" x14ac:dyDescent="0.3">
      <c r="A688" s="299" t="s">
        <v>494</v>
      </c>
      <c r="B688" s="300">
        <v>30</v>
      </c>
      <c r="C688" s="299" t="s">
        <v>36</v>
      </c>
      <c r="D688" s="299" t="s">
        <v>91</v>
      </c>
      <c r="E688" s="301">
        <v>34192.045454545449</v>
      </c>
      <c r="F688" s="299" t="s">
        <v>78</v>
      </c>
    </row>
    <row r="689" spans="1:6" x14ac:dyDescent="0.3">
      <c r="A689" s="299" t="s">
        <v>494</v>
      </c>
      <c r="B689" s="300">
        <v>30</v>
      </c>
      <c r="C689" s="299" t="s">
        <v>36</v>
      </c>
      <c r="D689" s="299" t="s">
        <v>91</v>
      </c>
      <c r="E689" s="301">
        <v>116.90909090909086</v>
      </c>
      <c r="F689" s="299" t="s">
        <v>188</v>
      </c>
    </row>
    <row r="690" spans="1:6" x14ac:dyDescent="0.3">
      <c r="A690" s="299" t="s">
        <v>494</v>
      </c>
      <c r="B690" s="300">
        <v>30</v>
      </c>
      <c r="C690" s="299" t="s">
        <v>36</v>
      </c>
      <c r="D690" s="299" t="s">
        <v>91</v>
      </c>
      <c r="E690" s="301">
        <v>19209.727272727276</v>
      </c>
      <c r="F690" s="299" t="s">
        <v>77</v>
      </c>
    </row>
    <row r="691" spans="1:6" x14ac:dyDescent="0.3">
      <c r="A691" s="299" t="s">
        <v>494</v>
      </c>
      <c r="B691" s="300">
        <v>30</v>
      </c>
      <c r="C691" s="299" t="s">
        <v>36</v>
      </c>
      <c r="D691" s="299" t="s">
        <v>92</v>
      </c>
      <c r="E691" s="301">
        <v>1373.5000000000002</v>
      </c>
      <c r="F691" s="299" t="s">
        <v>187</v>
      </c>
    </row>
    <row r="692" spans="1:6" x14ac:dyDescent="0.3">
      <c r="A692" s="299" t="s">
        <v>494</v>
      </c>
      <c r="B692" s="300">
        <v>30</v>
      </c>
      <c r="C692" s="299" t="s">
        <v>36</v>
      </c>
      <c r="D692" s="299" t="s">
        <v>92</v>
      </c>
      <c r="E692" s="301">
        <v>9.2272727272727266</v>
      </c>
      <c r="F692" s="299" t="s">
        <v>80</v>
      </c>
    </row>
    <row r="693" spans="1:6" x14ac:dyDescent="0.3">
      <c r="A693" s="299" t="s">
        <v>494</v>
      </c>
      <c r="B693" s="300">
        <v>30</v>
      </c>
      <c r="C693" s="299" t="s">
        <v>36</v>
      </c>
      <c r="D693" s="299" t="s">
        <v>92</v>
      </c>
      <c r="E693" s="301">
        <v>7.6818181818181834</v>
      </c>
      <c r="F693" s="299" t="s">
        <v>79</v>
      </c>
    </row>
    <row r="694" spans="1:6" x14ac:dyDescent="0.3">
      <c r="A694" s="299" t="s">
        <v>494</v>
      </c>
      <c r="B694" s="300">
        <v>30</v>
      </c>
      <c r="C694" s="299" t="s">
        <v>36</v>
      </c>
      <c r="D694" s="299" t="s">
        <v>92</v>
      </c>
      <c r="E694" s="301">
        <v>1030.2727272727275</v>
      </c>
      <c r="F694" s="299" t="s">
        <v>78</v>
      </c>
    </row>
    <row r="695" spans="1:6" x14ac:dyDescent="0.3">
      <c r="A695" s="299" t="s">
        <v>494</v>
      </c>
      <c r="B695" s="300">
        <v>30</v>
      </c>
      <c r="C695" s="299" t="s">
        <v>36</v>
      </c>
      <c r="D695" s="299" t="s">
        <v>92</v>
      </c>
      <c r="E695" s="301">
        <v>7.0000000000000018</v>
      </c>
      <c r="F695" s="299" t="s">
        <v>188</v>
      </c>
    </row>
    <row r="696" spans="1:6" x14ac:dyDescent="0.3">
      <c r="A696" s="299" t="s">
        <v>494</v>
      </c>
      <c r="B696" s="300">
        <v>30</v>
      </c>
      <c r="C696" s="299" t="s">
        <v>36</v>
      </c>
      <c r="D696" s="299" t="s">
        <v>92</v>
      </c>
      <c r="E696" s="301">
        <v>5266.272727272727</v>
      </c>
      <c r="F696" s="299" t="s">
        <v>77</v>
      </c>
    </row>
    <row r="697" spans="1:6" x14ac:dyDescent="0.3">
      <c r="A697" s="299" t="s">
        <v>494</v>
      </c>
      <c r="B697" s="300">
        <v>31</v>
      </c>
      <c r="C697" s="299" t="s">
        <v>35</v>
      </c>
      <c r="D697" s="299" t="s">
        <v>91</v>
      </c>
      <c r="E697" s="301">
        <v>1020.409090909091</v>
      </c>
      <c r="F697" s="299" t="s">
        <v>187</v>
      </c>
    </row>
    <row r="698" spans="1:6" x14ac:dyDescent="0.3">
      <c r="A698" s="299" t="s">
        <v>494</v>
      </c>
      <c r="B698" s="300">
        <v>31</v>
      </c>
      <c r="C698" s="299" t="s">
        <v>35</v>
      </c>
      <c r="D698" s="299" t="s">
        <v>91</v>
      </c>
      <c r="E698" s="301">
        <v>2039.363636363636</v>
      </c>
      <c r="F698" s="299" t="s">
        <v>79</v>
      </c>
    </row>
    <row r="699" spans="1:6" x14ac:dyDescent="0.3">
      <c r="A699" s="299" t="s">
        <v>494</v>
      </c>
      <c r="B699" s="300">
        <v>31</v>
      </c>
      <c r="C699" s="299" t="s">
        <v>35</v>
      </c>
      <c r="D699" s="299" t="s">
        <v>91</v>
      </c>
      <c r="E699" s="301">
        <v>309.63636363636363</v>
      </c>
      <c r="F699" s="299" t="s">
        <v>78</v>
      </c>
    </row>
    <row r="700" spans="1:6" x14ac:dyDescent="0.3">
      <c r="A700" s="299" t="s">
        <v>494</v>
      </c>
      <c r="B700" s="300">
        <v>31</v>
      </c>
      <c r="C700" s="299" t="s">
        <v>35</v>
      </c>
      <c r="D700" s="299" t="s">
        <v>91</v>
      </c>
      <c r="E700" s="301">
        <v>4.5909090909090891</v>
      </c>
      <c r="F700" s="299" t="s">
        <v>188</v>
      </c>
    </row>
    <row r="701" spans="1:6" x14ac:dyDescent="0.3">
      <c r="A701" s="299" t="s">
        <v>494</v>
      </c>
      <c r="B701" s="300">
        <v>31</v>
      </c>
      <c r="C701" s="299" t="s">
        <v>35</v>
      </c>
      <c r="D701" s="299" t="s">
        <v>91</v>
      </c>
      <c r="E701" s="301">
        <v>6535.863636363636</v>
      </c>
      <c r="F701" s="299" t="s">
        <v>77</v>
      </c>
    </row>
    <row r="702" spans="1:6" x14ac:dyDescent="0.3">
      <c r="A702" s="299" t="s">
        <v>494</v>
      </c>
      <c r="B702" s="300">
        <v>31</v>
      </c>
      <c r="C702" s="299" t="s">
        <v>35</v>
      </c>
      <c r="D702" s="299" t="s">
        <v>92</v>
      </c>
      <c r="E702" s="301">
        <v>501.0454545454545</v>
      </c>
      <c r="F702" s="299" t="s">
        <v>187</v>
      </c>
    </row>
    <row r="703" spans="1:6" x14ac:dyDescent="0.3">
      <c r="A703" s="299" t="s">
        <v>494</v>
      </c>
      <c r="B703" s="300">
        <v>31</v>
      </c>
      <c r="C703" s="299" t="s">
        <v>35</v>
      </c>
      <c r="D703" s="299" t="s">
        <v>92</v>
      </c>
      <c r="E703" s="301">
        <v>724.36363636363637</v>
      </c>
      <c r="F703" s="299" t="s">
        <v>79</v>
      </c>
    </row>
    <row r="704" spans="1:6" x14ac:dyDescent="0.3">
      <c r="A704" s="299" t="s">
        <v>494</v>
      </c>
      <c r="B704" s="300">
        <v>31</v>
      </c>
      <c r="C704" s="299" t="s">
        <v>35</v>
      </c>
      <c r="D704" s="299" t="s">
        <v>92</v>
      </c>
      <c r="E704" s="301">
        <v>148.95454545454547</v>
      </c>
      <c r="F704" s="299" t="s">
        <v>78</v>
      </c>
    </row>
    <row r="705" spans="1:6" x14ac:dyDescent="0.3">
      <c r="A705" s="299" t="s">
        <v>494</v>
      </c>
      <c r="B705" s="300">
        <v>31</v>
      </c>
      <c r="C705" s="299" t="s">
        <v>35</v>
      </c>
      <c r="D705" s="299" t="s">
        <v>92</v>
      </c>
      <c r="E705" s="301">
        <v>5.9999999999999964</v>
      </c>
      <c r="F705" s="299" t="s">
        <v>188</v>
      </c>
    </row>
    <row r="706" spans="1:6" x14ac:dyDescent="0.3">
      <c r="A706" s="299" t="s">
        <v>494</v>
      </c>
      <c r="B706" s="300">
        <v>31</v>
      </c>
      <c r="C706" s="299" t="s">
        <v>35</v>
      </c>
      <c r="D706" s="299" t="s">
        <v>92</v>
      </c>
      <c r="E706" s="301">
        <v>3452.5</v>
      </c>
      <c r="F706" s="299" t="s">
        <v>77</v>
      </c>
    </row>
    <row r="707" spans="1:6" x14ac:dyDescent="0.3">
      <c r="A707" s="299" t="s">
        <v>494</v>
      </c>
      <c r="B707" s="300">
        <v>31</v>
      </c>
      <c r="C707" s="299" t="s">
        <v>89</v>
      </c>
      <c r="D707" s="299" t="s">
        <v>91</v>
      </c>
      <c r="E707" s="301">
        <v>0.99999999999999967</v>
      </c>
      <c r="F707" s="299" t="s">
        <v>79</v>
      </c>
    </row>
    <row r="708" spans="1:6" x14ac:dyDescent="0.3">
      <c r="A708" s="299" t="s">
        <v>494</v>
      </c>
      <c r="B708" s="300">
        <v>31</v>
      </c>
      <c r="C708" s="299" t="s">
        <v>36</v>
      </c>
      <c r="D708" s="299" t="s">
        <v>91</v>
      </c>
      <c r="E708" s="301">
        <v>2335.045454545454</v>
      </c>
      <c r="F708" s="299" t="s">
        <v>187</v>
      </c>
    </row>
    <row r="709" spans="1:6" x14ac:dyDescent="0.3">
      <c r="A709" s="299" t="s">
        <v>494</v>
      </c>
      <c r="B709" s="300">
        <v>31</v>
      </c>
      <c r="C709" s="299" t="s">
        <v>36</v>
      </c>
      <c r="D709" s="299" t="s">
        <v>91</v>
      </c>
      <c r="E709" s="301">
        <v>104.81818181818178</v>
      </c>
      <c r="F709" s="299" t="s">
        <v>79</v>
      </c>
    </row>
    <row r="710" spans="1:6" x14ac:dyDescent="0.3">
      <c r="A710" s="299" t="s">
        <v>494</v>
      </c>
      <c r="B710" s="300">
        <v>31</v>
      </c>
      <c r="C710" s="299" t="s">
        <v>36</v>
      </c>
      <c r="D710" s="299" t="s">
        <v>91</v>
      </c>
      <c r="E710" s="301">
        <v>2050.2727272727275</v>
      </c>
      <c r="F710" s="299" t="s">
        <v>78</v>
      </c>
    </row>
    <row r="711" spans="1:6" x14ac:dyDescent="0.3">
      <c r="A711" s="299" t="s">
        <v>494</v>
      </c>
      <c r="B711" s="300">
        <v>31</v>
      </c>
      <c r="C711" s="299" t="s">
        <v>36</v>
      </c>
      <c r="D711" s="299" t="s">
        <v>91</v>
      </c>
      <c r="E711" s="301">
        <v>22.045454545454547</v>
      </c>
      <c r="F711" s="299" t="s">
        <v>188</v>
      </c>
    </row>
    <row r="712" spans="1:6" x14ac:dyDescent="0.3">
      <c r="A712" s="299" t="s">
        <v>494</v>
      </c>
      <c r="B712" s="300">
        <v>31</v>
      </c>
      <c r="C712" s="299" t="s">
        <v>36</v>
      </c>
      <c r="D712" s="299" t="s">
        <v>91</v>
      </c>
      <c r="E712" s="301">
        <v>9635.5909090909136</v>
      </c>
      <c r="F712" s="299" t="s">
        <v>77</v>
      </c>
    </row>
    <row r="713" spans="1:6" x14ac:dyDescent="0.3">
      <c r="A713" s="299" t="s">
        <v>494</v>
      </c>
      <c r="B713" s="300">
        <v>31</v>
      </c>
      <c r="C713" s="299" t="s">
        <v>36</v>
      </c>
      <c r="D713" s="299" t="s">
        <v>92</v>
      </c>
      <c r="E713" s="301">
        <v>1632.7727272727275</v>
      </c>
      <c r="F713" s="299" t="s">
        <v>187</v>
      </c>
    </row>
    <row r="714" spans="1:6" x14ac:dyDescent="0.3">
      <c r="A714" s="299" t="s">
        <v>494</v>
      </c>
      <c r="B714" s="300">
        <v>31</v>
      </c>
      <c r="C714" s="299" t="s">
        <v>36</v>
      </c>
      <c r="D714" s="299" t="s">
        <v>92</v>
      </c>
      <c r="E714" s="301">
        <v>7.1818181818181825</v>
      </c>
      <c r="F714" s="299" t="s">
        <v>79</v>
      </c>
    </row>
    <row r="715" spans="1:6" x14ac:dyDescent="0.3">
      <c r="A715" s="299" t="s">
        <v>494</v>
      </c>
      <c r="B715" s="300">
        <v>31</v>
      </c>
      <c r="C715" s="299" t="s">
        <v>36</v>
      </c>
      <c r="D715" s="299" t="s">
        <v>92</v>
      </c>
      <c r="E715" s="301">
        <v>434</v>
      </c>
      <c r="F715" s="299" t="s">
        <v>78</v>
      </c>
    </row>
    <row r="716" spans="1:6" x14ac:dyDescent="0.3">
      <c r="A716" s="299" t="s">
        <v>494</v>
      </c>
      <c r="B716" s="300">
        <v>31</v>
      </c>
      <c r="C716" s="299" t="s">
        <v>36</v>
      </c>
      <c r="D716" s="299" t="s">
        <v>92</v>
      </c>
      <c r="E716" s="301">
        <v>9.9545454545454533</v>
      </c>
      <c r="F716" s="299" t="s">
        <v>188</v>
      </c>
    </row>
    <row r="717" spans="1:6" x14ac:dyDescent="0.3">
      <c r="A717" s="299" t="s">
        <v>494</v>
      </c>
      <c r="B717" s="300">
        <v>31</v>
      </c>
      <c r="C717" s="299" t="s">
        <v>36</v>
      </c>
      <c r="D717" s="299" t="s">
        <v>92</v>
      </c>
      <c r="E717" s="301">
        <v>4480.045454545454</v>
      </c>
      <c r="F717" s="299" t="s">
        <v>77</v>
      </c>
    </row>
    <row r="718" spans="1:6" x14ac:dyDescent="0.3">
      <c r="A718" s="299" t="s">
        <v>494</v>
      </c>
      <c r="B718" s="300">
        <v>32</v>
      </c>
      <c r="C718" s="299" t="s">
        <v>35</v>
      </c>
      <c r="D718" s="299" t="s">
        <v>91</v>
      </c>
      <c r="E718" s="301">
        <v>314.09090909090918</v>
      </c>
      <c r="F718" s="299" t="s">
        <v>187</v>
      </c>
    </row>
    <row r="719" spans="1:6" x14ac:dyDescent="0.3">
      <c r="A719" s="299" t="s">
        <v>494</v>
      </c>
      <c r="B719" s="300">
        <v>32</v>
      </c>
      <c r="C719" s="299" t="s">
        <v>35</v>
      </c>
      <c r="D719" s="299" t="s">
        <v>91</v>
      </c>
      <c r="E719" s="301">
        <v>499.04545454545456</v>
      </c>
      <c r="F719" s="299" t="s">
        <v>79</v>
      </c>
    </row>
    <row r="720" spans="1:6" x14ac:dyDescent="0.3">
      <c r="A720" s="299" t="s">
        <v>494</v>
      </c>
      <c r="B720" s="300">
        <v>32</v>
      </c>
      <c r="C720" s="299" t="s">
        <v>35</v>
      </c>
      <c r="D720" s="299" t="s">
        <v>91</v>
      </c>
      <c r="E720" s="301">
        <v>2.9999999999999982</v>
      </c>
      <c r="F720" s="299" t="s">
        <v>78</v>
      </c>
    </row>
    <row r="721" spans="1:6" x14ac:dyDescent="0.3">
      <c r="A721" s="299" t="s">
        <v>494</v>
      </c>
      <c r="B721" s="300">
        <v>32</v>
      </c>
      <c r="C721" s="299" t="s">
        <v>35</v>
      </c>
      <c r="D721" s="299" t="s">
        <v>91</v>
      </c>
      <c r="E721" s="301">
        <v>0.99999999999999967</v>
      </c>
      <c r="F721" s="299" t="s">
        <v>188</v>
      </c>
    </row>
    <row r="722" spans="1:6" x14ac:dyDescent="0.3">
      <c r="A722" s="299" t="s">
        <v>494</v>
      </c>
      <c r="B722" s="300">
        <v>32</v>
      </c>
      <c r="C722" s="299" t="s">
        <v>35</v>
      </c>
      <c r="D722" s="299" t="s">
        <v>91</v>
      </c>
      <c r="E722" s="301">
        <v>1546.3181818181818</v>
      </c>
      <c r="F722" s="299" t="s">
        <v>77</v>
      </c>
    </row>
    <row r="723" spans="1:6" x14ac:dyDescent="0.3">
      <c r="A723" s="299" t="s">
        <v>494</v>
      </c>
      <c r="B723" s="300">
        <v>32</v>
      </c>
      <c r="C723" s="299" t="s">
        <v>35</v>
      </c>
      <c r="D723" s="299" t="s">
        <v>92</v>
      </c>
      <c r="E723" s="301">
        <v>157.09090909090912</v>
      </c>
      <c r="F723" s="299" t="s">
        <v>187</v>
      </c>
    </row>
    <row r="724" spans="1:6" x14ac:dyDescent="0.3">
      <c r="A724" s="299" t="s">
        <v>494</v>
      </c>
      <c r="B724" s="300">
        <v>32</v>
      </c>
      <c r="C724" s="299" t="s">
        <v>35</v>
      </c>
      <c r="D724" s="299" t="s">
        <v>92</v>
      </c>
      <c r="E724" s="301">
        <v>103.13636363636367</v>
      </c>
      <c r="F724" s="299" t="s">
        <v>79</v>
      </c>
    </row>
    <row r="725" spans="1:6" x14ac:dyDescent="0.3">
      <c r="A725" s="299" t="s">
        <v>494</v>
      </c>
      <c r="B725" s="300">
        <v>32</v>
      </c>
      <c r="C725" s="299" t="s">
        <v>35</v>
      </c>
      <c r="D725" s="299" t="s">
        <v>92</v>
      </c>
      <c r="E725" s="301">
        <v>10.045454545454545</v>
      </c>
      <c r="F725" s="299" t="s">
        <v>78</v>
      </c>
    </row>
    <row r="726" spans="1:6" x14ac:dyDescent="0.3">
      <c r="A726" s="299" t="s">
        <v>494</v>
      </c>
      <c r="B726" s="300">
        <v>32</v>
      </c>
      <c r="C726" s="299" t="s">
        <v>35</v>
      </c>
      <c r="D726" s="299" t="s">
        <v>92</v>
      </c>
      <c r="E726" s="301">
        <v>7.0000000000000018</v>
      </c>
      <c r="F726" s="299" t="s">
        <v>188</v>
      </c>
    </row>
    <row r="727" spans="1:6" x14ac:dyDescent="0.3">
      <c r="A727" s="299" t="s">
        <v>494</v>
      </c>
      <c r="B727" s="300">
        <v>32</v>
      </c>
      <c r="C727" s="299" t="s">
        <v>35</v>
      </c>
      <c r="D727" s="299" t="s">
        <v>92</v>
      </c>
      <c r="E727" s="301">
        <v>772.59090909090924</v>
      </c>
      <c r="F727" s="299" t="s">
        <v>77</v>
      </c>
    </row>
    <row r="728" spans="1:6" x14ac:dyDescent="0.3">
      <c r="A728" s="299" t="s">
        <v>494</v>
      </c>
      <c r="B728" s="300">
        <v>32</v>
      </c>
      <c r="C728" s="299" t="s">
        <v>36</v>
      </c>
      <c r="D728" s="299" t="s">
        <v>91</v>
      </c>
      <c r="E728" s="301">
        <v>375.77272727272731</v>
      </c>
      <c r="F728" s="299" t="s">
        <v>187</v>
      </c>
    </row>
    <row r="729" spans="1:6" x14ac:dyDescent="0.3">
      <c r="A729" s="299" t="s">
        <v>494</v>
      </c>
      <c r="B729" s="300">
        <v>32</v>
      </c>
      <c r="C729" s="299" t="s">
        <v>36</v>
      </c>
      <c r="D729" s="299" t="s">
        <v>91</v>
      </c>
      <c r="E729" s="301">
        <v>7.3181818181818175</v>
      </c>
      <c r="F729" s="299" t="s">
        <v>79</v>
      </c>
    </row>
    <row r="730" spans="1:6" x14ac:dyDescent="0.3">
      <c r="A730" s="299" t="s">
        <v>494</v>
      </c>
      <c r="B730" s="300">
        <v>32</v>
      </c>
      <c r="C730" s="299" t="s">
        <v>36</v>
      </c>
      <c r="D730" s="299" t="s">
        <v>91</v>
      </c>
      <c r="E730" s="301">
        <v>66</v>
      </c>
      <c r="F730" s="299" t="s">
        <v>78</v>
      </c>
    </row>
    <row r="731" spans="1:6" x14ac:dyDescent="0.3">
      <c r="A731" s="299" t="s">
        <v>494</v>
      </c>
      <c r="B731" s="300">
        <v>32</v>
      </c>
      <c r="C731" s="299" t="s">
        <v>36</v>
      </c>
      <c r="D731" s="299" t="s">
        <v>91</v>
      </c>
      <c r="E731" s="301">
        <v>1.9999999999999993</v>
      </c>
      <c r="F731" s="299" t="s">
        <v>188</v>
      </c>
    </row>
    <row r="732" spans="1:6" x14ac:dyDescent="0.3">
      <c r="A732" s="299" t="s">
        <v>494</v>
      </c>
      <c r="B732" s="300">
        <v>32</v>
      </c>
      <c r="C732" s="299" t="s">
        <v>36</v>
      </c>
      <c r="D732" s="299" t="s">
        <v>91</v>
      </c>
      <c r="E732" s="301">
        <v>1981.9090909090908</v>
      </c>
      <c r="F732" s="299" t="s">
        <v>77</v>
      </c>
    </row>
    <row r="733" spans="1:6" x14ac:dyDescent="0.3">
      <c r="A733" s="299" t="s">
        <v>494</v>
      </c>
      <c r="B733" s="300">
        <v>32</v>
      </c>
      <c r="C733" s="299" t="s">
        <v>36</v>
      </c>
      <c r="D733" s="299" t="s">
        <v>92</v>
      </c>
      <c r="E733" s="301">
        <v>269.0454545454545</v>
      </c>
      <c r="F733" s="299" t="s">
        <v>187</v>
      </c>
    </row>
    <row r="734" spans="1:6" x14ac:dyDescent="0.3">
      <c r="A734" s="299" t="s">
        <v>494</v>
      </c>
      <c r="B734" s="300">
        <v>32</v>
      </c>
      <c r="C734" s="299" t="s">
        <v>36</v>
      </c>
      <c r="D734" s="299" t="s">
        <v>92</v>
      </c>
      <c r="E734" s="301">
        <v>57.863636363636367</v>
      </c>
      <c r="F734" s="299" t="s">
        <v>78</v>
      </c>
    </row>
    <row r="735" spans="1:6" x14ac:dyDescent="0.3">
      <c r="A735" s="299" t="s">
        <v>494</v>
      </c>
      <c r="B735" s="300">
        <v>32</v>
      </c>
      <c r="C735" s="299" t="s">
        <v>36</v>
      </c>
      <c r="D735" s="299" t="s">
        <v>92</v>
      </c>
      <c r="E735" s="301">
        <v>7.9999999999999973</v>
      </c>
      <c r="F735" s="299" t="s">
        <v>188</v>
      </c>
    </row>
    <row r="736" spans="1:6" x14ac:dyDescent="0.3">
      <c r="A736" s="299" t="s">
        <v>494</v>
      </c>
      <c r="B736" s="300">
        <v>32</v>
      </c>
      <c r="C736" s="299" t="s">
        <v>36</v>
      </c>
      <c r="D736" s="299" t="s">
        <v>92</v>
      </c>
      <c r="E736" s="301">
        <v>1398</v>
      </c>
      <c r="F736" s="299" t="s">
        <v>77</v>
      </c>
    </row>
    <row r="737" spans="1:6" x14ac:dyDescent="0.3">
      <c r="A737" s="299" t="s">
        <v>494</v>
      </c>
      <c r="B737" s="300">
        <v>33</v>
      </c>
      <c r="C737" s="299" t="s">
        <v>35</v>
      </c>
      <c r="D737" s="299" t="s">
        <v>91</v>
      </c>
      <c r="E737" s="301">
        <v>1050.8636363636365</v>
      </c>
      <c r="F737" s="299" t="s">
        <v>187</v>
      </c>
    </row>
    <row r="738" spans="1:6" x14ac:dyDescent="0.3">
      <c r="A738" s="299" t="s">
        <v>494</v>
      </c>
      <c r="B738" s="300">
        <v>33</v>
      </c>
      <c r="C738" s="299" t="s">
        <v>35</v>
      </c>
      <c r="D738" s="299" t="s">
        <v>91</v>
      </c>
      <c r="E738" s="301">
        <v>0.59090909090909094</v>
      </c>
      <c r="F738" s="299" t="s">
        <v>80</v>
      </c>
    </row>
    <row r="739" spans="1:6" x14ac:dyDescent="0.3">
      <c r="A739" s="299" t="s">
        <v>494</v>
      </c>
      <c r="B739" s="300">
        <v>33</v>
      </c>
      <c r="C739" s="299" t="s">
        <v>35</v>
      </c>
      <c r="D739" s="299" t="s">
        <v>91</v>
      </c>
      <c r="E739" s="301">
        <v>1697.9090909090912</v>
      </c>
      <c r="F739" s="299" t="s">
        <v>79</v>
      </c>
    </row>
    <row r="740" spans="1:6" x14ac:dyDescent="0.3">
      <c r="A740" s="299" t="s">
        <v>494</v>
      </c>
      <c r="B740" s="300">
        <v>33</v>
      </c>
      <c r="C740" s="299" t="s">
        <v>35</v>
      </c>
      <c r="D740" s="299" t="s">
        <v>91</v>
      </c>
      <c r="E740" s="301">
        <v>11.181818181818182</v>
      </c>
      <c r="F740" s="299" t="s">
        <v>78</v>
      </c>
    </row>
    <row r="741" spans="1:6" x14ac:dyDescent="0.3">
      <c r="A741" s="299" t="s">
        <v>494</v>
      </c>
      <c r="B741" s="300">
        <v>33</v>
      </c>
      <c r="C741" s="299" t="s">
        <v>35</v>
      </c>
      <c r="D741" s="299" t="s">
        <v>91</v>
      </c>
      <c r="E741" s="301">
        <v>19.999999999999996</v>
      </c>
      <c r="F741" s="299" t="s">
        <v>188</v>
      </c>
    </row>
    <row r="742" spans="1:6" x14ac:dyDescent="0.3">
      <c r="A742" s="299" t="s">
        <v>494</v>
      </c>
      <c r="B742" s="300">
        <v>33</v>
      </c>
      <c r="C742" s="299" t="s">
        <v>35</v>
      </c>
      <c r="D742" s="299" t="s">
        <v>91</v>
      </c>
      <c r="E742" s="301">
        <v>4456.227272727273</v>
      </c>
      <c r="F742" s="299" t="s">
        <v>77</v>
      </c>
    </row>
    <row r="743" spans="1:6" x14ac:dyDescent="0.3">
      <c r="A743" s="299" t="s">
        <v>494</v>
      </c>
      <c r="B743" s="300">
        <v>33</v>
      </c>
      <c r="C743" s="299" t="s">
        <v>35</v>
      </c>
      <c r="D743" s="299" t="s">
        <v>92</v>
      </c>
      <c r="E743" s="301">
        <v>421.36363636363649</v>
      </c>
      <c r="F743" s="299" t="s">
        <v>187</v>
      </c>
    </row>
    <row r="744" spans="1:6" x14ac:dyDescent="0.3">
      <c r="A744" s="299" t="s">
        <v>494</v>
      </c>
      <c r="B744" s="300">
        <v>33</v>
      </c>
      <c r="C744" s="299" t="s">
        <v>35</v>
      </c>
      <c r="D744" s="299" t="s">
        <v>92</v>
      </c>
      <c r="E744" s="301">
        <v>613.86363636363637</v>
      </c>
      <c r="F744" s="299" t="s">
        <v>79</v>
      </c>
    </row>
    <row r="745" spans="1:6" x14ac:dyDescent="0.3">
      <c r="A745" s="299" t="s">
        <v>494</v>
      </c>
      <c r="B745" s="300">
        <v>33</v>
      </c>
      <c r="C745" s="299" t="s">
        <v>35</v>
      </c>
      <c r="D745" s="299" t="s">
        <v>92</v>
      </c>
      <c r="E745" s="301">
        <v>13.636363636363642</v>
      </c>
      <c r="F745" s="299" t="s">
        <v>78</v>
      </c>
    </row>
    <row r="746" spans="1:6" x14ac:dyDescent="0.3">
      <c r="A746" s="299" t="s">
        <v>494</v>
      </c>
      <c r="B746" s="300">
        <v>33</v>
      </c>
      <c r="C746" s="299" t="s">
        <v>35</v>
      </c>
      <c r="D746" s="299" t="s">
        <v>92</v>
      </c>
      <c r="E746" s="301">
        <v>13.000000000000007</v>
      </c>
      <c r="F746" s="299" t="s">
        <v>188</v>
      </c>
    </row>
    <row r="747" spans="1:6" x14ac:dyDescent="0.3">
      <c r="A747" s="299" t="s">
        <v>494</v>
      </c>
      <c r="B747" s="300">
        <v>33</v>
      </c>
      <c r="C747" s="299" t="s">
        <v>35</v>
      </c>
      <c r="D747" s="299" t="s">
        <v>92</v>
      </c>
      <c r="E747" s="301">
        <v>1960.8181818181818</v>
      </c>
      <c r="F747" s="299" t="s">
        <v>77</v>
      </c>
    </row>
    <row r="748" spans="1:6" x14ac:dyDescent="0.3">
      <c r="A748" s="299" t="s">
        <v>494</v>
      </c>
      <c r="B748" s="300">
        <v>33</v>
      </c>
      <c r="C748" s="299" t="s">
        <v>36</v>
      </c>
      <c r="D748" s="299" t="s">
        <v>91</v>
      </c>
      <c r="E748" s="301">
        <v>2.9999999999999982</v>
      </c>
      <c r="F748" s="299" t="s">
        <v>76</v>
      </c>
    </row>
    <row r="749" spans="1:6" x14ac:dyDescent="0.3">
      <c r="A749" s="299" t="s">
        <v>494</v>
      </c>
      <c r="B749" s="300">
        <v>33</v>
      </c>
      <c r="C749" s="299" t="s">
        <v>36</v>
      </c>
      <c r="D749" s="299" t="s">
        <v>91</v>
      </c>
      <c r="E749" s="301">
        <v>1483.590909090909</v>
      </c>
      <c r="F749" s="299" t="s">
        <v>187</v>
      </c>
    </row>
    <row r="750" spans="1:6" x14ac:dyDescent="0.3">
      <c r="A750" s="299" t="s">
        <v>494</v>
      </c>
      <c r="B750" s="300">
        <v>33</v>
      </c>
      <c r="C750" s="299" t="s">
        <v>36</v>
      </c>
      <c r="D750" s="299" t="s">
        <v>91</v>
      </c>
      <c r="E750" s="301">
        <v>0.99999999999999967</v>
      </c>
      <c r="F750" s="299" t="s">
        <v>81</v>
      </c>
    </row>
    <row r="751" spans="1:6" x14ac:dyDescent="0.3">
      <c r="A751" s="299" t="s">
        <v>494</v>
      </c>
      <c r="B751" s="300">
        <v>33</v>
      </c>
      <c r="C751" s="299" t="s">
        <v>36</v>
      </c>
      <c r="D751" s="299" t="s">
        <v>91</v>
      </c>
      <c r="E751" s="301">
        <v>130.18181818181816</v>
      </c>
      <c r="F751" s="299" t="s">
        <v>80</v>
      </c>
    </row>
    <row r="752" spans="1:6" x14ac:dyDescent="0.3">
      <c r="A752" s="299" t="s">
        <v>494</v>
      </c>
      <c r="B752" s="300">
        <v>33</v>
      </c>
      <c r="C752" s="299" t="s">
        <v>36</v>
      </c>
      <c r="D752" s="299" t="s">
        <v>91</v>
      </c>
      <c r="E752" s="301">
        <v>124.00000000000004</v>
      </c>
      <c r="F752" s="299" t="s">
        <v>79</v>
      </c>
    </row>
    <row r="753" spans="1:6" x14ac:dyDescent="0.3">
      <c r="A753" s="299" t="s">
        <v>494</v>
      </c>
      <c r="B753" s="300">
        <v>33</v>
      </c>
      <c r="C753" s="299" t="s">
        <v>36</v>
      </c>
      <c r="D753" s="299" t="s">
        <v>91</v>
      </c>
      <c r="E753" s="301">
        <v>201.50000000000003</v>
      </c>
      <c r="F753" s="299" t="s">
        <v>78</v>
      </c>
    </row>
    <row r="754" spans="1:6" x14ac:dyDescent="0.3">
      <c r="A754" s="299" t="s">
        <v>494</v>
      </c>
      <c r="B754" s="300">
        <v>33</v>
      </c>
      <c r="C754" s="299" t="s">
        <v>36</v>
      </c>
      <c r="D754" s="299" t="s">
        <v>91</v>
      </c>
      <c r="E754" s="301">
        <v>6.2272727272727257</v>
      </c>
      <c r="F754" s="299" t="s">
        <v>188</v>
      </c>
    </row>
    <row r="755" spans="1:6" x14ac:dyDescent="0.3">
      <c r="A755" s="299" t="s">
        <v>494</v>
      </c>
      <c r="B755" s="300">
        <v>33</v>
      </c>
      <c r="C755" s="299" t="s">
        <v>36</v>
      </c>
      <c r="D755" s="299" t="s">
        <v>91</v>
      </c>
      <c r="E755" s="301">
        <v>5118.727272727273</v>
      </c>
      <c r="F755" s="299" t="s">
        <v>77</v>
      </c>
    </row>
    <row r="756" spans="1:6" x14ac:dyDescent="0.3">
      <c r="A756" s="299" t="s">
        <v>494</v>
      </c>
      <c r="B756" s="300">
        <v>33</v>
      </c>
      <c r="C756" s="299" t="s">
        <v>36</v>
      </c>
      <c r="D756" s="299" t="s">
        <v>92</v>
      </c>
      <c r="E756" s="301">
        <v>14.999999999999998</v>
      </c>
      <c r="F756" s="299" t="s">
        <v>76</v>
      </c>
    </row>
    <row r="757" spans="1:6" x14ac:dyDescent="0.3">
      <c r="A757" s="299" t="s">
        <v>494</v>
      </c>
      <c r="B757" s="300">
        <v>33</v>
      </c>
      <c r="C757" s="299" t="s">
        <v>36</v>
      </c>
      <c r="D757" s="299" t="s">
        <v>92</v>
      </c>
      <c r="E757" s="301">
        <v>821.54545454545473</v>
      </c>
      <c r="F757" s="299" t="s">
        <v>187</v>
      </c>
    </row>
    <row r="758" spans="1:6" x14ac:dyDescent="0.3">
      <c r="A758" s="299" t="s">
        <v>494</v>
      </c>
      <c r="B758" s="300">
        <v>33</v>
      </c>
      <c r="C758" s="299" t="s">
        <v>36</v>
      </c>
      <c r="D758" s="299" t="s">
        <v>92</v>
      </c>
      <c r="E758" s="301">
        <v>0.99999999999999967</v>
      </c>
      <c r="F758" s="299" t="s">
        <v>81</v>
      </c>
    </row>
    <row r="759" spans="1:6" x14ac:dyDescent="0.3">
      <c r="A759" s="299" t="s">
        <v>494</v>
      </c>
      <c r="B759" s="300">
        <v>33</v>
      </c>
      <c r="C759" s="299" t="s">
        <v>36</v>
      </c>
      <c r="D759" s="299" t="s">
        <v>92</v>
      </c>
      <c r="E759" s="301">
        <v>42.22727272727272</v>
      </c>
      <c r="F759" s="299" t="s">
        <v>80</v>
      </c>
    </row>
    <row r="760" spans="1:6" x14ac:dyDescent="0.3">
      <c r="A760" s="299" t="s">
        <v>494</v>
      </c>
      <c r="B760" s="300">
        <v>33</v>
      </c>
      <c r="C760" s="299" t="s">
        <v>36</v>
      </c>
      <c r="D760" s="299" t="s">
        <v>92</v>
      </c>
      <c r="E760" s="301">
        <v>14.181818181818183</v>
      </c>
      <c r="F760" s="299" t="s">
        <v>79</v>
      </c>
    </row>
    <row r="761" spans="1:6" x14ac:dyDescent="0.3">
      <c r="A761" s="299" t="s">
        <v>494</v>
      </c>
      <c r="B761" s="300">
        <v>33</v>
      </c>
      <c r="C761" s="299" t="s">
        <v>36</v>
      </c>
      <c r="D761" s="299" t="s">
        <v>92</v>
      </c>
      <c r="E761" s="301">
        <v>46.18181818181818</v>
      </c>
      <c r="F761" s="299" t="s">
        <v>78</v>
      </c>
    </row>
    <row r="762" spans="1:6" x14ac:dyDescent="0.3">
      <c r="A762" s="299" t="s">
        <v>494</v>
      </c>
      <c r="B762" s="300">
        <v>33</v>
      </c>
      <c r="C762" s="299" t="s">
        <v>36</v>
      </c>
      <c r="D762" s="299" t="s">
        <v>92</v>
      </c>
      <c r="E762" s="301">
        <v>3.9999999999999987</v>
      </c>
      <c r="F762" s="299" t="s">
        <v>188</v>
      </c>
    </row>
    <row r="763" spans="1:6" x14ac:dyDescent="0.3">
      <c r="A763" s="299" t="s">
        <v>494</v>
      </c>
      <c r="B763" s="300">
        <v>33</v>
      </c>
      <c r="C763" s="299" t="s">
        <v>36</v>
      </c>
      <c r="D763" s="299" t="s">
        <v>92</v>
      </c>
      <c r="E763" s="301">
        <v>2106.0000000000005</v>
      </c>
      <c r="F763" s="299" t="s">
        <v>77</v>
      </c>
    </row>
    <row r="764" spans="1:6" x14ac:dyDescent="0.3">
      <c r="A764" s="299" t="s">
        <v>494</v>
      </c>
      <c r="B764" s="300">
        <v>34</v>
      </c>
      <c r="C764" s="299" t="s">
        <v>35</v>
      </c>
      <c r="D764" s="299" t="s">
        <v>91</v>
      </c>
      <c r="E764" s="301">
        <v>174.00000000000003</v>
      </c>
      <c r="F764" s="299" t="s">
        <v>187</v>
      </c>
    </row>
    <row r="765" spans="1:6" x14ac:dyDescent="0.3">
      <c r="A765" s="299" t="s">
        <v>494</v>
      </c>
      <c r="B765" s="300">
        <v>34</v>
      </c>
      <c r="C765" s="299" t="s">
        <v>35</v>
      </c>
      <c r="D765" s="299" t="s">
        <v>91</v>
      </c>
      <c r="E765" s="301">
        <v>223.81818181818184</v>
      </c>
      <c r="F765" s="299" t="s">
        <v>79</v>
      </c>
    </row>
    <row r="766" spans="1:6" x14ac:dyDescent="0.3">
      <c r="A766" s="299" t="s">
        <v>494</v>
      </c>
      <c r="B766" s="300">
        <v>34</v>
      </c>
      <c r="C766" s="299" t="s">
        <v>35</v>
      </c>
      <c r="D766" s="299" t="s">
        <v>91</v>
      </c>
      <c r="E766" s="301">
        <v>23.63636363636364</v>
      </c>
      <c r="F766" s="299" t="s">
        <v>78</v>
      </c>
    </row>
    <row r="767" spans="1:6" x14ac:dyDescent="0.3">
      <c r="A767" s="299" t="s">
        <v>494</v>
      </c>
      <c r="B767" s="300">
        <v>34</v>
      </c>
      <c r="C767" s="299" t="s">
        <v>35</v>
      </c>
      <c r="D767" s="299" t="s">
        <v>91</v>
      </c>
      <c r="E767" s="301">
        <v>2.9999999999999982</v>
      </c>
      <c r="F767" s="299" t="s">
        <v>188</v>
      </c>
    </row>
    <row r="768" spans="1:6" x14ac:dyDescent="0.3">
      <c r="A768" s="299" t="s">
        <v>494</v>
      </c>
      <c r="B768" s="300">
        <v>34</v>
      </c>
      <c r="C768" s="299" t="s">
        <v>35</v>
      </c>
      <c r="D768" s="299" t="s">
        <v>91</v>
      </c>
      <c r="E768" s="301">
        <v>1031.3636363636363</v>
      </c>
      <c r="F768" s="299" t="s">
        <v>77</v>
      </c>
    </row>
    <row r="769" spans="1:6" x14ac:dyDescent="0.3">
      <c r="A769" s="299" t="s">
        <v>494</v>
      </c>
      <c r="B769" s="300">
        <v>34</v>
      </c>
      <c r="C769" s="299" t="s">
        <v>35</v>
      </c>
      <c r="D769" s="299" t="s">
        <v>92</v>
      </c>
      <c r="E769" s="301">
        <v>58.954545454545425</v>
      </c>
      <c r="F769" s="299" t="s">
        <v>187</v>
      </c>
    </row>
    <row r="770" spans="1:6" x14ac:dyDescent="0.3">
      <c r="A770" s="299" t="s">
        <v>494</v>
      </c>
      <c r="B770" s="300">
        <v>34</v>
      </c>
      <c r="C770" s="299" t="s">
        <v>35</v>
      </c>
      <c r="D770" s="299" t="s">
        <v>92</v>
      </c>
      <c r="E770" s="301">
        <v>30.863636363636374</v>
      </c>
      <c r="F770" s="299" t="s">
        <v>79</v>
      </c>
    </row>
    <row r="771" spans="1:6" x14ac:dyDescent="0.3">
      <c r="A771" s="299" t="s">
        <v>494</v>
      </c>
      <c r="B771" s="300">
        <v>34</v>
      </c>
      <c r="C771" s="299" t="s">
        <v>35</v>
      </c>
      <c r="D771" s="299" t="s">
        <v>92</v>
      </c>
      <c r="E771" s="301">
        <v>11.409090909090907</v>
      </c>
      <c r="F771" s="299" t="s">
        <v>78</v>
      </c>
    </row>
    <row r="772" spans="1:6" x14ac:dyDescent="0.3">
      <c r="A772" s="299" t="s">
        <v>494</v>
      </c>
      <c r="B772" s="300">
        <v>34</v>
      </c>
      <c r="C772" s="299" t="s">
        <v>35</v>
      </c>
      <c r="D772" s="299" t="s">
        <v>92</v>
      </c>
      <c r="E772" s="301">
        <v>0.99999999999999967</v>
      </c>
      <c r="F772" s="299" t="s">
        <v>188</v>
      </c>
    </row>
    <row r="773" spans="1:6" x14ac:dyDescent="0.3">
      <c r="A773" s="299" t="s">
        <v>494</v>
      </c>
      <c r="B773" s="300">
        <v>34</v>
      </c>
      <c r="C773" s="299" t="s">
        <v>35</v>
      </c>
      <c r="D773" s="299" t="s">
        <v>92</v>
      </c>
      <c r="E773" s="301">
        <v>400.36363636363643</v>
      </c>
      <c r="F773" s="299" t="s">
        <v>77</v>
      </c>
    </row>
    <row r="774" spans="1:6" x14ac:dyDescent="0.3">
      <c r="A774" s="299" t="s">
        <v>494</v>
      </c>
      <c r="B774" s="300">
        <v>34</v>
      </c>
      <c r="C774" s="299" t="s">
        <v>36</v>
      </c>
      <c r="D774" s="299" t="s">
        <v>91</v>
      </c>
      <c r="E774" s="301">
        <v>184.40909090909091</v>
      </c>
      <c r="F774" s="299" t="s">
        <v>187</v>
      </c>
    </row>
    <row r="775" spans="1:6" x14ac:dyDescent="0.3">
      <c r="A775" s="299" t="s">
        <v>494</v>
      </c>
      <c r="B775" s="300">
        <v>34</v>
      </c>
      <c r="C775" s="299" t="s">
        <v>36</v>
      </c>
      <c r="D775" s="299" t="s">
        <v>91</v>
      </c>
      <c r="E775" s="301">
        <v>14.181818181818183</v>
      </c>
      <c r="F775" s="299" t="s">
        <v>79</v>
      </c>
    </row>
    <row r="776" spans="1:6" x14ac:dyDescent="0.3">
      <c r="A776" s="299" t="s">
        <v>494</v>
      </c>
      <c r="B776" s="300">
        <v>34</v>
      </c>
      <c r="C776" s="299" t="s">
        <v>36</v>
      </c>
      <c r="D776" s="299" t="s">
        <v>91</v>
      </c>
      <c r="E776" s="301">
        <v>231.68181818181822</v>
      </c>
      <c r="F776" s="299" t="s">
        <v>78</v>
      </c>
    </row>
    <row r="777" spans="1:6" x14ac:dyDescent="0.3">
      <c r="A777" s="299" t="s">
        <v>494</v>
      </c>
      <c r="B777" s="300">
        <v>34</v>
      </c>
      <c r="C777" s="299" t="s">
        <v>36</v>
      </c>
      <c r="D777" s="299" t="s">
        <v>91</v>
      </c>
      <c r="E777" s="301">
        <v>0.99999999999999967</v>
      </c>
      <c r="F777" s="299" t="s">
        <v>188</v>
      </c>
    </row>
    <row r="778" spans="1:6" x14ac:dyDescent="0.3">
      <c r="A778" s="299" t="s">
        <v>494</v>
      </c>
      <c r="B778" s="300">
        <v>34</v>
      </c>
      <c r="C778" s="299" t="s">
        <v>36</v>
      </c>
      <c r="D778" s="299" t="s">
        <v>91</v>
      </c>
      <c r="E778" s="301">
        <v>1336.4090909090908</v>
      </c>
      <c r="F778" s="299" t="s">
        <v>77</v>
      </c>
    </row>
    <row r="779" spans="1:6" x14ac:dyDescent="0.3">
      <c r="A779" s="299" t="s">
        <v>494</v>
      </c>
      <c r="B779" s="300">
        <v>34</v>
      </c>
      <c r="C779" s="299" t="s">
        <v>36</v>
      </c>
      <c r="D779" s="299" t="s">
        <v>92</v>
      </c>
      <c r="E779" s="301">
        <v>103.22727272727269</v>
      </c>
      <c r="F779" s="299" t="s">
        <v>187</v>
      </c>
    </row>
    <row r="780" spans="1:6" x14ac:dyDescent="0.3">
      <c r="A780" s="299" t="s">
        <v>494</v>
      </c>
      <c r="B780" s="300">
        <v>34</v>
      </c>
      <c r="C780" s="299" t="s">
        <v>36</v>
      </c>
      <c r="D780" s="299" t="s">
        <v>92</v>
      </c>
      <c r="E780" s="301">
        <v>42.454545454545453</v>
      </c>
      <c r="F780" s="299" t="s">
        <v>78</v>
      </c>
    </row>
    <row r="781" spans="1:6" x14ac:dyDescent="0.3">
      <c r="A781" s="299" t="s">
        <v>494</v>
      </c>
      <c r="B781" s="300">
        <v>34</v>
      </c>
      <c r="C781" s="299" t="s">
        <v>36</v>
      </c>
      <c r="D781" s="299" t="s">
        <v>92</v>
      </c>
      <c r="E781" s="301">
        <v>687.68181818181813</v>
      </c>
      <c r="F781" s="299" t="s">
        <v>77</v>
      </c>
    </row>
    <row r="782" spans="1:6" x14ac:dyDescent="0.3">
      <c r="A782" s="299" t="s">
        <v>494</v>
      </c>
      <c r="B782" s="300">
        <v>35</v>
      </c>
      <c r="C782" s="299" t="s">
        <v>35</v>
      </c>
      <c r="D782" s="299" t="s">
        <v>91</v>
      </c>
      <c r="E782" s="301">
        <v>2640.6818181818185</v>
      </c>
      <c r="F782" s="299" t="s">
        <v>187</v>
      </c>
    </row>
    <row r="783" spans="1:6" x14ac:dyDescent="0.3">
      <c r="A783" s="299" t="s">
        <v>494</v>
      </c>
      <c r="B783" s="300">
        <v>35</v>
      </c>
      <c r="C783" s="299" t="s">
        <v>35</v>
      </c>
      <c r="D783" s="299" t="s">
        <v>91</v>
      </c>
      <c r="E783" s="301">
        <v>0.99999999999999967</v>
      </c>
      <c r="F783" s="299" t="s">
        <v>81</v>
      </c>
    </row>
    <row r="784" spans="1:6" x14ac:dyDescent="0.3">
      <c r="A784" s="299" t="s">
        <v>494</v>
      </c>
      <c r="B784" s="300">
        <v>35</v>
      </c>
      <c r="C784" s="299" t="s">
        <v>35</v>
      </c>
      <c r="D784" s="299" t="s">
        <v>91</v>
      </c>
      <c r="E784" s="301">
        <v>32.636363636363626</v>
      </c>
      <c r="F784" s="299" t="s">
        <v>80</v>
      </c>
    </row>
    <row r="785" spans="1:6" x14ac:dyDescent="0.3">
      <c r="A785" s="299" t="s">
        <v>494</v>
      </c>
      <c r="B785" s="300">
        <v>35</v>
      </c>
      <c r="C785" s="299" t="s">
        <v>35</v>
      </c>
      <c r="D785" s="299" t="s">
        <v>91</v>
      </c>
      <c r="E785" s="301">
        <v>1644.6363636363635</v>
      </c>
      <c r="F785" s="299" t="s">
        <v>79</v>
      </c>
    </row>
    <row r="786" spans="1:6" x14ac:dyDescent="0.3">
      <c r="A786" s="299" t="s">
        <v>494</v>
      </c>
      <c r="B786" s="300">
        <v>35</v>
      </c>
      <c r="C786" s="299" t="s">
        <v>35</v>
      </c>
      <c r="D786" s="299" t="s">
        <v>91</v>
      </c>
      <c r="E786" s="301">
        <v>131.86363636363637</v>
      </c>
      <c r="F786" s="299" t="s">
        <v>78</v>
      </c>
    </row>
    <row r="787" spans="1:6" x14ac:dyDescent="0.3">
      <c r="A787" s="299" t="s">
        <v>494</v>
      </c>
      <c r="B787" s="300">
        <v>35</v>
      </c>
      <c r="C787" s="299" t="s">
        <v>35</v>
      </c>
      <c r="D787" s="299" t="s">
        <v>91</v>
      </c>
      <c r="E787" s="301">
        <v>9.6363636363636314</v>
      </c>
      <c r="F787" s="299" t="s">
        <v>188</v>
      </c>
    </row>
    <row r="788" spans="1:6" x14ac:dyDescent="0.3">
      <c r="A788" s="299" t="s">
        <v>494</v>
      </c>
      <c r="B788" s="300">
        <v>35</v>
      </c>
      <c r="C788" s="299" t="s">
        <v>35</v>
      </c>
      <c r="D788" s="299" t="s">
        <v>91</v>
      </c>
      <c r="E788" s="301">
        <v>12375.499999999998</v>
      </c>
      <c r="F788" s="299" t="s">
        <v>77</v>
      </c>
    </row>
    <row r="789" spans="1:6" x14ac:dyDescent="0.3">
      <c r="A789" s="299" t="s">
        <v>494</v>
      </c>
      <c r="B789" s="300">
        <v>35</v>
      </c>
      <c r="C789" s="299" t="s">
        <v>35</v>
      </c>
      <c r="D789" s="299" t="s">
        <v>92</v>
      </c>
      <c r="E789" s="301">
        <v>3426.9545454545446</v>
      </c>
      <c r="F789" s="299" t="s">
        <v>187</v>
      </c>
    </row>
    <row r="790" spans="1:6" x14ac:dyDescent="0.3">
      <c r="A790" s="299" t="s">
        <v>494</v>
      </c>
      <c r="B790" s="300">
        <v>35</v>
      </c>
      <c r="C790" s="299" t="s">
        <v>35</v>
      </c>
      <c r="D790" s="299" t="s">
        <v>92</v>
      </c>
      <c r="E790" s="301">
        <v>1.9999999999999993</v>
      </c>
      <c r="F790" s="299" t="s">
        <v>81</v>
      </c>
    </row>
    <row r="791" spans="1:6" x14ac:dyDescent="0.3">
      <c r="A791" s="299" t="s">
        <v>494</v>
      </c>
      <c r="B791" s="300">
        <v>35</v>
      </c>
      <c r="C791" s="299" t="s">
        <v>35</v>
      </c>
      <c r="D791" s="299" t="s">
        <v>92</v>
      </c>
      <c r="E791" s="301">
        <v>59.999999999999986</v>
      </c>
      <c r="F791" s="299" t="s">
        <v>80</v>
      </c>
    </row>
    <row r="792" spans="1:6" x14ac:dyDescent="0.3">
      <c r="A792" s="299" t="s">
        <v>494</v>
      </c>
      <c r="B792" s="300">
        <v>35</v>
      </c>
      <c r="C792" s="299" t="s">
        <v>35</v>
      </c>
      <c r="D792" s="299" t="s">
        <v>92</v>
      </c>
      <c r="E792" s="301">
        <v>88.045454545454561</v>
      </c>
      <c r="F792" s="299" t="s">
        <v>79</v>
      </c>
    </row>
    <row r="793" spans="1:6" x14ac:dyDescent="0.3">
      <c r="A793" s="299" t="s">
        <v>494</v>
      </c>
      <c r="B793" s="300">
        <v>35</v>
      </c>
      <c r="C793" s="299" t="s">
        <v>35</v>
      </c>
      <c r="D793" s="299" t="s">
        <v>92</v>
      </c>
      <c r="E793" s="301">
        <v>184.68181818181816</v>
      </c>
      <c r="F793" s="299" t="s">
        <v>78</v>
      </c>
    </row>
    <row r="794" spans="1:6" x14ac:dyDescent="0.3">
      <c r="A794" s="299" t="s">
        <v>494</v>
      </c>
      <c r="B794" s="300">
        <v>35</v>
      </c>
      <c r="C794" s="299" t="s">
        <v>35</v>
      </c>
      <c r="D794" s="299" t="s">
        <v>92</v>
      </c>
      <c r="E794" s="301">
        <v>7.9999999999999973</v>
      </c>
      <c r="F794" s="299" t="s">
        <v>188</v>
      </c>
    </row>
    <row r="795" spans="1:6" x14ac:dyDescent="0.3">
      <c r="A795" s="299" t="s">
        <v>494</v>
      </c>
      <c r="B795" s="300">
        <v>35</v>
      </c>
      <c r="C795" s="299" t="s">
        <v>35</v>
      </c>
      <c r="D795" s="299" t="s">
        <v>92</v>
      </c>
      <c r="E795" s="301">
        <v>8985.7272727272739</v>
      </c>
      <c r="F795" s="299" t="s">
        <v>77</v>
      </c>
    </row>
    <row r="796" spans="1:6" x14ac:dyDescent="0.3">
      <c r="A796" s="299" t="s">
        <v>494</v>
      </c>
      <c r="B796" s="300">
        <v>35</v>
      </c>
      <c r="C796" s="299" t="s">
        <v>36</v>
      </c>
      <c r="D796" s="299" t="s">
        <v>91</v>
      </c>
      <c r="E796" s="301">
        <v>3745.9090909090901</v>
      </c>
      <c r="F796" s="299" t="s">
        <v>187</v>
      </c>
    </row>
    <row r="797" spans="1:6" x14ac:dyDescent="0.3">
      <c r="A797" s="299" t="s">
        <v>494</v>
      </c>
      <c r="B797" s="300">
        <v>35</v>
      </c>
      <c r="C797" s="299" t="s">
        <v>36</v>
      </c>
      <c r="D797" s="299" t="s">
        <v>91</v>
      </c>
      <c r="E797" s="301">
        <v>5.3636363636363615</v>
      </c>
      <c r="F797" s="299" t="s">
        <v>81</v>
      </c>
    </row>
    <row r="798" spans="1:6" x14ac:dyDescent="0.3">
      <c r="A798" s="299" t="s">
        <v>494</v>
      </c>
      <c r="B798" s="300">
        <v>35</v>
      </c>
      <c r="C798" s="299" t="s">
        <v>36</v>
      </c>
      <c r="D798" s="299" t="s">
        <v>91</v>
      </c>
      <c r="E798" s="301">
        <v>124.22727272727272</v>
      </c>
      <c r="F798" s="299" t="s">
        <v>80</v>
      </c>
    </row>
    <row r="799" spans="1:6" x14ac:dyDescent="0.3">
      <c r="A799" s="299" t="s">
        <v>494</v>
      </c>
      <c r="B799" s="300">
        <v>35</v>
      </c>
      <c r="C799" s="299" t="s">
        <v>36</v>
      </c>
      <c r="D799" s="299" t="s">
        <v>91</v>
      </c>
      <c r="E799" s="301">
        <v>173.72727272727272</v>
      </c>
      <c r="F799" s="299" t="s">
        <v>79</v>
      </c>
    </row>
    <row r="800" spans="1:6" x14ac:dyDescent="0.3">
      <c r="A800" s="299" t="s">
        <v>494</v>
      </c>
      <c r="B800" s="300">
        <v>35</v>
      </c>
      <c r="C800" s="299" t="s">
        <v>36</v>
      </c>
      <c r="D800" s="299" t="s">
        <v>91</v>
      </c>
      <c r="E800" s="301">
        <v>745.31818181818187</v>
      </c>
      <c r="F800" s="299" t="s">
        <v>78</v>
      </c>
    </row>
    <row r="801" spans="1:6" x14ac:dyDescent="0.3">
      <c r="A801" s="299" t="s">
        <v>494</v>
      </c>
      <c r="B801" s="300">
        <v>35</v>
      </c>
      <c r="C801" s="299" t="s">
        <v>36</v>
      </c>
      <c r="D801" s="299" t="s">
        <v>91</v>
      </c>
      <c r="E801" s="301">
        <v>10.090909090909088</v>
      </c>
      <c r="F801" s="299" t="s">
        <v>188</v>
      </c>
    </row>
    <row r="802" spans="1:6" x14ac:dyDescent="0.3">
      <c r="A802" s="299" t="s">
        <v>494</v>
      </c>
      <c r="B802" s="300">
        <v>35</v>
      </c>
      <c r="C802" s="299" t="s">
        <v>36</v>
      </c>
      <c r="D802" s="299" t="s">
        <v>91</v>
      </c>
      <c r="E802" s="301">
        <v>16653.045454545456</v>
      </c>
      <c r="F802" s="299" t="s">
        <v>77</v>
      </c>
    </row>
    <row r="803" spans="1:6" x14ac:dyDescent="0.3">
      <c r="A803" s="299" t="s">
        <v>494</v>
      </c>
      <c r="B803" s="300">
        <v>35</v>
      </c>
      <c r="C803" s="299" t="s">
        <v>36</v>
      </c>
      <c r="D803" s="299" t="s">
        <v>92</v>
      </c>
      <c r="E803" s="301">
        <v>5080</v>
      </c>
      <c r="F803" s="299" t="s">
        <v>187</v>
      </c>
    </row>
    <row r="804" spans="1:6" x14ac:dyDescent="0.3">
      <c r="A804" s="299" t="s">
        <v>494</v>
      </c>
      <c r="B804" s="300">
        <v>35</v>
      </c>
      <c r="C804" s="299" t="s">
        <v>36</v>
      </c>
      <c r="D804" s="299" t="s">
        <v>92</v>
      </c>
      <c r="E804" s="301">
        <v>11.999999999999993</v>
      </c>
      <c r="F804" s="299" t="s">
        <v>81</v>
      </c>
    </row>
    <row r="805" spans="1:6" x14ac:dyDescent="0.3">
      <c r="A805" s="299" t="s">
        <v>494</v>
      </c>
      <c r="B805" s="300">
        <v>35</v>
      </c>
      <c r="C805" s="299" t="s">
        <v>36</v>
      </c>
      <c r="D805" s="299" t="s">
        <v>92</v>
      </c>
      <c r="E805" s="301">
        <v>65.227272727272705</v>
      </c>
      <c r="F805" s="299" t="s">
        <v>80</v>
      </c>
    </row>
    <row r="806" spans="1:6" x14ac:dyDescent="0.3">
      <c r="A806" s="299" t="s">
        <v>494</v>
      </c>
      <c r="B806" s="300">
        <v>35</v>
      </c>
      <c r="C806" s="299" t="s">
        <v>36</v>
      </c>
      <c r="D806" s="299" t="s">
        <v>92</v>
      </c>
      <c r="E806" s="301">
        <v>10.863636363636363</v>
      </c>
      <c r="F806" s="299" t="s">
        <v>79</v>
      </c>
    </row>
    <row r="807" spans="1:6" x14ac:dyDescent="0.3">
      <c r="A807" s="299" t="s">
        <v>494</v>
      </c>
      <c r="B807" s="300">
        <v>35</v>
      </c>
      <c r="C807" s="299" t="s">
        <v>36</v>
      </c>
      <c r="D807" s="299" t="s">
        <v>92</v>
      </c>
      <c r="E807" s="301">
        <v>170.45454545454547</v>
      </c>
      <c r="F807" s="299" t="s">
        <v>78</v>
      </c>
    </row>
    <row r="808" spans="1:6" x14ac:dyDescent="0.3">
      <c r="A808" s="299" t="s">
        <v>494</v>
      </c>
      <c r="B808" s="300">
        <v>35</v>
      </c>
      <c r="C808" s="299" t="s">
        <v>36</v>
      </c>
      <c r="D808" s="299" t="s">
        <v>92</v>
      </c>
      <c r="E808" s="301">
        <v>17.000000000000004</v>
      </c>
      <c r="F808" s="299" t="s">
        <v>188</v>
      </c>
    </row>
    <row r="809" spans="1:6" x14ac:dyDescent="0.3">
      <c r="A809" s="299" t="s">
        <v>494</v>
      </c>
      <c r="B809" s="300">
        <v>35</v>
      </c>
      <c r="C809" s="299" t="s">
        <v>36</v>
      </c>
      <c r="D809" s="299" t="s">
        <v>92</v>
      </c>
      <c r="E809" s="301">
        <v>7690.8636363636369</v>
      </c>
      <c r="F809" s="299" t="s">
        <v>77</v>
      </c>
    </row>
    <row r="810" spans="1:6" x14ac:dyDescent="0.3">
      <c r="A810" s="299" t="s">
        <v>494</v>
      </c>
      <c r="B810" s="300">
        <v>36</v>
      </c>
      <c r="C810" s="299" t="s">
        <v>35</v>
      </c>
      <c r="D810" s="299" t="s">
        <v>91</v>
      </c>
      <c r="E810" s="301">
        <v>940.68181818181824</v>
      </c>
      <c r="F810" s="299" t="s">
        <v>187</v>
      </c>
    </row>
    <row r="811" spans="1:6" x14ac:dyDescent="0.3">
      <c r="A811" s="299" t="s">
        <v>494</v>
      </c>
      <c r="B811" s="300">
        <v>36</v>
      </c>
      <c r="C811" s="299" t="s">
        <v>35</v>
      </c>
      <c r="D811" s="299" t="s">
        <v>91</v>
      </c>
      <c r="E811" s="301">
        <v>4.9999999999999991</v>
      </c>
      <c r="F811" s="299" t="s">
        <v>81</v>
      </c>
    </row>
    <row r="812" spans="1:6" x14ac:dyDescent="0.3">
      <c r="A812" s="299" t="s">
        <v>494</v>
      </c>
      <c r="B812" s="300">
        <v>36</v>
      </c>
      <c r="C812" s="299" t="s">
        <v>35</v>
      </c>
      <c r="D812" s="299" t="s">
        <v>91</v>
      </c>
      <c r="E812" s="301">
        <v>12.045454545454547</v>
      </c>
      <c r="F812" s="299" t="s">
        <v>80</v>
      </c>
    </row>
    <row r="813" spans="1:6" x14ac:dyDescent="0.3">
      <c r="A813" s="299" t="s">
        <v>494</v>
      </c>
      <c r="B813" s="300">
        <v>36</v>
      </c>
      <c r="C813" s="299" t="s">
        <v>35</v>
      </c>
      <c r="D813" s="299" t="s">
        <v>91</v>
      </c>
      <c r="E813" s="301">
        <v>1054.818181818182</v>
      </c>
      <c r="F813" s="299" t="s">
        <v>79</v>
      </c>
    </row>
    <row r="814" spans="1:6" x14ac:dyDescent="0.3">
      <c r="A814" s="299" t="s">
        <v>494</v>
      </c>
      <c r="B814" s="300">
        <v>36</v>
      </c>
      <c r="C814" s="299" t="s">
        <v>35</v>
      </c>
      <c r="D814" s="299" t="s">
        <v>91</v>
      </c>
      <c r="E814" s="301">
        <v>23.04545454545454</v>
      </c>
      <c r="F814" s="299" t="s">
        <v>78</v>
      </c>
    </row>
    <row r="815" spans="1:6" x14ac:dyDescent="0.3">
      <c r="A815" s="299" t="s">
        <v>494</v>
      </c>
      <c r="B815" s="300">
        <v>36</v>
      </c>
      <c r="C815" s="299" t="s">
        <v>35</v>
      </c>
      <c r="D815" s="299" t="s">
        <v>91</v>
      </c>
      <c r="E815" s="301">
        <v>2.4999999999999991</v>
      </c>
      <c r="F815" s="299" t="s">
        <v>188</v>
      </c>
    </row>
    <row r="816" spans="1:6" x14ac:dyDescent="0.3">
      <c r="A816" s="299" t="s">
        <v>494</v>
      </c>
      <c r="B816" s="300">
        <v>36</v>
      </c>
      <c r="C816" s="299" t="s">
        <v>35</v>
      </c>
      <c r="D816" s="299" t="s">
        <v>91</v>
      </c>
      <c r="E816" s="301">
        <v>3885.727272727273</v>
      </c>
      <c r="F816" s="299" t="s">
        <v>77</v>
      </c>
    </row>
    <row r="817" spans="1:6" x14ac:dyDescent="0.3">
      <c r="A817" s="299" t="s">
        <v>494</v>
      </c>
      <c r="B817" s="300">
        <v>36</v>
      </c>
      <c r="C817" s="299" t="s">
        <v>35</v>
      </c>
      <c r="D817" s="299" t="s">
        <v>92</v>
      </c>
      <c r="E817" s="301">
        <v>428.81818181818187</v>
      </c>
      <c r="F817" s="299" t="s">
        <v>187</v>
      </c>
    </row>
    <row r="818" spans="1:6" x14ac:dyDescent="0.3">
      <c r="A818" s="299" t="s">
        <v>494</v>
      </c>
      <c r="B818" s="300">
        <v>36</v>
      </c>
      <c r="C818" s="299" t="s">
        <v>35</v>
      </c>
      <c r="D818" s="299" t="s">
        <v>92</v>
      </c>
      <c r="E818" s="301">
        <v>3.9999999999999987</v>
      </c>
      <c r="F818" s="299" t="s">
        <v>81</v>
      </c>
    </row>
    <row r="819" spans="1:6" x14ac:dyDescent="0.3">
      <c r="A819" s="299" t="s">
        <v>494</v>
      </c>
      <c r="B819" s="300">
        <v>36</v>
      </c>
      <c r="C819" s="299" t="s">
        <v>35</v>
      </c>
      <c r="D819" s="299" t="s">
        <v>92</v>
      </c>
      <c r="E819" s="301">
        <v>9.3636363636363615</v>
      </c>
      <c r="F819" s="299" t="s">
        <v>80</v>
      </c>
    </row>
    <row r="820" spans="1:6" x14ac:dyDescent="0.3">
      <c r="A820" s="299" t="s">
        <v>494</v>
      </c>
      <c r="B820" s="300">
        <v>36</v>
      </c>
      <c r="C820" s="299" t="s">
        <v>35</v>
      </c>
      <c r="D820" s="299" t="s">
        <v>92</v>
      </c>
      <c r="E820" s="301">
        <v>118.72727272727268</v>
      </c>
      <c r="F820" s="299" t="s">
        <v>79</v>
      </c>
    </row>
    <row r="821" spans="1:6" x14ac:dyDescent="0.3">
      <c r="A821" s="299" t="s">
        <v>494</v>
      </c>
      <c r="B821" s="300">
        <v>36</v>
      </c>
      <c r="C821" s="299" t="s">
        <v>35</v>
      </c>
      <c r="D821" s="299" t="s">
        <v>92</v>
      </c>
      <c r="E821" s="301">
        <v>18.727272727272723</v>
      </c>
      <c r="F821" s="299" t="s">
        <v>78</v>
      </c>
    </row>
    <row r="822" spans="1:6" x14ac:dyDescent="0.3">
      <c r="A822" s="299" t="s">
        <v>494</v>
      </c>
      <c r="B822" s="300">
        <v>36</v>
      </c>
      <c r="C822" s="299" t="s">
        <v>35</v>
      </c>
      <c r="D822" s="299" t="s">
        <v>92</v>
      </c>
      <c r="E822" s="301">
        <v>1.9999999999999993</v>
      </c>
      <c r="F822" s="299" t="s">
        <v>188</v>
      </c>
    </row>
    <row r="823" spans="1:6" x14ac:dyDescent="0.3">
      <c r="A823" s="299" t="s">
        <v>494</v>
      </c>
      <c r="B823" s="300">
        <v>36</v>
      </c>
      <c r="C823" s="299" t="s">
        <v>35</v>
      </c>
      <c r="D823" s="299" t="s">
        <v>92</v>
      </c>
      <c r="E823" s="301">
        <v>1825.9545454545455</v>
      </c>
      <c r="F823" s="299" t="s">
        <v>77</v>
      </c>
    </row>
    <row r="824" spans="1:6" x14ac:dyDescent="0.3">
      <c r="A824" s="299" t="s">
        <v>494</v>
      </c>
      <c r="B824" s="300">
        <v>36</v>
      </c>
      <c r="C824" s="299" t="s">
        <v>36</v>
      </c>
      <c r="D824" s="299" t="s">
        <v>91</v>
      </c>
      <c r="E824" s="301">
        <v>1080.090909090909</v>
      </c>
      <c r="F824" s="299" t="s">
        <v>187</v>
      </c>
    </row>
    <row r="825" spans="1:6" x14ac:dyDescent="0.3">
      <c r="A825" s="299" t="s">
        <v>494</v>
      </c>
      <c r="B825" s="300">
        <v>36</v>
      </c>
      <c r="C825" s="299" t="s">
        <v>36</v>
      </c>
      <c r="D825" s="299" t="s">
        <v>91</v>
      </c>
      <c r="E825" s="301">
        <v>0.99999999999999967</v>
      </c>
      <c r="F825" s="299" t="s">
        <v>81</v>
      </c>
    </row>
    <row r="826" spans="1:6" x14ac:dyDescent="0.3">
      <c r="A826" s="299" t="s">
        <v>494</v>
      </c>
      <c r="B826" s="300">
        <v>36</v>
      </c>
      <c r="C826" s="299" t="s">
        <v>36</v>
      </c>
      <c r="D826" s="299" t="s">
        <v>91</v>
      </c>
      <c r="E826" s="301">
        <v>415.90909090909099</v>
      </c>
      <c r="F826" s="299" t="s">
        <v>80</v>
      </c>
    </row>
    <row r="827" spans="1:6" x14ac:dyDescent="0.3">
      <c r="A827" s="299" t="s">
        <v>494</v>
      </c>
      <c r="B827" s="300">
        <v>36</v>
      </c>
      <c r="C827" s="299" t="s">
        <v>36</v>
      </c>
      <c r="D827" s="299" t="s">
        <v>91</v>
      </c>
      <c r="E827" s="301">
        <v>54.454545454545446</v>
      </c>
      <c r="F827" s="299" t="s">
        <v>79</v>
      </c>
    </row>
    <row r="828" spans="1:6" x14ac:dyDescent="0.3">
      <c r="A828" s="299" t="s">
        <v>494</v>
      </c>
      <c r="B828" s="300">
        <v>36</v>
      </c>
      <c r="C828" s="299" t="s">
        <v>36</v>
      </c>
      <c r="D828" s="299" t="s">
        <v>91</v>
      </c>
      <c r="E828" s="301">
        <v>129.95454545454544</v>
      </c>
      <c r="F828" s="299" t="s">
        <v>78</v>
      </c>
    </row>
    <row r="829" spans="1:6" x14ac:dyDescent="0.3">
      <c r="A829" s="299" t="s">
        <v>494</v>
      </c>
      <c r="B829" s="300">
        <v>36</v>
      </c>
      <c r="C829" s="299" t="s">
        <v>36</v>
      </c>
      <c r="D829" s="299" t="s">
        <v>91</v>
      </c>
      <c r="E829" s="301">
        <v>0.99999999999999967</v>
      </c>
      <c r="F829" s="299" t="s">
        <v>188</v>
      </c>
    </row>
    <row r="830" spans="1:6" x14ac:dyDescent="0.3">
      <c r="A830" s="299" t="s">
        <v>494</v>
      </c>
      <c r="B830" s="300">
        <v>36</v>
      </c>
      <c r="C830" s="299" t="s">
        <v>36</v>
      </c>
      <c r="D830" s="299" t="s">
        <v>91</v>
      </c>
      <c r="E830" s="301">
        <v>4352.9999999999991</v>
      </c>
      <c r="F830" s="299" t="s">
        <v>77</v>
      </c>
    </row>
    <row r="831" spans="1:6" x14ac:dyDescent="0.3">
      <c r="A831" s="299" t="s">
        <v>494</v>
      </c>
      <c r="B831" s="300">
        <v>36</v>
      </c>
      <c r="C831" s="299" t="s">
        <v>36</v>
      </c>
      <c r="D831" s="299" t="s">
        <v>92</v>
      </c>
      <c r="E831" s="301">
        <v>790.63636363636374</v>
      </c>
      <c r="F831" s="299" t="s">
        <v>187</v>
      </c>
    </row>
    <row r="832" spans="1:6" x14ac:dyDescent="0.3">
      <c r="A832" s="299" t="s">
        <v>494</v>
      </c>
      <c r="B832" s="300">
        <v>36</v>
      </c>
      <c r="C832" s="299" t="s">
        <v>36</v>
      </c>
      <c r="D832" s="299" t="s">
        <v>92</v>
      </c>
      <c r="E832" s="301">
        <v>7.0454545454545476</v>
      </c>
      <c r="F832" s="299" t="s">
        <v>81</v>
      </c>
    </row>
    <row r="833" spans="1:6" x14ac:dyDescent="0.3">
      <c r="A833" s="299" t="s">
        <v>494</v>
      </c>
      <c r="B833" s="300">
        <v>36</v>
      </c>
      <c r="C833" s="299" t="s">
        <v>36</v>
      </c>
      <c r="D833" s="299" t="s">
        <v>92</v>
      </c>
      <c r="E833" s="301">
        <v>55.045454545454554</v>
      </c>
      <c r="F833" s="299" t="s">
        <v>80</v>
      </c>
    </row>
    <row r="834" spans="1:6" x14ac:dyDescent="0.3">
      <c r="A834" s="299" t="s">
        <v>494</v>
      </c>
      <c r="B834" s="300">
        <v>36</v>
      </c>
      <c r="C834" s="299" t="s">
        <v>36</v>
      </c>
      <c r="D834" s="299" t="s">
        <v>92</v>
      </c>
      <c r="E834" s="301">
        <v>5.5909090909090891</v>
      </c>
      <c r="F834" s="299" t="s">
        <v>79</v>
      </c>
    </row>
    <row r="835" spans="1:6" x14ac:dyDescent="0.3">
      <c r="A835" s="299" t="s">
        <v>494</v>
      </c>
      <c r="B835" s="300">
        <v>36</v>
      </c>
      <c r="C835" s="299" t="s">
        <v>36</v>
      </c>
      <c r="D835" s="299" t="s">
        <v>92</v>
      </c>
      <c r="E835" s="301">
        <v>45.272727272727273</v>
      </c>
      <c r="F835" s="299" t="s">
        <v>78</v>
      </c>
    </row>
    <row r="836" spans="1:6" x14ac:dyDescent="0.3">
      <c r="A836" s="299" t="s">
        <v>494</v>
      </c>
      <c r="B836" s="300">
        <v>36</v>
      </c>
      <c r="C836" s="299" t="s">
        <v>36</v>
      </c>
      <c r="D836" s="299" t="s">
        <v>92</v>
      </c>
      <c r="E836" s="301">
        <v>2.9999999999999982</v>
      </c>
      <c r="F836" s="299" t="s">
        <v>188</v>
      </c>
    </row>
    <row r="837" spans="1:6" x14ac:dyDescent="0.3">
      <c r="A837" s="299" t="s">
        <v>494</v>
      </c>
      <c r="B837" s="300">
        <v>36</v>
      </c>
      <c r="C837" s="299" t="s">
        <v>36</v>
      </c>
      <c r="D837" s="299" t="s">
        <v>92</v>
      </c>
      <c r="E837" s="301">
        <v>3333.545454545455</v>
      </c>
      <c r="F837" s="299" t="s">
        <v>77</v>
      </c>
    </row>
    <row r="838" spans="1:6" x14ac:dyDescent="0.3">
      <c r="A838" s="299" t="s">
        <v>494</v>
      </c>
      <c r="B838" s="300">
        <v>37</v>
      </c>
      <c r="C838" s="299" t="s">
        <v>35</v>
      </c>
      <c r="D838" s="299" t="s">
        <v>91</v>
      </c>
      <c r="E838" s="301">
        <v>301.77272727272731</v>
      </c>
      <c r="F838" s="299" t="s">
        <v>187</v>
      </c>
    </row>
    <row r="839" spans="1:6" x14ac:dyDescent="0.3">
      <c r="A839" s="299" t="s">
        <v>494</v>
      </c>
      <c r="B839" s="300">
        <v>37</v>
      </c>
      <c r="C839" s="299" t="s">
        <v>35</v>
      </c>
      <c r="D839" s="299" t="s">
        <v>91</v>
      </c>
      <c r="E839" s="301">
        <v>548.0454545454545</v>
      </c>
      <c r="F839" s="299" t="s">
        <v>79</v>
      </c>
    </row>
    <row r="840" spans="1:6" x14ac:dyDescent="0.3">
      <c r="A840" s="299" t="s">
        <v>494</v>
      </c>
      <c r="B840" s="300">
        <v>37</v>
      </c>
      <c r="C840" s="299" t="s">
        <v>35</v>
      </c>
      <c r="D840" s="299" t="s">
        <v>91</v>
      </c>
      <c r="E840" s="301">
        <v>14.681818181818182</v>
      </c>
      <c r="F840" s="299" t="s">
        <v>78</v>
      </c>
    </row>
    <row r="841" spans="1:6" x14ac:dyDescent="0.3">
      <c r="A841" s="299" t="s">
        <v>494</v>
      </c>
      <c r="B841" s="300">
        <v>37</v>
      </c>
      <c r="C841" s="299" t="s">
        <v>35</v>
      </c>
      <c r="D841" s="299" t="s">
        <v>91</v>
      </c>
      <c r="E841" s="301">
        <v>1.9999999999999993</v>
      </c>
      <c r="F841" s="299" t="s">
        <v>188</v>
      </c>
    </row>
    <row r="842" spans="1:6" x14ac:dyDescent="0.3">
      <c r="A842" s="299" t="s">
        <v>494</v>
      </c>
      <c r="B842" s="300">
        <v>37</v>
      </c>
      <c r="C842" s="299" t="s">
        <v>35</v>
      </c>
      <c r="D842" s="299" t="s">
        <v>91</v>
      </c>
      <c r="E842" s="301">
        <v>1658.590909090909</v>
      </c>
      <c r="F842" s="299" t="s">
        <v>77</v>
      </c>
    </row>
    <row r="843" spans="1:6" x14ac:dyDescent="0.3">
      <c r="A843" s="299" t="s">
        <v>494</v>
      </c>
      <c r="B843" s="300">
        <v>37</v>
      </c>
      <c r="C843" s="299" t="s">
        <v>35</v>
      </c>
      <c r="D843" s="299" t="s">
        <v>92</v>
      </c>
      <c r="E843" s="301">
        <v>137.27272727272728</v>
      </c>
      <c r="F843" s="299" t="s">
        <v>187</v>
      </c>
    </row>
    <row r="844" spans="1:6" x14ac:dyDescent="0.3">
      <c r="A844" s="299" t="s">
        <v>494</v>
      </c>
      <c r="B844" s="300">
        <v>37</v>
      </c>
      <c r="C844" s="299" t="s">
        <v>35</v>
      </c>
      <c r="D844" s="299" t="s">
        <v>92</v>
      </c>
      <c r="E844" s="301">
        <v>67.27272727272728</v>
      </c>
      <c r="F844" s="299" t="s">
        <v>79</v>
      </c>
    </row>
    <row r="845" spans="1:6" x14ac:dyDescent="0.3">
      <c r="A845" s="299" t="s">
        <v>494</v>
      </c>
      <c r="B845" s="300">
        <v>37</v>
      </c>
      <c r="C845" s="299" t="s">
        <v>35</v>
      </c>
      <c r="D845" s="299" t="s">
        <v>92</v>
      </c>
      <c r="E845" s="301">
        <v>14.863636363636365</v>
      </c>
      <c r="F845" s="299" t="s">
        <v>78</v>
      </c>
    </row>
    <row r="846" spans="1:6" x14ac:dyDescent="0.3">
      <c r="A846" s="299" t="s">
        <v>494</v>
      </c>
      <c r="B846" s="300">
        <v>37</v>
      </c>
      <c r="C846" s="299" t="s">
        <v>35</v>
      </c>
      <c r="D846" s="299" t="s">
        <v>92</v>
      </c>
      <c r="E846" s="301">
        <v>1.9999999999999993</v>
      </c>
      <c r="F846" s="299" t="s">
        <v>188</v>
      </c>
    </row>
    <row r="847" spans="1:6" x14ac:dyDescent="0.3">
      <c r="A847" s="299" t="s">
        <v>494</v>
      </c>
      <c r="B847" s="300">
        <v>37</v>
      </c>
      <c r="C847" s="299" t="s">
        <v>35</v>
      </c>
      <c r="D847" s="299" t="s">
        <v>92</v>
      </c>
      <c r="E847" s="301">
        <v>737.5454545454545</v>
      </c>
      <c r="F847" s="299" t="s">
        <v>77</v>
      </c>
    </row>
    <row r="848" spans="1:6" x14ac:dyDescent="0.3">
      <c r="A848" s="299" t="s">
        <v>494</v>
      </c>
      <c r="B848" s="300">
        <v>37</v>
      </c>
      <c r="C848" s="299" t="s">
        <v>36</v>
      </c>
      <c r="D848" s="299" t="s">
        <v>91</v>
      </c>
      <c r="E848" s="301">
        <v>420.18181818181819</v>
      </c>
      <c r="F848" s="299" t="s">
        <v>187</v>
      </c>
    </row>
    <row r="849" spans="1:6" x14ac:dyDescent="0.3">
      <c r="A849" s="299" t="s">
        <v>494</v>
      </c>
      <c r="B849" s="300">
        <v>37</v>
      </c>
      <c r="C849" s="299" t="s">
        <v>36</v>
      </c>
      <c r="D849" s="299" t="s">
        <v>91</v>
      </c>
      <c r="E849" s="301">
        <v>15.999999999999995</v>
      </c>
      <c r="F849" s="299" t="s">
        <v>79</v>
      </c>
    </row>
    <row r="850" spans="1:6" x14ac:dyDescent="0.3">
      <c r="A850" s="299" t="s">
        <v>494</v>
      </c>
      <c r="B850" s="300">
        <v>37</v>
      </c>
      <c r="C850" s="299" t="s">
        <v>36</v>
      </c>
      <c r="D850" s="299" t="s">
        <v>91</v>
      </c>
      <c r="E850" s="301">
        <v>109.77272727272728</v>
      </c>
      <c r="F850" s="299" t="s">
        <v>78</v>
      </c>
    </row>
    <row r="851" spans="1:6" x14ac:dyDescent="0.3">
      <c r="A851" s="299" t="s">
        <v>494</v>
      </c>
      <c r="B851" s="300">
        <v>37</v>
      </c>
      <c r="C851" s="299" t="s">
        <v>36</v>
      </c>
      <c r="D851" s="299" t="s">
        <v>91</v>
      </c>
      <c r="E851" s="301">
        <v>1.9999999999999993</v>
      </c>
      <c r="F851" s="299" t="s">
        <v>188</v>
      </c>
    </row>
    <row r="852" spans="1:6" x14ac:dyDescent="0.3">
      <c r="A852" s="299" t="s">
        <v>494</v>
      </c>
      <c r="B852" s="300">
        <v>37</v>
      </c>
      <c r="C852" s="299" t="s">
        <v>36</v>
      </c>
      <c r="D852" s="299" t="s">
        <v>91</v>
      </c>
      <c r="E852" s="301">
        <v>2206.909090909091</v>
      </c>
      <c r="F852" s="299" t="s">
        <v>77</v>
      </c>
    </row>
    <row r="853" spans="1:6" x14ac:dyDescent="0.3">
      <c r="A853" s="299" t="s">
        <v>494</v>
      </c>
      <c r="B853" s="300">
        <v>37</v>
      </c>
      <c r="C853" s="299" t="s">
        <v>36</v>
      </c>
      <c r="D853" s="299" t="s">
        <v>92</v>
      </c>
      <c r="E853" s="301">
        <v>210.27272727272731</v>
      </c>
      <c r="F853" s="299" t="s">
        <v>187</v>
      </c>
    </row>
    <row r="854" spans="1:6" x14ac:dyDescent="0.3">
      <c r="A854" s="299" t="s">
        <v>494</v>
      </c>
      <c r="B854" s="300">
        <v>37</v>
      </c>
      <c r="C854" s="299" t="s">
        <v>36</v>
      </c>
      <c r="D854" s="299" t="s">
        <v>92</v>
      </c>
      <c r="E854" s="301">
        <v>0.99999999999999967</v>
      </c>
      <c r="F854" s="299" t="s">
        <v>79</v>
      </c>
    </row>
    <row r="855" spans="1:6" x14ac:dyDescent="0.3">
      <c r="A855" s="299" t="s">
        <v>494</v>
      </c>
      <c r="B855" s="300">
        <v>37</v>
      </c>
      <c r="C855" s="299" t="s">
        <v>36</v>
      </c>
      <c r="D855" s="299" t="s">
        <v>92</v>
      </c>
      <c r="E855" s="301">
        <v>79.727272727272748</v>
      </c>
      <c r="F855" s="299" t="s">
        <v>78</v>
      </c>
    </row>
    <row r="856" spans="1:6" x14ac:dyDescent="0.3">
      <c r="A856" s="299" t="s">
        <v>494</v>
      </c>
      <c r="B856" s="300">
        <v>37</v>
      </c>
      <c r="C856" s="299" t="s">
        <v>36</v>
      </c>
      <c r="D856" s="299" t="s">
        <v>92</v>
      </c>
      <c r="E856" s="301">
        <v>2.9999999999999982</v>
      </c>
      <c r="F856" s="299" t="s">
        <v>188</v>
      </c>
    </row>
    <row r="857" spans="1:6" x14ac:dyDescent="0.3">
      <c r="A857" s="299" t="s">
        <v>494</v>
      </c>
      <c r="B857" s="300">
        <v>37</v>
      </c>
      <c r="C857" s="299" t="s">
        <v>36</v>
      </c>
      <c r="D857" s="299" t="s">
        <v>92</v>
      </c>
      <c r="E857" s="301">
        <v>896.31818181818153</v>
      </c>
      <c r="F857" s="299" t="s">
        <v>77</v>
      </c>
    </row>
    <row r="858" spans="1:6" x14ac:dyDescent="0.3">
      <c r="A858" s="299" t="s">
        <v>494</v>
      </c>
      <c r="B858" s="300">
        <v>38</v>
      </c>
      <c r="C858" s="299" t="s">
        <v>35</v>
      </c>
      <c r="D858" s="299" t="s">
        <v>91</v>
      </c>
      <c r="E858" s="301">
        <v>2741.363636363636</v>
      </c>
      <c r="F858" s="299" t="s">
        <v>187</v>
      </c>
    </row>
    <row r="859" spans="1:6" x14ac:dyDescent="0.3">
      <c r="A859" s="299" t="s">
        <v>494</v>
      </c>
      <c r="B859" s="300">
        <v>38</v>
      </c>
      <c r="C859" s="299" t="s">
        <v>35</v>
      </c>
      <c r="D859" s="299" t="s">
        <v>91</v>
      </c>
      <c r="E859" s="301">
        <v>1.9999999999999993</v>
      </c>
      <c r="F859" s="299" t="s">
        <v>81</v>
      </c>
    </row>
    <row r="860" spans="1:6" x14ac:dyDescent="0.3">
      <c r="A860" s="299" t="s">
        <v>494</v>
      </c>
      <c r="B860" s="300">
        <v>38</v>
      </c>
      <c r="C860" s="299" t="s">
        <v>35</v>
      </c>
      <c r="D860" s="299" t="s">
        <v>91</v>
      </c>
      <c r="E860" s="301">
        <v>21</v>
      </c>
      <c r="F860" s="299" t="s">
        <v>80</v>
      </c>
    </row>
    <row r="861" spans="1:6" x14ac:dyDescent="0.3">
      <c r="A861" s="299" t="s">
        <v>494</v>
      </c>
      <c r="B861" s="300">
        <v>38</v>
      </c>
      <c r="C861" s="299" t="s">
        <v>35</v>
      </c>
      <c r="D861" s="299" t="s">
        <v>91</v>
      </c>
      <c r="E861" s="301">
        <v>810.31818181818187</v>
      </c>
      <c r="F861" s="299" t="s">
        <v>79</v>
      </c>
    </row>
    <row r="862" spans="1:6" x14ac:dyDescent="0.3">
      <c r="A862" s="299" t="s">
        <v>494</v>
      </c>
      <c r="B862" s="300">
        <v>38</v>
      </c>
      <c r="C862" s="299" t="s">
        <v>35</v>
      </c>
      <c r="D862" s="299" t="s">
        <v>91</v>
      </c>
      <c r="E862" s="301">
        <v>221.95454545454538</v>
      </c>
      <c r="F862" s="299" t="s">
        <v>78</v>
      </c>
    </row>
    <row r="863" spans="1:6" x14ac:dyDescent="0.3">
      <c r="A863" s="299" t="s">
        <v>494</v>
      </c>
      <c r="B863" s="300">
        <v>38</v>
      </c>
      <c r="C863" s="299" t="s">
        <v>35</v>
      </c>
      <c r="D863" s="299" t="s">
        <v>91</v>
      </c>
      <c r="E863" s="301">
        <v>8.2727272727272716</v>
      </c>
      <c r="F863" s="299" t="s">
        <v>188</v>
      </c>
    </row>
    <row r="864" spans="1:6" x14ac:dyDescent="0.3">
      <c r="A864" s="299" t="s">
        <v>494</v>
      </c>
      <c r="B864" s="300">
        <v>38</v>
      </c>
      <c r="C864" s="299" t="s">
        <v>35</v>
      </c>
      <c r="D864" s="299" t="s">
        <v>91</v>
      </c>
      <c r="E864" s="301">
        <v>11211.68181818182</v>
      </c>
      <c r="F864" s="299" t="s">
        <v>77</v>
      </c>
    </row>
    <row r="865" spans="1:6" x14ac:dyDescent="0.3">
      <c r="A865" s="299" t="s">
        <v>494</v>
      </c>
      <c r="B865" s="300">
        <v>38</v>
      </c>
      <c r="C865" s="299" t="s">
        <v>35</v>
      </c>
      <c r="D865" s="299" t="s">
        <v>92</v>
      </c>
      <c r="E865" s="301">
        <v>4022.1363636363635</v>
      </c>
      <c r="F865" s="299" t="s">
        <v>187</v>
      </c>
    </row>
    <row r="866" spans="1:6" x14ac:dyDescent="0.3">
      <c r="A866" s="299" t="s">
        <v>494</v>
      </c>
      <c r="B866" s="300">
        <v>38</v>
      </c>
      <c r="C866" s="299" t="s">
        <v>35</v>
      </c>
      <c r="D866" s="299" t="s">
        <v>92</v>
      </c>
      <c r="E866" s="301">
        <v>5.9999999999999964</v>
      </c>
      <c r="F866" s="299" t="s">
        <v>81</v>
      </c>
    </row>
    <row r="867" spans="1:6" x14ac:dyDescent="0.3">
      <c r="A867" s="299" t="s">
        <v>494</v>
      </c>
      <c r="B867" s="300">
        <v>38</v>
      </c>
      <c r="C867" s="299" t="s">
        <v>35</v>
      </c>
      <c r="D867" s="299" t="s">
        <v>92</v>
      </c>
      <c r="E867" s="301">
        <v>49.090909090909086</v>
      </c>
      <c r="F867" s="299" t="s">
        <v>80</v>
      </c>
    </row>
    <row r="868" spans="1:6" x14ac:dyDescent="0.3">
      <c r="A868" s="299" t="s">
        <v>494</v>
      </c>
      <c r="B868" s="300">
        <v>38</v>
      </c>
      <c r="C868" s="299" t="s">
        <v>35</v>
      </c>
      <c r="D868" s="299" t="s">
        <v>92</v>
      </c>
      <c r="E868" s="301">
        <v>71.045454545454547</v>
      </c>
      <c r="F868" s="299" t="s">
        <v>79</v>
      </c>
    </row>
    <row r="869" spans="1:6" x14ac:dyDescent="0.3">
      <c r="A869" s="299" t="s">
        <v>494</v>
      </c>
      <c r="B869" s="300">
        <v>38</v>
      </c>
      <c r="C869" s="299" t="s">
        <v>35</v>
      </c>
      <c r="D869" s="299" t="s">
        <v>92</v>
      </c>
      <c r="E869" s="301">
        <v>108.09090909090907</v>
      </c>
      <c r="F869" s="299" t="s">
        <v>78</v>
      </c>
    </row>
    <row r="870" spans="1:6" x14ac:dyDescent="0.3">
      <c r="A870" s="299" t="s">
        <v>494</v>
      </c>
      <c r="B870" s="300">
        <v>38</v>
      </c>
      <c r="C870" s="299" t="s">
        <v>35</v>
      </c>
      <c r="D870" s="299" t="s">
        <v>92</v>
      </c>
      <c r="E870" s="301">
        <v>25.000000000000004</v>
      </c>
      <c r="F870" s="299" t="s">
        <v>188</v>
      </c>
    </row>
    <row r="871" spans="1:6" x14ac:dyDescent="0.3">
      <c r="A871" s="299" t="s">
        <v>494</v>
      </c>
      <c r="B871" s="300">
        <v>38</v>
      </c>
      <c r="C871" s="299" t="s">
        <v>35</v>
      </c>
      <c r="D871" s="299" t="s">
        <v>92</v>
      </c>
      <c r="E871" s="301">
        <v>8765.4545454545441</v>
      </c>
      <c r="F871" s="299" t="s">
        <v>77</v>
      </c>
    </row>
    <row r="872" spans="1:6" x14ac:dyDescent="0.3">
      <c r="A872" s="299" t="s">
        <v>494</v>
      </c>
      <c r="B872" s="300">
        <v>38</v>
      </c>
      <c r="C872" s="299" t="s">
        <v>89</v>
      </c>
      <c r="D872" s="299" t="s">
        <v>91</v>
      </c>
      <c r="E872" s="301">
        <v>0.95454545454545425</v>
      </c>
      <c r="F872" s="299" t="s">
        <v>79</v>
      </c>
    </row>
    <row r="873" spans="1:6" x14ac:dyDescent="0.3">
      <c r="A873" s="299" t="s">
        <v>494</v>
      </c>
      <c r="B873" s="300">
        <v>38</v>
      </c>
      <c r="C873" s="299" t="s">
        <v>36</v>
      </c>
      <c r="D873" s="299" t="s">
        <v>91</v>
      </c>
      <c r="E873" s="301">
        <v>3528.5</v>
      </c>
      <c r="F873" s="299" t="s">
        <v>187</v>
      </c>
    </row>
    <row r="874" spans="1:6" x14ac:dyDescent="0.3">
      <c r="A874" s="299" t="s">
        <v>494</v>
      </c>
      <c r="B874" s="300">
        <v>38</v>
      </c>
      <c r="C874" s="299" t="s">
        <v>36</v>
      </c>
      <c r="D874" s="299" t="s">
        <v>91</v>
      </c>
      <c r="E874" s="301">
        <v>11.999999999999993</v>
      </c>
      <c r="F874" s="299" t="s">
        <v>81</v>
      </c>
    </row>
    <row r="875" spans="1:6" x14ac:dyDescent="0.3">
      <c r="A875" s="299" t="s">
        <v>494</v>
      </c>
      <c r="B875" s="300">
        <v>38</v>
      </c>
      <c r="C875" s="299" t="s">
        <v>36</v>
      </c>
      <c r="D875" s="299" t="s">
        <v>91</v>
      </c>
      <c r="E875" s="301">
        <v>43.227272727272734</v>
      </c>
      <c r="F875" s="299" t="s">
        <v>80</v>
      </c>
    </row>
    <row r="876" spans="1:6" x14ac:dyDescent="0.3">
      <c r="A876" s="299" t="s">
        <v>494</v>
      </c>
      <c r="B876" s="300">
        <v>38</v>
      </c>
      <c r="C876" s="299" t="s">
        <v>36</v>
      </c>
      <c r="D876" s="299" t="s">
        <v>91</v>
      </c>
      <c r="E876" s="301">
        <v>87.999999999999986</v>
      </c>
      <c r="F876" s="299" t="s">
        <v>79</v>
      </c>
    </row>
    <row r="877" spans="1:6" x14ac:dyDescent="0.3">
      <c r="A877" s="299" t="s">
        <v>494</v>
      </c>
      <c r="B877" s="300">
        <v>38</v>
      </c>
      <c r="C877" s="299" t="s">
        <v>36</v>
      </c>
      <c r="D877" s="299" t="s">
        <v>91</v>
      </c>
      <c r="E877" s="301">
        <v>1029.5909090909092</v>
      </c>
      <c r="F877" s="299" t="s">
        <v>78</v>
      </c>
    </row>
    <row r="878" spans="1:6" x14ac:dyDescent="0.3">
      <c r="A878" s="299" t="s">
        <v>494</v>
      </c>
      <c r="B878" s="300">
        <v>38</v>
      </c>
      <c r="C878" s="299" t="s">
        <v>36</v>
      </c>
      <c r="D878" s="299" t="s">
        <v>91</v>
      </c>
      <c r="E878" s="301">
        <v>17.999999999999996</v>
      </c>
      <c r="F878" s="299" t="s">
        <v>188</v>
      </c>
    </row>
    <row r="879" spans="1:6" x14ac:dyDescent="0.3">
      <c r="A879" s="299" t="s">
        <v>494</v>
      </c>
      <c r="B879" s="300">
        <v>38</v>
      </c>
      <c r="C879" s="299" t="s">
        <v>36</v>
      </c>
      <c r="D879" s="299" t="s">
        <v>91</v>
      </c>
      <c r="E879" s="301">
        <v>12200.954545454544</v>
      </c>
      <c r="F879" s="299" t="s">
        <v>77</v>
      </c>
    </row>
    <row r="880" spans="1:6" x14ac:dyDescent="0.3">
      <c r="A880" s="299" t="s">
        <v>494</v>
      </c>
      <c r="B880" s="300">
        <v>38</v>
      </c>
      <c r="C880" s="299" t="s">
        <v>36</v>
      </c>
      <c r="D880" s="299" t="s">
        <v>92</v>
      </c>
      <c r="E880" s="301">
        <v>5688.272727272727</v>
      </c>
      <c r="F880" s="299" t="s">
        <v>187</v>
      </c>
    </row>
    <row r="881" spans="1:6" x14ac:dyDescent="0.3">
      <c r="A881" s="299" t="s">
        <v>494</v>
      </c>
      <c r="B881" s="300">
        <v>38</v>
      </c>
      <c r="C881" s="299" t="s">
        <v>36</v>
      </c>
      <c r="D881" s="299" t="s">
        <v>92</v>
      </c>
      <c r="E881" s="301">
        <v>19.999999999999996</v>
      </c>
      <c r="F881" s="299" t="s">
        <v>81</v>
      </c>
    </row>
    <row r="882" spans="1:6" x14ac:dyDescent="0.3">
      <c r="A882" s="299" t="s">
        <v>494</v>
      </c>
      <c r="B882" s="300">
        <v>38</v>
      </c>
      <c r="C882" s="299" t="s">
        <v>36</v>
      </c>
      <c r="D882" s="299" t="s">
        <v>92</v>
      </c>
      <c r="E882" s="301">
        <v>102.50000000000006</v>
      </c>
      <c r="F882" s="299" t="s">
        <v>80</v>
      </c>
    </row>
    <row r="883" spans="1:6" x14ac:dyDescent="0.3">
      <c r="A883" s="299" t="s">
        <v>494</v>
      </c>
      <c r="B883" s="300">
        <v>38</v>
      </c>
      <c r="C883" s="299" t="s">
        <v>36</v>
      </c>
      <c r="D883" s="299" t="s">
        <v>92</v>
      </c>
      <c r="E883" s="301">
        <v>7.8181818181818157</v>
      </c>
      <c r="F883" s="299" t="s">
        <v>79</v>
      </c>
    </row>
    <row r="884" spans="1:6" x14ac:dyDescent="0.3">
      <c r="A884" s="299" t="s">
        <v>494</v>
      </c>
      <c r="B884" s="300">
        <v>38</v>
      </c>
      <c r="C884" s="299" t="s">
        <v>36</v>
      </c>
      <c r="D884" s="299" t="s">
        <v>92</v>
      </c>
      <c r="E884" s="301">
        <v>123.90909090909092</v>
      </c>
      <c r="F884" s="299" t="s">
        <v>78</v>
      </c>
    </row>
    <row r="885" spans="1:6" x14ac:dyDescent="0.3">
      <c r="A885" s="299" t="s">
        <v>494</v>
      </c>
      <c r="B885" s="300">
        <v>38</v>
      </c>
      <c r="C885" s="299" t="s">
        <v>36</v>
      </c>
      <c r="D885" s="299" t="s">
        <v>92</v>
      </c>
      <c r="E885" s="301">
        <v>26.954545454545446</v>
      </c>
      <c r="F885" s="299" t="s">
        <v>188</v>
      </c>
    </row>
    <row r="886" spans="1:6" x14ac:dyDescent="0.3">
      <c r="A886" s="299" t="s">
        <v>494</v>
      </c>
      <c r="B886" s="300">
        <v>38</v>
      </c>
      <c r="C886" s="299" t="s">
        <v>36</v>
      </c>
      <c r="D886" s="299" t="s">
        <v>92</v>
      </c>
      <c r="E886" s="301">
        <v>7856.5454545454522</v>
      </c>
      <c r="F886" s="299" t="s">
        <v>77</v>
      </c>
    </row>
    <row r="887" spans="1:6" x14ac:dyDescent="0.3">
      <c r="A887" s="299" t="s">
        <v>494</v>
      </c>
      <c r="B887" s="300">
        <v>39</v>
      </c>
      <c r="C887" s="299" t="s">
        <v>35</v>
      </c>
      <c r="D887" s="299" t="s">
        <v>91</v>
      </c>
      <c r="E887" s="301">
        <v>724.81818181818198</v>
      </c>
      <c r="F887" s="299" t="s">
        <v>187</v>
      </c>
    </row>
    <row r="888" spans="1:6" x14ac:dyDescent="0.3">
      <c r="A888" s="299" t="s">
        <v>494</v>
      </c>
      <c r="B888" s="300">
        <v>39</v>
      </c>
      <c r="C888" s="299" t="s">
        <v>35</v>
      </c>
      <c r="D888" s="299" t="s">
        <v>91</v>
      </c>
      <c r="E888" s="301">
        <v>0.99999999999999967</v>
      </c>
      <c r="F888" s="299" t="s">
        <v>81</v>
      </c>
    </row>
    <row r="889" spans="1:6" x14ac:dyDescent="0.3">
      <c r="A889" s="299" t="s">
        <v>494</v>
      </c>
      <c r="B889" s="300">
        <v>39</v>
      </c>
      <c r="C889" s="299" t="s">
        <v>35</v>
      </c>
      <c r="D889" s="299" t="s">
        <v>91</v>
      </c>
      <c r="E889" s="301">
        <v>0.99999999999999967</v>
      </c>
      <c r="F889" s="299" t="s">
        <v>80</v>
      </c>
    </row>
    <row r="890" spans="1:6" x14ac:dyDescent="0.3">
      <c r="A890" s="299" t="s">
        <v>494</v>
      </c>
      <c r="B890" s="300">
        <v>39</v>
      </c>
      <c r="C890" s="299" t="s">
        <v>35</v>
      </c>
      <c r="D890" s="299" t="s">
        <v>91</v>
      </c>
      <c r="E890" s="301">
        <v>1218.7272727272725</v>
      </c>
      <c r="F890" s="299" t="s">
        <v>79</v>
      </c>
    </row>
    <row r="891" spans="1:6" x14ac:dyDescent="0.3">
      <c r="A891" s="299" t="s">
        <v>494</v>
      </c>
      <c r="B891" s="300">
        <v>39</v>
      </c>
      <c r="C891" s="299" t="s">
        <v>35</v>
      </c>
      <c r="D891" s="299" t="s">
        <v>91</v>
      </c>
      <c r="E891" s="301">
        <v>6.545454545454545</v>
      </c>
      <c r="F891" s="299" t="s">
        <v>78</v>
      </c>
    </row>
    <row r="892" spans="1:6" x14ac:dyDescent="0.3">
      <c r="A892" s="299" t="s">
        <v>494</v>
      </c>
      <c r="B892" s="300">
        <v>39</v>
      </c>
      <c r="C892" s="299" t="s">
        <v>35</v>
      </c>
      <c r="D892" s="299" t="s">
        <v>91</v>
      </c>
      <c r="E892" s="301">
        <v>9.9999999999999982</v>
      </c>
      <c r="F892" s="299" t="s">
        <v>188</v>
      </c>
    </row>
    <row r="893" spans="1:6" x14ac:dyDescent="0.3">
      <c r="A893" s="299" t="s">
        <v>494</v>
      </c>
      <c r="B893" s="300">
        <v>39</v>
      </c>
      <c r="C893" s="299" t="s">
        <v>35</v>
      </c>
      <c r="D893" s="299" t="s">
        <v>91</v>
      </c>
      <c r="E893" s="301">
        <v>3392.2272727272725</v>
      </c>
      <c r="F893" s="299" t="s">
        <v>77</v>
      </c>
    </row>
    <row r="894" spans="1:6" x14ac:dyDescent="0.3">
      <c r="A894" s="299" t="s">
        <v>494</v>
      </c>
      <c r="B894" s="300">
        <v>39</v>
      </c>
      <c r="C894" s="299" t="s">
        <v>35</v>
      </c>
      <c r="D894" s="299" t="s">
        <v>92</v>
      </c>
      <c r="E894" s="301">
        <v>378.27272727272725</v>
      </c>
      <c r="F894" s="299" t="s">
        <v>187</v>
      </c>
    </row>
    <row r="895" spans="1:6" x14ac:dyDescent="0.3">
      <c r="A895" s="299" t="s">
        <v>494</v>
      </c>
      <c r="B895" s="300">
        <v>39</v>
      </c>
      <c r="C895" s="299" t="s">
        <v>35</v>
      </c>
      <c r="D895" s="299" t="s">
        <v>92</v>
      </c>
      <c r="E895" s="301">
        <v>0.99999999999999967</v>
      </c>
      <c r="F895" s="299" t="s">
        <v>81</v>
      </c>
    </row>
    <row r="896" spans="1:6" x14ac:dyDescent="0.3">
      <c r="A896" s="299" t="s">
        <v>494</v>
      </c>
      <c r="B896" s="300">
        <v>39</v>
      </c>
      <c r="C896" s="299" t="s">
        <v>35</v>
      </c>
      <c r="D896" s="299" t="s">
        <v>92</v>
      </c>
      <c r="E896" s="301">
        <v>300.13636363636357</v>
      </c>
      <c r="F896" s="299" t="s">
        <v>79</v>
      </c>
    </row>
    <row r="897" spans="1:6" x14ac:dyDescent="0.3">
      <c r="A897" s="299" t="s">
        <v>494</v>
      </c>
      <c r="B897" s="300">
        <v>39</v>
      </c>
      <c r="C897" s="299" t="s">
        <v>35</v>
      </c>
      <c r="D897" s="299" t="s">
        <v>92</v>
      </c>
      <c r="E897" s="301">
        <v>13.681818181818189</v>
      </c>
      <c r="F897" s="299" t="s">
        <v>78</v>
      </c>
    </row>
    <row r="898" spans="1:6" x14ac:dyDescent="0.3">
      <c r="A898" s="299" t="s">
        <v>494</v>
      </c>
      <c r="B898" s="300">
        <v>39</v>
      </c>
      <c r="C898" s="299" t="s">
        <v>35</v>
      </c>
      <c r="D898" s="299" t="s">
        <v>92</v>
      </c>
      <c r="E898" s="301">
        <v>4.9999999999999991</v>
      </c>
      <c r="F898" s="299" t="s">
        <v>188</v>
      </c>
    </row>
    <row r="899" spans="1:6" x14ac:dyDescent="0.3">
      <c r="A899" s="299" t="s">
        <v>494</v>
      </c>
      <c r="B899" s="300">
        <v>39</v>
      </c>
      <c r="C899" s="299" t="s">
        <v>35</v>
      </c>
      <c r="D899" s="299" t="s">
        <v>92</v>
      </c>
      <c r="E899" s="301">
        <v>1257.2272727272727</v>
      </c>
      <c r="F899" s="299" t="s">
        <v>77</v>
      </c>
    </row>
    <row r="900" spans="1:6" x14ac:dyDescent="0.3">
      <c r="A900" s="299" t="s">
        <v>494</v>
      </c>
      <c r="B900" s="300">
        <v>39</v>
      </c>
      <c r="C900" s="299" t="s">
        <v>36</v>
      </c>
      <c r="D900" s="299" t="s">
        <v>91</v>
      </c>
      <c r="E900" s="301">
        <v>1059.6818181818182</v>
      </c>
      <c r="F900" s="299" t="s">
        <v>187</v>
      </c>
    </row>
    <row r="901" spans="1:6" x14ac:dyDescent="0.3">
      <c r="A901" s="299" t="s">
        <v>494</v>
      </c>
      <c r="B901" s="300">
        <v>39</v>
      </c>
      <c r="C901" s="299" t="s">
        <v>36</v>
      </c>
      <c r="D901" s="299" t="s">
        <v>91</v>
      </c>
      <c r="E901" s="301">
        <v>44.18181818181818</v>
      </c>
      <c r="F901" s="299" t="s">
        <v>80</v>
      </c>
    </row>
    <row r="902" spans="1:6" x14ac:dyDescent="0.3">
      <c r="A902" s="299" t="s">
        <v>494</v>
      </c>
      <c r="B902" s="300">
        <v>39</v>
      </c>
      <c r="C902" s="299" t="s">
        <v>36</v>
      </c>
      <c r="D902" s="299" t="s">
        <v>91</v>
      </c>
      <c r="E902" s="301">
        <v>65.181818181818187</v>
      </c>
      <c r="F902" s="299" t="s">
        <v>79</v>
      </c>
    </row>
    <row r="903" spans="1:6" x14ac:dyDescent="0.3">
      <c r="A903" s="299" t="s">
        <v>494</v>
      </c>
      <c r="B903" s="300">
        <v>39</v>
      </c>
      <c r="C903" s="299" t="s">
        <v>36</v>
      </c>
      <c r="D903" s="299" t="s">
        <v>91</v>
      </c>
      <c r="E903" s="301">
        <v>142.22727272727272</v>
      </c>
      <c r="F903" s="299" t="s">
        <v>78</v>
      </c>
    </row>
    <row r="904" spans="1:6" x14ac:dyDescent="0.3">
      <c r="A904" s="299" t="s">
        <v>494</v>
      </c>
      <c r="B904" s="300">
        <v>39</v>
      </c>
      <c r="C904" s="299" t="s">
        <v>36</v>
      </c>
      <c r="D904" s="299" t="s">
        <v>91</v>
      </c>
      <c r="E904" s="301">
        <v>0.99999999999999967</v>
      </c>
      <c r="F904" s="299" t="s">
        <v>188</v>
      </c>
    </row>
    <row r="905" spans="1:6" x14ac:dyDescent="0.3">
      <c r="A905" s="299" t="s">
        <v>494</v>
      </c>
      <c r="B905" s="300">
        <v>39</v>
      </c>
      <c r="C905" s="299" t="s">
        <v>36</v>
      </c>
      <c r="D905" s="299" t="s">
        <v>91</v>
      </c>
      <c r="E905" s="301">
        <v>4412.9545454545441</v>
      </c>
      <c r="F905" s="299" t="s">
        <v>77</v>
      </c>
    </row>
    <row r="906" spans="1:6" x14ac:dyDescent="0.3">
      <c r="A906" s="299" t="s">
        <v>494</v>
      </c>
      <c r="B906" s="300">
        <v>39</v>
      </c>
      <c r="C906" s="299" t="s">
        <v>36</v>
      </c>
      <c r="D906" s="299" t="s">
        <v>92</v>
      </c>
      <c r="E906" s="301">
        <v>708.72727272727275</v>
      </c>
      <c r="F906" s="299" t="s">
        <v>187</v>
      </c>
    </row>
    <row r="907" spans="1:6" x14ac:dyDescent="0.3">
      <c r="A907" s="299" t="s">
        <v>494</v>
      </c>
      <c r="B907" s="300">
        <v>39</v>
      </c>
      <c r="C907" s="299" t="s">
        <v>36</v>
      </c>
      <c r="D907" s="299" t="s">
        <v>92</v>
      </c>
      <c r="E907" s="301">
        <v>0.99999999999999967</v>
      </c>
      <c r="F907" s="299" t="s">
        <v>81</v>
      </c>
    </row>
    <row r="908" spans="1:6" x14ac:dyDescent="0.3">
      <c r="A908" s="299" t="s">
        <v>494</v>
      </c>
      <c r="B908" s="300">
        <v>39</v>
      </c>
      <c r="C908" s="299" t="s">
        <v>36</v>
      </c>
      <c r="D908" s="299" t="s">
        <v>92</v>
      </c>
      <c r="E908" s="301">
        <v>15.045454545454549</v>
      </c>
      <c r="F908" s="299" t="s">
        <v>80</v>
      </c>
    </row>
    <row r="909" spans="1:6" x14ac:dyDescent="0.3">
      <c r="A909" s="299" t="s">
        <v>494</v>
      </c>
      <c r="B909" s="300">
        <v>39</v>
      </c>
      <c r="C909" s="299" t="s">
        <v>36</v>
      </c>
      <c r="D909" s="299" t="s">
        <v>92</v>
      </c>
      <c r="E909" s="301">
        <v>4.1818181818181808</v>
      </c>
      <c r="F909" s="299" t="s">
        <v>79</v>
      </c>
    </row>
    <row r="910" spans="1:6" x14ac:dyDescent="0.3">
      <c r="A910" s="299" t="s">
        <v>494</v>
      </c>
      <c r="B910" s="300">
        <v>39</v>
      </c>
      <c r="C910" s="299" t="s">
        <v>36</v>
      </c>
      <c r="D910" s="299" t="s">
        <v>92</v>
      </c>
      <c r="E910" s="301">
        <v>38.045454545454547</v>
      </c>
      <c r="F910" s="299" t="s">
        <v>78</v>
      </c>
    </row>
    <row r="911" spans="1:6" x14ac:dyDescent="0.3">
      <c r="A911" s="299" t="s">
        <v>494</v>
      </c>
      <c r="B911" s="300">
        <v>39</v>
      </c>
      <c r="C911" s="299" t="s">
        <v>36</v>
      </c>
      <c r="D911" s="299" t="s">
        <v>92</v>
      </c>
      <c r="E911" s="301">
        <v>7.0000000000000018</v>
      </c>
      <c r="F911" s="299" t="s">
        <v>188</v>
      </c>
    </row>
    <row r="912" spans="1:6" x14ac:dyDescent="0.3">
      <c r="A912" s="299" t="s">
        <v>494</v>
      </c>
      <c r="B912" s="300">
        <v>39</v>
      </c>
      <c r="C912" s="299" t="s">
        <v>36</v>
      </c>
      <c r="D912" s="299" t="s">
        <v>92</v>
      </c>
      <c r="E912" s="301">
        <v>1872.2727272727275</v>
      </c>
      <c r="F912" s="299" t="s">
        <v>77</v>
      </c>
    </row>
    <row r="913" spans="1:6" x14ac:dyDescent="0.3">
      <c r="A913" s="299" t="s">
        <v>494</v>
      </c>
      <c r="B913" s="300">
        <v>40</v>
      </c>
      <c r="C913" s="299" t="s">
        <v>35</v>
      </c>
      <c r="D913" s="299" t="s">
        <v>91</v>
      </c>
      <c r="E913" s="301">
        <v>179.81818181818178</v>
      </c>
      <c r="F913" s="299" t="s">
        <v>187</v>
      </c>
    </row>
    <row r="914" spans="1:6" x14ac:dyDescent="0.3">
      <c r="A914" s="299" t="s">
        <v>494</v>
      </c>
      <c r="B914" s="300">
        <v>40</v>
      </c>
      <c r="C914" s="299" t="s">
        <v>35</v>
      </c>
      <c r="D914" s="299" t="s">
        <v>91</v>
      </c>
      <c r="E914" s="301">
        <v>333.09090909090907</v>
      </c>
      <c r="F914" s="299" t="s">
        <v>79</v>
      </c>
    </row>
    <row r="915" spans="1:6" x14ac:dyDescent="0.3">
      <c r="A915" s="299" t="s">
        <v>494</v>
      </c>
      <c r="B915" s="300">
        <v>40</v>
      </c>
      <c r="C915" s="299" t="s">
        <v>35</v>
      </c>
      <c r="D915" s="299" t="s">
        <v>91</v>
      </c>
      <c r="E915" s="301">
        <v>51.36363636363636</v>
      </c>
      <c r="F915" s="299" t="s">
        <v>78</v>
      </c>
    </row>
    <row r="916" spans="1:6" x14ac:dyDescent="0.3">
      <c r="A916" s="299" t="s">
        <v>494</v>
      </c>
      <c r="B916" s="300">
        <v>40</v>
      </c>
      <c r="C916" s="299" t="s">
        <v>35</v>
      </c>
      <c r="D916" s="299" t="s">
        <v>91</v>
      </c>
      <c r="E916" s="301">
        <v>2.9999999999999982</v>
      </c>
      <c r="F916" s="299" t="s">
        <v>188</v>
      </c>
    </row>
    <row r="917" spans="1:6" x14ac:dyDescent="0.3">
      <c r="A917" s="299" t="s">
        <v>494</v>
      </c>
      <c r="B917" s="300">
        <v>40</v>
      </c>
      <c r="C917" s="299" t="s">
        <v>35</v>
      </c>
      <c r="D917" s="299" t="s">
        <v>91</v>
      </c>
      <c r="E917" s="301">
        <v>1314.409090909091</v>
      </c>
      <c r="F917" s="299" t="s">
        <v>77</v>
      </c>
    </row>
    <row r="918" spans="1:6" x14ac:dyDescent="0.3">
      <c r="A918" s="299" t="s">
        <v>494</v>
      </c>
      <c r="B918" s="300">
        <v>40</v>
      </c>
      <c r="C918" s="299" t="s">
        <v>35</v>
      </c>
      <c r="D918" s="299" t="s">
        <v>92</v>
      </c>
      <c r="E918" s="301">
        <v>156.68181818181822</v>
      </c>
      <c r="F918" s="299" t="s">
        <v>187</v>
      </c>
    </row>
    <row r="919" spans="1:6" x14ac:dyDescent="0.3">
      <c r="A919" s="299" t="s">
        <v>494</v>
      </c>
      <c r="B919" s="300">
        <v>40</v>
      </c>
      <c r="C919" s="299" t="s">
        <v>35</v>
      </c>
      <c r="D919" s="299" t="s">
        <v>92</v>
      </c>
      <c r="E919" s="301">
        <v>186.36363636363635</v>
      </c>
      <c r="F919" s="299" t="s">
        <v>79</v>
      </c>
    </row>
    <row r="920" spans="1:6" x14ac:dyDescent="0.3">
      <c r="A920" s="299" t="s">
        <v>494</v>
      </c>
      <c r="B920" s="300">
        <v>40</v>
      </c>
      <c r="C920" s="299" t="s">
        <v>35</v>
      </c>
      <c r="D920" s="299" t="s">
        <v>92</v>
      </c>
      <c r="E920" s="301">
        <v>369.72727272727269</v>
      </c>
      <c r="F920" s="299" t="s">
        <v>78</v>
      </c>
    </row>
    <row r="921" spans="1:6" x14ac:dyDescent="0.3">
      <c r="A921" s="299" t="s">
        <v>494</v>
      </c>
      <c r="B921" s="300">
        <v>40</v>
      </c>
      <c r="C921" s="299" t="s">
        <v>35</v>
      </c>
      <c r="D921" s="299" t="s">
        <v>92</v>
      </c>
      <c r="E921" s="301">
        <v>7.9999999999999973</v>
      </c>
      <c r="F921" s="299" t="s">
        <v>188</v>
      </c>
    </row>
    <row r="922" spans="1:6" x14ac:dyDescent="0.3">
      <c r="A922" s="299" t="s">
        <v>494</v>
      </c>
      <c r="B922" s="300">
        <v>40</v>
      </c>
      <c r="C922" s="299" t="s">
        <v>35</v>
      </c>
      <c r="D922" s="299" t="s">
        <v>92</v>
      </c>
      <c r="E922" s="301">
        <v>1523.5000000000002</v>
      </c>
      <c r="F922" s="299" t="s">
        <v>77</v>
      </c>
    </row>
    <row r="923" spans="1:6" x14ac:dyDescent="0.3">
      <c r="A923" s="299" t="s">
        <v>494</v>
      </c>
      <c r="B923" s="300">
        <v>40</v>
      </c>
      <c r="C923" s="299" t="s">
        <v>36</v>
      </c>
      <c r="D923" s="299" t="s">
        <v>91</v>
      </c>
      <c r="E923" s="301">
        <v>270.54545454545456</v>
      </c>
      <c r="F923" s="299" t="s">
        <v>187</v>
      </c>
    </row>
    <row r="924" spans="1:6" x14ac:dyDescent="0.3">
      <c r="A924" s="299" t="s">
        <v>494</v>
      </c>
      <c r="B924" s="300">
        <v>40</v>
      </c>
      <c r="C924" s="299" t="s">
        <v>36</v>
      </c>
      <c r="D924" s="299" t="s">
        <v>91</v>
      </c>
      <c r="E924" s="301">
        <v>22.681818181818183</v>
      </c>
      <c r="F924" s="299" t="s">
        <v>79</v>
      </c>
    </row>
    <row r="925" spans="1:6" x14ac:dyDescent="0.3">
      <c r="A925" s="299" t="s">
        <v>494</v>
      </c>
      <c r="B925" s="300">
        <v>40</v>
      </c>
      <c r="C925" s="299" t="s">
        <v>36</v>
      </c>
      <c r="D925" s="299" t="s">
        <v>91</v>
      </c>
      <c r="E925" s="301">
        <v>266.04545454545456</v>
      </c>
      <c r="F925" s="299" t="s">
        <v>78</v>
      </c>
    </row>
    <row r="926" spans="1:6" x14ac:dyDescent="0.3">
      <c r="A926" s="299" t="s">
        <v>494</v>
      </c>
      <c r="B926" s="300">
        <v>40</v>
      </c>
      <c r="C926" s="299" t="s">
        <v>36</v>
      </c>
      <c r="D926" s="299" t="s">
        <v>91</v>
      </c>
      <c r="E926" s="301">
        <v>11.999999999999993</v>
      </c>
      <c r="F926" s="299" t="s">
        <v>188</v>
      </c>
    </row>
    <row r="927" spans="1:6" x14ac:dyDescent="0.3">
      <c r="A927" s="299" t="s">
        <v>494</v>
      </c>
      <c r="B927" s="300">
        <v>40</v>
      </c>
      <c r="C927" s="299" t="s">
        <v>36</v>
      </c>
      <c r="D927" s="299" t="s">
        <v>91</v>
      </c>
      <c r="E927" s="301">
        <v>2189.6363636363635</v>
      </c>
      <c r="F927" s="299" t="s">
        <v>77</v>
      </c>
    </row>
    <row r="928" spans="1:6" x14ac:dyDescent="0.3">
      <c r="A928" s="299" t="s">
        <v>494</v>
      </c>
      <c r="B928" s="300">
        <v>40</v>
      </c>
      <c r="C928" s="299" t="s">
        <v>36</v>
      </c>
      <c r="D928" s="299" t="s">
        <v>92</v>
      </c>
      <c r="E928" s="301">
        <v>324.59090909090907</v>
      </c>
      <c r="F928" s="299" t="s">
        <v>187</v>
      </c>
    </row>
    <row r="929" spans="1:6" x14ac:dyDescent="0.3">
      <c r="A929" s="299" t="s">
        <v>494</v>
      </c>
      <c r="B929" s="300">
        <v>40</v>
      </c>
      <c r="C929" s="299" t="s">
        <v>36</v>
      </c>
      <c r="D929" s="299" t="s">
        <v>92</v>
      </c>
      <c r="E929" s="301">
        <v>7.0000000000000018</v>
      </c>
      <c r="F929" s="299" t="s">
        <v>79</v>
      </c>
    </row>
    <row r="930" spans="1:6" x14ac:dyDescent="0.3">
      <c r="A930" s="299" t="s">
        <v>494</v>
      </c>
      <c r="B930" s="300">
        <v>40</v>
      </c>
      <c r="C930" s="299" t="s">
        <v>36</v>
      </c>
      <c r="D930" s="299" t="s">
        <v>92</v>
      </c>
      <c r="E930" s="301">
        <v>289.63636363636368</v>
      </c>
      <c r="F930" s="299" t="s">
        <v>78</v>
      </c>
    </row>
    <row r="931" spans="1:6" x14ac:dyDescent="0.3">
      <c r="A931" s="299" t="s">
        <v>494</v>
      </c>
      <c r="B931" s="300">
        <v>40</v>
      </c>
      <c r="C931" s="299" t="s">
        <v>36</v>
      </c>
      <c r="D931" s="299" t="s">
        <v>92</v>
      </c>
      <c r="E931" s="301">
        <v>2.9999999999999982</v>
      </c>
      <c r="F931" s="299" t="s">
        <v>188</v>
      </c>
    </row>
    <row r="932" spans="1:6" x14ac:dyDescent="0.3">
      <c r="A932" s="299" t="s">
        <v>494</v>
      </c>
      <c r="B932" s="300">
        <v>40</v>
      </c>
      <c r="C932" s="299" t="s">
        <v>36</v>
      </c>
      <c r="D932" s="299" t="s">
        <v>92</v>
      </c>
      <c r="E932" s="301">
        <v>1781.2272727272727</v>
      </c>
      <c r="F932" s="299" t="s">
        <v>77</v>
      </c>
    </row>
    <row r="933" spans="1:6" x14ac:dyDescent="0.3">
      <c r="A933" s="299" t="s">
        <v>494</v>
      </c>
      <c r="B933" s="300">
        <v>41</v>
      </c>
      <c r="C933" s="299" t="s">
        <v>35</v>
      </c>
      <c r="D933" s="299" t="s">
        <v>91</v>
      </c>
      <c r="E933" s="301">
        <v>2195.1818181818185</v>
      </c>
      <c r="F933" s="299" t="s">
        <v>187</v>
      </c>
    </row>
    <row r="934" spans="1:6" x14ac:dyDescent="0.3">
      <c r="A934" s="299" t="s">
        <v>494</v>
      </c>
      <c r="B934" s="300">
        <v>41</v>
      </c>
      <c r="C934" s="299" t="s">
        <v>35</v>
      </c>
      <c r="D934" s="299" t="s">
        <v>91</v>
      </c>
      <c r="E934" s="301">
        <v>1.9999999999999993</v>
      </c>
      <c r="F934" s="299" t="s">
        <v>80</v>
      </c>
    </row>
    <row r="935" spans="1:6" x14ac:dyDescent="0.3">
      <c r="A935" s="299" t="s">
        <v>494</v>
      </c>
      <c r="B935" s="300">
        <v>41</v>
      </c>
      <c r="C935" s="299" t="s">
        <v>35</v>
      </c>
      <c r="D935" s="299" t="s">
        <v>91</v>
      </c>
      <c r="E935" s="301">
        <v>3511.909090909091</v>
      </c>
      <c r="F935" s="299" t="s">
        <v>79</v>
      </c>
    </row>
    <row r="936" spans="1:6" x14ac:dyDescent="0.3">
      <c r="A936" s="299" t="s">
        <v>494</v>
      </c>
      <c r="B936" s="300">
        <v>41</v>
      </c>
      <c r="C936" s="299" t="s">
        <v>35</v>
      </c>
      <c r="D936" s="299" t="s">
        <v>91</v>
      </c>
      <c r="E936" s="301">
        <v>403.5</v>
      </c>
      <c r="F936" s="299" t="s">
        <v>78</v>
      </c>
    </row>
    <row r="937" spans="1:6" x14ac:dyDescent="0.3">
      <c r="A937" s="299" t="s">
        <v>494</v>
      </c>
      <c r="B937" s="300">
        <v>41</v>
      </c>
      <c r="C937" s="299" t="s">
        <v>35</v>
      </c>
      <c r="D937" s="299" t="s">
        <v>91</v>
      </c>
      <c r="E937" s="301">
        <v>1.9999999999999993</v>
      </c>
      <c r="F937" s="299" t="s">
        <v>188</v>
      </c>
    </row>
    <row r="938" spans="1:6" x14ac:dyDescent="0.3">
      <c r="A938" s="299" t="s">
        <v>494</v>
      </c>
      <c r="B938" s="300">
        <v>41</v>
      </c>
      <c r="C938" s="299" t="s">
        <v>35</v>
      </c>
      <c r="D938" s="299" t="s">
        <v>91</v>
      </c>
      <c r="E938" s="301">
        <v>7412.9090909090919</v>
      </c>
      <c r="F938" s="299" t="s">
        <v>77</v>
      </c>
    </row>
    <row r="939" spans="1:6" x14ac:dyDescent="0.3">
      <c r="A939" s="299" t="s">
        <v>494</v>
      </c>
      <c r="B939" s="300">
        <v>41</v>
      </c>
      <c r="C939" s="299" t="s">
        <v>35</v>
      </c>
      <c r="D939" s="299" t="s">
        <v>92</v>
      </c>
      <c r="E939" s="301">
        <v>667.09090909090912</v>
      </c>
      <c r="F939" s="299" t="s">
        <v>187</v>
      </c>
    </row>
    <row r="940" spans="1:6" x14ac:dyDescent="0.3">
      <c r="A940" s="299" t="s">
        <v>494</v>
      </c>
      <c r="B940" s="300">
        <v>41</v>
      </c>
      <c r="C940" s="299" t="s">
        <v>35</v>
      </c>
      <c r="D940" s="299" t="s">
        <v>92</v>
      </c>
      <c r="E940" s="301">
        <v>0.99999999999999967</v>
      </c>
      <c r="F940" s="299" t="s">
        <v>81</v>
      </c>
    </row>
    <row r="941" spans="1:6" x14ac:dyDescent="0.3">
      <c r="A941" s="299" t="s">
        <v>494</v>
      </c>
      <c r="B941" s="300">
        <v>41</v>
      </c>
      <c r="C941" s="299" t="s">
        <v>35</v>
      </c>
      <c r="D941" s="299" t="s">
        <v>92</v>
      </c>
      <c r="E941" s="301">
        <v>0.63636363636363635</v>
      </c>
      <c r="F941" s="299" t="s">
        <v>80</v>
      </c>
    </row>
    <row r="942" spans="1:6" x14ac:dyDescent="0.3">
      <c r="A942" s="299" t="s">
        <v>494</v>
      </c>
      <c r="B942" s="300">
        <v>41</v>
      </c>
      <c r="C942" s="299" t="s">
        <v>35</v>
      </c>
      <c r="D942" s="299" t="s">
        <v>92</v>
      </c>
      <c r="E942" s="301">
        <v>189.90909090909091</v>
      </c>
      <c r="F942" s="299" t="s">
        <v>79</v>
      </c>
    </row>
    <row r="943" spans="1:6" x14ac:dyDescent="0.3">
      <c r="A943" s="299" t="s">
        <v>494</v>
      </c>
      <c r="B943" s="300">
        <v>41</v>
      </c>
      <c r="C943" s="299" t="s">
        <v>35</v>
      </c>
      <c r="D943" s="299" t="s">
        <v>92</v>
      </c>
      <c r="E943" s="301">
        <v>1193.3636363636365</v>
      </c>
      <c r="F943" s="299" t="s">
        <v>78</v>
      </c>
    </row>
    <row r="944" spans="1:6" x14ac:dyDescent="0.3">
      <c r="A944" s="299" t="s">
        <v>494</v>
      </c>
      <c r="B944" s="300">
        <v>41</v>
      </c>
      <c r="C944" s="299" t="s">
        <v>35</v>
      </c>
      <c r="D944" s="299" t="s">
        <v>92</v>
      </c>
      <c r="E944" s="301">
        <v>3.9999999999999987</v>
      </c>
      <c r="F944" s="299" t="s">
        <v>188</v>
      </c>
    </row>
    <row r="945" spans="1:6" x14ac:dyDescent="0.3">
      <c r="A945" s="299" t="s">
        <v>494</v>
      </c>
      <c r="B945" s="300">
        <v>41</v>
      </c>
      <c r="C945" s="299" t="s">
        <v>35</v>
      </c>
      <c r="D945" s="299" t="s">
        <v>92</v>
      </c>
      <c r="E945" s="301">
        <v>3003.8636363636369</v>
      </c>
      <c r="F945" s="299" t="s">
        <v>77</v>
      </c>
    </row>
    <row r="946" spans="1:6" x14ac:dyDescent="0.3">
      <c r="A946" s="299" t="s">
        <v>494</v>
      </c>
      <c r="B946" s="300">
        <v>41</v>
      </c>
      <c r="C946" s="299" t="s">
        <v>36</v>
      </c>
      <c r="D946" s="299" t="s">
        <v>91</v>
      </c>
      <c r="E946" s="301">
        <v>2608.0454545454545</v>
      </c>
      <c r="F946" s="299" t="s">
        <v>187</v>
      </c>
    </row>
    <row r="947" spans="1:6" x14ac:dyDescent="0.3">
      <c r="A947" s="299" t="s">
        <v>494</v>
      </c>
      <c r="B947" s="300">
        <v>41</v>
      </c>
      <c r="C947" s="299" t="s">
        <v>36</v>
      </c>
      <c r="D947" s="299" t="s">
        <v>91</v>
      </c>
      <c r="E947" s="301">
        <v>0.99999999999999967</v>
      </c>
      <c r="F947" s="299" t="s">
        <v>81</v>
      </c>
    </row>
    <row r="948" spans="1:6" x14ac:dyDescent="0.3">
      <c r="A948" s="299" t="s">
        <v>494</v>
      </c>
      <c r="B948" s="300">
        <v>41</v>
      </c>
      <c r="C948" s="299" t="s">
        <v>36</v>
      </c>
      <c r="D948" s="299" t="s">
        <v>91</v>
      </c>
      <c r="E948" s="301">
        <v>1.9999999999999993</v>
      </c>
      <c r="F948" s="299" t="s">
        <v>80</v>
      </c>
    </row>
    <row r="949" spans="1:6" x14ac:dyDescent="0.3">
      <c r="A949" s="299" t="s">
        <v>494</v>
      </c>
      <c r="B949" s="300">
        <v>41</v>
      </c>
      <c r="C949" s="299" t="s">
        <v>36</v>
      </c>
      <c r="D949" s="299" t="s">
        <v>91</v>
      </c>
      <c r="E949" s="301">
        <v>166</v>
      </c>
      <c r="F949" s="299" t="s">
        <v>79</v>
      </c>
    </row>
    <row r="950" spans="1:6" x14ac:dyDescent="0.3">
      <c r="A950" s="299" t="s">
        <v>494</v>
      </c>
      <c r="B950" s="300">
        <v>41</v>
      </c>
      <c r="C950" s="299" t="s">
        <v>36</v>
      </c>
      <c r="D950" s="299" t="s">
        <v>91</v>
      </c>
      <c r="E950" s="301">
        <v>2543.8636363636365</v>
      </c>
      <c r="F950" s="299" t="s">
        <v>78</v>
      </c>
    </row>
    <row r="951" spans="1:6" x14ac:dyDescent="0.3">
      <c r="A951" s="299" t="s">
        <v>494</v>
      </c>
      <c r="B951" s="300">
        <v>41</v>
      </c>
      <c r="C951" s="299" t="s">
        <v>36</v>
      </c>
      <c r="D951" s="299" t="s">
        <v>91</v>
      </c>
      <c r="E951" s="301">
        <v>2.9999999999999982</v>
      </c>
      <c r="F951" s="299" t="s">
        <v>188</v>
      </c>
    </row>
    <row r="952" spans="1:6" x14ac:dyDescent="0.3">
      <c r="A952" s="299" t="s">
        <v>494</v>
      </c>
      <c r="B952" s="300">
        <v>41</v>
      </c>
      <c r="C952" s="299" t="s">
        <v>36</v>
      </c>
      <c r="D952" s="299" t="s">
        <v>91</v>
      </c>
      <c r="E952" s="301">
        <v>10582.636363636362</v>
      </c>
      <c r="F952" s="299" t="s">
        <v>77</v>
      </c>
    </row>
    <row r="953" spans="1:6" x14ac:dyDescent="0.3">
      <c r="A953" s="299" t="s">
        <v>494</v>
      </c>
      <c r="B953" s="300">
        <v>41</v>
      </c>
      <c r="C953" s="299" t="s">
        <v>36</v>
      </c>
      <c r="D953" s="299" t="s">
        <v>92</v>
      </c>
      <c r="E953" s="301">
        <v>972.59090909090901</v>
      </c>
      <c r="F953" s="299" t="s">
        <v>187</v>
      </c>
    </row>
    <row r="954" spans="1:6" x14ac:dyDescent="0.3">
      <c r="A954" s="299" t="s">
        <v>494</v>
      </c>
      <c r="B954" s="300">
        <v>41</v>
      </c>
      <c r="C954" s="299" t="s">
        <v>36</v>
      </c>
      <c r="D954" s="299" t="s">
        <v>92</v>
      </c>
      <c r="E954" s="301">
        <v>0.99999999999999967</v>
      </c>
      <c r="F954" s="299" t="s">
        <v>81</v>
      </c>
    </row>
    <row r="955" spans="1:6" x14ac:dyDescent="0.3">
      <c r="A955" s="299" t="s">
        <v>494</v>
      </c>
      <c r="B955" s="300">
        <v>41</v>
      </c>
      <c r="C955" s="299" t="s">
        <v>36</v>
      </c>
      <c r="D955" s="299" t="s">
        <v>92</v>
      </c>
      <c r="E955" s="301">
        <v>0.27272727272727276</v>
      </c>
      <c r="F955" s="299" t="s">
        <v>80</v>
      </c>
    </row>
    <row r="956" spans="1:6" x14ac:dyDescent="0.3">
      <c r="A956" s="299" t="s">
        <v>494</v>
      </c>
      <c r="B956" s="300">
        <v>41</v>
      </c>
      <c r="C956" s="299" t="s">
        <v>36</v>
      </c>
      <c r="D956" s="299" t="s">
        <v>92</v>
      </c>
      <c r="E956" s="301">
        <v>11.999999999999993</v>
      </c>
      <c r="F956" s="299" t="s">
        <v>79</v>
      </c>
    </row>
    <row r="957" spans="1:6" x14ac:dyDescent="0.3">
      <c r="A957" s="299" t="s">
        <v>494</v>
      </c>
      <c r="B957" s="300">
        <v>41</v>
      </c>
      <c r="C957" s="299" t="s">
        <v>36</v>
      </c>
      <c r="D957" s="299" t="s">
        <v>92</v>
      </c>
      <c r="E957" s="301">
        <v>1798.4545454545453</v>
      </c>
      <c r="F957" s="299" t="s">
        <v>78</v>
      </c>
    </row>
    <row r="958" spans="1:6" x14ac:dyDescent="0.3">
      <c r="A958" s="299" t="s">
        <v>494</v>
      </c>
      <c r="B958" s="300">
        <v>41</v>
      </c>
      <c r="C958" s="299" t="s">
        <v>36</v>
      </c>
      <c r="D958" s="299" t="s">
        <v>92</v>
      </c>
      <c r="E958" s="301">
        <v>7.5909090909090917</v>
      </c>
      <c r="F958" s="299" t="s">
        <v>188</v>
      </c>
    </row>
    <row r="959" spans="1:6" x14ac:dyDescent="0.3">
      <c r="A959" s="299" t="s">
        <v>494</v>
      </c>
      <c r="B959" s="300">
        <v>41</v>
      </c>
      <c r="C959" s="299" t="s">
        <v>36</v>
      </c>
      <c r="D959" s="299" t="s">
        <v>92</v>
      </c>
      <c r="E959" s="301">
        <v>3714.4545454545455</v>
      </c>
      <c r="F959" s="299" t="s">
        <v>77</v>
      </c>
    </row>
    <row r="960" spans="1:6" x14ac:dyDescent="0.3">
      <c r="A960" s="299" t="s">
        <v>494</v>
      </c>
      <c r="B960" s="300">
        <v>42</v>
      </c>
      <c r="C960" s="299" t="s">
        <v>35</v>
      </c>
      <c r="D960" s="299" t="s">
        <v>91</v>
      </c>
      <c r="E960" s="301">
        <v>92.136363636363654</v>
      </c>
      <c r="F960" s="299" t="s">
        <v>187</v>
      </c>
    </row>
    <row r="961" spans="1:6" x14ac:dyDescent="0.3">
      <c r="A961" s="299" t="s">
        <v>494</v>
      </c>
      <c r="B961" s="300">
        <v>42</v>
      </c>
      <c r="C961" s="299" t="s">
        <v>35</v>
      </c>
      <c r="D961" s="299" t="s">
        <v>91</v>
      </c>
      <c r="E961" s="301">
        <v>212.00000000000003</v>
      </c>
      <c r="F961" s="299" t="s">
        <v>79</v>
      </c>
    </row>
    <row r="962" spans="1:6" x14ac:dyDescent="0.3">
      <c r="A962" s="299" t="s">
        <v>494</v>
      </c>
      <c r="B962" s="300">
        <v>42</v>
      </c>
      <c r="C962" s="299" t="s">
        <v>35</v>
      </c>
      <c r="D962" s="299" t="s">
        <v>91</v>
      </c>
      <c r="E962" s="301">
        <v>24.863636363636356</v>
      </c>
      <c r="F962" s="299" t="s">
        <v>78</v>
      </c>
    </row>
    <row r="963" spans="1:6" x14ac:dyDescent="0.3">
      <c r="A963" s="299" t="s">
        <v>494</v>
      </c>
      <c r="B963" s="300">
        <v>42</v>
      </c>
      <c r="C963" s="299" t="s">
        <v>35</v>
      </c>
      <c r="D963" s="299" t="s">
        <v>91</v>
      </c>
      <c r="E963" s="301">
        <v>4.9545454545454533</v>
      </c>
      <c r="F963" s="299" t="s">
        <v>188</v>
      </c>
    </row>
    <row r="964" spans="1:6" x14ac:dyDescent="0.3">
      <c r="A964" s="299" t="s">
        <v>494</v>
      </c>
      <c r="B964" s="300">
        <v>42</v>
      </c>
      <c r="C964" s="299" t="s">
        <v>35</v>
      </c>
      <c r="D964" s="299" t="s">
        <v>91</v>
      </c>
      <c r="E964" s="301">
        <v>1033.0454545454545</v>
      </c>
      <c r="F964" s="299" t="s">
        <v>77</v>
      </c>
    </row>
    <row r="965" spans="1:6" x14ac:dyDescent="0.3">
      <c r="A965" s="299" t="s">
        <v>494</v>
      </c>
      <c r="B965" s="300">
        <v>42</v>
      </c>
      <c r="C965" s="299" t="s">
        <v>35</v>
      </c>
      <c r="D965" s="299" t="s">
        <v>92</v>
      </c>
      <c r="E965" s="301">
        <v>59.181818181818159</v>
      </c>
      <c r="F965" s="299" t="s">
        <v>187</v>
      </c>
    </row>
    <row r="966" spans="1:6" x14ac:dyDescent="0.3">
      <c r="A966" s="299" t="s">
        <v>494</v>
      </c>
      <c r="B966" s="300">
        <v>42</v>
      </c>
      <c r="C966" s="299" t="s">
        <v>35</v>
      </c>
      <c r="D966" s="299" t="s">
        <v>92</v>
      </c>
      <c r="E966" s="301">
        <v>53.136363636363626</v>
      </c>
      <c r="F966" s="299" t="s">
        <v>79</v>
      </c>
    </row>
    <row r="967" spans="1:6" x14ac:dyDescent="0.3">
      <c r="A967" s="299" t="s">
        <v>494</v>
      </c>
      <c r="B967" s="300">
        <v>42</v>
      </c>
      <c r="C967" s="299" t="s">
        <v>35</v>
      </c>
      <c r="D967" s="299" t="s">
        <v>92</v>
      </c>
      <c r="E967" s="301">
        <v>55.727272727272741</v>
      </c>
      <c r="F967" s="299" t="s">
        <v>78</v>
      </c>
    </row>
    <row r="968" spans="1:6" x14ac:dyDescent="0.3">
      <c r="A968" s="299" t="s">
        <v>494</v>
      </c>
      <c r="B968" s="300">
        <v>42</v>
      </c>
      <c r="C968" s="299" t="s">
        <v>35</v>
      </c>
      <c r="D968" s="299" t="s">
        <v>92</v>
      </c>
      <c r="E968" s="301">
        <v>7.9999999999999973</v>
      </c>
      <c r="F968" s="299" t="s">
        <v>188</v>
      </c>
    </row>
    <row r="969" spans="1:6" x14ac:dyDescent="0.3">
      <c r="A969" s="299" t="s">
        <v>494</v>
      </c>
      <c r="B969" s="300">
        <v>42</v>
      </c>
      <c r="C969" s="299" t="s">
        <v>35</v>
      </c>
      <c r="D969" s="299" t="s">
        <v>92</v>
      </c>
      <c r="E969" s="301">
        <v>552.77272727272725</v>
      </c>
      <c r="F969" s="299" t="s">
        <v>77</v>
      </c>
    </row>
    <row r="970" spans="1:6" x14ac:dyDescent="0.3">
      <c r="A970" s="299" t="s">
        <v>494</v>
      </c>
      <c r="B970" s="300">
        <v>42</v>
      </c>
      <c r="C970" s="299" t="s">
        <v>36</v>
      </c>
      <c r="D970" s="299" t="s">
        <v>91</v>
      </c>
      <c r="E970" s="301">
        <v>146.18181818181819</v>
      </c>
      <c r="F970" s="299" t="s">
        <v>187</v>
      </c>
    </row>
    <row r="971" spans="1:6" x14ac:dyDescent="0.3">
      <c r="A971" s="299" t="s">
        <v>494</v>
      </c>
      <c r="B971" s="300">
        <v>42</v>
      </c>
      <c r="C971" s="299" t="s">
        <v>36</v>
      </c>
      <c r="D971" s="299" t="s">
        <v>91</v>
      </c>
      <c r="E971" s="301">
        <v>7.9999999999999973</v>
      </c>
      <c r="F971" s="299" t="s">
        <v>79</v>
      </c>
    </row>
    <row r="972" spans="1:6" x14ac:dyDescent="0.3">
      <c r="A972" s="299" t="s">
        <v>494</v>
      </c>
      <c r="B972" s="300">
        <v>42</v>
      </c>
      <c r="C972" s="299" t="s">
        <v>36</v>
      </c>
      <c r="D972" s="299" t="s">
        <v>91</v>
      </c>
      <c r="E972" s="301">
        <v>148.90909090909091</v>
      </c>
      <c r="F972" s="299" t="s">
        <v>78</v>
      </c>
    </row>
    <row r="973" spans="1:6" x14ac:dyDescent="0.3">
      <c r="A973" s="299" t="s">
        <v>494</v>
      </c>
      <c r="B973" s="300">
        <v>42</v>
      </c>
      <c r="C973" s="299" t="s">
        <v>36</v>
      </c>
      <c r="D973" s="299" t="s">
        <v>91</v>
      </c>
      <c r="E973" s="301">
        <v>15.999999999999995</v>
      </c>
      <c r="F973" s="299" t="s">
        <v>188</v>
      </c>
    </row>
    <row r="974" spans="1:6" x14ac:dyDescent="0.3">
      <c r="A974" s="299" t="s">
        <v>494</v>
      </c>
      <c r="B974" s="300">
        <v>42</v>
      </c>
      <c r="C974" s="299" t="s">
        <v>36</v>
      </c>
      <c r="D974" s="299" t="s">
        <v>91</v>
      </c>
      <c r="E974" s="301">
        <v>1726.4545454545455</v>
      </c>
      <c r="F974" s="299" t="s">
        <v>77</v>
      </c>
    </row>
    <row r="975" spans="1:6" x14ac:dyDescent="0.3">
      <c r="A975" s="299" t="s">
        <v>494</v>
      </c>
      <c r="B975" s="300">
        <v>42</v>
      </c>
      <c r="C975" s="299" t="s">
        <v>36</v>
      </c>
      <c r="D975" s="299" t="s">
        <v>92</v>
      </c>
      <c r="E975" s="301">
        <v>113.4545454545455</v>
      </c>
      <c r="F975" s="299" t="s">
        <v>187</v>
      </c>
    </row>
    <row r="976" spans="1:6" x14ac:dyDescent="0.3">
      <c r="A976" s="299" t="s">
        <v>494</v>
      </c>
      <c r="B976" s="300">
        <v>42</v>
      </c>
      <c r="C976" s="299" t="s">
        <v>36</v>
      </c>
      <c r="D976" s="299" t="s">
        <v>92</v>
      </c>
      <c r="E976" s="301">
        <v>1.9999999999999993</v>
      </c>
      <c r="F976" s="299" t="s">
        <v>79</v>
      </c>
    </row>
    <row r="977" spans="1:6" x14ac:dyDescent="0.3">
      <c r="A977" s="299" t="s">
        <v>494</v>
      </c>
      <c r="B977" s="300">
        <v>42</v>
      </c>
      <c r="C977" s="299" t="s">
        <v>36</v>
      </c>
      <c r="D977" s="299" t="s">
        <v>92</v>
      </c>
      <c r="E977" s="301">
        <v>91.454545454545482</v>
      </c>
      <c r="F977" s="299" t="s">
        <v>78</v>
      </c>
    </row>
    <row r="978" spans="1:6" x14ac:dyDescent="0.3">
      <c r="A978" s="299" t="s">
        <v>494</v>
      </c>
      <c r="B978" s="300">
        <v>42</v>
      </c>
      <c r="C978" s="299" t="s">
        <v>36</v>
      </c>
      <c r="D978" s="299" t="s">
        <v>92</v>
      </c>
      <c r="E978" s="301">
        <v>6.9545454545454559</v>
      </c>
      <c r="F978" s="299" t="s">
        <v>188</v>
      </c>
    </row>
    <row r="979" spans="1:6" x14ac:dyDescent="0.3">
      <c r="A979" s="299" t="s">
        <v>494</v>
      </c>
      <c r="B979" s="300">
        <v>42</v>
      </c>
      <c r="C979" s="299" t="s">
        <v>36</v>
      </c>
      <c r="D979" s="299" t="s">
        <v>92</v>
      </c>
      <c r="E979" s="301">
        <v>870.5454545454545</v>
      </c>
      <c r="F979" s="299" t="s">
        <v>77</v>
      </c>
    </row>
    <row r="980" spans="1:6" x14ac:dyDescent="0.3">
      <c r="A980" s="299" t="s">
        <v>494</v>
      </c>
      <c r="B980" s="300">
        <v>43</v>
      </c>
      <c r="C980" s="299" t="s">
        <v>35</v>
      </c>
      <c r="D980" s="299" t="s">
        <v>91</v>
      </c>
      <c r="E980" s="301">
        <v>1780.363636363636</v>
      </c>
      <c r="F980" s="299" t="s">
        <v>187</v>
      </c>
    </row>
    <row r="981" spans="1:6" x14ac:dyDescent="0.3">
      <c r="A981" s="299" t="s">
        <v>494</v>
      </c>
      <c r="B981" s="300">
        <v>43</v>
      </c>
      <c r="C981" s="299" t="s">
        <v>35</v>
      </c>
      <c r="D981" s="299" t="s">
        <v>91</v>
      </c>
      <c r="E981" s="301">
        <v>4.9999999999999991</v>
      </c>
      <c r="F981" s="299" t="s">
        <v>80</v>
      </c>
    </row>
    <row r="982" spans="1:6" x14ac:dyDescent="0.3">
      <c r="A982" s="299" t="s">
        <v>494</v>
      </c>
      <c r="B982" s="300">
        <v>43</v>
      </c>
      <c r="C982" s="299" t="s">
        <v>35</v>
      </c>
      <c r="D982" s="299" t="s">
        <v>91</v>
      </c>
      <c r="E982" s="301">
        <v>1190.6818181818182</v>
      </c>
      <c r="F982" s="299" t="s">
        <v>79</v>
      </c>
    </row>
    <row r="983" spans="1:6" x14ac:dyDescent="0.3">
      <c r="A983" s="299" t="s">
        <v>494</v>
      </c>
      <c r="B983" s="300">
        <v>43</v>
      </c>
      <c r="C983" s="299" t="s">
        <v>35</v>
      </c>
      <c r="D983" s="299" t="s">
        <v>91</v>
      </c>
      <c r="E983" s="301">
        <v>310.50000000000006</v>
      </c>
      <c r="F983" s="299" t="s">
        <v>78</v>
      </c>
    </row>
    <row r="984" spans="1:6" x14ac:dyDescent="0.3">
      <c r="A984" s="299" t="s">
        <v>494</v>
      </c>
      <c r="B984" s="300">
        <v>43</v>
      </c>
      <c r="C984" s="299" t="s">
        <v>35</v>
      </c>
      <c r="D984" s="299" t="s">
        <v>91</v>
      </c>
      <c r="E984" s="301">
        <v>8.9999999999999982</v>
      </c>
      <c r="F984" s="299" t="s">
        <v>188</v>
      </c>
    </row>
    <row r="985" spans="1:6" x14ac:dyDescent="0.3">
      <c r="A985" s="299" t="s">
        <v>494</v>
      </c>
      <c r="B985" s="300">
        <v>43</v>
      </c>
      <c r="C985" s="299" t="s">
        <v>35</v>
      </c>
      <c r="D985" s="299" t="s">
        <v>91</v>
      </c>
      <c r="E985" s="301">
        <v>8955.136363636364</v>
      </c>
      <c r="F985" s="299" t="s">
        <v>77</v>
      </c>
    </row>
    <row r="986" spans="1:6" x14ac:dyDescent="0.3">
      <c r="A986" s="299" t="s">
        <v>494</v>
      </c>
      <c r="B986" s="300">
        <v>43</v>
      </c>
      <c r="C986" s="299" t="s">
        <v>35</v>
      </c>
      <c r="D986" s="299" t="s">
        <v>92</v>
      </c>
      <c r="E986" s="301">
        <v>1199.818181818182</v>
      </c>
      <c r="F986" s="299" t="s">
        <v>187</v>
      </c>
    </row>
    <row r="987" spans="1:6" x14ac:dyDescent="0.3">
      <c r="A987" s="299" t="s">
        <v>494</v>
      </c>
      <c r="B987" s="300">
        <v>43</v>
      </c>
      <c r="C987" s="299" t="s">
        <v>35</v>
      </c>
      <c r="D987" s="299" t="s">
        <v>92</v>
      </c>
      <c r="E987" s="301">
        <v>0.99999999999999967</v>
      </c>
      <c r="F987" s="299" t="s">
        <v>81</v>
      </c>
    </row>
    <row r="988" spans="1:6" x14ac:dyDescent="0.3">
      <c r="A988" s="299" t="s">
        <v>494</v>
      </c>
      <c r="B988" s="300">
        <v>43</v>
      </c>
      <c r="C988" s="299" t="s">
        <v>35</v>
      </c>
      <c r="D988" s="299" t="s">
        <v>92</v>
      </c>
      <c r="E988" s="301">
        <v>10.363636363636362</v>
      </c>
      <c r="F988" s="299" t="s">
        <v>80</v>
      </c>
    </row>
    <row r="989" spans="1:6" x14ac:dyDescent="0.3">
      <c r="A989" s="299" t="s">
        <v>494</v>
      </c>
      <c r="B989" s="300">
        <v>43</v>
      </c>
      <c r="C989" s="299" t="s">
        <v>35</v>
      </c>
      <c r="D989" s="299" t="s">
        <v>92</v>
      </c>
      <c r="E989" s="301">
        <v>429.63636363636374</v>
      </c>
      <c r="F989" s="299" t="s">
        <v>79</v>
      </c>
    </row>
    <row r="990" spans="1:6" x14ac:dyDescent="0.3">
      <c r="A990" s="299" t="s">
        <v>494</v>
      </c>
      <c r="B990" s="300">
        <v>43</v>
      </c>
      <c r="C990" s="299" t="s">
        <v>35</v>
      </c>
      <c r="D990" s="299" t="s">
        <v>92</v>
      </c>
      <c r="E990" s="301">
        <v>298.13636363636363</v>
      </c>
      <c r="F990" s="299" t="s">
        <v>78</v>
      </c>
    </row>
    <row r="991" spans="1:6" x14ac:dyDescent="0.3">
      <c r="A991" s="299" t="s">
        <v>494</v>
      </c>
      <c r="B991" s="300">
        <v>43</v>
      </c>
      <c r="C991" s="299" t="s">
        <v>35</v>
      </c>
      <c r="D991" s="299" t="s">
        <v>92</v>
      </c>
      <c r="E991" s="301">
        <v>20.772727272727273</v>
      </c>
      <c r="F991" s="299" t="s">
        <v>188</v>
      </c>
    </row>
    <row r="992" spans="1:6" x14ac:dyDescent="0.3">
      <c r="A992" s="299" t="s">
        <v>494</v>
      </c>
      <c r="B992" s="300">
        <v>43</v>
      </c>
      <c r="C992" s="299" t="s">
        <v>35</v>
      </c>
      <c r="D992" s="299" t="s">
        <v>92</v>
      </c>
      <c r="E992" s="301">
        <v>5758.2272727272721</v>
      </c>
      <c r="F992" s="299" t="s">
        <v>77</v>
      </c>
    </row>
    <row r="993" spans="1:6" x14ac:dyDescent="0.3">
      <c r="A993" s="299" t="s">
        <v>494</v>
      </c>
      <c r="B993" s="300">
        <v>43</v>
      </c>
      <c r="C993" s="299" t="s">
        <v>36</v>
      </c>
      <c r="D993" s="299" t="s">
        <v>91</v>
      </c>
      <c r="E993" s="301">
        <v>3344.272727272727</v>
      </c>
      <c r="F993" s="299" t="s">
        <v>187</v>
      </c>
    </row>
    <row r="994" spans="1:6" x14ac:dyDescent="0.3">
      <c r="A994" s="299" t="s">
        <v>494</v>
      </c>
      <c r="B994" s="300">
        <v>43</v>
      </c>
      <c r="C994" s="299" t="s">
        <v>36</v>
      </c>
      <c r="D994" s="299" t="s">
        <v>91</v>
      </c>
      <c r="E994" s="301">
        <v>2.9999999999999982</v>
      </c>
      <c r="F994" s="299" t="s">
        <v>81</v>
      </c>
    </row>
    <row r="995" spans="1:6" x14ac:dyDescent="0.3">
      <c r="A995" s="299" t="s">
        <v>494</v>
      </c>
      <c r="B995" s="300">
        <v>43</v>
      </c>
      <c r="C995" s="299" t="s">
        <v>36</v>
      </c>
      <c r="D995" s="299" t="s">
        <v>91</v>
      </c>
      <c r="E995" s="301">
        <v>144.5</v>
      </c>
      <c r="F995" s="299" t="s">
        <v>80</v>
      </c>
    </row>
    <row r="996" spans="1:6" x14ac:dyDescent="0.3">
      <c r="A996" s="299" t="s">
        <v>494</v>
      </c>
      <c r="B996" s="300">
        <v>43</v>
      </c>
      <c r="C996" s="299" t="s">
        <v>36</v>
      </c>
      <c r="D996" s="299" t="s">
        <v>91</v>
      </c>
      <c r="E996" s="301">
        <v>91.863636363636388</v>
      </c>
      <c r="F996" s="299" t="s">
        <v>79</v>
      </c>
    </row>
    <row r="997" spans="1:6" x14ac:dyDescent="0.3">
      <c r="A997" s="299" t="s">
        <v>494</v>
      </c>
      <c r="B997" s="300">
        <v>43</v>
      </c>
      <c r="C997" s="299" t="s">
        <v>36</v>
      </c>
      <c r="D997" s="299" t="s">
        <v>91</v>
      </c>
      <c r="E997" s="301">
        <v>3091.6818181818185</v>
      </c>
      <c r="F997" s="299" t="s">
        <v>78</v>
      </c>
    </row>
    <row r="998" spans="1:6" x14ac:dyDescent="0.3">
      <c r="A998" s="299" t="s">
        <v>494</v>
      </c>
      <c r="B998" s="300">
        <v>43</v>
      </c>
      <c r="C998" s="299" t="s">
        <v>36</v>
      </c>
      <c r="D998" s="299" t="s">
        <v>91</v>
      </c>
      <c r="E998" s="301">
        <v>25.090909090909097</v>
      </c>
      <c r="F998" s="299" t="s">
        <v>188</v>
      </c>
    </row>
    <row r="999" spans="1:6" x14ac:dyDescent="0.3">
      <c r="A999" s="299" t="s">
        <v>494</v>
      </c>
      <c r="B999" s="300">
        <v>43</v>
      </c>
      <c r="C999" s="299" t="s">
        <v>36</v>
      </c>
      <c r="D999" s="299" t="s">
        <v>91</v>
      </c>
      <c r="E999" s="301">
        <v>15468.954545454544</v>
      </c>
      <c r="F999" s="299" t="s">
        <v>77</v>
      </c>
    </row>
    <row r="1000" spans="1:6" x14ac:dyDescent="0.3">
      <c r="A1000" s="299" t="s">
        <v>494</v>
      </c>
      <c r="B1000" s="300">
        <v>43</v>
      </c>
      <c r="C1000" s="299" t="s">
        <v>36</v>
      </c>
      <c r="D1000" s="299" t="s">
        <v>92</v>
      </c>
      <c r="E1000" s="301">
        <v>1993.6363636363642</v>
      </c>
      <c r="F1000" s="299" t="s">
        <v>187</v>
      </c>
    </row>
    <row r="1001" spans="1:6" x14ac:dyDescent="0.3">
      <c r="A1001" s="299" t="s">
        <v>494</v>
      </c>
      <c r="B1001" s="300">
        <v>43</v>
      </c>
      <c r="C1001" s="299" t="s">
        <v>36</v>
      </c>
      <c r="D1001" s="299" t="s">
        <v>92</v>
      </c>
      <c r="E1001" s="301">
        <v>7.0909090909090935</v>
      </c>
      <c r="F1001" s="299" t="s">
        <v>81</v>
      </c>
    </row>
    <row r="1002" spans="1:6" x14ac:dyDescent="0.3">
      <c r="A1002" s="299" t="s">
        <v>494</v>
      </c>
      <c r="B1002" s="300">
        <v>43</v>
      </c>
      <c r="C1002" s="299" t="s">
        <v>36</v>
      </c>
      <c r="D1002" s="299" t="s">
        <v>92</v>
      </c>
      <c r="E1002" s="301">
        <v>24.818181818181824</v>
      </c>
      <c r="F1002" s="299" t="s">
        <v>80</v>
      </c>
    </row>
    <row r="1003" spans="1:6" x14ac:dyDescent="0.3">
      <c r="A1003" s="299" t="s">
        <v>494</v>
      </c>
      <c r="B1003" s="300">
        <v>43</v>
      </c>
      <c r="C1003" s="299" t="s">
        <v>36</v>
      </c>
      <c r="D1003" s="299" t="s">
        <v>92</v>
      </c>
      <c r="E1003" s="301">
        <v>15.636363636363633</v>
      </c>
      <c r="F1003" s="299" t="s">
        <v>79</v>
      </c>
    </row>
    <row r="1004" spans="1:6" x14ac:dyDescent="0.3">
      <c r="A1004" s="299" t="s">
        <v>494</v>
      </c>
      <c r="B1004" s="300">
        <v>43</v>
      </c>
      <c r="C1004" s="299" t="s">
        <v>36</v>
      </c>
      <c r="D1004" s="299" t="s">
        <v>92</v>
      </c>
      <c r="E1004" s="301">
        <v>552.4545454545455</v>
      </c>
      <c r="F1004" s="299" t="s">
        <v>78</v>
      </c>
    </row>
    <row r="1005" spans="1:6" x14ac:dyDescent="0.3">
      <c r="A1005" s="299" t="s">
        <v>494</v>
      </c>
      <c r="B1005" s="300">
        <v>43</v>
      </c>
      <c r="C1005" s="299" t="s">
        <v>36</v>
      </c>
      <c r="D1005" s="299" t="s">
        <v>92</v>
      </c>
      <c r="E1005" s="301">
        <v>26.454545454545453</v>
      </c>
      <c r="F1005" s="299" t="s">
        <v>188</v>
      </c>
    </row>
    <row r="1006" spans="1:6" x14ac:dyDescent="0.3">
      <c r="A1006" s="299" t="s">
        <v>494</v>
      </c>
      <c r="B1006" s="300">
        <v>43</v>
      </c>
      <c r="C1006" s="299" t="s">
        <v>36</v>
      </c>
      <c r="D1006" s="299" t="s">
        <v>92</v>
      </c>
      <c r="E1006" s="301">
        <v>6449.2272727272721</v>
      </c>
      <c r="F1006" s="299" t="s">
        <v>77</v>
      </c>
    </row>
    <row r="1007" spans="1:6" x14ac:dyDescent="0.3">
      <c r="A1007" s="299" t="s">
        <v>494</v>
      </c>
      <c r="B1007" s="300">
        <v>44</v>
      </c>
      <c r="C1007" s="299" t="s">
        <v>35</v>
      </c>
      <c r="D1007" s="299" t="s">
        <v>91</v>
      </c>
      <c r="E1007" s="301">
        <v>149.86363636363637</v>
      </c>
      <c r="F1007" s="299" t="s">
        <v>187</v>
      </c>
    </row>
    <row r="1008" spans="1:6" x14ac:dyDescent="0.3">
      <c r="A1008" s="299" t="s">
        <v>494</v>
      </c>
      <c r="B1008" s="300">
        <v>44</v>
      </c>
      <c r="C1008" s="299" t="s">
        <v>35</v>
      </c>
      <c r="D1008" s="299" t="s">
        <v>91</v>
      </c>
      <c r="E1008" s="301">
        <v>189.1363636363636</v>
      </c>
      <c r="F1008" s="299" t="s">
        <v>79</v>
      </c>
    </row>
    <row r="1009" spans="1:6" x14ac:dyDescent="0.3">
      <c r="A1009" s="299" t="s">
        <v>494</v>
      </c>
      <c r="B1009" s="300">
        <v>44</v>
      </c>
      <c r="C1009" s="299" t="s">
        <v>35</v>
      </c>
      <c r="D1009" s="299" t="s">
        <v>91</v>
      </c>
      <c r="E1009" s="301">
        <v>19.409090909090907</v>
      </c>
      <c r="F1009" s="299" t="s">
        <v>78</v>
      </c>
    </row>
    <row r="1010" spans="1:6" x14ac:dyDescent="0.3">
      <c r="A1010" s="299" t="s">
        <v>494</v>
      </c>
      <c r="B1010" s="300">
        <v>44</v>
      </c>
      <c r="C1010" s="299" t="s">
        <v>35</v>
      </c>
      <c r="D1010" s="299" t="s">
        <v>91</v>
      </c>
      <c r="E1010" s="301">
        <v>2.9999999999999982</v>
      </c>
      <c r="F1010" s="299" t="s">
        <v>188</v>
      </c>
    </row>
    <row r="1011" spans="1:6" x14ac:dyDescent="0.3">
      <c r="A1011" s="299" t="s">
        <v>494</v>
      </c>
      <c r="B1011" s="300">
        <v>44</v>
      </c>
      <c r="C1011" s="299" t="s">
        <v>35</v>
      </c>
      <c r="D1011" s="299" t="s">
        <v>91</v>
      </c>
      <c r="E1011" s="301">
        <v>1010.5454545454547</v>
      </c>
      <c r="F1011" s="299" t="s">
        <v>77</v>
      </c>
    </row>
    <row r="1012" spans="1:6" x14ac:dyDescent="0.3">
      <c r="A1012" s="299" t="s">
        <v>494</v>
      </c>
      <c r="B1012" s="300">
        <v>44</v>
      </c>
      <c r="C1012" s="299" t="s">
        <v>35</v>
      </c>
      <c r="D1012" s="299" t="s">
        <v>92</v>
      </c>
      <c r="E1012" s="301">
        <v>197.27272727272734</v>
      </c>
      <c r="F1012" s="299" t="s">
        <v>187</v>
      </c>
    </row>
    <row r="1013" spans="1:6" x14ac:dyDescent="0.3">
      <c r="A1013" s="299" t="s">
        <v>494</v>
      </c>
      <c r="B1013" s="300">
        <v>44</v>
      </c>
      <c r="C1013" s="299" t="s">
        <v>35</v>
      </c>
      <c r="D1013" s="299" t="s">
        <v>92</v>
      </c>
      <c r="E1013" s="301">
        <v>114.36363636363642</v>
      </c>
      <c r="F1013" s="299" t="s">
        <v>79</v>
      </c>
    </row>
    <row r="1014" spans="1:6" x14ac:dyDescent="0.3">
      <c r="A1014" s="299" t="s">
        <v>494</v>
      </c>
      <c r="B1014" s="300">
        <v>44</v>
      </c>
      <c r="C1014" s="299" t="s">
        <v>35</v>
      </c>
      <c r="D1014" s="299" t="s">
        <v>92</v>
      </c>
      <c r="E1014" s="301">
        <v>53.77272727272728</v>
      </c>
      <c r="F1014" s="299" t="s">
        <v>78</v>
      </c>
    </row>
    <row r="1015" spans="1:6" x14ac:dyDescent="0.3">
      <c r="A1015" s="299" t="s">
        <v>494</v>
      </c>
      <c r="B1015" s="300">
        <v>44</v>
      </c>
      <c r="C1015" s="299" t="s">
        <v>35</v>
      </c>
      <c r="D1015" s="299" t="s">
        <v>92</v>
      </c>
      <c r="E1015" s="301">
        <v>8.6818181818181817</v>
      </c>
      <c r="F1015" s="299" t="s">
        <v>188</v>
      </c>
    </row>
    <row r="1016" spans="1:6" x14ac:dyDescent="0.3">
      <c r="A1016" s="299" t="s">
        <v>494</v>
      </c>
      <c r="B1016" s="300">
        <v>44</v>
      </c>
      <c r="C1016" s="299" t="s">
        <v>35</v>
      </c>
      <c r="D1016" s="299" t="s">
        <v>92</v>
      </c>
      <c r="E1016" s="301">
        <v>1182.6818181818182</v>
      </c>
      <c r="F1016" s="299" t="s">
        <v>77</v>
      </c>
    </row>
    <row r="1017" spans="1:6" x14ac:dyDescent="0.3">
      <c r="A1017" s="299" t="s">
        <v>494</v>
      </c>
      <c r="B1017" s="300">
        <v>44</v>
      </c>
      <c r="C1017" s="299" t="s">
        <v>36</v>
      </c>
      <c r="D1017" s="299" t="s">
        <v>91</v>
      </c>
      <c r="E1017" s="301">
        <v>285.00000000000006</v>
      </c>
      <c r="F1017" s="299" t="s">
        <v>187</v>
      </c>
    </row>
    <row r="1018" spans="1:6" x14ac:dyDescent="0.3">
      <c r="A1018" s="299" t="s">
        <v>494</v>
      </c>
      <c r="B1018" s="300">
        <v>44</v>
      </c>
      <c r="C1018" s="299" t="s">
        <v>36</v>
      </c>
      <c r="D1018" s="299" t="s">
        <v>91</v>
      </c>
      <c r="E1018" s="301">
        <v>5.9999999999999964</v>
      </c>
      <c r="F1018" s="299" t="s">
        <v>79</v>
      </c>
    </row>
    <row r="1019" spans="1:6" x14ac:dyDescent="0.3">
      <c r="A1019" s="299" t="s">
        <v>494</v>
      </c>
      <c r="B1019" s="300">
        <v>44</v>
      </c>
      <c r="C1019" s="299" t="s">
        <v>36</v>
      </c>
      <c r="D1019" s="299" t="s">
        <v>91</v>
      </c>
      <c r="E1019" s="301">
        <v>539.63636363636363</v>
      </c>
      <c r="F1019" s="299" t="s">
        <v>78</v>
      </c>
    </row>
    <row r="1020" spans="1:6" x14ac:dyDescent="0.3">
      <c r="A1020" s="299" t="s">
        <v>494</v>
      </c>
      <c r="B1020" s="300">
        <v>44</v>
      </c>
      <c r="C1020" s="299" t="s">
        <v>36</v>
      </c>
      <c r="D1020" s="299" t="s">
        <v>91</v>
      </c>
      <c r="E1020" s="301">
        <v>7.0000000000000018</v>
      </c>
      <c r="F1020" s="299" t="s">
        <v>188</v>
      </c>
    </row>
    <row r="1021" spans="1:6" x14ac:dyDescent="0.3">
      <c r="A1021" s="299" t="s">
        <v>494</v>
      </c>
      <c r="B1021" s="300">
        <v>44</v>
      </c>
      <c r="C1021" s="299" t="s">
        <v>36</v>
      </c>
      <c r="D1021" s="299" t="s">
        <v>91</v>
      </c>
      <c r="E1021" s="301">
        <v>2352.454545454546</v>
      </c>
      <c r="F1021" s="299" t="s">
        <v>77</v>
      </c>
    </row>
    <row r="1022" spans="1:6" x14ac:dyDescent="0.3">
      <c r="A1022" s="299" t="s">
        <v>494</v>
      </c>
      <c r="B1022" s="300">
        <v>44</v>
      </c>
      <c r="C1022" s="299" t="s">
        <v>36</v>
      </c>
      <c r="D1022" s="299" t="s">
        <v>92</v>
      </c>
      <c r="E1022" s="301">
        <v>271.27272727272731</v>
      </c>
      <c r="F1022" s="299" t="s">
        <v>187</v>
      </c>
    </row>
    <row r="1023" spans="1:6" x14ac:dyDescent="0.3">
      <c r="A1023" s="299" t="s">
        <v>494</v>
      </c>
      <c r="B1023" s="300">
        <v>44</v>
      </c>
      <c r="C1023" s="299" t="s">
        <v>36</v>
      </c>
      <c r="D1023" s="299" t="s">
        <v>92</v>
      </c>
      <c r="E1023" s="301">
        <v>2.9999999999999982</v>
      </c>
      <c r="F1023" s="299" t="s">
        <v>79</v>
      </c>
    </row>
    <row r="1024" spans="1:6" x14ac:dyDescent="0.3">
      <c r="A1024" s="299" t="s">
        <v>494</v>
      </c>
      <c r="B1024" s="300">
        <v>44</v>
      </c>
      <c r="C1024" s="299" t="s">
        <v>36</v>
      </c>
      <c r="D1024" s="299" t="s">
        <v>92</v>
      </c>
      <c r="E1024" s="301">
        <v>71.681818181818187</v>
      </c>
      <c r="F1024" s="299" t="s">
        <v>78</v>
      </c>
    </row>
    <row r="1025" spans="1:6" x14ac:dyDescent="0.3">
      <c r="A1025" s="299" t="s">
        <v>494</v>
      </c>
      <c r="B1025" s="300">
        <v>44</v>
      </c>
      <c r="C1025" s="299" t="s">
        <v>36</v>
      </c>
      <c r="D1025" s="299" t="s">
        <v>92</v>
      </c>
      <c r="E1025" s="301">
        <v>13.000000000000007</v>
      </c>
      <c r="F1025" s="299" t="s">
        <v>188</v>
      </c>
    </row>
    <row r="1026" spans="1:6" x14ac:dyDescent="0.3">
      <c r="A1026" s="299" t="s">
        <v>494</v>
      </c>
      <c r="B1026" s="300">
        <v>44</v>
      </c>
      <c r="C1026" s="299" t="s">
        <v>36</v>
      </c>
      <c r="D1026" s="299" t="s">
        <v>92</v>
      </c>
      <c r="E1026" s="301">
        <v>1462.4999999999998</v>
      </c>
      <c r="F1026" s="299" t="s">
        <v>77</v>
      </c>
    </row>
    <row r="1027" spans="1:6" x14ac:dyDescent="0.3">
      <c r="A1027" s="299" t="s">
        <v>494</v>
      </c>
      <c r="B1027" s="300">
        <v>45</v>
      </c>
      <c r="C1027" s="299" t="s">
        <v>35</v>
      </c>
      <c r="D1027" s="299" t="s">
        <v>91</v>
      </c>
      <c r="E1027" s="301">
        <v>1269.590909090909</v>
      </c>
      <c r="F1027" s="299" t="s">
        <v>187</v>
      </c>
    </row>
    <row r="1028" spans="1:6" x14ac:dyDescent="0.3">
      <c r="A1028" s="299" t="s">
        <v>494</v>
      </c>
      <c r="B1028" s="300">
        <v>45</v>
      </c>
      <c r="C1028" s="299" t="s">
        <v>35</v>
      </c>
      <c r="D1028" s="299" t="s">
        <v>91</v>
      </c>
      <c r="E1028" s="301">
        <v>816.22727272727286</v>
      </c>
      <c r="F1028" s="299" t="s">
        <v>79</v>
      </c>
    </row>
    <row r="1029" spans="1:6" x14ac:dyDescent="0.3">
      <c r="A1029" s="299" t="s">
        <v>494</v>
      </c>
      <c r="B1029" s="300">
        <v>45</v>
      </c>
      <c r="C1029" s="299" t="s">
        <v>35</v>
      </c>
      <c r="D1029" s="299" t="s">
        <v>91</v>
      </c>
      <c r="E1029" s="301">
        <v>137.68181818181819</v>
      </c>
      <c r="F1029" s="299" t="s">
        <v>78</v>
      </c>
    </row>
    <row r="1030" spans="1:6" x14ac:dyDescent="0.3">
      <c r="A1030" s="299" t="s">
        <v>494</v>
      </c>
      <c r="B1030" s="300">
        <v>45</v>
      </c>
      <c r="C1030" s="299" t="s">
        <v>35</v>
      </c>
      <c r="D1030" s="299" t="s">
        <v>91</v>
      </c>
      <c r="E1030" s="301">
        <v>5.9999999999999964</v>
      </c>
      <c r="F1030" s="299" t="s">
        <v>188</v>
      </c>
    </row>
    <row r="1031" spans="1:6" x14ac:dyDescent="0.3">
      <c r="A1031" s="299" t="s">
        <v>494</v>
      </c>
      <c r="B1031" s="300">
        <v>45</v>
      </c>
      <c r="C1031" s="299" t="s">
        <v>35</v>
      </c>
      <c r="D1031" s="299" t="s">
        <v>91</v>
      </c>
      <c r="E1031" s="301">
        <v>4038.7272727272725</v>
      </c>
      <c r="F1031" s="299" t="s">
        <v>77</v>
      </c>
    </row>
    <row r="1032" spans="1:6" x14ac:dyDescent="0.3">
      <c r="A1032" s="299" t="s">
        <v>494</v>
      </c>
      <c r="B1032" s="300">
        <v>45</v>
      </c>
      <c r="C1032" s="299" t="s">
        <v>35</v>
      </c>
      <c r="D1032" s="299" t="s">
        <v>92</v>
      </c>
      <c r="E1032" s="301">
        <v>587.5</v>
      </c>
      <c r="F1032" s="299" t="s">
        <v>187</v>
      </c>
    </row>
    <row r="1033" spans="1:6" x14ac:dyDescent="0.3">
      <c r="A1033" s="299" t="s">
        <v>494</v>
      </c>
      <c r="B1033" s="300">
        <v>45</v>
      </c>
      <c r="C1033" s="299" t="s">
        <v>35</v>
      </c>
      <c r="D1033" s="299" t="s">
        <v>92</v>
      </c>
      <c r="E1033" s="301">
        <v>390.04545454545456</v>
      </c>
      <c r="F1033" s="299" t="s">
        <v>79</v>
      </c>
    </row>
    <row r="1034" spans="1:6" x14ac:dyDescent="0.3">
      <c r="A1034" s="299" t="s">
        <v>494</v>
      </c>
      <c r="B1034" s="300">
        <v>45</v>
      </c>
      <c r="C1034" s="299" t="s">
        <v>35</v>
      </c>
      <c r="D1034" s="299" t="s">
        <v>92</v>
      </c>
      <c r="E1034" s="301">
        <v>333.4545454545455</v>
      </c>
      <c r="F1034" s="299" t="s">
        <v>78</v>
      </c>
    </row>
    <row r="1035" spans="1:6" x14ac:dyDescent="0.3">
      <c r="A1035" s="299" t="s">
        <v>494</v>
      </c>
      <c r="B1035" s="300">
        <v>45</v>
      </c>
      <c r="C1035" s="299" t="s">
        <v>35</v>
      </c>
      <c r="D1035" s="299" t="s">
        <v>92</v>
      </c>
      <c r="E1035" s="301">
        <v>9.9999999999999982</v>
      </c>
      <c r="F1035" s="299" t="s">
        <v>188</v>
      </c>
    </row>
    <row r="1036" spans="1:6" x14ac:dyDescent="0.3">
      <c r="A1036" s="299" t="s">
        <v>494</v>
      </c>
      <c r="B1036" s="300">
        <v>45</v>
      </c>
      <c r="C1036" s="299" t="s">
        <v>35</v>
      </c>
      <c r="D1036" s="299" t="s">
        <v>92</v>
      </c>
      <c r="E1036" s="301">
        <v>3102.5000000000005</v>
      </c>
      <c r="F1036" s="299" t="s">
        <v>77</v>
      </c>
    </row>
    <row r="1037" spans="1:6" x14ac:dyDescent="0.3">
      <c r="A1037" s="299" t="s">
        <v>494</v>
      </c>
      <c r="B1037" s="300">
        <v>45</v>
      </c>
      <c r="C1037" s="299" t="s">
        <v>89</v>
      </c>
      <c r="D1037" s="299" t="s">
        <v>91</v>
      </c>
      <c r="E1037" s="301">
        <v>1.9999999999999993</v>
      </c>
      <c r="F1037" s="299" t="s">
        <v>79</v>
      </c>
    </row>
    <row r="1038" spans="1:6" x14ac:dyDescent="0.3">
      <c r="A1038" s="299" t="s">
        <v>494</v>
      </c>
      <c r="B1038" s="300">
        <v>45</v>
      </c>
      <c r="C1038" s="299" t="s">
        <v>36</v>
      </c>
      <c r="D1038" s="299" t="s">
        <v>91</v>
      </c>
      <c r="E1038" s="301">
        <v>1857.045454545454</v>
      </c>
      <c r="F1038" s="299" t="s">
        <v>187</v>
      </c>
    </row>
    <row r="1039" spans="1:6" x14ac:dyDescent="0.3">
      <c r="A1039" s="299" t="s">
        <v>494</v>
      </c>
      <c r="B1039" s="300">
        <v>45</v>
      </c>
      <c r="C1039" s="299" t="s">
        <v>36</v>
      </c>
      <c r="D1039" s="299" t="s">
        <v>91</v>
      </c>
      <c r="E1039" s="301">
        <v>71.72727272727272</v>
      </c>
      <c r="F1039" s="299" t="s">
        <v>79</v>
      </c>
    </row>
    <row r="1040" spans="1:6" x14ac:dyDescent="0.3">
      <c r="A1040" s="299" t="s">
        <v>494</v>
      </c>
      <c r="B1040" s="300">
        <v>45</v>
      </c>
      <c r="C1040" s="299" t="s">
        <v>36</v>
      </c>
      <c r="D1040" s="299" t="s">
        <v>91</v>
      </c>
      <c r="E1040" s="301">
        <v>1423.9090909090908</v>
      </c>
      <c r="F1040" s="299" t="s">
        <v>78</v>
      </c>
    </row>
    <row r="1041" spans="1:6" x14ac:dyDescent="0.3">
      <c r="A1041" s="299" t="s">
        <v>494</v>
      </c>
      <c r="B1041" s="300">
        <v>45</v>
      </c>
      <c r="C1041" s="299" t="s">
        <v>36</v>
      </c>
      <c r="D1041" s="299" t="s">
        <v>91</v>
      </c>
      <c r="E1041" s="301">
        <v>9.9999999999999982</v>
      </c>
      <c r="F1041" s="299" t="s">
        <v>188</v>
      </c>
    </row>
    <row r="1042" spans="1:6" x14ac:dyDescent="0.3">
      <c r="A1042" s="299" t="s">
        <v>494</v>
      </c>
      <c r="B1042" s="300">
        <v>45</v>
      </c>
      <c r="C1042" s="299" t="s">
        <v>36</v>
      </c>
      <c r="D1042" s="299" t="s">
        <v>91</v>
      </c>
      <c r="E1042" s="301">
        <v>8046.409090909091</v>
      </c>
      <c r="F1042" s="299" t="s">
        <v>77</v>
      </c>
    </row>
    <row r="1043" spans="1:6" x14ac:dyDescent="0.3">
      <c r="A1043" s="299" t="s">
        <v>494</v>
      </c>
      <c r="B1043" s="300">
        <v>45</v>
      </c>
      <c r="C1043" s="299" t="s">
        <v>36</v>
      </c>
      <c r="D1043" s="299" t="s">
        <v>92</v>
      </c>
      <c r="E1043" s="301">
        <v>1118.7727272727273</v>
      </c>
      <c r="F1043" s="299" t="s">
        <v>187</v>
      </c>
    </row>
    <row r="1044" spans="1:6" x14ac:dyDescent="0.3">
      <c r="A1044" s="299" t="s">
        <v>494</v>
      </c>
      <c r="B1044" s="300">
        <v>45</v>
      </c>
      <c r="C1044" s="299" t="s">
        <v>36</v>
      </c>
      <c r="D1044" s="299" t="s">
        <v>92</v>
      </c>
      <c r="E1044" s="301">
        <v>8.7272727272727266</v>
      </c>
      <c r="F1044" s="299" t="s">
        <v>79</v>
      </c>
    </row>
    <row r="1045" spans="1:6" x14ac:dyDescent="0.3">
      <c r="A1045" s="299" t="s">
        <v>494</v>
      </c>
      <c r="B1045" s="300">
        <v>45</v>
      </c>
      <c r="C1045" s="299" t="s">
        <v>36</v>
      </c>
      <c r="D1045" s="299" t="s">
        <v>92</v>
      </c>
      <c r="E1045" s="301">
        <v>1082.3636363636363</v>
      </c>
      <c r="F1045" s="299" t="s">
        <v>78</v>
      </c>
    </row>
    <row r="1046" spans="1:6" x14ac:dyDescent="0.3">
      <c r="A1046" s="299" t="s">
        <v>494</v>
      </c>
      <c r="B1046" s="300">
        <v>45</v>
      </c>
      <c r="C1046" s="299" t="s">
        <v>36</v>
      </c>
      <c r="D1046" s="299" t="s">
        <v>92</v>
      </c>
      <c r="E1046" s="301">
        <v>7.0000000000000018</v>
      </c>
      <c r="F1046" s="299" t="s">
        <v>188</v>
      </c>
    </row>
    <row r="1047" spans="1:6" x14ac:dyDescent="0.3">
      <c r="A1047" s="299" t="s">
        <v>494</v>
      </c>
      <c r="B1047" s="300">
        <v>45</v>
      </c>
      <c r="C1047" s="299" t="s">
        <v>36</v>
      </c>
      <c r="D1047" s="299" t="s">
        <v>92</v>
      </c>
      <c r="E1047" s="301">
        <v>3995.9545454545455</v>
      </c>
      <c r="F1047" s="299" t="s">
        <v>77</v>
      </c>
    </row>
    <row r="1048" spans="1:6" x14ac:dyDescent="0.3">
      <c r="A1048" s="299" t="s">
        <v>494</v>
      </c>
      <c r="B1048" s="300">
        <v>46</v>
      </c>
      <c r="C1048" s="299" t="s">
        <v>35</v>
      </c>
      <c r="D1048" s="299" t="s">
        <v>91</v>
      </c>
      <c r="E1048" s="301">
        <v>6699.545454545455</v>
      </c>
      <c r="F1048" s="299" t="s">
        <v>187</v>
      </c>
    </row>
    <row r="1049" spans="1:6" x14ac:dyDescent="0.3">
      <c r="A1049" s="299" t="s">
        <v>494</v>
      </c>
      <c r="B1049" s="300">
        <v>46</v>
      </c>
      <c r="C1049" s="299" t="s">
        <v>35</v>
      </c>
      <c r="D1049" s="299" t="s">
        <v>91</v>
      </c>
      <c r="E1049" s="301">
        <v>10.136363636363637</v>
      </c>
      <c r="F1049" s="299" t="s">
        <v>80</v>
      </c>
    </row>
    <row r="1050" spans="1:6" x14ac:dyDescent="0.3">
      <c r="A1050" s="299" t="s">
        <v>494</v>
      </c>
      <c r="B1050" s="300">
        <v>46</v>
      </c>
      <c r="C1050" s="299" t="s">
        <v>35</v>
      </c>
      <c r="D1050" s="299" t="s">
        <v>91</v>
      </c>
      <c r="E1050" s="301">
        <v>5781.727272727273</v>
      </c>
      <c r="F1050" s="299" t="s">
        <v>79</v>
      </c>
    </row>
    <row r="1051" spans="1:6" x14ac:dyDescent="0.3">
      <c r="A1051" s="299" t="s">
        <v>494</v>
      </c>
      <c r="B1051" s="300">
        <v>46</v>
      </c>
      <c r="C1051" s="299" t="s">
        <v>35</v>
      </c>
      <c r="D1051" s="299" t="s">
        <v>91</v>
      </c>
      <c r="E1051" s="301">
        <v>643.27272727272725</v>
      </c>
      <c r="F1051" s="299" t="s">
        <v>78</v>
      </c>
    </row>
    <row r="1052" spans="1:6" x14ac:dyDescent="0.3">
      <c r="A1052" s="299" t="s">
        <v>494</v>
      </c>
      <c r="B1052" s="300">
        <v>46</v>
      </c>
      <c r="C1052" s="299" t="s">
        <v>35</v>
      </c>
      <c r="D1052" s="299" t="s">
        <v>91</v>
      </c>
      <c r="E1052" s="301">
        <v>13.81818181818182</v>
      </c>
      <c r="F1052" s="299" t="s">
        <v>188</v>
      </c>
    </row>
    <row r="1053" spans="1:6" x14ac:dyDescent="0.3">
      <c r="A1053" s="299" t="s">
        <v>494</v>
      </c>
      <c r="B1053" s="300">
        <v>46</v>
      </c>
      <c r="C1053" s="299" t="s">
        <v>35</v>
      </c>
      <c r="D1053" s="299" t="s">
        <v>91</v>
      </c>
      <c r="E1053" s="301">
        <v>25649.863636363636</v>
      </c>
      <c r="F1053" s="299" t="s">
        <v>77</v>
      </c>
    </row>
    <row r="1054" spans="1:6" x14ac:dyDescent="0.3">
      <c r="A1054" s="299" t="s">
        <v>494</v>
      </c>
      <c r="B1054" s="300">
        <v>46</v>
      </c>
      <c r="C1054" s="299" t="s">
        <v>35</v>
      </c>
      <c r="D1054" s="299" t="s">
        <v>92</v>
      </c>
      <c r="E1054" s="301">
        <v>4106.3181818181811</v>
      </c>
      <c r="F1054" s="299" t="s">
        <v>187</v>
      </c>
    </row>
    <row r="1055" spans="1:6" x14ac:dyDescent="0.3">
      <c r="A1055" s="299" t="s">
        <v>494</v>
      </c>
      <c r="B1055" s="300">
        <v>46</v>
      </c>
      <c r="C1055" s="299" t="s">
        <v>35</v>
      </c>
      <c r="D1055" s="299" t="s">
        <v>92</v>
      </c>
      <c r="E1055" s="301">
        <v>5.954545454545455</v>
      </c>
      <c r="F1055" s="299" t="s">
        <v>80</v>
      </c>
    </row>
    <row r="1056" spans="1:6" x14ac:dyDescent="0.3">
      <c r="A1056" s="299" t="s">
        <v>494</v>
      </c>
      <c r="B1056" s="300">
        <v>46</v>
      </c>
      <c r="C1056" s="299" t="s">
        <v>35</v>
      </c>
      <c r="D1056" s="299" t="s">
        <v>92</v>
      </c>
      <c r="E1056" s="301">
        <v>1626.2272727272725</v>
      </c>
      <c r="F1056" s="299" t="s">
        <v>79</v>
      </c>
    </row>
    <row r="1057" spans="1:6" x14ac:dyDescent="0.3">
      <c r="A1057" s="299" t="s">
        <v>494</v>
      </c>
      <c r="B1057" s="300">
        <v>46</v>
      </c>
      <c r="C1057" s="299" t="s">
        <v>35</v>
      </c>
      <c r="D1057" s="299" t="s">
        <v>92</v>
      </c>
      <c r="E1057" s="301">
        <v>1273.2727272727273</v>
      </c>
      <c r="F1057" s="299" t="s">
        <v>78</v>
      </c>
    </row>
    <row r="1058" spans="1:6" x14ac:dyDescent="0.3">
      <c r="A1058" s="299" t="s">
        <v>494</v>
      </c>
      <c r="B1058" s="300">
        <v>46</v>
      </c>
      <c r="C1058" s="299" t="s">
        <v>35</v>
      </c>
      <c r="D1058" s="299" t="s">
        <v>92</v>
      </c>
      <c r="E1058" s="301">
        <v>23.000000000000004</v>
      </c>
      <c r="F1058" s="299" t="s">
        <v>188</v>
      </c>
    </row>
    <row r="1059" spans="1:6" x14ac:dyDescent="0.3">
      <c r="A1059" s="299" t="s">
        <v>494</v>
      </c>
      <c r="B1059" s="300">
        <v>46</v>
      </c>
      <c r="C1059" s="299" t="s">
        <v>35</v>
      </c>
      <c r="D1059" s="299" t="s">
        <v>92</v>
      </c>
      <c r="E1059" s="301">
        <v>17785.090909090912</v>
      </c>
      <c r="F1059" s="299" t="s">
        <v>77</v>
      </c>
    </row>
    <row r="1060" spans="1:6" x14ac:dyDescent="0.3">
      <c r="A1060" s="299" t="s">
        <v>494</v>
      </c>
      <c r="B1060" s="300">
        <v>46</v>
      </c>
      <c r="C1060" s="299" t="s">
        <v>36</v>
      </c>
      <c r="D1060" s="299" t="s">
        <v>91</v>
      </c>
      <c r="E1060" s="301">
        <v>10308.954545454546</v>
      </c>
      <c r="F1060" s="299" t="s">
        <v>187</v>
      </c>
    </row>
    <row r="1061" spans="1:6" x14ac:dyDescent="0.3">
      <c r="A1061" s="299" t="s">
        <v>494</v>
      </c>
      <c r="B1061" s="300">
        <v>46</v>
      </c>
      <c r="C1061" s="299" t="s">
        <v>36</v>
      </c>
      <c r="D1061" s="299" t="s">
        <v>91</v>
      </c>
      <c r="E1061" s="301">
        <v>2.9999999999999982</v>
      </c>
      <c r="F1061" s="299" t="s">
        <v>81</v>
      </c>
    </row>
    <row r="1062" spans="1:6" x14ac:dyDescent="0.3">
      <c r="A1062" s="299" t="s">
        <v>494</v>
      </c>
      <c r="B1062" s="300">
        <v>46</v>
      </c>
      <c r="C1062" s="299" t="s">
        <v>36</v>
      </c>
      <c r="D1062" s="299" t="s">
        <v>91</v>
      </c>
      <c r="E1062" s="301">
        <v>44.590909090909086</v>
      </c>
      <c r="F1062" s="299" t="s">
        <v>80</v>
      </c>
    </row>
    <row r="1063" spans="1:6" x14ac:dyDescent="0.3">
      <c r="A1063" s="299" t="s">
        <v>494</v>
      </c>
      <c r="B1063" s="300">
        <v>46</v>
      </c>
      <c r="C1063" s="299" t="s">
        <v>36</v>
      </c>
      <c r="D1063" s="299" t="s">
        <v>91</v>
      </c>
      <c r="E1063" s="301">
        <v>370.54545454545467</v>
      </c>
      <c r="F1063" s="299" t="s">
        <v>79</v>
      </c>
    </row>
    <row r="1064" spans="1:6" x14ac:dyDescent="0.3">
      <c r="A1064" s="299" t="s">
        <v>494</v>
      </c>
      <c r="B1064" s="300">
        <v>46</v>
      </c>
      <c r="C1064" s="299" t="s">
        <v>36</v>
      </c>
      <c r="D1064" s="299" t="s">
        <v>91</v>
      </c>
      <c r="E1064" s="301">
        <v>9940.7272727272721</v>
      </c>
      <c r="F1064" s="299" t="s">
        <v>78</v>
      </c>
    </row>
    <row r="1065" spans="1:6" x14ac:dyDescent="0.3">
      <c r="A1065" s="299" t="s">
        <v>494</v>
      </c>
      <c r="B1065" s="300">
        <v>46</v>
      </c>
      <c r="C1065" s="299" t="s">
        <v>36</v>
      </c>
      <c r="D1065" s="299" t="s">
        <v>91</v>
      </c>
      <c r="E1065" s="301">
        <v>21.636363636363637</v>
      </c>
      <c r="F1065" s="299" t="s">
        <v>188</v>
      </c>
    </row>
    <row r="1066" spans="1:6" x14ac:dyDescent="0.3">
      <c r="A1066" s="299" t="s">
        <v>494</v>
      </c>
      <c r="B1066" s="300">
        <v>46</v>
      </c>
      <c r="C1066" s="299" t="s">
        <v>36</v>
      </c>
      <c r="D1066" s="299" t="s">
        <v>91</v>
      </c>
      <c r="E1066" s="301">
        <v>34980.13636363636</v>
      </c>
      <c r="F1066" s="299" t="s">
        <v>77</v>
      </c>
    </row>
    <row r="1067" spans="1:6" x14ac:dyDescent="0.3">
      <c r="A1067" s="299" t="s">
        <v>494</v>
      </c>
      <c r="B1067" s="300">
        <v>46</v>
      </c>
      <c r="C1067" s="299" t="s">
        <v>36</v>
      </c>
      <c r="D1067" s="299" t="s">
        <v>92</v>
      </c>
      <c r="E1067" s="301">
        <v>6945.954545454546</v>
      </c>
      <c r="F1067" s="299" t="s">
        <v>187</v>
      </c>
    </row>
    <row r="1068" spans="1:6" x14ac:dyDescent="0.3">
      <c r="A1068" s="299" t="s">
        <v>494</v>
      </c>
      <c r="B1068" s="300">
        <v>46</v>
      </c>
      <c r="C1068" s="299" t="s">
        <v>36</v>
      </c>
      <c r="D1068" s="299" t="s">
        <v>92</v>
      </c>
      <c r="E1068" s="301">
        <v>1.9999999999999993</v>
      </c>
      <c r="F1068" s="299" t="s">
        <v>81</v>
      </c>
    </row>
    <row r="1069" spans="1:6" x14ac:dyDescent="0.3">
      <c r="A1069" s="299" t="s">
        <v>494</v>
      </c>
      <c r="B1069" s="300">
        <v>46</v>
      </c>
      <c r="C1069" s="299" t="s">
        <v>36</v>
      </c>
      <c r="D1069" s="299" t="s">
        <v>92</v>
      </c>
      <c r="E1069" s="301">
        <v>30.090909090909086</v>
      </c>
      <c r="F1069" s="299" t="s">
        <v>80</v>
      </c>
    </row>
    <row r="1070" spans="1:6" x14ac:dyDescent="0.3">
      <c r="A1070" s="299" t="s">
        <v>494</v>
      </c>
      <c r="B1070" s="300">
        <v>46</v>
      </c>
      <c r="C1070" s="299" t="s">
        <v>36</v>
      </c>
      <c r="D1070" s="299" t="s">
        <v>92</v>
      </c>
      <c r="E1070" s="301">
        <v>40.590909090909101</v>
      </c>
      <c r="F1070" s="299" t="s">
        <v>79</v>
      </c>
    </row>
    <row r="1071" spans="1:6" x14ac:dyDescent="0.3">
      <c r="A1071" s="299" t="s">
        <v>494</v>
      </c>
      <c r="B1071" s="300">
        <v>46</v>
      </c>
      <c r="C1071" s="299" t="s">
        <v>36</v>
      </c>
      <c r="D1071" s="299" t="s">
        <v>92</v>
      </c>
      <c r="E1071" s="301">
        <v>2761.1363636363635</v>
      </c>
      <c r="F1071" s="299" t="s">
        <v>78</v>
      </c>
    </row>
    <row r="1072" spans="1:6" x14ac:dyDescent="0.3">
      <c r="A1072" s="299" t="s">
        <v>494</v>
      </c>
      <c r="B1072" s="300">
        <v>46</v>
      </c>
      <c r="C1072" s="299" t="s">
        <v>36</v>
      </c>
      <c r="D1072" s="299" t="s">
        <v>92</v>
      </c>
      <c r="E1072" s="301">
        <v>38.409090909090907</v>
      </c>
      <c r="F1072" s="299" t="s">
        <v>188</v>
      </c>
    </row>
    <row r="1073" spans="1:6" x14ac:dyDescent="0.3">
      <c r="A1073" s="299" t="s">
        <v>494</v>
      </c>
      <c r="B1073" s="300">
        <v>46</v>
      </c>
      <c r="C1073" s="299" t="s">
        <v>36</v>
      </c>
      <c r="D1073" s="299" t="s">
        <v>92</v>
      </c>
      <c r="E1073" s="301">
        <v>19403.590909090908</v>
      </c>
      <c r="F1073" s="299" t="s">
        <v>77</v>
      </c>
    </row>
    <row r="1074" spans="1:6" x14ac:dyDescent="0.3">
      <c r="A1074" s="299" t="s">
        <v>494</v>
      </c>
      <c r="B1074" s="300">
        <v>47</v>
      </c>
      <c r="C1074" s="299" t="s">
        <v>35</v>
      </c>
      <c r="D1074" s="299" t="s">
        <v>91</v>
      </c>
      <c r="E1074" s="301">
        <v>547.63636363636351</v>
      </c>
      <c r="F1074" s="299" t="s">
        <v>187</v>
      </c>
    </row>
    <row r="1075" spans="1:6" x14ac:dyDescent="0.3">
      <c r="A1075" s="299" t="s">
        <v>494</v>
      </c>
      <c r="B1075" s="300">
        <v>47</v>
      </c>
      <c r="C1075" s="299" t="s">
        <v>35</v>
      </c>
      <c r="D1075" s="299" t="s">
        <v>91</v>
      </c>
      <c r="E1075" s="301">
        <v>773.22727272727286</v>
      </c>
      <c r="F1075" s="299" t="s">
        <v>79</v>
      </c>
    </row>
    <row r="1076" spans="1:6" x14ac:dyDescent="0.3">
      <c r="A1076" s="299" t="s">
        <v>494</v>
      </c>
      <c r="B1076" s="300">
        <v>47</v>
      </c>
      <c r="C1076" s="299" t="s">
        <v>35</v>
      </c>
      <c r="D1076" s="299" t="s">
        <v>91</v>
      </c>
      <c r="E1076" s="301">
        <v>86.045454545454547</v>
      </c>
      <c r="F1076" s="299" t="s">
        <v>78</v>
      </c>
    </row>
    <row r="1077" spans="1:6" x14ac:dyDescent="0.3">
      <c r="A1077" s="299" t="s">
        <v>494</v>
      </c>
      <c r="B1077" s="300">
        <v>47</v>
      </c>
      <c r="C1077" s="299" t="s">
        <v>35</v>
      </c>
      <c r="D1077" s="299" t="s">
        <v>91</v>
      </c>
      <c r="E1077" s="301">
        <v>3174.863636363636</v>
      </c>
      <c r="F1077" s="299" t="s">
        <v>77</v>
      </c>
    </row>
    <row r="1078" spans="1:6" x14ac:dyDescent="0.3">
      <c r="A1078" s="299" t="s">
        <v>494</v>
      </c>
      <c r="B1078" s="300">
        <v>47</v>
      </c>
      <c r="C1078" s="299" t="s">
        <v>35</v>
      </c>
      <c r="D1078" s="299" t="s">
        <v>92</v>
      </c>
      <c r="E1078" s="301">
        <v>273.40909090909093</v>
      </c>
      <c r="F1078" s="299" t="s">
        <v>187</v>
      </c>
    </row>
    <row r="1079" spans="1:6" x14ac:dyDescent="0.3">
      <c r="A1079" s="299" t="s">
        <v>494</v>
      </c>
      <c r="B1079" s="300">
        <v>47</v>
      </c>
      <c r="C1079" s="299" t="s">
        <v>35</v>
      </c>
      <c r="D1079" s="299" t="s">
        <v>92</v>
      </c>
      <c r="E1079" s="301">
        <v>314.22727272727275</v>
      </c>
      <c r="F1079" s="299" t="s">
        <v>79</v>
      </c>
    </row>
    <row r="1080" spans="1:6" x14ac:dyDescent="0.3">
      <c r="A1080" s="299" t="s">
        <v>494</v>
      </c>
      <c r="B1080" s="300">
        <v>47</v>
      </c>
      <c r="C1080" s="299" t="s">
        <v>35</v>
      </c>
      <c r="D1080" s="299" t="s">
        <v>92</v>
      </c>
      <c r="E1080" s="301">
        <v>299.81818181818181</v>
      </c>
      <c r="F1080" s="299" t="s">
        <v>78</v>
      </c>
    </row>
    <row r="1081" spans="1:6" x14ac:dyDescent="0.3">
      <c r="A1081" s="299" t="s">
        <v>494</v>
      </c>
      <c r="B1081" s="300">
        <v>47</v>
      </c>
      <c r="C1081" s="299" t="s">
        <v>35</v>
      </c>
      <c r="D1081" s="299" t="s">
        <v>92</v>
      </c>
      <c r="E1081" s="301">
        <v>3.9999999999999987</v>
      </c>
      <c r="F1081" s="299" t="s">
        <v>188</v>
      </c>
    </row>
    <row r="1082" spans="1:6" x14ac:dyDescent="0.3">
      <c r="A1082" s="299" t="s">
        <v>494</v>
      </c>
      <c r="B1082" s="300">
        <v>47</v>
      </c>
      <c r="C1082" s="299" t="s">
        <v>35</v>
      </c>
      <c r="D1082" s="299" t="s">
        <v>92</v>
      </c>
      <c r="E1082" s="301">
        <v>2006.7727272727268</v>
      </c>
      <c r="F1082" s="299" t="s">
        <v>77</v>
      </c>
    </row>
    <row r="1083" spans="1:6" x14ac:dyDescent="0.3">
      <c r="A1083" s="299" t="s">
        <v>494</v>
      </c>
      <c r="B1083" s="300">
        <v>47</v>
      </c>
      <c r="C1083" s="299" t="s">
        <v>36</v>
      </c>
      <c r="D1083" s="299" t="s">
        <v>91</v>
      </c>
      <c r="E1083" s="301">
        <v>729.50000000000023</v>
      </c>
      <c r="F1083" s="299" t="s">
        <v>187</v>
      </c>
    </row>
    <row r="1084" spans="1:6" x14ac:dyDescent="0.3">
      <c r="A1084" s="299" t="s">
        <v>494</v>
      </c>
      <c r="B1084" s="300">
        <v>47</v>
      </c>
      <c r="C1084" s="299" t="s">
        <v>36</v>
      </c>
      <c r="D1084" s="299" t="s">
        <v>91</v>
      </c>
      <c r="E1084" s="301">
        <v>27.090909090909097</v>
      </c>
      <c r="F1084" s="299" t="s">
        <v>79</v>
      </c>
    </row>
    <row r="1085" spans="1:6" x14ac:dyDescent="0.3">
      <c r="A1085" s="299" t="s">
        <v>494</v>
      </c>
      <c r="B1085" s="300">
        <v>47</v>
      </c>
      <c r="C1085" s="299" t="s">
        <v>36</v>
      </c>
      <c r="D1085" s="299" t="s">
        <v>91</v>
      </c>
      <c r="E1085" s="301">
        <v>376.36363636363632</v>
      </c>
      <c r="F1085" s="299" t="s">
        <v>78</v>
      </c>
    </row>
    <row r="1086" spans="1:6" x14ac:dyDescent="0.3">
      <c r="A1086" s="299" t="s">
        <v>494</v>
      </c>
      <c r="B1086" s="300">
        <v>47</v>
      </c>
      <c r="C1086" s="299" t="s">
        <v>36</v>
      </c>
      <c r="D1086" s="299" t="s">
        <v>91</v>
      </c>
      <c r="E1086" s="301">
        <v>2.9999999999999982</v>
      </c>
      <c r="F1086" s="299" t="s">
        <v>188</v>
      </c>
    </row>
    <row r="1087" spans="1:6" x14ac:dyDescent="0.3">
      <c r="A1087" s="299" t="s">
        <v>494</v>
      </c>
      <c r="B1087" s="300">
        <v>47</v>
      </c>
      <c r="C1087" s="299" t="s">
        <v>36</v>
      </c>
      <c r="D1087" s="299" t="s">
        <v>91</v>
      </c>
      <c r="E1087" s="301">
        <v>4263.136363636364</v>
      </c>
      <c r="F1087" s="299" t="s">
        <v>77</v>
      </c>
    </row>
    <row r="1088" spans="1:6" x14ac:dyDescent="0.3">
      <c r="A1088" s="299" t="s">
        <v>494</v>
      </c>
      <c r="B1088" s="300">
        <v>47</v>
      </c>
      <c r="C1088" s="299" t="s">
        <v>36</v>
      </c>
      <c r="D1088" s="299" t="s">
        <v>92</v>
      </c>
      <c r="E1088" s="301">
        <v>419.31818181818176</v>
      </c>
      <c r="F1088" s="299" t="s">
        <v>187</v>
      </c>
    </row>
    <row r="1089" spans="1:6" x14ac:dyDescent="0.3">
      <c r="A1089" s="299" t="s">
        <v>494</v>
      </c>
      <c r="B1089" s="300">
        <v>47</v>
      </c>
      <c r="C1089" s="299" t="s">
        <v>36</v>
      </c>
      <c r="D1089" s="299" t="s">
        <v>92</v>
      </c>
      <c r="E1089" s="301">
        <v>5.3636363636363624</v>
      </c>
      <c r="F1089" s="299" t="s">
        <v>79</v>
      </c>
    </row>
    <row r="1090" spans="1:6" x14ac:dyDescent="0.3">
      <c r="A1090" s="299" t="s">
        <v>494</v>
      </c>
      <c r="B1090" s="300">
        <v>47</v>
      </c>
      <c r="C1090" s="299" t="s">
        <v>36</v>
      </c>
      <c r="D1090" s="299" t="s">
        <v>92</v>
      </c>
      <c r="E1090" s="301">
        <v>445.63636363636357</v>
      </c>
      <c r="F1090" s="299" t="s">
        <v>78</v>
      </c>
    </row>
    <row r="1091" spans="1:6" x14ac:dyDescent="0.3">
      <c r="A1091" s="299" t="s">
        <v>494</v>
      </c>
      <c r="B1091" s="300">
        <v>47</v>
      </c>
      <c r="C1091" s="299" t="s">
        <v>36</v>
      </c>
      <c r="D1091" s="299" t="s">
        <v>92</v>
      </c>
      <c r="E1091" s="301">
        <v>0.99999999999999967</v>
      </c>
      <c r="F1091" s="299" t="s">
        <v>188</v>
      </c>
    </row>
    <row r="1092" spans="1:6" x14ac:dyDescent="0.3">
      <c r="A1092" s="299" t="s">
        <v>494</v>
      </c>
      <c r="B1092" s="300">
        <v>47</v>
      </c>
      <c r="C1092" s="299" t="s">
        <v>36</v>
      </c>
      <c r="D1092" s="299" t="s">
        <v>92</v>
      </c>
      <c r="E1092" s="301">
        <v>2547.772727272727</v>
      </c>
      <c r="F1092" s="299" t="s">
        <v>77</v>
      </c>
    </row>
    <row r="1093" spans="1:6" x14ac:dyDescent="0.3">
      <c r="A1093" s="299" t="s">
        <v>494</v>
      </c>
      <c r="B1093" s="300">
        <v>48</v>
      </c>
      <c r="C1093" s="299" t="s">
        <v>35</v>
      </c>
      <c r="D1093" s="299" t="s">
        <v>91</v>
      </c>
      <c r="E1093" s="301">
        <v>1887.9090909090912</v>
      </c>
      <c r="F1093" s="299" t="s">
        <v>187</v>
      </c>
    </row>
    <row r="1094" spans="1:6" x14ac:dyDescent="0.3">
      <c r="A1094" s="299" t="s">
        <v>494</v>
      </c>
      <c r="B1094" s="300">
        <v>48</v>
      </c>
      <c r="C1094" s="299" t="s">
        <v>35</v>
      </c>
      <c r="D1094" s="299" t="s">
        <v>91</v>
      </c>
      <c r="E1094" s="301">
        <v>1.136363636363636</v>
      </c>
      <c r="F1094" s="299" t="s">
        <v>80</v>
      </c>
    </row>
    <row r="1095" spans="1:6" x14ac:dyDescent="0.3">
      <c r="A1095" s="299" t="s">
        <v>494</v>
      </c>
      <c r="B1095" s="300">
        <v>48</v>
      </c>
      <c r="C1095" s="299" t="s">
        <v>35</v>
      </c>
      <c r="D1095" s="299" t="s">
        <v>91</v>
      </c>
      <c r="E1095" s="301">
        <v>5629.045454545455</v>
      </c>
      <c r="F1095" s="299" t="s">
        <v>79</v>
      </c>
    </row>
    <row r="1096" spans="1:6" x14ac:dyDescent="0.3">
      <c r="A1096" s="299" t="s">
        <v>494</v>
      </c>
      <c r="B1096" s="300">
        <v>48</v>
      </c>
      <c r="C1096" s="299" t="s">
        <v>35</v>
      </c>
      <c r="D1096" s="299" t="s">
        <v>91</v>
      </c>
      <c r="E1096" s="301">
        <v>41.227272727272727</v>
      </c>
      <c r="F1096" s="299" t="s">
        <v>78</v>
      </c>
    </row>
    <row r="1097" spans="1:6" x14ac:dyDescent="0.3">
      <c r="A1097" s="299" t="s">
        <v>494</v>
      </c>
      <c r="B1097" s="300">
        <v>48</v>
      </c>
      <c r="C1097" s="299" t="s">
        <v>35</v>
      </c>
      <c r="D1097" s="299" t="s">
        <v>91</v>
      </c>
      <c r="E1097" s="301">
        <v>5.9999999999999964</v>
      </c>
      <c r="F1097" s="299" t="s">
        <v>188</v>
      </c>
    </row>
    <row r="1098" spans="1:6" x14ac:dyDescent="0.3">
      <c r="A1098" s="299" t="s">
        <v>494</v>
      </c>
      <c r="B1098" s="300">
        <v>48</v>
      </c>
      <c r="C1098" s="299" t="s">
        <v>35</v>
      </c>
      <c r="D1098" s="299" t="s">
        <v>91</v>
      </c>
      <c r="E1098" s="301">
        <v>8609.3636363636379</v>
      </c>
      <c r="F1098" s="299" t="s">
        <v>77</v>
      </c>
    </row>
    <row r="1099" spans="1:6" x14ac:dyDescent="0.3">
      <c r="A1099" s="299" t="s">
        <v>494</v>
      </c>
      <c r="B1099" s="300">
        <v>48</v>
      </c>
      <c r="C1099" s="299" t="s">
        <v>35</v>
      </c>
      <c r="D1099" s="299" t="s">
        <v>92</v>
      </c>
      <c r="E1099" s="301">
        <v>620.13636363636363</v>
      </c>
      <c r="F1099" s="299" t="s">
        <v>187</v>
      </c>
    </row>
    <row r="1100" spans="1:6" x14ac:dyDescent="0.3">
      <c r="A1100" s="299" t="s">
        <v>494</v>
      </c>
      <c r="B1100" s="300">
        <v>48</v>
      </c>
      <c r="C1100" s="299" t="s">
        <v>35</v>
      </c>
      <c r="D1100" s="299" t="s">
        <v>92</v>
      </c>
      <c r="E1100" s="301">
        <v>1.9999999999999993</v>
      </c>
      <c r="F1100" s="299" t="s">
        <v>80</v>
      </c>
    </row>
    <row r="1101" spans="1:6" x14ac:dyDescent="0.3">
      <c r="A1101" s="299" t="s">
        <v>494</v>
      </c>
      <c r="B1101" s="300">
        <v>48</v>
      </c>
      <c r="C1101" s="299" t="s">
        <v>35</v>
      </c>
      <c r="D1101" s="299" t="s">
        <v>92</v>
      </c>
      <c r="E1101" s="301">
        <v>918.68181818181824</v>
      </c>
      <c r="F1101" s="299" t="s">
        <v>79</v>
      </c>
    </row>
    <row r="1102" spans="1:6" x14ac:dyDescent="0.3">
      <c r="A1102" s="299" t="s">
        <v>494</v>
      </c>
      <c r="B1102" s="300">
        <v>48</v>
      </c>
      <c r="C1102" s="299" t="s">
        <v>35</v>
      </c>
      <c r="D1102" s="299" t="s">
        <v>92</v>
      </c>
      <c r="E1102" s="301">
        <v>3.9999999999999987</v>
      </c>
      <c r="F1102" s="299" t="s">
        <v>78</v>
      </c>
    </row>
    <row r="1103" spans="1:6" x14ac:dyDescent="0.3">
      <c r="A1103" s="299" t="s">
        <v>494</v>
      </c>
      <c r="B1103" s="300">
        <v>48</v>
      </c>
      <c r="C1103" s="299" t="s">
        <v>35</v>
      </c>
      <c r="D1103" s="299" t="s">
        <v>92</v>
      </c>
      <c r="E1103" s="301">
        <v>3.9999999999999987</v>
      </c>
      <c r="F1103" s="299" t="s">
        <v>188</v>
      </c>
    </row>
    <row r="1104" spans="1:6" x14ac:dyDescent="0.3">
      <c r="A1104" s="299" t="s">
        <v>494</v>
      </c>
      <c r="B1104" s="300">
        <v>48</v>
      </c>
      <c r="C1104" s="299" t="s">
        <v>35</v>
      </c>
      <c r="D1104" s="299" t="s">
        <v>92</v>
      </c>
      <c r="E1104" s="301">
        <v>2649.9090909090901</v>
      </c>
      <c r="F1104" s="299" t="s">
        <v>77</v>
      </c>
    </row>
    <row r="1105" spans="1:6" x14ac:dyDescent="0.3">
      <c r="A1105" s="299" t="s">
        <v>494</v>
      </c>
      <c r="B1105" s="300">
        <v>48</v>
      </c>
      <c r="C1105" s="299" t="s">
        <v>36</v>
      </c>
      <c r="D1105" s="299" t="s">
        <v>91</v>
      </c>
      <c r="E1105" s="301">
        <v>3577.090909090909</v>
      </c>
      <c r="F1105" s="299" t="s">
        <v>187</v>
      </c>
    </row>
    <row r="1106" spans="1:6" x14ac:dyDescent="0.3">
      <c r="A1106" s="299" t="s">
        <v>494</v>
      </c>
      <c r="B1106" s="300">
        <v>48</v>
      </c>
      <c r="C1106" s="299" t="s">
        <v>36</v>
      </c>
      <c r="D1106" s="299" t="s">
        <v>91</v>
      </c>
      <c r="E1106" s="301">
        <v>180</v>
      </c>
      <c r="F1106" s="299" t="s">
        <v>80</v>
      </c>
    </row>
    <row r="1107" spans="1:6" x14ac:dyDescent="0.3">
      <c r="A1107" s="299" t="s">
        <v>494</v>
      </c>
      <c r="B1107" s="300">
        <v>48</v>
      </c>
      <c r="C1107" s="299" t="s">
        <v>36</v>
      </c>
      <c r="D1107" s="299" t="s">
        <v>91</v>
      </c>
      <c r="E1107" s="301">
        <v>368.18181818181819</v>
      </c>
      <c r="F1107" s="299" t="s">
        <v>79</v>
      </c>
    </row>
    <row r="1108" spans="1:6" x14ac:dyDescent="0.3">
      <c r="A1108" s="299" t="s">
        <v>494</v>
      </c>
      <c r="B1108" s="300">
        <v>48</v>
      </c>
      <c r="C1108" s="299" t="s">
        <v>36</v>
      </c>
      <c r="D1108" s="299" t="s">
        <v>91</v>
      </c>
      <c r="E1108" s="301">
        <v>263.27272727272731</v>
      </c>
      <c r="F1108" s="299" t="s">
        <v>78</v>
      </c>
    </row>
    <row r="1109" spans="1:6" x14ac:dyDescent="0.3">
      <c r="A1109" s="299" t="s">
        <v>494</v>
      </c>
      <c r="B1109" s="300">
        <v>48</v>
      </c>
      <c r="C1109" s="299" t="s">
        <v>36</v>
      </c>
      <c r="D1109" s="299" t="s">
        <v>91</v>
      </c>
      <c r="E1109" s="301">
        <v>7.0000000000000018</v>
      </c>
      <c r="F1109" s="299" t="s">
        <v>188</v>
      </c>
    </row>
    <row r="1110" spans="1:6" x14ac:dyDescent="0.3">
      <c r="A1110" s="299" t="s">
        <v>494</v>
      </c>
      <c r="B1110" s="300">
        <v>48</v>
      </c>
      <c r="C1110" s="299" t="s">
        <v>36</v>
      </c>
      <c r="D1110" s="299" t="s">
        <v>91</v>
      </c>
      <c r="E1110" s="301">
        <v>13727.590909090912</v>
      </c>
      <c r="F1110" s="299" t="s">
        <v>77</v>
      </c>
    </row>
    <row r="1111" spans="1:6" x14ac:dyDescent="0.3">
      <c r="A1111" s="299" t="s">
        <v>494</v>
      </c>
      <c r="B1111" s="300">
        <v>48</v>
      </c>
      <c r="C1111" s="299" t="s">
        <v>36</v>
      </c>
      <c r="D1111" s="299" t="s">
        <v>92</v>
      </c>
      <c r="E1111" s="301">
        <v>1586.8636363636365</v>
      </c>
      <c r="F1111" s="299" t="s">
        <v>187</v>
      </c>
    </row>
    <row r="1112" spans="1:6" x14ac:dyDescent="0.3">
      <c r="A1112" s="299" t="s">
        <v>494</v>
      </c>
      <c r="B1112" s="300">
        <v>48</v>
      </c>
      <c r="C1112" s="299" t="s">
        <v>36</v>
      </c>
      <c r="D1112" s="299" t="s">
        <v>92</v>
      </c>
      <c r="E1112" s="301">
        <v>42.318181818181813</v>
      </c>
      <c r="F1112" s="299" t="s">
        <v>80</v>
      </c>
    </row>
    <row r="1113" spans="1:6" x14ac:dyDescent="0.3">
      <c r="A1113" s="299" t="s">
        <v>494</v>
      </c>
      <c r="B1113" s="300">
        <v>48</v>
      </c>
      <c r="C1113" s="299" t="s">
        <v>36</v>
      </c>
      <c r="D1113" s="299" t="s">
        <v>92</v>
      </c>
      <c r="E1113" s="301">
        <v>17.454545454545457</v>
      </c>
      <c r="F1113" s="299" t="s">
        <v>79</v>
      </c>
    </row>
    <row r="1114" spans="1:6" x14ac:dyDescent="0.3">
      <c r="A1114" s="299" t="s">
        <v>494</v>
      </c>
      <c r="B1114" s="300">
        <v>48</v>
      </c>
      <c r="C1114" s="299" t="s">
        <v>36</v>
      </c>
      <c r="D1114" s="299" t="s">
        <v>92</v>
      </c>
      <c r="E1114" s="301">
        <v>57.818181818181792</v>
      </c>
      <c r="F1114" s="299" t="s">
        <v>78</v>
      </c>
    </row>
    <row r="1115" spans="1:6" x14ac:dyDescent="0.3">
      <c r="A1115" s="299" t="s">
        <v>494</v>
      </c>
      <c r="B1115" s="300">
        <v>48</v>
      </c>
      <c r="C1115" s="299" t="s">
        <v>36</v>
      </c>
      <c r="D1115" s="299" t="s">
        <v>92</v>
      </c>
      <c r="E1115" s="301">
        <v>1.9999999999999993</v>
      </c>
      <c r="F1115" s="299" t="s">
        <v>188</v>
      </c>
    </row>
    <row r="1116" spans="1:6" x14ac:dyDescent="0.3">
      <c r="A1116" s="299" t="s">
        <v>494</v>
      </c>
      <c r="B1116" s="300">
        <v>48</v>
      </c>
      <c r="C1116" s="299" t="s">
        <v>36</v>
      </c>
      <c r="D1116" s="299" t="s">
        <v>92</v>
      </c>
      <c r="E1116" s="301">
        <v>3554.0000000000005</v>
      </c>
      <c r="F1116" s="299" t="s">
        <v>77</v>
      </c>
    </row>
    <row r="1117" spans="1:6" x14ac:dyDescent="0.3">
      <c r="A1117" s="299" t="s">
        <v>494</v>
      </c>
      <c r="B1117" s="300">
        <v>49</v>
      </c>
      <c r="C1117" s="299" t="s">
        <v>35</v>
      </c>
      <c r="D1117" s="299" t="s">
        <v>91</v>
      </c>
      <c r="E1117" s="301">
        <v>129.22727272727269</v>
      </c>
      <c r="F1117" s="299" t="s">
        <v>187</v>
      </c>
    </row>
    <row r="1118" spans="1:6" x14ac:dyDescent="0.3">
      <c r="A1118" s="299" t="s">
        <v>494</v>
      </c>
      <c r="B1118" s="300">
        <v>49</v>
      </c>
      <c r="C1118" s="299" t="s">
        <v>35</v>
      </c>
      <c r="D1118" s="299" t="s">
        <v>91</v>
      </c>
      <c r="E1118" s="301">
        <v>110.50000000000001</v>
      </c>
      <c r="F1118" s="299" t="s">
        <v>79</v>
      </c>
    </row>
    <row r="1119" spans="1:6" x14ac:dyDescent="0.3">
      <c r="A1119" s="299" t="s">
        <v>494</v>
      </c>
      <c r="B1119" s="300">
        <v>49</v>
      </c>
      <c r="C1119" s="299" t="s">
        <v>35</v>
      </c>
      <c r="D1119" s="299" t="s">
        <v>91</v>
      </c>
      <c r="E1119" s="301">
        <v>18.454545454545457</v>
      </c>
      <c r="F1119" s="299" t="s">
        <v>78</v>
      </c>
    </row>
    <row r="1120" spans="1:6" x14ac:dyDescent="0.3">
      <c r="A1120" s="299" t="s">
        <v>494</v>
      </c>
      <c r="B1120" s="300">
        <v>49</v>
      </c>
      <c r="C1120" s="299" t="s">
        <v>35</v>
      </c>
      <c r="D1120" s="299" t="s">
        <v>91</v>
      </c>
      <c r="E1120" s="301">
        <v>1.9999999999999993</v>
      </c>
      <c r="F1120" s="299" t="s">
        <v>188</v>
      </c>
    </row>
    <row r="1121" spans="1:6" x14ac:dyDescent="0.3">
      <c r="A1121" s="299" t="s">
        <v>494</v>
      </c>
      <c r="B1121" s="300">
        <v>49</v>
      </c>
      <c r="C1121" s="299" t="s">
        <v>35</v>
      </c>
      <c r="D1121" s="299" t="s">
        <v>91</v>
      </c>
      <c r="E1121" s="301">
        <v>578.13636363636363</v>
      </c>
      <c r="F1121" s="299" t="s">
        <v>77</v>
      </c>
    </row>
    <row r="1122" spans="1:6" x14ac:dyDescent="0.3">
      <c r="A1122" s="299" t="s">
        <v>494</v>
      </c>
      <c r="B1122" s="300">
        <v>49</v>
      </c>
      <c r="C1122" s="299" t="s">
        <v>35</v>
      </c>
      <c r="D1122" s="299" t="s">
        <v>92</v>
      </c>
      <c r="E1122" s="301">
        <v>80.136363636363654</v>
      </c>
      <c r="F1122" s="299" t="s">
        <v>187</v>
      </c>
    </row>
    <row r="1123" spans="1:6" x14ac:dyDescent="0.3">
      <c r="A1123" s="299" t="s">
        <v>494</v>
      </c>
      <c r="B1123" s="300">
        <v>49</v>
      </c>
      <c r="C1123" s="299" t="s">
        <v>35</v>
      </c>
      <c r="D1123" s="299" t="s">
        <v>92</v>
      </c>
      <c r="E1123" s="301">
        <v>40.63636363636364</v>
      </c>
      <c r="F1123" s="299" t="s">
        <v>79</v>
      </c>
    </row>
    <row r="1124" spans="1:6" x14ac:dyDescent="0.3">
      <c r="A1124" s="299" t="s">
        <v>494</v>
      </c>
      <c r="B1124" s="300">
        <v>49</v>
      </c>
      <c r="C1124" s="299" t="s">
        <v>35</v>
      </c>
      <c r="D1124" s="299" t="s">
        <v>92</v>
      </c>
      <c r="E1124" s="301">
        <v>64.000000000000014</v>
      </c>
      <c r="F1124" s="299" t="s">
        <v>78</v>
      </c>
    </row>
    <row r="1125" spans="1:6" x14ac:dyDescent="0.3">
      <c r="A1125" s="299" t="s">
        <v>494</v>
      </c>
      <c r="B1125" s="300">
        <v>49</v>
      </c>
      <c r="C1125" s="299" t="s">
        <v>35</v>
      </c>
      <c r="D1125" s="299" t="s">
        <v>92</v>
      </c>
      <c r="E1125" s="301">
        <v>9.9999999999999982</v>
      </c>
      <c r="F1125" s="299" t="s">
        <v>188</v>
      </c>
    </row>
    <row r="1126" spans="1:6" x14ac:dyDescent="0.3">
      <c r="A1126" s="299" t="s">
        <v>494</v>
      </c>
      <c r="B1126" s="300">
        <v>49</v>
      </c>
      <c r="C1126" s="299" t="s">
        <v>35</v>
      </c>
      <c r="D1126" s="299" t="s">
        <v>92</v>
      </c>
      <c r="E1126" s="301">
        <v>483.0454545454545</v>
      </c>
      <c r="F1126" s="299" t="s">
        <v>77</v>
      </c>
    </row>
    <row r="1127" spans="1:6" x14ac:dyDescent="0.3">
      <c r="A1127" s="299" t="s">
        <v>494</v>
      </c>
      <c r="B1127" s="300">
        <v>49</v>
      </c>
      <c r="C1127" s="299" t="s">
        <v>36</v>
      </c>
      <c r="D1127" s="299" t="s">
        <v>91</v>
      </c>
      <c r="E1127" s="301">
        <v>129.99999999999997</v>
      </c>
      <c r="F1127" s="299" t="s">
        <v>187</v>
      </c>
    </row>
    <row r="1128" spans="1:6" x14ac:dyDescent="0.3">
      <c r="A1128" s="299" t="s">
        <v>494</v>
      </c>
      <c r="B1128" s="300">
        <v>49</v>
      </c>
      <c r="C1128" s="299" t="s">
        <v>36</v>
      </c>
      <c r="D1128" s="299" t="s">
        <v>91</v>
      </c>
      <c r="E1128" s="301">
        <v>4.9999999999999991</v>
      </c>
      <c r="F1128" s="299" t="s">
        <v>79</v>
      </c>
    </row>
    <row r="1129" spans="1:6" x14ac:dyDescent="0.3">
      <c r="A1129" s="299" t="s">
        <v>494</v>
      </c>
      <c r="B1129" s="300">
        <v>49</v>
      </c>
      <c r="C1129" s="299" t="s">
        <v>36</v>
      </c>
      <c r="D1129" s="299" t="s">
        <v>91</v>
      </c>
      <c r="E1129" s="301">
        <v>208.68181818181819</v>
      </c>
      <c r="F1129" s="299" t="s">
        <v>78</v>
      </c>
    </row>
    <row r="1130" spans="1:6" x14ac:dyDescent="0.3">
      <c r="A1130" s="299" t="s">
        <v>494</v>
      </c>
      <c r="B1130" s="300">
        <v>49</v>
      </c>
      <c r="C1130" s="299" t="s">
        <v>36</v>
      </c>
      <c r="D1130" s="299" t="s">
        <v>91</v>
      </c>
      <c r="E1130" s="301">
        <v>1.9999999999999993</v>
      </c>
      <c r="F1130" s="299" t="s">
        <v>188</v>
      </c>
    </row>
    <row r="1131" spans="1:6" x14ac:dyDescent="0.3">
      <c r="A1131" s="299" t="s">
        <v>494</v>
      </c>
      <c r="B1131" s="300">
        <v>49</v>
      </c>
      <c r="C1131" s="299" t="s">
        <v>36</v>
      </c>
      <c r="D1131" s="299" t="s">
        <v>91</v>
      </c>
      <c r="E1131" s="301">
        <v>738.81818181818187</v>
      </c>
      <c r="F1131" s="299" t="s">
        <v>77</v>
      </c>
    </row>
    <row r="1132" spans="1:6" x14ac:dyDescent="0.3">
      <c r="A1132" s="299" t="s">
        <v>494</v>
      </c>
      <c r="B1132" s="300">
        <v>49</v>
      </c>
      <c r="C1132" s="299" t="s">
        <v>36</v>
      </c>
      <c r="D1132" s="299" t="s">
        <v>92</v>
      </c>
      <c r="E1132" s="301">
        <v>114.04545454545459</v>
      </c>
      <c r="F1132" s="299" t="s">
        <v>187</v>
      </c>
    </row>
    <row r="1133" spans="1:6" x14ac:dyDescent="0.3">
      <c r="A1133" s="299" t="s">
        <v>494</v>
      </c>
      <c r="B1133" s="300">
        <v>49</v>
      </c>
      <c r="C1133" s="299" t="s">
        <v>36</v>
      </c>
      <c r="D1133" s="299" t="s">
        <v>92</v>
      </c>
      <c r="E1133" s="301">
        <v>2.9999999999999982</v>
      </c>
      <c r="F1133" s="299" t="s">
        <v>79</v>
      </c>
    </row>
    <row r="1134" spans="1:6" x14ac:dyDescent="0.3">
      <c r="A1134" s="299" t="s">
        <v>494</v>
      </c>
      <c r="B1134" s="300">
        <v>49</v>
      </c>
      <c r="C1134" s="299" t="s">
        <v>36</v>
      </c>
      <c r="D1134" s="299" t="s">
        <v>92</v>
      </c>
      <c r="E1134" s="301">
        <v>151.50000000000003</v>
      </c>
      <c r="F1134" s="299" t="s">
        <v>78</v>
      </c>
    </row>
    <row r="1135" spans="1:6" x14ac:dyDescent="0.3">
      <c r="A1135" s="299" t="s">
        <v>494</v>
      </c>
      <c r="B1135" s="300">
        <v>49</v>
      </c>
      <c r="C1135" s="299" t="s">
        <v>36</v>
      </c>
      <c r="D1135" s="299" t="s">
        <v>92</v>
      </c>
      <c r="E1135" s="301">
        <v>2.9999999999999982</v>
      </c>
      <c r="F1135" s="299" t="s">
        <v>188</v>
      </c>
    </row>
    <row r="1136" spans="1:6" x14ac:dyDescent="0.3">
      <c r="A1136" s="299" t="s">
        <v>494</v>
      </c>
      <c r="B1136" s="300">
        <v>49</v>
      </c>
      <c r="C1136" s="299" t="s">
        <v>36</v>
      </c>
      <c r="D1136" s="299" t="s">
        <v>92</v>
      </c>
      <c r="E1136" s="301">
        <v>483.04545454545456</v>
      </c>
      <c r="F1136" s="299" t="s">
        <v>77</v>
      </c>
    </row>
    <row r="1137" spans="1:6" x14ac:dyDescent="0.3">
      <c r="A1137" s="299" t="s">
        <v>494</v>
      </c>
      <c r="B1137" s="300">
        <v>50</v>
      </c>
      <c r="C1137" s="299" t="s">
        <v>35</v>
      </c>
      <c r="D1137" s="299" t="s">
        <v>91</v>
      </c>
      <c r="E1137" s="301">
        <v>2012.1818181818182</v>
      </c>
      <c r="F1137" s="299" t="s">
        <v>187</v>
      </c>
    </row>
    <row r="1138" spans="1:6" x14ac:dyDescent="0.3">
      <c r="A1138" s="299" t="s">
        <v>494</v>
      </c>
      <c r="B1138" s="300">
        <v>50</v>
      </c>
      <c r="C1138" s="299" t="s">
        <v>35</v>
      </c>
      <c r="D1138" s="299" t="s">
        <v>91</v>
      </c>
      <c r="E1138" s="301">
        <v>2933.181818181818</v>
      </c>
      <c r="F1138" s="299" t="s">
        <v>79</v>
      </c>
    </row>
    <row r="1139" spans="1:6" x14ac:dyDescent="0.3">
      <c r="A1139" s="299" t="s">
        <v>494</v>
      </c>
      <c r="B1139" s="300">
        <v>50</v>
      </c>
      <c r="C1139" s="299" t="s">
        <v>35</v>
      </c>
      <c r="D1139" s="299" t="s">
        <v>91</v>
      </c>
      <c r="E1139" s="301">
        <v>208.63636363636363</v>
      </c>
      <c r="F1139" s="299" t="s">
        <v>78</v>
      </c>
    </row>
    <row r="1140" spans="1:6" x14ac:dyDescent="0.3">
      <c r="A1140" s="299" t="s">
        <v>494</v>
      </c>
      <c r="B1140" s="300">
        <v>50</v>
      </c>
      <c r="C1140" s="299" t="s">
        <v>35</v>
      </c>
      <c r="D1140" s="299" t="s">
        <v>91</v>
      </c>
      <c r="E1140" s="301">
        <v>2.9999999999999982</v>
      </c>
      <c r="F1140" s="299" t="s">
        <v>188</v>
      </c>
    </row>
    <row r="1141" spans="1:6" x14ac:dyDescent="0.3">
      <c r="A1141" s="299" t="s">
        <v>494</v>
      </c>
      <c r="B1141" s="300">
        <v>50</v>
      </c>
      <c r="C1141" s="299" t="s">
        <v>35</v>
      </c>
      <c r="D1141" s="299" t="s">
        <v>91</v>
      </c>
      <c r="E1141" s="301">
        <v>11252.545454545454</v>
      </c>
      <c r="F1141" s="299" t="s">
        <v>77</v>
      </c>
    </row>
    <row r="1142" spans="1:6" x14ac:dyDescent="0.3">
      <c r="A1142" s="299" t="s">
        <v>494</v>
      </c>
      <c r="B1142" s="300">
        <v>50</v>
      </c>
      <c r="C1142" s="299" t="s">
        <v>35</v>
      </c>
      <c r="D1142" s="299" t="s">
        <v>92</v>
      </c>
      <c r="E1142" s="301">
        <v>1158.4090909090908</v>
      </c>
      <c r="F1142" s="299" t="s">
        <v>187</v>
      </c>
    </row>
    <row r="1143" spans="1:6" x14ac:dyDescent="0.3">
      <c r="A1143" s="299" t="s">
        <v>494</v>
      </c>
      <c r="B1143" s="300">
        <v>50</v>
      </c>
      <c r="C1143" s="299" t="s">
        <v>35</v>
      </c>
      <c r="D1143" s="299" t="s">
        <v>92</v>
      </c>
      <c r="E1143" s="301">
        <v>1749.9090909090908</v>
      </c>
      <c r="F1143" s="299" t="s">
        <v>79</v>
      </c>
    </row>
    <row r="1144" spans="1:6" x14ac:dyDescent="0.3">
      <c r="A1144" s="299" t="s">
        <v>494</v>
      </c>
      <c r="B1144" s="300">
        <v>50</v>
      </c>
      <c r="C1144" s="299" t="s">
        <v>35</v>
      </c>
      <c r="D1144" s="299" t="s">
        <v>92</v>
      </c>
      <c r="E1144" s="301">
        <v>570.81818181818187</v>
      </c>
      <c r="F1144" s="299" t="s">
        <v>78</v>
      </c>
    </row>
    <row r="1145" spans="1:6" x14ac:dyDescent="0.3">
      <c r="A1145" s="299" t="s">
        <v>494</v>
      </c>
      <c r="B1145" s="300">
        <v>50</v>
      </c>
      <c r="C1145" s="299" t="s">
        <v>35</v>
      </c>
      <c r="D1145" s="299" t="s">
        <v>92</v>
      </c>
      <c r="E1145" s="301">
        <v>11</v>
      </c>
      <c r="F1145" s="299" t="s">
        <v>188</v>
      </c>
    </row>
    <row r="1146" spans="1:6" x14ac:dyDescent="0.3">
      <c r="A1146" s="299" t="s">
        <v>494</v>
      </c>
      <c r="B1146" s="300">
        <v>50</v>
      </c>
      <c r="C1146" s="299" t="s">
        <v>35</v>
      </c>
      <c r="D1146" s="299" t="s">
        <v>92</v>
      </c>
      <c r="E1146" s="301">
        <v>8832.136363636364</v>
      </c>
      <c r="F1146" s="299" t="s">
        <v>77</v>
      </c>
    </row>
    <row r="1147" spans="1:6" x14ac:dyDescent="0.3">
      <c r="A1147" s="299" t="s">
        <v>494</v>
      </c>
      <c r="B1147" s="300">
        <v>50</v>
      </c>
      <c r="C1147" s="299" t="s">
        <v>89</v>
      </c>
      <c r="D1147" s="299" t="s">
        <v>91</v>
      </c>
      <c r="E1147" s="301">
        <v>11.045454545454545</v>
      </c>
      <c r="F1147" s="299" t="s">
        <v>79</v>
      </c>
    </row>
    <row r="1148" spans="1:6" x14ac:dyDescent="0.3">
      <c r="A1148" s="299" t="s">
        <v>494</v>
      </c>
      <c r="B1148" s="300">
        <v>50</v>
      </c>
      <c r="C1148" s="299" t="s">
        <v>36</v>
      </c>
      <c r="D1148" s="299" t="s">
        <v>91</v>
      </c>
      <c r="E1148" s="301">
        <v>3003.4545454545455</v>
      </c>
      <c r="F1148" s="299" t="s">
        <v>187</v>
      </c>
    </row>
    <row r="1149" spans="1:6" x14ac:dyDescent="0.3">
      <c r="A1149" s="299" t="s">
        <v>494</v>
      </c>
      <c r="B1149" s="300">
        <v>50</v>
      </c>
      <c r="C1149" s="299" t="s">
        <v>36</v>
      </c>
      <c r="D1149" s="299" t="s">
        <v>91</v>
      </c>
      <c r="E1149" s="301">
        <v>155.90909090909093</v>
      </c>
      <c r="F1149" s="299" t="s">
        <v>79</v>
      </c>
    </row>
    <row r="1150" spans="1:6" x14ac:dyDescent="0.3">
      <c r="A1150" s="299" t="s">
        <v>494</v>
      </c>
      <c r="B1150" s="300">
        <v>50</v>
      </c>
      <c r="C1150" s="299" t="s">
        <v>36</v>
      </c>
      <c r="D1150" s="299" t="s">
        <v>91</v>
      </c>
      <c r="E1150" s="301">
        <v>2132.5</v>
      </c>
      <c r="F1150" s="299" t="s">
        <v>78</v>
      </c>
    </row>
    <row r="1151" spans="1:6" x14ac:dyDescent="0.3">
      <c r="A1151" s="299" t="s">
        <v>494</v>
      </c>
      <c r="B1151" s="300">
        <v>50</v>
      </c>
      <c r="C1151" s="299" t="s">
        <v>36</v>
      </c>
      <c r="D1151" s="299" t="s">
        <v>91</v>
      </c>
      <c r="E1151" s="301">
        <v>11.999999999999993</v>
      </c>
      <c r="F1151" s="299" t="s">
        <v>188</v>
      </c>
    </row>
    <row r="1152" spans="1:6" x14ac:dyDescent="0.3">
      <c r="A1152" s="299" t="s">
        <v>494</v>
      </c>
      <c r="B1152" s="300">
        <v>50</v>
      </c>
      <c r="C1152" s="299" t="s">
        <v>36</v>
      </c>
      <c r="D1152" s="299" t="s">
        <v>91</v>
      </c>
      <c r="E1152" s="301">
        <v>17329.590909090912</v>
      </c>
      <c r="F1152" s="299" t="s">
        <v>77</v>
      </c>
    </row>
    <row r="1153" spans="1:6" x14ac:dyDescent="0.3">
      <c r="A1153" s="299" t="s">
        <v>494</v>
      </c>
      <c r="B1153" s="300">
        <v>50</v>
      </c>
      <c r="C1153" s="299" t="s">
        <v>36</v>
      </c>
      <c r="D1153" s="299" t="s">
        <v>92</v>
      </c>
      <c r="E1153" s="301">
        <v>2308.3181818181815</v>
      </c>
      <c r="F1153" s="299" t="s">
        <v>187</v>
      </c>
    </row>
    <row r="1154" spans="1:6" x14ac:dyDescent="0.3">
      <c r="A1154" s="299" t="s">
        <v>494</v>
      </c>
      <c r="B1154" s="300">
        <v>50</v>
      </c>
      <c r="C1154" s="299" t="s">
        <v>36</v>
      </c>
      <c r="D1154" s="299" t="s">
        <v>92</v>
      </c>
      <c r="E1154" s="301">
        <v>23.000000000000004</v>
      </c>
      <c r="F1154" s="299" t="s">
        <v>79</v>
      </c>
    </row>
    <row r="1155" spans="1:6" x14ac:dyDescent="0.3">
      <c r="A1155" s="299" t="s">
        <v>494</v>
      </c>
      <c r="B1155" s="300">
        <v>50</v>
      </c>
      <c r="C1155" s="299" t="s">
        <v>36</v>
      </c>
      <c r="D1155" s="299" t="s">
        <v>92</v>
      </c>
      <c r="E1155" s="301">
        <v>1164.681818181818</v>
      </c>
      <c r="F1155" s="299" t="s">
        <v>78</v>
      </c>
    </row>
    <row r="1156" spans="1:6" x14ac:dyDescent="0.3">
      <c r="A1156" s="299" t="s">
        <v>494</v>
      </c>
      <c r="B1156" s="300">
        <v>50</v>
      </c>
      <c r="C1156" s="299" t="s">
        <v>36</v>
      </c>
      <c r="D1156" s="299" t="s">
        <v>92</v>
      </c>
      <c r="E1156" s="301">
        <v>7.9999999999999973</v>
      </c>
      <c r="F1156" s="299" t="s">
        <v>188</v>
      </c>
    </row>
    <row r="1157" spans="1:6" x14ac:dyDescent="0.3">
      <c r="A1157" s="299" t="s">
        <v>494</v>
      </c>
      <c r="B1157" s="300">
        <v>50</v>
      </c>
      <c r="C1157" s="299" t="s">
        <v>36</v>
      </c>
      <c r="D1157" s="299" t="s">
        <v>92</v>
      </c>
      <c r="E1157" s="301">
        <v>10209.81818181818</v>
      </c>
      <c r="F1157" s="299" t="s">
        <v>77</v>
      </c>
    </row>
    <row r="1158" spans="1:6" x14ac:dyDescent="0.3">
      <c r="A1158" s="299" t="s">
        <v>494</v>
      </c>
      <c r="B1158" s="300">
        <v>51</v>
      </c>
      <c r="C1158" s="299" t="s">
        <v>35</v>
      </c>
      <c r="D1158" s="299" t="s">
        <v>91</v>
      </c>
      <c r="E1158" s="301">
        <v>67.27272727272728</v>
      </c>
      <c r="F1158" s="299" t="s">
        <v>187</v>
      </c>
    </row>
    <row r="1159" spans="1:6" x14ac:dyDescent="0.3">
      <c r="A1159" s="299" t="s">
        <v>494</v>
      </c>
      <c r="B1159" s="300">
        <v>51</v>
      </c>
      <c r="C1159" s="299" t="s">
        <v>35</v>
      </c>
      <c r="D1159" s="299" t="s">
        <v>91</v>
      </c>
      <c r="E1159" s="301">
        <v>741.00000000000011</v>
      </c>
      <c r="F1159" s="299" t="s">
        <v>79</v>
      </c>
    </row>
    <row r="1160" spans="1:6" x14ac:dyDescent="0.3">
      <c r="A1160" s="299" t="s">
        <v>494</v>
      </c>
      <c r="B1160" s="300">
        <v>51</v>
      </c>
      <c r="C1160" s="299" t="s">
        <v>35</v>
      </c>
      <c r="D1160" s="299" t="s">
        <v>91</v>
      </c>
      <c r="E1160" s="301">
        <v>400.5</v>
      </c>
      <c r="F1160" s="299" t="s">
        <v>77</v>
      </c>
    </row>
    <row r="1161" spans="1:6" x14ac:dyDescent="0.3">
      <c r="A1161" s="299" t="s">
        <v>494</v>
      </c>
      <c r="B1161" s="300">
        <v>51</v>
      </c>
      <c r="C1161" s="299" t="s">
        <v>35</v>
      </c>
      <c r="D1161" s="299" t="s">
        <v>92</v>
      </c>
      <c r="E1161" s="301">
        <v>6.9090909090909101</v>
      </c>
      <c r="F1161" s="299" t="s">
        <v>187</v>
      </c>
    </row>
    <row r="1162" spans="1:6" x14ac:dyDescent="0.3">
      <c r="A1162" s="299" t="s">
        <v>494</v>
      </c>
      <c r="B1162" s="300">
        <v>51</v>
      </c>
      <c r="C1162" s="299" t="s">
        <v>35</v>
      </c>
      <c r="D1162" s="299" t="s">
        <v>92</v>
      </c>
      <c r="E1162" s="301">
        <v>28.227272727272723</v>
      </c>
      <c r="F1162" s="299" t="s">
        <v>77</v>
      </c>
    </row>
    <row r="1163" spans="1:6" x14ac:dyDescent="0.3">
      <c r="A1163" s="299" t="s">
        <v>494</v>
      </c>
      <c r="B1163" s="300">
        <v>51</v>
      </c>
      <c r="C1163" s="299" t="s">
        <v>36</v>
      </c>
      <c r="D1163" s="299" t="s">
        <v>91</v>
      </c>
      <c r="E1163" s="301">
        <v>191.90909090909088</v>
      </c>
      <c r="F1163" s="299" t="s">
        <v>187</v>
      </c>
    </row>
    <row r="1164" spans="1:6" x14ac:dyDescent="0.3">
      <c r="A1164" s="299" t="s">
        <v>494</v>
      </c>
      <c r="B1164" s="300">
        <v>51</v>
      </c>
      <c r="C1164" s="299" t="s">
        <v>36</v>
      </c>
      <c r="D1164" s="299" t="s">
        <v>91</v>
      </c>
      <c r="E1164" s="301">
        <v>7.0000000000000018</v>
      </c>
      <c r="F1164" s="299" t="s">
        <v>80</v>
      </c>
    </row>
    <row r="1165" spans="1:6" x14ac:dyDescent="0.3">
      <c r="A1165" s="299" t="s">
        <v>494</v>
      </c>
      <c r="B1165" s="300">
        <v>51</v>
      </c>
      <c r="C1165" s="299" t="s">
        <v>36</v>
      </c>
      <c r="D1165" s="299" t="s">
        <v>91</v>
      </c>
      <c r="E1165" s="301">
        <v>37.954545454545446</v>
      </c>
      <c r="F1165" s="299" t="s">
        <v>79</v>
      </c>
    </row>
    <row r="1166" spans="1:6" x14ac:dyDescent="0.3">
      <c r="A1166" s="299" t="s">
        <v>494</v>
      </c>
      <c r="B1166" s="300">
        <v>51</v>
      </c>
      <c r="C1166" s="299" t="s">
        <v>36</v>
      </c>
      <c r="D1166" s="299" t="s">
        <v>91</v>
      </c>
      <c r="E1166" s="301">
        <v>0.27272727272727276</v>
      </c>
      <c r="F1166" s="299" t="s">
        <v>78</v>
      </c>
    </row>
    <row r="1167" spans="1:6" x14ac:dyDescent="0.3">
      <c r="A1167" s="299" t="s">
        <v>494</v>
      </c>
      <c r="B1167" s="300">
        <v>51</v>
      </c>
      <c r="C1167" s="299" t="s">
        <v>36</v>
      </c>
      <c r="D1167" s="299" t="s">
        <v>91</v>
      </c>
      <c r="E1167" s="301">
        <v>952.22727272727263</v>
      </c>
      <c r="F1167" s="299" t="s">
        <v>77</v>
      </c>
    </row>
    <row r="1168" spans="1:6" x14ac:dyDescent="0.3">
      <c r="A1168" s="299" t="s">
        <v>494</v>
      </c>
      <c r="B1168" s="300">
        <v>51</v>
      </c>
      <c r="C1168" s="299" t="s">
        <v>36</v>
      </c>
      <c r="D1168" s="299" t="s">
        <v>92</v>
      </c>
      <c r="E1168" s="301">
        <v>14.000000000000004</v>
      </c>
      <c r="F1168" s="299" t="s">
        <v>187</v>
      </c>
    </row>
    <row r="1169" spans="1:6" x14ac:dyDescent="0.3">
      <c r="A1169" s="299" t="s">
        <v>494</v>
      </c>
      <c r="B1169" s="300">
        <v>51</v>
      </c>
      <c r="C1169" s="299" t="s">
        <v>36</v>
      </c>
      <c r="D1169" s="299" t="s">
        <v>92</v>
      </c>
      <c r="E1169" s="301">
        <v>43.409090909090899</v>
      </c>
      <c r="F1169" s="299" t="s">
        <v>77</v>
      </c>
    </row>
    <row r="1170" spans="1:6" x14ac:dyDescent="0.3">
      <c r="A1170" s="299" t="s">
        <v>494</v>
      </c>
      <c r="B1170" s="300">
        <v>52</v>
      </c>
      <c r="C1170" s="299" t="s">
        <v>35</v>
      </c>
      <c r="D1170" s="299" t="s">
        <v>91</v>
      </c>
      <c r="E1170" s="301">
        <v>126.77272727272724</v>
      </c>
      <c r="F1170" s="299" t="s">
        <v>187</v>
      </c>
    </row>
    <row r="1171" spans="1:6" x14ac:dyDescent="0.3">
      <c r="A1171" s="299" t="s">
        <v>494</v>
      </c>
      <c r="B1171" s="300">
        <v>52</v>
      </c>
      <c r="C1171" s="299" t="s">
        <v>35</v>
      </c>
      <c r="D1171" s="299" t="s">
        <v>91</v>
      </c>
      <c r="E1171" s="301">
        <v>857.63636363636374</v>
      </c>
      <c r="F1171" s="299" t="s">
        <v>79</v>
      </c>
    </row>
    <row r="1172" spans="1:6" x14ac:dyDescent="0.3">
      <c r="A1172" s="299" t="s">
        <v>494</v>
      </c>
      <c r="B1172" s="300">
        <v>52</v>
      </c>
      <c r="C1172" s="299" t="s">
        <v>35</v>
      </c>
      <c r="D1172" s="299" t="s">
        <v>91</v>
      </c>
      <c r="E1172" s="301">
        <v>0.27272727272727276</v>
      </c>
      <c r="F1172" s="299" t="s">
        <v>78</v>
      </c>
    </row>
    <row r="1173" spans="1:6" x14ac:dyDescent="0.3">
      <c r="A1173" s="299" t="s">
        <v>494</v>
      </c>
      <c r="B1173" s="300">
        <v>52</v>
      </c>
      <c r="C1173" s="299" t="s">
        <v>35</v>
      </c>
      <c r="D1173" s="299" t="s">
        <v>91</v>
      </c>
      <c r="E1173" s="301">
        <v>753.72727272727263</v>
      </c>
      <c r="F1173" s="299" t="s">
        <v>77</v>
      </c>
    </row>
    <row r="1174" spans="1:6" x14ac:dyDescent="0.3">
      <c r="A1174" s="299" t="s">
        <v>494</v>
      </c>
      <c r="B1174" s="300">
        <v>52</v>
      </c>
      <c r="C1174" s="299" t="s">
        <v>35</v>
      </c>
      <c r="D1174" s="299" t="s">
        <v>92</v>
      </c>
      <c r="E1174" s="301">
        <v>14.999999999999998</v>
      </c>
      <c r="F1174" s="299" t="s">
        <v>187</v>
      </c>
    </row>
    <row r="1175" spans="1:6" x14ac:dyDescent="0.3">
      <c r="A1175" s="299" t="s">
        <v>494</v>
      </c>
      <c r="B1175" s="300">
        <v>52</v>
      </c>
      <c r="C1175" s="299" t="s">
        <v>35</v>
      </c>
      <c r="D1175" s="299" t="s">
        <v>92</v>
      </c>
      <c r="E1175" s="301">
        <v>0.99999999999999967</v>
      </c>
      <c r="F1175" s="299" t="s">
        <v>79</v>
      </c>
    </row>
    <row r="1176" spans="1:6" x14ac:dyDescent="0.3">
      <c r="A1176" s="299" t="s">
        <v>494</v>
      </c>
      <c r="B1176" s="300">
        <v>52</v>
      </c>
      <c r="C1176" s="299" t="s">
        <v>35</v>
      </c>
      <c r="D1176" s="299" t="s">
        <v>92</v>
      </c>
      <c r="E1176" s="301">
        <v>36.81818181818182</v>
      </c>
      <c r="F1176" s="299" t="s">
        <v>77</v>
      </c>
    </row>
    <row r="1177" spans="1:6" x14ac:dyDescent="0.3">
      <c r="A1177" s="299" t="s">
        <v>494</v>
      </c>
      <c r="B1177" s="300">
        <v>52</v>
      </c>
      <c r="C1177" s="299" t="s">
        <v>36</v>
      </c>
      <c r="D1177" s="299" t="s">
        <v>91</v>
      </c>
      <c r="E1177" s="301">
        <v>606.22727272727275</v>
      </c>
      <c r="F1177" s="299" t="s">
        <v>187</v>
      </c>
    </row>
    <row r="1178" spans="1:6" x14ac:dyDescent="0.3">
      <c r="A1178" s="299" t="s">
        <v>494</v>
      </c>
      <c r="B1178" s="300">
        <v>52</v>
      </c>
      <c r="C1178" s="299" t="s">
        <v>36</v>
      </c>
      <c r="D1178" s="299" t="s">
        <v>91</v>
      </c>
      <c r="E1178" s="301">
        <v>26.181818181818183</v>
      </c>
      <c r="F1178" s="299" t="s">
        <v>79</v>
      </c>
    </row>
    <row r="1179" spans="1:6" x14ac:dyDescent="0.3">
      <c r="A1179" s="299" t="s">
        <v>494</v>
      </c>
      <c r="B1179" s="300">
        <v>52</v>
      </c>
      <c r="C1179" s="299" t="s">
        <v>36</v>
      </c>
      <c r="D1179" s="299" t="s">
        <v>91</v>
      </c>
      <c r="E1179" s="301">
        <v>3.0454545454545445</v>
      </c>
      <c r="F1179" s="299" t="s">
        <v>78</v>
      </c>
    </row>
    <row r="1180" spans="1:6" x14ac:dyDescent="0.3">
      <c r="A1180" s="299" t="s">
        <v>494</v>
      </c>
      <c r="B1180" s="300">
        <v>52</v>
      </c>
      <c r="C1180" s="299" t="s">
        <v>36</v>
      </c>
      <c r="D1180" s="299" t="s">
        <v>91</v>
      </c>
      <c r="E1180" s="301">
        <v>1532.0454545454545</v>
      </c>
      <c r="F1180" s="299" t="s">
        <v>77</v>
      </c>
    </row>
    <row r="1181" spans="1:6" x14ac:dyDescent="0.3">
      <c r="A1181" s="299" t="s">
        <v>494</v>
      </c>
      <c r="B1181" s="300">
        <v>52</v>
      </c>
      <c r="C1181" s="299" t="s">
        <v>36</v>
      </c>
      <c r="D1181" s="299" t="s">
        <v>92</v>
      </c>
      <c r="E1181" s="301">
        <v>38.545454545454547</v>
      </c>
      <c r="F1181" s="299" t="s">
        <v>187</v>
      </c>
    </row>
    <row r="1182" spans="1:6" x14ac:dyDescent="0.3">
      <c r="A1182" s="299" t="s">
        <v>494</v>
      </c>
      <c r="B1182" s="300">
        <v>52</v>
      </c>
      <c r="C1182" s="299" t="s">
        <v>36</v>
      </c>
      <c r="D1182" s="299" t="s">
        <v>92</v>
      </c>
      <c r="E1182" s="301">
        <v>34.181818181818187</v>
      </c>
      <c r="F1182" s="299" t="s">
        <v>77</v>
      </c>
    </row>
    <row r="1183" spans="1:6" x14ac:dyDescent="0.3">
      <c r="A1183" s="299" t="s">
        <v>495</v>
      </c>
      <c r="B1183" s="300">
        <v>1</v>
      </c>
      <c r="C1183" s="299" t="s">
        <v>35</v>
      </c>
      <c r="D1183" s="299" t="s">
        <v>91</v>
      </c>
      <c r="E1183" s="301">
        <v>500.5238095238094</v>
      </c>
      <c r="F1183" s="299" t="s">
        <v>187</v>
      </c>
    </row>
    <row r="1184" spans="1:6" x14ac:dyDescent="0.3">
      <c r="A1184" s="299" t="s">
        <v>495</v>
      </c>
      <c r="B1184" s="300">
        <v>1</v>
      </c>
      <c r="C1184" s="299" t="s">
        <v>35</v>
      </c>
      <c r="D1184" s="299" t="s">
        <v>91</v>
      </c>
      <c r="E1184" s="301">
        <v>984.04761904761881</v>
      </c>
      <c r="F1184" s="299" t="s">
        <v>79</v>
      </c>
    </row>
    <row r="1185" spans="1:6" x14ac:dyDescent="0.3">
      <c r="A1185" s="299" t="s">
        <v>495</v>
      </c>
      <c r="B1185" s="300">
        <v>1</v>
      </c>
      <c r="C1185" s="299" t="s">
        <v>35</v>
      </c>
      <c r="D1185" s="299" t="s">
        <v>91</v>
      </c>
      <c r="E1185" s="301">
        <v>33.380952380952387</v>
      </c>
      <c r="F1185" s="299" t="s">
        <v>78</v>
      </c>
    </row>
    <row r="1186" spans="1:6" x14ac:dyDescent="0.3">
      <c r="A1186" s="299" t="s">
        <v>495</v>
      </c>
      <c r="B1186" s="300">
        <v>1</v>
      </c>
      <c r="C1186" s="299" t="s">
        <v>35</v>
      </c>
      <c r="D1186" s="299" t="s">
        <v>91</v>
      </c>
      <c r="E1186" s="301">
        <v>4.0000000000000018</v>
      </c>
      <c r="F1186" s="299" t="s">
        <v>188</v>
      </c>
    </row>
    <row r="1187" spans="1:6" x14ac:dyDescent="0.3">
      <c r="A1187" s="299" t="s">
        <v>495</v>
      </c>
      <c r="B1187" s="300">
        <v>1</v>
      </c>
      <c r="C1187" s="299" t="s">
        <v>35</v>
      </c>
      <c r="D1187" s="299" t="s">
        <v>91</v>
      </c>
      <c r="E1187" s="301">
        <v>3509.5238095238101</v>
      </c>
      <c r="F1187" s="299" t="s">
        <v>77</v>
      </c>
    </row>
    <row r="1188" spans="1:6" x14ac:dyDescent="0.3">
      <c r="A1188" s="299" t="s">
        <v>495</v>
      </c>
      <c r="B1188" s="300">
        <v>1</v>
      </c>
      <c r="C1188" s="299" t="s">
        <v>35</v>
      </c>
      <c r="D1188" s="299" t="s">
        <v>92</v>
      </c>
      <c r="E1188" s="301">
        <v>135.28571428571431</v>
      </c>
      <c r="F1188" s="299" t="s">
        <v>187</v>
      </c>
    </row>
    <row r="1189" spans="1:6" x14ac:dyDescent="0.3">
      <c r="A1189" s="299" t="s">
        <v>495</v>
      </c>
      <c r="B1189" s="300">
        <v>1</v>
      </c>
      <c r="C1189" s="299" t="s">
        <v>35</v>
      </c>
      <c r="D1189" s="299" t="s">
        <v>92</v>
      </c>
      <c r="E1189" s="301">
        <v>138.47619047619048</v>
      </c>
      <c r="F1189" s="299" t="s">
        <v>79</v>
      </c>
    </row>
    <row r="1190" spans="1:6" x14ac:dyDescent="0.3">
      <c r="A1190" s="299" t="s">
        <v>495</v>
      </c>
      <c r="B1190" s="300">
        <v>1</v>
      </c>
      <c r="C1190" s="299" t="s">
        <v>35</v>
      </c>
      <c r="D1190" s="299" t="s">
        <v>92</v>
      </c>
      <c r="E1190" s="301">
        <v>17.666666666666664</v>
      </c>
      <c r="F1190" s="299" t="s">
        <v>78</v>
      </c>
    </row>
    <row r="1191" spans="1:6" x14ac:dyDescent="0.3">
      <c r="A1191" s="299" t="s">
        <v>495</v>
      </c>
      <c r="B1191" s="300">
        <v>1</v>
      </c>
      <c r="C1191" s="299" t="s">
        <v>35</v>
      </c>
      <c r="D1191" s="299" t="s">
        <v>92</v>
      </c>
      <c r="E1191" s="301">
        <v>2.0000000000000009</v>
      </c>
      <c r="F1191" s="299" t="s">
        <v>188</v>
      </c>
    </row>
    <row r="1192" spans="1:6" x14ac:dyDescent="0.3">
      <c r="A1192" s="299" t="s">
        <v>495</v>
      </c>
      <c r="B1192" s="300">
        <v>1</v>
      </c>
      <c r="C1192" s="299" t="s">
        <v>35</v>
      </c>
      <c r="D1192" s="299" t="s">
        <v>92</v>
      </c>
      <c r="E1192" s="301">
        <v>941.23809523809518</v>
      </c>
      <c r="F1192" s="299" t="s">
        <v>77</v>
      </c>
    </row>
    <row r="1193" spans="1:6" x14ac:dyDescent="0.3">
      <c r="A1193" s="299" t="s">
        <v>495</v>
      </c>
      <c r="B1193" s="300">
        <v>1</v>
      </c>
      <c r="C1193" s="299" t="s">
        <v>36</v>
      </c>
      <c r="D1193" s="299" t="s">
        <v>91</v>
      </c>
      <c r="E1193" s="301">
        <v>1039.9999999999998</v>
      </c>
      <c r="F1193" s="299" t="s">
        <v>187</v>
      </c>
    </row>
    <row r="1194" spans="1:6" x14ac:dyDescent="0.3">
      <c r="A1194" s="299" t="s">
        <v>495</v>
      </c>
      <c r="B1194" s="300">
        <v>1</v>
      </c>
      <c r="C1194" s="299" t="s">
        <v>36</v>
      </c>
      <c r="D1194" s="299" t="s">
        <v>91</v>
      </c>
      <c r="E1194" s="301">
        <v>67.238095238095241</v>
      </c>
      <c r="F1194" s="299" t="s">
        <v>79</v>
      </c>
    </row>
    <row r="1195" spans="1:6" x14ac:dyDescent="0.3">
      <c r="A1195" s="299" t="s">
        <v>495</v>
      </c>
      <c r="B1195" s="300">
        <v>1</v>
      </c>
      <c r="C1195" s="299" t="s">
        <v>36</v>
      </c>
      <c r="D1195" s="299" t="s">
        <v>91</v>
      </c>
      <c r="E1195" s="301">
        <v>218.71428571428572</v>
      </c>
      <c r="F1195" s="299" t="s">
        <v>78</v>
      </c>
    </row>
    <row r="1196" spans="1:6" x14ac:dyDescent="0.3">
      <c r="A1196" s="299" t="s">
        <v>495</v>
      </c>
      <c r="B1196" s="300">
        <v>1</v>
      </c>
      <c r="C1196" s="299" t="s">
        <v>36</v>
      </c>
      <c r="D1196" s="299" t="s">
        <v>91</v>
      </c>
      <c r="E1196" s="301">
        <v>2.9999999999999991</v>
      </c>
      <c r="F1196" s="299" t="s">
        <v>188</v>
      </c>
    </row>
    <row r="1197" spans="1:6" x14ac:dyDescent="0.3">
      <c r="A1197" s="299" t="s">
        <v>495</v>
      </c>
      <c r="B1197" s="300">
        <v>1</v>
      </c>
      <c r="C1197" s="299" t="s">
        <v>36</v>
      </c>
      <c r="D1197" s="299" t="s">
        <v>91</v>
      </c>
      <c r="E1197" s="301">
        <v>5894.5238095238101</v>
      </c>
      <c r="F1197" s="299" t="s">
        <v>77</v>
      </c>
    </row>
    <row r="1198" spans="1:6" x14ac:dyDescent="0.3">
      <c r="A1198" s="299" t="s">
        <v>495</v>
      </c>
      <c r="B1198" s="300">
        <v>1</v>
      </c>
      <c r="C1198" s="299" t="s">
        <v>36</v>
      </c>
      <c r="D1198" s="299" t="s">
        <v>92</v>
      </c>
      <c r="E1198" s="301">
        <v>385.57142857142867</v>
      </c>
      <c r="F1198" s="299" t="s">
        <v>187</v>
      </c>
    </row>
    <row r="1199" spans="1:6" x14ac:dyDescent="0.3">
      <c r="A1199" s="299" t="s">
        <v>495</v>
      </c>
      <c r="B1199" s="300">
        <v>1</v>
      </c>
      <c r="C1199" s="299" t="s">
        <v>36</v>
      </c>
      <c r="D1199" s="299" t="s">
        <v>92</v>
      </c>
      <c r="E1199" s="301">
        <v>5.9999999999999982</v>
      </c>
      <c r="F1199" s="299" t="s">
        <v>79</v>
      </c>
    </row>
    <row r="1200" spans="1:6" x14ac:dyDescent="0.3">
      <c r="A1200" s="299" t="s">
        <v>495</v>
      </c>
      <c r="B1200" s="300">
        <v>1</v>
      </c>
      <c r="C1200" s="299" t="s">
        <v>36</v>
      </c>
      <c r="D1200" s="299" t="s">
        <v>92</v>
      </c>
      <c r="E1200" s="301">
        <v>107.23809523809523</v>
      </c>
      <c r="F1200" s="299" t="s">
        <v>78</v>
      </c>
    </row>
    <row r="1201" spans="1:6" x14ac:dyDescent="0.3">
      <c r="A1201" s="299" t="s">
        <v>495</v>
      </c>
      <c r="B1201" s="300">
        <v>1</v>
      </c>
      <c r="C1201" s="299" t="s">
        <v>36</v>
      </c>
      <c r="D1201" s="299" t="s">
        <v>92</v>
      </c>
      <c r="E1201" s="301">
        <v>2.0000000000000009</v>
      </c>
      <c r="F1201" s="299" t="s">
        <v>188</v>
      </c>
    </row>
    <row r="1202" spans="1:6" x14ac:dyDescent="0.3">
      <c r="A1202" s="299" t="s">
        <v>495</v>
      </c>
      <c r="B1202" s="300">
        <v>1</v>
      </c>
      <c r="C1202" s="299" t="s">
        <v>36</v>
      </c>
      <c r="D1202" s="299" t="s">
        <v>92</v>
      </c>
      <c r="E1202" s="301">
        <v>1694.3333333333335</v>
      </c>
      <c r="F1202" s="299" t="s">
        <v>77</v>
      </c>
    </row>
    <row r="1203" spans="1:6" x14ac:dyDescent="0.3">
      <c r="A1203" s="299" t="s">
        <v>495</v>
      </c>
      <c r="B1203" s="300">
        <v>2</v>
      </c>
      <c r="C1203" s="299" t="s">
        <v>35</v>
      </c>
      <c r="D1203" s="299" t="s">
        <v>91</v>
      </c>
      <c r="E1203" s="301">
        <v>354.04761904761904</v>
      </c>
      <c r="F1203" s="299" t="s">
        <v>187</v>
      </c>
    </row>
    <row r="1204" spans="1:6" x14ac:dyDescent="0.3">
      <c r="A1204" s="299" t="s">
        <v>495</v>
      </c>
      <c r="B1204" s="300">
        <v>2</v>
      </c>
      <c r="C1204" s="299" t="s">
        <v>35</v>
      </c>
      <c r="D1204" s="299" t="s">
        <v>91</v>
      </c>
      <c r="E1204" s="301">
        <v>434.04761904761898</v>
      </c>
      <c r="F1204" s="299" t="s">
        <v>79</v>
      </c>
    </row>
    <row r="1205" spans="1:6" x14ac:dyDescent="0.3">
      <c r="A1205" s="299" t="s">
        <v>495</v>
      </c>
      <c r="B1205" s="300">
        <v>2</v>
      </c>
      <c r="C1205" s="299" t="s">
        <v>35</v>
      </c>
      <c r="D1205" s="299" t="s">
        <v>91</v>
      </c>
      <c r="E1205" s="301">
        <v>503.42857142857133</v>
      </c>
      <c r="F1205" s="299" t="s">
        <v>78</v>
      </c>
    </row>
    <row r="1206" spans="1:6" x14ac:dyDescent="0.3">
      <c r="A1206" s="299" t="s">
        <v>495</v>
      </c>
      <c r="B1206" s="300">
        <v>2</v>
      </c>
      <c r="C1206" s="299" t="s">
        <v>35</v>
      </c>
      <c r="D1206" s="299" t="s">
        <v>91</v>
      </c>
      <c r="E1206" s="301">
        <v>5.9999999999999982</v>
      </c>
      <c r="F1206" s="299" t="s">
        <v>188</v>
      </c>
    </row>
    <row r="1207" spans="1:6" x14ac:dyDescent="0.3">
      <c r="A1207" s="299" t="s">
        <v>495</v>
      </c>
      <c r="B1207" s="300">
        <v>2</v>
      </c>
      <c r="C1207" s="299" t="s">
        <v>35</v>
      </c>
      <c r="D1207" s="299" t="s">
        <v>91</v>
      </c>
      <c r="E1207" s="301">
        <v>1411.5238095238096</v>
      </c>
      <c r="F1207" s="299" t="s">
        <v>77</v>
      </c>
    </row>
    <row r="1208" spans="1:6" x14ac:dyDescent="0.3">
      <c r="A1208" s="299" t="s">
        <v>495</v>
      </c>
      <c r="B1208" s="300">
        <v>2</v>
      </c>
      <c r="C1208" s="299" t="s">
        <v>35</v>
      </c>
      <c r="D1208" s="299" t="s">
        <v>92</v>
      </c>
      <c r="E1208" s="301">
        <v>184.38095238095229</v>
      </c>
      <c r="F1208" s="299" t="s">
        <v>187</v>
      </c>
    </row>
    <row r="1209" spans="1:6" x14ac:dyDescent="0.3">
      <c r="A1209" s="299" t="s">
        <v>495</v>
      </c>
      <c r="B1209" s="300">
        <v>2</v>
      </c>
      <c r="C1209" s="299" t="s">
        <v>35</v>
      </c>
      <c r="D1209" s="299" t="s">
        <v>92</v>
      </c>
      <c r="E1209" s="301">
        <v>75.095238095238088</v>
      </c>
      <c r="F1209" s="299" t="s">
        <v>79</v>
      </c>
    </row>
    <row r="1210" spans="1:6" x14ac:dyDescent="0.3">
      <c r="A1210" s="299" t="s">
        <v>495</v>
      </c>
      <c r="B1210" s="300">
        <v>2</v>
      </c>
      <c r="C1210" s="299" t="s">
        <v>35</v>
      </c>
      <c r="D1210" s="299" t="s">
        <v>92</v>
      </c>
      <c r="E1210" s="301">
        <v>580.33333333333326</v>
      </c>
      <c r="F1210" s="299" t="s">
        <v>78</v>
      </c>
    </row>
    <row r="1211" spans="1:6" x14ac:dyDescent="0.3">
      <c r="A1211" s="299" t="s">
        <v>495</v>
      </c>
      <c r="B1211" s="300">
        <v>2</v>
      </c>
      <c r="C1211" s="299" t="s">
        <v>35</v>
      </c>
      <c r="D1211" s="299" t="s">
        <v>92</v>
      </c>
      <c r="E1211" s="301">
        <v>5</v>
      </c>
      <c r="F1211" s="299" t="s">
        <v>188</v>
      </c>
    </row>
    <row r="1212" spans="1:6" x14ac:dyDescent="0.3">
      <c r="A1212" s="299" t="s">
        <v>495</v>
      </c>
      <c r="B1212" s="300">
        <v>2</v>
      </c>
      <c r="C1212" s="299" t="s">
        <v>35</v>
      </c>
      <c r="D1212" s="299" t="s">
        <v>92</v>
      </c>
      <c r="E1212" s="301">
        <v>934.04761904761904</v>
      </c>
      <c r="F1212" s="299" t="s">
        <v>77</v>
      </c>
    </row>
    <row r="1213" spans="1:6" x14ac:dyDescent="0.3">
      <c r="A1213" s="299" t="s">
        <v>495</v>
      </c>
      <c r="B1213" s="300">
        <v>2</v>
      </c>
      <c r="C1213" s="299" t="s">
        <v>36</v>
      </c>
      <c r="D1213" s="299" t="s">
        <v>91</v>
      </c>
      <c r="E1213" s="301">
        <v>498.42857142857144</v>
      </c>
      <c r="F1213" s="299" t="s">
        <v>187</v>
      </c>
    </row>
    <row r="1214" spans="1:6" x14ac:dyDescent="0.3">
      <c r="A1214" s="299" t="s">
        <v>495</v>
      </c>
      <c r="B1214" s="300">
        <v>2</v>
      </c>
      <c r="C1214" s="299" t="s">
        <v>36</v>
      </c>
      <c r="D1214" s="299" t="s">
        <v>91</v>
      </c>
      <c r="E1214" s="301">
        <v>28.095238095238084</v>
      </c>
      <c r="F1214" s="299" t="s">
        <v>79</v>
      </c>
    </row>
    <row r="1215" spans="1:6" x14ac:dyDescent="0.3">
      <c r="A1215" s="299" t="s">
        <v>495</v>
      </c>
      <c r="B1215" s="300">
        <v>2</v>
      </c>
      <c r="C1215" s="299" t="s">
        <v>36</v>
      </c>
      <c r="D1215" s="299" t="s">
        <v>91</v>
      </c>
      <c r="E1215" s="301">
        <v>2399.1904761904761</v>
      </c>
      <c r="F1215" s="299" t="s">
        <v>78</v>
      </c>
    </row>
    <row r="1216" spans="1:6" x14ac:dyDescent="0.3">
      <c r="A1216" s="299" t="s">
        <v>495</v>
      </c>
      <c r="B1216" s="300">
        <v>2</v>
      </c>
      <c r="C1216" s="299" t="s">
        <v>36</v>
      </c>
      <c r="D1216" s="299" t="s">
        <v>91</v>
      </c>
      <c r="E1216" s="301">
        <v>5</v>
      </c>
      <c r="F1216" s="299" t="s">
        <v>188</v>
      </c>
    </row>
    <row r="1217" spans="1:6" x14ac:dyDescent="0.3">
      <c r="A1217" s="299" t="s">
        <v>495</v>
      </c>
      <c r="B1217" s="300">
        <v>2</v>
      </c>
      <c r="C1217" s="299" t="s">
        <v>36</v>
      </c>
      <c r="D1217" s="299" t="s">
        <v>91</v>
      </c>
      <c r="E1217" s="301">
        <v>2587.5238095238096</v>
      </c>
      <c r="F1217" s="299" t="s">
        <v>77</v>
      </c>
    </row>
    <row r="1218" spans="1:6" x14ac:dyDescent="0.3">
      <c r="A1218" s="299" t="s">
        <v>495</v>
      </c>
      <c r="B1218" s="300">
        <v>2</v>
      </c>
      <c r="C1218" s="299" t="s">
        <v>36</v>
      </c>
      <c r="D1218" s="299" t="s">
        <v>92</v>
      </c>
      <c r="E1218" s="301">
        <v>294.42857142857139</v>
      </c>
      <c r="F1218" s="299" t="s">
        <v>187</v>
      </c>
    </row>
    <row r="1219" spans="1:6" x14ac:dyDescent="0.3">
      <c r="A1219" s="299" t="s">
        <v>495</v>
      </c>
      <c r="B1219" s="300">
        <v>2</v>
      </c>
      <c r="C1219" s="299" t="s">
        <v>36</v>
      </c>
      <c r="D1219" s="299" t="s">
        <v>92</v>
      </c>
      <c r="E1219" s="301">
        <v>1.0000000000000004</v>
      </c>
      <c r="F1219" s="299" t="s">
        <v>79</v>
      </c>
    </row>
    <row r="1220" spans="1:6" x14ac:dyDescent="0.3">
      <c r="A1220" s="299" t="s">
        <v>495</v>
      </c>
      <c r="B1220" s="300">
        <v>2</v>
      </c>
      <c r="C1220" s="299" t="s">
        <v>36</v>
      </c>
      <c r="D1220" s="299" t="s">
        <v>92</v>
      </c>
      <c r="E1220" s="301">
        <v>922.61904761904759</v>
      </c>
      <c r="F1220" s="299" t="s">
        <v>78</v>
      </c>
    </row>
    <row r="1221" spans="1:6" x14ac:dyDescent="0.3">
      <c r="A1221" s="299" t="s">
        <v>495</v>
      </c>
      <c r="B1221" s="300">
        <v>2</v>
      </c>
      <c r="C1221" s="299" t="s">
        <v>36</v>
      </c>
      <c r="D1221" s="299" t="s">
        <v>92</v>
      </c>
      <c r="E1221" s="301">
        <v>5.9999999999999982</v>
      </c>
      <c r="F1221" s="299" t="s">
        <v>188</v>
      </c>
    </row>
    <row r="1222" spans="1:6" x14ac:dyDescent="0.3">
      <c r="A1222" s="299" t="s">
        <v>495</v>
      </c>
      <c r="B1222" s="300">
        <v>2</v>
      </c>
      <c r="C1222" s="299" t="s">
        <v>36</v>
      </c>
      <c r="D1222" s="299" t="s">
        <v>92</v>
      </c>
      <c r="E1222" s="301">
        <v>1569.8571428571427</v>
      </c>
      <c r="F1222" s="299" t="s">
        <v>77</v>
      </c>
    </row>
    <row r="1223" spans="1:6" x14ac:dyDescent="0.3">
      <c r="A1223" s="299" t="s">
        <v>495</v>
      </c>
      <c r="B1223" s="300">
        <v>3</v>
      </c>
      <c r="C1223" s="299" t="s">
        <v>35</v>
      </c>
      <c r="D1223" s="299" t="s">
        <v>91</v>
      </c>
      <c r="E1223" s="301">
        <v>6857.9523809523816</v>
      </c>
      <c r="F1223" s="299" t="s">
        <v>187</v>
      </c>
    </row>
    <row r="1224" spans="1:6" x14ac:dyDescent="0.3">
      <c r="A1224" s="299" t="s">
        <v>495</v>
      </c>
      <c r="B1224" s="300">
        <v>3</v>
      </c>
      <c r="C1224" s="299" t="s">
        <v>35</v>
      </c>
      <c r="D1224" s="299" t="s">
        <v>91</v>
      </c>
      <c r="E1224" s="301">
        <v>1.0000000000000004</v>
      </c>
      <c r="F1224" s="299" t="s">
        <v>81</v>
      </c>
    </row>
    <row r="1225" spans="1:6" x14ac:dyDescent="0.3">
      <c r="A1225" s="299" t="s">
        <v>495</v>
      </c>
      <c r="B1225" s="300">
        <v>3</v>
      </c>
      <c r="C1225" s="299" t="s">
        <v>35</v>
      </c>
      <c r="D1225" s="299" t="s">
        <v>91</v>
      </c>
      <c r="E1225" s="301">
        <v>16.095238095238102</v>
      </c>
      <c r="F1225" s="299" t="s">
        <v>80</v>
      </c>
    </row>
    <row r="1226" spans="1:6" x14ac:dyDescent="0.3">
      <c r="A1226" s="299" t="s">
        <v>495</v>
      </c>
      <c r="B1226" s="300">
        <v>3</v>
      </c>
      <c r="C1226" s="299" t="s">
        <v>35</v>
      </c>
      <c r="D1226" s="299" t="s">
        <v>91</v>
      </c>
      <c r="E1226" s="301">
        <v>2545.3333333333335</v>
      </c>
      <c r="F1226" s="299" t="s">
        <v>79</v>
      </c>
    </row>
    <row r="1227" spans="1:6" x14ac:dyDescent="0.3">
      <c r="A1227" s="299" t="s">
        <v>495</v>
      </c>
      <c r="B1227" s="300">
        <v>3</v>
      </c>
      <c r="C1227" s="299" t="s">
        <v>35</v>
      </c>
      <c r="D1227" s="299" t="s">
        <v>91</v>
      </c>
      <c r="E1227" s="301">
        <v>1336.3333333333335</v>
      </c>
      <c r="F1227" s="299" t="s">
        <v>78</v>
      </c>
    </row>
    <row r="1228" spans="1:6" x14ac:dyDescent="0.3">
      <c r="A1228" s="299" t="s">
        <v>495</v>
      </c>
      <c r="B1228" s="300">
        <v>3</v>
      </c>
      <c r="C1228" s="299" t="s">
        <v>35</v>
      </c>
      <c r="D1228" s="299" t="s">
        <v>91</v>
      </c>
      <c r="E1228" s="301">
        <v>8.5238095238095255</v>
      </c>
      <c r="F1228" s="299" t="s">
        <v>188</v>
      </c>
    </row>
    <row r="1229" spans="1:6" x14ac:dyDescent="0.3">
      <c r="A1229" s="299" t="s">
        <v>495</v>
      </c>
      <c r="B1229" s="300">
        <v>3</v>
      </c>
      <c r="C1229" s="299" t="s">
        <v>35</v>
      </c>
      <c r="D1229" s="299" t="s">
        <v>91</v>
      </c>
      <c r="E1229" s="301">
        <v>20523.142857142862</v>
      </c>
      <c r="F1229" s="299" t="s">
        <v>77</v>
      </c>
    </row>
    <row r="1230" spans="1:6" x14ac:dyDescent="0.3">
      <c r="A1230" s="299" t="s">
        <v>495</v>
      </c>
      <c r="B1230" s="300">
        <v>3</v>
      </c>
      <c r="C1230" s="299" t="s">
        <v>35</v>
      </c>
      <c r="D1230" s="299" t="s">
        <v>92</v>
      </c>
      <c r="E1230" s="301">
        <v>5273.8095238095239</v>
      </c>
      <c r="F1230" s="299" t="s">
        <v>187</v>
      </c>
    </row>
    <row r="1231" spans="1:6" x14ac:dyDescent="0.3">
      <c r="A1231" s="299" t="s">
        <v>495</v>
      </c>
      <c r="B1231" s="300">
        <v>3</v>
      </c>
      <c r="C1231" s="299" t="s">
        <v>35</v>
      </c>
      <c r="D1231" s="299" t="s">
        <v>92</v>
      </c>
      <c r="E1231" s="301">
        <v>4.7619047619047616E-2</v>
      </c>
      <c r="F1231" s="299" t="s">
        <v>81</v>
      </c>
    </row>
    <row r="1232" spans="1:6" x14ac:dyDescent="0.3">
      <c r="A1232" s="299" t="s">
        <v>495</v>
      </c>
      <c r="B1232" s="300">
        <v>3</v>
      </c>
      <c r="C1232" s="299" t="s">
        <v>35</v>
      </c>
      <c r="D1232" s="299" t="s">
        <v>92</v>
      </c>
      <c r="E1232" s="301">
        <v>13.999999999999995</v>
      </c>
      <c r="F1232" s="299" t="s">
        <v>80</v>
      </c>
    </row>
    <row r="1233" spans="1:6" x14ac:dyDescent="0.3">
      <c r="A1233" s="299" t="s">
        <v>495</v>
      </c>
      <c r="B1233" s="300">
        <v>3</v>
      </c>
      <c r="C1233" s="299" t="s">
        <v>35</v>
      </c>
      <c r="D1233" s="299" t="s">
        <v>92</v>
      </c>
      <c r="E1233" s="301">
        <v>482.09523809523819</v>
      </c>
      <c r="F1233" s="299" t="s">
        <v>79</v>
      </c>
    </row>
    <row r="1234" spans="1:6" x14ac:dyDescent="0.3">
      <c r="A1234" s="299" t="s">
        <v>495</v>
      </c>
      <c r="B1234" s="300">
        <v>3</v>
      </c>
      <c r="C1234" s="299" t="s">
        <v>35</v>
      </c>
      <c r="D1234" s="299" t="s">
        <v>92</v>
      </c>
      <c r="E1234" s="301">
        <v>330.09523809523813</v>
      </c>
      <c r="F1234" s="299" t="s">
        <v>78</v>
      </c>
    </row>
    <row r="1235" spans="1:6" x14ac:dyDescent="0.3">
      <c r="A1235" s="299" t="s">
        <v>495</v>
      </c>
      <c r="B1235" s="300">
        <v>3</v>
      </c>
      <c r="C1235" s="299" t="s">
        <v>35</v>
      </c>
      <c r="D1235" s="299" t="s">
        <v>92</v>
      </c>
      <c r="E1235" s="301">
        <v>21</v>
      </c>
      <c r="F1235" s="299" t="s">
        <v>188</v>
      </c>
    </row>
    <row r="1236" spans="1:6" x14ac:dyDescent="0.3">
      <c r="A1236" s="299" t="s">
        <v>495</v>
      </c>
      <c r="B1236" s="300">
        <v>3</v>
      </c>
      <c r="C1236" s="299" t="s">
        <v>35</v>
      </c>
      <c r="D1236" s="299" t="s">
        <v>92</v>
      </c>
      <c r="E1236" s="301">
        <v>12214.571428571428</v>
      </c>
      <c r="F1236" s="299" t="s">
        <v>77</v>
      </c>
    </row>
    <row r="1237" spans="1:6" x14ac:dyDescent="0.3">
      <c r="A1237" s="299" t="s">
        <v>495</v>
      </c>
      <c r="B1237" s="300">
        <v>3</v>
      </c>
      <c r="C1237" s="299" t="s">
        <v>36</v>
      </c>
      <c r="D1237" s="299" t="s">
        <v>91</v>
      </c>
      <c r="E1237" s="301">
        <v>10622.761904761905</v>
      </c>
      <c r="F1237" s="299" t="s">
        <v>187</v>
      </c>
    </row>
    <row r="1238" spans="1:6" x14ac:dyDescent="0.3">
      <c r="A1238" s="299" t="s">
        <v>495</v>
      </c>
      <c r="B1238" s="300">
        <v>3</v>
      </c>
      <c r="C1238" s="299" t="s">
        <v>36</v>
      </c>
      <c r="D1238" s="299" t="s">
        <v>91</v>
      </c>
      <c r="E1238" s="301">
        <v>147.52380952380952</v>
      </c>
      <c r="F1238" s="299" t="s">
        <v>80</v>
      </c>
    </row>
    <row r="1239" spans="1:6" x14ac:dyDescent="0.3">
      <c r="A1239" s="299" t="s">
        <v>495</v>
      </c>
      <c r="B1239" s="300">
        <v>3</v>
      </c>
      <c r="C1239" s="299" t="s">
        <v>36</v>
      </c>
      <c r="D1239" s="299" t="s">
        <v>91</v>
      </c>
      <c r="E1239" s="301">
        <v>271.33333333333331</v>
      </c>
      <c r="F1239" s="299" t="s">
        <v>79</v>
      </c>
    </row>
    <row r="1240" spans="1:6" x14ac:dyDescent="0.3">
      <c r="A1240" s="299" t="s">
        <v>495</v>
      </c>
      <c r="B1240" s="300">
        <v>3</v>
      </c>
      <c r="C1240" s="299" t="s">
        <v>36</v>
      </c>
      <c r="D1240" s="299" t="s">
        <v>91</v>
      </c>
      <c r="E1240" s="301">
        <v>5794.6190476190477</v>
      </c>
      <c r="F1240" s="299" t="s">
        <v>78</v>
      </c>
    </row>
    <row r="1241" spans="1:6" x14ac:dyDescent="0.3">
      <c r="A1241" s="299" t="s">
        <v>495</v>
      </c>
      <c r="B1241" s="300">
        <v>3</v>
      </c>
      <c r="C1241" s="299" t="s">
        <v>36</v>
      </c>
      <c r="D1241" s="299" t="s">
        <v>91</v>
      </c>
      <c r="E1241" s="301">
        <v>23.857142857142851</v>
      </c>
      <c r="F1241" s="299" t="s">
        <v>188</v>
      </c>
    </row>
    <row r="1242" spans="1:6" x14ac:dyDescent="0.3">
      <c r="A1242" s="299" t="s">
        <v>495</v>
      </c>
      <c r="B1242" s="300">
        <v>3</v>
      </c>
      <c r="C1242" s="299" t="s">
        <v>36</v>
      </c>
      <c r="D1242" s="299" t="s">
        <v>91</v>
      </c>
      <c r="E1242" s="301">
        <v>26618.285714285714</v>
      </c>
      <c r="F1242" s="299" t="s">
        <v>77</v>
      </c>
    </row>
    <row r="1243" spans="1:6" x14ac:dyDescent="0.3">
      <c r="A1243" s="299" t="s">
        <v>495</v>
      </c>
      <c r="B1243" s="300">
        <v>3</v>
      </c>
      <c r="C1243" s="299" t="s">
        <v>36</v>
      </c>
      <c r="D1243" s="299" t="s">
        <v>92</v>
      </c>
      <c r="E1243" s="301">
        <v>8326.4761904761908</v>
      </c>
      <c r="F1243" s="299" t="s">
        <v>187</v>
      </c>
    </row>
    <row r="1244" spans="1:6" x14ac:dyDescent="0.3">
      <c r="A1244" s="299" t="s">
        <v>495</v>
      </c>
      <c r="B1244" s="300">
        <v>3</v>
      </c>
      <c r="C1244" s="299" t="s">
        <v>36</v>
      </c>
      <c r="D1244" s="299" t="s">
        <v>92</v>
      </c>
      <c r="E1244" s="301">
        <v>8.0000000000000036</v>
      </c>
      <c r="F1244" s="299" t="s">
        <v>81</v>
      </c>
    </row>
    <row r="1245" spans="1:6" x14ac:dyDescent="0.3">
      <c r="A1245" s="299" t="s">
        <v>495</v>
      </c>
      <c r="B1245" s="300">
        <v>3</v>
      </c>
      <c r="C1245" s="299" t="s">
        <v>36</v>
      </c>
      <c r="D1245" s="299" t="s">
        <v>92</v>
      </c>
      <c r="E1245" s="301">
        <v>34.142857142857153</v>
      </c>
      <c r="F1245" s="299" t="s">
        <v>80</v>
      </c>
    </row>
    <row r="1246" spans="1:6" x14ac:dyDescent="0.3">
      <c r="A1246" s="299" t="s">
        <v>495</v>
      </c>
      <c r="B1246" s="300">
        <v>3</v>
      </c>
      <c r="C1246" s="299" t="s">
        <v>36</v>
      </c>
      <c r="D1246" s="299" t="s">
        <v>92</v>
      </c>
      <c r="E1246" s="301">
        <v>35.333333333333343</v>
      </c>
      <c r="F1246" s="299" t="s">
        <v>79</v>
      </c>
    </row>
    <row r="1247" spans="1:6" x14ac:dyDescent="0.3">
      <c r="A1247" s="299" t="s">
        <v>495</v>
      </c>
      <c r="B1247" s="300">
        <v>3</v>
      </c>
      <c r="C1247" s="299" t="s">
        <v>36</v>
      </c>
      <c r="D1247" s="299" t="s">
        <v>92</v>
      </c>
      <c r="E1247" s="301">
        <v>589.14285714285711</v>
      </c>
      <c r="F1247" s="299" t="s">
        <v>78</v>
      </c>
    </row>
    <row r="1248" spans="1:6" x14ac:dyDescent="0.3">
      <c r="A1248" s="299" t="s">
        <v>495</v>
      </c>
      <c r="B1248" s="300">
        <v>3</v>
      </c>
      <c r="C1248" s="299" t="s">
        <v>36</v>
      </c>
      <c r="D1248" s="299" t="s">
        <v>92</v>
      </c>
      <c r="E1248" s="301">
        <v>24.285714285714281</v>
      </c>
      <c r="F1248" s="299" t="s">
        <v>188</v>
      </c>
    </row>
    <row r="1249" spans="1:6" x14ac:dyDescent="0.3">
      <c r="A1249" s="299" t="s">
        <v>495</v>
      </c>
      <c r="B1249" s="300">
        <v>3</v>
      </c>
      <c r="C1249" s="299" t="s">
        <v>36</v>
      </c>
      <c r="D1249" s="299" t="s">
        <v>92</v>
      </c>
      <c r="E1249" s="301">
        <v>12216.238095238099</v>
      </c>
      <c r="F1249" s="299" t="s">
        <v>77</v>
      </c>
    </row>
    <row r="1250" spans="1:6" x14ac:dyDescent="0.3">
      <c r="A1250" s="299" t="s">
        <v>495</v>
      </c>
      <c r="B1250" s="300">
        <v>4</v>
      </c>
      <c r="C1250" s="299" t="s">
        <v>35</v>
      </c>
      <c r="D1250" s="299" t="s">
        <v>91</v>
      </c>
      <c r="E1250" s="301">
        <v>1678.5238095238096</v>
      </c>
      <c r="F1250" s="299" t="s">
        <v>187</v>
      </c>
    </row>
    <row r="1251" spans="1:6" x14ac:dyDescent="0.3">
      <c r="A1251" s="299" t="s">
        <v>495</v>
      </c>
      <c r="B1251" s="300">
        <v>4</v>
      </c>
      <c r="C1251" s="299" t="s">
        <v>35</v>
      </c>
      <c r="D1251" s="299" t="s">
        <v>91</v>
      </c>
      <c r="E1251" s="301">
        <v>1.0000000000000004</v>
      </c>
      <c r="F1251" s="299" t="s">
        <v>81</v>
      </c>
    </row>
    <row r="1252" spans="1:6" x14ac:dyDescent="0.3">
      <c r="A1252" s="299" t="s">
        <v>495</v>
      </c>
      <c r="B1252" s="300">
        <v>4</v>
      </c>
      <c r="C1252" s="299" t="s">
        <v>35</v>
      </c>
      <c r="D1252" s="299" t="s">
        <v>91</v>
      </c>
      <c r="E1252" s="301">
        <v>2.0000000000000009</v>
      </c>
      <c r="F1252" s="299" t="s">
        <v>80</v>
      </c>
    </row>
    <row r="1253" spans="1:6" x14ac:dyDescent="0.3">
      <c r="A1253" s="299" t="s">
        <v>495</v>
      </c>
      <c r="B1253" s="300">
        <v>4</v>
      </c>
      <c r="C1253" s="299" t="s">
        <v>35</v>
      </c>
      <c r="D1253" s="299" t="s">
        <v>91</v>
      </c>
      <c r="E1253" s="301">
        <v>718.142857142857</v>
      </c>
      <c r="F1253" s="299" t="s">
        <v>79</v>
      </c>
    </row>
    <row r="1254" spans="1:6" x14ac:dyDescent="0.3">
      <c r="A1254" s="299" t="s">
        <v>495</v>
      </c>
      <c r="B1254" s="300">
        <v>4</v>
      </c>
      <c r="C1254" s="299" t="s">
        <v>35</v>
      </c>
      <c r="D1254" s="299" t="s">
        <v>91</v>
      </c>
      <c r="E1254" s="301">
        <v>7504.666666666667</v>
      </c>
      <c r="F1254" s="299" t="s">
        <v>78</v>
      </c>
    </row>
    <row r="1255" spans="1:6" x14ac:dyDescent="0.3">
      <c r="A1255" s="299" t="s">
        <v>495</v>
      </c>
      <c r="B1255" s="300">
        <v>4</v>
      </c>
      <c r="C1255" s="299" t="s">
        <v>35</v>
      </c>
      <c r="D1255" s="299" t="s">
        <v>91</v>
      </c>
      <c r="E1255" s="301">
        <v>146.9047619047619</v>
      </c>
      <c r="F1255" s="299" t="s">
        <v>188</v>
      </c>
    </row>
    <row r="1256" spans="1:6" x14ac:dyDescent="0.3">
      <c r="A1256" s="299" t="s">
        <v>495</v>
      </c>
      <c r="B1256" s="300">
        <v>4</v>
      </c>
      <c r="C1256" s="299" t="s">
        <v>35</v>
      </c>
      <c r="D1256" s="299" t="s">
        <v>91</v>
      </c>
      <c r="E1256" s="301">
        <v>9174.0476190476184</v>
      </c>
      <c r="F1256" s="299" t="s">
        <v>77</v>
      </c>
    </row>
    <row r="1257" spans="1:6" x14ac:dyDescent="0.3">
      <c r="A1257" s="299" t="s">
        <v>495</v>
      </c>
      <c r="B1257" s="300">
        <v>4</v>
      </c>
      <c r="C1257" s="299" t="s">
        <v>35</v>
      </c>
      <c r="D1257" s="299" t="s">
        <v>92</v>
      </c>
      <c r="E1257" s="301">
        <v>1045.3809523809523</v>
      </c>
      <c r="F1257" s="299" t="s">
        <v>187</v>
      </c>
    </row>
    <row r="1258" spans="1:6" x14ac:dyDescent="0.3">
      <c r="A1258" s="299" t="s">
        <v>495</v>
      </c>
      <c r="B1258" s="300">
        <v>4</v>
      </c>
      <c r="C1258" s="299" t="s">
        <v>35</v>
      </c>
      <c r="D1258" s="299" t="s">
        <v>92</v>
      </c>
      <c r="E1258" s="301">
        <v>234.71428571428578</v>
      </c>
      <c r="F1258" s="299" t="s">
        <v>79</v>
      </c>
    </row>
    <row r="1259" spans="1:6" x14ac:dyDescent="0.3">
      <c r="A1259" s="299" t="s">
        <v>495</v>
      </c>
      <c r="B1259" s="300">
        <v>4</v>
      </c>
      <c r="C1259" s="299" t="s">
        <v>35</v>
      </c>
      <c r="D1259" s="299" t="s">
        <v>92</v>
      </c>
      <c r="E1259" s="301">
        <v>1870.5238095238094</v>
      </c>
      <c r="F1259" s="299" t="s">
        <v>78</v>
      </c>
    </row>
    <row r="1260" spans="1:6" x14ac:dyDescent="0.3">
      <c r="A1260" s="299" t="s">
        <v>495</v>
      </c>
      <c r="B1260" s="300">
        <v>4</v>
      </c>
      <c r="C1260" s="299" t="s">
        <v>35</v>
      </c>
      <c r="D1260" s="299" t="s">
        <v>92</v>
      </c>
      <c r="E1260" s="301">
        <v>83.285714285714263</v>
      </c>
      <c r="F1260" s="299" t="s">
        <v>188</v>
      </c>
    </row>
    <row r="1261" spans="1:6" x14ac:dyDescent="0.3">
      <c r="A1261" s="299" t="s">
        <v>495</v>
      </c>
      <c r="B1261" s="300">
        <v>4</v>
      </c>
      <c r="C1261" s="299" t="s">
        <v>35</v>
      </c>
      <c r="D1261" s="299" t="s">
        <v>92</v>
      </c>
      <c r="E1261" s="301">
        <v>5162.8571428571422</v>
      </c>
      <c r="F1261" s="299" t="s">
        <v>77</v>
      </c>
    </row>
    <row r="1262" spans="1:6" x14ac:dyDescent="0.3">
      <c r="A1262" s="299" t="s">
        <v>495</v>
      </c>
      <c r="B1262" s="300">
        <v>4</v>
      </c>
      <c r="C1262" s="299" t="s">
        <v>36</v>
      </c>
      <c r="D1262" s="299" t="s">
        <v>91</v>
      </c>
      <c r="E1262" s="301">
        <v>2642.8095238095234</v>
      </c>
      <c r="F1262" s="299" t="s">
        <v>187</v>
      </c>
    </row>
    <row r="1263" spans="1:6" x14ac:dyDescent="0.3">
      <c r="A1263" s="299" t="s">
        <v>495</v>
      </c>
      <c r="B1263" s="300">
        <v>4</v>
      </c>
      <c r="C1263" s="299" t="s">
        <v>36</v>
      </c>
      <c r="D1263" s="299" t="s">
        <v>91</v>
      </c>
      <c r="E1263" s="301">
        <v>81.523809523809518</v>
      </c>
      <c r="F1263" s="299" t="s">
        <v>80</v>
      </c>
    </row>
    <row r="1264" spans="1:6" x14ac:dyDescent="0.3">
      <c r="A1264" s="299" t="s">
        <v>495</v>
      </c>
      <c r="B1264" s="300">
        <v>4</v>
      </c>
      <c r="C1264" s="299" t="s">
        <v>36</v>
      </c>
      <c r="D1264" s="299" t="s">
        <v>91</v>
      </c>
      <c r="E1264" s="301">
        <v>50.428571428571416</v>
      </c>
      <c r="F1264" s="299" t="s">
        <v>79</v>
      </c>
    </row>
    <row r="1265" spans="1:6" x14ac:dyDescent="0.3">
      <c r="A1265" s="299" t="s">
        <v>495</v>
      </c>
      <c r="B1265" s="300">
        <v>4</v>
      </c>
      <c r="C1265" s="299" t="s">
        <v>36</v>
      </c>
      <c r="D1265" s="299" t="s">
        <v>91</v>
      </c>
      <c r="E1265" s="301">
        <v>30570.809523809519</v>
      </c>
      <c r="F1265" s="299" t="s">
        <v>78</v>
      </c>
    </row>
    <row r="1266" spans="1:6" x14ac:dyDescent="0.3">
      <c r="A1266" s="299" t="s">
        <v>495</v>
      </c>
      <c r="B1266" s="300">
        <v>4</v>
      </c>
      <c r="C1266" s="299" t="s">
        <v>36</v>
      </c>
      <c r="D1266" s="299" t="s">
        <v>91</v>
      </c>
      <c r="E1266" s="301">
        <v>460.1904761904762</v>
      </c>
      <c r="F1266" s="299" t="s">
        <v>188</v>
      </c>
    </row>
    <row r="1267" spans="1:6" x14ac:dyDescent="0.3">
      <c r="A1267" s="299" t="s">
        <v>495</v>
      </c>
      <c r="B1267" s="300">
        <v>4</v>
      </c>
      <c r="C1267" s="299" t="s">
        <v>36</v>
      </c>
      <c r="D1267" s="299" t="s">
        <v>91</v>
      </c>
      <c r="E1267" s="301">
        <v>10487.380952380954</v>
      </c>
      <c r="F1267" s="299" t="s">
        <v>77</v>
      </c>
    </row>
    <row r="1268" spans="1:6" x14ac:dyDescent="0.3">
      <c r="A1268" s="299" t="s">
        <v>495</v>
      </c>
      <c r="B1268" s="300">
        <v>4</v>
      </c>
      <c r="C1268" s="299" t="s">
        <v>36</v>
      </c>
      <c r="D1268" s="299" t="s">
        <v>92</v>
      </c>
      <c r="E1268" s="301">
        <v>1490.1904761904764</v>
      </c>
      <c r="F1268" s="299" t="s">
        <v>187</v>
      </c>
    </row>
    <row r="1269" spans="1:6" x14ac:dyDescent="0.3">
      <c r="A1269" s="299" t="s">
        <v>495</v>
      </c>
      <c r="B1269" s="300">
        <v>4</v>
      </c>
      <c r="C1269" s="299" t="s">
        <v>36</v>
      </c>
      <c r="D1269" s="299" t="s">
        <v>92</v>
      </c>
      <c r="E1269" s="301">
        <v>1.0000000000000004</v>
      </c>
      <c r="F1269" s="299" t="s">
        <v>81</v>
      </c>
    </row>
    <row r="1270" spans="1:6" x14ac:dyDescent="0.3">
      <c r="A1270" s="299" t="s">
        <v>495</v>
      </c>
      <c r="B1270" s="300">
        <v>4</v>
      </c>
      <c r="C1270" s="299" t="s">
        <v>36</v>
      </c>
      <c r="D1270" s="299" t="s">
        <v>92</v>
      </c>
      <c r="E1270" s="301">
        <v>3.2857142857142851</v>
      </c>
      <c r="F1270" s="299" t="s">
        <v>80</v>
      </c>
    </row>
    <row r="1271" spans="1:6" x14ac:dyDescent="0.3">
      <c r="A1271" s="299" t="s">
        <v>495</v>
      </c>
      <c r="B1271" s="300">
        <v>4</v>
      </c>
      <c r="C1271" s="299" t="s">
        <v>36</v>
      </c>
      <c r="D1271" s="299" t="s">
        <v>92</v>
      </c>
      <c r="E1271" s="301">
        <v>10</v>
      </c>
      <c r="F1271" s="299" t="s">
        <v>79</v>
      </c>
    </row>
    <row r="1272" spans="1:6" x14ac:dyDescent="0.3">
      <c r="A1272" s="299" t="s">
        <v>495</v>
      </c>
      <c r="B1272" s="300">
        <v>4</v>
      </c>
      <c r="C1272" s="299" t="s">
        <v>36</v>
      </c>
      <c r="D1272" s="299" t="s">
        <v>92</v>
      </c>
      <c r="E1272" s="301">
        <v>1701.9523809523807</v>
      </c>
      <c r="F1272" s="299" t="s">
        <v>78</v>
      </c>
    </row>
    <row r="1273" spans="1:6" x14ac:dyDescent="0.3">
      <c r="A1273" s="299" t="s">
        <v>495</v>
      </c>
      <c r="B1273" s="300">
        <v>4</v>
      </c>
      <c r="C1273" s="299" t="s">
        <v>36</v>
      </c>
      <c r="D1273" s="299" t="s">
        <v>92</v>
      </c>
      <c r="E1273" s="301">
        <v>62.333333333333314</v>
      </c>
      <c r="F1273" s="299" t="s">
        <v>188</v>
      </c>
    </row>
    <row r="1274" spans="1:6" x14ac:dyDescent="0.3">
      <c r="A1274" s="299" t="s">
        <v>495</v>
      </c>
      <c r="B1274" s="300">
        <v>4</v>
      </c>
      <c r="C1274" s="299" t="s">
        <v>36</v>
      </c>
      <c r="D1274" s="299" t="s">
        <v>92</v>
      </c>
      <c r="E1274" s="301">
        <v>5759.1428571428578</v>
      </c>
      <c r="F1274" s="299" t="s">
        <v>77</v>
      </c>
    </row>
    <row r="1275" spans="1:6" x14ac:dyDescent="0.3">
      <c r="A1275" s="299" t="s">
        <v>495</v>
      </c>
      <c r="B1275" s="300">
        <v>5</v>
      </c>
      <c r="C1275" s="299" t="s">
        <v>35</v>
      </c>
      <c r="D1275" s="299" t="s">
        <v>91</v>
      </c>
      <c r="E1275" s="301">
        <v>188.90476190476193</v>
      </c>
      <c r="F1275" s="299" t="s">
        <v>187</v>
      </c>
    </row>
    <row r="1276" spans="1:6" x14ac:dyDescent="0.3">
      <c r="A1276" s="299" t="s">
        <v>495</v>
      </c>
      <c r="B1276" s="300">
        <v>5</v>
      </c>
      <c r="C1276" s="299" t="s">
        <v>35</v>
      </c>
      <c r="D1276" s="299" t="s">
        <v>91</v>
      </c>
      <c r="E1276" s="301">
        <v>229.1904761904762</v>
      </c>
      <c r="F1276" s="299" t="s">
        <v>79</v>
      </c>
    </row>
    <row r="1277" spans="1:6" x14ac:dyDescent="0.3">
      <c r="A1277" s="299" t="s">
        <v>495</v>
      </c>
      <c r="B1277" s="300">
        <v>5</v>
      </c>
      <c r="C1277" s="299" t="s">
        <v>35</v>
      </c>
      <c r="D1277" s="299" t="s">
        <v>91</v>
      </c>
      <c r="E1277" s="301">
        <v>12.428571428571425</v>
      </c>
      <c r="F1277" s="299" t="s">
        <v>78</v>
      </c>
    </row>
    <row r="1278" spans="1:6" x14ac:dyDescent="0.3">
      <c r="A1278" s="299" t="s">
        <v>495</v>
      </c>
      <c r="B1278" s="300">
        <v>5</v>
      </c>
      <c r="C1278" s="299" t="s">
        <v>35</v>
      </c>
      <c r="D1278" s="299" t="s">
        <v>91</v>
      </c>
      <c r="E1278" s="301">
        <v>4.0000000000000018</v>
      </c>
      <c r="F1278" s="299" t="s">
        <v>188</v>
      </c>
    </row>
    <row r="1279" spans="1:6" x14ac:dyDescent="0.3">
      <c r="A1279" s="299" t="s">
        <v>495</v>
      </c>
      <c r="B1279" s="300">
        <v>5</v>
      </c>
      <c r="C1279" s="299" t="s">
        <v>35</v>
      </c>
      <c r="D1279" s="299" t="s">
        <v>91</v>
      </c>
      <c r="E1279" s="301">
        <v>873.42857142857144</v>
      </c>
      <c r="F1279" s="299" t="s">
        <v>77</v>
      </c>
    </row>
    <row r="1280" spans="1:6" x14ac:dyDescent="0.3">
      <c r="A1280" s="299" t="s">
        <v>495</v>
      </c>
      <c r="B1280" s="300">
        <v>5</v>
      </c>
      <c r="C1280" s="299" t="s">
        <v>35</v>
      </c>
      <c r="D1280" s="299" t="s">
        <v>92</v>
      </c>
      <c r="E1280" s="301">
        <v>115.71428571428571</v>
      </c>
      <c r="F1280" s="299" t="s">
        <v>187</v>
      </c>
    </row>
    <row r="1281" spans="1:6" x14ac:dyDescent="0.3">
      <c r="A1281" s="299" t="s">
        <v>495</v>
      </c>
      <c r="B1281" s="300">
        <v>5</v>
      </c>
      <c r="C1281" s="299" t="s">
        <v>35</v>
      </c>
      <c r="D1281" s="299" t="s">
        <v>92</v>
      </c>
      <c r="E1281" s="301">
        <v>86.285714285714278</v>
      </c>
      <c r="F1281" s="299" t="s">
        <v>79</v>
      </c>
    </row>
    <row r="1282" spans="1:6" x14ac:dyDescent="0.3">
      <c r="A1282" s="299" t="s">
        <v>495</v>
      </c>
      <c r="B1282" s="300">
        <v>5</v>
      </c>
      <c r="C1282" s="299" t="s">
        <v>35</v>
      </c>
      <c r="D1282" s="299" t="s">
        <v>92</v>
      </c>
      <c r="E1282" s="301">
        <v>32.333333333333336</v>
      </c>
      <c r="F1282" s="299" t="s">
        <v>78</v>
      </c>
    </row>
    <row r="1283" spans="1:6" x14ac:dyDescent="0.3">
      <c r="A1283" s="299" t="s">
        <v>495</v>
      </c>
      <c r="B1283" s="300">
        <v>5</v>
      </c>
      <c r="C1283" s="299" t="s">
        <v>35</v>
      </c>
      <c r="D1283" s="299" t="s">
        <v>92</v>
      </c>
      <c r="E1283" s="301">
        <v>2.9999999999999991</v>
      </c>
      <c r="F1283" s="299" t="s">
        <v>188</v>
      </c>
    </row>
    <row r="1284" spans="1:6" x14ac:dyDescent="0.3">
      <c r="A1284" s="299" t="s">
        <v>495</v>
      </c>
      <c r="B1284" s="300">
        <v>5</v>
      </c>
      <c r="C1284" s="299" t="s">
        <v>35</v>
      </c>
      <c r="D1284" s="299" t="s">
        <v>92</v>
      </c>
      <c r="E1284" s="301">
        <v>501.5714285714285</v>
      </c>
      <c r="F1284" s="299" t="s">
        <v>77</v>
      </c>
    </row>
    <row r="1285" spans="1:6" x14ac:dyDescent="0.3">
      <c r="A1285" s="299" t="s">
        <v>495</v>
      </c>
      <c r="B1285" s="300">
        <v>5</v>
      </c>
      <c r="C1285" s="299" t="s">
        <v>36</v>
      </c>
      <c r="D1285" s="299" t="s">
        <v>91</v>
      </c>
      <c r="E1285" s="301">
        <v>240.33333333333334</v>
      </c>
      <c r="F1285" s="299" t="s">
        <v>187</v>
      </c>
    </row>
    <row r="1286" spans="1:6" x14ac:dyDescent="0.3">
      <c r="A1286" s="299" t="s">
        <v>495</v>
      </c>
      <c r="B1286" s="300">
        <v>5</v>
      </c>
      <c r="C1286" s="299" t="s">
        <v>36</v>
      </c>
      <c r="D1286" s="299" t="s">
        <v>91</v>
      </c>
      <c r="E1286" s="301">
        <v>20.761904761904763</v>
      </c>
      <c r="F1286" s="299" t="s">
        <v>79</v>
      </c>
    </row>
    <row r="1287" spans="1:6" x14ac:dyDescent="0.3">
      <c r="A1287" s="299" t="s">
        <v>495</v>
      </c>
      <c r="B1287" s="300">
        <v>5</v>
      </c>
      <c r="C1287" s="299" t="s">
        <v>36</v>
      </c>
      <c r="D1287" s="299" t="s">
        <v>91</v>
      </c>
      <c r="E1287" s="301">
        <v>123.28571428571428</v>
      </c>
      <c r="F1287" s="299" t="s">
        <v>78</v>
      </c>
    </row>
    <row r="1288" spans="1:6" x14ac:dyDescent="0.3">
      <c r="A1288" s="299" t="s">
        <v>495</v>
      </c>
      <c r="B1288" s="300">
        <v>5</v>
      </c>
      <c r="C1288" s="299" t="s">
        <v>36</v>
      </c>
      <c r="D1288" s="299" t="s">
        <v>91</v>
      </c>
      <c r="E1288" s="301">
        <v>1.0000000000000004</v>
      </c>
      <c r="F1288" s="299" t="s">
        <v>188</v>
      </c>
    </row>
    <row r="1289" spans="1:6" x14ac:dyDescent="0.3">
      <c r="A1289" s="299" t="s">
        <v>495</v>
      </c>
      <c r="B1289" s="300">
        <v>5</v>
      </c>
      <c r="C1289" s="299" t="s">
        <v>36</v>
      </c>
      <c r="D1289" s="299" t="s">
        <v>91</v>
      </c>
      <c r="E1289" s="301">
        <v>1246.1904761904761</v>
      </c>
      <c r="F1289" s="299" t="s">
        <v>77</v>
      </c>
    </row>
    <row r="1290" spans="1:6" x14ac:dyDescent="0.3">
      <c r="A1290" s="299" t="s">
        <v>495</v>
      </c>
      <c r="B1290" s="300">
        <v>5</v>
      </c>
      <c r="C1290" s="299" t="s">
        <v>36</v>
      </c>
      <c r="D1290" s="299" t="s">
        <v>92</v>
      </c>
      <c r="E1290" s="301">
        <v>160.85714285714286</v>
      </c>
      <c r="F1290" s="299" t="s">
        <v>187</v>
      </c>
    </row>
    <row r="1291" spans="1:6" x14ac:dyDescent="0.3">
      <c r="A1291" s="299" t="s">
        <v>495</v>
      </c>
      <c r="B1291" s="300">
        <v>5</v>
      </c>
      <c r="C1291" s="299" t="s">
        <v>36</v>
      </c>
      <c r="D1291" s="299" t="s">
        <v>92</v>
      </c>
      <c r="E1291" s="301">
        <v>2.9999999999999991</v>
      </c>
      <c r="F1291" s="299" t="s">
        <v>79</v>
      </c>
    </row>
    <row r="1292" spans="1:6" x14ac:dyDescent="0.3">
      <c r="A1292" s="299" t="s">
        <v>495</v>
      </c>
      <c r="B1292" s="300">
        <v>5</v>
      </c>
      <c r="C1292" s="299" t="s">
        <v>36</v>
      </c>
      <c r="D1292" s="299" t="s">
        <v>92</v>
      </c>
      <c r="E1292" s="301">
        <v>52.142857142857139</v>
      </c>
      <c r="F1292" s="299" t="s">
        <v>78</v>
      </c>
    </row>
    <row r="1293" spans="1:6" x14ac:dyDescent="0.3">
      <c r="A1293" s="299" t="s">
        <v>495</v>
      </c>
      <c r="B1293" s="300">
        <v>5</v>
      </c>
      <c r="C1293" s="299" t="s">
        <v>36</v>
      </c>
      <c r="D1293" s="299" t="s">
        <v>92</v>
      </c>
      <c r="E1293" s="301">
        <v>2.0000000000000009</v>
      </c>
      <c r="F1293" s="299" t="s">
        <v>188</v>
      </c>
    </row>
    <row r="1294" spans="1:6" x14ac:dyDescent="0.3">
      <c r="A1294" s="299" t="s">
        <v>495</v>
      </c>
      <c r="B1294" s="300">
        <v>5</v>
      </c>
      <c r="C1294" s="299" t="s">
        <v>36</v>
      </c>
      <c r="D1294" s="299" t="s">
        <v>92</v>
      </c>
      <c r="E1294" s="301">
        <v>538.5238095238094</v>
      </c>
      <c r="F1294" s="299" t="s">
        <v>77</v>
      </c>
    </row>
    <row r="1295" spans="1:6" x14ac:dyDescent="0.3">
      <c r="A1295" s="299" t="s">
        <v>495</v>
      </c>
      <c r="B1295" s="300">
        <v>6</v>
      </c>
      <c r="C1295" s="299" t="s">
        <v>35</v>
      </c>
      <c r="D1295" s="299" t="s">
        <v>91</v>
      </c>
      <c r="E1295" s="301">
        <v>571.61904761904759</v>
      </c>
      <c r="F1295" s="299" t="s">
        <v>187</v>
      </c>
    </row>
    <row r="1296" spans="1:6" x14ac:dyDescent="0.3">
      <c r="A1296" s="299" t="s">
        <v>495</v>
      </c>
      <c r="B1296" s="300">
        <v>6</v>
      </c>
      <c r="C1296" s="299" t="s">
        <v>35</v>
      </c>
      <c r="D1296" s="299" t="s">
        <v>91</v>
      </c>
      <c r="E1296" s="301">
        <v>507.09523809523813</v>
      </c>
      <c r="F1296" s="299" t="s">
        <v>79</v>
      </c>
    </row>
    <row r="1297" spans="1:6" x14ac:dyDescent="0.3">
      <c r="A1297" s="299" t="s">
        <v>495</v>
      </c>
      <c r="B1297" s="300">
        <v>6</v>
      </c>
      <c r="C1297" s="299" t="s">
        <v>35</v>
      </c>
      <c r="D1297" s="299" t="s">
        <v>91</v>
      </c>
      <c r="E1297" s="301">
        <v>96.095238095238102</v>
      </c>
      <c r="F1297" s="299" t="s">
        <v>78</v>
      </c>
    </row>
    <row r="1298" spans="1:6" x14ac:dyDescent="0.3">
      <c r="A1298" s="299" t="s">
        <v>495</v>
      </c>
      <c r="B1298" s="300">
        <v>6</v>
      </c>
      <c r="C1298" s="299" t="s">
        <v>35</v>
      </c>
      <c r="D1298" s="299" t="s">
        <v>91</v>
      </c>
      <c r="E1298" s="301">
        <v>1.0000000000000004</v>
      </c>
      <c r="F1298" s="299" t="s">
        <v>188</v>
      </c>
    </row>
    <row r="1299" spans="1:6" x14ac:dyDescent="0.3">
      <c r="A1299" s="299" t="s">
        <v>495</v>
      </c>
      <c r="B1299" s="300">
        <v>6</v>
      </c>
      <c r="C1299" s="299" t="s">
        <v>35</v>
      </c>
      <c r="D1299" s="299" t="s">
        <v>91</v>
      </c>
      <c r="E1299" s="301">
        <v>1543.8571428571429</v>
      </c>
      <c r="F1299" s="299" t="s">
        <v>77</v>
      </c>
    </row>
    <row r="1300" spans="1:6" x14ac:dyDescent="0.3">
      <c r="A1300" s="299" t="s">
        <v>495</v>
      </c>
      <c r="B1300" s="300">
        <v>6</v>
      </c>
      <c r="C1300" s="299" t="s">
        <v>35</v>
      </c>
      <c r="D1300" s="299" t="s">
        <v>92</v>
      </c>
      <c r="E1300" s="301">
        <v>236.42857142857144</v>
      </c>
      <c r="F1300" s="299" t="s">
        <v>187</v>
      </c>
    </row>
    <row r="1301" spans="1:6" x14ac:dyDescent="0.3">
      <c r="A1301" s="299" t="s">
        <v>495</v>
      </c>
      <c r="B1301" s="300">
        <v>6</v>
      </c>
      <c r="C1301" s="299" t="s">
        <v>35</v>
      </c>
      <c r="D1301" s="299" t="s">
        <v>92</v>
      </c>
      <c r="E1301" s="301">
        <v>105.00000000000001</v>
      </c>
      <c r="F1301" s="299" t="s">
        <v>79</v>
      </c>
    </row>
    <row r="1302" spans="1:6" x14ac:dyDescent="0.3">
      <c r="A1302" s="299" t="s">
        <v>495</v>
      </c>
      <c r="B1302" s="300">
        <v>6</v>
      </c>
      <c r="C1302" s="299" t="s">
        <v>35</v>
      </c>
      <c r="D1302" s="299" t="s">
        <v>92</v>
      </c>
      <c r="E1302" s="301">
        <v>484.71428571428578</v>
      </c>
      <c r="F1302" s="299" t="s">
        <v>78</v>
      </c>
    </row>
    <row r="1303" spans="1:6" x14ac:dyDescent="0.3">
      <c r="A1303" s="299" t="s">
        <v>495</v>
      </c>
      <c r="B1303" s="300">
        <v>6</v>
      </c>
      <c r="C1303" s="299" t="s">
        <v>35</v>
      </c>
      <c r="D1303" s="299" t="s">
        <v>92</v>
      </c>
      <c r="E1303" s="301">
        <v>4.0000000000000018</v>
      </c>
      <c r="F1303" s="299" t="s">
        <v>188</v>
      </c>
    </row>
    <row r="1304" spans="1:6" x14ac:dyDescent="0.3">
      <c r="A1304" s="299" t="s">
        <v>495</v>
      </c>
      <c r="B1304" s="300">
        <v>6</v>
      </c>
      <c r="C1304" s="299" t="s">
        <v>35</v>
      </c>
      <c r="D1304" s="299" t="s">
        <v>92</v>
      </c>
      <c r="E1304" s="301">
        <v>762.71428571428589</v>
      </c>
      <c r="F1304" s="299" t="s">
        <v>77</v>
      </c>
    </row>
    <row r="1305" spans="1:6" x14ac:dyDescent="0.3">
      <c r="A1305" s="299" t="s">
        <v>495</v>
      </c>
      <c r="B1305" s="300">
        <v>6</v>
      </c>
      <c r="C1305" s="299" t="s">
        <v>36</v>
      </c>
      <c r="D1305" s="299" t="s">
        <v>91</v>
      </c>
      <c r="E1305" s="301">
        <v>545.28571428571445</v>
      </c>
      <c r="F1305" s="299" t="s">
        <v>187</v>
      </c>
    </row>
    <row r="1306" spans="1:6" x14ac:dyDescent="0.3">
      <c r="A1306" s="299" t="s">
        <v>495</v>
      </c>
      <c r="B1306" s="300">
        <v>6</v>
      </c>
      <c r="C1306" s="299" t="s">
        <v>36</v>
      </c>
      <c r="D1306" s="299" t="s">
        <v>91</v>
      </c>
      <c r="E1306" s="301">
        <v>38.285714285714292</v>
      </c>
      <c r="F1306" s="299" t="s">
        <v>79</v>
      </c>
    </row>
    <row r="1307" spans="1:6" x14ac:dyDescent="0.3">
      <c r="A1307" s="299" t="s">
        <v>495</v>
      </c>
      <c r="B1307" s="300">
        <v>6</v>
      </c>
      <c r="C1307" s="299" t="s">
        <v>36</v>
      </c>
      <c r="D1307" s="299" t="s">
        <v>91</v>
      </c>
      <c r="E1307" s="301">
        <v>340.61904761904771</v>
      </c>
      <c r="F1307" s="299" t="s">
        <v>78</v>
      </c>
    </row>
    <row r="1308" spans="1:6" x14ac:dyDescent="0.3">
      <c r="A1308" s="299" t="s">
        <v>495</v>
      </c>
      <c r="B1308" s="300">
        <v>6</v>
      </c>
      <c r="C1308" s="299" t="s">
        <v>36</v>
      </c>
      <c r="D1308" s="299" t="s">
        <v>91</v>
      </c>
      <c r="E1308" s="301">
        <v>1553.4761904761906</v>
      </c>
      <c r="F1308" s="299" t="s">
        <v>77</v>
      </c>
    </row>
    <row r="1309" spans="1:6" x14ac:dyDescent="0.3">
      <c r="A1309" s="299" t="s">
        <v>495</v>
      </c>
      <c r="B1309" s="300">
        <v>6</v>
      </c>
      <c r="C1309" s="299" t="s">
        <v>36</v>
      </c>
      <c r="D1309" s="299" t="s">
        <v>92</v>
      </c>
      <c r="E1309" s="301">
        <v>371.28571428571422</v>
      </c>
      <c r="F1309" s="299" t="s">
        <v>187</v>
      </c>
    </row>
    <row r="1310" spans="1:6" x14ac:dyDescent="0.3">
      <c r="A1310" s="299" t="s">
        <v>495</v>
      </c>
      <c r="B1310" s="300">
        <v>6</v>
      </c>
      <c r="C1310" s="299" t="s">
        <v>36</v>
      </c>
      <c r="D1310" s="299" t="s">
        <v>92</v>
      </c>
      <c r="E1310" s="301">
        <v>4.0000000000000018</v>
      </c>
      <c r="F1310" s="299" t="s">
        <v>79</v>
      </c>
    </row>
    <row r="1311" spans="1:6" x14ac:dyDescent="0.3">
      <c r="A1311" s="299" t="s">
        <v>495</v>
      </c>
      <c r="B1311" s="300">
        <v>6</v>
      </c>
      <c r="C1311" s="299" t="s">
        <v>36</v>
      </c>
      <c r="D1311" s="299" t="s">
        <v>92</v>
      </c>
      <c r="E1311" s="301">
        <v>801.52380952380963</v>
      </c>
      <c r="F1311" s="299" t="s">
        <v>78</v>
      </c>
    </row>
    <row r="1312" spans="1:6" x14ac:dyDescent="0.3">
      <c r="A1312" s="299" t="s">
        <v>495</v>
      </c>
      <c r="B1312" s="300">
        <v>6</v>
      </c>
      <c r="C1312" s="299" t="s">
        <v>36</v>
      </c>
      <c r="D1312" s="299" t="s">
        <v>92</v>
      </c>
      <c r="E1312" s="301">
        <v>3.2857142857142847</v>
      </c>
      <c r="F1312" s="299" t="s">
        <v>188</v>
      </c>
    </row>
    <row r="1313" spans="1:6" x14ac:dyDescent="0.3">
      <c r="A1313" s="299" t="s">
        <v>495</v>
      </c>
      <c r="B1313" s="300">
        <v>6</v>
      </c>
      <c r="C1313" s="299" t="s">
        <v>36</v>
      </c>
      <c r="D1313" s="299" t="s">
        <v>92</v>
      </c>
      <c r="E1313" s="301">
        <v>1749.8095238095236</v>
      </c>
      <c r="F1313" s="299" t="s">
        <v>77</v>
      </c>
    </row>
    <row r="1314" spans="1:6" x14ac:dyDescent="0.3">
      <c r="A1314" s="299" t="s">
        <v>495</v>
      </c>
      <c r="B1314" s="300">
        <v>7</v>
      </c>
      <c r="C1314" s="299" t="s">
        <v>35</v>
      </c>
      <c r="D1314" s="299" t="s">
        <v>91</v>
      </c>
      <c r="E1314" s="301">
        <v>3611.0476190476197</v>
      </c>
      <c r="F1314" s="299" t="s">
        <v>187</v>
      </c>
    </row>
    <row r="1315" spans="1:6" x14ac:dyDescent="0.3">
      <c r="A1315" s="299" t="s">
        <v>495</v>
      </c>
      <c r="B1315" s="300">
        <v>7</v>
      </c>
      <c r="C1315" s="299" t="s">
        <v>35</v>
      </c>
      <c r="D1315" s="299" t="s">
        <v>91</v>
      </c>
      <c r="E1315" s="301">
        <v>1.0000000000000004</v>
      </c>
      <c r="F1315" s="299" t="s">
        <v>81</v>
      </c>
    </row>
    <row r="1316" spans="1:6" x14ac:dyDescent="0.3">
      <c r="A1316" s="299" t="s">
        <v>495</v>
      </c>
      <c r="B1316" s="300">
        <v>7</v>
      </c>
      <c r="C1316" s="299" t="s">
        <v>35</v>
      </c>
      <c r="D1316" s="299" t="s">
        <v>91</v>
      </c>
      <c r="E1316" s="301">
        <v>10.333333333333334</v>
      </c>
      <c r="F1316" s="299" t="s">
        <v>80</v>
      </c>
    </row>
    <row r="1317" spans="1:6" x14ac:dyDescent="0.3">
      <c r="A1317" s="299" t="s">
        <v>495</v>
      </c>
      <c r="B1317" s="300">
        <v>7</v>
      </c>
      <c r="C1317" s="299" t="s">
        <v>35</v>
      </c>
      <c r="D1317" s="299" t="s">
        <v>91</v>
      </c>
      <c r="E1317" s="301">
        <v>2940.9999999999995</v>
      </c>
      <c r="F1317" s="299" t="s">
        <v>79</v>
      </c>
    </row>
    <row r="1318" spans="1:6" x14ac:dyDescent="0.3">
      <c r="A1318" s="299" t="s">
        <v>495</v>
      </c>
      <c r="B1318" s="300">
        <v>7</v>
      </c>
      <c r="C1318" s="299" t="s">
        <v>35</v>
      </c>
      <c r="D1318" s="299" t="s">
        <v>91</v>
      </c>
      <c r="E1318" s="301">
        <v>107.85714285714285</v>
      </c>
      <c r="F1318" s="299" t="s">
        <v>78</v>
      </c>
    </row>
    <row r="1319" spans="1:6" x14ac:dyDescent="0.3">
      <c r="A1319" s="299" t="s">
        <v>495</v>
      </c>
      <c r="B1319" s="300">
        <v>7</v>
      </c>
      <c r="C1319" s="299" t="s">
        <v>35</v>
      </c>
      <c r="D1319" s="299" t="s">
        <v>91</v>
      </c>
      <c r="E1319" s="301">
        <v>5</v>
      </c>
      <c r="F1319" s="299" t="s">
        <v>188</v>
      </c>
    </row>
    <row r="1320" spans="1:6" x14ac:dyDescent="0.3">
      <c r="A1320" s="299" t="s">
        <v>495</v>
      </c>
      <c r="B1320" s="300">
        <v>7</v>
      </c>
      <c r="C1320" s="299" t="s">
        <v>35</v>
      </c>
      <c r="D1320" s="299" t="s">
        <v>91</v>
      </c>
      <c r="E1320" s="301">
        <v>13236.761904761903</v>
      </c>
      <c r="F1320" s="299" t="s">
        <v>77</v>
      </c>
    </row>
    <row r="1321" spans="1:6" x14ac:dyDescent="0.3">
      <c r="A1321" s="299" t="s">
        <v>495</v>
      </c>
      <c r="B1321" s="300">
        <v>7</v>
      </c>
      <c r="C1321" s="299" t="s">
        <v>35</v>
      </c>
      <c r="D1321" s="299" t="s">
        <v>92</v>
      </c>
      <c r="E1321" s="301">
        <v>5612.2857142857156</v>
      </c>
      <c r="F1321" s="299" t="s">
        <v>187</v>
      </c>
    </row>
    <row r="1322" spans="1:6" x14ac:dyDescent="0.3">
      <c r="A1322" s="299" t="s">
        <v>495</v>
      </c>
      <c r="B1322" s="300">
        <v>7</v>
      </c>
      <c r="C1322" s="299" t="s">
        <v>35</v>
      </c>
      <c r="D1322" s="299" t="s">
        <v>92</v>
      </c>
      <c r="E1322" s="301">
        <v>1.0000000000000004</v>
      </c>
      <c r="F1322" s="299" t="s">
        <v>81</v>
      </c>
    </row>
    <row r="1323" spans="1:6" x14ac:dyDescent="0.3">
      <c r="A1323" s="299" t="s">
        <v>495</v>
      </c>
      <c r="B1323" s="300">
        <v>7</v>
      </c>
      <c r="C1323" s="299" t="s">
        <v>35</v>
      </c>
      <c r="D1323" s="299" t="s">
        <v>92</v>
      </c>
      <c r="E1323" s="301">
        <v>17.380952380952387</v>
      </c>
      <c r="F1323" s="299" t="s">
        <v>80</v>
      </c>
    </row>
    <row r="1324" spans="1:6" x14ac:dyDescent="0.3">
      <c r="A1324" s="299" t="s">
        <v>495</v>
      </c>
      <c r="B1324" s="300">
        <v>7</v>
      </c>
      <c r="C1324" s="299" t="s">
        <v>35</v>
      </c>
      <c r="D1324" s="299" t="s">
        <v>92</v>
      </c>
      <c r="E1324" s="301">
        <v>782.80952380952408</v>
      </c>
      <c r="F1324" s="299" t="s">
        <v>79</v>
      </c>
    </row>
    <row r="1325" spans="1:6" x14ac:dyDescent="0.3">
      <c r="A1325" s="299" t="s">
        <v>495</v>
      </c>
      <c r="B1325" s="300">
        <v>7</v>
      </c>
      <c r="C1325" s="299" t="s">
        <v>35</v>
      </c>
      <c r="D1325" s="299" t="s">
        <v>92</v>
      </c>
      <c r="E1325" s="301">
        <v>46.571428571428569</v>
      </c>
      <c r="F1325" s="299" t="s">
        <v>78</v>
      </c>
    </row>
    <row r="1326" spans="1:6" x14ac:dyDescent="0.3">
      <c r="A1326" s="299" t="s">
        <v>495</v>
      </c>
      <c r="B1326" s="300">
        <v>7</v>
      </c>
      <c r="C1326" s="299" t="s">
        <v>35</v>
      </c>
      <c r="D1326" s="299" t="s">
        <v>92</v>
      </c>
      <c r="E1326" s="301">
        <v>12.999999999999995</v>
      </c>
      <c r="F1326" s="299" t="s">
        <v>188</v>
      </c>
    </row>
    <row r="1327" spans="1:6" x14ac:dyDescent="0.3">
      <c r="A1327" s="299" t="s">
        <v>495</v>
      </c>
      <c r="B1327" s="300">
        <v>7</v>
      </c>
      <c r="C1327" s="299" t="s">
        <v>35</v>
      </c>
      <c r="D1327" s="299" t="s">
        <v>92</v>
      </c>
      <c r="E1327" s="301">
        <v>12044.38095238095</v>
      </c>
      <c r="F1327" s="299" t="s">
        <v>77</v>
      </c>
    </row>
    <row r="1328" spans="1:6" x14ac:dyDescent="0.3">
      <c r="A1328" s="299" t="s">
        <v>495</v>
      </c>
      <c r="B1328" s="300">
        <v>7</v>
      </c>
      <c r="C1328" s="299" t="s">
        <v>36</v>
      </c>
      <c r="D1328" s="299" t="s">
        <v>91</v>
      </c>
      <c r="E1328" s="301">
        <v>6546.3333333333339</v>
      </c>
      <c r="F1328" s="299" t="s">
        <v>187</v>
      </c>
    </row>
    <row r="1329" spans="1:6" x14ac:dyDescent="0.3">
      <c r="A1329" s="299" t="s">
        <v>495</v>
      </c>
      <c r="B1329" s="300">
        <v>7</v>
      </c>
      <c r="C1329" s="299" t="s">
        <v>36</v>
      </c>
      <c r="D1329" s="299" t="s">
        <v>91</v>
      </c>
      <c r="E1329" s="301">
        <v>4.4285714285714297</v>
      </c>
      <c r="F1329" s="299" t="s">
        <v>81</v>
      </c>
    </row>
    <row r="1330" spans="1:6" x14ac:dyDescent="0.3">
      <c r="A1330" s="299" t="s">
        <v>495</v>
      </c>
      <c r="B1330" s="300">
        <v>7</v>
      </c>
      <c r="C1330" s="299" t="s">
        <v>36</v>
      </c>
      <c r="D1330" s="299" t="s">
        <v>91</v>
      </c>
      <c r="E1330" s="301">
        <v>67.238095238095255</v>
      </c>
      <c r="F1330" s="299" t="s">
        <v>80</v>
      </c>
    </row>
    <row r="1331" spans="1:6" x14ac:dyDescent="0.3">
      <c r="A1331" s="299" t="s">
        <v>495</v>
      </c>
      <c r="B1331" s="300">
        <v>7</v>
      </c>
      <c r="C1331" s="299" t="s">
        <v>36</v>
      </c>
      <c r="D1331" s="299" t="s">
        <v>91</v>
      </c>
      <c r="E1331" s="301">
        <v>640.04761904761904</v>
      </c>
      <c r="F1331" s="299" t="s">
        <v>79</v>
      </c>
    </row>
    <row r="1332" spans="1:6" x14ac:dyDescent="0.3">
      <c r="A1332" s="299" t="s">
        <v>495</v>
      </c>
      <c r="B1332" s="300">
        <v>7</v>
      </c>
      <c r="C1332" s="299" t="s">
        <v>36</v>
      </c>
      <c r="D1332" s="299" t="s">
        <v>91</v>
      </c>
      <c r="E1332" s="301">
        <v>872.76190476190493</v>
      </c>
      <c r="F1332" s="299" t="s">
        <v>78</v>
      </c>
    </row>
    <row r="1333" spans="1:6" x14ac:dyDescent="0.3">
      <c r="A1333" s="299" t="s">
        <v>495</v>
      </c>
      <c r="B1333" s="300">
        <v>7</v>
      </c>
      <c r="C1333" s="299" t="s">
        <v>36</v>
      </c>
      <c r="D1333" s="299" t="s">
        <v>91</v>
      </c>
      <c r="E1333" s="301">
        <v>4.0000000000000018</v>
      </c>
      <c r="F1333" s="299" t="s">
        <v>188</v>
      </c>
    </row>
    <row r="1334" spans="1:6" x14ac:dyDescent="0.3">
      <c r="A1334" s="299" t="s">
        <v>495</v>
      </c>
      <c r="B1334" s="300">
        <v>7</v>
      </c>
      <c r="C1334" s="299" t="s">
        <v>36</v>
      </c>
      <c r="D1334" s="299" t="s">
        <v>91</v>
      </c>
      <c r="E1334" s="301">
        <v>27436.523809523809</v>
      </c>
      <c r="F1334" s="299" t="s">
        <v>77</v>
      </c>
    </row>
    <row r="1335" spans="1:6" x14ac:dyDescent="0.3">
      <c r="A1335" s="299" t="s">
        <v>495</v>
      </c>
      <c r="B1335" s="300">
        <v>7</v>
      </c>
      <c r="C1335" s="299" t="s">
        <v>36</v>
      </c>
      <c r="D1335" s="299" t="s">
        <v>92</v>
      </c>
      <c r="E1335" s="301">
        <v>8829.7619047619046</v>
      </c>
      <c r="F1335" s="299" t="s">
        <v>187</v>
      </c>
    </row>
    <row r="1336" spans="1:6" x14ac:dyDescent="0.3">
      <c r="A1336" s="299" t="s">
        <v>495</v>
      </c>
      <c r="B1336" s="300">
        <v>7</v>
      </c>
      <c r="C1336" s="299" t="s">
        <v>36</v>
      </c>
      <c r="D1336" s="299" t="s">
        <v>92</v>
      </c>
      <c r="E1336" s="301">
        <v>20.523809523809526</v>
      </c>
      <c r="F1336" s="299" t="s">
        <v>81</v>
      </c>
    </row>
    <row r="1337" spans="1:6" x14ac:dyDescent="0.3">
      <c r="A1337" s="299" t="s">
        <v>495</v>
      </c>
      <c r="B1337" s="300">
        <v>7</v>
      </c>
      <c r="C1337" s="299" t="s">
        <v>36</v>
      </c>
      <c r="D1337" s="299" t="s">
        <v>92</v>
      </c>
      <c r="E1337" s="301">
        <v>48.714285714285722</v>
      </c>
      <c r="F1337" s="299" t="s">
        <v>80</v>
      </c>
    </row>
    <row r="1338" spans="1:6" x14ac:dyDescent="0.3">
      <c r="A1338" s="299" t="s">
        <v>495</v>
      </c>
      <c r="B1338" s="300">
        <v>7</v>
      </c>
      <c r="C1338" s="299" t="s">
        <v>36</v>
      </c>
      <c r="D1338" s="299" t="s">
        <v>92</v>
      </c>
      <c r="E1338" s="301">
        <v>217.42857142857144</v>
      </c>
      <c r="F1338" s="299" t="s">
        <v>79</v>
      </c>
    </row>
    <row r="1339" spans="1:6" x14ac:dyDescent="0.3">
      <c r="A1339" s="299" t="s">
        <v>495</v>
      </c>
      <c r="B1339" s="300">
        <v>7</v>
      </c>
      <c r="C1339" s="299" t="s">
        <v>36</v>
      </c>
      <c r="D1339" s="299" t="s">
        <v>92</v>
      </c>
      <c r="E1339" s="301">
        <v>111.76190476190477</v>
      </c>
      <c r="F1339" s="299" t="s">
        <v>78</v>
      </c>
    </row>
    <row r="1340" spans="1:6" x14ac:dyDescent="0.3">
      <c r="A1340" s="299" t="s">
        <v>495</v>
      </c>
      <c r="B1340" s="300">
        <v>7</v>
      </c>
      <c r="C1340" s="299" t="s">
        <v>36</v>
      </c>
      <c r="D1340" s="299" t="s">
        <v>92</v>
      </c>
      <c r="E1340" s="301">
        <v>10.380952380952381</v>
      </c>
      <c r="F1340" s="299" t="s">
        <v>188</v>
      </c>
    </row>
    <row r="1341" spans="1:6" x14ac:dyDescent="0.3">
      <c r="A1341" s="299" t="s">
        <v>495</v>
      </c>
      <c r="B1341" s="300">
        <v>7</v>
      </c>
      <c r="C1341" s="299" t="s">
        <v>36</v>
      </c>
      <c r="D1341" s="299" t="s">
        <v>92</v>
      </c>
      <c r="E1341" s="301">
        <v>11893.952380952378</v>
      </c>
      <c r="F1341" s="299" t="s">
        <v>77</v>
      </c>
    </row>
    <row r="1342" spans="1:6" x14ac:dyDescent="0.3">
      <c r="A1342" s="299" t="s">
        <v>495</v>
      </c>
      <c r="B1342" s="300">
        <v>8</v>
      </c>
      <c r="C1342" s="299" t="s">
        <v>35</v>
      </c>
      <c r="D1342" s="299" t="s">
        <v>91</v>
      </c>
      <c r="E1342" s="301">
        <v>18912.666666666668</v>
      </c>
      <c r="F1342" s="299" t="s">
        <v>187</v>
      </c>
    </row>
    <row r="1343" spans="1:6" x14ac:dyDescent="0.3">
      <c r="A1343" s="299" t="s">
        <v>495</v>
      </c>
      <c r="B1343" s="300">
        <v>8</v>
      </c>
      <c r="C1343" s="299" t="s">
        <v>35</v>
      </c>
      <c r="D1343" s="299" t="s">
        <v>91</v>
      </c>
      <c r="E1343" s="301">
        <v>1.0000000000000004</v>
      </c>
      <c r="F1343" s="299" t="s">
        <v>81</v>
      </c>
    </row>
    <row r="1344" spans="1:6" x14ac:dyDescent="0.3">
      <c r="A1344" s="299" t="s">
        <v>495</v>
      </c>
      <c r="B1344" s="300">
        <v>8</v>
      </c>
      <c r="C1344" s="299" t="s">
        <v>35</v>
      </c>
      <c r="D1344" s="299" t="s">
        <v>91</v>
      </c>
      <c r="E1344" s="301">
        <v>25.523809523809518</v>
      </c>
      <c r="F1344" s="299" t="s">
        <v>80</v>
      </c>
    </row>
    <row r="1345" spans="1:6" x14ac:dyDescent="0.3">
      <c r="A1345" s="299" t="s">
        <v>495</v>
      </c>
      <c r="B1345" s="300">
        <v>8</v>
      </c>
      <c r="C1345" s="299" t="s">
        <v>35</v>
      </c>
      <c r="D1345" s="299" t="s">
        <v>91</v>
      </c>
      <c r="E1345" s="301">
        <v>20258.285714285714</v>
      </c>
      <c r="F1345" s="299" t="s">
        <v>79</v>
      </c>
    </row>
    <row r="1346" spans="1:6" x14ac:dyDescent="0.3">
      <c r="A1346" s="299" t="s">
        <v>495</v>
      </c>
      <c r="B1346" s="300">
        <v>8</v>
      </c>
      <c r="C1346" s="299" t="s">
        <v>35</v>
      </c>
      <c r="D1346" s="299" t="s">
        <v>91</v>
      </c>
      <c r="E1346" s="301">
        <v>172.71428571428572</v>
      </c>
      <c r="F1346" s="299" t="s">
        <v>78</v>
      </c>
    </row>
    <row r="1347" spans="1:6" x14ac:dyDescent="0.3">
      <c r="A1347" s="299" t="s">
        <v>495</v>
      </c>
      <c r="B1347" s="300">
        <v>8</v>
      </c>
      <c r="C1347" s="299" t="s">
        <v>35</v>
      </c>
      <c r="D1347" s="299" t="s">
        <v>91</v>
      </c>
      <c r="E1347" s="301">
        <v>4.0000000000000018</v>
      </c>
      <c r="F1347" s="299" t="s">
        <v>188</v>
      </c>
    </row>
    <row r="1348" spans="1:6" x14ac:dyDescent="0.3">
      <c r="A1348" s="299" t="s">
        <v>495</v>
      </c>
      <c r="B1348" s="300">
        <v>8</v>
      </c>
      <c r="C1348" s="299" t="s">
        <v>35</v>
      </c>
      <c r="D1348" s="299" t="s">
        <v>91</v>
      </c>
      <c r="E1348" s="301">
        <v>105964.71428571426</v>
      </c>
      <c r="F1348" s="299" t="s">
        <v>77</v>
      </c>
    </row>
    <row r="1349" spans="1:6" x14ac:dyDescent="0.3">
      <c r="A1349" s="299" t="s">
        <v>495</v>
      </c>
      <c r="B1349" s="300">
        <v>8</v>
      </c>
      <c r="C1349" s="299" t="s">
        <v>35</v>
      </c>
      <c r="D1349" s="299" t="s">
        <v>92</v>
      </c>
      <c r="E1349" s="301">
        <v>8525.4761904761908</v>
      </c>
      <c r="F1349" s="299" t="s">
        <v>187</v>
      </c>
    </row>
    <row r="1350" spans="1:6" x14ac:dyDescent="0.3">
      <c r="A1350" s="299" t="s">
        <v>495</v>
      </c>
      <c r="B1350" s="300">
        <v>8</v>
      </c>
      <c r="C1350" s="299" t="s">
        <v>35</v>
      </c>
      <c r="D1350" s="299" t="s">
        <v>92</v>
      </c>
      <c r="E1350" s="301">
        <v>1.0000000000000004</v>
      </c>
      <c r="F1350" s="299" t="s">
        <v>81</v>
      </c>
    </row>
    <row r="1351" spans="1:6" x14ac:dyDescent="0.3">
      <c r="A1351" s="299" t="s">
        <v>495</v>
      </c>
      <c r="B1351" s="300">
        <v>8</v>
      </c>
      <c r="C1351" s="299" t="s">
        <v>35</v>
      </c>
      <c r="D1351" s="299" t="s">
        <v>92</v>
      </c>
      <c r="E1351" s="301">
        <v>20.761904761904763</v>
      </c>
      <c r="F1351" s="299" t="s">
        <v>80</v>
      </c>
    </row>
    <row r="1352" spans="1:6" x14ac:dyDescent="0.3">
      <c r="A1352" s="299" t="s">
        <v>495</v>
      </c>
      <c r="B1352" s="300">
        <v>8</v>
      </c>
      <c r="C1352" s="299" t="s">
        <v>35</v>
      </c>
      <c r="D1352" s="299" t="s">
        <v>92</v>
      </c>
      <c r="E1352" s="301">
        <v>1012.0952380952381</v>
      </c>
      <c r="F1352" s="299" t="s">
        <v>79</v>
      </c>
    </row>
    <row r="1353" spans="1:6" x14ac:dyDescent="0.3">
      <c r="A1353" s="299" t="s">
        <v>495</v>
      </c>
      <c r="B1353" s="300">
        <v>8</v>
      </c>
      <c r="C1353" s="299" t="s">
        <v>35</v>
      </c>
      <c r="D1353" s="299" t="s">
        <v>92</v>
      </c>
      <c r="E1353" s="301">
        <v>36.904761904761912</v>
      </c>
      <c r="F1353" s="299" t="s">
        <v>78</v>
      </c>
    </row>
    <row r="1354" spans="1:6" x14ac:dyDescent="0.3">
      <c r="A1354" s="299" t="s">
        <v>495</v>
      </c>
      <c r="B1354" s="300">
        <v>8</v>
      </c>
      <c r="C1354" s="299" t="s">
        <v>35</v>
      </c>
      <c r="D1354" s="299" t="s">
        <v>92</v>
      </c>
      <c r="E1354" s="301">
        <v>2.9999999999999991</v>
      </c>
      <c r="F1354" s="299" t="s">
        <v>188</v>
      </c>
    </row>
    <row r="1355" spans="1:6" x14ac:dyDescent="0.3">
      <c r="A1355" s="299" t="s">
        <v>495</v>
      </c>
      <c r="B1355" s="300">
        <v>8</v>
      </c>
      <c r="C1355" s="299" t="s">
        <v>35</v>
      </c>
      <c r="D1355" s="299" t="s">
        <v>92</v>
      </c>
      <c r="E1355" s="301">
        <v>53604.047619047618</v>
      </c>
      <c r="F1355" s="299" t="s">
        <v>77</v>
      </c>
    </row>
    <row r="1356" spans="1:6" x14ac:dyDescent="0.3">
      <c r="A1356" s="299" t="s">
        <v>495</v>
      </c>
      <c r="B1356" s="300">
        <v>8</v>
      </c>
      <c r="C1356" s="299" t="s">
        <v>89</v>
      </c>
      <c r="D1356" s="299" t="s">
        <v>189</v>
      </c>
      <c r="E1356" s="301">
        <v>1.0000000000000004</v>
      </c>
      <c r="F1356" s="299" t="s">
        <v>77</v>
      </c>
    </row>
    <row r="1357" spans="1:6" x14ac:dyDescent="0.3">
      <c r="A1357" s="299" t="s">
        <v>495</v>
      </c>
      <c r="B1357" s="300">
        <v>8</v>
      </c>
      <c r="C1357" s="299" t="s">
        <v>89</v>
      </c>
      <c r="D1357" s="299" t="s">
        <v>91</v>
      </c>
      <c r="E1357" s="301">
        <v>0.66666666666666674</v>
      </c>
      <c r="F1357" s="299" t="s">
        <v>79</v>
      </c>
    </row>
    <row r="1358" spans="1:6" x14ac:dyDescent="0.3">
      <c r="A1358" s="299" t="s">
        <v>495</v>
      </c>
      <c r="B1358" s="300">
        <v>8</v>
      </c>
      <c r="C1358" s="299" t="s">
        <v>89</v>
      </c>
      <c r="D1358" s="299" t="s">
        <v>92</v>
      </c>
      <c r="E1358" s="301">
        <v>1.0000000000000004</v>
      </c>
      <c r="F1358" s="299" t="s">
        <v>77</v>
      </c>
    </row>
    <row r="1359" spans="1:6" x14ac:dyDescent="0.3">
      <c r="A1359" s="299" t="s">
        <v>495</v>
      </c>
      <c r="B1359" s="300">
        <v>8</v>
      </c>
      <c r="C1359" s="299" t="s">
        <v>36</v>
      </c>
      <c r="D1359" s="299" t="s">
        <v>91</v>
      </c>
      <c r="E1359" s="301">
        <v>31977.571428571428</v>
      </c>
      <c r="F1359" s="299" t="s">
        <v>187</v>
      </c>
    </row>
    <row r="1360" spans="1:6" x14ac:dyDescent="0.3">
      <c r="A1360" s="299" t="s">
        <v>495</v>
      </c>
      <c r="B1360" s="300">
        <v>8</v>
      </c>
      <c r="C1360" s="299" t="s">
        <v>36</v>
      </c>
      <c r="D1360" s="299" t="s">
        <v>91</v>
      </c>
      <c r="E1360" s="301">
        <v>1.0000000000000004</v>
      </c>
      <c r="F1360" s="299" t="s">
        <v>81</v>
      </c>
    </row>
    <row r="1361" spans="1:6" x14ac:dyDescent="0.3">
      <c r="A1361" s="299" t="s">
        <v>495</v>
      </c>
      <c r="B1361" s="300">
        <v>8</v>
      </c>
      <c r="C1361" s="299" t="s">
        <v>36</v>
      </c>
      <c r="D1361" s="299" t="s">
        <v>91</v>
      </c>
      <c r="E1361" s="301">
        <v>163.71428571428567</v>
      </c>
      <c r="F1361" s="299" t="s">
        <v>80</v>
      </c>
    </row>
    <row r="1362" spans="1:6" x14ac:dyDescent="0.3">
      <c r="A1362" s="299" t="s">
        <v>495</v>
      </c>
      <c r="B1362" s="300">
        <v>8</v>
      </c>
      <c r="C1362" s="299" t="s">
        <v>36</v>
      </c>
      <c r="D1362" s="299" t="s">
        <v>91</v>
      </c>
      <c r="E1362" s="301">
        <v>1489.9999999999998</v>
      </c>
      <c r="F1362" s="299" t="s">
        <v>79</v>
      </c>
    </row>
    <row r="1363" spans="1:6" x14ac:dyDescent="0.3">
      <c r="A1363" s="299" t="s">
        <v>495</v>
      </c>
      <c r="B1363" s="300">
        <v>8</v>
      </c>
      <c r="C1363" s="299" t="s">
        <v>36</v>
      </c>
      <c r="D1363" s="299" t="s">
        <v>91</v>
      </c>
      <c r="E1363" s="301">
        <v>2200</v>
      </c>
      <c r="F1363" s="299" t="s">
        <v>78</v>
      </c>
    </row>
    <row r="1364" spans="1:6" x14ac:dyDescent="0.3">
      <c r="A1364" s="299" t="s">
        <v>495</v>
      </c>
      <c r="B1364" s="300">
        <v>8</v>
      </c>
      <c r="C1364" s="299" t="s">
        <v>36</v>
      </c>
      <c r="D1364" s="299" t="s">
        <v>91</v>
      </c>
      <c r="E1364" s="301">
        <v>17.000000000000007</v>
      </c>
      <c r="F1364" s="299" t="s">
        <v>188</v>
      </c>
    </row>
    <row r="1365" spans="1:6" x14ac:dyDescent="0.3">
      <c r="A1365" s="299" t="s">
        <v>495</v>
      </c>
      <c r="B1365" s="300">
        <v>8</v>
      </c>
      <c r="C1365" s="299" t="s">
        <v>36</v>
      </c>
      <c r="D1365" s="299" t="s">
        <v>91</v>
      </c>
      <c r="E1365" s="301">
        <v>154668.47619047618</v>
      </c>
      <c r="F1365" s="299" t="s">
        <v>77</v>
      </c>
    </row>
    <row r="1366" spans="1:6" x14ac:dyDescent="0.3">
      <c r="A1366" s="299" t="s">
        <v>495</v>
      </c>
      <c r="B1366" s="300">
        <v>8</v>
      </c>
      <c r="C1366" s="299" t="s">
        <v>36</v>
      </c>
      <c r="D1366" s="299" t="s">
        <v>92</v>
      </c>
      <c r="E1366" s="301">
        <v>13688.380952380954</v>
      </c>
      <c r="F1366" s="299" t="s">
        <v>187</v>
      </c>
    </row>
    <row r="1367" spans="1:6" x14ac:dyDescent="0.3">
      <c r="A1367" s="299" t="s">
        <v>495</v>
      </c>
      <c r="B1367" s="300">
        <v>8</v>
      </c>
      <c r="C1367" s="299" t="s">
        <v>36</v>
      </c>
      <c r="D1367" s="299" t="s">
        <v>92</v>
      </c>
      <c r="E1367" s="301">
        <v>5.9999999999999982</v>
      </c>
      <c r="F1367" s="299" t="s">
        <v>81</v>
      </c>
    </row>
    <row r="1368" spans="1:6" x14ac:dyDescent="0.3">
      <c r="A1368" s="299" t="s">
        <v>495</v>
      </c>
      <c r="B1368" s="300">
        <v>8</v>
      </c>
      <c r="C1368" s="299" t="s">
        <v>36</v>
      </c>
      <c r="D1368" s="299" t="s">
        <v>92</v>
      </c>
      <c r="E1368" s="301">
        <v>52.619047619047628</v>
      </c>
      <c r="F1368" s="299" t="s">
        <v>80</v>
      </c>
    </row>
    <row r="1369" spans="1:6" x14ac:dyDescent="0.3">
      <c r="A1369" s="299" t="s">
        <v>495</v>
      </c>
      <c r="B1369" s="300">
        <v>8</v>
      </c>
      <c r="C1369" s="299" t="s">
        <v>36</v>
      </c>
      <c r="D1369" s="299" t="s">
        <v>92</v>
      </c>
      <c r="E1369" s="301">
        <v>43.285714285714278</v>
      </c>
      <c r="F1369" s="299" t="s">
        <v>79</v>
      </c>
    </row>
    <row r="1370" spans="1:6" x14ac:dyDescent="0.3">
      <c r="A1370" s="299" t="s">
        <v>495</v>
      </c>
      <c r="B1370" s="300">
        <v>8</v>
      </c>
      <c r="C1370" s="299" t="s">
        <v>36</v>
      </c>
      <c r="D1370" s="299" t="s">
        <v>92</v>
      </c>
      <c r="E1370" s="301">
        <v>130.90476190476193</v>
      </c>
      <c r="F1370" s="299" t="s">
        <v>78</v>
      </c>
    </row>
    <row r="1371" spans="1:6" x14ac:dyDescent="0.3">
      <c r="A1371" s="299" t="s">
        <v>495</v>
      </c>
      <c r="B1371" s="300">
        <v>8</v>
      </c>
      <c r="C1371" s="299" t="s">
        <v>36</v>
      </c>
      <c r="D1371" s="299" t="s">
        <v>92</v>
      </c>
      <c r="E1371" s="301">
        <v>5.9999999999999982</v>
      </c>
      <c r="F1371" s="299" t="s">
        <v>188</v>
      </c>
    </row>
    <row r="1372" spans="1:6" x14ac:dyDescent="0.3">
      <c r="A1372" s="299" t="s">
        <v>495</v>
      </c>
      <c r="B1372" s="300">
        <v>8</v>
      </c>
      <c r="C1372" s="299" t="s">
        <v>36</v>
      </c>
      <c r="D1372" s="299" t="s">
        <v>92</v>
      </c>
      <c r="E1372" s="301">
        <v>56921.61904761906</v>
      </c>
      <c r="F1372" s="299" t="s">
        <v>77</v>
      </c>
    </row>
    <row r="1373" spans="1:6" x14ac:dyDescent="0.3">
      <c r="A1373" s="299" t="s">
        <v>495</v>
      </c>
      <c r="B1373" s="300">
        <v>9</v>
      </c>
      <c r="C1373" s="299" t="s">
        <v>35</v>
      </c>
      <c r="D1373" s="299" t="s">
        <v>91</v>
      </c>
      <c r="E1373" s="301">
        <v>374.38095238095246</v>
      </c>
      <c r="F1373" s="299" t="s">
        <v>187</v>
      </c>
    </row>
    <row r="1374" spans="1:6" x14ac:dyDescent="0.3">
      <c r="A1374" s="299" t="s">
        <v>495</v>
      </c>
      <c r="B1374" s="300">
        <v>9</v>
      </c>
      <c r="C1374" s="299" t="s">
        <v>35</v>
      </c>
      <c r="D1374" s="299" t="s">
        <v>91</v>
      </c>
      <c r="E1374" s="301">
        <v>698.42857142857122</v>
      </c>
      <c r="F1374" s="299" t="s">
        <v>79</v>
      </c>
    </row>
    <row r="1375" spans="1:6" x14ac:dyDescent="0.3">
      <c r="A1375" s="299" t="s">
        <v>495</v>
      </c>
      <c r="B1375" s="300">
        <v>9</v>
      </c>
      <c r="C1375" s="299" t="s">
        <v>35</v>
      </c>
      <c r="D1375" s="299" t="s">
        <v>91</v>
      </c>
      <c r="E1375" s="301">
        <v>19.000000000000004</v>
      </c>
      <c r="F1375" s="299" t="s">
        <v>78</v>
      </c>
    </row>
    <row r="1376" spans="1:6" x14ac:dyDescent="0.3">
      <c r="A1376" s="299" t="s">
        <v>495</v>
      </c>
      <c r="B1376" s="300">
        <v>9</v>
      </c>
      <c r="C1376" s="299" t="s">
        <v>35</v>
      </c>
      <c r="D1376" s="299" t="s">
        <v>91</v>
      </c>
      <c r="E1376" s="301">
        <v>4.0000000000000018</v>
      </c>
      <c r="F1376" s="299" t="s">
        <v>188</v>
      </c>
    </row>
    <row r="1377" spans="1:6" x14ac:dyDescent="0.3">
      <c r="A1377" s="299" t="s">
        <v>495</v>
      </c>
      <c r="B1377" s="300">
        <v>9</v>
      </c>
      <c r="C1377" s="299" t="s">
        <v>35</v>
      </c>
      <c r="D1377" s="299" t="s">
        <v>91</v>
      </c>
      <c r="E1377" s="301">
        <v>2617.2857142857147</v>
      </c>
      <c r="F1377" s="299" t="s">
        <v>77</v>
      </c>
    </row>
    <row r="1378" spans="1:6" x14ac:dyDescent="0.3">
      <c r="A1378" s="299" t="s">
        <v>495</v>
      </c>
      <c r="B1378" s="300">
        <v>9</v>
      </c>
      <c r="C1378" s="299" t="s">
        <v>35</v>
      </c>
      <c r="D1378" s="299" t="s">
        <v>92</v>
      </c>
      <c r="E1378" s="301">
        <v>343.57142857142856</v>
      </c>
      <c r="F1378" s="299" t="s">
        <v>187</v>
      </c>
    </row>
    <row r="1379" spans="1:6" x14ac:dyDescent="0.3">
      <c r="A1379" s="299" t="s">
        <v>495</v>
      </c>
      <c r="B1379" s="300">
        <v>9</v>
      </c>
      <c r="C1379" s="299" t="s">
        <v>35</v>
      </c>
      <c r="D1379" s="299" t="s">
        <v>92</v>
      </c>
      <c r="E1379" s="301">
        <v>353.99999999999994</v>
      </c>
      <c r="F1379" s="299" t="s">
        <v>79</v>
      </c>
    </row>
    <row r="1380" spans="1:6" x14ac:dyDescent="0.3">
      <c r="A1380" s="299" t="s">
        <v>495</v>
      </c>
      <c r="B1380" s="300">
        <v>9</v>
      </c>
      <c r="C1380" s="299" t="s">
        <v>35</v>
      </c>
      <c r="D1380" s="299" t="s">
        <v>92</v>
      </c>
      <c r="E1380" s="301">
        <v>82.952380952380949</v>
      </c>
      <c r="F1380" s="299" t="s">
        <v>78</v>
      </c>
    </row>
    <row r="1381" spans="1:6" x14ac:dyDescent="0.3">
      <c r="A1381" s="299" t="s">
        <v>495</v>
      </c>
      <c r="B1381" s="300">
        <v>9</v>
      </c>
      <c r="C1381" s="299" t="s">
        <v>35</v>
      </c>
      <c r="D1381" s="299" t="s">
        <v>92</v>
      </c>
      <c r="E1381" s="301">
        <v>8.5714285714285747</v>
      </c>
      <c r="F1381" s="299" t="s">
        <v>188</v>
      </c>
    </row>
    <row r="1382" spans="1:6" x14ac:dyDescent="0.3">
      <c r="A1382" s="299" t="s">
        <v>495</v>
      </c>
      <c r="B1382" s="300">
        <v>9</v>
      </c>
      <c r="C1382" s="299" t="s">
        <v>35</v>
      </c>
      <c r="D1382" s="299" t="s">
        <v>92</v>
      </c>
      <c r="E1382" s="301">
        <v>2513.5238095238096</v>
      </c>
      <c r="F1382" s="299" t="s">
        <v>77</v>
      </c>
    </row>
    <row r="1383" spans="1:6" x14ac:dyDescent="0.3">
      <c r="A1383" s="299" t="s">
        <v>495</v>
      </c>
      <c r="B1383" s="300">
        <v>9</v>
      </c>
      <c r="C1383" s="299" t="s">
        <v>89</v>
      </c>
      <c r="D1383" s="299" t="s">
        <v>91</v>
      </c>
      <c r="E1383" s="301">
        <v>2.9999999999999991</v>
      </c>
      <c r="F1383" s="299" t="s">
        <v>79</v>
      </c>
    </row>
    <row r="1384" spans="1:6" x14ac:dyDescent="0.3">
      <c r="A1384" s="299" t="s">
        <v>495</v>
      </c>
      <c r="B1384" s="300">
        <v>9</v>
      </c>
      <c r="C1384" s="299" t="s">
        <v>36</v>
      </c>
      <c r="D1384" s="299" t="s">
        <v>91</v>
      </c>
      <c r="E1384" s="301">
        <v>513.47619047619048</v>
      </c>
      <c r="F1384" s="299" t="s">
        <v>187</v>
      </c>
    </row>
    <row r="1385" spans="1:6" x14ac:dyDescent="0.3">
      <c r="A1385" s="299" t="s">
        <v>495</v>
      </c>
      <c r="B1385" s="300">
        <v>9</v>
      </c>
      <c r="C1385" s="299" t="s">
        <v>36</v>
      </c>
      <c r="D1385" s="299" t="s">
        <v>91</v>
      </c>
      <c r="E1385" s="301">
        <v>26.142857142857139</v>
      </c>
      <c r="F1385" s="299" t="s">
        <v>79</v>
      </c>
    </row>
    <row r="1386" spans="1:6" x14ac:dyDescent="0.3">
      <c r="A1386" s="299" t="s">
        <v>495</v>
      </c>
      <c r="B1386" s="300">
        <v>9</v>
      </c>
      <c r="C1386" s="299" t="s">
        <v>36</v>
      </c>
      <c r="D1386" s="299" t="s">
        <v>91</v>
      </c>
      <c r="E1386" s="301">
        <v>247.71428571428572</v>
      </c>
      <c r="F1386" s="299" t="s">
        <v>78</v>
      </c>
    </row>
    <row r="1387" spans="1:6" x14ac:dyDescent="0.3">
      <c r="A1387" s="299" t="s">
        <v>495</v>
      </c>
      <c r="B1387" s="300">
        <v>9</v>
      </c>
      <c r="C1387" s="299" t="s">
        <v>36</v>
      </c>
      <c r="D1387" s="299" t="s">
        <v>91</v>
      </c>
      <c r="E1387" s="301">
        <v>1.8095238095238098</v>
      </c>
      <c r="F1387" s="299" t="s">
        <v>188</v>
      </c>
    </row>
    <row r="1388" spans="1:6" x14ac:dyDescent="0.3">
      <c r="A1388" s="299" t="s">
        <v>495</v>
      </c>
      <c r="B1388" s="300">
        <v>9</v>
      </c>
      <c r="C1388" s="299" t="s">
        <v>36</v>
      </c>
      <c r="D1388" s="299" t="s">
        <v>91</v>
      </c>
      <c r="E1388" s="301">
        <v>3944.3809523809523</v>
      </c>
      <c r="F1388" s="299" t="s">
        <v>77</v>
      </c>
    </row>
    <row r="1389" spans="1:6" x14ac:dyDescent="0.3">
      <c r="A1389" s="299" t="s">
        <v>495</v>
      </c>
      <c r="B1389" s="300">
        <v>9</v>
      </c>
      <c r="C1389" s="299" t="s">
        <v>36</v>
      </c>
      <c r="D1389" s="299" t="s">
        <v>92</v>
      </c>
      <c r="E1389" s="301">
        <v>713.99999999999977</v>
      </c>
      <c r="F1389" s="299" t="s">
        <v>187</v>
      </c>
    </row>
    <row r="1390" spans="1:6" x14ac:dyDescent="0.3">
      <c r="A1390" s="299" t="s">
        <v>495</v>
      </c>
      <c r="B1390" s="300">
        <v>9</v>
      </c>
      <c r="C1390" s="299" t="s">
        <v>36</v>
      </c>
      <c r="D1390" s="299" t="s">
        <v>92</v>
      </c>
      <c r="E1390" s="301">
        <v>5</v>
      </c>
      <c r="F1390" s="299" t="s">
        <v>79</v>
      </c>
    </row>
    <row r="1391" spans="1:6" x14ac:dyDescent="0.3">
      <c r="A1391" s="299" t="s">
        <v>495</v>
      </c>
      <c r="B1391" s="300">
        <v>9</v>
      </c>
      <c r="C1391" s="299" t="s">
        <v>36</v>
      </c>
      <c r="D1391" s="299" t="s">
        <v>92</v>
      </c>
      <c r="E1391" s="301">
        <v>211.19047619047618</v>
      </c>
      <c r="F1391" s="299" t="s">
        <v>78</v>
      </c>
    </row>
    <row r="1392" spans="1:6" x14ac:dyDescent="0.3">
      <c r="A1392" s="299" t="s">
        <v>495</v>
      </c>
      <c r="B1392" s="300">
        <v>9</v>
      </c>
      <c r="C1392" s="299" t="s">
        <v>36</v>
      </c>
      <c r="D1392" s="299" t="s">
        <v>92</v>
      </c>
      <c r="E1392" s="301">
        <v>5</v>
      </c>
      <c r="F1392" s="299" t="s">
        <v>188</v>
      </c>
    </row>
    <row r="1393" spans="1:6" x14ac:dyDescent="0.3">
      <c r="A1393" s="299" t="s">
        <v>495</v>
      </c>
      <c r="B1393" s="300">
        <v>9</v>
      </c>
      <c r="C1393" s="299" t="s">
        <v>36</v>
      </c>
      <c r="D1393" s="299" t="s">
        <v>92</v>
      </c>
      <c r="E1393" s="301">
        <v>3320.1428571428569</v>
      </c>
      <c r="F1393" s="299" t="s">
        <v>77</v>
      </c>
    </row>
    <row r="1394" spans="1:6" x14ac:dyDescent="0.3">
      <c r="A1394" s="299" t="s">
        <v>495</v>
      </c>
      <c r="B1394" s="300">
        <v>10</v>
      </c>
      <c r="C1394" s="299" t="s">
        <v>35</v>
      </c>
      <c r="D1394" s="299" t="s">
        <v>91</v>
      </c>
      <c r="E1394" s="301">
        <v>368.76190476190482</v>
      </c>
      <c r="F1394" s="299" t="s">
        <v>187</v>
      </c>
    </row>
    <row r="1395" spans="1:6" x14ac:dyDescent="0.3">
      <c r="A1395" s="299" t="s">
        <v>495</v>
      </c>
      <c r="B1395" s="300">
        <v>10</v>
      </c>
      <c r="C1395" s="299" t="s">
        <v>35</v>
      </c>
      <c r="D1395" s="299" t="s">
        <v>91</v>
      </c>
      <c r="E1395" s="301">
        <v>289.76190476190482</v>
      </c>
      <c r="F1395" s="299" t="s">
        <v>79</v>
      </c>
    </row>
    <row r="1396" spans="1:6" x14ac:dyDescent="0.3">
      <c r="A1396" s="299" t="s">
        <v>495</v>
      </c>
      <c r="B1396" s="300">
        <v>10</v>
      </c>
      <c r="C1396" s="299" t="s">
        <v>35</v>
      </c>
      <c r="D1396" s="299" t="s">
        <v>91</v>
      </c>
      <c r="E1396" s="301">
        <v>542.857142857143</v>
      </c>
      <c r="F1396" s="299" t="s">
        <v>78</v>
      </c>
    </row>
    <row r="1397" spans="1:6" x14ac:dyDescent="0.3">
      <c r="A1397" s="299" t="s">
        <v>495</v>
      </c>
      <c r="B1397" s="300">
        <v>10</v>
      </c>
      <c r="C1397" s="299" t="s">
        <v>35</v>
      </c>
      <c r="D1397" s="299" t="s">
        <v>91</v>
      </c>
      <c r="E1397" s="301">
        <v>2.9999999999999991</v>
      </c>
      <c r="F1397" s="299" t="s">
        <v>188</v>
      </c>
    </row>
    <row r="1398" spans="1:6" x14ac:dyDescent="0.3">
      <c r="A1398" s="299" t="s">
        <v>495</v>
      </c>
      <c r="B1398" s="300">
        <v>10</v>
      </c>
      <c r="C1398" s="299" t="s">
        <v>35</v>
      </c>
      <c r="D1398" s="299" t="s">
        <v>91</v>
      </c>
      <c r="E1398" s="301">
        <v>1020.5714285714286</v>
      </c>
      <c r="F1398" s="299" t="s">
        <v>77</v>
      </c>
    </row>
    <row r="1399" spans="1:6" x14ac:dyDescent="0.3">
      <c r="A1399" s="299" t="s">
        <v>495</v>
      </c>
      <c r="B1399" s="300">
        <v>10</v>
      </c>
      <c r="C1399" s="299" t="s">
        <v>35</v>
      </c>
      <c r="D1399" s="299" t="s">
        <v>92</v>
      </c>
      <c r="E1399" s="301">
        <v>112.42857142857143</v>
      </c>
      <c r="F1399" s="299" t="s">
        <v>187</v>
      </c>
    </row>
    <row r="1400" spans="1:6" x14ac:dyDescent="0.3">
      <c r="A1400" s="299" t="s">
        <v>495</v>
      </c>
      <c r="B1400" s="300">
        <v>10</v>
      </c>
      <c r="C1400" s="299" t="s">
        <v>35</v>
      </c>
      <c r="D1400" s="299" t="s">
        <v>92</v>
      </c>
      <c r="E1400" s="301">
        <v>33.857142857142868</v>
      </c>
      <c r="F1400" s="299" t="s">
        <v>79</v>
      </c>
    </row>
    <row r="1401" spans="1:6" x14ac:dyDescent="0.3">
      <c r="A1401" s="299" t="s">
        <v>495</v>
      </c>
      <c r="B1401" s="300">
        <v>10</v>
      </c>
      <c r="C1401" s="299" t="s">
        <v>35</v>
      </c>
      <c r="D1401" s="299" t="s">
        <v>92</v>
      </c>
      <c r="E1401" s="301">
        <v>100.71428571428571</v>
      </c>
      <c r="F1401" s="299" t="s">
        <v>78</v>
      </c>
    </row>
    <row r="1402" spans="1:6" x14ac:dyDescent="0.3">
      <c r="A1402" s="299" t="s">
        <v>495</v>
      </c>
      <c r="B1402" s="300">
        <v>10</v>
      </c>
      <c r="C1402" s="299" t="s">
        <v>35</v>
      </c>
      <c r="D1402" s="299" t="s">
        <v>92</v>
      </c>
      <c r="E1402" s="301">
        <v>5.9999999999999982</v>
      </c>
      <c r="F1402" s="299" t="s">
        <v>188</v>
      </c>
    </row>
    <row r="1403" spans="1:6" x14ac:dyDescent="0.3">
      <c r="A1403" s="299" t="s">
        <v>495</v>
      </c>
      <c r="B1403" s="300">
        <v>10</v>
      </c>
      <c r="C1403" s="299" t="s">
        <v>35</v>
      </c>
      <c r="D1403" s="299" t="s">
        <v>92</v>
      </c>
      <c r="E1403" s="301">
        <v>431.8095238095238</v>
      </c>
      <c r="F1403" s="299" t="s">
        <v>77</v>
      </c>
    </row>
    <row r="1404" spans="1:6" x14ac:dyDescent="0.3">
      <c r="A1404" s="299" t="s">
        <v>495</v>
      </c>
      <c r="B1404" s="300">
        <v>10</v>
      </c>
      <c r="C1404" s="299" t="s">
        <v>36</v>
      </c>
      <c r="D1404" s="299" t="s">
        <v>91</v>
      </c>
      <c r="E1404" s="301">
        <v>411.95238095238108</v>
      </c>
      <c r="F1404" s="299" t="s">
        <v>187</v>
      </c>
    </row>
    <row r="1405" spans="1:6" x14ac:dyDescent="0.3">
      <c r="A1405" s="299" t="s">
        <v>495</v>
      </c>
      <c r="B1405" s="300">
        <v>10</v>
      </c>
      <c r="C1405" s="299" t="s">
        <v>36</v>
      </c>
      <c r="D1405" s="299" t="s">
        <v>91</v>
      </c>
      <c r="E1405" s="301">
        <v>23.714285714285708</v>
      </c>
      <c r="F1405" s="299" t="s">
        <v>79</v>
      </c>
    </row>
    <row r="1406" spans="1:6" x14ac:dyDescent="0.3">
      <c r="A1406" s="299" t="s">
        <v>495</v>
      </c>
      <c r="B1406" s="300">
        <v>10</v>
      </c>
      <c r="C1406" s="299" t="s">
        <v>36</v>
      </c>
      <c r="D1406" s="299" t="s">
        <v>91</v>
      </c>
      <c r="E1406" s="301">
        <v>886.14285714285711</v>
      </c>
      <c r="F1406" s="299" t="s">
        <v>78</v>
      </c>
    </row>
    <row r="1407" spans="1:6" x14ac:dyDescent="0.3">
      <c r="A1407" s="299" t="s">
        <v>495</v>
      </c>
      <c r="B1407" s="300">
        <v>10</v>
      </c>
      <c r="C1407" s="299" t="s">
        <v>36</v>
      </c>
      <c r="D1407" s="299" t="s">
        <v>91</v>
      </c>
      <c r="E1407" s="301">
        <v>4.0000000000000018</v>
      </c>
      <c r="F1407" s="299" t="s">
        <v>188</v>
      </c>
    </row>
    <row r="1408" spans="1:6" x14ac:dyDescent="0.3">
      <c r="A1408" s="299" t="s">
        <v>495</v>
      </c>
      <c r="B1408" s="300">
        <v>10</v>
      </c>
      <c r="C1408" s="299" t="s">
        <v>36</v>
      </c>
      <c r="D1408" s="299" t="s">
        <v>91</v>
      </c>
      <c r="E1408" s="301">
        <v>1321.3333333333337</v>
      </c>
      <c r="F1408" s="299" t="s">
        <v>77</v>
      </c>
    </row>
    <row r="1409" spans="1:6" x14ac:dyDescent="0.3">
      <c r="A1409" s="299" t="s">
        <v>495</v>
      </c>
      <c r="B1409" s="300">
        <v>10</v>
      </c>
      <c r="C1409" s="299" t="s">
        <v>36</v>
      </c>
      <c r="D1409" s="299" t="s">
        <v>92</v>
      </c>
      <c r="E1409" s="301">
        <v>205.61904761904759</v>
      </c>
      <c r="F1409" s="299" t="s">
        <v>187</v>
      </c>
    </row>
    <row r="1410" spans="1:6" x14ac:dyDescent="0.3">
      <c r="A1410" s="299" t="s">
        <v>495</v>
      </c>
      <c r="B1410" s="300">
        <v>10</v>
      </c>
      <c r="C1410" s="299" t="s">
        <v>36</v>
      </c>
      <c r="D1410" s="299" t="s">
        <v>92</v>
      </c>
      <c r="E1410" s="301">
        <v>1.0000000000000004</v>
      </c>
      <c r="F1410" s="299" t="s">
        <v>79</v>
      </c>
    </row>
    <row r="1411" spans="1:6" x14ac:dyDescent="0.3">
      <c r="A1411" s="299" t="s">
        <v>495</v>
      </c>
      <c r="B1411" s="300">
        <v>10</v>
      </c>
      <c r="C1411" s="299" t="s">
        <v>36</v>
      </c>
      <c r="D1411" s="299" t="s">
        <v>92</v>
      </c>
      <c r="E1411" s="301">
        <v>203.14285714285717</v>
      </c>
      <c r="F1411" s="299" t="s">
        <v>78</v>
      </c>
    </row>
    <row r="1412" spans="1:6" x14ac:dyDescent="0.3">
      <c r="A1412" s="299" t="s">
        <v>495</v>
      </c>
      <c r="B1412" s="300">
        <v>10</v>
      </c>
      <c r="C1412" s="299" t="s">
        <v>36</v>
      </c>
      <c r="D1412" s="299" t="s">
        <v>92</v>
      </c>
      <c r="E1412" s="301">
        <v>5</v>
      </c>
      <c r="F1412" s="299" t="s">
        <v>188</v>
      </c>
    </row>
    <row r="1413" spans="1:6" x14ac:dyDescent="0.3">
      <c r="A1413" s="299" t="s">
        <v>495</v>
      </c>
      <c r="B1413" s="300">
        <v>10</v>
      </c>
      <c r="C1413" s="299" t="s">
        <v>36</v>
      </c>
      <c r="D1413" s="299" t="s">
        <v>92</v>
      </c>
      <c r="E1413" s="301">
        <v>516.85714285714289</v>
      </c>
      <c r="F1413" s="299" t="s">
        <v>77</v>
      </c>
    </row>
    <row r="1414" spans="1:6" x14ac:dyDescent="0.3">
      <c r="A1414" s="299" t="s">
        <v>495</v>
      </c>
      <c r="B1414" s="300">
        <v>11</v>
      </c>
      <c r="C1414" s="299" t="s">
        <v>35</v>
      </c>
      <c r="D1414" s="299" t="s">
        <v>91</v>
      </c>
      <c r="E1414" s="301">
        <v>1368.0476190476188</v>
      </c>
      <c r="F1414" s="299" t="s">
        <v>187</v>
      </c>
    </row>
    <row r="1415" spans="1:6" x14ac:dyDescent="0.3">
      <c r="A1415" s="299" t="s">
        <v>495</v>
      </c>
      <c r="B1415" s="300">
        <v>11</v>
      </c>
      <c r="C1415" s="299" t="s">
        <v>35</v>
      </c>
      <c r="D1415" s="299" t="s">
        <v>91</v>
      </c>
      <c r="E1415" s="301">
        <v>2.0000000000000009</v>
      </c>
      <c r="F1415" s="299" t="s">
        <v>80</v>
      </c>
    </row>
    <row r="1416" spans="1:6" x14ac:dyDescent="0.3">
      <c r="A1416" s="299" t="s">
        <v>495</v>
      </c>
      <c r="B1416" s="300">
        <v>11</v>
      </c>
      <c r="C1416" s="299" t="s">
        <v>35</v>
      </c>
      <c r="D1416" s="299" t="s">
        <v>91</v>
      </c>
      <c r="E1416" s="301">
        <v>924.57142857142856</v>
      </c>
      <c r="F1416" s="299" t="s">
        <v>79</v>
      </c>
    </row>
    <row r="1417" spans="1:6" x14ac:dyDescent="0.3">
      <c r="A1417" s="299" t="s">
        <v>495</v>
      </c>
      <c r="B1417" s="300">
        <v>11</v>
      </c>
      <c r="C1417" s="299" t="s">
        <v>35</v>
      </c>
      <c r="D1417" s="299" t="s">
        <v>91</v>
      </c>
      <c r="E1417" s="301">
        <v>68.476190476190482</v>
      </c>
      <c r="F1417" s="299" t="s">
        <v>78</v>
      </c>
    </row>
    <row r="1418" spans="1:6" x14ac:dyDescent="0.3">
      <c r="A1418" s="299" t="s">
        <v>495</v>
      </c>
      <c r="B1418" s="300">
        <v>11</v>
      </c>
      <c r="C1418" s="299" t="s">
        <v>35</v>
      </c>
      <c r="D1418" s="299" t="s">
        <v>91</v>
      </c>
      <c r="E1418" s="301">
        <v>4.0000000000000018</v>
      </c>
      <c r="F1418" s="299" t="s">
        <v>188</v>
      </c>
    </row>
    <row r="1419" spans="1:6" x14ac:dyDescent="0.3">
      <c r="A1419" s="299" t="s">
        <v>495</v>
      </c>
      <c r="B1419" s="300">
        <v>11</v>
      </c>
      <c r="C1419" s="299" t="s">
        <v>35</v>
      </c>
      <c r="D1419" s="299" t="s">
        <v>91</v>
      </c>
      <c r="E1419" s="301">
        <v>2662.4285714285716</v>
      </c>
      <c r="F1419" s="299" t="s">
        <v>77</v>
      </c>
    </row>
    <row r="1420" spans="1:6" x14ac:dyDescent="0.3">
      <c r="A1420" s="299" t="s">
        <v>495</v>
      </c>
      <c r="B1420" s="300">
        <v>11</v>
      </c>
      <c r="C1420" s="299" t="s">
        <v>35</v>
      </c>
      <c r="D1420" s="299" t="s">
        <v>92</v>
      </c>
      <c r="E1420" s="301">
        <v>680.47619047619071</v>
      </c>
      <c r="F1420" s="299" t="s">
        <v>187</v>
      </c>
    </row>
    <row r="1421" spans="1:6" x14ac:dyDescent="0.3">
      <c r="A1421" s="299" t="s">
        <v>495</v>
      </c>
      <c r="B1421" s="300">
        <v>11</v>
      </c>
      <c r="C1421" s="299" t="s">
        <v>35</v>
      </c>
      <c r="D1421" s="299" t="s">
        <v>92</v>
      </c>
      <c r="E1421" s="301">
        <v>1.666666666666667</v>
      </c>
      <c r="F1421" s="299" t="s">
        <v>80</v>
      </c>
    </row>
    <row r="1422" spans="1:6" x14ac:dyDescent="0.3">
      <c r="A1422" s="299" t="s">
        <v>495</v>
      </c>
      <c r="B1422" s="300">
        <v>11</v>
      </c>
      <c r="C1422" s="299" t="s">
        <v>35</v>
      </c>
      <c r="D1422" s="299" t="s">
        <v>92</v>
      </c>
      <c r="E1422" s="301">
        <v>57.85714285714284</v>
      </c>
      <c r="F1422" s="299" t="s">
        <v>79</v>
      </c>
    </row>
    <row r="1423" spans="1:6" x14ac:dyDescent="0.3">
      <c r="A1423" s="299" t="s">
        <v>495</v>
      </c>
      <c r="B1423" s="300">
        <v>11</v>
      </c>
      <c r="C1423" s="299" t="s">
        <v>35</v>
      </c>
      <c r="D1423" s="299" t="s">
        <v>92</v>
      </c>
      <c r="E1423" s="301">
        <v>73.952380952380963</v>
      </c>
      <c r="F1423" s="299" t="s">
        <v>78</v>
      </c>
    </row>
    <row r="1424" spans="1:6" x14ac:dyDescent="0.3">
      <c r="A1424" s="299" t="s">
        <v>495</v>
      </c>
      <c r="B1424" s="300">
        <v>11</v>
      </c>
      <c r="C1424" s="299" t="s">
        <v>35</v>
      </c>
      <c r="D1424" s="299" t="s">
        <v>92</v>
      </c>
      <c r="E1424" s="301">
        <v>2.0000000000000009</v>
      </c>
      <c r="F1424" s="299" t="s">
        <v>188</v>
      </c>
    </row>
    <row r="1425" spans="1:6" x14ac:dyDescent="0.3">
      <c r="A1425" s="299" t="s">
        <v>495</v>
      </c>
      <c r="B1425" s="300">
        <v>11</v>
      </c>
      <c r="C1425" s="299" t="s">
        <v>35</v>
      </c>
      <c r="D1425" s="299" t="s">
        <v>92</v>
      </c>
      <c r="E1425" s="301">
        <v>1024.0952380952381</v>
      </c>
      <c r="F1425" s="299" t="s">
        <v>77</v>
      </c>
    </row>
    <row r="1426" spans="1:6" x14ac:dyDescent="0.3">
      <c r="A1426" s="299" t="s">
        <v>495</v>
      </c>
      <c r="B1426" s="300">
        <v>11</v>
      </c>
      <c r="C1426" s="299" t="s">
        <v>89</v>
      </c>
      <c r="D1426" s="299" t="s">
        <v>189</v>
      </c>
      <c r="E1426" s="301"/>
      <c r="F1426" s="299" t="s">
        <v>80</v>
      </c>
    </row>
    <row r="1427" spans="1:6" x14ac:dyDescent="0.3">
      <c r="A1427" s="299" t="s">
        <v>495</v>
      </c>
      <c r="B1427" s="300">
        <v>11</v>
      </c>
      <c r="C1427" s="299" t="s">
        <v>36</v>
      </c>
      <c r="D1427" s="299" t="s">
        <v>91</v>
      </c>
      <c r="E1427" s="301">
        <v>2192.761904761905</v>
      </c>
      <c r="F1427" s="299" t="s">
        <v>187</v>
      </c>
    </row>
    <row r="1428" spans="1:6" x14ac:dyDescent="0.3">
      <c r="A1428" s="299" t="s">
        <v>495</v>
      </c>
      <c r="B1428" s="300">
        <v>11</v>
      </c>
      <c r="C1428" s="299" t="s">
        <v>36</v>
      </c>
      <c r="D1428" s="299" t="s">
        <v>91</v>
      </c>
      <c r="E1428" s="301">
        <v>1.0000000000000004</v>
      </c>
      <c r="F1428" s="299" t="s">
        <v>81</v>
      </c>
    </row>
    <row r="1429" spans="1:6" x14ac:dyDescent="0.3">
      <c r="A1429" s="299" t="s">
        <v>495</v>
      </c>
      <c r="B1429" s="300">
        <v>11</v>
      </c>
      <c r="C1429" s="299" t="s">
        <v>36</v>
      </c>
      <c r="D1429" s="299" t="s">
        <v>91</v>
      </c>
      <c r="E1429" s="301">
        <v>47.285714285714278</v>
      </c>
      <c r="F1429" s="299" t="s">
        <v>80</v>
      </c>
    </row>
    <row r="1430" spans="1:6" x14ac:dyDescent="0.3">
      <c r="A1430" s="299" t="s">
        <v>495</v>
      </c>
      <c r="B1430" s="300">
        <v>11</v>
      </c>
      <c r="C1430" s="299" t="s">
        <v>36</v>
      </c>
      <c r="D1430" s="299" t="s">
        <v>91</v>
      </c>
      <c r="E1430" s="301">
        <v>89.809523809523824</v>
      </c>
      <c r="F1430" s="299" t="s">
        <v>79</v>
      </c>
    </row>
    <row r="1431" spans="1:6" x14ac:dyDescent="0.3">
      <c r="A1431" s="299" t="s">
        <v>495</v>
      </c>
      <c r="B1431" s="300">
        <v>11</v>
      </c>
      <c r="C1431" s="299" t="s">
        <v>36</v>
      </c>
      <c r="D1431" s="299" t="s">
        <v>91</v>
      </c>
      <c r="E1431" s="301">
        <v>309.95238095238096</v>
      </c>
      <c r="F1431" s="299" t="s">
        <v>78</v>
      </c>
    </row>
    <row r="1432" spans="1:6" x14ac:dyDescent="0.3">
      <c r="A1432" s="299" t="s">
        <v>495</v>
      </c>
      <c r="B1432" s="300">
        <v>11</v>
      </c>
      <c r="C1432" s="299" t="s">
        <v>36</v>
      </c>
      <c r="D1432" s="299" t="s">
        <v>91</v>
      </c>
      <c r="E1432" s="301">
        <v>1.0000000000000004</v>
      </c>
      <c r="F1432" s="299" t="s">
        <v>188</v>
      </c>
    </row>
    <row r="1433" spans="1:6" x14ac:dyDescent="0.3">
      <c r="A1433" s="299" t="s">
        <v>495</v>
      </c>
      <c r="B1433" s="300">
        <v>11</v>
      </c>
      <c r="C1433" s="299" t="s">
        <v>36</v>
      </c>
      <c r="D1433" s="299" t="s">
        <v>91</v>
      </c>
      <c r="E1433" s="301">
        <v>4173.7142857142853</v>
      </c>
      <c r="F1433" s="299" t="s">
        <v>77</v>
      </c>
    </row>
    <row r="1434" spans="1:6" x14ac:dyDescent="0.3">
      <c r="A1434" s="299" t="s">
        <v>495</v>
      </c>
      <c r="B1434" s="300">
        <v>11</v>
      </c>
      <c r="C1434" s="299" t="s">
        <v>36</v>
      </c>
      <c r="D1434" s="299" t="s">
        <v>92</v>
      </c>
      <c r="E1434" s="301">
        <v>940.66666666666674</v>
      </c>
      <c r="F1434" s="299" t="s">
        <v>187</v>
      </c>
    </row>
    <row r="1435" spans="1:6" x14ac:dyDescent="0.3">
      <c r="A1435" s="299" t="s">
        <v>495</v>
      </c>
      <c r="B1435" s="300">
        <v>11</v>
      </c>
      <c r="C1435" s="299" t="s">
        <v>36</v>
      </c>
      <c r="D1435" s="299" t="s">
        <v>92</v>
      </c>
      <c r="E1435" s="301">
        <v>2.0000000000000009</v>
      </c>
      <c r="F1435" s="299" t="s">
        <v>81</v>
      </c>
    </row>
    <row r="1436" spans="1:6" x14ac:dyDescent="0.3">
      <c r="A1436" s="299" t="s">
        <v>495</v>
      </c>
      <c r="B1436" s="300">
        <v>11</v>
      </c>
      <c r="C1436" s="299" t="s">
        <v>36</v>
      </c>
      <c r="D1436" s="299" t="s">
        <v>92</v>
      </c>
      <c r="E1436" s="301">
        <v>12.999999999999995</v>
      </c>
      <c r="F1436" s="299" t="s">
        <v>80</v>
      </c>
    </row>
    <row r="1437" spans="1:6" x14ac:dyDescent="0.3">
      <c r="A1437" s="299" t="s">
        <v>495</v>
      </c>
      <c r="B1437" s="300">
        <v>11</v>
      </c>
      <c r="C1437" s="299" t="s">
        <v>36</v>
      </c>
      <c r="D1437" s="299" t="s">
        <v>92</v>
      </c>
      <c r="E1437" s="301">
        <v>15.904761904761912</v>
      </c>
      <c r="F1437" s="299" t="s">
        <v>79</v>
      </c>
    </row>
    <row r="1438" spans="1:6" x14ac:dyDescent="0.3">
      <c r="A1438" s="299" t="s">
        <v>495</v>
      </c>
      <c r="B1438" s="300">
        <v>11</v>
      </c>
      <c r="C1438" s="299" t="s">
        <v>36</v>
      </c>
      <c r="D1438" s="299" t="s">
        <v>92</v>
      </c>
      <c r="E1438" s="301">
        <v>55.333333333333321</v>
      </c>
      <c r="F1438" s="299" t="s">
        <v>78</v>
      </c>
    </row>
    <row r="1439" spans="1:6" x14ac:dyDescent="0.3">
      <c r="A1439" s="299" t="s">
        <v>495</v>
      </c>
      <c r="B1439" s="300">
        <v>11</v>
      </c>
      <c r="C1439" s="299" t="s">
        <v>36</v>
      </c>
      <c r="D1439" s="299" t="s">
        <v>92</v>
      </c>
      <c r="E1439" s="301">
        <v>2.0000000000000009</v>
      </c>
      <c r="F1439" s="299" t="s">
        <v>188</v>
      </c>
    </row>
    <row r="1440" spans="1:6" x14ac:dyDescent="0.3">
      <c r="A1440" s="299" t="s">
        <v>495</v>
      </c>
      <c r="B1440" s="300">
        <v>11</v>
      </c>
      <c r="C1440" s="299" t="s">
        <v>36</v>
      </c>
      <c r="D1440" s="299" t="s">
        <v>92</v>
      </c>
      <c r="E1440" s="301">
        <v>1223.1904761904764</v>
      </c>
      <c r="F1440" s="299" t="s">
        <v>77</v>
      </c>
    </row>
    <row r="1441" spans="1:6" x14ac:dyDescent="0.3">
      <c r="A1441" s="299" t="s">
        <v>495</v>
      </c>
      <c r="B1441" s="300">
        <v>12</v>
      </c>
      <c r="C1441" s="299" t="s">
        <v>35</v>
      </c>
      <c r="D1441" s="299" t="s">
        <v>91</v>
      </c>
      <c r="E1441" s="301">
        <v>957.28571428571433</v>
      </c>
      <c r="F1441" s="299" t="s">
        <v>187</v>
      </c>
    </row>
    <row r="1442" spans="1:6" x14ac:dyDescent="0.3">
      <c r="A1442" s="299" t="s">
        <v>495</v>
      </c>
      <c r="B1442" s="300">
        <v>12</v>
      </c>
      <c r="C1442" s="299" t="s">
        <v>35</v>
      </c>
      <c r="D1442" s="299" t="s">
        <v>91</v>
      </c>
      <c r="E1442" s="301">
        <v>1.0000000000000004</v>
      </c>
      <c r="F1442" s="299" t="s">
        <v>81</v>
      </c>
    </row>
    <row r="1443" spans="1:6" x14ac:dyDescent="0.3">
      <c r="A1443" s="299" t="s">
        <v>495</v>
      </c>
      <c r="B1443" s="300">
        <v>12</v>
      </c>
      <c r="C1443" s="299" t="s">
        <v>35</v>
      </c>
      <c r="D1443" s="299" t="s">
        <v>91</v>
      </c>
      <c r="E1443" s="301">
        <v>808.38095238095241</v>
      </c>
      <c r="F1443" s="299" t="s">
        <v>79</v>
      </c>
    </row>
    <row r="1444" spans="1:6" x14ac:dyDescent="0.3">
      <c r="A1444" s="299" t="s">
        <v>495</v>
      </c>
      <c r="B1444" s="300">
        <v>12</v>
      </c>
      <c r="C1444" s="299" t="s">
        <v>35</v>
      </c>
      <c r="D1444" s="299" t="s">
        <v>91</v>
      </c>
      <c r="E1444" s="301">
        <v>243.47619047619045</v>
      </c>
      <c r="F1444" s="299" t="s">
        <v>78</v>
      </c>
    </row>
    <row r="1445" spans="1:6" x14ac:dyDescent="0.3">
      <c r="A1445" s="299" t="s">
        <v>495</v>
      </c>
      <c r="B1445" s="300">
        <v>12</v>
      </c>
      <c r="C1445" s="299" t="s">
        <v>35</v>
      </c>
      <c r="D1445" s="299" t="s">
        <v>91</v>
      </c>
      <c r="E1445" s="301">
        <v>4.0000000000000018</v>
      </c>
      <c r="F1445" s="299" t="s">
        <v>188</v>
      </c>
    </row>
    <row r="1446" spans="1:6" x14ac:dyDescent="0.3">
      <c r="A1446" s="299" t="s">
        <v>495</v>
      </c>
      <c r="B1446" s="300">
        <v>12</v>
      </c>
      <c r="C1446" s="299" t="s">
        <v>35</v>
      </c>
      <c r="D1446" s="299" t="s">
        <v>91</v>
      </c>
      <c r="E1446" s="301">
        <v>4839.666666666667</v>
      </c>
      <c r="F1446" s="299" t="s">
        <v>77</v>
      </c>
    </row>
    <row r="1447" spans="1:6" x14ac:dyDescent="0.3">
      <c r="A1447" s="299" t="s">
        <v>495</v>
      </c>
      <c r="B1447" s="300">
        <v>12</v>
      </c>
      <c r="C1447" s="299" t="s">
        <v>35</v>
      </c>
      <c r="D1447" s="299" t="s">
        <v>92</v>
      </c>
      <c r="E1447" s="301">
        <v>1368.2857142857144</v>
      </c>
      <c r="F1447" s="299" t="s">
        <v>187</v>
      </c>
    </row>
    <row r="1448" spans="1:6" x14ac:dyDescent="0.3">
      <c r="A1448" s="299" t="s">
        <v>495</v>
      </c>
      <c r="B1448" s="300">
        <v>12</v>
      </c>
      <c r="C1448" s="299" t="s">
        <v>35</v>
      </c>
      <c r="D1448" s="299" t="s">
        <v>92</v>
      </c>
      <c r="E1448" s="301">
        <v>2.9999999999999991</v>
      </c>
      <c r="F1448" s="299" t="s">
        <v>80</v>
      </c>
    </row>
    <row r="1449" spans="1:6" x14ac:dyDescent="0.3">
      <c r="A1449" s="299" t="s">
        <v>495</v>
      </c>
      <c r="B1449" s="300">
        <v>12</v>
      </c>
      <c r="C1449" s="299" t="s">
        <v>35</v>
      </c>
      <c r="D1449" s="299" t="s">
        <v>92</v>
      </c>
      <c r="E1449" s="301">
        <v>1324.6190476190477</v>
      </c>
      <c r="F1449" s="299" t="s">
        <v>79</v>
      </c>
    </row>
    <row r="1450" spans="1:6" x14ac:dyDescent="0.3">
      <c r="A1450" s="299" t="s">
        <v>495</v>
      </c>
      <c r="B1450" s="300">
        <v>12</v>
      </c>
      <c r="C1450" s="299" t="s">
        <v>35</v>
      </c>
      <c r="D1450" s="299" t="s">
        <v>92</v>
      </c>
      <c r="E1450" s="301">
        <v>282.76190476190476</v>
      </c>
      <c r="F1450" s="299" t="s">
        <v>78</v>
      </c>
    </row>
    <row r="1451" spans="1:6" x14ac:dyDescent="0.3">
      <c r="A1451" s="299" t="s">
        <v>495</v>
      </c>
      <c r="B1451" s="300">
        <v>12</v>
      </c>
      <c r="C1451" s="299" t="s">
        <v>35</v>
      </c>
      <c r="D1451" s="299" t="s">
        <v>92</v>
      </c>
      <c r="E1451" s="301">
        <v>14.999999999999993</v>
      </c>
      <c r="F1451" s="299" t="s">
        <v>188</v>
      </c>
    </row>
    <row r="1452" spans="1:6" x14ac:dyDescent="0.3">
      <c r="A1452" s="299" t="s">
        <v>495</v>
      </c>
      <c r="B1452" s="300">
        <v>12</v>
      </c>
      <c r="C1452" s="299" t="s">
        <v>35</v>
      </c>
      <c r="D1452" s="299" t="s">
        <v>92</v>
      </c>
      <c r="E1452" s="301">
        <v>7107.9523809523816</v>
      </c>
      <c r="F1452" s="299" t="s">
        <v>77</v>
      </c>
    </row>
    <row r="1453" spans="1:6" x14ac:dyDescent="0.3">
      <c r="A1453" s="299" t="s">
        <v>495</v>
      </c>
      <c r="B1453" s="300">
        <v>12</v>
      </c>
      <c r="C1453" s="299" t="s">
        <v>36</v>
      </c>
      <c r="D1453" s="299" t="s">
        <v>91</v>
      </c>
      <c r="E1453" s="301">
        <v>1652.9047619047617</v>
      </c>
      <c r="F1453" s="299" t="s">
        <v>187</v>
      </c>
    </row>
    <row r="1454" spans="1:6" x14ac:dyDescent="0.3">
      <c r="A1454" s="299" t="s">
        <v>495</v>
      </c>
      <c r="B1454" s="300">
        <v>12</v>
      </c>
      <c r="C1454" s="299" t="s">
        <v>36</v>
      </c>
      <c r="D1454" s="299" t="s">
        <v>91</v>
      </c>
      <c r="E1454" s="301">
        <v>2.0000000000000009</v>
      </c>
      <c r="F1454" s="299" t="s">
        <v>81</v>
      </c>
    </row>
    <row r="1455" spans="1:6" x14ac:dyDescent="0.3">
      <c r="A1455" s="299" t="s">
        <v>495</v>
      </c>
      <c r="B1455" s="300">
        <v>12</v>
      </c>
      <c r="C1455" s="299" t="s">
        <v>36</v>
      </c>
      <c r="D1455" s="299" t="s">
        <v>91</v>
      </c>
      <c r="E1455" s="301">
        <v>121.52380952380953</v>
      </c>
      <c r="F1455" s="299" t="s">
        <v>80</v>
      </c>
    </row>
    <row r="1456" spans="1:6" x14ac:dyDescent="0.3">
      <c r="A1456" s="299" t="s">
        <v>495</v>
      </c>
      <c r="B1456" s="300">
        <v>12</v>
      </c>
      <c r="C1456" s="299" t="s">
        <v>36</v>
      </c>
      <c r="D1456" s="299" t="s">
        <v>91</v>
      </c>
      <c r="E1456" s="301">
        <v>51.095238095238095</v>
      </c>
      <c r="F1456" s="299" t="s">
        <v>79</v>
      </c>
    </row>
    <row r="1457" spans="1:6" x14ac:dyDescent="0.3">
      <c r="A1457" s="299" t="s">
        <v>495</v>
      </c>
      <c r="B1457" s="300">
        <v>12</v>
      </c>
      <c r="C1457" s="299" t="s">
        <v>36</v>
      </c>
      <c r="D1457" s="299" t="s">
        <v>91</v>
      </c>
      <c r="E1457" s="301">
        <v>3793.9523809523812</v>
      </c>
      <c r="F1457" s="299" t="s">
        <v>78</v>
      </c>
    </row>
    <row r="1458" spans="1:6" x14ac:dyDescent="0.3">
      <c r="A1458" s="299" t="s">
        <v>495</v>
      </c>
      <c r="B1458" s="300">
        <v>12</v>
      </c>
      <c r="C1458" s="299" t="s">
        <v>36</v>
      </c>
      <c r="D1458" s="299" t="s">
        <v>91</v>
      </c>
      <c r="E1458" s="301">
        <v>9.7619047619047628</v>
      </c>
      <c r="F1458" s="299" t="s">
        <v>188</v>
      </c>
    </row>
    <row r="1459" spans="1:6" x14ac:dyDescent="0.3">
      <c r="A1459" s="299" t="s">
        <v>495</v>
      </c>
      <c r="B1459" s="300">
        <v>12</v>
      </c>
      <c r="C1459" s="299" t="s">
        <v>36</v>
      </c>
      <c r="D1459" s="299" t="s">
        <v>91</v>
      </c>
      <c r="E1459" s="301">
        <v>7575.7619047619055</v>
      </c>
      <c r="F1459" s="299" t="s">
        <v>77</v>
      </c>
    </row>
    <row r="1460" spans="1:6" x14ac:dyDescent="0.3">
      <c r="A1460" s="299" t="s">
        <v>495</v>
      </c>
      <c r="B1460" s="300">
        <v>12</v>
      </c>
      <c r="C1460" s="299" t="s">
        <v>36</v>
      </c>
      <c r="D1460" s="299" t="s">
        <v>92</v>
      </c>
      <c r="E1460" s="301">
        <v>2233.2857142857142</v>
      </c>
      <c r="F1460" s="299" t="s">
        <v>187</v>
      </c>
    </row>
    <row r="1461" spans="1:6" x14ac:dyDescent="0.3">
      <c r="A1461" s="299" t="s">
        <v>495</v>
      </c>
      <c r="B1461" s="300">
        <v>12</v>
      </c>
      <c r="C1461" s="299" t="s">
        <v>36</v>
      </c>
      <c r="D1461" s="299" t="s">
        <v>92</v>
      </c>
      <c r="E1461" s="301">
        <v>1.0000000000000004</v>
      </c>
      <c r="F1461" s="299" t="s">
        <v>81</v>
      </c>
    </row>
    <row r="1462" spans="1:6" x14ac:dyDescent="0.3">
      <c r="A1462" s="299" t="s">
        <v>495</v>
      </c>
      <c r="B1462" s="300">
        <v>12</v>
      </c>
      <c r="C1462" s="299" t="s">
        <v>36</v>
      </c>
      <c r="D1462" s="299" t="s">
        <v>92</v>
      </c>
      <c r="E1462" s="301">
        <v>8.6666666666666696</v>
      </c>
      <c r="F1462" s="299" t="s">
        <v>80</v>
      </c>
    </row>
    <row r="1463" spans="1:6" x14ac:dyDescent="0.3">
      <c r="A1463" s="299" t="s">
        <v>495</v>
      </c>
      <c r="B1463" s="300">
        <v>12</v>
      </c>
      <c r="C1463" s="299" t="s">
        <v>36</v>
      </c>
      <c r="D1463" s="299" t="s">
        <v>92</v>
      </c>
      <c r="E1463" s="301">
        <v>15.904761904761909</v>
      </c>
      <c r="F1463" s="299" t="s">
        <v>79</v>
      </c>
    </row>
    <row r="1464" spans="1:6" x14ac:dyDescent="0.3">
      <c r="A1464" s="299" t="s">
        <v>495</v>
      </c>
      <c r="B1464" s="300">
        <v>12</v>
      </c>
      <c r="C1464" s="299" t="s">
        <v>36</v>
      </c>
      <c r="D1464" s="299" t="s">
        <v>92</v>
      </c>
      <c r="E1464" s="301">
        <v>635.47619047619048</v>
      </c>
      <c r="F1464" s="299" t="s">
        <v>78</v>
      </c>
    </row>
    <row r="1465" spans="1:6" x14ac:dyDescent="0.3">
      <c r="A1465" s="299" t="s">
        <v>495</v>
      </c>
      <c r="B1465" s="300">
        <v>12</v>
      </c>
      <c r="C1465" s="299" t="s">
        <v>36</v>
      </c>
      <c r="D1465" s="299" t="s">
        <v>92</v>
      </c>
      <c r="E1465" s="301">
        <v>16.523809523809529</v>
      </c>
      <c r="F1465" s="299" t="s">
        <v>188</v>
      </c>
    </row>
    <row r="1466" spans="1:6" x14ac:dyDescent="0.3">
      <c r="A1466" s="299" t="s">
        <v>495</v>
      </c>
      <c r="B1466" s="300">
        <v>12</v>
      </c>
      <c r="C1466" s="299" t="s">
        <v>36</v>
      </c>
      <c r="D1466" s="299" t="s">
        <v>92</v>
      </c>
      <c r="E1466" s="301">
        <v>8213.1904761904752</v>
      </c>
      <c r="F1466" s="299" t="s">
        <v>77</v>
      </c>
    </row>
    <row r="1467" spans="1:6" x14ac:dyDescent="0.3">
      <c r="A1467" s="299" t="s">
        <v>495</v>
      </c>
      <c r="B1467" s="300">
        <v>13</v>
      </c>
      <c r="C1467" s="299" t="s">
        <v>35</v>
      </c>
      <c r="D1467" s="299" t="s">
        <v>91</v>
      </c>
      <c r="E1467" s="301">
        <v>491.04761904761898</v>
      </c>
      <c r="F1467" s="299" t="s">
        <v>187</v>
      </c>
    </row>
    <row r="1468" spans="1:6" x14ac:dyDescent="0.3">
      <c r="A1468" s="299" t="s">
        <v>495</v>
      </c>
      <c r="B1468" s="300">
        <v>13</v>
      </c>
      <c r="C1468" s="299" t="s">
        <v>35</v>
      </c>
      <c r="D1468" s="299" t="s">
        <v>91</v>
      </c>
      <c r="E1468" s="301">
        <v>383.61904761904765</v>
      </c>
      <c r="F1468" s="299" t="s">
        <v>79</v>
      </c>
    </row>
    <row r="1469" spans="1:6" x14ac:dyDescent="0.3">
      <c r="A1469" s="299" t="s">
        <v>495</v>
      </c>
      <c r="B1469" s="300">
        <v>13</v>
      </c>
      <c r="C1469" s="299" t="s">
        <v>35</v>
      </c>
      <c r="D1469" s="299" t="s">
        <v>91</v>
      </c>
      <c r="E1469" s="301">
        <v>203</v>
      </c>
      <c r="F1469" s="299" t="s">
        <v>78</v>
      </c>
    </row>
    <row r="1470" spans="1:6" x14ac:dyDescent="0.3">
      <c r="A1470" s="299" t="s">
        <v>495</v>
      </c>
      <c r="B1470" s="300">
        <v>13</v>
      </c>
      <c r="C1470" s="299" t="s">
        <v>35</v>
      </c>
      <c r="D1470" s="299" t="s">
        <v>91</v>
      </c>
      <c r="E1470" s="301">
        <v>1186.8095238095239</v>
      </c>
      <c r="F1470" s="299" t="s">
        <v>77</v>
      </c>
    </row>
    <row r="1471" spans="1:6" x14ac:dyDescent="0.3">
      <c r="A1471" s="299" t="s">
        <v>495</v>
      </c>
      <c r="B1471" s="300">
        <v>13</v>
      </c>
      <c r="C1471" s="299" t="s">
        <v>35</v>
      </c>
      <c r="D1471" s="299" t="s">
        <v>92</v>
      </c>
      <c r="E1471" s="301">
        <v>280.95238095238096</v>
      </c>
      <c r="F1471" s="299" t="s">
        <v>187</v>
      </c>
    </row>
    <row r="1472" spans="1:6" x14ac:dyDescent="0.3">
      <c r="A1472" s="299" t="s">
        <v>495</v>
      </c>
      <c r="B1472" s="300">
        <v>13</v>
      </c>
      <c r="C1472" s="299" t="s">
        <v>35</v>
      </c>
      <c r="D1472" s="299" t="s">
        <v>92</v>
      </c>
      <c r="E1472" s="301">
        <v>194.1904761904762</v>
      </c>
      <c r="F1472" s="299" t="s">
        <v>79</v>
      </c>
    </row>
    <row r="1473" spans="1:6" x14ac:dyDescent="0.3">
      <c r="A1473" s="299" t="s">
        <v>495</v>
      </c>
      <c r="B1473" s="300">
        <v>13</v>
      </c>
      <c r="C1473" s="299" t="s">
        <v>35</v>
      </c>
      <c r="D1473" s="299" t="s">
        <v>92</v>
      </c>
      <c r="E1473" s="301">
        <v>441.52380952380946</v>
      </c>
      <c r="F1473" s="299" t="s">
        <v>78</v>
      </c>
    </row>
    <row r="1474" spans="1:6" x14ac:dyDescent="0.3">
      <c r="A1474" s="299" t="s">
        <v>495</v>
      </c>
      <c r="B1474" s="300">
        <v>13</v>
      </c>
      <c r="C1474" s="299" t="s">
        <v>35</v>
      </c>
      <c r="D1474" s="299" t="s">
        <v>92</v>
      </c>
      <c r="E1474" s="301">
        <v>11</v>
      </c>
      <c r="F1474" s="299" t="s">
        <v>188</v>
      </c>
    </row>
    <row r="1475" spans="1:6" x14ac:dyDescent="0.3">
      <c r="A1475" s="299" t="s">
        <v>495</v>
      </c>
      <c r="B1475" s="300">
        <v>13</v>
      </c>
      <c r="C1475" s="299" t="s">
        <v>35</v>
      </c>
      <c r="D1475" s="299" t="s">
        <v>92</v>
      </c>
      <c r="E1475" s="301">
        <v>1257.2857142857144</v>
      </c>
      <c r="F1475" s="299" t="s">
        <v>77</v>
      </c>
    </row>
    <row r="1476" spans="1:6" x14ac:dyDescent="0.3">
      <c r="A1476" s="299" t="s">
        <v>495</v>
      </c>
      <c r="B1476" s="300">
        <v>13</v>
      </c>
      <c r="C1476" s="299" t="s">
        <v>89</v>
      </c>
      <c r="D1476" s="299" t="s">
        <v>91</v>
      </c>
      <c r="E1476" s="301">
        <v>2.0000000000000009</v>
      </c>
      <c r="F1476" s="299" t="s">
        <v>79</v>
      </c>
    </row>
    <row r="1477" spans="1:6" x14ac:dyDescent="0.3">
      <c r="A1477" s="299" t="s">
        <v>495</v>
      </c>
      <c r="B1477" s="300">
        <v>13</v>
      </c>
      <c r="C1477" s="299" t="s">
        <v>36</v>
      </c>
      <c r="D1477" s="299" t="s">
        <v>91</v>
      </c>
      <c r="E1477" s="301">
        <v>625.42857142857167</v>
      </c>
      <c r="F1477" s="299" t="s">
        <v>187</v>
      </c>
    </row>
    <row r="1478" spans="1:6" x14ac:dyDescent="0.3">
      <c r="A1478" s="299" t="s">
        <v>495</v>
      </c>
      <c r="B1478" s="300">
        <v>13</v>
      </c>
      <c r="C1478" s="299" t="s">
        <v>36</v>
      </c>
      <c r="D1478" s="299" t="s">
        <v>91</v>
      </c>
      <c r="E1478" s="301">
        <v>23.238095238095234</v>
      </c>
      <c r="F1478" s="299" t="s">
        <v>79</v>
      </c>
    </row>
    <row r="1479" spans="1:6" x14ac:dyDescent="0.3">
      <c r="A1479" s="299" t="s">
        <v>495</v>
      </c>
      <c r="B1479" s="300">
        <v>13</v>
      </c>
      <c r="C1479" s="299" t="s">
        <v>36</v>
      </c>
      <c r="D1479" s="299" t="s">
        <v>91</v>
      </c>
      <c r="E1479" s="301">
        <v>1361.2857142857142</v>
      </c>
      <c r="F1479" s="299" t="s">
        <v>78</v>
      </c>
    </row>
    <row r="1480" spans="1:6" x14ac:dyDescent="0.3">
      <c r="A1480" s="299" t="s">
        <v>495</v>
      </c>
      <c r="B1480" s="300">
        <v>13</v>
      </c>
      <c r="C1480" s="299" t="s">
        <v>36</v>
      </c>
      <c r="D1480" s="299" t="s">
        <v>91</v>
      </c>
      <c r="E1480" s="301">
        <v>2.9999999999999991</v>
      </c>
      <c r="F1480" s="299" t="s">
        <v>188</v>
      </c>
    </row>
    <row r="1481" spans="1:6" x14ac:dyDescent="0.3">
      <c r="A1481" s="299" t="s">
        <v>495</v>
      </c>
      <c r="B1481" s="300">
        <v>13</v>
      </c>
      <c r="C1481" s="299" t="s">
        <v>36</v>
      </c>
      <c r="D1481" s="299" t="s">
        <v>91</v>
      </c>
      <c r="E1481" s="301">
        <v>2411.0476190476193</v>
      </c>
      <c r="F1481" s="299" t="s">
        <v>77</v>
      </c>
    </row>
    <row r="1482" spans="1:6" x14ac:dyDescent="0.3">
      <c r="A1482" s="299" t="s">
        <v>495</v>
      </c>
      <c r="B1482" s="300">
        <v>13</v>
      </c>
      <c r="C1482" s="299" t="s">
        <v>36</v>
      </c>
      <c r="D1482" s="299" t="s">
        <v>92</v>
      </c>
      <c r="E1482" s="301">
        <v>347.33333333333337</v>
      </c>
      <c r="F1482" s="299" t="s">
        <v>187</v>
      </c>
    </row>
    <row r="1483" spans="1:6" x14ac:dyDescent="0.3">
      <c r="A1483" s="299" t="s">
        <v>495</v>
      </c>
      <c r="B1483" s="300">
        <v>13</v>
      </c>
      <c r="C1483" s="299" t="s">
        <v>36</v>
      </c>
      <c r="D1483" s="299" t="s">
        <v>92</v>
      </c>
      <c r="E1483" s="301">
        <v>4.0000000000000018</v>
      </c>
      <c r="F1483" s="299" t="s">
        <v>79</v>
      </c>
    </row>
    <row r="1484" spans="1:6" x14ac:dyDescent="0.3">
      <c r="A1484" s="299" t="s">
        <v>495</v>
      </c>
      <c r="B1484" s="300">
        <v>13</v>
      </c>
      <c r="C1484" s="299" t="s">
        <v>36</v>
      </c>
      <c r="D1484" s="299" t="s">
        <v>92</v>
      </c>
      <c r="E1484" s="301">
        <v>1261.7619047619048</v>
      </c>
      <c r="F1484" s="299" t="s">
        <v>78</v>
      </c>
    </row>
    <row r="1485" spans="1:6" x14ac:dyDescent="0.3">
      <c r="A1485" s="299" t="s">
        <v>495</v>
      </c>
      <c r="B1485" s="300">
        <v>13</v>
      </c>
      <c r="C1485" s="299" t="s">
        <v>36</v>
      </c>
      <c r="D1485" s="299" t="s">
        <v>92</v>
      </c>
      <c r="E1485" s="301">
        <v>4.0000000000000018</v>
      </c>
      <c r="F1485" s="299" t="s">
        <v>188</v>
      </c>
    </row>
    <row r="1486" spans="1:6" x14ac:dyDescent="0.3">
      <c r="A1486" s="299" t="s">
        <v>495</v>
      </c>
      <c r="B1486" s="300">
        <v>13</v>
      </c>
      <c r="C1486" s="299" t="s">
        <v>36</v>
      </c>
      <c r="D1486" s="299" t="s">
        <v>92</v>
      </c>
      <c r="E1486" s="301">
        <v>1949.7619047619053</v>
      </c>
      <c r="F1486" s="299" t="s">
        <v>77</v>
      </c>
    </row>
    <row r="1487" spans="1:6" x14ac:dyDescent="0.3">
      <c r="A1487" s="299" t="s">
        <v>495</v>
      </c>
      <c r="B1487" s="300">
        <v>14</v>
      </c>
      <c r="C1487" s="299" t="s">
        <v>35</v>
      </c>
      <c r="D1487" s="299" t="s">
        <v>91</v>
      </c>
      <c r="E1487" s="301">
        <v>550.61904761904759</v>
      </c>
      <c r="F1487" s="299" t="s">
        <v>187</v>
      </c>
    </row>
    <row r="1488" spans="1:6" x14ac:dyDescent="0.3">
      <c r="A1488" s="299" t="s">
        <v>495</v>
      </c>
      <c r="B1488" s="300">
        <v>14</v>
      </c>
      <c r="C1488" s="299" t="s">
        <v>35</v>
      </c>
      <c r="D1488" s="299" t="s">
        <v>91</v>
      </c>
      <c r="E1488" s="301">
        <v>913.19047619047637</v>
      </c>
      <c r="F1488" s="299" t="s">
        <v>79</v>
      </c>
    </row>
    <row r="1489" spans="1:6" x14ac:dyDescent="0.3">
      <c r="A1489" s="299" t="s">
        <v>495</v>
      </c>
      <c r="B1489" s="300">
        <v>14</v>
      </c>
      <c r="C1489" s="299" t="s">
        <v>35</v>
      </c>
      <c r="D1489" s="299" t="s">
        <v>91</v>
      </c>
      <c r="E1489" s="301">
        <v>239.90476190476193</v>
      </c>
      <c r="F1489" s="299" t="s">
        <v>78</v>
      </c>
    </row>
    <row r="1490" spans="1:6" x14ac:dyDescent="0.3">
      <c r="A1490" s="299" t="s">
        <v>495</v>
      </c>
      <c r="B1490" s="300">
        <v>14</v>
      </c>
      <c r="C1490" s="299" t="s">
        <v>35</v>
      </c>
      <c r="D1490" s="299" t="s">
        <v>91</v>
      </c>
      <c r="E1490" s="301">
        <v>1.0000000000000004</v>
      </c>
      <c r="F1490" s="299" t="s">
        <v>188</v>
      </c>
    </row>
    <row r="1491" spans="1:6" x14ac:dyDescent="0.3">
      <c r="A1491" s="299" t="s">
        <v>495</v>
      </c>
      <c r="B1491" s="300">
        <v>14</v>
      </c>
      <c r="C1491" s="299" t="s">
        <v>35</v>
      </c>
      <c r="D1491" s="299" t="s">
        <v>91</v>
      </c>
      <c r="E1491" s="301">
        <v>1674.5714285714289</v>
      </c>
      <c r="F1491" s="299" t="s">
        <v>77</v>
      </c>
    </row>
    <row r="1492" spans="1:6" x14ac:dyDescent="0.3">
      <c r="A1492" s="299" t="s">
        <v>495</v>
      </c>
      <c r="B1492" s="300">
        <v>14</v>
      </c>
      <c r="C1492" s="299" t="s">
        <v>35</v>
      </c>
      <c r="D1492" s="299" t="s">
        <v>92</v>
      </c>
      <c r="E1492" s="301">
        <v>164.71428571428569</v>
      </c>
      <c r="F1492" s="299" t="s">
        <v>187</v>
      </c>
    </row>
    <row r="1493" spans="1:6" x14ac:dyDescent="0.3">
      <c r="A1493" s="299" t="s">
        <v>495</v>
      </c>
      <c r="B1493" s="300">
        <v>14</v>
      </c>
      <c r="C1493" s="299" t="s">
        <v>35</v>
      </c>
      <c r="D1493" s="299" t="s">
        <v>92</v>
      </c>
      <c r="E1493" s="301">
        <v>65.809523809523824</v>
      </c>
      <c r="F1493" s="299" t="s">
        <v>79</v>
      </c>
    </row>
    <row r="1494" spans="1:6" x14ac:dyDescent="0.3">
      <c r="A1494" s="299" t="s">
        <v>495</v>
      </c>
      <c r="B1494" s="300">
        <v>14</v>
      </c>
      <c r="C1494" s="299" t="s">
        <v>35</v>
      </c>
      <c r="D1494" s="299" t="s">
        <v>92</v>
      </c>
      <c r="E1494" s="301">
        <v>645.14285714285711</v>
      </c>
      <c r="F1494" s="299" t="s">
        <v>78</v>
      </c>
    </row>
    <row r="1495" spans="1:6" x14ac:dyDescent="0.3">
      <c r="A1495" s="299" t="s">
        <v>495</v>
      </c>
      <c r="B1495" s="300">
        <v>14</v>
      </c>
      <c r="C1495" s="299" t="s">
        <v>35</v>
      </c>
      <c r="D1495" s="299" t="s">
        <v>92</v>
      </c>
      <c r="E1495" s="301">
        <v>5</v>
      </c>
      <c r="F1495" s="299" t="s">
        <v>188</v>
      </c>
    </row>
    <row r="1496" spans="1:6" x14ac:dyDescent="0.3">
      <c r="A1496" s="299" t="s">
        <v>495</v>
      </c>
      <c r="B1496" s="300">
        <v>14</v>
      </c>
      <c r="C1496" s="299" t="s">
        <v>35</v>
      </c>
      <c r="D1496" s="299" t="s">
        <v>92</v>
      </c>
      <c r="E1496" s="301">
        <v>745.38095238095229</v>
      </c>
      <c r="F1496" s="299" t="s">
        <v>77</v>
      </c>
    </row>
    <row r="1497" spans="1:6" x14ac:dyDescent="0.3">
      <c r="A1497" s="299" t="s">
        <v>495</v>
      </c>
      <c r="B1497" s="300">
        <v>14</v>
      </c>
      <c r="C1497" s="299" t="s">
        <v>36</v>
      </c>
      <c r="D1497" s="299" t="s">
        <v>91</v>
      </c>
      <c r="E1497" s="301">
        <v>650.71428571428555</v>
      </c>
      <c r="F1497" s="299" t="s">
        <v>187</v>
      </c>
    </row>
    <row r="1498" spans="1:6" x14ac:dyDescent="0.3">
      <c r="A1498" s="299" t="s">
        <v>495</v>
      </c>
      <c r="B1498" s="300">
        <v>14</v>
      </c>
      <c r="C1498" s="299" t="s">
        <v>36</v>
      </c>
      <c r="D1498" s="299" t="s">
        <v>91</v>
      </c>
      <c r="E1498" s="301">
        <v>57.761904761904752</v>
      </c>
      <c r="F1498" s="299" t="s">
        <v>79</v>
      </c>
    </row>
    <row r="1499" spans="1:6" x14ac:dyDescent="0.3">
      <c r="A1499" s="299" t="s">
        <v>495</v>
      </c>
      <c r="B1499" s="300">
        <v>14</v>
      </c>
      <c r="C1499" s="299" t="s">
        <v>36</v>
      </c>
      <c r="D1499" s="299" t="s">
        <v>91</v>
      </c>
      <c r="E1499" s="301">
        <v>1436.5714285714287</v>
      </c>
      <c r="F1499" s="299" t="s">
        <v>78</v>
      </c>
    </row>
    <row r="1500" spans="1:6" x14ac:dyDescent="0.3">
      <c r="A1500" s="299" t="s">
        <v>495</v>
      </c>
      <c r="B1500" s="300">
        <v>14</v>
      </c>
      <c r="C1500" s="299" t="s">
        <v>36</v>
      </c>
      <c r="D1500" s="299" t="s">
        <v>91</v>
      </c>
      <c r="E1500" s="301">
        <v>2.9999999999999991</v>
      </c>
      <c r="F1500" s="299" t="s">
        <v>188</v>
      </c>
    </row>
    <row r="1501" spans="1:6" x14ac:dyDescent="0.3">
      <c r="A1501" s="299" t="s">
        <v>495</v>
      </c>
      <c r="B1501" s="300">
        <v>14</v>
      </c>
      <c r="C1501" s="299" t="s">
        <v>36</v>
      </c>
      <c r="D1501" s="299" t="s">
        <v>91</v>
      </c>
      <c r="E1501" s="301">
        <v>2233.2380952380954</v>
      </c>
      <c r="F1501" s="299" t="s">
        <v>77</v>
      </c>
    </row>
    <row r="1502" spans="1:6" x14ac:dyDescent="0.3">
      <c r="A1502" s="299" t="s">
        <v>495</v>
      </c>
      <c r="B1502" s="300">
        <v>14</v>
      </c>
      <c r="C1502" s="299" t="s">
        <v>36</v>
      </c>
      <c r="D1502" s="299" t="s">
        <v>92</v>
      </c>
      <c r="E1502" s="301">
        <v>212.66666666666666</v>
      </c>
      <c r="F1502" s="299" t="s">
        <v>187</v>
      </c>
    </row>
    <row r="1503" spans="1:6" x14ac:dyDescent="0.3">
      <c r="A1503" s="299" t="s">
        <v>495</v>
      </c>
      <c r="B1503" s="300">
        <v>14</v>
      </c>
      <c r="C1503" s="299" t="s">
        <v>36</v>
      </c>
      <c r="D1503" s="299" t="s">
        <v>92</v>
      </c>
      <c r="E1503" s="301">
        <v>2.0000000000000009</v>
      </c>
      <c r="F1503" s="299" t="s">
        <v>79</v>
      </c>
    </row>
    <row r="1504" spans="1:6" x14ac:dyDescent="0.3">
      <c r="A1504" s="299" t="s">
        <v>495</v>
      </c>
      <c r="B1504" s="300">
        <v>14</v>
      </c>
      <c r="C1504" s="299" t="s">
        <v>36</v>
      </c>
      <c r="D1504" s="299" t="s">
        <v>92</v>
      </c>
      <c r="E1504" s="301">
        <v>1017.2380952380952</v>
      </c>
      <c r="F1504" s="299" t="s">
        <v>78</v>
      </c>
    </row>
    <row r="1505" spans="1:6" x14ac:dyDescent="0.3">
      <c r="A1505" s="299" t="s">
        <v>495</v>
      </c>
      <c r="B1505" s="300">
        <v>14</v>
      </c>
      <c r="C1505" s="299" t="s">
        <v>36</v>
      </c>
      <c r="D1505" s="299" t="s">
        <v>92</v>
      </c>
      <c r="E1505" s="301">
        <v>2.0000000000000009</v>
      </c>
      <c r="F1505" s="299" t="s">
        <v>188</v>
      </c>
    </row>
    <row r="1506" spans="1:6" x14ac:dyDescent="0.3">
      <c r="A1506" s="299" t="s">
        <v>495</v>
      </c>
      <c r="B1506" s="300">
        <v>14</v>
      </c>
      <c r="C1506" s="299" t="s">
        <v>36</v>
      </c>
      <c r="D1506" s="299" t="s">
        <v>92</v>
      </c>
      <c r="E1506" s="301">
        <v>738.66666666666663</v>
      </c>
      <c r="F1506" s="299" t="s">
        <v>77</v>
      </c>
    </row>
    <row r="1507" spans="1:6" x14ac:dyDescent="0.3">
      <c r="A1507" s="299" t="s">
        <v>495</v>
      </c>
      <c r="B1507" s="300">
        <v>15</v>
      </c>
      <c r="C1507" s="299" t="s">
        <v>35</v>
      </c>
      <c r="D1507" s="299" t="s">
        <v>91</v>
      </c>
      <c r="E1507" s="301">
        <v>1202</v>
      </c>
      <c r="F1507" s="299" t="s">
        <v>187</v>
      </c>
    </row>
    <row r="1508" spans="1:6" x14ac:dyDescent="0.3">
      <c r="A1508" s="299" t="s">
        <v>495</v>
      </c>
      <c r="B1508" s="300">
        <v>15</v>
      </c>
      <c r="C1508" s="299" t="s">
        <v>35</v>
      </c>
      <c r="D1508" s="299" t="s">
        <v>91</v>
      </c>
      <c r="E1508" s="301">
        <v>2.0000000000000009</v>
      </c>
      <c r="F1508" s="299" t="s">
        <v>81</v>
      </c>
    </row>
    <row r="1509" spans="1:6" x14ac:dyDescent="0.3">
      <c r="A1509" s="299" t="s">
        <v>495</v>
      </c>
      <c r="B1509" s="300">
        <v>15</v>
      </c>
      <c r="C1509" s="299" t="s">
        <v>35</v>
      </c>
      <c r="D1509" s="299" t="s">
        <v>91</v>
      </c>
      <c r="E1509" s="301">
        <v>9.0000000000000018</v>
      </c>
      <c r="F1509" s="299" t="s">
        <v>80</v>
      </c>
    </row>
    <row r="1510" spans="1:6" x14ac:dyDescent="0.3">
      <c r="A1510" s="299" t="s">
        <v>495</v>
      </c>
      <c r="B1510" s="300">
        <v>15</v>
      </c>
      <c r="C1510" s="299" t="s">
        <v>35</v>
      </c>
      <c r="D1510" s="299" t="s">
        <v>91</v>
      </c>
      <c r="E1510" s="301">
        <v>1770.0952380952381</v>
      </c>
      <c r="F1510" s="299" t="s">
        <v>79</v>
      </c>
    </row>
    <row r="1511" spans="1:6" x14ac:dyDescent="0.3">
      <c r="A1511" s="299" t="s">
        <v>495</v>
      </c>
      <c r="B1511" s="300">
        <v>15</v>
      </c>
      <c r="C1511" s="299" t="s">
        <v>35</v>
      </c>
      <c r="D1511" s="299" t="s">
        <v>91</v>
      </c>
      <c r="E1511" s="301">
        <v>49.476190476190489</v>
      </c>
      <c r="F1511" s="299" t="s">
        <v>78</v>
      </c>
    </row>
    <row r="1512" spans="1:6" x14ac:dyDescent="0.3">
      <c r="A1512" s="299" t="s">
        <v>495</v>
      </c>
      <c r="B1512" s="300">
        <v>15</v>
      </c>
      <c r="C1512" s="299" t="s">
        <v>35</v>
      </c>
      <c r="D1512" s="299" t="s">
        <v>91</v>
      </c>
      <c r="E1512" s="301">
        <v>4.0000000000000018</v>
      </c>
      <c r="F1512" s="299" t="s">
        <v>188</v>
      </c>
    </row>
    <row r="1513" spans="1:6" x14ac:dyDescent="0.3">
      <c r="A1513" s="299" t="s">
        <v>495</v>
      </c>
      <c r="B1513" s="300">
        <v>15</v>
      </c>
      <c r="C1513" s="299" t="s">
        <v>35</v>
      </c>
      <c r="D1513" s="299" t="s">
        <v>91</v>
      </c>
      <c r="E1513" s="301">
        <v>5698.6190476190468</v>
      </c>
      <c r="F1513" s="299" t="s">
        <v>77</v>
      </c>
    </row>
    <row r="1514" spans="1:6" x14ac:dyDescent="0.3">
      <c r="A1514" s="299" t="s">
        <v>495</v>
      </c>
      <c r="B1514" s="300">
        <v>15</v>
      </c>
      <c r="C1514" s="299" t="s">
        <v>35</v>
      </c>
      <c r="D1514" s="299" t="s">
        <v>92</v>
      </c>
      <c r="E1514" s="301">
        <v>438.38095238095241</v>
      </c>
      <c r="F1514" s="299" t="s">
        <v>187</v>
      </c>
    </row>
    <row r="1515" spans="1:6" x14ac:dyDescent="0.3">
      <c r="A1515" s="299" t="s">
        <v>495</v>
      </c>
      <c r="B1515" s="300">
        <v>15</v>
      </c>
      <c r="C1515" s="299" t="s">
        <v>35</v>
      </c>
      <c r="D1515" s="299" t="s">
        <v>92</v>
      </c>
      <c r="E1515" s="301">
        <v>1.9047619047619051</v>
      </c>
      <c r="F1515" s="299" t="s">
        <v>81</v>
      </c>
    </row>
    <row r="1516" spans="1:6" x14ac:dyDescent="0.3">
      <c r="A1516" s="299" t="s">
        <v>495</v>
      </c>
      <c r="B1516" s="300">
        <v>15</v>
      </c>
      <c r="C1516" s="299" t="s">
        <v>35</v>
      </c>
      <c r="D1516" s="299" t="s">
        <v>92</v>
      </c>
      <c r="E1516" s="301">
        <v>1.0000000000000004</v>
      </c>
      <c r="F1516" s="299" t="s">
        <v>80</v>
      </c>
    </row>
    <row r="1517" spans="1:6" x14ac:dyDescent="0.3">
      <c r="A1517" s="299" t="s">
        <v>495</v>
      </c>
      <c r="B1517" s="300">
        <v>15</v>
      </c>
      <c r="C1517" s="299" t="s">
        <v>35</v>
      </c>
      <c r="D1517" s="299" t="s">
        <v>92</v>
      </c>
      <c r="E1517" s="301">
        <v>152.85714285714289</v>
      </c>
      <c r="F1517" s="299" t="s">
        <v>79</v>
      </c>
    </row>
    <row r="1518" spans="1:6" x14ac:dyDescent="0.3">
      <c r="A1518" s="299" t="s">
        <v>495</v>
      </c>
      <c r="B1518" s="300">
        <v>15</v>
      </c>
      <c r="C1518" s="299" t="s">
        <v>35</v>
      </c>
      <c r="D1518" s="299" t="s">
        <v>92</v>
      </c>
      <c r="E1518" s="301">
        <v>11.999999999999996</v>
      </c>
      <c r="F1518" s="299" t="s">
        <v>78</v>
      </c>
    </row>
    <row r="1519" spans="1:6" x14ac:dyDescent="0.3">
      <c r="A1519" s="299" t="s">
        <v>495</v>
      </c>
      <c r="B1519" s="300">
        <v>15</v>
      </c>
      <c r="C1519" s="299" t="s">
        <v>35</v>
      </c>
      <c r="D1519" s="299" t="s">
        <v>92</v>
      </c>
      <c r="E1519" s="301">
        <v>5</v>
      </c>
      <c r="F1519" s="299" t="s">
        <v>188</v>
      </c>
    </row>
    <row r="1520" spans="1:6" x14ac:dyDescent="0.3">
      <c r="A1520" s="299" t="s">
        <v>495</v>
      </c>
      <c r="B1520" s="300">
        <v>15</v>
      </c>
      <c r="C1520" s="299" t="s">
        <v>35</v>
      </c>
      <c r="D1520" s="299" t="s">
        <v>92</v>
      </c>
      <c r="E1520" s="301">
        <v>1815.1428571428569</v>
      </c>
      <c r="F1520" s="299" t="s">
        <v>77</v>
      </c>
    </row>
    <row r="1521" spans="1:6" x14ac:dyDescent="0.3">
      <c r="A1521" s="299" t="s">
        <v>495</v>
      </c>
      <c r="B1521" s="300">
        <v>15</v>
      </c>
      <c r="C1521" s="299" t="s">
        <v>36</v>
      </c>
      <c r="D1521" s="299" t="s">
        <v>91</v>
      </c>
      <c r="E1521" s="301">
        <v>1504.1428571428576</v>
      </c>
      <c r="F1521" s="299" t="s">
        <v>187</v>
      </c>
    </row>
    <row r="1522" spans="1:6" x14ac:dyDescent="0.3">
      <c r="A1522" s="299" t="s">
        <v>495</v>
      </c>
      <c r="B1522" s="300">
        <v>15</v>
      </c>
      <c r="C1522" s="299" t="s">
        <v>36</v>
      </c>
      <c r="D1522" s="299" t="s">
        <v>91</v>
      </c>
      <c r="E1522" s="301">
        <v>1.0000000000000004</v>
      </c>
      <c r="F1522" s="299" t="s">
        <v>81</v>
      </c>
    </row>
    <row r="1523" spans="1:6" x14ac:dyDescent="0.3">
      <c r="A1523" s="299" t="s">
        <v>495</v>
      </c>
      <c r="B1523" s="300">
        <v>15</v>
      </c>
      <c r="C1523" s="299" t="s">
        <v>36</v>
      </c>
      <c r="D1523" s="299" t="s">
        <v>91</v>
      </c>
      <c r="E1523" s="301">
        <v>352.09523809523807</v>
      </c>
      <c r="F1523" s="299" t="s">
        <v>80</v>
      </c>
    </row>
    <row r="1524" spans="1:6" x14ac:dyDescent="0.3">
      <c r="A1524" s="299" t="s">
        <v>495</v>
      </c>
      <c r="B1524" s="300">
        <v>15</v>
      </c>
      <c r="C1524" s="299" t="s">
        <v>36</v>
      </c>
      <c r="D1524" s="299" t="s">
        <v>91</v>
      </c>
      <c r="E1524" s="301">
        <v>99.285714285714263</v>
      </c>
      <c r="F1524" s="299" t="s">
        <v>79</v>
      </c>
    </row>
    <row r="1525" spans="1:6" x14ac:dyDescent="0.3">
      <c r="A1525" s="299" t="s">
        <v>495</v>
      </c>
      <c r="B1525" s="300">
        <v>15</v>
      </c>
      <c r="C1525" s="299" t="s">
        <v>36</v>
      </c>
      <c r="D1525" s="299" t="s">
        <v>91</v>
      </c>
      <c r="E1525" s="301">
        <v>452.2380952380953</v>
      </c>
      <c r="F1525" s="299" t="s">
        <v>78</v>
      </c>
    </row>
    <row r="1526" spans="1:6" x14ac:dyDescent="0.3">
      <c r="A1526" s="299" t="s">
        <v>495</v>
      </c>
      <c r="B1526" s="300">
        <v>15</v>
      </c>
      <c r="C1526" s="299" t="s">
        <v>36</v>
      </c>
      <c r="D1526" s="299" t="s">
        <v>91</v>
      </c>
      <c r="E1526" s="301">
        <v>2.0000000000000009</v>
      </c>
      <c r="F1526" s="299" t="s">
        <v>188</v>
      </c>
    </row>
    <row r="1527" spans="1:6" x14ac:dyDescent="0.3">
      <c r="A1527" s="299" t="s">
        <v>495</v>
      </c>
      <c r="B1527" s="300">
        <v>15</v>
      </c>
      <c r="C1527" s="299" t="s">
        <v>36</v>
      </c>
      <c r="D1527" s="299" t="s">
        <v>91</v>
      </c>
      <c r="E1527" s="301">
        <v>7028.4285714285716</v>
      </c>
      <c r="F1527" s="299" t="s">
        <v>77</v>
      </c>
    </row>
    <row r="1528" spans="1:6" x14ac:dyDescent="0.3">
      <c r="A1528" s="299" t="s">
        <v>495</v>
      </c>
      <c r="B1528" s="300">
        <v>15</v>
      </c>
      <c r="C1528" s="299" t="s">
        <v>36</v>
      </c>
      <c r="D1528" s="299" t="s">
        <v>92</v>
      </c>
      <c r="E1528" s="301">
        <v>677.71428571428589</v>
      </c>
      <c r="F1528" s="299" t="s">
        <v>187</v>
      </c>
    </row>
    <row r="1529" spans="1:6" x14ac:dyDescent="0.3">
      <c r="A1529" s="299" t="s">
        <v>495</v>
      </c>
      <c r="B1529" s="300">
        <v>15</v>
      </c>
      <c r="C1529" s="299" t="s">
        <v>36</v>
      </c>
      <c r="D1529" s="299" t="s">
        <v>92</v>
      </c>
      <c r="E1529" s="301">
        <v>2.0000000000000009</v>
      </c>
      <c r="F1529" s="299" t="s">
        <v>81</v>
      </c>
    </row>
    <row r="1530" spans="1:6" x14ac:dyDescent="0.3">
      <c r="A1530" s="299" t="s">
        <v>495</v>
      </c>
      <c r="B1530" s="300">
        <v>15</v>
      </c>
      <c r="C1530" s="299" t="s">
        <v>36</v>
      </c>
      <c r="D1530" s="299" t="s">
        <v>92</v>
      </c>
      <c r="E1530" s="301">
        <v>43.428571428571423</v>
      </c>
      <c r="F1530" s="299" t="s">
        <v>80</v>
      </c>
    </row>
    <row r="1531" spans="1:6" x14ac:dyDescent="0.3">
      <c r="A1531" s="299" t="s">
        <v>495</v>
      </c>
      <c r="B1531" s="300">
        <v>15</v>
      </c>
      <c r="C1531" s="299" t="s">
        <v>36</v>
      </c>
      <c r="D1531" s="299" t="s">
        <v>92</v>
      </c>
      <c r="E1531" s="301">
        <v>3.5238095238095246</v>
      </c>
      <c r="F1531" s="299" t="s">
        <v>79</v>
      </c>
    </row>
    <row r="1532" spans="1:6" x14ac:dyDescent="0.3">
      <c r="A1532" s="299" t="s">
        <v>495</v>
      </c>
      <c r="B1532" s="300">
        <v>15</v>
      </c>
      <c r="C1532" s="299" t="s">
        <v>36</v>
      </c>
      <c r="D1532" s="299" t="s">
        <v>92</v>
      </c>
      <c r="E1532" s="301">
        <v>56.523809523809533</v>
      </c>
      <c r="F1532" s="299" t="s">
        <v>78</v>
      </c>
    </row>
    <row r="1533" spans="1:6" x14ac:dyDescent="0.3">
      <c r="A1533" s="299" t="s">
        <v>495</v>
      </c>
      <c r="B1533" s="300">
        <v>15</v>
      </c>
      <c r="C1533" s="299" t="s">
        <v>36</v>
      </c>
      <c r="D1533" s="299" t="s">
        <v>92</v>
      </c>
      <c r="E1533" s="301">
        <v>4.0000000000000018</v>
      </c>
      <c r="F1533" s="299" t="s">
        <v>188</v>
      </c>
    </row>
    <row r="1534" spans="1:6" x14ac:dyDescent="0.3">
      <c r="A1534" s="299" t="s">
        <v>495</v>
      </c>
      <c r="B1534" s="300">
        <v>15</v>
      </c>
      <c r="C1534" s="299" t="s">
        <v>36</v>
      </c>
      <c r="D1534" s="299" t="s">
        <v>92</v>
      </c>
      <c r="E1534" s="301">
        <v>2578.5238095238096</v>
      </c>
      <c r="F1534" s="299" t="s">
        <v>77</v>
      </c>
    </row>
    <row r="1535" spans="1:6" x14ac:dyDescent="0.3">
      <c r="A1535" s="299" t="s">
        <v>495</v>
      </c>
      <c r="B1535" s="300">
        <v>16</v>
      </c>
      <c r="C1535" s="299" t="s">
        <v>35</v>
      </c>
      <c r="D1535" s="299" t="s">
        <v>91</v>
      </c>
      <c r="E1535" s="301">
        <v>259.61904761904759</v>
      </c>
      <c r="F1535" s="299" t="s">
        <v>187</v>
      </c>
    </row>
    <row r="1536" spans="1:6" x14ac:dyDescent="0.3">
      <c r="A1536" s="299" t="s">
        <v>495</v>
      </c>
      <c r="B1536" s="300">
        <v>16</v>
      </c>
      <c r="C1536" s="299" t="s">
        <v>35</v>
      </c>
      <c r="D1536" s="299" t="s">
        <v>91</v>
      </c>
      <c r="E1536" s="301">
        <v>402.57142857142861</v>
      </c>
      <c r="F1536" s="299" t="s">
        <v>79</v>
      </c>
    </row>
    <row r="1537" spans="1:6" x14ac:dyDescent="0.3">
      <c r="A1537" s="299" t="s">
        <v>495</v>
      </c>
      <c r="B1537" s="300">
        <v>16</v>
      </c>
      <c r="C1537" s="299" t="s">
        <v>35</v>
      </c>
      <c r="D1537" s="299" t="s">
        <v>91</v>
      </c>
      <c r="E1537" s="301">
        <v>425.8095238095238</v>
      </c>
      <c r="F1537" s="299" t="s">
        <v>78</v>
      </c>
    </row>
    <row r="1538" spans="1:6" x14ac:dyDescent="0.3">
      <c r="A1538" s="299" t="s">
        <v>495</v>
      </c>
      <c r="B1538" s="300">
        <v>16</v>
      </c>
      <c r="C1538" s="299" t="s">
        <v>35</v>
      </c>
      <c r="D1538" s="299" t="s">
        <v>91</v>
      </c>
      <c r="E1538" s="301">
        <v>12.999999999999995</v>
      </c>
      <c r="F1538" s="299" t="s">
        <v>188</v>
      </c>
    </row>
    <row r="1539" spans="1:6" x14ac:dyDescent="0.3">
      <c r="A1539" s="299" t="s">
        <v>495</v>
      </c>
      <c r="B1539" s="300">
        <v>16</v>
      </c>
      <c r="C1539" s="299" t="s">
        <v>35</v>
      </c>
      <c r="D1539" s="299" t="s">
        <v>91</v>
      </c>
      <c r="E1539" s="301">
        <v>1642.4285714285711</v>
      </c>
      <c r="F1539" s="299" t="s">
        <v>77</v>
      </c>
    </row>
    <row r="1540" spans="1:6" x14ac:dyDescent="0.3">
      <c r="A1540" s="299" t="s">
        <v>495</v>
      </c>
      <c r="B1540" s="300">
        <v>16</v>
      </c>
      <c r="C1540" s="299" t="s">
        <v>35</v>
      </c>
      <c r="D1540" s="299" t="s">
        <v>92</v>
      </c>
      <c r="E1540" s="301">
        <v>188.95238095238099</v>
      </c>
      <c r="F1540" s="299" t="s">
        <v>187</v>
      </c>
    </row>
    <row r="1541" spans="1:6" x14ac:dyDescent="0.3">
      <c r="A1541" s="299" t="s">
        <v>495</v>
      </c>
      <c r="B1541" s="300">
        <v>16</v>
      </c>
      <c r="C1541" s="299" t="s">
        <v>35</v>
      </c>
      <c r="D1541" s="299" t="s">
        <v>92</v>
      </c>
      <c r="E1541" s="301">
        <v>149.23809523809527</v>
      </c>
      <c r="F1541" s="299" t="s">
        <v>79</v>
      </c>
    </row>
    <row r="1542" spans="1:6" x14ac:dyDescent="0.3">
      <c r="A1542" s="299" t="s">
        <v>495</v>
      </c>
      <c r="B1542" s="300">
        <v>16</v>
      </c>
      <c r="C1542" s="299" t="s">
        <v>35</v>
      </c>
      <c r="D1542" s="299" t="s">
        <v>92</v>
      </c>
      <c r="E1542" s="301">
        <v>435.85714285714289</v>
      </c>
      <c r="F1542" s="299" t="s">
        <v>78</v>
      </c>
    </row>
    <row r="1543" spans="1:6" x14ac:dyDescent="0.3">
      <c r="A1543" s="299" t="s">
        <v>495</v>
      </c>
      <c r="B1543" s="300">
        <v>16</v>
      </c>
      <c r="C1543" s="299" t="s">
        <v>35</v>
      </c>
      <c r="D1543" s="299" t="s">
        <v>92</v>
      </c>
      <c r="E1543" s="301">
        <v>14.999999999999993</v>
      </c>
      <c r="F1543" s="299" t="s">
        <v>188</v>
      </c>
    </row>
    <row r="1544" spans="1:6" x14ac:dyDescent="0.3">
      <c r="A1544" s="299" t="s">
        <v>495</v>
      </c>
      <c r="B1544" s="300">
        <v>16</v>
      </c>
      <c r="C1544" s="299" t="s">
        <v>35</v>
      </c>
      <c r="D1544" s="299" t="s">
        <v>92</v>
      </c>
      <c r="E1544" s="301">
        <v>1591.4285714285713</v>
      </c>
      <c r="F1544" s="299" t="s">
        <v>77</v>
      </c>
    </row>
    <row r="1545" spans="1:6" x14ac:dyDescent="0.3">
      <c r="A1545" s="299" t="s">
        <v>495</v>
      </c>
      <c r="B1545" s="300">
        <v>16</v>
      </c>
      <c r="C1545" s="299" t="s">
        <v>36</v>
      </c>
      <c r="D1545" s="299" t="s">
        <v>91</v>
      </c>
      <c r="E1545" s="301">
        <v>345.71428571428567</v>
      </c>
      <c r="F1545" s="299" t="s">
        <v>187</v>
      </c>
    </row>
    <row r="1546" spans="1:6" x14ac:dyDescent="0.3">
      <c r="A1546" s="299" t="s">
        <v>495</v>
      </c>
      <c r="B1546" s="300">
        <v>16</v>
      </c>
      <c r="C1546" s="299" t="s">
        <v>36</v>
      </c>
      <c r="D1546" s="299" t="s">
        <v>91</v>
      </c>
      <c r="E1546" s="301">
        <v>13.904761904761898</v>
      </c>
      <c r="F1546" s="299" t="s">
        <v>79</v>
      </c>
    </row>
    <row r="1547" spans="1:6" x14ac:dyDescent="0.3">
      <c r="A1547" s="299" t="s">
        <v>495</v>
      </c>
      <c r="B1547" s="300">
        <v>16</v>
      </c>
      <c r="C1547" s="299" t="s">
        <v>36</v>
      </c>
      <c r="D1547" s="299" t="s">
        <v>91</v>
      </c>
      <c r="E1547" s="301">
        <v>934.42857142857133</v>
      </c>
      <c r="F1547" s="299" t="s">
        <v>78</v>
      </c>
    </row>
    <row r="1548" spans="1:6" x14ac:dyDescent="0.3">
      <c r="A1548" s="299" t="s">
        <v>495</v>
      </c>
      <c r="B1548" s="300">
        <v>16</v>
      </c>
      <c r="C1548" s="299" t="s">
        <v>36</v>
      </c>
      <c r="D1548" s="299" t="s">
        <v>91</v>
      </c>
      <c r="E1548" s="301">
        <v>8.571428571428573</v>
      </c>
      <c r="F1548" s="299" t="s">
        <v>188</v>
      </c>
    </row>
    <row r="1549" spans="1:6" x14ac:dyDescent="0.3">
      <c r="A1549" s="299" t="s">
        <v>495</v>
      </c>
      <c r="B1549" s="300">
        <v>16</v>
      </c>
      <c r="C1549" s="299" t="s">
        <v>36</v>
      </c>
      <c r="D1549" s="299" t="s">
        <v>91</v>
      </c>
      <c r="E1549" s="301">
        <v>2970.428571428572</v>
      </c>
      <c r="F1549" s="299" t="s">
        <v>77</v>
      </c>
    </row>
    <row r="1550" spans="1:6" x14ac:dyDescent="0.3">
      <c r="A1550" s="299" t="s">
        <v>495</v>
      </c>
      <c r="B1550" s="300">
        <v>16</v>
      </c>
      <c r="C1550" s="299" t="s">
        <v>36</v>
      </c>
      <c r="D1550" s="299" t="s">
        <v>92</v>
      </c>
      <c r="E1550" s="301">
        <v>325.04761904761909</v>
      </c>
      <c r="F1550" s="299" t="s">
        <v>187</v>
      </c>
    </row>
    <row r="1551" spans="1:6" x14ac:dyDescent="0.3">
      <c r="A1551" s="299" t="s">
        <v>495</v>
      </c>
      <c r="B1551" s="300">
        <v>16</v>
      </c>
      <c r="C1551" s="299" t="s">
        <v>36</v>
      </c>
      <c r="D1551" s="299" t="s">
        <v>92</v>
      </c>
      <c r="E1551" s="301">
        <v>0.80952380952380976</v>
      </c>
      <c r="F1551" s="299" t="s">
        <v>79</v>
      </c>
    </row>
    <row r="1552" spans="1:6" x14ac:dyDescent="0.3">
      <c r="A1552" s="299" t="s">
        <v>495</v>
      </c>
      <c r="B1552" s="300">
        <v>16</v>
      </c>
      <c r="C1552" s="299" t="s">
        <v>36</v>
      </c>
      <c r="D1552" s="299" t="s">
        <v>92</v>
      </c>
      <c r="E1552" s="301">
        <v>820.95238095238096</v>
      </c>
      <c r="F1552" s="299" t="s">
        <v>78</v>
      </c>
    </row>
    <row r="1553" spans="1:6" x14ac:dyDescent="0.3">
      <c r="A1553" s="299" t="s">
        <v>495</v>
      </c>
      <c r="B1553" s="300">
        <v>16</v>
      </c>
      <c r="C1553" s="299" t="s">
        <v>36</v>
      </c>
      <c r="D1553" s="299" t="s">
        <v>92</v>
      </c>
      <c r="E1553" s="301">
        <v>9.0000000000000018</v>
      </c>
      <c r="F1553" s="299" t="s">
        <v>188</v>
      </c>
    </row>
    <row r="1554" spans="1:6" x14ac:dyDescent="0.3">
      <c r="A1554" s="299" t="s">
        <v>495</v>
      </c>
      <c r="B1554" s="300">
        <v>16</v>
      </c>
      <c r="C1554" s="299" t="s">
        <v>36</v>
      </c>
      <c r="D1554" s="299" t="s">
        <v>92</v>
      </c>
      <c r="E1554" s="301">
        <v>2214.8571428571427</v>
      </c>
      <c r="F1554" s="299" t="s">
        <v>77</v>
      </c>
    </row>
    <row r="1555" spans="1:6" x14ac:dyDescent="0.3">
      <c r="A1555" s="299" t="s">
        <v>495</v>
      </c>
      <c r="B1555" s="300">
        <v>17</v>
      </c>
      <c r="C1555" s="299" t="s">
        <v>35</v>
      </c>
      <c r="D1555" s="299" t="s">
        <v>91</v>
      </c>
      <c r="E1555" s="301">
        <v>1929.1904761904759</v>
      </c>
      <c r="F1555" s="299" t="s">
        <v>187</v>
      </c>
    </row>
    <row r="1556" spans="1:6" x14ac:dyDescent="0.3">
      <c r="A1556" s="299" t="s">
        <v>495</v>
      </c>
      <c r="B1556" s="300">
        <v>17</v>
      </c>
      <c r="C1556" s="299" t="s">
        <v>35</v>
      </c>
      <c r="D1556" s="299" t="s">
        <v>91</v>
      </c>
      <c r="E1556" s="301">
        <v>1.0000000000000004</v>
      </c>
      <c r="F1556" s="299" t="s">
        <v>81</v>
      </c>
    </row>
    <row r="1557" spans="1:6" x14ac:dyDescent="0.3">
      <c r="A1557" s="299" t="s">
        <v>495</v>
      </c>
      <c r="B1557" s="300">
        <v>17</v>
      </c>
      <c r="C1557" s="299" t="s">
        <v>35</v>
      </c>
      <c r="D1557" s="299" t="s">
        <v>91</v>
      </c>
      <c r="E1557" s="301">
        <v>5.9999999999999982</v>
      </c>
      <c r="F1557" s="299" t="s">
        <v>80</v>
      </c>
    </row>
    <row r="1558" spans="1:6" x14ac:dyDescent="0.3">
      <c r="A1558" s="299" t="s">
        <v>495</v>
      </c>
      <c r="B1558" s="300">
        <v>17</v>
      </c>
      <c r="C1558" s="299" t="s">
        <v>35</v>
      </c>
      <c r="D1558" s="299" t="s">
        <v>91</v>
      </c>
      <c r="E1558" s="301">
        <v>1844.6190476190477</v>
      </c>
      <c r="F1558" s="299" t="s">
        <v>79</v>
      </c>
    </row>
    <row r="1559" spans="1:6" x14ac:dyDescent="0.3">
      <c r="A1559" s="299" t="s">
        <v>495</v>
      </c>
      <c r="B1559" s="300">
        <v>17</v>
      </c>
      <c r="C1559" s="299" t="s">
        <v>35</v>
      </c>
      <c r="D1559" s="299" t="s">
        <v>91</v>
      </c>
      <c r="E1559" s="301">
        <v>85.523809523809518</v>
      </c>
      <c r="F1559" s="299" t="s">
        <v>78</v>
      </c>
    </row>
    <row r="1560" spans="1:6" x14ac:dyDescent="0.3">
      <c r="A1560" s="299" t="s">
        <v>495</v>
      </c>
      <c r="B1560" s="300">
        <v>17</v>
      </c>
      <c r="C1560" s="299" t="s">
        <v>35</v>
      </c>
      <c r="D1560" s="299" t="s">
        <v>91</v>
      </c>
      <c r="E1560" s="301">
        <v>1.0000000000000004</v>
      </c>
      <c r="F1560" s="299" t="s">
        <v>188</v>
      </c>
    </row>
    <row r="1561" spans="1:6" x14ac:dyDescent="0.3">
      <c r="A1561" s="299" t="s">
        <v>495</v>
      </c>
      <c r="B1561" s="300">
        <v>17</v>
      </c>
      <c r="C1561" s="299" t="s">
        <v>35</v>
      </c>
      <c r="D1561" s="299" t="s">
        <v>91</v>
      </c>
      <c r="E1561" s="301">
        <v>14658.952380952382</v>
      </c>
      <c r="F1561" s="299" t="s">
        <v>77</v>
      </c>
    </row>
    <row r="1562" spans="1:6" x14ac:dyDescent="0.3">
      <c r="A1562" s="299" t="s">
        <v>495</v>
      </c>
      <c r="B1562" s="300">
        <v>17</v>
      </c>
      <c r="C1562" s="299" t="s">
        <v>35</v>
      </c>
      <c r="D1562" s="299" t="s">
        <v>92</v>
      </c>
      <c r="E1562" s="301">
        <v>1609.0952380952385</v>
      </c>
      <c r="F1562" s="299" t="s">
        <v>187</v>
      </c>
    </row>
    <row r="1563" spans="1:6" x14ac:dyDescent="0.3">
      <c r="A1563" s="299" t="s">
        <v>495</v>
      </c>
      <c r="B1563" s="300">
        <v>17</v>
      </c>
      <c r="C1563" s="299" t="s">
        <v>35</v>
      </c>
      <c r="D1563" s="299" t="s">
        <v>92</v>
      </c>
      <c r="E1563" s="301">
        <v>2.0000000000000009</v>
      </c>
      <c r="F1563" s="299" t="s">
        <v>81</v>
      </c>
    </row>
    <row r="1564" spans="1:6" x14ac:dyDescent="0.3">
      <c r="A1564" s="299" t="s">
        <v>495</v>
      </c>
      <c r="B1564" s="300">
        <v>17</v>
      </c>
      <c r="C1564" s="299" t="s">
        <v>35</v>
      </c>
      <c r="D1564" s="299" t="s">
        <v>92</v>
      </c>
      <c r="E1564" s="301">
        <v>5</v>
      </c>
      <c r="F1564" s="299" t="s">
        <v>80</v>
      </c>
    </row>
    <row r="1565" spans="1:6" x14ac:dyDescent="0.3">
      <c r="A1565" s="299" t="s">
        <v>495</v>
      </c>
      <c r="B1565" s="300">
        <v>17</v>
      </c>
      <c r="C1565" s="299" t="s">
        <v>35</v>
      </c>
      <c r="D1565" s="299" t="s">
        <v>92</v>
      </c>
      <c r="E1565" s="301">
        <v>216.85714285714295</v>
      </c>
      <c r="F1565" s="299" t="s">
        <v>79</v>
      </c>
    </row>
    <row r="1566" spans="1:6" x14ac:dyDescent="0.3">
      <c r="A1566" s="299" t="s">
        <v>495</v>
      </c>
      <c r="B1566" s="300">
        <v>17</v>
      </c>
      <c r="C1566" s="299" t="s">
        <v>35</v>
      </c>
      <c r="D1566" s="299" t="s">
        <v>92</v>
      </c>
      <c r="E1566" s="301">
        <v>61.857142857142861</v>
      </c>
      <c r="F1566" s="299" t="s">
        <v>78</v>
      </c>
    </row>
    <row r="1567" spans="1:6" x14ac:dyDescent="0.3">
      <c r="A1567" s="299" t="s">
        <v>495</v>
      </c>
      <c r="B1567" s="300">
        <v>17</v>
      </c>
      <c r="C1567" s="299" t="s">
        <v>35</v>
      </c>
      <c r="D1567" s="299" t="s">
        <v>92</v>
      </c>
      <c r="E1567" s="301">
        <v>5.9999999999999982</v>
      </c>
      <c r="F1567" s="299" t="s">
        <v>188</v>
      </c>
    </row>
    <row r="1568" spans="1:6" x14ac:dyDescent="0.3">
      <c r="A1568" s="299" t="s">
        <v>495</v>
      </c>
      <c r="B1568" s="300">
        <v>17</v>
      </c>
      <c r="C1568" s="299" t="s">
        <v>35</v>
      </c>
      <c r="D1568" s="299" t="s">
        <v>92</v>
      </c>
      <c r="E1568" s="301">
        <v>5368.5238095238092</v>
      </c>
      <c r="F1568" s="299" t="s">
        <v>77</v>
      </c>
    </row>
    <row r="1569" spans="1:6" x14ac:dyDescent="0.3">
      <c r="A1569" s="299" t="s">
        <v>495</v>
      </c>
      <c r="B1569" s="300">
        <v>17</v>
      </c>
      <c r="C1569" s="299" t="s">
        <v>36</v>
      </c>
      <c r="D1569" s="299" t="s">
        <v>91</v>
      </c>
      <c r="E1569" s="301">
        <v>3664.2857142857138</v>
      </c>
      <c r="F1569" s="299" t="s">
        <v>187</v>
      </c>
    </row>
    <row r="1570" spans="1:6" x14ac:dyDescent="0.3">
      <c r="A1570" s="299" t="s">
        <v>495</v>
      </c>
      <c r="B1570" s="300">
        <v>17</v>
      </c>
      <c r="C1570" s="299" t="s">
        <v>36</v>
      </c>
      <c r="D1570" s="299" t="s">
        <v>91</v>
      </c>
      <c r="E1570" s="301">
        <v>2.9999999999999991</v>
      </c>
      <c r="F1570" s="299" t="s">
        <v>81</v>
      </c>
    </row>
    <row r="1571" spans="1:6" x14ac:dyDescent="0.3">
      <c r="A1571" s="299" t="s">
        <v>495</v>
      </c>
      <c r="B1571" s="300">
        <v>17</v>
      </c>
      <c r="C1571" s="299" t="s">
        <v>36</v>
      </c>
      <c r="D1571" s="299" t="s">
        <v>91</v>
      </c>
      <c r="E1571" s="301">
        <v>82.61904761904762</v>
      </c>
      <c r="F1571" s="299" t="s">
        <v>80</v>
      </c>
    </row>
    <row r="1572" spans="1:6" x14ac:dyDescent="0.3">
      <c r="A1572" s="299" t="s">
        <v>495</v>
      </c>
      <c r="B1572" s="300">
        <v>17</v>
      </c>
      <c r="C1572" s="299" t="s">
        <v>36</v>
      </c>
      <c r="D1572" s="299" t="s">
        <v>91</v>
      </c>
      <c r="E1572" s="301">
        <v>290.14285714285722</v>
      </c>
      <c r="F1572" s="299" t="s">
        <v>79</v>
      </c>
    </row>
    <row r="1573" spans="1:6" x14ac:dyDescent="0.3">
      <c r="A1573" s="299" t="s">
        <v>495</v>
      </c>
      <c r="B1573" s="300">
        <v>17</v>
      </c>
      <c r="C1573" s="299" t="s">
        <v>36</v>
      </c>
      <c r="D1573" s="299" t="s">
        <v>91</v>
      </c>
      <c r="E1573" s="301">
        <v>2062.1428571428573</v>
      </c>
      <c r="F1573" s="299" t="s">
        <v>78</v>
      </c>
    </row>
    <row r="1574" spans="1:6" x14ac:dyDescent="0.3">
      <c r="A1574" s="299" t="s">
        <v>495</v>
      </c>
      <c r="B1574" s="300">
        <v>17</v>
      </c>
      <c r="C1574" s="299" t="s">
        <v>36</v>
      </c>
      <c r="D1574" s="299" t="s">
        <v>91</v>
      </c>
      <c r="E1574" s="301">
        <v>3.8095238095238098</v>
      </c>
      <c r="F1574" s="299" t="s">
        <v>188</v>
      </c>
    </row>
    <row r="1575" spans="1:6" x14ac:dyDescent="0.3">
      <c r="A1575" s="299" t="s">
        <v>495</v>
      </c>
      <c r="B1575" s="300">
        <v>17</v>
      </c>
      <c r="C1575" s="299" t="s">
        <v>36</v>
      </c>
      <c r="D1575" s="299" t="s">
        <v>91</v>
      </c>
      <c r="E1575" s="301">
        <v>26383.714285714283</v>
      </c>
      <c r="F1575" s="299" t="s">
        <v>77</v>
      </c>
    </row>
    <row r="1576" spans="1:6" x14ac:dyDescent="0.3">
      <c r="A1576" s="299" t="s">
        <v>495</v>
      </c>
      <c r="B1576" s="300">
        <v>17</v>
      </c>
      <c r="C1576" s="299" t="s">
        <v>36</v>
      </c>
      <c r="D1576" s="299" t="s">
        <v>92</v>
      </c>
      <c r="E1576" s="301">
        <v>2810.6666666666665</v>
      </c>
      <c r="F1576" s="299" t="s">
        <v>187</v>
      </c>
    </row>
    <row r="1577" spans="1:6" x14ac:dyDescent="0.3">
      <c r="A1577" s="299" t="s">
        <v>495</v>
      </c>
      <c r="B1577" s="300">
        <v>17</v>
      </c>
      <c r="C1577" s="299" t="s">
        <v>36</v>
      </c>
      <c r="D1577" s="299" t="s">
        <v>92</v>
      </c>
      <c r="E1577" s="301">
        <v>5</v>
      </c>
      <c r="F1577" s="299" t="s">
        <v>81</v>
      </c>
    </row>
    <row r="1578" spans="1:6" x14ac:dyDescent="0.3">
      <c r="A1578" s="299" t="s">
        <v>495</v>
      </c>
      <c r="B1578" s="300">
        <v>17</v>
      </c>
      <c r="C1578" s="299" t="s">
        <v>36</v>
      </c>
      <c r="D1578" s="299" t="s">
        <v>92</v>
      </c>
      <c r="E1578" s="301">
        <v>13.71428571428571</v>
      </c>
      <c r="F1578" s="299" t="s">
        <v>80</v>
      </c>
    </row>
    <row r="1579" spans="1:6" x14ac:dyDescent="0.3">
      <c r="A1579" s="299" t="s">
        <v>495</v>
      </c>
      <c r="B1579" s="300">
        <v>17</v>
      </c>
      <c r="C1579" s="299" t="s">
        <v>36</v>
      </c>
      <c r="D1579" s="299" t="s">
        <v>92</v>
      </c>
      <c r="E1579" s="301">
        <v>23.571428571428566</v>
      </c>
      <c r="F1579" s="299" t="s">
        <v>79</v>
      </c>
    </row>
    <row r="1580" spans="1:6" x14ac:dyDescent="0.3">
      <c r="A1580" s="299" t="s">
        <v>495</v>
      </c>
      <c r="B1580" s="300">
        <v>17</v>
      </c>
      <c r="C1580" s="299" t="s">
        <v>36</v>
      </c>
      <c r="D1580" s="299" t="s">
        <v>92</v>
      </c>
      <c r="E1580" s="301">
        <v>134.19047619047618</v>
      </c>
      <c r="F1580" s="299" t="s">
        <v>78</v>
      </c>
    </row>
    <row r="1581" spans="1:6" x14ac:dyDescent="0.3">
      <c r="A1581" s="299" t="s">
        <v>495</v>
      </c>
      <c r="B1581" s="300">
        <v>17</v>
      </c>
      <c r="C1581" s="299" t="s">
        <v>36</v>
      </c>
      <c r="D1581" s="299" t="s">
        <v>92</v>
      </c>
      <c r="E1581" s="301">
        <v>5</v>
      </c>
      <c r="F1581" s="299" t="s">
        <v>188</v>
      </c>
    </row>
    <row r="1582" spans="1:6" x14ac:dyDescent="0.3">
      <c r="A1582" s="299" t="s">
        <v>495</v>
      </c>
      <c r="B1582" s="300">
        <v>17</v>
      </c>
      <c r="C1582" s="299" t="s">
        <v>36</v>
      </c>
      <c r="D1582" s="299" t="s">
        <v>92</v>
      </c>
      <c r="E1582" s="301">
        <v>6317.7619047619046</v>
      </c>
      <c r="F1582" s="299" t="s">
        <v>77</v>
      </c>
    </row>
    <row r="1583" spans="1:6" x14ac:dyDescent="0.3">
      <c r="A1583" s="299" t="s">
        <v>495</v>
      </c>
      <c r="B1583" s="300">
        <v>18</v>
      </c>
      <c r="C1583" s="299" t="s">
        <v>35</v>
      </c>
      <c r="D1583" s="299" t="s">
        <v>91</v>
      </c>
      <c r="E1583" s="301">
        <v>1500.4761904761908</v>
      </c>
      <c r="F1583" s="299" t="s">
        <v>187</v>
      </c>
    </row>
    <row r="1584" spans="1:6" x14ac:dyDescent="0.3">
      <c r="A1584" s="299" t="s">
        <v>495</v>
      </c>
      <c r="B1584" s="300">
        <v>18</v>
      </c>
      <c r="C1584" s="299" t="s">
        <v>35</v>
      </c>
      <c r="D1584" s="299" t="s">
        <v>91</v>
      </c>
      <c r="E1584" s="301">
        <v>1143.5714285714284</v>
      </c>
      <c r="F1584" s="299" t="s">
        <v>79</v>
      </c>
    </row>
    <row r="1585" spans="1:6" x14ac:dyDescent="0.3">
      <c r="A1585" s="299" t="s">
        <v>495</v>
      </c>
      <c r="B1585" s="300">
        <v>18</v>
      </c>
      <c r="C1585" s="299" t="s">
        <v>35</v>
      </c>
      <c r="D1585" s="299" t="s">
        <v>91</v>
      </c>
      <c r="E1585" s="301">
        <v>1144.047619047619</v>
      </c>
      <c r="F1585" s="299" t="s">
        <v>78</v>
      </c>
    </row>
    <row r="1586" spans="1:6" x14ac:dyDescent="0.3">
      <c r="A1586" s="299" t="s">
        <v>495</v>
      </c>
      <c r="B1586" s="300">
        <v>18</v>
      </c>
      <c r="C1586" s="299" t="s">
        <v>35</v>
      </c>
      <c r="D1586" s="299" t="s">
        <v>91</v>
      </c>
      <c r="E1586" s="301">
        <v>71.047619047619065</v>
      </c>
      <c r="F1586" s="299" t="s">
        <v>188</v>
      </c>
    </row>
    <row r="1587" spans="1:6" x14ac:dyDescent="0.3">
      <c r="A1587" s="299" t="s">
        <v>495</v>
      </c>
      <c r="B1587" s="300">
        <v>18</v>
      </c>
      <c r="C1587" s="299" t="s">
        <v>35</v>
      </c>
      <c r="D1587" s="299" t="s">
        <v>91</v>
      </c>
      <c r="E1587" s="301">
        <v>4118.0952380952376</v>
      </c>
      <c r="F1587" s="299" t="s">
        <v>77</v>
      </c>
    </row>
    <row r="1588" spans="1:6" x14ac:dyDescent="0.3">
      <c r="A1588" s="299" t="s">
        <v>495</v>
      </c>
      <c r="B1588" s="300">
        <v>18</v>
      </c>
      <c r="C1588" s="299" t="s">
        <v>35</v>
      </c>
      <c r="D1588" s="299" t="s">
        <v>92</v>
      </c>
      <c r="E1588" s="301">
        <v>728.09523809523807</v>
      </c>
      <c r="F1588" s="299" t="s">
        <v>187</v>
      </c>
    </row>
    <row r="1589" spans="1:6" x14ac:dyDescent="0.3">
      <c r="A1589" s="299" t="s">
        <v>495</v>
      </c>
      <c r="B1589" s="300">
        <v>18</v>
      </c>
      <c r="C1589" s="299" t="s">
        <v>35</v>
      </c>
      <c r="D1589" s="299" t="s">
        <v>92</v>
      </c>
      <c r="E1589" s="301">
        <v>1.0000000000000004</v>
      </c>
      <c r="F1589" s="299" t="s">
        <v>80</v>
      </c>
    </row>
    <row r="1590" spans="1:6" x14ac:dyDescent="0.3">
      <c r="A1590" s="299" t="s">
        <v>495</v>
      </c>
      <c r="B1590" s="300">
        <v>18</v>
      </c>
      <c r="C1590" s="299" t="s">
        <v>35</v>
      </c>
      <c r="D1590" s="299" t="s">
        <v>92</v>
      </c>
      <c r="E1590" s="301">
        <v>101.23809523809524</v>
      </c>
      <c r="F1590" s="299" t="s">
        <v>79</v>
      </c>
    </row>
    <row r="1591" spans="1:6" x14ac:dyDescent="0.3">
      <c r="A1591" s="299" t="s">
        <v>495</v>
      </c>
      <c r="B1591" s="300">
        <v>18</v>
      </c>
      <c r="C1591" s="299" t="s">
        <v>35</v>
      </c>
      <c r="D1591" s="299" t="s">
        <v>92</v>
      </c>
      <c r="E1591" s="301">
        <v>733.14285714285711</v>
      </c>
      <c r="F1591" s="299" t="s">
        <v>78</v>
      </c>
    </row>
    <row r="1592" spans="1:6" x14ac:dyDescent="0.3">
      <c r="A1592" s="299" t="s">
        <v>495</v>
      </c>
      <c r="B1592" s="300">
        <v>18</v>
      </c>
      <c r="C1592" s="299" t="s">
        <v>35</v>
      </c>
      <c r="D1592" s="299" t="s">
        <v>92</v>
      </c>
      <c r="E1592" s="301">
        <v>72.285714285714292</v>
      </c>
      <c r="F1592" s="299" t="s">
        <v>188</v>
      </c>
    </row>
    <row r="1593" spans="1:6" x14ac:dyDescent="0.3">
      <c r="A1593" s="299" t="s">
        <v>495</v>
      </c>
      <c r="B1593" s="300">
        <v>18</v>
      </c>
      <c r="C1593" s="299" t="s">
        <v>35</v>
      </c>
      <c r="D1593" s="299" t="s">
        <v>92</v>
      </c>
      <c r="E1593" s="301">
        <v>2196.3809523809523</v>
      </c>
      <c r="F1593" s="299" t="s">
        <v>77</v>
      </c>
    </row>
    <row r="1594" spans="1:6" x14ac:dyDescent="0.3">
      <c r="A1594" s="299" t="s">
        <v>495</v>
      </c>
      <c r="B1594" s="300">
        <v>18</v>
      </c>
      <c r="C1594" s="299" t="s">
        <v>36</v>
      </c>
      <c r="D1594" s="299" t="s">
        <v>91</v>
      </c>
      <c r="E1594" s="301">
        <v>2281.6190476190477</v>
      </c>
      <c r="F1594" s="299" t="s">
        <v>187</v>
      </c>
    </row>
    <row r="1595" spans="1:6" x14ac:dyDescent="0.3">
      <c r="A1595" s="299" t="s">
        <v>495</v>
      </c>
      <c r="B1595" s="300">
        <v>18</v>
      </c>
      <c r="C1595" s="299" t="s">
        <v>36</v>
      </c>
      <c r="D1595" s="299" t="s">
        <v>91</v>
      </c>
      <c r="E1595" s="301">
        <v>4.5238095238095264</v>
      </c>
      <c r="F1595" s="299" t="s">
        <v>80</v>
      </c>
    </row>
    <row r="1596" spans="1:6" x14ac:dyDescent="0.3">
      <c r="A1596" s="299" t="s">
        <v>495</v>
      </c>
      <c r="B1596" s="300">
        <v>18</v>
      </c>
      <c r="C1596" s="299" t="s">
        <v>36</v>
      </c>
      <c r="D1596" s="299" t="s">
        <v>91</v>
      </c>
      <c r="E1596" s="301">
        <v>74.571428571428555</v>
      </c>
      <c r="F1596" s="299" t="s">
        <v>79</v>
      </c>
    </row>
    <row r="1597" spans="1:6" x14ac:dyDescent="0.3">
      <c r="A1597" s="299" t="s">
        <v>495</v>
      </c>
      <c r="B1597" s="300">
        <v>18</v>
      </c>
      <c r="C1597" s="299" t="s">
        <v>36</v>
      </c>
      <c r="D1597" s="299" t="s">
        <v>91</v>
      </c>
      <c r="E1597" s="301">
        <v>3188.0476190476197</v>
      </c>
      <c r="F1597" s="299" t="s">
        <v>78</v>
      </c>
    </row>
    <row r="1598" spans="1:6" x14ac:dyDescent="0.3">
      <c r="A1598" s="299" t="s">
        <v>495</v>
      </c>
      <c r="B1598" s="300">
        <v>18</v>
      </c>
      <c r="C1598" s="299" t="s">
        <v>36</v>
      </c>
      <c r="D1598" s="299" t="s">
        <v>91</v>
      </c>
      <c r="E1598" s="301">
        <v>120.95238095238091</v>
      </c>
      <c r="F1598" s="299" t="s">
        <v>188</v>
      </c>
    </row>
    <row r="1599" spans="1:6" x14ac:dyDescent="0.3">
      <c r="A1599" s="299" t="s">
        <v>495</v>
      </c>
      <c r="B1599" s="300">
        <v>18</v>
      </c>
      <c r="C1599" s="299" t="s">
        <v>36</v>
      </c>
      <c r="D1599" s="299" t="s">
        <v>91</v>
      </c>
      <c r="E1599" s="301">
        <v>5470.6190476190468</v>
      </c>
      <c r="F1599" s="299" t="s">
        <v>77</v>
      </c>
    </row>
    <row r="1600" spans="1:6" x14ac:dyDescent="0.3">
      <c r="A1600" s="299" t="s">
        <v>495</v>
      </c>
      <c r="B1600" s="300">
        <v>18</v>
      </c>
      <c r="C1600" s="299" t="s">
        <v>36</v>
      </c>
      <c r="D1600" s="299" t="s">
        <v>92</v>
      </c>
      <c r="E1600" s="301">
        <v>1057.4285714285713</v>
      </c>
      <c r="F1600" s="299" t="s">
        <v>187</v>
      </c>
    </row>
    <row r="1601" spans="1:6" x14ac:dyDescent="0.3">
      <c r="A1601" s="299" t="s">
        <v>495</v>
      </c>
      <c r="B1601" s="300">
        <v>18</v>
      </c>
      <c r="C1601" s="299" t="s">
        <v>36</v>
      </c>
      <c r="D1601" s="299" t="s">
        <v>92</v>
      </c>
      <c r="E1601" s="301">
        <v>4.7619047619047616E-2</v>
      </c>
      <c r="F1601" s="299" t="s">
        <v>81</v>
      </c>
    </row>
    <row r="1602" spans="1:6" x14ac:dyDescent="0.3">
      <c r="A1602" s="299" t="s">
        <v>495</v>
      </c>
      <c r="B1602" s="300">
        <v>18</v>
      </c>
      <c r="C1602" s="299" t="s">
        <v>36</v>
      </c>
      <c r="D1602" s="299" t="s">
        <v>92</v>
      </c>
      <c r="E1602" s="301">
        <v>2.0000000000000009</v>
      </c>
      <c r="F1602" s="299" t="s">
        <v>80</v>
      </c>
    </row>
    <row r="1603" spans="1:6" x14ac:dyDescent="0.3">
      <c r="A1603" s="299" t="s">
        <v>495</v>
      </c>
      <c r="B1603" s="300">
        <v>18</v>
      </c>
      <c r="C1603" s="299" t="s">
        <v>36</v>
      </c>
      <c r="D1603" s="299" t="s">
        <v>92</v>
      </c>
      <c r="E1603" s="301">
        <v>7.6190476190476186</v>
      </c>
      <c r="F1603" s="299" t="s">
        <v>79</v>
      </c>
    </row>
    <row r="1604" spans="1:6" x14ac:dyDescent="0.3">
      <c r="A1604" s="299" t="s">
        <v>495</v>
      </c>
      <c r="B1604" s="300">
        <v>18</v>
      </c>
      <c r="C1604" s="299" t="s">
        <v>36</v>
      </c>
      <c r="D1604" s="299" t="s">
        <v>92</v>
      </c>
      <c r="E1604" s="301">
        <v>648.90476190476193</v>
      </c>
      <c r="F1604" s="299" t="s">
        <v>78</v>
      </c>
    </row>
    <row r="1605" spans="1:6" x14ac:dyDescent="0.3">
      <c r="A1605" s="299" t="s">
        <v>495</v>
      </c>
      <c r="B1605" s="300">
        <v>18</v>
      </c>
      <c r="C1605" s="299" t="s">
        <v>36</v>
      </c>
      <c r="D1605" s="299" t="s">
        <v>92</v>
      </c>
      <c r="E1605" s="301">
        <v>78</v>
      </c>
      <c r="F1605" s="299" t="s">
        <v>188</v>
      </c>
    </row>
    <row r="1606" spans="1:6" x14ac:dyDescent="0.3">
      <c r="A1606" s="299" t="s">
        <v>495</v>
      </c>
      <c r="B1606" s="300">
        <v>18</v>
      </c>
      <c r="C1606" s="299" t="s">
        <v>36</v>
      </c>
      <c r="D1606" s="299" t="s">
        <v>92</v>
      </c>
      <c r="E1606" s="301">
        <v>2178.1904761904761</v>
      </c>
      <c r="F1606" s="299" t="s">
        <v>77</v>
      </c>
    </row>
    <row r="1607" spans="1:6" x14ac:dyDescent="0.3">
      <c r="A1607" s="299" t="s">
        <v>495</v>
      </c>
      <c r="B1607" s="300">
        <v>19</v>
      </c>
      <c r="C1607" s="299" t="s">
        <v>35</v>
      </c>
      <c r="D1607" s="299" t="s">
        <v>91</v>
      </c>
      <c r="E1607" s="301">
        <v>427.71428571428578</v>
      </c>
      <c r="F1607" s="299" t="s">
        <v>187</v>
      </c>
    </row>
    <row r="1608" spans="1:6" x14ac:dyDescent="0.3">
      <c r="A1608" s="299" t="s">
        <v>495</v>
      </c>
      <c r="B1608" s="300">
        <v>19</v>
      </c>
      <c r="C1608" s="299" t="s">
        <v>35</v>
      </c>
      <c r="D1608" s="299" t="s">
        <v>91</v>
      </c>
      <c r="E1608" s="301">
        <v>425.61904761904759</v>
      </c>
      <c r="F1608" s="299" t="s">
        <v>79</v>
      </c>
    </row>
    <row r="1609" spans="1:6" x14ac:dyDescent="0.3">
      <c r="A1609" s="299" t="s">
        <v>495</v>
      </c>
      <c r="B1609" s="300">
        <v>19</v>
      </c>
      <c r="C1609" s="299" t="s">
        <v>35</v>
      </c>
      <c r="D1609" s="299" t="s">
        <v>91</v>
      </c>
      <c r="E1609" s="301">
        <v>14.47619047619048</v>
      </c>
      <c r="F1609" s="299" t="s">
        <v>78</v>
      </c>
    </row>
    <row r="1610" spans="1:6" x14ac:dyDescent="0.3">
      <c r="A1610" s="299" t="s">
        <v>495</v>
      </c>
      <c r="B1610" s="300">
        <v>19</v>
      </c>
      <c r="C1610" s="299" t="s">
        <v>35</v>
      </c>
      <c r="D1610" s="299" t="s">
        <v>91</v>
      </c>
      <c r="E1610" s="301">
        <v>9.0000000000000018</v>
      </c>
      <c r="F1610" s="299" t="s">
        <v>188</v>
      </c>
    </row>
    <row r="1611" spans="1:6" x14ac:dyDescent="0.3">
      <c r="A1611" s="299" t="s">
        <v>495</v>
      </c>
      <c r="B1611" s="300">
        <v>19</v>
      </c>
      <c r="C1611" s="299" t="s">
        <v>35</v>
      </c>
      <c r="D1611" s="299" t="s">
        <v>91</v>
      </c>
      <c r="E1611" s="301">
        <v>2678.0000000000005</v>
      </c>
      <c r="F1611" s="299" t="s">
        <v>77</v>
      </c>
    </row>
    <row r="1612" spans="1:6" x14ac:dyDescent="0.3">
      <c r="A1612" s="299" t="s">
        <v>495</v>
      </c>
      <c r="B1612" s="300">
        <v>19</v>
      </c>
      <c r="C1612" s="299" t="s">
        <v>35</v>
      </c>
      <c r="D1612" s="299" t="s">
        <v>92</v>
      </c>
      <c r="E1612" s="301">
        <v>352.85714285714283</v>
      </c>
      <c r="F1612" s="299" t="s">
        <v>187</v>
      </c>
    </row>
    <row r="1613" spans="1:6" x14ac:dyDescent="0.3">
      <c r="A1613" s="299" t="s">
        <v>495</v>
      </c>
      <c r="B1613" s="300">
        <v>19</v>
      </c>
      <c r="C1613" s="299" t="s">
        <v>35</v>
      </c>
      <c r="D1613" s="299" t="s">
        <v>92</v>
      </c>
      <c r="E1613" s="301">
        <v>299.42857142857139</v>
      </c>
      <c r="F1613" s="299" t="s">
        <v>79</v>
      </c>
    </row>
    <row r="1614" spans="1:6" x14ac:dyDescent="0.3">
      <c r="A1614" s="299" t="s">
        <v>495</v>
      </c>
      <c r="B1614" s="300">
        <v>19</v>
      </c>
      <c r="C1614" s="299" t="s">
        <v>35</v>
      </c>
      <c r="D1614" s="299" t="s">
        <v>92</v>
      </c>
      <c r="E1614" s="301">
        <v>33.380952380952394</v>
      </c>
      <c r="F1614" s="299" t="s">
        <v>78</v>
      </c>
    </row>
    <row r="1615" spans="1:6" x14ac:dyDescent="0.3">
      <c r="A1615" s="299" t="s">
        <v>495</v>
      </c>
      <c r="B1615" s="300">
        <v>19</v>
      </c>
      <c r="C1615" s="299" t="s">
        <v>35</v>
      </c>
      <c r="D1615" s="299" t="s">
        <v>92</v>
      </c>
      <c r="E1615" s="301">
        <v>2.0000000000000009</v>
      </c>
      <c r="F1615" s="299" t="s">
        <v>188</v>
      </c>
    </row>
    <row r="1616" spans="1:6" x14ac:dyDescent="0.3">
      <c r="A1616" s="299" t="s">
        <v>495</v>
      </c>
      <c r="B1616" s="300">
        <v>19</v>
      </c>
      <c r="C1616" s="299" t="s">
        <v>35</v>
      </c>
      <c r="D1616" s="299" t="s">
        <v>92</v>
      </c>
      <c r="E1616" s="301">
        <v>2626.8571428571431</v>
      </c>
      <c r="F1616" s="299" t="s">
        <v>77</v>
      </c>
    </row>
    <row r="1617" spans="1:6" x14ac:dyDescent="0.3">
      <c r="A1617" s="299" t="s">
        <v>495</v>
      </c>
      <c r="B1617" s="300">
        <v>19</v>
      </c>
      <c r="C1617" s="299" t="s">
        <v>36</v>
      </c>
      <c r="D1617" s="299" t="s">
        <v>91</v>
      </c>
      <c r="E1617" s="301">
        <v>604</v>
      </c>
      <c r="F1617" s="299" t="s">
        <v>187</v>
      </c>
    </row>
    <row r="1618" spans="1:6" x14ac:dyDescent="0.3">
      <c r="A1618" s="299" t="s">
        <v>495</v>
      </c>
      <c r="B1618" s="300">
        <v>19</v>
      </c>
      <c r="C1618" s="299" t="s">
        <v>36</v>
      </c>
      <c r="D1618" s="299" t="s">
        <v>91</v>
      </c>
      <c r="E1618" s="301">
        <v>27.190476190476186</v>
      </c>
      <c r="F1618" s="299" t="s">
        <v>79</v>
      </c>
    </row>
    <row r="1619" spans="1:6" x14ac:dyDescent="0.3">
      <c r="A1619" s="299" t="s">
        <v>495</v>
      </c>
      <c r="B1619" s="300">
        <v>19</v>
      </c>
      <c r="C1619" s="299" t="s">
        <v>36</v>
      </c>
      <c r="D1619" s="299" t="s">
        <v>91</v>
      </c>
      <c r="E1619" s="301">
        <v>202.38095238095241</v>
      </c>
      <c r="F1619" s="299" t="s">
        <v>78</v>
      </c>
    </row>
    <row r="1620" spans="1:6" x14ac:dyDescent="0.3">
      <c r="A1620" s="299" t="s">
        <v>495</v>
      </c>
      <c r="B1620" s="300">
        <v>19</v>
      </c>
      <c r="C1620" s="299" t="s">
        <v>36</v>
      </c>
      <c r="D1620" s="299" t="s">
        <v>91</v>
      </c>
      <c r="E1620" s="301">
        <v>3.2380952380952372</v>
      </c>
      <c r="F1620" s="299" t="s">
        <v>188</v>
      </c>
    </row>
    <row r="1621" spans="1:6" x14ac:dyDescent="0.3">
      <c r="A1621" s="299" t="s">
        <v>495</v>
      </c>
      <c r="B1621" s="300">
        <v>19</v>
      </c>
      <c r="C1621" s="299" t="s">
        <v>36</v>
      </c>
      <c r="D1621" s="299" t="s">
        <v>91</v>
      </c>
      <c r="E1621" s="301">
        <v>4244.3333333333339</v>
      </c>
      <c r="F1621" s="299" t="s">
        <v>77</v>
      </c>
    </row>
    <row r="1622" spans="1:6" x14ac:dyDescent="0.3">
      <c r="A1622" s="299" t="s">
        <v>495</v>
      </c>
      <c r="B1622" s="300">
        <v>19</v>
      </c>
      <c r="C1622" s="299" t="s">
        <v>36</v>
      </c>
      <c r="D1622" s="299" t="s">
        <v>92</v>
      </c>
      <c r="E1622" s="301">
        <v>857.14285714285734</v>
      </c>
      <c r="F1622" s="299" t="s">
        <v>187</v>
      </c>
    </row>
    <row r="1623" spans="1:6" x14ac:dyDescent="0.3">
      <c r="A1623" s="299" t="s">
        <v>495</v>
      </c>
      <c r="B1623" s="300">
        <v>19</v>
      </c>
      <c r="C1623" s="299" t="s">
        <v>36</v>
      </c>
      <c r="D1623" s="299" t="s">
        <v>92</v>
      </c>
      <c r="E1623" s="301">
        <v>10</v>
      </c>
      <c r="F1623" s="299" t="s">
        <v>79</v>
      </c>
    </row>
    <row r="1624" spans="1:6" x14ac:dyDescent="0.3">
      <c r="A1624" s="299" t="s">
        <v>495</v>
      </c>
      <c r="B1624" s="300">
        <v>19</v>
      </c>
      <c r="C1624" s="299" t="s">
        <v>36</v>
      </c>
      <c r="D1624" s="299" t="s">
        <v>92</v>
      </c>
      <c r="E1624" s="301">
        <v>81.52380952380949</v>
      </c>
      <c r="F1624" s="299" t="s">
        <v>78</v>
      </c>
    </row>
    <row r="1625" spans="1:6" x14ac:dyDescent="0.3">
      <c r="A1625" s="299" t="s">
        <v>495</v>
      </c>
      <c r="B1625" s="300">
        <v>19</v>
      </c>
      <c r="C1625" s="299" t="s">
        <v>36</v>
      </c>
      <c r="D1625" s="299" t="s">
        <v>92</v>
      </c>
      <c r="E1625" s="301">
        <v>4.0000000000000018</v>
      </c>
      <c r="F1625" s="299" t="s">
        <v>188</v>
      </c>
    </row>
    <row r="1626" spans="1:6" x14ac:dyDescent="0.3">
      <c r="A1626" s="299" t="s">
        <v>495</v>
      </c>
      <c r="B1626" s="300">
        <v>19</v>
      </c>
      <c r="C1626" s="299" t="s">
        <v>36</v>
      </c>
      <c r="D1626" s="299" t="s">
        <v>92</v>
      </c>
      <c r="E1626" s="301">
        <v>2759.4761904761908</v>
      </c>
      <c r="F1626" s="299" t="s">
        <v>77</v>
      </c>
    </row>
    <row r="1627" spans="1:6" x14ac:dyDescent="0.3">
      <c r="A1627" s="299" t="s">
        <v>495</v>
      </c>
      <c r="B1627" s="300">
        <v>20</v>
      </c>
      <c r="C1627" s="299" t="s">
        <v>35</v>
      </c>
      <c r="D1627" s="299" t="s">
        <v>91</v>
      </c>
      <c r="E1627" s="301">
        <v>944.47619047619048</v>
      </c>
      <c r="F1627" s="299" t="s">
        <v>187</v>
      </c>
    </row>
    <row r="1628" spans="1:6" x14ac:dyDescent="0.3">
      <c r="A1628" s="299" t="s">
        <v>495</v>
      </c>
      <c r="B1628" s="300">
        <v>20</v>
      </c>
      <c r="C1628" s="299" t="s">
        <v>35</v>
      </c>
      <c r="D1628" s="299" t="s">
        <v>91</v>
      </c>
      <c r="E1628" s="301">
        <v>1.0000000000000004</v>
      </c>
      <c r="F1628" s="299" t="s">
        <v>81</v>
      </c>
    </row>
    <row r="1629" spans="1:6" x14ac:dyDescent="0.3">
      <c r="A1629" s="299" t="s">
        <v>495</v>
      </c>
      <c r="B1629" s="300">
        <v>20</v>
      </c>
      <c r="C1629" s="299" t="s">
        <v>35</v>
      </c>
      <c r="D1629" s="299" t="s">
        <v>91</v>
      </c>
      <c r="E1629" s="301">
        <v>1.5714285714285716</v>
      </c>
      <c r="F1629" s="299" t="s">
        <v>80</v>
      </c>
    </row>
    <row r="1630" spans="1:6" x14ac:dyDescent="0.3">
      <c r="A1630" s="299" t="s">
        <v>495</v>
      </c>
      <c r="B1630" s="300">
        <v>20</v>
      </c>
      <c r="C1630" s="299" t="s">
        <v>35</v>
      </c>
      <c r="D1630" s="299" t="s">
        <v>91</v>
      </c>
      <c r="E1630" s="301">
        <v>3355.4285714285716</v>
      </c>
      <c r="F1630" s="299" t="s">
        <v>79</v>
      </c>
    </row>
    <row r="1631" spans="1:6" x14ac:dyDescent="0.3">
      <c r="A1631" s="299" t="s">
        <v>495</v>
      </c>
      <c r="B1631" s="300">
        <v>20</v>
      </c>
      <c r="C1631" s="299" t="s">
        <v>35</v>
      </c>
      <c r="D1631" s="299" t="s">
        <v>91</v>
      </c>
      <c r="E1631" s="301">
        <v>13.71428571428571</v>
      </c>
      <c r="F1631" s="299" t="s">
        <v>78</v>
      </c>
    </row>
    <row r="1632" spans="1:6" x14ac:dyDescent="0.3">
      <c r="A1632" s="299" t="s">
        <v>495</v>
      </c>
      <c r="B1632" s="300">
        <v>20</v>
      </c>
      <c r="C1632" s="299" t="s">
        <v>35</v>
      </c>
      <c r="D1632" s="299" t="s">
        <v>91</v>
      </c>
      <c r="E1632" s="301">
        <v>1.0000000000000004</v>
      </c>
      <c r="F1632" s="299" t="s">
        <v>188</v>
      </c>
    </row>
    <row r="1633" spans="1:6" x14ac:dyDescent="0.3">
      <c r="A1633" s="299" t="s">
        <v>495</v>
      </c>
      <c r="B1633" s="300">
        <v>20</v>
      </c>
      <c r="C1633" s="299" t="s">
        <v>35</v>
      </c>
      <c r="D1633" s="299" t="s">
        <v>91</v>
      </c>
      <c r="E1633" s="301">
        <v>6725.9047619047633</v>
      </c>
      <c r="F1633" s="299" t="s">
        <v>77</v>
      </c>
    </row>
    <row r="1634" spans="1:6" x14ac:dyDescent="0.3">
      <c r="A1634" s="299" t="s">
        <v>495</v>
      </c>
      <c r="B1634" s="300">
        <v>20</v>
      </c>
      <c r="C1634" s="299" t="s">
        <v>35</v>
      </c>
      <c r="D1634" s="299" t="s">
        <v>92</v>
      </c>
      <c r="E1634" s="301">
        <v>527.80952380952385</v>
      </c>
      <c r="F1634" s="299" t="s">
        <v>187</v>
      </c>
    </row>
    <row r="1635" spans="1:6" x14ac:dyDescent="0.3">
      <c r="A1635" s="299" t="s">
        <v>495</v>
      </c>
      <c r="B1635" s="300">
        <v>20</v>
      </c>
      <c r="C1635" s="299" t="s">
        <v>35</v>
      </c>
      <c r="D1635" s="299" t="s">
        <v>92</v>
      </c>
      <c r="E1635" s="301">
        <v>262.61904761904759</v>
      </c>
      <c r="F1635" s="299" t="s">
        <v>79</v>
      </c>
    </row>
    <row r="1636" spans="1:6" x14ac:dyDescent="0.3">
      <c r="A1636" s="299" t="s">
        <v>495</v>
      </c>
      <c r="B1636" s="300">
        <v>20</v>
      </c>
      <c r="C1636" s="299" t="s">
        <v>35</v>
      </c>
      <c r="D1636" s="299" t="s">
        <v>92</v>
      </c>
      <c r="E1636" s="301">
        <v>6.5714285714285703</v>
      </c>
      <c r="F1636" s="299" t="s">
        <v>78</v>
      </c>
    </row>
    <row r="1637" spans="1:6" x14ac:dyDescent="0.3">
      <c r="A1637" s="299" t="s">
        <v>495</v>
      </c>
      <c r="B1637" s="300">
        <v>20</v>
      </c>
      <c r="C1637" s="299" t="s">
        <v>35</v>
      </c>
      <c r="D1637" s="299" t="s">
        <v>92</v>
      </c>
      <c r="E1637" s="301">
        <v>2.9999999999999991</v>
      </c>
      <c r="F1637" s="299" t="s">
        <v>188</v>
      </c>
    </row>
    <row r="1638" spans="1:6" x14ac:dyDescent="0.3">
      <c r="A1638" s="299" t="s">
        <v>495</v>
      </c>
      <c r="B1638" s="300">
        <v>20</v>
      </c>
      <c r="C1638" s="299" t="s">
        <v>35</v>
      </c>
      <c r="D1638" s="299" t="s">
        <v>92</v>
      </c>
      <c r="E1638" s="301">
        <v>2320.7142857142858</v>
      </c>
      <c r="F1638" s="299" t="s">
        <v>77</v>
      </c>
    </row>
    <row r="1639" spans="1:6" x14ac:dyDescent="0.3">
      <c r="A1639" s="299" t="s">
        <v>495</v>
      </c>
      <c r="B1639" s="300">
        <v>20</v>
      </c>
      <c r="C1639" s="299" t="s">
        <v>36</v>
      </c>
      <c r="D1639" s="299" t="s">
        <v>91</v>
      </c>
      <c r="E1639" s="301">
        <v>1920.0952380952383</v>
      </c>
      <c r="F1639" s="299" t="s">
        <v>187</v>
      </c>
    </row>
    <row r="1640" spans="1:6" x14ac:dyDescent="0.3">
      <c r="A1640" s="299" t="s">
        <v>495</v>
      </c>
      <c r="B1640" s="300">
        <v>20</v>
      </c>
      <c r="C1640" s="299" t="s">
        <v>36</v>
      </c>
      <c r="D1640" s="299" t="s">
        <v>91</v>
      </c>
      <c r="E1640" s="301">
        <v>1.0000000000000004</v>
      </c>
      <c r="F1640" s="299" t="s">
        <v>81</v>
      </c>
    </row>
    <row r="1641" spans="1:6" x14ac:dyDescent="0.3">
      <c r="A1641" s="299" t="s">
        <v>495</v>
      </c>
      <c r="B1641" s="300">
        <v>20</v>
      </c>
      <c r="C1641" s="299" t="s">
        <v>36</v>
      </c>
      <c r="D1641" s="299" t="s">
        <v>91</v>
      </c>
      <c r="E1641" s="301">
        <v>57.714285714285715</v>
      </c>
      <c r="F1641" s="299" t="s">
        <v>80</v>
      </c>
    </row>
    <row r="1642" spans="1:6" x14ac:dyDescent="0.3">
      <c r="A1642" s="299" t="s">
        <v>495</v>
      </c>
      <c r="B1642" s="300">
        <v>20</v>
      </c>
      <c r="C1642" s="299" t="s">
        <v>36</v>
      </c>
      <c r="D1642" s="299" t="s">
        <v>91</v>
      </c>
      <c r="E1642" s="301">
        <v>223.33333333333334</v>
      </c>
      <c r="F1642" s="299" t="s">
        <v>79</v>
      </c>
    </row>
    <row r="1643" spans="1:6" x14ac:dyDescent="0.3">
      <c r="A1643" s="299" t="s">
        <v>495</v>
      </c>
      <c r="B1643" s="300">
        <v>20</v>
      </c>
      <c r="C1643" s="299" t="s">
        <v>36</v>
      </c>
      <c r="D1643" s="299" t="s">
        <v>91</v>
      </c>
      <c r="E1643" s="301">
        <v>259.80952380952385</v>
      </c>
      <c r="F1643" s="299" t="s">
        <v>78</v>
      </c>
    </row>
    <row r="1644" spans="1:6" x14ac:dyDescent="0.3">
      <c r="A1644" s="299" t="s">
        <v>495</v>
      </c>
      <c r="B1644" s="300">
        <v>20</v>
      </c>
      <c r="C1644" s="299" t="s">
        <v>36</v>
      </c>
      <c r="D1644" s="299" t="s">
        <v>91</v>
      </c>
      <c r="E1644" s="301">
        <v>2.0000000000000009</v>
      </c>
      <c r="F1644" s="299" t="s">
        <v>188</v>
      </c>
    </row>
    <row r="1645" spans="1:6" x14ac:dyDescent="0.3">
      <c r="A1645" s="299" t="s">
        <v>495</v>
      </c>
      <c r="B1645" s="300">
        <v>20</v>
      </c>
      <c r="C1645" s="299" t="s">
        <v>36</v>
      </c>
      <c r="D1645" s="299" t="s">
        <v>91</v>
      </c>
      <c r="E1645" s="301">
        <v>9450.8571428571413</v>
      </c>
      <c r="F1645" s="299" t="s">
        <v>77</v>
      </c>
    </row>
    <row r="1646" spans="1:6" x14ac:dyDescent="0.3">
      <c r="A1646" s="299" t="s">
        <v>495</v>
      </c>
      <c r="B1646" s="300">
        <v>20</v>
      </c>
      <c r="C1646" s="299" t="s">
        <v>36</v>
      </c>
      <c r="D1646" s="299" t="s">
        <v>92</v>
      </c>
      <c r="E1646" s="301">
        <v>1532.7142857142858</v>
      </c>
      <c r="F1646" s="299" t="s">
        <v>187</v>
      </c>
    </row>
    <row r="1647" spans="1:6" x14ac:dyDescent="0.3">
      <c r="A1647" s="299" t="s">
        <v>495</v>
      </c>
      <c r="B1647" s="300">
        <v>20</v>
      </c>
      <c r="C1647" s="299" t="s">
        <v>36</v>
      </c>
      <c r="D1647" s="299" t="s">
        <v>92</v>
      </c>
      <c r="E1647" s="301">
        <v>12.66666666666667</v>
      </c>
      <c r="F1647" s="299" t="s">
        <v>80</v>
      </c>
    </row>
    <row r="1648" spans="1:6" x14ac:dyDescent="0.3">
      <c r="A1648" s="299" t="s">
        <v>495</v>
      </c>
      <c r="B1648" s="300">
        <v>20</v>
      </c>
      <c r="C1648" s="299" t="s">
        <v>36</v>
      </c>
      <c r="D1648" s="299" t="s">
        <v>92</v>
      </c>
      <c r="E1648" s="301">
        <v>8.2380952380952408</v>
      </c>
      <c r="F1648" s="299" t="s">
        <v>79</v>
      </c>
    </row>
    <row r="1649" spans="1:6" x14ac:dyDescent="0.3">
      <c r="A1649" s="299" t="s">
        <v>495</v>
      </c>
      <c r="B1649" s="300">
        <v>20</v>
      </c>
      <c r="C1649" s="299" t="s">
        <v>36</v>
      </c>
      <c r="D1649" s="299" t="s">
        <v>92</v>
      </c>
      <c r="E1649" s="301">
        <v>41.904761904761905</v>
      </c>
      <c r="F1649" s="299" t="s">
        <v>78</v>
      </c>
    </row>
    <row r="1650" spans="1:6" x14ac:dyDescent="0.3">
      <c r="A1650" s="299" t="s">
        <v>495</v>
      </c>
      <c r="B1650" s="300">
        <v>20</v>
      </c>
      <c r="C1650" s="299" t="s">
        <v>36</v>
      </c>
      <c r="D1650" s="299" t="s">
        <v>92</v>
      </c>
      <c r="E1650" s="301">
        <v>2.0000000000000009</v>
      </c>
      <c r="F1650" s="299" t="s">
        <v>188</v>
      </c>
    </row>
    <row r="1651" spans="1:6" x14ac:dyDescent="0.3">
      <c r="A1651" s="299" t="s">
        <v>495</v>
      </c>
      <c r="B1651" s="300">
        <v>20</v>
      </c>
      <c r="C1651" s="299" t="s">
        <v>36</v>
      </c>
      <c r="D1651" s="299" t="s">
        <v>92</v>
      </c>
      <c r="E1651" s="301">
        <v>3936.333333333333</v>
      </c>
      <c r="F1651" s="299" t="s">
        <v>77</v>
      </c>
    </row>
    <row r="1652" spans="1:6" x14ac:dyDescent="0.3">
      <c r="A1652" s="299" t="s">
        <v>495</v>
      </c>
      <c r="B1652" s="300">
        <v>21</v>
      </c>
      <c r="C1652" s="299" t="s">
        <v>35</v>
      </c>
      <c r="D1652" s="299" t="s">
        <v>91</v>
      </c>
      <c r="E1652" s="301">
        <v>456.8095238095238</v>
      </c>
      <c r="F1652" s="299" t="s">
        <v>187</v>
      </c>
    </row>
    <row r="1653" spans="1:6" x14ac:dyDescent="0.3">
      <c r="A1653" s="299" t="s">
        <v>495</v>
      </c>
      <c r="B1653" s="300">
        <v>21</v>
      </c>
      <c r="C1653" s="299" t="s">
        <v>35</v>
      </c>
      <c r="D1653" s="299" t="s">
        <v>91</v>
      </c>
      <c r="E1653" s="301">
        <v>1.7142857142857149</v>
      </c>
      <c r="F1653" s="299" t="s">
        <v>80</v>
      </c>
    </row>
    <row r="1654" spans="1:6" x14ac:dyDescent="0.3">
      <c r="A1654" s="299" t="s">
        <v>495</v>
      </c>
      <c r="B1654" s="300">
        <v>21</v>
      </c>
      <c r="C1654" s="299" t="s">
        <v>35</v>
      </c>
      <c r="D1654" s="299" t="s">
        <v>91</v>
      </c>
      <c r="E1654" s="301">
        <v>443.76190476190465</v>
      </c>
      <c r="F1654" s="299" t="s">
        <v>79</v>
      </c>
    </row>
    <row r="1655" spans="1:6" x14ac:dyDescent="0.3">
      <c r="A1655" s="299" t="s">
        <v>495</v>
      </c>
      <c r="B1655" s="300">
        <v>21</v>
      </c>
      <c r="C1655" s="299" t="s">
        <v>35</v>
      </c>
      <c r="D1655" s="299" t="s">
        <v>91</v>
      </c>
      <c r="E1655" s="301">
        <v>11561.857142857143</v>
      </c>
      <c r="F1655" s="299" t="s">
        <v>78</v>
      </c>
    </row>
    <row r="1656" spans="1:6" x14ac:dyDescent="0.3">
      <c r="A1656" s="299" t="s">
        <v>495</v>
      </c>
      <c r="B1656" s="300">
        <v>21</v>
      </c>
      <c r="C1656" s="299" t="s">
        <v>35</v>
      </c>
      <c r="D1656" s="299" t="s">
        <v>91</v>
      </c>
      <c r="E1656" s="301">
        <v>5.4761904761904754</v>
      </c>
      <c r="F1656" s="299" t="s">
        <v>188</v>
      </c>
    </row>
    <row r="1657" spans="1:6" x14ac:dyDescent="0.3">
      <c r="A1657" s="299" t="s">
        <v>495</v>
      </c>
      <c r="B1657" s="300">
        <v>21</v>
      </c>
      <c r="C1657" s="299" t="s">
        <v>35</v>
      </c>
      <c r="D1657" s="299" t="s">
        <v>91</v>
      </c>
      <c r="E1657" s="301">
        <v>1222.7142857142853</v>
      </c>
      <c r="F1657" s="299" t="s">
        <v>77</v>
      </c>
    </row>
    <row r="1658" spans="1:6" x14ac:dyDescent="0.3">
      <c r="A1658" s="299" t="s">
        <v>495</v>
      </c>
      <c r="B1658" s="300">
        <v>21</v>
      </c>
      <c r="C1658" s="299" t="s">
        <v>35</v>
      </c>
      <c r="D1658" s="299" t="s">
        <v>92</v>
      </c>
      <c r="E1658" s="301">
        <v>353.85714285714283</v>
      </c>
      <c r="F1658" s="299" t="s">
        <v>187</v>
      </c>
    </row>
    <row r="1659" spans="1:6" x14ac:dyDescent="0.3">
      <c r="A1659" s="299" t="s">
        <v>495</v>
      </c>
      <c r="B1659" s="300">
        <v>21</v>
      </c>
      <c r="C1659" s="299" t="s">
        <v>35</v>
      </c>
      <c r="D1659" s="299" t="s">
        <v>92</v>
      </c>
      <c r="E1659" s="301">
        <v>1.0000000000000004</v>
      </c>
      <c r="F1659" s="299" t="s">
        <v>81</v>
      </c>
    </row>
    <row r="1660" spans="1:6" x14ac:dyDescent="0.3">
      <c r="A1660" s="299" t="s">
        <v>495</v>
      </c>
      <c r="B1660" s="300">
        <v>21</v>
      </c>
      <c r="C1660" s="299" t="s">
        <v>35</v>
      </c>
      <c r="D1660" s="299" t="s">
        <v>92</v>
      </c>
      <c r="E1660" s="301">
        <v>2.0000000000000009</v>
      </c>
      <c r="F1660" s="299" t="s">
        <v>80</v>
      </c>
    </row>
    <row r="1661" spans="1:6" x14ac:dyDescent="0.3">
      <c r="A1661" s="299" t="s">
        <v>495</v>
      </c>
      <c r="B1661" s="300">
        <v>21</v>
      </c>
      <c r="C1661" s="299" t="s">
        <v>35</v>
      </c>
      <c r="D1661" s="299" t="s">
        <v>92</v>
      </c>
      <c r="E1661" s="301">
        <v>104.19047619047618</v>
      </c>
      <c r="F1661" s="299" t="s">
        <v>79</v>
      </c>
    </row>
    <row r="1662" spans="1:6" x14ac:dyDescent="0.3">
      <c r="A1662" s="299" t="s">
        <v>495</v>
      </c>
      <c r="B1662" s="300">
        <v>21</v>
      </c>
      <c r="C1662" s="299" t="s">
        <v>35</v>
      </c>
      <c r="D1662" s="299" t="s">
        <v>92</v>
      </c>
      <c r="E1662" s="301">
        <v>10248.952380952382</v>
      </c>
      <c r="F1662" s="299" t="s">
        <v>78</v>
      </c>
    </row>
    <row r="1663" spans="1:6" x14ac:dyDescent="0.3">
      <c r="A1663" s="299" t="s">
        <v>495</v>
      </c>
      <c r="B1663" s="300">
        <v>21</v>
      </c>
      <c r="C1663" s="299" t="s">
        <v>35</v>
      </c>
      <c r="D1663" s="299" t="s">
        <v>92</v>
      </c>
      <c r="E1663" s="301">
        <v>21.285714285714285</v>
      </c>
      <c r="F1663" s="299" t="s">
        <v>188</v>
      </c>
    </row>
    <row r="1664" spans="1:6" x14ac:dyDescent="0.3">
      <c r="A1664" s="299" t="s">
        <v>495</v>
      </c>
      <c r="B1664" s="300">
        <v>21</v>
      </c>
      <c r="C1664" s="299" t="s">
        <v>35</v>
      </c>
      <c r="D1664" s="299" t="s">
        <v>92</v>
      </c>
      <c r="E1664" s="301">
        <v>1364.9047619047622</v>
      </c>
      <c r="F1664" s="299" t="s">
        <v>77</v>
      </c>
    </row>
    <row r="1665" spans="1:6" x14ac:dyDescent="0.3">
      <c r="A1665" s="299" t="s">
        <v>495</v>
      </c>
      <c r="B1665" s="300">
        <v>21</v>
      </c>
      <c r="C1665" s="299" t="s">
        <v>89</v>
      </c>
      <c r="D1665" s="299" t="s">
        <v>91</v>
      </c>
      <c r="E1665" s="301">
        <v>1.0000000000000004</v>
      </c>
      <c r="F1665" s="299" t="s">
        <v>79</v>
      </c>
    </row>
    <row r="1666" spans="1:6" x14ac:dyDescent="0.3">
      <c r="A1666" s="299" t="s">
        <v>495</v>
      </c>
      <c r="B1666" s="300">
        <v>21</v>
      </c>
      <c r="C1666" s="299" t="s">
        <v>36</v>
      </c>
      <c r="D1666" s="299" t="s">
        <v>91</v>
      </c>
      <c r="E1666" s="301">
        <v>731.95238095238085</v>
      </c>
      <c r="F1666" s="299" t="s">
        <v>187</v>
      </c>
    </row>
    <row r="1667" spans="1:6" x14ac:dyDescent="0.3">
      <c r="A1667" s="299" t="s">
        <v>495</v>
      </c>
      <c r="B1667" s="300">
        <v>21</v>
      </c>
      <c r="C1667" s="299" t="s">
        <v>36</v>
      </c>
      <c r="D1667" s="299" t="s">
        <v>91</v>
      </c>
      <c r="E1667" s="301">
        <v>1.0000000000000004</v>
      </c>
      <c r="F1667" s="299" t="s">
        <v>81</v>
      </c>
    </row>
    <row r="1668" spans="1:6" x14ac:dyDescent="0.3">
      <c r="A1668" s="299" t="s">
        <v>495</v>
      </c>
      <c r="B1668" s="300">
        <v>21</v>
      </c>
      <c r="C1668" s="299" t="s">
        <v>36</v>
      </c>
      <c r="D1668" s="299" t="s">
        <v>91</v>
      </c>
      <c r="E1668" s="301">
        <v>44.904761904761905</v>
      </c>
      <c r="F1668" s="299" t="s">
        <v>80</v>
      </c>
    </row>
    <row r="1669" spans="1:6" x14ac:dyDescent="0.3">
      <c r="A1669" s="299" t="s">
        <v>495</v>
      </c>
      <c r="B1669" s="300">
        <v>21</v>
      </c>
      <c r="C1669" s="299" t="s">
        <v>36</v>
      </c>
      <c r="D1669" s="299" t="s">
        <v>91</v>
      </c>
      <c r="E1669" s="301">
        <v>22.523809523809522</v>
      </c>
      <c r="F1669" s="299" t="s">
        <v>79</v>
      </c>
    </row>
    <row r="1670" spans="1:6" x14ac:dyDescent="0.3">
      <c r="A1670" s="299" t="s">
        <v>495</v>
      </c>
      <c r="B1670" s="300">
        <v>21</v>
      </c>
      <c r="C1670" s="299" t="s">
        <v>36</v>
      </c>
      <c r="D1670" s="299" t="s">
        <v>91</v>
      </c>
      <c r="E1670" s="301">
        <v>12243.809523809525</v>
      </c>
      <c r="F1670" s="299" t="s">
        <v>78</v>
      </c>
    </row>
    <row r="1671" spans="1:6" x14ac:dyDescent="0.3">
      <c r="A1671" s="299" t="s">
        <v>495</v>
      </c>
      <c r="B1671" s="300">
        <v>21</v>
      </c>
      <c r="C1671" s="299" t="s">
        <v>36</v>
      </c>
      <c r="D1671" s="299" t="s">
        <v>91</v>
      </c>
      <c r="E1671" s="301">
        <v>17.095238095238102</v>
      </c>
      <c r="F1671" s="299" t="s">
        <v>188</v>
      </c>
    </row>
    <row r="1672" spans="1:6" x14ac:dyDescent="0.3">
      <c r="A1672" s="299" t="s">
        <v>495</v>
      </c>
      <c r="B1672" s="300">
        <v>21</v>
      </c>
      <c r="C1672" s="299" t="s">
        <v>36</v>
      </c>
      <c r="D1672" s="299" t="s">
        <v>91</v>
      </c>
      <c r="E1672" s="301">
        <v>2070</v>
      </c>
      <c r="F1672" s="299" t="s">
        <v>77</v>
      </c>
    </row>
    <row r="1673" spans="1:6" x14ac:dyDescent="0.3">
      <c r="A1673" s="299" t="s">
        <v>495</v>
      </c>
      <c r="B1673" s="300">
        <v>21</v>
      </c>
      <c r="C1673" s="299" t="s">
        <v>36</v>
      </c>
      <c r="D1673" s="299" t="s">
        <v>92</v>
      </c>
      <c r="E1673" s="301">
        <v>473.90476190476198</v>
      </c>
      <c r="F1673" s="299" t="s">
        <v>187</v>
      </c>
    </row>
    <row r="1674" spans="1:6" x14ac:dyDescent="0.3">
      <c r="A1674" s="299" t="s">
        <v>495</v>
      </c>
      <c r="B1674" s="300">
        <v>21</v>
      </c>
      <c r="C1674" s="299" t="s">
        <v>36</v>
      </c>
      <c r="D1674" s="299" t="s">
        <v>92</v>
      </c>
      <c r="E1674" s="301">
        <v>5.9999999999999982</v>
      </c>
      <c r="F1674" s="299" t="s">
        <v>81</v>
      </c>
    </row>
    <row r="1675" spans="1:6" x14ac:dyDescent="0.3">
      <c r="A1675" s="299" t="s">
        <v>495</v>
      </c>
      <c r="B1675" s="300">
        <v>21</v>
      </c>
      <c r="C1675" s="299" t="s">
        <v>36</v>
      </c>
      <c r="D1675" s="299" t="s">
        <v>92</v>
      </c>
      <c r="E1675" s="301">
        <v>11.523809523809522</v>
      </c>
      <c r="F1675" s="299" t="s">
        <v>80</v>
      </c>
    </row>
    <row r="1676" spans="1:6" x14ac:dyDescent="0.3">
      <c r="A1676" s="299" t="s">
        <v>495</v>
      </c>
      <c r="B1676" s="300">
        <v>21</v>
      </c>
      <c r="C1676" s="299" t="s">
        <v>36</v>
      </c>
      <c r="D1676" s="299" t="s">
        <v>92</v>
      </c>
      <c r="E1676" s="301">
        <v>1.0000000000000004</v>
      </c>
      <c r="F1676" s="299" t="s">
        <v>79</v>
      </c>
    </row>
    <row r="1677" spans="1:6" x14ac:dyDescent="0.3">
      <c r="A1677" s="299" t="s">
        <v>495</v>
      </c>
      <c r="B1677" s="300">
        <v>21</v>
      </c>
      <c r="C1677" s="299" t="s">
        <v>36</v>
      </c>
      <c r="D1677" s="299" t="s">
        <v>92</v>
      </c>
      <c r="E1677" s="301">
        <v>5904.8571428571422</v>
      </c>
      <c r="F1677" s="299" t="s">
        <v>78</v>
      </c>
    </row>
    <row r="1678" spans="1:6" x14ac:dyDescent="0.3">
      <c r="A1678" s="299" t="s">
        <v>495</v>
      </c>
      <c r="B1678" s="300">
        <v>21</v>
      </c>
      <c r="C1678" s="299" t="s">
        <v>36</v>
      </c>
      <c r="D1678" s="299" t="s">
        <v>92</v>
      </c>
      <c r="E1678" s="301">
        <v>17.476190476190482</v>
      </c>
      <c r="F1678" s="299" t="s">
        <v>188</v>
      </c>
    </row>
    <row r="1679" spans="1:6" x14ac:dyDescent="0.3">
      <c r="A1679" s="299" t="s">
        <v>495</v>
      </c>
      <c r="B1679" s="300">
        <v>21</v>
      </c>
      <c r="C1679" s="299" t="s">
        <v>36</v>
      </c>
      <c r="D1679" s="299" t="s">
        <v>92</v>
      </c>
      <c r="E1679" s="301">
        <v>1921.3809523809523</v>
      </c>
      <c r="F1679" s="299" t="s">
        <v>77</v>
      </c>
    </row>
    <row r="1680" spans="1:6" x14ac:dyDescent="0.3">
      <c r="A1680" s="299" t="s">
        <v>495</v>
      </c>
      <c r="B1680" s="300">
        <v>22</v>
      </c>
      <c r="C1680" s="299" t="s">
        <v>35</v>
      </c>
      <c r="D1680" s="299" t="s">
        <v>91</v>
      </c>
      <c r="E1680" s="301">
        <v>328.47619047619048</v>
      </c>
      <c r="F1680" s="299" t="s">
        <v>187</v>
      </c>
    </row>
    <row r="1681" spans="1:6" x14ac:dyDescent="0.3">
      <c r="A1681" s="299" t="s">
        <v>495</v>
      </c>
      <c r="B1681" s="300">
        <v>22</v>
      </c>
      <c r="C1681" s="299" t="s">
        <v>35</v>
      </c>
      <c r="D1681" s="299" t="s">
        <v>91</v>
      </c>
      <c r="E1681" s="301">
        <v>526.76190476190482</v>
      </c>
      <c r="F1681" s="299" t="s">
        <v>79</v>
      </c>
    </row>
    <row r="1682" spans="1:6" x14ac:dyDescent="0.3">
      <c r="A1682" s="299" t="s">
        <v>495</v>
      </c>
      <c r="B1682" s="300">
        <v>22</v>
      </c>
      <c r="C1682" s="299" t="s">
        <v>35</v>
      </c>
      <c r="D1682" s="299" t="s">
        <v>91</v>
      </c>
      <c r="E1682" s="301">
        <v>53.523809523809533</v>
      </c>
      <c r="F1682" s="299" t="s">
        <v>78</v>
      </c>
    </row>
    <row r="1683" spans="1:6" x14ac:dyDescent="0.3">
      <c r="A1683" s="299" t="s">
        <v>495</v>
      </c>
      <c r="B1683" s="300">
        <v>22</v>
      </c>
      <c r="C1683" s="299" t="s">
        <v>35</v>
      </c>
      <c r="D1683" s="299" t="s">
        <v>91</v>
      </c>
      <c r="E1683" s="301">
        <v>2.9999999999999991</v>
      </c>
      <c r="F1683" s="299" t="s">
        <v>188</v>
      </c>
    </row>
    <row r="1684" spans="1:6" x14ac:dyDescent="0.3">
      <c r="A1684" s="299" t="s">
        <v>495</v>
      </c>
      <c r="B1684" s="300">
        <v>22</v>
      </c>
      <c r="C1684" s="299" t="s">
        <v>35</v>
      </c>
      <c r="D1684" s="299" t="s">
        <v>91</v>
      </c>
      <c r="E1684" s="301">
        <v>2607.333333333333</v>
      </c>
      <c r="F1684" s="299" t="s">
        <v>77</v>
      </c>
    </row>
    <row r="1685" spans="1:6" x14ac:dyDescent="0.3">
      <c r="A1685" s="299" t="s">
        <v>495</v>
      </c>
      <c r="B1685" s="300">
        <v>22</v>
      </c>
      <c r="C1685" s="299" t="s">
        <v>35</v>
      </c>
      <c r="D1685" s="299" t="s">
        <v>92</v>
      </c>
      <c r="E1685" s="301">
        <v>338.71428571428567</v>
      </c>
      <c r="F1685" s="299" t="s">
        <v>187</v>
      </c>
    </row>
    <row r="1686" spans="1:6" x14ac:dyDescent="0.3">
      <c r="A1686" s="299" t="s">
        <v>495</v>
      </c>
      <c r="B1686" s="300">
        <v>22</v>
      </c>
      <c r="C1686" s="299" t="s">
        <v>35</v>
      </c>
      <c r="D1686" s="299" t="s">
        <v>92</v>
      </c>
      <c r="E1686" s="301">
        <v>181.61904761904765</v>
      </c>
      <c r="F1686" s="299" t="s">
        <v>79</v>
      </c>
    </row>
    <row r="1687" spans="1:6" x14ac:dyDescent="0.3">
      <c r="A1687" s="299" t="s">
        <v>495</v>
      </c>
      <c r="B1687" s="300">
        <v>22</v>
      </c>
      <c r="C1687" s="299" t="s">
        <v>35</v>
      </c>
      <c r="D1687" s="299" t="s">
        <v>92</v>
      </c>
      <c r="E1687" s="301">
        <v>232</v>
      </c>
      <c r="F1687" s="299" t="s">
        <v>78</v>
      </c>
    </row>
    <row r="1688" spans="1:6" x14ac:dyDescent="0.3">
      <c r="A1688" s="299" t="s">
        <v>495</v>
      </c>
      <c r="B1688" s="300">
        <v>22</v>
      </c>
      <c r="C1688" s="299" t="s">
        <v>35</v>
      </c>
      <c r="D1688" s="299" t="s">
        <v>92</v>
      </c>
      <c r="E1688" s="301">
        <v>9.0000000000000018</v>
      </c>
      <c r="F1688" s="299" t="s">
        <v>188</v>
      </c>
    </row>
    <row r="1689" spans="1:6" x14ac:dyDescent="0.3">
      <c r="A1689" s="299" t="s">
        <v>495</v>
      </c>
      <c r="B1689" s="300">
        <v>22</v>
      </c>
      <c r="C1689" s="299" t="s">
        <v>35</v>
      </c>
      <c r="D1689" s="299" t="s">
        <v>92</v>
      </c>
      <c r="E1689" s="301">
        <v>2219.3333333333335</v>
      </c>
      <c r="F1689" s="299" t="s">
        <v>77</v>
      </c>
    </row>
    <row r="1690" spans="1:6" x14ac:dyDescent="0.3">
      <c r="A1690" s="299" t="s">
        <v>495</v>
      </c>
      <c r="B1690" s="300">
        <v>22</v>
      </c>
      <c r="C1690" s="299" t="s">
        <v>36</v>
      </c>
      <c r="D1690" s="299" t="s">
        <v>91</v>
      </c>
      <c r="E1690" s="301">
        <v>488.42857142857139</v>
      </c>
      <c r="F1690" s="299" t="s">
        <v>187</v>
      </c>
    </row>
    <row r="1691" spans="1:6" x14ac:dyDescent="0.3">
      <c r="A1691" s="299" t="s">
        <v>495</v>
      </c>
      <c r="B1691" s="300">
        <v>22</v>
      </c>
      <c r="C1691" s="299" t="s">
        <v>36</v>
      </c>
      <c r="D1691" s="299" t="s">
        <v>91</v>
      </c>
      <c r="E1691" s="301">
        <v>16.047619047619055</v>
      </c>
      <c r="F1691" s="299" t="s">
        <v>79</v>
      </c>
    </row>
    <row r="1692" spans="1:6" x14ac:dyDescent="0.3">
      <c r="A1692" s="299" t="s">
        <v>495</v>
      </c>
      <c r="B1692" s="300">
        <v>22</v>
      </c>
      <c r="C1692" s="299" t="s">
        <v>36</v>
      </c>
      <c r="D1692" s="299" t="s">
        <v>91</v>
      </c>
      <c r="E1692" s="301">
        <v>1618.8571428571427</v>
      </c>
      <c r="F1692" s="299" t="s">
        <v>78</v>
      </c>
    </row>
    <row r="1693" spans="1:6" x14ac:dyDescent="0.3">
      <c r="A1693" s="299" t="s">
        <v>495</v>
      </c>
      <c r="B1693" s="300">
        <v>22</v>
      </c>
      <c r="C1693" s="299" t="s">
        <v>36</v>
      </c>
      <c r="D1693" s="299" t="s">
        <v>91</v>
      </c>
      <c r="E1693" s="301">
        <v>2.9999999999999991</v>
      </c>
      <c r="F1693" s="299" t="s">
        <v>188</v>
      </c>
    </row>
    <row r="1694" spans="1:6" x14ac:dyDescent="0.3">
      <c r="A1694" s="299" t="s">
        <v>495</v>
      </c>
      <c r="B1694" s="300">
        <v>22</v>
      </c>
      <c r="C1694" s="299" t="s">
        <v>36</v>
      </c>
      <c r="D1694" s="299" t="s">
        <v>91</v>
      </c>
      <c r="E1694" s="301">
        <v>5810.4285714285725</v>
      </c>
      <c r="F1694" s="299" t="s">
        <v>77</v>
      </c>
    </row>
    <row r="1695" spans="1:6" x14ac:dyDescent="0.3">
      <c r="A1695" s="299" t="s">
        <v>495</v>
      </c>
      <c r="B1695" s="300">
        <v>22</v>
      </c>
      <c r="C1695" s="299" t="s">
        <v>36</v>
      </c>
      <c r="D1695" s="299" t="s">
        <v>92</v>
      </c>
      <c r="E1695" s="301">
        <v>441.28571428571422</v>
      </c>
      <c r="F1695" s="299" t="s">
        <v>187</v>
      </c>
    </row>
    <row r="1696" spans="1:6" x14ac:dyDescent="0.3">
      <c r="A1696" s="299" t="s">
        <v>495</v>
      </c>
      <c r="B1696" s="300">
        <v>22</v>
      </c>
      <c r="C1696" s="299" t="s">
        <v>36</v>
      </c>
      <c r="D1696" s="299" t="s">
        <v>92</v>
      </c>
      <c r="E1696" s="301">
        <v>5</v>
      </c>
      <c r="F1696" s="299" t="s">
        <v>79</v>
      </c>
    </row>
    <row r="1697" spans="1:6" x14ac:dyDescent="0.3">
      <c r="A1697" s="299" t="s">
        <v>495</v>
      </c>
      <c r="B1697" s="300">
        <v>22</v>
      </c>
      <c r="C1697" s="299" t="s">
        <v>36</v>
      </c>
      <c r="D1697" s="299" t="s">
        <v>92</v>
      </c>
      <c r="E1697" s="301">
        <v>627.04761904761904</v>
      </c>
      <c r="F1697" s="299" t="s">
        <v>78</v>
      </c>
    </row>
    <row r="1698" spans="1:6" x14ac:dyDescent="0.3">
      <c r="A1698" s="299" t="s">
        <v>495</v>
      </c>
      <c r="B1698" s="300">
        <v>22</v>
      </c>
      <c r="C1698" s="299" t="s">
        <v>36</v>
      </c>
      <c r="D1698" s="299" t="s">
        <v>92</v>
      </c>
      <c r="E1698" s="301">
        <v>4.0000000000000018</v>
      </c>
      <c r="F1698" s="299" t="s">
        <v>188</v>
      </c>
    </row>
    <row r="1699" spans="1:6" x14ac:dyDescent="0.3">
      <c r="A1699" s="299" t="s">
        <v>495</v>
      </c>
      <c r="B1699" s="300">
        <v>22</v>
      </c>
      <c r="C1699" s="299" t="s">
        <v>36</v>
      </c>
      <c r="D1699" s="299" t="s">
        <v>92</v>
      </c>
      <c r="E1699" s="301">
        <v>2756.3809523809518</v>
      </c>
      <c r="F1699" s="299" t="s">
        <v>77</v>
      </c>
    </row>
    <row r="1700" spans="1:6" x14ac:dyDescent="0.3">
      <c r="A1700" s="299" t="s">
        <v>495</v>
      </c>
      <c r="B1700" s="300">
        <v>23</v>
      </c>
      <c r="C1700" s="299" t="s">
        <v>35</v>
      </c>
      <c r="D1700" s="299" t="s">
        <v>91</v>
      </c>
      <c r="E1700" s="301">
        <v>434.09523809523807</v>
      </c>
      <c r="F1700" s="299" t="s">
        <v>187</v>
      </c>
    </row>
    <row r="1701" spans="1:6" x14ac:dyDescent="0.3">
      <c r="A1701" s="299" t="s">
        <v>495</v>
      </c>
      <c r="B1701" s="300">
        <v>23</v>
      </c>
      <c r="C1701" s="299" t="s">
        <v>35</v>
      </c>
      <c r="D1701" s="299" t="s">
        <v>91</v>
      </c>
      <c r="E1701" s="301">
        <v>460.19047619047626</v>
      </c>
      <c r="F1701" s="299" t="s">
        <v>79</v>
      </c>
    </row>
    <row r="1702" spans="1:6" x14ac:dyDescent="0.3">
      <c r="A1702" s="299" t="s">
        <v>495</v>
      </c>
      <c r="B1702" s="300">
        <v>23</v>
      </c>
      <c r="C1702" s="299" t="s">
        <v>35</v>
      </c>
      <c r="D1702" s="299" t="s">
        <v>91</v>
      </c>
      <c r="E1702" s="301">
        <v>333.04761904761909</v>
      </c>
      <c r="F1702" s="299" t="s">
        <v>78</v>
      </c>
    </row>
    <row r="1703" spans="1:6" x14ac:dyDescent="0.3">
      <c r="A1703" s="299" t="s">
        <v>495</v>
      </c>
      <c r="B1703" s="300">
        <v>23</v>
      </c>
      <c r="C1703" s="299" t="s">
        <v>35</v>
      </c>
      <c r="D1703" s="299" t="s">
        <v>91</v>
      </c>
      <c r="E1703" s="301">
        <v>2.9999999999999991</v>
      </c>
      <c r="F1703" s="299" t="s">
        <v>188</v>
      </c>
    </row>
    <row r="1704" spans="1:6" x14ac:dyDescent="0.3">
      <c r="A1704" s="299" t="s">
        <v>495</v>
      </c>
      <c r="B1704" s="300">
        <v>23</v>
      </c>
      <c r="C1704" s="299" t="s">
        <v>35</v>
      </c>
      <c r="D1704" s="299" t="s">
        <v>91</v>
      </c>
      <c r="E1704" s="301">
        <v>1026.5714285714287</v>
      </c>
      <c r="F1704" s="299" t="s">
        <v>77</v>
      </c>
    </row>
    <row r="1705" spans="1:6" x14ac:dyDescent="0.3">
      <c r="A1705" s="299" t="s">
        <v>495</v>
      </c>
      <c r="B1705" s="300">
        <v>23</v>
      </c>
      <c r="C1705" s="299" t="s">
        <v>35</v>
      </c>
      <c r="D1705" s="299" t="s">
        <v>92</v>
      </c>
      <c r="E1705" s="301">
        <v>112.19047619047618</v>
      </c>
      <c r="F1705" s="299" t="s">
        <v>187</v>
      </c>
    </row>
    <row r="1706" spans="1:6" x14ac:dyDescent="0.3">
      <c r="A1706" s="299" t="s">
        <v>495</v>
      </c>
      <c r="B1706" s="300">
        <v>23</v>
      </c>
      <c r="C1706" s="299" t="s">
        <v>35</v>
      </c>
      <c r="D1706" s="299" t="s">
        <v>92</v>
      </c>
      <c r="E1706" s="301">
        <v>31.809523809523817</v>
      </c>
      <c r="F1706" s="299" t="s">
        <v>79</v>
      </c>
    </row>
    <row r="1707" spans="1:6" x14ac:dyDescent="0.3">
      <c r="A1707" s="299" t="s">
        <v>495</v>
      </c>
      <c r="B1707" s="300">
        <v>23</v>
      </c>
      <c r="C1707" s="299" t="s">
        <v>35</v>
      </c>
      <c r="D1707" s="299" t="s">
        <v>92</v>
      </c>
      <c r="E1707" s="301">
        <v>131.52380952380955</v>
      </c>
      <c r="F1707" s="299" t="s">
        <v>78</v>
      </c>
    </row>
    <row r="1708" spans="1:6" x14ac:dyDescent="0.3">
      <c r="A1708" s="299" t="s">
        <v>495</v>
      </c>
      <c r="B1708" s="300">
        <v>23</v>
      </c>
      <c r="C1708" s="299" t="s">
        <v>35</v>
      </c>
      <c r="D1708" s="299" t="s">
        <v>92</v>
      </c>
      <c r="E1708" s="301">
        <v>2.0000000000000009</v>
      </c>
      <c r="F1708" s="299" t="s">
        <v>188</v>
      </c>
    </row>
    <row r="1709" spans="1:6" x14ac:dyDescent="0.3">
      <c r="A1709" s="299" t="s">
        <v>495</v>
      </c>
      <c r="B1709" s="300">
        <v>23</v>
      </c>
      <c r="C1709" s="299" t="s">
        <v>35</v>
      </c>
      <c r="D1709" s="299" t="s">
        <v>92</v>
      </c>
      <c r="E1709" s="301">
        <v>369.52380952380952</v>
      </c>
      <c r="F1709" s="299" t="s">
        <v>77</v>
      </c>
    </row>
    <row r="1710" spans="1:6" x14ac:dyDescent="0.3">
      <c r="A1710" s="299" t="s">
        <v>495</v>
      </c>
      <c r="B1710" s="300">
        <v>23</v>
      </c>
      <c r="C1710" s="299" t="s">
        <v>36</v>
      </c>
      <c r="D1710" s="299" t="s">
        <v>91</v>
      </c>
      <c r="E1710" s="301">
        <v>612.2380952380953</v>
      </c>
      <c r="F1710" s="299" t="s">
        <v>187</v>
      </c>
    </row>
    <row r="1711" spans="1:6" x14ac:dyDescent="0.3">
      <c r="A1711" s="299" t="s">
        <v>495</v>
      </c>
      <c r="B1711" s="300">
        <v>23</v>
      </c>
      <c r="C1711" s="299" t="s">
        <v>36</v>
      </c>
      <c r="D1711" s="299" t="s">
        <v>91</v>
      </c>
      <c r="E1711" s="301">
        <v>34.142857142857153</v>
      </c>
      <c r="F1711" s="299" t="s">
        <v>79</v>
      </c>
    </row>
    <row r="1712" spans="1:6" x14ac:dyDescent="0.3">
      <c r="A1712" s="299" t="s">
        <v>495</v>
      </c>
      <c r="B1712" s="300">
        <v>23</v>
      </c>
      <c r="C1712" s="299" t="s">
        <v>36</v>
      </c>
      <c r="D1712" s="299" t="s">
        <v>91</v>
      </c>
      <c r="E1712" s="301">
        <v>2266.238095238095</v>
      </c>
      <c r="F1712" s="299" t="s">
        <v>78</v>
      </c>
    </row>
    <row r="1713" spans="1:6" x14ac:dyDescent="0.3">
      <c r="A1713" s="299" t="s">
        <v>495</v>
      </c>
      <c r="B1713" s="300">
        <v>23</v>
      </c>
      <c r="C1713" s="299" t="s">
        <v>36</v>
      </c>
      <c r="D1713" s="299" t="s">
        <v>91</v>
      </c>
      <c r="E1713" s="301">
        <v>2.0000000000000009</v>
      </c>
      <c r="F1713" s="299" t="s">
        <v>188</v>
      </c>
    </row>
    <row r="1714" spans="1:6" x14ac:dyDescent="0.3">
      <c r="A1714" s="299" t="s">
        <v>495</v>
      </c>
      <c r="B1714" s="300">
        <v>23</v>
      </c>
      <c r="C1714" s="299" t="s">
        <v>36</v>
      </c>
      <c r="D1714" s="299" t="s">
        <v>91</v>
      </c>
      <c r="E1714" s="301">
        <v>1977.4761904761906</v>
      </c>
      <c r="F1714" s="299" t="s">
        <v>77</v>
      </c>
    </row>
    <row r="1715" spans="1:6" x14ac:dyDescent="0.3">
      <c r="A1715" s="299" t="s">
        <v>495</v>
      </c>
      <c r="B1715" s="300">
        <v>23</v>
      </c>
      <c r="C1715" s="299" t="s">
        <v>36</v>
      </c>
      <c r="D1715" s="299" t="s">
        <v>92</v>
      </c>
      <c r="E1715" s="301">
        <v>108.85714285714288</v>
      </c>
      <c r="F1715" s="299" t="s">
        <v>187</v>
      </c>
    </row>
    <row r="1716" spans="1:6" x14ac:dyDescent="0.3">
      <c r="A1716" s="299" t="s">
        <v>495</v>
      </c>
      <c r="B1716" s="300">
        <v>23</v>
      </c>
      <c r="C1716" s="299" t="s">
        <v>36</v>
      </c>
      <c r="D1716" s="299" t="s">
        <v>92</v>
      </c>
      <c r="E1716" s="301">
        <v>2.9999999999999991</v>
      </c>
      <c r="F1716" s="299" t="s">
        <v>79</v>
      </c>
    </row>
    <row r="1717" spans="1:6" x14ac:dyDescent="0.3">
      <c r="A1717" s="299" t="s">
        <v>495</v>
      </c>
      <c r="B1717" s="300">
        <v>23</v>
      </c>
      <c r="C1717" s="299" t="s">
        <v>36</v>
      </c>
      <c r="D1717" s="299" t="s">
        <v>92</v>
      </c>
      <c r="E1717" s="301">
        <v>237.95238095238096</v>
      </c>
      <c r="F1717" s="299" t="s">
        <v>78</v>
      </c>
    </row>
    <row r="1718" spans="1:6" x14ac:dyDescent="0.3">
      <c r="A1718" s="299" t="s">
        <v>495</v>
      </c>
      <c r="B1718" s="300">
        <v>23</v>
      </c>
      <c r="C1718" s="299" t="s">
        <v>36</v>
      </c>
      <c r="D1718" s="299" t="s">
        <v>92</v>
      </c>
      <c r="E1718" s="301">
        <v>4.0000000000000018</v>
      </c>
      <c r="F1718" s="299" t="s">
        <v>188</v>
      </c>
    </row>
    <row r="1719" spans="1:6" x14ac:dyDescent="0.3">
      <c r="A1719" s="299" t="s">
        <v>495</v>
      </c>
      <c r="B1719" s="300">
        <v>23</v>
      </c>
      <c r="C1719" s="299" t="s">
        <v>36</v>
      </c>
      <c r="D1719" s="299" t="s">
        <v>92</v>
      </c>
      <c r="E1719" s="301">
        <v>467.28571428571422</v>
      </c>
      <c r="F1719" s="299" t="s">
        <v>77</v>
      </c>
    </row>
    <row r="1720" spans="1:6" x14ac:dyDescent="0.3">
      <c r="A1720" s="299" t="s">
        <v>495</v>
      </c>
      <c r="B1720" s="300">
        <v>24</v>
      </c>
      <c r="C1720" s="299" t="s">
        <v>35</v>
      </c>
      <c r="D1720" s="299" t="s">
        <v>91</v>
      </c>
      <c r="E1720" s="301">
        <v>403.90476190476187</v>
      </c>
      <c r="F1720" s="299" t="s">
        <v>187</v>
      </c>
    </row>
    <row r="1721" spans="1:6" x14ac:dyDescent="0.3">
      <c r="A1721" s="299" t="s">
        <v>495</v>
      </c>
      <c r="B1721" s="300">
        <v>24</v>
      </c>
      <c r="C1721" s="299" t="s">
        <v>35</v>
      </c>
      <c r="D1721" s="299" t="s">
        <v>91</v>
      </c>
      <c r="E1721" s="301">
        <v>631.23809523809518</v>
      </c>
      <c r="F1721" s="299" t="s">
        <v>79</v>
      </c>
    </row>
    <row r="1722" spans="1:6" x14ac:dyDescent="0.3">
      <c r="A1722" s="299" t="s">
        <v>495</v>
      </c>
      <c r="B1722" s="300">
        <v>24</v>
      </c>
      <c r="C1722" s="299" t="s">
        <v>35</v>
      </c>
      <c r="D1722" s="299" t="s">
        <v>91</v>
      </c>
      <c r="E1722" s="301">
        <v>30.42857142857142</v>
      </c>
      <c r="F1722" s="299" t="s">
        <v>78</v>
      </c>
    </row>
    <row r="1723" spans="1:6" x14ac:dyDescent="0.3">
      <c r="A1723" s="299" t="s">
        <v>495</v>
      </c>
      <c r="B1723" s="300">
        <v>24</v>
      </c>
      <c r="C1723" s="299" t="s">
        <v>35</v>
      </c>
      <c r="D1723" s="299" t="s">
        <v>91</v>
      </c>
      <c r="E1723" s="301">
        <v>11</v>
      </c>
      <c r="F1723" s="299" t="s">
        <v>188</v>
      </c>
    </row>
    <row r="1724" spans="1:6" x14ac:dyDescent="0.3">
      <c r="A1724" s="299" t="s">
        <v>495</v>
      </c>
      <c r="B1724" s="300">
        <v>24</v>
      </c>
      <c r="C1724" s="299" t="s">
        <v>35</v>
      </c>
      <c r="D1724" s="299" t="s">
        <v>91</v>
      </c>
      <c r="E1724" s="301">
        <v>2125.4761904761904</v>
      </c>
      <c r="F1724" s="299" t="s">
        <v>77</v>
      </c>
    </row>
    <row r="1725" spans="1:6" x14ac:dyDescent="0.3">
      <c r="A1725" s="299" t="s">
        <v>495</v>
      </c>
      <c r="B1725" s="300">
        <v>24</v>
      </c>
      <c r="C1725" s="299" t="s">
        <v>35</v>
      </c>
      <c r="D1725" s="299" t="s">
        <v>92</v>
      </c>
      <c r="E1725" s="301">
        <v>192.71428571428572</v>
      </c>
      <c r="F1725" s="299" t="s">
        <v>187</v>
      </c>
    </row>
    <row r="1726" spans="1:6" x14ac:dyDescent="0.3">
      <c r="A1726" s="299" t="s">
        <v>495</v>
      </c>
      <c r="B1726" s="300">
        <v>24</v>
      </c>
      <c r="C1726" s="299" t="s">
        <v>35</v>
      </c>
      <c r="D1726" s="299" t="s">
        <v>92</v>
      </c>
      <c r="E1726" s="301">
        <v>118.57142857142856</v>
      </c>
      <c r="F1726" s="299" t="s">
        <v>79</v>
      </c>
    </row>
    <row r="1727" spans="1:6" x14ac:dyDescent="0.3">
      <c r="A1727" s="299" t="s">
        <v>495</v>
      </c>
      <c r="B1727" s="300">
        <v>24</v>
      </c>
      <c r="C1727" s="299" t="s">
        <v>35</v>
      </c>
      <c r="D1727" s="299" t="s">
        <v>92</v>
      </c>
      <c r="E1727" s="301">
        <v>46.476190476190467</v>
      </c>
      <c r="F1727" s="299" t="s">
        <v>78</v>
      </c>
    </row>
    <row r="1728" spans="1:6" x14ac:dyDescent="0.3">
      <c r="A1728" s="299" t="s">
        <v>495</v>
      </c>
      <c r="B1728" s="300">
        <v>24</v>
      </c>
      <c r="C1728" s="299" t="s">
        <v>35</v>
      </c>
      <c r="D1728" s="299" t="s">
        <v>92</v>
      </c>
      <c r="E1728" s="301">
        <v>10</v>
      </c>
      <c r="F1728" s="299" t="s">
        <v>188</v>
      </c>
    </row>
    <row r="1729" spans="1:6" x14ac:dyDescent="0.3">
      <c r="A1729" s="299" t="s">
        <v>495</v>
      </c>
      <c r="B1729" s="300">
        <v>24</v>
      </c>
      <c r="C1729" s="299" t="s">
        <v>35</v>
      </c>
      <c r="D1729" s="299" t="s">
        <v>92</v>
      </c>
      <c r="E1729" s="301">
        <v>953.57142857142844</v>
      </c>
      <c r="F1729" s="299" t="s">
        <v>77</v>
      </c>
    </row>
    <row r="1730" spans="1:6" x14ac:dyDescent="0.3">
      <c r="A1730" s="299" t="s">
        <v>495</v>
      </c>
      <c r="B1730" s="300">
        <v>24</v>
      </c>
      <c r="C1730" s="299" t="s">
        <v>36</v>
      </c>
      <c r="D1730" s="299" t="s">
        <v>91</v>
      </c>
      <c r="E1730" s="301">
        <v>521.76190476190482</v>
      </c>
      <c r="F1730" s="299" t="s">
        <v>187</v>
      </c>
    </row>
    <row r="1731" spans="1:6" x14ac:dyDescent="0.3">
      <c r="A1731" s="299" t="s">
        <v>495</v>
      </c>
      <c r="B1731" s="300">
        <v>24</v>
      </c>
      <c r="C1731" s="299" t="s">
        <v>36</v>
      </c>
      <c r="D1731" s="299" t="s">
        <v>91</v>
      </c>
      <c r="E1731" s="301">
        <v>29.666666666666657</v>
      </c>
      <c r="F1731" s="299" t="s">
        <v>79</v>
      </c>
    </row>
    <row r="1732" spans="1:6" x14ac:dyDescent="0.3">
      <c r="A1732" s="299" t="s">
        <v>495</v>
      </c>
      <c r="B1732" s="300">
        <v>24</v>
      </c>
      <c r="C1732" s="299" t="s">
        <v>36</v>
      </c>
      <c r="D1732" s="299" t="s">
        <v>91</v>
      </c>
      <c r="E1732" s="301">
        <v>330.76190476190476</v>
      </c>
      <c r="F1732" s="299" t="s">
        <v>78</v>
      </c>
    </row>
    <row r="1733" spans="1:6" x14ac:dyDescent="0.3">
      <c r="A1733" s="299" t="s">
        <v>495</v>
      </c>
      <c r="B1733" s="300">
        <v>24</v>
      </c>
      <c r="C1733" s="299" t="s">
        <v>36</v>
      </c>
      <c r="D1733" s="299" t="s">
        <v>91</v>
      </c>
      <c r="E1733" s="301">
        <v>5</v>
      </c>
      <c r="F1733" s="299" t="s">
        <v>188</v>
      </c>
    </row>
    <row r="1734" spans="1:6" x14ac:dyDescent="0.3">
      <c r="A1734" s="299" t="s">
        <v>495</v>
      </c>
      <c r="B1734" s="300">
        <v>24</v>
      </c>
      <c r="C1734" s="299" t="s">
        <v>36</v>
      </c>
      <c r="D1734" s="299" t="s">
        <v>91</v>
      </c>
      <c r="E1734" s="301">
        <v>2835.9999999999995</v>
      </c>
      <c r="F1734" s="299" t="s">
        <v>77</v>
      </c>
    </row>
    <row r="1735" spans="1:6" x14ac:dyDescent="0.3">
      <c r="A1735" s="299" t="s">
        <v>495</v>
      </c>
      <c r="B1735" s="300">
        <v>24</v>
      </c>
      <c r="C1735" s="299" t="s">
        <v>36</v>
      </c>
      <c r="D1735" s="299" t="s">
        <v>92</v>
      </c>
      <c r="E1735" s="301">
        <v>361.66666666666657</v>
      </c>
      <c r="F1735" s="299" t="s">
        <v>187</v>
      </c>
    </row>
    <row r="1736" spans="1:6" x14ac:dyDescent="0.3">
      <c r="A1736" s="299" t="s">
        <v>495</v>
      </c>
      <c r="B1736" s="300">
        <v>24</v>
      </c>
      <c r="C1736" s="299" t="s">
        <v>36</v>
      </c>
      <c r="D1736" s="299" t="s">
        <v>92</v>
      </c>
      <c r="E1736" s="301">
        <v>5.9999999999999982</v>
      </c>
      <c r="F1736" s="299" t="s">
        <v>79</v>
      </c>
    </row>
    <row r="1737" spans="1:6" x14ac:dyDescent="0.3">
      <c r="A1737" s="299" t="s">
        <v>495</v>
      </c>
      <c r="B1737" s="300">
        <v>24</v>
      </c>
      <c r="C1737" s="299" t="s">
        <v>36</v>
      </c>
      <c r="D1737" s="299" t="s">
        <v>92</v>
      </c>
      <c r="E1737" s="301">
        <v>119.1904761904762</v>
      </c>
      <c r="F1737" s="299" t="s">
        <v>78</v>
      </c>
    </row>
    <row r="1738" spans="1:6" x14ac:dyDescent="0.3">
      <c r="A1738" s="299" t="s">
        <v>495</v>
      </c>
      <c r="B1738" s="300">
        <v>24</v>
      </c>
      <c r="C1738" s="299" t="s">
        <v>36</v>
      </c>
      <c r="D1738" s="299" t="s">
        <v>92</v>
      </c>
      <c r="E1738" s="301">
        <v>6.9999999999999973</v>
      </c>
      <c r="F1738" s="299" t="s">
        <v>188</v>
      </c>
    </row>
    <row r="1739" spans="1:6" x14ac:dyDescent="0.3">
      <c r="A1739" s="299" t="s">
        <v>495</v>
      </c>
      <c r="B1739" s="300">
        <v>24</v>
      </c>
      <c r="C1739" s="299" t="s">
        <v>36</v>
      </c>
      <c r="D1739" s="299" t="s">
        <v>92</v>
      </c>
      <c r="E1739" s="301">
        <v>1275.7619047619048</v>
      </c>
      <c r="F1739" s="299" t="s">
        <v>77</v>
      </c>
    </row>
    <row r="1740" spans="1:6" x14ac:dyDescent="0.3">
      <c r="A1740" s="299" t="s">
        <v>495</v>
      </c>
      <c r="B1740" s="300">
        <v>25</v>
      </c>
      <c r="C1740" s="299" t="s">
        <v>35</v>
      </c>
      <c r="D1740" s="299" t="s">
        <v>91</v>
      </c>
      <c r="E1740" s="301">
        <v>763.23809523809518</v>
      </c>
      <c r="F1740" s="299" t="s">
        <v>187</v>
      </c>
    </row>
    <row r="1741" spans="1:6" x14ac:dyDescent="0.3">
      <c r="A1741" s="299" t="s">
        <v>495</v>
      </c>
      <c r="B1741" s="300">
        <v>25</v>
      </c>
      <c r="C1741" s="299" t="s">
        <v>35</v>
      </c>
      <c r="D1741" s="299" t="s">
        <v>91</v>
      </c>
      <c r="E1741" s="301">
        <v>501.76190476190482</v>
      </c>
      <c r="F1741" s="299" t="s">
        <v>79</v>
      </c>
    </row>
    <row r="1742" spans="1:6" x14ac:dyDescent="0.3">
      <c r="A1742" s="299" t="s">
        <v>495</v>
      </c>
      <c r="B1742" s="300">
        <v>25</v>
      </c>
      <c r="C1742" s="299" t="s">
        <v>35</v>
      </c>
      <c r="D1742" s="299" t="s">
        <v>91</v>
      </c>
      <c r="E1742" s="301">
        <v>185.61904761904759</v>
      </c>
      <c r="F1742" s="299" t="s">
        <v>78</v>
      </c>
    </row>
    <row r="1743" spans="1:6" x14ac:dyDescent="0.3">
      <c r="A1743" s="299" t="s">
        <v>495</v>
      </c>
      <c r="B1743" s="300">
        <v>25</v>
      </c>
      <c r="C1743" s="299" t="s">
        <v>35</v>
      </c>
      <c r="D1743" s="299" t="s">
        <v>91</v>
      </c>
      <c r="E1743" s="301">
        <v>13.9047619047619</v>
      </c>
      <c r="F1743" s="299" t="s">
        <v>188</v>
      </c>
    </row>
    <row r="1744" spans="1:6" x14ac:dyDescent="0.3">
      <c r="A1744" s="299" t="s">
        <v>495</v>
      </c>
      <c r="B1744" s="300">
        <v>25</v>
      </c>
      <c r="C1744" s="299" t="s">
        <v>35</v>
      </c>
      <c r="D1744" s="299" t="s">
        <v>91</v>
      </c>
      <c r="E1744" s="301">
        <v>6231.4285714285706</v>
      </c>
      <c r="F1744" s="299" t="s">
        <v>77</v>
      </c>
    </row>
    <row r="1745" spans="1:6" x14ac:dyDescent="0.3">
      <c r="A1745" s="299" t="s">
        <v>495</v>
      </c>
      <c r="B1745" s="300">
        <v>25</v>
      </c>
      <c r="C1745" s="299" t="s">
        <v>35</v>
      </c>
      <c r="D1745" s="299" t="s">
        <v>92</v>
      </c>
      <c r="E1745" s="301">
        <v>560.95238095238096</v>
      </c>
      <c r="F1745" s="299" t="s">
        <v>187</v>
      </c>
    </row>
    <row r="1746" spans="1:6" x14ac:dyDescent="0.3">
      <c r="A1746" s="299" t="s">
        <v>495</v>
      </c>
      <c r="B1746" s="300">
        <v>25</v>
      </c>
      <c r="C1746" s="299" t="s">
        <v>35</v>
      </c>
      <c r="D1746" s="299" t="s">
        <v>92</v>
      </c>
      <c r="E1746" s="301">
        <v>386.04761904761915</v>
      </c>
      <c r="F1746" s="299" t="s">
        <v>79</v>
      </c>
    </row>
    <row r="1747" spans="1:6" x14ac:dyDescent="0.3">
      <c r="A1747" s="299" t="s">
        <v>495</v>
      </c>
      <c r="B1747" s="300">
        <v>25</v>
      </c>
      <c r="C1747" s="299" t="s">
        <v>35</v>
      </c>
      <c r="D1747" s="299" t="s">
        <v>92</v>
      </c>
      <c r="E1747" s="301">
        <v>349.76190476190476</v>
      </c>
      <c r="F1747" s="299" t="s">
        <v>78</v>
      </c>
    </row>
    <row r="1748" spans="1:6" x14ac:dyDescent="0.3">
      <c r="A1748" s="299" t="s">
        <v>495</v>
      </c>
      <c r="B1748" s="300">
        <v>25</v>
      </c>
      <c r="C1748" s="299" t="s">
        <v>35</v>
      </c>
      <c r="D1748" s="299" t="s">
        <v>92</v>
      </c>
      <c r="E1748" s="301">
        <v>16.285714285714292</v>
      </c>
      <c r="F1748" s="299" t="s">
        <v>188</v>
      </c>
    </row>
    <row r="1749" spans="1:6" x14ac:dyDescent="0.3">
      <c r="A1749" s="299" t="s">
        <v>495</v>
      </c>
      <c r="B1749" s="300">
        <v>25</v>
      </c>
      <c r="C1749" s="299" t="s">
        <v>35</v>
      </c>
      <c r="D1749" s="299" t="s">
        <v>92</v>
      </c>
      <c r="E1749" s="301">
        <v>5555.1428571428569</v>
      </c>
      <c r="F1749" s="299" t="s">
        <v>77</v>
      </c>
    </row>
    <row r="1750" spans="1:6" x14ac:dyDescent="0.3">
      <c r="A1750" s="299" t="s">
        <v>495</v>
      </c>
      <c r="B1750" s="300">
        <v>25</v>
      </c>
      <c r="C1750" s="299" t="s">
        <v>36</v>
      </c>
      <c r="D1750" s="299" t="s">
        <v>91</v>
      </c>
      <c r="E1750" s="301">
        <v>1275.3333333333337</v>
      </c>
      <c r="F1750" s="299" t="s">
        <v>187</v>
      </c>
    </row>
    <row r="1751" spans="1:6" x14ac:dyDescent="0.3">
      <c r="A1751" s="299" t="s">
        <v>495</v>
      </c>
      <c r="B1751" s="300">
        <v>25</v>
      </c>
      <c r="C1751" s="299" t="s">
        <v>36</v>
      </c>
      <c r="D1751" s="299" t="s">
        <v>91</v>
      </c>
      <c r="E1751" s="301">
        <v>35.571428571428577</v>
      </c>
      <c r="F1751" s="299" t="s">
        <v>79</v>
      </c>
    </row>
    <row r="1752" spans="1:6" x14ac:dyDescent="0.3">
      <c r="A1752" s="299" t="s">
        <v>495</v>
      </c>
      <c r="B1752" s="300">
        <v>25</v>
      </c>
      <c r="C1752" s="299" t="s">
        <v>36</v>
      </c>
      <c r="D1752" s="299" t="s">
        <v>91</v>
      </c>
      <c r="E1752" s="301">
        <v>3939.8095238095243</v>
      </c>
      <c r="F1752" s="299" t="s">
        <v>78</v>
      </c>
    </row>
    <row r="1753" spans="1:6" x14ac:dyDescent="0.3">
      <c r="A1753" s="299" t="s">
        <v>495</v>
      </c>
      <c r="B1753" s="300">
        <v>25</v>
      </c>
      <c r="C1753" s="299" t="s">
        <v>36</v>
      </c>
      <c r="D1753" s="299" t="s">
        <v>91</v>
      </c>
      <c r="E1753" s="301">
        <v>8.0000000000000036</v>
      </c>
      <c r="F1753" s="299" t="s">
        <v>188</v>
      </c>
    </row>
    <row r="1754" spans="1:6" x14ac:dyDescent="0.3">
      <c r="A1754" s="299" t="s">
        <v>495</v>
      </c>
      <c r="B1754" s="300">
        <v>25</v>
      </c>
      <c r="C1754" s="299" t="s">
        <v>36</v>
      </c>
      <c r="D1754" s="299" t="s">
        <v>91</v>
      </c>
      <c r="E1754" s="301">
        <v>12968.952380952382</v>
      </c>
      <c r="F1754" s="299" t="s">
        <v>77</v>
      </c>
    </row>
    <row r="1755" spans="1:6" x14ac:dyDescent="0.3">
      <c r="A1755" s="299" t="s">
        <v>495</v>
      </c>
      <c r="B1755" s="300">
        <v>25</v>
      </c>
      <c r="C1755" s="299" t="s">
        <v>36</v>
      </c>
      <c r="D1755" s="299" t="s">
        <v>92</v>
      </c>
      <c r="E1755" s="301">
        <v>1022.5714285714287</v>
      </c>
      <c r="F1755" s="299" t="s">
        <v>187</v>
      </c>
    </row>
    <row r="1756" spans="1:6" x14ac:dyDescent="0.3">
      <c r="A1756" s="299" t="s">
        <v>495</v>
      </c>
      <c r="B1756" s="300">
        <v>25</v>
      </c>
      <c r="C1756" s="299" t="s">
        <v>36</v>
      </c>
      <c r="D1756" s="299" t="s">
        <v>92</v>
      </c>
      <c r="E1756" s="301">
        <v>8.0000000000000036</v>
      </c>
      <c r="F1756" s="299" t="s">
        <v>79</v>
      </c>
    </row>
    <row r="1757" spans="1:6" x14ac:dyDescent="0.3">
      <c r="A1757" s="299" t="s">
        <v>495</v>
      </c>
      <c r="B1757" s="300">
        <v>25</v>
      </c>
      <c r="C1757" s="299" t="s">
        <v>36</v>
      </c>
      <c r="D1757" s="299" t="s">
        <v>92</v>
      </c>
      <c r="E1757" s="301">
        <v>955.95238095238108</v>
      </c>
      <c r="F1757" s="299" t="s">
        <v>78</v>
      </c>
    </row>
    <row r="1758" spans="1:6" x14ac:dyDescent="0.3">
      <c r="A1758" s="299" t="s">
        <v>495</v>
      </c>
      <c r="B1758" s="300">
        <v>25</v>
      </c>
      <c r="C1758" s="299" t="s">
        <v>36</v>
      </c>
      <c r="D1758" s="299" t="s">
        <v>92</v>
      </c>
      <c r="E1758" s="301">
        <v>9.0000000000000018</v>
      </c>
      <c r="F1758" s="299" t="s">
        <v>188</v>
      </c>
    </row>
    <row r="1759" spans="1:6" x14ac:dyDescent="0.3">
      <c r="A1759" s="299" t="s">
        <v>495</v>
      </c>
      <c r="B1759" s="300">
        <v>25</v>
      </c>
      <c r="C1759" s="299" t="s">
        <v>36</v>
      </c>
      <c r="D1759" s="299" t="s">
        <v>92</v>
      </c>
      <c r="E1759" s="301">
        <v>7224.8571428571422</v>
      </c>
      <c r="F1759" s="299" t="s">
        <v>77</v>
      </c>
    </row>
    <row r="1760" spans="1:6" x14ac:dyDescent="0.3">
      <c r="A1760" s="299" t="s">
        <v>495</v>
      </c>
      <c r="B1760" s="300">
        <v>26</v>
      </c>
      <c r="C1760" s="299" t="s">
        <v>35</v>
      </c>
      <c r="D1760" s="299" t="s">
        <v>91</v>
      </c>
      <c r="E1760" s="301">
        <v>517.76190476190482</v>
      </c>
      <c r="F1760" s="299" t="s">
        <v>187</v>
      </c>
    </row>
    <row r="1761" spans="1:6" x14ac:dyDescent="0.3">
      <c r="A1761" s="299" t="s">
        <v>495</v>
      </c>
      <c r="B1761" s="300">
        <v>26</v>
      </c>
      <c r="C1761" s="299" t="s">
        <v>35</v>
      </c>
      <c r="D1761" s="299" t="s">
        <v>91</v>
      </c>
      <c r="E1761" s="301">
        <v>790</v>
      </c>
      <c r="F1761" s="299" t="s">
        <v>79</v>
      </c>
    </row>
    <row r="1762" spans="1:6" x14ac:dyDescent="0.3">
      <c r="A1762" s="299" t="s">
        <v>495</v>
      </c>
      <c r="B1762" s="300">
        <v>26</v>
      </c>
      <c r="C1762" s="299" t="s">
        <v>35</v>
      </c>
      <c r="D1762" s="299" t="s">
        <v>91</v>
      </c>
      <c r="E1762" s="301">
        <v>359.28571428571428</v>
      </c>
      <c r="F1762" s="299" t="s">
        <v>78</v>
      </c>
    </row>
    <row r="1763" spans="1:6" x14ac:dyDescent="0.3">
      <c r="A1763" s="299" t="s">
        <v>495</v>
      </c>
      <c r="B1763" s="300">
        <v>26</v>
      </c>
      <c r="C1763" s="299" t="s">
        <v>35</v>
      </c>
      <c r="D1763" s="299" t="s">
        <v>91</v>
      </c>
      <c r="E1763" s="301">
        <v>4.0000000000000018</v>
      </c>
      <c r="F1763" s="299" t="s">
        <v>188</v>
      </c>
    </row>
    <row r="1764" spans="1:6" x14ac:dyDescent="0.3">
      <c r="A1764" s="299" t="s">
        <v>495</v>
      </c>
      <c r="B1764" s="300">
        <v>26</v>
      </c>
      <c r="C1764" s="299" t="s">
        <v>35</v>
      </c>
      <c r="D1764" s="299" t="s">
        <v>91</v>
      </c>
      <c r="E1764" s="301">
        <v>3443.9523809523816</v>
      </c>
      <c r="F1764" s="299" t="s">
        <v>77</v>
      </c>
    </row>
    <row r="1765" spans="1:6" x14ac:dyDescent="0.3">
      <c r="A1765" s="299" t="s">
        <v>495</v>
      </c>
      <c r="B1765" s="300">
        <v>26</v>
      </c>
      <c r="C1765" s="299" t="s">
        <v>35</v>
      </c>
      <c r="D1765" s="299" t="s">
        <v>92</v>
      </c>
      <c r="E1765" s="301">
        <v>392.09523809523819</v>
      </c>
      <c r="F1765" s="299" t="s">
        <v>187</v>
      </c>
    </row>
    <row r="1766" spans="1:6" x14ac:dyDescent="0.3">
      <c r="A1766" s="299" t="s">
        <v>495</v>
      </c>
      <c r="B1766" s="300">
        <v>26</v>
      </c>
      <c r="C1766" s="299" t="s">
        <v>35</v>
      </c>
      <c r="D1766" s="299" t="s">
        <v>92</v>
      </c>
      <c r="E1766" s="301">
        <v>519.90476190476193</v>
      </c>
      <c r="F1766" s="299" t="s">
        <v>79</v>
      </c>
    </row>
    <row r="1767" spans="1:6" x14ac:dyDescent="0.3">
      <c r="A1767" s="299" t="s">
        <v>495</v>
      </c>
      <c r="B1767" s="300">
        <v>26</v>
      </c>
      <c r="C1767" s="299" t="s">
        <v>35</v>
      </c>
      <c r="D1767" s="299" t="s">
        <v>92</v>
      </c>
      <c r="E1767" s="301">
        <v>435.19047619047615</v>
      </c>
      <c r="F1767" s="299" t="s">
        <v>78</v>
      </c>
    </row>
    <row r="1768" spans="1:6" x14ac:dyDescent="0.3">
      <c r="A1768" s="299" t="s">
        <v>495</v>
      </c>
      <c r="B1768" s="300">
        <v>26</v>
      </c>
      <c r="C1768" s="299" t="s">
        <v>35</v>
      </c>
      <c r="D1768" s="299" t="s">
        <v>92</v>
      </c>
      <c r="E1768" s="301">
        <v>5.9999999999999982</v>
      </c>
      <c r="F1768" s="299" t="s">
        <v>188</v>
      </c>
    </row>
    <row r="1769" spans="1:6" x14ac:dyDescent="0.3">
      <c r="A1769" s="299" t="s">
        <v>495</v>
      </c>
      <c r="B1769" s="300">
        <v>26</v>
      </c>
      <c r="C1769" s="299" t="s">
        <v>35</v>
      </c>
      <c r="D1769" s="299" t="s">
        <v>92</v>
      </c>
      <c r="E1769" s="301">
        <v>2338.4285714285716</v>
      </c>
      <c r="F1769" s="299" t="s">
        <v>77</v>
      </c>
    </row>
    <row r="1770" spans="1:6" x14ac:dyDescent="0.3">
      <c r="A1770" s="299" t="s">
        <v>495</v>
      </c>
      <c r="B1770" s="300">
        <v>26</v>
      </c>
      <c r="C1770" s="299" t="s">
        <v>36</v>
      </c>
      <c r="D1770" s="299" t="s">
        <v>91</v>
      </c>
      <c r="E1770" s="301">
        <v>759.28571428571445</v>
      </c>
      <c r="F1770" s="299" t="s">
        <v>187</v>
      </c>
    </row>
    <row r="1771" spans="1:6" x14ac:dyDescent="0.3">
      <c r="A1771" s="299" t="s">
        <v>495</v>
      </c>
      <c r="B1771" s="300">
        <v>26</v>
      </c>
      <c r="C1771" s="299" t="s">
        <v>36</v>
      </c>
      <c r="D1771" s="299" t="s">
        <v>91</v>
      </c>
      <c r="E1771" s="301">
        <v>27.809523809523803</v>
      </c>
      <c r="F1771" s="299" t="s">
        <v>79</v>
      </c>
    </row>
    <row r="1772" spans="1:6" x14ac:dyDescent="0.3">
      <c r="A1772" s="299" t="s">
        <v>495</v>
      </c>
      <c r="B1772" s="300">
        <v>26</v>
      </c>
      <c r="C1772" s="299" t="s">
        <v>36</v>
      </c>
      <c r="D1772" s="299" t="s">
        <v>91</v>
      </c>
      <c r="E1772" s="301">
        <v>1030.3333333333335</v>
      </c>
      <c r="F1772" s="299" t="s">
        <v>78</v>
      </c>
    </row>
    <row r="1773" spans="1:6" x14ac:dyDescent="0.3">
      <c r="A1773" s="299" t="s">
        <v>495</v>
      </c>
      <c r="B1773" s="300">
        <v>26</v>
      </c>
      <c r="C1773" s="299" t="s">
        <v>36</v>
      </c>
      <c r="D1773" s="299" t="s">
        <v>91</v>
      </c>
      <c r="E1773" s="301">
        <v>17.000000000000007</v>
      </c>
      <c r="F1773" s="299" t="s">
        <v>188</v>
      </c>
    </row>
    <row r="1774" spans="1:6" x14ac:dyDescent="0.3">
      <c r="A1774" s="299" t="s">
        <v>495</v>
      </c>
      <c r="B1774" s="300">
        <v>26</v>
      </c>
      <c r="C1774" s="299" t="s">
        <v>36</v>
      </c>
      <c r="D1774" s="299" t="s">
        <v>91</v>
      </c>
      <c r="E1774" s="301">
        <v>4947.7142857142844</v>
      </c>
      <c r="F1774" s="299" t="s">
        <v>77</v>
      </c>
    </row>
    <row r="1775" spans="1:6" x14ac:dyDescent="0.3">
      <c r="A1775" s="299" t="s">
        <v>495</v>
      </c>
      <c r="B1775" s="300">
        <v>26</v>
      </c>
      <c r="C1775" s="299" t="s">
        <v>36</v>
      </c>
      <c r="D1775" s="299" t="s">
        <v>92</v>
      </c>
      <c r="E1775" s="301">
        <v>742.90476190476204</v>
      </c>
      <c r="F1775" s="299" t="s">
        <v>187</v>
      </c>
    </row>
    <row r="1776" spans="1:6" x14ac:dyDescent="0.3">
      <c r="A1776" s="299" t="s">
        <v>495</v>
      </c>
      <c r="B1776" s="300">
        <v>26</v>
      </c>
      <c r="C1776" s="299" t="s">
        <v>36</v>
      </c>
      <c r="D1776" s="299" t="s">
        <v>92</v>
      </c>
      <c r="E1776" s="301">
        <v>6.9999999999999973</v>
      </c>
      <c r="F1776" s="299" t="s">
        <v>79</v>
      </c>
    </row>
    <row r="1777" spans="1:6" x14ac:dyDescent="0.3">
      <c r="A1777" s="299" t="s">
        <v>495</v>
      </c>
      <c r="B1777" s="300">
        <v>26</v>
      </c>
      <c r="C1777" s="299" t="s">
        <v>36</v>
      </c>
      <c r="D1777" s="299" t="s">
        <v>92</v>
      </c>
      <c r="E1777" s="301">
        <v>570.28571428571433</v>
      </c>
      <c r="F1777" s="299" t="s">
        <v>78</v>
      </c>
    </row>
    <row r="1778" spans="1:6" x14ac:dyDescent="0.3">
      <c r="A1778" s="299" t="s">
        <v>495</v>
      </c>
      <c r="B1778" s="300">
        <v>26</v>
      </c>
      <c r="C1778" s="299" t="s">
        <v>36</v>
      </c>
      <c r="D1778" s="299" t="s">
        <v>92</v>
      </c>
      <c r="E1778" s="301">
        <v>9.9047619047619051</v>
      </c>
      <c r="F1778" s="299" t="s">
        <v>188</v>
      </c>
    </row>
    <row r="1779" spans="1:6" x14ac:dyDescent="0.3">
      <c r="A1779" s="299" t="s">
        <v>495</v>
      </c>
      <c r="B1779" s="300">
        <v>26</v>
      </c>
      <c r="C1779" s="299" t="s">
        <v>36</v>
      </c>
      <c r="D1779" s="299" t="s">
        <v>92</v>
      </c>
      <c r="E1779" s="301">
        <v>2711.7142857142853</v>
      </c>
      <c r="F1779" s="299" t="s">
        <v>77</v>
      </c>
    </row>
    <row r="1780" spans="1:6" x14ac:dyDescent="0.3">
      <c r="A1780" s="299" t="s">
        <v>495</v>
      </c>
      <c r="B1780" s="300">
        <v>27</v>
      </c>
      <c r="C1780" s="299" t="s">
        <v>35</v>
      </c>
      <c r="D1780" s="299" t="s">
        <v>91</v>
      </c>
      <c r="E1780" s="301">
        <v>322.04761904761898</v>
      </c>
      <c r="F1780" s="299" t="s">
        <v>187</v>
      </c>
    </row>
    <row r="1781" spans="1:6" x14ac:dyDescent="0.3">
      <c r="A1781" s="299" t="s">
        <v>495</v>
      </c>
      <c r="B1781" s="300">
        <v>27</v>
      </c>
      <c r="C1781" s="299" t="s">
        <v>35</v>
      </c>
      <c r="D1781" s="299" t="s">
        <v>91</v>
      </c>
      <c r="E1781" s="301">
        <v>4.0000000000000018</v>
      </c>
      <c r="F1781" s="299" t="s">
        <v>80</v>
      </c>
    </row>
    <row r="1782" spans="1:6" x14ac:dyDescent="0.3">
      <c r="A1782" s="299" t="s">
        <v>495</v>
      </c>
      <c r="B1782" s="300">
        <v>27</v>
      </c>
      <c r="C1782" s="299" t="s">
        <v>35</v>
      </c>
      <c r="D1782" s="299" t="s">
        <v>91</v>
      </c>
      <c r="E1782" s="301">
        <v>513.52380952380963</v>
      </c>
      <c r="F1782" s="299" t="s">
        <v>79</v>
      </c>
    </row>
    <row r="1783" spans="1:6" x14ac:dyDescent="0.3">
      <c r="A1783" s="299" t="s">
        <v>495</v>
      </c>
      <c r="B1783" s="300">
        <v>27</v>
      </c>
      <c r="C1783" s="299" t="s">
        <v>35</v>
      </c>
      <c r="D1783" s="299" t="s">
        <v>91</v>
      </c>
      <c r="E1783" s="301">
        <v>70.666666666666657</v>
      </c>
      <c r="F1783" s="299" t="s">
        <v>78</v>
      </c>
    </row>
    <row r="1784" spans="1:6" x14ac:dyDescent="0.3">
      <c r="A1784" s="299" t="s">
        <v>495</v>
      </c>
      <c r="B1784" s="300">
        <v>27</v>
      </c>
      <c r="C1784" s="299" t="s">
        <v>35</v>
      </c>
      <c r="D1784" s="299" t="s">
        <v>91</v>
      </c>
      <c r="E1784" s="301">
        <v>13.761904761904757</v>
      </c>
      <c r="F1784" s="299" t="s">
        <v>188</v>
      </c>
    </row>
    <row r="1785" spans="1:6" x14ac:dyDescent="0.3">
      <c r="A1785" s="299" t="s">
        <v>495</v>
      </c>
      <c r="B1785" s="300">
        <v>27</v>
      </c>
      <c r="C1785" s="299" t="s">
        <v>35</v>
      </c>
      <c r="D1785" s="299" t="s">
        <v>91</v>
      </c>
      <c r="E1785" s="301">
        <v>1915.1428571428567</v>
      </c>
      <c r="F1785" s="299" t="s">
        <v>77</v>
      </c>
    </row>
    <row r="1786" spans="1:6" x14ac:dyDescent="0.3">
      <c r="A1786" s="299" t="s">
        <v>495</v>
      </c>
      <c r="B1786" s="300">
        <v>27</v>
      </c>
      <c r="C1786" s="299" t="s">
        <v>35</v>
      </c>
      <c r="D1786" s="299" t="s">
        <v>92</v>
      </c>
      <c r="E1786" s="301">
        <v>132.00000000000003</v>
      </c>
      <c r="F1786" s="299" t="s">
        <v>187</v>
      </c>
    </row>
    <row r="1787" spans="1:6" x14ac:dyDescent="0.3">
      <c r="A1787" s="299" t="s">
        <v>495</v>
      </c>
      <c r="B1787" s="300">
        <v>27</v>
      </c>
      <c r="C1787" s="299" t="s">
        <v>35</v>
      </c>
      <c r="D1787" s="299" t="s">
        <v>92</v>
      </c>
      <c r="E1787" s="301">
        <v>0.66666666666666674</v>
      </c>
      <c r="F1787" s="299" t="s">
        <v>80</v>
      </c>
    </row>
    <row r="1788" spans="1:6" x14ac:dyDescent="0.3">
      <c r="A1788" s="299" t="s">
        <v>495</v>
      </c>
      <c r="B1788" s="300">
        <v>27</v>
      </c>
      <c r="C1788" s="299" t="s">
        <v>35</v>
      </c>
      <c r="D1788" s="299" t="s">
        <v>92</v>
      </c>
      <c r="E1788" s="301">
        <v>76.000000000000014</v>
      </c>
      <c r="F1788" s="299" t="s">
        <v>79</v>
      </c>
    </row>
    <row r="1789" spans="1:6" x14ac:dyDescent="0.3">
      <c r="A1789" s="299" t="s">
        <v>495</v>
      </c>
      <c r="B1789" s="300">
        <v>27</v>
      </c>
      <c r="C1789" s="299" t="s">
        <v>35</v>
      </c>
      <c r="D1789" s="299" t="s">
        <v>92</v>
      </c>
      <c r="E1789" s="301">
        <v>26.476190476190467</v>
      </c>
      <c r="F1789" s="299" t="s">
        <v>78</v>
      </c>
    </row>
    <row r="1790" spans="1:6" x14ac:dyDescent="0.3">
      <c r="A1790" s="299" t="s">
        <v>495</v>
      </c>
      <c r="B1790" s="300">
        <v>27</v>
      </c>
      <c r="C1790" s="299" t="s">
        <v>35</v>
      </c>
      <c r="D1790" s="299" t="s">
        <v>92</v>
      </c>
      <c r="E1790" s="301">
        <v>8.0000000000000036</v>
      </c>
      <c r="F1790" s="299" t="s">
        <v>188</v>
      </c>
    </row>
    <row r="1791" spans="1:6" x14ac:dyDescent="0.3">
      <c r="A1791" s="299" t="s">
        <v>495</v>
      </c>
      <c r="B1791" s="300">
        <v>27</v>
      </c>
      <c r="C1791" s="299" t="s">
        <v>35</v>
      </c>
      <c r="D1791" s="299" t="s">
        <v>92</v>
      </c>
      <c r="E1791" s="301">
        <v>610.95238095238085</v>
      </c>
      <c r="F1791" s="299" t="s">
        <v>77</v>
      </c>
    </row>
    <row r="1792" spans="1:6" x14ac:dyDescent="0.3">
      <c r="A1792" s="299" t="s">
        <v>495</v>
      </c>
      <c r="B1792" s="300">
        <v>27</v>
      </c>
      <c r="C1792" s="299" t="s">
        <v>36</v>
      </c>
      <c r="D1792" s="299" t="s">
        <v>91</v>
      </c>
      <c r="E1792" s="301">
        <v>400.42857142857133</v>
      </c>
      <c r="F1792" s="299" t="s">
        <v>187</v>
      </c>
    </row>
    <row r="1793" spans="1:6" x14ac:dyDescent="0.3">
      <c r="A1793" s="299" t="s">
        <v>495</v>
      </c>
      <c r="B1793" s="300">
        <v>27</v>
      </c>
      <c r="C1793" s="299" t="s">
        <v>36</v>
      </c>
      <c r="D1793" s="299" t="s">
        <v>91</v>
      </c>
      <c r="E1793" s="301">
        <v>469.38095238095252</v>
      </c>
      <c r="F1793" s="299" t="s">
        <v>80</v>
      </c>
    </row>
    <row r="1794" spans="1:6" x14ac:dyDescent="0.3">
      <c r="A1794" s="299" t="s">
        <v>495</v>
      </c>
      <c r="B1794" s="300">
        <v>27</v>
      </c>
      <c r="C1794" s="299" t="s">
        <v>36</v>
      </c>
      <c r="D1794" s="299" t="s">
        <v>91</v>
      </c>
      <c r="E1794" s="301">
        <v>23.571428571428566</v>
      </c>
      <c r="F1794" s="299" t="s">
        <v>79</v>
      </c>
    </row>
    <row r="1795" spans="1:6" x14ac:dyDescent="0.3">
      <c r="A1795" s="299" t="s">
        <v>495</v>
      </c>
      <c r="B1795" s="300">
        <v>27</v>
      </c>
      <c r="C1795" s="299" t="s">
        <v>36</v>
      </c>
      <c r="D1795" s="299" t="s">
        <v>91</v>
      </c>
      <c r="E1795" s="301">
        <v>534.66666666666663</v>
      </c>
      <c r="F1795" s="299" t="s">
        <v>78</v>
      </c>
    </row>
    <row r="1796" spans="1:6" x14ac:dyDescent="0.3">
      <c r="A1796" s="299" t="s">
        <v>495</v>
      </c>
      <c r="B1796" s="300">
        <v>27</v>
      </c>
      <c r="C1796" s="299" t="s">
        <v>36</v>
      </c>
      <c r="D1796" s="299" t="s">
        <v>91</v>
      </c>
      <c r="E1796" s="301">
        <v>2.0000000000000009</v>
      </c>
      <c r="F1796" s="299" t="s">
        <v>188</v>
      </c>
    </row>
    <row r="1797" spans="1:6" x14ac:dyDescent="0.3">
      <c r="A1797" s="299" t="s">
        <v>495</v>
      </c>
      <c r="B1797" s="300">
        <v>27</v>
      </c>
      <c r="C1797" s="299" t="s">
        <v>36</v>
      </c>
      <c r="D1797" s="299" t="s">
        <v>91</v>
      </c>
      <c r="E1797" s="301">
        <v>2165.6666666666665</v>
      </c>
      <c r="F1797" s="299" t="s">
        <v>77</v>
      </c>
    </row>
    <row r="1798" spans="1:6" x14ac:dyDescent="0.3">
      <c r="A1798" s="299" t="s">
        <v>495</v>
      </c>
      <c r="B1798" s="300">
        <v>27</v>
      </c>
      <c r="C1798" s="299" t="s">
        <v>36</v>
      </c>
      <c r="D1798" s="299" t="s">
        <v>92</v>
      </c>
      <c r="E1798" s="301">
        <v>294.76190476190476</v>
      </c>
      <c r="F1798" s="299" t="s">
        <v>187</v>
      </c>
    </row>
    <row r="1799" spans="1:6" x14ac:dyDescent="0.3">
      <c r="A1799" s="299" t="s">
        <v>495</v>
      </c>
      <c r="B1799" s="300">
        <v>27</v>
      </c>
      <c r="C1799" s="299" t="s">
        <v>36</v>
      </c>
      <c r="D1799" s="299" t="s">
        <v>92</v>
      </c>
      <c r="E1799" s="301">
        <v>70.000000000000014</v>
      </c>
      <c r="F1799" s="299" t="s">
        <v>80</v>
      </c>
    </row>
    <row r="1800" spans="1:6" x14ac:dyDescent="0.3">
      <c r="A1800" s="299" t="s">
        <v>495</v>
      </c>
      <c r="B1800" s="300">
        <v>27</v>
      </c>
      <c r="C1800" s="299" t="s">
        <v>36</v>
      </c>
      <c r="D1800" s="299" t="s">
        <v>92</v>
      </c>
      <c r="E1800" s="301">
        <v>2.0476190476190483</v>
      </c>
      <c r="F1800" s="299" t="s">
        <v>79</v>
      </c>
    </row>
    <row r="1801" spans="1:6" x14ac:dyDescent="0.3">
      <c r="A1801" s="299" t="s">
        <v>495</v>
      </c>
      <c r="B1801" s="300">
        <v>27</v>
      </c>
      <c r="C1801" s="299" t="s">
        <v>36</v>
      </c>
      <c r="D1801" s="299" t="s">
        <v>92</v>
      </c>
      <c r="E1801" s="301">
        <v>100.14285714285714</v>
      </c>
      <c r="F1801" s="299" t="s">
        <v>78</v>
      </c>
    </row>
    <row r="1802" spans="1:6" x14ac:dyDescent="0.3">
      <c r="A1802" s="299" t="s">
        <v>495</v>
      </c>
      <c r="B1802" s="300">
        <v>27</v>
      </c>
      <c r="C1802" s="299" t="s">
        <v>36</v>
      </c>
      <c r="D1802" s="299" t="s">
        <v>92</v>
      </c>
      <c r="E1802" s="301">
        <v>5</v>
      </c>
      <c r="F1802" s="299" t="s">
        <v>188</v>
      </c>
    </row>
    <row r="1803" spans="1:6" x14ac:dyDescent="0.3">
      <c r="A1803" s="299" t="s">
        <v>495</v>
      </c>
      <c r="B1803" s="300">
        <v>27</v>
      </c>
      <c r="C1803" s="299" t="s">
        <v>36</v>
      </c>
      <c r="D1803" s="299" t="s">
        <v>92</v>
      </c>
      <c r="E1803" s="301">
        <v>969.5238095238094</v>
      </c>
      <c r="F1803" s="299" t="s">
        <v>77</v>
      </c>
    </row>
    <row r="1804" spans="1:6" x14ac:dyDescent="0.3">
      <c r="A1804" s="299" t="s">
        <v>495</v>
      </c>
      <c r="B1804" s="300">
        <v>28</v>
      </c>
      <c r="C1804" s="299" t="s">
        <v>35</v>
      </c>
      <c r="D1804" s="299" t="s">
        <v>91</v>
      </c>
      <c r="E1804" s="301">
        <v>17889.285714285714</v>
      </c>
      <c r="F1804" s="299" t="s">
        <v>187</v>
      </c>
    </row>
    <row r="1805" spans="1:6" x14ac:dyDescent="0.3">
      <c r="A1805" s="299" t="s">
        <v>495</v>
      </c>
      <c r="B1805" s="300">
        <v>28</v>
      </c>
      <c r="C1805" s="299" t="s">
        <v>35</v>
      </c>
      <c r="D1805" s="299" t="s">
        <v>91</v>
      </c>
      <c r="E1805" s="301">
        <v>2.0952380952380958</v>
      </c>
      <c r="F1805" s="299" t="s">
        <v>80</v>
      </c>
    </row>
    <row r="1806" spans="1:6" x14ac:dyDescent="0.3">
      <c r="A1806" s="299" t="s">
        <v>495</v>
      </c>
      <c r="B1806" s="300">
        <v>28</v>
      </c>
      <c r="C1806" s="299" t="s">
        <v>35</v>
      </c>
      <c r="D1806" s="299" t="s">
        <v>91</v>
      </c>
      <c r="E1806" s="301">
        <v>43124.666666666664</v>
      </c>
      <c r="F1806" s="299" t="s">
        <v>79</v>
      </c>
    </row>
    <row r="1807" spans="1:6" x14ac:dyDescent="0.3">
      <c r="A1807" s="299" t="s">
        <v>495</v>
      </c>
      <c r="B1807" s="300">
        <v>28</v>
      </c>
      <c r="C1807" s="299" t="s">
        <v>35</v>
      </c>
      <c r="D1807" s="299" t="s">
        <v>91</v>
      </c>
      <c r="E1807" s="301">
        <v>88.000000000000014</v>
      </c>
      <c r="F1807" s="299" t="s">
        <v>78</v>
      </c>
    </row>
    <row r="1808" spans="1:6" x14ac:dyDescent="0.3">
      <c r="A1808" s="299" t="s">
        <v>495</v>
      </c>
      <c r="B1808" s="300">
        <v>28</v>
      </c>
      <c r="C1808" s="299" t="s">
        <v>35</v>
      </c>
      <c r="D1808" s="299" t="s">
        <v>91</v>
      </c>
      <c r="E1808" s="301">
        <v>5</v>
      </c>
      <c r="F1808" s="299" t="s">
        <v>188</v>
      </c>
    </row>
    <row r="1809" spans="1:6" x14ac:dyDescent="0.3">
      <c r="A1809" s="299" t="s">
        <v>495</v>
      </c>
      <c r="B1809" s="300">
        <v>28</v>
      </c>
      <c r="C1809" s="299" t="s">
        <v>35</v>
      </c>
      <c r="D1809" s="299" t="s">
        <v>91</v>
      </c>
      <c r="E1809" s="301">
        <v>125250.14285714287</v>
      </c>
      <c r="F1809" s="299" t="s">
        <v>77</v>
      </c>
    </row>
    <row r="1810" spans="1:6" x14ac:dyDescent="0.3">
      <c r="A1810" s="299" t="s">
        <v>495</v>
      </c>
      <c r="B1810" s="300">
        <v>28</v>
      </c>
      <c r="C1810" s="299" t="s">
        <v>35</v>
      </c>
      <c r="D1810" s="299" t="s">
        <v>92</v>
      </c>
      <c r="E1810" s="301">
        <v>8387.4761904761908</v>
      </c>
      <c r="F1810" s="299" t="s">
        <v>187</v>
      </c>
    </row>
    <row r="1811" spans="1:6" x14ac:dyDescent="0.3">
      <c r="A1811" s="299" t="s">
        <v>495</v>
      </c>
      <c r="B1811" s="300">
        <v>28</v>
      </c>
      <c r="C1811" s="299" t="s">
        <v>35</v>
      </c>
      <c r="D1811" s="299" t="s">
        <v>92</v>
      </c>
      <c r="E1811" s="301">
        <v>11.142857142857142</v>
      </c>
      <c r="F1811" s="299" t="s">
        <v>80</v>
      </c>
    </row>
    <row r="1812" spans="1:6" x14ac:dyDescent="0.3">
      <c r="A1812" s="299" t="s">
        <v>495</v>
      </c>
      <c r="B1812" s="300">
        <v>28</v>
      </c>
      <c r="C1812" s="299" t="s">
        <v>35</v>
      </c>
      <c r="D1812" s="299" t="s">
        <v>92</v>
      </c>
      <c r="E1812" s="301">
        <v>13844.142857142859</v>
      </c>
      <c r="F1812" s="299" t="s">
        <v>79</v>
      </c>
    </row>
    <row r="1813" spans="1:6" x14ac:dyDescent="0.3">
      <c r="A1813" s="299" t="s">
        <v>495</v>
      </c>
      <c r="B1813" s="300">
        <v>28</v>
      </c>
      <c r="C1813" s="299" t="s">
        <v>35</v>
      </c>
      <c r="D1813" s="299" t="s">
        <v>92</v>
      </c>
      <c r="E1813" s="301">
        <v>62.80952380952381</v>
      </c>
      <c r="F1813" s="299" t="s">
        <v>78</v>
      </c>
    </row>
    <row r="1814" spans="1:6" x14ac:dyDescent="0.3">
      <c r="A1814" s="299" t="s">
        <v>495</v>
      </c>
      <c r="B1814" s="300">
        <v>28</v>
      </c>
      <c r="C1814" s="299" t="s">
        <v>35</v>
      </c>
      <c r="D1814" s="299" t="s">
        <v>92</v>
      </c>
      <c r="E1814" s="301">
        <v>6.9999999999999973</v>
      </c>
      <c r="F1814" s="299" t="s">
        <v>188</v>
      </c>
    </row>
    <row r="1815" spans="1:6" x14ac:dyDescent="0.3">
      <c r="A1815" s="299" t="s">
        <v>495</v>
      </c>
      <c r="B1815" s="300">
        <v>28</v>
      </c>
      <c r="C1815" s="299" t="s">
        <v>35</v>
      </c>
      <c r="D1815" s="299" t="s">
        <v>92</v>
      </c>
      <c r="E1815" s="301">
        <v>66306.666666666657</v>
      </c>
      <c r="F1815" s="299" t="s">
        <v>77</v>
      </c>
    </row>
    <row r="1816" spans="1:6" x14ac:dyDescent="0.3">
      <c r="A1816" s="299" t="s">
        <v>495</v>
      </c>
      <c r="B1816" s="300">
        <v>28</v>
      </c>
      <c r="C1816" s="299" t="s">
        <v>89</v>
      </c>
      <c r="D1816" s="299" t="s">
        <v>91</v>
      </c>
      <c r="E1816" s="301">
        <v>7.3333333333333321</v>
      </c>
      <c r="F1816" s="299" t="s">
        <v>79</v>
      </c>
    </row>
    <row r="1817" spans="1:6" x14ac:dyDescent="0.3">
      <c r="A1817" s="299" t="s">
        <v>495</v>
      </c>
      <c r="B1817" s="300">
        <v>28</v>
      </c>
      <c r="C1817" s="299" t="s">
        <v>36</v>
      </c>
      <c r="D1817" s="299" t="s">
        <v>91</v>
      </c>
      <c r="E1817" s="301">
        <v>28322.285714285706</v>
      </c>
      <c r="F1817" s="299" t="s">
        <v>187</v>
      </c>
    </row>
    <row r="1818" spans="1:6" x14ac:dyDescent="0.3">
      <c r="A1818" s="299" t="s">
        <v>495</v>
      </c>
      <c r="B1818" s="300">
        <v>28</v>
      </c>
      <c r="C1818" s="299" t="s">
        <v>36</v>
      </c>
      <c r="D1818" s="299" t="s">
        <v>91</v>
      </c>
      <c r="E1818" s="301">
        <v>22.999999999999996</v>
      </c>
      <c r="F1818" s="299" t="s">
        <v>80</v>
      </c>
    </row>
    <row r="1819" spans="1:6" x14ac:dyDescent="0.3">
      <c r="A1819" s="299" t="s">
        <v>495</v>
      </c>
      <c r="B1819" s="300">
        <v>28</v>
      </c>
      <c r="C1819" s="299" t="s">
        <v>36</v>
      </c>
      <c r="D1819" s="299" t="s">
        <v>91</v>
      </c>
      <c r="E1819" s="301">
        <v>2316.6666666666665</v>
      </c>
      <c r="F1819" s="299" t="s">
        <v>79</v>
      </c>
    </row>
    <row r="1820" spans="1:6" x14ac:dyDescent="0.3">
      <c r="A1820" s="299" t="s">
        <v>495</v>
      </c>
      <c r="B1820" s="300">
        <v>28</v>
      </c>
      <c r="C1820" s="299" t="s">
        <v>36</v>
      </c>
      <c r="D1820" s="299" t="s">
        <v>91</v>
      </c>
      <c r="E1820" s="301">
        <v>713.61904761904771</v>
      </c>
      <c r="F1820" s="299" t="s">
        <v>78</v>
      </c>
    </row>
    <row r="1821" spans="1:6" x14ac:dyDescent="0.3">
      <c r="A1821" s="299" t="s">
        <v>495</v>
      </c>
      <c r="B1821" s="300">
        <v>28</v>
      </c>
      <c r="C1821" s="299" t="s">
        <v>36</v>
      </c>
      <c r="D1821" s="299" t="s">
        <v>91</v>
      </c>
      <c r="E1821" s="301">
        <v>4.0476190476190492</v>
      </c>
      <c r="F1821" s="299" t="s">
        <v>188</v>
      </c>
    </row>
    <row r="1822" spans="1:6" x14ac:dyDescent="0.3">
      <c r="A1822" s="299" t="s">
        <v>495</v>
      </c>
      <c r="B1822" s="300">
        <v>28</v>
      </c>
      <c r="C1822" s="299" t="s">
        <v>36</v>
      </c>
      <c r="D1822" s="299" t="s">
        <v>91</v>
      </c>
      <c r="E1822" s="301">
        <v>163395.57142857145</v>
      </c>
      <c r="F1822" s="299" t="s">
        <v>77</v>
      </c>
    </row>
    <row r="1823" spans="1:6" x14ac:dyDescent="0.3">
      <c r="A1823" s="299" t="s">
        <v>495</v>
      </c>
      <c r="B1823" s="300">
        <v>28</v>
      </c>
      <c r="C1823" s="299" t="s">
        <v>36</v>
      </c>
      <c r="D1823" s="299" t="s">
        <v>92</v>
      </c>
      <c r="E1823" s="301">
        <v>17522.476190476191</v>
      </c>
      <c r="F1823" s="299" t="s">
        <v>187</v>
      </c>
    </row>
    <row r="1824" spans="1:6" x14ac:dyDescent="0.3">
      <c r="A1824" s="299" t="s">
        <v>495</v>
      </c>
      <c r="B1824" s="300">
        <v>28</v>
      </c>
      <c r="C1824" s="299" t="s">
        <v>36</v>
      </c>
      <c r="D1824" s="299" t="s">
        <v>92</v>
      </c>
      <c r="E1824" s="301">
        <v>32.809523809523817</v>
      </c>
      <c r="F1824" s="299" t="s">
        <v>80</v>
      </c>
    </row>
    <row r="1825" spans="1:6" x14ac:dyDescent="0.3">
      <c r="A1825" s="299" t="s">
        <v>495</v>
      </c>
      <c r="B1825" s="300">
        <v>28</v>
      </c>
      <c r="C1825" s="299" t="s">
        <v>36</v>
      </c>
      <c r="D1825" s="299" t="s">
        <v>92</v>
      </c>
      <c r="E1825" s="301">
        <v>310.33333333333326</v>
      </c>
      <c r="F1825" s="299" t="s">
        <v>79</v>
      </c>
    </row>
    <row r="1826" spans="1:6" x14ac:dyDescent="0.3">
      <c r="A1826" s="299" t="s">
        <v>495</v>
      </c>
      <c r="B1826" s="300">
        <v>28</v>
      </c>
      <c r="C1826" s="299" t="s">
        <v>36</v>
      </c>
      <c r="D1826" s="299" t="s">
        <v>92</v>
      </c>
      <c r="E1826" s="301">
        <v>203.76190476190476</v>
      </c>
      <c r="F1826" s="299" t="s">
        <v>78</v>
      </c>
    </row>
    <row r="1827" spans="1:6" x14ac:dyDescent="0.3">
      <c r="A1827" s="299" t="s">
        <v>495</v>
      </c>
      <c r="B1827" s="300">
        <v>28</v>
      </c>
      <c r="C1827" s="299" t="s">
        <v>36</v>
      </c>
      <c r="D1827" s="299" t="s">
        <v>92</v>
      </c>
      <c r="E1827" s="301">
        <v>2.9999999999999991</v>
      </c>
      <c r="F1827" s="299" t="s">
        <v>188</v>
      </c>
    </row>
    <row r="1828" spans="1:6" x14ac:dyDescent="0.3">
      <c r="A1828" s="299" t="s">
        <v>495</v>
      </c>
      <c r="B1828" s="300">
        <v>28</v>
      </c>
      <c r="C1828" s="299" t="s">
        <v>36</v>
      </c>
      <c r="D1828" s="299" t="s">
        <v>92</v>
      </c>
      <c r="E1828" s="301">
        <v>75659.523809523816</v>
      </c>
      <c r="F1828" s="299" t="s">
        <v>77</v>
      </c>
    </row>
    <row r="1829" spans="1:6" x14ac:dyDescent="0.3">
      <c r="A1829" s="299" t="s">
        <v>495</v>
      </c>
      <c r="B1829" s="300">
        <v>29</v>
      </c>
      <c r="C1829" s="299" t="s">
        <v>35</v>
      </c>
      <c r="D1829" s="299" t="s">
        <v>91</v>
      </c>
      <c r="E1829" s="301">
        <v>6970.2857142857138</v>
      </c>
      <c r="F1829" s="299" t="s">
        <v>187</v>
      </c>
    </row>
    <row r="1830" spans="1:6" x14ac:dyDescent="0.3">
      <c r="A1830" s="299" t="s">
        <v>495</v>
      </c>
      <c r="B1830" s="300">
        <v>29</v>
      </c>
      <c r="C1830" s="299" t="s">
        <v>35</v>
      </c>
      <c r="D1830" s="299" t="s">
        <v>91</v>
      </c>
      <c r="E1830" s="301">
        <v>2.6190476190476186</v>
      </c>
      <c r="F1830" s="299" t="s">
        <v>80</v>
      </c>
    </row>
    <row r="1831" spans="1:6" x14ac:dyDescent="0.3">
      <c r="A1831" s="299" t="s">
        <v>495</v>
      </c>
      <c r="B1831" s="300">
        <v>29</v>
      </c>
      <c r="C1831" s="299" t="s">
        <v>35</v>
      </c>
      <c r="D1831" s="299" t="s">
        <v>91</v>
      </c>
      <c r="E1831" s="301">
        <v>4512.5714285714284</v>
      </c>
      <c r="F1831" s="299" t="s">
        <v>79</v>
      </c>
    </row>
    <row r="1832" spans="1:6" x14ac:dyDescent="0.3">
      <c r="A1832" s="299" t="s">
        <v>495</v>
      </c>
      <c r="B1832" s="300">
        <v>29</v>
      </c>
      <c r="C1832" s="299" t="s">
        <v>35</v>
      </c>
      <c r="D1832" s="299" t="s">
        <v>91</v>
      </c>
      <c r="E1832" s="301">
        <v>235.38095238095235</v>
      </c>
      <c r="F1832" s="299" t="s">
        <v>78</v>
      </c>
    </row>
    <row r="1833" spans="1:6" x14ac:dyDescent="0.3">
      <c r="A1833" s="299" t="s">
        <v>495</v>
      </c>
      <c r="B1833" s="300">
        <v>29</v>
      </c>
      <c r="C1833" s="299" t="s">
        <v>35</v>
      </c>
      <c r="D1833" s="299" t="s">
        <v>91</v>
      </c>
      <c r="E1833" s="301">
        <v>16.000000000000007</v>
      </c>
      <c r="F1833" s="299" t="s">
        <v>188</v>
      </c>
    </row>
    <row r="1834" spans="1:6" x14ac:dyDescent="0.3">
      <c r="A1834" s="299" t="s">
        <v>495</v>
      </c>
      <c r="B1834" s="300">
        <v>29</v>
      </c>
      <c r="C1834" s="299" t="s">
        <v>35</v>
      </c>
      <c r="D1834" s="299" t="s">
        <v>91</v>
      </c>
      <c r="E1834" s="301">
        <v>17827.142857142855</v>
      </c>
      <c r="F1834" s="299" t="s">
        <v>77</v>
      </c>
    </row>
    <row r="1835" spans="1:6" x14ac:dyDescent="0.3">
      <c r="A1835" s="299" t="s">
        <v>495</v>
      </c>
      <c r="B1835" s="300">
        <v>29</v>
      </c>
      <c r="C1835" s="299" t="s">
        <v>35</v>
      </c>
      <c r="D1835" s="299" t="s">
        <v>92</v>
      </c>
      <c r="E1835" s="301">
        <v>5824.9523809523816</v>
      </c>
      <c r="F1835" s="299" t="s">
        <v>187</v>
      </c>
    </row>
    <row r="1836" spans="1:6" x14ac:dyDescent="0.3">
      <c r="A1836" s="299" t="s">
        <v>495</v>
      </c>
      <c r="B1836" s="300">
        <v>29</v>
      </c>
      <c r="C1836" s="299" t="s">
        <v>35</v>
      </c>
      <c r="D1836" s="299" t="s">
        <v>92</v>
      </c>
      <c r="E1836" s="301">
        <v>4.8571428571428577</v>
      </c>
      <c r="F1836" s="299" t="s">
        <v>80</v>
      </c>
    </row>
    <row r="1837" spans="1:6" x14ac:dyDescent="0.3">
      <c r="A1837" s="299" t="s">
        <v>495</v>
      </c>
      <c r="B1837" s="300">
        <v>29</v>
      </c>
      <c r="C1837" s="299" t="s">
        <v>35</v>
      </c>
      <c r="D1837" s="299" t="s">
        <v>92</v>
      </c>
      <c r="E1837" s="301">
        <v>425.33333333333331</v>
      </c>
      <c r="F1837" s="299" t="s">
        <v>79</v>
      </c>
    </row>
    <row r="1838" spans="1:6" x14ac:dyDescent="0.3">
      <c r="A1838" s="299" t="s">
        <v>495</v>
      </c>
      <c r="B1838" s="300">
        <v>29</v>
      </c>
      <c r="C1838" s="299" t="s">
        <v>35</v>
      </c>
      <c r="D1838" s="299" t="s">
        <v>92</v>
      </c>
      <c r="E1838" s="301">
        <v>178.14285714285714</v>
      </c>
      <c r="F1838" s="299" t="s">
        <v>78</v>
      </c>
    </row>
    <row r="1839" spans="1:6" x14ac:dyDescent="0.3">
      <c r="A1839" s="299" t="s">
        <v>495</v>
      </c>
      <c r="B1839" s="300">
        <v>29</v>
      </c>
      <c r="C1839" s="299" t="s">
        <v>35</v>
      </c>
      <c r="D1839" s="299" t="s">
        <v>92</v>
      </c>
      <c r="E1839" s="301">
        <v>11</v>
      </c>
      <c r="F1839" s="299" t="s">
        <v>188</v>
      </c>
    </row>
    <row r="1840" spans="1:6" x14ac:dyDescent="0.3">
      <c r="A1840" s="299" t="s">
        <v>495</v>
      </c>
      <c r="B1840" s="300">
        <v>29</v>
      </c>
      <c r="C1840" s="299" t="s">
        <v>35</v>
      </c>
      <c r="D1840" s="299" t="s">
        <v>92</v>
      </c>
      <c r="E1840" s="301">
        <v>10907.761904761905</v>
      </c>
      <c r="F1840" s="299" t="s">
        <v>77</v>
      </c>
    </row>
    <row r="1841" spans="1:6" x14ac:dyDescent="0.3">
      <c r="A1841" s="299" t="s">
        <v>495</v>
      </c>
      <c r="B1841" s="300">
        <v>29</v>
      </c>
      <c r="C1841" s="299" t="s">
        <v>36</v>
      </c>
      <c r="D1841" s="299" t="s">
        <v>91</v>
      </c>
      <c r="E1841" s="301">
        <v>9683.7142857142881</v>
      </c>
      <c r="F1841" s="299" t="s">
        <v>187</v>
      </c>
    </row>
    <row r="1842" spans="1:6" x14ac:dyDescent="0.3">
      <c r="A1842" s="299" t="s">
        <v>495</v>
      </c>
      <c r="B1842" s="300">
        <v>29</v>
      </c>
      <c r="C1842" s="299" t="s">
        <v>36</v>
      </c>
      <c r="D1842" s="299" t="s">
        <v>91</v>
      </c>
      <c r="E1842" s="301">
        <v>5</v>
      </c>
      <c r="F1842" s="299" t="s">
        <v>81</v>
      </c>
    </row>
    <row r="1843" spans="1:6" x14ac:dyDescent="0.3">
      <c r="A1843" s="299" t="s">
        <v>495</v>
      </c>
      <c r="B1843" s="300">
        <v>29</v>
      </c>
      <c r="C1843" s="299" t="s">
        <v>36</v>
      </c>
      <c r="D1843" s="299" t="s">
        <v>91</v>
      </c>
      <c r="E1843" s="301">
        <v>118.23809523809526</v>
      </c>
      <c r="F1843" s="299" t="s">
        <v>80</v>
      </c>
    </row>
    <row r="1844" spans="1:6" x14ac:dyDescent="0.3">
      <c r="A1844" s="299" t="s">
        <v>495</v>
      </c>
      <c r="B1844" s="300">
        <v>29</v>
      </c>
      <c r="C1844" s="299" t="s">
        <v>36</v>
      </c>
      <c r="D1844" s="299" t="s">
        <v>91</v>
      </c>
      <c r="E1844" s="301">
        <v>349.95238095238091</v>
      </c>
      <c r="F1844" s="299" t="s">
        <v>79</v>
      </c>
    </row>
    <row r="1845" spans="1:6" x14ac:dyDescent="0.3">
      <c r="A1845" s="299" t="s">
        <v>495</v>
      </c>
      <c r="B1845" s="300">
        <v>29</v>
      </c>
      <c r="C1845" s="299" t="s">
        <v>36</v>
      </c>
      <c r="D1845" s="299" t="s">
        <v>91</v>
      </c>
      <c r="E1845" s="301">
        <v>1251.5238095238092</v>
      </c>
      <c r="F1845" s="299" t="s">
        <v>78</v>
      </c>
    </row>
    <row r="1846" spans="1:6" x14ac:dyDescent="0.3">
      <c r="A1846" s="299" t="s">
        <v>495</v>
      </c>
      <c r="B1846" s="300">
        <v>29</v>
      </c>
      <c r="C1846" s="299" t="s">
        <v>36</v>
      </c>
      <c r="D1846" s="299" t="s">
        <v>91</v>
      </c>
      <c r="E1846" s="301">
        <v>39.523809523809518</v>
      </c>
      <c r="F1846" s="299" t="s">
        <v>188</v>
      </c>
    </row>
    <row r="1847" spans="1:6" x14ac:dyDescent="0.3">
      <c r="A1847" s="299" t="s">
        <v>495</v>
      </c>
      <c r="B1847" s="300">
        <v>29</v>
      </c>
      <c r="C1847" s="299" t="s">
        <v>36</v>
      </c>
      <c r="D1847" s="299" t="s">
        <v>91</v>
      </c>
      <c r="E1847" s="301">
        <v>22429.952380952385</v>
      </c>
      <c r="F1847" s="299" t="s">
        <v>77</v>
      </c>
    </row>
    <row r="1848" spans="1:6" x14ac:dyDescent="0.3">
      <c r="A1848" s="299" t="s">
        <v>495</v>
      </c>
      <c r="B1848" s="300">
        <v>29</v>
      </c>
      <c r="C1848" s="299" t="s">
        <v>36</v>
      </c>
      <c r="D1848" s="299" t="s">
        <v>92</v>
      </c>
      <c r="E1848" s="301">
        <v>8399.5238095238092</v>
      </c>
      <c r="F1848" s="299" t="s">
        <v>187</v>
      </c>
    </row>
    <row r="1849" spans="1:6" x14ac:dyDescent="0.3">
      <c r="A1849" s="299" t="s">
        <v>495</v>
      </c>
      <c r="B1849" s="300">
        <v>29</v>
      </c>
      <c r="C1849" s="299" t="s">
        <v>36</v>
      </c>
      <c r="D1849" s="299" t="s">
        <v>92</v>
      </c>
      <c r="E1849" s="301">
        <v>2.0000000000000009</v>
      </c>
      <c r="F1849" s="299" t="s">
        <v>81</v>
      </c>
    </row>
    <row r="1850" spans="1:6" x14ac:dyDescent="0.3">
      <c r="A1850" s="299" t="s">
        <v>495</v>
      </c>
      <c r="B1850" s="300">
        <v>29</v>
      </c>
      <c r="C1850" s="299" t="s">
        <v>36</v>
      </c>
      <c r="D1850" s="299" t="s">
        <v>92</v>
      </c>
      <c r="E1850" s="301">
        <v>9.1904761904761916</v>
      </c>
      <c r="F1850" s="299" t="s">
        <v>80</v>
      </c>
    </row>
    <row r="1851" spans="1:6" x14ac:dyDescent="0.3">
      <c r="A1851" s="299" t="s">
        <v>495</v>
      </c>
      <c r="B1851" s="300">
        <v>29</v>
      </c>
      <c r="C1851" s="299" t="s">
        <v>36</v>
      </c>
      <c r="D1851" s="299" t="s">
        <v>92</v>
      </c>
      <c r="E1851" s="301">
        <v>52.38095238095238</v>
      </c>
      <c r="F1851" s="299" t="s">
        <v>79</v>
      </c>
    </row>
    <row r="1852" spans="1:6" x14ac:dyDescent="0.3">
      <c r="A1852" s="299" t="s">
        <v>495</v>
      </c>
      <c r="B1852" s="300">
        <v>29</v>
      </c>
      <c r="C1852" s="299" t="s">
        <v>36</v>
      </c>
      <c r="D1852" s="299" t="s">
        <v>92</v>
      </c>
      <c r="E1852" s="301">
        <v>280.95238095238096</v>
      </c>
      <c r="F1852" s="299" t="s">
        <v>78</v>
      </c>
    </row>
    <row r="1853" spans="1:6" x14ac:dyDescent="0.3">
      <c r="A1853" s="299" t="s">
        <v>495</v>
      </c>
      <c r="B1853" s="300">
        <v>29</v>
      </c>
      <c r="C1853" s="299" t="s">
        <v>36</v>
      </c>
      <c r="D1853" s="299" t="s">
        <v>92</v>
      </c>
      <c r="E1853" s="301">
        <v>17.000000000000007</v>
      </c>
      <c r="F1853" s="299" t="s">
        <v>188</v>
      </c>
    </row>
    <row r="1854" spans="1:6" x14ac:dyDescent="0.3">
      <c r="A1854" s="299" t="s">
        <v>495</v>
      </c>
      <c r="B1854" s="300">
        <v>29</v>
      </c>
      <c r="C1854" s="299" t="s">
        <v>36</v>
      </c>
      <c r="D1854" s="299" t="s">
        <v>92</v>
      </c>
      <c r="E1854" s="301">
        <v>10314.857142857143</v>
      </c>
      <c r="F1854" s="299" t="s">
        <v>77</v>
      </c>
    </row>
    <row r="1855" spans="1:6" x14ac:dyDescent="0.3">
      <c r="A1855" s="299" t="s">
        <v>495</v>
      </c>
      <c r="B1855" s="300">
        <v>30</v>
      </c>
      <c r="C1855" s="299" t="s">
        <v>35</v>
      </c>
      <c r="D1855" s="299" t="s">
        <v>91</v>
      </c>
      <c r="E1855" s="301">
        <v>2763.2380952380954</v>
      </c>
      <c r="F1855" s="299" t="s">
        <v>187</v>
      </c>
    </row>
    <row r="1856" spans="1:6" x14ac:dyDescent="0.3">
      <c r="A1856" s="299" t="s">
        <v>495</v>
      </c>
      <c r="B1856" s="300">
        <v>30</v>
      </c>
      <c r="C1856" s="299" t="s">
        <v>35</v>
      </c>
      <c r="D1856" s="299" t="s">
        <v>91</v>
      </c>
      <c r="E1856" s="301">
        <v>4.0000000000000018</v>
      </c>
      <c r="F1856" s="299" t="s">
        <v>80</v>
      </c>
    </row>
    <row r="1857" spans="1:6" x14ac:dyDescent="0.3">
      <c r="A1857" s="299" t="s">
        <v>495</v>
      </c>
      <c r="B1857" s="300">
        <v>30</v>
      </c>
      <c r="C1857" s="299" t="s">
        <v>35</v>
      </c>
      <c r="D1857" s="299" t="s">
        <v>91</v>
      </c>
      <c r="E1857" s="301">
        <v>3482.8571428571431</v>
      </c>
      <c r="F1857" s="299" t="s">
        <v>79</v>
      </c>
    </row>
    <row r="1858" spans="1:6" x14ac:dyDescent="0.3">
      <c r="A1858" s="299" t="s">
        <v>495</v>
      </c>
      <c r="B1858" s="300">
        <v>30</v>
      </c>
      <c r="C1858" s="299" t="s">
        <v>35</v>
      </c>
      <c r="D1858" s="299" t="s">
        <v>91</v>
      </c>
      <c r="E1858" s="301">
        <v>9396.9523809523798</v>
      </c>
      <c r="F1858" s="299" t="s">
        <v>78</v>
      </c>
    </row>
    <row r="1859" spans="1:6" x14ac:dyDescent="0.3">
      <c r="A1859" s="299" t="s">
        <v>495</v>
      </c>
      <c r="B1859" s="300">
        <v>30</v>
      </c>
      <c r="C1859" s="299" t="s">
        <v>35</v>
      </c>
      <c r="D1859" s="299" t="s">
        <v>91</v>
      </c>
      <c r="E1859" s="301">
        <v>30.999999999999986</v>
      </c>
      <c r="F1859" s="299" t="s">
        <v>188</v>
      </c>
    </row>
    <row r="1860" spans="1:6" x14ac:dyDescent="0.3">
      <c r="A1860" s="299" t="s">
        <v>495</v>
      </c>
      <c r="B1860" s="300">
        <v>30</v>
      </c>
      <c r="C1860" s="299" t="s">
        <v>35</v>
      </c>
      <c r="D1860" s="299" t="s">
        <v>91</v>
      </c>
      <c r="E1860" s="301">
        <v>11285.90476190476</v>
      </c>
      <c r="F1860" s="299" t="s">
        <v>77</v>
      </c>
    </row>
    <row r="1861" spans="1:6" x14ac:dyDescent="0.3">
      <c r="A1861" s="299" t="s">
        <v>495</v>
      </c>
      <c r="B1861" s="300">
        <v>30</v>
      </c>
      <c r="C1861" s="299" t="s">
        <v>35</v>
      </c>
      <c r="D1861" s="299" t="s">
        <v>92</v>
      </c>
      <c r="E1861" s="301">
        <v>897.85714285714278</v>
      </c>
      <c r="F1861" s="299" t="s">
        <v>187</v>
      </c>
    </row>
    <row r="1862" spans="1:6" x14ac:dyDescent="0.3">
      <c r="A1862" s="299" t="s">
        <v>495</v>
      </c>
      <c r="B1862" s="300">
        <v>30</v>
      </c>
      <c r="C1862" s="299" t="s">
        <v>35</v>
      </c>
      <c r="D1862" s="299" t="s">
        <v>92</v>
      </c>
      <c r="E1862" s="301">
        <v>2.0000000000000009</v>
      </c>
      <c r="F1862" s="299" t="s">
        <v>80</v>
      </c>
    </row>
    <row r="1863" spans="1:6" x14ac:dyDescent="0.3">
      <c r="A1863" s="299" t="s">
        <v>495</v>
      </c>
      <c r="B1863" s="300">
        <v>30</v>
      </c>
      <c r="C1863" s="299" t="s">
        <v>35</v>
      </c>
      <c r="D1863" s="299" t="s">
        <v>92</v>
      </c>
      <c r="E1863" s="301">
        <v>294.5714285714285</v>
      </c>
      <c r="F1863" s="299" t="s">
        <v>79</v>
      </c>
    </row>
    <row r="1864" spans="1:6" x14ac:dyDescent="0.3">
      <c r="A1864" s="299" t="s">
        <v>495</v>
      </c>
      <c r="B1864" s="300">
        <v>30</v>
      </c>
      <c r="C1864" s="299" t="s">
        <v>35</v>
      </c>
      <c r="D1864" s="299" t="s">
        <v>92</v>
      </c>
      <c r="E1864" s="301">
        <v>968.52380952380952</v>
      </c>
      <c r="F1864" s="299" t="s">
        <v>78</v>
      </c>
    </row>
    <row r="1865" spans="1:6" x14ac:dyDescent="0.3">
      <c r="A1865" s="299" t="s">
        <v>495</v>
      </c>
      <c r="B1865" s="300">
        <v>30</v>
      </c>
      <c r="C1865" s="299" t="s">
        <v>35</v>
      </c>
      <c r="D1865" s="299" t="s">
        <v>92</v>
      </c>
      <c r="E1865" s="301">
        <v>10.380952380952381</v>
      </c>
      <c r="F1865" s="299" t="s">
        <v>188</v>
      </c>
    </row>
    <row r="1866" spans="1:6" x14ac:dyDescent="0.3">
      <c r="A1866" s="299" t="s">
        <v>495</v>
      </c>
      <c r="B1866" s="300">
        <v>30</v>
      </c>
      <c r="C1866" s="299" t="s">
        <v>35</v>
      </c>
      <c r="D1866" s="299" t="s">
        <v>92</v>
      </c>
      <c r="E1866" s="301">
        <v>3660.8571428571431</v>
      </c>
      <c r="F1866" s="299" t="s">
        <v>77</v>
      </c>
    </row>
    <row r="1867" spans="1:6" x14ac:dyDescent="0.3">
      <c r="A1867" s="299" t="s">
        <v>495</v>
      </c>
      <c r="B1867" s="300">
        <v>30</v>
      </c>
      <c r="C1867" s="299" t="s">
        <v>36</v>
      </c>
      <c r="D1867" s="299" t="s">
        <v>91</v>
      </c>
      <c r="E1867" s="301">
        <v>4794.9523809523807</v>
      </c>
      <c r="F1867" s="299" t="s">
        <v>187</v>
      </c>
    </row>
    <row r="1868" spans="1:6" x14ac:dyDescent="0.3">
      <c r="A1868" s="299" t="s">
        <v>495</v>
      </c>
      <c r="B1868" s="300">
        <v>30</v>
      </c>
      <c r="C1868" s="299" t="s">
        <v>36</v>
      </c>
      <c r="D1868" s="299" t="s">
        <v>91</v>
      </c>
      <c r="E1868" s="301">
        <v>110.00000000000001</v>
      </c>
      <c r="F1868" s="299" t="s">
        <v>80</v>
      </c>
    </row>
    <row r="1869" spans="1:6" x14ac:dyDescent="0.3">
      <c r="A1869" s="299" t="s">
        <v>495</v>
      </c>
      <c r="B1869" s="300">
        <v>30</v>
      </c>
      <c r="C1869" s="299" t="s">
        <v>36</v>
      </c>
      <c r="D1869" s="299" t="s">
        <v>91</v>
      </c>
      <c r="E1869" s="301">
        <v>177.71428571428569</v>
      </c>
      <c r="F1869" s="299" t="s">
        <v>79</v>
      </c>
    </row>
    <row r="1870" spans="1:6" x14ac:dyDescent="0.3">
      <c r="A1870" s="299" t="s">
        <v>495</v>
      </c>
      <c r="B1870" s="300">
        <v>30</v>
      </c>
      <c r="C1870" s="299" t="s">
        <v>36</v>
      </c>
      <c r="D1870" s="299" t="s">
        <v>91</v>
      </c>
      <c r="E1870" s="301">
        <v>35422.999999999993</v>
      </c>
      <c r="F1870" s="299" t="s">
        <v>78</v>
      </c>
    </row>
    <row r="1871" spans="1:6" x14ac:dyDescent="0.3">
      <c r="A1871" s="299" t="s">
        <v>495</v>
      </c>
      <c r="B1871" s="300">
        <v>30</v>
      </c>
      <c r="C1871" s="299" t="s">
        <v>36</v>
      </c>
      <c r="D1871" s="299" t="s">
        <v>91</v>
      </c>
      <c r="E1871" s="301">
        <v>118.09523809523809</v>
      </c>
      <c r="F1871" s="299" t="s">
        <v>188</v>
      </c>
    </row>
    <row r="1872" spans="1:6" x14ac:dyDescent="0.3">
      <c r="A1872" s="299" t="s">
        <v>495</v>
      </c>
      <c r="B1872" s="300">
        <v>30</v>
      </c>
      <c r="C1872" s="299" t="s">
        <v>36</v>
      </c>
      <c r="D1872" s="299" t="s">
        <v>91</v>
      </c>
      <c r="E1872" s="301">
        <v>19516.380952380958</v>
      </c>
      <c r="F1872" s="299" t="s">
        <v>77</v>
      </c>
    </row>
    <row r="1873" spans="1:6" x14ac:dyDescent="0.3">
      <c r="A1873" s="299" t="s">
        <v>495</v>
      </c>
      <c r="B1873" s="300">
        <v>30</v>
      </c>
      <c r="C1873" s="299" t="s">
        <v>36</v>
      </c>
      <c r="D1873" s="299" t="s">
        <v>92</v>
      </c>
      <c r="E1873" s="301">
        <v>1394.3809523809525</v>
      </c>
      <c r="F1873" s="299" t="s">
        <v>187</v>
      </c>
    </row>
    <row r="1874" spans="1:6" x14ac:dyDescent="0.3">
      <c r="A1874" s="299" t="s">
        <v>495</v>
      </c>
      <c r="B1874" s="300">
        <v>30</v>
      </c>
      <c r="C1874" s="299" t="s">
        <v>36</v>
      </c>
      <c r="D1874" s="299" t="s">
        <v>92</v>
      </c>
      <c r="E1874" s="301">
        <v>10.380952380952381</v>
      </c>
      <c r="F1874" s="299" t="s">
        <v>80</v>
      </c>
    </row>
    <row r="1875" spans="1:6" x14ac:dyDescent="0.3">
      <c r="A1875" s="299" t="s">
        <v>495</v>
      </c>
      <c r="B1875" s="300">
        <v>30</v>
      </c>
      <c r="C1875" s="299" t="s">
        <v>36</v>
      </c>
      <c r="D1875" s="299" t="s">
        <v>92</v>
      </c>
      <c r="E1875" s="301">
        <v>9.0000000000000018</v>
      </c>
      <c r="F1875" s="299" t="s">
        <v>79</v>
      </c>
    </row>
    <row r="1876" spans="1:6" x14ac:dyDescent="0.3">
      <c r="A1876" s="299" t="s">
        <v>495</v>
      </c>
      <c r="B1876" s="300">
        <v>30</v>
      </c>
      <c r="C1876" s="299" t="s">
        <v>36</v>
      </c>
      <c r="D1876" s="299" t="s">
        <v>92</v>
      </c>
      <c r="E1876" s="301">
        <v>1122</v>
      </c>
      <c r="F1876" s="299" t="s">
        <v>78</v>
      </c>
    </row>
    <row r="1877" spans="1:6" x14ac:dyDescent="0.3">
      <c r="A1877" s="299" t="s">
        <v>495</v>
      </c>
      <c r="B1877" s="300">
        <v>30</v>
      </c>
      <c r="C1877" s="299" t="s">
        <v>36</v>
      </c>
      <c r="D1877" s="299" t="s">
        <v>92</v>
      </c>
      <c r="E1877" s="301">
        <v>6.9999999999999973</v>
      </c>
      <c r="F1877" s="299" t="s">
        <v>188</v>
      </c>
    </row>
    <row r="1878" spans="1:6" x14ac:dyDescent="0.3">
      <c r="A1878" s="299" t="s">
        <v>495</v>
      </c>
      <c r="B1878" s="300">
        <v>30</v>
      </c>
      <c r="C1878" s="299" t="s">
        <v>36</v>
      </c>
      <c r="D1878" s="299" t="s">
        <v>92</v>
      </c>
      <c r="E1878" s="301">
        <v>5413.1904761904771</v>
      </c>
      <c r="F1878" s="299" t="s">
        <v>77</v>
      </c>
    </row>
    <row r="1879" spans="1:6" x14ac:dyDescent="0.3">
      <c r="A1879" s="299" t="s">
        <v>495</v>
      </c>
      <c r="B1879" s="300">
        <v>31</v>
      </c>
      <c r="C1879" s="299" t="s">
        <v>35</v>
      </c>
      <c r="D1879" s="299" t="s">
        <v>91</v>
      </c>
      <c r="E1879" s="301">
        <v>1027.3809523809525</v>
      </c>
      <c r="F1879" s="299" t="s">
        <v>187</v>
      </c>
    </row>
    <row r="1880" spans="1:6" x14ac:dyDescent="0.3">
      <c r="A1880" s="299" t="s">
        <v>495</v>
      </c>
      <c r="B1880" s="300">
        <v>31</v>
      </c>
      <c r="C1880" s="299" t="s">
        <v>35</v>
      </c>
      <c r="D1880" s="299" t="s">
        <v>91</v>
      </c>
      <c r="E1880" s="301">
        <v>2009.1904761904761</v>
      </c>
      <c r="F1880" s="299" t="s">
        <v>79</v>
      </c>
    </row>
    <row r="1881" spans="1:6" x14ac:dyDescent="0.3">
      <c r="A1881" s="299" t="s">
        <v>495</v>
      </c>
      <c r="B1881" s="300">
        <v>31</v>
      </c>
      <c r="C1881" s="299" t="s">
        <v>35</v>
      </c>
      <c r="D1881" s="299" t="s">
        <v>91</v>
      </c>
      <c r="E1881" s="301">
        <v>329.33333333333337</v>
      </c>
      <c r="F1881" s="299" t="s">
        <v>78</v>
      </c>
    </row>
    <row r="1882" spans="1:6" x14ac:dyDescent="0.3">
      <c r="A1882" s="299" t="s">
        <v>495</v>
      </c>
      <c r="B1882" s="300">
        <v>31</v>
      </c>
      <c r="C1882" s="299" t="s">
        <v>35</v>
      </c>
      <c r="D1882" s="299" t="s">
        <v>91</v>
      </c>
      <c r="E1882" s="301">
        <v>4.4761904761904772</v>
      </c>
      <c r="F1882" s="299" t="s">
        <v>188</v>
      </c>
    </row>
    <row r="1883" spans="1:6" x14ac:dyDescent="0.3">
      <c r="A1883" s="299" t="s">
        <v>495</v>
      </c>
      <c r="B1883" s="300">
        <v>31</v>
      </c>
      <c r="C1883" s="299" t="s">
        <v>35</v>
      </c>
      <c r="D1883" s="299" t="s">
        <v>91</v>
      </c>
      <c r="E1883" s="301">
        <v>6608.2380952380954</v>
      </c>
      <c r="F1883" s="299" t="s">
        <v>77</v>
      </c>
    </row>
    <row r="1884" spans="1:6" x14ac:dyDescent="0.3">
      <c r="A1884" s="299" t="s">
        <v>495</v>
      </c>
      <c r="B1884" s="300">
        <v>31</v>
      </c>
      <c r="C1884" s="299" t="s">
        <v>35</v>
      </c>
      <c r="D1884" s="299" t="s">
        <v>92</v>
      </c>
      <c r="E1884" s="301">
        <v>500.61904761904765</v>
      </c>
      <c r="F1884" s="299" t="s">
        <v>187</v>
      </c>
    </row>
    <row r="1885" spans="1:6" x14ac:dyDescent="0.3">
      <c r="A1885" s="299" t="s">
        <v>495</v>
      </c>
      <c r="B1885" s="300">
        <v>31</v>
      </c>
      <c r="C1885" s="299" t="s">
        <v>35</v>
      </c>
      <c r="D1885" s="299" t="s">
        <v>92</v>
      </c>
      <c r="E1885" s="301">
        <v>731.90476190476204</v>
      </c>
      <c r="F1885" s="299" t="s">
        <v>79</v>
      </c>
    </row>
    <row r="1886" spans="1:6" x14ac:dyDescent="0.3">
      <c r="A1886" s="299" t="s">
        <v>495</v>
      </c>
      <c r="B1886" s="300">
        <v>31</v>
      </c>
      <c r="C1886" s="299" t="s">
        <v>35</v>
      </c>
      <c r="D1886" s="299" t="s">
        <v>92</v>
      </c>
      <c r="E1886" s="301">
        <v>138.71428571428572</v>
      </c>
      <c r="F1886" s="299" t="s">
        <v>78</v>
      </c>
    </row>
    <row r="1887" spans="1:6" x14ac:dyDescent="0.3">
      <c r="A1887" s="299" t="s">
        <v>495</v>
      </c>
      <c r="B1887" s="300">
        <v>31</v>
      </c>
      <c r="C1887" s="299" t="s">
        <v>35</v>
      </c>
      <c r="D1887" s="299" t="s">
        <v>92</v>
      </c>
      <c r="E1887" s="301">
        <v>5.9999999999999982</v>
      </c>
      <c r="F1887" s="299" t="s">
        <v>188</v>
      </c>
    </row>
    <row r="1888" spans="1:6" x14ac:dyDescent="0.3">
      <c r="A1888" s="299" t="s">
        <v>495</v>
      </c>
      <c r="B1888" s="300">
        <v>31</v>
      </c>
      <c r="C1888" s="299" t="s">
        <v>35</v>
      </c>
      <c r="D1888" s="299" t="s">
        <v>92</v>
      </c>
      <c r="E1888" s="301">
        <v>3475.7619047619046</v>
      </c>
      <c r="F1888" s="299" t="s">
        <v>77</v>
      </c>
    </row>
    <row r="1889" spans="1:6" x14ac:dyDescent="0.3">
      <c r="A1889" s="299" t="s">
        <v>495</v>
      </c>
      <c r="B1889" s="300">
        <v>31</v>
      </c>
      <c r="C1889" s="299" t="s">
        <v>89</v>
      </c>
      <c r="D1889" s="299" t="s">
        <v>91</v>
      </c>
      <c r="E1889" s="301">
        <v>1.0000000000000004</v>
      </c>
      <c r="F1889" s="299" t="s">
        <v>79</v>
      </c>
    </row>
    <row r="1890" spans="1:6" x14ac:dyDescent="0.3">
      <c r="A1890" s="299" t="s">
        <v>495</v>
      </c>
      <c r="B1890" s="300">
        <v>31</v>
      </c>
      <c r="C1890" s="299" t="s">
        <v>36</v>
      </c>
      <c r="D1890" s="299" t="s">
        <v>91</v>
      </c>
      <c r="E1890" s="301">
        <v>2367.6190476190477</v>
      </c>
      <c r="F1890" s="299" t="s">
        <v>187</v>
      </c>
    </row>
    <row r="1891" spans="1:6" x14ac:dyDescent="0.3">
      <c r="A1891" s="299" t="s">
        <v>495</v>
      </c>
      <c r="B1891" s="300">
        <v>31</v>
      </c>
      <c r="C1891" s="299" t="s">
        <v>36</v>
      </c>
      <c r="D1891" s="299" t="s">
        <v>91</v>
      </c>
      <c r="E1891" s="301">
        <v>108.66666666666664</v>
      </c>
      <c r="F1891" s="299" t="s">
        <v>79</v>
      </c>
    </row>
    <row r="1892" spans="1:6" x14ac:dyDescent="0.3">
      <c r="A1892" s="299" t="s">
        <v>495</v>
      </c>
      <c r="B1892" s="300">
        <v>31</v>
      </c>
      <c r="C1892" s="299" t="s">
        <v>36</v>
      </c>
      <c r="D1892" s="299" t="s">
        <v>91</v>
      </c>
      <c r="E1892" s="301">
        <v>2077.7142857142858</v>
      </c>
      <c r="F1892" s="299" t="s">
        <v>78</v>
      </c>
    </row>
    <row r="1893" spans="1:6" x14ac:dyDescent="0.3">
      <c r="A1893" s="299" t="s">
        <v>495</v>
      </c>
      <c r="B1893" s="300">
        <v>31</v>
      </c>
      <c r="C1893" s="299" t="s">
        <v>36</v>
      </c>
      <c r="D1893" s="299" t="s">
        <v>91</v>
      </c>
      <c r="E1893" s="301">
        <v>22</v>
      </c>
      <c r="F1893" s="299" t="s">
        <v>188</v>
      </c>
    </row>
    <row r="1894" spans="1:6" x14ac:dyDescent="0.3">
      <c r="A1894" s="299" t="s">
        <v>495</v>
      </c>
      <c r="B1894" s="300">
        <v>31</v>
      </c>
      <c r="C1894" s="299" t="s">
        <v>36</v>
      </c>
      <c r="D1894" s="299" t="s">
        <v>91</v>
      </c>
      <c r="E1894" s="301">
        <v>9837.8571428571431</v>
      </c>
      <c r="F1894" s="299" t="s">
        <v>77</v>
      </c>
    </row>
    <row r="1895" spans="1:6" x14ac:dyDescent="0.3">
      <c r="A1895" s="299" t="s">
        <v>495</v>
      </c>
      <c r="B1895" s="300">
        <v>31</v>
      </c>
      <c r="C1895" s="299" t="s">
        <v>36</v>
      </c>
      <c r="D1895" s="299" t="s">
        <v>92</v>
      </c>
      <c r="E1895" s="301">
        <v>1657.7619047619046</v>
      </c>
      <c r="F1895" s="299" t="s">
        <v>187</v>
      </c>
    </row>
    <row r="1896" spans="1:6" x14ac:dyDescent="0.3">
      <c r="A1896" s="299" t="s">
        <v>495</v>
      </c>
      <c r="B1896" s="300">
        <v>31</v>
      </c>
      <c r="C1896" s="299" t="s">
        <v>36</v>
      </c>
      <c r="D1896" s="299" t="s">
        <v>92</v>
      </c>
      <c r="E1896" s="301">
        <v>6.9999999999999973</v>
      </c>
      <c r="F1896" s="299" t="s">
        <v>79</v>
      </c>
    </row>
    <row r="1897" spans="1:6" x14ac:dyDescent="0.3">
      <c r="A1897" s="299" t="s">
        <v>495</v>
      </c>
      <c r="B1897" s="300">
        <v>31</v>
      </c>
      <c r="C1897" s="299" t="s">
        <v>36</v>
      </c>
      <c r="D1897" s="299" t="s">
        <v>92</v>
      </c>
      <c r="E1897" s="301">
        <v>424.7619047619047</v>
      </c>
      <c r="F1897" s="299" t="s">
        <v>78</v>
      </c>
    </row>
    <row r="1898" spans="1:6" x14ac:dyDescent="0.3">
      <c r="A1898" s="299" t="s">
        <v>495</v>
      </c>
      <c r="B1898" s="300">
        <v>31</v>
      </c>
      <c r="C1898" s="299" t="s">
        <v>36</v>
      </c>
      <c r="D1898" s="299" t="s">
        <v>92</v>
      </c>
      <c r="E1898" s="301">
        <v>9.0000000000000018</v>
      </c>
      <c r="F1898" s="299" t="s">
        <v>188</v>
      </c>
    </row>
    <row r="1899" spans="1:6" x14ac:dyDescent="0.3">
      <c r="A1899" s="299" t="s">
        <v>495</v>
      </c>
      <c r="B1899" s="300">
        <v>31</v>
      </c>
      <c r="C1899" s="299" t="s">
        <v>36</v>
      </c>
      <c r="D1899" s="299" t="s">
        <v>92</v>
      </c>
      <c r="E1899" s="301">
        <v>4556.7142857142862</v>
      </c>
      <c r="F1899" s="299" t="s">
        <v>77</v>
      </c>
    </row>
    <row r="1900" spans="1:6" x14ac:dyDescent="0.3">
      <c r="A1900" s="299" t="s">
        <v>495</v>
      </c>
      <c r="B1900" s="300">
        <v>32</v>
      </c>
      <c r="C1900" s="299" t="s">
        <v>35</v>
      </c>
      <c r="D1900" s="299" t="s">
        <v>91</v>
      </c>
      <c r="E1900" s="301">
        <v>320.90476190476193</v>
      </c>
      <c r="F1900" s="299" t="s">
        <v>187</v>
      </c>
    </row>
    <row r="1901" spans="1:6" x14ac:dyDescent="0.3">
      <c r="A1901" s="299" t="s">
        <v>495</v>
      </c>
      <c r="B1901" s="300">
        <v>32</v>
      </c>
      <c r="C1901" s="299" t="s">
        <v>35</v>
      </c>
      <c r="D1901" s="299" t="s">
        <v>91</v>
      </c>
      <c r="E1901" s="301">
        <v>505.8095238095238</v>
      </c>
      <c r="F1901" s="299" t="s">
        <v>79</v>
      </c>
    </row>
    <row r="1902" spans="1:6" x14ac:dyDescent="0.3">
      <c r="A1902" s="299" t="s">
        <v>495</v>
      </c>
      <c r="B1902" s="300">
        <v>32</v>
      </c>
      <c r="C1902" s="299" t="s">
        <v>35</v>
      </c>
      <c r="D1902" s="299" t="s">
        <v>91</v>
      </c>
      <c r="E1902" s="301">
        <v>2.9999999999999991</v>
      </c>
      <c r="F1902" s="299" t="s">
        <v>78</v>
      </c>
    </row>
    <row r="1903" spans="1:6" x14ac:dyDescent="0.3">
      <c r="A1903" s="299" t="s">
        <v>495</v>
      </c>
      <c r="B1903" s="300">
        <v>32</v>
      </c>
      <c r="C1903" s="299" t="s">
        <v>35</v>
      </c>
      <c r="D1903" s="299" t="s">
        <v>91</v>
      </c>
      <c r="E1903" s="301">
        <v>1.0000000000000004</v>
      </c>
      <c r="F1903" s="299" t="s">
        <v>188</v>
      </c>
    </row>
    <row r="1904" spans="1:6" x14ac:dyDescent="0.3">
      <c r="A1904" s="299" t="s">
        <v>495</v>
      </c>
      <c r="B1904" s="300">
        <v>32</v>
      </c>
      <c r="C1904" s="299" t="s">
        <v>35</v>
      </c>
      <c r="D1904" s="299" t="s">
        <v>91</v>
      </c>
      <c r="E1904" s="301">
        <v>1577.4285714285716</v>
      </c>
      <c r="F1904" s="299" t="s">
        <v>77</v>
      </c>
    </row>
    <row r="1905" spans="1:6" x14ac:dyDescent="0.3">
      <c r="A1905" s="299" t="s">
        <v>495</v>
      </c>
      <c r="B1905" s="300">
        <v>32</v>
      </c>
      <c r="C1905" s="299" t="s">
        <v>35</v>
      </c>
      <c r="D1905" s="299" t="s">
        <v>92</v>
      </c>
      <c r="E1905" s="301">
        <v>158.09523809523807</v>
      </c>
      <c r="F1905" s="299" t="s">
        <v>187</v>
      </c>
    </row>
    <row r="1906" spans="1:6" x14ac:dyDescent="0.3">
      <c r="A1906" s="299" t="s">
        <v>495</v>
      </c>
      <c r="B1906" s="300">
        <v>32</v>
      </c>
      <c r="C1906" s="299" t="s">
        <v>35</v>
      </c>
      <c r="D1906" s="299" t="s">
        <v>92</v>
      </c>
      <c r="E1906" s="301">
        <v>102.00000000000001</v>
      </c>
      <c r="F1906" s="299" t="s">
        <v>79</v>
      </c>
    </row>
    <row r="1907" spans="1:6" x14ac:dyDescent="0.3">
      <c r="A1907" s="299" t="s">
        <v>495</v>
      </c>
      <c r="B1907" s="300">
        <v>32</v>
      </c>
      <c r="C1907" s="299" t="s">
        <v>35</v>
      </c>
      <c r="D1907" s="299" t="s">
        <v>92</v>
      </c>
      <c r="E1907" s="301">
        <v>11.571428571428569</v>
      </c>
      <c r="F1907" s="299" t="s">
        <v>78</v>
      </c>
    </row>
    <row r="1908" spans="1:6" x14ac:dyDescent="0.3">
      <c r="A1908" s="299" t="s">
        <v>495</v>
      </c>
      <c r="B1908" s="300">
        <v>32</v>
      </c>
      <c r="C1908" s="299" t="s">
        <v>35</v>
      </c>
      <c r="D1908" s="299" t="s">
        <v>92</v>
      </c>
      <c r="E1908" s="301">
        <v>6.9999999999999973</v>
      </c>
      <c r="F1908" s="299" t="s">
        <v>188</v>
      </c>
    </row>
    <row r="1909" spans="1:6" x14ac:dyDescent="0.3">
      <c r="A1909" s="299" t="s">
        <v>495</v>
      </c>
      <c r="B1909" s="300">
        <v>32</v>
      </c>
      <c r="C1909" s="299" t="s">
        <v>35</v>
      </c>
      <c r="D1909" s="299" t="s">
        <v>92</v>
      </c>
      <c r="E1909" s="301">
        <v>777.95238095238085</v>
      </c>
      <c r="F1909" s="299" t="s">
        <v>77</v>
      </c>
    </row>
    <row r="1910" spans="1:6" x14ac:dyDescent="0.3">
      <c r="A1910" s="299" t="s">
        <v>495</v>
      </c>
      <c r="B1910" s="300">
        <v>32</v>
      </c>
      <c r="C1910" s="299" t="s">
        <v>36</v>
      </c>
      <c r="D1910" s="299" t="s">
        <v>91</v>
      </c>
      <c r="E1910" s="301">
        <v>383.99999999999994</v>
      </c>
      <c r="F1910" s="299" t="s">
        <v>187</v>
      </c>
    </row>
    <row r="1911" spans="1:6" x14ac:dyDescent="0.3">
      <c r="A1911" s="299" t="s">
        <v>495</v>
      </c>
      <c r="B1911" s="300">
        <v>32</v>
      </c>
      <c r="C1911" s="299" t="s">
        <v>36</v>
      </c>
      <c r="D1911" s="299" t="s">
        <v>91</v>
      </c>
      <c r="E1911" s="301">
        <v>8.0000000000000036</v>
      </c>
      <c r="F1911" s="299" t="s">
        <v>79</v>
      </c>
    </row>
    <row r="1912" spans="1:6" x14ac:dyDescent="0.3">
      <c r="A1912" s="299" t="s">
        <v>495</v>
      </c>
      <c r="B1912" s="300">
        <v>32</v>
      </c>
      <c r="C1912" s="299" t="s">
        <v>36</v>
      </c>
      <c r="D1912" s="299" t="s">
        <v>91</v>
      </c>
      <c r="E1912" s="301">
        <v>69.523809523809533</v>
      </c>
      <c r="F1912" s="299" t="s">
        <v>78</v>
      </c>
    </row>
    <row r="1913" spans="1:6" x14ac:dyDescent="0.3">
      <c r="A1913" s="299" t="s">
        <v>495</v>
      </c>
      <c r="B1913" s="300">
        <v>32</v>
      </c>
      <c r="C1913" s="299" t="s">
        <v>36</v>
      </c>
      <c r="D1913" s="299" t="s">
        <v>91</v>
      </c>
      <c r="E1913" s="301">
        <v>2.0000000000000009</v>
      </c>
      <c r="F1913" s="299" t="s">
        <v>188</v>
      </c>
    </row>
    <row r="1914" spans="1:6" x14ac:dyDescent="0.3">
      <c r="A1914" s="299" t="s">
        <v>495</v>
      </c>
      <c r="B1914" s="300">
        <v>32</v>
      </c>
      <c r="C1914" s="299" t="s">
        <v>36</v>
      </c>
      <c r="D1914" s="299" t="s">
        <v>91</v>
      </c>
      <c r="E1914" s="301">
        <v>2002.761904761905</v>
      </c>
      <c r="F1914" s="299" t="s">
        <v>77</v>
      </c>
    </row>
    <row r="1915" spans="1:6" x14ac:dyDescent="0.3">
      <c r="A1915" s="299" t="s">
        <v>495</v>
      </c>
      <c r="B1915" s="300">
        <v>32</v>
      </c>
      <c r="C1915" s="299" t="s">
        <v>36</v>
      </c>
      <c r="D1915" s="299" t="s">
        <v>92</v>
      </c>
      <c r="E1915" s="301">
        <v>271.33333333333331</v>
      </c>
      <c r="F1915" s="299" t="s">
        <v>187</v>
      </c>
    </row>
    <row r="1916" spans="1:6" x14ac:dyDescent="0.3">
      <c r="A1916" s="299" t="s">
        <v>495</v>
      </c>
      <c r="B1916" s="300">
        <v>32</v>
      </c>
      <c r="C1916" s="299" t="s">
        <v>36</v>
      </c>
      <c r="D1916" s="299" t="s">
        <v>92</v>
      </c>
      <c r="E1916" s="301">
        <v>66.523809523809547</v>
      </c>
      <c r="F1916" s="299" t="s">
        <v>78</v>
      </c>
    </row>
    <row r="1917" spans="1:6" x14ac:dyDescent="0.3">
      <c r="A1917" s="299" t="s">
        <v>495</v>
      </c>
      <c r="B1917" s="300">
        <v>32</v>
      </c>
      <c r="C1917" s="299" t="s">
        <v>36</v>
      </c>
      <c r="D1917" s="299" t="s">
        <v>92</v>
      </c>
      <c r="E1917" s="301">
        <v>7.4761904761904763</v>
      </c>
      <c r="F1917" s="299" t="s">
        <v>188</v>
      </c>
    </row>
    <row r="1918" spans="1:6" x14ac:dyDescent="0.3">
      <c r="A1918" s="299" t="s">
        <v>495</v>
      </c>
      <c r="B1918" s="300">
        <v>32</v>
      </c>
      <c r="C1918" s="299" t="s">
        <v>36</v>
      </c>
      <c r="D1918" s="299" t="s">
        <v>92</v>
      </c>
      <c r="E1918" s="301">
        <v>1393.285714285714</v>
      </c>
      <c r="F1918" s="299" t="s">
        <v>77</v>
      </c>
    </row>
    <row r="1919" spans="1:6" x14ac:dyDescent="0.3">
      <c r="A1919" s="299" t="s">
        <v>495</v>
      </c>
      <c r="B1919" s="300">
        <v>33</v>
      </c>
      <c r="C1919" s="299" t="s">
        <v>35</v>
      </c>
      <c r="D1919" s="299" t="s">
        <v>91</v>
      </c>
      <c r="E1919" s="301">
        <v>1064.7619047619046</v>
      </c>
      <c r="F1919" s="299" t="s">
        <v>187</v>
      </c>
    </row>
    <row r="1920" spans="1:6" x14ac:dyDescent="0.3">
      <c r="A1920" s="299" t="s">
        <v>495</v>
      </c>
      <c r="B1920" s="300">
        <v>33</v>
      </c>
      <c r="C1920" s="299" t="s">
        <v>35</v>
      </c>
      <c r="D1920" s="299" t="s">
        <v>91</v>
      </c>
      <c r="E1920" s="301">
        <v>1738.7619047619048</v>
      </c>
      <c r="F1920" s="299" t="s">
        <v>79</v>
      </c>
    </row>
    <row r="1921" spans="1:6" x14ac:dyDescent="0.3">
      <c r="A1921" s="299" t="s">
        <v>495</v>
      </c>
      <c r="B1921" s="300">
        <v>33</v>
      </c>
      <c r="C1921" s="299" t="s">
        <v>35</v>
      </c>
      <c r="D1921" s="299" t="s">
        <v>91</v>
      </c>
      <c r="E1921" s="301">
        <v>11.619047619047617</v>
      </c>
      <c r="F1921" s="299" t="s">
        <v>78</v>
      </c>
    </row>
    <row r="1922" spans="1:6" x14ac:dyDescent="0.3">
      <c r="A1922" s="299" t="s">
        <v>495</v>
      </c>
      <c r="B1922" s="300">
        <v>33</v>
      </c>
      <c r="C1922" s="299" t="s">
        <v>35</v>
      </c>
      <c r="D1922" s="299" t="s">
        <v>91</v>
      </c>
      <c r="E1922" s="301">
        <v>20</v>
      </c>
      <c r="F1922" s="299" t="s">
        <v>188</v>
      </c>
    </row>
    <row r="1923" spans="1:6" x14ac:dyDescent="0.3">
      <c r="A1923" s="299" t="s">
        <v>495</v>
      </c>
      <c r="B1923" s="300">
        <v>33</v>
      </c>
      <c r="C1923" s="299" t="s">
        <v>35</v>
      </c>
      <c r="D1923" s="299" t="s">
        <v>91</v>
      </c>
      <c r="E1923" s="301">
        <v>4516.0952380952385</v>
      </c>
      <c r="F1923" s="299" t="s">
        <v>77</v>
      </c>
    </row>
    <row r="1924" spans="1:6" x14ac:dyDescent="0.3">
      <c r="A1924" s="299" t="s">
        <v>495</v>
      </c>
      <c r="B1924" s="300">
        <v>33</v>
      </c>
      <c r="C1924" s="299" t="s">
        <v>35</v>
      </c>
      <c r="D1924" s="299" t="s">
        <v>92</v>
      </c>
      <c r="E1924" s="301">
        <v>419.4761904761906</v>
      </c>
      <c r="F1924" s="299" t="s">
        <v>187</v>
      </c>
    </row>
    <row r="1925" spans="1:6" x14ac:dyDescent="0.3">
      <c r="A1925" s="299" t="s">
        <v>495</v>
      </c>
      <c r="B1925" s="300">
        <v>33</v>
      </c>
      <c r="C1925" s="299" t="s">
        <v>35</v>
      </c>
      <c r="D1925" s="299" t="s">
        <v>92</v>
      </c>
      <c r="E1925" s="301">
        <v>615.33333333333337</v>
      </c>
      <c r="F1925" s="299" t="s">
        <v>79</v>
      </c>
    </row>
    <row r="1926" spans="1:6" x14ac:dyDescent="0.3">
      <c r="A1926" s="299" t="s">
        <v>495</v>
      </c>
      <c r="B1926" s="300">
        <v>33</v>
      </c>
      <c r="C1926" s="299" t="s">
        <v>35</v>
      </c>
      <c r="D1926" s="299" t="s">
        <v>92</v>
      </c>
      <c r="E1926" s="301">
        <v>14.904761904761898</v>
      </c>
      <c r="F1926" s="299" t="s">
        <v>78</v>
      </c>
    </row>
    <row r="1927" spans="1:6" x14ac:dyDescent="0.3">
      <c r="A1927" s="299" t="s">
        <v>495</v>
      </c>
      <c r="B1927" s="300">
        <v>33</v>
      </c>
      <c r="C1927" s="299" t="s">
        <v>35</v>
      </c>
      <c r="D1927" s="299" t="s">
        <v>92</v>
      </c>
      <c r="E1927" s="301">
        <v>12.285714285714283</v>
      </c>
      <c r="F1927" s="299" t="s">
        <v>188</v>
      </c>
    </row>
    <row r="1928" spans="1:6" x14ac:dyDescent="0.3">
      <c r="A1928" s="299" t="s">
        <v>495</v>
      </c>
      <c r="B1928" s="300">
        <v>33</v>
      </c>
      <c r="C1928" s="299" t="s">
        <v>35</v>
      </c>
      <c r="D1928" s="299" t="s">
        <v>92</v>
      </c>
      <c r="E1928" s="301">
        <v>1985.1428571428573</v>
      </c>
      <c r="F1928" s="299" t="s">
        <v>77</v>
      </c>
    </row>
    <row r="1929" spans="1:6" x14ac:dyDescent="0.3">
      <c r="A1929" s="299" t="s">
        <v>495</v>
      </c>
      <c r="B1929" s="300">
        <v>33</v>
      </c>
      <c r="C1929" s="299" t="s">
        <v>36</v>
      </c>
      <c r="D1929" s="299" t="s">
        <v>91</v>
      </c>
      <c r="E1929" s="301">
        <v>3.8571428571428581</v>
      </c>
      <c r="F1929" s="299" t="s">
        <v>76</v>
      </c>
    </row>
    <row r="1930" spans="1:6" x14ac:dyDescent="0.3">
      <c r="A1930" s="299" t="s">
        <v>495</v>
      </c>
      <c r="B1930" s="300">
        <v>33</v>
      </c>
      <c r="C1930" s="299" t="s">
        <v>36</v>
      </c>
      <c r="D1930" s="299" t="s">
        <v>91</v>
      </c>
      <c r="E1930" s="301">
        <v>1507.7142857142856</v>
      </c>
      <c r="F1930" s="299" t="s">
        <v>187</v>
      </c>
    </row>
    <row r="1931" spans="1:6" x14ac:dyDescent="0.3">
      <c r="A1931" s="299" t="s">
        <v>495</v>
      </c>
      <c r="B1931" s="300">
        <v>33</v>
      </c>
      <c r="C1931" s="299" t="s">
        <v>36</v>
      </c>
      <c r="D1931" s="299" t="s">
        <v>91</v>
      </c>
      <c r="E1931" s="301">
        <v>1.0000000000000004</v>
      </c>
      <c r="F1931" s="299" t="s">
        <v>81</v>
      </c>
    </row>
    <row r="1932" spans="1:6" x14ac:dyDescent="0.3">
      <c r="A1932" s="299" t="s">
        <v>495</v>
      </c>
      <c r="B1932" s="300">
        <v>33</v>
      </c>
      <c r="C1932" s="299" t="s">
        <v>36</v>
      </c>
      <c r="D1932" s="299" t="s">
        <v>91</v>
      </c>
      <c r="E1932" s="301">
        <v>128.09523809523813</v>
      </c>
      <c r="F1932" s="299" t="s">
        <v>80</v>
      </c>
    </row>
    <row r="1933" spans="1:6" x14ac:dyDescent="0.3">
      <c r="A1933" s="299" t="s">
        <v>495</v>
      </c>
      <c r="B1933" s="300">
        <v>33</v>
      </c>
      <c r="C1933" s="299" t="s">
        <v>36</v>
      </c>
      <c r="D1933" s="299" t="s">
        <v>91</v>
      </c>
      <c r="E1933" s="301">
        <v>128.61904761904759</v>
      </c>
      <c r="F1933" s="299" t="s">
        <v>79</v>
      </c>
    </row>
    <row r="1934" spans="1:6" x14ac:dyDescent="0.3">
      <c r="A1934" s="299" t="s">
        <v>495</v>
      </c>
      <c r="B1934" s="300">
        <v>33</v>
      </c>
      <c r="C1934" s="299" t="s">
        <v>36</v>
      </c>
      <c r="D1934" s="299" t="s">
        <v>91</v>
      </c>
      <c r="E1934" s="301">
        <v>196.1904761904762</v>
      </c>
      <c r="F1934" s="299" t="s">
        <v>78</v>
      </c>
    </row>
    <row r="1935" spans="1:6" x14ac:dyDescent="0.3">
      <c r="A1935" s="299" t="s">
        <v>495</v>
      </c>
      <c r="B1935" s="300">
        <v>33</v>
      </c>
      <c r="C1935" s="299" t="s">
        <v>36</v>
      </c>
      <c r="D1935" s="299" t="s">
        <v>91</v>
      </c>
      <c r="E1935" s="301">
        <v>5.9999999999999982</v>
      </c>
      <c r="F1935" s="299" t="s">
        <v>188</v>
      </c>
    </row>
    <row r="1936" spans="1:6" x14ac:dyDescent="0.3">
      <c r="A1936" s="299" t="s">
        <v>495</v>
      </c>
      <c r="B1936" s="300">
        <v>33</v>
      </c>
      <c r="C1936" s="299" t="s">
        <v>36</v>
      </c>
      <c r="D1936" s="299" t="s">
        <v>91</v>
      </c>
      <c r="E1936" s="301">
        <v>5280.7142857142853</v>
      </c>
      <c r="F1936" s="299" t="s">
        <v>77</v>
      </c>
    </row>
    <row r="1937" spans="1:6" x14ac:dyDescent="0.3">
      <c r="A1937" s="299" t="s">
        <v>495</v>
      </c>
      <c r="B1937" s="300">
        <v>33</v>
      </c>
      <c r="C1937" s="299" t="s">
        <v>36</v>
      </c>
      <c r="D1937" s="299" t="s">
        <v>92</v>
      </c>
      <c r="E1937" s="301">
        <v>14.380952380952376</v>
      </c>
      <c r="F1937" s="299" t="s">
        <v>76</v>
      </c>
    </row>
    <row r="1938" spans="1:6" x14ac:dyDescent="0.3">
      <c r="A1938" s="299" t="s">
        <v>495</v>
      </c>
      <c r="B1938" s="300">
        <v>33</v>
      </c>
      <c r="C1938" s="299" t="s">
        <v>36</v>
      </c>
      <c r="D1938" s="299" t="s">
        <v>92</v>
      </c>
      <c r="E1938" s="301">
        <v>830.71428571428567</v>
      </c>
      <c r="F1938" s="299" t="s">
        <v>187</v>
      </c>
    </row>
    <row r="1939" spans="1:6" x14ac:dyDescent="0.3">
      <c r="A1939" s="299" t="s">
        <v>495</v>
      </c>
      <c r="B1939" s="300">
        <v>33</v>
      </c>
      <c r="C1939" s="299" t="s">
        <v>36</v>
      </c>
      <c r="D1939" s="299" t="s">
        <v>92</v>
      </c>
      <c r="E1939" s="301">
        <v>1.0000000000000004</v>
      </c>
      <c r="F1939" s="299" t="s">
        <v>81</v>
      </c>
    </row>
    <row r="1940" spans="1:6" x14ac:dyDescent="0.3">
      <c r="A1940" s="299" t="s">
        <v>495</v>
      </c>
      <c r="B1940" s="300">
        <v>33</v>
      </c>
      <c r="C1940" s="299" t="s">
        <v>36</v>
      </c>
      <c r="D1940" s="299" t="s">
        <v>92</v>
      </c>
      <c r="E1940" s="301">
        <v>40.809523809523796</v>
      </c>
      <c r="F1940" s="299" t="s">
        <v>80</v>
      </c>
    </row>
    <row r="1941" spans="1:6" x14ac:dyDescent="0.3">
      <c r="A1941" s="299" t="s">
        <v>495</v>
      </c>
      <c r="B1941" s="300">
        <v>33</v>
      </c>
      <c r="C1941" s="299" t="s">
        <v>36</v>
      </c>
      <c r="D1941" s="299" t="s">
        <v>92</v>
      </c>
      <c r="E1941" s="301">
        <v>15.38095238095238</v>
      </c>
      <c r="F1941" s="299" t="s">
        <v>79</v>
      </c>
    </row>
    <row r="1942" spans="1:6" x14ac:dyDescent="0.3">
      <c r="A1942" s="299" t="s">
        <v>495</v>
      </c>
      <c r="B1942" s="300">
        <v>33</v>
      </c>
      <c r="C1942" s="299" t="s">
        <v>36</v>
      </c>
      <c r="D1942" s="299" t="s">
        <v>92</v>
      </c>
      <c r="E1942" s="301">
        <v>47.047619047619044</v>
      </c>
      <c r="F1942" s="299" t="s">
        <v>78</v>
      </c>
    </row>
    <row r="1943" spans="1:6" x14ac:dyDescent="0.3">
      <c r="A1943" s="299" t="s">
        <v>495</v>
      </c>
      <c r="B1943" s="300">
        <v>33</v>
      </c>
      <c r="C1943" s="299" t="s">
        <v>36</v>
      </c>
      <c r="D1943" s="299" t="s">
        <v>92</v>
      </c>
      <c r="E1943" s="301">
        <v>4.0000000000000018</v>
      </c>
      <c r="F1943" s="299" t="s">
        <v>188</v>
      </c>
    </row>
    <row r="1944" spans="1:6" x14ac:dyDescent="0.3">
      <c r="A1944" s="299" t="s">
        <v>495</v>
      </c>
      <c r="B1944" s="300">
        <v>33</v>
      </c>
      <c r="C1944" s="299" t="s">
        <v>36</v>
      </c>
      <c r="D1944" s="299" t="s">
        <v>92</v>
      </c>
      <c r="E1944" s="301">
        <v>2146.6666666666665</v>
      </c>
      <c r="F1944" s="299" t="s">
        <v>77</v>
      </c>
    </row>
    <row r="1945" spans="1:6" x14ac:dyDescent="0.3">
      <c r="A1945" s="299" t="s">
        <v>495</v>
      </c>
      <c r="B1945" s="300">
        <v>34</v>
      </c>
      <c r="C1945" s="299" t="s">
        <v>35</v>
      </c>
      <c r="D1945" s="299" t="s">
        <v>91</v>
      </c>
      <c r="E1945" s="301">
        <v>177.61904761904762</v>
      </c>
      <c r="F1945" s="299" t="s">
        <v>187</v>
      </c>
    </row>
    <row r="1946" spans="1:6" x14ac:dyDescent="0.3">
      <c r="A1946" s="299" t="s">
        <v>495</v>
      </c>
      <c r="B1946" s="300">
        <v>34</v>
      </c>
      <c r="C1946" s="299" t="s">
        <v>35</v>
      </c>
      <c r="D1946" s="299" t="s">
        <v>91</v>
      </c>
      <c r="E1946" s="301">
        <v>226.23809523809527</v>
      </c>
      <c r="F1946" s="299" t="s">
        <v>79</v>
      </c>
    </row>
    <row r="1947" spans="1:6" x14ac:dyDescent="0.3">
      <c r="A1947" s="299" t="s">
        <v>495</v>
      </c>
      <c r="B1947" s="300">
        <v>34</v>
      </c>
      <c r="C1947" s="299" t="s">
        <v>35</v>
      </c>
      <c r="D1947" s="299" t="s">
        <v>91</v>
      </c>
      <c r="E1947" s="301">
        <v>20.857142857142858</v>
      </c>
      <c r="F1947" s="299" t="s">
        <v>78</v>
      </c>
    </row>
    <row r="1948" spans="1:6" x14ac:dyDescent="0.3">
      <c r="A1948" s="299" t="s">
        <v>495</v>
      </c>
      <c r="B1948" s="300">
        <v>34</v>
      </c>
      <c r="C1948" s="299" t="s">
        <v>35</v>
      </c>
      <c r="D1948" s="299" t="s">
        <v>91</v>
      </c>
      <c r="E1948" s="301">
        <v>2.9999999999999991</v>
      </c>
      <c r="F1948" s="299" t="s">
        <v>188</v>
      </c>
    </row>
    <row r="1949" spans="1:6" x14ac:dyDescent="0.3">
      <c r="A1949" s="299" t="s">
        <v>495</v>
      </c>
      <c r="B1949" s="300">
        <v>34</v>
      </c>
      <c r="C1949" s="299" t="s">
        <v>35</v>
      </c>
      <c r="D1949" s="299" t="s">
        <v>91</v>
      </c>
      <c r="E1949" s="301">
        <v>1055.9523809523812</v>
      </c>
      <c r="F1949" s="299" t="s">
        <v>77</v>
      </c>
    </row>
    <row r="1950" spans="1:6" x14ac:dyDescent="0.3">
      <c r="A1950" s="299" t="s">
        <v>495</v>
      </c>
      <c r="B1950" s="300">
        <v>34</v>
      </c>
      <c r="C1950" s="299" t="s">
        <v>35</v>
      </c>
      <c r="D1950" s="299" t="s">
        <v>92</v>
      </c>
      <c r="E1950" s="301">
        <v>58.952380952380963</v>
      </c>
      <c r="F1950" s="299" t="s">
        <v>187</v>
      </c>
    </row>
    <row r="1951" spans="1:6" x14ac:dyDescent="0.3">
      <c r="A1951" s="299" t="s">
        <v>495</v>
      </c>
      <c r="B1951" s="300">
        <v>34</v>
      </c>
      <c r="C1951" s="299" t="s">
        <v>35</v>
      </c>
      <c r="D1951" s="299" t="s">
        <v>92</v>
      </c>
      <c r="E1951" s="301">
        <v>31.380952380952397</v>
      </c>
      <c r="F1951" s="299" t="s">
        <v>79</v>
      </c>
    </row>
    <row r="1952" spans="1:6" x14ac:dyDescent="0.3">
      <c r="A1952" s="299" t="s">
        <v>495</v>
      </c>
      <c r="B1952" s="300">
        <v>34</v>
      </c>
      <c r="C1952" s="299" t="s">
        <v>35</v>
      </c>
      <c r="D1952" s="299" t="s">
        <v>92</v>
      </c>
      <c r="E1952" s="301">
        <v>10.666666666666666</v>
      </c>
      <c r="F1952" s="299" t="s">
        <v>78</v>
      </c>
    </row>
    <row r="1953" spans="1:6" x14ac:dyDescent="0.3">
      <c r="A1953" s="299" t="s">
        <v>495</v>
      </c>
      <c r="B1953" s="300">
        <v>34</v>
      </c>
      <c r="C1953" s="299" t="s">
        <v>35</v>
      </c>
      <c r="D1953" s="299" t="s">
        <v>92</v>
      </c>
      <c r="E1953" s="301">
        <v>1.0000000000000004</v>
      </c>
      <c r="F1953" s="299" t="s">
        <v>188</v>
      </c>
    </row>
    <row r="1954" spans="1:6" x14ac:dyDescent="0.3">
      <c r="A1954" s="299" t="s">
        <v>495</v>
      </c>
      <c r="B1954" s="300">
        <v>34</v>
      </c>
      <c r="C1954" s="299" t="s">
        <v>35</v>
      </c>
      <c r="D1954" s="299" t="s">
        <v>92</v>
      </c>
      <c r="E1954" s="301">
        <v>403.28571428571422</v>
      </c>
      <c r="F1954" s="299" t="s">
        <v>77</v>
      </c>
    </row>
    <row r="1955" spans="1:6" x14ac:dyDescent="0.3">
      <c r="A1955" s="299" t="s">
        <v>495</v>
      </c>
      <c r="B1955" s="300">
        <v>34</v>
      </c>
      <c r="C1955" s="299" t="s">
        <v>36</v>
      </c>
      <c r="D1955" s="299" t="s">
        <v>91</v>
      </c>
      <c r="E1955" s="301">
        <v>193.19047619047615</v>
      </c>
      <c r="F1955" s="299" t="s">
        <v>187</v>
      </c>
    </row>
    <row r="1956" spans="1:6" x14ac:dyDescent="0.3">
      <c r="A1956" s="299" t="s">
        <v>495</v>
      </c>
      <c r="B1956" s="300">
        <v>34</v>
      </c>
      <c r="C1956" s="299" t="s">
        <v>36</v>
      </c>
      <c r="D1956" s="299" t="s">
        <v>91</v>
      </c>
      <c r="E1956" s="301">
        <v>14.999999999999993</v>
      </c>
      <c r="F1956" s="299" t="s">
        <v>79</v>
      </c>
    </row>
    <row r="1957" spans="1:6" x14ac:dyDescent="0.3">
      <c r="A1957" s="299" t="s">
        <v>495</v>
      </c>
      <c r="B1957" s="300">
        <v>34</v>
      </c>
      <c r="C1957" s="299" t="s">
        <v>36</v>
      </c>
      <c r="D1957" s="299" t="s">
        <v>91</v>
      </c>
      <c r="E1957" s="301">
        <v>236.95238095238091</v>
      </c>
      <c r="F1957" s="299" t="s">
        <v>78</v>
      </c>
    </row>
    <row r="1958" spans="1:6" x14ac:dyDescent="0.3">
      <c r="A1958" s="299" t="s">
        <v>495</v>
      </c>
      <c r="B1958" s="300">
        <v>34</v>
      </c>
      <c r="C1958" s="299" t="s">
        <v>36</v>
      </c>
      <c r="D1958" s="299" t="s">
        <v>91</v>
      </c>
      <c r="E1958" s="301">
        <v>1.0000000000000004</v>
      </c>
      <c r="F1958" s="299" t="s">
        <v>188</v>
      </c>
    </row>
    <row r="1959" spans="1:6" x14ac:dyDescent="0.3">
      <c r="A1959" s="299" t="s">
        <v>495</v>
      </c>
      <c r="B1959" s="300">
        <v>34</v>
      </c>
      <c r="C1959" s="299" t="s">
        <v>36</v>
      </c>
      <c r="D1959" s="299" t="s">
        <v>91</v>
      </c>
      <c r="E1959" s="301">
        <v>1381.3333333333335</v>
      </c>
      <c r="F1959" s="299" t="s">
        <v>77</v>
      </c>
    </row>
    <row r="1960" spans="1:6" x14ac:dyDescent="0.3">
      <c r="A1960" s="299" t="s">
        <v>495</v>
      </c>
      <c r="B1960" s="300">
        <v>34</v>
      </c>
      <c r="C1960" s="299" t="s">
        <v>36</v>
      </c>
      <c r="D1960" s="299" t="s">
        <v>92</v>
      </c>
      <c r="E1960" s="301">
        <v>109.1904761904762</v>
      </c>
      <c r="F1960" s="299" t="s">
        <v>187</v>
      </c>
    </row>
    <row r="1961" spans="1:6" x14ac:dyDescent="0.3">
      <c r="A1961" s="299" t="s">
        <v>495</v>
      </c>
      <c r="B1961" s="300">
        <v>34</v>
      </c>
      <c r="C1961" s="299" t="s">
        <v>36</v>
      </c>
      <c r="D1961" s="299" t="s">
        <v>92</v>
      </c>
      <c r="E1961" s="301">
        <v>42.142857142857139</v>
      </c>
      <c r="F1961" s="299" t="s">
        <v>78</v>
      </c>
    </row>
    <row r="1962" spans="1:6" x14ac:dyDescent="0.3">
      <c r="A1962" s="299" t="s">
        <v>495</v>
      </c>
      <c r="B1962" s="300">
        <v>34</v>
      </c>
      <c r="C1962" s="299" t="s">
        <v>36</v>
      </c>
      <c r="D1962" s="299" t="s">
        <v>92</v>
      </c>
      <c r="E1962" s="301">
        <v>697.61904761904759</v>
      </c>
      <c r="F1962" s="299" t="s">
        <v>77</v>
      </c>
    </row>
    <row r="1963" spans="1:6" x14ac:dyDescent="0.3">
      <c r="A1963" s="299" t="s">
        <v>495</v>
      </c>
      <c r="B1963" s="300">
        <v>35</v>
      </c>
      <c r="C1963" s="299" t="s">
        <v>35</v>
      </c>
      <c r="D1963" s="299" t="s">
        <v>91</v>
      </c>
      <c r="E1963" s="301">
        <v>2649.8571428571431</v>
      </c>
      <c r="F1963" s="299" t="s">
        <v>187</v>
      </c>
    </row>
    <row r="1964" spans="1:6" x14ac:dyDescent="0.3">
      <c r="A1964" s="299" t="s">
        <v>495</v>
      </c>
      <c r="B1964" s="300">
        <v>35</v>
      </c>
      <c r="C1964" s="299" t="s">
        <v>35</v>
      </c>
      <c r="D1964" s="299" t="s">
        <v>91</v>
      </c>
      <c r="E1964" s="301">
        <v>1.0000000000000004</v>
      </c>
      <c r="F1964" s="299" t="s">
        <v>81</v>
      </c>
    </row>
    <row r="1965" spans="1:6" x14ac:dyDescent="0.3">
      <c r="A1965" s="299" t="s">
        <v>495</v>
      </c>
      <c r="B1965" s="300">
        <v>35</v>
      </c>
      <c r="C1965" s="299" t="s">
        <v>35</v>
      </c>
      <c r="D1965" s="299" t="s">
        <v>91</v>
      </c>
      <c r="E1965" s="301">
        <v>33.666666666666679</v>
      </c>
      <c r="F1965" s="299" t="s">
        <v>80</v>
      </c>
    </row>
    <row r="1966" spans="1:6" x14ac:dyDescent="0.3">
      <c r="A1966" s="299" t="s">
        <v>495</v>
      </c>
      <c r="B1966" s="300">
        <v>35</v>
      </c>
      <c r="C1966" s="299" t="s">
        <v>35</v>
      </c>
      <c r="D1966" s="299" t="s">
        <v>91</v>
      </c>
      <c r="E1966" s="301">
        <v>1649.3809523809527</v>
      </c>
      <c r="F1966" s="299" t="s">
        <v>79</v>
      </c>
    </row>
    <row r="1967" spans="1:6" x14ac:dyDescent="0.3">
      <c r="A1967" s="299" t="s">
        <v>495</v>
      </c>
      <c r="B1967" s="300">
        <v>35</v>
      </c>
      <c r="C1967" s="299" t="s">
        <v>35</v>
      </c>
      <c r="D1967" s="299" t="s">
        <v>91</v>
      </c>
      <c r="E1967" s="301">
        <v>144.52380952380952</v>
      </c>
      <c r="F1967" s="299" t="s">
        <v>78</v>
      </c>
    </row>
    <row r="1968" spans="1:6" x14ac:dyDescent="0.3">
      <c r="A1968" s="299" t="s">
        <v>495</v>
      </c>
      <c r="B1968" s="300">
        <v>35</v>
      </c>
      <c r="C1968" s="299" t="s">
        <v>35</v>
      </c>
      <c r="D1968" s="299" t="s">
        <v>91</v>
      </c>
      <c r="E1968" s="301">
        <v>10</v>
      </c>
      <c r="F1968" s="299" t="s">
        <v>188</v>
      </c>
    </row>
    <row r="1969" spans="1:6" x14ac:dyDescent="0.3">
      <c r="A1969" s="299" t="s">
        <v>495</v>
      </c>
      <c r="B1969" s="300">
        <v>35</v>
      </c>
      <c r="C1969" s="299" t="s">
        <v>35</v>
      </c>
      <c r="D1969" s="299" t="s">
        <v>91</v>
      </c>
      <c r="E1969" s="301">
        <v>12566.142857142857</v>
      </c>
      <c r="F1969" s="299" t="s">
        <v>77</v>
      </c>
    </row>
    <row r="1970" spans="1:6" x14ac:dyDescent="0.3">
      <c r="A1970" s="299" t="s">
        <v>495</v>
      </c>
      <c r="B1970" s="300">
        <v>35</v>
      </c>
      <c r="C1970" s="299" t="s">
        <v>35</v>
      </c>
      <c r="D1970" s="299" t="s">
        <v>92</v>
      </c>
      <c r="E1970" s="301">
        <v>3478.6190476190477</v>
      </c>
      <c r="F1970" s="299" t="s">
        <v>187</v>
      </c>
    </row>
    <row r="1971" spans="1:6" x14ac:dyDescent="0.3">
      <c r="A1971" s="299" t="s">
        <v>495</v>
      </c>
      <c r="B1971" s="300">
        <v>35</v>
      </c>
      <c r="C1971" s="299" t="s">
        <v>35</v>
      </c>
      <c r="D1971" s="299" t="s">
        <v>92</v>
      </c>
      <c r="E1971" s="301">
        <v>2.0000000000000009</v>
      </c>
      <c r="F1971" s="299" t="s">
        <v>81</v>
      </c>
    </row>
    <row r="1972" spans="1:6" x14ac:dyDescent="0.3">
      <c r="A1972" s="299" t="s">
        <v>495</v>
      </c>
      <c r="B1972" s="300">
        <v>35</v>
      </c>
      <c r="C1972" s="299" t="s">
        <v>35</v>
      </c>
      <c r="D1972" s="299" t="s">
        <v>92</v>
      </c>
      <c r="E1972" s="301">
        <v>62.285714285714256</v>
      </c>
      <c r="F1972" s="299" t="s">
        <v>80</v>
      </c>
    </row>
    <row r="1973" spans="1:6" x14ac:dyDescent="0.3">
      <c r="A1973" s="299" t="s">
        <v>495</v>
      </c>
      <c r="B1973" s="300">
        <v>35</v>
      </c>
      <c r="C1973" s="299" t="s">
        <v>35</v>
      </c>
      <c r="D1973" s="299" t="s">
        <v>92</v>
      </c>
      <c r="E1973" s="301">
        <v>89.428571428571459</v>
      </c>
      <c r="F1973" s="299" t="s">
        <v>79</v>
      </c>
    </row>
    <row r="1974" spans="1:6" x14ac:dyDescent="0.3">
      <c r="A1974" s="299" t="s">
        <v>495</v>
      </c>
      <c r="B1974" s="300">
        <v>35</v>
      </c>
      <c r="C1974" s="299" t="s">
        <v>35</v>
      </c>
      <c r="D1974" s="299" t="s">
        <v>92</v>
      </c>
      <c r="E1974" s="301">
        <v>192.14285714285717</v>
      </c>
      <c r="F1974" s="299" t="s">
        <v>78</v>
      </c>
    </row>
    <row r="1975" spans="1:6" x14ac:dyDescent="0.3">
      <c r="A1975" s="299" t="s">
        <v>495</v>
      </c>
      <c r="B1975" s="300">
        <v>35</v>
      </c>
      <c r="C1975" s="299" t="s">
        <v>35</v>
      </c>
      <c r="D1975" s="299" t="s">
        <v>92</v>
      </c>
      <c r="E1975" s="301">
        <v>8.0000000000000036</v>
      </c>
      <c r="F1975" s="299" t="s">
        <v>188</v>
      </c>
    </row>
    <row r="1976" spans="1:6" x14ac:dyDescent="0.3">
      <c r="A1976" s="299" t="s">
        <v>495</v>
      </c>
      <c r="B1976" s="300">
        <v>35</v>
      </c>
      <c r="C1976" s="299" t="s">
        <v>35</v>
      </c>
      <c r="D1976" s="299" t="s">
        <v>92</v>
      </c>
      <c r="E1976" s="301">
        <v>9033.6190476190477</v>
      </c>
      <c r="F1976" s="299" t="s">
        <v>77</v>
      </c>
    </row>
    <row r="1977" spans="1:6" x14ac:dyDescent="0.3">
      <c r="A1977" s="299" t="s">
        <v>495</v>
      </c>
      <c r="B1977" s="300">
        <v>35</v>
      </c>
      <c r="C1977" s="299" t="s">
        <v>36</v>
      </c>
      <c r="D1977" s="299" t="s">
        <v>91</v>
      </c>
      <c r="E1977" s="301">
        <v>3765</v>
      </c>
      <c r="F1977" s="299" t="s">
        <v>187</v>
      </c>
    </row>
    <row r="1978" spans="1:6" x14ac:dyDescent="0.3">
      <c r="A1978" s="299" t="s">
        <v>495</v>
      </c>
      <c r="B1978" s="300">
        <v>35</v>
      </c>
      <c r="C1978" s="299" t="s">
        <v>36</v>
      </c>
      <c r="D1978" s="299" t="s">
        <v>91</v>
      </c>
      <c r="E1978" s="301">
        <v>5.9999999999999982</v>
      </c>
      <c r="F1978" s="299" t="s">
        <v>81</v>
      </c>
    </row>
    <row r="1979" spans="1:6" x14ac:dyDescent="0.3">
      <c r="A1979" s="299" t="s">
        <v>495</v>
      </c>
      <c r="B1979" s="300">
        <v>35</v>
      </c>
      <c r="C1979" s="299" t="s">
        <v>36</v>
      </c>
      <c r="D1979" s="299" t="s">
        <v>91</v>
      </c>
      <c r="E1979" s="301">
        <v>132.47619047619051</v>
      </c>
      <c r="F1979" s="299" t="s">
        <v>80</v>
      </c>
    </row>
    <row r="1980" spans="1:6" x14ac:dyDescent="0.3">
      <c r="A1980" s="299" t="s">
        <v>495</v>
      </c>
      <c r="B1980" s="300">
        <v>35</v>
      </c>
      <c r="C1980" s="299" t="s">
        <v>36</v>
      </c>
      <c r="D1980" s="299" t="s">
        <v>91</v>
      </c>
      <c r="E1980" s="301">
        <v>167.28571428571428</v>
      </c>
      <c r="F1980" s="299" t="s">
        <v>79</v>
      </c>
    </row>
    <row r="1981" spans="1:6" x14ac:dyDescent="0.3">
      <c r="A1981" s="299" t="s">
        <v>495</v>
      </c>
      <c r="B1981" s="300">
        <v>35</v>
      </c>
      <c r="C1981" s="299" t="s">
        <v>36</v>
      </c>
      <c r="D1981" s="299" t="s">
        <v>91</v>
      </c>
      <c r="E1981" s="301">
        <v>755.85714285714289</v>
      </c>
      <c r="F1981" s="299" t="s">
        <v>78</v>
      </c>
    </row>
    <row r="1982" spans="1:6" x14ac:dyDescent="0.3">
      <c r="A1982" s="299" t="s">
        <v>495</v>
      </c>
      <c r="B1982" s="300">
        <v>35</v>
      </c>
      <c r="C1982" s="299" t="s">
        <v>36</v>
      </c>
      <c r="D1982" s="299" t="s">
        <v>91</v>
      </c>
      <c r="E1982" s="301">
        <v>10</v>
      </c>
      <c r="F1982" s="299" t="s">
        <v>188</v>
      </c>
    </row>
    <row r="1983" spans="1:6" x14ac:dyDescent="0.3">
      <c r="A1983" s="299" t="s">
        <v>495</v>
      </c>
      <c r="B1983" s="300">
        <v>35</v>
      </c>
      <c r="C1983" s="299" t="s">
        <v>36</v>
      </c>
      <c r="D1983" s="299" t="s">
        <v>91</v>
      </c>
      <c r="E1983" s="301">
        <v>16948.047619047618</v>
      </c>
      <c r="F1983" s="299" t="s">
        <v>77</v>
      </c>
    </row>
    <row r="1984" spans="1:6" x14ac:dyDescent="0.3">
      <c r="A1984" s="299" t="s">
        <v>495</v>
      </c>
      <c r="B1984" s="300">
        <v>35</v>
      </c>
      <c r="C1984" s="299" t="s">
        <v>36</v>
      </c>
      <c r="D1984" s="299" t="s">
        <v>92</v>
      </c>
      <c r="E1984" s="301">
        <v>5117.2380952380954</v>
      </c>
      <c r="F1984" s="299" t="s">
        <v>187</v>
      </c>
    </row>
    <row r="1985" spans="1:6" x14ac:dyDescent="0.3">
      <c r="A1985" s="299" t="s">
        <v>495</v>
      </c>
      <c r="B1985" s="300">
        <v>35</v>
      </c>
      <c r="C1985" s="299" t="s">
        <v>36</v>
      </c>
      <c r="D1985" s="299" t="s">
        <v>92</v>
      </c>
      <c r="E1985" s="301">
        <v>11.999999999999996</v>
      </c>
      <c r="F1985" s="299" t="s">
        <v>81</v>
      </c>
    </row>
    <row r="1986" spans="1:6" x14ac:dyDescent="0.3">
      <c r="A1986" s="299" t="s">
        <v>495</v>
      </c>
      <c r="B1986" s="300">
        <v>35</v>
      </c>
      <c r="C1986" s="299" t="s">
        <v>36</v>
      </c>
      <c r="D1986" s="299" t="s">
        <v>92</v>
      </c>
      <c r="E1986" s="301">
        <v>65.095238095238102</v>
      </c>
      <c r="F1986" s="299" t="s">
        <v>80</v>
      </c>
    </row>
    <row r="1987" spans="1:6" x14ac:dyDescent="0.3">
      <c r="A1987" s="299" t="s">
        <v>495</v>
      </c>
      <c r="B1987" s="300">
        <v>35</v>
      </c>
      <c r="C1987" s="299" t="s">
        <v>36</v>
      </c>
      <c r="D1987" s="299" t="s">
        <v>92</v>
      </c>
      <c r="E1987" s="301">
        <v>10.095238095238095</v>
      </c>
      <c r="F1987" s="299" t="s">
        <v>79</v>
      </c>
    </row>
    <row r="1988" spans="1:6" x14ac:dyDescent="0.3">
      <c r="A1988" s="299" t="s">
        <v>495</v>
      </c>
      <c r="B1988" s="300">
        <v>35</v>
      </c>
      <c r="C1988" s="299" t="s">
        <v>36</v>
      </c>
      <c r="D1988" s="299" t="s">
        <v>92</v>
      </c>
      <c r="E1988" s="301">
        <v>174.61904761904765</v>
      </c>
      <c r="F1988" s="299" t="s">
        <v>78</v>
      </c>
    </row>
    <row r="1989" spans="1:6" x14ac:dyDescent="0.3">
      <c r="A1989" s="299" t="s">
        <v>495</v>
      </c>
      <c r="B1989" s="300">
        <v>35</v>
      </c>
      <c r="C1989" s="299" t="s">
        <v>36</v>
      </c>
      <c r="D1989" s="299" t="s">
        <v>92</v>
      </c>
      <c r="E1989" s="301">
        <v>17.000000000000007</v>
      </c>
      <c r="F1989" s="299" t="s">
        <v>188</v>
      </c>
    </row>
    <row r="1990" spans="1:6" x14ac:dyDescent="0.3">
      <c r="A1990" s="299" t="s">
        <v>495</v>
      </c>
      <c r="B1990" s="300">
        <v>35</v>
      </c>
      <c r="C1990" s="299" t="s">
        <v>36</v>
      </c>
      <c r="D1990" s="299" t="s">
        <v>92</v>
      </c>
      <c r="E1990" s="301">
        <v>7771.4285714285716</v>
      </c>
      <c r="F1990" s="299" t="s">
        <v>77</v>
      </c>
    </row>
    <row r="1991" spans="1:6" x14ac:dyDescent="0.3">
      <c r="A1991" s="299" t="s">
        <v>495</v>
      </c>
      <c r="B1991" s="300">
        <v>36</v>
      </c>
      <c r="C1991" s="299" t="s">
        <v>35</v>
      </c>
      <c r="D1991" s="299" t="s">
        <v>91</v>
      </c>
      <c r="E1991" s="301">
        <v>965.95238095238085</v>
      </c>
      <c r="F1991" s="299" t="s">
        <v>187</v>
      </c>
    </row>
    <row r="1992" spans="1:6" x14ac:dyDescent="0.3">
      <c r="A1992" s="299" t="s">
        <v>495</v>
      </c>
      <c r="B1992" s="300">
        <v>36</v>
      </c>
      <c r="C1992" s="299" t="s">
        <v>35</v>
      </c>
      <c r="D1992" s="299" t="s">
        <v>91</v>
      </c>
      <c r="E1992" s="301">
        <v>5</v>
      </c>
      <c r="F1992" s="299" t="s">
        <v>81</v>
      </c>
    </row>
    <row r="1993" spans="1:6" x14ac:dyDescent="0.3">
      <c r="A1993" s="299" t="s">
        <v>495</v>
      </c>
      <c r="B1993" s="300">
        <v>36</v>
      </c>
      <c r="C1993" s="299" t="s">
        <v>35</v>
      </c>
      <c r="D1993" s="299" t="s">
        <v>91</v>
      </c>
      <c r="E1993" s="301">
        <v>11.999999999999996</v>
      </c>
      <c r="F1993" s="299" t="s">
        <v>80</v>
      </c>
    </row>
    <row r="1994" spans="1:6" x14ac:dyDescent="0.3">
      <c r="A1994" s="299" t="s">
        <v>495</v>
      </c>
      <c r="B1994" s="300">
        <v>36</v>
      </c>
      <c r="C1994" s="299" t="s">
        <v>35</v>
      </c>
      <c r="D1994" s="299" t="s">
        <v>91</v>
      </c>
      <c r="E1994" s="301">
        <v>1067.1904761904761</v>
      </c>
      <c r="F1994" s="299" t="s">
        <v>79</v>
      </c>
    </row>
    <row r="1995" spans="1:6" x14ac:dyDescent="0.3">
      <c r="A1995" s="299" t="s">
        <v>495</v>
      </c>
      <c r="B1995" s="300">
        <v>36</v>
      </c>
      <c r="C1995" s="299" t="s">
        <v>35</v>
      </c>
      <c r="D1995" s="299" t="s">
        <v>91</v>
      </c>
      <c r="E1995" s="301">
        <v>21.571428571428573</v>
      </c>
      <c r="F1995" s="299" t="s">
        <v>78</v>
      </c>
    </row>
    <row r="1996" spans="1:6" x14ac:dyDescent="0.3">
      <c r="A1996" s="299" t="s">
        <v>495</v>
      </c>
      <c r="B1996" s="300">
        <v>36</v>
      </c>
      <c r="C1996" s="299" t="s">
        <v>35</v>
      </c>
      <c r="D1996" s="299" t="s">
        <v>91</v>
      </c>
      <c r="E1996" s="301">
        <v>2.0000000000000009</v>
      </c>
      <c r="F1996" s="299" t="s">
        <v>188</v>
      </c>
    </row>
    <row r="1997" spans="1:6" x14ac:dyDescent="0.3">
      <c r="A1997" s="299" t="s">
        <v>495</v>
      </c>
      <c r="B1997" s="300">
        <v>36</v>
      </c>
      <c r="C1997" s="299" t="s">
        <v>35</v>
      </c>
      <c r="D1997" s="299" t="s">
        <v>91</v>
      </c>
      <c r="E1997" s="301">
        <v>3852.6190476190477</v>
      </c>
      <c r="F1997" s="299" t="s">
        <v>77</v>
      </c>
    </row>
    <row r="1998" spans="1:6" x14ac:dyDescent="0.3">
      <c r="A1998" s="299" t="s">
        <v>495</v>
      </c>
      <c r="B1998" s="300">
        <v>36</v>
      </c>
      <c r="C1998" s="299" t="s">
        <v>35</v>
      </c>
      <c r="D1998" s="299" t="s">
        <v>92</v>
      </c>
      <c r="E1998" s="301">
        <v>427.33333333333337</v>
      </c>
      <c r="F1998" s="299" t="s">
        <v>187</v>
      </c>
    </row>
    <row r="1999" spans="1:6" x14ac:dyDescent="0.3">
      <c r="A1999" s="299" t="s">
        <v>495</v>
      </c>
      <c r="B1999" s="300">
        <v>36</v>
      </c>
      <c r="C1999" s="299" t="s">
        <v>35</v>
      </c>
      <c r="D1999" s="299" t="s">
        <v>92</v>
      </c>
      <c r="E1999" s="301">
        <v>4.0000000000000018</v>
      </c>
      <c r="F1999" s="299" t="s">
        <v>81</v>
      </c>
    </row>
    <row r="2000" spans="1:6" x14ac:dyDescent="0.3">
      <c r="A2000" s="299" t="s">
        <v>495</v>
      </c>
      <c r="B2000" s="300">
        <v>36</v>
      </c>
      <c r="C2000" s="299" t="s">
        <v>35</v>
      </c>
      <c r="D2000" s="299" t="s">
        <v>92</v>
      </c>
      <c r="E2000" s="301">
        <v>8.4285714285714306</v>
      </c>
      <c r="F2000" s="299" t="s">
        <v>80</v>
      </c>
    </row>
    <row r="2001" spans="1:6" x14ac:dyDescent="0.3">
      <c r="A2001" s="299" t="s">
        <v>495</v>
      </c>
      <c r="B2001" s="300">
        <v>36</v>
      </c>
      <c r="C2001" s="299" t="s">
        <v>35</v>
      </c>
      <c r="D2001" s="299" t="s">
        <v>92</v>
      </c>
      <c r="E2001" s="301">
        <v>122.04761904761904</v>
      </c>
      <c r="F2001" s="299" t="s">
        <v>79</v>
      </c>
    </row>
    <row r="2002" spans="1:6" x14ac:dyDescent="0.3">
      <c r="A2002" s="299" t="s">
        <v>495</v>
      </c>
      <c r="B2002" s="300">
        <v>36</v>
      </c>
      <c r="C2002" s="299" t="s">
        <v>35</v>
      </c>
      <c r="D2002" s="299" t="s">
        <v>92</v>
      </c>
      <c r="E2002" s="301">
        <v>19.666666666666671</v>
      </c>
      <c r="F2002" s="299" t="s">
        <v>78</v>
      </c>
    </row>
    <row r="2003" spans="1:6" x14ac:dyDescent="0.3">
      <c r="A2003" s="299" t="s">
        <v>495</v>
      </c>
      <c r="B2003" s="300">
        <v>36</v>
      </c>
      <c r="C2003" s="299" t="s">
        <v>35</v>
      </c>
      <c r="D2003" s="299" t="s">
        <v>92</v>
      </c>
      <c r="E2003" s="301">
        <v>2.0000000000000009</v>
      </c>
      <c r="F2003" s="299" t="s">
        <v>188</v>
      </c>
    </row>
    <row r="2004" spans="1:6" x14ac:dyDescent="0.3">
      <c r="A2004" s="299" t="s">
        <v>495</v>
      </c>
      <c r="B2004" s="300">
        <v>36</v>
      </c>
      <c r="C2004" s="299" t="s">
        <v>35</v>
      </c>
      <c r="D2004" s="299" t="s">
        <v>92</v>
      </c>
      <c r="E2004" s="301">
        <v>1822.8571428571429</v>
      </c>
      <c r="F2004" s="299" t="s">
        <v>77</v>
      </c>
    </row>
    <row r="2005" spans="1:6" x14ac:dyDescent="0.3">
      <c r="A2005" s="299" t="s">
        <v>495</v>
      </c>
      <c r="B2005" s="300">
        <v>36</v>
      </c>
      <c r="C2005" s="299" t="s">
        <v>36</v>
      </c>
      <c r="D2005" s="299" t="s">
        <v>91</v>
      </c>
      <c r="E2005" s="301">
        <v>1091.2857142857142</v>
      </c>
      <c r="F2005" s="299" t="s">
        <v>187</v>
      </c>
    </row>
    <row r="2006" spans="1:6" x14ac:dyDescent="0.3">
      <c r="A2006" s="299" t="s">
        <v>495</v>
      </c>
      <c r="B2006" s="300">
        <v>36</v>
      </c>
      <c r="C2006" s="299" t="s">
        <v>36</v>
      </c>
      <c r="D2006" s="299" t="s">
        <v>91</v>
      </c>
      <c r="E2006" s="301">
        <v>1.0000000000000004</v>
      </c>
      <c r="F2006" s="299" t="s">
        <v>81</v>
      </c>
    </row>
    <row r="2007" spans="1:6" x14ac:dyDescent="0.3">
      <c r="A2007" s="299" t="s">
        <v>495</v>
      </c>
      <c r="B2007" s="300">
        <v>36</v>
      </c>
      <c r="C2007" s="299" t="s">
        <v>36</v>
      </c>
      <c r="D2007" s="299" t="s">
        <v>91</v>
      </c>
      <c r="E2007" s="301">
        <v>413.09523809523813</v>
      </c>
      <c r="F2007" s="299" t="s">
        <v>80</v>
      </c>
    </row>
    <row r="2008" spans="1:6" x14ac:dyDescent="0.3">
      <c r="A2008" s="299" t="s">
        <v>495</v>
      </c>
      <c r="B2008" s="300">
        <v>36</v>
      </c>
      <c r="C2008" s="299" t="s">
        <v>36</v>
      </c>
      <c r="D2008" s="299" t="s">
        <v>91</v>
      </c>
      <c r="E2008" s="301">
        <v>52.619047619047613</v>
      </c>
      <c r="F2008" s="299" t="s">
        <v>79</v>
      </c>
    </row>
    <row r="2009" spans="1:6" x14ac:dyDescent="0.3">
      <c r="A2009" s="299" t="s">
        <v>495</v>
      </c>
      <c r="B2009" s="300">
        <v>36</v>
      </c>
      <c r="C2009" s="299" t="s">
        <v>36</v>
      </c>
      <c r="D2009" s="299" t="s">
        <v>91</v>
      </c>
      <c r="E2009" s="301">
        <v>136.28571428571433</v>
      </c>
      <c r="F2009" s="299" t="s">
        <v>78</v>
      </c>
    </row>
    <row r="2010" spans="1:6" x14ac:dyDescent="0.3">
      <c r="A2010" s="299" t="s">
        <v>495</v>
      </c>
      <c r="B2010" s="300">
        <v>36</v>
      </c>
      <c r="C2010" s="299" t="s">
        <v>36</v>
      </c>
      <c r="D2010" s="299" t="s">
        <v>91</v>
      </c>
      <c r="E2010" s="301">
        <v>1.0000000000000004</v>
      </c>
      <c r="F2010" s="299" t="s">
        <v>188</v>
      </c>
    </row>
    <row r="2011" spans="1:6" x14ac:dyDescent="0.3">
      <c r="A2011" s="299" t="s">
        <v>495</v>
      </c>
      <c r="B2011" s="300">
        <v>36</v>
      </c>
      <c r="C2011" s="299" t="s">
        <v>36</v>
      </c>
      <c r="D2011" s="299" t="s">
        <v>91</v>
      </c>
      <c r="E2011" s="301">
        <v>4460.3809523809532</v>
      </c>
      <c r="F2011" s="299" t="s">
        <v>77</v>
      </c>
    </row>
    <row r="2012" spans="1:6" x14ac:dyDescent="0.3">
      <c r="A2012" s="299" t="s">
        <v>495</v>
      </c>
      <c r="B2012" s="300">
        <v>36</v>
      </c>
      <c r="C2012" s="299" t="s">
        <v>36</v>
      </c>
      <c r="D2012" s="299" t="s">
        <v>92</v>
      </c>
      <c r="E2012" s="301">
        <v>793.04761904761915</v>
      </c>
      <c r="F2012" s="299" t="s">
        <v>187</v>
      </c>
    </row>
    <row r="2013" spans="1:6" x14ac:dyDescent="0.3">
      <c r="A2013" s="299" t="s">
        <v>495</v>
      </c>
      <c r="B2013" s="300">
        <v>36</v>
      </c>
      <c r="C2013" s="299" t="s">
        <v>36</v>
      </c>
      <c r="D2013" s="299" t="s">
        <v>92</v>
      </c>
      <c r="E2013" s="301">
        <v>6.9999999999999973</v>
      </c>
      <c r="F2013" s="299" t="s">
        <v>81</v>
      </c>
    </row>
    <row r="2014" spans="1:6" x14ac:dyDescent="0.3">
      <c r="A2014" s="299" t="s">
        <v>495</v>
      </c>
      <c r="B2014" s="300">
        <v>36</v>
      </c>
      <c r="C2014" s="299" t="s">
        <v>36</v>
      </c>
      <c r="D2014" s="299" t="s">
        <v>92</v>
      </c>
      <c r="E2014" s="301">
        <v>54.714285714285722</v>
      </c>
      <c r="F2014" s="299" t="s">
        <v>80</v>
      </c>
    </row>
    <row r="2015" spans="1:6" x14ac:dyDescent="0.3">
      <c r="A2015" s="299" t="s">
        <v>495</v>
      </c>
      <c r="B2015" s="300">
        <v>36</v>
      </c>
      <c r="C2015" s="299" t="s">
        <v>36</v>
      </c>
      <c r="D2015" s="299" t="s">
        <v>92</v>
      </c>
      <c r="E2015" s="301">
        <v>5.9999999999999982</v>
      </c>
      <c r="F2015" s="299" t="s">
        <v>79</v>
      </c>
    </row>
    <row r="2016" spans="1:6" x14ac:dyDescent="0.3">
      <c r="A2016" s="299" t="s">
        <v>495</v>
      </c>
      <c r="B2016" s="300">
        <v>36</v>
      </c>
      <c r="C2016" s="299" t="s">
        <v>36</v>
      </c>
      <c r="D2016" s="299" t="s">
        <v>92</v>
      </c>
      <c r="E2016" s="301">
        <v>46.142857142857139</v>
      </c>
      <c r="F2016" s="299" t="s">
        <v>78</v>
      </c>
    </row>
    <row r="2017" spans="1:6" x14ac:dyDescent="0.3">
      <c r="A2017" s="299" t="s">
        <v>495</v>
      </c>
      <c r="B2017" s="300">
        <v>36</v>
      </c>
      <c r="C2017" s="299" t="s">
        <v>36</v>
      </c>
      <c r="D2017" s="299" t="s">
        <v>92</v>
      </c>
      <c r="E2017" s="301">
        <v>2.9999999999999991</v>
      </c>
      <c r="F2017" s="299" t="s">
        <v>188</v>
      </c>
    </row>
    <row r="2018" spans="1:6" x14ac:dyDescent="0.3">
      <c r="A2018" s="299" t="s">
        <v>495</v>
      </c>
      <c r="B2018" s="300">
        <v>36</v>
      </c>
      <c r="C2018" s="299" t="s">
        <v>36</v>
      </c>
      <c r="D2018" s="299" t="s">
        <v>92</v>
      </c>
      <c r="E2018" s="301">
        <v>3364.666666666667</v>
      </c>
      <c r="F2018" s="299" t="s">
        <v>77</v>
      </c>
    </row>
    <row r="2019" spans="1:6" x14ac:dyDescent="0.3">
      <c r="A2019" s="299" t="s">
        <v>495</v>
      </c>
      <c r="B2019" s="300">
        <v>37</v>
      </c>
      <c r="C2019" s="299" t="s">
        <v>35</v>
      </c>
      <c r="D2019" s="299" t="s">
        <v>91</v>
      </c>
      <c r="E2019" s="301">
        <v>307.76190476190476</v>
      </c>
      <c r="F2019" s="299" t="s">
        <v>187</v>
      </c>
    </row>
    <row r="2020" spans="1:6" x14ac:dyDescent="0.3">
      <c r="A2020" s="299" t="s">
        <v>495</v>
      </c>
      <c r="B2020" s="300">
        <v>37</v>
      </c>
      <c r="C2020" s="299" t="s">
        <v>35</v>
      </c>
      <c r="D2020" s="299" t="s">
        <v>91</v>
      </c>
      <c r="E2020" s="301">
        <v>555.47619047619048</v>
      </c>
      <c r="F2020" s="299" t="s">
        <v>79</v>
      </c>
    </row>
    <row r="2021" spans="1:6" x14ac:dyDescent="0.3">
      <c r="A2021" s="299" t="s">
        <v>495</v>
      </c>
      <c r="B2021" s="300">
        <v>37</v>
      </c>
      <c r="C2021" s="299" t="s">
        <v>35</v>
      </c>
      <c r="D2021" s="299" t="s">
        <v>91</v>
      </c>
      <c r="E2021" s="301">
        <v>15.666666666666668</v>
      </c>
      <c r="F2021" s="299" t="s">
        <v>78</v>
      </c>
    </row>
    <row r="2022" spans="1:6" x14ac:dyDescent="0.3">
      <c r="A2022" s="299" t="s">
        <v>495</v>
      </c>
      <c r="B2022" s="300">
        <v>37</v>
      </c>
      <c r="C2022" s="299" t="s">
        <v>35</v>
      </c>
      <c r="D2022" s="299" t="s">
        <v>91</v>
      </c>
      <c r="E2022" s="301">
        <v>2.0000000000000009</v>
      </c>
      <c r="F2022" s="299" t="s">
        <v>188</v>
      </c>
    </row>
    <row r="2023" spans="1:6" x14ac:dyDescent="0.3">
      <c r="A2023" s="299" t="s">
        <v>495</v>
      </c>
      <c r="B2023" s="300">
        <v>37</v>
      </c>
      <c r="C2023" s="299" t="s">
        <v>35</v>
      </c>
      <c r="D2023" s="299" t="s">
        <v>91</v>
      </c>
      <c r="E2023" s="301">
        <v>1709.7619047619048</v>
      </c>
      <c r="F2023" s="299" t="s">
        <v>77</v>
      </c>
    </row>
    <row r="2024" spans="1:6" x14ac:dyDescent="0.3">
      <c r="A2024" s="299" t="s">
        <v>495</v>
      </c>
      <c r="B2024" s="300">
        <v>37</v>
      </c>
      <c r="C2024" s="299" t="s">
        <v>35</v>
      </c>
      <c r="D2024" s="299" t="s">
        <v>92</v>
      </c>
      <c r="E2024" s="301">
        <v>137.14285714285711</v>
      </c>
      <c r="F2024" s="299" t="s">
        <v>187</v>
      </c>
    </row>
    <row r="2025" spans="1:6" x14ac:dyDescent="0.3">
      <c r="A2025" s="299" t="s">
        <v>495</v>
      </c>
      <c r="B2025" s="300">
        <v>37</v>
      </c>
      <c r="C2025" s="299" t="s">
        <v>35</v>
      </c>
      <c r="D2025" s="299" t="s">
        <v>92</v>
      </c>
      <c r="E2025" s="301">
        <v>66.380952380952394</v>
      </c>
      <c r="F2025" s="299" t="s">
        <v>79</v>
      </c>
    </row>
    <row r="2026" spans="1:6" x14ac:dyDescent="0.3">
      <c r="A2026" s="299" t="s">
        <v>495</v>
      </c>
      <c r="B2026" s="300">
        <v>37</v>
      </c>
      <c r="C2026" s="299" t="s">
        <v>35</v>
      </c>
      <c r="D2026" s="299" t="s">
        <v>92</v>
      </c>
      <c r="E2026" s="301">
        <v>15.999999999999996</v>
      </c>
      <c r="F2026" s="299" t="s">
        <v>78</v>
      </c>
    </row>
    <row r="2027" spans="1:6" x14ac:dyDescent="0.3">
      <c r="A2027" s="299" t="s">
        <v>495</v>
      </c>
      <c r="B2027" s="300">
        <v>37</v>
      </c>
      <c r="C2027" s="299" t="s">
        <v>35</v>
      </c>
      <c r="D2027" s="299" t="s">
        <v>92</v>
      </c>
      <c r="E2027" s="301">
        <v>2.0000000000000009</v>
      </c>
      <c r="F2027" s="299" t="s">
        <v>188</v>
      </c>
    </row>
    <row r="2028" spans="1:6" x14ac:dyDescent="0.3">
      <c r="A2028" s="299" t="s">
        <v>495</v>
      </c>
      <c r="B2028" s="300">
        <v>37</v>
      </c>
      <c r="C2028" s="299" t="s">
        <v>35</v>
      </c>
      <c r="D2028" s="299" t="s">
        <v>92</v>
      </c>
      <c r="E2028" s="301">
        <v>744.33333333333348</v>
      </c>
      <c r="F2028" s="299" t="s">
        <v>77</v>
      </c>
    </row>
    <row r="2029" spans="1:6" x14ac:dyDescent="0.3">
      <c r="A2029" s="299" t="s">
        <v>495</v>
      </c>
      <c r="B2029" s="300">
        <v>37</v>
      </c>
      <c r="C2029" s="299" t="s">
        <v>36</v>
      </c>
      <c r="D2029" s="299" t="s">
        <v>91</v>
      </c>
      <c r="E2029" s="301">
        <v>421.09523809523807</v>
      </c>
      <c r="F2029" s="299" t="s">
        <v>187</v>
      </c>
    </row>
    <row r="2030" spans="1:6" x14ac:dyDescent="0.3">
      <c r="A2030" s="299" t="s">
        <v>495</v>
      </c>
      <c r="B2030" s="300">
        <v>37</v>
      </c>
      <c r="C2030" s="299" t="s">
        <v>36</v>
      </c>
      <c r="D2030" s="299" t="s">
        <v>91</v>
      </c>
      <c r="E2030" s="301">
        <v>15.857142857142858</v>
      </c>
      <c r="F2030" s="299" t="s">
        <v>79</v>
      </c>
    </row>
    <row r="2031" spans="1:6" x14ac:dyDescent="0.3">
      <c r="A2031" s="299" t="s">
        <v>495</v>
      </c>
      <c r="B2031" s="300">
        <v>37</v>
      </c>
      <c r="C2031" s="299" t="s">
        <v>36</v>
      </c>
      <c r="D2031" s="299" t="s">
        <v>91</v>
      </c>
      <c r="E2031" s="301">
        <v>117.90476190476188</v>
      </c>
      <c r="F2031" s="299" t="s">
        <v>78</v>
      </c>
    </row>
    <row r="2032" spans="1:6" x14ac:dyDescent="0.3">
      <c r="A2032" s="299" t="s">
        <v>495</v>
      </c>
      <c r="B2032" s="300">
        <v>37</v>
      </c>
      <c r="C2032" s="299" t="s">
        <v>36</v>
      </c>
      <c r="D2032" s="299" t="s">
        <v>91</v>
      </c>
      <c r="E2032" s="301">
        <v>2.0000000000000009</v>
      </c>
      <c r="F2032" s="299" t="s">
        <v>188</v>
      </c>
    </row>
    <row r="2033" spans="1:6" x14ac:dyDescent="0.3">
      <c r="A2033" s="299" t="s">
        <v>495</v>
      </c>
      <c r="B2033" s="300">
        <v>37</v>
      </c>
      <c r="C2033" s="299" t="s">
        <v>36</v>
      </c>
      <c r="D2033" s="299" t="s">
        <v>91</v>
      </c>
      <c r="E2033" s="301">
        <v>2287.3333333333335</v>
      </c>
      <c r="F2033" s="299" t="s">
        <v>77</v>
      </c>
    </row>
    <row r="2034" spans="1:6" x14ac:dyDescent="0.3">
      <c r="A2034" s="299" t="s">
        <v>495</v>
      </c>
      <c r="B2034" s="300">
        <v>37</v>
      </c>
      <c r="C2034" s="299" t="s">
        <v>36</v>
      </c>
      <c r="D2034" s="299" t="s">
        <v>92</v>
      </c>
      <c r="E2034" s="301">
        <v>204.19047619047615</v>
      </c>
      <c r="F2034" s="299" t="s">
        <v>187</v>
      </c>
    </row>
    <row r="2035" spans="1:6" x14ac:dyDescent="0.3">
      <c r="A2035" s="299" t="s">
        <v>495</v>
      </c>
      <c r="B2035" s="300">
        <v>37</v>
      </c>
      <c r="C2035" s="299" t="s">
        <v>36</v>
      </c>
      <c r="D2035" s="299" t="s">
        <v>92</v>
      </c>
      <c r="E2035" s="301">
        <v>1.0000000000000004</v>
      </c>
      <c r="F2035" s="299" t="s">
        <v>79</v>
      </c>
    </row>
    <row r="2036" spans="1:6" x14ac:dyDescent="0.3">
      <c r="A2036" s="299" t="s">
        <v>495</v>
      </c>
      <c r="B2036" s="300">
        <v>37</v>
      </c>
      <c r="C2036" s="299" t="s">
        <v>36</v>
      </c>
      <c r="D2036" s="299" t="s">
        <v>92</v>
      </c>
      <c r="E2036" s="301">
        <v>85.333333333333343</v>
      </c>
      <c r="F2036" s="299" t="s">
        <v>78</v>
      </c>
    </row>
    <row r="2037" spans="1:6" x14ac:dyDescent="0.3">
      <c r="A2037" s="299" t="s">
        <v>495</v>
      </c>
      <c r="B2037" s="300">
        <v>37</v>
      </c>
      <c r="C2037" s="299" t="s">
        <v>36</v>
      </c>
      <c r="D2037" s="299" t="s">
        <v>92</v>
      </c>
      <c r="E2037" s="301">
        <v>3.9523809523809543</v>
      </c>
      <c r="F2037" s="299" t="s">
        <v>188</v>
      </c>
    </row>
    <row r="2038" spans="1:6" x14ac:dyDescent="0.3">
      <c r="A2038" s="299" t="s">
        <v>495</v>
      </c>
      <c r="B2038" s="300">
        <v>37</v>
      </c>
      <c r="C2038" s="299" t="s">
        <v>36</v>
      </c>
      <c r="D2038" s="299" t="s">
        <v>92</v>
      </c>
      <c r="E2038" s="301">
        <v>900.80952380952374</v>
      </c>
      <c r="F2038" s="299" t="s">
        <v>77</v>
      </c>
    </row>
    <row r="2039" spans="1:6" x14ac:dyDescent="0.3">
      <c r="A2039" s="299" t="s">
        <v>495</v>
      </c>
      <c r="B2039" s="300">
        <v>38</v>
      </c>
      <c r="C2039" s="299" t="s">
        <v>35</v>
      </c>
      <c r="D2039" s="299" t="s">
        <v>91</v>
      </c>
      <c r="E2039" s="301">
        <v>2748.571428571428</v>
      </c>
      <c r="F2039" s="299" t="s">
        <v>187</v>
      </c>
    </row>
    <row r="2040" spans="1:6" x14ac:dyDescent="0.3">
      <c r="A2040" s="299" t="s">
        <v>495</v>
      </c>
      <c r="B2040" s="300">
        <v>38</v>
      </c>
      <c r="C2040" s="299" t="s">
        <v>35</v>
      </c>
      <c r="D2040" s="299" t="s">
        <v>91</v>
      </c>
      <c r="E2040" s="301">
        <v>2.0000000000000009</v>
      </c>
      <c r="F2040" s="299" t="s">
        <v>81</v>
      </c>
    </row>
    <row r="2041" spans="1:6" x14ac:dyDescent="0.3">
      <c r="A2041" s="299" t="s">
        <v>495</v>
      </c>
      <c r="B2041" s="300">
        <v>38</v>
      </c>
      <c r="C2041" s="299" t="s">
        <v>35</v>
      </c>
      <c r="D2041" s="299" t="s">
        <v>91</v>
      </c>
      <c r="E2041" s="301">
        <v>19.904761904761905</v>
      </c>
      <c r="F2041" s="299" t="s">
        <v>80</v>
      </c>
    </row>
    <row r="2042" spans="1:6" x14ac:dyDescent="0.3">
      <c r="A2042" s="299" t="s">
        <v>495</v>
      </c>
      <c r="B2042" s="300">
        <v>38</v>
      </c>
      <c r="C2042" s="299" t="s">
        <v>35</v>
      </c>
      <c r="D2042" s="299" t="s">
        <v>91</v>
      </c>
      <c r="E2042" s="301">
        <v>794.23809523809518</v>
      </c>
      <c r="F2042" s="299" t="s">
        <v>79</v>
      </c>
    </row>
    <row r="2043" spans="1:6" x14ac:dyDescent="0.3">
      <c r="A2043" s="299" t="s">
        <v>495</v>
      </c>
      <c r="B2043" s="300">
        <v>38</v>
      </c>
      <c r="C2043" s="299" t="s">
        <v>35</v>
      </c>
      <c r="D2043" s="299" t="s">
        <v>91</v>
      </c>
      <c r="E2043" s="301">
        <v>234.42857142857139</v>
      </c>
      <c r="F2043" s="299" t="s">
        <v>78</v>
      </c>
    </row>
    <row r="2044" spans="1:6" x14ac:dyDescent="0.3">
      <c r="A2044" s="299" t="s">
        <v>495</v>
      </c>
      <c r="B2044" s="300">
        <v>38</v>
      </c>
      <c r="C2044" s="299" t="s">
        <v>35</v>
      </c>
      <c r="D2044" s="299" t="s">
        <v>91</v>
      </c>
      <c r="E2044" s="301">
        <v>8.0000000000000036</v>
      </c>
      <c r="F2044" s="299" t="s">
        <v>188</v>
      </c>
    </row>
    <row r="2045" spans="1:6" x14ac:dyDescent="0.3">
      <c r="A2045" s="299" t="s">
        <v>495</v>
      </c>
      <c r="B2045" s="300">
        <v>38</v>
      </c>
      <c r="C2045" s="299" t="s">
        <v>35</v>
      </c>
      <c r="D2045" s="299" t="s">
        <v>91</v>
      </c>
      <c r="E2045" s="301">
        <v>11274.619047619046</v>
      </c>
      <c r="F2045" s="299" t="s">
        <v>77</v>
      </c>
    </row>
    <row r="2046" spans="1:6" x14ac:dyDescent="0.3">
      <c r="A2046" s="299" t="s">
        <v>495</v>
      </c>
      <c r="B2046" s="300">
        <v>38</v>
      </c>
      <c r="C2046" s="299" t="s">
        <v>35</v>
      </c>
      <c r="D2046" s="299" t="s">
        <v>92</v>
      </c>
      <c r="E2046" s="301">
        <v>4073.7619047619046</v>
      </c>
      <c r="F2046" s="299" t="s">
        <v>187</v>
      </c>
    </row>
    <row r="2047" spans="1:6" x14ac:dyDescent="0.3">
      <c r="A2047" s="299" t="s">
        <v>495</v>
      </c>
      <c r="B2047" s="300">
        <v>38</v>
      </c>
      <c r="C2047" s="299" t="s">
        <v>35</v>
      </c>
      <c r="D2047" s="299" t="s">
        <v>92</v>
      </c>
      <c r="E2047" s="301">
        <v>5.9999999999999982</v>
      </c>
      <c r="F2047" s="299" t="s">
        <v>81</v>
      </c>
    </row>
    <row r="2048" spans="1:6" x14ac:dyDescent="0.3">
      <c r="A2048" s="299" t="s">
        <v>495</v>
      </c>
      <c r="B2048" s="300">
        <v>38</v>
      </c>
      <c r="C2048" s="299" t="s">
        <v>35</v>
      </c>
      <c r="D2048" s="299" t="s">
        <v>92</v>
      </c>
      <c r="E2048" s="301">
        <v>46.476190476190489</v>
      </c>
      <c r="F2048" s="299" t="s">
        <v>80</v>
      </c>
    </row>
    <row r="2049" spans="1:6" x14ac:dyDescent="0.3">
      <c r="A2049" s="299" t="s">
        <v>495</v>
      </c>
      <c r="B2049" s="300">
        <v>38</v>
      </c>
      <c r="C2049" s="299" t="s">
        <v>35</v>
      </c>
      <c r="D2049" s="299" t="s">
        <v>92</v>
      </c>
      <c r="E2049" s="301">
        <v>68.619047619047635</v>
      </c>
      <c r="F2049" s="299" t="s">
        <v>79</v>
      </c>
    </row>
    <row r="2050" spans="1:6" x14ac:dyDescent="0.3">
      <c r="A2050" s="299" t="s">
        <v>495</v>
      </c>
      <c r="B2050" s="300">
        <v>38</v>
      </c>
      <c r="C2050" s="299" t="s">
        <v>35</v>
      </c>
      <c r="D2050" s="299" t="s">
        <v>92</v>
      </c>
      <c r="E2050" s="301">
        <v>107.57142857142858</v>
      </c>
      <c r="F2050" s="299" t="s">
        <v>78</v>
      </c>
    </row>
    <row r="2051" spans="1:6" x14ac:dyDescent="0.3">
      <c r="A2051" s="299" t="s">
        <v>495</v>
      </c>
      <c r="B2051" s="300">
        <v>38</v>
      </c>
      <c r="C2051" s="299" t="s">
        <v>35</v>
      </c>
      <c r="D2051" s="299" t="s">
        <v>92</v>
      </c>
      <c r="E2051" s="301">
        <v>24.999999999999993</v>
      </c>
      <c r="F2051" s="299" t="s">
        <v>188</v>
      </c>
    </row>
    <row r="2052" spans="1:6" x14ac:dyDescent="0.3">
      <c r="A2052" s="299" t="s">
        <v>495</v>
      </c>
      <c r="B2052" s="300">
        <v>38</v>
      </c>
      <c r="C2052" s="299" t="s">
        <v>35</v>
      </c>
      <c r="D2052" s="299" t="s">
        <v>92</v>
      </c>
      <c r="E2052" s="301">
        <v>8842.3333333333339</v>
      </c>
      <c r="F2052" s="299" t="s">
        <v>77</v>
      </c>
    </row>
    <row r="2053" spans="1:6" x14ac:dyDescent="0.3">
      <c r="A2053" s="299" t="s">
        <v>495</v>
      </c>
      <c r="B2053" s="300">
        <v>38</v>
      </c>
      <c r="C2053" s="299" t="s">
        <v>36</v>
      </c>
      <c r="D2053" s="299" t="s">
        <v>91</v>
      </c>
      <c r="E2053" s="301">
        <v>3529.0952380952385</v>
      </c>
      <c r="F2053" s="299" t="s">
        <v>187</v>
      </c>
    </row>
    <row r="2054" spans="1:6" x14ac:dyDescent="0.3">
      <c r="A2054" s="299" t="s">
        <v>495</v>
      </c>
      <c r="B2054" s="300">
        <v>38</v>
      </c>
      <c r="C2054" s="299" t="s">
        <v>36</v>
      </c>
      <c r="D2054" s="299" t="s">
        <v>91</v>
      </c>
      <c r="E2054" s="301">
        <v>11.999999999999996</v>
      </c>
      <c r="F2054" s="299" t="s">
        <v>81</v>
      </c>
    </row>
    <row r="2055" spans="1:6" x14ac:dyDescent="0.3">
      <c r="A2055" s="299" t="s">
        <v>495</v>
      </c>
      <c r="B2055" s="300">
        <v>38</v>
      </c>
      <c r="C2055" s="299" t="s">
        <v>36</v>
      </c>
      <c r="D2055" s="299" t="s">
        <v>91</v>
      </c>
      <c r="E2055" s="301">
        <v>47.047619047619037</v>
      </c>
      <c r="F2055" s="299" t="s">
        <v>80</v>
      </c>
    </row>
    <row r="2056" spans="1:6" x14ac:dyDescent="0.3">
      <c r="A2056" s="299" t="s">
        <v>495</v>
      </c>
      <c r="B2056" s="300">
        <v>38</v>
      </c>
      <c r="C2056" s="299" t="s">
        <v>36</v>
      </c>
      <c r="D2056" s="299" t="s">
        <v>91</v>
      </c>
      <c r="E2056" s="301">
        <v>84.047619047619037</v>
      </c>
      <c r="F2056" s="299" t="s">
        <v>79</v>
      </c>
    </row>
    <row r="2057" spans="1:6" x14ac:dyDescent="0.3">
      <c r="A2057" s="299" t="s">
        <v>495</v>
      </c>
      <c r="B2057" s="300">
        <v>38</v>
      </c>
      <c r="C2057" s="299" t="s">
        <v>36</v>
      </c>
      <c r="D2057" s="299" t="s">
        <v>91</v>
      </c>
      <c r="E2057" s="301">
        <v>1033.6190476190477</v>
      </c>
      <c r="F2057" s="299" t="s">
        <v>78</v>
      </c>
    </row>
    <row r="2058" spans="1:6" x14ac:dyDescent="0.3">
      <c r="A2058" s="299" t="s">
        <v>495</v>
      </c>
      <c r="B2058" s="300">
        <v>38</v>
      </c>
      <c r="C2058" s="299" t="s">
        <v>36</v>
      </c>
      <c r="D2058" s="299" t="s">
        <v>91</v>
      </c>
      <c r="E2058" s="301">
        <v>17.047619047619055</v>
      </c>
      <c r="F2058" s="299" t="s">
        <v>188</v>
      </c>
    </row>
    <row r="2059" spans="1:6" x14ac:dyDescent="0.3">
      <c r="A2059" s="299" t="s">
        <v>495</v>
      </c>
      <c r="B2059" s="300">
        <v>38</v>
      </c>
      <c r="C2059" s="299" t="s">
        <v>36</v>
      </c>
      <c r="D2059" s="299" t="s">
        <v>91</v>
      </c>
      <c r="E2059" s="301">
        <v>12325.714285714286</v>
      </c>
      <c r="F2059" s="299" t="s">
        <v>77</v>
      </c>
    </row>
    <row r="2060" spans="1:6" x14ac:dyDescent="0.3">
      <c r="A2060" s="299" t="s">
        <v>495</v>
      </c>
      <c r="B2060" s="300">
        <v>38</v>
      </c>
      <c r="C2060" s="299" t="s">
        <v>36</v>
      </c>
      <c r="D2060" s="299" t="s">
        <v>92</v>
      </c>
      <c r="E2060" s="301">
        <v>5744.7619047619055</v>
      </c>
      <c r="F2060" s="299" t="s">
        <v>187</v>
      </c>
    </row>
    <row r="2061" spans="1:6" x14ac:dyDescent="0.3">
      <c r="A2061" s="299" t="s">
        <v>495</v>
      </c>
      <c r="B2061" s="300">
        <v>38</v>
      </c>
      <c r="C2061" s="299" t="s">
        <v>36</v>
      </c>
      <c r="D2061" s="299" t="s">
        <v>92</v>
      </c>
      <c r="E2061" s="301">
        <v>20</v>
      </c>
      <c r="F2061" s="299" t="s">
        <v>81</v>
      </c>
    </row>
    <row r="2062" spans="1:6" x14ac:dyDescent="0.3">
      <c r="A2062" s="299" t="s">
        <v>495</v>
      </c>
      <c r="B2062" s="300">
        <v>38</v>
      </c>
      <c r="C2062" s="299" t="s">
        <v>36</v>
      </c>
      <c r="D2062" s="299" t="s">
        <v>92</v>
      </c>
      <c r="E2062" s="301">
        <v>101.66666666666667</v>
      </c>
      <c r="F2062" s="299" t="s">
        <v>80</v>
      </c>
    </row>
    <row r="2063" spans="1:6" x14ac:dyDescent="0.3">
      <c r="A2063" s="299" t="s">
        <v>495</v>
      </c>
      <c r="B2063" s="300">
        <v>38</v>
      </c>
      <c r="C2063" s="299" t="s">
        <v>36</v>
      </c>
      <c r="D2063" s="299" t="s">
        <v>92</v>
      </c>
      <c r="E2063" s="301">
        <v>8.0000000000000036</v>
      </c>
      <c r="F2063" s="299" t="s">
        <v>79</v>
      </c>
    </row>
    <row r="2064" spans="1:6" x14ac:dyDescent="0.3">
      <c r="A2064" s="299" t="s">
        <v>495</v>
      </c>
      <c r="B2064" s="300">
        <v>38</v>
      </c>
      <c r="C2064" s="299" t="s">
        <v>36</v>
      </c>
      <c r="D2064" s="299" t="s">
        <v>92</v>
      </c>
      <c r="E2064" s="301">
        <v>127.71428571428572</v>
      </c>
      <c r="F2064" s="299" t="s">
        <v>78</v>
      </c>
    </row>
    <row r="2065" spans="1:6" x14ac:dyDescent="0.3">
      <c r="A2065" s="299" t="s">
        <v>495</v>
      </c>
      <c r="B2065" s="300">
        <v>38</v>
      </c>
      <c r="C2065" s="299" t="s">
        <v>36</v>
      </c>
      <c r="D2065" s="299" t="s">
        <v>92</v>
      </c>
      <c r="E2065" s="301">
        <v>25.999999999999989</v>
      </c>
      <c r="F2065" s="299" t="s">
        <v>188</v>
      </c>
    </row>
    <row r="2066" spans="1:6" x14ac:dyDescent="0.3">
      <c r="A2066" s="299" t="s">
        <v>495</v>
      </c>
      <c r="B2066" s="300">
        <v>38</v>
      </c>
      <c r="C2066" s="299" t="s">
        <v>36</v>
      </c>
      <c r="D2066" s="299" t="s">
        <v>92</v>
      </c>
      <c r="E2066" s="301">
        <v>7955.9523809523798</v>
      </c>
      <c r="F2066" s="299" t="s">
        <v>77</v>
      </c>
    </row>
    <row r="2067" spans="1:6" x14ac:dyDescent="0.3">
      <c r="A2067" s="299" t="s">
        <v>495</v>
      </c>
      <c r="B2067" s="300">
        <v>39</v>
      </c>
      <c r="C2067" s="299" t="s">
        <v>35</v>
      </c>
      <c r="D2067" s="299" t="s">
        <v>91</v>
      </c>
      <c r="E2067" s="301">
        <v>727.47619047619025</v>
      </c>
      <c r="F2067" s="299" t="s">
        <v>187</v>
      </c>
    </row>
    <row r="2068" spans="1:6" x14ac:dyDescent="0.3">
      <c r="A2068" s="299" t="s">
        <v>495</v>
      </c>
      <c r="B2068" s="300">
        <v>39</v>
      </c>
      <c r="C2068" s="299" t="s">
        <v>35</v>
      </c>
      <c r="D2068" s="299" t="s">
        <v>91</v>
      </c>
      <c r="E2068" s="301">
        <v>1.0000000000000004</v>
      </c>
      <c r="F2068" s="299" t="s">
        <v>81</v>
      </c>
    </row>
    <row r="2069" spans="1:6" x14ac:dyDescent="0.3">
      <c r="A2069" s="299" t="s">
        <v>495</v>
      </c>
      <c r="B2069" s="300">
        <v>39</v>
      </c>
      <c r="C2069" s="299" t="s">
        <v>35</v>
      </c>
      <c r="D2069" s="299" t="s">
        <v>91</v>
      </c>
      <c r="E2069" s="301">
        <v>1.0952380952380958</v>
      </c>
      <c r="F2069" s="299" t="s">
        <v>80</v>
      </c>
    </row>
    <row r="2070" spans="1:6" x14ac:dyDescent="0.3">
      <c r="A2070" s="299" t="s">
        <v>495</v>
      </c>
      <c r="B2070" s="300">
        <v>39</v>
      </c>
      <c r="C2070" s="299" t="s">
        <v>35</v>
      </c>
      <c r="D2070" s="299" t="s">
        <v>91</v>
      </c>
      <c r="E2070" s="301">
        <v>1222.5238095238096</v>
      </c>
      <c r="F2070" s="299" t="s">
        <v>79</v>
      </c>
    </row>
    <row r="2071" spans="1:6" x14ac:dyDescent="0.3">
      <c r="A2071" s="299" t="s">
        <v>495</v>
      </c>
      <c r="B2071" s="300">
        <v>39</v>
      </c>
      <c r="C2071" s="299" t="s">
        <v>35</v>
      </c>
      <c r="D2071" s="299" t="s">
        <v>91</v>
      </c>
      <c r="E2071" s="301">
        <v>6.9999999999999973</v>
      </c>
      <c r="F2071" s="299" t="s">
        <v>78</v>
      </c>
    </row>
    <row r="2072" spans="1:6" x14ac:dyDescent="0.3">
      <c r="A2072" s="299" t="s">
        <v>495</v>
      </c>
      <c r="B2072" s="300">
        <v>39</v>
      </c>
      <c r="C2072" s="299" t="s">
        <v>35</v>
      </c>
      <c r="D2072" s="299" t="s">
        <v>91</v>
      </c>
      <c r="E2072" s="301">
        <v>10</v>
      </c>
      <c r="F2072" s="299" t="s">
        <v>188</v>
      </c>
    </row>
    <row r="2073" spans="1:6" x14ac:dyDescent="0.3">
      <c r="A2073" s="299" t="s">
        <v>495</v>
      </c>
      <c r="B2073" s="300">
        <v>39</v>
      </c>
      <c r="C2073" s="299" t="s">
        <v>35</v>
      </c>
      <c r="D2073" s="299" t="s">
        <v>91</v>
      </c>
      <c r="E2073" s="301">
        <v>3462.2857142857142</v>
      </c>
      <c r="F2073" s="299" t="s">
        <v>77</v>
      </c>
    </row>
    <row r="2074" spans="1:6" x14ac:dyDescent="0.3">
      <c r="A2074" s="299" t="s">
        <v>495</v>
      </c>
      <c r="B2074" s="300">
        <v>39</v>
      </c>
      <c r="C2074" s="299" t="s">
        <v>35</v>
      </c>
      <c r="D2074" s="299" t="s">
        <v>92</v>
      </c>
      <c r="E2074" s="301">
        <v>381.85714285714295</v>
      </c>
      <c r="F2074" s="299" t="s">
        <v>187</v>
      </c>
    </row>
    <row r="2075" spans="1:6" x14ac:dyDescent="0.3">
      <c r="A2075" s="299" t="s">
        <v>495</v>
      </c>
      <c r="B2075" s="300">
        <v>39</v>
      </c>
      <c r="C2075" s="299" t="s">
        <v>35</v>
      </c>
      <c r="D2075" s="299" t="s">
        <v>92</v>
      </c>
      <c r="E2075" s="301">
        <v>1.0000000000000004</v>
      </c>
      <c r="F2075" s="299" t="s">
        <v>81</v>
      </c>
    </row>
    <row r="2076" spans="1:6" x14ac:dyDescent="0.3">
      <c r="A2076" s="299" t="s">
        <v>495</v>
      </c>
      <c r="B2076" s="300">
        <v>39</v>
      </c>
      <c r="C2076" s="299" t="s">
        <v>35</v>
      </c>
      <c r="D2076" s="299" t="s">
        <v>92</v>
      </c>
      <c r="E2076" s="301">
        <v>299.95238095238102</v>
      </c>
      <c r="F2076" s="299" t="s">
        <v>79</v>
      </c>
    </row>
    <row r="2077" spans="1:6" x14ac:dyDescent="0.3">
      <c r="A2077" s="299" t="s">
        <v>495</v>
      </c>
      <c r="B2077" s="300">
        <v>39</v>
      </c>
      <c r="C2077" s="299" t="s">
        <v>35</v>
      </c>
      <c r="D2077" s="299" t="s">
        <v>92</v>
      </c>
      <c r="E2077" s="301">
        <v>12.952380952380947</v>
      </c>
      <c r="F2077" s="299" t="s">
        <v>78</v>
      </c>
    </row>
    <row r="2078" spans="1:6" x14ac:dyDescent="0.3">
      <c r="A2078" s="299" t="s">
        <v>495</v>
      </c>
      <c r="B2078" s="300">
        <v>39</v>
      </c>
      <c r="C2078" s="299" t="s">
        <v>35</v>
      </c>
      <c r="D2078" s="299" t="s">
        <v>92</v>
      </c>
      <c r="E2078" s="301">
        <v>4.9523809523809526</v>
      </c>
      <c r="F2078" s="299" t="s">
        <v>188</v>
      </c>
    </row>
    <row r="2079" spans="1:6" x14ac:dyDescent="0.3">
      <c r="A2079" s="299" t="s">
        <v>495</v>
      </c>
      <c r="B2079" s="300">
        <v>39</v>
      </c>
      <c r="C2079" s="299" t="s">
        <v>35</v>
      </c>
      <c r="D2079" s="299" t="s">
        <v>92</v>
      </c>
      <c r="E2079" s="301">
        <v>1241.9047619047622</v>
      </c>
      <c r="F2079" s="299" t="s">
        <v>77</v>
      </c>
    </row>
    <row r="2080" spans="1:6" x14ac:dyDescent="0.3">
      <c r="A2080" s="299" t="s">
        <v>495</v>
      </c>
      <c r="B2080" s="300">
        <v>39</v>
      </c>
      <c r="C2080" s="299" t="s">
        <v>36</v>
      </c>
      <c r="D2080" s="299" t="s">
        <v>91</v>
      </c>
      <c r="E2080" s="301">
        <v>1064.8571428571429</v>
      </c>
      <c r="F2080" s="299" t="s">
        <v>187</v>
      </c>
    </row>
    <row r="2081" spans="1:6" x14ac:dyDescent="0.3">
      <c r="A2081" s="299" t="s">
        <v>495</v>
      </c>
      <c r="B2081" s="300">
        <v>39</v>
      </c>
      <c r="C2081" s="299" t="s">
        <v>36</v>
      </c>
      <c r="D2081" s="299" t="s">
        <v>91</v>
      </c>
      <c r="E2081" s="301">
        <v>57.285714285714292</v>
      </c>
      <c r="F2081" s="299" t="s">
        <v>80</v>
      </c>
    </row>
    <row r="2082" spans="1:6" x14ac:dyDescent="0.3">
      <c r="A2082" s="299" t="s">
        <v>495</v>
      </c>
      <c r="B2082" s="300">
        <v>39</v>
      </c>
      <c r="C2082" s="299" t="s">
        <v>36</v>
      </c>
      <c r="D2082" s="299" t="s">
        <v>91</v>
      </c>
      <c r="E2082" s="301">
        <v>63.952380952380956</v>
      </c>
      <c r="F2082" s="299" t="s">
        <v>79</v>
      </c>
    </row>
    <row r="2083" spans="1:6" x14ac:dyDescent="0.3">
      <c r="A2083" s="299" t="s">
        <v>495</v>
      </c>
      <c r="B2083" s="300">
        <v>39</v>
      </c>
      <c r="C2083" s="299" t="s">
        <v>36</v>
      </c>
      <c r="D2083" s="299" t="s">
        <v>91</v>
      </c>
      <c r="E2083" s="301">
        <v>141.33333333333329</v>
      </c>
      <c r="F2083" s="299" t="s">
        <v>78</v>
      </c>
    </row>
    <row r="2084" spans="1:6" x14ac:dyDescent="0.3">
      <c r="A2084" s="299" t="s">
        <v>495</v>
      </c>
      <c r="B2084" s="300">
        <v>39</v>
      </c>
      <c r="C2084" s="299" t="s">
        <v>36</v>
      </c>
      <c r="D2084" s="299" t="s">
        <v>91</v>
      </c>
      <c r="E2084" s="301">
        <v>1.0000000000000004</v>
      </c>
      <c r="F2084" s="299" t="s">
        <v>188</v>
      </c>
    </row>
    <row r="2085" spans="1:6" x14ac:dyDescent="0.3">
      <c r="A2085" s="299" t="s">
        <v>495</v>
      </c>
      <c r="B2085" s="300">
        <v>39</v>
      </c>
      <c r="C2085" s="299" t="s">
        <v>36</v>
      </c>
      <c r="D2085" s="299" t="s">
        <v>91</v>
      </c>
      <c r="E2085" s="301">
        <v>4570.5714285714275</v>
      </c>
      <c r="F2085" s="299" t="s">
        <v>77</v>
      </c>
    </row>
    <row r="2086" spans="1:6" x14ac:dyDescent="0.3">
      <c r="A2086" s="299" t="s">
        <v>495</v>
      </c>
      <c r="B2086" s="300">
        <v>39</v>
      </c>
      <c r="C2086" s="299" t="s">
        <v>36</v>
      </c>
      <c r="D2086" s="299" t="s">
        <v>92</v>
      </c>
      <c r="E2086" s="301">
        <v>709.71428571428589</v>
      </c>
      <c r="F2086" s="299" t="s">
        <v>187</v>
      </c>
    </row>
    <row r="2087" spans="1:6" x14ac:dyDescent="0.3">
      <c r="A2087" s="299" t="s">
        <v>495</v>
      </c>
      <c r="B2087" s="300">
        <v>39</v>
      </c>
      <c r="C2087" s="299" t="s">
        <v>36</v>
      </c>
      <c r="D2087" s="299" t="s">
        <v>92</v>
      </c>
      <c r="E2087" s="301">
        <v>1.0000000000000004</v>
      </c>
      <c r="F2087" s="299" t="s">
        <v>81</v>
      </c>
    </row>
    <row r="2088" spans="1:6" x14ac:dyDescent="0.3">
      <c r="A2088" s="299" t="s">
        <v>495</v>
      </c>
      <c r="B2088" s="300">
        <v>39</v>
      </c>
      <c r="C2088" s="299" t="s">
        <v>36</v>
      </c>
      <c r="D2088" s="299" t="s">
        <v>92</v>
      </c>
      <c r="E2088" s="301">
        <v>16.142857142857146</v>
      </c>
      <c r="F2088" s="299" t="s">
        <v>80</v>
      </c>
    </row>
    <row r="2089" spans="1:6" x14ac:dyDescent="0.3">
      <c r="A2089" s="299" t="s">
        <v>495</v>
      </c>
      <c r="B2089" s="300">
        <v>39</v>
      </c>
      <c r="C2089" s="299" t="s">
        <v>36</v>
      </c>
      <c r="D2089" s="299" t="s">
        <v>92</v>
      </c>
      <c r="E2089" s="301">
        <v>4.0000000000000018</v>
      </c>
      <c r="F2089" s="299" t="s">
        <v>79</v>
      </c>
    </row>
    <row r="2090" spans="1:6" x14ac:dyDescent="0.3">
      <c r="A2090" s="299" t="s">
        <v>495</v>
      </c>
      <c r="B2090" s="300">
        <v>39</v>
      </c>
      <c r="C2090" s="299" t="s">
        <v>36</v>
      </c>
      <c r="D2090" s="299" t="s">
        <v>92</v>
      </c>
      <c r="E2090" s="301">
        <v>37.285714285714292</v>
      </c>
      <c r="F2090" s="299" t="s">
        <v>78</v>
      </c>
    </row>
    <row r="2091" spans="1:6" x14ac:dyDescent="0.3">
      <c r="A2091" s="299" t="s">
        <v>495</v>
      </c>
      <c r="B2091" s="300">
        <v>39</v>
      </c>
      <c r="C2091" s="299" t="s">
        <v>36</v>
      </c>
      <c r="D2091" s="299" t="s">
        <v>92</v>
      </c>
      <c r="E2091" s="301">
        <v>6.9999999999999973</v>
      </c>
      <c r="F2091" s="299" t="s">
        <v>188</v>
      </c>
    </row>
    <row r="2092" spans="1:6" x14ac:dyDescent="0.3">
      <c r="A2092" s="299" t="s">
        <v>495</v>
      </c>
      <c r="B2092" s="300">
        <v>39</v>
      </c>
      <c r="C2092" s="299" t="s">
        <v>36</v>
      </c>
      <c r="D2092" s="299" t="s">
        <v>92</v>
      </c>
      <c r="E2092" s="301">
        <v>1895.857142857142</v>
      </c>
      <c r="F2092" s="299" t="s">
        <v>77</v>
      </c>
    </row>
    <row r="2093" spans="1:6" x14ac:dyDescent="0.3">
      <c r="A2093" s="299" t="s">
        <v>495</v>
      </c>
      <c r="B2093" s="300">
        <v>40</v>
      </c>
      <c r="C2093" s="299" t="s">
        <v>35</v>
      </c>
      <c r="D2093" s="299" t="s">
        <v>91</v>
      </c>
      <c r="E2093" s="301">
        <v>179.14285714285714</v>
      </c>
      <c r="F2093" s="299" t="s">
        <v>187</v>
      </c>
    </row>
    <row r="2094" spans="1:6" x14ac:dyDescent="0.3">
      <c r="A2094" s="299" t="s">
        <v>495</v>
      </c>
      <c r="B2094" s="300">
        <v>40</v>
      </c>
      <c r="C2094" s="299" t="s">
        <v>35</v>
      </c>
      <c r="D2094" s="299" t="s">
        <v>91</v>
      </c>
      <c r="E2094" s="301">
        <v>333.95238095238096</v>
      </c>
      <c r="F2094" s="299" t="s">
        <v>79</v>
      </c>
    </row>
    <row r="2095" spans="1:6" x14ac:dyDescent="0.3">
      <c r="A2095" s="299" t="s">
        <v>495</v>
      </c>
      <c r="B2095" s="300">
        <v>40</v>
      </c>
      <c r="C2095" s="299" t="s">
        <v>35</v>
      </c>
      <c r="D2095" s="299" t="s">
        <v>91</v>
      </c>
      <c r="E2095" s="301">
        <v>61.809523809523824</v>
      </c>
      <c r="F2095" s="299" t="s">
        <v>78</v>
      </c>
    </row>
    <row r="2096" spans="1:6" x14ac:dyDescent="0.3">
      <c r="A2096" s="299" t="s">
        <v>495</v>
      </c>
      <c r="B2096" s="300">
        <v>40</v>
      </c>
      <c r="C2096" s="299" t="s">
        <v>35</v>
      </c>
      <c r="D2096" s="299" t="s">
        <v>91</v>
      </c>
      <c r="E2096" s="301">
        <v>2.9999999999999991</v>
      </c>
      <c r="F2096" s="299" t="s">
        <v>188</v>
      </c>
    </row>
    <row r="2097" spans="1:6" x14ac:dyDescent="0.3">
      <c r="A2097" s="299" t="s">
        <v>495</v>
      </c>
      <c r="B2097" s="300">
        <v>40</v>
      </c>
      <c r="C2097" s="299" t="s">
        <v>35</v>
      </c>
      <c r="D2097" s="299" t="s">
        <v>91</v>
      </c>
      <c r="E2097" s="301">
        <v>1351.4285714285716</v>
      </c>
      <c r="F2097" s="299" t="s">
        <v>77</v>
      </c>
    </row>
    <row r="2098" spans="1:6" x14ac:dyDescent="0.3">
      <c r="A2098" s="299" t="s">
        <v>495</v>
      </c>
      <c r="B2098" s="300">
        <v>40</v>
      </c>
      <c r="C2098" s="299" t="s">
        <v>35</v>
      </c>
      <c r="D2098" s="299" t="s">
        <v>92</v>
      </c>
      <c r="E2098" s="301">
        <v>162.04761904761904</v>
      </c>
      <c r="F2098" s="299" t="s">
        <v>187</v>
      </c>
    </row>
    <row r="2099" spans="1:6" x14ac:dyDescent="0.3">
      <c r="A2099" s="299" t="s">
        <v>495</v>
      </c>
      <c r="B2099" s="300">
        <v>40</v>
      </c>
      <c r="C2099" s="299" t="s">
        <v>35</v>
      </c>
      <c r="D2099" s="299" t="s">
        <v>92</v>
      </c>
      <c r="E2099" s="301">
        <v>185.33333333333326</v>
      </c>
      <c r="F2099" s="299" t="s">
        <v>79</v>
      </c>
    </row>
    <row r="2100" spans="1:6" x14ac:dyDescent="0.3">
      <c r="A2100" s="299" t="s">
        <v>495</v>
      </c>
      <c r="B2100" s="300">
        <v>40</v>
      </c>
      <c r="C2100" s="299" t="s">
        <v>35</v>
      </c>
      <c r="D2100" s="299" t="s">
        <v>92</v>
      </c>
      <c r="E2100" s="301">
        <v>457</v>
      </c>
      <c r="F2100" s="299" t="s">
        <v>78</v>
      </c>
    </row>
    <row r="2101" spans="1:6" x14ac:dyDescent="0.3">
      <c r="A2101" s="299" t="s">
        <v>495</v>
      </c>
      <c r="B2101" s="300">
        <v>40</v>
      </c>
      <c r="C2101" s="299" t="s">
        <v>35</v>
      </c>
      <c r="D2101" s="299" t="s">
        <v>92</v>
      </c>
      <c r="E2101" s="301">
        <v>7.4761904761904754</v>
      </c>
      <c r="F2101" s="299" t="s">
        <v>188</v>
      </c>
    </row>
    <row r="2102" spans="1:6" x14ac:dyDescent="0.3">
      <c r="A2102" s="299" t="s">
        <v>495</v>
      </c>
      <c r="B2102" s="300">
        <v>40</v>
      </c>
      <c r="C2102" s="299" t="s">
        <v>35</v>
      </c>
      <c r="D2102" s="299" t="s">
        <v>92</v>
      </c>
      <c r="E2102" s="301">
        <v>1537.1428571428569</v>
      </c>
      <c r="F2102" s="299" t="s">
        <v>77</v>
      </c>
    </row>
    <row r="2103" spans="1:6" x14ac:dyDescent="0.3">
      <c r="A2103" s="299" t="s">
        <v>495</v>
      </c>
      <c r="B2103" s="300">
        <v>40</v>
      </c>
      <c r="C2103" s="299" t="s">
        <v>36</v>
      </c>
      <c r="D2103" s="299" t="s">
        <v>91</v>
      </c>
      <c r="E2103" s="301">
        <v>272.95238095238091</v>
      </c>
      <c r="F2103" s="299" t="s">
        <v>187</v>
      </c>
    </row>
    <row r="2104" spans="1:6" x14ac:dyDescent="0.3">
      <c r="A2104" s="299" t="s">
        <v>495</v>
      </c>
      <c r="B2104" s="300">
        <v>40</v>
      </c>
      <c r="C2104" s="299" t="s">
        <v>36</v>
      </c>
      <c r="D2104" s="299" t="s">
        <v>91</v>
      </c>
      <c r="E2104" s="301">
        <v>25.047619047619037</v>
      </c>
      <c r="F2104" s="299" t="s">
        <v>79</v>
      </c>
    </row>
    <row r="2105" spans="1:6" x14ac:dyDescent="0.3">
      <c r="A2105" s="299" t="s">
        <v>495</v>
      </c>
      <c r="B2105" s="300">
        <v>40</v>
      </c>
      <c r="C2105" s="299" t="s">
        <v>36</v>
      </c>
      <c r="D2105" s="299" t="s">
        <v>91</v>
      </c>
      <c r="E2105" s="301">
        <v>289.47619047619048</v>
      </c>
      <c r="F2105" s="299" t="s">
        <v>78</v>
      </c>
    </row>
    <row r="2106" spans="1:6" x14ac:dyDescent="0.3">
      <c r="A2106" s="299" t="s">
        <v>495</v>
      </c>
      <c r="B2106" s="300">
        <v>40</v>
      </c>
      <c r="C2106" s="299" t="s">
        <v>36</v>
      </c>
      <c r="D2106" s="299" t="s">
        <v>91</v>
      </c>
      <c r="E2106" s="301">
        <v>13.523809523809518</v>
      </c>
      <c r="F2106" s="299" t="s">
        <v>188</v>
      </c>
    </row>
    <row r="2107" spans="1:6" x14ac:dyDescent="0.3">
      <c r="A2107" s="299" t="s">
        <v>495</v>
      </c>
      <c r="B2107" s="300">
        <v>40</v>
      </c>
      <c r="C2107" s="299" t="s">
        <v>36</v>
      </c>
      <c r="D2107" s="299" t="s">
        <v>91</v>
      </c>
      <c r="E2107" s="301">
        <v>2235.2857142857142</v>
      </c>
      <c r="F2107" s="299" t="s">
        <v>77</v>
      </c>
    </row>
    <row r="2108" spans="1:6" x14ac:dyDescent="0.3">
      <c r="A2108" s="299" t="s">
        <v>495</v>
      </c>
      <c r="B2108" s="300">
        <v>40</v>
      </c>
      <c r="C2108" s="299" t="s">
        <v>36</v>
      </c>
      <c r="D2108" s="299" t="s">
        <v>92</v>
      </c>
      <c r="E2108" s="301">
        <v>333.38095238095235</v>
      </c>
      <c r="F2108" s="299" t="s">
        <v>187</v>
      </c>
    </row>
    <row r="2109" spans="1:6" x14ac:dyDescent="0.3">
      <c r="A2109" s="299" t="s">
        <v>495</v>
      </c>
      <c r="B2109" s="300">
        <v>40</v>
      </c>
      <c r="C2109" s="299" t="s">
        <v>36</v>
      </c>
      <c r="D2109" s="299" t="s">
        <v>92</v>
      </c>
      <c r="E2109" s="301">
        <v>7.7619047619047645</v>
      </c>
      <c r="F2109" s="299" t="s">
        <v>79</v>
      </c>
    </row>
    <row r="2110" spans="1:6" x14ac:dyDescent="0.3">
      <c r="A2110" s="299" t="s">
        <v>495</v>
      </c>
      <c r="B2110" s="300">
        <v>40</v>
      </c>
      <c r="C2110" s="299" t="s">
        <v>36</v>
      </c>
      <c r="D2110" s="299" t="s">
        <v>92</v>
      </c>
      <c r="E2110" s="301">
        <v>382.19047619047615</v>
      </c>
      <c r="F2110" s="299" t="s">
        <v>78</v>
      </c>
    </row>
    <row r="2111" spans="1:6" x14ac:dyDescent="0.3">
      <c r="A2111" s="299" t="s">
        <v>495</v>
      </c>
      <c r="B2111" s="300">
        <v>40</v>
      </c>
      <c r="C2111" s="299" t="s">
        <v>36</v>
      </c>
      <c r="D2111" s="299" t="s">
        <v>92</v>
      </c>
      <c r="E2111" s="301">
        <v>2.9999999999999991</v>
      </c>
      <c r="F2111" s="299" t="s">
        <v>188</v>
      </c>
    </row>
    <row r="2112" spans="1:6" x14ac:dyDescent="0.3">
      <c r="A2112" s="299" t="s">
        <v>495</v>
      </c>
      <c r="B2112" s="300">
        <v>40</v>
      </c>
      <c r="C2112" s="299" t="s">
        <v>36</v>
      </c>
      <c r="D2112" s="299" t="s">
        <v>92</v>
      </c>
      <c r="E2112" s="301">
        <v>1783.9523809523814</v>
      </c>
      <c r="F2112" s="299" t="s">
        <v>77</v>
      </c>
    </row>
    <row r="2113" spans="1:6" x14ac:dyDescent="0.3">
      <c r="A2113" s="299" t="s">
        <v>495</v>
      </c>
      <c r="B2113" s="300">
        <v>41</v>
      </c>
      <c r="C2113" s="299" t="s">
        <v>35</v>
      </c>
      <c r="D2113" s="299" t="s">
        <v>91</v>
      </c>
      <c r="E2113" s="301">
        <v>2217.2857142857142</v>
      </c>
      <c r="F2113" s="299" t="s">
        <v>187</v>
      </c>
    </row>
    <row r="2114" spans="1:6" x14ac:dyDescent="0.3">
      <c r="A2114" s="299" t="s">
        <v>495</v>
      </c>
      <c r="B2114" s="300">
        <v>41</v>
      </c>
      <c r="C2114" s="299" t="s">
        <v>35</v>
      </c>
      <c r="D2114" s="299" t="s">
        <v>91</v>
      </c>
      <c r="E2114" s="301">
        <v>2.0000000000000009</v>
      </c>
      <c r="F2114" s="299" t="s">
        <v>80</v>
      </c>
    </row>
    <row r="2115" spans="1:6" x14ac:dyDescent="0.3">
      <c r="A2115" s="299" t="s">
        <v>495</v>
      </c>
      <c r="B2115" s="300">
        <v>41</v>
      </c>
      <c r="C2115" s="299" t="s">
        <v>35</v>
      </c>
      <c r="D2115" s="299" t="s">
        <v>91</v>
      </c>
      <c r="E2115" s="301">
        <v>3498.428571428572</v>
      </c>
      <c r="F2115" s="299" t="s">
        <v>79</v>
      </c>
    </row>
    <row r="2116" spans="1:6" x14ac:dyDescent="0.3">
      <c r="A2116" s="299" t="s">
        <v>495</v>
      </c>
      <c r="B2116" s="300">
        <v>41</v>
      </c>
      <c r="C2116" s="299" t="s">
        <v>35</v>
      </c>
      <c r="D2116" s="299" t="s">
        <v>91</v>
      </c>
      <c r="E2116" s="301">
        <v>369.85714285714289</v>
      </c>
      <c r="F2116" s="299" t="s">
        <v>78</v>
      </c>
    </row>
    <row r="2117" spans="1:6" x14ac:dyDescent="0.3">
      <c r="A2117" s="299" t="s">
        <v>495</v>
      </c>
      <c r="B2117" s="300">
        <v>41</v>
      </c>
      <c r="C2117" s="299" t="s">
        <v>35</v>
      </c>
      <c r="D2117" s="299" t="s">
        <v>91</v>
      </c>
      <c r="E2117" s="301">
        <v>2.0000000000000009</v>
      </c>
      <c r="F2117" s="299" t="s">
        <v>188</v>
      </c>
    </row>
    <row r="2118" spans="1:6" x14ac:dyDescent="0.3">
      <c r="A2118" s="299" t="s">
        <v>495</v>
      </c>
      <c r="B2118" s="300">
        <v>41</v>
      </c>
      <c r="C2118" s="299" t="s">
        <v>35</v>
      </c>
      <c r="D2118" s="299" t="s">
        <v>91</v>
      </c>
      <c r="E2118" s="301">
        <v>7541.1428571428569</v>
      </c>
      <c r="F2118" s="299" t="s">
        <v>77</v>
      </c>
    </row>
    <row r="2119" spans="1:6" x14ac:dyDescent="0.3">
      <c r="A2119" s="299" t="s">
        <v>495</v>
      </c>
      <c r="B2119" s="300">
        <v>41</v>
      </c>
      <c r="C2119" s="299" t="s">
        <v>35</v>
      </c>
      <c r="D2119" s="299" t="s">
        <v>92</v>
      </c>
      <c r="E2119" s="301">
        <v>684.23809523809518</v>
      </c>
      <c r="F2119" s="299" t="s">
        <v>187</v>
      </c>
    </row>
    <row r="2120" spans="1:6" x14ac:dyDescent="0.3">
      <c r="A2120" s="299" t="s">
        <v>495</v>
      </c>
      <c r="B2120" s="300">
        <v>41</v>
      </c>
      <c r="C2120" s="299" t="s">
        <v>35</v>
      </c>
      <c r="D2120" s="299" t="s">
        <v>92</v>
      </c>
      <c r="E2120" s="301">
        <v>1.0000000000000004</v>
      </c>
      <c r="F2120" s="299" t="s">
        <v>81</v>
      </c>
    </row>
    <row r="2121" spans="1:6" x14ac:dyDescent="0.3">
      <c r="A2121" s="299" t="s">
        <v>495</v>
      </c>
      <c r="B2121" s="300">
        <v>41</v>
      </c>
      <c r="C2121" s="299" t="s">
        <v>35</v>
      </c>
      <c r="D2121" s="299" t="s">
        <v>92</v>
      </c>
      <c r="E2121" s="301">
        <v>191.61904761904765</v>
      </c>
      <c r="F2121" s="299" t="s">
        <v>79</v>
      </c>
    </row>
    <row r="2122" spans="1:6" x14ac:dyDescent="0.3">
      <c r="A2122" s="299" t="s">
        <v>495</v>
      </c>
      <c r="B2122" s="300">
        <v>41</v>
      </c>
      <c r="C2122" s="299" t="s">
        <v>35</v>
      </c>
      <c r="D2122" s="299" t="s">
        <v>92</v>
      </c>
      <c r="E2122" s="301">
        <v>1042.3809523809523</v>
      </c>
      <c r="F2122" s="299" t="s">
        <v>78</v>
      </c>
    </row>
    <row r="2123" spans="1:6" x14ac:dyDescent="0.3">
      <c r="A2123" s="299" t="s">
        <v>495</v>
      </c>
      <c r="B2123" s="300">
        <v>41</v>
      </c>
      <c r="C2123" s="299" t="s">
        <v>35</v>
      </c>
      <c r="D2123" s="299" t="s">
        <v>92</v>
      </c>
      <c r="E2123" s="301">
        <v>4.0000000000000018</v>
      </c>
      <c r="F2123" s="299" t="s">
        <v>188</v>
      </c>
    </row>
    <row r="2124" spans="1:6" x14ac:dyDescent="0.3">
      <c r="A2124" s="299" t="s">
        <v>495</v>
      </c>
      <c r="B2124" s="300">
        <v>41</v>
      </c>
      <c r="C2124" s="299" t="s">
        <v>35</v>
      </c>
      <c r="D2124" s="299" t="s">
        <v>92</v>
      </c>
      <c r="E2124" s="301">
        <v>3035.9047619047619</v>
      </c>
      <c r="F2124" s="299" t="s">
        <v>77</v>
      </c>
    </row>
    <row r="2125" spans="1:6" x14ac:dyDescent="0.3">
      <c r="A2125" s="299" t="s">
        <v>495</v>
      </c>
      <c r="B2125" s="300">
        <v>41</v>
      </c>
      <c r="C2125" s="299" t="s">
        <v>36</v>
      </c>
      <c r="D2125" s="299" t="s">
        <v>91</v>
      </c>
      <c r="E2125" s="301">
        <v>2652.7619047619046</v>
      </c>
      <c r="F2125" s="299" t="s">
        <v>187</v>
      </c>
    </row>
    <row r="2126" spans="1:6" x14ac:dyDescent="0.3">
      <c r="A2126" s="299" t="s">
        <v>495</v>
      </c>
      <c r="B2126" s="300">
        <v>41</v>
      </c>
      <c r="C2126" s="299" t="s">
        <v>36</v>
      </c>
      <c r="D2126" s="299" t="s">
        <v>91</v>
      </c>
      <c r="E2126" s="301">
        <v>1.0000000000000004</v>
      </c>
      <c r="F2126" s="299" t="s">
        <v>81</v>
      </c>
    </row>
    <row r="2127" spans="1:6" x14ac:dyDescent="0.3">
      <c r="A2127" s="299" t="s">
        <v>495</v>
      </c>
      <c r="B2127" s="300">
        <v>41</v>
      </c>
      <c r="C2127" s="299" t="s">
        <v>36</v>
      </c>
      <c r="D2127" s="299" t="s">
        <v>91</v>
      </c>
      <c r="E2127" s="301">
        <v>2.3333333333333339</v>
      </c>
      <c r="F2127" s="299" t="s">
        <v>80</v>
      </c>
    </row>
    <row r="2128" spans="1:6" x14ac:dyDescent="0.3">
      <c r="A2128" s="299" t="s">
        <v>495</v>
      </c>
      <c r="B2128" s="300">
        <v>41</v>
      </c>
      <c r="C2128" s="299" t="s">
        <v>36</v>
      </c>
      <c r="D2128" s="299" t="s">
        <v>91</v>
      </c>
      <c r="E2128" s="301">
        <v>163.09523809523807</v>
      </c>
      <c r="F2128" s="299" t="s">
        <v>79</v>
      </c>
    </row>
    <row r="2129" spans="1:6" x14ac:dyDescent="0.3">
      <c r="A2129" s="299" t="s">
        <v>495</v>
      </c>
      <c r="B2129" s="300">
        <v>41</v>
      </c>
      <c r="C2129" s="299" t="s">
        <v>36</v>
      </c>
      <c r="D2129" s="299" t="s">
        <v>91</v>
      </c>
      <c r="E2129" s="301">
        <v>2429.9523809523816</v>
      </c>
      <c r="F2129" s="299" t="s">
        <v>78</v>
      </c>
    </row>
    <row r="2130" spans="1:6" x14ac:dyDescent="0.3">
      <c r="A2130" s="299" t="s">
        <v>495</v>
      </c>
      <c r="B2130" s="300">
        <v>41</v>
      </c>
      <c r="C2130" s="299" t="s">
        <v>36</v>
      </c>
      <c r="D2130" s="299" t="s">
        <v>91</v>
      </c>
      <c r="E2130" s="301">
        <v>2.9999999999999991</v>
      </c>
      <c r="F2130" s="299" t="s">
        <v>188</v>
      </c>
    </row>
    <row r="2131" spans="1:6" x14ac:dyDescent="0.3">
      <c r="A2131" s="299" t="s">
        <v>495</v>
      </c>
      <c r="B2131" s="300">
        <v>41</v>
      </c>
      <c r="C2131" s="299" t="s">
        <v>36</v>
      </c>
      <c r="D2131" s="299" t="s">
        <v>91</v>
      </c>
      <c r="E2131" s="301">
        <v>10959.761904761905</v>
      </c>
      <c r="F2131" s="299" t="s">
        <v>77</v>
      </c>
    </row>
    <row r="2132" spans="1:6" x14ac:dyDescent="0.3">
      <c r="A2132" s="299" t="s">
        <v>495</v>
      </c>
      <c r="B2132" s="300">
        <v>41</v>
      </c>
      <c r="C2132" s="299" t="s">
        <v>36</v>
      </c>
      <c r="D2132" s="299" t="s">
        <v>92</v>
      </c>
      <c r="E2132" s="301">
        <v>978.52380952380952</v>
      </c>
      <c r="F2132" s="299" t="s">
        <v>187</v>
      </c>
    </row>
    <row r="2133" spans="1:6" x14ac:dyDescent="0.3">
      <c r="A2133" s="299" t="s">
        <v>495</v>
      </c>
      <c r="B2133" s="300">
        <v>41</v>
      </c>
      <c r="C2133" s="299" t="s">
        <v>36</v>
      </c>
      <c r="D2133" s="299" t="s">
        <v>92</v>
      </c>
      <c r="E2133" s="301">
        <v>1.0000000000000004</v>
      </c>
      <c r="F2133" s="299" t="s">
        <v>81</v>
      </c>
    </row>
    <row r="2134" spans="1:6" x14ac:dyDescent="0.3">
      <c r="A2134" s="299" t="s">
        <v>495</v>
      </c>
      <c r="B2134" s="300">
        <v>41</v>
      </c>
      <c r="C2134" s="299" t="s">
        <v>36</v>
      </c>
      <c r="D2134" s="299" t="s">
        <v>92</v>
      </c>
      <c r="E2134" s="301">
        <v>11.999999999999996</v>
      </c>
      <c r="F2134" s="299" t="s">
        <v>79</v>
      </c>
    </row>
    <row r="2135" spans="1:6" x14ac:dyDescent="0.3">
      <c r="A2135" s="299" t="s">
        <v>495</v>
      </c>
      <c r="B2135" s="300">
        <v>41</v>
      </c>
      <c r="C2135" s="299" t="s">
        <v>36</v>
      </c>
      <c r="D2135" s="299" t="s">
        <v>92</v>
      </c>
      <c r="E2135" s="301">
        <v>1618.047619047619</v>
      </c>
      <c r="F2135" s="299" t="s">
        <v>78</v>
      </c>
    </row>
    <row r="2136" spans="1:6" x14ac:dyDescent="0.3">
      <c r="A2136" s="299" t="s">
        <v>495</v>
      </c>
      <c r="B2136" s="300">
        <v>41</v>
      </c>
      <c r="C2136" s="299" t="s">
        <v>36</v>
      </c>
      <c r="D2136" s="299" t="s">
        <v>92</v>
      </c>
      <c r="E2136" s="301">
        <v>6.9999999999999973</v>
      </c>
      <c r="F2136" s="299" t="s">
        <v>188</v>
      </c>
    </row>
    <row r="2137" spans="1:6" x14ac:dyDescent="0.3">
      <c r="A2137" s="299" t="s">
        <v>495</v>
      </c>
      <c r="B2137" s="300">
        <v>41</v>
      </c>
      <c r="C2137" s="299" t="s">
        <v>36</v>
      </c>
      <c r="D2137" s="299" t="s">
        <v>92</v>
      </c>
      <c r="E2137" s="301">
        <v>3795.0476190476188</v>
      </c>
      <c r="F2137" s="299" t="s">
        <v>77</v>
      </c>
    </row>
    <row r="2138" spans="1:6" x14ac:dyDescent="0.3">
      <c r="A2138" s="299" t="s">
        <v>495</v>
      </c>
      <c r="B2138" s="300">
        <v>42</v>
      </c>
      <c r="C2138" s="299" t="s">
        <v>35</v>
      </c>
      <c r="D2138" s="299" t="s">
        <v>91</v>
      </c>
      <c r="E2138" s="301">
        <v>89.857142857142875</v>
      </c>
      <c r="F2138" s="299" t="s">
        <v>187</v>
      </c>
    </row>
    <row r="2139" spans="1:6" x14ac:dyDescent="0.3">
      <c r="A2139" s="299" t="s">
        <v>495</v>
      </c>
      <c r="B2139" s="300">
        <v>42</v>
      </c>
      <c r="C2139" s="299" t="s">
        <v>35</v>
      </c>
      <c r="D2139" s="299" t="s">
        <v>91</v>
      </c>
      <c r="E2139" s="301">
        <v>217.33333333333331</v>
      </c>
      <c r="F2139" s="299" t="s">
        <v>79</v>
      </c>
    </row>
    <row r="2140" spans="1:6" x14ac:dyDescent="0.3">
      <c r="A2140" s="299" t="s">
        <v>495</v>
      </c>
      <c r="B2140" s="300">
        <v>42</v>
      </c>
      <c r="C2140" s="299" t="s">
        <v>35</v>
      </c>
      <c r="D2140" s="299" t="s">
        <v>91</v>
      </c>
      <c r="E2140" s="301">
        <v>24.285714285714278</v>
      </c>
      <c r="F2140" s="299" t="s">
        <v>78</v>
      </c>
    </row>
    <row r="2141" spans="1:6" x14ac:dyDescent="0.3">
      <c r="A2141" s="299" t="s">
        <v>495</v>
      </c>
      <c r="B2141" s="300">
        <v>42</v>
      </c>
      <c r="C2141" s="299" t="s">
        <v>35</v>
      </c>
      <c r="D2141" s="299" t="s">
        <v>91</v>
      </c>
      <c r="E2141" s="301">
        <v>4.5238095238095255</v>
      </c>
      <c r="F2141" s="299" t="s">
        <v>188</v>
      </c>
    </row>
    <row r="2142" spans="1:6" x14ac:dyDescent="0.3">
      <c r="A2142" s="299" t="s">
        <v>495</v>
      </c>
      <c r="B2142" s="300">
        <v>42</v>
      </c>
      <c r="C2142" s="299" t="s">
        <v>35</v>
      </c>
      <c r="D2142" s="299" t="s">
        <v>91</v>
      </c>
      <c r="E2142" s="301">
        <v>1036.2857142857142</v>
      </c>
      <c r="F2142" s="299" t="s">
        <v>77</v>
      </c>
    </row>
    <row r="2143" spans="1:6" x14ac:dyDescent="0.3">
      <c r="A2143" s="299" t="s">
        <v>495</v>
      </c>
      <c r="B2143" s="300">
        <v>42</v>
      </c>
      <c r="C2143" s="299" t="s">
        <v>35</v>
      </c>
      <c r="D2143" s="299" t="s">
        <v>92</v>
      </c>
      <c r="E2143" s="301">
        <v>58.095238095238088</v>
      </c>
      <c r="F2143" s="299" t="s">
        <v>187</v>
      </c>
    </row>
    <row r="2144" spans="1:6" x14ac:dyDescent="0.3">
      <c r="A2144" s="299" t="s">
        <v>495</v>
      </c>
      <c r="B2144" s="300">
        <v>42</v>
      </c>
      <c r="C2144" s="299" t="s">
        <v>35</v>
      </c>
      <c r="D2144" s="299" t="s">
        <v>92</v>
      </c>
      <c r="E2144" s="301">
        <v>51.285714285714285</v>
      </c>
      <c r="F2144" s="299" t="s">
        <v>79</v>
      </c>
    </row>
    <row r="2145" spans="1:6" x14ac:dyDescent="0.3">
      <c r="A2145" s="299" t="s">
        <v>495</v>
      </c>
      <c r="B2145" s="300">
        <v>42</v>
      </c>
      <c r="C2145" s="299" t="s">
        <v>35</v>
      </c>
      <c r="D2145" s="299" t="s">
        <v>92</v>
      </c>
      <c r="E2145" s="301">
        <v>54.333333333333321</v>
      </c>
      <c r="F2145" s="299" t="s">
        <v>78</v>
      </c>
    </row>
    <row r="2146" spans="1:6" x14ac:dyDescent="0.3">
      <c r="A2146" s="299" t="s">
        <v>495</v>
      </c>
      <c r="B2146" s="300">
        <v>42</v>
      </c>
      <c r="C2146" s="299" t="s">
        <v>35</v>
      </c>
      <c r="D2146" s="299" t="s">
        <v>92</v>
      </c>
      <c r="E2146" s="301">
        <v>8.0000000000000036</v>
      </c>
      <c r="F2146" s="299" t="s">
        <v>188</v>
      </c>
    </row>
    <row r="2147" spans="1:6" x14ac:dyDescent="0.3">
      <c r="A2147" s="299" t="s">
        <v>495</v>
      </c>
      <c r="B2147" s="300">
        <v>42</v>
      </c>
      <c r="C2147" s="299" t="s">
        <v>35</v>
      </c>
      <c r="D2147" s="299" t="s">
        <v>92</v>
      </c>
      <c r="E2147" s="301">
        <v>549.14285714285722</v>
      </c>
      <c r="F2147" s="299" t="s">
        <v>77</v>
      </c>
    </row>
    <row r="2148" spans="1:6" x14ac:dyDescent="0.3">
      <c r="A2148" s="299" t="s">
        <v>495</v>
      </c>
      <c r="B2148" s="300">
        <v>42</v>
      </c>
      <c r="C2148" s="299" t="s">
        <v>36</v>
      </c>
      <c r="D2148" s="299" t="s">
        <v>91</v>
      </c>
      <c r="E2148" s="301">
        <v>146.1904761904762</v>
      </c>
      <c r="F2148" s="299" t="s">
        <v>187</v>
      </c>
    </row>
    <row r="2149" spans="1:6" x14ac:dyDescent="0.3">
      <c r="A2149" s="299" t="s">
        <v>495</v>
      </c>
      <c r="B2149" s="300">
        <v>42</v>
      </c>
      <c r="C2149" s="299" t="s">
        <v>36</v>
      </c>
      <c r="D2149" s="299" t="s">
        <v>91</v>
      </c>
      <c r="E2149" s="301">
        <v>8.0000000000000036</v>
      </c>
      <c r="F2149" s="299" t="s">
        <v>79</v>
      </c>
    </row>
    <row r="2150" spans="1:6" x14ac:dyDescent="0.3">
      <c r="A2150" s="299" t="s">
        <v>495</v>
      </c>
      <c r="B2150" s="300">
        <v>42</v>
      </c>
      <c r="C2150" s="299" t="s">
        <v>36</v>
      </c>
      <c r="D2150" s="299" t="s">
        <v>91</v>
      </c>
      <c r="E2150" s="301">
        <v>168.14285714285711</v>
      </c>
      <c r="F2150" s="299" t="s">
        <v>78</v>
      </c>
    </row>
    <row r="2151" spans="1:6" x14ac:dyDescent="0.3">
      <c r="A2151" s="299" t="s">
        <v>495</v>
      </c>
      <c r="B2151" s="300">
        <v>42</v>
      </c>
      <c r="C2151" s="299" t="s">
        <v>36</v>
      </c>
      <c r="D2151" s="299" t="s">
        <v>91</v>
      </c>
      <c r="E2151" s="301">
        <v>16.666666666666671</v>
      </c>
      <c r="F2151" s="299" t="s">
        <v>188</v>
      </c>
    </row>
    <row r="2152" spans="1:6" x14ac:dyDescent="0.3">
      <c r="A2152" s="299" t="s">
        <v>495</v>
      </c>
      <c r="B2152" s="300">
        <v>42</v>
      </c>
      <c r="C2152" s="299" t="s">
        <v>36</v>
      </c>
      <c r="D2152" s="299" t="s">
        <v>91</v>
      </c>
      <c r="E2152" s="301">
        <v>1748.1428571428569</v>
      </c>
      <c r="F2152" s="299" t="s">
        <v>77</v>
      </c>
    </row>
    <row r="2153" spans="1:6" x14ac:dyDescent="0.3">
      <c r="A2153" s="299" t="s">
        <v>495</v>
      </c>
      <c r="B2153" s="300">
        <v>42</v>
      </c>
      <c r="C2153" s="299" t="s">
        <v>36</v>
      </c>
      <c r="D2153" s="299" t="s">
        <v>92</v>
      </c>
      <c r="E2153" s="301">
        <v>114.47619047619051</v>
      </c>
      <c r="F2153" s="299" t="s">
        <v>187</v>
      </c>
    </row>
    <row r="2154" spans="1:6" x14ac:dyDescent="0.3">
      <c r="A2154" s="299" t="s">
        <v>495</v>
      </c>
      <c r="B2154" s="300">
        <v>42</v>
      </c>
      <c r="C2154" s="299" t="s">
        <v>36</v>
      </c>
      <c r="D2154" s="299" t="s">
        <v>92</v>
      </c>
      <c r="E2154" s="301">
        <v>2.0000000000000009</v>
      </c>
      <c r="F2154" s="299" t="s">
        <v>79</v>
      </c>
    </row>
    <row r="2155" spans="1:6" x14ac:dyDescent="0.3">
      <c r="A2155" s="299" t="s">
        <v>495</v>
      </c>
      <c r="B2155" s="300">
        <v>42</v>
      </c>
      <c r="C2155" s="299" t="s">
        <v>36</v>
      </c>
      <c r="D2155" s="299" t="s">
        <v>92</v>
      </c>
      <c r="E2155" s="301">
        <v>89.523809523809561</v>
      </c>
      <c r="F2155" s="299" t="s">
        <v>78</v>
      </c>
    </row>
    <row r="2156" spans="1:6" x14ac:dyDescent="0.3">
      <c r="A2156" s="299" t="s">
        <v>495</v>
      </c>
      <c r="B2156" s="300">
        <v>42</v>
      </c>
      <c r="C2156" s="299" t="s">
        <v>36</v>
      </c>
      <c r="D2156" s="299" t="s">
        <v>92</v>
      </c>
      <c r="E2156" s="301">
        <v>5.9999999999999982</v>
      </c>
      <c r="F2156" s="299" t="s">
        <v>188</v>
      </c>
    </row>
    <row r="2157" spans="1:6" x14ac:dyDescent="0.3">
      <c r="A2157" s="299" t="s">
        <v>495</v>
      </c>
      <c r="B2157" s="300">
        <v>42</v>
      </c>
      <c r="C2157" s="299" t="s">
        <v>36</v>
      </c>
      <c r="D2157" s="299" t="s">
        <v>92</v>
      </c>
      <c r="E2157" s="301">
        <v>889.57142857142867</v>
      </c>
      <c r="F2157" s="299" t="s">
        <v>77</v>
      </c>
    </row>
    <row r="2158" spans="1:6" x14ac:dyDescent="0.3">
      <c r="A2158" s="299" t="s">
        <v>495</v>
      </c>
      <c r="B2158" s="300">
        <v>43</v>
      </c>
      <c r="C2158" s="299" t="s">
        <v>35</v>
      </c>
      <c r="D2158" s="299" t="s">
        <v>91</v>
      </c>
      <c r="E2158" s="301">
        <v>1808.761904761905</v>
      </c>
      <c r="F2158" s="299" t="s">
        <v>187</v>
      </c>
    </row>
    <row r="2159" spans="1:6" x14ac:dyDescent="0.3">
      <c r="A2159" s="299" t="s">
        <v>495</v>
      </c>
      <c r="B2159" s="300">
        <v>43</v>
      </c>
      <c r="C2159" s="299" t="s">
        <v>35</v>
      </c>
      <c r="D2159" s="299" t="s">
        <v>91</v>
      </c>
      <c r="E2159" s="301">
        <v>4.2380952380952399</v>
      </c>
      <c r="F2159" s="299" t="s">
        <v>80</v>
      </c>
    </row>
    <row r="2160" spans="1:6" x14ac:dyDescent="0.3">
      <c r="A2160" s="299" t="s">
        <v>495</v>
      </c>
      <c r="B2160" s="300">
        <v>43</v>
      </c>
      <c r="C2160" s="299" t="s">
        <v>35</v>
      </c>
      <c r="D2160" s="299" t="s">
        <v>91</v>
      </c>
      <c r="E2160" s="301">
        <v>1201.2857142857144</v>
      </c>
      <c r="F2160" s="299" t="s">
        <v>79</v>
      </c>
    </row>
    <row r="2161" spans="1:6" x14ac:dyDescent="0.3">
      <c r="A2161" s="299" t="s">
        <v>495</v>
      </c>
      <c r="B2161" s="300">
        <v>43</v>
      </c>
      <c r="C2161" s="299" t="s">
        <v>35</v>
      </c>
      <c r="D2161" s="299" t="s">
        <v>91</v>
      </c>
      <c r="E2161" s="301">
        <v>280.90476190476187</v>
      </c>
      <c r="F2161" s="299" t="s">
        <v>78</v>
      </c>
    </row>
    <row r="2162" spans="1:6" x14ac:dyDescent="0.3">
      <c r="A2162" s="299" t="s">
        <v>495</v>
      </c>
      <c r="B2162" s="300">
        <v>43</v>
      </c>
      <c r="C2162" s="299" t="s">
        <v>35</v>
      </c>
      <c r="D2162" s="299" t="s">
        <v>91</v>
      </c>
      <c r="E2162" s="301">
        <v>8.809523809523812</v>
      </c>
      <c r="F2162" s="299" t="s">
        <v>188</v>
      </c>
    </row>
    <row r="2163" spans="1:6" x14ac:dyDescent="0.3">
      <c r="A2163" s="299" t="s">
        <v>495</v>
      </c>
      <c r="B2163" s="300">
        <v>43</v>
      </c>
      <c r="C2163" s="299" t="s">
        <v>35</v>
      </c>
      <c r="D2163" s="299" t="s">
        <v>91</v>
      </c>
      <c r="E2163" s="301">
        <v>9030.9523809523798</v>
      </c>
      <c r="F2163" s="299" t="s">
        <v>77</v>
      </c>
    </row>
    <row r="2164" spans="1:6" x14ac:dyDescent="0.3">
      <c r="A2164" s="299" t="s">
        <v>495</v>
      </c>
      <c r="B2164" s="300">
        <v>43</v>
      </c>
      <c r="C2164" s="299" t="s">
        <v>35</v>
      </c>
      <c r="D2164" s="299" t="s">
        <v>92</v>
      </c>
      <c r="E2164" s="301">
        <v>1209.1428571428569</v>
      </c>
      <c r="F2164" s="299" t="s">
        <v>187</v>
      </c>
    </row>
    <row r="2165" spans="1:6" x14ac:dyDescent="0.3">
      <c r="A2165" s="299" t="s">
        <v>495</v>
      </c>
      <c r="B2165" s="300">
        <v>43</v>
      </c>
      <c r="C2165" s="299" t="s">
        <v>35</v>
      </c>
      <c r="D2165" s="299" t="s">
        <v>92</v>
      </c>
      <c r="E2165" s="301">
        <v>1.0000000000000004</v>
      </c>
      <c r="F2165" s="299" t="s">
        <v>81</v>
      </c>
    </row>
    <row r="2166" spans="1:6" x14ac:dyDescent="0.3">
      <c r="A2166" s="299" t="s">
        <v>495</v>
      </c>
      <c r="B2166" s="300">
        <v>43</v>
      </c>
      <c r="C2166" s="299" t="s">
        <v>35</v>
      </c>
      <c r="D2166" s="299" t="s">
        <v>92</v>
      </c>
      <c r="E2166" s="301">
        <v>11</v>
      </c>
      <c r="F2166" s="299" t="s">
        <v>80</v>
      </c>
    </row>
    <row r="2167" spans="1:6" x14ac:dyDescent="0.3">
      <c r="A2167" s="299" t="s">
        <v>495</v>
      </c>
      <c r="B2167" s="300">
        <v>43</v>
      </c>
      <c r="C2167" s="299" t="s">
        <v>35</v>
      </c>
      <c r="D2167" s="299" t="s">
        <v>92</v>
      </c>
      <c r="E2167" s="301">
        <v>424.47619047619037</v>
      </c>
      <c r="F2167" s="299" t="s">
        <v>79</v>
      </c>
    </row>
    <row r="2168" spans="1:6" x14ac:dyDescent="0.3">
      <c r="A2168" s="299" t="s">
        <v>495</v>
      </c>
      <c r="B2168" s="300">
        <v>43</v>
      </c>
      <c r="C2168" s="299" t="s">
        <v>35</v>
      </c>
      <c r="D2168" s="299" t="s">
        <v>92</v>
      </c>
      <c r="E2168" s="301">
        <v>270.95238095238091</v>
      </c>
      <c r="F2168" s="299" t="s">
        <v>78</v>
      </c>
    </row>
    <row r="2169" spans="1:6" x14ac:dyDescent="0.3">
      <c r="A2169" s="299" t="s">
        <v>495</v>
      </c>
      <c r="B2169" s="300">
        <v>43</v>
      </c>
      <c r="C2169" s="299" t="s">
        <v>35</v>
      </c>
      <c r="D2169" s="299" t="s">
        <v>92</v>
      </c>
      <c r="E2169" s="301">
        <v>20</v>
      </c>
      <c r="F2169" s="299" t="s">
        <v>188</v>
      </c>
    </row>
    <row r="2170" spans="1:6" x14ac:dyDescent="0.3">
      <c r="A2170" s="299" t="s">
        <v>495</v>
      </c>
      <c r="B2170" s="300">
        <v>43</v>
      </c>
      <c r="C2170" s="299" t="s">
        <v>35</v>
      </c>
      <c r="D2170" s="299" t="s">
        <v>92</v>
      </c>
      <c r="E2170" s="301">
        <v>5857.9047619047624</v>
      </c>
      <c r="F2170" s="299" t="s">
        <v>77</v>
      </c>
    </row>
    <row r="2171" spans="1:6" x14ac:dyDescent="0.3">
      <c r="A2171" s="299" t="s">
        <v>495</v>
      </c>
      <c r="B2171" s="300">
        <v>43</v>
      </c>
      <c r="C2171" s="299" t="s">
        <v>36</v>
      </c>
      <c r="D2171" s="299" t="s">
        <v>91</v>
      </c>
      <c r="E2171" s="301">
        <v>3393.8095238095243</v>
      </c>
      <c r="F2171" s="299" t="s">
        <v>187</v>
      </c>
    </row>
    <row r="2172" spans="1:6" x14ac:dyDescent="0.3">
      <c r="A2172" s="299" t="s">
        <v>495</v>
      </c>
      <c r="B2172" s="300">
        <v>43</v>
      </c>
      <c r="C2172" s="299" t="s">
        <v>36</v>
      </c>
      <c r="D2172" s="299" t="s">
        <v>91</v>
      </c>
      <c r="E2172" s="301">
        <v>2.9999999999999991</v>
      </c>
      <c r="F2172" s="299" t="s">
        <v>81</v>
      </c>
    </row>
    <row r="2173" spans="1:6" x14ac:dyDescent="0.3">
      <c r="A2173" s="299" t="s">
        <v>495</v>
      </c>
      <c r="B2173" s="300">
        <v>43</v>
      </c>
      <c r="C2173" s="299" t="s">
        <v>36</v>
      </c>
      <c r="D2173" s="299" t="s">
        <v>91</v>
      </c>
      <c r="E2173" s="301">
        <v>179.14285714285714</v>
      </c>
      <c r="F2173" s="299" t="s">
        <v>80</v>
      </c>
    </row>
    <row r="2174" spans="1:6" x14ac:dyDescent="0.3">
      <c r="A2174" s="299" t="s">
        <v>495</v>
      </c>
      <c r="B2174" s="300">
        <v>43</v>
      </c>
      <c r="C2174" s="299" t="s">
        <v>36</v>
      </c>
      <c r="D2174" s="299" t="s">
        <v>91</v>
      </c>
      <c r="E2174" s="301">
        <v>93.38095238095238</v>
      </c>
      <c r="F2174" s="299" t="s">
        <v>79</v>
      </c>
    </row>
    <row r="2175" spans="1:6" x14ac:dyDescent="0.3">
      <c r="A2175" s="299" t="s">
        <v>495</v>
      </c>
      <c r="B2175" s="300">
        <v>43</v>
      </c>
      <c r="C2175" s="299" t="s">
        <v>36</v>
      </c>
      <c r="D2175" s="299" t="s">
        <v>91</v>
      </c>
      <c r="E2175" s="301">
        <v>2749.1904761904761</v>
      </c>
      <c r="F2175" s="299" t="s">
        <v>78</v>
      </c>
    </row>
    <row r="2176" spans="1:6" x14ac:dyDescent="0.3">
      <c r="A2176" s="299" t="s">
        <v>495</v>
      </c>
      <c r="B2176" s="300">
        <v>43</v>
      </c>
      <c r="C2176" s="299" t="s">
        <v>36</v>
      </c>
      <c r="D2176" s="299" t="s">
        <v>91</v>
      </c>
      <c r="E2176" s="301">
        <v>24.999999999999993</v>
      </c>
      <c r="F2176" s="299" t="s">
        <v>188</v>
      </c>
    </row>
    <row r="2177" spans="1:6" x14ac:dyDescent="0.3">
      <c r="A2177" s="299" t="s">
        <v>495</v>
      </c>
      <c r="B2177" s="300">
        <v>43</v>
      </c>
      <c r="C2177" s="299" t="s">
        <v>36</v>
      </c>
      <c r="D2177" s="299" t="s">
        <v>91</v>
      </c>
      <c r="E2177" s="301">
        <v>15735.428571428571</v>
      </c>
      <c r="F2177" s="299" t="s">
        <v>77</v>
      </c>
    </row>
    <row r="2178" spans="1:6" x14ac:dyDescent="0.3">
      <c r="A2178" s="299" t="s">
        <v>495</v>
      </c>
      <c r="B2178" s="300">
        <v>43</v>
      </c>
      <c r="C2178" s="299" t="s">
        <v>36</v>
      </c>
      <c r="D2178" s="299" t="s">
        <v>92</v>
      </c>
      <c r="E2178" s="301">
        <v>2002.952380952381</v>
      </c>
      <c r="F2178" s="299" t="s">
        <v>187</v>
      </c>
    </row>
    <row r="2179" spans="1:6" x14ac:dyDescent="0.3">
      <c r="A2179" s="299" t="s">
        <v>495</v>
      </c>
      <c r="B2179" s="300">
        <v>43</v>
      </c>
      <c r="C2179" s="299" t="s">
        <v>36</v>
      </c>
      <c r="D2179" s="299" t="s">
        <v>92</v>
      </c>
      <c r="E2179" s="301">
        <v>6.9999999999999973</v>
      </c>
      <c r="F2179" s="299" t="s">
        <v>81</v>
      </c>
    </row>
    <row r="2180" spans="1:6" x14ac:dyDescent="0.3">
      <c r="A2180" s="299" t="s">
        <v>495</v>
      </c>
      <c r="B2180" s="300">
        <v>43</v>
      </c>
      <c r="C2180" s="299" t="s">
        <v>36</v>
      </c>
      <c r="D2180" s="299" t="s">
        <v>92</v>
      </c>
      <c r="E2180" s="301">
        <v>26.476190476190471</v>
      </c>
      <c r="F2180" s="299" t="s">
        <v>80</v>
      </c>
    </row>
    <row r="2181" spans="1:6" x14ac:dyDescent="0.3">
      <c r="A2181" s="299" t="s">
        <v>495</v>
      </c>
      <c r="B2181" s="300">
        <v>43</v>
      </c>
      <c r="C2181" s="299" t="s">
        <v>36</v>
      </c>
      <c r="D2181" s="299" t="s">
        <v>92</v>
      </c>
      <c r="E2181" s="301">
        <v>13.999999999999995</v>
      </c>
      <c r="F2181" s="299" t="s">
        <v>79</v>
      </c>
    </row>
    <row r="2182" spans="1:6" x14ac:dyDescent="0.3">
      <c r="A2182" s="299" t="s">
        <v>495</v>
      </c>
      <c r="B2182" s="300">
        <v>43</v>
      </c>
      <c r="C2182" s="299" t="s">
        <v>36</v>
      </c>
      <c r="D2182" s="299" t="s">
        <v>92</v>
      </c>
      <c r="E2182" s="301">
        <v>527.7619047619047</v>
      </c>
      <c r="F2182" s="299" t="s">
        <v>78</v>
      </c>
    </row>
    <row r="2183" spans="1:6" x14ac:dyDescent="0.3">
      <c r="A2183" s="299" t="s">
        <v>495</v>
      </c>
      <c r="B2183" s="300">
        <v>43</v>
      </c>
      <c r="C2183" s="299" t="s">
        <v>36</v>
      </c>
      <c r="D2183" s="299" t="s">
        <v>92</v>
      </c>
      <c r="E2183" s="301">
        <v>25.999999999999989</v>
      </c>
      <c r="F2183" s="299" t="s">
        <v>188</v>
      </c>
    </row>
    <row r="2184" spans="1:6" x14ac:dyDescent="0.3">
      <c r="A2184" s="299" t="s">
        <v>495</v>
      </c>
      <c r="B2184" s="300">
        <v>43</v>
      </c>
      <c r="C2184" s="299" t="s">
        <v>36</v>
      </c>
      <c r="D2184" s="299" t="s">
        <v>92</v>
      </c>
      <c r="E2184" s="301">
        <v>6565.5238095238092</v>
      </c>
      <c r="F2184" s="299" t="s">
        <v>77</v>
      </c>
    </row>
    <row r="2185" spans="1:6" x14ac:dyDescent="0.3">
      <c r="A2185" s="299" t="s">
        <v>495</v>
      </c>
      <c r="B2185" s="300">
        <v>44</v>
      </c>
      <c r="C2185" s="299" t="s">
        <v>35</v>
      </c>
      <c r="D2185" s="299" t="s">
        <v>91</v>
      </c>
      <c r="E2185" s="301">
        <v>151.42857142857147</v>
      </c>
      <c r="F2185" s="299" t="s">
        <v>187</v>
      </c>
    </row>
    <row r="2186" spans="1:6" x14ac:dyDescent="0.3">
      <c r="A2186" s="299" t="s">
        <v>495</v>
      </c>
      <c r="B2186" s="300">
        <v>44</v>
      </c>
      <c r="C2186" s="299" t="s">
        <v>35</v>
      </c>
      <c r="D2186" s="299" t="s">
        <v>91</v>
      </c>
      <c r="E2186" s="301">
        <v>188.90476190476195</v>
      </c>
      <c r="F2186" s="299" t="s">
        <v>79</v>
      </c>
    </row>
    <row r="2187" spans="1:6" x14ac:dyDescent="0.3">
      <c r="A2187" s="299" t="s">
        <v>495</v>
      </c>
      <c r="B2187" s="300">
        <v>44</v>
      </c>
      <c r="C2187" s="299" t="s">
        <v>35</v>
      </c>
      <c r="D2187" s="299" t="s">
        <v>91</v>
      </c>
      <c r="E2187" s="301">
        <v>17.809523809523817</v>
      </c>
      <c r="F2187" s="299" t="s">
        <v>78</v>
      </c>
    </row>
    <row r="2188" spans="1:6" x14ac:dyDescent="0.3">
      <c r="A2188" s="299" t="s">
        <v>495</v>
      </c>
      <c r="B2188" s="300">
        <v>44</v>
      </c>
      <c r="C2188" s="299" t="s">
        <v>35</v>
      </c>
      <c r="D2188" s="299" t="s">
        <v>91</v>
      </c>
      <c r="E2188" s="301">
        <v>2.9999999999999991</v>
      </c>
      <c r="F2188" s="299" t="s">
        <v>188</v>
      </c>
    </row>
    <row r="2189" spans="1:6" x14ac:dyDescent="0.3">
      <c r="A2189" s="299" t="s">
        <v>495</v>
      </c>
      <c r="B2189" s="300">
        <v>44</v>
      </c>
      <c r="C2189" s="299" t="s">
        <v>35</v>
      </c>
      <c r="D2189" s="299" t="s">
        <v>91</v>
      </c>
      <c r="E2189" s="301">
        <v>1041.0952380952378</v>
      </c>
      <c r="F2189" s="299" t="s">
        <v>77</v>
      </c>
    </row>
    <row r="2190" spans="1:6" x14ac:dyDescent="0.3">
      <c r="A2190" s="299" t="s">
        <v>495</v>
      </c>
      <c r="B2190" s="300">
        <v>44</v>
      </c>
      <c r="C2190" s="299" t="s">
        <v>35</v>
      </c>
      <c r="D2190" s="299" t="s">
        <v>92</v>
      </c>
      <c r="E2190" s="301">
        <v>198.57142857142858</v>
      </c>
      <c r="F2190" s="299" t="s">
        <v>187</v>
      </c>
    </row>
    <row r="2191" spans="1:6" x14ac:dyDescent="0.3">
      <c r="A2191" s="299" t="s">
        <v>495</v>
      </c>
      <c r="B2191" s="300">
        <v>44</v>
      </c>
      <c r="C2191" s="299" t="s">
        <v>35</v>
      </c>
      <c r="D2191" s="299" t="s">
        <v>92</v>
      </c>
      <c r="E2191" s="301">
        <v>110.85714285714288</v>
      </c>
      <c r="F2191" s="299" t="s">
        <v>79</v>
      </c>
    </row>
    <row r="2192" spans="1:6" x14ac:dyDescent="0.3">
      <c r="A2192" s="299" t="s">
        <v>495</v>
      </c>
      <c r="B2192" s="300">
        <v>44</v>
      </c>
      <c r="C2192" s="299" t="s">
        <v>35</v>
      </c>
      <c r="D2192" s="299" t="s">
        <v>92</v>
      </c>
      <c r="E2192" s="301">
        <v>53.571428571428562</v>
      </c>
      <c r="F2192" s="299" t="s">
        <v>78</v>
      </c>
    </row>
    <row r="2193" spans="1:6" x14ac:dyDescent="0.3">
      <c r="A2193" s="299" t="s">
        <v>495</v>
      </c>
      <c r="B2193" s="300">
        <v>44</v>
      </c>
      <c r="C2193" s="299" t="s">
        <v>35</v>
      </c>
      <c r="D2193" s="299" t="s">
        <v>92</v>
      </c>
      <c r="E2193" s="301">
        <v>8.0000000000000036</v>
      </c>
      <c r="F2193" s="299" t="s">
        <v>188</v>
      </c>
    </row>
    <row r="2194" spans="1:6" x14ac:dyDescent="0.3">
      <c r="A2194" s="299" t="s">
        <v>495</v>
      </c>
      <c r="B2194" s="300">
        <v>44</v>
      </c>
      <c r="C2194" s="299" t="s">
        <v>35</v>
      </c>
      <c r="D2194" s="299" t="s">
        <v>92</v>
      </c>
      <c r="E2194" s="301">
        <v>1202.5714285714284</v>
      </c>
      <c r="F2194" s="299" t="s">
        <v>77</v>
      </c>
    </row>
    <row r="2195" spans="1:6" x14ac:dyDescent="0.3">
      <c r="A2195" s="299" t="s">
        <v>495</v>
      </c>
      <c r="B2195" s="300">
        <v>44</v>
      </c>
      <c r="C2195" s="299" t="s">
        <v>36</v>
      </c>
      <c r="D2195" s="299" t="s">
        <v>91</v>
      </c>
      <c r="E2195" s="301">
        <v>283.57142857142856</v>
      </c>
      <c r="F2195" s="299" t="s">
        <v>187</v>
      </c>
    </row>
    <row r="2196" spans="1:6" x14ac:dyDescent="0.3">
      <c r="A2196" s="299" t="s">
        <v>495</v>
      </c>
      <c r="B2196" s="300">
        <v>44</v>
      </c>
      <c r="C2196" s="299" t="s">
        <v>36</v>
      </c>
      <c r="D2196" s="299" t="s">
        <v>91</v>
      </c>
      <c r="E2196" s="301">
        <v>5.9999999999999982</v>
      </c>
      <c r="F2196" s="299" t="s">
        <v>79</v>
      </c>
    </row>
    <row r="2197" spans="1:6" x14ac:dyDescent="0.3">
      <c r="A2197" s="299" t="s">
        <v>495</v>
      </c>
      <c r="B2197" s="300">
        <v>44</v>
      </c>
      <c r="C2197" s="299" t="s">
        <v>36</v>
      </c>
      <c r="D2197" s="299" t="s">
        <v>91</v>
      </c>
      <c r="E2197" s="301">
        <v>551.28571428571422</v>
      </c>
      <c r="F2197" s="299" t="s">
        <v>78</v>
      </c>
    </row>
    <row r="2198" spans="1:6" x14ac:dyDescent="0.3">
      <c r="A2198" s="299" t="s">
        <v>495</v>
      </c>
      <c r="B2198" s="300">
        <v>44</v>
      </c>
      <c r="C2198" s="299" t="s">
        <v>36</v>
      </c>
      <c r="D2198" s="299" t="s">
        <v>91</v>
      </c>
      <c r="E2198" s="301">
        <v>7.428571428571427</v>
      </c>
      <c r="F2198" s="299" t="s">
        <v>188</v>
      </c>
    </row>
    <row r="2199" spans="1:6" x14ac:dyDescent="0.3">
      <c r="A2199" s="299" t="s">
        <v>495</v>
      </c>
      <c r="B2199" s="300">
        <v>44</v>
      </c>
      <c r="C2199" s="299" t="s">
        <v>36</v>
      </c>
      <c r="D2199" s="299" t="s">
        <v>91</v>
      </c>
      <c r="E2199" s="301">
        <v>2452.9523809523812</v>
      </c>
      <c r="F2199" s="299" t="s">
        <v>77</v>
      </c>
    </row>
    <row r="2200" spans="1:6" x14ac:dyDescent="0.3">
      <c r="A2200" s="299" t="s">
        <v>495</v>
      </c>
      <c r="B2200" s="300">
        <v>44</v>
      </c>
      <c r="C2200" s="299" t="s">
        <v>36</v>
      </c>
      <c r="D2200" s="299" t="s">
        <v>92</v>
      </c>
      <c r="E2200" s="301">
        <v>271.57142857142861</v>
      </c>
      <c r="F2200" s="299" t="s">
        <v>187</v>
      </c>
    </row>
    <row r="2201" spans="1:6" x14ac:dyDescent="0.3">
      <c r="A2201" s="299" t="s">
        <v>495</v>
      </c>
      <c r="B2201" s="300">
        <v>44</v>
      </c>
      <c r="C2201" s="299" t="s">
        <v>36</v>
      </c>
      <c r="D2201" s="299" t="s">
        <v>92</v>
      </c>
      <c r="E2201" s="301">
        <v>2.9999999999999991</v>
      </c>
      <c r="F2201" s="299" t="s">
        <v>79</v>
      </c>
    </row>
    <row r="2202" spans="1:6" x14ac:dyDescent="0.3">
      <c r="A2202" s="299" t="s">
        <v>495</v>
      </c>
      <c r="B2202" s="300">
        <v>44</v>
      </c>
      <c r="C2202" s="299" t="s">
        <v>36</v>
      </c>
      <c r="D2202" s="299" t="s">
        <v>92</v>
      </c>
      <c r="E2202" s="301">
        <v>75.61904761904762</v>
      </c>
      <c r="F2202" s="299" t="s">
        <v>78</v>
      </c>
    </row>
    <row r="2203" spans="1:6" x14ac:dyDescent="0.3">
      <c r="A2203" s="299" t="s">
        <v>495</v>
      </c>
      <c r="B2203" s="300">
        <v>44</v>
      </c>
      <c r="C2203" s="299" t="s">
        <v>36</v>
      </c>
      <c r="D2203" s="299" t="s">
        <v>92</v>
      </c>
      <c r="E2203" s="301">
        <v>12.999999999999995</v>
      </c>
      <c r="F2203" s="299" t="s">
        <v>188</v>
      </c>
    </row>
    <row r="2204" spans="1:6" x14ac:dyDescent="0.3">
      <c r="A2204" s="299" t="s">
        <v>495</v>
      </c>
      <c r="B2204" s="300">
        <v>44</v>
      </c>
      <c r="C2204" s="299" t="s">
        <v>36</v>
      </c>
      <c r="D2204" s="299" t="s">
        <v>92</v>
      </c>
      <c r="E2204" s="301">
        <v>1539.8095238095239</v>
      </c>
      <c r="F2204" s="299" t="s">
        <v>77</v>
      </c>
    </row>
    <row r="2205" spans="1:6" x14ac:dyDescent="0.3">
      <c r="A2205" s="299" t="s">
        <v>495</v>
      </c>
      <c r="B2205" s="300">
        <v>45</v>
      </c>
      <c r="C2205" s="299" t="s">
        <v>35</v>
      </c>
      <c r="D2205" s="299" t="s">
        <v>91</v>
      </c>
      <c r="E2205" s="301">
        <v>1277.9047619047617</v>
      </c>
      <c r="F2205" s="299" t="s">
        <v>187</v>
      </c>
    </row>
    <row r="2206" spans="1:6" x14ac:dyDescent="0.3">
      <c r="A2206" s="299" t="s">
        <v>495</v>
      </c>
      <c r="B2206" s="300">
        <v>45</v>
      </c>
      <c r="C2206" s="299" t="s">
        <v>35</v>
      </c>
      <c r="D2206" s="299" t="s">
        <v>91</v>
      </c>
      <c r="E2206" s="301">
        <v>815.47619047619071</v>
      </c>
      <c r="F2206" s="299" t="s">
        <v>79</v>
      </c>
    </row>
    <row r="2207" spans="1:6" x14ac:dyDescent="0.3">
      <c r="A2207" s="299" t="s">
        <v>495</v>
      </c>
      <c r="B2207" s="300">
        <v>45</v>
      </c>
      <c r="C2207" s="299" t="s">
        <v>35</v>
      </c>
      <c r="D2207" s="299" t="s">
        <v>91</v>
      </c>
      <c r="E2207" s="301">
        <v>136.71428571428572</v>
      </c>
      <c r="F2207" s="299" t="s">
        <v>78</v>
      </c>
    </row>
    <row r="2208" spans="1:6" x14ac:dyDescent="0.3">
      <c r="A2208" s="299" t="s">
        <v>495</v>
      </c>
      <c r="B2208" s="300">
        <v>45</v>
      </c>
      <c r="C2208" s="299" t="s">
        <v>35</v>
      </c>
      <c r="D2208" s="299" t="s">
        <v>91</v>
      </c>
      <c r="E2208" s="301">
        <v>5.9999999999999982</v>
      </c>
      <c r="F2208" s="299" t="s">
        <v>188</v>
      </c>
    </row>
    <row r="2209" spans="1:6" x14ac:dyDescent="0.3">
      <c r="A2209" s="299" t="s">
        <v>495</v>
      </c>
      <c r="B2209" s="300">
        <v>45</v>
      </c>
      <c r="C2209" s="299" t="s">
        <v>35</v>
      </c>
      <c r="D2209" s="299" t="s">
        <v>91</v>
      </c>
      <c r="E2209" s="301">
        <v>4006.1904761904761</v>
      </c>
      <c r="F2209" s="299" t="s">
        <v>77</v>
      </c>
    </row>
    <row r="2210" spans="1:6" x14ac:dyDescent="0.3">
      <c r="A2210" s="299" t="s">
        <v>495</v>
      </c>
      <c r="B2210" s="300">
        <v>45</v>
      </c>
      <c r="C2210" s="299" t="s">
        <v>35</v>
      </c>
      <c r="D2210" s="299" t="s">
        <v>92</v>
      </c>
      <c r="E2210" s="301">
        <v>586.14285714285722</v>
      </c>
      <c r="F2210" s="299" t="s">
        <v>187</v>
      </c>
    </row>
    <row r="2211" spans="1:6" x14ac:dyDescent="0.3">
      <c r="A2211" s="299" t="s">
        <v>495</v>
      </c>
      <c r="B2211" s="300">
        <v>45</v>
      </c>
      <c r="C2211" s="299" t="s">
        <v>35</v>
      </c>
      <c r="D2211" s="299" t="s">
        <v>92</v>
      </c>
      <c r="E2211" s="301">
        <v>384.2380952380953</v>
      </c>
      <c r="F2211" s="299" t="s">
        <v>79</v>
      </c>
    </row>
    <row r="2212" spans="1:6" x14ac:dyDescent="0.3">
      <c r="A2212" s="299" t="s">
        <v>495</v>
      </c>
      <c r="B2212" s="300">
        <v>45</v>
      </c>
      <c r="C2212" s="299" t="s">
        <v>35</v>
      </c>
      <c r="D2212" s="299" t="s">
        <v>92</v>
      </c>
      <c r="E2212" s="301">
        <v>319.71428571428572</v>
      </c>
      <c r="F2212" s="299" t="s">
        <v>78</v>
      </c>
    </row>
    <row r="2213" spans="1:6" x14ac:dyDescent="0.3">
      <c r="A2213" s="299" t="s">
        <v>495</v>
      </c>
      <c r="B2213" s="300">
        <v>45</v>
      </c>
      <c r="C2213" s="299" t="s">
        <v>35</v>
      </c>
      <c r="D2213" s="299" t="s">
        <v>92</v>
      </c>
      <c r="E2213" s="301">
        <v>10.809523809523808</v>
      </c>
      <c r="F2213" s="299" t="s">
        <v>188</v>
      </c>
    </row>
    <row r="2214" spans="1:6" x14ac:dyDescent="0.3">
      <c r="A2214" s="299" t="s">
        <v>495</v>
      </c>
      <c r="B2214" s="300">
        <v>45</v>
      </c>
      <c r="C2214" s="299" t="s">
        <v>35</v>
      </c>
      <c r="D2214" s="299" t="s">
        <v>92</v>
      </c>
      <c r="E2214" s="301">
        <v>3099.0952380952376</v>
      </c>
      <c r="F2214" s="299" t="s">
        <v>77</v>
      </c>
    </row>
    <row r="2215" spans="1:6" x14ac:dyDescent="0.3">
      <c r="A2215" s="299" t="s">
        <v>495</v>
      </c>
      <c r="B2215" s="300">
        <v>45</v>
      </c>
      <c r="C2215" s="299" t="s">
        <v>89</v>
      </c>
      <c r="D2215" s="299" t="s">
        <v>91</v>
      </c>
      <c r="E2215" s="301">
        <v>2.0000000000000009</v>
      </c>
      <c r="F2215" s="299" t="s">
        <v>79</v>
      </c>
    </row>
    <row r="2216" spans="1:6" x14ac:dyDescent="0.3">
      <c r="A2216" s="299" t="s">
        <v>495</v>
      </c>
      <c r="B2216" s="300">
        <v>45</v>
      </c>
      <c r="C2216" s="299" t="s">
        <v>36</v>
      </c>
      <c r="D2216" s="299" t="s">
        <v>91</v>
      </c>
      <c r="E2216" s="301">
        <v>1869.8571428571427</v>
      </c>
      <c r="F2216" s="299" t="s">
        <v>187</v>
      </c>
    </row>
    <row r="2217" spans="1:6" x14ac:dyDescent="0.3">
      <c r="A2217" s="299" t="s">
        <v>495</v>
      </c>
      <c r="B2217" s="300">
        <v>45</v>
      </c>
      <c r="C2217" s="299" t="s">
        <v>36</v>
      </c>
      <c r="D2217" s="299" t="s">
        <v>91</v>
      </c>
      <c r="E2217" s="301">
        <v>68.761904761904759</v>
      </c>
      <c r="F2217" s="299" t="s">
        <v>79</v>
      </c>
    </row>
    <row r="2218" spans="1:6" x14ac:dyDescent="0.3">
      <c r="A2218" s="299" t="s">
        <v>495</v>
      </c>
      <c r="B2218" s="300">
        <v>45</v>
      </c>
      <c r="C2218" s="299" t="s">
        <v>36</v>
      </c>
      <c r="D2218" s="299" t="s">
        <v>91</v>
      </c>
      <c r="E2218" s="301">
        <v>1311.2380952380952</v>
      </c>
      <c r="F2218" s="299" t="s">
        <v>78</v>
      </c>
    </row>
    <row r="2219" spans="1:6" x14ac:dyDescent="0.3">
      <c r="A2219" s="299" t="s">
        <v>495</v>
      </c>
      <c r="B2219" s="300">
        <v>45</v>
      </c>
      <c r="C2219" s="299" t="s">
        <v>36</v>
      </c>
      <c r="D2219" s="299" t="s">
        <v>91</v>
      </c>
      <c r="E2219" s="301">
        <v>9.3333333333333339</v>
      </c>
      <c r="F2219" s="299" t="s">
        <v>188</v>
      </c>
    </row>
    <row r="2220" spans="1:6" x14ac:dyDescent="0.3">
      <c r="A2220" s="299" t="s">
        <v>495</v>
      </c>
      <c r="B2220" s="300">
        <v>45</v>
      </c>
      <c r="C2220" s="299" t="s">
        <v>36</v>
      </c>
      <c r="D2220" s="299" t="s">
        <v>91</v>
      </c>
      <c r="E2220" s="301">
        <v>8150.2857142857138</v>
      </c>
      <c r="F2220" s="299" t="s">
        <v>77</v>
      </c>
    </row>
    <row r="2221" spans="1:6" x14ac:dyDescent="0.3">
      <c r="A2221" s="299" t="s">
        <v>495</v>
      </c>
      <c r="B2221" s="300">
        <v>45</v>
      </c>
      <c r="C2221" s="299" t="s">
        <v>36</v>
      </c>
      <c r="D2221" s="299" t="s">
        <v>92</v>
      </c>
      <c r="E2221" s="301">
        <v>1128.8571428571429</v>
      </c>
      <c r="F2221" s="299" t="s">
        <v>187</v>
      </c>
    </row>
    <row r="2222" spans="1:6" x14ac:dyDescent="0.3">
      <c r="A2222" s="299" t="s">
        <v>495</v>
      </c>
      <c r="B2222" s="300">
        <v>45</v>
      </c>
      <c r="C2222" s="299" t="s">
        <v>36</v>
      </c>
      <c r="D2222" s="299" t="s">
        <v>92</v>
      </c>
      <c r="E2222" s="301">
        <v>8.2380952380952408</v>
      </c>
      <c r="F2222" s="299" t="s">
        <v>79</v>
      </c>
    </row>
    <row r="2223" spans="1:6" x14ac:dyDescent="0.3">
      <c r="A2223" s="299" t="s">
        <v>495</v>
      </c>
      <c r="B2223" s="300">
        <v>45</v>
      </c>
      <c r="C2223" s="299" t="s">
        <v>36</v>
      </c>
      <c r="D2223" s="299" t="s">
        <v>92</v>
      </c>
      <c r="E2223" s="301">
        <v>1047.952380952381</v>
      </c>
      <c r="F2223" s="299" t="s">
        <v>78</v>
      </c>
    </row>
    <row r="2224" spans="1:6" x14ac:dyDescent="0.3">
      <c r="A2224" s="299" t="s">
        <v>495</v>
      </c>
      <c r="B2224" s="300">
        <v>45</v>
      </c>
      <c r="C2224" s="299" t="s">
        <v>36</v>
      </c>
      <c r="D2224" s="299" t="s">
        <v>92</v>
      </c>
      <c r="E2224" s="301">
        <v>6.5238095238095219</v>
      </c>
      <c r="F2224" s="299" t="s">
        <v>188</v>
      </c>
    </row>
    <row r="2225" spans="1:6" x14ac:dyDescent="0.3">
      <c r="A2225" s="299" t="s">
        <v>495</v>
      </c>
      <c r="B2225" s="300">
        <v>45</v>
      </c>
      <c r="C2225" s="299" t="s">
        <v>36</v>
      </c>
      <c r="D2225" s="299" t="s">
        <v>92</v>
      </c>
      <c r="E2225" s="301">
        <v>4056.761904761905</v>
      </c>
      <c r="F2225" s="299" t="s">
        <v>77</v>
      </c>
    </row>
    <row r="2226" spans="1:6" x14ac:dyDescent="0.3">
      <c r="A2226" s="299" t="s">
        <v>495</v>
      </c>
      <c r="B2226" s="300">
        <v>46</v>
      </c>
      <c r="C2226" s="299" t="s">
        <v>35</v>
      </c>
      <c r="D2226" s="299" t="s">
        <v>91</v>
      </c>
      <c r="E2226" s="301">
        <v>6838.7619047619046</v>
      </c>
      <c r="F2226" s="299" t="s">
        <v>187</v>
      </c>
    </row>
    <row r="2227" spans="1:6" x14ac:dyDescent="0.3">
      <c r="A2227" s="299" t="s">
        <v>495</v>
      </c>
      <c r="B2227" s="300">
        <v>46</v>
      </c>
      <c r="C2227" s="299" t="s">
        <v>35</v>
      </c>
      <c r="D2227" s="299" t="s">
        <v>91</v>
      </c>
      <c r="E2227" s="301">
        <v>9.7142857142857153</v>
      </c>
      <c r="F2227" s="299" t="s">
        <v>80</v>
      </c>
    </row>
    <row r="2228" spans="1:6" x14ac:dyDescent="0.3">
      <c r="A2228" s="299" t="s">
        <v>495</v>
      </c>
      <c r="B2228" s="300">
        <v>46</v>
      </c>
      <c r="C2228" s="299" t="s">
        <v>35</v>
      </c>
      <c r="D2228" s="299" t="s">
        <v>91</v>
      </c>
      <c r="E2228" s="301">
        <v>5866.2380952380954</v>
      </c>
      <c r="F2228" s="299" t="s">
        <v>79</v>
      </c>
    </row>
    <row r="2229" spans="1:6" x14ac:dyDescent="0.3">
      <c r="A2229" s="299" t="s">
        <v>495</v>
      </c>
      <c r="B2229" s="300">
        <v>46</v>
      </c>
      <c r="C2229" s="299" t="s">
        <v>35</v>
      </c>
      <c r="D2229" s="299" t="s">
        <v>91</v>
      </c>
      <c r="E2229" s="301">
        <v>627.85714285714289</v>
      </c>
      <c r="F2229" s="299" t="s">
        <v>78</v>
      </c>
    </row>
    <row r="2230" spans="1:6" x14ac:dyDescent="0.3">
      <c r="A2230" s="299" t="s">
        <v>495</v>
      </c>
      <c r="B2230" s="300">
        <v>46</v>
      </c>
      <c r="C2230" s="299" t="s">
        <v>35</v>
      </c>
      <c r="D2230" s="299" t="s">
        <v>91</v>
      </c>
      <c r="E2230" s="301">
        <v>12.285714285714281</v>
      </c>
      <c r="F2230" s="299" t="s">
        <v>188</v>
      </c>
    </row>
    <row r="2231" spans="1:6" x14ac:dyDescent="0.3">
      <c r="A2231" s="299" t="s">
        <v>495</v>
      </c>
      <c r="B2231" s="300">
        <v>46</v>
      </c>
      <c r="C2231" s="299" t="s">
        <v>35</v>
      </c>
      <c r="D2231" s="299" t="s">
        <v>91</v>
      </c>
      <c r="E2231" s="301">
        <v>25756.09523809524</v>
      </c>
      <c r="F2231" s="299" t="s">
        <v>77</v>
      </c>
    </row>
    <row r="2232" spans="1:6" x14ac:dyDescent="0.3">
      <c r="A2232" s="299" t="s">
        <v>495</v>
      </c>
      <c r="B2232" s="300">
        <v>46</v>
      </c>
      <c r="C2232" s="299" t="s">
        <v>35</v>
      </c>
      <c r="D2232" s="299" t="s">
        <v>92</v>
      </c>
      <c r="E2232" s="301">
        <v>4138.9523809523807</v>
      </c>
      <c r="F2232" s="299" t="s">
        <v>187</v>
      </c>
    </row>
    <row r="2233" spans="1:6" x14ac:dyDescent="0.3">
      <c r="A2233" s="299" t="s">
        <v>495</v>
      </c>
      <c r="B2233" s="300">
        <v>46</v>
      </c>
      <c r="C2233" s="299" t="s">
        <v>35</v>
      </c>
      <c r="D2233" s="299" t="s">
        <v>92</v>
      </c>
      <c r="E2233" s="301">
        <v>6.1428571428571423</v>
      </c>
      <c r="F2233" s="299" t="s">
        <v>80</v>
      </c>
    </row>
    <row r="2234" spans="1:6" x14ac:dyDescent="0.3">
      <c r="A2234" s="299" t="s">
        <v>495</v>
      </c>
      <c r="B2234" s="300">
        <v>46</v>
      </c>
      <c r="C2234" s="299" t="s">
        <v>35</v>
      </c>
      <c r="D2234" s="299" t="s">
        <v>92</v>
      </c>
      <c r="E2234" s="301">
        <v>1629.8571428571433</v>
      </c>
      <c r="F2234" s="299" t="s">
        <v>79</v>
      </c>
    </row>
    <row r="2235" spans="1:6" x14ac:dyDescent="0.3">
      <c r="A2235" s="299" t="s">
        <v>495</v>
      </c>
      <c r="B2235" s="300">
        <v>46</v>
      </c>
      <c r="C2235" s="299" t="s">
        <v>35</v>
      </c>
      <c r="D2235" s="299" t="s">
        <v>92</v>
      </c>
      <c r="E2235" s="301">
        <v>1212.7619047619046</v>
      </c>
      <c r="F2235" s="299" t="s">
        <v>78</v>
      </c>
    </row>
    <row r="2236" spans="1:6" x14ac:dyDescent="0.3">
      <c r="A2236" s="299" t="s">
        <v>495</v>
      </c>
      <c r="B2236" s="300">
        <v>46</v>
      </c>
      <c r="C2236" s="299" t="s">
        <v>35</v>
      </c>
      <c r="D2236" s="299" t="s">
        <v>92</v>
      </c>
      <c r="E2236" s="301">
        <v>22.999999999999996</v>
      </c>
      <c r="F2236" s="299" t="s">
        <v>188</v>
      </c>
    </row>
    <row r="2237" spans="1:6" x14ac:dyDescent="0.3">
      <c r="A2237" s="299" t="s">
        <v>495</v>
      </c>
      <c r="B2237" s="300">
        <v>46</v>
      </c>
      <c r="C2237" s="299" t="s">
        <v>35</v>
      </c>
      <c r="D2237" s="299" t="s">
        <v>92</v>
      </c>
      <c r="E2237" s="301">
        <v>17898.285714285717</v>
      </c>
      <c r="F2237" s="299" t="s">
        <v>77</v>
      </c>
    </row>
    <row r="2238" spans="1:6" x14ac:dyDescent="0.3">
      <c r="A2238" s="299" t="s">
        <v>495</v>
      </c>
      <c r="B2238" s="300">
        <v>46</v>
      </c>
      <c r="C2238" s="299" t="s">
        <v>89</v>
      </c>
      <c r="D2238" s="299" t="s">
        <v>91</v>
      </c>
      <c r="E2238" s="301">
        <v>0.66666666666666674</v>
      </c>
      <c r="F2238" s="299" t="s">
        <v>79</v>
      </c>
    </row>
    <row r="2239" spans="1:6" x14ac:dyDescent="0.3">
      <c r="A2239" s="299" t="s">
        <v>495</v>
      </c>
      <c r="B2239" s="300">
        <v>46</v>
      </c>
      <c r="C2239" s="299" t="s">
        <v>36</v>
      </c>
      <c r="D2239" s="299" t="s">
        <v>91</v>
      </c>
      <c r="E2239" s="301">
        <v>10522.90476190476</v>
      </c>
      <c r="F2239" s="299" t="s">
        <v>187</v>
      </c>
    </row>
    <row r="2240" spans="1:6" x14ac:dyDescent="0.3">
      <c r="A2240" s="299" t="s">
        <v>495</v>
      </c>
      <c r="B2240" s="300">
        <v>46</v>
      </c>
      <c r="C2240" s="299" t="s">
        <v>36</v>
      </c>
      <c r="D2240" s="299" t="s">
        <v>91</v>
      </c>
      <c r="E2240" s="301">
        <v>2.9999999999999991</v>
      </c>
      <c r="F2240" s="299" t="s">
        <v>81</v>
      </c>
    </row>
    <row r="2241" spans="1:6" x14ac:dyDescent="0.3">
      <c r="A2241" s="299" t="s">
        <v>495</v>
      </c>
      <c r="B2241" s="300">
        <v>46</v>
      </c>
      <c r="C2241" s="299" t="s">
        <v>36</v>
      </c>
      <c r="D2241" s="299" t="s">
        <v>91</v>
      </c>
      <c r="E2241" s="301">
        <v>46.190476190476197</v>
      </c>
      <c r="F2241" s="299" t="s">
        <v>80</v>
      </c>
    </row>
    <row r="2242" spans="1:6" x14ac:dyDescent="0.3">
      <c r="A2242" s="299" t="s">
        <v>495</v>
      </c>
      <c r="B2242" s="300">
        <v>46</v>
      </c>
      <c r="C2242" s="299" t="s">
        <v>36</v>
      </c>
      <c r="D2242" s="299" t="s">
        <v>91</v>
      </c>
      <c r="E2242" s="301">
        <v>364.61904761904759</v>
      </c>
      <c r="F2242" s="299" t="s">
        <v>79</v>
      </c>
    </row>
    <row r="2243" spans="1:6" x14ac:dyDescent="0.3">
      <c r="A2243" s="299" t="s">
        <v>495</v>
      </c>
      <c r="B2243" s="300">
        <v>46</v>
      </c>
      <c r="C2243" s="299" t="s">
        <v>36</v>
      </c>
      <c r="D2243" s="299" t="s">
        <v>91</v>
      </c>
      <c r="E2243" s="301">
        <v>9599.047619047622</v>
      </c>
      <c r="F2243" s="299" t="s">
        <v>78</v>
      </c>
    </row>
    <row r="2244" spans="1:6" x14ac:dyDescent="0.3">
      <c r="A2244" s="299" t="s">
        <v>495</v>
      </c>
      <c r="B2244" s="300">
        <v>46</v>
      </c>
      <c r="C2244" s="299" t="s">
        <v>36</v>
      </c>
      <c r="D2244" s="299" t="s">
        <v>91</v>
      </c>
      <c r="E2244" s="301">
        <v>21</v>
      </c>
      <c r="F2244" s="299" t="s">
        <v>188</v>
      </c>
    </row>
    <row r="2245" spans="1:6" x14ac:dyDescent="0.3">
      <c r="A2245" s="299" t="s">
        <v>495</v>
      </c>
      <c r="B2245" s="300">
        <v>46</v>
      </c>
      <c r="C2245" s="299" t="s">
        <v>36</v>
      </c>
      <c r="D2245" s="299" t="s">
        <v>91</v>
      </c>
      <c r="E2245" s="301">
        <v>35557.619047619053</v>
      </c>
      <c r="F2245" s="299" t="s">
        <v>77</v>
      </c>
    </row>
    <row r="2246" spans="1:6" x14ac:dyDescent="0.3">
      <c r="A2246" s="299" t="s">
        <v>495</v>
      </c>
      <c r="B2246" s="300">
        <v>46</v>
      </c>
      <c r="C2246" s="299" t="s">
        <v>36</v>
      </c>
      <c r="D2246" s="299" t="s">
        <v>92</v>
      </c>
      <c r="E2246" s="301">
        <v>6998.7619047619064</v>
      </c>
      <c r="F2246" s="299" t="s">
        <v>187</v>
      </c>
    </row>
    <row r="2247" spans="1:6" x14ac:dyDescent="0.3">
      <c r="A2247" s="299" t="s">
        <v>495</v>
      </c>
      <c r="B2247" s="300">
        <v>46</v>
      </c>
      <c r="C2247" s="299" t="s">
        <v>36</v>
      </c>
      <c r="D2247" s="299" t="s">
        <v>92</v>
      </c>
      <c r="E2247" s="301">
        <v>2.0000000000000009</v>
      </c>
      <c r="F2247" s="299" t="s">
        <v>81</v>
      </c>
    </row>
    <row r="2248" spans="1:6" x14ac:dyDescent="0.3">
      <c r="A2248" s="299" t="s">
        <v>495</v>
      </c>
      <c r="B2248" s="300">
        <v>46</v>
      </c>
      <c r="C2248" s="299" t="s">
        <v>36</v>
      </c>
      <c r="D2248" s="299" t="s">
        <v>92</v>
      </c>
      <c r="E2248" s="301">
        <v>29.857142857142847</v>
      </c>
      <c r="F2248" s="299" t="s">
        <v>80</v>
      </c>
    </row>
    <row r="2249" spans="1:6" x14ac:dyDescent="0.3">
      <c r="A2249" s="299" t="s">
        <v>495</v>
      </c>
      <c r="B2249" s="300">
        <v>46</v>
      </c>
      <c r="C2249" s="299" t="s">
        <v>36</v>
      </c>
      <c r="D2249" s="299" t="s">
        <v>92</v>
      </c>
      <c r="E2249" s="301">
        <v>38.571428571428577</v>
      </c>
      <c r="F2249" s="299" t="s">
        <v>79</v>
      </c>
    </row>
    <row r="2250" spans="1:6" x14ac:dyDescent="0.3">
      <c r="A2250" s="299" t="s">
        <v>495</v>
      </c>
      <c r="B2250" s="300">
        <v>46</v>
      </c>
      <c r="C2250" s="299" t="s">
        <v>36</v>
      </c>
      <c r="D2250" s="299" t="s">
        <v>92</v>
      </c>
      <c r="E2250" s="301">
        <v>2598.6190476190477</v>
      </c>
      <c r="F2250" s="299" t="s">
        <v>78</v>
      </c>
    </row>
    <row r="2251" spans="1:6" x14ac:dyDescent="0.3">
      <c r="A2251" s="299" t="s">
        <v>495</v>
      </c>
      <c r="B2251" s="300">
        <v>46</v>
      </c>
      <c r="C2251" s="299" t="s">
        <v>36</v>
      </c>
      <c r="D2251" s="299" t="s">
        <v>92</v>
      </c>
      <c r="E2251" s="301">
        <v>38.000000000000007</v>
      </c>
      <c r="F2251" s="299" t="s">
        <v>188</v>
      </c>
    </row>
    <row r="2252" spans="1:6" x14ac:dyDescent="0.3">
      <c r="A2252" s="299" t="s">
        <v>495</v>
      </c>
      <c r="B2252" s="300">
        <v>46</v>
      </c>
      <c r="C2252" s="299" t="s">
        <v>36</v>
      </c>
      <c r="D2252" s="299" t="s">
        <v>92</v>
      </c>
      <c r="E2252" s="301">
        <v>19627.523809523813</v>
      </c>
      <c r="F2252" s="299" t="s">
        <v>77</v>
      </c>
    </row>
    <row r="2253" spans="1:6" x14ac:dyDescent="0.3">
      <c r="A2253" s="299" t="s">
        <v>495</v>
      </c>
      <c r="B2253" s="300">
        <v>47</v>
      </c>
      <c r="C2253" s="299" t="s">
        <v>35</v>
      </c>
      <c r="D2253" s="299" t="s">
        <v>91</v>
      </c>
      <c r="E2253" s="301">
        <v>541</v>
      </c>
      <c r="F2253" s="299" t="s">
        <v>187</v>
      </c>
    </row>
    <row r="2254" spans="1:6" x14ac:dyDescent="0.3">
      <c r="A2254" s="299" t="s">
        <v>495</v>
      </c>
      <c r="B2254" s="300">
        <v>47</v>
      </c>
      <c r="C2254" s="299" t="s">
        <v>35</v>
      </c>
      <c r="D2254" s="299" t="s">
        <v>91</v>
      </c>
      <c r="E2254" s="301">
        <v>785.33333333333326</v>
      </c>
      <c r="F2254" s="299" t="s">
        <v>79</v>
      </c>
    </row>
    <row r="2255" spans="1:6" x14ac:dyDescent="0.3">
      <c r="A2255" s="299" t="s">
        <v>495</v>
      </c>
      <c r="B2255" s="300">
        <v>47</v>
      </c>
      <c r="C2255" s="299" t="s">
        <v>35</v>
      </c>
      <c r="D2255" s="299" t="s">
        <v>91</v>
      </c>
      <c r="E2255" s="301">
        <v>59.238095238095227</v>
      </c>
      <c r="F2255" s="299" t="s">
        <v>78</v>
      </c>
    </row>
    <row r="2256" spans="1:6" x14ac:dyDescent="0.3">
      <c r="A2256" s="299" t="s">
        <v>495</v>
      </c>
      <c r="B2256" s="300">
        <v>47</v>
      </c>
      <c r="C2256" s="299" t="s">
        <v>35</v>
      </c>
      <c r="D2256" s="299" t="s">
        <v>91</v>
      </c>
      <c r="E2256" s="301">
        <v>3237.1904761904761</v>
      </c>
      <c r="F2256" s="299" t="s">
        <v>77</v>
      </c>
    </row>
    <row r="2257" spans="1:6" x14ac:dyDescent="0.3">
      <c r="A2257" s="299" t="s">
        <v>495</v>
      </c>
      <c r="B2257" s="300">
        <v>47</v>
      </c>
      <c r="C2257" s="299" t="s">
        <v>35</v>
      </c>
      <c r="D2257" s="299" t="s">
        <v>92</v>
      </c>
      <c r="E2257" s="301">
        <v>279.61904761904759</v>
      </c>
      <c r="F2257" s="299" t="s">
        <v>187</v>
      </c>
    </row>
    <row r="2258" spans="1:6" x14ac:dyDescent="0.3">
      <c r="A2258" s="299" t="s">
        <v>495</v>
      </c>
      <c r="B2258" s="300">
        <v>47</v>
      </c>
      <c r="C2258" s="299" t="s">
        <v>35</v>
      </c>
      <c r="D2258" s="299" t="s">
        <v>92</v>
      </c>
      <c r="E2258" s="301">
        <v>315.52380952380958</v>
      </c>
      <c r="F2258" s="299" t="s">
        <v>79</v>
      </c>
    </row>
    <row r="2259" spans="1:6" x14ac:dyDescent="0.3">
      <c r="A2259" s="299" t="s">
        <v>495</v>
      </c>
      <c r="B2259" s="300">
        <v>47</v>
      </c>
      <c r="C2259" s="299" t="s">
        <v>35</v>
      </c>
      <c r="D2259" s="299" t="s">
        <v>92</v>
      </c>
      <c r="E2259" s="301">
        <v>277.42857142857144</v>
      </c>
      <c r="F2259" s="299" t="s">
        <v>78</v>
      </c>
    </row>
    <row r="2260" spans="1:6" x14ac:dyDescent="0.3">
      <c r="A2260" s="299" t="s">
        <v>495</v>
      </c>
      <c r="B2260" s="300">
        <v>47</v>
      </c>
      <c r="C2260" s="299" t="s">
        <v>35</v>
      </c>
      <c r="D2260" s="299" t="s">
        <v>92</v>
      </c>
      <c r="E2260" s="301">
        <v>4.0000000000000018</v>
      </c>
      <c r="F2260" s="299" t="s">
        <v>188</v>
      </c>
    </row>
    <row r="2261" spans="1:6" x14ac:dyDescent="0.3">
      <c r="A2261" s="299" t="s">
        <v>495</v>
      </c>
      <c r="B2261" s="300">
        <v>47</v>
      </c>
      <c r="C2261" s="299" t="s">
        <v>35</v>
      </c>
      <c r="D2261" s="299" t="s">
        <v>92</v>
      </c>
      <c r="E2261" s="301">
        <v>2065.1904761904761</v>
      </c>
      <c r="F2261" s="299" t="s">
        <v>77</v>
      </c>
    </row>
    <row r="2262" spans="1:6" x14ac:dyDescent="0.3">
      <c r="A2262" s="299" t="s">
        <v>495</v>
      </c>
      <c r="B2262" s="300">
        <v>47</v>
      </c>
      <c r="C2262" s="299" t="s">
        <v>36</v>
      </c>
      <c r="D2262" s="299" t="s">
        <v>91</v>
      </c>
      <c r="E2262" s="301">
        <v>759.90476190476193</v>
      </c>
      <c r="F2262" s="299" t="s">
        <v>187</v>
      </c>
    </row>
    <row r="2263" spans="1:6" x14ac:dyDescent="0.3">
      <c r="A2263" s="299" t="s">
        <v>495</v>
      </c>
      <c r="B2263" s="300">
        <v>47</v>
      </c>
      <c r="C2263" s="299" t="s">
        <v>36</v>
      </c>
      <c r="D2263" s="299" t="s">
        <v>91</v>
      </c>
      <c r="E2263" s="301">
        <v>27.476190476190467</v>
      </c>
      <c r="F2263" s="299" t="s">
        <v>79</v>
      </c>
    </row>
    <row r="2264" spans="1:6" x14ac:dyDescent="0.3">
      <c r="A2264" s="299" t="s">
        <v>495</v>
      </c>
      <c r="B2264" s="300">
        <v>47</v>
      </c>
      <c r="C2264" s="299" t="s">
        <v>36</v>
      </c>
      <c r="D2264" s="299" t="s">
        <v>91</v>
      </c>
      <c r="E2264" s="301">
        <v>330.52380952380958</v>
      </c>
      <c r="F2264" s="299" t="s">
        <v>78</v>
      </c>
    </row>
    <row r="2265" spans="1:6" x14ac:dyDescent="0.3">
      <c r="A2265" s="299" t="s">
        <v>495</v>
      </c>
      <c r="B2265" s="300">
        <v>47</v>
      </c>
      <c r="C2265" s="299" t="s">
        <v>36</v>
      </c>
      <c r="D2265" s="299" t="s">
        <v>91</v>
      </c>
      <c r="E2265" s="301">
        <v>2.9999999999999991</v>
      </c>
      <c r="F2265" s="299" t="s">
        <v>188</v>
      </c>
    </row>
    <row r="2266" spans="1:6" x14ac:dyDescent="0.3">
      <c r="A2266" s="299" t="s">
        <v>495</v>
      </c>
      <c r="B2266" s="300">
        <v>47</v>
      </c>
      <c r="C2266" s="299" t="s">
        <v>36</v>
      </c>
      <c r="D2266" s="299" t="s">
        <v>91</v>
      </c>
      <c r="E2266" s="301">
        <v>4401.333333333333</v>
      </c>
      <c r="F2266" s="299" t="s">
        <v>77</v>
      </c>
    </row>
    <row r="2267" spans="1:6" x14ac:dyDescent="0.3">
      <c r="A2267" s="299" t="s">
        <v>495</v>
      </c>
      <c r="B2267" s="300">
        <v>47</v>
      </c>
      <c r="C2267" s="299" t="s">
        <v>36</v>
      </c>
      <c r="D2267" s="299" t="s">
        <v>92</v>
      </c>
      <c r="E2267" s="301">
        <v>431.14285714285717</v>
      </c>
      <c r="F2267" s="299" t="s">
        <v>187</v>
      </c>
    </row>
    <row r="2268" spans="1:6" x14ac:dyDescent="0.3">
      <c r="A2268" s="299" t="s">
        <v>495</v>
      </c>
      <c r="B2268" s="300">
        <v>47</v>
      </c>
      <c r="C2268" s="299" t="s">
        <v>36</v>
      </c>
      <c r="D2268" s="299" t="s">
        <v>92</v>
      </c>
      <c r="E2268" s="301">
        <v>6.7619047619047601</v>
      </c>
      <c r="F2268" s="299" t="s">
        <v>79</v>
      </c>
    </row>
    <row r="2269" spans="1:6" x14ac:dyDescent="0.3">
      <c r="A2269" s="299" t="s">
        <v>495</v>
      </c>
      <c r="B2269" s="300">
        <v>47</v>
      </c>
      <c r="C2269" s="299" t="s">
        <v>36</v>
      </c>
      <c r="D2269" s="299" t="s">
        <v>92</v>
      </c>
      <c r="E2269" s="301">
        <v>437.33333333333337</v>
      </c>
      <c r="F2269" s="299" t="s">
        <v>78</v>
      </c>
    </row>
    <row r="2270" spans="1:6" x14ac:dyDescent="0.3">
      <c r="A2270" s="299" t="s">
        <v>495</v>
      </c>
      <c r="B2270" s="300">
        <v>47</v>
      </c>
      <c r="C2270" s="299" t="s">
        <v>36</v>
      </c>
      <c r="D2270" s="299" t="s">
        <v>92</v>
      </c>
      <c r="E2270" s="301">
        <v>1.8571428571428577</v>
      </c>
      <c r="F2270" s="299" t="s">
        <v>188</v>
      </c>
    </row>
    <row r="2271" spans="1:6" x14ac:dyDescent="0.3">
      <c r="A2271" s="299" t="s">
        <v>495</v>
      </c>
      <c r="B2271" s="300">
        <v>47</v>
      </c>
      <c r="C2271" s="299" t="s">
        <v>36</v>
      </c>
      <c r="D2271" s="299" t="s">
        <v>92</v>
      </c>
      <c r="E2271" s="301">
        <v>2639.3809523809527</v>
      </c>
      <c r="F2271" s="299" t="s">
        <v>77</v>
      </c>
    </row>
    <row r="2272" spans="1:6" x14ac:dyDescent="0.3">
      <c r="A2272" s="299" t="s">
        <v>495</v>
      </c>
      <c r="B2272" s="300">
        <v>48</v>
      </c>
      <c r="C2272" s="299" t="s">
        <v>35</v>
      </c>
      <c r="D2272" s="299" t="s">
        <v>91</v>
      </c>
      <c r="E2272" s="301">
        <v>1881.9523809523812</v>
      </c>
      <c r="F2272" s="299" t="s">
        <v>187</v>
      </c>
    </row>
    <row r="2273" spans="1:6" x14ac:dyDescent="0.3">
      <c r="A2273" s="299" t="s">
        <v>495</v>
      </c>
      <c r="B2273" s="300">
        <v>48</v>
      </c>
      <c r="C2273" s="299" t="s">
        <v>35</v>
      </c>
      <c r="D2273" s="299" t="s">
        <v>91</v>
      </c>
      <c r="E2273" s="301">
        <v>1.5238095238095242</v>
      </c>
      <c r="F2273" s="299" t="s">
        <v>80</v>
      </c>
    </row>
    <row r="2274" spans="1:6" x14ac:dyDescent="0.3">
      <c r="A2274" s="299" t="s">
        <v>495</v>
      </c>
      <c r="B2274" s="300">
        <v>48</v>
      </c>
      <c r="C2274" s="299" t="s">
        <v>35</v>
      </c>
      <c r="D2274" s="299" t="s">
        <v>91</v>
      </c>
      <c r="E2274" s="301">
        <v>5589.4761904761908</v>
      </c>
      <c r="F2274" s="299" t="s">
        <v>79</v>
      </c>
    </row>
    <row r="2275" spans="1:6" x14ac:dyDescent="0.3">
      <c r="A2275" s="299" t="s">
        <v>495</v>
      </c>
      <c r="B2275" s="300">
        <v>48</v>
      </c>
      <c r="C2275" s="299" t="s">
        <v>35</v>
      </c>
      <c r="D2275" s="299" t="s">
        <v>91</v>
      </c>
      <c r="E2275" s="301">
        <v>34.714285714285722</v>
      </c>
      <c r="F2275" s="299" t="s">
        <v>78</v>
      </c>
    </row>
    <row r="2276" spans="1:6" x14ac:dyDescent="0.3">
      <c r="A2276" s="299" t="s">
        <v>495</v>
      </c>
      <c r="B2276" s="300">
        <v>48</v>
      </c>
      <c r="C2276" s="299" t="s">
        <v>35</v>
      </c>
      <c r="D2276" s="299" t="s">
        <v>91</v>
      </c>
      <c r="E2276" s="301">
        <v>5.9999999999999982</v>
      </c>
      <c r="F2276" s="299" t="s">
        <v>188</v>
      </c>
    </row>
    <row r="2277" spans="1:6" x14ac:dyDescent="0.3">
      <c r="A2277" s="299" t="s">
        <v>495</v>
      </c>
      <c r="B2277" s="300">
        <v>48</v>
      </c>
      <c r="C2277" s="299" t="s">
        <v>35</v>
      </c>
      <c r="D2277" s="299" t="s">
        <v>91</v>
      </c>
      <c r="E2277" s="301">
        <v>8733.0476190476184</v>
      </c>
      <c r="F2277" s="299" t="s">
        <v>77</v>
      </c>
    </row>
    <row r="2278" spans="1:6" x14ac:dyDescent="0.3">
      <c r="A2278" s="299" t="s">
        <v>495</v>
      </c>
      <c r="B2278" s="300">
        <v>48</v>
      </c>
      <c r="C2278" s="299" t="s">
        <v>35</v>
      </c>
      <c r="D2278" s="299" t="s">
        <v>92</v>
      </c>
      <c r="E2278" s="301">
        <v>624.57142857142867</v>
      </c>
      <c r="F2278" s="299" t="s">
        <v>187</v>
      </c>
    </row>
    <row r="2279" spans="1:6" x14ac:dyDescent="0.3">
      <c r="A2279" s="299" t="s">
        <v>495</v>
      </c>
      <c r="B2279" s="300">
        <v>48</v>
      </c>
      <c r="C2279" s="299" t="s">
        <v>35</v>
      </c>
      <c r="D2279" s="299" t="s">
        <v>92</v>
      </c>
      <c r="E2279" s="301">
        <v>2.0000000000000009</v>
      </c>
      <c r="F2279" s="299" t="s">
        <v>80</v>
      </c>
    </row>
    <row r="2280" spans="1:6" x14ac:dyDescent="0.3">
      <c r="A2280" s="299" t="s">
        <v>495</v>
      </c>
      <c r="B2280" s="300">
        <v>48</v>
      </c>
      <c r="C2280" s="299" t="s">
        <v>35</v>
      </c>
      <c r="D2280" s="299" t="s">
        <v>92</v>
      </c>
      <c r="E2280" s="301">
        <v>908.95238095238108</v>
      </c>
      <c r="F2280" s="299" t="s">
        <v>79</v>
      </c>
    </row>
    <row r="2281" spans="1:6" x14ac:dyDescent="0.3">
      <c r="A2281" s="299" t="s">
        <v>495</v>
      </c>
      <c r="B2281" s="300">
        <v>48</v>
      </c>
      <c r="C2281" s="299" t="s">
        <v>35</v>
      </c>
      <c r="D2281" s="299" t="s">
        <v>92</v>
      </c>
      <c r="E2281" s="301">
        <v>3.9523809523809543</v>
      </c>
      <c r="F2281" s="299" t="s">
        <v>78</v>
      </c>
    </row>
    <row r="2282" spans="1:6" x14ac:dyDescent="0.3">
      <c r="A2282" s="299" t="s">
        <v>495</v>
      </c>
      <c r="B2282" s="300">
        <v>48</v>
      </c>
      <c r="C2282" s="299" t="s">
        <v>35</v>
      </c>
      <c r="D2282" s="299" t="s">
        <v>92</v>
      </c>
      <c r="E2282" s="301">
        <v>4.0000000000000018</v>
      </c>
      <c r="F2282" s="299" t="s">
        <v>188</v>
      </c>
    </row>
    <row r="2283" spans="1:6" x14ac:dyDescent="0.3">
      <c r="A2283" s="299" t="s">
        <v>495</v>
      </c>
      <c r="B2283" s="300">
        <v>48</v>
      </c>
      <c r="C2283" s="299" t="s">
        <v>35</v>
      </c>
      <c r="D2283" s="299" t="s">
        <v>92</v>
      </c>
      <c r="E2283" s="301">
        <v>2684.8571428571427</v>
      </c>
      <c r="F2283" s="299" t="s">
        <v>77</v>
      </c>
    </row>
    <row r="2284" spans="1:6" x14ac:dyDescent="0.3">
      <c r="A2284" s="299" t="s">
        <v>495</v>
      </c>
      <c r="B2284" s="300">
        <v>48</v>
      </c>
      <c r="C2284" s="299" t="s">
        <v>36</v>
      </c>
      <c r="D2284" s="299" t="s">
        <v>91</v>
      </c>
      <c r="E2284" s="301">
        <v>3628.1428571428569</v>
      </c>
      <c r="F2284" s="299" t="s">
        <v>187</v>
      </c>
    </row>
    <row r="2285" spans="1:6" x14ac:dyDescent="0.3">
      <c r="A2285" s="299" t="s">
        <v>495</v>
      </c>
      <c r="B2285" s="300">
        <v>48</v>
      </c>
      <c r="C2285" s="299" t="s">
        <v>36</v>
      </c>
      <c r="D2285" s="299" t="s">
        <v>91</v>
      </c>
      <c r="E2285" s="301">
        <v>196.80952380952385</v>
      </c>
      <c r="F2285" s="299" t="s">
        <v>80</v>
      </c>
    </row>
    <row r="2286" spans="1:6" x14ac:dyDescent="0.3">
      <c r="A2286" s="299" t="s">
        <v>495</v>
      </c>
      <c r="B2286" s="300">
        <v>48</v>
      </c>
      <c r="C2286" s="299" t="s">
        <v>36</v>
      </c>
      <c r="D2286" s="299" t="s">
        <v>91</v>
      </c>
      <c r="E2286" s="301">
        <v>371.42857142857144</v>
      </c>
      <c r="F2286" s="299" t="s">
        <v>79</v>
      </c>
    </row>
    <row r="2287" spans="1:6" x14ac:dyDescent="0.3">
      <c r="A2287" s="299" t="s">
        <v>495</v>
      </c>
      <c r="B2287" s="300">
        <v>48</v>
      </c>
      <c r="C2287" s="299" t="s">
        <v>36</v>
      </c>
      <c r="D2287" s="299" t="s">
        <v>91</v>
      </c>
      <c r="E2287" s="301">
        <v>244.7619047619047</v>
      </c>
      <c r="F2287" s="299" t="s">
        <v>78</v>
      </c>
    </row>
    <row r="2288" spans="1:6" x14ac:dyDescent="0.3">
      <c r="A2288" s="299" t="s">
        <v>495</v>
      </c>
      <c r="B2288" s="300">
        <v>48</v>
      </c>
      <c r="C2288" s="299" t="s">
        <v>36</v>
      </c>
      <c r="D2288" s="299" t="s">
        <v>91</v>
      </c>
      <c r="E2288" s="301">
        <v>6.857142857142855</v>
      </c>
      <c r="F2288" s="299" t="s">
        <v>188</v>
      </c>
    </row>
    <row r="2289" spans="1:6" x14ac:dyDescent="0.3">
      <c r="A2289" s="299" t="s">
        <v>495</v>
      </c>
      <c r="B2289" s="300">
        <v>48</v>
      </c>
      <c r="C2289" s="299" t="s">
        <v>36</v>
      </c>
      <c r="D2289" s="299" t="s">
        <v>91</v>
      </c>
      <c r="E2289" s="301">
        <v>14033.142857142855</v>
      </c>
      <c r="F2289" s="299" t="s">
        <v>77</v>
      </c>
    </row>
    <row r="2290" spans="1:6" x14ac:dyDescent="0.3">
      <c r="A2290" s="299" t="s">
        <v>495</v>
      </c>
      <c r="B2290" s="300">
        <v>48</v>
      </c>
      <c r="C2290" s="299" t="s">
        <v>36</v>
      </c>
      <c r="D2290" s="299" t="s">
        <v>92</v>
      </c>
      <c r="E2290" s="301">
        <v>1604.4285714285716</v>
      </c>
      <c r="F2290" s="299" t="s">
        <v>187</v>
      </c>
    </row>
    <row r="2291" spans="1:6" x14ac:dyDescent="0.3">
      <c r="A2291" s="299" t="s">
        <v>495</v>
      </c>
      <c r="B2291" s="300">
        <v>48</v>
      </c>
      <c r="C2291" s="299" t="s">
        <v>36</v>
      </c>
      <c r="D2291" s="299" t="s">
        <v>92</v>
      </c>
      <c r="E2291" s="301">
        <v>42.904761904761912</v>
      </c>
      <c r="F2291" s="299" t="s">
        <v>80</v>
      </c>
    </row>
    <row r="2292" spans="1:6" x14ac:dyDescent="0.3">
      <c r="A2292" s="299" t="s">
        <v>495</v>
      </c>
      <c r="B2292" s="300">
        <v>48</v>
      </c>
      <c r="C2292" s="299" t="s">
        <v>36</v>
      </c>
      <c r="D2292" s="299" t="s">
        <v>92</v>
      </c>
      <c r="E2292" s="301">
        <v>18.000000000000004</v>
      </c>
      <c r="F2292" s="299" t="s">
        <v>79</v>
      </c>
    </row>
    <row r="2293" spans="1:6" x14ac:dyDescent="0.3">
      <c r="A2293" s="299" t="s">
        <v>495</v>
      </c>
      <c r="B2293" s="300">
        <v>48</v>
      </c>
      <c r="C2293" s="299" t="s">
        <v>36</v>
      </c>
      <c r="D2293" s="299" t="s">
        <v>92</v>
      </c>
      <c r="E2293" s="301">
        <v>49.809523809523803</v>
      </c>
      <c r="F2293" s="299" t="s">
        <v>78</v>
      </c>
    </row>
    <row r="2294" spans="1:6" x14ac:dyDescent="0.3">
      <c r="A2294" s="299" t="s">
        <v>495</v>
      </c>
      <c r="B2294" s="300">
        <v>48</v>
      </c>
      <c r="C2294" s="299" t="s">
        <v>36</v>
      </c>
      <c r="D2294" s="299" t="s">
        <v>92</v>
      </c>
      <c r="E2294" s="301">
        <v>2.0000000000000009</v>
      </c>
      <c r="F2294" s="299" t="s">
        <v>188</v>
      </c>
    </row>
    <row r="2295" spans="1:6" x14ac:dyDescent="0.3">
      <c r="A2295" s="299" t="s">
        <v>495</v>
      </c>
      <c r="B2295" s="300">
        <v>48</v>
      </c>
      <c r="C2295" s="299" t="s">
        <v>36</v>
      </c>
      <c r="D2295" s="299" t="s">
        <v>92</v>
      </c>
      <c r="E2295" s="301">
        <v>3631.8571428571422</v>
      </c>
      <c r="F2295" s="299" t="s">
        <v>77</v>
      </c>
    </row>
    <row r="2296" spans="1:6" x14ac:dyDescent="0.3">
      <c r="A2296" s="299" t="s">
        <v>495</v>
      </c>
      <c r="B2296" s="300">
        <v>49</v>
      </c>
      <c r="C2296" s="299" t="s">
        <v>35</v>
      </c>
      <c r="D2296" s="299" t="s">
        <v>91</v>
      </c>
      <c r="E2296" s="301">
        <v>131.2380952380953</v>
      </c>
      <c r="F2296" s="299" t="s">
        <v>187</v>
      </c>
    </row>
    <row r="2297" spans="1:6" x14ac:dyDescent="0.3">
      <c r="A2297" s="299" t="s">
        <v>495</v>
      </c>
      <c r="B2297" s="300">
        <v>49</v>
      </c>
      <c r="C2297" s="299" t="s">
        <v>35</v>
      </c>
      <c r="D2297" s="299" t="s">
        <v>91</v>
      </c>
      <c r="E2297" s="301">
        <v>113.14285714285715</v>
      </c>
      <c r="F2297" s="299" t="s">
        <v>79</v>
      </c>
    </row>
    <row r="2298" spans="1:6" x14ac:dyDescent="0.3">
      <c r="A2298" s="299" t="s">
        <v>495</v>
      </c>
      <c r="B2298" s="300">
        <v>49</v>
      </c>
      <c r="C2298" s="299" t="s">
        <v>35</v>
      </c>
      <c r="D2298" s="299" t="s">
        <v>91</v>
      </c>
      <c r="E2298" s="301">
        <v>19.61904761904762</v>
      </c>
      <c r="F2298" s="299" t="s">
        <v>78</v>
      </c>
    </row>
    <row r="2299" spans="1:6" x14ac:dyDescent="0.3">
      <c r="A2299" s="299" t="s">
        <v>495</v>
      </c>
      <c r="B2299" s="300">
        <v>49</v>
      </c>
      <c r="C2299" s="299" t="s">
        <v>35</v>
      </c>
      <c r="D2299" s="299" t="s">
        <v>91</v>
      </c>
      <c r="E2299" s="301">
        <v>1.1904761904761909</v>
      </c>
      <c r="F2299" s="299" t="s">
        <v>188</v>
      </c>
    </row>
    <row r="2300" spans="1:6" x14ac:dyDescent="0.3">
      <c r="A2300" s="299" t="s">
        <v>495</v>
      </c>
      <c r="B2300" s="300">
        <v>49</v>
      </c>
      <c r="C2300" s="299" t="s">
        <v>35</v>
      </c>
      <c r="D2300" s="299" t="s">
        <v>91</v>
      </c>
      <c r="E2300" s="301">
        <v>591.52380952380952</v>
      </c>
      <c r="F2300" s="299" t="s">
        <v>77</v>
      </c>
    </row>
    <row r="2301" spans="1:6" x14ac:dyDescent="0.3">
      <c r="A2301" s="299" t="s">
        <v>495</v>
      </c>
      <c r="B2301" s="300">
        <v>49</v>
      </c>
      <c r="C2301" s="299" t="s">
        <v>35</v>
      </c>
      <c r="D2301" s="299" t="s">
        <v>92</v>
      </c>
      <c r="E2301" s="301">
        <v>76.61904761904762</v>
      </c>
      <c r="F2301" s="299" t="s">
        <v>187</v>
      </c>
    </row>
    <row r="2302" spans="1:6" x14ac:dyDescent="0.3">
      <c r="A2302" s="299" t="s">
        <v>495</v>
      </c>
      <c r="B2302" s="300">
        <v>49</v>
      </c>
      <c r="C2302" s="299" t="s">
        <v>35</v>
      </c>
      <c r="D2302" s="299" t="s">
        <v>92</v>
      </c>
      <c r="E2302" s="301">
        <v>41.666666666666657</v>
      </c>
      <c r="F2302" s="299" t="s">
        <v>79</v>
      </c>
    </row>
    <row r="2303" spans="1:6" x14ac:dyDescent="0.3">
      <c r="A2303" s="299" t="s">
        <v>495</v>
      </c>
      <c r="B2303" s="300">
        <v>49</v>
      </c>
      <c r="C2303" s="299" t="s">
        <v>35</v>
      </c>
      <c r="D2303" s="299" t="s">
        <v>92</v>
      </c>
      <c r="E2303" s="301">
        <v>70.857142857142847</v>
      </c>
      <c r="F2303" s="299" t="s">
        <v>78</v>
      </c>
    </row>
    <row r="2304" spans="1:6" x14ac:dyDescent="0.3">
      <c r="A2304" s="299" t="s">
        <v>495</v>
      </c>
      <c r="B2304" s="300">
        <v>49</v>
      </c>
      <c r="C2304" s="299" t="s">
        <v>35</v>
      </c>
      <c r="D2304" s="299" t="s">
        <v>92</v>
      </c>
      <c r="E2304" s="301">
        <v>10</v>
      </c>
      <c r="F2304" s="299" t="s">
        <v>188</v>
      </c>
    </row>
    <row r="2305" spans="1:6" x14ac:dyDescent="0.3">
      <c r="A2305" s="299" t="s">
        <v>495</v>
      </c>
      <c r="B2305" s="300">
        <v>49</v>
      </c>
      <c r="C2305" s="299" t="s">
        <v>35</v>
      </c>
      <c r="D2305" s="299" t="s">
        <v>92</v>
      </c>
      <c r="E2305" s="301">
        <v>482.76190476190476</v>
      </c>
      <c r="F2305" s="299" t="s">
        <v>77</v>
      </c>
    </row>
    <row r="2306" spans="1:6" x14ac:dyDescent="0.3">
      <c r="A2306" s="299" t="s">
        <v>495</v>
      </c>
      <c r="B2306" s="300">
        <v>49</v>
      </c>
      <c r="C2306" s="299" t="s">
        <v>36</v>
      </c>
      <c r="D2306" s="299" t="s">
        <v>91</v>
      </c>
      <c r="E2306" s="301">
        <v>128.33333333333331</v>
      </c>
      <c r="F2306" s="299" t="s">
        <v>187</v>
      </c>
    </row>
    <row r="2307" spans="1:6" x14ac:dyDescent="0.3">
      <c r="A2307" s="299" t="s">
        <v>495</v>
      </c>
      <c r="B2307" s="300">
        <v>49</v>
      </c>
      <c r="C2307" s="299" t="s">
        <v>36</v>
      </c>
      <c r="D2307" s="299" t="s">
        <v>91</v>
      </c>
      <c r="E2307" s="301">
        <v>5</v>
      </c>
      <c r="F2307" s="299" t="s">
        <v>79</v>
      </c>
    </row>
    <row r="2308" spans="1:6" x14ac:dyDescent="0.3">
      <c r="A2308" s="299" t="s">
        <v>495</v>
      </c>
      <c r="B2308" s="300">
        <v>49</v>
      </c>
      <c r="C2308" s="299" t="s">
        <v>36</v>
      </c>
      <c r="D2308" s="299" t="s">
        <v>91</v>
      </c>
      <c r="E2308" s="301">
        <v>219.28571428571428</v>
      </c>
      <c r="F2308" s="299" t="s">
        <v>78</v>
      </c>
    </row>
    <row r="2309" spans="1:6" x14ac:dyDescent="0.3">
      <c r="A2309" s="299" t="s">
        <v>495</v>
      </c>
      <c r="B2309" s="300">
        <v>49</v>
      </c>
      <c r="C2309" s="299" t="s">
        <v>36</v>
      </c>
      <c r="D2309" s="299" t="s">
        <v>91</v>
      </c>
      <c r="E2309" s="301">
        <v>2.0000000000000009</v>
      </c>
      <c r="F2309" s="299" t="s">
        <v>188</v>
      </c>
    </row>
    <row r="2310" spans="1:6" x14ac:dyDescent="0.3">
      <c r="A2310" s="299" t="s">
        <v>495</v>
      </c>
      <c r="B2310" s="300">
        <v>49</v>
      </c>
      <c r="C2310" s="299" t="s">
        <v>36</v>
      </c>
      <c r="D2310" s="299" t="s">
        <v>91</v>
      </c>
      <c r="E2310" s="301">
        <v>762.52380952380963</v>
      </c>
      <c r="F2310" s="299" t="s">
        <v>77</v>
      </c>
    </row>
    <row r="2311" spans="1:6" x14ac:dyDescent="0.3">
      <c r="A2311" s="299" t="s">
        <v>495</v>
      </c>
      <c r="B2311" s="300">
        <v>49</v>
      </c>
      <c r="C2311" s="299" t="s">
        <v>36</v>
      </c>
      <c r="D2311" s="299" t="s">
        <v>92</v>
      </c>
      <c r="E2311" s="301">
        <v>114.38095238095242</v>
      </c>
      <c r="F2311" s="299" t="s">
        <v>187</v>
      </c>
    </row>
    <row r="2312" spans="1:6" x14ac:dyDescent="0.3">
      <c r="A2312" s="299" t="s">
        <v>495</v>
      </c>
      <c r="B2312" s="300">
        <v>49</v>
      </c>
      <c r="C2312" s="299" t="s">
        <v>36</v>
      </c>
      <c r="D2312" s="299" t="s">
        <v>92</v>
      </c>
      <c r="E2312" s="301">
        <v>2.9999999999999991</v>
      </c>
      <c r="F2312" s="299" t="s">
        <v>79</v>
      </c>
    </row>
    <row r="2313" spans="1:6" x14ac:dyDescent="0.3">
      <c r="A2313" s="299" t="s">
        <v>495</v>
      </c>
      <c r="B2313" s="300">
        <v>49</v>
      </c>
      <c r="C2313" s="299" t="s">
        <v>36</v>
      </c>
      <c r="D2313" s="299" t="s">
        <v>92</v>
      </c>
      <c r="E2313" s="301">
        <v>156.33333333333337</v>
      </c>
      <c r="F2313" s="299" t="s">
        <v>78</v>
      </c>
    </row>
    <row r="2314" spans="1:6" x14ac:dyDescent="0.3">
      <c r="A2314" s="299" t="s">
        <v>495</v>
      </c>
      <c r="B2314" s="300">
        <v>49</v>
      </c>
      <c r="C2314" s="299" t="s">
        <v>36</v>
      </c>
      <c r="D2314" s="299" t="s">
        <v>92</v>
      </c>
      <c r="E2314" s="301">
        <v>2.9999999999999991</v>
      </c>
      <c r="F2314" s="299" t="s">
        <v>188</v>
      </c>
    </row>
    <row r="2315" spans="1:6" x14ac:dyDescent="0.3">
      <c r="A2315" s="299" t="s">
        <v>495</v>
      </c>
      <c r="B2315" s="300">
        <v>49</v>
      </c>
      <c r="C2315" s="299" t="s">
        <v>36</v>
      </c>
      <c r="D2315" s="299" t="s">
        <v>92</v>
      </c>
      <c r="E2315" s="301">
        <v>504.47619047619054</v>
      </c>
      <c r="F2315" s="299" t="s">
        <v>77</v>
      </c>
    </row>
    <row r="2316" spans="1:6" x14ac:dyDescent="0.3">
      <c r="A2316" s="299" t="s">
        <v>495</v>
      </c>
      <c r="B2316" s="300">
        <v>50</v>
      </c>
      <c r="C2316" s="299" t="s">
        <v>35</v>
      </c>
      <c r="D2316" s="299" t="s">
        <v>91</v>
      </c>
      <c r="E2316" s="301">
        <v>2030.0952380952381</v>
      </c>
      <c r="F2316" s="299" t="s">
        <v>187</v>
      </c>
    </row>
    <row r="2317" spans="1:6" x14ac:dyDescent="0.3">
      <c r="A2317" s="299" t="s">
        <v>495</v>
      </c>
      <c r="B2317" s="300">
        <v>50</v>
      </c>
      <c r="C2317" s="299" t="s">
        <v>35</v>
      </c>
      <c r="D2317" s="299" t="s">
        <v>91</v>
      </c>
      <c r="E2317" s="301">
        <v>2919.0000000000005</v>
      </c>
      <c r="F2317" s="299" t="s">
        <v>79</v>
      </c>
    </row>
    <row r="2318" spans="1:6" x14ac:dyDescent="0.3">
      <c r="A2318" s="299" t="s">
        <v>495</v>
      </c>
      <c r="B2318" s="300">
        <v>50</v>
      </c>
      <c r="C2318" s="299" t="s">
        <v>35</v>
      </c>
      <c r="D2318" s="299" t="s">
        <v>91</v>
      </c>
      <c r="E2318" s="301">
        <v>220.90476190476193</v>
      </c>
      <c r="F2318" s="299" t="s">
        <v>78</v>
      </c>
    </row>
    <row r="2319" spans="1:6" x14ac:dyDescent="0.3">
      <c r="A2319" s="299" t="s">
        <v>495</v>
      </c>
      <c r="B2319" s="300">
        <v>50</v>
      </c>
      <c r="C2319" s="299" t="s">
        <v>35</v>
      </c>
      <c r="D2319" s="299" t="s">
        <v>91</v>
      </c>
      <c r="E2319" s="301">
        <v>3.5238095238095246</v>
      </c>
      <c r="F2319" s="299" t="s">
        <v>188</v>
      </c>
    </row>
    <row r="2320" spans="1:6" x14ac:dyDescent="0.3">
      <c r="A2320" s="299" t="s">
        <v>495</v>
      </c>
      <c r="B2320" s="300">
        <v>50</v>
      </c>
      <c r="C2320" s="299" t="s">
        <v>35</v>
      </c>
      <c r="D2320" s="299" t="s">
        <v>91</v>
      </c>
      <c r="E2320" s="301">
        <v>11347.476190476191</v>
      </c>
      <c r="F2320" s="299" t="s">
        <v>77</v>
      </c>
    </row>
    <row r="2321" spans="1:6" x14ac:dyDescent="0.3">
      <c r="A2321" s="299" t="s">
        <v>495</v>
      </c>
      <c r="B2321" s="300">
        <v>50</v>
      </c>
      <c r="C2321" s="299" t="s">
        <v>35</v>
      </c>
      <c r="D2321" s="299" t="s">
        <v>92</v>
      </c>
      <c r="E2321" s="301">
        <v>1164.2380952380954</v>
      </c>
      <c r="F2321" s="299" t="s">
        <v>187</v>
      </c>
    </row>
    <row r="2322" spans="1:6" x14ac:dyDescent="0.3">
      <c r="A2322" s="299" t="s">
        <v>495</v>
      </c>
      <c r="B2322" s="300">
        <v>50</v>
      </c>
      <c r="C2322" s="299" t="s">
        <v>35</v>
      </c>
      <c r="D2322" s="299" t="s">
        <v>92</v>
      </c>
      <c r="E2322" s="301">
        <v>1747.3333333333326</v>
      </c>
      <c r="F2322" s="299" t="s">
        <v>79</v>
      </c>
    </row>
    <row r="2323" spans="1:6" x14ac:dyDescent="0.3">
      <c r="A2323" s="299" t="s">
        <v>495</v>
      </c>
      <c r="B2323" s="300">
        <v>50</v>
      </c>
      <c r="C2323" s="299" t="s">
        <v>35</v>
      </c>
      <c r="D2323" s="299" t="s">
        <v>92</v>
      </c>
      <c r="E2323" s="301">
        <v>576.95238095238085</v>
      </c>
      <c r="F2323" s="299" t="s">
        <v>78</v>
      </c>
    </row>
    <row r="2324" spans="1:6" x14ac:dyDescent="0.3">
      <c r="A2324" s="299" t="s">
        <v>495</v>
      </c>
      <c r="B2324" s="300">
        <v>50</v>
      </c>
      <c r="C2324" s="299" t="s">
        <v>35</v>
      </c>
      <c r="D2324" s="299" t="s">
        <v>92</v>
      </c>
      <c r="E2324" s="301">
        <v>11</v>
      </c>
      <c r="F2324" s="299" t="s">
        <v>188</v>
      </c>
    </row>
    <row r="2325" spans="1:6" x14ac:dyDescent="0.3">
      <c r="A2325" s="299" t="s">
        <v>495</v>
      </c>
      <c r="B2325" s="300">
        <v>50</v>
      </c>
      <c r="C2325" s="299" t="s">
        <v>35</v>
      </c>
      <c r="D2325" s="299" t="s">
        <v>92</v>
      </c>
      <c r="E2325" s="301">
        <v>8891.1428571428587</v>
      </c>
      <c r="F2325" s="299" t="s">
        <v>77</v>
      </c>
    </row>
    <row r="2326" spans="1:6" x14ac:dyDescent="0.3">
      <c r="A2326" s="299" t="s">
        <v>495</v>
      </c>
      <c r="B2326" s="300">
        <v>50</v>
      </c>
      <c r="C2326" s="299" t="s">
        <v>89</v>
      </c>
      <c r="D2326" s="299" t="s">
        <v>91</v>
      </c>
      <c r="E2326" s="301">
        <v>10.809523809523808</v>
      </c>
      <c r="F2326" s="299" t="s">
        <v>79</v>
      </c>
    </row>
    <row r="2327" spans="1:6" x14ac:dyDescent="0.3">
      <c r="A2327" s="299" t="s">
        <v>495</v>
      </c>
      <c r="B2327" s="300">
        <v>50</v>
      </c>
      <c r="C2327" s="299" t="s">
        <v>36</v>
      </c>
      <c r="D2327" s="299" t="s">
        <v>91</v>
      </c>
      <c r="E2327" s="301">
        <v>3044.8571428571427</v>
      </c>
      <c r="F2327" s="299" t="s">
        <v>187</v>
      </c>
    </row>
    <row r="2328" spans="1:6" x14ac:dyDescent="0.3">
      <c r="A2328" s="299" t="s">
        <v>495</v>
      </c>
      <c r="B2328" s="300">
        <v>50</v>
      </c>
      <c r="C2328" s="299" t="s">
        <v>36</v>
      </c>
      <c r="D2328" s="299" t="s">
        <v>91</v>
      </c>
      <c r="E2328" s="301">
        <v>153.28571428571431</v>
      </c>
      <c r="F2328" s="299" t="s">
        <v>79</v>
      </c>
    </row>
    <row r="2329" spans="1:6" x14ac:dyDescent="0.3">
      <c r="A2329" s="299" t="s">
        <v>495</v>
      </c>
      <c r="B2329" s="300">
        <v>50</v>
      </c>
      <c r="C2329" s="299" t="s">
        <v>36</v>
      </c>
      <c r="D2329" s="299" t="s">
        <v>91</v>
      </c>
      <c r="E2329" s="301">
        <v>2133.3809523809523</v>
      </c>
      <c r="F2329" s="299" t="s">
        <v>78</v>
      </c>
    </row>
    <row r="2330" spans="1:6" x14ac:dyDescent="0.3">
      <c r="A2330" s="299" t="s">
        <v>495</v>
      </c>
      <c r="B2330" s="300">
        <v>50</v>
      </c>
      <c r="C2330" s="299" t="s">
        <v>36</v>
      </c>
      <c r="D2330" s="299" t="s">
        <v>91</v>
      </c>
      <c r="E2330" s="301">
        <v>11.999999999999996</v>
      </c>
      <c r="F2330" s="299" t="s">
        <v>188</v>
      </c>
    </row>
    <row r="2331" spans="1:6" x14ac:dyDescent="0.3">
      <c r="A2331" s="299" t="s">
        <v>495</v>
      </c>
      <c r="B2331" s="300">
        <v>50</v>
      </c>
      <c r="C2331" s="299" t="s">
        <v>36</v>
      </c>
      <c r="D2331" s="299" t="s">
        <v>91</v>
      </c>
      <c r="E2331" s="301">
        <v>17606.238095238095</v>
      </c>
      <c r="F2331" s="299" t="s">
        <v>77</v>
      </c>
    </row>
    <row r="2332" spans="1:6" x14ac:dyDescent="0.3">
      <c r="A2332" s="299" t="s">
        <v>495</v>
      </c>
      <c r="B2332" s="300">
        <v>50</v>
      </c>
      <c r="C2332" s="299" t="s">
        <v>36</v>
      </c>
      <c r="D2332" s="299" t="s">
        <v>92</v>
      </c>
      <c r="E2332" s="301">
        <v>2349.7142857142858</v>
      </c>
      <c r="F2332" s="299" t="s">
        <v>187</v>
      </c>
    </row>
    <row r="2333" spans="1:6" x14ac:dyDescent="0.3">
      <c r="A2333" s="299" t="s">
        <v>495</v>
      </c>
      <c r="B2333" s="300">
        <v>50</v>
      </c>
      <c r="C2333" s="299" t="s">
        <v>36</v>
      </c>
      <c r="D2333" s="299" t="s">
        <v>92</v>
      </c>
      <c r="E2333" s="301">
        <v>22.095238095238095</v>
      </c>
      <c r="F2333" s="299" t="s">
        <v>79</v>
      </c>
    </row>
    <row r="2334" spans="1:6" x14ac:dyDescent="0.3">
      <c r="A2334" s="299" t="s">
        <v>495</v>
      </c>
      <c r="B2334" s="300">
        <v>50</v>
      </c>
      <c r="C2334" s="299" t="s">
        <v>36</v>
      </c>
      <c r="D2334" s="299" t="s">
        <v>92</v>
      </c>
      <c r="E2334" s="301">
        <v>1232.9523809523807</v>
      </c>
      <c r="F2334" s="299" t="s">
        <v>78</v>
      </c>
    </row>
    <row r="2335" spans="1:6" x14ac:dyDescent="0.3">
      <c r="A2335" s="299" t="s">
        <v>495</v>
      </c>
      <c r="B2335" s="300">
        <v>50</v>
      </c>
      <c r="C2335" s="299" t="s">
        <v>36</v>
      </c>
      <c r="D2335" s="299" t="s">
        <v>92</v>
      </c>
      <c r="E2335" s="301">
        <v>8.0000000000000036</v>
      </c>
      <c r="F2335" s="299" t="s">
        <v>188</v>
      </c>
    </row>
    <row r="2336" spans="1:6" x14ac:dyDescent="0.3">
      <c r="A2336" s="299" t="s">
        <v>495</v>
      </c>
      <c r="B2336" s="300">
        <v>50</v>
      </c>
      <c r="C2336" s="299" t="s">
        <v>36</v>
      </c>
      <c r="D2336" s="299" t="s">
        <v>92</v>
      </c>
      <c r="E2336" s="301">
        <v>10331.761904761901</v>
      </c>
      <c r="F2336" s="299" t="s">
        <v>77</v>
      </c>
    </row>
    <row r="2337" spans="1:6" x14ac:dyDescent="0.3">
      <c r="A2337" s="299" t="s">
        <v>495</v>
      </c>
      <c r="B2337" s="300">
        <v>51</v>
      </c>
      <c r="C2337" s="299" t="s">
        <v>35</v>
      </c>
      <c r="D2337" s="299" t="s">
        <v>91</v>
      </c>
      <c r="E2337" s="301">
        <v>65.80952380952381</v>
      </c>
      <c r="F2337" s="299" t="s">
        <v>187</v>
      </c>
    </row>
    <row r="2338" spans="1:6" x14ac:dyDescent="0.3">
      <c r="A2338" s="299" t="s">
        <v>495</v>
      </c>
      <c r="B2338" s="300">
        <v>51</v>
      </c>
      <c r="C2338" s="299" t="s">
        <v>35</v>
      </c>
      <c r="D2338" s="299" t="s">
        <v>91</v>
      </c>
      <c r="E2338" s="301">
        <v>747.4761904761906</v>
      </c>
      <c r="F2338" s="299" t="s">
        <v>79</v>
      </c>
    </row>
    <row r="2339" spans="1:6" x14ac:dyDescent="0.3">
      <c r="A2339" s="299" t="s">
        <v>495</v>
      </c>
      <c r="B2339" s="300">
        <v>51</v>
      </c>
      <c r="C2339" s="299" t="s">
        <v>35</v>
      </c>
      <c r="D2339" s="299" t="s">
        <v>91</v>
      </c>
      <c r="E2339" s="301">
        <v>0.5714285714285714</v>
      </c>
      <c r="F2339" s="299" t="s">
        <v>78</v>
      </c>
    </row>
    <row r="2340" spans="1:6" x14ac:dyDescent="0.3">
      <c r="A2340" s="299" t="s">
        <v>495</v>
      </c>
      <c r="B2340" s="300">
        <v>51</v>
      </c>
      <c r="C2340" s="299" t="s">
        <v>35</v>
      </c>
      <c r="D2340" s="299" t="s">
        <v>91</v>
      </c>
      <c r="E2340" s="301">
        <v>409.38095238095241</v>
      </c>
      <c r="F2340" s="299" t="s">
        <v>77</v>
      </c>
    </row>
    <row r="2341" spans="1:6" x14ac:dyDescent="0.3">
      <c r="A2341" s="299" t="s">
        <v>495</v>
      </c>
      <c r="B2341" s="300">
        <v>51</v>
      </c>
      <c r="C2341" s="299" t="s">
        <v>35</v>
      </c>
      <c r="D2341" s="299" t="s">
        <v>92</v>
      </c>
      <c r="E2341" s="301">
        <v>5.9999999999999982</v>
      </c>
      <c r="F2341" s="299" t="s">
        <v>187</v>
      </c>
    </row>
    <row r="2342" spans="1:6" x14ac:dyDescent="0.3">
      <c r="A2342" s="299" t="s">
        <v>495</v>
      </c>
      <c r="B2342" s="300">
        <v>51</v>
      </c>
      <c r="C2342" s="299" t="s">
        <v>35</v>
      </c>
      <c r="D2342" s="299" t="s">
        <v>92</v>
      </c>
      <c r="E2342" s="301">
        <v>28.142857142857135</v>
      </c>
      <c r="F2342" s="299" t="s">
        <v>77</v>
      </c>
    </row>
    <row r="2343" spans="1:6" x14ac:dyDescent="0.3">
      <c r="A2343" s="299" t="s">
        <v>495</v>
      </c>
      <c r="B2343" s="300">
        <v>51</v>
      </c>
      <c r="C2343" s="299" t="s">
        <v>36</v>
      </c>
      <c r="D2343" s="299" t="s">
        <v>91</v>
      </c>
      <c r="E2343" s="301">
        <v>194.14285714285717</v>
      </c>
      <c r="F2343" s="299" t="s">
        <v>187</v>
      </c>
    </row>
    <row r="2344" spans="1:6" x14ac:dyDescent="0.3">
      <c r="A2344" s="299" t="s">
        <v>495</v>
      </c>
      <c r="B2344" s="300">
        <v>51</v>
      </c>
      <c r="C2344" s="299" t="s">
        <v>36</v>
      </c>
      <c r="D2344" s="299" t="s">
        <v>91</v>
      </c>
      <c r="E2344" s="301">
        <v>6.9999999999999973</v>
      </c>
      <c r="F2344" s="299" t="s">
        <v>80</v>
      </c>
    </row>
    <row r="2345" spans="1:6" x14ac:dyDescent="0.3">
      <c r="A2345" s="299" t="s">
        <v>495</v>
      </c>
      <c r="B2345" s="300">
        <v>51</v>
      </c>
      <c r="C2345" s="299" t="s">
        <v>36</v>
      </c>
      <c r="D2345" s="299" t="s">
        <v>91</v>
      </c>
      <c r="E2345" s="301">
        <v>37.000000000000007</v>
      </c>
      <c r="F2345" s="299" t="s">
        <v>79</v>
      </c>
    </row>
    <row r="2346" spans="1:6" x14ac:dyDescent="0.3">
      <c r="A2346" s="299" t="s">
        <v>495</v>
      </c>
      <c r="B2346" s="300">
        <v>51</v>
      </c>
      <c r="C2346" s="299" t="s">
        <v>36</v>
      </c>
      <c r="D2346" s="299" t="s">
        <v>91</v>
      </c>
      <c r="E2346" s="301">
        <v>964.42857142857156</v>
      </c>
      <c r="F2346" s="299" t="s">
        <v>77</v>
      </c>
    </row>
    <row r="2347" spans="1:6" x14ac:dyDescent="0.3">
      <c r="A2347" s="299" t="s">
        <v>495</v>
      </c>
      <c r="B2347" s="300">
        <v>51</v>
      </c>
      <c r="C2347" s="299" t="s">
        <v>36</v>
      </c>
      <c r="D2347" s="299" t="s">
        <v>92</v>
      </c>
      <c r="E2347" s="301">
        <v>15.714285714285719</v>
      </c>
      <c r="F2347" s="299" t="s">
        <v>187</v>
      </c>
    </row>
    <row r="2348" spans="1:6" x14ac:dyDescent="0.3">
      <c r="A2348" s="299" t="s">
        <v>495</v>
      </c>
      <c r="B2348" s="300">
        <v>51</v>
      </c>
      <c r="C2348" s="299" t="s">
        <v>36</v>
      </c>
      <c r="D2348" s="299" t="s">
        <v>92</v>
      </c>
      <c r="E2348" s="301">
        <v>0.95238095238095233</v>
      </c>
      <c r="F2348" s="299" t="s">
        <v>78</v>
      </c>
    </row>
    <row r="2349" spans="1:6" x14ac:dyDescent="0.3">
      <c r="A2349" s="299" t="s">
        <v>495</v>
      </c>
      <c r="B2349" s="300">
        <v>51</v>
      </c>
      <c r="C2349" s="299" t="s">
        <v>36</v>
      </c>
      <c r="D2349" s="299" t="s">
        <v>92</v>
      </c>
      <c r="E2349" s="301">
        <v>44.047619047619044</v>
      </c>
      <c r="F2349" s="299" t="s">
        <v>77</v>
      </c>
    </row>
    <row r="2350" spans="1:6" x14ac:dyDescent="0.3">
      <c r="A2350" s="299" t="s">
        <v>495</v>
      </c>
      <c r="B2350" s="300">
        <v>52</v>
      </c>
      <c r="C2350" s="299" t="s">
        <v>35</v>
      </c>
      <c r="D2350" s="299" t="s">
        <v>91</v>
      </c>
      <c r="E2350" s="301">
        <v>123.80952380952382</v>
      </c>
      <c r="F2350" s="299" t="s">
        <v>187</v>
      </c>
    </row>
    <row r="2351" spans="1:6" x14ac:dyDescent="0.3">
      <c r="A2351" s="299" t="s">
        <v>495</v>
      </c>
      <c r="B2351" s="300">
        <v>52</v>
      </c>
      <c r="C2351" s="299" t="s">
        <v>35</v>
      </c>
      <c r="D2351" s="299" t="s">
        <v>91</v>
      </c>
      <c r="E2351" s="301">
        <v>860.57142857142856</v>
      </c>
      <c r="F2351" s="299" t="s">
        <v>79</v>
      </c>
    </row>
    <row r="2352" spans="1:6" x14ac:dyDescent="0.3">
      <c r="A2352" s="299" t="s">
        <v>495</v>
      </c>
      <c r="B2352" s="300">
        <v>52</v>
      </c>
      <c r="C2352" s="299" t="s">
        <v>35</v>
      </c>
      <c r="D2352" s="299" t="s">
        <v>91</v>
      </c>
      <c r="E2352" s="301">
        <v>779.28571428571399</v>
      </c>
      <c r="F2352" s="299" t="s">
        <v>77</v>
      </c>
    </row>
    <row r="2353" spans="1:6" x14ac:dyDescent="0.3">
      <c r="A2353" s="299" t="s">
        <v>495</v>
      </c>
      <c r="B2353" s="300">
        <v>52</v>
      </c>
      <c r="C2353" s="299" t="s">
        <v>35</v>
      </c>
      <c r="D2353" s="299" t="s">
        <v>92</v>
      </c>
      <c r="E2353" s="301">
        <v>15.714285714285719</v>
      </c>
      <c r="F2353" s="299" t="s">
        <v>187</v>
      </c>
    </row>
    <row r="2354" spans="1:6" x14ac:dyDescent="0.3">
      <c r="A2354" s="299" t="s">
        <v>495</v>
      </c>
      <c r="B2354" s="300">
        <v>52</v>
      </c>
      <c r="C2354" s="299" t="s">
        <v>35</v>
      </c>
      <c r="D2354" s="299" t="s">
        <v>92</v>
      </c>
      <c r="E2354" s="301">
        <v>1.0000000000000004</v>
      </c>
      <c r="F2354" s="299" t="s">
        <v>79</v>
      </c>
    </row>
    <row r="2355" spans="1:6" x14ac:dyDescent="0.3">
      <c r="A2355" s="299" t="s">
        <v>495</v>
      </c>
      <c r="B2355" s="300">
        <v>52</v>
      </c>
      <c r="C2355" s="299" t="s">
        <v>35</v>
      </c>
      <c r="D2355" s="299" t="s">
        <v>92</v>
      </c>
      <c r="E2355" s="301">
        <v>37.047619047619051</v>
      </c>
      <c r="F2355" s="299" t="s">
        <v>77</v>
      </c>
    </row>
    <row r="2356" spans="1:6" x14ac:dyDescent="0.3">
      <c r="A2356" s="299" t="s">
        <v>495</v>
      </c>
      <c r="B2356" s="300">
        <v>52</v>
      </c>
      <c r="C2356" s="299" t="s">
        <v>36</v>
      </c>
      <c r="D2356" s="299" t="s">
        <v>91</v>
      </c>
      <c r="E2356" s="301">
        <v>600.99999999999989</v>
      </c>
      <c r="F2356" s="299" t="s">
        <v>187</v>
      </c>
    </row>
    <row r="2357" spans="1:6" x14ac:dyDescent="0.3">
      <c r="A2357" s="299" t="s">
        <v>495</v>
      </c>
      <c r="B2357" s="300">
        <v>52</v>
      </c>
      <c r="C2357" s="299" t="s">
        <v>36</v>
      </c>
      <c r="D2357" s="299" t="s">
        <v>91</v>
      </c>
      <c r="E2357" s="301">
        <v>26.380952380952376</v>
      </c>
      <c r="F2357" s="299" t="s">
        <v>79</v>
      </c>
    </row>
    <row r="2358" spans="1:6" x14ac:dyDescent="0.3">
      <c r="A2358" s="299" t="s">
        <v>495</v>
      </c>
      <c r="B2358" s="300">
        <v>52</v>
      </c>
      <c r="C2358" s="299" t="s">
        <v>36</v>
      </c>
      <c r="D2358" s="299" t="s">
        <v>91</v>
      </c>
      <c r="E2358" s="301">
        <v>5.7619047619047619</v>
      </c>
      <c r="F2358" s="299" t="s">
        <v>78</v>
      </c>
    </row>
    <row r="2359" spans="1:6" x14ac:dyDescent="0.3">
      <c r="A2359" s="299" t="s">
        <v>495</v>
      </c>
      <c r="B2359" s="300">
        <v>52</v>
      </c>
      <c r="C2359" s="299" t="s">
        <v>36</v>
      </c>
      <c r="D2359" s="299" t="s">
        <v>91</v>
      </c>
      <c r="E2359" s="301">
        <v>1542.1904761904761</v>
      </c>
      <c r="F2359" s="299" t="s">
        <v>77</v>
      </c>
    </row>
    <row r="2360" spans="1:6" x14ac:dyDescent="0.3">
      <c r="A2360" s="299" t="s">
        <v>495</v>
      </c>
      <c r="B2360" s="300">
        <v>52</v>
      </c>
      <c r="C2360" s="299" t="s">
        <v>36</v>
      </c>
      <c r="D2360" s="299" t="s">
        <v>92</v>
      </c>
      <c r="E2360" s="301">
        <v>37.476190476190482</v>
      </c>
      <c r="F2360" s="299" t="s">
        <v>187</v>
      </c>
    </row>
    <row r="2361" spans="1:6" x14ac:dyDescent="0.3">
      <c r="A2361" s="299" t="s">
        <v>495</v>
      </c>
      <c r="B2361" s="300">
        <v>52</v>
      </c>
      <c r="C2361" s="299" t="s">
        <v>36</v>
      </c>
      <c r="D2361" s="299" t="s">
        <v>92</v>
      </c>
      <c r="E2361" s="301">
        <v>34.666666666666679</v>
      </c>
      <c r="F2361" s="299" t="s">
        <v>77</v>
      </c>
    </row>
    <row r="2362" spans="1:6" x14ac:dyDescent="0.3">
      <c r="A2362" s="299" t="s">
        <v>496</v>
      </c>
      <c r="B2362" s="300">
        <v>1</v>
      </c>
      <c r="C2362" s="299" t="s">
        <v>35</v>
      </c>
      <c r="D2362" s="299" t="s">
        <v>91</v>
      </c>
      <c r="E2362" s="302">
        <v>506.26315789473688</v>
      </c>
      <c r="F2362" s="299" t="s">
        <v>187</v>
      </c>
    </row>
    <row r="2363" spans="1:6" x14ac:dyDescent="0.3">
      <c r="A2363" s="299" t="s">
        <v>496</v>
      </c>
      <c r="B2363" s="300">
        <v>1</v>
      </c>
      <c r="C2363" s="299" t="s">
        <v>35</v>
      </c>
      <c r="D2363" s="299" t="s">
        <v>91</v>
      </c>
      <c r="E2363" s="302">
        <v>980.42105263157907</v>
      </c>
      <c r="F2363" s="299" t="s">
        <v>79</v>
      </c>
    </row>
    <row r="2364" spans="1:6" x14ac:dyDescent="0.3">
      <c r="A2364" s="299" t="s">
        <v>496</v>
      </c>
      <c r="B2364" s="300">
        <v>1</v>
      </c>
      <c r="C2364" s="299" t="s">
        <v>35</v>
      </c>
      <c r="D2364" s="299" t="s">
        <v>91</v>
      </c>
      <c r="E2364" s="302">
        <v>31.631578947368418</v>
      </c>
      <c r="F2364" s="299" t="s">
        <v>78</v>
      </c>
    </row>
    <row r="2365" spans="1:6" x14ac:dyDescent="0.3">
      <c r="A2365" s="299" t="s">
        <v>496</v>
      </c>
      <c r="B2365" s="300">
        <v>1</v>
      </c>
      <c r="C2365" s="299" t="s">
        <v>35</v>
      </c>
      <c r="D2365" s="299" t="s">
        <v>91</v>
      </c>
      <c r="E2365" s="302">
        <v>3.9999999999999982</v>
      </c>
      <c r="F2365" s="299" t="s">
        <v>188</v>
      </c>
    </row>
    <row r="2366" spans="1:6" x14ac:dyDescent="0.3">
      <c r="A2366" s="299" t="s">
        <v>496</v>
      </c>
      <c r="B2366" s="300">
        <v>1</v>
      </c>
      <c r="C2366" s="299" t="s">
        <v>35</v>
      </c>
      <c r="D2366" s="299" t="s">
        <v>91</v>
      </c>
      <c r="E2366" s="302">
        <v>3549.9473684210525</v>
      </c>
      <c r="F2366" s="299" t="s">
        <v>77</v>
      </c>
    </row>
    <row r="2367" spans="1:6" x14ac:dyDescent="0.3">
      <c r="A2367" s="299" t="s">
        <v>496</v>
      </c>
      <c r="B2367" s="300">
        <v>1</v>
      </c>
      <c r="C2367" s="299" t="s">
        <v>35</v>
      </c>
      <c r="D2367" s="299" t="s">
        <v>92</v>
      </c>
      <c r="E2367" s="302">
        <v>135.73684210526321</v>
      </c>
      <c r="F2367" s="299" t="s">
        <v>187</v>
      </c>
    </row>
    <row r="2368" spans="1:6" x14ac:dyDescent="0.3">
      <c r="A2368" s="299" t="s">
        <v>496</v>
      </c>
      <c r="B2368" s="300">
        <v>1</v>
      </c>
      <c r="C2368" s="299" t="s">
        <v>35</v>
      </c>
      <c r="D2368" s="299" t="s">
        <v>92</v>
      </c>
      <c r="E2368" s="302">
        <v>136.0526315789474</v>
      </c>
      <c r="F2368" s="299" t="s">
        <v>79</v>
      </c>
    </row>
    <row r="2369" spans="1:6" x14ac:dyDescent="0.3">
      <c r="A2369" s="299" t="s">
        <v>496</v>
      </c>
      <c r="B2369" s="300">
        <v>1</v>
      </c>
      <c r="C2369" s="299" t="s">
        <v>35</v>
      </c>
      <c r="D2369" s="299" t="s">
        <v>92</v>
      </c>
      <c r="E2369" s="302">
        <v>13.157894736842101</v>
      </c>
      <c r="F2369" s="299" t="s">
        <v>78</v>
      </c>
    </row>
    <row r="2370" spans="1:6" x14ac:dyDescent="0.3">
      <c r="A2370" s="299" t="s">
        <v>496</v>
      </c>
      <c r="B2370" s="300">
        <v>1</v>
      </c>
      <c r="C2370" s="299" t="s">
        <v>35</v>
      </c>
      <c r="D2370" s="299" t="s">
        <v>92</v>
      </c>
      <c r="E2370" s="302">
        <v>1.9999999999999991</v>
      </c>
      <c r="F2370" s="299" t="s">
        <v>188</v>
      </c>
    </row>
    <row r="2371" spans="1:6" x14ac:dyDescent="0.3">
      <c r="A2371" s="299" t="s">
        <v>496</v>
      </c>
      <c r="B2371" s="300">
        <v>1</v>
      </c>
      <c r="C2371" s="299" t="s">
        <v>35</v>
      </c>
      <c r="D2371" s="299" t="s">
        <v>92</v>
      </c>
      <c r="E2371" s="302">
        <v>950.26315789473688</v>
      </c>
      <c r="F2371" s="299" t="s">
        <v>77</v>
      </c>
    </row>
    <row r="2372" spans="1:6" x14ac:dyDescent="0.3">
      <c r="A2372" s="299" t="s">
        <v>496</v>
      </c>
      <c r="B2372" s="300">
        <v>1</v>
      </c>
      <c r="C2372" s="299" t="s">
        <v>89</v>
      </c>
      <c r="D2372" s="299" t="s">
        <v>91</v>
      </c>
      <c r="E2372" s="302">
        <v>0.99999999999999956</v>
      </c>
      <c r="F2372" s="299" t="s">
        <v>79</v>
      </c>
    </row>
    <row r="2373" spans="1:6" x14ac:dyDescent="0.3">
      <c r="A2373" s="299" t="s">
        <v>496</v>
      </c>
      <c r="B2373" s="300">
        <v>1</v>
      </c>
      <c r="C2373" s="299" t="s">
        <v>36</v>
      </c>
      <c r="D2373" s="299" t="s">
        <v>91</v>
      </c>
      <c r="E2373" s="302">
        <v>1046.1578947368421</v>
      </c>
      <c r="F2373" s="299" t="s">
        <v>187</v>
      </c>
    </row>
    <row r="2374" spans="1:6" x14ac:dyDescent="0.3">
      <c r="A2374" s="299" t="s">
        <v>496</v>
      </c>
      <c r="B2374" s="300">
        <v>1</v>
      </c>
      <c r="C2374" s="299" t="s">
        <v>36</v>
      </c>
      <c r="D2374" s="299" t="s">
        <v>91</v>
      </c>
      <c r="E2374" s="302">
        <v>68.684210526315823</v>
      </c>
      <c r="F2374" s="299" t="s">
        <v>79</v>
      </c>
    </row>
    <row r="2375" spans="1:6" x14ac:dyDescent="0.3">
      <c r="A2375" s="299" t="s">
        <v>496</v>
      </c>
      <c r="B2375" s="300">
        <v>1</v>
      </c>
      <c r="C2375" s="299" t="s">
        <v>36</v>
      </c>
      <c r="D2375" s="299" t="s">
        <v>91</v>
      </c>
      <c r="E2375" s="302">
        <v>198.10526315789477</v>
      </c>
      <c r="F2375" s="299" t="s">
        <v>78</v>
      </c>
    </row>
    <row r="2376" spans="1:6" x14ac:dyDescent="0.3">
      <c r="A2376" s="299" t="s">
        <v>496</v>
      </c>
      <c r="B2376" s="300">
        <v>1</v>
      </c>
      <c r="C2376" s="299" t="s">
        <v>36</v>
      </c>
      <c r="D2376" s="299" t="s">
        <v>91</v>
      </c>
      <c r="E2376" s="302">
        <v>3.0000000000000004</v>
      </c>
      <c r="F2376" s="299" t="s">
        <v>188</v>
      </c>
    </row>
    <row r="2377" spans="1:6" x14ac:dyDescent="0.3">
      <c r="A2377" s="299" t="s">
        <v>496</v>
      </c>
      <c r="B2377" s="300">
        <v>1</v>
      </c>
      <c r="C2377" s="299" t="s">
        <v>36</v>
      </c>
      <c r="D2377" s="299" t="s">
        <v>91</v>
      </c>
      <c r="E2377" s="302">
        <v>5990.9473684210534</v>
      </c>
      <c r="F2377" s="299" t="s">
        <v>77</v>
      </c>
    </row>
    <row r="2378" spans="1:6" x14ac:dyDescent="0.3">
      <c r="A2378" s="299" t="s">
        <v>496</v>
      </c>
      <c r="B2378" s="300">
        <v>1</v>
      </c>
      <c r="C2378" s="299" t="s">
        <v>36</v>
      </c>
      <c r="D2378" s="299" t="s">
        <v>92</v>
      </c>
      <c r="E2378" s="302">
        <v>381.26315789473682</v>
      </c>
      <c r="F2378" s="299" t="s">
        <v>187</v>
      </c>
    </row>
    <row r="2379" spans="1:6" x14ac:dyDescent="0.3">
      <c r="A2379" s="299" t="s">
        <v>496</v>
      </c>
      <c r="B2379" s="300">
        <v>1</v>
      </c>
      <c r="C2379" s="299" t="s">
        <v>36</v>
      </c>
      <c r="D2379" s="299" t="s">
        <v>92</v>
      </c>
      <c r="E2379" s="302">
        <v>6.0000000000000009</v>
      </c>
      <c r="F2379" s="299" t="s">
        <v>79</v>
      </c>
    </row>
    <row r="2380" spans="1:6" x14ac:dyDescent="0.3">
      <c r="A2380" s="299" t="s">
        <v>496</v>
      </c>
      <c r="B2380" s="300">
        <v>1</v>
      </c>
      <c r="C2380" s="299" t="s">
        <v>36</v>
      </c>
      <c r="D2380" s="299" t="s">
        <v>92</v>
      </c>
      <c r="E2380" s="302">
        <v>84.31578947368422</v>
      </c>
      <c r="F2380" s="299" t="s">
        <v>78</v>
      </c>
    </row>
    <row r="2381" spans="1:6" x14ac:dyDescent="0.3">
      <c r="A2381" s="299" t="s">
        <v>496</v>
      </c>
      <c r="B2381" s="300">
        <v>1</v>
      </c>
      <c r="C2381" s="299" t="s">
        <v>36</v>
      </c>
      <c r="D2381" s="299" t="s">
        <v>92</v>
      </c>
      <c r="E2381" s="302">
        <v>1.9999999999999991</v>
      </c>
      <c r="F2381" s="299" t="s">
        <v>188</v>
      </c>
    </row>
    <row r="2382" spans="1:6" x14ac:dyDescent="0.3">
      <c r="A2382" s="299" t="s">
        <v>496</v>
      </c>
      <c r="B2382" s="300">
        <v>1</v>
      </c>
      <c r="C2382" s="299" t="s">
        <v>36</v>
      </c>
      <c r="D2382" s="299" t="s">
        <v>92</v>
      </c>
      <c r="E2382" s="302">
        <v>1708.8947368421054</v>
      </c>
      <c r="F2382" s="299" t="s">
        <v>77</v>
      </c>
    </row>
    <row r="2383" spans="1:6" x14ac:dyDescent="0.3">
      <c r="A2383" s="299" t="s">
        <v>496</v>
      </c>
      <c r="B2383" s="300">
        <v>2</v>
      </c>
      <c r="C2383" s="299" t="s">
        <v>35</v>
      </c>
      <c r="D2383" s="299" t="s">
        <v>91</v>
      </c>
      <c r="E2383" s="302">
        <v>362.57894736842104</v>
      </c>
      <c r="F2383" s="299" t="s">
        <v>187</v>
      </c>
    </row>
    <row r="2384" spans="1:6" x14ac:dyDescent="0.3">
      <c r="A2384" s="299" t="s">
        <v>496</v>
      </c>
      <c r="B2384" s="300">
        <v>2</v>
      </c>
      <c r="C2384" s="299" t="s">
        <v>35</v>
      </c>
      <c r="D2384" s="299" t="s">
        <v>91</v>
      </c>
      <c r="E2384" s="302">
        <v>432.5789473684211</v>
      </c>
      <c r="F2384" s="299" t="s">
        <v>79</v>
      </c>
    </row>
    <row r="2385" spans="1:6" x14ac:dyDescent="0.3">
      <c r="A2385" s="299" t="s">
        <v>496</v>
      </c>
      <c r="B2385" s="300">
        <v>2</v>
      </c>
      <c r="C2385" s="299" t="s">
        <v>35</v>
      </c>
      <c r="D2385" s="299" t="s">
        <v>91</v>
      </c>
      <c r="E2385" s="302">
        <v>480.52631578947364</v>
      </c>
      <c r="F2385" s="299" t="s">
        <v>78</v>
      </c>
    </row>
    <row r="2386" spans="1:6" x14ac:dyDescent="0.3">
      <c r="A2386" s="299" t="s">
        <v>496</v>
      </c>
      <c r="B2386" s="300">
        <v>2</v>
      </c>
      <c r="C2386" s="299" t="s">
        <v>35</v>
      </c>
      <c r="D2386" s="299" t="s">
        <v>91</v>
      </c>
      <c r="E2386" s="302">
        <v>6.0000000000000009</v>
      </c>
      <c r="F2386" s="299" t="s">
        <v>188</v>
      </c>
    </row>
    <row r="2387" spans="1:6" x14ac:dyDescent="0.3">
      <c r="A2387" s="299" t="s">
        <v>496</v>
      </c>
      <c r="B2387" s="300">
        <v>2</v>
      </c>
      <c r="C2387" s="299" t="s">
        <v>35</v>
      </c>
      <c r="D2387" s="299" t="s">
        <v>91</v>
      </c>
      <c r="E2387" s="302">
        <v>1431.7368421052631</v>
      </c>
      <c r="F2387" s="299" t="s">
        <v>77</v>
      </c>
    </row>
    <row r="2388" spans="1:6" x14ac:dyDescent="0.3">
      <c r="A2388" s="299" t="s">
        <v>496</v>
      </c>
      <c r="B2388" s="300">
        <v>2</v>
      </c>
      <c r="C2388" s="299" t="s">
        <v>35</v>
      </c>
      <c r="D2388" s="299" t="s">
        <v>92</v>
      </c>
      <c r="E2388" s="302">
        <v>183.10526315789471</v>
      </c>
      <c r="F2388" s="299" t="s">
        <v>187</v>
      </c>
    </row>
    <row r="2389" spans="1:6" x14ac:dyDescent="0.3">
      <c r="A2389" s="299" t="s">
        <v>496</v>
      </c>
      <c r="B2389" s="300">
        <v>2</v>
      </c>
      <c r="C2389" s="299" t="s">
        <v>35</v>
      </c>
      <c r="D2389" s="299" t="s">
        <v>92</v>
      </c>
      <c r="E2389" s="302">
        <v>74.947368421052616</v>
      </c>
      <c r="F2389" s="299" t="s">
        <v>79</v>
      </c>
    </row>
    <row r="2390" spans="1:6" x14ac:dyDescent="0.3">
      <c r="A2390" s="299" t="s">
        <v>496</v>
      </c>
      <c r="B2390" s="300">
        <v>2</v>
      </c>
      <c r="C2390" s="299" t="s">
        <v>35</v>
      </c>
      <c r="D2390" s="299" t="s">
        <v>92</v>
      </c>
      <c r="E2390" s="302">
        <v>563.47368421052636</v>
      </c>
      <c r="F2390" s="299" t="s">
        <v>78</v>
      </c>
    </row>
    <row r="2391" spans="1:6" x14ac:dyDescent="0.3">
      <c r="A2391" s="299" t="s">
        <v>496</v>
      </c>
      <c r="B2391" s="300">
        <v>2</v>
      </c>
      <c r="C2391" s="299" t="s">
        <v>35</v>
      </c>
      <c r="D2391" s="299" t="s">
        <v>92</v>
      </c>
      <c r="E2391" s="302">
        <v>5.0000000000000009</v>
      </c>
      <c r="F2391" s="299" t="s">
        <v>188</v>
      </c>
    </row>
    <row r="2392" spans="1:6" x14ac:dyDescent="0.3">
      <c r="A2392" s="299" t="s">
        <v>496</v>
      </c>
      <c r="B2392" s="300">
        <v>2</v>
      </c>
      <c r="C2392" s="299" t="s">
        <v>35</v>
      </c>
      <c r="D2392" s="299" t="s">
        <v>92</v>
      </c>
      <c r="E2392" s="302">
        <v>942.26315789473676</v>
      </c>
      <c r="F2392" s="299" t="s">
        <v>77</v>
      </c>
    </row>
    <row r="2393" spans="1:6" x14ac:dyDescent="0.3">
      <c r="A2393" s="299" t="s">
        <v>496</v>
      </c>
      <c r="B2393" s="300">
        <v>2</v>
      </c>
      <c r="C2393" s="299" t="s">
        <v>36</v>
      </c>
      <c r="D2393" s="299" t="s">
        <v>91</v>
      </c>
      <c r="E2393" s="302">
        <v>506.68421052631584</v>
      </c>
      <c r="F2393" s="299" t="s">
        <v>187</v>
      </c>
    </row>
    <row r="2394" spans="1:6" x14ac:dyDescent="0.3">
      <c r="A2394" s="299" t="s">
        <v>496</v>
      </c>
      <c r="B2394" s="300">
        <v>2</v>
      </c>
      <c r="C2394" s="299" t="s">
        <v>36</v>
      </c>
      <c r="D2394" s="299" t="s">
        <v>91</v>
      </c>
      <c r="E2394" s="302">
        <v>26.421052631578949</v>
      </c>
      <c r="F2394" s="299" t="s">
        <v>79</v>
      </c>
    </row>
    <row r="2395" spans="1:6" x14ac:dyDescent="0.3">
      <c r="A2395" s="299" t="s">
        <v>496</v>
      </c>
      <c r="B2395" s="300">
        <v>2</v>
      </c>
      <c r="C2395" s="299" t="s">
        <v>36</v>
      </c>
      <c r="D2395" s="299" t="s">
        <v>91</v>
      </c>
      <c r="E2395" s="302">
        <v>2237.8421052631579</v>
      </c>
      <c r="F2395" s="299" t="s">
        <v>78</v>
      </c>
    </row>
    <row r="2396" spans="1:6" x14ac:dyDescent="0.3">
      <c r="A2396" s="299" t="s">
        <v>496</v>
      </c>
      <c r="B2396" s="300">
        <v>2</v>
      </c>
      <c r="C2396" s="299" t="s">
        <v>36</v>
      </c>
      <c r="D2396" s="299" t="s">
        <v>91</v>
      </c>
      <c r="E2396" s="302">
        <v>6.0000000000000009</v>
      </c>
      <c r="F2396" s="299" t="s">
        <v>188</v>
      </c>
    </row>
    <row r="2397" spans="1:6" x14ac:dyDescent="0.3">
      <c r="A2397" s="299" t="s">
        <v>496</v>
      </c>
      <c r="B2397" s="300">
        <v>2</v>
      </c>
      <c r="C2397" s="299" t="s">
        <v>36</v>
      </c>
      <c r="D2397" s="299" t="s">
        <v>91</v>
      </c>
      <c r="E2397" s="302">
        <v>2643.6842105263154</v>
      </c>
      <c r="F2397" s="299" t="s">
        <v>77</v>
      </c>
    </row>
    <row r="2398" spans="1:6" x14ac:dyDescent="0.3">
      <c r="A2398" s="299" t="s">
        <v>496</v>
      </c>
      <c r="B2398" s="300">
        <v>2</v>
      </c>
      <c r="C2398" s="299" t="s">
        <v>36</v>
      </c>
      <c r="D2398" s="299" t="s">
        <v>92</v>
      </c>
      <c r="E2398" s="302">
        <v>299.15789473684208</v>
      </c>
      <c r="F2398" s="299" t="s">
        <v>187</v>
      </c>
    </row>
    <row r="2399" spans="1:6" x14ac:dyDescent="0.3">
      <c r="A2399" s="299" t="s">
        <v>496</v>
      </c>
      <c r="B2399" s="300">
        <v>2</v>
      </c>
      <c r="C2399" s="299" t="s">
        <v>36</v>
      </c>
      <c r="D2399" s="299" t="s">
        <v>92</v>
      </c>
      <c r="E2399" s="302">
        <v>0.99999999999999956</v>
      </c>
      <c r="F2399" s="299" t="s">
        <v>79</v>
      </c>
    </row>
    <row r="2400" spans="1:6" x14ac:dyDescent="0.3">
      <c r="A2400" s="299" t="s">
        <v>496</v>
      </c>
      <c r="B2400" s="300">
        <v>2</v>
      </c>
      <c r="C2400" s="299" t="s">
        <v>36</v>
      </c>
      <c r="D2400" s="299" t="s">
        <v>92</v>
      </c>
      <c r="E2400" s="302">
        <v>875.26315789473676</v>
      </c>
      <c r="F2400" s="299" t="s">
        <v>78</v>
      </c>
    </row>
    <row r="2401" spans="1:6" x14ac:dyDescent="0.3">
      <c r="A2401" s="299" t="s">
        <v>496</v>
      </c>
      <c r="B2401" s="300">
        <v>2</v>
      </c>
      <c r="C2401" s="299" t="s">
        <v>36</v>
      </c>
      <c r="D2401" s="299" t="s">
        <v>92</v>
      </c>
      <c r="E2401" s="302">
        <v>6.0000000000000009</v>
      </c>
      <c r="F2401" s="299" t="s">
        <v>188</v>
      </c>
    </row>
    <row r="2402" spans="1:6" x14ac:dyDescent="0.3">
      <c r="A2402" s="299" t="s">
        <v>496</v>
      </c>
      <c r="B2402" s="300">
        <v>2</v>
      </c>
      <c r="C2402" s="299" t="s">
        <v>36</v>
      </c>
      <c r="D2402" s="299" t="s">
        <v>92</v>
      </c>
      <c r="E2402" s="302">
        <v>1592</v>
      </c>
      <c r="F2402" s="299" t="s">
        <v>77</v>
      </c>
    </row>
    <row r="2403" spans="1:6" x14ac:dyDescent="0.3">
      <c r="A2403" s="299" t="s">
        <v>496</v>
      </c>
      <c r="B2403" s="300">
        <v>3</v>
      </c>
      <c r="C2403" s="299" t="s">
        <v>35</v>
      </c>
      <c r="D2403" s="299" t="s">
        <v>91</v>
      </c>
      <c r="E2403" s="302">
        <v>7008.9473684210534</v>
      </c>
      <c r="F2403" s="299" t="s">
        <v>187</v>
      </c>
    </row>
    <row r="2404" spans="1:6" x14ac:dyDescent="0.3">
      <c r="A2404" s="299" t="s">
        <v>496</v>
      </c>
      <c r="B2404" s="300">
        <v>3</v>
      </c>
      <c r="C2404" s="299" t="s">
        <v>35</v>
      </c>
      <c r="D2404" s="299" t="s">
        <v>91</v>
      </c>
      <c r="E2404" s="302">
        <v>0.99999999999999956</v>
      </c>
      <c r="F2404" s="299" t="s">
        <v>81</v>
      </c>
    </row>
    <row r="2405" spans="1:6" x14ac:dyDescent="0.3">
      <c r="A2405" s="299" t="s">
        <v>496</v>
      </c>
      <c r="B2405" s="300">
        <v>3</v>
      </c>
      <c r="C2405" s="299" t="s">
        <v>35</v>
      </c>
      <c r="D2405" s="299" t="s">
        <v>91</v>
      </c>
      <c r="E2405" s="302">
        <v>15.578947368421048</v>
      </c>
      <c r="F2405" s="299" t="s">
        <v>80</v>
      </c>
    </row>
    <row r="2406" spans="1:6" x14ac:dyDescent="0.3">
      <c r="A2406" s="299" t="s">
        <v>496</v>
      </c>
      <c r="B2406" s="300">
        <v>3</v>
      </c>
      <c r="C2406" s="299" t="s">
        <v>35</v>
      </c>
      <c r="D2406" s="299" t="s">
        <v>91</v>
      </c>
      <c r="E2406" s="302">
        <v>2532.21052631579</v>
      </c>
      <c r="F2406" s="299" t="s">
        <v>79</v>
      </c>
    </row>
    <row r="2407" spans="1:6" x14ac:dyDescent="0.3">
      <c r="A2407" s="299" t="s">
        <v>496</v>
      </c>
      <c r="B2407" s="300">
        <v>3</v>
      </c>
      <c r="C2407" s="299" t="s">
        <v>35</v>
      </c>
      <c r="D2407" s="299" t="s">
        <v>91</v>
      </c>
      <c r="E2407" s="302">
        <v>1311.1578947368421</v>
      </c>
      <c r="F2407" s="299" t="s">
        <v>78</v>
      </c>
    </row>
    <row r="2408" spans="1:6" x14ac:dyDescent="0.3">
      <c r="A2408" s="299" t="s">
        <v>496</v>
      </c>
      <c r="B2408" s="300">
        <v>3</v>
      </c>
      <c r="C2408" s="299" t="s">
        <v>35</v>
      </c>
      <c r="D2408" s="299" t="s">
        <v>91</v>
      </c>
      <c r="E2408" s="302">
        <v>7.9999999999999964</v>
      </c>
      <c r="F2408" s="299" t="s">
        <v>188</v>
      </c>
    </row>
    <row r="2409" spans="1:6" x14ac:dyDescent="0.3">
      <c r="A2409" s="299" t="s">
        <v>496</v>
      </c>
      <c r="B2409" s="300">
        <v>3</v>
      </c>
      <c r="C2409" s="299" t="s">
        <v>35</v>
      </c>
      <c r="D2409" s="299" t="s">
        <v>91</v>
      </c>
      <c r="E2409" s="302">
        <v>21706.210526315786</v>
      </c>
      <c r="F2409" s="299" t="s">
        <v>77</v>
      </c>
    </row>
    <row r="2410" spans="1:6" x14ac:dyDescent="0.3">
      <c r="A2410" s="299" t="s">
        <v>496</v>
      </c>
      <c r="B2410" s="300">
        <v>3</v>
      </c>
      <c r="C2410" s="299" t="s">
        <v>35</v>
      </c>
      <c r="D2410" s="299" t="s">
        <v>92</v>
      </c>
      <c r="E2410" s="302">
        <v>5385.4736842105267</v>
      </c>
      <c r="F2410" s="299" t="s">
        <v>187</v>
      </c>
    </row>
    <row r="2411" spans="1:6" x14ac:dyDescent="0.3">
      <c r="A2411" s="299" t="s">
        <v>496</v>
      </c>
      <c r="B2411" s="300">
        <v>3</v>
      </c>
      <c r="C2411" s="299" t="s">
        <v>35</v>
      </c>
      <c r="D2411" s="299" t="s">
        <v>92</v>
      </c>
      <c r="E2411" s="302">
        <v>17.578947368421055</v>
      </c>
      <c r="F2411" s="299" t="s">
        <v>80</v>
      </c>
    </row>
    <row r="2412" spans="1:6" x14ac:dyDescent="0.3">
      <c r="A2412" s="299" t="s">
        <v>496</v>
      </c>
      <c r="B2412" s="300">
        <v>3</v>
      </c>
      <c r="C2412" s="299" t="s">
        <v>35</v>
      </c>
      <c r="D2412" s="299" t="s">
        <v>92</v>
      </c>
      <c r="E2412" s="302">
        <v>482.63157894736838</v>
      </c>
      <c r="F2412" s="299" t="s">
        <v>79</v>
      </c>
    </row>
    <row r="2413" spans="1:6" x14ac:dyDescent="0.3">
      <c r="A2413" s="299" t="s">
        <v>496</v>
      </c>
      <c r="B2413" s="300">
        <v>3</v>
      </c>
      <c r="C2413" s="299" t="s">
        <v>35</v>
      </c>
      <c r="D2413" s="299" t="s">
        <v>92</v>
      </c>
      <c r="E2413" s="302">
        <v>322.15789473684214</v>
      </c>
      <c r="F2413" s="299" t="s">
        <v>78</v>
      </c>
    </row>
    <row r="2414" spans="1:6" x14ac:dyDescent="0.3">
      <c r="A2414" s="299" t="s">
        <v>496</v>
      </c>
      <c r="B2414" s="300">
        <v>3</v>
      </c>
      <c r="C2414" s="299" t="s">
        <v>35</v>
      </c>
      <c r="D2414" s="299" t="s">
        <v>92</v>
      </c>
      <c r="E2414" s="302">
        <v>20.999999999999996</v>
      </c>
      <c r="F2414" s="299" t="s">
        <v>188</v>
      </c>
    </row>
    <row r="2415" spans="1:6" x14ac:dyDescent="0.3">
      <c r="A2415" s="299" t="s">
        <v>496</v>
      </c>
      <c r="B2415" s="300">
        <v>3</v>
      </c>
      <c r="C2415" s="299" t="s">
        <v>35</v>
      </c>
      <c r="D2415" s="299" t="s">
        <v>92</v>
      </c>
      <c r="E2415" s="302">
        <v>12882.736842105262</v>
      </c>
      <c r="F2415" s="299" t="s">
        <v>77</v>
      </c>
    </row>
    <row r="2416" spans="1:6" x14ac:dyDescent="0.3">
      <c r="A2416" s="299" t="s">
        <v>496</v>
      </c>
      <c r="B2416" s="300">
        <v>3</v>
      </c>
      <c r="C2416" s="299" t="s">
        <v>36</v>
      </c>
      <c r="D2416" s="299" t="s">
        <v>91</v>
      </c>
      <c r="E2416" s="302">
        <v>10843.789473684212</v>
      </c>
      <c r="F2416" s="299" t="s">
        <v>187</v>
      </c>
    </row>
    <row r="2417" spans="1:6" x14ac:dyDescent="0.3">
      <c r="A2417" s="299" t="s">
        <v>496</v>
      </c>
      <c r="B2417" s="300">
        <v>3</v>
      </c>
      <c r="C2417" s="299" t="s">
        <v>36</v>
      </c>
      <c r="D2417" s="299" t="s">
        <v>91</v>
      </c>
      <c r="E2417" s="302">
        <v>143.42105263157893</v>
      </c>
      <c r="F2417" s="299" t="s">
        <v>80</v>
      </c>
    </row>
    <row r="2418" spans="1:6" x14ac:dyDescent="0.3">
      <c r="A2418" s="299" t="s">
        <v>496</v>
      </c>
      <c r="B2418" s="300">
        <v>3</v>
      </c>
      <c r="C2418" s="299" t="s">
        <v>36</v>
      </c>
      <c r="D2418" s="299" t="s">
        <v>91</v>
      </c>
      <c r="E2418" s="302">
        <v>266.0526315789474</v>
      </c>
      <c r="F2418" s="299" t="s">
        <v>79</v>
      </c>
    </row>
    <row r="2419" spans="1:6" x14ac:dyDescent="0.3">
      <c r="A2419" s="299" t="s">
        <v>496</v>
      </c>
      <c r="B2419" s="300">
        <v>3</v>
      </c>
      <c r="C2419" s="299" t="s">
        <v>36</v>
      </c>
      <c r="D2419" s="299" t="s">
        <v>91</v>
      </c>
      <c r="E2419" s="302">
        <v>5776.105263157895</v>
      </c>
      <c r="F2419" s="299" t="s">
        <v>78</v>
      </c>
    </row>
    <row r="2420" spans="1:6" x14ac:dyDescent="0.3">
      <c r="A2420" s="299" t="s">
        <v>496</v>
      </c>
      <c r="B2420" s="300">
        <v>3</v>
      </c>
      <c r="C2420" s="299" t="s">
        <v>36</v>
      </c>
      <c r="D2420" s="299" t="s">
        <v>91</v>
      </c>
      <c r="E2420" s="302">
        <v>22.473684210526319</v>
      </c>
      <c r="F2420" s="299" t="s">
        <v>188</v>
      </c>
    </row>
    <row r="2421" spans="1:6" x14ac:dyDescent="0.3">
      <c r="A2421" s="299" t="s">
        <v>496</v>
      </c>
      <c r="B2421" s="300">
        <v>3</v>
      </c>
      <c r="C2421" s="299" t="s">
        <v>36</v>
      </c>
      <c r="D2421" s="299" t="s">
        <v>91</v>
      </c>
      <c r="E2421" s="302">
        <v>27996.89473684211</v>
      </c>
      <c r="F2421" s="299" t="s">
        <v>77</v>
      </c>
    </row>
    <row r="2422" spans="1:6" x14ac:dyDescent="0.3">
      <c r="A2422" s="299" t="s">
        <v>496</v>
      </c>
      <c r="B2422" s="300">
        <v>3</v>
      </c>
      <c r="C2422" s="299" t="s">
        <v>36</v>
      </c>
      <c r="D2422" s="299" t="s">
        <v>92</v>
      </c>
      <c r="E2422" s="302">
        <v>8415.6842105263149</v>
      </c>
      <c r="F2422" s="299" t="s">
        <v>187</v>
      </c>
    </row>
    <row r="2423" spans="1:6" x14ac:dyDescent="0.3">
      <c r="A2423" s="299" t="s">
        <v>496</v>
      </c>
      <c r="B2423" s="300">
        <v>3</v>
      </c>
      <c r="C2423" s="299" t="s">
        <v>36</v>
      </c>
      <c r="D2423" s="299" t="s">
        <v>92</v>
      </c>
      <c r="E2423" s="302">
        <v>7.9999999999999964</v>
      </c>
      <c r="F2423" s="299" t="s">
        <v>81</v>
      </c>
    </row>
    <row r="2424" spans="1:6" x14ac:dyDescent="0.3">
      <c r="A2424" s="299" t="s">
        <v>496</v>
      </c>
      <c r="B2424" s="300">
        <v>3</v>
      </c>
      <c r="C2424" s="299" t="s">
        <v>36</v>
      </c>
      <c r="D2424" s="299" t="s">
        <v>92</v>
      </c>
      <c r="E2424" s="302">
        <v>36.894736842105267</v>
      </c>
      <c r="F2424" s="299" t="s">
        <v>80</v>
      </c>
    </row>
    <row r="2425" spans="1:6" x14ac:dyDescent="0.3">
      <c r="A2425" s="299" t="s">
        <v>496</v>
      </c>
      <c r="B2425" s="300">
        <v>3</v>
      </c>
      <c r="C2425" s="299" t="s">
        <v>36</v>
      </c>
      <c r="D2425" s="299" t="s">
        <v>92</v>
      </c>
      <c r="E2425" s="302">
        <v>36.89473684210526</v>
      </c>
      <c r="F2425" s="299" t="s">
        <v>79</v>
      </c>
    </row>
    <row r="2426" spans="1:6" x14ac:dyDescent="0.3">
      <c r="A2426" s="299" t="s">
        <v>496</v>
      </c>
      <c r="B2426" s="300">
        <v>3</v>
      </c>
      <c r="C2426" s="299" t="s">
        <v>36</v>
      </c>
      <c r="D2426" s="299" t="s">
        <v>92</v>
      </c>
      <c r="E2426" s="302">
        <v>576.21052631578937</v>
      </c>
      <c r="F2426" s="299" t="s">
        <v>78</v>
      </c>
    </row>
    <row r="2427" spans="1:6" x14ac:dyDescent="0.3">
      <c r="A2427" s="299" t="s">
        <v>496</v>
      </c>
      <c r="B2427" s="300">
        <v>3</v>
      </c>
      <c r="C2427" s="299" t="s">
        <v>36</v>
      </c>
      <c r="D2427" s="299" t="s">
        <v>92</v>
      </c>
      <c r="E2427" s="302">
        <v>24.947368421052644</v>
      </c>
      <c r="F2427" s="299" t="s">
        <v>188</v>
      </c>
    </row>
    <row r="2428" spans="1:6" x14ac:dyDescent="0.3">
      <c r="A2428" s="299" t="s">
        <v>496</v>
      </c>
      <c r="B2428" s="300">
        <v>3</v>
      </c>
      <c r="C2428" s="299" t="s">
        <v>36</v>
      </c>
      <c r="D2428" s="299" t="s">
        <v>92</v>
      </c>
      <c r="E2428" s="302">
        <v>12710.631578947368</v>
      </c>
      <c r="F2428" s="299" t="s">
        <v>77</v>
      </c>
    </row>
    <row r="2429" spans="1:6" x14ac:dyDescent="0.3">
      <c r="A2429" s="299" t="s">
        <v>496</v>
      </c>
      <c r="B2429" s="300">
        <v>4</v>
      </c>
      <c r="C2429" s="299" t="s">
        <v>35</v>
      </c>
      <c r="D2429" s="299" t="s">
        <v>91</v>
      </c>
      <c r="E2429" s="302">
        <v>1694.6842105263158</v>
      </c>
      <c r="F2429" s="299" t="s">
        <v>187</v>
      </c>
    </row>
    <row r="2430" spans="1:6" x14ac:dyDescent="0.3">
      <c r="A2430" s="299" t="s">
        <v>496</v>
      </c>
      <c r="B2430" s="300">
        <v>4</v>
      </c>
      <c r="C2430" s="299" t="s">
        <v>35</v>
      </c>
      <c r="D2430" s="299" t="s">
        <v>91</v>
      </c>
      <c r="E2430" s="302">
        <v>0.99999999999999956</v>
      </c>
      <c r="F2430" s="299" t="s">
        <v>81</v>
      </c>
    </row>
    <row r="2431" spans="1:6" x14ac:dyDescent="0.3">
      <c r="A2431" s="299" t="s">
        <v>496</v>
      </c>
      <c r="B2431" s="300">
        <v>4</v>
      </c>
      <c r="C2431" s="299" t="s">
        <v>35</v>
      </c>
      <c r="D2431" s="299" t="s">
        <v>91</v>
      </c>
      <c r="E2431" s="302">
        <v>1.9999999999999991</v>
      </c>
      <c r="F2431" s="299" t="s">
        <v>80</v>
      </c>
    </row>
    <row r="2432" spans="1:6" x14ac:dyDescent="0.3">
      <c r="A2432" s="299" t="s">
        <v>496</v>
      </c>
      <c r="B2432" s="300">
        <v>4</v>
      </c>
      <c r="C2432" s="299" t="s">
        <v>35</v>
      </c>
      <c r="D2432" s="299" t="s">
        <v>91</v>
      </c>
      <c r="E2432" s="302">
        <v>714.42105263157896</v>
      </c>
      <c r="F2432" s="299" t="s">
        <v>79</v>
      </c>
    </row>
    <row r="2433" spans="1:6" x14ac:dyDescent="0.3">
      <c r="A2433" s="299" t="s">
        <v>496</v>
      </c>
      <c r="B2433" s="300">
        <v>4</v>
      </c>
      <c r="C2433" s="299" t="s">
        <v>35</v>
      </c>
      <c r="D2433" s="299" t="s">
        <v>91</v>
      </c>
      <c r="E2433" s="302">
        <v>7390.6315789473692</v>
      </c>
      <c r="F2433" s="299" t="s">
        <v>78</v>
      </c>
    </row>
    <row r="2434" spans="1:6" x14ac:dyDescent="0.3">
      <c r="A2434" s="299" t="s">
        <v>496</v>
      </c>
      <c r="B2434" s="300">
        <v>4</v>
      </c>
      <c r="C2434" s="299" t="s">
        <v>35</v>
      </c>
      <c r="D2434" s="299" t="s">
        <v>91</v>
      </c>
      <c r="E2434" s="302">
        <v>147.47368421052624</v>
      </c>
      <c r="F2434" s="299" t="s">
        <v>188</v>
      </c>
    </row>
    <row r="2435" spans="1:6" x14ac:dyDescent="0.3">
      <c r="A2435" s="299" t="s">
        <v>496</v>
      </c>
      <c r="B2435" s="300">
        <v>4</v>
      </c>
      <c r="C2435" s="299" t="s">
        <v>35</v>
      </c>
      <c r="D2435" s="299" t="s">
        <v>91</v>
      </c>
      <c r="E2435" s="302">
        <v>9644.2631578947367</v>
      </c>
      <c r="F2435" s="299" t="s">
        <v>77</v>
      </c>
    </row>
    <row r="2436" spans="1:6" x14ac:dyDescent="0.3">
      <c r="A2436" s="299" t="s">
        <v>496</v>
      </c>
      <c r="B2436" s="300">
        <v>4</v>
      </c>
      <c r="C2436" s="299" t="s">
        <v>35</v>
      </c>
      <c r="D2436" s="299" t="s">
        <v>92</v>
      </c>
      <c r="E2436" s="302">
        <v>1069.0526315789473</v>
      </c>
      <c r="F2436" s="299" t="s">
        <v>187</v>
      </c>
    </row>
    <row r="2437" spans="1:6" x14ac:dyDescent="0.3">
      <c r="A2437" s="299" t="s">
        <v>496</v>
      </c>
      <c r="B2437" s="300">
        <v>4</v>
      </c>
      <c r="C2437" s="299" t="s">
        <v>35</v>
      </c>
      <c r="D2437" s="299" t="s">
        <v>92</v>
      </c>
      <c r="E2437" s="302">
        <v>237.68421052631578</v>
      </c>
      <c r="F2437" s="299" t="s">
        <v>79</v>
      </c>
    </row>
    <row r="2438" spans="1:6" x14ac:dyDescent="0.3">
      <c r="A2438" s="299" t="s">
        <v>496</v>
      </c>
      <c r="B2438" s="300">
        <v>4</v>
      </c>
      <c r="C2438" s="299" t="s">
        <v>35</v>
      </c>
      <c r="D2438" s="299" t="s">
        <v>92</v>
      </c>
      <c r="E2438" s="302">
        <v>1851.0000000000002</v>
      </c>
      <c r="F2438" s="299" t="s">
        <v>78</v>
      </c>
    </row>
    <row r="2439" spans="1:6" x14ac:dyDescent="0.3">
      <c r="A2439" s="299" t="s">
        <v>496</v>
      </c>
      <c r="B2439" s="300">
        <v>4</v>
      </c>
      <c r="C2439" s="299" t="s">
        <v>35</v>
      </c>
      <c r="D2439" s="299" t="s">
        <v>92</v>
      </c>
      <c r="E2439" s="302">
        <v>82.684210526315752</v>
      </c>
      <c r="F2439" s="299" t="s">
        <v>188</v>
      </c>
    </row>
    <row r="2440" spans="1:6" x14ac:dyDescent="0.3">
      <c r="A2440" s="299" t="s">
        <v>496</v>
      </c>
      <c r="B2440" s="300">
        <v>4</v>
      </c>
      <c r="C2440" s="299" t="s">
        <v>35</v>
      </c>
      <c r="D2440" s="299" t="s">
        <v>92</v>
      </c>
      <c r="E2440" s="302">
        <v>5347.1052631578941</v>
      </c>
      <c r="F2440" s="299" t="s">
        <v>77</v>
      </c>
    </row>
    <row r="2441" spans="1:6" x14ac:dyDescent="0.3">
      <c r="A2441" s="299" t="s">
        <v>496</v>
      </c>
      <c r="B2441" s="300">
        <v>4</v>
      </c>
      <c r="C2441" s="299" t="s">
        <v>36</v>
      </c>
      <c r="D2441" s="299" t="s">
        <v>91</v>
      </c>
      <c r="E2441" s="302">
        <v>2672.2631578947367</v>
      </c>
      <c r="F2441" s="299" t="s">
        <v>187</v>
      </c>
    </row>
    <row r="2442" spans="1:6" x14ac:dyDescent="0.3">
      <c r="A2442" s="299" t="s">
        <v>496</v>
      </c>
      <c r="B2442" s="300">
        <v>4</v>
      </c>
      <c r="C2442" s="299" t="s">
        <v>36</v>
      </c>
      <c r="D2442" s="299" t="s">
        <v>91</v>
      </c>
      <c r="E2442" s="302">
        <v>67.526315789473685</v>
      </c>
      <c r="F2442" s="299" t="s">
        <v>80</v>
      </c>
    </row>
    <row r="2443" spans="1:6" x14ac:dyDescent="0.3">
      <c r="A2443" s="299" t="s">
        <v>496</v>
      </c>
      <c r="B2443" s="300">
        <v>4</v>
      </c>
      <c r="C2443" s="299" t="s">
        <v>36</v>
      </c>
      <c r="D2443" s="299" t="s">
        <v>91</v>
      </c>
      <c r="E2443" s="302">
        <v>52.368421052631582</v>
      </c>
      <c r="F2443" s="299" t="s">
        <v>79</v>
      </c>
    </row>
    <row r="2444" spans="1:6" x14ac:dyDescent="0.3">
      <c r="A2444" s="299" t="s">
        <v>496</v>
      </c>
      <c r="B2444" s="300">
        <v>4</v>
      </c>
      <c r="C2444" s="299" t="s">
        <v>36</v>
      </c>
      <c r="D2444" s="299" t="s">
        <v>91</v>
      </c>
      <c r="E2444" s="302">
        <v>29953.31578947368</v>
      </c>
      <c r="F2444" s="299" t="s">
        <v>78</v>
      </c>
    </row>
    <row r="2445" spans="1:6" x14ac:dyDescent="0.3">
      <c r="A2445" s="299" t="s">
        <v>496</v>
      </c>
      <c r="B2445" s="300">
        <v>4</v>
      </c>
      <c r="C2445" s="299" t="s">
        <v>36</v>
      </c>
      <c r="D2445" s="299" t="s">
        <v>91</v>
      </c>
      <c r="E2445" s="302">
        <v>463.3684210526315</v>
      </c>
      <c r="F2445" s="299" t="s">
        <v>188</v>
      </c>
    </row>
    <row r="2446" spans="1:6" x14ac:dyDescent="0.3">
      <c r="A2446" s="299" t="s">
        <v>496</v>
      </c>
      <c r="B2446" s="300">
        <v>4</v>
      </c>
      <c r="C2446" s="299" t="s">
        <v>36</v>
      </c>
      <c r="D2446" s="299" t="s">
        <v>91</v>
      </c>
      <c r="E2446" s="302">
        <v>10803.842105263157</v>
      </c>
      <c r="F2446" s="299" t="s">
        <v>77</v>
      </c>
    </row>
    <row r="2447" spans="1:6" x14ac:dyDescent="0.3">
      <c r="A2447" s="299" t="s">
        <v>496</v>
      </c>
      <c r="B2447" s="300">
        <v>4</v>
      </c>
      <c r="C2447" s="299" t="s">
        <v>36</v>
      </c>
      <c r="D2447" s="299" t="s">
        <v>92</v>
      </c>
      <c r="E2447" s="302">
        <v>1525.6315789473686</v>
      </c>
      <c r="F2447" s="299" t="s">
        <v>187</v>
      </c>
    </row>
    <row r="2448" spans="1:6" x14ac:dyDescent="0.3">
      <c r="A2448" s="299" t="s">
        <v>496</v>
      </c>
      <c r="B2448" s="300">
        <v>4</v>
      </c>
      <c r="C2448" s="299" t="s">
        <v>36</v>
      </c>
      <c r="D2448" s="299" t="s">
        <v>92</v>
      </c>
      <c r="E2448" s="302">
        <v>0.99999999999999956</v>
      </c>
      <c r="F2448" s="299" t="s">
        <v>81</v>
      </c>
    </row>
    <row r="2449" spans="1:6" x14ac:dyDescent="0.3">
      <c r="A2449" s="299" t="s">
        <v>496</v>
      </c>
      <c r="B2449" s="300">
        <v>4</v>
      </c>
      <c r="C2449" s="299" t="s">
        <v>36</v>
      </c>
      <c r="D2449" s="299" t="s">
        <v>92</v>
      </c>
      <c r="E2449" s="302">
        <v>3.0000000000000004</v>
      </c>
      <c r="F2449" s="299" t="s">
        <v>80</v>
      </c>
    </row>
    <row r="2450" spans="1:6" x14ac:dyDescent="0.3">
      <c r="A2450" s="299" t="s">
        <v>496</v>
      </c>
      <c r="B2450" s="300">
        <v>4</v>
      </c>
      <c r="C2450" s="299" t="s">
        <v>36</v>
      </c>
      <c r="D2450" s="299" t="s">
        <v>92</v>
      </c>
      <c r="E2450" s="302">
        <v>10.000000000000002</v>
      </c>
      <c r="F2450" s="299" t="s">
        <v>79</v>
      </c>
    </row>
    <row r="2451" spans="1:6" x14ac:dyDescent="0.3">
      <c r="A2451" s="299" t="s">
        <v>496</v>
      </c>
      <c r="B2451" s="300">
        <v>4</v>
      </c>
      <c r="C2451" s="299" t="s">
        <v>36</v>
      </c>
      <c r="D2451" s="299" t="s">
        <v>92</v>
      </c>
      <c r="E2451" s="302">
        <v>1681.0526315789473</v>
      </c>
      <c r="F2451" s="299" t="s">
        <v>78</v>
      </c>
    </row>
    <row r="2452" spans="1:6" x14ac:dyDescent="0.3">
      <c r="A2452" s="299" t="s">
        <v>496</v>
      </c>
      <c r="B2452" s="300">
        <v>4</v>
      </c>
      <c r="C2452" s="299" t="s">
        <v>36</v>
      </c>
      <c r="D2452" s="299" t="s">
        <v>92</v>
      </c>
      <c r="E2452" s="302">
        <v>62</v>
      </c>
      <c r="F2452" s="299" t="s">
        <v>188</v>
      </c>
    </row>
    <row r="2453" spans="1:6" x14ac:dyDescent="0.3">
      <c r="A2453" s="299" t="s">
        <v>496</v>
      </c>
      <c r="B2453" s="300">
        <v>4</v>
      </c>
      <c r="C2453" s="299" t="s">
        <v>36</v>
      </c>
      <c r="D2453" s="299" t="s">
        <v>92</v>
      </c>
      <c r="E2453" s="302">
        <v>5880.7894736842109</v>
      </c>
      <c r="F2453" s="299" t="s">
        <v>77</v>
      </c>
    </row>
    <row r="2454" spans="1:6" x14ac:dyDescent="0.3">
      <c r="A2454" s="299" t="s">
        <v>496</v>
      </c>
      <c r="B2454" s="300">
        <v>5</v>
      </c>
      <c r="C2454" s="299" t="s">
        <v>35</v>
      </c>
      <c r="D2454" s="299" t="s">
        <v>91</v>
      </c>
      <c r="E2454" s="302">
        <v>188.84210526315786</v>
      </c>
      <c r="F2454" s="299" t="s">
        <v>187</v>
      </c>
    </row>
    <row r="2455" spans="1:6" x14ac:dyDescent="0.3">
      <c r="A2455" s="299" t="s">
        <v>496</v>
      </c>
      <c r="B2455" s="300">
        <v>5</v>
      </c>
      <c r="C2455" s="299" t="s">
        <v>35</v>
      </c>
      <c r="D2455" s="299" t="s">
        <v>91</v>
      </c>
      <c r="E2455" s="302">
        <v>221.05263157894731</v>
      </c>
      <c r="F2455" s="299" t="s">
        <v>79</v>
      </c>
    </row>
    <row r="2456" spans="1:6" x14ac:dyDescent="0.3">
      <c r="A2456" s="299" t="s">
        <v>496</v>
      </c>
      <c r="B2456" s="300">
        <v>5</v>
      </c>
      <c r="C2456" s="299" t="s">
        <v>35</v>
      </c>
      <c r="D2456" s="299" t="s">
        <v>91</v>
      </c>
      <c r="E2456" s="302">
        <v>13.157894736842104</v>
      </c>
      <c r="F2456" s="299" t="s">
        <v>78</v>
      </c>
    </row>
    <row r="2457" spans="1:6" x14ac:dyDescent="0.3">
      <c r="A2457" s="299" t="s">
        <v>496</v>
      </c>
      <c r="B2457" s="300">
        <v>5</v>
      </c>
      <c r="C2457" s="299" t="s">
        <v>35</v>
      </c>
      <c r="D2457" s="299" t="s">
        <v>91</v>
      </c>
      <c r="E2457" s="302">
        <v>3.9999999999999982</v>
      </c>
      <c r="F2457" s="299" t="s">
        <v>188</v>
      </c>
    </row>
    <row r="2458" spans="1:6" x14ac:dyDescent="0.3">
      <c r="A2458" s="299" t="s">
        <v>496</v>
      </c>
      <c r="B2458" s="300">
        <v>5</v>
      </c>
      <c r="C2458" s="299" t="s">
        <v>35</v>
      </c>
      <c r="D2458" s="299" t="s">
        <v>91</v>
      </c>
      <c r="E2458" s="302">
        <v>887.63157894736855</v>
      </c>
      <c r="F2458" s="299" t="s">
        <v>77</v>
      </c>
    </row>
    <row r="2459" spans="1:6" x14ac:dyDescent="0.3">
      <c r="A2459" s="299" t="s">
        <v>496</v>
      </c>
      <c r="B2459" s="300">
        <v>5</v>
      </c>
      <c r="C2459" s="299" t="s">
        <v>35</v>
      </c>
      <c r="D2459" s="299" t="s">
        <v>92</v>
      </c>
      <c r="E2459" s="302">
        <v>115.78947368421055</v>
      </c>
      <c r="F2459" s="299" t="s">
        <v>187</v>
      </c>
    </row>
    <row r="2460" spans="1:6" x14ac:dyDescent="0.3">
      <c r="A2460" s="299" t="s">
        <v>496</v>
      </c>
      <c r="B2460" s="300">
        <v>5</v>
      </c>
      <c r="C2460" s="299" t="s">
        <v>35</v>
      </c>
      <c r="D2460" s="299" t="s">
        <v>92</v>
      </c>
      <c r="E2460" s="302">
        <v>86.947368421052659</v>
      </c>
      <c r="F2460" s="299" t="s">
        <v>79</v>
      </c>
    </row>
    <row r="2461" spans="1:6" x14ac:dyDescent="0.3">
      <c r="A2461" s="299" t="s">
        <v>496</v>
      </c>
      <c r="B2461" s="300">
        <v>5</v>
      </c>
      <c r="C2461" s="299" t="s">
        <v>35</v>
      </c>
      <c r="D2461" s="299" t="s">
        <v>92</v>
      </c>
      <c r="E2461" s="302">
        <v>48.631578947368425</v>
      </c>
      <c r="F2461" s="299" t="s">
        <v>78</v>
      </c>
    </row>
    <row r="2462" spans="1:6" x14ac:dyDescent="0.3">
      <c r="A2462" s="299" t="s">
        <v>496</v>
      </c>
      <c r="B2462" s="300">
        <v>5</v>
      </c>
      <c r="C2462" s="299" t="s">
        <v>35</v>
      </c>
      <c r="D2462" s="299" t="s">
        <v>92</v>
      </c>
      <c r="E2462" s="302">
        <v>3.0000000000000004</v>
      </c>
      <c r="F2462" s="299" t="s">
        <v>188</v>
      </c>
    </row>
    <row r="2463" spans="1:6" x14ac:dyDescent="0.3">
      <c r="A2463" s="299" t="s">
        <v>496</v>
      </c>
      <c r="B2463" s="300">
        <v>5</v>
      </c>
      <c r="C2463" s="299" t="s">
        <v>35</v>
      </c>
      <c r="D2463" s="299" t="s">
        <v>92</v>
      </c>
      <c r="E2463" s="302">
        <v>497.36842105263156</v>
      </c>
      <c r="F2463" s="299" t="s">
        <v>77</v>
      </c>
    </row>
    <row r="2464" spans="1:6" x14ac:dyDescent="0.3">
      <c r="A2464" s="299" t="s">
        <v>496</v>
      </c>
      <c r="B2464" s="300">
        <v>5</v>
      </c>
      <c r="C2464" s="299" t="s">
        <v>36</v>
      </c>
      <c r="D2464" s="299" t="s">
        <v>91</v>
      </c>
      <c r="E2464" s="302">
        <v>241.68421052631572</v>
      </c>
      <c r="F2464" s="299" t="s">
        <v>187</v>
      </c>
    </row>
    <row r="2465" spans="1:6" x14ac:dyDescent="0.3">
      <c r="A2465" s="299" t="s">
        <v>496</v>
      </c>
      <c r="B2465" s="300">
        <v>5</v>
      </c>
      <c r="C2465" s="299" t="s">
        <v>36</v>
      </c>
      <c r="D2465" s="299" t="s">
        <v>91</v>
      </c>
      <c r="E2465" s="302">
        <v>20.999999999999996</v>
      </c>
      <c r="F2465" s="299" t="s">
        <v>79</v>
      </c>
    </row>
    <row r="2466" spans="1:6" x14ac:dyDescent="0.3">
      <c r="A2466" s="299" t="s">
        <v>496</v>
      </c>
      <c r="B2466" s="300">
        <v>5</v>
      </c>
      <c r="C2466" s="299" t="s">
        <v>36</v>
      </c>
      <c r="D2466" s="299" t="s">
        <v>91</v>
      </c>
      <c r="E2466" s="302">
        <v>140.52631578947367</v>
      </c>
      <c r="F2466" s="299" t="s">
        <v>78</v>
      </c>
    </row>
    <row r="2467" spans="1:6" x14ac:dyDescent="0.3">
      <c r="A2467" s="299" t="s">
        <v>496</v>
      </c>
      <c r="B2467" s="300">
        <v>5</v>
      </c>
      <c r="C2467" s="299" t="s">
        <v>36</v>
      </c>
      <c r="D2467" s="299" t="s">
        <v>91</v>
      </c>
      <c r="E2467" s="302">
        <v>0.99999999999999956</v>
      </c>
      <c r="F2467" s="299" t="s">
        <v>188</v>
      </c>
    </row>
    <row r="2468" spans="1:6" x14ac:dyDescent="0.3">
      <c r="A2468" s="299" t="s">
        <v>496</v>
      </c>
      <c r="B2468" s="300">
        <v>5</v>
      </c>
      <c r="C2468" s="299" t="s">
        <v>36</v>
      </c>
      <c r="D2468" s="299" t="s">
        <v>91</v>
      </c>
      <c r="E2468" s="302">
        <v>1259.7894736842106</v>
      </c>
      <c r="F2468" s="299" t="s">
        <v>77</v>
      </c>
    </row>
    <row r="2469" spans="1:6" x14ac:dyDescent="0.3">
      <c r="A2469" s="299" t="s">
        <v>496</v>
      </c>
      <c r="B2469" s="300">
        <v>5</v>
      </c>
      <c r="C2469" s="299" t="s">
        <v>36</v>
      </c>
      <c r="D2469" s="299" t="s">
        <v>92</v>
      </c>
      <c r="E2469" s="302">
        <v>162.84210526315786</v>
      </c>
      <c r="F2469" s="299" t="s">
        <v>187</v>
      </c>
    </row>
    <row r="2470" spans="1:6" x14ac:dyDescent="0.3">
      <c r="A2470" s="299" t="s">
        <v>496</v>
      </c>
      <c r="B2470" s="300">
        <v>5</v>
      </c>
      <c r="C2470" s="299" t="s">
        <v>36</v>
      </c>
      <c r="D2470" s="299" t="s">
        <v>92</v>
      </c>
      <c r="E2470" s="302">
        <v>3.0000000000000004</v>
      </c>
      <c r="F2470" s="299" t="s">
        <v>79</v>
      </c>
    </row>
    <row r="2471" spans="1:6" x14ac:dyDescent="0.3">
      <c r="A2471" s="299" t="s">
        <v>496</v>
      </c>
      <c r="B2471" s="300">
        <v>5</v>
      </c>
      <c r="C2471" s="299" t="s">
        <v>36</v>
      </c>
      <c r="D2471" s="299" t="s">
        <v>92</v>
      </c>
      <c r="E2471" s="302">
        <v>62.526315789473685</v>
      </c>
      <c r="F2471" s="299" t="s">
        <v>78</v>
      </c>
    </row>
    <row r="2472" spans="1:6" x14ac:dyDescent="0.3">
      <c r="A2472" s="299" t="s">
        <v>496</v>
      </c>
      <c r="B2472" s="300">
        <v>5</v>
      </c>
      <c r="C2472" s="299" t="s">
        <v>36</v>
      </c>
      <c r="D2472" s="299" t="s">
        <v>92</v>
      </c>
      <c r="E2472" s="302">
        <v>1.9999999999999991</v>
      </c>
      <c r="F2472" s="299" t="s">
        <v>188</v>
      </c>
    </row>
    <row r="2473" spans="1:6" x14ac:dyDescent="0.3">
      <c r="A2473" s="299" t="s">
        <v>496</v>
      </c>
      <c r="B2473" s="300">
        <v>5</v>
      </c>
      <c r="C2473" s="299" t="s">
        <v>36</v>
      </c>
      <c r="D2473" s="299" t="s">
        <v>92</v>
      </c>
      <c r="E2473" s="302">
        <v>544.84210526315792</v>
      </c>
      <c r="F2473" s="299" t="s">
        <v>77</v>
      </c>
    </row>
    <row r="2474" spans="1:6" x14ac:dyDescent="0.3">
      <c r="A2474" s="299" t="s">
        <v>496</v>
      </c>
      <c r="B2474" s="300">
        <v>6</v>
      </c>
      <c r="C2474" s="299" t="s">
        <v>35</v>
      </c>
      <c r="D2474" s="299" t="s">
        <v>91</v>
      </c>
      <c r="E2474" s="302">
        <v>570.1052631578948</v>
      </c>
      <c r="F2474" s="299" t="s">
        <v>187</v>
      </c>
    </row>
    <row r="2475" spans="1:6" x14ac:dyDescent="0.3">
      <c r="A2475" s="299" t="s">
        <v>496</v>
      </c>
      <c r="B2475" s="300">
        <v>6</v>
      </c>
      <c r="C2475" s="299" t="s">
        <v>35</v>
      </c>
      <c r="D2475" s="299" t="s">
        <v>91</v>
      </c>
      <c r="E2475" s="302">
        <v>509.15789473684214</v>
      </c>
      <c r="F2475" s="299" t="s">
        <v>79</v>
      </c>
    </row>
    <row r="2476" spans="1:6" x14ac:dyDescent="0.3">
      <c r="A2476" s="299" t="s">
        <v>496</v>
      </c>
      <c r="B2476" s="300">
        <v>6</v>
      </c>
      <c r="C2476" s="299" t="s">
        <v>35</v>
      </c>
      <c r="D2476" s="299" t="s">
        <v>91</v>
      </c>
      <c r="E2476" s="302">
        <v>95.315789473684191</v>
      </c>
      <c r="F2476" s="299" t="s">
        <v>78</v>
      </c>
    </row>
    <row r="2477" spans="1:6" x14ac:dyDescent="0.3">
      <c r="A2477" s="299" t="s">
        <v>496</v>
      </c>
      <c r="B2477" s="300">
        <v>6</v>
      </c>
      <c r="C2477" s="299" t="s">
        <v>35</v>
      </c>
      <c r="D2477" s="299" t="s">
        <v>91</v>
      </c>
      <c r="E2477" s="302">
        <v>0.99999999999999956</v>
      </c>
      <c r="F2477" s="299" t="s">
        <v>188</v>
      </c>
    </row>
    <row r="2478" spans="1:6" x14ac:dyDescent="0.3">
      <c r="A2478" s="299" t="s">
        <v>496</v>
      </c>
      <c r="B2478" s="300">
        <v>6</v>
      </c>
      <c r="C2478" s="299" t="s">
        <v>35</v>
      </c>
      <c r="D2478" s="299" t="s">
        <v>91</v>
      </c>
      <c r="E2478" s="302">
        <v>1570.1578947368423</v>
      </c>
      <c r="F2478" s="299" t="s">
        <v>77</v>
      </c>
    </row>
    <row r="2479" spans="1:6" x14ac:dyDescent="0.3">
      <c r="A2479" s="299" t="s">
        <v>496</v>
      </c>
      <c r="B2479" s="300">
        <v>6</v>
      </c>
      <c r="C2479" s="299" t="s">
        <v>35</v>
      </c>
      <c r="D2479" s="299" t="s">
        <v>92</v>
      </c>
      <c r="E2479" s="302">
        <v>235.89473684210535</v>
      </c>
      <c r="F2479" s="299" t="s">
        <v>187</v>
      </c>
    </row>
    <row r="2480" spans="1:6" x14ac:dyDescent="0.3">
      <c r="A2480" s="299" t="s">
        <v>496</v>
      </c>
      <c r="B2480" s="300">
        <v>6</v>
      </c>
      <c r="C2480" s="299" t="s">
        <v>35</v>
      </c>
      <c r="D2480" s="299" t="s">
        <v>92</v>
      </c>
      <c r="E2480" s="302">
        <v>101.52631578947367</v>
      </c>
      <c r="F2480" s="299" t="s">
        <v>79</v>
      </c>
    </row>
    <row r="2481" spans="1:6" x14ac:dyDescent="0.3">
      <c r="A2481" s="299" t="s">
        <v>496</v>
      </c>
      <c r="B2481" s="300">
        <v>6</v>
      </c>
      <c r="C2481" s="299" t="s">
        <v>35</v>
      </c>
      <c r="D2481" s="299" t="s">
        <v>92</v>
      </c>
      <c r="E2481" s="302">
        <v>440.21052631578954</v>
      </c>
      <c r="F2481" s="299" t="s">
        <v>78</v>
      </c>
    </row>
    <row r="2482" spans="1:6" x14ac:dyDescent="0.3">
      <c r="A2482" s="299" t="s">
        <v>496</v>
      </c>
      <c r="B2482" s="300">
        <v>6</v>
      </c>
      <c r="C2482" s="299" t="s">
        <v>35</v>
      </c>
      <c r="D2482" s="299" t="s">
        <v>92</v>
      </c>
      <c r="E2482" s="302">
        <v>3.9999999999999982</v>
      </c>
      <c r="F2482" s="299" t="s">
        <v>188</v>
      </c>
    </row>
    <row r="2483" spans="1:6" x14ac:dyDescent="0.3">
      <c r="A2483" s="299" t="s">
        <v>496</v>
      </c>
      <c r="B2483" s="300">
        <v>6</v>
      </c>
      <c r="C2483" s="299" t="s">
        <v>35</v>
      </c>
      <c r="D2483" s="299" t="s">
        <v>92</v>
      </c>
      <c r="E2483" s="302">
        <v>775.47368421052624</v>
      </c>
      <c r="F2483" s="299" t="s">
        <v>77</v>
      </c>
    </row>
    <row r="2484" spans="1:6" x14ac:dyDescent="0.3">
      <c r="A2484" s="299" t="s">
        <v>496</v>
      </c>
      <c r="B2484" s="300">
        <v>6</v>
      </c>
      <c r="C2484" s="299" t="s">
        <v>36</v>
      </c>
      <c r="D2484" s="299" t="s">
        <v>91</v>
      </c>
      <c r="E2484" s="302">
        <v>544.8947368421052</v>
      </c>
      <c r="F2484" s="299" t="s">
        <v>187</v>
      </c>
    </row>
    <row r="2485" spans="1:6" x14ac:dyDescent="0.3">
      <c r="A2485" s="299" t="s">
        <v>496</v>
      </c>
      <c r="B2485" s="300">
        <v>6</v>
      </c>
      <c r="C2485" s="299" t="s">
        <v>36</v>
      </c>
      <c r="D2485" s="299" t="s">
        <v>91</v>
      </c>
      <c r="E2485" s="302">
        <v>36.947368421052623</v>
      </c>
      <c r="F2485" s="299" t="s">
        <v>79</v>
      </c>
    </row>
    <row r="2486" spans="1:6" x14ac:dyDescent="0.3">
      <c r="A2486" s="299" t="s">
        <v>496</v>
      </c>
      <c r="B2486" s="300">
        <v>6</v>
      </c>
      <c r="C2486" s="299" t="s">
        <v>36</v>
      </c>
      <c r="D2486" s="299" t="s">
        <v>91</v>
      </c>
      <c r="E2486" s="302">
        <v>350.78947368421063</v>
      </c>
      <c r="F2486" s="299" t="s">
        <v>78</v>
      </c>
    </row>
    <row r="2487" spans="1:6" x14ac:dyDescent="0.3">
      <c r="A2487" s="299" t="s">
        <v>496</v>
      </c>
      <c r="B2487" s="300">
        <v>6</v>
      </c>
      <c r="C2487" s="299" t="s">
        <v>36</v>
      </c>
      <c r="D2487" s="299" t="s">
        <v>91</v>
      </c>
      <c r="E2487" s="302">
        <v>1590.4736842105265</v>
      </c>
      <c r="F2487" s="299" t="s">
        <v>77</v>
      </c>
    </row>
    <row r="2488" spans="1:6" x14ac:dyDescent="0.3">
      <c r="A2488" s="299" t="s">
        <v>496</v>
      </c>
      <c r="B2488" s="300">
        <v>6</v>
      </c>
      <c r="C2488" s="299" t="s">
        <v>36</v>
      </c>
      <c r="D2488" s="299" t="s">
        <v>92</v>
      </c>
      <c r="E2488" s="302">
        <v>373.9473684210526</v>
      </c>
      <c r="F2488" s="299" t="s">
        <v>187</v>
      </c>
    </row>
    <row r="2489" spans="1:6" x14ac:dyDescent="0.3">
      <c r="A2489" s="299" t="s">
        <v>496</v>
      </c>
      <c r="B2489" s="300">
        <v>6</v>
      </c>
      <c r="C2489" s="299" t="s">
        <v>36</v>
      </c>
      <c r="D2489" s="299" t="s">
        <v>92</v>
      </c>
      <c r="E2489" s="302">
        <v>3.9999999999999982</v>
      </c>
      <c r="F2489" s="299" t="s">
        <v>79</v>
      </c>
    </row>
    <row r="2490" spans="1:6" x14ac:dyDescent="0.3">
      <c r="A2490" s="299" t="s">
        <v>496</v>
      </c>
      <c r="B2490" s="300">
        <v>6</v>
      </c>
      <c r="C2490" s="299" t="s">
        <v>36</v>
      </c>
      <c r="D2490" s="299" t="s">
        <v>92</v>
      </c>
      <c r="E2490" s="302">
        <v>770.9473684210526</v>
      </c>
      <c r="F2490" s="299" t="s">
        <v>78</v>
      </c>
    </row>
    <row r="2491" spans="1:6" x14ac:dyDescent="0.3">
      <c r="A2491" s="299" t="s">
        <v>496</v>
      </c>
      <c r="B2491" s="300">
        <v>6</v>
      </c>
      <c r="C2491" s="299" t="s">
        <v>36</v>
      </c>
      <c r="D2491" s="299" t="s">
        <v>92</v>
      </c>
      <c r="E2491" s="302">
        <v>3.0000000000000004</v>
      </c>
      <c r="F2491" s="299" t="s">
        <v>188</v>
      </c>
    </row>
    <row r="2492" spans="1:6" x14ac:dyDescent="0.3">
      <c r="A2492" s="299" t="s">
        <v>496</v>
      </c>
      <c r="B2492" s="300">
        <v>6</v>
      </c>
      <c r="C2492" s="299" t="s">
        <v>36</v>
      </c>
      <c r="D2492" s="299" t="s">
        <v>92</v>
      </c>
      <c r="E2492" s="302">
        <v>1772.2105263157896</v>
      </c>
      <c r="F2492" s="299" t="s">
        <v>77</v>
      </c>
    </row>
    <row r="2493" spans="1:6" x14ac:dyDescent="0.3">
      <c r="A2493" s="299" t="s">
        <v>496</v>
      </c>
      <c r="B2493" s="300">
        <v>7</v>
      </c>
      <c r="C2493" s="299" t="s">
        <v>35</v>
      </c>
      <c r="D2493" s="299" t="s">
        <v>91</v>
      </c>
      <c r="E2493" s="302">
        <v>3784.7894736842109</v>
      </c>
      <c r="F2493" s="299" t="s">
        <v>187</v>
      </c>
    </row>
    <row r="2494" spans="1:6" x14ac:dyDescent="0.3">
      <c r="A2494" s="299" t="s">
        <v>496</v>
      </c>
      <c r="B2494" s="300">
        <v>7</v>
      </c>
      <c r="C2494" s="299" t="s">
        <v>35</v>
      </c>
      <c r="D2494" s="299" t="s">
        <v>91</v>
      </c>
      <c r="E2494" s="302">
        <v>0.99999999999999956</v>
      </c>
      <c r="F2494" s="299" t="s">
        <v>81</v>
      </c>
    </row>
    <row r="2495" spans="1:6" x14ac:dyDescent="0.3">
      <c r="A2495" s="299" t="s">
        <v>496</v>
      </c>
      <c r="B2495" s="300">
        <v>7</v>
      </c>
      <c r="C2495" s="299" t="s">
        <v>35</v>
      </c>
      <c r="D2495" s="299" t="s">
        <v>91</v>
      </c>
      <c r="E2495" s="302">
        <v>13.315789473684211</v>
      </c>
      <c r="F2495" s="299" t="s">
        <v>80</v>
      </c>
    </row>
    <row r="2496" spans="1:6" x14ac:dyDescent="0.3">
      <c r="A2496" s="299" t="s">
        <v>496</v>
      </c>
      <c r="B2496" s="300">
        <v>7</v>
      </c>
      <c r="C2496" s="299" t="s">
        <v>35</v>
      </c>
      <c r="D2496" s="299" t="s">
        <v>91</v>
      </c>
      <c r="E2496" s="302">
        <v>2925.2631578947376</v>
      </c>
      <c r="F2496" s="299" t="s">
        <v>79</v>
      </c>
    </row>
    <row r="2497" spans="1:6" x14ac:dyDescent="0.3">
      <c r="A2497" s="299" t="s">
        <v>496</v>
      </c>
      <c r="B2497" s="300">
        <v>7</v>
      </c>
      <c r="C2497" s="299" t="s">
        <v>35</v>
      </c>
      <c r="D2497" s="299" t="s">
        <v>91</v>
      </c>
      <c r="E2497" s="302">
        <v>111.36842105263155</v>
      </c>
      <c r="F2497" s="299" t="s">
        <v>78</v>
      </c>
    </row>
    <row r="2498" spans="1:6" x14ac:dyDescent="0.3">
      <c r="A2498" s="299" t="s">
        <v>496</v>
      </c>
      <c r="B2498" s="300">
        <v>7</v>
      </c>
      <c r="C2498" s="299" t="s">
        <v>35</v>
      </c>
      <c r="D2498" s="299" t="s">
        <v>91</v>
      </c>
      <c r="E2498" s="302">
        <v>5.0000000000000009</v>
      </c>
      <c r="F2498" s="299" t="s">
        <v>188</v>
      </c>
    </row>
    <row r="2499" spans="1:6" x14ac:dyDescent="0.3">
      <c r="A2499" s="299" t="s">
        <v>496</v>
      </c>
      <c r="B2499" s="300">
        <v>7</v>
      </c>
      <c r="C2499" s="299" t="s">
        <v>35</v>
      </c>
      <c r="D2499" s="299" t="s">
        <v>91</v>
      </c>
      <c r="E2499" s="302">
        <v>16006.684210526315</v>
      </c>
      <c r="F2499" s="299" t="s">
        <v>77</v>
      </c>
    </row>
    <row r="2500" spans="1:6" x14ac:dyDescent="0.3">
      <c r="A2500" s="299" t="s">
        <v>496</v>
      </c>
      <c r="B2500" s="300">
        <v>7</v>
      </c>
      <c r="C2500" s="299" t="s">
        <v>35</v>
      </c>
      <c r="D2500" s="299" t="s">
        <v>92</v>
      </c>
      <c r="E2500" s="302">
        <v>5771.21052631579</v>
      </c>
      <c r="F2500" s="299" t="s">
        <v>187</v>
      </c>
    </row>
    <row r="2501" spans="1:6" x14ac:dyDescent="0.3">
      <c r="A2501" s="299" t="s">
        <v>496</v>
      </c>
      <c r="B2501" s="300">
        <v>7</v>
      </c>
      <c r="C2501" s="299" t="s">
        <v>35</v>
      </c>
      <c r="D2501" s="299" t="s">
        <v>92</v>
      </c>
      <c r="E2501" s="302">
        <v>0.99999999999999956</v>
      </c>
      <c r="F2501" s="299" t="s">
        <v>81</v>
      </c>
    </row>
    <row r="2502" spans="1:6" x14ac:dyDescent="0.3">
      <c r="A2502" s="299" t="s">
        <v>496</v>
      </c>
      <c r="B2502" s="300">
        <v>7</v>
      </c>
      <c r="C2502" s="299" t="s">
        <v>35</v>
      </c>
      <c r="D2502" s="299" t="s">
        <v>92</v>
      </c>
      <c r="E2502" s="302">
        <v>23.789473684210527</v>
      </c>
      <c r="F2502" s="299" t="s">
        <v>80</v>
      </c>
    </row>
    <row r="2503" spans="1:6" x14ac:dyDescent="0.3">
      <c r="A2503" s="299" t="s">
        <v>496</v>
      </c>
      <c r="B2503" s="300">
        <v>7</v>
      </c>
      <c r="C2503" s="299" t="s">
        <v>35</v>
      </c>
      <c r="D2503" s="299" t="s">
        <v>92</v>
      </c>
      <c r="E2503" s="302">
        <v>786</v>
      </c>
      <c r="F2503" s="299" t="s">
        <v>79</v>
      </c>
    </row>
    <row r="2504" spans="1:6" x14ac:dyDescent="0.3">
      <c r="A2504" s="299" t="s">
        <v>496</v>
      </c>
      <c r="B2504" s="300">
        <v>7</v>
      </c>
      <c r="C2504" s="299" t="s">
        <v>35</v>
      </c>
      <c r="D2504" s="299" t="s">
        <v>92</v>
      </c>
      <c r="E2504" s="302">
        <v>43.578947368421055</v>
      </c>
      <c r="F2504" s="299" t="s">
        <v>78</v>
      </c>
    </row>
    <row r="2505" spans="1:6" x14ac:dyDescent="0.3">
      <c r="A2505" s="299" t="s">
        <v>496</v>
      </c>
      <c r="B2505" s="300">
        <v>7</v>
      </c>
      <c r="C2505" s="299" t="s">
        <v>35</v>
      </c>
      <c r="D2505" s="299" t="s">
        <v>92</v>
      </c>
      <c r="E2505" s="302">
        <v>13</v>
      </c>
      <c r="F2505" s="299" t="s">
        <v>188</v>
      </c>
    </row>
    <row r="2506" spans="1:6" x14ac:dyDescent="0.3">
      <c r="A2506" s="299" t="s">
        <v>496</v>
      </c>
      <c r="B2506" s="300">
        <v>7</v>
      </c>
      <c r="C2506" s="299" t="s">
        <v>35</v>
      </c>
      <c r="D2506" s="299" t="s">
        <v>92</v>
      </c>
      <c r="E2506" s="302">
        <v>14247.263157894738</v>
      </c>
      <c r="F2506" s="299" t="s">
        <v>77</v>
      </c>
    </row>
    <row r="2507" spans="1:6" x14ac:dyDescent="0.3">
      <c r="A2507" s="299" t="s">
        <v>496</v>
      </c>
      <c r="B2507" s="300">
        <v>7</v>
      </c>
      <c r="C2507" s="299" t="s">
        <v>36</v>
      </c>
      <c r="D2507" s="299" t="s">
        <v>91</v>
      </c>
      <c r="E2507" s="302">
        <v>6776.9999999999991</v>
      </c>
      <c r="F2507" s="299" t="s">
        <v>187</v>
      </c>
    </row>
    <row r="2508" spans="1:6" x14ac:dyDescent="0.3">
      <c r="A2508" s="299" t="s">
        <v>496</v>
      </c>
      <c r="B2508" s="300">
        <v>7</v>
      </c>
      <c r="C2508" s="299" t="s">
        <v>36</v>
      </c>
      <c r="D2508" s="299" t="s">
        <v>91</v>
      </c>
      <c r="E2508" s="302">
        <v>5.0000000000000009</v>
      </c>
      <c r="F2508" s="299" t="s">
        <v>81</v>
      </c>
    </row>
    <row r="2509" spans="1:6" x14ac:dyDescent="0.3">
      <c r="A2509" s="299" t="s">
        <v>496</v>
      </c>
      <c r="B2509" s="300">
        <v>7</v>
      </c>
      <c r="C2509" s="299" t="s">
        <v>36</v>
      </c>
      <c r="D2509" s="299" t="s">
        <v>91</v>
      </c>
      <c r="E2509" s="302">
        <v>80.26315789473685</v>
      </c>
      <c r="F2509" s="299" t="s">
        <v>80</v>
      </c>
    </row>
    <row r="2510" spans="1:6" x14ac:dyDescent="0.3">
      <c r="A2510" s="299" t="s">
        <v>496</v>
      </c>
      <c r="B2510" s="300">
        <v>7</v>
      </c>
      <c r="C2510" s="299" t="s">
        <v>36</v>
      </c>
      <c r="D2510" s="299" t="s">
        <v>91</v>
      </c>
      <c r="E2510" s="302">
        <v>632.94736842105272</v>
      </c>
      <c r="F2510" s="299" t="s">
        <v>79</v>
      </c>
    </row>
    <row r="2511" spans="1:6" x14ac:dyDescent="0.3">
      <c r="A2511" s="299" t="s">
        <v>496</v>
      </c>
      <c r="B2511" s="300">
        <v>7</v>
      </c>
      <c r="C2511" s="299" t="s">
        <v>36</v>
      </c>
      <c r="D2511" s="299" t="s">
        <v>91</v>
      </c>
      <c r="E2511" s="302">
        <v>890.15789473684197</v>
      </c>
      <c r="F2511" s="299" t="s">
        <v>78</v>
      </c>
    </row>
    <row r="2512" spans="1:6" x14ac:dyDescent="0.3">
      <c r="A2512" s="299" t="s">
        <v>496</v>
      </c>
      <c r="B2512" s="300">
        <v>7</v>
      </c>
      <c r="C2512" s="299" t="s">
        <v>36</v>
      </c>
      <c r="D2512" s="299" t="s">
        <v>91</v>
      </c>
      <c r="E2512" s="302">
        <v>3.9999999999999982</v>
      </c>
      <c r="F2512" s="299" t="s">
        <v>188</v>
      </c>
    </row>
    <row r="2513" spans="1:6" x14ac:dyDescent="0.3">
      <c r="A2513" s="299" t="s">
        <v>496</v>
      </c>
      <c r="B2513" s="300">
        <v>7</v>
      </c>
      <c r="C2513" s="299" t="s">
        <v>36</v>
      </c>
      <c r="D2513" s="299" t="s">
        <v>91</v>
      </c>
      <c r="E2513" s="302">
        <v>30221.684210526313</v>
      </c>
      <c r="F2513" s="299" t="s">
        <v>77</v>
      </c>
    </row>
    <row r="2514" spans="1:6" x14ac:dyDescent="0.3">
      <c r="A2514" s="299" t="s">
        <v>496</v>
      </c>
      <c r="B2514" s="300">
        <v>7</v>
      </c>
      <c r="C2514" s="299" t="s">
        <v>36</v>
      </c>
      <c r="D2514" s="299" t="s">
        <v>92</v>
      </c>
      <c r="E2514" s="302">
        <v>9055</v>
      </c>
      <c r="F2514" s="299" t="s">
        <v>187</v>
      </c>
    </row>
    <row r="2515" spans="1:6" x14ac:dyDescent="0.3">
      <c r="A2515" s="299" t="s">
        <v>496</v>
      </c>
      <c r="B2515" s="300">
        <v>7</v>
      </c>
      <c r="C2515" s="299" t="s">
        <v>36</v>
      </c>
      <c r="D2515" s="299" t="s">
        <v>92</v>
      </c>
      <c r="E2515" s="302">
        <v>22.947368421052641</v>
      </c>
      <c r="F2515" s="299" t="s">
        <v>81</v>
      </c>
    </row>
    <row r="2516" spans="1:6" x14ac:dyDescent="0.3">
      <c r="A2516" s="299" t="s">
        <v>496</v>
      </c>
      <c r="B2516" s="300">
        <v>7</v>
      </c>
      <c r="C2516" s="299" t="s">
        <v>36</v>
      </c>
      <c r="D2516" s="299" t="s">
        <v>92</v>
      </c>
      <c r="E2516" s="302">
        <v>57.894736842105253</v>
      </c>
      <c r="F2516" s="299" t="s">
        <v>80</v>
      </c>
    </row>
    <row r="2517" spans="1:6" x14ac:dyDescent="0.3">
      <c r="A2517" s="299" t="s">
        <v>496</v>
      </c>
      <c r="B2517" s="300">
        <v>7</v>
      </c>
      <c r="C2517" s="299" t="s">
        <v>36</v>
      </c>
      <c r="D2517" s="299" t="s">
        <v>92</v>
      </c>
      <c r="E2517" s="302">
        <v>217.73684210526312</v>
      </c>
      <c r="F2517" s="299" t="s">
        <v>79</v>
      </c>
    </row>
    <row r="2518" spans="1:6" x14ac:dyDescent="0.3">
      <c r="A2518" s="299" t="s">
        <v>496</v>
      </c>
      <c r="B2518" s="300">
        <v>7</v>
      </c>
      <c r="C2518" s="299" t="s">
        <v>36</v>
      </c>
      <c r="D2518" s="299" t="s">
        <v>92</v>
      </c>
      <c r="E2518" s="302">
        <v>106.42105263157897</v>
      </c>
      <c r="F2518" s="299" t="s">
        <v>78</v>
      </c>
    </row>
    <row r="2519" spans="1:6" x14ac:dyDescent="0.3">
      <c r="A2519" s="299" t="s">
        <v>496</v>
      </c>
      <c r="B2519" s="300">
        <v>7</v>
      </c>
      <c r="C2519" s="299" t="s">
        <v>36</v>
      </c>
      <c r="D2519" s="299" t="s">
        <v>92</v>
      </c>
      <c r="E2519" s="302">
        <v>10.000000000000002</v>
      </c>
      <c r="F2519" s="299" t="s">
        <v>188</v>
      </c>
    </row>
    <row r="2520" spans="1:6" x14ac:dyDescent="0.3">
      <c r="A2520" s="299" t="s">
        <v>496</v>
      </c>
      <c r="B2520" s="300">
        <v>7</v>
      </c>
      <c r="C2520" s="299" t="s">
        <v>36</v>
      </c>
      <c r="D2520" s="299" t="s">
        <v>92</v>
      </c>
      <c r="E2520" s="302">
        <v>13745.368421052632</v>
      </c>
      <c r="F2520" s="299" t="s">
        <v>77</v>
      </c>
    </row>
    <row r="2521" spans="1:6" x14ac:dyDescent="0.3">
      <c r="A2521" s="299" t="s">
        <v>496</v>
      </c>
      <c r="B2521" s="300">
        <v>8</v>
      </c>
      <c r="C2521" s="299" t="s">
        <v>35</v>
      </c>
      <c r="D2521" s="299" t="s">
        <v>91</v>
      </c>
      <c r="E2521" s="302">
        <v>19154.736842105263</v>
      </c>
      <c r="F2521" s="299" t="s">
        <v>187</v>
      </c>
    </row>
    <row r="2522" spans="1:6" x14ac:dyDescent="0.3">
      <c r="A2522" s="299" t="s">
        <v>496</v>
      </c>
      <c r="B2522" s="300">
        <v>8</v>
      </c>
      <c r="C2522" s="299" t="s">
        <v>35</v>
      </c>
      <c r="D2522" s="299" t="s">
        <v>91</v>
      </c>
      <c r="E2522" s="302">
        <v>0.99999999999999956</v>
      </c>
      <c r="F2522" s="299" t="s">
        <v>81</v>
      </c>
    </row>
    <row r="2523" spans="1:6" x14ac:dyDescent="0.3">
      <c r="A2523" s="299" t="s">
        <v>496</v>
      </c>
      <c r="B2523" s="300">
        <v>8</v>
      </c>
      <c r="C2523" s="299" t="s">
        <v>35</v>
      </c>
      <c r="D2523" s="299" t="s">
        <v>91</v>
      </c>
      <c r="E2523" s="302">
        <v>24.421052631578952</v>
      </c>
      <c r="F2523" s="299" t="s">
        <v>80</v>
      </c>
    </row>
    <row r="2524" spans="1:6" x14ac:dyDescent="0.3">
      <c r="A2524" s="299" t="s">
        <v>496</v>
      </c>
      <c r="B2524" s="300">
        <v>8</v>
      </c>
      <c r="C2524" s="299" t="s">
        <v>35</v>
      </c>
      <c r="D2524" s="299" t="s">
        <v>91</v>
      </c>
      <c r="E2524" s="302">
        <v>20525.578947368424</v>
      </c>
      <c r="F2524" s="299" t="s">
        <v>79</v>
      </c>
    </row>
    <row r="2525" spans="1:6" x14ac:dyDescent="0.3">
      <c r="A2525" s="299" t="s">
        <v>496</v>
      </c>
      <c r="B2525" s="300">
        <v>8</v>
      </c>
      <c r="C2525" s="299" t="s">
        <v>35</v>
      </c>
      <c r="D2525" s="299" t="s">
        <v>91</v>
      </c>
      <c r="E2525" s="302">
        <v>181.89473684210526</v>
      </c>
      <c r="F2525" s="299" t="s">
        <v>78</v>
      </c>
    </row>
    <row r="2526" spans="1:6" x14ac:dyDescent="0.3">
      <c r="A2526" s="299" t="s">
        <v>496</v>
      </c>
      <c r="B2526" s="300">
        <v>8</v>
      </c>
      <c r="C2526" s="299" t="s">
        <v>35</v>
      </c>
      <c r="D2526" s="299" t="s">
        <v>91</v>
      </c>
      <c r="E2526" s="302">
        <v>3.9999999999999982</v>
      </c>
      <c r="F2526" s="299" t="s">
        <v>188</v>
      </c>
    </row>
    <row r="2527" spans="1:6" x14ac:dyDescent="0.3">
      <c r="A2527" s="299" t="s">
        <v>496</v>
      </c>
      <c r="B2527" s="300">
        <v>8</v>
      </c>
      <c r="C2527" s="299" t="s">
        <v>35</v>
      </c>
      <c r="D2527" s="299" t="s">
        <v>91</v>
      </c>
      <c r="E2527" s="302">
        <v>107690.36842105261</v>
      </c>
      <c r="F2527" s="299" t="s">
        <v>77</v>
      </c>
    </row>
    <row r="2528" spans="1:6" x14ac:dyDescent="0.3">
      <c r="A2528" s="299" t="s">
        <v>496</v>
      </c>
      <c r="B2528" s="300">
        <v>8</v>
      </c>
      <c r="C2528" s="299" t="s">
        <v>35</v>
      </c>
      <c r="D2528" s="299" t="s">
        <v>92</v>
      </c>
      <c r="E2528" s="302">
        <v>8596.6842105263167</v>
      </c>
      <c r="F2528" s="299" t="s">
        <v>187</v>
      </c>
    </row>
    <row r="2529" spans="1:6" x14ac:dyDescent="0.3">
      <c r="A2529" s="299" t="s">
        <v>496</v>
      </c>
      <c r="B2529" s="300">
        <v>8</v>
      </c>
      <c r="C2529" s="299" t="s">
        <v>35</v>
      </c>
      <c r="D2529" s="299" t="s">
        <v>92</v>
      </c>
      <c r="E2529" s="302">
        <v>0.99999999999999956</v>
      </c>
      <c r="F2529" s="299" t="s">
        <v>81</v>
      </c>
    </row>
    <row r="2530" spans="1:6" x14ac:dyDescent="0.3">
      <c r="A2530" s="299" t="s">
        <v>496</v>
      </c>
      <c r="B2530" s="300">
        <v>8</v>
      </c>
      <c r="C2530" s="299" t="s">
        <v>35</v>
      </c>
      <c r="D2530" s="299" t="s">
        <v>92</v>
      </c>
      <c r="E2530" s="302">
        <v>23.631578947368425</v>
      </c>
      <c r="F2530" s="299" t="s">
        <v>80</v>
      </c>
    </row>
    <row r="2531" spans="1:6" x14ac:dyDescent="0.3">
      <c r="A2531" s="299" t="s">
        <v>496</v>
      </c>
      <c r="B2531" s="300">
        <v>8</v>
      </c>
      <c r="C2531" s="299" t="s">
        <v>35</v>
      </c>
      <c r="D2531" s="299" t="s">
        <v>92</v>
      </c>
      <c r="E2531" s="302">
        <v>1002.4736842105262</v>
      </c>
      <c r="F2531" s="299" t="s">
        <v>79</v>
      </c>
    </row>
    <row r="2532" spans="1:6" x14ac:dyDescent="0.3">
      <c r="A2532" s="299" t="s">
        <v>496</v>
      </c>
      <c r="B2532" s="300">
        <v>8</v>
      </c>
      <c r="C2532" s="299" t="s">
        <v>35</v>
      </c>
      <c r="D2532" s="299" t="s">
        <v>92</v>
      </c>
      <c r="E2532" s="302">
        <v>38.736842105263172</v>
      </c>
      <c r="F2532" s="299" t="s">
        <v>78</v>
      </c>
    </row>
    <row r="2533" spans="1:6" x14ac:dyDescent="0.3">
      <c r="A2533" s="299" t="s">
        <v>496</v>
      </c>
      <c r="B2533" s="300">
        <v>8</v>
      </c>
      <c r="C2533" s="299" t="s">
        <v>35</v>
      </c>
      <c r="D2533" s="299" t="s">
        <v>92</v>
      </c>
      <c r="E2533" s="302">
        <v>3.0000000000000004</v>
      </c>
      <c r="F2533" s="299" t="s">
        <v>188</v>
      </c>
    </row>
    <row r="2534" spans="1:6" x14ac:dyDescent="0.3">
      <c r="A2534" s="299" t="s">
        <v>496</v>
      </c>
      <c r="B2534" s="300">
        <v>8</v>
      </c>
      <c r="C2534" s="299" t="s">
        <v>35</v>
      </c>
      <c r="D2534" s="299" t="s">
        <v>92</v>
      </c>
      <c r="E2534" s="302">
        <v>54255</v>
      </c>
      <c r="F2534" s="299" t="s">
        <v>77</v>
      </c>
    </row>
    <row r="2535" spans="1:6" x14ac:dyDescent="0.3">
      <c r="A2535" s="299" t="s">
        <v>496</v>
      </c>
      <c r="B2535" s="300">
        <v>8</v>
      </c>
      <c r="C2535" s="299" t="s">
        <v>89</v>
      </c>
      <c r="D2535" s="299" t="s">
        <v>189</v>
      </c>
      <c r="E2535" s="302">
        <v>0.99999999999999956</v>
      </c>
      <c r="F2535" s="299" t="s">
        <v>77</v>
      </c>
    </row>
    <row r="2536" spans="1:6" x14ac:dyDescent="0.3">
      <c r="A2536" s="299" t="s">
        <v>496</v>
      </c>
      <c r="B2536" s="300">
        <v>8</v>
      </c>
      <c r="C2536" s="299" t="s">
        <v>89</v>
      </c>
      <c r="D2536" s="299" t="s">
        <v>91</v>
      </c>
      <c r="E2536" s="302">
        <v>0.99999999999999956</v>
      </c>
      <c r="F2536" s="299" t="s">
        <v>79</v>
      </c>
    </row>
    <row r="2537" spans="1:6" x14ac:dyDescent="0.3">
      <c r="A2537" s="299" t="s">
        <v>496</v>
      </c>
      <c r="B2537" s="300">
        <v>8</v>
      </c>
      <c r="C2537" s="299" t="s">
        <v>89</v>
      </c>
      <c r="D2537" s="299" t="s">
        <v>92</v>
      </c>
      <c r="E2537" s="302">
        <v>0.99999999999999956</v>
      </c>
      <c r="F2537" s="299" t="s">
        <v>77</v>
      </c>
    </row>
    <row r="2538" spans="1:6" x14ac:dyDescent="0.3">
      <c r="A2538" s="299" t="s">
        <v>496</v>
      </c>
      <c r="B2538" s="300">
        <v>8</v>
      </c>
      <c r="C2538" s="299" t="s">
        <v>36</v>
      </c>
      <c r="D2538" s="299" t="s">
        <v>91</v>
      </c>
      <c r="E2538" s="302">
        <v>32343.578947368416</v>
      </c>
      <c r="F2538" s="299" t="s">
        <v>187</v>
      </c>
    </row>
    <row r="2539" spans="1:6" x14ac:dyDescent="0.3">
      <c r="A2539" s="299" t="s">
        <v>496</v>
      </c>
      <c r="B2539" s="300">
        <v>8</v>
      </c>
      <c r="C2539" s="299" t="s">
        <v>36</v>
      </c>
      <c r="D2539" s="299" t="s">
        <v>91</v>
      </c>
      <c r="E2539" s="302">
        <v>0.99999999999999956</v>
      </c>
      <c r="F2539" s="299" t="s">
        <v>81</v>
      </c>
    </row>
    <row r="2540" spans="1:6" x14ac:dyDescent="0.3">
      <c r="A2540" s="299" t="s">
        <v>496</v>
      </c>
      <c r="B2540" s="300">
        <v>8</v>
      </c>
      <c r="C2540" s="299" t="s">
        <v>36</v>
      </c>
      <c r="D2540" s="299" t="s">
        <v>91</v>
      </c>
      <c r="E2540" s="302">
        <v>176.73684210526315</v>
      </c>
      <c r="F2540" s="299" t="s">
        <v>80</v>
      </c>
    </row>
    <row r="2541" spans="1:6" x14ac:dyDescent="0.3">
      <c r="A2541" s="299" t="s">
        <v>496</v>
      </c>
      <c r="B2541" s="300">
        <v>8</v>
      </c>
      <c r="C2541" s="299" t="s">
        <v>36</v>
      </c>
      <c r="D2541" s="299" t="s">
        <v>91</v>
      </c>
      <c r="E2541" s="302">
        <v>1516.2105263157896</v>
      </c>
      <c r="F2541" s="299" t="s">
        <v>79</v>
      </c>
    </row>
    <row r="2542" spans="1:6" x14ac:dyDescent="0.3">
      <c r="A2542" s="299" t="s">
        <v>496</v>
      </c>
      <c r="B2542" s="300">
        <v>8</v>
      </c>
      <c r="C2542" s="299" t="s">
        <v>36</v>
      </c>
      <c r="D2542" s="299" t="s">
        <v>91</v>
      </c>
      <c r="E2542" s="302">
        <v>2208.5789473684208</v>
      </c>
      <c r="F2542" s="299" t="s">
        <v>78</v>
      </c>
    </row>
    <row r="2543" spans="1:6" x14ac:dyDescent="0.3">
      <c r="A2543" s="299" t="s">
        <v>496</v>
      </c>
      <c r="B2543" s="300">
        <v>8</v>
      </c>
      <c r="C2543" s="299" t="s">
        <v>36</v>
      </c>
      <c r="D2543" s="299" t="s">
        <v>91</v>
      </c>
      <c r="E2543" s="302">
        <v>16.894736842105267</v>
      </c>
      <c r="F2543" s="299" t="s">
        <v>188</v>
      </c>
    </row>
    <row r="2544" spans="1:6" x14ac:dyDescent="0.3">
      <c r="A2544" s="299" t="s">
        <v>496</v>
      </c>
      <c r="B2544" s="300">
        <v>8</v>
      </c>
      <c r="C2544" s="299" t="s">
        <v>36</v>
      </c>
      <c r="D2544" s="299" t="s">
        <v>91</v>
      </c>
      <c r="E2544" s="302">
        <v>156840.42105263157</v>
      </c>
      <c r="F2544" s="299" t="s">
        <v>77</v>
      </c>
    </row>
    <row r="2545" spans="1:6" x14ac:dyDescent="0.3">
      <c r="A2545" s="299" t="s">
        <v>496</v>
      </c>
      <c r="B2545" s="300">
        <v>8</v>
      </c>
      <c r="C2545" s="299" t="s">
        <v>36</v>
      </c>
      <c r="D2545" s="299" t="s">
        <v>92</v>
      </c>
      <c r="E2545" s="302">
        <v>13823.263157894737</v>
      </c>
      <c r="F2545" s="299" t="s">
        <v>187</v>
      </c>
    </row>
    <row r="2546" spans="1:6" x14ac:dyDescent="0.3">
      <c r="A2546" s="299" t="s">
        <v>496</v>
      </c>
      <c r="B2546" s="300">
        <v>8</v>
      </c>
      <c r="C2546" s="299" t="s">
        <v>36</v>
      </c>
      <c r="D2546" s="299" t="s">
        <v>92</v>
      </c>
      <c r="E2546" s="302">
        <v>6.0000000000000009</v>
      </c>
      <c r="F2546" s="299" t="s">
        <v>81</v>
      </c>
    </row>
    <row r="2547" spans="1:6" x14ac:dyDescent="0.3">
      <c r="A2547" s="299" t="s">
        <v>496</v>
      </c>
      <c r="B2547" s="300">
        <v>8</v>
      </c>
      <c r="C2547" s="299" t="s">
        <v>36</v>
      </c>
      <c r="D2547" s="299" t="s">
        <v>92</v>
      </c>
      <c r="E2547" s="302">
        <v>52.631578947368418</v>
      </c>
      <c r="F2547" s="299" t="s">
        <v>80</v>
      </c>
    </row>
    <row r="2548" spans="1:6" x14ac:dyDescent="0.3">
      <c r="A2548" s="299" t="s">
        <v>496</v>
      </c>
      <c r="B2548" s="300">
        <v>8</v>
      </c>
      <c r="C2548" s="299" t="s">
        <v>36</v>
      </c>
      <c r="D2548" s="299" t="s">
        <v>92</v>
      </c>
      <c r="E2548" s="302">
        <v>44.999999999999986</v>
      </c>
      <c r="F2548" s="299" t="s">
        <v>79</v>
      </c>
    </row>
    <row r="2549" spans="1:6" x14ac:dyDescent="0.3">
      <c r="A2549" s="299" t="s">
        <v>496</v>
      </c>
      <c r="B2549" s="300">
        <v>8</v>
      </c>
      <c r="C2549" s="299" t="s">
        <v>36</v>
      </c>
      <c r="D2549" s="299" t="s">
        <v>92</v>
      </c>
      <c r="E2549" s="302">
        <v>126.15789473684217</v>
      </c>
      <c r="F2549" s="299" t="s">
        <v>78</v>
      </c>
    </row>
    <row r="2550" spans="1:6" x14ac:dyDescent="0.3">
      <c r="A2550" s="299" t="s">
        <v>496</v>
      </c>
      <c r="B2550" s="300">
        <v>8</v>
      </c>
      <c r="C2550" s="299" t="s">
        <v>36</v>
      </c>
      <c r="D2550" s="299" t="s">
        <v>92</v>
      </c>
      <c r="E2550" s="302">
        <v>6.0000000000000009</v>
      </c>
      <c r="F2550" s="299" t="s">
        <v>188</v>
      </c>
    </row>
    <row r="2551" spans="1:6" x14ac:dyDescent="0.3">
      <c r="A2551" s="299" t="s">
        <v>496</v>
      </c>
      <c r="B2551" s="300">
        <v>8</v>
      </c>
      <c r="C2551" s="299" t="s">
        <v>36</v>
      </c>
      <c r="D2551" s="299" t="s">
        <v>92</v>
      </c>
      <c r="E2551" s="302">
        <v>57484.894736842107</v>
      </c>
      <c r="F2551" s="299" t="s">
        <v>77</v>
      </c>
    </row>
    <row r="2552" spans="1:6" x14ac:dyDescent="0.3">
      <c r="A2552" s="299" t="s">
        <v>496</v>
      </c>
      <c r="B2552" s="300">
        <v>9</v>
      </c>
      <c r="C2552" s="299" t="s">
        <v>35</v>
      </c>
      <c r="D2552" s="299" t="s">
        <v>91</v>
      </c>
      <c r="E2552" s="302">
        <v>375.36842105263162</v>
      </c>
      <c r="F2552" s="299" t="s">
        <v>187</v>
      </c>
    </row>
    <row r="2553" spans="1:6" x14ac:dyDescent="0.3">
      <c r="A2553" s="299" t="s">
        <v>496</v>
      </c>
      <c r="B2553" s="300">
        <v>9</v>
      </c>
      <c r="C2553" s="299" t="s">
        <v>35</v>
      </c>
      <c r="D2553" s="299" t="s">
        <v>91</v>
      </c>
      <c r="E2553" s="302">
        <v>694.78947368421052</v>
      </c>
      <c r="F2553" s="299" t="s">
        <v>79</v>
      </c>
    </row>
    <row r="2554" spans="1:6" x14ac:dyDescent="0.3">
      <c r="A2554" s="299" t="s">
        <v>496</v>
      </c>
      <c r="B2554" s="300">
        <v>9</v>
      </c>
      <c r="C2554" s="299" t="s">
        <v>35</v>
      </c>
      <c r="D2554" s="299" t="s">
        <v>91</v>
      </c>
      <c r="E2554" s="302">
        <v>17.842105263157897</v>
      </c>
      <c r="F2554" s="299" t="s">
        <v>78</v>
      </c>
    </row>
    <row r="2555" spans="1:6" x14ac:dyDescent="0.3">
      <c r="A2555" s="299" t="s">
        <v>496</v>
      </c>
      <c r="B2555" s="300">
        <v>9</v>
      </c>
      <c r="C2555" s="299" t="s">
        <v>35</v>
      </c>
      <c r="D2555" s="299" t="s">
        <v>91</v>
      </c>
      <c r="E2555" s="302">
        <v>5.0000000000000009</v>
      </c>
      <c r="F2555" s="299" t="s">
        <v>188</v>
      </c>
    </row>
    <row r="2556" spans="1:6" x14ac:dyDescent="0.3">
      <c r="A2556" s="299" t="s">
        <v>496</v>
      </c>
      <c r="B2556" s="300">
        <v>9</v>
      </c>
      <c r="C2556" s="299" t="s">
        <v>35</v>
      </c>
      <c r="D2556" s="299" t="s">
        <v>91</v>
      </c>
      <c r="E2556" s="302">
        <v>2737.2105263157896</v>
      </c>
      <c r="F2556" s="299" t="s">
        <v>77</v>
      </c>
    </row>
    <row r="2557" spans="1:6" x14ac:dyDescent="0.3">
      <c r="A2557" s="299" t="s">
        <v>496</v>
      </c>
      <c r="B2557" s="300">
        <v>9</v>
      </c>
      <c r="C2557" s="299" t="s">
        <v>35</v>
      </c>
      <c r="D2557" s="299" t="s">
        <v>92</v>
      </c>
      <c r="E2557" s="302">
        <v>345.42105263157896</v>
      </c>
      <c r="F2557" s="299" t="s">
        <v>187</v>
      </c>
    </row>
    <row r="2558" spans="1:6" x14ac:dyDescent="0.3">
      <c r="A2558" s="299" t="s">
        <v>496</v>
      </c>
      <c r="B2558" s="300">
        <v>9</v>
      </c>
      <c r="C2558" s="299" t="s">
        <v>35</v>
      </c>
      <c r="D2558" s="299" t="s">
        <v>92</v>
      </c>
      <c r="E2558" s="302">
        <v>348.47368421052641</v>
      </c>
      <c r="F2558" s="299" t="s">
        <v>79</v>
      </c>
    </row>
    <row r="2559" spans="1:6" x14ac:dyDescent="0.3">
      <c r="A2559" s="299" t="s">
        <v>496</v>
      </c>
      <c r="B2559" s="300">
        <v>9</v>
      </c>
      <c r="C2559" s="299" t="s">
        <v>35</v>
      </c>
      <c r="D2559" s="299" t="s">
        <v>92</v>
      </c>
      <c r="E2559" s="302">
        <v>82.263157894736835</v>
      </c>
      <c r="F2559" s="299" t="s">
        <v>78</v>
      </c>
    </row>
    <row r="2560" spans="1:6" x14ac:dyDescent="0.3">
      <c r="A2560" s="299" t="s">
        <v>496</v>
      </c>
      <c r="B2560" s="300">
        <v>9</v>
      </c>
      <c r="C2560" s="299" t="s">
        <v>35</v>
      </c>
      <c r="D2560" s="299" t="s">
        <v>92</v>
      </c>
      <c r="E2560" s="302">
        <v>7.9999999999999964</v>
      </c>
      <c r="F2560" s="299" t="s">
        <v>188</v>
      </c>
    </row>
    <row r="2561" spans="1:6" x14ac:dyDescent="0.3">
      <c r="A2561" s="299" t="s">
        <v>496</v>
      </c>
      <c r="B2561" s="300">
        <v>9</v>
      </c>
      <c r="C2561" s="299" t="s">
        <v>35</v>
      </c>
      <c r="D2561" s="299" t="s">
        <v>92</v>
      </c>
      <c r="E2561" s="302">
        <v>2550.4210526315783</v>
      </c>
      <c r="F2561" s="299" t="s">
        <v>77</v>
      </c>
    </row>
    <row r="2562" spans="1:6" x14ac:dyDescent="0.3">
      <c r="A2562" s="299" t="s">
        <v>496</v>
      </c>
      <c r="B2562" s="300">
        <v>9</v>
      </c>
      <c r="C2562" s="299" t="s">
        <v>89</v>
      </c>
      <c r="D2562" s="299" t="s">
        <v>91</v>
      </c>
      <c r="E2562" s="302">
        <v>2.0526315789473673</v>
      </c>
      <c r="F2562" s="299" t="s">
        <v>79</v>
      </c>
    </row>
    <row r="2563" spans="1:6" x14ac:dyDescent="0.3">
      <c r="A2563" s="299" t="s">
        <v>496</v>
      </c>
      <c r="B2563" s="300">
        <v>9</v>
      </c>
      <c r="C2563" s="299" t="s">
        <v>36</v>
      </c>
      <c r="D2563" s="299" t="s">
        <v>91</v>
      </c>
      <c r="E2563" s="302">
        <v>519.47368421052636</v>
      </c>
      <c r="F2563" s="299" t="s">
        <v>187</v>
      </c>
    </row>
    <row r="2564" spans="1:6" x14ac:dyDescent="0.3">
      <c r="A2564" s="299" t="s">
        <v>496</v>
      </c>
      <c r="B2564" s="300">
        <v>9</v>
      </c>
      <c r="C2564" s="299" t="s">
        <v>36</v>
      </c>
      <c r="D2564" s="299" t="s">
        <v>91</v>
      </c>
      <c r="E2564" s="302">
        <v>29.105263157894726</v>
      </c>
      <c r="F2564" s="299" t="s">
        <v>79</v>
      </c>
    </row>
    <row r="2565" spans="1:6" x14ac:dyDescent="0.3">
      <c r="A2565" s="299" t="s">
        <v>496</v>
      </c>
      <c r="B2565" s="300">
        <v>9</v>
      </c>
      <c r="C2565" s="299" t="s">
        <v>36</v>
      </c>
      <c r="D2565" s="299" t="s">
        <v>91</v>
      </c>
      <c r="E2565" s="302">
        <v>246.63157894736841</v>
      </c>
      <c r="F2565" s="299" t="s">
        <v>78</v>
      </c>
    </row>
    <row r="2566" spans="1:6" x14ac:dyDescent="0.3">
      <c r="A2566" s="299" t="s">
        <v>496</v>
      </c>
      <c r="B2566" s="300">
        <v>9</v>
      </c>
      <c r="C2566" s="299" t="s">
        <v>36</v>
      </c>
      <c r="D2566" s="299" t="s">
        <v>91</v>
      </c>
      <c r="E2566" s="302">
        <v>0.99999999999999956</v>
      </c>
      <c r="F2566" s="299" t="s">
        <v>188</v>
      </c>
    </row>
    <row r="2567" spans="1:6" x14ac:dyDescent="0.3">
      <c r="A2567" s="299" t="s">
        <v>496</v>
      </c>
      <c r="B2567" s="300">
        <v>9</v>
      </c>
      <c r="C2567" s="299" t="s">
        <v>36</v>
      </c>
      <c r="D2567" s="299" t="s">
        <v>91</v>
      </c>
      <c r="E2567" s="302">
        <v>4057.0526315789471</v>
      </c>
      <c r="F2567" s="299" t="s">
        <v>77</v>
      </c>
    </row>
    <row r="2568" spans="1:6" x14ac:dyDescent="0.3">
      <c r="A2568" s="299" t="s">
        <v>496</v>
      </c>
      <c r="B2568" s="300">
        <v>9</v>
      </c>
      <c r="C2568" s="299" t="s">
        <v>36</v>
      </c>
      <c r="D2568" s="299" t="s">
        <v>92</v>
      </c>
      <c r="E2568" s="302">
        <v>721.94736842105249</v>
      </c>
      <c r="F2568" s="299" t="s">
        <v>187</v>
      </c>
    </row>
    <row r="2569" spans="1:6" x14ac:dyDescent="0.3">
      <c r="A2569" s="299" t="s">
        <v>496</v>
      </c>
      <c r="B2569" s="300">
        <v>9</v>
      </c>
      <c r="C2569" s="299" t="s">
        <v>36</v>
      </c>
      <c r="D2569" s="299" t="s">
        <v>92</v>
      </c>
      <c r="E2569" s="302">
        <v>3.9999999999999982</v>
      </c>
      <c r="F2569" s="299" t="s">
        <v>79</v>
      </c>
    </row>
    <row r="2570" spans="1:6" x14ac:dyDescent="0.3">
      <c r="A2570" s="299" t="s">
        <v>496</v>
      </c>
      <c r="B2570" s="300">
        <v>9</v>
      </c>
      <c r="C2570" s="299" t="s">
        <v>36</v>
      </c>
      <c r="D2570" s="299" t="s">
        <v>92</v>
      </c>
      <c r="E2570" s="302">
        <v>208.84210526315789</v>
      </c>
      <c r="F2570" s="299" t="s">
        <v>78</v>
      </c>
    </row>
    <row r="2571" spans="1:6" x14ac:dyDescent="0.3">
      <c r="A2571" s="299" t="s">
        <v>496</v>
      </c>
      <c r="B2571" s="300">
        <v>9</v>
      </c>
      <c r="C2571" s="299" t="s">
        <v>36</v>
      </c>
      <c r="D2571" s="299" t="s">
        <v>92</v>
      </c>
      <c r="E2571" s="302">
        <v>5.0000000000000009</v>
      </c>
      <c r="F2571" s="299" t="s">
        <v>188</v>
      </c>
    </row>
    <row r="2572" spans="1:6" x14ac:dyDescent="0.3">
      <c r="A2572" s="299" t="s">
        <v>496</v>
      </c>
      <c r="B2572" s="300">
        <v>9</v>
      </c>
      <c r="C2572" s="299" t="s">
        <v>36</v>
      </c>
      <c r="D2572" s="299" t="s">
        <v>92</v>
      </c>
      <c r="E2572" s="302">
        <v>3344.0526315789466</v>
      </c>
      <c r="F2572" s="299" t="s">
        <v>77</v>
      </c>
    </row>
    <row r="2573" spans="1:6" x14ac:dyDescent="0.3">
      <c r="A2573" s="299" t="s">
        <v>496</v>
      </c>
      <c r="B2573" s="300">
        <v>10</v>
      </c>
      <c r="C2573" s="299" t="s">
        <v>35</v>
      </c>
      <c r="D2573" s="299" t="s">
        <v>91</v>
      </c>
      <c r="E2573" s="302">
        <v>368.47368421052636</v>
      </c>
      <c r="F2573" s="299" t="s">
        <v>187</v>
      </c>
    </row>
    <row r="2574" spans="1:6" x14ac:dyDescent="0.3">
      <c r="A2574" s="299" t="s">
        <v>496</v>
      </c>
      <c r="B2574" s="300">
        <v>10</v>
      </c>
      <c r="C2574" s="299" t="s">
        <v>35</v>
      </c>
      <c r="D2574" s="299" t="s">
        <v>91</v>
      </c>
      <c r="E2574" s="302">
        <v>292.15789473684214</v>
      </c>
      <c r="F2574" s="299" t="s">
        <v>79</v>
      </c>
    </row>
    <row r="2575" spans="1:6" x14ac:dyDescent="0.3">
      <c r="A2575" s="299" t="s">
        <v>496</v>
      </c>
      <c r="B2575" s="300">
        <v>10</v>
      </c>
      <c r="C2575" s="299" t="s">
        <v>35</v>
      </c>
      <c r="D2575" s="299" t="s">
        <v>91</v>
      </c>
      <c r="E2575" s="302">
        <v>553.57894736842104</v>
      </c>
      <c r="F2575" s="299" t="s">
        <v>78</v>
      </c>
    </row>
    <row r="2576" spans="1:6" x14ac:dyDescent="0.3">
      <c r="A2576" s="299" t="s">
        <v>496</v>
      </c>
      <c r="B2576" s="300">
        <v>10</v>
      </c>
      <c r="C2576" s="299" t="s">
        <v>35</v>
      </c>
      <c r="D2576" s="299" t="s">
        <v>91</v>
      </c>
      <c r="E2576" s="302">
        <v>3.0000000000000004</v>
      </c>
      <c r="F2576" s="299" t="s">
        <v>188</v>
      </c>
    </row>
    <row r="2577" spans="1:6" x14ac:dyDescent="0.3">
      <c r="A2577" s="299" t="s">
        <v>496</v>
      </c>
      <c r="B2577" s="300">
        <v>10</v>
      </c>
      <c r="C2577" s="299" t="s">
        <v>35</v>
      </c>
      <c r="D2577" s="299" t="s">
        <v>91</v>
      </c>
      <c r="E2577" s="302">
        <v>1055</v>
      </c>
      <c r="F2577" s="299" t="s">
        <v>77</v>
      </c>
    </row>
    <row r="2578" spans="1:6" x14ac:dyDescent="0.3">
      <c r="A2578" s="299" t="s">
        <v>496</v>
      </c>
      <c r="B2578" s="300">
        <v>10</v>
      </c>
      <c r="C2578" s="299" t="s">
        <v>35</v>
      </c>
      <c r="D2578" s="299" t="s">
        <v>92</v>
      </c>
      <c r="E2578" s="302">
        <v>111.78947368421048</v>
      </c>
      <c r="F2578" s="299" t="s">
        <v>187</v>
      </c>
    </row>
    <row r="2579" spans="1:6" x14ac:dyDescent="0.3">
      <c r="A2579" s="299" t="s">
        <v>496</v>
      </c>
      <c r="B2579" s="300">
        <v>10</v>
      </c>
      <c r="C2579" s="299" t="s">
        <v>35</v>
      </c>
      <c r="D2579" s="299" t="s">
        <v>92</v>
      </c>
      <c r="E2579" s="302">
        <v>31.210526315789473</v>
      </c>
      <c r="F2579" s="299" t="s">
        <v>79</v>
      </c>
    </row>
    <row r="2580" spans="1:6" x14ac:dyDescent="0.3">
      <c r="A2580" s="299" t="s">
        <v>496</v>
      </c>
      <c r="B2580" s="300">
        <v>10</v>
      </c>
      <c r="C2580" s="299" t="s">
        <v>35</v>
      </c>
      <c r="D2580" s="299" t="s">
        <v>92</v>
      </c>
      <c r="E2580" s="302">
        <v>95.26315789473685</v>
      </c>
      <c r="F2580" s="299" t="s">
        <v>78</v>
      </c>
    </row>
    <row r="2581" spans="1:6" x14ac:dyDescent="0.3">
      <c r="A2581" s="299" t="s">
        <v>496</v>
      </c>
      <c r="B2581" s="300">
        <v>10</v>
      </c>
      <c r="C2581" s="299" t="s">
        <v>35</v>
      </c>
      <c r="D2581" s="299" t="s">
        <v>92</v>
      </c>
      <c r="E2581" s="302">
        <v>6.0000000000000009</v>
      </c>
      <c r="F2581" s="299" t="s">
        <v>188</v>
      </c>
    </row>
    <row r="2582" spans="1:6" x14ac:dyDescent="0.3">
      <c r="A2582" s="299" t="s">
        <v>496</v>
      </c>
      <c r="B2582" s="300">
        <v>10</v>
      </c>
      <c r="C2582" s="299" t="s">
        <v>35</v>
      </c>
      <c r="D2582" s="299" t="s">
        <v>92</v>
      </c>
      <c r="E2582" s="302">
        <v>448.15789473684202</v>
      </c>
      <c r="F2582" s="299" t="s">
        <v>77</v>
      </c>
    </row>
    <row r="2583" spans="1:6" x14ac:dyDescent="0.3">
      <c r="A2583" s="299" t="s">
        <v>496</v>
      </c>
      <c r="B2583" s="300">
        <v>10</v>
      </c>
      <c r="C2583" s="299" t="s">
        <v>36</v>
      </c>
      <c r="D2583" s="299" t="s">
        <v>91</v>
      </c>
      <c r="E2583" s="302">
        <v>415.31578947368428</v>
      </c>
      <c r="F2583" s="299" t="s">
        <v>187</v>
      </c>
    </row>
    <row r="2584" spans="1:6" x14ac:dyDescent="0.3">
      <c r="A2584" s="299" t="s">
        <v>496</v>
      </c>
      <c r="B2584" s="300">
        <v>10</v>
      </c>
      <c r="C2584" s="299" t="s">
        <v>36</v>
      </c>
      <c r="D2584" s="299" t="s">
        <v>91</v>
      </c>
      <c r="E2584" s="302">
        <v>24.105263157894747</v>
      </c>
      <c r="F2584" s="299" t="s">
        <v>79</v>
      </c>
    </row>
    <row r="2585" spans="1:6" x14ac:dyDescent="0.3">
      <c r="A2585" s="299" t="s">
        <v>496</v>
      </c>
      <c r="B2585" s="300">
        <v>10</v>
      </c>
      <c r="C2585" s="299" t="s">
        <v>36</v>
      </c>
      <c r="D2585" s="299" t="s">
        <v>91</v>
      </c>
      <c r="E2585" s="302">
        <v>910.94736842105249</v>
      </c>
      <c r="F2585" s="299" t="s">
        <v>78</v>
      </c>
    </row>
    <row r="2586" spans="1:6" x14ac:dyDescent="0.3">
      <c r="A2586" s="299" t="s">
        <v>496</v>
      </c>
      <c r="B2586" s="300">
        <v>10</v>
      </c>
      <c r="C2586" s="299" t="s">
        <v>36</v>
      </c>
      <c r="D2586" s="299" t="s">
        <v>91</v>
      </c>
      <c r="E2586" s="302">
        <v>3.9999999999999982</v>
      </c>
      <c r="F2586" s="299" t="s">
        <v>188</v>
      </c>
    </row>
    <row r="2587" spans="1:6" x14ac:dyDescent="0.3">
      <c r="A2587" s="299" t="s">
        <v>496</v>
      </c>
      <c r="B2587" s="300">
        <v>10</v>
      </c>
      <c r="C2587" s="299" t="s">
        <v>36</v>
      </c>
      <c r="D2587" s="299" t="s">
        <v>91</v>
      </c>
      <c r="E2587" s="302">
        <v>1375.8947368421052</v>
      </c>
      <c r="F2587" s="299" t="s">
        <v>77</v>
      </c>
    </row>
    <row r="2588" spans="1:6" x14ac:dyDescent="0.3">
      <c r="A2588" s="299" t="s">
        <v>496</v>
      </c>
      <c r="B2588" s="300">
        <v>10</v>
      </c>
      <c r="C2588" s="299" t="s">
        <v>36</v>
      </c>
      <c r="D2588" s="299" t="s">
        <v>92</v>
      </c>
      <c r="E2588" s="302">
        <v>204.52631578947364</v>
      </c>
      <c r="F2588" s="299" t="s">
        <v>187</v>
      </c>
    </row>
    <row r="2589" spans="1:6" x14ac:dyDescent="0.3">
      <c r="A2589" s="299" t="s">
        <v>496</v>
      </c>
      <c r="B2589" s="300">
        <v>10</v>
      </c>
      <c r="C2589" s="299" t="s">
        <v>36</v>
      </c>
      <c r="D2589" s="299" t="s">
        <v>92</v>
      </c>
      <c r="E2589" s="302">
        <v>1.4736842105263153</v>
      </c>
      <c r="F2589" s="299" t="s">
        <v>79</v>
      </c>
    </row>
    <row r="2590" spans="1:6" x14ac:dyDescent="0.3">
      <c r="A2590" s="299" t="s">
        <v>496</v>
      </c>
      <c r="B2590" s="300">
        <v>10</v>
      </c>
      <c r="C2590" s="299" t="s">
        <v>36</v>
      </c>
      <c r="D2590" s="299" t="s">
        <v>92</v>
      </c>
      <c r="E2590" s="302">
        <v>182.84210526315786</v>
      </c>
      <c r="F2590" s="299" t="s">
        <v>78</v>
      </c>
    </row>
    <row r="2591" spans="1:6" x14ac:dyDescent="0.3">
      <c r="A2591" s="299" t="s">
        <v>496</v>
      </c>
      <c r="B2591" s="300">
        <v>10</v>
      </c>
      <c r="C2591" s="299" t="s">
        <v>36</v>
      </c>
      <c r="D2591" s="299" t="s">
        <v>92</v>
      </c>
      <c r="E2591" s="302">
        <v>5.0000000000000009</v>
      </c>
      <c r="F2591" s="299" t="s">
        <v>188</v>
      </c>
    </row>
    <row r="2592" spans="1:6" x14ac:dyDescent="0.3">
      <c r="A2592" s="299" t="s">
        <v>496</v>
      </c>
      <c r="B2592" s="300">
        <v>10</v>
      </c>
      <c r="C2592" s="299" t="s">
        <v>36</v>
      </c>
      <c r="D2592" s="299" t="s">
        <v>92</v>
      </c>
      <c r="E2592" s="302">
        <v>529.68421052631584</v>
      </c>
      <c r="F2592" s="299" t="s">
        <v>77</v>
      </c>
    </row>
    <row r="2593" spans="1:6" x14ac:dyDescent="0.3">
      <c r="A2593" s="299" t="s">
        <v>496</v>
      </c>
      <c r="B2593" s="300">
        <v>11</v>
      </c>
      <c r="C2593" s="299" t="s">
        <v>35</v>
      </c>
      <c r="D2593" s="299" t="s">
        <v>91</v>
      </c>
      <c r="E2593" s="302">
        <v>1384.1578947368421</v>
      </c>
      <c r="F2593" s="299" t="s">
        <v>187</v>
      </c>
    </row>
    <row r="2594" spans="1:6" x14ac:dyDescent="0.3">
      <c r="A2594" s="299" t="s">
        <v>496</v>
      </c>
      <c r="B2594" s="300">
        <v>11</v>
      </c>
      <c r="C2594" s="299" t="s">
        <v>35</v>
      </c>
      <c r="D2594" s="299" t="s">
        <v>91</v>
      </c>
      <c r="E2594" s="302">
        <v>3.0000000000000004</v>
      </c>
      <c r="F2594" s="299" t="s">
        <v>80</v>
      </c>
    </row>
    <row r="2595" spans="1:6" x14ac:dyDescent="0.3">
      <c r="A2595" s="299" t="s">
        <v>496</v>
      </c>
      <c r="B2595" s="300">
        <v>11</v>
      </c>
      <c r="C2595" s="299" t="s">
        <v>35</v>
      </c>
      <c r="D2595" s="299" t="s">
        <v>91</v>
      </c>
      <c r="E2595" s="302">
        <v>929.57894736842093</v>
      </c>
      <c r="F2595" s="299" t="s">
        <v>79</v>
      </c>
    </row>
    <row r="2596" spans="1:6" x14ac:dyDescent="0.3">
      <c r="A2596" s="299" t="s">
        <v>496</v>
      </c>
      <c r="B2596" s="300">
        <v>11</v>
      </c>
      <c r="C2596" s="299" t="s">
        <v>35</v>
      </c>
      <c r="D2596" s="299" t="s">
        <v>91</v>
      </c>
      <c r="E2596" s="302">
        <v>63.421052631578938</v>
      </c>
      <c r="F2596" s="299" t="s">
        <v>78</v>
      </c>
    </row>
    <row r="2597" spans="1:6" x14ac:dyDescent="0.3">
      <c r="A2597" s="299" t="s">
        <v>496</v>
      </c>
      <c r="B2597" s="300">
        <v>11</v>
      </c>
      <c r="C2597" s="299" t="s">
        <v>35</v>
      </c>
      <c r="D2597" s="299" t="s">
        <v>91</v>
      </c>
      <c r="E2597" s="302">
        <v>3.9999999999999982</v>
      </c>
      <c r="F2597" s="299" t="s">
        <v>188</v>
      </c>
    </row>
    <row r="2598" spans="1:6" x14ac:dyDescent="0.3">
      <c r="A2598" s="299" t="s">
        <v>496</v>
      </c>
      <c r="B2598" s="300">
        <v>11</v>
      </c>
      <c r="C2598" s="299" t="s">
        <v>35</v>
      </c>
      <c r="D2598" s="299" t="s">
        <v>91</v>
      </c>
      <c r="E2598" s="302">
        <v>2752.3684210526321</v>
      </c>
      <c r="F2598" s="299" t="s">
        <v>77</v>
      </c>
    </row>
    <row r="2599" spans="1:6" x14ac:dyDescent="0.3">
      <c r="A2599" s="299" t="s">
        <v>496</v>
      </c>
      <c r="B2599" s="300">
        <v>11</v>
      </c>
      <c r="C2599" s="299" t="s">
        <v>35</v>
      </c>
      <c r="D2599" s="299" t="s">
        <v>92</v>
      </c>
      <c r="E2599" s="302">
        <v>704.42105263157896</v>
      </c>
      <c r="F2599" s="299" t="s">
        <v>187</v>
      </c>
    </row>
    <row r="2600" spans="1:6" x14ac:dyDescent="0.3">
      <c r="A2600" s="299" t="s">
        <v>496</v>
      </c>
      <c r="B2600" s="300">
        <v>11</v>
      </c>
      <c r="C2600" s="299" t="s">
        <v>35</v>
      </c>
      <c r="D2600" s="299" t="s">
        <v>92</v>
      </c>
      <c r="E2600" s="302">
        <v>1.9999999999999991</v>
      </c>
      <c r="F2600" s="299" t="s">
        <v>80</v>
      </c>
    </row>
    <row r="2601" spans="1:6" x14ac:dyDescent="0.3">
      <c r="A2601" s="299" t="s">
        <v>496</v>
      </c>
      <c r="B2601" s="300">
        <v>11</v>
      </c>
      <c r="C2601" s="299" t="s">
        <v>35</v>
      </c>
      <c r="D2601" s="299" t="s">
        <v>92</v>
      </c>
      <c r="E2601" s="302">
        <v>57.526315789473699</v>
      </c>
      <c r="F2601" s="299" t="s">
        <v>79</v>
      </c>
    </row>
    <row r="2602" spans="1:6" x14ac:dyDescent="0.3">
      <c r="A2602" s="299" t="s">
        <v>496</v>
      </c>
      <c r="B2602" s="300">
        <v>11</v>
      </c>
      <c r="C2602" s="299" t="s">
        <v>35</v>
      </c>
      <c r="D2602" s="299" t="s">
        <v>92</v>
      </c>
      <c r="E2602" s="302">
        <v>71.315789473684205</v>
      </c>
      <c r="F2602" s="299" t="s">
        <v>78</v>
      </c>
    </row>
    <row r="2603" spans="1:6" x14ac:dyDescent="0.3">
      <c r="A2603" s="299" t="s">
        <v>496</v>
      </c>
      <c r="B2603" s="300">
        <v>11</v>
      </c>
      <c r="C2603" s="299" t="s">
        <v>35</v>
      </c>
      <c r="D2603" s="299" t="s">
        <v>92</v>
      </c>
      <c r="E2603" s="302">
        <v>1.9999999999999991</v>
      </c>
      <c r="F2603" s="299" t="s">
        <v>188</v>
      </c>
    </row>
    <row r="2604" spans="1:6" x14ac:dyDescent="0.3">
      <c r="A2604" s="299" t="s">
        <v>496</v>
      </c>
      <c r="B2604" s="300">
        <v>11</v>
      </c>
      <c r="C2604" s="299" t="s">
        <v>35</v>
      </c>
      <c r="D2604" s="299" t="s">
        <v>92</v>
      </c>
      <c r="E2604" s="302">
        <v>1127.473684210526</v>
      </c>
      <c r="F2604" s="299" t="s">
        <v>77</v>
      </c>
    </row>
    <row r="2605" spans="1:6" x14ac:dyDescent="0.3">
      <c r="A2605" s="299" t="s">
        <v>496</v>
      </c>
      <c r="B2605" s="300">
        <v>11</v>
      </c>
      <c r="C2605" s="299" t="s">
        <v>36</v>
      </c>
      <c r="D2605" s="299" t="s">
        <v>91</v>
      </c>
      <c r="E2605" s="302">
        <v>2223.4210526315792</v>
      </c>
      <c r="F2605" s="299" t="s">
        <v>187</v>
      </c>
    </row>
    <row r="2606" spans="1:6" x14ac:dyDescent="0.3">
      <c r="A2606" s="299" t="s">
        <v>496</v>
      </c>
      <c r="B2606" s="300">
        <v>11</v>
      </c>
      <c r="C2606" s="299" t="s">
        <v>36</v>
      </c>
      <c r="D2606" s="299" t="s">
        <v>91</v>
      </c>
      <c r="E2606" s="302">
        <v>0.99999999999999956</v>
      </c>
      <c r="F2606" s="299" t="s">
        <v>81</v>
      </c>
    </row>
    <row r="2607" spans="1:6" x14ac:dyDescent="0.3">
      <c r="A2607" s="299" t="s">
        <v>496</v>
      </c>
      <c r="B2607" s="300">
        <v>11</v>
      </c>
      <c r="C2607" s="299" t="s">
        <v>36</v>
      </c>
      <c r="D2607" s="299" t="s">
        <v>91</v>
      </c>
      <c r="E2607" s="302">
        <v>56.15789473684211</v>
      </c>
      <c r="F2607" s="299" t="s">
        <v>80</v>
      </c>
    </row>
    <row r="2608" spans="1:6" x14ac:dyDescent="0.3">
      <c r="A2608" s="299" t="s">
        <v>496</v>
      </c>
      <c r="B2608" s="300">
        <v>11</v>
      </c>
      <c r="C2608" s="299" t="s">
        <v>36</v>
      </c>
      <c r="D2608" s="299" t="s">
        <v>91</v>
      </c>
      <c r="E2608" s="302">
        <v>90.105263157894754</v>
      </c>
      <c r="F2608" s="299" t="s">
        <v>79</v>
      </c>
    </row>
    <row r="2609" spans="1:6" x14ac:dyDescent="0.3">
      <c r="A2609" s="299" t="s">
        <v>496</v>
      </c>
      <c r="B2609" s="300">
        <v>11</v>
      </c>
      <c r="C2609" s="299" t="s">
        <v>36</v>
      </c>
      <c r="D2609" s="299" t="s">
        <v>91</v>
      </c>
      <c r="E2609" s="302">
        <v>295.52631578947376</v>
      </c>
      <c r="F2609" s="299" t="s">
        <v>78</v>
      </c>
    </row>
    <row r="2610" spans="1:6" x14ac:dyDescent="0.3">
      <c r="A2610" s="299" t="s">
        <v>496</v>
      </c>
      <c r="B2610" s="300">
        <v>11</v>
      </c>
      <c r="C2610" s="299" t="s">
        <v>36</v>
      </c>
      <c r="D2610" s="299" t="s">
        <v>91</v>
      </c>
      <c r="E2610" s="302">
        <v>0.99999999999999956</v>
      </c>
      <c r="F2610" s="299" t="s">
        <v>188</v>
      </c>
    </row>
    <row r="2611" spans="1:6" x14ac:dyDescent="0.3">
      <c r="A2611" s="299" t="s">
        <v>496</v>
      </c>
      <c r="B2611" s="300">
        <v>11</v>
      </c>
      <c r="C2611" s="299" t="s">
        <v>36</v>
      </c>
      <c r="D2611" s="299" t="s">
        <v>91</v>
      </c>
      <c r="E2611" s="302">
        <v>4302.5789473684208</v>
      </c>
      <c r="F2611" s="299" t="s">
        <v>77</v>
      </c>
    </row>
    <row r="2612" spans="1:6" x14ac:dyDescent="0.3">
      <c r="A2612" s="299" t="s">
        <v>496</v>
      </c>
      <c r="B2612" s="300">
        <v>11</v>
      </c>
      <c r="C2612" s="299" t="s">
        <v>36</v>
      </c>
      <c r="D2612" s="299" t="s">
        <v>92</v>
      </c>
      <c r="E2612" s="302">
        <v>964.68421052631584</v>
      </c>
      <c r="F2612" s="299" t="s">
        <v>187</v>
      </c>
    </row>
    <row r="2613" spans="1:6" x14ac:dyDescent="0.3">
      <c r="A2613" s="299" t="s">
        <v>496</v>
      </c>
      <c r="B2613" s="300">
        <v>11</v>
      </c>
      <c r="C2613" s="299" t="s">
        <v>36</v>
      </c>
      <c r="D2613" s="299" t="s">
        <v>92</v>
      </c>
      <c r="E2613" s="302">
        <v>1.9999999999999991</v>
      </c>
      <c r="F2613" s="299" t="s">
        <v>81</v>
      </c>
    </row>
    <row r="2614" spans="1:6" x14ac:dyDescent="0.3">
      <c r="A2614" s="299" t="s">
        <v>496</v>
      </c>
      <c r="B2614" s="300">
        <v>11</v>
      </c>
      <c r="C2614" s="299" t="s">
        <v>36</v>
      </c>
      <c r="D2614" s="299" t="s">
        <v>92</v>
      </c>
      <c r="E2614" s="302">
        <v>13.473684210526313</v>
      </c>
      <c r="F2614" s="299" t="s">
        <v>80</v>
      </c>
    </row>
    <row r="2615" spans="1:6" x14ac:dyDescent="0.3">
      <c r="A2615" s="299" t="s">
        <v>496</v>
      </c>
      <c r="B2615" s="300">
        <v>11</v>
      </c>
      <c r="C2615" s="299" t="s">
        <v>36</v>
      </c>
      <c r="D2615" s="299" t="s">
        <v>92</v>
      </c>
      <c r="E2615" s="302">
        <v>14.999999999999996</v>
      </c>
      <c r="F2615" s="299" t="s">
        <v>79</v>
      </c>
    </row>
    <row r="2616" spans="1:6" x14ac:dyDescent="0.3">
      <c r="A2616" s="299" t="s">
        <v>496</v>
      </c>
      <c r="B2616" s="300">
        <v>11</v>
      </c>
      <c r="C2616" s="299" t="s">
        <v>36</v>
      </c>
      <c r="D2616" s="299" t="s">
        <v>92</v>
      </c>
      <c r="E2616" s="302">
        <v>63.21052631578948</v>
      </c>
      <c r="F2616" s="299" t="s">
        <v>78</v>
      </c>
    </row>
    <row r="2617" spans="1:6" x14ac:dyDescent="0.3">
      <c r="A2617" s="299" t="s">
        <v>496</v>
      </c>
      <c r="B2617" s="300">
        <v>11</v>
      </c>
      <c r="C2617" s="299" t="s">
        <v>36</v>
      </c>
      <c r="D2617" s="299" t="s">
        <v>92</v>
      </c>
      <c r="E2617" s="302">
        <v>1.9999999999999991</v>
      </c>
      <c r="F2617" s="299" t="s">
        <v>188</v>
      </c>
    </row>
    <row r="2618" spans="1:6" x14ac:dyDescent="0.3">
      <c r="A2618" s="299" t="s">
        <v>496</v>
      </c>
      <c r="B2618" s="300">
        <v>11</v>
      </c>
      <c r="C2618" s="299" t="s">
        <v>36</v>
      </c>
      <c r="D2618" s="299" t="s">
        <v>92</v>
      </c>
      <c r="E2618" s="302">
        <v>1317.6842105263156</v>
      </c>
      <c r="F2618" s="299" t="s">
        <v>77</v>
      </c>
    </row>
    <row r="2619" spans="1:6" x14ac:dyDescent="0.3">
      <c r="A2619" s="299" t="s">
        <v>496</v>
      </c>
      <c r="B2619" s="300">
        <v>12</v>
      </c>
      <c r="C2619" s="299" t="s">
        <v>35</v>
      </c>
      <c r="D2619" s="299" t="s">
        <v>91</v>
      </c>
      <c r="E2619" s="302">
        <v>968.05263157894728</v>
      </c>
      <c r="F2619" s="299" t="s">
        <v>187</v>
      </c>
    </row>
    <row r="2620" spans="1:6" x14ac:dyDescent="0.3">
      <c r="A2620" s="299" t="s">
        <v>496</v>
      </c>
      <c r="B2620" s="300">
        <v>12</v>
      </c>
      <c r="C2620" s="299" t="s">
        <v>35</v>
      </c>
      <c r="D2620" s="299" t="s">
        <v>91</v>
      </c>
      <c r="E2620" s="302">
        <v>0.99999999999999956</v>
      </c>
      <c r="F2620" s="299" t="s">
        <v>81</v>
      </c>
    </row>
    <row r="2621" spans="1:6" x14ac:dyDescent="0.3">
      <c r="A2621" s="299" t="s">
        <v>496</v>
      </c>
      <c r="B2621" s="300">
        <v>12</v>
      </c>
      <c r="C2621" s="299" t="s">
        <v>35</v>
      </c>
      <c r="D2621" s="299" t="s">
        <v>91</v>
      </c>
      <c r="E2621" s="302">
        <v>811.0526315789474</v>
      </c>
      <c r="F2621" s="299" t="s">
        <v>79</v>
      </c>
    </row>
    <row r="2622" spans="1:6" x14ac:dyDescent="0.3">
      <c r="A2622" s="299" t="s">
        <v>496</v>
      </c>
      <c r="B2622" s="300">
        <v>12</v>
      </c>
      <c r="C2622" s="299" t="s">
        <v>35</v>
      </c>
      <c r="D2622" s="299" t="s">
        <v>91</v>
      </c>
      <c r="E2622" s="302">
        <v>247.68421052631581</v>
      </c>
      <c r="F2622" s="299" t="s">
        <v>78</v>
      </c>
    </row>
    <row r="2623" spans="1:6" x14ac:dyDescent="0.3">
      <c r="A2623" s="299" t="s">
        <v>496</v>
      </c>
      <c r="B2623" s="300">
        <v>12</v>
      </c>
      <c r="C2623" s="299" t="s">
        <v>35</v>
      </c>
      <c r="D2623" s="299" t="s">
        <v>91</v>
      </c>
      <c r="E2623" s="302">
        <v>3.9999999999999982</v>
      </c>
      <c r="F2623" s="299" t="s">
        <v>188</v>
      </c>
    </row>
    <row r="2624" spans="1:6" x14ac:dyDescent="0.3">
      <c r="A2624" s="299" t="s">
        <v>496</v>
      </c>
      <c r="B2624" s="300">
        <v>12</v>
      </c>
      <c r="C2624" s="299" t="s">
        <v>35</v>
      </c>
      <c r="D2624" s="299" t="s">
        <v>91</v>
      </c>
      <c r="E2624" s="302">
        <v>5018.6315789473683</v>
      </c>
      <c r="F2624" s="299" t="s">
        <v>77</v>
      </c>
    </row>
    <row r="2625" spans="1:6" x14ac:dyDescent="0.3">
      <c r="A2625" s="299" t="s">
        <v>496</v>
      </c>
      <c r="B2625" s="300">
        <v>12</v>
      </c>
      <c r="C2625" s="299" t="s">
        <v>35</v>
      </c>
      <c r="D2625" s="299" t="s">
        <v>92</v>
      </c>
      <c r="E2625" s="302">
        <v>1395.3157894736842</v>
      </c>
      <c r="F2625" s="299" t="s">
        <v>187</v>
      </c>
    </row>
    <row r="2626" spans="1:6" x14ac:dyDescent="0.3">
      <c r="A2626" s="299" t="s">
        <v>496</v>
      </c>
      <c r="B2626" s="300">
        <v>12</v>
      </c>
      <c r="C2626" s="299" t="s">
        <v>35</v>
      </c>
      <c r="D2626" s="299" t="s">
        <v>92</v>
      </c>
      <c r="E2626" s="302">
        <v>3.0000000000000004</v>
      </c>
      <c r="F2626" s="299" t="s">
        <v>80</v>
      </c>
    </row>
    <row r="2627" spans="1:6" x14ac:dyDescent="0.3">
      <c r="A2627" s="299" t="s">
        <v>496</v>
      </c>
      <c r="B2627" s="300">
        <v>12</v>
      </c>
      <c r="C2627" s="299" t="s">
        <v>35</v>
      </c>
      <c r="D2627" s="299" t="s">
        <v>92</v>
      </c>
      <c r="E2627" s="302">
        <v>1317.578947368421</v>
      </c>
      <c r="F2627" s="299" t="s">
        <v>79</v>
      </c>
    </row>
    <row r="2628" spans="1:6" x14ac:dyDescent="0.3">
      <c r="A2628" s="299" t="s">
        <v>496</v>
      </c>
      <c r="B2628" s="300">
        <v>12</v>
      </c>
      <c r="C2628" s="299" t="s">
        <v>35</v>
      </c>
      <c r="D2628" s="299" t="s">
        <v>92</v>
      </c>
      <c r="E2628" s="302">
        <v>237.84210526315786</v>
      </c>
      <c r="F2628" s="299" t="s">
        <v>78</v>
      </c>
    </row>
    <row r="2629" spans="1:6" x14ac:dyDescent="0.3">
      <c r="A2629" s="299" t="s">
        <v>496</v>
      </c>
      <c r="B2629" s="300">
        <v>12</v>
      </c>
      <c r="C2629" s="299" t="s">
        <v>35</v>
      </c>
      <c r="D2629" s="299" t="s">
        <v>92</v>
      </c>
      <c r="E2629" s="302">
        <v>14.999999999999996</v>
      </c>
      <c r="F2629" s="299" t="s">
        <v>188</v>
      </c>
    </row>
    <row r="2630" spans="1:6" x14ac:dyDescent="0.3">
      <c r="A2630" s="299" t="s">
        <v>496</v>
      </c>
      <c r="B2630" s="300">
        <v>12</v>
      </c>
      <c r="C2630" s="299" t="s">
        <v>35</v>
      </c>
      <c r="D2630" s="299" t="s">
        <v>92</v>
      </c>
      <c r="E2630" s="302">
        <v>7305.3684210526326</v>
      </c>
      <c r="F2630" s="299" t="s">
        <v>77</v>
      </c>
    </row>
    <row r="2631" spans="1:6" x14ac:dyDescent="0.3">
      <c r="A2631" s="299" t="s">
        <v>496</v>
      </c>
      <c r="B2631" s="300">
        <v>12</v>
      </c>
      <c r="C2631" s="299" t="s">
        <v>36</v>
      </c>
      <c r="D2631" s="299" t="s">
        <v>91</v>
      </c>
      <c r="E2631" s="302">
        <v>1680.6315789473683</v>
      </c>
      <c r="F2631" s="299" t="s">
        <v>187</v>
      </c>
    </row>
    <row r="2632" spans="1:6" x14ac:dyDescent="0.3">
      <c r="A2632" s="299" t="s">
        <v>496</v>
      </c>
      <c r="B2632" s="300">
        <v>12</v>
      </c>
      <c r="C2632" s="299" t="s">
        <v>36</v>
      </c>
      <c r="D2632" s="299" t="s">
        <v>91</v>
      </c>
      <c r="E2632" s="302">
        <v>1.9999999999999991</v>
      </c>
      <c r="F2632" s="299" t="s">
        <v>81</v>
      </c>
    </row>
    <row r="2633" spans="1:6" x14ac:dyDescent="0.3">
      <c r="A2633" s="299" t="s">
        <v>496</v>
      </c>
      <c r="B2633" s="300">
        <v>12</v>
      </c>
      <c r="C2633" s="299" t="s">
        <v>36</v>
      </c>
      <c r="D2633" s="299" t="s">
        <v>91</v>
      </c>
      <c r="E2633" s="302">
        <v>120.89473684210523</v>
      </c>
      <c r="F2633" s="299" t="s">
        <v>80</v>
      </c>
    </row>
    <row r="2634" spans="1:6" x14ac:dyDescent="0.3">
      <c r="A2634" s="299" t="s">
        <v>496</v>
      </c>
      <c r="B2634" s="300">
        <v>12</v>
      </c>
      <c r="C2634" s="299" t="s">
        <v>36</v>
      </c>
      <c r="D2634" s="299" t="s">
        <v>91</v>
      </c>
      <c r="E2634" s="302">
        <v>46.684210526315788</v>
      </c>
      <c r="F2634" s="299" t="s">
        <v>79</v>
      </c>
    </row>
    <row r="2635" spans="1:6" x14ac:dyDescent="0.3">
      <c r="A2635" s="299" t="s">
        <v>496</v>
      </c>
      <c r="B2635" s="300">
        <v>12</v>
      </c>
      <c r="C2635" s="299" t="s">
        <v>36</v>
      </c>
      <c r="D2635" s="299" t="s">
        <v>91</v>
      </c>
      <c r="E2635" s="302">
        <v>3376.1052631578946</v>
      </c>
      <c r="F2635" s="299" t="s">
        <v>78</v>
      </c>
    </row>
    <row r="2636" spans="1:6" x14ac:dyDescent="0.3">
      <c r="A2636" s="299" t="s">
        <v>496</v>
      </c>
      <c r="B2636" s="300">
        <v>12</v>
      </c>
      <c r="C2636" s="299" t="s">
        <v>36</v>
      </c>
      <c r="D2636" s="299" t="s">
        <v>91</v>
      </c>
      <c r="E2636" s="302">
        <v>9</v>
      </c>
      <c r="F2636" s="299" t="s">
        <v>188</v>
      </c>
    </row>
    <row r="2637" spans="1:6" x14ac:dyDescent="0.3">
      <c r="A2637" s="299" t="s">
        <v>496</v>
      </c>
      <c r="B2637" s="300">
        <v>12</v>
      </c>
      <c r="C2637" s="299" t="s">
        <v>36</v>
      </c>
      <c r="D2637" s="299" t="s">
        <v>91</v>
      </c>
      <c r="E2637" s="302">
        <v>7799.4210526315783</v>
      </c>
      <c r="F2637" s="299" t="s">
        <v>77</v>
      </c>
    </row>
    <row r="2638" spans="1:6" x14ac:dyDescent="0.3">
      <c r="A2638" s="299" t="s">
        <v>496</v>
      </c>
      <c r="B2638" s="300">
        <v>12</v>
      </c>
      <c r="C2638" s="299" t="s">
        <v>36</v>
      </c>
      <c r="D2638" s="299" t="s">
        <v>92</v>
      </c>
      <c r="E2638" s="302">
        <v>2261.0000000000005</v>
      </c>
      <c r="F2638" s="299" t="s">
        <v>187</v>
      </c>
    </row>
    <row r="2639" spans="1:6" x14ac:dyDescent="0.3">
      <c r="A2639" s="299" t="s">
        <v>496</v>
      </c>
      <c r="B2639" s="300">
        <v>12</v>
      </c>
      <c r="C2639" s="299" t="s">
        <v>36</v>
      </c>
      <c r="D2639" s="299" t="s">
        <v>92</v>
      </c>
      <c r="E2639" s="302">
        <v>0.99999999999999956</v>
      </c>
      <c r="F2639" s="299" t="s">
        <v>81</v>
      </c>
    </row>
    <row r="2640" spans="1:6" x14ac:dyDescent="0.3">
      <c r="A2640" s="299" t="s">
        <v>496</v>
      </c>
      <c r="B2640" s="300">
        <v>12</v>
      </c>
      <c r="C2640" s="299" t="s">
        <v>36</v>
      </c>
      <c r="D2640" s="299" t="s">
        <v>92</v>
      </c>
      <c r="E2640" s="302">
        <v>9</v>
      </c>
      <c r="F2640" s="299" t="s">
        <v>80</v>
      </c>
    </row>
    <row r="2641" spans="1:6" x14ac:dyDescent="0.3">
      <c r="A2641" s="299" t="s">
        <v>496</v>
      </c>
      <c r="B2641" s="300">
        <v>12</v>
      </c>
      <c r="C2641" s="299" t="s">
        <v>36</v>
      </c>
      <c r="D2641" s="299" t="s">
        <v>92</v>
      </c>
      <c r="E2641" s="302">
        <v>16.684210526315788</v>
      </c>
      <c r="F2641" s="299" t="s">
        <v>79</v>
      </c>
    </row>
    <row r="2642" spans="1:6" x14ac:dyDescent="0.3">
      <c r="A2642" s="299" t="s">
        <v>496</v>
      </c>
      <c r="B2642" s="300">
        <v>12</v>
      </c>
      <c r="C2642" s="299" t="s">
        <v>36</v>
      </c>
      <c r="D2642" s="299" t="s">
        <v>92</v>
      </c>
      <c r="E2642" s="302">
        <v>551.21052631578948</v>
      </c>
      <c r="F2642" s="299" t="s">
        <v>78</v>
      </c>
    </row>
    <row r="2643" spans="1:6" x14ac:dyDescent="0.3">
      <c r="A2643" s="299" t="s">
        <v>496</v>
      </c>
      <c r="B2643" s="300">
        <v>12</v>
      </c>
      <c r="C2643" s="299" t="s">
        <v>36</v>
      </c>
      <c r="D2643" s="299" t="s">
        <v>92</v>
      </c>
      <c r="E2643" s="302">
        <v>17.000000000000004</v>
      </c>
      <c r="F2643" s="299" t="s">
        <v>188</v>
      </c>
    </row>
    <row r="2644" spans="1:6" x14ac:dyDescent="0.3">
      <c r="A2644" s="299" t="s">
        <v>496</v>
      </c>
      <c r="B2644" s="300">
        <v>12</v>
      </c>
      <c r="C2644" s="299" t="s">
        <v>36</v>
      </c>
      <c r="D2644" s="299" t="s">
        <v>92</v>
      </c>
      <c r="E2644" s="302">
        <v>8373.6315789473665</v>
      </c>
      <c r="F2644" s="299" t="s">
        <v>77</v>
      </c>
    </row>
    <row r="2645" spans="1:6" x14ac:dyDescent="0.3">
      <c r="A2645" s="299" t="s">
        <v>496</v>
      </c>
      <c r="B2645" s="300">
        <v>13</v>
      </c>
      <c r="C2645" s="299" t="s">
        <v>35</v>
      </c>
      <c r="D2645" s="299" t="s">
        <v>91</v>
      </c>
      <c r="E2645" s="302">
        <v>490.84210526315792</v>
      </c>
      <c r="F2645" s="299" t="s">
        <v>187</v>
      </c>
    </row>
    <row r="2646" spans="1:6" x14ac:dyDescent="0.3">
      <c r="A2646" s="299" t="s">
        <v>496</v>
      </c>
      <c r="B2646" s="300">
        <v>13</v>
      </c>
      <c r="C2646" s="299" t="s">
        <v>35</v>
      </c>
      <c r="D2646" s="299" t="s">
        <v>91</v>
      </c>
      <c r="E2646" s="302">
        <v>385.10526315789474</v>
      </c>
      <c r="F2646" s="299" t="s">
        <v>79</v>
      </c>
    </row>
    <row r="2647" spans="1:6" x14ac:dyDescent="0.3">
      <c r="A2647" s="299" t="s">
        <v>496</v>
      </c>
      <c r="B2647" s="300">
        <v>13</v>
      </c>
      <c r="C2647" s="299" t="s">
        <v>35</v>
      </c>
      <c r="D2647" s="299" t="s">
        <v>91</v>
      </c>
      <c r="E2647" s="302">
        <v>200.57894736842104</v>
      </c>
      <c r="F2647" s="299" t="s">
        <v>78</v>
      </c>
    </row>
    <row r="2648" spans="1:6" x14ac:dyDescent="0.3">
      <c r="A2648" s="299" t="s">
        <v>496</v>
      </c>
      <c r="B2648" s="300">
        <v>13</v>
      </c>
      <c r="C2648" s="299" t="s">
        <v>35</v>
      </c>
      <c r="D2648" s="299" t="s">
        <v>91</v>
      </c>
      <c r="E2648" s="302">
        <v>1235.3684210526317</v>
      </c>
      <c r="F2648" s="299" t="s">
        <v>77</v>
      </c>
    </row>
    <row r="2649" spans="1:6" x14ac:dyDescent="0.3">
      <c r="A2649" s="299" t="s">
        <v>496</v>
      </c>
      <c r="B2649" s="300">
        <v>13</v>
      </c>
      <c r="C2649" s="299" t="s">
        <v>35</v>
      </c>
      <c r="D2649" s="299" t="s">
        <v>92</v>
      </c>
      <c r="E2649" s="302">
        <v>285.78947368421058</v>
      </c>
      <c r="F2649" s="299" t="s">
        <v>187</v>
      </c>
    </row>
    <row r="2650" spans="1:6" x14ac:dyDescent="0.3">
      <c r="A2650" s="299" t="s">
        <v>496</v>
      </c>
      <c r="B2650" s="300">
        <v>13</v>
      </c>
      <c r="C2650" s="299" t="s">
        <v>35</v>
      </c>
      <c r="D2650" s="299" t="s">
        <v>92</v>
      </c>
      <c r="E2650" s="302">
        <v>196.31578947368425</v>
      </c>
      <c r="F2650" s="299" t="s">
        <v>79</v>
      </c>
    </row>
    <row r="2651" spans="1:6" x14ac:dyDescent="0.3">
      <c r="A2651" s="299" t="s">
        <v>496</v>
      </c>
      <c r="B2651" s="300">
        <v>13</v>
      </c>
      <c r="C2651" s="299" t="s">
        <v>35</v>
      </c>
      <c r="D2651" s="299" t="s">
        <v>92</v>
      </c>
      <c r="E2651" s="302">
        <v>391.99999999999994</v>
      </c>
      <c r="F2651" s="299" t="s">
        <v>78</v>
      </c>
    </row>
    <row r="2652" spans="1:6" x14ac:dyDescent="0.3">
      <c r="A2652" s="299" t="s">
        <v>496</v>
      </c>
      <c r="B2652" s="300">
        <v>13</v>
      </c>
      <c r="C2652" s="299" t="s">
        <v>35</v>
      </c>
      <c r="D2652" s="299" t="s">
        <v>92</v>
      </c>
      <c r="E2652" s="302">
        <v>10.000000000000002</v>
      </c>
      <c r="F2652" s="299" t="s">
        <v>188</v>
      </c>
    </row>
    <row r="2653" spans="1:6" x14ac:dyDescent="0.3">
      <c r="A2653" s="299" t="s">
        <v>496</v>
      </c>
      <c r="B2653" s="300">
        <v>13</v>
      </c>
      <c r="C2653" s="299" t="s">
        <v>35</v>
      </c>
      <c r="D2653" s="299" t="s">
        <v>92</v>
      </c>
      <c r="E2653" s="302">
        <v>1293.421052631579</v>
      </c>
      <c r="F2653" s="299" t="s">
        <v>77</v>
      </c>
    </row>
    <row r="2654" spans="1:6" x14ac:dyDescent="0.3">
      <c r="A2654" s="299" t="s">
        <v>496</v>
      </c>
      <c r="B2654" s="300">
        <v>13</v>
      </c>
      <c r="C2654" s="299" t="s">
        <v>89</v>
      </c>
      <c r="D2654" s="299" t="s">
        <v>91</v>
      </c>
      <c r="E2654" s="302">
        <v>1.9999999999999991</v>
      </c>
      <c r="F2654" s="299" t="s">
        <v>79</v>
      </c>
    </row>
    <row r="2655" spans="1:6" x14ac:dyDescent="0.3">
      <c r="A2655" s="299" t="s">
        <v>496</v>
      </c>
      <c r="B2655" s="300">
        <v>13</v>
      </c>
      <c r="C2655" s="299" t="s">
        <v>36</v>
      </c>
      <c r="D2655" s="299" t="s">
        <v>91</v>
      </c>
      <c r="E2655" s="302">
        <v>637.52631578947364</v>
      </c>
      <c r="F2655" s="299" t="s">
        <v>187</v>
      </c>
    </row>
    <row r="2656" spans="1:6" x14ac:dyDescent="0.3">
      <c r="A2656" s="299" t="s">
        <v>496</v>
      </c>
      <c r="B2656" s="300">
        <v>13</v>
      </c>
      <c r="C2656" s="299" t="s">
        <v>36</v>
      </c>
      <c r="D2656" s="299" t="s">
        <v>91</v>
      </c>
      <c r="E2656" s="302">
        <v>23.000000000000004</v>
      </c>
      <c r="F2656" s="299" t="s">
        <v>79</v>
      </c>
    </row>
    <row r="2657" spans="1:6" x14ac:dyDescent="0.3">
      <c r="A2657" s="299" t="s">
        <v>496</v>
      </c>
      <c r="B2657" s="300">
        <v>13</v>
      </c>
      <c r="C2657" s="299" t="s">
        <v>36</v>
      </c>
      <c r="D2657" s="299" t="s">
        <v>91</v>
      </c>
      <c r="E2657" s="302">
        <v>1250.6842105263156</v>
      </c>
      <c r="F2657" s="299" t="s">
        <v>78</v>
      </c>
    </row>
    <row r="2658" spans="1:6" x14ac:dyDescent="0.3">
      <c r="A2658" s="299" t="s">
        <v>496</v>
      </c>
      <c r="B2658" s="300">
        <v>13</v>
      </c>
      <c r="C2658" s="299" t="s">
        <v>36</v>
      </c>
      <c r="D2658" s="299" t="s">
        <v>91</v>
      </c>
      <c r="E2658" s="302">
        <v>3.0000000000000004</v>
      </c>
      <c r="F2658" s="299" t="s">
        <v>188</v>
      </c>
    </row>
    <row r="2659" spans="1:6" x14ac:dyDescent="0.3">
      <c r="A2659" s="299" t="s">
        <v>496</v>
      </c>
      <c r="B2659" s="300">
        <v>13</v>
      </c>
      <c r="C2659" s="299" t="s">
        <v>36</v>
      </c>
      <c r="D2659" s="299" t="s">
        <v>91</v>
      </c>
      <c r="E2659" s="302">
        <v>2449.6842105263158</v>
      </c>
      <c r="F2659" s="299" t="s">
        <v>77</v>
      </c>
    </row>
    <row r="2660" spans="1:6" x14ac:dyDescent="0.3">
      <c r="A2660" s="299" t="s">
        <v>496</v>
      </c>
      <c r="B2660" s="300">
        <v>13</v>
      </c>
      <c r="C2660" s="299" t="s">
        <v>36</v>
      </c>
      <c r="D2660" s="299" t="s">
        <v>92</v>
      </c>
      <c r="E2660" s="302">
        <v>355.36842105263162</v>
      </c>
      <c r="F2660" s="299" t="s">
        <v>187</v>
      </c>
    </row>
    <row r="2661" spans="1:6" x14ac:dyDescent="0.3">
      <c r="A2661" s="299" t="s">
        <v>496</v>
      </c>
      <c r="B2661" s="300">
        <v>13</v>
      </c>
      <c r="C2661" s="299" t="s">
        <v>36</v>
      </c>
      <c r="D2661" s="299" t="s">
        <v>92</v>
      </c>
      <c r="E2661" s="302">
        <v>3.9999999999999982</v>
      </c>
      <c r="F2661" s="299" t="s">
        <v>79</v>
      </c>
    </row>
    <row r="2662" spans="1:6" x14ac:dyDescent="0.3">
      <c r="A2662" s="299" t="s">
        <v>496</v>
      </c>
      <c r="B2662" s="300">
        <v>13</v>
      </c>
      <c r="C2662" s="299" t="s">
        <v>36</v>
      </c>
      <c r="D2662" s="299" t="s">
        <v>92</v>
      </c>
      <c r="E2662" s="302">
        <v>1134.2631578947369</v>
      </c>
      <c r="F2662" s="299" t="s">
        <v>78</v>
      </c>
    </row>
    <row r="2663" spans="1:6" x14ac:dyDescent="0.3">
      <c r="A2663" s="299" t="s">
        <v>496</v>
      </c>
      <c r="B2663" s="300">
        <v>13</v>
      </c>
      <c r="C2663" s="299" t="s">
        <v>36</v>
      </c>
      <c r="D2663" s="299" t="s">
        <v>92</v>
      </c>
      <c r="E2663" s="302">
        <v>3.9999999999999982</v>
      </c>
      <c r="F2663" s="299" t="s">
        <v>188</v>
      </c>
    </row>
    <row r="2664" spans="1:6" x14ac:dyDescent="0.3">
      <c r="A2664" s="299" t="s">
        <v>496</v>
      </c>
      <c r="B2664" s="300">
        <v>13</v>
      </c>
      <c r="C2664" s="299" t="s">
        <v>36</v>
      </c>
      <c r="D2664" s="299" t="s">
        <v>92</v>
      </c>
      <c r="E2664" s="302">
        <v>1960.2631578947369</v>
      </c>
      <c r="F2664" s="299" t="s">
        <v>77</v>
      </c>
    </row>
    <row r="2665" spans="1:6" x14ac:dyDescent="0.3">
      <c r="A2665" s="299" t="s">
        <v>496</v>
      </c>
      <c r="B2665" s="300">
        <v>14</v>
      </c>
      <c r="C2665" s="299" t="s">
        <v>35</v>
      </c>
      <c r="D2665" s="299" t="s">
        <v>91</v>
      </c>
      <c r="E2665" s="302">
        <v>554.26315789473676</v>
      </c>
      <c r="F2665" s="299" t="s">
        <v>187</v>
      </c>
    </row>
    <row r="2666" spans="1:6" x14ac:dyDescent="0.3">
      <c r="A2666" s="299" t="s">
        <v>496</v>
      </c>
      <c r="B2666" s="300">
        <v>14</v>
      </c>
      <c r="C2666" s="299" t="s">
        <v>35</v>
      </c>
      <c r="D2666" s="299" t="s">
        <v>91</v>
      </c>
      <c r="E2666" s="302">
        <v>920.57894736842115</v>
      </c>
      <c r="F2666" s="299" t="s">
        <v>79</v>
      </c>
    </row>
    <row r="2667" spans="1:6" x14ac:dyDescent="0.3">
      <c r="A2667" s="299" t="s">
        <v>496</v>
      </c>
      <c r="B2667" s="300">
        <v>14</v>
      </c>
      <c r="C2667" s="299" t="s">
        <v>35</v>
      </c>
      <c r="D2667" s="299" t="s">
        <v>91</v>
      </c>
      <c r="E2667" s="302">
        <v>199.5789473684211</v>
      </c>
      <c r="F2667" s="299" t="s">
        <v>78</v>
      </c>
    </row>
    <row r="2668" spans="1:6" x14ac:dyDescent="0.3">
      <c r="A2668" s="299" t="s">
        <v>496</v>
      </c>
      <c r="B2668" s="300">
        <v>14</v>
      </c>
      <c r="C2668" s="299" t="s">
        <v>35</v>
      </c>
      <c r="D2668" s="299" t="s">
        <v>91</v>
      </c>
      <c r="E2668" s="302">
        <v>0.99999999999999956</v>
      </c>
      <c r="F2668" s="299" t="s">
        <v>188</v>
      </c>
    </row>
    <row r="2669" spans="1:6" x14ac:dyDescent="0.3">
      <c r="A2669" s="299" t="s">
        <v>496</v>
      </c>
      <c r="B2669" s="300">
        <v>14</v>
      </c>
      <c r="C2669" s="299" t="s">
        <v>35</v>
      </c>
      <c r="D2669" s="299" t="s">
        <v>91</v>
      </c>
      <c r="E2669" s="302">
        <v>1751.8947368421054</v>
      </c>
      <c r="F2669" s="299" t="s">
        <v>77</v>
      </c>
    </row>
    <row r="2670" spans="1:6" x14ac:dyDescent="0.3">
      <c r="A2670" s="299" t="s">
        <v>496</v>
      </c>
      <c r="B2670" s="300">
        <v>14</v>
      </c>
      <c r="C2670" s="299" t="s">
        <v>35</v>
      </c>
      <c r="D2670" s="299" t="s">
        <v>92</v>
      </c>
      <c r="E2670" s="302">
        <v>169.10526315789471</v>
      </c>
      <c r="F2670" s="299" t="s">
        <v>187</v>
      </c>
    </row>
    <row r="2671" spans="1:6" x14ac:dyDescent="0.3">
      <c r="A2671" s="299" t="s">
        <v>496</v>
      </c>
      <c r="B2671" s="300">
        <v>14</v>
      </c>
      <c r="C2671" s="299" t="s">
        <v>35</v>
      </c>
      <c r="D2671" s="299" t="s">
        <v>92</v>
      </c>
      <c r="E2671" s="302">
        <v>64.421052631578931</v>
      </c>
      <c r="F2671" s="299" t="s">
        <v>79</v>
      </c>
    </row>
    <row r="2672" spans="1:6" x14ac:dyDescent="0.3">
      <c r="A2672" s="299" t="s">
        <v>496</v>
      </c>
      <c r="B2672" s="300">
        <v>14</v>
      </c>
      <c r="C2672" s="299" t="s">
        <v>35</v>
      </c>
      <c r="D2672" s="299" t="s">
        <v>92</v>
      </c>
      <c r="E2672" s="302">
        <v>489.0526315789474</v>
      </c>
      <c r="F2672" s="299" t="s">
        <v>78</v>
      </c>
    </row>
    <row r="2673" spans="1:6" x14ac:dyDescent="0.3">
      <c r="A2673" s="299" t="s">
        <v>496</v>
      </c>
      <c r="B2673" s="300">
        <v>14</v>
      </c>
      <c r="C2673" s="299" t="s">
        <v>35</v>
      </c>
      <c r="D2673" s="299" t="s">
        <v>92</v>
      </c>
      <c r="E2673" s="302">
        <v>5.0000000000000009</v>
      </c>
      <c r="F2673" s="299" t="s">
        <v>188</v>
      </c>
    </row>
    <row r="2674" spans="1:6" x14ac:dyDescent="0.3">
      <c r="A2674" s="299" t="s">
        <v>496</v>
      </c>
      <c r="B2674" s="300">
        <v>14</v>
      </c>
      <c r="C2674" s="299" t="s">
        <v>35</v>
      </c>
      <c r="D2674" s="299" t="s">
        <v>92</v>
      </c>
      <c r="E2674" s="302">
        <v>763.31578947368405</v>
      </c>
      <c r="F2674" s="299" t="s">
        <v>77</v>
      </c>
    </row>
    <row r="2675" spans="1:6" x14ac:dyDescent="0.3">
      <c r="A2675" s="299" t="s">
        <v>496</v>
      </c>
      <c r="B2675" s="300">
        <v>14</v>
      </c>
      <c r="C2675" s="299" t="s">
        <v>36</v>
      </c>
      <c r="D2675" s="299" t="s">
        <v>91</v>
      </c>
      <c r="E2675" s="302">
        <v>664.94736842105272</v>
      </c>
      <c r="F2675" s="299" t="s">
        <v>187</v>
      </c>
    </row>
    <row r="2676" spans="1:6" x14ac:dyDescent="0.3">
      <c r="A2676" s="299" t="s">
        <v>496</v>
      </c>
      <c r="B2676" s="300">
        <v>14</v>
      </c>
      <c r="C2676" s="299" t="s">
        <v>36</v>
      </c>
      <c r="D2676" s="299" t="s">
        <v>91</v>
      </c>
      <c r="E2676" s="302">
        <v>54.526315789473685</v>
      </c>
      <c r="F2676" s="299" t="s">
        <v>79</v>
      </c>
    </row>
    <row r="2677" spans="1:6" x14ac:dyDescent="0.3">
      <c r="A2677" s="299" t="s">
        <v>496</v>
      </c>
      <c r="B2677" s="300">
        <v>14</v>
      </c>
      <c r="C2677" s="299" t="s">
        <v>36</v>
      </c>
      <c r="D2677" s="299" t="s">
        <v>91</v>
      </c>
      <c r="E2677" s="302">
        <v>1061.4736842105262</v>
      </c>
      <c r="F2677" s="299" t="s">
        <v>78</v>
      </c>
    </row>
    <row r="2678" spans="1:6" x14ac:dyDescent="0.3">
      <c r="A2678" s="299" t="s">
        <v>496</v>
      </c>
      <c r="B2678" s="300">
        <v>14</v>
      </c>
      <c r="C2678" s="299" t="s">
        <v>36</v>
      </c>
      <c r="D2678" s="299" t="s">
        <v>91</v>
      </c>
      <c r="E2678" s="302">
        <v>3.0000000000000004</v>
      </c>
      <c r="F2678" s="299" t="s">
        <v>188</v>
      </c>
    </row>
    <row r="2679" spans="1:6" x14ac:dyDescent="0.3">
      <c r="A2679" s="299" t="s">
        <v>496</v>
      </c>
      <c r="B2679" s="300">
        <v>14</v>
      </c>
      <c r="C2679" s="299" t="s">
        <v>36</v>
      </c>
      <c r="D2679" s="299" t="s">
        <v>91</v>
      </c>
      <c r="E2679" s="302">
        <v>2276.3684210526312</v>
      </c>
      <c r="F2679" s="299" t="s">
        <v>77</v>
      </c>
    </row>
    <row r="2680" spans="1:6" x14ac:dyDescent="0.3">
      <c r="A2680" s="299" t="s">
        <v>496</v>
      </c>
      <c r="B2680" s="300">
        <v>14</v>
      </c>
      <c r="C2680" s="299" t="s">
        <v>36</v>
      </c>
      <c r="D2680" s="299" t="s">
        <v>92</v>
      </c>
      <c r="E2680" s="302">
        <v>219.5263157894737</v>
      </c>
      <c r="F2680" s="299" t="s">
        <v>187</v>
      </c>
    </row>
    <row r="2681" spans="1:6" x14ac:dyDescent="0.3">
      <c r="A2681" s="299" t="s">
        <v>496</v>
      </c>
      <c r="B2681" s="300">
        <v>14</v>
      </c>
      <c r="C2681" s="299" t="s">
        <v>36</v>
      </c>
      <c r="D2681" s="299" t="s">
        <v>92</v>
      </c>
      <c r="E2681" s="302">
        <v>1.9999999999999991</v>
      </c>
      <c r="F2681" s="299" t="s">
        <v>79</v>
      </c>
    </row>
    <row r="2682" spans="1:6" x14ac:dyDescent="0.3">
      <c r="A2682" s="299" t="s">
        <v>496</v>
      </c>
      <c r="B2682" s="300">
        <v>14</v>
      </c>
      <c r="C2682" s="299" t="s">
        <v>36</v>
      </c>
      <c r="D2682" s="299" t="s">
        <v>92</v>
      </c>
      <c r="E2682" s="302">
        <v>754.26315789473676</v>
      </c>
      <c r="F2682" s="299" t="s">
        <v>78</v>
      </c>
    </row>
    <row r="2683" spans="1:6" x14ac:dyDescent="0.3">
      <c r="A2683" s="299" t="s">
        <v>496</v>
      </c>
      <c r="B2683" s="300">
        <v>14</v>
      </c>
      <c r="C2683" s="299" t="s">
        <v>36</v>
      </c>
      <c r="D2683" s="299" t="s">
        <v>92</v>
      </c>
      <c r="E2683" s="302">
        <v>1.9999999999999991</v>
      </c>
      <c r="F2683" s="299" t="s">
        <v>188</v>
      </c>
    </row>
    <row r="2684" spans="1:6" x14ac:dyDescent="0.3">
      <c r="A2684" s="299" t="s">
        <v>496</v>
      </c>
      <c r="B2684" s="300">
        <v>14</v>
      </c>
      <c r="C2684" s="299" t="s">
        <v>36</v>
      </c>
      <c r="D2684" s="299" t="s">
        <v>92</v>
      </c>
      <c r="E2684" s="302">
        <v>739.15789473684208</v>
      </c>
      <c r="F2684" s="299" t="s">
        <v>77</v>
      </c>
    </row>
    <row r="2685" spans="1:6" x14ac:dyDescent="0.3">
      <c r="A2685" s="299" t="s">
        <v>496</v>
      </c>
      <c r="B2685" s="300">
        <v>15</v>
      </c>
      <c r="C2685" s="299" t="s">
        <v>35</v>
      </c>
      <c r="D2685" s="299" t="s">
        <v>91</v>
      </c>
      <c r="E2685" s="302">
        <v>1234.4736842105262</v>
      </c>
      <c r="F2685" s="299" t="s">
        <v>187</v>
      </c>
    </row>
    <row r="2686" spans="1:6" x14ac:dyDescent="0.3">
      <c r="A2686" s="299" t="s">
        <v>496</v>
      </c>
      <c r="B2686" s="300">
        <v>15</v>
      </c>
      <c r="C2686" s="299" t="s">
        <v>35</v>
      </c>
      <c r="D2686" s="299" t="s">
        <v>91</v>
      </c>
      <c r="E2686" s="302">
        <v>1.9999999999999991</v>
      </c>
      <c r="F2686" s="299" t="s">
        <v>81</v>
      </c>
    </row>
    <row r="2687" spans="1:6" x14ac:dyDescent="0.3">
      <c r="A2687" s="299" t="s">
        <v>496</v>
      </c>
      <c r="B2687" s="300">
        <v>15</v>
      </c>
      <c r="C2687" s="299" t="s">
        <v>35</v>
      </c>
      <c r="D2687" s="299" t="s">
        <v>91</v>
      </c>
      <c r="E2687" s="302">
        <v>9.8421052631578938</v>
      </c>
      <c r="F2687" s="299" t="s">
        <v>80</v>
      </c>
    </row>
    <row r="2688" spans="1:6" x14ac:dyDescent="0.3">
      <c r="A2688" s="299" t="s">
        <v>496</v>
      </c>
      <c r="B2688" s="300">
        <v>15</v>
      </c>
      <c r="C2688" s="299" t="s">
        <v>35</v>
      </c>
      <c r="D2688" s="299" t="s">
        <v>91</v>
      </c>
      <c r="E2688" s="302">
        <v>1763.6842105263156</v>
      </c>
      <c r="F2688" s="299" t="s">
        <v>79</v>
      </c>
    </row>
    <row r="2689" spans="1:6" x14ac:dyDescent="0.3">
      <c r="A2689" s="299" t="s">
        <v>496</v>
      </c>
      <c r="B2689" s="300">
        <v>15</v>
      </c>
      <c r="C2689" s="299" t="s">
        <v>35</v>
      </c>
      <c r="D2689" s="299" t="s">
        <v>91</v>
      </c>
      <c r="E2689" s="302">
        <v>49.05263157894737</v>
      </c>
      <c r="F2689" s="299" t="s">
        <v>78</v>
      </c>
    </row>
    <row r="2690" spans="1:6" x14ac:dyDescent="0.3">
      <c r="A2690" s="299" t="s">
        <v>496</v>
      </c>
      <c r="B2690" s="300">
        <v>15</v>
      </c>
      <c r="C2690" s="299" t="s">
        <v>35</v>
      </c>
      <c r="D2690" s="299" t="s">
        <v>91</v>
      </c>
      <c r="E2690" s="302">
        <v>3.9999999999999982</v>
      </c>
      <c r="F2690" s="299" t="s">
        <v>188</v>
      </c>
    </row>
    <row r="2691" spans="1:6" x14ac:dyDescent="0.3">
      <c r="A2691" s="299" t="s">
        <v>496</v>
      </c>
      <c r="B2691" s="300">
        <v>15</v>
      </c>
      <c r="C2691" s="299" t="s">
        <v>35</v>
      </c>
      <c r="D2691" s="299" t="s">
        <v>91</v>
      </c>
      <c r="E2691" s="302">
        <v>5906.2105263157891</v>
      </c>
      <c r="F2691" s="299" t="s">
        <v>77</v>
      </c>
    </row>
    <row r="2692" spans="1:6" x14ac:dyDescent="0.3">
      <c r="A2692" s="299" t="s">
        <v>496</v>
      </c>
      <c r="B2692" s="300">
        <v>15</v>
      </c>
      <c r="C2692" s="299" t="s">
        <v>35</v>
      </c>
      <c r="D2692" s="299" t="s">
        <v>92</v>
      </c>
      <c r="E2692" s="302">
        <v>447.21052631578954</v>
      </c>
      <c r="F2692" s="299" t="s">
        <v>187</v>
      </c>
    </row>
    <row r="2693" spans="1:6" x14ac:dyDescent="0.3">
      <c r="A2693" s="299" t="s">
        <v>496</v>
      </c>
      <c r="B2693" s="300">
        <v>15</v>
      </c>
      <c r="C2693" s="299" t="s">
        <v>35</v>
      </c>
      <c r="D2693" s="299" t="s">
        <v>92</v>
      </c>
      <c r="E2693" s="302">
        <v>0.99999999999999956</v>
      </c>
      <c r="F2693" s="299" t="s">
        <v>81</v>
      </c>
    </row>
    <row r="2694" spans="1:6" x14ac:dyDescent="0.3">
      <c r="A2694" s="299" t="s">
        <v>496</v>
      </c>
      <c r="B2694" s="300">
        <v>15</v>
      </c>
      <c r="C2694" s="299" t="s">
        <v>35</v>
      </c>
      <c r="D2694" s="299" t="s">
        <v>92</v>
      </c>
      <c r="E2694" s="302">
        <v>0.89473684210526283</v>
      </c>
      <c r="F2694" s="299" t="s">
        <v>80</v>
      </c>
    </row>
    <row r="2695" spans="1:6" x14ac:dyDescent="0.3">
      <c r="A2695" s="299" t="s">
        <v>496</v>
      </c>
      <c r="B2695" s="300">
        <v>15</v>
      </c>
      <c r="C2695" s="299" t="s">
        <v>35</v>
      </c>
      <c r="D2695" s="299" t="s">
        <v>92</v>
      </c>
      <c r="E2695" s="302">
        <v>146</v>
      </c>
      <c r="F2695" s="299" t="s">
        <v>79</v>
      </c>
    </row>
    <row r="2696" spans="1:6" x14ac:dyDescent="0.3">
      <c r="A2696" s="299" t="s">
        <v>496</v>
      </c>
      <c r="B2696" s="300">
        <v>15</v>
      </c>
      <c r="C2696" s="299" t="s">
        <v>35</v>
      </c>
      <c r="D2696" s="299" t="s">
        <v>92</v>
      </c>
      <c r="E2696" s="302">
        <v>11.000000000000005</v>
      </c>
      <c r="F2696" s="299" t="s">
        <v>78</v>
      </c>
    </row>
    <row r="2697" spans="1:6" x14ac:dyDescent="0.3">
      <c r="A2697" s="299" t="s">
        <v>496</v>
      </c>
      <c r="B2697" s="300">
        <v>15</v>
      </c>
      <c r="C2697" s="299" t="s">
        <v>35</v>
      </c>
      <c r="D2697" s="299" t="s">
        <v>92</v>
      </c>
      <c r="E2697" s="302">
        <v>5.0000000000000009</v>
      </c>
      <c r="F2697" s="299" t="s">
        <v>188</v>
      </c>
    </row>
    <row r="2698" spans="1:6" x14ac:dyDescent="0.3">
      <c r="A2698" s="299" t="s">
        <v>496</v>
      </c>
      <c r="B2698" s="300">
        <v>15</v>
      </c>
      <c r="C2698" s="299" t="s">
        <v>35</v>
      </c>
      <c r="D2698" s="299" t="s">
        <v>92</v>
      </c>
      <c r="E2698" s="302">
        <v>1868.8421052631577</v>
      </c>
      <c r="F2698" s="299" t="s">
        <v>77</v>
      </c>
    </row>
    <row r="2699" spans="1:6" x14ac:dyDescent="0.3">
      <c r="A2699" s="299" t="s">
        <v>496</v>
      </c>
      <c r="B2699" s="300">
        <v>15</v>
      </c>
      <c r="C2699" s="299" t="s">
        <v>89</v>
      </c>
      <c r="D2699" s="299" t="s">
        <v>91</v>
      </c>
      <c r="E2699" s="302">
        <v>0.78947368421052611</v>
      </c>
      <c r="F2699" s="299" t="s">
        <v>79</v>
      </c>
    </row>
    <row r="2700" spans="1:6" x14ac:dyDescent="0.3">
      <c r="A2700" s="299" t="s">
        <v>496</v>
      </c>
      <c r="B2700" s="300">
        <v>15</v>
      </c>
      <c r="C2700" s="299" t="s">
        <v>36</v>
      </c>
      <c r="D2700" s="299" t="s">
        <v>91</v>
      </c>
      <c r="E2700" s="302">
        <v>1532.421052631579</v>
      </c>
      <c r="F2700" s="299" t="s">
        <v>187</v>
      </c>
    </row>
    <row r="2701" spans="1:6" x14ac:dyDescent="0.3">
      <c r="A2701" s="299" t="s">
        <v>496</v>
      </c>
      <c r="B2701" s="300">
        <v>15</v>
      </c>
      <c r="C2701" s="299" t="s">
        <v>36</v>
      </c>
      <c r="D2701" s="299" t="s">
        <v>91</v>
      </c>
      <c r="E2701" s="302">
        <v>0.99999999999999956</v>
      </c>
      <c r="F2701" s="299" t="s">
        <v>81</v>
      </c>
    </row>
    <row r="2702" spans="1:6" x14ac:dyDescent="0.3">
      <c r="A2702" s="299" t="s">
        <v>496</v>
      </c>
      <c r="B2702" s="300">
        <v>15</v>
      </c>
      <c r="C2702" s="299" t="s">
        <v>36</v>
      </c>
      <c r="D2702" s="299" t="s">
        <v>91</v>
      </c>
      <c r="E2702" s="302">
        <v>448.10526315789468</v>
      </c>
      <c r="F2702" s="299" t="s">
        <v>80</v>
      </c>
    </row>
    <row r="2703" spans="1:6" x14ac:dyDescent="0.3">
      <c r="A2703" s="299" t="s">
        <v>496</v>
      </c>
      <c r="B2703" s="300">
        <v>15</v>
      </c>
      <c r="C2703" s="299" t="s">
        <v>36</v>
      </c>
      <c r="D2703" s="299" t="s">
        <v>91</v>
      </c>
      <c r="E2703" s="302">
        <v>102.26315789473682</v>
      </c>
      <c r="F2703" s="299" t="s">
        <v>79</v>
      </c>
    </row>
    <row r="2704" spans="1:6" x14ac:dyDescent="0.3">
      <c r="A2704" s="299" t="s">
        <v>496</v>
      </c>
      <c r="B2704" s="300">
        <v>15</v>
      </c>
      <c r="C2704" s="299" t="s">
        <v>36</v>
      </c>
      <c r="D2704" s="299" t="s">
        <v>91</v>
      </c>
      <c r="E2704" s="302">
        <v>451.78947368421046</v>
      </c>
      <c r="F2704" s="299" t="s">
        <v>78</v>
      </c>
    </row>
    <row r="2705" spans="1:6" x14ac:dyDescent="0.3">
      <c r="A2705" s="299" t="s">
        <v>496</v>
      </c>
      <c r="B2705" s="300">
        <v>15</v>
      </c>
      <c r="C2705" s="299" t="s">
        <v>36</v>
      </c>
      <c r="D2705" s="299" t="s">
        <v>91</v>
      </c>
      <c r="E2705" s="302">
        <v>1.9999999999999991</v>
      </c>
      <c r="F2705" s="299" t="s">
        <v>188</v>
      </c>
    </row>
    <row r="2706" spans="1:6" x14ac:dyDescent="0.3">
      <c r="A2706" s="299" t="s">
        <v>496</v>
      </c>
      <c r="B2706" s="300">
        <v>15</v>
      </c>
      <c r="C2706" s="299" t="s">
        <v>36</v>
      </c>
      <c r="D2706" s="299" t="s">
        <v>91</v>
      </c>
      <c r="E2706" s="302">
        <v>7305.6315789473692</v>
      </c>
      <c r="F2706" s="299" t="s">
        <v>77</v>
      </c>
    </row>
    <row r="2707" spans="1:6" x14ac:dyDescent="0.3">
      <c r="A2707" s="299" t="s">
        <v>496</v>
      </c>
      <c r="B2707" s="300">
        <v>15</v>
      </c>
      <c r="C2707" s="299" t="s">
        <v>36</v>
      </c>
      <c r="D2707" s="299" t="s">
        <v>92</v>
      </c>
      <c r="E2707" s="302">
        <v>689.47368421052624</v>
      </c>
      <c r="F2707" s="299" t="s">
        <v>187</v>
      </c>
    </row>
    <row r="2708" spans="1:6" x14ac:dyDescent="0.3">
      <c r="A2708" s="299" t="s">
        <v>496</v>
      </c>
      <c r="B2708" s="300">
        <v>15</v>
      </c>
      <c r="C2708" s="299" t="s">
        <v>36</v>
      </c>
      <c r="D2708" s="299" t="s">
        <v>92</v>
      </c>
      <c r="E2708" s="302">
        <v>1.9999999999999991</v>
      </c>
      <c r="F2708" s="299" t="s">
        <v>81</v>
      </c>
    </row>
    <row r="2709" spans="1:6" x14ac:dyDescent="0.3">
      <c r="A2709" s="299" t="s">
        <v>496</v>
      </c>
      <c r="B2709" s="300">
        <v>15</v>
      </c>
      <c r="C2709" s="299" t="s">
        <v>36</v>
      </c>
      <c r="D2709" s="299" t="s">
        <v>92</v>
      </c>
      <c r="E2709" s="302">
        <v>47.631578947368418</v>
      </c>
      <c r="F2709" s="299" t="s">
        <v>80</v>
      </c>
    </row>
    <row r="2710" spans="1:6" x14ac:dyDescent="0.3">
      <c r="A2710" s="299" t="s">
        <v>496</v>
      </c>
      <c r="B2710" s="300">
        <v>15</v>
      </c>
      <c r="C2710" s="299" t="s">
        <v>36</v>
      </c>
      <c r="D2710" s="299" t="s">
        <v>92</v>
      </c>
      <c r="E2710" s="302">
        <v>4.4210526315789451</v>
      </c>
      <c r="F2710" s="299" t="s">
        <v>79</v>
      </c>
    </row>
    <row r="2711" spans="1:6" x14ac:dyDescent="0.3">
      <c r="A2711" s="299" t="s">
        <v>496</v>
      </c>
      <c r="B2711" s="300">
        <v>15</v>
      </c>
      <c r="C2711" s="299" t="s">
        <v>36</v>
      </c>
      <c r="D2711" s="299" t="s">
        <v>92</v>
      </c>
      <c r="E2711" s="302">
        <v>53.526315789473678</v>
      </c>
      <c r="F2711" s="299" t="s">
        <v>78</v>
      </c>
    </row>
    <row r="2712" spans="1:6" x14ac:dyDescent="0.3">
      <c r="A2712" s="299" t="s">
        <v>496</v>
      </c>
      <c r="B2712" s="300">
        <v>15</v>
      </c>
      <c r="C2712" s="299" t="s">
        <v>36</v>
      </c>
      <c r="D2712" s="299" t="s">
        <v>92</v>
      </c>
      <c r="E2712" s="302">
        <v>3.9999999999999982</v>
      </c>
      <c r="F2712" s="299" t="s">
        <v>188</v>
      </c>
    </row>
    <row r="2713" spans="1:6" x14ac:dyDescent="0.3">
      <c r="A2713" s="299" t="s">
        <v>496</v>
      </c>
      <c r="B2713" s="300">
        <v>15</v>
      </c>
      <c r="C2713" s="299" t="s">
        <v>36</v>
      </c>
      <c r="D2713" s="299" t="s">
        <v>92</v>
      </c>
      <c r="E2713" s="302">
        <v>2621.6842105263154</v>
      </c>
      <c r="F2713" s="299" t="s">
        <v>77</v>
      </c>
    </row>
    <row r="2714" spans="1:6" x14ac:dyDescent="0.3">
      <c r="A2714" s="299" t="s">
        <v>496</v>
      </c>
      <c r="B2714" s="300">
        <v>16</v>
      </c>
      <c r="C2714" s="299" t="s">
        <v>35</v>
      </c>
      <c r="D2714" s="299" t="s">
        <v>91</v>
      </c>
      <c r="E2714" s="302">
        <v>261.10526315789463</v>
      </c>
      <c r="F2714" s="299" t="s">
        <v>187</v>
      </c>
    </row>
    <row r="2715" spans="1:6" x14ac:dyDescent="0.3">
      <c r="A2715" s="299" t="s">
        <v>496</v>
      </c>
      <c r="B2715" s="300">
        <v>16</v>
      </c>
      <c r="C2715" s="299" t="s">
        <v>35</v>
      </c>
      <c r="D2715" s="299" t="s">
        <v>91</v>
      </c>
      <c r="E2715" s="302">
        <v>396.52631578947364</v>
      </c>
      <c r="F2715" s="299" t="s">
        <v>79</v>
      </c>
    </row>
    <row r="2716" spans="1:6" x14ac:dyDescent="0.3">
      <c r="A2716" s="299" t="s">
        <v>496</v>
      </c>
      <c r="B2716" s="300">
        <v>16</v>
      </c>
      <c r="C2716" s="299" t="s">
        <v>35</v>
      </c>
      <c r="D2716" s="299" t="s">
        <v>91</v>
      </c>
      <c r="E2716" s="302">
        <v>423.15789473684202</v>
      </c>
      <c r="F2716" s="299" t="s">
        <v>78</v>
      </c>
    </row>
    <row r="2717" spans="1:6" x14ac:dyDescent="0.3">
      <c r="A2717" s="299" t="s">
        <v>496</v>
      </c>
      <c r="B2717" s="300">
        <v>16</v>
      </c>
      <c r="C2717" s="299" t="s">
        <v>35</v>
      </c>
      <c r="D2717" s="299" t="s">
        <v>91</v>
      </c>
      <c r="E2717" s="302">
        <v>13.894736842105258</v>
      </c>
      <c r="F2717" s="299" t="s">
        <v>188</v>
      </c>
    </row>
    <row r="2718" spans="1:6" x14ac:dyDescent="0.3">
      <c r="A2718" s="299" t="s">
        <v>496</v>
      </c>
      <c r="B2718" s="300">
        <v>16</v>
      </c>
      <c r="C2718" s="299" t="s">
        <v>35</v>
      </c>
      <c r="D2718" s="299" t="s">
        <v>91</v>
      </c>
      <c r="E2718" s="302">
        <v>1707.5263157894738</v>
      </c>
      <c r="F2718" s="299" t="s">
        <v>77</v>
      </c>
    </row>
    <row r="2719" spans="1:6" x14ac:dyDescent="0.3">
      <c r="A2719" s="299" t="s">
        <v>496</v>
      </c>
      <c r="B2719" s="300">
        <v>16</v>
      </c>
      <c r="C2719" s="299" t="s">
        <v>35</v>
      </c>
      <c r="D2719" s="299" t="s">
        <v>92</v>
      </c>
      <c r="E2719" s="302">
        <v>191.73684210526318</v>
      </c>
      <c r="F2719" s="299" t="s">
        <v>187</v>
      </c>
    </row>
    <row r="2720" spans="1:6" x14ac:dyDescent="0.3">
      <c r="A2720" s="299" t="s">
        <v>496</v>
      </c>
      <c r="B2720" s="300">
        <v>16</v>
      </c>
      <c r="C2720" s="299" t="s">
        <v>35</v>
      </c>
      <c r="D2720" s="299" t="s">
        <v>92</v>
      </c>
      <c r="E2720" s="302">
        <v>147.73684210526309</v>
      </c>
      <c r="F2720" s="299" t="s">
        <v>79</v>
      </c>
    </row>
    <row r="2721" spans="1:6" x14ac:dyDescent="0.3">
      <c r="A2721" s="299" t="s">
        <v>496</v>
      </c>
      <c r="B2721" s="300">
        <v>16</v>
      </c>
      <c r="C2721" s="299" t="s">
        <v>35</v>
      </c>
      <c r="D2721" s="299" t="s">
        <v>92</v>
      </c>
      <c r="E2721" s="302">
        <v>409.05263157894746</v>
      </c>
      <c r="F2721" s="299" t="s">
        <v>78</v>
      </c>
    </row>
    <row r="2722" spans="1:6" x14ac:dyDescent="0.3">
      <c r="A2722" s="299" t="s">
        <v>496</v>
      </c>
      <c r="B2722" s="300">
        <v>16</v>
      </c>
      <c r="C2722" s="299" t="s">
        <v>35</v>
      </c>
      <c r="D2722" s="299" t="s">
        <v>92</v>
      </c>
      <c r="E2722" s="302">
        <v>14.999999999999996</v>
      </c>
      <c r="F2722" s="299" t="s">
        <v>188</v>
      </c>
    </row>
    <row r="2723" spans="1:6" x14ac:dyDescent="0.3">
      <c r="A2723" s="299" t="s">
        <v>496</v>
      </c>
      <c r="B2723" s="300">
        <v>16</v>
      </c>
      <c r="C2723" s="299" t="s">
        <v>35</v>
      </c>
      <c r="D2723" s="299" t="s">
        <v>92</v>
      </c>
      <c r="E2723" s="302">
        <v>1578.4736842105267</v>
      </c>
      <c r="F2723" s="299" t="s">
        <v>77</v>
      </c>
    </row>
    <row r="2724" spans="1:6" x14ac:dyDescent="0.3">
      <c r="A2724" s="299" t="s">
        <v>496</v>
      </c>
      <c r="B2724" s="300">
        <v>16</v>
      </c>
      <c r="C2724" s="299" t="s">
        <v>36</v>
      </c>
      <c r="D2724" s="299" t="s">
        <v>91</v>
      </c>
      <c r="E2724" s="302">
        <v>350.47368421052619</v>
      </c>
      <c r="F2724" s="299" t="s">
        <v>187</v>
      </c>
    </row>
    <row r="2725" spans="1:6" x14ac:dyDescent="0.3">
      <c r="A2725" s="299" t="s">
        <v>496</v>
      </c>
      <c r="B2725" s="300">
        <v>16</v>
      </c>
      <c r="C2725" s="299" t="s">
        <v>36</v>
      </c>
      <c r="D2725" s="299" t="s">
        <v>91</v>
      </c>
      <c r="E2725" s="302">
        <v>15.105263157894733</v>
      </c>
      <c r="F2725" s="299" t="s">
        <v>79</v>
      </c>
    </row>
    <row r="2726" spans="1:6" x14ac:dyDescent="0.3">
      <c r="A2726" s="299" t="s">
        <v>496</v>
      </c>
      <c r="B2726" s="300">
        <v>16</v>
      </c>
      <c r="C2726" s="299" t="s">
        <v>36</v>
      </c>
      <c r="D2726" s="299" t="s">
        <v>91</v>
      </c>
      <c r="E2726" s="302">
        <v>911.8421052631578</v>
      </c>
      <c r="F2726" s="299" t="s">
        <v>78</v>
      </c>
    </row>
    <row r="2727" spans="1:6" x14ac:dyDescent="0.3">
      <c r="A2727" s="299" t="s">
        <v>496</v>
      </c>
      <c r="B2727" s="300">
        <v>16</v>
      </c>
      <c r="C2727" s="299" t="s">
        <v>36</v>
      </c>
      <c r="D2727" s="299" t="s">
        <v>91</v>
      </c>
      <c r="E2727" s="302">
        <v>7.9999999999999964</v>
      </c>
      <c r="F2727" s="299" t="s">
        <v>188</v>
      </c>
    </row>
    <row r="2728" spans="1:6" x14ac:dyDescent="0.3">
      <c r="A2728" s="299" t="s">
        <v>496</v>
      </c>
      <c r="B2728" s="300">
        <v>16</v>
      </c>
      <c r="C2728" s="299" t="s">
        <v>36</v>
      </c>
      <c r="D2728" s="299" t="s">
        <v>91</v>
      </c>
      <c r="E2728" s="302">
        <v>2991.0526315789475</v>
      </c>
      <c r="F2728" s="299" t="s">
        <v>77</v>
      </c>
    </row>
    <row r="2729" spans="1:6" x14ac:dyDescent="0.3">
      <c r="A2729" s="299" t="s">
        <v>496</v>
      </c>
      <c r="B2729" s="300">
        <v>16</v>
      </c>
      <c r="C2729" s="299" t="s">
        <v>36</v>
      </c>
      <c r="D2729" s="299" t="s">
        <v>92</v>
      </c>
      <c r="E2729" s="302">
        <v>327.5789473684211</v>
      </c>
      <c r="F2729" s="299" t="s">
        <v>187</v>
      </c>
    </row>
    <row r="2730" spans="1:6" x14ac:dyDescent="0.3">
      <c r="A2730" s="299" t="s">
        <v>496</v>
      </c>
      <c r="B2730" s="300">
        <v>16</v>
      </c>
      <c r="C2730" s="299" t="s">
        <v>36</v>
      </c>
      <c r="D2730" s="299" t="s">
        <v>92</v>
      </c>
      <c r="E2730" s="302">
        <v>1.3684210526315788</v>
      </c>
      <c r="F2730" s="299" t="s">
        <v>79</v>
      </c>
    </row>
    <row r="2731" spans="1:6" x14ac:dyDescent="0.3">
      <c r="A2731" s="299" t="s">
        <v>496</v>
      </c>
      <c r="B2731" s="300">
        <v>16</v>
      </c>
      <c r="C2731" s="299" t="s">
        <v>36</v>
      </c>
      <c r="D2731" s="299" t="s">
        <v>92</v>
      </c>
      <c r="E2731" s="302">
        <v>744.8421052631578</v>
      </c>
      <c r="F2731" s="299" t="s">
        <v>78</v>
      </c>
    </row>
    <row r="2732" spans="1:6" x14ac:dyDescent="0.3">
      <c r="A2732" s="299" t="s">
        <v>496</v>
      </c>
      <c r="B2732" s="300">
        <v>16</v>
      </c>
      <c r="C2732" s="299" t="s">
        <v>36</v>
      </c>
      <c r="D2732" s="299" t="s">
        <v>92</v>
      </c>
      <c r="E2732" s="302">
        <v>9</v>
      </c>
      <c r="F2732" s="299" t="s">
        <v>188</v>
      </c>
    </row>
    <row r="2733" spans="1:6" x14ac:dyDescent="0.3">
      <c r="A2733" s="299" t="s">
        <v>496</v>
      </c>
      <c r="B2733" s="300">
        <v>16</v>
      </c>
      <c r="C2733" s="299" t="s">
        <v>36</v>
      </c>
      <c r="D2733" s="299" t="s">
        <v>92</v>
      </c>
      <c r="E2733" s="302">
        <v>2200.7894736842104</v>
      </c>
      <c r="F2733" s="299" t="s">
        <v>77</v>
      </c>
    </row>
    <row r="2734" spans="1:6" x14ac:dyDescent="0.3">
      <c r="A2734" s="299" t="s">
        <v>496</v>
      </c>
      <c r="B2734" s="300">
        <v>17</v>
      </c>
      <c r="C2734" s="299" t="s">
        <v>35</v>
      </c>
      <c r="D2734" s="299" t="s">
        <v>91</v>
      </c>
      <c r="E2734" s="302">
        <v>1975.5789473684208</v>
      </c>
      <c r="F2734" s="299" t="s">
        <v>187</v>
      </c>
    </row>
    <row r="2735" spans="1:6" x14ac:dyDescent="0.3">
      <c r="A2735" s="299" t="s">
        <v>496</v>
      </c>
      <c r="B2735" s="300">
        <v>17</v>
      </c>
      <c r="C2735" s="299" t="s">
        <v>35</v>
      </c>
      <c r="D2735" s="299" t="s">
        <v>91</v>
      </c>
      <c r="E2735" s="302">
        <v>1.9999999999999991</v>
      </c>
      <c r="F2735" s="299" t="s">
        <v>81</v>
      </c>
    </row>
    <row r="2736" spans="1:6" x14ac:dyDescent="0.3">
      <c r="A2736" s="299" t="s">
        <v>496</v>
      </c>
      <c r="B2736" s="300">
        <v>17</v>
      </c>
      <c r="C2736" s="299" t="s">
        <v>35</v>
      </c>
      <c r="D2736" s="299" t="s">
        <v>91</v>
      </c>
      <c r="E2736" s="302">
        <v>6.2631578947368434</v>
      </c>
      <c r="F2736" s="299" t="s">
        <v>80</v>
      </c>
    </row>
    <row r="2737" spans="1:6" x14ac:dyDescent="0.3">
      <c r="A2737" s="299" t="s">
        <v>496</v>
      </c>
      <c r="B2737" s="300">
        <v>17</v>
      </c>
      <c r="C2737" s="299" t="s">
        <v>35</v>
      </c>
      <c r="D2737" s="299" t="s">
        <v>91</v>
      </c>
      <c r="E2737" s="302">
        <v>1874.8421052631579</v>
      </c>
      <c r="F2737" s="299" t="s">
        <v>79</v>
      </c>
    </row>
    <row r="2738" spans="1:6" x14ac:dyDescent="0.3">
      <c r="A2738" s="299" t="s">
        <v>496</v>
      </c>
      <c r="B2738" s="300">
        <v>17</v>
      </c>
      <c r="C2738" s="299" t="s">
        <v>35</v>
      </c>
      <c r="D2738" s="299" t="s">
        <v>91</v>
      </c>
      <c r="E2738" s="302">
        <v>78.000000000000014</v>
      </c>
      <c r="F2738" s="299" t="s">
        <v>78</v>
      </c>
    </row>
    <row r="2739" spans="1:6" x14ac:dyDescent="0.3">
      <c r="A2739" s="299" t="s">
        <v>496</v>
      </c>
      <c r="B2739" s="300">
        <v>17</v>
      </c>
      <c r="C2739" s="299" t="s">
        <v>35</v>
      </c>
      <c r="D2739" s="299" t="s">
        <v>91</v>
      </c>
      <c r="E2739" s="302">
        <v>0.99999999999999956</v>
      </c>
      <c r="F2739" s="299" t="s">
        <v>188</v>
      </c>
    </row>
    <row r="2740" spans="1:6" x14ac:dyDescent="0.3">
      <c r="A2740" s="299" t="s">
        <v>496</v>
      </c>
      <c r="B2740" s="300">
        <v>17</v>
      </c>
      <c r="C2740" s="299" t="s">
        <v>35</v>
      </c>
      <c r="D2740" s="299" t="s">
        <v>91</v>
      </c>
      <c r="E2740" s="302">
        <v>15632.894736842103</v>
      </c>
      <c r="F2740" s="299" t="s">
        <v>77</v>
      </c>
    </row>
    <row r="2741" spans="1:6" x14ac:dyDescent="0.3">
      <c r="A2741" s="299" t="s">
        <v>496</v>
      </c>
      <c r="B2741" s="300">
        <v>17</v>
      </c>
      <c r="C2741" s="299" t="s">
        <v>35</v>
      </c>
      <c r="D2741" s="299" t="s">
        <v>92</v>
      </c>
      <c r="E2741" s="302">
        <v>1637.6315789473686</v>
      </c>
      <c r="F2741" s="299" t="s">
        <v>187</v>
      </c>
    </row>
    <row r="2742" spans="1:6" x14ac:dyDescent="0.3">
      <c r="A2742" s="299" t="s">
        <v>496</v>
      </c>
      <c r="B2742" s="300">
        <v>17</v>
      </c>
      <c r="C2742" s="299" t="s">
        <v>35</v>
      </c>
      <c r="D2742" s="299" t="s">
        <v>92</v>
      </c>
      <c r="E2742" s="302">
        <v>1.9999999999999991</v>
      </c>
      <c r="F2742" s="299" t="s">
        <v>81</v>
      </c>
    </row>
    <row r="2743" spans="1:6" x14ac:dyDescent="0.3">
      <c r="A2743" s="299" t="s">
        <v>496</v>
      </c>
      <c r="B2743" s="300">
        <v>17</v>
      </c>
      <c r="C2743" s="299" t="s">
        <v>35</v>
      </c>
      <c r="D2743" s="299" t="s">
        <v>92</v>
      </c>
      <c r="E2743" s="302">
        <v>6.473684210526315</v>
      </c>
      <c r="F2743" s="299" t="s">
        <v>80</v>
      </c>
    </row>
    <row r="2744" spans="1:6" x14ac:dyDescent="0.3">
      <c r="A2744" s="299" t="s">
        <v>496</v>
      </c>
      <c r="B2744" s="300">
        <v>17</v>
      </c>
      <c r="C2744" s="299" t="s">
        <v>35</v>
      </c>
      <c r="D2744" s="299" t="s">
        <v>92</v>
      </c>
      <c r="E2744" s="302">
        <v>215.47368421052636</v>
      </c>
      <c r="F2744" s="299" t="s">
        <v>79</v>
      </c>
    </row>
    <row r="2745" spans="1:6" x14ac:dyDescent="0.3">
      <c r="A2745" s="299" t="s">
        <v>496</v>
      </c>
      <c r="B2745" s="300">
        <v>17</v>
      </c>
      <c r="C2745" s="299" t="s">
        <v>35</v>
      </c>
      <c r="D2745" s="299" t="s">
        <v>92</v>
      </c>
      <c r="E2745" s="302">
        <v>61.736842105263165</v>
      </c>
      <c r="F2745" s="299" t="s">
        <v>78</v>
      </c>
    </row>
    <row r="2746" spans="1:6" x14ac:dyDescent="0.3">
      <c r="A2746" s="299" t="s">
        <v>496</v>
      </c>
      <c r="B2746" s="300">
        <v>17</v>
      </c>
      <c r="C2746" s="299" t="s">
        <v>35</v>
      </c>
      <c r="D2746" s="299" t="s">
        <v>92</v>
      </c>
      <c r="E2746" s="302">
        <v>6.0000000000000009</v>
      </c>
      <c r="F2746" s="299" t="s">
        <v>188</v>
      </c>
    </row>
    <row r="2747" spans="1:6" x14ac:dyDescent="0.3">
      <c r="A2747" s="299" t="s">
        <v>496</v>
      </c>
      <c r="B2747" s="300">
        <v>17</v>
      </c>
      <c r="C2747" s="299" t="s">
        <v>35</v>
      </c>
      <c r="D2747" s="299" t="s">
        <v>92</v>
      </c>
      <c r="E2747" s="302">
        <v>5713.7368421052633</v>
      </c>
      <c r="F2747" s="299" t="s">
        <v>77</v>
      </c>
    </row>
    <row r="2748" spans="1:6" x14ac:dyDescent="0.3">
      <c r="A2748" s="299" t="s">
        <v>496</v>
      </c>
      <c r="B2748" s="300">
        <v>17</v>
      </c>
      <c r="C2748" s="299" t="s">
        <v>36</v>
      </c>
      <c r="D2748" s="299" t="s">
        <v>91</v>
      </c>
      <c r="E2748" s="302">
        <v>3726.7894736842104</v>
      </c>
      <c r="F2748" s="299" t="s">
        <v>187</v>
      </c>
    </row>
    <row r="2749" spans="1:6" x14ac:dyDescent="0.3">
      <c r="A2749" s="299" t="s">
        <v>496</v>
      </c>
      <c r="B2749" s="300">
        <v>17</v>
      </c>
      <c r="C2749" s="299" t="s">
        <v>36</v>
      </c>
      <c r="D2749" s="299" t="s">
        <v>91</v>
      </c>
      <c r="E2749" s="302">
        <v>3.0000000000000004</v>
      </c>
      <c r="F2749" s="299" t="s">
        <v>81</v>
      </c>
    </row>
    <row r="2750" spans="1:6" x14ac:dyDescent="0.3">
      <c r="A2750" s="299" t="s">
        <v>496</v>
      </c>
      <c r="B2750" s="300">
        <v>17</v>
      </c>
      <c r="C2750" s="299" t="s">
        <v>36</v>
      </c>
      <c r="D2750" s="299" t="s">
        <v>91</v>
      </c>
      <c r="E2750" s="302">
        <v>97.789473684210535</v>
      </c>
      <c r="F2750" s="299" t="s">
        <v>80</v>
      </c>
    </row>
    <row r="2751" spans="1:6" x14ac:dyDescent="0.3">
      <c r="A2751" s="299" t="s">
        <v>496</v>
      </c>
      <c r="B2751" s="300">
        <v>17</v>
      </c>
      <c r="C2751" s="299" t="s">
        <v>36</v>
      </c>
      <c r="D2751" s="299" t="s">
        <v>91</v>
      </c>
      <c r="E2751" s="302">
        <v>291.68421052631578</v>
      </c>
      <c r="F2751" s="299" t="s">
        <v>79</v>
      </c>
    </row>
    <row r="2752" spans="1:6" x14ac:dyDescent="0.3">
      <c r="A2752" s="299" t="s">
        <v>496</v>
      </c>
      <c r="B2752" s="300">
        <v>17</v>
      </c>
      <c r="C2752" s="299" t="s">
        <v>36</v>
      </c>
      <c r="D2752" s="299" t="s">
        <v>91</v>
      </c>
      <c r="E2752" s="302">
        <v>2027.8421052631581</v>
      </c>
      <c r="F2752" s="299" t="s">
        <v>78</v>
      </c>
    </row>
    <row r="2753" spans="1:6" x14ac:dyDescent="0.3">
      <c r="A2753" s="299" t="s">
        <v>496</v>
      </c>
      <c r="B2753" s="300">
        <v>17</v>
      </c>
      <c r="C2753" s="299" t="s">
        <v>36</v>
      </c>
      <c r="D2753" s="299" t="s">
        <v>91</v>
      </c>
      <c r="E2753" s="302">
        <v>3.9999999999999982</v>
      </c>
      <c r="F2753" s="299" t="s">
        <v>188</v>
      </c>
    </row>
    <row r="2754" spans="1:6" x14ac:dyDescent="0.3">
      <c r="A2754" s="299" t="s">
        <v>496</v>
      </c>
      <c r="B2754" s="300">
        <v>17</v>
      </c>
      <c r="C2754" s="299" t="s">
        <v>36</v>
      </c>
      <c r="D2754" s="299" t="s">
        <v>91</v>
      </c>
      <c r="E2754" s="302">
        <v>27430.21052631579</v>
      </c>
      <c r="F2754" s="299" t="s">
        <v>77</v>
      </c>
    </row>
    <row r="2755" spans="1:6" x14ac:dyDescent="0.3">
      <c r="A2755" s="299" t="s">
        <v>496</v>
      </c>
      <c r="B2755" s="300">
        <v>17</v>
      </c>
      <c r="C2755" s="299" t="s">
        <v>36</v>
      </c>
      <c r="D2755" s="299" t="s">
        <v>92</v>
      </c>
      <c r="E2755" s="302">
        <v>2860.6842105263158</v>
      </c>
      <c r="F2755" s="299" t="s">
        <v>187</v>
      </c>
    </row>
    <row r="2756" spans="1:6" x14ac:dyDescent="0.3">
      <c r="A2756" s="299" t="s">
        <v>496</v>
      </c>
      <c r="B2756" s="300">
        <v>17</v>
      </c>
      <c r="C2756" s="299" t="s">
        <v>36</v>
      </c>
      <c r="D2756" s="299" t="s">
        <v>92</v>
      </c>
      <c r="E2756" s="302">
        <v>5.0000000000000009</v>
      </c>
      <c r="F2756" s="299" t="s">
        <v>81</v>
      </c>
    </row>
    <row r="2757" spans="1:6" x14ac:dyDescent="0.3">
      <c r="A2757" s="299" t="s">
        <v>496</v>
      </c>
      <c r="B2757" s="300">
        <v>17</v>
      </c>
      <c r="C2757" s="299" t="s">
        <v>36</v>
      </c>
      <c r="D2757" s="299" t="s">
        <v>92</v>
      </c>
      <c r="E2757" s="302">
        <v>18.578947368421051</v>
      </c>
      <c r="F2757" s="299" t="s">
        <v>80</v>
      </c>
    </row>
    <row r="2758" spans="1:6" x14ac:dyDescent="0.3">
      <c r="A2758" s="299" t="s">
        <v>496</v>
      </c>
      <c r="B2758" s="300">
        <v>17</v>
      </c>
      <c r="C2758" s="299" t="s">
        <v>36</v>
      </c>
      <c r="D2758" s="299" t="s">
        <v>92</v>
      </c>
      <c r="E2758" s="302">
        <v>24.000000000000004</v>
      </c>
      <c r="F2758" s="299" t="s">
        <v>79</v>
      </c>
    </row>
    <row r="2759" spans="1:6" x14ac:dyDescent="0.3">
      <c r="A2759" s="299" t="s">
        <v>496</v>
      </c>
      <c r="B2759" s="300">
        <v>17</v>
      </c>
      <c r="C2759" s="299" t="s">
        <v>36</v>
      </c>
      <c r="D2759" s="299" t="s">
        <v>92</v>
      </c>
      <c r="E2759" s="302">
        <v>126.21052631578944</v>
      </c>
      <c r="F2759" s="299" t="s">
        <v>78</v>
      </c>
    </row>
    <row r="2760" spans="1:6" x14ac:dyDescent="0.3">
      <c r="A2760" s="299" t="s">
        <v>496</v>
      </c>
      <c r="B2760" s="300">
        <v>17</v>
      </c>
      <c r="C2760" s="299" t="s">
        <v>36</v>
      </c>
      <c r="D2760" s="299" t="s">
        <v>92</v>
      </c>
      <c r="E2760" s="302">
        <v>5.0000000000000009</v>
      </c>
      <c r="F2760" s="299" t="s">
        <v>188</v>
      </c>
    </row>
    <row r="2761" spans="1:6" x14ac:dyDescent="0.3">
      <c r="A2761" s="299" t="s">
        <v>496</v>
      </c>
      <c r="B2761" s="300">
        <v>17</v>
      </c>
      <c r="C2761" s="299" t="s">
        <v>36</v>
      </c>
      <c r="D2761" s="299" t="s">
        <v>92</v>
      </c>
      <c r="E2761" s="302">
        <v>6551.1052631578941</v>
      </c>
      <c r="F2761" s="299" t="s">
        <v>77</v>
      </c>
    </row>
    <row r="2762" spans="1:6" x14ac:dyDescent="0.3">
      <c r="A2762" s="299" t="s">
        <v>496</v>
      </c>
      <c r="B2762" s="300">
        <v>18</v>
      </c>
      <c r="C2762" s="299" t="s">
        <v>35</v>
      </c>
      <c r="D2762" s="299" t="s">
        <v>91</v>
      </c>
      <c r="E2762" s="302">
        <v>1522.894736842105</v>
      </c>
      <c r="F2762" s="299" t="s">
        <v>187</v>
      </c>
    </row>
    <row r="2763" spans="1:6" x14ac:dyDescent="0.3">
      <c r="A2763" s="299" t="s">
        <v>496</v>
      </c>
      <c r="B2763" s="300">
        <v>18</v>
      </c>
      <c r="C2763" s="299" t="s">
        <v>35</v>
      </c>
      <c r="D2763" s="299" t="s">
        <v>91</v>
      </c>
      <c r="E2763" s="302">
        <v>1157.421052631579</v>
      </c>
      <c r="F2763" s="299" t="s">
        <v>79</v>
      </c>
    </row>
    <row r="2764" spans="1:6" x14ac:dyDescent="0.3">
      <c r="A2764" s="299" t="s">
        <v>496</v>
      </c>
      <c r="B2764" s="300">
        <v>18</v>
      </c>
      <c r="C2764" s="299" t="s">
        <v>35</v>
      </c>
      <c r="D2764" s="299" t="s">
        <v>91</v>
      </c>
      <c r="E2764" s="302">
        <v>1249.421052631579</v>
      </c>
      <c r="F2764" s="299" t="s">
        <v>78</v>
      </c>
    </row>
    <row r="2765" spans="1:6" x14ac:dyDescent="0.3">
      <c r="A2765" s="299" t="s">
        <v>496</v>
      </c>
      <c r="B2765" s="300">
        <v>18</v>
      </c>
      <c r="C2765" s="299" t="s">
        <v>35</v>
      </c>
      <c r="D2765" s="299" t="s">
        <v>91</v>
      </c>
      <c r="E2765" s="302">
        <v>69.105263157894768</v>
      </c>
      <c r="F2765" s="299" t="s">
        <v>188</v>
      </c>
    </row>
    <row r="2766" spans="1:6" x14ac:dyDescent="0.3">
      <c r="A2766" s="299" t="s">
        <v>496</v>
      </c>
      <c r="B2766" s="300">
        <v>18</v>
      </c>
      <c r="C2766" s="299" t="s">
        <v>35</v>
      </c>
      <c r="D2766" s="299" t="s">
        <v>91</v>
      </c>
      <c r="E2766" s="302">
        <v>4282.2105263157891</v>
      </c>
      <c r="F2766" s="299" t="s">
        <v>77</v>
      </c>
    </row>
    <row r="2767" spans="1:6" x14ac:dyDescent="0.3">
      <c r="A2767" s="299" t="s">
        <v>496</v>
      </c>
      <c r="B2767" s="300">
        <v>18</v>
      </c>
      <c r="C2767" s="299" t="s">
        <v>35</v>
      </c>
      <c r="D2767" s="299" t="s">
        <v>92</v>
      </c>
      <c r="E2767" s="302">
        <v>742.84210526315792</v>
      </c>
      <c r="F2767" s="299" t="s">
        <v>187</v>
      </c>
    </row>
    <row r="2768" spans="1:6" x14ac:dyDescent="0.3">
      <c r="A2768" s="299" t="s">
        <v>496</v>
      </c>
      <c r="B2768" s="300">
        <v>18</v>
      </c>
      <c r="C2768" s="299" t="s">
        <v>35</v>
      </c>
      <c r="D2768" s="299" t="s">
        <v>92</v>
      </c>
      <c r="E2768" s="302">
        <v>0.31578947368421051</v>
      </c>
      <c r="F2768" s="299" t="s">
        <v>80</v>
      </c>
    </row>
    <row r="2769" spans="1:6" x14ac:dyDescent="0.3">
      <c r="A2769" s="299" t="s">
        <v>496</v>
      </c>
      <c r="B2769" s="300">
        <v>18</v>
      </c>
      <c r="C2769" s="299" t="s">
        <v>35</v>
      </c>
      <c r="D2769" s="299" t="s">
        <v>92</v>
      </c>
      <c r="E2769" s="302">
        <v>101.4210526315789</v>
      </c>
      <c r="F2769" s="299" t="s">
        <v>79</v>
      </c>
    </row>
    <row r="2770" spans="1:6" x14ac:dyDescent="0.3">
      <c r="A2770" s="299" t="s">
        <v>496</v>
      </c>
      <c r="B2770" s="300">
        <v>18</v>
      </c>
      <c r="C2770" s="299" t="s">
        <v>35</v>
      </c>
      <c r="D2770" s="299" t="s">
        <v>92</v>
      </c>
      <c r="E2770" s="302">
        <v>734.94736842105249</v>
      </c>
      <c r="F2770" s="299" t="s">
        <v>78</v>
      </c>
    </row>
    <row r="2771" spans="1:6" x14ac:dyDescent="0.3">
      <c r="A2771" s="299" t="s">
        <v>496</v>
      </c>
      <c r="B2771" s="300">
        <v>18</v>
      </c>
      <c r="C2771" s="299" t="s">
        <v>35</v>
      </c>
      <c r="D2771" s="299" t="s">
        <v>92</v>
      </c>
      <c r="E2771" s="302">
        <v>70.94736842105263</v>
      </c>
      <c r="F2771" s="299" t="s">
        <v>188</v>
      </c>
    </row>
    <row r="2772" spans="1:6" x14ac:dyDescent="0.3">
      <c r="A2772" s="299" t="s">
        <v>496</v>
      </c>
      <c r="B2772" s="300">
        <v>18</v>
      </c>
      <c r="C2772" s="299" t="s">
        <v>35</v>
      </c>
      <c r="D2772" s="299" t="s">
        <v>92</v>
      </c>
      <c r="E2772" s="302">
        <v>2253.6315789473683</v>
      </c>
      <c r="F2772" s="299" t="s">
        <v>77</v>
      </c>
    </row>
    <row r="2773" spans="1:6" x14ac:dyDescent="0.3">
      <c r="A2773" s="299" t="s">
        <v>496</v>
      </c>
      <c r="B2773" s="300">
        <v>18</v>
      </c>
      <c r="C2773" s="299" t="s">
        <v>36</v>
      </c>
      <c r="D2773" s="299" t="s">
        <v>91</v>
      </c>
      <c r="E2773" s="302">
        <v>2322.6842105263158</v>
      </c>
      <c r="F2773" s="299" t="s">
        <v>187</v>
      </c>
    </row>
    <row r="2774" spans="1:6" x14ac:dyDescent="0.3">
      <c r="A2774" s="299" t="s">
        <v>496</v>
      </c>
      <c r="B2774" s="300">
        <v>18</v>
      </c>
      <c r="C2774" s="299" t="s">
        <v>36</v>
      </c>
      <c r="D2774" s="299" t="s">
        <v>91</v>
      </c>
      <c r="E2774" s="302">
        <v>5.7894736842105274</v>
      </c>
      <c r="F2774" s="299" t="s">
        <v>80</v>
      </c>
    </row>
    <row r="2775" spans="1:6" x14ac:dyDescent="0.3">
      <c r="A2775" s="299" t="s">
        <v>496</v>
      </c>
      <c r="B2775" s="300">
        <v>18</v>
      </c>
      <c r="C2775" s="299" t="s">
        <v>36</v>
      </c>
      <c r="D2775" s="299" t="s">
        <v>91</v>
      </c>
      <c r="E2775" s="302">
        <v>76.421052631578959</v>
      </c>
      <c r="F2775" s="299" t="s">
        <v>79</v>
      </c>
    </row>
    <row r="2776" spans="1:6" x14ac:dyDescent="0.3">
      <c r="A2776" s="299" t="s">
        <v>496</v>
      </c>
      <c r="B2776" s="300">
        <v>18</v>
      </c>
      <c r="C2776" s="299" t="s">
        <v>36</v>
      </c>
      <c r="D2776" s="299" t="s">
        <v>91</v>
      </c>
      <c r="E2776" s="302">
        <v>3084.0000000000005</v>
      </c>
      <c r="F2776" s="299" t="s">
        <v>78</v>
      </c>
    </row>
    <row r="2777" spans="1:6" x14ac:dyDescent="0.3">
      <c r="A2777" s="299" t="s">
        <v>496</v>
      </c>
      <c r="B2777" s="300">
        <v>18</v>
      </c>
      <c r="C2777" s="299" t="s">
        <v>36</v>
      </c>
      <c r="D2777" s="299" t="s">
        <v>91</v>
      </c>
      <c r="E2777" s="302">
        <v>120.21052631578944</v>
      </c>
      <c r="F2777" s="299" t="s">
        <v>188</v>
      </c>
    </row>
    <row r="2778" spans="1:6" x14ac:dyDescent="0.3">
      <c r="A2778" s="299" t="s">
        <v>496</v>
      </c>
      <c r="B2778" s="300">
        <v>18</v>
      </c>
      <c r="C2778" s="299" t="s">
        <v>36</v>
      </c>
      <c r="D2778" s="299" t="s">
        <v>91</v>
      </c>
      <c r="E2778" s="302">
        <v>5665.2631578947367</v>
      </c>
      <c r="F2778" s="299" t="s">
        <v>77</v>
      </c>
    </row>
    <row r="2779" spans="1:6" x14ac:dyDescent="0.3">
      <c r="A2779" s="299" t="s">
        <v>496</v>
      </c>
      <c r="B2779" s="300">
        <v>18</v>
      </c>
      <c r="C2779" s="299" t="s">
        <v>36</v>
      </c>
      <c r="D2779" s="299" t="s">
        <v>92</v>
      </c>
      <c r="E2779" s="302">
        <v>1069.9473684210527</v>
      </c>
      <c r="F2779" s="299" t="s">
        <v>187</v>
      </c>
    </row>
    <row r="2780" spans="1:6" x14ac:dyDescent="0.3">
      <c r="A2780" s="299" t="s">
        <v>496</v>
      </c>
      <c r="B2780" s="300">
        <v>18</v>
      </c>
      <c r="C2780" s="299" t="s">
        <v>36</v>
      </c>
      <c r="D2780" s="299" t="s">
        <v>92</v>
      </c>
      <c r="E2780" s="302">
        <v>2.1578947368421049</v>
      </c>
      <c r="F2780" s="299" t="s">
        <v>80</v>
      </c>
    </row>
    <row r="2781" spans="1:6" x14ac:dyDescent="0.3">
      <c r="A2781" s="299" t="s">
        <v>496</v>
      </c>
      <c r="B2781" s="300">
        <v>18</v>
      </c>
      <c r="C2781" s="299" t="s">
        <v>36</v>
      </c>
      <c r="D2781" s="299" t="s">
        <v>92</v>
      </c>
      <c r="E2781" s="302">
        <v>7.9999999999999964</v>
      </c>
      <c r="F2781" s="299" t="s">
        <v>79</v>
      </c>
    </row>
    <row r="2782" spans="1:6" x14ac:dyDescent="0.3">
      <c r="A2782" s="299" t="s">
        <v>496</v>
      </c>
      <c r="B2782" s="300">
        <v>18</v>
      </c>
      <c r="C2782" s="299" t="s">
        <v>36</v>
      </c>
      <c r="D2782" s="299" t="s">
        <v>92</v>
      </c>
      <c r="E2782" s="302">
        <v>655.15789473684208</v>
      </c>
      <c r="F2782" s="299" t="s">
        <v>78</v>
      </c>
    </row>
    <row r="2783" spans="1:6" x14ac:dyDescent="0.3">
      <c r="A2783" s="299" t="s">
        <v>496</v>
      </c>
      <c r="B2783" s="300">
        <v>18</v>
      </c>
      <c r="C2783" s="299" t="s">
        <v>36</v>
      </c>
      <c r="D2783" s="299" t="s">
        <v>92</v>
      </c>
      <c r="E2783" s="302">
        <v>80.31578947368422</v>
      </c>
      <c r="F2783" s="299" t="s">
        <v>188</v>
      </c>
    </row>
    <row r="2784" spans="1:6" x14ac:dyDescent="0.3">
      <c r="A2784" s="299" t="s">
        <v>496</v>
      </c>
      <c r="B2784" s="300">
        <v>18</v>
      </c>
      <c r="C2784" s="299" t="s">
        <v>36</v>
      </c>
      <c r="D2784" s="299" t="s">
        <v>92</v>
      </c>
      <c r="E2784" s="302">
        <v>2254.6315789473683</v>
      </c>
      <c r="F2784" s="299" t="s">
        <v>77</v>
      </c>
    </row>
    <row r="2785" spans="1:6" x14ac:dyDescent="0.3">
      <c r="A2785" s="299" t="s">
        <v>496</v>
      </c>
      <c r="B2785" s="300">
        <v>19</v>
      </c>
      <c r="C2785" s="299" t="s">
        <v>35</v>
      </c>
      <c r="D2785" s="299" t="s">
        <v>91</v>
      </c>
      <c r="E2785" s="302">
        <v>433.31578947368422</v>
      </c>
      <c r="F2785" s="299" t="s">
        <v>187</v>
      </c>
    </row>
    <row r="2786" spans="1:6" x14ac:dyDescent="0.3">
      <c r="A2786" s="299" t="s">
        <v>496</v>
      </c>
      <c r="B2786" s="300">
        <v>19</v>
      </c>
      <c r="C2786" s="299" t="s">
        <v>35</v>
      </c>
      <c r="D2786" s="299" t="s">
        <v>91</v>
      </c>
      <c r="E2786" s="302">
        <v>429.26315789473676</v>
      </c>
      <c r="F2786" s="299" t="s">
        <v>79</v>
      </c>
    </row>
    <row r="2787" spans="1:6" x14ac:dyDescent="0.3">
      <c r="A2787" s="299" t="s">
        <v>496</v>
      </c>
      <c r="B2787" s="300">
        <v>19</v>
      </c>
      <c r="C2787" s="299" t="s">
        <v>35</v>
      </c>
      <c r="D2787" s="299" t="s">
        <v>91</v>
      </c>
      <c r="E2787" s="302">
        <v>14.157894736842101</v>
      </c>
      <c r="F2787" s="299" t="s">
        <v>78</v>
      </c>
    </row>
    <row r="2788" spans="1:6" x14ac:dyDescent="0.3">
      <c r="A2788" s="299" t="s">
        <v>496</v>
      </c>
      <c r="B2788" s="300">
        <v>19</v>
      </c>
      <c r="C2788" s="299" t="s">
        <v>35</v>
      </c>
      <c r="D2788" s="299" t="s">
        <v>91</v>
      </c>
      <c r="E2788" s="302">
        <v>9</v>
      </c>
      <c r="F2788" s="299" t="s">
        <v>188</v>
      </c>
    </row>
    <row r="2789" spans="1:6" x14ac:dyDescent="0.3">
      <c r="A2789" s="299" t="s">
        <v>496</v>
      </c>
      <c r="B2789" s="300">
        <v>19</v>
      </c>
      <c r="C2789" s="299" t="s">
        <v>35</v>
      </c>
      <c r="D2789" s="299" t="s">
        <v>91</v>
      </c>
      <c r="E2789" s="302">
        <v>2763.3684210526312</v>
      </c>
      <c r="F2789" s="299" t="s">
        <v>77</v>
      </c>
    </row>
    <row r="2790" spans="1:6" x14ac:dyDescent="0.3">
      <c r="A2790" s="299" t="s">
        <v>496</v>
      </c>
      <c r="B2790" s="300">
        <v>19</v>
      </c>
      <c r="C2790" s="299" t="s">
        <v>35</v>
      </c>
      <c r="D2790" s="299" t="s">
        <v>92</v>
      </c>
      <c r="E2790" s="302">
        <v>354.15789473684214</v>
      </c>
      <c r="F2790" s="299" t="s">
        <v>187</v>
      </c>
    </row>
    <row r="2791" spans="1:6" x14ac:dyDescent="0.3">
      <c r="A2791" s="299" t="s">
        <v>496</v>
      </c>
      <c r="B2791" s="300">
        <v>19</v>
      </c>
      <c r="C2791" s="299" t="s">
        <v>35</v>
      </c>
      <c r="D2791" s="299" t="s">
        <v>92</v>
      </c>
      <c r="E2791" s="302">
        <v>300.8947368421052</v>
      </c>
      <c r="F2791" s="299" t="s">
        <v>79</v>
      </c>
    </row>
    <row r="2792" spans="1:6" x14ac:dyDescent="0.3">
      <c r="A2792" s="299" t="s">
        <v>496</v>
      </c>
      <c r="B2792" s="300">
        <v>19</v>
      </c>
      <c r="C2792" s="299" t="s">
        <v>35</v>
      </c>
      <c r="D2792" s="299" t="s">
        <v>92</v>
      </c>
      <c r="E2792" s="302">
        <v>29.894736842105267</v>
      </c>
      <c r="F2792" s="299" t="s">
        <v>78</v>
      </c>
    </row>
    <row r="2793" spans="1:6" x14ac:dyDescent="0.3">
      <c r="A2793" s="299" t="s">
        <v>496</v>
      </c>
      <c r="B2793" s="300">
        <v>19</v>
      </c>
      <c r="C2793" s="299" t="s">
        <v>35</v>
      </c>
      <c r="D2793" s="299" t="s">
        <v>92</v>
      </c>
      <c r="E2793" s="302">
        <v>1.9999999999999991</v>
      </c>
      <c r="F2793" s="299" t="s">
        <v>188</v>
      </c>
    </row>
    <row r="2794" spans="1:6" x14ac:dyDescent="0.3">
      <c r="A2794" s="299" t="s">
        <v>496</v>
      </c>
      <c r="B2794" s="300">
        <v>19</v>
      </c>
      <c r="C2794" s="299" t="s">
        <v>35</v>
      </c>
      <c r="D2794" s="299" t="s">
        <v>92</v>
      </c>
      <c r="E2794" s="302">
        <v>2673.1578947368421</v>
      </c>
      <c r="F2794" s="299" t="s">
        <v>77</v>
      </c>
    </row>
    <row r="2795" spans="1:6" x14ac:dyDescent="0.3">
      <c r="A2795" s="299" t="s">
        <v>496</v>
      </c>
      <c r="B2795" s="300">
        <v>19</v>
      </c>
      <c r="C2795" s="299" t="s">
        <v>36</v>
      </c>
      <c r="D2795" s="299" t="s">
        <v>91</v>
      </c>
      <c r="E2795" s="302">
        <v>614.89473684210532</v>
      </c>
      <c r="F2795" s="299" t="s">
        <v>187</v>
      </c>
    </row>
    <row r="2796" spans="1:6" x14ac:dyDescent="0.3">
      <c r="A2796" s="299" t="s">
        <v>496</v>
      </c>
      <c r="B2796" s="300">
        <v>19</v>
      </c>
      <c r="C2796" s="299" t="s">
        <v>36</v>
      </c>
      <c r="D2796" s="299" t="s">
        <v>91</v>
      </c>
      <c r="E2796" s="302">
        <v>29.421052631578949</v>
      </c>
      <c r="F2796" s="299" t="s">
        <v>79</v>
      </c>
    </row>
    <row r="2797" spans="1:6" x14ac:dyDescent="0.3">
      <c r="A2797" s="299" t="s">
        <v>496</v>
      </c>
      <c r="B2797" s="300">
        <v>19</v>
      </c>
      <c r="C2797" s="299" t="s">
        <v>36</v>
      </c>
      <c r="D2797" s="299" t="s">
        <v>91</v>
      </c>
      <c r="E2797" s="302">
        <v>198.21052631578956</v>
      </c>
      <c r="F2797" s="299" t="s">
        <v>78</v>
      </c>
    </row>
    <row r="2798" spans="1:6" x14ac:dyDescent="0.3">
      <c r="A2798" s="299" t="s">
        <v>496</v>
      </c>
      <c r="B2798" s="300">
        <v>19</v>
      </c>
      <c r="C2798" s="299" t="s">
        <v>36</v>
      </c>
      <c r="D2798" s="299" t="s">
        <v>91</v>
      </c>
      <c r="E2798" s="302">
        <v>3.0000000000000004</v>
      </c>
      <c r="F2798" s="299" t="s">
        <v>188</v>
      </c>
    </row>
    <row r="2799" spans="1:6" x14ac:dyDescent="0.3">
      <c r="A2799" s="299" t="s">
        <v>496</v>
      </c>
      <c r="B2799" s="300">
        <v>19</v>
      </c>
      <c r="C2799" s="299" t="s">
        <v>36</v>
      </c>
      <c r="D2799" s="299" t="s">
        <v>91</v>
      </c>
      <c r="E2799" s="302">
        <v>4359.2105263157891</v>
      </c>
      <c r="F2799" s="299" t="s">
        <v>77</v>
      </c>
    </row>
    <row r="2800" spans="1:6" x14ac:dyDescent="0.3">
      <c r="A2800" s="299" t="s">
        <v>496</v>
      </c>
      <c r="B2800" s="300">
        <v>19</v>
      </c>
      <c r="C2800" s="299" t="s">
        <v>36</v>
      </c>
      <c r="D2800" s="299" t="s">
        <v>92</v>
      </c>
      <c r="E2800" s="302">
        <v>860.10526315789468</v>
      </c>
      <c r="F2800" s="299" t="s">
        <v>187</v>
      </c>
    </row>
    <row r="2801" spans="1:6" x14ac:dyDescent="0.3">
      <c r="A2801" s="299" t="s">
        <v>496</v>
      </c>
      <c r="B2801" s="300">
        <v>19</v>
      </c>
      <c r="C2801" s="299" t="s">
        <v>36</v>
      </c>
      <c r="D2801" s="299" t="s">
        <v>92</v>
      </c>
      <c r="E2801" s="302">
        <v>10.000000000000002</v>
      </c>
      <c r="F2801" s="299" t="s">
        <v>79</v>
      </c>
    </row>
    <row r="2802" spans="1:6" x14ac:dyDescent="0.3">
      <c r="A2802" s="299" t="s">
        <v>496</v>
      </c>
      <c r="B2802" s="300">
        <v>19</v>
      </c>
      <c r="C2802" s="299" t="s">
        <v>36</v>
      </c>
      <c r="D2802" s="299" t="s">
        <v>92</v>
      </c>
      <c r="E2802" s="302">
        <v>76.421052631578959</v>
      </c>
      <c r="F2802" s="299" t="s">
        <v>78</v>
      </c>
    </row>
    <row r="2803" spans="1:6" x14ac:dyDescent="0.3">
      <c r="A2803" s="299" t="s">
        <v>496</v>
      </c>
      <c r="B2803" s="300">
        <v>19</v>
      </c>
      <c r="C2803" s="299" t="s">
        <v>36</v>
      </c>
      <c r="D2803" s="299" t="s">
        <v>92</v>
      </c>
      <c r="E2803" s="302">
        <v>3.9999999999999982</v>
      </c>
      <c r="F2803" s="299" t="s">
        <v>188</v>
      </c>
    </row>
    <row r="2804" spans="1:6" x14ac:dyDescent="0.3">
      <c r="A2804" s="299" t="s">
        <v>496</v>
      </c>
      <c r="B2804" s="300">
        <v>19</v>
      </c>
      <c r="C2804" s="299" t="s">
        <v>36</v>
      </c>
      <c r="D2804" s="299" t="s">
        <v>92</v>
      </c>
      <c r="E2804" s="302">
        <v>2791.4736842105262</v>
      </c>
      <c r="F2804" s="299" t="s">
        <v>77</v>
      </c>
    </row>
    <row r="2805" spans="1:6" x14ac:dyDescent="0.3">
      <c r="A2805" s="299" t="s">
        <v>496</v>
      </c>
      <c r="B2805" s="300">
        <v>20</v>
      </c>
      <c r="C2805" s="299" t="s">
        <v>35</v>
      </c>
      <c r="D2805" s="299" t="s">
        <v>91</v>
      </c>
      <c r="E2805" s="302">
        <v>957.57894736842093</v>
      </c>
      <c r="F2805" s="299" t="s">
        <v>187</v>
      </c>
    </row>
    <row r="2806" spans="1:6" x14ac:dyDescent="0.3">
      <c r="A2806" s="299" t="s">
        <v>496</v>
      </c>
      <c r="B2806" s="300">
        <v>20</v>
      </c>
      <c r="C2806" s="299" t="s">
        <v>35</v>
      </c>
      <c r="D2806" s="299" t="s">
        <v>91</v>
      </c>
      <c r="E2806" s="302">
        <v>0.99999999999999956</v>
      </c>
      <c r="F2806" s="299" t="s">
        <v>81</v>
      </c>
    </row>
    <row r="2807" spans="1:6" x14ac:dyDescent="0.3">
      <c r="A2807" s="299" t="s">
        <v>496</v>
      </c>
      <c r="B2807" s="300">
        <v>20</v>
      </c>
      <c r="C2807" s="299" t="s">
        <v>35</v>
      </c>
      <c r="D2807" s="299" t="s">
        <v>91</v>
      </c>
      <c r="E2807" s="302">
        <v>3.9473684210526301</v>
      </c>
      <c r="F2807" s="299" t="s">
        <v>80</v>
      </c>
    </row>
    <row r="2808" spans="1:6" x14ac:dyDescent="0.3">
      <c r="A2808" s="299" t="s">
        <v>496</v>
      </c>
      <c r="B2808" s="300">
        <v>20</v>
      </c>
      <c r="C2808" s="299" t="s">
        <v>35</v>
      </c>
      <c r="D2808" s="299" t="s">
        <v>91</v>
      </c>
      <c r="E2808" s="302">
        <v>3305.2105263157887</v>
      </c>
      <c r="F2808" s="299" t="s">
        <v>79</v>
      </c>
    </row>
    <row r="2809" spans="1:6" x14ac:dyDescent="0.3">
      <c r="A2809" s="299" t="s">
        <v>496</v>
      </c>
      <c r="B2809" s="300">
        <v>20</v>
      </c>
      <c r="C2809" s="299" t="s">
        <v>35</v>
      </c>
      <c r="D2809" s="299" t="s">
        <v>91</v>
      </c>
      <c r="E2809" s="302">
        <v>14.947368421052627</v>
      </c>
      <c r="F2809" s="299" t="s">
        <v>78</v>
      </c>
    </row>
    <row r="2810" spans="1:6" x14ac:dyDescent="0.3">
      <c r="A2810" s="299" t="s">
        <v>496</v>
      </c>
      <c r="B2810" s="300">
        <v>20</v>
      </c>
      <c r="C2810" s="299" t="s">
        <v>35</v>
      </c>
      <c r="D2810" s="299" t="s">
        <v>91</v>
      </c>
      <c r="E2810" s="302">
        <v>1.6315789473684204</v>
      </c>
      <c r="F2810" s="299" t="s">
        <v>188</v>
      </c>
    </row>
    <row r="2811" spans="1:6" x14ac:dyDescent="0.3">
      <c r="A2811" s="299" t="s">
        <v>496</v>
      </c>
      <c r="B2811" s="300">
        <v>20</v>
      </c>
      <c r="C2811" s="299" t="s">
        <v>35</v>
      </c>
      <c r="D2811" s="299" t="s">
        <v>91</v>
      </c>
      <c r="E2811" s="302">
        <v>6943.21052631579</v>
      </c>
      <c r="F2811" s="299" t="s">
        <v>77</v>
      </c>
    </row>
    <row r="2812" spans="1:6" x14ac:dyDescent="0.3">
      <c r="A2812" s="299" t="s">
        <v>496</v>
      </c>
      <c r="B2812" s="300">
        <v>20</v>
      </c>
      <c r="C2812" s="299" t="s">
        <v>35</v>
      </c>
      <c r="D2812" s="299" t="s">
        <v>92</v>
      </c>
      <c r="E2812" s="302">
        <v>533.78947368421041</v>
      </c>
      <c r="F2812" s="299" t="s">
        <v>187</v>
      </c>
    </row>
    <row r="2813" spans="1:6" x14ac:dyDescent="0.3">
      <c r="A2813" s="299" t="s">
        <v>496</v>
      </c>
      <c r="B2813" s="300">
        <v>20</v>
      </c>
      <c r="C2813" s="299" t="s">
        <v>35</v>
      </c>
      <c r="D2813" s="299" t="s">
        <v>92</v>
      </c>
      <c r="E2813" s="302">
        <v>257.10526315789468</v>
      </c>
      <c r="F2813" s="299" t="s">
        <v>79</v>
      </c>
    </row>
    <row r="2814" spans="1:6" x14ac:dyDescent="0.3">
      <c r="A2814" s="299" t="s">
        <v>496</v>
      </c>
      <c r="B2814" s="300">
        <v>20</v>
      </c>
      <c r="C2814" s="299" t="s">
        <v>35</v>
      </c>
      <c r="D2814" s="299" t="s">
        <v>92</v>
      </c>
      <c r="E2814" s="302">
        <v>7.0526315789473681</v>
      </c>
      <c r="F2814" s="299" t="s">
        <v>78</v>
      </c>
    </row>
    <row r="2815" spans="1:6" x14ac:dyDescent="0.3">
      <c r="A2815" s="299" t="s">
        <v>496</v>
      </c>
      <c r="B2815" s="300">
        <v>20</v>
      </c>
      <c r="C2815" s="299" t="s">
        <v>35</v>
      </c>
      <c r="D2815" s="299" t="s">
        <v>92</v>
      </c>
      <c r="E2815" s="302">
        <v>3.0000000000000004</v>
      </c>
      <c r="F2815" s="299" t="s">
        <v>188</v>
      </c>
    </row>
    <row r="2816" spans="1:6" x14ac:dyDescent="0.3">
      <c r="A2816" s="299" t="s">
        <v>496</v>
      </c>
      <c r="B2816" s="300">
        <v>20</v>
      </c>
      <c r="C2816" s="299" t="s">
        <v>35</v>
      </c>
      <c r="D2816" s="299" t="s">
        <v>92</v>
      </c>
      <c r="E2816" s="302">
        <v>2355.3157894736842</v>
      </c>
      <c r="F2816" s="299" t="s">
        <v>77</v>
      </c>
    </row>
    <row r="2817" spans="1:6" x14ac:dyDescent="0.3">
      <c r="A2817" s="299" t="s">
        <v>496</v>
      </c>
      <c r="B2817" s="300">
        <v>20</v>
      </c>
      <c r="C2817" s="299" t="s">
        <v>89</v>
      </c>
      <c r="D2817" s="299" t="s">
        <v>91</v>
      </c>
      <c r="E2817" s="302">
        <v>0.84210526315789447</v>
      </c>
      <c r="F2817" s="299" t="s">
        <v>79</v>
      </c>
    </row>
    <row r="2818" spans="1:6" x14ac:dyDescent="0.3">
      <c r="A2818" s="299" t="s">
        <v>496</v>
      </c>
      <c r="B2818" s="300">
        <v>20</v>
      </c>
      <c r="C2818" s="299" t="s">
        <v>36</v>
      </c>
      <c r="D2818" s="299" t="s">
        <v>91</v>
      </c>
      <c r="E2818" s="302">
        <v>1939.9999999999995</v>
      </c>
      <c r="F2818" s="299" t="s">
        <v>187</v>
      </c>
    </row>
    <row r="2819" spans="1:6" x14ac:dyDescent="0.3">
      <c r="A2819" s="299" t="s">
        <v>496</v>
      </c>
      <c r="B2819" s="300">
        <v>20</v>
      </c>
      <c r="C2819" s="299" t="s">
        <v>36</v>
      </c>
      <c r="D2819" s="299" t="s">
        <v>91</v>
      </c>
      <c r="E2819" s="302">
        <v>0.99999999999999956</v>
      </c>
      <c r="F2819" s="299" t="s">
        <v>81</v>
      </c>
    </row>
    <row r="2820" spans="1:6" x14ac:dyDescent="0.3">
      <c r="A2820" s="299" t="s">
        <v>496</v>
      </c>
      <c r="B2820" s="300">
        <v>20</v>
      </c>
      <c r="C2820" s="299" t="s">
        <v>36</v>
      </c>
      <c r="D2820" s="299" t="s">
        <v>91</v>
      </c>
      <c r="E2820" s="302">
        <v>139.73684210526315</v>
      </c>
      <c r="F2820" s="299" t="s">
        <v>80</v>
      </c>
    </row>
    <row r="2821" spans="1:6" x14ac:dyDescent="0.3">
      <c r="A2821" s="299" t="s">
        <v>496</v>
      </c>
      <c r="B2821" s="300">
        <v>20</v>
      </c>
      <c r="C2821" s="299" t="s">
        <v>36</v>
      </c>
      <c r="D2821" s="299" t="s">
        <v>91</v>
      </c>
      <c r="E2821" s="302">
        <v>218.63157894736844</v>
      </c>
      <c r="F2821" s="299" t="s">
        <v>79</v>
      </c>
    </row>
    <row r="2822" spans="1:6" x14ac:dyDescent="0.3">
      <c r="A2822" s="299" t="s">
        <v>496</v>
      </c>
      <c r="B2822" s="300">
        <v>20</v>
      </c>
      <c r="C2822" s="299" t="s">
        <v>36</v>
      </c>
      <c r="D2822" s="299" t="s">
        <v>91</v>
      </c>
      <c r="E2822" s="302">
        <v>249.52631578947373</v>
      </c>
      <c r="F2822" s="299" t="s">
        <v>78</v>
      </c>
    </row>
    <row r="2823" spans="1:6" x14ac:dyDescent="0.3">
      <c r="A2823" s="299" t="s">
        <v>496</v>
      </c>
      <c r="B2823" s="300">
        <v>20</v>
      </c>
      <c r="C2823" s="299" t="s">
        <v>36</v>
      </c>
      <c r="D2823" s="299" t="s">
        <v>91</v>
      </c>
      <c r="E2823" s="302">
        <v>1.9999999999999991</v>
      </c>
      <c r="F2823" s="299" t="s">
        <v>188</v>
      </c>
    </row>
    <row r="2824" spans="1:6" x14ac:dyDescent="0.3">
      <c r="A2824" s="299" t="s">
        <v>496</v>
      </c>
      <c r="B2824" s="300">
        <v>20</v>
      </c>
      <c r="C2824" s="299" t="s">
        <v>36</v>
      </c>
      <c r="D2824" s="299" t="s">
        <v>91</v>
      </c>
      <c r="E2824" s="302">
        <v>9567.9473684210534</v>
      </c>
      <c r="F2824" s="299" t="s">
        <v>77</v>
      </c>
    </row>
    <row r="2825" spans="1:6" x14ac:dyDescent="0.3">
      <c r="A2825" s="299" t="s">
        <v>496</v>
      </c>
      <c r="B2825" s="300">
        <v>20</v>
      </c>
      <c r="C2825" s="299" t="s">
        <v>36</v>
      </c>
      <c r="D2825" s="299" t="s">
        <v>92</v>
      </c>
      <c r="E2825" s="302">
        <v>1555.5789473684208</v>
      </c>
      <c r="F2825" s="299" t="s">
        <v>187</v>
      </c>
    </row>
    <row r="2826" spans="1:6" x14ac:dyDescent="0.3">
      <c r="A2826" s="299" t="s">
        <v>496</v>
      </c>
      <c r="B2826" s="300">
        <v>20</v>
      </c>
      <c r="C2826" s="299" t="s">
        <v>36</v>
      </c>
      <c r="D2826" s="299" t="s">
        <v>92</v>
      </c>
      <c r="E2826" s="302">
        <v>22.894736842105264</v>
      </c>
      <c r="F2826" s="299" t="s">
        <v>80</v>
      </c>
    </row>
    <row r="2827" spans="1:6" x14ac:dyDescent="0.3">
      <c r="A2827" s="299" t="s">
        <v>496</v>
      </c>
      <c r="B2827" s="300">
        <v>20</v>
      </c>
      <c r="C2827" s="299" t="s">
        <v>36</v>
      </c>
      <c r="D2827" s="299" t="s">
        <v>92</v>
      </c>
      <c r="E2827" s="302">
        <v>7.9999999999999964</v>
      </c>
      <c r="F2827" s="299" t="s">
        <v>79</v>
      </c>
    </row>
    <row r="2828" spans="1:6" x14ac:dyDescent="0.3">
      <c r="A2828" s="299" t="s">
        <v>496</v>
      </c>
      <c r="B2828" s="300">
        <v>20</v>
      </c>
      <c r="C2828" s="299" t="s">
        <v>36</v>
      </c>
      <c r="D2828" s="299" t="s">
        <v>92</v>
      </c>
      <c r="E2828" s="302">
        <v>39.684210526315788</v>
      </c>
      <c r="F2828" s="299" t="s">
        <v>78</v>
      </c>
    </row>
    <row r="2829" spans="1:6" x14ac:dyDescent="0.3">
      <c r="A2829" s="299" t="s">
        <v>496</v>
      </c>
      <c r="B2829" s="300">
        <v>20</v>
      </c>
      <c r="C2829" s="299" t="s">
        <v>36</v>
      </c>
      <c r="D2829" s="299" t="s">
        <v>92</v>
      </c>
      <c r="E2829" s="302">
        <v>1.9999999999999991</v>
      </c>
      <c r="F2829" s="299" t="s">
        <v>188</v>
      </c>
    </row>
    <row r="2830" spans="1:6" x14ac:dyDescent="0.3">
      <c r="A2830" s="299" t="s">
        <v>496</v>
      </c>
      <c r="B2830" s="300">
        <v>20</v>
      </c>
      <c r="C2830" s="299" t="s">
        <v>36</v>
      </c>
      <c r="D2830" s="299" t="s">
        <v>92</v>
      </c>
      <c r="E2830" s="302">
        <v>3968.21052631579</v>
      </c>
      <c r="F2830" s="299" t="s">
        <v>77</v>
      </c>
    </row>
    <row r="2831" spans="1:6" x14ac:dyDescent="0.3">
      <c r="A2831" s="299" t="s">
        <v>496</v>
      </c>
      <c r="B2831" s="300">
        <v>21</v>
      </c>
      <c r="C2831" s="299" t="s">
        <v>35</v>
      </c>
      <c r="D2831" s="299" t="s">
        <v>91</v>
      </c>
      <c r="E2831" s="302">
        <v>459</v>
      </c>
      <c r="F2831" s="299" t="s">
        <v>187</v>
      </c>
    </row>
    <row r="2832" spans="1:6" x14ac:dyDescent="0.3">
      <c r="A2832" s="299" t="s">
        <v>496</v>
      </c>
      <c r="B2832" s="300">
        <v>21</v>
      </c>
      <c r="C2832" s="299" t="s">
        <v>35</v>
      </c>
      <c r="D2832" s="299" t="s">
        <v>91</v>
      </c>
      <c r="E2832" s="302">
        <v>2.0526315789473681</v>
      </c>
      <c r="F2832" s="299" t="s">
        <v>80</v>
      </c>
    </row>
    <row r="2833" spans="1:6" x14ac:dyDescent="0.3">
      <c r="A2833" s="299" t="s">
        <v>496</v>
      </c>
      <c r="B2833" s="300">
        <v>21</v>
      </c>
      <c r="C2833" s="299" t="s">
        <v>35</v>
      </c>
      <c r="D2833" s="299" t="s">
        <v>91</v>
      </c>
      <c r="E2833" s="302">
        <v>439.05263157894734</v>
      </c>
      <c r="F2833" s="299" t="s">
        <v>79</v>
      </c>
    </row>
    <row r="2834" spans="1:6" x14ac:dyDescent="0.3">
      <c r="A2834" s="299" t="s">
        <v>496</v>
      </c>
      <c r="B2834" s="300">
        <v>21</v>
      </c>
      <c r="C2834" s="299" t="s">
        <v>35</v>
      </c>
      <c r="D2834" s="299" t="s">
        <v>91</v>
      </c>
      <c r="E2834" s="302">
        <v>17801.157894736843</v>
      </c>
      <c r="F2834" s="299" t="s">
        <v>78</v>
      </c>
    </row>
    <row r="2835" spans="1:6" x14ac:dyDescent="0.3">
      <c r="A2835" s="299" t="s">
        <v>496</v>
      </c>
      <c r="B2835" s="300">
        <v>21</v>
      </c>
      <c r="C2835" s="299" t="s">
        <v>35</v>
      </c>
      <c r="D2835" s="299" t="s">
        <v>91</v>
      </c>
      <c r="E2835" s="302">
        <v>5.0000000000000009</v>
      </c>
      <c r="F2835" s="299" t="s">
        <v>188</v>
      </c>
    </row>
    <row r="2836" spans="1:6" x14ac:dyDescent="0.3">
      <c r="A2836" s="299" t="s">
        <v>496</v>
      </c>
      <c r="B2836" s="300">
        <v>21</v>
      </c>
      <c r="C2836" s="299" t="s">
        <v>35</v>
      </c>
      <c r="D2836" s="299" t="s">
        <v>91</v>
      </c>
      <c r="E2836" s="302">
        <v>1290.6315789473683</v>
      </c>
      <c r="F2836" s="299" t="s">
        <v>77</v>
      </c>
    </row>
    <row r="2837" spans="1:6" x14ac:dyDescent="0.3">
      <c r="A2837" s="299" t="s">
        <v>496</v>
      </c>
      <c r="B2837" s="300">
        <v>21</v>
      </c>
      <c r="C2837" s="299" t="s">
        <v>35</v>
      </c>
      <c r="D2837" s="299" t="s">
        <v>92</v>
      </c>
      <c r="E2837" s="302">
        <v>364.31578947368422</v>
      </c>
      <c r="F2837" s="299" t="s">
        <v>187</v>
      </c>
    </row>
    <row r="2838" spans="1:6" x14ac:dyDescent="0.3">
      <c r="A2838" s="299" t="s">
        <v>496</v>
      </c>
      <c r="B2838" s="300">
        <v>21</v>
      </c>
      <c r="C2838" s="299" t="s">
        <v>35</v>
      </c>
      <c r="D2838" s="299" t="s">
        <v>92</v>
      </c>
      <c r="E2838" s="302">
        <v>0.99999999999999956</v>
      </c>
      <c r="F2838" s="299" t="s">
        <v>81</v>
      </c>
    </row>
    <row r="2839" spans="1:6" x14ac:dyDescent="0.3">
      <c r="A2839" s="299" t="s">
        <v>496</v>
      </c>
      <c r="B2839" s="300">
        <v>21</v>
      </c>
      <c r="C2839" s="299" t="s">
        <v>35</v>
      </c>
      <c r="D2839" s="299" t="s">
        <v>92</v>
      </c>
      <c r="E2839" s="302">
        <v>1.5789473684210522</v>
      </c>
      <c r="F2839" s="299" t="s">
        <v>80</v>
      </c>
    </row>
    <row r="2840" spans="1:6" x14ac:dyDescent="0.3">
      <c r="A2840" s="299" t="s">
        <v>496</v>
      </c>
      <c r="B2840" s="300">
        <v>21</v>
      </c>
      <c r="C2840" s="299" t="s">
        <v>35</v>
      </c>
      <c r="D2840" s="299" t="s">
        <v>92</v>
      </c>
      <c r="E2840" s="302">
        <v>103.31578947368419</v>
      </c>
      <c r="F2840" s="299" t="s">
        <v>79</v>
      </c>
    </row>
    <row r="2841" spans="1:6" x14ac:dyDescent="0.3">
      <c r="A2841" s="299" t="s">
        <v>496</v>
      </c>
      <c r="B2841" s="300">
        <v>21</v>
      </c>
      <c r="C2841" s="299" t="s">
        <v>35</v>
      </c>
      <c r="D2841" s="299" t="s">
        <v>92</v>
      </c>
      <c r="E2841" s="302">
        <v>13342.15789473684</v>
      </c>
      <c r="F2841" s="299" t="s">
        <v>78</v>
      </c>
    </row>
    <row r="2842" spans="1:6" x14ac:dyDescent="0.3">
      <c r="A2842" s="299" t="s">
        <v>496</v>
      </c>
      <c r="B2842" s="300">
        <v>21</v>
      </c>
      <c r="C2842" s="299" t="s">
        <v>35</v>
      </c>
      <c r="D2842" s="299" t="s">
        <v>92</v>
      </c>
      <c r="E2842" s="302">
        <v>22.368421052631579</v>
      </c>
      <c r="F2842" s="299" t="s">
        <v>188</v>
      </c>
    </row>
    <row r="2843" spans="1:6" x14ac:dyDescent="0.3">
      <c r="A2843" s="299" t="s">
        <v>496</v>
      </c>
      <c r="B2843" s="300">
        <v>21</v>
      </c>
      <c r="C2843" s="299" t="s">
        <v>35</v>
      </c>
      <c r="D2843" s="299" t="s">
        <v>92</v>
      </c>
      <c r="E2843" s="302">
        <v>1429.6315789473683</v>
      </c>
      <c r="F2843" s="299" t="s">
        <v>77</v>
      </c>
    </row>
    <row r="2844" spans="1:6" x14ac:dyDescent="0.3">
      <c r="A2844" s="299" t="s">
        <v>496</v>
      </c>
      <c r="B2844" s="300">
        <v>21</v>
      </c>
      <c r="C2844" s="299" t="s">
        <v>89</v>
      </c>
      <c r="D2844" s="299" t="s">
        <v>91</v>
      </c>
      <c r="E2844" s="302">
        <v>0.84210526315789447</v>
      </c>
      <c r="F2844" s="299" t="s">
        <v>79</v>
      </c>
    </row>
    <row r="2845" spans="1:6" x14ac:dyDescent="0.3">
      <c r="A2845" s="299" t="s">
        <v>496</v>
      </c>
      <c r="B2845" s="300">
        <v>21</v>
      </c>
      <c r="C2845" s="299" t="s">
        <v>36</v>
      </c>
      <c r="D2845" s="299" t="s">
        <v>91</v>
      </c>
      <c r="E2845" s="302">
        <v>743.36842105263156</v>
      </c>
      <c r="F2845" s="299" t="s">
        <v>187</v>
      </c>
    </row>
    <row r="2846" spans="1:6" x14ac:dyDescent="0.3">
      <c r="A2846" s="299" t="s">
        <v>496</v>
      </c>
      <c r="B2846" s="300">
        <v>21</v>
      </c>
      <c r="C2846" s="299" t="s">
        <v>36</v>
      </c>
      <c r="D2846" s="299" t="s">
        <v>91</v>
      </c>
      <c r="E2846" s="302">
        <v>0.99999999999999956</v>
      </c>
      <c r="F2846" s="299" t="s">
        <v>81</v>
      </c>
    </row>
    <row r="2847" spans="1:6" x14ac:dyDescent="0.3">
      <c r="A2847" s="299" t="s">
        <v>496</v>
      </c>
      <c r="B2847" s="300">
        <v>21</v>
      </c>
      <c r="C2847" s="299" t="s">
        <v>36</v>
      </c>
      <c r="D2847" s="299" t="s">
        <v>91</v>
      </c>
      <c r="E2847" s="302">
        <v>63.684210526315795</v>
      </c>
      <c r="F2847" s="299" t="s">
        <v>80</v>
      </c>
    </row>
    <row r="2848" spans="1:6" x14ac:dyDescent="0.3">
      <c r="A2848" s="299" t="s">
        <v>496</v>
      </c>
      <c r="B2848" s="300">
        <v>21</v>
      </c>
      <c r="C2848" s="299" t="s">
        <v>36</v>
      </c>
      <c r="D2848" s="299" t="s">
        <v>91</v>
      </c>
      <c r="E2848" s="302">
        <v>23.000000000000004</v>
      </c>
      <c r="F2848" s="299" t="s">
        <v>79</v>
      </c>
    </row>
    <row r="2849" spans="1:6" x14ac:dyDescent="0.3">
      <c r="A2849" s="299" t="s">
        <v>496</v>
      </c>
      <c r="B2849" s="300">
        <v>21</v>
      </c>
      <c r="C2849" s="299" t="s">
        <v>36</v>
      </c>
      <c r="D2849" s="299" t="s">
        <v>91</v>
      </c>
      <c r="E2849" s="302">
        <v>15566.421052631578</v>
      </c>
      <c r="F2849" s="299" t="s">
        <v>78</v>
      </c>
    </row>
    <row r="2850" spans="1:6" x14ac:dyDescent="0.3">
      <c r="A2850" s="299" t="s">
        <v>496</v>
      </c>
      <c r="B2850" s="300">
        <v>21</v>
      </c>
      <c r="C2850" s="299" t="s">
        <v>36</v>
      </c>
      <c r="D2850" s="299" t="s">
        <v>91</v>
      </c>
      <c r="E2850" s="302">
        <v>17.789473684210527</v>
      </c>
      <c r="F2850" s="299" t="s">
        <v>188</v>
      </c>
    </row>
    <row r="2851" spans="1:6" x14ac:dyDescent="0.3">
      <c r="A2851" s="299" t="s">
        <v>496</v>
      </c>
      <c r="B2851" s="300">
        <v>21</v>
      </c>
      <c r="C2851" s="299" t="s">
        <v>36</v>
      </c>
      <c r="D2851" s="299" t="s">
        <v>91</v>
      </c>
      <c r="E2851" s="302">
        <v>2115.894736842105</v>
      </c>
      <c r="F2851" s="299" t="s">
        <v>77</v>
      </c>
    </row>
    <row r="2852" spans="1:6" x14ac:dyDescent="0.3">
      <c r="A2852" s="299" t="s">
        <v>496</v>
      </c>
      <c r="B2852" s="300">
        <v>21</v>
      </c>
      <c r="C2852" s="299" t="s">
        <v>36</v>
      </c>
      <c r="D2852" s="299" t="s">
        <v>92</v>
      </c>
      <c r="E2852" s="302">
        <v>481.78947368421041</v>
      </c>
      <c r="F2852" s="299" t="s">
        <v>187</v>
      </c>
    </row>
    <row r="2853" spans="1:6" x14ac:dyDescent="0.3">
      <c r="A2853" s="299" t="s">
        <v>496</v>
      </c>
      <c r="B2853" s="300">
        <v>21</v>
      </c>
      <c r="C2853" s="299" t="s">
        <v>36</v>
      </c>
      <c r="D2853" s="299" t="s">
        <v>92</v>
      </c>
      <c r="E2853" s="302">
        <v>6.0000000000000009</v>
      </c>
      <c r="F2853" s="299" t="s">
        <v>81</v>
      </c>
    </row>
    <row r="2854" spans="1:6" x14ac:dyDescent="0.3">
      <c r="A2854" s="299" t="s">
        <v>496</v>
      </c>
      <c r="B2854" s="300">
        <v>21</v>
      </c>
      <c r="C2854" s="299" t="s">
        <v>36</v>
      </c>
      <c r="D2854" s="299" t="s">
        <v>92</v>
      </c>
      <c r="E2854" s="302">
        <v>10.736842105263161</v>
      </c>
      <c r="F2854" s="299" t="s">
        <v>80</v>
      </c>
    </row>
    <row r="2855" spans="1:6" x14ac:dyDescent="0.3">
      <c r="A2855" s="299" t="s">
        <v>496</v>
      </c>
      <c r="B2855" s="300">
        <v>21</v>
      </c>
      <c r="C2855" s="299" t="s">
        <v>36</v>
      </c>
      <c r="D2855" s="299" t="s">
        <v>92</v>
      </c>
      <c r="E2855" s="302">
        <v>0.99999999999999956</v>
      </c>
      <c r="F2855" s="299" t="s">
        <v>79</v>
      </c>
    </row>
    <row r="2856" spans="1:6" x14ac:dyDescent="0.3">
      <c r="A2856" s="299" t="s">
        <v>496</v>
      </c>
      <c r="B2856" s="300">
        <v>21</v>
      </c>
      <c r="C2856" s="299" t="s">
        <v>36</v>
      </c>
      <c r="D2856" s="299" t="s">
        <v>92</v>
      </c>
      <c r="E2856" s="302">
        <v>7683.8421052631584</v>
      </c>
      <c r="F2856" s="299" t="s">
        <v>78</v>
      </c>
    </row>
    <row r="2857" spans="1:6" x14ac:dyDescent="0.3">
      <c r="A2857" s="299" t="s">
        <v>496</v>
      </c>
      <c r="B2857" s="300">
        <v>21</v>
      </c>
      <c r="C2857" s="299" t="s">
        <v>36</v>
      </c>
      <c r="D2857" s="299" t="s">
        <v>92</v>
      </c>
      <c r="E2857" s="302">
        <v>19</v>
      </c>
      <c r="F2857" s="299" t="s">
        <v>188</v>
      </c>
    </row>
    <row r="2858" spans="1:6" x14ac:dyDescent="0.3">
      <c r="A2858" s="299" t="s">
        <v>496</v>
      </c>
      <c r="B2858" s="300">
        <v>21</v>
      </c>
      <c r="C2858" s="299" t="s">
        <v>36</v>
      </c>
      <c r="D2858" s="299" t="s">
        <v>92</v>
      </c>
      <c r="E2858" s="302">
        <v>2026.6842105263161</v>
      </c>
      <c r="F2858" s="299" t="s">
        <v>77</v>
      </c>
    </row>
    <row r="2859" spans="1:6" x14ac:dyDescent="0.3">
      <c r="A2859" s="299" t="s">
        <v>496</v>
      </c>
      <c r="B2859" s="300">
        <v>22</v>
      </c>
      <c r="C2859" s="299" t="s">
        <v>35</v>
      </c>
      <c r="D2859" s="299" t="s">
        <v>91</v>
      </c>
      <c r="E2859" s="302">
        <v>331.73684210526318</v>
      </c>
      <c r="F2859" s="299" t="s">
        <v>187</v>
      </c>
    </row>
    <row r="2860" spans="1:6" x14ac:dyDescent="0.3">
      <c r="A2860" s="299" t="s">
        <v>496</v>
      </c>
      <c r="B2860" s="300">
        <v>22</v>
      </c>
      <c r="C2860" s="299" t="s">
        <v>35</v>
      </c>
      <c r="D2860" s="299" t="s">
        <v>91</v>
      </c>
      <c r="E2860" s="302">
        <v>530.73684210526335</v>
      </c>
      <c r="F2860" s="299" t="s">
        <v>79</v>
      </c>
    </row>
    <row r="2861" spans="1:6" x14ac:dyDescent="0.3">
      <c r="A2861" s="299" t="s">
        <v>496</v>
      </c>
      <c r="B2861" s="300">
        <v>22</v>
      </c>
      <c r="C2861" s="299" t="s">
        <v>35</v>
      </c>
      <c r="D2861" s="299" t="s">
        <v>91</v>
      </c>
      <c r="E2861" s="302">
        <v>59.315789473684205</v>
      </c>
      <c r="F2861" s="299" t="s">
        <v>78</v>
      </c>
    </row>
    <row r="2862" spans="1:6" x14ac:dyDescent="0.3">
      <c r="A2862" s="299" t="s">
        <v>496</v>
      </c>
      <c r="B2862" s="300">
        <v>22</v>
      </c>
      <c r="C2862" s="299" t="s">
        <v>35</v>
      </c>
      <c r="D2862" s="299" t="s">
        <v>91</v>
      </c>
      <c r="E2862" s="302">
        <v>3.0000000000000004</v>
      </c>
      <c r="F2862" s="299" t="s">
        <v>188</v>
      </c>
    </row>
    <row r="2863" spans="1:6" x14ac:dyDescent="0.3">
      <c r="A2863" s="299" t="s">
        <v>496</v>
      </c>
      <c r="B2863" s="300">
        <v>22</v>
      </c>
      <c r="C2863" s="299" t="s">
        <v>35</v>
      </c>
      <c r="D2863" s="299" t="s">
        <v>91</v>
      </c>
      <c r="E2863" s="302">
        <v>2678.7368421052633</v>
      </c>
      <c r="F2863" s="299" t="s">
        <v>77</v>
      </c>
    </row>
    <row r="2864" spans="1:6" x14ac:dyDescent="0.3">
      <c r="A2864" s="299" t="s">
        <v>496</v>
      </c>
      <c r="B2864" s="300">
        <v>22</v>
      </c>
      <c r="C2864" s="299" t="s">
        <v>35</v>
      </c>
      <c r="D2864" s="299" t="s">
        <v>92</v>
      </c>
      <c r="E2864" s="302">
        <v>348.9473684210526</v>
      </c>
      <c r="F2864" s="299" t="s">
        <v>187</v>
      </c>
    </row>
    <row r="2865" spans="1:6" x14ac:dyDescent="0.3">
      <c r="A2865" s="299" t="s">
        <v>496</v>
      </c>
      <c r="B2865" s="300">
        <v>22</v>
      </c>
      <c r="C2865" s="299" t="s">
        <v>35</v>
      </c>
      <c r="D2865" s="299" t="s">
        <v>92</v>
      </c>
      <c r="E2865" s="302">
        <v>180.42105263157896</v>
      </c>
      <c r="F2865" s="299" t="s">
        <v>79</v>
      </c>
    </row>
    <row r="2866" spans="1:6" x14ac:dyDescent="0.3">
      <c r="A2866" s="299" t="s">
        <v>496</v>
      </c>
      <c r="B2866" s="300">
        <v>22</v>
      </c>
      <c r="C2866" s="299" t="s">
        <v>35</v>
      </c>
      <c r="D2866" s="299" t="s">
        <v>92</v>
      </c>
      <c r="E2866" s="302">
        <v>261.15789473684208</v>
      </c>
      <c r="F2866" s="299" t="s">
        <v>78</v>
      </c>
    </row>
    <row r="2867" spans="1:6" x14ac:dyDescent="0.3">
      <c r="A2867" s="299" t="s">
        <v>496</v>
      </c>
      <c r="B2867" s="300">
        <v>22</v>
      </c>
      <c r="C2867" s="299" t="s">
        <v>35</v>
      </c>
      <c r="D2867" s="299" t="s">
        <v>92</v>
      </c>
      <c r="E2867" s="302">
        <v>9</v>
      </c>
      <c r="F2867" s="299" t="s">
        <v>188</v>
      </c>
    </row>
    <row r="2868" spans="1:6" x14ac:dyDescent="0.3">
      <c r="A2868" s="299" t="s">
        <v>496</v>
      </c>
      <c r="B2868" s="300">
        <v>22</v>
      </c>
      <c r="C2868" s="299" t="s">
        <v>35</v>
      </c>
      <c r="D2868" s="299" t="s">
        <v>92</v>
      </c>
      <c r="E2868" s="302">
        <v>2244.1578947368425</v>
      </c>
      <c r="F2868" s="299" t="s">
        <v>77</v>
      </c>
    </row>
    <row r="2869" spans="1:6" x14ac:dyDescent="0.3">
      <c r="A2869" s="299" t="s">
        <v>496</v>
      </c>
      <c r="B2869" s="300">
        <v>22</v>
      </c>
      <c r="C2869" s="299" t="s">
        <v>36</v>
      </c>
      <c r="D2869" s="299" t="s">
        <v>91</v>
      </c>
      <c r="E2869" s="302">
        <v>494.26315789473693</v>
      </c>
      <c r="F2869" s="299" t="s">
        <v>187</v>
      </c>
    </row>
    <row r="2870" spans="1:6" x14ac:dyDescent="0.3">
      <c r="A2870" s="299" t="s">
        <v>496</v>
      </c>
      <c r="B2870" s="300">
        <v>22</v>
      </c>
      <c r="C2870" s="299" t="s">
        <v>36</v>
      </c>
      <c r="D2870" s="299" t="s">
        <v>91</v>
      </c>
      <c r="E2870" s="302">
        <v>15.210526315789471</v>
      </c>
      <c r="F2870" s="299" t="s">
        <v>79</v>
      </c>
    </row>
    <row r="2871" spans="1:6" x14ac:dyDescent="0.3">
      <c r="A2871" s="299" t="s">
        <v>496</v>
      </c>
      <c r="B2871" s="300">
        <v>22</v>
      </c>
      <c r="C2871" s="299" t="s">
        <v>36</v>
      </c>
      <c r="D2871" s="299" t="s">
        <v>91</v>
      </c>
      <c r="E2871" s="302">
        <v>1557.6842105263161</v>
      </c>
      <c r="F2871" s="299" t="s">
        <v>78</v>
      </c>
    </row>
    <row r="2872" spans="1:6" x14ac:dyDescent="0.3">
      <c r="A2872" s="299" t="s">
        <v>496</v>
      </c>
      <c r="B2872" s="300">
        <v>22</v>
      </c>
      <c r="C2872" s="299" t="s">
        <v>36</v>
      </c>
      <c r="D2872" s="299" t="s">
        <v>91</v>
      </c>
      <c r="E2872" s="302">
        <v>3.0000000000000004</v>
      </c>
      <c r="F2872" s="299" t="s">
        <v>188</v>
      </c>
    </row>
    <row r="2873" spans="1:6" x14ac:dyDescent="0.3">
      <c r="A2873" s="299" t="s">
        <v>496</v>
      </c>
      <c r="B2873" s="300">
        <v>22</v>
      </c>
      <c r="C2873" s="299" t="s">
        <v>36</v>
      </c>
      <c r="D2873" s="299" t="s">
        <v>91</v>
      </c>
      <c r="E2873" s="302">
        <v>5847.6315789473692</v>
      </c>
      <c r="F2873" s="299" t="s">
        <v>77</v>
      </c>
    </row>
    <row r="2874" spans="1:6" x14ac:dyDescent="0.3">
      <c r="A2874" s="299" t="s">
        <v>496</v>
      </c>
      <c r="B2874" s="300">
        <v>22</v>
      </c>
      <c r="C2874" s="299" t="s">
        <v>36</v>
      </c>
      <c r="D2874" s="299" t="s">
        <v>92</v>
      </c>
      <c r="E2874" s="302">
        <v>445.36842105263156</v>
      </c>
      <c r="F2874" s="299" t="s">
        <v>187</v>
      </c>
    </row>
    <row r="2875" spans="1:6" x14ac:dyDescent="0.3">
      <c r="A2875" s="299" t="s">
        <v>496</v>
      </c>
      <c r="B2875" s="300">
        <v>22</v>
      </c>
      <c r="C2875" s="299" t="s">
        <v>36</v>
      </c>
      <c r="D2875" s="299" t="s">
        <v>92</v>
      </c>
      <c r="E2875" s="302">
        <v>5.0000000000000009</v>
      </c>
      <c r="F2875" s="299" t="s">
        <v>79</v>
      </c>
    </row>
    <row r="2876" spans="1:6" x14ac:dyDescent="0.3">
      <c r="A2876" s="299" t="s">
        <v>496</v>
      </c>
      <c r="B2876" s="300">
        <v>22</v>
      </c>
      <c r="C2876" s="299" t="s">
        <v>36</v>
      </c>
      <c r="D2876" s="299" t="s">
        <v>92</v>
      </c>
      <c r="E2876" s="302">
        <v>627.36842105263156</v>
      </c>
      <c r="F2876" s="299" t="s">
        <v>78</v>
      </c>
    </row>
    <row r="2877" spans="1:6" x14ac:dyDescent="0.3">
      <c r="A2877" s="299" t="s">
        <v>496</v>
      </c>
      <c r="B2877" s="300">
        <v>22</v>
      </c>
      <c r="C2877" s="299" t="s">
        <v>36</v>
      </c>
      <c r="D2877" s="299" t="s">
        <v>92</v>
      </c>
      <c r="E2877" s="302">
        <v>3.9999999999999982</v>
      </c>
      <c r="F2877" s="299" t="s">
        <v>188</v>
      </c>
    </row>
    <row r="2878" spans="1:6" x14ac:dyDescent="0.3">
      <c r="A2878" s="299" t="s">
        <v>496</v>
      </c>
      <c r="B2878" s="300">
        <v>22</v>
      </c>
      <c r="C2878" s="299" t="s">
        <v>36</v>
      </c>
      <c r="D2878" s="299" t="s">
        <v>92</v>
      </c>
      <c r="E2878" s="302">
        <v>2786.0526315789475</v>
      </c>
      <c r="F2878" s="299" t="s">
        <v>77</v>
      </c>
    </row>
    <row r="2879" spans="1:6" x14ac:dyDescent="0.3">
      <c r="A2879" s="299" t="s">
        <v>496</v>
      </c>
      <c r="B2879" s="300">
        <v>23</v>
      </c>
      <c r="C2879" s="299" t="s">
        <v>35</v>
      </c>
      <c r="D2879" s="299" t="s">
        <v>91</v>
      </c>
      <c r="E2879" s="302">
        <v>442.21052631578937</v>
      </c>
      <c r="F2879" s="299" t="s">
        <v>187</v>
      </c>
    </row>
    <row r="2880" spans="1:6" x14ac:dyDescent="0.3">
      <c r="A2880" s="299" t="s">
        <v>496</v>
      </c>
      <c r="B2880" s="300">
        <v>23</v>
      </c>
      <c r="C2880" s="299" t="s">
        <v>35</v>
      </c>
      <c r="D2880" s="299" t="s">
        <v>91</v>
      </c>
      <c r="E2880" s="302">
        <v>454.15789473684214</v>
      </c>
      <c r="F2880" s="299" t="s">
        <v>79</v>
      </c>
    </row>
    <row r="2881" spans="1:6" x14ac:dyDescent="0.3">
      <c r="A2881" s="299" t="s">
        <v>496</v>
      </c>
      <c r="B2881" s="300">
        <v>23</v>
      </c>
      <c r="C2881" s="299" t="s">
        <v>35</v>
      </c>
      <c r="D2881" s="299" t="s">
        <v>91</v>
      </c>
      <c r="E2881" s="302">
        <v>285.26315789473688</v>
      </c>
      <c r="F2881" s="299" t="s">
        <v>78</v>
      </c>
    </row>
    <row r="2882" spans="1:6" x14ac:dyDescent="0.3">
      <c r="A2882" s="299" t="s">
        <v>496</v>
      </c>
      <c r="B2882" s="300">
        <v>23</v>
      </c>
      <c r="C2882" s="299" t="s">
        <v>35</v>
      </c>
      <c r="D2882" s="299" t="s">
        <v>91</v>
      </c>
      <c r="E2882" s="302">
        <v>3.9999999999999982</v>
      </c>
      <c r="F2882" s="299" t="s">
        <v>188</v>
      </c>
    </row>
    <row r="2883" spans="1:6" x14ac:dyDescent="0.3">
      <c r="A2883" s="299" t="s">
        <v>496</v>
      </c>
      <c r="B2883" s="300">
        <v>23</v>
      </c>
      <c r="C2883" s="299" t="s">
        <v>35</v>
      </c>
      <c r="D2883" s="299" t="s">
        <v>91</v>
      </c>
      <c r="E2883" s="302">
        <v>1061.5263157894735</v>
      </c>
      <c r="F2883" s="299" t="s">
        <v>77</v>
      </c>
    </row>
    <row r="2884" spans="1:6" x14ac:dyDescent="0.3">
      <c r="A2884" s="299" t="s">
        <v>496</v>
      </c>
      <c r="B2884" s="300">
        <v>23</v>
      </c>
      <c r="C2884" s="299" t="s">
        <v>35</v>
      </c>
      <c r="D2884" s="299" t="s">
        <v>92</v>
      </c>
      <c r="E2884" s="302">
        <v>112.84210526315788</v>
      </c>
      <c r="F2884" s="299" t="s">
        <v>187</v>
      </c>
    </row>
    <row r="2885" spans="1:6" x14ac:dyDescent="0.3">
      <c r="A2885" s="299" t="s">
        <v>496</v>
      </c>
      <c r="B2885" s="300">
        <v>23</v>
      </c>
      <c r="C2885" s="299" t="s">
        <v>35</v>
      </c>
      <c r="D2885" s="299" t="s">
        <v>92</v>
      </c>
      <c r="E2885" s="302">
        <v>31</v>
      </c>
      <c r="F2885" s="299" t="s">
        <v>79</v>
      </c>
    </row>
    <row r="2886" spans="1:6" x14ac:dyDescent="0.3">
      <c r="A2886" s="299" t="s">
        <v>496</v>
      </c>
      <c r="B2886" s="300">
        <v>23</v>
      </c>
      <c r="C2886" s="299" t="s">
        <v>35</v>
      </c>
      <c r="D2886" s="299" t="s">
        <v>92</v>
      </c>
      <c r="E2886" s="302">
        <v>111.4736842105263</v>
      </c>
      <c r="F2886" s="299" t="s">
        <v>78</v>
      </c>
    </row>
    <row r="2887" spans="1:6" x14ac:dyDescent="0.3">
      <c r="A2887" s="299" t="s">
        <v>496</v>
      </c>
      <c r="B2887" s="300">
        <v>23</v>
      </c>
      <c r="C2887" s="299" t="s">
        <v>35</v>
      </c>
      <c r="D2887" s="299" t="s">
        <v>92</v>
      </c>
      <c r="E2887" s="302">
        <v>1.9999999999999991</v>
      </c>
      <c r="F2887" s="299" t="s">
        <v>188</v>
      </c>
    </row>
    <row r="2888" spans="1:6" x14ac:dyDescent="0.3">
      <c r="A2888" s="299" t="s">
        <v>496</v>
      </c>
      <c r="B2888" s="300">
        <v>23</v>
      </c>
      <c r="C2888" s="299" t="s">
        <v>35</v>
      </c>
      <c r="D2888" s="299" t="s">
        <v>92</v>
      </c>
      <c r="E2888" s="302">
        <v>372.5263157894737</v>
      </c>
      <c r="F2888" s="299" t="s">
        <v>77</v>
      </c>
    </row>
    <row r="2889" spans="1:6" x14ac:dyDescent="0.3">
      <c r="A2889" s="299" t="s">
        <v>496</v>
      </c>
      <c r="B2889" s="300">
        <v>23</v>
      </c>
      <c r="C2889" s="299" t="s">
        <v>36</v>
      </c>
      <c r="D2889" s="299" t="s">
        <v>91</v>
      </c>
      <c r="E2889" s="302">
        <v>615.15789473684208</v>
      </c>
      <c r="F2889" s="299" t="s">
        <v>187</v>
      </c>
    </row>
    <row r="2890" spans="1:6" x14ac:dyDescent="0.3">
      <c r="A2890" s="299" t="s">
        <v>496</v>
      </c>
      <c r="B2890" s="300">
        <v>23</v>
      </c>
      <c r="C2890" s="299" t="s">
        <v>36</v>
      </c>
      <c r="D2890" s="299" t="s">
        <v>91</v>
      </c>
      <c r="E2890" s="302">
        <v>33.526315789473685</v>
      </c>
      <c r="F2890" s="299" t="s">
        <v>79</v>
      </c>
    </row>
    <row r="2891" spans="1:6" x14ac:dyDescent="0.3">
      <c r="A2891" s="299" t="s">
        <v>496</v>
      </c>
      <c r="B2891" s="300">
        <v>23</v>
      </c>
      <c r="C2891" s="299" t="s">
        <v>36</v>
      </c>
      <c r="D2891" s="299" t="s">
        <v>91</v>
      </c>
      <c r="E2891" s="302">
        <v>1455.9473684210527</v>
      </c>
      <c r="F2891" s="299" t="s">
        <v>78</v>
      </c>
    </row>
    <row r="2892" spans="1:6" x14ac:dyDescent="0.3">
      <c r="A2892" s="299" t="s">
        <v>496</v>
      </c>
      <c r="B2892" s="300">
        <v>23</v>
      </c>
      <c r="C2892" s="299" t="s">
        <v>36</v>
      </c>
      <c r="D2892" s="299" t="s">
        <v>91</v>
      </c>
      <c r="E2892" s="302">
        <v>1.9999999999999991</v>
      </c>
      <c r="F2892" s="299" t="s">
        <v>188</v>
      </c>
    </row>
    <row r="2893" spans="1:6" x14ac:dyDescent="0.3">
      <c r="A2893" s="299" t="s">
        <v>496</v>
      </c>
      <c r="B2893" s="300">
        <v>23</v>
      </c>
      <c r="C2893" s="299" t="s">
        <v>36</v>
      </c>
      <c r="D2893" s="299" t="s">
        <v>91</v>
      </c>
      <c r="E2893" s="302">
        <v>2063.9473684210525</v>
      </c>
      <c r="F2893" s="299" t="s">
        <v>77</v>
      </c>
    </row>
    <row r="2894" spans="1:6" x14ac:dyDescent="0.3">
      <c r="A2894" s="299" t="s">
        <v>496</v>
      </c>
      <c r="B2894" s="300">
        <v>23</v>
      </c>
      <c r="C2894" s="299" t="s">
        <v>36</v>
      </c>
      <c r="D2894" s="299" t="s">
        <v>92</v>
      </c>
      <c r="E2894" s="302">
        <v>113.4736842105263</v>
      </c>
      <c r="F2894" s="299" t="s">
        <v>187</v>
      </c>
    </row>
    <row r="2895" spans="1:6" x14ac:dyDescent="0.3">
      <c r="A2895" s="299" t="s">
        <v>496</v>
      </c>
      <c r="B2895" s="300">
        <v>23</v>
      </c>
      <c r="C2895" s="299" t="s">
        <v>36</v>
      </c>
      <c r="D2895" s="299" t="s">
        <v>92</v>
      </c>
      <c r="E2895" s="302">
        <v>3.0000000000000004</v>
      </c>
      <c r="F2895" s="299" t="s">
        <v>79</v>
      </c>
    </row>
    <row r="2896" spans="1:6" x14ac:dyDescent="0.3">
      <c r="A2896" s="299" t="s">
        <v>496</v>
      </c>
      <c r="B2896" s="300">
        <v>23</v>
      </c>
      <c r="C2896" s="299" t="s">
        <v>36</v>
      </c>
      <c r="D2896" s="299" t="s">
        <v>92</v>
      </c>
      <c r="E2896" s="302">
        <v>180.89473684210523</v>
      </c>
      <c r="F2896" s="299" t="s">
        <v>78</v>
      </c>
    </row>
    <row r="2897" spans="1:6" x14ac:dyDescent="0.3">
      <c r="A2897" s="299" t="s">
        <v>496</v>
      </c>
      <c r="B2897" s="300">
        <v>23</v>
      </c>
      <c r="C2897" s="299" t="s">
        <v>36</v>
      </c>
      <c r="D2897" s="299" t="s">
        <v>92</v>
      </c>
      <c r="E2897" s="302">
        <v>3.9999999999999982</v>
      </c>
      <c r="F2897" s="299" t="s">
        <v>188</v>
      </c>
    </row>
    <row r="2898" spans="1:6" x14ac:dyDescent="0.3">
      <c r="A2898" s="299" t="s">
        <v>496</v>
      </c>
      <c r="B2898" s="300">
        <v>23</v>
      </c>
      <c r="C2898" s="299" t="s">
        <v>36</v>
      </c>
      <c r="D2898" s="299" t="s">
        <v>92</v>
      </c>
      <c r="E2898" s="302">
        <v>484.10526315789474</v>
      </c>
      <c r="F2898" s="299" t="s">
        <v>77</v>
      </c>
    </row>
    <row r="2899" spans="1:6" x14ac:dyDescent="0.3">
      <c r="A2899" s="299" t="s">
        <v>496</v>
      </c>
      <c r="B2899" s="300">
        <v>24</v>
      </c>
      <c r="C2899" s="299" t="s">
        <v>35</v>
      </c>
      <c r="D2899" s="299" t="s">
        <v>91</v>
      </c>
      <c r="E2899" s="302">
        <v>408.26315789473682</v>
      </c>
      <c r="F2899" s="299" t="s">
        <v>187</v>
      </c>
    </row>
    <row r="2900" spans="1:6" x14ac:dyDescent="0.3">
      <c r="A2900" s="299" t="s">
        <v>496</v>
      </c>
      <c r="B2900" s="300">
        <v>24</v>
      </c>
      <c r="C2900" s="299" t="s">
        <v>35</v>
      </c>
      <c r="D2900" s="299" t="s">
        <v>91</v>
      </c>
      <c r="E2900" s="302">
        <v>611.89473684210509</v>
      </c>
      <c r="F2900" s="299" t="s">
        <v>79</v>
      </c>
    </row>
    <row r="2901" spans="1:6" x14ac:dyDescent="0.3">
      <c r="A2901" s="299" t="s">
        <v>496</v>
      </c>
      <c r="B2901" s="300">
        <v>24</v>
      </c>
      <c r="C2901" s="299" t="s">
        <v>35</v>
      </c>
      <c r="D2901" s="299" t="s">
        <v>91</v>
      </c>
      <c r="E2901" s="302">
        <v>32.789473684210527</v>
      </c>
      <c r="F2901" s="299" t="s">
        <v>78</v>
      </c>
    </row>
    <row r="2902" spans="1:6" x14ac:dyDescent="0.3">
      <c r="A2902" s="299" t="s">
        <v>496</v>
      </c>
      <c r="B2902" s="300">
        <v>24</v>
      </c>
      <c r="C2902" s="299" t="s">
        <v>35</v>
      </c>
      <c r="D2902" s="299" t="s">
        <v>91</v>
      </c>
      <c r="E2902" s="302">
        <v>11.000000000000005</v>
      </c>
      <c r="F2902" s="299" t="s">
        <v>188</v>
      </c>
    </row>
    <row r="2903" spans="1:6" x14ac:dyDescent="0.3">
      <c r="A2903" s="299" t="s">
        <v>496</v>
      </c>
      <c r="B2903" s="300">
        <v>24</v>
      </c>
      <c r="C2903" s="299" t="s">
        <v>35</v>
      </c>
      <c r="D2903" s="299" t="s">
        <v>91</v>
      </c>
      <c r="E2903" s="302">
        <v>2232.8947368421054</v>
      </c>
      <c r="F2903" s="299" t="s">
        <v>77</v>
      </c>
    </row>
    <row r="2904" spans="1:6" x14ac:dyDescent="0.3">
      <c r="A2904" s="299" t="s">
        <v>496</v>
      </c>
      <c r="B2904" s="300">
        <v>24</v>
      </c>
      <c r="C2904" s="299" t="s">
        <v>35</v>
      </c>
      <c r="D2904" s="299" t="s">
        <v>92</v>
      </c>
      <c r="E2904" s="302">
        <v>194.21052631578948</v>
      </c>
      <c r="F2904" s="299" t="s">
        <v>187</v>
      </c>
    </row>
    <row r="2905" spans="1:6" x14ac:dyDescent="0.3">
      <c r="A2905" s="299" t="s">
        <v>496</v>
      </c>
      <c r="B2905" s="300">
        <v>24</v>
      </c>
      <c r="C2905" s="299" t="s">
        <v>35</v>
      </c>
      <c r="D2905" s="299" t="s">
        <v>92</v>
      </c>
      <c r="E2905" s="302">
        <v>117.10526315789477</v>
      </c>
      <c r="F2905" s="299" t="s">
        <v>79</v>
      </c>
    </row>
    <row r="2906" spans="1:6" x14ac:dyDescent="0.3">
      <c r="A2906" s="299" t="s">
        <v>496</v>
      </c>
      <c r="B2906" s="300">
        <v>24</v>
      </c>
      <c r="C2906" s="299" t="s">
        <v>35</v>
      </c>
      <c r="D2906" s="299" t="s">
        <v>92</v>
      </c>
      <c r="E2906" s="302">
        <v>48.31578947368422</v>
      </c>
      <c r="F2906" s="299" t="s">
        <v>78</v>
      </c>
    </row>
    <row r="2907" spans="1:6" x14ac:dyDescent="0.3">
      <c r="A2907" s="299" t="s">
        <v>496</v>
      </c>
      <c r="B2907" s="300">
        <v>24</v>
      </c>
      <c r="C2907" s="299" t="s">
        <v>35</v>
      </c>
      <c r="D2907" s="299" t="s">
        <v>92</v>
      </c>
      <c r="E2907" s="302">
        <v>10.000000000000002</v>
      </c>
      <c r="F2907" s="299" t="s">
        <v>188</v>
      </c>
    </row>
    <row r="2908" spans="1:6" x14ac:dyDescent="0.3">
      <c r="A2908" s="299" t="s">
        <v>496</v>
      </c>
      <c r="B2908" s="300">
        <v>24</v>
      </c>
      <c r="C2908" s="299" t="s">
        <v>35</v>
      </c>
      <c r="D2908" s="299" t="s">
        <v>92</v>
      </c>
      <c r="E2908" s="302">
        <v>980.42105263157885</v>
      </c>
      <c r="F2908" s="299" t="s">
        <v>77</v>
      </c>
    </row>
    <row r="2909" spans="1:6" x14ac:dyDescent="0.3">
      <c r="A2909" s="299" t="s">
        <v>496</v>
      </c>
      <c r="B2909" s="300">
        <v>24</v>
      </c>
      <c r="C2909" s="299" t="s">
        <v>36</v>
      </c>
      <c r="D2909" s="299" t="s">
        <v>91</v>
      </c>
      <c r="E2909" s="302">
        <v>540.63157894736844</v>
      </c>
      <c r="F2909" s="299" t="s">
        <v>187</v>
      </c>
    </row>
    <row r="2910" spans="1:6" x14ac:dyDescent="0.3">
      <c r="A2910" s="299" t="s">
        <v>496</v>
      </c>
      <c r="B2910" s="300">
        <v>24</v>
      </c>
      <c r="C2910" s="299" t="s">
        <v>36</v>
      </c>
      <c r="D2910" s="299" t="s">
        <v>91</v>
      </c>
      <c r="E2910" s="302">
        <v>30.263157894736839</v>
      </c>
      <c r="F2910" s="299" t="s">
        <v>79</v>
      </c>
    </row>
    <row r="2911" spans="1:6" x14ac:dyDescent="0.3">
      <c r="A2911" s="299" t="s">
        <v>496</v>
      </c>
      <c r="B2911" s="300">
        <v>24</v>
      </c>
      <c r="C2911" s="299" t="s">
        <v>36</v>
      </c>
      <c r="D2911" s="299" t="s">
        <v>91</v>
      </c>
      <c r="E2911" s="302">
        <v>350.26315789473688</v>
      </c>
      <c r="F2911" s="299" t="s">
        <v>78</v>
      </c>
    </row>
    <row r="2912" spans="1:6" x14ac:dyDescent="0.3">
      <c r="A2912" s="299" t="s">
        <v>496</v>
      </c>
      <c r="B2912" s="300">
        <v>24</v>
      </c>
      <c r="C2912" s="299" t="s">
        <v>36</v>
      </c>
      <c r="D2912" s="299" t="s">
        <v>91</v>
      </c>
      <c r="E2912" s="302">
        <v>5.0000000000000009</v>
      </c>
      <c r="F2912" s="299" t="s">
        <v>188</v>
      </c>
    </row>
    <row r="2913" spans="1:6" x14ac:dyDescent="0.3">
      <c r="A2913" s="299" t="s">
        <v>496</v>
      </c>
      <c r="B2913" s="300">
        <v>24</v>
      </c>
      <c r="C2913" s="299" t="s">
        <v>36</v>
      </c>
      <c r="D2913" s="299" t="s">
        <v>91</v>
      </c>
      <c r="E2913" s="302">
        <v>2927.7894736842104</v>
      </c>
      <c r="F2913" s="299" t="s">
        <v>77</v>
      </c>
    </row>
    <row r="2914" spans="1:6" x14ac:dyDescent="0.3">
      <c r="A2914" s="299" t="s">
        <v>496</v>
      </c>
      <c r="B2914" s="300">
        <v>24</v>
      </c>
      <c r="C2914" s="299" t="s">
        <v>36</v>
      </c>
      <c r="D2914" s="299" t="s">
        <v>92</v>
      </c>
      <c r="E2914" s="302">
        <v>357.15789473684214</v>
      </c>
      <c r="F2914" s="299" t="s">
        <v>187</v>
      </c>
    </row>
    <row r="2915" spans="1:6" x14ac:dyDescent="0.3">
      <c r="A2915" s="299" t="s">
        <v>496</v>
      </c>
      <c r="B2915" s="300">
        <v>24</v>
      </c>
      <c r="C2915" s="299" t="s">
        <v>36</v>
      </c>
      <c r="D2915" s="299" t="s">
        <v>92</v>
      </c>
      <c r="E2915" s="302">
        <v>6.0000000000000009</v>
      </c>
      <c r="F2915" s="299" t="s">
        <v>79</v>
      </c>
    </row>
    <row r="2916" spans="1:6" x14ac:dyDescent="0.3">
      <c r="A2916" s="299" t="s">
        <v>496</v>
      </c>
      <c r="B2916" s="300">
        <v>24</v>
      </c>
      <c r="C2916" s="299" t="s">
        <v>36</v>
      </c>
      <c r="D2916" s="299" t="s">
        <v>92</v>
      </c>
      <c r="E2916" s="302">
        <v>124</v>
      </c>
      <c r="F2916" s="299" t="s">
        <v>78</v>
      </c>
    </row>
    <row r="2917" spans="1:6" x14ac:dyDescent="0.3">
      <c r="A2917" s="299" t="s">
        <v>496</v>
      </c>
      <c r="B2917" s="300">
        <v>24</v>
      </c>
      <c r="C2917" s="299" t="s">
        <v>36</v>
      </c>
      <c r="D2917" s="299" t="s">
        <v>92</v>
      </c>
      <c r="E2917" s="302">
        <v>6.9999999999999973</v>
      </c>
      <c r="F2917" s="299" t="s">
        <v>188</v>
      </c>
    </row>
    <row r="2918" spans="1:6" x14ac:dyDescent="0.3">
      <c r="A2918" s="299" t="s">
        <v>496</v>
      </c>
      <c r="B2918" s="300">
        <v>24</v>
      </c>
      <c r="C2918" s="299" t="s">
        <v>36</v>
      </c>
      <c r="D2918" s="299" t="s">
        <v>92</v>
      </c>
      <c r="E2918" s="302">
        <v>1291.2105263157896</v>
      </c>
      <c r="F2918" s="299" t="s">
        <v>77</v>
      </c>
    </row>
    <row r="2919" spans="1:6" x14ac:dyDescent="0.3">
      <c r="A2919" s="299" t="s">
        <v>496</v>
      </c>
      <c r="B2919" s="300">
        <v>25</v>
      </c>
      <c r="C2919" s="299" t="s">
        <v>35</v>
      </c>
      <c r="D2919" s="299" t="s">
        <v>91</v>
      </c>
      <c r="E2919" s="302">
        <v>761.31578947368416</v>
      </c>
      <c r="F2919" s="299" t="s">
        <v>187</v>
      </c>
    </row>
    <row r="2920" spans="1:6" x14ac:dyDescent="0.3">
      <c r="A2920" s="299" t="s">
        <v>496</v>
      </c>
      <c r="B2920" s="300">
        <v>25</v>
      </c>
      <c r="C2920" s="299" t="s">
        <v>35</v>
      </c>
      <c r="D2920" s="299" t="s">
        <v>91</v>
      </c>
      <c r="E2920" s="302">
        <v>517.47368421052636</v>
      </c>
      <c r="F2920" s="299" t="s">
        <v>79</v>
      </c>
    </row>
    <row r="2921" spans="1:6" x14ac:dyDescent="0.3">
      <c r="A2921" s="299" t="s">
        <v>496</v>
      </c>
      <c r="B2921" s="300">
        <v>25</v>
      </c>
      <c r="C2921" s="299" t="s">
        <v>35</v>
      </c>
      <c r="D2921" s="299" t="s">
        <v>91</v>
      </c>
      <c r="E2921" s="302">
        <v>223.9473684210526</v>
      </c>
      <c r="F2921" s="299" t="s">
        <v>78</v>
      </c>
    </row>
    <row r="2922" spans="1:6" x14ac:dyDescent="0.3">
      <c r="A2922" s="299" t="s">
        <v>496</v>
      </c>
      <c r="B2922" s="300">
        <v>25</v>
      </c>
      <c r="C2922" s="299" t="s">
        <v>35</v>
      </c>
      <c r="D2922" s="299" t="s">
        <v>91</v>
      </c>
      <c r="E2922" s="302">
        <v>14.999999999999996</v>
      </c>
      <c r="F2922" s="299" t="s">
        <v>188</v>
      </c>
    </row>
    <row r="2923" spans="1:6" x14ac:dyDescent="0.3">
      <c r="A2923" s="299" t="s">
        <v>496</v>
      </c>
      <c r="B2923" s="300">
        <v>25</v>
      </c>
      <c r="C2923" s="299" t="s">
        <v>35</v>
      </c>
      <c r="D2923" s="299" t="s">
        <v>91</v>
      </c>
      <c r="E2923" s="302">
        <v>6287.6315789473683</v>
      </c>
      <c r="F2923" s="299" t="s">
        <v>77</v>
      </c>
    </row>
    <row r="2924" spans="1:6" x14ac:dyDescent="0.3">
      <c r="A2924" s="299" t="s">
        <v>496</v>
      </c>
      <c r="B2924" s="300">
        <v>25</v>
      </c>
      <c r="C2924" s="299" t="s">
        <v>35</v>
      </c>
      <c r="D2924" s="299" t="s">
        <v>92</v>
      </c>
      <c r="E2924" s="302">
        <v>572.31578947368428</v>
      </c>
      <c r="F2924" s="299" t="s">
        <v>187</v>
      </c>
    </row>
    <row r="2925" spans="1:6" x14ac:dyDescent="0.3">
      <c r="A2925" s="299" t="s">
        <v>496</v>
      </c>
      <c r="B2925" s="300">
        <v>25</v>
      </c>
      <c r="C2925" s="299" t="s">
        <v>35</v>
      </c>
      <c r="D2925" s="299" t="s">
        <v>92</v>
      </c>
      <c r="E2925" s="302">
        <v>382.52631578947364</v>
      </c>
      <c r="F2925" s="299" t="s">
        <v>79</v>
      </c>
    </row>
    <row r="2926" spans="1:6" x14ac:dyDescent="0.3">
      <c r="A2926" s="299" t="s">
        <v>496</v>
      </c>
      <c r="B2926" s="300">
        <v>25</v>
      </c>
      <c r="C2926" s="299" t="s">
        <v>35</v>
      </c>
      <c r="D2926" s="299" t="s">
        <v>92</v>
      </c>
      <c r="E2926" s="302">
        <v>353.89473684210515</v>
      </c>
      <c r="F2926" s="299" t="s">
        <v>78</v>
      </c>
    </row>
    <row r="2927" spans="1:6" x14ac:dyDescent="0.3">
      <c r="A2927" s="299" t="s">
        <v>496</v>
      </c>
      <c r="B2927" s="300">
        <v>25</v>
      </c>
      <c r="C2927" s="299" t="s">
        <v>35</v>
      </c>
      <c r="D2927" s="299" t="s">
        <v>92</v>
      </c>
      <c r="E2927" s="302">
        <v>15.315789473684207</v>
      </c>
      <c r="F2927" s="299" t="s">
        <v>188</v>
      </c>
    </row>
    <row r="2928" spans="1:6" x14ac:dyDescent="0.3">
      <c r="A2928" s="299" t="s">
        <v>496</v>
      </c>
      <c r="B2928" s="300">
        <v>25</v>
      </c>
      <c r="C2928" s="299" t="s">
        <v>35</v>
      </c>
      <c r="D2928" s="299" t="s">
        <v>92</v>
      </c>
      <c r="E2928" s="302">
        <v>5599.7368421052643</v>
      </c>
      <c r="F2928" s="299" t="s">
        <v>77</v>
      </c>
    </row>
    <row r="2929" spans="1:6" x14ac:dyDescent="0.3">
      <c r="A2929" s="299" t="s">
        <v>496</v>
      </c>
      <c r="B2929" s="300">
        <v>25</v>
      </c>
      <c r="C2929" s="299" t="s">
        <v>36</v>
      </c>
      <c r="D2929" s="299" t="s">
        <v>91</v>
      </c>
      <c r="E2929" s="302">
        <v>1278.5789473684213</v>
      </c>
      <c r="F2929" s="299" t="s">
        <v>187</v>
      </c>
    </row>
    <row r="2930" spans="1:6" x14ac:dyDescent="0.3">
      <c r="A2930" s="299" t="s">
        <v>496</v>
      </c>
      <c r="B2930" s="300">
        <v>25</v>
      </c>
      <c r="C2930" s="299" t="s">
        <v>36</v>
      </c>
      <c r="D2930" s="299" t="s">
        <v>91</v>
      </c>
      <c r="E2930" s="302">
        <v>34.10526315789474</v>
      </c>
      <c r="F2930" s="299" t="s">
        <v>79</v>
      </c>
    </row>
    <row r="2931" spans="1:6" x14ac:dyDescent="0.3">
      <c r="A2931" s="299" t="s">
        <v>496</v>
      </c>
      <c r="B2931" s="300">
        <v>25</v>
      </c>
      <c r="C2931" s="299" t="s">
        <v>36</v>
      </c>
      <c r="D2931" s="299" t="s">
        <v>91</v>
      </c>
      <c r="E2931" s="302">
        <v>3944.6842105263163</v>
      </c>
      <c r="F2931" s="299" t="s">
        <v>78</v>
      </c>
    </row>
    <row r="2932" spans="1:6" x14ac:dyDescent="0.3">
      <c r="A2932" s="299" t="s">
        <v>496</v>
      </c>
      <c r="B2932" s="300">
        <v>25</v>
      </c>
      <c r="C2932" s="299" t="s">
        <v>36</v>
      </c>
      <c r="D2932" s="299" t="s">
        <v>91</v>
      </c>
      <c r="E2932" s="302">
        <v>7.9999999999999964</v>
      </c>
      <c r="F2932" s="299" t="s">
        <v>188</v>
      </c>
    </row>
    <row r="2933" spans="1:6" x14ac:dyDescent="0.3">
      <c r="A2933" s="299" t="s">
        <v>496</v>
      </c>
      <c r="B2933" s="300">
        <v>25</v>
      </c>
      <c r="C2933" s="299" t="s">
        <v>36</v>
      </c>
      <c r="D2933" s="299" t="s">
        <v>91</v>
      </c>
      <c r="E2933" s="302">
        <v>13053.736842105265</v>
      </c>
      <c r="F2933" s="299" t="s">
        <v>77</v>
      </c>
    </row>
    <row r="2934" spans="1:6" x14ac:dyDescent="0.3">
      <c r="A2934" s="299" t="s">
        <v>496</v>
      </c>
      <c r="B2934" s="300">
        <v>25</v>
      </c>
      <c r="C2934" s="299" t="s">
        <v>36</v>
      </c>
      <c r="D2934" s="299" t="s">
        <v>92</v>
      </c>
      <c r="E2934" s="302">
        <v>1028.421052631579</v>
      </c>
      <c r="F2934" s="299" t="s">
        <v>187</v>
      </c>
    </row>
    <row r="2935" spans="1:6" x14ac:dyDescent="0.3">
      <c r="A2935" s="299" t="s">
        <v>496</v>
      </c>
      <c r="B2935" s="300">
        <v>25</v>
      </c>
      <c r="C2935" s="299" t="s">
        <v>36</v>
      </c>
      <c r="D2935" s="299" t="s">
        <v>92</v>
      </c>
      <c r="E2935" s="302">
        <v>7.9999999999999964</v>
      </c>
      <c r="F2935" s="299" t="s">
        <v>79</v>
      </c>
    </row>
    <row r="2936" spans="1:6" x14ac:dyDescent="0.3">
      <c r="A2936" s="299" t="s">
        <v>496</v>
      </c>
      <c r="B2936" s="300">
        <v>25</v>
      </c>
      <c r="C2936" s="299" t="s">
        <v>36</v>
      </c>
      <c r="D2936" s="299" t="s">
        <v>92</v>
      </c>
      <c r="E2936" s="302">
        <v>915.26315789473665</v>
      </c>
      <c r="F2936" s="299" t="s">
        <v>78</v>
      </c>
    </row>
    <row r="2937" spans="1:6" x14ac:dyDescent="0.3">
      <c r="A2937" s="299" t="s">
        <v>496</v>
      </c>
      <c r="B2937" s="300">
        <v>25</v>
      </c>
      <c r="C2937" s="299" t="s">
        <v>36</v>
      </c>
      <c r="D2937" s="299" t="s">
        <v>92</v>
      </c>
      <c r="E2937" s="302">
        <v>9</v>
      </c>
      <c r="F2937" s="299" t="s">
        <v>188</v>
      </c>
    </row>
    <row r="2938" spans="1:6" x14ac:dyDescent="0.3">
      <c r="A2938" s="299" t="s">
        <v>496</v>
      </c>
      <c r="B2938" s="300">
        <v>25</v>
      </c>
      <c r="C2938" s="299" t="s">
        <v>36</v>
      </c>
      <c r="D2938" s="299" t="s">
        <v>92</v>
      </c>
      <c r="E2938" s="302">
        <v>7248.9473684210516</v>
      </c>
      <c r="F2938" s="299" t="s">
        <v>77</v>
      </c>
    </row>
    <row r="2939" spans="1:6" x14ac:dyDescent="0.3">
      <c r="A2939" s="299" t="s">
        <v>496</v>
      </c>
      <c r="B2939" s="300">
        <v>26</v>
      </c>
      <c r="C2939" s="299" t="s">
        <v>35</v>
      </c>
      <c r="D2939" s="299" t="s">
        <v>91</v>
      </c>
      <c r="E2939" s="302">
        <v>519.47368421052624</v>
      </c>
      <c r="F2939" s="299" t="s">
        <v>187</v>
      </c>
    </row>
    <row r="2940" spans="1:6" x14ac:dyDescent="0.3">
      <c r="A2940" s="299" t="s">
        <v>496</v>
      </c>
      <c r="B2940" s="300">
        <v>26</v>
      </c>
      <c r="C2940" s="299" t="s">
        <v>35</v>
      </c>
      <c r="D2940" s="299" t="s">
        <v>91</v>
      </c>
      <c r="E2940" s="302">
        <v>783.21052631578959</v>
      </c>
      <c r="F2940" s="299" t="s">
        <v>79</v>
      </c>
    </row>
    <row r="2941" spans="1:6" x14ac:dyDescent="0.3">
      <c r="A2941" s="299" t="s">
        <v>496</v>
      </c>
      <c r="B2941" s="300">
        <v>26</v>
      </c>
      <c r="C2941" s="299" t="s">
        <v>35</v>
      </c>
      <c r="D2941" s="299" t="s">
        <v>91</v>
      </c>
      <c r="E2941" s="302">
        <v>356.31578947368416</v>
      </c>
      <c r="F2941" s="299" t="s">
        <v>78</v>
      </c>
    </row>
    <row r="2942" spans="1:6" x14ac:dyDescent="0.3">
      <c r="A2942" s="299" t="s">
        <v>496</v>
      </c>
      <c r="B2942" s="300">
        <v>26</v>
      </c>
      <c r="C2942" s="299" t="s">
        <v>35</v>
      </c>
      <c r="D2942" s="299" t="s">
        <v>91</v>
      </c>
      <c r="E2942" s="302">
        <v>3.9999999999999982</v>
      </c>
      <c r="F2942" s="299" t="s">
        <v>188</v>
      </c>
    </row>
    <row r="2943" spans="1:6" x14ac:dyDescent="0.3">
      <c r="A2943" s="299" t="s">
        <v>496</v>
      </c>
      <c r="B2943" s="300">
        <v>26</v>
      </c>
      <c r="C2943" s="299" t="s">
        <v>35</v>
      </c>
      <c r="D2943" s="299" t="s">
        <v>91</v>
      </c>
      <c r="E2943" s="302">
        <v>3508.4210526315783</v>
      </c>
      <c r="F2943" s="299" t="s">
        <v>77</v>
      </c>
    </row>
    <row r="2944" spans="1:6" x14ac:dyDescent="0.3">
      <c r="A2944" s="299" t="s">
        <v>496</v>
      </c>
      <c r="B2944" s="300">
        <v>26</v>
      </c>
      <c r="C2944" s="299" t="s">
        <v>35</v>
      </c>
      <c r="D2944" s="299" t="s">
        <v>92</v>
      </c>
      <c r="E2944" s="302">
        <v>400.5789473684211</v>
      </c>
      <c r="F2944" s="299" t="s">
        <v>187</v>
      </c>
    </row>
    <row r="2945" spans="1:6" x14ac:dyDescent="0.3">
      <c r="A2945" s="299" t="s">
        <v>496</v>
      </c>
      <c r="B2945" s="300">
        <v>26</v>
      </c>
      <c r="C2945" s="299" t="s">
        <v>35</v>
      </c>
      <c r="D2945" s="299" t="s">
        <v>92</v>
      </c>
      <c r="E2945" s="302">
        <v>514.26315789473699</v>
      </c>
      <c r="F2945" s="299" t="s">
        <v>79</v>
      </c>
    </row>
    <row r="2946" spans="1:6" x14ac:dyDescent="0.3">
      <c r="A2946" s="299" t="s">
        <v>496</v>
      </c>
      <c r="B2946" s="300">
        <v>26</v>
      </c>
      <c r="C2946" s="299" t="s">
        <v>35</v>
      </c>
      <c r="D2946" s="299" t="s">
        <v>92</v>
      </c>
      <c r="E2946" s="302">
        <v>418.99999999999994</v>
      </c>
      <c r="F2946" s="299" t="s">
        <v>78</v>
      </c>
    </row>
    <row r="2947" spans="1:6" x14ac:dyDescent="0.3">
      <c r="A2947" s="299" t="s">
        <v>496</v>
      </c>
      <c r="B2947" s="300">
        <v>26</v>
      </c>
      <c r="C2947" s="299" t="s">
        <v>35</v>
      </c>
      <c r="D2947" s="299" t="s">
        <v>92</v>
      </c>
      <c r="E2947" s="302">
        <v>6.0000000000000009</v>
      </c>
      <c r="F2947" s="299" t="s">
        <v>188</v>
      </c>
    </row>
    <row r="2948" spans="1:6" x14ac:dyDescent="0.3">
      <c r="A2948" s="299" t="s">
        <v>496</v>
      </c>
      <c r="B2948" s="300">
        <v>26</v>
      </c>
      <c r="C2948" s="299" t="s">
        <v>35</v>
      </c>
      <c r="D2948" s="299" t="s">
        <v>92</v>
      </c>
      <c r="E2948" s="302">
        <v>2377.6842105263154</v>
      </c>
      <c r="F2948" s="299" t="s">
        <v>77</v>
      </c>
    </row>
    <row r="2949" spans="1:6" x14ac:dyDescent="0.3">
      <c r="A2949" s="299" t="s">
        <v>496</v>
      </c>
      <c r="B2949" s="300">
        <v>26</v>
      </c>
      <c r="C2949" s="299" t="s">
        <v>36</v>
      </c>
      <c r="D2949" s="299" t="s">
        <v>91</v>
      </c>
      <c r="E2949" s="302">
        <v>775.52631578947364</v>
      </c>
      <c r="F2949" s="299" t="s">
        <v>187</v>
      </c>
    </row>
    <row r="2950" spans="1:6" x14ac:dyDescent="0.3">
      <c r="A2950" s="299" t="s">
        <v>496</v>
      </c>
      <c r="B2950" s="300">
        <v>26</v>
      </c>
      <c r="C2950" s="299" t="s">
        <v>36</v>
      </c>
      <c r="D2950" s="299" t="s">
        <v>91</v>
      </c>
      <c r="E2950" s="302">
        <v>27.421052631578949</v>
      </c>
      <c r="F2950" s="299" t="s">
        <v>79</v>
      </c>
    </row>
    <row r="2951" spans="1:6" x14ac:dyDescent="0.3">
      <c r="A2951" s="299" t="s">
        <v>496</v>
      </c>
      <c r="B2951" s="300">
        <v>26</v>
      </c>
      <c r="C2951" s="299" t="s">
        <v>36</v>
      </c>
      <c r="D2951" s="299" t="s">
        <v>91</v>
      </c>
      <c r="E2951" s="302">
        <v>913.05263157894717</v>
      </c>
      <c r="F2951" s="299" t="s">
        <v>78</v>
      </c>
    </row>
    <row r="2952" spans="1:6" x14ac:dyDescent="0.3">
      <c r="A2952" s="299" t="s">
        <v>496</v>
      </c>
      <c r="B2952" s="300">
        <v>26</v>
      </c>
      <c r="C2952" s="299" t="s">
        <v>36</v>
      </c>
      <c r="D2952" s="299" t="s">
        <v>91</v>
      </c>
      <c r="E2952" s="302">
        <v>17.000000000000004</v>
      </c>
      <c r="F2952" s="299" t="s">
        <v>188</v>
      </c>
    </row>
    <row r="2953" spans="1:6" x14ac:dyDescent="0.3">
      <c r="A2953" s="299" t="s">
        <v>496</v>
      </c>
      <c r="B2953" s="300">
        <v>26</v>
      </c>
      <c r="C2953" s="299" t="s">
        <v>36</v>
      </c>
      <c r="D2953" s="299" t="s">
        <v>91</v>
      </c>
      <c r="E2953" s="302">
        <v>4913.8947368421059</v>
      </c>
      <c r="F2953" s="299" t="s">
        <v>77</v>
      </c>
    </row>
    <row r="2954" spans="1:6" x14ac:dyDescent="0.3">
      <c r="A2954" s="299" t="s">
        <v>496</v>
      </c>
      <c r="B2954" s="300">
        <v>26</v>
      </c>
      <c r="C2954" s="299" t="s">
        <v>36</v>
      </c>
      <c r="D2954" s="299" t="s">
        <v>92</v>
      </c>
      <c r="E2954" s="302">
        <v>744.9473684210526</v>
      </c>
      <c r="F2954" s="299" t="s">
        <v>187</v>
      </c>
    </row>
    <row r="2955" spans="1:6" x14ac:dyDescent="0.3">
      <c r="A2955" s="299" t="s">
        <v>496</v>
      </c>
      <c r="B2955" s="300">
        <v>26</v>
      </c>
      <c r="C2955" s="299" t="s">
        <v>36</v>
      </c>
      <c r="D2955" s="299" t="s">
        <v>92</v>
      </c>
      <c r="E2955" s="302">
        <v>6.9999999999999973</v>
      </c>
      <c r="F2955" s="299" t="s">
        <v>79</v>
      </c>
    </row>
    <row r="2956" spans="1:6" x14ac:dyDescent="0.3">
      <c r="A2956" s="299" t="s">
        <v>496</v>
      </c>
      <c r="B2956" s="300">
        <v>26</v>
      </c>
      <c r="C2956" s="299" t="s">
        <v>36</v>
      </c>
      <c r="D2956" s="299" t="s">
        <v>92</v>
      </c>
      <c r="E2956" s="302">
        <v>506.6315789473685</v>
      </c>
      <c r="F2956" s="299" t="s">
        <v>78</v>
      </c>
    </row>
    <row r="2957" spans="1:6" x14ac:dyDescent="0.3">
      <c r="A2957" s="299" t="s">
        <v>496</v>
      </c>
      <c r="B2957" s="300">
        <v>26</v>
      </c>
      <c r="C2957" s="299" t="s">
        <v>36</v>
      </c>
      <c r="D2957" s="299" t="s">
        <v>92</v>
      </c>
      <c r="E2957" s="302">
        <v>9</v>
      </c>
      <c r="F2957" s="299" t="s">
        <v>188</v>
      </c>
    </row>
    <row r="2958" spans="1:6" x14ac:dyDescent="0.3">
      <c r="A2958" s="299" t="s">
        <v>496</v>
      </c>
      <c r="B2958" s="300">
        <v>26</v>
      </c>
      <c r="C2958" s="299" t="s">
        <v>36</v>
      </c>
      <c r="D2958" s="299" t="s">
        <v>92</v>
      </c>
      <c r="E2958" s="302">
        <v>2701.0526315789475</v>
      </c>
      <c r="F2958" s="299" t="s">
        <v>77</v>
      </c>
    </row>
    <row r="2959" spans="1:6" x14ac:dyDescent="0.3">
      <c r="A2959" s="299" t="s">
        <v>496</v>
      </c>
      <c r="B2959" s="300">
        <v>27</v>
      </c>
      <c r="C2959" s="299" t="s">
        <v>35</v>
      </c>
      <c r="D2959" s="299" t="s">
        <v>91</v>
      </c>
      <c r="E2959" s="302">
        <v>326.31578947368422</v>
      </c>
      <c r="F2959" s="299" t="s">
        <v>187</v>
      </c>
    </row>
    <row r="2960" spans="1:6" x14ac:dyDescent="0.3">
      <c r="A2960" s="299" t="s">
        <v>496</v>
      </c>
      <c r="B2960" s="300">
        <v>27</v>
      </c>
      <c r="C2960" s="299" t="s">
        <v>35</v>
      </c>
      <c r="D2960" s="299" t="s">
        <v>91</v>
      </c>
      <c r="E2960" s="302">
        <v>3.9999999999999982</v>
      </c>
      <c r="F2960" s="299" t="s">
        <v>80</v>
      </c>
    </row>
    <row r="2961" spans="1:6" x14ac:dyDescent="0.3">
      <c r="A2961" s="299" t="s">
        <v>496</v>
      </c>
      <c r="B2961" s="300">
        <v>27</v>
      </c>
      <c r="C2961" s="299" t="s">
        <v>35</v>
      </c>
      <c r="D2961" s="299" t="s">
        <v>91</v>
      </c>
      <c r="E2961" s="302">
        <v>520.15789473684197</v>
      </c>
      <c r="F2961" s="299" t="s">
        <v>79</v>
      </c>
    </row>
    <row r="2962" spans="1:6" x14ac:dyDescent="0.3">
      <c r="A2962" s="299" t="s">
        <v>496</v>
      </c>
      <c r="B2962" s="300">
        <v>27</v>
      </c>
      <c r="C2962" s="299" t="s">
        <v>35</v>
      </c>
      <c r="D2962" s="299" t="s">
        <v>91</v>
      </c>
      <c r="E2962" s="302">
        <v>75</v>
      </c>
      <c r="F2962" s="299" t="s">
        <v>78</v>
      </c>
    </row>
    <row r="2963" spans="1:6" x14ac:dyDescent="0.3">
      <c r="A2963" s="299" t="s">
        <v>496</v>
      </c>
      <c r="B2963" s="300">
        <v>27</v>
      </c>
      <c r="C2963" s="299" t="s">
        <v>35</v>
      </c>
      <c r="D2963" s="299" t="s">
        <v>91</v>
      </c>
      <c r="E2963" s="302">
        <v>13.052631578947368</v>
      </c>
      <c r="F2963" s="299" t="s">
        <v>188</v>
      </c>
    </row>
    <row r="2964" spans="1:6" x14ac:dyDescent="0.3">
      <c r="A2964" s="299" t="s">
        <v>496</v>
      </c>
      <c r="B2964" s="300">
        <v>27</v>
      </c>
      <c r="C2964" s="299" t="s">
        <v>35</v>
      </c>
      <c r="D2964" s="299" t="s">
        <v>91</v>
      </c>
      <c r="E2964" s="302">
        <v>2007.5263157894733</v>
      </c>
      <c r="F2964" s="299" t="s">
        <v>77</v>
      </c>
    </row>
    <row r="2965" spans="1:6" x14ac:dyDescent="0.3">
      <c r="A2965" s="299" t="s">
        <v>496</v>
      </c>
      <c r="B2965" s="300">
        <v>27</v>
      </c>
      <c r="C2965" s="299" t="s">
        <v>35</v>
      </c>
      <c r="D2965" s="299" t="s">
        <v>92</v>
      </c>
      <c r="E2965" s="302">
        <v>132.36842105263156</v>
      </c>
      <c r="F2965" s="299" t="s">
        <v>187</v>
      </c>
    </row>
    <row r="2966" spans="1:6" x14ac:dyDescent="0.3">
      <c r="A2966" s="299" t="s">
        <v>496</v>
      </c>
      <c r="B2966" s="300">
        <v>27</v>
      </c>
      <c r="C2966" s="299" t="s">
        <v>35</v>
      </c>
      <c r="D2966" s="299" t="s">
        <v>92</v>
      </c>
      <c r="E2966" s="302">
        <v>1.1052631578947363</v>
      </c>
      <c r="F2966" s="299" t="s">
        <v>80</v>
      </c>
    </row>
    <row r="2967" spans="1:6" x14ac:dyDescent="0.3">
      <c r="A2967" s="299" t="s">
        <v>496</v>
      </c>
      <c r="B2967" s="300">
        <v>27</v>
      </c>
      <c r="C2967" s="299" t="s">
        <v>35</v>
      </c>
      <c r="D2967" s="299" t="s">
        <v>92</v>
      </c>
      <c r="E2967" s="302">
        <v>74.999999999999986</v>
      </c>
      <c r="F2967" s="299" t="s">
        <v>79</v>
      </c>
    </row>
    <row r="2968" spans="1:6" x14ac:dyDescent="0.3">
      <c r="A2968" s="299" t="s">
        <v>496</v>
      </c>
      <c r="B2968" s="300">
        <v>27</v>
      </c>
      <c r="C2968" s="299" t="s">
        <v>35</v>
      </c>
      <c r="D2968" s="299" t="s">
        <v>92</v>
      </c>
      <c r="E2968" s="302">
        <v>26.263157894736842</v>
      </c>
      <c r="F2968" s="299" t="s">
        <v>78</v>
      </c>
    </row>
    <row r="2969" spans="1:6" x14ac:dyDescent="0.3">
      <c r="A2969" s="299" t="s">
        <v>496</v>
      </c>
      <c r="B2969" s="300">
        <v>27</v>
      </c>
      <c r="C2969" s="299" t="s">
        <v>35</v>
      </c>
      <c r="D2969" s="299" t="s">
        <v>92</v>
      </c>
      <c r="E2969" s="302">
        <v>7.9999999999999964</v>
      </c>
      <c r="F2969" s="299" t="s">
        <v>188</v>
      </c>
    </row>
    <row r="2970" spans="1:6" x14ac:dyDescent="0.3">
      <c r="A2970" s="299" t="s">
        <v>496</v>
      </c>
      <c r="B2970" s="300">
        <v>27</v>
      </c>
      <c r="C2970" s="299" t="s">
        <v>35</v>
      </c>
      <c r="D2970" s="299" t="s">
        <v>92</v>
      </c>
      <c r="E2970" s="302">
        <v>631.15789473684208</v>
      </c>
      <c r="F2970" s="299" t="s">
        <v>77</v>
      </c>
    </row>
    <row r="2971" spans="1:6" x14ac:dyDescent="0.3">
      <c r="A2971" s="299" t="s">
        <v>496</v>
      </c>
      <c r="B2971" s="300">
        <v>27</v>
      </c>
      <c r="C2971" s="299" t="s">
        <v>36</v>
      </c>
      <c r="D2971" s="299" t="s">
        <v>91</v>
      </c>
      <c r="E2971" s="302">
        <v>408.10526315789485</v>
      </c>
      <c r="F2971" s="299" t="s">
        <v>187</v>
      </c>
    </row>
    <row r="2972" spans="1:6" x14ac:dyDescent="0.3">
      <c r="A2972" s="299" t="s">
        <v>496</v>
      </c>
      <c r="B2972" s="300">
        <v>27</v>
      </c>
      <c r="C2972" s="299" t="s">
        <v>36</v>
      </c>
      <c r="D2972" s="299" t="s">
        <v>91</v>
      </c>
      <c r="E2972" s="302">
        <v>0.63157894736842102</v>
      </c>
      <c r="F2972" s="299" t="s">
        <v>81</v>
      </c>
    </row>
    <row r="2973" spans="1:6" x14ac:dyDescent="0.3">
      <c r="A2973" s="299" t="s">
        <v>496</v>
      </c>
      <c r="B2973" s="300">
        <v>27</v>
      </c>
      <c r="C2973" s="299" t="s">
        <v>36</v>
      </c>
      <c r="D2973" s="299" t="s">
        <v>91</v>
      </c>
      <c r="E2973" s="302">
        <v>477.31578947368416</v>
      </c>
      <c r="F2973" s="299" t="s">
        <v>80</v>
      </c>
    </row>
    <row r="2974" spans="1:6" x14ac:dyDescent="0.3">
      <c r="A2974" s="299" t="s">
        <v>496</v>
      </c>
      <c r="B2974" s="300">
        <v>27</v>
      </c>
      <c r="C2974" s="299" t="s">
        <v>36</v>
      </c>
      <c r="D2974" s="299" t="s">
        <v>91</v>
      </c>
      <c r="E2974" s="302">
        <v>20.473684210526319</v>
      </c>
      <c r="F2974" s="299" t="s">
        <v>79</v>
      </c>
    </row>
    <row r="2975" spans="1:6" x14ac:dyDescent="0.3">
      <c r="A2975" s="299" t="s">
        <v>496</v>
      </c>
      <c r="B2975" s="300">
        <v>27</v>
      </c>
      <c r="C2975" s="299" t="s">
        <v>36</v>
      </c>
      <c r="D2975" s="299" t="s">
        <v>91</v>
      </c>
      <c r="E2975" s="302">
        <v>535.84210526315792</v>
      </c>
      <c r="F2975" s="299" t="s">
        <v>78</v>
      </c>
    </row>
    <row r="2976" spans="1:6" x14ac:dyDescent="0.3">
      <c r="A2976" s="299" t="s">
        <v>496</v>
      </c>
      <c r="B2976" s="300">
        <v>27</v>
      </c>
      <c r="C2976" s="299" t="s">
        <v>36</v>
      </c>
      <c r="D2976" s="299" t="s">
        <v>91</v>
      </c>
      <c r="E2976" s="302">
        <v>1.9999999999999991</v>
      </c>
      <c r="F2976" s="299" t="s">
        <v>188</v>
      </c>
    </row>
    <row r="2977" spans="1:6" x14ac:dyDescent="0.3">
      <c r="A2977" s="299" t="s">
        <v>496</v>
      </c>
      <c r="B2977" s="300">
        <v>27</v>
      </c>
      <c r="C2977" s="299" t="s">
        <v>36</v>
      </c>
      <c r="D2977" s="299" t="s">
        <v>91</v>
      </c>
      <c r="E2977" s="302">
        <v>2260.3684210526317</v>
      </c>
      <c r="F2977" s="299" t="s">
        <v>77</v>
      </c>
    </row>
    <row r="2978" spans="1:6" x14ac:dyDescent="0.3">
      <c r="A2978" s="299" t="s">
        <v>496</v>
      </c>
      <c r="B2978" s="300">
        <v>27</v>
      </c>
      <c r="C2978" s="299" t="s">
        <v>36</v>
      </c>
      <c r="D2978" s="299" t="s">
        <v>92</v>
      </c>
      <c r="E2978" s="302">
        <v>300.31578947368422</v>
      </c>
      <c r="F2978" s="299" t="s">
        <v>187</v>
      </c>
    </row>
    <row r="2979" spans="1:6" x14ac:dyDescent="0.3">
      <c r="A2979" s="299" t="s">
        <v>496</v>
      </c>
      <c r="B2979" s="300">
        <v>27</v>
      </c>
      <c r="C2979" s="299" t="s">
        <v>36</v>
      </c>
      <c r="D2979" s="299" t="s">
        <v>92</v>
      </c>
      <c r="E2979" s="302">
        <v>70.736842105263136</v>
      </c>
      <c r="F2979" s="299" t="s">
        <v>80</v>
      </c>
    </row>
    <row r="2980" spans="1:6" x14ac:dyDescent="0.3">
      <c r="A2980" s="299" t="s">
        <v>496</v>
      </c>
      <c r="B2980" s="300">
        <v>27</v>
      </c>
      <c r="C2980" s="299" t="s">
        <v>36</v>
      </c>
      <c r="D2980" s="299" t="s">
        <v>92</v>
      </c>
      <c r="E2980" s="302">
        <v>2.5263157894736836</v>
      </c>
      <c r="F2980" s="299" t="s">
        <v>79</v>
      </c>
    </row>
    <row r="2981" spans="1:6" x14ac:dyDescent="0.3">
      <c r="A2981" s="299" t="s">
        <v>496</v>
      </c>
      <c r="B2981" s="300">
        <v>27</v>
      </c>
      <c r="C2981" s="299" t="s">
        <v>36</v>
      </c>
      <c r="D2981" s="299" t="s">
        <v>92</v>
      </c>
      <c r="E2981" s="302">
        <v>101.21052631578949</v>
      </c>
      <c r="F2981" s="299" t="s">
        <v>78</v>
      </c>
    </row>
    <row r="2982" spans="1:6" x14ac:dyDescent="0.3">
      <c r="A2982" s="299" t="s">
        <v>496</v>
      </c>
      <c r="B2982" s="300">
        <v>27</v>
      </c>
      <c r="C2982" s="299" t="s">
        <v>36</v>
      </c>
      <c r="D2982" s="299" t="s">
        <v>92</v>
      </c>
      <c r="E2982" s="302">
        <v>5.4736842105263177</v>
      </c>
      <c r="F2982" s="299" t="s">
        <v>188</v>
      </c>
    </row>
    <row r="2983" spans="1:6" x14ac:dyDescent="0.3">
      <c r="A2983" s="299" t="s">
        <v>496</v>
      </c>
      <c r="B2983" s="300">
        <v>27</v>
      </c>
      <c r="C2983" s="299" t="s">
        <v>36</v>
      </c>
      <c r="D2983" s="299" t="s">
        <v>92</v>
      </c>
      <c r="E2983" s="302">
        <v>983.78947368421063</v>
      </c>
      <c r="F2983" s="299" t="s">
        <v>77</v>
      </c>
    </row>
    <row r="2984" spans="1:6" x14ac:dyDescent="0.3">
      <c r="A2984" s="299" t="s">
        <v>496</v>
      </c>
      <c r="B2984" s="300">
        <v>28</v>
      </c>
      <c r="C2984" s="299" t="s">
        <v>35</v>
      </c>
      <c r="D2984" s="299" t="s">
        <v>91</v>
      </c>
      <c r="E2984" s="302">
        <v>18097.36842105263</v>
      </c>
      <c r="F2984" s="299" t="s">
        <v>187</v>
      </c>
    </row>
    <row r="2985" spans="1:6" x14ac:dyDescent="0.3">
      <c r="A2985" s="299" t="s">
        <v>496</v>
      </c>
      <c r="B2985" s="300">
        <v>28</v>
      </c>
      <c r="C2985" s="299" t="s">
        <v>35</v>
      </c>
      <c r="D2985" s="299" t="s">
        <v>91</v>
      </c>
      <c r="E2985" s="302">
        <v>2.0526315789473673</v>
      </c>
      <c r="F2985" s="299" t="s">
        <v>80</v>
      </c>
    </row>
    <row r="2986" spans="1:6" x14ac:dyDescent="0.3">
      <c r="A2986" s="299" t="s">
        <v>496</v>
      </c>
      <c r="B2986" s="300">
        <v>28</v>
      </c>
      <c r="C2986" s="299" t="s">
        <v>35</v>
      </c>
      <c r="D2986" s="299" t="s">
        <v>91</v>
      </c>
      <c r="E2986" s="302">
        <v>43051.052631578947</v>
      </c>
      <c r="F2986" s="299" t="s">
        <v>79</v>
      </c>
    </row>
    <row r="2987" spans="1:6" x14ac:dyDescent="0.3">
      <c r="A2987" s="299" t="s">
        <v>496</v>
      </c>
      <c r="B2987" s="300">
        <v>28</v>
      </c>
      <c r="C2987" s="299" t="s">
        <v>35</v>
      </c>
      <c r="D2987" s="299" t="s">
        <v>91</v>
      </c>
      <c r="E2987" s="302">
        <v>83.68421052631578</v>
      </c>
      <c r="F2987" s="299" t="s">
        <v>78</v>
      </c>
    </row>
    <row r="2988" spans="1:6" x14ac:dyDescent="0.3">
      <c r="A2988" s="299" t="s">
        <v>496</v>
      </c>
      <c r="B2988" s="300">
        <v>28</v>
      </c>
      <c r="C2988" s="299" t="s">
        <v>35</v>
      </c>
      <c r="D2988" s="299" t="s">
        <v>91</v>
      </c>
      <c r="E2988" s="302">
        <v>5.0000000000000009</v>
      </c>
      <c r="F2988" s="299" t="s">
        <v>188</v>
      </c>
    </row>
    <row r="2989" spans="1:6" x14ac:dyDescent="0.3">
      <c r="A2989" s="299" t="s">
        <v>496</v>
      </c>
      <c r="B2989" s="300">
        <v>28</v>
      </c>
      <c r="C2989" s="299" t="s">
        <v>35</v>
      </c>
      <c r="D2989" s="299" t="s">
        <v>91</v>
      </c>
      <c r="E2989" s="302">
        <v>127221.21052631577</v>
      </c>
      <c r="F2989" s="299" t="s">
        <v>77</v>
      </c>
    </row>
    <row r="2990" spans="1:6" x14ac:dyDescent="0.3">
      <c r="A2990" s="299" t="s">
        <v>496</v>
      </c>
      <c r="B2990" s="300">
        <v>28</v>
      </c>
      <c r="C2990" s="299" t="s">
        <v>35</v>
      </c>
      <c r="D2990" s="299" t="s">
        <v>92</v>
      </c>
      <c r="E2990" s="302">
        <v>8464.2631578947367</v>
      </c>
      <c r="F2990" s="299" t="s">
        <v>187</v>
      </c>
    </row>
    <row r="2991" spans="1:6" x14ac:dyDescent="0.3">
      <c r="A2991" s="299" t="s">
        <v>496</v>
      </c>
      <c r="B2991" s="300">
        <v>28</v>
      </c>
      <c r="C2991" s="299" t="s">
        <v>35</v>
      </c>
      <c r="D2991" s="299" t="s">
        <v>92</v>
      </c>
      <c r="E2991" s="302">
        <v>8.5263157894736832</v>
      </c>
      <c r="F2991" s="299" t="s">
        <v>80</v>
      </c>
    </row>
    <row r="2992" spans="1:6" x14ac:dyDescent="0.3">
      <c r="A2992" s="299" t="s">
        <v>496</v>
      </c>
      <c r="B2992" s="300">
        <v>28</v>
      </c>
      <c r="C2992" s="299" t="s">
        <v>35</v>
      </c>
      <c r="D2992" s="299" t="s">
        <v>92</v>
      </c>
      <c r="E2992" s="302">
        <v>13786.473684210527</v>
      </c>
      <c r="F2992" s="299" t="s">
        <v>79</v>
      </c>
    </row>
    <row r="2993" spans="1:6" x14ac:dyDescent="0.3">
      <c r="A2993" s="299" t="s">
        <v>496</v>
      </c>
      <c r="B2993" s="300">
        <v>28</v>
      </c>
      <c r="C2993" s="299" t="s">
        <v>35</v>
      </c>
      <c r="D2993" s="299" t="s">
        <v>92</v>
      </c>
      <c r="E2993" s="302">
        <v>59.842105263157897</v>
      </c>
      <c r="F2993" s="299" t="s">
        <v>78</v>
      </c>
    </row>
    <row r="2994" spans="1:6" x14ac:dyDescent="0.3">
      <c r="A2994" s="299" t="s">
        <v>496</v>
      </c>
      <c r="B2994" s="300">
        <v>28</v>
      </c>
      <c r="C2994" s="299" t="s">
        <v>35</v>
      </c>
      <c r="D2994" s="299" t="s">
        <v>92</v>
      </c>
      <c r="E2994" s="302">
        <v>6.9999999999999973</v>
      </c>
      <c r="F2994" s="299" t="s">
        <v>188</v>
      </c>
    </row>
    <row r="2995" spans="1:6" x14ac:dyDescent="0.3">
      <c r="A2995" s="299" t="s">
        <v>496</v>
      </c>
      <c r="B2995" s="300">
        <v>28</v>
      </c>
      <c r="C2995" s="299" t="s">
        <v>35</v>
      </c>
      <c r="D2995" s="299" t="s">
        <v>92</v>
      </c>
      <c r="E2995" s="302">
        <v>66814.473684210519</v>
      </c>
      <c r="F2995" s="299" t="s">
        <v>77</v>
      </c>
    </row>
    <row r="2996" spans="1:6" x14ac:dyDescent="0.3">
      <c r="A2996" s="299" t="s">
        <v>496</v>
      </c>
      <c r="B2996" s="300">
        <v>28</v>
      </c>
      <c r="C2996" s="299" t="s">
        <v>89</v>
      </c>
      <c r="D2996" s="299" t="s">
        <v>91</v>
      </c>
      <c r="E2996" s="302">
        <v>7.9999999999999964</v>
      </c>
      <c r="F2996" s="299" t="s">
        <v>79</v>
      </c>
    </row>
    <row r="2997" spans="1:6" x14ac:dyDescent="0.3">
      <c r="A2997" s="299" t="s">
        <v>496</v>
      </c>
      <c r="B2997" s="300">
        <v>28</v>
      </c>
      <c r="C2997" s="299" t="s">
        <v>36</v>
      </c>
      <c r="D2997" s="299" t="s">
        <v>91</v>
      </c>
      <c r="E2997" s="302">
        <v>28519.210526315786</v>
      </c>
      <c r="F2997" s="299" t="s">
        <v>187</v>
      </c>
    </row>
    <row r="2998" spans="1:6" x14ac:dyDescent="0.3">
      <c r="A2998" s="299" t="s">
        <v>496</v>
      </c>
      <c r="B2998" s="300">
        <v>28</v>
      </c>
      <c r="C2998" s="299" t="s">
        <v>36</v>
      </c>
      <c r="D2998" s="299" t="s">
        <v>91</v>
      </c>
      <c r="E2998" s="302">
        <v>25.315789473684216</v>
      </c>
      <c r="F2998" s="299" t="s">
        <v>80</v>
      </c>
    </row>
    <row r="2999" spans="1:6" x14ac:dyDescent="0.3">
      <c r="A2999" s="299" t="s">
        <v>496</v>
      </c>
      <c r="B2999" s="300">
        <v>28</v>
      </c>
      <c r="C2999" s="299" t="s">
        <v>36</v>
      </c>
      <c r="D2999" s="299" t="s">
        <v>91</v>
      </c>
      <c r="E2999" s="302">
        <v>2288.8421052631579</v>
      </c>
      <c r="F2999" s="299" t="s">
        <v>79</v>
      </c>
    </row>
    <row r="3000" spans="1:6" x14ac:dyDescent="0.3">
      <c r="A3000" s="299" t="s">
        <v>496</v>
      </c>
      <c r="B3000" s="300">
        <v>28</v>
      </c>
      <c r="C3000" s="299" t="s">
        <v>36</v>
      </c>
      <c r="D3000" s="299" t="s">
        <v>91</v>
      </c>
      <c r="E3000" s="302">
        <v>726.15789473684208</v>
      </c>
      <c r="F3000" s="299" t="s">
        <v>78</v>
      </c>
    </row>
    <row r="3001" spans="1:6" x14ac:dyDescent="0.3">
      <c r="A3001" s="299" t="s">
        <v>496</v>
      </c>
      <c r="B3001" s="300">
        <v>28</v>
      </c>
      <c r="C3001" s="299" t="s">
        <v>36</v>
      </c>
      <c r="D3001" s="299" t="s">
        <v>91</v>
      </c>
      <c r="E3001" s="302">
        <v>3.9999999999999982</v>
      </c>
      <c r="F3001" s="299" t="s">
        <v>188</v>
      </c>
    </row>
    <row r="3002" spans="1:6" x14ac:dyDescent="0.3">
      <c r="A3002" s="299" t="s">
        <v>496</v>
      </c>
      <c r="B3002" s="300">
        <v>28</v>
      </c>
      <c r="C3002" s="299" t="s">
        <v>36</v>
      </c>
      <c r="D3002" s="299" t="s">
        <v>91</v>
      </c>
      <c r="E3002" s="302">
        <v>165568.21052631576</v>
      </c>
      <c r="F3002" s="299" t="s">
        <v>77</v>
      </c>
    </row>
    <row r="3003" spans="1:6" x14ac:dyDescent="0.3">
      <c r="A3003" s="299" t="s">
        <v>496</v>
      </c>
      <c r="B3003" s="300">
        <v>28</v>
      </c>
      <c r="C3003" s="299" t="s">
        <v>36</v>
      </c>
      <c r="D3003" s="299" t="s">
        <v>92</v>
      </c>
      <c r="E3003" s="302">
        <v>17660.105263157893</v>
      </c>
      <c r="F3003" s="299" t="s">
        <v>187</v>
      </c>
    </row>
    <row r="3004" spans="1:6" x14ac:dyDescent="0.3">
      <c r="A3004" s="299" t="s">
        <v>496</v>
      </c>
      <c r="B3004" s="300">
        <v>28</v>
      </c>
      <c r="C3004" s="299" t="s">
        <v>36</v>
      </c>
      <c r="D3004" s="299" t="s">
        <v>92</v>
      </c>
      <c r="E3004" s="302">
        <v>32.473684210526315</v>
      </c>
      <c r="F3004" s="299" t="s">
        <v>80</v>
      </c>
    </row>
    <row r="3005" spans="1:6" x14ac:dyDescent="0.3">
      <c r="A3005" s="299" t="s">
        <v>496</v>
      </c>
      <c r="B3005" s="300">
        <v>28</v>
      </c>
      <c r="C3005" s="299" t="s">
        <v>36</v>
      </c>
      <c r="D3005" s="299" t="s">
        <v>92</v>
      </c>
      <c r="E3005" s="302">
        <v>310.00000000000006</v>
      </c>
      <c r="F3005" s="299" t="s">
        <v>79</v>
      </c>
    </row>
    <row r="3006" spans="1:6" x14ac:dyDescent="0.3">
      <c r="A3006" s="299" t="s">
        <v>496</v>
      </c>
      <c r="B3006" s="300">
        <v>28</v>
      </c>
      <c r="C3006" s="299" t="s">
        <v>36</v>
      </c>
      <c r="D3006" s="299" t="s">
        <v>92</v>
      </c>
      <c r="E3006" s="302">
        <v>204.68421052631578</v>
      </c>
      <c r="F3006" s="299" t="s">
        <v>78</v>
      </c>
    </row>
    <row r="3007" spans="1:6" x14ac:dyDescent="0.3">
      <c r="A3007" s="299" t="s">
        <v>496</v>
      </c>
      <c r="B3007" s="300">
        <v>28</v>
      </c>
      <c r="C3007" s="299" t="s">
        <v>36</v>
      </c>
      <c r="D3007" s="299" t="s">
        <v>92</v>
      </c>
      <c r="E3007" s="302">
        <v>3.5789473684210522</v>
      </c>
      <c r="F3007" s="299" t="s">
        <v>188</v>
      </c>
    </row>
    <row r="3008" spans="1:6" x14ac:dyDescent="0.3">
      <c r="A3008" s="299" t="s">
        <v>496</v>
      </c>
      <c r="B3008" s="300">
        <v>28</v>
      </c>
      <c r="C3008" s="299" t="s">
        <v>36</v>
      </c>
      <c r="D3008" s="299" t="s">
        <v>92</v>
      </c>
      <c r="E3008" s="302">
        <v>76179.578947368427</v>
      </c>
      <c r="F3008" s="299" t="s">
        <v>77</v>
      </c>
    </row>
    <row r="3009" spans="1:6" x14ac:dyDescent="0.3">
      <c r="A3009" s="299" t="s">
        <v>496</v>
      </c>
      <c r="B3009" s="300">
        <v>29</v>
      </c>
      <c r="C3009" s="299" t="s">
        <v>35</v>
      </c>
      <c r="D3009" s="299" t="s">
        <v>91</v>
      </c>
      <c r="E3009" s="302">
        <v>7074.5789473684199</v>
      </c>
      <c r="F3009" s="299" t="s">
        <v>187</v>
      </c>
    </row>
    <row r="3010" spans="1:6" x14ac:dyDescent="0.3">
      <c r="A3010" s="299" t="s">
        <v>496</v>
      </c>
      <c r="B3010" s="300">
        <v>29</v>
      </c>
      <c r="C3010" s="299" t="s">
        <v>35</v>
      </c>
      <c r="D3010" s="299" t="s">
        <v>91</v>
      </c>
      <c r="E3010" s="302">
        <v>4.2105263157894735</v>
      </c>
      <c r="F3010" s="299" t="s">
        <v>80</v>
      </c>
    </row>
    <row r="3011" spans="1:6" x14ac:dyDescent="0.3">
      <c r="A3011" s="299" t="s">
        <v>496</v>
      </c>
      <c r="B3011" s="300">
        <v>29</v>
      </c>
      <c r="C3011" s="299" t="s">
        <v>35</v>
      </c>
      <c r="D3011" s="299" t="s">
        <v>91</v>
      </c>
      <c r="E3011" s="302">
        <v>4432.6315789473683</v>
      </c>
      <c r="F3011" s="299" t="s">
        <v>79</v>
      </c>
    </row>
    <row r="3012" spans="1:6" x14ac:dyDescent="0.3">
      <c r="A3012" s="299" t="s">
        <v>496</v>
      </c>
      <c r="B3012" s="300">
        <v>29</v>
      </c>
      <c r="C3012" s="299" t="s">
        <v>35</v>
      </c>
      <c r="D3012" s="299" t="s">
        <v>91</v>
      </c>
      <c r="E3012" s="302">
        <v>238.21052631578945</v>
      </c>
      <c r="F3012" s="299" t="s">
        <v>78</v>
      </c>
    </row>
    <row r="3013" spans="1:6" x14ac:dyDescent="0.3">
      <c r="A3013" s="299" t="s">
        <v>496</v>
      </c>
      <c r="B3013" s="300">
        <v>29</v>
      </c>
      <c r="C3013" s="299" t="s">
        <v>35</v>
      </c>
      <c r="D3013" s="299" t="s">
        <v>91</v>
      </c>
      <c r="E3013" s="302">
        <v>15.999999999999993</v>
      </c>
      <c r="F3013" s="299" t="s">
        <v>188</v>
      </c>
    </row>
    <row r="3014" spans="1:6" x14ac:dyDescent="0.3">
      <c r="A3014" s="299" t="s">
        <v>496</v>
      </c>
      <c r="B3014" s="300">
        <v>29</v>
      </c>
      <c r="C3014" s="299" t="s">
        <v>35</v>
      </c>
      <c r="D3014" s="299" t="s">
        <v>91</v>
      </c>
      <c r="E3014" s="302">
        <v>18931.315789473687</v>
      </c>
      <c r="F3014" s="299" t="s">
        <v>77</v>
      </c>
    </row>
    <row r="3015" spans="1:6" x14ac:dyDescent="0.3">
      <c r="A3015" s="299" t="s">
        <v>496</v>
      </c>
      <c r="B3015" s="300">
        <v>29</v>
      </c>
      <c r="C3015" s="299" t="s">
        <v>35</v>
      </c>
      <c r="D3015" s="299" t="s">
        <v>92</v>
      </c>
      <c r="E3015" s="302">
        <v>5903.5789473684208</v>
      </c>
      <c r="F3015" s="299" t="s">
        <v>187</v>
      </c>
    </row>
    <row r="3016" spans="1:6" x14ac:dyDescent="0.3">
      <c r="A3016" s="299" t="s">
        <v>496</v>
      </c>
      <c r="B3016" s="300">
        <v>29</v>
      </c>
      <c r="C3016" s="299" t="s">
        <v>35</v>
      </c>
      <c r="D3016" s="299" t="s">
        <v>92</v>
      </c>
      <c r="E3016" s="302">
        <v>5.8421052631578965</v>
      </c>
      <c r="F3016" s="299" t="s">
        <v>80</v>
      </c>
    </row>
    <row r="3017" spans="1:6" x14ac:dyDescent="0.3">
      <c r="A3017" s="299" t="s">
        <v>496</v>
      </c>
      <c r="B3017" s="300">
        <v>29</v>
      </c>
      <c r="C3017" s="299" t="s">
        <v>35</v>
      </c>
      <c r="D3017" s="299" t="s">
        <v>92</v>
      </c>
      <c r="E3017" s="302">
        <v>427.57894736842115</v>
      </c>
      <c r="F3017" s="299" t="s">
        <v>79</v>
      </c>
    </row>
    <row r="3018" spans="1:6" x14ac:dyDescent="0.3">
      <c r="A3018" s="299" t="s">
        <v>496</v>
      </c>
      <c r="B3018" s="300">
        <v>29</v>
      </c>
      <c r="C3018" s="299" t="s">
        <v>35</v>
      </c>
      <c r="D3018" s="299" t="s">
        <v>92</v>
      </c>
      <c r="E3018" s="302">
        <v>179.5263157894737</v>
      </c>
      <c r="F3018" s="299" t="s">
        <v>78</v>
      </c>
    </row>
    <row r="3019" spans="1:6" x14ac:dyDescent="0.3">
      <c r="A3019" s="299" t="s">
        <v>496</v>
      </c>
      <c r="B3019" s="300">
        <v>29</v>
      </c>
      <c r="C3019" s="299" t="s">
        <v>35</v>
      </c>
      <c r="D3019" s="299" t="s">
        <v>92</v>
      </c>
      <c r="E3019" s="302">
        <v>11.000000000000005</v>
      </c>
      <c r="F3019" s="299" t="s">
        <v>188</v>
      </c>
    </row>
    <row r="3020" spans="1:6" x14ac:dyDescent="0.3">
      <c r="A3020" s="299" t="s">
        <v>496</v>
      </c>
      <c r="B3020" s="300">
        <v>29</v>
      </c>
      <c r="C3020" s="299" t="s">
        <v>35</v>
      </c>
      <c r="D3020" s="299" t="s">
        <v>92</v>
      </c>
      <c r="E3020" s="302">
        <v>11336.894736842105</v>
      </c>
      <c r="F3020" s="299" t="s">
        <v>77</v>
      </c>
    </row>
    <row r="3021" spans="1:6" x14ac:dyDescent="0.3">
      <c r="A3021" s="299" t="s">
        <v>496</v>
      </c>
      <c r="B3021" s="300">
        <v>29</v>
      </c>
      <c r="C3021" s="299" t="s">
        <v>36</v>
      </c>
      <c r="D3021" s="299" t="s">
        <v>91</v>
      </c>
      <c r="E3021" s="302">
        <v>9835.894736842105</v>
      </c>
      <c r="F3021" s="299" t="s">
        <v>187</v>
      </c>
    </row>
    <row r="3022" spans="1:6" x14ac:dyDescent="0.3">
      <c r="A3022" s="299" t="s">
        <v>496</v>
      </c>
      <c r="B3022" s="300">
        <v>29</v>
      </c>
      <c r="C3022" s="299" t="s">
        <v>36</v>
      </c>
      <c r="D3022" s="299" t="s">
        <v>91</v>
      </c>
      <c r="E3022" s="302">
        <v>5.7894736842105283</v>
      </c>
      <c r="F3022" s="299" t="s">
        <v>81</v>
      </c>
    </row>
    <row r="3023" spans="1:6" x14ac:dyDescent="0.3">
      <c r="A3023" s="299" t="s">
        <v>496</v>
      </c>
      <c r="B3023" s="300">
        <v>29</v>
      </c>
      <c r="C3023" s="299" t="s">
        <v>36</v>
      </c>
      <c r="D3023" s="299" t="s">
        <v>91</v>
      </c>
      <c r="E3023" s="302">
        <v>95.210526315789451</v>
      </c>
      <c r="F3023" s="299" t="s">
        <v>80</v>
      </c>
    </row>
    <row r="3024" spans="1:6" x14ac:dyDescent="0.3">
      <c r="A3024" s="299" t="s">
        <v>496</v>
      </c>
      <c r="B3024" s="300">
        <v>29</v>
      </c>
      <c r="C3024" s="299" t="s">
        <v>36</v>
      </c>
      <c r="D3024" s="299" t="s">
        <v>91</v>
      </c>
      <c r="E3024" s="302">
        <v>328.68421052631578</v>
      </c>
      <c r="F3024" s="299" t="s">
        <v>79</v>
      </c>
    </row>
    <row r="3025" spans="1:6" x14ac:dyDescent="0.3">
      <c r="A3025" s="299" t="s">
        <v>496</v>
      </c>
      <c r="B3025" s="300">
        <v>29</v>
      </c>
      <c r="C3025" s="299" t="s">
        <v>36</v>
      </c>
      <c r="D3025" s="299" t="s">
        <v>91</v>
      </c>
      <c r="E3025" s="302">
        <v>1155.9999999999998</v>
      </c>
      <c r="F3025" s="299" t="s">
        <v>78</v>
      </c>
    </row>
    <row r="3026" spans="1:6" x14ac:dyDescent="0.3">
      <c r="A3026" s="299" t="s">
        <v>496</v>
      </c>
      <c r="B3026" s="300">
        <v>29</v>
      </c>
      <c r="C3026" s="299" t="s">
        <v>36</v>
      </c>
      <c r="D3026" s="299" t="s">
        <v>91</v>
      </c>
      <c r="E3026" s="302">
        <v>39.736842105263172</v>
      </c>
      <c r="F3026" s="299" t="s">
        <v>188</v>
      </c>
    </row>
    <row r="3027" spans="1:6" x14ac:dyDescent="0.3">
      <c r="A3027" s="299" t="s">
        <v>496</v>
      </c>
      <c r="B3027" s="300">
        <v>29</v>
      </c>
      <c r="C3027" s="299" t="s">
        <v>36</v>
      </c>
      <c r="D3027" s="299" t="s">
        <v>91</v>
      </c>
      <c r="E3027" s="302">
        <v>23458.315789473683</v>
      </c>
      <c r="F3027" s="299" t="s">
        <v>77</v>
      </c>
    </row>
    <row r="3028" spans="1:6" x14ac:dyDescent="0.3">
      <c r="A3028" s="299" t="s">
        <v>496</v>
      </c>
      <c r="B3028" s="300">
        <v>29</v>
      </c>
      <c r="C3028" s="299" t="s">
        <v>36</v>
      </c>
      <c r="D3028" s="299" t="s">
        <v>92</v>
      </c>
      <c r="E3028" s="302">
        <v>8528.7368421052633</v>
      </c>
      <c r="F3028" s="299" t="s">
        <v>187</v>
      </c>
    </row>
    <row r="3029" spans="1:6" x14ac:dyDescent="0.3">
      <c r="A3029" s="299" t="s">
        <v>496</v>
      </c>
      <c r="B3029" s="300">
        <v>29</v>
      </c>
      <c r="C3029" s="299" t="s">
        <v>36</v>
      </c>
      <c r="D3029" s="299" t="s">
        <v>92</v>
      </c>
      <c r="E3029" s="302">
        <v>2.7894736842105265</v>
      </c>
      <c r="F3029" s="299" t="s">
        <v>81</v>
      </c>
    </row>
    <row r="3030" spans="1:6" x14ac:dyDescent="0.3">
      <c r="A3030" s="299" t="s">
        <v>496</v>
      </c>
      <c r="B3030" s="300">
        <v>29</v>
      </c>
      <c r="C3030" s="299" t="s">
        <v>36</v>
      </c>
      <c r="D3030" s="299" t="s">
        <v>92</v>
      </c>
      <c r="E3030" s="302">
        <v>11.894736842105265</v>
      </c>
      <c r="F3030" s="299" t="s">
        <v>80</v>
      </c>
    </row>
    <row r="3031" spans="1:6" x14ac:dyDescent="0.3">
      <c r="A3031" s="299" t="s">
        <v>496</v>
      </c>
      <c r="B3031" s="300">
        <v>29</v>
      </c>
      <c r="C3031" s="299" t="s">
        <v>36</v>
      </c>
      <c r="D3031" s="299" t="s">
        <v>92</v>
      </c>
      <c r="E3031" s="302">
        <v>50.210526315789494</v>
      </c>
      <c r="F3031" s="299" t="s">
        <v>79</v>
      </c>
    </row>
    <row r="3032" spans="1:6" x14ac:dyDescent="0.3">
      <c r="A3032" s="299" t="s">
        <v>496</v>
      </c>
      <c r="B3032" s="300">
        <v>29</v>
      </c>
      <c r="C3032" s="299" t="s">
        <v>36</v>
      </c>
      <c r="D3032" s="299" t="s">
        <v>92</v>
      </c>
      <c r="E3032" s="302">
        <v>267.26315789473688</v>
      </c>
      <c r="F3032" s="299" t="s">
        <v>78</v>
      </c>
    </row>
    <row r="3033" spans="1:6" x14ac:dyDescent="0.3">
      <c r="A3033" s="299" t="s">
        <v>496</v>
      </c>
      <c r="B3033" s="300">
        <v>29</v>
      </c>
      <c r="C3033" s="299" t="s">
        <v>36</v>
      </c>
      <c r="D3033" s="299" t="s">
        <v>92</v>
      </c>
      <c r="E3033" s="302">
        <v>17.631578947368425</v>
      </c>
      <c r="F3033" s="299" t="s">
        <v>188</v>
      </c>
    </row>
    <row r="3034" spans="1:6" x14ac:dyDescent="0.3">
      <c r="A3034" s="299" t="s">
        <v>496</v>
      </c>
      <c r="B3034" s="300">
        <v>29</v>
      </c>
      <c r="C3034" s="299" t="s">
        <v>36</v>
      </c>
      <c r="D3034" s="299" t="s">
        <v>92</v>
      </c>
      <c r="E3034" s="302">
        <v>10787.473684210525</v>
      </c>
      <c r="F3034" s="299" t="s">
        <v>77</v>
      </c>
    </row>
    <row r="3035" spans="1:6" x14ac:dyDescent="0.3">
      <c r="A3035" s="299" t="s">
        <v>496</v>
      </c>
      <c r="B3035" s="300">
        <v>30</v>
      </c>
      <c r="C3035" s="299" t="s">
        <v>35</v>
      </c>
      <c r="D3035" s="299" t="s">
        <v>91</v>
      </c>
      <c r="E3035" s="302">
        <v>2782.5263157894738</v>
      </c>
      <c r="F3035" s="299" t="s">
        <v>187</v>
      </c>
    </row>
    <row r="3036" spans="1:6" x14ac:dyDescent="0.3">
      <c r="A3036" s="299" t="s">
        <v>496</v>
      </c>
      <c r="B3036" s="300">
        <v>30</v>
      </c>
      <c r="C3036" s="299" t="s">
        <v>35</v>
      </c>
      <c r="D3036" s="299" t="s">
        <v>91</v>
      </c>
      <c r="E3036" s="302">
        <v>3.9999999999999982</v>
      </c>
      <c r="F3036" s="299" t="s">
        <v>80</v>
      </c>
    </row>
    <row r="3037" spans="1:6" x14ac:dyDescent="0.3">
      <c r="A3037" s="299" t="s">
        <v>496</v>
      </c>
      <c r="B3037" s="300">
        <v>30</v>
      </c>
      <c r="C3037" s="299" t="s">
        <v>35</v>
      </c>
      <c r="D3037" s="299" t="s">
        <v>91</v>
      </c>
      <c r="E3037" s="302">
        <v>3516.2631578947371</v>
      </c>
      <c r="F3037" s="299" t="s">
        <v>79</v>
      </c>
    </row>
    <row r="3038" spans="1:6" x14ac:dyDescent="0.3">
      <c r="A3038" s="299" t="s">
        <v>496</v>
      </c>
      <c r="B3038" s="300">
        <v>30</v>
      </c>
      <c r="C3038" s="299" t="s">
        <v>35</v>
      </c>
      <c r="D3038" s="299" t="s">
        <v>91</v>
      </c>
      <c r="E3038" s="302">
        <v>9723.1578947368416</v>
      </c>
      <c r="F3038" s="299" t="s">
        <v>78</v>
      </c>
    </row>
    <row r="3039" spans="1:6" x14ac:dyDescent="0.3">
      <c r="A3039" s="299" t="s">
        <v>496</v>
      </c>
      <c r="B3039" s="300">
        <v>30</v>
      </c>
      <c r="C3039" s="299" t="s">
        <v>35</v>
      </c>
      <c r="D3039" s="299" t="s">
        <v>91</v>
      </c>
      <c r="E3039" s="302">
        <v>31.631578947368411</v>
      </c>
      <c r="F3039" s="299" t="s">
        <v>188</v>
      </c>
    </row>
    <row r="3040" spans="1:6" x14ac:dyDescent="0.3">
      <c r="A3040" s="299" t="s">
        <v>496</v>
      </c>
      <c r="B3040" s="300">
        <v>30</v>
      </c>
      <c r="C3040" s="299" t="s">
        <v>35</v>
      </c>
      <c r="D3040" s="299" t="s">
        <v>91</v>
      </c>
      <c r="E3040" s="302">
        <v>11692.263157894738</v>
      </c>
      <c r="F3040" s="299" t="s">
        <v>77</v>
      </c>
    </row>
    <row r="3041" spans="1:6" x14ac:dyDescent="0.3">
      <c r="A3041" s="299" t="s">
        <v>496</v>
      </c>
      <c r="B3041" s="300">
        <v>30</v>
      </c>
      <c r="C3041" s="299" t="s">
        <v>35</v>
      </c>
      <c r="D3041" s="299" t="s">
        <v>92</v>
      </c>
      <c r="E3041" s="302">
        <v>908.31578947368416</v>
      </c>
      <c r="F3041" s="299" t="s">
        <v>187</v>
      </c>
    </row>
    <row r="3042" spans="1:6" x14ac:dyDescent="0.3">
      <c r="A3042" s="299" t="s">
        <v>496</v>
      </c>
      <c r="B3042" s="300">
        <v>30</v>
      </c>
      <c r="C3042" s="299" t="s">
        <v>35</v>
      </c>
      <c r="D3042" s="299" t="s">
        <v>92</v>
      </c>
      <c r="E3042" s="302">
        <v>1.9999999999999991</v>
      </c>
      <c r="F3042" s="299" t="s">
        <v>80</v>
      </c>
    </row>
    <row r="3043" spans="1:6" x14ac:dyDescent="0.3">
      <c r="A3043" s="299" t="s">
        <v>496</v>
      </c>
      <c r="B3043" s="300">
        <v>30</v>
      </c>
      <c r="C3043" s="299" t="s">
        <v>35</v>
      </c>
      <c r="D3043" s="299" t="s">
        <v>92</v>
      </c>
      <c r="E3043" s="302">
        <v>290.78947368421058</v>
      </c>
      <c r="F3043" s="299" t="s">
        <v>79</v>
      </c>
    </row>
    <row r="3044" spans="1:6" x14ac:dyDescent="0.3">
      <c r="A3044" s="299" t="s">
        <v>496</v>
      </c>
      <c r="B3044" s="300">
        <v>30</v>
      </c>
      <c r="C3044" s="299" t="s">
        <v>35</v>
      </c>
      <c r="D3044" s="299" t="s">
        <v>92</v>
      </c>
      <c r="E3044" s="302">
        <v>1008.7368421052631</v>
      </c>
      <c r="F3044" s="299" t="s">
        <v>78</v>
      </c>
    </row>
    <row r="3045" spans="1:6" x14ac:dyDescent="0.3">
      <c r="A3045" s="299" t="s">
        <v>496</v>
      </c>
      <c r="B3045" s="300">
        <v>30</v>
      </c>
      <c r="C3045" s="299" t="s">
        <v>35</v>
      </c>
      <c r="D3045" s="299" t="s">
        <v>92</v>
      </c>
      <c r="E3045" s="302">
        <v>11.000000000000005</v>
      </c>
      <c r="F3045" s="299" t="s">
        <v>188</v>
      </c>
    </row>
    <row r="3046" spans="1:6" x14ac:dyDescent="0.3">
      <c r="A3046" s="299" t="s">
        <v>496</v>
      </c>
      <c r="B3046" s="300">
        <v>30</v>
      </c>
      <c r="C3046" s="299" t="s">
        <v>35</v>
      </c>
      <c r="D3046" s="299" t="s">
        <v>92</v>
      </c>
      <c r="E3046" s="302">
        <v>3773.2631578947371</v>
      </c>
      <c r="F3046" s="299" t="s">
        <v>77</v>
      </c>
    </row>
    <row r="3047" spans="1:6" x14ac:dyDescent="0.3">
      <c r="A3047" s="299" t="s">
        <v>496</v>
      </c>
      <c r="B3047" s="300">
        <v>30</v>
      </c>
      <c r="C3047" s="299" t="s">
        <v>36</v>
      </c>
      <c r="D3047" s="299" t="s">
        <v>91</v>
      </c>
      <c r="E3047" s="302">
        <v>4830.4736842105267</v>
      </c>
      <c r="F3047" s="299" t="s">
        <v>187</v>
      </c>
    </row>
    <row r="3048" spans="1:6" x14ac:dyDescent="0.3">
      <c r="A3048" s="299" t="s">
        <v>496</v>
      </c>
      <c r="B3048" s="300">
        <v>30</v>
      </c>
      <c r="C3048" s="299" t="s">
        <v>36</v>
      </c>
      <c r="D3048" s="299" t="s">
        <v>91</v>
      </c>
      <c r="E3048" s="302">
        <v>109.78947368421049</v>
      </c>
      <c r="F3048" s="299" t="s">
        <v>80</v>
      </c>
    </row>
    <row r="3049" spans="1:6" x14ac:dyDescent="0.3">
      <c r="A3049" s="299" t="s">
        <v>496</v>
      </c>
      <c r="B3049" s="300">
        <v>30</v>
      </c>
      <c r="C3049" s="299" t="s">
        <v>36</v>
      </c>
      <c r="D3049" s="299" t="s">
        <v>91</v>
      </c>
      <c r="E3049" s="302">
        <v>183.15789473684211</v>
      </c>
      <c r="F3049" s="299" t="s">
        <v>79</v>
      </c>
    </row>
    <row r="3050" spans="1:6" x14ac:dyDescent="0.3">
      <c r="A3050" s="299" t="s">
        <v>496</v>
      </c>
      <c r="B3050" s="300">
        <v>30</v>
      </c>
      <c r="C3050" s="299" t="s">
        <v>36</v>
      </c>
      <c r="D3050" s="299" t="s">
        <v>91</v>
      </c>
      <c r="E3050" s="302">
        <v>36697.052631578947</v>
      </c>
      <c r="F3050" s="299" t="s">
        <v>78</v>
      </c>
    </row>
    <row r="3051" spans="1:6" x14ac:dyDescent="0.3">
      <c r="A3051" s="299" t="s">
        <v>496</v>
      </c>
      <c r="B3051" s="300">
        <v>30</v>
      </c>
      <c r="C3051" s="299" t="s">
        <v>36</v>
      </c>
      <c r="D3051" s="299" t="s">
        <v>91</v>
      </c>
      <c r="E3051" s="302">
        <v>118.00000000000006</v>
      </c>
      <c r="F3051" s="299" t="s">
        <v>188</v>
      </c>
    </row>
    <row r="3052" spans="1:6" x14ac:dyDescent="0.3">
      <c r="A3052" s="299" t="s">
        <v>496</v>
      </c>
      <c r="B3052" s="300">
        <v>30</v>
      </c>
      <c r="C3052" s="299" t="s">
        <v>36</v>
      </c>
      <c r="D3052" s="299" t="s">
        <v>91</v>
      </c>
      <c r="E3052" s="302">
        <v>19790.842105263157</v>
      </c>
      <c r="F3052" s="299" t="s">
        <v>77</v>
      </c>
    </row>
    <row r="3053" spans="1:6" x14ac:dyDescent="0.3">
      <c r="A3053" s="299" t="s">
        <v>496</v>
      </c>
      <c r="B3053" s="300">
        <v>30</v>
      </c>
      <c r="C3053" s="299" t="s">
        <v>36</v>
      </c>
      <c r="D3053" s="299" t="s">
        <v>92</v>
      </c>
      <c r="E3053" s="302">
        <v>1416.7894736842106</v>
      </c>
      <c r="F3053" s="299" t="s">
        <v>187</v>
      </c>
    </row>
    <row r="3054" spans="1:6" x14ac:dyDescent="0.3">
      <c r="A3054" s="299" t="s">
        <v>496</v>
      </c>
      <c r="B3054" s="300">
        <v>30</v>
      </c>
      <c r="C3054" s="299" t="s">
        <v>36</v>
      </c>
      <c r="D3054" s="299" t="s">
        <v>92</v>
      </c>
      <c r="E3054" s="302">
        <v>10.578947368421051</v>
      </c>
      <c r="F3054" s="299" t="s">
        <v>80</v>
      </c>
    </row>
    <row r="3055" spans="1:6" x14ac:dyDescent="0.3">
      <c r="A3055" s="299" t="s">
        <v>496</v>
      </c>
      <c r="B3055" s="300">
        <v>30</v>
      </c>
      <c r="C3055" s="299" t="s">
        <v>36</v>
      </c>
      <c r="D3055" s="299" t="s">
        <v>92</v>
      </c>
      <c r="E3055" s="302">
        <v>9</v>
      </c>
      <c r="F3055" s="299" t="s">
        <v>79</v>
      </c>
    </row>
    <row r="3056" spans="1:6" x14ac:dyDescent="0.3">
      <c r="A3056" s="299" t="s">
        <v>496</v>
      </c>
      <c r="B3056" s="300">
        <v>30</v>
      </c>
      <c r="C3056" s="299" t="s">
        <v>36</v>
      </c>
      <c r="D3056" s="299" t="s">
        <v>92</v>
      </c>
      <c r="E3056" s="302">
        <v>1155.1052631578948</v>
      </c>
      <c r="F3056" s="299" t="s">
        <v>78</v>
      </c>
    </row>
    <row r="3057" spans="1:6" x14ac:dyDescent="0.3">
      <c r="A3057" s="299" t="s">
        <v>496</v>
      </c>
      <c r="B3057" s="300">
        <v>30</v>
      </c>
      <c r="C3057" s="299" t="s">
        <v>36</v>
      </c>
      <c r="D3057" s="299" t="s">
        <v>92</v>
      </c>
      <c r="E3057" s="302">
        <v>7.4736842105263133</v>
      </c>
      <c r="F3057" s="299" t="s">
        <v>188</v>
      </c>
    </row>
    <row r="3058" spans="1:6" x14ac:dyDescent="0.3">
      <c r="A3058" s="299" t="s">
        <v>496</v>
      </c>
      <c r="B3058" s="300">
        <v>30</v>
      </c>
      <c r="C3058" s="299" t="s">
        <v>36</v>
      </c>
      <c r="D3058" s="299" t="s">
        <v>92</v>
      </c>
      <c r="E3058" s="302">
        <v>5460.78947368421</v>
      </c>
      <c r="F3058" s="299" t="s">
        <v>77</v>
      </c>
    </row>
    <row r="3059" spans="1:6" x14ac:dyDescent="0.3">
      <c r="A3059" s="299" t="s">
        <v>496</v>
      </c>
      <c r="B3059" s="300">
        <v>31</v>
      </c>
      <c r="C3059" s="299" t="s">
        <v>35</v>
      </c>
      <c r="D3059" s="299" t="s">
        <v>91</v>
      </c>
      <c r="E3059" s="302">
        <v>1037.9473684210525</v>
      </c>
      <c r="F3059" s="299" t="s">
        <v>187</v>
      </c>
    </row>
    <row r="3060" spans="1:6" x14ac:dyDescent="0.3">
      <c r="A3060" s="299" t="s">
        <v>496</v>
      </c>
      <c r="B3060" s="300">
        <v>31</v>
      </c>
      <c r="C3060" s="299" t="s">
        <v>35</v>
      </c>
      <c r="D3060" s="299" t="s">
        <v>91</v>
      </c>
      <c r="E3060" s="302">
        <v>1986.9473684210529</v>
      </c>
      <c r="F3060" s="299" t="s">
        <v>79</v>
      </c>
    </row>
    <row r="3061" spans="1:6" x14ac:dyDescent="0.3">
      <c r="A3061" s="299" t="s">
        <v>496</v>
      </c>
      <c r="B3061" s="300">
        <v>31</v>
      </c>
      <c r="C3061" s="299" t="s">
        <v>35</v>
      </c>
      <c r="D3061" s="299" t="s">
        <v>91</v>
      </c>
      <c r="E3061" s="302">
        <v>274.36842105263156</v>
      </c>
      <c r="F3061" s="299" t="s">
        <v>78</v>
      </c>
    </row>
    <row r="3062" spans="1:6" x14ac:dyDescent="0.3">
      <c r="A3062" s="299" t="s">
        <v>496</v>
      </c>
      <c r="B3062" s="300">
        <v>31</v>
      </c>
      <c r="C3062" s="299" t="s">
        <v>35</v>
      </c>
      <c r="D3062" s="299" t="s">
        <v>91</v>
      </c>
      <c r="E3062" s="302">
        <v>3.9999999999999982</v>
      </c>
      <c r="F3062" s="299" t="s">
        <v>188</v>
      </c>
    </row>
    <row r="3063" spans="1:6" x14ac:dyDescent="0.3">
      <c r="A3063" s="299" t="s">
        <v>496</v>
      </c>
      <c r="B3063" s="300">
        <v>31</v>
      </c>
      <c r="C3063" s="299" t="s">
        <v>35</v>
      </c>
      <c r="D3063" s="299" t="s">
        <v>91</v>
      </c>
      <c r="E3063" s="302">
        <v>6710.3684210526335</v>
      </c>
      <c r="F3063" s="299" t="s">
        <v>77</v>
      </c>
    </row>
    <row r="3064" spans="1:6" x14ac:dyDescent="0.3">
      <c r="A3064" s="299" t="s">
        <v>496</v>
      </c>
      <c r="B3064" s="300">
        <v>31</v>
      </c>
      <c r="C3064" s="299" t="s">
        <v>35</v>
      </c>
      <c r="D3064" s="299" t="s">
        <v>92</v>
      </c>
      <c r="E3064" s="302">
        <v>505.78947368421052</v>
      </c>
      <c r="F3064" s="299" t="s">
        <v>187</v>
      </c>
    </row>
    <row r="3065" spans="1:6" x14ac:dyDescent="0.3">
      <c r="A3065" s="299" t="s">
        <v>496</v>
      </c>
      <c r="B3065" s="300">
        <v>31</v>
      </c>
      <c r="C3065" s="299" t="s">
        <v>35</v>
      </c>
      <c r="D3065" s="299" t="s">
        <v>92</v>
      </c>
      <c r="E3065" s="302">
        <v>726.57894736842104</v>
      </c>
      <c r="F3065" s="299" t="s">
        <v>79</v>
      </c>
    </row>
    <row r="3066" spans="1:6" x14ac:dyDescent="0.3">
      <c r="A3066" s="299" t="s">
        <v>496</v>
      </c>
      <c r="B3066" s="300">
        <v>31</v>
      </c>
      <c r="C3066" s="299" t="s">
        <v>35</v>
      </c>
      <c r="D3066" s="299" t="s">
        <v>92</v>
      </c>
      <c r="E3066" s="302">
        <v>127.47368421052632</v>
      </c>
      <c r="F3066" s="299" t="s">
        <v>78</v>
      </c>
    </row>
    <row r="3067" spans="1:6" x14ac:dyDescent="0.3">
      <c r="A3067" s="299" t="s">
        <v>496</v>
      </c>
      <c r="B3067" s="300">
        <v>31</v>
      </c>
      <c r="C3067" s="299" t="s">
        <v>35</v>
      </c>
      <c r="D3067" s="299" t="s">
        <v>92</v>
      </c>
      <c r="E3067" s="302">
        <v>6.0000000000000009</v>
      </c>
      <c r="F3067" s="299" t="s">
        <v>188</v>
      </c>
    </row>
    <row r="3068" spans="1:6" x14ac:dyDescent="0.3">
      <c r="A3068" s="299" t="s">
        <v>496</v>
      </c>
      <c r="B3068" s="300">
        <v>31</v>
      </c>
      <c r="C3068" s="299" t="s">
        <v>35</v>
      </c>
      <c r="D3068" s="299" t="s">
        <v>92</v>
      </c>
      <c r="E3068" s="302">
        <v>3496.8421052631575</v>
      </c>
      <c r="F3068" s="299" t="s">
        <v>77</v>
      </c>
    </row>
    <row r="3069" spans="1:6" x14ac:dyDescent="0.3">
      <c r="A3069" s="299" t="s">
        <v>496</v>
      </c>
      <c r="B3069" s="300">
        <v>31</v>
      </c>
      <c r="C3069" s="299" t="s">
        <v>89</v>
      </c>
      <c r="D3069" s="299" t="s">
        <v>91</v>
      </c>
      <c r="E3069" s="302">
        <v>0.99999999999999956</v>
      </c>
      <c r="F3069" s="299" t="s">
        <v>79</v>
      </c>
    </row>
    <row r="3070" spans="1:6" x14ac:dyDescent="0.3">
      <c r="A3070" s="299" t="s">
        <v>496</v>
      </c>
      <c r="B3070" s="300">
        <v>31</v>
      </c>
      <c r="C3070" s="299" t="s">
        <v>36</v>
      </c>
      <c r="D3070" s="299" t="s">
        <v>91</v>
      </c>
      <c r="E3070" s="302">
        <v>2396.4210526315787</v>
      </c>
      <c r="F3070" s="299" t="s">
        <v>187</v>
      </c>
    </row>
    <row r="3071" spans="1:6" x14ac:dyDescent="0.3">
      <c r="A3071" s="299" t="s">
        <v>496</v>
      </c>
      <c r="B3071" s="300">
        <v>31</v>
      </c>
      <c r="C3071" s="299" t="s">
        <v>36</v>
      </c>
      <c r="D3071" s="299" t="s">
        <v>91</v>
      </c>
      <c r="E3071" s="302">
        <v>106.0526315789474</v>
      </c>
      <c r="F3071" s="299" t="s">
        <v>79</v>
      </c>
    </row>
    <row r="3072" spans="1:6" x14ac:dyDescent="0.3">
      <c r="A3072" s="299" t="s">
        <v>496</v>
      </c>
      <c r="B3072" s="300">
        <v>31</v>
      </c>
      <c r="C3072" s="299" t="s">
        <v>36</v>
      </c>
      <c r="D3072" s="299" t="s">
        <v>91</v>
      </c>
      <c r="E3072" s="302">
        <v>1820.2631578947369</v>
      </c>
      <c r="F3072" s="299" t="s">
        <v>78</v>
      </c>
    </row>
    <row r="3073" spans="1:6" x14ac:dyDescent="0.3">
      <c r="A3073" s="299" t="s">
        <v>496</v>
      </c>
      <c r="B3073" s="300">
        <v>31</v>
      </c>
      <c r="C3073" s="299" t="s">
        <v>36</v>
      </c>
      <c r="D3073" s="299" t="s">
        <v>91</v>
      </c>
      <c r="E3073" s="302">
        <v>22.789473684210524</v>
      </c>
      <c r="F3073" s="299" t="s">
        <v>188</v>
      </c>
    </row>
    <row r="3074" spans="1:6" x14ac:dyDescent="0.3">
      <c r="A3074" s="299" t="s">
        <v>496</v>
      </c>
      <c r="B3074" s="300">
        <v>31</v>
      </c>
      <c r="C3074" s="299" t="s">
        <v>36</v>
      </c>
      <c r="D3074" s="299" t="s">
        <v>91</v>
      </c>
      <c r="E3074" s="302">
        <v>9829.9473684210534</v>
      </c>
      <c r="F3074" s="299" t="s">
        <v>77</v>
      </c>
    </row>
    <row r="3075" spans="1:6" x14ac:dyDescent="0.3">
      <c r="A3075" s="299" t="s">
        <v>496</v>
      </c>
      <c r="B3075" s="300">
        <v>31</v>
      </c>
      <c r="C3075" s="299" t="s">
        <v>36</v>
      </c>
      <c r="D3075" s="299" t="s">
        <v>92</v>
      </c>
      <c r="E3075" s="302">
        <v>1671.2105263157896</v>
      </c>
      <c r="F3075" s="299" t="s">
        <v>187</v>
      </c>
    </row>
    <row r="3076" spans="1:6" x14ac:dyDescent="0.3">
      <c r="A3076" s="299" t="s">
        <v>496</v>
      </c>
      <c r="B3076" s="300">
        <v>31</v>
      </c>
      <c r="C3076" s="299" t="s">
        <v>36</v>
      </c>
      <c r="D3076" s="299" t="s">
        <v>92</v>
      </c>
      <c r="E3076" s="302">
        <v>6.9999999999999973</v>
      </c>
      <c r="F3076" s="299" t="s">
        <v>79</v>
      </c>
    </row>
    <row r="3077" spans="1:6" x14ac:dyDescent="0.3">
      <c r="A3077" s="299" t="s">
        <v>496</v>
      </c>
      <c r="B3077" s="300">
        <v>31</v>
      </c>
      <c r="C3077" s="299" t="s">
        <v>36</v>
      </c>
      <c r="D3077" s="299" t="s">
        <v>92</v>
      </c>
      <c r="E3077" s="302">
        <v>366.15789473684202</v>
      </c>
      <c r="F3077" s="299" t="s">
        <v>78</v>
      </c>
    </row>
    <row r="3078" spans="1:6" x14ac:dyDescent="0.3">
      <c r="A3078" s="299" t="s">
        <v>496</v>
      </c>
      <c r="B3078" s="300">
        <v>31</v>
      </c>
      <c r="C3078" s="299" t="s">
        <v>36</v>
      </c>
      <c r="D3078" s="299" t="s">
        <v>92</v>
      </c>
      <c r="E3078" s="302">
        <v>9</v>
      </c>
      <c r="F3078" s="299" t="s">
        <v>188</v>
      </c>
    </row>
    <row r="3079" spans="1:6" x14ac:dyDescent="0.3">
      <c r="A3079" s="299" t="s">
        <v>496</v>
      </c>
      <c r="B3079" s="300">
        <v>31</v>
      </c>
      <c r="C3079" s="299" t="s">
        <v>36</v>
      </c>
      <c r="D3079" s="299" t="s">
        <v>92</v>
      </c>
      <c r="E3079" s="302">
        <v>4563.3684210526317</v>
      </c>
      <c r="F3079" s="299" t="s">
        <v>77</v>
      </c>
    </row>
    <row r="3080" spans="1:6" x14ac:dyDescent="0.3">
      <c r="A3080" s="299" t="s">
        <v>496</v>
      </c>
      <c r="B3080" s="300">
        <v>32</v>
      </c>
      <c r="C3080" s="299" t="s">
        <v>35</v>
      </c>
      <c r="D3080" s="299" t="s">
        <v>91</v>
      </c>
      <c r="E3080" s="302">
        <v>328.31578947368428</v>
      </c>
      <c r="F3080" s="299" t="s">
        <v>187</v>
      </c>
    </row>
    <row r="3081" spans="1:6" x14ac:dyDescent="0.3">
      <c r="A3081" s="299" t="s">
        <v>496</v>
      </c>
      <c r="B3081" s="300">
        <v>32</v>
      </c>
      <c r="C3081" s="299" t="s">
        <v>35</v>
      </c>
      <c r="D3081" s="299" t="s">
        <v>91</v>
      </c>
      <c r="E3081" s="302">
        <v>497.26315789473676</v>
      </c>
      <c r="F3081" s="299" t="s">
        <v>79</v>
      </c>
    </row>
    <row r="3082" spans="1:6" x14ac:dyDescent="0.3">
      <c r="A3082" s="299" t="s">
        <v>496</v>
      </c>
      <c r="B3082" s="300">
        <v>32</v>
      </c>
      <c r="C3082" s="299" t="s">
        <v>35</v>
      </c>
      <c r="D3082" s="299" t="s">
        <v>91</v>
      </c>
      <c r="E3082" s="302">
        <v>6.368421052631577</v>
      </c>
      <c r="F3082" s="299" t="s">
        <v>78</v>
      </c>
    </row>
    <row r="3083" spans="1:6" x14ac:dyDescent="0.3">
      <c r="A3083" s="299" t="s">
        <v>496</v>
      </c>
      <c r="B3083" s="300">
        <v>32</v>
      </c>
      <c r="C3083" s="299" t="s">
        <v>35</v>
      </c>
      <c r="D3083" s="299" t="s">
        <v>91</v>
      </c>
      <c r="E3083" s="302">
        <v>0.99999999999999956</v>
      </c>
      <c r="F3083" s="299" t="s">
        <v>188</v>
      </c>
    </row>
    <row r="3084" spans="1:6" x14ac:dyDescent="0.3">
      <c r="A3084" s="299" t="s">
        <v>496</v>
      </c>
      <c r="B3084" s="300">
        <v>32</v>
      </c>
      <c r="C3084" s="299" t="s">
        <v>35</v>
      </c>
      <c r="D3084" s="299" t="s">
        <v>91</v>
      </c>
      <c r="E3084" s="302">
        <v>1586.7368421052631</v>
      </c>
      <c r="F3084" s="299" t="s">
        <v>77</v>
      </c>
    </row>
    <row r="3085" spans="1:6" x14ac:dyDescent="0.3">
      <c r="A3085" s="299" t="s">
        <v>496</v>
      </c>
      <c r="B3085" s="300">
        <v>32</v>
      </c>
      <c r="C3085" s="299" t="s">
        <v>35</v>
      </c>
      <c r="D3085" s="299" t="s">
        <v>92</v>
      </c>
      <c r="E3085" s="302">
        <v>161.57894736842104</v>
      </c>
      <c r="F3085" s="299" t="s">
        <v>187</v>
      </c>
    </row>
    <row r="3086" spans="1:6" x14ac:dyDescent="0.3">
      <c r="A3086" s="299" t="s">
        <v>496</v>
      </c>
      <c r="B3086" s="300">
        <v>32</v>
      </c>
      <c r="C3086" s="299" t="s">
        <v>35</v>
      </c>
      <c r="D3086" s="299" t="s">
        <v>92</v>
      </c>
      <c r="E3086" s="302">
        <v>98.578947368421041</v>
      </c>
      <c r="F3086" s="299" t="s">
        <v>79</v>
      </c>
    </row>
    <row r="3087" spans="1:6" x14ac:dyDescent="0.3">
      <c r="A3087" s="299" t="s">
        <v>496</v>
      </c>
      <c r="B3087" s="300">
        <v>32</v>
      </c>
      <c r="C3087" s="299" t="s">
        <v>35</v>
      </c>
      <c r="D3087" s="299" t="s">
        <v>92</v>
      </c>
      <c r="E3087" s="302">
        <v>14.421052631578943</v>
      </c>
      <c r="F3087" s="299" t="s">
        <v>78</v>
      </c>
    </row>
    <row r="3088" spans="1:6" x14ac:dyDescent="0.3">
      <c r="A3088" s="299" t="s">
        <v>496</v>
      </c>
      <c r="B3088" s="300">
        <v>32</v>
      </c>
      <c r="C3088" s="299" t="s">
        <v>35</v>
      </c>
      <c r="D3088" s="299" t="s">
        <v>92</v>
      </c>
      <c r="E3088" s="302">
        <v>6.3157894736842106</v>
      </c>
      <c r="F3088" s="299" t="s">
        <v>188</v>
      </c>
    </row>
    <row r="3089" spans="1:6" x14ac:dyDescent="0.3">
      <c r="A3089" s="299" t="s">
        <v>496</v>
      </c>
      <c r="B3089" s="300">
        <v>32</v>
      </c>
      <c r="C3089" s="299" t="s">
        <v>35</v>
      </c>
      <c r="D3089" s="299" t="s">
        <v>92</v>
      </c>
      <c r="E3089" s="302">
        <v>771.9473684210526</v>
      </c>
      <c r="F3089" s="299" t="s">
        <v>77</v>
      </c>
    </row>
    <row r="3090" spans="1:6" x14ac:dyDescent="0.3">
      <c r="A3090" s="299" t="s">
        <v>496</v>
      </c>
      <c r="B3090" s="300">
        <v>32</v>
      </c>
      <c r="C3090" s="299" t="s">
        <v>36</v>
      </c>
      <c r="D3090" s="299" t="s">
        <v>91</v>
      </c>
      <c r="E3090" s="302">
        <v>392.10526315789474</v>
      </c>
      <c r="F3090" s="299" t="s">
        <v>187</v>
      </c>
    </row>
    <row r="3091" spans="1:6" x14ac:dyDescent="0.3">
      <c r="A3091" s="299" t="s">
        <v>496</v>
      </c>
      <c r="B3091" s="300">
        <v>32</v>
      </c>
      <c r="C3091" s="299" t="s">
        <v>36</v>
      </c>
      <c r="D3091" s="299" t="s">
        <v>91</v>
      </c>
      <c r="E3091" s="302">
        <v>7.9999999999999964</v>
      </c>
      <c r="F3091" s="299" t="s">
        <v>79</v>
      </c>
    </row>
    <row r="3092" spans="1:6" x14ac:dyDescent="0.3">
      <c r="A3092" s="299" t="s">
        <v>496</v>
      </c>
      <c r="B3092" s="300">
        <v>32</v>
      </c>
      <c r="C3092" s="299" t="s">
        <v>36</v>
      </c>
      <c r="D3092" s="299" t="s">
        <v>91</v>
      </c>
      <c r="E3092" s="302">
        <v>76.05263157894737</v>
      </c>
      <c r="F3092" s="299" t="s">
        <v>78</v>
      </c>
    </row>
    <row r="3093" spans="1:6" x14ac:dyDescent="0.3">
      <c r="A3093" s="299" t="s">
        <v>496</v>
      </c>
      <c r="B3093" s="300">
        <v>32</v>
      </c>
      <c r="C3093" s="299" t="s">
        <v>36</v>
      </c>
      <c r="D3093" s="299" t="s">
        <v>91</v>
      </c>
      <c r="E3093" s="302">
        <v>2.9473684210526323</v>
      </c>
      <c r="F3093" s="299" t="s">
        <v>188</v>
      </c>
    </row>
    <row r="3094" spans="1:6" x14ac:dyDescent="0.3">
      <c r="A3094" s="299" t="s">
        <v>496</v>
      </c>
      <c r="B3094" s="300">
        <v>32</v>
      </c>
      <c r="C3094" s="299" t="s">
        <v>36</v>
      </c>
      <c r="D3094" s="299" t="s">
        <v>91</v>
      </c>
      <c r="E3094" s="302">
        <v>2030.3157894736842</v>
      </c>
      <c r="F3094" s="299" t="s">
        <v>77</v>
      </c>
    </row>
    <row r="3095" spans="1:6" x14ac:dyDescent="0.3">
      <c r="A3095" s="299" t="s">
        <v>496</v>
      </c>
      <c r="B3095" s="300">
        <v>32</v>
      </c>
      <c r="C3095" s="299" t="s">
        <v>36</v>
      </c>
      <c r="D3095" s="299" t="s">
        <v>92</v>
      </c>
      <c r="E3095" s="302">
        <v>277.9473684210526</v>
      </c>
      <c r="F3095" s="299" t="s">
        <v>187</v>
      </c>
    </row>
    <row r="3096" spans="1:6" x14ac:dyDescent="0.3">
      <c r="A3096" s="299" t="s">
        <v>496</v>
      </c>
      <c r="B3096" s="300">
        <v>32</v>
      </c>
      <c r="C3096" s="299" t="s">
        <v>36</v>
      </c>
      <c r="D3096" s="299" t="s">
        <v>92</v>
      </c>
      <c r="E3096" s="302">
        <v>73.05263157894737</v>
      </c>
      <c r="F3096" s="299" t="s">
        <v>78</v>
      </c>
    </row>
    <row r="3097" spans="1:6" x14ac:dyDescent="0.3">
      <c r="A3097" s="299" t="s">
        <v>496</v>
      </c>
      <c r="B3097" s="300">
        <v>32</v>
      </c>
      <c r="C3097" s="299" t="s">
        <v>36</v>
      </c>
      <c r="D3097" s="299" t="s">
        <v>92</v>
      </c>
      <c r="E3097" s="302">
        <v>6.9999999999999973</v>
      </c>
      <c r="F3097" s="299" t="s">
        <v>188</v>
      </c>
    </row>
    <row r="3098" spans="1:6" x14ac:dyDescent="0.3">
      <c r="A3098" s="299" t="s">
        <v>496</v>
      </c>
      <c r="B3098" s="300">
        <v>32</v>
      </c>
      <c r="C3098" s="299" t="s">
        <v>36</v>
      </c>
      <c r="D3098" s="299" t="s">
        <v>92</v>
      </c>
      <c r="E3098" s="302">
        <v>1378.2631578947369</v>
      </c>
      <c r="F3098" s="299" t="s">
        <v>77</v>
      </c>
    </row>
    <row r="3099" spans="1:6" x14ac:dyDescent="0.3">
      <c r="A3099" s="299" t="s">
        <v>496</v>
      </c>
      <c r="B3099" s="300">
        <v>33</v>
      </c>
      <c r="C3099" s="299" t="s">
        <v>35</v>
      </c>
      <c r="D3099" s="299" t="s">
        <v>91</v>
      </c>
      <c r="E3099" s="302">
        <v>1080.4736842105265</v>
      </c>
      <c r="F3099" s="299" t="s">
        <v>187</v>
      </c>
    </row>
    <row r="3100" spans="1:6" x14ac:dyDescent="0.3">
      <c r="A3100" s="299" t="s">
        <v>496</v>
      </c>
      <c r="B3100" s="300">
        <v>33</v>
      </c>
      <c r="C3100" s="299" t="s">
        <v>35</v>
      </c>
      <c r="D3100" s="299" t="s">
        <v>91</v>
      </c>
      <c r="E3100" s="302">
        <v>0.63157894736842102</v>
      </c>
      <c r="F3100" s="299" t="s">
        <v>80</v>
      </c>
    </row>
    <row r="3101" spans="1:6" x14ac:dyDescent="0.3">
      <c r="A3101" s="299" t="s">
        <v>496</v>
      </c>
      <c r="B3101" s="300">
        <v>33</v>
      </c>
      <c r="C3101" s="299" t="s">
        <v>35</v>
      </c>
      <c r="D3101" s="299" t="s">
        <v>91</v>
      </c>
      <c r="E3101" s="302">
        <v>1781.8947368421052</v>
      </c>
      <c r="F3101" s="299" t="s">
        <v>79</v>
      </c>
    </row>
    <row r="3102" spans="1:6" x14ac:dyDescent="0.3">
      <c r="A3102" s="299" t="s">
        <v>496</v>
      </c>
      <c r="B3102" s="300">
        <v>33</v>
      </c>
      <c r="C3102" s="299" t="s">
        <v>35</v>
      </c>
      <c r="D3102" s="299" t="s">
        <v>91</v>
      </c>
      <c r="E3102" s="302">
        <v>9.1578947368421044</v>
      </c>
      <c r="F3102" s="299" t="s">
        <v>78</v>
      </c>
    </row>
    <row r="3103" spans="1:6" x14ac:dyDescent="0.3">
      <c r="A3103" s="299" t="s">
        <v>496</v>
      </c>
      <c r="B3103" s="300">
        <v>33</v>
      </c>
      <c r="C3103" s="299" t="s">
        <v>35</v>
      </c>
      <c r="D3103" s="299" t="s">
        <v>91</v>
      </c>
      <c r="E3103" s="302">
        <v>20.000000000000004</v>
      </c>
      <c r="F3103" s="299" t="s">
        <v>188</v>
      </c>
    </row>
    <row r="3104" spans="1:6" x14ac:dyDescent="0.3">
      <c r="A3104" s="299" t="s">
        <v>496</v>
      </c>
      <c r="B3104" s="300">
        <v>33</v>
      </c>
      <c r="C3104" s="299" t="s">
        <v>35</v>
      </c>
      <c r="D3104" s="299" t="s">
        <v>91</v>
      </c>
      <c r="E3104" s="302">
        <v>4739.5263157894742</v>
      </c>
      <c r="F3104" s="299" t="s">
        <v>77</v>
      </c>
    </row>
    <row r="3105" spans="1:6" x14ac:dyDescent="0.3">
      <c r="A3105" s="299" t="s">
        <v>496</v>
      </c>
      <c r="B3105" s="300">
        <v>33</v>
      </c>
      <c r="C3105" s="299" t="s">
        <v>35</v>
      </c>
      <c r="D3105" s="299" t="s">
        <v>92</v>
      </c>
      <c r="E3105" s="302">
        <v>428.5263157894737</v>
      </c>
      <c r="F3105" s="299" t="s">
        <v>187</v>
      </c>
    </row>
    <row r="3106" spans="1:6" x14ac:dyDescent="0.3">
      <c r="A3106" s="299" t="s">
        <v>496</v>
      </c>
      <c r="B3106" s="300">
        <v>33</v>
      </c>
      <c r="C3106" s="299" t="s">
        <v>35</v>
      </c>
      <c r="D3106" s="299" t="s">
        <v>92</v>
      </c>
      <c r="E3106" s="302">
        <v>610.63157894736844</v>
      </c>
      <c r="F3106" s="299" t="s">
        <v>79</v>
      </c>
    </row>
    <row r="3107" spans="1:6" x14ac:dyDescent="0.3">
      <c r="A3107" s="299" t="s">
        <v>496</v>
      </c>
      <c r="B3107" s="300">
        <v>33</v>
      </c>
      <c r="C3107" s="299" t="s">
        <v>35</v>
      </c>
      <c r="D3107" s="299" t="s">
        <v>92</v>
      </c>
      <c r="E3107" s="302">
        <v>16.052631578947366</v>
      </c>
      <c r="F3107" s="299" t="s">
        <v>78</v>
      </c>
    </row>
    <row r="3108" spans="1:6" x14ac:dyDescent="0.3">
      <c r="A3108" s="299" t="s">
        <v>496</v>
      </c>
      <c r="B3108" s="300">
        <v>33</v>
      </c>
      <c r="C3108" s="299" t="s">
        <v>35</v>
      </c>
      <c r="D3108" s="299" t="s">
        <v>92</v>
      </c>
      <c r="E3108" s="302">
        <v>12.000000000000002</v>
      </c>
      <c r="F3108" s="299" t="s">
        <v>188</v>
      </c>
    </row>
    <row r="3109" spans="1:6" x14ac:dyDescent="0.3">
      <c r="A3109" s="299" t="s">
        <v>496</v>
      </c>
      <c r="B3109" s="300">
        <v>33</v>
      </c>
      <c r="C3109" s="299" t="s">
        <v>35</v>
      </c>
      <c r="D3109" s="299" t="s">
        <v>92</v>
      </c>
      <c r="E3109" s="302">
        <v>2056.8947368421054</v>
      </c>
      <c r="F3109" s="299" t="s">
        <v>77</v>
      </c>
    </row>
    <row r="3110" spans="1:6" x14ac:dyDescent="0.3">
      <c r="A3110" s="299" t="s">
        <v>496</v>
      </c>
      <c r="B3110" s="300">
        <v>33</v>
      </c>
      <c r="C3110" s="299" t="s">
        <v>36</v>
      </c>
      <c r="D3110" s="299" t="s">
        <v>91</v>
      </c>
      <c r="E3110" s="302">
        <v>3.2105263157894735</v>
      </c>
      <c r="F3110" s="299" t="s">
        <v>76</v>
      </c>
    </row>
    <row r="3111" spans="1:6" x14ac:dyDescent="0.3">
      <c r="A3111" s="299" t="s">
        <v>496</v>
      </c>
      <c r="B3111" s="300">
        <v>33</v>
      </c>
      <c r="C3111" s="299" t="s">
        <v>36</v>
      </c>
      <c r="D3111" s="299" t="s">
        <v>91</v>
      </c>
      <c r="E3111" s="302">
        <v>1529.8421052631577</v>
      </c>
      <c r="F3111" s="299" t="s">
        <v>187</v>
      </c>
    </row>
    <row r="3112" spans="1:6" x14ac:dyDescent="0.3">
      <c r="A3112" s="299" t="s">
        <v>496</v>
      </c>
      <c r="B3112" s="300">
        <v>33</v>
      </c>
      <c r="C3112" s="299" t="s">
        <v>36</v>
      </c>
      <c r="D3112" s="299" t="s">
        <v>91</v>
      </c>
      <c r="E3112" s="302">
        <v>0.99999999999999956</v>
      </c>
      <c r="F3112" s="299" t="s">
        <v>81</v>
      </c>
    </row>
    <row r="3113" spans="1:6" x14ac:dyDescent="0.3">
      <c r="A3113" s="299" t="s">
        <v>496</v>
      </c>
      <c r="B3113" s="300">
        <v>33</v>
      </c>
      <c r="C3113" s="299" t="s">
        <v>36</v>
      </c>
      <c r="D3113" s="299" t="s">
        <v>91</v>
      </c>
      <c r="E3113" s="302">
        <v>139.73684210526315</v>
      </c>
      <c r="F3113" s="299" t="s">
        <v>80</v>
      </c>
    </row>
    <row r="3114" spans="1:6" x14ac:dyDescent="0.3">
      <c r="A3114" s="299" t="s">
        <v>496</v>
      </c>
      <c r="B3114" s="300">
        <v>33</v>
      </c>
      <c r="C3114" s="299" t="s">
        <v>36</v>
      </c>
      <c r="D3114" s="299" t="s">
        <v>91</v>
      </c>
      <c r="E3114" s="302">
        <v>133.57894736842104</v>
      </c>
      <c r="F3114" s="299" t="s">
        <v>79</v>
      </c>
    </row>
    <row r="3115" spans="1:6" x14ac:dyDescent="0.3">
      <c r="A3115" s="299" t="s">
        <v>496</v>
      </c>
      <c r="B3115" s="300">
        <v>33</v>
      </c>
      <c r="C3115" s="299" t="s">
        <v>36</v>
      </c>
      <c r="D3115" s="299" t="s">
        <v>91</v>
      </c>
      <c r="E3115" s="302">
        <v>201.21052631578954</v>
      </c>
      <c r="F3115" s="299" t="s">
        <v>78</v>
      </c>
    </row>
    <row r="3116" spans="1:6" x14ac:dyDescent="0.3">
      <c r="A3116" s="299" t="s">
        <v>496</v>
      </c>
      <c r="B3116" s="300">
        <v>33</v>
      </c>
      <c r="C3116" s="299" t="s">
        <v>36</v>
      </c>
      <c r="D3116" s="299" t="s">
        <v>91</v>
      </c>
      <c r="E3116" s="302">
        <v>6.0000000000000009</v>
      </c>
      <c r="F3116" s="299" t="s">
        <v>188</v>
      </c>
    </row>
    <row r="3117" spans="1:6" x14ac:dyDescent="0.3">
      <c r="A3117" s="299" t="s">
        <v>496</v>
      </c>
      <c r="B3117" s="300">
        <v>33</v>
      </c>
      <c r="C3117" s="299" t="s">
        <v>36</v>
      </c>
      <c r="D3117" s="299" t="s">
        <v>91</v>
      </c>
      <c r="E3117" s="302">
        <v>5471.4210526315792</v>
      </c>
      <c r="F3117" s="299" t="s">
        <v>77</v>
      </c>
    </row>
    <row r="3118" spans="1:6" x14ac:dyDescent="0.3">
      <c r="A3118" s="299" t="s">
        <v>496</v>
      </c>
      <c r="B3118" s="300">
        <v>33</v>
      </c>
      <c r="C3118" s="299" t="s">
        <v>36</v>
      </c>
      <c r="D3118" s="299" t="s">
        <v>92</v>
      </c>
      <c r="E3118" s="302">
        <v>14.999999999999996</v>
      </c>
      <c r="F3118" s="299" t="s">
        <v>76</v>
      </c>
    </row>
    <row r="3119" spans="1:6" x14ac:dyDescent="0.3">
      <c r="A3119" s="299" t="s">
        <v>496</v>
      </c>
      <c r="B3119" s="300">
        <v>33</v>
      </c>
      <c r="C3119" s="299" t="s">
        <v>36</v>
      </c>
      <c r="D3119" s="299" t="s">
        <v>92</v>
      </c>
      <c r="E3119" s="302">
        <v>836.21052631578937</v>
      </c>
      <c r="F3119" s="299" t="s">
        <v>187</v>
      </c>
    </row>
    <row r="3120" spans="1:6" x14ac:dyDescent="0.3">
      <c r="A3120" s="299" t="s">
        <v>496</v>
      </c>
      <c r="B3120" s="300">
        <v>33</v>
      </c>
      <c r="C3120" s="299" t="s">
        <v>36</v>
      </c>
      <c r="D3120" s="299" t="s">
        <v>92</v>
      </c>
      <c r="E3120" s="302">
        <v>0.99999999999999956</v>
      </c>
      <c r="F3120" s="299" t="s">
        <v>81</v>
      </c>
    </row>
    <row r="3121" spans="1:6" x14ac:dyDescent="0.3">
      <c r="A3121" s="299" t="s">
        <v>496</v>
      </c>
      <c r="B3121" s="300">
        <v>33</v>
      </c>
      <c r="C3121" s="299" t="s">
        <v>36</v>
      </c>
      <c r="D3121" s="299" t="s">
        <v>92</v>
      </c>
      <c r="E3121" s="302">
        <v>37.368421052631589</v>
      </c>
      <c r="F3121" s="299" t="s">
        <v>80</v>
      </c>
    </row>
    <row r="3122" spans="1:6" x14ac:dyDescent="0.3">
      <c r="A3122" s="299" t="s">
        <v>496</v>
      </c>
      <c r="B3122" s="300">
        <v>33</v>
      </c>
      <c r="C3122" s="299" t="s">
        <v>36</v>
      </c>
      <c r="D3122" s="299" t="s">
        <v>92</v>
      </c>
      <c r="E3122" s="302">
        <v>16.421052631578942</v>
      </c>
      <c r="F3122" s="299" t="s">
        <v>79</v>
      </c>
    </row>
    <row r="3123" spans="1:6" x14ac:dyDescent="0.3">
      <c r="A3123" s="299" t="s">
        <v>496</v>
      </c>
      <c r="B3123" s="300">
        <v>33</v>
      </c>
      <c r="C3123" s="299" t="s">
        <v>36</v>
      </c>
      <c r="D3123" s="299" t="s">
        <v>92</v>
      </c>
      <c r="E3123" s="302">
        <v>48.31578947368422</v>
      </c>
      <c r="F3123" s="299" t="s">
        <v>78</v>
      </c>
    </row>
    <row r="3124" spans="1:6" x14ac:dyDescent="0.3">
      <c r="A3124" s="299" t="s">
        <v>496</v>
      </c>
      <c r="B3124" s="300">
        <v>33</v>
      </c>
      <c r="C3124" s="299" t="s">
        <v>36</v>
      </c>
      <c r="D3124" s="299" t="s">
        <v>92</v>
      </c>
      <c r="E3124" s="302">
        <v>3.9999999999999982</v>
      </c>
      <c r="F3124" s="299" t="s">
        <v>188</v>
      </c>
    </row>
    <row r="3125" spans="1:6" x14ac:dyDescent="0.3">
      <c r="A3125" s="299" t="s">
        <v>496</v>
      </c>
      <c r="B3125" s="300">
        <v>33</v>
      </c>
      <c r="C3125" s="299" t="s">
        <v>36</v>
      </c>
      <c r="D3125" s="299" t="s">
        <v>92</v>
      </c>
      <c r="E3125" s="302">
        <v>2174.5263157894742</v>
      </c>
      <c r="F3125" s="299" t="s">
        <v>77</v>
      </c>
    </row>
    <row r="3126" spans="1:6" x14ac:dyDescent="0.3">
      <c r="A3126" s="299" t="s">
        <v>496</v>
      </c>
      <c r="B3126" s="300">
        <v>34</v>
      </c>
      <c r="C3126" s="299" t="s">
        <v>35</v>
      </c>
      <c r="D3126" s="299" t="s">
        <v>91</v>
      </c>
      <c r="E3126" s="302">
        <v>181.94736842105257</v>
      </c>
      <c r="F3126" s="299" t="s">
        <v>187</v>
      </c>
    </row>
    <row r="3127" spans="1:6" x14ac:dyDescent="0.3">
      <c r="A3127" s="299" t="s">
        <v>496</v>
      </c>
      <c r="B3127" s="300">
        <v>34</v>
      </c>
      <c r="C3127" s="299" t="s">
        <v>35</v>
      </c>
      <c r="D3127" s="299" t="s">
        <v>91</v>
      </c>
      <c r="E3127" s="302">
        <v>222.4210526315789</v>
      </c>
      <c r="F3127" s="299" t="s">
        <v>79</v>
      </c>
    </row>
    <row r="3128" spans="1:6" x14ac:dyDescent="0.3">
      <c r="A3128" s="299" t="s">
        <v>496</v>
      </c>
      <c r="B3128" s="300">
        <v>34</v>
      </c>
      <c r="C3128" s="299" t="s">
        <v>35</v>
      </c>
      <c r="D3128" s="299" t="s">
        <v>91</v>
      </c>
      <c r="E3128" s="302">
        <v>20.736842105263158</v>
      </c>
      <c r="F3128" s="299" t="s">
        <v>78</v>
      </c>
    </row>
    <row r="3129" spans="1:6" x14ac:dyDescent="0.3">
      <c r="A3129" s="299" t="s">
        <v>496</v>
      </c>
      <c r="B3129" s="300">
        <v>34</v>
      </c>
      <c r="C3129" s="299" t="s">
        <v>35</v>
      </c>
      <c r="D3129" s="299" t="s">
        <v>91</v>
      </c>
      <c r="E3129" s="302">
        <v>3.0000000000000004</v>
      </c>
      <c r="F3129" s="299" t="s">
        <v>188</v>
      </c>
    </row>
    <row r="3130" spans="1:6" x14ac:dyDescent="0.3">
      <c r="A3130" s="299" t="s">
        <v>496</v>
      </c>
      <c r="B3130" s="300">
        <v>34</v>
      </c>
      <c r="C3130" s="299" t="s">
        <v>35</v>
      </c>
      <c r="D3130" s="299" t="s">
        <v>91</v>
      </c>
      <c r="E3130" s="302">
        <v>1092.7368421052631</v>
      </c>
      <c r="F3130" s="299" t="s">
        <v>77</v>
      </c>
    </row>
    <row r="3131" spans="1:6" x14ac:dyDescent="0.3">
      <c r="A3131" s="299" t="s">
        <v>496</v>
      </c>
      <c r="B3131" s="300">
        <v>34</v>
      </c>
      <c r="C3131" s="299" t="s">
        <v>35</v>
      </c>
      <c r="D3131" s="299" t="s">
        <v>92</v>
      </c>
      <c r="E3131" s="302">
        <v>59.000000000000021</v>
      </c>
      <c r="F3131" s="299" t="s">
        <v>187</v>
      </c>
    </row>
    <row r="3132" spans="1:6" x14ac:dyDescent="0.3">
      <c r="A3132" s="299" t="s">
        <v>496</v>
      </c>
      <c r="B3132" s="300">
        <v>34</v>
      </c>
      <c r="C3132" s="299" t="s">
        <v>35</v>
      </c>
      <c r="D3132" s="299" t="s">
        <v>92</v>
      </c>
      <c r="E3132" s="302">
        <v>29.999999999999993</v>
      </c>
      <c r="F3132" s="299" t="s">
        <v>79</v>
      </c>
    </row>
    <row r="3133" spans="1:6" x14ac:dyDescent="0.3">
      <c r="A3133" s="299" t="s">
        <v>496</v>
      </c>
      <c r="B3133" s="300">
        <v>34</v>
      </c>
      <c r="C3133" s="299" t="s">
        <v>35</v>
      </c>
      <c r="D3133" s="299" t="s">
        <v>92</v>
      </c>
      <c r="E3133" s="302">
        <v>10.526315789473687</v>
      </c>
      <c r="F3133" s="299" t="s">
        <v>78</v>
      </c>
    </row>
    <row r="3134" spans="1:6" x14ac:dyDescent="0.3">
      <c r="A3134" s="299" t="s">
        <v>496</v>
      </c>
      <c r="B3134" s="300">
        <v>34</v>
      </c>
      <c r="C3134" s="299" t="s">
        <v>35</v>
      </c>
      <c r="D3134" s="299" t="s">
        <v>92</v>
      </c>
      <c r="E3134" s="302">
        <v>0.99999999999999956</v>
      </c>
      <c r="F3134" s="299" t="s">
        <v>188</v>
      </c>
    </row>
    <row r="3135" spans="1:6" x14ac:dyDescent="0.3">
      <c r="A3135" s="299" t="s">
        <v>496</v>
      </c>
      <c r="B3135" s="300">
        <v>34</v>
      </c>
      <c r="C3135" s="299" t="s">
        <v>35</v>
      </c>
      <c r="D3135" s="299" t="s">
        <v>92</v>
      </c>
      <c r="E3135" s="302">
        <v>406.63157894736844</v>
      </c>
      <c r="F3135" s="299" t="s">
        <v>77</v>
      </c>
    </row>
    <row r="3136" spans="1:6" x14ac:dyDescent="0.3">
      <c r="A3136" s="299" t="s">
        <v>496</v>
      </c>
      <c r="B3136" s="300">
        <v>34</v>
      </c>
      <c r="C3136" s="299" t="s">
        <v>36</v>
      </c>
      <c r="D3136" s="299" t="s">
        <v>91</v>
      </c>
      <c r="E3136" s="302">
        <v>195.57894736842113</v>
      </c>
      <c r="F3136" s="299" t="s">
        <v>187</v>
      </c>
    </row>
    <row r="3137" spans="1:6" x14ac:dyDescent="0.3">
      <c r="A3137" s="299" t="s">
        <v>496</v>
      </c>
      <c r="B3137" s="300">
        <v>34</v>
      </c>
      <c r="C3137" s="299" t="s">
        <v>36</v>
      </c>
      <c r="D3137" s="299" t="s">
        <v>91</v>
      </c>
      <c r="E3137" s="302">
        <v>15.052631578947365</v>
      </c>
      <c r="F3137" s="299" t="s">
        <v>79</v>
      </c>
    </row>
    <row r="3138" spans="1:6" x14ac:dyDescent="0.3">
      <c r="A3138" s="299" t="s">
        <v>496</v>
      </c>
      <c r="B3138" s="300">
        <v>34</v>
      </c>
      <c r="C3138" s="299" t="s">
        <v>36</v>
      </c>
      <c r="D3138" s="299" t="s">
        <v>91</v>
      </c>
      <c r="E3138" s="302">
        <v>235.42105263157902</v>
      </c>
      <c r="F3138" s="299" t="s">
        <v>78</v>
      </c>
    </row>
    <row r="3139" spans="1:6" x14ac:dyDescent="0.3">
      <c r="A3139" s="299" t="s">
        <v>496</v>
      </c>
      <c r="B3139" s="300">
        <v>34</v>
      </c>
      <c r="C3139" s="299" t="s">
        <v>36</v>
      </c>
      <c r="D3139" s="299" t="s">
        <v>91</v>
      </c>
      <c r="E3139" s="302">
        <v>0.99999999999999956</v>
      </c>
      <c r="F3139" s="299" t="s">
        <v>188</v>
      </c>
    </row>
    <row r="3140" spans="1:6" x14ac:dyDescent="0.3">
      <c r="A3140" s="299" t="s">
        <v>496</v>
      </c>
      <c r="B3140" s="300">
        <v>34</v>
      </c>
      <c r="C3140" s="299" t="s">
        <v>36</v>
      </c>
      <c r="D3140" s="299" t="s">
        <v>91</v>
      </c>
      <c r="E3140" s="302">
        <v>1432.4736842105262</v>
      </c>
      <c r="F3140" s="299" t="s">
        <v>77</v>
      </c>
    </row>
    <row r="3141" spans="1:6" x14ac:dyDescent="0.3">
      <c r="A3141" s="299" t="s">
        <v>496</v>
      </c>
      <c r="B3141" s="300">
        <v>34</v>
      </c>
      <c r="C3141" s="299" t="s">
        <v>36</v>
      </c>
      <c r="D3141" s="299" t="s">
        <v>92</v>
      </c>
      <c r="E3141" s="302">
        <v>107.21052631578949</v>
      </c>
      <c r="F3141" s="299" t="s">
        <v>187</v>
      </c>
    </row>
    <row r="3142" spans="1:6" x14ac:dyDescent="0.3">
      <c r="A3142" s="299" t="s">
        <v>496</v>
      </c>
      <c r="B3142" s="300">
        <v>34</v>
      </c>
      <c r="C3142" s="299" t="s">
        <v>36</v>
      </c>
      <c r="D3142" s="299" t="s">
        <v>92</v>
      </c>
      <c r="E3142" s="302">
        <v>41.84210526315789</v>
      </c>
      <c r="F3142" s="299" t="s">
        <v>78</v>
      </c>
    </row>
    <row r="3143" spans="1:6" x14ac:dyDescent="0.3">
      <c r="A3143" s="299" t="s">
        <v>496</v>
      </c>
      <c r="B3143" s="300">
        <v>34</v>
      </c>
      <c r="C3143" s="299" t="s">
        <v>36</v>
      </c>
      <c r="D3143" s="299" t="s">
        <v>92</v>
      </c>
      <c r="E3143" s="302">
        <v>682.47368421052636</v>
      </c>
      <c r="F3143" s="299" t="s">
        <v>77</v>
      </c>
    </row>
    <row r="3144" spans="1:6" x14ac:dyDescent="0.3">
      <c r="A3144" s="299" t="s">
        <v>496</v>
      </c>
      <c r="B3144" s="300">
        <v>35</v>
      </c>
      <c r="C3144" s="299" t="s">
        <v>35</v>
      </c>
      <c r="D3144" s="299" t="s">
        <v>91</v>
      </c>
      <c r="E3144" s="302">
        <v>2682.105263157895</v>
      </c>
      <c r="F3144" s="299" t="s">
        <v>187</v>
      </c>
    </row>
    <row r="3145" spans="1:6" x14ac:dyDescent="0.3">
      <c r="A3145" s="299" t="s">
        <v>496</v>
      </c>
      <c r="B3145" s="300">
        <v>35</v>
      </c>
      <c r="C3145" s="299" t="s">
        <v>35</v>
      </c>
      <c r="D3145" s="299" t="s">
        <v>91</v>
      </c>
      <c r="E3145" s="302">
        <v>0.99999999999999956</v>
      </c>
      <c r="F3145" s="299" t="s">
        <v>81</v>
      </c>
    </row>
    <row r="3146" spans="1:6" x14ac:dyDescent="0.3">
      <c r="A3146" s="299" t="s">
        <v>496</v>
      </c>
      <c r="B3146" s="300">
        <v>35</v>
      </c>
      <c r="C3146" s="299" t="s">
        <v>35</v>
      </c>
      <c r="D3146" s="299" t="s">
        <v>91</v>
      </c>
      <c r="E3146" s="302">
        <v>30.526315789473674</v>
      </c>
      <c r="F3146" s="299" t="s">
        <v>80</v>
      </c>
    </row>
    <row r="3147" spans="1:6" x14ac:dyDescent="0.3">
      <c r="A3147" s="299" t="s">
        <v>496</v>
      </c>
      <c r="B3147" s="300">
        <v>35</v>
      </c>
      <c r="C3147" s="299" t="s">
        <v>35</v>
      </c>
      <c r="D3147" s="299" t="s">
        <v>91</v>
      </c>
      <c r="E3147" s="302">
        <v>1637.1578947368423</v>
      </c>
      <c r="F3147" s="299" t="s">
        <v>79</v>
      </c>
    </row>
    <row r="3148" spans="1:6" x14ac:dyDescent="0.3">
      <c r="A3148" s="299" t="s">
        <v>496</v>
      </c>
      <c r="B3148" s="300">
        <v>35</v>
      </c>
      <c r="C3148" s="299" t="s">
        <v>35</v>
      </c>
      <c r="D3148" s="299" t="s">
        <v>91</v>
      </c>
      <c r="E3148" s="302">
        <v>154.5263157894737</v>
      </c>
      <c r="F3148" s="299" t="s">
        <v>78</v>
      </c>
    </row>
    <row r="3149" spans="1:6" x14ac:dyDescent="0.3">
      <c r="A3149" s="299" t="s">
        <v>496</v>
      </c>
      <c r="B3149" s="300">
        <v>35</v>
      </c>
      <c r="C3149" s="299" t="s">
        <v>35</v>
      </c>
      <c r="D3149" s="299" t="s">
        <v>91</v>
      </c>
      <c r="E3149" s="302">
        <v>10.000000000000002</v>
      </c>
      <c r="F3149" s="299" t="s">
        <v>188</v>
      </c>
    </row>
    <row r="3150" spans="1:6" x14ac:dyDescent="0.3">
      <c r="A3150" s="299" t="s">
        <v>496</v>
      </c>
      <c r="B3150" s="300">
        <v>35</v>
      </c>
      <c r="C3150" s="299" t="s">
        <v>35</v>
      </c>
      <c r="D3150" s="299" t="s">
        <v>91</v>
      </c>
      <c r="E3150" s="302">
        <v>12775</v>
      </c>
      <c r="F3150" s="299" t="s">
        <v>77</v>
      </c>
    </row>
    <row r="3151" spans="1:6" x14ac:dyDescent="0.3">
      <c r="A3151" s="299" t="s">
        <v>496</v>
      </c>
      <c r="B3151" s="300">
        <v>35</v>
      </c>
      <c r="C3151" s="299" t="s">
        <v>35</v>
      </c>
      <c r="D3151" s="299" t="s">
        <v>92</v>
      </c>
      <c r="E3151" s="302">
        <v>3519.78947368421</v>
      </c>
      <c r="F3151" s="299" t="s">
        <v>187</v>
      </c>
    </row>
    <row r="3152" spans="1:6" x14ac:dyDescent="0.3">
      <c r="A3152" s="299" t="s">
        <v>496</v>
      </c>
      <c r="B3152" s="300">
        <v>35</v>
      </c>
      <c r="C3152" s="299" t="s">
        <v>35</v>
      </c>
      <c r="D3152" s="299" t="s">
        <v>92</v>
      </c>
      <c r="E3152" s="302">
        <v>1.9999999999999991</v>
      </c>
      <c r="F3152" s="299" t="s">
        <v>81</v>
      </c>
    </row>
    <row r="3153" spans="1:6" x14ac:dyDescent="0.3">
      <c r="A3153" s="299" t="s">
        <v>496</v>
      </c>
      <c r="B3153" s="300">
        <v>35</v>
      </c>
      <c r="C3153" s="299" t="s">
        <v>35</v>
      </c>
      <c r="D3153" s="299" t="s">
        <v>92</v>
      </c>
      <c r="E3153" s="302">
        <v>63.421052631578931</v>
      </c>
      <c r="F3153" s="299" t="s">
        <v>80</v>
      </c>
    </row>
    <row r="3154" spans="1:6" x14ac:dyDescent="0.3">
      <c r="A3154" s="299" t="s">
        <v>496</v>
      </c>
      <c r="B3154" s="300">
        <v>35</v>
      </c>
      <c r="C3154" s="299" t="s">
        <v>35</v>
      </c>
      <c r="D3154" s="299" t="s">
        <v>92</v>
      </c>
      <c r="E3154" s="302">
        <v>88.000000000000028</v>
      </c>
      <c r="F3154" s="299" t="s">
        <v>79</v>
      </c>
    </row>
    <row r="3155" spans="1:6" x14ac:dyDescent="0.3">
      <c r="A3155" s="299" t="s">
        <v>496</v>
      </c>
      <c r="B3155" s="300">
        <v>35</v>
      </c>
      <c r="C3155" s="299" t="s">
        <v>35</v>
      </c>
      <c r="D3155" s="299" t="s">
        <v>92</v>
      </c>
      <c r="E3155" s="302">
        <v>190.31578947368422</v>
      </c>
      <c r="F3155" s="299" t="s">
        <v>78</v>
      </c>
    </row>
    <row r="3156" spans="1:6" x14ac:dyDescent="0.3">
      <c r="A3156" s="299" t="s">
        <v>496</v>
      </c>
      <c r="B3156" s="300">
        <v>35</v>
      </c>
      <c r="C3156" s="299" t="s">
        <v>35</v>
      </c>
      <c r="D3156" s="299" t="s">
        <v>92</v>
      </c>
      <c r="E3156" s="302">
        <v>7.9999999999999964</v>
      </c>
      <c r="F3156" s="299" t="s">
        <v>188</v>
      </c>
    </row>
    <row r="3157" spans="1:6" x14ac:dyDescent="0.3">
      <c r="A3157" s="299" t="s">
        <v>496</v>
      </c>
      <c r="B3157" s="300">
        <v>35</v>
      </c>
      <c r="C3157" s="299" t="s">
        <v>35</v>
      </c>
      <c r="D3157" s="299" t="s">
        <v>92</v>
      </c>
      <c r="E3157" s="302">
        <v>9102.8421052631584</v>
      </c>
      <c r="F3157" s="299" t="s">
        <v>77</v>
      </c>
    </row>
    <row r="3158" spans="1:6" x14ac:dyDescent="0.3">
      <c r="A3158" s="299" t="s">
        <v>496</v>
      </c>
      <c r="B3158" s="300">
        <v>35</v>
      </c>
      <c r="C3158" s="299" t="s">
        <v>36</v>
      </c>
      <c r="D3158" s="299" t="s">
        <v>91</v>
      </c>
      <c r="E3158" s="302">
        <v>3776.0526315789475</v>
      </c>
      <c r="F3158" s="299" t="s">
        <v>187</v>
      </c>
    </row>
    <row r="3159" spans="1:6" x14ac:dyDescent="0.3">
      <c r="A3159" s="299" t="s">
        <v>496</v>
      </c>
      <c r="B3159" s="300">
        <v>35</v>
      </c>
      <c r="C3159" s="299" t="s">
        <v>36</v>
      </c>
      <c r="D3159" s="299" t="s">
        <v>91</v>
      </c>
      <c r="E3159" s="302">
        <v>5.4736842105263168</v>
      </c>
      <c r="F3159" s="299" t="s">
        <v>81</v>
      </c>
    </row>
    <row r="3160" spans="1:6" x14ac:dyDescent="0.3">
      <c r="A3160" s="299" t="s">
        <v>496</v>
      </c>
      <c r="B3160" s="300">
        <v>35</v>
      </c>
      <c r="C3160" s="299" t="s">
        <v>36</v>
      </c>
      <c r="D3160" s="299" t="s">
        <v>91</v>
      </c>
      <c r="E3160" s="302">
        <v>135.89473684210523</v>
      </c>
      <c r="F3160" s="299" t="s">
        <v>80</v>
      </c>
    </row>
    <row r="3161" spans="1:6" x14ac:dyDescent="0.3">
      <c r="A3161" s="299" t="s">
        <v>496</v>
      </c>
      <c r="B3161" s="300">
        <v>35</v>
      </c>
      <c r="C3161" s="299" t="s">
        <v>36</v>
      </c>
      <c r="D3161" s="299" t="s">
        <v>91</v>
      </c>
      <c r="E3161" s="302">
        <v>164.84210526315783</v>
      </c>
      <c r="F3161" s="299" t="s">
        <v>79</v>
      </c>
    </row>
    <row r="3162" spans="1:6" x14ac:dyDescent="0.3">
      <c r="A3162" s="299" t="s">
        <v>496</v>
      </c>
      <c r="B3162" s="300">
        <v>35</v>
      </c>
      <c r="C3162" s="299" t="s">
        <v>36</v>
      </c>
      <c r="D3162" s="299" t="s">
        <v>91</v>
      </c>
      <c r="E3162" s="302">
        <v>757.9473684210526</v>
      </c>
      <c r="F3162" s="299" t="s">
        <v>78</v>
      </c>
    </row>
    <row r="3163" spans="1:6" x14ac:dyDescent="0.3">
      <c r="A3163" s="299" t="s">
        <v>496</v>
      </c>
      <c r="B3163" s="300">
        <v>35</v>
      </c>
      <c r="C3163" s="299" t="s">
        <v>36</v>
      </c>
      <c r="D3163" s="299" t="s">
        <v>91</v>
      </c>
      <c r="E3163" s="302">
        <v>10.000000000000002</v>
      </c>
      <c r="F3163" s="299" t="s">
        <v>188</v>
      </c>
    </row>
    <row r="3164" spans="1:6" x14ac:dyDescent="0.3">
      <c r="A3164" s="299" t="s">
        <v>496</v>
      </c>
      <c r="B3164" s="300">
        <v>35</v>
      </c>
      <c r="C3164" s="299" t="s">
        <v>36</v>
      </c>
      <c r="D3164" s="299" t="s">
        <v>91</v>
      </c>
      <c r="E3164" s="302">
        <v>17143.684210526313</v>
      </c>
      <c r="F3164" s="299" t="s">
        <v>77</v>
      </c>
    </row>
    <row r="3165" spans="1:6" x14ac:dyDescent="0.3">
      <c r="A3165" s="299" t="s">
        <v>496</v>
      </c>
      <c r="B3165" s="300">
        <v>35</v>
      </c>
      <c r="C3165" s="299" t="s">
        <v>36</v>
      </c>
      <c r="D3165" s="299" t="s">
        <v>92</v>
      </c>
      <c r="E3165" s="302">
        <v>5140.78947368421</v>
      </c>
      <c r="F3165" s="299" t="s">
        <v>187</v>
      </c>
    </row>
    <row r="3166" spans="1:6" x14ac:dyDescent="0.3">
      <c r="A3166" s="299" t="s">
        <v>496</v>
      </c>
      <c r="B3166" s="300">
        <v>35</v>
      </c>
      <c r="C3166" s="299" t="s">
        <v>36</v>
      </c>
      <c r="D3166" s="299" t="s">
        <v>92</v>
      </c>
      <c r="E3166" s="302">
        <v>11.263157894736848</v>
      </c>
      <c r="F3166" s="299" t="s">
        <v>81</v>
      </c>
    </row>
    <row r="3167" spans="1:6" x14ac:dyDescent="0.3">
      <c r="A3167" s="299" t="s">
        <v>496</v>
      </c>
      <c r="B3167" s="300">
        <v>35</v>
      </c>
      <c r="C3167" s="299" t="s">
        <v>36</v>
      </c>
      <c r="D3167" s="299" t="s">
        <v>92</v>
      </c>
      <c r="E3167" s="302">
        <v>64.999999999999986</v>
      </c>
      <c r="F3167" s="299" t="s">
        <v>80</v>
      </c>
    </row>
    <row r="3168" spans="1:6" x14ac:dyDescent="0.3">
      <c r="A3168" s="299" t="s">
        <v>496</v>
      </c>
      <c r="B3168" s="300">
        <v>35</v>
      </c>
      <c r="C3168" s="299" t="s">
        <v>36</v>
      </c>
      <c r="D3168" s="299" t="s">
        <v>92</v>
      </c>
      <c r="E3168" s="302">
        <v>10.000000000000002</v>
      </c>
      <c r="F3168" s="299" t="s">
        <v>79</v>
      </c>
    </row>
    <row r="3169" spans="1:6" x14ac:dyDescent="0.3">
      <c r="A3169" s="299" t="s">
        <v>496</v>
      </c>
      <c r="B3169" s="300">
        <v>35</v>
      </c>
      <c r="C3169" s="299" t="s">
        <v>36</v>
      </c>
      <c r="D3169" s="299" t="s">
        <v>92</v>
      </c>
      <c r="E3169" s="302">
        <v>170.94736842105263</v>
      </c>
      <c r="F3169" s="299" t="s">
        <v>78</v>
      </c>
    </row>
    <row r="3170" spans="1:6" x14ac:dyDescent="0.3">
      <c r="A3170" s="299" t="s">
        <v>496</v>
      </c>
      <c r="B3170" s="300">
        <v>35</v>
      </c>
      <c r="C3170" s="299" t="s">
        <v>36</v>
      </c>
      <c r="D3170" s="299" t="s">
        <v>92</v>
      </c>
      <c r="E3170" s="302">
        <v>17.000000000000004</v>
      </c>
      <c r="F3170" s="299" t="s">
        <v>188</v>
      </c>
    </row>
    <row r="3171" spans="1:6" x14ac:dyDescent="0.3">
      <c r="A3171" s="299" t="s">
        <v>496</v>
      </c>
      <c r="B3171" s="300">
        <v>35</v>
      </c>
      <c r="C3171" s="299" t="s">
        <v>36</v>
      </c>
      <c r="D3171" s="299" t="s">
        <v>92</v>
      </c>
      <c r="E3171" s="302">
        <v>7827.105263157895</v>
      </c>
      <c r="F3171" s="299" t="s">
        <v>77</v>
      </c>
    </row>
    <row r="3172" spans="1:6" x14ac:dyDescent="0.3">
      <c r="A3172" s="299" t="s">
        <v>496</v>
      </c>
      <c r="B3172" s="300">
        <v>36</v>
      </c>
      <c r="C3172" s="299" t="s">
        <v>35</v>
      </c>
      <c r="D3172" s="299" t="s">
        <v>91</v>
      </c>
      <c r="E3172" s="302">
        <v>978.42105263157885</v>
      </c>
      <c r="F3172" s="299" t="s">
        <v>187</v>
      </c>
    </row>
    <row r="3173" spans="1:6" x14ac:dyDescent="0.3">
      <c r="A3173" s="299" t="s">
        <v>496</v>
      </c>
      <c r="B3173" s="300">
        <v>36</v>
      </c>
      <c r="C3173" s="299" t="s">
        <v>35</v>
      </c>
      <c r="D3173" s="299" t="s">
        <v>91</v>
      </c>
      <c r="E3173" s="302">
        <v>5.0000000000000009</v>
      </c>
      <c r="F3173" s="299" t="s">
        <v>81</v>
      </c>
    </row>
    <row r="3174" spans="1:6" x14ac:dyDescent="0.3">
      <c r="A3174" s="299" t="s">
        <v>496</v>
      </c>
      <c r="B3174" s="300">
        <v>36</v>
      </c>
      <c r="C3174" s="299" t="s">
        <v>35</v>
      </c>
      <c r="D3174" s="299" t="s">
        <v>91</v>
      </c>
      <c r="E3174" s="302">
        <v>14.736842105263156</v>
      </c>
      <c r="F3174" s="299" t="s">
        <v>80</v>
      </c>
    </row>
    <row r="3175" spans="1:6" x14ac:dyDescent="0.3">
      <c r="A3175" s="299" t="s">
        <v>496</v>
      </c>
      <c r="B3175" s="300">
        <v>36</v>
      </c>
      <c r="C3175" s="299" t="s">
        <v>35</v>
      </c>
      <c r="D3175" s="299" t="s">
        <v>91</v>
      </c>
      <c r="E3175" s="302">
        <v>1076.6315789473686</v>
      </c>
      <c r="F3175" s="299" t="s">
        <v>79</v>
      </c>
    </row>
    <row r="3176" spans="1:6" x14ac:dyDescent="0.3">
      <c r="A3176" s="299" t="s">
        <v>496</v>
      </c>
      <c r="B3176" s="300">
        <v>36</v>
      </c>
      <c r="C3176" s="299" t="s">
        <v>35</v>
      </c>
      <c r="D3176" s="299" t="s">
        <v>91</v>
      </c>
      <c r="E3176" s="302">
        <v>17.263157894736846</v>
      </c>
      <c r="F3176" s="299" t="s">
        <v>78</v>
      </c>
    </row>
    <row r="3177" spans="1:6" x14ac:dyDescent="0.3">
      <c r="A3177" s="299" t="s">
        <v>496</v>
      </c>
      <c r="B3177" s="300">
        <v>36</v>
      </c>
      <c r="C3177" s="299" t="s">
        <v>35</v>
      </c>
      <c r="D3177" s="299" t="s">
        <v>91</v>
      </c>
      <c r="E3177" s="302">
        <v>1.9999999999999991</v>
      </c>
      <c r="F3177" s="299" t="s">
        <v>188</v>
      </c>
    </row>
    <row r="3178" spans="1:6" x14ac:dyDescent="0.3">
      <c r="A3178" s="299" t="s">
        <v>496</v>
      </c>
      <c r="B3178" s="300">
        <v>36</v>
      </c>
      <c r="C3178" s="299" t="s">
        <v>35</v>
      </c>
      <c r="D3178" s="299" t="s">
        <v>91</v>
      </c>
      <c r="E3178" s="302">
        <v>3957.6315789473688</v>
      </c>
      <c r="F3178" s="299" t="s">
        <v>77</v>
      </c>
    </row>
    <row r="3179" spans="1:6" x14ac:dyDescent="0.3">
      <c r="A3179" s="299" t="s">
        <v>496</v>
      </c>
      <c r="B3179" s="300">
        <v>36</v>
      </c>
      <c r="C3179" s="299" t="s">
        <v>35</v>
      </c>
      <c r="D3179" s="299" t="s">
        <v>92</v>
      </c>
      <c r="E3179" s="302">
        <v>435.0526315789474</v>
      </c>
      <c r="F3179" s="299" t="s">
        <v>187</v>
      </c>
    </row>
    <row r="3180" spans="1:6" x14ac:dyDescent="0.3">
      <c r="A3180" s="299" t="s">
        <v>496</v>
      </c>
      <c r="B3180" s="300">
        <v>36</v>
      </c>
      <c r="C3180" s="299" t="s">
        <v>35</v>
      </c>
      <c r="D3180" s="299" t="s">
        <v>92</v>
      </c>
      <c r="E3180" s="302">
        <v>3.9999999999999982</v>
      </c>
      <c r="F3180" s="299" t="s">
        <v>81</v>
      </c>
    </row>
    <row r="3181" spans="1:6" x14ac:dyDescent="0.3">
      <c r="A3181" s="299" t="s">
        <v>496</v>
      </c>
      <c r="B3181" s="300">
        <v>36</v>
      </c>
      <c r="C3181" s="299" t="s">
        <v>35</v>
      </c>
      <c r="D3181" s="299" t="s">
        <v>92</v>
      </c>
      <c r="E3181" s="302">
        <v>7.3157894736842088</v>
      </c>
      <c r="F3181" s="299" t="s">
        <v>80</v>
      </c>
    </row>
    <row r="3182" spans="1:6" x14ac:dyDescent="0.3">
      <c r="A3182" s="299" t="s">
        <v>496</v>
      </c>
      <c r="B3182" s="300">
        <v>36</v>
      </c>
      <c r="C3182" s="299" t="s">
        <v>35</v>
      </c>
      <c r="D3182" s="299" t="s">
        <v>92</v>
      </c>
      <c r="E3182" s="302">
        <v>124.31578947368422</v>
      </c>
      <c r="F3182" s="299" t="s">
        <v>79</v>
      </c>
    </row>
    <row r="3183" spans="1:6" x14ac:dyDescent="0.3">
      <c r="A3183" s="299" t="s">
        <v>496</v>
      </c>
      <c r="B3183" s="300">
        <v>36</v>
      </c>
      <c r="C3183" s="299" t="s">
        <v>35</v>
      </c>
      <c r="D3183" s="299" t="s">
        <v>92</v>
      </c>
      <c r="E3183" s="302">
        <v>22.473684210526326</v>
      </c>
      <c r="F3183" s="299" t="s">
        <v>78</v>
      </c>
    </row>
    <row r="3184" spans="1:6" x14ac:dyDescent="0.3">
      <c r="A3184" s="299" t="s">
        <v>496</v>
      </c>
      <c r="B3184" s="300">
        <v>36</v>
      </c>
      <c r="C3184" s="299" t="s">
        <v>35</v>
      </c>
      <c r="D3184" s="299" t="s">
        <v>92</v>
      </c>
      <c r="E3184" s="302">
        <v>1.9999999999999991</v>
      </c>
      <c r="F3184" s="299" t="s">
        <v>188</v>
      </c>
    </row>
    <row r="3185" spans="1:6" x14ac:dyDescent="0.3">
      <c r="A3185" s="299" t="s">
        <v>496</v>
      </c>
      <c r="B3185" s="300">
        <v>36</v>
      </c>
      <c r="C3185" s="299" t="s">
        <v>35</v>
      </c>
      <c r="D3185" s="299" t="s">
        <v>92</v>
      </c>
      <c r="E3185" s="302">
        <v>1836.8947368421047</v>
      </c>
      <c r="F3185" s="299" t="s">
        <v>77</v>
      </c>
    </row>
    <row r="3186" spans="1:6" x14ac:dyDescent="0.3">
      <c r="A3186" s="299" t="s">
        <v>496</v>
      </c>
      <c r="B3186" s="300">
        <v>36</v>
      </c>
      <c r="C3186" s="299" t="s">
        <v>36</v>
      </c>
      <c r="D3186" s="299" t="s">
        <v>91</v>
      </c>
      <c r="E3186" s="302">
        <v>1101.526315789474</v>
      </c>
      <c r="F3186" s="299" t="s">
        <v>187</v>
      </c>
    </row>
    <row r="3187" spans="1:6" x14ac:dyDescent="0.3">
      <c r="A3187" s="299" t="s">
        <v>496</v>
      </c>
      <c r="B3187" s="300">
        <v>36</v>
      </c>
      <c r="C3187" s="299" t="s">
        <v>36</v>
      </c>
      <c r="D3187" s="299" t="s">
        <v>91</v>
      </c>
      <c r="E3187" s="302">
        <v>0.99999999999999956</v>
      </c>
      <c r="F3187" s="299" t="s">
        <v>81</v>
      </c>
    </row>
    <row r="3188" spans="1:6" x14ac:dyDescent="0.3">
      <c r="A3188" s="299" t="s">
        <v>496</v>
      </c>
      <c r="B3188" s="300">
        <v>36</v>
      </c>
      <c r="C3188" s="299" t="s">
        <v>36</v>
      </c>
      <c r="D3188" s="299" t="s">
        <v>91</v>
      </c>
      <c r="E3188" s="302">
        <v>481</v>
      </c>
      <c r="F3188" s="299" t="s">
        <v>80</v>
      </c>
    </row>
    <row r="3189" spans="1:6" x14ac:dyDescent="0.3">
      <c r="A3189" s="299" t="s">
        <v>496</v>
      </c>
      <c r="B3189" s="300">
        <v>36</v>
      </c>
      <c r="C3189" s="299" t="s">
        <v>36</v>
      </c>
      <c r="D3189" s="299" t="s">
        <v>91</v>
      </c>
      <c r="E3189" s="302">
        <v>51.789473684210535</v>
      </c>
      <c r="F3189" s="299" t="s">
        <v>79</v>
      </c>
    </row>
    <row r="3190" spans="1:6" x14ac:dyDescent="0.3">
      <c r="A3190" s="299" t="s">
        <v>496</v>
      </c>
      <c r="B3190" s="300">
        <v>36</v>
      </c>
      <c r="C3190" s="299" t="s">
        <v>36</v>
      </c>
      <c r="D3190" s="299" t="s">
        <v>91</v>
      </c>
      <c r="E3190" s="302">
        <v>131.10526315789477</v>
      </c>
      <c r="F3190" s="299" t="s">
        <v>78</v>
      </c>
    </row>
    <row r="3191" spans="1:6" x14ac:dyDescent="0.3">
      <c r="A3191" s="299" t="s">
        <v>496</v>
      </c>
      <c r="B3191" s="300">
        <v>36</v>
      </c>
      <c r="C3191" s="299" t="s">
        <v>36</v>
      </c>
      <c r="D3191" s="299" t="s">
        <v>91</v>
      </c>
      <c r="E3191" s="302">
        <v>0.99999999999999956</v>
      </c>
      <c r="F3191" s="299" t="s">
        <v>188</v>
      </c>
    </row>
    <row r="3192" spans="1:6" x14ac:dyDescent="0.3">
      <c r="A3192" s="299" t="s">
        <v>496</v>
      </c>
      <c r="B3192" s="300">
        <v>36</v>
      </c>
      <c r="C3192" s="299" t="s">
        <v>36</v>
      </c>
      <c r="D3192" s="299" t="s">
        <v>91</v>
      </c>
      <c r="E3192" s="302">
        <v>4601.4736842105267</v>
      </c>
      <c r="F3192" s="299" t="s">
        <v>77</v>
      </c>
    </row>
    <row r="3193" spans="1:6" x14ac:dyDescent="0.3">
      <c r="A3193" s="299" t="s">
        <v>496</v>
      </c>
      <c r="B3193" s="300">
        <v>36</v>
      </c>
      <c r="C3193" s="299" t="s">
        <v>36</v>
      </c>
      <c r="D3193" s="299" t="s">
        <v>92</v>
      </c>
      <c r="E3193" s="302">
        <v>801.31578947368394</v>
      </c>
      <c r="F3193" s="299" t="s">
        <v>187</v>
      </c>
    </row>
    <row r="3194" spans="1:6" x14ac:dyDescent="0.3">
      <c r="A3194" s="299" t="s">
        <v>496</v>
      </c>
      <c r="B3194" s="300">
        <v>36</v>
      </c>
      <c r="C3194" s="299" t="s">
        <v>36</v>
      </c>
      <c r="D3194" s="299" t="s">
        <v>92</v>
      </c>
      <c r="E3194" s="302">
        <v>6.9999999999999973</v>
      </c>
      <c r="F3194" s="299" t="s">
        <v>81</v>
      </c>
    </row>
    <row r="3195" spans="1:6" x14ac:dyDescent="0.3">
      <c r="A3195" s="299" t="s">
        <v>496</v>
      </c>
      <c r="B3195" s="300">
        <v>36</v>
      </c>
      <c r="C3195" s="299" t="s">
        <v>36</v>
      </c>
      <c r="D3195" s="299" t="s">
        <v>92</v>
      </c>
      <c r="E3195" s="302">
        <v>61.736842105263165</v>
      </c>
      <c r="F3195" s="299" t="s">
        <v>80</v>
      </c>
    </row>
    <row r="3196" spans="1:6" x14ac:dyDescent="0.3">
      <c r="A3196" s="299" t="s">
        <v>496</v>
      </c>
      <c r="B3196" s="300">
        <v>36</v>
      </c>
      <c r="C3196" s="299" t="s">
        <v>36</v>
      </c>
      <c r="D3196" s="299" t="s">
        <v>92</v>
      </c>
      <c r="E3196" s="302">
        <v>6.9473684210526292</v>
      </c>
      <c r="F3196" s="299" t="s">
        <v>79</v>
      </c>
    </row>
    <row r="3197" spans="1:6" x14ac:dyDescent="0.3">
      <c r="A3197" s="299" t="s">
        <v>496</v>
      </c>
      <c r="B3197" s="300">
        <v>36</v>
      </c>
      <c r="C3197" s="299" t="s">
        <v>36</v>
      </c>
      <c r="D3197" s="299" t="s">
        <v>92</v>
      </c>
      <c r="E3197" s="302">
        <v>42.684210526315795</v>
      </c>
      <c r="F3197" s="299" t="s">
        <v>78</v>
      </c>
    </row>
    <row r="3198" spans="1:6" x14ac:dyDescent="0.3">
      <c r="A3198" s="299" t="s">
        <v>496</v>
      </c>
      <c r="B3198" s="300">
        <v>36</v>
      </c>
      <c r="C3198" s="299" t="s">
        <v>36</v>
      </c>
      <c r="D3198" s="299" t="s">
        <v>92</v>
      </c>
      <c r="E3198" s="302">
        <v>3.6315789473684195</v>
      </c>
      <c r="F3198" s="299" t="s">
        <v>188</v>
      </c>
    </row>
    <row r="3199" spans="1:6" x14ac:dyDescent="0.3">
      <c r="A3199" s="299" t="s">
        <v>496</v>
      </c>
      <c r="B3199" s="300">
        <v>36</v>
      </c>
      <c r="C3199" s="299" t="s">
        <v>36</v>
      </c>
      <c r="D3199" s="299" t="s">
        <v>92</v>
      </c>
      <c r="E3199" s="302">
        <v>3385.5263157894738</v>
      </c>
      <c r="F3199" s="299" t="s">
        <v>77</v>
      </c>
    </row>
    <row r="3200" spans="1:6" x14ac:dyDescent="0.3">
      <c r="A3200" s="299" t="s">
        <v>496</v>
      </c>
      <c r="B3200" s="300">
        <v>37</v>
      </c>
      <c r="C3200" s="299" t="s">
        <v>35</v>
      </c>
      <c r="D3200" s="299" t="s">
        <v>91</v>
      </c>
      <c r="E3200" s="302">
        <v>312.0526315789474</v>
      </c>
      <c r="F3200" s="299" t="s">
        <v>187</v>
      </c>
    </row>
    <row r="3201" spans="1:6" x14ac:dyDescent="0.3">
      <c r="A3201" s="299" t="s">
        <v>496</v>
      </c>
      <c r="B3201" s="300">
        <v>37</v>
      </c>
      <c r="C3201" s="299" t="s">
        <v>35</v>
      </c>
      <c r="D3201" s="299" t="s">
        <v>91</v>
      </c>
      <c r="E3201" s="302">
        <v>561.89473684210509</v>
      </c>
      <c r="F3201" s="299" t="s">
        <v>79</v>
      </c>
    </row>
    <row r="3202" spans="1:6" x14ac:dyDescent="0.3">
      <c r="A3202" s="299" t="s">
        <v>496</v>
      </c>
      <c r="B3202" s="300">
        <v>37</v>
      </c>
      <c r="C3202" s="299" t="s">
        <v>35</v>
      </c>
      <c r="D3202" s="299" t="s">
        <v>91</v>
      </c>
      <c r="E3202" s="302">
        <v>16.631578947368425</v>
      </c>
      <c r="F3202" s="299" t="s">
        <v>78</v>
      </c>
    </row>
    <row r="3203" spans="1:6" x14ac:dyDescent="0.3">
      <c r="A3203" s="299" t="s">
        <v>496</v>
      </c>
      <c r="B3203" s="300">
        <v>37</v>
      </c>
      <c r="C3203" s="299" t="s">
        <v>35</v>
      </c>
      <c r="D3203" s="299" t="s">
        <v>91</v>
      </c>
      <c r="E3203" s="302">
        <v>1.9999999999999991</v>
      </c>
      <c r="F3203" s="299" t="s">
        <v>188</v>
      </c>
    </row>
    <row r="3204" spans="1:6" x14ac:dyDescent="0.3">
      <c r="A3204" s="299" t="s">
        <v>496</v>
      </c>
      <c r="B3204" s="300">
        <v>37</v>
      </c>
      <c r="C3204" s="299" t="s">
        <v>35</v>
      </c>
      <c r="D3204" s="299" t="s">
        <v>91</v>
      </c>
      <c r="E3204" s="302">
        <v>1779.6315789473683</v>
      </c>
      <c r="F3204" s="299" t="s">
        <v>77</v>
      </c>
    </row>
    <row r="3205" spans="1:6" x14ac:dyDescent="0.3">
      <c r="A3205" s="299" t="s">
        <v>496</v>
      </c>
      <c r="B3205" s="300">
        <v>37</v>
      </c>
      <c r="C3205" s="299" t="s">
        <v>35</v>
      </c>
      <c r="D3205" s="299" t="s">
        <v>92</v>
      </c>
      <c r="E3205" s="302">
        <v>137.84210526315792</v>
      </c>
      <c r="F3205" s="299" t="s">
        <v>187</v>
      </c>
    </row>
    <row r="3206" spans="1:6" x14ac:dyDescent="0.3">
      <c r="A3206" s="299" t="s">
        <v>496</v>
      </c>
      <c r="B3206" s="300">
        <v>37</v>
      </c>
      <c r="C3206" s="299" t="s">
        <v>35</v>
      </c>
      <c r="D3206" s="299" t="s">
        <v>92</v>
      </c>
      <c r="E3206" s="302">
        <v>66.421052631578945</v>
      </c>
      <c r="F3206" s="299" t="s">
        <v>79</v>
      </c>
    </row>
    <row r="3207" spans="1:6" x14ac:dyDescent="0.3">
      <c r="A3207" s="299" t="s">
        <v>496</v>
      </c>
      <c r="B3207" s="300">
        <v>37</v>
      </c>
      <c r="C3207" s="299" t="s">
        <v>35</v>
      </c>
      <c r="D3207" s="299" t="s">
        <v>92</v>
      </c>
      <c r="E3207" s="302">
        <v>15.157894736842101</v>
      </c>
      <c r="F3207" s="299" t="s">
        <v>78</v>
      </c>
    </row>
    <row r="3208" spans="1:6" x14ac:dyDescent="0.3">
      <c r="A3208" s="299" t="s">
        <v>496</v>
      </c>
      <c r="B3208" s="300">
        <v>37</v>
      </c>
      <c r="C3208" s="299" t="s">
        <v>35</v>
      </c>
      <c r="D3208" s="299" t="s">
        <v>92</v>
      </c>
      <c r="E3208" s="302">
        <v>1.9999999999999991</v>
      </c>
      <c r="F3208" s="299" t="s">
        <v>188</v>
      </c>
    </row>
    <row r="3209" spans="1:6" x14ac:dyDescent="0.3">
      <c r="A3209" s="299" t="s">
        <v>496</v>
      </c>
      <c r="B3209" s="300">
        <v>37</v>
      </c>
      <c r="C3209" s="299" t="s">
        <v>35</v>
      </c>
      <c r="D3209" s="299" t="s">
        <v>92</v>
      </c>
      <c r="E3209" s="302">
        <v>767.68421052631595</v>
      </c>
      <c r="F3209" s="299" t="s">
        <v>77</v>
      </c>
    </row>
    <row r="3210" spans="1:6" x14ac:dyDescent="0.3">
      <c r="A3210" s="299" t="s">
        <v>496</v>
      </c>
      <c r="B3210" s="300">
        <v>37</v>
      </c>
      <c r="C3210" s="299" t="s">
        <v>36</v>
      </c>
      <c r="D3210" s="299" t="s">
        <v>91</v>
      </c>
      <c r="E3210" s="302">
        <v>428.15789473684214</v>
      </c>
      <c r="F3210" s="299" t="s">
        <v>187</v>
      </c>
    </row>
    <row r="3211" spans="1:6" x14ac:dyDescent="0.3">
      <c r="A3211" s="299" t="s">
        <v>496</v>
      </c>
      <c r="B3211" s="300">
        <v>37</v>
      </c>
      <c r="C3211" s="299" t="s">
        <v>36</v>
      </c>
      <c r="D3211" s="299" t="s">
        <v>91</v>
      </c>
      <c r="E3211" s="302">
        <v>13.210526315789473</v>
      </c>
      <c r="F3211" s="299" t="s">
        <v>79</v>
      </c>
    </row>
    <row r="3212" spans="1:6" x14ac:dyDescent="0.3">
      <c r="A3212" s="299" t="s">
        <v>496</v>
      </c>
      <c r="B3212" s="300">
        <v>37</v>
      </c>
      <c r="C3212" s="299" t="s">
        <v>36</v>
      </c>
      <c r="D3212" s="299" t="s">
        <v>91</v>
      </c>
      <c r="E3212" s="302">
        <v>129.99999999999997</v>
      </c>
      <c r="F3212" s="299" t="s">
        <v>78</v>
      </c>
    </row>
    <row r="3213" spans="1:6" x14ac:dyDescent="0.3">
      <c r="A3213" s="299" t="s">
        <v>496</v>
      </c>
      <c r="B3213" s="300">
        <v>37</v>
      </c>
      <c r="C3213" s="299" t="s">
        <v>36</v>
      </c>
      <c r="D3213" s="299" t="s">
        <v>91</v>
      </c>
      <c r="E3213" s="302">
        <v>1.9999999999999991</v>
      </c>
      <c r="F3213" s="299" t="s">
        <v>188</v>
      </c>
    </row>
    <row r="3214" spans="1:6" x14ac:dyDescent="0.3">
      <c r="A3214" s="299" t="s">
        <v>496</v>
      </c>
      <c r="B3214" s="300">
        <v>37</v>
      </c>
      <c r="C3214" s="299" t="s">
        <v>36</v>
      </c>
      <c r="D3214" s="299" t="s">
        <v>91</v>
      </c>
      <c r="E3214" s="302">
        <v>2332.4736842105262</v>
      </c>
      <c r="F3214" s="299" t="s">
        <v>77</v>
      </c>
    </row>
    <row r="3215" spans="1:6" x14ac:dyDescent="0.3">
      <c r="A3215" s="299" t="s">
        <v>496</v>
      </c>
      <c r="B3215" s="300">
        <v>37</v>
      </c>
      <c r="C3215" s="299" t="s">
        <v>36</v>
      </c>
      <c r="D3215" s="299" t="s">
        <v>92</v>
      </c>
      <c r="E3215" s="302">
        <v>201.68421052631575</v>
      </c>
      <c r="F3215" s="299" t="s">
        <v>187</v>
      </c>
    </row>
    <row r="3216" spans="1:6" x14ac:dyDescent="0.3">
      <c r="A3216" s="299" t="s">
        <v>496</v>
      </c>
      <c r="B3216" s="300">
        <v>37</v>
      </c>
      <c r="C3216" s="299" t="s">
        <v>36</v>
      </c>
      <c r="D3216" s="299" t="s">
        <v>92</v>
      </c>
      <c r="E3216" s="302">
        <v>0.99999999999999956</v>
      </c>
      <c r="F3216" s="299" t="s">
        <v>79</v>
      </c>
    </row>
    <row r="3217" spans="1:6" x14ac:dyDescent="0.3">
      <c r="A3217" s="299" t="s">
        <v>496</v>
      </c>
      <c r="B3217" s="300">
        <v>37</v>
      </c>
      <c r="C3217" s="299" t="s">
        <v>36</v>
      </c>
      <c r="D3217" s="299" t="s">
        <v>92</v>
      </c>
      <c r="E3217" s="302">
        <v>83.052631578947384</v>
      </c>
      <c r="F3217" s="299" t="s">
        <v>78</v>
      </c>
    </row>
    <row r="3218" spans="1:6" x14ac:dyDescent="0.3">
      <c r="A3218" s="299" t="s">
        <v>496</v>
      </c>
      <c r="B3218" s="300">
        <v>37</v>
      </c>
      <c r="C3218" s="299" t="s">
        <v>36</v>
      </c>
      <c r="D3218" s="299" t="s">
        <v>92</v>
      </c>
      <c r="E3218" s="302">
        <v>3.9999999999999982</v>
      </c>
      <c r="F3218" s="299" t="s">
        <v>188</v>
      </c>
    </row>
    <row r="3219" spans="1:6" x14ac:dyDescent="0.3">
      <c r="A3219" s="299" t="s">
        <v>496</v>
      </c>
      <c r="B3219" s="300">
        <v>37</v>
      </c>
      <c r="C3219" s="299" t="s">
        <v>36</v>
      </c>
      <c r="D3219" s="299" t="s">
        <v>92</v>
      </c>
      <c r="E3219" s="302">
        <v>910.15789473684208</v>
      </c>
      <c r="F3219" s="299" t="s">
        <v>77</v>
      </c>
    </row>
    <row r="3220" spans="1:6" x14ac:dyDescent="0.3">
      <c r="A3220" s="299" t="s">
        <v>496</v>
      </c>
      <c r="B3220" s="300">
        <v>38</v>
      </c>
      <c r="C3220" s="299" t="s">
        <v>35</v>
      </c>
      <c r="D3220" s="299" t="s">
        <v>91</v>
      </c>
      <c r="E3220" s="302">
        <v>2761.7894736842104</v>
      </c>
      <c r="F3220" s="299" t="s">
        <v>187</v>
      </c>
    </row>
    <row r="3221" spans="1:6" x14ac:dyDescent="0.3">
      <c r="A3221" s="299" t="s">
        <v>496</v>
      </c>
      <c r="B3221" s="300">
        <v>38</v>
      </c>
      <c r="C3221" s="299" t="s">
        <v>35</v>
      </c>
      <c r="D3221" s="299" t="s">
        <v>91</v>
      </c>
      <c r="E3221" s="302">
        <v>1.9999999999999991</v>
      </c>
      <c r="F3221" s="299" t="s">
        <v>81</v>
      </c>
    </row>
    <row r="3222" spans="1:6" x14ac:dyDescent="0.3">
      <c r="A3222" s="299" t="s">
        <v>496</v>
      </c>
      <c r="B3222" s="300">
        <v>38</v>
      </c>
      <c r="C3222" s="299" t="s">
        <v>35</v>
      </c>
      <c r="D3222" s="299" t="s">
        <v>91</v>
      </c>
      <c r="E3222" s="302">
        <v>20.999999999999996</v>
      </c>
      <c r="F3222" s="299" t="s">
        <v>80</v>
      </c>
    </row>
    <row r="3223" spans="1:6" x14ac:dyDescent="0.3">
      <c r="A3223" s="299" t="s">
        <v>496</v>
      </c>
      <c r="B3223" s="300">
        <v>38</v>
      </c>
      <c r="C3223" s="299" t="s">
        <v>35</v>
      </c>
      <c r="D3223" s="299" t="s">
        <v>91</v>
      </c>
      <c r="E3223" s="302">
        <v>787.42105263157885</v>
      </c>
      <c r="F3223" s="299" t="s">
        <v>79</v>
      </c>
    </row>
    <row r="3224" spans="1:6" x14ac:dyDescent="0.3">
      <c r="A3224" s="299" t="s">
        <v>496</v>
      </c>
      <c r="B3224" s="300">
        <v>38</v>
      </c>
      <c r="C3224" s="299" t="s">
        <v>35</v>
      </c>
      <c r="D3224" s="299" t="s">
        <v>91</v>
      </c>
      <c r="E3224" s="302">
        <v>228.68421052631581</v>
      </c>
      <c r="F3224" s="299" t="s">
        <v>78</v>
      </c>
    </row>
    <row r="3225" spans="1:6" x14ac:dyDescent="0.3">
      <c r="A3225" s="299" t="s">
        <v>496</v>
      </c>
      <c r="B3225" s="300">
        <v>38</v>
      </c>
      <c r="C3225" s="299" t="s">
        <v>35</v>
      </c>
      <c r="D3225" s="299" t="s">
        <v>91</v>
      </c>
      <c r="E3225" s="302">
        <v>8.368421052631577</v>
      </c>
      <c r="F3225" s="299" t="s">
        <v>188</v>
      </c>
    </row>
    <row r="3226" spans="1:6" x14ac:dyDescent="0.3">
      <c r="A3226" s="299" t="s">
        <v>496</v>
      </c>
      <c r="B3226" s="300">
        <v>38</v>
      </c>
      <c r="C3226" s="299" t="s">
        <v>35</v>
      </c>
      <c r="D3226" s="299" t="s">
        <v>91</v>
      </c>
      <c r="E3226" s="302">
        <v>11313.263157894738</v>
      </c>
      <c r="F3226" s="299" t="s">
        <v>77</v>
      </c>
    </row>
    <row r="3227" spans="1:6" x14ac:dyDescent="0.3">
      <c r="A3227" s="299" t="s">
        <v>496</v>
      </c>
      <c r="B3227" s="300">
        <v>38</v>
      </c>
      <c r="C3227" s="299" t="s">
        <v>35</v>
      </c>
      <c r="D3227" s="299" t="s">
        <v>92</v>
      </c>
      <c r="E3227" s="302">
        <v>4094.0526315789475</v>
      </c>
      <c r="F3227" s="299" t="s">
        <v>187</v>
      </c>
    </row>
    <row r="3228" spans="1:6" x14ac:dyDescent="0.3">
      <c r="A3228" s="299" t="s">
        <v>496</v>
      </c>
      <c r="B3228" s="300">
        <v>38</v>
      </c>
      <c r="C3228" s="299" t="s">
        <v>35</v>
      </c>
      <c r="D3228" s="299" t="s">
        <v>92</v>
      </c>
      <c r="E3228" s="302">
        <v>5.0000000000000009</v>
      </c>
      <c r="F3228" s="299" t="s">
        <v>81</v>
      </c>
    </row>
    <row r="3229" spans="1:6" x14ac:dyDescent="0.3">
      <c r="A3229" s="299" t="s">
        <v>496</v>
      </c>
      <c r="B3229" s="300">
        <v>38</v>
      </c>
      <c r="C3229" s="299" t="s">
        <v>35</v>
      </c>
      <c r="D3229" s="299" t="s">
        <v>92</v>
      </c>
      <c r="E3229" s="302">
        <v>49.263157894736842</v>
      </c>
      <c r="F3229" s="299" t="s">
        <v>80</v>
      </c>
    </row>
    <row r="3230" spans="1:6" x14ac:dyDescent="0.3">
      <c r="A3230" s="299" t="s">
        <v>496</v>
      </c>
      <c r="B3230" s="300">
        <v>38</v>
      </c>
      <c r="C3230" s="299" t="s">
        <v>35</v>
      </c>
      <c r="D3230" s="299" t="s">
        <v>92</v>
      </c>
      <c r="E3230" s="302">
        <v>69.315789473684234</v>
      </c>
      <c r="F3230" s="299" t="s">
        <v>79</v>
      </c>
    </row>
    <row r="3231" spans="1:6" x14ac:dyDescent="0.3">
      <c r="A3231" s="299" t="s">
        <v>496</v>
      </c>
      <c r="B3231" s="300">
        <v>38</v>
      </c>
      <c r="C3231" s="299" t="s">
        <v>35</v>
      </c>
      <c r="D3231" s="299" t="s">
        <v>92</v>
      </c>
      <c r="E3231" s="302">
        <v>106.94736842105264</v>
      </c>
      <c r="F3231" s="299" t="s">
        <v>78</v>
      </c>
    </row>
    <row r="3232" spans="1:6" x14ac:dyDescent="0.3">
      <c r="A3232" s="299" t="s">
        <v>496</v>
      </c>
      <c r="B3232" s="300">
        <v>38</v>
      </c>
      <c r="C3232" s="299" t="s">
        <v>35</v>
      </c>
      <c r="D3232" s="299" t="s">
        <v>92</v>
      </c>
      <c r="E3232" s="302">
        <v>25.000000000000014</v>
      </c>
      <c r="F3232" s="299" t="s">
        <v>188</v>
      </c>
    </row>
    <row r="3233" spans="1:6" x14ac:dyDescent="0.3">
      <c r="A3233" s="299" t="s">
        <v>496</v>
      </c>
      <c r="B3233" s="300">
        <v>38</v>
      </c>
      <c r="C3233" s="299" t="s">
        <v>35</v>
      </c>
      <c r="D3233" s="299" t="s">
        <v>92</v>
      </c>
      <c r="E3233" s="302">
        <v>8927.1578947368416</v>
      </c>
      <c r="F3233" s="299" t="s">
        <v>77</v>
      </c>
    </row>
    <row r="3234" spans="1:6" x14ac:dyDescent="0.3">
      <c r="A3234" s="299" t="s">
        <v>496</v>
      </c>
      <c r="B3234" s="300">
        <v>38</v>
      </c>
      <c r="C3234" s="299" t="s">
        <v>36</v>
      </c>
      <c r="D3234" s="299" t="s">
        <v>91</v>
      </c>
      <c r="E3234" s="302">
        <v>3522.1052631578946</v>
      </c>
      <c r="F3234" s="299" t="s">
        <v>187</v>
      </c>
    </row>
    <row r="3235" spans="1:6" x14ac:dyDescent="0.3">
      <c r="A3235" s="299" t="s">
        <v>496</v>
      </c>
      <c r="B3235" s="300">
        <v>38</v>
      </c>
      <c r="C3235" s="299" t="s">
        <v>36</v>
      </c>
      <c r="D3235" s="299" t="s">
        <v>91</v>
      </c>
      <c r="E3235" s="302">
        <v>12.000000000000002</v>
      </c>
      <c r="F3235" s="299" t="s">
        <v>81</v>
      </c>
    </row>
    <row r="3236" spans="1:6" x14ac:dyDescent="0.3">
      <c r="A3236" s="299" t="s">
        <v>496</v>
      </c>
      <c r="B3236" s="300">
        <v>38</v>
      </c>
      <c r="C3236" s="299" t="s">
        <v>36</v>
      </c>
      <c r="D3236" s="299" t="s">
        <v>91</v>
      </c>
      <c r="E3236" s="302">
        <v>65.842105263157904</v>
      </c>
      <c r="F3236" s="299" t="s">
        <v>80</v>
      </c>
    </row>
    <row r="3237" spans="1:6" x14ac:dyDescent="0.3">
      <c r="A3237" s="299" t="s">
        <v>496</v>
      </c>
      <c r="B3237" s="300">
        <v>38</v>
      </c>
      <c r="C3237" s="299" t="s">
        <v>36</v>
      </c>
      <c r="D3237" s="299" t="s">
        <v>91</v>
      </c>
      <c r="E3237" s="302">
        <v>81.736842105263165</v>
      </c>
      <c r="F3237" s="299" t="s">
        <v>79</v>
      </c>
    </row>
    <row r="3238" spans="1:6" x14ac:dyDescent="0.3">
      <c r="A3238" s="299" t="s">
        <v>496</v>
      </c>
      <c r="B3238" s="300">
        <v>38</v>
      </c>
      <c r="C3238" s="299" t="s">
        <v>36</v>
      </c>
      <c r="D3238" s="299" t="s">
        <v>91</v>
      </c>
      <c r="E3238" s="302">
        <v>1025.7368421052629</v>
      </c>
      <c r="F3238" s="299" t="s">
        <v>78</v>
      </c>
    </row>
    <row r="3239" spans="1:6" x14ac:dyDescent="0.3">
      <c r="A3239" s="299" t="s">
        <v>496</v>
      </c>
      <c r="B3239" s="300">
        <v>38</v>
      </c>
      <c r="C3239" s="299" t="s">
        <v>36</v>
      </c>
      <c r="D3239" s="299" t="s">
        <v>91</v>
      </c>
      <c r="E3239" s="302">
        <v>17.684210526315791</v>
      </c>
      <c r="F3239" s="299" t="s">
        <v>188</v>
      </c>
    </row>
    <row r="3240" spans="1:6" x14ac:dyDescent="0.3">
      <c r="A3240" s="299" t="s">
        <v>496</v>
      </c>
      <c r="B3240" s="300">
        <v>38</v>
      </c>
      <c r="C3240" s="299" t="s">
        <v>36</v>
      </c>
      <c r="D3240" s="299" t="s">
        <v>91</v>
      </c>
      <c r="E3240" s="302">
        <v>12389.15789473684</v>
      </c>
      <c r="F3240" s="299" t="s">
        <v>77</v>
      </c>
    </row>
    <row r="3241" spans="1:6" x14ac:dyDescent="0.3">
      <c r="A3241" s="299" t="s">
        <v>496</v>
      </c>
      <c r="B3241" s="300">
        <v>38</v>
      </c>
      <c r="C3241" s="299" t="s">
        <v>36</v>
      </c>
      <c r="D3241" s="299" t="s">
        <v>92</v>
      </c>
      <c r="E3241" s="302">
        <v>5751.2631578947357</v>
      </c>
      <c r="F3241" s="299" t="s">
        <v>187</v>
      </c>
    </row>
    <row r="3242" spans="1:6" x14ac:dyDescent="0.3">
      <c r="A3242" s="299" t="s">
        <v>496</v>
      </c>
      <c r="B3242" s="300">
        <v>38</v>
      </c>
      <c r="C3242" s="299" t="s">
        <v>36</v>
      </c>
      <c r="D3242" s="299" t="s">
        <v>92</v>
      </c>
      <c r="E3242" s="302">
        <v>20.736842105263154</v>
      </c>
      <c r="F3242" s="299" t="s">
        <v>81</v>
      </c>
    </row>
    <row r="3243" spans="1:6" x14ac:dyDescent="0.3">
      <c r="A3243" s="299" t="s">
        <v>496</v>
      </c>
      <c r="B3243" s="300">
        <v>38</v>
      </c>
      <c r="C3243" s="299" t="s">
        <v>36</v>
      </c>
      <c r="D3243" s="299" t="s">
        <v>92</v>
      </c>
      <c r="E3243" s="302">
        <v>102.68421052631577</v>
      </c>
      <c r="F3243" s="299" t="s">
        <v>80</v>
      </c>
    </row>
    <row r="3244" spans="1:6" x14ac:dyDescent="0.3">
      <c r="A3244" s="299" t="s">
        <v>496</v>
      </c>
      <c r="B3244" s="300">
        <v>38</v>
      </c>
      <c r="C3244" s="299" t="s">
        <v>36</v>
      </c>
      <c r="D3244" s="299" t="s">
        <v>92</v>
      </c>
      <c r="E3244" s="302">
        <v>7.9999999999999964</v>
      </c>
      <c r="F3244" s="299" t="s">
        <v>79</v>
      </c>
    </row>
    <row r="3245" spans="1:6" x14ac:dyDescent="0.3">
      <c r="A3245" s="299" t="s">
        <v>496</v>
      </c>
      <c r="B3245" s="300">
        <v>38</v>
      </c>
      <c r="C3245" s="299" t="s">
        <v>36</v>
      </c>
      <c r="D3245" s="299" t="s">
        <v>92</v>
      </c>
      <c r="E3245" s="302">
        <v>131.89473684210526</v>
      </c>
      <c r="F3245" s="299" t="s">
        <v>78</v>
      </c>
    </row>
    <row r="3246" spans="1:6" x14ac:dyDescent="0.3">
      <c r="A3246" s="299" t="s">
        <v>496</v>
      </c>
      <c r="B3246" s="300">
        <v>38</v>
      </c>
      <c r="C3246" s="299" t="s">
        <v>36</v>
      </c>
      <c r="D3246" s="299" t="s">
        <v>92</v>
      </c>
      <c r="E3246" s="302">
        <v>26</v>
      </c>
      <c r="F3246" s="299" t="s">
        <v>188</v>
      </c>
    </row>
    <row r="3247" spans="1:6" x14ac:dyDescent="0.3">
      <c r="A3247" s="299" t="s">
        <v>496</v>
      </c>
      <c r="B3247" s="300">
        <v>38</v>
      </c>
      <c r="C3247" s="299" t="s">
        <v>36</v>
      </c>
      <c r="D3247" s="299" t="s">
        <v>92</v>
      </c>
      <c r="E3247" s="302">
        <v>8004.5789473684208</v>
      </c>
      <c r="F3247" s="299" t="s">
        <v>77</v>
      </c>
    </row>
    <row r="3248" spans="1:6" x14ac:dyDescent="0.3">
      <c r="A3248" s="299" t="s">
        <v>496</v>
      </c>
      <c r="B3248" s="300">
        <v>39</v>
      </c>
      <c r="C3248" s="299" t="s">
        <v>35</v>
      </c>
      <c r="D3248" s="299" t="s">
        <v>91</v>
      </c>
      <c r="E3248" s="302">
        <v>727.36842105263156</v>
      </c>
      <c r="F3248" s="299" t="s">
        <v>187</v>
      </c>
    </row>
    <row r="3249" spans="1:6" x14ac:dyDescent="0.3">
      <c r="A3249" s="299" t="s">
        <v>496</v>
      </c>
      <c r="B3249" s="300">
        <v>39</v>
      </c>
      <c r="C3249" s="299" t="s">
        <v>35</v>
      </c>
      <c r="D3249" s="299" t="s">
        <v>91</v>
      </c>
      <c r="E3249" s="302">
        <v>0.99999999999999956</v>
      </c>
      <c r="F3249" s="299" t="s">
        <v>81</v>
      </c>
    </row>
    <row r="3250" spans="1:6" x14ac:dyDescent="0.3">
      <c r="A3250" s="299" t="s">
        <v>496</v>
      </c>
      <c r="B3250" s="300">
        <v>39</v>
      </c>
      <c r="C3250" s="299" t="s">
        <v>35</v>
      </c>
      <c r="D3250" s="299" t="s">
        <v>91</v>
      </c>
      <c r="E3250" s="302">
        <v>1.9999999999999991</v>
      </c>
      <c r="F3250" s="299" t="s">
        <v>80</v>
      </c>
    </row>
    <row r="3251" spans="1:6" x14ac:dyDescent="0.3">
      <c r="A3251" s="299" t="s">
        <v>496</v>
      </c>
      <c r="B3251" s="300">
        <v>39</v>
      </c>
      <c r="C3251" s="299" t="s">
        <v>35</v>
      </c>
      <c r="D3251" s="299" t="s">
        <v>91</v>
      </c>
      <c r="E3251" s="302">
        <v>1232.1052631578948</v>
      </c>
      <c r="F3251" s="299" t="s">
        <v>79</v>
      </c>
    </row>
    <row r="3252" spans="1:6" x14ac:dyDescent="0.3">
      <c r="A3252" s="299" t="s">
        <v>496</v>
      </c>
      <c r="B3252" s="300">
        <v>39</v>
      </c>
      <c r="C3252" s="299" t="s">
        <v>35</v>
      </c>
      <c r="D3252" s="299" t="s">
        <v>91</v>
      </c>
      <c r="E3252" s="302">
        <v>6.6842105263157876</v>
      </c>
      <c r="F3252" s="299" t="s">
        <v>78</v>
      </c>
    </row>
    <row r="3253" spans="1:6" x14ac:dyDescent="0.3">
      <c r="A3253" s="299" t="s">
        <v>496</v>
      </c>
      <c r="B3253" s="300">
        <v>39</v>
      </c>
      <c r="C3253" s="299" t="s">
        <v>35</v>
      </c>
      <c r="D3253" s="299" t="s">
        <v>91</v>
      </c>
      <c r="E3253" s="302">
        <v>10.000000000000002</v>
      </c>
      <c r="F3253" s="299" t="s">
        <v>188</v>
      </c>
    </row>
    <row r="3254" spans="1:6" x14ac:dyDescent="0.3">
      <c r="A3254" s="299" t="s">
        <v>496</v>
      </c>
      <c r="B3254" s="300">
        <v>39</v>
      </c>
      <c r="C3254" s="299" t="s">
        <v>35</v>
      </c>
      <c r="D3254" s="299" t="s">
        <v>91</v>
      </c>
      <c r="E3254" s="302">
        <v>3687.7368421052633</v>
      </c>
      <c r="F3254" s="299" t="s">
        <v>77</v>
      </c>
    </row>
    <row r="3255" spans="1:6" x14ac:dyDescent="0.3">
      <c r="A3255" s="299" t="s">
        <v>496</v>
      </c>
      <c r="B3255" s="300">
        <v>39</v>
      </c>
      <c r="C3255" s="299" t="s">
        <v>35</v>
      </c>
      <c r="D3255" s="299" t="s">
        <v>92</v>
      </c>
      <c r="E3255" s="302">
        <v>379.15789473684197</v>
      </c>
      <c r="F3255" s="299" t="s">
        <v>187</v>
      </c>
    </row>
    <row r="3256" spans="1:6" x14ac:dyDescent="0.3">
      <c r="A3256" s="299" t="s">
        <v>496</v>
      </c>
      <c r="B3256" s="300">
        <v>39</v>
      </c>
      <c r="C3256" s="299" t="s">
        <v>35</v>
      </c>
      <c r="D3256" s="299" t="s">
        <v>92</v>
      </c>
      <c r="E3256" s="302">
        <v>0.99999999999999956</v>
      </c>
      <c r="F3256" s="299" t="s">
        <v>81</v>
      </c>
    </row>
    <row r="3257" spans="1:6" x14ac:dyDescent="0.3">
      <c r="A3257" s="299" t="s">
        <v>496</v>
      </c>
      <c r="B3257" s="300">
        <v>39</v>
      </c>
      <c r="C3257" s="299" t="s">
        <v>35</v>
      </c>
      <c r="D3257" s="299" t="s">
        <v>92</v>
      </c>
      <c r="E3257" s="302">
        <v>294.84210526315786</v>
      </c>
      <c r="F3257" s="299" t="s">
        <v>79</v>
      </c>
    </row>
    <row r="3258" spans="1:6" x14ac:dyDescent="0.3">
      <c r="A3258" s="299" t="s">
        <v>496</v>
      </c>
      <c r="B3258" s="300">
        <v>39</v>
      </c>
      <c r="C3258" s="299" t="s">
        <v>35</v>
      </c>
      <c r="D3258" s="299" t="s">
        <v>92</v>
      </c>
      <c r="E3258" s="302">
        <v>14.89473684210526</v>
      </c>
      <c r="F3258" s="299" t="s">
        <v>78</v>
      </c>
    </row>
    <row r="3259" spans="1:6" x14ac:dyDescent="0.3">
      <c r="A3259" s="299" t="s">
        <v>496</v>
      </c>
      <c r="B3259" s="300">
        <v>39</v>
      </c>
      <c r="C3259" s="299" t="s">
        <v>35</v>
      </c>
      <c r="D3259" s="299" t="s">
        <v>92</v>
      </c>
      <c r="E3259" s="302">
        <v>3.9999999999999982</v>
      </c>
      <c r="F3259" s="299" t="s">
        <v>188</v>
      </c>
    </row>
    <row r="3260" spans="1:6" x14ac:dyDescent="0.3">
      <c r="A3260" s="299" t="s">
        <v>496</v>
      </c>
      <c r="B3260" s="300">
        <v>39</v>
      </c>
      <c r="C3260" s="299" t="s">
        <v>35</v>
      </c>
      <c r="D3260" s="299" t="s">
        <v>92</v>
      </c>
      <c r="E3260" s="302">
        <v>1308.9473684210525</v>
      </c>
      <c r="F3260" s="299" t="s">
        <v>77</v>
      </c>
    </row>
    <row r="3261" spans="1:6" x14ac:dyDescent="0.3">
      <c r="A3261" s="299" t="s">
        <v>496</v>
      </c>
      <c r="B3261" s="300">
        <v>39</v>
      </c>
      <c r="C3261" s="299" t="s">
        <v>36</v>
      </c>
      <c r="D3261" s="299" t="s">
        <v>91</v>
      </c>
      <c r="E3261" s="302">
        <v>1071.9999999999998</v>
      </c>
      <c r="F3261" s="299" t="s">
        <v>187</v>
      </c>
    </row>
    <row r="3262" spans="1:6" x14ac:dyDescent="0.3">
      <c r="A3262" s="299" t="s">
        <v>496</v>
      </c>
      <c r="B3262" s="300">
        <v>39</v>
      </c>
      <c r="C3262" s="299" t="s">
        <v>36</v>
      </c>
      <c r="D3262" s="299" t="s">
        <v>91</v>
      </c>
      <c r="E3262" s="302">
        <v>151.05263157894737</v>
      </c>
      <c r="F3262" s="299" t="s">
        <v>80</v>
      </c>
    </row>
    <row r="3263" spans="1:6" x14ac:dyDescent="0.3">
      <c r="A3263" s="299" t="s">
        <v>496</v>
      </c>
      <c r="B3263" s="300">
        <v>39</v>
      </c>
      <c r="C3263" s="299" t="s">
        <v>36</v>
      </c>
      <c r="D3263" s="299" t="s">
        <v>91</v>
      </c>
      <c r="E3263" s="302">
        <v>61.473684210526315</v>
      </c>
      <c r="F3263" s="299" t="s">
        <v>79</v>
      </c>
    </row>
    <row r="3264" spans="1:6" x14ac:dyDescent="0.3">
      <c r="A3264" s="299" t="s">
        <v>496</v>
      </c>
      <c r="B3264" s="300">
        <v>39</v>
      </c>
      <c r="C3264" s="299" t="s">
        <v>36</v>
      </c>
      <c r="D3264" s="299" t="s">
        <v>91</v>
      </c>
      <c r="E3264" s="302">
        <v>144.89473684210526</v>
      </c>
      <c r="F3264" s="299" t="s">
        <v>78</v>
      </c>
    </row>
    <row r="3265" spans="1:6" x14ac:dyDescent="0.3">
      <c r="A3265" s="299" t="s">
        <v>496</v>
      </c>
      <c r="B3265" s="300">
        <v>39</v>
      </c>
      <c r="C3265" s="299" t="s">
        <v>36</v>
      </c>
      <c r="D3265" s="299" t="s">
        <v>91</v>
      </c>
      <c r="E3265" s="302">
        <v>0.99999999999999956</v>
      </c>
      <c r="F3265" s="299" t="s">
        <v>188</v>
      </c>
    </row>
    <row r="3266" spans="1:6" x14ac:dyDescent="0.3">
      <c r="A3266" s="299" t="s">
        <v>496</v>
      </c>
      <c r="B3266" s="300">
        <v>39</v>
      </c>
      <c r="C3266" s="299" t="s">
        <v>36</v>
      </c>
      <c r="D3266" s="299" t="s">
        <v>91</v>
      </c>
      <c r="E3266" s="302">
        <v>4779.78947368421</v>
      </c>
      <c r="F3266" s="299" t="s">
        <v>77</v>
      </c>
    </row>
    <row r="3267" spans="1:6" x14ac:dyDescent="0.3">
      <c r="A3267" s="299" t="s">
        <v>496</v>
      </c>
      <c r="B3267" s="300">
        <v>39</v>
      </c>
      <c r="C3267" s="299" t="s">
        <v>36</v>
      </c>
      <c r="D3267" s="299" t="s">
        <v>92</v>
      </c>
      <c r="E3267" s="302">
        <v>713.94736842105272</v>
      </c>
      <c r="F3267" s="299" t="s">
        <v>187</v>
      </c>
    </row>
    <row r="3268" spans="1:6" x14ac:dyDescent="0.3">
      <c r="A3268" s="299" t="s">
        <v>496</v>
      </c>
      <c r="B3268" s="300">
        <v>39</v>
      </c>
      <c r="C3268" s="299" t="s">
        <v>36</v>
      </c>
      <c r="D3268" s="299" t="s">
        <v>92</v>
      </c>
      <c r="E3268" s="302">
        <v>0.99999999999999956</v>
      </c>
      <c r="F3268" s="299" t="s">
        <v>81</v>
      </c>
    </row>
    <row r="3269" spans="1:6" x14ac:dyDescent="0.3">
      <c r="A3269" s="299" t="s">
        <v>496</v>
      </c>
      <c r="B3269" s="300">
        <v>39</v>
      </c>
      <c r="C3269" s="299" t="s">
        <v>36</v>
      </c>
      <c r="D3269" s="299" t="s">
        <v>92</v>
      </c>
      <c r="E3269" s="302">
        <v>17.89473684210526</v>
      </c>
      <c r="F3269" s="299" t="s">
        <v>80</v>
      </c>
    </row>
    <row r="3270" spans="1:6" x14ac:dyDescent="0.3">
      <c r="A3270" s="299" t="s">
        <v>496</v>
      </c>
      <c r="B3270" s="300">
        <v>39</v>
      </c>
      <c r="C3270" s="299" t="s">
        <v>36</v>
      </c>
      <c r="D3270" s="299" t="s">
        <v>92</v>
      </c>
      <c r="E3270" s="302">
        <v>3.9999999999999982</v>
      </c>
      <c r="F3270" s="299" t="s">
        <v>79</v>
      </c>
    </row>
    <row r="3271" spans="1:6" x14ac:dyDescent="0.3">
      <c r="A3271" s="299" t="s">
        <v>496</v>
      </c>
      <c r="B3271" s="300">
        <v>39</v>
      </c>
      <c r="C3271" s="299" t="s">
        <v>36</v>
      </c>
      <c r="D3271" s="299" t="s">
        <v>92</v>
      </c>
      <c r="E3271" s="302">
        <v>38.421052631578945</v>
      </c>
      <c r="F3271" s="299" t="s">
        <v>78</v>
      </c>
    </row>
    <row r="3272" spans="1:6" x14ac:dyDescent="0.3">
      <c r="A3272" s="299" t="s">
        <v>496</v>
      </c>
      <c r="B3272" s="300">
        <v>39</v>
      </c>
      <c r="C3272" s="299" t="s">
        <v>36</v>
      </c>
      <c r="D3272" s="299" t="s">
        <v>92</v>
      </c>
      <c r="E3272" s="302">
        <v>6.9999999999999973</v>
      </c>
      <c r="F3272" s="299" t="s">
        <v>188</v>
      </c>
    </row>
    <row r="3273" spans="1:6" x14ac:dyDescent="0.3">
      <c r="A3273" s="299" t="s">
        <v>496</v>
      </c>
      <c r="B3273" s="300">
        <v>39</v>
      </c>
      <c r="C3273" s="299" t="s">
        <v>36</v>
      </c>
      <c r="D3273" s="299" t="s">
        <v>92</v>
      </c>
      <c r="E3273" s="302">
        <v>1915.3157894736842</v>
      </c>
      <c r="F3273" s="299" t="s">
        <v>77</v>
      </c>
    </row>
    <row r="3274" spans="1:6" x14ac:dyDescent="0.3">
      <c r="A3274" s="299" t="s">
        <v>496</v>
      </c>
      <c r="B3274" s="300">
        <v>40</v>
      </c>
      <c r="C3274" s="299" t="s">
        <v>35</v>
      </c>
      <c r="D3274" s="299" t="s">
        <v>91</v>
      </c>
      <c r="E3274" s="302">
        <v>185.15789473684205</v>
      </c>
      <c r="F3274" s="299" t="s">
        <v>187</v>
      </c>
    </row>
    <row r="3275" spans="1:6" x14ac:dyDescent="0.3">
      <c r="A3275" s="299" t="s">
        <v>496</v>
      </c>
      <c r="B3275" s="300">
        <v>40</v>
      </c>
      <c r="C3275" s="299" t="s">
        <v>35</v>
      </c>
      <c r="D3275" s="299" t="s">
        <v>91</v>
      </c>
      <c r="E3275" s="302">
        <v>341.15789473684208</v>
      </c>
      <c r="F3275" s="299" t="s">
        <v>79</v>
      </c>
    </row>
    <row r="3276" spans="1:6" x14ac:dyDescent="0.3">
      <c r="A3276" s="299" t="s">
        <v>496</v>
      </c>
      <c r="B3276" s="300">
        <v>40</v>
      </c>
      <c r="C3276" s="299" t="s">
        <v>35</v>
      </c>
      <c r="D3276" s="299" t="s">
        <v>91</v>
      </c>
      <c r="E3276" s="302">
        <v>62.15789473684211</v>
      </c>
      <c r="F3276" s="299" t="s">
        <v>78</v>
      </c>
    </row>
    <row r="3277" spans="1:6" x14ac:dyDescent="0.3">
      <c r="A3277" s="299" t="s">
        <v>496</v>
      </c>
      <c r="B3277" s="300">
        <v>40</v>
      </c>
      <c r="C3277" s="299" t="s">
        <v>35</v>
      </c>
      <c r="D3277" s="299" t="s">
        <v>91</v>
      </c>
      <c r="E3277" s="302">
        <v>3.0000000000000004</v>
      </c>
      <c r="F3277" s="299" t="s">
        <v>188</v>
      </c>
    </row>
    <row r="3278" spans="1:6" x14ac:dyDescent="0.3">
      <c r="A3278" s="299" t="s">
        <v>496</v>
      </c>
      <c r="B3278" s="300">
        <v>40</v>
      </c>
      <c r="C3278" s="299" t="s">
        <v>35</v>
      </c>
      <c r="D3278" s="299" t="s">
        <v>91</v>
      </c>
      <c r="E3278" s="302">
        <v>1384.2631578947367</v>
      </c>
      <c r="F3278" s="299" t="s">
        <v>77</v>
      </c>
    </row>
    <row r="3279" spans="1:6" x14ac:dyDescent="0.3">
      <c r="A3279" s="299" t="s">
        <v>496</v>
      </c>
      <c r="B3279" s="300">
        <v>40</v>
      </c>
      <c r="C3279" s="299" t="s">
        <v>35</v>
      </c>
      <c r="D3279" s="299" t="s">
        <v>92</v>
      </c>
      <c r="E3279" s="302">
        <v>165.78947368421049</v>
      </c>
      <c r="F3279" s="299" t="s">
        <v>187</v>
      </c>
    </row>
    <row r="3280" spans="1:6" x14ac:dyDescent="0.3">
      <c r="A3280" s="299" t="s">
        <v>496</v>
      </c>
      <c r="B3280" s="300">
        <v>40</v>
      </c>
      <c r="C3280" s="299" t="s">
        <v>35</v>
      </c>
      <c r="D3280" s="299" t="s">
        <v>92</v>
      </c>
      <c r="E3280" s="302">
        <v>184.84210526315786</v>
      </c>
      <c r="F3280" s="299" t="s">
        <v>79</v>
      </c>
    </row>
    <row r="3281" spans="1:6" x14ac:dyDescent="0.3">
      <c r="A3281" s="299" t="s">
        <v>496</v>
      </c>
      <c r="B3281" s="300">
        <v>40</v>
      </c>
      <c r="C3281" s="299" t="s">
        <v>35</v>
      </c>
      <c r="D3281" s="299" t="s">
        <v>92</v>
      </c>
      <c r="E3281" s="302">
        <v>406.84210526315786</v>
      </c>
      <c r="F3281" s="299" t="s">
        <v>78</v>
      </c>
    </row>
    <row r="3282" spans="1:6" x14ac:dyDescent="0.3">
      <c r="A3282" s="299" t="s">
        <v>496</v>
      </c>
      <c r="B3282" s="300">
        <v>40</v>
      </c>
      <c r="C3282" s="299" t="s">
        <v>35</v>
      </c>
      <c r="D3282" s="299" t="s">
        <v>92</v>
      </c>
      <c r="E3282" s="302">
        <v>6.8421052631578929</v>
      </c>
      <c r="F3282" s="299" t="s">
        <v>188</v>
      </c>
    </row>
    <row r="3283" spans="1:6" x14ac:dyDescent="0.3">
      <c r="A3283" s="299" t="s">
        <v>496</v>
      </c>
      <c r="B3283" s="300">
        <v>40</v>
      </c>
      <c r="C3283" s="299" t="s">
        <v>35</v>
      </c>
      <c r="D3283" s="299" t="s">
        <v>92</v>
      </c>
      <c r="E3283" s="302">
        <v>1552.105263157895</v>
      </c>
      <c r="F3283" s="299" t="s">
        <v>77</v>
      </c>
    </row>
    <row r="3284" spans="1:6" x14ac:dyDescent="0.3">
      <c r="A3284" s="299" t="s">
        <v>496</v>
      </c>
      <c r="B3284" s="300">
        <v>40</v>
      </c>
      <c r="C3284" s="299" t="s">
        <v>36</v>
      </c>
      <c r="D3284" s="299" t="s">
        <v>91</v>
      </c>
      <c r="E3284" s="302">
        <v>276.05263157894728</v>
      </c>
      <c r="F3284" s="299" t="s">
        <v>187</v>
      </c>
    </row>
    <row r="3285" spans="1:6" x14ac:dyDescent="0.3">
      <c r="A3285" s="299" t="s">
        <v>496</v>
      </c>
      <c r="B3285" s="300">
        <v>40</v>
      </c>
      <c r="C3285" s="299" t="s">
        <v>36</v>
      </c>
      <c r="D3285" s="299" t="s">
        <v>91</v>
      </c>
      <c r="E3285" s="302">
        <v>26.578947368421055</v>
      </c>
      <c r="F3285" s="299" t="s">
        <v>79</v>
      </c>
    </row>
    <row r="3286" spans="1:6" x14ac:dyDescent="0.3">
      <c r="A3286" s="299" t="s">
        <v>496</v>
      </c>
      <c r="B3286" s="300">
        <v>40</v>
      </c>
      <c r="C3286" s="299" t="s">
        <v>36</v>
      </c>
      <c r="D3286" s="299" t="s">
        <v>91</v>
      </c>
      <c r="E3286" s="302">
        <v>288.57894736842104</v>
      </c>
      <c r="F3286" s="299" t="s">
        <v>78</v>
      </c>
    </row>
    <row r="3287" spans="1:6" x14ac:dyDescent="0.3">
      <c r="A3287" s="299" t="s">
        <v>496</v>
      </c>
      <c r="B3287" s="300">
        <v>40</v>
      </c>
      <c r="C3287" s="299" t="s">
        <v>36</v>
      </c>
      <c r="D3287" s="299" t="s">
        <v>91</v>
      </c>
      <c r="E3287" s="302">
        <v>14.999999999999996</v>
      </c>
      <c r="F3287" s="299" t="s">
        <v>188</v>
      </c>
    </row>
    <row r="3288" spans="1:6" x14ac:dyDescent="0.3">
      <c r="A3288" s="299" t="s">
        <v>496</v>
      </c>
      <c r="B3288" s="300">
        <v>40</v>
      </c>
      <c r="C3288" s="299" t="s">
        <v>36</v>
      </c>
      <c r="D3288" s="299" t="s">
        <v>91</v>
      </c>
      <c r="E3288" s="302">
        <v>2282.2105263157896</v>
      </c>
      <c r="F3288" s="299" t="s">
        <v>77</v>
      </c>
    </row>
    <row r="3289" spans="1:6" x14ac:dyDescent="0.3">
      <c r="A3289" s="299" t="s">
        <v>496</v>
      </c>
      <c r="B3289" s="300">
        <v>40</v>
      </c>
      <c r="C3289" s="299" t="s">
        <v>36</v>
      </c>
      <c r="D3289" s="299" t="s">
        <v>92</v>
      </c>
      <c r="E3289" s="302">
        <v>340.10526315789474</v>
      </c>
      <c r="F3289" s="299" t="s">
        <v>187</v>
      </c>
    </row>
    <row r="3290" spans="1:6" x14ac:dyDescent="0.3">
      <c r="A3290" s="299" t="s">
        <v>496</v>
      </c>
      <c r="B3290" s="300">
        <v>40</v>
      </c>
      <c r="C3290" s="299" t="s">
        <v>36</v>
      </c>
      <c r="D3290" s="299" t="s">
        <v>92</v>
      </c>
      <c r="E3290" s="302">
        <v>7.9999999999999964</v>
      </c>
      <c r="F3290" s="299" t="s">
        <v>79</v>
      </c>
    </row>
    <row r="3291" spans="1:6" x14ac:dyDescent="0.3">
      <c r="A3291" s="299" t="s">
        <v>496</v>
      </c>
      <c r="B3291" s="300">
        <v>40</v>
      </c>
      <c r="C3291" s="299" t="s">
        <v>36</v>
      </c>
      <c r="D3291" s="299" t="s">
        <v>92</v>
      </c>
      <c r="E3291" s="302">
        <v>385.52631578947364</v>
      </c>
      <c r="F3291" s="299" t="s">
        <v>78</v>
      </c>
    </row>
    <row r="3292" spans="1:6" x14ac:dyDescent="0.3">
      <c r="A3292" s="299" t="s">
        <v>496</v>
      </c>
      <c r="B3292" s="300">
        <v>40</v>
      </c>
      <c r="C3292" s="299" t="s">
        <v>36</v>
      </c>
      <c r="D3292" s="299" t="s">
        <v>92</v>
      </c>
      <c r="E3292" s="302">
        <v>3.5263157894736832</v>
      </c>
      <c r="F3292" s="299" t="s">
        <v>188</v>
      </c>
    </row>
    <row r="3293" spans="1:6" x14ac:dyDescent="0.3">
      <c r="A3293" s="299" t="s">
        <v>496</v>
      </c>
      <c r="B3293" s="300">
        <v>40</v>
      </c>
      <c r="C3293" s="299" t="s">
        <v>36</v>
      </c>
      <c r="D3293" s="299" t="s">
        <v>92</v>
      </c>
      <c r="E3293" s="302">
        <v>1792.6315789473681</v>
      </c>
      <c r="F3293" s="299" t="s">
        <v>77</v>
      </c>
    </row>
    <row r="3294" spans="1:6" x14ac:dyDescent="0.3">
      <c r="A3294" s="299" t="s">
        <v>496</v>
      </c>
      <c r="B3294" s="300">
        <v>41</v>
      </c>
      <c r="C3294" s="299" t="s">
        <v>35</v>
      </c>
      <c r="D3294" s="299" t="s">
        <v>91</v>
      </c>
      <c r="E3294" s="302">
        <v>2241.4736842105258</v>
      </c>
      <c r="F3294" s="299" t="s">
        <v>187</v>
      </c>
    </row>
    <row r="3295" spans="1:6" x14ac:dyDescent="0.3">
      <c r="A3295" s="299" t="s">
        <v>496</v>
      </c>
      <c r="B3295" s="300">
        <v>41</v>
      </c>
      <c r="C3295" s="299" t="s">
        <v>35</v>
      </c>
      <c r="D3295" s="299" t="s">
        <v>91</v>
      </c>
      <c r="E3295" s="302">
        <v>1.9999999999999991</v>
      </c>
      <c r="F3295" s="299" t="s">
        <v>80</v>
      </c>
    </row>
    <row r="3296" spans="1:6" x14ac:dyDescent="0.3">
      <c r="A3296" s="299" t="s">
        <v>496</v>
      </c>
      <c r="B3296" s="300">
        <v>41</v>
      </c>
      <c r="C3296" s="299" t="s">
        <v>35</v>
      </c>
      <c r="D3296" s="299" t="s">
        <v>91</v>
      </c>
      <c r="E3296" s="302">
        <v>3503.0000000000005</v>
      </c>
      <c r="F3296" s="299" t="s">
        <v>79</v>
      </c>
    </row>
    <row r="3297" spans="1:6" x14ac:dyDescent="0.3">
      <c r="A3297" s="299" t="s">
        <v>496</v>
      </c>
      <c r="B3297" s="300">
        <v>41</v>
      </c>
      <c r="C3297" s="299" t="s">
        <v>35</v>
      </c>
      <c r="D3297" s="299" t="s">
        <v>91</v>
      </c>
      <c r="E3297" s="302">
        <v>358.89473684210526</v>
      </c>
      <c r="F3297" s="299" t="s">
        <v>78</v>
      </c>
    </row>
    <row r="3298" spans="1:6" x14ac:dyDescent="0.3">
      <c r="A3298" s="299" t="s">
        <v>496</v>
      </c>
      <c r="B3298" s="300">
        <v>41</v>
      </c>
      <c r="C3298" s="299" t="s">
        <v>35</v>
      </c>
      <c r="D3298" s="299" t="s">
        <v>91</v>
      </c>
      <c r="E3298" s="302">
        <v>1.9999999999999991</v>
      </c>
      <c r="F3298" s="299" t="s">
        <v>188</v>
      </c>
    </row>
    <row r="3299" spans="1:6" x14ac:dyDescent="0.3">
      <c r="A3299" s="299" t="s">
        <v>496</v>
      </c>
      <c r="B3299" s="300">
        <v>41</v>
      </c>
      <c r="C3299" s="299" t="s">
        <v>35</v>
      </c>
      <c r="D3299" s="299" t="s">
        <v>91</v>
      </c>
      <c r="E3299" s="302">
        <v>7830.7894736842118</v>
      </c>
      <c r="F3299" s="299" t="s">
        <v>77</v>
      </c>
    </row>
    <row r="3300" spans="1:6" x14ac:dyDescent="0.3">
      <c r="A3300" s="299" t="s">
        <v>496</v>
      </c>
      <c r="B3300" s="300">
        <v>41</v>
      </c>
      <c r="C3300" s="299" t="s">
        <v>35</v>
      </c>
      <c r="D3300" s="299" t="s">
        <v>92</v>
      </c>
      <c r="E3300" s="302">
        <v>685.36842105263156</v>
      </c>
      <c r="F3300" s="299" t="s">
        <v>187</v>
      </c>
    </row>
    <row r="3301" spans="1:6" x14ac:dyDescent="0.3">
      <c r="A3301" s="299" t="s">
        <v>496</v>
      </c>
      <c r="B3301" s="300">
        <v>41</v>
      </c>
      <c r="C3301" s="299" t="s">
        <v>35</v>
      </c>
      <c r="D3301" s="299" t="s">
        <v>92</v>
      </c>
      <c r="E3301" s="302">
        <v>0.99999999999999956</v>
      </c>
      <c r="F3301" s="299" t="s">
        <v>81</v>
      </c>
    </row>
    <row r="3302" spans="1:6" x14ac:dyDescent="0.3">
      <c r="A3302" s="299" t="s">
        <v>496</v>
      </c>
      <c r="B3302" s="300">
        <v>41</v>
      </c>
      <c r="C3302" s="299" t="s">
        <v>35</v>
      </c>
      <c r="D3302" s="299" t="s">
        <v>92</v>
      </c>
      <c r="E3302" s="302">
        <v>190.57894736842107</v>
      </c>
      <c r="F3302" s="299" t="s">
        <v>79</v>
      </c>
    </row>
    <row r="3303" spans="1:6" x14ac:dyDescent="0.3">
      <c r="A3303" s="299" t="s">
        <v>496</v>
      </c>
      <c r="B3303" s="300">
        <v>41</v>
      </c>
      <c r="C3303" s="299" t="s">
        <v>35</v>
      </c>
      <c r="D3303" s="299" t="s">
        <v>92</v>
      </c>
      <c r="E3303" s="302">
        <v>1005.3157894736842</v>
      </c>
      <c r="F3303" s="299" t="s">
        <v>78</v>
      </c>
    </row>
    <row r="3304" spans="1:6" x14ac:dyDescent="0.3">
      <c r="A3304" s="299" t="s">
        <v>496</v>
      </c>
      <c r="B3304" s="300">
        <v>41</v>
      </c>
      <c r="C3304" s="299" t="s">
        <v>35</v>
      </c>
      <c r="D3304" s="299" t="s">
        <v>92</v>
      </c>
      <c r="E3304" s="302">
        <v>3.9999999999999982</v>
      </c>
      <c r="F3304" s="299" t="s">
        <v>188</v>
      </c>
    </row>
    <row r="3305" spans="1:6" x14ac:dyDescent="0.3">
      <c r="A3305" s="299" t="s">
        <v>496</v>
      </c>
      <c r="B3305" s="300">
        <v>41</v>
      </c>
      <c r="C3305" s="299" t="s">
        <v>35</v>
      </c>
      <c r="D3305" s="299" t="s">
        <v>92</v>
      </c>
      <c r="E3305" s="302">
        <v>3117.6842105263158</v>
      </c>
      <c r="F3305" s="299" t="s">
        <v>77</v>
      </c>
    </row>
    <row r="3306" spans="1:6" x14ac:dyDescent="0.3">
      <c r="A3306" s="299" t="s">
        <v>496</v>
      </c>
      <c r="B3306" s="300">
        <v>41</v>
      </c>
      <c r="C3306" s="299" t="s">
        <v>36</v>
      </c>
      <c r="D3306" s="299" t="s">
        <v>91</v>
      </c>
      <c r="E3306" s="302">
        <v>2677.4736842105262</v>
      </c>
      <c r="F3306" s="299" t="s">
        <v>187</v>
      </c>
    </row>
    <row r="3307" spans="1:6" x14ac:dyDescent="0.3">
      <c r="A3307" s="299" t="s">
        <v>496</v>
      </c>
      <c r="B3307" s="300">
        <v>41</v>
      </c>
      <c r="C3307" s="299" t="s">
        <v>36</v>
      </c>
      <c r="D3307" s="299" t="s">
        <v>91</v>
      </c>
      <c r="E3307" s="302">
        <v>0.99999999999999956</v>
      </c>
      <c r="F3307" s="299" t="s">
        <v>81</v>
      </c>
    </row>
    <row r="3308" spans="1:6" x14ac:dyDescent="0.3">
      <c r="A3308" s="299" t="s">
        <v>496</v>
      </c>
      <c r="B3308" s="300">
        <v>41</v>
      </c>
      <c r="C3308" s="299" t="s">
        <v>36</v>
      </c>
      <c r="D3308" s="299" t="s">
        <v>91</v>
      </c>
      <c r="E3308" s="302">
        <v>3.2631578947368416</v>
      </c>
      <c r="F3308" s="299" t="s">
        <v>80</v>
      </c>
    </row>
    <row r="3309" spans="1:6" x14ac:dyDescent="0.3">
      <c r="A3309" s="299" t="s">
        <v>496</v>
      </c>
      <c r="B3309" s="300">
        <v>41</v>
      </c>
      <c r="C3309" s="299" t="s">
        <v>36</v>
      </c>
      <c r="D3309" s="299" t="s">
        <v>91</v>
      </c>
      <c r="E3309" s="302">
        <v>167.15789473684208</v>
      </c>
      <c r="F3309" s="299" t="s">
        <v>79</v>
      </c>
    </row>
    <row r="3310" spans="1:6" x14ac:dyDescent="0.3">
      <c r="A3310" s="299" t="s">
        <v>496</v>
      </c>
      <c r="B3310" s="300">
        <v>41</v>
      </c>
      <c r="C3310" s="299" t="s">
        <v>36</v>
      </c>
      <c r="D3310" s="299" t="s">
        <v>91</v>
      </c>
      <c r="E3310" s="302">
        <v>2464.7894736842104</v>
      </c>
      <c r="F3310" s="299" t="s">
        <v>78</v>
      </c>
    </row>
    <row r="3311" spans="1:6" x14ac:dyDescent="0.3">
      <c r="A3311" s="299" t="s">
        <v>496</v>
      </c>
      <c r="B3311" s="300">
        <v>41</v>
      </c>
      <c r="C3311" s="299" t="s">
        <v>36</v>
      </c>
      <c r="D3311" s="299" t="s">
        <v>91</v>
      </c>
      <c r="E3311" s="302">
        <v>2.5263157894736836</v>
      </c>
      <c r="F3311" s="299" t="s">
        <v>188</v>
      </c>
    </row>
    <row r="3312" spans="1:6" x14ac:dyDescent="0.3">
      <c r="A3312" s="299" t="s">
        <v>496</v>
      </c>
      <c r="B3312" s="300">
        <v>41</v>
      </c>
      <c r="C3312" s="299" t="s">
        <v>36</v>
      </c>
      <c r="D3312" s="299" t="s">
        <v>91</v>
      </c>
      <c r="E3312" s="302">
        <v>11315.526315789475</v>
      </c>
      <c r="F3312" s="299" t="s">
        <v>77</v>
      </c>
    </row>
    <row r="3313" spans="1:6" x14ac:dyDescent="0.3">
      <c r="A3313" s="299" t="s">
        <v>496</v>
      </c>
      <c r="B3313" s="300">
        <v>41</v>
      </c>
      <c r="C3313" s="299" t="s">
        <v>36</v>
      </c>
      <c r="D3313" s="299" t="s">
        <v>92</v>
      </c>
      <c r="E3313" s="302">
        <v>994.05263157894728</v>
      </c>
      <c r="F3313" s="299" t="s">
        <v>187</v>
      </c>
    </row>
    <row r="3314" spans="1:6" x14ac:dyDescent="0.3">
      <c r="A3314" s="299" t="s">
        <v>496</v>
      </c>
      <c r="B3314" s="300">
        <v>41</v>
      </c>
      <c r="C3314" s="299" t="s">
        <v>36</v>
      </c>
      <c r="D3314" s="299" t="s">
        <v>92</v>
      </c>
      <c r="E3314" s="302">
        <v>0.99999999999999956</v>
      </c>
      <c r="F3314" s="299" t="s">
        <v>81</v>
      </c>
    </row>
    <row r="3315" spans="1:6" x14ac:dyDescent="0.3">
      <c r="A3315" s="299" t="s">
        <v>496</v>
      </c>
      <c r="B3315" s="300">
        <v>41</v>
      </c>
      <c r="C3315" s="299" t="s">
        <v>36</v>
      </c>
      <c r="D3315" s="299" t="s">
        <v>92</v>
      </c>
      <c r="E3315" s="302">
        <v>12.000000000000002</v>
      </c>
      <c r="F3315" s="299" t="s">
        <v>79</v>
      </c>
    </row>
    <row r="3316" spans="1:6" x14ac:dyDescent="0.3">
      <c r="A3316" s="299" t="s">
        <v>496</v>
      </c>
      <c r="B3316" s="300">
        <v>41</v>
      </c>
      <c r="C3316" s="299" t="s">
        <v>36</v>
      </c>
      <c r="D3316" s="299" t="s">
        <v>92</v>
      </c>
      <c r="E3316" s="302">
        <v>1593.9999999999998</v>
      </c>
      <c r="F3316" s="299" t="s">
        <v>78</v>
      </c>
    </row>
    <row r="3317" spans="1:6" x14ac:dyDescent="0.3">
      <c r="A3317" s="299" t="s">
        <v>496</v>
      </c>
      <c r="B3317" s="300">
        <v>41</v>
      </c>
      <c r="C3317" s="299" t="s">
        <v>36</v>
      </c>
      <c r="D3317" s="299" t="s">
        <v>92</v>
      </c>
      <c r="E3317" s="302">
        <v>6.9999999999999973</v>
      </c>
      <c r="F3317" s="299" t="s">
        <v>188</v>
      </c>
    </row>
    <row r="3318" spans="1:6" x14ac:dyDescent="0.3">
      <c r="A3318" s="299" t="s">
        <v>496</v>
      </c>
      <c r="B3318" s="300">
        <v>41</v>
      </c>
      <c r="C3318" s="299" t="s">
        <v>36</v>
      </c>
      <c r="D3318" s="299" t="s">
        <v>92</v>
      </c>
      <c r="E3318" s="302">
        <v>3884.7368421052633</v>
      </c>
      <c r="F3318" s="299" t="s">
        <v>77</v>
      </c>
    </row>
    <row r="3319" spans="1:6" x14ac:dyDescent="0.3">
      <c r="A3319" s="299" t="s">
        <v>496</v>
      </c>
      <c r="B3319" s="300">
        <v>42</v>
      </c>
      <c r="C3319" s="299" t="s">
        <v>35</v>
      </c>
      <c r="D3319" s="299" t="s">
        <v>91</v>
      </c>
      <c r="E3319" s="302">
        <v>93.421052631578931</v>
      </c>
      <c r="F3319" s="299" t="s">
        <v>187</v>
      </c>
    </row>
    <row r="3320" spans="1:6" x14ac:dyDescent="0.3">
      <c r="A3320" s="299" t="s">
        <v>496</v>
      </c>
      <c r="B3320" s="300">
        <v>42</v>
      </c>
      <c r="C3320" s="299" t="s">
        <v>35</v>
      </c>
      <c r="D3320" s="299" t="s">
        <v>91</v>
      </c>
      <c r="E3320" s="302">
        <v>214.52631578947373</v>
      </c>
      <c r="F3320" s="299" t="s">
        <v>79</v>
      </c>
    </row>
    <row r="3321" spans="1:6" x14ac:dyDescent="0.3">
      <c r="A3321" s="299" t="s">
        <v>496</v>
      </c>
      <c r="B3321" s="300">
        <v>42</v>
      </c>
      <c r="C3321" s="299" t="s">
        <v>35</v>
      </c>
      <c r="D3321" s="299" t="s">
        <v>91</v>
      </c>
      <c r="E3321" s="302">
        <v>18.10526315789474</v>
      </c>
      <c r="F3321" s="299" t="s">
        <v>78</v>
      </c>
    </row>
    <row r="3322" spans="1:6" x14ac:dyDescent="0.3">
      <c r="A3322" s="299" t="s">
        <v>496</v>
      </c>
      <c r="B3322" s="300">
        <v>42</v>
      </c>
      <c r="C3322" s="299" t="s">
        <v>35</v>
      </c>
      <c r="D3322" s="299" t="s">
        <v>91</v>
      </c>
      <c r="E3322" s="302">
        <v>5.0000000000000009</v>
      </c>
      <c r="F3322" s="299" t="s">
        <v>188</v>
      </c>
    </row>
    <row r="3323" spans="1:6" x14ac:dyDescent="0.3">
      <c r="A3323" s="299" t="s">
        <v>496</v>
      </c>
      <c r="B3323" s="300">
        <v>42</v>
      </c>
      <c r="C3323" s="299" t="s">
        <v>35</v>
      </c>
      <c r="D3323" s="299" t="s">
        <v>91</v>
      </c>
      <c r="E3323" s="302">
        <v>1078.2631578947369</v>
      </c>
      <c r="F3323" s="299" t="s">
        <v>77</v>
      </c>
    </row>
    <row r="3324" spans="1:6" x14ac:dyDescent="0.3">
      <c r="A3324" s="299" t="s">
        <v>496</v>
      </c>
      <c r="B3324" s="300">
        <v>42</v>
      </c>
      <c r="C3324" s="299" t="s">
        <v>35</v>
      </c>
      <c r="D3324" s="299" t="s">
        <v>92</v>
      </c>
      <c r="E3324" s="302">
        <v>57.421052631578952</v>
      </c>
      <c r="F3324" s="299" t="s">
        <v>187</v>
      </c>
    </row>
    <row r="3325" spans="1:6" x14ac:dyDescent="0.3">
      <c r="A3325" s="299" t="s">
        <v>496</v>
      </c>
      <c r="B3325" s="300">
        <v>42</v>
      </c>
      <c r="C3325" s="299" t="s">
        <v>35</v>
      </c>
      <c r="D3325" s="299" t="s">
        <v>92</v>
      </c>
      <c r="E3325" s="302">
        <v>53</v>
      </c>
      <c r="F3325" s="299" t="s">
        <v>79</v>
      </c>
    </row>
    <row r="3326" spans="1:6" x14ac:dyDescent="0.3">
      <c r="A3326" s="299" t="s">
        <v>496</v>
      </c>
      <c r="B3326" s="300">
        <v>42</v>
      </c>
      <c r="C3326" s="299" t="s">
        <v>35</v>
      </c>
      <c r="D3326" s="299" t="s">
        <v>92</v>
      </c>
      <c r="E3326" s="302">
        <v>52.157894736842096</v>
      </c>
      <c r="F3326" s="299" t="s">
        <v>78</v>
      </c>
    </row>
    <row r="3327" spans="1:6" x14ac:dyDescent="0.3">
      <c r="A3327" s="299" t="s">
        <v>496</v>
      </c>
      <c r="B3327" s="300">
        <v>42</v>
      </c>
      <c r="C3327" s="299" t="s">
        <v>35</v>
      </c>
      <c r="D3327" s="299" t="s">
        <v>92</v>
      </c>
      <c r="E3327" s="302">
        <v>7.9999999999999964</v>
      </c>
      <c r="F3327" s="299" t="s">
        <v>188</v>
      </c>
    </row>
    <row r="3328" spans="1:6" x14ac:dyDescent="0.3">
      <c r="A3328" s="299" t="s">
        <v>496</v>
      </c>
      <c r="B3328" s="300">
        <v>42</v>
      </c>
      <c r="C3328" s="299" t="s">
        <v>35</v>
      </c>
      <c r="D3328" s="299" t="s">
        <v>92</v>
      </c>
      <c r="E3328" s="302">
        <v>565.1052631578948</v>
      </c>
      <c r="F3328" s="299" t="s">
        <v>77</v>
      </c>
    </row>
    <row r="3329" spans="1:6" x14ac:dyDescent="0.3">
      <c r="A3329" s="299" t="s">
        <v>496</v>
      </c>
      <c r="B3329" s="300">
        <v>42</v>
      </c>
      <c r="C3329" s="299" t="s">
        <v>36</v>
      </c>
      <c r="D3329" s="299" t="s">
        <v>91</v>
      </c>
      <c r="E3329" s="302">
        <v>150.31578947368422</v>
      </c>
      <c r="F3329" s="299" t="s">
        <v>187</v>
      </c>
    </row>
    <row r="3330" spans="1:6" x14ac:dyDescent="0.3">
      <c r="A3330" s="299" t="s">
        <v>496</v>
      </c>
      <c r="B3330" s="300">
        <v>42</v>
      </c>
      <c r="C3330" s="299" t="s">
        <v>36</v>
      </c>
      <c r="D3330" s="299" t="s">
        <v>91</v>
      </c>
      <c r="E3330" s="302">
        <v>7.9999999999999964</v>
      </c>
      <c r="F3330" s="299" t="s">
        <v>79</v>
      </c>
    </row>
    <row r="3331" spans="1:6" x14ac:dyDescent="0.3">
      <c r="A3331" s="299" t="s">
        <v>496</v>
      </c>
      <c r="B3331" s="300">
        <v>42</v>
      </c>
      <c r="C3331" s="299" t="s">
        <v>36</v>
      </c>
      <c r="D3331" s="299" t="s">
        <v>91</v>
      </c>
      <c r="E3331" s="302">
        <v>186.99999999999997</v>
      </c>
      <c r="F3331" s="299" t="s">
        <v>78</v>
      </c>
    </row>
    <row r="3332" spans="1:6" x14ac:dyDescent="0.3">
      <c r="A3332" s="299" t="s">
        <v>496</v>
      </c>
      <c r="B3332" s="300">
        <v>42</v>
      </c>
      <c r="C3332" s="299" t="s">
        <v>36</v>
      </c>
      <c r="D3332" s="299" t="s">
        <v>91</v>
      </c>
      <c r="E3332" s="302">
        <v>20.210526315789473</v>
      </c>
      <c r="F3332" s="299" t="s">
        <v>188</v>
      </c>
    </row>
    <row r="3333" spans="1:6" x14ac:dyDescent="0.3">
      <c r="A3333" s="299" t="s">
        <v>496</v>
      </c>
      <c r="B3333" s="300">
        <v>42</v>
      </c>
      <c r="C3333" s="299" t="s">
        <v>36</v>
      </c>
      <c r="D3333" s="299" t="s">
        <v>91</v>
      </c>
      <c r="E3333" s="302">
        <v>1803.3684210526319</v>
      </c>
      <c r="F3333" s="299" t="s">
        <v>77</v>
      </c>
    </row>
    <row r="3334" spans="1:6" x14ac:dyDescent="0.3">
      <c r="A3334" s="299" t="s">
        <v>496</v>
      </c>
      <c r="B3334" s="300">
        <v>42</v>
      </c>
      <c r="C3334" s="299" t="s">
        <v>36</v>
      </c>
      <c r="D3334" s="299" t="s">
        <v>92</v>
      </c>
      <c r="E3334" s="302">
        <v>117.63157894736841</v>
      </c>
      <c r="F3334" s="299" t="s">
        <v>187</v>
      </c>
    </row>
    <row r="3335" spans="1:6" x14ac:dyDescent="0.3">
      <c r="A3335" s="299" t="s">
        <v>496</v>
      </c>
      <c r="B3335" s="300">
        <v>42</v>
      </c>
      <c r="C3335" s="299" t="s">
        <v>36</v>
      </c>
      <c r="D3335" s="299" t="s">
        <v>92</v>
      </c>
      <c r="E3335" s="302">
        <v>1.9999999999999991</v>
      </c>
      <c r="F3335" s="299" t="s">
        <v>79</v>
      </c>
    </row>
    <row r="3336" spans="1:6" x14ac:dyDescent="0.3">
      <c r="A3336" s="299" t="s">
        <v>496</v>
      </c>
      <c r="B3336" s="300">
        <v>42</v>
      </c>
      <c r="C3336" s="299" t="s">
        <v>36</v>
      </c>
      <c r="D3336" s="299" t="s">
        <v>92</v>
      </c>
      <c r="E3336" s="302">
        <v>91.73684210526315</v>
      </c>
      <c r="F3336" s="299" t="s">
        <v>78</v>
      </c>
    </row>
    <row r="3337" spans="1:6" x14ac:dyDescent="0.3">
      <c r="A3337" s="299" t="s">
        <v>496</v>
      </c>
      <c r="B3337" s="300">
        <v>42</v>
      </c>
      <c r="C3337" s="299" t="s">
        <v>36</v>
      </c>
      <c r="D3337" s="299" t="s">
        <v>92</v>
      </c>
      <c r="E3337" s="302">
        <v>6.0000000000000009</v>
      </c>
      <c r="F3337" s="299" t="s">
        <v>188</v>
      </c>
    </row>
    <row r="3338" spans="1:6" x14ac:dyDescent="0.3">
      <c r="A3338" s="299" t="s">
        <v>496</v>
      </c>
      <c r="B3338" s="300">
        <v>42</v>
      </c>
      <c r="C3338" s="299" t="s">
        <v>36</v>
      </c>
      <c r="D3338" s="299" t="s">
        <v>92</v>
      </c>
      <c r="E3338" s="302">
        <v>906.15789473684208</v>
      </c>
      <c r="F3338" s="299" t="s">
        <v>77</v>
      </c>
    </row>
    <row r="3339" spans="1:6" x14ac:dyDescent="0.3">
      <c r="A3339" s="299" t="s">
        <v>496</v>
      </c>
      <c r="B3339" s="300">
        <v>43</v>
      </c>
      <c r="C3339" s="299" t="s">
        <v>35</v>
      </c>
      <c r="D3339" s="299" t="s">
        <v>91</v>
      </c>
      <c r="E3339" s="302">
        <v>1851.5263157894735</v>
      </c>
      <c r="F3339" s="299" t="s">
        <v>187</v>
      </c>
    </row>
    <row r="3340" spans="1:6" x14ac:dyDescent="0.3">
      <c r="A3340" s="299" t="s">
        <v>496</v>
      </c>
      <c r="B3340" s="300">
        <v>43</v>
      </c>
      <c r="C3340" s="299" t="s">
        <v>35</v>
      </c>
      <c r="D3340" s="299" t="s">
        <v>91</v>
      </c>
      <c r="E3340" s="302">
        <v>4.1578947368421026</v>
      </c>
      <c r="F3340" s="299" t="s">
        <v>80</v>
      </c>
    </row>
    <row r="3341" spans="1:6" x14ac:dyDescent="0.3">
      <c r="A3341" s="299" t="s">
        <v>496</v>
      </c>
      <c r="B3341" s="300">
        <v>43</v>
      </c>
      <c r="C3341" s="299" t="s">
        <v>35</v>
      </c>
      <c r="D3341" s="299" t="s">
        <v>91</v>
      </c>
      <c r="E3341" s="302">
        <v>1210.421052631579</v>
      </c>
      <c r="F3341" s="299" t="s">
        <v>79</v>
      </c>
    </row>
    <row r="3342" spans="1:6" x14ac:dyDescent="0.3">
      <c r="A3342" s="299" t="s">
        <v>496</v>
      </c>
      <c r="B3342" s="300">
        <v>43</v>
      </c>
      <c r="C3342" s="299" t="s">
        <v>35</v>
      </c>
      <c r="D3342" s="299" t="s">
        <v>91</v>
      </c>
      <c r="E3342" s="302">
        <v>270.73684210526318</v>
      </c>
      <c r="F3342" s="299" t="s">
        <v>78</v>
      </c>
    </row>
    <row r="3343" spans="1:6" x14ac:dyDescent="0.3">
      <c r="A3343" s="299" t="s">
        <v>496</v>
      </c>
      <c r="B3343" s="300">
        <v>43</v>
      </c>
      <c r="C3343" s="299" t="s">
        <v>35</v>
      </c>
      <c r="D3343" s="299" t="s">
        <v>91</v>
      </c>
      <c r="E3343" s="302">
        <v>7.9999999999999964</v>
      </c>
      <c r="F3343" s="299" t="s">
        <v>188</v>
      </c>
    </row>
    <row r="3344" spans="1:6" x14ac:dyDescent="0.3">
      <c r="A3344" s="299" t="s">
        <v>496</v>
      </c>
      <c r="B3344" s="300">
        <v>43</v>
      </c>
      <c r="C3344" s="299" t="s">
        <v>35</v>
      </c>
      <c r="D3344" s="299" t="s">
        <v>91</v>
      </c>
      <c r="E3344" s="302">
        <v>9794.78947368421</v>
      </c>
      <c r="F3344" s="299" t="s">
        <v>77</v>
      </c>
    </row>
    <row r="3345" spans="1:6" x14ac:dyDescent="0.3">
      <c r="A3345" s="299" t="s">
        <v>496</v>
      </c>
      <c r="B3345" s="300">
        <v>43</v>
      </c>
      <c r="C3345" s="299" t="s">
        <v>35</v>
      </c>
      <c r="D3345" s="299" t="s">
        <v>92</v>
      </c>
      <c r="E3345" s="302">
        <v>1235.4736842105265</v>
      </c>
      <c r="F3345" s="299" t="s">
        <v>187</v>
      </c>
    </row>
    <row r="3346" spans="1:6" x14ac:dyDescent="0.3">
      <c r="A3346" s="299" t="s">
        <v>496</v>
      </c>
      <c r="B3346" s="300">
        <v>43</v>
      </c>
      <c r="C3346" s="299" t="s">
        <v>35</v>
      </c>
      <c r="D3346" s="299" t="s">
        <v>92</v>
      </c>
      <c r="E3346" s="302">
        <v>0.99999999999999956</v>
      </c>
      <c r="F3346" s="299" t="s">
        <v>81</v>
      </c>
    </row>
    <row r="3347" spans="1:6" x14ac:dyDescent="0.3">
      <c r="A3347" s="299" t="s">
        <v>496</v>
      </c>
      <c r="B3347" s="300">
        <v>43</v>
      </c>
      <c r="C3347" s="299" t="s">
        <v>35</v>
      </c>
      <c r="D3347" s="299" t="s">
        <v>92</v>
      </c>
      <c r="E3347" s="302">
        <v>11.052631578947373</v>
      </c>
      <c r="F3347" s="299" t="s">
        <v>80</v>
      </c>
    </row>
    <row r="3348" spans="1:6" x14ac:dyDescent="0.3">
      <c r="A3348" s="299" t="s">
        <v>496</v>
      </c>
      <c r="B3348" s="300">
        <v>43</v>
      </c>
      <c r="C3348" s="299" t="s">
        <v>35</v>
      </c>
      <c r="D3348" s="299" t="s">
        <v>92</v>
      </c>
      <c r="E3348" s="302">
        <v>421.31578947368411</v>
      </c>
      <c r="F3348" s="299" t="s">
        <v>79</v>
      </c>
    </row>
    <row r="3349" spans="1:6" x14ac:dyDescent="0.3">
      <c r="A3349" s="299" t="s">
        <v>496</v>
      </c>
      <c r="B3349" s="300">
        <v>43</v>
      </c>
      <c r="C3349" s="299" t="s">
        <v>35</v>
      </c>
      <c r="D3349" s="299" t="s">
        <v>92</v>
      </c>
      <c r="E3349" s="302">
        <v>268.5263157894737</v>
      </c>
      <c r="F3349" s="299" t="s">
        <v>78</v>
      </c>
    </row>
    <row r="3350" spans="1:6" x14ac:dyDescent="0.3">
      <c r="A3350" s="299" t="s">
        <v>496</v>
      </c>
      <c r="B3350" s="300">
        <v>43</v>
      </c>
      <c r="C3350" s="299" t="s">
        <v>35</v>
      </c>
      <c r="D3350" s="299" t="s">
        <v>92</v>
      </c>
      <c r="E3350" s="302">
        <v>20.000000000000004</v>
      </c>
      <c r="F3350" s="299" t="s">
        <v>188</v>
      </c>
    </row>
    <row r="3351" spans="1:6" x14ac:dyDescent="0.3">
      <c r="A3351" s="299" t="s">
        <v>496</v>
      </c>
      <c r="B3351" s="300">
        <v>43</v>
      </c>
      <c r="C3351" s="299" t="s">
        <v>35</v>
      </c>
      <c r="D3351" s="299" t="s">
        <v>92</v>
      </c>
      <c r="E3351" s="302">
        <v>6181.2105263157891</v>
      </c>
      <c r="F3351" s="299" t="s">
        <v>77</v>
      </c>
    </row>
    <row r="3352" spans="1:6" x14ac:dyDescent="0.3">
      <c r="A3352" s="299" t="s">
        <v>496</v>
      </c>
      <c r="B3352" s="300">
        <v>43</v>
      </c>
      <c r="C3352" s="299" t="s">
        <v>36</v>
      </c>
      <c r="D3352" s="299" t="s">
        <v>91</v>
      </c>
      <c r="E3352" s="302">
        <v>3469.2631578947371</v>
      </c>
      <c r="F3352" s="299" t="s">
        <v>187</v>
      </c>
    </row>
    <row r="3353" spans="1:6" x14ac:dyDescent="0.3">
      <c r="A3353" s="299" t="s">
        <v>496</v>
      </c>
      <c r="B3353" s="300">
        <v>43</v>
      </c>
      <c r="C3353" s="299" t="s">
        <v>36</v>
      </c>
      <c r="D3353" s="299" t="s">
        <v>91</v>
      </c>
      <c r="E3353" s="302">
        <v>3.0000000000000004</v>
      </c>
      <c r="F3353" s="299" t="s">
        <v>81</v>
      </c>
    </row>
    <row r="3354" spans="1:6" x14ac:dyDescent="0.3">
      <c r="A3354" s="299" t="s">
        <v>496</v>
      </c>
      <c r="B3354" s="300">
        <v>43</v>
      </c>
      <c r="C3354" s="299" t="s">
        <v>36</v>
      </c>
      <c r="D3354" s="299" t="s">
        <v>91</v>
      </c>
      <c r="E3354" s="302">
        <v>208.4736842105263</v>
      </c>
      <c r="F3354" s="299" t="s">
        <v>80</v>
      </c>
    </row>
    <row r="3355" spans="1:6" x14ac:dyDescent="0.3">
      <c r="A3355" s="299" t="s">
        <v>496</v>
      </c>
      <c r="B3355" s="300">
        <v>43</v>
      </c>
      <c r="C3355" s="299" t="s">
        <v>36</v>
      </c>
      <c r="D3355" s="299" t="s">
        <v>91</v>
      </c>
      <c r="E3355" s="302">
        <v>91.315789473684191</v>
      </c>
      <c r="F3355" s="299" t="s">
        <v>79</v>
      </c>
    </row>
    <row r="3356" spans="1:6" x14ac:dyDescent="0.3">
      <c r="A3356" s="299" t="s">
        <v>496</v>
      </c>
      <c r="B3356" s="300">
        <v>43</v>
      </c>
      <c r="C3356" s="299" t="s">
        <v>36</v>
      </c>
      <c r="D3356" s="299" t="s">
        <v>91</v>
      </c>
      <c r="E3356" s="302">
        <v>2677.5789473684213</v>
      </c>
      <c r="F3356" s="299" t="s">
        <v>78</v>
      </c>
    </row>
    <row r="3357" spans="1:6" x14ac:dyDescent="0.3">
      <c r="A3357" s="299" t="s">
        <v>496</v>
      </c>
      <c r="B3357" s="300">
        <v>43</v>
      </c>
      <c r="C3357" s="299" t="s">
        <v>36</v>
      </c>
      <c r="D3357" s="299" t="s">
        <v>91</v>
      </c>
      <c r="E3357" s="302">
        <v>25.94736842105263</v>
      </c>
      <c r="F3357" s="299" t="s">
        <v>188</v>
      </c>
    </row>
    <row r="3358" spans="1:6" x14ac:dyDescent="0.3">
      <c r="A3358" s="299" t="s">
        <v>496</v>
      </c>
      <c r="B3358" s="300">
        <v>43</v>
      </c>
      <c r="C3358" s="299" t="s">
        <v>36</v>
      </c>
      <c r="D3358" s="299" t="s">
        <v>91</v>
      </c>
      <c r="E3358" s="302">
        <v>16375.315789473681</v>
      </c>
      <c r="F3358" s="299" t="s">
        <v>77</v>
      </c>
    </row>
    <row r="3359" spans="1:6" x14ac:dyDescent="0.3">
      <c r="A3359" s="299" t="s">
        <v>496</v>
      </c>
      <c r="B3359" s="300">
        <v>43</v>
      </c>
      <c r="C3359" s="299" t="s">
        <v>36</v>
      </c>
      <c r="D3359" s="299" t="s">
        <v>92</v>
      </c>
      <c r="E3359" s="302">
        <v>2032.3684210526314</v>
      </c>
      <c r="F3359" s="299" t="s">
        <v>187</v>
      </c>
    </row>
    <row r="3360" spans="1:6" x14ac:dyDescent="0.3">
      <c r="A3360" s="299" t="s">
        <v>496</v>
      </c>
      <c r="B3360" s="300">
        <v>43</v>
      </c>
      <c r="C3360" s="299" t="s">
        <v>36</v>
      </c>
      <c r="D3360" s="299" t="s">
        <v>92</v>
      </c>
      <c r="E3360" s="302">
        <v>6.9999999999999973</v>
      </c>
      <c r="F3360" s="299" t="s">
        <v>81</v>
      </c>
    </row>
    <row r="3361" spans="1:6" x14ac:dyDescent="0.3">
      <c r="A3361" s="299" t="s">
        <v>496</v>
      </c>
      <c r="B3361" s="300">
        <v>43</v>
      </c>
      <c r="C3361" s="299" t="s">
        <v>36</v>
      </c>
      <c r="D3361" s="299" t="s">
        <v>92</v>
      </c>
      <c r="E3361" s="302">
        <v>27.210526315789476</v>
      </c>
      <c r="F3361" s="299" t="s">
        <v>80</v>
      </c>
    </row>
    <row r="3362" spans="1:6" x14ac:dyDescent="0.3">
      <c r="A3362" s="299" t="s">
        <v>496</v>
      </c>
      <c r="B3362" s="300">
        <v>43</v>
      </c>
      <c r="C3362" s="299" t="s">
        <v>36</v>
      </c>
      <c r="D3362" s="299" t="s">
        <v>92</v>
      </c>
      <c r="E3362" s="302">
        <v>13.999999999999995</v>
      </c>
      <c r="F3362" s="299" t="s">
        <v>79</v>
      </c>
    </row>
    <row r="3363" spans="1:6" x14ac:dyDescent="0.3">
      <c r="A3363" s="299" t="s">
        <v>496</v>
      </c>
      <c r="B3363" s="300">
        <v>43</v>
      </c>
      <c r="C3363" s="299" t="s">
        <v>36</v>
      </c>
      <c r="D3363" s="299" t="s">
        <v>92</v>
      </c>
      <c r="E3363" s="302">
        <v>500.68421052631578</v>
      </c>
      <c r="F3363" s="299" t="s">
        <v>78</v>
      </c>
    </row>
    <row r="3364" spans="1:6" x14ac:dyDescent="0.3">
      <c r="A3364" s="299" t="s">
        <v>496</v>
      </c>
      <c r="B3364" s="300">
        <v>43</v>
      </c>
      <c r="C3364" s="299" t="s">
        <v>36</v>
      </c>
      <c r="D3364" s="299" t="s">
        <v>92</v>
      </c>
      <c r="E3364" s="302">
        <v>26</v>
      </c>
      <c r="F3364" s="299" t="s">
        <v>188</v>
      </c>
    </row>
    <row r="3365" spans="1:6" x14ac:dyDescent="0.3">
      <c r="A3365" s="299" t="s">
        <v>496</v>
      </c>
      <c r="B3365" s="300">
        <v>43</v>
      </c>
      <c r="C3365" s="299" t="s">
        <v>36</v>
      </c>
      <c r="D3365" s="299" t="s">
        <v>92</v>
      </c>
      <c r="E3365" s="302">
        <v>6731.1052631578941</v>
      </c>
      <c r="F3365" s="299" t="s">
        <v>77</v>
      </c>
    </row>
    <row r="3366" spans="1:6" x14ac:dyDescent="0.3">
      <c r="A3366" s="299" t="s">
        <v>496</v>
      </c>
      <c r="B3366" s="300">
        <v>44</v>
      </c>
      <c r="C3366" s="299" t="s">
        <v>35</v>
      </c>
      <c r="D3366" s="299" t="s">
        <v>91</v>
      </c>
      <c r="E3366" s="302">
        <v>146.10526315789471</v>
      </c>
      <c r="F3366" s="299" t="s">
        <v>187</v>
      </c>
    </row>
    <row r="3367" spans="1:6" x14ac:dyDescent="0.3">
      <c r="A3367" s="299" t="s">
        <v>496</v>
      </c>
      <c r="B3367" s="300">
        <v>44</v>
      </c>
      <c r="C3367" s="299" t="s">
        <v>35</v>
      </c>
      <c r="D3367" s="299" t="s">
        <v>91</v>
      </c>
      <c r="E3367" s="302">
        <v>187.68421052631575</v>
      </c>
      <c r="F3367" s="299" t="s">
        <v>79</v>
      </c>
    </row>
    <row r="3368" spans="1:6" x14ac:dyDescent="0.3">
      <c r="A3368" s="299" t="s">
        <v>496</v>
      </c>
      <c r="B3368" s="300">
        <v>44</v>
      </c>
      <c r="C3368" s="299" t="s">
        <v>35</v>
      </c>
      <c r="D3368" s="299" t="s">
        <v>91</v>
      </c>
      <c r="E3368" s="302">
        <v>16.210526315789465</v>
      </c>
      <c r="F3368" s="299" t="s">
        <v>78</v>
      </c>
    </row>
    <row r="3369" spans="1:6" x14ac:dyDescent="0.3">
      <c r="A3369" s="299" t="s">
        <v>496</v>
      </c>
      <c r="B3369" s="300">
        <v>44</v>
      </c>
      <c r="C3369" s="299" t="s">
        <v>35</v>
      </c>
      <c r="D3369" s="299" t="s">
        <v>91</v>
      </c>
      <c r="E3369" s="302">
        <v>3.0000000000000004</v>
      </c>
      <c r="F3369" s="299" t="s">
        <v>188</v>
      </c>
    </row>
    <row r="3370" spans="1:6" x14ac:dyDescent="0.3">
      <c r="A3370" s="299" t="s">
        <v>496</v>
      </c>
      <c r="B3370" s="300">
        <v>44</v>
      </c>
      <c r="C3370" s="299" t="s">
        <v>35</v>
      </c>
      <c r="D3370" s="299" t="s">
        <v>91</v>
      </c>
      <c r="E3370" s="302">
        <v>1085.7894736842104</v>
      </c>
      <c r="F3370" s="299" t="s">
        <v>77</v>
      </c>
    </row>
    <row r="3371" spans="1:6" x14ac:dyDescent="0.3">
      <c r="A3371" s="299" t="s">
        <v>496</v>
      </c>
      <c r="B3371" s="300">
        <v>44</v>
      </c>
      <c r="C3371" s="299" t="s">
        <v>35</v>
      </c>
      <c r="D3371" s="299" t="s">
        <v>92</v>
      </c>
      <c r="E3371" s="302">
        <v>200.4736842105263</v>
      </c>
      <c r="F3371" s="299" t="s">
        <v>187</v>
      </c>
    </row>
    <row r="3372" spans="1:6" x14ac:dyDescent="0.3">
      <c r="A3372" s="299" t="s">
        <v>496</v>
      </c>
      <c r="B3372" s="300">
        <v>44</v>
      </c>
      <c r="C3372" s="299" t="s">
        <v>35</v>
      </c>
      <c r="D3372" s="299" t="s">
        <v>92</v>
      </c>
      <c r="E3372" s="302">
        <v>111.1052631578947</v>
      </c>
      <c r="F3372" s="299" t="s">
        <v>79</v>
      </c>
    </row>
    <row r="3373" spans="1:6" x14ac:dyDescent="0.3">
      <c r="A3373" s="299" t="s">
        <v>496</v>
      </c>
      <c r="B3373" s="300">
        <v>44</v>
      </c>
      <c r="C3373" s="299" t="s">
        <v>35</v>
      </c>
      <c r="D3373" s="299" t="s">
        <v>92</v>
      </c>
      <c r="E3373" s="302">
        <v>46.894736842105267</v>
      </c>
      <c r="F3373" s="299" t="s">
        <v>78</v>
      </c>
    </row>
    <row r="3374" spans="1:6" x14ac:dyDescent="0.3">
      <c r="A3374" s="299" t="s">
        <v>496</v>
      </c>
      <c r="B3374" s="300">
        <v>44</v>
      </c>
      <c r="C3374" s="299" t="s">
        <v>35</v>
      </c>
      <c r="D3374" s="299" t="s">
        <v>92</v>
      </c>
      <c r="E3374" s="302">
        <v>7.9999999999999964</v>
      </c>
      <c r="F3374" s="299" t="s">
        <v>188</v>
      </c>
    </row>
    <row r="3375" spans="1:6" x14ac:dyDescent="0.3">
      <c r="A3375" s="299" t="s">
        <v>496</v>
      </c>
      <c r="B3375" s="300">
        <v>44</v>
      </c>
      <c r="C3375" s="299" t="s">
        <v>35</v>
      </c>
      <c r="D3375" s="299" t="s">
        <v>92</v>
      </c>
      <c r="E3375" s="302">
        <v>1215.6842105263158</v>
      </c>
      <c r="F3375" s="299" t="s">
        <v>77</v>
      </c>
    </row>
    <row r="3376" spans="1:6" x14ac:dyDescent="0.3">
      <c r="A3376" s="299" t="s">
        <v>496</v>
      </c>
      <c r="B3376" s="300">
        <v>44</v>
      </c>
      <c r="C3376" s="299" t="s">
        <v>36</v>
      </c>
      <c r="D3376" s="299" t="s">
        <v>91</v>
      </c>
      <c r="E3376" s="302">
        <v>290.31578947368416</v>
      </c>
      <c r="F3376" s="299" t="s">
        <v>187</v>
      </c>
    </row>
    <row r="3377" spans="1:6" x14ac:dyDescent="0.3">
      <c r="A3377" s="299" t="s">
        <v>496</v>
      </c>
      <c r="B3377" s="300">
        <v>44</v>
      </c>
      <c r="C3377" s="299" t="s">
        <v>36</v>
      </c>
      <c r="D3377" s="299" t="s">
        <v>91</v>
      </c>
      <c r="E3377" s="302">
        <v>6.0000000000000009</v>
      </c>
      <c r="F3377" s="299" t="s">
        <v>79</v>
      </c>
    </row>
    <row r="3378" spans="1:6" x14ac:dyDescent="0.3">
      <c r="A3378" s="299" t="s">
        <v>496</v>
      </c>
      <c r="B3378" s="300">
        <v>44</v>
      </c>
      <c r="C3378" s="299" t="s">
        <v>36</v>
      </c>
      <c r="D3378" s="299" t="s">
        <v>91</v>
      </c>
      <c r="E3378" s="302">
        <v>547.63157894736855</v>
      </c>
      <c r="F3378" s="299" t="s">
        <v>78</v>
      </c>
    </row>
    <row r="3379" spans="1:6" x14ac:dyDescent="0.3">
      <c r="A3379" s="299" t="s">
        <v>496</v>
      </c>
      <c r="B3379" s="300">
        <v>44</v>
      </c>
      <c r="C3379" s="299" t="s">
        <v>36</v>
      </c>
      <c r="D3379" s="299" t="s">
        <v>91</v>
      </c>
      <c r="E3379" s="302">
        <v>6.9999999999999973</v>
      </c>
      <c r="F3379" s="299" t="s">
        <v>188</v>
      </c>
    </row>
    <row r="3380" spans="1:6" x14ac:dyDescent="0.3">
      <c r="A3380" s="299" t="s">
        <v>496</v>
      </c>
      <c r="B3380" s="300">
        <v>44</v>
      </c>
      <c r="C3380" s="299" t="s">
        <v>36</v>
      </c>
      <c r="D3380" s="299" t="s">
        <v>91</v>
      </c>
      <c r="E3380" s="302">
        <v>2501.6842105263158</v>
      </c>
      <c r="F3380" s="299" t="s">
        <v>77</v>
      </c>
    </row>
    <row r="3381" spans="1:6" x14ac:dyDescent="0.3">
      <c r="A3381" s="299" t="s">
        <v>496</v>
      </c>
      <c r="B3381" s="300">
        <v>44</v>
      </c>
      <c r="C3381" s="299" t="s">
        <v>36</v>
      </c>
      <c r="D3381" s="299" t="s">
        <v>92</v>
      </c>
      <c r="E3381" s="302">
        <v>279.26315789473676</v>
      </c>
      <c r="F3381" s="299" t="s">
        <v>187</v>
      </c>
    </row>
    <row r="3382" spans="1:6" x14ac:dyDescent="0.3">
      <c r="A3382" s="299" t="s">
        <v>496</v>
      </c>
      <c r="B3382" s="300">
        <v>44</v>
      </c>
      <c r="C3382" s="299" t="s">
        <v>36</v>
      </c>
      <c r="D3382" s="299" t="s">
        <v>92</v>
      </c>
      <c r="E3382" s="302">
        <v>3.0000000000000004</v>
      </c>
      <c r="F3382" s="299" t="s">
        <v>79</v>
      </c>
    </row>
    <row r="3383" spans="1:6" x14ac:dyDescent="0.3">
      <c r="A3383" s="299" t="s">
        <v>496</v>
      </c>
      <c r="B3383" s="300">
        <v>44</v>
      </c>
      <c r="C3383" s="299" t="s">
        <v>36</v>
      </c>
      <c r="D3383" s="299" t="s">
        <v>92</v>
      </c>
      <c r="E3383" s="302">
        <v>83.947368421052616</v>
      </c>
      <c r="F3383" s="299" t="s">
        <v>78</v>
      </c>
    </row>
    <row r="3384" spans="1:6" x14ac:dyDescent="0.3">
      <c r="A3384" s="299" t="s">
        <v>496</v>
      </c>
      <c r="B3384" s="300">
        <v>44</v>
      </c>
      <c r="C3384" s="299" t="s">
        <v>36</v>
      </c>
      <c r="D3384" s="299" t="s">
        <v>92</v>
      </c>
      <c r="E3384" s="302">
        <v>13</v>
      </c>
      <c r="F3384" s="299" t="s">
        <v>188</v>
      </c>
    </row>
    <row r="3385" spans="1:6" x14ac:dyDescent="0.3">
      <c r="A3385" s="299" t="s">
        <v>496</v>
      </c>
      <c r="B3385" s="300">
        <v>44</v>
      </c>
      <c r="C3385" s="299" t="s">
        <v>36</v>
      </c>
      <c r="D3385" s="299" t="s">
        <v>92</v>
      </c>
      <c r="E3385" s="302">
        <v>1569.3157894736842</v>
      </c>
      <c r="F3385" s="299" t="s">
        <v>77</v>
      </c>
    </row>
    <row r="3386" spans="1:6" x14ac:dyDescent="0.3">
      <c r="A3386" s="299" t="s">
        <v>496</v>
      </c>
      <c r="B3386" s="300">
        <v>45</v>
      </c>
      <c r="C3386" s="299" t="s">
        <v>35</v>
      </c>
      <c r="D3386" s="299" t="s">
        <v>91</v>
      </c>
      <c r="E3386" s="302">
        <v>1284.8421052631579</v>
      </c>
      <c r="F3386" s="299" t="s">
        <v>187</v>
      </c>
    </row>
    <row r="3387" spans="1:6" x14ac:dyDescent="0.3">
      <c r="A3387" s="299" t="s">
        <v>496</v>
      </c>
      <c r="B3387" s="300">
        <v>45</v>
      </c>
      <c r="C3387" s="299" t="s">
        <v>35</v>
      </c>
      <c r="D3387" s="299" t="s">
        <v>91</v>
      </c>
      <c r="E3387" s="302">
        <v>818</v>
      </c>
      <c r="F3387" s="299" t="s">
        <v>79</v>
      </c>
    </row>
    <row r="3388" spans="1:6" x14ac:dyDescent="0.3">
      <c r="A3388" s="299" t="s">
        <v>496</v>
      </c>
      <c r="B3388" s="300">
        <v>45</v>
      </c>
      <c r="C3388" s="299" t="s">
        <v>35</v>
      </c>
      <c r="D3388" s="299" t="s">
        <v>91</v>
      </c>
      <c r="E3388" s="302">
        <v>132.89473684210523</v>
      </c>
      <c r="F3388" s="299" t="s">
        <v>78</v>
      </c>
    </row>
    <row r="3389" spans="1:6" x14ac:dyDescent="0.3">
      <c r="A3389" s="299" t="s">
        <v>496</v>
      </c>
      <c r="B3389" s="300">
        <v>45</v>
      </c>
      <c r="C3389" s="299" t="s">
        <v>35</v>
      </c>
      <c r="D3389" s="299" t="s">
        <v>91</v>
      </c>
      <c r="E3389" s="302">
        <v>6.0000000000000009</v>
      </c>
      <c r="F3389" s="299" t="s">
        <v>188</v>
      </c>
    </row>
    <row r="3390" spans="1:6" x14ac:dyDescent="0.3">
      <c r="A3390" s="299" t="s">
        <v>496</v>
      </c>
      <c r="B3390" s="300">
        <v>45</v>
      </c>
      <c r="C3390" s="299" t="s">
        <v>35</v>
      </c>
      <c r="D3390" s="299" t="s">
        <v>91</v>
      </c>
      <c r="E3390" s="302">
        <v>4055.6842105263158</v>
      </c>
      <c r="F3390" s="299" t="s">
        <v>77</v>
      </c>
    </row>
    <row r="3391" spans="1:6" x14ac:dyDescent="0.3">
      <c r="A3391" s="299" t="s">
        <v>496</v>
      </c>
      <c r="B3391" s="300">
        <v>45</v>
      </c>
      <c r="C3391" s="299" t="s">
        <v>35</v>
      </c>
      <c r="D3391" s="299" t="s">
        <v>92</v>
      </c>
      <c r="E3391" s="302">
        <v>594.05263157894728</v>
      </c>
      <c r="F3391" s="299" t="s">
        <v>187</v>
      </c>
    </row>
    <row r="3392" spans="1:6" x14ac:dyDescent="0.3">
      <c r="A3392" s="299" t="s">
        <v>496</v>
      </c>
      <c r="B3392" s="300">
        <v>45</v>
      </c>
      <c r="C3392" s="299" t="s">
        <v>35</v>
      </c>
      <c r="D3392" s="299" t="s">
        <v>92</v>
      </c>
      <c r="E3392" s="302">
        <v>389.42105263157896</v>
      </c>
      <c r="F3392" s="299" t="s">
        <v>79</v>
      </c>
    </row>
    <row r="3393" spans="1:6" x14ac:dyDescent="0.3">
      <c r="A3393" s="299" t="s">
        <v>496</v>
      </c>
      <c r="B3393" s="300">
        <v>45</v>
      </c>
      <c r="C3393" s="299" t="s">
        <v>35</v>
      </c>
      <c r="D3393" s="299" t="s">
        <v>92</v>
      </c>
      <c r="E3393" s="302">
        <v>299.73684210526318</v>
      </c>
      <c r="F3393" s="299" t="s">
        <v>78</v>
      </c>
    </row>
    <row r="3394" spans="1:6" x14ac:dyDescent="0.3">
      <c r="A3394" s="299" t="s">
        <v>496</v>
      </c>
      <c r="B3394" s="300">
        <v>45</v>
      </c>
      <c r="C3394" s="299" t="s">
        <v>35</v>
      </c>
      <c r="D3394" s="299" t="s">
        <v>92</v>
      </c>
      <c r="E3394" s="302">
        <v>11.000000000000005</v>
      </c>
      <c r="F3394" s="299" t="s">
        <v>188</v>
      </c>
    </row>
    <row r="3395" spans="1:6" x14ac:dyDescent="0.3">
      <c r="A3395" s="299" t="s">
        <v>496</v>
      </c>
      <c r="B3395" s="300">
        <v>45</v>
      </c>
      <c r="C3395" s="299" t="s">
        <v>35</v>
      </c>
      <c r="D3395" s="299" t="s">
        <v>92</v>
      </c>
      <c r="E3395" s="302">
        <v>3111.4736842105262</v>
      </c>
      <c r="F3395" s="299" t="s">
        <v>77</v>
      </c>
    </row>
    <row r="3396" spans="1:6" x14ac:dyDescent="0.3">
      <c r="A3396" s="299" t="s">
        <v>496</v>
      </c>
      <c r="B3396" s="300">
        <v>45</v>
      </c>
      <c r="C3396" s="299" t="s">
        <v>89</v>
      </c>
      <c r="D3396" s="299" t="s">
        <v>91</v>
      </c>
      <c r="E3396" s="302">
        <v>1.9999999999999991</v>
      </c>
      <c r="F3396" s="299" t="s">
        <v>79</v>
      </c>
    </row>
    <row r="3397" spans="1:6" x14ac:dyDescent="0.3">
      <c r="A3397" s="299" t="s">
        <v>496</v>
      </c>
      <c r="B3397" s="300">
        <v>45</v>
      </c>
      <c r="C3397" s="299" t="s">
        <v>36</v>
      </c>
      <c r="D3397" s="299" t="s">
        <v>91</v>
      </c>
      <c r="E3397" s="302">
        <v>1886.421052631579</v>
      </c>
      <c r="F3397" s="299" t="s">
        <v>187</v>
      </c>
    </row>
    <row r="3398" spans="1:6" x14ac:dyDescent="0.3">
      <c r="A3398" s="299" t="s">
        <v>496</v>
      </c>
      <c r="B3398" s="300">
        <v>45</v>
      </c>
      <c r="C3398" s="299" t="s">
        <v>36</v>
      </c>
      <c r="D3398" s="299" t="s">
        <v>91</v>
      </c>
      <c r="E3398" s="302">
        <v>65.89473684210526</v>
      </c>
      <c r="F3398" s="299" t="s">
        <v>79</v>
      </c>
    </row>
    <row r="3399" spans="1:6" x14ac:dyDescent="0.3">
      <c r="A3399" s="299" t="s">
        <v>496</v>
      </c>
      <c r="B3399" s="300">
        <v>45</v>
      </c>
      <c r="C3399" s="299" t="s">
        <v>36</v>
      </c>
      <c r="D3399" s="299" t="s">
        <v>91</v>
      </c>
      <c r="E3399" s="302">
        <v>1196.9999999999998</v>
      </c>
      <c r="F3399" s="299" t="s">
        <v>78</v>
      </c>
    </row>
    <row r="3400" spans="1:6" x14ac:dyDescent="0.3">
      <c r="A3400" s="299" t="s">
        <v>496</v>
      </c>
      <c r="B3400" s="300">
        <v>45</v>
      </c>
      <c r="C3400" s="299" t="s">
        <v>36</v>
      </c>
      <c r="D3400" s="299" t="s">
        <v>91</v>
      </c>
      <c r="E3400" s="302">
        <v>9.5263157894736814</v>
      </c>
      <c r="F3400" s="299" t="s">
        <v>188</v>
      </c>
    </row>
    <row r="3401" spans="1:6" x14ac:dyDescent="0.3">
      <c r="A3401" s="299" t="s">
        <v>496</v>
      </c>
      <c r="B3401" s="300">
        <v>45</v>
      </c>
      <c r="C3401" s="299" t="s">
        <v>36</v>
      </c>
      <c r="D3401" s="299" t="s">
        <v>91</v>
      </c>
      <c r="E3401" s="302">
        <v>8225.9473684210534</v>
      </c>
      <c r="F3401" s="299" t="s">
        <v>77</v>
      </c>
    </row>
    <row r="3402" spans="1:6" x14ac:dyDescent="0.3">
      <c r="A3402" s="299" t="s">
        <v>496</v>
      </c>
      <c r="B3402" s="300">
        <v>45</v>
      </c>
      <c r="C3402" s="299" t="s">
        <v>36</v>
      </c>
      <c r="D3402" s="299" t="s">
        <v>92</v>
      </c>
      <c r="E3402" s="302">
        <v>1133.7368421052633</v>
      </c>
      <c r="F3402" s="299" t="s">
        <v>187</v>
      </c>
    </row>
    <row r="3403" spans="1:6" x14ac:dyDescent="0.3">
      <c r="A3403" s="299" t="s">
        <v>496</v>
      </c>
      <c r="B3403" s="300">
        <v>45</v>
      </c>
      <c r="C3403" s="299" t="s">
        <v>36</v>
      </c>
      <c r="D3403" s="299" t="s">
        <v>92</v>
      </c>
      <c r="E3403" s="302">
        <v>6.6315789473684204</v>
      </c>
      <c r="F3403" s="299" t="s">
        <v>79</v>
      </c>
    </row>
    <row r="3404" spans="1:6" x14ac:dyDescent="0.3">
      <c r="A3404" s="299" t="s">
        <v>496</v>
      </c>
      <c r="B3404" s="300">
        <v>45</v>
      </c>
      <c r="C3404" s="299" t="s">
        <v>36</v>
      </c>
      <c r="D3404" s="299" t="s">
        <v>92</v>
      </c>
      <c r="E3404" s="302">
        <v>973.10526315789491</v>
      </c>
      <c r="F3404" s="299" t="s">
        <v>78</v>
      </c>
    </row>
    <row r="3405" spans="1:6" x14ac:dyDescent="0.3">
      <c r="A3405" s="299" t="s">
        <v>496</v>
      </c>
      <c r="B3405" s="300">
        <v>45</v>
      </c>
      <c r="C3405" s="299" t="s">
        <v>36</v>
      </c>
      <c r="D3405" s="299" t="s">
        <v>92</v>
      </c>
      <c r="E3405" s="302">
        <v>6.0000000000000009</v>
      </c>
      <c r="F3405" s="299" t="s">
        <v>188</v>
      </c>
    </row>
    <row r="3406" spans="1:6" x14ac:dyDescent="0.3">
      <c r="A3406" s="299" t="s">
        <v>496</v>
      </c>
      <c r="B3406" s="300">
        <v>45</v>
      </c>
      <c r="C3406" s="299" t="s">
        <v>36</v>
      </c>
      <c r="D3406" s="299" t="s">
        <v>92</v>
      </c>
      <c r="E3406" s="302">
        <v>4075.947368421052</v>
      </c>
      <c r="F3406" s="299" t="s">
        <v>77</v>
      </c>
    </row>
    <row r="3407" spans="1:6" x14ac:dyDescent="0.3">
      <c r="A3407" s="299" t="s">
        <v>496</v>
      </c>
      <c r="B3407" s="300">
        <v>46</v>
      </c>
      <c r="C3407" s="299" t="s">
        <v>35</v>
      </c>
      <c r="D3407" s="299" t="s">
        <v>91</v>
      </c>
      <c r="E3407" s="302">
        <v>6984.7368421052633</v>
      </c>
      <c r="F3407" s="299" t="s">
        <v>187</v>
      </c>
    </row>
    <row r="3408" spans="1:6" x14ac:dyDescent="0.3">
      <c r="A3408" s="299" t="s">
        <v>496</v>
      </c>
      <c r="B3408" s="300">
        <v>46</v>
      </c>
      <c r="C3408" s="299" t="s">
        <v>35</v>
      </c>
      <c r="D3408" s="299" t="s">
        <v>91</v>
      </c>
      <c r="E3408" s="302">
        <v>8.1052631578947345</v>
      </c>
      <c r="F3408" s="299" t="s">
        <v>80</v>
      </c>
    </row>
    <row r="3409" spans="1:6" x14ac:dyDescent="0.3">
      <c r="A3409" s="299" t="s">
        <v>496</v>
      </c>
      <c r="B3409" s="300">
        <v>46</v>
      </c>
      <c r="C3409" s="299" t="s">
        <v>35</v>
      </c>
      <c r="D3409" s="299" t="s">
        <v>91</v>
      </c>
      <c r="E3409" s="302">
        <v>5866.7368421052633</v>
      </c>
      <c r="F3409" s="299" t="s">
        <v>79</v>
      </c>
    </row>
    <row r="3410" spans="1:6" x14ac:dyDescent="0.3">
      <c r="A3410" s="299" t="s">
        <v>496</v>
      </c>
      <c r="B3410" s="300">
        <v>46</v>
      </c>
      <c r="C3410" s="299" t="s">
        <v>35</v>
      </c>
      <c r="D3410" s="299" t="s">
        <v>91</v>
      </c>
      <c r="E3410" s="302">
        <v>648.36842105263145</v>
      </c>
      <c r="F3410" s="299" t="s">
        <v>78</v>
      </c>
    </row>
    <row r="3411" spans="1:6" x14ac:dyDescent="0.3">
      <c r="A3411" s="299" t="s">
        <v>496</v>
      </c>
      <c r="B3411" s="300">
        <v>46</v>
      </c>
      <c r="C3411" s="299" t="s">
        <v>35</v>
      </c>
      <c r="D3411" s="299" t="s">
        <v>91</v>
      </c>
      <c r="E3411" s="302">
        <v>13</v>
      </c>
      <c r="F3411" s="299" t="s">
        <v>188</v>
      </c>
    </row>
    <row r="3412" spans="1:6" x14ac:dyDescent="0.3">
      <c r="A3412" s="299" t="s">
        <v>496</v>
      </c>
      <c r="B3412" s="300">
        <v>46</v>
      </c>
      <c r="C3412" s="299" t="s">
        <v>35</v>
      </c>
      <c r="D3412" s="299" t="s">
        <v>91</v>
      </c>
      <c r="E3412" s="302">
        <v>26692.157894736843</v>
      </c>
      <c r="F3412" s="299" t="s">
        <v>77</v>
      </c>
    </row>
    <row r="3413" spans="1:6" x14ac:dyDescent="0.3">
      <c r="A3413" s="299" t="s">
        <v>496</v>
      </c>
      <c r="B3413" s="300">
        <v>46</v>
      </c>
      <c r="C3413" s="299" t="s">
        <v>35</v>
      </c>
      <c r="D3413" s="299" t="s">
        <v>92</v>
      </c>
      <c r="E3413" s="302">
        <v>4215.1578947368416</v>
      </c>
      <c r="F3413" s="299" t="s">
        <v>187</v>
      </c>
    </row>
    <row r="3414" spans="1:6" x14ac:dyDescent="0.3">
      <c r="A3414" s="299" t="s">
        <v>496</v>
      </c>
      <c r="B3414" s="300">
        <v>46</v>
      </c>
      <c r="C3414" s="299" t="s">
        <v>35</v>
      </c>
      <c r="D3414" s="299" t="s">
        <v>92</v>
      </c>
      <c r="E3414" s="302">
        <v>6.2631578947368416</v>
      </c>
      <c r="F3414" s="299" t="s">
        <v>80</v>
      </c>
    </row>
    <row r="3415" spans="1:6" x14ac:dyDescent="0.3">
      <c r="A3415" s="299" t="s">
        <v>496</v>
      </c>
      <c r="B3415" s="300">
        <v>46</v>
      </c>
      <c r="C3415" s="299" t="s">
        <v>35</v>
      </c>
      <c r="D3415" s="299" t="s">
        <v>92</v>
      </c>
      <c r="E3415" s="302">
        <v>1634.5789473684208</v>
      </c>
      <c r="F3415" s="299" t="s">
        <v>79</v>
      </c>
    </row>
    <row r="3416" spans="1:6" x14ac:dyDescent="0.3">
      <c r="A3416" s="299" t="s">
        <v>496</v>
      </c>
      <c r="B3416" s="300">
        <v>46</v>
      </c>
      <c r="C3416" s="299" t="s">
        <v>35</v>
      </c>
      <c r="D3416" s="299" t="s">
        <v>92</v>
      </c>
      <c r="E3416" s="302">
        <v>1146.4736842105262</v>
      </c>
      <c r="F3416" s="299" t="s">
        <v>78</v>
      </c>
    </row>
    <row r="3417" spans="1:6" x14ac:dyDescent="0.3">
      <c r="A3417" s="299" t="s">
        <v>496</v>
      </c>
      <c r="B3417" s="300">
        <v>46</v>
      </c>
      <c r="C3417" s="299" t="s">
        <v>35</v>
      </c>
      <c r="D3417" s="299" t="s">
        <v>92</v>
      </c>
      <c r="E3417" s="302">
        <v>22.999999999999996</v>
      </c>
      <c r="F3417" s="299" t="s">
        <v>188</v>
      </c>
    </row>
    <row r="3418" spans="1:6" x14ac:dyDescent="0.3">
      <c r="A3418" s="299" t="s">
        <v>496</v>
      </c>
      <c r="B3418" s="300">
        <v>46</v>
      </c>
      <c r="C3418" s="299" t="s">
        <v>35</v>
      </c>
      <c r="D3418" s="299" t="s">
        <v>92</v>
      </c>
      <c r="E3418" s="302">
        <v>18249.368421052633</v>
      </c>
      <c r="F3418" s="299" t="s">
        <v>77</v>
      </c>
    </row>
    <row r="3419" spans="1:6" x14ac:dyDescent="0.3">
      <c r="A3419" s="299" t="s">
        <v>496</v>
      </c>
      <c r="B3419" s="300">
        <v>46</v>
      </c>
      <c r="C3419" s="299" t="s">
        <v>89</v>
      </c>
      <c r="D3419" s="299" t="s">
        <v>91</v>
      </c>
      <c r="E3419" s="302">
        <v>0.89473684210526283</v>
      </c>
      <c r="F3419" s="299" t="s">
        <v>79</v>
      </c>
    </row>
    <row r="3420" spans="1:6" x14ac:dyDescent="0.3">
      <c r="A3420" s="299" t="s">
        <v>496</v>
      </c>
      <c r="B3420" s="300">
        <v>46</v>
      </c>
      <c r="C3420" s="299" t="s">
        <v>36</v>
      </c>
      <c r="D3420" s="299" t="s">
        <v>91</v>
      </c>
      <c r="E3420" s="302">
        <v>10750.842105263157</v>
      </c>
      <c r="F3420" s="299" t="s">
        <v>187</v>
      </c>
    </row>
    <row r="3421" spans="1:6" x14ac:dyDescent="0.3">
      <c r="A3421" s="299" t="s">
        <v>496</v>
      </c>
      <c r="B3421" s="300">
        <v>46</v>
      </c>
      <c r="C3421" s="299" t="s">
        <v>36</v>
      </c>
      <c r="D3421" s="299" t="s">
        <v>91</v>
      </c>
      <c r="E3421" s="302">
        <v>3.0000000000000004</v>
      </c>
      <c r="F3421" s="299" t="s">
        <v>81</v>
      </c>
    </row>
    <row r="3422" spans="1:6" x14ac:dyDescent="0.3">
      <c r="A3422" s="299" t="s">
        <v>496</v>
      </c>
      <c r="B3422" s="300">
        <v>46</v>
      </c>
      <c r="C3422" s="299" t="s">
        <v>36</v>
      </c>
      <c r="D3422" s="299" t="s">
        <v>91</v>
      </c>
      <c r="E3422" s="302">
        <v>46.105263157894733</v>
      </c>
      <c r="F3422" s="299" t="s">
        <v>80</v>
      </c>
    </row>
    <row r="3423" spans="1:6" x14ac:dyDescent="0.3">
      <c r="A3423" s="299" t="s">
        <v>496</v>
      </c>
      <c r="B3423" s="300">
        <v>46</v>
      </c>
      <c r="C3423" s="299" t="s">
        <v>36</v>
      </c>
      <c r="D3423" s="299" t="s">
        <v>91</v>
      </c>
      <c r="E3423" s="302">
        <v>359.9473684210526</v>
      </c>
      <c r="F3423" s="299" t="s">
        <v>79</v>
      </c>
    </row>
    <row r="3424" spans="1:6" x14ac:dyDescent="0.3">
      <c r="A3424" s="299" t="s">
        <v>496</v>
      </c>
      <c r="B3424" s="300">
        <v>46</v>
      </c>
      <c r="C3424" s="299" t="s">
        <v>36</v>
      </c>
      <c r="D3424" s="299" t="s">
        <v>91</v>
      </c>
      <c r="E3424" s="302">
        <v>9196.4736842105249</v>
      </c>
      <c r="F3424" s="299" t="s">
        <v>78</v>
      </c>
    </row>
    <row r="3425" spans="1:6" x14ac:dyDescent="0.3">
      <c r="A3425" s="299" t="s">
        <v>496</v>
      </c>
      <c r="B3425" s="300">
        <v>46</v>
      </c>
      <c r="C3425" s="299" t="s">
        <v>36</v>
      </c>
      <c r="D3425" s="299" t="s">
        <v>91</v>
      </c>
      <c r="E3425" s="302">
        <v>22.000000000000011</v>
      </c>
      <c r="F3425" s="299" t="s">
        <v>188</v>
      </c>
    </row>
    <row r="3426" spans="1:6" x14ac:dyDescent="0.3">
      <c r="A3426" s="299" t="s">
        <v>496</v>
      </c>
      <c r="B3426" s="300">
        <v>46</v>
      </c>
      <c r="C3426" s="299" t="s">
        <v>36</v>
      </c>
      <c r="D3426" s="299" t="s">
        <v>91</v>
      </c>
      <c r="E3426" s="302">
        <v>36527.842105263153</v>
      </c>
      <c r="F3426" s="299" t="s">
        <v>77</v>
      </c>
    </row>
    <row r="3427" spans="1:6" x14ac:dyDescent="0.3">
      <c r="A3427" s="299" t="s">
        <v>496</v>
      </c>
      <c r="B3427" s="300">
        <v>46</v>
      </c>
      <c r="C3427" s="299" t="s">
        <v>36</v>
      </c>
      <c r="D3427" s="299" t="s">
        <v>92</v>
      </c>
      <c r="E3427" s="302">
        <v>7092.8947368421068</v>
      </c>
      <c r="F3427" s="299" t="s">
        <v>187</v>
      </c>
    </row>
    <row r="3428" spans="1:6" x14ac:dyDescent="0.3">
      <c r="A3428" s="299" t="s">
        <v>496</v>
      </c>
      <c r="B3428" s="300">
        <v>46</v>
      </c>
      <c r="C3428" s="299" t="s">
        <v>36</v>
      </c>
      <c r="D3428" s="299" t="s">
        <v>92</v>
      </c>
      <c r="E3428" s="302">
        <v>1.9999999999999991</v>
      </c>
      <c r="F3428" s="299" t="s">
        <v>81</v>
      </c>
    </row>
    <row r="3429" spans="1:6" x14ac:dyDescent="0.3">
      <c r="A3429" s="299" t="s">
        <v>496</v>
      </c>
      <c r="B3429" s="300">
        <v>46</v>
      </c>
      <c r="C3429" s="299" t="s">
        <v>36</v>
      </c>
      <c r="D3429" s="299" t="s">
        <v>92</v>
      </c>
      <c r="E3429" s="302">
        <v>32.315789473684205</v>
      </c>
      <c r="F3429" s="299" t="s">
        <v>80</v>
      </c>
    </row>
    <row r="3430" spans="1:6" x14ac:dyDescent="0.3">
      <c r="A3430" s="299" t="s">
        <v>496</v>
      </c>
      <c r="B3430" s="300">
        <v>46</v>
      </c>
      <c r="C3430" s="299" t="s">
        <v>36</v>
      </c>
      <c r="D3430" s="299" t="s">
        <v>92</v>
      </c>
      <c r="E3430" s="302">
        <v>36.263157894736835</v>
      </c>
      <c r="F3430" s="299" t="s">
        <v>79</v>
      </c>
    </row>
    <row r="3431" spans="1:6" x14ac:dyDescent="0.3">
      <c r="A3431" s="299" t="s">
        <v>496</v>
      </c>
      <c r="B3431" s="300">
        <v>46</v>
      </c>
      <c r="C3431" s="299" t="s">
        <v>36</v>
      </c>
      <c r="D3431" s="299" t="s">
        <v>92</v>
      </c>
      <c r="E3431" s="302">
        <v>2431.4210526315792</v>
      </c>
      <c r="F3431" s="299" t="s">
        <v>78</v>
      </c>
    </row>
    <row r="3432" spans="1:6" x14ac:dyDescent="0.3">
      <c r="A3432" s="299" t="s">
        <v>496</v>
      </c>
      <c r="B3432" s="300">
        <v>46</v>
      </c>
      <c r="C3432" s="299" t="s">
        <v>36</v>
      </c>
      <c r="D3432" s="299" t="s">
        <v>92</v>
      </c>
      <c r="E3432" s="302">
        <v>37.94736842105263</v>
      </c>
      <c r="F3432" s="299" t="s">
        <v>188</v>
      </c>
    </row>
    <row r="3433" spans="1:6" x14ac:dyDescent="0.3">
      <c r="A3433" s="299" t="s">
        <v>496</v>
      </c>
      <c r="B3433" s="300">
        <v>46</v>
      </c>
      <c r="C3433" s="299" t="s">
        <v>36</v>
      </c>
      <c r="D3433" s="299" t="s">
        <v>92</v>
      </c>
      <c r="E3433" s="302">
        <v>19971.315789473683</v>
      </c>
      <c r="F3433" s="299" t="s">
        <v>77</v>
      </c>
    </row>
    <row r="3434" spans="1:6" x14ac:dyDescent="0.3">
      <c r="A3434" s="299" t="s">
        <v>496</v>
      </c>
      <c r="B3434" s="300">
        <v>47</v>
      </c>
      <c r="C3434" s="299" t="s">
        <v>35</v>
      </c>
      <c r="D3434" s="299" t="s">
        <v>91</v>
      </c>
      <c r="E3434" s="302">
        <v>551.26315789473688</v>
      </c>
      <c r="F3434" s="299" t="s">
        <v>187</v>
      </c>
    </row>
    <row r="3435" spans="1:6" x14ac:dyDescent="0.3">
      <c r="A3435" s="299" t="s">
        <v>496</v>
      </c>
      <c r="B3435" s="300">
        <v>47</v>
      </c>
      <c r="C3435" s="299" t="s">
        <v>35</v>
      </c>
      <c r="D3435" s="299" t="s">
        <v>91</v>
      </c>
      <c r="E3435" s="302">
        <v>784.36842105263167</v>
      </c>
      <c r="F3435" s="299" t="s">
        <v>79</v>
      </c>
    </row>
    <row r="3436" spans="1:6" x14ac:dyDescent="0.3">
      <c r="A3436" s="299" t="s">
        <v>496</v>
      </c>
      <c r="B3436" s="300">
        <v>47</v>
      </c>
      <c r="C3436" s="299" t="s">
        <v>35</v>
      </c>
      <c r="D3436" s="299" t="s">
        <v>91</v>
      </c>
      <c r="E3436" s="302">
        <v>53.052631578947363</v>
      </c>
      <c r="F3436" s="299" t="s">
        <v>78</v>
      </c>
    </row>
    <row r="3437" spans="1:6" x14ac:dyDescent="0.3">
      <c r="A3437" s="299" t="s">
        <v>496</v>
      </c>
      <c r="B3437" s="300">
        <v>47</v>
      </c>
      <c r="C3437" s="299" t="s">
        <v>35</v>
      </c>
      <c r="D3437" s="299" t="s">
        <v>91</v>
      </c>
      <c r="E3437" s="302">
        <v>3369.9473684210529</v>
      </c>
      <c r="F3437" s="299" t="s">
        <v>77</v>
      </c>
    </row>
    <row r="3438" spans="1:6" x14ac:dyDescent="0.3">
      <c r="A3438" s="299" t="s">
        <v>496</v>
      </c>
      <c r="B3438" s="300">
        <v>47</v>
      </c>
      <c r="C3438" s="299" t="s">
        <v>35</v>
      </c>
      <c r="D3438" s="299" t="s">
        <v>92</v>
      </c>
      <c r="E3438" s="302">
        <v>283.21052631578948</v>
      </c>
      <c r="F3438" s="299" t="s">
        <v>187</v>
      </c>
    </row>
    <row r="3439" spans="1:6" x14ac:dyDescent="0.3">
      <c r="A3439" s="299" t="s">
        <v>496</v>
      </c>
      <c r="B3439" s="300">
        <v>47</v>
      </c>
      <c r="C3439" s="299" t="s">
        <v>35</v>
      </c>
      <c r="D3439" s="299" t="s">
        <v>92</v>
      </c>
      <c r="E3439" s="302">
        <v>314.68421052631572</v>
      </c>
      <c r="F3439" s="299" t="s">
        <v>79</v>
      </c>
    </row>
    <row r="3440" spans="1:6" x14ac:dyDescent="0.3">
      <c r="A3440" s="299" t="s">
        <v>496</v>
      </c>
      <c r="B3440" s="300">
        <v>47</v>
      </c>
      <c r="C3440" s="299" t="s">
        <v>35</v>
      </c>
      <c r="D3440" s="299" t="s">
        <v>92</v>
      </c>
      <c r="E3440" s="302">
        <v>251.36842105263162</v>
      </c>
      <c r="F3440" s="299" t="s">
        <v>78</v>
      </c>
    </row>
    <row r="3441" spans="1:6" x14ac:dyDescent="0.3">
      <c r="A3441" s="299" t="s">
        <v>496</v>
      </c>
      <c r="B3441" s="300">
        <v>47</v>
      </c>
      <c r="C3441" s="299" t="s">
        <v>35</v>
      </c>
      <c r="D3441" s="299" t="s">
        <v>92</v>
      </c>
      <c r="E3441" s="302">
        <v>3.9999999999999982</v>
      </c>
      <c r="F3441" s="299" t="s">
        <v>188</v>
      </c>
    </row>
    <row r="3442" spans="1:6" x14ac:dyDescent="0.3">
      <c r="A3442" s="299" t="s">
        <v>496</v>
      </c>
      <c r="B3442" s="300">
        <v>47</v>
      </c>
      <c r="C3442" s="299" t="s">
        <v>35</v>
      </c>
      <c r="D3442" s="299" t="s">
        <v>92</v>
      </c>
      <c r="E3442" s="302">
        <v>2088.7894736842104</v>
      </c>
      <c r="F3442" s="299" t="s">
        <v>77</v>
      </c>
    </row>
    <row r="3443" spans="1:6" x14ac:dyDescent="0.3">
      <c r="A3443" s="299" t="s">
        <v>496</v>
      </c>
      <c r="B3443" s="300">
        <v>47</v>
      </c>
      <c r="C3443" s="299" t="s">
        <v>36</v>
      </c>
      <c r="D3443" s="299" t="s">
        <v>91</v>
      </c>
      <c r="E3443" s="302">
        <v>791.31578947368416</v>
      </c>
      <c r="F3443" s="299" t="s">
        <v>187</v>
      </c>
    </row>
    <row r="3444" spans="1:6" x14ac:dyDescent="0.3">
      <c r="A3444" s="299" t="s">
        <v>496</v>
      </c>
      <c r="B3444" s="300">
        <v>47</v>
      </c>
      <c r="C3444" s="299" t="s">
        <v>36</v>
      </c>
      <c r="D3444" s="299" t="s">
        <v>91</v>
      </c>
      <c r="E3444" s="302">
        <v>27.421052631578952</v>
      </c>
      <c r="F3444" s="299" t="s">
        <v>79</v>
      </c>
    </row>
    <row r="3445" spans="1:6" x14ac:dyDescent="0.3">
      <c r="A3445" s="299" t="s">
        <v>496</v>
      </c>
      <c r="B3445" s="300">
        <v>47</v>
      </c>
      <c r="C3445" s="299" t="s">
        <v>36</v>
      </c>
      <c r="D3445" s="299" t="s">
        <v>91</v>
      </c>
      <c r="E3445" s="302">
        <v>317</v>
      </c>
      <c r="F3445" s="299" t="s">
        <v>78</v>
      </c>
    </row>
    <row r="3446" spans="1:6" x14ac:dyDescent="0.3">
      <c r="A3446" s="299" t="s">
        <v>496</v>
      </c>
      <c r="B3446" s="300">
        <v>47</v>
      </c>
      <c r="C3446" s="299" t="s">
        <v>36</v>
      </c>
      <c r="D3446" s="299" t="s">
        <v>91</v>
      </c>
      <c r="E3446" s="302">
        <v>3.0000000000000004</v>
      </c>
      <c r="F3446" s="299" t="s">
        <v>188</v>
      </c>
    </row>
    <row r="3447" spans="1:6" x14ac:dyDescent="0.3">
      <c r="A3447" s="299" t="s">
        <v>496</v>
      </c>
      <c r="B3447" s="300">
        <v>47</v>
      </c>
      <c r="C3447" s="299" t="s">
        <v>36</v>
      </c>
      <c r="D3447" s="299" t="s">
        <v>91</v>
      </c>
      <c r="E3447" s="302">
        <v>4524.9473684210516</v>
      </c>
      <c r="F3447" s="299" t="s">
        <v>77</v>
      </c>
    </row>
    <row r="3448" spans="1:6" x14ac:dyDescent="0.3">
      <c r="A3448" s="299" t="s">
        <v>496</v>
      </c>
      <c r="B3448" s="300">
        <v>47</v>
      </c>
      <c r="C3448" s="299" t="s">
        <v>36</v>
      </c>
      <c r="D3448" s="299" t="s">
        <v>92</v>
      </c>
      <c r="E3448" s="302">
        <v>438.0526315789474</v>
      </c>
      <c r="F3448" s="299" t="s">
        <v>187</v>
      </c>
    </row>
    <row r="3449" spans="1:6" x14ac:dyDescent="0.3">
      <c r="A3449" s="299" t="s">
        <v>496</v>
      </c>
      <c r="B3449" s="300">
        <v>47</v>
      </c>
      <c r="C3449" s="299" t="s">
        <v>36</v>
      </c>
      <c r="D3449" s="299" t="s">
        <v>92</v>
      </c>
      <c r="E3449" s="302">
        <v>6.9999999999999973</v>
      </c>
      <c r="F3449" s="299" t="s">
        <v>79</v>
      </c>
    </row>
    <row r="3450" spans="1:6" x14ac:dyDescent="0.3">
      <c r="A3450" s="299" t="s">
        <v>496</v>
      </c>
      <c r="B3450" s="300">
        <v>47</v>
      </c>
      <c r="C3450" s="299" t="s">
        <v>36</v>
      </c>
      <c r="D3450" s="299" t="s">
        <v>92</v>
      </c>
      <c r="E3450" s="302">
        <v>426</v>
      </c>
      <c r="F3450" s="299" t="s">
        <v>78</v>
      </c>
    </row>
    <row r="3451" spans="1:6" x14ac:dyDescent="0.3">
      <c r="A3451" s="299" t="s">
        <v>496</v>
      </c>
      <c r="B3451" s="300">
        <v>47</v>
      </c>
      <c r="C3451" s="299" t="s">
        <v>36</v>
      </c>
      <c r="D3451" s="299" t="s">
        <v>92</v>
      </c>
      <c r="E3451" s="302">
        <v>1.9999999999999991</v>
      </c>
      <c r="F3451" s="299" t="s">
        <v>188</v>
      </c>
    </row>
    <row r="3452" spans="1:6" x14ac:dyDescent="0.3">
      <c r="A3452" s="299" t="s">
        <v>496</v>
      </c>
      <c r="B3452" s="300">
        <v>47</v>
      </c>
      <c r="C3452" s="299" t="s">
        <v>36</v>
      </c>
      <c r="D3452" s="299" t="s">
        <v>92</v>
      </c>
      <c r="E3452" s="302">
        <v>2636.3684210526312</v>
      </c>
      <c r="F3452" s="299" t="s">
        <v>77</v>
      </c>
    </row>
    <row r="3453" spans="1:6" x14ac:dyDescent="0.3">
      <c r="A3453" s="299" t="s">
        <v>496</v>
      </c>
      <c r="B3453" s="300">
        <v>48</v>
      </c>
      <c r="C3453" s="299" t="s">
        <v>35</v>
      </c>
      <c r="D3453" s="299" t="s">
        <v>91</v>
      </c>
      <c r="E3453" s="302">
        <v>1901.7368421052631</v>
      </c>
      <c r="F3453" s="299" t="s">
        <v>187</v>
      </c>
    </row>
    <row r="3454" spans="1:6" x14ac:dyDescent="0.3">
      <c r="A3454" s="299" t="s">
        <v>496</v>
      </c>
      <c r="B3454" s="300">
        <v>48</v>
      </c>
      <c r="C3454" s="299" t="s">
        <v>35</v>
      </c>
      <c r="D3454" s="299" t="s">
        <v>91</v>
      </c>
      <c r="E3454" s="302">
        <v>1.2105263157894732</v>
      </c>
      <c r="F3454" s="299" t="s">
        <v>80</v>
      </c>
    </row>
    <row r="3455" spans="1:6" x14ac:dyDescent="0.3">
      <c r="A3455" s="299" t="s">
        <v>496</v>
      </c>
      <c r="B3455" s="300">
        <v>48</v>
      </c>
      <c r="C3455" s="299" t="s">
        <v>35</v>
      </c>
      <c r="D3455" s="299" t="s">
        <v>91</v>
      </c>
      <c r="E3455" s="302">
        <v>5569.6315789473683</v>
      </c>
      <c r="F3455" s="299" t="s">
        <v>79</v>
      </c>
    </row>
    <row r="3456" spans="1:6" x14ac:dyDescent="0.3">
      <c r="A3456" s="299" t="s">
        <v>496</v>
      </c>
      <c r="B3456" s="300">
        <v>48</v>
      </c>
      <c r="C3456" s="299" t="s">
        <v>35</v>
      </c>
      <c r="D3456" s="299" t="s">
        <v>91</v>
      </c>
      <c r="E3456" s="302">
        <v>33.105263157894726</v>
      </c>
      <c r="F3456" s="299" t="s">
        <v>78</v>
      </c>
    </row>
    <row r="3457" spans="1:6" x14ac:dyDescent="0.3">
      <c r="A3457" s="299" t="s">
        <v>496</v>
      </c>
      <c r="B3457" s="300">
        <v>48</v>
      </c>
      <c r="C3457" s="299" t="s">
        <v>35</v>
      </c>
      <c r="D3457" s="299" t="s">
        <v>91</v>
      </c>
      <c r="E3457" s="302">
        <v>6.0000000000000009</v>
      </c>
      <c r="F3457" s="299" t="s">
        <v>188</v>
      </c>
    </row>
    <row r="3458" spans="1:6" x14ac:dyDescent="0.3">
      <c r="A3458" s="299" t="s">
        <v>496</v>
      </c>
      <c r="B3458" s="300">
        <v>48</v>
      </c>
      <c r="C3458" s="299" t="s">
        <v>35</v>
      </c>
      <c r="D3458" s="299" t="s">
        <v>91</v>
      </c>
      <c r="E3458" s="302">
        <v>8947.105263157895</v>
      </c>
      <c r="F3458" s="299" t="s">
        <v>77</v>
      </c>
    </row>
    <row r="3459" spans="1:6" x14ac:dyDescent="0.3">
      <c r="A3459" s="299" t="s">
        <v>496</v>
      </c>
      <c r="B3459" s="300">
        <v>48</v>
      </c>
      <c r="C3459" s="299" t="s">
        <v>35</v>
      </c>
      <c r="D3459" s="299" t="s">
        <v>92</v>
      </c>
      <c r="E3459" s="302">
        <v>627.84210526315803</v>
      </c>
      <c r="F3459" s="299" t="s">
        <v>187</v>
      </c>
    </row>
    <row r="3460" spans="1:6" x14ac:dyDescent="0.3">
      <c r="A3460" s="299" t="s">
        <v>496</v>
      </c>
      <c r="B3460" s="300">
        <v>48</v>
      </c>
      <c r="C3460" s="299" t="s">
        <v>35</v>
      </c>
      <c r="D3460" s="299" t="s">
        <v>92</v>
      </c>
      <c r="E3460" s="302">
        <v>2.4210526315789469</v>
      </c>
      <c r="F3460" s="299" t="s">
        <v>80</v>
      </c>
    </row>
    <row r="3461" spans="1:6" x14ac:dyDescent="0.3">
      <c r="A3461" s="299" t="s">
        <v>496</v>
      </c>
      <c r="B3461" s="300">
        <v>48</v>
      </c>
      <c r="C3461" s="299" t="s">
        <v>35</v>
      </c>
      <c r="D3461" s="299" t="s">
        <v>92</v>
      </c>
      <c r="E3461" s="302">
        <v>910.15789473684208</v>
      </c>
      <c r="F3461" s="299" t="s">
        <v>79</v>
      </c>
    </row>
    <row r="3462" spans="1:6" x14ac:dyDescent="0.3">
      <c r="A3462" s="299" t="s">
        <v>496</v>
      </c>
      <c r="B3462" s="300">
        <v>48</v>
      </c>
      <c r="C3462" s="299" t="s">
        <v>35</v>
      </c>
      <c r="D3462" s="299" t="s">
        <v>92</v>
      </c>
      <c r="E3462" s="302">
        <v>3.8421052631578929</v>
      </c>
      <c r="F3462" s="299" t="s">
        <v>78</v>
      </c>
    </row>
    <row r="3463" spans="1:6" x14ac:dyDescent="0.3">
      <c r="A3463" s="299" t="s">
        <v>496</v>
      </c>
      <c r="B3463" s="300">
        <v>48</v>
      </c>
      <c r="C3463" s="299" t="s">
        <v>35</v>
      </c>
      <c r="D3463" s="299" t="s">
        <v>92</v>
      </c>
      <c r="E3463" s="302">
        <v>3.9999999999999982</v>
      </c>
      <c r="F3463" s="299" t="s">
        <v>188</v>
      </c>
    </row>
    <row r="3464" spans="1:6" x14ac:dyDescent="0.3">
      <c r="A3464" s="299" t="s">
        <v>496</v>
      </c>
      <c r="B3464" s="300">
        <v>48</v>
      </c>
      <c r="C3464" s="299" t="s">
        <v>35</v>
      </c>
      <c r="D3464" s="299" t="s">
        <v>92</v>
      </c>
      <c r="E3464" s="302">
        <v>2703.105263157895</v>
      </c>
      <c r="F3464" s="299" t="s">
        <v>77</v>
      </c>
    </row>
    <row r="3465" spans="1:6" x14ac:dyDescent="0.3">
      <c r="A3465" s="299" t="s">
        <v>496</v>
      </c>
      <c r="B3465" s="300">
        <v>48</v>
      </c>
      <c r="C3465" s="299" t="s">
        <v>89</v>
      </c>
      <c r="D3465" s="299" t="s">
        <v>91</v>
      </c>
      <c r="E3465" s="302">
        <v>0.94736842105263119</v>
      </c>
      <c r="F3465" s="299" t="s">
        <v>79</v>
      </c>
    </row>
    <row r="3466" spans="1:6" x14ac:dyDescent="0.3">
      <c r="A3466" s="299" t="s">
        <v>496</v>
      </c>
      <c r="B3466" s="300">
        <v>48</v>
      </c>
      <c r="C3466" s="299" t="s">
        <v>36</v>
      </c>
      <c r="D3466" s="299" t="s">
        <v>91</v>
      </c>
      <c r="E3466" s="302">
        <v>3693.3684210526321</v>
      </c>
      <c r="F3466" s="299" t="s">
        <v>187</v>
      </c>
    </row>
    <row r="3467" spans="1:6" x14ac:dyDescent="0.3">
      <c r="A3467" s="299" t="s">
        <v>496</v>
      </c>
      <c r="B3467" s="300">
        <v>48</v>
      </c>
      <c r="C3467" s="299" t="s">
        <v>36</v>
      </c>
      <c r="D3467" s="299" t="s">
        <v>91</v>
      </c>
      <c r="E3467" s="302">
        <v>244.68421052631572</v>
      </c>
      <c r="F3467" s="299" t="s">
        <v>80</v>
      </c>
    </row>
    <row r="3468" spans="1:6" x14ac:dyDescent="0.3">
      <c r="A3468" s="299" t="s">
        <v>496</v>
      </c>
      <c r="B3468" s="300">
        <v>48</v>
      </c>
      <c r="C3468" s="299" t="s">
        <v>36</v>
      </c>
      <c r="D3468" s="299" t="s">
        <v>91</v>
      </c>
      <c r="E3468" s="302">
        <v>359.78947368421052</v>
      </c>
      <c r="F3468" s="299" t="s">
        <v>79</v>
      </c>
    </row>
    <row r="3469" spans="1:6" x14ac:dyDescent="0.3">
      <c r="A3469" s="299" t="s">
        <v>496</v>
      </c>
      <c r="B3469" s="300">
        <v>48</v>
      </c>
      <c r="C3469" s="299" t="s">
        <v>36</v>
      </c>
      <c r="D3469" s="299" t="s">
        <v>91</v>
      </c>
      <c r="E3469" s="302">
        <v>238.0526315789474</v>
      </c>
      <c r="F3469" s="299" t="s">
        <v>78</v>
      </c>
    </row>
    <row r="3470" spans="1:6" x14ac:dyDescent="0.3">
      <c r="A3470" s="299" t="s">
        <v>496</v>
      </c>
      <c r="B3470" s="300">
        <v>48</v>
      </c>
      <c r="C3470" s="299" t="s">
        <v>36</v>
      </c>
      <c r="D3470" s="299" t="s">
        <v>91</v>
      </c>
      <c r="E3470" s="302">
        <v>6.9999999999999973</v>
      </c>
      <c r="F3470" s="299" t="s">
        <v>188</v>
      </c>
    </row>
    <row r="3471" spans="1:6" x14ac:dyDescent="0.3">
      <c r="A3471" s="299" t="s">
        <v>496</v>
      </c>
      <c r="B3471" s="300">
        <v>48</v>
      </c>
      <c r="C3471" s="299" t="s">
        <v>36</v>
      </c>
      <c r="D3471" s="299" t="s">
        <v>91</v>
      </c>
      <c r="E3471" s="302">
        <v>14168.473684210527</v>
      </c>
      <c r="F3471" s="299" t="s">
        <v>77</v>
      </c>
    </row>
    <row r="3472" spans="1:6" x14ac:dyDescent="0.3">
      <c r="A3472" s="299" t="s">
        <v>496</v>
      </c>
      <c r="B3472" s="300">
        <v>48</v>
      </c>
      <c r="C3472" s="299" t="s">
        <v>36</v>
      </c>
      <c r="D3472" s="299" t="s">
        <v>92</v>
      </c>
      <c r="E3472" s="302">
        <v>1620.8947368421052</v>
      </c>
      <c r="F3472" s="299" t="s">
        <v>187</v>
      </c>
    </row>
    <row r="3473" spans="1:6" x14ac:dyDescent="0.3">
      <c r="A3473" s="299" t="s">
        <v>496</v>
      </c>
      <c r="B3473" s="300">
        <v>48</v>
      </c>
      <c r="C3473" s="299" t="s">
        <v>36</v>
      </c>
      <c r="D3473" s="299" t="s">
        <v>92</v>
      </c>
      <c r="E3473" s="302">
        <v>42.368421052631575</v>
      </c>
      <c r="F3473" s="299" t="s">
        <v>80</v>
      </c>
    </row>
    <row r="3474" spans="1:6" x14ac:dyDescent="0.3">
      <c r="A3474" s="299" t="s">
        <v>496</v>
      </c>
      <c r="B3474" s="300">
        <v>48</v>
      </c>
      <c r="C3474" s="299" t="s">
        <v>36</v>
      </c>
      <c r="D3474" s="299" t="s">
        <v>92</v>
      </c>
      <c r="E3474" s="302">
        <v>17.421052631578949</v>
      </c>
      <c r="F3474" s="299" t="s">
        <v>79</v>
      </c>
    </row>
    <row r="3475" spans="1:6" x14ac:dyDescent="0.3">
      <c r="A3475" s="299" t="s">
        <v>496</v>
      </c>
      <c r="B3475" s="300">
        <v>48</v>
      </c>
      <c r="C3475" s="299" t="s">
        <v>36</v>
      </c>
      <c r="D3475" s="299" t="s">
        <v>92</v>
      </c>
      <c r="E3475" s="302">
        <v>33.421052631578938</v>
      </c>
      <c r="F3475" s="299" t="s">
        <v>78</v>
      </c>
    </row>
    <row r="3476" spans="1:6" x14ac:dyDescent="0.3">
      <c r="A3476" s="299" t="s">
        <v>496</v>
      </c>
      <c r="B3476" s="300">
        <v>48</v>
      </c>
      <c r="C3476" s="299" t="s">
        <v>36</v>
      </c>
      <c r="D3476" s="299" t="s">
        <v>92</v>
      </c>
      <c r="E3476" s="302">
        <v>1.9999999999999991</v>
      </c>
      <c r="F3476" s="299" t="s">
        <v>188</v>
      </c>
    </row>
    <row r="3477" spans="1:6" x14ac:dyDescent="0.3">
      <c r="A3477" s="299" t="s">
        <v>496</v>
      </c>
      <c r="B3477" s="300">
        <v>48</v>
      </c>
      <c r="C3477" s="299" t="s">
        <v>36</v>
      </c>
      <c r="D3477" s="299" t="s">
        <v>92</v>
      </c>
      <c r="E3477" s="302">
        <v>3654.3684210526317</v>
      </c>
      <c r="F3477" s="299" t="s">
        <v>77</v>
      </c>
    </row>
    <row r="3478" spans="1:6" x14ac:dyDescent="0.3">
      <c r="A3478" s="299" t="s">
        <v>496</v>
      </c>
      <c r="B3478" s="300">
        <v>49</v>
      </c>
      <c r="C3478" s="299" t="s">
        <v>35</v>
      </c>
      <c r="D3478" s="299" t="s">
        <v>91</v>
      </c>
      <c r="E3478" s="302">
        <v>133.89473684210526</v>
      </c>
      <c r="F3478" s="299" t="s">
        <v>187</v>
      </c>
    </row>
    <row r="3479" spans="1:6" x14ac:dyDescent="0.3">
      <c r="A3479" s="299" t="s">
        <v>496</v>
      </c>
      <c r="B3479" s="300">
        <v>49</v>
      </c>
      <c r="C3479" s="299" t="s">
        <v>35</v>
      </c>
      <c r="D3479" s="299" t="s">
        <v>91</v>
      </c>
      <c r="E3479" s="302">
        <v>111.99999999999997</v>
      </c>
      <c r="F3479" s="299" t="s">
        <v>79</v>
      </c>
    </row>
    <row r="3480" spans="1:6" x14ac:dyDescent="0.3">
      <c r="A3480" s="299" t="s">
        <v>496</v>
      </c>
      <c r="B3480" s="300">
        <v>49</v>
      </c>
      <c r="C3480" s="299" t="s">
        <v>35</v>
      </c>
      <c r="D3480" s="299" t="s">
        <v>91</v>
      </c>
      <c r="E3480" s="302">
        <v>17.105263157894736</v>
      </c>
      <c r="F3480" s="299" t="s">
        <v>78</v>
      </c>
    </row>
    <row r="3481" spans="1:6" x14ac:dyDescent="0.3">
      <c r="A3481" s="299" t="s">
        <v>496</v>
      </c>
      <c r="B3481" s="300">
        <v>49</v>
      </c>
      <c r="C3481" s="299" t="s">
        <v>35</v>
      </c>
      <c r="D3481" s="299" t="s">
        <v>91</v>
      </c>
      <c r="E3481" s="302">
        <v>0.99999999999999956</v>
      </c>
      <c r="F3481" s="299" t="s">
        <v>188</v>
      </c>
    </row>
    <row r="3482" spans="1:6" x14ac:dyDescent="0.3">
      <c r="A3482" s="299" t="s">
        <v>496</v>
      </c>
      <c r="B3482" s="300">
        <v>49</v>
      </c>
      <c r="C3482" s="299" t="s">
        <v>35</v>
      </c>
      <c r="D3482" s="299" t="s">
        <v>91</v>
      </c>
      <c r="E3482" s="302">
        <v>622</v>
      </c>
      <c r="F3482" s="299" t="s">
        <v>77</v>
      </c>
    </row>
    <row r="3483" spans="1:6" x14ac:dyDescent="0.3">
      <c r="A3483" s="299" t="s">
        <v>496</v>
      </c>
      <c r="B3483" s="300">
        <v>49</v>
      </c>
      <c r="C3483" s="299" t="s">
        <v>35</v>
      </c>
      <c r="D3483" s="299" t="s">
        <v>92</v>
      </c>
      <c r="E3483" s="302">
        <v>78.21052631578948</v>
      </c>
      <c r="F3483" s="299" t="s">
        <v>187</v>
      </c>
    </row>
    <row r="3484" spans="1:6" x14ac:dyDescent="0.3">
      <c r="A3484" s="299" t="s">
        <v>496</v>
      </c>
      <c r="B3484" s="300">
        <v>49</v>
      </c>
      <c r="C3484" s="299" t="s">
        <v>35</v>
      </c>
      <c r="D3484" s="299" t="s">
        <v>92</v>
      </c>
      <c r="E3484" s="302">
        <v>39.736842105263158</v>
      </c>
      <c r="F3484" s="299" t="s">
        <v>79</v>
      </c>
    </row>
    <row r="3485" spans="1:6" x14ac:dyDescent="0.3">
      <c r="A3485" s="299" t="s">
        <v>496</v>
      </c>
      <c r="B3485" s="300">
        <v>49</v>
      </c>
      <c r="C3485" s="299" t="s">
        <v>35</v>
      </c>
      <c r="D3485" s="299" t="s">
        <v>92</v>
      </c>
      <c r="E3485" s="302">
        <v>74.842105263157904</v>
      </c>
      <c r="F3485" s="299" t="s">
        <v>78</v>
      </c>
    </row>
    <row r="3486" spans="1:6" x14ac:dyDescent="0.3">
      <c r="A3486" s="299" t="s">
        <v>496</v>
      </c>
      <c r="B3486" s="300">
        <v>49</v>
      </c>
      <c r="C3486" s="299" t="s">
        <v>35</v>
      </c>
      <c r="D3486" s="299" t="s">
        <v>92</v>
      </c>
      <c r="E3486" s="302">
        <v>10.000000000000002</v>
      </c>
      <c r="F3486" s="299" t="s">
        <v>188</v>
      </c>
    </row>
    <row r="3487" spans="1:6" x14ac:dyDescent="0.3">
      <c r="A3487" s="299" t="s">
        <v>496</v>
      </c>
      <c r="B3487" s="300">
        <v>49</v>
      </c>
      <c r="C3487" s="299" t="s">
        <v>35</v>
      </c>
      <c r="D3487" s="299" t="s">
        <v>92</v>
      </c>
      <c r="E3487" s="302">
        <v>494.5263157894737</v>
      </c>
      <c r="F3487" s="299" t="s">
        <v>77</v>
      </c>
    </row>
    <row r="3488" spans="1:6" x14ac:dyDescent="0.3">
      <c r="A3488" s="299" t="s">
        <v>496</v>
      </c>
      <c r="B3488" s="300">
        <v>49</v>
      </c>
      <c r="C3488" s="299" t="s">
        <v>36</v>
      </c>
      <c r="D3488" s="299" t="s">
        <v>91</v>
      </c>
      <c r="E3488" s="302">
        <v>127.52631578947371</v>
      </c>
      <c r="F3488" s="299" t="s">
        <v>187</v>
      </c>
    </row>
    <row r="3489" spans="1:6" x14ac:dyDescent="0.3">
      <c r="A3489" s="299" t="s">
        <v>496</v>
      </c>
      <c r="B3489" s="300">
        <v>49</v>
      </c>
      <c r="C3489" s="299" t="s">
        <v>36</v>
      </c>
      <c r="D3489" s="299" t="s">
        <v>91</v>
      </c>
      <c r="E3489" s="302">
        <v>4.5789473684210522</v>
      </c>
      <c r="F3489" s="299" t="s">
        <v>79</v>
      </c>
    </row>
    <row r="3490" spans="1:6" x14ac:dyDescent="0.3">
      <c r="A3490" s="299" t="s">
        <v>496</v>
      </c>
      <c r="B3490" s="300">
        <v>49</v>
      </c>
      <c r="C3490" s="299" t="s">
        <v>36</v>
      </c>
      <c r="D3490" s="299" t="s">
        <v>91</v>
      </c>
      <c r="E3490" s="302">
        <v>221.57894736842098</v>
      </c>
      <c r="F3490" s="299" t="s">
        <v>78</v>
      </c>
    </row>
    <row r="3491" spans="1:6" x14ac:dyDescent="0.3">
      <c r="A3491" s="299" t="s">
        <v>496</v>
      </c>
      <c r="B3491" s="300">
        <v>49</v>
      </c>
      <c r="C3491" s="299" t="s">
        <v>36</v>
      </c>
      <c r="D3491" s="299" t="s">
        <v>91</v>
      </c>
      <c r="E3491" s="302">
        <v>1.9999999999999991</v>
      </c>
      <c r="F3491" s="299" t="s">
        <v>188</v>
      </c>
    </row>
    <row r="3492" spans="1:6" x14ac:dyDescent="0.3">
      <c r="A3492" s="299" t="s">
        <v>496</v>
      </c>
      <c r="B3492" s="300">
        <v>49</v>
      </c>
      <c r="C3492" s="299" t="s">
        <v>36</v>
      </c>
      <c r="D3492" s="299" t="s">
        <v>91</v>
      </c>
      <c r="E3492" s="302">
        <v>787.31578947368428</v>
      </c>
      <c r="F3492" s="299" t="s">
        <v>77</v>
      </c>
    </row>
    <row r="3493" spans="1:6" x14ac:dyDescent="0.3">
      <c r="A3493" s="299" t="s">
        <v>496</v>
      </c>
      <c r="B3493" s="300">
        <v>49</v>
      </c>
      <c r="C3493" s="299" t="s">
        <v>36</v>
      </c>
      <c r="D3493" s="299" t="s">
        <v>92</v>
      </c>
      <c r="E3493" s="302">
        <v>115.68421052631582</v>
      </c>
      <c r="F3493" s="299" t="s">
        <v>187</v>
      </c>
    </row>
    <row r="3494" spans="1:6" x14ac:dyDescent="0.3">
      <c r="A3494" s="299" t="s">
        <v>496</v>
      </c>
      <c r="B3494" s="300">
        <v>49</v>
      </c>
      <c r="C3494" s="299" t="s">
        <v>36</v>
      </c>
      <c r="D3494" s="299" t="s">
        <v>92</v>
      </c>
      <c r="E3494" s="302">
        <v>3.0000000000000004</v>
      </c>
      <c r="F3494" s="299" t="s">
        <v>79</v>
      </c>
    </row>
    <row r="3495" spans="1:6" x14ac:dyDescent="0.3">
      <c r="A3495" s="299" t="s">
        <v>496</v>
      </c>
      <c r="B3495" s="300">
        <v>49</v>
      </c>
      <c r="C3495" s="299" t="s">
        <v>36</v>
      </c>
      <c r="D3495" s="299" t="s">
        <v>92</v>
      </c>
      <c r="E3495" s="302">
        <v>156.26315789473688</v>
      </c>
      <c r="F3495" s="299" t="s">
        <v>78</v>
      </c>
    </row>
    <row r="3496" spans="1:6" x14ac:dyDescent="0.3">
      <c r="A3496" s="299" t="s">
        <v>496</v>
      </c>
      <c r="B3496" s="300">
        <v>49</v>
      </c>
      <c r="C3496" s="299" t="s">
        <v>36</v>
      </c>
      <c r="D3496" s="299" t="s">
        <v>92</v>
      </c>
      <c r="E3496" s="302">
        <v>3.0000000000000004</v>
      </c>
      <c r="F3496" s="299" t="s">
        <v>188</v>
      </c>
    </row>
    <row r="3497" spans="1:6" x14ac:dyDescent="0.3">
      <c r="A3497" s="299" t="s">
        <v>496</v>
      </c>
      <c r="B3497" s="300">
        <v>49</v>
      </c>
      <c r="C3497" s="299" t="s">
        <v>36</v>
      </c>
      <c r="D3497" s="299" t="s">
        <v>92</v>
      </c>
      <c r="E3497" s="302">
        <v>517.05263157894728</v>
      </c>
      <c r="F3497" s="299" t="s">
        <v>77</v>
      </c>
    </row>
    <row r="3498" spans="1:6" x14ac:dyDescent="0.3">
      <c r="A3498" s="299" t="s">
        <v>496</v>
      </c>
      <c r="B3498" s="300">
        <v>50</v>
      </c>
      <c r="C3498" s="299" t="s">
        <v>35</v>
      </c>
      <c r="D3498" s="299" t="s">
        <v>91</v>
      </c>
      <c r="E3498" s="302">
        <v>2042.1052631578946</v>
      </c>
      <c r="F3498" s="299" t="s">
        <v>187</v>
      </c>
    </row>
    <row r="3499" spans="1:6" x14ac:dyDescent="0.3">
      <c r="A3499" s="299" t="s">
        <v>496</v>
      </c>
      <c r="B3499" s="300">
        <v>50</v>
      </c>
      <c r="C3499" s="299" t="s">
        <v>35</v>
      </c>
      <c r="D3499" s="299" t="s">
        <v>91</v>
      </c>
      <c r="E3499" s="302">
        <v>2895.2631578947371</v>
      </c>
      <c r="F3499" s="299" t="s">
        <v>79</v>
      </c>
    </row>
    <row r="3500" spans="1:6" x14ac:dyDescent="0.3">
      <c r="A3500" s="299" t="s">
        <v>496</v>
      </c>
      <c r="B3500" s="300">
        <v>50</v>
      </c>
      <c r="C3500" s="299" t="s">
        <v>35</v>
      </c>
      <c r="D3500" s="299" t="s">
        <v>91</v>
      </c>
      <c r="E3500" s="302">
        <v>203.73684210526318</v>
      </c>
      <c r="F3500" s="299" t="s">
        <v>78</v>
      </c>
    </row>
    <row r="3501" spans="1:6" x14ac:dyDescent="0.3">
      <c r="A3501" s="299" t="s">
        <v>496</v>
      </c>
      <c r="B3501" s="300">
        <v>50</v>
      </c>
      <c r="C3501" s="299" t="s">
        <v>35</v>
      </c>
      <c r="D3501" s="299" t="s">
        <v>91</v>
      </c>
      <c r="E3501" s="302">
        <v>3.9999999999999982</v>
      </c>
      <c r="F3501" s="299" t="s">
        <v>188</v>
      </c>
    </row>
    <row r="3502" spans="1:6" x14ac:dyDescent="0.3">
      <c r="A3502" s="299" t="s">
        <v>496</v>
      </c>
      <c r="B3502" s="300">
        <v>50</v>
      </c>
      <c r="C3502" s="299" t="s">
        <v>35</v>
      </c>
      <c r="D3502" s="299" t="s">
        <v>91</v>
      </c>
      <c r="E3502" s="302">
        <v>11573.473684210527</v>
      </c>
      <c r="F3502" s="299" t="s">
        <v>77</v>
      </c>
    </row>
    <row r="3503" spans="1:6" x14ac:dyDescent="0.3">
      <c r="A3503" s="299" t="s">
        <v>496</v>
      </c>
      <c r="B3503" s="300">
        <v>50</v>
      </c>
      <c r="C3503" s="299" t="s">
        <v>35</v>
      </c>
      <c r="D3503" s="299" t="s">
        <v>92</v>
      </c>
      <c r="E3503" s="302">
        <v>1168.421052631579</v>
      </c>
      <c r="F3503" s="299" t="s">
        <v>187</v>
      </c>
    </row>
    <row r="3504" spans="1:6" x14ac:dyDescent="0.3">
      <c r="A3504" s="299" t="s">
        <v>496</v>
      </c>
      <c r="B3504" s="300">
        <v>50</v>
      </c>
      <c r="C3504" s="299" t="s">
        <v>35</v>
      </c>
      <c r="D3504" s="299" t="s">
        <v>92</v>
      </c>
      <c r="E3504" s="302">
        <v>1747.4736842105262</v>
      </c>
      <c r="F3504" s="299" t="s">
        <v>79</v>
      </c>
    </row>
    <row r="3505" spans="1:6" x14ac:dyDescent="0.3">
      <c r="A3505" s="299" t="s">
        <v>496</v>
      </c>
      <c r="B3505" s="300">
        <v>50</v>
      </c>
      <c r="C3505" s="299" t="s">
        <v>35</v>
      </c>
      <c r="D3505" s="299" t="s">
        <v>92</v>
      </c>
      <c r="E3505" s="302">
        <v>561.21052631578948</v>
      </c>
      <c r="F3505" s="299" t="s">
        <v>78</v>
      </c>
    </row>
    <row r="3506" spans="1:6" x14ac:dyDescent="0.3">
      <c r="A3506" s="299" t="s">
        <v>496</v>
      </c>
      <c r="B3506" s="300">
        <v>50</v>
      </c>
      <c r="C3506" s="299" t="s">
        <v>35</v>
      </c>
      <c r="D3506" s="299" t="s">
        <v>92</v>
      </c>
      <c r="E3506" s="302">
        <v>11.000000000000005</v>
      </c>
      <c r="F3506" s="299" t="s">
        <v>188</v>
      </c>
    </row>
    <row r="3507" spans="1:6" x14ac:dyDescent="0.3">
      <c r="A3507" s="299" t="s">
        <v>496</v>
      </c>
      <c r="B3507" s="300">
        <v>50</v>
      </c>
      <c r="C3507" s="299" t="s">
        <v>35</v>
      </c>
      <c r="D3507" s="299" t="s">
        <v>92</v>
      </c>
      <c r="E3507" s="302">
        <v>8983.2631578947385</v>
      </c>
      <c r="F3507" s="299" t="s">
        <v>77</v>
      </c>
    </row>
    <row r="3508" spans="1:6" x14ac:dyDescent="0.3">
      <c r="A3508" s="299" t="s">
        <v>496</v>
      </c>
      <c r="B3508" s="300">
        <v>50</v>
      </c>
      <c r="C3508" s="299" t="s">
        <v>89</v>
      </c>
      <c r="D3508" s="299" t="s">
        <v>91</v>
      </c>
      <c r="E3508" s="302">
        <v>11.000000000000005</v>
      </c>
      <c r="F3508" s="299" t="s">
        <v>79</v>
      </c>
    </row>
    <row r="3509" spans="1:6" x14ac:dyDescent="0.3">
      <c r="A3509" s="299" t="s">
        <v>496</v>
      </c>
      <c r="B3509" s="300">
        <v>50</v>
      </c>
      <c r="C3509" s="299" t="s">
        <v>36</v>
      </c>
      <c r="D3509" s="299" t="s">
        <v>91</v>
      </c>
      <c r="E3509" s="302">
        <v>3075.7368421052633</v>
      </c>
      <c r="F3509" s="299" t="s">
        <v>187</v>
      </c>
    </row>
    <row r="3510" spans="1:6" x14ac:dyDescent="0.3">
      <c r="A3510" s="299" t="s">
        <v>496</v>
      </c>
      <c r="B3510" s="300">
        <v>50</v>
      </c>
      <c r="C3510" s="299" t="s">
        <v>36</v>
      </c>
      <c r="D3510" s="299" t="s">
        <v>91</v>
      </c>
      <c r="E3510" s="302">
        <v>148.89473684210523</v>
      </c>
      <c r="F3510" s="299" t="s">
        <v>79</v>
      </c>
    </row>
    <row r="3511" spans="1:6" x14ac:dyDescent="0.3">
      <c r="A3511" s="299" t="s">
        <v>496</v>
      </c>
      <c r="B3511" s="300">
        <v>50</v>
      </c>
      <c r="C3511" s="299" t="s">
        <v>36</v>
      </c>
      <c r="D3511" s="299" t="s">
        <v>91</v>
      </c>
      <c r="E3511" s="302">
        <v>1877.2105263157894</v>
      </c>
      <c r="F3511" s="299" t="s">
        <v>78</v>
      </c>
    </row>
    <row r="3512" spans="1:6" x14ac:dyDescent="0.3">
      <c r="A3512" s="299" t="s">
        <v>496</v>
      </c>
      <c r="B3512" s="300">
        <v>50</v>
      </c>
      <c r="C3512" s="299" t="s">
        <v>36</v>
      </c>
      <c r="D3512" s="299" t="s">
        <v>91</v>
      </c>
      <c r="E3512" s="302">
        <v>12.000000000000002</v>
      </c>
      <c r="F3512" s="299" t="s">
        <v>188</v>
      </c>
    </row>
    <row r="3513" spans="1:6" x14ac:dyDescent="0.3">
      <c r="A3513" s="299" t="s">
        <v>496</v>
      </c>
      <c r="B3513" s="300">
        <v>50</v>
      </c>
      <c r="C3513" s="299" t="s">
        <v>36</v>
      </c>
      <c r="D3513" s="299" t="s">
        <v>91</v>
      </c>
      <c r="E3513" s="302">
        <v>17863.263157894737</v>
      </c>
      <c r="F3513" s="299" t="s">
        <v>77</v>
      </c>
    </row>
    <row r="3514" spans="1:6" x14ac:dyDescent="0.3">
      <c r="A3514" s="299" t="s">
        <v>496</v>
      </c>
      <c r="B3514" s="300">
        <v>50</v>
      </c>
      <c r="C3514" s="299" t="s">
        <v>36</v>
      </c>
      <c r="D3514" s="299" t="s">
        <v>92</v>
      </c>
      <c r="E3514" s="302">
        <v>2373.7894736842104</v>
      </c>
      <c r="F3514" s="299" t="s">
        <v>187</v>
      </c>
    </row>
    <row r="3515" spans="1:6" x14ac:dyDescent="0.3">
      <c r="A3515" s="299" t="s">
        <v>496</v>
      </c>
      <c r="B3515" s="300">
        <v>50</v>
      </c>
      <c r="C3515" s="299" t="s">
        <v>36</v>
      </c>
      <c r="D3515" s="299" t="s">
        <v>92</v>
      </c>
      <c r="E3515" s="302">
        <v>22.210526315789476</v>
      </c>
      <c r="F3515" s="299" t="s">
        <v>79</v>
      </c>
    </row>
    <row r="3516" spans="1:6" x14ac:dyDescent="0.3">
      <c r="A3516" s="299" t="s">
        <v>496</v>
      </c>
      <c r="B3516" s="300">
        <v>50</v>
      </c>
      <c r="C3516" s="299" t="s">
        <v>36</v>
      </c>
      <c r="D3516" s="299" t="s">
        <v>92</v>
      </c>
      <c r="E3516" s="302">
        <v>1162.9473684210527</v>
      </c>
      <c r="F3516" s="299" t="s">
        <v>78</v>
      </c>
    </row>
    <row r="3517" spans="1:6" x14ac:dyDescent="0.3">
      <c r="A3517" s="299" t="s">
        <v>496</v>
      </c>
      <c r="B3517" s="300">
        <v>50</v>
      </c>
      <c r="C3517" s="299" t="s">
        <v>36</v>
      </c>
      <c r="D3517" s="299" t="s">
        <v>92</v>
      </c>
      <c r="E3517" s="302">
        <v>7.9999999999999964</v>
      </c>
      <c r="F3517" s="299" t="s">
        <v>188</v>
      </c>
    </row>
    <row r="3518" spans="1:6" x14ac:dyDescent="0.3">
      <c r="A3518" s="299" t="s">
        <v>496</v>
      </c>
      <c r="B3518" s="300">
        <v>50</v>
      </c>
      <c r="C3518" s="299" t="s">
        <v>36</v>
      </c>
      <c r="D3518" s="299" t="s">
        <v>92</v>
      </c>
      <c r="E3518" s="302">
        <v>10380.42105263158</v>
      </c>
      <c r="F3518" s="299" t="s">
        <v>77</v>
      </c>
    </row>
    <row r="3519" spans="1:6" x14ac:dyDescent="0.3">
      <c r="A3519" s="299" t="s">
        <v>496</v>
      </c>
      <c r="B3519" s="300">
        <v>51</v>
      </c>
      <c r="C3519" s="299" t="s">
        <v>35</v>
      </c>
      <c r="D3519" s="299" t="s">
        <v>91</v>
      </c>
      <c r="E3519" s="302">
        <v>64.105263157894697</v>
      </c>
      <c r="F3519" s="299" t="s">
        <v>187</v>
      </c>
    </row>
    <row r="3520" spans="1:6" x14ac:dyDescent="0.3">
      <c r="A3520" s="299" t="s">
        <v>496</v>
      </c>
      <c r="B3520" s="300">
        <v>51</v>
      </c>
      <c r="C3520" s="299" t="s">
        <v>35</v>
      </c>
      <c r="D3520" s="299" t="s">
        <v>91</v>
      </c>
      <c r="E3520" s="302">
        <v>748.8421052631578</v>
      </c>
      <c r="F3520" s="299" t="s">
        <v>79</v>
      </c>
    </row>
    <row r="3521" spans="1:6" x14ac:dyDescent="0.3">
      <c r="A3521" s="299" t="s">
        <v>496</v>
      </c>
      <c r="B3521" s="300">
        <v>51</v>
      </c>
      <c r="C3521" s="299" t="s">
        <v>35</v>
      </c>
      <c r="D3521" s="299" t="s">
        <v>91</v>
      </c>
      <c r="E3521" s="302">
        <v>0.99999999999999956</v>
      </c>
      <c r="F3521" s="299" t="s">
        <v>78</v>
      </c>
    </row>
    <row r="3522" spans="1:6" x14ac:dyDescent="0.3">
      <c r="A3522" s="299" t="s">
        <v>496</v>
      </c>
      <c r="B3522" s="300">
        <v>51</v>
      </c>
      <c r="C3522" s="299" t="s">
        <v>35</v>
      </c>
      <c r="D3522" s="299" t="s">
        <v>91</v>
      </c>
      <c r="E3522" s="302">
        <v>414.5263157894737</v>
      </c>
      <c r="F3522" s="299" t="s">
        <v>77</v>
      </c>
    </row>
    <row r="3523" spans="1:6" x14ac:dyDescent="0.3">
      <c r="A3523" s="299" t="s">
        <v>496</v>
      </c>
      <c r="B3523" s="300">
        <v>51</v>
      </c>
      <c r="C3523" s="299" t="s">
        <v>35</v>
      </c>
      <c r="D3523" s="299" t="s">
        <v>92</v>
      </c>
      <c r="E3523" s="302">
        <v>6.421052631578946</v>
      </c>
      <c r="F3523" s="299" t="s">
        <v>187</v>
      </c>
    </row>
    <row r="3524" spans="1:6" x14ac:dyDescent="0.3">
      <c r="A3524" s="299" t="s">
        <v>496</v>
      </c>
      <c r="B3524" s="300">
        <v>51</v>
      </c>
      <c r="C3524" s="299" t="s">
        <v>35</v>
      </c>
      <c r="D3524" s="299" t="s">
        <v>92</v>
      </c>
      <c r="E3524" s="302">
        <v>28.421052631578949</v>
      </c>
      <c r="F3524" s="299" t="s">
        <v>77</v>
      </c>
    </row>
    <row r="3525" spans="1:6" x14ac:dyDescent="0.3">
      <c r="A3525" s="299" t="s">
        <v>496</v>
      </c>
      <c r="B3525" s="300">
        <v>51</v>
      </c>
      <c r="C3525" s="299" t="s">
        <v>36</v>
      </c>
      <c r="D3525" s="299" t="s">
        <v>91</v>
      </c>
      <c r="E3525" s="302">
        <v>197.68421052631584</v>
      </c>
      <c r="F3525" s="299" t="s">
        <v>187</v>
      </c>
    </row>
    <row r="3526" spans="1:6" x14ac:dyDescent="0.3">
      <c r="A3526" s="299" t="s">
        <v>496</v>
      </c>
      <c r="B3526" s="300">
        <v>51</v>
      </c>
      <c r="C3526" s="299" t="s">
        <v>36</v>
      </c>
      <c r="D3526" s="299" t="s">
        <v>91</v>
      </c>
      <c r="E3526" s="302">
        <v>6.9999999999999973</v>
      </c>
      <c r="F3526" s="299" t="s">
        <v>80</v>
      </c>
    </row>
    <row r="3527" spans="1:6" x14ac:dyDescent="0.3">
      <c r="A3527" s="299" t="s">
        <v>496</v>
      </c>
      <c r="B3527" s="300">
        <v>51</v>
      </c>
      <c r="C3527" s="299" t="s">
        <v>36</v>
      </c>
      <c r="D3527" s="299" t="s">
        <v>91</v>
      </c>
      <c r="E3527" s="302">
        <v>36.473684210526308</v>
      </c>
      <c r="F3527" s="299" t="s">
        <v>79</v>
      </c>
    </row>
    <row r="3528" spans="1:6" x14ac:dyDescent="0.3">
      <c r="A3528" s="299" t="s">
        <v>496</v>
      </c>
      <c r="B3528" s="300">
        <v>51</v>
      </c>
      <c r="C3528" s="299" t="s">
        <v>36</v>
      </c>
      <c r="D3528" s="299" t="s">
        <v>91</v>
      </c>
      <c r="E3528" s="302">
        <v>957.31578947368428</v>
      </c>
      <c r="F3528" s="299" t="s">
        <v>77</v>
      </c>
    </row>
    <row r="3529" spans="1:6" x14ac:dyDescent="0.3">
      <c r="A3529" s="299" t="s">
        <v>496</v>
      </c>
      <c r="B3529" s="300">
        <v>51</v>
      </c>
      <c r="C3529" s="299" t="s">
        <v>36</v>
      </c>
      <c r="D3529" s="299" t="s">
        <v>92</v>
      </c>
      <c r="E3529" s="302">
        <v>15.999999999999993</v>
      </c>
      <c r="F3529" s="299" t="s">
        <v>187</v>
      </c>
    </row>
    <row r="3530" spans="1:6" x14ac:dyDescent="0.3">
      <c r="A3530" s="299" t="s">
        <v>496</v>
      </c>
      <c r="B3530" s="300">
        <v>51</v>
      </c>
      <c r="C3530" s="299" t="s">
        <v>36</v>
      </c>
      <c r="D3530" s="299" t="s">
        <v>92</v>
      </c>
      <c r="E3530" s="302">
        <v>1.3157894736842104</v>
      </c>
      <c r="F3530" s="299" t="s">
        <v>78</v>
      </c>
    </row>
    <row r="3531" spans="1:6" x14ac:dyDescent="0.3">
      <c r="A3531" s="299" t="s">
        <v>496</v>
      </c>
      <c r="B3531" s="300">
        <v>51</v>
      </c>
      <c r="C3531" s="299" t="s">
        <v>36</v>
      </c>
      <c r="D3531" s="299" t="s">
        <v>92</v>
      </c>
      <c r="E3531" s="302">
        <v>44.578947368421055</v>
      </c>
      <c r="F3531" s="299" t="s">
        <v>77</v>
      </c>
    </row>
    <row r="3532" spans="1:6" x14ac:dyDescent="0.3">
      <c r="A3532" s="299" t="s">
        <v>496</v>
      </c>
      <c r="B3532" s="300">
        <v>52</v>
      </c>
      <c r="C3532" s="299" t="s">
        <v>35</v>
      </c>
      <c r="D3532" s="299" t="s">
        <v>91</v>
      </c>
      <c r="E3532" s="302">
        <v>125.57894736842107</v>
      </c>
      <c r="F3532" s="299" t="s">
        <v>187</v>
      </c>
    </row>
    <row r="3533" spans="1:6" x14ac:dyDescent="0.3">
      <c r="A3533" s="299" t="s">
        <v>496</v>
      </c>
      <c r="B3533" s="300">
        <v>52</v>
      </c>
      <c r="C3533" s="299" t="s">
        <v>35</v>
      </c>
      <c r="D3533" s="299" t="s">
        <v>91</v>
      </c>
      <c r="E3533" s="302">
        <v>856.36842105263167</v>
      </c>
      <c r="F3533" s="299" t="s">
        <v>79</v>
      </c>
    </row>
    <row r="3534" spans="1:6" x14ac:dyDescent="0.3">
      <c r="A3534" s="299" t="s">
        <v>496</v>
      </c>
      <c r="B3534" s="300">
        <v>52</v>
      </c>
      <c r="C3534" s="299" t="s">
        <v>35</v>
      </c>
      <c r="D3534" s="299" t="s">
        <v>91</v>
      </c>
      <c r="E3534" s="302">
        <v>792.36842105263156</v>
      </c>
      <c r="F3534" s="299" t="s">
        <v>77</v>
      </c>
    </row>
    <row r="3535" spans="1:6" x14ac:dyDescent="0.3">
      <c r="A3535" s="299" t="s">
        <v>496</v>
      </c>
      <c r="B3535" s="300">
        <v>52</v>
      </c>
      <c r="C3535" s="299" t="s">
        <v>35</v>
      </c>
      <c r="D3535" s="299" t="s">
        <v>92</v>
      </c>
      <c r="E3535" s="302">
        <v>15.999999999999993</v>
      </c>
      <c r="F3535" s="299" t="s">
        <v>187</v>
      </c>
    </row>
    <row r="3536" spans="1:6" x14ac:dyDescent="0.3">
      <c r="A3536" s="299" t="s">
        <v>496</v>
      </c>
      <c r="B3536" s="300">
        <v>52</v>
      </c>
      <c r="C3536" s="299" t="s">
        <v>35</v>
      </c>
      <c r="D3536" s="299" t="s">
        <v>92</v>
      </c>
      <c r="E3536" s="302">
        <v>0.99999999999999956</v>
      </c>
      <c r="F3536" s="299" t="s">
        <v>79</v>
      </c>
    </row>
    <row r="3537" spans="1:6" x14ac:dyDescent="0.3">
      <c r="A3537" s="299" t="s">
        <v>496</v>
      </c>
      <c r="B3537" s="300">
        <v>52</v>
      </c>
      <c r="C3537" s="299" t="s">
        <v>35</v>
      </c>
      <c r="D3537" s="299" t="s">
        <v>92</v>
      </c>
      <c r="E3537" s="302">
        <v>36.68421052631578</v>
      </c>
      <c r="F3537" s="299" t="s">
        <v>77</v>
      </c>
    </row>
    <row r="3538" spans="1:6" x14ac:dyDescent="0.3">
      <c r="A3538" s="299" t="s">
        <v>496</v>
      </c>
      <c r="B3538" s="300">
        <v>52</v>
      </c>
      <c r="C3538" s="299" t="s">
        <v>36</v>
      </c>
      <c r="D3538" s="299" t="s">
        <v>91</v>
      </c>
      <c r="E3538" s="302">
        <v>593.42105263157885</v>
      </c>
      <c r="F3538" s="299" t="s">
        <v>187</v>
      </c>
    </row>
    <row r="3539" spans="1:6" x14ac:dyDescent="0.3">
      <c r="A3539" s="299" t="s">
        <v>496</v>
      </c>
      <c r="B3539" s="300">
        <v>52</v>
      </c>
      <c r="C3539" s="299" t="s">
        <v>36</v>
      </c>
      <c r="D3539" s="299" t="s">
        <v>91</v>
      </c>
      <c r="E3539" s="302">
        <v>26.84210526315789</v>
      </c>
      <c r="F3539" s="299" t="s">
        <v>79</v>
      </c>
    </row>
    <row r="3540" spans="1:6" x14ac:dyDescent="0.3">
      <c r="A3540" s="299" t="s">
        <v>496</v>
      </c>
      <c r="B3540" s="300">
        <v>52</v>
      </c>
      <c r="C3540" s="299" t="s">
        <v>36</v>
      </c>
      <c r="D3540" s="299" t="s">
        <v>91</v>
      </c>
      <c r="E3540" s="302">
        <v>5.7368421052631584</v>
      </c>
      <c r="F3540" s="299" t="s">
        <v>78</v>
      </c>
    </row>
    <row r="3541" spans="1:6" x14ac:dyDescent="0.3">
      <c r="A3541" s="299" t="s">
        <v>496</v>
      </c>
      <c r="B3541" s="300">
        <v>52</v>
      </c>
      <c r="C3541" s="299" t="s">
        <v>36</v>
      </c>
      <c r="D3541" s="299" t="s">
        <v>91</v>
      </c>
      <c r="E3541" s="302">
        <v>1547.1052631578946</v>
      </c>
      <c r="F3541" s="299" t="s">
        <v>77</v>
      </c>
    </row>
    <row r="3542" spans="1:6" x14ac:dyDescent="0.3">
      <c r="A3542" s="299" t="s">
        <v>496</v>
      </c>
      <c r="B3542" s="300">
        <v>52</v>
      </c>
      <c r="C3542" s="299" t="s">
        <v>36</v>
      </c>
      <c r="D3542" s="299" t="s">
        <v>92</v>
      </c>
      <c r="E3542" s="302">
        <v>37.947368421052637</v>
      </c>
      <c r="F3542" s="299" t="s">
        <v>187</v>
      </c>
    </row>
    <row r="3543" spans="1:6" x14ac:dyDescent="0.3">
      <c r="A3543" s="299" t="s">
        <v>496</v>
      </c>
      <c r="B3543" s="300">
        <v>52</v>
      </c>
      <c r="C3543" s="299" t="s">
        <v>36</v>
      </c>
      <c r="D3543" s="299" t="s">
        <v>92</v>
      </c>
      <c r="E3543" s="302">
        <v>34.999999999999993</v>
      </c>
      <c r="F3543" s="299" t="s">
        <v>77</v>
      </c>
    </row>
  </sheetData>
  <pageMargins left="0.7" right="0.7" top="0.75" bottom="0.75" header="0.3" footer="0.3"/>
  <pageSetup paperSize="9" orientation="portrait" r:id="rId1"/>
  <legacyDrawing r:id="rId2"/>
  <tableParts count="1">
    <tablePart r:id="rId3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7">
    <pageSetUpPr fitToPage="1"/>
  </sheetPr>
  <dimension ref="A1:AC245"/>
  <sheetViews>
    <sheetView showGridLines="0" tabSelected="1" zoomScale="70" zoomScaleNormal="70" workbookViewId="0"/>
  </sheetViews>
  <sheetFormatPr baseColWidth="10" defaultRowHeight="14.4" x14ac:dyDescent="0.3"/>
  <cols>
    <col min="1" max="1" width="4.44140625" customWidth="1"/>
    <col min="2" max="2" width="19.5546875" bestFit="1" customWidth="1"/>
    <col min="3" max="3" width="14.44140625" customWidth="1"/>
    <col min="4" max="4" width="14.5546875" customWidth="1"/>
    <col min="5" max="5" width="17.6640625" customWidth="1"/>
    <col min="6" max="6" width="12.88671875" customWidth="1"/>
    <col min="7" max="7" width="14.5546875" customWidth="1"/>
    <col min="8" max="8" width="13.88671875" customWidth="1"/>
    <col min="9" max="9" width="11.6640625" customWidth="1"/>
    <col min="10" max="10" width="12" customWidth="1"/>
    <col min="11" max="11" width="12.44140625" customWidth="1"/>
    <col min="12" max="12" width="13.6640625" customWidth="1"/>
    <col min="13" max="13" width="9.5546875" customWidth="1"/>
    <col min="14" max="14" width="13.44140625" customWidth="1"/>
    <col min="15" max="15" width="13" customWidth="1"/>
    <col min="16" max="16" width="13.33203125" customWidth="1"/>
    <col min="17" max="17" width="13" customWidth="1"/>
    <col min="18" max="20" width="10.6640625" customWidth="1"/>
    <col min="21" max="21" width="8.33203125" customWidth="1"/>
    <col min="22" max="22" width="10" customWidth="1"/>
    <col min="23" max="23" width="11" customWidth="1"/>
    <col min="24" max="24" width="6.88671875" customWidth="1"/>
    <col min="25" max="25" width="8.5546875" customWidth="1"/>
    <col min="26" max="26" width="9" customWidth="1"/>
    <col min="27" max="28" width="6.88671875" customWidth="1"/>
    <col min="29" max="29" width="8.5546875" customWidth="1"/>
    <col min="30" max="30" width="11.44140625" customWidth="1"/>
  </cols>
  <sheetData>
    <row r="1" spans="1:29" x14ac:dyDescent="0.3">
      <c r="A1" s="142"/>
    </row>
    <row r="2" spans="1:29" ht="15.75" customHeight="1" x14ac:dyDescent="0.3">
      <c r="A2" s="266" t="str">
        <f>MesAnnoSeleccionado</f>
        <v>Marzo 2024</v>
      </c>
      <c r="B2" s="266"/>
      <c r="C2" s="266"/>
      <c r="D2" s="266"/>
      <c r="E2" s="266"/>
      <c r="F2" s="266"/>
      <c r="G2" s="266"/>
      <c r="H2" s="266"/>
      <c r="I2" s="266"/>
      <c r="J2" s="266"/>
      <c r="K2" s="266"/>
      <c r="L2" s="266"/>
      <c r="M2" s="266"/>
      <c r="N2" s="266"/>
      <c r="O2" s="266"/>
      <c r="P2" s="266"/>
      <c r="Q2" s="266"/>
      <c r="R2" s="266"/>
      <c r="S2" s="266"/>
      <c r="T2" s="266"/>
      <c r="U2" s="266"/>
      <c r="V2" s="266"/>
      <c r="W2" s="266"/>
      <c r="X2" s="266"/>
      <c r="Y2" s="266"/>
      <c r="Z2" s="266"/>
      <c r="AA2" s="266"/>
      <c r="AB2" s="266"/>
      <c r="AC2" s="266"/>
    </row>
    <row r="3" spans="1:29" ht="15.75" customHeight="1" x14ac:dyDescent="0.3">
      <c r="A3" s="266" t="s">
        <v>467</v>
      </c>
      <c r="B3" s="266"/>
      <c r="C3" s="266"/>
      <c r="D3" s="266"/>
      <c r="E3" s="266"/>
      <c r="F3" s="266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  <c r="Y3" s="109"/>
      <c r="Z3" s="109"/>
      <c r="AA3" s="109"/>
      <c r="AB3" s="109"/>
      <c r="AC3" s="109"/>
    </row>
    <row r="4" spans="1:29" s="106" customFormat="1" ht="15.75" customHeight="1" x14ac:dyDescent="0.3">
      <c r="A4" s="273" t="s">
        <v>468</v>
      </c>
      <c r="B4" s="273"/>
      <c r="C4" s="273"/>
      <c r="D4" s="273"/>
      <c r="E4" s="273"/>
      <c r="F4" s="273"/>
      <c r="G4" s="195"/>
      <c r="H4" s="109"/>
      <c r="I4" s="109"/>
      <c r="J4" s="109"/>
      <c r="K4" s="109"/>
      <c r="L4" s="109"/>
      <c r="M4" s="109"/>
      <c r="N4" s="109"/>
      <c r="O4" s="109"/>
      <c r="P4" s="109"/>
      <c r="Q4" s="109"/>
      <c r="R4" s="109"/>
      <c r="S4" s="109"/>
      <c r="T4" s="109"/>
      <c r="U4" s="109"/>
      <c r="V4" s="109"/>
      <c r="W4" s="109"/>
      <c r="X4" s="109"/>
      <c r="Y4" s="109"/>
      <c r="Z4" s="109"/>
      <c r="AA4" s="109"/>
      <c r="AB4" s="109"/>
      <c r="AC4" s="109"/>
    </row>
    <row r="5" spans="1:29" s="150" customFormat="1" ht="15.75" customHeight="1" x14ac:dyDescent="0.3">
      <c r="A5" s="274" t="s">
        <v>469</v>
      </c>
      <c r="B5" s="274"/>
      <c r="C5" s="274"/>
      <c r="D5" s="274"/>
      <c r="E5" s="274"/>
      <c r="F5" s="274"/>
      <c r="G5" s="196"/>
      <c r="H5" s="109"/>
      <c r="I5" s="109"/>
      <c r="J5" s="109"/>
      <c r="K5" s="109"/>
      <c r="L5" s="109"/>
      <c r="M5" s="109"/>
      <c r="N5" s="109"/>
      <c r="O5" s="109"/>
      <c r="P5" s="109"/>
      <c r="Q5" s="109"/>
      <c r="R5" s="109"/>
      <c r="S5" s="109"/>
      <c r="T5" s="109"/>
      <c r="U5" s="109"/>
      <c r="V5" s="109"/>
      <c r="W5" s="109"/>
      <c r="X5" s="109"/>
      <c r="Y5" s="109"/>
      <c r="Z5" s="109"/>
      <c r="AA5" s="109"/>
      <c r="AB5" s="109"/>
      <c r="AC5" s="109"/>
    </row>
    <row r="6" spans="1:29" ht="15.75" customHeight="1" x14ac:dyDescent="0.3">
      <c r="A6" s="109"/>
      <c r="B6" s="109"/>
      <c r="C6" s="109"/>
      <c r="D6" s="109"/>
      <c r="E6" s="109"/>
      <c r="F6" s="109"/>
      <c r="G6" s="109"/>
      <c r="H6" s="109"/>
      <c r="I6" s="109"/>
      <c r="J6" s="109"/>
      <c r="K6" s="109"/>
      <c r="L6" s="109"/>
      <c r="M6" s="109"/>
      <c r="N6" s="109"/>
      <c r="O6" s="109"/>
      <c r="P6" s="109"/>
      <c r="Q6" s="109"/>
      <c r="R6" s="109"/>
      <c r="S6" s="109"/>
      <c r="T6" s="109"/>
      <c r="U6" s="109"/>
      <c r="V6" s="109"/>
      <c r="W6" s="109"/>
      <c r="X6" s="109"/>
      <c r="Y6" s="109"/>
      <c r="Z6" s="109"/>
      <c r="AA6" s="109"/>
      <c r="AB6" s="109"/>
      <c r="AC6" s="109"/>
    </row>
    <row r="7" spans="1:29" ht="15.75" customHeight="1" thickBot="1" x14ac:dyDescent="0.35">
      <c r="A7" s="266" t="s">
        <v>436</v>
      </c>
      <c r="B7" s="266"/>
      <c r="C7" s="266"/>
      <c r="D7" s="266"/>
      <c r="E7" s="266"/>
      <c r="F7" s="266"/>
      <c r="G7" s="266"/>
      <c r="H7" s="266"/>
      <c r="I7" s="266"/>
      <c r="J7" s="266"/>
      <c r="K7" s="266"/>
      <c r="L7" s="266"/>
      <c r="M7" s="266"/>
      <c r="N7" s="266"/>
      <c r="O7" s="266"/>
      <c r="P7" s="266"/>
      <c r="Q7" s="266"/>
      <c r="R7" s="266"/>
      <c r="S7" s="266"/>
      <c r="T7" s="266"/>
      <c r="U7" s="266"/>
      <c r="V7" s="266"/>
      <c r="W7" s="266"/>
      <c r="X7" s="266"/>
      <c r="Y7" s="266"/>
      <c r="Z7" s="266"/>
      <c r="AA7" s="266"/>
      <c r="AB7" s="266"/>
      <c r="AC7" s="266"/>
    </row>
    <row r="8" spans="1:29" ht="21" customHeight="1" x14ac:dyDescent="0.3">
      <c r="A8" s="267" t="s">
        <v>70</v>
      </c>
      <c r="B8" s="268"/>
      <c r="C8" s="250" t="s">
        <v>155</v>
      </c>
      <c r="D8" s="251"/>
      <c r="E8" s="251"/>
      <c r="F8" s="251"/>
      <c r="G8" s="251"/>
      <c r="H8" s="251"/>
      <c r="I8" s="251"/>
      <c r="J8" s="251"/>
      <c r="K8" s="251"/>
      <c r="L8" s="251"/>
      <c r="M8" s="251"/>
      <c r="N8" s="251"/>
      <c r="O8" s="251"/>
      <c r="P8" s="251"/>
      <c r="Q8" s="251"/>
      <c r="R8" s="251"/>
      <c r="S8" s="251"/>
      <c r="T8" s="251"/>
      <c r="U8" s="251"/>
      <c r="V8" s="251"/>
      <c r="W8" s="251"/>
      <c r="X8" s="251"/>
      <c r="Y8" s="251"/>
      <c r="Z8" s="251"/>
      <c r="AA8" s="251"/>
      <c r="AB8" s="251"/>
      <c r="AC8" s="252"/>
    </row>
    <row r="9" spans="1:29" ht="18" customHeight="1" x14ac:dyDescent="0.3">
      <c r="A9" s="269"/>
      <c r="B9" s="270"/>
      <c r="C9" s="253" t="s">
        <v>73</v>
      </c>
      <c r="D9" s="253"/>
      <c r="E9" s="253"/>
      <c r="F9" s="255" t="s">
        <v>126</v>
      </c>
      <c r="G9" s="256"/>
      <c r="H9" s="256"/>
      <c r="I9" s="256"/>
      <c r="J9" s="256"/>
      <c r="K9" s="256"/>
      <c r="L9" s="256"/>
      <c r="M9" s="256"/>
      <c r="N9" s="257"/>
      <c r="O9" s="258" t="s">
        <v>148</v>
      </c>
      <c r="P9" s="259"/>
      <c r="Q9" s="259"/>
      <c r="R9" s="259"/>
      <c r="S9" s="259"/>
      <c r="T9" s="260"/>
      <c r="U9" s="255" t="s">
        <v>476</v>
      </c>
      <c r="V9" s="256"/>
      <c r="W9" s="256"/>
      <c r="X9" s="256"/>
      <c r="Y9" s="256"/>
      <c r="Z9" s="257"/>
      <c r="AA9" s="38" t="s">
        <v>211</v>
      </c>
      <c r="AB9" s="39"/>
      <c r="AC9" s="40"/>
    </row>
    <row r="10" spans="1:29" ht="33" customHeight="1" x14ac:dyDescent="0.3">
      <c r="A10" s="269"/>
      <c r="B10" s="270"/>
      <c r="C10" s="254"/>
      <c r="D10" s="254"/>
      <c r="E10" s="254"/>
      <c r="F10" s="240" t="s">
        <v>126</v>
      </c>
      <c r="G10" s="241"/>
      <c r="H10" s="242"/>
      <c r="I10" s="254" t="s">
        <v>74</v>
      </c>
      <c r="J10" s="254"/>
      <c r="K10" s="254"/>
      <c r="L10" s="240" t="s">
        <v>152</v>
      </c>
      <c r="M10" s="241"/>
      <c r="N10" s="242"/>
      <c r="O10" s="254" t="s">
        <v>185</v>
      </c>
      <c r="P10" s="254"/>
      <c r="Q10" s="254"/>
      <c r="R10" s="254" t="s">
        <v>184</v>
      </c>
      <c r="S10" s="254"/>
      <c r="T10" s="254"/>
      <c r="U10" s="240" t="s">
        <v>151</v>
      </c>
      <c r="V10" s="241"/>
      <c r="W10" s="242"/>
      <c r="X10" s="240" t="s">
        <v>150</v>
      </c>
      <c r="Y10" s="241"/>
      <c r="Z10" s="242"/>
      <c r="AA10" s="41" t="s">
        <v>212</v>
      </c>
      <c r="AB10" s="42"/>
      <c r="AC10" s="43"/>
    </row>
    <row r="11" spans="1:29" ht="15.6" x14ac:dyDescent="0.3">
      <c r="A11" s="271"/>
      <c r="B11" s="272"/>
      <c r="C11" s="27" t="s">
        <v>35</v>
      </c>
      <c r="D11" s="27" t="s">
        <v>36</v>
      </c>
      <c r="E11" s="27" t="s">
        <v>217</v>
      </c>
      <c r="F11" s="27" t="s">
        <v>35</v>
      </c>
      <c r="G11" s="27" t="s">
        <v>36</v>
      </c>
      <c r="H11" s="27" t="s">
        <v>217</v>
      </c>
      <c r="I11" s="27" t="s">
        <v>35</v>
      </c>
      <c r="J11" s="27" t="s">
        <v>36</v>
      </c>
      <c r="K11" s="27" t="s">
        <v>217</v>
      </c>
      <c r="L11" s="27" t="s">
        <v>35</v>
      </c>
      <c r="M11" s="27" t="s">
        <v>36</v>
      </c>
      <c r="N11" s="27" t="s">
        <v>217</v>
      </c>
      <c r="O11" s="30" t="s">
        <v>35</v>
      </c>
      <c r="P11" s="30" t="s">
        <v>36</v>
      </c>
      <c r="Q11" s="27" t="s">
        <v>217</v>
      </c>
      <c r="R11" s="30" t="s">
        <v>35</v>
      </c>
      <c r="S11" s="30" t="s">
        <v>36</v>
      </c>
      <c r="T11" s="27" t="s">
        <v>217</v>
      </c>
      <c r="U11" s="27" t="s">
        <v>35</v>
      </c>
      <c r="V11" s="27" t="s">
        <v>36</v>
      </c>
      <c r="W11" s="27" t="s">
        <v>217</v>
      </c>
      <c r="X11" s="27" t="s">
        <v>35</v>
      </c>
      <c r="Y11" s="27" t="s">
        <v>36</v>
      </c>
      <c r="Z11" s="27" t="s">
        <v>217</v>
      </c>
      <c r="AA11" s="27" t="s">
        <v>35</v>
      </c>
      <c r="AB11" s="27" t="s">
        <v>36</v>
      </c>
      <c r="AC11" s="27" t="s">
        <v>217</v>
      </c>
    </row>
    <row r="12" spans="1:29" ht="15.75" customHeight="1" thickBot="1" x14ac:dyDescent="0.35">
      <c r="A12" s="243" t="s">
        <v>68</v>
      </c>
      <c r="B12" s="244"/>
      <c r="C12" s="46">
        <f t="shared" ref="C12:AC12" si="0">C13+C22+C26+C28+C30+C33+C45+C35+C51+C56+C60+C63+C68+C70+C72+C74+C78+C80+C81</f>
        <v>1208154.4210526319</v>
      </c>
      <c r="D12" s="47">
        <f t="shared" si="0"/>
        <v>1525929.789473684</v>
      </c>
      <c r="E12" s="48">
        <f t="shared" si="0"/>
        <v>2734118.5789473681</v>
      </c>
      <c r="F12" s="49">
        <f t="shared" si="0"/>
        <v>808860.84210526303</v>
      </c>
      <c r="G12" s="47">
        <f t="shared" si="0"/>
        <v>1066901.7368421054</v>
      </c>
      <c r="H12" s="48">
        <f t="shared" si="0"/>
        <v>1875764.5789473683</v>
      </c>
      <c r="I12" s="49">
        <f t="shared" si="0"/>
        <v>70543.947368421039</v>
      </c>
      <c r="J12" s="47">
        <f t="shared" si="0"/>
        <v>171940.73684210525</v>
      </c>
      <c r="K12" s="48">
        <f t="shared" si="0"/>
        <v>242484.68421052632</v>
      </c>
      <c r="L12" s="49">
        <f t="shared" si="0"/>
        <v>159656.73684210528</v>
      </c>
      <c r="M12" s="47">
        <f t="shared" si="0"/>
        <v>9580.2105263157882</v>
      </c>
      <c r="N12" s="48">
        <f t="shared" si="0"/>
        <v>169269.31578947368</v>
      </c>
      <c r="O12" s="50">
        <f t="shared" si="0"/>
        <v>167564.73684210522</v>
      </c>
      <c r="P12" s="50">
        <f t="shared" si="0"/>
        <v>271337.68421052629</v>
      </c>
      <c r="Q12" s="51">
        <f t="shared" si="0"/>
        <v>438902.42105263169</v>
      </c>
      <c r="R12" s="49">
        <f t="shared" si="0"/>
        <v>1073.6315789473681</v>
      </c>
      <c r="S12" s="47">
        <f t="shared" si="0"/>
        <v>1617.6315789473686</v>
      </c>
      <c r="T12" s="48">
        <f t="shared" si="0"/>
        <v>2691.2631578947367</v>
      </c>
      <c r="U12" s="49">
        <f t="shared" si="0"/>
        <v>415.52631578947364</v>
      </c>
      <c r="V12" s="47">
        <f t="shared" si="0"/>
        <v>4377.9473684210516</v>
      </c>
      <c r="W12" s="48">
        <f t="shared" si="0"/>
        <v>4793.4736842105267</v>
      </c>
      <c r="X12" s="49">
        <f t="shared" si="0"/>
        <v>38.999999999999993</v>
      </c>
      <c r="Y12" s="47">
        <f t="shared" si="0"/>
        <v>155.63157894736844</v>
      </c>
      <c r="Z12" s="48">
        <f t="shared" si="0"/>
        <v>194.63157894736841</v>
      </c>
      <c r="AA12" s="49">
        <f t="shared" si="0"/>
        <v>0</v>
      </c>
      <c r="AB12" s="47">
        <f t="shared" si="0"/>
        <v>18.210526315789469</v>
      </c>
      <c r="AC12" s="48">
        <f t="shared" si="0"/>
        <v>18.210526315789469</v>
      </c>
    </row>
    <row r="13" spans="1:29" ht="15.6" x14ac:dyDescent="0.3">
      <c r="A13" s="245" t="s">
        <v>37</v>
      </c>
      <c r="B13" s="246"/>
      <c r="C13" s="52">
        <f>SUM(C14:C21)</f>
        <v>158028.36842105261</v>
      </c>
      <c r="D13" s="53">
        <f>SUM(D14:D21)</f>
        <v>195072.26315789469</v>
      </c>
      <c r="E13" s="54">
        <f>SUM(E14:E21)</f>
        <v>353101.4736842105</v>
      </c>
      <c r="F13" s="52">
        <f t="shared" ref="F13:AC13" si="1">SUM(F14:F21)</f>
        <v>73293.263157894748</v>
      </c>
      <c r="G13" s="53">
        <f t="shared" si="1"/>
        <v>89376.999999999985</v>
      </c>
      <c r="H13" s="54">
        <f t="shared" si="1"/>
        <v>162670.26315789472</v>
      </c>
      <c r="I13" s="52">
        <f t="shared" si="1"/>
        <v>45371.368421052626</v>
      </c>
      <c r="J13" s="53">
        <f t="shared" si="1"/>
        <v>67917.15789473684</v>
      </c>
      <c r="K13" s="54">
        <f t="shared" si="1"/>
        <v>113288.52631578948</v>
      </c>
      <c r="L13" s="52">
        <f t="shared" si="1"/>
        <v>13764.368421052632</v>
      </c>
      <c r="M13" s="53">
        <f t="shared" si="1"/>
        <v>927</v>
      </c>
      <c r="N13" s="54">
        <f t="shared" si="1"/>
        <v>14692.21052631579</v>
      </c>
      <c r="O13" s="55">
        <f t="shared" si="1"/>
        <v>25124.789473684206</v>
      </c>
      <c r="P13" s="55">
        <f t="shared" si="1"/>
        <v>35653.052631578947</v>
      </c>
      <c r="Q13" s="56">
        <f t="shared" si="1"/>
        <v>60777.84210526316</v>
      </c>
      <c r="R13" s="52">
        <f t="shared" si="1"/>
        <v>448.57894736842093</v>
      </c>
      <c r="S13" s="53">
        <f t="shared" si="1"/>
        <v>843.57894736842081</v>
      </c>
      <c r="T13" s="54">
        <f>SUM(T14:T21)</f>
        <v>1292.1578947368421</v>
      </c>
      <c r="U13" s="52">
        <f t="shared" si="1"/>
        <v>23</v>
      </c>
      <c r="V13" s="53">
        <f t="shared" si="1"/>
        <v>332.89473684210526</v>
      </c>
      <c r="W13" s="54">
        <f t="shared" si="1"/>
        <v>355.89473684210526</v>
      </c>
      <c r="X13" s="52">
        <f t="shared" si="1"/>
        <v>2.9999999999999987</v>
      </c>
      <c r="Y13" s="53">
        <f t="shared" si="1"/>
        <v>21.578947368421055</v>
      </c>
      <c r="Z13" s="54">
        <f t="shared" si="1"/>
        <v>24.578947368421055</v>
      </c>
      <c r="AA13" s="52">
        <f t="shared" si="1"/>
        <v>0</v>
      </c>
      <c r="AB13" s="53">
        <f t="shared" si="1"/>
        <v>0</v>
      </c>
      <c r="AC13" s="54">
        <f t="shared" si="1"/>
        <v>0</v>
      </c>
    </row>
    <row r="14" spans="1:29" ht="15.6" x14ac:dyDescent="0.3">
      <c r="A14" s="6">
        <v>4</v>
      </c>
      <c r="B14" s="7" t="s">
        <v>162</v>
      </c>
      <c r="C14" s="57">
        <f>F14+R14+AA14+X14+U14+L14+I14+O14</f>
        <v>28182</v>
      </c>
      <c r="D14" s="58">
        <f>G14+S14+AB14+Y14+V14+P14+M14+J14</f>
        <v>53176.157894736825</v>
      </c>
      <c r="E14" s="59">
        <f>SUM(H14,K14,N14,Q14,T14,W14,Z14,AC14)</f>
        <v>81358.157894736854</v>
      </c>
      <c r="F14" s="60">
        <f>SUMIFS('DATOS PEST9'!$E:$E,'DATOS PEST9'!$A:$A,INDICE!$C$13,'DATOS PEST9'!$B:$B,$A14,'DATOS PEST9'!$F:$F,VLOOKUP(F$10,DenRegTabla2,2,FALSE),'DATOS PEST9'!$C:$C,F$11)</f>
        <v>14991.36842105263</v>
      </c>
      <c r="G14" s="61">
        <f>SUMIFS('DATOS PEST9'!$E:$E,'DATOS PEST9'!$A:$A,INDICE!$C$13,'DATOS PEST9'!$B:$B,$A14,'DATOS PEST9'!$F:$F,VLOOKUP(F$10,DenRegTabla2,2,FALSE),'DATOS PEST9'!$C:$C,G$11)</f>
        <v>16684.631578947367</v>
      </c>
      <c r="H14" s="59">
        <f>SUMIFS('DATOS PEST9'!$E:$E,'DATOS PEST9'!$A:$A,INDICE!$C$13,'DATOS PEST9'!$B:$B,$A14,'DATOS PEST9'!$F:$F,VLOOKUP(F$10,DenRegTabla2,2,FALSE))</f>
        <v>31675.999999999996</v>
      </c>
      <c r="I14" s="60">
        <f>SUMIFS('DATOS PEST9'!$E:$E,'DATOS PEST9'!$A:$A,INDICE!$C$13,'DATOS PEST9'!$B:$B,$A14,'DATOS PEST9'!$F:$F,VLOOKUP(I$10,DenRegTabla2,2,FALSE),'DATOS PEST9'!$C:$C,I$11)</f>
        <v>9241.6315789473701</v>
      </c>
      <c r="J14" s="61">
        <f>SUMIFS('DATOS PEST9'!$E:$E,'DATOS PEST9'!$A:$A,INDICE!$C$13,'DATOS PEST9'!$B:$B,$A14,'DATOS PEST9'!$F:$F,VLOOKUP(I$10,DenRegTabla2,2,FALSE),'DATOS PEST9'!$C:$C,J$11)</f>
        <v>31634.368421052626</v>
      </c>
      <c r="K14" s="59">
        <f>SUMIFS('DATOS PEST9'!$E:$E,'DATOS PEST9'!$A:$A,INDICE!$C$13,'DATOS PEST9'!$B:$B,$A14,'DATOS PEST9'!$F:$F,VLOOKUP(I$10,DenRegTabla2,2,FALSE))</f>
        <v>40876</v>
      </c>
      <c r="L14" s="60">
        <f>SUMIFS('DATOS PEST9'!$E:$E,'DATOS PEST9'!$A:$A,INDICE!$C$13,'DATOS PEST9'!$B:$B,$A14,'DATOS PEST9'!$F:$F,VLOOKUP(L$10,DenRegTabla2,2,FALSE),'DATOS PEST9'!$C:$C,L$11)</f>
        <v>952.1052631578948</v>
      </c>
      <c r="M14" s="61">
        <f>SUMIFS('DATOS PEST9'!$E:$E,'DATOS PEST9'!$A:$A,INDICE!$C$13,'DATOS PEST9'!$B:$B,$A14,'DATOS PEST9'!$F:$F,VLOOKUP(L$10,DenRegTabla2,2,FALSE),'DATOS PEST9'!$C:$C,M$11)</f>
        <v>62.368421052631582</v>
      </c>
      <c r="N14" s="59">
        <f>SUMIFS('DATOS PEST9'!$E:$E,'DATOS PEST9'!$A:$A,INDICE!$C$13,'DATOS PEST9'!$B:$B,$A14,'DATOS PEST9'!$F:$F,VLOOKUP(L$10,DenRegTabla2,2,FALSE))</f>
        <v>1014.4736842105264</v>
      </c>
      <c r="O14" s="62">
        <f>SUMIFS('DATOS PEST9'!$E:$E,'DATOS PEST9'!$A:$A,INDICE!$C$13,'DATOS PEST9'!$B:$B,$A14,'DATOS PEST9'!$F:$F,VLOOKUP(O$10,DenRegTabla2,2,FALSE),'DATOS PEST9'!$C:$C,O$11)</f>
        <v>2763.7368421052633</v>
      </c>
      <c r="P14" s="62">
        <f>SUMIFS('DATOS PEST9'!$E:$E,'DATOS PEST9'!$A:$A,INDICE!$C$13,'DATOS PEST9'!$B:$B,$A14,'DATOS PEST9'!$F:$F,VLOOKUP(O$10,DenRegTabla2,2,FALSE),'DATOS PEST9'!$C:$C,P$11)</f>
        <v>4197.894736842105</v>
      </c>
      <c r="Q14" s="63">
        <f>SUMIFS('DATOS PEST9'!$E:$E,'DATOS PEST9'!$A:$A,INDICE!$C$13,'DATOS PEST9'!$B:$B,$A14,'DATOS PEST9'!$F:$F,VLOOKUP(O$10,DenRegTabla2,2,FALSE))</f>
        <v>6961.6315789473683</v>
      </c>
      <c r="R14" s="60">
        <f>SUMIFS('DATOS PEST9'!$E:$E,'DATOS PEST9'!$A:$A,INDICE!$C$13,'DATOS PEST9'!$B:$B,$A14,'DATOS PEST9'!$F:$F,VLOOKUP(R$10,DenRegTabla2,2,FALSE),'DATOS PEST9'!$C:$C,R$11)</f>
        <v>230.157894736842</v>
      </c>
      <c r="S14" s="61">
        <f>SUMIFS('DATOS PEST9'!$E:$E,'DATOS PEST9'!$A:$A,INDICE!$C$13,'DATOS PEST9'!$B:$B,$A14,'DATOS PEST9'!$F:$F,VLOOKUP(R$10,DenRegTabla2,2,FALSE),'DATOS PEST9'!$C:$C,S$11)</f>
        <v>525.36842105263145</v>
      </c>
      <c r="T14" s="59">
        <f>SUMIFS('DATOS PEST9'!$E:$E,'DATOS PEST9'!$A:$A,INDICE!$C$13,'DATOS PEST9'!$B:$B,$A14,'DATOS PEST9'!$F:$F,VLOOKUP(R$10,DenRegTabla2,2,FALSE))</f>
        <v>755.52631578947353</v>
      </c>
      <c r="U14" s="62">
        <f>SUMIFS('DATOS PEST9'!$E:$E,'DATOS PEST9'!$A:$A,INDICE!$C$13,'DATOS PEST9'!$B:$B,$A14,'DATOS PEST9'!$F:$F,VLOOKUP(U$10,DenRegTabla2,2,FALSE),'DATOS PEST9'!$C:$C,U$11)</f>
        <v>1.9999999999999991</v>
      </c>
      <c r="V14" s="62">
        <f>SUMIFS('DATOS PEST9'!$E:$E,'DATOS PEST9'!$A:$A,INDICE!$C$13,'DATOS PEST9'!$B:$B,$A14,'DATOS PEST9'!$F:$F,VLOOKUP(U$10,DenRegTabla2,2,FALSE),'DATOS PEST9'!$C:$C,V$11)</f>
        <v>70.526315789473685</v>
      </c>
      <c r="W14" s="63">
        <f>SUMIFS('DATOS PEST9'!$E:$E,'DATOS PEST9'!$A:$A,INDICE!$C$13,'DATOS PEST9'!$B:$B,$A14,'DATOS PEST9'!$F:$F,VLOOKUP(U$10,DenRegTabla2,2,FALSE))</f>
        <v>72.526315789473685</v>
      </c>
      <c r="X14" s="60">
        <f>SUMIFS('DATOS PEST9'!$E:$E,'DATOS PEST9'!$A:$A,INDICE!$C$13,'DATOS PEST9'!$B:$B,$A14,'DATOS PEST9'!$F:$F,VLOOKUP(X$10,DenRegTabla2,2,FALSE),'DATOS PEST9'!$C:$C,X$11)</f>
        <v>0.99999999999999956</v>
      </c>
      <c r="Y14" s="61">
        <f>SUMIFS('DATOS PEST9'!$E:$E,'DATOS PEST9'!$A:$A,INDICE!$C$13,'DATOS PEST9'!$B:$B,$A14,'DATOS PEST9'!$F:$F,VLOOKUP(X$10,DenRegTabla2,2,FALSE),'DATOS PEST9'!$C:$C,Y$11)</f>
        <v>0.99999999999999956</v>
      </c>
      <c r="Z14" s="59">
        <f>SUMIFS('DATOS PEST9'!$E:$E,'DATOS PEST9'!$A:$A,INDICE!$C$13,'DATOS PEST9'!$B:$B,$A14,'DATOS PEST9'!$F:$F,VLOOKUP(X$10,DenRegTabla2,2,FALSE))</f>
        <v>1.9999999999999991</v>
      </c>
      <c r="AA14" s="60">
        <f>SUMIFS('DATOS PEST9'!$E:$E,'DATOS PEST9'!$A:$A,INDICE!$C$13,'DATOS PEST9'!$B:$B,$A14,'DATOS PEST9'!$F:$F,VLOOKUP(AA$10,DenRegTabla2,2,FALSE),'DATOS PEST9'!$C:$C,AA$11)</f>
        <v>0</v>
      </c>
      <c r="AB14" s="61">
        <f>SUMIFS('DATOS PEST9'!$E:$E,'DATOS PEST9'!$A:$A,INDICE!$C$13,'DATOS PEST9'!$B:$B,$A14,'DATOS PEST9'!$F:$F,VLOOKUP(AA$10,DenRegTabla2,2,FALSE),'DATOS PEST9'!$C:$C,AB$11)</f>
        <v>0</v>
      </c>
      <c r="AC14" s="59">
        <f>SUMIFS('DATOS PEST9'!$E:$E,'DATOS PEST9'!$A:$A,INDICE!$C$13,'DATOS PEST9'!$B:$B,$A14,'DATOS PEST9'!$F:$F,VLOOKUP(AA$10,DenRegTabla2,2,FALSE))</f>
        <v>0</v>
      </c>
    </row>
    <row r="15" spans="1:29" ht="15.6" x14ac:dyDescent="0.3">
      <c r="A15" s="8">
        <v>11</v>
      </c>
      <c r="B15" s="9" t="s">
        <v>163</v>
      </c>
      <c r="C15" s="60">
        <f t="shared" ref="C15:C21" si="2">F15+R15+AA15+X15+U15+L15+I15+O15</f>
        <v>7101.2631578947376</v>
      </c>
      <c r="D15" s="61">
        <f t="shared" ref="D15:D20" si="3">G15+S15+AB15+Y15+V15+P15+M15+J15</f>
        <v>9347.8421052631584</v>
      </c>
      <c r="E15" s="59">
        <f t="shared" ref="E15:E21" si="4">SUM(H15,K15,N15,Q15,T15,W15,Z15,AC15)</f>
        <v>16449.105263157897</v>
      </c>
      <c r="F15" s="60">
        <f>SUMIFS('DATOS PEST9'!$E:$E,'DATOS PEST9'!$A:$A,INDICE!$C$13,'DATOS PEST9'!$B:$B,$A15,'DATOS PEST9'!$F:$F,VLOOKUP(F$10,DenRegTabla2,2,FALSE),'DATOS PEST9'!$C:$C,F$11)</f>
        <v>3879.8421052631584</v>
      </c>
      <c r="G15" s="61">
        <f>SUMIFS('DATOS PEST9'!$E:$E,'DATOS PEST9'!$A:$A,INDICE!$C$13,'DATOS PEST9'!$B:$B,$A15,'DATOS PEST9'!$F:$F,VLOOKUP(F$10,DenRegTabla2,2,FALSE),'DATOS PEST9'!$C:$C,G$11)</f>
        <v>5620.2631578947367</v>
      </c>
      <c r="H15" s="59">
        <f>SUMIFS('DATOS PEST9'!$E:$E,'DATOS PEST9'!$A:$A,INDICE!$C$13,'DATOS PEST9'!$B:$B,$A15,'DATOS PEST9'!$F:$F,VLOOKUP(F$10,DenRegTabla2,2,FALSE))</f>
        <v>9500.105263157895</v>
      </c>
      <c r="I15" s="60">
        <f>SUMIFS('DATOS PEST9'!$E:$E,'DATOS PEST9'!$A:$A,INDICE!$C$13,'DATOS PEST9'!$B:$B,$A15,'DATOS PEST9'!$F:$F,VLOOKUP(I$10,DenRegTabla2,2,FALSE),'DATOS PEST9'!$C:$C,I$11)</f>
        <v>134.73684210526315</v>
      </c>
      <c r="J15" s="61">
        <f>SUMIFS('DATOS PEST9'!$E:$E,'DATOS PEST9'!$A:$A,INDICE!$C$13,'DATOS PEST9'!$B:$B,$A15,'DATOS PEST9'!$F:$F,VLOOKUP(I$10,DenRegTabla2,2,FALSE),'DATOS PEST9'!$C:$C,J$11)</f>
        <v>358.73684210526324</v>
      </c>
      <c r="K15" s="59">
        <f>SUMIFS('DATOS PEST9'!$E:$E,'DATOS PEST9'!$A:$A,INDICE!$C$13,'DATOS PEST9'!$B:$B,$A15,'DATOS PEST9'!$F:$F,VLOOKUP(I$10,DenRegTabla2,2,FALSE))</f>
        <v>493.47368421052636</v>
      </c>
      <c r="L15" s="60">
        <f>SUMIFS('DATOS PEST9'!$E:$E,'DATOS PEST9'!$A:$A,INDICE!$C$13,'DATOS PEST9'!$B:$B,$A15,'DATOS PEST9'!$F:$F,VLOOKUP(L$10,DenRegTabla2,2,FALSE),'DATOS PEST9'!$C:$C,L$11)</f>
        <v>987.10526315789457</v>
      </c>
      <c r="M15" s="61">
        <f>SUMIFS('DATOS PEST9'!$E:$E,'DATOS PEST9'!$A:$A,INDICE!$C$13,'DATOS PEST9'!$B:$B,$A15,'DATOS PEST9'!$F:$F,VLOOKUP(L$10,DenRegTabla2,2,FALSE),'DATOS PEST9'!$C:$C,M$11)</f>
        <v>105.10526315789475</v>
      </c>
      <c r="N15" s="59">
        <f>SUMIFS('DATOS PEST9'!$E:$E,'DATOS PEST9'!$A:$A,INDICE!$C$13,'DATOS PEST9'!$B:$B,$A15,'DATOS PEST9'!$F:$F,VLOOKUP(L$10,DenRegTabla2,2,FALSE))</f>
        <v>1092.2105263157894</v>
      </c>
      <c r="O15" s="62">
        <f>SUMIFS('DATOS PEST9'!$E:$E,'DATOS PEST9'!$A:$A,INDICE!$C$13,'DATOS PEST9'!$B:$B,$A15,'DATOS PEST9'!$F:$F,VLOOKUP(O$10,DenRegTabla2,2,FALSE),'DATOS PEST9'!$C:$C,O$11)</f>
        <v>2088.5789473684208</v>
      </c>
      <c r="P15" s="62">
        <f>SUMIFS('DATOS PEST9'!$E:$E,'DATOS PEST9'!$A:$A,INDICE!$C$13,'DATOS PEST9'!$B:$B,$A15,'DATOS PEST9'!$F:$F,VLOOKUP(O$10,DenRegTabla2,2,FALSE),'DATOS PEST9'!$C:$C,P$11)</f>
        <v>3188.105263157895</v>
      </c>
      <c r="Q15" s="63">
        <f>SUMIFS('DATOS PEST9'!$E:$E,'DATOS PEST9'!$A:$A,INDICE!$C$13,'DATOS PEST9'!$B:$B,$A15,'DATOS PEST9'!$F:$F,VLOOKUP(O$10,DenRegTabla2,2,FALSE))</f>
        <v>5276.6842105263158</v>
      </c>
      <c r="R15" s="60">
        <f>SUMIFS('DATOS PEST9'!$E:$E,'DATOS PEST9'!$A:$A,INDICE!$C$13,'DATOS PEST9'!$B:$B,$A15,'DATOS PEST9'!$F:$F,VLOOKUP(R$10,DenRegTabla2,2,FALSE),'DATOS PEST9'!$C:$C,R$11)</f>
        <v>5.9999999999999973</v>
      </c>
      <c r="S15" s="61">
        <f>SUMIFS('DATOS PEST9'!$E:$E,'DATOS PEST9'!$A:$A,INDICE!$C$13,'DATOS PEST9'!$B:$B,$A15,'DATOS PEST9'!$F:$F,VLOOKUP(R$10,DenRegTabla2,2,FALSE),'DATOS PEST9'!$C:$C,S$11)</f>
        <v>2.9999999999999987</v>
      </c>
      <c r="T15" s="59">
        <f>SUMIFS('DATOS PEST9'!$E:$E,'DATOS PEST9'!$A:$A,INDICE!$C$13,'DATOS PEST9'!$B:$B,$A15,'DATOS PEST9'!$F:$F,VLOOKUP(R$10,DenRegTabla2,2,FALSE))</f>
        <v>8.9999999999999964</v>
      </c>
      <c r="U15" s="62">
        <f>SUMIFS('DATOS PEST9'!$E:$E,'DATOS PEST9'!$A:$A,INDICE!$C$13,'DATOS PEST9'!$B:$B,$A15,'DATOS PEST9'!$F:$F,VLOOKUP(U$10,DenRegTabla2,2,FALSE),'DATOS PEST9'!$C:$C,U$11)</f>
        <v>5</v>
      </c>
      <c r="V15" s="62">
        <f>SUMIFS('DATOS PEST9'!$E:$E,'DATOS PEST9'!$A:$A,INDICE!$C$13,'DATOS PEST9'!$B:$B,$A15,'DATOS PEST9'!$F:$F,VLOOKUP(U$10,DenRegTabla2,2,FALSE),'DATOS PEST9'!$C:$C,V$11)</f>
        <v>69.631578947368425</v>
      </c>
      <c r="W15" s="63">
        <f>SUMIFS('DATOS PEST9'!$E:$E,'DATOS PEST9'!$A:$A,INDICE!$C$13,'DATOS PEST9'!$B:$B,$A15,'DATOS PEST9'!$F:$F,VLOOKUP(U$10,DenRegTabla2,2,FALSE))</f>
        <v>74.631578947368425</v>
      </c>
      <c r="X15" s="60">
        <f>SUMIFS('DATOS PEST9'!$E:$E,'DATOS PEST9'!$A:$A,INDICE!$C$13,'DATOS PEST9'!$B:$B,$A15,'DATOS PEST9'!$F:$F,VLOOKUP(X$10,DenRegTabla2,2,FALSE),'DATOS PEST9'!$C:$C,X$11)</f>
        <v>0</v>
      </c>
      <c r="Y15" s="61">
        <f>SUMIFS('DATOS PEST9'!$E:$E,'DATOS PEST9'!$A:$A,INDICE!$C$13,'DATOS PEST9'!$B:$B,$A15,'DATOS PEST9'!$F:$F,VLOOKUP(X$10,DenRegTabla2,2,FALSE),'DATOS PEST9'!$C:$C,Y$11)</f>
        <v>2.9999999999999987</v>
      </c>
      <c r="Z15" s="59">
        <f>SUMIFS('DATOS PEST9'!$E:$E,'DATOS PEST9'!$A:$A,INDICE!$C$13,'DATOS PEST9'!$B:$B,$A15,'DATOS PEST9'!$F:$F,VLOOKUP(X$10,DenRegTabla2,2,FALSE))</f>
        <v>2.9999999999999987</v>
      </c>
      <c r="AA15" s="60">
        <f>SUMIFS('DATOS PEST9'!$E:$E,'DATOS PEST9'!$A:$A,INDICE!$C$13,'DATOS PEST9'!$B:$B,$A15,'DATOS PEST9'!$F:$F,VLOOKUP(AA$10,DenRegTabla2,2,FALSE),'DATOS PEST9'!$C:$C,AA$11)</f>
        <v>0</v>
      </c>
      <c r="AB15" s="61">
        <f>SUMIFS('DATOS PEST9'!$E:$E,'DATOS PEST9'!$A:$A,INDICE!$C$13,'DATOS PEST9'!$B:$B,$A15,'DATOS PEST9'!$F:$F,VLOOKUP(AA$10,DenRegTabla2,2,FALSE),'DATOS PEST9'!$C:$C,AB$11)</f>
        <v>0</v>
      </c>
      <c r="AC15" s="59">
        <f>SUMIFS('DATOS PEST9'!$E:$E,'DATOS PEST9'!$A:$A,INDICE!$C$13,'DATOS PEST9'!$B:$B,$A15,'DATOS PEST9'!$F:$F,VLOOKUP(AA$10,DenRegTabla2,2,FALSE))</f>
        <v>0</v>
      </c>
    </row>
    <row r="16" spans="1:29" ht="15.6" x14ac:dyDescent="0.3">
      <c r="A16" s="8">
        <v>14</v>
      </c>
      <c r="B16" s="9" t="s">
        <v>164</v>
      </c>
      <c r="C16" s="60">
        <f t="shared" si="2"/>
        <v>4918.21052631579</v>
      </c>
      <c r="D16" s="61">
        <f>G16+S16+AB16+Y16+V16+P16+M16+J16</f>
        <v>5777.2631578947367</v>
      </c>
      <c r="E16" s="59">
        <f t="shared" si="4"/>
        <v>10695.473684210527</v>
      </c>
      <c r="F16" s="60">
        <f>SUMIFS('DATOS PEST9'!$E:$E,'DATOS PEST9'!$A:$A,INDICE!$C$13,'DATOS PEST9'!$B:$B,$A16,'DATOS PEST9'!$F:$F,VLOOKUP(F$10,DenRegTabla2,2,FALSE),'DATOS PEST9'!$C:$C,F$11)</f>
        <v>2515.2105263157896</v>
      </c>
      <c r="G16" s="61">
        <f>SUMIFS('DATOS PEST9'!$E:$E,'DATOS PEST9'!$A:$A,INDICE!$C$13,'DATOS PEST9'!$B:$B,$A16,'DATOS PEST9'!$F:$F,VLOOKUP(F$10,DenRegTabla2,2,FALSE),'DATOS PEST9'!$C:$C,G$11)</f>
        <v>3015.5263157894733</v>
      </c>
      <c r="H16" s="59">
        <f>SUMIFS('DATOS PEST9'!$E:$E,'DATOS PEST9'!$A:$A,INDICE!$C$13,'DATOS PEST9'!$B:$B,$A16,'DATOS PEST9'!$F:$F,VLOOKUP(F$10,DenRegTabla2,2,FALSE))</f>
        <v>5530.7368421052633</v>
      </c>
      <c r="I16" s="60">
        <f>SUMIFS('DATOS PEST9'!$E:$E,'DATOS PEST9'!$A:$A,INDICE!$C$13,'DATOS PEST9'!$B:$B,$A16,'DATOS PEST9'!$F:$F,VLOOKUP(I$10,DenRegTabla2,2,FALSE),'DATOS PEST9'!$C:$C,I$11)</f>
        <v>688.63157894736855</v>
      </c>
      <c r="J16" s="61">
        <f>SUMIFS('DATOS PEST9'!$E:$E,'DATOS PEST9'!$A:$A,INDICE!$C$13,'DATOS PEST9'!$B:$B,$A16,'DATOS PEST9'!$F:$F,VLOOKUP(I$10,DenRegTabla2,2,FALSE),'DATOS PEST9'!$C:$C,J$11)</f>
        <v>1815.7368421052629</v>
      </c>
      <c r="K16" s="59">
        <f>SUMIFS('DATOS PEST9'!$E:$E,'DATOS PEST9'!$A:$A,INDICE!$C$13,'DATOS PEST9'!$B:$B,$A16,'DATOS PEST9'!$F:$F,VLOOKUP(I$10,DenRegTabla2,2,FALSE))</f>
        <v>2504.3684210526317</v>
      </c>
      <c r="L16" s="60">
        <f>SUMIFS('DATOS PEST9'!$E:$E,'DATOS PEST9'!$A:$A,INDICE!$C$13,'DATOS PEST9'!$B:$B,$A16,'DATOS PEST9'!$F:$F,VLOOKUP(L$10,DenRegTabla2,2,FALSE),'DATOS PEST9'!$C:$C,L$11)</f>
        <v>985.00000000000011</v>
      </c>
      <c r="M16" s="61">
        <f>SUMIFS('DATOS PEST9'!$E:$E,'DATOS PEST9'!$A:$A,INDICE!$C$13,'DATOS PEST9'!$B:$B,$A16,'DATOS PEST9'!$F:$F,VLOOKUP(L$10,DenRegTabla2,2,FALSE),'DATOS PEST9'!$C:$C,M$11)</f>
        <v>56.526315789473685</v>
      </c>
      <c r="N16" s="59">
        <f>SUMIFS('DATOS PEST9'!$E:$E,'DATOS PEST9'!$A:$A,INDICE!$C$13,'DATOS PEST9'!$B:$B,$A16,'DATOS PEST9'!$F:$F,VLOOKUP(L$10,DenRegTabla2,2,FALSE))</f>
        <v>1041.5263157894738</v>
      </c>
      <c r="O16" s="62">
        <f>SUMIFS('DATOS PEST9'!$E:$E,'DATOS PEST9'!$A:$A,INDICE!$C$13,'DATOS PEST9'!$B:$B,$A16,'DATOS PEST9'!$F:$F,VLOOKUP(O$10,DenRegTabla2,2,FALSE),'DATOS PEST9'!$C:$C,O$11)</f>
        <v>723.36842105263145</v>
      </c>
      <c r="P16" s="62">
        <f>SUMIFS('DATOS PEST9'!$E:$E,'DATOS PEST9'!$A:$A,INDICE!$C$13,'DATOS PEST9'!$B:$B,$A16,'DATOS PEST9'!$F:$F,VLOOKUP(O$10,DenRegTabla2,2,FALSE),'DATOS PEST9'!$C:$C,P$11)</f>
        <v>884.47368421052647</v>
      </c>
      <c r="Q16" s="63">
        <f>SUMIFS('DATOS PEST9'!$E:$E,'DATOS PEST9'!$A:$A,INDICE!$C$13,'DATOS PEST9'!$B:$B,$A16,'DATOS PEST9'!$F:$F,VLOOKUP(O$10,DenRegTabla2,2,FALSE))</f>
        <v>1607.8421052631579</v>
      </c>
      <c r="R16" s="60">
        <f>SUMIFS('DATOS PEST9'!$E:$E,'DATOS PEST9'!$A:$A,INDICE!$C$13,'DATOS PEST9'!$B:$B,$A16,'DATOS PEST9'!$F:$F,VLOOKUP(R$10,DenRegTabla2,2,FALSE),'DATOS PEST9'!$C:$C,R$11)</f>
        <v>6</v>
      </c>
      <c r="S16" s="61">
        <f>SUMIFS('DATOS PEST9'!$E:$E,'DATOS PEST9'!$A:$A,INDICE!$C$13,'DATOS PEST9'!$B:$B,$A16,'DATOS PEST9'!$F:$F,VLOOKUP(R$10,DenRegTabla2,2,FALSE),'DATOS PEST9'!$C:$C,S$11)</f>
        <v>5</v>
      </c>
      <c r="T16" s="59">
        <f>SUMIFS('DATOS PEST9'!$E:$E,'DATOS PEST9'!$A:$A,INDICE!$C$13,'DATOS PEST9'!$B:$B,$A16,'DATOS PEST9'!$F:$F,VLOOKUP(R$10,DenRegTabla2,2,FALSE))</f>
        <v>11</v>
      </c>
      <c r="U16" s="62">
        <f>SUMIFS('DATOS PEST9'!$E:$E,'DATOS PEST9'!$A:$A,INDICE!$C$13,'DATOS PEST9'!$B:$B,$A16,'DATOS PEST9'!$F:$F,VLOOKUP(U$10,DenRegTabla2,2,FALSE),'DATOS PEST9'!$C:$C,U$11)</f>
        <v>0</v>
      </c>
      <c r="V16" s="62">
        <f>SUMIFS('DATOS PEST9'!$E:$E,'DATOS PEST9'!$A:$A,INDICE!$C$13,'DATOS PEST9'!$B:$B,$A16,'DATOS PEST9'!$F:$F,VLOOKUP(U$10,DenRegTabla2,2,FALSE),'DATOS PEST9'!$C:$C,V$11)</f>
        <v>0</v>
      </c>
      <c r="W16" s="63">
        <f>SUMIFS('DATOS PEST9'!$E:$E,'DATOS PEST9'!$A:$A,INDICE!$C$13,'DATOS PEST9'!$B:$B,$A16,'DATOS PEST9'!$F:$F,VLOOKUP(U$10,DenRegTabla2,2,FALSE))</f>
        <v>0</v>
      </c>
      <c r="X16" s="60">
        <f>SUMIFS('DATOS PEST9'!$E:$E,'DATOS PEST9'!$A:$A,INDICE!$C$13,'DATOS PEST9'!$B:$B,$A16,'DATOS PEST9'!$F:$F,VLOOKUP(X$10,DenRegTabla2,2,FALSE),'DATOS PEST9'!$C:$C,X$11)</f>
        <v>0</v>
      </c>
      <c r="Y16" s="61">
        <f>SUMIFS('DATOS PEST9'!$E:$E,'DATOS PEST9'!$A:$A,INDICE!$C$13,'DATOS PEST9'!$B:$B,$A16,'DATOS PEST9'!$F:$F,VLOOKUP(X$10,DenRegTabla2,2,FALSE),'DATOS PEST9'!$C:$C,Y$11)</f>
        <v>0</v>
      </c>
      <c r="Z16" s="59">
        <f>SUMIFS('DATOS PEST9'!$E:$E,'DATOS PEST9'!$A:$A,INDICE!$C$13,'DATOS PEST9'!$B:$B,$A16,'DATOS PEST9'!$F:$F,VLOOKUP(X$10,DenRegTabla2,2,FALSE))</f>
        <v>0</v>
      </c>
      <c r="AA16" s="60">
        <f>SUMIFS('DATOS PEST9'!$E:$E,'DATOS PEST9'!$A:$A,INDICE!$C$13,'DATOS PEST9'!$B:$B,$A16,'DATOS PEST9'!$F:$F,VLOOKUP(AA$10,DenRegTabla2,2,FALSE),'DATOS PEST9'!$C:$C,AA$11)</f>
        <v>0</v>
      </c>
      <c r="AB16" s="61">
        <f>SUMIFS('DATOS PEST9'!$E:$E,'DATOS PEST9'!$A:$A,INDICE!$C$13,'DATOS PEST9'!$B:$B,$A16,'DATOS PEST9'!$F:$F,VLOOKUP(AA$10,DenRegTabla2,2,FALSE),'DATOS PEST9'!$C:$C,AB$11)</f>
        <v>0</v>
      </c>
      <c r="AC16" s="59">
        <f>SUMIFS('DATOS PEST9'!$E:$E,'DATOS PEST9'!$A:$A,INDICE!$C$13,'DATOS PEST9'!$B:$B,$A16,'DATOS PEST9'!$F:$F,VLOOKUP(AA$10,DenRegTabla2,2,FALSE))</f>
        <v>0</v>
      </c>
    </row>
    <row r="17" spans="1:29" ht="15.6" x14ac:dyDescent="0.3">
      <c r="A17" s="8">
        <v>18</v>
      </c>
      <c r="B17" s="9" t="s">
        <v>7</v>
      </c>
      <c r="C17" s="60">
        <f t="shared" si="2"/>
        <v>12185.157894736842</v>
      </c>
      <c r="D17" s="61">
        <f t="shared" si="3"/>
        <v>15344.57894736842</v>
      </c>
      <c r="E17" s="59">
        <f t="shared" si="4"/>
        <v>27529.736842105256</v>
      </c>
      <c r="F17" s="60">
        <f>SUMIFS('DATOS PEST9'!$E:$E,'DATOS PEST9'!$A:$A,INDICE!$C$13,'DATOS PEST9'!$B:$B,$A17,'DATOS PEST9'!$F:$F,VLOOKUP(F$10,DenRegTabla2,2,FALSE),'DATOS PEST9'!$C:$C,F$11)</f>
        <v>6535.8421052631575</v>
      </c>
      <c r="G17" s="61">
        <f>SUMIFS('DATOS PEST9'!$E:$E,'DATOS PEST9'!$A:$A,INDICE!$C$13,'DATOS PEST9'!$B:$B,$A17,'DATOS PEST9'!$F:$F,VLOOKUP(F$10,DenRegTabla2,2,FALSE),'DATOS PEST9'!$C:$C,G$11)</f>
        <v>7919.894736842105</v>
      </c>
      <c r="H17" s="59">
        <f>SUMIFS('DATOS PEST9'!$E:$E,'DATOS PEST9'!$A:$A,INDICE!$C$13,'DATOS PEST9'!$B:$B,$A17,'DATOS PEST9'!$F:$F,VLOOKUP(F$10,DenRegTabla2,2,FALSE))</f>
        <v>14455.736842105262</v>
      </c>
      <c r="I17" s="60">
        <f>SUMIFS('DATOS PEST9'!$E:$E,'DATOS PEST9'!$A:$A,INDICE!$C$13,'DATOS PEST9'!$B:$B,$A17,'DATOS PEST9'!$F:$F,VLOOKUP(I$10,DenRegTabla2,2,FALSE),'DATOS PEST9'!$C:$C,I$11)</f>
        <v>1984.3684210526314</v>
      </c>
      <c r="J17" s="61">
        <f>SUMIFS('DATOS PEST9'!$E:$E,'DATOS PEST9'!$A:$A,INDICE!$C$13,'DATOS PEST9'!$B:$B,$A17,'DATOS PEST9'!$F:$F,VLOOKUP(I$10,DenRegTabla2,2,FALSE),'DATOS PEST9'!$C:$C,J$11)</f>
        <v>3739.1578947368425</v>
      </c>
      <c r="K17" s="59">
        <f>SUMIFS('DATOS PEST9'!$E:$E,'DATOS PEST9'!$A:$A,INDICE!$C$13,'DATOS PEST9'!$B:$B,$A17,'DATOS PEST9'!$F:$F,VLOOKUP(I$10,DenRegTabla2,2,FALSE))</f>
        <v>5723.5263157894733</v>
      </c>
      <c r="L17" s="60">
        <f>SUMIFS('DATOS PEST9'!$E:$E,'DATOS PEST9'!$A:$A,INDICE!$C$13,'DATOS PEST9'!$B:$B,$A17,'DATOS PEST9'!$F:$F,VLOOKUP(L$10,DenRegTabla2,2,FALSE),'DATOS PEST9'!$C:$C,L$11)</f>
        <v>1258.8421052631579</v>
      </c>
      <c r="M17" s="61">
        <f>SUMIFS('DATOS PEST9'!$E:$E,'DATOS PEST9'!$A:$A,INDICE!$C$13,'DATOS PEST9'!$B:$B,$A17,'DATOS PEST9'!$F:$F,VLOOKUP(L$10,DenRegTabla2,2,FALSE),'DATOS PEST9'!$C:$C,M$11)</f>
        <v>84.421052631578959</v>
      </c>
      <c r="N17" s="59">
        <f>SUMIFS('DATOS PEST9'!$E:$E,'DATOS PEST9'!$A:$A,INDICE!$C$13,'DATOS PEST9'!$B:$B,$A17,'DATOS PEST9'!$F:$F,VLOOKUP(L$10,DenRegTabla2,2,FALSE))</f>
        <v>1343.2631578947369</v>
      </c>
      <c r="O17" s="62">
        <f>SUMIFS('DATOS PEST9'!$E:$E,'DATOS PEST9'!$A:$A,INDICE!$C$13,'DATOS PEST9'!$B:$B,$A17,'DATOS PEST9'!$F:$F,VLOOKUP(O$10,DenRegTabla2,2,FALSE),'DATOS PEST9'!$C:$C,O$11)</f>
        <v>2265.7368421052629</v>
      </c>
      <c r="P17" s="62">
        <f>SUMIFS('DATOS PEST9'!$E:$E,'DATOS PEST9'!$A:$A,INDICE!$C$13,'DATOS PEST9'!$B:$B,$A17,'DATOS PEST9'!$F:$F,VLOOKUP(O$10,DenRegTabla2,2,FALSE),'DATOS PEST9'!$C:$C,P$11)</f>
        <v>3392.6315789473683</v>
      </c>
      <c r="Q17" s="63">
        <f>SUMIFS('DATOS PEST9'!$E:$E,'DATOS PEST9'!$A:$A,INDICE!$C$13,'DATOS PEST9'!$B:$B,$A17,'DATOS PEST9'!$F:$F,VLOOKUP(O$10,DenRegTabla2,2,FALSE))</f>
        <v>5658.3684210526308</v>
      </c>
      <c r="R17" s="60">
        <f>SUMIFS('DATOS PEST9'!$E:$E,'DATOS PEST9'!$A:$A,INDICE!$C$13,'DATOS PEST9'!$B:$B,$A17,'DATOS PEST9'!$F:$F,VLOOKUP(R$10,DenRegTabla2,2,FALSE),'DATOS PEST9'!$C:$C,R$11)</f>
        <v>140.0526315789474</v>
      </c>
      <c r="S17" s="61">
        <f>SUMIFS('DATOS PEST9'!$E:$E,'DATOS PEST9'!$A:$A,INDICE!$C$13,'DATOS PEST9'!$B:$B,$A17,'DATOS PEST9'!$F:$F,VLOOKUP(R$10,DenRegTabla2,2,FALSE),'DATOS PEST9'!$C:$C,S$11)</f>
        <v>200.52631578947364</v>
      </c>
      <c r="T17" s="59">
        <f>SUMIFS('DATOS PEST9'!$E:$E,'DATOS PEST9'!$A:$A,INDICE!$C$13,'DATOS PEST9'!$B:$B,$A17,'DATOS PEST9'!$F:$F,VLOOKUP(R$10,DenRegTabla2,2,FALSE))</f>
        <v>340.57894736842104</v>
      </c>
      <c r="U17" s="62">
        <f>SUMIFS('DATOS PEST9'!$E:$E,'DATOS PEST9'!$A:$A,INDICE!$C$13,'DATOS PEST9'!$B:$B,$A17,'DATOS PEST9'!$F:$F,VLOOKUP(U$10,DenRegTabla2,2,FALSE),'DATOS PEST9'!$C:$C,U$11)</f>
        <v>0.31578947368421051</v>
      </c>
      <c r="V17" s="62">
        <f>SUMIFS('DATOS PEST9'!$E:$E,'DATOS PEST9'!$A:$A,INDICE!$C$13,'DATOS PEST9'!$B:$B,$A17,'DATOS PEST9'!$F:$F,VLOOKUP(U$10,DenRegTabla2,2,FALSE),'DATOS PEST9'!$C:$C,V$11)</f>
        <v>7.9473684210526319</v>
      </c>
      <c r="W17" s="63">
        <f>SUMIFS('DATOS PEST9'!$E:$E,'DATOS PEST9'!$A:$A,INDICE!$C$13,'DATOS PEST9'!$B:$B,$A17,'DATOS PEST9'!$F:$F,VLOOKUP(U$10,DenRegTabla2,2,FALSE))</f>
        <v>8.2631578947368425</v>
      </c>
      <c r="X17" s="60">
        <f>SUMIFS('DATOS PEST9'!$E:$E,'DATOS PEST9'!$A:$A,INDICE!$C$13,'DATOS PEST9'!$B:$B,$A17,'DATOS PEST9'!$F:$F,VLOOKUP(X$10,DenRegTabla2,2,FALSE),'DATOS PEST9'!$C:$C,X$11)</f>
        <v>0</v>
      </c>
      <c r="Y17" s="61">
        <f>SUMIFS('DATOS PEST9'!$E:$E,'DATOS PEST9'!$A:$A,INDICE!$C$13,'DATOS PEST9'!$B:$B,$A17,'DATOS PEST9'!$F:$F,VLOOKUP(X$10,DenRegTabla2,2,FALSE),'DATOS PEST9'!$C:$C,Y$11)</f>
        <v>0</v>
      </c>
      <c r="Z17" s="59">
        <f>SUMIFS('DATOS PEST9'!$E:$E,'DATOS PEST9'!$A:$A,INDICE!$C$13,'DATOS PEST9'!$B:$B,$A17,'DATOS PEST9'!$F:$F,VLOOKUP(X$10,DenRegTabla2,2,FALSE))</f>
        <v>0</v>
      </c>
      <c r="AA17" s="60">
        <f>SUMIFS('DATOS PEST9'!$E:$E,'DATOS PEST9'!$A:$A,INDICE!$C$13,'DATOS PEST9'!$B:$B,$A17,'DATOS PEST9'!$F:$F,VLOOKUP(AA$10,DenRegTabla2,2,FALSE),'DATOS PEST9'!$C:$C,AA$11)</f>
        <v>0</v>
      </c>
      <c r="AB17" s="61">
        <f>SUMIFS('DATOS PEST9'!$E:$E,'DATOS PEST9'!$A:$A,INDICE!$C$13,'DATOS PEST9'!$B:$B,$A17,'DATOS PEST9'!$F:$F,VLOOKUP(AA$10,DenRegTabla2,2,FALSE),'DATOS PEST9'!$C:$C,AB$11)</f>
        <v>0</v>
      </c>
      <c r="AC17" s="59">
        <f>SUMIFS('DATOS PEST9'!$E:$E,'DATOS PEST9'!$A:$A,INDICE!$C$13,'DATOS PEST9'!$B:$B,$A17,'DATOS PEST9'!$F:$F,VLOOKUP(AA$10,DenRegTabla2,2,FALSE))</f>
        <v>0</v>
      </c>
    </row>
    <row r="18" spans="1:29" ht="15.6" x14ac:dyDescent="0.3">
      <c r="A18" s="8">
        <v>21</v>
      </c>
      <c r="B18" s="9" t="s">
        <v>10</v>
      </c>
      <c r="C18" s="60">
        <f t="shared" si="2"/>
        <v>35261.26315789474</v>
      </c>
      <c r="D18" s="61">
        <f t="shared" si="3"/>
        <v>28760.21052631579</v>
      </c>
      <c r="E18" s="59">
        <f t="shared" si="4"/>
        <v>64022.31578947368</v>
      </c>
      <c r="F18" s="60">
        <f>SUMIFS('DATOS PEST9'!$E:$E,'DATOS PEST9'!$A:$A,INDICE!$C$13,'DATOS PEST9'!$B:$B,$A18,'DATOS PEST9'!$F:$F,VLOOKUP(F$10,DenRegTabla2,2,FALSE),'DATOS PEST9'!$C:$C,F$11)</f>
        <v>2720.2631578947367</v>
      </c>
      <c r="G18" s="61">
        <f>SUMIFS('DATOS PEST9'!$E:$E,'DATOS PEST9'!$A:$A,INDICE!$C$13,'DATOS PEST9'!$B:$B,$A18,'DATOS PEST9'!$F:$F,VLOOKUP(F$10,DenRegTabla2,2,FALSE),'DATOS PEST9'!$C:$C,G$11)</f>
        <v>4142.5789473684208</v>
      </c>
      <c r="H18" s="59">
        <f>SUMIFS('DATOS PEST9'!$E:$E,'DATOS PEST9'!$A:$A,INDICE!$C$13,'DATOS PEST9'!$B:$B,$A18,'DATOS PEST9'!$F:$F,VLOOKUP(F$10,DenRegTabla2,2,FALSE))</f>
        <v>6862.8421052631575</v>
      </c>
      <c r="I18" s="60">
        <f>SUMIFS('DATOS PEST9'!$E:$E,'DATOS PEST9'!$A:$A,INDICE!$C$13,'DATOS PEST9'!$B:$B,$A18,'DATOS PEST9'!$F:$F,VLOOKUP(I$10,DenRegTabla2,2,FALSE),'DATOS PEST9'!$C:$C,I$11)</f>
        <v>31143.315789473683</v>
      </c>
      <c r="J18" s="61">
        <f>SUMIFS('DATOS PEST9'!$E:$E,'DATOS PEST9'!$A:$A,INDICE!$C$13,'DATOS PEST9'!$B:$B,$A18,'DATOS PEST9'!$F:$F,VLOOKUP(I$10,DenRegTabla2,2,FALSE),'DATOS PEST9'!$C:$C,J$11)</f>
        <v>23250.263157894737</v>
      </c>
      <c r="K18" s="59">
        <f>SUMIFS('DATOS PEST9'!$E:$E,'DATOS PEST9'!$A:$A,INDICE!$C$13,'DATOS PEST9'!$B:$B,$A18,'DATOS PEST9'!$F:$F,VLOOKUP(I$10,DenRegTabla2,2,FALSE))</f>
        <v>54393.57894736842</v>
      </c>
      <c r="L18" s="60">
        <f>SUMIFS('DATOS PEST9'!$E:$E,'DATOS PEST9'!$A:$A,INDICE!$C$13,'DATOS PEST9'!$B:$B,$A18,'DATOS PEST9'!$F:$F,VLOOKUP(L$10,DenRegTabla2,2,FALSE),'DATOS PEST9'!$C:$C,L$11)</f>
        <v>542.36842105263156</v>
      </c>
      <c r="M18" s="61">
        <f>SUMIFS('DATOS PEST9'!$E:$E,'DATOS PEST9'!$A:$A,INDICE!$C$13,'DATOS PEST9'!$B:$B,$A18,'DATOS PEST9'!$F:$F,VLOOKUP(L$10,DenRegTabla2,2,FALSE),'DATOS PEST9'!$C:$C,M$11)</f>
        <v>24.000000000000004</v>
      </c>
      <c r="N18" s="59">
        <f>SUMIFS('DATOS PEST9'!$E:$E,'DATOS PEST9'!$A:$A,INDICE!$C$13,'DATOS PEST9'!$B:$B,$A18,'DATOS PEST9'!$F:$F,VLOOKUP(L$10,DenRegTabla2,2,FALSE))</f>
        <v>567.21052631578948</v>
      </c>
      <c r="O18" s="62">
        <f>SUMIFS('DATOS PEST9'!$E:$E,'DATOS PEST9'!$A:$A,INDICE!$C$13,'DATOS PEST9'!$B:$B,$A18,'DATOS PEST9'!$F:$F,VLOOKUP(O$10,DenRegTabla2,2,FALSE),'DATOS PEST9'!$C:$C,O$11)</f>
        <v>823.31578947368416</v>
      </c>
      <c r="P18" s="62">
        <f>SUMIFS('DATOS PEST9'!$E:$E,'DATOS PEST9'!$A:$A,INDICE!$C$13,'DATOS PEST9'!$B:$B,$A18,'DATOS PEST9'!$F:$F,VLOOKUP(O$10,DenRegTabla2,2,FALSE),'DATOS PEST9'!$C:$C,P$11)</f>
        <v>1225.1578947368421</v>
      </c>
      <c r="Q18" s="63">
        <f>SUMIFS('DATOS PEST9'!$E:$E,'DATOS PEST9'!$A:$A,INDICE!$C$13,'DATOS PEST9'!$B:$B,$A18,'DATOS PEST9'!$F:$F,VLOOKUP(O$10,DenRegTabla2,2,FALSE))</f>
        <v>2048.4736842105262</v>
      </c>
      <c r="R18" s="60">
        <f>SUMIFS('DATOS PEST9'!$E:$E,'DATOS PEST9'!$A:$A,INDICE!$C$13,'DATOS PEST9'!$B:$B,$A18,'DATOS PEST9'!$F:$F,VLOOKUP(R$10,DenRegTabla2,2,FALSE),'DATOS PEST9'!$C:$C,R$11)</f>
        <v>27.368421052631579</v>
      </c>
      <c r="S18" s="61">
        <f>SUMIFS('DATOS PEST9'!$E:$E,'DATOS PEST9'!$A:$A,INDICE!$C$13,'DATOS PEST9'!$B:$B,$A18,'DATOS PEST9'!$F:$F,VLOOKUP(R$10,DenRegTabla2,2,FALSE),'DATOS PEST9'!$C:$C,S$11)</f>
        <v>36.789473684210527</v>
      </c>
      <c r="T18" s="59">
        <f>SUMIFS('DATOS PEST9'!$E:$E,'DATOS PEST9'!$A:$A,INDICE!$C$13,'DATOS PEST9'!$B:$B,$A18,'DATOS PEST9'!$F:$F,VLOOKUP(R$10,DenRegTabla2,2,FALSE))</f>
        <v>64.15789473684211</v>
      </c>
      <c r="U18" s="62">
        <f>SUMIFS('DATOS PEST9'!$E:$E,'DATOS PEST9'!$A:$A,INDICE!$C$13,'DATOS PEST9'!$B:$B,$A18,'DATOS PEST9'!$F:$F,VLOOKUP(U$10,DenRegTabla2,2,FALSE),'DATOS PEST9'!$C:$C,U$11)</f>
        <v>3.6315789473684204</v>
      </c>
      <c r="V18" s="62">
        <f>SUMIFS('DATOS PEST9'!$E:$E,'DATOS PEST9'!$A:$A,INDICE!$C$13,'DATOS PEST9'!$B:$B,$A18,'DATOS PEST9'!$F:$F,VLOOKUP(U$10,DenRegTabla2,2,FALSE),'DATOS PEST9'!$C:$C,V$11)</f>
        <v>74.421052631578959</v>
      </c>
      <c r="W18" s="63">
        <f>SUMIFS('DATOS PEST9'!$E:$E,'DATOS PEST9'!$A:$A,INDICE!$C$13,'DATOS PEST9'!$B:$B,$A18,'DATOS PEST9'!$F:$F,VLOOKUP(U$10,DenRegTabla2,2,FALSE))</f>
        <v>78.052631578947384</v>
      </c>
      <c r="X18" s="60">
        <f>SUMIFS('DATOS PEST9'!$E:$E,'DATOS PEST9'!$A:$A,INDICE!$C$13,'DATOS PEST9'!$B:$B,$A18,'DATOS PEST9'!$F:$F,VLOOKUP(X$10,DenRegTabla2,2,FALSE),'DATOS PEST9'!$C:$C,X$11)</f>
        <v>0.99999999999999956</v>
      </c>
      <c r="Y18" s="61">
        <f>SUMIFS('DATOS PEST9'!$E:$E,'DATOS PEST9'!$A:$A,INDICE!$C$13,'DATOS PEST9'!$B:$B,$A18,'DATOS PEST9'!$F:$F,VLOOKUP(X$10,DenRegTabla2,2,FALSE),'DATOS PEST9'!$C:$C,Y$11)</f>
        <v>7</v>
      </c>
      <c r="Z18" s="59">
        <f>SUMIFS('DATOS PEST9'!$E:$E,'DATOS PEST9'!$A:$A,INDICE!$C$13,'DATOS PEST9'!$B:$B,$A18,'DATOS PEST9'!$F:$F,VLOOKUP(X$10,DenRegTabla2,2,FALSE))</f>
        <v>8</v>
      </c>
      <c r="AA18" s="60">
        <f>SUMIFS('DATOS PEST9'!$E:$E,'DATOS PEST9'!$A:$A,INDICE!$C$13,'DATOS PEST9'!$B:$B,$A18,'DATOS PEST9'!$F:$F,VLOOKUP(AA$10,DenRegTabla2,2,FALSE),'DATOS PEST9'!$C:$C,AA$11)</f>
        <v>0</v>
      </c>
      <c r="AB18" s="61">
        <f>SUMIFS('DATOS PEST9'!$E:$E,'DATOS PEST9'!$A:$A,INDICE!$C$13,'DATOS PEST9'!$B:$B,$A18,'DATOS PEST9'!$F:$F,VLOOKUP(AA$10,DenRegTabla2,2,FALSE),'DATOS PEST9'!$C:$C,AB$11)</f>
        <v>0</v>
      </c>
      <c r="AC18" s="59">
        <f>SUMIFS('DATOS PEST9'!$E:$E,'DATOS PEST9'!$A:$A,INDICE!$C$13,'DATOS PEST9'!$B:$B,$A18,'DATOS PEST9'!$F:$F,VLOOKUP(AA$10,DenRegTabla2,2,FALSE))</f>
        <v>0</v>
      </c>
    </row>
    <row r="19" spans="1:29" ht="15.6" x14ac:dyDescent="0.3">
      <c r="A19" s="8">
        <v>23</v>
      </c>
      <c r="B19" s="9" t="s">
        <v>165</v>
      </c>
      <c r="C19" s="60">
        <f t="shared" si="2"/>
        <v>2877</v>
      </c>
      <c r="D19" s="61">
        <f>G19+S19+AB19+Y19+V19+P19+M19+J19</f>
        <v>4956.0526315789466</v>
      </c>
      <c r="E19" s="59">
        <f t="shared" si="4"/>
        <v>7833.0526315789475</v>
      </c>
      <c r="F19" s="60">
        <f>SUMIFS('DATOS PEST9'!$E:$E,'DATOS PEST9'!$A:$A,INDICE!$C$13,'DATOS PEST9'!$B:$B,$A19,'DATOS PEST9'!$F:$F,VLOOKUP(F$10,DenRegTabla2,2,FALSE),'DATOS PEST9'!$C:$C,F$11)</f>
        <v>1434.0526315789473</v>
      </c>
      <c r="G19" s="61">
        <f>SUMIFS('DATOS PEST9'!$E:$E,'DATOS PEST9'!$A:$A,INDICE!$C$13,'DATOS PEST9'!$B:$B,$A19,'DATOS PEST9'!$F:$F,VLOOKUP(F$10,DenRegTabla2,2,FALSE),'DATOS PEST9'!$C:$C,G$11)</f>
        <v>2548.0526315789471</v>
      </c>
      <c r="H19" s="59">
        <f>SUMIFS('DATOS PEST9'!$E:$E,'DATOS PEST9'!$A:$A,INDICE!$C$13,'DATOS PEST9'!$B:$B,$A19,'DATOS PEST9'!$F:$F,VLOOKUP(F$10,DenRegTabla2,2,FALSE))</f>
        <v>3982.1052631578946</v>
      </c>
      <c r="I19" s="60">
        <f>SUMIFS('DATOS PEST9'!$E:$E,'DATOS PEST9'!$A:$A,INDICE!$C$13,'DATOS PEST9'!$B:$B,$A19,'DATOS PEST9'!$F:$F,VLOOKUP(I$10,DenRegTabla2,2,FALSE),'DATOS PEST9'!$C:$C,I$11)</f>
        <v>396.73684210526318</v>
      </c>
      <c r="J19" s="61">
        <f>SUMIFS('DATOS PEST9'!$E:$E,'DATOS PEST9'!$A:$A,INDICE!$C$13,'DATOS PEST9'!$B:$B,$A19,'DATOS PEST9'!$F:$F,VLOOKUP(I$10,DenRegTabla2,2,FALSE),'DATOS PEST9'!$C:$C,J$11)</f>
        <v>1636.8421052631579</v>
      </c>
      <c r="K19" s="59">
        <f>SUMIFS('DATOS PEST9'!$E:$E,'DATOS PEST9'!$A:$A,INDICE!$C$13,'DATOS PEST9'!$B:$B,$A19,'DATOS PEST9'!$F:$F,VLOOKUP(I$10,DenRegTabla2,2,FALSE))</f>
        <v>2033.578947368421</v>
      </c>
      <c r="L19" s="60">
        <f>SUMIFS('DATOS PEST9'!$E:$E,'DATOS PEST9'!$A:$A,INDICE!$C$13,'DATOS PEST9'!$B:$B,$A19,'DATOS PEST9'!$F:$F,VLOOKUP(L$10,DenRegTabla2,2,FALSE),'DATOS PEST9'!$C:$C,L$11)</f>
        <v>485.15789473684214</v>
      </c>
      <c r="M19" s="61">
        <f>SUMIFS('DATOS PEST9'!$E:$E,'DATOS PEST9'!$A:$A,INDICE!$C$13,'DATOS PEST9'!$B:$B,$A19,'DATOS PEST9'!$F:$F,VLOOKUP(L$10,DenRegTabla2,2,FALSE),'DATOS PEST9'!$C:$C,M$11)</f>
        <v>36.526315789473685</v>
      </c>
      <c r="N19" s="59">
        <f>SUMIFS('DATOS PEST9'!$E:$E,'DATOS PEST9'!$A:$A,INDICE!$C$13,'DATOS PEST9'!$B:$B,$A19,'DATOS PEST9'!$F:$F,VLOOKUP(L$10,DenRegTabla2,2,FALSE))</f>
        <v>521.68421052631584</v>
      </c>
      <c r="O19" s="62">
        <f>SUMIFS('DATOS PEST9'!$E:$E,'DATOS PEST9'!$A:$A,INDICE!$C$13,'DATOS PEST9'!$B:$B,$A19,'DATOS PEST9'!$F:$F,VLOOKUP(O$10,DenRegTabla2,2,FALSE),'DATOS PEST9'!$C:$C,O$11)</f>
        <v>555.05263157894728</v>
      </c>
      <c r="P19" s="62">
        <f>SUMIFS('DATOS PEST9'!$E:$E,'DATOS PEST9'!$A:$A,INDICE!$C$13,'DATOS PEST9'!$B:$B,$A19,'DATOS PEST9'!$F:$F,VLOOKUP(O$10,DenRegTabla2,2,FALSE),'DATOS PEST9'!$C:$C,P$11)</f>
        <v>728.63157894736833</v>
      </c>
      <c r="Q19" s="63">
        <f>SUMIFS('DATOS PEST9'!$E:$E,'DATOS PEST9'!$A:$A,INDICE!$C$13,'DATOS PEST9'!$B:$B,$A19,'DATOS PEST9'!$F:$F,VLOOKUP(O$10,DenRegTabla2,2,FALSE))</f>
        <v>1283.6842105263156</v>
      </c>
      <c r="R19" s="60">
        <f>SUMIFS('DATOS PEST9'!$E:$E,'DATOS PEST9'!$A:$A,INDICE!$C$13,'DATOS PEST9'!$B:$B,$A19,'DATOS PEST9'!$F:$F,VLOOKUP(R$10,DenRegTabla2,2,FALSE),'DATOS PEST9'!$C:$C,R$11)</f>
        <v>5.9999999999999973</v>
      </c>
      <c r="S19" s="61">
        <f>SUMIFS('DATOS PEST9'!$E:$E,'DATOS PEST9'!$A:$A,INDICE!$C$13,'DATOS PEST9'!$B:$B,$A19,'DATOS PEST9'!$F:$F,VLOOKUP(R$10,DenRegTabla2,2,FALSE),'DATOS PEST9'!$C:$C,S$11)</f>
        <v>5.9999999999999973</v>
      </c>
      <c r="T19" s="59">
        <f>SUMIFS('DATOS PEST9'!$E:$E,'DATOS PEST9'!$A:$A,INDICE!$C$13,'DATOS PEST9'!$B:$B,$A19,'DATOS PEST9'!$F:$F,VLOOKUP(R$10,DenRegTabla2,2,FALSE))</f>
        <v>11.999999999999995</v>
      </c>
      <c r="U19" s="62">
        <f>SUMIFS('DATOS PEST9'!$E:$E,'DATOS PEST9'!$A:$A,INDICE!$C$13,'DATOS PEST9'!$B:$B,$A19,'DATOS PEST9'!$F:$F,VLOOKUP(U$10,DenRegTabla2,2,FALSE),'DATOS PEST9'!$C:$C,U$11)</f>
        <v>0</v>
      </c>
      <c r="V19" s="62">
        <f>SUMIFS('DATOS PEST9'!$E:$E,'DATOS PEST9'!$A:$A,INDICE!$C$13,'DATOS PEST9'!$B:$B,$A19,'DATOS PEST9'!$F:$F,VLOOKUP(U$10,DenRegTabla2,2,FALSE),'DATOS PEST9'!$C:$C,V$11)</f>
        <v>0</v>
      </c>
      <c r="W19" s="63">
        <f>SUMIFS('DATOS PEST9'!$E:$E,'DATOS PEST9'!$A:$A,INDICE!$C$13,'DATOS PEST9'!$B:$B,$A19,'DATOS PEST9'!$F:$F,VLOOKUP(U$10,DenRegTabla2,2,FALSE))</f>
        <v>0</v>
      </c>
      <c r="X19" s="60">
        <f>SUMIFS('DATOS PEST9'!$E:$E,'DATOS PEST9'!$A:$A,INDICE!$C$13,'DATOS PEST9'!$B:$B,$A19,'DATOS PEST9'!$F:$F,VLOOKUP(X$10,DenRegTabla2,2,FALSE),'DATOS PEST9'!$C:$C,X$11)</f>
        <v>0</v>
      </c>
      <c r="Y19" s="61">
        <f>SUMIFS('DATOS PEST9'!$E:$E,'DATOS PEST9'!$A:$A,INDICE!$C$13,'DATOS PEST9'!$B:$B,$A19,'DATOS PEST9'!$F:$F,VLOOKUP(X$10,DenRegTabla2,2,FALSE),'DATOS PEST9'!$C:$C,Y$11)</f>
        <v>0</v>
      </c>
      <c r="Z19" s="59">
        <f>SUMIFS('DATOS PEST9'!$E:$E,'DATOS PEST9'!$A:$A,INDICE!$C$13,'DATOS PEST9'!$B:$B,$A19,'DATOS PEST9'!$F:$F,VLOOKUP(X$10,DenRegTabla2,2,FALSE))</f>
        <v>0</v>
      </c>
      <c r="AA19" s="60">
        <f>SUMIFS('DATOS PEST9'!$E:$E,'DATOS PEST9'!$A:$A,INDICE!$C$13,'DATOS PEST9'!$B:$B,$A19,'DATOS PEST9'!$F:$F,VLOOKUP(AA$10,DenRegTabla2,2,FALSE),'DATOS PEST9'!$C:$C,AA$11)</f>
        <v>0</v>
      </c>
      <c r="AB19" s="61">
        <f>SUMIFS('DATOS PEST9'!$E:$E,'DATOS PEST9'!$A:$A,INDICE!$C$13,'DATOS PEST9'!$B:$B,$A19,'DATOS PEST9'!$F:$F,VLOOKUP(AA$10,DenRegTabla2,2,FALSE),'DATOS PEST9'!$C:$C,AB$11)</f>
        <v>0</v>
      </c>
      <c r="AC19" s="59">
        <f>SUMIFS('DATOS PEST9'!$E:$E,'DATOS PEST9'!$A:$A,INDICE!$C$13,'DATOS PEST9'!$B:$B,$A19,'DATOS PEST9'!$F:$F,VLOOKUP(AA$10,DenRegTabla2,2,FALSE))</f>
        <v>0</v>
      </c>
    </row>
    <row r="20" spans="1:29" ht="15.6" x14ac:dyDescent="0.3">
      <c r="A20" s="8">
        <v>29</v>
      </c>
      <c r="B20" s="9" t="s">
        <v>166</v>
      </c>
      <c r="C20" s="60">
        <f t="shared" si="2"/>
        <v>48561.368421052626</v>
      </c>
      <c r="D20" s="61">
        <f t="shared" si="3"/>
        <v>54585.631578947359</v>
      </c>
      <c r="E20" s="59">
        <f t="shared" si="4"/>
        <v>103147</v>
      </c>
      <c r="F20" s="60">
        <f>SUMIFS('DATOS PEST9'!$E:$E,'DATOS PEST9'!$A:$A,INDICE!$C$13,'DATOS PEST9'!$B:$B,$A20,'DATOS PEST9'!$F:$F,VLOOKUP(F$10,DenRegTabla2,2,FALSE),'DATOS PEST9'!$C:$C,F$11)</f>
        <v>30268.210526315794</v>
      </c>
      <c r="G20" s="61">
        <f>SUMIFS('DATOS PEST9'!$E:$E,'DATOS PEST9'!$A:$A,INDICE!$C$13,'DATOS PEST9'!$B:$B,$A20,'DATOS PEST9'!$F:$F,VLOOKUP(F$10,DenRegTabla2,2,FALSE),'DATOS PEST9'!$C:$C,G$11)</f>
        <v>34245.789473684206</v>
      </c>
      <c r="H20" s="59">
        <f>SUMIFS('DATOS PEST9'!$E:$E,'DATOS PEST9'!$A:$A,INDICE!$C$13,'DATOS PEST9'!$B:$B,$A20,'DATOS PEST9'!$F:$F,VLOOKUP(F$10,DenRegTabla2,2,FALSE))</f>
        <v>64514.000000000007</v>
      </c>
      <c r="I20" s="60">
        <f>SUMIFS('DATOS PEST9'!$E:$E,'DATOS PEST9'!$A:$A,INDICE!$C$13,'DATOS PEST9'!$B:$B,$A20,'DATOS PEST9'!$F:$F,VLOOKUP(I$10,DenRegTabla2,2,FALSE),'DATOS PEST9'!$C:$C,I$11)</f>
        <v>417.73684210526312</v>
      </c>
      <c r="J20" s="61">
        <f>SUMIFS('DATOS PEST9'!$E:$E,'DATOS PEST9'!$A:$A,INDICE!$C$13,'DATOS PEST9'!$B:$B,$A20,'DATOS PEST9'!$F:$F,VLOOKUP(I$10,DenRegTabla2,2,FALSE),'DATOS PEST9'!$C:$C,J$11)</f>
        <v>1423.2631578947367</v>
      </c>
      <c r="K20" s="59">
        <f>SUMIFS('DATOS PEST9'!$E:$E,'DATOS PEST9'!$A:$A,INDICE!$C$13,'DATOS PEST9'!$B:$B,$A20,'DATOS PEST9'!$F:$F,VLOOKUP(I$10,DenRegTabla2,2,FALSE))</f>
        <v>1840.9999999999998</v>
      </c>
      <c r="L20" s="60">
        <f>SUMIFS('DATOS PEST9'!$E:$E,'DATOS PEST9'!$A:$A,INDICE!$C$13,'DATOS PEST9'!$B:$B,$A20,'DATOS PEST9'!$F:$F,VLOOKUP(L$10,DenRegTabla2,2,FALSE),'DATOS PEST9'!$C:$C,L$11)</f>
        <v>4860.2105263157891</v>
      </c>
      <c r="M20" s="61">
        <f>SUMIFS('DATOS PEST9'!$E:$E,'DATOS PEST9'!$A:$A,INDICE!$C$13,'DATOS PEST9'!$B:$B,$A20,'DATOS PEST9'!$F:$F,VLOOKUP(L$10,DenRegTabla2,2,FALSE),'DATOS PEST9'!$C:$C,M$11)</f>
        <v>378.89473684210526</v>
      </c>
      <c r="N20" s="59">
        <f>SUMIFS('DATOS PEST9'!$E:$E,'DATOS PEST9'!$A:$A,INDICE!$C$13,'DATOS PEST9'!$B:$B,$A20,'DATOS PEST9'!$F:$F,VLOOKUP(L$10,DenRegTabla2,2,FALSE))</f>
        <v>5239.1052631578941</v>
      </c>
      <c r="O20" s="62">
        <f>SUMIFS('DATOS PEST9'!$E:$E,'DATOS PEST9'!$A:$A,INDICE!$C$13,'DATOS PEST9'!$B:$B,$A20,'DATOS PEST9'!$F:$F,VLOOKUP(O$10,DenRegTabla2,2,FALSE),'DATOS PEST9'!$C:$C,O$11)</f>
        <v>12978.15789473684</v>
      </c>
      <c r="P20" s="62">
        <f>SUMIFS('DATOS PEST9'!$E:$E,'DATOS PEST9'!$A:$A,INDICE!$C$13,'DATOS PEST9'!$B:$B,$A20,'DATOS PEST9'!$F:$F,VLOOKUP(O$10,DenRegTabla2,2,FALSE),'DATOS PEST9'!$C:$C,P$11)</f>
        <v>18364.631578947367</v>
      </c>
      <c r="Q20" s="63">
        <f>SUMIFS('DATOS PEST9'!$E:$E,'DATOS PEST9'!$A:$A,INDICE!$C$13,'DATOS PEST9'!$B:$B,$A20,'DATOS PEST9'!$F:$F,VLOOKUP(O$10,DenRegTabla2,2,FALSE))</f>
        <v>31342.78947368421</v>
      </c>
      <c r="R20" s="60">
        <f>SUMIFS('DATOS PEST9'!$E:$E,'DATOS PEST9'!$A:$A,INDICE!$C$13,'DATOS PEST9'!$B:$B,$A20,'DATOS PEST9'!$F:$F,VLOOKUP(R$10,DenRegTabla2,2,FALSE),'DATOS PEST9'!$C:$C,R$11)</f>
        <v>27</v>
      </c>
      <c r="S20" s="61">
        <f>SUMIFS('DATOS PEST9'!$E:$E,'DATOS PEST9'!$A:$A,INDICE!$C$13,'DATOS PEST9'!$B:$B,$A20,'DATOS PEST9'!$F:$F,VLOOKUP(R$10,DenRegTabla2,2,FALSE),'DATOS PEST9'!$C:$C,S$11)</f>
        <v>57.368421052631597</v>
      </c>
      <c r="T20" s="59">
        <f>SUMIFS('DATOS PEST9'!$E:$E,'DATOS PEST9'!$A:$A,INDICE!$C$13,'DATOS PEST9'!$B:$B,$A20,'DATOS PEST9'!$F:$F,VLOOKUP(R$10,DenRegTabla2,2,FALSE))</f>
        <v>84.368421052631604</v>
      </c>
      <c r="U20" s="62">
        <f>SUMIFS('DATOS PEST9'!$E:$E,'DATOS PEST9'!$A:$A,INDICE!$C$13,'DATOS PEST9'!$B:$B,$A20,'DATOS PEST9'!$F:$F,VLOOKUP(U$10,DenRegTabla2,2,FALSE),'DATOS PEST9'!$C:$C,U$11)</f>
        <v>10.05263157894737</v>
      </c>
      <c r="V20" s="62">
        <f>SUMIFS('DATOS PEST9'!$E:$E,'DATOS PEST9'!$A:$A,INDICE!$C$13,'DATOS PEST9'!$B:$B,$A20,'DATOS PEST9'!$F:$F,VLOOKUP(U$10,DenRegTabla2,2,FALSE),'DATOS PEST9'!$C:$C,V$11)</f>
        <v>107.10526315789471</v>
      </c>
      <c r="W20" s="63">
        <f>SUMIFS('DATOS PEST9'!$E:$E,'DATOS PEST9'!$A:$A,INDICE!$C$13,'DATOS PEST9'!$B:$B,$A20,'DATOS PEST9'!$F:$F,VLOOKUP(U$10,DenRegTabla2,2,FALSE))</f>
        <v>117.15789473684208</v>
      </c>
      <c r="X20" s="60">
        <f>SUMIFS('DATOS PEST9'!$E:$E,'DATOS PEST9'!$A:$A,INDICE!$C$13,'DATOS PEST9'!$B:$B,$A20,'DATOS PEST9'!$F:$F,VLOOKUP(X$10,DenRegTabla2,2,FALSE),'DATOS PEST9'!$C:$C,X$11)</f>
        <v>0</v>
      </c>
      <c r="Y20" s="61">
        <f>SUMIFS('DATOS PEST9'!$E:$E,'DATOS PEST9'!$A:$A,INDICE!$C$13,'DATOS PEST9'!$B:$B,$A20,'DATOS PEST9'!$F:$F,VLOOKUP(X$10,DenRegTabla2,2,FALSE),'DATOS PEST9'!$C:$C,Y$11)</f>
        <v>8.5789473684210549</v>
      </c>
      <c r="Z20" s="59">
        <f>SUMIFS('DATOS PEST9'!$E:$E,'DATOS PEST9'!$A:$A,INDICE!$C$13,'DATOS PEST9'!$B:$B,$A20,'DATOS PEST9'!$F:$F,VLOOKUP(X$10,DenRegTabla2,2,FALSE))</f>
        <v>8.5789473684210549</v>
      </c>
      <c r="AA20" s="60">
        <f>SUMIFS('DATOS PEST9'!$E:$E,'DATOS PEST9'!$A:$A,INDICE!$C$13,'DATOS PEST9'!$B:$B,$A20,'DATOS PEST9'!$F:$F,VLOOKUP(AA$10,DenRegTabla2,2,FALSE),'DATOS PEST9'!$C:$C,AA$11)</f>
        <v>0</v>
      </c>
      <c r="AB20" s="61">
        <f>SUMIFS('DATOS PEST9'!$E:$E,'DATOS PEST9'!$A:$A,INDICE!$C$13,'DATOS PEST9'!$B:$B,$A20,'DATOS PEST9'!$F:$F,VLOOKUP(AA$10,DenRegTabla2,2,FALSE),'DATOS PEST9'!$C:$C,AB$11)</f>
        <v>0</v>
      </c>
      <c r="AC20" s="59">
        <f>SUMIFS('DATOS PEST9'!$E:$E,'DATOS PEST9'!$A:$A,INDICE!$C$13,'DATOS PEST9'!$B:$B,$A20,'DATOS PEST9'!$F:$F,VLOOKUP(AA$10,DenRegTabla2,2,FALSE))</f>
        <v>0</v>
      </c>
    </row>
    <row r="21" spans="1:29" ht="15.6" x14ac:dyDescent="0.3">
      <c r="A21" s="10">
        <v>41</v>
      </c>
      <c r="B21" s="11" t="s">
        <v>24</v>
      </c>
      <c r="C21" s="60">
        <f t="shared" si="2"/>
        <v>18942.105263157897</v>
      </c>
      <c r="D21" s="61">
        <f>G21+S21+AB21+Y21+V21+P21+M21+J21</f>
        <v>23124.526315789473</v>
      </c>
      <c r="E21" s="59">
        <f t="shared" si="4"/>
        <v>42066.631578947374</v>
      </c>
      <c r="F21" s="60">
        <f>SUMIFS('DATOS PEST9'!$E:$E,'DATOS PEST9'!$A:$A,INDICE!$C$13,'DATOS PEST9'!$B:$B,$A21,'DATOS PEST9'!$F:$F,VLOOKUP(F$10,DenRegTabla2,2,FALSE),'DATOS PEST9'!$C:$C,F$11)</f>
        <v>10948.473684210527</v>
      </c>
      <c r="G21" s="61">
        <f>SUMIFS('DATOS PEST9'!$E:$E,'DATOS PEST9'!$A:$A,INDICE!$C$13,'DATOS PEST9'!$B:$B,$A21,'DATOS PEST9'!$F:$F,VLOOKUP(F$10,DenRegTabla2,2,FALSE),'DATOS PEST9'!$C:$C,G$11)</f>
        <v>15200.263157894738</v>
      </c>
      <c r="H21" s="59">
        <f>SUMIFS('DATOS PEST9'!$E:$E,'DATOS PEST9'!$A:$A,INDICE!$C$13,'DATOS PEST9'!$B:$B,$A21,'DATOS PEST9'!$F:$F,VLOOKUP(F$10,DenRegTabla2,2,FALSE))</f>
        <v>26148.736842105263</v>
      </c>
      <c r="I21" s="60">
        <f>SUMIFS('DATOS PEST9'!$E:$E,'DATOS PEST9'!$A:$A,INDICE!$C$13,'DATOS PEST9'!$B:$B,$A21,'DATOS PEST9'!$F:$F,VLOOKUP(I$10,DenRegTabla2,2,FALSE),'DATOS PEST9'!$C:$C,I$11)</f>
        <v>1364.2105263157894</v>
      </c>
      <c r="J21" s="61">
        <f>SUMIFS('DATOS PEST9'!$E:$E,'DATOS PEST9'!$A:$A,INDICE!$C$13,'DATOS PEST9'!$B:$B,$A21,'DATOS PEST9'!$F:$F,VLOOKUP(I$10,DenRegTabla2,2,FALSE),'DATOS PEST9'!$C:$C,J$11)</f>
        <v>4058.78947368421</v>
      </c>
      <c r="K21" s="59">
        <f>SUMIFS('DATOS PEST9'!$E:$E,'DATOS PEST9'!$A:$A,INDICE!$C$13,'DATOS PEST9'!$B:$B,$A21,'DATOS PEST9'!$F:$F,VLOOKUP(I$10,DenRegTabla2,2,FALSE))</f>
        <v>5423</v>
      </c>
      <c r="L21" s="60">
        <f>SUMIFS('DATOS PEST9'!$E:$E,'DATOS PEST9'!$A:$A,INDICE!$C$13,'DATOS PEST9'!$B:$B,$A21,'DATOS PEST9'!$F:$F,VLOOKUP(L$10,DenRegTabla2,2,FALSE),'DATOS PEST9'!$C:$C,L$11)</f>
        <v>3693.5789473684217</v>
      </c>
      <c r="M21" s="61">
        <f>SUMIFS('DATOS PEST9'!$E:$E,'DATOS PEST9'!$A:$A,INDICE!$C$13,'DATOS PEST9'!$B:$B,$A21,'DATOS PEST9'!$F:$F,VLOOKUP(L$10,DenRegTabla2,2,FALSE),'DATOS PEST9'!$C:$C,M$11)</f>
        <v>179.15789473684208</v>
      </c>
      <c r="N21" s="59">
        <f>SUMIFS('DATOS PEST9'!$E:$E,'DATOS PEST9'!$A:$A,INDICE!$C$13,'DATOS PEST9'!$B:$B,$A21,'DATOS PEST9'!$F:$F,VLOOKUP(L$10,DenRegTabla2,2,FALSE))</f>
        <v>3872.7368421052638</v>
      </c>
      <c r="O21" s="62">
        <f>SUMIFS('DATOS PEST9'!$E:$E,'DATOS PEST9'!$A:$A,INDICE!$C$13,'DATOS PEST9'!$B:$B,$A21,'DATOS PEST9'!$F:$F,VLOOKUP(O$10,DenRegTabla2,2,FALSE),'DATOS PEST9'!$C:$C,O$11)</f>
        <v>2926.8421052631575</v>
      </c>
      <c r="P21" s="62">
        <f>SUMIFS('DATOS PEST9'!$E:$E,'DATOS PEST9'!$A:$A,INDICE!$C$13,'DATOS PEST9'!$B:$B,$A21,'DATOS PEST9'!$F:$F,VLOOKUP(O$10,DenRegTabla2,2,FALSE),'DATOS PEST9'!$C:$C,P$11)</f>
        <v>3671.5263157894733</v>
      </c>
      <c r="Q21" s="63">
        <f>SUMIFS('DATOS PEST9'!$E:$E,'DATOS PEST9'!$A:$A,INDICE!$C$13,'DATOS PEST9'!$B:$B,$A21,'DATOS PEST9'!$F:$F,VLOOKUP(O$10,DenRegTabla2,2,FALSE))</f>
        <v>6598.3684210526308</v>
      </c>
      <c r="R21" s="60">
        <f>SUMIFS('DATOS PEST9'!$E:$E,'DATOS PEST9'!$A:$A,INDICE!$C$13,'DATOS PEST9'!$B:$B,$A21,'DATOS PEST9'!$F:$F,VLOOKUP(R$10,DenRegTabla2,2,FALSE),'DATOS PEST9'!$C:$C,R$11)</f>
        <v>5.9999999999999973</v>
      </c>
      <c r="S21" s="61">
        <f>SUMIFS('DATOS PEST9'!$E:$E,'DATOS PEST9'!$A:$A,INDICE!$C$13,'DATOS PEST9'!$B:$B,$A21,'DATOS PEST9'!$F:$F,VLOOKUP(R$10,DenRegTabla2,2,FALSE),'DATOS PEST9'!$C:$C,S$11)</f>
        <v>9.5263157894736814</v>
      </c>
      <c r="T21" s="59">
        <f>SUMIFS('DATOS PEST9'!$E:$E,'DATOS PEST9'!$A:$A,INDICE!$C$13,'DATOS PEST9'!$B:$B,$A21,'DATOS PEST9'!$F:$F,VLOOKUP(R$10,DenRegTabla2,2,FALSE))</f>
        <v>15.526315789473678</v>
      </c>
      <c r="U21" s="62">
        <f>SUMIFS('DATOS PEST9'!$E:$E,'DATOS PEST9'!$A:$A,INDICE!$C$13,'DATOS PEST9'!$B:$B,$A21,'DATOS PEST9'!$F:$F,VLOOKUP(U$10,DenRegTabla2,2,FALSE),'DATOS PEST9'!$C:$C,U$11)</f>
        <v>1.9999999999999991</v>
      </c>
      <c r="V21" s="62">
        <f>SUMIFS('DATOS PEST9'!$E:$E,'DATOS PEST9'!$A:$A,INDICE!$C$13,'DATOS PEST9'!$B:$B,$A21,'DATOS PEST9'!$F:$F,VLOOKUP(U$10,DenRegTabla2,2,FALSE),'DATOS PEST9'!$C:$C,V$11)</f>
        <v>3.2631578947368416</v>
      </c>
      <c r="W21" s="63">
        <f>SUMIFS('DATOS PEST9'!$E:$E,'DATOS PEST9'!$A:$A,INDICE!$C$13,'DATOS PEST9'!$B:$B,$A21,'DATOS PEST9'!$F:$F,VLOOKUP(U$10,DenRegTabla2,2,FALSE))</f>
        <v>5.2631578947368407</v>
      </c>
      <c r="X21" s="60">
        <f>SUMIFS('DATOS PEST9'!$E:$E,'DATOS PEST9'!$A:$A,INDICE!$C$13,'DATOS PEST9'!$B:$B,$A21,'DATOS PEST9'!$F:$F,VLOOKUP(X$10,DenRegTabla2,2,FALSE),'DATOS PEST9'!$C:$C,X$11)</f>
        <v>0.99999999999999956</v>
      </c>
      <c r="Y21" s="61">
        <f>SUMIFS('DATOS PEST9'!$E:$E,'DATOS PEST9'!$A:$A,INDICE!$C$13,'DATOS PEST9'!$B:$B,$A21,'DATOS PEST9'!$F:$F,VLOOKUP(X$10,DenRegTabla2,2,FALSE),'DATOS PEST9'!$C:$C,Y$11)</f>
        <v>1.9999999999999991</v>
      </c>
      <c r="Z21" s="59">
        <f>SUMIFS('DATOS PEST9'!$E:$E,'DATOS PEST9'!$A:$A,INDICE!$C$13,'DATOS PEST9'!$B:$B,$A21,'DATOS PEST9'!$F:$F,VLOOKUP(X$10,DenRegTabla2,2,FALSE))</f>
        <v>2.9999999999999987</v>
      </c>
      <c r="AA21" s="60">
        <f>SUMIFS('DATOS PEST9'!$E:$E,'DATOS PEST9'!$A:$A,INDICE!$C$13,'DATOS PEST9'!$B:$B,$A21,'DATOS PEST9'!$F:$F,VLOOKUP(AA$10,DenRegTabla2,2,FALSE),'DATOS PEST9'!$C:$C,AA$11)</f>
        <v>0</v>
      </c>
      <c r="AB21" s="61">
        <f>SUMIFS('DATOS PEST9'!$E:$E,'DATOS PEST9'!$A:$A,INDICE!$C$13,'DATOS PEST9'!$B:$B,$A21,'DATOS PEST9'!$F:$F,VLOOKUP(AA$10,DenRegTabla2,2,FALSE),'DATOS PEST9'!$C:$C,AB$11)</f>
        <v>0</v>
      </c>
      <c r="AC21" s="59">
        <f>SUMIFS('DATOS PEST9'!$E:$E,'DATOS PEST9'!$A:$A,INDICE!$C$13,'DATOS PEST9'!$B:$B,$A21,'DATOS PEST9'!$F:$F,VLOOKUP(AA$10,DenRegTabla2,2,FALSE))</f>
        <v>0</v>
      </c>
    </row>
    <row r="22" spans="1:29" ht="15.6" x14ac:dyDescent="0.3">
      <c r="A22" s="238" t="s">
        <v>38</v>
      </c>
      <c r="B22" s="239"/>
      <c r="C22" s="64">
        <f>SUM(C23:C25)</f>
        <v>38858.1052631579</v>
      </c>
      <c r="D22" s="65">
        <f t="shared" ref="D22:H22" si="5">SUM(D23:D25)</f>
        <v>54011.210526315786</v>
      </c>
      <c r="E22" s="66">
        <f>SUM(E23:E25)</f>
        <v>92880.31578947368</v>
      </c>
      <c r="F22" s="64">
        <f t="shared" si="5"/>
        <v>27781.1052631579</v>
      </c>
      <c r="G22" s="65">
        <f t="shared" si="5"/>
        <v>40948.368421052633</v>
      </c>
      <c r="H22" s="66">
        <f t="shared" si="5"/>
        <v>68729.473684210534</v>
      </c>
      <c r="I22" s="64">
        <f t="shared" ref="I22:K22" si="6">SUM(I23:I25)</f>
        <v>1148.5263157894738</v>
      </c>
      <c r="J22" s="65">
        <f t="shared" si="6"/>
        <v>5856.7894736842109</v>
      </c>
      <c r="K22" s="66">
        <f t="shared" si="6"/>
        <v>7005.3157894736851</v>
      </c>
      <c r="L22" s="64">
        <f t="shared" ref="L22:Q22" si="7">SUM(L23:L25)</f>
        <v>5652.6842105263158</v>
      </c>
      <c r="M22" s="65">
        <f t="shared" si="7"/>
        <v>200.31578947368419</v>
      </c>
      <c r="N22" s="66">
        <f t="shared" si="7"/>
        <v>5864</v>
      </c>
      <c r="O22" s="67">
        <f t="shared" si="7"/>
        <v>4237.78947368421</v>
      </c>
      <c r="P22" s="67">
        <f t="shared" si="7"/>
        <v>6958.7368421052633</v>
      </c>
      <c r="Q22" s="68">
        <f t="shared" si="7"/>
        <v>11196.526315789473</v>
      </c>
      <c r="R22" s="64">
        <f t="shared" ref="R22:AC22" si="8">SUM(R23:R25)</f>
        <v>38</v>
      </c>
      <c r="S22" s="65">
        <f t="shared" si="8"/>
        <v>46.999999999999993</v>
      </c>
      <c r="T22" s="66">
        <f t="shared" si="8"/>
        <v>85</v>
      </c>
      <c r="U22" s="67">
        <f t="shared" si="8"/>
        <v>0</v>
      </c>
      <c r="V22" s="67">
        <f t="shared" si="8"/>
        <v>0</v>
      </c>
      <c r="W22" s="68">
        <f t="shared" si="8"/>
        <v>0</v>
      </c>
      <c r="X22" s="64">
        <f t="shared" si="8"/>
        <v>0</v>
      </c>
      <c r="Y22" s="65">
        <f t="shared" si="8"/>
        <v>0</v>
      </c>
      <c r="Z22" s="66">
        <f t="shared" si="8"/>
        <v>0</v>
      </c>
      <c r="AA22" s="64">
        <f t="shared" si="8"/>
        <v>0</v>
      </c>
      <c r="AB22" s="65">
        <f t="shared" si="8"/>
        <v>0</v>
      </c>
      <c r="AC22" s="66">
        <f t="shared" si="8"/>
        <v>0</v>
      </c>
    </row>
    <row r="23" spans="1:29" ht="15.6" x14ac:dyDescent="0.3">
      <c r="A23" s="12">
        <v>22</v>
      </c>
      <c r="B23" s="7" t="s">
        <v>11</v>
      </c>
      <c r="C23" s="60">
        <f t="shared" ref="C23:C25" si="9">F23+R23+AA23+X23+U23+L23+I23+O23</f>
        <v>6647.210526315791</v>
      </c>
      <c r="D23" s="61">
        <f t="shared" ref="D23:D25" si="10">G23+S23+AB23+Y23+V23+P23+M23+J23</f>
        <v>11785.578947368424</v>
      </c>
      <c r="E23" s="59">
        <f t="shared" ref="E23:E25" si="11">SUM(H23,K23,N23,Q23,T23,W23,Z23,AC23)</f>
        <v>18432.789473684214</v>
      </c>
      <c r="F23" s="60">
        <f>SUMIFS('DATOS PEST9'!$E:$E,'DATOS PEST9'!$A:$A,INDICE!$C$13,'DATOS PEST9'!$B:$B,$A23,'DATOS PEST9'!$F:$F,VLOOKUP(F$10,DenRegTabla2,2,FALSE),'DATOS PEST9'!$C:$C,F$11)</f>
        <v>4922.8947368421059</v>
      </c>
      <c r="G23" s="61">
        <f>SUMIFS('DATOS PEST9'!$E:$E,'DATOS PEST9'!$A:$A,INDICE!$C$13,'DATOS PEST9'!$B:$B,$A23,'DATOS PEST9'!$F:$F,VLOOKUP(F$10,DenRegTabla2,2,FALSE),'DATOS PEST9'!$C:$C,G$11)</f>
        <v>8633.6842105263167</v>
      </c>
      <c r="H23" s="59">
        <f>SUMIFS('DATOS PEST9'!$E:$E,'DATOS PEST9'!$A:$A,INDICE!$C$13,'DATOS PEST9'!$B:$B,$A23,'DATOS PEST9'!$F:$F,VLOOKUP(F$10,DenRegTabla2,2,FALSE))</f>
        <v>13556.578947368424</v>
      </c>
      <c r="I23" s="60">
        <f>SUMIFS('DATOS PEST9'!$E:$E,'DATOS PEST9'!$A:$A,INDICE!$C$13,'DATOS PEST9'!$B:$B,$A23,'DATOS PEST9'!$F:$F,VLOOKUP(I$10,DenRegTabla2,2,FALSE),'DATOS PEST9'!$C:$C,I$11)</f>
        <v>320.4736842105263</v>
      </c>
      <c r="J23" s="61">
        <f>SUMIFS('DATOS PEST9'!$E:$E,'DATOS PEST9'!$A:$A,INDICE!$C$13,'DATOS PEST9'!$B:$B,$A23,'DATOS PEST9'!$F:$F,VLOOKUP(I$10,DenRegTabla2,2,FALSE),'DATOS PEST9'!$C:$C,J$11)</f>
        <v>2185.0526315789475</v>
      </c>
      <c r="K23" s="59">
        <f>SUMIFS('DATOS PEST9'!$E:$E,'DATOS PEST9'!$A:$A,INDICE!$C$13,'DATOS PEST9'!$B:$B,$A23,'DATOS PEST9'!$F:$F,VLOOKUP(I$10,DenRegTabla2,2,FALSE))</f>
        <v>2505.5263157894738</v>
      </c>
      <c r="L23" s="60">
        <f>SUMIFS('DATOS PEST9'!$E:$E,'DATOS PEST9'!$A:$A,INDICE!$C$13,'DATOS PEST9'!$B:$B,$A23,'DATOS PEST9'!$F:$F,VLOOKUP(L$10,DenRegTabla2,2,FALSE),'DATOS PEST9'!$C:$C,L$11)</f>
        <v>711.15789473684231</v>
      </c>
      <c r="M23" s="61">
        <f>SUMIFS('DATOS PEST9'!$E:$E,'DATOS PEST9'!$A:$A,INDICE!$C$13,'DATOS PEST9'!$B:$B,$A23,'DATOS PEST9'!$F:$F,VLOOKUP(L$10,DenRegTabla2,2,FALSE),'DATOS PEST9'!$C:$C,M$11)</f>
        <v>20.210526315789473</v>
      </c>
      <c r="N23" s="59">
        <f>SUMIFS('DATOS PEST9'!$E:$E,'DATOS PEST9'!$A:$A,INDICE!$C$13,'DATOS PEST9'!$B:$B,$A23,'DATOS PEST9'!$F:$F,VLOOKUP(L$10,DenRegTabla2,2,FALSE))</f>
        <v>731.36842105263179</v>
      </c>
      <c r="O23" s="62">
        <f>SUMIFS('DATOS PEST9'!$E:$E,'DATOS PEST9'!$A:$A,INDICE!$C$13,'DATOS PEST9'!$B:$B,$A23,'DATOS PEST9'!$F:$F,VLOOKUP(O$10,DenRegTabla2,2,FALSE),'DATOS PEST9'!$C:$C,O$11)</f>
        <v>680.68421052631584</v>
      </c>
      <c r="P23" s="62">
        <f>SUMIFS('DATOS PEST9'!$E:$E,'DATOS PEST9'!$A:$A,INDICE!$C$13,'DATOS PEST9'!$B:$B,$A23,'DATOS PEST9'!$F:$F,VLOOKUP(O$10,DenRegTabla2,2,FALSE),'DATOS PEST9'!$C:$C,P$11)</f>
        <v>939.63157894736855</v>
      </c>
      <c r="Q23" s="63">
        <f>SUMIFS('DATOS PEST9'!$E:$E,'DATOS PEST9'!$A:$A,INDICE!$C$13,'DATOS PEST9'!$B:$B,$A23,'DATOS PEST9'!$F:$F,VLOOKUP(O$10,DenRegTabla2,2,FALSE))</f>
        <v>1620.3157894736842</v>
      </c>
      <c r="R23" s="60">
        <f>SUMIFS('DATOS PEST9'!$E:$E,'DATOS PEST9'!$A:$A,INDICE!$C$13,'DATOS PEST9'!$B:$B,$A23,'DATOS PEST9'!$F:$F,VLOOKUP(R$10,DenRegTabla2,2,FALSE),'DATOS PEST9'!$C:$C,R$11)</f>
        <v>12</v>
      </c>
      <c r="S23" s="61">
        <f>SUMIFS('DATOS PEST9'!$E:$E,'DATOS PEST9'!$A:$A,INDICE!$C$13,'DATOS PEST9'!$B:$B,$A23,'DATOS PEST9'!$F:$F,VLOOKUP(R$10,DenRegTabla2,2,FALSE),'DATOS PEST9'!$C:$C,S$11)</f>
        <v>6.9999999999999982</v>
      </c>
      <c r="T23" s="59">
        <f>SUMIFS('DATOS PEST9'!$E:$E,'DATOS PEST9'!$A:$A,INDICE!$C$13,'DATOS PEST9'!$B:$B,$A23,'DATOS PEST9'!$F:$F,VLOOKUP(R$10,DenRegTabla2,2,FALSE))</f>
        <v>19</v>
      </c>
      <c r="U23" s="62">
        <f>SUMIFS('DATOS PEST9'!$E:$E,'DATOS PEST9'!$A:$A,INDICE!$C$13,'DATOS PEST9'!$B:$B,$A23,'DATOS PEST9'!$F:$F,VLOOKUP(U$10,DenRegTabla2,2,FALSE),'DATOS PEST9'!$C:$C,U$11)</f>
        <v>0</v>
      </c>
      <c r="V23" s="62">
        <f>SUMIFS('DATOS PEST9'!$E:$E,'DATOS PEST9'!$A:$A,INDICE!$C$13,'DATOS PEST9'!$B:$B,$A23,'DATOS PEST9'!$F:$F,VLOOKUP(U$10,DenRegTabla2,2,FALSE),'DATOS PEST9'!$C:$C,V$11)</f>
        <v>0</v>
      </c>
      <c r="W23" s="63">
        <f>SUMIFS('DATOS PEST9'!$E:$E,'DATOS PEST9'!$A:$A,INDICE!$C$13,'DATOS PEST9'!$B:$B,$A23,'DATOS PEST9'!$F:$F,VLOOKUP(U$10,DenRegTabla2,2,FALSE))</f>
        <v>0</v>
      </c>
      <c r="X23" s="60">
        <f>SUMIFS('DATOS PEST9'!$E:$E,'DATOS PEST9'!$A:$A,INDICE!$C$13,'DATOS PEST9'!$B:$B,$A23,'DATOS PEST9'!$F:$F,VLOOKUP(X$10,DenRegTabla2,2,FALSE),'DATOS PEST9'!$C:$C,X$11)</f>
        <v>0</v>
      </c>
      <c r="Y23" s="61">
        <f>SUMIFS('DATOS PEST9'!$E:$E,'DATOS PEST9'!$A:$A,INDICE!$C$13,'DATOS PEST9'!$B:$B,$A23,'DATOS PEST9'!$F:$F,VLOOKUP(X$10,DenRegTabla2,2,FALSE),'DATOS PEST9'!$C:$C,Y$11)</f>
        <v>0</v>
      </c>
      <c r="Z23" s="59">
        <f>SUMIFS('DATOS PEST9'!$E:$E,'DATOS PEST9'!$A:$A,INDICE!$C$13,'DATOS PEST9'!$B:$B,$A23,'DATOS PEST9'!$F:$F,VLOOKUP(X$10,DenRegTabla2,2,FALSE))</f>
        <v>0</v>
      </c>
      <c r="AA23" s="60">
        <f>SUMIFS('DATOS PEST9'!$E:$E,'DATOS PEST9'!$A:$A,INDICE!$C$13,'DATOS PEST9'!$B:$B,$A23,'DATOS PEST9'!$F:$F,VLOOKUP(AA$10,DenRegTabla2,2,FALSE),'DATOS PEST9'!$C:$C,AA$11)</f>
        <v>0</v>
      </c>
      <c r="AB23" s="61">
        <f>SUMIFS('DATOS PEST9'!$E:$E,'DATOS PEST9'!$A:$A,INDICE!$C$13,'DATOS PEST9'!$B:$B,$A23,'DATOS PEST9'!$F:$F,VLOOKUP(AA$10,DenRegTabla2,2,FALSE),'DATOS PEST9'!$C:$C,AB$11)</f>
        <v>0</v>
      </c>
      <c r="AC23" s="59">
        <f>SUMIFS('DATOS PEST9'!$E:$E,'DATOS PEST9'!$A:$A,INDICE!$C$13,'DATOS PEST9'!$B:$B,$A23,'DATOS PEST9'!$F:$F,VLOOKUP(AA$10,DenRegTabla2,2,FALSE))</f>
        <v>0</v>
      </c>
    </row>
    <row r="24" spans="1:29" ht="15.6" x14ac:dyDescent="0.3">
      <c r="A24" s="1">
        <v>44</v>
      </c>
      <c r="B24" s="9" t="s">
        <v>26</v>
      </c>
      <c r="C24" s="60">
        <f t="shared" si="9"/>
        <v>3020.9473684210525</v>
      </c>
      <c r="D24" s="61">
        <f t="shared" si="10"/>
        <v>5301.1578947368416</v>
      </c>
      <c r="E24" s="59">
        <f t="shared" si="11"/>
        <v>8322.105263157895</v>
      </c>
      <c r="F24" s="60">
        <f>SUMIFS('DATOS PEST9'!$E:$E,'DATOS PEST9'!$A:$A,INDICE!$C$13,'DATOS PEST9'!$B:$B,$A24,'DATOS PEST9'!$F:$F,VLOOKUP(F$10,DenRegTabla2,2,FALSE),'DATOS PEST9'!$C:$C,F$11)</f>
        <v>2301.4736842105262</v>
      </c>
      <c r="G24" s="61">
        <f>SUMIFS('DATOS PEST9'!$E:$E,'DATOS PEST9'!$A:$A,INDICE!$C$13,'DATOS PEST9'!$B:$B,$A24,'DATOS PEST9'!$F:$F,VLOOKUP(F$10,DenRegTabla2,2,FALSE),'DATOS PEST9'!$C:$C,G$11)</f>
        <v>4071</v>
      </c>
      <c r="H24" s="59">
        <f>SUMIFS('DATOS PEST9'!$E:$E,'DATOS PEST9'!$A:$A,INDICE!$C$13,'DATOS PEST9'!$B:$B,$A24,'DATOS PEST9'!$F:$F,VLOOKUP(F$10,DenRegTabla2,2,FALSE))</f>
        <v>6372.4736842105258</v>
      </c>
      <c r="I24" s="60">
        <f>SUMIFS('DATOS PEST9'!$E:$E,'DATOS PEST9'!$A:$A,INDICE!$C$13,'DATOS PEST9'!$B:$B,$A24,'DATOS PEST9'!$F:$F,VLOOKUP(I$10,DenRegTabla2,2,FALSE),'DATOS PEST9'!$C:$C,I$11)</f>
        <v>63.105263157894733</v>
      </c>
      <c r="J24" s="61">
        <f>SUMIFS('DATOS PEST9'!$E:$E,'DATOS PEST9'!$A:$A,INDICE!$C$13,'DATOS PEST9'!$B:$B,$A24,'DATOS PEST9'!$F:$F,VLOOKUP(I$10,DenRegTabla2,2,FALSE),'DATOS PEST9'!$C:$C,J$11)</f>
        <v>631.57894736842115</v>
      </c>
      <c r="K24" s="59">
        <f>SUMIFS('DATOS PEST9'!$E:$E,'DATOS PEST9'!$A:$A,INDICE!$C$13,'DATOS PEST9'!$B:$B,$A24,'DATOS PEST9'!$F:$F,VLOOKUP(I$10,DenRegTabla2,2,FALSE))</f>
        <v>694.68421052631584</v>
      </c>
      <c r="L24" s="60">
        <f>SUMIFS('DATOS PEST9'!$E:$E,'DATOS PEST9'!$A:$A,INDICE!$C$13,'DATOS PEST9'!$B:$B,$A24,'DATOS PEST9'!$F:$F,VLOOKUP(L$10,DenRegTabla2,2,FALSE),'DATOS PEST9'!$C:$C,L$11)</f>
        <v>298.78947368421046</v>
      </c>
      <c r="M24" s="61">
        <f>SUMIFS('DATOS PEST9'!$E:$E,'DATOS PEST9'!$A:$A,INDICE!$C$13,'DATOS PEST9'!$B:$B,$A24,'DATOS PEST9'!$F:$F,VLOOKUP(L$10,DenRegTabla2,2,FALSE),'DATOS PEST9'!$C:$C,M$11)</f>
        <v>9.0000000000000018</v>
      </c>
      <c r="N24" s="59">
        <f>SUMIFS('DATOS PEST9'!$E:$E,'DATOS PEST9'!$A:$A,INDICE!$C$13,'DATOS PEST9'!$B:$B,$A24,'DATOS PEST9'!$F:$F,VLOOKUP(L$10,DenRegTabla2,2,FALSE))</f>
        <v>307.78947368421046</v>
      </c>
      <c r="O24" s="62">
        <f>SUMIFS('DATOS PEST9'!$E:$E,'DATOS PEST9'!$A:$A,INDICE!$C$13,'DATOS PEST9'!$B:$B,$A24,'DATOS PEST9'!$F:$F,VLOOKUP(O$10,DenRegTabla2,2,FALSE),'DATOS PEST9'!$C:$C,O$11)</f>
        <v>346.57894736842104</v>
      </c>
      <c r="P24" s="62">
        <f>SUMIFS('DATOS PEST9'!$E:$E,'DATOS PEST9'!$A:$A,INDICE!$C$13,'DATOS PEST9'!$B:$B,$A24,'DATOS PEST9'!$F:$F,VLOOKUP(O$10,DenRegTabla2,2,FALSE),'DATOS PEST9'!$C:$C,P$11)</f>
        <v>569.57894736842093</v>
      </c>
      <c r="Q24" s="63">
        <f>SUMIFS('DATOS PEST9'!$E:$E,'DATOS PEST9'!$A:$A,INDICE!$C$13,'DATOS PEST9'!$B:$B,$A24,'DATOS PEST9'!$F:$F,VLOOKUP(O$10,DenRegTabla2,2,FALSE))</f>
        <v>916.15789473684197</v>
      </c>
      <c r="R24" s="60">
        <f>SUMIFS('DATOS PEST9'!$E:$E,'DATOS PEST9'!$A:$A,INDICE!$C$13,'DATOS PEST9'!$B:$B,$A24,'DATOS PEST9'!$F:$F,VLOOKUP(R$10,DenRegTabla2,2,FALSE),'DATOS PEST9'!$C:$C,R$11)</f>
        <v>10.999999999999996</v>
      </c>
      <c r="S24" s="61">
        <f>SUMIFS('DATOS PEST9'!$E:$E,'DATOS PEST9'!$A:$A,INDICE!$C$13,'DATOS PEST9'!$B:$B,$A24,'DATOS PEST9'!$F:$F,VLOOKUP(R$10,DenRegTabla2,2,FALSE),'DATOS PEST9'!$C:$C,S$11)</f>
        <v>19.999999999999996</v>
      </c>
      <c r="T24" s="59">
        <f>SUMIFS('DATOS PEST9'!$E:$E,'DATOS PEST9'!$A:$A,INDICE!$C$13,'DATOS PEST9'!$B:$B,$A24,'DATOS PEST9'!$F:$F,VLOOKUP(R$10,DenRegTabla2,2,FALSE))</f>
        <v>30.999999999999993</v>
      </c>
      <c r="U24" s="62">
        <f>SUMIFS('DATOS PEST9'!$E:$E,'DATOS PEST9'!$A:$A,INDICE!$C$13,'DATOS PEST9'!$B:$B,$A24,'DATOS PEST9'!$F:$F,VLOOKUP(U$10,DenRegTabla2,2,FALSE),'DATOS PEST9'!$C:$C,U$11)</f>
        <v>0</v>
      </c>
      <c r="V24" s="62">
        <f>SUMIFS('DATOS PEST9'!$E:$E,'DATOS PEST9'!$A:$A,INDICE!$C$13,'DATOS PEST9'!$B:$B,$A24,'DATOS PEST9'!$F:$F,VLOOKUP(U$10,DenRegTabla2,2,FALSE),'DATOS PEST9'!$C:$C,V$11)</f>
        <v>0</v>
      </c>
      <c r="W24" s="63">
        <f>SUMIFS('DATOS PEST9'!$E:$E,'DATOS PEST9'!$A:$A,INDICE!$C$13,'DATOS PEST9'!$B:$B,$A24,'DATOS PEST9'!$F:$F,VLOOKUP(U$10,DenRegTabla2,2,FALSE))</f>
        <v>0</v>
      </c>
      <c r="X24" s="60">
        <f>SUMIFS('DATOS PEST9'!$E:$E,'DATOS PEST9'!$A:$A,INDICE!$C$13,'DATOS PEST9'!$B:$B,$A24,'DATOS PEST9'!$F:$F,VLOOKUP(X$10,DenRegTabla2,2,FALSE),'DATOS PEST9'!$C:$C,X$11)</f>
        <v>0</v>
      </c>
      <c r="Y24" s="61">
        <f>SUMIFS('DATOS PEST9'!$E:$E,'DATOS PEST9'!$A:$A,INDICE!$C$13,'DATOS PEST9'!$B:$B,$A24,'DATOS PEST9'!$F:$F,VLOOKUP(X$10,DenRegTabla2,2,FALSE),'DATOS PEST9'!$C:$C,Y$11)</f>
        <v>0</v>
      </c>
      <c r="Z24" s="59">
        <f>SUMIFS('DATOS PEST9'!$E:$E,'DATOS PEST9'!$A:$A,INDICE!$C$13,'DATOS PEST9'!$B:$B,$A24,'DATOS PEST9'!$F:$F,VLOOKUP(X$10,DenRegTabla2,2,FALSE))</f>
        <v>0</v>
      </c>
      <c r="AA24" s="60">
        <f>SUMIFS('DATOS PEST9'!$E:$E,'DATOS PEST9'!$A:$A,INDICE!$C$13,'DATOS PEST9'!$B:$B,$A24,'DATOS PEST9'!$F:$F,VLOOKUP(AA$10,DenRegTabla2,2,FALSE),'DATOS PEST9'!$C:$C,AA$11)</f>
        <v>0</v>
      </c>
      <c r="AB24" s="61">
        <f>SUMIFS('DATOS PEST9'!$E:$E,'DATOS PEST9'!$A:$A,INDICE!$C$13,'DATOS PEST9'!$B:$B,$A24,'DATOS PEST9'!$F:$F,VLOOKUP(AA$10,DenRegTabla2,2,FALSE),'DATOS PEST9'!$C:$C,AB$11)</f>
        <v>0</v>
      </c>
      <c r="AC24" s="59">
        <f>SUMIFS('DATOS PEST9'!$E:$E,'DATOS PEST9'!$A:$A,INDICE!$C$13,'DATOS PEST9'!$B:$B,$A24,'DATOS PEST9'!$F:$F,VLOOKUP(AA$10,DenRegTabla2,2,FALSE))</f>
        <v>0</v>
      </c>
    </row>
    <row r="25" spans="1:29" ht="15.6" x14ac:dyDescent="0.3">
      <c r="A25" s="13">
        <v>50</v>
      </c>
      <c r="B25" s="11" t="s">
        <v>31</v>
      </c>
      <c r="C25" s="60">
        <f t="shared" si="9"/>
        <v>29189.947368421057</v>
      </c>
      <c r="D25" s="61">
        <f t="shared" si="10"/>
        <v>36924.473684210519</v>
      </c>
      <c r="E25" s="59">
        <f t="shared" si="11"/>
        <v>66125.421052631573</v>
      </c>
      <c r="F25" s="60">
        <f>SUMIFS('DATOS PEST9'!$E:$E,'DATOS PEST9'!$A:$A,INDICE!$C$13,'DATOS PEST9'!$B:$B,$A25,'DATOS PEST9'!$F:$F,VLOOKUP(F$10,DenRegTabla2,2,FALSE),'DATOS PEST9'!$C:$C,F$11)</f>
        <v>20556.736842105267</v>
      </c>
      <c r="G25" s="61">
        <f>SUMIFS('DATOS PEST9'!$E:$E,'DATOS PEST9'!$A:$A,INDICE!$C$13,'DATOS PEST9'!$B:$B,$A25,'DATOS PEST9'!$F:$F,VLOOKUP(F$10,DenRegTabla2,2,FALSE),'DATOS PEST9'!$C:$C,G$11)</f>
        <v>28243.684210526317</v>
      </c>
      <c r="H25" s="59">
        <f>SUMIFS('DATOS PEST9'!$E:$E,'DATOS PEST9'!$A:$A,INDICE!$C$13,'DATOS PEST9'!$B:$B,$A25,'DATOS PEST9'!$F:$F,VLOOKUP(F$10,DenRegTabla2,2,FALSE))</f>
        <v>48800.42105263158</v>
      </c>
      <c r="I25" s="60">
        <f>SUMIFS('DATOS PEST9'!$E:$E,'DATOS PEST9'!$A:$A,INDICE!$C$13,'DATOS PEST9'!$B:$B,$A25,'DATOS PEST9'!$F:$F,VLOOKUP(I$10,DenRegTabla2,2,FALSE),'DATOS PEST9'!$C:$C,I$11)</f>
        <v>764.94736842105272</v>
      </c>
      <c r="J25" s="61">
        <f>SUMIFS('DATOS PEST9'!$E:$E,'DATOS PEST9'!$A:$A,INDICE!$C$13,'DATOS PEST9'!$B:$B,$A25,'DATOS PEST9'!$F:$F,VLOOKUP(I$10,DenRegTabla2,2,FALSE),'DATOS PEST9'!$C:$C,J$11)</f>
        <v>3040.1578947368421</v>
      </c>
      <c r="K25" s="59">
        <f>SUMIFS('DATOS PEST9'!$E:$E,'DATOS PEST9'!$A:$A,INDICE!$C$13,'DATOS PEST9'!$B:$B,$A25,'DATOS PEST9'!$F:$F,VLOOKUP(I$10,DenRegTabla2,2,FALSE))</f>
        <v>3805.105263157895</v>
      </c>
      <c r="L25" s="60">
        <f>SUMIFS('DATOS PEST9'!$E:$E,'DATOS PEST9'!$A:$A,INDICE!$C$13,'DATOS PEST9'!$B:$B,$A25,'DATOS PEST9'!$F:$F,VLOOKUP(L$10,DenRegTabla2,2,FALSE),'DATOS PEST9'!$C:$C,L$11)</f>
        <v>4642.7368421052633</v>
      </c>
      <c r="M25" s="61">
        <f>SUMIFS('DATOS PEST9'!$E:$E,'DATOS PEST9'!$A:$A,INDICE!$C$13,'DATOS PEST9'!$B:$B,$A25,'DATOS PEST9'!$F:$F,VLOOKUP(L$10,DenRegTabla2,2,FALSE),'DATOS PEST9'!$C:$C,M$11)</f>
        <v>171.10526315789471</v>
      </c>
      <c r="N25" s="59">
        <f>SUMIFS('DATOS PEST9'!$E:$E,'DATOS PEST9'!$A:$A,INDICE!$C$13,'DATOS PEST9'!$B:$B,$A25,'DATOS PEST9'!$F:$F,VLOOKUP(L$10,DenRegTabla2,2,FALSE))</f>
        <v>4824.8421052631575</v>
      </c>
      <c r="O25" s="62">
        <f>SUMIFS('DATOS PEST9'!$E:$E,'DATOS PEST9'!$A:$A,INDICE!$C$13,'DATOS PEST9'!$B:$B,$A25,'DATOS PEST9'!$F:$F,VLOOKUP(O$10,DenRegTabla2,2,FALSE),'DATOS PEST9'!$C:$C,O$11)</f>
        <v>3210.5263157894733</v>
      </c>
      <c r="P25" s="62">
        <f>SUMIFS('DATOS PEST9'!$E:$E,'DATOS PEST9'!$A:$A,INDICE!$C$13,'DATOS PEST9'!$B:$B,$A25,'DATOS PEST9'!$F:$F,VLOOKUP(O$10,DenRegTabla2,2,FALSE),'DATOS PEST9'!$C:$C,P$11)</f>
        <v>5449.5263157894733</v>
      </c>
      <c r="Q25" s="63">
        <f>SUMIFS('DATOS PEST9'!$E:$E,'DATOS PEST9'!$A:$A,INDICE!$C$13,'DATOS PEST9'!$B:$B,$A25,'DATOS PEST9'!$F:$F,VLOOKUP(O$10,DenRegTabla2,2,FALSE))</f>
        <v>8660.0526315789466</v>
      </c>
      <c r="R25" s="60">
        <f>SUMIFS('DATOS PEST9'!$E:$E,'DATOS PEST9'!$A:$A,INDICE!$C$13,'DATOS PEST9'!$B:$B,$A25,'DATOS PEST9'!$F:$F,VLOOKUP(R$10,DenRegTabla2,2,FALSE),'DATOS PEST9'!$C:$C,R$11)</f>
        <v>15.000000000000004</v>
      </c>
      <c r="S25" s="61">
        <f>SUMIFS('DATOS PEST9'!$E:$E,'DATOS PEST9'!$A:$A,INDICE!$C$13,'DATOS PEST9'!$B:$B,$A25,'DATOS PEST9'!$F:$F,VLOOKUP(R$10,DenRegTabla2,2,FALSE),'DATOS PEST9'!$C:$C,S$11)</f>
        <v>20</v>
      </c>
      <c r="T25" s="59">
        <f>SUMIFS('DATOS PEST9'!$E:$E,'DATOS PEST9'!$A:$A,INDICE!$C$13,'DATOS PEST9'!$B:$B,$A25,'DATOS PEST9'!$F:$F,VLOOKUP(R$10,DenRegTabla2,2,FALSE))</f>
        <v>35</v>
      </c>
      <c r="U25" s="62">
        <f>SUMIFS('DATOS PEST9'!$E:$E,'DATOS PEST9'!$A:$A,INDICE!$C$13,'DATOS PEST9'!$B:$B,$A25,'DATOS PEST9'!$F:$F,VLOOKUP(U$10,DenRegTabla2,2,FALSE),'DATOS PEST9'!$C:$C,U$11)</f>
        <v>0</v>
      </c>
      <c r="V25" s="62">
        <f>SUMIFS('DATOS PEST9'!$E:$E,'DATOS PEST9'!$A:$A,INDICE!$C$13,'DATOS PEST9'!$B:$B,$A25,'DATOS PEST9'!$F:$F,VLOOKUP(U$10,DenRegTabla2,2,FALSE),'DATOS PEST9'!$C:$C,V$11)</f>
        <v>0</v>
      </c>
      <c r="W25" s="63">
        <f>SUMIFS('DATOS PEST9'!$E:$E,'DATOS PEST9'!$A:$A,INDICE!$C$13,'DATOS PEST9'!$B:$B,$A25,'DATOS PEST9'!$F:$F,VLOOKUP(U$10,DenRegTabla2,2,FALSE))</f>
        <v>0</v>
      </c>
      <c r="X25" s="60">
        <f>SUMIFS('DATOS PEST9'!$E:$E,'DATOS PEST9'!$A:$A,INDICE!$C$13,'DATOS PEST9'!$B:$B,$A25,'DATOS PEST9'!$F:$F,VLOOKUP(X$10,DenRegTabla2,2,FALSE),'DATOS PEST9'!$C:$C,X$11)</f>
        <v>0</v>
      </c>
      <c r="Y25" s="61">
        <f>SUMIFS('DATOS PEST9'!$E:$E,'DATOS PEST9'!$A:$A,INDICE!$C$13,'DATOS PEST9'!$B:$B,$A25,'DATOS PEST9'!$F:$F,VLOOKUP(X$10,DenRegTabla2,2,FALSE),'DATOS PEST9'!$C:$C,Y$11)</f>
        <v>0</v>
      </c>
      <c r="Z25" s="59">
        <f>SUMIFS('DATOS PEST9'!$E:$E,'DATOS PEST9'!$A:$A,INDICE!$C$13,'DATOS PEST9'!$B:$B,$A25,'DATOS PEST9'!$F:$F,VLOOKUP(X$10,DenRegTabla2,2,FALSE))</f>
        <v>0</v>
      </c>
      <c r="AA25" s="60">
        <f>SUMIFS('DATOS PEST9'!$E:$E,'DATOS PEST9'!$A:$A,INDICE!$C$13,'DATOS PEST9'!$B:$B,$A25,'DATOS PEST9'!$F:$F,VLOOKUP(AA$10,DenRegTabla2,2,FALSE),'DATOS PEST9'!$C:$C,AA$11)</f>
        <v>0</v>
      </c>
      <c r="AB25" s="61">
        <f>SUMIFS('DATOS PEST9'!$E:$E,'DATOS PEST9'!$A:$A,INDICE!$C$13,'DATOS PEST9'!$B:$B,$A25,'DATOS PEST9'!$F:$F,VLOOKUP(AA$10,DenRegTabla2,2,FALSE),'DATOS PEST9'!$C:$C,AB$11)</f>
        <v>0</v>
      </c>
      <c r="AC25" s="59">
        <f>SUMIFS('DATOS PEST9'!$E:$E,'DATOS PEST9'!$A:$A,INDICE!$C$13,'DATOS PEST9'!$B:$B,$A25,'DATOS PEST9'!$F:$F,VLOOKUP(AA$10,DenRegTabla2,2,FALSE))</f>
        <v>0</v>
      </c>
    </row>
    <row r="26" spans="1:29" ht="15.6" x14ac:dyDescent="0.3">
      <c r="A26" s="238" t="s">
        <v>181</v>
      </c>
      <c r="B26" s="239"/>
      <c r="C26" s="64">
        <f>C27</f>
        <v>10755.789473684212</v>
      </c>
      <c r="D26" s="65">
        <f t="shared" ref="D26:E26" si="12">D27</f>
        <v>10618.842105263158</v>
      </c>
      <c r="E26" s="66">
        <f t="shared" si="12"/>
        <v>21374.63157894737</v>
      </c>
      <c r="F26" s="64">
        <f>F27</f>
        <v>6796.4210526315801</v>
      </c>
      <c r="G26" s="65">
        <f t="shared" ref="G26:AC26" si="13">G27</f>
        <v>7645.9473684210534</v>
      </c>
      <c r="H26" s="66">
        <f t="shared" si="13"/>
        <v>14442.368421052633</v>
      </c>
      <c r="I26" s="64">
        <f>I27</f>
        <v>25.210526315789473</v>
      </c>
      <c r="J26" s="65">
        <f t="shared" si="13"/>
        <v>249.52631578947376</v>
      </c>
      <c r="K26" s="66">
        <f t="shared" si="13"/>
        <v>274.73684210526324</v>
      </c>
      <c r="L26" s="64">
        <f>L27</f>
        <v>2392.5263157894738</v>
      </c>
      <c r="M26" s="65">
        <f t="shared" si="13"/>
        <v>149.99999999999997</v>
      </c>
      <c r="N26" s="66">
        <f t="shared" si="13"/>
        <v>2542.5263157894738</v>
      </c>
      <c r="O26" s="67">
        <f>O27</f>
        <v>1509.0000000000002</v>
      </c>
      <c r="P26" s="67">
        <f t="shared" si="13"/>
        <v>2366.0526315789471</v>
      </c>
      <c r="Q26" s="68">
        <f t="shared" si="13"/>
        <v>3875.0526315789475</v>
      </c>
      <c r="R26" s="64">
        <f>R27</f>
        <v>32.000000000000007</v>
      </c>
      <c r="S26" s="65">
        <f t="shared" si="13"/>
        <v>10</v>
      </c>
      <c r="T26" s="66">
        <f t="shared" si="13"/>
        <v>42.000000000000007</v>
      </c>
      <c r="U26" s="67">
        <f>U27</f>
        <v>0.63157894736842102</v>
      </c>
      <c r="V26" s="67">
        <f t="shared" si="13"/>
        <v>177.10526315789474</v>
      </c>
      <c r="W26" s="68">
        <f t="shared" si="13"/>
        <v>177.73684210526315</v>
      </c>
      <c r="X26" s="64">
        <f>X27</f>
        <v>0</v>
      </c>
      <c r="Y26" s="65">
        <f t="shared" si="13"/>
        <v>1.9999999999999991</v>
      </c>
      <c r="Z26" s="66">
        <f t="shared" si="13"/>
        <v>1.9999999999999991</v>
      </c>
      <c r="AA26" s="64">
        <f>AA27</f>
        <v>0</v>
      </c>
      <c r="AB26" s="65">
        <f t="shared" si="13"/>
        <v>18.210526315789469</v>
      </c>
      <c r="AC26" s="66">
        <f t="shared" si="13"/>
        <v>18.210526315789469</v>
      </c>
    </row>
    <row r="27" spans="1:29" ht="15.6" x14ac:dyDescent="0.3">
      <c r="A27" s="14">
        <v>33</v>
      </c>
      <c r="B27" s="15" t="s">
        <v>18</v>
      </c>
      <c r="C27" s="60">
        <f>F27+R27+AA27+X27+U27+L27+I27+O27</f>
        <v>10755.789473684212</v>
      </c>
      <c r="D27" s="61">
        <f>G27+S27+AB27+Y27+V27+P27+M27+J27</f>
        <v>10618.842105263158</v>
      </c>
      <c r="E27" s="59">
        <f>SUM(H27,K27,N27,Q27,T27,W27,Z27,AC27)</f>
        <v>21374.63157894737</v>
      </c>
      <c r="F27" s="60">
        <f>SUMIFS('DATOS PEST9'!$E:$E,'DATOS PEST9'!$A:$A,INDICE!$C$13,'DATOS PEST9'!$B:$B,$A27,'DATOS PEST9'!$F:$F,VLOOKUP(F$10,DenRegTabla2,2,FALSE),'DATOS PEST9'!$C:$C,F$11)</f>
        <v>6796.4210526315801</v>
      </c>
      <c r="G27" s="61">
        <f>SUMIFS('DATOS PEST9'!$E:$E,'DATOS PEST9'!$A:$A,INDICE!$C$13,'DATOS PEST9'!$B:$B,$A27,'DATOS PEST9'!$F:$F,VLOOKUP(F$10,DenRegTabla2,2,FALSE),'DATOS PEST9'!$C:$C,G$11)</f>
        <v>7645.9473684210534</v>
      </c>
      <c r="H27" s="59">
        <f>SUMIFS('DATOS PEST9'!$E:$E,'DATOS PEST9'!$A:$A,INDICE!$C$13,'DATOS PEST9'!$B:$B,$A27,'DATOS PEST9'!$F:$F,VLOOKUP(F$10,DenRegTabla2,2,FALSE))</f>
        <v>14442.368421052633</v>
      </c>
      <c r="I27" s="60">
        <f>SUMIFS('DATOS PEST9'!$E:$E,'DATOS PEST9'!$A:$A,INDICE!$C$13,'DATOS PEST9'!$B:$B,$A27,'DATOS PEST9'!$F:$F,VLOOKUP(I$10,DenRegTabla2,2,FALSE),'DATOS PEST9'!$C:$C,I$11)</f>
        <v>25.210526315789473</v>
      </c>
      <c r="J27" s="61">
        <f>SUMIFS('DATOS PEST9'!$E:$E,'DATOS PEST9'!$A:$A,INDICE!$C$13,'DATOS PEST9'!$B:$B,$A27,'DATOS PEST9'!$F:$F,VLOOKUP(I$10,DenRegTabla2,2,FALSE),'DATOS PEST9'!$C:$C,J$11)</f>
        <v>249.52631578947376</v>
      </c>
      <c r="K27" s="59">
        <f>SUMIFS('DATOS PEST9'!$E:$E,'DATOS PEST9'!$A:$A,INDICE!$C$13,'DATOS PEST9'!$B:$B,$A27,'DATOS PEST9'!$F:$F,VLOOKUP(I$10,DenRegTabla2,2,FALSE))</f>
        <v>274.73684210526324</v>
      </c>
      <c r="L27" s="60">
        <f>SUMIFS('DATOS PEST9'!$E:$E,'DATOS PEST9'!$A:$A,INDICE!$C$13,'DATOS PEST9'!$B:$B,$A27,'DATOS PEST9'!$F:$F,VLOOKUP(L$10,DenRegTabla2,2,FALSE),'DATOS PEST9'!$C:$C,L$11)</f>
        <v>2392.5263157894738</v>
      </c>
      <c r="M27" s="61">
        <f>SUMIFS('DATOS PEST9'!$E:$E,'DATOS PEST9'!$A:$A,INDICE!$C$13,'DATOS PEST9'!$B:$B,$A27,'DATOS PEST9'!$F:$F,VLOOKUP(L$10,DenRegTabla2,2,FALSE),'DATOS PEST9'!$C:$C,M$11)</f>
        <v>149.99999999999997</v>
      </c>
      <c r="N27" s="59">
        <f>SUMIFS('DATOS PEST9'!$E:$E,'DATOS PEST9'!$A:$A,INDICE!$C$13,'DATOS PEST9'!$B:$B,$A27,'DATOS PEST9'!$F:$F,VLOOKUP(L$10,DenRegTabla2,2,FALSE))</f>
        <v>2542.5263157894738</v>
      </c>
      <c r="O27" s="62">
        <f>SUMIFS('DATOS PEST9'!$E:$E,'DATOS PEST9'!$A:$A,INDICE!$C$13,'DATOS PEST9'!$B:$B,$A27,'DATOS PEST9'!$F:$F,VLOOKUP(O$10,DenRegTabla2,2,FALSE),'DATOS PEST9'!$C:$C,O$11)</f>
        <v>1509.0000000000002</v>
      </c>
      <c r="P27" s="62">
        <f>SUMIFS('DATOS PEST9'!$E:$E,'DATOS PEST9'!$A:$A,INDICE!$C$13,'DATOS PEST9'!$B:$B,$A27,'DATOS PEST9'!$F:$F,VLOOKUP(O$10,DenRegTabla2,2,FALSE),'DATOS PEST9'!$C:$C,P$11)</f>
        <v>2366.0526315789471</v>
      </c>
      <c r="Q27" s="63">
        <f>SUMIFS('DATOS PEST9'!$E:$E,'DATOS PEST9'!$A:$A,INDICE!$C$13,'DATOS PEST9'!$B:$B,$A27,'DATOS PEST9'!$F:$F,VLOOKUP(O$10,DenRegTabla2,2,FALSE))</f>
        <v>3875.0526315789475</v>
      </c>
      <c r="R27" s="60">
        <f>SUMIFS('DATOS PEST9'!$E:$E,'DATOS PEST9'!$A:$A,INDICE!$C$13,'DATOS PEST9'!$B:$B,$A27,'DATOS PEST9'!$F:$F,VLOOKUP(R$10,DenRegTabla2,2,FALSE),'DATOS PEST9'!$C:$C,R$11)</f>
        <v>32.000000000000007</v>
      </c>
      <c r="S27" s="61">
        <f>SUMIFS('DATOS PEST9'!$E:$E,'DATOS PEST9'!$A:$A,INDICE!$C$13,'DATOS PEST9'!$B:$B,$A27,'DATOS PEST9'!$F:$F,VLOOKUP(R$10,DenRegTabla2,2,FALSE),'DATOS PEST9'!$C:$C,S$11)</f>
        <v>10</v>
      </c>
      <c r="T27" s="59">
        <f>SUMIFS('DATOS PEST9'!$E:$E,'DATOS PEST9'!$A:$A,INDICE!$C$13,'DATOS PEST9'!$B:$B,$A27,'DATOS PEST9'!$F:$F,VLOOKUP(R$10,DenRegTabla2,2,FALSE))</f>
        <v>42.000000000000007</v>
      </c>
      <c r="U27" s="62">
        <f>SUMIFS('DATOS PEST9'!$E:$E,'DATOS PEST9'!$A:$A,INDICE!$C$13,'DATOS PEST9'!$B:$B,$A27,'DATOS PEST9'!$F:$F,VLOOKUP(U$10,DenRegTabla2,2,FALSE),'DATOS PEST9'!$C:$C,U$11)</f>
        <v>0.63157894736842102</v>
      </c>
      <c r="V27" s="62">
        <f>SUMIFS('DATOS PEST9'!$E:$E,'DATOS PEST9'!$A:$A,INDICE!$C$13,'DATOS PEST9'!$B:$B,$A27,'DATOS PEST9'!$F:$F,VLOOKUP(U$10,DenRegTabla2,2,FALSE),'DATOS PEST9'!$C:$C,V$11)</f>
        <v>177.10526315789474</v>
      </c>
      <c r="W27" s="63">
        <f>SUMIFS('DATOS PEST9'!$E:$E,'DATOS PEST9'!$A:$A,INDICE!$C$13,'DATOS PEST9'!$B:$B,$A27,'DATOS PEST9'!$F:$F,VLOOKUP(U$10,DenRegTabla2,2,FALSE))</f>
        <v>177.73684210526315</v>
      </c>
      <c r="X27" s="60">
        <f>SUMIFS('DATOS PEST9'!$E:$E,'DATOS PEST9'!$A:$A,INDICE!$C$13,'DATOS PEST9'!$B:$B,$A27,'DATOS PEST9'!$F:$F,VLOOKUP(X$10,DenRegTabla2,2,FALSE),'DATOS PEST9'!$C:$C,X$11)</f>
        <v>0</v>
      </c>
      <c r="Y27" s="61">
        <f>SUMIFS('DATOS PEST9'!$E:$E,'DATOS PEST9'!$A:$A,INDICE!$C$13,'DATOS PEST9'!$B:$B,$A27,'DATOS PEST9'!$F:$F,VLOOKUP(X$10,DenRegTabla2,2,FALSE),'DATOS PEST9'!$C:$C,Y$11)</f>
        <v>1.9999999999999991</v>
      </c>
      <c r="Z27" s="59">
        <f>SUMIFS('DATOS PEST9'!$E:$E,'DATOS PEST9'!$A:$A,INDICE!$C$13,'DATOS PEST9'!$B:$B,$A27,'DATOS PEST9'!$F:$F,VLOOKUP(X$10,DenRegTabla2,2,FALSE))</f>
        <v>1.9999999999999991</v>
      </c>
      <c r="AA27" s="60">
        <f>SUMIFS('DATOS PEST9'!$E:$E,'DATOS PEST9'!$A:$A,INDICE!$C$13,'DATOS PEST9'!$B:$B,$A27,'DATOS PEST9'!$F:$F,VLOOKUP(AA$10,DenRegTabla2,2,FALSE),'DATOS PEST9'!$C:$C,AA$11)</f>
        <v>0</v>
      </c>
      <c r="AB27" s="61">
        <f>SUMIFS('DATOS PEST9'!$E:$E,'DATOS PEST9'!$A:$A,INDICE!$C$13,'DATOS PEST9'!$B:$B,$A27,'DATOS PEST9'!$F:$F,VLOOKUP(AA$10,DenRegTabla2,2,FALSE),'DATOS PEST9'!$C:$C,AB$11)</f>
        <v>18.210526315789469</v>
      </c>
      <c r="AC27" s="59">
        <f>SUMIFS('DATOS PEST9'!$E:$E,'DATOS PEST9'!$A:$A,INDICE!$C$13,'DATOS PEST9'!$B:$B,$A27,'DATOS PEST9'!$F:$F,VLOOKUP(AA$10,DenRegTabla2,2,FALSE))</f>
        <v>18.210526315789469</v>
      </c>
    </row>
    <row r="28" spans="1:29" ht="15.6" x14ac:dyDescent="0.3">
      <c r="A28" s="238" t="s">
        <v>180</v>
      </c>
      <c r="B28" s="239"/>
      <c r="C28" s="64">
        <f>C29</f>
        <v>43733.26315789474</v>
      </c>
      <c r="D28" s="65">
        <f t="shared" ref="D28:E28" si="14">D29</f>
        <v>61826.421052631573</v>
      </c>
      <c r="E28" s="66">
        <f t="shared" si="14"/>
        <v>105559.68421052632</v>
      </c>
      <c r="F28" s="64">
        <f>F29</f>
        <v>30253.947368421053</v>
      </c>
      <c r="G28" s="65">
        <f t="shared" ref="G28:AC28" si="15">G29</f>
        <v>43967.052631578947</v>
      </c>
      <c r="H28" s="66">
        <f t="shared" si="15"/>
        <v>74221</v>
      </c>
      <c r="I28" s="64">
        <f>I29</f>
        <v>154.9473684210526</v>
      </c>
      <c r="J28" s="65">
        <f t="shared" si="15"/>
        <v>996.57894736842093</v>
      </c>
      <c r="K28" s="66">
        <f t="shared" si="15"/>
        <v>1151.5263157894735</v>
      </c>
      <c r="L28" s="64">
        <f>L29</f>
        <v>3711.2631578947376</v>
      </c>
      <c r="M28" s="65">
        <f t="shared" si="15"/>
        <v>850.68421052631584</v>
      </c>
      <c r="N28" s="66">
        <f t="shared" si="15"/>
        <v>4561.9473684210534</v>
      </c>
      <c r="O28" s="67">
        <f>O29</f>
        <v>9556</v>
      </c>
      <c r="P28" s="67">
        <f t="shared" si="15"/>
        <v>15832</v>
      </c>
      <c r="Q28" s="68">
        <f t="shared" si="15"/>
        <v>25388</v>
      </c>
      <c r="R28" s="64">
        <f>R29</f>
        <v>18</v>
      </c>
      <c r="S28" s="65">
        <f t="shared" si="15"/>
        <v>14</v>
      </c>
      <c r="T28" s="66">
        <f t="shared" si="15"/>
        <v>32</v>
      </c>
      <c r="U28" s="67">
        <f>U29</f>
        <v>37.10526315789474</v>
      </c>
      <c r="V28" s="67">
        <f t="shared" si="15"/>
        <v>138.15789473684211</v>
      </c>
      <c r="W28" s="68">
        <f t="shared" si="15"/>
        <v>175.26315789473685</v>
      </c>
      <c r="X28" s="64">
        <f>X29</f>
        <v>1.9999999999999991</v>
      </c>
      <c r="Y28" s="65">
        <f t="shared" si="15"/>
        <v>27.947368421052641</v>
      </c>
      <c r="Z28" s="66">
        <f t="shared" si="15"/>
        <v>29.947368421052641</v>
      </c>
      <c r="AA28" s="64">
        <f>AA29</f>
        <v>0</v>
      </c>
      <c r="AB28" s="65">
        <f t="shared" si="15"/>
        <v>0</v>
      </c>
      <c r="AC28" s="66">
        <f t="shared" si="15"/>
        <v>0</v>
      </c>
    </row>
    <row r="29" spans="1:29" ht="15.6" x14ac:dyDescent="0.3">
      <c r="A29" s="14">
        <v>7</v>
      </c>
      <c r="B29" s="15" t="s">
        <v>82</v>
      </c>
      <c r="C29" s="60">
        <f>F29+R29+AA29+X29+U29+L29+I29+O29</f>
        <v>43733.26315789474</v>
      </c>
      <c r="D29" s="61">
        <f>G29+S29+AB29+Y29+V29+P29+M29+J29</f>
        <v>61826.421052631573</v>
      </c>
      <c r="E29" s="59">
        <f>SUM(H29,K29,N29,Q29,T29,W29,Z29,AC29)</f>
        <v>105559.68421052632</v>
      </c>
      <c r="F29" s="60">
        <f>SUMIFS('DATOS PEST9'!$E:$E,'DATOS PEST9'!$A:$A,INDICE!$C$13,'DATOS PEST9'!$B:$B,$A29,'DATOS PEST9'!$F:$F,VLOOKUP(F$10,DenRegTabla2,2,FALSE),'DATOS PEST9'!$C:$C,F$11)</f>
        <v>30253.947368421053</v>
      </c>
      <c r="G29" s="61">
        <f>SUMIFS('DATOS PEST9'!$E:$E,'DATOS PEST9'!$A:$A,INDICE!$C$13,'DATOS PEST9'!$B:$B,$A29,'DATOS PEST9'!$F:$F,VLOOKUP(F$10,DenRegTabla2,2,FALSE),'DATOS PEST9'!$C:$C,G$11)</f>
        <v>43967.052631578947</v>
      </c>
      <c r="H29" s="59">
        <f>SUMIFS('DATOS PEST9'!$E:$E,'DATOS PEST9'!$A:$A,INDICE!$C$13,'DATOS PEST9'!$B:$B,$A29,'DATOS PEST9'!$F:$F,VLOOKUP(F$10,DenRegTabla2,2,FALSE))</f>
        <v>74221</v>
      </c>
      <c r="I29" s="60">
        <f>SUMIFS('DATOS PEST9'!$E:$E,'DATOS PEST9'!$A:$A,INDICE!$C$13,'DATOS PEST9'!$B:$B,$A29,'DATOS PEST9'!$F:$F,VLOOKUP(I$10,DenRegTabla2,2,FALSE),'DATOS PEST9'!$C:$C,I$11)</f>
        <v>154.9473684210526</v>
      </c>
      <c r="J29" s="61">
        <f>SUMIFS('DATOS PEST9'!$E:$E,'DATOS PEST9'!$A:$A,INDICE!$C$13,'DATOS PEST9'!$B:$B,$A29,'DATOS PEST9'!$F:$F,VLOOKUP(I$10,DenRegTabla2,2,FALSE),'DATOS PEST9'!$C:$C,J$11)</f>
        <v>996.57894736842093</v>
      </c>
      <c r="K29" s="59">
        <f>SUMIFS('DATOS PEST9'!$E:$E,'DATOS PEST9'!$A:$A,INDICE!$C$13,'DATOS PEST9'!$B:$B,$A29,'DATOS PEST9'!$F:$F,VLOOKUP(I$10,DenRegTabla2,2,FALSE))</f>
        <v>1151.5263157894735</v>
      </c>
      <c r="L29" s="60">
        <f>SUMIFS('DATOS PEST9'!$E:$E,'DATOS PEST9'!$A:$A,INDICE!$C$13,'DATOS PEST9'!$B:$B,$A29,'DATOS PEST9'!$F:$F,VLOOKUP(L$10,DenRegTabla2,2,FALSE),'DATOS PEST9'!$C:$C,L$11)</f>
        <v>3711.2631578947376</v>
      </c>
      <c r="M29" s="61">
        <f>SUMIFS('DATOS PEST9'!$E:$E,'DATOS PEST9'!$A:$A,INDICE!$C$13,'DATOS PEST9'!$B:$B,$A29,'DATOS PEST9'!$F:$F,VLOOKUP(L$10,DenRegTabla2,2,FALSE),'DATOS PEST9'!$C:$C,M$11)</f>
        <v>850.68421052631584</v>
      </c>
      <c r="N29" s="59">
        <f>SUMIFS('DATOS PEST9'!$E:$E,'DATOS PEST9'!$A:$A,INDICE!$C$13,'DATOS PEST9'!$B:$B,$A29,'DATOS PEST9'!$F:$F,VLOOKUP(L$10,DenRegTabla2,2,FALSE))</f>
        <v>4561.9473684210534</v>
      </c>
      <c r="O29" s="62">
        <f>SUMIFS('DATOS PEST9'!$E:$E,'DATOS PEST9'!$A:$A,INDICE!$C$13,'DATOS PEST9'!$B:$B,$A29,'DATOS PEST9'!$F:$F,VLOOKUP(O$10,DenRegTabla2,2,FALSE),'DATOS PEST9'!$C:$C,O$11)</f>
        <v>9556</v>
      </c>
      <c r="P29" s="62">
        <f>SUMIFS('DATOS PEST9'!$E:$E,'DATOS PEST9'!$A:$A,INDICE!$C$13,'DATOS PEST9'!$B:$B,$A29,'DATOS PEST9'!$F:$F,VLOOKUP(O$10,DenRegTabla2,2,FALSE),'DATOS PEST9'!$C:$C,P$11)</f>
        <v>15832</v>
      </c>
      <c r="Q29" s="63">
        <f>SUMIFS('DATOS PEST9'!$E:$E,'DATOS PEST9'!$A:$A,INDICE!$C$13,'DATOS PEST9'!$B:$B,$A29,'DATOS PEST9'!$F:$F,VLOOKUP(O$10,DenRegTabla2,2,FALSE))</f>
        <v>25388</v>
      </c>
      <c r="R29" s="60">
        <f>SUMIFS('DATOS PEST9'!$E:$E,'DATOS PEST9'!$A:$A,INDICE!$C$13,'DATOS PEST9'!$B:$B,$A29,'DATOS PEST9'!$F:$F,VLOOKUP(R$10,DenRegTabla2,2,FALSE),'DATOS PEST9'!$C:$C,R$11)</f>
        <v>18</v>
      </c>
      <c r="S29" s="61">
        <f>SUMIFS('DATOS PEST9'!$E:$E,'DATOS PEST9'!$A:$A,INDICE!$C$13,'DATOS PEST9'!$B:$B,$A29,'DATOS PEST9'!$F:$F,VLOOKUP(R$10,DenRegTabla2,2,FALSE),'DATOS PEST9'!$C:$C,S$11)</f>
        <v>14</v>
      </c>
      <c r="T29" s="59">
        <f>SUMIFS('DATOS PEST9'!$E:$E,'DATOS PEST9'!$A:$A,INDICE!$C$13,'DATOS PEST9'!$B:$B,$A29,'DATOS PEST9'!$F:$F,VLOOKUP(R$10,DenRegTabla2,2,FALSE))</f>
        <v>32</v>
      </c>
      <c r="U29" s="62">
        <f>SUMIFS('DATOS PEST9'!$E:$E,'DATOS PEST9'!$A:$A,INDICE!$C$13,'DATOS PEST9'!$B:$B,$A29,'DATOS PEST9'!$F:$F,VLOOKUP(U$10,DenRegTabla2,2,FALSE),'DATOS PEST9'!$C:$C,U$11)</f>
        <v>37.10526315789474</v>
      </c>
      <c r="V29" s="62">
        <f>SUMIFS('DATOS PEST9'!$E:$E,'DATOS PEST9'!$A:$A,INDICE!$C$13,'DATOS PEST9'!$B:$B,$A29,'DATOS PEST9'!$F:$F,VLOOKUP(U$10,DenRegTabla2,2,FALSE),'DATOS PEST9'!$C:$C,V$11)</f>
        <v>138.15789473684211</v>
      </c>
      <c r="W29" s="63">
        <f>SUMIFS('DATOS PEST9'!$E:$E,'DATOS PEST9'!$A:$A,INDICE!$C$13,'DATOS PEST9'!$B:$B,$A29,'DATOS PEST9'!$F:$F,VLOOKUP(U$10,DenRegTabla2,2,FALSE))</f>
        <v>175.26315789473685</v>
      </c>
      <c r="X29" s="60">
        <f>SUMIFS('DATOS PEST9'!$E:$E,'DATOS PEST9'!$A:$A,INDICE!$C$13,'DATOS PEST9'!$B:$B,$A29,'DATOS PEST9'!$F:$F,VLOOKUP(X$10,DenRegTabla2,2,FALSE),'DATOS PEST9'!$C:$C,X$11)</f>
        <v>1.9999999999999991</v>
      </c>
      <c r="Y29" s="61">
        <f>SUMIFS('DATOS PEST9'!$E:$E,'DATOS PEST9'!$A:$A,INDICE!$C$13,'DATOS PEST9'!$B:$B,$A29,'DATOS PEST9'!$F:$F,VLOOKUP(X$10,DenRegTabla2,2,FALSE),'DATOS PEST9'!$C:$C,Y$11)</f>
        <v>27.947368421052641</v>
      </c>
      <c r="Z29" s="59">
        <f>SUMIFS('DATOS PEST9'!$E:$E,'DATOS PEST9'!$A:$A,INDICE!$C$13,'DATOS PEST9'!$B:$B,$A29,'DATOS PEST9'!$F:$F,VLOOKUP(X$10,DenRegTabla2,2,FALSE))</f>
        <v>29.947368421052641</v>
      </c>
      <c r="AA29" s="60">
        <f>SUMIFS('DATOS PEST9'!$E:$E,'DATOS PEST9'!$A:$A,INDICE!$C$13,'DATOS PEST9'!$B:$B,$A29,'DATOS PEST9'!$F:$F,VLOOKUP(AA$10,DenRegTabla2,2,FALSE),'DATOS PEST9'!$C:$C,AA$11)</f>
        <v>0</v>
      </c>
      <c r="AB29" s="61">
        <f>SUMIFS('DATOS PEST9'!$E:$E,'DATOS PEST9'!$A:$A,INDICE!$C$13,'DATOS PEST9'!$B:$B,$A29,'DATOS PEST9'!$F:$F,VLOOKUP(AA$10,DenRegTabla2,2,FALSE),'DATOS PEST9'!$C:$C,AB$11)</f>
        <v>0</v>
      </c>
      <c r="AC29" s="59">
        <f>SUMIFS('DATOS PEST9'!$E:$E,'DATOS PEST9'!$A:$A,INDICE!$C$13,'DATOS PEST9'!$B:$B,$A29,'DATOS PEST9'!$F:$F,VLOOKUP(AA$10,DenRegTabla2,2,FALSE))</f>
        <v>0</v>
      </c>
    </row>
    <row r="30" spans="1:29" ht="15.6" x14ac:dyDescent="0.3">
      <c r="A30" s="238" t="s">
        <v>39</v>
      </c>
      <c r="B30" s="239"/>
      <c r="C30" s="64">
        <f>SUM(C31:C32)</f>
        <v>58663.947368421061</v>
      </c>
      <c r="D30" s="65">
        <f t="shared" ref="D30:E30" si="16">SUM(D31:D32)</f>
        <v>66395.421052631573</v>
      </c>
      <c r="E30" s="66">
        <f t="shared" si="16"/>
        <v>125059.36842105263</v>
      </c>
      <c r="F30" s="64">
        <f>SUM(F31:F32)</f>
        <v>42118.26315789474</v>
      </c>
      <c r="G30" s="65">
        <f t="shared" ref="G30:H30" si="17">SUM(G31:G32)</f>
        <v>45364.526315789466</v>
      </c>
      <c r="H30" s="66">
        <f t="shared" si="17"/>
        <v>87482.789473684214</v>
      </c>
      <c r="I30" s="64">
        <f>SUM(I31:I32)</f>
        <v>680.47368421052636</v>
      </c>
      <c r="J30" s="65">
        <f t="shared" ref="J30:K30" si="18">SUM(J31:J32)</f>
        <v>2086.5263157894733</v>
      </c>
      <c r="K30" s="66">
        <f t="shared" si="18"/>
        <v>2766.9999999999995</v>
      </c>
      <c r="L30" s="64">
        <f>SUM(L31:L32)</f>
        <v>2581.8947368421054</v>
      </c>
      <c r="M30" s="65">
        <f t="shared" ref="M30:N30" si="19">SUM(M31:M32)</f>
        <v>264.57894736842098</v>
      </c>
      <c r="N30" s="66">
        <f t="shared" si="19"/>
        <v>2846.4736842105267</v>
      </c>
      <c r="O30" s="67">
        <f>SUM(O31:O32)</f>
        <v>13057.736842105263</v>
      </c>
      <c r="P30" s="67">
        <f t="shared" ref="P30:Q30" si="20">SUM(P31:P32)</f>
        <v>18190.210526315786</v>
      </c>
      <c r="Q30" s="68">
        <f t="shared" si="20"/>
        <v>31247.947368421053</v>
      </c>
      <c r="R30" s="64">
        <f>SUM(R31:R32)</f>
        <v>51.368421052631589</v>
      </c>
      <c r="S30" s="65">
        <f t="shared" ref="S30:T30" si="21">SUM(S31:S32)</f>
        <v>70.684210526315809</v>
      </c>
      <c r="T30" s="66">
        <f t="shared" si="21"/>
        <v>122.05263157894738</v>
      </c>
      <c r="U30" s="67">
        <f>SUM(U31:U32)</f>
        <v>164.21052631578942</v>
      </c>
      <c r="V30" s="67">
        <f t="shared" ref="V30:W30" si="22">SUM(V31:V32)</f>
        <v>369.42105263157885</v>
      </c>
      <c r="W30" s="68">
        <f t="shared" si="22"/>
        <v>533.63157894736833</v>
      </c>
      <c r="X30" s="64">
        <f>SUM(X31:X32)</f>
        <v>9.9999999999999982</v>
      </c>
      <c r="Y30" s="65">
        <f t="shared" ref="Y30:Z30" si="23">SUM(Y31:Y32)</f>
        <v>49.473684210526322</v>
      </c>
      <c r="Z30" s="66">
        <f t="shared" si="23"/>
        <v>59.473684210526315</v>
      </c>
      <c r="AA30" s="64">
        <f>SUM(AA31:AA32)</f>
        <v>0</v>
      </c>
      <c r="AB30" s="65">
        <f t="shared" ref="AB30:AC30" si="24">SUM(AB31:AB32)</f>
        <v>0</v>
      </c>
      <c r="AC30" s="66">
        <f t="shared" si="24"/>
        <v>0</v>
      </c>
    </row>
    <row r="31" spans="1:29" ht="15.6" x14ac:dyDescent="0.3">
      <c r="A31" s="6">
        <v>35</v>
      </c>
      <c r="B31" s="7" t="s">
        <v>83</v>
      </c>
      <c r="C31" s="60">
        <f t="shared" ref="C31:C32" si="25">F31+R31+AA31+X31+U31+L31+I31+O31</f>
        <v>30264.68421052632</v>
      </c>
      <c r="D31" s="61">
        <f t="shared" ref="D31:D32" si="26">G31+S31+AB31+Y31+V31+P31+M31+J31</f>
        <v>35236</v>
      </c>
      <c r="E31" s="59">
        <f t="shared" ref="E31:E32" si="27">SUM(H31,K31,N31,Q31,T31,W31,Z31,AC31)</f>
        <v>65500.684210526313</v>
      </c>
      <c r="F31" s="60">
        <f>SUMIFS('DATOS PEST9'!$E:$E,'DATOS PEST9'!$A:$A,INDICE!$C$13,'DATOS PEST9'!$B:$B,$A31,'DATOS PEST9'!$F:$F,VLOOKUP(F$10,DenRegTabla2,2,FALSE),'DATOS PEST9'!$C:$C,F$11)</f>
        <v>21877.84210526316</v>
      </c>
      <c r="G31" s="61">
        <f>SUMIFS('DATOS PEST9'!$E:$E,'DATOS PEST9'!$A:$A,INDICE!$C$13,'DATOS PEST9'!$B:$B,$A31,'DATOS PEST9'!$F:$F,VLOOKUP(F$10,DenRegTabla2,2,FALSE),'DATOS PEST9'!$C:$C,G$11)</f>
        <v>24970.789473684206</v>
      </c>
      <c r="H31" s="59">
        <f>SUMIFS('DATOS PEST9'!$E:$E,'DATOS PEST9'!$A:$A,INDICE!$C$13,'DATOS PEST9'!$B:$B,$A31,'DATOS PEST9'!$F:$F,VLOOKUP(F$10,DenRegTabla2,2,FALSE))</f>
        <v>46848.631578947367</v>
      </c>
      <c r="I31" s="60">
        <f>SUMIFS('DATOS PEST9'!$E:$E,'DATOS PEST9'!$A:$A,INDICE!$C$13,'DATOS PEST9'!$B:$B,$A31,'DATOS PEST9'!$F:$F,VLOOKUP(I$10,DenRegTabla2,2,FALSE),'DATOS PEST9'!$C:$C,I$11)</f>
        <v>344.84210526315792</v>
      </c>
      <c r="J31" s="61">
        <f>SUMIFS('DATOS PEST9'!$E:$E,'DATOS PEST9'!$A:$A,INDICE!$C$13,'DATOS PEST9'!$B:$B,$A31,'DATOS PEST9'!$F:$F,VLOOKUP(I$10,DenRegTabla2,2,FALSE),'DATOS PEST9'!$C:$C,J$11)</f>
        <v>928.8947368421052</v>
      </c>
      <c r="K31" s="59">
        <f>SUMIFS('DATOS PEST9'!$E:$E,'DATOS PEST9'!$A:$A,INDICE!$C$13,'DATOS PEST9'!$B:$B,$A31,'DATOS PEST9'!$F:$F,VLOOKUP(I$10,DenRegTabla2,2,FALSE))</f>
        <v>1273.7368421052631</v>
      </c>
      <c r="L31" s="60">
        <f>SUMIFS('DATOS PEST9'!$E:$E,'DATOS PEST9'!$A:$A,INDICE!$C$13,'DATOS PEST9'!$B:$B,$A31,'DATOS PEST9'!$F:$F,VLOOKUP(L$10,DenRegTabla2,2,FALSE),'DATOS PEST9'!$C:$C,L$11)</f>
        <v>1725.1578947368423</v>
      </c>
      <c r="M31" s="61">
        <f>SUMIFS('DATOS PEST9'!$E:$E,'DATOS PEST9'!$A:$A,INDICE!$C$13,'DATOS PEST9'!$B:$B,$A31,'DATOS PEST9'!$F:$F,VLOOKUP(L$10,DenRegTabla2,2,FALSE),'DATOS PEST9'!$C:$C,M$11)</f>
        <v>174.84210526315783</v>
      </c>
      <c r="N31" s="59">
        <f>SUMIFS('DATOS PEST9'!$E:$E,'DATOS PEST9'!$A:$A,INDICE!$C$13,'DATOS PEST9'!$B:$B,$A31,'DATOS PEST9'!$F:$F,VLOOKUP(L$10,DenRegTabla2,2,FALSE))</f>
        <v>1900.0000000000002</v>
      </c>
      <c r="O31" s="62">
        <f>SUMIFS('DATOS PEST9'!$E:$E,'DATOS PEST9'!$A:$A,INDICE!$C$13,'DATOS PEST9'!$B:$B,$A31,'DATOS PEST9'!$F:$F,VLOOKUP(O$10,DenRegTabla2,2,FALSE),'DATOS PEST9'!$C:$C,O$11)</f>
        <v>6201.894736842105</v>
      </c>
      <c r="P31" s="62">
        <f>SUMIFS('DATOS PEST9'!$E:$E,'DATOS PEST9'!$A:$A,INDICE!$C$13,'DATOS PEST9'!$B:$B,$A31,'DATOS PEST9'!$F:$F,VLOOKUP(O$10,DenRegTabla2,2,FALSE),'DATOS PEST9'!$C:$C,P$11)</f>
        <v>8916.8421052631566</v>
      </c>
      <c r="Q31" s="63">
        <f>SUMIFS('DATOS PEST9'!$E:$E,'DATOS PEST9'!$A:$A,INDICE!$C$13,'DATOS PEST9'!$B:$B,$A31,'DATOS PEST9'!$F:$F,VLOOKUP(O$10,DenRegTabla2,2,FALSE))</f>
        <v>15118.736842105263</v>
      </c>
      <c r="R31" s="60">
        <f>SUMIFS('DATOS PEST9'!$E:$E,'DATOS PEST9'!$A:$A,INDICE!$C$13,'DATOS PEST9'!$B:$B,$A31,'DATOS PEST9'!$F:$F,VLOOKUP(R$10,DenRegTabla2,2,FALSE),'DATOS PEST9'!$C:$C,R$11)</f>
        <v>18</v>
      </c>
      <c r="S31" s="61">
        <f>SUMIFS('DATOS PEST9'!$E:$E,'DATOS PEST9'!$A:$A,INDICE!$C$13,'DATOS PEST9'!$B:$B,$A31,'DATOS PEST9'!$F:$F,VLOOKUP(R$10,DenRegTabla2,2,FALSE),'DATOS PEST9'!$C:$C,S$11)</f>
        <v>27.000000000000007</v>
      </c>
      <c r="T31" s="59">
        <f>SUMIFS('DATOS PEST9'!$E:$E,'DATOS PEST9'!$A:$A,INDICE!$C$13,'DATOS PEST9'!$B:$B,$A31,'DATOS PEST9'!$F:$F,VLOOKUP(R$10,DenRegTabla2,2,FALSE))</f>
        <v>45</v>
      </c>
      <c r="U31" s="62">
        <f>SUMIFS('DATOS PEST9'!$E:$E,'DATOS PEST9'!$A:$A,INDICE!$C$13,'DATOS PEST9'!$B:$B,$A31,'DATOS PEST9'!$F:$F,VLOOKUP(U$10,DenRegTabla2,2,FALSE),'DATOS PEST9'!$C:$C,U$11)</f>
        <v>93.947368421052602</v>
      </c>
      <c r="V31" s="62">
        <f>SUMIFS('DATOS PEST9'!$E:$E,'DATOS PEST9'!$A:$A,INDICE!$C$13,'DATOS PEST9'!$B:$B,$A31,'DATOS PEST9'!$F:$F,VLOOKUP(U$10,DenRegTabla2,2,FALSE),'DATOS PEST9'!$C:$C,V$11)</f>
        <v>200.8947368421052</v>
      </c>
      <c r="W31" s="63">
        <f>SUMIFS('DATOS PEST9'!$E:$E,'DATOS PEST9'!$A:$A,INDICE!$C$13,'DATOS PEST9'!$B:$B,$A31,'DATOS PEST9'!$F:$F,VLOOKUP(U$10,DenRegTabla2,2,FALSE))</f>
        <v>294.8421052631578</v>
      </c>
      <c r="X31" s="60">
        <f>SUMIFS('DATOS PEST9'!$E:$E,'DATOS PEST9'!$A:$A,INDICE!$C$13,'DATOS PEST9'!$B:$B,$A31,'DATOS PEST9'!$F:$F,VLOOKUP(X$10,DenRegTabla2,2,FALSE),'DATOS PEST9'!$C:$C,X$11)</f>
        <v>2.9999999999999987</v>
      </c>
      <c r="Y31" s="61">
        <f>SUMIFS('DATOS PEST9'!$E:$E,'DATOS PEST9'!$A:$A,INDICE!$C$13,'DATOS PEST9'!$B:$B,$A31,'DATOS PEST9'!$F:$F,VLOOKUP(X$10,DenRegTabla2,2,FALSE),'DATOS PEST9'!$C:$C,Y$11)</f>
        <v>16.736842105263165</v>
      </c>
      <c r="Z31" s="59">
        <f>SUMIFS('DATOS PEST9'!$E:$E,'DATOS PEST9'!$A:$A,INDICE!$C$13,'DATOS PEST9'!$B:$B,$A31,'DATOS PEST9'!$F:$F,VLOOKUP(X$10,DenRegTabla2,2,FALSE))</f>
        <v>19.736842105263165</v>
      </c>
      <c r="AA31" s="60">
        <f>SUMIFS('DATOS PEST9'!$E:$E,'DATOS PEST9'!$A:$A,INDICE!$C$13,'DATOS PEST9'!$B:$B,$A31,'DATOS PEST9'!$F:$F,VLOOKUP(AA$10,DenRegTabla2,2,FALSE),'DATOS PEST9'!$C:$C,AA$11)</f>
        <v>0</v>
      </c>
      <c r="AB31" s="61">
        <f>SUMIFS('DATOS PEST9'!$E:$E,'DATOS PEST9'!$A:$A,INDICE!$C$13,'DATOS PEST9'!$B:$B,$A31,'DATOS PEST9'!$F:$F,VLOOKUP(AA$10,DenRegTabla2,2,FALSE),'DATOS PEST9'!$C:$C,AB$11)</f>
        <v>0</v>
      </c>
      <c r="AC31" s="59">
        <f>SUMIFS('DATOS PEST9'!$E:$E,'DATOS PEST9'!$A:$A,INDICE!$C$13,'DATOS PEST9'!$B:$B,$A31,'DATOS PEST9'!$F:$F,VLOOKUP(AA$10,DenRegTabla2,2,FALSE))</f>
        <v>0</v>
      </c>
    </row>
    <row r="32" spans="1:29" ht="15.6" x14ac:dyDescent="0.3">
      <c r="A32" s="10">
        <v>38</v>
      </c>
      <c r="B32" s="11" t="s">
        <v>167</v>
      </c>
      <c r="C32" s="60">
        <f t="shared" si="25"/>
        <v>28399.26315789474</v>
      </c>
      <c r="D32" s="61">
        <f t="shared" si="26"/>
        <v>31159.421052631573</v>
      </c>
      <c r="E32" s="59">
        <f t="shared" si="27"/>
        <v>59558.684210526313</v>
      </c>
      <c r="F32" s="60">
        <f>SUMIFS('DATOS PEST9'!$E:$E,'DATOS PEST9'!$A:$A,INDICE!$C$13,'DATOS PEST9'!$B:$B,$A32,'DATOS PEST9'!$F:$F,VLOOKUP(F$10,DenRegTabla2,2,FALSE),'DATOS PEST9'!$C:$C,F$11)</f>
        <v>20240.42105263158</v>
      </c>
      <c r="G32" s="61">
        <f>SUMIFS('DATOS PEST9'!$E:$E,'DATOS PEST9'!$A:$A,INDICE!$C$13,'DATOS PEST9'!$B:$B,$A32,'DATOS PEST9'!$F:$F,VLOOKUP(F$10,DenRegTabla2,2,FALSE),'DATOS PEST9'!$C:$C,G$11)</f>
        <v>20393.73684210526</v>
      </c>
      <c r="H32" s="59">
        <f>SUMIFS('DATOS PEST9'!$E:$E,'DATOS PEST9'!$A:$A,INDICE!$C$13,'DATOS PEST9'!$B:$B,$A32,'DATOS PEST9'!$F:$F,VLOOKUP(F$10,DenRegTabla2,2,FALSE))</f>
        <v>40634.15789473684</v>
      </c>
      <c r="I32" s="60">
        <f>SUMIFS('DATOS PEST9'!$E:$E,'DATOS PEST9'!$A:$A,INDICE!$C$13,'DATOS PEST9'!$B:$B,$A32,'DATOS PEST9'!$F:$F,VLOOKUP(I$10,DenRegTabla2,2,FALSE),'DATOS PEST9'!$C:$C,I$11)</f>
        <v>335.63157894736844</v>
      </c>
      <c r="J32" s="61">
        <f>SUMIFS('DATOS PEST9'!$E:$E,'DATOS PEST9'!$A:$A,INDICE!$C$13,'DATOS PEST9'!$B:$B,$A32,'DATOS PEST9'!$F:$F,VLOOKUP(I$10,DenRegTabla2,2,FALSE),'DATOS PEST9'!$C:$C,J$11)</f>
        <v>1157.6315789473681</v>
      </c>
      <c r="K32" s="59">
        <f>SUMIFS('DATOS PEST9'!$E:$E,'DATOS PEST9'!$A:$A,INDICE!$C$13,'DATOS PEST9'!$B:$B,$A32,'DATOS PEST9'!$F:$F,VLOOKUP(I$10,DenRegTabla2,2,FALSE))</f>
        <v>1493.2631578947364</v>
      </c>
      <c r="L32" s="60">
        <f>SUMIFS('DATOS PEST9'!$E:$E,'DATOS PEST9'!$A:$A,INDICE!$C$13,'DATOS PEST9'!$B:$B,$A32,'DATOS PEST9'!$F:$F,VLOOKUP(L$10,DenRegTabla2,2,FALSE),'DATOS PEST9'!$C:$C,L$11)</f>
        <v>856.73684210526312</v>
      </c>
      <c r="M32" s="61">
        <f>SUMIFS('DATOS PEST9'!$E:$E,'DATOS PEST9'!$A:$A,INDICE!$C$13,'DATOS PEST9'!$B:$B,$A32,'DATOS PEST9'!$F:$F,VLOOKUP(L$10,DenRegTabla2,2,FALSE),'DATOS PEST9'!$C:$C,M$11)</f>
        <v>89.736842105263165</v>
      </c>
      <c r="N32" s="59">
        <f>SUMIFS('DATOS PEST9'!$E:$E,'DATOS PEST9'!$A:$A,INDICE!$C$13,'DATOS PEST9'!$B:$B,$A32,'DATOS PEST9'!$F:$F,VLOOKUP(L$10,DenRegTabla2,2,FALSE))</f>
        <v>946.47368421052624</v>
      </c>
      <c r="O32" s="62">
        <f>SUMIFS('DATOS PEST9'!$E:$E,'DATOS PEST9'!$A:$A,INDICE!$C$13,'DATOS PEST9'!$B:$B,$A32,'DATOS PEST9'!$F:$F,VLOOKUP(O$10,DenRegTabla2,2,FALSE),'DATOS PEST9'!$C:$C,O$11)</f>
        <v>6855.8421052631584</v>
      </c>
      <c r="P32" s="62">
        <f>SUMIFS('DATOS PEST9'!$E:$E,'DATOS PEST9'!$A:$A,INDICE!$C$13,'DATOS PEST9'!$B:$B,$A32,'DATOS PEST9'!$F:$F,VLOOKUP(O$10,DenRegTabla2,2,FALSE),'DATOS PEST9'!$C:$C,P$11)</f>
        <v>9273.3684210526299</v>
      </c>
      <c r="Q32" s="63">
        <f>SUMIFS('DATOS PEST9'!$E:$E,'DATOS PEST9'!$A:$A,INDICE!$C$13,'DATOS PEST9'!$B:$B,$A32,'DATOS PEST9'!$F:$F,VLOOKUP(O$10,DenRegTabla2,2,FALSE))</f>
        <v>16129.21052631579</v>
      </c>
      <c r="R32" s="60">
        <f>SUMIFS('DATOS PEST9'!$E:$E,'DATOS PEST9'!$A:$A,INDICE!$C$13,'DATOS PEST9'!$B:$B,$A32,'DATOS PEST9'!$F:$F,VLOOKUP(R$10,DenRegTabla2,2,FALSE),'DATOS PEST9'!$C:$C,R$11)</f>
        <v>33.368421052631589</v>
      </c>
      <c r="S32" s="61">
        <f>SUMIFS('DATOS PEST9'!$E:$E,'DATOS PEST9'!$A:$A,INDICE!$C$13,'DATOS PEST9'!$B:$B,$A32,'DATOS PEST9'!$F:$F,VLOOKUP(R$10,DenRegTabla2,2,FALSE),'DATOS PEST9'!$C:$C,S$11)</f>
        <v>43.684210526315795</v>
      </c>
      <c r="T32" s="59">
        <f>SUMIFS('DATOS PEST9'!$E:$E,'DATOS PEST9'!$A:$A,INDICE!$C$13,'DATOS PEST9'!$B:$B,$A32,'DATOS PEST9'!$F:$F,VLOOKUP(R$10,DenRegTabla2,2,FALSE))</f>
        <v>77.052631578947384</v>
      </c>
      <c r="U32" s="62">
        <f>SUMIFS('DATOS PEST9'!$E:$E,'DATOS PEST9'!$A:$A,INDICE!$C$13,'DATOS PEST9'!$B:$B,$A32,'DATOS PEST9'!$F:$F,VLOOKUP(U$10,DenRegTabla2,2,FALSE),'DATOS PEST9'!$C:$C,U$11)</f>
        <v>70.263157894736835</v>
      </c>
      <c r="V32" s="62">
        <f>SUMIFS('DATOS PEST9'!$E:$E,'DATOS PEST9'!$A:$A,INDICE!$C$13,'DATOS PEST9'!$B:$B,$A32,'DATOS PEST9'!$F:$F,VLOOKUP(U$10,DenRegTabla2,2,FALSE),'DATOS PEST9'!$C:$C,V$11)</f>
        <v>168.52631578947367</v>
      </c>
      <c r="W32" s="63">
        <f>SUMIFS('DATOS PEST9'!$E:$E,'DATOS PEST9'!$A:$A,INDICE!$C$13,'DATOS PEST9'!$B:$B,$A32,'DATOS PEST9'!$F:$F,VLOOKUP(U$10,DenRegTabla2,2,FALSE))</f>
        <v>238.78947368421052</v>
      </c>
      <c r="X32" s="60">
        <f>SUMIFS('DATOS PEST9'!$E:$E,'DATOS PEST9'!$A:$A,INDICE!$C$13,'DATOS PEST9'!$B:$B,$A32,'DATOS PEST9'!$F:$F,VLOOKUP(X$10,DenRegTabla2,2,FALSE),'DATOS PEST9'!$C:$C,X$11)</f>
        <v>7</v>
      </c>
      <c r="Y32" s="61">
        <f>SUMIFS('DATOS PEST9'!$E:$E,'DATOS PEST9'!$A:$A,INDICE!$C$13,'DATOS PEST9'!$B:$B,$A32,'DATOS PEST9'!$F:$F,VLOOKUP(X$10,DenRegTabla2,2,FALSE),'DATOS PEST9'!$C:$C,Y$11)</f>
        <v>32.736842105263158</v>
      </c>
      <c r="Z32" s="59">
        <f>SUMIFS('DATOS PEST9'!$E:$E,'DATOS PEST9'!$A:$A,INDICE!$C$13,'DATOS PEST9'!$B:$B,$A32,'DATOS PEST9'!$F:$F,VLOOKUP(X$10,DenRegTabla2,2,FALSE))</f>
        <v>39.73684210526315</v>
      </c>
      <c r="AA32" s="60">
        <f>SUMIFS('DATOS PEST9'!$E:$E,'DATOS PEST9'!$A:$A,INDICE!$C$13,'DATOS PEST9'!$B:$B,$A32,'DATOS PEST9'!$F:$F,VLOOKUP(AA$10,DenRegTabla2,2,FALSE),'DATOS PEST9'!$C:$C,AA$11)</f>
        <v>0</v>
      </c>
      <c r="AB32" s="61">
        <f>SUMIFS('DATOS PEST9'!$E:$E,'DATOS PEST9'!$A:$A,INDICE!$C$13,'DATOS PEST9'!$B:$B,$A32,'DATOS PEST9'!$F:$F,VLOOKUP(AA$10,DenRegTabla2,2,FALSE),'DATOS PEST9'!$C:$C,AB$11)</f>
        <v>0</v>
      </c>
      <c r="AC32" s="59">
        <f>SUMIFS('DATOS PEST9'!$E:$E,'DATOS PEST9'!$A:$A,INDICE!$C$13,'DATOS PEST9'!$B:$B,$A32,'DATOS PEST9'!$F:$F,VLOOKUP(AA$10,DenRegTabla2,2,FALSE))</f>
        <v>0</v>
      </c>
    </row>
    <row r="33" spans="1:29" ht="15.6" x14ac:dyDescent="0.3">
      <c r="A33" s="238" t="s">
        <v>40</v>
      </c>
      <c r="B33" s="239"/>
      <c r="C33" s="64">
        <f>C34</f>
        <v>7669.7368421052624</v>
      </c>
      <c r="D33" s="65">
        <f t="shared" ref="D33:E33" si="28">D34</f>
        <v>8907.7894736842118</v>
      </c>
      <c r="E33" s="66">
        <f t="shared" si="28"/>
        <v>16577.526315789473</v>
      </c>
      <c r="F33" s="64">
        <f>F34</f>
        <v>4996.6842105263158</v>
      </c>
      <c r="G33" s="65">
        <f t="shared" ref="G33:AC33" si="29">G34</f>
        <v>6695.1052631578941</v>
      </c>
      <c r="H33" s="66">
        <f t="shared" si="29"/>
        <v>11691.78947368421</v>
      </c>
      <c r="I33" s="64">
        <f>I34</f>
        <v>21.578947368421048</v>
      </c>
      <c r="J33" s="65">
        <f t="shared" si="29"/>
        <v>183.31578947368422</v>
      </c>
      <c r="K33" s="66">
        <f t="shared" si="29"/>
        <v>204.89473684210526</v>
      </c>
      <c r="L33" s="64">
        <f>L34</f>
        <v>1526.9473684210527</v>
      </c>
      <c r="M33" s="65">
        <f t="shared" si="29"/>
        <v>65.473684210526315</v>
      </c>
      <c r="N33" s="66">
        <f t="shared" si="29"/>
        <v>1592.421052631579</v>
      </c>
      <c r="O33" s="67">
        <f>O34</f>
        <v>1106.5263157894735</v>
      </c>
      <c r="P33" s="67">
        <f t="shared" si="29"/>
        <v>1785.9473684210525</v>
      </c>
      <c r="Q33" s="68">
        <f t="shared" si="29"/>
        <v>2892.4736842105258</v>
      </c>
      <c r="R33" s="64">
        <f>R34</f>
        <v>14</v>
      </c>
      <c r="S33" s="65">
        <f t="shared" si="29"/>
        <v>7.9999999999999964</v>
      </c>
      <c r="T33" s="66">
        <f t="shared" si="29"/>
        <v>21.999999999999996</v>
      </c>
      <c r="U33" s="67">
        <f>U34</f>
        <v>1.9999999999999991</v>
      </c>
      <c r="V33" s="67">
        <f t="shared" si="29"/>
        <v>168.94736842105263</v>
      </c>
      <c r="W33" s="68">
        <f t="shared" si="29"/>
        <v>170.94736842105263</v>
      </c>
      <c r="X33" s="64">
        <f>X34</f>
        <v>1.9999999999999991</v>
      </c>
      <c r="Y33" s="65">
        <f t="shared" si="29"/>
        <v>0.99999999999999956</v>
      </c>
      <c r="Z33" s="66">
        <f t="shared" si="29"/>
        <v>2.9999999999999987</v>
      </c>
      <c r="AA33" s="64">
        <f>AA34</f>
        <v>0</v>
      </c>
      <c r="AB33" s="65">
        <f t="shared" si="29"/>
        <v>0</v>
      </c>
      <c r="AC33" s="66">
        <f t="shared" si="29"/>
        <v>0</v>
      </c>
    </row>
    <row r="34" spans="1:29" ht="15.6" x14ac:dyDescent="0.3">
      <c r="A34" s="8">
        <v>39</v>
      </c>
      <c r="B34" s="9" t="s">
        <v>22</v>
      </c>
      <c r="C34" s="60">
        <f>F34+R34+AA34+X34+U34+L34+I34+O34</f>
        <v>7669.7368421052624</v>
      </c>
      <c r="D34" s="61">
        <f>G34+S34+AB34+Y34+V34+P34+M34+J34</f>
        <v>8907.7894736842118</v>
      </c>
      <c r="E34" s="59">
        <f>SUM(H34,K34,N34,Q34,T34,W34,Z34,AC34)</f>
        <v>16577.526315789473</v>
      </c>
      <c r="F34" s="60">
        <f>SUMIFS('DATOS PEST9'!$E:$E,'DATOS PEST9'!$A:$A,INDICE!$C$13,'DATOS PEST9'!$B:$B,$A34,'DATOS PEST9'!$F:$F,VLOOKUP(F$10,DenRegTabla2,2,FALSE),'DATOS PEST9'!$C:$C,F$11)</f>
        <v>4996.6842105263158</v>
      </c>
      <c r="G34" s="61">
        <f>SUMIFS('DATOS PEST9'!$E:$E,'DATOS PEST9'!$A:$A,INDICE!$C$13,'DATOS PEST9'!$B:$B,$A34,'DATOS PEST9'!$F:$F,VLOOKUP(F$10,DenRegTabla2,2,FALSE),'DATOS PEST9'!$C:$C,G$11)</f>
        <v>6695.1052631578941</v>
      </c>
      <c r="H34" s="59">
        <f>SUMIFS('DATOS PEST9'!$E:$E,'DATOS PEST9'!$A:$A,INDICE!$C$13,'DATOS PEST9'!$B:$B,$A34,'DATOS PEST9'!$F:$F,VLOOKUP(F$10,DenRegTabla2,2,FALSE))</f>
        <v>11691.78947368421</v>
      </c>
      <c r="I34" s="60">
        <f>SUMIFS('DATOS PEST9'!$E:$E,'DATOS PEST9'!$A:$A,INDICE!$C$13,'DATOS PEST9'!$B:$B,$A34,'DATOS PEST9'!$F:$F,VLOOKUP(I$10,DenRegTabla2,2,FALSE),'DATOS PEST9'!$C:$C,I$11)</f>
        <v>21.578947368421048</v>
      </c>
      <c r="J34" s="61">
        <f>SUMIFS('DATOS PEST9'!$E:$E,'DATOS PEST9'!$A:$A,INDICE!$C$13,'DATOS PEST9'!$B:$B,$A34,'DATOS PEST9'!$F:$F,VLOOKUP(I$10,DenRegTabla2,2,FALSE),'DATOS PEST9'!$C:$C,J$11)</f>
        <v>183.31578947368422</v>
      </c>
      <c r="K34" s="59">
        <f>SUMIFS('DATOS PEST9'!$E:$E,'DATOS PEST9'!$A:$A,INDICE!$C$13,'DATOS PEST9'!$B:$B,$A34,'DATOS PEST9'!$F:$F,VLOOKUP(I$10,DenRegTabla2,2,FALSE))</f>
        <v>204.89473684210526</v>
      </c>
      <c r="L34" s="60">
        <f>SUMIFS('DATOS PEST9'!$E:$E,'DATOS PEST9'!$A:$A,INDICE!$C$13,'DATOS PEST9'!$B:$B,$A34,'DATOS PEST9'!$F:$F,VLOOKUP(L$10,DenRegTabla2,2,FALSE),'DATOS PEST9'!$C:$C,L$11)</f>
        <v>1526.9473684210527</v>
      </c>
      <c r="M34" s="61">
        <f>SUMIFS('DATOS PEST9'!$E:$E,'DATOS PEST9'!$A:$A,INDICE!$C$13,'DATOS PEST9'!$B:$B,$A34,'DATOS PEST9'!$F:$F,VLOOKUP(L$10,DenRegTabla2,2,FALSE),'DATOS PEST9'!$C:$C,M$11)</f>
        <v>65.473684210526315</v>
      </c>
      <c r="N34" s="59">
        <f>SUMIFS('DATOS PEST9'!$E:$E,'DATOS PEST9'!$A:$A,INDICE!$C$13,'DATOS PEST9'!$B:$B,$A34,'DATOS PEST9'!$F:$F,VLOOKUP(L$10,DenRegTabla2,2,FALSE))</f>
        <v>1592.421052631579</v>
      </c>
      <c r="O34" s="62">
        <f>SUMIFS('DATOS PEST9'!$E:$E,'DATOS PEST9'!$A:$A,INDICE!$C$13,'DATOS PEST9'!$B:$B,$A34,'DATOS PEST9'!$F:$F,VLOOKUP(O$10,DenRegTabla2,2,FALSE),'DATOS PEST9'!$C:$C,O$11)</f>
        <v>1106.5263157894735</v>
      </c>
      <c r="P34" s="62">
        <f>SUMIFS('DATOS PEST9'!$E:$E,'DATOS PEST9'!$A:$A,INDICE!$C$13,'DATOS PEST9'!$B:$B,$A34,'DATOS PEST9'!$F:$F,VLOOKUP(O$10,DenRegTabla2,2,FALSE),'DATOS PEST9'!$C:$C,P$11)</f>
        <v>1785.9473684210525</v>
      </c>
      <c r="Q34" s="63">
        <f>SUMIFS('DATOS PEST9'!$E:$E,'DATOS PEST9'!$A:$A,INDICE!$C$13,'DATOS PEST9'!$B:$B,$A34,'DATOS PEST9'!$F:$F,VLOOKUP(O$10,DenRegTabla2,2,FALSE))</f>
        <v>2892.4736842105258</v>
      </c>
      <c r="R34" s="60">
        <f>SUMIFS('DATOS PEST9'!$E:$E,'DATOS PEST9'!$A:$A,INDICE!$C$13,'DATOS PEST9'!$B:$B,$A34,'DATOS PEST9'!$F:$F,VLOOKUP(R$10,DenRegTabla2,2,FALSE),'DATOS PEST9'!$C:$C,R$11)</f>
        <v>14</v>
      </c>
      <c r="S34" s="61">
        <f>SUMIFS('DATOS PEST9'!$E:$E,'DATOS PEST9'!$A:$A,INDICE!$C$13,'DATOS PEST9'!$B:$B,$A34,'DATOS PEST9'!$F:$F,VLOOKUP(R$10,DenRegTabla2,2,FALSE),'DATOS PEST9'!$C:$C,S$11)</f>
        <v>7.9999999999999964</v>
      </c>
      <c r="T34" s="59">
        <f>SUMIFS('DATOS PEST9'!$E:$E,'DATOS PEST9'!$A:$A,INDICE!$C$13,'DATOS PEST9'!$B:$B,$A34,'DATOS PEST9'!$F:$F,VLOOKUP(R$10,DenRegTabla2,2,FALSE))</f>
        <v>21.999999999999996</v>
      </c>
      <c r="U34" s="62">
        <f>SUMIFS('DATOS PEST9'!$E:$E,'DATOS PEST9'!$A:$A,INDICE!$C$13,'DATOS PEST9'!$B:$B,$A34,'DATOS PEST9'!$F:$F,VLOOKUP(U$10,DenRegTabla2,2,FALSE),'DATOS PEST9'!$C:$C,U$11)</f>
        <v>1.9999999999999991</v>
      </c>
      <c r="V34" s="62">
        <f>SUMIFS('DATOS PEST9'!$E:$E,'DATOS PEST9'!$A:$A,INDICE!$C$13,'DATOS PEST9'!$B:$B,$A34,'DATOS PEST9'!$F:$F,VLOOKUP(U$10,DenRegTabla2,2,FALSE),'DATOS PEST9'!$C:$C,V$11)</f>
        <v>168.94736842105263</v>
      </c>
      <c r="W34" s="63">
        <f>SUMIFS('DATOS PEST9'!$E:$E,'DATOS PEST9'!$A:$A,INDICE!$C$13,'DATOS PEST9'!$B:$B,$A34,'DATOS PEST9'!$F:$F,VLOOKUP(U$10,DenRegTabla2,2,FALSE))</f>
        <v>170.94736842105263</v>
      </c>
      <c r="X34" s="60">
        <f>SUMIFS('DATOS PEST9'!$E:$E,'DATOS PEST9'!$A:$A,INDICE!$C$13,'DATOS PEST9'!$B:$B,$A34,'DATOS PEST9'!$F:$F,VLOOKUP(X$10,DenRegTabla2,2,FALSE),'DATOS PEST9'!$C:$C,X$11)</f>
        <v>1.9999999999999991</v>
      </c>
      <c r="Y34" s="61">
        <f>SUMIFS('DATOS PEST9'!$E:$E,'DATOS PEST9'!$A:$A,INDICE!$C$13,'DATOS PEST9'!$B:$B,$A34,'DATOS PEST9'!$F:$F,VLOOKUP(X$10,DenRegTabla2,2,FALSE),'DATOS PEST9'!$C:$C,Y$11)</f>
        <v>0.99999999999999956</v>
      </c>
      <c r="Z34" s="59">
        <f>SUMIFS('DATOS PEST9'!$E:$E,'DATOS PEST9'!$A:$A,INDICE!$C$13,'DATOS PEST9'!$B:$B,$A34,'DATOS PEST9'!$F:$F,VLOOKUP(X$10,DenRegTabla2,2,FALSE))</f>
        <v>2.9999999999999987</v>
      </c>
      <c r="AA34" s="60">
        <f>SUMIFS('DATOS PEST9'!$E:$E,'DATOS PEST9'!$A:$A,INDICE!$C$13,'DATOS PEST9'!$B:$B,$A34,'DATOS PEST9'!$F:$F,VLOOKUP(AA$10,DenRegTabla2,2,FALSE),'DATOS PEST9'!$C:$C,AA$11)</f>
        <v>0</v>
      </c>
      <c r="AB34" s="61">
        <f>SUMIFS('DATOS PEST9'!$E:$E,'DATOS PEST9'!$A:$A,INDICE!$C$13,'DATOS PEST9'!$B:$B,$A34,'DATOS PEST9'!$F:$F,VLOOKUP(AA$10,DenRegTabla2,2,FALSE),'DATOS PEST9'!$C:$C,AB$11)</f>
        <v>0</v>
      </c>
      <c r="AC34" s="59">
        <f>SUMIFS('DATOS PEST9'!$E:$E,'DATOS PEST9'!$A:$A,INDICE!$C$13,'DATOS PEST9'!$B:$B,$A34,'DATOS PEST9'!$F:$F,VLOOKUP(AA$10,DenRegTabla2,2,FALSE))</f>
        <v>0</v>
      </c>
    </row>
    <row r="35" spans="1:29" ht="15.6" x14ac:dyDescent="0.3">
      <c r="A35" s="238" t="s">
        <v>41</v>
      </c>
      <c r="B35" s="239"/>
      <c r="C35" s="64">
        <f>SUM(C36:C44)</f>
        <v>35288.578947368427</v>
      </c>
      <c r="D35" s="65">
        <f t="shared" ref="D35:E35" si="30">SUM(D36:D44)</f>
        <v>43854.15789473684</v>
      </c>
      <c r="E35" s="66">
        <f t="shared" si="30"/>
        <v>79144.789473684214</v>
      </c>
      <c r="F35" s="64">
        <f>SUM(F36:F44)</f>
        <v>25087.63157894737</v>
      </c>
      <c r="G35" s="65">
        <f t="shared" ref="G35:H35" si="31">SUM(G36:G44)</f>
        <v>34032.368421052626</v>
      </c>
      <c r="H35" s="66">
        <f t="shared" si="31"/>
        <v>59120</v>
      </c>
      <c r="I35" s="64">
        <f>SUM(I36:I44)</f>
        <v>1241.6842105263158</v>
      </c>
      <c r="J35" s="65">
        <f t="shared" ref="J35:K35" si="32">SUM(J36:J44)</f>
        <v>3696.7894736842104</v>
      </c>
      <c r="K35" s="66">
        <f t="shared" si="32"/>
        <v>4938.4736842105267</v>
      </c>
      <c r="L35" s="64">
        <f>SUM(L36:L44)</f>
        <v>5005.3157894736842</v>
      </c>
      <c r="M35" s="65">
        <f t="shared" ref="M35:N35" si="33">SUM(M36:M44)</f>
        <v>209.21052631578948</v>
      </c>
      <c r="N35" s="66">
        <f t="shared" si="33"/>
        <v>5216.5789473684208</v>
      </c>
      <c r="O35" s="67">
        <f>SUM(O36:O44)</f>
        <v>3867.1052631578946</v>
      </c>
      <c r="P35" s="67">
        <f t="shared" ref="P35:Q35" si="34">SUM(P36:P44)</f>
        <v>5833.0526315789466</v>
      </c>
      <c r="Q35" s="68">
        <f t="shared" si="34"/>
        <v>9700.1578947368434</v>
      </c>
      <c r="R35" s="64">
        <f>SUM(R36:R44)</f>
        <v>86.84210526315789</v>
      </c>
      <c r="S35" s="65">
        <f t="shared" ref="S35:T35" si="35">SUM(S36:S44)</f>
        <v>82.73684210526315</v>
      </c>
      <c r="T35" s="66">
        <f t="shared" si="35"/>
        <v>169.57894736842104</v>
      </c>
      <c r="U35" s="67">
        <f>SUM(U36:U44)</f>
        <v>0</v>
      </c>
      <c r="V35" s="67">
        <f t="shared" ref="V35:W35" si="36">SUM(V36:V44)</f>
        <v>0</v>
      </c>
      <c r="W35" s="68">
        <f t="shared" si="36"/>
        <v>0</v>
      </c>
      <c r="X35" s="64">
        <f>SUM(X36:X44)</f>
        <v>0</v>
      </c>
      <c r="Y35" s="65">
        <f t="shared" ref="Y35:Z35" si="37">SUM(Y36:Y44)</f>
        <v>0</v>
      </c>
      <c r="Z35" s="66">
        <f t="shared" si="37"/>
        <v>0</v>
      </c>
      <c r="AA35" s="64">
        <f>SUM(AA36:AA44)</f>
        <v>0</v>
      </c>
      <c r="AB35" s="65">
        <f t="shared" ref="AB35:AC35" si="38">SUM(AB36:AB44)</f>
        <v>0</v>
      </c>
      <c r="AC35" s="66">
        <f t="shared" si="38"/>
        <v>0</v>
      </c>
    </row>
    <row r="36" spans="1:29" ht="15.6" x14ac:dyDescent="0.3">
      <c r="A36" s="6">
        <v>5</v>
      </c>
      <c r="B36" s="7" t="s">
        <v>168</v>
      </c>
      <c r="C36" s="60">
        <f t="shared" ref="C36:C44" si="39">F36+R36+AA36+X36+U36+L36+I36+O36</f>
        <v>2066.4210526315792</v>
      </c>
      <c r="D36" s="61">
        <f t="shared" ref="D36:D44" si="40">G36+S36+AB36+Y36+V36+P36+M36+J36</f>
        <v>2439.2105263157896</v>
      </c>
      <c r="E36" s="59">
        <f t="shared" ref="E36:E44" si="41">SUM(H36,K36,N36,Q36,T36,W36,Z36,AC36)</f>
        <v>4505.6315789473683</v>
      </c>
      <c r="F36" s="60">
        <f>SUMIFS('DATOS PEST9'!$E:$E,'DATOS PEST9'!$A:$A,INDICE!$C$13,'DATOS PEST9'!$B:$B,$A36,'DATOS PEST9'!$F:$F,VLOOKUP(F$10,DenRegTabla2,2,FALSE),'DATOS PEST9'!$C:$C,F$11)</f>
        <v>1385</v>
      </c>
      <c r="G36" s="61">
        <f>SUMIFS('DATOS PEST9'!$E:$E,'DATOS PEST9'!$A:$A,INDICE!$C$13,'DATOS PEST9'!$B:$B,$A36,'DATOS PEST9'!$F:$F,VLOOKUP(F$10,DenRegTabla2,2,FALSE),'DATOS PEST9'!$C:$C,G$11)</f>
        <v>1804.6315789473686</v>
      </c>
      <c r="H36" s="59">
        <f>SUMIFS('DATOS PEST9'!$E:$E,'DATOS PEST9'!$A:$A,INDICE!$C$13,'DATOS PEST9'!$B:$B,$A36,'DATOS PEST9'!$F:$F,VLOOKUP(F$10,DenRegTabla2,2,FALSE))</f>
        <v>3189.6315789473688</v>
      </c>
      <c r="I36" s="60">
        <f>SUMIFS('DATOS PEST9'!$E:$E,'DATOS PEST9'!$A:$A,INDICE!$C$13,'DATOS PEST9'!$B:$B,$A36,'DATOS PEST9'!$F:$F,VLOOKUP(I$10,DenRegTabla2,2,FALSE),'DATOS PEST9'!$C:$C,I$11)</f>
        <v>61.789473684210527</v>
      </c>
      <c r="J36" s="61">
        <f>SUMIFS('DATOS PEST9'!$E:$E,'DATOS PEST9'!$A:$A,INDICE!$C$13,'DATOS PEST9'!$B:$B,$A36,'DATOS PEST9'!$F:$F,VLOOKUP(I$10,DenRegTabla2,2,FALSE),'DATOS PEST9'!$C:$C,J$11)</f>
        <v>203.05263157894734</v>
      </c>
      <c r="K36" s="59">
        <f>SUMIFS('DATOS PEST9'!$E:$E,'DATOS PEST9'!$A:$A,INDICE!$C$13,'DATOS PEST9'!$B:$B,$A36,'DATOS PEST9'!$F:$F,VLOOKUP(I$10,DenRegTabla2,2,FALSE))</f>
        <v>264.84210526315786</v>
      </c>
      <c r="L36" s="60">
        <f>SUMIFS('DATOS PEST9'!$E:$E,'DATOS PEST9'!$A:$A,INDICE!$C$13,'DATOS PEST9'!$B:$B,$A36,'DATOS PEST9'!$F:$F,VLOOKUP(L$10,DenRegTabla2,2,FALSE),'DATOS PEST9'!$C:$C,L$11)</f>
        <v>308</v>
      </c>
      <c r="M36" s="61">
        <f>SUMIFS('DATOS PEST9'!$E:$E,'DATOS PEST9'!$A:$A,INDICE!$C$13,'DATOS PEST9'!$B:$B,$A36,'DATOS PEST9'!$F:$F,VLOOKUP(L$10,DenRegTabla2,2,FALSE),'DATOS PEST9'!$C:$C,M$11)</f>
        <v>23.999999999999996</v>
      </c>
      <c r="N36" s="59">
        <f>SUMIFS('DATOS PEST9'!$E:$E,'DATOS PEST9'!$A:$A,INDICE!$C$13,'DATOS PEST9'!$B:$B,$A36,'DATOS PEST9'!$F:$F,VLOOKUP(L$10,DenRegTabla2,2,FALSE))</f>
        <v>332</v>
      </c>
      <c r="O36" s="62">
        <f>SUMIFS('DATOS PEST9'!$E:$E,'DATOS PEST9'!$A:$A,INDICE!$C$13,'DATOS PEST9'!$B:$B,$A36,'DATOS PEST9'!$F:$F,VLOOKUP(O$10,DenRegTabla2,2,FALSE),'DATOS PEST9'!$C:$C,O$11)</f>
        <v>304.63157894736844</v>
      </c>
      <c r="P36" s="62">
        <f>SUMIFS('DATOS PEST9'!$E:$E,'DATOS PEST9'!$A:$A,INDICE!$C$13,'DATOS PEST9'!$B:$B,$A36,'DATOS PEST9'!$F:$F,VLOOKUP(O$10,DenRegTabla2,2,FALSE),'DATOS PEST9'!$C:$C,P$11)</f>
        <v>404.52631578947359</v>
      </c>
      <c r="Q36" s="63">
        <f>SUMIFS('DATOS PEST9'!$E:$E,'DATOS PEST9'!$A:$A,INDICE!$C$13,'DATOS PEST9'!$B:$B,$A36,'DATOS PEST9'!$F:$F,VLOOKUP(O$10,DenRegTabla2,2,FALSE))</f>
        <v>709.15789473684208</v>
      </c>
      <c r="R36" s="60">
        <f>SUMIFS('DATOS PEST9'!$E:$E,'DATOS PEST9'!$A:$A,INDICE!$C$13,'DATOS PEST9'!$B:$B,$A36,'DATOS PEST9'!$F:$F,VLOOKUP(R$10,DenRegTabla2,2,FALSE),'DATOS PEST9'!$C:$C,R$11)</f>
        <v>6.9999999999999982</v>
      </c>
      <c r="S36" s="61">
        <f>SUMIFS('DATOS PEST9'!$E:$E,'DATOS PEST9'!$A:$A,INDICE!$C$13,'DATOS PEST9'!$B:$B,$A36,'DATOS PEST9'!$F:$F,VLOOKUP(R$10,DenRegTabla2,2,FALSE),'DATOS PEST9'!$C:$C,S$11)</f>
        <v>2.9999999999999987</v>
      </c>
      <c r="T36" s="59">
        <f>SUMIFS('DATOS PEST9'!$E:$E,'DATOS PEST9'!$A:$A,INDICE!$C$13,'DATOS PEST9'!$B:$B,$A36,'DATOS PEST9'!$F:$F,VLOOKUP(R$10,DenRegTabla2,2,FALSE))</f>
        <v>9.9999999999999964</v>
      </c>
      <c r="U36" s="62">
        <f>SUMIFS('DATOS PEST9'!$E:$E,'DATOS PEST9'!$A:$A,INDICE!$C$13,'DATOS PEST9'!$B:$B,$A36,'DATOS PEST9'!$F:$F,VLOOKUP(U$10,DenRegTabla2,2,FALSE),'DATOS PEST9'!$C:$C,U$11)</f>
        <v>0</v>
      </c>
      <c r="V36" s="62">
        <f>SUMIFS('DATOS PEST9'!$E:$E,'DATOS PEST9'!$A:$A,INDICE!$C$13,'DATOS PEST9'!$B:$B,$A36,'DATOS PEST9'!$F:$F,VLOOKUP(U$10,DenRegTabla2,2,FALSE),'DATOS PEST9'!$C:$C,V$11)</f>
        <v>0</v>
      </c>
      <c r="W36" s="63">
        <f>SUMIFS('DATOS PEST9'!$E:$E,'DATOS PEST9'!$A:$A,INDICE!$C$13,'DATOS PEST9'!$B:$B,$A36,'DATOS PEST9'!$F:$F,VLOOKUP(U$10,DenRegTabla2,2,FALSE))</f>
        <v>0</v>
      </c>
      <c r="X36" s="60">
        <f>SUMIFS('DATOS PEST9'!$E:$E,'DATOS PEST9'!$A:$A,INDICE!$C$13,'DATOS PEST9'!$B:$B,$A36,'DATOS PEST9'!$F:$F,VLOOKUP(X$10,DenRegTabla2,2,FALSE),'DATOS PEST9'!$C:$C,X$11)</f>
        <v>0</v>
      </c>
      <c r="Y36" s="61">
        <f>SUMIFS('DATOS PEST9'!$E:$E,'DATOS PEST9'!$A:$A,INDICE!$C$13,'DATOS PEST9'!$B:$B,$A36,'DATOS PEST9'!$F:$F,VLOOKUP(X$10,DenRegTabla2,2,FALSE),'DATOS PEST9'!$C:$C,Y$11)</f>
        <v>0</v>
      </c>
      <c r="Z36" s="59">
        <f>SUMIFS('DATOS PEST9'!$E:$E,'DATOS PEST9'!$A:$A,INDICE!$C$13,'DATOS PEST9'!$B:$B,$A36,'DATOS PEST9'!$F:$F,VLOOKUP(X$10,DenRegTabla2,2,FALSE))</f>
        <v>0</v>
      </c>
      <c r="AA36" s="60">
        <f>SUMIFS('DATOS PEST9'!$E:$E,'DATOS PEST9'!$A:$A,INDICE!$C$13,'DATOS PEST9'!$B:$B,$A36,'DATOS PEST9'!$F:$F,VLOOKUP(AA$10,DenRegTabla2,2,FALSE),'DATOS PEST9'!$C:$C,AA$11)</f>
        <v>0</v>
      </c>
      <c r="AB36" s="61">
        <f>SUMIFS('DATOS PEST9'!$E:$E,'DATOS PEST9'!$A:$A,INDICE!$C$13,'DATOS PEST9'!$B:$B,$A36,'DATOS PEST9'!$F:$F,VLOOKUP(AA$10,DenRegTabla2,2,FALSE),'DATOS PEST9'!$C:$C,AB$11)</f>
        <v>0</v>
      </c>
      <c r="AC36" s="59">
        <f>SUMIFS('DATOS PEST9'!$E:$E,'DATOS PEST9'!$A:$A,INDICE!$C$13,'DATOS PEST9'!$B:$B,$A36,'DATOS PEST9'!$F:$F,VLOOKUP(AA$10,DenRegTabla2,2,FALSE))</f>
        <v>0</v>
      </c>
    </row>
    <row r="37" spans="1:29" ht="15.6" x14ac:dyDescent="0.3">
      <c r="A37" s="8">
        <v>9</v>
      </c>
      <c r="B37" s="9" t="s">
        <v>3</v>
      </c>
      <c r="C37" s="60">
        <f t="shared" si="39"/>
        <v>7164.7894736842109</v>
      </c>
      <c r="D37" s="61">
        <f t="shared" si="40"/>
        <v>9137.1052631578932</v>
      </c>
      <c r="E37" s="59">
        <f t="shared" si="41"/>
        <v>16303.947368421052</v>
      </c>
      <c r="F37" s="60">
        <f>SUMIFS('DATOS PEST9'!$E:$E,'DATOS PEST9'!$A:$A,INDICE!$C$13,'DATOS PEST9'!$B:$B,$A37,'DATOS PEST9'!$F:$F,VLOOKUP(F$10,DenRegTabla2,2,FALSE),'DATOS PEST9'!$C:$C,F$11)</f>
        <v>5287.6315789473683</v>
      </c>
      <c r="G37" s="61">
        <f>SUMIFS('DATOS PEST9'!$E:$E,'DATOS PEST9'!$A:$A,INDICE!$C$13,'DATOS PEST9'!$B:$B,$A37,'DATOS PEST9'!$F:$F,VLOOKUP(F$10,DenRegTabla2,2,FALSE),'DATOS PEST9'!$C:$C,G$11)</f>
        <v>7401.1052631578932</v>
      </c>
      <c r="H37" s="59">
        <f>SUMIFS('DATOS PEST9'!$E:$E,'DATOS PEST9'!$A:$A,INDICE!$C$13,'DATOS PEST9'!$B:$B,$A37,'DATOS PEST9'!$F:$F,VLOOKUP(F$10,DenRegTabla2,2,FALSE))</f>
        <v>12688.736842105262</v>
      </c>
      <c r="I37" s="60">
        <f>SUMIFS('DATOS PEST9'!$E:$E,'DATOS PEST9'!$A:$A,INDICE!$C$13,'DATOS PEST9'!$B:$B,$A37,'DATOS PEST9'!$F:$F,VLOOKUP(I$10,DenRegTabla2,2,FALSE),'DATOS PEST9'!$C:$C,I$11)</f>
        <v>100.10526315789474</v>
      </c>
      <c r="J37" s="61">
        <f>SUMIFS('DATOS PEST9'!$E:$E,'DATOS PEST9'!$A:$A,INDICE!$C$13,'DATOS PEST9'!$B:$B,$A37,'DATOS PEST9'!$F:$F,VLOOKUP(I$10,DenRegTabla2,2,FALSE),'DATOS PEST9'!$C:$C,J$11)</f>
        <v>455.4736842105263</v>
      </c>
      <c r="K37" s="59">
        <f>SUMIFS('DATOS PEST9'!$E:$E,'DATOS PEST9'!$A:$A,INDICE!$C$13,'DATOS PEST9'!$B:$B,$A37,'DATOS PEST9'!$F:$F,VLOOKUP(I$10,DenRegTabla2,2,FALSE))</f>
        <v>555.57894736842104</v>
      </c>
      <c r="L37" s="60">
        <f>SUMIFS('DATOS PEST9'!$E:$E,'DATOS PEST9'!$A:$A,INDICE!$C$13,'DATOS PEST9'!$B:$B,$A37,'DATOS PEST9'!$F:$F,VLOOKUP(L$10,DenRegTabla2,2,FALSE),'DATOS PEST9'!$C:$C,L$11)</f>
        <v>1043.2631578947369</v>
      </c>
      <c r="M37" s="61">
        <f>SUMIFS('DATOS PEST9'!$E:$E,'DATOS PEST9'!$A:$A,INDICE!$C$13,'DATOS PEST9'!$B:$B,$A37,'DATOS PEST9'!$F:$F,VLOOKUP(L$10,DenRegTabla2,2,FALSE),'DATOS PEST9'!$C:$C,M$11)</f>
        <v>33.105263157894726</v>
      </c>
      <c r="N37" s="59">
        <f>SUMIFS('DATOS PEST9'!$E:$E,'DATOS PEST9'!$A:$A,INDICE!$C$13,'DATOS PEST9'!$B:$B,$A37,'DATOS PEST9'!$F:$F,VLOOKUP(L$10,DenRegTabla2,2,FALSE))</f>
        <v>1078.421052631579</v>
      </c>
      <c r="O37" s="62">
        <f>SUMIFS('DATOS PEST9'!$E:$E,'DATOS PEST9'!$A:$A,INDICE!$C$13,'DATOS PEST9'!$B:$B,$A37,'DATOS PEST9'!$F:$F,VLOOKUP(O$10,DenRegTabla2,2,FALSE),'DATOS PEST9'!$C:$C,O$11)</f>
        <v>720.78947368421063</v>
      </c>
      <c r="P37" s="62">
        <f>SUMIFS('DATOS PEST9'!$E:$E,'DATOS PEST9'!$A:$A,INDICE!$C$13,'DATOS PEST9'!$B:$B,$A37,'DATOS PEST9'!$F:$F,VLOOKUP(O$10,DenRegTabla2,2,FALSE),'DATOS PEST9'!$C:$C,P$11)</f>
        <v>1241.4210526315787</v>
      </c>
      <c r="Q37" s="63">
        <f>SUMIFS('DATOS PEST9'!$E:$E,'DATOS PEST9'!$A:$A,INDICE!$C$13,'DATOS PEST9'!$B:$B,$A37,'DATOS PEST9'!$F:$F,VLOOKUP(O$10,DenRegTabla2,2,FALSE))</f>
        <v>1962.2105263157896</v>
      </c>
      <c r="R37" s="60">
        <f>SUMIFS('DATOS PEST9'!$E:$E,'DATOS PEST9'!$A:$A,INDICE!$C$13,'DATOS PEST9'!$B:$B,$A37,'DATOS PEST9'!$F:$F,VLOOKUP(R$10,DenRegTabla2,2,FALSE),'DATOS PEST9'!$C:$C,R$11)</f>
        <v>12.999999999999996</v>
      </c>
      <c r="S37" s="61">
        <f>SUMIFS('DATOS PEST9'!$E:$E,'DATOS PEST9'!$A:$A,INDICE!$C$13,'DATOS PEST9'!$B:$B,$A37,'DATOS PEST9'!$F:$F,VLOOKUP(R$10,DenRegTabla2,2,FALSE),'DATOS PEST9'!$C:$C,S$11)</f>
        <v>6</v>
      </c>
      <c r="T37" s="59">
        <f>SUMIFS('DATOS PEST9'!$E:$E,'DATOS PEST9'!$A:$A,INDICE!$C$13,'DATOS PEST9'!$B:$B,$A37,'DATOS PEST9'!$F:$F,VLOOKUP(R$10,DenRegTabla2,2,FALSE))</f>
        <v>18.999999999999996</v>
      </c>
      <c r="U37" s="62">
        <f>SUMIFS('DATOS PEST9'!$E:$E,'DATOS PEST9'!$A:$A,INDICE!$C$13,'DATOS PEST9'!$B:$B,$A37,'DATOS PEST9'!$F:$F,VLOOKUP(U$10,DenRegTabla2,2,FALSE),'DATOS PEST9'!$C:$C,U$11)</f>
        <v>0</v>
      </c>
      <c r="V37" s="62">
        <f>SUMIFS('DATOS PEST9'!$E:$E,'DATOS PEST9'!$A:$A,INDICE!$C$13,'DATOS PEST9'!$B:$B,$A37,'DATOS PEST9'!$F:$F,VLOOKUP(U$10,DenRegTabla2,2,FALSE),'DATOS PEST9'!$C:$C,V$11)</f>
        <v>0</v>
      </c>
      <c r="W37" s="63">
        <f>SUMIFS('DATOS PEST9'!$E:$E,'DATOS PEST9'!$A:$A,INDICE!$C$13,'DATOS PEST9'!$B:$B,$A37,'DATOS PEST9'!$F:$F,VLOOKUP(U$10,DenRegTabla2,2,FALSE))</f>
        <v>0</v>
      </c>
      <c r="X37" s="60">
        <f>SUMIFS('DATOS PEST9'!$E:$E,'DATOS PEST9'!$A:$A,INDICE!$C$13,'DATOS PEST9'!$B:$B,$A37,'DATOS PEST9'!$F:$F,VLOOKUP(X$10,DenRegTabla2,2,FALSE),'DATOS PEST9'!$C:$C,X$11)</f>
        <v>0</v>
      </c>
      <c r="Y37" s="61">
        <f>SUMIFS('DATOS PEST9'!$E:$E,'DATOS PEST9'!$A:$A,INDICE!$C$13,'DATOS PEST9'!$B:$B,$A37,'DATOS PEST9'!$F:$F,VLOOKUP(X$10,DenRegTabla2,2,FALSE),'DATOS PEST9'!$C:$C,Y$11)</f>
        <v>0</v>
      </c>
      <c r="Z37" s="59">
        <f>SUMIFS('DATOS PEST9'!$E:$E,'DATOS PEST9'!$A:$A,INDICE!$C$13,'DATOS PEST9'!$B:$B,$A37,'DATOS PEST9'!$F:$F,VLOOKUP(X$10,DenRegTabla2,2,FALSE))</f>
        <v>0</v>
      </c>
      <c r="AA37" s="60">
        <f>SUMIFS('DATOS PEST9'!$E:$E,'DATOS PEST9'!$A:$A,INDICE!$C$13,'DATOS PEST9'!$B:$B,$A37,'DATOS PEST9'!$F:$F,VLOOKUP(AA$10,DenRegTabla2,2,FALSE),'DATOS PEST9'!$C:$C,AA$11)</f>
        <v>0</v>
      </c>
      <c r="AB37" s="61">
        <f>SUMIFS('DATOS PEST9'!$E:$E,'DATOS PEST9'!$A:$A,INDICE!$C$13,'DATOS PEST9'!$B:$B,$A37,'DATOS PEST9'!$F:$F,VLOOKUP(AA$10,DenRegTabla2,2,FALSE),'DATOS PEST9'!$C:$C,AB$11)</f>
        <v>0</v>
      </c>
      <c r="AC37" s="59">
        <f>SUMIFS('DATOS PEST9'!$E:$E,'DATOS PEST9'!$A:$A,INDICE!$C$13,'DATOS PEST9'!$B:$B,$A37,'DATOS PEST9'!$F:$F,VLOOKUP(AA$10,DenRegTabla2,2,FALSE))</f>
        <v>0</v>
      </c>
    </row>
    <row r="38" spans="1:29" ht="15.6" x14ac:dyDescent="0.3">
      <c r="A38" s="8">
        <v>24</v>
      </c>
      <c r="B38" s="9" t="s">
        <v>169</v>
      </c>
      <c r="C38" s="60">
        <f t="shared" si="39"/>
        <v>4646.894736842105</v>
      </c>
      <c r="D38" s="61">
        <f t="shared" si="40"/>
        <v>5639.3157894736842</v>
      </c>
      <c r="E38" s="59">
        <f t="shared" si="41"/>
        <v>10286.21052631579</v>
      </c>
      <c r="F38" s="60">
        <f>SUMIFS('DATOS PEST9'!$E:$E,'DATOS PEST9'!$A:$A,INDICE!$C$13,'DATOS PEST9'!$B:$B,$A38,'DATOS PEST9'!$F:$F,VLOOKUP(F$10,DenRegTabla2,2,FALSE),'DATOS PEST9'!$C:$C,F$11)</f>
        <v>3213.3157894736842</v>
      </c>
      <c r="G38" s="61">
        <f>SUMIFS('DATOS PEST9'!$E:$E,'DATOS PEST9'!$A:$A,INDICE!$C$13,'DATOS PEST9'!$B:$B,$A38,'DATOS PEST9'!$F:$F,VLOOKUP(F$10,DenRegTabla2,2,FALSE),'DATOS PEST9'!$C:$C,G$11)</f>
        <v>4219</v>
      </c>
      <c r="H38" s="59">
        <f>SUMIFS('DATOS PEST9'!$E:$E,'DATOS PEST9'!$A:$A,INDICE!$C$13,'DATOS PEST9'!$B:$B,$A38,'DATOS PEST9'!$F:$F,VLOOKUP(F$10,DenRegTabla2,2,FALSE))</f>
        <v>7432.3157894736851</v>
      </c>
      <c r="I38" s="60">
        <f>SUMIFS('DATOS PEST9'!$E:$E,'DATOS PEST9'!$A:$A,INDICE!$C$13,'DATOS PEST9'!$B:$B,$A38,'DATOS PEST9'!$F:$F,VLOOKUP(I$10,DenRegTabla2,2,FALSE),'DATOS PEST9'!$C:$C,I$11)</f>
        <v>81.10526315789474</v>
      </c>
      <c r="J38" s="61">
        <f>SUMIFS('DATOS PEST9'!$E:$E,'DATOS PEST9'!$A:$A,INDICE!$C$13,'DATOS PEST9'!$B:$B,$A38,'DATOS PEST9'!$F:$F,VLOOKUP(I$10,DenRegTabla2,2,FALSE),'DATOS PEST9'!$C:$C,J$11)</f>
        <v>474.26315789473688</v>
      </c>
      <c r="K38" s="59">
        <f>SUMIFS('DATOS PEST9'!$E:$E,'DATOS PEST9'!$A:$A,INDICE!$C$13,'DATOS PEST9'!$B:$B,$A38,'DATOS PEST9'!$F:$F,VLOOKUP(I$10,DenRegTabla2,2,FALSE))</f>
        <v>555.36842105263167</v>
      </c>
      <c r="L38" s="60">
        <f>SUMIFS('DATOS PEST9'!$E:$E,'DATOS PEST9'!$A:$A,INDICE!$C$13,'DATOS PEST9'!$B:$B,$A38,'DATOS PEST9'!$F:$F,VLOOKUP(L$10,DenRegTabla2,2,FALSE),'DATOS PEST9'!$C:$C,L$11)</f>
        <v>728.99999999999989</v>
      </c>
      <c r="M38" s="61">
        <f>SUMIFS('DATOS PEST9'!$E:$E,'DATOS PEST9'!$A:$A,INDICE!$C$13,'DATOS PEST9'!$B:$B,$A38,'DATOS PEST9'!$F:$F,VLOOKUP(L$10,DenRegTabla2,2,FALSE),'DATOS PEST9'!$C:$C,M$11)</f>
        <v>36.263157894736842</v>
      </c>
      <c r="N38" s="59">
        <f>SUMIFS('DATOS PEST9'!$E:$E,'DATOS PEST9'!$A:$A,INDICE!$C$13,'DATOS PEST9'!$B:$B,$A38,'DATOS PEST9'!$F:$F,VLOOKUP(L$10,DenRegTabla2,2,FALSE))</f>
        <v>765.26315789473676</v>
      </c>
      <c r="O38" s="62">
        <f>SUMIFS('DATOS PEST9'!$E:$E,'DATOS PEST9'!$A:$A,INDICE!$C$13,'DATOS PEST9'!$B:$B,$A38,'DATOS PEST9'!$F:$F,VLOOKUP(O$10,DenRegTabla2,2,FALSE),'DATOS PEST9'!$C:$C,O$11)</f>
        <v>602.47368421052624</v>
      </c>
      <c r="P38" s="62">
        <f>SUMIFS('DATOS PEST9'!$E:$E,'DATOS PEST9'!$A:$A,INDICE!$C$13,'DATOS PEST9'!$B:$B,$A38,'DATOS PEST9'!$F:$F,VLOOKUP(O$10,DenRegTabla2,2,FALSE),'DATOS PEST9'!$C:$C,P$11)</f>
        <v>897.78947368421063</v>
      </c>
      <c r="Q38" s="63">
        <f>SUMIFS('DATOS PEST9'!$E:$E,'DATOS PEST9'!$A:$A,INDICE!$C$13,'DATOS PEST9'!$B:$B,$A38,'DATOS PEST9'!$F:$F,VLOOKUP(O$10,DenRegTabla2,2,FALSE))</f>
        <v>1500.2631578947367</v>
      </c>
      <c r="R38" s="60">
        <f>SUMIFS('DATOS PEST9'!$E:$E,'DATOS PEST9'!$A:$A,INDICE!$C$13,'DATOS PEST9'!$B:$B,$A38,'DATOS PEST9'!$F:$F,VLOOKUP(R$10,DenRegTabla2,2,FALSE),'DATOS PEST9'!$C:$C,R$11)</f>
        <v>21.000000000000007</v>
      </c>
      <c r="S38" s="61">
        <f>SUMIFS('DATOS PEST9'!$E:$E,'DATOS PEST9'!$A:$A,INDICE!$C$13,'DATOS PEST9'!$B:$B,$A38,'DATOS PEST9'!$F:$F,VLOOKUP(R$10,DenRegTabla2,2,FALSE),'DATOS PEST9'!$C:$C,S$11)</f>
        <v>11.999999999999998</v>
      </c>
      <c r="T38" s="59">
        <f>SUMIFS('DATOS PEST9'!$E:$E,'DATOS PEST9'!$A:$A,INDICE!$C$13,'DATOS PEST9'!$B:$B,$A38,'DATOS PEST9'!$F:$F,VLOOKUP(R$10,DenRegTabla2,2,FALSE))</f>
        <v>33.000000000000007</v>
      </c>
      <c r="U38" s="62">
        <f>SUMIFS('DATOS PEST9'!$E:$E,'DATOS PEST9'!$A:$A,INDICE!$C$13,'DATOS PEST9'!$B:$B,$A38,'DATOS PEST9'!$F:$F,VLOOKUP(U$10,DenRegTabla2,2,FALSE),'DATOS PEST9'!$C:$C,U$11)</f>
        <v>0</v>
      </c>
      <c r="V38" s="62">
        <f>SUMIFS('DATOS PEST9'!$E:$E,'DATOS PEST9'!$A:$A,INDICE!$C$13,'DATOS PEST9'!$B:$B,$A38,'DATOS PEST9'!$F:$F,VLOOKUP(U$10,DenRegTabla2,2,FALSE),'DATOS PEST9'!$C:$C,V$11)</f>
        <v>0</v>
      </c>
      <c r="W38" s="63">
        <f>SUMIFS('DATOS PEST9'!$E:$E,'DATOS PEST9'!$A:$A,INDICE!$C$13,'DATOS PEST9'!$B:$B,$A38,'DATOS PEST9'!$F:$F,VLOOKUP(U$10,DenRegTabla2,2,FALSE))</f>
        <v>0</v>
      </c>
      <c r="X38" s="60">
        <f>SUMIFS('DATOS PEST9'!$E:$E,'DATOS PEST9'!$A:$A,INDICE!$C$13,'DATOS PEST9'!$B:$B,$A38,'DATOS PEST9'!$F:$F,VLOOKUP(X$10,DenRegTabla2,2,FALSE),'DATOS PEST9'!$C:$C,X$11)</f>
        <v>0</v>
      </c>
      <c r="Y38" s="61">
        <f>SUMIFS('DATOS PEST9'!$E:$E,'DATOS PEST9'!$A:$A,INDICE!$C$13,'DATOS PEST9'!$B:$B,$A38,'DATOS PEST9'!$F:$F,VLOOKUP(X$10,DenRegTabla2,2,FALSE),'DATOS PEST9'!$C:$C,Y$11)</f>
        <v>0</v>
      </c>
      <c r="Z38" s="59">
        <f>SUMIFS('DATOS PEST9'!$E:$E,'DATOS PEST9'!$A:$A,INDICE!$C$13,'DATOS PEST9'!$B:$B,$A38,'DATOS PEST9'!$F:$F,VLOOKUP(X$10,DenRegTabla2,2,FALSE))</f>
        <v>0</v>
      </c>
      <c r="AA38" s="60">
        <f>SUMIFS('DATOS PEST9'!$E:$E,'DATOS PEST9'!$A:$A,INDICE!$C$13,'DATOS PEST9'!$B:$B,$A38,'DATOS PEST9'!$F:$F,VLOOKUP(AA$10,DenRegTabla2,2,FALSE),'DATOS PEST9'!$C:$C,AA$11)</f>
        <v>0</v>
      </c>
      <c r="AB38" s="61">
        <f>SUMIFS('DATOS PEST9'!$E:$E,'DATOS PEST9'!$A:$A,INDICE!$C$13,'DATOS PEST9'!$B:$B,$A38,'DATOS PEST9'!$F:$F,VLOOKUP(AA$10,DenRegTabla2,2,FALSE),'DATOS PEST9'!$C:$C,AB$11)</f>
        <v>0</v>
      </c>
      <c r="AC38" s="59">
        <f>SUMIFS('DATOS PEST9'!$E:$E,'DATOS PEST9'!$A:$A,INDICE!$C$13,'DATOS PEST9'!$B:$B,$A38,'DATOS PEST9'!$F:$F,VLOOKUP(AA$10,DenRegTabla2,2,FALSE))</f>
        <v>0</v>
      </c>
    </row>
    <row r="39" spans="1:29" ht="15.6" x14ac:dyDescent="0.3">
      <c r="A39" s="8">
        <v>34</v>
      </c>
      <c r="B39" s="9" t="s">
        <v>19</v>
      </c>
      <c r="C39" s="60">
        <f t="shared" si="39"/>
        <v>2028</v>
      </c>
      <c r="D39" s="61">
        <f t="shared" si="40"/>
        <v>2711.0526315789475</v>
      </c>
      <c r="E39" s="59">
        <f t="shared" si="41"/>
        <v>4739.0526315789475</v>
      </c>
      <c r="F39" s="60">
        <f>SUMIFS('DATOS PEST9'!$E:$E,'DATOS PEST9'!$A:$A,INDICE!$C$13,'DATOS PEST9'!$B:$B,$A39,'DATOS PEST9'!$F:$F,VLOOKUP(F$10,DenRegTabla2,2,FALSE),'DATOS PEST9'!$C:$C,F$11)</f>
        <v>1499.3684210526317</v>
      </c>
      <c r="G39" s="61">
        <f>SUMIFS('DATOS PEST9'!$E:$E,'DATOS PEST9'!$A:$A,INDICE!$C$13,'DATOS PEST9'!$B:$B,$A39,'DATOS PEST9'!$F:$F,VLOOKUP(F$10,DenRegTabla2,2,FALSE),'DATOS PEST9'!$C:$C,G$11)</f>
        <v>2114.9473684210525</v>
      </c>
      <c r="H39" s="59">
        <f>SUMIFS('DATOS PEST9'!$E:$E,'DATOS PEST9'!$A:$A,INDICE!$C$13,'DATOS PEST9'!$B:$B,$A39,'DATOS PEST9'!$F:$F,VLOOKUP(F$10,DenRegTabla2,2,FALSE))</f>
        <v>3614.3157894736842</v>
      </c>
      <c r="I39" s="60">
        <f>SUMIFS('DATOS PEST9'!$E:$E,'DATOS PEST9'!$A:$A,INDICE!$C$13,'DATOS PEST9'!$B:$B,$A39,'DATOS PEST9'!$F:$F,VLOOKUP(I$10,DenRegTabla2,2,FALSE),'DATOS PEST9'!$C:$C,I$11)</f>
        <v>31.263157894736842</v>
      </c>
      <c r="J39" s="61">
        <f>SUMIFS('DATOS PEST9'!$E:$E,'DATOS PEST9'!$A:$A,INDICE!$C$13,'DATOS PEST9'!$B:$B,$A39,'DATOS PEST9'!$F:$F,VLOOKUP(I$10,DenRegTabla2,2,FALSE),'DATOS PEST9'!$C:$C,J$11)</f>
        <v>277.26315789473688</v>
      </c>
      <c r="K39" s="59">
        <f>SUMIFS('DATOS PEST9'!$E:$E,'DATOS PEST9'!$A:$A,INDICE!$C$13,'DATOS PEST9'!$B:$B,$A39,'DATOS PEST9'!$F:$F,VLOOKUP(I$10,DenRegTabla2,2,FALSE))</f>
        <v>308.52631578947376</v>
      </c>
      <c r="L39" s="60">
        <f>SUMIFS('DATOS PEST9'!$E:$E,'DATOS PEST9'!$A:$A,INDICE!$C$13,'DATOS PEST9'!$B:$B,$A39,'DATOS PEST9'!$F:$F,VLOOKUP(L$10,DenRegTabla2,2,FALSE),'DATOS PEST9'!$C:$C,L$11)</f>
        <v>252.4210526315789</v>
      </c>
      <c r="M39" s="61">
        <f>SUMIFS('DATOS PEST9'!$E:$E,'DATOS PEST9'!$A:$A,INDICE!$C$13,'DATOS PEST9'!$B:$B,$A39,'DATOS PEST9'!$F:$F,VLOOKUP(L$10,DenRegTabla2,2,FALSE),'DATOS PEST9'!$C:$C,M$11)</f>
        <v>15.052631578947365</v>
      </c>
      <c r="N39" s="59">
        <f>SUMIFS('DATOS PEST9'!$E:$E,'DATOS PEST9'!$A:$A,INDICE!$C$13,'DATOS PEST9'!$B:$B,$A39,'DATOS PEST9'!$F:$F,VLOOKUP(L$10,DenRegTabla2,2,FALSE))</f>
        <v>267.47368421052624</v>
      </c>
      <c r="O39" s="62">
        <f>SUMIFS('DATOS PEST9'!$E:$E,'DATOS PEST9'!$A:$A,INDICE!$C$13,'DATOS PEST9'!$B:$B,$A39,'DATOS PEST9'!$F:$F,VLOOKUP(O$10,DenRegTabla2,2,FALSE),'DATOS PEST9'!$C:$C,O$11)</f>
        <v>240.9473684210526</v>
      </c>
      <c r="P39" s="62">
        <f>SUMIFS('DATOS PEST9'!$E:$E,'DATOS PEST9'!$A:$A,INDICE!$C$13,'DATOS PEST9'!$B:$B,$A39,'DATOS PEST9'!$F:$F,VLOOKUP(O$10,DenRegTabla2,2,FALSE),'DATOS PEST9'!$C:$C,P$11)</f>
        <v>302.78947368421063</v>
      </c>
      <c r="Q39" s="63">
        <f>SUMIFS('DATOS PEST9'!$E:$E,'DATOS PEST9'!$A:$A,INDICE!$C$13,'DATOS PEST9'!$B:$B,$A39,'DATOS PEST9'!$F:$F,VLOOKUP(O$10,DenRegTabla2,2,FALSE))</f>
        <v>543.73684210526324</v>
      </c>
      <c r="R39" s="60">
        <f>SUMIFS('DATOS PEST9'!$E:$E,'DATOS PEST9'!$A:$A,INDICE!$C$13,'DATOS PEST9'!$B:$B,$A39,'DATOS PEST9'!$F:$F,VLOOKUP(R$10,DenRegTabla2,2,FALSE),'DATOS PEST9'!$C:$C,R$11)</f>
        <v>4</v>
      </c>
      <c r="S39" s="61">
        <f>SUMIFS('DATOS PEST9'!$E:$E,'DATOS PEST9'!$A:$A,INDICE!$C$13,'DATOS PEST9'!$B:$B,$A39,'DATOS PEST9'!$F:$F,VLOOKUP(R$10,DenRegTabla2,2,FALSE),'DATOS PEST9'!$C:$C,S$11)</f>
        <v>0.99999999999999956</v>
      </c>
      <c r="T39" s="59">
        <f>SUMIFS('DATOS PEST9'!$E:$E,'DATOS PEST9'!$A:$A,INDICE!$C$13,'DATOS PEST9'!$B:$B,$A39,'DATOS PEST9'!$F:$F,VLOOKUP(R$10,DenRegTabla2,2,FALSE))</f>
        <v>5</v>
      </c>
      <c r="U39" s="62">
        <f>SUMIFS('DATOS PEST9'!$E:$E,'DATOS PEST9'!$A:$A,INDICE!$C$13,'DATOS PEST9'!$B:$B,$A39,'DATOS PEST9'!$F:$F,VLOOKUP(U$10,DenRegTabla2,2,FALSE),'DATOS PEST9'!$C:$C,U$11)</f>
        <v>0</v>
      </c>
      <c r="V39" s="62">
        <f>SUMIFS('DATOS PEST9'!$E:$E,'DATOS PEST9'!$A:$A,INDICE!$C$13,'DATOS PEST9'!$B:$B,$A39,'DATOS PEST9'!$F:$F,VLOOKUP(U$10,DenRegTabla2,2,FALSE),'DATOS PEST9'!$C:$C,V$11)</f>
        <v>0</v>
      </c>
      <c r="W39" s="63">
        <f>SUMIFS('DATOS PEST9'!$E:$E,'DATOS PEST9'!$A:$A,INDICE!$C$13,'DATOS PEST9'!$B:$B,$A39,'DATOS PEST9'!$F:$F,VLOOKUP(U$10,DenRegTabla2,2,FALSE))</f>
        <v>0</v>
      </c>
      <c r="X39" s="60">
        <f>SUMIFS('DATOS PEST9'!$E:$E,'DATOS PEST9'!$A:$A,INDICE!$C$13,'DATOS PEST9'!$B:$B,$A39,'DATOS PEST9'!$F:$F,VLOOKUP(X$10,DenRegTabla2,2,FALSE),'DATOS PEST9'!$C:$C,X$11)</f>
        <v>0</v>
      </c>
      <c r="Y39" s="61">
        <f>SUMIFS('DATOS PEST9'!$E:$E,'DATOS PEST9'!$A:$A,INDICE!$C$13,'DATOS PEST9'!$B:$B,$A39,'DATOS PEST9'!$F:$F,VLOOKUP(X$10,DenRegTabla2,2,FALSE),'DATOS PEST9'!$C:$C,Y$11)</f>
        <v>0</v>
      </c>
      <c r="Z39" s="59">
        <f>SUMIFS('DATOS PEST9'!$E:$E,'DATOS PEST9'!$A:$A,INDICE!$C$13,'DATOS PEST9'!$B:$B,$A39,'DATOS PEST9'!$F:$F,VLOOKUP(X$10,DenRegTabla2,2,FALSE))</f>
        <v>0</v>
      </c>
      <c r="AA39" s="60">
        <f>SUMIFS('DATOS PEST9'!$E:$E,'DATOS PEST9'!$A:$A,INDICE!$C$13,'DATOS PEST9'!$B:$B,$A39,'DATOS PEST9'!$F:$F,VLOOKUP(AA$10,DenRegTabla2,2,FALSE),'DATOS PEST9'!$C:$C,AA$11)</f>
        <v>0</v>
      </c>
      <c r="AB39" s="61">
        <f>SUMIFS('DATOS PEST9'!$E:$E,'DATOS PEST9'!$A:$A,INDICE!$C$13,'DATOS PEST9'!$B:$B,$A39,'DATOS PEST9'!$F:$F,VLOOKUP(AA$10,DenRegTabla2,2,FALSE),'DATOS PEST9'!$C:$C,AB$11)</f>
        <v>0</v>
      </c>
      <c r="AC39" s="59">
        <f>SUMIFS('DATOS PEST9'!$E:$E,'DATOS PEST9'!$A:$A,INDICE!$C$13,'DATOS PEST9'!$B:$B,$A39,'DATOS PEST9'!$F:$F,VLOOKUP(AA$10,DenRegTabla2,2,FALSE))</f>
        <v>0</v>
      </c>
    </row>
    <row r="40" spans="1:29" ht="15.6" x14ac:dyDescent="0.3">
      <c r="A40" s="8">
        <v>37</v>
      </c>
      <c r="B40" s="9" t="s">
        <v>21</v>
      </c>
      <c r="C40" s="60">
        <f t="shared" si="39"/>
        <v>3661.3157894736842</v>
      </c>
      <c r="D40" s="61">
        <f t="shared" si="40"/>
        <v>4105.7368421052633</v>
      </c>
      <c r="E40" s="59">
        <f t="shared" si="41"/>
        <v>7767.0526315789457</v>
      </c>
      <c r="F40" s="60">
        <f>SUMIFS('DATOS PEST9'!$E:$E,'DATOS PEST9'!$A:$A,INDICE!$C$13,'DATOS PEST9'!$B:$B,$A40,'DATOS PEST9'!$F:$F,VLOOKUP(F$10,DenRegTabla2,2,FALSE),'DATOS PEST9'!$C:$C,F$11)</f>
        <v>2547.3157894736842</v>
      </c>
      <c r="G40" s="61">
        <f>SUMIFS('DATOS PEST9'!$E:$E,'DATOS PEST9'!$A:$A,INDICE!$C$13,'DATOS PEST9'!$B:$B,$A40,'DATOS PEST9'!$F:$F,VLOOKUP(F$10,DenRegTabla2,2,FALSE),'DATOS PEST9'!$C:$C,G$11)</f>
        <v>3242.6315789473683</v>
      </c>
      <c r="H40" s="59">
        <f>SUMIFS('DATOS PEST9'!$E:$E,'DATOS PEST9'!$A:$A,INDICE!$C$13,'DATOS PEST9'!$B:$B,$A40,'DATOS PEST9'!$F:$F,VLOOKUP(F$10,DenRegTabla2,2,FALSE))</f>
        <v>5789.9473684210516</v>
      </c>
      <c r="I40" s="60">
        <f>SUMIFS('DATOS PEST9'!$E:$E,'DATOS PEST9'!$A:$A,INDICE!$C$13,'DATOS PEST9'!$B:$B,$A40,'DATOS PEST9'!$F:$F,VLOOKUP(I$10,DenRegTabla2,2,FALSE),'DATOS PEST9'!$C:$C,I$11)</f>
        <v>31.789473684210527</v>
      </c>
      <c r="J40" s="61">
        <f>SUMIFS('DATOS PEST9'!$E:$E,'DATOS PEST9'!$A:$A,INDICE!$C$13,'DATOS PEST9'!$B:$B,$A40,'DATOS PEST9'!$F:$F,VLOOKUP(I$10,DenRegTabla2,2,FALSE),'DATOS PEST9'!$C:$C,J$11)</f>
        <v>213.05263157894734</v>
      </c>
      <c r="K40" s="59">
        <f>SUMIFS('DATOS PEST9'!$E:$E,'DATOS PEST9'!$A:$A,INDICE!$C$13,'DATOS PEST9'!$B:$B,$A40,'DATOS PEST9'!$F:$F,VLOOKUP(I$10,DenRegTabla2,2,FALSE))</f>
        <v>244.84210526315786</v>
      </c>
      <c r="L40" s="60">
        <f>SUMIFS('DATOS PEST9'!$E:$E,'DATOS PEST9'!$A:$A,INDICE!$C$13,'DATOS PEST9'!$B:$B,$A40,'DATOS PEST9'!$F:$F,VLOOKUP(L$10,DenRegTabla2,2,FALSE),'DATOS PEST9'!$C:$C,L$11)</f>
        <v>628.31578947368405</v>
      </c>
      <c r="M40" s="61">
        <f>SUMIFS('DATOS PEST9'!$E:$E,'DATOS PEST9'!$A:$A,INDICE!$C$13,'DATOS PEST9'!$B:$B,$A40,'DATOS PEST9'!$F:$F,VLOOKUP(L$10,DenRegTabla2,2,FALSE),'DATOS PEST9'!$C:$C,M$11)</f>
        <v>14.210526315789473</v>
      </c>
      <c r="N40" s="59">
        <f>SUMIFS('DATOS PEST9'!$E:$E,'DATOS PEST9'!$A:$A,INDICE!$C$13,'DATOS PEST9'!$B:$B,$A40,'DATOS PEST9'!$F:$F,VLOOKUP(L$10,DenRegTabla2,2,FALSE))</f>
        <v>642.52631578947353</v>
      </c>
      <c r="O40" s="62">
        <f>SUMIFS('DATOS PEST9'!$E:$E,'DATOS PEST9'!$A:$A,INDICE!$C$13,'DATOS PEST9'!$B:$B,$A40,'DATOS PEST9'!$F:$F,VLOOKUP(O$10,DenRegTabla2,2,FALSE),'DATOS PEST9'!$C:$C,O$11)</f>
        <v>449.89473684210532</v>
      </c>
      <c r="P40" s="62">
        <f>SUMIFS('DATOS PEST9'!$E:$E,'DATOS PEST9'!$A:$A,INDICE!$C$13,'DATOS PEST9'!$B:$B,$A40,'DATOS PEST9'!$F:$F,VLOOKUP(O$10,DenRegTabla2,2,FALSE),'DATOS PEST9'!$C:$C,P$11)</f>
        <v>629.84210526315792</v>
      </c>
      <c r="Q40" s="63">
        <f>SUMIFS('DATOS PEST9'!$E:$E,'DATOS PEST9'!$A:$A,INDICE!$C$13,'DATOS PEST9'!$B:$B,$A40,'DATOS PEST9'!$F:$F,VLOOKUP(O$10,DenRegTabla2,2,FALSE))</f>
        <v>1079.7368421052633</v>
      </c>
      <c r="R40" s="60">
        <f>SUMIFS('DATOS PEST9'!$E:$E,'DATOS PEST9'!$A:$A,INDICE!$C$13,'DATOS PEST9'!$B:$B,$A40,'DATOS PEST9'!$F:$F,VLOOKUP(R$10,DenRegTabla2,2,FALSE),'DATOS PEST9'!$C:$C,R$11)</f>
        <v>3.9999999999999982</v>
      </c>
      <c r="S40" s="61">
        <f>SUMIFS('DATOS PEST9'!$E:$E,'DATOS PEST9'!$A:$A,INDICE!$C$13,'DATOS PEST9'!$B:$B,$A40,'DATOS PEST9'!$F:$F,VLOOKUP(R$10,DenRegTabla2,2,FALSE),'DATOS PEST9'!$C:$C,S$11)</f>
        <v>5.9999999999999973</v>
      </c>
      <c r="T40" s="59">
        <f>SUMIFS('DATOS PEST9'!$E:$E,'DATOS PEST9'!$A:$A,INDICE!$C$13,'DATOS PEST9'!$B:$B,$A40,'DATOS PEST9'!$F:$F,VLOOKUP(R$10,DenRegTabla2,2,FALSE))</f>
        <v>9.9999999999999964</v>
      </c>
      <c r="U40" s="62">
        <f>SUMIFS('DATOS PEST9'!$E:$E,'DATOS PEST9'!$A:$A,INDICE!$C$13,'DATOS PEST9'!$B:$B,$A40,'DATOS PEST9'!$F:$F,VLOOKUP(U$10,DenRegTabla2,2,FALSE),'DATOS PEST9'!$C:$C,U$11)</f>
        <v>0</v>
      </c>
      <c r="V40" s="62">
        <f>SUMIFS('DATOS PEST9'!$E:$E,'DATOS PEST9'!$A:$A,INDICE!$C$13,'DATOS PEST9'!$B:$B,$A40,'DATOS PEST9'!$F:$F,VLOOKUP(U$10,DenRegTabla2,2,FALSE),'DATOS PEST9'!$C:$C,V$11)</f>
        <v>0</v>
      </c>
      <c r="W40" s="63">
        <f>SUMIFS('DATOS PEST9'!$E:$E,'DATOS PEST9'!$A:$A,INDICE!$C$13,'DATOS PEST9'!$B:$B,$A40,'DATOS PEST9'!$F:$F,VLOOKUP(U$10,DenRegTabla2,2,FALSE))</f>
        <v>0</v>
      </c>
      <c r="X40" s="60">
        <f>SUMIFS('DATOS PEST9'!$E:$E,'DATOS PEST9'!$A:$A,INDICE!$C$13,'DATOS PEST9'!$B:$B,$A40,'DATOS PEST9'!$F:$F,VLOOKUP(X$10,DenRegTabla2,2,FALSE),'DATOS PEST9'!$C:$C,X$11)</f>
        <v>0</v>
      </c>
      <c r="Y40" s="61">
        <f>SUMIFS('DATOS PEST9'!$E:$E,'DATOS PEST9'!$A:$A,INDICE!$C$13,'DATOS PEST9'!$B:$B,$A40,'DATOS PEST9'!$F:$F,VLOOKUP(X$10,DenRegTabla2,2,FALSE),'DATOS PEST9'!$C:$C,Y$11)</f>
        <v>0</v>
      </c>
      <c r="Z40" s="59">
        <f>SUMIFS('DATOS PEST9'!$E:$E,'DATOS PEST9'!$A:$A,INDICE!$C$13,'DATOS PEST9'!$B:$B,$A40,'DATOS PEST9'!$F:$F,VLOOKUP(X$10,DenRegTabla2,2,FALSE))</f>
        <v>0</v>
      </c>
      <c r="AA40" s="60">
        <f>SUMIFS('DATOS PEST9'!$E:$E,'DATOS PEST9'!$A:$A,INDICE!$C$13,'DATOS PEST9'!$B:$B,$A40,'DATOS PEST9'!$F:$F,VLOOKUP(AA$10,DenRegTabla2,2,FALSE),'DATOS PEST9'!$C:$C,AA$11)</f>
        <v>0</v>
      </c>
      <c r="AB40" s="61">
        <f>SUMIFS('DATOS PEST9'!$E:$E,'DATOS PEST9'!$A:$A,INDICE!$C$13,'DATOS PEST9'!$B:$B,$A40,'DATOS PEST9'!$F:$F,VLOOKUP(AA$10,DenRegTabla2,2,FALSE),'DATOS PEST9'!$C:$C,AB$11)</f>
        <v>0</v>
      </c>
      <c r="AC40" s="59">
        <f>SUMIFS('DATOS PEST9'!$E:$E,'DATOS PEST9'!$A:$A,INDICE!$C$13,'DATOS PEST9'!$B:$B,$A40,'DATOS PEST9'!$F:$F,VLOOKUP(AA$10,DenRegTabla2,2,FALSE))</f>
        <v>0</v>
      </c>
    </row>
    <row r="41" spans="1:29" ht="15.6" x14ac:dyDescent="0.3">
      <c r="A41" s="8">
        <v>40</v>
      </c>
      <c r="B41" s="9" t="s">
        <v>23</v>
      </c>
      <c r="C41" s="60">
        <f t="shared" si="39"/>
        <v>4292.1578947368425</v>
      </c>
      <c r="D41" s="61">
        <f t="shared" si="40"/>
        <v>5418.2105263157891</v>
      </c>
      <c r="E41" s="59">
        <f t="shared" si="41"/>
        <v>9710.3684210526335</v>
      </c>
      <c r="F41" s="60">
        <f>SUMIFS('DATOS PEST9'!$E:$E,'DATOS PEST9'!$A:$A,INDICE!$C$13,'DATOS PEST9'!$B:$B,$A41,'DATOS PEST9'!$F:$F,VLOOKUP(F$10,DenRegTabla2,2,FALSE),'DATOS PEST9'!$C:$C,F$11)</f>
        <v>2936.3684210526317</v>
      </c>
      <c r="G41" s="61">
        <f>SUMIFS('DATOS PEST9'!$E:$E,'DATOS PEST9'!$A:$A,INDICE!$C$13,'DATOS PEST9'!$B:$B,$A41,'DATOS PEST9'!$F:$F,VLOOKUP(F$10,DenRegTabla2,2,FALSE),'DATOS PEST9'!$C:$C,G$11)</f>
        <v>4074.8421052631575</v>
      </c>
      <c r="H41" s="59">
        <f>SUMIFS('DATOS PEST9'!$E:$E,'DATOS PEST9'!$A:$A,INDICE!$C$13,'DATOS PEST9'!$B:$B,$A41,'DATOS PEST9'!$F:$F,VLOOKUP(F$10,DenRegTabla2,2,FALSE))</f>
        <v>7011.21052631579</v>
      </c>
      <c r="I41" s="60">
        <f>SUMIFS('DATOS PEST9'!$E:$E,'DATOS PEST9'!$A:$A,INDICE!$C$13,'DATOS PEST9'!$B:$B,$A41,'DATOS PEST9'!$F:$F,VLOOKUP(I$10,DenRegTabla2,2,FALSE),'DATOS PEST9'!$C:$C,I$11)</f>
        <v>469</v>
      </c>
      <c r="J41" s="61">
        <f>SUMIFS('DATOS PEST9'!$E:$E,'DATOS PEST9'!$A:$A,INDICE!$C$13,'DATOS PEST9'!$B:$B,$A41,'DATOS PEST9'!$F:$F,VLOOKUP(I$10,DenRegTabla2,2,FALSE),'DATOS PEST9'!$C:$C,J$11)</f>
        <v>674.10526315789468</v>
      </c>
      <c r="K41" s="59">
        <f>SUMIFS('DATOS PEST9'!$E:$E,'DATOS PEST9'!$A:$A,INDICE!$C$13,'DATOS PEST9'!$B:$B,$A41,'DATOS PEST9'!$F:$F,VLOOKUP(I$10,DenRegTabla2,2,FALSE))</f>
        <v>1143.1052631578946</v>
      </c>
      <c r="L41" s="60">
        <f>SUMIFS('DATOS PEST9'!$E:$E,'DATOS PEST9'!$A:$A,INDICE!$C$13,'DATOS PEST9'!$B:$B,$A41,'DATOS PEST9'!$F:$F,VLOOKUP(L$10,DenRegTabla2,2,FALSE),'DATOS PEST9'!$C:$C,L$11)</f>
        <v>526</v>
      </c>
      <c r="M41" s="61">
        <f>SUMIFS('DATOS PEST9'!$E:$E,'DATOS PEST9'!$A:$A,INDICE!$C$13,'DATOS PEST9'!$B:$B,$A41,'DATOS PEST9'!$F:$F,VLOOKUP(L$10,DenRegTabla2,2,FALSE),'DATOS PEST9'!$C:$C,M$11)</f>
        <v>34.578947368421055</v>
      </c>
      <c r="N41" s="59">
        <f>SUMIFS('DATOS PEST9'!$E:$E,'DATOS PEST9'!$A:$A,INDICE!$C$13,'DATOS PEST9'!$B:$B,$A41,'DATOS PEST9'!$F:$F,VLOOKUP(L$10,DenRegTabla2,2,FALSE))</f>
        <v>560.57894736842104</v>
      </c>
      <c r="O41" s="62">
        <f>SUMIFS('DATOS PEST9'!$E:$E,'DATOS PEST9'!$A:$A,INDICE!$C$13,'DATOS PEST9'!$B:$B,$A41,'DATOS PEST9'!$F:$F,VLOOKUP(O$10,DenRegTabla2,2,FALSE),'DATOS PEST9'!$C:$C,O$11)</f>
        <v>350.94736842105254</v>
      </c>
      <c r="P41" s="62">
        <f>SUMIFS('DATOS PEST9'!$E:$E,'DATOS PEST9'!$A:$A,INDICE!$C$13,'DATOS PEST9'!$B:$B,$A41,'DATOS PEST9'!$F:$F,VLOOKUP(O$10,DenRegTabla2,2,FALSE),'DATOS PEST9'!$C:$C,P$11)</f>
        <v>616.15789473684208</v>
      </c>
      <c r="Q41" s="63">
        <f>SUMIFS('DATOS PEST9'!$E:$E,'DATOS PEST9'!$A:$A,INDICE!$C$13,'DATOS PEST9'!$B:$B,$A41,'DATOS PEST9'!$F:$F,VLOOKUP(O$10,DenRegTabla2,2,FALSE))</f>
        <v>967.10526315789457</v>
      </c>
      <c r="R41" s="60">
        <f>SUMIFS('DATOS PEST9'!$E:$E,'DATOS PEST9'!$A:$A,INDICE!$C$13,'DATOS PEST9'!$B:$B,$A41,'DATOS PEST9'!$F:$F,VLOOKUP(R$10,DenRegTabla2,2,FALSE),'DATOS PEST9'!$C:$C,R$11)</f>
        <v>9.8421052631578938</v>
      </c>
      <c r="S41" s="61">
        <f>SUMIFS('DATOS PEST9'!$E:$E,'DATOS PEST9'!$A:$A,INDICE!$C$13,'DATOS PEST9'!$B:$B,$A41,'DATOS PEST9'!$F:$F,VLOOKUP(R$10,DenRegTabla2,2,FALSE),'DATOS PEST9'!$C:$C,S$11)</f>
        <v>18.526315789473678</v>
      </c>
      <c r="T41" s="59">
        <f>SUMIFS('DATOS PEST9'!$E:$E,'DATOS PEST9'!$A:$A,INDICE!$C$13,'DATOS PEST9'!$B:$B,$A41,'DATOS PEST9'!$F:$F,VLOOKUP(R$10,DenRegTabla2,2,FALSE))</f>
        <v>28.368421052631575</v>
      </c>
      <c r="U41" s="62">
        <f>SUMIFS('DATOS PEST9'!$E:$E,'DATOS PEST9'!$A:$A,INDICE!$C$13,'DATOS PEST9'!$B:$B,$A41,'DATOS PEST9'!$F:$F,VLOOKUP(U$10,DenRegTabla2,2,FALSE),'DATOS PEST9'!$C:$C,U$11)</f>
        <v>0</v>
      </c>
      <c r="V41" s="62">
        <f>SUMIFS('DATOS PEST9'!$E:$E,'DATOS PEST9'!$A:$A,INDICE!$C$13,'DATOS PEST9'!$B:$B,$A41,'DATOS PEST9'!$F:$F,VLOOKUP(U$10,DenRegTabla2,2,FALSE),'DATOS PEST9'!$C:$C,V$11)</f>
        <v>0</v>
      </c>
      <c r="W41" s="63">
        <f>SUMIFS('DATOS PEST9'!$E:$E,'DATOS PEST9'!$A:$A,INDICE!$C$13,'DATOS PEST9'!$B:$B,$A41,'DATOS PEST9'!$F:$F,VLOOKUP(U$10,DenRegTabla2,2,FALSE))</f>
        <v>0</v>
      </c>
      <c r="X41" s="60">
        <f>SUMIFS('DATOS PEST9'!$E:$E,'DATOS PEST9'!$A:$A,INDICE!$C$13,'DATOS PEST9'!$B:$B,$A41,'DATOS PEST9'!$F:$F,VLOOKUP(X$10,DenRegTabla2,2,FALSE),'DATOS PEST9'!$C:$C,X$11)</f>
        <v>0</v>
      </c>
      <c r="Y41" s="61">
        <f>SUMIFS('DATOS PEST9'!$E:$E,'DATOS PEST9'!$A:$A,INDICE!$C$13,'DATOS PEST9'!$B:$B,$A41,'DATOS PEST9'!$F:$F,VLOOKUP(X$10,DenRegTabla2,2,FALSE),'DATOS PEST9'!$C:$C,Y$11)</f>
        <v>0</v>
      </c>
      <c r="Z41" s="59">
        <f>SUMIFS('DATOS PEST9'!$E:$E,'DATOS PEST9'!$A:$A,INDICE!$C$13,'DATOS PEST9'!$B:$B,$A41,'DATOS PEST9'!$F:$F,VLOOKUP(X$10,DenRegTabla2,2,FALSE))</f>
        <v>0</v>
      </c>
      <c r="AA41" s="60">
        <f>SUMIFS('DATOS PEST9'!$E:$E,'DATOS PEST9'!$A:$A,INDICE!$C$13,'DATOS PEST9'!$B:$B,$A41,'DATOS PEST9'!$F:$F,VLOOKUP(AA$10,DenRegTabla2,2,FALSE),'DATOS PEST9'!$C:$C,AA$11)</f>
        <v>0</v>
      </c>
      <c r="AB41" s="61">
        <f>SUMIFS('DATOS PEST9'!$E:$E,'DATOS PEST9'!$A:$A,INDICE!$C$13,'DATOS PEST9'!$B:$B,$A41,'DATOS PEST9'!$F:$F,VLOOKUP(AA$10,DenRegTabla2,2,FALSE),'DATOS PEST9'!$C:$C,AB$11)</f>
        <v>0</v>
      </c>
      <c r="AC41" s="59">
        <f>SUMIFS('DATOS PEST9'!$E:$E,'DATOS PEST9'!$A:$A,INDICE!$C$13,'DATOS PEST9'!$B:$B,$A41,'DATOS PEST9'!$F:$F,VLOOKUP(AA$10,DenRegTabla2,2,FALSE))</f>
        <v>0</v>
      </c>
    </row>
    <row r="42" spans="1:29" ht="15.6" x14ac:dyDescent="0.3">
      <c r="A42" s="8">
        <v>42</v>
      </c>
      <c r="B42" s="9" t="s">
        <v>34</v>
      </c>
      <c r="C42" s="60">
        <f t="shared" si="39"/>
        <v>2145</v>
      </c>
      <c r="D42" s="61">
        <f t="shared" si="40"/>
        <v>3292.4210526315792</v>
      </c>
      <c r="E42" s="59">
        <f t="shared" si="41"/>
        <v>5437.4210526315783</v>
      </c>
      <c r="F42" s="60">
        <f>SUMIFS('DATOS PEST9'!$E:$E,'DATOS PEST9'!$A:$A,INDICE!$C$13,'DATOS PEST9'!$B:$B,$A42,'DATOS PEST9'!$F:$F,VLOOKUP(F$10,DenRegTabla2,2,FALSE),'DATOS PEST9'!$C:$C,F$11)</f>
        <v>1643.3684210526317</v>
      </c>
      <c r="G42" s="61">
        <f>SUMIFS('DATOS PEST9'!$E:$E,'DATOS PEST9'!$A:$A,INDICE!$C$13,'DATOS PEST9'!$B:$B,$A42,'DATOS PEST9'!$F:$F,VLOOKUP(F$10,DenRegTabla2,2,FALSE),'DATOS PEST9'!$C:$C,G$11)</f>
        <v>2709.5263157894742</v>
      </c>
      <c r="H42" s="59">
        <f>SUMIFS('DATOS PEST9'!$E:$E,'DATOS PEST9'!$A:$A,INDICE!$C$13,'DATOS PEST9'!$B:$B,$A42,'DATOS PEST9'!$F:$F,VLOOKUP(F$10,DenRegTabla2,2,FALSE))</f>
        <v>4352.894736842105</v>
      </c>
      <c r="I42" s="60">
        <f>SUMIFS('DATOS PEST9'!$E:$E,'DATOS PEST9'!$A:$A,INDICE!$C$13,'DATOS PEST9'!$B:$B,$A42,'DATOS PEST9'!$F:$F,VLOOKUP(I$10,DenRegTabla2,2,FALSE),'DATOS PEST9'!$C:$C,I$11)</f>
        <v>70.263157894736835</v>
      </c>
      <c r="J42" s="61">
        <f>SUMIFS('DATOS PEST9'!$E:$E,'DATOS PEST9'!$A:$A,INDICE!$C$13,'DATOS PEST9'!$B:$B,$A42,'DATOS PEST9'!$F:$F,VLOOKUP(I$10,DenRegTabla2,2,FALSE),'DATOS PEST9'!$C:$C,J$11)</f>
        <v>278.73684210526312</v>
      </c>
      <c r="K42" s="59">
        <f>SUMIFS('DATOS PEST9'!$E:$E,'DATOS PEST9'!$A:$A,INDICE!$C$13,'DATOS PEST9'!$B:$B,$A42,'DATOS PEST9'!$F:$F,VLOOKUP(I$10,DenRegTabla2,2,FALSE))</f>
        <v>349</v>
      </c>
      <c r="L42" s="60">
        <f>SUMIFS('DATOS PEST9'!$E:$E,'DATOS PEST9'!$A:$A,INDICE!$C$13,'DATOS PEST9'!$B:$B,$A42,'DATOS PEST9'!$F:$F,VLOOKUP(L$10,DenRegTabla2,2,FALSE),'DATOS PEST9'!$C:$C,L$11)</f>
        <v>267.52631578947376</v>
      </c>
      <c r="M42" s="61">
        <f>SUMIFS('DATOS PEST9'!$E:$E,'DATOS PEST9'!$A:$A,INDICE!$C$13,'DATOS PEST9'!$B:$B,$A42,'DATOS PEST9'!$F:$F,VLOOKUP(L$10,DenRegTabla2,2,FALSE),'DATOS PEST9'!$C:$C,M$11)</f>
        <v>9.9999999999999964</v>
      </c>
      <c r="N42" s="59">
        <f>SUMIFS('DATOS PEST9'!$E:$E,'DATOS PEST9'!$A:$A,INDICE!$C$13,'DATOS PEST9'!$B:$B,$A42,'DATOS PEST9'!$F:$F,VLOOKUP(L$10,DenRegTabla2,2,FALSE))</f>
        <v>277.52631578947376</v>
      </c>
      <c r="O42" s="62">
        <f>SUMIFS('DATOS PEST9'!$E:$E,'DATOS PEST9'!$A:$A,INDICE!$C$13,'DATOS PEST9'!$B:$B,$A42,'DATOS PEST9'!$F:$F,VLOOKUP(O$10,DenRegTabla2,2,FALSE),'DATOS PEST9'!$C:$C,O$11)</f>
        <v>150.84210526315789</v>
      </c>
      <c r="P42" s="62">
        <f>SUMIFS('DATOS PEST9'!$E:$E,'DATOS PEST9'!$A:$A,INDICE!$C$13,'DATOS PEST9'!$B:$B,$A42,'DATOS PEST9'!$F:$F,VLOOKUP(O$10,DenRegTabla2,2,FALSE),'DATOS PEST9'!$C:$C,P$11)</f>
        <v>267.9473684210526</v>
      </c>
      <c r="Q42" s="63">
        <f>SUMIFS('DATOS PEST9'!$E:$E,'DATOS PEST9'!$A:$A,INDICE!$C$13,'DATOS PEST9'!$B:$B,$A42,'DATOS PEST9'!$F:$F,VLOOKUP(O$10,DenRegTabla2,2,FALSE))</f>
        <v>418.78947368421052</v>
      </c>
      <c r="R42" s="60">
        <f>SUMIFS('DATOS PEST9'!$E:$E,'DATOS PEST9'!$A:$A,INDICE!$C$13,'DATOS PEST9'!$B:$B,$A42,'DATOS PEST9'!$F:$F,VLOOKUP(R$10,DenRegTabla2,2,FALSE),'DATOS PEST9'!$C:$C,R$11)</f>
        <v>12.999999999999996</v>
      </c>
      <c r="S42" s="61">
        <f>SUMIFS('DATOS PEST9'!$E:$E,'DATOS PEST9'!$A:$A,INDICE!$C$13,'DATOS PEST9'!$B:$B,$A42,'DATOS PEST9'!$F:$F,VLOOKUP(R$10,DenRegTabla2,2,FALSE),'DATOS PEST9'!$C:$C,S$11)</f>
        <v>26.210526315789473</v>
      </c>
      <c r="T42" s="59">
        <f>SUMIFS('DATOS PEST9'!$E:$E,'DATOS PEST9'!$A:$A,INDICE!$C$13,'DATOS PEST9'!$B:$B,$A42,'DATOS PEST9'!$F:$F,VLOOKUP(R$10,DenRegTabla2,2,FALSE))</f>
        <v>39.210526315789465</v>
      </c>
      <c r="U42" s="62">
        <f>SUMIFS('DATOS PEST9'!$E:$E,'DATOS PEST9'!$A:$A,INDICE!$C$13,'DATOS PEST9'!$B:$B,$A42,'DATOS PEST9'!$F:$F,VLOOKUP(U$10,DenRegTabla2,2,FALSE),'DATOS PEST9'!$C:$C,U$11)</f>
        <v>0</v>
      </c>
      <c r="V42" s="62">
        <f>SUMIFS('DATOS PEST9'!$E:$E,'DATOS PEST9'!$A:$A,INDICE!$C$13,'DATOS PEST9'!$B:$B,$A42,'DATOS PEST9'!$F:$F,VLOOKUP(U$10,DenRegTabla2,2,FALSE),'DATOS PEST9'!$C:$C,V$11)</f>
        <v>0</v>
      </c>
      <c r="W42" s="63">
        <f>SUMIFS('DATOS PEST9'!$E:$E,'DATOS PEST9'!$A:$A,INDICE!$C$13,'DATOS PEST9'!$B:$B,$A42,'DATOS PEST9'!$F:$F,VLOOKUP(U$10,DenRegTabla2,2,FALSE))</f>
        <v>0</v>
      </c>
      <c r="X42" s="60">
        <f>SUMIFS('DATOS PEST9'!$E:$E,'DATOS PEST9'!$A:$A,INDICE!$C$13,'DATOS PEST9'!$B:$B,$A42,'DATOS PEST9'!$F:$F,VLOOKUP(X$10,DenRegTabla2,2,FALSE),'DATOS PEST9'!$C:$C,X$11)</f>
        <v>0</v>
      </c>
      <c r="Y42" s="61">
        <f>SUMIFS('DATOS PEST9'!$E:$E,'DATOS PEST9'!$A:$A,INDICE!$C$13,'DATOS PEST9'!$B:$B,$A42,'DATOS PEST9'!$F:$F,VLOOKUP(X$10,DenRegTabla2,2,FALSE),'DATOS PEST9'!$C:$C,Y$11)</f>
        <v>0</v>
      </c>
      <c r="Z42" s="59">
        <f>SUMIFS('DATOS PEST9'!$E:$E,'DATOS PEST9'!$A:$A,INDICE!$C$13,'DATOS PEST9'!$B:$B,$A42,'DATOS PEST9'!$F:$F,VLOOKUP(X$10,DenRegTabla2,2,FALSE))</f>
        <v>0</v>
      </c>
      <c r="AA42" s="60">
        <f>SUMIFS('DATOS PEST9'!$E:$E,'DATOS PEST9'!$A:$A,INDICE!$C$13,'DATOS PEST9'!$B:$B,$A42,'DATOS PEST9'!$F:$F,VLOOKUP(AA$10,DenRegTabla2,2,FALSE),'DATOS PEST9'!$C:$C,AA$11)</f>
        <v>0</v>
      </c>
      <c r="AB42" s="61">
        <f>SUMIFS('DATOS PEST9'!$E:$E,'DATOS PEST9'!$A:$A,INDICE!$C$13,'DATOS PEST9'!$B:$B,$A42,'DATOS PEST9'!$F:$F,VLOOKUP(AA$10,DenRegTabla2,2,FALSE),'DATOS PEST9'!$C:$C,AB$11)</f>
        <v>0</v>
      </c>
      <c r="AC42" s="59">
        <f>SUMIFS('DATOS PEST9'!$E:$E,'DATOS PEST9'!$A:$A,INDICE!$C$13,'DATOS PEST9'!$B:$B,$A42,'DATOS PEST9'!$F:$F,VLOOKUP(AA$10,DenRegTabla2,2,FALSE))</f>
        <v>0</v>
      </c>
    </row>
    <row r="43" spans="1:29" ht="15.6" x14ac:dyDescent="0.3">
      <c r="A43" s="8">
        <v>47</v>
      </c>
      <c r="B43" s="9" t="s">
        <v>28</v>
      </c>
      <c r="C43" s="60">
        <f t="shared" si="39"/>
        <v>7700.6842105263167</v>
      </c>
      <c r="D43" s="61">
        <f t="shared" si="40"/>
        <v>9173.1052631578932</v>
      </c>
      <c r="E43" s="59">
        <f t="shared" si="41"/>
        <v>16873.78947368421</v>
      </c>
      <c r="F43" s="60">
        <f>SUMIFS('DATOS PEST9'!$E:$E,'DATOS PEST9'!$A:$A,INDICE!$C$13,'DATOS PEST9'!$B:$B,$A43,'DATOS PEST9'!$F:$F,VLOOKUP(F$10,DenRegTabla2,2,FALSE),'DATOS PEST9'!$C:$C,F$11)</f>
        <v>5458.7368421052633</v>
      </c>
      <c r="G43" s="61">
        <f>SUMIFS('DATOS PEST9'!$E:$E,'DATOS PEST9'!$A:$A,INDICE!$C$13,'DATOS PEST9'!$B:$B,$A43,'DATOS PEST9'!$F:$F,VLOOKUP(F$10,DenRegTabla2,2,FALSE),'DATOS PEST9'!$C:$C,G$11)</f>
        <v>7161.3157894736833</v>
      </c>
      <c r="H43" s="59">
        <f>SUMIFS('DATOS PEST9'!$E:$E,'DATOS PEST9'!$A:$A,INDICE!$C$13,'DATOS PEST9'!$B:$B,$A43,'DATOS PEST9'!$F:$F,VLOOKUP(F$10,DenRegTabla2,2,FALSE))</f>
        <v>12620.052631578947</v>
      </c>
      <c r="I43" s="60">
        <f>SUMIFS('DATOS PEST9'!$E:$E,'DATOS PEST9'!$A:$A,INDICE!$C$13,'DATOS PEST9'!$B:$B,$A43,'DATOS PEST9'!$F:$F,VLOOKUP(I$10,DenRegTabla2,2,FALSE),'DATOS PEST9'!$C:$C,I$11)</f>
        <v>304.42105263157896</v>
      </c>
      <c r="J43" s="61">
        <f>SUMIFS('DATOS PEST9'!$E:$E,'DATOS PEST9'!$A:$A,INDICE!$C$13,'DATOS PEST9'!$B:$B,$A43,'DATOS PEST9'!$F:$F,VLOOKUP(I$10,DenRegTabla2,2,FALSE),'DATOS PEST9'!$C:$C,J$11)</f>
        <v>743</v>
      </c>
      <c r="K43" s="59">
        <f>SUMIFS('DATOS PEST9'!$E:$E,'DATOS PEST9'!$A:$A,INDICE!$C$13,'DATOS PEST9'!$B:$B,$A43,'DATOS PEST9'!$F:$F,VLOOKUP(I$10,DenRegTabla2,2,FALSE))</f>
        <v>1047.421052631579</v>
      </c>
      <c r="L43" s="60">
        <f>SUMIFS('DATOS PEST9'!$E:$E,'DATOS PEST9'!$A:$A,INDICE!$C$13,'DATOS PEST9'!$B:$B,$A43,'DATOS PEST9'!$F:$F,VLOOKUP(L$10,DenRegTabla2,2,FALSE),'DATOS PEST9'!$C:$C,L$11)</f>
        <v>1099.0526315789475</v>
      </c>
      <c r="M43" s="61">
        <f>SUMIFS('DATOS PEST9'!$E:$E,'DATOS PEST9'!$A:$A,INDICE!$C$13,'DATOS PEST9'!$B:$B,$A43,'DATOS PEST9'!$F:$F,VLOOKUP(L$10,DenRegTabla2,2,FALSE),'DATOS PEST9'!$C:$C,M$11)</f>
        <v>34.421052631578952</v>
      </c>
      <c r="N43" s="59">
        <f>SUMIFS('DATOS PEST9'!$E:$E,'DATOS PEST9'!$A:$A,INDICE!$C$13,'DATOS PEST9'!$B:$B,$A43,'DATOS PEST9'!$F:$F,VLOOKUP(L$10,DenRegTabla2,2,FALSE))</f>
        <v>1133.4736842105265</v>
      </c>
      <c r="O43" s="62">
        <f>SUMIFS('DATOS PEST9'!$E:$E,'DATOS PEST9'!$A:$A,INDICE!$C$13,'DATOS PEST9'!$B:$B,$A43,'DATOS PEST9'!$F:$F,VLOOKUP(O$10,DenRegTabla2,2,FALSE),'DATOS PEST9'!$C:$C,O$11)</f>
        <v>834.47368421052636</v>
      </c>
      <c r="P43" s="62">
        <f>SUMIFS('DATOS PEST9'!$E:$E,'DATOS PEST9'!$A:$A,INDICE!$C$13,'DATOS PEST9'!$B:$B,$A43,'DATOS PEST9'!$F:$F,VLOOKUP(O$10,DenRegTabla2,2,FALSE),'DATOS PEST9'!$C:$C,P$11)</f>
        <v>1229.3684210526317</v>
      </c>
      <c r="Q43" s="63">
        <f>SUMIFS('DATOS PEST9'!$E:$E,'DATOS PEST9'!$A:$A,INDICE!$C$13,'DATOS PEST9'!$B:$B,$A43,'DATOS PEST9'!$F:$F,VLOOKUP(O$10,DenRegTabla2,2,FALSE))</f>
        <v>2063.8421052631579</v>
      </c>
      <c r="R43" s="60">
        <f>SUMIFS('DATOS PEST9'!$E:$E,'DATOS PEST9'!$A:$A,INDICE!$C$13,'DATOS PEST9'!$B:$B,$A43,'DATOS PEST9'!$F:$F,VLOOKUP(R$10,DenRegTabla2,2,FALSE),'DATOS PEST9'!$C:$C,R$11)</f>
        <v>3.9999999999999982</v>
      </c>
      <c r="S43" s="61">
        <f>SUMIFS('DATOS PEST9'!$E:$E,'DATOS PEST9'!$A:$A,INDICE!$C$13,'DATOS PEST9'!$B:$B,$A43,'DATOS PEST9'!$F:$F,VLOOKUP(R$10,DenRegTabla2,2,FALSE),'DATOS PEST9'!$C:$C,S$11)</f>
        <v>5</v>
      </c>
      <c r="T43" s="59">
        <f>SUMIFS('DATOS PEST9'!$E:$E,'DATOS PEST9'!$A:$A,INDICE!$C$13,'DATOS PEST9'!$B:$B,$A43,'DATOS PEST9'!$F:$F,VLOOKUP(R$10,DenRegTabla2,2,FALSE))</f>
        <v>8.9999999999999964</v>
      </c>
      <c r="U43" s="62">
        <f>SUMIFS('DATOS PEST9'!$E:$E,'DATOS PEST9'!$A:$A,INDICE!$C$13,'DATOS PEST9'!$B:$B,$A43,'DATOS PEST9'!$F:$F,VLOOKUP(U$10,DenRegTabla2,2,FALSE),'DATOS PEST9'!$C:$C,U$11)</f>
        <v>0</v>
      </c>
      <c r="V43" s="62">
        <f>SUMIFS('DATOS PEST9'!$E:$E,'DATOS PEST9'!$A:$A,INDICE!$C$13,'DATOS PEST9'!$B:$B,$A43,'DATOS PEST9'!$F:$F,VLOOKUP(U$10,DenRegTabla2,2,FALSE),'DATOS PEST9'!$C:$C,V$11)</f>
        <v>0</v>
      </c>
      <c r="W43" s="63">
        <f>SUMIFS('DATOS PEST9'!$E:$E,'DATOS PEST9'!$A:$A,INDICE!$C$13,'DATOS PEST9'!$B:$B,$A43,'DATOS PEST9'!$F:$F,VLOOKUP(U$10,DenRegTabla2,2,FALSE))</f>
        <v>0</v>
      </c>
      <c r="X43" s="60">
        <f>SUMIFS('DATOS PEST9'!$E:$E,'DATOS PEST9'!$A:$A,INDICE!$C$13,'DATOS PEST9'!$B:$B,$A43,'DATOS PEST9'!$F:$F,VLOOKUP(X$10,DenRegTabla2,2,FALSE),'DATOS PEST9'!$C:$C,X$11)</f>
        <v>0</v>
      </c>
      <c r="Y43" s="61">
        <f>SUMIFS('DATOS PEST9'!$E:$E,'DATOS PEST9'!$A:$A,INDICE!$C$13,'DATOS PEST9'!$B:$B,$A43,'DATOS PEST9'!$F:$F,VLOOKUP(X$10,DenRegTabla2,2,FALSE),'DATOS PEST9'!$C:$C,Y$11)</f>
        <v>0</v>
      </c>
      <c r="Z43" s="59">
        <f>SUMIFS('DATOS PEST9'!$E:$E,'DATOS PEST9'!$A:$A,INDICE!$C$13,'DATOS PEST9'!$B:$B,$A43,'DATOS PEST9'!$F:$F,VLOOKUP(X$10,DenRegTabla2,2,FALSE))</f>
        <v>0</v>
      </c>
      <c r="AA43" s="60">
        <f>SUMIFS('DATOS PEST9'!$E:$E,'DATOS PEST9'!$A:$A,INDICE!$C$13,'DATOS PEST9'!$B:$B,$A43,'DATOS PEST9'!$F:$F,VLOOKUP(AA$10,DenRegTabla2,2,FALSE),'DATOS PEST9'!$C:$C,AA$11)</f>
        <v>0</v>
      </c>
      <c r="AB43" s="61">
        <f>SUMIFS('DATOS PEST9'!$E:$E,'DATOS PEST9'!$A:$A,INDICE!$C$13,'DATOS PEST9'!$B:$B,$A43,'DATOS PEST9'!$F:$F,VLOOKUP(AA$10,DenRegTabla2,2,FALSE),'DATOS PEST9'!$C:$C,AB$11)</f>
        <v>0</v>
      </c>
      <c r="AC43" s="59">
        <f>SUMIFS('DATOS PEST9'!$E:$E,'DATOS PEST9'!$A:$A,INDICE!$C$13,'DATOS PEST9'!$B:$B,$A43,'DATOS PEST9'!$F:$F,VLOOKUP(AA$10,DenRegTabla2,2,FALSE))</f>
        <v>0</v>
      </c>
    </row>
    <row r="44" spans="1:29" ht="15.6" x14ac:dyDescent="0.3">
      <c r="A44" s="10">
        <v>49</v>
      </c>
      <c r="B44" s="11" t="s">
        <v>30</v>
      </c>
      <c r="C44" s="60">
        <f t="shared" si="39"/>
        <v>1583.3157894736844</v>
      </c>
      <c r="D44" s="61">
        <f t="shared" si="40"/>
        <v>1938.0000000000002</v>
      </c>
      <c r="E44" s="59">
        <f t="shared" si="41"/>
        <v>3521.3157894736837</v>
      </c>
      <c r="F44" s="60">
        <f>SUMIFS('DATOS PEST9'!$E:$E,'DATOS PEST9'!$A:$A,INDICE!$C$13,'DATOS PEST9'!$B:$B,$A44,'DATOS PEST9'!$F:$F,VLOOKUP(F$10,DenRegTabla2,2,FALSE),'DATOS PEST9'!$C:$C,F$11)</f>
        <v>1116.5263157894738</v>
      </c>
      <c r="G44" s="61">
        <f>SUMIFS('DATOS PEST9'!$E:$E,'DATOS PEST9'!$A:$A,INDICE!$C$13,'DATOS PEST9'!$B:$B,$A44,'DATOS PEST9'!$F:$F,VLOOKUP(F$10,DenRegTabla2,2,FALSE),'DATOS PEST9'!$C:$C,G$11)</f>
        <v>1304.3684210526317</v>
      </c>
      <c r="H44" s="59">
        <f>SUMIFS('DATOS PEST9'!$E:$E,'DATOS PEST9'!$A:$A,INDICE!$C$13,'DATOS PEST9'!$B:$B,$A44,'DATOS PEST9'!$F:$F,VLOOKUP(F$10,DenRegTabla2,2,FALSE))</f>
        <v>2420.894736842105</v>
      </c>
      <c r="I44" s="60">
        <f>SUMIFS('DATOS PEST9'!$E:$E,'DATOS PEST9'!$A:$A,INDICE!$C$13,'DATOS PEST9'!$B:$B,$A44,'DATOS PEST9'!$F:$F,VLOOKUP(I$10,DenRegTabla2,2,FALSE),'DATOS PEST9'!$C:$C,I$11)</f>
        <v>91.947368421052644</v>
      </c>
      <c r="J44" s="61">
        <f>SUMIFS('DATOS PEST9'!$E:$E,'DATOS PEST9'!$A:$A,INDICE!$C$13,'DATOS PEST9'!$B:$B,$A44,'DATOS PEST9'!$F:$F,VLOOKUP(I$10,DenRegTabla2,2,FALSE),'DATOS PEST9'!$C:$C,J$11)</f>
        <v>377.84210526315786</v>
      </c>
      <c r="K44" s="59">
        <f>SUMIFS('DATOS PEST9'!$E:$E,'DATOS PEST9'!$A:$A,INDICE!$C$13,'DATOS PEST9'!$B:$B,$A44,'DATOS PEST9'!$F:$F,VLOOKUP(I$10,DenRegTabla2,2,FALSE))</f>
        <v>469.78947368421052</v>
      </c>
      <c r="L44" s="60">
        <f>SUMIFS('DATOS PEST9'!$E:$E,'DATOS PEST9'!$A:$A,INDICE!$C$13,'DATOS PEST9'!$B:$B,$A44,'DATOS PEST9'!$F:$F,VLOOKUP(L$10,DenRegTabla2,2,FALSE),'DATOS PEST9'!$C:$C,L$11)</f>
        <v>151.73684210526312</v>
      </c>
      <c r="M44" s="61">
        <f>SUMIFS('DATOS PEST9'!$E:$E,'DATOS PEST9'!$A:$A,INDICE!$C$13,'DATOS PEST9'!$B:$B,$A44,'DATOS PEST9'!$F:$F,VLOOKUP(L$10,DenRegTabla2,2,FALSE),'DATOS PEST9'!$C:$C,M$11)</f>
        <v>7.5789473684210531</v>
      </c>
      <c r="N44" s="59">
        <f>SUMIFS('DATOS PEST9'!$E:$E,'DATOS PEST9'!$A:$A,INDICE!$C$13,'DATOS PEST9'!$B:$B,$A44,'DATOS PEST9'!$F:$F,VLOOKUP(L$10,DenRegTabla2,2,FALSE))</f>
        <v>159.31578947368416</v>
      </c>
      <c r="O44" s="62">
        <f>SUMIFS('DATOS PEST9'!$E:$E,'DATOS PEST9'!$A:$A,INDICE!$C$13,'DATOS PEST9'!$B:$B,$A44,'DATOS PEST9'!$F:$F,VLOOKUP(O$10,DenRegTabla2,2,FALSE),'DATOS PEST9'!$C:$C,O$11)</f>
        <v>212.10526315789474</v>
      </c>
      <c r="P44" s="62">
        <f>SUMIFS('DATOS PEST9'!$E:$E,'DATOS PEST9'!$A:$A,INDICE!$C$13,'DATOS PEST9'!$B:$B,$A44,'DATOS PEST9'!$F:$F,VLOOKUP(O$10,DenRegTabla2,2,FALSE),'DATOS PEST9'!$C:$C,P$11)</f>
        <v>243.21052631578954</v>
      </c>
      <c r="Q44" s="63">
        <f>SUMIFS('DATOS PEST9'!$E:$E,'DATOS PEST9'!$A:$A,INDICE!$C$13,'DATOS PEST9'!$B:$B,$A44,'DATOS PEST9'!$F:$F,VLOOKUP(O$10,DenRegTabla2,2,FALSE))</f>
        <v>455.31578947368428</v>
      </c>
      <c r="R44" s="60">
        <f>SUMIFS('DATOS PEST9'!$E:$E,'DATOS PEST9'!$A:$A,INDICE!$C$13,'DATOS PEST9'!$B:$B,$A44,'DATOS PEST9'!$F:$F,VLOOKUP(R$10,DenRegTabla2,2,FALSE),'DATOS PEST9'!$C:$C,R$11)</f>
        <v>11.000000000000002</v>
      </c>
      <c r="S44" s="61">
        <f>SUMIFS('DATOS PEST9'!$E:$E,'DATOS PEST9'!$A:$A,INDICE!$C$13,'DATOS PEST9'!$B:$B,$A44,'DATOS PEST9'!$F:$F,VLOOKUP(R$10,DenRegTabla2,2,FALSE),'DATOS PEST9'!$C:$C,S$11)</f>
        <v>5</v>
      </c>
      <c r="T44" s="59">
        <f>SUMIFS('DATOS PEST9'!$E:$E,'DATOS PEST9'!$A:$A,INDICE!$C$13,'DATOS PEST9'!$B:$B,$A44,'DATOS PEST9'!$F:$F,VLOOKUP(R$10,DenRegTabla2,2,FALSE))</f>
        <v>16</v>
      </c>
      <c r="U44" s="62">
        <f>SUMIFS('DATOS PEST9'!$E:$E,'DATOS PEST9'!$A:$A,INDICE!$C$13,'DATOS PEST9'!$B:$B,$A44,'DATOS PEST9'!$F:$F,VLOOKUP(U$10,DenRegTabla2,2,FALSE),'DATOS PEST9'!$C:$C,U$11)</f>
        <v>0</v>
      </c>
      <c r="V44" s="62">
        <f>SUMIFS('DATOS PEST9'!$E:$E,'DATOS PEST9'!$A:$A,INDICE!$C$13,'DATOS PEST9'!$B:$B,$A44,'DATOS PEST9'!$F:$F,VLOOKUP(U$10,DenRegTabla2,2,FALSE),'DATOS PEST9'!$C:$C,V$11)</f>
        <v>0</v>
      </c>
      <c r="W44" s="63">
        <f>SUMIFS('DATOS PEST9'!$E:$E,'DATOS PEST9'!$A:$A,INDICE!$C$13,'DATOS PEST9'!$B:$B,$A44,'DATOS PEST9'!$F:$F,VLOOKUP(U$10,DenRegTabla2,2,FALSE))</f>
        <v>0</v>
      </c>
      <c r="X44" s="60">
        <f>SUMIFS('DATOS PEST9'!$E:$E,'DATOS PEST9'!$A:$A,INDICE!$C$13,'DATOS PEST9'!$B:$B,$A44,'DATOS PEST9'!$F:$F,VLOOKUP(X$10,DenRegTabla2,2,FALSE),'DATOS PEST9'!$C:$C,X$11)</f>
        <v>0</v>
      </c>
      <c r="Y44" s="61">
        <f>SUMIFS('DATOS PEST9'!$E:$E,'DATOS PEST9'!$A:$A,INDICE!$C$13,'DATOS PEST9'!$B:$B,$A44,'DATOS PEST9'!$F:$F,VLOOKUP(X$10,DenRegTabla2,2,FALSE),'DATOS PEST9'!$C:$C,Y$11)</f>
        <v>0</v>
      </c>
      <c r="Z44" s="59">
        <f>SUMIFS('DATOS PEST9'!$E:$E,'DATOS PEST9'!$A:$A,INDICE!$C$13,'DATOS PEST9'!$B:$B,$A44,'DATOS PEST9'!$F:$F,VLOOKUP(X$10,DenRegTabla2,2,FALSE))</f>
        <v>0</v>
      </c>
      <c r="AA44" s="60">
        <f>SUMIFS('DATOS PEST9'!$E:$E,'DATOS PEST9'!$A:$A,INDICE!$C$13,'DATOS PEST9'!$B:$B,$A44,'DATOS PEST9'!$F:$F,VLOOKUP(AA$10,DenRegTabla2,2,FALSE),'DATOS PEST9'!$C:$C,AA$11)</f>
        <v>0</v>
      </c>
      <c r="AB44" s="61">
        <f>SUMIFS('DATOS PEST9'!$E:$E,'DATOS PEST9'!$A:$A,INDICE!$C$13,'DATOS PEST9'!$B:$B,$A44,'DATOS PEST9'!$F:$F,VLOOKUP(AA$10,DenRegTabla2,2,FALSE),'DATOS PEST9'!$C:$C,AB$11)</f>
        <v>0</v>
      </c>
      <c r="AC44" s="59">
        <f>SUMIFS('DATOS PEST9'!$E:$E,'DATOS PEST9'!$A:$A,INDICE!$C$13,'DATOS PEST9'!$B:$B,$A44,'DATOS PEST9'!$F:$F,VLOOKUP(AA$10,DenRegTabla2,2,FALSE))</f>
        <v>0</v>
      </c>
    </row>
    <row r="45" spans="1:29" ht="15.6" x14ac:dyDescent="0.3">
      <c r="A45" s="238" t="s">
        <v>179</v>
      </c>
      <c r="B45" s="239"/>
      <c r="C45" s="64">
        <f>SUM(C46:C50)</f>
        <v>31828.15789473684</v>
      </c>
      <c r="D45" s="65">
        <f t="shared" ref="D45:E45" si="42">SUM(D46:D50)</f>
        <v>50102.842105263153</v>
      </c>
      <c r="E45" s="66">
        <f t="shared" si="42"/>
        <v>81935</v>
      </c>
      <c r="F45" s="64">
        <f>SUM(F46:F50)</f>
        <v>20792.473684210527</v>
      </c>
      <c r="G45" s="65">
        <f t="shared" ref="G45" si="43">SUM(G46:G50)</f>
        <v>33290.052631578947</v>
      </c>
      <c r="H45" s="66">
        <f>SUM(H46:H50)</f>
        <v>54082.526315789473</v>
      </c>
      <c r="I45" s="64">
        <f>SUM(I46:I50)</f>
        <v>2945.4736842105262</v>
      </c>
      <c r="J45" s="65">
        <f t="shared" ref="J45" si="44">SUM(J46:J50)</f>
        <v>9599.4736842105249</v>
      </c>
      <c r="K45" s="66">
        <f>SUM(K46:K50)</f>
        <v>12544.947368421053</v>
      </c>
      <c r="L45" s="64">
        <f>SUM(L46:L50)</f>
        <v>3570.7894736842109</v>
      </c>
      <c r="M45" s="65">
        <f t="shared" ref="M45" si="45">SUM(M46:M50)</f>
        <v>182.84210526315792</v>
      </c>
      <c r="N45" s="66">
        <f>SUM(N46:N50)</f>
        <v>3757.6315789473679</v>
      </c>
      <c r="O45" s="67">
        <f>SUM(O46:O50)</f>
        <v>4441.5263157894733</v>
      </c>
      <c r="P45" s="67">
        <f t="shared" ref="P45" si="46">SUM(P46:P50)</f>
        <v>6971.9473684210534</v>
      </c>
      <c r="Q45" s="68">
        <f>SUM(Q46:Q50)</f>
        <v>11413.473684210527</v>
      </c>
      <c r="R45" s="64">
        <f>SUM(R46:R50)</f>
        <v>77.89473684210526</v>
      </c>
      <c r="S45" s="65">
        <f t="shared" ref="S45" si="47">SUM(S46:S50)</f>
        <v>58.526315789473685</v>
      </c>
      <c r="T45" s="66">
        <f>SUM(T46:T50)</f>
        <v>136.42105263157893</v>
      </c>
      <c r="U45" s="67">
        <f>SUM(U46:U50)</f>
        <v>0</v>
      </c>
      <c r="V45" s="67">
        <f t="shared" ref="V45" si="48">SUM(V46:V50)</f>
        <v>0</v>
      </c>
      <c r="W45" s="68">
        <f>SUM(W46:W50)</f>
        <v>0</v>
      </c>
      <c r="X45" s="64">
        <f>SUM(X46:X50)</f>
        <v>0</v>
      </c>
      <c r="Y45" s="65">
        <f t="shared" ref="Y45" si="49">SUM(Y46:Y50)</f>
        <v>0</v>
      </c>
      <c r="Z45" s="66">
        <f>SUM(Z46:Z50)</f>
        <v>0</v>
      </c>
      <c r="AA45" s="64">
        <f>SUM(AA46:AA50)</f>
        <v>0</v>
      </c>
      <c r="AB45" s="65">
        <f t="shared" ref="AB45" si="50">SUM(AB46:AB50)</f>
        <v>0</v>
      </c>
      <c r="AC45" s="66">
        <f>SUM(AC46:AC50)</f>
        <v>0</v>
      </c>
    </row>
    <row r="46" spans="1:29" ht="15.6" x14ac:dyDescent="0.3">
      <c r="A46" s="6">
        <v>2</v>
      </c>
      <c r="B46" s="7" t="s">
        <v>0</v>
      </c>
      <c r="C46" s="60">
        <f t="shared" ref="C46:C50" si="51">F46+R46+AA46+X46+U46+L46+I46+O46</f>
        <v>4482.2105263157891</v>
      </c>
      <c r="D46" s="61">
        <f t="shared" ref="D46:D50" si="52">G46+S46+AB46+Y46+V46+P46+M46+J46</f>
        <v>8194.0526315789466</v>
      </c>
      <c r="E46" s="59">
        <f t="shared" ref="E46:E50" si="53">SUM(H46,K46,N46,Q46,T46,W46,Z46,AC46)</f>
        <v>12676.263157894737</v>
      </c>
      <c r="F46" s="60">
        <f>SUMIFS('DATOS PEST9'!$E:$E,'DATOS PEST9'!$A:$A,INDICE!$C$13,'DATOS PEST9'!$B:$B,$A46,'DATOS PEST9'!$F:$F,VLOOKUP(F$10,DenRegTabla2,2,FALSE),'DATOS PEST9'!$C:$C,F$11)</f>
        <v>2374</v>
      </c>
      <c r="G46" s="61">
        <f>SUMIFS('DATOS PEST9'!$E:$E,'DATOS PEST9'!$A:$A,INDICE!$C$13,'DATOS PEST9'!$B:$B,$A46,'DATOS PEST9'!$F:$F,VLOOKUP(F$10,DenRegTabla2,2,FALSE),'DATOS PEST9'!$C:$C,G$11)</f>
        <v>4235.6842105263149</v>
      </c>
      <c r="H46" s="59">
        <f>SUMIFS('DATOS PEST9'!$E:$E,'DATOS PEST9'!$A:$A,INDICE!$C$13,'DATOS PEST9'!$B:$B,$A46,'DATOS PEST9'!$F:$F,VLOOKUP(F$10,DenRegTabla2,2,FALSE))</f>
        <v>6609.6842105263149</v>
      </c>
      <c r="I46" s="60">
        <f>SUMIFS('DATOS PEST9'!$E:$E,'DATOS PEST9'!$A:$A,INDICE!$C$13,'DATOS PEST9'!$B:$B,$A46,'DATOS PEST9'!$F:$F,VLOOKUP(I$10,DenRegTabla2,2,FALSE),'DATOS PEST9'!$C:$C,I$11)</f>
        <v>1044</v>
      </c>
      <c r="J46" s="61">
        <f>SUMIFS('DATOS PEST9'!$E:$E,'DATOS PEST9'!$A:$A,INDICE!$C$13,'DATOS PEST9'!$B:$B,$A46,'DATOS PEST9'!$F:$F,VLOOKUP(I$10,DenRegTabla2,2,FALSE),'DATOS PEST9'!$C:$C,J$11)</f>
        <v>3113.1052631578946</v>
      </c>
      <c r="K46" s="59">
        <f>SUMIFS('DATOS PEST9'!$E:$E,'DATOS PEST9'!$A:$A,INDICE!$C$13,'DATOS PEST9'!$B:$B,$A46,'DATOS PEST9'!$F:$F,VLOOKUP(I$10,DenRegTabla2,2,FALSE))</f>
        <v>4157.105263157895</v>
      </c>
      <c r="L46" s="60">
        <f>SUMIFS('DATOS PEST9'!$E:$E,'DATOS PEST9'!$A:$A,INDICE!$C$13,'DATOS PEST9'!$B:$B,$A46,'DATOS PEST9'!$F:$F,VLOOKUP(L$10,DenRegTabla2,2,FALSE),'DATOS PEST9'!$C:$C,L$11)</f>
        <v>507.5263157894737</v>
      </c>
      <c r="M46" s="61">
        <f>SUMIFS('DATOS PEST9'!$E:$E,'DATOS PEST9'!$A:$A,INDICE!$C$13,'DATOS PEST9'!$B:$B,$A46,'DATOS PEST9'!$F:$F,VLOOKUP(L$10,DenRegTabla2,2,FALSE),'DATOS PEST9'!$C:$C,M$11)</f>
        <v>27.421052631578949</v>
      </c>
      <c r="N46" s="59">
        <f>SUMIFS('DATOS PEST9'!$E:$E,'DATOS PEST9'!$A:$A,INDICE!$C$13,'DATOS PEST9'!$B:$B,$A46,'DATOS PEST9'!$F:$F,VLOOKUP(L$10,DenRegTabla2,2,FALSE))</f>
        <v>534.9473684210526</v>
      </c>
      <c r="O46" s="62">
        <f>SUMIFS('DATOS PEST9'!$E:$E,'DATOS PEST9'!$A:$A,INDICE!$C$13,'DATOS PEST9'!$B:$B,$A46,'DATOS PEST9'!$F:$F,VLOOKUP(O$10,DenRegTabla2,2,FALSE),'DATOS PEST9'!$C:$C,O$11)</f>
        <v>545.68421052631572</v>
      </c>
      <c r="P46" s="62">
        <f>SUMIFS('DATOS PEST9'!$E:$E,'DATOS PEST9'!$A:$A,INDICE!$C$13,'DATOS PEST9'!$B:$B,$A46,'DATOS PEST9'!$F:$F,VLOOKUP(O$10,DenRegTabla2,2,FALSE),'DATOS PEST9'!$C:$C,P$11)</f>
        <v>805.84210526315792</v>
      </c>
      <c r="Q46" s="63">
        <f>SUMIFS('DATOS PEST9'!$E:$E,'DATOS PEST9'!$A:$A,INDICE!$C$13,'DATOS PEST9'!$B:$B,$A46,'DATOS PEST9'!$F:$F,VLOOKUP(O$10,DenRegTabla2,2,FALSE))</f>
        <v>1351.5263157894738</v>
      </c>
      <c r="R46" s="60">
        <f>SUMIFS('DATOS PEST9'!$E:$E,'DATOS PEST9'!$A:$A,INDICE!$C$13,'DATOS PEST9'!$B:$B,$A46,'DATOS PEST9'!$F:$F,VLOOKUP(R$10,DenRegTabla2,2,FALSE),'DATOS PEST9'!$C:$C,R$11)</f>
        <v>11.000000000000002</v>
      </c>
      <c r="S46" s="61">
        <f>SUMIFS('DATOS PEST9'!$E:$E,'DATOS PEST9'!$A:$A,INDICE!$C$13,'DATOS PEST9'!$B:$B,$A46,'DATOS PEST9'!$F:$F,VLOOKUP(R$10,DenRegTabla2,2,FALSE),'DATOS PEST9'!$C:$C,S$11)</f>
        <v>12.000000000000002</v>
      </c>
      <c r="T46" s="59">
        <f>SUMIFS('DATOS PEST9'!$E:$E,'DATOS PEST9'!$A:$A,INDICE!$C$13,'DATOS PEST9'!$B:$B,$A46,'DATOS PEST9'!$F:$F,VLOOKUP(R$10,DenRegTabla2,2,FALSE))</f>
        <v>23.000000000000004</v>
      </c>
      <c r="U46" s="62">
        <f>SUMIFS('DATOS PEST9'!$E:$E,'DATOS PEST9'!$A:$A,INDICE!$C$13,'DATOS PEST9'!$B:$B,$A46,'DATOS PEST9'!$F:$F,VLOOKUP(U$10,DenRegTabla2,2,FALSE),'DATOS PEST9'!$C:$C,U$11)</f>
        <v>0</v>
      </c>
      <c r="V46" s="62">
        <f>SUMIFS('DATOS PEST9'!$E:$E,'DATOS PEST9'!$A:$A,INDICE!$C$13,'DATOS PEST9'!$B:$B,$A46,'DATOS PEST9'!$F:$F,VLOOKUP(U$10,DenRegTabla2,2,FALSE),'DATOS PEST9'!$C:$C,V$11)</f>
        <v>0</v>
      </c>
      <c r="W46" s="63">
        <f>SUMIFS('DATOS PEST9'!$E:$E,'DATOS PEST9'!$A:$A,INDICE!$C$13,'DATOS PEST9'!$B:$B,$A46,'DATOS PEST9'!$F:$F,VLOOKUP(U$10,DenRegTabla2,2,FALSE))</f>
        <v>0</v>
      </c>
      <c r="X46" s="60">
        <f>SUMIFS('DATOS PEST9'!$E:$E,'DATOS PEST9'!$A:$A,INDICE!$C$13,'DATOS PEST9'!$B:$B,$A46,'DATOS PEST9'!$F:$F,VLOOKUP(X$10,DenRegTabla2,2,FALSE),'DATOS PEST9'!$C:$C,X$11)</f>
        <v>0</v>
      </c>
      <c r="Y46" s="61">
        <f>SUMIFS('DATOS PEST9'!$E:$E,'DATOS PEST9'!$A:$A,INDICE!$C$13,'DATOS PEST9'!$B:$B,$A46,'DATOS PEST9'!$F:$F,VLOOKUP(X$10,DenRegTabla2,2,FALSE),'DATOS PEST9'!$C:$C,Y$11)</f>
        <v>0</v>
      </c>
      <c r="Z46" s="59">
        <f>SUMIFS('DATOS PEST9'!$E:$E,'DATOS PEST9'!$A:$A,INDICE!$C$13,'DATOS PEST9'!$B:$B,$A46,'DATOS PEST9'!$F:$F,VLOOKUP(X$10,DenRegTabla2,2,FALSE))</f>
        <v>0</v>
      </c>
      <c r="AA46" s="60">
        <f>SUMIFS('DATOS PEST9'!$E:$E,'DATOS PEST9'!$A:$A,INDICE!$C$13,'DATOS PEST9'!$B:$B,$A46,'DATOS PEST9'!$F:$F,VLOOKUP(AA$10,DenRegTabla2,2,FALSE),'DATOS PEST9'!$C:$C,AA$11)</f>
        <v>0</v>
      </c>
      <c r="AB46" s="61">
        <f>SUMIFS('DATOS PEST9'!$E:$E,'DATOS PEST9'!$A:$A,INDICE!$C$13,'DATOS PEST9'!$B:$B,$A46,'DATOS PEST9'!$F:$F,VLOOKUP(AA$10,DenRegTabla2,2,FALSE),'DATOS PEST9'!$C:$C,AB$11)</f>
        <v>0</v>
      </c>
      <c r="AC46" s="59">
        <f>SUMIFS('DATOS PEST9'!$E:$E,'DATOS PEST9'!$A:$A,INDICE!$C$13,'DATOS PEST9'!$B:$B,$A46,'DATOS PEST9'!$F:$F,VLOOKUP(AA$10,DenRegTabla2,2,FALSE))</f>
        <v>0</v>
      </c>
    </row>
    <row r="47" spans="1:29" ht="15.6" x14ac:dyDescent="0.3">
      <c r="A47" s="8">
        <v>13</v>
      </c>
      <c r="B47" s="9" t="s">
        <v>4</v>
      </c>
      <c r="C47" s="60">
        <f t="shared" si="51"/>
        <v>4489.4210526315792</v>
      </c>
      <c r="D47" s="61">
        <f t="shared" si="52"/>
        <v>7821.78947368421</v>
      </c>
      <c r="E47" s="59">
        <f t="shared" si="53"/>
        <v>12313.210526315788</v>
      </c>
      <c r="F47" s="60">
        <f>SUMIFS('DATOS PEST9'!$E:$E,'DATOS PEST9'!$A:$A,INDICE!$C$13,'DATOS PEST9'!$B:$B,$A47,'DATOS PEST9'!$F:$F,VLOOKUP(F$10,DenRegTabla2,2,FALSE),'DATOS PEST9'!$C:$C,F$11)</f>
        <v>2528.7894736842109</v>
      </c>
      <c r="G47" s="61">
        <f>SUMIFS('DATOS PEST9'!$E:$E,'DATOS PEST9'!$A:$A,INDICE!$C$13,'DATOS PEST9'!$B:$B,$A47,'DATOS PEST9'!$F:$F,VLOOKUP(F$10,DenRegTabla2,2,FALSE),'DATOS PEST9'!$C:$C,G$11)</f>
        <v>4409.9473684210525</v>
      </c>
      <c r="H47" s="59">
        <f>SUMIFS('DATOS PEST9'!$E:$E,'DATOS PEST9'!$A:$A,INDICE!$C$13,'DATOS PEST9'!$B:$B,$A47,'DATOS PEST9'!$F:$F,VLOOKUP(F$10,DenRegTabla2,2,FALSE))</f>
        <v>6938.7368421052633</v>
      </c>
      <c r="I47" s="60">
        <f>SUMIFS('DATOS PEST9'!$E:$E,'DATOS PEST9'!$A:$A,INDICE!$C$13,'DATOS PEST9'!$B:$B,$A47,'DATOS PEST9'!$F:$F,VLOOKUP(I$10,DenRegTabla2,2,FALSE),'DATOS PEST9'!$C:$C,I$11)</f>
        <v>592.57894736842104</v>
      </c>
      <c r="J47" s="61">
        <f>SUMIFS('DATOS PEST9'!$E:$E,'DATOS PEST9'!$A:$A,INDICE!$C$13,'DATOS PEST9'!$B:$B,$A47,'DATOS PEST9'!$F:$F,VLOOKUP(I$10,DenRegTabla2,2,FALSE),'DATOS PEST9'!$C:$C,J$11)</f>
        <v>2384.9473684210525</v>
      </c>
      <c r="K47" s="59">
        <f>SUMIFS('DATOS PEST9'!$E:$E,'DATOS PEST9'!$A:$A,INDICE!$C$13,'DATOS PEST9'!$B:$B,$A47,'DATOS PEST9'!$F:$F,VLOOKUP(I$10,DenRegTabla2,2,FALSE))</f>
        <v>2977.5263157894733</v>
      </c>
      <c r="L47" s="60">
        <f>SUMIFS('DATOS PEST9'!$E:$E,'DATOS PEST9'!$A:$A,INDICE!$C$13,'DATOS PEST9'!$B:$B,$A47,'DATOS PEST9'!$F:$F,VLOOKUP(L$10,DenRegTabla2,2,FALSE),'DATOS PEST9'!$C:$C,L$11)</f>
        <v>581.42105263157896</v>
      </c>
      <c r="M47" s="61">
        <f>SUMIFS('DATOS PEST9'!$E:$E,'DATOS PEST9'!$A:$A,INDICE!$C$13,'DATOS PEST9'!$B:$B,$A47,'DATOS PEST9'!$F:$F,VLOOKUP(L$10,DenRegTabla2,2,FALSE),'DATOS PEST9'!$C:$C,M$11)</f>
        <v>27</v>
      </c>
      <c r="N47" s="59">
        <f>SUMIFS('DATOS PEST9'!$E:$E,'DATOS PEST9'!$A:$A,INDICE!$C$13,'DATOS PEST9'!$B:$B,$A47,'DATOS PEST9'!$F:$F,VLOOKUP(L$10,DenRegTabla2,2,FALSE))</f>
        <v>610.42105263157896</v>
      </c>
      <c r="O47" s="62">
        <f>SUMIFS('DATOS PEST9'!$E:$E,'DATOS PEST9'!$A:$A,INDICE!$C$13,'DATOS PEST9'!$B:$B,$A47,'DATOS PEST9'!$F:$F,VLOOKUP(O$10,DenRegTabla2,2,FALSE),'DATOS PEST9'!$C:$C,O$11)</f>
        <v>776.63157894736855</v>
      </c>
      <c r="P47" s="62">
        <f>SUMIFS('DATOS PEST9'!$E:$E,'DATOS PEST9'!$A:$A,INDICE!$C$13,'DATOS PEST9'!$B:$B,$A47,'DATOS PEST9'!$F:$F,VLOOKUP(O$10,DenRegTabla2,2,FALSE),'DATOS PEST9'!$C:$C,P$11)</f>
        <v>992.8947368421052</v>
      </c>
      <c r="Q47" s="63">
        <f>SUMIFS('DATOS PEST9'!$E:$E,'DATOS PEST9'!$A:$A,INDICE!$C$13,'DATOS PEST9'!$B:$B,$A47,'DATOS PEST9'!$F:$F,VLOOKUP(O$10,DenRegTabla2,2,FALSE))</f>
        <v>1769.5263157894738</v>
      </c>
      <c r="R47" s="60">
        <f>SUMIFS('DATOS PEST9'!$E:$E,'DATOS PEST9'!$A:$A,INDICE!$C$13,'DATOS PEST9'!$B:$B,$A47,'DATOS PEST9'!$F:$F,VLOOKUP(R$10,DenRegTabla2,2,FALSE),'DATOS PEST9'!$C:$C,R$11)</f>
        <v>10.000000000000002</v>
      </c>
      <c r="S47" s="61">
        <f>SUMIFS('DATOS PEST9'!$E:$E,'DATOS PEST9'!$A:$A,INDICE!$C$13,'DATOS PEST9'!$B:$B,$A47,'DATOS PEST9'!$F:$F,VLOOKUP(R$10,DenRegTabla2,2,FALSE),'DATOS PEST9'!$C:$C,S$11)</f>
        <v>6.9999999999999982</v>
      </c>
      <c r="T47" s="59">
        <f>SUMIFS('DATOS PEST9'!$E:$E,'DATOS PEST9'!$A:$A,INDICE!$C$13,'DATOS PEST9'!$B:$B,$A47,'DATOS PEST9'!$F:$F,VLOOKUP(R$10,DenRegTabla2,2,FALSE))</f>
        <v>17</v>
      </c>
      <c r="U47" s="62">
        <f>SUMIFS('DATOS PEST9'!$E:$E,'DATOS PEST9'!$A:$A,INDICE!$C$13,'DATOS PEST9'!$B:$B,$A47,'DATOS PEST9'!$F:$F,VLOOKUP(U$10,DenRegTabla2,2,FALSE),'DATOS PEST9'!$C:$C,U$11)</f>
        <v>0</v>
      </c>
      <c r="V47" s="62">
        <f>SUMIFS('DATOS PEST9'!$E:$E,'DATOS PEST9'!$A:$A,INDICE!$C$13,'DATOS PEST9'!$B:$B,$A47,'DATOS PEST9'!$F:$F,VLOOKUP(U$10,DenRegTabla2,2,FALSE),'DATOS PEST9'!$C:$C,V$11)</f>
        <v>0</v>
      </c>
      <c r="W47" s="63">
        <f>SUMIFS('DATOS PEST9'!$E:$E,'DATOS PEST9'!$A:$A,INDICE!$C$13,'DATOS PEST9'!$B:$B,$A47,'DATOS PEST9'!$F:$F,VLOOKUP(U$10,DenRegTabla2,2,FALSE))</f>
        <v>0</v>
      </c>
      <c r="X47" s="60">
        <f>SUMIFS('DATOS PEST9'!$E:$E,'DATOS PEST9'!$A:$A,INDICE!$C$13,'DATOS PEST9'!$B:$B,$A47,'DATOS PEST9'!$F:$F,VLOOKUP(X$10,DenRegTabla2,2,FALSE),'DATOS PEST9'!$C:$C,X$11)</f>
        <v>0</v>
      </c>
      <c r="Y47" s="61">
        <f>SUMIFS('DATOS PEST9'!$E:$E,'DATOS PEST9'!$A:$A,INDICE!$C$13,'DATOS PEST9'!$B:$B,$A47,'DATOS PEST9'!$F:$F,VLOOKUP(X$10,DenRegTabla2,2,FALSE),'DATOS PEST9'!$C:$C,Y$11)</f>
        <v>0</v>
      </c>
      <c r="Z47" s="59">
        <f>SUMIFS('DATOS PEST9'!$E:$E,'DATOS PEST9'!$A:$A,INDICE!$C$13,'DATOS PEST9'!$B:$B,$A47,'DATOS PEST9'!$F:$F,VLOOKUP(X$10,DenRegTabla2,2,FALSE))</f>
        <v>0</v>
      </c>
      <c r="AA47" s="60">
        <f>SUMIFS('DATOS PEST9'!$E:$E,'DATOS PEST9'!$A:$A,INDICE!$C$13,'DATOS PEST9'!$B:$B,$A47,'DATOS PEST9'!$F:$F,VLOOKUP(AA$10,DenRegTabla2,2,FALSE),'DATOS PEST9'!$C:$C,AA$11)</f>
        <v>0</v>
      </c>
      <c r="AB47" s="61">
        <f>SUMIFS('DATOS PEST9'!$E:$E,'DATOS PEST9'!$A:$A,INDICE!$C$13,'DATOS PEST9'!$B:$B,$A47,'DATOS PEST9'!$F:$F,VLOOKUP(AA$10,DenRegTabla2,2,FALSE),'DATOS PEST9'!$C:$C,AB$11)</f>
        <v>0</v>
      </c>
      <c r="AC47" s="59">
        <f>SUMIFS('DATOS PEST9'!$E:$E,'DATOS PEST9'!$A:$A,INDICE!$C$13,'DATOS PEST9'!$B:$B,$A47,'DATOS PEST9'!$F:$F,VLOOKUP(AA$10,DenRegTabla2,2,FALSE))</f>
        <v>0</v>
      </c>
    </row>
    <row r="48" spans="1:29" ht="15.6" x14ac:dyDescent="0.3">
      <c r="A48" s="8">
        <v>16</v>
      </c>
      <c r="B48" s="9" t="s">
        <v>5</v>
      </c>
      <c r="C48" s="60">
        <f t="shared" si="51"/>
        <v>5144.2105263157891</v>
      </c>
      <c r="D48" s="61">
        <f t="shared" si="52"/>
        <v>7560.0526315789484</v>
      </c>
      <c r="E48" s="59">
        <f t="shared" si="53"/>
        <v>12704.263157894737</v>
      </c>
      <c r="F48" s="60">
        <f>SUMIFS('DATOS PEST9'!$E:$E,'DATOS PEST9'!$A:$A,INDICE!$C$13,'DATOS PEST9'!$B:$B,$A48,'DATOS PEST9'!$F:$F,VLOOKUP(F$10,DenRegTabla2,2,FALSE),'DATOS PEST9'!$C:$C,F$11)</f>
        <v>3286.0000000000005</v>
      </c>
      <c r="G48" s="61">
        <f>SUMIFS('DATOS PEST9'!$E:$E,'DATOS PEST9'!$A:$A,INDICE!$C$13,'DATOS PEST9'!$B:$B,$A48,'DATOS PEST9'!$F:$F,VLOOKUP(F$10,DenRegTabla2,2,FALSE),'DATOS PEST9'!$C:$C,G$11)</f>
        <v>5191.8421052631584</v>
      </c>
      <c r="H48" s="59">
        <f>SUMIFS('DATOS PEST9'!$E:$E,'DATOS PEST9'!$A:$A,INDICE!$C$13,'DATOS PEST9'!$B:$B,$A48,'DATOS PEST9'!$F:$F,VLOOKUP(F$10,DenRegTabla2,2,FALSE))</f>
        <v>8477.8421052631584</v>
      </c>
      <c r="I48" s="60">
        <f>SUMIFS('DATOS PEST9'!$E:$E,'DATOS PEST9'!$A:$A,INDICE!$C$13,'DATOS PEST9'!$B:$B,$A48,'DATOS PEST9'!$F:$F,VLOOKUP(I$10,DenRegTabla2,2,FALSE),'DATOS PEST9'!$C:$C,I$11)</f>
        <v>832.21052631578948</v>
      </c>
      <c r="J48" s="61">
        <f>SUMIFS('DATOS PEST9'!$E:$E,'DATOS PEST9'!$A:$A,INDICE!$C$13,'DATOS PEST9'!$B:$B,$A48,'DATOS PEST9'!$F:$F,VLOOKUP(I$10,DenRegTabla2,2,FALSE),'DATOS PEST9'!$C:$C,J$11)</f>
        <v>1656.6842105263156</v>
      </c>
      <c r="K48" s="59">
        <f>SUMIFS('DATOS PEST9'!$E:$E,'DATOS PEST9'!$A:$A,INDICE!$C$13,'DATOS PEST9'!$B:$B,$A48,'DATOS PEST9'!$F:$F,VLOOKUP(I$10,DenRegTabla2,2,FALSE))</f>
        <v>2488.894736842105</v>
      </c>
      <c r="L48" s="60">
        <f>SUMIFS('DATOS PEST9'!$E:$E,'DATOS PEST9'!$A:$A,INDICE!$C$13,'DATOS PEST9'!$B:$B,$A48,'DATOS PEST9'!$F:$F,VLOOKUP(L$10,DenRegTabla2,2,FALSE),'DATOS PEST9'!$C:$C,L$11)</f>
        <v>544.26315789473676</v>
      </c>
      <c r="M48" s="61">
        <f>SUMIFS('DATOS PEST9'!$E:$E,'DATOS PEST9'!$A:$A,INDICE!$C$13,'DATOS PEST9'!$B:$B,$A48,'DATOS PEST9'!$F:$F,VLOOKUP(L$10,DenRegTabla2,2,FALSE),'DATOS PEST9'!$C:$C,M$11)</f>
        <v>16.473684210526311</v>
      </c>
      <c r="N48" s="59">
        <f>SUMIFS('DATOS PEST9'!$E:$E,'DATOS PEST9'!$A:$A,INDICE!$C$13,'DATOS PEST9'!$B:$B,$A48,'DATOS PEST9'!$F:$F,VLOOKUP(L$10,DenRegTabla2,2,FALSE))</f>
        <v>560.73684210526301</v>
      </c>
      <c r="O48" s="62">
        <f>SUMIFS('DATOS PEST9'!$E:$E,'DATOS PEST9'!$A:$A,INDICE!$C$13,'DATOS PEST9'!$B:$B,$A48,'DATOS PEST9'!$F:$F,VLOOKUP(O$10,DenRegTabla2,2,FALSE),'DATOS PEST9'!$C:$C,O$11)</f>
        <v>452.8421052631578</v>
      </c>
      <c r="P48" s="62">
        <f>SUMIFS('DATOS PEST9'!$E:$E,'DATOS PEST9'!$A:$A,INDICE!$C$13,'DATOS PEST9'!$B:$B,$A48,'DATOS PEST9'!$F:$F,VLOOKUP(O$10,DenRegTabla2,2,FALSE),'DATOS PEST9'!$C:$C,P$11)</f>
        <v>678.05263157894728</v>
      </c>
      <c r="Q48" s="63">
        <f>SUMIFS('DATOS PEST9'!$E:$E,'DATOS PEST9'!$A:$A,INDICE!$C$13,'DATOS PEST9'!$B:$B,$A48,'DATOS PEST9'!$F:$F,VLOOKUP(O$10,DenRegTabla2,2,FALSE))</f>
        <v>1130.894736842105</v>
      </c>
      <c r="R48" s="60">
        <f>SUMIFS('DATOS PEST9'!$E:$E,'DATOS PEST9'!$A:$A,INDICE!$C$13,'DATOS PEST9'!$B:$B,$A48,'DATOS PEST9'!$F:$F,VLOOKUP(R$10,DenRegTabla2,2,FALSE),'DATOS PEST9'!$C:$C,R$11)</f>
        <v>28.894736842105253</v>
      </c>
      <c r="S48" s="61">
        <f>SUMIFS('DATOS PEST9'!$E:$E,'DATOS PEST9'!$A:$A,INDICE!$C$13,'DATOS PEST9'!$B:$B,$A48,'DATOS PEST9'!$F:$F,VLOOKUP(R$10,DenRegTabla2,2,FALSE),'DATOS PEST9'!$C:$C,S$11)</f>
        <v>16.999999999999996</v>
      </c>
      <c r="T48" s="59">
        <f>SUMIFS('DATOS PEST9'!$E:$E,'DATOS PEST9'!$A:$A,INDICE!$C$13,'DATOS PEST9'!$B:$B,$A48,'DATOS PEST9'!$F:$F,VLOOKUP(R$10,DenRegTabla2,2,FALSE))</f>
        <v>45.894736842105246</v>
      </c>
      <c r="U48" s="62">
        <f>SUMIFS('DATOS PEST9'!$E:$E,'DATOS PEST9'!$A:$A,INDICE!$C$13,'DATOS PEST9'!$B:$B,$A48,'DATOS PEST9'!$F:$F,VLOOKUP(U$10,DenRegTabla2,2,FALSE),'DATOS PEST9'!$C:$C,U$11)</f>
        <v>0</v>
      </c>
      <c r="V48" s="62">
        <f>SUMIFS('DATOS PEST9'!$E:$E,'DATOS PEST9'!$A:$A,INDICE!$C$13,'DATOS PEST9'!$B:$B,$A48,'DATOS PEST9'!$F:$F,VLOOKUP(U$10,DenRegTabla2,2,FALSE),'DATOS PEST9'!$C:$C,V$11)</f>
        <v>0</v>
      </c>
      <c r="W48" s="63">
        <f>SUMIFS('DATOS PEST9'!$E:$E,'DATOS PEST9'!$A:$A,INDICE!$C$13,'DATOS PEST9'!$B:$B,$A48,'DATOS PEST9'!$F:$F,VLOOKUP(U$10,DenRegTabla2,2,FALSE))</f>
        <v>0</v>
      </c>
      <c r="X48" s="60">
        <f>SUMIFS('DATOS PEST9'!$E:$E,'DATOS PEST9'!$A:$A,INDICE!$C$13,'DATOS PEST9'!$B:$B,$A48,'DATOS PEST9'!$F:$F,VLOOKUP(X$10,DenRegTabla2,2,FALSE),'DATOS PEST9'!$C:$C,X$11)</f>
        <v>0</v>
      </c>
      <c r="Y48" s="61">
        <f>SUMIFS('DATOS PEST9'!$E:$E,'DATOS PEST9'!$A:$A,INDICE!$C$13,'DATOS PEST9'!$B:$B,$A48,'DATOS PEST9'!$F:$F,VLOOKUP(X$10,DenRegTabla2,2,FALSE),'DATOS PEST9'!$C:$C,Y$11)</f>
        <v>0</v>
      </c>
      <c r="Z48" s="59">
        <f>SUMIFS('DATOS PEST9'!$E:$E,'DATOS PEST9'!$A:$A,INDICE!$C$13,'DATOS PEST9'!$B:$B,$A48,'DATOS PEST9'!$F:$F,VLOOKUP(X$10,DenRegTabla2,2,FALSE))</f>
        <v>0</v>
      </c>
      <c r="AA48" s="60">
        <f>SUMIFS('DATOS PEST9'!$E:$E,'DATOS PEST9'!$A:$A,INDICE!$C$13,'DATOS PEST9'!$B:$B,$A48,'DATOS PEST9'!$F:$F,VLOOKUP(AA$10,DenRegTabla2,2,FALSE),'DATOS PEST9'!$C:$C,AA$11)</f>
        <v>0</v>
      </c>
      <c r="AB48" s="61">
        <f>SUMIFS('DATOS PEST9'!$E:$E,'DATOS PEST9'!$A:$A,INDICE!$C$13,'DATOS PEST9'!$B:$B,$A48,'DATOS PEST9'!$F:$F,VLOOKUP(AA$10,DenRegTabla2,2,FALSE),'DATOS PEST9'!$C:$C,AB$11)</f>
        <v>0</v>
      </c>
      <c r="AC48" s="59">
        <f>SUMIFS('DATOS PEST9'!$E:$E,'DATOS PEST9'!$A:$A,INDICE!$C$13,'DATOS PEST9'!$B:$B,$A48,'DATOS PEST9'!$F:$F,VLOOKUP(AA$10,DenRegTabla2,2,FALSE))</f>
        <v>0</v>
      </c>
    </row>
    <row r="49" spans="1:29" ht="15.6" x14ac:dyDescent="0.3">
      <c r="A49" s="8">
        <v>19</v>
      </c>
      <c r="B49" s="9" t="s">
        <v>8</v>
      </c>
      <c r="C49" s="60">
        <f t="shared" si="51"/>
        <v>7009.2105263157891</v>
      </c>
      <c r="D49" s="61">
        <f t="shared" si="52"/>
        <v>8946.7368421052615</v>
      </c>
      <c r="E49" s="59">
        <f t="shared" si="53"/>
        <v>15955.947368421055</v>
      </c>
      <c r="F49" s="60">
        <f>SUMIFS('DATOS PEST9'!$E:$E,'DATOS PEST9'!$A:$A,INDICE!$C$13,'DATOS PEST9'!$B:$B,$A49,'DATOS PEST9'!$F:$F,VLOOKUP(F$10,DenRegTabla2,2,FALSE),'DATOS PEST9'!$C:$C,F$11)</f>
        <v>5436.5263157894733</v>
      </c>
      <c r="G49" s="61">
        <f>SUMIFS('DATOS PEST9'!$E:$E,'DATOS PEST9'!$A:$A,INDICE!$C$13,'DATOS PEST9'!$B:$B,$A49,'DATOS PEST9'!$F:$F,VLOOKUP(F$10,DenRegTabla2,2,FALSE),'DATOS PEST9'!$C:$C,G$11)</f>
        <v>7150.6842105263149</v>
      </c>
      <c r="H49" s="59">
        <f>SUMIFS('DATOS PEST9'!$E:$E,'DATOS PEST9'!$A:$A,INDICE!$C$13,'DATOS PEST9'!$B:$B,$A49,'DATOS PEST9'!$F:$F,VLOOKUP(F$10,DenRegTabla2,2,FALSE))</f>
        <v>12587.21052631579</v>
      </c>
      <c r="I49" s="60">
        <f>SUMIFS('DATOS PEST9'!$E:$E,'DATOS PEST9'!$A:$A,INDICE!$C$13,'DATOS PEST9'!$B:$B,$A49,'DATOS PEST9'!$F:$F,VLOOKUP(I$10,DenRegTabla2,2,FALSE),'DATOS PEST9'!$C:$C,I$11)</f>
        <v>44.05263157894737</v>
      </c>
      <c r="J49" s="61">
        <f>SUMIFS('DATOS PEST9'!$E:$E,'DATOS PEST9'!$A:$A,INDICE!$C$13,'DATOS PEST9'!$B:$B,$A49,'DATOS PEST9'!$F:$F,VLOOKUP(I$10,DenRegTabla2,2,FALSE),'DATOS PEST9'!$C:$C,J$11)</f>
        <v>274.63157894736855</v>
      </c>
      <c r="K49" s="59">
        <f>SUMIFS('DATOS PEST9'!$E:$E,'DATOS PEST9'!$A:$A,INDICE!$C$13,'DATOS PEST9'!$B:$B,$A49,'DATOS PEST9'!$F:$F,VLOOKUP(I$10,DenRegTabla2,2,FALSE))</f>
        <v>318.68421052631589</v>
      </c>
      <c r="L49" s="60">
        <f>SUMIFS('DATOS PEST9'!$E:$E,'DATOS PEST9'!$A:$A,INDICE!$C$13,'DATOS PEST9'!$B:$B,$A49,'DATOS PEST9'!$F:$F,VLOOKUP(L$10,DenRegTabla2,2,FALSE),'DATOS PEST9'!$C:$C,L$11)</f>
        <v>730.15789473684197</v>
      </c>
      <c r="M49" s="61">
        <f>SUMIFS('DATOS PEST9'!$E:$E,'DATOS PEST9'!$A:$A,INDICE!$C$13,'DATOS PEST9'!$B:$B,$A49,'DATOS PEST9'!$F:$F,VLOOKUP(L$10,DenRegTabla2,2,FALSE),'DATOS PEST9'!$C:$C,M$11)</f>
        <v>39.421052631578952</v>
      </c>
      <c r="N49" s="59">
        <f>SUMIFS('DATOS PEST9'!$E:$E,'DATOS PEST9'!$A:$A,INDICE!$C$13,'DATOS PEST9'!$B:$B,$A49,'DATOS PEST9'!$F:$F,VLOOKUP(L$10,DenRegTabla2,2,FALSE))</f>
        <v>769.57894736842093</v>
      </c>
      <c r="O49" s="62">
        <f>SUMIFS('DATOS PEST9'!$E:$E,'DATOS PEST9'!$A:$A,INDICE!$C$13,'DATOS PEST9'!$B:$B,$A49,'DATOS PEST9'!$F:$F,VLOOKUP(O$10,DenRegTabla2,2,FALSE),'DATOS PEST9'!$C:$C,O$11)</f>
        <v>787.47368421052636</v>
      </c>
      <c r="P49" s="62">
        <f>SUMIFS('DATOS PEST9'!$E:$E,'DATOS PEST9'!$A:$A,INDICE!$C$13,'DATOS PEST9'!$B:$B,$A49,'DATOS PEST9'!$F:$F,VLOOKUP(O$10,DenRegTabla2,2,FALSE),'DATOS PEST9'!$C:$C,P$11)</f>
        <v>1475</v>
      </c>
      <c r="Q49" s="63">
        <f>SUMIFS('DATOS PEST9'!$E:$E,'DATOS PEST9'!$A:$A,INDICE!$C$13,'DATOS PEST9'!$B:$B,$A49,'DATOS PEST9'!$F:$F,VLOOKUP(O$10,DenRegTabla2,2,FALSE))</f>
        <v>2262.4736842105262</v>
      </c>
      <c r="R49" s="60">
        <f>SUMIFS('DATOS PEST9'!$E:$E,'DATOS PEST9'!$A:$A,INDICE!$C$13,'DATOS PEST9'!$B:$B,$A49,'DATOS PEST9'!$F:$F,VLOOKUP(R$10,DenRegTabla2,2,FALSE),'DATOS PEST9'!$C:$C,R$11)</f>
        <v>11</v>
      </c>
      <c r="S49" s="61">
        <f>SUMIFS('DATOS PEST9'!$E:$E,'DATOS PEST9'!$A:$A,INDICE!$C$13,'DATOS PEST9'!$B:$B,$A49,'DATOS PEST9'!$F:$F,VLOOKUP(R$10,DenRegTabla2,2,FALSE),'DATOS PEST9'!$C:$C,S$11)</f>
        <v>6.9999999999999982</v>
      </c>
      <c r="T49" s="59">
        <f>SUMIFS('DATOS PEST9'!$E:$E,'DATOS PEST9'!$A:$A,INDICE!$C$13,'DATOS PEST9'!$B:$B,$A49,'DATOS PEST9'!$F:$F,VLOOKUP(R$10,DenRegTabla2,2,FALSE))</f>
        <v>18</v>
      </c>
      <c r="U49" s="62">
        <f>SUMIFS('DATOS PEST9'!$E:$E,'DATOS PEST9'!$A:$A,INDICE!$C$13,'DATOS PEST9'!$B:$B,$A49,'DATOS PEST9'!$F:$F,VLOOKUP(U$10,DenRegTabla2,2,FALSE),'DATOS PEST9'!$C:$C,U$11)</f>
        <v>0</v>
      </c>
      <c r="V49" s="62">
        <f>SUMIFS('DATOS PEST9'!$E:$E,'DATOS PEST9'!$A:$A,INDICE!$C$13,'DATOS PEST9'!$B:$B,$A49,'DATOS PEST9'!$F:$F,VLOOKUP(U$10,DenRegTabla2,2,FALSE),'DATOS PEST9'!$C:$C,V$11)</f>
        <v>0</v>
      </c>
      <c r="W49" s="63">
        <f>SUMIFS('DATOS PEST9'!$E:$E,'DATOS PEST9'!$A:$A,INDICE!$C$13,'DATOS PEST9'!$B:$B,$A49,'DATOS PEST9'!$F:$F,VLOOKUP(U$10,DenRegTabla2,2,FALSE))</f>
        <v>0</v>
      </c>
      <c r="X49" s="60">
        <f>SUMIFS('DATOS PEST9'!$E:$E,'DATOS PEST9'!$A:$A,INDICE!$C$13,'DATOS PEST9'!$B:$B,$A49,'DATOS PEST9'!$F:$F,VLOOKUP(X$10,DenRegTabla2,2,FALSE),'DATOS PEST9'!$C:$C,X$11)</f>
        <v>0</v>
      </c>
      <c r="Y49" s="61">
        <f>SUMIFS('DATOS PEST9'!$E:$E,'DATOS PEST9'!$A:$A,INDICE!$C$13,'DATOS PEST9'!$B:$B,$A49,'DATOS PEST9'!$F:$F,VLOOKUP(X$10,DenRegTabla2,2,FALSE),'DATOS PEST9'!$C:$C,Y$11)</f>
        <v>0</v>
      </c>
      <c r="Z49" s="59">
        <f>SUMIFS('DATOS PEST9'!$E:$E,'DATOS PEST9'!$A:$A,INDICE!$C$13,'DATOS PEST9'!$B:$B,$A49,'DATOS PEST9'!$F:$F,VLOOKUP(X$10,DenRegTabla2,2,FALSE))</f>
        <v>0</v>
      </c>
      <c r="AA49" s="60">
        <f>SUMIFS('DATOS PEST9'!$E:$E,'DATOS PEST9'!$A:$A,INDICE!$C$13,'DATOS PEST9'!$B:$B,$A49,'DATOS PEST9'!$F:$F,VLOOKUP(AA$10,DenRegTabla2,2,FALSE),'DATOS PEST9'!$C:$C,AA$11)</f>
        <v>0</v>
      </c>
      <c r="AB49" s="61">
        <f>SUMIFS('DATOS PEST9'!$E:$E,'DATOS PEST9'!$A:$A,INDICE!$C$13,'DATOS PEST9'!$B:$B,$A49,'DATOS PEST9'!$F:$F,VLOOKUP(AA$10,DenRegTabla2,2,FALSE),'DATOS PEST9'!$C:$C,AB$11)</f>
        <v>0</v>
      </c>
      <c r="AC49" s="59">
        <f>SUMIFS('DATOS PEST9'!$E:$E,'DATOS PEST9'!$A:$A,INDICE!$C$13,'DATOS PEST9'!$B:$B,$A49,'DATOS PEST9'!$F:$F,VLOOKUP(AA$10,DenRegTabla2,2,FALSE))</f>
        <v>0</v>
      </c>
    </row>
    <row r="50" spans="1:29" ht="15.6" x14ac:dyDescent="0.3">
      <c r="A50" s="10">
        <v>45</v>
      </c>
      <c r="B50" s="11" t="s">
        <v>27</v>
      </c>
      <c r="C50" s="60">
        <f t="shared" si="51"/>
        <v>10703.105263157893</v>
      </c>
      <c r="D50" s="61">
        <f t="shared" si="52"/>
        <v>17580.210526315786</v>
      </c>
      <c r="E50" s="59">
        <f t="shared" si="53"/>
        <v>28285.315789473683</v>
      </c>
      <c r="F50" s="60">
        <f>SUMIFS('DATOS PEST9'!$E:$E,'DATOS PEST9'!$A:$A,INDICE!$C$13,'DATOS PEST9'!$B:$B,$A50,'DATOS PEST9'!$F:$F,VLOOKUP(F$10,DenRegTabla2,2,FALSE),'DATOS PEST9'!$C:$C,F$11)</f>
        <v>7167.1578947368416</v>
      </c>
      <c r="G50" s="61">
        <f>SUMIFS('DATOS PEST9'!$E:$E,'DATOS PEST9'!$A:$A,INDICE!$C$13,'DATOS PEST9'!$B:$B,$A50,'DATOS PEST9'!$F:$F,VLOOKUP(F$10,DenRegTabla2,2,FALSE),'DATOS PEST9'!$C:$C,G$11)</f>
        <v>12301.894736842105</v>
      </c>
      <c r="H50" s="59">
        <f>SUMIFS('DATOS PEST9'!$E:$E,'DATOS PEST9'!$A:$A,INDICE!$C$13,'DATOS PEST9'!$B:$B,$A50,'DATOS PEST9'!$F:$F,VLOOKUP(F$10,DenRegTabla2,2,FALSE))</f>
        <v>19469.052631578947</v>
      </c>
      <c r="I50" s="60">
        <f>SUMIFS('DATOS PEST9'!$E:$E,'DATOS PEST9'!$A:$A,INDICE!$C$13,'DATOS PEST9'!$B:$B,$A50,'DATOS PEST9'!$F:$F,VLOOKUP(I$10,DenRegTabla2,2,FALSE),'DATOS PEST9'!$C:$C,I$11)</f>
        <v>432.63157894736844</v>
      </c>
      <c r="J50" s="61">
        <f>SUMIFS('DATOS PEST9'!$E:$E,'DATOS PEST9'!$A:$A,INDICE!$C$13,'DATOS PEST9'!$B:$B,$A50,'DATOS PEST9'!$F:$F,VLOOKUP(I$10,DenRegTabla2,2,FALSE),'DATOS PEST9'!$C:$C,J$11)</f>
        <v>2170.1052631578946</v>
      </c>
      <c r="K50" s="59">
        <f>SUMIFS('DATOS PEST9'!$E:$E,'DATOS PEST9'!$A:$A,INDICE!$C$13,'DATOS PEST9'!$B:$B,$A50,'DATOS PEST9'!$F:$F,VLOOKUP(I$10,DenRegTabla2,2,FALSE))</f>
        <v>2602.7368421052633</v>
      </c>
      <c r="L50" s="60">
        <f>SUMIFS('DATOS PEST9'!$E:$E,'DATOS PEST9'!$A:$A,INDICE!$C$13,'DATOS PEST9'!$B:$B,$A50,'DATOS PEST9'!$F:$F,VLOOKUP(L$10,DenRegTabla2,2,FALSE),'DATOS PEST9'!$C:$C,L$11)</f>
        <v>1207.421052631579</v>
      </c>
      <c r="M50" s="61">
        <f>SUMIFS('DATOS PEST9'!$E:$E,'DATOS PEST9'!$A:$A,INDICE!$C$13,'DATOS PEST9'!$B:$B,$A50,'DATOS PEST9'!$F:$F,VLOOKUP(L$10,DenRegTabla2,2,FALSE),'DATOS PEST9'!$C:$C,M$11)</f>
        <v>72.526315789473685</v>
      </c>
      <c r="N50" s="59">
        <f>SUMIFS('DATOS PEST9'!$E:$E,'DATOS PEST9'!$A:$A,INDICE!$C$13,'DATOS PEST9'!$B:$B,$A50,'DATOS PEST9'!$F:$F,VLOOKUP(L$10,DenRegTabla2,2,FALSE))</f>
        <v>1281.9473684210525</v>
      </c>
      <c r="O50" s="62">
        <f>SUMIFS('DATOS PEST9'!$E:$E,'DATOS PEST9'!$A:$A,INDICE!$C$13,'DATOS PEST9'!$B:$B,$A50,'DATOS PEST9'!$F:$F,VLOOKUP(O$10,DenRegTabla2,2,FALSE),'DATOS PEST9'!$C:$C,O$11)</f>
        <v>1878.8947368421052</v>
      </c>
      <c r="P50" s="62">
        <f>SUMIFS('DATOS PEST9'!$E:$E,'DATOS PEST9'!$A:$A,INDICE!$C$13,'DATOS PEST9'!$B:$B,$A50,'DATOS PEST9'!$F:$F,VLOOKUP(O$10,DenRegTabla2,2,FALSE),'DATOS PEST9'!$C:$C,P$11)</f>
        <v>3020.1578947368425</v>
      </c>
      <c r="Q50" s="63">
        <f>SUMIFS('DATOS PEST9'!$E:$E,'DATOS PEST9'!$A:$A,INDICE!$C$13,'DATOS PEST9'!$B:$B,$A50,'DATOS PEST9'!$F:$F,VLOOKUP(O$10,DenRegTabla2,2,FALSE))</f>
        <v>4899.0526315789475</v>
      </c>
      <c r="R50" s="60">
        <f>SUMIFS('DATOS PEST9'!$E:$E,'DATOS PEST9'!$A:$A,INDICE!$C$13,'DATOS PEST9'!$B:$B,$A50,'DATOS PEST9'!$F:$F,VLOOKUP(R$10,DenRegTabla2,2,FALSE),'DATOS PEST9'!$C:$C,R$11)</f>
        <v>17.000000000000007</v>
      </c>
      <c r="S50" s="61">
        <f>SUMIFS('DATOS PEST9'!$E:$E,'DATOS PEST9'!$A:$A,INDICE!$C$13,'DATOS PEST9'!$B:$B,$A50,'DATOS PEST9'!$F:$F,VLOOKUP(R$10,DenRegTabla2,2,FALSE),'DATOS PEST9'!$C:$C,S$11)</f>
        <v>15.526315789473681</v>
      </c>
      <c r="T50" s="59">
        <f>SUMIFS('DATOS PEST9'!$E:$E,'DATOS PEST9'!$A:$A,INDICE!$C$13,'DATOS PEST9'!$B:$B,$A50,'DATOS PEST9'!$F:$F,VLOOKUP(R$10,DenRegTabla2,2,FALSE))</f>
        <v>32.526315789473692</v>
      </c>
      <c r="U50" s="62">
        <f>SUMIFS('DATOS PEST9'!$E:$E,'DATOS PEST9'!$A:$A,INDICE!$C$13,'DATOS PEST9'!$B:$B,$A50,'DATOS PEST9'!$F:$F,VLOOKUP(U$10,DenRegTabla2,2,FALSE),'DATOS PEST9'!$C:$C,U$11)</f>
        <v>0</v>
      </c>
      <c r="V50" s="62">
        <f>SUMIFS('DATOS PEST9'!$E:$E,'DATOS PEST9'!$A:$A,INDICE!$C$13,'DATOS PEST9'!$B:$B,$A50,'DATOS PEST9'!$F:$F,VLOOKUP(U$10,DenRegTabla2,2,FALSE),'DATOS PEST9'!$C:$C,V$11)</f>
        <v>0</v>
      </c>
      <c r="W50" s="63">
        <f>SUMIFS('DATOS PEST9'!$E:$E,'DATOS PEST9'!$A:$A,INDICE!$C$13,'DATOS PEST9'!$B:$B,$A50,'DATOS PEST9'!$F:$F,VLOOKUP(U$10,DenRegTabla2,2,FALSE))</f>
        <v>0</v>
      </c>
      <c r="X50" s="60">
        <f>SUMIFS('DATOS PEST9'!$E:$E,'DATOS PEST9'!$A:$A,INDICE!$C$13,'DATOS PEST9'!$B:$B,$A50,'DATOS PEST9'!$F:$F,VLOOKUP(X$10,DenRegTabla2,2,FALSE),'DATOS PEST9'!$C:$C,X$11)</f>
        <v>0</v>
      </c>
      <c r="Y50" s="61">
        <f>SUMIFS('DATOS PEST9'!$E:$E,'DATOS PEST9'!$A:$A,INDICE!$C$13,'DATOS PEST9'!$B:$B,$A50,'DATOS PEST9'!$F:$F,VLOOKUP(X$10,DenRegTabla2,2,FALSE),'DATOS PEST9'!$C:$C,Y$11)</f>
        <v>0</v>
      </c>
      <c r="Z50" s="59">
        <f>SUMIFS('DATOS PEST9'!$E:$E,'DATOS PEST9'!$A:$A,INDICE!$C$13,'DATOS PEST9'!$B:$B,$A50,'DATOS PEST9'!$F:$F,VLOOKUP(X$10,DenRegTabla2,2,FALSE))</f>
        <v>0</v>
      </c>
      <c r="AA50" s="60">
        <f>SUMIFS('DATOS PEST9'!$E:$E,'DATOS PEST9'!$A:$A,INDICE!$C$13,'DATOS PEST9'!$B:$B,$A50,'DATOS PEST9'!$F:$F,VLOOKUP(AA$10,DenRegTabla2,2,FALSE),'DATOS PEST9'!$C:$C,AA$11)</f>
        <v>0</v>
      </c>
      <c r="AB50" s="61">
        <f>SUMIFS('DATOS PEST9'!$E:$E,'DATOS PEST9'!$A:$A,INDICE!$C$13,'DATOS PEST9'!$B:$B,$A50,'DATOS PEST9'!$F:$F,VLOOKUP(AA$10,DenRegTabla2,2,FALSE),'DATOS PEST9'!$C:$C,AB$11)</f>
        <v>0</v>
      </c>
      <c r="AC50" s="59">
        <f>SUMIFS('DATOS PEST9'!$E:$E,'DATOS PEST9'!$A:$A,INDICE!$C$13,'DATOS PEST9'!$B:$B,$A50,'DATOS PEST9'!$F:$F,VLOOKUP(AA$10,DenRegTabla2,2,FALSE))</f>
        <v>0</v>
      </c>
    </row>
    <row r="51" spans="1:29" ht="15.6" x14ac:dyDescent="0.3">
      <c r="A51" s="238" t="s">
        <v>42</v>
      </c>
      <c r="B51" s="239"/>
      <c r="C51" s="64">
        <f>SUM(C52:C55)</f>
        <v>274723.5263157895</v>
      </c>
      <c r="D51" s="65">
        <f t="shared" ref="D51:E51" si="54">SUM(D52:D55)</f>
        <v>367537.26315789472</v>
      </c>
      <c r="E51" s="66">
        <f t="shared" si="54"/>
        <v>642263.78947368416</v>
      </c>
      <c r="F51" s="64">
        <f>SUM(F52:F55)</f>
        <v>211155.36842105261</v>
      </c>
      <c r="G51" s="65">
        <f t="shared" ref="G51:H51" si="55">SUM(G52:G55)</f>
        <v>291715.73684210522</v>
      </c>
      <c r="H51" s="66">
        <f t="shared" si="55"/>
        <v>502873.10526315786</v>
      </c>
      <c r="I51" s="64">
        <f>SUM(I52:I55)</f>
        <v>1477.4736842105262</v>
      </c>
      <c r="J51" s="65">
        <f t="shared" ref="J51:K51" si="56">SUM(J52:J55)</f>
        <v>12527</v>
      </c>
      <c r="K51" s="66">
        <f t="shared" si="56"/>
        <v>14004.473684210527</v>
      </c>
      <c r="L51" s="64">
        <f>SUM(L52:L55)</f>
        <v>26150.105263157897</v>
      </c>
      <c r="M51" s="65">
        <f t="shared" ref="M51:N51" si="57">SUM(M52:M55)</f>
        <v>2024.3157894736844</v>
      </c>
      <c r="N51" s="66">
        <f t="shared" si="57"/>
        <v>28175.42105263158</v>
      </c>
      <c r="O51" s="67">
        <f>SUM(O52:O55)</f>
        <v>35785.26315789474</v>
      </c>
      <c r="P51" s="67">
        <f t="shared" ref="P51:Q51" si="58">SUM(P52:P55)</f>
        <v>60562.947368421046</v>
      </c>
      <c r="Q51" s="68">
        <f t="shared" si="58"/>
        <v>96348.210526315801</v>
      </c>
      <c r="R51" s="64">
        <f>SUM(R52:R55)</f>
        <v>72.315789473684205</v>
      </c>
      <c r="S51" s="65">
        <f t="shared" ref="S51:T51" si="59">SUM(S52:S55)</f>
        <v>100.84210526315789</v>
      </c>
      <c r="T51" s="66">
        <f t="shared" si="59"/>
        <v>173.15789473684211</v>
      </c>
      <c r="U51" s="67">
        <f>SUM(U52:U55)</f>
        <v>76.000000000000014</v>
      </c>
      <c r="V51" s="67">
        <f t="shared" ref="V51:W51" si="60">SUM(V52:V55)</f>
        <v>581.42105263157896</v>
      </c>
      <c r="W51" s="68">
        <f t="shared" si="60"/>
        <v>657.42105263157896</v>
      </c>
      <c r="X51" s="64">
        <f>SUM(X52:X55)</f>
        <v>6.9999999999999964</v>
      </c>
      <c r="Y51" s="65">
        <f t="shared" ref="Y51:Z51" si="61">SUM(Y52:Y55)</f>
        <v>25</v>
      </c>
      <c r="Z51" s="66">
        <f t="shared" si="61"/>
        <v>31.999999999999996</v>
      </c>
      <c r="AA51" s="64">
        <f>SUM(AA52:AA55)</f>
        <v>0</v>
      </c>
      <c r="AB51" s="65">
        <f t="shared" ref="AB51:AC51" si="62">SUM(AB52:AB55)</f>
        <v>0</v>
      </c>
      <c r="AC51" s="66">
        <f t="shared" si="62"/>
        <v>0</v>
      </c>
    </row>
    <row r="52" spans="1:29" ht="15.6" x14ac:dyDescent="0.3">
      <c r="A52" s="6">
        <v>8</v>
      </c>
      <c r="B52" s="7" t="s">
        <v>2</v>
      </c>
      <c r="C52" s="60">
        <f t="shared" ref="C52:C55" si="63">F52+R52+AA52+X52+U52+L52+I52+O52</f>
        <v>211502.52631578947</v>
      </c>
      <c r="D52" s="61">
        <f t="shared" ref="D52:D55" si="64">G52+S52+AB52+Y52+V52+P52+M52+J52</f>
        <v>264647.36842105264</v>
      </c>
      <c r="E52" s="59">
        <f t="shared" ref="E52:E55" si="65">SUM(H52,K52,N52,Q52,T52,W52,Z52,AC52)</f>
        <v>476152.89473684202</v>
      </c>
      <c r="F52" s="60">
        <f>SUMIFS('DATOS PEST9'!$E:$E,'DATOS PEST9'!$A:$A,INDICE!$C$13,'DATOS PEST9'!$B:$B,$A52,'DATOS PEST9'!$F:$F,VLOOKUP(F$10,DenRegTabla2,2,FALSE),'DATOS PEST9'!$C:$C,F$11)</f>
        <v>161945.36842105261</v>
      </c>
      <c r="G52" s="61">
        <f>SUMIFS('DATOS PEST9'!$E:$E,'DATOS PEST9'!$A:$A,INDICE!$C$13,'DATOS PEST9'!$B:$B,$A52,'DATOS PEST9'!$F:$F,VLOOKUP(F$10,DenRegTabla2,2,FALSE),'DATOS PEST9'!$C:$C,G$11)</f>
        <v>214325.31578947368</v>
      </c>
      <c r="H52" s="59">
        <f>SUMIFS('DATOS PEST9'!$E:$E,'DATOS PEST9'!$A:$A,INDICE!$C$13,'DATOS PEST9'!$B:$B,$A52,'DATOS PEST9'!$F:$F,VLOOKUP(F$10,DenRegTabla2,2,FALSE))</f>
        <v>376272.68421052629</v>
      </c>
      <c r="I52" s="60">
        <f>SUMIFS('DATOS PEST9'!$E:$E,'DATOS PEST9'!$A:$A,INDICE!$C$13,'DATOS PEST9'!$B:$B,$A52,'DATOS PEST9'!$F:$F,VLOOKUP(I$10,DenRegTabla2,2,FALSE),'DATOS PEST9'!$C:$C,I$11)</f>
        <v>220.63157894736844</v>
      </c>
      <c r="J52" s="61">
        <f>SUMIFS('DATOS PEST9'!$E:$E,'DATOS PEST9'!$A:$A,INDICE!$C$13,'DATOS PEST9'!$B:$B,$A52,'DATOS PEST9'!$F:$F,VLOOKUP(I$10,DenRegTabla2,2,FALSE),'DATOS PEST9'!$C:$C,J$11)</f>
        <v>2334.7368421052629</v>
      </c>
      <c r="K52" s="59">
        <f>SUMIFS('DATOS PEST9'!$E:$E,'DATOS PEST9'!$A:$A,INDICE!$C$13,'DATOS PEST9'!$B:$B,$A52,'DATOS PEST9'!$F:$F,VLOOKUP(I$10,DenRegTabla2,2,FALSE))</f>
        <v>2555.3684210526312</v>
      </c>
      <c r="L52" s="60">
        <f>SUMIFS('DATOS PEST9'!$E:$E,'DATOS PEST9'!$A:$A,INDICE!$C$13,'DATOS PEST9'!$B:$B,$A52,'DATOS PEST9'!$F:$F,VLOOKUP(L$10,DenRegTabla2,2,FALSE),'DATOS PEST9'!$C:$C,L$11)</f>
        <v>21528.05263157895</v>
      </c>
      <c r="M52" s="61">
        <f>SUMIFS('DATOS PEST9'!$E:$E,'DATOS PEST9'!$A:$A,INDICE!$C$13,'DATOS PEST9'!$B:$B,$A52,'DATOS PEST9'!$F:$F,VLOOKUP(L$10,DenRegTabla2,2,FALSE),'DATOS PEST9'!$C:$C,M$11)</f>
        <v>1561.2105263157896</v>
      </c>
      <c r="N52" s="59">
        <f>SUMIFS('DATOS PEST9'!$E:$E,'DATOS PEST9'!$A:$A,INDICE!$C$13,'DATOS PEST9'!$B:$B,$A52,'DATOS PEST9'!$F:$F,VLOOKUP(L$10,DenRegTabla2,2,FALSE))</f>
        <v>23090.26315789474</v>
      </c>
      <c r="O52" s="62">
        <f>SUMIFS('DATOS PEST9'!$E:$E,'DATOS PEST9'!$A:$A,INDICE!$C$13,'DATOS PEST9'!$B:$B,$A52,'DATOS PEST9'!$F:$F,VLOOKUP(O$10,DenRegTabla2,2,FALSE),'DATOS PEST9'!$C:$C,O$11)</f>
        <v>27751.42105263158</v>
      </c>
      <c r="P52" s="62">
        <f>SUMIFS('DATOS PEST9'!$E:$E,'DATOS PEST9'!$A:$A,INDICE!$C$13,'DATOS PEST9'!$B:$B,$A52,'DATOS PEST9'!$F:$F,VLOOKUP(O$10,DenRegTabla2,2,FALSE),'DATOS PEST9'!$C:$C,P$11)</f>
        <v>46166.842105263153</v>
      </c>
      <c r="Q52" s="63">
        <f>SUMIFS('DATOS PEST9'!$E:$E,'DATOS PEST9'!$A:$A,INDICE!$C$13,'DATOS PEST9'!$B:$B,$A52,'DATOS PEST9'!$F:$F,VLOOKUP(O$10,DenRegTabla2,2,FALSE))</f>
        <v>73918.263157894733</v>
      </c>
      <c r="R52" s="60">
        <f>SUMIFS('DATOS PEST9'!$E:$E,'DATOS PEST9'!$A:$A,INDICE!$C$13,'DATOS PEST9'!$B:$B,$A52,'DATOS PEST9'!$F:$F,VLOOKUP(R$10,DenRegTabla2,2,FALSE),'DATOS PEST9'!$C:$C,R$11)</f>
        <v>6.9999999999999982</v>
      </c>
      <c r="S52" s="61">
        <f>SUMIFS('DATOS PEST9'!$E:$E,'DATOS PEST9'!$A:$A,INDICE!$C$13,'DATOS PEST9'!$B:$B,$A52,'DATOS PEST9'!$F:$F,VLOOKUP(R$10,DenRegTabla2,2,FALSE),'DATOS PEST9'!$C:$C,S$11)</f>
        <v>22.894736842105267</v>
      </c>
      <c r="T52" s="59">
        <f>SUMIFS('DATOS PEST9'!$E:$E,'DATOS PEST9'!$A:$A,INDICE!$C$13,'DATOS PEST9'!$B:$B,$A52,'DATOS PEST9'!$F:$F,VLOOKUP(R$10,DenRegTabla2,2,FALSE))</f>
        <v>29.894736842105267</v>
      </c>
      <c r="U52" s="62">
        <f>SUMIFS('DATOS PEST9'!$E:$E,'DATOS PEST9'!$A:$A,INDICE!$C$13,'DATOS PEST9'!$B:$B,$A52,'DATOS PEST9'!$F:$F,VLOOKUP(U$10,DenRegTabla2,2,FALSE),'DATOS PEST9'!$C:$C,U$11)</f>
        <v>48.052631578947377</v>
      </c>
      <c r="V52" s="62">
        <f>SUMIFS('DATOS PEST9'!$E:$E,'DATOS PEST9'!$A:$A,INDICE!$C$13,'DATOS PEST9'!$B:$B,$A52,'DATOS PEST9'!$F:$F,VLOOKUP(U$10,DenRegTabla2,2,FALSE),'DATOS PEST9'!$C:$C,V$11)</f>
        <v>229.36842105263156</v>
      </c>
      <c r="W52" s="63">
        <f>SUMIFS('DATOS PEST9'!$E:$E,'DATOS PEST9'!$A:$A,INDICE!$C$13,'DATOS PEST9'!$B:$B,$A52,'DATOS PEST9'!$F:$F,VLOOKUP(U$10,DenRegTabla2,2,FALSE))</f>
        <v>277.42105263157896</v>
      </c>
      <c r="X52" s="60">
        <f>SUMIFS('DATOS PEST9'!$E:$E,'DATOS PEST9'!$A:$A,INDICE!$C$13,'DATOS PEST9'!$B:$B,$A52,'DATOS PEST9'!$F:$F,VLOOKUP(X$10,DenRegTabla2,2,FALSE),'DATOS PEST9'!$C:$C,X$11)</f>
        <v>1.9999999999999991</v>
      </c>
      <c r="Y52" s="61">
        <f>SUMIFS('DATOS PEST9'!$E:$E,'DATOS PEST9'!$A:$A,INDICE!$C$13,'DATOS PEST9'!$B:$B,$A52,'DATOS PEST9'!$F:$F,VLOOKUP(X$10,DenRegTabla2,2,FALSE),'DATOS PEST9'!$C:$C,Y$11)</f>
        <v>7</v>
      </c>
      <c r="Z52" s="59">
        <f>SUMIFS('DATOS PEST9'!$E:$E,'DATOS PEST9'!$A:$A,INDICE!$C$13,'DATOS PEST9'!$B:$B,$A52,'DATOS PEST9'!$F:$F,VLOOKUP(X$10,DenRegTabla2,2,FALSE))</f>
        <v>9</v>
      </c>
      <c r="AA52" s="60">
        <f>SUMIFS('DATOS PEST9'!$E:$E,'DATOS PEST9'!$A:$A,INDICE!$C$13,'DATOS PEST9'!$B:$B,$A52,'DATOS PEST9'!$F:$F,VLOOKUP(AA$10,DenRegTabla2,2,FALSE),'DATOS PEST9'!$C:$C,AA$11)</f>
        <v>0</v>
      </c>
      <c r="AB52" s="61">
        <f>SUMIFS('DATOS PEST9'!$E:$E,'DATOS PEST9'!$A:$A,INDICE!$C$13,'DATOS PEST9'!$B:$B,$A52,'DATOS PEST9'!$F:$F,VLOOKUP(AA$10,DenRegTabla2,2,FALSE),'DATOS PEST9'!$C:$C,AB$11)</f>
        <v>0</v>
      </c>
      <c r="AC52" s="59">
        <f>SUMIFS('DATOS PEST9'!$E:$E,'DATOS PEST9'!$A:$A,INDICE!$C$13,'DATOS PEST9'!$B:$B,$A52,'DATOS PEST9'!$F:$F,VLOOKUP(AA$10,DenRegTabla2,2,FALSE))</f>
        <v>0</v>
      </c>
    </row>
    <row r="53" spans="1:29" ht="15.6" x14ac:dyDescent="0.3">
      <c r="A53" s="8">
        <v>17</v>
      </c>
      <c r="B53" s="9" t="s">
        <v>6</v>
      </c>
      <c r="C53" s="60">
        <f t="shared" si="63"/>
        <v>27213.631578947367</v>
      </c>
      <c r="D53" s="61">
        <f t="shared" si="64"/>
        <v>43171.894736842107</v>
      </c>
      <c r="E53" s="59">
        <f t="shared" si="65"/>
        <v>70385.526315789481</v>
      </c>
      <c r="F53" s="60">
        <f>SUMIFS('DATOS PEST9'!$E:$E,'DATOS PEST9'!$A:$A,INDICE!$C$13,'DATOS PEST9'!$B:$B,$A53,'DATOS PEST9'!$F:$F,VLOOKUP(F$10,DenRegTabla2,2,FALSE),'DATOS PEST9'!$C:$C,F$11)</f>
        <v>21346.631578947367</v>
      </c>
      <c r="G53" s="61">
        <f>SUMIFS('DATOS PEST9'!$E:$E,'DATOS PEST9'!$A:$A,INDICE!$C$13,'DATOS PEST9'!$B:$B,$A53,'DATOS PEST9'!$F:$F,VLOOKUP(F$10,DenRegTabla2,2,FALSE),'DATOS PEST9'!$C:$C,G$11)</f>
        <v>33981.315789473687</v>
      </c>
      <c r="H53" s="59">
        <f>SUMIFS('DATOS PEST9'!$E:$E,'DATOS PEST9'!$A:$A,INDICE!$C$13,'DATOS PEST9'!$B:$B,$A53,'DATOS PEST9'!$F:$F,VLOOKUP(F$10,DenRegTabla2,2,FALSE))</f>
        <v>55327.947368421053</v>
      </c>
      <c r="I53" s="60">
        <f>SUMIFS('DATOS PEST9'!$E:$E,'DATOS PEST9'!$A:$A,INDICE!$C$13,'DATOS PEST9'!$B:$B,$A53,'DATOS PEST9'!$F:$F,VLOOKUP(I$10,DenRegTabla2,2,FALSE),'DATOS PEST9'!$C:$C,I$11)</f>
        <v>139.73684210526318</v>
      </c>
      <c r="J53" s="61">
        <f>SUMIFS('DATOS PEST9'!$E:$E,'DATOS PEST9'!$A:$A,INDICE!$C$13,'DATOS PEST9'!$B:$B,$A53,'DATOS PEST9'!$F:$F,VLOOKUP(I$10,DenRegTabla2,2,FALSE),'DATOS PEST9'!$C:$C,J$11)</f>
        <v>2154.0526315789475</v>
      </c>
      <c r="K53" s="59">
        <f>SUMIFS('DATOS PEST9'!$E:$E,'DATOS PEST9'!$A:$A,INDICE!$C$13,'DATOS PEST9'!$B:$B,$A53,'DATOS PEST9'!$F:$F,VLOOKUP(I$10,DenRegTabla2,2,FALSE))</f>
        <v>2293.7894736842109</v>
      </c>
      <c r="L53" s="60">
        <f>SUMIFS('DATOS PEST9'!$E:$E,'DATOS PEST9'!$A:$A,INDICE!$C$13,'DATOS PEST9'!$B:$B,$A53,'DATOS PEST9'!$F:$F,VLOOKUP(L$10,DenRegTabla2,2,FALSE),'DATOS PEST9'!$C:$C,L$11)</f>
        <v>2090.3157894736842</v>
      </c>
      <c r="M53" s="61">
        <f>SUMIFS('DATOS PEST9'!$E:$E,'DATOS PEST9'!$A:$A,INDICE!$C$13,'DATOS PEST9'!$B:$B,$A53,'DATOS PEST9'!$F:$F,VLOOKUP(L$10,DenRegTabla2,2,FALSE),'DATOS PEST9'!$C:$C,M$11)</f>
        <v>315.68421052631578</v>
      </c>
      <c r="N53" s="59">
        <f>SUMIFS('DATOS PEST9'!$E:$E,'DATOS PEST9'!$A:$A,INDICE!$C$13,'DATOS PEST9'!$B:$B,$A53,'DATOS PEST9'!$F:$F,VLOOKUP(L$10,DenRegTabla2,2,FALSE))</f>
        <v>2406</v>
      </c>
      <c r="O53" s="62">
        <f>SUMIFS('DATOS PEST9'!$E:$E,'DATOS PEST9'!$A:$A,INDICE!$C$13,'DATOS PEST9'!$B:$B,$A53,'DATOS PEST9'!$F:$F,VLOOKUP(O$10,DenRegTabla2,2,FALSE),'DATOS PEST9'!$C:$C,O$11)</f>
        <v>3613.2105263157891</v>
      </c>
      <c r="P53" s="62">
        <f>SUMIFS('DATOS PEST9'!$E:$E,'DATOS PEST9'!$A:$A,INDICE!$C$13,'DATOS PEST9'!$B:$B,$A53,'DATOS PEST9'!$F:$F,VLOOKUP(O$10,DenRegTabla2,2,FALSE),'DATOS PEST9'!$C:$C,P$11)</f>
        <v>6587.4736842105267</v>
      </c>
      <c r="Q53" s="63">
        <f>SUMIFS('DATOS PEST9'!$E:$E,'DATOS PEST9'!$A:$A,INDICE!$C$13,'DATOS PEST9'!$B:$B,$A53,'DATOS PEST9'!$F:$F,VLOOKUP(O$10,DenRegTabla2,2,FALSE))</f>
        <v>10200.684210526317</v>
      </c>
      <c r="R53" s="60">
        <f>SUMIFS('DATOS PEST9'!$E:$E,'DATOS PEST9'!$A:$A,INDICE!$C$13,'DATOS PEST9'!$B:$B,$A53,'DATOS PEST9'!$F:$F,VLOOKUP(R$10,DenRegTabla2,2,FALSE),'DATOS PEST9'!$C:$C,R$11)</f>
        <v>7</v>
      </c>
      <c r="S53" s="61">
        <f>SUMIFS('DATOS PEST9'!$E:$E,'DATOS PEST9'!$A:$A,INDICE!$C$13,'DATOS PEST9'!$B:$B,$A53,'DATOS PEST9'!$F:$F,VLOOKUP(R$10,DenRegTabla2,2,FALSE),'DATOS PEST9'!$C:$C,S$11)</f>
        <v>9</v>
      </c>
      <c r="T53" s="59">
        <f>SUMIFS('DATOS PEST9'!$E:$E,'DATOS PEST9'!$A:$A,INDICE!$C$13,'DATOS PEST9'!$B:$B,$A53,'DATOS PEST9'!$F:$F,VLOOKUP(R$10,DenRegTabla2,2,FALSE))</f>
        <v>16</v>
      </c>
      <c r="U53" s="62">
        <f>SUMIFS('DATOS PEST9'!$E:$E,'DATOS PEST9'!$A:$A,INDICE!$C$13,'DATOS PEST9'!$B:$B,$A53,'DATOS PEST9'!$F:$F,VLOOKUP(U$10,DenRegTabla2,2,FALSE),'DATOS PEST9'!$C:$C,U$11)</f>
        <v>12.736842105263158</v>
      </c>
      <c r="V53" s="62">
        <f>SUMIFS('DATOS PEST9'!$E:$E,'DATOS PEST9'!$A:$A,INDICE!$C$13,'DATOS PEST9'!$B:$B,$A53,'DATOS PEST9'!$F:$F,VLOOKUP(U$10,DenRegTabla2,2,FALSE),'DATOS PEST9'!$C:$C,V$11)</f>
        <v>116.36842105263159</v>
      </c>
      <c r="W53" s="63">
        <f>SUMIFS('DATOS PEST9'!$E:$E,'DATOS PEST9'!$A:$A,INDICE!$C$13,'DATOS PEST9'!$B:$B,$A53,'DATOS PEST9'!$F:$F,VLOOKUP(U$10,DenRegTabla2,2,FALSE))</f>
        <v>129.10526315789474</v>
      </c>
      <c r="X53" s="60">
        <f>SUMIFS('DATOS PEST9'!$E:$E,'DATOS PEST9'!$A:$A,INDICE!$C$13,'DATOS PEST9'!$B:$B,$A53,'DATOS PEST9'!$F:$F,VLOOKUP(X$10,DenRegTabla2,2,FALSE),'DATOS PEST9'!$C:$C,X$11)</f>
        <v>3.9999999999999982</v>
      </c>
      <c r="Y53" s="61">
        <f>SUMIFS('DATOS PEST9'!$E:$E,'DATOS PEST9'!$A:$A,INDICE!$C$13,'DATOS PEST9'!$B:$B,$A53,'DATOS PEST9'!$F:$F,VLOOKUP(X$10,DenRegTabla2,2,FALSE),'DATOS PEST9'!$C:$C,Y$11)</f>
        <v>8.0000000000000018</v>
      </c>
      <c r="Z53" s="59">
        <f>SUMIFS('DATOS PEST9'!$E:$E,'DATOS PEST9'!$A:$A,INDICE!$C$13,'DATOS PEST9'!$B:$B,$A53,'DATOS PEST9'!$F:$F,VLOOKUP(X$10,DenRegTabla2,2,FALSE))</f>
        <v>12</v>
      </c>
      <c r="AA53" s="60">
        <f>SUMIFS('DATOS PEST9'!$E:$E,'DATOS PEST9'!$A:$A,INDICE!$C$13,'DATOS PEST9'!$B:$B,$A53,'DATOS PEST9'!$F:$F,VLOOKUP(AA$10,DenRegTabla2,2,FALSE),'DATOS PEST9'!$C:$C,AA$11)</f>
        <v>0</v>
      </c>
      <c r="AB53" s="61">
        <f>SUMIFS('DATOS PEST9'!$E:$E,'DATOS PEST9'!$A:$A,INDICE!$C$13,'DATOS PEST9'!$B:$B,$A53,'DATOS PEST9'!$F:$F,VLOOKUP(AA$10,DenRegTabla2,2,FALSE),'DATOS PEST9'!$C:$C,AB$11)</f>
        <v>0</v>
      </c>
      <c r="AC53" s="59">
        <f>SUMIFS('DATOS PEST9'!$E:$E,'DATOS PEST9'!$A:$A,INDICE!$C$13,'DATOS PEST9'!$B:$B,$A53,'DATOS PEST9'!$F:$F,VLOOKUP(AA$10,DenRegTabla2,2,FALSE))</f>
        <v>0</v>
      </c>
    </row>
    <row r="54" spans="1:29" ht="15.6" x14ac:dyDescent="0.3">
      <c r="A54" s="8">
        <v>25</v>
      </c>
      <c r="B54" s="9" t="s">
        <v>12</v>
      </c>
      <c r="C54" s="60">
        <f t="shared" si="63"/>
        <v>14729.157894736845</v>
      </c>
      <c r="D54" s="61">
        <f t="shared" si="64"/>
        <v>27528.736842105263</v>
      </c>
      <c r="E54" s="59">
        <f t="shared" si="65"/>
        <v>42257.894736842114</v>
      </c>
      <c r="F54" s="60">
        <f>SUMIFS('DATOS PEST9'!$E:$E,'DATOS PEST9'!$A:$A,INDICE!$C$13,'DATOS PEST9'!$B:$B,$A54,'DATOS PEST9'!$F:$F,VLOOKUP(F$10,DenRegTabla2,2,FALSE),'DATOS PEST9'!$C:$C,F$11)</f>
        <v>11887.368421052633</v>
      </c>
      <c r="G54" s="61">
        <f>SUMIFS('DATOS PEST9'!$E:$E,'DATOS PEST9'!$A:$A,INDICE!$C$13,'DATOS PEST9'!$B:$B,$A54,'DATOS PEST9'!$F:$F,VLOOKUP(F$10,DenRegTabla2,2,FALSE),'DATOS PEST9'!$C:$C,G$11)</f>
        <v>20302.684210526317</v>
      </c>
      <c r="H54" s="59">
        <f>SUMIFS('DATOS PEST9'!$E:$E,'DATOS PEST9'!$A:$A,INDICE!$C$13,'DATOS PEST9'!$B:$B,$A54,'DATOS PEST9'!$F:$F,VLOOKUP(F$10,DenRegTabla2,2,FALSE))</f>
        <v>32190.052631578954</v>
      </c>
      <c r="I54" s="60">
        <f>SUMIFS('DATOS PEST9'!$E:$E,'DATOS PEST9'!$A:$A,INDICE!$C$13,'DATOS PEST9'!$B:$B,$A54,'DATOS PEST9'!$F:$F,VLOOKUP(I$10,DenRegTabla2,2,FALSE),'DATOS PEST9'!$C:$C,I$11)</f>
        <v>577.84210526315769</v>
      </c>
      <c r="J54" s="61">
        <f>SUMIFS('DATOS PEST9'!$E:$E,'DATOS PEST9'!$A:$A,INDICE!$C$13,'DATOS PEST9'!$B:$B,$A54,'DATOS PEST9'!$F:$F,VLOOKUP(I$10,DenRegTabla2,2,FALSE),'DATOS PEST9'!$C:$C,J$11)</f>
        <v>4859.9473684210534</v>
      </c>
      <c r="K54" s="59">
        <f>SUMIFS('DATOS PEST9'!$E:$E,'DATOS PEST9'!$A:$A,INDICE!$C$13,'DATOS PEST9'!$B:$B,$A54,'DATOS PEST9'!$F:$F,VLOOKUP(I$10,DenRegTabla2,2,FALSE))</f>
        <v>5437.7894736842109</v>
      </c>
      <c r="L54" s="60">
        <f>SUMIFS('DATOS PEST9'!$E:$E,'DATOS PEST9'!$A:$A,INDICE!$C$13,'DATOS PEST9'!$B:$B,$A54,'DATOS PEST9'!$F:$F,VLOOKUP(L$10,DenRegTabla2,2,FALSE),'DATOS PEST9'!$C:$C,L$11)</f>
        <v>900</v>
      </c>
      <c r="M54" s="61">
        <f>SUMIFS('DATOS PEST9'!$E:$E,'DATOS PEST9'!$A:$A,INDICE!$C$13,'DATOS PEST9'!$B:$B,$A54,'DATOS PEST9'!$F:$F,VLOOKUP(L$10,DenRegTabla2,2,FALSE),'DATOS PEST9'!$C:$C,M$11)</f>
        <v>42.10526315789474</v>
      </c>
      <c r="N54" s="59">
        <f>SUMIFS('DATOS PEST9'!$E:$E,'DATOS PEST9'!$A:$A,INDICE!$C$13,'DATOS PEST9'!$B:$B,$A54,'DATOS PEST9'!$F:$F,VLOOKUP(L$10,DenRegTabla2,2,FALSE))</f>
        <v>942.1052631578948</v>
      </c>
      <c r="O54" s="62">
        <f>SUMIFS('DATOS PEST9'!$E:$E,'DATOS PEST9'!$A:$A,INDICE!$C$13,'DATOS PEST9'!$B:$B,$A54,'DATOS PEST9'!$F:$F,VLOOKUP(O$10,DenRegTabla2,2,FALSE),'DATOS PEST9'!$C:$C,O$11)</f>
        <v>1333.6315789473683</v>
      </c>
      <c r="P54" s="62">
        <f>SUMIFS('DATOS PEST9'!$E:$E,'DATOS PEST9'!$A:$A,INDICE!$C$13,'DATOS PEST9'!$B:$B,$A54,'DATOS PEST9'!$F:$F,VLOOKUP(O$10,DenRegTabla2,2,FALSE),'DATOS PEST9'!$C:$C,P$11)</f>
        <v>2307</v>
      </c>
      <c r="Q54" s="63">
        <f>SUMIFS('DATOS PEST9'!$E:$E,'DATOS PEST9'!$A:$A,INDICE!$C$13,'DATOS PEST9'!$B:$B,$A54,'DATOS PEST9'!$F:$F,VLOOKUP(O$10,DenRegTabla2,2,FALSE))</f>
        <v>3640.6315789473683</v>
      </c>
      <c r="R54" s="60">
        <f>SUMIFS('DATOS PEST9'!$E:$E,'DATOS PEST9'!$A:$A,INDICE!$C$13,'DATOS PEST9'!$B:$B,$A54,'DATOS PEST9'!$F:$F,VLOOKUP(R$10,DenRegTabla2,2,FALSE),'DATOS PEST9'!$C:$C,R$11)</f>
        <v>30.315789473684205</v>
      </c>
      <c r="S54" s="61">
        <f>SUMIFS('DATOS PEST9'!$E:$E,'DATOS PEST9'!$A:$A,INDICE!$C$13,'DATOS PEST9'!$B:$B,$A54,'DATOS PEST9'!$F:$F,VLOOKUP(R$10,DenRegTabla2,2,FALSE),'DATOS PEST9'!$C:$C,S$11)</f>
        <v>16.999999999999996</v>
      </c>
      <c r="T54" s="59">
        <f>SUMIFS('DATOS PEST9'!$E:$E,'DATOS PEST9'!$A:$A,INDICE!$C$13,'DATOS PEST9'!$B:$B,$A54,'DATOS PEST9'!$F:$F,VLOOKUP(R$10,DenRegTabla2,2,FALSE))</f>
        <v>47.315789473684205</v>
      </c>
      <c r="U54" s="62">
        <f>SUMIFS('DATOS PEST9'!$E:$E,'DATOS PEST9'!$A:$A,INDICE!$C$13,'DATOS PEST9'!$B:$B,$A54,'DATOS PEST9'!$F:$F,VLOOKUP(U$10,DenRegTabla2,2,FALSE),'DATOS PEST9'!$C:$C,U$11)</f>
        <v>0</v>
      </c>
      <c r="V54" s="62">
        <f>SUMIFS('DATOS PEST9'!$E:$E,'DATOS PEST9'!$A:$A,INDICE!$C$13,'DATOS PEST9'!$B:$B,$A54,'DATOS PEST9'!$F:$F,VLOOKUP(U$10,DenRegTabla2,2,FALSE),'DATOS PEST9'!$C:$C,V$11)</f>
        <v>0</v>
      </c>
      <c r="W54" s="63">
        <f>SUMIFS('DATOS PEST9'!$E:$E,'DATOS PEST9'!$A:$A,INDICE!$C$13,'DATOS PEST9'!$B:$B,$A54,'DATOS PEST9'!$F:$F,VLOOKUP(U$10,DenRegTabla2,2,FALSE))</f>
        <v>0</v>
      </c>
      <c r="X54" s="60">
        <f>SUMIFS('DATOS PEST9'!$E:$E,'DATOS PEST9'!$A:$A,INDICE!$C$13,'DATOS PEST9'!$B:$B,$A54,'DATOS PEST9'!$F:$F,VLOOKUP(X$10,DenRegTabla2,2,FALSE),'DATOS PEST9'!$C:$C,X$11)</f>
        <v>0</v>
      </c>
      <c r="Y54" s="61">
        <f>SUMIFS('DATOS PEST9'!$E:$E,'DATOS PEST9'!$A:$A,INDICE!$C$13,'DATOS PEST9'!$B:$B,$A54,'DATOS PEST9'!$F:$F,VLOOKUP(X$10,DenRegTabla2,2,FALSE),'DATOS PEST9'!$C:$C,Y$11)</f>
        <v>0</v>
      </c>
      <c r="Z54" s="59">
        <f>SUMIFS('DATOS PEST9'!$E:$E,'DATOS PEST9'!$A:$A,INDICE!$C$13,'DATOS PEST9'!$B:$B,$A54,'DATOS PEST9'!$F:$F,VLOOKUP(X$10,DenRegTabla2,2,FALSE))</f>
        <v>0</v>
      </c>
      <c r="AA54" s="60">
        <f>SUMIFS('DATOS PEST9'!$E:$E,'DATOS PEST9'!$A:$A,INDICE!$C$13,'DATOS PEST9'!$B:$B,$A54,'DATOS PEST9'!$F:$F,VLOOKUP(AA$10,DenRegTabla2,2,FALSE),'DATOS PEST9'!$C:$C,AA$11)</f>
        <v>0</v>
      </c>
      <c r="AB54" s="61">
        <f>SUMIFS('DATOS PEST9'!$E:$E,'DATOS PEST9'!$A:$A,INDICE!$C$13,'DATOS PEST9'!$B:$B,$A54,'DATOS PEST9'!$F:$F,VLOOKUP(AA$10,DenRegTabla2,2,FALSE),'DATOS PEST9'!$C:$C,AB$11)</f>
        <v>0</v>
      </c>
      <c r="AC54" s="59">
        <f>SUMIFS('DATOS PEST9'!$E:$E,'DATOS PEST9'!$A:$A,INDICE!$C$13,'DATOS PEST9'!$B:$B,$A54,'DATOS PEST9'!$F:$F,VLOOKUP(AA$10,DenRegTabla2,2,FALSE))</f>
        <v>0</v>
      </c>
    </row>
    <row r="55" spans="1:29" ht="15.6" x14ac:dyDescent="0.3">
      <c r="A55" s="10">
        <v>43</v>
      </c>
      <c r="B55" s="11" t="s">
        <v>25</v>
      </c>
      <c r="C55" s="60">
        <f t="shared" si="63"/>
        <v>21278.21052631579</v>
      </c>
      <c r="D55" s="61">
        <f t="shared" si="64"/>
        <v>32189.263157894733</v>
      </c>
      <c r="E55" s="59">
        <f t="shared" si="65"/>
        <v>53467.473684210519</v>
      </c>
      <c r="F55" s="60">
        <f>SUMIFS('DATOS PEST9'!$E:$E,'DATOS PEST9'!$A:$A,INDICE!$C$13,'DATOS PEST9'!$B:$B,$A55,'DATOS PEST9'!$F:$F,VLOOKUP(F$10,DenRegTabla2,2,FALSE),'DATOS PEST9'!$C:$C,F$11)</f>
        <v>15976</v>
      </c>
      <c r="G55" s="61">
        <f>SUMIFS('DATOS PEST9'!$E:$E,'DATOS PEST9'!$A:$A,INDICE!$C$13,'DATOS PEST9'!$B:$B,$A55,'DATOS PEST9'!$F:$F,VLOOKUP(F$10,DenRegTabla2,2,FALSE),'DATOS PEST9'!$C:$C,G$11)</f>
        <v>23106.421052631576</v>
      </c>
      <c r="H55" s="59">
        <f>SUMIFS('DATOS PEST9'!$E:$E,'DATOS PEST9'!$A:$A,INDICE!$C$13,'DATOS PEST9'!$B:$B,$A55,'DATOS PEST9'!$F:$F,VLOOKUP(F$10,DenRegTabla2,2,FALSE))</f>
        <v>39082.421052631573</v>
      </c>
      <c r="I55" s="60">
        <f>SUMIFS('DATOS PEST9'!$E:$E,'DATOS PEST9'!$A:$A,INDICE!$C$13,'DATOS PEST9'!$B:$B,$A55,'DATOS PEST9'!$F:$F,VLOOKUP(I$10,DenRegTabla2,2,FALSE),'DATOS PEST9'!$C:$C,I$11)</f>
        <v>539.26315789473688</v>
      </c>
      <c r="J55" s="61">
        <f>SUMIFS('DATOS PEST9'!$E:$E,'DATOS PEST9'!$A:$A,INDICE!$C$13,'DATOS PEST9'!$B:$B,$A55,'DATOS PEST9'!$F:$F,VLOOKUP(I$10,DenRegTabla2,2,FALSE),'DATOS PEST9'!$C:$C,J$11)</f>
        <v>3178.2631578947371</v>
      </c>
      <c r="K55" s="59">
        <f>SUMIFS('DATOS PEST9'!$E:$E,'DATOS PEST9'!$A:$A,INDICE!$C$13,'DATOS PEST9'!$B:$B,$A55,'DATOS PEST9'!$F:$F,VLOOKUP(I$10,DenRegTabla2,2,FALSE))</f>
        <v>3717.5263157894742</v>
      </c>
      <c r="L55" s="60">
        <f>SUMIFS('DATOS PEST9'!$E:$E,'DATOS PEST9'!$A:$A,INDICE!$C$13,'DATOS PEST9'!$B:$B,$A55,'DATOS PEST9'!$F:$F,VLOOKUP(L$10,DenRegTabla2,2,FALSE),'DATOS PEST9'!$C:$C,L$11)</f>
        <v>1631.7368421052631</v>
      </c>
      <c r="M55" s="61">
        <f>SUMIFS('DATOS PEST9'!$E:$E,'DATOS PEST9'!$A:$A,INDICE!$C$13,'DATOS PEST9'!$B:$B,$A55,'DATOS PEST9'!$F:$F,VLOOKUP(L$10,DenRegTabla2,2,FALSE),'DATOS PEST9'!$C:$C,M$11)</f>
        <v>105.31578947368419</v>
      </c>
      <c r="N55" s="59">
        <f>SUMIFS('DATOS PEST9'!$E:$E,'DATOS PEST9'!$A:$A,INDICE!$C$13,'DATOS PEST9'!$B:$B,$A55,'DATOS PEST9'!$F:$F,VLOOKUP(L$10,DenRegTabla2,2,FALSE))</f>
        <v>1737.0526315789473</v>
      </c>
      <c r="O55" s="62">
        <f>SUMIFS('DATOS PEST9'!$E:$E,'DATOS PEST9'!$A:$A,INDICE!$C$13,'DATOS PEST9'!$B:$B,$A55,'DATOS PEST9'!$F:$F,VLOOKUP(O$10,DenRegTabla2,2,FALSE),'DATOS PEST9'!$C:$C,O$11)</f>
        <v>3087</v>
      </c>
      <c r="P55" s="62">
        <f>SUMIFS('DATOS PEST9'!$E:$E,'DATOS PEST9'!$A:$A,INDICE!$C$13,'DATOS PEST9'!$B:$B,$A55,'DATOS PEST9'!$F:$F,VLOOKUP(O$10,DenRegTabla2,2,FALSE),'DATOS PEST9'!$C:$C,P$11)</f>
        <v>5501.6315789473683</v>
      </c>
      <c r="Q55" s="63">
        <f>SUMIFS('DATOS PEST9'!$E:$E,'DATOS PEST9'!$A:$A,INDICE!$C$13,'DATOS PEST9'!$B:$B,$A55,'DATOS PEST9'!$F:$F,VLOOKUP(O$10,DenRegTabla2,2,FALSE))</f>
        <v>8588.6315789473683</v>
      </c>
      <c r="R55" s="60">
        <f>SUMIFS('DATOS PEST9'!$E:$E,'DATOS PEST9'!$A:$A,INDICE!$C$13,'DATOS PEST9'!$B:$B,$A55,'DATOS PEST9'!$F:$F,VLOOKUP(R$10,DenRegTabla2,2,FALSE),'DATOS PEST9'!$C:$C,R$11)</f>
        <v>28</v>
      </c>
      <c r="S55" s="61">
        <f>SUMIFS('DATOS PEST9'!$E:$E,'DATOS PEST9'!$A:$A,INDICE!$C$13,'DATOS PEST9'!$B:$B,$A55,'DATOS PEST9'!$F:$F,VLOOKUP(R$10,DenRegTabla2,2,FALSE),'DATOS PEST9'!$C:$C,S$11)</f>
        <v>51.94736842105263</v>
      </c>
      <c r="T55" s="59">
        <f>SUMIFS('DATOS PEST9'!$E:$E,'DATOS PEST9'!$A:$A,INDICE!$C$13,'DATOS PEST9'!$B:$B,$A55,'DATOS PEST9'!$F:$F,VLOOKUP(R$10,DenRegTabla2,2,FALSE))</f>
        <v>79.94736842105263</v>
      </c>
      <c r="U55" s="62">
        <f>SUMIFS('DATOS PEST9'!$E:$E,'DATOS PEST9'!$A:$A,INDICE!$C$13,'DATOS PEST9'!$B:$B,$A55,'DATOS PEST9'!$F:$F,VLOOKUP(U$10,DenRegTabla2,2,FALSE),'DATOS PEST9'!$C:$C,U$11)</f>
        <v>15.210526315789476</v>
      </c>
      <c r="V55" s="62">
        <f>SUMIFS('DATOS PEST9'!$E:$E,'DATOS PEST9'!$A:$A,INDICE!$C$13,'DATOS PEST9'!$B:$B,$A55,'DATOS PEST9'!$F:$F,VLOOKUP(U$10,DenRegTabla2,2,FALSE),'DATOS PEST9'!$C:$C,V$11)</f>
        <v>235.68421052631578</v>
      </c>
      <c r="W55" s="63">
        <f>SUMIFS('DATOS PEST9'!$E:$E,'DATOS PEST9'!$A:$A,INDICE!$C$13,'DATOS PEST9'!$B:$B,$A55,'DATOS PEST9'!$F:$F,VLOOKUP(U$10,DenRegTabla2,2,FALSE))</f>
        <v>250.89473684210526</v>
      </c>
      <c r="X55" s="60">
        <f>SUMIFS('DATOS PEST9'!$E:$E,'DATOS PEST9'!$A:$A,INDICE!$C$13,'DATOS PEST9'!$B:$B,$A55,'DATOS PEST9'!$F:$F,VLOOKUP(X$10,DenRegTabla2,2,FALSE),'DATOS PEST9'!$C:$C,X$11)</f>
        <v>0.99999999999999956</v>
      </c>
      <c r="Y55" s="61">
        <f>SUMIFS('DATOS PEST9'!$E:$E,'DATOS PEST9'!$A:$A,INDICE!$C$13,'DATOS PEST9'!$B:$B,$A55,'DATOS PEST9'!$F:$F,VLOOKUP(X$10,DenRegTabla2,2,FALSE),'DATOS PEST9'!$C:$C,Y$11)</f>
        <v>9.9999999999999982</v>
      </c>
      <c r="Z55" s="59">
        <f>SUMIFS('DATOS PEST9'!$E:$E,'DATOS PEST9'!$A:$A,INDICE!$C$13,'DATOS PEST9'!$B:$B,$A55,'DATOS PEST9'!$F:$F,VLOOKUP(X$10,DenRegTabla2,2,FALSE))</f>
        <v>10.999999999999996</v>
      </c>
      <c r="AA55" s="60">
        <f>SUMIFS('DATOS PEST9'!$E:$E,'DATOS PEST9'!$A:$A,INDICE!$C$13,'DATOS PEST9'!$B:$B,$A55,'DATOS PEST9'!$F:$F,VLOOKUP(AA$10,DenRegTabla2,2,FALSE),'DATOS PEST9'!$C:$C,AA$11)</f>
        <v>0</v>
      </c>
      <c r="AB55" s="61">
        <f>SUMIFS('DATOS PEST9'!$E:$E,'DATOS PEST9'!$A:$A,INDICE!$C$13,'DATOS PEST9'!$B:$B,$A55,'DATOS PEST9'!$F:$F,VLOOKUP(AA$10,DenRegTabla2,2,FALSE),'DATOS PEST9'!$C:$C,AB$11)</f>
        <v>0</v>
      </c>
      <c r="AC55" s="59">
        <f>SUMIFS('DATOS PEST9'!$E:$E,'DATOS PEST9'!$A:$A,INDICE!$C$13,'DATOS PEST9'!$B:$B,$A55,'DATOS PEST9'!$F:$F,VLOOKUP(AA$10,DenRegTabla2,2,FALSE))</f>
        <v>0</v>
      </c>
    </row>
    <row r="56" spans="1:29" ht="15.6" x14ac:dyDescent="0.3">
      <c r="A56" s="238" t="s">
        <v>178</v>
      </c>
      <c r="B56" s="239"/>
      <c r="C56" s="64">
        <f>SUM(C57:C59)</f>
        <v>134507.15789473685</v>
      </c>
      <c r="D56" s="65">
        <f t="shared" ref="D56:E56" si="66">SUM(D57:D59)</f>
        <v>177632.63157894736</v>
      </c>
      <c r="E56" s="66">
        <f t="shared" si="66"/>
        <v>312140.68421052629</v>
      </c>
      <c r="F56" s="64">
        <f>SUM(F57:F59)</f>
        <v>91854.473684210534</v>
      </c>
      <c r="G56" s="65">
        <f t="shared" ref="G56:H56" si="67">SUM(G57:G59)</f>
        <v>113379.73684210527</v>
      </c>
      <c r="H56" s="66">
        <f t="shared" si="67"/>
        <v>205234.21052631579</v>
      </c>
      <c r="I56" s="64">
        <f>SUM(I57:I59)</f>
        <v>3913.6842105263158</v>
      </c>
      <c r="J56" s="65">
        <f t="shared" ref="J56:K56" si="68">SUM(J57:J59)</f>
        <v>21907.526315789473</v>
      </c>
      <c r="K56" s="66">
        <f t="shared" si="68"/>
        <v>25821.21052631579</v>
      </c>
      <c r="L56" s="64">
        <f>SUM(L57:L59)</f>
        <v>12644.78947368421</v>
      </c>
      <c r="M56" s="65">
        <f t="shared" ref="M56:N56" si="69">SUM(M57:M59)</f>
        <v>762.52631578947364</v>
      </c>
      <c r="N56" s="66">
        <f t="shared" si="69"/>
        <v>13408.21052631579</v>
      </c>
      <c r="O56" s="67">
        <f>SUM(O57:O59)</f>
        <v>25957.684210526317</v>
      </c>
      <c r="P56" s="67">
        <f t="shared" ref="P56:Q56" si="70">SUM(P57:P59)</f>
        <v>41044.84210526316</v>
      </c>
      <c r="Q56" s="68">
        <f t="shared" si="70"/>
        <v>67002.526315789466</v>
      </c>
      <c r="R56" s="64">
        <f>SUM(R57:R59)</f>
        <v>83.999999999999986</v>
      </c>
      <c r="S56" s="65">
        <f t="shared" ref="S56:T56" si="71">SUM(S57:S59)</f>
        <v>133.36842105263162</v>
      </c>
      <c r="T56" s="66">
        <f t="shared" si="71"/>
        <v>217.36842105263162</v>
      </c>
      <c r="U56" s="67">
        <f>SUM(U57:U59)</f>
        <v>50.526315789473678</v>
      </c>
      <c r="V56" s="67">
        <f t="shared" ref="V56:W56" si="72">SUM(V57:V59)</f>
        <v>388.63157894736833</v>
      </c>
      <c r="W56" s="68">
        <f t="shared" si="72"/>
        <v>439.15789473684208</v>
      </c>
      <c r="X56" s="64">
        <f>SUM(X57:X59)</f>
        <v>1.9999999999999991</v>
      </c>
      <c r="Y56" s="65">
        <f t="shared" ref="Y56:Z56" si="73">SUM(Y57:Y59)</f>
        <v>15.999999999999995</v>
      </c>
      <c r="Z56" s="66">
        <f t="shared" si="73"/>
        <v>17.999999999999993</v>
      </c>
      <c r="AA56" s="64">
        <f>SUM(AA57:AA59)</f>
        <v>0</v>
      </c>
      <c r="AB56" s="65">
        <f t="shared" ref="AB56:AC56" si="74">SUM(AB57:AB59)</f>
        <v>0</v>
      </c>
      <c r="AC56" s="66">
        <f t="shared" si="74"/>
        <v>0</v>
      </c>
    </row>
    <row r="57" spans="1:29" ht="15.6" x14ac:dyDescent="0.3">
      <c r="A57" s="12">
        <v>3</v>
      </c>
      <c r="B57" s="16" t="s">
        <v>170</v>
      </c>
      <c r="C57" s="69">
        <f t="shared" ref="C57:C59" si="75">F57+R57+AA57+X57+U57+L57+I57+O57</f>
        <v>51694.684210526313</v>
      </c>
      <c r="D57" s="70">
        <f t="shared" ref="D57:D59" si="76">G57+S57+AB57+Y57+V57+P57+M57+J57</f>
        <v>66858.000000000015</v>
      </c>
      <c r="E57" s="71">
        <f t="shared" ref="E57:E59" si="77">SUM(H57,K57,N57,Q57,T57,W57,Z57,AC57)</f>
        <v>118552.68421052632</v>
      </c>
      <c r="F57" s="69">
        <f>SUMIFS('DATOS PEST9'!$E:$E,'DATOS PEST9'!$A:$A,INDICE!$C$13,'DATOS PEST9'!$B:$B,$A57,'DATOS PEST9'!$F:$F,VLOOKUP(F$10,DenRegTabla2,2,FALSE),'DATOS PEST9'!$C:$C,F$11)</f>
        <v>34588.947368421046</v>
      </c>
      <c r="G57" s="70">
        <f>SUMIFS('DATOS PEST9'!$E:$E,'DATOS PEST9'!$A:$A,INDICE!$C$13,'DATOS PEST9'!$B:$B,$A57,'DATOS PEST9'!$F:$F,VLOOKUP(F$10,DenRegTabla2,2,FALSE),'DATOS PEST9'!$C:$C,G$11)</f>
        <v>40707.526315789481</v>
      </c>
      <c r="H57" s="71">
        <f>SUMIFS('DATOS PEST9'!$E:$E,'DATOS PEST9'!$A:$A,INDICE!$C$13,'DATOS PEST9'!$B:$B,$A57,'DATOS PEST9'!$F:$F,VLOOKUP(F$10,DenRegTabla2,2,FALSE))</f>
        <v>75296.473684210534</v>
      </c>
      <c r="I57" s="69">
        <f>SUMIFS('DATOS PEST9'!$E:$E,'DATOS PEST9'!$A:$A,INDICE!$C$13,'DATOS PEST9'!$B:$B,$A57,'DATOS PEST9'!$F:$F,VLOOKUP(I$10,DenRegTabla2,2,FALSE),'DATOS PEST9'!$C:$C,I$11)</f>
        <v>1633.3157894736842</v>
      </c>
      <c r="J57" s="70">
        <f>SUMIFS('DATOS PEST9'!$E:$E,'DATOS PEST9'!$A:$A,INDICE!$C$13,'DATOS PEST9'!$B:$B,$A57,'DATOS PEST9'!$F:$F,VLOOKUP(I$10,DenRegTabla2,2,FALSE),'DATOS PEST9'!$C:$C,J$11)</f>
        <v>6352.3157894736842</v>
      </c>
      <c r="K57" s="71">
        <f>SUMIFS('DATOS PEST9'!$E:$E,'DATOS PEST9'!$A:$A,INDICE!$C$13,'DATOS PEST9'!$B:$B,$A57,'DATOS PEST9'!$F:$F,VLOOKUP(I$10,DenRegTabla2,2,FALSE))</f>
        <v>7985.6315789473683</v>
      </c>
      <c r="L57" s="69">
        <f>SUMIFS('DATOS PEST9'!$E:$E,'DATOS PEST9'!$A:$A,INDICE!$C$13,'DATOS PEST9'!$B:$B,$A57,'DATOS PEST9'!$F:$F,VLOOKUP(L$10,DenRegTabla2,2,FALSE),'DATOS PEST9'!$C:$C,L$11)</f>
        <v>3014.8421052631584</v>
      </c>
      <c r="M57" s="70">
        <f>SUMIFS('DATOS PEST9'!$E:$E,'DATOS PEST9'!$A:$A,INDICE!$C$13,'DATOS PEST9'!$B:$B,$A57,'DATOS PEST9'!$F:$F,VLOOKUP(L$10,DenRegTabla2,2,FALSE),'DATOS PEST9'!$C:$C,M$11)</f>
        <v>302.94736842105266</v>
      </c>
      <c r="N57" s="71">
        <f>SUMIFS('DATOS PEST9'!$E:$E,'DATOS PEST9'!$A:$A,INDICE!$C$13,'DATOS PEST9'!$B:$B,$A57,'DATOS PEST9'!$F:$F,VLOOKUP(L$10,DenRegTabla2,2,FALSE))</f>
        <v>3317.7894736842113</v>
      </c>
      <c r="O57" s="72">
        <f>SUMIFS('DATOS PEST9'!$E:$E,'DATOS PEST9'!$A:$A,INDICE!$C$13,'DATOS PEST9'!$B:$B,$A57,'DATOS PEST9'!$F:$F,VLOOKUP(O$10,DenRegTabla2,2,FALSE),'DATOS PEST9'!$C:$C,O$11)</f>
        <v>12394.42105263158</v>
      </c>
      <c r="P57" s="72">
        <f>SUMIFS('DATOS PEST9'!$E:$E,'DATOS PEST9'!$A:$A,INDICE!$C$13,'DATOS PEST9'!$B:$B,$A57,'DATOS PEST9'!$F:$F,VLOOKUP(O$10,DenRegTabla2,2,FALSE),'DATOS PEST9'!$C:$C,P$11)</f>
        <v>19259.473684210527</v>
      </c>
      <c r="Q57" s="73">
        <f>SUMIFS('DATOS PEST9'!$E:$E,'DATOS PEST9'!$A:$A,INDICE!$C$13,'DATOS PEST9'!$B:$B,$A57,'DATOS PEST9'!$F:$F,VLOOKUP(O$10,DenRegTabla2,2,FALSE))</f>
        <v>31653.894736842107</v>
      </c>
      <c r="R57" s="69">
        <f>SUMIFS('DATOS PEST9'!$E:$E,'DATOS PEST9'!$A:$A,INDICE!$C$13,'DATOS PEST9'!$B:$B,$A57,'DATOS PEST9'!$F:$F,VLOOKUP(R$10,DenRegTabla2,2,FALSE),'DATOS PEST9'!$C:$C,R$11)</f>
        <v>28.999999999999993</v>
      </c>
      <c r="S57" s="70">
        <f>SUMIFS('DATOS PEST9'!$E:$E,'DATOS PEST9'!$A:$A,INDICE!$C$13,'DATOS PEST9'!$B:$B,$A57,'DATOS PEST9'!$F:$F,VLOOKUP(R$10,DenRegTabla2,2,FALSE),'DATOS PEST9'!$C:$C,S$11)</f>
        <v>47.421052631578959</v>
      </c>
      <c r="T57" s="71">
        <f>SUMIFS('DATOS PEST9'!$E:$E,'DATOS PEST9'!$A:$A,INDICE!$C$13,'DATOS PEST9'!$B:$B,$A57,'DATOS PEST9'!$F:$F,VLOOKUP(R$10,DenRegTabla2,2,FALSE))</f>
        <v>76.421052631578959</v>
      </c>
      <c r="U57" s="72">
        <f>SUMIFS('DATOS PEST9'!$E:$E,'DATOS PEST9'!$A:$A,INDICE!$C$13,'DATOS PEST9'!$B:$B,$A57,'DATOS PEST9'!$F:$F,VLOOKUP(U$10,DenRegTabla2,2,FALSE),'DATOS PEST9'!$C:$C,U$11)</f>
        <v>33.157894736842103</v>
      </c>
      <c r="V57" s="72">
        <f>SUMIFS('DATOS PEST9'!$E:$E,'DATOS PEST9'!$A:$A,INDICE!$C$13,'DATOS PEST9'!$B:$B,$A57,'DATOS PEST9'!$F:$F,VLOOKUP(U$10,DenRegTabla2,2,FALSE),'DATOS PEST9'!$C:$C,V$11)</f>
        <v>180.31578947368419</v>
      </c>
      <c r="W57" s="73">
        <f>SUMIFS('DATOS PEST9'!$E:$E,'DATOS PEST9'!$A:$A,INDICE!$C$13,'DATOS PEST9'!$B:$B,$A57,'DATOS PEST9'!$F:$F,VLOOKUP(U$10,DenRegTabla2,2,FALSE))</f>
        <v>213.4736842105263</v>
      </c>
      <c r="X57" s="69">
        <f>SUMIFS('DATOS PEST9'!$E:$E,'DATOS PEST9'!$A:$A,INDICE!$C$13,'DATOS PEST9'!$B:$B,$A57,'DATOS PEST9'!$F:$F,VLOOKUP(X$10,DenRegTabla2,2,FALSE),'DATOS PEST9'!$C:$C,X$11)</f>
        <v>0.99999999999999956</v>
      </c>
      <c r="Y57" s="70">
        <f>SUMIFS('DATOS PEST9'!$E:$E,'DATOS PEST9'!$A:$A,INDICE!$C$13,'DATOS PEST9'!$B:$B,$A57,'DATOS PEST9'!$F:$F,VLOOKUP(X$10,DenRegTabla2,2,FALSE),'DATOS PEST9'!$C:$C,Y$11)</f>
        <v>7.9999999999999964</v>
      </c>
      <c r="Z57" s="71">
        <f>SUMIFS('DATOS PEST9'!$E:$E,'DATOS PEST9'!$A:$A,INDICE!$C$13,'DATOS PEST9'!$B:$B,$A57,'DATOS PEST9'!$F:$F,VLOOKUP(X$10,DenRegTabla2,2,FALSE))</f>
        <v>8.9999999999999964</v>
      </c>
      <c r="AA57" s="69">
        <f>SUMIFS('DATOS PEST9'!$E:$E,'DATOS PEST9'!$A:$A,INDICE!$C$13,'DATOS PEST9'!$B:$B,$A57,'DATOS PEST9'!$F:$F,VLOOKUP(AA$10,DenRegTabla2,2,FALSE),'DATOS PEST9'!$C:$C,AA$11)</f>
        <v>0</v>
      </c>
      <c r="AB57" s="70">
        <f>SUMIFS('DATOS PEST9'!$E:$E,'DATOS PEST9'!$A:$A,INDICE!$C$13,'DATOS PEST9'!$B:$B,$A57,'DATOS PEST9'!$F:$F,VLOOKUP(AA$10,DenRegTabla2,2,FALSE),'DATOS PEST9'!$C:$C,AB$11)</f>
        <v>0</v>
      </c>
      <c r="AC57" s="71">
        <f>SUMIFS('DATOS PEST9'!$E:$E,'DATOS PEST9'!$A:$A,INDICE!$C$13,'DATOS PEST9'!$B:$B,$A57,'DATOS PEST9'!$F:$F,VLOOKUP(AA$10,DenRegTabla2,2,FALSE))</f>
        <v>0</v>
      </c>
    </row>
    <row r="58" spans="1:29" ht="15.6" x14ac:dyDescent="0.3">
      <c r="A58" s="1">
        <v>12</v>
      </c>
      <c r="B58" s="17" t="s">
        <v>171</v>
      </c>
      <c r="C58" s="69">
        <f t="shared" si="75"/>
        <v>17324.526315789473</v>
      </c>
      <c r="D58" s="70">
        <f t="shared" si="76"/>
        <v>24264.263157894733</v>
      </c>
      <c r="E58" s="71">
        <f t="shared" si="77"/>
        <v>41588.789473684214</v>
      </c>
      <c r="F58" s="69">
        <f>SUMIFS('DATOS PEST9'!$E:$E,'DATOS PEST9'!$A:$A,INDICE!$C$13,'DATOS PEST9'!$B:$B,$A58,'DATOS PEST9'!$F:$F,VLOOKUP(F$10,DenRegTabla2,2,FALSE),'DATOS PEST9'!$C:$C,F$11)</f>
        <v>12324</v>
      </c>
      <c r="G58" s="70">
        <f>SUMIFS('DATOS PEST9'!$E:$E,'DATOS PEST9'!$A:$A,INDICE!$C$13,'DATOS PEST9'!$B:$B,$A58,'DATOS PEST9'!$F:$F,VLOOKUP(F$10,DenRegTabla2,2,FALSE),'DATOS PEST9'!$C:$C,G$11)</f>
        <v>16173.052631578945</v>
      </c>
      <c r="H58" s="71">
        <f>SUMIFS('DATOS PEST9'!$E:$E,'DATOS PEST9'!$A:$A,INDICE!$C$13,'DATOS PEST9'!$B:$B,$A58,'DATOS PEST9'!$F:$F,VLOOKUP(F$10,DenRegTabla2,2,FALSE))</f>
        <v>28497.052631578947</v>
      </c>
      <c r="I58" s="69">
        <f>SUMIFS('DATOS PEST9'!$E:$E,'DATOS PEST9'!$A:$A,INDICE!$C$13,'DATOS PEST9'!$B:$B,$A58,'DATOS PEST9'!$F:$F,VLOOKUP(I$10,DenRegTabla2,2,FALSE),'DATOS PEST9'!$C:$C,I$11)</f>
        <v>485.52631578947364</v>
      </c>
      <c r="J58" s="70">
        <f>SUMIFS('DATOS PEST9'!$E:$E,'DATOS PEST9'!$A:$A,INDICE!$C$13,'DATOS PEST9'!$B:$B,$A58,'DATOS PEST9'!$F:$F,VLOOKUP(I$10,DenRegTabla2,2,FALSE),'DATOS PEST9'!$C:$C,J$11)</f>
        <v>3927.3157894736842</v>
      </c>
      <c r="K58" s="71">
        <f>SUMIFS('DATOS PEST9'!$E:$E,'DATOS PEST9'!$A:$A,INDICE!$C$13,'DATOS PEST9'!$B:$B,$A58,'DATOS PEST9'!$F:$F,VLOOKUP(I$10,DenRegTabla2,2,FALSE))</f>
        <v>4412.8421052631575</v>
      </c>
      <c r="L58" s="69">
        <f>SUMIFS('DATOS PEST9'!$E:$E,'DATOS PEST9'!$A:$A,INDICE!$C$13,'DATOS PEST9'!$B:$B,$A58,'DATOS PEST9'!$F:$F,VLOOKUP(L$10,DenRegTabla2,2,FALSE),'DATOS PEST9'!$C:$C,L$11)</f>
        <v>2128.6315789473683</v>
      </c>
      <c r="M58" s="70">
        <f>SUMIFS('DATOS PEST9'!$E:$E,'DATOS PEST9'!$A:$A,INDICE!$C$13,'DATOS PEST9'!$B:$B,$A58,'DATOS PEST9'!$F:$F,VLOOKUP(L$10,DenRegTabla2,2,FALSE),'DATOS PEST9'!$C:$C,M$11)</f>
        <v>63.368421052631575</v>
      </c>
      <c r="N58" s="71">
        <f>SUMIFS('DATOS PEST9'!$E:$E,'DATOS PEST9'!$A:$A,INDICE!$C$13,'DATOS PEST9'!$B:$B,$A58,'DATOS PEST9'!$F:$F,VLOOKUP(L$10,DenRegTabla2,2,FALSE))</f>
        <v>2192</v>
      </c>
      <c r="O58" s="72">
        <f>SUMIFS('DATOS PEST9'!$E:$E,'DATOS PEST9'!$A:$A,INDICE!$C$13,'DATOS PEST9'!$B:$B,$A58,'DATOS PEST9'!$F:$F,VLOOKUP(O$10,DenRegTabla2,2,FALSE),'DATOS PEST9'!$C:$C,O$11)</f>
        <v>2363.3684210526317</v>
      </c>
      <c r="P58" s="72">
        <f>SUMIFS('DATOS PEST9'!$E:$E,'DATOS PEST9'!$A:$A,INDICE!$C$13,'DATOS PEST9'!$B:$B,$A58,'DATOS PEST9'!$F:$F,VLOOKUP(O$10,DenRegTabla2,2,FALSE),'DATOS PEST9'!$C:$C,P$11)</f>
        <v>3941.6315789473688</v>
      </c>
      <c r="Q58" s="73">
        <f>SUMIFS('DATOS PEST9'!$E:$E,'DATOS PEST9'!$A:$A,INDICE!$C$13,'DATOS PEST9'!$B:$B,$A58,'DATOS PEST9'!$F:$F,VLOOKUP(O$10,DenRegTabla2,2,FALSE))</f>
        <v>6305</v>
      </c>
      <c r="R58" s="69">
        <f>SUMIFS('DATOS PEST9'!$E:$E,'DATOS PEST9'!$A:$A,INDICE!$C$13,'DATOS PEST9'!$B:$B,$A58,'DATOS PEST9'!$F:$F,VLOOKUP(R$10,DenRegTabla2,2,FALSE),'DATOS PEST9'!$C:$C,R$11)</f>
        <v>18.999999999999993</v>
      </c>
      <c r="S58" s="70">
        <f>SUMIFS('DATOS PEST9'!$E:$E,'DATOS PEST9'!$A:$A,INDICE!$C$13,'DATOS PEST9'!$B:$B,$A58,'DATOS PEST9'!$F:$F,VLOOKUP(R$10,DenRegTabla2,2,FALSE),'DATOS PEST9'!$C:$C,S$11)</f>
        <v>26.000000000000004</v>
      </c>
      <c r="T58" s="71">
        <f>SUMIFS('DATOS PEST9'!$E:$E,'DATOS PEST9'!$A:$A,INDICE!$C$13,'DATOS PEST9'!$B:$B,$A58,'DATOS PEST9'!$F:$F,VLOOKUP(R$10,DenRegTabla2,2,FALSE))</f>
        <v>45</v>
      </c>
      <c r="U58" s="72">
        <f>SUMIFS('DATOS PEST9'!$E:$E,'DATOS PEST9'!$A:$A,INDICE!$C$13,'DATOS PEST9'!$B:$B,$A58,'DATOS PEST9'!$F:$F,VLOOKUP(U$10,DenRegTabla2,2,FALSE),'DATOS PEST9'!$C:$C,U$11)</f>
        <v>3.0000000000000004</v>
      </c>
      <c r="V58" s="72">
        <f>SUMIFS('DATOS PEST9'!$E:$E,'DATOS PEST9'!$A:$A,INDICE!$C$13,'DATOS PEST9'!$B:$B,$A58,'DATOS PEST9'!$F:$F,VLOOKUP(U$10,DenRegTabla2,2,FALSE),'DATOS PEST9'!$C:$C,V$11)</f>
        <v>129.89473684210523</v>
      </c>
      <c r="W58" s="73">
        <f>SUMIFS('DATOS PEST9'!$E:$E,'DATOS PEST9'!$A:$A,INDICE!$C$13,'DATOS PEST9'!$B:$B,$A58,'DATOS PEST9'!$F:$F,VLOOKUP(U$10,DenRegTabla2,2,FALSE))</f>
        <v>132.89473684210523</v>
      </c>
      <c r="X58" s="69">
        <f>SUMIFS('DATOS PEST9'!$E:$E,'DATOS PEST9'!$A:$A,INDICE!$C$13,'DATOS PEST9'!$B:$B,$A58,'DATOS PEST9'!$F:$F,VLOOKUP(X$10,DenRegTabla2,2,FALSE),'DATOS PEST9'!$C:$C,X$11)</f>
        <v>0.99999999999999956</v>
      </c>
      <c r="Y58" s="70">
        <f>SUMIFS('DATOS PEST9'!$E:$E,'DATOS PEST9'!$A:$A,INDICE!$C$13,'DATOS PEST9'!$B:$B,$A58,'DATOS PEST9'!$F:$F,VLOOKUP(X$10,DenRegTabla2,2,FALSE),'DATOS PEST9'!$C:$C,Y$11)</f>
        <v>2.9999999999999987</v>
      </c>
      <c r="Z58" s="71">
        <f>SUMIFS('DATOS PEST9'!$E:$E,'DATOS PEST9'!$A:$A,INDICE!$C$13,'DATOS PEST9'!$B:$B,$A58,'DATOS PEST9'!$F:$F,VLOOKUP(X$10,DenRegTabla2,2,FALSE))</f>
        <v>3.9999999999999982</v>
      </c>
      <c r="AA58" s="69">
        <f>SUMIFS('DATOS PEST9'!$E:$E,'DATOS PEST9'!$A:$A,INDICE!$C$13,'DATOS PEST9'!$B:$B,$A58,'DATOS PEST9'!$F:$F,VLOOKUP(AA$10,DenRegTabla2,2,FALSE),'DATOS PEST9'!$C:$C,AA$11)</f>
        <v>0</v>
      </c>
      <c r="AB58" s="70">
        <f>SUMIFS('DATOS PEST9'!$E:$E,'DATOS PEST9'!$A:$A,INDICE!$C$13,'DATOS PEST9'!$B:$B,$A58,'DATOS PEST9'!$F:$F,VLOOKUP(AA$10,DenRegTabla2,2,FALSE),'DATOS PEST9'!$C:$C,AB$11)</f>
        <v>0</v>
      </c>
      <c r="AC58" s="71">
        <f>SUMIFS('DATOS PEST9'!$E:$E,'DATOS PEST9'!$A:$A,INDICE!$C$13,'DATOS PEST9'!$B:$B,$A58,'DATOS PEST9'!$F:$F,VLOOKUP(AA$10,DenRegTabla2,2,FALSE))</f>
        <v>0</v>
      </c>
    </row>
    <row r="59" spans="1:29" ht="15.6" x14ac:dyDescent="0.3">
      <c r="A59" s="13">
        <v>46</v>
      </c>
      <c r="B59" s="18" t="s">
        <v>172</v>
      </c>
      <c r="C59" s="69">
        <f t="shared" si="75"/>
        <v>65487.947368421068</v>
      </c>
      <c r="D59" s="70">
        <f t="shared" si="76"/>
        <v>86510.368421052626</v>
      </c>
      <c r="E59" s="71">
        <f t="shared" si="77"/>
        <v>151999.21052631579</v>
      </c>
      <c r="F59" s="69">
        <f>SUMIFS('DATOS PEST9'!$E:$E,'DATOS PEST9'!$A:$A,INDICE!$C$13,'DATOS PEST9'!$B:$B,$A59,'DATOS PEST9'!$F:$F,VLOOKUP(F$10,DenRegTabla2,2,FALSE),'DATOS PEST9'!$C:$C,F$11)</f>
        <v>44941.526315789481</v>
      </c>
      <c r="G59" s="70">
        <f>SUMIFS('DATOS PEST9'!$E:$E,'DATOS PEST9'!$A:$A,INDICE!$C$13,'DATOS PEST9'!$B:$B,$A59,'DATOS PEST9'!$F:$F,VLOOKUP(F$10,DenRegTabla2,2,FALSE),'DATOS PEST9'!$C:$C,G$11)</f>
        <v>56499.15789473684</v>
      </c>
      <c r="H59" s="71">
        <f>SUMIFS('DATOS PEST9'!$E:$E,'DATOS PEST9'!$A:$A,INDICE!$C$13,'DATOS PEST9'!$B:$B,$A59,'DATOS PEST9'!$F:$F,VLOOKUP(F$10,DenRegTabla2,2,FALSE))</f>
        <v>101440.68421052632</v>
      </c>
      <c r="I59" s="69">
        <f>SUMIFS('DATOS PEST9'!$E:$E,'DATOS PEST9'!$A:$A,INDICE!$C$13,'DATOS PEST9'!$B:$B,$A59,'DATOS PEST9'!$F:$F,VLOOKUP(I$10,DenRegTabla2,2,FALSE),'DATOS PEST9'!$C:$C,I$11)</f>
        <v>1794.8421052631577</v>
      </c>
      <c r="J59" s="70">
        <f>SUMIFS('DATOS PEST9'!$E:$E,'DATOS PEST9'!$A:$A,INDICE!$C$13,'DATOS PEST9'!$B:$B,$A59,'DATOS PEST9'!$F:$F,VLOOKUP(I$10,DenRegTabla2,2,FALSE),'DATOS PEST9'!$C:$C,J$11)</f>
        <v>11627.894736842103</v>
      </c>
      <c r="K59" s="71">
        <f>SUMIFS('DATOS PEST9'!$E:$E,'DATOS PEST9'!$A:$A,INDICE!$C$13,'DATOS PEST9'!$B:$B,$A59,'DATOS PEST9'!$F:$F,VLOOKUP(I$10,DenRegTabla2,2,FALSE))</f>
        <v>13422.736842105263</v>
      </c>
      <c r="L59" s="69">
        <f>SUMIFS('DATOS PEST9'!$E:$E,'DATOS PEST9'!$A:$A,INDICE!$C$13,'DATOS PEST9'!$B:$B,$A59,'DATOS PEST9'!$F:$F,VLOOKUP(L$10,DenRegTabla2,2,FALSE),'DATOS PEST9'!$C:$C,L$11)</f>
        <v>7501.3157894736842</v>
      </c>
      <c r="M59" s="70">
        <f>SUMIFS('DATOS PEST9'!$E:$E,'DATOS PEST9'!$A:$A,INDICE!$C$13,'DATOS PEST9'!$B:$B,$A59,'DATOS PEST9'!$F:$F,VLOOKUP(L$10,DenRegTabla2,2,FALSE),'DATOS PEST9'!$C:$C,M$11)</f>
        <v>396.21052631578942</v>
      </c>
      <c r="N59" s="71">
        <f>SUMIFS('DATOS PEST9'!$E:$E,'DATOS PEST9'!$A:$A,INDICE!$C$13,'DATOS PEST9'!$B:$B,$A59,'DATOS PEST9'!$F:$F,VLOOKUP(L$10,DenRegTabla2,2,FALSE))</f>
        <v>7898.4210526315783</v>
      </c>
      <c r="O59" s="72">
        <f>SUMIFS('DATOS PEST9'!$E:$E,'DATOS PEST9'!$A:$A,INDICE!$C$13,'DATOS PEST9'!$B:$B,$A59,'DATOS PEST9'!$F:$F,VLOOKUP(O$10,DenRegTabla2,2,FALSE),'DATOS PEST9'!$C:$C,O$11)</f>
        <v>11199.894736842105</v>
      </c>
      <c r="P59" s="72">
        <f>SUMIFS('DATOS PEST9'!$E:$E,'DATOS PEST9'!$A:$A,INDICE!$C$13,'DATOS PEST9'!$B:$B,$A59,'DATOS PEST9'!$F:$F,VLOOKUP(O$10,DenRegTabla2,2,FALSE),'DATOS PEST9'!$C:$C,P$11)</f>
        <v>17843.736842105263</v>
      </c>
      <c r="Q59" s="73">
        <f>SUMIFS('DATOS PEST9'!$E:$E,'DATOS PEST9'!$A:$A,INDICE!$C$13,'DATOS PEST9'!$B:$B,$A59,'DATOS PEST9'!$F:$F,VLOOKUP(O$10,DenRegTabla2,2,FALSE))</f>
        <v>29043.631578947367</v>
      </c>
      <c r="R59" s="69">
        <f>SUMIFS('DATOS PEST9'!$E:$E,'DATOS PEST9'!$A:$A,INDICE!$C$13,'DATOS PEST9'!$B:$B,$A59,'DATOS PEST9'!$F:$F,VLOOKUP(R$10,DenRegTabla2,2,FALSE),'DATOS PEST9'!$C:$C,R$11)</f>
        <v>36</v>
      </c>
      <c r="S59" s="70">
        <f>SUMIFS('DATOS PEST9'!$E:$E,'DATOS PEST9'!$A:$A,INDICE!$C$13,'DATOS PEST9'!$B:$B,$A59,'DATOS PEST9'!$F:$F,VLOOKUP(R$10,DenRegTabla2,2,FALSE),'DATOS PEST9'!$C:$C,S$11)</f>
        <v>59.947368421052644</v>
      </c>
      <c r="T59" s="71">
        <f>SUMIFS('DATOS PEST9'!$E:$E,'DATOS PEST9'!$A:$A,INDICE!$C$13,'DATOS PEST9'!$B:$B,$A59,'DATOS PEST9'!$F:$F,VLOOKUP(R$10,DenRegTabla2,2,FALSE))</f>
        <v>95.947368421052644</v>
      </c>
      <c r="U59" s="72">
        <f>SUMIFS('DATOS PEST9'!$E:$E,'DATOS PEST9'!$A:$A,INDICE!$C$13,'DATOS PEST9'!$B:$B,$A59,'DATOS PEST9'!$F:$F,VLOOKUP(U$10,DenRegTabla2,2,FALSE),'DATOS PEST9'!$C:$C,U$11)</f>
        <v>14.368421052631575</v>
      </c>
      <c r="V59" s="72">
        <f>SUMIFS('DATOS PEST9'!$E:$E,'DATOS PEST9'!$A:$A,INDICE!$C$13,'DATOS PEST9'!$B:$B,$A59,'DATOS PEST9'!$F:$F,VLOOKUP(U$10,DenRegTabla2,2,FALSE),'DATOS PEST9'!$C:$C,V$11)</f>
        <v>78.421052631578931</v>
      </c>
      <c r="W59" s="73">
        <f>SUMIFS('DATOS PEST9'!$E:$E,'DATOS PEST9'!$A:$A,INDICE!$C$13,'DATOS PEST9'!$B:$B,$A59,'DATOS PEST9'!$F:$F,VLOOKUP(U$10,DenRegTabla2,2,FALSE))</f>
        <v>92.78947368421052</v>
      </c>
      <c r="X59" s="69">
        <f>SUMIFS('DATOS PEST9'!$E:$E,'DATOS PEST9'!$A:$A,INDICE!$C$13,'DATOS PEST9'!$B:$B,$A59,'DATOS PEST9'!$F:$F,VLOOKUP(X$10,DenRegTabla2,2,FALSE),'DATOS PEST9'!$C:$C,X$11)</f>
        <v>0</v>
      </c>
      <c r="Y59" s="70">
        <f>SUMIFS('DATOS PEST9'!$E:$E,'DATOS PEST9'!$A:$A,INDICE!$C$13,'DATOS PEST9'!$B:$B,$A59,'DATOS PEST9'!$F:$F,VLOOKUP(X$10,DenRegTabla2,2,FALSE),'DATOS PEST9'!$C:$C,Y$11)</f>
        <v>5</v>
      </c>
      <c r="Z59" s="71">
        <f>SUMIFS('DATOS PEST9'!$E:$E,'DATOS PEST9'!$A:$A,INDICE!$C$13,'DATOS PEST9'!$B:$B,$A59,'DATOS PEST9'!$F:$F,VLOOKUP(X$10,DenRegTabla2,2,FALSE))</f>
        <v>5</v>
      </c>
      <c r="AA59" s="69">
        <f>SUMIFS('DATOS PEST9'!$E:$E,'DATOS PEST9'!$A:$A,INDICE!$C$13,'DATOS PEST9'!$B:$B,$A59,'DATOS PEST9'!$F:$F,VLOOKUP(AA$10,DenRegTabla2,2,FALSE),'DATOS PEST9'!$C:$C,AA$11)</f>
        <v>0</v>
      </c>
      <c r="AB59" s="70">
        <f>SUMIFS('DATOS PEST9'!$E:$E,'DATOS PEST9'!$A:$A,INDICE!$C$13,'DATOS PEST9'!$B:$B,$A59,'DATOS PEST9'!$F:$F,VLOOKUP(AA$10,DenRegTabla2,2,FALSE),'DATOS PEST9'!$C:$C,AB$11)</f>
        <v>0</v>
      </c>
      <c r="AC59" s="71">
        <f>SUMIFS('DATOS PEST9'!$E:$E,'DATOS PEST9'!$A:$A,INDICE!$C$13,'DATOS PEST9'!$B:$B,$A59,'DATOS PEST9'!$F:$F,VLOOKUP(AA$10,DenRegTabla2,2,FALSE))</f>
        <v>0</v>
      </c>
    </row>
    <row r="60" spans="1:29" ht="15.6" x14ac:dyDescent="0.3">
      <c r="A60" s="238" t="s">
        <v>43</v>
      </c>
      <c r="B60" s="239"/>
      <c r="C60" s="64">
        <f t="shared" ref="C60:AC60" si="78">SUM(C61:C62)</f>
        <v>7267.4736842105267</v>
      </c>
      <c r="D60" s="65">
        <f t="shared" si="78"/>
        <v>9101</v>
      </c>
      <c r="E60" s="66">
        <f t="shared" si="78"/>
        <v>16368.473684210527</v>
      </c>
      <c r="F60" s="64">
        <f t="shared" si="78"/>
        <v>3848.7894736842104</v>
      </c>
      <c r="G60" s="65">
        <f t="shared" si="78"/>
        <v>5268.2631578947367</v>
      </c>
      <c r="H60" s="66">
        <f t="shared" si="78"/>
        <v>9117.0526315789484</v>
      </c>
      <c r="I60" s="64">
        <f t="shared" si="78"/>
        <v>1184.3684210526317</v>
      </c>
      <c r="J60" s="65">
        <f t="shared" si="78"/>
        <v>2215.5263157894738</v>
      </c>
      <c r="K60" s="66">
        <f t="shared" si="78"/>
        <v>3399.8947368421054</v>
      </c>
      <c r="L60" s="64">
        <f t="shared" si="78"/>
        <v>934.05263157894751</v>
      </c>
      <c r="M60" s="65">
        <f t="shared" si="78"/>
        <v>66.526315789473685</v>
      </c>
      <c r="N60" s="66">
        <f t="shared" si="78"/>
        <v>1000.578947368421</v>
      </c>
      <c r="O60" s="67">
        <f t="shared" si="78"/>
        <v>1286.2631578947369</v>
      </c>
      <c r="P60" s="67">
        <f t="shared" si="78"/>
        <v>1538.6842105263158</v>
      </c>
      <c r="Q60" s="68">
        <f t="shared" si="78"/>
        <v>2824.9473684210525</v>
      </c>
      <c r="R60" s="64">
        <f t="shared" si="78"/>
        <v>14</v>
      </c>
      <c r="S60" s="65">
        <f t="shared" si="78"/>
        <v>12</v>
      </c>
      <c r="T60" s="66">
        <f t="shared" si="78"/>
        <v>26</v>
      </c>
      <c r="U60" s="67">
        <f t="shared" si="78"/>
        <v>0</v>
      </c>
      <c r="V60" s="67">
        <f t="shared" si="78"/>
        <v>0</v>
      </c>
      <c r="W60" s="68">
        <f t="shared" si="78"/>
        <v>0</v>
      </c>
      <c r="X60" s="64">
        <f t="shared" si="78"/>
        <v>0</v>
      </c>
      <c r="Y60" s="65">
        <f t="shared" si="78"/>
        <v>0</v>
      </c>
      <c r="Z60" s="66">
        <f t="shared" si="78"/>
        <v>0</v>
      </c>
      <c r="AA60" s="64">
        <f t="shared" si="78"/>
        <v>0</v>
      </c>
      <c r="AB60" s="65">
        <f t="shared" si="78"/>
        <v>0</v>
      </c>
      <c r="AC60" s="66">
        <f t="shared" si="78"/>
        <v>0</v>
      </c>
    </row>
    <row r="61" spans="1:29" ht="15.6" x14ac:dyDescent="0.3">
      <c r="A61" s="206">
        <v>6</v>
      </c>
      <c r="B61" s="9" t="s">
        <v>1</v>
      </c>
      <c r="C61" s="72">
        <f t="shared" ref="C61" si="79">F61+R61+AA61+X61+U61+L61+I61+O61</f>
        <v>4302.8421052631584</v>
      </c>
      <c r="D61" s="70">
        <f t="shared" ref="D61" si="80">G61+S61+AB61+Y61+V61+P61+M61+J61</f>
        <v>5447.2105263157891</v>
      </c>
      <c r="E61" s="71">
        <f t="shared" ref="E61" si="81">SUM(H61,K61,N61,Q61,T61,W61,Z61,AC61)</f>
        <v>9750.0526315789484</v>
      </c>
      <c r="F61" s="69">
        <f>SUMIFS('DATOS PEST9'!$E:$E,'DATOS PEST9'!$A:$A,INDICE!$C$13,'DATOS PEST9'!$B:$B,$A61,'DATOS PEST9'!$F:$F,VLOOKUP(F$10,DenRegTabla2,2,FALSE),'DATOS PEST9'!$C:$C,F$11)</f>
        <v>2345.6315789473683</v>
      </c>
      <c r="G61" s="70">
        <f>SUMIFS('DATOS PEST9'!$E:$E,'DATOS PEST9'!$A:$A,INDICE!$C$13,'DATOS PEST9'!$B:$B,$A61,'DATOS PEST9'!$F:$F,VLOOKUP(F$10,DenRegTabla2,2,FALSE),'DATOS PEST9'!$C:$C,G$11)</f>
        <v>3362.6842105263158</v>
      </c>
      <c r="H61" s="71">
        <f>SUMIFS('DATOS PEST9'!$E:$E,'DATOS PEST9'!$A:$A,INDICE!$C$13,'DATOS PEST9'!$B:$B,$A61,'DATOS PEST9'!$F:$F,VLOOKUP(F$10,DenRegTabla2,2,FALSE))</f>
        <v>5708.3157894736851</v>
      </c>
      <c r="I61" s="69">
        <f>SUMIFS('DATOS PEST9'!$E:$E,'DATOS PEST9'!$A:$A,INDICE!$C$13,'DATOS PEST9'!$B:$B,$A61,'DATOS PEST9'!$F:$F,VLOOKUP(I$10,DenRegTabla2,2,FALSE),'DATOS PEST9'!$C:$C,I$11)</f>
        <v>535.52631578947376</v>
      </c>
      <c r="J61" s="70">
        <f>SUMIFS('DATOS PEST9'!$E:$E,'DATOS PEST9'!$A:$A,INDICE!$C$13,'DATOS PEST9'!$B:$B,$A61,'DATOS PEST9'!$F:$F,VLOOKUP(I$10,DenRegTabla2,2,FALSE),'DATOS PEST9'!$C:$C,J$11)</f>
        <v>1121.7368421052633</v>
      </c>
      <c r="K61" s="71">
        <f>SUMIFS('DATOS PEST9'!$E:$E,'DATOS PEST9'!$A:$A,INDICE!$C$13,'DATOS PEST9'!$B:$B,$A61,'DATOS PEST9'!$F:$F,VLOOKUP(I$10,DenRegTabla2,2,FALSE))</f>
        <v>1657.2631578947371</v>
      </c>
      <c r="L61" s="69">
        <f>SUMIFS('DATOS PEST9'!$E:$E,'DATOS PEST9'!$A:$A,INDICE!$C$13,'DATOS PEST9'!$B:$B,$A61,'DATOS PEST9'!$F:$F,VLOOKUP(L$10,DenRegTabla2,2,FALSE),'DATOS PEST9'!$C:$C,L$11)</f>
        <v>610.68421052631584</v>
      </c>
      <c r="M61" s="70">
        <f>SUMIFS('DATOS PEST9'!$E:$E,'DATOS PEST9'!$A:$A,INDICE!$C$13,'DATOS PEST9'!$B:$B,$A61,'DATOS PEST9'!$F:$F,VLOOKUP(L$10,DenRegTabla2,2,FALSE),'DATOS PEST9'!$C:$C,M$11)</f>
        <v>40.947368421052623</v>
      </c>
      <c r="N61" s="71">
        <f>SUMIFS('DATOS PEST9'!$E:$E,'DATOS PEST9'!$A:$A,INDICE!$C$13,'DATOS PEST9'!$B:$B,$A61,'DATOS PEST9'!$F:$F,VLOOKUP(L$10,DenRegTabla2,2,FALSE))</f>
        <v>651.63157894736844</v>
      </c>
      <c r="O61" s="72">
        <f>SUMIFS('DATOS PEST9'!$E:$E,'DATOS PEST9'!$A:$A,INDICE!$C$13,'DATOS PEST9'!$B:$B,$A61,'DATOS PEST9'!$F:$F,VLOOKUP(O$10,DenRegTabla2,2,FALSE),'DATOS PEST9'!$C:$C,O$11)</f>
        <v>806.00000000000011</v>
      </c>
      <c r="P61" s="72">
        <f>SUMIFS('DATOS PEST9'!$E:$E,'DATOS PEST9'!$A:$A,INDICE!$C$13,'DATOS PEST9'!$B:$B,$A61,'DATOS PEST9'!$F:$F,VLOOKUP(O$10,DenRegTabla2,2,FALSE),'DATOS PEST9'!$C:$C,P$11)</f>
        <v>918.8421052631578</v>
      </c>
      <c r="Q61" s="73">
        <f>SUMIFS('DATOS PEST9'!$E:$E,'DATOS PEST9'!$A:$A,INDICE!$C$13,'DATOS PEST9'!$B:$B,$A61,'DATOS PEST9'!$F:$F,VLOOKUP(O$10,DenRegTabla2,2,FALSE))</f>
        <v>1724.8421052631579</v>
      </c>
      <c r="R61" s="69">
        <f>SUMIFS('DATOS PEST9'!$E:$E,'DATOS PEST9'!$A:$A,INDICE!$C$13,'DATOS PEST9'!$B:$B,$A61,'DATOS PEST9'!$F:$F,VLOOKUP(R$10,DenRegTabla2,2,FALSE),'DATOS PEST9'!$C:$C,R$11)</f>
        <v>4.9999999999999982</v>
      </c>
      <c r="S61" s="70">
        <f>SUMIFS('DATOS PEST9'!$E:$E,'DATOS PEST9'!$A:$A,INDICE!$C$13,'DATOS PEST9'!$B:$B,$A61,'DATOS PEST9'!$F:$F,VLOOKUP(R$10,DenRegTabla2,2,FALSE),'DATOS PEST9'!$C:$C,S$11)</f>
        <v>3.0000000000000004</v>
      </c>
      <c r="T61" s="71">
        <f>SUMIFS('DATOS PEST9'!$E:$E,'DATOS PEST9'!$A:$A,INDICE!$C$13,'DATOS PEST9'!$B:$B,$A61,'DATOS PEST9'!$F:$F,VLOOKUP(R$10,DenRegTabla2,2,FALSE))</f>
        <v>7.9999999999999982</v>
      </c>
      <c r="U61" s="72">
        <f>SUMIFS('DATOS PEST9'!$E:$E,'DATOS PEST9'!$A:$A,INDICE!$C$13,'DATOS PEST9'!$B:$B,$A61,'DATOS PEST9'!$F:$F,VLOOKUP(U$10,DenRegTabla2,2,FALSE),'DATOS PEST9'!$C:$C,U$11)</f>
        <v>0</v>
      </c>
      <c r="V61" s="72">
        <f>SUMIFS('DATOS PEST9'!$E:$E,'DATOS PEST9'!$A:$A,INDICE!$C$13,'DATOS PEST9'!$B:$B,$A61,'DATOS PEST9'!$F:$F,VLOOKUP(U$10,DenRegTabla2,2,FALSE),'DATOS PEST9'!$C:$C,V$11)</f>
        <v>0</v>
      </c>
      <c r="W61" s="73">
        <f>SUMIFS('DATOS PEST9'!$E:$E,'DATOS PEST9'!$A:$A,INDICE!$C$13,'DATOS PEST9'!$B:$B,$A61,'DATOS PEST9'!$F:$F,VLOOKUP(U$10,DenRegTabla2,2,FALSE))</f>
        <v>0</v>
      </c>
      <c r="X61" s="69">
        <f>SUMIFS('DATOS PEST9'!$E:$E,'DATOS PEST9'!$A:$A,INDICE!$C$13,'DATOS PEST9'!$B:$B,$A61,'DATOS PEST9'!$F:$F,VLOOKUP(X$10,DenRegTabla2,2,FALSE),'DATOS PEST9'!$C:$C,X$11)</f>
        <v>0</v>
      </c>
      <c r="Y61" s="70">
        <f>SUMIFS('DATOS PEST9'!$E:$E,'DATOS PEST9'!$A:$A,INDICE!$C$13,'DATOS PEST9'!$B:$B,$A61,'DATOS PEST9'!$F:$F,VLOOKUP(X$10,DenRegTabla2,2,FALSE),'DATOS PEST9'!$C:$C,Y$11)</f>
        <v>0</v>
      </c>
      <c r="Z61" s="71">
        <f>SUMIFS('DATOS PEST9'!$E:$E,'DATOS PEST9'!$A:$A,INDICE!$C$13,'DATOS PEST9'!$B:$B,$A61,'DATOS PEST9'!$F:$F,VLOOKUP(X$10,DenRegTabla2,2,FALSE))</f>
        <v>0</v>
      </c>
      <c r="AA61" s="69">
        <f>SUMIFS('DATOS PEST9'!$E:$E,'DATOS PEST9'!$A:$A,INDICE!$C$13,'DATOS PEST9'!$B:$B,$A61,'DATOS PEST9'!$F:$F,VLOOKUP(AA$10,DenRegTabla2,2,FALSE),'DATOS PEST9'!$C:$C,AA$11)</f>
        <v>0</v>
      </c>
      <c r="AB61" s="70">
        <f>SUMIFS('DATOS PEST9'!$E:$E,'DATOS PEST9'!$A:$A,INDICE!$C$13,'DATOS PEST9'!$B:$B,$A61,'DATOS PEST9'!$F:$F,VLOOKUP(AA$10,DenRegTabla2,2,FALSE),'DATOS PEST9'!$C:$C,AB$11)</f>
        <v>0</v>
      </c>
      <c r="AC61" s="71">
        <f>SUMIFS('DATOS PEST9'!$E:$E,'DATOS PEST9'!$A:$A,INDICE!$C$13,'DATOS PEST9'!$B:$B,$A61,'DATOS PEST9'!$F:$F,VLOOKUP(AA$10,DenRegTabla2,2,FALSE))</f>
        <v>0</v>
      </c>
    </row>
    <row r="62" spans="1:29" ht="15.6" x14ac:dyDescent="0.3">
      <c r="A62" s="1">
        <v>10</v>
      </c>
      <c r="B62" s="17" t="s">
        <v>173</v>
      </c>
      <c r="C62" s="69">
        <f t="shared" ref="C62" si="82">F62+R62+AA62+X62+U62+L62+I62+O62</f>
        <v>2964.6315789473683</v>
      </c>
      <c r="D62" s="70">
        <f t="shared" ref="D62" si="83">G62+S62+AB62+Y62+V62+P62+M62+J62</f>
        <v>3653.7894736842109</v>
      </c>
      <c r="E62" s="71">
        <f t="shared" ref="E62" si="84">SUM(H62,K62,N62,Q62,T62,W62,Z62,AC62)</f>
        <v>6618.4210526315783</v>
      </c>
      <c r="F62" s="69">
        <f>SUMIFS('DATOS PEST9'!$E:$E,'DATOS PEST9'!$A:$A,INDICE!$C$13,'DATOS PEST9'!$B:$B,$A62,'DATOS PEST9'!$F:$F,VLOOKUP(F$10,DenRegTabla2,2,FALSE),'DATOS PEST9'!$C:$C,F$11)</f>
        <v>1503.1578947368421</v>
      </c>
      <c r="G62" s="70">
        <f>SUMIFS('DATOS PEST9'!$E:$E,'DATOS PEST9'!$A:$A,INDICE!$C$13,'DATOS PEST9'!$B:$B,$A62,'DATOS PEST9'!$F:$F,VLOOKUP(F$10,DenRegTabla2,2,FALSE),'DATOS PEST9'!$C:$C,G$11)</f>
        <v>1905.578947368421</v>
      </c>
      <c r="H62" s="71">
        <f>SUMIFS('DATOS PEST9'!$E:$E,'DATOS PEST9'!$A:$A,INDICE!$C$13,'DATOS PEST9'!$B:$B,$A62,'DATOS PEST9'!$F:$F,VLOOKUP(F$10,DenRegTabla2,2,FALSE))</f>
        <v>3408.7368421052633</v>
      </c>
      <c r="I62" s="69">
        <f>SUMIFS('DATOS PEST9'!$E:$E,'DATOS PEST9'!$A:$A,INDICE!$C$13,'DATOS PEST9'!$B:$B,$A62,'DATOS PEST9'!$F:$F,VLOOKUP(I$10,DenRegTabla2,2,FALSE),'DATOS PEST9'!$C:$C,I$11)</f>
        <v>648.84210526315792</v>
      </c>
      <c r="J62" s="70">
        <f>SUMIFS('DATOS PEST9'!$E:$E,'DATOS PEST9'!$A:$A,INDICE!$C$13,'DATOS PEST9'!$B:$B,$A62,'DATOS PEST9'!$F:$F,VLOOKUP(I$10,DenRegTabla2,2,FALSE),'DATOS PEST9'!$C:$C,J$11)</f>
        <v>1093.7894736842104</v>
      </c>
      <c r="K62" s="71">
        <f>SUMIFS('DATOS PEST9'!$E:$E,'DATOS PEST9'!$A:$A,INDICE!$C$13,'DATOS PEST9'!$B:$B,$A62,'DATOS PEST9'!$F:$F,VLOOKUP(I$10,DenRegTabla2,2,FALSE))</f>
        <v>1742.6315789473683</v>
      </c>
      <c r="L62" s="69">
        <f>SUMIFS('DATOS PEST9'!$E:$E,'DATOS PEST9'!$A:$A,INDICE!$C$13,'DATOS PEST9'!$B:$B,$A62,'DATOS PEST9'!$F:$F,VLOOKUP(L$10,DenRegTabla2,2,FALSE),'DATOS PEST9'!$C:$C,L$11)</f>
        <v>323.36842105263162</v>
      </c>
      <c r="M62" s="70">
        <f>SUMIFS('DATOS PEST9'!$E:$E,'DATOS PEST9'!$A:$A,INDICE!$C$13,'DATOS PEST9'!$B:$B,$A62,'DATOS PEST9'!$F:$F,VLOOKUP(L$10,DenRegTabla2,2,FALSE),'DATOS PEST9'!$C:$C,M$11)</f>
        <v>25.578947368421062</v>
      </c>
      <c r="N62" s="71">
        <f>SUMIFS('DATOS PEST9'!$E:$E,'DATOS PEST9'!$A:$A,INDICE!$C$13,'DATOS PEST9'!$B:$B,$A62,'DATOS PEST9'!$F:$F,VLOOKUP(L$10,DenRegTabla2,2,FALSE))</f>
        <v>348.94736842105266</v>
      </c>
      <c r="O62" s="72">
        <f>SUMIFS('DATOS PEST9'!$E:$E,'DATOS PEST9'!$A:$A,INDICE!$C$13,'DATOS PEST9'!$B:$B,$A62,'DATOS PEST9'!$F:$F,VLOOKUP(O$10,DenRegTabla2,2,FALSE),'DATOS PEST9'!$C:$C,O$11)</f>
        <v>480.26315789473682</v>
      </c>
      <c r="P62" s="72">
        <f>SUMIFS('DATOS PEST9'!$E:$E,'DATOS PEST9'!$A:$A,INDICE!$C$13,'DATOS PEST9'!$B:$B,$A62,'DATOS PEST9'!$F:$F,VLOOKUP(O$10,DenRegTabla2,2,FALSE),'DATOS PEST9'!$C:$C,P$11)</f>
        <v>619.84210526315792</v>
      </c>
      <c r="Q62" s="73">
        <f>SUMIFS('DATOS PEST9'!$E:$E,'DATOS PEST9'!$A:$A,INDICE!$C$13,'DATOS PEST9'!$B:$B,$A62,'DATOS PEST9'!$F:$F,VLOOKUP(O$10,DenRegTabla2,2,FALSE))</f>
        <v>1100.1052631578946</v>
      </c>
      <c r="R62" s="69">
        <f>SUMIFS('DATOS PEST9'!$E:$E,'DATOS PEST9'!$A:$A,INDICE!$C$13,'DATOS PEST9'!$B:$B,$A62,'DATOS PEST9'!$F:$F,VLOOKUP(R$10,DenRegTabla2,2,FALSE),'DATOS PEST9'!$C:$C,R$11)</f>
        <v>9.0000000000000018</v>
      </c>
      <c r="S62" s="70">
        <f>SUMIFS('DATOS PEST9'!$E:$E,'DATOS PEST9'!$A:$A,INDICE!$C$13,'DATOS PEST9'!$B:$B,$A62,'DATOS PEST9'!$F:$F,VLOOKUP(R$10,DenRegTabla2,2,FALSE),'DATOS PEST9'!$C:$C,S$11)</f>
        <v>9</v>
      </c>
      <c r="T62" s="71">
        <f>SUMIFS('DATOS PEST9'!$E:$E,'DATOS PEST9'!$A:$A,INDICE!$C$13,'DATOS PEST9'!$B:$B,$A62,'DATOS PEST9'!$F:$F,VLOOKUP(R$10,DenRegTabla2,2,FALSE))</f>
        <v>18</v>
      </c>
      <c r="U62" s="72">
        <f>SUMIFS('DATOS PEST9'!$E:$E,'DATOS PEST9'!$A:$A,INDICE!$C$13,'DATOS PEST9'!$B:$B,$A62,'DATOS PEST9'!$F:$F,VLOOKUP(U$10,DenRegTabla2,2,FALSE),'DATOS PEST9'!$C:$C,U$11)</f>
        <v>0</v>
      </c>
      <c r="V62" s="72">
        <f>SUMIFS('DATOS PEST9'!$E:$E,'DATOS PEST9'!$A:$A,INDICE!$C$13,'DATOS PEST9'!$B:$B,$A62,'DATOS PEST9'!$F:$F,VLOOKUP(U$10,DenRegTabla2,2,FALSE),'DATOS PEST9'!$C:$C,V$11)</f>
        <v>0</v>
      </c>
      <c r="W62" s="73">
        <f>SUMIFS('DATOS PEST9'!$E:$E,'DATOS PEST9'!$A:$A,INDICE!$C$13,'DATOS PEST9'!$B:$B,$A62,'DATOS PEST9'!$F:$F,VLOOKUP(U$10,DenRegTabla2,2,FALSE))</f>
        <v>0</v>
      </c>
      <c r="X62" s="69">
        <f>SUMIFS('DATOS PEST9'!$E:$E,'DATOS PEST9'!$A:$A,INDICE!$C$13,'DATOS PEST9'!$B:$B,$A62,'DATOS PEST9'!$F:$F,VLOOKUP(X$10,DenRegTabla2,2,FALSE),'DATOS PEST9'!$C:$C,X$11)</f>
        <v>0</v>
      </c>
      <c r="Y62" s="70">
        <f>SUMIFS('DATOS PEST9'!$E:$E,'DATOS PEST9'!$A:$A,INDICE!$C$13,'DATOS PEST9'!$B:$B,$A62,'DATOS PEST9'!$F:$F,VLOOKUP(X$10,DenRegTabla2,2,FALSE),'DATOS PEST9'!$C:$C,Y$11)</f>
        <v>0</v>
      </c>
      <c r="Z62" s="71">
        <f>SUMIFS('DATOS PEST9'!$E:$E,'DATOS PEST9'!$A:$A,INDICE!$C$13,'DATOS PEST9'!$B:$B,$A62,'DATOS PEST9'!$F:$F,VLOOKUP(X$10,DenRegTabla2,2,FALSE))</f>
        <v>0</v>
      </c>
      <c r="AA62" s="69">
        <f>SUMIFS('DATOS PEST9'!$E:$E,'DATOS PEST9'!$A:$A,INDICE!$C$13,'DATOS PEST9'!$B:$B,$A62,'DATOS PEST9'!$F:$F,VLOOKUP(AA$10,DenRegTabla2,2,FALSE),'DATOS PEST9'!$C:$C,AA$11)</f>
        <v>0</v>
      </c>
      <c r="AB62" s="70">
        <f>SUMIFS('DATOS PEST9'!$E:$E,'DATOS PEST9'!$A:$A,INDICE!$C$13,'DATOS PEST9'!$B:$B,$A62,'DATOS PEST9'!$F:$F,VLOOKUP(AA$10,DenRegTabla2,2,FALSE),'DATOS PEST9'!$C:$C,AB$11)</f>
        <v>0</v>
      </c>
      <c r="AC62" s="71">
        <f>SUMIFS('DATOS PEST9'!$E:$E,'DATOS PEST9'!$A:$A,INDICE!$C$13,'DATOS PEST9'!$B:$B,$A62,'DATOS PEST9'!$F:$F,VLOOKUP(AA$10,DenRegTabla2,2,FALSE))</f>
        <v>0</v>
      </c>
    </row>
    <row r="63" spans="1:29" ht="15.6" x14ac:dyDescent="0.3">
      <c r="A63" s="238" t="s">
        <v>44</v>
      </c>
      <c r="B63" s="239"/>
      <c r="C63" s="64">
        <f>SUM(C64:C67)</f>
        <v>27225.421052631576</v>
      </c>
      <c r="D63" s="65">
        <f t="shared" ref="D63:E63" si="85">SUM(D64:D67)</f>
        <v>33358.15789473684</v>
      </c>
      <c r="E63" s="66">
        <f t="shared" si="85"/>
        <v>60584.368421052626</v>
      </c>
      <c r="F63" s="64">
        <f>SUM(F64:F67)</f>
        <v>18566.94736842105</v>
      </c>
      <c r="G63" s="65">
        <f t="shared" ref="G63:H63" si="86">SUM(G64:G67)</f>
        <v>24567.052631578947</v>
      </c>
      <c r="H63" s="66">
        <f t="shared" si="86"/>
        <v>43134</v>
      </c>
      <c r="I63" s="64">
        <f>SUM(I64:I67)</f>
        <v>221.84210526315792</v>
      </c>
      <c r="J63" s="65">
        <f t="shared" ref="J63:K63" si="87">SUM(J64:J67)</f>
        <v>1465.2631578947371</v>
      </c>
      <c r="K63" s="66">
        <f t="shared" si="87"/>
        <v>1687.1052631578948</v>
      </c>
      <c r="L63" s="64">
        <f>SUM(L64:L67)</f>
        <v>4301.6315789473683</v>
      </c>
      <c r="M63" s="65">
        <f t="shared" ref="M63:N63" si="88">SUM(M64:M67)</f>
        <v>196.42105263157896</v>
      </c>
      <c r="N63" s="66">
        <f t="shared" si="88"/>
        <v>4498.8421052631584</v>
      </c>
      <c r="O63" s="67">
        <f>SUM(O64:O67)</f>
        <v>4043.7368421052633</v>
      </c>
      <c r="P63" s="67">
        <f t="shared" ref="P63:Q63" si="89">SUM(P64:P67)</f>
        <v>5503.21052631579</v>
      </c>
      <c r="Q63" s="68">
        <f t="shared" si="89"/>
        <v>9546.9473684210534</v>
      </c>
      <c r="R63" s="64">
        <f>SUM(R64:R67)</f>
        <v>41.368421052631575</v>
      </c>
      <c r="S63" s="65">
        <f t="shared" ref="S63:T63" si="90">SUM(S64:S67)</f>
        <v>28.052631578947363</v>
      </c>
      <c r="T63" s="66">
        <f t="shared" si="90"/>
        <v>69.421052631578931</v>
      </c>
      <c r="U63" s="67">
        <f>SUM(U64:U67)</f>
        <v>37.894736842105253</v>
      </c>
      <c r="V63" s="67">
        <f t="shared" ref="V63:W63" si="91">SUM(V64:V67)</f>
        <v>1586.5263157894735</v>
      </c>
      <c r="W63" s="68">
        <f t="shared" si="91"/>
        <v>1624.4210526315787</v>
      </c>
      <c r="X63" s="64">
        <f>SUM(X64:X67)</f>
        <v>11.999999999999998</v>
      </c>
      <c r="Y63" s="65">
        <f t="shared" ref="Y63:Z63" si="92">SUM(Y64:Y67)</f>
        <v>11.631578947368416</v>
      </c>
      <c r="Z63" s="66">
        <f t="shared" si="92"/>
        <v>23.631578947368414</v>
      </c>
      <c r="AA63" s="64">
        <f>SUM(AA64:AA67)</f>
        <v>0</v>
      </c>
      <c r="AB63" s="65">
        <f t="shared" ref="AB63:AC63" si="93">SUM(AB64:AB67)</f>
        <v>0</v>
      </c>
      <c r="AC63" s="66">
        <f t="shared" si="93"/>
        <v>0</v>
      </c>
    </row>
    <row r="64" spans="1:29" ht="15.6" x14ac:dyDescent="0.3">
      <c r="A64" s="6">
        <v>15</v>
      </c>
      <c r="B64" s="7" t="s">
        <v>84</v>
      </c>
      <c r="C64" s="60">
        <f t="shared" ref="C64:C67" si="94">F64+R64+AA64+X64+U64+L64+I64+O64</f>
        <v>11449.210526315786</v>
      </c>
      <c r="D64" s="61">
        <f t="shared" ref="D64:D67" si="95">G64+S64+AB64+Y64+V64+P64+M64+J64</f>
        <v>13265.947368421053</v>
      </c>
      <c r="E64" s="59">
        <f t="shared" ref="E64:E67" si="96">SUM(H64,K64,N64,Q64,T64,W64,Z64,AC64)</f>
        <v>24715.947368421053</v>
      </c>
      <c r="F64" s="60">
        <f>SUMIFS('DATOS PEST9'!$E:$E,'DATOS PEST9'!$A:$A,INDICE!$C$13,'DATOS PEST9'!$B:$B,$A64,'DATOS PEST9'!$F:$F,VLOOKUP(F$10,DenRegTabla2,2,FALSE),'DATOS PEST9'!$C:$C,F$11)</f>
        <v>7775.0526315789466</v>
      </c>
      <c r="G64" s="61">
        <f>SUMIFS('DATOS PEST9'!$E:$E,'DATOS PEST9'!$A:$A,INDICE!$C$13,'DATOS PEST9'!$B:$B,$A64,'DATOS PEST9'!$F:$F,VLOOKUP(F$10,DenRegTabla2,2,FALSE),'DATOS PEST9'!$C:$C,G$11)</f>
        <v>9927.3157894736851</v>
      </c>
      <c r="H64" s="59">
        <f>SUMIFS('DATOS PEST9'!$E:$E,'DATOS PEST9'!$A:$A,INDICE!$C$13,'DATOS PEST9'!$B:$B,$A64,'DATOS PEST9'!$F:$F,VLOOKUP(F$10,DenRegTabla2,2,FALSE))</f>
        <v>17702.368421052633</v>
      </c>
      <c r="I64" s="60">
        <f>SUMIFS('DATOS PEST9'!$E:$E,'DATOS PEST9'!$A:$A,INDICE!$C$13,'DATOS PEST9'!$B:$B,$A64,'DATOS PEST9'!$F:$F,VLOOKUP(I$10,DenRegTabla2,2,FALSE),'DATOS PEST9'!$C:$C,I$11)</f>
        <v>60.052631578947377</v>
      </c>
      <c r="J64" s="61">
        <f>SUMIFS('DATOS PEST9'!$E:$E,'DATOS PEST9'!$A:$A,INDICE!$C$13,'DATOS PEST9'!$B:$B,$A64,'DATOS PEST9'!$F:$F,VLOOKUP(I$10,DenRegTabla2,2,FALSE),'DATOS PEST9'!$C:$C,J$11)</f>
        <v>505.31578947368416</v>
      </c>
      <c r="K64" s="59">
        <f>SUMIFS('DATOS PEST9'!$E:$E,'DATOS PEST9'!$A:$A,INDICE!$C$13,'DATOS PEST9'!$B:$B,$A64,'DATOS PEST9'!$F:$F,VLOOKUP(I$10,DenRegTabla2,2,FALSE))</f>
        <v>565.36842105263156</v>
      </c>
      <c r="L64" s="60">
        <f>SUMIFS('DATOS PEST9'!$E:$E,'DATOS PEST9'!$A:$A,INDICE!$C$13,'DATOS PEST9'!$B:$B,$A64,'DATOS PEST9'!$F:$F,VLOOKUP(L$10,DenRegTabla2,2,FALSE),'DATOS PEST9'!$C:$C,L$11)</f>
        <v>1909.6842105263156</v>
      </c>
      <c r="M64" s="61">
        <f>SUMIFS('DATOS PEST9'!$E:$E,'DATOS PEST9'!$A:$A,INDICE!$C$13,'DATOS PEST9'!$B:$B,$A64,'DATOS PEST9'!$F:$F,VLOOKUP(L$10,DenRegTabla2,2,FALSE),'DATOS PEST9'!$C:$C,M$11)</f>
        <v>106.68421052631577</v>
      </c>
      <c r="N64" s="59">
        <f>SUMIFS('DATOS PEST9'!$E:$E,'DATOS PEST9'!$A:$A,INDICE!$C$13,'DATOS PEST9'!$B:$B,$A64,'DATOS PEST9'!$F:$F,VLOOKUP(L$10,DenRegTabla2,2,FALSE))</f>
        <v>2017.1578947368421</v>
      </c>
      <c r="O64" s="62">
        <f>SUMIFS('DATOS PEST9'!$E:$E,'DATOS PEST9'!$A:$A,INDICE!$C$13,'DATOS PEST9'!$B:$B,$A64,'DATOS PEST9'!$F:$F,VLOOKUP(O$10,DenRegTabla2,2,FALSE),'DATOS PEST9'!$C:$C,O$11)</f>
        <v>1681.6842105263158</v>
      </c>
      <c r="P64" s="62">
        <f>SUMIFS('DATOS PEST9'!$E:$E,'DATOS PEST9'!$A:$A,INDICE!$C$13,'DATOS PEST9'!$B:$B,$A64,'DATOS PEST9'!$F:$F,VLOOKUP(O$10,DenRegTabla2,2,FALSE),'DATOS PEST9'!$C:$C,P$11)</f>
        <v>2221.894736842105</v>
      </c>
      <c r="Q64" s="63">
        <f>SUMIFS('DATOS PEST9'!$E:$E,'DATOS PEST9'!$A:$A,INDICE!$C$13,'DATOS PEST9'!$B:$B,$A64,'DATOS PEST9'!$F:$F,VLOOKUP(O$10,DenRegTabla2,2,FALSE))</f>
        <v>3903.5789473684213</v>
      </c>
      <c r="R64" s="60">
        <f>SUMIFS('DATOS PEST9'!$E:$E,'DATOS PEST9'!$A:$A,INDICE!$C$13,'DATOS PEST9'!$B:$B,$A64,'DATOS PEST9'!$F:$F,VLOOKUP(R$10,DenRegTabla2,2,FALSE),'DATOS PEST9'!$C:$C,R$11)</f>
        <v>9</v>
      </c>
      <c r="S64" s="61">
        <f>SUMIFS('DATOS PEST9'!$E:$E,'DATOS PEST9'!$A:$A,INDICE!$C$13,'DATOS PEST9'!$B:$B,$A64,'DATOS PEST9'!$F:$F,VLOOKUP(R$10,DenRegTabla2,2,FALSE),'DATOS PEST9'!$C:$C,S$11)</f>
        <v>5.9999999999999973</v>
      </c>
      <c r="T64" s="59">
        <f>SUMIFS('DATOS PEST9'!$E:$E,'DATOS PEST9'!$A:$A,INDICE!$C$13,'DATOS PEST9'!$B:$B,$A64,'DATOS PEST9'!$F:$F,VLOOKUP(R$10,DenRegTabla2,2,FALSE))</f>
        <v>14.999999999999998</v>
      </c>
      <c r="U64" s="62">
        <f>SUMIFS('DATOS PEST9'!$E:$E,'DATOS PEST9'!$A:$A,INDICE!$C$13,'DATOS PEST9'!$B:$B,$A64,'DATOS PEST9'!$F:$F,VLOOKUP(U$10,DenRegTabla2,2,FALSE),'DATOS PEST9'!$C:$C,U$11)</f>
        <v>10.736842105263158</v>
      </c>
      <c r="V64" s="62">
        <f>SUMIFS('DATOS PEST9'!$E:$E,'DATOS PEST9'!$A:$A,INDICE!$C$13,'DATOS PEST9'!$B:$B,$A64,'DATOS PEST9'!$F:$F,VLOOKUP(U$10,DenRegTabla2,2,FALSE),'DATOS PEST9'!$C:$C,V$11)</f>
        <v>495.73684210526312</v>
      </c>
      <c r="W64" s="63">
        <f>SUMIFS('DATOS PEST9'!$E:$E,'DATOS PEST9'!$A:$A,INDICE!$C$13,'DATOS PEST9'!$B:$B,$A64,'DATOS PEST9'!$F:$F,VLOOKUP(U$10,DenRegTabla2,2,FALSE))</f>
        <v>506.4736842105263</v>
      </c>
      <c r="X64" s="60">
        <f>SUMIFS('DATOS PEST9'!$E:$E,'DATOS PEST9'!$A:$A,INDICE!$C$13,'DATOS PEST9'!$B:$B,$A64,'DATOS PEST9'!$F:$F,VLOOKUP(X$10,DenRegTabla2,2,FALSE),'DATOS PEST9'!$C:$C,X$11)</f>
        <v>2.9999999999999987</v>
      </c>
      <c r="Y64" s="61">
        <f>SUMIFS('DATOS PEST9'!$E:$E,'DATOS PEST9'!$A:$A,INDICE!$C$13,'DATOS PEST9'!$B:$B,$A64,'DATOS PEST9'!$F:$F,VLOOKUP(X$10,DenRegTabla2,2,FALSE),'DATOS PEST9'!$C:$C,Y$11)</f>
        <v>2.9999999999999987</v>
      </c>
      <c r="Z64" s="59">
        <f>SUMIFS('DATOS PEST9'!$E:$E,'DATOS PEST9'!$A:$A,INDICE!$C$13,'DATOS PEST9'!$B:$B,$A64,'DATOS PEST9'!$F:$F,VLOOKUP(X$10,DenRegTabla2,2,FALSE))</f>
        <v>5.9999999999999973</v>
      </c>
      <c r="AA64" s="60">
        <f>SUMIFS('DATOS PEST9'!$E:$E,'DATOS PEST9'!$A:$A,INDICE!$C$13,'DATOS PEST9'!$B:$B,$A64,'DATOS PEST9'!$F:$F,VLOOKUP(AA$10,DenRegTabla2,2,FALSE),'DATOS PEST9'!$C:$C,AA$11)</f>
        <v>0</v>
      </c>
      <c r="AB64" s="61">
        <f>SUMIFS('DATOS PEST9'!$E:$E,'DATOS PEST9'!$A:$A,INDICE!$C$13,'DATOS PEST9'!$B:$B,$A64,'DATOS PEST9'!$F:$F,VLOOKUP(AA$10,DenRegTabla2,2,FALSE),'DATOS PEST9'!$C:$C,AB$11)</f>
        <v>0</v>
      </c>
      <c r="AC64" s="59">
        <f>SUMIFS('DATOS PEST9'!$E:$E,'DATOS PEST9'!$A:$A,INDICE!$C$13,'DATOS PEST9'!$B:$B,$A64,'DATOS PEST9'!$F:$F,VLOOKUP(AA$10,DenRegTabla2,2,FALSE))</f>
        <v>0</v>
      </c>
    </row>
    <row r="65" spans="1:29" ht="15.6" x14ac:dyDescent="0.3">
      <c r="A65" s="8">
        <v>27</v>
      </c>
      <c r="B65" s="9" t="s">
        <v>13</v>
      </c>
      <c r="C65" s="60">
        <f t="shared" si="94"/>
        <v>3819.947368421052</v>
      </c>
      <c r="D65" s="61">
        <f t="shared" si="95"/>
        <v>5168.7894736842109</v>
      </c>
      <c r="E65" s="59">
        <f t="shared" si="96"/>
        <v>8988.7368421052615</v>
      </c>
      <c r="F65" s="60">
        <f>SUMIFS('DATOS PEST9'!$E:$E,'DATOS PEST9'!$A:$A,INDICE!$C$13,'DATOS PEST9'!$B:$B,$A65,'DATOS PEST9'!$F:$F,VLOOKUP(F$10,DenRegTabla2,2,FALSE),'DATOS PEST9'!$C:$C,F$11)</f>
        <v>2638.6842105263154</v>
      </c>
      <c r="G65" s="61">
        <f>SUMIFS('DATOS PEST9'!$E:$E,'DATOS PEST9'!$A:$A,INDICE!$C$13,'DATOS PEST9'!$B:$B,$A65,'DATOS PEST9'!$F:$F,VLOOKUP(F$10,DenRegTabla2,2,FALSE),'DATOS PEST9'!$C:$C,G$11)</f>
        <v>3244.1578947368425</v>
      </c>
      <c r="H65" s="59">
        <f>SUMIFS('DATOS PEST9'!$E:$E,'DATOS PEST9'!$A:$A,INDICE!$C$13,'DATOS PEST9'!$B:$B,$A65,'DATOS PEST9'!$F:$F,VLOOKUP(F$10,DenRegTabla2,2,FALSE))</f>
        <v>5882.8421052631575</v>
      </c>
      <c r="I65" s="60">
        <f>SUMIFS('DATOS PEST9'!$E:$E,'DATOS PEST9'!$A:$A,INDICE!$C$13,'DATOS PEST9'!$B:$B,$A65,'DATOS PEST9'!$F:$F,VLOOKUP(I$10,DenRegTabla2,2,FALSE),'DATOS PEST9'!$C:$C,I$11)</f>
        <v>101.26315789473685</v>
      </c>
      <c r="J65" s="61">
        <f>SUMIFS('DATOS PEST9'!$E:$E,'DATOS PEST9'!$A:$A,INDICE!$C$13,'DATOS PEST9'!$B:$B,$A65,'DATOS PEST9'!$F:$F,VLOOKUP(I$10,DenRegTabla2,2,FALSE),'DATOS PEST9'!$C:$C,J$11)</f>
        <v>637.0526315789474</v>
      </c>
      <c r="K65" s="59">
        <f>SUMIFS('DATOS PEST9'!$E:$E,'DATOS PEST9'!$A:$A,INDICE!$C$13,'DATOS PEST9'!$B:$B,$A65,'DATOS PEST9'!$F:$F,VLOOKUP(I$10,DenRegTabla2,2,FALSE))</f>
        <v>738.31578947368428</v>
      </c>
      <c r="L65" s="60">
        <f>SUMIFS('DATOS PEST9'!$E:$E,'DATOS PEST9'!$A:$A,INDICE!$C$13,'DATOS PEST9'!$B:$B,$A65,'DATOS PEST9'!$F:$F,VLOOKUP(L$10,DenRegTabla2,2,FALSE),'DATOS PEST9'!$C:$C,L$11)</f>
        <v>595.15789473684197</v>
      </c>
      <c r="M65" s="61">
        <f>SUMIFS('DATOS PEST9'!$E:$E,'DATOS PEST9'!$A:$A,INDICE!$C$13,'DATOS PEST9'!$B:$B,$A65,'DATOS PEST9'!$F:$F,VLOOKUP(L$10,DenRegTabla2,2,FALSE),'DATOS PEST9'!$C:$C,M$11)</f>
        <v>23.000000000000004</v>
      </c>
      <c r="N65" s="59">
        <f>SUMIFS('DATOS PEST9'!$E:$E,'DATOS PEST9'!$A:$A,INDICE!$C$13,'DATOS PEST9'!$B:$B,$A65,'DATOS PEST9'!$F:$F,VLOOKUP(L$10,DenRegTabla2,2,FALSE))</f>
        <v>618.15789473684197</v>
      </c>
      <c r="O65" s="62">
        <f>SUMIFS('DATOS PEST9'!$E:$E,'DATOS PEST9'!$A:$A,INDICE!$C$13,'DATOS PEST9'!$B:$B,$A65,'DATOS PEST9'!$F:$F,VLOOKUP(O$10,DenRegTabla2,2,FALSE),'DATOS PEST9'!$C:$C,O$11)</f>
        <v>458.68421052631578</v>
      </c>
      <c r="P65" s="62">
        <f>SUMIFS('DATOS PEST9'!$E:$E,'DATOS PEST9'!$A:$A,INDICE!$C$13,'DATOS PEST9'!$B:$B,$A65,'DATOS PEST9'!$F:$F,VLOOKUP(O$10,DenRegTabla2,2,FALSE),'DATOS PEST9'!$C:$C,P$11)</f>
        <v>708.42105263157907</v>
      </c>
      <c r="Q65" s="63">
        <f>SUMIFS('DATOS PEST9'!$E:$E,'DATOS PEST9'!$A:$A,INDICE!$C$13,'DATOS PEST9'!$B:$B,$A65,'DATOS PEST9'!$F:$F,VLOOKUP(O$10,DenRegTabla2,2,FALSE))</f>
        <v>1167.1052631578948</v>
      </c>
      <c r="R65" s="60">
        <f>SUMIFS('DATOS PEST9'!$E:$E,'DATOS PEST9'!$A:$A,INDICE!$C$13,'DATOS PEST9'!$B:$B,$A65,'DATOS PEST9'!$F:$F,VLOOKUP(R$10,DenRegTabla2,2,FALSE),'DATOS PEST9'!$C:$C,R$11)</f>
        <v>21.052631578947363</v>
      </c>
      <c r="S65" s="61">
        <f>SUMIFS('DATOS PEST9'!$E:$E,'DATOS PEST9'!$A:$A,INDICE!$C$13,'DATOS PEST9'!$B:$B,$A65,'DATOS PEST9'!$F:$F,VLOOKUP(R$10,DenRegTabla2,2,FALSE),'DATOS PEST9'!$C:$C,S$11)</f>
        <v>7.4736842105263168</v>
      </c>
      <c r="T65" s="59">
        <f>SUMIFS('DATOS PEST9'!$E:$E,'DATOS PEST9'!$A:$A,INDICE!$C$13,'DATOS PEST9'!$B:$B,$A65,'DATOS PEST9'!$F:$F,VLOOKUP(R$10,DenRegTabla2,2,FALSE))</f>
        <v>28.526315789473681</v>
      </c>
      <c r="U65" s="62">
        <f>SUMIFS('DATOS PEST9'!$E:$E,'DATOS PEST9'!$A:$A,INDICE!$C$13,'DATOS PEST9'!$B:$B,$A65,'DATOS PEST9'!$F:$F,VLOOKUP(U$10,DenRegTabla2,2,FALSE),'DATOS PEST9'!$C:$C,U$11)</f>
        <v>5.1052631578947345</v>
      </c>
      <c r="V65" s="62">
        <f>SUMIFS('DATOS PEST9'!$E:$E,'DATOS PEST9'!$A:$A,INDICE!$C$13,'DATOS PEST9'!$B:$B,$A65,'DATOS PEST9'!$F:$F,VLOOKUP(U$10,DenRegTabla2,2,FALSE),'DATOS PEST9'!$C:$C,V$11)</f>
        <v>548.05263157894728</v>
      </c>
      <c r="W65" s="63">
        <f>SUMIFS('DATOS PEST9'!$E:$E,'DATOS PEST9'!$A:$A,INDICE!$C$13,'DATOS PEST9'!$B:$B,$A65,'DATOS PEST9'!$F:$F,VLOOKUP(U$10,DenRegTabla2,2,FALSE))</f>
        <v>553.15789473684208</v>
      </c>
      <c r="X65" s="60">
        <f>SUMIFS('DATOS PEST9'!$E:$E,'DATOS PEST9'!$A:$A,INDICE!$C$13,'DATOS PEST9'!$B:$B,$A65,'DATOS PEST9'!$F:$F,VLOOKUP(X$10,DenRegTabla2,2,FALSE),'DATOS PEST9'!$C:$C,X$11)</f>
        <v>0</v>
      </c>
      <c r="Y65" s="61">
        <f>SUMIFS('DATOS PEST9'!$E:$E,'DATOS PEST9'!$A:$A,INDICE!$C$13,'DATOS PEST9'!$B:$B,$A65,'DATOS PEST9'!$F:$F,VLOOKUP(X$10,DenRegTabla2,2,FALSE),'DATOS PEST9'!$C:$C,Y$11)</f>
        <v>0.63157894736842102</v>
      </c>
      <c r="Z65" s="59">
        <f>SUMIFS('DATOS PEST9'!$E:$E,'DATOS PEST9'!$A:$A,INDICE!$C$13,'DATOS PEST9'!$B:$B,$A65,'DATOS PEST9'!$F:$F,VLOOKUP(X$10,DenRegTabla2,2,FALSE))</f>
        <v>0.63157894736842102</v>
      </c>
      <c r="AA65" s="60">
        <f>SUMIFS('DATOS PEST9'!$E:$E,'DATOS PEST9'!$A:$A,INDICE!$C$13,'DATOS PEST9'!$B:$B,$A65,'DATOS PEST9'!$F:$F,VLOOKUP(AA$10,DenRegTabla2,2,FALSE),'DATOS PEST9'!$C:$C,AA$11)</f>
        <v>0</v>
      </c>
      <c r="AB65" s="61">
        <f>SUMIFS('DATOS PEST9'!$E:$E,'DATOS PEST9'!$A:$A,INDICE!$C$13,'DATOS PEST9'!$B:$B,$A65,'DATOS PEST9'!$F:$F,VLOOKUP(AA$10,DenRegTabla2,2,FALSE),'DATOS PEST9'!$C:$C,AB$11)</f>
        <v>0</v>
      </c>
      <c r="AC65" s="59">
        <f>SUMIFS('DATOS PEST9'!$E:$E,'DATOS PEST9'!$A:$A,INDICE!$C$13,'DATOS PEST9'!$B:$B,$A65,'DATOS PEST9'!$F:$F,VLOOKUP(AA$10,DenRegTabla2,2,FALSE))</f>
        <v>0</v>
      </c>
    </row>
    <row r="66" spans="1:29" ht="15.6" x14ac:dyDescent="0.3">
      <c r="A66" s="8">
        <v>32</v>
      </c>
      <c r="B66" s="9" t="s">
        <v>17</v>
      </c>
      <c r="C66" s="60">
        <f t="shared" si="94"/>
        <v>3472.5263157894738</v>
      </c>
      <c r="D66" s="61">
        <f t="shared" si="95"/>
        <v>4245.6842105263158</v>
      </c>
      <c r="E66" s="59">
        <f t="shared" si="96"/>
        <v>7718.2105263157882</v>
      </c>
      <c r="F66" s="60">
        <f>SUMIFS('DATOS PEST9'!$E:$E,'DATOS PEST9'!$A:$A,INDICE!$C$13,'DATOS PEST9'!$B:$B,$A66,'DATOS PEST9'!$F:$F,VLOOKUP(F$10,DenRegTabla2,2,FALSE),'DATOS PEST9'!$C:$C,F$11)</f>
        <v>2358.6842105263158</v>
      </c>
      <c r="G66" s="61">
        <f>SUMIFS('DATOS PEST9'!$E:$E,'DATOS PEST9'!$A:$A,INDICE!$C$13,'DATOS PEST9'!$B:$B,$A66,'DATOS PEST9'!$F:$F,VLOOKUP(F$10,DenRegTabla2,2,FALSE),'DATOS PEST9'!$C:$C,G$11)</f>
        <v>3408.5789473684208</v>
      </c>
      <c r="H66" s="59">
        <f>SUMIFS('DATOS PEST9'!$E:$E,'DATOS PEST9'!$A:$A,INDICE!$C$13,'DATOS PEST9'!$B:$B,$A66,'DATOS PEST9'!$F:$F,VLOOKUP(F$10,DenRegTabla2,2,FALSE))</f>
        <v>5767.2631578947367</v>
      </c>
      <c r="I66" s="60">
        <f>SUMIFS('DATOS PEST9'!$E:$E,'DATOS PEST9'!$A:$A,INDICE!$C$13,'DATOS PEST9'!$B:$B,$A66,'DATOS PEST9'!$F:$F,VLOOKUP(I$10,DenRegTabla2,2,FALSE),'DATOS PEST9'!$C:$C,I$11)</f>
        <v>20.78947368421052</v>
      </c>
      <c r="J66" s="61">
        <f>SUMIFS('DATOS PEST9'!$E:$E,'DATOS PEST9'!$A:$A,INDICE!$C$13,'DATOS PEST9'!$B:$B,$A66,'DATOS PEST9'!$F:$F,VLOOKUP(I$10,DenRegTabla2,2,FALSE),'DATOS PEST9'!$C:$C,J$11)</f>
        <v>149.10526315789474</v>
      </c>
      <c r="K66" s="59">
        <f>SUMIFS('DATOS PEST9'!$E:$E,'DATOS PEST9'!$A:$A,INDICE!$C$13,'DATOS PEST9'!$B:$B,$A66,'DATOS PEST9'!$F:$F,VLOOKUP(I$10,DenRegTabla2,2,FALSE))</f>
        <v>169.89473684210526</v>
      </c>
      <c r="L66" s="60">
        <f>SUMIFS('DATOS PEST9'!$E:$E,'DATOS PEST9'!$A:$A,INDICE!$C$13,'DATOS PEST9'!$B:$B,$A66,'DATOS PEST9'!$F:$F,VLOOKUP(L$10,DenRegTabla2,2,FALSE),'DATOS PEST9'!$C:$C,L$11)</f>
        <v>595.8421052631578</v>
      </c>
      <c r="M66" s="61">
        <f>SUMIFS('DATOS PEST9'!$E:$E,'DATOS PEST9'!$A:$A,INDICE!$C$13,'DATOS PEST9'!$B:$B,$A66,'DATOS PEST9'!$F:$F,VLOOKUP(L$10,DenRegTabla2,2,FALSE),'DATOS PEST9'!$C:$C,M$11)</f>
        <v>7.9999999999999964</v>
      </c>
      <c r="N66" s="59">
        <f>SUMIFS('DATOS PEST9'!$E:$E,'DATOS PEST9'!$A:$A,INDICE!$C$13,'DATOS PEST9'!$B:$B,$A66,'DATOS PEST9'!$F:$F,VLOOKUP(L$10,DenRegTabla2,2,FALSE))</f>
        <v>603.8421052631578</v>
      </c>
      <c r="O66" s="62">
        <f>SUMIFS('DATOS PEST9'!$E:$E,'DATOS PEST9'!$A:$A,INDICE!$C$13,'DATOS PEST9'!$B:$B,$A66,'DATOS PEST9'!$F:$F,VLOOKUP(O$10,DenRegTabla2,2,FALSE),'DATOS PEST9'!$C:$C,O$11)</f>
        <v>489.89473684210532</v>
      </c>
      <c r="P66" s="62">
        <f>SUMIFS('DATOS PEST9'!$E:$E,'DATOS PEST9'!$A:$A,INDICE!$C$13,'DATOS PEST9'!$B:$B,$A66,'DATOS PEST9'!$F:$F,VLOOKUP(O$10,DenRegTabla2,2,FALSE),'DATOS PEST9'!$C:$C,P$11)</f>
        <v>670.05263157894728</v>
      </c>
      <c r="Q66" s="63">
        <f>SUMIFS('DATOS PEST9'!$E:$E,'DATOS PEST9'!$A:$A,INDICE!$C$13,'DATOS PEST9'!$B:$B,$A66,'DATOS PEST9'!$F:$F,VLOOKUP(O$10,DenRegTabla2,2,FALSE))</f>
        <v>1159.9473684210525</v>
      </c>
      <c r="R66" s="60">
        <f>SUMIFS('DATOS PEST9'!$E:$E,'DATOS PEST9'!$A:$A,INDICE!$C$13,'DATOS PEST9'!$B:$B,$A66,'DATOS PEST9'!$F:$F,VLOOKUP(R$10,DenRegTabla2,2,FALSE),'DATOS PEST9'!$C:$C,R$11)</f>
        <v>7.3157894736842106</v>
      </c>
      <c r="S66" s="61">
        <f>SUMIFS('DATOS PEST9'!$E:$E,'DATOS PEST9'!$A:$A,INDICE!$C$13,'DATOS PEST9'!$B:$B,$A66,'DATOS PEST9'!$F:$F,VLOOKUP(R$10,DenRegTabla2,2,FALSE),'DATOS PEST9'!$C:$C,S$11)</f>
        <v>9.9473684210526301</v>
      </c>
      <c r="T66" s="59">
        <f>SUMIFS('DATOS PEST9'!$E:$E,'DATOS PEST9'!$A:$A,INDICE!$C$13,'DATOS PEST9'!$B:$B,$A66,'DATOS PEST9'!$F:$F,VLOOKUP(R$10,DenRegTabla2,2,FALSE))</f>
        <v>17.263157894736839</v>
      </c>
      <c r="U66" s="62">
        <f>SUMIFS('DATOS PEST9'!$E:$E,'DATOS PEST9'!$A:$A,INDICE!$C$13,'DATOS PEST9'!$B:$B,$A66,'DATOS PEST9'!$F:$F,VLOOKUP(U$10,DenRegTabla2,2,FALSE),'DATOS PEST9'!$C:$C,U$11)</f>
        <v>0</v>
      </c>
      <c r="V66" s="62">
        <f>SUMIFS('DATOS PEST9'!$E:$E,'DATOS PEST9'!$A:$A,INDICE!$C$13,'DATOS PEST9'!$B:$B,$A66,'DATOS PEST9'!$F:$F,VLOOKUP(U$10,DenRegTabla2,2,FALSE),'DATOS PEST9'!$C:$C,V$11)</f>
        <v>0</v>
      </c>
      <c r="W66" s="63">
        <f>SUMIFS('DATOS PEST9'!$E:$E,'DATOS PEST9'!$A:$A,INDICE!$C$13,'DATOS PEST9'!$B:$B,$A66,'DATOS PEST9'!$F:$F,VLOOKUP(U$10,DenRegTabla2,2,FALSE))</f>
        <v>0</v>
      </c>
      <c r="X66" s="60">
        <f>SUMIFS('DATOS PEST9'!$E:$E,'DATOS PEST9'!$A:$A,INDICE!$C$13,'DATOS PEST9'!$B:$B,$A66,'DATOS PEST9'!$F:$F,VLOOKUP(X$10,DenRegTabla2,2,FALSE),'DATOS PEST9'!$C:$C,X$11)</f>
        <v>0</v>
      </c>
      <c r="Y66" s="61">
        <f>SUMIFS('DATOS PEST9'!$E:$E,'DATOS PEST9'!$A:$A,INDICE!$C$13,'DATOS PEST9'!$B:$B,$A66,'DATOS PEST9'!$F:$F,VLOOKUP(X$10,DenRegTabla2,2,FALSE),'DATOS PEST9'!$C:$C,Y$11)</f>
        <v>0</v>
      </c>
      <c r="Z66" s="59">
        <f>SUMIFS('DATOS PEST9'!$E:$E,'DATOS PEST9'!$A:$A,INDICE!$C$13,'DATOS PEST9'!$B:$B,$A66,'DATOS PEST9'!$F:$F,VLOOKUP(X$10,DenRegTabla2,2,FALSE))</f>
        <v>0</v>
      </c>
      <c r="AA66" s="60">
        <f>SUMIFS('DATOS PEST9'!$E:$E,'DATOS PEST9'!$A:$A,INDICE!$C$13,'DATOS PEST9'!$B:$B,$A66,'DATOS PEST9'!$F:$F,VLOOKUP(AA$10,DenRegTabla2,2,FALSE),'DATOS PEST9'!$C:$C,AA$11)</f>
        <v>0</v>
      </c>
      <c r="AB66" s="61">
        <f>SUMIFS('DATOS PEST9'!$E:$E,'DATOS PEST9'!$A:$A,INDICE!$C$13,'DATOS PEST9'!$B:$B,$A66,'DATOS PEST9'!$F:$F,VLOOKUP(AA$10,DenRegTabla2,2,FALSE),'DATOS PEST9'!$C:$C,AB$11)</f>
        <v>0</v>
      </c>
      <c r="AC66" s="59">
        <f>SUMIFS('DATOS PEST9'!$E:$E,'DATOS PEST9'!$A:$A,INDICE!$C$13,'DATOS PEST9'!$B:$B,$A66,'DATOS PEST9'!$F:$F,VLOOKUP(AA$10,DenRegTabla2,2,FALSE))</f>
        <v>0</v>
      </c>
    </row>
    <row r="67" spans="1:29" ht="15.6" x14ac:dyDescent="0.3">
      <c r="A67" s="10">
        <v>36</v>
      </c>
      <c r="B67" s="11" t="s">
        <v>20</v>
      </c>
      <c r="C67" s="60">
        <f t="shared" si="94"/>
        <v>8483.7368421052633</v>
      </c>
      <c r="D67" s="61">
        <f t="shared" si="95"/>
        <v>10677.736842105263</v>
      </c>
      <c r="E67" s="59">
        <f t="shared" si="96"/>
        <v>19161.473684210527</v>
      </c>
      <c r="F67" s="60">
        <f>SUMIFS('DATOS PEST9'!$E:$E,'DATOS PEST9'!$A:$A,INDICE!$C$13,'DATOS PEST9'!$B:$B,$A67,'DATOS PEST9'!$F:$F,VLOOKUP(F$10,DenRegTabla2,2,FALSE),'DATOS PEST9'!$C:$C,F$11)</f>
        <v>5794.5263157894733</v>
      </c>
      <c r="G67" s="61">
        <f>SUMIFS('DATOS PEST9'!$E:$E,'DATOS PEST9'!$A:$A,INDICE!$C$13,'DATOS PEST9'!$B:$B,$A67,'DATOS PEST9'!$F:$F,VLOOKUP(F$10,DenRegTabla2,2,FALSE),'DATOS PEST9'!$C:$C,G$11)</f>
        <v>7987</v>
      </c>
      <c r="H67" s="59">
        <f>SUMIFS('DATOS PEST9'!$E:$E,'DATOS PEST9'!$A:$A,INDICE!$C$13,'DATOS PEST9'!$B:$B,$A67,'DATOS PEST9'!$F:$F,VLOOKUP(F$10,DenRegTabla2,2,FALSE))</f>
        <v>13781.526315789473</v>
      </c>
      <c r="I67" s="60">
        <f>SUMIFS('DATOS PEST9'!$E:$E,'DATOS PEST9'!$A:$A,INDICE!$C$13,'DATOS PEST9'!$B:$B,$A67,'DATOS PEST9'!$F:$F,VLOOKUP(I$10,DenRegTabla2,2,FALSE),'DATOS PEST9'!$C:$C,I$11)</f>
        <v>39.736842105263172</v>
      </c>
      <c r="J67" s="61">
        <f>SUMIFS('DATOS PEST9'!$E:$E,'DATOS PEST9'!$A:$A,INDICE!$C$13,'DATOS PEST9'!$B:$B,$A67,'DATOS PEST9'!$F:$F,VLOOKUP(I$10,DenRegTabla2,2,FALSE),'DATOS PEST9'!$C:$C,J$11)</f>
        <v>173.78947368421058</v>
      </c>
      <c r="K67" s="59">
        <f>SUMIFS('DATOS PEST9'!$E:$E,'DATOS PEST9'!$A:$A,INDICE!$C$13,'DATOS PEST9'!$B:$B,$A67,'DATOS PEST9'!$F:$F,VLOOKUP(I$10,DenRegTabla2,2,FALSE))</f>
        <v>213.52631578947376</v>
      </c>
      <c r="L67" s="60">
        <f>SUMIFS('DATOS PEST9'!$E:$E,'DATOS PEST9'!$A:$A,INDICE!$C$13,'DATOS PEST9'!$B:$B,$A67,'DATOS PEST9'!$F:$F,VLOOKUP(L$10,DenRegTabla2,2,FALSE),'DATOS PEST9'!$C:$C,L$11)</f>
        <v>1200.9473684210527</v>
      </c>
      <c r="M67" s="61">
        <f>SUMIFS('DATOS PEST9'!$E:$E,'DATOS PEST9'!$A:$A,INDICE!$C$13,'DATOS PEST9'!$B:$B,$A67,'DATOS PEST9'!$F:$F,VLOOKUP(L$10,DenRegTabla2,2,FALSE),'DATOS PEST9'!$C:$C,M$11)</f>
        <v>58.736842105263165</v>
      </c>
      <c r="N67" s="59">
        <f>SUMIFS('DATOS PEST9'!$E:$E,'DATOS PEST9'!$A:$A,INDICE!$C$13,'DATOS PEST9'!$B:$B,$A67,'DATOS PEST9'!$F:$F,VLOOKUP(L$10,DenRegTabla2,2,FALSE))</f>
        <v>1259.6842105263161</v>
      </c>
      <c r="O67" s="62">
        <f>SUMIFS('DATOS PEST9'!$E:$E,'DATOS PEST9'!$A:$A,INDICE!$C$13,'DATOS PEST9'!$B:$B,$A67,'DATOS PEST9'!$F:$F,VLOOKUP(O$10,DenRegTabla2,2,FALSE),'DATOS PEST9'!$C:$C,O$11)</f>
        <v>1413.4736842105262</v>
      </c>
      <c r="P67" s="62">
        <f>SUMIFS('DATOS PEST9'!$E:$E,'DATOS PEST9'!$A:$A,INDICE!$C$13,'DATOS PEST9'!$B:$B,$A67,'DATOS PEST9'!$F:$F,VLOOKUP(O$10,DenRegTabla2,2,FALSE),'DATOS PEST9'!$C:$C,P$11)</f>
        <v>1902.8421052631579</v>
      </c>
      <c r="Q67" s="63">
        <f>SUMIFS('DATOS PEST9'!$E:$E,'DATOS PEST9'!$A:$A,INDICE!$C$13,'DATOS PEST9'!$B:$B,$A67,'DATOS PEST9'!$F:$F,VLOOKUP(O$10,DenRegTabla2,2,FALSE))</f>
        <v>3316.3157894736842</v>
      </c>
      <c r="R67" s="60">
        <f>SUMIFS('DATOS PEST9'!$E:$E,'DATOS PEST9'!$A:$A,INDICE!$C$13,'DATOS PEST9'!$B:$B,$A67,'DATOS PEST9'!$F:$F,VLOOKUP(R$10,DenRegTabla2,2,FALSE),'DATOS PEST9'!$C:$C,R$11)</f>
        <v>3.9999999999999982</v>
      </c>
      <c r="S67" s="61">
        <f>SUMIFS('DATOS PEST9'!$E:$E,'DATOS PEST9'!$A:$A,INDICE!$C$13,'DATOS PEST9'!$B:$B,$A67,'DATOS PEST9'!$F:$F,VLOOKUP(R$10,DenRegTabla2,2,FALSE),'DATOS PEST9'!$C:$C,S$11)</f>
        <v>4.6315789473684195</v>
      </c>
      <c r="T67" s="59">
        <f>SUMIFS('DATOS PEST9'!$E:$E,'DATOS PEST9'!$A:$A,INDICE!$C$13,'DATOS PEST9'!$B:$B,$A67,'DATOS PEST9'!$F:$F,VLOOKUP(R$10,DenRegTabla2,2,FALSE))</f>
        <v>8.6315789473684177</v>
      </c>
      <c r="U67" s="62">
        <f>SUMIFS('DATOS PEST9'!$E:$E,'DATOS PEST9'!$A:$A,INDICE!$C$13,'DATOS PEST9'!$B:$B,$A67,'DATOS PEST9'!$F:$F,VLOOKUP(U$10,DenRegTabla2,2,FALSE),'DATOS PEST9'!$C:$C,U$11)</f>
        <v>22.052631578947363</v>
      </c>
      <c r="V67" s="62">
        <f>SUMIFS('DATOS PEST9'!$E:$E,'DATOS PEST9'!$A:$A,INDICE!$C$13,'DATOS PEST9'!$B:$B,$A67,'DATOS PEST9'!$F:$F,VLOOKUP(U$10,DenRegTabla2,2,FALSE),'DATOS PEST9'!$C:$C,V$11)</f>
        <v>542.73684210526312</v>
      </c>
      <c r="W67" s="63">
        <f>SUMIFS('DATOS PEST9'!$E:$E,'DATOS PEST9'!$A:$A,INDICE!$C$13,'DATOS PEST9'!$B:$B,$A67,'DATOS PEST9'!$F:$F,VLOOKUP(U$10,DenRegTabla2,2,FALSE))</f>
        <v>564.78947368421052</v>
      </c>
      <c r="X67" s="60">
        <f>SUMIFS('DATOS PEST9'!$E:$E,'DATOS PEST9'!$A:$A,INDICE!$C$13,'DATOS PEST9'!$B:$B,$A67,'DATOS PEST9'!$F:$F,VLOOKUP(X$10,DenRegTabla2,2,FALSE),'DATOS PEST9'!$C:$C,X$11)</f>
        <v>9</v>
      </c>
      <c r="Y67" s="61">
        <f>SUMIFS('DATOS PEST9'!$E:$E,'DATOS PEST9'!$A:$A,INDICE!$C$13,'DATOS PEST9'!$B:$B,$A67,'DATOS PEST9'!$F:$F,VLOOKUP(X$10,DenRegTabla2,2,FALSE),'DATOS PEST9'!$C:$C,Y$11)</f>
        <v>7.9999999999999964</v>
      </c>
      <c r="Z67" s="59">
        <f>SUMIFS('DATOS PEST9'!$E:$E,'DATOS PEST9'!$A:$A,INDICE!$C$13,'DATOS PEST9'!$B:$B,$A67,'DATOS PEST9'!$F:$F,VLOOKUP(X$10,DenRegTabla2,2,FALSE))</f>
        <v>16.999999999999996</v>
      </c>
      <c r="AA67" s="60">
        <f>SUMIFS('DATOS PEST9'!$E:$E,'DATOS PEST9'!$A:$A,INDICE!$C$13,'DATOS PEST9'!$B:$B,$A67,'DATOS PEST9'!$F:$F,VLOOKUP(AA$10,DenRegTabla2,2,FALSE),'DATOS PEST9'!$C:$C,AA$11)</f>
        <v>0</v>
      </c>
      <c r="AB67" s="61">
        <f>SUMIFS('DATOS PEST9'!$E:$E,'DATOS PEST9'!$A:$A,INDICE!$C$13,'DATOS PEST9'!$B:$B,$A67,'DATOS PEST9'!$F:$F,VLOOKUP(AA$10,DenRegTabla2,2,FALSE),'DATOS PEST9'!$C:$C,AB$11)</f>
        <v>0</v>
      </c>
      <c r="AC67" s="59">
        <f>SUMIFS('DATOS PEST9'!$E:$E,'DATOS PEST9'!$A:$A,INDICE!$C$13,'DATOS PEST9'!$B:$B,$A67,'DATOS PEST9'!$F:$F,VLOOKUP(AA$10,DenRegTabla2,2,FALSE))</f>
        <v>0</v>
      </c>
    </row>
    <row r="68" spans="1:29" ht="15.6" x14ac:dyDescent="0.3">
      <c r="A68" s="238" t="s">
        <v>177</v>
      </c>
      <c r="B68" s="239"/>
      <c r="C68" s="64">
        <f>C69</f>
        <v>277600.94736842101</v>
      </c>
      <c r="D68" s="65">
        <f t="shared" ref="D68:E68" si="97">D69</f>
        <v>291522.1578947368</v>
      </c>
      <c r="E68" s="66">
        <f t="shared" si="97"/>
        <v>569131.10526315775</v>
      </c>
      <c r="F68" s="64">
        <f>F69</f>
        <v>194035.68421052629</v>
      </c>
      <c r="G68" s="65">
        <f t="shared" ref="G68:AC68" si="98">G69</f>
        <v>241747.78947368418</v>
      </c>
      <c r="H68" s="66">
        <f t="shared" si="98"/>
        <v>435783.47368421045</v>
      </c>
      <c r="I68" s="64">
        <f>I69</f>
        <v>143.52631578947367</v>
      </c>
      <c r="J68" s="65">
        <f t="shared" si="98"/>
        <v>930.84210526315792</v>
      </c>
      <c r="K68" s="66">
        <f t="shared" si="98"/>
        <v>1074.3684210526314</v>
      </c>
      <c r="L68" s="64">
        <f>L69</f>
        <v>56837.526315789473</v>
      </c>
      <c r="M68" s="65">
        <f t="shared" si="98"/>
        <v>2598.8421052631579</v>
      </c>
      <c r="N68" s="66">
        <f t="shared" si="98"/>
        <v>59444.368421052633</v>
      </c>
      <c r="O68" s="67">
        <f>O69</f>
        <v>26561.631578947367</v>
      </c>
      <c r="P68" s="67">
        <f t="shared" si="98"/>
        <v>46179.31578947368</v>
      </c>
      <c r="Q68" s="68">
        <f t="shared" si="98"/>
        <v>72740.947368421039</v>
      </c>
      <c r="R68" s="64">
        <f>R69</f>
        <v>11.999999999999998</v>
      </c>
      <c r="S68" s="65">
        <f t="shared" si="98"/>
        <v>7.5789473684210504</v>
      </c>
      <c r="T68" s="66">
        <f t="shared" si="98"/>
        <v>19.578947368421048</v>
      </c>
      <c r="U68" s="67">
        <f>U69</f>
        <v>10.578947368421051</v>
      </c>
      <c r="V68" s="67">
        <f t="shared" si="98"/>
        <v>57.789473684210535</v>
      </c>
      <c r="W68" s="68">
        <f t="shared" si="98"/>
        <v>68.368421052631589</v>
      </c>
      <c r="X68" s="64">
        <f>X69</f>
        <v>0</v>
      </c>
      <c r="Y68" s="65">
        <f t="shared" si="98"/>
        <v>0</v>
      </c>
      <c r="Z68" s="66">
        <f t="shared" si="98"/>
        <v>0</v>
      </c>
      <c r="AA68" s="64">
        <f>AA69</f>
        <v>0</v>
      </c>
      <c r="AB68" s="65">
        <f t="shared" si="98"/>
        <v>0</v>
      </c>
      <c r="AC68" s="66">
        <f t="shared" si="98"/>
        <v>0</v>
      </c>
    </row>
    <row r="69" spans="1:29" ht="15.6" x14ac:dyDescent="0.3">
      <c r="A69" s="14">
        <v>28</v>
      </c>
      <c r="B69" s="15" t="s">
        <v>14</v>
      </c>
      <c r="C69" s="60">
        <f>F69+R69+AA69+X69+U69+L69+I69+O69</f>
        <v>277600.94736842101</v>
      </c>
      <c r="D69" s="61">
        <f>G69+S69+AB69+Y69+V69+P69+M69+J69</f>
        <v>291522.1578947368</v>
      </c>
      <c r="E69" s="59">
        <f>SUM(H69,K69,N69,Q69,T69,W69,Z69,AC69)</f>
        <v>569131.10526315775</v>
      </c>
      <c r="F69" s="60">
        <f>SUMIFS('DATOS PEST9'!$E:$E,'DATOS PEST9'!$A:$A,INDICE!$C$13,'DATOS PEST9'!$B:$B,$A69,'DATOS PEST9'!$F:$F,VLOOKUP(F$10,DenRegTabla2,2,FALSE),'DATOS PEST9'!$C:$C,F$11)</f>
        <v>194035.68421052629</v>
      </c>
      <c r="G69" s="61">
        <f>SUMIFS('DATOS PEST9'!$E:$E,'DATOS PEST9'!$A:$A,INDICE!$C$13,'DATOS PEST9'!$B:$B,$A69,'DATOS PEST9'!$F:$F,VLOOKUP(F$10,DenRegTabla2,2,FALSE),'DATOS PEST9'!$C:$C,G$11)</f>
        <v>241747.78947368418</v>
      </c>
      <c r="H69" s="59">
        <f>SUMIFS('DATOS PEST9'!$E:$E,'DATOS PEST9'!$A:$A,INDICE!$C$13,'DATOS PEST9'!$B:$B,$A69,'DATOS PEST9'!$F:$F,VLOOKUP(F$10,DenRegTabla2,2,FALSE))</f>
        <v>435783.47368421045</v>
      </c>
      <c r="I69" s="60">
        <f>SUMIFS('DATOS PEST9'!$E:$E,'DATOS PEST9'!$A:$A,INDICE!$C$13,'DATOS PEST9'!$B:$B,$A69,'DATOS PEST9'!$F:$F,VLOOKUP(I$10,DenRegTabla2,2,FALSE),'DATOS PEST9'!$C:$C,I$11)</f>
        <v>143.52631578947367</v>
      </c>
      <c r="J69" s="61">
        <f>SUMIFS('DATOS PEST9'!$E:$E,'DATOS PEST9'!$A:$A,INDICE!$C$13,'DATOS PEST9'!$B:$B,$A69,'DATOS PEST9'!$F:$F,VLOOKUP(I$10,DenRegTabla2,2,FALSE),'DATOS PEST9'!$C:$C,J$11)</f>
        <v>930.84210526315792</v>
      </c>
      <c r="K69" s="59">
        <f>SUMIFS('DATOS PEST9'!$E:$E,'DATOS PEST9'!$A:$A,INDICE!$C$13,'DATOS PEST9'!$B:$B,$A69,'DATOS PEST9'!$F:$F,VLOOKUP(I$10,DenRegTabla2,2,FALSE))</f>
        <v>1074.3684210526314</v>
      </c>
      <c r="L69" s="60">
        <f>SUMIFS('DATOS PEST9'!$E:$E,'DATOS PEST9'!$A:$A,INDICE!$C$13,'DATOS PEST9'!$B:$B,$A69,'DATOS PEST9'!$F:$F,VLOOKUP(L$10,DenRegTabla2,2,FALSE),'DATOS PEST9'!$C:$C,L$11)</f>
        <v>56837.526315789473</v>
      </c>
      <c r="M69" s="61">
        <f>SUMIFS('DATOS PEST9'!$E:$E,'DATOS PEST9'!$A:$A,INDICE!$C$13,'DATOS PEST9'!$B:$B,$A69,'DATOS PEST9'!$F:$F,VLOOKUP(L$10,DenRegTabla2,2,FALSE),'DATOS PEST9'!$C:$C,M$11)</f>
        <v>2598.8421052631579</v>
      </c>
      <c r="N69" s="59">
        <f>SUMIFS('DATOS PEST9'!$E:$E,'DATOS PEST9'!$A:$A,INDICE!$C$13,'DATOS PEST9'!$B:$B,$A69,'DATOS PEST9'!$F:$F,VLOOKUP(L$10,DenRegTabla2,2,FALSE))</f>
        <v>59444.368421052633</v>
      </c>
      <c r="O69" s="62">
        <f>SUMIFS('DATOS PEST9'!$E:$E,'DATOS PEST9'!$A:$A,INDICE!$C$13,'DATOS PEST9'!$B:$B,$A69,'DATOS PEST9'!$F:$F,VLOOKUP(O$10,DenRegTabla2,2,FALSE),'DATOS PEST9'!$C:$C,O$11)</f>
        <v>26561.631578947367</v>
      </c>
      <c r="P69" s="62">
        <f>SUMIFS('DATOS PEST9'!$E:$E,'DATOS PEST9'!$A:$A,INDICE!$C$13,'DATOS PEST9'!$B:$B,$A69,'DATOS PEST9'!$F:$F,VLOOKUP(O$10,DenRegTabla2,2,FALSE),'DATOS PEST9'!$C:$C,P$11)</f>
        <v>46179.31578947368</v>
      </c>
      <c r="Q69" s="63">
        <f>SUMIFS('DATOS PEST9'!$E:$E,'DATOS PEST9'!$A:$A,INDICE!$C$13,'DATOS PEST9'!$B:$B,$A69,'DATOS PEST9'!$F:$F,VLOOKUP(O$10,DenRegTabla2,2,FALSE))</f>
        <v>72740.947368421039</v>
      </c>
      <c r="R69" s="60">
        <f>SUMIFS('DATOS PEST9'!$E:$E,'DATOS PEST9'!$A:$A,INDICE!$C$13,'DATOS PEST9'!$B:$B,$A69,'DATOS PEST9'!$F:$F,VLOOKUP(R$10,DenRegTabla2,2,FALSE),'DATOS PEST9'!$C:$C,R$11)</f>
        <v>11.999999999999998</v>
      </c>
      <c r="S69" s="61">
        <f>SUMIFS('DATOS PEST9'!$E:$E,'DATOS PEST9'!$A:$A,INDICE!$C$13,'DATOS PEST9'!$B:$B,$A69,'DATOS PEST9'!$F:$F,VLOOKUP(R$10,DenRegTabla2,2,FALSE),'DATOS PEST9'!$C:$C,S$11)</f>
        <v>7.5789473684210504</v>
      </c>
      <c r="T69" s="59">
        <f>SUMIFS('DATOS PEST9'!$E:$E,'DATOS PEST9'!$A:$A,INDICE!$C$13,'DATOS PEST9'!$B:$B,$A69,'DATOS PEST9'!$F:$F,VLOOKUP(R$10,DenRegTabla2,2,FALSE))</f>
        <v>19.578947368421048</v>
      </c>
      <c r="U69" s="62">
        <f>SUMIFS('DATOS PEST9'!$E:$E,'DATOS PEST9'!$A:$A,INDICE!$C$13,'DATOS PEST9'!$B:$B,$A69,'DATOS PEST9'!$F:$F,VLOOKUP(U$10,DenRegTabla2,2,FALSE),'DATOS PEST9'!$C:$C,U$11)</f>
        <v>10.578947368421051</v>
      </c>
      <c r="V69" s="62">
        <f>SUMIFS('DATOS PEST9'!$E:$E,'DATOS PEST9'!$A:$A,INDICE!$C$13,'DATOS PEST9'!$B:$B,$A69,'DATOS PEST9'!$F:$F,VLOOKUP(U$10,DenRegTabla2,2,FALSE),'DATOS PEST9'!$C:$C,V$11)</f>
        <v>57.789473684210535</v>
      </c>
      <c r="W69" s="63">
        <f>SUMIFS('DATOS PEST9'!$E:$E,'DATOS PEST9'!$A:$A,INDICE!$C$13,'DATOS PEST9'!$B:$B,$A69,'DATOS PEST9'!$F:$F,VLOOKUP(U$10,DenRegTabla2,2,FALSE))</f>
        <v>68.368421052631589</v>
      </c>
      <c r="X69" s="60">
        <f>SUMIFS('DATOS PEST9'!$E:$E,'DATOS PEST9'!$A:$A,INDICE!$C$13,'DATOS PEST9'!$B:$B,$A69,'DATOS PEST9'!$F:$F,VLOOKUP(X$10,DenRegTabla2,2,FALSE),'DATOS PEST9'!$C:$C,X$11)</f>
        <v>0</v>
      </c>
      <c r="Y69" s="61">
        <f>SUMIFS('DATOS PEST9'!$E:$E,'DATOS PEST9'!$A:$A,INDICE!$C$13,'DATOS PEST9'!$B:$B,$A69,'DATOS PEST9'!$F:$F,VLOOKUP(X$10,DenRegTabla2,2,FALSE),'DATOS PEST9'!$C:$C,Y$11)</f>
        <v>0</v>
      </c>
      <c r="Z69" s="59">
        <f>SUMIFS('DATOS PEST9'!$E:$E,'DATOS PEST9'!$A:$A,INDICE!$C$13,'DATOS PEST9'!$B:$B,$A69,'DATOS PEST9'!$F:$F,VLOOKUP(X$10,DenRegTabla2,2,FALSE))</f>
        <v>0</v>
      </c>
      <c r="AA69" s="60">
        <f>SUMIFS('DATOS PEST9'!$E:$E,'DATOS PEST9'!$A:$A,INDICE!$C$13,'DATOS PEST9'!$B:$B,$A69,'DATOS PEST9'!$F:$F,VLOOKUP(AA$10,DenRegTabla2,2,FALSE),'DATOS PEST9'!$C:$C,AA$11)</f>
        <v>0</v>
      </c>
      <c r="AB69" s="61">
        <f>SUMIFS('DATOS PEST9'!$E:$E,'DATOS PEST9'!$A:$A,INDICE!$C$13,'DATOS PEST9'!$B:$B,$A69,'DATOS PEST9'!$F:$F,VLOOKUP(AA$10,DenRegTabla2,2,FALSE),'DATOS PEST9'!$C:$C,AB$11)</f>
        <v>0</v>
      </c>
      <c r="AC69" s="59">
        <f>SUMIFS('DATOS PEST9'!$E:$E,'DATOS PEST9'!$A:$A,INDICE!$C$13,'DATOS PEST9'!$B:$B,$A69,'DATOS PEST9'!$F:$F,VLOOKUP(AA$10,DenRegTabla2,2,FALSE))</f>
        <v>0</v>
      </c>
    </row>
    <row r="70" spans="1:29" ht="15.6" x14ac:dyDescent="0.3">
      <c r="A70" s="238" t="s">
        <v>176</v>
      </c>
      <c r="B70" s="239"/>
      <c r="C70" s="64">
        <f>C71</f>
        <v>33743.947368421053</v>
      </c>
      <c r="D70" s="65">
        <f t="shared" ref="D70:E70" si="99">D71</f>
        <v>69789.052631578947</v>
      </c>
      <c r="E70" s="66">
        <f t="shared" si="99"/>
        <v>103532.99999999999</v>
      </c>
      <c r="F70" s="64">
        <f>F71</f>
        <v>15465.526315789475</v>
      </c>
      <c r="G70" s="65">
        <f t="shared" ref="G70:AC70" si="100">G71</f>
        <v>25251.631578947367</v>
      </c>
      <c r="H70" s="66">
        <f t="shared" si="100"/>
        <v>40717.15789473684</v>
      </c>
      <c r="I70" s="64">
        <f>I71</f>
        <v>10731.894736842105</v>
      </c>
      <c r="J70" s="65">
        <f t="shared" si="100"/>
        <v>37852.15789473684</v>
      </c>
      <c r="K70" s="66">
        <f t="shared" si="100"/>
        <v>48584.052631578947</v>
      </c>
      <c r="L70" s="64">
        <f>L71</f>
        <v>3807.0526315789475</v>
      </c>
      <c r="M70" s="65">
        <f t="shared" si="100"/>
        <v>192.15789473684211</v>
      </c>
      <c r="N70" s="66">
        <f t="shared" si="100"/>
        <v>3999.2105263157896</v>
      </c>
      <c r="O70" s="67">
        <f>O71</f>
        <v>3690.8421052631579</v>
      </c>
      <c r="P70" s="67">
        <f t="shared" si="100"/>
        <v>6247.2631578947376</v>
      </c>
      <c r="Q70" s="68">
        <f t="shared" si="100"/>
        <v>9938.105263157895</v>
      </c>
      <c r="R70" s="64">
        <f>R71</f>
        <v>42.631578947368418</v>
      </c>
      <c r="S70" s="65">
        <f t="shared" si="100"/>
        <v>125.47368421052637</v>
      </c>
      <c r="T70" s="66">
        <f t="shared" si="100"/>
        <v>168.10526315789477</v>
      </c>
      <c r="U70" s="67">
        <f>U71</f>
        <v>5.9999999999999973</v>
      </c>
      <c r="V70" s="67">
        <f t="shared" si="100"/>
        <v>120.36842105263155</v>
      </c>
      <c r="W70" s="68">
        <f t="shared" si="100"/>
        <v>126.36842105263155</v>
      </c>
      <c r="X70" s="64">
        <f>X71</f>
        <v>0</v>
      </c>
      <c r="Y70" s="65">
        <f t="shared" si="100"/>
        <v>0</v>
      </c>
      <c r="Z70" s="66">
        <f t="shared" si="100"/>
        <v>0</v>
      </c>
      <c r="AA70" s="64">
        <f>AA71</f>
        <v>0</v>
      </c>
      <c r="AB70" s="65">
        <f t="shared" si="100"/>
        <v>0</v>
      </c>
      <c r="AC70" s="66">
        <f t="shared" si="100"/>
        <v>0</v>
      </c>
    </row>
    <row r="71" spans="1:29" ht="15.6" x14ac:dyDescent="0.3">
      <c r="A71" s="14">
        <v>30</v>
      </c>
      <c r="B71" s="15" t="s">
        <v>15</v>
      </c>
      <c r="C71" s="60">
        <f>F71+R71+AA71+X71+U71+L71+I71+O71</f>
        <v>33743.947368421053</v>
      </c>
      <c r="D71" s="61">
        <f>G71+S71+AB71+Y71+V71+P71+M71+J71</f>
        <v>69789.052631578947</v>
      </c>
      <c r="E71" s="59">
        <f>SUM(H71,K71,N71,Q71,T71,W71,Z71,AC71)</f>
        <v>103532.99999999999</v>
      </c>
      <c r="F71" s="60">
        <f>SUMIFS('DATOS PEST9'!$E:$E,'DATOS PEST9'!$A:$A,INDICE!$C$13,'DATOS PEST9'!$B:$B,$A71,'DATOS PEST9'!$F:$F,VLOOKUP(F$10,DenRegTabla2,2,FALSE),'DATOS PEST9'!$C:$C,F$11)</f>
        <v>15465.526315789475</v>
      </c>
      <c r="G71" s="61">
        <f>SUMIFS('DATOS PEST9'!$E:$E,'DATOS PEST9'!$A:$A,INDICE!$C$13,'DATOS PEST9'!$B:$B,$A71,'DATOS PEST9'!$F:$F,VLOOKUP(F$10,DenRegTabla2,2,FALSE),'DATOS PEST9'!$C:$C,G$11)</f>
        <v>25251.631578947367</v>
      </c>
      <c r="H71" s="59">
        <f>SUMIFS('DATOS PEST9'!$E:$E,'DATOS PEST9'!$A:$A,INDICE!$C$13,'DATOS PEST9'!$B:$B,$A71,'DATOS PEST9'!$F:$F,VLOOKUP(F$10,DenRegTabla2,2,FALSE))</f>
        <v>40717.15789473684</v>
      </c>
      <c r="I71" s="60">
        <f>SUMIFS('DATOS PEST9'!$E:$E,'DATOS PEST9'!$A:$A,INDICE!$C$13,'DATOS PEST9'!$B:$B,$A71,'DATOS PEST9'!$F:$F,VLOOKUP(I$10,DenRegTabla2,2,FALSE),'DATOS PEST9'!$C:$C,I$11)</f>
        <v>10731.894736842105</v>
      </c>
      <c r="J71" s="61">
        <f>SUMIFS('DATOS PEST9'!$E:$E,'DATOS PEST9'!$A:$A,INDICE!$C$13,'DATOS PEST9'!$B:$B,$A71,'DATOS PEST9'!$F:$F,VLOOKUP(I$10,DenRegTabla2,2,FALSE),'DATOS PEST9'!$C:$C,J$11)</f>
        <v>37852.15789473684</v>
      </c>
      <c r="K71" s="59">
        <f>SUMIFS('DATOS PEST9'!$E:$E,'DATOS PEST9'!$A:$A,INDICE!$C$13,'DATOS PEST9'!$B:$B,$A71,'DATOS PEST9'!$F:$F,VLOOKUP(I$10,DenRegTabla2,2,FALSE))</f>
        <v>48584.052631578947</v>
      </c>
      <c r="L71" s="60">
        <f>SUMIFS('DATOS PEST9'!$E:$E,'DATOS PEST9'!$A:$A,INDICE!$C$13,'DATOS PEST9'!$B:$B,$A71,'DATOS PEST9'!$F:$F,VLOOKUP(L$10,DenRegTabla2,2,FALSE),'DATOS PEST9'!$C:$C,L$11)</f>
        <v>3807.0526315789475</v>
      </c>
      <c r="M71" s="61">
        <f>SUMIFS('DATOS PEST9'!$E:$E,'DATOS PEST9'!$A:$A,INDICE!$C$13,'DATOS PEST9'!$B:$B,$A71,'DATOS PEST9'!$F:$F,VLOOKUP(L$10,DenRegTabla2,2,FALSE),'DATOS PEST9'!$C:$C,M$11)</f>
        <v>192.15789473684211</v>
      </c>
      <c r="N71" s="59">
        <f>SUMIFS('DATOS PEST9'!$E:$E,'DATOS PEST9'!$A:$A,INDICE!$C$13,'DATOS PEST9'!$B:$B,$A71,'DATOS PEST9'!$F:$F,VLOOKUP(L$10,DenRegTabla2,2,FALSE))</f>
        <v>3999.2105263157896</v>
      </c>
      <c r="O71" s="62">
        <f>SUMIFS('DATOS PEST9'!$E:$E,'DATOS PEST9'!$A:$A,INDICE!$C$13,'DATOS PEST9'!$B:$B,$A71,'DATOS PEST9'!$F:$F,VLOOKUP(O$10,DenRegTabla2,2,FALSE),'DATOS PEST9'!$C:$C,O$11)</f>
        <v>3690.8421052631579</v>
      </c>
      <c r="P71" s="62">
        <f>SUMIFS('DATOS PEST9'!$E:$E,'DATOS PEST9'!$A:$A,INDICE!$C$13,'DATOS PEST9'!$B:$B,$A71,'DATOS PEST9'!$F:$F,VLOOKUP(O$10,DenRegTabla2,2,FALSE),'DATOS PEST9'!$C:$C,P$11)</f>
        <v>6247.2631578947376</v>
      </c>
      <c r="Q71" s="63">
        <f>SUMIFS('DATOS PEST9'!$E:$E,'DATOS PEST9'!$A:$A,INDICE!$C$13,'DATOS PEST9'!$B:$B,$A71,'DATOS PEST9'!$F:$F,VLOOKUP(O$10,DenRegTabla2,2,FALSE))</f>
        <v>9938.105263157895</v>
      </c>
      <c r="R71" s="60">
        <f>SUMIFS('DATOS PEST9'!$E:$E,'DATOS PEST9'!$A:$A,INDICE!$C$13,'DATOS PEST9'!$B:$B,$A71,'DATOS PEST9'!$F:$F,VLOOKUP(R$10,DenRegTabla2,2,FALSE),'DATOS PEST9'!$C:$C,R$11)</f>
        <v>42.631578947368418</v>
      </c>
      <c r="S71" s="61">
        <f>SUMIFS('DATOS PEST9'!$E:$E,'DATOS PEST9'!$A:$A,INDICE!$C$13,'DATOS PEST9'!$B:$B,$A71,'DATOS PEST9'!$F:$F,VLOOKUP(R$10,DenRegTabla2,2,FALSE),'DATOS PEST9'!$C:$C,S$11)</f>
        <v>125.47368421052637</v>
      </c>
      <c r="T71" s="59">
        <f>SUMIFS('DATOS PEST9'!$E:$E,'DATOS PEST9'!$A:$A,INDICE!$C$13,'DATOS PEST9'!$B:$B,$A71,'DATOS PEST9'!$F:$F,VLOOKUP(R$10,DenRegTabla2,2,FALSE))</f>
        <v>168.10526315789477</v>
      </c>
      <c r="U71" s="62">
        <f>SUMIFS('DATOS PEST9'!$E:$E,'DATOS PEST9'!$A:$A,INDICE!$C$13,'DATOS PEST9'!$B:$B,$A71,'DATOS PEST9'!$F:$F,VLOOKUP(U$10,DenRegTabla2,2,FALSE),'DATOS PEST9'!$C:$C,U$11)</f>
        <v>5.9999999999999973</v>
      </c>
      <c r="V71" s="62">
        <f>SUMIFS('DATOS PEST9'!$E:$E,'DATOS PEST9'!$A:$A,INDICE!$C$13,'DATOS PEST9'!$B:$B,$A71,'DATOS PEST9'!$F:$F,VLOOKUP(U$10,DenRegTabla2,2,FALSE),'DATOS PEST9'!$C:$C,V$11)</f>
        <v>120.36842105263155</v>
      </c>
      <c r="W71" s="63">
        <f>SUMIFS('DATOS PEST9'!$E:$E,'DATOS PEST9'!$A:$A,INDICE!$C$13,'DATOS PEST9'!$B:$B,$A71,'DATOS PEST9'!$F:$F,VLOOKUP(U$10,DenRegTabla2,2,FALSE))</f>
        <v>126.36842105263155</v>
      </c>
      <c r="X71" s="60">
        <f>SUMIFS('DATOS PEST9'!$E:$E,'DATOS PEST9'!$A:$A,INDICE!$C$13,'DATOS PEST9'!$B:$B,$A71,'DATOS PEST9'!$F:$F,VLOOKUP(X$10,DenRegTabla2,2,FALSE),'DATOS PEST9'!$C:$C,X$11)</f>
        <v>0</v>
      </c>
      <c r="Y71" s="61">
        <f>SUMIFS('DATOS PEST9'!$E:$E,'DATOS PEST9'!$A:$A,INDICE!$C$13,'DATOS PEST9'!$B:$B,$A71,'DATOS PEST9'!$F:$F,VLOOKUP(X$10,DenRegTabla2,2,FALSE),'DATOS PEST9'!$C:$C,Y$11)</f>
        <v>0</v>
      </c>
      <c r="Z71" s="59">
        <f>SUMIFS('DATOS PEST9'!$E:$E,'DATOS PEST9'!$A:$A,INDICE!$C$13,'DATOS PEST9'!$B:$B,$A71,'DATOS PEST9'!$F:$F,VLOOKUP(X$10,DenRegTabla2,2,FALSE))</f>
        <v>0</v>
      </c>
      <c r="AA71" s="60">
        <f>SUMIFS('DATOS PEST9'!$E:$E,'DATOS PEST9'!$A:$A,INDICE!$C$13,'DATOS PEST9'!$B:$B,$A71,'DATOS PEST9'!$F:$F,VLOOKUP(AA$10,DenRegTabla2,2,FALSE),'DATOS PEST9'!$C:$C,AA$11)</f>
        <v>0</v>
      </c>
      <c r="AB71" s="61">
        <f>SUMIFS('DATOS PEST9'!$E:$E,'DATOS PEST9'!$A:$A,INDICE!$C$13,'DATOS PEST9'!$B:$B,$A71,'DATOS PEST9'!$F:$F,VLOOKUP(AA$10,DenRegTabla2,2,FALSE),'DATOS PEST9'!$C:$C,AB$11)</f>
        <v>0</v>
      </c>
      <c r="AC71" s="59">
        <f>SUMIFS('DATOS PEST9'!$E:$E,'DATOS PEST9'!$A:$A,INDICE!$C$13,'DATOS PEST9'!$B:$B,$A71,'DATOS PEST9'!$F:$F,VLOOKUP(AA$10,DenRegTabla2,2,FALSE))</f>
        <v>0</v>
      </c>
    </row>
    <row r="72" spans="1:29" ht="15.6" x14ac:dyDescent="0.3">
      <c r="A72" s="238" t="s">
        <v>175</v>
      </c>
      <c r="B72" s="239"/>
      <c r="C72" s="64">
        <f>C73</f>
        <v>14876.315789473685</v>
      </c>
      <c r="D72" s="65">
        <f t="shared" ref="D72:E72" si="101">D73</f>
        <v>20792.21052631579</v>
      </c>
      <c r="E72" s="66">
        <f t="shared" si="101"/>
        <v>35669.526315789481</v>
      </c>
      <c r="F72" s="64">
        <f>F73</f>
        <v>10207.21052631579</v>
      </c>
      <c r="G72" s="65">
        <f t="shared" ref="G72:AC72" si="102">G73</f>
        <v>14393.315789473685</v>
      </c>
      <c r="H72" s="66">
        <f t="shared" si="102"/>
        <v>24600.526315789473</v>
      </c>
      <c r="I72" s="64">
        <f>I73</f>
        <v>401.84210526315786</v>
      </c>
      <c r="J72" s="65">
        <f t="shared" si="102"/>
        <v>2186.4210526315787</v>
      </c>
      <c r="K72" s="66">
        <f t="shared" si="102"/>
        <v>2588.2631578947367</v>
      </c>
      <c r="L72" s="64">
        <f>L73</f>
        <v>2713.5263157894742</v>
      </c>
      <c r="M72" s="65">
        <f t="shared" si="102"/>
        <v>113.0526315789474</v>
      </c>
      <c r="N72" s="66">
        <f t="shared" si="102"/>
        <v>2827.5789473684217</v>
      </c>
      <c r="O72" s="67">
        <f>O73</f>
        <v>1543.7368421052629</v>
      </c>
      <c r="P72" s="67">
        <f t="shared" si="102"/>
        <v>4067.6315789473683</v>
      </c>
      <c r="Q72" s="68">
        <f t="shared" si="102"/>
        <v>5611.3684210526317</v>
      </c>
      <c r="R72" s="64">
        <f>R73</f>
        <v>10</v>
      </c>
      <c r="S72" s="65">
        <f t="shared" si="102"/>
        <v>31.789473684210524</v>
      </c>
      <c r="T72" s="66">
        <f t="shared" si="102"/>
        <v>41.78947368421052</v>
      </c>
      <c r="U72" s="67">
        <f>U73</f>
        <v>0</v>
      </c>
      <c r="V72" s="67">
        <f t="shared" si="102"/>
        <v>0</v>
      </c>
      <c r="W72" s="68">
        <f t="shared" si="102"/>
        <v>0</v>
      </c>
      <c r="X72" s="64">
        <f>X73</f>
        <v>0</v>
      </c>
      <c r="Y72" s="65">
        <f t="shared" si="102"/>
        <v>0</v>
      </c>
      <c r="Z72" s="66">
        <f t="shared" si="102"/>
        <v>0</v>
      </c>
      <c r="AA72" s="64">
        <f>AA73</f>
        <v>0</v>
      </c>
      <c r="AB72" s="65">
        <f t="shared" si="102"/>
        <v>0</v>
      </c>
      <c r="AC72" s="66">
        <f t="shared" si="102"/>
        <v>0</v>
      </c>
    </row>
    <row r="73" spans="1:29" ht="15.6" x14ac:dyDescent="0.3">
      <c r="A73" s="8">
        <v>31</v>
      </c>
      <c r="B73" s="9" t="s">
        <v>16</v>
      </c>
      <c r="C73" s="60">
        <f>F73+R73+AA73+X73+U73+L73+I73+O73</f>
        <v>14876.315789473685</v>
      </c>
      <c r="D73" s="61">
        <f>G73+S73+AB73+Y73+V73+P73+M73+J73</f>
        <v>20792.21052631579</v>
      </c>
      <c r="E73" s="59">
        <f>SUM(H73,K73,N73,Q73,T73,W73,Z73,AC73)</f>
        <v>35669.526315789481</v>
      </c>
      <c r="F73" s="60">
        <f>SUMIFS('DATOS PEST9'!$E:$E,'DATOS PEST9'!$A:$A,INDICE!$C$13,'DATOS PEST9'!$B:$B,$A73,'DATOS PEST9'!$F:$F,VLOOKUP(F$10,DenRegTabla2,2,FALSE),'DATOS PEST9'!$C:$C,F$11)</f>
        <v>10207.21052631579</v>
      </c>
      <c r="G73" s="61">
        <f>SUMIFS('DATOS PEST9'!$E:$E,'DATOS PEST9'!$A:$A,INDICE!$C$13,'DATOS PEST9'!$B:$B,$A73,'DATOS PEST9'!$F:$F,VLOOKUP(F$10,DenRegTabla2,2,FALSE),'DATOS PEST9'!$C:$C,G$11)</f>
        <v>14393.315789473685</v>
      </c>
      <c r="H73" s="59">
        <f>SUMIFS('DATOS PEST9'!$E:$E,'DATOS PEST9'!$A:$A,INDICE!$C$13,'DATOS PEST9'!$B:$B,$A73,'DATOS PEST9'!$F:$F,VLOOKUP(F$10,DenRegTabla2,2,FALSE))</f>
        <v>24600.526315789473</v>
      </c>
      <c r="I73" s="60">
        <f>SUMIFS('DATOS PEST9'!$E:$E,'DATOS PEST9'!$A:$A,INDICE!$C$13,'DATOS PEST9'!$B:$B,$A73,'DATOS PEST9'!$F:$F,VLOOKUP(I$10,DenRegTabla2,2,FALSE),'DATOS PEST9'!$C:$C,I$11)</f>
        <v>401.84210526315786</v>
      </c>
      <c r="J73" s="61">
        <f>SUMIFS('DATOS PEST9'!$E:$E,'DATOS PEST9'!$A:$A,INDICE!$C$13,'DATOS PEST9'!$B:$B,$A73,'DATOS PEST9'!$F:$F,VLOOKUP(I$10,DenRegTabla2,2,FALSE),'DATOS PEST9'!$C:$C,J$11)</f>
        <v>2186.4210526315787</v>
      </c>
      <c r="K73" s="59">
        <f>SUMIFS('DATOS PEST9'!$E:$E,'DATOS PEST9'!$A:$A,INDICE!$C$13,'DATOS PEST9'!$B:$B,$A73,'DATOS PEST9'!$F:$F,VLOOKUP(I$10,DenRegTabla2,2,FALSE))</f>
        <v>2588.2631578947367</v>
      </c>
      <c r="L73" s="60">
        <f>SUMIFS('DATOS PEST9'!$E:$E,'DATOS PEST9'!$A:$A,INDICE!$C$13,'DATOS PEST9'!$B:$B,$A73,'DATOS PEST9'!$F:$F,VLOOKUP(L$10,DenRegTabla2,2,FALSE),'DATOS PEST9'!$C:$C,L$11)</f>
        <v>2713.5263157894742</v>
      </c>
      <c r="M73" s="61">
        <f>SUMIFS('DATOS PEST9'!$E:$E,'DATOS PEST9'!$A:$A,INDICE!$C$13,'DATOS PEST9'!$B:$B,$A73,'DATOS PEST9'!$F:$F,VLOOKUP(L$10,DenRegTabla2,2,FALSE),'DATOS PEST9'!$C:$C,M$11)</f>
        <v>113.0526315789474</v>
      </c>
      <c r="N73" s="59">
        <f>SUMIFS('DATOS PEST9'!$E:$E,'DATOS PEST9'!$A:$A,INDICE!$C$13,'DATOS PEST9'!$B:$B,$A73,'DATOS PEST9'!$F:$F,VLOOKUP(L$10,DenRegTabla2,2,FALSE))</f>
        <v>2827.5789473684217</v>
      </c>
      <c r="O73" s="62">
        <f>SUMIFS('DATOS PEST9'!$E:$E,'DATOS PEST9'!$A:$A,INDICE!$C$13,'DATOS PEST9'!$B:$B,$A73,'DATOS PEST9'!$F:$F,VLOOKUP(O$10,DenRegTabla2,2,FALSE),'DATOS PEST9'!$C:$C,O$11)</f>
        <v>1543.7368421052629</v>
      </c>
      <c r="P73" s="62">
        <f>SUMIFS('DATOS PEST9'!$E:$E,'DATOS PEST9'!$A:$A,INDICE!$C$13,'DATOS PEST9'!$B:$B,$A73,'DATOS PEST9'!$F:$F,VLOOKUP(O$10,DenRegTabla2,2,FALSE),'DATOS PEST9'!$C:$C,P$11)</f>
        <v>4067.6315789473683</v>
      </c>
      <c r="Q73" s="63">
        <f>SUMIFS('DATOS PEST9'!$E:$E,'DATOS PEST9'!$A:$A,INDICE!$C$13,'DATOS PEST9'!$B:$B,$A73,'DATOS PEST9'!$F:$F,VLOOKUP(O$10,DenRegTabla2,2,FALSE))</f>
        <v>5611.3684210526317</v>
      </c>
      <c r="R73" s="60">
        <f>SUMIFS('DATOS PEST9'!$E:$E,'DATOS PEST9'!$A:$A,INDICE!$C$13,'DATOS PEST9'!$B:$B,$A73,'DATOS PEST9'!$F:$F,VLOOKUP(R$10,DenRegTabla2,2,FALSE),'DATOS PEST9'!$C:$C,R$11)</f>
        <v>10</v>
      </c>
      <c r="S73" s="61">
        <f>SUMIFS('DATOS PEST9'!$E:$E,'DATOS PEST9'!$A:$A,INDICE!$C$13,'DATOS PEST9'!$B:$B,$A73,'DATOS PEST9'!$F:$F,VLOOKUP(R$10,DenRegTabla2,2,FALSE),'DATOS PEST9'!$C:$C,S$11)</f>
        <v>31.789473684210524</v>
      </c>
      <c r="T73" s="59">
        <f>SUMIFS('DATOS PEST9'!$E:$E,'DATOS PEST9'!$A:$A,INDICE!$C$13,'DATOS PEST9'!$B:$B,$A73,'DATOS PEST9'!$F:$F,VLOOKUP(R$10,DenRegTabla2,2,FALSE))</f>
        <v>41.78947368421052</v>
      </c>
      <c r="U73" s="62">
        <f>SUMIFS('DATOS PEST9'!$E:$E,'DATOS PEST9'!$A:$A,INDICE!$C$13,'DATOS PEST9'!$B:$B,$A73,'DATOS PEST9'!$F:$F,VLOOKUP(U$10,DenRegTabla2,2,FALSE),'DATOS PEST9'!$C:$C,U$11)</f>
        <v>0</v>
      </c>
      <c r="V73" s="62">
        <f>SUMIFS('DATOS PEST9'!$E:$E,'DATOS PEST9'!$A:$A,INDICE!$C$13,'DATOS PEST9'!$B:$B,$A73,'DATOS PEST9'!$F:$F,VLOOKUP(U$10,DenRegTabla2,2,FALSE),'DATOS PEST9'!$C:$C,V$11)</f>
        <v>0</v>
      </c>
      <c r="W73" s="63">
        <f>SUMIFS('DATOS PEST9'!$E:$E,'DATOS PEST9'!$A:$A,INDICE!$C$13,'DATOS PEST9'!$B:$B,$A73,'DATOS PEST9'!$F:$F,VLOOKUP(U$10,DenRegTabla2,2,FALSE))</f>
        <v>0</v>
      </c>
      <c r="X73" s="60">
        <f>SUMIFS('DATOS PEST9'!$E:$E,'DATOS PEST9'!$A:$A,INDICE!$C$13,'DATOS PEST9'!$B:$B,$A73,'DATOS PEST9'!$F:$F,VLOOKUP(X$10,DenRegTabla2,2,FALSE),'DATOS PEST9'!$C:$C,X$11)</f>
        <v>0</v>
      </c>
      <c r="Y73" s="61">
        <f>SUMIFS('DATOS PEST9'!$E:$E,'DATOS PEST9'!$A:$A,INDICE!$C$13,'DATOS PEST9'!$B:$B,$A73,'DATOS PEST9'!$F:$F,VLOOKUP(X$10,DenRegTabla2,2,FALSE),'DATOS PEST9'!$C:$C,Y$11)</f>
        <v>0</v>
      </c>
      <c r="Z73" s="59">
        <f>SUMIFS('DATOS PEST9'!$E:$E,'DATOS PEST9'!$A:$A,INDICE!$C$13,'DATOS PEST9'!$B:$B,$A73,'DATOS PEST9'!$F:$F,VLOOKUP(X$10,DenRegTabla2,2,FALSE))</f>
        <v>0</v>
      </c>
      <c r="AA73" s="60">
        <f>SUMIFS('DATOS PEST9'!$E:$E,'DATOS PEST9'!$A:$A,INDICE!$C$13,'DATOS PEST9'!$B:$B,$A73,'DATOS PEST9'!$F:$F,VLOOKUP(AA$10,DenRegTabla2,2,FALSE),'DATOS PEST9'!$C:$C,AA$11)</f>
        <v>0</v>
      </c>
      <c r="AB73" s="61">
        <f>SUMIFS('DATOS PEST9'!$E:$E,'DATOS PEST9'!$A:$A,INDICE!$C$13,'DATOS PEST9'!$B:$B,$A73,'DATOS PEST9'!$F:$F,VLOOKUP(AA$10,DenRegTabla2,2,FALSE),'DATOS PEST9'!$C:$C,AB$11)</f>
        <v>0</v>
      </c>
      <c r="AC73" s="59">
        <f>SUMIFS('DATOS PEST9'!$E:$E,'DATOS PEST9'!$A:$A,INDICE!$C$13,'DATOS PEST9'!$B:$B,$A73,'DATOS PEST9'!$F:$F,VLOOKUP(AA$10,DenRegTabla2,2,FALSE))</f>
        <v>0</v>
      </c>
    </row>
    <row r="74" spans="1:29" ht="15.6" x14ac:dyDescent="0.3">
      <c r="A74" s="238" t="s">
        <v>45</v>
      </c>
      <c r="B74" s="239"/>
      <c r="C74" s="64">
        <f>SUM(C75:C77)</f>
        <v>41403.421052631573</v>
      </c>
      <c r="D74" s="65">
        <f t="shared" ref="D74:E74" si="103">SUM(D75:D77)</f>
        <v>51286.421052631587</v>
      </c>
      <c r="E74" s="66">
        <f t="shared" si="103"/>
        <v>92692.631578947359</v>
      </c>
      <c r="F74" s="64">
        <f>SUM(F75:F77)</f>
        <v>25448.947368421053</v>
      </c>
      <c r="G74" s="65">
        <f t="shared" ref="G74:H74" si="104">SUM(G75:G77)</f>
        <v>39058.84210526316</v>
      </c>
      <c r="H74" s="66">
        <f t="shared" si="104"/>
        <v>64507.789473684214</v>
      </c>
      <c r="I74" s="64">
        <f>SUM(I75:I77)</f>
        <v>103.73684210526314</v>
      </c>
      <c r="J74" s="65">
        <f t="shared" ref="J74:K74" si="105">SUM(J75:J77)</f>
        <v>843.10526315789491</v>
      </c>
      <c r="K74" s="66">
        <f t="shared" si="105"/>
        <v>946.84210526315792</v>
      </c>
      <c r="L74" s="64">
        <f>SUM(L75:L77)</f>
        <v>11158.57894736842</v>
      </c>
      <c r="M74" s="65">
        <f t="shared" ref="M74:N74" si="106">SUM(M75:M77)</f>
        <v>678.52631578947376</v>
      </c>
      <c r="N74" s="66">
        <f t="shared" si="106"/>
        <v>11839.894736842103</v>
      </c>
      <c r="O74" s="67">
        <f>SUM(O75:O77)</f>
        <v>4662.9473684210525</v>
      </c>
      <c r="P74" s="67">
        <f t="shared" ref="P74:Q74" si="107">SUM(P75:P77)</f>
        <v>10237.263157894737</v>
      </c>
      <c r="Q74" s="68">
        <f t="shared" si="107"/>
        <v>14900.210526315788</v>
      </c>
      <c r="R74" s="64">
        <f>SUM(R75:R77)</f>
        <v>20.631578947368418</v>
      </c>
      <c r="S74" s="65">
        <f t="shared" ref="S74:T74" si="108">SUM(S75:S77)</f>
        <v>17.999999999999993</v>
      </c>
      <c r="T74" s="66">
        <f t="shared" si="108"/>
        <v>38.631578947368411</v>
      </c>
      <c r="U74" s="67">
        <f>SUM(U75:U77)</f>
        <v>7.5789473684210504</v>
      </c>
      <c r="V74" s="67">
        <f t="shared" ref="V74:W74" si="109">SUM(V75:V77)</f>
        <v>449.68421052631572</v>
      </c>
      <c r="W74" s="68">
        <f t="shared" si="109"/>
        <v>457.26315789473676</v>
      </c>
      <c r="X74" s="64">
        <f>SUM(X75:X77)</f>
        <v>0.99999999999999956</v>
      </c>
      <c r="Y74" s="65">
        <f t="shared" ref="Y74:Z74" si="110">SUM(Y75:Y77)</f>
        <v>0.99999999999999956</v>
      </c>
      <c r="Z74" s="66">
        <f t="shared" si="110"/>
        <v>1.9999999999999991</v>
      </c>
      <c r="AA74" s="64">
        <f>SUM(AA75:AA77)</f>
        <v>0</v>
      </c>
      <c r="AB74" s="65">
        <f t="shared" ref="AB74:AC74" si="111">SUM(AB75:AB77)</f>
        <v>0</v>
      </c>
      <c r="AC74" s="66">
        <f t="shared" si="111"/>
        <v>0</v>
      </c>
    </row>
    <row r="75" spans="1:29" ht="15.6" x14ac:dyDescent="0.3">
      <c r="A75" s="6">
        <v>1</v>
      </c>
      <c r="B75" s="7" t="s">
        <v>174</v>
      </c>
      <c r="C75" s="60">
        <f t="shared" ref="C75:C77" si="112">F75+R75+AA75+X75+U75+L75+I75+O75</f>
        <v>6309.4736842105267</v>
      </c>
      <c r="D75" s="61">
        <f t="shared" ref="D75:D77" si="113">G75+S75+AB75+Y75+V75+P75+M75+J75</f>
        <v>9489.3684210526299</v>
      </c>
      <c r="E75" s="59">
        <f t="shared" ref="E75:E77" si="114">SUM(H75,K75,N75,Q75,T75,W75,Z75,AC75)</f>
        <v>15799.842105263158</v>
      </c>
      <c r="F75" s="60">
        <f>SUMIFS('DATOS PEST9'!$E:$E,'DATOS PEST9'!$A:$A,INDICE!$C$13,'DATOS PEST9'!$B:$B,$A75,'DATOS PEST9'!$F:$F,VLOOKUP(F$10,DenRegTabla2,2,FALSE),'DATOS PEST9'!$C:$C,F$11)</f>
        <v>4500.2105263157891</v>
      </c>
      <c r="G75" s="61">
        <f>SUMIFS('DATOS PEST9'!$E:$E,'DATOS PEST9'!$A:$A,INDICE!$C$13,'DATOS PEST9'!$B:$B,$A75,'DATOS PEST9'!$F:$F,VLOOKUP(F$10,DenRegTabla2,2,FALSE),'DATOS PEST9'!$C:$C,G$11)</f>
        <v>7699.8421052631584</v>
      </c>
      <c r="H75" s="59">
        <f>SUMIFS('DATOS PEST9'!$E:$E,'DATOS PEST9'!$A:$A,INDICE!$C$13,'DATOS PEST9'!$B:$B,$A75,'DATOS PEST9'!$F:$F,VLOOKUP(F$10,DenRegTabla2,2,FALSE))</f>
        <v>12200.052631578948</v>
      </c>
      <c r="I75" s="60">
        <f>SUMIFS('DATOS PEST9'!$E:$E,'DATOS PEST9'!$A:$A,INDICE!$C$13,'DATOS PEST9'!$B:$B,$A75,'DATOS PEST9'!$F:$F,VLOOKUP(I$10,DenRegTabla2,2,FALSE),'DATOS PEST9'!$C:$C,I$11)</f>
        <v>44.78947368421052</v>
      </c>
      <c r="J75" s="61">
        <f>SUMIFS('DATOS PEST9'!$E:$E,'DATOS PEST9'!$A:$A,INDICE!$C$13,'DATOS PEST9'!$B:$B,$A75,'DATOS PEST9'!$F:$F,VLOOKUP(I$10,DenRegTabla2,2,FALSE),'DATOS PEST9'!$C:$C,J$11)</f>
        <v>282.42105263157896</v>
      </c>
      <c r="K75" s="59">
        <f>SUMIFS('DATOS PEST9'!$E:$E,'DATOS PEST9'!$A:$A,INDICE!$C$13,'DATOS PEST9'!$B:$B,$A75,'DATOS PEST9'!$F:$F,VLOOKUP(I$10,DenRegTabla2,2,FALSE))</f>
        <v>327.21052631578948</v>
      </c>
      <c r="L75" s="60">
        <f>SUMIFS('DATOS PEST9'!$E:$E,'DATOS PEST9'!$A:$A,INDICE!$C$13,'DATOS PEST9'!$B:$B,$A75,'DATOS PEST9'!$F:$F,VLOOKUP(L$10,DenRegTabla2,2,FALSE),'DATOS PEST9'!$C:$C,L$11)</f>
        <v>1116.4736842105265</v>
      </c>
      <c r="M75" s="61">
        <f>SUMIFS('DATOS PEST9'!$E:$E,'DATOS PEST9'!$A:$A,INDICE!$C$13,'DATOS PEST9'!$B:$B,$A75,'DATOS PEST9'!$F:$F,VLOOKUP(L$10,DenRegTabla2,2,FALSE),'DATOS PEST9'!$C:$C,M$11)</f>
        <v>74.684210526315823</v>
      </c>
      <c r="N75" s="59">
        <f>SUMIFS('DATOS PEST9'!$E:$E,'DATOS PEST9'!$A:$A,INDICE!$C$13,'DATOS PEST9'!$B:$B,$A75,'DATOS PEST9'!$F:$F,VLOOKUP(L$10,DenRegTabla2,2,FALSE))</f>
        <v>1192.1578947368423</v>
      </c>
      <c r="O75" s="62">
        <f>SUMIFS('DATOS PEST9'!$E:$E,'DATOS PEST9'!$A:$A,INDICE!$C$13,'DATOS PEST9'!$B:$B,$A75,'DATOS PEST9'!$F:$F,VLOOKUP(O$10,DenRegTabla2,2,FALSE),'DATOS PEST9'!$C:$C,O$11)</f>
        <v>642.00000000000011</v>
      </c>
      <c r="P75" s="62">
        <f>SUMIFS('DATOS PEST9'!$E:$E,'DATOS PEST9'!$A:$A,INDICE!$C$13,'DATOS PEST9'!$B:$B,$A75,'DATOS PEST9'!$F:$F,VLOOKUP(O$10,DenRegTabla2,2,FALSE),'DATOS PEST9'!$C:$C,P$11)</f>
        <v>1427.421052631579</v>
      </c>
      <c r="Q75" s="63">
        <f>SUMIFS('DATOS PEST9'!$E:$E,'DATOS PEST9'!$A:$A,INDICE!$C$13,'DATOS PEST9'!$B:$B,$A75,'DATOS PEST9'!$F:$F,VLOOKUP(O$10,DenRegTabla2,2,FALSE))</f>
        <v>2069.4210526315787</v>
      </c>
      <c r="R75" s="60">
        <f>SUMIFS('DATOS PEST9'!$E:$E,'DATOS PEST9'!$A:$A,INDICE!$C$13,'DATOS PEST9'!$B:$B,$A75,'DATOS PEST9'!$F:$F,VLOOKUP(R$10,DenRegTabla2,2,FALSE),'DATOS PEST9'!$C:$C,R$11)</f>
        <v>5.9999999999999973</v>
      </c>
      <c r="S75" s="61">
        <f>SUMIFS('DATOS PEST9'!$E:$E,'DATOS PEST9'!$A:$A,INDICE!$C$13,'DATOS PEST9'!$B:$B,$A75,'DATOS PEST9'!$F:$F,VLOOKUP(R$10,DenRegTabla2,2,FALSE),'DATOS PEST9'!$C:$C,S$11)</f>
        <v>5</v>
      </c>
      <c r="T75" s="59">
        <f>SUMIFS('DATOS PEST9'!$E:$E,'DATOS PEST9'!$A:$A,INDICE!$C$13,'DATOS PEST9'!$B:$B,$A75,'DATOS PEST9'!$F:$F,VLOOKUP(R$10,DenRegTabla2,2,FALSE))</f>
        <v>10.999999999999996</v>
      </c>
      <c r="U75" s="62">
        <f>SUMIFS('DATOS PEST9'!$E:$E,'DATOS PEST9'!$A:$A,INDICE!$C$13,'DATOS PEST9'!$B:$B,$A75,'DATOS PEST9'!$F:$F,VLOOKUP(U$10,DenRegTabla2,2,FALSE),'DATOS PEST9'!$C:$C,U$11)</f>
        <v>0</v>
      </c>
      <c r="V75" s="62">
        <f>SUMIFS('DATOS PEST9'!$E:$E,'DATOS PEST9'!$A:$A,INDICE!$C$13,'DATOS PEST9'!$B:$B,$A75,'DATOS PEST9'!$F:$F,VLOOKUP(U$10,DenRegTabla2,2,FALSE),'DATOS PEST9'!$C:$C,V$11)</f>
        <v>0</v>
      </c>
      <c r="W75" s="63">
        <f>SUMIFS('DATOS PEST9'!$E:$E,'DATOS PEST9'!$A:$A,INDICE!$C$13,'DATOS PEST9'!$B:$B,$A75,'DATOS PEST9'!$F:$F,VLOOKUP(U$10,DenRegTabla2,2,FALSE))</f>
        <v>0</v>
      </c>
      <c r="X75" s="60">
        <f>SUMIFS('DATOS PEST9'!$E:$E,'DATOS PEST9'!$A:$A,INDICE!$C$13,'DATOS PEST9'!$B:$B,$A75,'DATOS PEST9'!$F:$F,VLOOKUP(X$10,DenRegTabla2,2,FALSE),'DATOS PEST9'!$C:$C,X$11)</f>
        <v>0</v>
      </c>
      <c r="Y75" s="61">
        <f>SUMIFS('DATOS PEST9'!$E:$E,'DATOS PEST9'!$A:$A,INDICE!$C$13,'DATOS PEST9'!$B:$B,$A75,'DATOS PEST9'!$F:$F,VLOOKUP(X$10,DenRegTabla2,2,FALSE),'DATOS PEST9'!$C:$C,Y$11)</f>
        <v>0</v>
      </c>
      <c r="Z75" s="59">
        <f>SUMIFS('DATOS PEST9'!$E:$E,'DATOS PEST9'!$A:$A,INDICE!$C$13,'DATOS PEST9'!$B:$B,$A75,'DATOS PEST9'!$F:$F,VLOOKUP(X$10,DenRegTabla2,2,FALSE))</f>
        <v>0</v>
      </c>
      <c r="AA75" s="60">
        <f>SUMIFS('DATOS PEST9'!$E:$E,'DATOS PEST9'!$A:$A,INDICE!$C$13,'DATOS PEST9'!$B:$B,$A75,'DATOS PEST9'!$F:$F,VLOOKUP(AA$10,DenRegTabla2,2,FALSE),'DATOS PEST9'!$C:$C,AA$11)</f>
        <v>0</v>
      </c>
      <c r="AB75" s="61">
        <f>SUMIFS('DATOS PEST9'!$E:$E,'DATOS PEST9'!$A:$A,INDICE!$C$13,'DATOS PEST9'!$B:$B,$A75,'DATOS PEST9'!$F:$F,VLOOKUP(AA$10,DenRegTabla2,2,FALSE),'DATOS PEST9'!$C:$C,AB$11)</f>
        <v>0</v>
      </c>
      <c r="AC75" s="59">
        <f>SUMIFS('DATOS PEST9'!$E:$E,'DATOS PEST9'!$A:$A,INDICE!$C$13,'DATOS PEST9'!$B:$B,$A75,'DATOS PEST9'!$F:$F,VLOOKUP(AA$10,DenRegTabla2,2,FALSE))</f>
        <v>0</v>
      </c>
    </row>
    <row r="76" spans="1:29" ht="15.6" x14ac:dyDescent="0.3">
      <c r="A76" s="8">
        <v>20</v>
      </c>
      <c r="B76" s="9" t="s">
        <v>9</v>
      </c>
      <c r="C76" s="60">
        <f t="shared" si="112"/>
        <v>14383.78947368421</v>
      </c>
      <c r="D76" s="61">
        <f t="shared" si="113"/>
        <v>17715.210526315794</v>
      </c>
      <c r="E76" s="59">
        <f t="shared" si="114"/>
        <v>32099.842105263157</v>
      </c>
      <c r="F76" s="60">
        <f>SUMIFS('DATOS PEST9'!$E:$E,'DATOS PEST9'!$A:$A,INDICE!$C$13,'DATOS PEST9'!$B:$B,$A76,'DATOS PEST9'!$F:$F,VLOOKUP(F$10,DenRegTabla2,2,FALSE),'DATOS PEST9'!$C:$C,F$11)</f>
        <v>9298.5263157894733</v>
      </c>
      <c r="G76" s="61">
        <f>SUMIFS('DATOS PEST9'!$E:$E,'DATOS PEST9'!$A:$A,INDICE!$C$13,'DATOS PEST9'!$B:$B,$A76,'DATOS PEST9'!$F:$F,VLOOKUP(F$10,DenRegTabla2,2,FALSE),'DATOS PEST9'!$C:$C,G$11)</f>
        <v>13536.157894736843</v>
      </c>
      <c r="H76" s="59">
        <f>SUMIFS('DATOS PEST9'!$E:$E,'DATOS PEST9'!$A:$A,INDICE!$C$13,'DATOS PEST9'!$B:$B,$A76,'DATOS PEST9'!$F:$F,VLOOKUP(F$10,DenRegTabla2,2,FALSE))</f>
        <v>22834.684210526317</v>
      </c>
      <c r="I76" s="60">
        <f>SUMIFS('DATOS PEST9'!$E:$E,'DATOS PEST9'!$A:$A,INDICE!$C$13,'DATOS PEST9'!$B:$B,$A76,'DATOS PEST9'!$F:$F,VLOOKUP(I$10,DenRegTabla2,2,FALSE),'DATOS PEST9'!$C:$C,I$11)</f>
        <v>21.999999999999993</v>
      </c>
      <c r="J76" s="61">
        <f>SUMIFS('DATOS PEST9'!$E:$E,'DATOS PEST9'!$A:$A,INDICE!$C$13,'DATOS PEST9'!$B:$B,$A76,'DATOS PEST9'!$F:$F,VLOOKUP(I$10,DenRegTabla2,2,FALSE),'DATOS PEST9'!$C:$C,J$11)</f>
        <v>289.21052631578954</v>
      </c>
      <c r="K76" s="59">
        <f>SUMIFS('DATOS PEST9'!$E:$E,'DATOS PEST9'!$A:$A,INDICE!$C$13,'DATOS PEST9'!$B:$B,$A76,'DATOS PEST9'!$F:$F,VLOOKUP(I$10,DenRegTabla2,2,FALSE))</f>
        <v>311.21052631578948</v>
      </c>
      <c r="L76" s="60">
        <f>SUMIFS('DATOS PEST9'!$E:$E,'DATOS PEST9'!$A:$A,INDICE!$C$13,'DATOS PEST9'!$B:$B,$A76,'DATOS PEST9'!$F:$F,VLOOKUP(L$10,DenRegTabla2,2,FALSE),'DATOS PEST9'!$C:$C,L$11)</f>
        <v>3562.3157894736833</v>
      </c>
      <c r="M76" s="61">
        <f>SUMIFS('DATOS PEST9'!$E:$E,'DATOS PEST9'!$A:$A,INDICE!$C$13,'DATOS PEST9'!$B:$B,$A76,'DATOS PEST9'!$F:$F,VLOOKUP(L$10,DenRegTabla2,2,FALSE),'DATOS PEST9'!$C:$C,M$11)</f>
        <v>226.63157894736844</v>
      </c>
      <c r="N76" s="59">
        <f>SUMIFS('DATOS PEST9'!$E:$E,'DATOS PEST9'!$A:$A,INDICE!$C$13,'DATOS PEST9'!$B:$B,$A76,'DATOS PEST9'!$F:$F,VLOOKUP(L$10,DenRegTabla2,2,FALSE))</f>
        <v>3789.7894736842095</v>
      </c>
      <c r="O76" s="62">
        <f>SUMIFS('DATOS PEST9'!$E:$E,'DATOS PEST9'!$A:$A,INDICE!$C$13,'DATOS PEST9'!$B:$B,$A76,'DATOS PEST9'!$F:$F,VLOOKUP(O$10,DenRegTabla2,2,FALSE),'DATOS PEST9'!$C:$C,O$11)</f>
        <v>1491.3684210526312</v>
      </c>
      <c r="P76" s="62">
        <f>SUMIFS('DATOS PEST9'!$E:$E,'DATOS PEST9'!$A:$A,INDICE!$C$13,'DATOS PEST9'!$B:$B,$A76,'DATOS PEST9'!$F:$F,VLOOKUP(O$10,DenRegTabla2,2,FALSE),'DATOS PEST9'!$C:$C,P$11)</f>
        <v>3495.5789473684204</v>
      </c>
      <c r="Q76" s="63">
        <f>SUMIFS('DATOS PEST9'!$E:$E,'DATOS PEST9'!$A:$A,INDICE!$C$13,'DATOS PEST9'!$B:$B,$A76,'DATOS PEST9'!$F:$F,VLOOKUP(O$10,DenRegTabla2,2,FALSE))</f>
        <v>4986.9473684210516</v>
      </c>
      <c r="R76" s="60">
        <f>SUMIFS('DATOS PEST9'!$E:$E,'DATOS PEST9'!$A:$A,INDICE!$C$13,'DATOS PEST9'!$B:$B,$A76,'DATOS PEST9'!$F:$F,VLOOKUP(R$10,DenRegTabla2,2,FALSE),'DATOS PEST9'!$C:$C,R$11)</f>
        <v>4.6315789473684212</v>
      </c>
      <c r="S76" s="61">
        <f>SUMIFS('DATOS PEST9'!$E:$E,'DATOS PEST9'!$A:$A,INDICE!$C$13,'DATOS PEST9'!$B:$B,$A76,'DATOS PEST9'!$F:$F,VLOOKUP(R$10,DenRegTabla2,2,FALSE),'DATOS PEST9'!$C:$C,S$11)</f>
        <v>3.9999999999999982</v>
      </c>
      <c r="T76" s="59">
        <f>SUMIFS('DATOS PEST9'!$E:$E,'DATOS PEST9'!$A:$A,INDICE!$C$13,'DATOS PEST9'!$B:$B,$A76,'DATOS PEST9'!$F:$F,VLOOKUP(R$10,DenRegTabla2,2,FALSE))</f>
        <v>8.6315789473684195</v>
      </c>
      <c r="U76" s="62">
        <f>SUMIFS('DATOS PEST9'!$E:$E,'DATOS PEST9'!$A:$A,INDICE!$C$13,'DATOS PEST9'!$B:$B,$A76,'DATOS PEST9'!$F:$F,VLOOKUP(U$10,DenRegTabla2,2,FALSE),'DATOS PEST9'!$C:$C,U$11)</f>
        <v>3.9473684210526301</v>
      </c>
      <c r="V76" s="62">
        <f>SUMIFS('DATOS PEST9'!$E:$E,'DATOS PEST9'!$A:$A,INDICE!$C$13,'DATOS PEST9'!$B:$B,$A76,'DATOS PEST9'!$F:$F,VLOOKUP(U$10,DenRegTabla2,2,FALSE),'DATOS PEST9'!$C:$C,V$11)</f>
        <v>162.63157894736841</v>
      </c>
      <c r="W76" s="63">
        <f>SUMIFS('DATOS PEST9'!$E:$E,'DATOS PEST9'!$A:$A,INDICE!$C$13,'DATOS PEST9'!$B:$B,$A76,'DATOS PEST9'!$F:$F,VLOOKUP(U$10,DenRegTabla2,2,FALSE))</f>
        <v>166.57894736842104</v>
      </c>
      <c r="X76" s="60">
        <f>SUMIFS('DATOS PEST9'!$E:$E,'DATOS PEST9'!$A:$A,INDICE!$C$13,'DATOS PEST9'!$B:$B,$A76,'DATOS PEST9'!$F:$F,VLOOKUP(X$10,DenRegTabla2,2,FALSE),'DATOS PEST9'!$C:$C,X$11)</f>
        <v>0.99999999999999956</v>
      </c>
      <c r="Y76" s="61">
        <f>SUMIFS('DATOS PEST9'!$E:$E,'DATOS PEST9'!$A:$A,INDICE!$C$13,'DATOS PEST9'!$B:$B,$A76,'DATOS PEST9'!$F:$F,VLOOKUP(X$10,DenRegTabla2,2,FALSE),'DATOS PEST9'!$C:$C,Y$11)</f>
        <v>0.99999999999999956</v>
      </c>
      <c r="Z76" s="59">
        <f>SUMIFS('DATOS PEST9'!$E:$E,'DATOS PEST9'!$A:$A,INDICE!$C$13,'DATOS PEST9'!$B:$B,$A76,'DATOS PEST9'!$F:$F,VLOOKUP(X$10,DenRegTabla2,2,FALSE))</f>
        <v>1.9999999999999991</v>
      </c>
      <c r="AA76" s="60">
        <f>SUMIFS('DATOS PEST9'!$E:$E,'DATOS PEST9'!$A:$A,INDICE!$C$13,'DATOS PEST9'!$B:$B,$A76,'DATOS PEST9'!$F:$F,VLOOKUP(AA$10,DenRegTabla2,2,FALSE),'DATOS PEST9'!$C:$C,AA$11)</f>
        <v>0</v>
      </c>
      <c r="AB76" s="61">
        <f>SUMIFS('DATOS PEST9'!$E:$E,'DATOS PEST9'!$A:$A,INDICE!$C$13,'DATOS PEST9'!$B:$B,$A76,'DATOS PEST9'!$F:$F,VLOOKUP(AA$10,DenRegTabla2,2,FALSE),'DATOS PEST9'!$C:$C,AB$11)</f>
        <v>0</v>
      </c>
      <c r="AC76" s="59">
        <f>SUMIFS('DATOS PEST9'!$E:$E,'DATOS PEST9'!$A:$A,INDICE!$C$13,'DATOS PEST9'!$B:$B,$A76,'DATOS PEST9'!$F:$F,VLOOKUP(AA$10,DenRegTabla2,2,FALSE))</f>
        <v>0</v>
      </c>
    </row>
    <row r="77" spans="1:29" ht="15.6" x14ac:dyDescent="0.3">
      <c r="A77" s="10">
        <v>48</v>
      </c>
      <c r="B77" s="11" t="s">
        <v>29</v>
      </c>
      <c r="C77" s="60">
        <f t="shared" si="112"/>
        <v>20710.15789473684</v>
      </c>
      <c r="D77" s="61">
        <f t="shared" si="113"/>
        <v>24081.84210526316</v>
      </c>
      <c r="E77" s="59">
        <f t="shared" si="114"/>
        <v>44792.947368421053</v>
      </c>
      <c r="F77" s="60">
        <f>SUMIFS('DATOS PEST9'!$E:$E,'DATOS PEST9'!$A:$A,INDICE!$C$13,'DATOS PEST9'!$B:$B,$A77,'DATOS PEST9'!$F:$F,VLOOKUP(F$10,DenRegTabla2,2,FALSE),'DATOS PEST9'!$C:$C,F$11)</f>
        <v>11650.21052631579</v>
      </c>
      <c r="G77" s="61">
        <f>SUMIFS('DATOS PEST9'!$E:$E,'DATOS PEST9'!$A:$A,INDICE!$C$13,'DATOS PEST9'!$B:$B,$A77,'DATOS PEST9'!$F:$F,VLOOKUP(F$10,DenRegTabla2,2,FALSE),'DATOS PEST9'!$C:$C,G$11)</f>
        <v>17822.84210526316</v>
      </c>
      <c r="H77" s="59">
        <f>SUMIFS('DATOS PEST9'!$E:$E,'DATOS PEST9'!$A:$A,INDICE!$C$13,'DATOS PEST9'!$B:$B,$A77,'DATOS PEST9'!$F:$F,VLOOKUP(F$10,DenRegTabla2,2,FALSE))</f>
        <v>29473.052631578947</v>
      </c>
      <c r="I77" s="60">
        <f>SUMIFS('DATOS PEST9'!$E:$E,'DATOS PEST9'!$A:$A,INDICE!$C$13,'DATOS PEST9'!$B:$B,$A77,'DATOS PEST9'!$F:$F,VLOOKUP(I$10,DenRegTabla2,2,FALSE),'DATOS PEST9'!$C:$C,I$11)</f>
        <v>36.947368421052616</v>
      </c>
      <c r="J77" s="61">
        <f>SUMIFS('DATOS PEST9'!$E:$E,'DATOS PEST9'!$A:$A,INDICE!$C$13,'DATOS PEST9'!$B:$B,$A77,'DATOS PEST9'!$F:$F,VLOOKUP(I$10,DenRegTabla2,2,FALSE),'DATOS PEST9'!$C:$C,J$11)</f>
        <v>271.47368421052636</v>
      </c>
      <c r="K77" s="59">
        <f>SUMIFS('DATOS PEST9'!$E:$E,'DATOS PEST9'!$A:$A,INDICE!$C$13,'DATOS PEST9'!$B:$B,$A77,'DATOS PEST9'!$F:$F,VLOOKUP(I$10,DenRegTabla2,2,FALSE))</f>
        <v>308.42105263157896</v>
      </c>
      <c r="L77" s="60">
        <f>SUMIFS('DATOS PEST9'!$E:$E,'DATOS PEST9'!$A:$A,INDICE!$C$13,'DATOS PEST9'!$B:$B,$A77,'DATOS PEST9'!$F:$F,VLOOKUP(L$10,DenRegTabla2,2,FALSE),'DATOS PEST9'!$C:$C,L$11)</f>
        <v>6479.78947368421</v>
      </c>
      <c r="M77" s="61">
        <f>SUMIFS('DATOS PEST9'!$E:$E,'DATOS PEST9'!$A:$A,INDICE!$C$13,'DATOS PEST9'!$B:$B,$A77,'DATOS PEST9'!$F:$F,VLOOKUP(L$10,DenRegTabla2,2,FALSE),'DATOS PEST9'!$C:$C,M$11)</f>
        <v>377.21052631578948</v>
      </c>
      <c r="N77" s="59">
        <f>SUMIFS('DATOS PEST9'!$E:$E,'DATOS PEST9'!$A:$A,INDICE!$C$13,'DATOS PEST9'!$B:$B,$A77,'DATOS PEST9'!$F:$F,VLOOKUP(L$10,DenRegTabla2,2,FALSE))</f>
        <v>6857.9473684210525</v>
      </c>
      <c r="O77" s="62">
        <f>SUMIFS('DATOS PEST9'!$E:$E,'DATOS PEST9'!$A:$A,INDICE!$C$13,'DATOS PEST9'!$B:$B,$A77,'DATOS PEST9'!$F:$F,VLOOKUP(O$10,DenRegTabla2,2,FALSE),'DATOS PEST9'!$C:$C,O$11)</f>
        <v>2529.5789473684213</v>
      </c>
      <c r="P77" s="62">
        <f>SUMIFS('DATOS PEST9'!$E:$E,'DATOS PEST9'!$A:$A,INDICE!$C$13,'DATOS PEST9'!$B:$B,$A77,'DATOS PEST9'!$F:$F,VLOOKUP(O$10,DenRegTabla2,2,FALSE),'DATOS PEST9'!$C:$C,P$11)</f>
        <v>5314.2631578947376</v>
      </c>
      <c r="Q77" s="63">
        <f>SUMIFS('DATOS PEST9'!$E:$E,'DATOS PEST9'!$A:$A,INDICE!$C$13,'DATOS PEST9'!$B:$B,$A77,'DATOS PEST9'!$F:$F,VLOOKUP(O$10,DenRegTabla2,2,FALSE))</f>
        <v>7843.8421052631584</v>
      </c>
      <c r="R77" s="60">
        <f>SUMIFS('DATOS PEST9'!$E:$E,'DATOS PEST9'!$A:$A,INDICE!$C$13,'DATOS PEST9'!$B:$B,$A77,'DATOS PEST9'!$F:$F,VLOOKUP(R$10,DenRegTabla2,2,FALSE),'DATOS PEST9'!$C:$C,R$11)</f>
        <v>10</v>
      </c>
      <c r="S77" s="61">
        <f>SUMIFS('DATOS PEST9'!$E:$E,'DATOS PEST9'!$A:$A,INDICE!$C$13,'DATOS PEST9'!$B:$B,$A77,'DATOS PEST9'!$F:$F,VLOOKUP(R$10,DenRegTabla2,2,FALSE),'DATOS PEST9'!$C:$C,S$11)</f>
        <v>8.9999999999999964</v>
      </c>
      <c r="T77" s="59">
        <f>SUMIFS('DATOS PEST9'!$E:$E,'DATOS PEST9'!$A:$A,INDICE!$C$13,'DATOS PEST9'!$B:$B,$A77,'DATOS PEST9'!$F:$F,VLOOKUP(R$10,DenRegTabla2,2,FALSE))</f>
        <v>18.999999999999996</v>
      </c>
      <c r="U77" s="62">
        <f>SUMIFS('DATOS PEST9'!$E:$E,'DATOS PEST9'!$A:$A,INDICE!$C$13,'DATOS PEST9'!$B:$B,$A77,'DATOS PEST9'!$F:$F,VLOOKUP(U$10,DenRegTabla2,2,FALSE),'DATOS PEST9'!$C:$C,U$11)</f>
        <v>3.6315789473684204</v>
      </c>
      <c r="V77" s="62">
        <f>SUMIFS('DATOS PEST9'!$E:$E,'DATOS PEST9'!$A:$A,INDICE!$C$13,'DATOS PEST9'!$B:$B,$A77,'DATOS PEST9'!$F:$F,VLOOKUP(U$10,DenRegTabla2,2,FALSE),'DATOS PEST9'!$C:$C,V$11)</f>
        <v>287.05263157894728</v>
      </c>
      <c r="W77" s="63">
        <f>SUMIFS('DATOS PEST9'!$E:$E,'DATOS PEST9'!$A:$A,INDICE!$C$13,'DATOS PEST9'!$B:$B,$A77,'DATOS PEST9'!$F:$F,VLOOKUP(U$10,DenRegTabla2,2,FALSE))</f>
        <v>290.68421052631572</v>
      </c>
      <c r="X77" s="60">
        <f>SUMIFS('DATOS PEST9'!$E:$E,'DATOS PEST9'!$A:$A,INDICE!$C$13,'DATOS PEST9'!$B:$B,$A77,'DATOS PEST9'!$F:$F,VLOOKUP(X$10,DenRegTabla2,2,FALSE),'DATOS PEST9'!$C:$C,X$11)</f>
        <v>0</v>
      </c>
      <c r="Y77" s="61">
        <f>SUMIFS('DATOS PEST9'!$E:$E,'DATOS PEST9'!$A:$A,INDICE!$C$13,'DATOS PEST9'!$B:$B,$A77,'DATOS PEST9'!$F:$F,VLOOKUP(X$10,DenRegTabla2,2,FALSE),'DATOS PEST9'!$C:$C,Y$11)</f>
        <v>0</v>
      </c>
      <c r="Z77" s="59">
        <f>SUMIFS('DATOS PEST9'!$E:$E,'DATOS PEST9'!$A:$A,INDICE!$C$13,'DATOS PEST9'!$B:$B,$A77,'DATOS PEST9'!$F:$F,VLOOKUP(X$10,DenRegTabla2,2,FALSE))</f>
        <v>0</v>
      </c>
      <c r="AA77" s="60">
        <f>SUMIFS('DATOS PEST9'!$E:$E,'DATOS PEST9'!$A:$A,INDICE!$C$13,'DATOS PEST9'!$B:$B,$A77,'DATOS PEST9'!$F:$F,VLOOKUP(AA$10,DenRegTabla2,2,FALSE),'DATOS PEST9'!$C:$C,AA$11)</f>
        <v>0</v>
      </c>
      <c r="AB77" s="61">
        <f>SUMIFS('DATOS PEST9'!$E:$E,'DATOS PEST9'!$A:$A,INDICE!$C$13,'DATOS PEST9'!$B:$B,$A77,'DATOS PEST9'!$F:$F,VLOOKUP(AA$10,DenRegTabla2,2,FALSE),'DATOS PEST9'!$C:$C,AB$11)</f>
        <v>0</v>
      </c>
      <c r="AC77" s="59">
        <f>SUMIFS('DATOS PEST9'!$E:$E,'DATOS PEST9'!$A:$A,INDICE!$C$13,'DATOS PEST9'!$B:$B,$A77,'DATOS PEST9'!$F:$F,VLOOKUP(AA$10,DenRegTabla2,2,FALSE))</f>
        <v>0</v>
      </c>
    </row>
    <row r="78" spans="1:29" ht="15.6" x14ac:dyDescent="0.3">
      <c r="A78" s="238" t="s">
        <v>46</v>
      </c>
      <c r="B78" s="239"/>
      <c r="C78" s="64">
        <f>C79</f>
        <v>8888.9473684210516</v>
      </c>
      <c r="D78" s="65">
        <f t="shared" ref="D78:E78" si="115">D79</f>
        <v>10615.526315789473</v>
      </c>
      <c r="E78" s="66">
        <f t="shared" si="115"/>
        <v>19504.473684210527</v>
      </c>
      <c r="F78" s="64">
        <f>F79</f>
        <v>5886.1052631578932</v>
      </c>
      <c r="G78" s="65">
        <f t="shared" ref="G78:AC78" si="116">G79</f>
        <v>7614.9473684210534</v>
      </c>
      <c r="H78" s="66">
        <f t="shared" si="116"/>
        <v>13501.052631578947</v>
      </c>
      <c r="I78" s="64">
        <f>I79</f>
        <v>775.31578947368416</v>
      </c>
      <c r="J78" s="65">
        <f t="shared" si="116"/>
        <v>1419.6842105263156</v>
      </c>
      <c r="K78" s="66">
        <f t="shared" si="116"/>
        <v>2194.9999999999995</v>
      </c>
      <c r="L78" s="64">
        <f>L79</f>
        <v>1297.4736842105267</v>
      </c>
      <c r="M78" s="65">
        <f t="shared" si="116"/>
        <v>34.421052631578945</v>
      </c>
      <c r="N78" s="66">
        <f t="shared" si="116"/>
        <v>1331.8947368421057</v>
      </c>
      <c r="O78" s="67">
        <f>O79</f>
        <v>920.05263157894728</v>
      </c>
      <c r="P78" s="67">
        <f t="shared" si="116"/>
        <v>1520.4736842105262</v>
      </c>
      <c r="Q78" s="68">
        <f t="shared" si="116"/>
        <v>2440.5263157894733</v>
      </c>
      <c r="R78" s="64">
        <f>R79</f>
        <v>10</v>
      </c>
      <c r="S78" s="65">
        <f t="shared" si="116"/>
        <v>26.000000000000004</v>
      </c>
      <c r="T78" s="66">
        <f t="shared" si="116"/>
        <v>36</v>
      </c>
      <c r="U78" s="67">
        <f>U79</f>
        <v>0</v>
      </c>
      <c r="V78" s="67">
        <f t="shared" si="116"/>
        <v>0</v>
      </c>
      <c r="W78" s="68">
        <f t="shared" si="116"/>
        <v>0</v>
      </c>
      <c r="X78" s="64">
        <f>X79</f>
        <v>0</v>
      </c>
      <c r="Y78" s="65">
        <f t="shared" si="116"/>
        <v>0</v>
      </c>
      <c r="Z78" s="66">
        <f t="shared" si="116"/>
        <v>0</v>
      </c>
      <c r="AA78" s="64">
        <f>AA79</f>
        <v>0</v>
      </c>
      <c r="AB78" s="65">
        <f t="shared" si="116"/>
        <v>0</v>
      </c>
      <c r="AC78" s="66">
        <f t="shared" si="116"/>
        <v>0</v>
      </c>
    </row>
    <row r="79" spans="1:29" ht="15.6" x14ac:dyDescent="0.3">
      <c r="A79" s="14">
        <v>26</v>
      </c>
      <c r="B79" s="15" t="s">
        <v>71</v>
      </c>
      <c r="C79" s="60">
        <f t="shared" ref="C79:C81" si="117">F79+R79+AA79+X79+U79+L79+I79+O79</f>
        <v>8888.9473684210516</v>
      </c>
      <c r="D79" s="61">
        <f>G79+S79+AB79+Y79+V79+P79+M79+J79</f>
        <v>10615.526315789473</v>
      </c>
      <c r="E79" s="59">
        <f t="shared" ref="E79:E81" si="118">SUM(H79,K79,N79,Q79,T79,W79,Z79,AC79)</f>
        <v>19504.473684210527</v>
      </c>
      <c r="F79" s="60">
        <f>SUMIFS('DATOS PEST9'!$E:$E,'DATOS PEST9'!$A:$A,INDICE!$C$13,'DATOS PEST9'!$B:$B,$A79,'DATOS PEST9'!$F:$F,VLOOKUP(F$10,DenRegTabla2,2,FALSE),'DATOS PEST9'!$C:$C,F$11)</f>
        <v>5886.1052631578932</v>
      </c>
      <c r="G79" s="61">
        <f>SUMIFS('DATOS PEST9'!$E:$E,'DATOS PEST9'!$A:$A,INDICE!$C$13,'DATOS PEST9'!$B:$B,$A79,'DATOS PEST9'!$F:$F,VLOOKUP(F$10,DenRegTabla2,2,FALSE),'DATOS PEST9'!$C:$C,G$11)</f>
        <v>7614.9473684210534</v>
      </c>
      <c r="H79" s="59">
        <f>SUMIFS('DATOS PEST9'!$E:$E,'DATOS PEST9'!$A:$A,INDICE!$C$13,'DATOS PEST9'!$B:$B,$A79,'DATOS PEST9'!$F:$F,VLOOKUP(F$10,DenRegTabla2,2,FALSE))</f>
        <v>13501.052631578947</v>
      </c>
      <c r="I79" s="60">
        <f>SUMIFS('DATOS PEST9'!$E:$E,'DATOS PEST9'!$A:$A,INDICE!$C$13,'DATOS PEST9'!$B:$B,$A79,'DATOS PEST9'!$F:$F,VLOOKUP(I$10,DenRegTabla2,2,FALSE),'DATOS PEST9'!$C:$C,I$11)</f>
        <v>775.31578947368416</v>
      </c>
      <c r="J79" s="61">
        <f>SUMIFS('DATOS PEST9'!$E:$E,'DATOS PEST9'!$A:$A,INDICE!$C$13,'DATOS PEST9'!$B:$B,$A79,'DATOS PEST9'!$F:$F,VLOOKUP(I$10,DenRegTabla2,2,FALSE),'DATOS PEST9'!$C:$C,J$11)</f>
        <v>1419.6842105263156</v>
      </c>
      <c r="K79" s="59">
        <f>SUMIFS('DATOS PEST9'!$E:$E,'DATOS PEST9'!$A:$A,INDICE!$C$13,'DATOS PEST9'!$B:$B,$A79,'DATOS PEST9'!$F:$F,VLOOKUP(I$10,DenRegTabla2,2,FALSE))</f>
        <v>2194.9999999999995</v>
      </c>
      <c r="L79" s="60">
        <f>SUMIFS('DATOS PEST9'!$E:$E,'DATOS PEST9'!$A:$A,INDICE!$C$13,'DATOS PEST9'!$B:$B,$A79,'DATOS PEST9'!$F:$F,VLOOKUP(L$10,DenRegTabla2,2,FALSE),'DATOS PEST9'!$C:$C,L$11)</f>
        <v>1297.4736842105267</v>
      </c>
      <c r="M79" s="61">
        <f>SUMIFS('DATOS PEST9'!$E:$E,'DATOS PEST9'!$A:$A,INDICE!$C$13,'DATOS PEST9'!$B:$B,$A79,'DATOS PEST9'!$F:$F,VLOOKUP(L$10,DenRegTabla2,2,FALSE),'DATOS PEST9'!$C:$C,M$11)</f>
        <v>34.421052631578945</v>
      </c>
      <c r="N79" s="59">
        <f>SUMIFS('DATOS PEST9'!$E:$E,'DATOS PEST9'!$A:$A,INDICE!$C$13,'DATOS PEST9'!$B:$B,$A79,'DATOS PEST9'!$F:$F,VLOOKUP(L$10,DenRegTabla2,2,FALSE))</f>
        <v>1331.8947368421057</v>
      </c>
      <c r="O79" s="62">
        <f>SUMIFS('DATOS PEST9'!$E:$E,'DATOS PEST9'!$A:$A,INDICE!$C$13,'DATOS PEST9'!$B:$B,$A79,'DATOS PEST9'!$F:$F,VLOOKUP(O$10,DenRegTabla2,2,FALSE),'DATOS PEST9'!$C:$C,O$11)</f>
        <v>920.05263157894728</v>
      </c>
      <c r="P79" s="62">
        <f>SUMIFS('DATOS PEST9'!$E:$E,'DATOS PEST9'!$A:$A,INDICE!$C$13,'DATOS PEST9'!$B:$B,$A79,'DATOS PEST9'!$F:$F,VLOOKUP(O$10,DenRegTabla2,2,FALSE),'DATOS PEST9'!$C:$C,P$11)</f>
        <v>1520.4736842105262</v>
      </c>
      <c r="Q79" s="63">
        <f>SUMIFS('DATOS PEST9'!$E:$E,'DATOS PEST9'!$A:$A,INDICE!$C$13,'DATOS PEST9'!$B:$B,$A79,'DATOS PEST9'!$F:$F,VLOOKUP(O$10,DenRegTabla2,2,FALSE))</f>
        <v>2440.5263157894733</v>
      </c>
      <c r="R79" s="60">
        <f>SUMIFS('DATOS PEST9'!$E:$E,'DATOS PEST9'!$A:$A,INDICE!$C$13,'DATOS PEST9'!$B:$B,$A79,'DATOS PEST9'!$F:$F,VLOOKUP(R$10,DenRegTabla2,2,FALSE),'DATOS PEST9'!$C:$C,R$11)</f>
        <v>10</v>
      </c>
      <c r="S79" s="61">
        <f>SUMIFS('DATOS PEST9'!$E:$E,'DATOS PEST9'!$A:$A,INDICE!$C$13,'DATOS PEST9'!$B:$B,$A79,'DATOS PEST9'!$F:$F,VLOOKUP(R$10,DenRegTabla2,2,FALSE),'DATOS PEST9'!$C:$C,S$11)</f>
        <v>26.000000000000004</v>
      </c>
      <c r="T79" s="59">
        <f>SUMIFS('DATOS PEST9'!$E:$E,'DATOS PEST9'!$A:$A,INDICE!$C$13,'DATOS PEST9'!$B:$B,$A79,'DATOS PEST9'!$F:$F,VLOOKUP(R$10,DenRegTabla2,2,FALSE))</f>
        <v>36</v>
      </c>
      <c r="U79" s="62">
        <f>SUMIFS('DATOS PEST9'!$E:$E,'DATOS PEST9'!$A:$A,INDICE!$C$13,'DATOS PEST9'!$B:$B,$A79,'DATOS PEST9'!$F:$F,VLOOKUP(U$10,DenRegTabla2,2,FALSE),'DATOS PEST9'!$C:$C,U$11)</f>
        <v>0</v>
      </c>
      <c r="V79" s="62">
        <f>SUMIFS('DATOS PEST9'!$E:$E,'DATOS PEST9'!$A:$A,INDICE!$C$13,'DATOS PEST9'!$B:$B,$A79,'DATOS PEST9'!$F:$F,VLOOKUP(U$10,DenRegTabla2,2,FALSE),'DATOS PEST9'!$C:$C,V$11)</f>
        <v>0</v>
      </c>
      <c r="W79" s="63">
        <f>SUMIFS('DATOS PEST9'!$E:$E,'DATOS PEST9'!$A:$A,INDICE!$C$13,'DATOS PEST9'!$B:$B,$A79,'DATOS PEST9'!$F:$F,VLOOKUP(U$10,DenRegTabla2,2,FALSE))</f>
        <v>0</v>
      </c>
      <c r="X79" s="60">
        <f>SUMIFS('DATOS PEST9'!$E:$E,'DATOS PEST9'!$A:$A,INDICE!$C$13,'DATOS PEST9'!$B:$B,$A79,'DATOS PEST9'!$F:$F,VLOOKUP(X$10,DenRegTabla2,2,FALSE),'DATOS PEST9'!$C:$C,X$11)</f>
        <v>0</v>
      </c>
      <c r="Y79" s="61">
        <f>SUMIFS('DATOS PEST9'!$E:$E,'DATOS PEST9'!$A:$A,INDICE!$C$13,'DATOS PEST9'!$B:$B,$A79,'DATOS PEST9'!$F:$F,VLOOKUP(X$10,DenRegTabla2,2,FALSE),'DATOS PEST9'!$C:$C,Y$11)</f>
        <v>0</v>
      </c>
      <c r="Z79" s="59">
        <f>SUMIFS('DATOS PEST9'!$E:$E,'DATOS PEST9'!$A:$A,INDICE!$C$13,'DATOS PEST9'!$B:$B,$A79,'DATOS PEST9'!$F:$F,VLOOKUP(X$10,DenRegTabla2,2,FALSE))</f>
        <v>0</v>
      </c>
      <c r="AA79" s="60">
        <f>SUMIFS('DATOS PEST9'!$E:$E,'DATOS PEST9'!$A:$A,INDICE!$C$13,'DATOS PEST9'!$B:$B,$A79,'DATOS PEST9'!$F:$F,VLOOKUP(AA$10,DenRegTabla2,2,FALSE),'DATOS PEST9'!$C:$C,AA$11)</f>
        <v>0</v>
      </c>
      <c r="AB79" s="61">
        <f>SUMIFS('DATOS PEST9'!$E:$E,'DATOS PEST9'!$A:$A,INDICE!$C$13,'DATOS PEST9'!$B:$B,$A79,'DATOS PEST9'!$F:$F,VLOOKUP(AA$10,DenRegTabla2,2,FALSE),'DATOS PEST9'!$C:$C,AB$11)</f>
        <v>0</v>
      </c>
      <c r="AC79" s="59">
        <f>SUMIFS('DATOS PEST9'!$E:$E,'DATOS PEST9'!$A:$A,INDICE!$C$13,'DATOS PEST9'!$B:$B,$A79,'DATOS PEST9'!$F:$F,VLOOKUP(AA$10,DenRegTabla2,2,FALSE))</f>
        <v>0</v>
      </c>
    </row>
    <row r="80" spans="1:29" ht="15.6" x14ac:dyDescent="0.3">
      <c r="A80" s="19">
        <v>51</v>
      </c>
      <c r="B80" s="20" t="s">
        <v>32</v>
      </c>
      <c r="C80" s="64">
        <f t="shared" si="117"/>
        <v>1263.3157894736842</v>
      </c>
      <c r="D80" s="65">
        <f>G80+S80+AB80+Y80+V80+P80+M80+J80</f>
        <v>1260.3684210526317</v>
      </c>
      <c r="E80" s="66">
        <f t="shared" si="118"/>
        <v>2523.6842105263158</v>
      </c>
      <c r="F80" s="64">
        <f>SUMIFS('DATOS PEST9'!$E:$E,'DATOS PEST9'!$A:$A,INDICE!$C$13,'DATOS PEST9'!$B:$B,$A80,'DATOS PEST9'!$F:$F,VLOOKUP(F$10,DenRegTabla2,2,FALSE),'DATOS PEST9'!$C:$C,F$11)</f>
        <v>442.94736842105266</v>
      </c>
      <c r="G80" s="65">
        <f>SUMIFS('DATOS PEST9'!$E:$E,'DATOS PEST9'!$A:$A,INDICE!$C$13,'DATOS PEST9'!$B:$B,$A80,'DATOS PEST9'!$F:$F,VLOOKUP(F$10,DenRegTabla2,2,FALSE),'DATOS PEST9'!$C:$C,G$11)</f>
        <v>1001.8947368421053</v>
      </c>
      <c r="H80" s="66">
        <f>SUMIFS('DATOS PEST9'!$E:$E,'DATOS PEST9'!$A:$A,INDICE!$C$13,'DATOS PEST9'!$B:$B,$A80,'DATOS PEST9'!$F:$F,VLOOKUP(F$10,DenRegTabla2,2,FALSE))</f>
        <v>1444.8421052631579</v>
      </c>
      <c r="I80" s="64">
        <f>SUMIFS('DATOS PEST9'!$E:$E,'DATOS PEST9'!$A:$A,INDICE!$C$13,'DATOS PEST9'!$B:$B,$A80,'DATOS PEST9'!$F:$F,VLOOKUP(I$10,DenRegTabla2,2,FALSE),'DATOS PEST9'!$C:$C,I$11)</f>
        <v>0.99999999999999956</v>
      </c>
      <c r="J80" s="65">
        <f>SUMIFS('DATOS PEST9'!$E:$E,'DATOS PEST9'!$A:$A,INDICE!$C$13,'DATOS PEST9'!$B:$B,$A80,'DATOS PEST9'!$F:$F,VLOOKUP(I$10,DenRegTabla2,2,FALSE),'DATOS PEST9'!$C:$C,J$11)</f>
        <v>1.3157894736842104</v>
      </c>
      <c r="K80" s="66">
        <f>SUMIFS('DATOS PEST9'!$E:$E,'DATOS PEST9'!$A:$A,INDICE!$C$13,'DATOS PEST9'!$B:$B,$A80,'DATOS PEST9'!$F:$F,VLOOKUP(I$10,DenRegTabla2,2,FALSE))</f>
        <v>2.3157894736842097</v>
      </c>
      <c r="L80" s="64">
        <f>SUMIFS('DATOS PEST9'!$E:$E,'DATOS PEST9'!$A:$A,INDICE!$C$13,'DATOS PEST9'!$B:$B,$A80,'DATOS PEST9'!$F:$F,VLOOKUP(L$10,DenRegTabla2,2,FALSE),'DATOS PEST9'!$C:$C,L$11)</f>
        <v>748.8421052631578</v>
      </c>
      <c r="M80" s="65">
        <f>SUMIFS('DATOS PEST9'!$E:$E,'DATOS PEST9'!$A:$A,INDICE!$C$13,'DATOS PEST9'!$B:$B,$A80,'DATOS PEST9'!$F:$F,VLOOKUP(L$10,DenRegTabla2,2,FALSE),'DATOS PEST9'!$C:$C,M$11)</f>
        <v>36.473684210526308</v>
      </c>
      <c r="N80" s="66">
        <f>SUMIFS('DATOS PEST9'!$E:$E,'DATOS PEST9'!$A:$A,INDICE!$C$13,'DATOS PEST9'!$B:$B,$A80,'DATOS PEST9'!$F:$F,VLOOKUP(L$10,DenRegTabla2,2,FALSE))</f>
        <v>785.31578947368416</v>
      </c>
      <c r="O80" s="67">
        <f>SUMIFS('DATOS PEST9'!$E:$E,'DATOS PEST9'!$A:$A,INDICE!$C$13,'DATOS PEST9'!$B:$B,$A80,'DATOS PEST9'!$F:$F,VLOOKUP(O$10,DenRegTabla2,2,FALSE),'DATOS PEST9'!$C:$C,O$11)</f>
        <v>70.526315789473642</v>
      </c>
      <c r="P80" s="67">
        <f>SUMIFS('DATOS PEST9'!$E:$E,'DATOS PEST9'!$A:$A,INDICE!$C$13,'DATOS PEST9'!$B:$B,$A80,'DATOS PEST9'!$F:$F,VLOOKUP(O$10,DenRegTabla2,2,FALSE),'DATOS PEST9'!$C:$C,P$11)</f>
        <v>213.68421052631584</v>
      </c>
      <c r="Q80" s="68">
        <f>SUMIFS('DATOS PEST9'!$E:$E,'DATOS PEST9'!$A:$A,INDICE!$C$13,'DATOS PEST9'!$B:$B,$A80,'DATOS PEST9'!$F:$F,VLOOKUP(O$10,DenRegTabla2,2,FALSE))</f>
        <v>284.21052631578948</v>
      </c>
      <c r="R80" s="64">
        <f>SUMIFS('DATOS PEST9'!$E:$E,'DATOS PEST9'!$A:$A,INDICE!$C$13,'DATOS PEST9'!$B:$B,$A80,'DATOS PEST9'!$F:$F,VLOOKUP(R$10,DenRegTabla2,2,FALSE),'DATOS PEST9'!$C:$C,R$11)</f>
        <v>0</v>
      </c>
      <c r="S80" s="65">
        <f>SUMIFS('DATOS PEST9'!$E:$E,'DATOS PEST9'!$A:$A,INDICE!$C$13,'DATOS PEST9'!$B:$B,$A80,'DATOS PEST9'!$F:$F,VLOOKUP(R$10,DenRegTabla2,2,FALSE),'DATOS PEST9'!$C:$C,S$11)</f>
        <v>0</v>
      </c>
      <c r="T80" s="66">
        <f>SUMIFS('DATOS PEST9'!$E:$E,'DATOS PEST9'!$A:$A,INDICE!$C$13,'DATOS PEST9'!$B:$B,$A80,'DATOS PEST9'!$F:$F,VLOOKUP(R$10,DenRegTabla2,2,FALSE))</f>
        <v>0</v>
      </c>
      <c r="U80" s="67">
        <f>SUMIFS('DATOS PEST9'!$E:$E,'DATOS PEST9'!$A:$A,INDICE!$C$13,'DATOS PEST9'!$B:$B,$A80,'DATOS PEST9'!$F:$F,VLOOKUP(U$10,DenRegTabla2,2,FALSE),'DATOS PEST9'!$C:$C,U$11)</f>
        <v>0</v>
      </c>
      <c r="V80" s="67">
        <f>SUMIFS('DATOS PEST9'!$E:$E,'DATOS PEST9'!$A:$A,INDICE!$C$13,'DATOS PEST9'!$B:$B,$A80,'DATOS PEST9'!$F:$F,VLOOKUP(U$10,DenRegTabla2,2,FALSE),'DATOS PEST9'!$C:$C,V$11)</f>
        <v>6.9999999999999973</v>
      </c>
      <c r="W80" s="68">
        <f>SUMIFS('DATOS PEST9'!$E:$E,'DATOS PEST9'!$A:$A,INDICE!$C$13,'DATOS PEST9'!$B:$B,$A80,'DATOS PEST9'!$F:$F,VLOOKUP(U$10,DenRegTabla2,2,FALSE))</f>
        <v>6.9999999999999973</v>
      </c>
      <c r="X80" s="64">
        <f>SUMIFS('DATOS PEST9'!$E:$E,'DATOS PEST9'!$A:$A,INDICE!$C$13,'DATOS PEST9'!$B:$B,$A80,'DATOS PEST9'!$F:$F,VLOOKUP(X$10,DenRegTabla2,2,FALSE),'DATOS PEST9'!$C:$C,X$11)</f>
        <v>0</v>
      </c>
      <c r="Y80" s="65">
        <f>SUMIFS('DATOS PEST9'!$E:$E,'DATOS PEST9'!$A:$A,INDICE!$C$13,'DATOS PEST9'!$B:$B,$A80,'DATOS PEST9'!$F:$F,VLOOKUP(X$10,DenRegTabla2,2,FALSE),'DATOS PEST9'!$C:$C,Y$11)</f>
        <v>0</v>
      </c>
      <c r="Z80" s="66">
        <f>SUMIFS('DATOS PEST9'!$E:$E,'DATOS PEST9'!$A:$A,INDICE!$C$13,'DATOS PEST9'!$B:$B,$A80,'DATOS PEST9'!$F:$F,VLOOKUP(X$10,DenRegTabla2,2,FALSE))</f>
        <v>0</v>
      </c>
      <c r="AA80" s="64">
        <f>SUMIFS('DATOS PEST9'!$E:$E,'DATOS PEST9'!$A:$A,INDICE!$C$13,'DATOS PEST9'!$B:$B,$A80,'DATOS PEST9'!$F:$F,VLOOKUP(AA$10,DenRegTabla2,2,FALSE),'DATOS PEST9'!$C:$C,AA$11)</f>
        <v>0</v>
      </c>
      <c r="AB80" s="65">
        <f>SUMIFS('DATOS PEST9'!$E:$E,'DATOS PEST9'!$A:$A,INDICE!$C$13,'DATOS PEST9'!$B:$B,$A80,'DATOS PEST9'!$F:$F,VLOOKUP(AA$10,DenRegTabla2,2,FALSE),'DATOS PEST9'!$C:$C,AB$11)</f>
        <v>0</v>
      </c>
      <c r="AC80" s="66">
        <f>SUMIFS('DATOS PEST9'!$E:$E,'DATOS PEST9'!$A:$A,INDICE!$C$13,'DATOS PEST9'!$B:$B,$A80,'DATOS PEST9'!$F:$F,VLOOKUP(AA$10,DenRegTabla2,2,FALSE))</f>
        <v>0</v>
      </c>
    </row>
    <row r="81" spans="1:29" ht="16.2" thickBot="1" x14ac:dyDescent="0.35">
      <c r="A81" s="21">
        <v>52</v>
      </c>
      <c r="B81" s="22" t="s">
        <v>33</v>
      </c>
      <c r="C81" s="74">
        <f t="shared" si="117"/>
        <v>1828</v>
      </c>
      <c r="D81" s="75">
        <f>G81+S81+AB81+Y81+V81+P81+M81+J81</f>
        <v>2246.0526315789471</v>
      </c>
      <c r="E81" s="76">
        <f t="shared" si="118"/>
        <v>4074.0526315789471</v>
      </c>
      <c r="F81" s="74">
        <f>SUMIFS('DATOS PEST9'!$E:$E,'DATOS PEST9'!$A:$A,INDICE!$C$13,'DATOS PEST9'!$B:$B,$A81,'DATOS PEST9'!$F:$F,VLOOKUP(F$10,DenRegTabla2,2,FALSE),'DATOS PEST9'!$C:$C,F$11)</f>
        <v>829.05263157894728</v>
      </c>
      <c r="G81" s="75">
        <f>SUMIFS('DATOS PEST9'!$E:$E,'DATOS PEST9'!$A:$A,INDICE!$C$13,'DATOS PEST9'!$B:$B,$A81,'DATOS PEST9'!$F:$F,VLOOKUP(F$10,DenRegTabla2,2,FALSE),'DATOS PEST9'!$C:$C,G$11)</f>
        <v>1582.1052631578946</v>
      </c>
      <c r="H81" s="76">
        <f>SUMIFS('DATOS PEST9'!$E:$E,'DATOS PEST9'!$A:$A,INDICE!$C$13,'DATOS PEST9'!$B:$B,$A81,'DATOS PEST9'!$F:$F,VLOOKUP(F$10,DenRegTabla2,2,FALSE))</f>
        <v>2411.1578947368416</v>
      </c>
      <c r="I81" s="74">
        <f>SUMIFS('DATOS PEST9'!$E:$E,'DATOS PEST9'!$A:$A,INDICE!$C$13,'DATOS PEST9'!$B:$B,$A81,'DATOS PEST9'!$F:$F,VLOOKUP(I$10,DenRegTabla2,2,FALSE),'DATOS PEST9'!$C:$C,I$11)</f>
        <v>0</v>
      </c>
      <c r="J81" s="75">
        <f>SUMIFS('DATOS PEST9'!$E:$E,'DATOS PEST9'!$A:$A,INDICE!$C$13,'DATOS PEST9'!$B:$B,$A81,'DATOS PEST9'!$F:$F,VLOOKUP(I$10,DenRegTabla2,2,FALSE),'DATOS PEST9'!$C:$C,J$11)</f>
        <v>5.7368421052631584</v>
      </c>
      <c r="K81" s="76">
        <f>SUMIFS('DATOS PEST9'!$E:$E,'DATOS PEST9'!$A:$A,INDICE!$C$13,'DATOS PEST9'!$B:$B,$A81,'DATOS PEST9'!$F:$F,VLOOKUP(I$10,DenRegTabla2,2,FALSE))</f>
        <v>5.7368421052631584</v>
      </c>
      <c r="L81" s="74">
        <f>SUMIFS('DATOS PEST9'!$E:$E,'DATOS PEST9'!$A:$A,INDICE!$C$13,'DATOS PEST9'!$B:$B,$A81,'DATOS PEST9'!$F:$F,VLOOKUP(L$10,DenRegTabla2,2,FALSE),'DATOS PEST9'!$C:$C,L$11)</f>
        <v>857.36842105263167</v>
      </c>
      <c r="M81" s="75">
        <f>SUMIFS('DATOS PEST9'!$E:$E,'DATOS PEST9'!$A:$A,INDICE!$C$13,'DATOS PEST9'!$B:$B,$A81,'DATOS PEST9'!$F:$F,VLOOKUP(L$10,DenRegTabla2,2,FALSE),'DATOS PEST9'!$C:$C,M$11)</f>
        <v>26.84210526315789</v>
      </c>
      <c r="N81" s="76">
        <f>SUMIFS('DATOS PEST9'!$E:$E,'DATOS PEST9'!$A:$A,INDICE!$C$13,'DATOS PEST9'!$B:$B,$A81,'DATOS PEST9'!$F:$F,VLOOKUP(L$10,DenRegTabla2,2,FALSE))</f>
        <v>884.21052631578959</v>
      </c>
      <c r="O81" s="77">
        <f>SUMIFS('DATOS PEST9'!$E:$E,'DATOS PEST9'!$A:$A,INDICE!$C$13,'DATOS PEST9'!$B:$B,$A81,'DATOS PEST9'!$F:$F,VLOOKUP(O$10,DenRegTabla2,2,FALSE),'DATOS PEST9'!$C:$C,O$11)</f>
        <v>141.57894736842107</v>
      </c>
      <c r="P81" s="77">
        <f>SUMIFS('DATOS PEST9'!$E:$E,'DATOS PEST9'!$A:$A,INDICE!$C$13,'DATOS PEST9'!$B:$B,$A81,'DATOS PEST9'!$F:$F,VLOOKUP(O$10,DenRegTabla2,2,FALSE),'DATOS PEST9'!$C:$C,P$11)</f>
        <v>631.36842105263145</v>
      </c>
      <c r="Q81" s="78">
        <f>SUMIFS('DATOS PEST9'!$E:$E,'DATOS PEST9'!$A:$A,INDICE!$C$13,'DATOS PEST9'!$B:$B,$A81,'DATOS PEST9'!$F:$F,VLOOKUP(O$10,DenRegTabla2,2,FALSE))</f>
        <v>772.94736842105249</v>
      </c>
      <c r="R81" s="74">
        <f>SUMIFS('DATOS PEST9'!$E:$E,'DATOS PEST9'!$A:$A,INDICE!$C$13,'DATOS PEST9'!$B:$B,$A81,'DATOS PEST9'!$F:$F,VLOOKUP(R$10,DenRegTabla2,2,FALSE),'DATOS PEST9'!$C:$C,R$11)</f>
        <v>0</v>
      </c>
      <c r="S81" s="75">
        <f>SUMIFS('DATOS PEST9'!$E:$E,'DATOS PEST9'!$A:$A,INDICE!$C$13,'DATOS PEST9'!$B:$B,$A81,'DATOS PEST9'!$F:$F,VLOOKUP(R$10,DenRegTabla2,2,FALSE),'DATOS PEST9'!$C:$C,S$11)</f>
        <v>0</v>
      </c>
      <c r="T81" s="76">
        <f>SUMIFS('DATOS PEST9'!$E:$E,'DATOS PEST9'!$A:$A,INDICE!$C$13,'DATOS PEST9'!$B:$B,$A81,'DATOS PEST9'!$F:$F,VLOOKUP(R$10,DenRegTabla2,2,FALSE))</f>
        <v>0</v>
      </c>
      <c r="U81" s="77">
        <f>SUMIFS('DATOS PEST9'!$E:$E,'DATOS PEST9'!$A:$A,INDICE!$C$13,'DATOS PEST9'!$B:$B,$A81,'DATOS PEST9'!$F:$F,VLOOKUP(U$10,DenRegTabla2,2,FALSE),'DATOS PEST9'!$C:$C,U$11)</f>
        <v>0</v>
      </c>
      <c r="V81" s="77">
        <f>SUMIFS('DATOS PEST9'!$E:$E,'DATOS PEST9'!$A:$A,INDICE!$C$13,'DATOS PEST9'!$B:$B,$A81,'DATOS PEST9'!$F:$F,VLOOKUP(U$10,DenRegTabla2,2,FALSE),'DATOS PEST9'!$C:$C,V$11)</f>
        <v>0</v>
      </c>
      <c r="W81" s="78">
        <f>SUMIFS('DATOS PEST9'!$E:$E,'DATOS PEST9'!$A:$A,INDICE!$C$13,'DATOS PEST9'!$B:$B,$A81,'DATOS PEST9'!$F:$F,VLOOKUP(U$10,DenRegTabla2,2,FALSE))</f>
        <v>0</v>
      </c>
      <c r="X81" s="74">
        <f>SUMIFS('DATOS PEST9'!$E:$E,'DATOS PEST9'!$A:$A,INDICE!$C$13,'DATOS PEST9'!$B:$B,$A81,'DATOS PEST9'!$F:$F,VLOOKUP(X$10,DenRegTabla2,2,FALSE),'DATOS PEST9'!$C:$C,X$11)</f>
        <v>0</v>
      </c>
      <c r="Y81" s="75">
        <f>SUMIFS('DATOS PEST9'!$E:$E,'DATOS PEST9'!$A:$A,INDICE!$C$13,'DATOS PEST9'!$B:$B,$A81,'DATOS PEST9'!$F:$F,VLOOKUP(X$10,DenRegTabla2,2,FALSE),'DATOS PEST9'!$C:$C,Y$11)</f>
        <v>0</v>
      </c>
      <c r="Z81" s="76">
        <f>SUMIFS('DATOS PEST9'!$E:$E,'DATOS PEST9'!$A:$A,INDICE!$C$13,'DATOS PEST9'!$B:$B,$A81,'DATOS PEST9'!$F:$F,VLOOKUP(X$10,DenRegTabla2,2,FALSE))</f>
        <v>0</v>
      </c>
      <c r="AA81" s="74">
        <f>SUMIFS('DATOS PEST9'!$E:$E,'DATOS PEST9'!$A:$A,INDICE!$C$13,'DATOS PEST9'!$B:$B,$A81,'DATOS PEST9'!$F:$F,VLOOKUP(AA$10,DenRegTabla2,2,FALSE),'DATOS PEST9'!$C:$C,AA$11)</f>
        <v>0</v>
      </c>
      <c r="AB81" s="75">
        <f>SUMIFS('DATOS PEST9'!$E:$E,'DATOS PEST9'!$A:$A,INDICE!$C$13,'DATOS PEST9'!$B:$B,$A81,'DATOS PEST9'!$F:$F,VLOOKUP(AA$10,DenRegTabla2,2,FALSE),'DATOS PEST9'!$C:$C,AB$11)</f>
        <v>0</v>
      </c>
      <c r="AC81" s="76">
        <f>SUMIFS('DATOS PEST9'!$E:$E,'DATOS PEST9'!$A:$A,INDICE!$C$13,'DATOS PEST9'!$B:$B,$A81,'DATOS PEST9'!$F:$F,VLOOKUP(AA$10,DenRegTabla2,2,FALSE))</f>
        <v>0</v>
      </c>
    </row>
    <row r="83" spans="1:29" x14ac:dyDescent="0.3">
      <c r="A83" s="82" t="s">
        <v>215</v>
      </c>
    </row>
    <row r="84" spans="1:29" x14ac:dyDescent="0.3">
      <c r="A84" s="83" t="s">
        <v>216</v>
      </c>
    </row>
    <row r="88" spans="1:29" ht="15.6" x14ac:dyDescent="0.3">
      <c r="A88" s="247" t="s">
        <v>437</v>
      </c>
      <c r="B88" s="247"/>
      <c r="C88" s="247"/>
      <c r="D88" s="247"/>
      <c r="E88" s="247"/>
      <c r="F88" s="247"/>
      <c r="G88" s="247"/>
      <c r="H88" s="247"/>
      <c r="I88" s="247"/>
      <c r="J88" s="247"/>
      <c r="K88" s="247"/>
      <c r="L88" s="247"/>
      <c r="M88" s="247"/>
      <c r="N88" s="247"/>
      <c r="O88" s="247"/>
      <c r="P88" s="247"/>
      <c r="Q88" s="247"/>
      <c r="R88" s="247"/>
      <c r="S88" s="247"/>
      <c r="T88" s="247"/>
      <c r="U88" s="247"/>
      <c r="V88" s="247"/>
      <c r="W88" s="247"/>
      <c r="X88" s="247"/>
      <c r="Y88" s="247"/>
      <c r="Z88" s="247"/>
      <c r="AA88" s="247"/>
      <c r="AB88" s="247"/>
      <c r="AC88" s="247"/>
    </row>
    <row r="89" spans="1:29" ht="18" x14ac:dyDescent="0.3">
      <c r="A89" s="261" t="s">
        <v>70</v>
      </c>
      <c r="B89" s="262"/>
      <c r="C89" s="264" t="s">
        <v>153</v>
      </c>
      <c r="D89" s="265"/>
      <c r="E89" s="265"/>
      <c r="F89" s="265"/>
      <c r="G89" s="265"/>
      <c r="H89" s="265"/>
      <c r="I89" s="265"/>
      <c r="J89" s="265"/>
      <c r="K89" s="265"/>
      <c r="L89" s="265"/>
      <c r="M89" s="265"/>
      <c r="N89" s="265"/>
      <c r="O89" s="265"/>
      <c r="P89" s="265"/>
      <c r="Q89" s="265"/>
      <c r="R89" s="265"/>
      <c r="S89" s="265"/>
      <c r="T89" s="265"/>
      <c r="U89" s="265"/>
      <c r="V89" s="265"/>
      <c r="W89" s="265"/>
      <c r="X89" s="265"/>
      <c r="Y89" s="265"/>
      <c r="Z89" s="265"/>
      <c r="AA89" s="265"/>
      <c r="AB89" s="265"/>
      <c r="AC89" s="265"/>
    </row>
    <row r="90" spans="1:29" ht="15.6" x14ac:dyDescent="0.3">
      <c r="A90" s="249"/>
      <c r="B90" s="263"/>
      <c r="C90" s="253" t="s">
        <v>73</v>
      </c>
      <c r="D90" s="253"/>
      <c r="E90" s="253"/>
      <c r="F90" s="255" t="s">
        <v>126</v>
      </c>
      <c r="G90" s="256"/>
      <c r="H90" s="256"/>
      <c r="I90" s="256"/>
      <c r="J90" s="256"/>
      <c r="K90" s="256"/>
      <c r="L90" s="256"/>
      <c r="M90" s="256"/>
      <c r="N90" s="257"/>
      <c r="O90" s="258" t="s">
        <v>148</v>
      </c>
      <c r="P90" s="259"/>
      <c r="Q90" s="259"/>
      <c r="R90" s="259"/>
      <c r="S90" s="259"/>
      <c r="T90" s="260"/>
      <c r="U90" s="255" t="s">
        <v>149</v>
      </c>
      <c r="V90" s="256"/>
      <c r="W90" s="256"/>
      <c r="X90" s="256"/>
      <c r="Y90" s="256"/>
      <c r="Z90" s="257"/>
      <c r="AA90" s="38" t="s">
        <v>211</v>
      </c>
      <c r="AB90" s="39"/>
      <c r="AC90" s="40"/>
    </row>
    <row r="91" spans="1:29" ht="15.6" x14ac:dyDescent="0.3">
      <c r="A91" s="249"/>
      <c r="B91" s="263"/>
      <c r="C91" s="254"/>
      <c r="D91" s="254"/>
      <c r="E91" s="254"/>
      <c r="F91" s="240" t="s">
        <v>126</v>
      </c>
      <c r="G91" s="241"/>
      <c r="H91" s="242"/>
      <c r="I91" s="254" t="s">
        <v>74</v>
      </c>
      <c r="J91" s="254"/>
      <c r="K91" s="254"/>
      <c r="L91" s="240" t="s">
        <v>152</v>
      </c>
      <c r="M91" s="241"/>
      <c r="N91" s="242"/>
      <c r="O91" s="254" t="s">
        <v>185</v>
      </c>
      <c r="P91" s="254"/>
      <c r="Q91" s="254"/>
      <c r="R91" s="254" t="s">
        <v>184</v>
      </c>
      <c r="S91" s="254"/>
      <c r="T91" s="254"/>
      <c r="U91" s="240" t="s">
        <v>151</v>
      </c>
      <c r="V91" s="241"/>
      <c r="W91" s="242"/>
      <c r="X91" s="240" t="s">
        <v>150</v>
      </c>
      <c r="Y91" s="241"/>
      <c r="Z91" s="242"/>
      <c r="AA91" s="41" t="s">
        <v>212</v>
      </c>
      <c r="AB91" s="42"/>
      <c r="AC91" s="43"/>
    </row>
    <row r="92" spans="1:29" ht="15.6" x14ac:dyDescent="0.3">
      <c r="A92" s="249"/>
      <c r="B92" s="263"/>
      <c r="C92" s="27" t="s">
        <v>35</v>
      </c>
      <c r="D92" s="27" t="s">
        <v>36</v>
      </c>
      <c r="E92" s="27" t="s">
        <v>217</v>
      </c>
      <c r="F92" s="27" t="s">
        <v>35</v>
      </c>
      <c r="G92" s="27" t="s">
        <v>36</v>
      </c>
      <c r="H92" s="27" t="s">
        <v>217</v>
      </c>
      <c r="I92" s="27" t="s">
        <v>35</v>
      </c>
      <c r="J92" s="27" t="s">
        <v>36</v>
      </c>
      <c r="K92" s="27" t="s">
        <v>217</v>
      </c>
      <c r="L92" s="27" t="s">
        <v>35</v>
      </c>
      <c r="M92" s="27" t="s">
        <v>36</v>
      </c>
      <c r="N92" s="27" t="s">
        <v>217</v>
      </c>
      <c r="O92" s="30" t="s">
        <v>35</v>
      </c>
      <c r="P92" s="30" t="s">
        <v>36</v>
      </c>
      <c r="Q92" s="27" t="s">
        <v>217</v>
      </c>
      <c r="R92" s="30" t="s">
        <v>35</v>
      </c>
      <c r="S92" s="30" t="s">
        <v>36</v>
      </c>
      <c r="T92" s="27" t="s">
        <v>217</v>
      </c>
      <c r="U92" s="27" t="s">
        <v>35</v>
      </c>
      <c r="V92" s="27" t="s">
        <v>36</v>
      </c>
      <c r="W92" s="27" t="s">
        <v>217</v>
      </c>
      <c r="X92" s="27" t="s">
        <v>35</v>
      </c>
      <c r="Y92" s="27" t="s">
        <v>36</v>
      </c>
      <c r="Z92" s="27" t="s">
        <v>217</v>
      </c>
      <c r="AA92" s="27" t="s">
        <v>35</v>
      </c>
      <c r="AB92" s="27" t="s">
        <v>36</v>
      </c>
      <c r="AC92" s="27" t="s">
        <v>217</v>
      </c>
    </row>
    <row r="93" spans="1:29" ht="16.2" thickBot="1" x14ac:dyDescent="0.35">
      <c r="A93" s="243" t="s">
        <v>68</v>
      </c>
      <c r="B93" s="244"/>
      <c r="C93" s="46">
        <f t="shared" ref="C93:J93" si="119">C94+C103+C107+C109+C111+C114+C126+C116+C132+C137+C141+C144+C149+C151+C153+C155+C159+C161+C162</f>
        <v>414572.15789473691</v>
      </c>
      <c r="D93" s="47">
        <f t="shared" si="119"/>
        <v>470309.31578947371</v>
      </c>
      <c r="E93" s="48">
        <f t="shared" si="119"/>
        <v>884882.47368421068</v>
      </c>
      <c r="F93" s="49">
        <f t="shared" si="119"/>
        <v>292391.99999999988</v>
      </c>
      <c r="G93" s="47">
        <f t="shared" si="119"/>
        <v>329082</v>
      </c>
      <c r="H93" s="48">
        <f t="shared" si="119"/>
        <v>621475.00000000012</v>
      </c>
      <c r="I93" s="49">
        <f t="shared" si="119"/>
        <v>26388.210526315786</v>
      </c>
      <c r="J93" s="47">
        <f t="shared" si="119"/>
        <v>29476.36842105263</v>
      </c>
      <c r="K93" s="48">
        <f>K94+K103+K107+K109+K111+K114+K126+K116+K132+K137+K141+K144+K149+K151+K153+K155+K159+K161+K162</f>
        <v>55864.578947368427</v>
      </c>
      <c r="L93" s="49">
        <f t="shared" ref="L93:S93" si="120">L94+L103+L107+L109+L111+L114+L126+L116+L132+L137+L141+L144+L149+L151+L153+L155+L159+L161+L162</f>
        <v>30107.473684210523</v>
      </c>
      <c r="M93" s="47">
        <f t="shared" si="120"/>
        <v>1009.2105263157896</v>
      </c>
      <c r="N93" s="48">
        <f t="shared" si="120"/>
        <v>31116.684210526313</v>
      </c>
      <c r="O93" s="50">
        <f t="shared" si="120"/>
        <v>64868.526315789481</v>
      </c>
      <c r="P93" s="50">
        <f t="shared" si="120"/>
        <v>109298.31578947369</v>
      </c>
      <c r="Q93" s="51">
        <f t="shared" si="120"/>
        <v>174166.84210526317</v>
      </c>
      <c r="R93" s="49">
        <f t="shared" si="120"/>
        <v>559.47368421052636</v>
      </c>
      <c r="S93" s="47">
        <f t="shared" si="120"/>
        <v>533.52631578947376</v>
      </c>
      <c r="T93" s="48">
        <f>T94+T103+T107+T109+T111+T114+T126+T116+T132+T137+T141+T144+T149+T151+T153+T155+T159+T161+T162</f>
        <v>1092.9999999999998</v>
      </c>
      <c r="U93" s="49">
        <f t="shared" ref="U93:AC93" si="121">U94+U103+U107+U109+U111+U114+U126+U116+U132+U137+U141+U144+U149+U151+U153+U155+U159+U161+U162</f>
        <v>236.47368421052633</v>
      </c>
      <c r="V93" s="47">
        <f t="shared" si="121"/>
        <v>787.1578947368422</v>
      </c>
      <c r="W93" s="48">
        <f t="shared" si="121"/>
        <v>1023.6315789473683</v>
      </c>
      <c r="X93" s="49">
        <f t="shared" si="121"/>
        <v>19.999999999999993</v>
      </c>
      <c r="Y93" s="47">
        <f t="shared" si="121"/>
        <v>107.73684210526316</v>
      </c>
      <c r="Z93" s="48">
        <f t="shared" si="121"/>
        <v>127.73684210526316</v>
      </c>
      <c r="AA93" s="49">
        <f t="shared" si="121"/>
        <v>0</v>
      </c>
      <c r="AB93" s="47">
        <f t="shared" si="121"/>
        <v>14.999999999999996</v>
      </c>
      <c r="AC93" s="48">
        <f t="shared" si="121"/>
        <v>14.999999999999996</v>
      </c>
    </row>
    <row r="94" spans="1:29" ht="15.6" x14ac:dyDescent="0.3">
      <c r="A94" s="245" t="s">
        <v>37</v>
      </c>
      <c r="B94" s="246"/>
      <c r="C94" s="79">
        <f>SUM(C95:C102)</f>
        <v>54709.84210526316</v>
      </c>
      <c r="D94" s="80">
        <f t="shared" ref="D94:S94" si="122">SUM(D95:D102)</f>
        <v>54502.000000000007</v>
      </c>
      <c r="E94" s="66">
        <f t="shared" si="122"/>
        <v>109211.84210526316</v>
      </c>
      <c r="F94" s="52">
        <f t="shared" si="122"/>
        <v>25748.263157894737</v>
      </c>
      <c r="G94" s="53">
        <f t="shared" si="122"/>
        <v>27375.263157894737</v>
      </c>
      <c r="H94" s="54">
        <f t="shared" si="122"/>
        <v>53123.526315789473</v>
      </c>
      <c r="I94" s="52">
        <f t="shared" si="122"/>
        <v>17784.789473684206</v>
      </c>
      <c r="J94" s="53">
        <f t="shared" si="122"/>
        <v>12879.684210526315</v>
      </c>
      <c r="K94" s="54">
        <f t="shared" si="122"/>
        <v>30664.473684210523</v>
      </c>
      <c r="L94" s="52">
        <f t="shared" si="122"/>
        <v>1213.5263157894738</v>
      </c>
      <c r="M94" s="53">
        <f t="shared" si="122"/>
        <v>101.21052631578949</v>
      </c>
      <c r="N94" s="54">
        <f t="shared" si="122"/>
        <v>1314.7368421052631</v>
      </c>
      <c r="O94" s="55">
        <f t="shared" si="122"/>
        <v>9751.5263157894733</v>
      </c>
      <c r="P94" s="55">
        <f t="shared" si="122"/>
        <v>13897.842105263158</v>
      </c>
      <c r="Q94" s="56">
        <f t="shared" si="122"/>
        <v>23649.368421052633</v>
      </c>
      <c r="R94" s="52">
        <f t="shared" si="122"/>
        <v>199.99999999999997</v>
      </c>
      <c r="S94" s="53">
        <f t="shared" si="122"/>
        <v>193.94736842105266</v>
      </c>
      <c r="T94" s="54">
        <f>SUM(T95:T102)</f>
        <v>393.9473684210526</v>
      </c>
      <c r="U94" s="52">
        <f t="shared" ref="U94:AC94" si="123">SUM(U95:U102)</f>
        <v>9.7368421052631575</v>
      </c>
      <c r="V94" s="53">
        <f t="shared" si="123"/>
        <v>41.26315789473685</v>
      </c>
      <c r="W94" s="54">
        <f t="shared" si="123"/>
        <v>51</v>
      </c>
      <c r="X94" s="52">
        <f t="shared" si="123"/>
        <v>1.9999999999999991</v>
      </c>
      <c r="Y94" s="53">
        <f t="shared" si="123"/>
        <v>12.789473684210527</v>
      </c>
      <c r="Z94" s="54">
        <f t="shared" si="123"/>
        <v>14.789473684210524</v>
      </c>
      <c r="AA94" s="52">
        <f t="shared" si="123"/>
        <v>0</v>
      </c>
      <c r="AB94" s="53">
        <f t="shared" si="123"/>
        <v>0</v>
      </c>
      <c r="AC94" s="54">
        <f t="shared" si="123"/>
        <v>0</v>
      </c>
    </row>
    <row r="95" spans="1:29" ht="15.6" x14ac:dyDescent="0.3">
      <c r="A95" s="6">
        <v>4</v>
      </c>
      <c r="B95" s="7" t="s">
        <v>162</v>
      </c>
      <c r="C95" s="60">
        <f>F95+R95+AA95+X95+U95+L95+I95+O95</f>
        <v>8587.5263157894733</v>
      </c>
      <c r="D95" s="61">
        <f>G95+S95+AB95+Y95+V95+M95+J95+P95</f>
        <v>9163.4736842105267</v>
      </c>
      <c r="E95" s="59">
        <f>SUM(H95,K95,N95,Q95,T95,W95,Z95,AC95)</f>
        <v>17751</v>
      </c>
      <c r="F95" s="60">
        <f>SUMIFS('DATOS PEST9'!$E:$E,'DATOS PEST9'!$A:$A,INDICE!$C$13,'DATOS PEST9'!$B:$B,$A95,'DATOS PEST9'!$F:$F,VLOOKUP(F$10,DenRegTabla2,2,FALSE),'DATOS PEST9'!$C:$C,F$11,'DATOS PEST9'!$D:$D,VLOOKUP($C$89,DenExt,2,FALSE),'DATOS PEST9'!$D:$D,VLOOKUP($C$89,DenExt,2,FALSE))</f>
        <v>5347.1052631578941</v>
      </c>
      <c r="G95" s="61">
        <f>SUMIFS('DATOS PEST9'!$E:$E,'DATOS PEST9'!$A:$A,INDICE!$C$13,'DATOS PEST9'!$B:$B,$A95,'DATOS PEST9'!$F:$F,VLOOKUP(F$10,DenRegTabla2,2,FALSE),'DATOS PEST9'!$C:$C,G$11,'DATOS PEST9'!$D:$D,VLOOKUP($C$89,DenExt,2,FALSE))</f>
        <v>5880.7894736842109</v>
      </c>
      <c r="H95" s="59">
        <f>SUMIFS('DATOS PEST9'!$E:$E,'DATOS PEST9'!$A:$A,INDICE!$C$13,'DATOS PEST9'!$B:$B,$A95,'DATOS PEST9'!$F:$F,VLOOKUP(F$10,DenRegTabla2,2,FALSE),'DATOS PEST9'!$D:$D,VLOOKUP($C$89,DenExt,2,FALSE))</f>
        <v>11227.894736842105</v>
      </c>
      <c r="I95" s="60">
        <f>SUMIFS('DATOS PEST9'!$E:$E,'DATOS PEST9'!$A:$A,INDICE!$C$13,'DATOS PEST9'!$B:$B,$A95,'DATOS PEST9'!$F:$F,VLOOKUP(I$10,DenRegTabla2,2,FALSE),'DATOS PEST9'!$C:$C,I$11,'DATOS PEST9'!$D:$D,VLOOKUP($C$89,DenExt,2,FALSE))</f>
        <v>1851.0000000000002</v>
      </c>
      <c r="J95" s="61">
        <f>SUMIFS('DATOS PEST9'!$E:$E,'DATOS PEST9'!$A:$A,INDICE!$C$13,'DATOS PEST9'!$B:$B,$A95,'DATOS PEST9'!$F:$F,VLOOKUP(I$10,DenRegTabla2,2,FALSE),'DATOS PEST9'!$C:$C,J$11,'DATOS PEST9'!$D:$D,VLOOKUP($C$89,DenExt,2,FALSE))</f>
        <v>1681.0526315789473</v>
      </c>
      <c r="K95" s="59">
        <f>SUMIFS('DATOS PEST9'!$E:$E,'DATOS PEST9'!$A:$A,INDICE!$C$13,'DATOS PEST9'!$B:$B,$A95,'DATOS PEST9'!$F:$F,VLOOKUP(I$10,DenRegTabla2,2,FALSE),'DATOS PEST9'!$D:$D,VLOOKUP($C$89,DenExt,2,FALSE))</f>
        <v>3532.0526315789475</v>
      </c>
      <c r="L95" s="60">
        <f>SUMIFS('DATOS PEST9'!$E:$E,'DATOS PEST9'!$A:$A,INDICE!$C$13,'DATOS PEST9'!$B:$B,$A95,'DATOS PEST9'!$F:$F,VLOOKUP(L$10,DenRegTabla2,2,FALSE),'DATOS PEST9'!$C:$C,L$11,'DATOS PEST9'!$D:$D,VLOOKUP($C$89,DenExt,2,FALSE))</f>
        <v>237.68421052631578</v>
      </c>
      <c r="M95" s="61">
        <f>SUMIFS('DATOS PEST9'!$E:$E,'DATOS PEST9'!$A:$A,INDICE!$C$13,'DATOS PEST9'!$B:$B,$A95,'DATOS PEST9'!$F:$F,VLOOKUP(L$10,DenRegTabla2,2,FALSE),'DATOS PEST9'!$C:$C,M$11,'DATOS PEST9'!$D:$D,VLOOKUP($C$89,DenExt,2,FALSE))</f>
        <v>10.000000000000002</v>
      </c>
      <c r="N95" s="59">
        <f>SUMIFS('DATOS PEST9'!$E:$E,'DATOS PEST9'!$A:$A,INDICE!$C$13,'DATOS PEST9'!$B:$B,$A95,'DATOS PEST9'!$F:$F,VLOOKUP(L$10,DenRegTabla2,2,FALSE),'DATOS PEST9'!$D:$D,VLOOKUP($C$89,DenExt,2,FALSE))</f>
        <v>247.68421052631578</v>
      </c>
      <c r="O95" s="62">
        <f>SUMIFS('DATOS PEST9'!$E:$E,'DATOS PEST9'!$A:$A,INDICE!$C$13,'DATOS PEST9'!$B:$B,$A95,'DATOS PEST9'!$F:$F,VLOOKUP(O$10,DenRegTabla2,2,FALSE),'DATOS PEST9'!$C:$C,O$11,'DATOS PEST9'!$D:$D,VLOOKUP($C$89,DenExt,2,FALSE))</f>
        <v>1069.0526315789473</v>
      </c>
      <c r="P95" s="62">
        <f>SUMIFS('DATOS PEST9'!$E:$E,'DATOS PEST9'!$A:$A,INDICE!$C$13,'DATOS PEST9'!$B:$B,$A95,'DATOS PEST9'!$F:$F,VLOOKUP(O$10,DenRegTabla2,2,FALSE),'DATOS PEST9'!$C:$C,P$11,'DATOS PEST9'!$D:$D,VLOOKUP($C$89,DenExt,2,FALSE))</f>
        <v>1525.6315789473686</v>
      </c>
      <c r="Q95" s="63">
        <f>SUMIFS('DATOS PEST9'!$E:$E,'DATOS PEST9'!$A:$A,INDICE!$C$13,'DATOS PEST9'!$B:$B,$A95,'DATOS PEST9'!$F:$F,VLOOKUP(O$10,DenRegTabla2,2,FALSE),'DATOS PEST9'!$D:$D,VLOOKUP($C$89,DenExt,2,FALSE))</f>
        <v>2594.6842105263158</v>
      </c>
      <c r="R95" s="60">
        <f>SUMIFS('DATOS PEST9'!$E:$E,'DATOS PEST9'!$A:$A,INDICE!$C$13,'DATOS PEST9'!$B:$B,$A95,'DATOS PEST9'!$F:$F,VLOOKUP(R$10,DenRegTabla2,2,FALSE),'DATOS PEST9'!$C:$C,R$11,'DATOS PEST9'!$D:$D,VLOOKUP($C$89,DenExt,2,FALSE))</f>
        <v>82.684210526315752</v>
      </c>
      <c r="S95" s="61">
        <f>SUMIFS('DATOS PEST9'!$E:$E,'DATOS PEST9'!$A:$A,INDICE!$C$13,'DATOS PEST9'!$B:$B,$A95,'DATOS PEST9'!$F:$F,VLOOKUP(R$10,DenRegTabla2,2,FALSE),'DATOS PEST9'!$C:$C,S$11,'DATOS PEST9'!$D:$D,VLOOKUP($C$89,DenExt,2,FALSE))</f>
        <v>62</v>
      </c>
      <c r="T95" s="59">
        <f>SUMIFS('DATOS PEST9'!$E:$E,'DATOS PEST9'!$A:$A,INDICE!$C$13,'DATOS PEST9'!$B:$B,$A95,'DATOS PEST9'!$F:$F,VLOOKUP(R$10,DenRegTabla2,2,FALSE),'DATOS PEST9'!$D:$D,VLOOKUP($C$89,DenExt,2,FALSE))</f>
        <v>144.68421052631575</v>
      </c>
      <c r="U95" s="62">
        <f>SUMIFS('DATOS PEST9'!$E:$E,'DATOS PEST9'!$A:$A,INDICE!$C$13,'DATOS PEST9'!$B:$B,$A95,'DATOS PEST9'!$F:$F,VLOOKUP(U$10,DenRegTabla2,2,FALSE),'DATOS PEST9'!$C:$C,U$11,'DATOS PEST9'!$D:$D,VLOOKUP($C$89,DenExt,2,FALSE))</f>
        <v>0</v>
      </c>
      <c r="V95" s="62">
        <f>SUMIFS('DATOS PEST9'!$E:$E,'DATOS PEST9'!$A:$A,INDICE!$C$13,'DATOS PEST9'!$B:$B,$A95,'DATOS PEST9'!$F:$F,VLOOKUP(U$10,DenRegTabla2,2,FALSE),'DATOS PEST9'!$C:$C,V$11,'DATOS PEST9'!$D:$D,VLOOKUP($C$89,DenExt,2,FALSE))</f>
        <v>3.0000000000000004</v>
      </c>
      <c r="W95" s="63">
        <f>SUMIFS('DATOS PEST9'!$E:$E,'DATOS PEST9'!$A:$A,INDICE!$C$13,'DATOS PEST9'!$B:$B,$A95,'DATOS PEST9'!$F:$F,VLOOKUP(U$10,DenRegTabla2,2,FALSE),'DATOS PEST9'!$D:$D,VLOOKUP($C$89,DenExt,2,FALSE))</f>
        <v>3.0000000000000004</v>
      </c>
      <c r="X95" s="60">
        <f>SUMIFS('DATOS PEST9'!$E:$E,'DATOS PEST9'!$A:$A,INDICE!$C$13,'DATOS PEST9'!$B:$B,$A95,'DATOS PEST9'!$F:$F,VLOOKUP(X$10,DenRegTabla2,2,FALSE),'DATOS PEST9'!$C:$C,X$11,'DATOS PEST9'!$D:$D,VLOOKUP($C$89,DenExt,2,FALSE))</f>
        <v>0</v>
      </c>
      <c r="Y95" s="61">
        <f>SUMIFS('DATOS PEST9'!$E:$E,'DATOS PEST9'!$A:$A,INDICE!$C$13,'DATOS PEST9'!$B:$B,$A95,'DATOS PEST9'!$F:$F,VLOOKUP(X$10,DenRegTabla2,2,FALSE),'DATOS PEST9'!$C:$C,Y$11,'DATOS PEST9'!$D:$D,VLOOKUP($C$89,DenExt,2,FALSE))</f>
        <v>0.99999999999999956</v>
      </c>
      <c r="Z95" s="59">
        <f>SUMIFS('DATOS PEST9'!$E:$E,'DATOS PEST9'!$A:$A,INDICE!$C$13,'DATOS PEST9'!$B:$B,$A95,'DATOS PEST9'!$F:$F,VLOOKUP(X$10,DenRegTabla2,2,FALSE),'DATOS PEST9'!$D:$D,VLOOKUP($C$89,DenExt,2,FALSE))</f>
        <v>0.99999999999999956</v>
      </c>
      <c r="AA95" s="60">
        <f>SUMIFS('DATOS PEST9'!$E:$E,'DATOS PEST9'!$A:$A,INDICE!$C$13,'DATOS PEST9'!$B:$B,$A95,'DATOS PEST9'!$F:$F,VLOOKUP(AA$10,DenRegTabla2,2,FALSE),'DATOS PEST9'!$C:$C,AA$11,'DATOS PEST9'!$D:$D,VLOOKUP($C$89,DenExt,2,FALSE))</f>
        <v>0</v>
      </c>
      <c r="AB95" s="61">
        <f>SUMIFS('DATOS PEST9'!$E:$E,'DATOS PEST9'!$A:$A,INDICE!$C$13,'DATOS PEST9'!$B:$B,$A95,'DATOS PEST9'!$F:$F,VLOOKUP(AA$10,DenRegTabla2,2,FALSE),'DATOS PEST9'!$C:$C,AB$11,'DATOS PEST9'!$D:$D,VLOOKUP($C$89,DenExt,2,FALSE))</f>
        <v>0</v>
      </c>
      <c r="AC95" s="59">
        <f>SUMIFS('DATOS PEST9'!$E:$E,'DATOS PEST9'!$A:$A,INDICE!$C$13,'DATOS PEST9'!$B:$B,$A95,'DATOS PEST9'!$F:$F,VLOOKUP(AA$10,DenRegTabla2,2,FALSE),'DATOS PEST9'!$D:$D,VLOOKUP($C$89,DenExt,2,FALSE))</f>
        <v>0</v>
      </c>
    </row>
    <row r="96" spans="1:29" ht="15.6" x14ac:dyDescent="0.3">
      <c r="A96" s="8">
        <v>11</v>
      </c>
      <c r="B96" s="9" t="s">
        <v>163</v>
      </c>
      <c r="C96" s="60">
        <f t="shared" ref="C96:D102" si="124">F96+R96+AA96+X96+U96+L96+I96+O96</f>
        <v>1964.7368421052629</v>
      </c>
      <c r="D96" s="61">
        <f t="shared" si="124"/>
        <v>2378.0526315789471</v>
      </c>
      <c r="E96" s="59">
        <f t="shared" ref="E96:E102" si="125">SUM(H96,K96,N96,Q96,T96,W96,Z96,AC96)</f>
        <v>4342.7894736842109</v>
      </c>
      <c r="F96" s="60">
        <f>SUMIFS('DATOS PEST9'!$E:$E,'DATOS PEST9'!$A:$A,INDICE!$C$13,'DATOS PEST9'!$B:$B,$A96,'DATOS PEST9'!$F:$F,VLOOKUP(F$10,DenRegTabla2,2,FALSE),'DATOS PEST9'!$C:$C,F$11,'DATOS PEST9'!$D:$D,VLOOKUP($C$89,DenExt,2,FALSE))</f>
        <v>1127.473684210526</v>
      </c>
      <c r="G96" s="61">
        <f>SUMIFS('DATOS PEST9'!$E:$E,'DATOS PEST9'!$A:$A,INDICE!$C$13,'DATOS PEST9'!$B:$B,$A96,'DATOS PEST9'!$F:$F,VLOOKUP(F$10,DenRegTabla2,2,FALSE),'DATOS PEST9'!$C:$C,G$11,'DATOS PEST9'!$D:$D,VLOOKUP($C$89,DenExt,2,FALSE))</f>
        <v>1317.6842105263156</v>
      </c>
      <c r="H96" s="59">
        <f>SUMIFS('DATOS PEST9'!$E:$E,'DATOS PEST9'!$A:$A,INDICE!$C$13,'DATOS PEST9'!$B:$B,$A96,'DATOS PEST9'!$F:$F,VLOOKUP(F$10,DenRegTabla2,2,FALSE),'DATOS PEST9'!$D:$D,VLOOKUP($C$89,DenExt,2,FALSE))</f>
        <v>2445.1578947368416</v>
      </c>
      <c r="I96" s="60">
        <f>SUMIFS('DATOS PEST9'!$E:$E,'DATOS PEST9'!$A:$A,INDICE!$C$13,'DATOS PEST9'!$B:$B,$A96,'DATOS PEST9'!$F:$F,VLOOKUP(I$10,DenRegTabla2,2,FALSE),'DATOS PEST9'!$C:$C,I$11,'DATOS PEST9'!$D:$D,VLOOKUP($C$89,DenExt,2,FALSE))</f>
        <v>71.315789473684205</v>
      </c>
      <c r="J96" s="61">
        <f>SUMIFS('DATOS PEST9'!$E:$E,'DATOS PEST9'!$A:$A,INDICE!$C$13,'DATOS PEST9'!$B:$B,$A96,'DATOS PEST9'!$F:$F,VLOOKUP(I$10,DenRegTabla2,2,FALSE),'DATOS PEST9'!$C:$C,J$11,'DATOS PEST9'!$D:$D,VLOOKUP($C$89,DenExt,2,FALSE))</f>
        <v>63.21052631578948</v>
      </c>
      <c r="K96" s="59">
        <f>SUMIFS('DATOS PEST9'!$E:$E,'DATOS PEST9'!$A:$A,INDICE!$C$13,'DATOS PEST9'!$B:$B,$A96,'DATOS PEST9'!$F:$F,VLOOKUP(I$10,DenRegTabla2,2,FALSE),'DATOS PEST9'!$D:$D,VLOOKUP($C$89,DenExt,2,FALSE))</f>
        <v>134.5263157894737</v>
      </c>
      <c r="L96" s="60">
        <f>SUMIFS('DATOS PEST9'!$E:$E,'DATOS PEST9'!$A:$A,INDICE!$C$13,'DATOS PEST9'!$B:$B,$A96,'DATOS PEST9'!$F:$F,VLOOKUP(L$10,DenRegTabla2,2,FALSE),'DATOS PEST9'!$C:$C,L$11,'DATOS PEST9'!$D:$D,VLOOKUP($C$89,DenExt,2,FALSE))</f>
        <v>57.526315789473699</v>
      </c>
      <c r="M96" s="61">
        <f>SUMIFS('DATOS PEST9'!$E:$E,'DATOS PEST9'!$A:$A,INDICE!$C$13,'DATOS PEST9'!$B:$B,$A96,'DATOS PEST9'!$F:$F,VLOOKUP(L$10,DenRegTabla2,2,FALSE),'DATOS PEST9'!$C:$C,M$11,'DATOS PEST9'!$D:$D,VLOOKUP($C$89,DenExt,2,FALSE))</f>
        <v>14.999999999999996</v>
      </c>
      <c r="N96" s="59">
        <f>SUMIFS('DATOS PEST9'!$E:$E,'DATOS PEST9'!$A:$A,INDICE!$C$13,'DATOS PEST9'!$B:$B,$A96,'DATOS PEST9'!$F:$F,VLOOKUP(L$10,DenRegTabla2,2,FALSE),'DATOS PEST9'!$D:$D,VLOOKUP($C$89,DenExt,2,FALSE))</f>
        <v>72.526315789473699</v>
      </c>
      <c r="O96" s="62">
        <f>SUMIFS('DATOS PEST9'!$E:$E,'DATOS PEST9'!$A:$A,INDICE!$C$13,'DATOS PEST9'!$B:$B,$A96,'DATOS PEST9'!$F:$F,VLOOKUP(O$10,DenRegTabla2,2,FALSE),'DATOS PEST9'!$C:$C,O$11,'DATOS PEST9'!$D:$D,VLOOKUP($C$89,DenExt,2,FALSE))</f>
        <v>704.42105263157896</v>
      </c>
      <c r="P96" s="62">
        <f>SUMIFS('DATOS PEST9'!$E:$E,'DATOS PEST9'!$A:$A,INDICE!$C$13,'DATOS PEST9'!$B:$B,$A96,'DATOS PEST9'!$F:$F,VLOOKUP(O$10,DenRegTabla2,2,FALSE),'DATOS PEST9'!$C:$C,P$11,'DATOS PEST9'!$D:$D,VLOOKUP($C$89,DenExt,2,FALSE))</f>
        <v>964.68421052631584</v>
      </c>
      <c r="Q96" s="63">
        <f>SUMIFS('DATOS PEST9'!$E:$E,'DATOS PEST9'!$A:$A,INDICE!$C$13,'DATOS PEST9'!$B:$B,$A96,'DATOS PEST9'!$F:$F,VLOOKUP(O$10,DenRegTabla2,2,FALSE),'DATOS PEST9'!$D:$D,VLOOKUP($C$89,DenExt,2,FALSE))</f>
        <v>1669.1052631578948</v>
      </c>
      <c r="R96" s="60">
        <f>SUMIFS('DATOS PEST9'!$E:$E,'DATOS PEST9'!$A:$A,INDICE!$C$13,'DATOS PEST9'!$B:$B,$A96,'DATOS PEST9'!$F:$F,VLOOKUP(R$10,DenRegTabla2,2,FALSE),'DATOS PEST9'!$C:$C,R$11,'DATOS PEST9'!$D:$D,VLOOKUP($C$89,DenExt,2,FALSE))</f>
        <v>1.9999999999999991</v>
      </c>
      <c r="S96" s="61">
        <f>SUMIFS('DATOS PEST9'!$E:$E,'DATOS PEST9'!$A:$A,INDICE!$C$13,'DATOS PEST9'!$B:$B,$A96,'DATOS PEST9'!$F:$F,VLOOKUP(R$10,DenRegTabla2,2,FALSE),'DATOS PEST9'!$C:$C,S$11,'DATOS PEST9'!$D:$D,VLOOKUP($C$89,DenExt,2,FALSE))</f>
        <v>1.9999999999999991</v>
      </c>
      <c r="T96" s="59">
        <f>SUMIFS('DATOS PEST9'!$E:$E,'DATOS PEST9'!$A:$A,INDICE!$C$13,'DATOS PEST9'!$B:$B,$A96,'DATOS PEST9'!$F:$F,VLOOKUP(R$10,DenRegTabla2,2,FALSE),'DATOS PEST9'!$D:$D,VLOOKUP($C$89,DenExt,2,FALSE))</f>
        <v>3.9999999999999982</v>
      </c>
      <c r="U96" s="62">
        <f>SUMIFS('DATOS PEST9'!$E:$E,'DATOS PEST9'!$A:$A,INDICE!$C$13,'DATOS PEST9'!$B:$B,$A96,'DATOS PEST9'!$F:$F,VLOOKUP(U$10,DenRegTabla2,2,FALSE),'DATOS PEST9'!$C:$C,U$11,'DATOS PEST9'!$D:$D,VLOOKUP($C$89,DenExt,2,FALSE))</f>
        <v>1.9999999999999991</v>
      </c>
      <c r="V96" s="62">
        <f>SUMIFS('DATOS PEST9'!$E:$E,'DATOS PEST9'!$A:$A,INDICE!$C$13,'DATOS PEST9'!$B:$B,$A96,'DATOS PEST9'!$F:$F,VLOOKUP(U$10,DenRegTabla2,2,FALSE),'DATOS PEST9'!$C:$C,V$11,'DATOS PEST9'!$D:$D,VLOOKUP($C$89,DenExt,2,FALSE))</f>
        <v>13.473684210526313</v>
      </c>
      <c r="W96" s="63">
        <f>SUMIFS('DATOS PEST9'!$E:$E,'DATOS PEST9'!$A:$A,INDICE!$C$13,'DATOS PEST9'!$B:$B,$A96,'DATOS PEST9'!$F:$F,VLOOKUP(U$10,DenRegTabla2,2,FALSE),'DATOS PEST9'!$D:$D,VLOOKUP($C$89,DenExt,2,FALSE))</f>
        <v>15.473684210526311</v>
      </c>
      <c r="X96" s="60">
        <f>SUMIFS('DATOS PEST9'!$E:$E,'DATOS PEST9'!$A:$A,INDICE!$C$13,'DATOS PEST9'!$B:$B,$A96,'DATOS PEST9'!$F:$F,VLOOKUP(X$10,DenRegTabla2,2,FALSE),'DATOS PEST9'!$C:$C,X$11,'DATOS PEST9'!$D:$D,VLOOKUP($C$89,DenExt,2,FALSE))</f>
        <v>0</v>
      </c>
      <c r="Y96" s="61">
        <f>SUMIFS('DATOS PEST9'!$E:$E,'DATOS PEST9'!$A:$A,INDICE!$C$13,'DATOS PEST9'!$B:$B,$A96,'DATOS PEST9'!$F:$F,VLOOKUP(X$10,DenRegTabla2,2,FALSE),'DATOS PEST9'!$C:$C,Y$11,'DATOS PEST9'!$D:$D,VLOOKUP($C$89,DenExt,2,FALSE))</f>
        <v>1.9999999999999991</v>
      </c>
      <c r="Z96" s="59">
        <f>SUMIFS('DATOS PEST9'!$E:$E,'DATOS PEST9'!$A:$A,INDICE!$C$13,'DATOS PEST9'!$B:$B,$A96,'DATOS PEST9'!$F:$F,VLOOKUP(X$10,DenRegTabla2,2,FALSE),'DATOS PEST9'!$D:$D,VLOOKUP($C$89,DenExt,2,FALSE))</f>
        <v>1.9999999999999991</v>
      </c>
      <c r="AA96" s="60">
        <f>SUMIFS('DATOS PEST9'!$E:$E,'DATOS PEST9'!$A:$A,INDICE!$C$13,'DATOS PEST9'!$B:$B,$A96,'DATOS PEST9'!$F:$F,VLOOKUP(AA$10,DenRegTabla2,2,FALSE),'DATOS PEST9'!$C:$C,AA$11,'DATOS PEST9'!$D:$D,VLOOKUP($C$89,DenExt,2,FALSE))</f>
        <v>0</v>
      </c>
      <c r="AB96" s="61">
        <f>SUMIFS('DATOS PEST9'!$E:$E,'DATOS PEST9'!$A:$A,INDICE!$C$13,'DATOS PEST9'!$B:$B,$A96,'DATOS PEST9'!$F:$F,VLOOKUP(AA$10,DenRegTabla2,2,FALSE),'DATOS PEST9'!$C:$C,AB$11,'DATOS PEST9'!$D:$D,VLOOKUP($C$89,DenExt,2,FALSE))</f>
        <v>0</v>
      </c>
      <c r="AC96" s="59">
        <f>SUMIFS('DATOS PEST9'!$E:$E,'DATOS PEST9'!$A:$A,INDICE!$C$13,'DATOS PEST9'!$B:$B,$A96,'DATOS PEST9'!$F:$F,VLOOKUP(AA$10,DenRegTabla2,2,FALSE),'DATOS PEST9'!$D:$D,VLOOKUP($C$89,DenExt,2,FALSE))</f>
        <v>0</v>
      </c>
    </row>
    <row r="97" spans="1:29" ht="15.6" x14ac:dyDescent="0.3">
      <c r="A97" s="8">
        <v>14</v>
      </c>
      <c r="B97" s="9" t="s">
        <v>164</v>
      </c>
      <c r="C97" s="60">
        <f t="shared" si="124"/>
        <v>1490.8947368421052</v>
      </c>
      <c r="D97" s="61">
        <f t="shared" si="124"/>
        <v>1716.9473684210525</v>
      </c>
      <c r="E97" s="59">
        <f t="shared" si="125"/>
        <v>3207.8421052631575</v>
      </c>
      <c r="F97" s="60">
        <f>SUMIFS('DATOS PEST9'!$E:$E,'DATOS PEST9'!$A:$A,INDICE!$C$13,'DATOS PEST9'!$B:$B,$A97,'DATOS PEST9'!$F:$F,VLOOKUP(F$10,DenRegTabla2,2,FALSE),'DATOS PEST9'!$C:$C,F$11,'DATOS PEST9'!$D:$D,VLOOKUP($C$89,DenExt,2,FALSE))</f>
        <v>763.31578947368405</v>
      </c>
      <c r="G97" s="61">
        <f>SUMIFS('DATOS PEST9'!$E:$E,'DATOS PEST9'!$A:$A,INDICE!$C$13,'DATOS PEST9'!$B:$B,$A97,'DATOS PEST9'!$F:$F,VLOOKUP(F$10,DenRegTabla2,2,FALSE),'DATOS PEST9'!$C:$C,G$11,'DATOS PEST9'!$D:$D,VLOOKUP($C$89,DenExt,2,FALSE))</f>
        <v>739.15789473684208</v>
      </c>
      <c r="H97" s="59">
        <f>SUMIFS('DATOS PEST9'!$E:$E,'DATOS PEST9'!$A:$A,INDICE!$C$13,'DATOS PEST9'!$B:$B,$A97,'DATOS PEST9'!$F:$F,VLOOKUP(F$10,DenRegTabla2,2,FALSE),'DATOS PEST9'!$D:$D,VLOOKUP($C$89,DenExt,2,FALSE))</f>
        <v>1502.4736842105262</v>
      </c>
      <c r="I97" s="60">
        <f>SUMIFS('DATOS PEST9'!$E:$E,'DATOS PEST9'!$A:$A,INDICE!$C$13,'DATOS PEST9'!$B:$B,$A97,'DATOS PEST9'!$F:$F,VLOOKUP(I$10,DenRegTabla2,2,FALSE),'DATOS PEST9'!$C:$C,I$11,'DATOS PEST9'!$D:$D,VLOOKUP($C$89,DenExt,2,FALSE))</f>
        <v>489.0526315789474</v>
      </c>
      <c r="J97" s="61">
        <f>SUMIFS('DATOS PEST9'!$E:$E,'DATOS PEST9'!$A:$A,INDICE!$C$13,'DATOS PEST9'!$B:$B,$A97,'DATOS PEST9'!$F:$F,VLOOKUP(I$10,DenRegTabla2,2,FALSE),'DATOS PEST9'!$C:$C,J$11,'DATOS PEST9'!$D:$D,VLOOKUP($C$89,DenExt,2,FALSE))</f>
        <v>754.26315789473676</v>
      </c>
      <c r="K97" s="59">
        <f>SUMIFS('DATOS PEST9'!$E:$E,'DATOS PEST9'!$A:$A,INDICE!$C$13,'DATOS PEST9'!$B:$B,$A97,'DATOS PEST9'!$F:$F,VLOOKUP(I$10,DenRegTabla2,2,FALSE),'DATOS PEST9'!$D:$D,VLOOKUP($C$89,DenExt,2,FALSE))</f>
        <v>1243.3157894736842</v>
      </c>
      <c r="L97" s="60">
        <f>SUMIFS('DATOS PEST9'!$E:$E,'DATOS PEST9'!$A:$A,INDICE!$C$13,'DATOS PEST9'!$B:$B,$A97,'DATOS PEST9'!$F:$F,VLOOKUP(L$10,DenRegTabla2,2,FALSE),'DATOS PEST9'!$C:$C,L$11,'DATOS PEST9'!$D:$D,VLOOKUP($C$89,DenExt,2,FALSE))</f>
        <v>64.421052631578931</v>
      </c>
      <c r="M97" s="61">
        <f>SUMIFS('DATOS PEST9'!$E:$E,'DATOS PEST9'!$A:$A,INDICE!$C$13,'DATOS PEST9'!$B:$B,$A97,'DATOS PEST9'!$F:$F,VLOOKUP(L$10,DenRegTabla2,2,FALSE),'DATOS PEST9'!$C:$C,M$11,'DATOS PEST9'!$D:$D,VLOOKUP($C$89,DenExt,2,FALSE))</f>
        <v>1.9999999999999991</v>
      </c>
      <c r="N97" s="59">
        <f>SUMIFS('DATOS PEST9'!$E:$E,'DATOS PEST9'!$A:$A,INDICE!$C$13,'DATOS PEST9'!$B:$B,$A97,'DATOS PEST9'!$F:$F,VLOOKUP(L$10,DenRegTabla2,2,FALSE),'DATOS PEST9'!$D:$D,VLOOKUP($C$89,DenExt,2,FALSE))</f>
        <v>66.421052631578931</v>
      </c>
      <c r="O97" s="62">
        <f>SUMIFS('DATOS PEST9'!$E:$E,'DATOS PEST9'!$A:$A,INDICE!$C$13,'DATOS PEST9'!$B:$B,$A97,'DATOS PEST9'!$F:$F,VLOOKUP(O$10,DenRegTabla2,2,FALSE),'DATOS PEST9'!$C:$C,O$11,'DATOS PEST9'!$D:$D,VLOOKUP($C$89,DenExt,2,FALSE))</f>
        <v>169.10526315789471</v>
      </c>
      <c r="P97" s="62">
        <f>SUMIFS('DATOS PEST9'!$E:$E,'DATOS PEST9'!$A:$A,INDICE!$C$13,'DATOS PEST9'!$B:$B,$A97,'DATOS PEST9'!$F:$F,VLOOKUP(O$10,DenRegTabla2,2,FALSE),'DATOS PEST9'!$C:$C,P$11,'DATOS PEST9'!$D:$D,VLOOKUP($C$89,DenExt,2,FALSE))</f>
        <v>219.5263157894737</v>
      </c>
      <c r="Q97" s="63">
        <f>SUMIFS('DATOS PEST9'!$E:$E,'DATOS PEST9'!$A:$A,INDICE!$C$13,'DATOS PEST9'!$B:$B,$A97,'DATOS PEST9'!$F:$F,VLOOKUP(O$10,DenRegTabla2,2,FALSE),'DATOS PEST9'!$D:$D,VLOOKUP($C$89,DenExt,2,FALSE))</f>
        <v>388.63157894736844</v>
      </c>
      <c r="R97" s="60">
        <f>SUMIFS('DATOS PEST9'!$E:$E,'DATOS PEST9'!$A:$A,INDICE!$C$13,'DATOS PEST9'!$B:$B,$A97,'DATOS PEST9'!$F:$F,VLOOKUP(R$10,DenRegTabla2,2,FALSE),'DATOS PEST9'!$C:$C,R$11,'DATOS PEST9'!$D:$D,VLOOKUP($C$89,DenExt,2,FALSE))</f>
        <v>5.0000000000000009</v>
      </c>
      <c r="S97" s="61">
        <f>SUMIFS('DATOS PEST9'!$E:$E,'DATOS PEST9'!$A:$A,INDICE!$C$13,'DATOS PEST9'!$B:$B,$A97,'DATOS PEST9'!$F:$F,VLOOKUP(R$10,DenRegTabla2,2,FALSE),'DATOS PEST9'!$C:$C,S$11,'DATOS PEST9'!$D:$D,VLOOKUP($C$89,DenExt,2,FALSE))</f>
        <v>1.9999999999999991</v>
      </c>
      <c r="T97" s="59">
        <f>SUMIFS('DATOS PEST9'!$E:$E,'DATOS PEST9'!$A:$A,INDICE!$C$13,'DATOS PEST9'!$B:$B,$A97,'DATOS PEST9'!$F:$F,VLOOKUP(R$10,DenRegTabla2,2,FALSE),'DATOS PEST9'!$D:$D,VLOOKUP($C$89,DenExt,2,FALSE))</f>
        <v>7</v>
      </c>
      <c r="U97" s="62">
        <f>SUMIFS('DATOS PEST9'!$E:$E,'DATOS PEST9'!$A:$A,INDICE!$C$13,'DATOS PEST9'!$B:$B,$A97,'DATOS PEST9'!$F:$F,VLOOKUP(U$10,DenRegTabla2,2,FALSE),'DATOS PEST9'!$C:$C,U$11,'DATOS PEST9'!$D:$D,VLOOKUP($C$89,DenExt,2,FALSE))</f>
        <v>0</v>
      </c>
      <c r="V97" s="62">
        <f>SUMIFS('DATOS PEST9'!$E:$E,'DATOS PEST9'!$A:$A,INDICE!$C$13,'DATOS PEST9'!$B:$B,$A97,'DATOS PEST9'!$F:$F,VLOOKUP(U$10,DenRegTabla2,2,FALSE),'DATOS PEST9'!$C:$C,V$11,'DATOS PEST9'!$D:$D,VLOOKUP($C$89,DenExt,2,FALSE))</f>
        <v>0</v>
      </c>
      <c r="W97" s="63">
        <f>SUMIFS('DATOS PEST9'!$E:$E,'DATOS PEST9'!$A:$A,INDICE!$C$13,'DATOS PEST9'!$B:$B,$A97,'DATOS PEST9'!$F:$F,VLOOKUP(U$10,DenRegTabla2,2,FALSE),'DATOS PEST9'!$D:$D,VLOOKUP($C$89,DenExt,2,FALSE))</f>
        <v>0</v>
      </c>
      <c r="X97" s="60">
        <f>SUMIFS('DATOS PEST9'!$E:$E,'DATOS PEST9'!$A:$A,INDICE!$C$13,'DATOS PEST9'!$B:$B,$A97,'DATOS PEST9'!$F:$F,VLOOKUP(X$10,DenRegTabla2,2,FALSE),'DATOS PEST9'!$C:$C,X$11,'DATOS PEST9'!$D:$D,VLOOKUP($C$89,DenExt,2,FALSE))</f>
        <v>0</v>
      </c>
      <c r="Y97" s="61">
        <f>SUMIFS('DATOS PEST9'!$E:$E,'DATOS PEST9'!$A:$A,INDICE!$C$13,'DATOS PEST9'!$B:$B,$A97,'DATOS PEST9'!$F:$F,VLOOKUP(X$10,DenRegTabla2,2,FALSE),'DATOS PEST9'!$C:$C,Y$11,'DATOS PEST9'!$D:$D,VLOOKUP($C$89,DenExt,2,FALSE))</f>
        <v>0</v>
      </c>
      <c r="Z97" s="59">
        <f>SUMIFS('DATOS PEST9'!$E:$E,'DATOS PEST9'!$A:$A,INDICE!$C$13,'DATOS PEST9'!$B:$B,$A97,'DATOS PEST9'!$F:$F,VLOOKUP(X$10,DenRegTabla2,2,FALSE),'DATOS PEST9'!$D:$D,VLOOKUP($C$89,DenExt,2,FALSE))</f>
        <v>0</v>
      </c>
      <c r="AA97" s="60">
        <f>SUMIFS('DATOS PEST9'!$E:$E,'DATOS PEST9'!$A:$A,INDICE!$C$13,'DATOS PEST9'!$B:$B,$A97,'DATOS PEST9'!$F:$F,VLOOKUP(AA$10,DenRegTabla2,2,FALSE),'DATOS PEST9'!$C:$C,AA$11,'DATOS PEST9'!$D:$D,VLOOKUP($C$89,DenExt,2,FALSE))</f>
        <v>0</v>
      </c>
      <c r="AB97" s="61">
        <f>SUMIFS('DATOS PEST9'!$E:$E,'DATOS PEST9'!$A:$A,INDICE!$C$13,'DATOS PEST9'!$B:$B,$A97,'DATOS PEST9'!$F:$F,VLOOKUP(AA$10,DenRegTabla2,2,FALSE),'DATOS PEST9'!$C:$C,AB$11,'DATOS PEST9'!$D:$D,VLOOKUP($C$89,DenExt,2,FALSE))</f>
        <v>0</v>
      </c>
      <c r="AC97" s="59">
        <f>SUMIFS('DATOS PEST9'!$E:$E,'DATOS PEST9'!$A:$A,INDICE!$C$13,'DATOS PEST9'!$B:$B,$A97,'DATOS PEST9'!$F:$F,VLOOKUP(AA$10,DenRegTabla2,2,FALSE),'DATOS PEST9'!$D:$D,VLOOKUP($C$89,DenExt,2,FALSE))</f>
        <v>0</v>
      </c>
    </row>
    <row r="98" spans="1:29" ht="15.6" x14ac:dyDescent="0.3">
      <c r="A98" s="8">
        <v>18</v>
      </c>
      <c r="B98" s="9" t="s">
        <v>7</v>
      </c>
      <c r="C98" s="60">
        <f t="shared" si="124"/>
        <v>3904.1052631578941</v>
      </c>
      <c r="D98" s="61">
        <f t="shared" si="124"/>
        <v>4070.2105263157891</v>
      </c>
      <c r="E98" s="59">
        <f t="shared" si="125"/>
        <v>7974.3157894736851</v>
      </c>
      <c r="F98" s="60">
        <f>SUMIFS('DATOS PEST9'!$E:$E,'DATOS PEST9'!$A:$A,INDICE!$C$13,'DATOS PEST9'!$B:$B,$A98,'DATOS PEST9'!$F:$F,VLOOKUP(F$10,DenRegTabla2,2,FALSE),'DATOS PEST9'!$C:$C,F$11,'DATOS PEST9'!$D:$D,VLOOKUP($C$89,DenExt,2,FALSE))</f>
        <v>2253.6315789473683</v>
      </c>
      <c r="G98" s="61">
        <f>SUMIFS('DATOS PEST9'!$E:$E,'DATOS PEST9'!$A:$A,INDICE!$C$13,'DATOS PEST9'!$B:$B,$A98,'DATOS PEST9'!$F:$F,VLOOKUP(F$10,DenRegTabla2,2,FALSE),'DATOS PEST9'!$C:$C,G$11,'DATOS PEST9'!$D:$D,VLOOKUP($C$89,DenExt,2,FALSE))</f>
        <v>2254.6315789473683</v>
      </c>
      <c r="H98" s="59">
        <f>SUMIFS('DATOS PEST9'!$E:$E,'DATOS PEST9'!$A:$A,INDICE!$C$13,'DATOS PEST9'!$B:$B,$A98,'DATOS PEST9'!$F:$F,VLOOKUP(F$10,DenRegTabla2,2,FALSE),'DATOS PEST9'!$D:$D,VLOOKUP($C$89,DenExt,2,FALSE))</f>
        <v>4508.2631578947367</v>
      </c>
      <c r="I98" s="60">
        <f>SUMIFS('DATOS PEST9'!$E:$E,'DATOS PEST9'!$A:$A,INDICE!$C$13,'DATOS PEST9'!$B:$B,$A98,'DATOS PEST9'!$F:$F,VLOOKUP(I$10,DenRegTabla2,2,FALSE),'DATOS PEST9'!$C:$C,I$11,'DATOS PEST9'!$D:$D,VLOOKUP($C$89,DenExt,2,FALSE))</f>
        <v>734.94736842105249</v>
      </c>
      <c r="J98" s="61">
        <f>SUMIFS('DATOS PEST9'!$E:$E,'DATOS PEST9'!$A:$A,INDICE!$C$13,'DATOS PEST9'!$B:$B,$A98,'DATOS PEST9'!$F:$F,VLOOKUP(I$10,DenRegTabla2,2,FALSE),'DATOS PEST9'!$C:$C,J$11,'DATOS PEST9'!$D:$D,VLOOKUP($C$89,DenExt,2,FALSE))</f>
        <v>655.15789473684208</v>
      </c>
      <c r="K98" s="59">
        <f>SUMIFS('DATOS PEST9'!$E:$E,'DATOS PEST9'!$A:$A,INDICE!$C$13,'DATOS PEST9'!$B:$B,$A98,'DATOS PEST9'!$F:$F,VLOOKUP(I$10,DenRegTabla2,2,FALSE),'DATOS PEST9'!$D:$D,VLOOKUP($C$89,DenExt,2,FALSE))</f>
        <v>1390.1052631578946</v>
      </c>
      <c r="L98" s="60">
        <f>SUMIFS('DATOS PEST9'!$E:$E,'DATOS PEST9'!$A:$A,INDICE!$C$13,'DATOS PEST9'!$B:$B,$A98,'DATOS PEST9'!$F:$F,VLOOKUP(L$10,DenRegTabla2,2,FALSE),'DATOS PEST9'!$C:$C,L$11,'DATOS PEST9'!$D:$D,VLOOKUP($C$89,DenExt,2,FALSE))</f>
        <v>101.4210526315789</v>
      </c>
      <c r="M98" s="61">
        <f>SUMIFS('DATOS PEST9'!$E:$E,'DATOS PEST9'!$A:$A,INDICE!$C$13,'DATOS PEST9'!$B:$B,$A98,'DATOS PEST9'!$F:$F,VLOOKUP(L$10,DenRegTabla2,2,FALSE),'DATOS PEST9'!$C:$C,M$11,'DATOS PEST9'!$D:$D,VLOOKUP($C$89,DenExt,2,FALSE))</f>
        <v>7.9999999999999964</v>
      </c>
      <c r="N98" s="59">
        <f>SUMIFS('DATOS PEST9'!$E:$E,'DATOS PEST9'!$A:$A,INDICE!$C$13,'DATOS PEST9'!$B:$B,$A98,'DATOS PEST9'!$F:$F,VLOOKUP(L$10,DenRegTabla2,2,FALSE),'DATOS PEST9'!$D:$D,VLOOKUP($C$89,DenExt,2,FALSE))</f>
        <v>109.4210526315789</v>
      </c>
      <c r="O98" s="62">
        <f>SUMIFS('DATOS PEST9'!$E:$E,'DATOS PEST9'!$A:$A,INDICE!$C$13,'DATOS PEST9'!$B:$B,$A98,'DATOS PEST9'!$F:$F,VLOOKUP(O$10,DenRegTabla2,2,FALSE),'DATOS PEST9'!$C:$C,O$11,'DATOS PEST9'!$D:$D,VLOOKUP($C$89,DenExt,2,FALSE))</f>
        <v>742.84210526315792</v>
      </c>
      <c r="P98" s="62">
        <f>SUMIFS('DATOS PEST9'!$E:$E,'DATOS PEST9'!$A:$A,INDICE!$C$13,'DATOS PEST9'!$B:$B,$A98,'DATOS PEST9'!$F:$F,VLOOKUP(O$10,DenRegTabla2,2,FALSE),'DATOS PEST9'!$C:$C,P$11,'DATOS PEST9'!$D:$D,VLOOKUP($C$89,DenExt,2,FALSE))</f>
        <v>1069.9473684210527</v>
      </c>
      <c r="Q98" s="63">
        <f>SUMIFS('DATOS PEST9'!$E:$E,'DATOS PEST9'!$A:$A,INDICE!$C$13,'DATOS PEST9'!$B:$B,$A98,'DATOS PEST9'!$F:$F,VLOOKUP(O$10,DenRegTabla2,2,FALSE),'DATOS PEST9'!$D:$D,VLOOKUP($C$89,DenExt,2,FALSE))</f>
        <v>1812.7894736842106</v>
      </c>
      <c r="R98" s="60">
        <f>SUMIFS('DATOS PEST9'!$E:$E,'DATOS PEST9'!$A:$A,INDICE!$C$13,'DATOS PEST9'!$B:$B,$A98,'DATOS PEST9'!$F:$F,VLOOKUP(R$10,DenRegTabla2,2,FALSE),'DATOS PEST9'!$C:$C,R$11,'DATOS PEST9'!$D:$D,VLOOKUP($C$89,DenExt,2,FALSE))</f>
        <v>70.94736842105263</v>
      </c>
      <c r="S98" s="61">
        <f>SUMIFS('DATOS PEST9'!$E:$E,'DATOS PEST9'!$A:$A,INDICE!$C$13,'DATOS PEST9'!$B:$B,$A98,'DATOS PEST9'!$F:$F,VLOOKUP(R$10,DenRegTabla2,2,FALSE),'DATOS PEST9'!$C:$C,S$11,'DATOS PEST9'!$D:$D,VLOOKUP($C$89,DenExt,2,FALSE))</f>
        <v>80.31578947368422</v>
      </c>
      <c r="T98" s="59">
        <f>SUMIFS('DATOS PEST9'!$E:$E,'DATOS PEST9'!$A:$A,INDICE!$C$13,'DATOS PEST9'!$B:$B,$A98,'DATOS PEST9'!$F:$F,VLOOKUP(R$10,DenRegTabla2,2,FALSE),'DATOS PEST9'!$D:$D,VLOOKUP($C$89,DenExt,2,FALSE))</f>
        <v>151.26315789473685</v>
      </c>
      <c r="U98" s="62">
        <f>SUMIFS('DATOS PEST9'!$E:$E,'DATOS PEST9'!$A:$A,INDICE!$C$13,'DATOS PEST9'!$B:$B,$A98,'DATOS PEST9'!$F:$F,VLOOKUP(U$10,DenRegTabla2,2,FALSE),'DATOS PEST9'!$C:$C,U$11,'DATOS PEST9'!$D:$D,VLOOKUP($C$89,DenExt,2,FALSE))</f>
        <v>0.31578947368421051</v>
      </c>
      <c r="V98" s="62">
        <f>SUMIFS('DATOS PEST9'!$E:$E,'DATOS PEST9'!$A:$A,INDICE!$C$13,'DATOS PEST9'!$B:$B,$A98,'DATOS PEST9'!$F:$F,VLOOKUP(U$10,DenRegTabla2,2,FALSE),'DATOS PEST9'!$C:$C,V$11,'DATOS PEST9'!$D:$D,VLOOKUP($C$89,DenExt,2,FALSE))</f>
        <v>2.1578947368421049</v>
      </c>
      <c r="W98" s="63">
        <f>SUMIFS('DATOS PEST9'!$E:$E,'DATOS PEST9'!$A:$A,INDICE!$C$13,'DATOS PEST9'!$B:$B,$A98,'DATOS PEST9'!$F:$F,VLOOKUP(U$10,DenRegTabla2,2,FALSE),'DATOS PEST9'!$D:$D,VLOOKUP($C$89,DenExt,2,FALSE))</f>
        <v>2.4736842105263155</v>
      </c>
      <c r="X98" s="60">
        <f>SUMIFS('DATOS PEST9'!$E:$E,'DATOS PEST9'!$A:$A,INDICE!$C$13,'DATOS PEST9'!$B:$B,$A98,'DATOS PEST9'!$F:$F,VLOOKUP(X$10,DenRegTabla2,2,FALSE),'DATOS PEST9'!$C:$C,X$11,'DATOS PEST9'!$D:$D,VLOOKUP($C$89,DenExt,2,FALSE))</f>
        <v>0</v>
      </c>
      <c r="Y98" s="61">
        <f>SUMIFS('DATOS PEST9'!$E:$E,'DATOS PEST9'!$A:$A,INDICE!$C$13,'DATOS PEST9'!$B:$B,$A98,'DATOS PEST9'!$F:$F,VLOOKUP(X$10,DenRegTabla2,2,FALSE),'DATOS PEST9'!$C:$C,Y$11,'DATOS PEST9'!$D:$D,VLOOKUP($C$89,DenExt,2,FALSE))</f>
        <v>0</v>
      </c>
      <c r="Z98" s="59">
        <f>SUMIFS('DATOS PEST9'!$E:$E,'DATOS PEST9'!$A:$A,INDICE!$C$13,'DATOS PEST9'!$B:$B,$A98,'DATOS PEST9'!$F:$F,VLOOKUP(X$10,DenRegTabla2,2,FALSE),'DATOS PEST9'!$D:$D,VLOOKUP($C$89,DenExt,2,FALSE))</f>
        <v>0</v>
      </c>
      <c r="AA98" s="60">
        <f>SUMIFS('DATOS PEST9'!$E:$E,'DATOS PEST9'!$A:$A,INDICE!$C$13,'DATOS PEST9'!$B:$B,$A98,'DATOS PEST9'!$F:$F,VLOOKUP(AA$10,DenRegTabla2,2,FALSE),'DATOS PEST9'!$C:$C,AA$11,'DATOS PEST9'!$D:$D,VLOOKUP($C$89,DenExt,2,FALSE))</f>
        <v>0</v>
      </c>
      <c r="AB98" s="61">
        <f>SUMIFS('DATOS PEST9'!$E:$E,'DATOS PEST9'!$A:$A,INDICE!$C$13,'DATOS PEST9'!$B:$B,$A98,'DATOS PEST9'!$F:$F,VLOOKUP(AA$10,DenRegTabla2,2,FALSE),'DATOS PEST9'!$C:$C,AB$11,'DATOS PEST9'!$D:$D,VLOOKUP($C$89,DenExt,2,FALSE))</f>
        <v>0</v>
      </c>
      <c r="AC98" s="59">
        <f>SUMIFS('DATOS PEST9'!$E:$E,'DATOS PEST9'!$A:$A,INDICE!$C$13,'DATOS PEST9'!$B:$B,$A98,'DATOS PEST9'!$F:$F,VLOOKUP(AA$10,DenRegTabla2,2,FALSE),'DATOS PEST9'!$D:$D,VLOOKUP($C$89,DenExt,2,FALSE))</f>
        <v>0</v>
      </c>
    </row>
    <row r="99" spans="1:29" ht="15.6" x14ac:dyDescent="0.3">
      <c r="A99" s="8">
        <v>21</v>
      </c>
      <c r="B99" s="9" t="s">
        <v>10</v>
      </c>
      <c r="C99" s="60">
        <f t="shared" si="124"/>
        <v>15264.36842105263</v>
      </c>
      <c r="D99" s="61">
        <f t="shared" si="124"/>
        <v>10229.052631578948</v>
      </c>
      <c r="E99" s="59">
        <f t="shared" si="125"/>
        <v>25493.421052631573</v>
      </c>
      <c r="F99" s="60">
        <f>SUMIFS('DATOS PEST9'!$E:$E,'DATOS PEST9'!$A:$A,INDICE!$C$13,'DATOS PEST9'!$B:$B,$A99,'DATOS PEST9'!$F:$F,VLOOKUP(F$10,DenRegTabla2,2,FALSE),'DATOS PEST9'!$C:$C,F$11,'DATOS PEST9'!$D:$D,VLOOKUP($C$89,DenExt,2,FALSE))</f>
        <v>1429.6315789473683</v>
      </c>
      <c r="G99" s="61">
        <f>SUMIFS('DATOS PEST9'!$E:$E,'DATOS PEST9'!$A:$A,INDICE!$C$13,'DATOS PEST9'!$B:$B,$A99,'DATOS PEST9'!$F:$F,VLOOKUP(F$10,DenRegTabla2,2,FALSE),'DATOS PEST9'!$C:$C,G$11,'DATOS PEST9'!$D:$D,VLOOKUP($C$89,DenExt,2,FALSE))</f>
        <v>2026.6842105263161</v>
      </c>
      <c r="H99" s="59">
        <f>SUMIFS('DATOS PEST9'!$E:$E,'DATOS PEST9'!$A:$A,INDICE!$C$13,'DATOS PEST9'!$B:$B,$A99,'DATOS PEST9'!$F:$F,VLOOKUP(F$10,DenRegTabla2,2,FALSE),'DATOS PEST9'!$D:$D,VLOOKUP($C$89,DenExt,2,FALSE))</f>
        <v>3456.3157894736842</v>
      </c>
      <c r="I99" s="60">
        <f>SUMIFS('DATOS PEST9'!$E:$E,'DATOS PEST9'!$A:$A,INDICE!$C$13,'DATOS PEST9'!$B:$B,$A99,'DATOS PEST9'!$F:$F,VLOOKUP(I$10,DenRegTabla2,2,FALSE),'DATOS PEST9'!$C:$C,I$11,'DATOS PEST9'!$D:$D,VLOOKUP($C$89,DenExt,2,FALSE))</f>
        <v>13342.15789473684</v>
      </c>
      <c r="J99" s="61">
        <f>SUMIFS('DATOS PEST9'!$E:$E,'DATOS PEST9'!$A:$A,INDICE!$C$13,'DATOS PEST9'!$B:$B,$A99,'DATOS PEST9'!$F:$F,VLOOKUP(I$10,DenRegTabla2,2,FALSE),'DATOS PEST9'!$C:$C,J$11,'DATOS PEST9'!$D:$D,VLOOKUP($C$89,DenExt,2,FALSE))</f>
        <v>7683.8421052631584</v>
      </c>
      <c r="K99" s="59">
        <f>SUMIFS('DATOS PEST9'!$E:$E,'DATOS PEST9'!$A:$A,INDICE!$C$13,'DATOS PEST9'!$B:$B,$A99,'DATOS PEST9'!$F:$F,VLOOKUP(I$10,DenRegTabla2,2,FALSE),'DATOS PEST9'!$D:$D,VLOOKUP($C$89,DenExt,2,FALSE))</f>
        <v>21026</v>
      </c>
      <c r="L99" s="60">
        <f>SUMIFS('DATOS PEST9'!$E:$E,'DATOS PEST9'!$A:$A,INDICE!$C$13,'DATOS PEST9'!$B:$B,$A99,'DATOS PEST9'!$F:$F,VLOOKUP(L$10,DenRegTabla2,2,FALSE),'DATOS PEST9'!$C:$C,L$11,'DATOS PEST9'!$D:$D,VLOOKUP($C$89,DenExt,2,FALSE))</f>
        <v>103.31578947368419</v>
      </c>
      <c r="M99" s="61">
        <f>SUMIFS('DATOS PEST9'!$E:$E,'DATOS PEST9'!$A:$A,INDICE!$C$13,'DATOS PEST9'!$B:$B,$A99,'DATOS PEST9'!$F:$F,VLOOKUP(L$10,DenRegTabla2,2,FALSE),'DATOS PEST9'!$C:$C,M$11,'DATOS PEST9'!$D:$D,VLOOKUP($C$89,DenExt,2,FALSE))</f>
        <v>0.99999999999999956</v>
      </c>
      <c r="N99" s="59">
        <f>SUMIFS('DATOS PEST9'!$E:$E,'DATOS PEST9'!$A:$A,INDICE!$C$13,'DATOS PEST9'!$B:$B,$A99,'DATOS PEST9'!$F:$F,VLOOKUP(L$10,DenRegTabla2,2,FALSE),'DATOS PEST9'!$D:$D,VLOOKUP($C$89,DenExt,2,FALSE))</f>
        <v>104.31578947368419</v>
      </c>
      <c r="O99" s="62">
        <f>SUMIFS('DATOS PEST9'!$E:$E,'DATOS PEST9'!$A:$A,INDICE!$C$13,'DATOS PEST9'!$B:$B,$A99,'DATOS PEST9'!$F:$F,VLOOKUP(O$10,DenRegTabla2,2,FALSE),'DATOS PEST9'!$C:$C,O$11,'DATOS PEST9'!$D:$D,VLOOKUP($C$89,DenExt,2,FALSE))</f>
        <v>364.31578947368422</v>
      </c>
      <c r="P99" s="62">
        <f>SUMIFS('DATOS PEST9'!$E:$E,'DATOS PEST9'!$A:$A,INDICE!$C$13,'DATOS PEST9'!$B:$B,$A99,'DATOS PEST9'!$F:$F,VLOOKUP(O$10,DenRegTabla2,2,FALSE),'DATOS PEST9'!$C:$C,P$11,'DATOS PEST9'!$D:$D,VLOOKUP($C$89,DenExt,2,FALSE))</f>
        <v>481.78947368421041</v>
      </c>
      <c r="Q99" s="63">
        <f>SUMIFS('DATOS PEST9'!$E:$E,'DATOS PEST9'!$A:$A,INDICE!$C$13,'DATOS PEST9'!$B:$B,$A99,'DATOS PEST9'!$F:$F,VLOOKUP(O$10,DenRegTabla2,2,FALSE),'DATOS PEST9'!$D:$D,VLOOKUP($C$89,DenExt,2,FALSE))</f>
        <v>846.10526315789457</v>
      </c>
      <c r="R99" s="60">
        <f>SUMIFS('DATOS PEST9'!$E:$E,'DATOS PEST9'!$A:$A,INDICE!$C$13,'DATOS PEST9'!$B:$B,$A99,'DATOS PEST9'!$F:$F,VLOOKUP(R$10,DenRegTabla2,2,FALSE),'DATOS PEST9'!$C:$C,R$11,'DATOS PEST9'!$D:$D,VLOOKUP($C$89,DenExt,2,FALSE))</f>
        <v>22.368421052631579</v>
      </c>
      <c r="S99" s="61">
        <f>SUMIFS('DATOS PEST9'!$E:$E,'DATOS PEST9'!$A:$A,INDICE!$C$13,'DATOS PEST9'!$B:$B,$A99,'DATOS PEST9'!$F:$F,VLOOKUP(R$10,DenRegTabla2,2,FALSE),'DATOS PEST9'!$C:$C,S$11,'DATOS PEST9'!$D:$D,VLOOKUP($C$89,DenExt,2,FALSE))</f>
        <v>19</v>
      </c>
      <c r="T99" s="59">
        <f>SUMIFS('DATOS PEST9'!$E:$E,'DATOS PEST9'!$A:$A,INDICE!$C$13,'DATOS PEST9'!$B:$B,$A99,'DATOS PEST9'!$F:$F,VLOOKUP(R$10,DenRegTabla2,2,FALSE),'DATOS PEST9'!$D:$D,VLOOKUP($C$89,DenExt,2,FALSE))</f>
        <v>41.368421052631575</v>
      </c>
      <c r="U99" s="62">
        <f>SUMIFS('DATOS PEST9'!$E:$E,'DATOS PEST9'!$A:$A,INDICE!$C$13,'DATOS PEST9'!$B:$B,$A99,'DATOS PEST9'!$F:$F,VLOOKUP(U$10,DenRegTabla2,2,FALSE),'DATOS PEST9'!$C:$C,U$11,'DATOS PEST9'!$D:$D,VLOOKUP($C$89,DenExt,2,FALSE))</f>
        <v>1.5789473684210522</v>
      </c>
      <c r="V99" s="62">
        <f>SUMIFS('DATOS PEST9'!$E:$E,'DATOS PEST9'!$A:$A,INDICE!$C$13,'DATOS PEST9'!$B:$B,$A99,'DATOS PEST9'!$F:$F,VLOOKUP(U$10,DenRegTabla2,2,FALSE),'DATOS PEST9'!$C:$C,V$11,'DATOS PEST9'!$D:$D,VLOOKUP($C$89,DenExt,2,FALSE))</f>
        <v>10.736842105263161</v>
      </c>
      <c r="W99" s="63">
        <f>SUMIFS('DATOS PEST9'!$E:$E,'DATOS PEST9'!$A:$A,INDICE!$C$13,'DATOS PEST9'!$B:$B,$A99,'DATOS PEST9'!$F:$F,VLOOKUP(U$10,DenRegTabla2,2,FALSE),'DATOS PEST9'!$D:$D,VLOOKUP($C$89,DenExt,2,FALSE))</f>
        <v>12.315789473684212</v>
      </c>
      <c r="X99" s="60">
        <f>SUMIFS('DATOS PEST9'!$E:$E,'DATOS PEST9'!$A:$A,INDICE!$C$13,'DATOS PEST9'!$B:$B,$A99,'DATOS PEST9'!$F:$F,VLOOKUP(X$10,DenRegTabla2,2,FALSE),'DATOS PEST9'!$C:$C,X$11,'DATOS PEST9'!$D:$D,VLOOKUP($C$89,DenExt,2,FALSE))</f>
        <v>0.99999999999999956</v>
      </c>
      <c r="Y99" s="61">
        <f>SUMIFS('DATOS PEST9'!$E:$E,'DATOS PEST9'!$A:$A,INDICE!$C$13,'DATOS PEST9'!$B:$B,$A99,'DATOS PEST9'!$F:$F,VLOOKUP(X$10,DenRegTabla2,2,FALSE),'DATOS PEST9'!$C:$C,Y$11,'DATOS PEST9'!$D:$D,VLOOKUP($C$89,DenExt,2,FALSE))</f>
        <v>6.0000000000000009</v>
      </c>
      <c r="Z99" s="59">
        <f>SUMIFS('DATOS PEST9'!$E:$E,'DATOS PEST9'!$A:$A,INDICE!$C$13,'DATOS PEST9'!$B:$B,$A99,'DATOS PEST9'!$F:$F,VLOOKUP(X$10,DenRegTabla2,2,FALSE),'DATOS PEST9'!$D:$D,VLOOKUP($C$89,DenExt,2,FALSE))</f>
        <v>7</v>
      </c>
      <c r="AA99" s="60">
        <f>SUMIFS('DATOS PEST9'!$E:$E,'DATOS PEST9'!$A:$A,INDICE!$C$13,'DATOS PEST9'!$B:$B,$A99,'DATOS PEST9'!$F:$F,VLOOKUP(AA$10,DenRegTabla2,2,FALSE),'DATOS PEST9'!$C:$C,AA$11,'DATOS PEST9'!$D:$D,VLOOKUP($C$89,DenExt,2,FALSE))</f>
        <v>0</v>
      </c>
      <c r="AB99" s="61">
        <f>SUMIFS('DATOS PEST9'!$E:$E,'DATOS PEST9'!$A:$A,INDICE!$C$13,'DATOS PEST9'!$B:$B,$A99,'DATOS PEST9'!$F:$F,VLOOKUP(AA$10,DenRegTabla2,2,FALSE),'DATOS PEST9'!$C:$C,AB$11,'DATOS PEST9'!$D:$D,VLOOKUP($C$89,DenExt,2,FALSE))</f>
        <v>0</v>
      </c>
      <c r="AC99" s="59">
        <f>SUMIFS('DATOS PEST9'!$E:$E,'DATOS PEST9'!$A:$A,INDICE!$C$13,'DATOS PEST9'!$B:$B,$A99,'DATOS PEST9'!$F:$F,VLOOKUP(AA$10,DenRegTabla2,2,FALSE),'DATOS PEST9'!$D:$D,VLOOKUP($C$89,DenExt,2,FALSE))</f>
        <v>0</v>
      </c>
    </row>
    <row r="100" spans="1:29" ht="15.6" x14ac:dyDescent="0.3">
      <c r="A100" s="8">
        <v>23</v>
      </c>
      <c r="B100" s="9" t="s">
        <v>165</v>
      </c>
      <c r="C100" s="60">
        <f t="shared" si="124"/>
        <v>629.84210526315792</v>
      </c>
      <c r="D100" s="61">
        <f t="shared" si="124"/>
        <v>785.47368421052624</v>
      </c>
      <c r="E100" s="59">
        <f t="shared" si="125"/>
        <v>1415.3157894736842</v>
      </c>
      <c r="F100" s="60">
        <f>SUMIFS('DATOS PEST9'!$E:$E,'DATOS PEST9'!$A:$A,INDICE!$C$13,'DATOS PEST9'!$B:$B,$A100,'DATOS PEST9'!$F:$F,VLOOKUP(F$10,DenRegTabla2,2,FALSE),'DATOS PEST9'!$C:$C,F$11,'DATOS PEST9'!$D:$D,VLOOKUP($C$89,DenExt,2,FALSE))</f>
        <v>372.5263157894737</v>
      </c>
      <c r="G100" s="61">
        <f>SUMIFS('DATOS PEST9'!$E:$E,'DATOS PEST9'!$A:$A,INDICE!$C$13,'DATOS PEST9'!$B:$B,$A100,'DATOS PEST9'!$F:$F,VLOOKUP(F$10,DenRegTabla2,2,FALSE),'DATOS PEST9'!$C:$C,G$11,'DATOS PEST9'!$D:$D,VLOOKUP($C$89,DenExt,2,FALSE))</f>
        <v>484.10526315789474</v>
      </c>
      <c r="H100" s="59">
        <f>SUMIFS('DATOS PEST9'!$E:$E,'DATOS PEST9'!$A:$A,INDICE!$C$13,'DATOS PEST9'!$B:$B,$A100,'DATOS PEST9'!$F:$F,VLOOKUP(F$10,DenRegTabla2,2,FALSE),'DATOS PEST9'!$D:$D,VLOOKUP($C$89,DenExt,2,FALSE))</f>
        <v>856.63157894736844</v>
      </c>
      <c r="I100" s="60">
        <f>SUMIFS('DATOS PEST9'!$E:$E,'DATOS PEST9'!$A:$A,INDICE!$C$13,'DATOS PEST9'!$B:$B,$A100,'DATOS PEST9'!$F:$F,VLOOKUP(I$10,DenRegTabla2,2,FALSE),'DATOS PEST9'!$C:$C,I$11,'DATOS PEST9'!$D:$D,VLOOKUP($C$89,DenExt,2,FALSE))</f>
        <v>111.4736842105263</v>
      </c>
      <c r="J100" s="61">
        <f>SUMIFS('DATOS PEST9'!$E:$E,'DATOS PEST9'!$A:$A,INDICE!$C$13,'DATOS PEST9'!$B:$B,$A100,'DATOS PEST9'!$F:$F,VLOOKUP(I$10,DenRegTabla2,2,FALSE),'DATOS PEST9'!$C:$C,J$11,'DATOS PEST9'!$D:$D,VLOOKUP($C$89,DenExt,2,FALSE))</f>
        <v>180.89473684210523</v>
      </c>
      <c r="K100" s="59">
        <f>SUMIFS('DATOS PEST9'!$E:$E,'DATOS PEST9'!$A:$A,INDICE!$C$13,'DATOS PEST9'!$B:$B,$A100,'DATOS PEST9'!$F:$F,VLOOKUP(I$10,DenRegTabla2,2,FALSE),'DATOS PEST9'!$D:$D,VLOOKUP($C$89,DenExt,2,FALSE))</f>
        <v>292.36842105263156</v>
      </c>
      <c r="L100" s="60">
        <f>SUMIFS('DATOS PEST9'!$E:$E,'DATOS PEST9'!$A:$A,INDICE!$C$13,'DATOS PEST9'!$B:$B,$A100,'DATOS PEST9'!$F:$F,VLOOKUP(L$10,DenRegTabla2,2,FALSE),'DATOS PEST9'!$C:$C,L$11,'DATOS PEST9'!$D:$D,VLOOKUP($C$89,DenExt,2,FALSE))</f>
        <v>31</v>
      </c>
      <c r="M100" s="61">
        <f>SUMIFS('DATOS PEST9'!$E:$E,'DATOS PEST9'!$A:$A,INDICE!$C$13,'DATOS PEST9'!$B:$B,$A100,'DATOS PEST9'!$F:$F,VLOOKUP(L$10,DenRegTabla2,2,FALSE),'DATOS PEST9'!$C:$C,M$11,'DATOS PEST9'!$D:$D,VLOOKUP($C$89,DenExt,2,FALSE))</f>
        <v>3.0000000000000004</v>
      </c>
      <c r="N100" s="59">
        <f>SUMIFS('DATOS PEST9'!$E:$E,'DATOS PEST9'!$A:$A,INDICE!$C$13,'DATOS PEST9'!$B:$B,$A100,'DATOS PEST9'!$F:$F,VLOOKUP(L$10,DenRegTabla2,2,FALSE),'DATOS PEST9'!$D:$D,VLOOKUP($C$89,DenExt,2,FALSE))</f>
        <v>34</v>
      </c>
      <c r="O100" s="62">
        <f>SUMIFS('DATOS PEST9'!$E:$E,'DATOS PEST9'!$A:$A,INDICE!$C$13,'DATOS PEST9'!$B:$B,$A100,'DATOS PEST9'!$F:$F,VLOOKUP(O$10,DenRegTabla2,2,FALSE),'DATOS PEST9'!$C:$C,O$11,'DATOS PEST9'!$D:$D,VLOOKUP($C$89,DenExt,2,FALSE))</f>
        <v>112.84210526315788</v>
      </c>
      <c r="P100" s="62">
        <f>SUMIFS('DATOS PEST9'!$E:$E,'DATOS PEST9'!$A:$A,INDICE!$C$13,'DATOS PEST9'!$B:$B,$A100,'DATOS PEST9'!$F:$F,VLOOKUP(O$10,DenRegTabla2,2,FALSE),'DATOS PEST9'!$C:$C,P$11,'DATOS PEST9'!$D:$D,VLOOKUP($C$89,DenExt,2,FALSE))</f>
        <v>113.4736842105263</v>
      </c>
      <c r="Q100" s="63">
        <f>SUMIFS('DATOS PEST9'!$E:$E,'DATOS PEST9'!$A:$A,INDICE!$C$13,'DATOS PEST9'!$B:$B,$A100,'DATOS PEST9'!$F:$F,VLOOKUP(O$10,DenRegTabla2,2,FALSE),'DATOS PEST9'!$D:$D,VLOOKUP($C$89,DenExt,2,FALSE))</f>
        <v>226.31578947368416</v>
      </c>
      <c r="R100" s="60">
        <f>SUMIFS('DATOS PEST9'!$E:$E,'DATOS PEST9'!$A:$A,INDICE!$C$13,'DATOS PEST9'!$B:$B,$A100,'DATOS PEST9'!$F:$F,VLOOKUP(R$10,DenRegTabla2,2,FALSE),'DATOS PEST9'!$C:$C,R$11,'DATOS PEST9'!$D:$D,VLOOKUP($C$89,DenExt,2,FALSE))</f>
        <v>1.9999999999999991</v>
      </c>
      <c r="S100" s="61">
        <f>SUMIFS('DATOS PEST9'!$E:$E,'DATOS PEST9'!$A:$A,INDICE!$C$13,'DATOS PEST9'!$B:$B,$A100,'DATOS PEST9'!$F:$F,VLOOKUP(R$10,DenRegTabla2,2,FALSE),'DATOS PEST9'!$C:$C,S$11,'DATOS PEST9'!$D:$D,VLOOKUP($C$89,DenExt,2,FALSE))</f>
        <v>3.9999999999999982</v>
      </c>
      <c r="T100" s="59">
        <f>SUMIFS('DATOS PEST9'!$E:$E,'DATOS PEST9'!$A:$A,INDICE!$C$13,'DATOS PEST9'!$B:$B,$A100,'DATOS PEST9'!$F:$F,VLOOKUP(R$10,DenRegTabla2,2,FALSE),'DATOS PEST9'!$D:$D,VLOOKUP($C$89,DenExt,2,FALSE))</f>
        <v>5.9999999999999973</v>
      </c>
      <c r="U100" s="62">
        <f>SUMIFS('DATOS PEST9'!$E:$E,'DATOS PEST9'!$A:$A,INDICE!$C$13,'DATOS PEST9'!$B:$B,$A100,'DATOS PEST9'!$F:$F,VLOOKUP(U$10,DenRegTabla2,2,FALSE),'DATOS PEST9'!$C:$C,U$11,'DATOS PEST9'!$D:$D,VLOOKUP($C$89,DenExt,2,FALSE))</f>
        <v>0</v>
      </c>
      <c r="V100" s="62">
        <f>SUMIFS('DATOS PEST9'!$E:$E,'DATOS PEST9'!$A:$A,INDICE!$C$13,'DATOS PEST9'!$B:$B,$A100,'DATOS PEST9'!$F:$F,VLOOKUP(U$10,DenRegTabla2,2,FALSE),'DATOS PEST9'!$C:$C,V$11,'DATOS PEST9'!$D:$D,VLOOKUP($C$89,DenExt,2,FALSE))</f>
        <v>0</v>
      </c>
      <c r="W100" s="63">
        <f>SUMIFS('DATOS PEST9'!$E:$E,'DATOS PEST9'!$A:$A,INDICE!$C$13,'DATOS PEST9'!$B:$B,$A100,'DATOS PEST9'!$F:$F,VLOOKUP(U$10,DenRegTabla2,2,FALSE),'DATOS PEST9'!$D:$D,VLOOKUP($C$89,DenExt,2,FALSE))</f>
        <v>0</v>
      </c>
      <c r="X100" s="60">
        <f>SUMIFS('DATOS PEST9'!$E:$E,'DATOS PEST9'!$A:$A,INDICE!$C$13,'DATOS PEST9'!$B:$B,$A100,'DATOS PEST9'!$F:$F,VLOOKUP(X$10,DenRegTabla2,2,FALSE),'DATOS PEST9'!$C:$C,X$11,'DATOS PEST9'!$D:$D,VLOOKUP($C$89,DenExt,2,FALSE))</f>
        <v>0</v>
      </c>
      <c r="Y100" s="61">
        <f>SUMIFS('DATOS PEST9'!$E:$E,'DATOS PEST9'!$A:$A,INDICE!$C$13,'DATOS PEST9'!$B:$B,$A100,'DATOS PEST9'!$F:$F,VLOOKUP(X$10,DenRegTabla2,2,FALSE),'DATOS PEST9'!$C:$C,Y$11,'DATOS PEST9'!$D:$D,VLOOKUP($C$89,DenExt,2,FALSE))</f>
        <v>0</v>
      </c>
      <c r="Z100" s="59">
        <f>SUMIFS('DATOS PEST9'!$E:$E,'DATOS PEST9'!$A:$A,INDICE!$C$13,'DATOS PEST9'!$B:$B,$A100,'DATOS PEST9'!$F:$F,VLOOKUP(X$10,DenRegTabla2,2,FALSE),'DATOS PEST9'!$D:$D,VLOOKUP($C$89,DenExt,2,FALSE))</f>
        <v>0</v>
      </c>
      <c r="AA100" s="60">
        <f>SUMIFS('DATOS PEST9'!$E:$E,'DATOS PEST9'!$A:$A,INDICE!$C$13,'DATOS PEST9'!$B:$B,$A100,'DATOS PEST9'!$F:$F,VLOOKUP(AA$10,DenRegTabla2,2,FALSE),'DATOS PEST9'!$C:$C,AA$11,'DATOS PEST9'!$D:$D,VLOOKUP($C$89,DenExt,2,FALSE))</f>
        <v>0</v>
      </c>
      <c r="AB100" s="61">
        <f>SUMIFS('DATOS PEST9'!$E:$E,'DATOS PEST9'!$A:$A,INDICE!$C$13,'DATOS PEST9'!$B:$B,$A100,'DATOS PEST9'!$F:$F,VLOOKUP(AA$10,DenRegTabla2,2,FALSE),'DATOS PEST9'!$C:$C,AB$11,'DATOS PEST9'!$D:$D,VLOOKUP($C$89,DenExt,2,FALSE))</f>
        <v>0</v>
      </c>
      <c r="AC100" s="59">
        <f>SUMIFS('DATOS PEST9'!$E:$E,'DATOS PEST9'!$A:$A,INDICE!$C$13,'DATOS PEST9'!$B:$B,$A100,'DATOS PEST9'!$F:$F,VLOOKUP(AA$10,DenRegTabla2,2,FALSE),'DATOS PEST9'!$D:$D,VLOOKUP($C$89,DenExt,2,FALSE))</f>
        <v>0</v>
      </c>
    </row>
    <row r="101" spans="1:29" ht="15.6" x14ac:dyDescent="0.3">
      <c r="A101" s="8">
        <v>29</v>
      </c>
      <c r="B101" s="9" t="s">
        <v>166</v>
      </c>
      <c r="C101" s="60">
        <f t="shared" si="124"/>
        <v>17864.42105263158</v>
      </c>
      <c r="D101" s="61">
        <f t="shared" si="124"/>
        <v>19666</v>
      </c>
      <c r="E101" s="59">
        <f t="shared" si="125"/>
        <v>37530.421052631573</v>
      </c>
      <c r="F101" s="60">
        <f>SUMIFS('DATOS PEST9'!$E:$E,'DATOS PEST9'!$A:$A,INDICE!$C$13,'DATOS PEST9'!$B:$B,$A101,'DATOS PEST9'!$F:$F,VLOOKUP(F$10,DenRegTabla2,2,FALSE),'DATOS PEST9'!$C:$C,F$11,'DATOS PEST9'!$D:$D,VLOOKUP($C$89,DenExt,2,FALSE))</f>
        <v>11336.894736842105</v>
      </c>
      <c r="G101" s="61">
        <f>SUMIFS('DATOS PEST9'!$E:$E,'DATOS PEST9'!$A:$A,INDICE!$C$13,'DATOS PEST9'!$B:$B,$A101,'DATOS PEST9'!$F:$F,VLOOKUP(F$10,DenRegTabla2,2,FALSE),'DATOS PEST9'!$C:$C,G$11,'DATOS PEST9'!$D:$D,VLOOKUP($C$89,DenExt,2,FALSE))</f>
        <v>10787.473684210525</v>
      </c>
      <c r="H101" s="59">
        <f>SUMIFS('DATOS PEST9'!$E:$E,'DATOS PEST9'!$A:$A,INDICE!$C$13,'DATOS PEST9'!$B:$B,$A101,'DATOS PEST9'!$F:$F,VLOOKUP(F$10,DenRegTabla2,2,FALSE),'DATOS PEST9'!$D:$D,VLOOKUP($C$89,DenExt,2,FALSE))</f>
        <v>22124.36842105263</v>
      </c>
      <c r="I101" s="60">
        <f>SUMIFS('DATOS PEST9'!$E:$E,'DATOS PEST9'!$A:$A,INDICE!$C$13,'DATOS PEST9'!$B:$B,$A101,'DATOS PEST9'!$F:$F,VLOOKUP(I$10,DenRegTabla2,2,FALSE),'DATOS PEST9'!$C:$C,I$11,'DATOS PEST9'!$D:$D,VLOOKUP($C$89,DenExt,2,FALSE))</f>
        <v>179.5263157894737</v>
      </c>
      <c r="J101" s="61">
        <f>SUMIFS('DATOS PEST9'!$E:$E,'DATOS PEST9'!$A:$A,INDICE!$C$13,'DATOS PEST9'!$B:$B,$A101,'DATOS PEST9'!$F:$F,VLOOKUP(I$10,DenRegTabla2,2,FALSE),'DATOS PEST9'!$C:$C,J$11,'DATOS PEST9'!$D:$D,VLOOKUP($C$89,DenExt,2,FALSE))</f>
        <v>267.26315789473688</v>
      </c>
      <c r="K101" s="59">
        <f>SUMIFS('DATOS PEST9'!$E:$E,'DATOS PEST9'!$A:$A,INDICE!$C$13,'DATOS PEST9'!$B:$B,$A101,'DATOS PEST9'!$F:$F,VLOOKUP(I$10,DenRegTabla2,2,FALSE),'DATOS PEST9'!$D:$D,VLOOKUP($C$89,DenExt,2,FALSE))</f>
        <v>446.78947368421058</v>
      </c>
      <c r="L101" s="60">
        <f>SUMIFS('DATOS PEST9'!$E:$E,'DATOS PEST9'!$A:$A,INDICE!$C$13,'DATOS PEST9'!$B:$B,$A101,'DATOS PEST9'!$F:$F,VLOOKUP(L$10,DenRegTabla2,2,FALSE),'DATOS PEST9'!$C:$C,L$11,'DATOS PEST9'!$D:$D,VLOOKUP($C$89,DenExt,2,FALSE))</f>
        <v>427.57894736842115</v>
      </c>
      <c r="M101" s="61">
        <f>SUMIFS('DATOS PEST9'!$E:$E,'DATOS PEST9'!$A:$A,INDICE!$C$13,'DATOS PEST9'!$B:$B,$A101,'DATOS PEST9'!$F:$F,VLOOKUP(L$10,DenRegTabla2,2,FALSE),'DATOS PEST9'!$C:$C,M$11,'DATOS PEST9'!$D:$D,VLOOKUP($C$89,DenExt,2,FALSE))</f>
        <v>50.210526315789494</v>
      </c>
      <c r="N101" s="59">
        <f>SUMIFS('DATOS PEST9'!$E:$E,'DATOS PEST9'!$A:$A,INDICE!$C$13,'DATOS PEST9'!$B:$B,$A101,'DATOS PEST9'!$F:$F,VLOOKUP(L$10,DenRegTabla2,2,FALSE),'DATOS PEST9'!$D:$D,VLOOKUP($C$89,DenExt,2,FALSE))</f>
        <v>477.78947368421063</v>
      </c>
      <c r="O101" s="62">
        <f>SUMIFS('DATOS PEST9'!$E:$E,'DATOS PEST9'!$A:$A,INDICE!$C$13,'DATOS PEST9'!$B:$B,$A101,'DATOS PEST9'!$F:$F,VLOOKUP(O$10,DenRegTabla2,2,FALSE),'DATOS PEST9'!$C:$C,O$11,'DATOS PEST9'!$D:$D,VLOOKUP($C$89,DenExt,2,FALSE))</f>
        <v>5903.5789473684208</v>
      </c>
      <c r="P101" s="62">
        <f>SUMIFS('DATOS PEST9'!$E:$E,'DATOS PEST9'!$A:$A,INDICE!$C$13,'DATOS PEST9'!$B:$B,$A101,'DATOS PEST9'!$F:$F,VLOOKUP(O$10,DenRegTabla2,2,FALSE),'DATOS PEST9'!$C:$C,P$11,'DATOS PEST9'!$D:$D,VLOOKUP($C$89,DenExt,2,FALSE))</f>
        <v>8528.7368421052633</v>
      </c>
      <c r="Q101" s="63">
        <f>SUMIFS('DATOS PEST9'!$E:$E,'DATOS PEST9'!$A:$A,INDICE!$C$13,'DATOS PEST9'!$B:$B,$A101,'DATOS PEST9'!$F:$F,VLOOKUP(O$10,DenRegTabla2,2,FALSE),'DATOS PEST9'!$D:$D,VLOOKUP($C$89,DenExt,2,FALSE))</f>
        <v>14432.315789473683</v>
      </c>
      <c r="R101" s="60">
        <f>SUMIFS('DATOS PEST9'!$E:$E,'DATOS PEST9'!$A:$A,INDICE!$C$13,'DATOS PEST9'!$B:$B,$A101,'DATOS PEST9'!$F:$F,VLOOKUP(R$10,DenRegTabla2,2,FALSE),'DATOS PEST9'!$C:$C,R$11,'DATOS PEST9'!$D:$D,VLOOKUP($C$89,DenExt,2,FALSE))</f>
        <v>11.000000000000005</v>
      </c>
      <c r="S101" s="61">
        <f>SUMIFS('DATOS PEST9'!$E:$E,'DATOS PEST9'!$A:$A,INDICE!$C$13,'DATOS PEST9'!$B:$B,$A101,'DATOS PEST9'!$F:$F,VLOOKUP(R$10,DenRegTabla2,2,FALSE),'DATOS PEST9'!$C:$C,S$11,'DATOS PEST9'!$D:$D,VLOOKUP($C$89,DenExt,2,FALSE))</f>
        <v>17.631578947368425</v>
      </c>
      <c r="T101" s="59">
        <f>SUMIFS('DATOS PEST9'!$E:$E,'DATOS PEST9'!$A:$A,INDICE!$C$13,'DATOS PEST9'!$B:$B,$A101,'DATOS PEST9'!$F:$F,VLOOKUP(R$10,DenRegTabla2,2,FALSE),'DATOS PEST9'!$D:$D,VLOOKUP($C$89,DenExt,2,FALSE))</f>
        <v>28.631578947368432</v>
      </c>
      <c r="U101" s="62">
        <f>SUMIFS('DATOS PEST9'!$E:$E,'DATOS PEST9'!$A:$A,INDICE!$C$13,'DATOS PEST9'!$B:$B,$A101,'DATOS PEST9'!$F:$F,VLOOKUP(U$10,DenRegTabla2,2,FALSE),'DATOS PEST9'!$C:$C,U$11,'DATOS PEST9'!$D:$D,VLOOKUP($C$89,DenExt,2,FALSE))</f>
        <v>5.8421052631578965</v>
      </c>
      <c r="V101" s="62">
        <f>SUMIFS('DATOS PEST9'!$E:$E,'DATOS PEST9'!$A:$A,INDICE!$C$13,'DATOS PEST9'!$B:$B,$A101,'DATOS PEST9'!$F:$F,VLOOKUP(U$10,DenRegTabla2,2,FALSE),'DATOS PEST9'!$C:$C,V$11,'DATOS PEST9'!$D:$D,VLOOKUP($C$89,DenExt,2,FALSE))</f>
        <v>11.894736842105265</v>
      </c>
      <c r="W101" s="63">
        <f>SUMIFS('DATOS PEST9'!$E:$E,'DATOS PEST9'!$A:$A,INDICE!$C$13,'DATOS PEST9'!$B:$B,$A101,'DATOS PEST9'!$F:$F,VLOOKUP(U$10,DenRegTabla2,2,FALSE),'DATOS PEST9'!$D:$D,VLOOKUP($C$89,DenExt,2,FALSE))</f>
        <v>17.736842105263161</v>
      </c>
      <c r="X101" s="60">
        <f>SUMIFS('DATOS PEST9'!$E:$E,'DATOS PEST9'!$A:$A,INDICE!$C$13,'DATOS PEST9'!$B:$B,$A101,'DATOS PEST9'!$F:$F,VLOOKUP(X$10,DenRegTabla2,2,FALSE),'DATOS PEST9'!$C:$C,X$11,'DATOS PEST9'!$D:$D,VLOOKUP($C$89,DenExt,2,FALSE))</f>
        <v>0</v>
      </c>
      <c r="Y101" s="61">
        <f>SUMIFS('DATOS PEST9'!$E:$E,'DATOS PEST9'!$A:$A,INDICE!$C$13,'DATOS PEST9'!$B:$B,$A101,'DATOS PEST9'!$F:$F,VLOOKUP(X$10,DenRegTabla2,2,FALSE),'DATOS PEST9'!$C:$C,Y$11,'DATOS PEST9'!$D:$D,VLOOKUP($C$89,DenExt,2,FALSE))</f>
        <v>2.7894736842105265</v>
      </c>
      <c r="Z101" s="59">
        <f>SUMIFS('DATOS PEST9'!$E:$E,'DATOS PEST9'!$A:$A,INDICE!$C$13,'DATOS PEST9'!$B:$B,$A101,'DATOS PEST9'!$F:$F,VLOOKUP(X$10,DenRegTabla2,2,FALSE),'DATOS PEST9'!$D:$D,VLOOKUP($C$89,DenExt,2,FALSE))</f>
        <v>2.7894736842105265</v>
      </c>
      <c r="AA101" s="60">
        <f>SUMIFS('DATOS PEST9'!$E:$E,'DATOS PEST9'!$A:$A,INDICE!$C$13,'DATOS PEST9'!$B:$B,$A101,'DATOS PEST9'!$F:$F,VLOOKUP(AA$10,DenRegTabla2,2,FALSE),'DATOS PEST9'!$C:$C,AA$11,'DATOS PEST9'!$D:$D,VLOOKUP($C$89,DenExt,2,FALSE))</f>
        <v>0</v>
      </c>
      <c r="AB101" s="61">
        <f>SUMIFS('DATOS PEST9'!$E:$E,'DATOS PEST9'!$A:$A,INDICE!$C$13,'DATOS PEST9'!$B:$B,$A101,'DATOS PEST9'!$F:$F,VLOOKUP(AA$10,DenRegTabla2,2,FALSE),'DATOS PEST9'!$C:$C,AB$11,'DATOS PEST9'!$D:$D,VLOOKUP($C$89,DenExt,2,FALSE))</f>
        <v>0</v>
      </c>
      <c r="AC101" s="59">
        <f>SUMIFS('DATOS PEST9'!$E:$E,'DATOS PEST9'!$A:$A,INDICE!$C$13,'DATOS PEST9'!$B:$B,$A101,'DATOS PEST9'!$F:$F,VLOOKUP(AA$10,DenRegTabla2,2,FALSE),'DATOS PEST9'!$D:$D,VLOOKUP($C$89,DenExt,2,FALSE))</f>
        <v>0</v>
      </c>
    </row>
    <row r="102" spans="1:29" ht="15.6" x14ac:dyDescent="0.3">
      <c r="A102" s="10">
        <v>41</v>
      </c>
      <c r="B102" s="11" t="s">
        <v>24</v>
      </c>
      <c r="C102" s="60">
        <f t="shared" si="124"/>
        <v>5003.9473684210534</v>
      </c>
      <c r="D102" s="61">
        <f t="shared" si="124"/>
        <v>6492.7894736842109</v>
      </c>
      <c r="E102" s="59">
        <f t="shared" si="125"/>
        <v>11496.736842105263</v>
      </c>
      <c r="F102" s="60">
        <f>SUMIFS('DATOS PEST9'!$E:$E,'DATOS PEST9'!$A:$A,INDICE!$C$13,'DATOS PEST9'!$B:$B,$A102,'DATOS PEST9'!$F:$F,VLOOKUP(F$10,DenRegTabla2,2,FALSE),'DATOS PEST9'!$C:$C,F$11,'DATOS PEST9'!$D:$D,VLOOKUP($C$89,DenExt,2,FALSE))</f>
        <v>3117.6842105263158</v>
      </c>
      <c r="G102" s="61">
        <f>SUMIFS('DATOS PEST9'!$E:$E,'DATOS PEST9'!$A:$A,INDICE!$C$13,'DATOS PEST9'!$B:$B,$A102,'DATOS PEST9'!$F:$F,VLOOKUP(F$10,DenRegTabla2,2,FALSE),'DATOS PEST9'!$C:$C,G$11,'DATOS PEST9'!$D:$D,VLOOKUP($C$89,DenExt,2,FALSE))</f>
        <v>3884.7368421052633</v>
      </c>
      <c r="H102" s="59">
        <f>SUMIFS('DATOS PEST9'!$E:$E,'DATOS PEST9'!$A:$A,INDICE!$C$13,'DATOS PEST9'!$B:$B,$A102,'DATOS PEST9'!$F:$F,VLOOKUP(F$10,DenRegTabla2,2,FALSE),'DATOS PEST9'!$D:$D,VLOOKUP($C$89,DenExt,2,FALSE))</f>
        <v>7002.4210526315792</v>
      </c>
      <c r="I102" s="60">
        <f>SUMIFS('DATOS PEST9'!$E:$E,'DATOS PEST9'!$A:$A,INDICE!$C$13,'DATOS PEST9'!$B:$B,$A102,'DATOS PEST9'!$F:$F,VLOOKUP(I$10,DenRegTabla2,2,FALSE),'DATOS PEST9'!$C:$C,I$11,'DATOS PEST9'!$D:$D,VLOOKUP($C$89,DenExt,2,FALSE))</f>
        <v>1005.3157894736842</v>
      </c>
      <c r="J102" s="61">
        <f>SUMIFS('DATOS PEST9'!$E:$E,'DATOS PEST9'!$A:$A,INDICE!$C$13,'DATOS PEST9'!$B:$B,$A102,'DATOS PEST9'!$F:$F,VLOOKUP(I$10,DenRegTabla2,2,FALSE),'DATOS PEST9'!$C:$C,J$11,'DATOS PEST9'!$D:$D,VLOOKUP($C$89,DenExt,2,FALSE))</f>
        <v>1593.9999999999998</v>
      </c>
      <c r="K102" s="59">
        <f>SUMIFS('DATOS PEST9'!$E:$E,'DATOS PEST9'!$A:$A,INDICE!$C$13,'DATOS PEST9'!$B:$B,$A102,'DATOS PEST9'!$F:$F,VLOOKUP(I$10,DenRegTabla2,2,FALSE),'DATOS PEST9'!$D:$D,VLOOKUP($C$89,DenExt,2,FALSE))</f>
        <v>2599.3157894736842</v>
      </c>
      <c r="L102" s="60">
        <f>SUMIFS('DATOS PEST9'!$E:$E,'DATOS PEST9'!$A:$A,INDICE!$C$13,'DATOS PEST9'!$B:$B,$A102,'DATOS PEST9'!$F:$F,VLOOKUP(L$10,DenRegTabla2,2,FALSE),'DATOS PEST9'!$C:$C,L$11,'DATOS PEST9'!$D:$D,VLOOKUP($C$89,DenExt,2,FALSE))</f>
        <v>190.57894736842107</v>
      </c>
      <c r="M102" s="61">
        <f>SUMIFS('DATOS PEST9'!$E:$E,'DATOS PEST9'!$A:$A,INDICE!$C$13,'DATOS PEST9'!$B:$B,$A102,'DATOS PEST9'!$F:$F,VLOOKUP(L$10,DenRegTabla2,2,FALSE),'DATOS PEST9'!$C:$C,M$11,'DATOS PEST9'!$D:$D,VLOOKUP($C$89,DenExt,2,FALSE))</f>
        <v>12.000000000000002</v>
      </c>
      <c r="N102" s="59">
        <f>SUMIFS('DATOS PEST9'!$E:$E,'DATOS PEST9'!$A:$A,INDICE!$C$13,'DATOS PEST9'!$B:$B,$A102,'DATOS PEST9'!$F:$F,VLOOKUP(L$10,DenRegTabla2,2,FALSE),'DATOS PEST9'!$D:$D,VLOOKUP($C$89,DenExt,2,FALSE))</f>
        <v>202.57894736842107</v>
      </c>
      <c r="O102" s="62">
        <f>SUMIFS('DATOS PEST9'!$E:$E,'DATOS PEST9'!$A:$A,INDICE!$C$13,'DATOS PEST9'!$B:$B,$A102,'DATOS PEST9'!$F:$F,VLOOKUP(O$10,DenRegTabla2,2,FALSE),'DATOS PEST9'!$C:$C,O$11,'DATOS PEST9'!$D:$D,VLOOKUP($C$89,DenExt,2,FALSE))</f>
        <v>685.36842105263156</v>
      </c>
      <c r="P102" s="62">
        <f>SUMIFS('DATOS PEST9'!$E:$E,'DATOS PEST9'!$A:$A,INDICE!$C$13,'DATOS PEST9'!$B:$B,$A102,'DATOS PEST9'!$F:$F,VLOOKUP(O$10,DenRegTabla2,2,FALSE),'DATOS PEST9'!$C:$C,P$11,'DATOS PEST9'!$D:$D,VLOOKUP($C$89,DenExt,2,FALSE))</f>
        <v>994.05263157894728</v>
      </c>
      <c r="Q102" s="63">
        <f>SUMIFS('DATOS PEST9'!$E:$E,'DATOS PEST9'!$A:$A,INDICE!$C$13,'DATOS PEST9'!$B:$B,$A102,'DATOS PEST9'!$F:$F,VLOOKUP(O$10,DenRegTabla2,2,FALSE),'DATOS PEST9'!$D:$D,VLOOKUP($C$89,DenExt,2,FALSE))</f>
        <v>1679.4210526315787</v>
      </c>
      <c r="R102" s="60">
        <f>SUMIFS('DATOS PEST9'!$E:$E,'DATOS PEST9'!$A:$A,INDICE!$C$13,'DATOS PEST9'!$B:$B,$A102,'DATOS PEST9'!$F:$F,VLOOKUP(R$10,DenRegTabla2,2,FALSE),'DATOS PEST9'!$C:$C,R$11,'DATOS PEST9'!$D:$D,VLOOKUP($C$89,DenExt,2,FALSE))</f>
        <v>3.9999999999999982</v>
      </c>
      <c r="S102" s="61">
        <f>SUMIFS('DATOS PEST9'!$E:$E,'DATOS PEST9'!$A:$A,INDICE!$C$13,'DATOS PEST9'!$B:$B,$A102,'DATOS PEST9'!$F:$F,VLOOKUP(R$10,DenRegTabla2,2,FALSE),'DATOS PEST9'!$C:$C,S$11,'DATOS PEST9'!$D:$D,VLOOKUP($C$89,DenExt,2,FALSE))</f>
        <v>6.9999999999999973</v>
      </c>
      <c r="T102" s="59">
        <f>SUMIFS('DATOS PEST9'!$E:$E,'DATOS PEST9'!$A:$A,INDICE!$C$13,'DATOS PEST9'!$B:$B,$A102,'DATOS PEST9'!$F:$F,VLOOKUP(R$10,DenRegTabla2,2,FALSE),'DATOS PEST9'!$D:$D,VLOOKUP($C$89,DenExt,2,FALSE))</f>
        <v>10.999999999999996</v>
      </c>
      <c r="U102" s="62">
        <f>SUMIFS('DATOS PEST9'!$E:$E,'DATOS PEST9'!$A:$A,INDICE!$C$13,'DATOS PEST9'!$B:$B,$A102,'DATOS PEST9'!$F:$F,VLOOKUP(U$10,DenRegTabla2,2,FALSE),'DATOS PEST9'!$C:$C,U$11,'DATOS PEST9'!$D:$D,VLOOKUP($C$89,DenExt,2,FALSE))</f>
        <v>0</v>
      </c>
      <c r="V102" s="62">
        <f>SUMIFS('DATOS PEST9'!$E:$E,'DATOS PEST9'!$A:$A,INDICE!$C$13,'DATOS PEST9'!$B:$B,$A102,'DATOS PEST9'!$F:$F,VLOOKUP(U$10,DenRegTabla2,2,FALSE),'DATOS PEST9'!$C:$C,V$11,'DATOS PEST9'!$D:$D,VLOOKUP($C$89,DenExt,2,FALSE))</f>
        <v>0</v>
      </c>
      <c r="W102" s="63">
        <f>SUMIFS('DATOS PEST9'!$E:$E,'DATOS PEST9'!$A:$A,INDICE!$C$13,'DATOS PEST9'!$B:$B,$A102,'DATOS PEST9'!$F:$F,VLOOKUP(U$10,DenRegTabla2,2,FALSE),'DATOS PEST9'!$D:$D,VLOOKUP($C$89,DenExt,2,FALSE))</f>
        <v>0</v>
      </c>
      <c r="X102" s="60">
        <f>SUMIFS('DATOS PEST9'!$E:$E,'DATOS PEST9'!$A:$A,INDICE!$C$13,'DATOS PEST9'!$B:$B,$A102,'DATOS PEST9'!$F:$F,VLOOKUP(X$10,DenRegTabla2,2,FALSE),'DATOS PEST9'!$C:$C,X$11,'DATOS PEST9'!$D:$D,VLOOKUP($C$89,DenExt,2,FALSE))</f>
        <v>0.99999999999999956</v>
      </c>
      <c r="Y102" s="61">
        <f>SUMIFS('DATOS PEST9'!$E:$E,'DATOS PEST9'!$A:$A,INDICE!$C$13,'DATOS PEST9'!$B:$B,$A102,'DATOS PEST9'!$F:$F,VLOOKUP(X$10,DenRegTabla2,2,FALSE),'DATOS PEST9'!$C:$C,Y$11,'DATOS PEST9'!$D:$D,VLOOKUP($C$89,DenExt,2,FALSE))</f>
        <v>0.99999999999999956</v>
      </c>
      <c r="Z102" s="59">
        <f>SUMIFS('DATOS PEST9'!$E:$E,'DATOS PEST9'!$A:$A,INDICE!$C$13,'DATOS PEST9'!$B:$B,$A102,'DATOS PEST9'!$F:$F,VLOOKUP(X$10,DenRegTabla2,2,FALSE),'DATOS PEST9'!$D:$D,VLOOKUP($C$89,DenExt,2,FALSE))</f>
        <v>1.9999999999999991</v>
      </c>
      <c r="AA102" s="60">
        <f>SUMIFS('DATOS PEST9'!$E:$E,'DATOS PEST9'!$A:$A,INDICE!$C$13,'DATOS PEST9'!$B:$B,$A102,'DATOS PEST9'!$F:$F,VLOOKUP(AA$10,DenRegTabla2,2,FALSE),'DATOS PEST9'!$C:$C,AA$11,'DATOS PEST9'!$D:$D,VLOOKUP($C$89,DenExt,2,FALSE))</f>
        <v>0</v>
      </c>
      <c r="AB102" s="61">
        <f>SUMIFS('DATOS PEST9'!$E:$E,'DATOS PEST9'!$A:$A,INDICE!$C$13,'DATOS PEST9'!$B:$B,$A102,'DATOS PEST9'!$F:$F,VLOOKUP(AA$10,DenRegTabla2,2,FALSE),'DATOS PEST9'!$C:$C,AB$11,'DATOS PEST9'!$D:$D,VLOOKUP($C$89,DenExt,2,FALSE))</f>
        <v>0</v>
      </c>
      <c r="AC102" s="59">
        <f>SUMIFS('DATOS PEST9'!$E:$E,'DATOS PEST9'!$A:$A,INDICE!$C$13,'DATOS PEST9'!$B:$B,$A102,'DATOS PEST9'!$F:$F,VLOOKUP(AA$10,DenRegTabla2,2,FALSE),'DATOS PEST9'!$D:$D,VLOOKUP($C$89,DenExt,2,FALSE))</f>
        <v>0</v>
      </c>
    </row>
    <row r="103" spans="1:29" ht="15.6" x14ac:dyDescent="0.3">
      <c r="A103" s="238" t="s">
        <v>38</v>
      </c>
      <c r="B103" s="239"/>
      <c r="C103" s="64">
        <f>SUM(C104:C106)</f>
        <v>17097.210526315794</v>
      </c>
      <c r="D103" s="65">
        <f t="shared" ref="D103:AC103" si="126">SUM(D104:D106)</f>
        <v>19763.68421052632</v>
      </c>
      <c r="E103" s="66">
        <f t="shared" si="126"/>
        <v>36860.894736842114</v>
      </c>
      <c r="F103" s="64">
        <f t="shared" si="126"/>
        <v>12443.105263157897</v>
      </c>
      <c r="G103" s="65">
        <f t="shared" si="126"/>
        <v>14735.789473684212</v>
      </c>
      <c r="H103" s="66">
        <f t="shared" si="126"/>
        <v>27178.89473684211</v>
      </c>
      <c r="I103" s="64">
        <f t="shared" si="126"/>
        <v>869.26315789473688</v>
      </c>
      <c r="J103" s="65">
        <f t="shared" si="126"/>
        <v>1874.2631578947369</v>
      </c>
      <c r="K103" s="66">
        <f t="shared" si="126"/>
        <v>2743.5263157894738</v>
      </c>
      <c r="L103" s="64">
        <f t="shared" si="126"/>
        <v>2039</v>
      </c>
      <c r="M103" s="65">
        <f t="shared" si="126"/>
        <v>30.21052631578948</v>
      </c>
      <c r="N103" s="66">
        <f t="shared" si="126"/>
        <v>2069.2105263157891</v>
      </c>
      <c r="O103" s="67">
        <f t="shared" si="126"/>
        <v>1717.8421052631579</v>
      </c>
      <c r="P103" s="67">
        <f t="shared" si="126"/>
        <v>3098.4210526315787</v>
      </c>
      <c r="Q103" s="68">
        <f t="shared" si="126"/>
        <v>4816.2631578947367</v>
      </c>
      <c r="R103" s="64">
        <f t="shared" si="126"/>
        <v>28</v>
      </c>
      <c r="S103" s="65">
        <f t="shared" si="126"/>
        <v>24.999999999999996</v>
      </c>
      <c r="T103" s="66">
        <f t="shared" si="126"/>
        <v>52.999999999999993</v>
      </c>
      <c r="U103" s="67">
        <f t="shared" si="126"/>
        <v>0</v>
      </c>
      <c r="V103" s="67">
        <f t="shared" si="126"/>
        <v>0</v>
      </c>
      <c r="W103" s="68">
        <f t="shared" si="126"/>
        <v>0</v>
      </c>
      <c r="X103" s="64">
        <f t="shared" si="126"/>
        <v>0</v>
      </c>
      <c r="Y103" s="65">
        <f t="shared" si="126"/>
        <v>0</v>
      </c>
      <c r="Z103" s="66">
        <f t="shared" si="126"/>
        <v>0</v>
      </c>
      <c r="AA103" s="64">
        <f t="shared" si="126"/>
        <v>0</v>
      </c>
      <c r="AB103" s="65">
        <f t="shared" si="126"/>
        <v>0</v>
      </c>
      <c r="AC103" s="66">
        <f t="shared" si="126"/>
        <v>0</v>
      </c>
    </row>
    <row r="104" spans="1:29" ht="15.6" x14ac:dyDescent="0.3">
      <c r="A104" s="12">
        <v>22</v>
      </c>
      <c r="B104" s="7" t="s">
        <v>11</v>
      </c>
      <c r="C104" s="60">
        <f t="shared" ref="C104:D106" si="127">F104+R104+AA104+X104+U104+L104+I104+O104</f>
        <v>3043.6842105263163</v>
      </c>
      <c r="D104" s="61">
        <f t="shared" si="127"/>
        <v>3867.7894736842109</v>
      </c>
      <c r="E104" s="59">
        <f t="shared" ref="E104:E106" si="128">SUM(H104,K104,N104,Q104,T104,W104,Z104,AC104)</f>
        <v>6911.4736842105267</v>
      </c>
      <c r="F104" s="60">
        <f>SUMIFS('DATOS PEST9'!$E:$E,'DATOS PEST9'!$A:$A,INDICE!$C$13,'DATOS PEST9'!$B:$B,$A104,'DATOS PEST9'!$F:$F,VLOOKUP(F$10,DenRegTabla2,2,FALSE),'DATOS PEST9'!$C:$C,F$11,'DATOS PEST9'!$D:$D,VLOOKUP($C$89,DenExt,2,FALSE))</f>
        <v>2244.1578947368425</v>
      </c>
      <c r="G104" s="61">
        <f>SUMIFS('DATOS PEST9'!$E:$E,'DATOS PEST9'!$A:$A,INDICE!$C$13,'DATOS PEST9'!$B:$B,$A104,'DATOS PEST9'!$F:$F,VLOOKUP(F$10,DenRegTabla2,2,FALSE),'DATOS PEST9'!$C:$C,G$11,'DATOS PEST9'!$D:$D,VLOOKUP($C$89,DenExt,2,FALSE))</f>
        <v>2786.0526315789475</v>
      </c>
      <c r="H104" s="59">
        <f>SUMIFS('DATOS PEST9'!$E:$E,'DATOS PEST9'!$A:$A,INDICE!$C$13,'DATOS PEST9'!$B:$B,$A104,'DATOS PEST9'!$F:$F,VLOOKUP(F$10,DenRegTabla2,2,FALSE),'DATOS PEST9'!$D:$D,VLOOKUP($C$89,DenExt,2,FALSE))</f>
        <v>5030.21052631579</v>
      </c>
      <c r="I104" s="60">
        <f>SUMIFS('DATOS PEST9'!$E:$E,'DATOS PEST9'!$A:$A,INDICE!$C$13,'DATOS PEST9'!$B:$B,$A104,'DATOS PEST9'!$F:$F,VLOOKUP(I$10,DenRegTabla2,2,FALSE),'DATOS PEST9'!$C:$C,I$11,'DATOS PEST9'!$D:$D,VLOOKUP($C$89,DenExt,2,FALSE))</f>
        <v>261.15789473684208</v>
      </c>
      <c r="J104" s="61">
        <f>SUMIFS('DATOS PEST9'!$E:$E,'DATOS PEST9'!$A:$A,INDICE!$C$13,'DATOS PEST9'!$B:$B,$A104,'DATOS PEST9'!$F:$F,VLOOKUP(I$10,DenRegTabla2,2,FALSE),'DATOS PEST9'!$C:$C,J$11,'DATOS PEST9'!$D:$D,VLOOKUP($C$89,DenExt,2,FALSE))</f>
        <v>627.36842105263156</v>
      </c>
      <c r="K104" s="59">
        <f>SUMIFS('DATOS PEST9'!$E:$E,'DATOS PEST9'!$A:$A,INDICE!$C$13,'DATOS PEST9'!$B:$B,$A104,'DATOS PEST9'!$F:$F,VLOOKUP(I$10,DenRegTabla2,2,FALSE),'DATOS PEST9'!$D:$D,VLOOKUP($C$89,DenExt,2,FALSE))</f>
        <v>888.52631578947364</v>
      </c>
      <c r="L104" s="60">
        <f>SUMIFS('DATOS PEST9'!$E:$E,'DATOS PEST9'!$A:$A,INDICE!$C$13,'DATOS PEST9'!$B:$B,$A104,'DATOS PEST9'!$F:$F,VLOOKUP(L$10,DenRegTabla2,2,FALSE),'DATOS PEST9'!$C:$C,L$11,'DATOS PEST9'!$D:$D,VLOOKUP($C$89,DenExt,2,FALSE))</f>
        <v>180.42105263157896</v>
      </c>
      <c r="M104" s="61">
        <f>SUMIFS('DATOS PEST9'!$E:$E,'DATOS PEST9'!$A:$A,INDICE!$C$13,'DATOS PEST9'!$B:$B,$A104,'DATOS PEST9'!$F:$F,VLOOKUP(L$10,DenRegTabla2,2,FALSE),'DATOS PEST9'!$C:$C,M$11,'DATOS PEST9'!$D:$D,VLOOKUP($C$89,DenExt,2,FALSE))</f>
        <v>5.0000000000000009</v>
      </c>
      <c r="N104" s="59">
        <f>SUMIFS('DATOS PEST9'!$E:$E,'DATOS PEST9'!$A:$A,INDICE!$C$13,'DATOS PEST9'!$B:$B,$A104,'DATOS PEST9'!$F:$F,VLOOKUP(L$10,DenRegTabla2,2,FALSE),'DATOS PEST9'!$D:$D,VLOOKUP($C$89,DenExt,2,FALSE))</f>
        <v>185.42105263157896</v>
      </c>
      <c r="O104" s="62">
        <f>SUMIFS('DATOS PEST9'!$E:$E,'DATOS PEST9'!$A:$A,INDICE!$C$13,'DATOS PEST9'!$B:$B,$A104,'DATOS PEST9'!$F:$F,VLOOKUP(O$10,DenRegTabla2,2,FALSE),'DATOS PEST9'!$C:$C,O$11,'DATOS PEST9'!$D:$D,VLOOKUP($C$89,DenExt,2,FALSE))</f>
        <v>348.9473684210526</v>
      </c>
      <c r="P104" s="62">
        <f>SUMIFS('DATOS PEST9'!$E:$E,'DATOS PEST9'!$A:$A,INDICE!$C$13,'DATOS PEST9'!$B:$B,$A104,'DATOS PEST9'!$F:$F,VLOOKUP(O$10,DenRegTabla2,2,FALSE),'DATOS PEST9'!$C:$C,P$11,'DATOS PEST9'!$D:$D,VLOOKUP($C$89,DenExt,2,FALSE))</f>
        <v>445.36842105263156</v>
      </c>
      <c r="Q104" s="63">
        <f>SUMIFS('DATOS PEST9'!$E:$E,'DATOS PEST9'!$A:$A,INDICE!$C$13,'DATOS PEST9'!$B:$B,$A104,'DATOS PEST9'!$F:$F,VLOOKUP(O$10,DenRegTabla2,2,FALSE),'DATOS PEST9'!$D:$D,VLOOKUP($C$89,DenExt,2,FALSE))</f>
        <v>794.31578947368416</v>
      </c>
      <c r="R104" s="60">
        <f>SUMIFS('DATOS PEST9'!$E:$E,'DATOS PEST9'!$A:$A,INDICE!$C$13,'DATOS PEST9'!$B:$B,$A104,'DATOS PEST9'!$F:$F,VLOOKUP(R$10,DenRegTabla2,2,FALSE),'DATOS PEST9'!$C:$C,R$11,'DATOS PEST9'!$D:$D,VLOOKUP($C$89,DenExt,2,FALSE))</f>
        <v>9</v>
      </c>
      <c r="S104" s="61">
        <f>SUMIFS('DATOS PEST9'!$E:$E,'DATOS PEST9'!$A:$A,INDICE!$C$13,'DATOS PEST9'!$B:$B,$A104,'DATOS PEST9'!$F:$F,VLOOKUP(R$10,DenRegTabla2,2,FALSE),'DATOS PEST9'!$C:$C,S$11,'DATOS PEST9'!$D:$D,VLOOKUP($C$89,DenExt,2,FALSE))</f>
        <v>3.9999999999999982</v>
      </c>
      <c r="T104" s="59">
        <f>SUMIFS('DATOS PEST9'!$E:$E,'DATOS PEST9'!$A:$A,INDICE!$C$13,'DATOS PEST9'!$B:$B,$A104,'DATOS PEST9'!$F:$F,VLOOKUP(R$10,DenRegTabla2,2,FALSE),'DATOS PEST9'!$D:$D,VLOOKUP($C$89,DenExt,2,FALSE))</f>
        <v>12.999999999999998</v>
      </c>
      <c r="U104" s="62">
        <f>SUMIFS('DATOS PEST9'!$E:$E,'DATOS PEST9'!$A:$A,INDICE!$C$13,'DATOS PEST9'!$B:$B,$A104,'DATOS PEST9'!$F:$F,VLOOKUP(U$10,DenRegTabla2,2,FALSE),'DATOS PEST9'!$C:$C,U$11,'DATOS PEST9'!$D:$D,VLOOKUP($C$89,DenExt,2,FALSE))</f>
        <v>0</v>
      </c>
      <c r="V104" s="62">
        <f>SUMIFS('DATOS PEST9'!$E:$E,'DATOS PEST9'!$A:$A,INDICE!$C$13,'DATOS PEST9'!$B:$B,$A104,'DATOS PEST9'!$F:$F,VLOOKUP(U$10,DenRegTabla2,2,FALSE),'DATOS PEST9'!$C:$C,V$11,'DATOS PEST9'!$D:$D,VLOOKUP($C$89,DenExt,2,FALSE))</f>
        <v>0</v>
      </c>
      <c r="W104" s="63">
        <f>SUMIFS('DATOS PEST9'!$E:$E,'DATOS PEST9'!$A:$A,INDICE!$C$13,'DATOS PEST9'!$B:$B,$A104,'DATOS PEST9'!$F:$F,VLOOKUP(U$10,DenRegTabla2,2,FALSE),'DATOS PEST9'!$D:$D,VLOOKUP($C$89,DenExt,2,FALSE))</f>
        <v>0</v>
      </c>
      <c r="X104" s="60">
        <f>SUMIFS('DATOS PEST9'!$E:$E,'DATOS PEST9'!$A:$A,INDICE!$C$13,'DATOS PEST9'!$B:$B,$A104,'DATOS PEST9'!$F:$F,VLOOKUP(X$10,DenRegTabla2,2,FALSE),'DATOS PEST9'!$C:$C,X$11,'DATOS PEST9'!$D:$D,VLOOKUP($C$89,DenExt,2,FALSE))</f>
        <v>0</v>
      </c>
      <c r="Y104" s="61">
        <f>SUMIFS('DATOS PEST9'!$E:$E,'DATOS PEST9'!$A:$A,INDICE!$C$13,'DATOS PEST9'!$B:$B,$A104,'DATOS PEST9'!$F:$F,VLOOKUP(X$10,DenRegTabla2,2,FALSE),'DATOS PEST9'!$C:$C,Y$11,'DATOS PEST9'!$D:$D,VLOOKUP($C$89,DenExt,2,FALSE))</f>
        <v>0</v>
      </c>
      <c r="Z104" s="59">
        <f>SUMIFS('DATOS PEST9'!$E:$E,'DATOS PEST9'!$A:$A,INDICE!$C$13,'DATOS PEST9'!$B:$B,$A104,'DATOS PEST9'!$F:$F,VLOOKUP(X$10,DenRegTabla2,2,FALSE),'DATOS PEST9'!$D:$D,VLOOKUP($C$89,DenExt,2,FALSE))</f>
        <v>0</v>
      </c>
      <c r="AA104" s="60">
        <f>SUMIFS('DATOS PEST9'!$E:$E,'DATOS PEST9'!$A:$A,INDICE!$C$13,'DATOS PEST9'!$B:$B,$A104,'DATOS PEST9'!$F:$F,VLOOKUP(AA$10,DenRegTabla2,2,FALSE),'DATOS PEST9'!$C:$C,AA$11,'DATOS PEST9'!$D:$D,VLOOKUP($C$89,DenExt,2,FALSE))</f>
        <v>0</v>
      </c>
      <c r="AB104" s="61">
        <f>SUMIFS('DATOS PEST9'!$E:$E,'DATOS PEST9'!$A:$A,INDICE!$C$13,'DATOS PEST9'!$B:$B,$A104,'DATOS PEST9'!$F:$F,VLOOKUP(AA$10,DenRegTabla2,2,FALSE),'DATOS PEST9'!$C:$C,AB$11,'DATOS PEST9'!$D:$D,VLOOKUP($C$89,DenExt,2,FALSE))</f>
        <v>0</v>
      </c>
      <c r="AC104" s="59">
        <f>SUMIFS('DATOS PEST9'!$E:$E,'DATOS PEST9'!$A:$A,INDICE!$C$13,'DATOS PEST9'!$B:$B,$A104,'DATOS PEST9'!$F:$F,VLOOKUP(AA$10,DenRegTabla2,2,FALSE),'DATOS PEST9'!$D:$D,VLOOKUP($C$89,DenExt,2,FALSE))</f>
        <v>0</v>
      </c>
    </row>
    <row r="105" spans="1:29" ht="15.6" x14ac:dyDescent="0.3">
      <c r="A105" s="1">
        <v>44</v>
      </c>
      <c r="B105" s="9" t="s">
        <v>26</v>
      </c>
      <c r="C105" s="60">
        <f t="shared" si="127"/>
        <v>1582.1578947368421</v>
      </c>
      <c r="D105" s="61">
        <f t="shared" si="127"/>
        <v>1948.5263157894738</v>
      </c>
      <c r="E105" s="59">
        <f t="shared" si="128"/>
        <v>3530.6842105263154</v>
      </c>
      <c r="F105" s="60">
        <f>SUMIFS('DATOS PEST9'!$E:$E,'DATOS PEST9'!$A:$A,INDICE!$C$13,'DATOS PEST9'!$B:$B,$A105,'DATOS PEST9'!$F:$F,VLOOKUP(F$10,DenRegTabla2,2,FALSE),'DATOS PEST9'!$C:$C,F$11,'DATOS PEST9'!$D:$D,VLOOKUP($C$89,DenExt,2,FALSE))</f>
        <v>1215.6842105263158</v>
      </c>
      <c r="G105" s="61">
        <f>SUMIFS('DATOS PEST9'!$E:$E,'DATOS PEST9'!$A:$A,INDICE!$C$13,'DATOS PEST9'!$B:$B,$A105,'DATOS PEST9'!$F:$F,VLOOKUP(F$10,DenRegTabla2,2,FALSE),'DATOS PEST9'!$C:$C,G$11,'DATOS PEST9'!$D:$D,VLOOKUP($C$89,DenExt,2,FALSE))</f>
        <v>1569.3157894736842</v>
      </c>
      <c r="H105" s="59">
        <f>SUMIFS('DATOS PEST9'!$E:$E,'DATOS PEST9'!$A:$A,INDICE!$C$13,'DATOS PEST9'!$B:$B,$A105,'DATOS PEST9'!$F:$F,VLOOKUP(F$10,DenRegTabla2,2,FALSE),'DATOS PEST9'!$D:$D,VLOOKUP($C$89,DenExt,2,FALSE))</f>
        <v>2785</v>
      </c>
      <c r="I105" s="60">
        <f>SUMIFS('DATOS PEST9'!$E:$E,'DATOS PEST9'!$A:$A,INDICE!$C$13,'DATOS PEST9'!$B:$B,$A105,'DATOS PEST9'!$F:$F,VLOOKUP(I$10,DenRegTabla2,2,FALSE),'DATOS PEST9'!$C:$C,I$11,'DATOS PEST9'!$D:$D,VLOOKUP($C$89,DenExt,2,FALSE))</f>
        <v>46.894736842105267</v>
      </c>
      <c r="J105" s="61">
        <f>SUMIFS('DATOS PEST9'!$E:$E,'DATOS PEST9'!$A:$A,INDICE!$C$13,'DATOS PEST9'!$B:$B,$A105,'DATOS PEST9'!$F:$F,VLOOKUP(I$10,DenRegTabla2,2,FALSE),'DATOS PEST9'!$C:$C,J$11,'DATOS PEST9'!$D:$D,VLOOKUP($C$89,DenExt,2,FALSE))</f>
        <v>83.947368421052616</v>
      </c>
      <c r="K105" s="59">
        <f>SUMIFS('DATOS PEST9'!$E:$E,'DATOS PEST9'!$A:$A,INDICE!$C$13,'DATOS PEST9'!$B:$B,$A105,'DATOS PEST9'!$F:$F,VLOOKUP(I$10,DenRegTabla2,2,FALSE),'DATOS PEST9'!$D:$D,VLOOKUP($C$89,DenExt,2,FALSE))</f>
        <v>130.84210526315789</v>
      </c>
      <c r="L105" s="60">
        <f>SUMIFS('DATOS PEST9'!$E:$E,'DATOS PEST9'!$A:$A,INDICE!$C$13,'DATOS PEST9'!$B:$B,$A105,'DATOS PEST9'!$F:$F,VLOOKUP(L$10,DenRegTabla2,2,FALSE),'DATOS PEST9'!$C:$C,L$11,'DATOS PEST9'!$D:$D,VLOOKUP($C$89,DenExt,2,FALSE))</f>
        <v>111.1052631578947</v>
      </c>
      <c r="M105" s="61">
        <f>SUMIFS('DATOS PEST9'!$E:$E,'DATOS PEST9'!$A:$A,INDICE!$C$13,'DATOS PEST9'!$B:$B,$A105,'DATOS PEST9'!$F:$F,VLOOKUP(L$10,DenRegTabla2,2,FALSE),'DATOS PEST9'!$C:$C,M$11,'DATOS PEST9'!$D:$D,VLOOKUP($C$89,DenExt,2,FALSE))</f>
        <v>3.0000000000000004</v>
      </c>
      <c r="N105" s="59">
        <f>SUMIFS('DATOS PEST9'!$E:$E,'DATOS PEST9'!$A:$A,INDICE!$C$13,'DATOS PEST9'!$B:$B,$A105,'DATOS PEST9'!$F:$F,VLOOKUP(L$10,DenRegTabla2,2,FALSE),'DATOS PEST9'!$D:$D,VLOOKUP($C$89,DenExt,2,FALSE))</f>
        <v>114.1052631578947</v>
      </c>
      <c r="O105" s="62">
        <f>SUMIFS('DATOS PEST9'!$E:$E,'DATOS PEST9'!$A:$A,INDICE!$C$13,'DATOS PEST9'!$B:$B,$A105,'DATOS PEST9'!$F:$F,VLOOKUP(O$10,DenRegTabla2,2,FALSE),'DATOS PEST9'!$C:$C,O$11,'DATOS PEST9'!$D:$D,VLOOKUP($C$89,DenExt,2,FALSE))</f>
        <v>200.4736842105263</v>
      </c>
      <c r="P105" s="62">
        <f>SUMIFS('DATOS PEST9'!$E:$E,'DATOS PEST9'!$A:$A,INDICE!$C$13,'DATOS PEST9'!$B:$B,$A105,'DATOS PEST9'!$F:$F,VLOOKUP(O$10,DenRegTabla2,2,FALSE),'DATOS PEST9'!$C:$C,P$11,'DATOS PEST9'!$D:$D,VLOOKUP($C$89,DenExt,2,FALSE))</f>
        <v>279.26315789473676</v>
      </c>
      <c r="Q105" s="63">
        <f>SUMIFS('DATOS PEST9'!$E:$E,'DATOS PEST9'!$A:$A,INDICE!$C$13,'DATOS PEST9'!$B:$B,$A105,'DATOS PEST9'!$F:$F,VLOOKUP(O$10,DenRegTabla2,2,FALSE),'DATOS PEST9'!$D:$D,VLOOKUP($C$89,DenExt,2,FALSE))</f>
        <v>479.73684210526307</v>
      </c>
      <c r="R105" s="60">
        <f>SUMIFS('DATOS PEST9'!$E:$E,'DATOS PEST9'!$A:$A,INDICE!$C$13,'DATOS PEST9'!$B:$B,$A105,'DATOS PEST9'!$F:$F,VLOOKUP(R$10,DenRegTabla2,2,FALSE),'DATOS PEST9'!$C:$C,R$11,'DATOS PEST9'!$D:$D,VLOOKUP($C$89,DenExt,2,FALSE))</f>
        <v>7.9999999999999964</v>
      </c>
      <c r="S105" s="61">
        <f>SUMIFS('DATOS PEST9'!$E:$E,'DATOS PEST9'!$A:$A,INDICE!$C$13,'DATOS PEST9'!$B:$B,$A105,'DATOS PEST9'!$F:$F,VLOOKUP(R$10,DenRegTabla2,2,FALSE),'DATOS PEST9'!$C:$C,S$11,'DATOS PEST9'!$D:$D,VLOOKUP($C$89,DenExt,2,FALSE))</f>
        <v>13</v>
      </c>
      <c r="T105" s="59">
        <f>SUMIFS('DATOS PEST9'!$E:$E,'DATOS PEST9'!$A:$A,INDICE!$C$13,'DATOS PEST9'!$B:$B,$A105,'DATOS PEST9'!$F:$F,VLOOKUP(R$10,DenRegTabla2,2,FALSE),'DATOS PEST9'!$D:$D,VLOOKUP($C$89,DenExt,2,FALSE))</f>
        <v>20.999999999999996</v>
      </c>
      <c r="U105" s="62">
        <f>SUMIFS('DATOS PEST9'!$E:$E,'DATOS PEST9'!$A:$A,INDICE!$C$13,'DATOS PEST9'!$B:$B,$A105,'DATOS PEST9'!$F:$F,VLOOKUP(U$10,DenRegTabla2,2,FALSE),'DATOS PEST9'!$C:$C,U$11,'DATOS PEST9'!$D:$D,VLOOKUP($C$89,DenExt,2,FALSE))</f>
        <v>0</v>
      </c>
      <c r="V105" s="62">
        <f>SUMIFS('DATOS PEST9'!$E:$E,'DATOS PEST9'!$A:$A,INDICE!$C$13,'DATOS PEST9'!$B:$B,$A105,'DATOS PEST9'!$F:$F,VLOOKUP(U$10,DenRegTabla2,2,FALSE),'DATOS PEST9'!$C:$C,V$11,'DATOS PEST9'!$D:$D,VLOOKUP($C$89,DenExt,2,FALSE))</f>
        <v>0</v>
      </c>
      <c r="W105" s="63">
        <f>SUMIFS('DATOS PEST9'!$E:$E,'DATOS PEST9'!$A:$A,INDICE!$C$13,'DATOS PEST9'!$B:$B,$A105,'DATOS PEST9'!$F:$F,VLOOKUP(U$10,DenRegTabla2,2,FALSE),'DATOS PEST9'!$D:$D,VLOOKUP($C$89,DenExt,2,FALSE))</f>
        <v>0</v>
      </c>
      <c r="X105" s="60">
        <f>SUMIFS('DATOS PEST9'!$E:$E,'DATOS PEST9'!$A:$A,INDICE!$C$13,'DATOS PEST9'!$B:$B,$A105,'DATOS PEST9'!$F:$F,VLOOKUP(X$10,DenRegTabla2,2,FALSE),'DATOS PEST9'!$C:$C,X$11,'DATOS PEST9'!$D:$D,VLOOKUP($C$89,DenExt,2,FALSE))</f>
        <v>0</v>
      </c>
      <c r="Y105" s="61">
        <f>SUMIFS('DATOS PEST9'!$E:$E,'DATOS PEST9'!$A:$A,INDICE!$C$13,'DATOS PEST9'!$B:$B,$A105,'DATOS PEST9'!$F:$F,VLOOKUP(X$10,DenRegTabla2,2,FALSE),'DATOS PEST9'!$C:$C,Y$11,'DATOS PEST9'!$D:$D,VLOOKUP($C$89,DenExt,2,FALSE))</f>
        <v>0</v>
      </c>
      <c r="Z105" s="59">
        <f>SUMIFS('DATOS PEST9'!$E:$E,'DATOS PEST9'!$A:$A,INDICE!$C$13,'DATOS PEST9'!$B:$B,$A105,'DATOS PEST9'!$F:$F,VLOOKUP(X$10,DenRegTabla2,2,FALSE),'DATOS PEST9'!$D:$D,VLOOKUP($C$89,DenExt,2,FALSE))</f>
        <v>0</v>
      </c>
      <c r="AA105" s="60">
        <f>SUMIFS('DATOS PEST9'!$E:$E,'DATOS PEST9'!$A:$A,INDICE!$C$13,'DATOS PEST9'!$B:$B,$A105,'DATOS PEST9'!$F:$F,VLOOKUP(AA$10,DenRegTabla2,2,FALSE),'DATOS PEST9'!$C:$C,AA$11,'DATOS PEST9'!$D:$D,VLOOKUP($C$89,DenExt,2,FALSE))</f>
        <v>0</v>
      </c>
      <c r="AB105" s="61">
        <f>SUMIFS('DATOS PEST9'!$E:$E,'DATOS PEST9'!$A:$A,INDICE!$C$13,'DATOS PEST9'!$B:$B,$A105,'DATOS PEST9'!$F:$F,VLOOKUP(AA$10,DenRegTabla2,2,FALSE),'DATOS PEST9'!$C:$C,AB$11,'DATOS PEST9'!$D:$D,VLOOKUP($C$89,DenExt,2,FALSE))</f>
        <v>0</v>
      </c>
      <c r="AC105" s="59">
        <f>SUMIFS('DATOS PEST9'!$E:$E,'DATOS PEST9'!$A:$A,INDICE!$C$13,'DATOS PEST9'!$B:$B,$A105,'DATOS PEST9'!$F:$F,VLOOKUP(AA$10,DenRegTabla2,2,FALSE),'DATOS PEST9'!$D:$D,VLOOKUP($C$89,DenExt,2,FALSE))</f>
        <v>0</v>
      </c>
    </row>
    <row r="106" spans="1:29" ht="15.6" x14ac:dyDescent="0.3">
      <c r="A106" s="13">
        <v>50</v>
      </c>
      <c r="B106" s="11" t="s">
        <v>31</v>
      </c>
      <c r="C106" s="60">
        <f t="shared" si="127"/>
        <v>12471.368421052633</v>
      </c>
      <c r="D106" s="61">
        <f t="shared" si="127"/>
        <v>13947.368421052633</v>
      </c>
      <c r="E106" s="59">
        <f t="shared" si="128"/>
        <v>26418.736842105271</v>
      </c>
      <c r="F106" s="60">
        <f>SUMIFS('DATOS PEST9'!$E:$E,'DATOS PEST9'!$A:$A,INDICE!$C$13,'DATOS PEST9'!$B:$B,$A106,'DATOS PEST9'!$F:$F,VLOOKUP(F$10,DenRegTabla2,2,FALSE),'DATOS PEST9'!$C:$C,F$11,'DATOS PEST9'!$D:$D,VLOOKUP($C$89,DenExt,2,FALSE))</f>
        <v>8983.2631578947385</v>
      </c>
      <c r="G106" s="61">
        <f>SUMIFS('DATOS PEST9'!$E:$E,'DATOS PEST9'!$A:$A,INDICE!$C$13,'DATOS PEST9'!$B:$B,$A106,'DATOS PEST9'!$F:$F,VLOOKUP(F$10,DenRegTabla2,2,FALSE),'DATOS PEST9'!$C:$C,G$11,'DATOS PEST9'!$D:$D,VLOOKUP($C$89,DenExt,2,FALSE))</f>
        <v>10380.42105263158</v>
      </c>
      <c r="H106" s="59">
        <f>SUMIFS('DATOS PEST9'!$E:$E,'DATOS PEST9'!$A:$A,INDICE!$C$13,'DATOS PEST9'!$B:$B,$A106,'DATOS PEST9'!$F:$F,VLOOKUP(F$10,DenRegTabla2,2,FALSE),'DATOS PEST9'!$D:$D,VLOOKUP($C$89,DenExt,2,FALSE))</f>
        <v>19363.68421052632</v>
      </c>
      <c r="I106" s="60">
        <f>SUMIFS('DATOS PEST9'!$E:$E,'DATOS PEST9'!$A:$A,INDICE!$C$13,'DATOS PEST9'!$B:$B,$A106,'DATOS PEST9'!$F:$F,VLOOKUP(I$10,DenRegTabla2,2,FALSE),'DATOS PEST9'!$C:$C,I$11,'DATOS PEST9'!$D:$D,VLOOKUP($C$89,DenExt,2,FALSE))</f>
        <v>561.21052631578948</v>
      </c>
      <c r="J106" s="61">
        <f>SUMIFS('DATOS PEST9'!$E:$E,'DATOS PEST9'!$A:$A,INDICE!$C$13,'DATOS PEST9'!$B:$B,$A106,'DATOS PEST9'!$F:$F,VLOOKUP(I$10,DenRegTabla2,2,FALSE),'DATOS PEST9'!$C:$C,J$11,'DATOS PEST9'!$D:$D,VLOOKUP($C$89,DenExt,2,FALSE))</f>
        <v>1162.9473684210527</v>
      </c>
      <c r="K106" s="59">
        <f>SUMIFS('DATOS PEST9'!$E:$E,'DATOS PEST9'!$A:$A,INDICE!$C$13,'DATOS PEST9'!$B:$B,$A106,'DATOS PEST9'!$F:$F,VLOOKUP(I$10,DenRegTabla2,2,FALSE),'DATOS PEST9'!$D:$D,VLOOKUP($C$89,DenExt,2,FALSE))</f>
        <v>1724.1578947368421</v>
      </c>
      <c r="L106" s="60">
        <f>SUMIFS('DATOS PEST9'!$E:$E,'DATOS PEST9'!$A:$A,INDICE!$C$13,'DATOS PEST9'!$B:$B,$A106,'DATOS PEST9'!$F:$F,VLOOKUP(L$10,DenRegTabla2,2,FALSE),'DATOS PEST9'!$C:$C,L$11,'DATOS PEST9'!$D:$D,VLOOKUP($C$89,DenExt,2,FALSE))</f>
        <v>1747.4736842105262</v>
      </c>
      <c r="M106" s="61">
        <f>SUMIFS('DATOS PEST9'!$E:$E,'DATOS PEST9'!$A:$A,INDICE!$C$13,'DATOS PEST9'!$B:$B,$A106,'DATOS PEST9'!$F:$F,VLOOKUP(L$10,DenRegTabla2,2,FALSE),'DATOS PEST9'!$C:$C,M$11,'DATOS PEST9'!$D:$D,VLOOKUP($C$89,DenExt,2,FALSE))</f>
        <v>22.210526315789476</v>
      </c>
      <c r="N106" s="59">
        <f>SUMIFS('DATOS PEST9'!$E:$E,'DATOS PEST9'!$A:$A,INDICE!$C$13,'DATOS PEST9'!$B:$B,$A106,'DATOS PEST9'!$F:$F,VLOOKUP(L$10,DenRegTabla2,2,FALSE),'DATOS PEST9'!$D:$D,VLOOKUP($C$89,DenExt,2,FALSE))</f>
        <v>1769.6842105263156</v>
      </c>
      <c r="O106" s="62">
        <f>SUMIFS('DATOS PEST9'!$E:$E,'DATOS PEST9'!$A:$A,INDICE!$C$13,'DATOS PEST9'!$B:$B,$A106,'DATOS PEST9'!$F:$F,VLOOKUP(O$10,DenRegTabla2,2,FALSE),'DATOS PEST9'!$C:$C,O$11,'DATOS PEST9'!$D:$D,VLOOKUP($C$89,DenExt,2,FALSE))</f>
        <v>1168.421052631579</v>
      </c>
      <c r="P106" s="62">
        <f>SUMIFS('DATOS PEST9'!$E:$E,'DATOS PEST9'!$A:$A,INDICE!$C$13,'DATOS PEST9'!$B:$B,$A106,'DATOS PEST9'!$F:$F,VLOOKUP(O$10,DenRegTabla2,2,FALSE),'DATOS PEST9'!$C:$C,P$11,'DATOS PEST9'!$D:$D,VLOOKUP($C$89,DenExt,2,FALSE))</f>
        <v>2373.7894736842104</v>
      </c>
      <c r="Q106" s="63">
        <f>SUMIFS('DATOS PEST9'!$E:$E,'DATOS PEST9'!$A:$A,INDICE!$C$13,'DATOS PEST9'!$B:$B,$A106,'DATOS PEST9'!$F:$F,VLOOKUP(O$10,DenRegTabla2,2,FALSE),'DATOS PEST9'!$D:$D,VLOOKUP($C$89,DenExt,2,FALSE))</f>
        <v>3542.2105263157891</v>
      </c>
      <c r="R106" s="60">
        <f>SUMIFS('DATOS PEST9'!$E:$E,'DATOS PEST9'!$A:$A,INDICE!$C$13,'DATOS PEST9'!$B:$B,$A106,'DATOS PEST9'!$F:$F,VLOOKUP(R$10,DenRegTabla2,2,FALSE),'DATOS PEST9'!$C:$C,R$11,'DATOS PEST9'!$D:$D,VLOOKUP($C$89,DenExt,2,FALSE))</f>
        <v>11.000000000000005</v>
      </c>
      <c r="S106" s="61">
        <f>SUMIFS('DATOS PEST9'!$E:$E,'DATOS PEST9'!$A:$A,INDICE!$C$13,'DATOS PEST9'!$B:$B,$A106,'DATOS PEST9'!$F:$F,VLOOKUP(R$10,DenRegTabla2,2,FALSE),'DATOS PEST9'!$C:$C,S$11,'DATOS PEST9'!$D:$D,VLOOKUP($C$89,DenExt,2,FALSE))</f>
        <v>7.9999999999999964</v>
      </c>
      <c r="T106" s="59">
        <f>SUMIFS('DATOS PEST9'!$E:$E,'DATOS PEST9'!$A:$A,INDICE!$C$13,'DATOS PEST9'!$B:$B,$A106,'DATOS PEST9'!$F:$F,VLOOKUP(R$10,DenRegTabla2,2,FALSE),'DATOS PEST9'!$D:$D,VLOOKUP($C$89,DenExt,2,FALSE))</f>
        <v>19</v>
      </c>
      <c r="U106" s="62">
        <f>SUMIFS('DATOS PEST9'!$E:$E,'DATOS PEST9'!$A:$A,INDICE!$C$13,'DATOS PEST9'!$B:$B,$A106,'DATOS PEST9'!$F:$F,VLOOKUP(U$10,DenRegTabla2,2,FALSE),'DATOS PEST9'!$C:$C,U$11,'DATOS PEST9'!$D:$D,VLOOKUP($C$89,DenExt,2,FALSE))</f>
        <v>0</v>
      </c>
      <c r="V106" s="62">
        <f>SUMIFS('DATOS PEST9'!$E:$E,'DATOS PEST9'!$A:$A,INDICE!$C$13,'DATOS PEST9'!$B:$B,$A106,'DATOS PEST9'!$F:$F,VLOOKUP(U$10,DenRegTabla2,2,FALSE),'DATOS PEST9'!$C:$C,V$11,'DATOS PEST9'!$D:$D,VLOOKUP($C$89,DenExt,2,FALSE))</f>
        <v>0</v>
      </c>
      <c r="W106" s="63">
        <f>SUMIFS('DATOS PEST9'!$E:$E,'DATOS PEST9'!$A:$A,INDICE!$C$13,'DATOS PEST9'!$B:$B,$A106,'DATOS PEST9'!$F:$F,VLOOKUP(U$10,DenRegTabla2,2,FALSE),'DATOS PEST9'!$D:$D,VLOOKUP($C$89,DenExt,2,FALSE))</f>
        <v>0</v>
      </c>
      <c r="X106" s="60">
        <f>SUMIFS('DATOS PEST9'!$E:$E,'DATOS PEST9'!$A:$A,INDICE!$C$13,'DATOS PEST9'!$B:$B,$A106,'DATOS PEST9'!$F:$F,VLOOKUP(X$10,DenRegTabla2,2,FALSE),'DATOS PEST9'!$C:$C,X$11,'DATOS PEST9'!$D:$D,VLOOKUP($C$89,DenExt,2,FALSE))</f>
        <v>0</v>
      </c>
      <c r="Y106" s="61">
        <f>SUMIFS('DATOS PEST9'!$E:$E,'DATOS PEST9'!$A:$A,INDICE!$C$13,'DATOS PEST9'!$B:$B,$A106,'DATOS PEST9'!$F:$F,VLOOKUP(X$10,DenRegTabla2,2,FALSE),'DATOS PEST9'!$C:$C,Y$11,'DATOS PEST9'!$D:$D,VLOOKUP($C$89,DenExt,2,FALSE))</f>
        <v>0</v>
      </c>
      <c r="Z106" s="59">
        <f>SUMIFS('DATOS PEST9'!$E:$E,'DATOS PEST9'!$A:$A,INDICE!$C$13,'DATOS PEST9'!$B:$B,$A106,'DATOS PEST9'!$F:$F,VLOOKUP(X$10,DenRegTabla2,2,FALSE),'DATOS PEST9'!$D:$D,VLOOKUP($C$89,DenExt,2,FALSE))</f>
        <v>0</v>
      </c>
      <c r="AA106" s="60">
        <f>SUMIFS('DATOS PEST9'!$E:$E,'DATOS PEST9'!$A:$A,INDICE!$C$13,'DATOS PEST9'!$B:$B,$A106,'DATOS PEST9'!$F:$F,VLOOKUP(AA$10,DenRegTabla2,2,FALSE),'DATOS PEST9'!$C:$C,AA$11,'DATOS PEST9'!$D:$D,VLOOKUP($C$89,DenExt,2,FALSE))</f>
        <v>0</v>
      </c>
      <c r="AB106" s="61">
        <f>SUMIFS('DATOS PEST9'!$E:$E,'DATOS PEST9'!$A:$A,INDICE!$C$13,'DATOS PEST9'!$B:$B,$A106,'DATOS PEST9'!$F:$F,VLOOKUP(AA$10,DenRegTabla2,2,FALSE),'DATOS PEST9'!$C:$C,AB$11,'DATOS PEST9'!$D:$D,VLOOKUP($C$89,DenExt,2,FALSE))</f>
        <v>0</v>
      </c>
      <c r="AC106" s="59">
        <f>SUMIFS('DATOS PEST9'!$E:$E,'DATOS PEST9'!$A:$A,INDICE!$C$13,'DATOS PEST9'!$B:$B,$A106,'DATOS PEST9'!$F:$F,VLOOKUP(AA$10,DenRegTabla2,2,FALSE),'DATOS PEST9'!$D:$D,VLOOKUP($C$89,DenExt,2,FALSE))</f>
        <v>0</v>
      </c>
    </row>
    <row r="107" spans="1:29" ht="15.6" x14ac:dyDescent="0.3">
      <c r="A107" s="238" t="s">
        <v>181</v>
      </c>
      <c r="B107" s="239"/>
      <c r="C107" s="64">
        <f>C108</f>
        <v>3124.105263157895</v>
      </c>
      <c r="D107" s="65">
        <f t="shared" ref="D107:E107" si="129">D108</f>
        <v>3132.8421052631584</v>
      </c>
      <c r="E107" s="66">
        <f t="shared" si="129"/>
        <v>6256.9473684210543</v>
      </c>
      <c r="F107" s="64">
        <f>F108</f>
        <v>2056.8947368421054</v>
      </c>
      <c r="G107" s="65">
        <f t="shared" ref="G107:AC107" si="130">G108</f>
        <v>2174.5263157894742</v>
      </c>
      <c r="H107" s="66">
        <f t="shared" si="130"/>
        <v>4231.4210526315801</v>
      </c>
      <c r="I107" s="64">
        <f>I108</f>
        <v>16.052631578947366</v>
      </c>
      <c r="J107" s="65">
        <f t="shared" si="130"/>
        <v>48.31578947368422</v>
      </c>
      <c r="K107" s="66">
        <f t="shared" si="130"/>
        <v>64.368421052631589</v>
      </c>
      <c r="L107" s="64">
        <f>L108</f>
        <v>610.63157894736844</v>
      </c>
      <c r="M107" s="65">
        <f t="shared" si="130"/>
        <v>16.421052631578942</v>
      </c>
      <c r="N107" s="66">
        <f t="shared" si="130"/>
        <v>627.0526315789474</v>
      </c>
      <c r="O107" s="67">
        <f>O108</f>
        <v>428.5263157894737</v>
      </c>
      <c r="P107" s="67">
        <f t="shared" si="130"/>
        <v>836.21052631578937</v>
      </c>
      <c r="Q107" s="68">
        <f t="shared" si="130"/>
        <v>1264.7368421052631</v>
      </c>
      <c r="R107" s="64">
        <f>R108</f>
        <v>12.000000000000002</v>
      </c>
      <c r="S107" s="65">
        <f t="shared" si="130"/>
        <v>3.9999999999999982</v>
      </c>
      <c r="T107" s="66">
        <f t="shared" si="130"/>
        <v>16</v>
      </c>
      <c r="U107" s="67">
        <f>U108</f>
        <v>0</v>
      </c>
      <c r="V107" s="67">
        <f t="shared" si="130"/>
        <v>37.368421052631589</v>
      </c>
      <c r="W107" s="68">
        <f t="shared" si="130"/>
        <v>37.368421052631589</v>
      </c>
      <c r="X107" s="64">
        <f>X108</f>
        <v>0</v>
      </c>
      <c r="Y107" s="65">
        <f t="shared" si="130"/>
        <v>0.99999999999999956</v>
      </c>
      <c r="Z107" s="66">
        <f t="shared" si="130"/>
        <v>0.99999999999999956</v>
      </c>
      <c r="AA107" s="64">
        <f>AA108</f>
        <v>0</v>
      </c>
      <c r="AB107" s="65">
        <f t="shared" si="130"/>
        <v>14.999999999999996</v>
      </c>
      <c r="AC107" s="66">
        <f t="shared" si="130"/>
        <v>14.999999999999996</v>
      </c>
    </row>
    <row r="108" spans="1:29" ht="15.6" x14ac:dyDescent="0.3">
      <c r="A108" s="14">
        <v>33</v>
      </c>
      <c r="B108" s="15" t="s">
        <v>18</v>
      </c>
      <c r="C108" s="60">
        <f>F108+R108+AA108+X108+U108+L108+I108+O108</f>
        <v>3124.105263157895</v>
      </c>
      <c r="D108" s="61">
        <f>G108+S108+AB108+Y108+V108+M108+J108+P108</f>
        <v>3132.8421052631584</v>
      </c>
      <c r="E108" s="59">
        <f>SUM(H108,K108,N108,Q108,T108,W108,Z108,AC108)</f>
        <v>6256.9473684210543</v>
      </c>
      <c r="F108" s="60">
        <f>SUMIFS('DATOS PEST9'!$E:$E,'DATOS PEST9'!$A:$A,INDICE!$C$13,'DATOS PEST9'!$B:$B,$A108,'DATOS PEST9'!$F:$F,VLOOKUP(F$10,DenRegTabla2,2,FALSE),'DATOS PEST9'!$C:$C,F$11,'DATOS PEST9'!$D:$D,VLOOKUP($C$89,DenExt,2,FALSE))</f>
        <v>2056.8947368421054</v>
      </c>
      <c r="G108" s="61">
        <f>SUMIFS('DATOS PEST9'!$E:$E,'DATOS PEST9'!$A:$A,INDICE!$C$13,'DATOS PEST9'!$B:$B,$A108,'DATOS PEST9'!$F:$F,VLOOKUP(F$10,DenRegTabla2,2,FALSE),'DATOS PEST9'!$C:$C,G$11,'DATOS PEST9'!$D:$D,VLOOKUP($C$89,DenExt,2,FALSE))</f>
        <v>2174.5263157894742</v>
      </c>
      <c r="H108" s="59">
        <f>SUMIFS('DATOS PEST9'!$E:$E,'DATOS PEST9'!$A:$A,INDICE!$C$13,'DATOS PEST9'!$B:$B,$A108,'DATOS PEST9'!$F:$F,VLOOKUP(F$10,DenRegTabla2,2,FALSE),'DATOS PEST9'!$D:$D,VLOOKUP($C$89,DenExt,2,FALSE))</f>
        <v>4231.4210526315801</v>
      </c>
      <c r="I108" s="60">
        <f>SUMIFS('DATOS PEST9'!$E:$E,'DATOS PEST9'!$A:$A,INDICE!$C$13,'DATOS PEST9'!$B:$B,$A108,'DATOS PEST9'!$F:$F,VLOOKUP(I$10,DenRegTabla2,2,FALSE),'DATOS PEST9'!$C:$C,I$11,'DATOS PEST9'!$D:$D,VLOOKUP($C$89,DenExt,2,FALSE))</f>
        <v>16.052631578947366</v>
      </c>
      <c r="J108" s="61">
        <f>SUMIFS('DATOS PEST9'!$E:$E,'DATOS PEST9'!$A:$A,INDICE!$C$13,'DATOS PEST9'!$B:$B,$A108,'DATOS PEST9'!$F:$F,VLOOKUP(I$10,DenRegTabla2,2,FALSE),'DATOS PEST9'!$C:$C,J$11,'DATOS PEST9'!$D:$D,VLOOKUP($C$89,DenExt,2,FALSE))</f>
        <v>48.31578947368422</v>
      </c>
      <c r="K108" s="59">
        <f>SUMIFS('DATOS PEST9'!$E:$E,'DATOS PEST9'!$A:$A,INDICE!$C$13,'DATOS PEST9'!$B:$B,$A108,'DATOS PEST9'!$F:$F,VLOOKUP(I$10,DenRegTabla2,2,FALSE),'DATOS PEST9'!$D:$D,VLOOKUP($C$89,DenExt,2,FALSE))</f>
        <v>64.368421052631589</v>
      </c>
      <c r="L108" s="60">
        <f>SUMIFS('DATOS PEST9'!$E:$E,'DATOS PEST9'!$A:$A,INDICE!$C$13,'DATOS PEST9'!$B:$B,$A108,'DATOS PEST9'!$F:$F,VLOOKUP(L$10,DenRegTabla2,2,FALSE),'DATOS PEST9'!$C:$C,L$11,'DATOS PEST9'!$D:$D,VLOOKUP($C$89,DenExt,2,FALSE))</f>
        <v>610.63157894736844</v>
      </c>
      <c r="M108" s="61">
        <f>SUMIFS('DATOS PEST9'!$E:$E,'DATOS PEST9'!$A:$A,INDICE!$C$13,'DATOS PEST9'!$B:$B,$A108,'DATOS PEST9'!$F:$F,VLOOKUP(L$10,DenRegTabla2,2,FALSE),'DATOS PEST9'!$C:$C,M$11,'DATOS PEST9'!$D:$D,VLOOKUP($C$89,DenExt,2,FALSE))</f>
        <v>16.421052631578942</v>
      </c>
      <c r="N108" s="59">
        <f>SUMIFS('DATOS PEST9'!$E:$E,'DATOS PEST9'!$A:$A,INDICE!$C$13,'DATOS PEST9'!$B:$B,$A108,'DATOS PEST9'!$F:$F,VLOOKUP(L$10,DenRegTabla2,2,FALSE),'DATOS PEST9'!$D:$D,VLOOKUP($C$89,DenExt,2,FALSE))</f>
        <v>627.0526315789474</v>
      </c>
      <c r="O108" s="62">
        <f>SUMIFS('DATOS PEST9'!$E:$E,'DATOS PEST9'!$A:$A,INDICE!$C$13,'DATOS PEST9'!$B:$B,$A108,'DATOS PEST9'!$F:$F,VLOOKUP(O$10,DenRegTabla2,2,FALSE),'DATOS PEST9'!$C:$C,O$11,'DATOS PEST9'!$D:$D,VLOOKUP($C$89,DenExt,2,FALSE))</f>
        <v>428.5263157894737</v>
      </c>
      <c r="P108" s="62">
        <f>SUMIFS('DATOS PEST9'!$E:$E,'DATOS PEST9'!$A:$A,INDICE!$C$13,'DATOS PEST9'!$B:$B,$A108,'DATOS PEST9'!$F:$F,VLOOKUP(O$10,DenRegTabla2,2,FALSE),'DATOS PEST9'!$C:$C,P$11,'DATOS PEST9'!$D:$D,VLOOKUP($C$89,DenExt,2,FALSE))</f>
        <v>836.21052631578937</v>
      </c>
      <c r="Q108" s="63">
        <f>SUMIFS('DATOS PEST9'!$E:$E,'DATOS PEST9'!$A:$A,INDICE!$C$13,'DATOS PEST9'!$B:$B,$A108,'DATOS PEST9'!$F:$F,VLOOKUP(O$10,DenRegTabla2,2,FALSE),'DATOS PEST9'!$D:$D,VLOOKUP($C$89,DenExt,2,FALSE))</f>
        <v>1264.7368421052631</v>
      </c>
      <c r="R108" s="60">
        <f>SUMIFS('DATOS PEST9'!$E:$E,'DATOS PEST9'!$A:$A,INDICE!$C$13,'DATOS PEST9'!$B:$B,$A108,'DATOS PEST9'!$F:$F,VLOOKUP(R$10,DenRegTabla2,2,FALSE),'DATOS PEST9'!$C:$C,R$11,'DATOS PEST9'!$D:$D,VLOOKUP($C$89,DenExt,2,FALSE))</f>
        <v>12.000000000000002</v>
      </c>
      <c r="S108" s="61">
        <f>SUMIFS('DATOS PEST9'!$E:$E,'DATOS PEST9'!$A:$A,INDICE!$C$13,'DATOS PEST9'!$B:$B,$A108,'DATOS PEST9'!$F:$F,VLOOKUP(R$10,DenRegTabla2,2,FALSE),'DATOS PEST9'!$C:$C,S$11,'DATOS PEST9'!$D:$D,VLOOKUP($C$89,DenExt,2,FALSE))</f>
        <v>3.9999999999999982</v>
      </c>
      <c r="T108" s="59">
        <f>SUMIFS('DATOS PEST9'!$E:$E,'DATOS PEST9'!$A:$A,INDICE!$C$13,'DATOS PEST9'!$B:$B,$A108,'DATOS PEST9'!$F:$F,VLOOKUP(R$10,DenRegTabla2,2,FALSE),'DATOS PEST9'!$D:$D,VLOOKUP($C$89,DenExt,2,FALSE))</f>
        <v>16</v>
      </c>
      <c r="U108" s="62">
        <f>SUMIFS('DATOS PEST9'!$E:$E,'DATOS PEST9'!$A:$A,INDICE!$C$13,'DATOS PEST9'!$B:$B,$A108,'DATOS PEST9'!$F:$F,VLOOKUP(U$10,DenRegTabla2,2,FALSE),'DATOS PEST9'!$C:$C,U$11,'DATOS PEST9'!$D:$D,VLOOKUP($C$89,DenExt,2,FALSE))</f>
        <v>0</v>
      </c>
      <c r="V108" s="62">
        <f>SUMIFS('DATOS PEST9'!$E:$E,'DATOS PEST9'!$A:$A,INDICE!$C$13,'DATOS PEST9'!$B:$B,$A108,'DATOS PEST9'!$F:$F,VLOOKUP(U$10,DenRegTabla2,2,FALSE),'DATOS PEST9'!$C:$C,V$11,'DATOS PEST9'!$D:$D,VLOOKUP($C$89,DenExt,2,FALSE))</f>
        <v>37.368421052631589</v>
      </c>
      <c r="W108" s="63">
        <f>SUMIFS('DATOS PEST9'!$E:$E,'DATOS PEST9'!$A:$A,INDICE!$C$13,'DATOS PEST9'!$B:$B,$A108,'DATOS PEST9'!$F:$F,VLOOKUP(U$10,DenRegTabla2,2,FALSE),'DATOS PEST9'!$D:$D,VLOOKUP($C$89,DenExt,2,FALSE))</f>
        <v>37.368421052631589</v>
      </c>
      <c r="X108" s="60">
        <f>SUMIFS('DATOS PEST9'!$E:$E,'DATOS PEST9'!$A:$A,INDICE!$C$13,'DATOS PEST9'!$B:$B,$A108,'DATOS PEST9'!$F:$F,VLOOKUP(X$10,DenRegTabla2,2,FALSE),'DATOS PEST9'!$C:$C,X$11,'DATOS PEST9'!$D:$D,VLOOKUP($C$89,DenExt,2,FALSE))</f>
        <v>0</v>
      </c>
      <c r="Y108" s="61">
        <f>SUMIFS('DATOS PEST9'!$E:$E,'DATOS PEST9'!$A:$A,INDICE!$C$13,'DATOS PEST9'!$B:$B,$A108,'DATOS PEST9'!$F:$F,VLOOKUP(X$10,DenRegTabla2,2,FALSE),'DATOS PEST9'!$C:$C,Y$11,'DATOS PEST9'!$D:$D,VLOOKUP($C$89,DenExt,2,FALSE))</f>
        <v>0.99999999999999956</v>
      </c>
      <c r="Z108" s="59">
        <f>SUMIFS('DATOS PEST9'!$E:$E,'DATOS PEST9'!$A:$A,INDICE!$C$13,'DATOS PEST9'!$B:$B,$A108,'DATOS PEST9'!$F:$F,VLOOKUP(X$10,DenRegTabla2,2,FALSE),'DATOS PEST9'!$D:$D,VLOOKUP($C$89,DenExt,2,FALSE))</f>
        <v>0.99999999999999956</v>
      </c>
      <c r="AA108" s="60">
        <f>SUMIFS('DATOS PEST9'!$E:$E,'DATOS PEST9'!$A:$A,INDICE!$C$13,'DATOS PEST9'!$B:$B,$A108,'DATOS PEST9'!$F:$F,VLOOKUP(AA$10,DenRegTabla2,2,FALSE),'DATOS PEST9'!$C:$C,AA$11,'DATOS PEST9'!$D:$D,VLOOKUP($C$89,DenExt,2,FALSE))</f>
        <v>0</v>
      </c>
      <c r="AB108" s="61">
        <f>SUMIFS('DATOS PEST9'!$E:$E,'DATOS PEST9'!$A:$A,INDICE!$C$13,'DATOS PEST9'!$B:$B,$A108,'DATOS PEST9'!$F:$F,VLOOKUP(AA$10,DenRegTabla2,2,FALSE),'DATOS PEST9'!$C:$C,AB$11,'DATOS PEST9'!$D:$D,VLOOKUP($C$89,DenExt,2,FALSE))</f>
        <v>14.999999999999996</v>
      </c>
      <c r="AC108" s="59">
        <f>SUMIFS('DATOS PEST9'!$E:$E,'DATOS PEST9'!$A:$A,INDICE!$C$13,'DATOS PEST9'!$B:$B,$A108,'DATOS PEST9'!$F:$F,VLOOKUP(AA$10,DenRegTabla2,2,FALSE),'DATOS PEST9'!$D:$D,VLOOKUP($C$89,DenExt,2,FALSE))</f>
        <v>14.999999999999996</v>
      </c>
    </row>
    <row r="109" spans="1:29" ht="15.6" x14ac:dyDescent="0.3">
      <c r="A109" s="238" t="s">
        <v>180</v>
      </c>
      <c r="B109" s="239"/>
      <c r="C109" s="64">
        <f>C110</f>
        <v>20885.84210526316</v>
      </c>
      <c r="D109" s="65">
        <f t="shared" ref="D109:E109" si="131">D110</f>
        <v>23215.368421052633</v>
      </c>
      <c r="E109" s="66">
        <f t="shared" si="131"/>
        <v>44101.210526315794</v>
      </c>
      <c r="F109" s="64">
        <f>F110</f>
        <v>14247.263157894738</v>
      </c>
      <c r="G109" s="65">
        <f t="shared" ref="G109:AC109" si="132">G110</f>
        <v>13745.368421052632</v>
      </c>
      <c r="H109" s="66">
        <f t="shared" si="132"/>
        <v>27992.63157894737</v>
      </c>
      <c r="I109" s="64">
        <f>I110</f>
        <v>43.578947368421055</v>
      </c>
      <c r="J109" s="65">
        <f t="shared" si="132"/>
        <v>106.42105263157897</v>
      </c>
      <c r="K109" s="66">
        <f t="shared" si="132"/>
        <v>150.00000000000003</v>
      </c>
      <c r="L109" s="64">
        <f>L110</f>
        <v>786</v>
      </c>
      <c r="M109" s="65">
        <f t="shared" si="132"/>
        <v>217.73684210526312</v>
      </c>
      <c r="N109" s="66">
        <f t="shared" si="132"/>
        <v>1003.7368421052631</v>
      </c>
      <c r="O109" s="67">
        <f>O110</f>
        <v>5771.21052631579</v>
      </c>
      <c r="P109" s="67">
        <f t="shared" si="132"/>
        <v>9055</v>
      </c>
      <c r="Q109" s="68">
        <f t="shared" si="132"/>
        <v>14826.21052631579</v>
      </c>
      <c r="R109" s="64">
        <f>R110</f>
        <v>13</v>
      </c>
      <c r="S109" s="65">
        <f t="shared" si="132"/>
        <v>10.000000000000002</v>
      </c>
      <c r="T109" s="66">
        <f t="shared" si="132"/>
        <v>23</v>
      </c>
      <c r="U109" s="67">
        <f>U110</f>
        <v>23.789473684210527</v>
      </c>
      <c r="V109" s="67">
        <f t="shared" si="132"/>
        <v>57.894736842105253</v>
      </c>
      <c r="W109" s="68">
        <f t="shared" si="132"/>
        <v>81.68421052631578</v>
      </c>
      <c r="X109" s="64">
        <f>X110</f>
        <v>0.99999999999999956</v>
      </c>
      <c r="Y109" s="65">
        <f t="shared" si="132"/>
        <v>22.947368421052641</v>
      </c>
      <c r="Z109" s="66">
        <f t="shared" si="132"/>
        <v>23.947368421052641</v>
      </c>
      <c r="AA109" s="64">
        <f>AA110</f>
        <v>0</v>
      </c>
      <c r="AB109" s="65">
        <f t="shared" si="132"/>
        <v>0</v>
      </c>
      <c r="AC109" s="66">
        <f t="shared" si="132"/>
        <v>0</v>
      </c>
    </row>
    <row r="110" spans="1:29" ht="15.6" x14ac:dyDescent="0.3">
      <c r="A110" s="14">
        <v>7</v>
      </c>
      <c r="B110" s="15" t="s">
        <v>82</v>
      </c>
      <c r="C110" s="60">
        <f>F110+R110+AA110+X110+U110+L110+I110+O110</f>
        <v>20885.84210526316</v>
      </c>
      <c r="D110" s="61">
        <f>G110+S110+AB110+Y110+V110+M110+J110+P110</f>
        <v>23215.368421052633</v>
      </c>
      <c r="E110" s="59">
        <f>SUM(H110,K110,N110,Q110,T110,W110,Z110,AC110)</f>
        <v>44101.210526315794</v>
      </c>
      <c r="F110" s="60">
        <f>SUMIFS('DATOS PEST9'!$E:$E,'DATOS PEST9'!$A:$A,INDICE!$C$13,'DATOS PEST9'!$B:$B,$A110,'DATOS PEST9'!$F:$F,VLOOKUP(F$10,DenRegTabla2,2,FALSE),'DATOS PEST9'!$C:$C,F$11,'DATOS PEST9'!$D:$D,VLOOKUP($C$89,DenExt,2,FALSE))</f>
        <v>14247.263157894738</v>
      </c>
      <c r="G110" s="61">
        <f>SUMIFS('DATOS PEST9'!$E:$E,'DATOS PEST9'!$A:$A,INDICE!$C$13,'DATOS PEST9'!$B:$B,$A110,'DATOS PEST9'!$F:$F,VLOOKUP(F$10,DenRegTabla2,2,FALSE),'DATOS PEST9'!$C:$C,G$11,'DATOS PEST9'!$D:$D,VLOOKUP($C$89,DenExt,2,FALSE))</f>
        <v>13745.368421052632</v>
      </c>
      <c r="H110" s="59">
        <f>SUMIFS('DATOS PEST9'!$E:$E,'DATOS PEST9'!$A:$A,INDICE!$C$13,'DATOS PEST9'!$B:$B,$A110,'DATOS PEST9'!$F:$F,VLOOKUP(F$10,DenRegTabla2,2,FALSE),'DATOS PEST9'!$D:$D,VLOOKUP($C$89,DenExt,2,FALSE))</f>
        <v>27992.63157894737</v>
      </c>
      <c r="I110" s="60">
        <f>SUMIFS('DATOS PEST9'!$E:$E,'DATOS PEST9'!$A:$A,INDICE!$C$13,'DATOS PEST9'!$B:$B,$A110,'DATOS PEST9'!$F:$F,VLOOKUP(I$10,DenRegTabla2,2,FALSE),'DATOS PEST9'!$C:$C,I$11,'DATOS PEST9'!$D:$D,VLOOKUP($C$89,DenExt,2,FALSE))</f>
        <v>43.578947368421055</v>
      </c>
      <c r="J110" s="61">
        <f>SUMIFS('DATOS PEST9'!$E:$E,'DATOS PEST9'!$A:$A,INDICE!$C$13,'DATOS PEST9'!$B:$B,$A110,'DATOS PEST9'!$F:$F,VLOOKUP(I$10,DenRegTabla2,2,FALSE),'DATOS PEST9'!$C:$C,J$11,'DATOS PEST9'!$D:$D,VLOOKUP($C$89,DenExt,2,FALSE))</f>
        <v>106.42105263157897</v>
      </c>
      <c r="K110" s="59">
        <f>SUMIFS('DATOS PEST9'!$E:$E,'DATOS PEST9'!$A:$A,INDICE!$C$13,'DATOS PEST9'!$B:$B,$A110,'DATOS PEST9'!$F:$F,VLOOKUP(I$10,DenRegTabla2,2,FALSE),'DATOS PEST9'!$D:$D,VLOOKUP($C$89,DenExt,2,FALSE))</f>
        <v>150.00000000000003</v>
      </c>
      <c r="L110" s="60">
        <f>SUMIFS('DATOS PEST9'!$E:$E,'DATOS PEST9'!$A:$A,INDICE!$C$13,'DATOS PEST9'!$B:$B,$A110,'DATOS PEST9'!$F:$F,VLOOKUP(L$10,DenRegTabla2,2,FALSE),'DATOS PEST9'!$C:$C,L$11,'DATOS PEST9'!$D:$D,VLOOKUP($C$89,DenExt,2,FALSE))</f>
        <v>786</v>
      </c>
      <c r="M110" s="61">
        <f>SUMIFS('DATOS PEST9'!$E:$E,'DATOS PEST9'!$A:$A,INDICE!$C$13,'DATOS PEST9'!$B:$B,$A110,'DATOS PEST9'!$F:$F,VLOOKUP(L$10,DenRegTabla2,2,FALSE),'DATOS PEST9'!$C:$C,M$11,'DATOS PEST9'!$D:$D,VLOOKUP($C$89,DenExt,2,FALSE))</f>
        <v>217.73684210526312</v>
      </c>
      <c r="N110" s="59">
        <f>SUMIFS('DATOS PEST9'!$E:$E,'DATOS PEST9'!$A:$A,INDICE!$C$13,'DATOS PEST9'!$B:$B,$A110,'DATOS PEST9'!$F:$F,VLOOKUP(L$10,DenRegTabla2,2,FALSE),'DATOS PEST9'!$D:$D,VLOOKUP($C$89,DenExt,2,FALSE))</f>
        <v>1003.7368421052631</v>
      </c>
      <c r="O110" s="62">
        <f>SUMIFS('DATOS PEST9'!$E:$E,'DATOS PEST9'!$A:$A,INDICE!$C$13,'DATOS PEST9'!$B:$B,$A110,'DATOS PEST9'!$F:$F,VLOOKUP(O$10,DenRegTabla2,2,FALSE),'DATOS PEST9'!$C:$C,O$11,'DATOS PEST9'!$D:$D,VLOOKUP($C$89,DenExt,2,FALSE))</f>
        <v>5771.21052631579</v>
      </c>
      <c r="P110" s="62">
        <f>SUMIFS('DATOS PEST9'!$E:$E,'DATOS PEST9'!$A:$A,INDICE!$C$13,'DATOS PEST9'!$B:$B,$A110,'DATOS PEST9'!$F:$F,VLOOKUP(O$10,DenRegTabla2,2,FALSE),'DATOS PEST9'!$C:$C,P$11,'DATOS PEST9'!$D:$D,VLOOKUP($C$89,DenExt,2,FALSE))</f>
        <v>9055</v>
      </c>
      <c r="Q110" s="63">
        <f>SUMIFS('DATOS PEST9'!$E:$E,'DATOS PEST9'!$A:$A,INDICE!$C$13,'DATOS PEST9'!$B:$B,$A110,'DATOS PEST9'!$F:$F,VLOOKUP(O$10,DenRegTabla2,2,FALSE),'DATOS PEST9'!$D:$D,VLOOKUP($C$89,DenExt,2,FALSE))</f>
        <v>14826.21052631579</v>
      </c>
      <c r="R110" s="60">
        <f>SUMIFS('DATOS PEST9'!$E:$E,'DATOS PEST9'!$A:$A,INDICE!$C$13,'DATOS PEST9'!$B:$B,$A110,'DATOS PEST9'!$F:$F,VLOOKUP(R$10,DenRegTabla2,2,FALSE),'DATOS PEST9'!$C:$C,R$11,'DATOS PEST9'!$D:$D,VLOOKUP($C$89,DenExt,2,FALSE))</f>
        <v>13</v>
      </c>
      <c r="S110" s="61">
        <f>SUMIFS('DATOS PEST9'!$E:$E,'DATOS PEST9'!$A:$A,INDICE!$C$13,'DATOS PEST9'!$B:$B,$A110,'DATOS PEST9'!$F:$F,VLOOKUP(R$10,DenRegTabla2,2,FALSE),'DATOS PEST9'!$C:$C,S$11,'DATOS PEST9'!$D:$D,VLOOKUP($C$89,DenExt,2,FALSE))</f>
        <v>10.000000000000002</v>
      </c>
      <c r="T110" s="59">
        <f>SUMIFS('DATOS PEST9'!$E:$E,'DATOS PEST9'!$A:$A,INDICE!$C$13,'DATOS PEST9'!$B:$B,$A110,'DATOS PEST9'!$F:$F,VLOOKUP(R$10,DenRegTabla2,2,FALSE),'DATOS PEST9'!$D:$D,VLOOKUP($C$89,DenExt,2,FALSE))</f>
        <v>23</v>
      </c>
      <c r="U110" s="62">
        <f>SUMIFS('DATOS PEST9'!$E:$E,'DATOS PEST9'!$A:$A,INDICE!$C$13,'DATOS PEST9'!$B:$B,$A110,'DATOS PEST9'!$F:$F,VLOOKUP(U$10,DenRegTabla2,2,FALSE),'DATOS PEST9'!$C:$C,U$11,'DATOS PEST9'!$D:$D,VLOOKUP($C$89,DenExt,2,FALSE))</f>
        <v>23.789473684210527</v>
      </c>
      <c r="V110" s="62">
        <f>SUMIFS('DATOS PEST9'!$E:$E,'DATOS PEST9'!$A:$A,INDICE!$C$13,'DATOS PEST9'!$B:$B,$A110,'DATOS PEST9'!$F:$F,VLOOKUP(U$10,DenRegTabla2,2,FALSE),'DATOS PEST9'!$C:$C,V$11,'DATOS PEST9'!$D:$D,VLOOKUP($C$89,DenExt,2,FALSE))</f>
        <v>57.894736842105253</v>
      </c>
      <c r="W110" s="63">
        <f>SUMIFS('DATOS PEST9'!$E:$E,'DATOS PEST9'!$A:$A,INDICE!$C$13,'DATOS PEST9'!$B:$B,$A110,'DATOS PEST9'!$F:$F,VLOOKUP(U$10,DenRegTabla2,2,FALSE),'DATOS PEST9'!$D:$D,VLOOKUP($C$89,DenExt,2,FALSE))</f>
        <v>81.68421052631578</v>
      </c>
      <c r="X110" s="60">
        <f>SUMIFS('DATOS PEST9'!$E:$E,'DATOS PEST9'!$A:$A,INDICE!$C$13,'DATOS PEST9'!$B:$B,$A110,'DATOS PEST9'!$F:$F,VLOOKUP(X$10,DenRegTabla2,2,FALSE),'DATOS PEST9'!$C:$C,X$11,'DATOS PEST9'!$D:$D,VLOOKUP($C$89,DenExt,2,FALSE))</f>
        <v>0.99999999999999956</v>
      </c>
      <c r="Y110" s="61">
        <f>SUMIFS('DATOS PEST9'!$E:$E,'DATOS PEST9'!$A:$A,INDICE!$C$13,'DATOS PEST9'!$B:$B,$A110,'DATOS PEST9'!$F:$F,VLOOKUP(X$10,DenRegTabla2,2,FALSE),'DATOS PEST9'!$C:$C,Y$11,'DATOS PEST9'!$D:$D,VLOOKUP($C$89,DenExt,2,FALSE))</f>
        <v>22.947368421052641</v>
      </c>
      <c r="Z110" s="59">
        <f>SUMIFS('DATOS PEST9'!$E:$E,'DATOS PEST9'!$A:$A,INDICE!$C$13,'DATOS PEST9'!$B:$B,$A110,'DATOS PEST9'!$F:$F,VLOOKUP(X$10,DenRegTabla2,2,FALSE),'DATOS PEST9'!$D:$D,VLOOKUP($C$89,DenExt,2,FALSE))</f>
        <v>23.947368421052641</v>
      </c>
      <c r="AA110" s="60">
        <f>SUMIFS('DATOS PEST9'!$E:$E,'DATOS PEST9'!$A:$A,INDICE!$C$13,'DATOS PEST9'!$B:$B,$A110,'DATOS PEST9'!$F:$F,VLOOKUP(AA$10,DenRegTabla2,2,FALSE),'DATOS PEST9'!$C:$C,AA$11,'DATOS PEST9'!$D:$D,VLOOKUP($C$89,DenExt,2,FALSE))</f>
        <v>0</v>
      </c>
      <c r="AB110" s="61">
        <f>SUMIFS('DATOS PEST9'!$E:$E,'DATOS PEST9'!$A:$A,INDICE!$C$13,'DATOS PEST9'!$B:$B,$A110,'DATOS PEST9'!$F:$F,VLOOKUP(AA$10,DenRegTabla2,2,FALSE),'DATOS PEST9'!$C:$C,AB$11,'DATOS PEST9'!$D:$D,VLOOKUP($C$89,DenExt,2,FALSE))</f>
        <v>0</v>
      </c>
      <c r="AC110" s="59">
        <f>SUMIFS('DATOS PEST9'!$E:$E,'DATOS PEST9'!$A:$A,INDICE!$C$13,'DATOS PEST9'!$B:$B,$A110,'DATOS PEST9'!$F:$F,VLOOKUP(AA$10,DenRegTabla2,2,FALSE),'DATOS PEST9'!$D:$D,VLOOKUP($C$89,DenExt,2,FALSE))</f>
        <v>0</v>
      </c>
    </row>
    <row r="111" spans="1:29" ht="15.6" x14ac:dyDescent="0.3">
      <c r="A111" s="238" t="s">
        <v>39</v>
      </c>
      <c r="B111" s="239"/>
      <c r="C111" s="64">
        <f>SUM(C112:C113)</f>
        <v>26251.105263157893</v>
      </c>
      <c r="D111" s="65">
        <f t="shared" ref="D111:E111" si="133">SUM(D112:D113)</f>
        <v>27287.263157894733</v>
      </c>
      <c r="E111" s="66">
        <f t="shared" si="133"/>
        <v>53538.368421052626</v>
      </c>
      <c r="F111" s="64">
        <f>SUM(F112:F113)</f>
        <v>18030</v>
      </c>
      <c r="G111" s="65">
        <f t="shared" ref="G111:H111" si="134">SUM(G112:G113)</f>
        <v>15831.684210526317</v>
      </c>
      <c r="H111" s="66">
        <f t="shared" si="134"/>
        <v>33861.68421052632</v>
      </c>
      <c r="I111" s="64">
        <f>SUM(I112:I113)</f>
        <v>297.26315789473688</v>
      </c>
      <c r="J111" s="65">
        <f t="shared" ref="J111:K111" si="135">SUM(J112:J113)</f>
        <v>302.84210526315792</v>
      </c>
      <c r="K111" s="66">
        <f t="shared" si="135"/>
        <v>600.1052631578948</v>
      </c>
      <c r="L111" s="64">
        <f>SUM(L112:L113)</f>
        <v>157.31578947368428</v>
      </c>
      <c r="M111" s="65">
        <f t="shared" ref="M111:N111" si="136">SUM(M112:M113)</f>
        <v>18</v>
      </c>
      <c r="N111" s="66">
        <f t="shared" si="136"/>
        <v>175.31578947368428</v>
      </c>
      <c r="O111" s="67">
        <f>SUM(O112:O113)</f>
        <v>7613.8421052631575</v>
      </c>
      <c r="P111" s="67">
        <f t="shared" ref="P111:Q111" si="137">SUM(P112:P113)</f>
        <v>10892.052631578947</v>
      </c>
      <c r="Q111" s="68">
        <f t="shared" si="137"/>
        <v>18505.894736842103</v>
      </c>
      <c r="R111" s="64">
        <f>SUM(R112:R113)</f>
        <v>33.000000000000014</v>
      </c>
      <c r="S111" s="65">
        <f t="shared" ref="S111:T111" si="138">SUM(S112:S113)</f>
        <v>43</v>
      </c>
      <c r="T111" s="66">
        <f t="shared" si="138"/>
        <v>76.000000000000014</v>
      </c>
      <c r="U111" s="67">
        <f>SUM(U112:U113)</f>
        <v>112.68421052631578</v>
      </c>
      <c r="V111" s="67">
        <f t="shared" ref="V111:W111" si="139">SUM(V112:V113)</f>
        <v>167.68421052631575</v>
      </c>
      <c r="W111" s="68">
        <f t="shared" si="139"/>
        <v>280.3684210526315</v>
      </c>
      <c r="X111" s="64">
        <f>SUM(X112:X113)</f>
        <v>7</v>
      </c>
      <c r="Y111" s="65">
        <f t="shared" ref="Y111:Z111" si="140">SUM(Y112:Y113)</f>
        <v>32</v>
      </c>
      <c r="Z111" s="66">
        <f t="shared" si="140"/>
        <v>39</v>
      </c>
      <c r="AA111" s="64">
        <f>SUM(AA112:AA113)</f>
        <v>0</v>
      </c>
      <c r="AB111" s="65">
        <f t="shared" ref="AB111:AC111" si="141">SUM(AB112:AB113)</f>
        <v>0</v>
      </c>
      <c r="AC111" s="66">
        <f t="shared" si="141"/>
        <v>0</v>
      </c>
    </row>
    <row r="112" spans="1:29" ht="15.6" x14ac:dyDescent="0.3">
      <c r="A112" s="6">
        <v>35</v>
      </c>
      <c r="B112" s="7" t="s">
        <v>83</v>
      </c>
      <c r="C112" s="60">
        <f t="shared" ref="C112:D113" si="142">F112+R112+AA112+X112+U112+L112+I112+O112</f>
        <v>12974.368421052632</v>
      </c>
      <c r="D112" s="61">
        <f t="shared" si="142"/>
        <v>13242.105263157893</v>
      </c>
      <c r="E112" s="59">
        <f t="shared" ref="E112:E113" si="143">SUM(H112,K112,N112,Q112,T112,W112,Z112,AC112)</f>
        <v>26216.473684210527</v>
      </c>
      <c r="F112" s="60">
        <f>SUMIFS('DATOS PEST9'!$E:$E,'DATOS PEST9'!$A:$A,INDICE!$C$13,'DATOS PEST9'!$B:$B,$A112,'DATOS PEST9'!$F:$F,VLOOKUP(F$10,DenRegTabla2,2,FALSE),'DATOS PEST9'!$C:$C,F$11,'DATOS PEST9'!$D:$D,VLOOKUP($C$89,DenExt,2,FALSE))</f>
        <v>9102.8421052631584</v>
      </c>
      <c r="G112" s="61">
        <f>SUMIFS('DATOS PEST9'!$E:$E,'DATOS PEST9'!$A:$A,INDICE!$C$13,'DATOS PEST9'!$B:$B,$A112,'DATOS PEST9'!$F:$F,VLOOKUP(F$10,DenRegTabla2,2,FALSE),'DATOS PEST9'!$C:$C,G$11,'DATOS PEST9'!$D:$D,VLOOKUP($C$89,DenExt,2,FALSE))</f>
        <v>7827.105263157895</v>
      </c>
      <c r="H112" s="59">
        <f>SUMIFS('DATOS PEST9'!$E:$E,'DATOS PEST9'!$A:$A,INDICE!$C$13,'DATOS PEST9'!$B:$B,$A112,'DATOS PEST9'!$F:$F,VLOOKUP(F$10,DenRegTabla2,2,FALSE),'DATOS PEST9'!$D:$D,VLOOKUP($C$89,DenExt,2,FALSE))</f>
        <v>16929.947368421053</v>
      </c>
      <c r="I112" s="60">
        <f>SUMIFS('DATOS PEST9'!$E:$E,'DATOS PEST9'!$A:$A,INDICE!$C$13,'DATOS PEST9'!$B:$B,$A112,'DATOS PEST9'!$F:$F,VLOOKUP(I$10,DenRegTabla2,2,FALSE),'DATOS PEST9'!$C:$C,I$11,'DATOS PEST9'!$D:$D,VLOOKUP($C$89,DenExt,2,FALSE))</f>
        <v>190.31578947368422</v>
      </c>
      <c r="J112" s="61">
        <f>SUMIFS('DATOS PEST9'!$E:$E,'DATOS PEST9'!$A:$A,INDICE!$C$13,'DATOS PEST9'!$B:$B,$A112,'DATOS PEST9'!$F:$F,VLOOKUP(I$10,DenRegTabla2,2,FALSE),'DATOS PEST9'!$C:$C,J$11,'DATOS PEST9'!$D:$D,VLOOKUP($C$89,DenExt,2,FALSE))</f>
        <v>170.94736842105263</v>
      </c>
      <c r="K112" s="59">
        <f>SUMIFS('DATOS PEST9'!$E:$E,'DATOS PEST9'!$A:$A,INDICE!$C$13,'DATOS PEST9'!$B:$B,$A112,'DATOS PEST9'!$F:$F,VLOOKUP(I$10,DenRegTabla2,2,FALSE),'DATOS PEST9'!$D:$D,VLOOKUP($C$89,DenExt,2,FALSE))</f>
        <v>361.26315789473688</v>
      </c>
      <c r="L112" s="60">
        <f>SUMIFS('DATOS PEST9'!$E:$E,'DATOS PEST9'!$A:$A,INDICE!$C$13,'DATOS PEST9'!$B:$B,$A112,'DATOS PEST9'!$F:$F,VLOOKUP(L$10,DenRegTabla2,2,FALSE),'DATOS PEST9'!$C:$C,L$11,'DATOS PEST9'!$D:$D,VLOOKUP($C$89,DenExt,2,FALSE))</f>
        <v>88.000000000000028</v>
      </c>
      <c r="M112" s="61">
        <f>SUMIFS('DATOS PEST9'!$E:$E,'DATOS PEST9'!$A:$A,INDICE!$C$13,'DATOS PEST9'!$B:$B,$A112,'DATOS PEST9'!$F:$F,VLOOKUP(L$10,DenRegTabla2,2,FALSE),'DATOS PEST9'!$C:$C,M$11,'DATOS PEST9'!$D:$D,VLOOKUP($C$89,DenExt,2,FALSE))</f>
        <v>10.000000000000002</v>
      </c>
      <c r="N112" s="59">
        <f>SUMIFS('DATOS PEST9'!$E:$E,'DATOS PEST9'!$A:$A,INDICE!$C$13,'DATOS PEST9'!$B:$B,$A112,'DATOS PEST9'!$F:$F,VLOOKUP(L$10,DenRegTabla2,2,FALSE),'DATOS PEST9'!$D:$D,VLOOKUP($C$89,DenExt,2,FALSE))</f>
        <v>98.000000000000028</v>
      </c>
      <c r="O112" s="62">
        <f>SUMIFS('DATOS PEST9'!$E:$E,'DATOS PEST9'!$A:$A,INDICE!$C$13,'DATOS PEST9'!$B:$B,$A112,'DATOS PEST9'!$F:$F,VLOOKUP(O$10,DenRegTabla2,2,FALSE),'DATOS PEST9'!$C:$C,O$11,'DATOS PEST9'!$D:$D,VLOOKUP($C$89,DenExt,2,FALSE))</f>
        <v>3519.78947368421</v>
      </c>
      <c r="P112" s="62">
        <f>SUMIFS('DATOS PEST9'!$E:$E,'DATOS PEST9'!$A:$A,INDICE!$C$13,'DATOS PEST9'!$B:$B,$A112,'DATOS PEST9'!$F:$F,VLOOKUP(O$10,DenRegTabla2,2,FALSE),'DATOS PEST9'!$C:$C,P$11,'DATOS PEST9'!$D:$D,VLOOKUP($C$89,DenExt,2,FALSE))</f>
        <v>5140.78947368421</v>
      </c>
      <c r="Q112" s="63">
        <f>SUMIFS('DATOS PEST9'!$E:$E,'DATOS PEST9'!$A:$A,INDICE!$C$13,'DATOS PEST9'!$B:$B,$A112,'DATOS PEST9'!$F:$F,VLOOKUP(O$10,DenRegTabla2,2,FALSE),'DATOS PEST9'!$D:$D,VLOOKUP($C$89,DenExt,2,FALSE))</f>
        <v>8660.5789473684199</v>
      </c>
      <c r="R112" s="60">
        <f>SUMIFS('DATOS PEST9'!$E:$E,'DATOS PEST9'!$A:$A,INDICE!$C$13,'DATOS PEST9'!$B:$B,$A112,'DATOS PEST9'!$F:$F,VLOOKUP(R$10,DenRegTabla2,2,FALSE),'DATOS PEST9'!$C:$C,R$11,'DATOS PEST9'!$D:$D,VLOOKUP($C$89,DenExt,2,FALSE))</f>
        <v>7.9999999999999964</v>
      </c>
      <c r="S112" s="61">
        <f>SUMIFS('DATOS PEST9'!$E:$E,'DATOS PEST9'!$A:$A,INDICE!$C$13,'DATOS PEST9'!$B:$B,$A112,'DATOS PEST9'!$F:$F,VLOOKUP(R$10,DenRegTabla2,2,FALSE),'DATOS PEST9'!$C:$C,S$11,'DATOS PEST9'!$D:$D,VLOOKUP($C$89,DenExt,2,FALSE))</f>
        <v>17.000000000000004</v>
      </c>
      <c r="T112" s="59">
        <f>SUMIFS('DATOS PEST9'!$E:$E,'DATOS PEST9'!$A:$A,INDICE!$C$13,'DATOS PEST9'!$B:$B,$A112,'DATOS PEST9'!$F:$F,VLOOKUP(R$10,DenRegTabla2,2,FALSE),'DATOS PEST9'!$D:$D,VLOOKUP($C$89,DenExt,2,FALSE))</f>
        <v>25</v>
      </c>
      <c r="U112" s="62">
        <f>SUMIFS('DATOS PEST9'!$E:$E,'DATOS PEST9'!$A:$A,INDICE!$C$13,'DATOS PEST9'!$B:$B,$A112,'DATOS PEST9'!$F:$F,VLOOKUP(U$10,DenRegTabla2,2,FALSE),'DATOS PEST9'!$C:$C,U$11,'DATOS PEST9'!$D:$D,VLOOKUP($C$89,DenExt,2,FALSE))</f>
        <v>63.421052631578931</v>
      </c>
      <c r="V112" s="62">
        <f>SUMIFS('DATOS PEST9'!$E:$E,'DATOS PEST9'!$A:$A,INDICE!$C$13,'DATOS PEST9'!$B:$B,$A112,'DATOS PEST9'!$F:$F,VLOOKUP(U$10,DenRegTabla2,2,FALSE),'DATOS PEST9'!$C:$C,V$11,'DATOS PEST9'!$D:$D,VLOOKUP($C$89,DenExt,2,FALSE))</f>
        <v>64.999999999999986</v>
      </c>
      <c r="W112" s="63">
        <f>SUMIFS('DATOS PEST9'!$E:$E,'DATOS PEST9'!$A:$A,INDICE!$C$13,'DATOS PEST9'!$B:$B,$A112,'DATOS PEST9'!$F:$F,VLOOKUP(U$10,DenRegTabla2,2,FALSE),'DATOS PEST9'!$D:$D,VLOOKUP($C$89,DenExt,2,FALSE))</f>
        <v>128.4210526315789</v>
      </c>
      <c r="X112" s="60">
        <f>SUMIFS('DATOS PEST9'!$E:$E,'DATOS PEST9'!$A:$A,INDICE!$C$13,'DATOS PEST9'!$B:$B,$A112,'DATOS PEST9'!$F:$F,VLOOKUP(X$10,DenRegTabla2,2,FALSE),'DATOS PEST9'!$C:$C,X$11,'DATOS PEST9'!$D:$D,VLOOKUP($C$89,DenExt,2,FALSE))</f>
        <v>1.9999999999999991</v>
      </c>
      <c r="Y112" s="61">
        <f>SUMIFS('DATOS PEST9'!$E:$E,'DATOS PEST9'!$A:$A,INDICE!$C$13,'DATOS PEST9'!$B:$B,$A112,'DATOS PEST9'!$F:$F,VLOOKUP(X$10,DenRegTabla2,2,FALSE),'DATOS PEST9'!$C:$C,Y$11,'DATOS PEST9'!$D:$D,VLOOKUP($C$89,DenExt,2,FALSE))</f>
        <v>11.263157894736848</v>
      </c>
      <c r="Z112" s="59">
        <f>SUMIFS('DATOS PEST9'!$E:$E,'DATOS PEST9'!$A:$A,INDICE!$C$13,'DATOS PEST9'!$B:$B,$A112,'DATOS PEST9'!$F:$F,VLOOKUP(X$10,DenRegTabla2,2,FALSE),'DATOS PEST9'!$D:$D,VLOOKUP($C$89,DenExt,2,FALSE))</f>
        <v>13.263157894736846</v>
      </c>
      <c r="AA112" s="60">
        <f>SUMIFS('DATOS PEST9'!$E:$E,'DATOS PEST9'!$A:$A,INDICE!$C$13,'DATOS PEST9'!$B:$B,$A112,'DATOS PEST9'!$F:$F,VLOOKUP(AA$10,DenRegTabla2,2,FALSE),'DATOS PEST9'!$C:$C,AA$11,'DATOS PEST9'!$D:$D,VLOOKUP($C$89,DenExt,2,FALSE))</f>
        <v>0</v>
      </c>
      <c r="AB112" s="61">
        <f>SUMIFS('DATOS PEST9'!$E:$E,'DATOS PEST9'!$A:$A,INDICE!$C$13,'DATOS PEST9'!$B:$B,$A112,'DATOS PEST9'!$F:$F,VLOOKUP(AA$10,DenRegTabla2,2,FALSE),'DATOS PEST9'!$C:$C,AB$11,'DATOS PEST9'!$D:$D,VLOOKUP($C$89,DenExt,2,FALSE))</f>
        <v>0</v>
      </c>
      <c r="AC112" s="59">
        <f>SUMIFS('DATOS PEST9'!$E:$E,'DATOS PEST9'!$A:$A,INDICE!$C$13,'DATOS PEST9'!$B:$B,$A112,'DATOS PEST9'!$F:$F,VLOOKUP(AA$10,DenRegTabla2,2,FALSE),'DATOS PEST9'!$D:$D,VLOOKUP($C$89,DenExt,2,FALSE))</f>
        <v>0</v>
      </c>
    </row>
    <row r="113" spans="1:29" ht="15.6" x14ac:dyDescent="0.3">
      <c r="A113" s="10">
        <v>38</v>
      </c>
      <c r="B113" s="11" t="s">
        <v>167</v>
      </c>
      <c r="C113" s="60">
        <f t="shared" si="142"/>
        <v>13276.736842105263</v>
      </c>
      <c r="D113" s="61">
        <f t="shared" si="142"/>
        <v>14045.15789473684</v>
      </c>
      <c r="E113" s="59">
        <f t="shared" si="143"/>
        <v>27321.894736842103</v>
      </c>
      <c r="F113" s="60">
        <f>SUMIFS('DATOS PEST9'!$E:$E,'DATOS PEST9'!$A:$A,INDICE!$C$13,'DATOS PEST9'!$B:$B,$A113,'DATOS PEST9'!$F:$F,VLOOKUP(F$10,DenRegTabla2,2,FALSE),'DATOS PEST9'!$C:$C,F$11,'DATOS PEST9'!$D:$D,VLOOKUP($C$89,DenExt,2,FALSE))</f>
        <v>8927.1578947368416</v>
      </c>
      <c r="G113" s="61">
        <f>SUMIFS('DATOS PEST9'!$E:$E,'DATOS PEST9'!$A:$A,INDICE!$C$13,'DATOS PEST9'!$B:$B,$A113,'DATOS PEST9'!$F:$F,VLOOKUP(F$10,DenRegTabla2,2,FALSE),'DATOS PEST9'!$C:$C,G$11,'DATOS PEST9'!$D:$D,VLOOKUP($C$89,DenExt,2,FALSE))</f>
        <v>8004.5789473684208</v>
      </c>
      <c r="H113" s="59">
        <f>SUMIFS('DATOS PEST9'!$E:$E,'DATOS PEST9'!$A:$A,INDICE!$C$13,'DATOS PEST9'!$B:$B,$A113,'DATOS PEST9'!$F:$F,VLOOKUP(F$10,DenRegTabla2,2,FALSE),'DATOS PEST9'!$D:$D,VLOOKUP($C$89,DenExt,2,FALSE))</f>
        <v>16931.736842105263</v>
      </c>
      <c r="I113" s="60">
        <f>SUMIFS('DATOS PEST9'!$E:$E,'DATOS PEST9'!$A:$A,INDICE!$C$13,'DATOS PEST9'!$B:$B,$A113,'DATOS PEST9'!$F:$F,VLOOKUP(I$10,DenRegTabla2,2,FALSE),'DATOS PEST9'!$C:$C,I$11,'DATOS PEST9'!$D:$D,VLOOKUP($C$89,DenExt,2,FALSE))</f>
        <v>106.94736842105264</v>
      </c>
      <c r="J113" s="61">
        <f>SUMIFS('DATOS PEST9'!$E:$E,'DATOS PEST9'!$A:$A,INDICE!$C$13,'DATOS PEST9'!$B:$B,$A113,'DATOS PEST9'!$F:$F,VLOOKUP(I$10,DenRegTabla2,2,FALSE),'DATOS PEST9'!$C:$C,J$11,'DATOS PEST9'!$D:$D,VLOOKUP($C$89,DenExt,2,FALSE))</f>
        <v>131.89473684210526</v>
      </c>
      <c r="K113" s="59">
        <f>SUMIFS('DATOS PEST9'!$E:$E,'DATOS PEST9'!$A:$A,INDICE!$C$13,'DATOS PEST9'!$B:$B,$A113,'DATOS PEST9'!$F:$F,VLOOKUP(I$10,DenRegTabla2,2,FALSE),'DATOS PEST9'!$D:$D,VLOOKUP($C$89,DenExt,2,FALSE))</f>
        <v>238.84210526315792</v>
      </c>
      <c r="L113" s="60">
        <f>SUMIFS('DATOS PEST9'!$E:$E,'DATOS PEST9'!$A:$A,INDICE!$C$13,'DATOS PEST9'!$B:$B,$A113,'DATOS PEST9'!$F:$F,VLOOKUP(L$10,DenRegTabla2,2,FALSE),'DATOS PEST9'!$C:$C,L$11,'DATOS PEST9'!$D:$D,VLOOKUP($C$89,DenExt,2,FALSE))</f>
        <v>69.315789473684234</v>
      </c>
      <c r="M113" s="61">
        <f>SUMIFS('DATOS PEST9'!$E:$E,'DATOS PEST9'!$A:$A,INDICE!$C$13,'DATOS PEST9'!$B:$B,$A113,'DATOS PEST9'!$F:$F,VLOOKUP(L$10,DenRegTabla2,2,FALSE),'DATOS PEST9'!$C:$C,M$11,'DATOS PEST9'!$D:$D,VLOOKUP($C$89,DenExt,2,FALSE))</f>
        <v>7.9999999999999964</v>
      </c>
      <c r="N113" s="59">
        <f>SUMIFS('DATOS PEST9'!$E:$E,'DATOS PEST9'!$A:$A,INDICE!$C$13,'DATOS PEST9'!$B:$B,$A113,'DATOS PEST9'!$F:$F,VLOOKUP(L$10,DenRegTabla2,2,FALSE),'DATOS PEST9'!$D:$D,VLOOKUP($C$89,DenExt,2,FALSE))</f>
        <v>77.315789473684234</v>
      </c>
      <c r="O113" s="62">
        <f>SUMIFS('DATOS PEST9'!$E:$E,'DATOS PEST9'!$A:$A,INDICE!$C$13,'DATOS PEST9'!$B:$B,$A113,'DATOS PEST9'!$F:$F,VLOOKUP(O$10,DenRegTabla2,2,FALSE),'DATOS PEST9'!$C:$C,O$11,'DATOS PEST9'!$D:$D,VLOOKUP($C$89,DenExt,2,FALSE))</f>
        <v>4094.0526315789475</v>
      </c>
      <c r="P113" s="62">
        <f>SUMIFS('DATOS PEST9'!$E:$E,'DATOS PEST9'!$A:$A,INDICE!$C$13,'DATOS PEST9'!$B:$B,$A113,'DATOS PEST9'!$F:$F,VLOOKUP(O$10,DenRegTabla2,2,FALSE),'DATOS PEST9'!$C:$C,P$11,'DATOS PEST9'!$D:$D,VLOOKUP($C$89,DenExt,2,FALSE))</f>
        <v>5751.2631578947357</v>
      </c>
      <c r="Q113" s="63">
        <f>SUMIFS('DATOS PEST9'!$E:$E,'DATOS PEST9'!$A:$A,INDICE!$C$13,'DATOS PEST9'!$B:$B,$A113,'DATOS PEST9'!$F:$F,VLOOKUP(O$10,DenRegTabla2,2,FALSE),'DATOS PEST9'!$D:$D,VLOOKUP($C$89,DenExt,2,FALSE))</f>
        <v>9845.3157894736833</v>
      </c>
      <c r="R113" s="60">
        <f>SUMIFS('DATOS PEST9'!$E:$E,'DATOS PEST9'!$A:$A,INDICE!$C$13,'DATOS PEST9'!$B:$B,$A113,'DATOS PEST9'!$F:$F,VLOOKUP(R$10,DenRegTabla2,2,FALSE),'DATOS PEST9'!$C:$C,R$11,'DATOS PEST9'!$D:$D,VLOOKUP($C$89,DenExt,2,FALSE))</f>
        <v>25.000000000000014</v>
      </c>
      <c r="S113" s="61">
        <f>SUMIFS('DATOS PEST9'!$E:$E,'DATOS PEST9'!$A:$A,INDICE!$C$13,'DATOS PEST9'!$B:$B,$A113,'DATOS PEST9'!$F:$F,VLOOKUP(R$10,DenRegTabla2,2,FALSE),'DATOS PEST9'!$C:$C,S$11,'DATOS PEST9'!$D:$D,VLOOKUP($C$89,DenExt,2,FALSE))</f>
        <v>26</v>
      </c>
      <c r="T113" s="59">
        <f>SUMIFS('DATOS PEST9'!$E:$E,'DATOS PEST9'!$A:$A,INDICE!$C$13,'DATOS PEST9'!$B:$B,$A113,'DATOS PEST9'!$F:$F,VLOOKUP(R$10,DenRegTabla2,2,FALSE),'DATOS PEST9'!$D:$D,VLOOKUP($C$89,DenExt,2,FALSE))</f>
        <v>51.000000000000014</v>
      </c>
      <c r="U113" s="62">
        <f>SUMIFS('DATOS PEST9'!$E:$E,'DATOS PEST9'!$A:$A,INDICE!$C$13,'DATOS PEST9'!$B:$B,$A113,'DATOS PEST9'!$F:$F,VLOOKUP(U$10,DenRegTabla2,2,FALSE),'DATOS PEST9'!$C:$C,U$11,'DATOS PEST9'!$D:$D,VLOOKUP($C$89,DenExt,2,FALSE))</f>
        <v>49.263157894736842</v>
      </c>
      <c r="V113" s="62">
        <f>SUMIFS('DATOS PEST9'!$E:$E,'DATOS PEST9'!$A:$A,INDICE!$C$13,'DATOS PEST9'!$B:$B,$A113,'DATOS PEST9'!$F:$F,VLOOKUP(U$10,DenRegTabla2,2,FALSE),'DATOS PEST9'!$C:$C,V$11,'DATOS PEST9'!$D:$D,VLOOKUP($C$89,DenExt,2,FALSE))</f>
        <v>102.68421052631577</v>
      </c>
      <c r="W113" s="63">
        <f>SUMIFS('DATOS PEST9'!$E:$E,'DATOS PEST9'!$A:$A,INDICE!$C$13,'DATOS PEST9'!$B:$B,$A113,'DATOS PEST9'!$F:$F,VLOOKUP(U$10,DenRegTabla2,2,FALSE),'DATOS PEST9'!$D:$D,VLOOKUP($C$89,DenExt,2,FALSE))</f>
        <v>151.9473684210526</v>
      </c>
      <c r="X113" s="60">
        <f>SUMIFS('DATOS PEST9'!$E:$E,'DATOS PEST9'!$A:$A,INDICE!$C$13,'DATOS PEST9'!$B:$B,$A113,'DATOS PEST9'!$F:$F,VLOOKUP(X$10,DenRegTabla2,2,FALSE),'DATOS PEST9'!$C:$C,X$11,'DATOS PEST9'!$D:$D,VLOOKUP($C$89,DenExt,2,FALSE))</f>
        <v>5.0000000000000009</v>
      </c>
      <c r="Y113" s="61">
        <f>SUMIFS('DATOS PEST9'!$E:$E,'DATOS PEST9'!$A:$A,INDICE!$C$13,'DATOS PEST9'!$B:$B,$A113,'DATOS PEST9'!$F:$F,VLOOKUP(X$10,DenRegTabla2,2,FALSE),'DATOS PEST9'!$C:$C,Y$11,'DATOS PEST9'!$D:$D,VLOOKUP($C$89,DenExt,2,FALSE))</f>
        <v>20.736842105263154</v>
      </c>
      <c r="Z113" s="59">
        <f>SUMIFS('DATOS PEST9'!$E:$E,'DATOS PEST9'!$A:$A,INDICE!$C$13,'DATOS PEST9'!$B:$B,$A113,'DATOS PEST9'!$F:$F,VLOOKUP(X$10,DenRegTabla2,2,FALSE),'DATOS PEST9'!$D:$D,VLOOKUP($C$89,DenExt,2,FALSE))</f>
        <v>25.736842105263154</v>
      </c>
      <c r="AA113" s="60">
        <f>SUMIFS('DATOS PEST9'!$E:$E,'DATOS PEST9'!$A:$A,INDICE!$C$13,'DATOS PEST9'!$B:$B,$A113,'DATOS PEST9'!$F:$F,VLOOKUP(AA$10,DenRegTabla2,2,FALSE),'DATOS PEST9'!$C:$C,AA$11,'DATOS PEST9'!$D:$D,VLOOKUP($C$89,DenExt,2,FALSE))</f>
        <v>0</v>
      </c>
      <c r="AB113" s="61">
        <f>SUMIFS('DATOS PEST9'!$E:$E,'DATOS PEST9'!$A:$A,INDICE!$C$13,'DATOS PEST9'!$B:$B,$A113,'DATOS PEST9'!$F:$F,VLOOKUP(AA$10,DenRegTabla2,2,FALSE),'DATOS PEST9'!$C:$C,AB$11,'DATOS PEST9'!$D:$D,VLOOKUP($C$89,DenExt,2,FALSE))</f>
        <v>0</v>
      </c>
      <c r="AC113" s="59">
        <f>SUMIFS('DATOS PEST9'!$E:$E,'DATOS PEST9'!$A:$A,INDICE!$C$13,'DATOS PEST9'!$B:$B,$A113,'DATOS PEST9'!$F:$F,VLOOKUP(AA$10,DenRegTabla2,2,FALSE),'DATOS PEST9'!$D:$D,VLOOKUP($C$89,DenExt,2,FALSE))</f>
        <v>0</v>
      </c>
    </row>
    <row r="114" spans="1:29" ht="15.6" x14ac:dyDescent="0.3">
      <c r="A114" s="238" t="s">
        <v>40</v>
      </c>
      <c r="B114" s="239"/>
      <c r="C114" s="64">
        <f>C115</f>
        <v>2002.8421052631575</v>
      </c>
      <c r="D114" s="65">
        <f t="shared" ref="D114:E114" si="144">D115</f>
        <v>2697.5789473684208</v>
      </c>
      <c r="E114" s="66">
        <f t="shared" si="144"/>
        <v>4700.4210526315783</v>
      </c>
      <c r="F114" s="64">
        <f>F115</f>
        <v>1308.9473684210525</v>
      </c>
      <c r="G114" s="65">
        <f t="shared" ref="G114:AC114" si="145">G115</f>
        <v>1915.3157894736842</v>
      </c>
      <c r="H114" s="66">
        <f t="shared" si="145"/>
        <v>3224.2631578947367</v>
      </c>
      <c r="I114" s="64">
        <f>I115</f>
        <v>14.89473684210526</v>
      </c>
      <c r="J114" s="65">
        <f t="shared" si="145"/>
        <v>38.421052631578945</v>
      </c>
      <c r="K114" s="66">
        <f t="shared" si="145"/>
        <v>53.315789473684205</v>
      </c>
      <c r="L114" s="64">
        <f>L115</f>
        <v>294.84210526315786</v>
      </c>
      <c r="M114" s="65">
        <f t="shared" si="145"/>
        <v>3.9999999999999982</v>
      </c>
      <c r="N114" s="66">
        <f t="shared" si="145"/>
        <v>298.84210526315786</v>
      </c>
      <c r="O114" s="67">
        <f>O115</f>
        <v>379.15789473684197</v>
      </c>
      <c r="P114" s="67">
        <f t="shared" si="145"/>
        <v>713.94736842105272</v>
      </c>
      <c r="Q114" s="68">
        <f t="shared" si="145"/>
        <v>1093.1052631578946</v>
      </c>
      <c r="R114" s="64">
        <f>R115</f>
        <v>3.9999999999999982</v>
      </c>
      <c r="S114" s="65">
        <f t="shared" si="145"/>
        <v>6.9999999999999973</v>
      </c>
      <c r="T114" s="66">
        <f t="shared" si="145"/>
        <v>10.999999999999996</v>
      </c>
      <c r="U114" s="67">
        <f>U115</f>
        <v>0</v>
      </c>
      <c r="V114" s="67">
        <f t="shared" si="145"/>
        <v>17.89473684210526</v>
      </c>
      <c r="W114" s="68">
        <f t="shared" si="145"/>
        <v>17.89473684210526</v>
      </c>
      <c r="X114" s="64">
        <f>X115</f>
        <v>0.99999999999999956</v>
      </c>
      <c r="Y114" s="65">
        <f t="shared" si="145"/>
        <v>0.99999999999999956</v>
      </c>
      <c r="Z114" s="66">
        <f t="shared" si="145"/>
        <v>1.9999999999999991</v>
      </c>
      <c r="AA114" s="64">
        <f>AA115</f>
        <v>0</v>
      </c>
      <c r="AB114" s="65">
        <f t="shared" si="145"/>
        <v>0</v>
      </c>
      <c r="AC114" s="66">
        <f t="shared" si="145"/>
        <v>0</v>
      </c>
    </row>
    <row r="115" spans="1:29" ht="15.6" x14ac:dyDescent="0.3">
      <c r="A115" s="8">
        <v>39</v>
      </c>
      <c r="B115" s="9" t="s">
        <v>22</v>
      </c>
      <c r="C115" s="60">
        <f>F115+R115+AA115+X115+U115+L115+I115+O115</f>
        <v>2002.8421052631575</v>
      </c>
      <c r="D115" s="61">
        <f>G115+S115+AB115+Y115+V115+M115+J115+P115</f>
        <v>2697.5789473684208</v>
      </c>
      <c r="E115" s="59">
        <f>SUM(H115,K115,N115,Q115,T115,W115,Z115,AC115)</f>
        <v>4700.4210526315783</v>
      </c>
      <c r="F115" s="60">
        <f>SUMIFS('DATOS PEST9'!$E:$E,'DATOS PEST9'!$A:$A,INDICE!$C$13,'DATOS PEST9'!$B:$B,$A115,'DATOS PEST9'!$F:$F,VLOOKUP(F$10,DenRegTabla2,2,FALSE),'DATOS PEST9'!$C:$C,F$11,'DATOS PEST9'!$D:$D,VLOOKUP($C$89,DenExt,2,FALSE))</f>
        <v>1308.9473684210525</v>
      </c>
      <c r="G115" s="61">
        <f>SUMIFS('DATOS PEST9'!$E:$E,'DATOS PEST9'!$A:$A,INDICE!$C$13,'DATOS PEST9'!$B:$B,$A115,'DATOS PEST9'!$F:$F,VLOOKUP(F$10,DenRegTabla2,2,FALSE),'DATOS PEST9'!$C:$C,G$11,'DATOS PEST9'!$D:$D,VLOOKUP($C$89,DenExt,2,FALSE))</f>
        <v>1915.3157894736842</v>
      </c>
      <c r="H115" s="59">
        <f>SUMIFS('DATOS PEST9'!$E:$E,'DATOS PEST9'!$A:$A,INDICE!$C$13,'DATOS PEST9'!$B:$B,$A115,'DATOS PEST9'!$F:$F,VLOOKUP(F$10,DenRegTabla2,2,FALSE),'DATOS PEST9'!$D:$D,VLOOKUP($C$89,DenExt,2,FALSE))</f>
        <v>3224.2631578947367</v>
      </c>
      <c r="I115" s="60">
        <f>SUMIFS('DATOS PEST9'!$E:$E,'DATOS PEST9'!$A:$A,INDICE!$C$13,'DATOS PEST9'!$B:$B,$A115,'DATOS PEST9'!$F:$F,VLOOKUP(I$10,DenRegTabla2,2,FALSE),'DATOS PEST9'!$C:$C,I$11,'DATOS PEST9'!$D:$D,VLOOKUP($C$89,DenExt,2,FALSE))</f>
        <v>14.89473684210526</v>
      </c>
      <c r="J115" s="61">
        <f>SUMIFS('DATOS PEST9'!$E:$E,'DATOS PEST9'!$A:$A,INDICE!$C$13,'DATOS PEST9'!$B:$B,$A115,'DATOS PEST9'!$F:$F,VLOOKUP(I$10,DenRegTabla2,2,FALSE),'DATOS PEST9'!$C:$C,J$11,'DATOS PEST9'!$D:$D,VLOOKUP($C$89,DenExt,2,FALSE))</f>
        <v>38.421052631578945</v>
      </c>
      <c r="K115" s="59">
        <f>SUMIFS('DATOS PEST9'!$E:$E,'DATOS PEST9'!$A:$A,INDICE!$C$13,'DATOS PEST9'!$B:$B,$A115,'DATOS PEST9'!$F:$F,VLOOKUP(I$10,DenRegTabla2,2,FALSE),'DATOS PEST9'!$D:$D,VLOOKUP($C$89,DenExt,2,FALSE))</f>
        <v>53.315789473684205</v>
      </c>
      <c r="L115" s="60">
        <f>SUMIFS('DATOS PEST9'!$E:$E,'DATOS PEST9'!$A:$A,INDICE!$C$13,'DATOS PEST9'!$B:$B,$A115,'DATOS PEST9'!$F:$F,VLOOKUP(L$10,DenRegTabla2,2,FALSE),'DATOS PEST9'!$C:$C,L$11,'DATOS PEST9'!$D:$D,VLOOKUP($C$89,DenExt,2,FALSE))</f>
        <v>294.84210526315786</v>
      </c>
      <c r="M115" s="61">
        <f>SUMIFS('DATOS PEST9'!$E:$E,'DATOS PEST9'!$A:$A,INDICE!$C$13,'DATOS PEST9'!$B:$B,$A115,'DATOS PEST9'!$F:$F,VLOOKUP(L$10,DenRegTabla2,2,FALSE),'DATOS PEST9'!$C:$C,M$11,'DATOS PEST9'!$D:$D,VLOOKUP($C$89,DenExt,2,FALSE))</f>
        <v>3.9999999999999982</v>
      </c>
      <c r="N115" s="59">
        <f>SUMIFS('DATOS PEST9'!$E:$E,'DATOS PEST9'!$A:$A,INDICE!$C$13,'DATOS PEST9'!$B:$B,$A115,'DATOS PEST9'!$F:$F,VLOOKUP(L$10,DenRegTabla2,2,FALSE),'DATOS PEST9'!$D:$D,VLOOKUP($C$89,DenExt,2,FALSE))</f>
        <v>298.84210526315786</v>
      </c>
      <c r="O115" s="62">
        <f>SUMIFS('DATOS PEST9'!$E:$E,'DATOS PEST9'!$A:$A,INDICE!$C$13,'DATOS PEST9'!$B:$B,$A115,'DATOS PEST9'!$F:$F,VLOOKUP(O$10,DenRegTabla2,2,FALSE),'DATOS PEST9'!$C:$C,O$11,'DATOS PEST9'!$D:$D,VLOOKUP($C$89,DenExt,2,FALSE))</f>
        <v>379.15789473684197</v>
      </c>
      <c r="P115" s="62">
        <f>SUMIFS('DATOS PEST9'!$E:$E,'DATOS PEST9'!$A:$A,INDICE!$C$13,'DATOS PEST9'!$B:$B,$A115,'DATOS PEST9'!$F:$F,VLOOKUP(O$10,DenRegTabla2,2,FALSE),'DATOS PEST9'!$C:$C,P$11,'DATOS PEST9'!$D:$D,VLOOKUP($C$89,DenExt,2,FALSE))</f>
        <v>713.94736842105272</v>
      </c>
      <c r="Q115" s="63">
        <f>SUMIFS('DATOS PEST9'!$E:$E,'DATOS PEST9'!$A:$A,INDICE!$C$13,'DATOS PEST9'!$B:$B,$A115,'DATOS PEST9'!$F:$F,VLOOKUP(O$10,DenRegTabla2,2,FALSE),'DATOS PEST9'!$D:$D,VLOOKUP($C$89,DenExt,2,FALSE))</f>
        <v>1093.1052631578946</v>
      </c>
      <c r="R115" s="60">
        <f>SUMIFS('DATOS PEST9'!$E:$E,'DATOS PEST9'!$A:$A,INDICE!$C$13,'DATOS PEST9'!$B:$B,$A115,'DATOS PEST9'!$F:$F,VLOOKUP(R$10,DenRegTabla2,2,FALSE),'DATOS PEST9'!$C:$C,R$11,'DATOS PEST9'!$D:$D,VLOOKUP($C$89,DenExt,2,FALSE))</f>
        <v>3.9999999999999982</v>
      </c>
      <c r="S115" s="61">
        <f>SUMIFS('DATOS PEST9'!$E:$E,'DATOS PEST9'!$A:$A,INDICE!$C$13,'DATOS PEST9'!$B:$B,$A115,'DATOS PEST9'!$F:$F,VLOOKUP(R$10,DenRegTabla2,2,FALSE),'DATOS PEST9'!$C:$C,S$11,'DATOS PEST9'!$D:$D,VLOOKUP($C$89,DenExt,2,FALSE))</f>
        <v>6.9999999999999973</v>
      </c>
      <c r="T115" s="59">
        <f>SUMIFS('DATOS PEST9'!$E:$E,'DATOS PEST9'!$A:$A,INDICE!$C$13,'DATOS PEST9'!$B:$B,$A115,'DATOS PEST9'!$F:$F,VLOOKUP(R$10,DenRegTabla2,2,FALSE),'DATOS PEST9'!$D:$D,VLOOKUP($C$89,DenExt,2,FALSE))</f>
        <v>10.999999999999996</v>
      </c>
      <c r="U115" s="62">
        <f>SUMIFS('DATOS PEST9'!$E:$E,'DATOS PEST9'!$A:$A,INDICE!$C$13,'DATOS PEST9'!$B:$B,$A115,'DATOS PEST9'!$F:$F,VLOOKUP(U$10,DenRegTabla2,2,FALSE),'DATOS PEST9'!$C:$C,U$11,'DATOS PEST9'!$D:$D,VLOOKUP($C$89,DenExt,2,FALSE))</f>
        <v>0</v>
      </c>
      <c r="V115" s="62">
        <f>SUMIFS('DATOS PEST9'!$E:$E,'DATOS PEST9'!$A:$A,INDICE!$C$13,'DATOS PEST9'!$B:$B,$A115,'DATOS PEST9'!$F:$F,VLOOKUP(U$10,DenRegTabla2,2,FALSE),'DATOS PEST9'!$C:$C,V$11,'DATOS PEST9'!$D:$D,VLOOKUP($C$89,DenExt,2,FALSE))</f>
        <v>17.89473684210526</v>
      </c>
      <c r="W115" s="63">
        <f>SUMIFS('DATOS PEST9'!$E:$E,'DATOS PEST9'!$A:$A,INDICE!$C$13,'DATOS PEST9'!$B:$B,$A115,'DATOS PEST9'!$F:$F,VLOOKUP(U$10,DenRegTabla2,2,FALSE),'DATOS PEST9'!$D:$D,VLOOKUP($C$89,DenExt,2,FALSE))</f>
        <v>17.89473684210526</v>
      </c>
      <c r="X115" s="60">
        <f>SUMIFS('DATOS PEST9'!$E:$E,'DATOS PEST9'!$A:$A,INDICE!$C$13,'DATOS PEST9'!$B:$B,$A115,'DATOS PEST9'!$F:$F,VLOOKUP(X$10,DenRegTabla2,2,FALSE),'DATOS PEST9'!$C:$C,X$11,'DATOS PEST9'!$D:$D,VLOOKUP($C$89,DenExt,2,FALSE))</f>
        <v>0.99999999999999956</v>
      </c>
      <c r="Y115" s="61">
        <f>SUMIFS('DATOS PEST9'!$E:$E,'DATOS PEST9'!$A:$A,INDICE!$C$13,'DATOS PEST9'!$B:$B,$A115,'DATOS PEST9'!$F:$F,VLOOKUP(X$10,DenRegTabla2,2,FALSE),'DATOS PEST9'!$C:$C,Y$11,'DATOS PEST9'!$D:$D,VLOOKUP($C$89,DenExt,2,FALSE))</f>
        <v>0.99999999999999956</v>
      </c>
      <c r="Z115" s="59">
        <f>SUMIFS('DATOS PEST9'!$E:$E,'DATOS PEST9'!$A:$A,INDICE!$C$13,'DATOS PEST9'!$B:$B,$A115,'DATOS PEST9'!$F:$F,VLOOKUP(X$10,DenRegTabla2,2,FALSE),'DATOS PEST9'!$D:$D,VLOOKUP($C$89,DenExt,2,FALSE))</f>
        <v>1.9999999999999991</v>
      </c>
      <c r="AA115" s="60">
        <f>SUMIFS('DATOS PEST9'!$E:$E,'DATOS PEST9'!$A:$A,INDICE!$C$13,'DATOS PEST9'!$B:$B,$A115,'DATOS PEST9'!$F:$F,VLOOKUP(AA$10,DenRegTabla2,2,FALSE),'DATOS PEST9'!$C:$C,AA$11,'DATOS PEST9'!$D:$D,VLOOKUP($C$89,DenExt,2,FALSE))</f>
        <v>0</v>
      </c>
      <c r="AB115" s="61">
        <f>SUMIFS('DATOS PEST9'!$E:$E,'DATOS PEST9'!$A:$A,INDICE!$C$13,'DATOS PEST9'!$B:$B,$A115,'DATOS PEST9'!$F:$F,VLOOKUP(AA$10,DenRegTabla2,2,FALSE),'DATOS PEST9'!$C:$C,AB$11,'DATOS PEST9'!$D:$D,VLOOKUP($C$89,DenExt,2,FALSE))</f>
        <v>0</v>
      </c>
      <c r="AC115" s="59">
        <f>SUMIFS('DATOS PEST9'!$E:$E,'DATOS PEST9'!$A:$A,INDICE!$C$13,'DATOS PEST9'!$B:$B,$A115,'DATOS PEST9'!$F:$F,VLOOKUP(AA$10,DenRegTabla2,2,FALSE),'DATOS PEST9'!$D:$D,VLOOKUP($C$89,DenExt,2,FALSE))</f>
        <v>0</v>
      </c>
    </row>
    <row r="116" spans="1:29" ht="15.6" x14ac:dyDescent="0.3">
      <c r="A116" s="238" t="s">
        <v>41</v>
      </c>
      <c r="B116" s="239"/>
      <c r="C116" s="64">
        <f>SUM(C117:C125)</f>
        <v>13624.105263157895</v>
      </c>
      <c r="D116" s="65">
        <f t="shared" ref="D116:E116" si="146">SUM(D117:D125)</f>
        <v>16833.57894736842</v>
      </c>
      <c r="E116" s="66">
        <f t="shared" si="146"/>
        <v>30457.684210526317</v>
      </c>
      <c r="F116" s="64">
        <f>SUM(F117:F125)</f>
        <v>9903.0526315789466</v>
      </c>
      <c r="G116" s="65">
        <f t="shared" ref="G116:H116" si="147">SUM(G117:G125)</f>
        <v>12624.947368421052</v>
      </c>
      <c r="H116" s="66">
        <f t="shared" si="147"/>
        <v>22528</v>
      </c>
      <c r="I116" s="64">
        <f>SUM(I117:I125)</f>
        <v>990.1052631578948</v>
      </c>
      <c r="J116" s="65">
        <f t="shared" ref="J116:K116" si="148">SUM(J117:J125)</f>
        <v>1579.7894736842106</v>
      </c>
      <c r="K116" s="66">
        <f t="shared" si="148"/>
        <v>2569.894736842105</v>
      </c>
      <c r="L116" s="64">
        <f>SUM(L117:L125)</f>
        <v>1241.2105263157894</v>
      </c>
      <c r="M116" s="65">
        <f t="shared" ref="M116:N116" si="149">SUM(M117:M125)</f>
        <v>33.999999999999993</v>
      </c>
      <c r="N116" s="66">
        <f t="shared" si="149"/>
        <v>1275.2105263157894</v>
      </c>
      <c r="O116" s="67">
        <f>SUM(O117:O125)</f>
        <v>1436.8947368421054</v>
      </c>
      <c r="P116" s="67">
        <f t="shared" ref="P116:Q116" si="150">SUM(P117:P125)</f>
        <v>2562.3157894736842</v>
      </c>
      <c r="Q116" s="68">
        <f t="shared" si="150"/>
        <v>3999.2105263157896</v>
      </c>
      <c r="R116" s="64">
        <f>SUM(R117:R125)</f>
        <v>52.84210526315789</v>
      </c>
      <c r="S116" s="65">
        <f t="shared" ref="S116:T116" si="151">SUM(S117:S125)</f>
        <v>32.526315789473678</v>
      </c>
      <c r="T116" s="66">
        <f t="shared" si="151"/>
        <v>85.368421052631575</v>
      </c>
      <c r="U116" s="67">
        <f>SUM(U117:U125)</f>
        <v>0</v>
      </c>
      <c r="V116" s="67">
        <f t="shared" ref="V116:W116" si="152">SUM(V117:V125)</f>
        <v>0</v>
      </c>
      <c r="W116" s="68">
        <f t="shared" si="152"/>
        <v>0</v>
      </c>
      <c r="X116" s="64">
        <f>SUM(X117:X125)</f>
        <v>0</v>
      </c>
      <c r="Y116" s="65">
        <f t="shared" ref="Y116:Z116" si="153">SUM(Y117:Y125)</f>
        <v>0</v>
      </c>
      <c r="Z116" s="66">
        <f t="shared" si="153"/>
        <v>0</v>
      </c>
      <c r="AA116" s="64">
        <f>SUM(AA117:AA125)</f>
        <v>0</v>
      </c>
      <c r="AB116" s="65">
        <f t="shared" ref="AB116:AC116" si="154">SUM(AB117:AB125)</f>
        <v>0</v>
      </c>
      <c r="AC116" s="66">
        <f t="shared" si="154"/>
        <v>0</v>
      </c>
    </row>
    <row r="117" spans="1:29" ht="15.6" x14ac:dyDescent="0.3">
      <c r="A117" s="6">
        <v>5</v>
      </c>
      <c r="B117" s="7" t="s">
        <v>168</v>
      </c>
      <c r="C117" s="60">
        <f t="shared" ref="C117:D125" si="155">F117+R117+AA117+X117+U117+L117+I117+O117</f>
        <v>751.73684210526312</v>
      </c>
      <c r="D117" s="61">
        <f t="shared" si="155"/>
        <v>775.21052631578937</v>
      </c>
      <c r="E117" s="59">
        <f t="shared" ref="E117:E125" si="156">SUM(H117,K117,N117,Q117,T117,W117,Z117,AC117)</f>
        <v>1526.9473684210529</v>
      </c>
      <c r="F117" s="60">
        <f>SUMIFS('DATOS PEST9'!$E:$E,'DATOS PEST9'!$A:$A,INDICE!$C$13,'DATOS PEST9'!$B:$B,$A117,'DATOS PEST9'!$F:$F,VLOOKUP(F$10,DenRegTabla2,2,FALSE),'DATOS PEST9'!$C:$C,F$11,'DATOS PEST9'!$D:$D,VLOOKUP($C$89,DenExt,2,FALSE))</f>
        <v>497.36842105263156</v>
      </c>
      <c r="G117" s="61">
        <f>SUMIFS('DATOS PEST9'!$E:$E,'DATOS PEST9'!$A:$A,INDICE!$C$13,'DATOS PEST9'!$B:$B,$A117,'DATOS PEST9'!$F:$F,VLOOKUP(F$10,DenRegTabla2,2,FALSE),'DATOS PEST9'!$C:$C,G$11,'DATOS PEST9'!$D:$D,VLOOKUP($C$89,DenExt,2,FALSE))</f>
        <v>544.84210526315792</v>
      </c>
      <c r="H117" s="59">
        <f>SUMIFS('DATOS PEST9'!$E:$E,'DATOS PEST9'!$A:$A,INDICE!$C$13,'DATOS PEST9'!$B:$B,$A117,'DATOS PEST9'!$F:$F,VLOOKUP(F$10,DenRegTabla2,2,FALSE),'DATOS PEST9'!$D:$D,VLOOKUP($C$89,DenExt,2,FALSE))</f>
        <v>1042.2105263157896</v>
      </c>
      <c r="I117" s="60">
        <f>SUMIFS('DATOS PEST9'!$E:$E,'DATOS PEST9'!$A:$A,INDICE!$C$13,'DATOS PEST9'!$B:$B,$A117,'DATOS PEST9'!$F:$F,VLOOKUP(I$10,DenRegTabla2,2,FALSE),'DATOS PEST9'!$C:$C,I$11,'DATOS PEST9'!$D:$D,VLOOKUP($C$89,DenExt,2,FALSE))</f>
        <v>48.631578947368425</v>
      </c>
      <c r="J117" s="61">
        <f>SUMIFS('DATOS PEST9'!$E:$E,'DATOS PEST9'!$A:$A,INDICE!$C$13,'DATOS PEST9'!$B:$B,$A117,'DATOS PEST9'!$F:$F,VLOOKUP(I$10,DenRegTabla2,2,FALSE),'DATOS PEST9'!$C:$C,J$11,'DATOS PEST9'!$D:$D,VLOOKUP($C$89,DenExt,2,FALSE))</f>
        <v>62.526315789473685</v>
      </c>
      <c r="K117" s="59">
        <f>SUMIFS('DATOS PEST9'!$E:$E,'DATOS PEST9'!$A:$A,INDICE!$C$13,'DATOS PEST9'!$B:$B,$A117,'DATOS PEST9'!$F:$F,VLOOKUP(I$10,DenRegTabla2,2,FALSE),'DATOS PEST9'!$D:$D,VLOOKUP($C$89,DenExt,2,FALSE))</f>
        <v>111.15789473684211</v>
      </c>
      <c r="L117" s="60">
        <f>SUMIFS('DATOS PEST9'!$E:$E,'DATOS PEST9'!$A:$A,INDICE!$C$13,'DATOS PEST9'!$B:$B,$A117,'DATOS PEST9'!$F:$F,VLOOKUP(L$10,DenRegTabla2,2,FALSE),'DATOS PEST9'!$C:$C,L$11,'DATOS PEST9'!$D:$D,VLOOKUP($C$89,DenExt,2,FALSE))</f>
        <v>86.947368421052659</v>
      </c>
      <c r="M117" s="61">
        <f>SUMIFS('DATOS PEST9'!$E:$E,'DATOS PEST9'!$A:$A,INDICE!$C$13,'DATOS PEST9'!$B:$B,$A117,'DATOS PEST9'!$F:$F,VLOOKUP(L$10,DenRegTabla2,2,FALSE),'DATOS PEST9'!$C:$C,M$11,'DATOS PEST9'!$D:$D,VLOOKUP($C$89,DenExt,2,FALSE))</f>
        <v>3.0000000000000004</v>
      </c>
      <c r="N117" s="59">
        <f>SUMIFS('DATOS PEST9'!$E:$E,'DATOS PEST9'!$A:$A,INDICE!$C$13,'DATOS PEST9'!$B:$B,$A117,'DATOS PEST9'!$F:$F,VLOOKUP(L$10,DenRegTabla2,2,FALSE),'DATOS PEST9'!$D:$D,VLOOKUP($C$89,DenExt,2,FALSE))</f>
        <v>89.947368421052659</v>
      </c>
      <c r="O117" s="62">
        <f>SUMIFS('DATOS PEST9'!$E:$E,'DATOS PEST9'!$A:$A,INDICE!$C$13,'DATOS PEST9'!$B:$B,$A117,'DATOS PEST9'!$F:$F,VLOOKUP(O$10,DenRegTabla2,2,FALSE),'DATOS PEST9'!$C:$C,O$11,'DATOS PEST9'!$D:$D,VLOOKUP($C$89,DenExt,2,FALSE))</f>
        <v>115.78947368421055</v>
      </c>
      <c r="P117" s="62">
        <f>SUMIFS('DATOS PEST9'!$E:$E,'DATOS PEST9'!$A:$A,INDICE!$C$13,'DATOS PEST9'!$B:$B,$A117,'DATOS PEST9'!$F:$F,VLOOKUP(O$10,DenRegTabla2,2,FALSE),'DATOS PEST9'!$C:$C,P$11,'DATOS PEST9'!$D:$D,VLOOKUP($C$89,DenExt,2,FALSE))</f>
        <v>162.84210526315786</v>
      </c>
      <c r="Q117" s="63">
        <f>SUMIFS('DATOS PEST9'!$E:$E,'DATOS PEST9'!$A:$A,INDICE!$C$13,'DATOS PEST9'!$B:$B,$A117,'DATOS PEST9'!$F:$F,VLOOKUP(O$10,DenRegTabla2,2,FALSE),'DATOS PEST9'!$D:$D,VLOOKUP($C$89,DenExt,2,FALSE))</f>
        <v>278.63157894736844</v>
      </c>
      <c r="R117" s="60">
        <f>SUMIFS('DATOS PEST9'!$E:$E,'DATOS PEST9'!$A:$A,INDICE!$C$13,'DATOS PEST9'!$B:$B,$A117,'DATOS PEST9'!$F:$F,VLOOKUP(R$10,DenRegTabla2,2,FALSE),'DATOS PEST9'!$C:$C,R$11,'DATOS PEST9'!$D:$D,VLOOKUP($C$89,DenExt,2,FALSE))</f>
        <v>3.0000000000000004</v>
      </c>
      <c r="S117" s="61">
        <f>SUMIFS('DATOS PEST9'!$E:$E,'DATOS PEST9'!$A:$A,INDICE!$C$13,'DATOS PEST9'!$B:$B,$A117,'DATOS PEST9'!$F:$F,VLOOKUP(R$10,DenRegTabla2,2,FALSE),'DATOS PEST9'!$C:$C,S$11,'DATOS PEST9'!$D:$D,VLOOKUP($C$89,DenExt,2,FALSE))</f>
        <v>1.9999999999999991</v>
      </c>
      <c r="T117" s="59">
        <f>SUMIFS('DATOS PEST9'!$E:$E,'DATOS PEST9'!$A:$A,INDICE!$C$13,'DATOS PEST9'!$B:$B,$A117,'DATOS PEST9'!$F:$F,VLOOKUP(R$10,DenRegTabla2,2,FALSE),'DATOS PEST9'!$D:$D,VLOOKUP($C$89,DenExt,2,FALSE))</f>
        <v>5</v>
      </c>
      <c r="U117" s="62">
        <f>SUMIFS('DATOS PEST9'!$E:$E,'DATOS PEST9'!$A:$A,INDICE!$C$13,'DATOS PEST9'!$B:$B,$A117,'DATOS PEST9'!$F:$F,VLOOKUP(U$10,DenRegTabla2,2,FALSE),'DATOS PEST9'!$C:$C,U$11,'DATOS PEST9'!$D:$D,VLOOKUP($C$89,DenExt,2,FALSE))</f>
        <v>0</v>
      </c>
      <c r="V117" s="62">
        <f>SUMIFS('DATOS PEST9'!$E:$E,'DATOS PEST9'!$A:$A,INDICE!$C$13,'DATOS PEST9'!$B:$B,$A117,'DATOS PEST9'!$F:$F,VLOOKUP(U$10,DenRegTabla2,2,FALSE),'DATOS PEST9'!$C:$C,V$11,'DATOS PEST9'!$D:$D,VLOOKUP($C$89,DenExt,2,FALSE))</f>
        <v>0</v>
      </c>
      <c r="W117" s="63">
        <f>SUMIFS('DATOS PEST9'!$E:$E,'DATOS PEST9'!$A:$A,INDICE!$C$13,'DATOS PEST9'!$B:$B,$A117,'DATOS PEST9'!$F:$F,VLOOKUP(U$10,DenRegTabla2,2,FALSE),'DATOS PEST9'!$D:$D,VLOOKUP($C$89,DenExt,2,FALSE))</f>
        <v>0</v>
      </c>
      <c r="X117" s="60">
        <f>SUMIFS('DATOS PEST9'!$E:$E,'DATOS PEST9'!$A:$A,INDICE!$C$13,'DATOS PEST9'!$B:$B,$A117,'DATOS PEST9'!$F:$F,VLOOKUP(X$10,DenRegTabla2,2,FALSE),'DATOS PEST9'!$C:$C,X$11,'DATOS PEST9'!$D:$D,VLOOKUP($C$89,DenExt,2,FALSE))</f>
        <v>0</v>
      </c>
      <c r="Y117" s="61">
        <f>SUMIFS('DATOS PEST9'!$E:$E,'DATOS PEST9'!$A:$A,INDICE!$C$13,'DATOS PEST9'!$B:$B,$A117,'DATOS PEST9'!$F:$F,VLOOKUP(X$10,DenRegTabla2,2,FALSE),'DATOS PEST9'!$C:$C,Y$11,'DATOS PEST9'!$D:$D,VLOOKUP($C$89,DenExt,2,FALSE))</f>
        <v>0</v>
      </c>
      <c r="Z117" s="59">
        <f>SUMIFS('DATOS PEST9'!$E:$E,'DATOS PEST9'!$A:$A,INDICE!$C$13,'DATOS PEST9'!$B:$B,$A117,'DATOS PEST9'!$F:$F,VLOOKUP(X$10,DenRegTabla2,2,FALSE),'DATOS PEST9'!$D:$D,VLOOKUP($C$89,DenExt,2,FALSE))</f>
        <v>0</v>
      </c>
      <c r="AA117" s="60">
        <f>SUMIFS('DATOS PEST9'!$E:$E,'DATOS PEST9'!$A:$A,INDICE!$C$13,'DATOS PEST9'!$B:$B,$A117,'DATOS PEST9'!$F:$F,VLOOKUP(AA$10,DenRegTabla2,2,FALSE),'DATOS PEST9'!$C:$C,AA$11,'DATOS PEST9'!$D:$D,VLOOKUP($C$89,DenExt,2,FALSE))</f>
        <v>0</v>
      </c>
      <c r="AB117" s="61">
        <f>SUMIFS('DATOS PEST9'!$E:$E,'DATOS PEST9'!$A:$A,INDICE!$C$13,'DATOS PEST9'!$B:$B,$A117,'DATOS PEST9'!$F:$F,VLOOKUP(AA$10,DenRegTabla2,2,FALSE),'DATOS PEST9'!$C:$C,AB$11,'DATOS PEST9'!$D:$D,VLOOKUP($C$89,DenExt,2,FALSE))</f>
        <v>0</v>
      </c>
      <c r="AC117" s="59">
        <f>SUMIFS('DATOS PEST9'!$E:$E,'DATOS PEST9'!$A:$A,INDICE!$C$13,'DATOS PEST9'!$B:$B,$A117,'DATOS PEST9'!$F:$F,VLOOKUP(AA$10,DenRegTabla2,2,FALSE),'DATOS PEST9'!$D:$D,VLOOKUP($C$89,DenExt,2,FALSE))</f>
        <v>0</v>
      </c>
    </row>
    <row r="118" spans="1:29" ht="15.6" x14ac:dyDescent="0.3">
      <c r="A118" s="8">
        <v>9</v>
      </c>
      <c r="B118" s="9" t="s">
        <v>3</v>
      </c>
      <c r="C118" s="60">
        <f t="shared" si="155"/>
        <v>3334.5789473684199</v>
      </c>
      <c r="D118" s="61">
        <f t="shared" si="155"/>
        <v>4283.8421052631566</v>
      </c>
      <c r="E118" s="59">
        <f t="shared" si="156"/>
        <v>7618.4210526315783</v>
      </c>
      <c r="F118" s="60">
        <f>SUMIFS('DATOS PEST9'!$E:$E,'DATOS PEST9'!$A:$A,INDICE!$C$13,'DATOS PEST9'!$B:$B,$A118,'DATOS PEST9'!$F:$F,VLOOKUP(F$10,DenRegTabla2,2,FALSE),'DATOS PEST9'!$C:$C,F$11,'DATOS PEST9'!$D:$D,VLOOKUP($C$89,DenExt,2,FALSE))</f>
        <v>2550.4210526315783</v>
      </c>
      <c r="G118" s="61">
        <f>SUMIFS('DATOS PEST9'!$E:$E,'DATOS PEST9'!$A:$A,INDICE!$C$13,'DATOS PEST9'!$B:$B,$A118,'DATOS PEST9'!$F:$F,VLOOKUP(F$10,DenRegTabla2,2,FALSE),'DATOS PEST9'!$C:$C,G$11,'DATOS PEST9'!$D:$D,VLOOKUP($C$89,DenExt,2,FALSE))</f>
        <v>3344.0526315789466</v>
      </c>
      <c r="H118" s="59">
        <f>SUMIFS('DATOS PEST9'!$E:$E,'DATOS PEST9'!$A:$A,INDICE!$C$13,'DATOS PEST9'!$B:$B,$A118,'DATOS PEST9'!$F:$F,VLOOKUP(F$10,DenRegTabla2,2,FALSE),'DATOS PEST9'!$D:$D,VLOOKUP($C$89,DenExt,2,FALSE))</f>
        <v>5894.4736842105249</v>
      </c>
      <c r="I118" s="60">
        <f>SUMIFS('DATOS PEST9'!$E:$E,'DATOS PEST9'!$A:$A,INDICE!$C$13,'DATOS PEST9'!$B:$B,$A118,'DATOS PEST9'!$F:$F,VLOOKUP(I$10,DenRegTabla2,2,FALSE),'DATOS PEST9'!$C:$C,I$11,'DATOS PEST9'!$D:$D,VLOOKUP($C$89,DenExt,2,FALSE))</f>
        <v>82.263157894736835</v>
      </c>
      <c r="J118" s="61">
        <f>SUMIFS('DATOS PEST9'!$E:$E,'DATOS PEST9'!$A:$A,INDICE!$C$13,'DATOS PEST9'!$B:$B,$A118,'DATOS PEST9'!$F:$F,VLOOKUP(I$10,DenRegTabla2,2,FALSE),'DATOS PEST9'!$C:$C,J$11,'DATOS PEST9'!$D:$D,VLOOKUP($C$89,DenExt,2,FALSE))</f>
        <v>208.84210526315789</v>
      </c>
      <c r="K118" s="59">
        <f>SUMIFS('DATOS PEST9'!$E:$E,'DATOS PEST9'!$A:$A,INDICE!$C$13,'DATOS PEST9'!$B:$B,$A118,'DATOS PEST9'!$F:$F,VLOOKUP(I$10,DenRegTabla2,2,FALSE),'DATOS PEST9'!$D:$D,VLOOKUP($C$89,DenExt,2,FALSE))</f>
        <v>291.10526315789474</v>
      </c>
      <c r="L118" s="60">
        <f>SUMIFS('DATOS PEST9'!$E:$E,'DATOS PEST9'!$A:$A,INDICE!$C$13,'DATOS PEST9'!$B:$B,$A118,'DATOS PEST9'!$F:$F,VLOOKUP(L$10,DenRegTabla2,2,FALSE),'DATOS PEST9'!$C:$C,L$11,'DATOS PEST9'!$D:$D,VLOOKUP($C$89,DenExt,2,FALSE))</f>
        <v>348.47368421052641</v>
      </c>
      <c r="M118" s="61">
        <f>SUMIFS('DATOS PEST9'!$E:$E,'DATOS PEST9'!$A:$A,INDICE!$C$13,'DATOS PEST9'!$B:$B,$A118,'DATOS PEST9'!$F:$F,VLOOKUP(L$10,DenRegTabla2,2,FALSE),'DATOS PEST9'!$C:$C,M$11,'DATOS PEST9'!$D:$D,VLOOKUP($C$89,DenExt,2,FALSE))</f>
        <v>3.9999999999999982</v>
      </c>
      <c r="N118" s="59">
        <f>SUMIFS('DATOS PEST9'!$E:$E,'DATOS PEST9'!$A:$A,INDICE!$C$13,'DATOS PEST9'!$B:$B,$A118,'DATOS PEST9'!$F:$F,VLOOKUP(L$10,DenRegTabla2,2,FALSE),'DATOS PEST9'!$D:$D,VLOOKUP($C$89,DenExt,2,FALSE))</f>
        <v>352.47368421052641</v>
      </c>
      <c r="O118" s="62">
        <f>SUMIFS('DATOS PEST9'!$E:$E,'DATOS PEST9'!$A:$A,INDICE!$C$13,'DATOS PEST9'!$B:$B,$A118,'DATOS PEST9'!$F:$F,VLOOKUP(O$10,DenRegTabla2,2,FALSE),'DATOS PEST9'!$C:$C,O$11,'DATOS PEST9'!$D:$D,VLOOKUP($C$89,DenExt,2,FALSE))</f>
        <v>345.42105263157896</v>
      </c>
      <c r="P118" s="62">
        <f>SUMIFS('DATOS PEST9'!$E:$E,'DATOS PEST9'!$A:$A,INDICE!$C$13,'DATOS PEST9'!$B:$B,$A118,'DATOS PEST9'!$F:$F,VLOOKUP(O$10,DenRegTabla2,2,FALSE),'DATOS PEST9'!$C:$C,P$11,'DATOS PEST9'!$D:$D,VLOOKUP($C$89,DenExt,2,FALSE))</f>
        <v>721.94736842105249</v>
      </c>
      <c r="Q118" s="63">
        <f>SUMIFS('DATOS PEST9'!$E:$E,'DATOS PEST9'!$A:$A,INDICE!$C$13,'DATOS PEST9'!$B:$B,$A118,'DATOS PEST9'!$F:$F,VLOOKUP(O$10,DenRegTabla2,2,FALSE),'DATOS PEST9'!$D:$D,VLOOKUP($C$89,DenExt,2,FALSE))</f>
        <v>1067.3684210526314</v>
      </c>
      <c r="R118" s="60">
        <f>SUMIFS('DATOS PEST9'!$E:$E,'DATOS PEST9'!$A:$A,INDICE!$C$13,'DATOS PEST9'!$B:$B,$A118,'DATOS PEST9'!$F:$F,VLOOKUP(R$10,DenRegTabla2,2,FALSE),'DATOS PEST9'!$C:$C,R$11,'DATOS PEST9'!$D:$D,VLOOKUP($C$89,DenExt,2,FALSE))</f>
        <v>7.9999999999999964</v>
      </c>
      <c r="S118" s="61">
        <f>SUMIFS('DATOS PEST9'!$E:$E,'DATOS PEST9'!$A:$A,INDICE!$C$13,'DATOS PEST9'!$B:$B,$A118,'DATOS PEST9'!$F:$F,VLOOKUP(R$10,DenRegTabla2,2,FALSE),'DATOS PEST9'!$C:$C,S$11,'DATOS PEST9'!$D:$D,VLOOKUP($C$89,DenExt,2,FALSE))</f>
        <v>5.0000000000000009</v>
      </c>
      <c r="T118" s="59">
        <f>SUMIFS('DATOS PEST9'!$E:$E,'DATOS PEST9'!$A:$A,INDICE!$C$13,'DATOS PEST9'!$B:$B,$A118,'DATOS PEST9'!$F:$F,VLOOKUP(R$10,DenRegTabla2,2,FALSE),'DATOS PEST9'!$D:$D,VLOOKUP($C$89,DenExt,2,FALSE))</f>
        <v>12.999999999999996</v>
      </c>
      <c r="U118" s="62">
        <f>SUMIFS('DATOS PEST9'!$E:$E,'DATOS PEST9'!$A:$A,INDICE!$C$13,'DATOS PEST9'!$B:$B,$A118,'DATOS PEST9'!$F:$F,VLOOKUP(U$10,DenRegTabla2,2,FALSE),'DATOS PEST9'!$C:$C,U$11,'DATOS PEST9'!$D:$D,VLOOKUP($C$89,DenExt,2,FALSE))</f>
        <v>0</v>
      </c>
      <c r="V118" s="62">
        <f>SUMIFS('DATOS PEST9'!$E:$E,'DATOS PEST9'!$A:$A,INDICE!$C$13,'DATOS PEST9'!$B:$B,$A118,'DATOS PEST9'!$F:$F,VLOOKUP(U$10,DenRegTabla2,2,FALSE),'DATOS PEST9'!$C:$C,V$11,'DATOS PEST9'!$D:$D,VLOOKUP($C$89,DenExt,2,FALSE))</f>
        <v>0</v>
      </c>
      <c r="W118" s="63">
        <f>SUMIFS('DATOS PEST9'!$E:$E,'DATOS PEST9'!$A:$A,INDICE!$C$13,'DATOS PEST9'!$B:$B,$A118,'DATOS PEST9'!$F:$F,VLOOKUP(U$10,DenRegTabla2,2,FALSE),'DATOS PEST9'!$D:$D,VLOOKUP($C$89,DenExt,2,FALSE))</f>
        <v>0</v>
      </c>
      <c r="X118" s="60">
        <f>SUMIFS('DATOS PEST9'!$E:$E,'DATOS PEST9'!$A:$A,INDICE!$C$13,'DATOS PEST9'!$B:$B,$A118,'DATOS PEST9'!$F:$F,VLOOKUP(X$10,DenRegTabla2,2,FALSE),'DATOS PEST9'!$C:$C,X$11,'DATOS PEST9'!$D:$D,VLOOKUP($C$89,DenExt,2,FALSE))</f>
        <v>0</v>
      </c>
      <c r="Y118" s="61">
        <f>SUMIFS('DATOS PEST9'!$E:$E,'DATOS PEST9'!$A:$A,INDICE!$C$13,'DATOS PEST9'!$B:$B,$A118,'DATOS PEST9'!$F:$F,VLOOKUP(X$10,DenRegTabla2,2,FALSE),'DATOS PEST9'!$C:$C,Y$11,'DATOS PEST9'!$D:$D,VLOOKUP($C$89,DenExt,2,FALSE))</f>
        <v>0</v>
      </c>
      <c r="Z118" s="59">
        <f>SUMIFS('DATOS PEST9'!$E:$E,'DATOS PEST9'!$A:$A,INDICE!$C$13,'DATOS PEST9'!$B:$B,$A118,'DATOS PEST9'!$F:$F,VLOOKUP(X$10,DenRegTabla2,2,FALSE),'DATOS PEST9'!$D:$D,VLOOKUP($C$89,DenExt,2,FALSE))</f>
        <v>0</v>
      </c>
      <c r="AA118" s="60">
        <f>SUMIFS('DATOS PEST9'!$E:$E,'DATOS PEST9'!$A:$A,INDICE!$C$13,'DATOS PEST9'!$B:$B,$A118,'DATOS PEST9'!$F:$F,VLOOKUP(AA$10,DenRegTabla2,2,FALSE),'DATOS PEST9'!$C:$C,AA$11,'DATOS PEST9'!$D:$D,VLOOKUP($C$89,DenExt,2,FALSE))</f>
        <v>0</v>
      </c>
      <c r="AB118" s="61">
        <f>SUMIFS('DATOS PEST9'!$E:$E,'DATOS PEST9'!$A:$A,INDICE!$C$13,'DATOS PEST9'!$B:$B,$A118,'DATOS PEST9'!$F:$F,VLOOKUP(AA$10,DenRegTabla2,2,FALSE),'DATOS PEST9'!$C:$C,AB$11,'DATOS PEST9'!$D:$D,VLOOKUP($C$89,DenExt,2,FALSE))</f>
        <v>0</v>
      </c>
      <c r="AC118" s="59">
        <f>SUMIFS('DATOS PEST9'!$E:$E,'DATOS PEST9'!$A:$A,INDICE!$C$13,'DATOS PEST9'!$B:$B,$A118,'DATOS PEST9'!$F:$F,VLOOKUP(AA$10,DenRegTabla2,2,FALSE),'DATOS PEST9'!$D:$D,VLOOKUP($C$89,DenExt,2,FALSE))</f>
        <v>0</v>
      </c>
    </row>
    <row r="119" spans="1:29" ht="15.6" x14ac:dyDescent="0.3">
      <c r="A119" s="8">
        <v>24</v>
      </c>
      <c r="B119" s="9" t="s">
        <v>169</v>
      </c>
      <c r="C119" s="60">
        <f t="shared" si="155"/>
        <v>1350.0526315789471</v>
      </c>
      <c r="D119" s="61">
        <f t="shared" si="155"/>
        <v>1785.3684210526317</v>
      </c>
      <c r="E119" s="59">
        <f t="shared" si="156"/>
        <v>3135.4210526315787</v>
      </c>
      <c r="F119" s="60">
        <f>SUMIFS('DATOS PEST9'!$E:$E,'DATOS PEST9'!$A:$A,INDICE!$C$13,'DATOS PEST9'!$B:$B,$A119,'DATOS PEST9'!$F:$F,VLOOKUP(F$10,DenRegTabla2,2,FALSE),'DATOS PEST9'!$C:$C,F$11,'DATOS PEST9'!$D:$D,VLOOKUP($C$89,DenExt,2,FALSE))</f>
        <v>980.42105263157885</v>
      </c>
      <c r="G119" s="61">
        <f>SUMIFS('DATOS PEST9'!$E:$E,'DATOS PEST9'!$A:$A,INDICE!$C$13,'DATOS PEST9'!$B:$B,$A119,'DATOS PEST9'!$F:$F,VLOOKUP(F$10,DenRegTabla2,2,FALSE),'DATOS PEST9'!$C:$C,G$11,'DATOS PEST9'!$D:$D,VLOOKUP($C$89,DenExt,2,FALSE))</f>
        <v>1291.2105263157896</v>
      </c>
      <c r="H119" s="59">
        <f>SUMIFS('DATOS PEST9'!$E:$E,'DATOS PEST9'!$A:$A,INDICE!$C$13,'DATOS PEST9'!$B:$B,$A119,'DATOS PEST9'!$F:$F,VLOOKUP(F$10,DenRegTabla2,2,FALSE),'DATOS PEST9'!$D:$D,VLOOKUP($C$89,DenExt,2,FALSE))</f>
        <v>2271.6315789473683</v>
      </c>
      <c r="I119" s="60">
        <f>SUMIFS('DATOS PEST9'!$E:$E,'DATOS PEST9'!$A:$A,INDICE!$C$13,'DATOS PEST9'!$B:$B,$A119,'DATOS PEST9'!$F:$F,VLOOKUP(I$10,DenRegTabla2,2,FALSE),'DATOS PEST9'!$C:$C,I$11,'DATOS PEST9'!$D:$D,VLOOKUP($C$89,DenExt,2,FALSE))</f>
        <v>48.31578947368422</v>
      </c>
      <c r="J119" s="61">
        <f>SUMIFS('DATOS PEST9'!$E:$E,'DATOS PEST9'!$A:$A,INDICE!$C$13,'DATOS PEST9'!$B:$B,$A119,'DATOS PEST9'!$F:$F,VLOOKUP(I$10,DenRegTabla2,2,FALSE),'DATOS PEST9'!$C:$C,J$11,'DATOS PEST9'!$D:$D,VLOOKUP($C$89,DenExt,2,FALSE))</f>
        <v>124</v>
      </c>
      <c r="K119" s="59">
        <f>SUMIFS('DATOS PEST9'!$E:$E,'DATOS PEST9'!$A:$A,INDICE!$C$13,'DATOS PEST9'!$B:$B,$A119,'DATOS PEST9'!$F:$F,VLOOKUP(I$10,DenRegTabla2,2,FALSE),'DATOS PEST9'!$D:$D,VLOOKUP($C$89,DenExt,2,FALSE))</f>
        <v>172.31578947368422</v>
      </c>
      <c r="L119" s="60">
        <f>SUMIFS('DATOS PEST9'!$E:$E,'DATOS PEST9'!$A:$A,INDICE!$C$13,'DATOS PEST9'!$B:$B,$A119,'DATOS PEST9'!$F:$F,VLOOKUP(L$10,DenRegTabla2,2,FALSE),'DATOS PEST9'!$C:$C,L$11,'DATOS PEST9'!$D:$D,VLOOKUP($C$89,DenExt,2,FALSE))</f>
        <v>117.10526315789477</v>
      </c>
      <c r="M119" s="61">
        <f>SUMIFS('DATOS PEST9'!$E:$E,'DATOS PEST9'!$A:$A,INDICE!$C$13,'DATOS PEST9'!$B:$B,$A119,'DATOS PEST9'!$F:$F,VLOOKUP(L$10,DenRegTabla2,2,FALSE),'DATOS PEST9'!$C:$C,M$11,'DATOS PEST9'!$D:$D,VLOOKUP($C$89,DenExt,2,FALSE))</f>
        <v>6.0000000000000009</v>
      </c>
      <c r="N119" s="59">
        <f>SUMIFS('DATOS PEST9'!$E:$E,'DATOS PEST9'!$A:$A,INDICE!$C$13,'DATOS PEST9'!$B:$B,$A119,'DATOS PEST9'!$F:$F,VLOOKUP(L$10,DenRegTabla2,2,FALSE),'DATOS PEST9'!$D:$D,VLOOKUP($C$89,DenExt,2,FALSE))</f>
        <v>123.10526315789477</v>
      </c>
      <c r="O119" s="62">
        <f>SUMIFS('DATOS PEST9'!$E:$E,'DATOS PEST9'!$A:$A,INDICE!$C$13,'DATOS PEST9'!$B:$B,$A119,'DATOS PEST9'!$F:$F,VLOOKUP(O$10,DenRegTabla2,2,FALSE),'DATOS PEST9'!$C:$C,O$11,'DATOS PEST9'!$D:$D,VLOOKUP($C$89,DenExt,2,FALSE))</f>
        <v>194.21052631578948</v>
      </c>
      <c r="P119" s="62">
        <f>SUMIFS('DATOS PEST9'!$E:$E,'DATOS PEST9'!$A:$A,INDICE!$C$13,'DATOS PEST9'!$B:$B,$A119,'DATOS PEST9'!$F:$F,VLOOKUP(O$10,DenRegTabla2,2,FALSE),'DATOS PEST9'!$C:$C,P$11,'DATOS PEST9'!$D:$D,VLOOKUP($C$89,DenExt,2,FALSE))</f>
        <v>357.15789473684214</v>
      </c>
      <c r="Q119" s="63">
        <f>SUMIFS('DATOS PEST9'!$E:$E,'DATOS PEST9'!$A:$A,INDICE!$C$13,'DATOS PEST9'!$B:$B,$A119,'DATOS PEST9'!$F:$F,VLOOKUP(O$10,DenRegTabla2,2,FALSE),'DATOS PEST9'!$D:$D,VLOOKUP($C$89,DenExt,2,FALSE))</f>
        <v>551.36842105263167</v>
      </c>
      <c r="R119" s="60">
        <f>SUMIFS('DATOS PEST9'!$E:$E,'DATOS PEST9'!$A:$A,INDICE!$C$13,'DATOS PEST9'!$B:$B,$A119,'DATOS PEST9'!$F:$F,VLOOKUP(R$10,DenRegTabla2,2,FALSE),'DATOS PEST9'!$C:$C,R$11,'DATOS PEST9'!$D:$D,VLOOKUP($C$89,DenExt,2,FALSE))</f>
        <v>10.000000000000002</v>
      </c>
      <c r="S119" s="61">
        <f>SUMIFS('DATOS PEST9'!$E:$E,'DATOS PEST9'!$A:$A,INDICE!$C$13,'DATOS PEST9'!$B:$B,$A119,'DATOS PEST9'!$F:$F,VLOOKUP(R$10,DenRegTabla2,2,FALSE),'DATOS PEST9'!$C:$C,S$11,'DATOS PEST9'!$D:$D,VLOOKUP($C$89,DenExt,2,FALSE))</f>
        <v>6.9999999999999973</v>
      </c>
      <c r="T119" s="59">
        <f>SUMIFS('DATOS PEST9'!$E:$E,'DATOS PEST9'!$A:$A,INDICE!$C$13,'DATOS PEST9'!$B:$B,$A119,'DATOS PEST9'!$F:$F,VLOOKUP(R$10,DenRegTabla2,2,FALSE),'DATOS PEST9'!$D:$D,VLOOKUP($C$89,DenExt,2,FALSE))</f>
        <v>17</v>
      </c>
      <c r="U119" s="62">
        <f>SUMIFS('DATOS PEST9'!$E:$E,'DATOS PEST9'!$A:$A,INDICE!$C$13,'DATOS PEST9'!$B:$B,$A119,'DATOS PEST9'!$F:$F,VLOOKUP(U$10,DenRegTabla2,2,FALSE),'DATOS PEST9'!$C:$C,U$11,'DATOS PEST9'!$D:$D,VLOOKUP($C$89,DenExt,2,FALSE))</f>
        <v>0</v>
      </c>
      <c r="V119" s="62">
        <f>SUMIFS('DATOS PEST9'!$E:$E,'DATOS PEST9'!$A:$A,INDICE!$C$13,'DATOS PEST9'!$B:$B,$A119,'DATOS PEST9'!$F:$F,VLOOKUP(U$10,DenRegTabla2,2,FALSE),'DATOS PEST9'!$C:$C,V$11,'DATOS PEST9'!$D:$D,VLOOKUP($C$89,DenExt,2,FALSE))</f>
        <v>0</v>
      </c>
      <c r="W119" s="63">
        <f>SUMIFS('DATOS PEST9'!$E:$E,'DATOS PEST9'!$A:$A,INDICE!$C$13,'DATOS PEST9'!$B:$B,$A119,'DATOS PEST9'!$F:$F,VLOOKUP(U$10,DenRegTabla2,2,FALSE),'DATOS PEST9'!$D:$D,VLOOKUP($C$89,DenExt,2,FALSE))</f>
        <v>0</v>
      </c>
      <c r="X119" s="60">
        <f>SUMIFS('DATOS PEST9'!$E:$E,'DATOS PEST9'!$A:$A,INDICE!$C$13,'DATOS PEST9'!$B:$B,$A119,'DATOS PEST9'!$F:$F,VLOOKUP(X$10,DenRegTabla2,2,FALSE),'DATOS PEST9'!$C:$C,X$11,'DATOS PEST9'!$D:$D,VLOOKUP($C$89,DenExt,2,FALSE))</f>
        <v>0</v>
      </c>
      <c r="Y119" s="61">
        <f>SUMIFS('DATOS PEST9'!$E:$E,'DATOS PEST9'!$A:$A,INDICE!$C$13,'DATOS PEST9'!$B:$B,$A119,'DATOS PEST9'!$F:$F,VLOOKUP(X$10,DenRegTabla2,2,FALSE),'DATOS PEST9'!$C:$C,Y$11,'DATOS PEST9'!$D:$D,VLOOKUP($C$89,DenExt,2,FALSE))</f>
        <v>0</v>
      </c>
      <c r="Z119" s="59">
        <f>SUMIFS('DATOS PEST9'!$E:$E,'DATOS PEST9'!$A:$A,INDICE!$C$13,'DATOS PEST9'!$B:$B,$A119,'DATOS PEST9'!$F:$F,VLOOKUP(X$10,DenRegTabla2,2,FALSE),'DATOS PEST9'!$D:$D,VLOOKUP($C$89,DenExt,2,FALSE))</f>
        <v>0</v>
      </c>
      <c r="AA119" s="60">
        <f>SUMIFS('DATOS PEST9'!$E:$E,'DATOS PEST9'!$A:$A,INDICE!$C$13,'DATOS PEST9'!$B:$B,$A119,'DATOS PEST9'!$F:$F,VLOOKUP(AA$10,DenRegTabla2,2,FALSE),'DATOS PEST9'!$C:$C,AA$11,'DATOS PEST9'!$D:$D,VLOOKUP($C$89,DenExt,2,FALSE))</f>
        <v>0</v>
      </c>
      <c r="AB119" s="61">
        <f>SUMIFS('DATOS PEST9'!$E:$E,'DATOS PEST9'!$A:$A,INDICE!$C$13,'DATOS PEST9'!$B:$B,$A119,'DATOS PEST9'!$F:$F,VLOOKUP(AA$10,DenRegTabla2,2,FALSE),'DATOS PEST9'!$C:$C,AB$11,'DATOS PEST9'!$D:$D,VLOOKUP($C$89,DenExt,2,FALSE))</f>
        <v>0</v>
      </c>
      <c r="AC119" s="59">
        <f>SUMIFS('DATOS PEST9'!$E:$E,'DATOS PEST9'!$A:$A,INDICE!$C$13,'DATOS PEST9'!$B:$B,$A119,'DATOS PEST9'!$F:$F,VLOOKUP(AA$10,DenRegTabla2,2,FALSE),'DATOS PEST9'!$D:$D,VLOOKUP($C$89,DenExt,2,FALSE))</f>
        <v>0</v>
      </c>
    </row>
    <row r="120" spans="1:29" ht="15.6" x14ac:dyDescent="0.3">
      <c r="A120" s="8">
        <v>34</v>
      </c>
      <c r="B120" s="9" t="s">
        <v>19</v>
      </c>
      <c r="C120" s="60">
        <f t="shared" si="155"/>
        <v>507.15789473684214</v>
      </c>
      <c r="D120" s="61">
        <f t="shared" si="155"/>
        <v>831.52631578947376</v>
      </c>
      <c r="E120" s="59">
        <f t="shared" si="156"/>
        <v>1338.6842105263161</v>
      </c>
      <c r="F120" s="60">
        <f>SUMIFS('DATOS PEST9'!$E:$E,'DATOS PEST9'!$A:$A,INDICE!$C$13,'DATOS PEST9'!$B:$B,$A120,'DATOS PEST9'!$F:$F,VLOOKUP(F$10,DenRegTabla2,2,FALSE),'DATOS PEST9'!$C:$C,F$11,'DATOS PEST9'!$D:$D,VLOOKUP($C$89,DenExt,2,FALSE))</f>
        <v>406.63157894736844</v>
      </c>
      <c r="G120" s="61">
        <f>SUMIFS('DATOS PEST9'!$E:$E,'DATOS PEST9'!$A:$A,INDICE!$C$13,'DATOS PEST9'!$B:$B,$A120,'DATOS PEST9'!$F:$F,VLOOKUP(F$10,DenRegTabla2,2,FALSE),'DATOS PEST9'!$C:$C,G$11,'DATOS PEST9'!$D:$D,VLOOKUP($C$89,DenExt,2,FALSE))</f>
        <v>682.47368421052636</v>
      </c>
      <c r="H120" s="59">
        <f>SUMIFS('DATOS PEST9'!$E:$E,'DATOS PEST9'!$A:$A,INDICE!$C$13,'DATOS PEST9'!$B:$B,$A120,'DATOS PEST9'!$F:$F,VLOOKUP(F$10,DenRegTabla2,2,FALSE),'DATOS PEST9'!$D:$D,VLOOKUP($C$89,DenExt,2,FALSE))</f>
        <v>1089.1052631578948</v>
      </c>
      <c r="I120" s="60">
        <f>SUMIFS('DATOS PEST9'!$E:$E,'DATOS PEST9'!$A:$A,INDICE!$C$13,'DATOS PEST9'!$B:$B,$A120,'DATOS PEST9'!$F:$F,VLOOKUP(I$10,DenRegTabla2,2,FALSE),'DATOS PEST9'!$C:$C,I$11,'DATOS PEST9'!$D:$D,VLOOKUP($C$89,DenExt,2,FALSE))</f>
        <v>10.526315789473687</v>
      </c>
      <c r="J120" s="61">
        <f>SUMIFS('DATOS PEST9'!$E:$E,'DATOS PEST9'!$A:$A,INDICE!$C$13,'DATOS PEST9'!$B:$B,$A120,'DATOS PEST9'!$F:$F,VLOOKUP(I$10,DenRegTabla2,2,FALSE),'DATOS PEST9'!$C:$C,J$11,'DATOS PEST9'!$D:$D,VLOOKUP($C$89,DenExt,2,FALSE))</f>
        <v>41.84210526315789</v>
      </c>
      <c r="K120" s="59">
        <f>SUMIFS('DATOS PEST9'!$E:$E,'DATOS PEST9'!$A:$A,INDICE!$C$13,'DATOS PEST9'!$B:$B,$A120,'DATOS PEST9'!$F:$F,VLOOKUP(I$10,DenRegTabla2,2,FALSE),'DATOS PEST9'!$D:$D,VLOOKUP($C$89,DenExt,2,FALSE))</f>
        <v>52.368421052631575</v>
      </c>
      <c r="L120" s="60">
        <f>SUMIFS('DATOS PEST9'!$E:$E,'DATOS PEST9'!$A:$A,INDICE!$C$13,'DATOS PEST9'!$B:$B,$A120,'DATOS PEST9'!$F:$F,VLOOKUP(L$10,DenRegTabla2,2,FALSE),'DATOS PEST9'!$C:$C,L$11,'DATOS PEST9'!$D:$D,VLOOKUP($C$89,DenExt,2,FALSE))</f>
        <v>29.999999999999993</v>
      </c>
      <c r="M120" s="61">
        <f>SUMIFS('DATOS PEST9'!$E:$E,'DATOS PEST9'!$A:$A,INDICE!$C$13,'DATOS PEST9'!$B:$B,$A120,'DATOS PEST9'!$F:$F,VLOOKUP(L$10,DenRegTabla2,2,FALSE),'DATOS PEST9'!$C:$C,M$11,'DATOS PEST9'!$D:$D,VLOOKUP($C$89,DenExt,2,FALSE))</f>
        <v>0</v>
      </c>
      <c r="N120" s="59">
        <f>SUMIFS('DATOS PEST9'!$E:$E,'DATOS PEST9'!$A:$A,INDICE!$C$13,'DATOS PEST9'!$B:$B,$A120,'DATOS PEST9'!$F:$F,VLOOKUP(L$10,DenRegTabla2,2,FALSE),'DATOS PEST9'!$D:$D,VLOOKUP($C$89,DenExt,2,FALSE))</f>
        <v>29.999999999999993</v>
      </c>
      <c r="O120" s="62">
        <f>SUMIFS('DATOS PEST9'!$E:$E,'DATOS PEST9'!$A:$A,INDICE!$C$13,'DATOS PEST9'!$B:$B,$A120,'DATOS PEST9'!$F:$F,VLOOKUP(O$10,DenRegTabla2,2,FALSE),'DATOS PEST9'!$C:$C,O$11,'DATOS PEST9'!$D:$D,VLOOKUP($C$89,DenExt,2,FALSE))</f>
        <v>59.000000000000021</v>
      </c>
      <c r="P120" s="62">
        <f>SUMIFS('DATOS PEST9'!$E:$E,'DATOS PEST9'!$A:$A,INDICE!$C$13,'DATOS PEST9'!$B:$B,$A120,'DATOS PEST9'!$F:$F,VLOOKUP(O$10,DenRegTabla2,2,FALSE),'DATOS PEST9'!$C:$C,P$11,'DATOS PEST9'!$D:$D,VLOOKUP($C$89,DenExt,2,FALSE))</f>
        <v>107.21052631578949</v>
      </c>
      <c r="Q120" s="63">
        <f>SUMIFS('DATOS PEST9'!$E:$E,'DATOS PEST9'!$A:$A,INDICE!$C$13,'DATOS PEST9'!$B:$B,$A120,'DATOS PEST9'!$F:$F,VLOOKUP(O$10,DenRegTabla2,2,FALSE),'DATOS PEST9'!$D:$D,VLOOKUP($C$89,DenExt,2,FALSE))</f>
        <v>166.21052631578951</v>
      </c>
      <c r="R120" s="60">
        <f>SUMIFS('DATOS PEST9'!$E:$E,'DATOS PEST9'!$A:$A,INDICE!$C$13,'DATOS PEST9'!$B:$B,$A120,'DATOS PEST9'!$F:$F,VLOOKUP(R$10,DenRegTabla2,2,FALSE),'DATOS PEST9'!$C:$C,R$11,'DATOS PEST9'!$D:$D,VLOOKUP($C$89,DenExt,2,FALSE))</f>
        <v>0.99999999999999956</v>
      </c>
      <c r="S120" s="61">
        <f>SUMIFS('DATOS PEST9'!$E:$E,'DATOS PEST9'!$A:$A,INDICE!$C$13,'DATOS PEST9'!$B:$B,$A120,'DATOS PEST9'!$F:$F,VLOOKUP(R$10,DenRegTabla2,2,FALSE),'DATOS PEST9'!$C:$C,S$11,'DATOS PEST9'!$D:$D,VLOOKUP($C$89,DenExt,2,FALSE))</f>
        <v>0</v>
      </c>
      <c r="T120" s="59">
        <f>SUMIFS('DATOS PEST9'!$E:$E,'DATOS PEST9'!$A:$A,INDICE!$C$13,'DATOS PEST9'!$B:$B,$A120,'DATOS PEST9'!$F:$F,VLOOKUP(R$10,DenRegTabla2,2,FALSE),'DATOS PEST9'!$D:$D,VLOOKUP($C$89,DenExt,2,FALSE))</f>
        <v>0.99999999999999956</v>
      </c>
      <c r="U120" s="62">
        <f>SUMIFS('DATOS PEST9'!$E:$E,'DATOS PEST9'!$A:$A,INDICE!$C$13,'DATOS PEST9'!$B:$B,$A120,'DATOS PEST9'!$F:$F,VLOOKUP(U$10,DenRegTabla2,2,FALSE),'DATOS PEST9'!$C:$C,U$11,'DATOS PEST9'!$D:$D,VLOOKUP($C$89,DenExt,2,FALSE))</f>
        <v>0</v>
      </c>
      <c r="V120" s="62">
        <f>SUMIFS('DATOS PEST9'!$E:$E,'DATOS PEST9'!$A:$A,INDICE!$C$13,'DATOS PEST9'!$B:$B,$A120,'DATOS PEST9'!$F:$F,VLOOKUP(U$10,DenRegTabla2,2,FALSE),'DATOS PEST9'!$C:$C,V$11,'DATOS PEST9'!$D:$D,VLOOKUP($C$89,DenExt,2,FALSE))</f>
        <v>0</v>
      </c>
      <c r="W120" s="63">
        <f>SUMIFS('DATOS PEST9'!$E:$E,'DATOS PEST9'!$A:$A,INDICE!$C$13,'DATOS PEST9'!$B:$B,$A120,'DATOS PEST9'!$F:$F,VLOOKUP(U$10,DenRegTabla2,2,FALSE),'DATOS PEST9'!$D:$D,VLOOKUP($C$89,DenExt,2,FALSE))</f>
        <v>0</v>
      </c>
      <c r="X120" s="60">
        <f>SUMIFS('DATOS PEST9'!$E:$E,'DATOS PEST9'!$A:$A,INDICE!$C$13,'DATOS PEST9'!$B:$B,$A120,'DATOS PEST9'!$F:$F,VLOOKUP(X$10,DenRegTabla2,2,FALSE),'DATOS PEST9'!$C:$C,X$11,'DATOS PEST9'!$D:$D,VLOOKUP($C$89,DenExt,2,FALSE))</f>
        <v>0</v>
      </c>
      <c r="Y120" s="61">
        <f>SUMIFS('DATOS PEST9'!$E:$E,'DATOS PEST9'!$A:$A,INDICE!$C$13,'DATOS PEST9'!$B:$B,$A120,'DATOS PEST9'!$F:$F,VLOOKUP(X$10,DenRegTabla2,2,FALSE),'DATOS PEST9'!$C:$C,Y$11,'DATOS PEST9'!$D:$D,VLOOKUP($C$89,DenExt,2,FALSE))</f>
        <v>0</v>
      </c>
      <c r="Z120" s="59">
        <f>SUMIFS('DATOS PEST9'!$E:$E,'DATOS PEST9'!$A:$A,INDICE!$C$13,'DATOS PEST9'!$B:$B,$A120,'DATOS PEST9'!$F:$F,VLOOKUP(X$10,DenRegTabla2,2,FALSE),'DATOS PEST9'!$D:$D,VLOOKUP($C$89,DenExt,2,FALSE))</f>
        <v>0</v>
      </c>
      <c r="AA120" s="60">
        <f>SUMIFS('DATOS PEST9'!$E:$E,'DATOS PEST9'!$A:$A,INDICE!$C$13,'DATOS PEST9'!$B:$B,$A120,'DATOS PEST9'!$F:$F,VLOOKUP(AA$10,DenRegTabla2,2,FALSE),'DATOS PEST9'!$C:$C,AA$11,'DATOS PEST9'!$D:$D,VLOOKUP($C$89,DenExt,2,FALSE))</f>
        <v>0</v>
      </c>
      <c r="AB120" s="61">
        <f>SUMIFS('DATOS PEST9'!$E:$E,'DATOS PEST9'!$A:$A,INDICE!$C$13,'DATOS PEST9'!$B:$B,$A120,'DATOS PEST9'!$F:$F,VLOOKUP(AA$10,DenRegTabla2,2,FALSE),'DATOS PEST9'!$C:$C,AB$11,'DATOS PEST9'!$D:$D,VLOOKUP($C$89,DenExt,2,FALSE))</f>
        <v>0</v>
      </c>
      <c r="AC120" s="59">
        <f>SUMIFS('DATOS PEST9'!$E:$E,'DATOS PEST9'!$A:$A,INDICE!$C$13,'DATOS PEST9'!$B:$B,$A120,'DATOS PEST9'!$F:$F,VLOOKUP(AA$10,DenRegTabla2,2,FALSE),'DATOS PEST9'!$D:$D,VLOOKUP($C$89,DenExt,2,FALSE))</f>
        <v>0</v>
      </c>
    </row>
    <row r="121" spans="1:29" ht="15.6" x14ac:dyDescent="0.3">
      <c r="A121" s="8">
        <v>37</v>
      </c>
      <c r="B121" s="9" t="s">
        <v>21</v>
      </c>
      <c r="C121" s="60">
        <f t="shared" si="155"/>
        <v>989.10526315789491</v>
      </c>
      <c r="D121" s="61">
        <f t="shared" si="155"/>
        <v>1199.8947368421052</v>
      </c>
      <c r="E121" s="59">
        <f t="shared" si="156"/>
        <v>2189</v>
      </c>
      <c r="F121" s="60">
        <f>SUMIFS('DATOS PEST9'!$E:$E,'DATOS PEST9'!$A:$A,INDICE!$C$13,'DATOS PEST9'!$B:$B,$A121,'DATOS PEST9'!$F:$F,VLOOKUP(F$10,DenRegTabla2,2,FALSE),'DATOS PEST9'!$C:$C,F$11,'DATOS PEST9'!$D:$D,VLOOKUP($C$89,DenExt,2,FALSE))</f>
        <v>767.68421052631595</v>
      </c>
      <c r="G121" s="61">
        <f>SUMIFS('DATOS PEST9'!$E:$E,'DATOS PEST9'!$A:$A,INDICE!$C$13,'DATOS PEST9'!$B:$B,$A121,'DATOS PEST9'!$F:$F,VLOOKUP(F$10,DenRegTabla2,2,FALSE),'DATOS PEST9'!$C:$C,G$11,'DATOS PEST9'!$D:$D,VLOOKUP($C$89,DenExt,2,FALSE))</f>
        <v>910.15789473684208</v>
      </c>
      <c r="H121" s="59">
        <f>SUMIFS('DATOS PEST9'!$E:$E,'DATOS PEST9'!$A:$A,INDICE!$C$13,'DATOS PEST9'!$B:$B,$A121,'DATOS PEST9'!$F:$F,VLOOKUP(F$10,DenRegTabla2,2,FALSE),'DATOS PEST9'!$D:$D,VLOOKUP($C$89,DenExt,2,FALSE))</f>
        <v>1677.8421052631579</v>
      </c>
      <c r="I121" s="60">
        <f>SUMIFS('DATOS PEST9'!$E:$E,'DATOS PEST9'!$A:$A,INDICE!$C$13,'DATOS PEST9'!$B:$B,$A121,'DATOS PEST9'!$F:$F,VLOOKUP(I$10,DenRegTabla2,2,FALSE),'DATOS PEST9'!$C:$C,I$11,'DATOS PEST9'!$D:$D,VLOOKUP($C$89,DenExt,2,FALSE))</f>
        <v>15.157894736842101</v>
      </c>
      <c r="J121" s="61">
        <f>SUMIFS('DATOS PEST9'!$E:$E,'DATOS PEST9'!$A:$A,INDICE!$C$13,'DATOS PEST9'!$B:$B,$A121,'DATOS PEST9'!$F:$F,VLOOKUP(I$10,DenRegTabla2,2,FALSE),'DATOS PEST9'!$C:$C,J$11,'DATOS PEST9'!$D:$D,VLOOKUP($C$89,DenExt,2,FALSE))</f>
        <v>83.052631578947384</v>
      </c>
      <c r="K121" s="59">
        <f>SUMIFS('DATOS PEST9'!$E:$E,'DATOS PEST9'!$A:$A,INDICE!$C$13,'DATOS PEST9'!$B:$B,$A121,'DATOS PEST9'!$F:$F,VLOOKUP(I$10,DenRegTabla2,2,FALSE),'DATOS PEST9'!$D:$D,VLOOKUP($C$89,DenExt,2,FALSE))</f>
        <v>98.21052631578948</v>
      </c>
      <c r="L121" s="60">
        <f>SUMIFS('DATOS PEST9'!$E:$E,'DATOS PEST9'!$A:$A,INDICE!$C$13,'DATOS PEST9'!$B:$B,$A121,'DATOS PEST9'!$F:$F,VLOOKUP(L$10,DenRegTabla2,2,FALSE),'DATOS PEST9'!$C:$C,L$11,'DATOS PEST9'!$D:$D,VLOOKUP($C$89,DenExt,2,FALSE))</f>
        <v>66.421052631578945</v>
      </c>
      <c r="M121" s="61">
        <f>SUMIFS('DATOS PEST9'!$E:$E,'DATOS PEST9'!$A:$A,INDICE!$C$13,'DATOS PEST9'!$B:$B,$A121,'DATOS PEST9'!$F:$F,VLOOKUP(L$10,DenRegTabla2,2,FALSE),'DATOS PEST9'!$C:$C,M$11,'DATOS PEST9'!$D:$D,VLOOKUP($C$89,DenExt,2,FALSE))</f>
        <v>0.99999999999999956</v>
      </c>
      <c r="N121" s="59">
        <f>SUMIFS('DATOS PEST9'!$E:$E,'DATOS PEST9'!$A:$A,INDICE!$C$13,'DATOS PEST9'!$B:$B,$A121,'DATOS PEST9'!$F:$F,VLOOKUP(L$10,DenRegTabla2,2,FALSE),'DATOS PEST9'!$D:$D,VLOOKUP($C$89,DenExt,2,FALSE))</f>
        <v>67.421052631578945</v>
      </c>
      <c r="O121" s="62">
        <f>SUMIFS('DATOS PEST9'!$E:$E,'DATOS PEST9'!$A:$A,INDICE!$C$13,'DATOS PEST9'!$B:$B,$A121,'DATOS PEST9'!$F:$F,VLOOKUP(O$10,DenRegTabla2,2,FALSE),'DATOS PEST9'!$C:$C,O$11,'DATOS PEST9'!$D:$D,VLOOKUP($C$89,DenExt,2,FALSE))</f>
        <v>137.84210526315792</v>
      </c>
      <c r="P121" s="62">
        <f>SUMIFS('DATOS PEST9'!$E:$E,'DATOS PEST9'!$A:$A,INDICE!$C$13,'DATOS PEST9'!$B:$B,$A121,'DATOS PEST9'!$F:$F,VLOOKUP(O$10,DenRegTabla2,2,FALSE),'DATOS PEST9'!$C:$C,P$11,'DATOS PEST9'!$D:$D,VLOOKUP($C$89,DenExt,2,FALSE))</f>
        <v>201.68421052631575</v>
      </c>
      <c r="Q121" s="63">
        <f>SUMIFS('DATOS PEST9'!$E:$E,'DATOS PEST9'!$A:$A,INDICE!$C$13,'DATOS PEST9'!$B:$B,$A121,'DATOS PEST9'!$F:$F,VLOOKUP(O$10,DenRegTabla2,2,FALSE),'DATOS PEST9'!$D:$D,VLOOKUP($C$89,DenExt,2,FALSE))</f>
        <v>339.52631578947364</v>
      </c>
      <c r="R121" s="60">
        <f>SUMIFS('DATOS PEST9'!$E:$E,'DATOS PEST9'!$A:$A,INDICE!$C$13,'DATOS PEST9'!$B:$B,$A121,'DATOS PEST9'!$F:$F,VLOOKUP(R$10,DenRegTabla2,2,FALSE),'DATOS PEST9'!$C:$C,R$11,'DATOS PEST9'!$D:$D,VLOOKUP($C$89,DenExt,2,FALSE))</f>
        <v>1.9999999999999991</v>
      </c>
      <c r="S121" s="61">
        <f>SUMIFS('DATOS PEST9'!$E:$E,'DATOS PEST9'!$A:$A,INDICE!$C$13,'DATOS PEST9'!$B:$B,$A121,'DATOS PEST9'!$F:$F,VLOOKUP(R$10,DenRegTabla2,2,FALSE),'DATOS PEST9'!$C:$C,S$11,'DATOS PEST9'!$D:$D,VLOOKUP($C$89,DenExt,2,FALSE))</f>
        <v>3.9999999999999982</v>
      </c>
      <c r="T121" s="59">
        <f>SUMIFS('DATOS PEST9'!$E:$E,'DATOS PEST9'!$A:$A,INDICE!$C$13,'DATOS PEST9'!$B:$B,$A121,'DATOS PEST9'!$F:$F,VLOOKUP(R$10,DenRegTabla2,2,FALSE),'DATOS PEST9'!$D:$D,VLOOKUP($C$89,DenExt,2,FALSE))</f>
        <v>5.9999999999999973</v>
      </c>
      <c r="U121" s="62">
        <f>SUMIFS('DATOS PEST9'!$E:$E,'DATOS PEST9'!$A:$A,INDICE!$C$13,'DATOS PEST9'!$B:$B,$A121,'DATOS PEST9'!$F:$F,VLOOKUP(U$10,DenRegTabla2,2,FALSE),'DATOS PEST9'!$C:$C,U$11,'DATOS PEST9'!$D:$D,VLOOKUP($C$89,DenExt,2,FALSE))</f>
        <v>0</v>
      </c>
      <c r="V121" s="62">
        <f>SUMIFS('DATOS PEST9'!$E:$E,'DATOS PEST9'!$A:$A,INDICE!$C$13,'DATOS PEST9'!$B:$B,$A121,'DATOS PEST9'!$F:$F,VLOOKUP(U$10,DenRegTabla2,2,FALSE),'DATOS PEST9'!$C:$C,V$11,'DATOS PEST9'!$D:$D,VLOOKUP($C$89,DenExt,2,FALSE))</f>
        <v>0</v>
      </c>
      <c r="W121" s="63">
        <f>SUMIFS('DATOS PEST9'!$E:$E,'DATOS PEST9'!$A:$A,INDICE!$C$13,'DATOS PEST9'!$B:$B,$A121,'DATOS PEST9'!$F:$F,VLOOKUP(U$10,DenRegTabla2,2,FALSE),'DATOS PEST9'!$D:$D,VLOOKUP($C$89,DenExt,2,FALSE))</f>
        <v>0</v>
      </c>
      <c r="X121" s="60">
        <f>SUMIFS('DATOS PEST9'!$E:$E,'DATOS PEST9'!$A:$A,INDICE!$C$13,'DATOS PEST9'!$B:$B,$A121,'DATOS PEST9'!$F:$F,VLOOKUP(X$10,DenRegTabla2,2,FALSE),'DATOS PEST9'!$C:$C,X$11,'DATOS PEST9'!$D:$D,VLOOKUP($C$89,DenExt,2,FALSE))</f>
        <v>0</v>
      </c>
      <c r="Y121" s="61">
        <f>SUMIFS('DATOS PEST9'!$E:$E,'DATOS PEST9'!$A:$A,INDICE!$C$13,'DATOS PEST9'!$B:$B,$A121,'DATOS PEST9'!$F:$F,VLOOKUP(X$10,DenRegTabla2,2,FALSE),'DATOS PEST9'!$C:$C,Y$11,'DATOS PEST9'!$D:$D,VLOOKUP($C$89,DenExt,2,FALSE))</f>
        <v>0</v>
      </c>
      <c r="Z121" s="59">
        <f>SUMIFS('DATOS PEST9'!$E:$E,'DATOS PEST9'!$A:$A,INDICE!$C$13,'DATOS PEST9'!$B:$B,$A121,'DATOS PEST9'!$F:$F,VLOOKUP(X$10,DenRegTabla2,2,FALSE),'DATOS PEST9'!$D:$D,VLOOKUP($C$89,DenExt,2,FALSE))</f>
        <v>0</v>
      </c>
      <c r="AA121" s="60">
        <f>SUMIFS('DATOS PEST9'!$E:$E,'DATOS PEST9'!$A:$A,INDICE!$C$13,'DATOS PEST9'!$B:$B,$A121,'DATOS PEST9'!$F:$F,VLOOKUP(AA$10,DenRegTabla2,2,FALSE),'DATOS PEST9'!$C:$C,AA$11,'DATOS PEST9'!$D:$D,VLOOKUP($C$89,DenExt,2,FALSE))</f>
        <v>0</v>
      </c>
      <c r="AB121" s="61">
        <f>SUMIFS('DATOS PEST9'!$E:$E,'DATOS PEST9'!$A:$A,INDICE!$C$13,'DATOS PEST9'!$B:$B,$A121,'DATOS PEST9'!$F:$F,VLOOKUP(AA$10,DenRegTabla2,2,FALSE),'DATOS PEST9'!$C:$C,AB$11,'DATOS PEST9'!$D:$D,VLOOKUP($C$89,DenExt,2,FALSE))</f>
        <v>0</v>
      </c>
      <c r="AC121" s="59">
        <f>SUMIFS('DATOS PEST9'!$E:$E,'DATOS PEST9'!$A:$A,INDICE!$C$13,'DATOS PEST9'!$B:$B,$A121,'DATOS PEST9'!$F:$F,VLOOKUP(AA$10,DenRegTabla2,2,FALSE),'DATOS PEST9'!$D:$D,VLOOKUP($C$89,DenExt,2,FALSE))</f>
        <v>0</v>
      </c>
    </row>
    <row r="122" spans="1:29" ht="15.6" x14ac:dyDescent="0.3">
      <c r="A122" s="8">
        <v>40</v>
      </c>
      <c r="B122" s="9" t="s">
        <v>23</v>
      </c>
      <c r="C122" s="60">
        <f t="shared" si="155"/>
        <v>2316.4210526315792</v>
      </c>
      <c r="D122" s="61">
        <f t="shared" si="155"/>
        <v>2529.78947368421</v>
      </c>
      <c r="E122" s="59">
        <f t="shared" si="156"/>
        <v>4846.2105263157891</v>
      </c>
      <c r="F122" s="60">
        <f>SUMIFS('DATOS PEST9'!$E:$E,'DATOS PEST9'!$A:$A,INDICE!$C$13,'DATOS PEST9'!$B:$B,$A122,'DATOS PEST9'!$F:$F,VLOOKUP(F$10,DenRegTabla2,2,FALSE),'DATOS PEST9'!$C:$C,F$11,'DATOS PEST9'!$D:$D,VLOOKUP($C$89,DenExt,2,FALSE))</f>
        <v>1552.105263157895</v>
      </c>
      <c r="G122" s="61">
        <f>SUMIFS('DATOS PEST9'!$E:$E,'DATOS PEST9'!$A:$A,INDICE!$C$13,'DATOS PEST9'!$B:$B,$A122,'DATOS PEST9'!$F:$F,VLOOKUP(F$10,DenRegTabla2,2,FALSE),'DATOS PEST9'!$C:$C,G$11,'DATOS PEST9'!$D:$D,VLOOKUP($C$89,DenExt,2,FALSE))</f>
        <v>1792.6315789473681</v>
      </c>
      <c r="H122" s="59">
        <f>SUMIFS('DATOS PEST9'!$E:$E,'DATOS PEST9'!$A:$A,INDICE!$C$13,'DATOS PEST9'!$B:$B,$A122,'DATOS PEST9'!$F:$F,VLOOKUP(F$10,DenRegTabla2,2,FALSE),'DATOS PEST9'!$D:$D,VLOOKUP($C$89,DenExt,2,FALSE))</f>
        <v>3344.7368421052633</v>
      </c>
      <c r="I122" s="60">
        <f>SUMIFS('DATOS PEST9'!$E:$E,'DATOS PEST9'!$A:$A,INDICE!$C$13,'DATOS PEST9'!$B:$B,$A122,'DATOS PEST9'!$F:$F,VLOOKUP(I$10,DenRegTabla2,2,FALSE),'DATOS PEST9'!$C:$C,I$11,'DATOS PEST9'!$D:$D,VLOOKUP($C$89,DenExt,2,FALSE))</f>
        <v>406.84210526315786</v>
      </c>
      <c r="J122" s="61">
        <f>SUMIFS('DATOS PEST9'!$E:$E,'DATOS PEST9'!$A:$A,INDICE!$C$13,'DATOS PEST9'!$B:$B,$A122,'DATOS PEST9'!$F:$F,VLOOKUP(I$10,DenRegTabla2,2,FALSE),'DATOS PEST9'!$C:$C,J$11,'DATOS PEST9'!$D:$D,VLOOKUP($C$89,DenExt,2,FALSE))</f>
        <v>385.52631578947364</v>
      </c>
      <c r="K122" s="59">
        <f>SUMIFS('DATOS PEST9'!$E:$E,'DATOS PEST9'!$A:$A,INDICE!$C$13,'DATOS PEST9'!$B:$B,$A122,'DATOS PEST9'!$F:$F,VLOOKUP(I$10,DenRegTabla2,2,FALSE),'DATOS PEST9'!$D:$D,VLOOKUP($C$89,DenExt,2,FALSE))</f>
        <v>792.36842105263145</v>
      </c>
      <c r="L122" s="60">
        <f>SUMIFS('DATOS PEST9'!$E:$E,'DATOS PEST9'!$A:$A,INDICE!$C$13,'DATOS PEST9'!$B:$B,$A122,'DATOS PEST9'!$F:$F,VLOOKUP(L$10,DenRegTabla2,2,FALSE),'DATOS PEST9'!$C:$C,L$11,'DATOS PEST9'!$D:$D,VLOOKUP($C$89,DenExt,2,FALSE))</f>
        <v>184.84210526315786</v>
      </c>
      <c r="M122" s="61">
        <f>SUMIFS('DATOS PEST9'!$E:$E,'DATOS PEST9'!$A:$A,INDICE!$C$13,'DATOS PEST9'!$B:$B,$A122,'DATOS PEST9'!$F:$F,VLOOKUP(L$10,DenRegTabla2,2,FALSE),'DATOS PEST9'!$C:$C,M$11,'DATOS PEST9'!$D:$D,VLOOKUP($C$89,DenExt,2,FALSE))</f>
        <v>7.9999999999999964</v>
      </c>
      <c r="N122" s="59">
        <f>SUMIFS('DATOS PEST9'!$E:$E,'DATOS PEST9'!$A:$A,INDICE!$C$13,'DATOS PEST9'!$B:$B,$A122,'DATOS PEST9'!$F:$F,VLOOKUP(L$10,DenRegTabla2,2,FALSE),'DATOS PEST9'!$D:$D,VLOOKUP($C$89,DenExt,2,FALSE))</f>
        <v>192.84210526315786</v>
      </c>
      <c r="O122" s="62">
        <f>SUMIFS('DATOS PEST9'!$E:$E,'DATOS PEST9'!$A:$A,INDICE!$C$13,'DATOS PEST9'!$B:$B,$A122,'DATOS PEST9'!$F:$F,VLOOKUP(O$10,DenRegTabla2,2,FALSE),'DATOS PEST9'!$C:$C,O$11,'DATOS PEST9'!$D:$D,VLOOKUP($C$89,DenExt,2,FALSE))</f>
        <v>165.78947368421049</v>
      </c>
      <c r="P122" s="62">
        <f>SUMIFS('DATOS PEST9'!$E:$E,'DATOS PEST9'!$A:$A,INDICE!$C$13,'DATOS PEST9'!$B:$B,$A122,'DATOS PEST9'!$F:$F,VLOOKUP(O$10,DenRegTabla2,2,FALSE),'DATOS PEST9'!$C:$C,P$11,'DATOS PEST9'!$D:$D,VLOOKUP($C$89,DenExt,2,FALSE))</f>
        <v>340.10526315789474</v>
      </c>
      <c r="Q122" s="63">
        <f>SUMIFS('DATOS PEST9'!$E:$E,'DATOS PEST9'!$A:$A,INDICE!$C$13,'DATOS PEST9'!$B:$B,$A122,'DATOS PEST9'!$F:$F,VLOOKUP(O$10,DenRegTabla2,2,FALSE),'DATOS PEST9'!$D:$D,VLOOKUP($C$89,DenExt,2,FALSE))</f>
        <v>505.8947368421052</v>
      </c>
      <c r="R122" s="60">
        <f>SUMIFS('DATOS PEST9'!$E:$E,'DATOS PEST9'!$A:$A,INDICE!$C$13,'DATOS PEST9'!$B:$B,$A122,'DATOS PEST9'!$F:$F,VLOOKUP(R$10,DenRegTabla2,2,FALSE),'DATOS PEST9'!$C:$C,R$11,'DATOS PEST9'!$D:$D,VLOOKUP($C$89,DenExt,2,FALSE))</f>
        <v>6.8421052631578929</v>
      </c>
      <c r="S122" s="61">
        <f>SUMIFS('DATOS PEST9'!$E:$E,'DATOS PEST9'!$A:$A,INDICE!$C$13,'DATOS PEST9'!$B:$B,$A122,'DATOS PEST9'!$F:$F,VLOOKUP(R$10,DenRegTabla2,2,FALSE),'DATOS PEST9'!$C:$C,S$11,'DATOS PEST9'!$D:$D,VLOOKUP($C$89,DenExt,2,FALSE))</f>
        <v>3.5263157894736832</v>
      </c>
      <c r="T122" s="59">
        <f>SUMIFS('DATOS PEST9'!$E:$E,'DATOS PEST9'!$A:$A,INDICE!$C$13,'DATOS PEST9'!$B:$B,$A122,'DATOS PEST9'!$F:$F,VLOOKUP(R$10,DenRegTabla2,2,FALSE),'DATOS PEST9'!$D:$D,VLOOKUP($C$89,DenExt,2,FALSE))</f>
        <v>10.368421052631575</v>
      </c>
      <c r="U122" s="62">
        <f>SUMIFS('DATOS PEST9'!$E:$E,'DATOS PEST9'!$A:$A,INDICE!$C$13,'DATOS PEST9'!$B:$B,$A122,'DATOS PEST9'!$F:$F,VLOOKUP(U$10,DenRegTabla2,2,FALSE),'DATOS PEST9'!$C:$C,U$11,'DATOS PEST9'!$D:$D,VLOOKUP($C$89,DenExt,2,FALSE))</f>
        <v>0</v>
      </c>
      <c r="V122" s="62">
        <f>SUMIFS('DATOS PEST9'!$E:$E,'DATOS PEST9'!$A:$A,INDICE!$C$13,'DATOS PEST9'!$B:$B,$A122,'DATOS PEST9'!$F:$F,VLOOKUP(U$10,DenRegTabla2,2,FALSE),'DATOS PEST9'!$C:$C,V$11,'DATOS PEST9'!$D:$D,VLOOKUP($C$89,DenExt,2,FALSE))</f>
        <v>0</v>
      </c>
      <c r="W122" s="63">
        <f>SUMIFS('DATOS PEST9'!$E:$E,'DATOS PEST9'!$A:$A,INDICE!$C$13,'DATOS PEST9'!$B:$B,$A122,'DATOS PEST9'!$F:$F,VLOOKUP(U$10,DenRegTabla2,2,FALSE),'DATOS PEST9'!$D:$D,VLOOKUP($C$89,DenExt,2,FALSE))</f>
        <v>0</v>
      </c>
      <c r="X122" s="60">
        <f>SUMIFS('DATOS PEST9'!$E:$E,'DATOS PEST9'!$A:$A,INDICE!$C$13,'DATOS PEST9'!$B:$B,$A122,'DATOS PEST9'!$F:$F,VLOOKUP(X$10,DenRegTabla2,2,FALSE),'DATOS PEST9'!$C:$C,X$11,'DATOS PEST9'!$D:$D,VLOOKUP($C$89,DenExt,2,FALSE))</f>
        <v>0</v>
      </c>
      <c r="Y122" s="61">
        <f>SUMIFS('DATOS PEST9'!$E:$E,'DATOS PEST9'!$A:$A,INDICE!$C$13,'DATOS PEST9'!$B:$B,$A122,'DATOS PEST9'!$F:$F,VLOOKUP(X$10,DenRegTabla2,2,FALSE),'DATOS PEST9'!$C:$C,Y$11,'DATOS PEST9'!$D:$D,VLOOKUP($C$89,DenExt,2,FALSE))</f>
        <v>0</v>
      </c>
      <c r="Z122" s="59">
        <f>SUMIFS('DATOS PEST9'!$E:$E,'DATOS PEST9'!$A:$A,INDICE!$C$13,'DATOS PEST9'!$B:$B,$A122,'DATOS PEST9'!$F:$F,VLOOKUP(X$10,DenRegTabla2,2,FALSE),'DATOS PEST9'!$D:$D,VLOOKUP($C$89,DenExt,2,FALSE))</f>
        <v>0</v>
      </c>
      <c r="AA122" s="60">
        <f>SUMIFS('DATOS PEST9'!$E:$E,'DATOS PEST9'!$A:$A,INDICE!$C$13,'DATOS PEST9'!$B:$B,$A122,'DATOS PEST9'!$F:$F,VLOOKUP(AA$10,DenRegTabla2,2,FALSE),'DATOS PEST9'!$C:$C,AA$11,'DATOS PEST9'!$D:$D,VLOOKUP($C$89,DenExt,2,FALSE))</f>
        <v>0</v>
      </c>
      <c r="AB122" s="61">
        <f>SUMIFS('DATOS PEST9'!$E:$E,'DATOS PEST9'!$A:$A,INDICE!$C$13,'DATOS PEST9'!$B:$B,$A122,'DATOS PEST9'!$F:$F,VLOOKUP(AA$10,DenRegTabla2,2,FALSE),'DATOS PEST9'!$C:$C,AB$11,'DATOS PEST9'!$D:$D,VLOOKUP($C$89,DenExt,2,FALSE))</f>
        <v>0</v>
      </c>
      <c r="AC122" s="59">
        <f>SUMIFS('DATOS PEST9'!$E:$E,'DATOS PEST9'!$A:$A,INDICE!$C$13,'DATOS PEST9'!$B:$B,$A122,'DATOS PEST9'!$F:$F,VLOOKUP(AA$10,DenRegTabla2,2,FALSE),'DATOS PEST9'!$D:$D,VLOOKUP($C$89,DenExt,2,FALSE))</f>
        <v>0</v>
      </c>
    </row>
    <row r="123" spans="1:29" ht="15.6" x14ac:dyDescent="0.3">
      <c r="A123" s="8">
        <v>42</v>
      </c>
      <c r="B123" s="9" t="s">
        <v>34</v>
      </c>
      <c r="C123" s="60">
        <f t="shared" si="155"/>
        <v>735.68421052631584</v>
      </c>
      <c r="D123" s="61">
        <f t="shared" si="155"/>
        <v>1123.5263157894735</v>
      </c>
      <c r="E123" s="59">
        <f t="shared" si="156"/>
        <v>1859.2105263157894</v>
      </c>
      <c r="F123" s="60">
        <f>SUMIFS('DATOS PEST9'!$E:$E,'DATOS PEST9'!$A:$A,INDICE!$C$13,'DATOS PEST9'!$B:$B,$A123,'DATOS PEST9'!$F:$F,VLOOKUP(F$10,DenRegTabla2,2,FALSE),'DATOS PEST9'!$C:$C,F$11,'DATOS PEST9'!$D:$D,VLOOKUP($C$89,DenExt,2,FALSE))</f>
        <v>565.1052631578948</v>
      </c>
      <c r="G123" s="61">
        <f>SUMIFS('DATOS PEST9'!$E:$E,'DATOS PEST9'!$A:$A,INDICE!$C$13,'DATOS PEST9'!$B:$B,$A123,'DATOS PEST9'!$F:$F,VLOOKUP(F$10,DenRegTabla2,2,FALSE),'DATOS PEST9'!$C:$C,G$11,'DATOS PEST9'!$D:$D,VLOOKUP($C$89,DenExt,2,FALSE))</f>
        <v>906.15789473684208</v>
      </c>
      <c r="H123" s="59">
        <f>SUMIFS('DATOS PEST9'!$E:$E,'DATOS PEST9'!$A:$A,INDICE!$C$13,'DATOS PEST9'!$B:$B,$A123,'DATOS PEST9'!$F:$F,VLOOKUP(F$10,DenRegTabla2,2,FALSE),'DATOS PEST9'!$D:$D,VLOOKUP($C$89,DenExt,2,FALSE))</f>
        <v>1471.2631578947369</v>
      </c>
      <c r="I123" s="60">
        <f>SUMIFS('DATOS PEST9'!$E:$E,'DATOS PEST9'!$A:$A,INDICE!$C$13,'DATOS PEST9'!$B:$B,$A123,'DATOS PEST9'!$F:$F,VLOOKUP(I$10,DenRegTabla2,2,FALSE),'DATOS PEST9'!$C:$C,I$11,'DATOS PEST9'!$D:$D,VLOOKUP($C$89,DenExt,2,FALSE))</f>
        <v>52.157894736842096</v>
      </c>
      <c r="J123" s="61">
        <f>SUMIFS('DATOS PEST9'!$E:$E,'DATOS PEST9'!$A:$A,INDICE!$C$13,'DATOS PEST9'!$B:$B,$A123,'DATOS PEST9'!$F:$F,VLOOKUP(I$10,DenRegTabla2,2,FALSE),'DATOS PEST9'!$C:$C,J$11,'DATOS PEST9'!$D:$D,VLOOKUP($C$89,DenExt,2,FALSE))</f>
        <v>91.73684210526315</v>
      </c>
      <c r="K123" s="59">
        <f>SUMIFS('DATOS PEST9'!$E:$E,'DATOS PEST9'!$A:$A,INDICE!$C$13,'DATOS PEST9'!$B:$B,$A123,'DATOS PEST9'!$F:$F,VLOOKUP(I$10,DenRegTabla2,2,FALSE),'DATOS PEST9'!$D:$D,VLOOKUP($C$89,DenExt,2,FALSE))</f>
        <v>143.89473684210526</v>
      </c>
      <c r="L123" s="60">
        <f>SUMIFS('DATOS PEST9'!$E:$E,'DATOS PEST9'!$A:$A,INDICE!$C$13,'DATOS PEST9'!$B:$B,$A123,'DATOS PEST9'!$F:$F,VLOOKUP(L$10,DenRegTabla2,2,FALSE),'DATOS PEST9'!$C:$C,L$11,'DATOS PEST9'!$D:$D,VLOOKUP($C$89,DenExt,2,FALSE))</f>
        <v>53</v>
      </c>
      <c r="M123" s="61">
        <f>SUMIFS('DATOS PEST9'!$E:$E,'DATOS PEST9'!$A:$A,INDICE!$C$13,'DATOS PEST9'!$B:$B,$A123,'DATOS PEST9'!$F:$F,VLOOKUP(L$10,DenRegTabla2,2,FALSE),'DATOS PEST9'!$C:$C,M$11,'DATOS PEST9'!$D:$D,VLOOKUP($C$89,DenExt,2,FALSE))</f>
        <v>1.9999999999999991</v>
      </c>
      <c r="N123" s="59">
        <f>SUMIFS('DATOS PEST9'!$E:$E,'DATOS PEST9'!$A:$A,INDICE!$C$13,'DATOS PEST9'!$B:$B,$A123,'DATOS PEST9'!$F:$F,VLOOKUP(L$10,DenRegTabla2,2,FALSE),'DATOS PEST9'!$D:$D,VLOOKUP($C$89,DenExt,2,FALSE))</f>
        <v>55</v>
      </c>
      <c r="O123" s="62">
        <f>SUMIFS('DATOS PEST9'!$E:$E,'DATOS PEST9'!$A:$A,INDICE!$C$13,'DATOS PEST9'!$B:$B,$A123,'DATOS PEST9'!$F:$F,VLOOKUP(O$10,DenRegTabla2,2,FALSE),'DATOS PEST9'!$C:$C,O$11,'DATOS PEST9'!$D:$D,VLOOKUP($C$89,DenExt,2,FALSE))</f>
        <v>57.421052631578952</v>
      </c>
      <c r="P123" s="62">
        <f>SUMIFS('DATOS PEST9'!$E:$E,'DATOS PEST9'!$A:$A,INDICE!$C$13,'DATOS PEST9'!$B:$B,$A123,'DATOS PEST9'!$F:$F,VLOOKUP(O$10,DenRegTabla2,2,FALSE),'DATOS PEST9'!$C:$C,P$11,'DATOS PEST9'!$D:$D,VLOOKUP($C$89,DenExt,2,FALSE))</f>
        <v>117.63157894736841</v>
      </c>
      <c r="Q123" s="63">
        <f>SUMIFS('DATOS PEST9'!$E:$E,'DATOS PEST9'!$A:$A,INDICE!$C$13,'DATOS PEST9'!$B:$B,$A123,'DATOS PEST9'!$F:$F,VLOOKUP(O$10,DenRegTabla2,2,FALSE),'DATOS PEST9'!$D:$D,VLOOKUP($C$89,DenExt,2,FALSE))</f>
        <v>175.05263157894737</v>
      </c>
      <c r="R123" s="60">
        <f>SUMIFS('DATOS PEST9'!$E:$E,'DATOS PEST9'!$A:$A,INDICE!$C$13,'DATOS PEST9'!$B:$B,$A123,'DATOS PEST9'!$F:$F,VLOOKUP(R$10,DenRegTabla2,2,FALSE),'DATOS PEST9'!$C:$C,R$11,'DATOS PEST9'!$D:$D,VLOOKUP($C$89,DenExt,2,FALSE))</f>
        <v>7.9999999999999964</v>
      </c>
      <c r="S123" s="61">
        <f>SUMIFS('DATOS PEST9'!$E:$E,'DATOS PEST9'!$A:$A,INDICE!$C$13,'DATOS PEST9'!$B:$B,$A123,'DATOS PEST9'!$F:$F,VLOOKUP(R$10,DenRegTabla2,2,FALSE),'DATOS PEST9'!$C:$C,S$11,'DATOS PEST9'!$D:$D,VLOOKUP($C$89,DenExt,2,FALSE))</f>
        <v>6.0000000000000009</v>
      </c>
      <c r="T123" s="59">
        <f>SUMIFS('DATOS PEST9'!$E:$E,'DATOS PEST9'!$A:$A,INDICE!$C$13,'DATOS PEST9'!$B:$B,$A123,'DATOS PEST9'!$F:$F,VLOOKUP(R$10,DenRegTabla2,2,FALSE),'DATOS PEST9'!$D:$D,VLOOKUP($C$89,DenExt,2,FALSE))</f>
        <v>13.999999999999996</v>
      </c>
      <c r="U123" s="62">
        <f>SUMIFS('DATOS PEST9'!$E:$E,'DATOS PEST9'!$A:$A,INDICE!$C$13,'DATOS PEST9'!$B:$B,$A123,'DATOS PEST9'!$F:$F,VLOOKUP(U$10,DenRegTabla2,2,FALSE),'DATOS PEST9'!$C:$C,U$11,'DATOS PEST9'!$D:$D,VLOOKUP($C$89,DenExt,2,FALSE))</f>
        <v>0</v>
      </c>
      <c r="V123" s="62">
        <f>SUMIFS('DATOS PEST9'!$E:$E,'DATOS PEST9'!$A:$A,INDICE!$C$13,'DATOS PEST9'!$B:$B,$A123,'DATOS PEST9'!$F:$F,VLOOKUP(U$10,DenRegTabla2,2,FALSE),'DATOS PEST9'!$C:$C,V$11,'DATOS PEST9'!$D:$D,VLOOKUP($C$89,DenExt,2,FALSE))</f>
        <v>0</v>
      </c>
      <c r="W123" s="63">
        <f>SUMIFS('DATOS PEST9'!$E:$E,'DATOS PEST9'!$A:$A,INDICE!$C$13,'DATOS PEST9'!$B:$B,$A123,'DATOS PEST9'!$F:$F,VLOOKUP(U$10,DenRegTabla2,2,FALSE),'DATOS PEST9'!$D:$D,VLOOKUP($C$89,DenExt,2,FALSE))</f>
        <v>0</v>
      </c>
      <c r="X123" s="60">
        <f>SUMIFS('DATOS PEST9'!$E:$E,'DATOS PEST9'!$A:$A,INDICE!$C$13,'DATOS PEST9'!$B:$B,$A123,'DATOS PEST9'!$F:$F,VLOOKUP(X$10,DenRegTabla2,2,FALSE),'DATOS PEST9'!$C:$C,X$11,'DATOS PEST9'!$D:$D,VLOOKUP($C$89,DenExt,2,FALSE))</f>
        <v>0</v>
      </c>
      <c r="Y123" s="61">
        <f>SUMIFS('DATOS PEST9'!$E:$E,'DATOS PEST9'!$A:$A,INDICE!$C$13,'DATOS PEST9'!$B:$B,$A123,'DATOS PEST9'!$F:$F,VLOOKUP(X$10,DenRegTabla2,2,FALSE),'DATOS PEST9'!$C:$C,Y$11,'DATOS PEST9'!$D:$D,VLOOKUP($C$89,DenExt,2,FALSE))</f>
        <v>0</v>
      </c>
      <c r="Z123" s="59">
        <f>SUMIFS('DATOS PEST9'!$E:$E,'DATOS PEST9'!$A:$A,INDICE!$C$13,'DATOS PEST9'!$B:$B,$A123,'DATOS PEST9'!$F:$F,VLOOKUP(X$10,DenRegTabla2,2,FALSE),'DATOS PEST9'!$D:$D,VLOOKUP($C$89,DenExt,2,FALSE))</f>
        <v>0</v>
      </c>
      <c r="AA123" s="60">
        <f>SUMIFS('DATOS PEST9'!$E:$E,'DATOS PEST9'!$A:$A,INDICE!$C$13,'DATOS PEST9'!$B:$B,$A123,'DATOS PEST9'!$F:$F,VLOOKUP(AA$10,DenRegTabla2,2,FALSE),'DATOS PEST9'!$C:$C,AA$11,'DATOS PEST9'!$D:$D,VLOOKUP($C$89,DenExt,2,FALSE))</f>
        <v>0</v>
      </c>
      <c r="AB123" s="61">
        <f>SUMIFS('DATOS PEST9'!$E:$E,'DATOS PEST9'!$A:$A,INDICE!$C$13,'DATOS PEST9'!$B:$B,$A123,'DATOS PEST9'!$F:$F,VLOOKUP(AA$10,DenRegTabla2,2,FALSE),'DATOS PEST9'!$C:$C,AB$11,'DATOS PEST9'!$D:$D,VLOOKUP($C$89,DenExt,2,FALSE))</f>
        <v>0</v>
      </c>
      <c r="AC123" s="59">
        <f>SUMIFS('DATOS PEST9'!$E:$E,'DATOS PEST9'!$A:$A,INDICE!$C$13,'DATOS PEST9'!$B:$B,$A123,'DATOS PEST9'!$F:$F,VLOOKUP(AA$10,DenRegTabla2,2,FALSE),'DATOS PEST9'!$D:$D,VLOOKUP($C$89,DenExt,2,FALSE))</f>
        <v>0</v>
      </c>
    </row>
    <row r="124" spans="1:29" ht="15.6" x14ac:dyDescent="0.3">
      <c r="A124" s="8">
        <v>47</v>
      </c>
      <c r="B124" s="9" t="s">
        <v>28</v>
      </c>
      <c r="C124" s="60">
        <f t="shared" si="155"/>
        <v>2942.0526315789475</v>
      </c>
      <c r="D124" s="61">
        <f t="shared" si="155"/>
        <v>3509.4210526315787</v>
      </c>
      <c r="E124" s="59">
        <f t="shared" si="156"/>
        <v>6451.4736842105258</v>
      </c>
      <c r="F124" s="60">
        <f>SUMIFS('DATOS PEST9'!$E:$E,'DATOS PEST9'!$A:$A,INDICE!$C$13,'DATOS PEST9'!$B:$B,$A124,'DATOS PEST9'!$F:$F,VLOOKUP(F$10,DenRegTabla2,2,FALSE),'DATOS PEST9'!$C:$C,F$11,'DATOS PEST9'!$D:$D,VLOOKUP($C$89,DenExt,2,FALSE))</f>
        <v>2088.7894736842104</v>
      </c>
      <c r="G124" s="61">
        <f>SUMIFS('DATOS PEST9'!$E:$E,'DATOS PEST9'!$A:$A,INDICE!$C$13,'DATOS PEST9'!$B:$B,$A124,'DATOS PEST9'!$F:$F,VLOOKUP(F$10,DenRegTabla2,2,FALSE),'DATOS PEST9'!$C:$C,G$11,'DATOS PEST9'!$D:$D,VLOOKUP($C$89,DenExt,2,FALSE))</f>
        <v>2636.3684210526312</v>
      </c>
      <c r="H124" s="59">
        <f>SUMIFS('DATOS PEST9'!$E:$E,'DATOS PEST9'!$A:$A,INDICE!$C$13,'DATOS PEST9'!$B:$B,$A124,'DATOS PEST9'!$F:$F,VLOOKUP(F$10,DenRegTabla2,2,FALSE),'DATOS PEST9'!$D:$D,VLOOKUP($C$89,DenExt,2,FALSE))</f>
        <v>4725.1578947368416</v>
      </c>
      <c r="I124" s="60">
        <f>SUMIFS('DATOS PEST9'!$E:$E,'DATOS PEST9'!$A:$A,INDICE!$C$13,'DATOS PEST9'!$B:$B,$A124,'DATOS PEST9'!$F:$F,VLOOKUP(I$10,DenRegTabla2,2,FALSE),'DATOS PEST9'!$C:$C,I$11,'DATOS PEST9'!$D:$D,VLOOKUP($C$89,DenExt,2,FALSE))</f>
        <v>251.36842105263162</v>
      </c>
      <c r="J124" s="61">
        <f>SUMIFS('DATOS PEST9'!$E:$E,'DATOS PEST9'!$A:$A,INDICE!$C$13,'DATOS PEST9'!$B:$B,$A124,'DATOS PEST9'!$F:$F,VLOOKUP(I$10,DenRegTabla2,2,FALSE),'DATOS PEST9'!$C:$C,J$11,'DATOS PEST9'!$D:$D,VLOOKUP($C$89,DenExt,2,FALSE))</f>
        <v>426</v>
      </c>
      <c r="K124" s="59">
        <f>SUMIFS('DATOS PEST9'!$E:$E,'DATOS PEST9'!$A:$A,INDICE!$C$13,'DATOS PEST9'!$B:$B,$A124,'DATOS PEST9'!$F:$F,VLOOKUP(I$10,DenRegTabla2,2,FALSE),'DATOS PEST9'!$D:$D,VLOOKUP($C$89,DenExt,2,FALSE))</f>
        <v>677.36842105263167</v>
      </c>
      <c r="L124" s="60">
        <f>SUMIFS('DATOS PEST9'!$E:$E,'DATOS PEST9'!$A:$A,INDICE!$C$13,'DATOS PEST9'!$B:$B,$A124,'DATOS PEST9'!$F:$F,VLOOKUP(L$10,DenRegTabla2,2,FALSE),'DATOS PEST9'!$C:$C,L$11,'DATOS PEST9'!$D:$D,VLOOKUP($C$89,DenExt,2,FALSE))</f>
        <v>314.68421052631572</v>
      </c>
      <c r="M124" s="61">
        <f>SUMIFS('DATOS PEST9'!$E:$E,'DATOS PEST9'!$A:$A,INDICE!$C$13,'DATOS PEST9'!$B:$B,$A124,'DATOS PEST9'!$F:$F,VLOOKUP(L$10,DenRegTabla2,2,FALSE),'DATOS PEST9'!$C:$C,M$11,'DATOS PEST9'!$D:$D,VLOOKUP($C$89,DenExt,2,FALSE))</f>
        <v>6.9999999999999973</v>
      </c>
      <c r="N124" s="59">
        <f>SUMIFS('DATOS PEST9'!$E:$E,'DATOS PEST9'!$A:$A,INDICE!$C$13,'DATOS PEST9'!$B:$B,$A124,'DATOS PEST9'!$F:$F,VLOOKUP(L$10,DenRegTabla2,2,FALSE),'DATOS PEST9'!$D:$D,VLOOKUP($C$89,DenExt,2,FALSE))</f>
        <v>321.68421052631572</v>
      </c>
      <c r="O124" s="62">
        <f>SUMIFS('DATOS PEST9'!$E:$E,'DATOS PEST9'!$A:$A,INDICE!$C$13,'DATOS PEST9'!$B:$B,$A124,'DATOS PEST9'!$F:$F,VLOOKUP(O$10,DenRegTabla2,2,FALSE),'DATOS PEST9'!$C:$C,O$11,'DATOS PEST9'!$D:$D,VLOOKUP($C$89,DenExt,2,FALSE))</f>
        <v>283.21052631578948</v>
      </c>
      <c r="P124" s="62">
        <f>SUMIFS('DATOS PEST9'!$E:$E,'DATOS PEST9'!$A:$A,INDICE!$C$13,'DATOS PEST9'!$B:$B,$A124,'DATOS PEST9'!$F:$F,VLOOKUP(O$10,DenRegTabla2,2,FALSE),'DATOS PEST9'!$C:$C,P$11,'DATOS PEST9'!$D:$D,VLOOKUP($C$89,DenExt,2,FALSE))</f>
        <v>438.0526315789474</v>
      </c>
      <c r="Q124" s="63">
        <f>SUMIFS('DATOS PEST9'!$E:$E,'DATOS PEST9'!$A:$A,INDICE!$C$13,'DATOS PEST9'!$B:$B,$A124,'DATOS PEST9'!$F:$F,VLOOKUP(O$10,DenRegTabla2,2,FALSE),'DATOS PEST9'!$D:$D,VLOOKUP($C$89,DenExt,2,FALSE))</f>
        <v>721.26315789473688</v>
      </c>
      <c r="R124" s="60">
        <f>SUMIFS('DATOS PEST9'!$E:$E,'DATOS PEST9'!$A:$A,INDICE!$C$13,'DATOS PEST9'!$B:$B,$A124,'DATOS PEST9'!$F:$F,VLOOKUP(R$10,DenRegTabla2,2,FALSE),'DATOS PEST9'!$C:$C,R$11,'DATOS PEST9'!$D:$D,VLOOKUP($C$89,DenExt,2,FALSE))</f>
        <v>3.9999999999999982</v>
      </c>
      <c r="S124" s="61">
        <f>SUMIFS('DATOS PEST9'!$E:$E,'DATOS PEST9'!$A:$A,INDICE!$C$13,'DATOS PEST9'!$B:$B,$A124,'DATOS PEST9'!$F:$F,VLOOKUP(R$10,DenRegTabla2,2,FALSE),'DATOS PEST9'!$C:$C,S$11,'DATOS PEST9'!$D:$D,VLOOKUP($C$89,DenExt,2,FALSE))</f>
        <v>1.9999999999999991</v>
      </c>
      <c r="T124" s="59">
        <f>SUMIFS('DATOS PEST9'!$E:$E,'DATOS PEST9'!$A:$A,INDICE!$C$13,'DATOS PEST9'!$B:$B,$A124,'DATOS PEST9'!$F:$F,VLOOKUP(R$10,DenRegTabla2,2,FALSE),'DATOS PEST9'!$D:$D,VLOOKUP($C$89,DenExt,2,FALSE))</f>
        <v>5.9999999999999973</v>
      </c>
      <c r="U124" s="62">
        <f>SUMIFS('DATOS PEST9'!$E:$E,'DATOS PEST9'!$A:$A,INDICE!$C$13,'DATOS PEST9'!$B:$B,$A124,'DATOS PEST9'!$F:$F,VLOOKUP(U$10,DenRegTabla2,2,FALSE),'DATOS PEST9'!$C:$C,U$11,'DATOS PEST9'!$D:$D,VLOOKUP($C$89,DenExt,2,FALSE))</f>
        <v>0</v>
      </c>
      <c r="V124" s="62">
        <f>SUMIFS('DATOS PEST9'!$E:$E,'DATOS PEST9'!$A:$A,INDICE!$C$13,'DATOS PEST9'!$B:$B,$A124,'DATOS PEST9'!$F:$F,VLOOKUP(U$10,DenRegTabla2,2,FALSE),'DATOS PEST9'!$C:$C,V$11,'DATOS PEST9'!$D:$D,VLOOKUP($C$89,DenExt,2,FALSE))</f>
        <v>0</v>
      </c>
      <c r="W124" s="63">
        <f>SUMIFS('DATOS PEST9'!$E:$E,'DATOS PEST9'!$A:$A,INDICE!$C$13,'DATOS PEST9'!$B:$B,$A124,'DATOS PEST9'!$F:$F,VLOOKUP(U$10,DenRegTabla2,2,FALSE),'DATOS PEST9'!$D:$D,VLOOKUP($C$89,DenExt,2,FALSE))</f>
        <v>0</v>
      </c>
      <c r="X124" s="60">
        <f>SUMIFS('DATOS PEST9'!$E:$E,'DATOS PEST9'!$A:$A,INDICE!$C$13,'DATOS PEST9'!$B:$B,$A124,'DATOS PEST9'!$F:$F,VLOOKUP(X$10,DenRegTabla2,2,FALSE),'DATOS PEST9'!$C:$C,X$11,'DATOS PEST9'!$D:$D,VLOOKUP($C$89,DenExt,2,FALSE))</f>
        <v>0</v>
      </c>
      <c r="Y124" s="61">
        <f>SUMIFS('DATOS PEST9'!$E:$E,'DATOS PEST9'!$A:$A,INDICE!$C$13,'DATOS PEST9'!$B:$B,$A124,'DATOS PEST9'!$F:$F,VLOOKUP(X$10,DenRegTabla2,2,FALSE),'DATOS PEST9'!$C:$C,Y$11,'DATOS PEST9'!$D:$D,VLOOKUP($C$89,DenExt,2,FALSE))</f>
        <v>0</v>
      </c>
      <c r="Z124" s="59">
        <f>SUMIFS('DATOS PEST9'!$E:$E,'DATOS PEST9'!$A:$A,INDICE!$C$13,'DATOS PEST9'!$B:$B,$A124,'DATOS PEST9'!$F:$F,VLOOKUP(X$10,DenRegTabla2,2,FALSE),'DATOS PEST9'!$D:$D,VLOOKUP($C$89,DenExt,2,FALSE))</f>
        <v>0</v>
      </c>
      <c r="AA124" s="60">
        <f>SUMIFS('DATOS PEST9'!$E:$E,'DATOS PEST9'!$A:$A,INDICE!$C$13,'DATOS PEST9'!$B:$B,$A124,'DATOS PEST9'!$F:$F,VLOOKUP(AA$10,DenRegTabla2,2,FALSE),'DATOS PEST9'!$C:$C,AA$11,'DATOS PEST9'!$D:$D,VLOOKUP($C$89,DenExt,2,FALSE))</f>
        <v>0</v>
      </c>
      <c r="AB124" s="61">
        <f>SUMIFS('DATOS PEST9'!$E:$E,'DATOS PEST9'!$A:$A,INDICE!$C$13,'DATOS PEST9'!$B:$B,$A124,'DATOS PEST9'!$F:$F,VLOOKUP(AA$10,DenRegTabla2,2,FALSE),'DATOS PEST9'!$C:$C,AB$11,'DATOS PEST9'!$D:$D,VLOOKUP($C$89,DenExt,2,FALSE))</f>
        <v>0</v>
      </c>
      <c r="AC124" s="59">
        <f>SUMIFS('DATOS PEST9'!$E:$E,'DATOS PEST9'!$A:$A,INDICE!$C$13,'DATOS PEST9'!$B:$B,$A124,'DATOS PEST9'!$F:$F,VLOOKUP(AA$10,DenRegTabla2,2,FALSE),'DATOS PEST9'!$D:$D,VLOOKUP($C$89,DenExt,2,FALSE))</f>
        <v>0</v>
      </c>
    </row>
    <row r="125" spans="1:29" ht="15.6" x14ac:dyDescent="0.3">
      <c r="A125" s="10">
        <v>49</v>
      </c>
      <c r="B125" s="11" t="s">
        <v>30</v>
      </c>
      <c r="C125" s="60">
        <f t="shared" si="155"/>
        <v>697.31578947368428</v>
      </c>
      <c r="D125" s="61">
        <f t="shared" si="155"/>
        <v>795</v>
      </c>
      <c r="E125" s="59">
        <f t="shared" si="156"/>
        <v>1492.3157894736842</v>
      </c>
      <c r="F125" s="60">
        <f>SUMIFS('DATOS PEST9'!$E:$E,'DATOS PEST9'!$A:$A,INDICE!$C$13,'DATOS PEST9'!$B:$B,$A125,'DATOS PEST9'!$F:$F,VLOOKUP(F$10,DenRegTabla2,2,FALSE),'DATOS PEST9'!$C:$C,F$11,'DATOS PEST9'!$D:$D,VLOOKUP($C$89,DenExt,2,FALSE))</f>
        <v>494.5263157894737</v>
      </c>
      <c r="G125" s="61">
        <f>SUMIFS('DATOS PEST9'!$E:$E,'DATOS PEST9'!$A:$A,INDICE!$C$13,'DATOS PEST9'!$B:$B,$A125,'DATOS PEST9'!$F:$F,VLOOKUP(F$10,DenRegTabla2,2,FALSE),'DATOS PEST9'!$C:$C,G$11,'DATOS PEST9'!$D:$D,VLOOKUP($C$89,DenExt,2,FALSE))</f>
        <v>517.05263157894728</v>
      </c>
      <c r="H125" s="59">
        <f>SUMIFS('DATOS PEST9'!$E:$E,'DATOS PEST9'!$A:$A,INDICE!$C$13,'DATOS PEST9'!$B:$B,$A125,'DATOS PEST9'!$F:$F,VLOOKUP(F$10,DenRegTabla2,2,FALSE),'DATOS PEST9'!$D:$D,VLOOKUP($C$89,DenExt,2,FALSE))</f>
        <v>1011.578947368421</v>
      </c>
      <c r="I125" s="60">
        <f>SUMIFS('DATOS PEST9'!$E:$E,'DATOS PEST9'!$A:$A,INDICE!$C$13,'DATOS PEST9'!$B:$B,$A125,'DATOS PEST9'!$F:$F,VLOOKUP(I$10,DenRegTabla2,2,FALSE),'DATOS PEST9'!$C:$C,I$11,'DATOS PEST9'!$D:$D,VLOOKUP($C$89,DenExt,2,FALSE))</f>
        <v>74.842105263157904</v>
      </c>
      <c r="J125" s="61">
        <f>SUMIFS('DATOS PEST9'!$E:$E,'DATOS PEST9'!$A:$A,INDICE!$C$13,'DATOS PEST9'!$B:$B,$A125,'DATOS PEST9'!$F:$F,VLOOKUP(I$10,DenRegTabla2,2,FALSE),'DATOS PEST9'!$C:$C,J$11,'DATOS PEST9'!$D:$D,VLOOKUP($C$89,DenExt,2,FALSE))</f>
        <v>156.26315789473688</v>
      </c>
      <c r="K125" s="59">
        <f>SUMIFS('DATOS PEST9'!$E:$E,'DATOS PEST9'!$A:$A,INDICE!$C$13,'DATOS PEST9'!$B:$B,$A125,'DATOS PEST9'!$F:$F,VLOOKUP(I$10,DenRegTabla2,2,FALSE),'DATOS PEST9'!$D:$D,VLOOKUP($C$89,DenExt,2,FALSE))</f>
        <v>231.1052631578948</v>
      </c>
      <c r="L125" s="60">
        <f>SUMIFS('DATOS PEST9'!$E:$E,'DATOS PEST9'!$A:$A,INDICE!$C$13,'DATOS PEST9'!$B:$B,$A125,'DATOS PEST9'!$F:$F,VLOOKUP(L$10,DenRegTabla2,2,FALSE),'DATOS PEST9'!$C:$C,L$11,'DATOS PEST9'!$D:$D,VLOOKUP($C$89,DenExt,2,FALSE))</f>
        <v>39.736842105263158</v>
      </c>
      <c r="M125" s="61">
        <f>SUMIFS('DATOS PEST9'!$E:$E,'DATOS PEST9'!$A:$A,INDICE!$C$13,'DATOS PEST9'!$B:$B,$A125,'DATOS PEST9'!$F:$F,VLOOKUP(L$10,DenRegTabla2,2,FALSE),'DATOS PEST9'!$C:$C,M$11,'DATOS PEST9'!$D:$D,VLOOKUP($C$89,DenExt,2,FALSE))</f>
        <v>3.0000000000000004</v>
      </c>
      <c r="N125" s="59">
        <f>SUMIFS('DATOS PEST9'!$E:$E,'DATOS PEST9'!$A:$A,INDICE!$C$13,'DATOS PEST9'!$B:$B,$A125,'DATOS PEST9'!$F:$F,VLOOKUP(L$10,DenRegTabla2,2,FALSE),'DATOS PEST9'!$D:$D,VLOOKUP($C$89,DenExt,2,FALSE))</f>
        <v>42.736842105263158</v>
      </c>
      <c r="O125" s="62">
        <f>SUMIFS('DATOS PEST9'!$E:$E,'DATOS PEST9'!$A:$A,INDICE!$C$13,'DATOS PEST9'!$B:$B,$A125,'DATOS PEST9'!$F:$F,VLOOKUP(O$10,DenRegTabla2,2,FALSE),'DATOS PEST9'!$C:$C,O$11,'DATOS PEST9'!$D:$D,VLOOKUP($C$89,DenExt,2,FALSE))</f>
        <v>78.21052631578948</v>
      </c>
      <c r="P125" s="62">
        <f>SUMIFS('DATOS PEST9'!$E:$E,'DATOS PEST9'!$A:$A,INDICE!$C$13,'DATOS PEST9'!$B:$B,$A125,'DATOS PEST9'!$F:$F,VLOOKUP(O$10,DenRegTabla2,2,FALSE),'DATOS PEST9'!$C:$C,P$11,'DATOS PEST9'!$D:$D,VLOOKUP($C$89,DenExt,2,FALSE))</f>
        <v>115.68421052631582</v>
      </c>
      <c r="Q125" s="63">
        <f>SUMIFS('DATOS PEST9'!$E:$E,'DATOS PEST9'!$A:$A,INDICE!$C$13,'DATOS PEST9'!$B:$B,$A125,'DATOS PEST9'!$F:$F,VLOOKUP(O$10,DenRegTabla2,2,FALSE),'DATOS PEST9'!$D:$D,VLOOKUP($C$89,DenExt,2,FALSE))</f>
        <v>193.89473684210532</v>
      </c>
      <c r="R125" s="60">
        <f>SUMIFS('DATOS PEST9'!$E:$E,'DATOS PEST9'!$A:$A,INDICE!$C$13,'DATOS PEST9'!$B:$B,$A125,'DATOS PEST9'!$F:$F,VLOOKUP(R$10,DenRegTabla2,2,FALSE),'DATOS PEST9'!$C:$C,R$11,'DATOS PEST9'!$D:$D,VLOOKUP($C$89,DenExt,2,FALSE))</f>
        <v>10.000000000000002</v>
      </c>
      <c r="S125" s="61">
        <f>SUMIFS('DATOS PEST9'!$E:$E,'DATOS PEST9'!$A:$A,INDICE!$C$13,'DATOS PEST9'!$B:$B,$A125,'DATOS PEST9'!$F:$F,VLOOKUP(R$10,DenRegTabla2,2,FALSE),'DATOS PEST9'!$C:$C,S$11,'DATOS PEST9'!$D:$D,VLOOKUP($C$89,DenExt,2,FALSE))</f>
        <v>3.0000000000000004</v>
      </c>
      <c r="T125" s="59">
        <f>SUMIFS('DATOS PEST9'!$E:$E,'DATOS PEST9'!$A:$A,INDICE!$C$13,'DATOS PEST9'!$B:$B,$A125,'DATOS PEST9'!$F:$F,VLOOKUP(R$10,DenRegTabla2,2,FALSE),'DATOS PEST9'!$D:$D,VLOOKUP($C$89,DenExt,2,FALSE))</f>
        <v>13.000000000000002</v>
      </c>
      <c r="U125" s="62">
        <f>SUMIFS('DATOS PEST9'!$E:$E,'DATOS PEST9'!$A:$A,INDICE!$C$13,'DATOS PEST9'!$B:$B,$A125,'DATOS PEST9'!$F:$F,VLOOKUP(U$10,DenRegTabla2,2,FALSE),'DATOS PEST9'!$C:$C,U$11,'DATOS PEST9'!$D:$D,VLOOKUP($C$89,DenExt,2,FALSE))</f>
        <v>0</v>
      </c>
      <c r="V125" s="62">
        <f>SUMIFS('DATOS PEST9'!$E:$E,'DATOS PEST9'!$A:$A,INDICE!$C$13,'DATOS PEST9'!$B:$B,$A125,'DATOS PEST9'!$F:$F,VLOOKUP(U$10,DenRegTabla2,2,FALSE),'DATOS PEST9'!$C:$C,V$11,'DATOS PEST9'!$D:$D,VLOOKUP($C$89,DenExt,2,FALSE))</f>
        <v>0</v>
      </c>
      <c r="W125" s="63">
        <f>SUMIFS('DATOS PEST9'!$E:$E,'DATOS PEST9'!$A:$A,INDICE!$C$13,'DATOS PEST9'!$B:$B,$A125,'DATOS PEST9'!$F:$F,VLOOKUP(U$10,DenRegTabla2,2,FALSE),'DATOS PEST9'!$D:$D,VLOOKUP($C$89,DenExt,2,FALSE))</f>
        <v>0</v>
      </c>
      <c r="X125" s="60">
        <f>SUMIFS('DATOS PEST9'!$E:$E,'DATOS PEST9'!$A:$A,INDICE!$C$13,'DATOS PEST9'!$B:$B,$A125,'DATOS PEST9'!$F:$F,VLOOKUP(X$10,DenRegTabla2,2,FALSE),'DATOS PEST9'!$C:$C,X$11,'DATOS PEST9'!$D:$D,VLOOKUP($C$89,DenExt,2,FALSE))</f>
        <v>0</v>
      </c>
      <c r="Y125" s="61">
        <f>SUMIFS('DATOS PEST9'!$E:$E,'DATOS PEST9'!$A:$A,INDICE!$C$13,'DATOS PEST9'!$B:$B,$A125,'DATOS PEST9'!$F:$F,VLOOKUP(X$10,DenRegTabla2,2,FALSE),'DATOS PEST9'!$C:$C,Y$11,'DATOS PEST9'!$D:$D,VLOOKUP($C$89,DenExt,2,FALSE))</f>
        <v>0</v>
      </c>
      <c r="Z125" s="59">
        <f>SUMIFS('DATOS PEST9'!$E:$E,'DATOS PEST9'!$A:$A,INDICE!$C$13,'DATOS PEST9'!$B:$B,$A125,'DATOS PEST9'!$F:$F,VLOOKUP(X$10,DenRegTabla2,2,FALSE),'DATOS PEST9'!$D:$D,VLOOKUP($C$89,DenExt,2,FALSE))</f>
        <v>0</v>
      </c>
      <c r="AA125" s="60">
        <f>SUMIFS('DATOS PEST9'!$E:$E,'DATOS PEST9'!$A:$A,INDICE!$C$13,'DATOS PEST9'!$B:$B,$A125,'DATOS PEST9'!$F:$F,VLOOKUP(AA$10,DenRegTabla2,2,FALSE),'DATOS PEST9'!$C:$C,AA$11,'DATOS PEST9'!$D:$D,VLOOKUP($C$89,DenExt,2,FALSE))</f>
        <v>0</v>
      </c>
      <c r="AB125" s="61">
        <f>SUMIFS('DATOS PEST9'!$E:$E,'DATOS PEST9'!$A:$A,INDICE!$C$13,'DATOS PEST9'!$B:$B,$A125,'DATOS PEST9'!$F:$F,VLOOKUP(AA$10,DenRegTabla2,2,FALSE),'DATOS PEST9'!$C:$C,AB$11,'DATOS PEST9'!$D:$D,VLOOKUP($C$89,DenExt,2,FALSE))</f>
        <v>0</v>
      </c>
      <c r="AC125" s="59">
        <f>SUMIFS('DATOS PEST9'!$E:$E,'DATOS PEST9'!$A:$A,INDICE!$C$13,'DATOS PEST9'!$B:$B,$A125,'DATOS PEST9'!$F:$F,VLOOKUP(AA$10,DenRegTabla2,2,FALSE),'DATOS PEST9'!$D:$D,VLOOKUP($C$89,DenExt,2,FALSE))</f>
        <v>0</v>
      </c>
    </row>
    <row r="126" spans="1:29" ht="15.6" x14ac:dyDescent="0.3">
      <c r="A126" s="238" t="s">
        <v>179</v>
      </c>
      <c r="B126" s="239"/>
      <c r="C126" s="64">
        <f>SUM(C127:C131)</f>
        <v>14054.105263157897</v>
      </c>
      <c r="D126" s="65">
        <f t="shared" ref="D126:E126" si="157">SUM(D127:D131)</f>
        <v>19452.315789473683</v>
      </c>
      <c r="E126" s="66">
        <f t="shared" si="157"/>
        <v>33506.421052631573</v>
      </c>
      <c r="F126" s="64">
        <f>SUM(F127:F131)</f>
        <v>9598.7894736842118</v>
      </c>
      <c r="G126" s="65">
        <f t="shared" ref="G126" si="158">SUM(G127:G131)</f>
        <v>12620.473684210525</v>
      </c>
      <c r="H126" s="66">
        <f>SUM(H127:H131)</f>
        <v>22219.263157894737</v>
      </c>
      <c r="I126" s="64">
        <f>SUM(I127:I131)</f>
        <v>1694.1578947368421</v>
      </c>
      <c r="J126" s="65">
        <f t="shared" ref="J126" si="159">SUM(J127:J131)</f>
        <v>3803.8947368421059</v>
      </c>
      <c r="K126" s="66">
        <f>SUM(K127:K131)</f>
        <v>5498.0526315789475</v>
      </c>
      <c r="L126" s="64">
        <f>SUM(L127:L131)</f>
        <v>1109.3157894736842</v>
      </c>
      <c r="M126" s="65">
        <f t="shared" ref="M126" si="160">SUM(M127:M131)</f>
        <v>23</v>
      </c>
      <c r="N126" s="66">
        <f>SUM(N127:N131)</f>
        <v>1132.3157894736842</v>
      </c>
      <c r="O126" s="67">
        <f>SUM(O127:O131)</f>
        <v>1608.8421052631579</v>
      </c>
      <c r="P126" s="67">
        <f t="shared" ref="P126" si="161">SUM(P127:P131)</f>
        <v>2975.9473684210529</v>
      </c>
      <c r="Q126" s="68">
        <f>SUM(Q127:Q131)</f>
        <v>4584.7894736842109</v>
      </c>
      <c r="R126" s="64">
        <f>SUM(R127:R131)</f>
        <v>43.000000000000007</v>
      </c>
      <c r="S126" s="65">
        <f t="shared" ref="S126" si="162">SUM(S127:S131)</f>
        <v>29</v>
      </c>
      <c r="T126" s="66">
        <f>SUM(T127:T131)</f>
        <v>72</v>
      </c>
      <c r="U126" s="67">
        <f>SUM(U127:U131)</f>
        <v>0</v>
      </c>
      <c r="V126" s="67">
        <f t="shared" ref="V126" si="163">SUM(V127:V131)</f>
        <v>0</v>
      </c>
      <c r="W126" s="68">
        <f>SUM(W127:W131)</f>
        <v>0</v>
      </c>
      <c r="X126" s="64">
        <f>SUM(X127:X131)</f>
        <v>0</v>
      </c>
      <c r="Y126" s="65">
        <f t="shared" ref="Y126" si="164">SUM(Y127:Y131)</f>
        <v>0</v>
      </c>
      <c r="Z126" s="66">
        <f>SUM(Z127:Z131)</f>
        <v>0</v>
      </c>
      <c r="AA126" s="64">
        <f>SUM(AA127:AA131)</f>
        <v>0</v>
      </c>
      <c r="AB126" s="65">
        <f t="shared" ref="AB126" si="165">SUM(AB127:AB131)</f>
        <v>0</v>
      </c>
      <c r="AC126" s="66">
        <f>SUM(AC127:AC131)</f>
        <v>0</v>
      </c>
    </row>
    <row r="127" spans="1:29" ht="15.6" x14ac:dyDescent="0.3">
      <c r="A127" s="6">
        <v>2</v>
      </c>
      <c r="B127" s="7" t="s">
        <v>0</v>
      </c>
      <c r="C127" s="60">
        <f t="shared" ref="C127:D131" si="166">F127+R127+AA127+X127+U127+L127+I127+O127</f>
        <v>1768.7894736842106</v>
      </c>
      <c r="D127" s="61">
        <f t="shared" si="166"/>
        <v>2773.4210526315787</v>
      </c>
      <c r="E127" s="59">
        <f t="shared" ref="E127:E131" si="167">SUM(H127,K127,N127,Q127,T127,W127,Z127,AC127)</f>
        <v>4542.2105263157891</v>
      </c>
      <c r="F127" s="60">
        <f>SUMIFS('DATOS PEST9'!$E:$E,'DATOS PEST9'!$A:$A,INDICE!$C$13,'DATOS PEST9'!$B:$B,$A127,'DATOS PEST9'!$F:$F,VLOOKUP(F$10,DenRegTabla2,2,FALSE),'DATOS PEST9'!$C:$C,F$11,'DATOS PEST9'!$D:$D,VLOOKUP($C$89,DenExt,2,FALSE))</f>
        <v>942.26315789473676</v>
      </c>
      <c r="G127" s="61">
        <f>SUMIFS('DATOS PEST9'!$E:$E,'DATOS PEST9'!$A:$A,INDICE!$C$13,'DATOS PEST9'!$B:$B,$A127,'DATOS PEST9'!$F:$F,VLOOKUP(F$10,DenRegTabla2,2,FALSE),'DATOS PEST9'!$C:$C,G$11,'DATOS PEST9'!$D:$D,VLOOKUP($C$89,DenExt,2,FALSE))</f>
        <v>1592</v>
      </c>
      <c r="H127" s="59">
        <f>SUMIFS('DATOS PEST9'!$E:$E,'DATOS PEST9'!$A:$A,INDICE!$C$13,'DATOS PEST9'!$B:$B,$A127,'DATOS PEST9'!$F:$F,VLOOKUP(F$10,DenRegTabla2,2,FALSE),'DATOS PEST9'!$D:$D,VLOOKUP($C$89,DenExt,2,FALSE))</f>
        <v>2534.2631578947367</v>
      </c>
      <c r="I127" s="60">
        <f>SUMIFS('DATOS PEST9'!$E:$E,'DATOS PEST9'!$A:$A,INDICE!$C$13,'DATOS PEST9'!$B:$B,$A127,'DATOS PEST9'!$F:$F,VLOOKUP(I$10,DenRegTabla2,2,FALSE),'DATOS PEST9'!$C:$C,I$11,'DATOS PEST9'!$D:$D,VLOOKUP($C$89,DenExt,2,FALSE))</f>
        <v>563.47368421052636</v>
      </c>
      <c r="J127" s="61">
        <f>SUMIFS('DATOS PEST9'!$E:$E,'DATOS PEST9'!$A:$A,INDICE!$C$13,'DATOS PEST9'!$B:$B,$A127,'DATOS PEST9'!$F:$F,VLOOKUP(I$10,DenRegTabla2,2,FALSE),'DATOS PEST9'!$C:$C,J$11,'DATOS PEST9'!$D:$D,VLOOKUP($C$89,DenExt,2,FALSE))</f>
        <v>875.26315789473676</v>
      </c>
      <c r="K127" s="59">
        <f>SUMIFS('DATOS PEST9'!$E:$E,'DATOS PEST9'!$A:$A,INDICE!$C$13,'DATOS PEST9'!$B:$B,$A127,'DATOS PEST9'!$F:$F,VLOOKUP(I$10,DenRegTabla2,2,FALSE),'DATOS PEST9'!$D:$D,VLOOKUP($C$89,DenExt,2,FALSE))</f>
        <v>1438.7368421052631</v>
      </c>
      <c r="L127" s="60">
        <f>SUMIFS('DATOS PEST9'!$E:$E,'DATOS PEST9'!$A:$A,INDICE!$C$13,'DATOS PEST9'!$B:$B,$A127,'DATOS PEST9'!$F:$F,VLOOKUP(L$10,DenRegTabla2,2,FALSE),'DATOS PEST9'!$C:$C,L$11,'DATOS PEST9'!$D:$D,VLOOKUP($C$89,DenExt,2,FALSE))</f>
        <v>74.947368421052616</v>
      </c>
      <c r="M127" s="61">
        <f>SUMIFS('DATOS PEST9'!$E:$E,'DATOS PEST9'!$A:$A,INDICE!$C$13,'DATOS PEST9'!$B:$B,$A127,'DATOS PEST9'!$F:$F,VLOOKUP(L$10,DenRegTabla2,2,FALSE),'DATOS PEST9'!$C:$C,M$11,'DATOS PEST9'!$D:$D,VLOOKUP($C$89,DenExt,2,FALSE))</f>
        <v>0.99999999999999956</v>
      </c>
      <c r="N127" s="59">
        <f>SUMIFS('DATOS PEST9'!$E:$E,'DATOS PEST9'!$A:$A,INDICE!$C$13,'DATOS PEST9'!$B:$B,$A127,'DATOS PEST9'!$F:$F,VLOOKUP(L$10,DenRegTabla2,2,FALSE),'DATOS PEST9'!$D:$D,VLOOKUP($C$89,DenExt,2,FALSE))</f>
        <v>75.947368421052616</v>
      </c>
      <c r="O127" s="62">
        <f>SUMIFS('DATOS PEST9'!$E:$E,'DATOS PEST9'!$A:$A,INDICE!$C$13,'DATOS PEST9'!$B:$B,$A127,'DATOS PEST9'!$F:$F,VLOOKUP(O$10,DenRegTabla2,2,FALSE),'DATOS PEST9'!$C:$C,O$11,'DATOS PEST9'!$D:$D,VLOOKUP($C$89,DenExt,2,FALSE))</f>
        <v>183.10526315789471</v>
      </c>
      <c r="P127" s="62">
        <f>SUMIFS('DATOS PEST9'!$E:$E,'DATOS PEST9'!$A:$A,INDICE!$C$13,'DATOS PEST9'!$B:$B,$A127,'DATOS PEST9'!$F:$F,VLOOKUP(O$10,DenRegTabla2,2,FALSE),'DATOS PEST9'!$C:$C,P$11,'DATOS PEST9'!$D:$D,VLOOKUP($C$89,DenExt,2,FALSE))</f>
        <v>299.15789473684208</v>
      </c>
      <c r="Q127" s="63">
        <f>SUMIFS('DATOS PEST9'!$E:$E,'DATOS PEST9'!$A:$A,INDICE!$C$13,'DATOS PEST9'!$B:$B,$A127,'DATOS PEST9'!$F:$F,VLOOKUP(O$10,DenRegTabla2,2,FALSE),'DATOS PEST9'!$D:$D,VLOOKUP($C$89,DenExt,2,FALSE))</f>
        <v>482.26315789473676</v>
      </c>
      <c r="R127" s="60">
        <f>SUMIFS('DATOS PEST9'!$E:$E,'DATOS PEST9'!$A:$A,INDICE!$C$13,'DATOS PEST9'!$B:$B,$A127,'DATOS PEST9'!$F:$F,VLOOKUP(R$10,DenRegTabla2,2,FALSE),'DATOS PEST9'!$C:$C,R$11,'DATOS PEST9'!$D:$D,VLOOKUP($C$89,DenExt,2,FALSE))</f>
        <v>5.0000000000000009</v>
      </c>
      <c r="S127" s="61">
        <f>SUMIFS('DATOS PEST9'!$E:$E,'DATOS PEST9'!$A:$A,INDICE!$C$13,'DATOS PEST9'!$B:$B,$A127,'DATOS PEST9'!$F:$F,VLOOKUP(R$10,DenRegTabla2,2,FALSE),'DATOS PEST9'!$C:$C,S$11,'DATOS PEST9'!$D:$D,VLOOKUP($C$89,DenExt,2,FALSE))</f>
        <v>6.0000000000000009</v>
      </c>
      <c r="T127" s="59">
        <f>SUMIFS('DATOS PEST9'!$E:$E,'DATOS PEST9'!$A:$A,INDICE!$C$13,'DATOS PEST9'!$B:$B,$A127,'DATOS PEST9'!$F:$F,VLOOKUP(R$10,DenRegTabla2,2,FALSE),'DATOS PEST9'!$D:$D,VLOOKUP($C$89,DenExt,2,FALSE))</f>
        <v>11.000000000000002</v>
      </c>
      <c r="U127" s="62">
        <f>SUMIFS('DATOS PEST9'!$E:$E,'DATOS PEST9'!$A:$A,INDICE!$C$13,'DATOS PEST9'!$B:$B,$A127,'DATOS PEST9'!$F:$F,VLOOKUP(U$10,DenRegTabla2,2,FALSE),'DATOS PEST9'!$C:$C,U$11,'DATOS PEST9'!$D:$D,VLOOKUP($C$89,DenExt,2,FALSE))</f>
        <v>0</v>
      </c>
      <c r="V127" s="62">
        <f>SUMIFS('DATOS PEST9'!$E:$E,'DATOS PEST9'!$A:$A,INDICE!$C$13,'DATOS PEST9'!$B:$B,$A127,'DATOS PEST9'!$F:$F,VLOOKUP(U$10,DenRegTabla2,2,FALSE),'DATOS PEST9'!$C:$C,V$11,'DATOS PEST9'!$D:$D,VLOOKUP($C$89,DenExt,2,FALSE))</f>
        <v>0</v>
      </c>
      <c r="W127" s="63">
        <f>SUMIFS('DATOS PEST9'!$E:$E,'DATOS PEST9'!$A:$A,INDICE!$C$13,'DATOS PEST9'!$B:$B,$A127,'DATOS PEST9'!$F:$F,VLOOKUP(U$10,DenRegTabla2,2,FALSE),'DATOS PEST9'!$D:$D,VLOOKUP($C$89,DenExt,2,FALSE))</f>
        <v>0</v>
      </c>
      <c r="X127" s="60">
        <f>SUMIFS('DATOS PEST9'!$E:$E,'DATOS PEST9'!$A:$A,INDICE!$C$13,'DATOS PEST9'!$B:$B,$A127,'DATOS PEST9'!$F:$F,VLOOKUP(X$10,DenRegTabla2,2,FALSE),'DATOS PEST9'!$C:$C,X$11,'DATOS PEST9'!$D:$D,VLOOKUP($C$89,DenExt,2,FALSE))</f>
        <v>0</v>
      </c>
      <c r="Y127" s="61">
        <f>SUMIFS('DATOS PEST9'!$E:$E,'DATOS PEST9'!$A:$A,INDICE!$C$13,'DATOS PEST9'!$B:$B,$A127,'DATOS PEST9'!$F:$F,VLOOKUP(X$10,DenRegTabla2,2,FALSE),'DATOS PEST9'!$C:$C,Y$11,'DATOS PEST9'!$D:$D,VLOOKUP($C$89,DenExt,2,FALSE))</f>
        <v>0</v>
      </c>
      <c r="Z127" s="59">
        <f>SUMIFS('DATOS PEST9'!$E:$E,'DATOS PEST9'!$A:$A,INDICE!$C$13,'DATOS PEST9'!$B:$B,$A127,'DATOS PEST9'!$F:$F,VLOOKUP(X$10,DenRegTabla2,2,FALSE),'DATOS PEST9'!$D:$D,VLOOKUP($C$89,DenExt,2,FALSE))</f>
        <v>0</v>
      </c>
      <c r="AA127" s="60">
        <f>SUMIFS('DATOS PEST9'!$E:$E,'DATOS PEST9'!$A:$A,INDICE!$C$13,'DATOS PEST9'!$B:$B,$A127,'DATOS PEST9'!$F:$F,VLOOKUP(AA$10,DenRegTabla2,2,FALSE),'DATOS PEST9'!$C:$C,AA$11,'DATOS PEST9'!$D:$D,VLOOKUP($C$89,DenExt,2,FALSE))</f>
        <v>0</v>
      </c>
      <c r="AB127" s="61">
        <f>SUMIFS('DATOS PEST9'!$E:$E,'DATOS PEST9'!$A:$A,INDICE!$C$13,'DATOS PEST9'!$B:$B,$A127,'DATOS PEST9'!$F:$F,VLOOKUP(AA$10,DenRegTabla2,2,FALSE),'DATOS PEST9'!$C:$C,AB$11,'DATOS PEST9'!$D:$D,VLOOKUP($C$89,DenExt,2,FALSE))</f>
        <v>0</v>
      </c>
      <c r="AC127" s="59">
        <f>SUMIFS('DATOS PEST9'!$E:$E,'DATOS PEST9'!$A:$A,INDICE!$C$13,'DATOS PEST9'!$B:$B,$A127,'DATOS PEST9'!$F:$F,VLOOKUP(AA$10,DenRegTabla2,2,FALSE),'DATOS PEST9'!$D:$D,VLOOKUP($C$89,DenExt,2,FALSE))</f>
        <v>0</v>
      </c>
    </row>
    <row r="128" spans="1:29" ht="15.6" x14ac:dyDescent="0.3">
      <c r="A128" s="8">
        <v>13</v>
      </c>
      <c r="B128" s="9" t="s">
        <v>4</v>
      </c>
      <c r="C128" s="60">
        <f t="shared" si="166"/>
        <v>2177.5263157894738</v>
      </c>
      <c r="D128" s="61">
        <f t="shared" si="166"/>
        <v>3457.8947368421054</v>
      </c>
      <c r="E128" s="59">
        <f t="shared" si="167"/>
        <v>5635.4210526315792</v>
      </c>
      <c r="F128" s="60">
        <f>SUMIFS('DATOS PEST9'!$E:$E,'DATOS PEST9'!$A:$A,INDICE!$C$13,'DATOS PEST9'!$B:$B,$A128,'DATOS PEST9'!$F:$F,VLOOKUP(F$10,DenRegTabla2,2,FALSE),'DATOS PEST9'!$C:$C,F$11,'DATOS PEST9'!$D:$D,VLOOKUP($C$89,DenExt,2,FALSE))</f>
        <v>1293.421052631579</v>
      </c>
      <c r="G128" s="61">
        <f>SUMIFS('DATOS PEST9'!$E:$E,'DATOS PEST9'!$A:$A,INDICE!$C$13,'DATOS PEST9'!$B:$B,$A128,'DATOS PEST9'!$F:$F,VLOOKUP(F$10,DenRegTabla2,2,FALSE),'DATOS PEST9'!$C:$C,G$11,'DATOS PEST9'!$D:$D,VLOOKUP($C$89,DenExt,2,FALSE))</f>
        <v>1960.2631578947369</v>
      </c>
      <c r="H128" s="59">
        <f>SUMIFS('DATOS PEST9'!$E:$E,'DATOS PEST9'!$A:$A,INDICE!$C$13,'DATOS PEST9'!$B:$B,$A128,'DATOS PEST9'!$F:$F,VLOOKUP(F$10,DenRegTabla2,2,FALSE),'DATOS PEST9'!$D:$D,VLOOKUP($C$89,DenExt,2,FALSE))</f>
        <v>3253.6842105263158</v>
      </c>
      <c r="I128" s="60">
        <f>SUMIFS('DATOS PEST9'!$E:$E,'DATOS PEST9'!$A:$A,INDICE!$C$13,'DATOS PEST9'!$B:$B,$A128,'DATOS PEST9'!$F:$F,VLOOKUP(I$10,DenRegTabla2,2,FALSE),'DATOS PEST9'!$C:$C,I$11,'DATOS PEST9'!$D:$D,VLOOKUP($C$89,DenExt,2,FALSE))</f>
        <v>391.99999999999994</v>
      </c>
      <c r="J128" s="61">
        <f>SUMIFS('DATOS PEST9'!$E:$E,'DATOS PEST9'!$A:$A,INDICE!$C$13,'DATOS PEST9'!$B:$B,$A128,'DATOS PEST9'!$F:$F,VLOOKUP(I$10,DenRegTabla2,2,FALSE),'DATOS PEST9'!$C:$C,J$11,'DATOS PEST9'!$D:$D,VLOOKUP($C$89,DenExt,2,FALSE))</f>
        <v>1134.2631578947369</v>
      </c>
      <c r="K128" s="59">
        <f>SUMIFS('DATOS PEST9'!$E:$E,'DATOS PEST9'!$A:$A,INDICE!$C$13,'DATOS PEST9'!$B:$B,$A128,'DATOS PEST9'!$F:$F,VLOOKUP(I$10,DenRegTabla2,2,FALSE),'DATOS PEST9'!$D:$D,VLOOKUP($C$89,DenExt,2,FALSE))</f>
        <v>1526.2631578947369</v>
      </c>
      <c r="L128" s="60">
        <f>SUMIFS('DATOS PEST9'!$E:$E,'DATOS PEST9'!$A:$A,INDICE!$C$13,'DATOS PEST9'!$B:$B,$A128,'DATOS PEST9'!$F:$F,VLOOKUP(L$10,DenRegTabla2,2,FALSE),'DATOS PEST9'!$C:$C,L$11,'DATOS PEST9'!$D:$D,VLOOKUP($C$89,DenExt,2,FALSE))</f>
        <v>196.31578947368425</v>
      </c>
      <c r="M128" s="61">
        <f>SUMIFS('DATOS PEST9'!$E:$E,'DATOS PEST9'!$A:$A,INDICE!$C$13,'DATOS PEST9'!$B:$B,$A128,'DATOS PEST9'!$F:$F,VLOOKUP(L$10,DenRegTabla2,2,FALSE),'DATOS PEST9'!$C:$C,M$11,'DATOS PEST9'!$D:$D,VLOOKUP($C$89,DenExt,2,FALSE))</f>
        <v>3.9999999999999982</v>
      </c>
      <c r="N128" s="59">
        <f>SUMIFS('DATOS PEST9'!$E:$E,'DATOS PEST9'!$A:$A,INDICE!$C$13,'DATOS PEST9'!$B:$B,$A128,'DATOS PEST9'!$F:$F,VLOOKUP(L$10,DenRegTabla2,2,FALSE),'DATOS PEST9'!$D:$D,VLOOKUP($C$89,DenExt,2,FALSE))</f>
        <v>200.31578947368425</v>
      </c>
      <c r="O128" s="62">
        <f>SUMIFS('DATOS PEST9'!$E:$E,'DATOS PEST9'!$A:$A,INDICE!$C$13,'DATOS PEST9'!$B:$B,$A128,'DATOS PEST9'!$F:$F,VLOOKUP(O$10,DenRegTabla2,2,FALSE),'DATOS PEST9'!$C:$C,O$11,'DATOS PEST9'!$D:$D,VLOOKUP($C$89,DenExt,2,FALSE))</f>
        <v>285.78947368421058</v>
      </c>
      <c r="P128" s="62">
        <f>SUMIFS('DATOS PEST9'!$E:$E,'DATOS PEST9'!$A:$A,INDICE!$C$13,'DATOS PEST9'!$B:$B,$A128,'DATOS PEST9'!$F:$F,VLOOKUP(O$10,DenRegTabla2,2,FALSE),'DATOS PEST9'!$C:$C,P$11,'DATOS PEST9'!$D:$D,VLOOKUP($C$89,DenExt,2,FALSE))</f>
        <v>355.36842105263162</v>
      </c>
      <c r="Q128" s="63">
        <f>SUMIFS('DATOS PEST9'!$E:$E,'DATOS PEST9'!$A:$A,INDICE!$C$13,'DATOS PEST9'!$B:$B,$A128,'DATOS PEST9'!$F:$F,VLOOKUP(O$10,DenRegTabla2,2,FALSE),'DATOS PEST9'!$D:$D,VLOOKUP($C$89,DenExt,2,FALSE))</f>
        <v>641.1578947368422</v>
      </c>
      <c r="R128" s="60">
        <f>SUMIFS('DATOS PEST9'!$E:$E,'DATOS PEST9'!$A:$A,INDICE!$C$13,'DATOS PEST9'!$B:$B,$A128,'DATOS PEST9'!$F:$F,VLOOKUP(R$10,DenRegTabla2,2,FALSE),'DATOS PEST9'!$C:$C,R$11,'DATOS PEST9'!$D:$D,VLOOKUP($C$89,DenExt,2,FALSE))</f>
        <v>10.000000000000002</v>
      </c>
      <c r="S128" s="61">
        <f>SUMIFS('DATOS PEST9'!$E:$E,'DATOS PEST9'!$A:$A,INDICE!$C$13,'DATOS PEST9'!$B:$B,$A128,'DATOS PEST9'!$F:$F,VLOOKUP(R$10,DenRegTabla2,2,FALSE),'DATOS PEST9'!$C:$C,S$11,'DATOS PEST9'!$D:$D,VLOOKUP($C$89,DenExt,2,FALSE))</f>
        <v>3.9999999999999982</v>
      </c>
      <c r="T128" s="59">
        <f>SUMIFS('DATOS PEST9'!$E:$E,'DATOS PEST9'!$A:$A,INDICE!$C$13,'DATOS PEST9'!$B:$B,$A128,'DATOS PEST9'!$F:$F,VLOOKUP(R$10,DenRegTabla2,2,FALSE),'DATOS PEST9'!$D:$D,VLOOKUP($C$89,DenExt,2,FALSE))</f>
        <v>14</v>
      </c>
      <c r="U128" s="62">
        <f>SUMIFS('DATOS PEST9'!$E:$E,'DATOS PEST9'!$A:$A,INDICE!$C$13,'DATOS PEST9'!$B:$B,$A128,'DATOS PEST9'!$F:$F,VLOOKUP(U$10,DenRegTabla2,2,FALSE),'DATOS PEST9'!$C:$C,U$11,'DATOS PEST9'!$D:$D,VLOOKUP($C$89,DenExt,2,FALSE))</f>
        <v>0</v>
      </c>
      <c r="V128" s="62">
        <f>SUMIFS('DATOS PEST9'!$E:$E,'DATOS PEST9'!$A:$A,INDICE!$C$13,'DATOS PEST9'!$B:$B,$A128,'DATOS PEST9'!$F:$F,VLOOKUP(U$10,DenRegTabla2,2,FALSE),'DATOS PEST9'!$C:$C,V$11,'DATOS PEST9'!$D:$D,VLOOKUP($C$89,DenExt,2,FALSE))</f>
        <v>0</v>
      </c>
      <c r="W128" s="63">
        <f>SUMIFS('DATOS PEST9'!$E:$E,'DATOS PEST9'!$A:$A,INDICE!$C$13,'DATOS PEST9'!$B:$B,$A128,'DATOS PEST9'!$F:$F,VLOOKUP(U$10,DenRegTabla2,2,FALSE),'DATOS PEST9'!$D:$D,VLOOKUP($C$89,DenExt,2,FALSE))</f>
        <v>0</v>
      </c>
      <c r="X128" s="60">
        <f>SUMIFS('DATOS PEST9'!$E:$E,'DATOS PEST9'!$A:$A,INDICE!$C$13,'DATOS PEST9'!$B:$B,$A128,'DATOS PEST9'!$F:$F,VLOOKUP(X$10,DenRegTabla2,2,FALSE),'DATOS PEST9'!$C:$C,X$11,'DATOS PEST9'!$D:$D,VLOOKUP($C$89,DenExt,2,FALSE))</f>
        <v>0</v>
      </c>
      <c r="Y128" s="61">
        <f>SUMIFS('DATOS PEST9'!$E:$E,'DATOS PEST9'!$A:$A,INDICE!$C$13,'DATOS PEST9'!$B:$B,$A128,'DATOS PEST9'!$F:$F,VLOOKUP(X$10,DenRegTabla2,2,FALSE),'DATOS PEST9'!$C:$C,Y$11,'DATOS PEST9'!$D:$D,VLOOKUP($C$89,DenExt,2,FALSE))</f>
        <v>0</v>
      </c>
      <c r="Z128" s="59">
        <f>SUMIFS('DATOS PEST9'!$E:$E,'DATOS PEST9'!$A:$A,INDICE!$C$13,'DATOS PEST9'!$B:$B,$A128,'DATOS PEST9'!$F:$F,VLOOKUP(X$10,DenRegTabla2,2,FALSE),'DATOS PEST9'!$D:$D,VLOOKUP($C$89,DenExt,2,FALSE))</f>
        <v>0</v>
      </c>
      <c r="AA128" s="60">
        <f>SUMIFS('DATOS PEST9'!$E:$E,'DATOS PEST9'!$A:$A,INDICE!$C$13,'DATOS PEST9'!$B:$B,$A128,'DATOS PEST9'!$F:$F,VLOOKUP(AA$10,DenRegTabla2,2,FALSE),'DATOS PEST9'!$C:$C,AA$11,'DATOS PEST9'!$D:$D,VLOOKUP($C$89,DenExt,2,FALSE))</f>
        <v>0</v>
      </c>
      <c r="AB128" s="61">
        <f>SUMIFS('DATOS PEST9'!$E:$E,'DATOS PEST9'!$A:$A,INDICE!$C$13,'DATOS PEST9'!$B:$B,$A128,'DATOS PEST9'!$F:$F,VLOOKUP(AA$10,DenRegTabla2,2,FALSE),'DATOS PEST9'!$C:$C,AB$11,'DATOS PEST9'!$D:$D,VLOOKUP($C$89,DenExt,2,FALSE))</f>
        <v>0</v>
      </c>
      <c r="AC128" s="59">
        <f>SUMIFS('DATOS PEST9'!$E:$E,'DATOS PEST9'!$A:$A,INDICE!$C$13,'DATOS PEST9'!$B:$B,$A128,'DATOS PEST9'!$F:$F,VLOOKUP(AA$10,DenRegTabla2,2,FALSE),'DATOS PEST9'!$D:$D,VLOOKUP($C$89,DenExt,2,FALSE))</f>
        <v>0</v>
      </c>
    </row>
    <row r="129" spans="1:29" ht="15.6" x14ac:dyDescent="0.3">
      <c r="A129" s="8">
        <v>16</v>
      </c>
      <c r="B129" s="9" t="s">
        <v>5</v>
      </c>
      <c r="C129" s="60">
        <f t="shared" si="166"/>
        <v>2342.0000000000005</v>
      </c>
      <c r="D129" s="61">
        <f t="shared" si="166"/>
        <v>3283.5789473684213</v>
      </c>
      <c r="E129" s="59">
        <f t="shared" si="167"/>
        <v>5625.5789473684217</v>
      </c>
      <c r="F129" s="60">
        <f>SUMIFS('DATOS PEST9'!$E:$E,'DATOS PEST9'!$A:$A,INDICE!$C$13,'DATOS PEST9'!$B:$B,$A129,'DATOS PEST9'!$F:$F,VLOOKUP(F$10,DenRegTabla2,2,FALSE),'DATOS PEST9'!$C:$C,F$11,'DATOS PEST9'!$D:$D,VLOOKUP($C$89,DenExt,2,FALSE))</f>
        <v>1578.4736842105267</v>
      </c>
      <c r="G129" s="61">
        <f>SUMIFS('DATOS PEST9'!$E:$E,'DATOS PEST9'!$A:$A,INDICE!$C$13,'DATOS PEST9'!$B:$B,$A129,'DATOS PEST9'!$F:$F,VLOOKUP(F$10,DenRegTabla2,2,FALSE),'DATOS PEST9'!$C:$C,G$11,'DATOS PEST9'!$D:$D,VLOOKUP($C$89,DenExt,2,FALSE))</f>
        <v>2200.7894736842104</v>
      </c>
      <c r="H129" s="59">
        <f>SUMIFS('DATOS PEST9'!$E:$E,'DATOS PEST9'!$A:$A,INDICE!$C$13,'DATOS PEST9'!$B:$B,$A129,'DATOS PEST9'!$F:$F,VLOOKUP(F$10,DenRegTabla2,2,FALSE),'DATOS PEST9'!$D:$D,VLOOKUP($C$89,DenExt,2,FALSE))</f>
        <v>3779.2631578947371</v>
      </c>
      <c r="I129" s="60">
        <f>SUMIFS('DATOS PEST9'!$E:$E,'DATOS PEST9'!$A:$A,INDICE!$C$13,'DATOS PEST9'!$B:$B,$A129,'DATOS PEST9'!$F:$F,VLOOKUP(I$10,DenRegTabla2,2,FALSE),'DATOS PEST9'!$C:$C,I$11,'DATOS PEST9'!$D:$D,VLOOKUP($C$89,DenExt,2,FALSE))</f>
        <v>409.05263157894746</v>
      </c>
      <c r="J129" s="61">
        <f>SUMIFS('DATOS PEST9'!$E:$E,'DATOS PEST9'!$A:$A,INDICE!$C$13,'DATOS PEST9'!$B:$B,$A129,'DATOS PEST9'!$F:$F,VLOOKUP(I$10,DenRegTabla2,2,FALSE),'DATOS PEST9'!$C:$C,J$11,'DATOS PEST9'!$D:$D,VLOOKUP($C$89,DenExt,2,FALSE))</f>
        <v>744.8421052631578</v>
      </c>
      <c r="K129" s="59">
        <f>SUMIFS('DATOS PEST9'!$E:$E,'DATOS PEST9'!$A:$A,INDICE!$C$13,'DATOS PEST9'!$B:$B,$A129,'DATOS PEST9'!$F:$F,VLOOKUP(I$10,DenRegTabla2,2,FALSE),'DATOS PEST9'!$D:$D,VLOOKUP($C$89,DenExt,2,FALSE))</f>
        <v>1153.8947368421052</v>
      </c>
      <c r="L129" s="60">
        <f>SUMIFS('DATOS PEST9'!$E:$E,'DATOS PEST9'!$A:$A,INDICE!$C$13,'DATOS PEST9'!$B:$B,$A129,'DATOS PEST9'!$F:$F,VLOOKUP(L$10,DenRegTabla2,2,FALSE),'DATOS PEST9'!$C:$C,L$11,'DATOS PEST9'!$D:$D,VLOOKUP($C$89,DenExt,2,FALSE))</f>
        <v>147.73684210526309</v>
      </c>
      <c r="M129" s="61">
        <f>SUMIFS('DATOS PEST9'!$E:$E,'DATOS PEST9'!$A:$A,INDICE!$C$13,'DATOS PEST9'!$B:$B,$A129,'DATOS PEST9'!$F:$F,VLOOKUP(L$10,DenRegTabla2,2,FALSE),'DATOS PEST9'!$C:$C,M$11,'DATOS PEST9'!$D:$D,VLOOKUP($C$89,DenExt,2,FALSE))</f>
        <v>1.3684210526315788</v>
      </c>
      <c r="N129" s="59">
        <f>SUMIFS('DATOS PEST9'!$E:$E,'DATOS PEST9'!$A:$A,INDICE!$C$13,'DATOS PEST9'!$B:$B,$A129,'DATOS PEST9'!$F:$F,VLOOKUP(L$10,DenRegTabla2,2,FALSE),'DATOS PEST9'!$D:$D,VLOOKUP($C$89,DenExt,2,FALSE))</f>
        <v>149.10526315789468</v>
      </c>
      <c r="O129" s="62">
        <f>SUMIFS('DATOS PEST9'!$E:$E,'DATOS PEST9'!$A:$A,INDICE!$C$13,'DATOS PEST9'!$B:$B,$A129,'DATOS PEST9'!$F:$F,VLOOKUP(O$10,DenRegTabla2,2,FALSE),'DATOS PEST9'!$C:$C,O$11,'DATOS PEST9'!$D:$D,VLOOKUP($C$89,DenExt,2,FALSE))</f>
        <v>191.73684210526318</v>
      </c>
      <c r="P129" s="62">
        <f>SUMIFS('DATOS PEST9'!$E:$E,'DATOS PEST9'!$A:$A,INDICE!$C$13,'DATOS PEST9'!$B:$B,$A129,'DATOS PEST9'!$F:$F,VLOOKUP(O$10,DenRegTabla2,2,FALSE),'DATOS PEST9'!$C:$C,P$11,'DATOS PEST9'!$D:$D,VLOOKUP($C$89,DenExt,2,FALSE))</f>
        <v>327.5789473684211</v>
      </c>
      <c r="Q129" s="63">
        <f>SUMIFS('DATOS PEST9'!$E:$E,'DATOS PEST9'!$A:$A,INDICE!$C$13,'DATOS PEST9'!$B:$B,$A129,'DATOS PEST9'!$F:$F,VLOOKUP(O$10,DenRegTabla2,2,FALSE),'DATOS PEST9'!$D:$D,VLOOKUP($C$89,DenExt,2,FALSE))</f>
        <v>519.31578947368428</v>
      </c>
      <c r="R129" s="60">
        <f>SUMIFS('DATOS PEST9'!$E:$E,'DATOS PEST9'!$A:$A,INDICE!$C$13,'DATOS PEST9'!$B:$B,$A129,'DATOS PEST9'!$F:$F,VLOOKUP(R$10,DenRegTabla2,2,FALSE),'DATOS PEST9'!$C:$C,R$11,'DATOS PEST9'!$D:$D,VLOOKUP($C$89,DenExt,2,FALSE))</f>
        <v>14.999999999999996</v>
      </c>
      <c r="S129" s="61">
        <f>SUMIFS('DATOS PEST9'!$E:$E,'DATOS PEST9'!$A:$A,INDICE!$C$13,'DATOS PEST9'!$B:$B,$A129,'DATOS PEST9'!$F:$F,VLOOKUP(R$10,DenRegTabla2,2,FALSE),'DATOS PEST9'!$C:$C,S$11,'DATOS PEST9'!$D:$D,VLOOKUP($C$89,DenExt,2,FALSE))</f>
        <v>9</v>
      </c>
      <c r="T129" s="59">
        <f>SUMIFS('DATOS PEST9'!$E:$E,'DATOS PEST9'!$A:$A,INDICE!$C$13,'DATOS PEST9'!$B:$B,$A129,'DATOS PEST9'!$F:$F,VLOOKUP(R$10,DenRegTabla2,2,FALSE),'DATOS PEST9'!$D:$D,VLOOKUP($C$89,DenExt,2,FALSE))</f>
        <v>23.999999999999996</v>
      </c>
      <c r="U129" s="62">
        <f>SUMIFS('DATOS PEST9'!$E:$E,'DATOS PEST9'!$A:$A,INDICE!$C$13,'DATOS PEST9'!$B:$B,$A129,'DATOS PEST9'!$F:$F,VLOOKUP(U$10,DenRegTabla2,2,FALSE),'DATOS PEST9'!$C:$C,U$11,'DATOS PEST9'!$D:$D,VLOOKUP($C$89,DenExt,2,FALSE))</f>
        <v>0</v>
      </c>
      <c r="V129" s="62">
        <f>SUMIFS('DATOS PEST9'!$E:$E,'DATOS PEST9'!$A:$A,INDICE!$C$13,'DATOS PEST9'!$B:$B,$A129,'DATOS PEST9'!$F:$F,VLOOKUP(U$10,DenRegTabla2,2,FALSE),'DATOS PEST9'!$C:$C,V$11,'DATOS PEST9'!$D:$D,VLOOKUP($C$89,DenExt,2,FALSE))</f>
        <v>0</v>
      </c>
      <c r="W129" s="63">
        <f>SUMIFS('DATOS PEST9'!$E:$E,'DATOS PEST9'!$A:$A,INDICE!$C$13,'DATOS PEST9'!$B:$B,$A129,'DATOS PEST9'!$F:$F,VLOOKUP(U$10,DenRegTabla2,2,FALSE),'DATOS PEST9'!$D:$D,VLOOKUP($C$89,DenExt,2,FALSE))</f>
        <v>0</v>
      </c>
      <c r="X129" s="60">
        <f>SUMIFS('DATOS PEST9'!$E:$E,'DATOS PEST9'!$A:$A,INDICE!$C$13,'DATOS PEST9'!$B:$B,$A129,'DATOS PEST9'!$F:$F,VLOOKUP(X$10,DenRegTabla2,2,FALSE),'DATOS PEST9'!$C:$C,X$11,'DATOS PEST9'!$D:$D,VLOOKUP($C$89,DenExt,2,FALSE))</f>
        <v>0</v>
      </c>
      <c r="Y129" s="61">
        <f>SUMIFS('DATOS PEST9'!$E:$E,'DATOS PEST9'!$A:$A,INDICE!$C$13,'DATOS PEST9'!$B:$B,$A129,'DATOS PEST9'!$F:$F,VLOOKUP(X$10,DenRegTabla2,2,FALSE),'DATOS PEST9'!$C:$C,Y$11,'DATOS PEST9'!$D:$D,VLOOKUP($C$89,DenExt,2,FALSE))</f>
        <v>0</v>
      </c>
      <c r="Z129" s="59">
        <f>SUMIFS('DATOS PEST9'!$E:$E,'DATOS PEST9'!$A:$A,INDICE!$C$13,'DATOS PEST9'!$B:$B,$A129,'DATOS PEST9'!$F:$F,VLOOKUP(X$10,DenRegTabla2,2,FALSE),'DATOS PEST9'!$D:$D,VLOOKUP($C$89,DenExt,2,FALSE))</f>
        <v>0</v>
      </c>
      <c r="AA129" s="60">
        <f>SUMIFS('DATOS PEST9'!$E:$E,'DATOS PEST9'!$A:$A,INDICE!$C$13,'DATOS PEST9'!$B:$B,$A129,'DATOS PEST9'!$F:$F,VLOOKUP(AA$10,DenRegTabla2,2,FALSE),'DATOS PEST9'!$C:$C,AA$11,'DATOS PEST9'!$D:$D,VLOOKUP($C$89,DenExt,2,FALSE))</f>
        <v>0</v>
      </c>
      <c r="AB129" s="61">
        <f>SUMIFS('DATOS PEST9'!$E:$E,'DATOS PEST9'!$A:$A,INDICE!$C$13,'DATOS PEST9'!$B:$B,$A129,'DATOS PEST9'!$F:$F,VLOOKUP(AA$10,DenRegTabla2,2,FALSE),'DATOS PEST9'!$C:$C,AB$11,'DATOS PEST9'!$D:$D,VLOOKUP($C$89,DenExt,2,FALSE))</f>
        <v>0</v>
      </c>
      <c r="AC129" s="59">
        <f>SUMIFS('DATOS PEST9'!$E:$E,'DATOS PEST9'!$A:$A,INDICE!$C$13,'DATOS PEST9'!$B:$B,$A129,'DATOS PEST9'!$F:$F,VLOOKUP(AA$10,DenRegTabla2,2,FALSE),'DATOS PEST9'!$D:$D,VLOOKUP($C$89,DenExt,2,FALSE))</f>
        <v>0</v>
      </c>
    </row>
    <row r="130" spans="1:29" ht="15.6" x14ac:dyDescent="0.3">
      <c r="A130" s="8">
        <v>19</v>
      </c>
      <c r="B130" s="9" t="s">
        <v>8</v>
      </c>
      <c r="C130" s="60">
        <f t="shared" si="166"/>
        <v>3360.105263157895</v>
      </c>
      <c r="D130" s="61">
        <f t="shared" si="166"/>
        <v>3741.9999999999995</v>
      </c>
      <c r="E130" s="59">
        <f t="shared" si="167"/>
        <v>7102.1052631578941</v>
      </c>
      <c r="F130" s="60">
        <f>SUMIFS('DATOS PEST9'!$E:$E,'DATOS PEST9'!$A:$A,INDICE!$C$13,'DATOS PEST9'!$B:$B,$A130,'DATOS PEST9'!$F:$F,VLOOKUP(F$10,DenRegTabla2,2,FALSE),'DATOS PEST9'!$C:$C,F$11,'DATOS PEST9'!$D:$D,VLOOKUP($C$89,DenExt,2,FALSE))</f>
        <v>2673.1578947368421</v>
      </c>
      <c r="G130" s="61">
        <f>SUMIFS('DATOS PEST9'!$E:$E,'DATOS PEST9'!$A:$A,INDICE!$C$13,'DATOS PEST9'!$B:$B,$A130,'DATOS PEST9'!$F:$F,VLOOKUP(F$10,DenRegTabla2,2,FALSE),'DATOS PEST9'!$C:$C,G$11,'DATOS PEST9'!$D:$D,VLOOKUP($C$89,DenExt,2,FALSE))</f>
        <v>2791.4736842105262</v>
      </c>
      <c r="H130" s="59">
        <f>SUMIFS('DATOS PEST9'!$E:$E,'DATOS PEST9'!$A:$A,INDICE!$C$13,'DATOS PEST9'!$B:$B,$A130,'DATOS PEST9'!$F:$F,VLOOKUP(F$10,DenRegTabla2,2,FALSE),'DATOS PEST9'!$D:$D,VLOOKUP($C$89,DenExt,2,FALSE))</f>
        <v>5464.6315789473683</v>
      </c>
      <c r="I130" s="60">
        <f>SUMIFS('DATOS PEST9'!$E:$E,'DATOS PEST9'!$A:$A,INDICE!$C$13,'DATOS PEST9'!$B:$B,$A130,'DATOS PEST9'!$F:$F,VLOOKUP(I$10,DenRegTabla2,2,FALSE),'DATOS PEST9'!$C:$C,I$11,'DATOS PEST9'!$D:$D,VLOOKUP($C$89,DenExt,2,FALSE))</f>
        <v>29.894736842105267</v>
      </c>
      <c r="J130" s="61">
        <f>SUMIFS('DATOS PEST9'!$E:$E,'DATOS PEST9'!$A:$A,INDICE!$C$13,'DATOS PEST9'!$B:$B,$A130,'DATOS PEST9'!$F:$F,VLOOKUP(I$10,DenRegTabla2,2,FALSE),'DATOS PEST9'!$C:$C,J$11,'DATOS PEST9'!$D:$D,VLOOKUP($C$89,DenExt,2,FALSE))</f>
        <v>76.421052631578959</v>
      </c>
      <c r="K130" s="59">
        <f>SUMIFS('DATOS PEST9'!$E:$E,'DATOS PEST9'!$A:$A,INDICE!$C$13,'DATOS PEST9'!$B:$B,$A130,'DATOS PEST9'!$F:$F,VLOOKUP(I$10,DenRegTabla2,2,FALSE),'DATOS PEST9'!$D:$D,VLOOKUP($C$89,DenExt,2,FALSE))</f>
        <v>106.31578947368422</v>
      </c>
      <c r="L130" s="60">
        <f>SUMIFS('DATOS PEST9'!$E:$E,'DATOS PEST9'!$A:$A,INDICE!$C$13,'DATOS PEST9'!$B:$B,$A130,'DATOS PEST9'!$F:$F,VLOOKUP(L$10,DenRegTabla2,2,FALSE),'DATOS PEST9'!$C:$C,L$11,'DATOS PEST9'!$D:$D,VLOOKUP($C$89,DenExt,2,FALSE))</f>
        <v>300.8947368421052</v>
      </c>
      <c r="M130" s="61">
        <f>SUMIFS('DATOS PEST9'!$E:$E,'DATOS PEST9'!$A:$A,INDICE!$C$13,'DATOS PEST9'!$B:$B,$A130,'DATOS PEST9'!$F:$F,VLOOKUP(L$10,DenRegTabla2,2,FALSE),'DATOS PEST9'!$C:$C,M$11,'DATOS PEST9'!$D:$D,VLOOKUP($C$89,DenExt,2,FALSE))</f>
        <v>10.000000000000002</v>
      </c>
      <c r="N130" s="59">
        <f>SUMIFS('DATOS PEST9'!$E:$E,'DATOS PEST9'!$A:$A,INDICE!$C$13,'DATOS PEST9'!$B:$B,$A130,'DATOS PEST9'!$F:$F,VLOOKUP(L$10,DenRegTabla2,2,FALSE),'DATOS PEST9'!$D:$D,VLOOKUP($C$89,DenExt,2,FALSE))</f>
        <v>310.8947368421052</v>
      </c>
      <c r="O130" s="62">
        <f>SUMIFS('DATOS PEST9'!$E:$E,'DATOS PEST9'!$A:$A,INDICE!$C$13,'DATOS PEST9'!$B:$B,$A130,'DATOS PEST9'!$F:$F,VLOOKUP(O$10,DenRegTabla2,2,FALSE),'DATOS PEST9'!$C:$C,O$11,'DATOS PEST9'!$D:$D,VLOOKUP($C$89,DenExt,2,FALSE))</f>
        <v>354.15789473684214</v>
      </c>
      <c r="P130" s="62">
        <f>SUMIFS('DATOS PEST9'!$E:$E,'DATOS PEST9'!$A:$A,INDICE!$C$13,'DATOS PEST9'!$B:$B,$A130,'DATOS PEST9'!$F:$F,VLOOKUP(O$10,DenRegTabla2,2,FALSE),'DATOS PEST9'!$C:$C,P$11,'DATOS PEST9'!$D:$D,VLOOKUP($C$89,DenExt,2,FALSE))</f>
        <v>860.10526315789468</v>
      </c>
      <c r="Q130" s="63">
        <f>SUMIFS('DATOS PEST9'!$E:$E,'DATOS PEST9'!$A:$A,INDICE!$C$13,'DATOS PEST9'!$B:$B,$A130,'DATOS PEST9'!$F:$F,VLOOKUP(O$10,DenRegTabla2,2,FALSE),'DATOS PEST9'!$D:$D,VLOOKUP($C$89,DenExt,2,FALSE))</f>
        <v>1214.2631578947369</v>
      </c>
      <c r="R130" s="60">
        <f>SUMIFS('DATOS PEST9'!$E:$E,'DATOS PEST9'!$A:$A,INDICE!$C$13,'DATOS PEST9'!$B:$B,$A130,'DATOS PEST9'!$F:$F,VLOOKUP(R$10,DenRegTabla2,2,FALSE),'DATOS PEST9'!$C:$C,R$11,'DATOS PEST9'!$D:$D,VLOOKUP($C$89,DenExt,2,FALSE))</f>
        <v>1.9999999999999991</v>
      </c>
      <c r="S130" s="61">
        <f>SUMIFS('DATOS PEST9'!$E:$E,'DATOS PEST9'!$A:$A,INDICE!$C$13,'DATOS PEST9'!$B:$B,$A130,'DATOS PEST9'!$F:$F,VLOOKUP(R$10,DenRegTabla2,2,FALSE),'DATOS PEST9'!$C:$C,S$11,'DATOS PEST9'!$D:$D,VLOOKUP($C$89,DenExt,2,FALSE))</f>
        <v>3.9999999999999982</v>
      </c>
      <c r="T130" s="59">
        <f>SUMIFS('DATOS PEST9'!$E:$E,'DATOS PEST9'!$A:$A,INDICE!$C$13,'DATOS PEST9'!$B:$B,$A130,'DATOS PEST9'!$F:$F,VLOOKUP(R$10,DenRegTabla2,2,FALSE),'DATOS PEST9'!$D:$D,VLOOKUP($C$89,DenExt,2,FALSE))</f>
        <v>5.9999999999999973</v>
      </c>
      <c r="U130" s="62">
        <f>SUMIFS('DATOS PEST9'!$E:$E,'DATOS PEST9'!$A:$A,INDICE!$C$13,'DATOS PEST9'!$B:$B,$A130,'DATOS PEST9'!$F:$F,VLOOKUP(U$10,DenRegTabla2,2,FALSE),'DATOS PEST9'!$C:$C,U$11,'DATOS PEST9'!$D:$D,VLOOKUP($C$89,DenExt,2,FALSE))</f>
        <v>0</v>
      </c>
      <c r="V130" s="62">
        <f>SUMIFS('DATOS PEST9'!$E:$E,'DATOS PEST9'!$A:$A,INDICE!$C$13,'DATOS PEST9'!$B:$B,$A130,'DATOS PEST9'!$F:$F,VLOOKUP(U$10,DenRegTabla2,2,FALSE),'DATOS PEST9'!$C:$C,V$11,'DATOS PEST9'!$D:$D,VLOOKUP($C$89,DenExt,2,FALSE))</f>
        <v>0</v>
      </c>
      <c r="W130" s="63">
        <f>SUMIFS('DATOS PEST9'!$E:$E,'DATOS PEST9'!$A:$A,INDICE!$C$13,'DATOS PEST9'!$B:$B,$A130,'DATOS PEST9'!$F:$F,VLOOKUP(U$10,DenRegTabla2,2,FALSE),'DATOS PEST9'!$D:$D,VLOOKUP($C$89,DenExt,2,FALSE))</f>
        <v>0</v>
      </c>
      <c r="X130" s="60">
        <f>SUMIFS('DATOS PEST9'!$E:$E,'DATOS PEST9'!$A:$A,INDICE!$C$13,'DATOS PEST9'!$B:$B,$A130,'DATOS PEST9'!$F:$F,VLOOKUP(X$10,DenRegTabla2,2,FALSE),'DATOS PEST9'!$C:$C,X$11,'DATOS PEST9'!$D:$D,VLOOKUP($C$89,DenExt,2,FALSE))</f>
        <v>0</v>
      </c>
      <c r="Y130" s="61">
        <f>SUMIFS('DATOS PEST9'!$E:$E,'DATOS PEST9'!$A:$A,INDICE!$C$13,'DATOS PEST9'!$B:$B,$A130,'DATOS PEST9'!$F:$F,VLOOKUP(X$10,DenRegTabla2,2,FALSE),'DATOS PEST9'!$C:$C,Y$11,'DATOS PEST9'!$D:$D,VLOOKUP($C$89,DenExt,2,FALSE))</f>
        <v>0</v>
      </c>
      <c r="Z130" s="59">
        <f>SUMIFS('DATOS PEST9'!$E:$E,'DATOS PEST9'!$A:$A,INDICE!$C$13,'DATOS PEST9'!$B:$B,$A130,'DATOS PEST9'!$F:$F,VLOOKUP(X$10,DenRegTabla2,2,FALSE),'DATOS PEST9'!$D:$D,VLOOKUP($C$89,DenExt,2,FALSE))</f>
        <v>0</v>
      </c>
      <c r="AA130" s="60">
        <f>SUMIFS('DATOS PEST9'!$E:$E,'DATOS PEST9'!$A:$A,INDICE!$C$13,'DATOS PEST9'!$B:$B,$A130,'DATOS PEST9'!$F:$F,VLOOKUP(AA$10,DenRegTabla2,2,FALSE),'DATOS PEST9'!$C:$C,AA$11,'DATOS PEST9'!$D:$D,VLOOKUP($C$89,DenExt,2,FALSE))</f>
        <v>0</v>
      </c>
      <c r="AB130" s="61">
        <f>SUMIFS('DATOS PEST9'!$E:$E,'DATOS PEST9'!$A:$A,INDICE!$C$13,'DATOS PEST9'!$B:$B,$A130,'DATOS PEST9'!$F:$F,VLOOKUP(AA$10,DenRegTabla2,2,FALSE),'DATOS PEST9'!$C:$C,AB$11,'DATOS PEST9'!$D:$D,VLOOKUP($C$89,DenExt,2,FALSE))</f>
        <v>0</v>
      </c>
      <c r="AC130" s="59">
        <f>SUMIFS('DATOS PEST9'!$E:$E,'DATOS PEST9'!$A:$A,INDICE!$C$13,'DATOS PEST9'!$B:$B,$A130,'DATOS PEST9'!$F:$F,VLOOKUP(AA$10,DenRegTabla2,2,FALSE),'DATOS PEST9'!$D:$D,VLOOKUP($C$89,DenExt,2,FALSE))</f>
        <v>0</v>
      </c>
    </row>
    <row r="131" spans="1:29" ht="15.6" x14ac:dyDescent="0.3">
      <c r="A131" s="10">
        <v>45</v>
      </c>
      <c r="B131" s="11" t="s">
        <v>27</v>
      </c>
      <c r="C131" s="60">
        <f t="shared" si="166"/>
        <v>4405.6842105263158</v>
      </c>
      <c r="D131" s="61">
        <f t="shared" si="166"/>
        <v>6195.4210526315783</v>
      </c>
      <c r="E131" s="59">
        <f t="shared" si="167"/>
        <v>10601.105263157893</v>
      </c>
      <c r="F131" s="60">
        <f>SUMIFS('DATOS PEST9'!$E:$E,'DATOS PEST9'!$A:$A,INDICE!$C$13,'DATOS PEST9'!$B:$B,$A131,'DATOS PEST9'!$F:$F,VLOOKUP(F$10,DenRegTabla2,2,FALSE),'DATOS PEST9'!$C:$C,F$11,'DATOS PEST9'!$D:$D,VLOOKUP($C$89,DenExt,2,FALSE))</f>
        <v>3111.4736842105262</v>
      </c>
      <c r="G131" s="61">
        <f>SUMIFS('DATOS PEST9'!$E:$E,'DATOS PEST9'!$A:$A,INDICE!$C$13,'DATOS PEST9'!$B:$B,$A131,'DATOS PEST9'!$F:$F,VLOOKUP(F$10,DenRegTabla2,2,FALSE),'DATOS PEST9'!$C:$C,G$11,'DATOS PEST9'!$D:$D,VLOOKUP($C$89,DenExt,2,FALSE))</f>
        <v>4075.947368421052</v>
      </c>
      <c r="H131" s="59">
        <f>SUMIFS('DATOS PEST9'!$E:$E,'DATOS PEST9'!$A:$A,INDICE!$C$13,'DATOS PEST9'!$B:$B,$A131,'DATOS PEST9'!$F:$F,VLOOKUP(F$10,DenRegTabla2,2,FALSE),'DATOS PEST9'!$D:$D,VLOOKUP($C$89,DenExt,2,FALSE))</f>
        <v>7187.4210526315783</v>
      </c>
      <c r="I131" s="60">
        <f>SUMIFS('DATOS PEST9'!$E:$E,'DATOS PEST9'!$A:$A,INDICE!$C$13,'DATOS PEST9'!$B:$B,$A131,'DATOS PEST9'!$F:$F,VLOOKUP(I$10,DenRegTabla2,2,FALSE),'DATOS PEST9'!$C:$C,I$11,'DATOS PEST9'!$D:$D,VLOOKUP($C$89,DenExt,2,FALSE))</f>
        <v>299.73684210526318</v>
      </c>
      <c r="J131" s="61">
        <f>SUMIFS('DATOS PEST9'!$E:$E,'DATOS PEST9'!$A:$A,INDICE!$C$13,'DATOS PEST9'!$B:$B,$A131,'DATOS PEST9'!$F:$F,VLOOKUP(I$10,DenRegTabla2,2,FALSE),'DATOS PEST9'!$C:$C,J$11,'DATOS PEST9'!$D:$D,VLOOKUP($C$89,DenExt,2,FALSE))</f>
        <v>973.10526315789491</v>
      </c>
      <c r="K131" s="59">
        <f>SUMIFS('DATOS PEST9'!$E:$E,'DATOS PEST9'!$A:$A,INDICE!$C$13,'DATOS PEST9'!$B:$B,$A131,'DATOS PEST9'!$F:$F,VLOOKUP(I$10,DenRegTabla2,2,FALSE),'DATOS PEST9'!$D:$D,VLOOKUP($C$89,DenExt,2,FALSE))</f>
        <v>1272.8421052631581</v>
      </c>
      <c r="L131" s="60">
        <f>SUMIFS('DATOS PEST9'!$E:$E,'DATOS PEST9'!$A:$A,INDICE!$C$13,'DATOS PEST9'!$B:$B,$A131,'DATOS PEST9'!$F:$F,VLOOKUP(L$10,DenRegTabla2,2,FALSE),'DATOS PEST9'!$C:$C,L$11,'DATOS PEST9'!$D:$D,VLOOKUP($C$89,DenExt,2,FALSE))</f>
        <v>389.42105263157896</v>
      </c>
      <c r="M131" s="61">
        <f>SUMIFS('DATOS PEST9'!$E:$E,'DATOS PEST9'!$A:$A,INDICE!$C$13,'DATOS PEST9'!$B:$B,$A131,'DATOS PEST9'!$F:$F,VLOOKUP(L$10,DenRegTabla2,2,FALSE),'DATOS PEST9'!$C:$C,M$11,'DATOS PEST9'!$D:$D,VLOOKUP($C$89,DenExt,2,FALSE))</f>
        <v>6.6315789473684204</v>
      </c>
      <c r="N131" s="59">
        <f>SUMIFS('DATOS PEST9'!$E:$E,'DATOS PEST9'!$A:$A,INDICE!$C$13,'DATOS PEST9'!$B:$B,$A131,'DATOS PEST9'!$F:$F,VLOOKUP(L$10,DenRegTabla2,2,FALSE),'DATOS PEST9'!$D:$D,VLOOKUP($C$89,DenExt,2,FALSE))</f>
        <v>396.0526315789474</v>
      </c>
      <c r="O131" s="62">
        <f>SUMIFS('DATOS PEST9'!$E:$E,'DATOS PEST9'!$A:$A,INDICE!$C$13,'DATOS PEST9'!$B:$B,$A131,'DATOS PEST9'!$F:$F,VLOOKUP(O$10,DenRegTabla2,2,FALSE),'DATOS PEST9'!$C:$C,O$11,'DATOS PEST9'!$D:$D,VLOOKUP($C$89,DenExt,2,FALSE))</f>
        <v>594.05263157894728</v>
      </c>
      <c r="P131" s="62">
        <f>SUMIFS('DATOS PEST9'!$E:$E,'DATOS PEST9'!$A:$A,INDICE!$C$13,'DATOS PEST9'!$B:$B,$A131,'DATOS PEST9'!$F:$F,VLOOKUP(O$10,DenRegTabla2,2,FALSE),'DATOS PEST9'!$C:$C,P$11,'DATOS PEST9'!$D:$D,VLOOKUP($C$89,DenExt,2,FALSE))</f>
        <v>1133.7368421052633</v>
      </c>
      <c r="Q131" s="63">
        <f>SUMIFS('DATOS PEST9'!$E:$E,'DATOS PEST9'!$A:$A,INDICE!$C$13,'DATOS PEST9'!$B:$B,$A131,'DATOS PEST9'!$F:$F,VLOOKUP(O$10,DenRegTabla2,2,FALSE),'DATOS PEST9'!$D:$D,VLOOKUP($C$89,DenExt,2,FALSE))</f>
        <v>1727.7894736842106</v>
      </c>
      <c r="R131" s="60">
        <f>SUMIFS('DATOS PEST9'!$E:$E,'DATOS PEST9'!$A:$A,INDICE!$C$13,'DATOS PEST9'!$B:$B,$A131,'DATOS PEST9'!$F:$F,VLOOKUP(R$10,DenRegTabla2,2,FALSE),'DATOS PEST9'!$C:$C,R$11,'DATOS PEST9'!$D:$D,VLOOKUP($C$89,DenExt,2,FALSE))</f>
        <v>11.000000000000005</v>
      </c>
      <c r="S131" s="61">
        <f>SUMIFS('DATOS PEST9'!$E:$E,'DATOS PEST9'!$A:$A,INDICE!$C$13,'DATOS PEST9'!$B:$B,$A131,'DATOS PEST9'!$F:$F,VLOOKUP(R$10,DenRegTabla2,2,FALSE),'DATOS PEST9'!$C:$C,S$11,'DATOS PEST9'!$D:$D,VLOOKUP($C$89,DenExt,2,FALSE))</f>
        <v>6.0000000000000009</v>
      </c>
      <c r="T131" s="59">
        <f>SUMIFS('DATOS PEST9'!$E:$E,'DATOS PEST9'!$A:$A,INDICE!$C$13,'DATOS PEST9'!$B:$B,$A131,'DATOS PEST9'!$F:$F,VLOOKUP(R$10,DenRegTabla2,2,FALSE),'DATOS PEST9'!$D:$D,VLOOKUP($C$89,DenExt,2,FALSE))</f>
        <v>17.000000000000007</v>
      </c>
      <c r="U131" s="62">
        <f>SUMIFS('DATOS PEST9'!$E:$E,'DATOS PEST9'!$A:$A,INDICE!$C$13,'DATOS PEST9'!$B:$B,$A131,'DATOS PEST9'!$F:$F,VLOOKUP(U$10,DenRegTabla2,2,FALSE),'DATOS PEST9'!$C:$C,U$11,'DATOS PEST9'!$D:$D,VLOOKUP($C$89,DenExt,2,FALSE))</f>
        <v>0</v>
      </c>
      <c r="V131" s="62">
        <f>SUMIFS('DATOS PEST9'!$E:$E,'DATOS PEST9'!$A:$A,INDICE!$C$13,'DATOS PEST9'!$B:$B,$A131,'DATOS PEST9'!$F:$F,VLOOKUP(U$10,DenRegTabla2,2,FALSE),'DATOS PEST9'!$C:$C,V$11,'DATOS PEST9'!$D:$D,VLOOKUP($C$89,DenExt,2,FALSE))</f>
        <v>0</v>
      </c>
      <c r="W131" s="63">
        <f>SUMIFS('DATOS PEST9'!$E:$E,'DATOS PEST9'!$A:$A,INDICE!$C$13,'DATOS PEST9'!$B:$B,$A131,'DATOS PEST9'!$F:$F,VLOOKUP(U$10,DenRegTabla2,2,FALSE),'DATOS PEST9'!$D:$D,VLOOKUP($C$89,DenExt,2,FALSE))</f>
        <v>0</v>
      </c>
      <c r="X131" s="60">
        <f>SUMIFS('DATOS PEST9'!$E:$E,'DATOS PEST9'!$A:$A,INDICE!$C$13,'DATOS PEST9'!$B:$B,$A131,'DATOS PEST9'!$F:$F,VLOOKUP(X$10,DenRegTabla2,2,FALSE),'DATOS PEST9'!$C:$C,X$11,'DATOS PEST9'!$D:$D,VLOOKUP($C$89,DenExt,2,FALSE))</f>
        <v>0</v>
      </c>
      <c r="Y131" s="61">
        <f>SUMIFS('DATOS PEST9'!$E:$E,'DATOS PEST9'!$A:$A,INDICE!$C$13,'DATOS PEST9'!$B:$B,$A131,'DATOS PEST9'!$F:$F,VLOOKUP(X$10,DenRegTabla2,2,FALSE),'DATOS PEST9'!$C:$C,Y$11,'DATOS PEST9'!$D:$D,VLOOKUP($C$89,DenExt,2,FALSE))</f>
        <v>0</v>
      </c>
      <c r="Z131" s="59">
        <f>SUMIFS('DATOS PEST9'!$E:$E,'DATOS PEST9'!$A:$A,INDICE!$C$13,'DATOS PEST9'!$B:$B,$A131,'DATOS PEST9'!$F:$F,VLOOKUP(X$10,DenRegTabla2,2,FALSE),'DATOS PEST9'!$D:$D,VLOOKUP($C$89,DenExt,2,FALSE))</f>
        <v>0</v>
      </c>
      <c r="AA131" s="60">
        <f>SUMIFS('DATOS PEST9'!$E:$E,'DATOS PEST9'!$A:$A,INDICE!$C$13,'DATOS PEST9'!$B:$B,$A131,'DATOS PEST9'!$F:$F,VLOOKUP(AA$10,DenRegTabla2,2,FALSE),'DATOS PEST9'!$C:$C,AA$11,'DATOS PEST9'!$D:$D,VLOOKUP($C$89,DenExt,2,FALSE))</f>
        <v>0</v>
      </c>
      <c r="AB131" s="61">
        <f>SUMIFS('DATOS PEST9'!$E:$E,'DATOS PEST9'!$A:$A,INDICE!$C$13,'DATOS PEST9'!$B:$B,$A131,'DATOS PEST9'!$F:$F,VLOOKUP(AA$10,DenRegTabla2,2,FALSE),'DATOS PEST9'!$C:$C,AB$11,'DATOS PEST9'!$D:$D,VLOOKUP($C$89,DenExt,2,FALSE))</f>
        <v>0</v>
      </c>
      <c r="AC131" s="59">
        <f>SUMIFS('DATOS PEST9'!$E:$E,'DATOS PEST9'!$A:$A,INDICE!$C$13,'DATOS PEST9'!$B:$B,$A131,'DATOS PEST9'!$F:$F,VLOOKUP(AA$10,DenRegTabla2,2,FALSE),'DATOS PEST9'!$D:$D,VLOOKUP($C$89,DenExt,2,FALSE))</f>
        <v>0</v>
      </c>
    </row>
    <row r="132" spans="1:29" ht="15.6" x14ac:dyDescent="0.3">
      <c r="A132" s="238" t="s">
        <v>42</v>
      </c>
      <c r="B132" s="239"/>
      <c r="C132" s="64">
        <f>SUM(C133:C136)</f>
        <v>86625.947368421053</v>
      </c>
      <c r="D132" s="65">
        <f t="shared" ref="D132:E132" si="168">SUM(D133:D136)</f>
        <v>99682.526315789451</v>
      </c>
      <c r="E132" s="66">
        <f t="shared" si="168"/>
        <v>186309.4736842105</v>
      </c>
      <c r="F132" s="64">
        <f>SUM(F133:F136)</f>
        <v>71749.68421052632</v>
      </c>
      <c r="G132" s="65">
        <f t="shared" ref="G132:H132" si="169">SUM(G133:G136)</f>
        <v>78016.052631578947</v>
      </c>
      <c r="H132" s="66">
        <f t="shared" si="169"/>
        <v>149766.73684210525</v>
      </c>
      <c r="I132" s="64">
        <f>SUM(I133:I136)</f>
        <v>722.8947368421052</v>
      </c>
      <c r="J132" s="65">
        <f t="shared" ref="J132:K132" si="170">SUM(J133:J136)</f>
        <v>1668.3157894736842</v>
      </c>
      <c r="K132" s="66">
        <f t="shared" si="170"/>
        <v>2391.2105263157891</v>
      </c>
      <c r="L132" s="64">
        <f>SUM(L133:L136)</f>
        <v>2021.7894736842104</v>
      </c>
      <c r="M132" s="65">
        <f t="shared" ref="M132:N132" si="171">SUM(M133:M136)</f>
        <v>90.999999999999986</v>
      </c>
      <c r="N132" s="66">
        <f t="shared" si="171"/>
        <v>2112.7894736842104</v>
      </c>
      <c r="O132" s="67">
        <f>SUM(O133:O136)</f>
        <v>12042.105263157897</v>
      </c>
      <c r="P132" s="67">
        <f t="shared" ref="P132:Q132" si="172">SUM(P133:P136)</f>
        <v>19744.736842105263</v>
      </c>
      <c r="Q132" s="68">
        <f t="shared" si="172"/>
        <v>31786.842105263157</v>
      </c>
      <c r="R132" s="64">
        <f>SUM(R133:R136)</f>
        <v>44.315789473684212</v>
      </c>
      <c r="S132" s="65">
        <f t="shared" ref="S132:T132" si="173">SUM(S133:S136)</f>
        <v>46</v>
      </c>
      <c r="T132" s="66">
        <f t="shared" si="173"/>
        <v>90.315789473684205</v>
      </c>
      <c r="U132" s="67">
        <f>SUM(U133:U136)</f>
        <v>41.15789473684211</v>
      </c>
      <c r="V132" s="67">
        <f t="shared" ref="V132:W132" si="174">SUM(V133:V136)</f>
        <v>98.421052631578945</v>
      </c>
      <c r="W132" s="68">
        <f t="shared" si="174"/>
        <v>139.57894736842107</v>
      </c>
      <c r="X132" s="64">
        <f>SUM(X133:X136)</f>
        <v>3.9999999999999982</v>
      </c>
      <c r="Y132" s="65">
        <f t="shared" ref="Y132:Z132" si="175">SUM(Y133:Y136)</f>
        <v>18</v>
      </c>
      <c r="Z132" s="66">
        <f t="shared" si="175"/>
        <v>21.999999999999996</v>
      </c>
      <c r="AA132" s="64">
        <f>SUM(AA133:AA136)</f>
        <v>0</v>
      </c>
      <c r="AB132" s="65">
        <f t="shared" ref="AB132:AC132" si="176">SUM(AB133:AB136)</f>
        <v>0</v>
      </c>
      <c r="AC132" s="66">
        <f t="shared" si="176"/>
        <v>0</v>
      </c>
    </row>
    <row r="133" spans="1:29" ht="15.6" x14ac:dyDescent="0.3">
      <c r="A133" s="6">
        <v>8</v>
      </c>
      <c r="B133" s="7" t="s">
        <v>2</v>
      </c>
      <c r="C133" s="60">
        <f t="shared" ref="C133:D136" si="177">F133+R133+AA133+X133+U133+L133+I133+O133</f>
        <v>63920.526315789466</v>
      </c>
      <c r="D133" s="61">
        <f t="shared" si="177"/>
        <v>71543.947368421053</v>
      </c>
      <c r="E133" s="59">
        <f t="shared" ref="E133:E136" si="178">SUM(H133,K133,N133,Q133,T133,W133,Z133,AC133)</f>
        <v>135465.47368421053</v>
      </c>
      <c r="F133" s="60">
        <f>SUMIFS('DATOS PEST9'!$E:$E,'DATOS PEST9'!$A:$A,INDICE!$C$13,'DATOS PEST9'!$B:$B,$A133,'DATOS PEST9'!$F:$F,VLOOKUP(F$10,DenRegTabla2,2,FALSE),'DATOS PEST9'!$C:$C,F$11,'DATOS PEST9'!$D:$D,VLOOKUP($C$89,DenExt,2,FALSE))</f>
        <v>54255</v>
      </c>
      <c r="G133" s="61">
        <f>SUMIFS('DATOS PEST9'!$E:$E,'DATOS PEST9'!$A:$A,INDICE!$C$13,'DATOS PEST9'!$B:$B,$A133,'DATOS PEST9'!$F:$F,VLOOKUP(F$10,DenRegTabla2,2,FALSE),'DATOS PEST9'!$C:$C,G$11,'DATOS PEST9'!$D:$D,VLOOKUP($C$89,DenExt,2,FALSE))</f>
        <v>57484.894736842107</v>
      </c>
      <c r="H133" s="59">
        <f>SUMIFS('DATOS PEST9'!$E:$E,'DATOS PEST9'!$A:$A,INDICE!$C$13,'DATOS PEST9'!$B:$B,$A133,'DATOS PEST9'!$F:$F,VLOOKUP(F$10,DenRegTabla2,2,FALSE),'DATOS PEST9'!$D:$D,VLOOKUP($C$89,DenExt,2,FALSE))</f>
        <v>111740.89473684211</v>
      </c>
      <c r="I133" s="60">
        <f>SUMIFS('DATOS PEST9'!$E:$E,'DATOS PEST9'!$A:$A,INDICE!$C$13,'DATOS PEST9'!$B:$B,$A133,'DATOS PEST9'!$F:$F,VLOOKUP(I$10,DenRegTabla2,2,FALSE),'DATOS PEST9'!$C:$C,I$11,'DATOS PEST9'!$D:$D,VLOOKUP($C$89,DenExt,2,FALSE))</f>
        <v>38.736842105263172</v>
      </c>
      <c r="J133" s="61">
        <f>SUMIFS('DATOS PEST9'!$E:$E,'DATOS PEST9'!$A:$A,INDICE!$C$13,'DATOS PEST9'!$B:$B,$A133,'DATOS PEST9'!$F:$F,VLOOKUP(I$10,DenRegTabla2,2,FALSE),'DATOS PEST9'!$C:$C,J$11,'DATOS PEST9'!$D:$D,VLOOKUP($C$89,DenExt,2,FALSE))</f>
        <v>126.15789473684217</v>
      </c>
      <c r="K133" s="59">
        <f>SUMIFS('DATOS PEST9'!$E:$E,'DATOS PEST9'!$A:$A,INDICE!$C$13,'DATOS PEST9'!$B:$B,$A133,'DATOS PEST9'!$F:$F,VLOOKUP(I$10,DenRegTabla2,2,FALSE),'DATOS PEST9'!$D:$D,VLOOKUP($C$89,DenExt,2,FALSE))</f>
        <v>164.89473684210535</v>
      </c>
      <c r="L133" s="60">
        <f>SUMIFS('DATOS PEST9'!$E:$E,'DATOS PEST9'!$A:$A,INDICE!$C$13,'DATOS PEST9'!$B:$B,$A133,'DATOS PEST9'!$F:$F,VLOOKUP(L$10,DenRegTabla2,2,FALSE),'DATOS PEST9'!$C:$C,L$11,'DATOS PEST9'!$D:$D,VLOOKUP($C$89,DenExt,2,FALSE))</f>
        <v>1002.4736842105262</v>
      </c>
      <c r="M133" s="61">
        <f>SUMIFS('DATOS PEST9'!$E:$E,'DATOS PEST9'!$A:$A,INDICE!$C$13,'DATOS PEST9'!$B:$B,$A133,'DATOS PEST9'!$F:$F,VLOOKUP(L$10,DenRegTabla2,2,FALSE),'DATOS PEST9'!$C:$C,M$11,'DATOS PEST9'!$D:$D,VLOOKUP($C$89,DenExt,2,FALSE))</f>
        <v>44.999999999999986</v>
      </c>
      <c r="N133" s="59">
        <f>SUMIFS('DATOS PEST9'!$E:$E,'DATOS PEST9'!$A:$A,INDICE!$C$13,'DATOS PEST9'!$B:$B,$A133,'DATOS PEST9'!$F:$F,VLOOKUP(L$10,DenRegTabla2,2,FALSE),'DATOS PEST9'!$D:$D,VLOOKUP($C$89,DenExt,2,FALSE))</f>
        <v>1047.4736842105262</v>
      </c>
      <c r="O133" s="62">
        <f>SUMIFS('DATOS PEST9'!$E:$E,'DATOS PEST9'!$A:$A,INDICE!$C$13,'DATOS PEST9'!$B:$B,$A133,'DATOS PEST9'!$F:$F,VLOOKUP(O$10,DenRegTabla2,2,FALSE),'DATOS PEST9'!$C:$C,O$11,'DATOS PEST9'!$D:$D,VLOOKUP($C$89,DenExt,2,FALSE))</f>
        <v>8596.6842105263167</v>
      </c>
      <c r="P133" s="62">
        <f>SUMIFS('DATOS PEST9'!$E:$E,'DATOS PEST9'!$A:$A,INDICE!$C$13,'DATOS PEST9'!$B:$B,$A133,'DATOS PEST9'!$F:$F,VLOOKUP(O$10,DenRegTabla2,2,FALSE),'DATOS PEST9'!$C:$C,P$11,'DATOS PEST9'!$D:$D,VLOOKUP($C$89,DenExt,2,FALSE))</f>
        <v>13823.263157894737</v>
      </c>
      <c r="Q133" s="63">
        <f>SUMIFS('DATOS PEST9'!$E:$E,'DATOS PEST9'!$A:$A,INDICE!$C$13,'DATOS PEST9'!$B:$B,$A133,'DATOS PEST9'!$F:$F,VLOOKUP(O$10,DenRegTabla2,2,FALSE),'DATOS PEST9'!$D:$D,VLOOKUP($C$89,DenExt,2,FALSE))</f>
        <v>22419.947368421053</v>
      </c>
      <c r="R133" s="60">
        <f>SUMIFS('DATOS PEST9'!$E:$E,'DATOS PEST9'!$A:$A,INDICE!$C$13,'DATOS PEST9'!$B:$B,$A133,'DATOS PEST9'!$F:$F,VLOOKUP(R$10,DenRegTabla2,2,FALSE),'DATOS PEST9'!$C:$C,R$11,'DATOS PEST9'!$D:$D,VLOOKUP($C$89,DenExt,2,FALSE))</f>
        <v>3.0000000000000004</v>
      </c>
      <c r="S133" s="61">
        <f>SUMIFS('DATOS PEST9'!$E:$E,'DATOS PEST9'!$A:$A,INDICE!$C$13,'DATOS PEST9'!$B:$B,$A133,'DATOS PEST9'!$F:$F,VLOOKUP(R$10,DenRegTabla2,2,FALSE),'DATOS PEST9'!$C:$C,S$11,'DATOS PEST9'!$D:$D,VLOOKUP($C$89,DenExt,2,FALSE))</f>
        <v>6.0000000000000009</v>
      </c>
      <c r="T133" s="59">
        <f>SUMIFS('DATOS PEST9'!$E:$E,'DATOS PEST9'!$A:$A,INDICE!$C$13,'DATOS PEST9'!$B:$B,$A133,'DATOS PEST9'!$F:$F,VLOOKUP(R$10,DenRegTabla2,2,FALSE),'DATOS PEST9'!$D:$D,VLOOKUP($C$89,DenExt,2,FALSE))</f>
        <v>9.0000000000000018</v>
      </c>
      <c r="U133" s="62">
        <f>SUMIFS('DATOS PEST9'!$E:$E,'DATOS PEST9'!$A:$A,INDICE!$C$13,'DATOS PEST9'!$B:$B,$A133,'DATOS PEST9'!$F:$F,VLOOKUP(U$10,DenRegTabla2,2,FALSE),'DATOS PEST9'!$C:$C,U$11,'DATOS PEST9'!$D:$D,VLOOKUP($C$89,DenExt,2,FALSE))</f>
        <v>23.631578947368425</v>
      </c>
      <c r="V133" s="62">
        <f>SUMIFS('DATOS PEST9'!$E:$E,'DATOS PEST9'!$A:$A,INDICE!$C$13,'DATOS PEST9'!$B:$B,$A133,'DATOS PEST9'!$F:$F,VLOOKUP(U$10,DenRegTabla2,2,FALSE),'DATOS PEST9'!$C:$C,V$11,'DATOS PEST9'!$D:$D,VLOOKUP($C$89,DenExt,2,FALSE))</f>
        <v>52.631578947368418</v>
      </c>
      <c r="W133" s="63">
        <f>SUMIFS('DATOS PEST9'!$E:$E,'DATOS PEST9'!$A:$A,INDICE!$C$13,'DATOS PEST9'!$B:$B,$A133,'DATOS PEST9'!$F:$F,VLOOKUP(U$10,DenRegTabla2,2,FALSE),'DATOS PEST9'!$D:$D,VLOOKUP($C$89,DenExt,2,FALSE))</f>
        <v>76.26315789473685</v>
      </c>
      <c r="X133" s="60">
        <f>SUMIFS('DATOS PEST9'!$E:$E,'DATOS PEST9'!$A:$A,INDICE!$C$13,'DATOS PEST9'!$B:$B,$A133,'DATOS PEST9'!$F:$F,VLOOKUP(X$10,DenRegTabla2,2,FALSE),'DATOS PEST9'!$C:$C,X$11,'DATOS PEST9'!$D:$D,VLOOKUP($C$89,DenExt,2,FALSE))</f>
        <v>0.99999999999999956</v>
      </c>
      <c r="Y133" s="61">
        <f>SUMIFS('DATOS PEST9'!$E:$E,'DATOS PEST9'!$A:$A,INDICE!$C$13,'DATOS PEST9'!$B:$B,$A133,'DATOS PEST9'!$F:$F,VLOOKUP(X$10,DenRegTabla2,2,FALSE),'DATOS PEST9'!$C:$C,Y$11,'DATOS PEST9'!$D:$D,VLOOKUP($C$89,DenExt,2,FALSE))</f>
        <v>6.0000000000000009</v>
      </c>
      <c r="Z133" s="59">
        <f>SUMIFS('DATOS PEST9'!$E:$E,'DATOS PEST9'!$A:$A,INDICE!$C$13,'DATOS PEST9'!$B:$B,$A133,'DATOS PEST9'!$F:$F,VLOOKUP(X$10,DenRegTabla2,2,FALSE),'DATOS PEST9'!$D:$D,VLOOKUP($C$89,DenExt,2,FALSE))</f>
        <v>7</v>
      </c>
      <c r="AA133" s="60">
        <f>SUMIFS('DATOS PEST9'!$E:$E,'DATOS PEST9'!$A:$A,INDICE!$C$13,'DATOS PEST9'!$B:$B,$A133,'DATOS PEST9'!$F:$F,VLOOKUP(AA$10,DenRegTabla2,2,FALSE),'DATOS PEST9'!$C:$C,AA$11,'DATOS PEST9'!$D:$D,VLOOKUP($C$89,DenExt,2,FALSE))</f>
        <v>0</v>
      </c>
      <c r="AB133" s="61">
        <f>SUMIFS('DATOS PEST9'!$E:$E,'DATOS PEST9'!$A:$A,INDICE!$C$13,'DATOS PEST9'!$B:$B,$A133,'DATOS PEST9'!$F:$F,VLOOKUP(AA$10,DenRegTabla2,2,FALSE),'DATOS PEST9'!$C:$C,AB$11,'DATOS PEST9'!$D:$D,VLOOKUP($C$89,DenExt,2,FALSE))</f>
        <v>0</v>
      </c>
      <c r="AC133" s="59">
        <f>SUMIFS('DATOS PEST9'!$E:$E,'DATOS PEST9'!$A:$A,INDICE!$C$13,'DATOS PEST9'!$B:$B,$A133,'DATOS PEST9'!$F:$F,VLOOKUP(AA$10,DenRegTabla2,2,FALSE),'DATOS PEST9'!$D:$D,VLOOKUP($C$89,DenExt,2,FALSE))</f>
        <v>0</v>
      </c>
    </row>
    <row r="134" spans="1:29" ht="15.6" x14ac:dyDescent="0.3">
      <c r="A134" s="8">
        <v>17</v>
      </c>
      <c r="B134" s="9" t="s">
        <v>6</v>
      </c>
      <c r="C134" s="60">
        <f t="shared" si="177"/>
        <v>7643.0526315789484</v>
      </c>
      <c r="D134" s="61">
        <f t="shared" si="177"/>
        <v>9590.5789473684199</v>
      </c>
      <c r="E134" s="59">
        <f t="shared" si="178"/>
        <v>17233.631578947367</v>
      </c>
      <c r="F134" s="60">
        <f>SUMIFS('DATOS PEST9'!$E:$E,'DATOS PEST9'!$A:$A,INDICE!$C$13,'DATOS PEST9'!$B:$B,$A134,'DATOS PEST9'!$F:$F,VLOOKUP(F$10,DenRegTabla2,2,FALSE),'DATOS PEST9'!$C:$C,F$11,'DATOS PEST9'!$D:$D,VLOOKUP($C$89,DenExt,2,FALSE))</f>
        <v>5713.7368421052633</v>
      </c>
      <c r="G134" s="61">
        <f>SUMIFS('DATOS PEST9'!$E:$E,'DATOS PEST9'!$A:$A,INDICE!$C$13,'DATOS PEST9'!$B:$B,$A134,'DATOS PEST9'!$F:$F,VLOOKUP(F$10,DenRegTabla2,2,FALSE),'DATOS PEST9'!$C:$C,G$11,'DATOS PEST9'!$D:$D,VLOOKUP($C$89,DenExt,2,FALSE))</f>
        <v>6551.1052631578941</v>
      </c>
      <c r="H134" s="59">
        <f>SUMIFS('DATOS PEST9'!$E:$E,'DATOS PEST9'!$A:$A,INDICE!$C$13,'DATOS PEST9'!$B:$B,$A134,'DATOS PEST9'!$F:$F,VLOOKUP(F$10,DenRegTabla2,2,FALSE),'DATOS PEST9'!$D:$D,VLOOKUP($C$89,DenExt,2,FALSE))</f>
        <v>12264.842105263157</v>
      </c>
      <c r="I134" s="60">
        <f>SUMIFS('DATOS PEST9'!$E:$E,'DATOS PEST9'!$A:$A,INDICE!$C$13,'DATOS PEST9'!$B:$B,$A134,'DATOS PEST9'!$F:$F,VLOOKUP(I$10,DenRegTabla2,2,FALSE),'DATOS PEST9'!$C:$C,I$11,'DATOS PEST9'!$D:$D,VLOOKUP($C$89,DenExt,2,FALSE))</f>
        <v>61.736842105263165</v>
      </c>
      <c r="J134" s="61">
        <f>SUMIFS('DATOS PEST9'!$E:$E,'DATOS PEST9'!$A:$A,INDICE!$C$13,'DATOS PEST9'!$B:$B,$A134,'DATOS PEST9'!$F:$F,VLOOKUP(I$10,DenRegTabla2,2,FALSE),'DATOS PEST9'!$C:$C,J$11,'DATOS PEST9'!$D:$D,VLOOKUP($C$89,DenExt,2,FALSE))</f>
        <v>126.21052631578944</v>
      </c>
      <c r="K134" s="59">
        <f>SUMIFS('DATOS PEST9'!$E:$E,'DATOS PEST9'!$A:$A,INDICE!$C$13,'DATOS PEST9'!$B:$B,$A134,'DATOS PEST9'!$F:$F,VLOOKUP(I$10,DenRegTabla2,2,FALSE),'DATOS PEST9'!$D:$D,VLOOKUP($C$89,DenExt,2,FALSE))</f>
        <v>187.9473684210526</v>
      </c>
      <c r="L134" s="60">
        <f>SUMIFS('DATOS PEST9'!$E:$E,'DATOS PEST9'!$A:$A,INDICE!$C$13,'DATOS PEST9'!$B:$B,$A134,'DATOS PEST9'!$F:$F,VLOOKUP(L$10,DenRegTabla2,2,FALSE),'DATOS PEST9'!$C:$C,L$11,'DATOS PEST9'!$D:$D,VLOOKUP($C$89,DenExt,2,FALSE))</f>
        <v>215.47368421052636</v>
      </c>
      <c r="M134" s="61">
        <f>SUMIFS('DATOS PEST9'!$E:$E,'DATOS PEST9'!$A:$A,INDICE!$C$13,'DATOS PEST9'!$B:$B,$A134,'DATOS PEST9'!$F:$F,VLOOKUP(L$10,DenRegTabla2,2,FALSE),'DATOS PEST9'!$C:$C,M$11,'DATOS PEST9'!$D:$D,VLOOKUP($C$89,DenExt,2,FALSE))</f>
        <v>24.000000000000004</v>
      </c>
      <c r="N134" s="59">
        <f>SUMIFS('DATOS PEST9'!$E:$E,'DATOS PEST9'!$A:$A,INDICE!$C$13,'DATOS PEST9'!$B:$B,$A134,'DATOS PEST9'!$F:$F,VLOOKUP(L$10,DenRegTabla2,2,FALSE),'DATOS PEST9'!$D:$D,VLOOKUP($C$89,DenExt,2,FALSE))</f>
        <v>239.47368421052636</v>
      </c>
      <c r="O134" s="62">
        <f>SUMIFS('DATOS PEST9'!$E:$E,'DATOS PEST9'!$A:$A,INDICE!$C$13,'DATOS PEST9'!$B:$B,$A134,'DATOS PEST9'!$F:$F,VLOOKUP(O$10,DenRegTabla2,2,FALSE),'DATOS PEST9'!$C:$C,O$11,'DATOS PEST9'!$D:$D,VLOOKUP($C$89,DenExt,2,FALSE))</f>
        <v>1637.6315789473686</v>
      </c>
      <c r="P134" s="62">
        <f>SUMIFS('DATOS PEST9'!$E:$E,'DATOS PEST9'!$A:$A,INDICE!$C$13,'DATOS PEST9'!$B:$B,$A134,'DATOS PEST9'!$F:$F,VLOOKUP(O$10,DenRegTabla2,2,FALSE),'DATOS PEST9'!$C:$C,P$11,'DATOS PEST9'!$D:$D,VLOOKUP($C$89,DenExt,2,FALSE))</f>
        <v>2860.6842105263158</v>
      </c>
      <c r="Q134" s="63">
        <f>SUMIFS('DATOS PEST9'!$E:$E,'DATOS PEST9'!$A:$A,INDICE!$C$13,'DATOS PEST9'!$B:$B,$A134,'DATOS PEST9'!$F:$F,VLOOKUP(O$10,DenRegTabla2,2,FALSE),'DATOS PEST9'!$D:$D,VLOOKUP($C$89,DenExt,2,FALSE))</f>
        <v>4498.3157894736842</v>
      </c>
      <c r="R134" s="60">
        <f>SUMIFS('DATOS PEST9'!$E:$E,'DATOS PEST9'!$A:$A,INDICE!$C$13,'DATOS PEST9'!$B:$B,$A134,'DATOS PEST9'!$F:$F,VLOOKUP(R$10,DenRegTabla2,2,FALSE),'DATOS PEST9'!$C:$C,R$11,'DATOS PEST9'!$D:$D,VLOOKUP($C$89,DenExt,2,FALSE))</f>
        <v>6.0000000000000009</v>
      </c>
      <c r="S134" s="61">
        <f>SUMIFS('DATOS PEST9'!$E:$E,'DATOS PEST9'!$A:$A,INDICE!$C$13,'DATOS PEST9'!$B:$B,$A134,'DATOS PEST9'!$F:$F,VLOOKUP(R$10,DenRegTabla2,2,FALSE),'DATOS PEST9'!$C:$C,S$11,'DATOS PEST9'!$D:$D,VLOOKUP($C$89,DenExt,2,FALSE))</f>
        <v>5.0000000000000009</v>
      </c>
      <c r="T134" s="59">
        <f>SUMIFS('DATOS PEST9'!$E:$E,'DATOS PEST9'!$A:$A,INDICE!$C$13,'DATOS PEST9'!$B:$B,$A134,'DATOS PEST9'!$F:$F,VLOOKUP(R$10,DenRegTabla2,2,FALSE),'DATOS PEST9'!$D:$D,VLOOKUP($C$89,DenExt,2,FALSE))</f>
        <v>11.000000000000002</v>
      </c>
      <c r="U134" s="62">
        <f>SUMIFS('DATOS PEST9'!$E:$E,'DATOS PEST9'!$A:$A,INDICE!$C$13,'DATOS PEST9'!$B:$B,$A134,'DATOS PEST9'!$F:$F,VLOOKUP(U$10,DenRegTabla2,2,FALSE),'DATOS PEST9'!$C:$C,U$11,'DATOS PEST9'!$D:$D,VLOOKUP($C$89,DenExt,2,FALSE))</f>
        <v>6.473684210526315</v>
      </c>
      <c r="V134" s="62">
        <f>SUMIFS('DATOS PEST9'!$E:$E,'DATOS PEST9'!$A:$A,INDICE!$C$13,'DATOS PEST9'!$B:$B,$A134,'DATOS PEST9'!$F:$F,VLOOKUP(U$10,DenRegTabla2,2,FALSE),'DATOS PEST9'!$C:$C,V$11,'DATOS PEST9'!$D:$D,VLOOKUP($C$89,DenExt,2,FALSE))</f>
        <v>18.578947368421051</v>
      </c>
      <c r="W134" s="63">
        <f>SUMIFS('DATOS PEST9'!$E:$E,'DATOS PEST9'!$A:$A,INDICE!$C$13,'DATOS PEST9'!$B:$B,$A134,'DATOS PEST9'!$F:$F,VLOOKUP(U$10,DenRegTabla2,2,FALSE),'DATOS PEST9'!$D:$D,VLOOKUP($C$89,DenExt,2,FALSE))</f>
        <v>25.052631578947366</v>
      </c>
      <c r="X134" s="60">
        <f>SUMIFS('DATOS PEST9'!$E:$E,'DATOS PEST9'!$A:$A,INDICE!$C$13,'DATOS PEST9'!$B:$B,$A134,'DATOS PEST9'!$F:$F,VLOOKUP(X$10,DenRegTabla2,2,FALSE),'DATOS PEST9'!$C:$C,X$11,'DATOS PEST9'!$D:$D,VLOOKUP($C$89,DenExt,2,FALSE))</f>
        <v>1.9999999999999991</v>
      </c>
      <c r="Y134" s="61">
        <f>SUMIFS('DATOS PEST9'!$E:$E,'DATOS PEST9'!$A:$A,INDICE!$C$13,'DATOS PEST9'!$B:$B,$A134,'DATOS PEST9'!$F:$F,VLOOKUP(X$10,DenRegTabla2,2,FALSE),'DATOS PEST9'!$C:$C,Y$11,'DATOS PEST9'!$D:$D,VLOOKUP($C$89,DenExt,2,FALSE))</f>
        <v>5.0000000000000009</v>
      </c>
      <c r="Z134" s="59">
        <f>SUMIFS('DATOS PEST9'!$E:$E,'DATOS PEST9'!$A:$A,INDICE!$C$13,'DATOS PEST9'!$B:$B,$A134,'DATOS PEST9'!$F:$F,VLOOKUP(X$10,DenRegTabla2,2,FALSE),'DATOS PEST9'!$D:$D,VLOOKUP($C$89,DenExt,2,FALSE))</f>
        <v>7</v>
      </c>
      <c r="AA134" s="60">
        <f>SUMIFS('DATOS PEST9'!$E:$E,'DATOS PEST9'!$A:$A,INDICE!$C$13,'DATOS PEST9'!$B:$B,$A134,'DATOS PEST9'!$F:$F,VLOOKUP(AA$10,DenRegTabla2,2,FALSE),'DATOS PEST9'!$C:$C,AA$11,'DATOS PEST9'!$D:$D,VLOOKUP($C$89,DenExt,2,FALSE))</f>
        <v>0</v>
      </c>
      <c r="AB134" s="61">
        <f>SUMIFS('DATOS PEST9'!$E:$E,'DATOS PEST9'!$A:$A,INDICE!$C$13,'DATOS PEST9'!$B:$B,$A134,'DATOS PEST9'!$F:$F,VLOOKUP(AA$10,DenRegTabla2,2,FALSE),'DATOS PEST9'!$C:$C,AB$11,'DATOS PEST9'!$D:$D,VLOOKUP($C$89,DenExt,2,FALSE))</f>
        <v>0</v>
      </c>
      <c r="AC134" s="59">
        <f>SUMIFS('DATOS PEST9'!$E:$E,'DATOS PEST9'!$A:$A,INDICE!$C$13,'DATOS PEST9'!$B:$B,$A134,'DATOS PEST9'!$F:$F,VLOOKUP(AA$10,DenRegTabla2,2,FALSE),'DATOS PEST9'!$D:$D,VLOOKUP($C$89,DenExt,2,FALSE))</f>
        <v>0</v>
      </c>
    </row>
    <row r="135" spans="1:29" ht="15.6" x14ac:dyDescent="0.3">
      <c r="A135" s="8">
        <v>25</v>
      </c>
      <c r="B135" s="9" t="s">
        <v>12</v>
      </c>
      <c r="C135" s="60">
        <f t="shared" si="177"/>
        <v>6923.7894736842109</v>
      </c>
      <c r="D135" s="61">
        <f t="shared" si="177"/>
        <v>9209.6315789473665</v>
      </c>
      <c r="E135" s="59">
        <f t="shared" si="178"/>
        <v>16133.42105263158</v>
      </c>
      <c r="F135" s="60">
        <f>SUMIFS('DATOS PEST9'!$E:$E,'DATOS PEST9'!$A:$A,INDICE!$C$13,'DATOS PEST9'!$B:$B,$A135,'DATOS PEST9'!$F:$F,VLOOKUP(F$10,DenRegTabla2,2,FALSE),'DATOS PEST9'!$C:$C,F$11,'DATOS PEST9'!$D:$D,VLOOKUP($C$89,DenExt,2,FALSE))</f>
        <v>5599.7368421052643</v>
      </c>
      <c r="G135" s="61">
        <f>SUMIFS('DATOS PEST9'!$E:$E,'DATOS PEST9'!$A:$A,INDICE!$C$13,'DATOS PEST9'!$B:$B,$A135,'DATOS PEST9'!$F:$F,VLOOKUP(F$10,DenRegTabla2,2,FALSE),'DATOS PEST9'!$C:$C,G$11,'DATOS PEST9'!$D:$D,VLOOKUP($C$89,DenExt,2,FALSE))</f>
        <v>7248.9473684210516</v>
      </c>
      <c r="H135" s="59">
        <f>SUMIFS('DATOS PEST9'!$E:$E,'DATOS PEST9'!$A:$A,INDICE!$C$13,'DATOS PEST9'!$B:$B,$A135,'DATOS PEST9'!$F:$F,VLOOKUP(F$10,DenRegTabla2,2,FALSE),'DATOS PEST9'!$D:$D,VLOOKUP($C$89,DenExt,2,FALSE))</f>
        <v>12848.684210526317</v>
      </c>
      <c r="I135" s="60">
        <f>SUMIFS('DATOS PEST9'!$E:$E,'DATOS PEST9'!$A:$A,INDICE!$C$13,'DATOS PEST9'!$B:$B,$A135,'DATOS PEST9'!$F:$F,VLOOKUP(I$10,DenRegTabla2,2,FALSE),'DATOS PEST9'!$C:$C,I$11,'DATOS PEST9'!$D:$D,VLOOKUP($C$89,DenExt,2,FALSE))</f>
        <v>353.89473684210515</v>
      </c>
      <c r="J135" s="61">
        <f>SUMIFS('DATOS PEST9'!$E:$E,'DATOS PEST9'!$A:$A,INDICE!$C$13,'DATOS PEST9'!$B:$B,$A135,'DATOS PEST9'!$F:$F,VLOOKUP(I$10,DenRegTabla2,2,FALSE),'DATOS PEST9'!$C:$C,J$11,'DATOS PEST9'!$D:$D,VLOOKUP($C$89,DenExt,2,FALSE))</f>
        <v>915.26315789473665</v>
      </c>
      <c r="K135" s="59">
        <f>SUMIFS('DATOS PEST9'!$E:$E,'DATOS PEST9'!$A:$A,INDICE!$C$13,'DATOS PEST9'!$B:$B,$A135,'DATOS PEST9'!$F:$F,VLOOKUP(I$10,DenRegTabla2,2,FALSE),'DATOS PEST9'!$D:$D,VLOOKUP($C$89,DenExt,2,FALSE))</f>
        <v>1269.1578947368419</v>
      </c>
      <c r="L135" s="60">
        <f>SUMIFS('DATOS PEST9'!$E:$E,'DATOS PEST9'!$A:$A,INDICE!$C$13,'DATOS PEST9'!$B:$B,$A135,'DATOS PEST9'!$F:$F,VLOOKUP(L$10,DenRegTabla2,2,FALSE),'DATOS PEST9'!$C:$C,L$11,'DATOS PEST9'!$D:$D,VLOOKUP($C$89,DenExt,2,FALSE))</f>
        <v>382.52631578947364</v>
      </c>
      <c r="M135" s="61">
        <f>SUMIFS('DATOS PEST9'!$E:$E,'DATOS PEST9'!$A:$A,INDICE!$C$13,'DATOS PEST9'!$B:$B,$A135,'DATOS PEST9'!$F:$F,VLOOKUP(L$10,DenRegTabla2,2,FALSE),'DATOS PEST9'!$C:$C,M$11,'DATOS PEST9'!$D:$D,VLOOKUP($C$89,DenExt,2,FALSE))</f>
        <v>7.9999999999999964</v>
      </c>
      <c r="N135" s="59">
        <f>SUMIFS('DATOS PEST9'!$E:$E,'DATOS PEST9'!$A:$A,INDICE!$C$13,'DATOS PEST9'!$B:$B,$A135,'DATOS PEST9'!$F:$F,VLOOKUP(L$10,DenRegTabla2,2,FALSE),'DATOS PEST9'!$D:$D,VLOOKUP($C$89,DenExt,2,FALSE))</f>
        <v>390.52631578947364</v>
      </c>
      <c r="O135" s="62">
        <f>SUMIFS('DATOS PEST9'!$E:$E,'DATOS PEST9'!$A:$A,INDICE!$C$13,'DATOS PEST9'!$B:$B,$A135,'DATOS PEST9'!$F:$F,VLOOKUP(O$10,DenRegTabla2,2,FALSE),'DATOS PEST9'!$C:$C,O$11,'DATOS PEST9'!$D:$D,VLOOKUP($C$89,DenExt,2,FALSE))</f>
        <v>572.31578947368428</v>
      </c>
      <c r="P135" s="62">
        <f>SUMIFS('DATOS PEST9'!$E:$E,'DATOS PEST9'!$A:$A,INDICE!$C$13,'DATOS PEST9'!$B:$B,$A135,'DATOS PEST9'!$F:$F,VLOOKUP(O$10,DenRegTabla2,2,FALSE),'DATOS PEST9'!$C:$C,P$11,'DATOS PEST9'!$D:$D,VLOOKUP($C$89,DenExt,2,FALSE))</f>
        <v>1028.421052631579</v>
      </c>
      <c r="Q135" s="63">
        <f>SUMIFS('DATOS PEST9'!$E:$E,'DATOS PEST9'!$A:$A,INDICE!$C$13,'DATOS PEST9'!$B:$B,$A135,'DATOS PEST9'!$F:$F,VLOOKUP(O$10,DenRegTabla2,2,FALSE),'DATOS PEST9'!$D:$D,VLOOKUP($C$89,DenExt,2,FALSE))</f>
        <v>1600.7368421052633</v>
      </c>
      <c r="R135" s="60">
        <f>SUMIFS('DATOS PEST9'!$E:$E,'DATOS PEST9'!$A:$A,INDICE!$C$13,'DATOS PEST9'!$B:$B,$A135,'DATOS PEST9'!$F:$F,VLOOKUP(R$10,DenRegTabla2,2,FALSE),'DATOS PEST9'!$C:$C,R$11,'DATOS PEST9'!$D:$D,VLOOKUP($C$89,DenExt,2,FALSE))</f>
        <v>15.315789473684207</v>
      </c>
      <c r="S135" s="61">
        <f>SUMIFS('DATOS PEST9'!$E:$E,'DATOS PEST9'!$A:$A,INDICE!$C$13,'DATOS PEST9'!$B:$B,$A135,'DATOS PEST9'!$F:$F,VLOOKUP(R$10,DenRegTabla2,2,FALSE),'DATOS PEST9'!$C:$C,S$11,'DATOS PEST9'!$D:$D,VLOOKUP($C$89,DenExt,2,FALSE))</f>
        <v>9</v>
      </c>
      <c r="T135" s="59">
        <f>SUMIFS('DATOS PEST9'!$E:$E,'DATOS PEST9'!$A:$A,INDICE!$C$13,'DATOS PEST9'!$B:$B,$A135,'DATOS PEST9'!$F:$F,VLOOKUP(R$10,DenRegTabla2,2,FALSE),'DATOS PEST9'!$D:$D,VLOOKUP($C$89,DenExt,2,FALSE))</f>
        <v>24.315789473684205</v>
      </c>
      <c r="U135" s="62">
        <f>SUMIFS('DATOS PEST9'!$E:$E,'DATOS PEST9'!$A:$A,INDICE!$C$13,'DATOS PEST9'!$B:$B,$A135,'DATOS PEST9'!$F:$F,VLOOKUP(U$10,DenRegTabla2,2,FALSE),'DATOS PEST9'!$C:$C,U$11,'DATOS PEST9'!$D:$D,VLOOKUP($C$89,DenExt,2,FALSE))</f>
        <v>0</v>
      </c>
      <c r="V135" s="62">
        <f>SUMIFS('DATOS PEST9'!$E:$E,'DATOS PEST9'!$A:$A,INDICE!$C$13,'DATOS PEST9'!$B:$B,$A135,'DATOS PEST9'!$F:$F,VLOOKUP(U$10,DenRegTabla2,2,FALSE),'DATOS PEST9'!$C:$C,V$11,'DATOS PEST9'!$D:$D,VLOOKUP($C$89,DenExt,2,FALSE))</f>
        <v>0</v>
      </c>
      <c r="W135" s="63">
        <f>SUMIFS('DATOS PEST9'!$E:$E,'DATOS PEST9'!$A:$A,INDICE!$C$13,'DATOS PEST9'!$B:$B,$A135,'DATOS PEST9'!$F:$F,VLOOKUP(U$10,DenRegTabla2,2,FALSE),'DATOS PEST9'!$D:$D,VLOOKUP($C$89,DenExt,2,FALSE))</f>
        <v>0</v>
      </c>
      <c r="X135" s="60">
        <f>SUMIFS('DATOS PEST9'!$E:$E,'DATOS PEST9'!$A:$A,INDICE!$C$13,'DATOS PEST9'!$B:$B,$A135,'DATOS PEST9'!$F:$F,VLOOKUP(X$10,DenRegTabla2,2,FALSE),'DATOS PEST9'!$C:$C,X$11,'DATOS PEST9'!$D:$D,VLOOKUP($C$89,DenExt,2,FALSE))</f>
        <v>0</v>
      </c>
      <c r="Y135" s="61">
        <f>SUMIFS('DATOS PEST9'!$E:$E,'DATOS PEST9'!$A:$A,INDICE!$C$13,'DATOS PEST9'!$B:$B,$A135,'DATOS PEST9'!$F:$F,VLOOKUP(X$10,DenRegTabla2,2,FALSE),'DATOS PEST9'!$C:$C,Y$11,'DATOS PEST9'!$D:$D,VLOOKUP($C$89,DenExt,2,FALSE))</f>
        <v>0</v>
      </c>
      <c r="Z135" s="59">
        <f>SUMIFS('DATOS PEST9'!$E:$E,'DATOS PEST9'!$A:$A,INDICE!$C$13,'DATOS PEST9'!$B:$B,$A135,'DATOS PEST9'!$F:$F,VLOOKUP(X$10,DenRegTabla2,2,FALSE),'DATOS PEST9'!$D:$D,VLOOKUP($C$89,DenExt,2,FALSE))</f>
        <v>0</v>
      </c>
      <c r="AA135" s="60">
        <f>SUMIFS('DATOS PEST9'!$E:$E,'DATOS PEST9'!$A:$A,INDICE!$C$13,'DATOS PEST9'!$B:$B,$A135,'DATOS PEST9'!$F:$F,VLOOKUP(AA$10,DenRegTabla2,2,FALSE),'DATOS PEST9'!$C:$C,AA$11,'DATOS PEST9'!$D:$D,VLOOKUP($C$89,DenExt,2,FALSE))</f>
        <v>0</v>
      </c>
      <c r="AB135" s="61">
        <f>SUMIFS('DATOS PEST9'!$E:$E,'DATOS PEST9'!$A:$A,INDICE!$C$13,'DATOS PEST9'!$B:$B,$A135,'DATOS PEST9'!$F:$F,VLOOKUP(AA$10,DenRegTabla2,2,FALSE),'DATOS PEST9'!$C:$C,AB$11,'DATOS PEST9'!$D:$D,VLOOKUP($C$89,DenExt,2,FALSE))</f>
        <v>0</v>
      </c>
      <c r="AC135" s="59">
        <f>SUMIFS('DATOS PEST9'!$E:$E,'DATOS PEST9'!$A:$A,INDICE!$C$13,'DATOS PEST9'!$B:$B,$A135,'DATOS PEST9'!$F:$F,VLOOKUP(AA$10,DenRegTabla2,2,FALSE),'DATOS PEST9'!$D:$D,VLOOKUP($C$89,DenExt,2,FALSE))</f>
        <v>0</v>
      </c>
    </row>
    <row r="136" spans="1:29" ht="15.6" x14ac:dyDescent="0.3">
      <c r="A136" s="10">
        <v>43</v>
      </c>
      <c r="B136" s="11" t="s">
        <v>25</v>
      </c>
      <c r="C136" s="60">
        <f t="shared" si="177"/>
        <v>8138.5789473684208</v>
      </c>
      <c r="D136" s="61">
        <f t="shared" si="177"/>
        <v>9338.3684210526299</v>
      </c>
      <c r="E136" s="59">
        <f t="shared" si="178"/>
        <v>17476.94736842105</v>
      </c>
      <c r="F136" s="60">
        <f>SUMIFS('DATOS PEST9'!$E:$E,'DATOS PEST9'!$A:$A,INDICE!$C$13,'DATOS PEST9'!$B:$B,$A136,'DATOS PEST9'!$F:$F,VLOOKUP(F$10,DenRegTabla2,2,FALSE),'DATOS PEST9'!$C:$C,F$11,'DATOS PEST9'!$D:$D,VLOOKUP($C$89,DenExt,2,FALSE))</f>
        <v>6181.2105263157891</v>
      </c>
      <c r="G136" s="61">
        <f>SUMIFS('DATOS PEST9'!$E:$E,'DATOS PEST9'!$A:$A,INDICE!$C$13,'DATOS PEST9'!$B:$B,$A136,'DATOS PEST9'!$F:$F,VLOOKUP(F$10,DenRegTabla2,2,FALSE),'DATOS PEST9'!$C:$C,G$11,'DATOS PEST9'!$D:$D,VLOOKUP($C$89,DenExt,2,FALSE))</f>
        <v>6731.1052631578941</v>
      </c>
      <c r="H136" s="59">
        <f>SUMIFS('DATOS PEST9'!$E:$E,'DATOS PEST9'!$A:$A,INDICE!$C$13,'DATOS PEST9'!$B:$B,$A136,'DATOS PEST9'!$F:$F,VLOOKUP(F$10,DenRegTabla2,2,FALSE),'DATOS PEST9'!$D:$D,VLOOKUP($C$89,DenExt,2,FALSE))</f>
        <v>12912.315789473683</v>
      </c>
      <c r="I136" s="60">
        <f>SUMIFS('DATOS PEST9'!$E:$E,'DATOS PEST9'!$A:$A,INDICE!$C$13,'DATOS PEST9'!$B:$B,$A136,'DATOS PEST9'!$F:$F,VLOOKUP(I$10,DenRegTabla2,2,FALSE),'DATOS PEST9'!$C:$C,I$11,'DATOS PEST9'!$D:$D,VLOOKUP($C$89,DenExt,2,FALSE))</f>
        <v>268.5263157894737</v>
      </c>
      <c r="J136" s="61">
        <f>SUMIFS('DATOS PEST9'!$E:$E,'DATOS PEST9'!$A:$A,INDICE!$C$13,'DATOS PEST9'!$B:$B,$A136,'DATOS PEST9'!$F:$F,VLOOKUP(I$10,DenRegTabla2,2,FALSE),'DATOS PEST9'!$C:$C,J$11,'DATOS PEST9'!$D:$D,VLOOKUP($C$89,DenExt,2,FALSE))</f>
        <v>500.68421052631578</v>
      </c>
      <c r="K136" s="59">
        <f>SUMIFS('DATOS PEST9'!$E:$E,'DATOS PEST9'!$A:$A,INDICE!$C$13,'DATOS PEST9'!$B:$B,$A136,'DATOS PEST9'!$F:$F,VLOOKUP(I$10,DenRegTabla2,2,FALSE),'DATOS PEST9'!$D:$D,VLOOKUP($C$89,DenExt,2,FALSE))</f>
        <v>769.21052631578948</v>
      </c>
      <c r="L136" s="60">
        <f>SUMIFS('DATOS PEST9'!$E:$E,'DATOS PEST9'!$A:$A,INDICE!$C$13,'DATOS PEST9'!$B:$B,$A136,'DATOS PEST9'!$F:$F,VLOOKUP(L$10,DenRegTabla2,2,FALSE),'DATOS PEST9'!$C:$C,L$11,'DATOS PEST9'!$D:$D,VLOOKUP($C$89,DenExt,2,FALSE))</f>
        <v>421.31578947368411</v>
      </c>
      <c r="M136" s="61">
        <f>SUMIFS('DATOS PEST9'!$E:$E,'DATOS PEST9'!$A:$A,INDICE!$C$13,'DATOS PEST9'!$B:$B,$A136,'DATOS PEST9'!$F:$F,VLOOKUP(L$10,DenRegTabla2,2,FALSE),'DATOS PEST9'!$C:$C,M$11,'DATOS PEST9'!$D:$D,VLOOKUP($C$89,DenExt,2,FALSE))</f>
        <v>13.999999999999995</v>
      </c>
      <c r="N136" s="59">
        <f>SUMIFS('DATOS PEST9'!$E:$E,'DATOS PEST9'!$A:$A,INDICE!$C$13,'DATOS PEST9'!$B:$B,$A136,'DATOS PEST9'!$F:$F,VLOOKUP(L$10,DenRegTabla2,2,FALSE),'DATOS PEST9'!$D:$D,VLOOKUP($C$89,DenExt,2,FALSE))</f>
        <v>435.31578947368411</v>
      </c>
      <c r="O136" s="62">
        <f>SUMIFS('DATOS PEST9'!$E:$E,'DATOS PEST9'!$A:$A,INDICE!$C$13,'DATOS PEST9'!$B:$B,$A136,'DATOS PEST9'!$F:$F,VLOOKUP(O$10,DenRegTabla2,2,FALSE),'DATOS PEST9'!$C:$C,O$11,'DATOS PEST9'!$D:$D,VLOOKUP($C$89,DenExt,2,FALSE))</f>
        <v>1235.4736842105265</v>
      </c>
      <c r="P136" s="62">
        <f>SUMIFS('DATOS PEST9'!$E:$E,'DATOS PEST9'!$A:$A,INDICE!$C$13,'DATOS PEST9'!$B:$B,$A136,'DATOS PEST9'!$F:$F,VLOOKUP(O$10,DenRegTabla2,2,FALSE),'DATOS PEST9'!$C:$C,P$11,'DATOS PEST9'!$D:$D,VLOOKUP($C$89,DenExt,2,FALSE))</f>
        <v>2032.3684210526314</v>
      </c>
      <c r="Q136" s="63">
        <f>SUMIFS('DATOS PEST9'!$E:$E,'DATOS PEST9'!$A:$A,INDICE!$C$13,'DATOS PEST9'!$B:$B,$A136,'DATOS PEST9'!$F:$F,VLOOKUP(O$10,DenRegTabla2,2,FALSE),'DATOS PEST9'!$D:$D,VLOOKUP($C$89,DenExt,2,FALSE))</f>
        <v>3267.8421052631579</v>
      </c>
      <c r="R136" s="60">
        <f>SUMIFS('DATOS PEST9'!$E:$E,'DATOS PEST9'!$A:$A,INDICE!$C$13,'DATOS PEST9'!$B:$B,$A136,'DATOS PEST9'!$F:$F,VLOOKUP(R$10,DenRegTabla2,2,FALSE),'DATOS PEST9'!$C:$C,R$11,'DATOS PEST9'!$D:$D,VLOOKUP($C$89,DenExt,2,FALSE))</f>
        <v>20.000000000000004</v>
      </c>
      <c r="S136" s="61">
        <f>SUMIFS('DATOS PEST9'!$E:$E,'DATOS PEST9'!$A:$A,INDICE!$C$13,'DATOS PEST9'!$B:$B,$A136,'DATOS PEST9'!$F:$F,VLOOKUP(R$10,DenRegTabla2,2,FALSE),'DATOS PEST9'!$C:$C,S$11,'DATOS PEST9'!$D:$D,VLOOKUP($C$89,DenExt,2,FALSE))</f>
        <v>26</v>
      </c>
      <c r="T136" s="59">
        <f>SUMIFS('DATOS PEST9'!$E:$E,'DATOS PEST9'!$A:$A,INDICE!$C$13,'DATOS PEST9'!$B:$B,$A136,'DATOS PEST9'!$F:$F,VLOOKUP(R$10,DenRegTabla2,2,FALSE),'DATOS PEST9'!$D:$D,VLOOKUP($C$89,DenExt,2,FALSE))</f>
        <v>46</v>
      </c>
      <c r="U136" s="62">
        <f>SUMIFS('DATOS PEST9'!$E:$E,'DATOS PEST9'!$A:$A,INDICE!$C$13,'DATOS PEST9'!$B:$B,$A136,'DATOS PEST9'!$F:$F,VLOOKUP(U$10,DenRegTabla2,2,FALSE),'DATOS PEST9'!$C:$C,U$11,'DATOS PEST9'!$D:$D,VLOOKUP($C$89,DenExt,2,FALSE))</f>
        <v>11.052631578947373</v>
      </c>
      <c r="V136" s="62">
        <f>SUMIFS('DATOS PEST9'!$E:$E,'DATOS PEST9'!$A:$A,INDICE!$C$13,'DATOS PEST9'!$B:$B,$A136,'DATOS PEST9'!$F:$F,VLOOKUP(U$10,DenRegTabla2,2,FALSE),'DATOS PEST9'!$C:$C,V$11,'DATOS PEST9'!$D:$D,VLOOKUP($C$89,DenExt,2,FALSE))</f>
        <v>27.210526315789476</v>
      </c>
      <c r="W136" s="63">
        <f>SUMIFS('DATOS PEST9'!$E:$E,'DATOS PEST9'!$A:$A,INDICE!$C$13,'DATOS PEST9'!$B:$B,$A136,'DATOS PEST9'!$F:$F,VLOOKUP(U$10,DenRegTabla2,2,FALSE),'DATOS PEST9'!$D:$D,VLOOKUP($C$89,DenExt,2,FALSE))</f>
        <v>38.26315789473685</v>
      </c>
      <c r="X136" s="60">
        <f>SUMIFS('DATOS PEST9'!$E:$E,'DATOS PEST9'!$A:$A,INDICE!$C$13,'DATOS PEST9'!$B:$B,$A136,'DATOS PEST9'!$F:$F,VLOOKUP(X$10,DenRegTabla2,2,FALSE),'DATOS PEST9'!$C:$C,X$11,'DATOS PEST9'!$D:$D,VLOOKUP($C$89,DenExt,2,FALSE))</f>
        <v>0.99999999999999956</v>
      </c>
      <c r="Y136" s="61">
        <f>SUMIFS('DATOS PEST9'!$E:$E,'DATOS PEST9'!$A:$A,INDICE!$C$13,'DATOS PEST9'!$B:$B,$A136,'DATOS PEST9'!$F:$F,VLOOKUP(X$10,DenRegTabla2,2,FALSE),'DATOS PEST9'!$C:$C,Y$11,'DATOS PEST9'!$D:$D,VLOOKUP($C$89,DenExt,2,FALSE))</f>
        <v>6.9999999999999973</v>
      </c>
      <c r="Z136" s="59">
        <f>SUMIFS('DATOS PEST9'!$E:$E,'DATOS PEST9'!$A:$A,INDICE!$C$13,'DATOS PEST9'!$B:$B,$A136,'DATOS PEST9'!$F:$F,VLOOKUP(X$10,DenRegTabla2,2,FALSE),'DATOS PEST9'!$D:$D,VLOOKUP($C$89,DenExt,2,FALSE))</f>
        <v>7.9999999999999964</v>
      </c>
      <c r="AA136" s="60">
        <f>SUMIFS('DATOS PEST9'!$E:$E,'DATOS PEST9'!$A:$A,INDICE!$C$13,'DATOS PEST9'!$B:$B,$A136,'DATOS PEST9'!$F:$F,VLOOKUP(AA$10,DenRegTabla2,2,FALSE),'DATOS PEST9'!$C:$C,AA$11,'DATOS PEST9'!$D:$D,VLOOKUP($C$89,DenExt,2,FALSE))</f>
        <v>0</v>
      </c>
      <c r="AB136" s="61">
        <f>SUMIFS('DATOS PEST9'!$E:$E,'DATOS PEST9'!$A:$A,INDICE!$C$13,'DATOS PEST9'!$B:$B,$A136,'DATOS PEST9'!$F:$F,VLOOKUP(AA$10,DenRegTabla2,2,FALSE),'DATOS PEST9'!$C:$C,AB$11,'DATOS PEST9'!$D:$D,VLOOKUP($C$89,DenExt,2,FALSE))</f>
        <v>0</v>
      </c>
      <c r="AC136" s="59">
        <f>SUMIFS('DATOS PEST9'!$E:$E,'DATOS PEST9'!$A:$A,INDICE!$C$13,'DATOS PEST9'!$B:$B,$A136,'DATOS PEST9'!$F:$F,VLOOKUP(AA$10,DenRegTabla2,2,FALSE),'DATOS PEST9'!$D:$D,VLOOKUP($C$89,DenExt,2,FALSE))</f>
        <v>0</v>
      </c>
    </row>
    <row r="137" spans="1:29" ht="15.6" x14ac:dyDescent="0.3">
      <c r="A137" s="238" t="s">
        <v>178</v>
      </c>
      <c r="B137" s="239"/>
      <c r="C137" s="64">
        <f>SUM(C138:C140)</f>
        <v>54660.526315789481</v>
      </c>
      <c r="D137" s="65">
        <f t="shared" ref="D137:E137" si="179">SUM(D138:D140)</f>
        <v>62642.947368421053</v>
      </c>
      <c r="E137" s="66">
        <f t="shared" si="179"/>
        <v>117303.47368421053</v>
      </c>
      <c r="F137" s="64">
        <f>SUM(F138:F140)</f>
        <v>38437.473684210527</v>
      </c>
      <c r="G137" s="65">
        <f t="shared" ref="G137:H137" si="180">SUM(G138:G140)</f>
        <v>41055.578947368413</v>
      </c>
      <c r="H137" s="66">
        <f t="shared" si="180"/>
        <v>79493.052631578947</v>
      </c>
      <c r="I137" s="64">
        <f>SUM(I138:I140)</f>
        <v>1706.4736842105262</v>
      </c>
      <c r="J137" s="65">
        <f t="shared" ref="J137:K137" si="181">SUM(J138:J140)</f>
        <v>3558.8421052631579</v>
      </c>
      <c r="K137" s="66">
        <f t="shared" si="181"/>
        <v>5265.3157894736842</v>
      </c>
      <c r="L137" s="64">
        <f>SUM(L138:L140)</f>
        <v>3434.78947368421</v>
      </c>
      <c r="M137" s="65">
        <f t="shared" ref="M137:N137" si="182">SUM(M138:M140)</f>
        <v>89.84210526315789</v>
      </c>
      <c r="N137" s="66">
        <f t="shared" si="182"/>
        <v>3524.6315789473683</v>
      </c>
      <c r="O137" s="67">
        <f>SUM(O138:O140)</f>
        <v>10995.947368421053</v>
      </c>
      <c r="P137" s="67">
        <f t="shared" ref="P137:Q137" si="183">SUM(P138:P140)</f>
        <v>17769.57894736842</v>
      </c>
      <c r="Q137" s="68">
        <f t="shared" si="183"/>
        <v>28765.526315789473</v>
      </c>
      <c r="R137" s="64">
        <f>SUM(R138:R140)</f>
        <v>58.999999999999986</v>
      </c>
      <c r="S137" s="65">
        <f t="shared" ref="S137:T137" si="184">SUM(S138:S140)</f>
        <v>79.894736842105274</v>
      </c>
      <c r="T137" s="66">
        <f t="shared" si="184"/>
        <v>138.89473684210526</v>
      </c>
      <c r="U137" s="67">
        <f>SUM(U138:U140)</f>
        <v>26.842105263157897</v>
      </c>
      <c r="V137" s="67">
        <f t="shared" ref="V137:W137" si="185">SUM(V138:V140)</f>
        <v>78.21052631578948</v>
      </c>
      <c r="W137" s="68">
        <f t="shared" si="185"/>
        <v>105.05263157894737</v>
      </c>
      <c r="X137" s="64">
        <f>SUM(X138:X140)</f>
        <v>0</v>
      </c>
      <c r="Y137" s="65">
        <f t="shared" ref="Y137:Z137" si="186">SUM(Y138:Y140)</f>
        <v>10.999999999999996</v>
      </c>
      <c r="Z137" s="66">
        <f t="shared" si="186"/>
        <v>10.999999999999996</v>
      </c>
      <c r="AA137" s="64">
        <f>SUM(AA138:AA140)</f>
        <v>0</v>
      </c>
      <c r="AB137" s="65">
        <f t="shared" ref="AB137:AC137" si="187">SUM(AB138:AB140)</f>
        <v>0</v>
      </c>
      <c r="AC137" s="66">
        <f t="shared" si="187"/>
        <v>0</v>
      </c>
    </row>
    <row r="138" spans="1:29" ht="15.6" x14ac:dyDescent="0.3">
      <c r="A138" s="12">
        <v>3</v>
      </c>
      <c r="B138" s="16" t="s">
        <v>170</v>
      </c>
      <c r="C138" s="69">
        <f t="shared" ref="C138:D140" si="188">F138+R138+AA138+X138+U138+L138+I138+O138</f>
        <v>19111.57894736842</v>
      </c>
      <c r="D138" s="70">
        <f t="shared" si="188"/>
        <v>21809.263157894737</v>
      </c>
      <c r="E138" s="71">
        <f t="shared" ref="E138:E140" si="189">SUM(H138,K138,N138,Q138,T138,W138,Z138,AC138)</f>
        <v>40920.842105263153</v>
      </c>
      <c r="F138" s="69">
        <f>SUMIFS('DATOS PEST9'!$E:$E,'DATOS PEST9'!$A:$A,INDICE!$C$13,'DATOS PEST9'!$B:$B,$A138,'DATOS PEST9'!$F:$F,VLOOKUP(F$10,DenRegTabla2,2,FALSE),'DATOS PEST9'!$C:$C,F$11,'DATOS PEST9'!$D:$D,VLOOKUP($C$89,DenExt,2,FALSE))</f>
        <v>12882.736842105262</v>
      </c>
      <c r="G138" s="70">
        <f>SUMIFS('DATOS PEST9'!$E:$E,'DATOS PEST9'!$A:$A,INDICE!$C$13,'DATOS PEST9'!$B:$B,$A138,'DATOS PEST9'!$F:$F,VLOOKUP(F$10,DenRegTabla2,2,FALSE),'DATOS PEST9'!$C:$C,G$11,'DATOS PEST9'!$D:$D,VLOOKUP($C$89,DenExt,2,FALSE))</f>
        <v>12710.631578947368</v>
      </c>
      <c r="H138" s="71">
        <f>SUMIFS('DATOS PEST9'!$E:$E,'DATOS PEST9'!$A:$A,INDICE!$C$13,'DATOS PEST9'!$B:$B,$A138,'DATOS PEST9'!$F:$F,VLOOKUP(F$10,DenRegTabla2,2,FALSE),'DATOS PEST9'!$D:$D,VLOOKUP($C$89,DenExt,2,FALSE))</f>
        <v>25593.36842105263</v>
      </c>
      <c r="I138" s="69">
        <f>SUMIFS('DATOS PEST9'!$E:$E,'DATOS PEST9'!$A:$A,INDICE!$C$13,'DATOS PEST9'!$B:$B,$A138,'DATOS PEST9'!$F:$F,VLOOKUP(I$10,DenRegTabla2,2,FALSE),'DATOS PEST9'!$C:$C,I$11,'DATOS PEST9'!$D:$D,VLOOKUP($C$89,DenExt,2,FALSE))</f>
        <v>322.15789473684214</v>
      </c>
      <c r="J138" s="70">
        <f>SUMIFS('DATOS PEST9'!$E:$E,'DATOS PEST9'!$A:$A,INDICE!$C$13,'DATOS PEST9'!$B:$B,$A138,'DATOS PEST9'!$F:$F,VLOOKUP(I$10,DenRegTabla2,2,FALSE),'DATOS PEST9'!$C:$C,J$11,'DATOS PEST9'!$D:$D,VLOOKUP($C$89,DenExt,2,FALSE))</f>
        <v>576.21052631578937</v>
      </c>
      <c r="K138" s="71">
        <f>SUMIFS('DATOS PEST9'!$E:$E,'DATOS PEST9'!$A:$A,INDICE!$C$13,'DATOS PEST9'!$B:$B,$A138,'DATOS PEST9'!$F:$F,VLOOKUP(I$10,DenRegTabla2,2,FALSE),'DATOS PEST9'!$D:$D,VLOOKUP($C$89,DenExt,2,FALSE))</f>
        <v>898.36842105263145</v>
      </c>
      <c r="L138" s="69">
        <f>SUMIFS('DATOS PEST9'!$E:$E,'DATOS PEST9'!$A:$A,INDICE!$C$13,'DATOS PEST9'!$B:$B,$A138,'DATOS PEST9'!$F:$F,VLOOKUP(L$10,DenRegTabla2,2,FALSE),'DATOS PEST9'!$C:$C,L$11,'DATOS PEST9'!$D:$D,VLOOKUP($C$89,DenExt,2,FALSE))</f>
        <v>482.63157894736838</v>
      </c>
      <c r="M138" s="70">
        <f>SUMIFS('DATOS PEST9'!$E:$E,'DATOS PEST9'!$A:$A,INDICE!$C$13,'DATOS PEST9'!$B:$B,$A138,'DATOS PEST9'!$F:$F,VLOOKUP(L$10,DenRegTabla2,2,FALSE),'DATOS PEST9'!$C:$C,M$11,'DATOS PEST9'!$D:$D,VLOOKUP($C$89,DenExt,2,FALSE))</f>
        <v>36.89473684210526</v>
      </c>
      <c r="N138" s="71">
        <f>SUMIFS('DATOS PEST9'!$E:$E,'DATOS PEST9'!$A:$A,INDICE!$C$13,'DATOS PEST9'!$B:$B,$A138,'DATOS PEST9'!$F:$F,VLOOKUP(L$10,DenRegTabla2,2,FALSE),'DATOS PEST9'!$D:$D,VLOOKUP($C$89,DenExt,2,FALSE))</f>
        <v>519.52631578947364</v>
      </c>
      <c r="O138" s="72">
        <f>SUMIFS('DATOS PEST9'!$E:$E,'DATOS PEST9'!$A:$A,INDICE!$C$13,'DATOS PEST9'!$B:$B,$A138,'DATOS PEST9'!$F:$F,VLOOKUP(O$10,DenRegTabla2,2,FALSE),'DATOS PEST9'!$C:$C,O$11,'DATOS PEST9'!$D:$D,VLOOKUP($C$89,DenExt,2,FALSE))</f>
        <v>5385.4736842105267</v>
      </c>
      <c r="P138" s="72">
        <f>SUMIFS('DATOS PEST9'!$E:$E,'DATOS PEST9'!$A:$A,INDICE!$C$13,'DATOS PEST9'!$B:$B,$A138,'DATOS PEST9'!$F:$F,VLOOKUP(O$10,DenRegTabla2,2,FALSE),'DATOS PEST9'!$C:$C,P$11,'DATOS PEST9'!$D:$D,VLOOKUP($C$89,DenExt,2,FALSE))</f>
        <v>8415.6842105263149</v>
      </c>
      <c r="Q138" s="73">
        <f>SUMIFS('DATOS PEST9'!$E:$E,'DATOS PEST9'!$A:$A,INDICE!$C$13,'DATOS PEST9'!$B:$B,$A138,'DATOS PEST9'!$F:$F,VLOOKUP(O$10,DenRegTabla2,2,FALSE),'DATOS PEST9'!$D:$D,VLOOKUP($C$89,DenExt,2,FALSE))</f>
        <v>13801.157894736842</v>
      </c>
      <c r="R138" s="69">
        <f>SUMIFS('DATOS PEST9'!$E:$E,'DATOS PEST9'!$A:$A,INDICE!$C$13,'DATOS PEST9'!$B:$B,$A138,'DATOS PEST9'!$F:$F,VLOOKUP(R$10,DenRegTabla2,2,FALSE),'DATOS PEST9'!$C:$C,R$11,'DATOS PEST9'!$D:$D,VLOOKUP($C$89,DenExt,2,FALSE))</f>
        <v>20.999999999999996</v>
      </c>
      <c r="S138" s="70">
        <f>SUMIFS('DATOS PEST9'!$E:$E,'DATOS PEST9'!$A:$A,INDICE!$C$13,'DATOS PEST9'!$B:$B,$A138,'DATOS PEST9'!$F:$F,VLOOKUP(R$10,DenRegTabla2,2,FALSE),'DATOS PEST9'!$C:$C,S$11,'DATOS PEST9'!$D:$D,VLOOKUP($C$89,DenExt,2,FALSE))</f>
        <v>24.947368421052644</v>
      </c>
      <c r="T138" s="71">
        <f>SUMIFS('DATOS PEST9'!$E:$E,'DATOS PEST9'!$A:$A,INDICE!$C$13,'DATOS PEST9'!$B:$B,$A138,'DATOS PEST9'!$F:$F,VLOOKUP(R$10,DenRegTabla2,2,FALSE),'DATOS PEST9'!$D:$D,VLOOKUP($C$89,DenExt,2,FALSE))</f>
        <v>45.947368421052644</v>
      </c>
      <c r="U138" s="72">
        <f>SUMIFS('DATOS PEST9'!$E:$E,'DATOS PEST9'!$A:$A,INDICE!$C$13,'DATOS PEST9'!$B:$B,$A138,'DATOS PEST9'!$F:$F,VLOOKUP(U$10,DenRegTabla2,2,FALSE),'DATOS PEST9'!$C:$C,U$11,'DATOS PEST9'!$D:$D,VLOOKUP($C$89,DenExt,2,FALSE))</f>
        <v>17.578947368421055</v>
      </c>
      <c r="V138" s="72">
        <f>SUMIFS('DATOS PEST9'!$E:$E,'DATOS PEST9'!$A:$A,INDICE!$C$13,'DATOS PEST9'!$B:$B,$A138,'DATOS PEST9'!$F:$F,VLOOKUP(U$10,DenRegTabla2,2,FALSE),'DATOS PEST9'!$C:$C,V$11,'DATOS PEST9'!$D:$D,VLOOKUP($C$89,DenExt,2,FALSE))</f>
        <v>36.894736842105267</v>
      </c>
      <c r="W138" s="73">
        <f>SUMIFS('DATOS PEST9'!$E:$E,'DATOS PEST9'!$A:$A,INDICE!$C$13,'DATOS PEST9'!$B:$B,$A138,'DATOS PEST9'!$F:$F,VLOOKUP(U$10,DenRegTabla2,2,FALSE),'DATOS PEST9'!$D:$D,VLOOKUP($C$89,DenExt,2,FALSE))</f>
        <v>54.473684210526322</v>
      </c>
      <c r="X138" s="69">
        <f>SUMIFS('DATOS PEST9'!$E:$E,'DATOS PEST9'!$A:$A,INDICE!$C$13,'DATOS PEST9'!$B:$B,$A138,'DATOS PEST9'!$F:$F,VLOOKUP(X$10,DenRegTabla2,2,FALSE),'DATOS PEST9'!$C:$C,X$11,'DATOS PEST9'!$D:$D,VLOOKUP($C$89,DenExt,2,FALSE))</f>
        <v>0</v>
      </c>
      <c r="Y138" s="70">
        <f>SUMIFS('DATOS PEST9'!$E:$E,'DATOS PEST9'!$A:$A,INDICE!$C$13,'DATOS PEST9'!$B:$B,$A138,'DATOS PEST9'!$F:$F,VLOOKUP(X$10,DenRegTabla2,2,FALSE),'DATOS PEST9'!$C:$C,Y$11,'DATOS PEST9'!$D:$D,VLOOKUP($C$89,DenExt,2,FALSE))</f>
        <v>7.9999999999999964</v>
      </c>
      <c r="Z138" s="71">
        <f>SUMIFS('DATOS PEST9'!$E:$E,'DATOS PEST9'!$A:$A,INDICE!$C$13,'DATOS PEST9'!$B:$B,$A138,'DATOS PEST9'!$F:$F,VLOOKUP(X$10,DenRegTabla2,2,FALSE),'DATOS PEST9'!$D:$D,VLOOKUP($C$89,DenExt,2,FALSE))</f>
        <v>7.9999999999999964</v>
      </c>
      <c r="AA138" s="69">
        <f>SUMIFS('DATOS PEST9'!$E:$E,'DATOS PEST9'!$A:$A,INDICE!$C$13,'DATOS PEST9'!$B:$B,$A138,'DATOS PEST9'!$F:$F,VLOOKUP(AA$10,DenRegTabla2,2,FALSE),'DATOS PEST9'!$C:$C,AA$11,'DATOS PEST9'!$D:$D,VLOOKUP($C$89,DenExt,2,FALSE))</f>
        <v>0</v>
      </c>
      <c r="AB138" s="70">
        <f>SUMIFS('DATOS PEST9'!$E:$E,'DATOS PEST9'!$A:$A,INDICE!$C$13,'DATOS PEST9'!$B:$B,$A138,'DATOS PEST9'!$F:$F,VLOOKUP(AA$10,DenRegTabla2,2,FALSE),'DATOS PEST9'!$C:$C,AB$11,'DATOS PEST9'!$D:$D,VLOOKUP($C$89,DenExt,2,FALSE))</f>
        <v>0</v>
      </c>
      <c r="AC138" s="71">
        <f>SUMIFS('DATOS PEST9'!$E:$E,'DATOS PEST9'!$A:$A,INDICE!$C$13,'DATOS PEST9'!$B:$B,$A138,'DATOS PEST9'!$F:$F,VLOOKUP(AA$10,DenRegTabla2,2,FALSE),'DATOS PEST9'!$D:$D,VLOOKUP($C$89,DenExt,2,FALSE))</f>
        <v>0</v>
      </c>
    </row>
    <row r="139" spans="1:29" ht="15.6" x14ac:dyDescent="0.3">
      <c r="A139" s="1">
        <v>12</v>
      </c>
      <c r="B139" s="17" t="s">
        <v>171</v>
      </c>
      <c r="C139" s="69">
        <f t="shared" si="188"/>
        <v>10274.105263157897</v>
      </c>
      <c r="D139" s="70">
        <f t="shared" si="188"/>
        <v>11229.526315789471</v>
      </c>
      <c r="E139" s="71">
        <f t="shared" si="189"/>
        <v>21503.631578947367</v>
      </c>
      <c r="F139" s="69">
        <f>SUMIFS('DATOS PEST9'!$E:$E,'DATOS PEST9'!$A:$A,INDICE!$C$13,'DATOS PEST9'!$B:$B,$A139,'DATOS PEST9'!$F:$F,VLOOKUP(F$10,DenRegTabla2,2,FALSE),'DATOS PEST9'!$C:$C,F$11,'DATOS PEST9'!$D:$D,VLOOKUP($C$89,DenExt,2,FALSE))</f>
        <v>7305.3684210526326</v>
      </c>
      <c r="G139" s="70">
        <f>SUMIFS('DATOS PEST9'!$E:$E,'DATOS PEST9'!$A:$A,INDICE!$C$13,'DATOS PEST9'!$B:$B,$A139,'DATOS PEST9'!$F:$F,VLOOKUP(F$10,DenRegTabla2,2,FALSE),'DATOS PEST9'!$C:$C,G$11,'DATOS PEST9'!$D:$D,VLOOKUP($C$89,DenExt,2,FALSE))</f>
        <v>8373.6315789473665</v>
      </c>
      <c r="H139" s="71">
        <f>SUMIFS('DATOS PEST9'!$E:$E,'DATOS PEST9'!$A:$A,INDICE!$C$13,'DATOS PEST9'!$B:$B,$A139,'DATOS PEST9'!$F:$F,VLOOKUP(F$10,DenRegTabla2,2,FALSE),'DATOS PEST9'!$D:$D,VLOOKUP($C$89,DenExt,2,FALSE))</f>
        <v>15679</v>
      </c>
      <c r="I139" s="69">
        <f>SUMIFS('DATOS PEST9'!$E:$E,'DATOS PEST9'!$A:$A,INDICE!$C$13,'DATOS PEST9'!$B:$B,$A139,'DATOS PEST9'!$F:$F,VLOOKUP(I$10,DenRegTabla2,2,FALSE),'DATOS PEST9'!$C:$C,I$11,'DATOS PEST9'!$D:$D,VLOOKUP($C$89,DenExt,2,FALSE))</f>
        <v>237.84210526315786</v>
      </c>
      <c r="J139" s="70">
        <f>SUMIFS('DATOS PEST9'!$E:$E,'DATOS PEST9'!$A:$A,INDICE!$C$13,'DATOS PEST9'!$B:$B,$A139,'DATOS PEST9'!$F:$F,VLOOKUP(I$10,DenRegTabla2,2,FALSE),'DATOS PEST9'!$C:$C,J$11,'DATOS PEST9'!$D:$D,VLOOKUP($C$89,DenExt,2,FALSE))</f>
        <v>551.21052631578948</v>
      </c>
      <c r="K139" s="71">
        <f>SUMIFS('DATOS PEST9'!$E:$E,'DATOS PEST9'!$A:$A,INDICE!$C$13,'DATOS PEST9'!$B:$B,$A139,'DATOS PEST9'!$F:$F,VLOOKUP(I$10,DenRegTabla2,2,FALSE),'DATOS PEST9'!$D:$D,VLOOKUP($C$89,DenExt,2,FALSE))</f>
        <v>789.05263157894728</v>
      </c>
      <c r="L139" s="69">
        <f>SUMIFS('DATOS PEST9'!$E:$E,'DATOS PEST9'!$A:$A,INDICE!$C$13,'DATOS PEST9'!$B:$B,$A139,'DATOS PEST9'!$F:$F,VLOOKUP(L$10,DenRegTabla2,2,FALSE),'DATOS PEST9'!$C:$C,L$11,'DATOS PEST9'!$D:$D,VLOOKUP($C$89,DenExt,2,FALSE))</f>
        <v>1317.578947368421</v>
      </c>
      <c r="M139" s="70">
        <f>SUMIFS('DATOS PEST9'!$E:$E,'DATOS PEST9'!$A:$A,INDICE!$C$13,'DATOS PEST9'!$B:$B,$A139,'DATOS PEST9'!$F:$F,VLOOKUP(L$10,DenRegTabla2,2,FALSE),'DATOS PEST9'!$C:$C,M$11,'DATOS PEST9'!$D:$D,VLOOKUP($C$89,DenExt,2,FALSE))</f>
        <v>16.684210526315788</v>
      </c>
      <c r="N139" s="71">
        <f>SUMIFS('DATOS PEST9'!$E:$E,'DATOS PEST9'!$A:$A,INDICE!$C$13,'DATOS PEST9'!$B:$B,$A139,'DATOS PEST9'!$F:$F,VLOOKUP(L$10,DenRegTabla2,2,FALSE),'DATOS PEST9'!$D:$D,VLOOKUP($C$89,DenExt,2,FALSE))</f>
        <v>1334.2631578947369</v>
      </c>
      <c r="O139" s="72">
        <f>SUMIFS('DATOS PEST9'!$E:$E,'DATOS PEST9'!$A:$A,INDICE!$C$13,'DATOS PEST9'!$B:$B,$A139,'DATOS PEST9'!$F:$F,VLOOKUP(O$10,DenRegTabla2,2,FALSE),'DATOS PEST9'!$C:$C,O$11,'DATOS PEST9'!$D:$D,VLOOKUP($C$89,DenExt,2,FALSE))</f>
        <v>1395.3157894736842</v>
      </c>
      <c r="P139" s="72">
        <f>SUMIFS('DATOS PEST9'!$E:$E,'DATOS PEST9'!$A:$A,INDICE!$C$13,'DATOS PEST9'!$B:$B,$A139,'DATOS PEST9'!$F:$F,VLOOKUP(O$10,DenRegTabla2,2,FALSE),'DATOS PEST9'!$C:$C,P$11,'DATOS PEST9'!$D:$D,VLOOKUP($C$89,DenExt,2,FALSE))</f>
        <v>2261.0000000000005</v>
      </c>
      <c r="Q139" s="73">
        <f>SUMIFS('DATOS PEST9'!$E:$E,'DATOS PEST9'!$A:$A,INDICE!$C$13,'DATOS PEST9'!$B:$B,$A139,'DATOS PEST9'!$F:$F,VLOOKUP(O$10,DenRegTabla2,2,FALSE),'DATOS PEST9'!$D:$D,VLOOKUP($C$89,DenExt,2,FALSE))</f>
        <v>3656.3157894736846</v>
      </c>
      <c r="R139" s="69">
        <f>SUMIFS('DATOS PEST9'!$E:$E,'DATOS PEST9'!$A:$A,INDICE!$C$13,'DATOS PEST9'!$B:$B,$A139,'DATOS PEST9'!$F:$F,VLOOKUP(R$10,DenRegTabla2,2,FALSE),'DATOS PEST9'!$C:$C,R$11,'DATOS PEST9'!$D:$D,VLOOKUP($C$89,DenExt,2,FALSE))</f>
        <v>14.999999999999996</v>
      </c>
      <c r="S139" s="70">
        <f>SUMIFS('DATOS PEST9'!$E:$E,'DATOS PEST9'!$A:$A,INDICE!$C$13,'DATOS PEST9'!$B:$B,$A139,'DATOS PEST9'!$F:$F,VLOOKUP(R$10,DenRegTabla2,2,FALSE),'DATOS PEST9'!$C:$C,S$11,'DATOS PEST9'!$D:$D,VLOOKUP($C$89,DenExt,2,FALSE))</f>
        <v>17.000000000000004</v>
      </c>
      <c r="T139" s="71">
        <f>SUMIFS('DATOS PEST9'!$E:$E,'DATOS PEST9'!$A:$A,INDICE!$C$13,'DATOS PEST9'!$B:$B,$A139,'DATOS PEST9'!$F:$F,VLOOKUP(R$10,DenRegTabla2,2,FALSE),'DATOS PEST9'!$D:$D,VLOOKUP($C$89,DenExt,2,FALSE))</f>
        <v>32</v>
      </c>
      <c r="U139" s="72">
        <f>SUMIFS('DATOS PEST9'!$E:$E,'DATOS PEST9'!$A:$A,INDICE!$C$13,'DATOS PEST9'!$B:$B,$A139,'DATOS PEST9'!$F:$F,VLOOKUP(U$10,DenRegTabla2,2,FALSE),'DATOS PEST9'!$C:$C,U$11,'DATOS PEST9'!$D:$D,VLOOKUP($C$89,DenExt,2,FALSE))</f>
        <v>3.0000000000000004</v>
      </c>
      <c r="V139" s="72">
        <f>SUMIFS('DATOS PEST9'!$E:$E,'DATOS PEST9'!$A:$A,INDICE!$C$13,'DATOS PEST9'!$B:$B,$A139,'DATOS PEST9'!$F:$F,VLOOKUP(U$10,DenRegTabla2,2,FALSE),'DATOS PEST9'!$C:$C,V$11,'DATOS PEST9'!$D:$D,VLOOKUP($C$89,DenExt,2,FALSE))</f>
        <v>9</v>
      </c>
      <c r="W139" s="73">
        <f>SUMIFS('DATOS PEST9'!$E:$E,'DATOS PEST9'!$A:$A,INDICE!$C$13,'DATOS PEST9'!$B:$B,$A139,'DATOS PEST9'!$F:$F,VLOOKUP(U$10,DenRegTabla2,2,FALSE),'DATOS PEST9'!$D:$D,VLOOKUP($C$89,DenExt,2,FALSE))</f>
        <v>12</v>
      </c>
      <c r="X139" s="69">
        <f>SUMIFS('DATOS PEST9'!$E:$E,'DATOS PEST9'!$A:$A,INDICE!$C$13,'DATOS PEST9'!$B:$B,$A139,'DATOS PEST9'!$F:$F,VLOOKUP(X$10,DenRegTabla2,2,FALSE),'DATOS PEST9'!$C:$C,X$11,'DATOS PEST9'!$D:$D,VLOOKUP($C$89,DenExt,2,FALSE))</f>
        <v>0</v>
      </c>
      <c r="Y139" s="70">
        <f>SUMIFS('DATOS PEST9'!$E:$E,'DATOS PEST9'!$A:$A,INDICE!$C$13,'DATOS PEST9'!$B:$B,$A139,'DATOS PEST9'!$F:$F,VLOOKUP(X$10,DenRegTabla2,2,FALSE),'DATOS PEST9'!$C:$C,Y$11,'DATOS PEST9'!$D:$D,VLOOKUP($C$89,DenExt,2,FALSE))</f>
        <v>0.99999999999999956</v>
      </c>
      <c r="Z139" s="71">
        <f>SUMIFS('DATOS PEST9'!$E:$E,'DATOS PEST9'!$A:$A,INDICE!$C$13,'DATOS PEST9'!$B:$B,$A139,'DATOS PEST9'!$F:$F,VLOOKUP(X$10,DenRegTabla2,2,FALSE),'DATOS PEST9'!$D:$D,VLOOKUP($C$89,DenExt,2,FALSE))</f>
        <v>0.99999999999999956</v>
      </c>
      <c r="AA139" s="69">
        <f>SUMIFS('DATOS PEST9'!$E:$E,'DATOS PEST9'!$A:$A,INDICE!$C$13,'DATOS PEST9'!$B:$B,$A139,'DATOS PEST9'!$F:$F,VLOOKUP(AA$10,DenRegTabla2,2,FALSE),'DATOS PEST9'!$C:$C,AA$11,'DATOS PEST9'!$D:$D,VLOOKUP($C$89,DenExt,2,FALSE))</f>
        <v>0</v>
      </c>
      <c r="AB139" s="70">
        <f>SUMIFS('DATOS PEST9'!$E:$E,'DATOS PEST9'!$A:$A,INDICE!$C$13,'DATOS PEST9'!$B:$B,$A139,'DATOS PEST9'!$F:$F,VLOOKUP(AA$10,DenRegTabla2,2,FALSE),'DATOS PEST9'!$C:$C,AB$11,'DATOS PEST9'!$D:$D,VLOOKUP($C$89,DenExt,2,FALSE))</f>
        <v>0</v>
      </c>
      <c r="AC139" s="71">
        <f>SUMIFS('DATOS PEST9'!$E:$E,'DATOS PEST9'!$A:$A,INDICE!$C$13,'DATOS PEST9'!$B:$B,$A139,'DATOS PEST9'!$F:$F,VLOOKUP(AA$10,DenRegTabla2,2,FALSE),'DATOS PEST9'!$D:$D,VLOOKUP($C$89,DenExt,2,FALSE))</f>
        <v>0</v>
      </c>
    </row>
    <row r="140" spans="1:29" ht="15.6" x14ac:dyDescent="0.3">
      <c r="A140" s="13">
        <v>46</v>
      </c>
      <c r="B140" s="18" t="s">
        <v>172</v>
      </c>
      <c r="C140" s="69">
        <f t="shared" si="188"/>
        <v>25274.84210526316</v>
      </c>
      <c r="D140" s="70">
        <f t="shared" si="188"/>
        <v>29604.157894736843</v>
      </c>
      <c r="E140" s="71">
        <f t="shared" si="189"/>
        <v>54879.000000000007</v>
      </c>
      <c r="F140" s="69">
        <f>SUMIFS('DATOS PEST9'!$E:$E,'DATOS PEST9'!$A:$A,INDICE!$C$13,'DATOS PEST9'!$B:$B,$A140,'DATOS PEST9'!$F:$F,VLOOKUP(F$10,DenRegTabla2,2,FALSE),'DATOS PEST9'!$C:$C,F$11,'DATOS PEST9'!$D:$D,VLOOKUP($C$89,DenExt,2,FALSE))</f>
        <v>18249.368421052633</v>
      </c>
      <c r="G140" s="70">
        <f>SUMIFS('DATOS PEST9'!$E:$E,'DATOS PEST9'!$A:$A,INDICE!$C$13,'DATOS PEST9'!$B:$B,$A140,'DATOS PEST9'!$F:$F,VLOOKUP(F$10,DenRegTabla2,2,FALSE),'DATOS PEST9'!$C:$C,G$11,'DATOS PEST9'!$D:$D,VLOOKUP($C$89,DenExt,2,FALSE))</f>
        <v>19971.315789473683</v>
      </c>
      <c r="H140" s="71">
        <f>SUMIFS('DATOS PEST9'!$E:$E,'DATOS PEST9'!$A:$A,INDICE!$C$13,'DATOS PEST9'!$B:$B,$A140,'DATOS PEST9'!$F:$F,VLOOKUP(F$10,DenRegTabla2,2,FALSE),'DATOS PEST9'!$D:$D,VLOOKUP($C$89,DenExt,2,FALSE))</f>
        <v>38220.68421052632</v>
      </c>
      <c r="I140" s="69">
        <f>SUMIFS('DATOS PEST9'!$E:$E,'DATOS PEST9'!$A:$A,INDICE!$C$13,'DATOS PEST9'!$B:$B,$A140,'DATOS PEST9'!$F:$F,VLOOKUP(I$10,DenRegTabla2,2,FALSE),'DATOS PEST9'!$C:$C,I$11,'DATOS PEST9'!$D:$D,VLOOKUP($C$89,DenExt,2,FALSE))</f>
        <v>1146.4736842105262</v>
      </c>
      <c r="J140" s="70">
        <f>SUMIFS('DATOS PEST9'!$E:$E,'DATOS PEST9'!$A:$A,INDICE!$C$13,'DATOS PEST9'!$B:$B,$A140,'DATOS PEST9'!$F:$F,VLOOKUP(I$10,DenRegTabla2,2,FALSE),'DATOS PEST9'!$C:$C,J$11,'DATOS PEST9'!$D:$D,VLOOKUP($C$89,DenExt,2,FALSE))</f>
        <v>2431.4210526315792</v>
      </c>
      <c r="K140" s="71">
        <f>SUMIFS('DATOS PEST9'!$E:$E,'DATOS PEST9'!$A:$A,INDICE!$C$13,'DATOS PEST9'!$B:$B,$A140,'DATOS PEST9'!$F:$F,VLOOKUP(I$10,DenRegTabla2,2,FALSE),'DATOS PEST9'!$D:$D,VLOOKUP($C$89,DenExt,2,FALSE))</f>
        <v>3577.8947368421054</v>
      </c>
      <c r="L140" s="69">
        <f>SUMIFS('DATOS PEST9'!$E:$E,'DATOS PEST9'!$A:$A,INDICE!$C$13,'DATOS PEST9'!$B:$B,$A140,'DATOS PEST9'!$F:$F,VLOOKUP(L$10,DenRegTabla2,2,FALSE),'DATOS PEST9'!$C:$C,L$11,'DATOS PEST9'!$D:$D,VLOOKUP($C$89,DenExt,2,FALSE))</f>
        <v>1634.5789473684208</v>
      </c>
      <c r="M140" s="70">
        <f>SUMIFS('DATOS PEST9'!$E:$E,'DATOS PEST9'!$A:$A,INDICE!$C$13,'DATOS PEST9'!$B:$B,$A140,'DATOS PEST9'!$F:$F,VLOOKUP(L$10,DenRegTabla2,2,FALSE),'DATOS PEST9'!$C:$C,M$11,'DATOS PEST9'!$D:$D,VLOOKUP($C$89,DenExt,2,FALSE))</f>
        <v>36.263157894736835</v>
      </c>
      <c r="N140" s="71">
        <f>SUMIFS('DATOS PEST9'!$E:$E,'DATOS PEST9'!$A:$A,INDICE!$C$13,'DATOS PEST9'!$B:$B,$A140,'DATOS PEST9'!$F:$F,VLOOKUP(L$10,DenRegTabla2,2,FALSE),'DATOS PEST9'!$D:$D,VLOOKUP($C$89,DenExt,2,FALSE))</f>
        <v>1670.8421052631577</v>
      </c>
      <c r="O140" s="72">
        <f>SUMIFS('DATOS PEST9'!$E:$E,'DATOS PEST9'!$A:$A,INDICE!$C$13,'DATOS PEST9'!$B:$B,$A140,'DATOS PEST9'!$F:$F,VLOOKUP(O$10,DenRegTabla2,2,FALSE),'DATOS PEST9'!$C:$C,O$11,'DATOS PEST9'!$D:$D,VLOOKUP($C$89,DenExt,2,FALSE))</f>
        <v>4215.1578947368416</v>
      </c>
      <c r="P140" s="72">
        <f>SUMIFS('DATOS PEST9'!$E:$E,'DATOS PEST9'!$A:$A,INDICE!$C$13,'DATOS PEST9'!$B:$B,$A140,'DATOS PEST9'!$F:$F,VLOOKUP(O$10,DenRegTabla2,2,FALSE),'DATOS PEST9'!$C:$C,P$11,'DATOS PEST9'!$D:$D,VLOOKUP($C$89,DenExt,2,FALSE))</f>
        <v>7092.8947368421068</v>
      </c>
      <c r="Q140" s="73">
        <f>SUMIFS('DATOS PEST9'!$E:$E,'DATOS PEST9'!$A:$A,INDICE!$C$13,'DATOS PEST9'!$B:$B,$A140,'DATOS PEST9'!$F:$F,VLOOKUP(O$10,DenRegTabla2,2,FALSE),'DATOS PEST9'!$D:$D,VLOOKUP($C$89,DenExt,2,FALSE))</f>
        <v>11308.052631578948</v>
      </c>
      <c r="R140" s="69">
        <f>SUMIFS('DATOS PEST9'!$E:$E,'DATOS PEST9'!$A:$A,INDICE!$C$13,'DATOS PEST9'!$B:$B,$A140,'DATOS PEST9'!$F:$F,VLOOKUP(R$10,DenRegTabla2,2,FALSE),'DATOS PEST9'!$C:$C,R$11,'DATOS PEST9'!$D:$D,VLOOKUP($C$89,DenExt,2,FALSE))</f>
        <v>22.999999999999996</v>
      </c>
      <c r="S140" s="70">
        <f>SUMIFS('DATOS PEST9'!$E:$E,'DATOS PEST9'!$A:$A,INDICE!$C$13,'DATOS PEST9'!$B:$B,$A140,'DATOS PEST9'!$F:$F,VLOOKUP(R$10,DenRegTabla2,2,FALSE),'DATOS PEST9'!$C:$C,S$11,'DATOS PEST9'!$D:$D,VLOOKUP($C$89,DenExt,2,FALSE))</f>
        <v>37.94736842105263</v>
      </c>
      <c r="T140" s="71">
        <f>SUMIFS('DATOS PEST9'!$E:$E,'DATOS PEST9'!$A:$A,INDICE!$C$13,'DATOS PEST9'!$B:$B,$A140,'DATOS PEST9'!$F:$F,VLOOKUP(R$10,DenRegTabla2,2,FALSE),'DATOS PEST9'!$D:$D,VLOOKUP($C$89,DenExt,2,FALSE))</f>
        <v>60.94736842105263</v>
      </c>
      <c r="U140" s="72">
        <f>SUMIFS('DATOS PEST9'!$E:$E,'DATOS PEST9'!$A:$A,INDICE!$C$13,'DATOS PEST9'!$B:$B,$A140,'DATOS PEST9'!$F:$F,VLOOKUP(U$10,DenRegTabla2,2,FALSE),'DATOS PEST9'!$C:$C,U$11,'DATOS PEST9'!$D:$D,VLOOKUP($C$89,DenExt,2,FALSE))</f>
        <v>6.2631578947368416</v>
      </c>
      <c r="V140" s="72">
        <f>SUMIFS('DATOS PEST9'!$E:$E,'DATOS PEST9'!$A:$A,INDICE!$C$13,'DATOS PEST9'!$B:$B,$A140,'DATOS PEST9'!$F:$F,VLOOKUP(U$10,DenRegTabla2,2,FALSE),'DATOS PEST9'!$C:$C,V$11,'DATOS PEST9'!$D:$D,VLOOKUP($C$89,DenExt,2,FALSE))</f>
        <v>32.315789473684205</v>
      </c>
      <c r="W140" s="73">
        <f>SUMIFS('DATOS PEST9'!$E:$E,'DATOS PEST9'!$A:$A,INDICE!$C$13,'DATOS PEST9'!$B:$B,$A140,'DATOS PEST9'!$F:$F,VLOOKUP(U$10,DenRegTabla2,2,FALSE),'DATOS PEST9'!$D:$D,VLOOKUP($C$89,DenExt,2,FALSE))</f>
        <v>38.578947368421048</v>
      </c>
      <c r="X140" s="69">
        <f>SUMIFS('DATOS PEST9'!$E:$E,'DATOS PEST9'!$A:$A,INDICE!$C$13,'DATOS PEST9'!$B:$B,$A140,'DATOS PEST9'!$F:$F,VLOOKUP(X$10,DenRegTabla2,2,FALSE),'DATOS PEST9'!$C:$C,X$11,'DATOS PEST9'!$D:$D,VLOOKUP($C$89,DenExt,2,FALSE))</f>
        <v>0</v>
      </c>
      <c r="Y140" s="70">
        <f>SUMIFS('DATOS PEST9'!$E:$E,'DATOS PEST9'!$A:$A,INDICE!$C$13,'DATOS PEST9'!$B:$B,$A140,'DATOS PEST9'!$F:$F,VLOOKUP(X$10,DenRegTabla2,2,FALSE),'DATOS PEST9'!$C:$C,Y$11,'DATOS PEST9'!$D:$D,VLOOKUP($C$89,DenExt,2,FALSE))</f>
        <v>1.9999999999999991</v>
      </c>
      <c r="Z140" s="71">
        <f>SUMIFS('DATOS PEST9'!$E:$E,'DATOS PEST9'!$A:$A,INDICE!$C$13,'DATOS PEST9'!$B:$B,$A140,'DATOS PEST9'!$F:$F,VLOOKUP(X$10,DenRegTabla2,2,FALSE),'DATOS PEST9'!$D:$D,VLOOKUP($C$89,DenExt,2,FALSE))</f>
        <v>1.9999999999999991</v>
      </c>
      <c r="AA140" s="69">
        <f>SUMIFS('DATOS PEST9'!$E:$E,'DATOS PEST9'!$A:$A,INDICE!$C$13,'DATOS PEST9'!$B:$B,$A140,'DATOS PEST9'!$F:$F,VLOOKUP(AA$10,DenRegTabla2,2,FALSE),'DATOS PEST9'!$C:$C,AA$11,'DATOS PEST9'!$D:$D,VLOOKUP($C$89,DenExt,2,FALSE))</f>
        <v>0</v>
      </c>
      <c r="AB140" s="70">
        <f>SUMIFS('DATOS PEST9'!$E:$E,'DATOS PEST9'!$A:$A,INDICE!$C$13,'DATOS PEST9'!$B:$B,$A140,'DATOS PEST9'!$F:$F,VLOOKUP(AA$10,DenRegTabla2,2,FALSE),'DATOS PEST9'!$C:$C,AB$11,'DATOS PEST9'!$D:$D,VLOOKUP($C$89,DenExt,2,FALSE))</f>
        <v>0</v>
      </c>
      <c r="AC140" s="71">
        <f>SUMIFS('DATOS PEST9'!$E:$E,'DATOS PEST9'!$A:$A,INDICE!$C$13,'DATOS PEST9'!$B:$B,$A140,'DATOS PEST9'!$F:$F,VLOOKUP(AA$10,DenRegTabla2,2,FALSE),'DATOS PEST9'!$D:$D,VLOOKUP($C$89,DenExt,2,FALSE))</f>
        <v>0</v>
      </c>
    </row>
    <row r="141" spans="1:29" ht="15.6" x14ac:dyDescent="0.3">
      <c r="A141" s="238" t="s">
        <v>43</v>
      </c>
      <c r="B141" s="239"/>
      <c r="C141" s="64">
        <f>SUM(C142:C143)</f>
        <v>2249.5263157894738</v>
      </c>
      <c r="D141" s="65">
        <f t="shared" ref="D141:E141" si="190">SUM(D142:D143)</f>
        <v>3847.6315789473683</v>
      </c>
      <c r="E141" s="66">
        <f t="shared" si="190"/>
        <v>6097.1578947368425</v>
      </c>
      <c r="F141" s="64">
        <f>SUM(F142:F143)</f>
        <v>1223.6315789473683</v>
      </c>
      <c r="G141" s="65">
        <f t="shared" ref="G141:H141" si="191">SUM(G142:G143)</f>
        <v>2301.8947368421054</v>
      </c>
      <c r="H141" s="66">
        <f t="shared" si="191"/>
        <v>3525.5263157894738</v>
      </c>
      <c r="I141" s="64">
        <f>SUM(I142:I143)</f>
        <v>535.47368421052636</v>
      </c>
      <c r="J141" s="65">
        <f t="shared" ref="J141:K141" si="192">SUM(J142:J143)</f>
        <v>953.78947368421041</v>
      </c>
      <c r="K141" s="66">
        <f t="shared" si="192"/>
        <v>1489.2631578947367</v>
      </c>
      <c r="L141" s="64">
        <f>SUM(L142:L143)</f>
        <v>132.73684210526315</v>
      </c>
      <c r="M141" s="65">
        <f t="shared" ref="M141:N141" si="193">SUM(M142:M143)</f>
        <v>5.4736842105263133</v>
      </c>
      <c r="N141" s="66">
        <f t="shared" si="193"/>
        <v>138.21052631578945</v>
      </c>
      <c r="O141" s="67">
        <f>SUM(O142:O143)</f>
        <v>347.68421052631584</v>
      </c>
      <c r="P141" s="67">
        <f t="shared" ref="P141:Q141" si="194">SUM(P142:P143)</f>
        <v>578.47368421052624</v>
      </c>
      <c r="Q141" s="68">
        <f t="shared" si="194"/>
        <v>926.15789473684208</v>
      </c>
      <c r="R141" s="64">
        <f>SUM(R142:R143)</f>
        <v>10</v>
      </c>
      <c r="S141" s="65">
        <f t="shared" ref="S141:T141" si="195">SUM(S142:S143)</f>
        <v>8.0000000000000018</v>
      </c>
      <c r="T141" s="66">
        <f t="shared" si="195"/>
        <v>18</v>
      </c>
      <c r="U141" s="67">
        <f>SUM(U142:U143)</f>
        <v>0</v>
      </c>
      <c r="V141" s="67">
        <f t="shared" ref="V141:W141" si="196">SUM(V142:V143)</f>
        <v>0</v>
      </c>
      <c r="W141" s="68">
        <f t="shared" si="196"/>
        <v>0</v>
      </c>
      <c r="X141" s="64">
        <f>SUM(X142:X143)</f>
        <v>0</v>
      </c>
      <c r="Y141" s="65">
        <f t="shared" ref="Y141:Z141" si="197">SUM(Y142:Y143)</f>
        <v>0</v>
      </c>
      <c r="Z141" s="66">
        <f t="shared" si="197"/>
        <v>0</v>
      </c>
      <c r="AA141" s="64">
        <f>SUM(AA142:AA143)</f>
        <v>0</v>
      </c>
      <c r="AB141" s="65">
        <f t="shared" ref="AB141:AC141" si="198">SUM(AB142:AB143)</f>
        <v>0</v>
      </c>
      <c r="AC141" s="66">
        <f t="shared" si="198"/>
        <v>0</v>
      </c>
    </row>
    <row r="142" spans="1:29" ht="15.6" x14ac:dyDescent="0.3">
      <c r="A142" s="206">
        <v>6</v>
      </c>
      <c r="B142" s="9" t="s">
        <v>1</v>
      </c>
      <c r="C142" s="69">
        <f t="shared" ref="C142:D143" si="199">F142+R142+AA142+X142+U142+L142+I142+O142</f>
        <v>1557.1052631578948</v>
      </c>
      <c r="D142" s="70">
        <f t="shared" si="199"/>
        <v>2924.1052631578946</v>
      </c>
      <c r="E142" s="71">
        <f t="shared" ref="E142:E143" si="200">SUM(H142,K142,N142,Q142,T142,W142,Z142,AC142)</f>
        <v>4481.21052631579</v>
      </c>
      <c r="F142" s="69">
        <f>SUMIFS('DATOS PEST9'!$E:$E,'DATOS PEST9'!$A:$A,INDICE!$C$13,'DATOS PEST9'!$B:$B,$A142,'DATOS PEST9'!$F:$F,VLOOKUP(F$10,DenRegTabla2,2,FALSE),'DATOS PEST9'!$C:$C,F$11,'DATOS PEST9'!$D:$D,VLOOKUP($C$89,DenExt,2,FALSE))</f>
        <v>775.47368421052624</v>
      </c>
      <c r="G142" s="70">
        <f>SUMIFS('DATOS PEST9'!$E:$E,'DATOS PEST9'!$A:$A,INDICE!$C$13,'DATOS PEST9'!$B:$B,$A142,'DATOS PEST9'!$F:$F,VLOOKUP(F$10,DenRegTabla2,2,FALSE),'DATOS PEST9'!$C:$C,G$11,'DATOS PEST9'!$D:$D,VLOOKUP($C$89,DenExt,2,FALSE))</f>
        <v>1772.2105263157896</v>
      </c>
      <c r="H142" s="71">
        <f>SUMIFS('DATOS PEST9'!$E:$E,'DATOS PEST9'!$A:$A,INDICE!$C$13,'DATOS PEST9'!$B:$B,$A142,'DATOS PEST9'!$F:$F,VLOOKUP(F$10,DenRegTabla2,2,FALSE),'DATOS PEST9'!$D:$D,VLOOKUP($C$89,DenExt,2,FALSE))</f>
        <v>2547.6842105263158</v>
      </c>
      <c r="I142" s="69">
        <f>SUMIFS('DATOS PEST9'!$E:$E,'DATOS PEST9'!$A:$A,INDICE!$C$13,'DATOS PEST9'!$B:$B,$A142,'DATOS PEST9'!$F:$F,VLOOKUP(I$10,DenRegTabla2,2,FALSE),'DATOS PEST9'!$C:$C,I$11,'DATOS PEST9'!$D:$D,VLOOKUP($C$89,DenExt,2,FALSE))</f>
        <v>440.21052631578954</v>
      </c>
      <c r="J142" s="70">
        <f>SUMIFS('DATOS PEST9'!$E:$E,'DATOS PEST9'!$A:$A,INDICE!$C$13,'DATOS PEST9'!$B:$B,$A142,'DATOS PEST9'!$F:$F,VLOOKUP(I$10,DenRegTabla2,2,FALSE),'DATOS PEST9'!$C:$C,J$11,'DATOS PEST9'!$D:$D,VLOOKUP($C$89,DenExt,2,FALSE))</f>
        <v>770.9473684210526</v>
      </c>
      <c r="K142" s="71">
        <f>SUMIFS('DATOS PEST9'!$E:$E,'DATOS PEST9'!$A:$A,INDICE!$C$13,'DATOS PEST9'!$B:$B,$A142,'DATOS PEST9'!$F:$F,VLOOKUP(I$10,DenRegTabla2,2,FALSE),'DATOS PEST9'!$D:$D,VLOOKUP($C$89,DenExt,2,FALSE))</f>
        <v>1211.1578947368421</v>
      </c>
      <c r="L142" s="69">
        <f>SUMIFS('DATOS PEST9'!$E:$E,'DATOS PEST9'!$A:$A,INDICE!$C$13,'DATOS PEST9'!$B:$B,$A142,'DATOS PEST9'!$F:$F,VLOOKUP(L$10,DenRegTabla2,2,FALSE),'DATOS PEST9'!$C:$C,L$11,'DATOS PEST9'!$D:$D,VLOOKUP($C$89,DenExt,2,FALSE))</f>
        <v>101.52631578947367</v>
      </c>
      <c r="M142" s="70">
        <f>SUMIFS('DATOS PEST9'!$E:$E,'DATOS PEST9'!$A:$A,INDICE!$C$13,'DATOS PEST9'!$B:$B,$A142,'DATOS PEST9'!$F:$F,VLOOKUP(L$10,DenRegTabla2,2,FALSE),'DATOS PEST9'!$C:$C,M$11,'DATOS PEST9'!$D:$D,VLOOKUP($C$89,DenExt,2,FALSE))</f>
        <v>3.9999999999999982</v>
      </c>
      <c r="N142" s="71">
        <f>SUMIFS('DATOS PEST9'!$E:$E,'DATOS PEST9'!$A:$A,INDICE!$C$13,'DATOS PEST9'!$B:$B,$A142,'DATOS PEST9'!$F:$F,VLOOKUP(L$10,DenRegTabla2,2,FALSE),'DATOS PEST9'!$D:$D,VLOOKUP($C$89,DenExt,2,FALSE))</f>
        <v>105.52631578947367</v>
      </c>
      <c r="O142" s="72">
        <f>SUMIFS('DATOS PEST9'!$E:$E,'DATOS PEST9'!$A:$A,INDICE!$C$13,'DATOS PEST9'!$B:$B,$A142,'DATOS PEST9'!$F:$F,VLOOKUP(O$10,DenRegTabla2,2,FALSE),'DATOS PEST9'!$C:$C,O$11,'DATOS PEST9'!$D:$D,VLOOKUP($C$89,DenExt,2,FALSE))</f>
        <v>235.89473684210535</v>
      </c>
      <c r="P142" s="72">
        <f>SUMIFS('DATOS PEST9'!$E:$E,'DATOS PEST9'!$A:$A,INDICE!$C$13,'DATOS PEST9'!$B:$B,$A142,'DATOS PEST9'!$F:$F,VLOOKUP(O$10,DenRegTabla2,2,FALSE),'DATOS PEST9'!$C:$C,P$11,'DATOS PEST9'!$D:$D,VLOOKUP($C$89,DenExt,2,FALSE))</f>
        <v>373.9473684210526</v>
      </c>
      <c r="Q142" s="73">
        <f>SUMIFS('DATOS PEST9'!$E:$E,'DATOS PEST9'!$A:$A,INDICE!$C$13,'DATOS PEST9'!$B:$B,$A142,'DATOS PEST9'!$F:$F,VLOOKUP(O$10,DenRegTabla2,2,FALSE),'DATOS PEST9'!$D:$D,VLOOKUP($C$89,DenExt,2,FALSE))</f>
        <v>609.84210526315792</v>
      </c>
      <c r="R142" s="69">
        <f>SUMIFS('DATOS PEST9'!$E:$E,'DATOS PEST9'!$A:$A,INDICE!$C$13,'DATOS PEST9'!$B:$B,$A142,'DATOS PEST9'!$F:$F,VLOOKUP(R$10,DenRegTabla2,2,FALSE),'DATOS PEST9'!$C:$C,R$11,'DATOS PEST9'!$D:$D,VLOOKUP($C$89,DenExt,2,FALSE))</f>
        <v>3.9999999999999982</v>
      </c>
      <c r="S142" s="70">
        <f>SUMIFS('DATOS PEST9'!$E:$E,'DATOS PEST9'!$A:$A,INDICE!$C$13,'DATOS PEST9'!$B:$B,$A142,'DATOS PEST9'!$F:$F,VLOOKUP(R$10,DenRegTabla2,2,FALSE),'DATOS PEST9'!$C:$C,S$11,'DATOS PEST9'!$D:$D,VLOOKUP($C$89,DenExt,2,FALSE))</f>
        <v>3.0000000000000004</v>
      </c>
      <c r="T142" s="71">
        <f>SUMIFS('DATOS PEST9'!$E:$E,'DATOS PEST9'!$A:$A,INDICE!$C$13,'DATOS PEST9'!$B:$B,$A142,'DATOS PEST9'!$F:$F,VLOOKUP(R$10,DenRegTabla2,2,FALSE),'DATOS PEST9'!$D:$D,VLOOKUP($C$89,DenExt,2,FALSE))</f>
        <v>6.9999999999999982</v>
      </c>
      <c r="U142" s="72">
        <f>SUMIFS('DATOS PEST9'!$E:$E,'DATOS PEST9'!$A:$A,INDICE!$C$13,'DATOS PEST9'!$B:$B,$A142,'DATOS PEST9'!$F:$F,VLOOKUP(U$10,DenRegTabla2,2,FALSE),'DATOS PEST9'!$C:$C,U$11,'DATOS PEST9'!$D:$D,VLOOKUP($C$89,DenExt,2,FALSE))</f>
        <v>0</v>
      </c>
      <c r="V142" s="72">
        <f>SUMIFS('DATOS PEST9'!$E:$E,'DATOS PEST9'!$A:$A,INDICE!$C$13,'DATOS PEST9'!$B:$B,$A142,'DATOS PEST9'!$F:$F,VLOOKUP(U$10,DenRegTabla2,2,FALSE),'DATOS PEST9'!$C:$C,V$11,'DATOS PEST9'!$D:$D,VLOOKUP($C$89,DenExt,2,FALSE))</f>
        <v>0</v>
      </c>
      <c r="W142" s="73">
        <f>SUMIFS('DATOS PEST9'!$E:$E,'DATOS PEST9'!$A:$A,INDICE!$C$13,'DATOS PEST9'!$B:$B,$A142,'DATOS PEST9'!$F:$F,VLOOKUP(U$10,DenRegTabla2,2,FALSE),'DATOS PEST9'!$D:$D,VLOOKUP($C$89,DenExt,2,FALSE))</f>
        <v>0</v>
      </c>
      <c r="X142" s="69">
        <f>SUMIFS('DATOS PEST9'!$E:$E,'DATOS PEST9'!$A:$A,INDICE!$C$13,'DATOS PEST9'!$B:$B,$A142,'DATOS PEST9'!$F:$F,VLOOKUP(X$10,DenRegTabla2,2,FALSE),'DATOS PEST9'!$C:$C,X$11,'DATOS PEST9'!$D:$D,VLOOKUP($C$89,DenExt,2,FALSE))</f>
        <v>0</v>
      </c>
      <c r="Y142" s="70">
        <f>SUMIFS('DATOS PEST9'!$E:$E,'DATOS PEST9'!$A:$A,INDICE!$C$13,'DATOS PEST9'!$B:$B,$A142,'DATOS PEST9'!$F:$F,VLOOKUP(X$10,DenRegTabla2,2,FALSE),'DATOS PEST9'!$C:$C,Y$11,'DATOS PEST9'!$D:$D,VLOOKUP($C$89,DenExt,2,FALSE))</f>
        <v>0</v>
      </c>
      <c r="Z142" s="71">
        <f>SUMIFS('DATOS PEST9'!$E:$E,'DATOS PEST9'!$A:$A,INDICE!$C$13,'DATOS PEST9'!$B:$B,$A142,'DATOS PEST9'!$F:$F,VLOOKUP(X$10,DenRegTabla2,2,FALSE),'DATOS PEST9'!$D:$D,VLOOKUP($C$89,DenExt,2,FALSE))</f>
        <v>0</v>
      </c>
      <c r="AA142" s="69">
        <f>SUMIFS('DATOS PEST9'!$E:$E,'DATOS PEST9'!$A:$A,INDICE!$C$13,'DATOS PEST9'!$B:$B,$A142,'DATOS PEST9'!$F:$F,VLOOKUP(AA$10,DenRegTabla2,2,FALSE),'DATOS PEST9'!$C:$C,AA$11,'DATOS PEST9'!$D:$D,VLOOKUP($C$89,DenExt,2,FALSE))</f>
        <v>0</v>
      </c>
      <c r="AB142" s="70">
        <f>SUMIFS('DATOS PEST9'!$E:$E,'DATOS PEST9'!$A:$A,INDICE!$C$13,'DATOS PEST9'!$B:$B,$A142,'DATOS PEST9'!$F:$F,VLOOKUP(AA$10,DenRegTabla2,2,FALSE),'DATOS PEST9'!$C:$C,AB$11,'DATOS PEST9'!$D:$D,VLOOKUP($C$89,DenExt,2,FALSE))</f>
        <v>0</v>
      </c>
      <c r="AC142" s="71">
        <f>SUMIFS('DATOS PEST9'!$E:$E,'DATOS PEST9'!$A:$A,INDICE!$C$13,'DATOS PEST9'!$B:$B,$A142,'DATOS PEST9'!$F:$F,VLOOKUP(AA$10,DenRegTabla2,2,FALSE),'DATOS PEST9'!$D:$D,VLOOKUP($C$89,DenExt,2,FALSE))</f>
        <v>0</v>
      </c>
    </row>
    <row r="143" spans="1:29" ht="15.6" x14ac:dyDescent="0.3">
      <c r="A143" s="1">
        <v>10</v>
      </c>
      <c r="B143" s="17" t="s">
        <v>173</v>
      </c>
      <c r="C143" s="69">
        <f t="shared" si="199"/>
        <v>692.42105263157885</v>
      </c>
      <c r="D143" s="70">
        <f t="shared" si="199"/>
        <v>923.52631578947364</v>
      </c>
      <c r="E143" s="71">
        <f t="shared" si="200"/>
        <v>1615.9473684210525</v>
      </c>
      <c r="F143" s="69">
        <f>SUMIFS('DATOS PEST9'!$E:$E,'DATOS PEST9'!$A:$A,INDICE!$C$13,'DATOS PEST9'!$B:$B,$A143,'DATOS PEST9'!$F:$F,VLOOKUP(F$10,DenRegTabla2,2,FALSE),'DATOS PEST9'!$C:$C,F$11,'DATOS PEST9'!$D:$D,VLOOKUP($C$89,DenExt,2,FALSE))</f>
        <v>448.15789473684202</v>
      </c>
      <c r="G143" s="70">
        <f>SUMIFS('DATOS PEST9'!$E:$E,'DATOS PEST9'!$A:$A,INDICE!$C$13,'DATOS PEST9'!$B:$B,$A143,'DATOS PEST9'!$F:$F,VLOOKUP(F$10,DenRegTabla2,2,FALSE),'DATOS PEST9'!$C:$C,G$11,'DATOS PEST9'!$D:$D,VLOOKUP($C$89,DenExt,2,FALSE))</f>
        <v>529.68421052631584</v>
      </c>
      <c r="H143" s="71">
        <f>SUMIFS('DATOS PEST9'!$E:$E,'DATOS PEST9'!$A:$A,INDICE!$C$13,'DATOS PEST9'!$B:$B,$A143,'DATOS PEST9'!$F:$F,VLOOKUP(F$10,DenRegTabla2,2,FALSE),'DATOS PEST9'!$D:$D,VLOOKUP($C$89,DenExt,2,FALSE))</f>
        <v>977.84210526315792</v>
      </c>
      <c r="I143" s="69">
        <f>SUMIFS('DATOS PEST9'!$E:$E,'DATOS PEST9'!$A:$A,INDICE!$C$13,'DATOS PEST9'!$B:$B,$A143,'DATOS PEST9'!$F:$F,VLOOKUP(I$10,DenRegTabla2,2,FALSE),'DATOS PEST9'!$C:$C,I$11,'DATOS PEST9'!$D:$D,VLOOKUP($C$89,DenExt,2,FALSE))</f>
        <v>95.26315789473685</v>
      </c>
      <c r="J143" s="70">
        <f>SUMIFS('DATOS PEST9'!$E:$E,'DATOS PEST9'!$A:$A,INDICE!$C$13,'DATOS PEST9'!$B:$B,$A143,'DATOS PEST9'!$F:$F,VLOOKUP(I$10,DenRegTabla2,2,FALSE),'DATOS PEST9'!$C:$C,J$11,'DATOS PEST9'!$D:$D,VLOOKUP($C$89,DenExt,2,FALSE))</f>
        <v>182.84210526315786</v>
      </c>
      <c r="K143" s="71">
        <f>SUMIFS('DATOS PEST9'!$E:$E,'DATOS PEST9'!$A:$A,INDICE!$C$13,'DATOS PEST9'!$B:$B,$A143,'DATOS PEST9'!$F:$F,VLOOKUP(I$10,DenRegTabla2,2,FALSE),'DATOS PEST9'!$D:$D,VLOOKUP($C$89,DenExt,2,FALSE))</f>
        <v>278.10526315789468</v>
      </c>
      <c r="L143" s="69">
        <f>SUMIFS('DATOS PEST9'!$E:$E,'DATOS PEST9'!$A:$A,INDICE!$C$13,'DATOS PEST9'!$B:$B,$A143,'DATOS PEST9'!$F:$F,VLOOKUP(L$10,DenRegTabla2,2,FALSE),'DATOS PEST9'!$C:$C,L$11,'DATOS PEST9'!$D:$D,VLOOKUP($C$89,DenExt,2,FALSE))</f>
        <v>31.210526315789473</v>
      </c>
      <c r="M143" s="70">
        <f>SUMIFS('DATOS PEST9'!$E:$E,'DATOS PEST9'!$A:$A,INDICE!$C$13,'DATOS PEST9'!$B:$B,$A143,'DATOS PEST9'!$F:$F,VLOOKUP(L$10,DenRegTabla2,2,FALSE),'DATOS PEST9'!$C:$C,M$11,'DATOS PEST9'!$D:$D,VLOOKUP($C$89,DenExt,2,FALSE))</f>
        <v>1.4736842105263153</v>
      </c>
      <c r="N143" s="71">
        <f>SUMIFS('DATOS PEST9'!$E:$E,'DATOS PEST9'!$A:$A,INDICE!$C$13,'DATOS PEST9'!$B:$B,$A143,'DATOS PEST9'!$F:$F,VLOOKUP(L$10,DenRegTabla2,2,FALSE),'DATOS PEST9'!$D:$D,VLOOKUP($C$89,DenExt,2,FALSE))</f>
        <v>32.684210526315788</v>
      </c>
      <c r="O143" s="72">
        <f>SUMIFS('DATOS PEST9'!$E:$E,'DATOS PEST9'!$A:$A,INDICE!$C$13,'DATOS PEST9'!$B:$B,$A143,'DATOS PEST9'!$F:$F,VLOOKUP(O$10,DenRegTabla2,2,FALSE),'DATOS PEST9'!$C:$C,O$11,'DATOS PEST9'!$D:$D,VLOOKUP($C$89,DenExt,2,FALSE))</f>
        <v>111.78947368421048</v>
      </c>
      <c r="P143" s="72">
        <f>SUMIFS('DATOS PEST9'!$E:$E,'DATOS PEST9'!$A:$A,INDICE!$C$13,'DATOS PEST9'!$B:$B,$A143,'DATOS PEST9'!$F:$F,VLOOKUP(O$10,DenRegTabla2,2,FALSE),'DATOS PEST9'!$C:$C,P$11,'DATOS PEST9'!$D:$D,VLOOKUP($C$89,DenExt,2,FALSE))</f>
        <v>204.52631578947364</v>
      </c>
      <c r="Q143" s="73">
        <f>SUMIFS('DATOS PEST9'!$E:$E,'DATOS PEST9'!$A:$A,INDICE!$C$13,'DATOS PEST9'!$B:$B,$A143,'DATOS PEST9'!$F:$F,VLOOKUP(O$10,DenRegTabla2,2,FALSE),'DATOS PEST9'!$D:$D,VLOOKUP($C$89,DenExt,2,FALSE))</f>
        <v>316.31578947368411</v>
      </c>
      <c r="R143" s="69">
        <f>SUMIFS('DATOS PEST9'!$E:$E,'DATOS PEST9'!$A:$A,INDICE!$C$13,'DATOS PEST9'!$B:$B,$A143,'DATOS PEST9'!$F:$F,VLOOKUP(R$10,DenRegTabla2,2,FALSE),'DATOS PEST9'!$C:$C,R$11,'DATOS PEST9'!$D:$D,VLOOKUP($C$89,DenExt,2,FALSE))</f>
        <v>6.0000000000000009</v>
      </c>
      <c r="S143" s="70">
        <f>SUMIFS('DATOS PEST9'!$E:$E,'DATOS PEST9'!$A:$A,INDICE!$C$13,'DATOS PEST9'!$B:$B,$A143,'DATOS PEST9'!$F:$F,VLOOKUP(R$10,DenRegTabla2,2,FALSE),'DATOS PEST9'!$C:$C,S$11,'DATOS PEST9'!$D:$D,VLOOKUP($C$89,DenExt,2,FALSE))</f>
        <v>5.0000000000000009</v>
      </c>
      <c r="T143" s="71">
        <f>SUMIFS('DATOS PEST9'!$E:$E,'DATOS PEST9'!$A:$A,INDICE!$C$13,'DATOS PEST9'!$B:$B,$A143,'DATOS PEST9'!$F:$F,VLOOKUP(R$10,DenRegTabla2,2,FALSE),'DATOS PEST9'!$D:$D,VLOOKUP($C$89,DenExt,2,FALSE))</f>
        <v>11.000000000000002</v>
      </c>
      <c r="U143" s="72">
        <f>SUMIFS('DATOS PEST9'!$E:$E,'DATOS PEST9'!$A:$A,INDICE!$C$13,'DATOS PEST9'!$B:$B,$A143,'DATOS PEST9'!$F:$F,VLOOKUP(U$10,DenRegTabla2,2,FALSE),'DATOS PEST9'!$C:$C,U$11,'DATOS PEST9'!$D:$D,VLOOKUP($C$89,DenExt,2,FALSE))</f>
        <v>0</v>
      </c>
      <c r="V143" s="72">
        <f>SUMIFS('DATOS PEST9'!$E:$E,'DATOS PEST9'!$A:$A,INDICE!$C$13,'DATOS PEST9'!$B:$B,$A143,'DATOS PEST9'!$F:$F,VLOOKUP(U$10,DenRegTabla2,2,FALSE),'DATOS PEST9'!$C:$C,V$11,'DATOS PEST9'!$D:$D,VLOOKUP($C$89,DenExt,2,FALSE))</f>
        <v>0</v>
      </c>
      <c r="W143" s="73">
        <f>SUMIFS('DATOS PEST9'!$E:$E,'DATOS PEST9'!$A:$A,INDICE!$C$13,'DATOS PEST9'!$B:$B,$A143,'DATOS PEST9'!$F:$F,VLOOKUP(U$10,DenRegTabla2,2,FALSE),'DATOS PEST9'!$D:$D,VLOOKUP($C$89,DenExt,2,FALSE))</f>
        <v>0</v>
      </c>
      <c r="X143" s="69">
        <f>SUMIFS('DATOS PEST9'!$E:$E,'DATOS PEST9'!$A:$A,INDICE!$C$13,'DATOS PEST9'!$B:$B,$A143,'DATOS PEST9'!$F:$F,VLOOKUP(X$10,DenRegTabla2,2,FALSE),'DATOS PEST9'!$C:$C,X$11,'DATOS PEST9'!$D:$D,VLOOKUP($C$89,DenExt,2,FALSE))</f>
        <v>0</v>
      </c>
      <c r="Y143" s="70">
        <f>SUMIFS('DATOS PEST9'!$E:$E,'DATOS PEST9'!$A:$A,INDICE!$C$13,'DATOS PEST9'!$B:$B,$A143,'DATOS PEST9'!$F:$F,VLOOKUP(X$10,DenRegTabla2,2,FALSE),'DATOS PEST9'!$C:$C,Y$11,'DATOS PEST9'!$D:$D,VLOOKUP($C$89,DenExt,2,FALSE))</f>
        <v>0</v>
      </c>
      <c r="Z143" s="71">
        <f>SUMIFS('DATOS PEST9'!$E:$E,'DATOS PEST9'!$A:$A,INDICE!$C$13,'DATOS PEST9'!$B:$B,$A143,'DATOS PEST9'!$F:$F,VLOOKUP(X$10,DenRegTabla2,2,FALSE),'DATOS PEST9'!$D:$D,VLOOKUP($C$89,DenExt,2,FALSE))</f>
        <v>0</v>
      </c>
      <c r="AA143" s="69">
        <f>SUMIFS('DATOS PEST9'!$E:$E,'DATOS PEST9'!$A:$A,INDICE!$C$13,'DATOS PEST9'!$B:$B,$A143,'DATOS PEST9'!$F:$F,VLOOKUP(AA$10,DenRegTabla2,2,FALSE),'DATOS PEST9'!$C:$C,AA$11,'DATOS PEST9'!$D:$D,VLOOKUP($C$89,DenExt,2,FALSE))</f>
        <v>0</v>
      </c>
      <c r="AB143" s="70">
        <f>SUMIFS('DATOS PEST9'!$E:$E,'DATOS PEST9'!$A:$A,INDICE!$C$13,'DATOS PEST9'!$B:$B,$A143,'DATOS PEST9'!$F:$F,VLOOKUP(AA$10,DenRegTabla2,2,FALSE),'DATOS PEST9'!$C:$C,AB$11,'DATOS PEST9'!$D:$D,VLOOKUP($C$89,DenExt,2,FALSE))</f>
        <v>0</v>
      </c>
      <c r="AC143" s="71">
        <f>SUMIFS('DATOS PEST9'!$E:$E,'DATOS PEST9'!$A:$A,INDICE!$C$13,'DATOS PEST9'!$B:$B,$A143,'DATOS PEST9'!$F:$F,VLOOKUP(AA$10,DenRegTabla2,2,FALSE),'DATOS PEST9'!$D:$D,VLOOKUP($C$89,DenExt,2,FALSE))</f>
        <v>0</v>
      </c>
    </row>
    <row r="144" spans="1:29" ht="15.6" x14ac:dyDescent="0.3">
      <c r="A144" s="238" t="s">
        <v>44</v>
      </c>
      <c r="B144" s="239"/>
      <c r="C144" s="64">
        <f>SUM(C145:C148)</f>
        <v>6838.7368421052615</v>
      </c>
      <c r="D144" s="65">
        <f t="shared" ref="D144:E144" si="201">SUM(D145:D148)</f>
        <v>10931.894736842103</v>
      </c>
      <c r="E144" s="66">
        <f t="shared" si="201"/>
        <v>17770.631578947367</v>
      </c>
      <c r="F144" s="64">
        <f>SUM(F145:F148)</f>
        <v>5108.8421052631575</v>
      </c>
      <c r="G144" s="65">
        <f t="shared" ref="G144:H144" si="202">SUM(G145:G148)</f>
        <v>8369.2631578947367</v>
      </c>
      <c r="H144" s="66">
        <f t="shared" si="202"/>
        <v>13478.105263157893</v>
      </c>
      <c r="I144" s="64">
        <f>SUM(I145:I148)</f>
        <v>74.157894736842124</v>
      </c>
      <c r="J144" s="65">
        <f t="shared" ref="J144:K144" si="203">SUM(J145:J148)</f>
        <v>270.47368421052636</v>
      </c>
      <c r="K144" s="66">
        <f t="shared" si="203"/>
        <v>344.63157894736844</v>
      </c>
      <c r="L144" s="64">
        <f>SUM(L145:L148)</f>
        <v>443.89473684210526</v>
      </c>
      <c r="M144" s="65">
        <f t="shared" ref="M144:N144" si="204">SUM(M145:M148)</f>
        <v>13.894736842105257</v>
      </c>
      <c r="N144" s="66">
        <f t="shared" si="204"/>
        <v>457.78947368421052</v>
      </c>
      <c r="O144" s="67">
        <f>SUM(O145:O148)</f>
        <v>1176.2105263157896</v>
      </c>
      <c r="P144" s="67">
        <f t="shared" ref="P144:Q144" si="205">SUM(P145:P148)</f>
        <v>2069.0526315789466</v>
      </c>
      <c r="Q144" s="68">
        <f t="shared" si="205"/>
        <v>3245.2631578947367</v>
      </c>
      <c r="R144" s="64">
        <f>SUM(R145:R148)</f>
        <v>21.315789473684205</v>
      </c>
      <c r="S144" s="65">
        <f t="shared" ref="S144:T144" si="206">SUM(S145:S148)</f>
        <v>20.105263157894733</v>
      </c>
      <c r="T144" s="66">
        <f t="shared" si="206"/>
        <v>41.421052631578938</v>
      </c>
      <c r="U144" s="67">
        <f>SUM(U145:U148)</f>
        <v>9.3157894736842088</v>
      </c>
      <c r="V144" s="67">
        <f t="shared" ref="V144:W144" si="207">SUM(V145:V148)</f>
        <v>180.10526315789474</v>
      </c>
      <c r="W144" s="68">
        <f t="shared" si="207"/>
        <v>189.42105263157893</v>
      </c>
      <c r="X144" s="64">
        <f>SUM(X145:X148)</f>
        <v>4.9999999999999982</v>
      </c>
      <c r="Y144" s="65">
        <f t="shared" ref="Y144:Z144" si="208">SUM(Y145:Y148)</f>
        <v>8.9999999999999964</v>
      </c>
      <c r="Z144" s="66">
        <f t="shared" si="208"/>
        <v>13.999999999999995</v>
      </c>
      <c r="AA144" s="64">
        <f>SUM(AA145:AA148)</f>
        <v>0</v>
      </c>
      <c r="AB144" s="65">
        <f t="shared" ref="AB144:AC144" si="209">SUM(AB145:AB148)</f>
        <v>0</v>
      </c>
      <c r="AC144" s="66">
        <f t="shared" si="209"/>
        <v>0</v>
      </c>
    </row>
    <row r="145" spans="1:29" ht="15.6" x14ac:dyDescent="0.3">
      <c r="A145" s="6">
        <v>15</v>
      </c>
      <c r="B145" s="7" t="s">
        <v>84</v>
      </c>
      <c r="C145" s="60">
        <f t="shared" ref="C145:D148" si="210">F145+R145+AA145+X145+U145+L145+I145+O145</f>
        <v>2479.9473684210525</v>
      </c>
      <c r="D145" s="61">
        <f t="shared" si="210"/>
        <v>3422.7368421052624</v>
      </c>
      <c r="E145" s="59">
        <f t="shared" ref="E145:E148" si="211">SUM(H145,K145,N145,Q145,T145,W145,Z145,AC145)</f>
        <v>5902.6842105263149</v>
      </c>
      <c r="F145" s="60">
        <f>SUMIFS('DATOS PEST9'!$E:$E,'DATOS PEST9'!$A:$A,INDICE!$C$13,'DATOS PEST9'!$B:$B,$A145,'DATOS PEST9'!$F:$F,VLOOKUP(F$10,DenRegTabla2,2,FALSE),'DATOS PEST9'!$C:$C,F$11,'DATOS PEST9'!$D:$D,VLOOKUP($C$89,DenExt,2,FALSE))</f>
        <v>1868.8421052631577</v>
      </c>
      <c r="G145" s="61">
        <f>SUMIFS('DATOS PEST9'!$E:$E,'DATOS PEST9'!$A:$A,INDICE!$C$13,'DATOS PEST9'!$B:$B,$A145,'DATOS PEST9'!$F:$F,VLOOKUP(F$10,DenRegTabla2,2,FALSE),'DATOS PEST9'!$C:$C,G$11,'DATOS PEST9'!$D:$D,VLOOKUP($C$89,DenExt,2,FALSE))</f>
        <v>2621.6842105263154</v>
      </c>
      <c r="H145" s="59">
        <f>SUMIFS('DATOS PEST9'!$E:$E,'DATOS PEST9'!$A:$A,INDICE!$C$13,'DATOS PEST9'!$B:$B,$A145,'DATOS PEST9'!$F:$F,VLOOKUP(F$10,DenRegTabla2,2,FALSE),'DATOS PEST9'!$D:$D,VLOOKUP($C$89,DenExt,2,FALSE))</f>
        <v>4490.5263157894733</v>
      </c>
      <c r="I145" s="60">
        <f>SUMIFS('DATOS PEST9'!$E:$E,'DATOS PEST9'!$A:$A,INDICE!$C$13,'DATOS PEST9'!$B:$B,$A145,'DATOS PEST9'!$F:$F,VLOOKUP(I$10,DenRegTabla2,2,FALSE),'DATOS PEST9'!$C:$C,I$11,'DATOS PEST9'!$D:$D,VLOOKUP($C$89,DenExt,2,FALSE))</f>
        <v>11.000000000000005</v>
      </c>
      <c r="J145" s="61">
        <f>SUMIFS('DATOS PEST9'!$E:$E,'DATOS PEST9'!$A:$A,INDICE!$C$13,'DATOS PEST9'!$B:$B,$A145,'DATOS PEST9'!$F:$F,VLOOKUP(I$10,DenRegTabla2,2,FALSE),'DATOS PEST9'!$C:$C,J$11,'DATOS PEST9'!$D:$D,VLOOKUP($C$89,DenExt,2,FALSE))</f>
        <v>53.526315789473678</v>
      </c>
      <c r="K145" s="59">
        <f>SUMIFS('DATOS PEST9'!$E:$E,'DATOS PEST9'!$A:$A,INDICE!$C$13,'DATOS PEST9'!$B:$B,$A145,'DATOS PEST9'!$F:$F,VLOOKUP(I$10,DenRegTabla2,2,FALSE),'DATOS PEST9'!$D:$D,VLOOKUP($C$89,DenExt,2,FALSE))</f>
        <v>64.526315789473685</v>
      </c>
      <c r="L145" s="60">
        <f>SUMIFS('DATOS PEST9'!$E:$E,'DATOS PEST9'!$A:$A,INDICE!$C$13,'DATOS PEST9'!$B:$B,$A145,'DATOS PEST9'!$F:$F,VLOOKUP(L$10,DenRegTabla2,2,FALSE),'DATOS PEST9'!$C:$C,L$11,'DATOS PEST9'!$D:$D,VLOOKUP($C$89,DenExt,2,FALSE))</f>
        <v>146</v>
      </c>
      <c r="M145" s="61">
        <f>SUMIFS('DATOS PEST9'!$E:$E,'DATOS PEST9'!$A:$A,INDICE!$C$13,'DATOS PEST9'!$B:$B,$A145,'DATOS PEST9'!$F:$F,VLOOKUP(L$10,DenRegTabla2,2,FALSE),'DATOS PEST9'!$C:$C,M$11,'DATOS PEST9'!$D:$D,VLOOKUP($C$89,DenExt,2,FALSE))</f>
        <v>4.4210526315789451</v>
      </c>
      <c r="N145" s="59">
        <f>SUMIFS('DATOS PEST9'!$E:$E,'DATOS PEST9'!$A:$A,INDICE!$C$13,'DATOS PEST9'!$B:$B,$A145,'DATOS PEST9'!$F:$F,VLOOKUP(L$10,DenRegTabla2,2,FALSE),'DATOS PEST9'!$D:$D,VLOOKUP($C$89,DenExt,2,FALSE))</f>
        <v>150.42105263157896</v>
      </c>
      <c r="O145" s="62">
        <f>SUMIFS('DATOS PEST9'!$E:$E,'DATOS PEST9'!$A:$A,INDICE!$C$13,'DATOS PEST9'!$B:$B,$A145,'DATOS PEST9'!$F:$F,VLOOKUP(O$10,DenRegTabla2,2,FALSE),'DATOS PEST9'!$C:$C,O$11,'DATOS PEST9'!$D:$D,VLOOKUP($C$89,DenExt,2,FALSE))</f>
        <v>447.21052631578954</v>
      </c>
      <c r="P145" s="62">
        <f>SUMIFS('DATOS PEST9'!$E:$E,'DATOS PEST9'!$A:$A,INDICE!$C$13,'DATOS PEST9'!$B:$B,$A145,'DATOS PEST9'!$F:$F,VLOOKUP(O$10,DenRegTabla2,2,FALSE),'DATOS PEST9'!$C:$C,P$11,'DATOS PEST9'!$D:$D,VLOOKUP($C$89,DenExt,2,FALSE))</f>
        <v>689.47368421052624</v>
      </c>
      <c r="Q145" s="63">
        <f>SUMIFS('DATOS PEST9'!$E:$E,'DATOS PEST9'!$A:$A,INDICE!$C$13,'DATOS PEST9'!$B:$B,$A145,'DATOS PEST9'!$F:$F,VLOOKUP(O$10,DenRegTabla2,2,FALSE),'DATOS PEST9'!$D:$D,VLOOKUP($C$89,DenExt,2,FALSE))</f>
        <v>1136.6842105263158</v>
      </c>
      <c r="R145" s="60">
        <f>SUMIFS('DATOS PEST9'!$E:$E,'DATOS PEST9'!$A:$A,INDICE!$C$13,'DATOS PEST9'!$B:$B,$A145,'DATOS PEST9'!$F:$F,VLOOKUP(R$10,DenRegTabla2,2,FALSE),'DATOS PEST9'!$C:$C,R$11,'DATOS PEST9'!$D:$D,VLOOKUP($C$89,DenExt,2,FALSE))</f>
        <v>5.0000000000000009</v>
      </c>
      <c r="S145" s="61">
        <f>SUMIFS('DATOS PEST9'!$E:$E,'DATOS PEST9'!$A:$A,INDICE!$C$13,'DATOS PEST9'!$B:$B,$A145,'DATOS PEST9'!$F:$F,VLOOKUP(R$10,DenRegTabla2,2,FALSE),'DATOS PEST9'!$C:$C,S$11,'DATOS PEST9'!$D:$D,VLOOKUP($C$89,DenExt,2,FALSE))</f>
        <v>3.9999999999999982</v>
      </c>
      <c r="T145" s="59">
        <f>SUMIFS('DATOS PEST9'!$E:$E,'DATOS PEST9'!$A:$A,INDICE!$C$13,'DATOS PEST9'!$B:$B,$A145,'DATOS PEST9'!$F:$F,VLOOKUP(R$10,DenRegTabla2,2,FALSE),'DATOS PEST9'!$D:$D,VLOOKUP($C$89,DenExt,2,FALSE))</f>
        <v>9</v>
      </c>
      <c r="U145" s="62">
        <f>SUMIFS('DATOS PEST9'!$E:$E,'DATOS PEST9'!$A:$A,INDICE!$C$13,'DATOS PEST9'!$B:$B,$A145,'DATOS PEST9'!$F:$F,VLOOKUP(U$10,DenRegTabla2,2,FALSE),'DATOS PEST9'!$C:$C,U$11,'DATOS PEST9'!$D:$D,VLOOKUP($C$89,DenExt,2,FALSE))</f>
        <v>0.89473684210526283</v>
      </c>
      <c r="V145" s="62">
        <f>SUMIFS('DATOS PEST9'!$E:$E,'DATOS PEST9'!$A:$A,INDICE!$C$13,'DATOS PEST9'!$B:$B,$A145,'DATOS PEST9'!$F:$F,VLOOKUP(U$10,DenRegTabla2,2,FALSE),'DATOS PEST9'!$C:$C,V$11,'DATOS PEST9'!$D:$D,VLOOKUP($C$89,DenExt,2,FALSE))</f>
        <v>47.631578947368418</v>
      </c>
      <c r="W145" s="63">
        <f>SUMIFS('DATOS PEST9'!$E:$E,'DATOS PEST9'!$A:$A,INDICE!$C$13,'DATOS PEST9'!$B:$B,$A145,'DATOS PEST9'!$F:$F,VLOOKUP(U$10,DenRegTabla2,2,FALSE),'DATOS PEST9'!$D:$D,VLOOKUP($C$89,DenExt,2,FALSE))</f>
        <v>48.526315789473678</v>
      </c>
      <c r="X145" s="60">
        <f>SUMIFS('DATOS PEST9'!$E:$E,'DATOS PEST9'!$A:$A,INDICE!$C$13,'DATOS PEST9'!$B:$B,$A145,'DATOS PEST9'!$F:$F,VLOOKUP(X$10,DenRegTabla2,2,FALSE),'DATOS PEST9'!$C:$C,X$11,'DATOS PEST9'!$D:$D,VLOOKUP($C$89,DenExt,2,FALSE))</f>
        <v>0.99999999999999956</v>
      </c>
      <c r="Y145" s="61">
        <f>SUMIFS('DATOS PEST9'!$E:$E,'DATOS PEST9'!$A:$A,INDICE!$C$13,'DATOS PEST9'!$B:$B,$A145,'DATOS PEST9'!$F:$F,VLOOKUP(X$10,DenRegTabla2,2,FALSE),'DATOS PEST9'!$C:$C,Y$11,'DATOS PEST9'!$D:$D,VLOOKUP($C$89,DenExt,2,FALSE))</f>
        <v>1.9999999999999991</v>
      </c>
      <c r="Z145" s="59">
        <f>SUMIFS('DATOS PEST9'!$E:$E,'DATOS PEST9'!$A:$A,INDICE!$C$13,'DATOS PEST9'!$B:$B,$A145,'DATOS PEST9'!$F:$F,VLOOKUP(X$10,DenRegTabla2,2,FALSE),'DATOS PEST9'!$D:$D,VLOOKUP($C$89,DenExt,2,FALSE))</f>
        <v>2.9999999999999987</v>
      </c>
      <c r="AA145" s="60">
        <f>SUMIFS('DATOS PEST9'!$E:$E,'DATOS PEST9'!$A:$A,INDICE!$C$13,'DATOS PEST9'!$B:$B,$A145,'DATOS PEST9'!$F:$F,VLOOKUP(AA$10,DenRegTabla2,2,FALSE),'DATOS PEST9'!$C:$C,AA$11,'DATOS PEST9'!$D:$D,VLOOKUP($C$89,DenExt,2,FALSE))</f>
        <v>0</v>
      </c>
      <c r="AB145" s="61">
        <f>SUMIFS('DATOS PEST9'!$E:$E,'DATOS PEST9'!$A:$A,INDICE!$C$13,'DATOS PEST9'!$B:$B,$A145,'DATOS PEST9'!$F:$F,VLOOKUP(AA$10,DenRegTabla2,2,FALSE),'DATOS PEST9'!$C:$C,AB$11,'DATOS PEST9'!$D:$D,VLOOKUP($C$89,DenExt,2,FALSE))</f>
        <v>0</v>
      </c>
      <c r="AC145" s="59">
        <f>SUMIFS('DATOS PEST9'!$E:$E,'DATOS PEST9'!$A:$A,INDICE!$C$13,'DATOS PEST9'!$B:$B,$A145,'DATOS PEST9'!$F:$F,VLOOKUP(AA$10,DenRegTabla2,2,FALSE),'DATOS PEST9'!$D:$D,VLOOKUP($C$89,DenExt,2,FALSE))</f>
        <v>0</v>
      </c>
    </row>
    <row r="146" spans="1:29" ht="15.6" x14ac:dyDescent="0.3">
      <c r="A146" s="8">
        <v>27</v>
      </c>
      <c r="B146" s="9" t="s">
        <v>13</v>
      </c>
      <c r="C146" s="60">
        <f t="shared" si="210"/>
        <v>873.8947368421052</v>
      </c>
      <c r="D146" s="61">
        <f t="shared" si="210"/>
        <v>1464.0526315789477</v>
      </c>
      <c r="E146" s="59">
        <f t="shared" si="211"/>
        <v>2337.9473684210525</v>
      </c>
      <c r="F146" s="60">
        <f>SUMIFS('DATOS PEST9'!$E:$E,'DATOS PEST9'!$A:$A,INDICE!$C$13,'DATOS PEST9'!$B:$B,$A146,'DATOS PEST9'!$F:$F,VLOOKUP(F$10,DenRegTabla2,2,FALSE),'DATOS PEST9'!$C:$C,F$11,'DATOS PEST9'!$D:$D,VLOOKUP($C$89,DenExt,2,FALSE))</f>
        <v>631.15789473684208</v>
      </c>
      <c r="G146" s="61">
        <f>SUMIFS('DATOS PEST9'!$E:$E,'DATOS PEST9'!$A:$A,INDICE!$C$13,'DATOS PEST9'!$B:$B,$A146,'DATOS PEST9'!$F:$F,VLOOKUP(F$10,DenRegTabla2,2,FALSE),'DATOS PEST9'!$C:$C,G$11,'DATOS PEST9'!$D:$D,VLOOKUP($C$89,DenExt,2,FALSE))</f>
        <v>983.78947368421063</v>
      </c>
      <c r="H146" s="59">
        <f>SUMIFS('DATOS PEST9'!$E:$E,'DATOS PEST9'!$A:$A,INDICE!$C$13,'DATOS PEST9'!$B:$B,$A146,'DATOS PEST9'!$F:$F,VLOOKUP(F$10,DenRegTabla2,2,FALSE),'DATOS PEST9'!$D:$D,VLOOKUP($C$89,DenExt,2,FALSE))</f>
        <v>1614.9473684210527</v>
      </c>
      <c r="I146" s="60">
        <f>SUMIFS('DATOS PEST9'!$E:$E,'DATOS PEST9'!$A:$A,INDICE!$C$13,'DATOS PEST9'!$B:$B,$A146,'DATOS PEST9'!$F:$F,VLOOKUP(I$10,DenRegTabla2,2,FALSE),'DATOS PEST9'!$C:$C,I$11,'DATOS PEST9'!$D:$D,VLOOKUP($C$89,DenExt,2,FALSE))</f>
        <v>26.263157894736842</v>
      </c>
      <c r="J146" s="61">
        <f>SUMIFS('DATOS PEST9'!$E:$E,'DATOS PEST9'!$A:$A,INDICE!$C$13,'DATOS PEST9'!$B:$B,$A146,'DATOS PEST9'!$F:$F,VLOOKUP(I$10,DenRegTabla2,2,FALSE),'DATOS PEST9'!$C:$C,J$11,'DATOS PEST9'!$D:$D,VLOOKUP($C$89,DenExt,2,FALSE))</f>
        <v>101.21052631578949</v>
      </c>
      <c r="K146" s="59">
        <f>SUMIFS('DATOS PEST9'!$E:$E,'DATOS PEST9'!$A:$A,INDICE!$C$13,'DATOS PEST9'!$B:$B,$A146,'DATOS PEST9'!$F:$F,VLOOKUP(I$10,DenRegTabla2,2,FALSE),'DATOS PEST9'!$D:$D,VLOOKUP($C$89,DenExt,2,FALSE))</f>
        <v>127.47368421052633</v>
      </c>
      <c r="L146" s="60">
        <f>SUMIFS('DATOS PEST9'!$E:$E,'DATOS PEST9'!$A:$A,INDICE!$C$13,'DATOS PEST9'!$B:$B,$A146,'DATOS PEST9'!$F:$F,VLOOKUP(L$10,DenRegTabla2,2,FALSE),'DATOS PEST9'!$C:$C,L$11,'DATOS PEST9'!$D:$D,VLOOKUP($C$89,DenExt,2,FALSE))</f>
        <v>74.999999999999986</v>
      </c>
      <c r="M146" s="61">
        <f>SUMIFS('DATOS PEST9'!$E:$E,'DATOS PEST9'!$A:$A,INDICE!$C$13,'DATOS PEST9'!$B:$B,$A146,'DATOS PEST9'!$F:$F,VLOOKUP(L$10,DenRegTabla2,2,FALSE),'DATOS PEST9'!$C:$C,M$11,'DATOS PEST9'!$D:$D,VLOOKUP($C$89,DenExt,2,FALSE))</f>
        <v>2.5263157894736836</v>
      </c>
      <c r="N146" s="59">
        <f>SUMIFS('DATOS PEST9'!$E:$E,'DATOS PEST9'!$A:$A,INDICE!$C$13,'DATOS PEST9'!$B:$B,$A146,'DATOS PEST9'!$F:$F,VLOOKUP(L$10,DenRegTabla2,2,FALSE),'DATOS PEST9'!$D:$D,VLOOKUP($C$89,DenExt,2,FALSE))</f>
        <v>77.526315789473671</v>
      </c>
      <c r="O146" s="62">
        <f>SUMIFS('DATOS PEST9'!$E:$E,'DATOS PEST9'!$A:$A,INDICE!$C$13,'DATOS PEST9'!$B:$B,$A146,'DATOS PEST9'!$F:$F,VLOOKUP(O$10,DenRegTabla2,2,FALSE),'DATOS PEST9'!$C:$C,O$11,'DATOS PEST9'!$D:$D,VLOOKUP($C$89,DenExt,2,FALSE))</f>
        <v>132.36842105263156</v>
      </c>
      <c r="P146" s="62">
        <f>SUMIFS('DATOS PEST9'!$E:$E,'DATOS PEST9'!$A:$A,INDICE!$C$13,'DATOS PEST9'!$B:$B,$A146,'DATOS PEST9'!$F:$F,VLOOKUP(O$10,DenRegTabla2,2,FALSE),'DATOS PEST9'!$C:$C,P$11,'DATOS PEST9'!$D:$D,VLOOKUP($C$89,DenExt,2,FALSE))</f>
        <v>300.31578947368422</v>
      </c>
      <c r="Q146" s="63">
        <f>SUMIFS('DATOS PEST9'!$E:$E,'DATOS PEST9'!$A:$A,INDICE!$C$13,'DATOS PEST9'!$B:$B,$A146,'DATOS PEST9'!$F:$F,VLOOKUP(O$10,DenRegTabla2,2,FALSE),'DATOS PEST9'!$D:$D,VLOOKUP($C$89,DenExt,2,FALSE))</f>
        <v>432.68421052631578</v>
      </c>
      <c r="R146" s="60">
        <f>SUMIFS('DATOS PEST9'!$E:$E,'DATOS PEST9'!$A:$A,INDICE!$C$13,'DATOS PEST9'!$B:$B,$A146,'DATOS PEST9'!$F:$F,VLOOKUP(R$10,DenRegTabla2,2,FALSE),'DATOS PEST9'!$C:$C,R$11,'DATOS PEST9'!$D:$D,VLOOKUP($C$89,DenExt,2,FALSE))</f>
        <v>7.9999999999999964</v>
      </c>
      <c r="S146" s="61">
        <f>SUMIFS('DATOS PEST9'!$E:$E,'DATOS PEST9'!$A:$A,INDICE!$C$13,'DATOS PEST9'!$B:$B,$A146,'DATOS PEST9'!$F:$F,VLOOKUP(R$10,DenRegTabla2,2,FALSE),'DATOS PEST9'!$C:$C,S$11,'DATOS PEST9'!$D:$D,VLOOKUP($C$89,DenExt,2,FALSE))</f>
        <v>5.4736842105263177</v>
      </c>
      <c r="T146" s="59">
        <f>SUMIFS('DATOS PEST9'!$E:$E,'DATOS PEST9'!$A:$A,INDICE!$C$13,'DATOS PEST9'!$B:$B,$A146,'DATOS PEST9'!$F:$F,VLOOKUP(R$10,DenRegTabla2,2,FALSE),'DATOS PEST9'!$D:$D,VLOOKUP($C$89,DenExt,2,FALSE))</f>
        <v>13.473684210526315</v>
      </c>
      <c r="U146" s="62">
        <f>SUMIFS('DATOS PEST9'!$E:$E,'DATOS PEST9'!$A:$A,INDICE!$C$13,'DATOS PEST9'!$B:$B,$A146,'DATOS PEST9'!$F:$F,VLOOKUP(U$10,DenRegTabla2,2,FALSE),'DATOS PEST9'!$C:$C,U$11,'DATOS PEST9'!$D:$D,VLOOKUP($C$89,DenExt,2,FALSE))</f>
        <v>1.1052631578947363</v>
      </c>
      <c r="V146" s="62">
        <f>SUMIFS('DATOS PEST9'!$E:$E,'DATOS PEST9'!$A:$A,INDICE!$C$13,'DATOS PEST9'!$B:$B,$A146,'DATOS PEST9'!$F:$F,VLOOKUP(U$10,DenRegTabla2,2,FALSE),'DATOS PEST9'!$C:$C,V$11,'DATOS PEST9'!$D:$D,VLOOKUP($C$89,DenExt,2,FALSE))</f>
        <v>70.736842105263136</v>
      </c>
      <c r="W146" s="63">
        <f>SUMIFS('DATOS PEST9'!$E:$E,'DATOS PEST9'!$A:$A,INDICE!$C$13,'DATOS PEST9'!$B:$B,$A146,'DATOS PEST9'!$F:$F,VLOOKUP(U$10,DenRegTabla2,2,FALSE),'DATOS PEST9'!$D:$D,VLOOKUP($C$89,DenExt,2,FALSE))</f>
        <v>71.842105263157876</v>
      </c>
      <c r="X146" s="60">
        <f>SUMIFS('DATOS PEST9'!$E:$E,'DATOS PEST9'!$A:$A,INDICE!$C$13,'DATOS PEST9'!$B:$B,$A146,'DATOS PEST9'!$F:$F,VLOOKUP(X$10,DenRegTabla2,2,FALSE),'DATOS PEST9'!$C:$C,X$11,'DATOS PEST9'!$D:$D,VLOOKUP($C$89,DenExt,2,FALSE))</f>
        <v>0</v>
      </c>
      <c r="Y146" s="61">
        <f>SUMIFS('DATOS PEST9'!$E:$E,'DATOS PEST9'!$A:$A,INDICE!$C$13,'DATOS PEST9'!$B:$B,$A146,'DATOS PEST9'!$F:$F,VLOOKUP(X$10,DenRegTabla2,2,FALSE),'DATOS PEST9'!$C:$C,Y$11,'DATOS PEST9'!$D:$D,VLOOKUP($C$89,DenExt,2,FALSE))</f>
        <v>0</v>
      </c>
      <c r="Z146" s="59">
        <f>SUMIFS('DATOS PEST9'!$E:$E,'DATOS PEST9'!$A:$A,INDICE!$C$13,'DATOS PEST9'!$B:$B,$A146,'DATOS PEST9'!$F:$F,VLOOKUP(X$10,DenRegTabla2,2,FALSE),'DATOS PEST9'!$D:$D,VLOOKUP($C$89,DenExt,2,FALSE))</f>
        <v>0</v>
      </c>
      <c r="AA146" s="60">
        <f>SUMIFS('DATOS PEST9'!$E:$E,'DATOS PEST9'!$A:$A,INDICE!$C$13,'DATOS PEST9'!$B:$B,$A146,'DATOS PEST9'!$F:$F,VLOOKUP(AA$10,DenRegTabla2,2,FALSE),'DATOS PEST9'!$C:$C,AA$11,'DATOS PEST9'!$D:$D,VLOOKUP($C$89,DenExt,2,FALSE))</f>
        <v>0</v>
      </c>
      <c r="AB146" s="61">
        <f>SUMIFS('DATOS PEST9'!$E:$E,'DATOS PEST9'!$A:$A,INDICE!$C$13,'DATOS PEST9'!$B:$B,$A146,'DATOS PEST9'!$F:$F,VLOOKUP(AA$10,DenRegTabla2,2,FALSE),'DATOS PEST9'!$C:$C,AB$11,'DATOS PEST9'!$D:$D,VLOOKUP($C$89,DenExt,2,FALSE))</f>
        <v>0</v>
      </c>
      <c r="AC146" s="59">
        <f>SUMIFS('DATOS PEST9'!$E:$E,'DATOS PEST9'!$A:$A,INDICE!$C$13,'DATOS PEST9'!$B:$B,$A146,'DATOS PEST9'!$F:$F,VLOOKUP(AA$10,DenRegTabla2,2,FALSE),'DATOS PEST9'!$D:$D,VLOOKUP($C$89,DenExt,2,FALSE))</f>
        <v>0</v>
      </c>
    </row>
    <row r="147" spans="1:29" ht="15.6" x14ac:dyDescent="0.3">
      <c r="A147" s="8">
        <v>32</v>
      </c>
      <c r="B147" s="9" t="s">
        <v>17</v>
      </c>
      <c r="C147" s="60">
        <f t="shared" si="210"/>
        <v>1052.8421052631579</v>
      </c>
      <c r="D147" s="61">
        <f t="shared" si="210"/>
        <v>1736.2631578947367</v>
      </c>
      <c r="E147" s="59">
        <f t="shared" si="211"/>
        <v>2789.1052631578946</v>
      </c>
      <c r="F147" s="60">
        <f>SUMIFS('DATOS PEST9'!$E:$E,'DATOS PEST9'!$A:$A,INDICE!$C$13,'DATOS PEST9'!$B:$B,$A147,'DATOS PEST9'!$F:$F,VLOOKUP(F$10,DenRegTabla2,2,FALSE),'DATOS PEST9'!$C:$C,F$11,'DATOS PEST9'!$D:$D,VLOOKUP($C$89,DenExt,2,FALSE))</f>
        <v>771.9473684210526</v>
      </c>
      <c r="G147" s="61">
        <f>SUMIFS('DATOS PEST9'!$E:$E,'DATOS PEST9'!$A:$A,INDICE!$C$13,'DATOS PEST9'!$B:$B,$A147,'DATOS PEST9'!$F:$F,VLOOKUP(F$10,DenRegTabla2,2,FALSE),'DATOS PEST9'!$C:$C,G$11,'DATOS PEST9'!$D:$D,VLOOKUP($C$89,DenExt,2,FALSE))</f>
        <v>1378.2631578947369</v>
      </c>
      <c r="H147" s="59">
        <f>SUMIFS('DATOS PEST9'!$E:$E,'DATOS PEST9'!$A:$A,INDICE!$C$13,'DATOS PEST9'!$B:$B,$A147,'DATOS PEST9'!$F:$F,VLOOKUP(F$10,DenRegTabla2,2,FALSE),'DATOS PEST9'!$D:$D,VLOOKUP($C$89,DenExt,2,FALSE))</f>
        <v>2150.2105263157896</v>
      </c>
      <c r="I147" s="60">
        <f>SUMIFS('DATOS PEST9'!$E:$E,'DATOS PEST9'!$A:$A,INDICE!$C$13,'DATOS PEST9'!$B:$B,$A147,'DATOS PEST9'!$F:$F,VLOOKUP(I$10,DenRegTabla2,2,FALSE),'DATOS PEST9'!$C:$C,I$11,'DATOS PEST9'!$D:$D,VLOOKUP($C$89,DenExt,2,FALSE))</f>
        <v>14.421052631578943</v>
      </c>
      <c r="J147" s="61">
        <f>SUMIFS('DATOS PEST9'!$E:$E,'DATOS PEST9'!$A:$A,INDICE!$C$13,'DATOS PEST9'!$B:$B,$A147,'DATOS PEST9'!$F:$F,VLOOKUP(I$10,DenRegTabla2,2,FALSE),'DATOS PEST9'!$C:$C,J$11,'DATOS PEST9'!$D:$D,VLOOKUP($C$89,DenExt,2,FALSE))</f>
        <v>73.05263157894737</v>
      </c>
      <c r="K147" s="59">
        <f>SUMIFS('DATOS PEST9'!$E:$E,'DATOS PEST9'!$A:$A,INDICE!$C$13,'DATOS PEST9'!$B:$B,$A147,'DATOS PEST9'!$F:$F,VLOOKUP(I$10,DenRegTabla2,2,FALSE),'DATOS PEST9'!$D:$D,VLOOKUP($C$89,DenExt,2,FALSE))</f>
        <v>87.473684210526315</v>
      </c>
      <c r="L147" s="60">
        <f>SUMIFS('DATOS PEST9'!$E:$E,'DATOS PEST9'!$A:$A,INDICE!$C$13,'DATOS PEST9'!$B:$B,$A147,'DATOS PEST9'!$F:$F,VLOOKUP(L$10,DenRegTabla2,2,FALSE),'DATOS PEST9'!$C:$C,L$11,'DATOS PEST9'!$D:$D,VLOOKUP($C$89,DenExt,2,FALSE))</f>
        <v>98.578947368421041</v>
      </c>
      <c r="M147" s="61">
        <f>SUMIFS('DATOS PEST9'!$E:$E,'DATOS PEST9'!$A:$A,INDICE!$C$13,'DATOS PEST9'!$B:$B,$A147,'DATOS PEST9'!$F:$F,VLOOKUP(L$10,DenRegTabla2,2,FALSE),'DATOS PEST9'!$C:$C,M$11,'DATOS PEST9'!$D:$D,VLOOKUP($C$89,DenExt,2,FALSE))</f>
        <v>0</v>
      </c>
      <c r="N147" s="59">
        <f>SUMIFS('DATOS PEST9'!$E:$E,'DATOS PEST9'!$A:$A,INDICE!$C$13,'DATOS PEST9'!$B:$B,$A147,'DATOS PEST9'!$F:$F,VLOOKUP(L$10,DenRegTabla2,2,FALSE),'DATOS PEST9'!$D:$D,VLOOKUP($C$89,DenExt,2,FALSE))</f>
        <v>98.578947368421041</v>
      </c>
      <c r="O147" s="62">
        <f>SUMIFS('DATOS PEST9'!$E:$E,'DATOS PEST9'!$A:$A,INDICE!$C$13,'DATOS PEST9'!$B:$B,$A147,'DATOS PEST9'!$F:$F,VLOOKUP(O$10,DenRegTabla2,2,FALSE),'DATOS PEST9'!$C:$C,O$11,'DATOS PEST9'!$D:$D,VLOOKUP($C$89,DenExt,2,FALSE))</f>
        <v>161.57894736842104</v>
      </c>
      <c r="P147" s="62">
        <f>SUMIFS('DATOS PEST9'!$E:$E,'DATOS PEST9'!$A:$A,INDICE!$C$13,'DATOS PEST9'!$B:$B,$A147,'DATOS PEST9'!$F:$F,VLOOKUP(O$10,DenRegTabla2,2,FALSE),'DATOS PEST9'!$C:$C,P$11,'DATOS PEST9'!$D:$D,VLOOKUP($C$89,DenExt,2,FALSE))</f>
        <v>277.9473684210526</v>
      </c>
      <c r="Q147" s="63">
        <f>SUMIFS('DATOS PEST9'!$E:$E,'DATOS PEST9'!$A:$A,INDICE!$C$13,'DATOS PEST9'!$B:$B,$A147,'DATOS PEST9'!$F:$F,VLOOKUP(O$10,DenRegTabla2,2,FALSE),'DATOS PEST9'!$D:$D,VLOOKUP($C$89,DenExt,2,FALSE))</f>
        <v>439.52631578947364</v>
      </c>
      <c r="R147" s="60">
        <f>SUMIFS('DATOS PEST9'!$E:$E,'DATOS PEST9'!$A:$A,INDICE!$C$13,'DATOS PEST9'!$B:$B,$A147,'DATOS PEST9'!$F:$F,VLOOKUP(R$10,DenRegTabla2,2,FALSE),'DATOS PEST9'!$C:$C,R$11,'DATOS PEST9'!$D:$D,VLOOKUP($C$89,DenExt,2,FALSE))</f>
        <v>6.3157894736842106</v>
      </c>
      <c r="S147" s="61">
        <f>SUMIFS('DATOS PEST9'!$E:$E,'DATOS PEST9'!$A:$A,INDICE!$C$13,'DATOS PEST9'!$B:$B,$A147,'DATOS PEST9'!$F:$F,VLOOKUP(R$10,DenRegTabla2,2,FALSE),'DATOS PEST9'!$C:$C,S$11,'DATOS PEST9'!$D:$D,VLOOKUP($C$89,DenExt,2,FALSE))</f>
        <v>6.9999999999999973</v>
      </c>
      <c r="T147" s="59">
        <f>SUMIFS('DATOS PEST9'!$E:$E,'DATOS PEST9'!$A:$A,INDICE!$C$13,'DATOS PEST9'!$B:$B,$A147,'DATOS PEST9'!$F:$F,VLOOKUP(R$10,DenRegTabla2,2,FALSE),'DATOS PEST9'!$D:$D,VLOOKUP($C$89,DenExt,2,FALSE))</f>
        <v>13.315789473684209</v>
      </c>
      <c r="U147" s="62">
        <f>SUMIFS('DATOS PEST9'!$E:$E,'DATOS PEST9'!$A:$A,INDICE!$C$13,'DATOS PEST9'!$B:$B,$A147,'DATOS PEST9'!$F:$F,VLOOKUP(U$10,DenRegTabla2,2,FALSE),'DATOS PEST9'!$C:$C,U$11,'DATOS PEST9'!$D:$D,VLOOKUP($C$89,DenExt,2,FALSE))</f>
        <v>0</v>
      </c>
      <c r="V147" s="62">
        <f>SUMIFS('DATOS PEST9'!$E:$E,'DATOS PEST9'!$A:$A,INDICE!$C$13,'DATOS PEST9'!$B:$B,$A147,'DATOS PEST9'!$F:$F,VLOOKUP(U$10,DenRegTabla2,2,FALSE),'DATOS PEST9'!$C:$C,V$11,'DATOS PEST9'!$D:$D,VLOOKUP($C$89,DenExt,2,FALSE))</f>
        <v>0</v>
      </c>
      <c r="W147" s="63">
        <f>SUMIFS('DATOS PEST9'!$E:$E,'DATOS PEST9'!$A:$A,INDICE!$C$13,'DATOS PEST9'!$B:$B,$A147,'DATOS PEST9'!$F:$F,VLOOKUP(U$10,DenRegTabla2,2,FALSE),'DATOS PEST9'!$D:$D,VLOOKUP($C$89,DenExt,2,FALSE))</f>
        <v>0</v>
      </c>
      <c r="X147" s="60">
        <f>SUMIFS('DATOS PEST9'!$E:$E,'DATOS PEST9'!$A:$A,INDICE!$C$13,'DATOS PEST9'!$B:$B,$A147,'DATOS PEST9'!$F:$F,VLOOKUP(X$10,DenRegTabla2,2,FALSE),'DATOS PEST9'!$C:$C,X$11,'DATOS PEST9'!$D:$D,VLOOKUP($C$89,DenExt,2,FALSE))</f>
        <v>0</v>
      </c>
      <c r="Y147" s="61">
        <f>SUMIFS('DATOS PEST9'!$E:$E,'DATOS PEST9'!$A:$A,INDICE!$C$13,'DATOS PEST9'!$B:$B,$A147,'DATOS PEST9'!$F:$F,VLOOKUP(X$10,DenRegTabla2,2,FALSE),'DATOS PEST9'!$C:$C,Y$11,'DATOS PEST9'!$D:$D,VLOOKUP($C$89,DenExt,2,FALSE))</f>
        <v>0</v>
      </c>
      <c r="Z147" s="59">
        <f>SUMIFS('DATOS PEST9'!$E:$E,'DATOS PEST9'!$A:$A,INDICE!$C$13,'DATOS PEST9'!$B:$B,$A147,'DATOS PEST9'!$F:$F,VLOOKUP(X$10,DenRegTabla2,2,FALSE),'DATOS PEST9'!$D:$D,VLOOKUP($C$89,DenExt,2,FALSE))</f>
        <v>0</v>
      </c>
      <c r="AA147" s="60">
        <f>SUMIFS('DATOS PEST9'!$E:$E,'DATOS PEST9'!$A:$A,INDICE!$C$13,'DATOS PEST9'!$B:$B,$A147,'DATOS PEST9'!$F:$F,VLOOKUP(AA$10,DenRegTabla2,2,FALSE),'DATOS PEST9'!$C:$C,AA$11,'DATOS PEST9'!$D:$D,VLOOKUP($C$89,DenExt,2,FALSE))</f>
        <v>0</v>
      </c>
      <c r="AB147" s="61">
        <f>SUMIFS('DATOS PEST9'!$E:$E,'DATOS PEST9'!$A:$A,INDICE!$C$13,'DATOS PEST9'!$B:$B,$A147,'DATOS PEST9'!$F:$F,VLOOKUP(AA$10,DenRegTabla2,2,FALSE),'DATOS PEST9'!$C:$C,AB$11,'DATOS PEST9'!$D:$D,VLOOKUP($C$89,DenExt,2,FALSE))</f>
        <v>0</v>
      </c>
      <c r="AC147" s="59">
        <f>SUMIFS('DATOS PEST9'!$E:$E,'DATOS PEST9'!$A:$A,INDICE!$C$13,'DATOS PEST9'!$B:$B,$A147,'DATOS PEST9'!$F:$F,VLOOKUP(AA$10,DenRegTabla2,2,FALSE),'DATOS PEST9'!$D:$D,VLOOKUP($C$89,DenExt,2,FALSE))</f>
        <v>0</v>
      </c>
    </row>
    <row r="148" spans="1:29" ht="15.6" x14ac:dyDescent="0.3">
      <c r="A148" s="10">
        <v>36</v>
      </c>
      <c r="B148" s="11" t="s">
        <v>20</v>
      </c>
      <c r="C148" s="60">
        <f t="shared" si="210"/>
        <v>2432.0526315789466</v>
      </c>
      <c r="D148" s="61">
        <f t="shared" si="210"/>
        <v>4308.8421052631575</v>
      </c>
      <c r="E148" s="59">
        <f t="shared" si="211"/>
        <v>6740.8947368421041</v>
      </c>
      <c r="F148" s="60">
        <f>SUMIFS('DATOS PEST9'!$E:$E,'DATOS PEST9'!$A:$A,INDICE!$C$13,'DATOS PEST9'!$B:$B,$A148,'DATOS PEST9'!$F:$F,VLOOKUP(F$10,DenRegTabla2,2,FALSE),'DATOS PEST9'!$C:$C,F$11,'DATOS PEST9'!$D:$D,VLOOKUP($C$89,DenExt,2,FALSE))</f>
        <v>1836.8947368421047</v>
      </c>
      <c r="G148" s="61">
        <f>SUMIFS('DATOS PEST9'!$E:$E,'DATOS PEST9'!$A:$A,INDICE!$C$13,'DATOS PEST9'!$B:$B,$A148,'DATOS PEST9'!$F:$F,VLOOKUP(F$10,DenRegTabla2,2,FALSE),'DATOS PEST9'!$C:$C,G$11,'DATOS PEST9'!$D:$D,VLOOKUP($C$89,DenExt,2,FALSE))</f>
        <v>3385.5263157894738</v>
      </c>
      <c r="H148" s="59">
        <f>SUMIFS('DATOS PEST9'!$E:$E,'DATOS PEST9'!$A:$A,INDICE!$C$13,'DATOS PEST9'!$B:$B,$A148,'DATOS PEST9'!$F:$F,VLOOKUP(F$10,DenRegTabla2,2,FALSE),'DATOS PEST9'!$D:$D,VLOOKUP($C$89,DenExt,2,FALSE))</f>
        <v>5222.4210526315783</v>
      </c>
      <c r="I148" s="60">
        <f>SUMIFS('DATOS PEST9'!$E:$E,'DATOS PEST9'!$A:$A,INDICE!$C$13,'DATOS PEST9'!$B:$B,$A148,'DATOS PEST9'!$F:$F,VLOOKUP(I$10,DenRegTabla2,2,FALSE),'DATOS PEST9'!$C:$C,I$11,'DATOS PEST9'!$D:$D,VLOOKUP($C$89,DenExt,2,FALSE))</f>
        <v>22.473684210526326</v>
      </c>
      <c r="J148" s="61">
        <f>SUMIFS('DATOS PEST9'!$E:$E,'DATOS PEST9'!$A:$A,INDICE!$C$13,'DATOS PEST9'!$B:$B,$A148,'DATOS PEST9'!$F:$F,VLOOKUP(I$10,DenRegTabla2,2,FALSE),'DATOS PEST9'!$C:$C,J$11,'DATOS PEST9'!$D:$D,VLOOKUP($C$89,DenExt,2,FALSE))</f>
        <v>42.684210526315795</v>
      </c>
      <c r="K148" s="59">
        <f>SUMIFS('DATOS PEST9'!$E:$E,'DATOS PEST9'!$A:$A,INDICE!$C$13,'DATOS PEST9'!$B:$B,$A148,'DATOS PEST9'!$F:$F,VLOOKUP(I$10,DenRegTabla2,2,FALSE),'DATOS PEST9'!$D:$D,VLOOKUP($C$89,DenExt,2,FALSE))</f>
        <v>65.157894736842124</v>
      </c>
      <c r="L148" s="60">
        <f>SUMIFS('DATOS PEST9'!$E:$E,'DATOS PEST9'!$A:$A,INDICE!$C$13,'DATOS PEST9'!$B:$B,$A148,'DATOS PEST9'!$F:$F,VLOOKUP(L$10,DenRegTabla2,2,FALSE),'DATOS PEST9'!$C:$C,L$11,'DATOS PEST9'!$D:$D,VLOOKUP($C$89,DenExt,2,FALSE))</f>
        <v>124.31578947368422</v>
      </c>
      <c r="M148" s="61">
        <f>SUMIFS('DATOS PEST9'!$E:$E,'DATOS PEST9'!$A:$A,INDICE!$C$13,'DATOS PEST9'!$B:$B,$A148,'DATOS PEST9'!$F:$F,VLOOKUP(L$10,DenRegTabla2,2,FALSE),'DATOS PEST9'!$C:$C,M$11,'DATOS PEST9'!$D:$D,VLOOKUP($C$89,DenExt,2,FALSE))</f>
        <v>6.9473684210526292</v>
      </c>
      <c r="N148" s="59">
        <f>SUMIFS('DATOS PEST9'!$E:$E,'DATOS PEST9'!$A:$A,INDICE!$C$13,'DATOS PEST9'!$B:$B,$A148,'DATOS PEST9'!$F:$F,VLOOKUP(L$10,DenRegTabla2,2,FALSE),'DATOS PEST9'!$D:$D,VLOOKUP($C$89,DenExt,2,FALSE))</f>
        <v>131.26315789473685</v>
      </c>
      <c r="O148" s="62">
        <f>SUMIFS('DATOS PEST9'!$E:$E,'DATOS PEST9'!$A:$A,INDICE!$C$13,'DATOS PEST9'!$B:$B,$A148,'DATOS PEST9'!$F:$F,VLOOKUP(O$10,DenRegTabla2,2,FALSE),'DATOS PEST9'!$C:$C,O$11,'DATOS PEST9'!$D:$D,VLOOKUP($C$89,DenExt,2,FALSE))</f>
        <v>435.0526315789474</v>
      </c>
      <c r="P148" s="62">
        <f>SUMIFS('DATOS PEST9'!$E:$E,'DATOS PEST9'!$A:$A,INDICE!$C$13,'DATOS PEST9'!$B:$B,$A148,'DATOS PEST9'!$F:$F,VLOOKUP(O$10,DenRegTabla2,2,FALSE),'DATOS PEST9'!$C:$C,P$11,'DATOS PEST9'!$D:$D,VLOOKUP($C$89,DenExt,2,FALSE))</f>
        <v>801.31578947368394</v>
      </c>
      <c r="Q148" s="63">
        <f>SUMIFS('DATOS PEST9'!$E:$E,'DATOS PEST9'!$A:$A,INDICE!$C$13,'DATOS PEST9'!$B:$B,$A148,'DATOS PEST9'!$F:$F,VLOOKUP(O$10,DenRegTabla2,2,FALSE),'DATOS PEST9'!$D:$D,VLOOKUP($C$89,DenExt,2,FALSE))</f>
        <v>1236.3684210526312</v>
      </c>
      <c r="R148" s="60">
        <f>SUMIFS('DATOS PEST9'!$E:$E,'DATOS PEST9'!$A:$A,INDICE!$C$13,'DATOS PEST9'!$B:$B,$A148,'DATOS PEST9'!$F:$F,VLOOKUP(R$10,DenRegTabla2,2,FALSE),'DATOS PEST9'!$C:$C,R$11,'DATOS PEST9'!$D:$D,VLOOKUP($C$89,DenExt,2,FALSE))</f>
        <v>1.9999999999999991</v>
      </c>
      <c r="S148" s="61">
        <f>SUMIFS('DATOS PEST9'!$E:$E,'DATOS PEST9'!$A:$A,INDICE!$C$13,'DATOS PEST9'!$B:$B,$A148,'DATOS PEST9'!$F:$F,VLOOKUP(R$10,DenRegTabla2,2,FALSE),'DATOS PEST9'!$C:$C,S$11,'DATOS PEST9'!$D:$D,VLOOKUP($C$89,DenExt,2,FALSE))</f>
        <v>3.6315789473684195</v>
      </c>
      <c r="T148" s="59">
        <f>SUMIFS('DATOS PEST9'!$E:$E,'DATOS PEST9'!$A:$A,INDICE!$C$13,'DATOS PEST9'!$B:$B,$A148,'DATOS PEST9'!$F:$F,VLOOKUP(R$10,DenRegTabla2,2,FALSE),'DATOS PEST9'!$D:$D,VLOOKUP($C$89,DenExt,2,FALSE))</f>
        <v>5.6315789473684186</v>
      </c>
      <c r="U148" s="62">
        <f>SUMIFS('DATOS PEST9'!$E:$E,'DATOS PEST9'!$A:$A,INDICE!$C$13,'DATOS PEST9'!$B:$B,$A148,'DATOS PEST9'!$F:$F,VLOOKUP(U$10,DenRegTabla2,2,FALSE),'DATOS PEST9'!$C:$C,U$11,'DATOS PEST9'!$D:$D,VLOOKUP($C$89,DenExt,2,FALSE))</f>
        <v>7.3157894736842088</v>
      </c>
      <c r="V148" s="62">
        <f>SUMIFS('DATOS PEST9'!$E:$E,'DATOS PEST9'!$A:$A,INDICE!$C$13,'DATOS PEST9'!$B:$B,$A148,'DATOS PEST9'!$F:$F,VLOOKUP(U$10,DenRegTabla2,2,FALSE),'DATOS PEST9'!$C:$C,V$11,'DATOS PEST9'!$D:$D,VLOOKUP($C$89,DenExt,2,FALSE))</f>
        <v>61.736842105263165</v>
      </c>
      <c r="W148" s="63">
        <f>SUMIFS('DATOS PEST9'!$E:$E,'DATOS PEST9'!$A:$A,INDICE!$C$13,'DATOS PEST9'!$B:$B,$A148,'DATOS PEST9'!$F:$F,VLOOKUP(U$10,DenRegTabla2,2,FALSE),'DATOS PEST9'!$D:$D,VLOOKUP($C$89,DenExt,2,FALSE))</f>
        <v>69.05263157894737</v>
      </c>
      <c r="X148" s="60">
        <f>SUMIFS('DATOS PEST9'!$E:$E,'DATOS PEST9'!$A:$A,INDICE!$C$13,'DATOS PEST9'!$B:$B,$A148,'DATOS PEST9'!$F:$F,VLOOKUP(X$10,DenRegTabla2,2,FALSE),'DATOS PEST9'!$C:$C,X$11,'DATOS PEST9'!$D:$D,VLOOKUP($C$89,DenExt,2,FALSE))</f>
        <v>3.9999999999999982</v>
      </c>
      <c r="Y148" s="61">
        <f>SUMIFS('DATOS PEST9'!$E:$E,'DATOS PEST9'!$A:$A,INDICE!$C$13,'DATOS PEST9'!$B:$B,$A148,'DATOS PEST9'!$F:$F,VLOOKUP(X$10,DenRegTabla2,2,FALSE),'DATOS PEST9'!$C:$C,Y$11,'DATOS PEST9'!$D:$D,VLOOKUP($C$89,DenExt,2,FALSE))</f>
        <v>6.9999999999999973</v>
      </c>
      <c r="Z148" s="59">
        <f>SUMIFS('DATOS PEST9'!$E:$E,'DATOS PEST9'!$A:$A,INDICE!$C$13,'DATOS PEST9'!$B:$B,$A148,'DATOS PEST9'!$F:$F,VLOOKUP(X$10,DenRegTabla2,2,FALSE),'DATOS PEST9'!$D:$D,VLOOKUP($C$89,DenExt,2,FALSE))</f>
        <v>10.999999999999996</v>
      </c>
      <c r="AA148" s="60">
        <f>SUMIFS('DATOS PEST9'!$E:$E,'DATOS PEST9'!$A:$A,INDICE!$C$13,'DATOS PEST9'!$B:$B,$A148,'DATOS PEST9'!$F:$F,VLOOKUP(AA$10,DenRegTabla2,2,FALSE),'DATOS PEST9'!$C:$C,AA$11,'DATOS PEST9'!$D:$D,VLOOKUP($C$89,DenExt,2,FALSE))</f>
        <v>0</v>
      </c>
      <c r="AB148" s="61">
        <f>SUMIFS('DATOS PEST9'!$E:$E,'DATOS PEST9'!$A:$A,INDICE!$C$13,'DATOS PEST9'!$B:$B,$A148,'DATOS PEST9'!$F:$F,VLOOKUP(AA$10,DenRegTabla2,2,FALSE),'DATOS PEST9'!$C:$C,AB$11,'DATOS PEST9'!$D:$D,VLOOKUP($C$89,DenExt,2,FALSE))</f>
        <v>0</v>
      </c>
      <c r="AC148" s="59">
        <f>SUMIFS('DATOS PEST9'!$E:$E,'DATOS PEST9'!$A:$A,INDICE!$C$13,'DATOS PEST9'!$B:$B,$A148,'DATOS PEST9'!$F:$F,VLOOKUP(AA$10,DenRegTabla2,2,FALSE),'DATOS PEST9'!$D:$D,VLOOKUP($C$89,DenExt,2,FALSE))</f>
        <v>0</v>
      </c>
    </row>
    <row r="149" spans="1:29" ht="15.6" x14ac:dyDescent="0.3">
      <c r="A149" s="238" t="s">
        <v>177</v>
      </c>
      <c r="B149" s="239"/>
      <c r="C149" s="64">
        <f>C150</f>
        <v>89140.578947368427</v>
      </c>
      <c r="D149" s="65">
        <f t="shared" ref="D149:E149" si="212">D150</f>
        <v>94390.421052631587</v>
      </c>
      <c r="E149" s="66">
        <f t="shared" si="212"/>
        <v>183531</v>
      </c>
      <c r="F149" s="64">
        <f>F150</f>
        <v>66814.473684210519</v>
      </c>
      <c r="G149" s="65">
        <f t="shared" ref="G149:AC149" si="213">G150</f>
        <v>76179.578947368427</v>
      </c>
      <c r="H149" s="66">
        <f t="shared" si="213"/>
        <v>142994.05263157893</v>
      </c>
      <c r="I149" s="64">
        <f>I150</f>
        <v>59.842105263157897</v>
      </c>
      <c r="J149" s="65">
        <f t="shared" si="213"/>
        <v>204.68421052631578</v>
      </c>
      <c r="K149" s="66">
        <f t="shared" si="213"/>
        <v>264.5263157894737</v>
      </c>
      <c r="L149" s="64">
        <f>L150</f>
        <v>13786.473684210527</v>
      </c>
      <c r="M149" s="65">
        <f t="shared" si="213"/>
        <v>310.00000000000006</v>
      </c>
      <c r="N149" s="66">
        <f t="shared" si="213"/>
        <v>14096.473684210527</v>
      </c>
      <c r="O149" s="67">
        <f>O150</f>
        <v>8464.2631578947367</v>
      </c>
      <c r="P149" s="67">
        <f t="shared" si="213"/>
        <v>17660.105263157893</v>
      </c>
      <c r="Q149" s="68">
        <f t="shared" si="213"/>
        <v>26124.36842105263</v>
      </c>
      <c r="R149" s="64">
        <f>R150</f>
        <v>6.9999999999999973</v>
      </c>
      <c r="S149" s="65">
        <f t="shared" si="213"/>
        <v>3.5789473684210522</v>
      </c>
      <c r="T149" s="66">
        <f t="shared" si="213"/>
        <v>10.57894736842105</v>
      </c>
      <c r="U149" s="67">
        <f>U150</f>
        <v>8.5263157894736832</v>
      </c>
      <c r="V149" s="67">
        <f t="shared" si="213"/>
        <v>32.473684210526315</v>
      </c>
      <c r="W149" s="68">
        <f t="shared" si="213"/>
        <v>41</v>
      </c>
      <c r="X149" s="64">
        <f>X150</f>
        <v>0</v>
      </c>
      <c r="Y149" s="65">
        <f t="shared" si="213"/>
        <v>0</v>
      </c>
      <c r="Z149" s="66">
        <f t="shared" si="213"/>
        <v>0</v>
      </c>
      <c r="AA149" s="64">
        <f>AA150</f>
        <v>0</v>
      </c>
      <c r="AB149" s="65">
        <f t="shared" si="213"/>
        <v>0</v>
      </c>
      <c r="AC149" s="66">
        <f t="shared" si="213"/>
        <v>0</v>
      </c>
    </row>
    <row r="150" spans="1:29" ht="15.6" x14ac:dyDescent="0.3">
      <c r="A150" s="14">
        <v>28</v>
      </c>
      <c r="B150" s="15" t="s">
        <v>14</v>
      </c>
      <c r="C150" s="60">
        <f>F150+R150+AA150+X150+U150+L150+I150+O150</f>
        <v>89140.578947368427</v>
      </c>
      <c r="D150" s="61">
        <f>G150+S150+AB150+Y150+V150+M150+J150+P150</f>
        <v>94390.421052631587</v>
      </c>
      <c r="E150" s="59">
        <f>SUM(H150,K150,N150,Q150,T150,W150,Z150,AC150)</f>
        <v>183531</v>
      </c>
      <c r="F150" s="60">
        <f>SUMIFS('DATOS PEST9'!$E:$E,'DATOS PEST9'!$A:$A,INDICE!$C$13,'DATOS PEST9'!$B:$B,$A150,'DATOS PEST9'!$F:$F,VLOOKUP(F$10,DenRegTabla2,2,FALSE),'DATOS PEST9'!$C:$C,F$11,'DATOS PEST9'!$D:$D,VLOOKUP($C$89,DenExt,2,FALSE))</f>
        <v>66814.473684210519</v>
      </c>
      <c r="G150" s="61">
        <f>SUMIFS('DATOS PEST9'!$E:$E,'DATOS PEST9'!$A:$A,INDICE!$C$13,'DATOS PEST9'!$B:$B,$A150,'DATOS PEST9'!$F:$F,VLOOKUP(F$10,DenRegTabla2,2,FALSE),'DATOS PEST9'!$C:$C,G$11,'DATOS PEST9'!$D:$D,VLOOKUP($C$89,DenExt,2,FALSE))</f>
        <v>76179.578947368427</v>
      </c>
      <c r="H150" s="59">
        <f>SUMIFS('DATOS PEST9'!$E:$E,'DATOS PEST9'!$A:$A,INDICE!$C$13,'DATOS PEST9'!$B:$B,$A150,'DATOS PEST9'!$F:$F,VLOOKUP(F$10,DenRegTabla2,2,FALSE),'DATOS PEST9'!$D:$D,VLOOKUP($C$89,DenExt,2,FALSE))</f>
        <v>142994.05263157893</v>
      </c>
      <c r="I150" s="60">
        <f>SUMIFS('DATOS PEST9'!$E:$E,'DATOS PEST9'!$A:$A,INDICE!$C$13,'DATOS PEST9'!$B:$B,$A150,'DATOS PEST9'!$F:$F,VLOOKUP(I$10,DenRegTabla2,2,FALSE),'DATOS PEST9'!$C:$C,I$11,'DATOS PEST9'!$D:$D,VLOOKUP($C$89,DenExt,2,FALSE))</f>
        <v>59.842105263157897</v>
      </c>
      <c r="J150" s="61">
        <f>SUMIFS('DATOS PEST9'!$E:$E,'DATOS PEST9'!$A:$A,INDICE!$C$13,'DATOS PEST9'!$B:$B,$A150,'DATOS PEST9'!$F:$F,VLOOKUP(I$10,DenRegTabla2,2,FALSE),'DATOS PEST9'!$C:$C,J$11,'DATOS PEST9'!$D:$D,VLOOKUP($C$89,DenExt,2,FALSE))</f>
        <v>204.68421052631578</v>
      </c>
      <c r="K150" s="59">
        <f>SUMIFS('DATOS PEST9'!$E:$E,'DATOS PEST9'!$A:$A,INDICE!$C$13,'DATOS PEST9'!$B:$B,$A150,'DATOS PEST9'!$F:$F,VLOOKUP(I$10,DenRegTabla2,2,FALSE),'DATOS PEST9'!$D:$D,VLOOKUP($C$89,DenExt,2,FALSE))</f>
        <v>264.5263157894737</v>
      </c>
      <c r="L150" s="60">
        <f>SUMIFS('DATOS PEST9'!$E:$E,'DATOS PEST9'!$A:$A,INDICE!$C$13,'DATOS PEST9'!$B:$B,$A150,'DATOS PEST9'!$F:$F,VLOOKUP(L$10,DenRegTabla2,2,FALSE),'DATOS PEST9'!$C:$C,L$11,'DATOS PEST9'!$D:$D,VLOOKUP($C$89,DenExt,2,FALSE))</f>
        <v>13786.473684210527</v>
      </c>
      <c r="M150" s="61">
        <f>SUMIFS('DATOS PEST9'!$E:$E,'DATOS PEST9'!$A:$A,INDICE!$C$13,'DATOS PEST9'!$B:$B,$A150,'DATOS PEST9'!$F:$F,VLOOKUP(L$10,DenRegTabla2,2,FALSE),'DATOS PEST9'!$C:$C,M$11,'DATOS PEST9'!$D:$D,VLOOKUP($C$89,DenExt,2,FALSE))</f>
        <v>310.00000000000006</v>
      </c>
      <c r="N150" s="59">
        <f>SUMIFS('DATOS PEST9'!$E:$E,'DATOS PEST9'!$A:$A,INDICE!$C$13,'DATOS PEST9'!$B:$B,$A150,'DATOS PEST9'!$F:$F,VLOOKUP(L$10,DenRegTabla2,2,FALSE),'DATOS PEST9'!$D:$D,VLOOKUP($C$89,DenExt,2,FALSE))</f>
        <v>14096.473684210527</v>
      </c>
      <c r="O150" s="62">
        <f>SUMIFS('DATOS PEST9'!$E:$E,'DATOS PEST9'!$A:$A,INDICE!$C$13,'DATOS PEST9'!$B:$B,$A150,'DATOS PEST9'!$F:$F,VLOOKUP(O$10,DenRegTabla2,2,FALSE),'DATOS PEST9'!$C:$C,O$11,'DATOS PEST9'!$D:$D,VLOOKUP($C$89,DenExt,2,FALSE))</f>
        <v>8464.2631578947367</v>
      </c>
      <c r="P150" s="62">
        <f>SUMIFS('DATOS PEST9'!$E:$E,'DATOS PEST9'!$A:$A,INDICE!$C$13,'DATOS PEST9'!$B:$B,$A150,'DATOS PEST9'!$F:$F,VLOOKUP(O$10,DenRegTabla2,2,FALSE),'DATOS PEST9'!$C:$C,P$11,'DATOS PEST9'!$D:$D,VLOOKUP($C$89,DenExt,2,FALSE))</f>
        <v>17660.105263157893</v>
      </c>
      <c r="Q150" s="63">
        <f>SUMIFS('DATOS PEST9'!$E:$E,'DATOS PEST9'!$A:$A,INDICE!$C$13,'DATOS PEST9'!$B:$B,$A150,'DATOS PEST9'!$F:$F,VLOOKUP(O$10,DenRegTabla2,2,FALSE),'DATOS PEST9'!$D:$D,VLOOKUP($C$89,DenExt,2,FALSE))</f>
        <v>26124.36842105263</v>
      </c>
      <c r="R150" s="60">
        <f>SUMIFS('DATOS PEST9'!$E:$E,'DATOS PEST9'!$A:$A,INDICE!$C$13,'DATOS PEST9'!$B:$B,$A150,'DATOS PEST9'!$F:$F,VLOOKUP(R$10,DenRegTabla2,2,FALSE),'DATOS PEST9'!$C:$C,R$11,'DATOS PEST9'!$D:$D,VLOOKUP($C$89,DenExt,2,FALSE))</f>
        <v>6.9999999999999973</v>
      </c>
      <c r="S150" s="61">
        <f>SUMIFS('DATOS PEST9'!$E:$E,'DATOS PEST9'!$A:$A,INDICE!$C$13,'DATOS PEST9'!$B:$B,$A150,'DATOS PEST9'!$F:$F,VLOOKUP(R$10,DenRegTabla2,2,FALSE),'DATOS PEST9'!$C:$C,S$11,'DATOS PEST9'!$D:$D,VLOOKUP($C$89,DenExt,2,FALSE))</f>
        <v>3.5789473684210522</v>
      </c>
      <c r="T150" s="59">
        <f>SUMIFS('DATOS PEST9'!$E:$E,'DATOS PEST9'!$A:$A,INDICE!$C$13,'DATOS PEST9'!$B:$B,$A150,'DATOS PEST9'!$F:$F,VLOOKUP(R$10,DenRegTabla2,2,FALSE),'DATOS PEST9'!$D:$D,VLOOKUP($C$89,DenExt,2,FALSE))</f>
        <v>10.57894736842105</v>
      </c>
      <c r="U150" s="62">
        <f>SUMIFS('DATOS PEST9'!$E:$E,'DATOS PEST9'!$A:$A,INDICE!$C$13,'DATOS PEST9'!$B:$B,$A150,'DATOS PEST9'!$F:$F,VLOOKUP(U$10,DenRegTabla2,2,FALSE),'DATOS PEST9'!$C:$C,U$11,'DATOS PEST9'!$D:$D,VLOOKUP($C$89,DenExt,2,FALSE))</f>
        <v>8.5263157894736832</v>
      </c>
      <c r="V150" s="62">
        <f>SUMIFS('DATOS PEST9'!$E:$E,'DATOS PEST9'!$A:$A,INDICE!$C$13,'DATOS PEST9'!$B:$B,$A150,'DATOS PEST9'!$F:$F,VLOOKUP(U$10,DenRegTabla2,2,FALSE),'DATOS PEST9'!$C:$C,V$11,'DATOS PEST9'!$D:$D,VLOOKUP($C$89,DenExt,2,FALSE))</f>
        <v>32.473684210526315</v>
      </c>
      <c r="W150" s="63">
        <f>SUMIFS('DATOS PEST9'!$E:$E,'DATOS PEST9'!$A:$A,INDICE!$C$13,'DATOS PEST9'!$B:$B,$A150,'DATOS PEST9'!$F:$F,VLOOKUP(U$10,DenRegTabla2,2,FALSE),'DATOS PEST9'!$D:$D,VLOOKUP($C$89,DenExt,2,FALSE))</f>
        <v>41</v>
      </c>
      <c r="X150" s="60">
        <f>SUMIFS('DATOS PEST9'!$E:$E,'DATOS PEST9'!$A:$A,INDICE!$C$13,'DATOS PEST9'!$B:$B,$A150,'DATOS PEST9'!$F:$F,VLOOKUP(X$10,DenRegTabla2,2,FALSE),'DATOS PEST9'!$C:$C,X$11,'DATOS PEST9'!$D:$D,VLOOKUP($C$89,DenExt,2,FALSE))</f>
        <v>0</v>
      </c>
      <c r="Y150" s="61">
        <f>SUMIFS('DATOS PEST9'!$E:$E,'DATOS PEST9'!$A:$A,INDICE!$C$13,'DATOS PEST9'!$B:$B,$A150,'DATOS PEST9'!$F:$F,VLOOKUP(X$10,DenRegTabla2,2,FALSE),'DATOS PEST9'!$C:$C,Y$11,'DATOS PEST9'!$D:$D,VLOOKUP($C$89,DenExt,2,FALSE))</f>
        <v>0</v>
      </c>
      <c r="Z150" s="59">
        <f>SUMIFS('DATOS PEST9'!$E:$E,'DATOS PEST9'!$A:$A,INDICE!$C$13,'DATOS PEST9'!$B:$B,$A150,'DATOS PEST9'!$F:$F,VLOOKUP(X$10,DenRegTabla2,2,FALSE),'DATOS PEST9'!$D:$D,VLOOKUP($C$89,DenExt,2,FALSE))</f>
        <v>0</v>
      </c>
      <c r="AA150" s="60">
        <f>SUMIFS('DATOS PEST9'!$E:$E,'DATOS PEST9'!$A:$A,INDICE!$C$13,'DATOS PEST9'!$B:$B,$A150,'DATOS PEST9'!$F:$F,VLOOKUP(AA$10,DenRegTabla2,2,FALSE),'DATOS PEST9'!$C:$C,AA$11,'DATOS PEST9'!$D:$D,VLOOKUP($C$89,DenExt,2,FALSE))</f>
        <v>0</v>
      </c>
      <c r="AB150" s="61">
        <f>SUMIFS('DATOS PEST9'!$E:$E,'DATOS PEST9'!$A:$A,INDICE!$C$13,'DATOS PEST9'!$B:$B,$A150,'DATOS PEST9'!$F:$F,VLOOKUP(AA$10,DenRegTabla2,2,FALSE),'DATOS PEST9'!$C:$C,AB$11,'DATOS PEST9'!$D:$D,VLOOKUP($C$89,DenExt,2,FALSE))</f>
        <v>0</v>
      </c>
      <c r="AC150" s="59">
        <f>SUMIFS('DATOS PEST9'!$E:$E,'DATOS PEST9'!$A:$A,INDICE!$C$13,'DATOS PEST9'!$B:$B,$A150,'DATOS PEST9'!$F:$F,VLOOKUP(AA$10,DenRegTabla2,2,FALSE),'DATOS PEST9'!$D:$D,VLOOKUP($C$89,DenExt,2,FALSE))</f>
        <v>0</v>
      </c>
    </row>
    <row r="151" spans="1:29" ht="15.6" x14ac:dyDescent="0.3">
      <c r="A151" s="238" t="s">
        <v>176</v>
      </c>
      <c r="B151" s="239"/>
      <c r="C151" s="64">
        <f>C152</f>
        <v>5994.105263157895</v>
      </c>
      <c r="D151" s="65">
        <f t="shared" ref="D151:E151" si="214">D152</f>
        <v>8059.7368421052633</v>
      </c>
      <c r="E151" s="66">
        <f t="shared" si="214"/>
        <v>14053.842105263158</v>
      </c>
      <c r="F151" s="64">
        <f>F152</f>
        <v>3773.2631578947371</v>
      </c>
      <c r="G151" s="65">
        <f t="shared" ref="G151:AC151" si="215">G152</f>
        <v>5460.78947368421</v>
      </c>
      <c r="H151" s="66">
        <f t="shared" si="215"/>
        <v>9234.0526315789466</v>
      </c>
      <c r="I151" s="64">
        <f>I152</f>
        <v>1008.7368421052631</v>
      </c>
      <c r="J151" s="65">
        <f t="shared" si="215"/>
        <v>1155.1052631578948</v>
      </c>
      <c r="K151" s="66">
        <f t="shared" si="215"/>
        <v>2163.8421052631579</v>
      </c>
      <c r="L151" s="64">
        <f>L152</f>
        <v>290.78947368421058</v>
      </c>
      <c r="M151" s="65">
        <f t="shared" si="215"/>
        <v>9</v>
      </c>
      <c r="N151" s="66">
        <f t="shared" si="215"/>
        <v>299.78947368421058</v>
      </c>
      <c r="O151" s="67">
        <f>O152</f>
        <v>908.31578947368416</v>
      </c>
      <c r="P151" s="67">
        <f t="shared" si="215"/>
        <v>1416.7894736842106</v>
      </c>
      <c r="Q151" s="68">
        <f t="shared" si="215"/>
        <v>2325.105263157895</v>
      </c>
      <c r="R151" s="64">
        <f>R152</f>
        <v>11.000000000000005</v>
      </c>
      <c r="S151" s="65">
        <f t="shared" si="215"/>
        <v>7.4736842105263133</v>
      </c>
      <c r="T151" s="66">
        <f t="shared" si="215"/>
        <v>18.473684210526319</v>
      </c>
      <c r="U151" s="67">
        <f>U152</f>
        <v>1.9999999999999991</v>
      </c>
      <c r="V151" s="67">
        <f t="shared" si="215"/>
        <v>10.578947368421051</v>
      </c>
      <c r="W151" s="68">
        <f t="shared" si="215"/>
        <v>12.578947368421051</v>
      </c>
      <c r="X151" s="64">
        <f>X152</f>
        <v>0</v>
      </c>
      <c r="Y151" s="65">
        <f t="shared" si="215"/>
        <v>0</v>
      </c>
      <c r="Z151" s="66">
        <f t="shared" si="215"/>
        <v>0</v>
      </c>
      <c r="AA151" s="64">
        <f>AA152</f>
        <v>0</v>
      </c>
      <c r="AB151" s="65">
        <f t="shared" si="215"/>
        <v>0</v>
      </c>
      <c r="AC151" s="66">
        <f t="shared" si="215"/>
        <v>0</v>
      </c>
    </row>
    <row r="152" spans="1:29" ht="15.6" x14ac:dyDescent="0.3">
      <c r="A152" s="14">
        <v>30</v>
      </c>
      <c r="B152" s="15" t="s">
        <v>15</v>
      </c>
      <c r="C152" s="60">
        <f>F152+R152+AA152+X152+U152+L152+I152+O152</f>
        <v>5994.105263157895</v>
      </c>
      <c r="D152" s="61">
        <f>G152+S152+AB152+Y152+V152+M152+J152+P152</f>
        <v>8059.7368421052633</v>
      </c>
      <c r="E152" s="59">
        <f>SUM(H152,K152,N152,Q152,T152,W152,Z152,AC152)</f>
        <v>14053.842105263158</v>
      </c>
      <c r="F152" s="60">
        <f>SUMIFS('DATOS PEST9'!$E:$E,'DATOS PEST9'!$A:$A,INDICE!$C$13,'DATOS PEST9'!$B:$B,$A152,'DATOS PEST9'!$F:$F,VLOOKUP(F$10,DenRegTabla2,2,FALSE),'DATOS PEST9'!$C:$C,F$11,'DATOS PEST9'!$D:$D,VLOOKUP($C$89,DenExt,2,FALSE))</f>
        <v>3773.2631578947371</v>
      </c>
      <c r="G152" s="61">
        <f>SUMIFS('DATOS PEST9'!$E:$E,'DATOS PEST9'!$A:$A,INDICE!$C$13,'DATOS PEST9'!$B:$B,$A152,'DATOS PEST9'!$F:$F,VLOOKUP(F$10,DenRegTabla2,2,FALSE),'DATOS PEST9'!$C:$C,G$11,'DATOS PEST9'!$D:$D,VLOOKUP($C$89,DenExt,2,FALSE))</f>
        <v>5460.78947368421</v>
      </c>
      <c r="H152" s="59">
        <f>SUMIFS('DATOS PEST9'!$E:$E,'DATOS PEST9'!$A:$A,INDICE!$C$13,'DATOS PEST9'!$B:$B,$A152,'DATOS PEST9'!$F:$F,VLOOKUP(F$10,DenRegTabla2,2,FALSE),'DATOS PEST9'!$D:$D,VLOOKUP($C$89,DenExt,2,FALSE))</f>
        <v>9234.0526315789466</v>
      </c>
      <c r="I152" s="60">
        <f>SUMIFS('DATOS PEST9'!$E:$E,'DATOS PEST9'!$A:$A,INDICE!$C$13,'DATOS PEST9'!$B:$B,$A152,'DATOS PEST9'!$F:$F,VLOOKUP(I$10,DenRegTabla2,2,FALSE),'DATOS PEST9'!$C:$C,I$11,'DATOS PEST9'!$D:$D,VLOOKUP($C$89,DenExt,2,FALSE))</f>
        <v>1008.7368421052631</v>
      </c>
      <c r="J152" s="61">
        <f>SUMIFS('DATOS PEST9'!$E:$E,'DATOS PEST9'!$A:$A,INDICE!$C$13,'DATOS PEST9'!$B:$B,$A152,'DATOS PEST9'!$F:$F,VLOOKUP(I$10,DenRegTabla2,2,FALSE),'DATOS PEST9'!$C:$C,J$11,'DATOS PEST9'!$D:$D,VLOOKUP($C$89,DenExt,2,FALSE))</f>
        <v>1155.1052631578948</v>
      </c>
      <c r="K152" s="59">
        <f>SUMIFS('DATOS PEST9'!$E:$E,'DATOS PEST9'!$A:$A,INDICE!$C$13,'DATOS PEST9'!$B:$B,$A152,'DATOS PEST9'!$F:$F,VLOOKUP(I$10,DenRegTabla2,2,FALSE),'DATOS PEST9'!$D:$D,VLOOKUP($C$89,DenExt,2,FALSE))</f>
        <v>2163.8421052631579</v>
      </c>
      <c r="L152" s="60">
        <f>SUMIFS('DATOS PEST9'!$E:$E,'DATOS PEST9'!$A:$A,INDICE!$C$13,'DATOS PEST9'!$B:$B,$A152,'DATOS PEST9'!$F:$F,VLOOKUP(L$10,DenRegTabla2,2,FALSE),'DATOS PEST9'!$C:$C,L$11,'DATOS PEST9'!$D:$D,VLOOKUP($C$89,DenExt,2,FALSE))</f>
        <v>290.78947368421058</v>
      </c>
      <c r="M152" s="61">
        <f>SUMIFS('DATOS PEST9'!$E:$E,'DATOS PEST9'!$A:$A,INDICE!$C$13,'DATOS PEST9'!$B:$B,$A152,'DATOS PEST9'!$F:$F,VLOOKUP(L$10,DenRegTabla2,2,FALSE),'DATOS PEST9'!$C:$C,M$11,'DATOS PEST9'!$D:$D,VLOOKUP($C$89,DenExt,2,FALSE))</f>
        <v>9</v>
      </c>
      <c r="N152" s="59">
        <f>SUMIFS('DATOS PEST9'!$E:$E,'DATOS PEST9'!$A:$A,INDICE!$C$13,'DATOS PEST9'!$B:$B,$A152,'DATOS PEST9'!$F:$F,VLOOKUP(L$10,DenRegTabla2,2,FALSE),'DATOS PEST9'!$D:$D,VLOOKUP($C$89,DenExt,2,FALSE))</f>
        <v>299.78947368421058</v>
      </c>
      <c r="O152" s="62">
        <f>SUMIFS('DATOS PEST9'!$E:$E,'DATOS PEST9'!$A:$A,INDICE!$C$13,'DATOS PEST9'!$B:$B,$A152,'DATOS PEST9'!$F:$F,VLOOKUP(O$10,DenRegTabla2,2,FALSE),'DATOS PEST9'!$C:$C,O$11,'DATOS PEST9'!$D:$D,VLOOKUP($C$89,DenExt,2,FALSE))</f>
        <v>908.31578947368416</v>
      </c>
      <c r="P152" s="62">
        <f>SUMIFS('DATOS PEST9'!$E:$E,'DATOS PEST9'!$A:$A,INDICE!$C$13,'DATOS PEST9'!$B:$B,$A152,'DATOS PEST9'!$F:$F,VLOOKUP(O$10,DenRegTabla2,2,FALSE),'DATOS PEST9'!$C:$C,P$11,'DATOS PEST9'!$D:$D,VLOOKUP($C$89,DenExt,2,FALSE))</f>
        <v>1416.7894736842106</v>
      </c>
      <c r="Q152" s="63">
        <f>SUMIFS('DATOS PEST9'!$E:$E,'DATOS PEST9'!$A:$A,INDICE!$C$13,'DATOS PEST9'!$B:$B,$A152,'DATOS PEST9'!$F:$F,VLOOKUP(O$10,DenRegTabla2,2,FALSE),'DATOS PEST9'!$D:$D,VLOOKUP($C$89,DenExt,2,FALSE))</f>
        <v>2325.105263157895</v>
      </c>
      <c r="R152" s="60">
        <f>SUMIFS('DATOS PEST9'!$E:$E,'DATOS PEST9'!$A:$A,INDICE!$C$13,'DATOS PEST9'!$B:$B,$A152,'DATOS PEST9'!$F:$F,VLOOKUP(R$10,DenRegTabla2,2,FALSE),'DATOS PEST9'!$C:$C,R$11,'DATOS PEST9'!$D:$D,VLOOKUP($C$89,DenExt,2,FALSE))</f>
        <v>11.000000000000005</v>
      </c>
      <c r="S152" s="61">
        <f>SUMIFS('DATOS PEST9'!$E:$E,'DATOS PEST9'!$A:$A,INDICE!$C$13,'DATOS PEST9'!$B:$B,$A152,'DATOS PEST9'!$F:$F,VLOOKUP(R$10,DenRegTabla2,2,FALSE),'DATOS PEST9'!$C:$C,S$11,'DATOS PEST9'!$D:$D,VLOOKUP($C$89,DenExt,2,FALSE))</f>
        <v>7.4736842105263133</v>
      </c>
      <c r="T152" s="59">
        <f>SUMIFS('DATOS PEST9'!$E:$E,'DATOS PEST9'!$A:$A,INDICE!$C$13,'DATOS PEST9'!$B:$B,$A152,'DATOS PEST9'!$F:$F,VLOOKUP(R$10,DenRegTabla2,2,FALSE),'DATOS PEST9'!$D:$D,VLOOKUP($C$89,DenExt,2,FALSE))</f>
        <v>18.473684210526319</v>
      </c>
      <c r="U152" s="62">
        <f>SUMIFS('DATOS PEST9'!$E:$E,'DATOS PEST9'!$A:$A,INDICE!$C$13,'DATOS PEST9'!$B:$B,$A152,'DATOS PEST9'!$F:$F,VLOOKUP(U$10,DenRegTabla2,2,FALSE),'DATOS PEST9'!$C:$C,U$11,'DATOS PEST9'!$D:$D,VLOOKUP($C$89,DenExt,2,FALSE))</f>
        <v>1.9999999999999991</v>
      </c>
      <c r="V152" s="62">
        <f>SUMIFS('DATOS PEST9'!$E:$E,'DATOS PEST9'!$A:$A,INDICE!$C$13,'DATOS PEST9'!$B:$B,$A152,'DATOS PEST9'!$F:$F,VLOOKUP(U$10,DenRegTabla2,2,FALSE),'DATOS PEST9'!$C:$C,V$11,'DATOS PEST9'!$D:$D,VLOOKUP($C$89,DenExt,2,FALSE))</f>
        <v>10.578947368421051</v>
      </c>
      <c r="W152" s="63">
        <f>SUMIFS('DATOS PEST9'!$E:$E,'DATOS PEST9'!$A:$A,INDICE!$C$13,'DATOS PEST9'!$B:$B,$A152,'DATOS PEST9'!$F:$F,VLOOKUP(U$10,DenRegTabla2,2,FALSE),'DATOS PEST9'!$D:$D,VLOOKUP($C$89,DenExt,2,FALSE))</f>
        <v>12.578947368421051</v>
      </c>
      <c r="X152" s="60">
        <f>SUMIFS('DATOS PEST9'!$E:$E,'DATOS PEST9'!$A:$A,INDICE!$C$13,'DATOS PEST9'!$B:$B,$A152,'DATOS PEST9'!$F:$F,VLOOKUP(X$10,DenRegTabla2,2,FALSE),'DATOS PEST9'!$C:$C,X$11,'DATOS PEST9'!$D:$D,VLOOKUP($C$89,DenExt,2,FALSE))</f>
        <v>0</v>
      </c>
      <c r="Y152" s="61">
        <f>SUMIFS('DATOS PEST9'!$E:$E,'DATOS PEST9'!$A:$A,INDICE!$C$13,'DATOS PEST9'!$B:$B,$A152,'DATOS PEST9'!$F:$F,VLOOKUP(X$10,DenRegTabla2,2,FALSE),'DATOS PEST9'!$C:$C,Y$11,'DATOS PEST9'!$D:$D,VLOOKUP($C$89,DenExt,2,FALSE))</f>
        <v>0</v>
      </c>
      <c r="Z152" s="59">
        <f>SUMIFS('DATOS PEST9'!$E:$E,'DATOS PEST9'!$A:$A,INDICE!$C$13,'DATOS PEST9'!$B:$B,$A152,'DATOS PEST9'!$F:$F,VLOOKUP(X$10,DenRegTabla2,2,FALSE),'DATOS PEST9'!$D:$D,VLOOKUP($C$89,DenExt,2,FALSE))</f>
        <v>0</v>
      </c>
      <c r="AA152" s="60">
        <f>SUMIFS('DATOS PEST9'!$E:$E,'DATOS PEST9'!$A:$A,INDICE!$C$13,'DATOS PEST9'!$B:$B,$A152,'DATOS PEST9'!$F:$F,VLOOKUP(AA$10,DenRegTabla2,2,FALSE),'DATOS PEST9'!$C:$C,AA$11,'DATOS PEST9'!$D:$D,VLOOKUP($C$89,DenExt,2,FALSE))</f>
        <v>0</v>
      </c>
      <c r="AB152" s="61">
        <f>SUMIFS('DATOS PEST9'!$E:$E,'DATOS PEST9'!$A:$A,INDICE!$C$13,'DATOS PEST9'!$B:$B,$A152,'DATOS PEST9'!$F:$F,VLOOKUP(AA$10,DenRegTabla2,2,FALSE),'DATOS PEST9'!$C:$C,AB$11,'DATOS PEST9'!$D:$D,VLOOKUP($C$89,DenExt,2,FALSE))</f>
        <v>0</v>
      </c>
      <c r="AC152" s="59">
        <f>SUMIFS('DATOS PEST9'!$E:$E,'DATOS PEST9'!$A:$A,INDICE!$C$13,'DATOS PEST9'!$B:$B,$A152,'DATOS PEST9'!$F:$F,VLOOKUP(AA$10,DenRegTabla2,2,FALSE),'DATOS PEST9'!$D:$D,VLOOKUP($C$89,DenExt,2,FALSE))</f>
        <v>0</v>
      </c>
    </row>
    <row r="153" spans="1:29" ht="15.6" x14ac:dyDescent="0.3">
      <c r="A153" s="238" t="s">
        <v>175</v>
      </c>
      <c r="B153" s="239"/>
      <c r="C153" s="64">
        <f>C154</f>
        <v>4862.6842105263158</v>
      </c>
      <c r="D153" s="65">
        <f t="shared" ref="D153:E153" si="216">D154</f>
        <v>6616.7368421052633</v>
      </c>
      <c r="E153" s="66">
        <f t="shared" si="216"/>
        <v>11479.421052631578</v>
      </c>
      <c r="F153" s="64">
        <f>F154</f>
        <v>3496.8421052631575</v>
      </c>
      <c r="G153" s="65">
        <f t="shared" ref="G153:AC153" si="217">G154</f>
        <v>4563.3684210526317</v>
      </c>
      <c r="H153" s="66">
        <f t="shared" si="217"/>
        <v>8060.2105263157891</v>
      </c>
      <c r="I153" s="64">
        <f>I154</f>
        <v>127.47368421052632</v>
      </c>
      <c r="J153" s="65">
        <f t="shared" si="217"/>
        <v>366.15789473684202</v>
      </c>
      <c r="K153" s="66">
        <f t="shared" si="217"/>
        <v>493.63157894736833</v>
      </c>
      <c r="L153" s="64">
        <f>L154</f>
        <v>726.57894736842104</v>
      </c>
      <c r="M153" s="65">
        <f t="shared" si="217"/>
        <v>6.9999999999999973</v>
      </c>
      <c r="N153" s="66">
        <f t="shared" si="217"/>
        <v>733.57894736842104</v>
      </c>
      <c r="O153" s="67">
        <f>O154</f>
        <v>505.78947368421052</v>
      </c>
      <c r="P153" s="67">
        <f t="shared" si="217"/>
        <v>1671.2105263157896</v>
      </c>
      <c r="Q153" s="68">
        <f t="shared" si="217"/>
        <v>2177</v>
      </c>
      <c r="R153" s="64">
        <f>R154</f>
        <v>6.0000000000000009</v>
      </c>
      <c r="S153" s="65">
        <f t="shared" si="217"/>
        <v>9</v>
      </c>
      <c r="T153" s="66">
        <f t="shared" si="217"/>
        <v>15</v>
      </c>
      <c r="U153" s="67">
        <f>U154</f>
        <v>0</v>
      </c>
      <c r="V153" s="67">
        <f t="shared" si="217"/>
        <v>0</v>
      </c>
      <c r="W153" s="68">
        <f t="shared" si="217"/>
        <v>0</v>
      </c>
      <c r="X153" s="64">
        <f>X154</f>
        <v>0</v>
      </c>
      <c r="Y153" s="65">
        <f t="shared" si="217"/>
        <v>0</v>
      </c>
      <c r="Z153" s="66">
        <f t="shared" si="217"/>
        <v>0</v>
      </c>
      <c r="AA153" s="64">
        <f>AA154</f>
        <v>0</v>
      </c>
      <c r="AB153" s="65">
        <f t="shared" si="217"/>
        <v>0</v>
      </c>
      <c r="AC153" s="66">
        <f t="shared" si="217"/>
        <v>0</v>
      </c>
    </row>
    <row r="154" spans="1:29" ht="15.6" x14ac:dyDescent="0.3">
      <c r="A154" s="8">
        <v>31</v>
      </c>
      <c r="B154" s="9" t="s">
        <v>16</v>
      </c>
      <c r="C154" s="60">
        <f>F154+R154+AA154+X154+U154+L154+I154+O154</f>
        <v>4862.6842105263158</v>
      </c>
      <c r="D154" s="61">
        <f>G154+S154+AB154+Y154+V154+M154+J154+P154</f>
        <v>6616.7368421052633</v>
      </c>
      <c r="E154" s="59">
        <f>SUM(H154,K154,N154,Q154,T154,W154,Z154,AC154)</f>
        <v>11479.421052631578</v>
      </c>
      <c r="F154" s="60">
        <f>SUMIFS('DATOS PEST9'!$E:$E,'DATOS PEST9'!$A:$A,INDICE!$C$13,'DATOS PEST9'!$B:$B,$A154,'DATOS PEST9'!$F:$F,VLOOKUP(F$10,DenRegTabla2,2,FALSE),'DATOS PEST9'!$C:$C,F$11,'DATOS PEST9'!$D:$D,VLOOKUP($C$89,DenExt,2,FALSE))</f>
        <v>3496.8421052631575</v>
      </c>
      <c r="G154" s="61">
        <f>SUMIFS('DATOS PEST9'!$E:$E,'DATOS PEST9'!$A:$A,INDICE!$C$13,'DATOS PEST9'!$B:$B,$A154,'DATOS PEST9'!$F:$F,VLOOKUP(F$10,DenRegTabla2,2,FALSE),'DATOS PEST9'!$C:$C,G$11,'DATOS PEST9'!$D:$D,VLOOKUP($C$89,DenExt,2,FALSE))</f>
        <v>4563.3684210526317</v>
      </c>
      <c r="H154" s="59">
        <f>SUMIFS('DATOS PEST9'!$E:$E,'DATOS PEST9'!$A:$A,INDICE!$C$13,'DATOS PEST9'!$B:$B,$A154,'DATOS PEST9'!$F:$F,VLOOKUP(F$10,DenRegTabla2,2,FALSE),'DATOS PEST9'!$D:$D,VLOOKUP($C$89,DenExt,2,FALSE))</f>
        <v>8060.2105263157891</v>
      </c>
      <c r="I154" s="60">
        <f>SUMIFS('DATOS PEST9'!$E:$E,'DATOS PEST9'!$A:$A,INDICE!$C$13,'DATOS PEST9'!$B:$B,$A154,'DATOS PEST9'!$F:$F,VLOOKUP(I$10,DenRegTabla2,2,FALSE),'DATOS PEST9'!$C:$C,I$11,'DATOS PEST9'!$D:$D,VLOOKUP($C$89,DenExt,2,FALSE))</f>
        <v>127.47368421052632</v>
      </c>
      <c r="J154" s="61">
        <f>SUMIFS('DATOS PEST9'!$E:$E,'DATOS PEST9'!$A:$A,INDICE!$C$13,'DATOS PEST9'!$B:$B,$A154,'DATOS PEST9'!$F:$F,VLOOKUP(I$10,DenRegTabla2,2,FALSE),'DATOS PEST9'!$C:$C,J$11,'DATOS PEST9'!$D:$D,VLOOKUP($C$89,DenExt,2,FALSE))</f>
        <v>366.15789473684202</v>
      </c>
      <c r="K154" s="59">
        <f>SUMIFS('DATOS PEST9'!$E:$E,'DATOS PEST9'!$A:$A,INDICE!$C$13,'DATOS PEST9'!$B:$B,$A154,'DATOS PEST9'!$F:$F,VLOOKUP(I$10,DenRegTabla2,2,FALSE),'DATOS PEST9'!$D:$D,VLOOKUP($C$89,DenExt,2,FALSE))</f>
        <v>493.63157894736833</v>
      </c>
      <c r="L154" s="60">
        <f>SUMIFS('DATOS PEST9'!$E:$E,'DATOS PEST9'!$A:$A,INDICE!$C$13,'DATOS PEST9'!$B:$B,$A154,'DATOS PEST9'!$F:$F,VLOOKUP(L$10,DenRegTabla2,2,FALSE),'DATOS PEST9'!$C:$C,L$11,'DATOS PEST9'!$D:$D,VLOOKUP($C$89,DenExt,2,FALSE))</f>
        <v>726.57894736842104</v>
      </c>
      <c r="M154" s="61">
        <f>SUMIFS('DATOS PEST9'!$E:$E,'DATOS PEST9'!$A:$A,INDICE!$C$13,'DATOS PEST9'!$B:$B,$A154,'DATOS PEST9'!$F:$F,VLOOKUP(L$10,DenRegTabla2,2,FALSE),'DATOS PEST9'!$C:$C,M$11,'DATOS PEST9'!$D:$D,VLOOKUP($C$89,DenExt,2,FALSE))</f>
        <v>6.9999999999999973</v>
      </c>
      <c r="N154" s="59">
        <f>SUMIFS('DATOS PEST9'!$E:$E,'DATOS PEST9'!$A:$A,INDICE!$C$13,'DATOS PEST9'!$B:$B,$A154,'DATOS PEST9'!$F:$F,VLOOKUP(L$10,DenRegTabla2,2,FALSE),'DATOS PEST9'!$D:$D,VLOOKUP($C$89,DenExt,2,FALSE))</f>
        <v>733.57894736842104</v>
      </c>
      <c r="O154" s="62">
        <f>SUMIFS('DATOS PEST9'!$E:$E,'DATOS PEST9'!$A:$A,INDICE!$C$13,'DATOS PEST9'!$B:$B,$A154,'DATOS PEST9'!$F:$F,VLOOKUP(O$10,DenRegTabla2,2,FALSE),'DATOS PEST9'!$C:$C,O$11,'DATOS PEST9'!$D:$D,VLOOKUP($C$89,DenExt,2,FALSE))</f>
        <v>505.78947368421052</v>
      </c>
      <c r="P154" s="62">
        <f>SUMIFS('DATOS PEST9'!$E:$E,'DATOS PEST9'!$A:$A,INDICE!$C$13,'DATOS PEST9'!$B:$B,$A154,'DATOS PEST9'!$F:$F,VLOOKUP(O$10,DenRegTabla2,2,FALSE),'DATOS PEST9'!$C:$C,P$11,'DATOS PEST9'!$D:$D,VLOOKUP($C$89,DenExt,2,FALSE))</f>
        <v>1671.2105263157896</v>
      </c>
      <c r="Q154" s="63">
        <f>SUMIFS('DATOS PEST9'!$E:$E,'DATOS PEST9'!$A:$A,INDICE!$C$13,'DATOS PEST9'!$B:$B,$A154,'DATOS PEST9'!$F:$F,VLOOKUP(O$10,DenRegTabla2,2,FALSE),'DATOS PEST9'!$D:$D,VLOOKUP($C$89,DenExt,2,FALSE))</f>
        <v>2177</v>
      </c>
      <c r="R154" s="60">
        <f>SUMIFS('DATOS PEST9'!$E:$E,'DATOS PEST9'!$A:$A,INDICE!$C$13,'DATOS PEST9'!$B:$B,$A154,'DATOS PEST9'!$F:$F,VLOOKUP(R$10,DenRegTabla2,2,FALSE),'DATOS PEST9'!$C:$C,R$11,'DATOS PEST9'!$D:$D,VLOOKUP($C$89,DenExt,2,FALSE))</f>
        <v>6.0000000000000009</v>
      </c>
      <c r="S154" s="61">
        <f>SUMIFS('DATOS PEST9'!$E:$E,'DATOS PEST9'!$A:$A,INDICE!$C$13,'DATOS PEST9'!$B:$B,$A154,'DATOS PEST9'!$F:$F,VLOOKUP(R$10,DenRegTabla2,2,FALSE),'DATOS PEST9'!$C:$C,S$11,'DATOS PEST9'!$D:$D,VLOOKUP($C$89,DenExt,2,FALSE))</f>
        <v>9</v>
      </c>
      <c r="T154" s="59">
        <f>SUMIFS('DATOS PEST9'!$E:$E,'DATOS PEST9'!$A:$A,INDICE!$C$13,'DATOS PEST9'!$B:$B,$A154,'DATOS PEST9'!$F:$F,VLOOKUP(R$10,DenRegTabla2,2,FALSE),'DATOS PEST9'!$D:$D,VLOOKUP($C$89,DenExt,2,FALSE))</f>
        <v>15</v>
      </c>
      <c r="U154" s="62">
        <f>SUMIFS('DATOS PEST9'!$E:$E,'DATOS PEST9'!$A:$A,INDICE!$C$13,'DATOS PEST9'!$B:$B,$A154,'DATOS PEST9'!$F:$F,VLOOKUP(U$10,DenRegTabla2,2,FALSE),'DATOS PEST9'!$C:$C,U$11,'DATOS PEST9'!$D:$D,VLOOKUP($C$89,DenExt,2,FALSE))</f>
        <v>0</v>
      </c>
      <c r="V154" s="62">
        <f>SUMIFS('DATOS PEST9'!$E:$E,'DATOS PEST9'!$A:$A,INDICE!$C$13,'DATOS PEST9'!$B:$B,$A154,'DATOS PEST9'!$F:$F,VLOOKUP(U$10,DenRegTabla2,2,FALSE),'DATOS PEST9'!$C:$C,V$11,'DATOS PEST9'!$D:$D,VLOOKUP($C$89,DenExt,2,FALSE))</f>
        <v>0</v>
      </c>
      <c r="W154" s="63">
        <f>SUMIFS('DATOS PEST9'!$E:$E,'DATOS PEST9'!$A:$A,INDICE!$C$13,'DATOS PEST9'!$B:$B,$A154,'DATOS PEST9'!$F:$F,VLOOKUP(U$10,DenRegTabla2,2,FALSE),'DATOS PEST9'!$D:$D,VLOOKUP($C$89,DenExt,2,FALSE))</f>
        <v>0</v>
      </c>
      <c r="X154" s="60">
        <f>SUMIFS('DATOS PEST9'!$E:$E,'DATOS PEST9'!$A:$A,INDICE!$C$13,'DATOS PEST9'!$B:$B,$A154,'DATOS PEST9'!$F:$F,VLOOKUP(X$10,DenRegTabla2,2,FALSE),'DATOS PEST9'!$C:$C,X$11,'DATOS PEST9'!$D:$D,VLOOKUP($C$89,DenExt,2,FALSE))</f>
        <v>0</v>
      </c>
      <c r="Y154" s="61">
        <f>SUMIFS('DATOS PEST9'!$E:$E,'DATOS PEST9'!$A:$A,INDICE!$C$13,'DATOS PEST9'!$B:$B,$A154,'DATOS PEST9'!$F:$F,VLOOKUP(X$10,DenRegTabla2,2,FALSE),'DATOS PEST9'!$C:$C,Y$11,'DATOS PEST9'!$D:$D,VLOOKUP($C$89,DenExt,2,FALSE))</f>
        <v>0</v>
      </c>
      <c r="Z154" s="59">
        <f>SUMIFS('DATOS PEST9'!$E:$E,'DATOS PEST9'!$A:$A,INDICE!$C$13,'DATOS PEST9'!$B:$B,$A154,'DATOS PEST9'!$F:$F,VLOOKUP(X$10,DenRegTabla2,2,FALSE),'DATOS PEST9'!$D:$D,VLOOKUP($C$89,DenExt,2,FALSE))</f>
        <v>0</v>
      </c>
      <c r="AA154" s="60">
        <f>SUMIFS('DATOS PEST9'!$E:$E,'DATOS PEST9'!$A:$A,INDICE!$C$13,'DATOS PEST9'!$B:$B,$A154,'DATOS PEST9'!$F:$F,VLOOKUP(AA$10,DenRegTabla2,2,FALSE),'DATOS PEST9'!$C:$C,AA$11,'DATOS PEST9'!$D:$D,VLOOKUP($C$89,DenExt,2,FALSE))</f>
        <v>0</v>
      </c>
      <c r="AB154" s="61">
        <f>SUMIFS('DATOS PEST9'!$E:$E,'DATOS PEST9'!$A:$A,INDICE!$C$13,'DATOS PEST9'!$B:$B,$A154,'DATOS PEST9'!$F:$F,VLOOKUP(AA$10,DenRegTabla2,2,FALSE),'DATOS PEST9'!$C:$C,AB$11,'DATOS PEST9'!$D:$D,VLOOKUP($C$89,DenExt,2,FALSE))</f>
        <v>0</v>
      </c>
      <c r="AC154" s="59">
        <f>SUMIFS('DATOS PEST9'!$E:$E,'DATOS PEST9'!$A:$A,INDICE!$C$13,'DATOS PEST9'!$B:$B,$A154,'DATOS PEST9'!$F:$F,VLOOKUP(AA$10,DenRegTabla2,2,FALSE),'DATOS PEST9'!$D:$D,VLOOKUP($C$89,DenExt,2,FALSE))</f>
        <v>0</v>
      </c>
    </row>
    <row r="155" spans="1:29" ht="15.6" x14ac:dyDescent="0.3">
      <c r="A155" s="238" t="s">
        <v>45</v>
      </c>
      <c r="B155" s="239"/>
      <c r="C155" s="64">
        <f>SUM(C156:C158)</f>
        <v>8644.8421052631566</v>
      </c>
      <c r="D155" s="65">
        <f t="shared" ref="D155:E155" si="218">SUM(D156:D158)</f>
        <v>13149.315789473683</v>
      </c>
      <c r="E155" s="66">
        <f t="shared" si="218"/>
        <v>21794.15789473684</v>
      </c>
      <c r="F155" s="64">
        <f>SUM(F156:F158)</f>
        <v>6008.6842105263158</v>
      </c>
      <c r="G155" s="65">
        <f t="shared" ref="G155:H155" si="219">SUM(G156:G158)</f>
        <v>9331.4736842105267</v>
      </c>
      <c r="H155" s="66">
        <f t="shared" si="219"/>
        <v>15340.157894736843</v>
      </c>
      <c r="I155" s="64">
        <f>SUM(I156:I158)</f>
        <v>24.052631578947363</v>
      </c>
      <c r="J155" s="65">
        <f t="shared" ref="J155:K155" si="220">SUM(J156:J158)</f>
        <v>157.42105263157893</v>
      </c>
      <c r="K155" s="66">
        <f t="shared" si="220"/>
        <v>181.4736842105263</v>
      </c>
      <c r="L155" s="64">
        <f>SUM(L156:L158)</f>
        <v>1303.3157894736842</v>
      </c>
      <c r="M155" s="65">
        <f t="shared" ref="M155:N155" si="221">SUM(M156:M158)</f>
        <v>31.421052631578945</v>
      </c>
      <c r="N155" s="66">
        <f t="shared" si="221"/>
        <v>1334.7368421052631</v>
      </c>
      <c r="O155" s="67">
        <f>SUM(O156:O158)</f>
        <v>1297.3684210526317</v>
      </c>
      <c r="P155" s="67">
        <f t="shared" ref="P155:Q155" si="222">SUM(P156:P158)</f>
        <v>3557.7368421052629</v>
      </c>
      <c r="Q155" s="68">
        <f t="shared" si="222"/>
        <v>4855.105263157895</v>
      </c>
      <c r="R155" s="64">
        <f>SUM(R156:R158)</f>
        <v>8.9999999999999982</v>
      </c>
      <c r="S155" s="65">
        <f t="shared" ref="S155:T155" si="223">SUM(S156:S158)</f>
        <v>5.9999999999999973</v>
      </c>
      <c r="T155" s="66">
        <f t="shared" si="223"/>
        <v>14.999999999999996</v>
      </c>
      <c r="U155" s="67">
        <f>SUM(U156:U158)</f>
        <v>2.4210526315789469</v>
      </c>
      <c r="V155" s="67">
        <f t="shared" ref="V155:W155" si="224">SUM(V156:V158)</f>
        <v>65.263157894736835</v>
      </c>
      <c r="W155" s="68">
        <f t="shared" si="224"/>
        <v>67.68421052631578</v>
      </c>
      <c r="X155" s="64">
        <f>SUM(X156:X158)</f>
        <v>0</v>
      </c>
      <c r="Y155" s="65">
        <f t="shared" ref="Y155:Z155" si="225">SUM(Y156:Y158)</f>
        <v>0</v>
      </c>
      <c r="Z155" s="66">
        <f t="shared" si="225"/>
        <v>0</v>
      </c>
      <c r="AA155" s="64">
        <f>SUM(AA156:AA158)</f>
        <v>0</v>
      </c>
      <c r="AB155" s="65">
        <f t="shared" ref="AB155:AC155" si="226">SUM(AB156:AB158)</f>
        <v>0</v>
      </c>
      <c r="AC155" s="66">
        <f t="shared" si="226"/>
        <v>0</v>
      </c>
    </row>
    <row r="156" spans="1:29" ht="15.6" x14ac:dyDescent="0.3">
      <c r="A156" s="6">
        <v>1</v>
      </c>
      <c r="B156" s="7" t="s">
        <v>174</v>
      </c>
      <c r="C156" s="60">
        <f t="shared" ref="C156:D158" si="227">F156+R156+AA156+X156+U156+L156+I156+O156</f>
        <v>1237.2105263157894</v>
      </c>
      <c r="D156" s="61">
        <f t="shared" si="227"/>
        <v>2182.4736842105262</v>
      </c>
      <c r="E156" s="59">
        <f t="shared" ref="E156:E158" si="228">SUM(H156,K156,N156,Q156,T156,W156,Z156,AC156)</f>
        <v>3419.6842105263163</v>
      </c>
      <c r="F156" s="60">
        <f>SUMIFS('DATOS PEST9'!$E:$E,'DATOS PEST9'!$A:$A,INDICE!$C$13,'DATOS PEST9'!$B:$B,$A156,'DATOS PEST9'!$F:$F,VLOOKUP(F$10,DenRegTabla2,2,FALSE),'DATOS PEST9'!$C:$C,F$11,'DATOS PEST9'!$D:$D,VLOOKUP($C$89,DenExt,2,FALSE))</f>
        <v>950.26315789473688</v>
      </c>
      <c r="G156" s="61">
        <f>SUMIFS('DATOS PEST9'!$E:$E,'DATOS PEST9'!$A:$A,INDICE!$C$13,'DATOS PEST9'!$B:$B,$A156,'DATOS PEST9'!$F:$F,VLOOKUP(F$10,DenRegTabla2,2,FALSE),'DATOS PEST9'!$C:$C,G$11,'DATOS PEST9'!$D:$D,VLOOKUP($C$89,DenExt,2,FALSE))</f>
        <v>1708.8947368421054</v>
      </c>
      <c r="H156" s="59">
        <f>SUMIFS('DATOS PEST9'!$E:$E,'DATOS PEST9'!$A:$A,INDICE!$C$13,'DATOS PEST9'!$B:$B,$A156,'DATOS PEST9'!$F:$F,VLOOKUP(F$10,DenRegTabla2,2,FALSE),'DATOS PEST9'!$D:$D,VLOOKUP($C$89,DenExt,2,FALSE))</f>
        <v>2659.1578947368425</v>
      </c>
      <c r="I156" s="60">
        <f>SUMIFS('DATOS PEST9'!$E:$E,'DATOS PEST9'!$A:$A,INDICE!$C$13,'DATOS PEST9'!$B:$B,$A156,'DATOS PEST9'!$F:$F,VLOOKUP(I$10,DenRegTabla2,2,FALSE),'DATOS PEST9'!$C:$C,I$11,'DATOS PEST9'!$D:$D,VLOOKUP($C$89,DenExt,2,FALSE))</f>
        <v>13.157894736842101</v>
      </c>
      <c r="J156" s="61">
        <f>SUMIFS('DATOS PEST9'!$E:$E,'DATOS PEST9'!$A:$A,INDICE!$C$13,'DATOS PEST9'!$B:$B,$A156,'DATOS PEST9'!$F:$F,VLOOKUP(I$10,DenRegTabla2,2,FALSE),'DATOS PEST9'!$C:$C,J$11,'DATOS PEST9'!$D:$D,VLOOKUP($C$89,DenExt,2,FALSE))</f>
        <v>84.31578947368422</v>
      </c>
      <c r="K156" s="59">
        <f>SUMIFS('DATOS PEST9'!$E:$E,'DATOS PEST9'!$A:$A,INDICE!$C$13,'DATOS PEST9'!$B:$B,$A156,'DATOS PEST9'!$F:$F,VLOOKUP(I$10,DenRegTabla2,2,FALSE),'DATOS PEST9'!$D:$D,VLOOKUP($C$89,DenExt,2,FALSE))</f>
        <v>97.473684210526315</v>
      </c>
      <c r="L156" s="60">
        <f>SUMIFS('DATOS PEST9'!$E:$E,'DATOS PEST9'!$A:$A,INDICE!$C$13,'DATOS PEST9'!$B:$B,$A156,'DATOS PEST9'!$F:$F,VLOOKUP(L$10,DenRegTabla2,2,FALSE),'DATOS PEST9'!$C:$C,L$11,'DATOS PEST9'!$D:$D,VLOOKUP($C$89,DenExt,2,FALSE))</f>
        <v>136.0526315789474</v>
      </c>
      <c r="M156" s="61">
        <f>SUMIFS('DATOS PEST9'!$E:$E,'DATOS PEST9'!$A:$A,INDICE!$C$13,'DATOS PEST9'!$B:$B,$A156,'DATOS PEST9'!$F:$F,VLOOKUP(L$10,DenRegTabla2,2,FALSE),'DATOS PEST9'!$C:$C,M$11,'DATOS PEST9'!$D:$D,VLOOKUP($C$89,DenExt,2,FALSE))</f>
        <v>6.0000000000000009</v>
      </c>
      <c r="N156" s="59">
        <f>SUMIFS('DATOS PEST9'!$E:$E,'DATOS PEST9'!$A:$A,INDICE!$C$13,'DATOS PEST9'!$B:$B,$A156,'DATOS PEST9'!$F:$F,VLOOKUP(L$10,DenRegTabla2,2,FALSE),'DATOS PEST9'!$D:$D,VLOOKUP($C$89,DenExt,2,FALSE))</f>
        <v>142.0526315789474</v>
      </c>
      <c r="O156" s="62">
        <f>SUMIFS('DATOS PEST9'!$E:$E,'DATOS PEST9'!$A:$A,INDICE!$C$13,'DATOS PEST9'!$B:$B,$A156,'DATOS PEST9'!$F:$F,VLOOKUP(O$10,DenRegTabla2,2,FALSE),'DATOS PEST9'!$C:$C,O$11,'DATOS PEST9'!$D:$D,VLOOKUP($C$89,DenExt,2,FALSE))</f>
        <v>135.73684210526321</v>
      </c>
      <c r="P156" s="62">
        <f>SUMIFS('DATOS PEST9'!$E:$E,'DATOS PEST9'!$A:$A,INDICE!$C$13,'DATOS PEST9'!$B:$B,$A156,'DATOS PEST9'!$F:$F,VLOOKUP(O$10,DenRegTabla2,2,FALSE),'DATOS PEST9'!$C:$C,P$11,'DATOS PEST9'!$D:$D,VLOOKUP($C$89,DenExt,2,FALSE))</f>
        <v>381.26315789473682</v>
      </c>
      <c r="Q156" s="63">
        <f>SUMIFS('DATOS PEST9'!$E:$E,'DATOS PEST9'!$A:$A,INDICE!$C$13,'DATOS PEST9'!$B:$B,$A156,'DATOS PEST9'!$F:$F,VLOOKUP(O$10,DenRegTabla2,2,FALSE),'DATOS PEST9'!$D:$D,VLOOKUP($C$89,DenExt,2,FALSE))</f>
        <v>517</v>
      </c>
      <c r="R156" s="60">
        <f>SUMIFS('DATOS PEST9'!$E:$E,'DATOS PEST9'!$A:$A,INDICE!$C$13,'DATOS PEST9'!$B:$B,$A156,'DATOS PEST9'!$F:$F,VLOOKUP(R$10,DenRegTabla2,2,FALSE),'DATOS PEST9'!$C:$C,R$11,'DATOS PEST9'!$D:$D,VLOOKUP($C$89,DenExt,2,FALSE))</f>
        <v>1.9999999999999991</v>
      </c>
      <c r="S156" s="61">
        <f>SUMIFS('DATOS PEST9'!$E:$E,'DATOS PEST9'!$A:$A,INDICE!$C$13,'DATOS PEST9'!$B:$B,$A156,'DATOS PEST9'!$F:$F,VLOOKUP(R$10,DenRegTabla2,2,FALSE),'DATOS PEST9'!$C:$C,S$11,'DATOS PEST9'!$D:$D,VLOOKUP($C$89,DenExt,2,FALSE))</f>
        <v>1.9999999999999991</v>
      </c>
      <c r="T156" s="59">
        <f>SUMIFS('DATOS PEST9'!$E:$E,'DATOS PEST9'!$A:$A,INDICE!$C$13,'DATOS PEST9'!$B:$B,$A156,'DATOS PEST9'!$F:$F,VLOOKUP(R$10,DenRegTabla2,2,FALSE),'DATOS PEST9'!$D:$D,VLOOKUP($C$89,DenExt,2,FALSE))</f>
        <v>3.9999999999999982</v>
      </c>
      <c r="U156" s="62">
        <f>SUMIFS('DATOS PEST9'!$E:$E,'DATOS PEST9'!$A:$A,INDICE!$C$13,'DATOS PEST9'!$B:$B,$A156,'DATOS PEST9'!$F:$F,VLOOKUP(U$10,DenRegTabla2,2,FALSE),'DATOS PEST9'!$C:$C,U$11,'DATOS PEST9'!$D:$D,VLOOKUP($C$89,DenExt,2,FALSE))</f>
        <v>0</v>
      </c>
      <c r="V156" s="62">
        <f>SUMIFS('DATOS PEST9'!$E:$E,'DATOS PEST9'!$A:$A,INDICE!$C$13,'DATOS PEST9'!$B:$B,$A156,'DATOS PEST9'!$F:$F,VLOOKUP(U$10,DenRegTabla2,2,FALSE),'DATOS PEST9'!$C:$C,V$11,'DATOS PEST9'!$D:$D,VLOOKUP($C$89,DenExt,2,FALSE))</f>
        <v>0</v>
      </c>
      <c r="W156" s="63">
        <f>SUMIFS('DATOS PEST9'!$E:$E,'DATOS PEST9'!$A:$A,INDICE!$C$13,'DATOS PEST9'!$B:$B,$A156,'DATOS PEST9'!$F:$F,VLOOKUP(U$10,DenRegTabla2,2,FALSE),'DATOS PEST9'!$D:$D,VLOOKUP($C$89,DenExt,2,FALSE))</f>
        <v>0</v>
      </c>
      <c r="X156" s="60">
        <f>SUMIFS('DATOS PEST9'!$E:$E,'DATOS PEST9'!$A:$A,INDICE!$C$13,'DATOS PEST9'!$B:$B,$A156,'DATOS PEST9'!$F:$F,VLOOKUP(X$10,DenRegTabla2,2,FALSE),'DATOS PEST9'!$C:$C,X$11,'DATOS PEST9'!$D:$D,VLOOKUP($C$89,DenExt,2,FALSE))</f>
        <v>0</v>
      </c>
      <c r="Y156" s="61">
        <f>SUMIFS('DATOS PEST9'!$E:$E,'DATOS PEST9'!$A:$A,INDICE!$C$13,'DATOS PEST9'!$B:$B,$A156,'DATOS PEST9'!$F:$F,VLOOKUP(X$10,DenRegTabla2,2,FALSE),'DATOS PEST9'!$C:$C,Y$11,'DATOS PEST9'!$D:$D,VLOOKUP($C$89,DenExt,2,FALSE))</f>
        <v>0</v>
      </c>
      <c r="Z156" s="59">
        <f>SUMIFS('DATOS PEST9'!$E:$E,'DATOS PEST9'!$A:$A,INDICE!$C$13,'DATOS PEST9'!$B:$B,$A156,'DATOS PEST9'!$F:$F,VLOOKUP(X$10,DenRegTabla2,2,FALSE),'DATOS PEST9'!$D:$D,VLOOKUP($C$89,DenExt,2,FALSE))</f>
        <v>0</v>
      </c>
      <c r="AA156" s="60">
        <f>SUMIFS('DATOS PEST9'!$E:$E,'DATOS PEST9'!$A:$A,INDICE!$C$13,'DATOS PEST9'!$B:$B,$A156,'DATOS PEST9'!$F:$F,VLOOKUP(AA$10,DenRegTabla2,2,FALSE),'DATOS PEST9'!$C:$C,AA$11,'DATOS PEST9'!$D:$D,VLOOKUP($C$89,DenExt,2,FALSE))</f>
        <v>0</v>
      </c>
      <c r="AB156" s="61">
        <f>SUMIFS('DATOS PEST9'!$E:$E,'DATOS PEST9'!$A:$A,INDICE!$C$13,'DATOS PEST9'!$B:$B,$A156,'DATOS PEST9'!$F:$F,VLOOKUP(AA$10,DenRegTabla2,2,FALSE),'DATOS PEST9'!$C:$C,AB$11,'DATOS PEST9'!$D:$D,VLOOKUP($C$89,DenExt,2,FALSE))</f>
        <v>0</v>
      </c>
      <c r="AC156" s="59">
        <f>SUMIFS('DATOS PEST9'!$E:$E,'DATOS PEST9'!$A:$A,INDICE!$C$13,'DATOS PEST9'!$B:$B,$A156,'DATOS PEST9'!$F:$F,VLOOKUP(AA$10,DenRegTabla2,2,FALSE),'DATOS PEST9'!$D:$D,VLOOKUP($C$89,DenExt,2,FALSE))</f>
        <v>0</v>
      </c>
    </row>
    <row r="157" spans="1:29" ht="15.6" x14ac:dyDescent="0.3">
      <c r="A157" s="8">
        <v>20</v>
      </c>
      <c r="B157" s="9" t="s">
        <v>9</v>
      </c>
      <c r="C157" s="60">
        <f t="shared" si="227"/>
        <v>3156.2631578947367</v>
      </c>
      <c r="D157" s="61">
        <f t="shared" si="227"/>
        <v>5596.3684210526317</v>
      </c>
      <c r="E157" s="59">
        <f t="shared" si="228"/>
        <v>8752.6315789473683</v>
      </c>
      <c r="F157" s="60">
        <f>SUMIFS('DATOS PEST9'!$E:$E,'DATOS PEST9'!$A:$A,INDICE!$C$13,'DATOS PEST9'!$B:$B,$A157,'DATOS PEST9'!$F:$F,VLOOKUP(F$10,DenRegTabla2,2,FALSE),'DATOS PEST9'!$C:$C,F$11,'DATOS PEST9'!$D:$D,VLOOKUP($C$89,DenExt,2,FALSE))</f>
        <v>2355.3157894736842</v>
      </c>
      <c r="G157" s="61">
        <f>SUMIFS('DATOS PEST9'!$E:$E,'DATOS PEST9'!$A:$A,INDICE!$C$13,'DATOS PEST9'!$B:$B,$A157,'DATOS PEST9'!$F:$F,VLOOKUP(F$10,DenRegTabla2,2,FALSE),'DATOS PEST9'!$C:$C,G$11,'DATOS PEST9'!$D:$D,VLOOKUP($C$89,DenExt,2,FALSE))</f>
        <v>3968.21052631579</v>
      </c>
      <c r="H157" s="59">
        <f>SUMIFS('DATOS PEST9'!$E:$E,'DATOS PEST9'!$A:$A,INDICE!$C$13,'DATOS PEST9'!$B:$B,$A157,'DATOS PEST9'!$F:$F,VLOOKUP(F$10,DenRegTabla2,2,FALSE),'DATOS PEST9'!$D:$D,VLOOKUP($C$89,DenExt,2,FALSE))</f>
        <v>6323.5263157894742</v>
      </c>
      <c r="I157" s="60">
        <f>SUMIFS('DATOS PEST9'!$E:$E,'DATOS PEST9'!$A:$A,INDICE!$C$13,'DATOS PEST9'!$B:$B,$A157,'DATOS PEST9'!$F:$F,VLOOKUP(I$10,DenRegTabla2,2,FALSE),'DATOS PEST9'!$C:$C,I$11,'DATOS PEST9'!$D:$D,VLOOKUP($C$89,DenExt,2,FALSE))</f>
        <v>7.0526315789473681</v>
      </c>
      <c r="J157" s="61">
        <f>SUMIFS('DATOS PEST9'!$E:$E,'DATOS PEST9'!$A:$A,INDICE!$C$13,'DATOS PEST9'!$B:$B,$A157,'DATOS PEST9'!$F:$F,VLOOKUP(I$10,DenRegTabla2,2,FALSE),'DATOS PEST9'!$C:$C,J$11,'DATOS PEST9'!$D:$D,VLOOKUP($C$89,DenExt,2,FALSE))</f>
        <v>39.684210526315788</v>
      </c>
      <c r="K157" s="59">
        <f>SUMIFS('DATOS PEST9'!$E:$E,'DATOS PEST9'!$A:$A,INDICE!$C$13,'DATOS PEST9'!$B:$B,$A157,'DATOS PEST9'!$F:$F,VLOOKUP(I$10,DenRegTabla2,2,FALSE),'DATOS PEST9'!$D:$D,VLOOKUP($C$89,DenExt,2,FALSE))</f>
        <v>46.736842105263158</v>
      </c>
      <c r="L157" s="60">
        <f>SUMIFS('DATOS PEST9'!$E:$E,'DATOS PEST9'!$A:$A,INDICE!$C$13,'DATOS PEST9'!$B:$B,$A157,'DATOS PEST9'!$F:$F,VLOOKUP(L$10,DenRegTabla2,2,FALSE),'DATOS PEST9'!$C:$C,L$11,'DATOS PEST9'!$D:$D,VLOOKUP($C$89,DenExt,2,FALSE))</f>
        <v>257.10526315789468</v>
      </c>
      <c r="M157" s="61">
        <f>SUMIFS('DATOS PEST9'!$E:$E,'DATOS PEST9'!$A:$A,INDICE!$C$13,'DATOS PEST9'!$B:$B,$A157,'DATOS PEST9'!$F:$F,VLOOKUP(L$10,DenRegTabla2,2,FALSE),'DATOS PEST9'!$C:$C,M$11,'DATOS PEST9'!$D:$D,VLOOKUP($C$89,DenExt,2,FALSE))</f>
        <v>7.9999999999999964</v>
      </c>
      <c r="N157" s="59">
        <f>SUMIFS('DATOS PEST9'!$E:$E,'DATOS PEST9'!$A:$A,INDICE!$C$13,'DATOS PEST9'!$B:$B,$A157,'DATOS PEST9'!$F:$F,VLOOKUP(L$10,DenRegTabla2,2,FALSE),'DATOS PEST9'!$D:$D,VLOOKUP($C$89,DenExt,2,FALSE))</f>
        <v>265.10526315789468</v>
      </c>
      <c r="O157" s="62">
        <f>SUMIFS('DATOS PEST9'!$E:$E,'DATOS PEST9'!$A:$A,INDICE!$C$13,'DATOS PEST9'!$B:$B,$A157,'DATOS PEST9'!$F:$F,VLOOKUP(O$10,DenRegTabla2,2,FALSE),'DATOS PEST9'!$C:$C,O$11,'DATOS PEST9'!$D:$D,VLOOKUP($C$89,DenExt,2,FALSE))</f>
        <v>533.78947368421041</v>
      </c>
      <c r="P157" s="62">
        <f>SUMIFS('DATOS PEST9'!$E:$E,'DATOS PEST9'!$A:$A,INDICE!$C$13,'DATOS PEST9'!$B:$B,$A157,'DATOS PEST9'!$F:$F,VLOOKUP(O$10,DenRegTabla2,2,FALSE),'DATOS PEST9'!$C:$C,P$11,'DATOS PEST9'!$D:$D,VLOOKUP($C$89,DenExt,2,FALSE))</f>
        <v>1555.5789473684208</v>
      </c>
      <c r="Q157" s="63">
        <f>SUMIFS('DATOS PEST9'!$E:$E,'DATOS PEST9'!$A:$A,INDICE!$C$13,'DATOS PEST9'!$B:$B,$A157,'DATOS PEST9'!$F:$F,VLOOKUP(O$10,DenRegTabla2,2,FALSE),'DATOS PEST9'!$D:$D,VLOOKUP($C$89,DenExt,2,FALSE))</f>
        <v>2089.3684210526312</v>
      </c>
      <c r="R157" s="60">
        <f>SUMIFS('DATOS PEST9'!$E:$E,'DATOS PEST9'!$A:$A,INDICE!$C$13,'DATOS PEST9'!$B:$B,$A157,'DATOS PEST9'!$F:$F,VLOOKUP(R$10,DenRegTabla2,2,FALSE),'DATOS PEST9'!$C:$C,R$11,'DATOS PEST9'!$D:$D,VLOOKUP($C$89,DenExt,2,FALSE))</f>
        <v>3.0000000000000004</v>
      </c>
      <c r="S157" s="61">
        <f>SUMIFS('DATOS PEST9'!$E:$E,'DATOS PEST9'!$A:$A,INDICE!$C$13,'DATOS PEST9'!$B:$B,$A157,'DATOS PEST9'!$F:$F,VLOOKUP(R$10,DenRegTabla2,2,FALSE),'DATOS PEST9'!$C:$C,S$11,'DATOS PEST9'!$D:$D,VLOOKUP($C$89,DenExt,2,FALSE))</f>
        <v>1.9999999999999991</v>
      </c>
      <c r="T157" s="59">
        <f>SUMIFS('DATOS PEST9'!$E:$E,'DATOS PEST9'!$A:$A,INDICE!$C$13,'DATOS PEST9'!$B:$B,$A157,'DATOS PEST9'!$F:$F,VLOOKUP(R$10,DenRegTabla2,2,FALSE),'DATOS PEST9'!$D:$D,VLOOKUP($C$89,DenExt,2,FALSE))</f>
        <v>5</v>
      </c>
      <c r="U157" s="62">
        <f>SUMIFS('DATOS PEST9'!$E:$E,'DATOS PEST9'!$A:$A,INDICE!$C$13,'DATOS PEST9'!$B:$B,$A157,'DATOS PEST9'!$F:$F,VLOOKUP(U$10,DenRegTabla2,2,FALSE),'DATOS PEST9'!$C:$C,U$11,'DATOS PEST9'!$D:$D,VLOOKUP($C$89,DenExt,2,FALSE))</f>
        <v>0</v>
      </c>
      <c r="V157" s="62">
        <f>SUMIFS('DATOS PEST9'!$E:$E,'DATOS PEST9'!$A:$A,INDICE!$C$13,'DATOS PEST9'!$B:$B,$A157,'DATOS PEST9'!$F:$F,VLOOKUP(U$10,DenRegTabla2,2,FALSE),'DATOS PEST9'!$C:$C,V$11,'DATOS PEST9'!$D:$D,VLOOKUP($C$89,DenExt,2,FALSE))</f>
        <v>22.894736842105264</v>
      </c>
      <c r="W157" s="63">
        <f>SUMIFS('DATOS PEST9'!$E:$E,'DATOS PEST9'!$A:$A,INDICE!$C$13,'DATOS PEST9'!$B:$B,$A157,'DATOS PEST9'!$F:$F,VLOOKUP(U$10,DenRegTabla2,2,FALSE),'DATOS PEST9'!$D:$D,VLOOKUP($C$89,DenExt,2,FALSE))</f>
        <v>22.894736842105264</v>
      </c>
      <c r="X157" s="60">
        <f>SUMIFS('DATOS PEST9'!$E:$E,'DATOS PEST9'!$A:$A,INDICE!$C$13,'DATOS PEST9'!$B:$B,$A157,'DATOS PEST9'!$F:$F,VLOOKUP(X$10,DenRegTabla2,2,FALSE),'DATOS PEST9'!$C:$C,X$11,'DATOS PEST9'!$D:$D,VLOOKUP($C$89,DenExt,2,FALSE))</f>
        <v>0</v>
      </c>
      <c r="Y157" s="61">
        <f>SUMIFS('DATOS PEST9'!$E:$E,'DATOS PEST9'!$A:$A,INDICE!$C$13,'DATOS PEST9'!$B:$B,$A157,'DATOS PEST9'!$F:$F,VLOOKUP(X$10,DenRegTabla2,2,FALSE),'DATOS PEST9'!$C:$C,Y$11,'DATOS PEST9'!$D:$D,VLOOKUP($C$89,DenExt,2,FALSE))</f>
        <v>0</v>
      </c>
      <c r="Z157" s="59">
        <f>SUMIFS('DATOS PEST9'!$E:$E,'DATOS PEST9'!$A:$A,INDICE!$C$13,'DATOS PEST9'!$B:$B,$A157,'DATOS PEST9'!$F:$F,VLOOKUP(X$10,DenRegTabla2,2,FALSE),'DATOS PEST9'!$D:$D,VLOOKUP($C$89,DenExt,2,FALSE))</f>
        <v>0</v>
      </c>
      <c r="AA157" s="60">
        <f>SUMIFS('DATOS PEST9'!$E:$E,'DATOS PEST9'!$A:$A,INDICE!$C$13,'DATOS PEST9'!$B:$B,$A157,'DATOS PEST9'!$F:$F,VLOOKUP(AA$10,DenRegTabla2,2,FALSE),'DATOS PEST9'!$C:$C,AA$11,'DATOS PEST9'!$D:$D,VLOOKUP($C$89,DenExt,2,FALSE))</f>
        <v>0</v>
      </c>
      <c r="AB157" s="61">
        <f>SUMIFS('DATOS PEST9'!$E:$E,'DATOS PEST9'!$A:$A,INDICE!$C$13,'DATOS PEST9'!$B:$B,$A157,'DATOS PEST9'!$F:$F,VLOOKUP(AA$10,DenRegTabla2,2,FALSE),'DATOS PEST9'!$C:$C,AB$11,'DATOS PEST9'!$D:$D,VLOOKUP($C$89,DenExt,2,FALSE))</f>
        <v>0</v>
      </c>
      <c r="AC157" s="59">
        <f>SUMIFS('DATOS PEST9'!$E:$E,'DATOS PEST9'!$A:$A,INDICE!$C$13,'DATOS PEST9'!$B:$B,$A157,'DATOS PEST9'!$F:$F,VLOOKUP(AA$10,DenRegTabla2,2,FALSE),'DATOS PEST9'!$D:$D,VLOOKUP($C$89,DenExt,2,FALSE))</f>
        <v>0</v>
      </c>
    </row>
    <row r="158" spans="1:29" ht="15.6" x14ac:dyDescent="0.3">
      <c r="A158" s="10">
        <v>48</v>
      </c>
      <c r="B158" s="11" t="s">
        <v>29</v>
      </c>
      <c r="C158" s="60">
        <f t="shared" si="227"/>
        <v>4251.3684210526317</v>
      </c>
      <c r="D158" s="61">
        <f t="shared" si="227"/>
        <v>5370.4736842105258</v>
      </c>
      <c r="E158" s="59">
        <f t="shared" si="228"/>
        <v>9621.8421052631566</v>
      </c>
      <c r="F158" s="60">
        <f>SUMIFS('DATOS PEST9'!$E:$E,'DATOS PEST9'!$A:$A,INDICE!$C$13,'DATOS PEST9'!$B:$B,$A158,'DATOS PEST9'!$F:$F,VLOOKUP(F$10,DenRegTabla2,2,FALSE),'DATOS PEST9'!$C:$C,F$11,'DATOS PEST9'!$D:$D,VLOOKUP($C$89,DenExt,2,FALSE))</f>
        <v>2703.105263157895</v>
      </c>
      <c r="G158" s="61">
        <f>SUMIFS('DATOS PEST9'!$E:$E,'DATOS PEST9'!$A:$A,INDICE!$C$13,'DATOS PEST9'!$B:$B,$A158,'DATOS PEST9'!$F:$F,VLOOKUP(F$10,DenRegTabla2,2,FALSE),'DATOS PEST9'!$C:$C,G$11,'DATOS PEST9'!$D:$D,VLOOKUP($C$89,DenExt,2,FALSE))</f>
        <v>3654.3684210526317</v>
      </c>
      <c r="H158" s="59">
        <f>SUMIFS('DATOS PEST9'!$E:$E,'DATOS PEST9'!$A:$A,INDICE!$C$13,'DATOS PEST9'!$B:$B,$A158,'DATOS PEST9'!$F:$F,VLOOKUP(F$10,DenRegTabla2,2,FALSE),'DATOS PEST9'!$D:$D,VLOOKUP($C$89,DenExt,2,FALSE))</f>
        <v>6357.4736842105267</v>
      </c>
      <c r="I158" s="60">
        <f>SUMIFS('DATOS PEST9'!$E:$E,'DATOS PEST9'!$A:$A,INDICE!$C$13,'DATOS PEST9'!$B:$B,$A158,'DATOS PEST9'!$F:$F,VLOOKUP(I$10,DenRegTabla2,2,FALSE),'DATOS PEST9'!$C:$C,I$11,'DATOS PEST9'!$D:$D,VLOOKUP($C$89,DenExt,2,FALSE))</f>
        <v>3.8421052631578929</v>
      </c>
      <c r="J158" s="61">
        <f>SUMIFS('DATOS PEST9'!$E:$E,'DATOS PEST9'!$A:$A,INDICE!$C$13,'DATOS PEST9'!$B:$B,$A158,'DATOS PEST9'!$F:$F,VLOOKUP(I$10,DenRegTabla2,2,FALSE),'DATOS PEST9'!$C:$C,J$11,'DATOS PEST9'!$D:$D,VLOOKUP($C$89,DenExt,2,FALSE))</f>
        <v>33.421052631578938</v>
      </c>
      <c r="K158" s="59">
        <f>SUMIFS('DATOS PEST9'!$E:$E,'DATOS PEST9'!$A:$A,INDICE!$C$13,'DATOS PEST9'!$B:$B,$A158,'DATOS PEST9'!$F:$F,VLOOKUP(I$10,DenRegTabla2,2,FALSE),'DATOS PEST9'!$D:$D,VLOOKUP($C$89,DenExt,2,FALSE))</f>
        <v>37.263157894736828</v>
      </c>
      <c r="L158" s="60">
        <f>SUMIFS('DATOS PEST9'!$E:$E,'DATOS PEST9'!$A:$A,INDICE!$C$13,'DATOS PEST9'!$B:$B,$A158,'DATOS PEST9'!$F:$F,VLOOKUP(L$10,DenRegTabla2,2,FALSE),'DATOS PEST9'!$C:$C,L$11,'DATOS PEST9'!$D:$D,VLOOKUP($C$89,DenExt,2,FALSE))</f>
        <v>910.15789473684208</v>
      </c>
      <c r="M158" s="61">
        <f>SUMIFS('DATOS PEST9'!$E:$E,'DATOS PEST9'!$A:$A,INDICE!$C$13,'DATOS PEST9'!$B:$B,$A158,'DATOS PEST9'!$F:$F,VLOOKUP(L$10,DenRegTabla2,2,FALSE),'DATOS PEST9'!$C:$C,M$11,'DATOS PEST9'!$D:$D,VLOOKUP($C$89,DenExt,2,FALSE))</f>
        <v>17.421052631578949</v>
      </c>
      <c r="N158" s="59">
        <f>SUMIFS('DATOS PEST9'!$E:$E,'DATOS PEST9'!$A:$A,INDICE!$C$13,'DATOS PEST9'!$B:$B,$A158,'DATOS PEST9'!$F:$F,VLOOKUP(L$10,DenRegTabla2,2,FALSE),'DATOS PEST9'!$D:$D,VLOOKUP($C$89,DenExt,2,FALSE))</f>
        <v>927.57894736842104</v>
      </c>
      <c r="O158" s="62">
        <f>SUMIFS('DATOS PEST9'!$E:$E,'DATOS PEST9'!$A:$A,INDICE!$C$13,'DATOS PEST9'!$B:$B,$A158,'DATOS PEST9'!$F:$F,VLOOKUP(O$10,DenRegTabla2,2,FALSE),'DATOS PEST9'!$C:$C,O$11,'DATOS PEST9'!$D:$D,VLOOKUP($C$89,DenExt,2,FALSE))</f>
        <v>627.84210526315803</v>
      </c>
      <c r="P158" s="62">
        <f>SUMIFS('DATOS PEST9'!$E:$E,'DATOS PEST9'!$A:$A,INDICE!$C$13,'DATOS PEST9'!$B:$B,$A158,'DATOS PEST9'!$F:$F,VLOOKUP(O$10,DenRegTabla2,2,FALSE),'DATOS PEST9'!$C:$C,P$11,'DATOS PEST9'!$D:$D,VLOOKUP($C$89,DenExt,2,FALSE))</f>
        <v>1620.8947368421052</v>
      </c>
      <c r="Q158" s="63">
        <f>SUMIFS('DATOS PEST9'!$E:$E,'DATOS PEST9'!$A:$A,INDICE!$C$13,'DATOS PEST9'!$B:$B,$A158,'DATOS PEST9'!$F:$F,VLOOKUP(O$10,DenRegTabla2,2,FALSE),'DATOS PEST9'!$D:$D,VLOOKUP($C$89,DenExt,2,FALSE))</f>
        <v>2248.7368421052633</v>
      </c>
      <c r="R158" s="60">
        <f>SUMIFS('DATOS PEST9'!$E:$E,'DATOS PEST9'!$A:$A,INDICE!$C$13,'DATOS PEST9'!$B:$B,$A158,'DATOS PEST9'!$F:$F,VLOOKUP(R$10,DenRegTabla2,2,FALSE),'DATOS PEST9'!$C:$C,R$11,'DATOS PEST9'!$D:$D,VLOOKUP($C$89,DenExt,2,FALSE))</f>
        <v>3.9999999999999982</v>
      </c>
      <c r="S158" s="61">
        <f>SUMIFS('DATOS PEST9'!$E:$E,'DATOS PEST9'!$A:$A,INDICE!$C$13,'DATOS PEST9'!$B:$B,$A158,'DATOS PEST9'!$F:$F,VLOOKUP(R$10,DenRegTabla2,2,FALSE),'DATOS PEST9'!$C:$C,S$11,'DATOS PEST9'!$D:$D,VLOOKUP($C$89,DenExt,2,FALSE))</f>
        <v>1.9999999999999991</v>
      </c>
      <c r="T158" s="59">
        <f>SUMIFS('DATOS PEST9'!$E:$E,'DATOS PEST9'!$A:$A,INDICE!$C$13,'DATOS PEST9'!$B:$B,$A158,'DATOS PEST9'!$F:$F,VLOOKUP(R$10,DenRegTabla2,2,FALSE),'DATOS PEST9'!$D:$D,VLOOKUP($C$89,DenExt,2,FALSE))</f>
        <v>5.9999999999999973</v>
      </c>
      <c r="U158" s="62">
        <f>SUMIFS('DATOS PEST9'!$E:$E,'DATOS PEST9'!$A:$A,INDICE!$C$13,'DATOS PEST9'!$B:$B,$A158,'DATOS PEST9'!$F:$F,VLOOKUP(U$10,DenRegTabla2,2,FALSE),'DATOS PEST9'!$C:$C,U$11,'DATOS PEST9'!$D:$D,VLOOKUP($C$89,DenExt,2,FALSE))</f>
        <v>2.4210526315789469</v>
      </c>
      <c r="V158" s="62">
        <f>SUMIFS('DATOS PEST9'!$E:$E,'DATOS PEST9'!$A:$A,INDICE!$C$13,'DATOS PEST9'!$B:$B,$A158,'DATOS PEST9'!$F:$F,VLOOKUP(U$10,DenRegTabla2,2,FALSE),'DATOS PEST9'!$C:$C,V$11,'DATOS PEST9'!$D:$D,VLOOKUP($C$89,DenExt,2,FALSE))</f>
        <v>42.368421052631575</v>
      </c>
      <c r="W158" s="63">
        <f>SUMIFS('DATOS PEST9'!$E:$E,'DATOS PEST9'!$A:$A,INDICE!$C$13,'DATOS PEST9'!$B:$B,$A158,'DATOS PEST9'!$F:$F,VLOOKUP(U$10,DenRegTabla2,2,FALSE),'DATOS PEST9'!$D:$D,VLOOKUP($C$89,DenExt,2,FALSE))</f>
        <v>44.78947368421052</v>
      </c>
      <c r="X158" s="60">
        <f>SUMIFS('DATOS PEST9'!$E:$E,'DATOS PEST9'!$A:$A,INDICE!$C$13,'DATOS PEST9'!$B:$B,$A158,'DATOS PEST9'!$F:$F,VLOOKUP(X$10,DenRegTabla2,2,FALSE),'DATOS PEST9'!$C:$C,X$11,'DATOS PEST9'!$D:$D,VLOOKUP($C$89,DenExt,2,FALSE))</f>
        <v>0</v>
      </c>
      <c r="Y158" s="61">
        <f>SUMIFS('DATOS PEST9'!$E:$E,'DATOS PEST9'!$A:$A,INDICE!$C$13,'DATOS PEST9'!$B:$B,$A158,'DATOS PEST9'!$F:$F,VLOOKUP(X$10,DenRegTabla2,2,FALSE),'DATOS PEST9'!$C:$C,Y$11,'DATOS PEST9'!$D:$D,VLOOKUP($C$89,DenExt,2,FALSE))</f>
        <v>0</v>
      </c>
      <c r="Z158" s="59">
        <f>SUMIFS('DATOS PEST9'!$E:$E,'DATOS PEST9'!$A:$A,INDICE!$C$13,'DATOS PEST9'!$B:$B,$A158,'DATOS PEST9'!$F:$F,VLOOKUP(X$10,DenRegTabla2,2,FALSE),'DATOS PEST9'!$D:$D,VLOOKUP($C$89,DenExt,2,FALSE))</f>
        <v>0</v>
      </c>
      <c r="AA158" s="60">
        <f>SUMIFS('DATOS PEST9'!$E:$E,'DATOS PEST9'!$A:$A,INDICE!$C$13,'DATOS PEST9'!$B:$B,$A158,'DATOS PEST9'!$F:$F,VLOOKUP(AA$10,DenRegTabla2,2,FALSE),'DATOS PEST9'!$C:$C,AA$11,'DATOS PEST9'!$D:$D,VLOOKUP($C$89,DenExt,2,FALSE))</f>
        <v>0</v>
      </c>
      <c r="AB158" s="61">
        <f>SUMIFS('DATOS PEST9'!$E:$E,'DATOS PEST9'!$A:$A,INDICE!$C$13,'DATOS PEST9'!$B:$B,$A158,'DATOS PEST9'!$F:$F,VLOOKUP(AA$10,DenRegTabla2,2,FALSE),'DATOS PEST9'!$C:$C,AB$11,'DATOS PEST9'!$D:$D,VLOOKUP($C$89,DenExt,2,FALSE))</f>
        <v>0</v>
      </c>
      <c r="AC158" s="59">
        <f>SUMIFS('DATOS PEST9'!$E:$E,'DATOS PEST9'!$A:$A,INDICE!$C$13,'DATOS PEST9'!$B:$B,$A158,'DATOS PEST9'!$F:$F,VLOOKUP(AA$10,DenRegTabla2,2,FALSE),'DATOS PEST9'!$D:$D,VLOOKUP($C$89,DenExt,2,FALSE))</f>
        <v>0</v>
      </c>
    </row>
    <row r="159" spans="1:29" ht="15.6" x14ac:dyDescent="0.3">
      <c r="A159" s="238" t="s">
        <v>46</v>
      </c>
      <c r="B159" s="239"/>
      <c r="C159" s="64">
        <f>C160</f>
        <v>3717.5263157894738</v>
      </c>
      <c r="D159" s="65">
        <f t="shared" ref="D159:E159" si="229">D160</f>
        <v>3968.6315789473683</v>
      </c>
      <c r="E159" s="66">
        <f t="shared" si="229"/>
        <v>7686.1578947368416</v>
      </c>
      <c r="F159" s="64">
        <f>F160</f>
        <v>2377.6842105263154</v>
      </c>
      <c r="G159" s="65">
        <f t="shared" ref="G159:AC159" si="230">G160</f>
        <v>2701.0526315789475</v>
      </c>
      <c r="H159" s="66">
        <f t="shared" si="230"/>
        <v>5078.7368421052633</v>
      </c>
      <c r="I159" s="64">
        <f>I160</f>
        <v>418.99999999999994</v>
      </c>
      <c r="J159" s="65">
        <f t="shared" si="230"/>
        <v>506.6315789473685</v>
      </c>
      <c r="K159" s="66">
        <f t="shared" si="230"/>
        <v>925.63157894736844</v>
      </c>
      <c r="L159" s="64">
        <f>L160</f>
        <v>514.26315789473699</v>
      </c>
      <c r="M159" s="65">
        <f t="shared" si="230"/>
        <v>6.9999999999999973</v>
      </c>
      <c r="N159" s="66">
        <f t="shared" si="230"/>
        <v>521.26315789473699</v>
      </c>
      <c r="O159" s="67">
        <f>O160</f>
        <v>400.5789473684211</v>
      </c>
      <c r="P159" s="67">
        <f t="shared" si="230"/>
        <v>744.9473684210526</v>
      </c>
      <c r="Q159" s="68">
        <f t="shared" si="230"/>
        <v>1145.5263157894738</v>
      </c>
      <c r="R159" s="64">
        <f>R160</f>
        <v>6.0000000000000009</v>
      </c>
      <c r="S159" s="65">
        <f t="shared" si="230"/>
        <v>9</v>
      </c>
      <c r="T159" s="66">
        <f t="shared" si="230"/>
        <v>15</v>
      </c>
      <c r="U159" s="67">
        <f>U160</f>
        <v>0</v>
      </c>
      <c r="V159" s="67">
        <f t="shared" si="230"/>
        <v>0</v>
      </c>
      <c r="W159" s="68">
        <f t="shared" si="230"/>
        <v>0</v>
      </c>
      <c r="X159" s="64">
        <f>X160</f>
        <v>0</v>
      </c>
      <c r="Y159" s="65">
        <f t="shared" si="230"/>
        <v>0</v>
      </c>
      <c r="Z159" s="66">
        <f t="shared" si="230"/>
        <v>0</v>
      </c>
      <c r="AA159" s="64">
        <f>AA160</f>
        <v>0</v>
      </c>
      <c r="AB159" s="65">
        <f t="shared" si="230"/>
        <v>0</v>
      </c>
      <c r="AC159" s="66">
        <f t="shared" si="230"/>
        <v>0</v>
      </c>
    </row>
    <row r="160" spans="1:29" ht="15.6" x14ac:dyDescent="0.3">
      <c r="A160" s="14">
        <v>26</v>
      </c>
      <c r="B160" s="15" t="s">
        <v>71</v>
      </c>
      <c r="C160" s="60">
        <f t="shared" ref="C160:D162" si="231">F160+R160+AA160+X160+U160+L160+I160+O160</f>
        <v>3717.5263157894738</v>
      </c>
      <c r="D160" s="61">
        <f t="shared" si="231"/>
        <v>3968.6315789473683</v>
      </c>
      <c r="E160" s="59">
        <f t="shared" ref="E160:E162" si="232">SUM(H160,K160,N160,Q160,T160,W160,Z160,AC160)</f>
        <v>7686.1578947368416</v>
      </c>
      <c r="F160" s="60">
        <f>SUMIFS('DATOS PEST9'!$E:$E,'DATOS PEST9'!$A:$A,INDICE!$C$13,'DATOS PEST9'!$B:$B,$A160,'DATOS PEST9'!$F:$F,VLOOKUP(F$10,DenRegTabla2,2,FALSE),'DATOS PEST9'!$C:$C,F$11,'DATOS PEST9'!$D:$D,VLOOKUP($C$89,DenExt,2,FALSE))</f>
        <v>2377.6842105263154</v>
      </c>
      <c r="G160" s="61">
        <f>SUMIFS('DATOS PEST9'!$E:$E,'DATOS PEST9'!$A:$A,INDICE!$C$13,'DATOS PEST9'!$B:$B,$A160,'DATOS PEST9'!$F:$F,VLOOKUP(F$10,DenRegTabla2,2,FALSE),'DATOS PEST9'!$C:$C,G$11,'DATOS PEST9'!$D:$D,VLOOKUP($C$89,DenExt,2,FALSE))</f>
        <v>2701.0526315789475</v>
      </c>
      <c r="H160" s="59">
        <f>SUMIFS('DATOS PEST9'!$E:$E,'DATOS PEST9'!$A:$A,INDICE!$C$13,'DATOS PEST9'!$B:$B,$A160,'DATOS PEST9'!$F:$F,VLOOKUP(F$10,DenRegTabla2,2,FALSE),'DATOS PEST9'!$D:$D,VLOOKUP($C$89,DenExt,2,FALSE))</f>
        <v>5078.7368421052633</v>
      </c>
      <c r="I160" s="60">
        <f>SUMIFS('DATOS PEST9'!$E:$E,'DATOS PEST9'!$A:$A,INDICE!$C$13,'DATOS PEST9'!$B:$B,$A160,'DATOS PEST9'!$F:$F,VLOOKUP(I$10,DenRegTabla2,2,FALSE),'DATOS PEST9'!$C:$C,I$11,'DATOS PEST9'!$D:$D,VLOOKUP($C$89,DenExt,2,FALSE))</f>
        <v>418.99999999999994</v>
      </c>
      <c r="J160" s="61">
        <f>SUMIFS('DATOS PEST9'!$E:$E,'DATOS PEST9'!$A:$A,INDICE!$C$13,'DATOS PEST9'!$B:$B,$A160,'DATOS PEST9'!$F:$F,VLOOKUP(I$10,DenRegTabla2,2,FALSE),'DATOS PEST9'!$C:$C,J$11,'DATOS PEST9'!$D:$D,VLOOKUP($C$89,DenExt,2,FALSE))</f>
        <v>506.6315789473685</v>
      </c>
      <c r="K160" s="59">
        <f>SUMIFS('DATOS PEST9'!$E:$E,'DATOS PEST9'!$A:$A,INDICE!$C$13,'DATOS PEST9'!$B:$B,$A160,'DATOS PEST9'!$F:$F,VLOOKUP(I$10,DenRegTabla2,2,FALSE),'DATOS PEST9'!$D:$D,VLOOKUP($C$89,DenExt,2,FALSE))</f>
        <v>925.63157894736844</v>
      </c>
      <c r="L160" s="60">
        <f>SUMIFS('DATOS PEST9'!$E:$E,'DATOS PEST9'!$A:$A,INDICE!$C$13,'DATOS PEST9'!$B:$B,$A160,'DATOS PEST9'!$F:$F,VLOOKUP(L$10,DenRegTabla2,2,FALSE),'DATOS PEST9'!$C:$C,L$11,'DATOS PEST9'!$D:$D,VLOOKUP($C$89,DenExt,2,FALSE))</f>
        <v>514.26315789473699</v>
      </c>
      <c r="M160" s="61">
        <f>SUMIFS('DATOS PEST9'!$E:$E,'DATOS PEST9'!$A:$A,INDICE!$C$13,'DATOS PEST9'!$B:$B,$A160,'DATOS PEST9'!$F:$F,VLOOKUP(L$10,DenRegTabla2,2,FALSE),'DATOS PEST9'!$C:$C,M$11,'DATOS PEST9'!$D:$D,VLOOKUP($C$89,DenExt,2,FALSE))</f>
        <v>6.9999999999999973</v>
      </c>
      <c r="N160" s="59">
        <f>SUMIFS('DATOS PEST9'!$E:$E,'DATOS PEST9'!$A:$A,INDICE!$C$13,'DATOS PEST9'!$B:$B,$A160,'DATOS PEST9'!$F:$F,VLOOKUP(L$10,DenRegTabla2,2,FALSE),'DATOS PEST9'!$D:$D,VLOOKUP($C$89,DenExt,2,FALSE))</f>
        <v>521.26315789473699</v>
      </c>
      <c r="O160" s="62">
        <f>SUMIFS('DATOS PEST9'!$E:$E,'DATOS PEST9'!$A:$A,INDICE!$C$13,'DATOS PEST9'!$B:$B,$A160,'DATOS PEST9'!$F:$F,VLOOKUP(O$10,DenRegTabla2,2,FALSE),'DATOS PEST9'!$C:$C,O$11,'DATOS PEST9'!$D:$D,VLOOKUP($C$89,DenExt,2,FALSE))</f>
        <v>400.5789473684211</v>
      </c>
      <c r="P160" s="62">
        <f>SUMIFS('DATOS PEST9'!$E:$E,'DATOS PEST9'!$A:$A,INDICE!$C$13,'DATOS PEST9'!$B:$B,$A160,'DATOS PEST9'!$F:$F,VLOOKUP(O$10,DenRegTabla2,2,FALSE),'DATOS PEST9'!$C:$C,P$11,'DATOS PEST9'!$D:$D,VLOOKUP($C$89,DenExt,2,FALSE))</f>
        <v>744.9473684210526</v>
      </c>
      <c r="Q160" s="63">
        <f>SUMIFS('DATOS PEST9'!$E:$E,'DATOS PEST9'!$A:$A,INDICE!$C$13,'DATOS PEST9'!$B:$B,$A160,'DATOS PEST9'!$F:$F,VLOOKUP(O$10,DenRegTabla2,2,FALSE),'DATOS PEST9'!$D:$D,VLOOKUP($C$89,DenExt,2,FALSE))</f>
        <v>1145.5263157894738</v>
      </c>
      <c r="R160" s="60">
        <f>SUMIFS('DATOS PEST9'!$E:$E,'DATOS PEST9'!$A:$A,INDICE!$C$13,'DATOS PEST9'!$B:$B,$A160,'DATOS PEST9'!$F:$F,VLOOKUP(R$10,DenRegTabla2,2,FALSE),'DATOS PEST9'!$C:$C,R$11,'DATOS PEST9'!$D:$D,VLOOKUP($C$89,DenExt,2,FALSE))</f>
        <v>6.0000000000000009</v>
      </c>
      <c r="S160" s="61">
        <f>SUMIFS('DATOS PEST9'!$E:$E,'DATOS PEST9'!$A:$A,INDICE!$C$13,'DATOS PEST9'!$B:$B,$A160,'DATOS PEST9'!$F:$F,VLOOKUP(R$10,DenRegTabla2,2,FALSE),'DATOS PEST9'!$C:$C,S$11,'DATOS PEST9'!$D:$D,VLOOKUP($C$89,DenExt,2,FALSE))</f>
        <v>9</v>
      </c>
      <c r="T160" s="59">
        <f>SUMIFS('DATOS PEST9'!$E:$E,'DATOS PEST9'!$A:$A,INDICE!$C$13,'DATOS PEST9'!$B:$B,$A160,'DATOS PEST9'!$F:$F,VLOOKUP(R$10,DenRegTabla2,2,FALSE),'DATOS PEST9'!$D:$D,VLOOKUP($C$89,DenExt,2,FALSE))</f>
        <v>15</v>
      </c>
      <c r="U160" s="62">
        <f>SUMIFS('DATOS PEST9'!$E:$E,'DATOS PEST9'!$A:$A,INDICE!$C$13,'DATOS PEST9'!$B:$B,$A160,'DATOS PEST9'!$F:$F,VLOOKUP(U$10,DenRegTabla2,2,FALSE),'DATOS PEST9'!$C:$C,U$11,'DATOS PEST9'!$D:$D,VLOOKUP($C$89,DenExt,2,FALSE))</f>
        <v>0</v>
      </c>
      <c r="V160" s="62">
        <f>SUMIFS('DATOS PEST9'!$E:$E,'DATOS PEST9'!$A:$A,INDICE!$C$13,'DATOS PEST9'!$B:$B,$A160,'DATOS PEST9'!$F:$F,VLOOKUP(U$10,DenRegTabla2,2,FALSE),'DATOS PEST9'!$C:$C,V$11,'DATOS PEST9'!$D:$D,VLOOKUP($C$89,DenExt,2,FALSE))</f>
        <v>0</v>
      </c>
      <c r="W160" s="63">
        <f>SUMIFS('DATOS PEST9'!$E:$E,'DATOS PEST9'!$A:$A,INDICE!$C$13,'DATOS PEST9'!$B:$B,$A160,'DATOS PEST9'!$F:$F,VLOOKUP(U$10,DenRegTabla2,2,FALSE),'DATOS PEST9'!$D:$D,VLOOKUP($C$89,DenExt,2,FALSE))</f>
        <v>0</v>
      </c>
      <c r="X160" s="60">
        <f>SUMIFS('DATOS PEST9'!$E:$E,'DATOS PEST9'!$A:$A,INDICE!$C$13,'DATOS PEST9'!$B:$B,$A160,'DATOS PEST9'!$F:$F,VLOOKUP(X$10,DenRegTabla2,2,FALSE),'DATOS PEST9'!$C:$C,X$11,'DATOS PEST9'!$D:$D,VLOOKUP($C$89,DenExt,2,FALSE))</f>
        <v>0</v>
      </c>
      <c r="Y160" s="61">
        <f>SUMIFS('DATOS PEST9'!$E:$E,'DATOS PEST9'!$A:$A,INDICE!$C$13,'DATOS PEST9'!$B:$B,$A160,'DATOS PEST9'!$F:$F,VLOOKUP(X$10,DenRegTabla2,2,FALSE),'DATOS PEST9'!$C:$C,Y$11,'DATOS PEST9'!$D:$D,VLOOKUP($C$89,DenExt,2,FALSE))</f>
        <v>0</v>
      </c>
      <c r="Z160" s="59">
        <f>SUMIFS('DATOS PEST9'!$E:$E,'DATOS PEST9'!$A:$A,INDICE!$C$13,'DATOS PEST9'!$B:$B,$A160,'DATOS PEST9'!$F:$F,VLOOKUP(X$10,DenRegTabla2,2,FALSE),'DATOS PEST9'!$D:$D,VLOOKUP($C$89,DenExt,2,FALSE))</f>
        <v>0</v>
      </c>
      <c r="AA160" s="60">
        <f>SUMIFS('DATOS PEST9'!$E:$E,'DATOS PEST9'!$A:$A,INDICE!$C$13,'DATOS PEST9'!$B:$B,$A160,'DATOS PEST9'!$F:$F,VLOOKUP(AA$10,DenRegTabla2,2,FALSE),'DATOS PEST9'!$C:$C,AA$11,'DATOS PEST9'!$D:$D,VLOOKUP($C$89,DenExt,2,FALSE))</f>
        <v>0</v>
      </c>
      <c r="AB160" s="61">
        <f>SUMIFS('DATOS PEST9'!$E:$E,'DATOS PEST9'!$A:$A,INDICE!$C$13,'DATOS PEST9'!$B:$B,$A160,'DATOS PEST9'!$F:$F,VLOOKUP(AA$10,DenRegTabla2,2,FALSE),'DATOS PEST9'!$C:$C,AB$11,'DATOS PEST9'!$D:$D,VLOOKUP($C$89,DenExt,2,FALSE))</f>
        <v>0</v>
      </c>
      <c r="AC160" s="59">
        <f>SUMIFS('DATOS PEST9'!$E:$E,'DATOS PEST9'!$A:$A,INDICE!$C$13,'DATOS PEST9'!$B:$B,$A160,'DATOS PEST9'!$F:$F,VLOOKUP(AA$10,DenRegTabla2,2,FALSE),'DATOS PEST9'!$D:$D,VLOOKUP($C$89,DenExt,2,FALSE))</f>
        <v>0</v>
      </c>
    </row>
    <row r="161" spans="1:29" ht="15.6" x14ac:dyDescent="0.3">
      <c r="A161" s="19">
        <v>51</v>
      </c>
      <c r="B161" s="20" t="s">
        <v>32</v>
      </c>
      <c r="C161" s="64">
        <f t="shared" si="231"/>
        <v>34.842105263157897</v>
      </c>
      <c r="D161" s="65">
        <f t="shared" si="231"/>
        <v>61.89473684210526</v>
      </c>
      <c r="E161" s="66">
        <f t="shared" si="232"/>
        <v>96.73684210526315</v>
      </c>
      <c r="F161" s="64">
        <f>SUMIFS('DATOS PEST9'!$E:$E,'DATOS PEST9'!$A:$A,INDICE!$C$13,'DATOS PEST9'!$B:$B,$A161,'DATOS PEST9'!$F:$F,VLOOKUP(F$10,DenRegTabla2,2,FALSE),'DATOS PEST9'!$C:$C,F$11,'DATOS PEST9'!$D:$D,VLOOKUP($C$89,DenExt,2,FALSE))</f>
        <v>28.421052631578949</v>
      </c>
      <c r="G161" s="65">
        <f>SUMIFS('DATOS PEST9'!$E:$E,'DATOS PEST9'!$A:$A,INDICE!$C$13,'DATOS PEST9'!$B:$B,$A161,'DATOS PEST9'!$F:$F,VLOOKUP(F$10,DenRegTabla2,2,FALSE),'DATOS PEST9'!$C:$C,G$11,'DATOS PEST9'!$D:$D,VLOOKUP($C$89,DenExt,2,FALSE))</f>
        <v>44.578947368421055</v>
      </c>
      <c r="H161" s="66">
        <f>SUMIFS('DATOS PEST9'!$E:$E,'DATOS PEST9'!$A:$A,INDICE!$C$13,'DATOS PEST9'!$B:$B,$A161,'DATOS PEST9'!$F:$F,VLOOKUP(F$10,DenRegTabla2,2,FALSE),'DATOS PEST9'!$D:$D,VLOOKUP($C$89,DenExt,2,FALSE))</f>
        <v>73</v>
      </c>
      <c r="I161" s="64">
        <f>SUMIFS('DATOS PEST9'!$E:$E,'DATOS PEST9'!$A:$A,INDICE!$C$13,'DATOS PEST9'!$B:$B,$A161,'DATOS PEST9'!$F:$F,VLOOKUP(I$10,DenRegTabla2,2,FALSE),'DATOS PEST9'!$C:$C,I$11,'DATOS PEST9'!$D:$D,VLOOKUP($C$89,DenExt,2,FALSE))</f>
        <v>0</v>
      </c>
      <c r="J161" s="65">
        <f>SUMIFS('DATOS PEST9'!$E:$E,'DATOS PEST9'!$A:$A,INDICE!$C$13,'DATOS PEST9'!$B:$B,$A161,'DATOS PEST9'!$F:$F,VLOOKUP(I$10,DenRegTabla2,2,FALSE),'DATOS PEST9'!$C:$C,J$11,'DATOS PEST9'!$D:$D,VLOOKUP($C$89,DenExt,2,FALSE))</f>
        <v>1.3157894736842104</v>
      </c>
      <c r="K161" s="66">
        <f>SUMIFS('DATOS PEST9'!$E:$E,'DATOS PEST9'!$A:$A,INDICE!$C$13,'DATOS PEST9'!$B:$B,$A161,'DATOS PEST9'!$F:$F,VLOOKUP(I$10,DenRegTabla2,2,FALSE),'DATOS PEST9'!$D:$D,VLOOKUP($C$89,DenExt,2,FALSE))</f>
        <v>1.3157894736842104</v>
      </c>
      <c r="L161" s="64">
        <f>SUMIFS('DATOS PEST9'!$E:$E,'DATOS PEST9'!$A:$A,INDICE!$C$13,'DATOS PEST9'!$B:$B,$A161,'DATOS PEST9'!$F:$F,VLOOKUP(L$10,DenRegTabla2,2,FALSE),'DATOS PEST9'!$C:$C,L$11,'DATOS PEST9'!$D:$D,VLOOKUP($C$89,DenExt,2,FALSE))</f>
        <v>0</v>
      </c>
      <c r="M161" s="65">
        <f>SUMIFS('DATOS PEST9'!$E:$E,'DATOS PEST9'!$A:$A,INDICE!$C$13,'DATOS PEST9'!$B:$B,$A161,'DATOS PEST9'!$F:$F,VLOOKUP(L$10,DenRegTabla2,2,FALSE),'DATOS PEST9'!$C:$C,M$11,'DATOS PEST9'!$D:$D,VLOOKUP($C$89,DenExt,2,FALSE))</f>
        <v>0</v>
      </c>
      <c r="N161" s="66">
        <f>SUMIFS('DATOS PEST9'!$E:$E,'DATOS PEST9'!$A:$A,INDICE!$C$13,'DATOS PEST9'!$B:$B,$A161,'DATOS PEST9'!$F:$F,VLOOKUP(L$10,DenRegTabla2,2,FALSE),'DATOS PEST9'!$D:$D,VLOOKUP($C$89,DenExt,2,FALSE))</f>
        <v>0</v>
      </c>
      <c r="O161" s="67">
        <f>SUMIFS('DATOS PEST9'!$E:$E,'DATOS PEST9'!$A:$A,INDICE!$C$13,'DATOS PEST9'!$B:$B,$A161,'DATOS PEST9'!$F:$F,VLOOKUP(O$10,DenRegTabla2,2,FALSE),'DATOS PEST9'!$C:$C,O$11,'DATOS PEST9'!$D:$D,VLOOKUP($C$89,DenExt,2,FALSE))</f>
        <v>6.421052631578946</v>
      </c>
      <c r="P161" s="67">
        <f>SUMIFS('DATOS PEST9'!$E:$E,'DATOS PEST9'!$A:$A,INDICE!$C$13,'DATOS PEST9'!$B:$B,$A161,'DATOS PEST9'!$F:$F,VLOOKUP(O$10,DenRegTabla2,2,FALSE),'DATOS PEST9'!$C:$C,P$11,'DATOS PEST9'!$D:$D,VLOOKUP($C$89,DenExt,2,FALSE))</f>
        <v>15.999999999999993</v>
      </c>
      <c r="Q161" s="68">
        <f>SUMIFS('DATOS PEST9'!$E:$E,'DATOS PEST9'!$A:$A,INDICE!$C$13,'DATOS PEST9'!$B:$B,$A161,'DATOS PEST9'!$F:$F,VLOOKUP(O$10,DenRegTabla2,2,FALSE),'DATOS PEST9'!$D:$D,VLOOKUP($C$89,DenExt,2,FALSE))</f>
        <v>22.421052631578938</v>
      </c>
      <c r="R161" s="64">
        <f>SUMIFS('DATOS PEST9'!$E:$E,'DATOS PEST9'!$A:$A,INDICE!$C$13,'DATOS PEST9'!$B:$B,$A161,'DATOS PEST9'!$F:$F,VLOOKUP(R$10,DenRegTabla2,2,FALSE),'DATOS PEST9'!$C:$C,R$11,'DATOS PEST9'!$D:$D,VLOOKUP($C$89,DenExt,2,FALSE))</f>
        <v>0</v>
      </c>
      <c r="S161" s="65">
        <f>SUMIFS('DATOS PEST9'!$E:$E,'DATOS PEST9'!$A:$A,INDICE!$C$13,'DATOS PEST9'!$B:$B,$A161,'DATOS PEST9'!$F:$F,VLOOKUP(R$10,DenRegTabla2,2,FALSE),'DATOS PEST9'!$C:$C,S$11,'DATOS PEST9'!$D:$D,VLOOKUP($C$89,DenExt,2,FALSE))</f>
        <v>0</v>
      </c>
      <c r="T161" s="66">
        <f>SUMIFS('DATOS PEST9'!$E:$E,'DATOS PEST9'!$A:$A,INDICE!$C$13,'DATOS PEST9'!$B:$B,$A161,'DATOS PEST9'!$F:$F,VLOOKUP(R$10,DenRegTabla2,2,FALSE),'DATOS PEST9'!$D:$D,VLOOKUP($C$89,DenExt,2,FALSE))</f>
        <v>0</v>
      </c>
      <c r="U161" s="67">
        <f>SUMIFS('DATOS PEST9'!$E:$E,'DATOS PEST9'!$A:$A,INDICE!$C$13,'DATOS PEST9'!$B:$B,$A161,'DATOS PEST9'!$F:$F,VLOOKUP(U$10,DenRegTabla2,2,FALSE),'DATOS PEST9'!$C:$C,U$11,'DATOS PEST9'!$D:$D,VLOOKUP($C$89,DenExt,2,FALSE))</f>
        <v>0</v>
      </c>
      <c r="V161" s="67">
        <f>SUMIFS('DATOS PEST9'!$E:$E,'DATOS PEST9'!$A:$A,INDICE!$C$13,'DATOS PEST9'!$B:$B,$A161,'DATOS PEST9'!$F:$F,VLOOKUP(U$10,DenRegTabla2,2,FALSE),'DATOS PEST9'!$C:$C,V$11,'DATOS PEST9'!$D:$D,VLOOKUP($C$89,DenExt,2,FALSE))</f>
        <v>0</v>
      </c>
      <c r="W161" s="68">
        <f>SUMIFS('DATOS PEST9'!$E:$E,'DATOS PEST9'!$A:$A,INDICE!$C$13,'DATOS PEST9'!$B:$B,$A161,'DATOS PEST9'!$F:$F,VLOOKUP(U$10,DenRegTabla2,2,FALSE),'DATOS PEST9'!$D:$D,VLOOKUP($C$89,DenExt,2,FALSE))</f>
        <v>0</v>
      </c>
      <c r="X161" s="64">
        <f>SUMIFS('DATOS PEST9'!$E:$E,'DATOS PEST9'!$A:$A,INDICE!$C$13,'DATOS PEST9'!$B:$B,$A161,'DATOS PEST9'!$F:$F,VLOOKUP(X$10,DenRegTabla2,2,FALSE),'DATOS PEST9'!$C:$C,X$11,'DATOS PEST9'!$D:$D,VLOOKUP($C$89,DenExt,2,FALSE))</f>
        <v>0</v>
      </c>
      <c r="Y161" s="65">
        <f>SUMIFS('DATOS PEST9'!$E:$E,'DATOS PEST9'!$A:$A,INDICE!$C$13,'DATOS PEST9'!$B:$B,$A161,'DATOS PEST9'!$F:$F,VLOOKUP(X$10,DenRegTabla2,2,FALSE),'DATOS PEST9'!$C:$C,Y$11,'DATOS PEST9'!$D:$D,VLOOKUP($C$89,DenExt,2,FALSE))</f>
        <v>0</v>
      </c>
      <c r="Z161" s="66">
        <f>SUMIFS('DATOS PEST9'!$E:$E,'DATOS PEST9'!$A:$A,INDICE!$C$13,'DATOS PEST9'!$B:$B,$A161,'DATOS PEST9'!$F:$F,VLOOKUP(X$10,DenRegTabla2,2,FALSE),'DATOS PEST9'!$D:$D,VLOOKUP($C$89,DenExt,2,FALSE))</f>
        <v>0</v>
      </c>
      <c r="AA161" s="64">
        <f>SUMIFS('DATOS PEST9'!$E:$E,'DATOS PEST9'!$A:$A,INDICE!$C$13,'DATOS PEST9'!$B:$B,$A161,'DATOS PEST9'!$F:$F,VLOOKUP(AA$10,DenRegTabla2,2,FALSE),'DATOS PEST9'!$C:$C,AA$11,'DATOS PEST9'!$D:$D,VLOOKUP($C$89,DenExt,2,FALSE))</f>
        <v>0</v>
      </c>
      <c r="AB161" s="65">
        <f>SUMIFS('DATOS PEST9'!$E:$E,'DATOS PEST9'!$A:$A,INDICE!$C$13,'DATOS PEST9'!$B:$B,$A161,'DATOS PEST9'!$F:$F,VLOOKUP(AA$10,DenRegTabla2,2,FALSE),'DATOS PEST9'!$C:$C,AB$11,'DATOS PEST9'!$D:$D,VLOOKUP($C$89,DenExt,2,FALSE))</f>
        <v>0</v>
      </c>
      <c r="AC161" s="66">
        <f>SUMIFS('DATOS PEST9'!$E:$E,'DATOS PEST9'!$A:$A,INDICE!$C$13,'DATOS PEST9'!$B:$B,$A161,'DATOS PEST9'!$F:$F,VLOOKUP(AA$10,DenRegTabla2,2,FALSE),'DATOS PEST9'!$D:$D,VLOOKUP($C$89,DenExt,2,FALSE))</f>
        <v>0</v>
      </c>
    </row>
    <row r="162" spans="1:29" ht="16.2" thickBot="1" x14ac:dyDescent="0.35">
      <c r="A162" s="21">
        <v>52</v>
      </c>
      <c r="B162" s="22" t="s">
        <v>33</v>
      </c>
      <c r="C162" s="74">
        <f t="shared" si="231"/>
        <v>53.684210526315773</v>
      </c>
      <c r="D162" s="75">
        <f t="shared" si="231"/>
        <v>72.94736842105263</v>
      </c>
      <c r="E162" s="76">
        <f t="shared" si="232"/>
        <v>126.63157894736841</v>
      </c>
      <c r="F162" s="74">
        <f>SUMIFS('DATOS PEST9'!$E:$E,'DATOS PEST9'!$A:$A,INDICE!$C$13,'DATOS PEST9'!$B:$B,$A162,'DATOS PEST9'!$F:$F,VLOOKUP(F$10,DenRegTabla2,2,FALSE),'DATOS PEST9'!$C:$C,F$11,'DATOS PEST9'!$D:$D,VLOOKUP($C$89,DenExt,2,FALSE))</f>
        <v>36.68421052631578</v>
      </c>
      <c r="G162" s="75">
        <f>SUMIFS('DATOS PEST9'!$E:$E,'DATOS PEST9'!$A:$A,INDICE!$C$13,'DATOS PEST9'!$B:$B,$A162,'DATOS PEST9'!$F:$F,VLOOKUP(F$10,DenRegTabla2,2,FALSE),'DATOS PEST9'!$C:$C,G$11,'DATOS PEST9'!$D:$D,VLOOKUP($C$89,DenExt,2,FALSE))</f>
        <v>34.999999999999993</v>
      </c>
      <c r="H162" s="76">
        <f>SUMIFS('DATOS PEST9'!$E:$E,'DATOS PEST9'!$A:$A,INDICE!$C$13,'DATOS PEST9'!$B:$B,$A162,'DATOS PEST9'!$F:$F,VLOOKUP(F$10,DenRegTabla2,2,FALSE),'DATOS PEST9'!$D:$D,VLOOKUP($C$89,DenExt,2,FALSE))</f>
        <v>71.68421052631578</v>
      </c>
      <c r="I162" s="74">
        <f>SUMIFS('DATOS PEST9'!$E:$E,'DATOS PEST9'!$A:$A,INDICE!$C$13,'DATOS PEST9'!$B:$B,$A162,'DATOS PEST9'!$F:$F,VLOOKUP(I$10,DenRegTabla2,2,FALSE),'DATOS PEST9'!$C:$C,I$11,'DATOS PEST9'!$D:$D,VLOOKUP($C$89,DenExt,2,FALSE))</f>
        <v>0</v>
      </c>
      <c r="J162" s="75">
        <f>SUMIFS('DATOS PEST9'!$E:$E,'DATOS PEST9'!$A:$A,INDICE!$C$13,'DATOS PEST9'!$B:$B,$A162,'DATOS PEST9'!$F:$F,VLOOKUP(I$10,DenRegTabla2,2,FALSE),'DATOS PEST9'!$C:$C,J$11,'DATOS PEST9'!$D:$D,VLOOKUP($C$89,DenExt,2,FALSE))</f>
        <v>0</v>
      </c>
      <c r="K162" s="76">
        <f>SUMIFS('DATOS PEST9'!$E:$E,'DATOS PEST9'!$A:$A,INDICE!$C$13,'DATOS PEST9'!$B:$B,$A162,'DATOS PEST9'!$F:$F,VLOOKUP(I$10,DenRegTabla2,2,FALSE),'DATOS PEST9'!$D:$D,VLOOKUP($C$89,DenExt,2,FALSE))</f>
        <v>0</v>
      </c>
      <c r="L162" s="74">
        <f>SUMIFS('DATOS PEST9'!$E:$E,'DATOS PEST9'!$A:$A,INDICE!$C$13,'DATOS PEST9'!$B:$B,$A162,'DATOS PEST9'!$F:$F,VLOOKUP(L$10,DenRegTabla2,2,FALSE),'DATOS PEST9'!$C:$C,L$11,'DATOS PEST9'!$D:$D,VLOOKUP($C$89,DenExt,2,FALSE))</f>
        <v>0.99999999999999956</v>
      </c>
      <c r="M162" s="75">
        <f>SUMIFS('DATOS PEST9'!$E:$E,'DATOS PEST9'!$A:$A,INDICE!$C$13,'DATOS PEST9'!$B:$B,$A162,'DATOS PEST9'!$F:$F,VLOOKUP(L$10,DenRegTabla2,2,FALSE),'DATOS PEST9'!$C:$C,M$11,'DATOS PEST9'!$D:$D,VLOOKUP($C$89,DenExt,2,FALSE))</f>
        <v>0</v>
      </c>
      <c r="N162" s="76">
        <f>SUMIFS('DATOS PEST9'!$E:$E,'DATOS PEST9'!$A:$A,INDICE!$C$13,'DATOS PEST9'!$B:$B,$A162,'DATOS PEST9'!$F:$F,VLOOKUP(L$10,DenRegTabla2,2,FALSE),'DATOS PEST9'!$D:$D,VLOOKUP($C$89,DenExt,2,FALSE))</f>
        <v>0.99999999999999956</v>
      </c>
      <c r="O162" s="77">
        <f>SUMIFS('DATOS PEST9'!$E:$E,'DATOS PEST9'!$A:$A,INDICE!$C$13,'DATOS PEST9'!$B:$B,$A162,'DATOS PEST9'!$F:$F,VLOOKUP(O$10,DenRegTabla2,2,FALSE),'DATOS PEST9'!$C:$C,O$11,'DATOS PEST9'!$D:$D,VLOOKUP($C$89,DenExt,2,FALSE))</f>
        <v>15.999999999999993</v>
      </c>
      <c r="P162" s="77">
        <f>SUMIFS('DATOS PEST9'!$E:$E,'DATOS PEST9'!$A:$A,INDICE!$C$13,'DATOS PEST9'!$B:$B,$A162,'DATOS PEST9'!$F:$F,VLOOKUP(O$10,DenRegTabla2,2,FALSE),'DATOS PEST9'!$C:$C,P$11,'DATOS PEST9'!$D:$D,VLOOKUP($C$89,DenExt,2,FALSE))</f>
        <v>37.947368421052637</v>
      </c>
      <c r="Q162" s="78">
        <f>SUMIFS('DATOS PEST9'!$E:$E,'DATOS PEST9'!$A:$A,INDICE!$C$13,'DATOS PEST9'!$B:$B,$A162,'DATOS PEST9'!$F:$F,VLOOKUP(O$10,DenRegTabla2,2,FALSE),'DATOS PEST9'!$D:$D,VLOOKUP($C$89,DenExt,2,FALSE))</f>
        <v>53.94736842105263</v>
      </c>
      <c r="R162" s="74">
        <f>SUMIFS('DATOS PEST9'!$E:$E,'DATOS PEST9'!$A:$A,INDICE!$C$13,'DATOS PEST9'!$B:$B,$A162,'DATOS PEST9'!$F:$F,VLOOKUP(R$10,DenRegTabla2,2,FALSE),'DATOS PEST9'!$C:$C,R$11,'DATOS PEST9'!$D:$D,VLOOKUP($C$89,DenExt,2,FALSE))</f>
        <v>0</v>
      </c>
      <c r="S162" s="75">
        <f>SUMIFS('DATOS PEST9'!$E:$E,'DATOS PEST9'!$A:$A,INDICE!$C$13,'DATOS PEST9'!$B:$B,$A162,'DATOS PEST9'!$F:$F,VLOOKUP(R$10,DenRegTabla2,2,FALSE),'DATOS PEST9'!$C:$C,S$11,'DATOS PEST9'!$D:$D,VLOOKUP($C$89,DenExt,2,FALSE))</f>
        <v>0</v>
      </c>
      <c r="T162" s="76">
        <f>SUMIFS('DATOS PEST9'!$E:$E,'DATOS PEST9'!$A:$A,INDICE!$C$13,'DATOS PEST9'!$B:$B,$A162,'DATOS PEST9'!$F:$F,VLOOKUP(R$10,DenRegTabla2,2,FALSE),'DATOS PEST9'!$D:$D,VLOOKUP($C$89,DenExt,2,FALSE))</f>
        <v>0</v>
      </c>
      <c r="U162" s="77">
        <f>SUMIFS('DATOS PEST9'!$E:$E,'DATOS PEST9'!$A:$A,INDICE!$C$13,'DATOS PEST9'!$B:$B,$A162,'DATOS PEST9'!$F:$F,VLOOKUP(U$10,DenRegTabla2,2,FALSE),'DATOS PEST9'!$C:$C,U$11,'DATOS PEST9'!$D:$D,VLOOKUP($C$89,DenExt,2,FALSE))</f>
        <v>0</v>
      </c>
      <c r="V162" s="77">
        <f>SUMIFS('DATOS PEST9'!$E:$E,'DATOS PEST9'!$A:$A,INDICE!$C$13,'DATOS PEST9'!$B:$B,$A162,'DATOS PEST9'!$F:$F,VLOOKUP(U$10,DenRegTabla2,2,FALSE),'DATOS PEST9'!$C:$C,V$11,'DATOS PEST9'!$D:$D,VLOOKUP($C$89,DenExt,2,FALSE))</f>
        <v>0</v>
      </c>
      <c r="W162" s="78">
        <f>SUMIFS('DATOS PEST9'!$E:$E,'DATOS PEST9'!$A:$A,INDICE!$C$13,'DATOS PEST9'!$B:$B,$A162,'DATOS PEST9'!$F:$F,VLOOKUP(U$10,DenRegTabla2,2,FALSE),'DATOS PEST9'!$D:$D,VLOOKUP($C$89,DenExt,2,FALSE))</f>
        <v>0</v>
      </c>
      <c r="X162" s="74">
        <f>SUMIFS('DATOS PEST9'!$E:$E,'DATOS PEST9'!$A:$A,INDICE!$C$13,'DATOS PEST9'!$B:$B,$A162,'DATOS PEST9'!$F:$F,VLOOKUP(X$10,DenRegTabla2,2,FALSE),'DATOS PEST9'!$C:$C,X$11,'DATOS PEST9'!$D:$D,VLOOKUP($C$89,DenExt,2,FALSE))</f>
        <v>0</v>
      </c>
      <c r="Y162" s="75">
        <f>SUMIFS('DATOS PEST9'!$E:$E,'DATOS PEST9'!$A:$A,INDICE!$C$13,'DATOS PEST9'!$B:$B,$A162,'DATOS PEST9'!$F:$F,VLOOKUP(X$10,DenRegTabla2,2,FALSE),'DATOS PEST9'!$C:$C,Y$11,'DATOS PEST9'!$D:$D,VLOOKUP($C$89,DenExt,2,FALSE))</f>
        <v>0</v>
      </c>
      <c r="Z162" s="76">
        <f>SUMIFS('DATOS PEST9'!$E:$E,'DATOS PEST9'!$A:$A,INDICE!$C$13,'DATOS PEST9'!$B:$B,$A162,'DATOS PEST9'!$F:$F,VLOOKUP(X$10,DenRegTabla2,2,FALSE),'DATOS PEST9'!$D:$D,VLOOKUP($C$89,DenExt,2,FALSE))</f>
        <v>0</v>
      </c>
      <c r="AA162" s="74">
        <f>SUMIFS('DATOS PEST9'!$E:$E,'DATOS PEST9'!$A:$A,INDICE!$C$13,'DATOS PEST9'!$B:$B,$A162,'DATOS PEST9'!$F:$F,VLOOKUP(AA$10,DenRegTabla2,2,FALSE),'DATOS PEST9'!$C:$C,AA$11,'DATOS PEST9'!$D:$D,VLOOKUP($C$89,DenExt,2,FALSE))</f>
        <v>0</v>
      </c>
      <c r="AB162" s="75">
        <f>SUMIFS('DATOS PEST9'!$E:$E,'DATOS PEST9'!$A:$A,INDICE!$C$13,'DATOS PEST9'!$B:$B,$A162,'DATOS PEST9'!$F:$F,VLOOKUP(AA$10,DenRegTabla2,2,FALSE),'DATOS PEST9'!$C:$C,AB$11,'DATOS PEST9'!$D:$D,VLOOKUP($C$89,DenExt,2,FALSE))</f>
        <v>0</v>
      </c>
      <c r="AC162" s="76">
        <f>SUMIFS('DATOS PEST9'!$E:$E,'DATOS PEST9'!$A:$A,INDICE!$C$13,'DATOS PEST9'!$B:$B,$A162,'DATOS PEST9'!$F:$F,VLOOKUP(AA$10,DenRegTabla2,2,FALSE),'DATOS PEST9'!$D:$D,VLOOKUP($C$89,DenExt,2,FALSE))</f>
        <v>0</v>
      </c>
    </row>
    <row r="164" spans="1:29" x14ac:dyDescent="0.3">
      <c r="A164" s="82" t="s">
        <v>215</v>
      </c>
    </row>
    <row r="165" spans="1:29" x14ac:dyDescent="0.3">
      <c r="A165" s="83" t="s">
        <v>216</v>
      </c>
    </row>
    <row r="168" spans="1:29" ht="16.2" thickBot="1" x14ac:dyDescent="0.35">
      <c r="A168" s="247" t="s">
        <v>438</v>
      </c>
      <c r="B168" s="247"/>
      <c r="C168" s="247"/>
      <c r="D168" s="247"/>
      <c r="E168" s="247"/>
      <c r="F168" s="247"/>
      <c r="G168" s="247"/>
      <c r="H168" s="247"/>
      <c r="I168" s="247"/>
      <c r="J168" s="247"/>
      <c r="K168" s="247"/>
      <c r="L168" s="247"/>
      <c r="M168" s="247"/>
      <c r="N168" s="247"/>
      <c r="O168" s="247"/>
      <c r="P168" s="247"/>
      <c r="Q168" s="247"/>
      <c r="R168" s="247"/>
      <c r="S168" s="247"/>
      <c r="T168" s="247"/>
      <c r="U168" s="247"/>
      <c r="V168" s="247"/>
      <c r="W168" s="247"/>
      <c r="X168" s="247"/>
      <c r="Y168" s="247"/>
      <c r="Z168" s="247"/>
      <c r="AA168" s="247"/>
      <c r="AB168" s="247"/>
      <c r="AC168" s="247"/>
    </row>
    <row r="169" spans="1:29" ht="18" x14ac:dyDescent="0.3">
      <c r="A169" s="216" t="s">
        <v>70</v>
      </c>
      <c r="B169" s="248"/>
      <c r="C169" s="250" t="s">
        <v>154</v>
      </c>
      <c r="D169" s="251"/>
      <c r="E169" s="251"/>
      <c r="F169" s="251"/>
      <c r="G169" s="251"/>
      <c r="H169" s="251"/>
      <c r="I169" s="251"/>
      <c r="J169" s="251"/>
      <c r="K169" s="251"/>
      <c r="L169" s="251"/>
      <c r="M169" s="251"/>
      <c r="N169" s="251"/>
      <c r="O169" s="251"/>
      <c r="P169" s="251"/>
      <c r="Q169" s="251"/>
      <c r="R169" s="251"/>
      <c r="S169" s="251"/>
      <c r="T169" s="251"/>
      <c r="U169" s="251"/>
      <c r="V169" s="251"/>
      <c r="W169" s="251"/>
      <c r="X169" s="251"/>
      <c r="Y169" s="251"/>
      <c r="Z169" s="251"/>
      <c r="AA169" s="251"/>
      <c r="AB169" s="251"/>
      <c r="AC169" s="252"/>
    </row>
    <row r="170" spans="1:29" ht="15.6" x14ac:dyDescent="0.3">
      <c r="A170" s="217"/>
      <c r="B170" s="249"/>
      <c r="C170" s="253" t="s">
        <v>73</v>
      </c>
      <c r="D170" s="253"/>
      <c r="E170" s="253"/>
      <c r="F170" s="255" t="s">
        <v>126</v>
      </c>
      <c r="G170" s="256"/>
      <c r="H170" s="256"/>
      <c r="I170" s="256"/>
      <c r="J170" s="256"/>
      <c r="K170" s="256"/>
      <c r="L170" s="256"/>
      <c r="M170" s="256"/>
      <c r="N170" s="257"/>
      <c r="O170" s="258" t="s">
        <v>148</v>
      </c>
      <c r="P170" s="259"/>
      <c r="Q170" s="259"/>
      <c r="R170" s="259"/>
      <c r="S170" s="259"/>
      <c r="T170" s="260"/>
      <c r="U170" s="255" t="s">
        <v>149</v>
      </c>
      <c r="V170" s="256"/>
      <c r="W170" s="256"/>
      <c r="X170" s="256"/>
      <c r="Y170" s="256"/>
      <c r="Z170" s="257"/>
      <c r="AA170" s="38" t="s">
        <v>211</v>
      </c>
      <c r="AB170" s="39"/>
      <c r="AC170" s="40"/>
    </row>
    <row r="171" spans="1:29" ht="15.6" x14ac:dyDescent="0.3">
      <c r="A171" s="217"/>
      <c r="B171" s="249"/>
      <c r="C171" s="254"/>
      <c r="D171" s="254"/>
      <c r="E171" s="254"/>
      <c r="F171" s="240" t="s">
        <v>126</v>
      </c>
      <c r="G171" s="241"/>
      <c r="H171" s="242"/>
      <c r="I171" s="254" t="s">
        <v>74</v>
      </c>
      <c r="J171" s="254"/>
      <c r="K171" s="254"/>
      <c r="L171" s="240" t="s">
        <v>152</v>
      </c>
      <c r="M171" s="241"/>
      <c r="N171" s="242"/>
      <c r="O171" s="254" t="s">
        <v>185</v>
      </c>
      <c r="P171" s="254"/>
      <c r="Q171" s="254"/>
      <c r="R171" s="254" t="s">
        <v>184</v>
      </c>
      <c r="S171" s="254"/>
      <c r="T171" s="254"/>
      <c r="U171" s="240" t="s">
        <v>151</v>
      </c>
      <c r="V171" s="241"/>
      <c r="W171" s="242"/>
      <c r="X171" s="240" t="s">
        <v>150</v>
      </c>
      <c r="Y171" s="241"/>
      <c r="Z171" s="242"/>
      <c r="AA171" s="41" t="s">
        <v>212</v>
      </c>
      <c r="AB171" s="42"/>
      <c r="AC171" s="43"/>
    </row>
    <row r="172" spans="1:29" ht="15.6" x14ac:dyDescent="0.3">
      <c r="A172" s="217"/>
      <c r="B172" s="249"/>
      <c r="C172" s="27" t="s">
        <v>35</v>
      </c>
      <c r="D172" s="27" t="s">
        <v>36</v>
      </c>
      <c r="E172" s="27" t="s">
        <v>217</v>
      </c>
      <c r="F172" s="27" t="s">
        <v>35</v>
      </c>
      <c r="G172" s="27" t="s">
        <v>36</v>
      </c>
      <c r="H172" s="27" t="s">
        <v>217</v>
      </c>
      <c r="I172" s="27" t="s">
        <v>35</v>
      </c>
      <c r="J172" s="27" t="s">
        <v>36</v>
      </c>
      <c r="K172" s="27" t="s">
        <v>217</v>
      </c>
      <c r="L172" s="27" t="s">
        <v>35</v>
      </c>
      <c r="M172" s="27" t="s">
        <v>36</v>
      </c>
      <c r="N172" s="27" t="s">
        <v>217</v>
      </c>
      <c r="O172" s="30" t="s">
        <v>35</v>
      </c>
      <c r="P172" s="30" t="s">
        <v>36</v>
      </c>
      <c r="Q172" s="27" t="s">
        <v>217</v>
      </c>
      <c r="R172" s="30" t="s">
        <v>35</v>
      </c>
      <c r="S172" s="30" t="s">
        <v>36</v>
      </c>
      <c r="T172" s="27" t="s">
        <v>217</v>
      </c>
      <c r="U172" s="27" t="s">
        <v>35</v>
      </c>
      <c r="V172" s="27" t="s">
        <v>36</v>
      </c>
      <c r="W172" s="27" t="s">
        <v>217</v>
      </c>
      <c r="X172" s="27" t="s">
        <v>35</v>
      </c>
      <c r="Y172" s="27" t="s">
        <v>36</v>
      </c>
      <c r="Z172" s="27" t="s">
        <v>217</v>
      </c>
      <c r="AA172" s="27" t="s">
        <v>35</v>
      </c>
      <c r="AB172" s="27" t="s">
        <v>36</v>
      </c>
      <c r="AC172" s="27" t="s">
        <v>217</v>
      </c>
    </row>
    <row r="173" spans="1:29" ht="16.2" thickBot="1" x14ac:dyDescent="0.35">
      <c r="A173" s="243" t="s">
        <v>68</v>
      </c>
      <c r="B173" s="244"/>
      <c r="C173" s="46">
        <f t="shared" ref="C173:AC173" si="233">C12-C93</f>
        <v>793582.26315789507</v>
      </c>
      <c r="D173" s="47">
        <f t="shared" si="233"/>
        <v>1055620.4736842103</v>
      </c>
      <c r="E173" s="48">
        <f t="shared" si="233"/>
        <v>1849236.1052631573</v>
      </c>
      <c r="F173" s="49">
        <f t="shared" si="233"/>
        <v>516468.84210526315</v>
      </c>
      <c r="G173" s="47">
        <f t="shared" si="233"/>
        <v>737819.7368421054</v>
      </c>
      <c r="H173" s="48">
        <f t="shared" si="233"/>
        <v>1254289.5789473681</v>
      </c>
      <c r="I173" s="49">
        <f t="shared" si="233"/>
        <v>44155.736842105252</v>
      </c>
      <c r="J173" s="47">
        <f t="shared" si="233"/>
        <v>142464.36842105261</v>
      </c>
      <c r="K173" s="48">
        <f t="shared" si="233"/>
        <v>186620.10526315789</v>
      </c>
      <c r="L173" s="49">
        <f t="shared" si="233"/>
        <v>129549.26315789476</v>
      </c>
      <c r="M173" s="47">
        <f t="shared" si="233"/>
        <v>8570.9999999999982</v>
      </c>
      <c r="N173" s="48">
        <f t="shared" si="233"/>
        <v>138152.63157894736</v>
      </c>
      <c r="O173" s="49">
        <f t="shared" si="233"/>
        <v>102696.21052631574</v>
      </c>
      <c r="P173" s="47">
        <f t="shared" si="233"/>
        <v>162039.36842105258</v>
      </c>
      <c r="Q173" s="48">
        <f t="shared" si="233"/>
        <v>264735.57894736854</v>
      </c>
      <c r="R173" s="49">
        <f t="shared" si="233"/>
        <v>514.15789473684174</v>
      </c>
      <c r="S173" s="47">
        <f t="shared" si="233"/>
        <v>1084.1052631578948</v>
      </c>
      <c r="T173" s="48">
        <f t="shared" si="233"/>
        <v>1598.2631578947369</v>
      </c>
      <c r="U173" s="49">
        <f t="shared" si="233"/>
        <v>179.05263157894731</v>
      </c>
      <c r="V173" s="47">
        <f t="shared" si="233"/>
        <v>3590.7894736842095</v>
      </c>
      <c r="W173" s="48">
        <f t="shared" si="233"/>
        <v>3769.8421052631584</v>
      </c>
      <c r="X173" s="49">
        <f t="shared" si="233"/>
        <v>19</v>
      </c>
      <c r="Y173" s="47">
        <f t="shared" si="233"/>
        <v>47.894736842105274</v>
      </c>
      <c r="Z173" s="48">
        <f t="shared" si="233"/>
        <v>66.894736842105246</v>
      </c>
      <c r="AA173" s="49">
        <f t="shared" si="233"/>
        <v>0</v>
      </c>
      <c r="AB173" s="47">
        <f t="shared" si="233"/>
        <v>3.2105263157894726</v>
      </c>
      <c r="AC173" s="48">
        <f t="shared" si="233"/>
        <v>3.2105263157894726</v>
      </c>
    </row>
    <row r="174" spans="1:29" ht="15.6" x14ac:dyDescent="0.3">
      <c r="A174" s="245" t="s">
        <v>37</v>
      </c>
      <c r="B174" s="246"/>
      <c r="C174" s="52">
        <f t="shared" ref="C174:AC174" si="234">C13-C94</f>
        <v>103318.52631578945</v>
      </c>
      <c r="D174" s="53">
        <f t="shared" si="234"/>
        <v>140570.26315789469</v>
      </c>
      <c r="E174" s="54">
        <f t="shared" si="234"/>
        <v>243889.63157894736</v>
      </c>
      <c r="F174" s="52">
        <f t="shared" si="234"/>
        <v>47545.000000000015</v>
      </c>
      <c r="G174" s="53">
        <f t="shared" si="234"/>
        <v>62001.736842105252</v>
      </c>
      <c r="H174" s="54">
        <f t="shared" si="234"/>
        <v>109546.73684210525</v>
      </c>
      <c r="I174" s="52">
        <f t="shared" si="234"/>
        <v>27586.57894736842</v>
      </c>
      <c r="J174" s="53">
        <f t="shared" si="234"/>
        <v>55037.473684210527</v>
      </c>
      <c r="K174" s="54">
        <f t="shared" si="234"/>
        <v>82624.052631578961</v>
      </c>
      <c r="L174" s="52">
        <f t="shared" si="234"/>
        <v>12550.842105263158</v>
      </c>
      <c r="M174" s="53">
        <f t="shared" si="234"/>
        <v>825.78947368421052</v>
      </c>
      <c r="N174" s="54">
        <f t="shared" si="234"/>
        <v>13377.473684210527</v>
      </c>
      <c r="O174" s="52">
        <f t="shared" si="234"/>
        <v>15373.263157894733</v>
      </c>
      <c r="P174" s="53">
        <f t="shared" si="234"/>
        <v>21755.210526315786</v>
      </c>
      <c r="Q174" s="54">
        <f t="shared" si="234"/>
        <v>37128.473684210527</v>
      </c>
      <c r="R174" s="52">
        <f t="shared" si="234"/>
        <v>248.57894736842096</v>
      </c>
      <c r="S174" s="53">
        <f t="shared" si="234"/>
        <v>649.6315789473681</v>
      </c>
      <c r="T174" s="54">
        <f t="shared" si="234"/>
        <v>898.21052631578948</v>
      </c>
      <c r="U174" s="52">
        <f t="shared" si="234"/>
        <v>13.263157894736842</v>
      </c>
      <c r="V174" s="53">
        <f t="shared" si="234"/>
        <v>291.63157894736844</v>
      </c>
      <c r="W174" s="54">
        <f t="shared" si="234"/>
        <v>304.89473684210526</v>
      </c>
      <c r="X174" s="52">
        <f t="shared" si="234"/>
        <v>0.99999999999999956</v>
      </c>
      <c r="Y174" s="53">
        <f t="shared" si="234"/>
        <v>8.7894736842105274</v>
      </c>
      <c r="Z174" s="54">
        <f t="shared" si="234"/>
        <v>9.789473684210531</v>
      </c>
      <c r="AA174" s="52">
        <f t="shared" si="234"/>
        <v>0</v>
      </c>
      <c r="AB174" s="53">
        <f t="shared" si="234"/>
        <v>0</v>
      </c>
      <c r="AC174" s="54">
        <f t="shared" si="234"/>
        <v>0</v>
      </c>
    </row>
    <row r="175" spans="1:29" ht="15.6" x14ac:dyDescent="0.3">
      <c r="A175" s="6">
        <v>4</v>
      </c>
      <c r="B175" s="7" t="s">
        <v>162</v>
      </c>
      <c r="C175" s="57">
        <f t="shared" ref="C175:AC175" si="235">C14-C95</f>
        <v>19594.473684210527</v>
      </c>
      <c r="D175" s="58">
        <f t="shared" si="235"/>
        <v>44012.684210526299</v>
      </c>
      <c r="E175" s="59">
        <f t="shared" si="235"/>
        <v>63607.157894736854</v>
      </c>
      <c r="F175" s="60">
        <f t="shared" si="235"/>
        <v>9644.2631578947367</v>
      </c>
      <c r="G175" s="61">
        <f t="shared" si="235"/>
        <v>10803.842105263157</v>
      </c>
      <c r="H175" s="59">
        <f t="shared" si="235"/>
        <v>20448.105263157893</v>
      </c>
      <c r="I175" s="60">
        <f t="shared" si="235"/>
        <v>7390.6315789473701</v>
      </c>
      <c r="J175" s="61">
        <f t="shared" si="235"/>
        <v>29953.31578947368</v>
      </c>
      <c r="K175" s="59">
        <f t="shared" si="235"/>
        <v>37343.947368421053</v>
      </c>
      <c r="L175" s="60">
        <f t="shared" si="235"/>
        <v>714.42105263157896</v>
      </c>
      <c r="M175" s="61">
        <f t="shared" si="235"/>
        <v>52.368421052631582</v>
      </c>
      <c r="N175" s="59">
        <f t="shared" si="235"/>
        <v>766.78947368421063</v>
      </c>
      <c r="O175" s="60">
        <f t="shared" si="235"/>
        <v>1694.6842105263161</v>
      </c>
      <c r="P175" s="61">
        <f t="shared" si="235"/>
        <v>2672.2631578947367</v>
      </c>
      <c r="Q175" s="59">
        <f t="shared" si="235"/>
        <v>4366.9473684210525</v>
      </c>
      <c r="R175" s="60">
        <f t="shared" si="235"/>
        <v>147.47368421052624</v>
      </c>
      <c r="S175" s="61">
        <f t="shared" si="235"/>
        <v>463.36842105263145</v>
      </c>
      <c r="T175" s="59">
        <f t="shared" si="235"/>
        <v>610.8421052631578</v>
      </c>
      <c r="U175" s="60">
        <f t="shared" si="235"/>
        <v>1.9999999999999991</v>
      </c>
      <c r="V175" s="61">
        <f t="shared" si="235"/>
        <v>67.526315789473685</v>
      </c>
      <c r="W175" s="59">
        <f t="shared" si="235"/>
        <v>69.526315789473685</v>
      </c>
      <c r="X175" s="60">
        <f t="shared" si="235"/>
        <v>0.99999999999999956</v>
      </c>
      <c r="Y175" s="61">
        <f t="shared" si="235"/>
        <v>0</v>
      </c>
      <c r="Z175" s="59">
        <f t="shared" si="235"/>
        <v>0.99999999999999956</v>
      </c>
      <c r="AA175" s="60">
        <f t="shared" si="235"/>
        <v>0</v>
      </c>
      <c r="AB175" s="61">
        <f t="shared" si="235"/>
        <v>0</v>
      </c>
      <c r="AC175" s="59">
        <f t="shared" si="235"/>
        <v>0</v>
      </c>
    </row>
    <row r="176" spans="1:29" ht="15.6" x14ac:dyDescent="0.3">
      <c r="A176" s="8">
        <v>11</v>
      </c>
      <c r="B176" s="9" t="s">
        <v>163</v>
      </c>
      <c r="C176" s="60">
        <f t="shared" ref="C176:AC176" si="236">C15-C96</f>
        <v>5136.5263157894751</v>
      </c>
      <c r="D176" s="61">
        <f t="shared" si="236"/>
        <v>6969.7894736842118</v>
      </c>
      <c r="E176" s="59">
        <f t="shared" si="236"/>
        <v>12106.315789473687</v>
      </c>
      <c r="F176" s="60">
        <f t="shared" si="236"/>
        <v>2752.3684210526326</v>
      </c>
      <c r="G176" s="61">
        <f t="shared" si="236"/>
        <v>4302.5789473684208</v>
      </c>
      <c r="H176" s="59">
        <f t="shared" si="236"/>
        <v>7054.9473684210534</v>
      </c>
      <c r="I176" s="60">
        <f t="shared" si="236"/>
        <v>63.421052631578945</v>
      </c>
      <c r="J176" s="61">
        <f t="shared" si="236"/>
        <v>295.52631578947376</v>
      </c>
      <c r="K176" s="59">
        <f t="shared" si="236"/>
        <v>358.94736842105266</v>
      </c>
      <c r="L176" s="60">
        <f t="shared" si="236"/>
        <v>929.57894736842081</v>
      </c>
      <c r="M176" s="61">
        <f t="shared" si="236"/>
        <v>90.105263157894754</v>
      </c>
      <c r="N176" s="59">
        <f t="shared" si="236"/>
        <v>1019.6842105263156</v>
      </c>
      <c r="O176" s="60">
        <f t="shared" si="236"/>
        <v>1384.1578947368419</v>
      </c>
      <c r="P176" s="61">
        <f t="shared" si="236"/>
        <v>2223.4210526315792</v>
      </c>
      <c r="Q176" s="59">
        <f t="shared" si="236"/>
        <v>3607.5789473684208</v>
      </c>
      <c r="R176" s="60">
        <f t="shared" si="236"/>
        <v>3.9999999999999982</v>
      </c>
      <c r="S176" s="61">
        <f t="shared" si="236"/>
        <v>0.99999999999999956</v>
      </c>
      <c r="T176" s="59">
        <f t="shared" si="236"/>
        <v>4.9999999999999982</v>
      </c>
      <c r="U176" s="60">
        <f t="shared" si="236"/>
        <v>3.0000000000000009</v>
      </c>
      <c r="V176" s="61">
        <f t="shared" si="236"/>
        <v>56.15789473684211</v>
      </c>
      <c r="W176" s="59">
        <f t="shared" si="236"/>
        <v>59.15789473684211</v>
      </c>
      <c r="X176" s="60">
        <f t="shared" si="236"/>
        <v>0</v>
      </c>
      <c r="Y176" s="61">
        <f t="shared" si="236"/>
        <v>0.99999999999999956</v>
      </c>
      <c r="Z176" s="59">
        <f t="shared" si="236"/>
        <v>0.99999999999999956</v>
      </c>
      <c r="AA176" s="60">
        <f t="shared" si="236"/>
        <v>0</v>
      </c>
      <c r="AB176" s="61">
        <f t="shared" si="236"/>
        <v>0</v>
      </c>
      <c r="AC176" s="59">
        <f t="shared" si="236"/>
        <v>0</v>
      </c>
    </row>
    <row r="177" spans="1:29" ht="15.6" x14ac:dyDescent="0.3">
      <c r="A177" s="8">
        <v>14</v>
      </c>
      <c r="B177" s="9" t="s">
        <v>164</v>
      </c>
      <c r="C177" s="60">
        <f t="shared" ref="C177:AC177" si="237">C16-C97</f>
        <v>3427.3157894736851</v>
      </c>
      <c r="D177" s="61">
        <f t="shared" si="237"/>
        <v>4060.3157894736842</v>
      </c>
      <c r="E177" s="59">
        <f t="shared" si="237"/>
        <v>7487.6315789473692</v>
      </c>
      <c r="F177" s="60">
        <f t="shared" si="237"/>
        <v>1751.8947368421054</v>
      </c>
      <c r="G177" s="61">
        <f t="shared" si="237"/>
        <v>2276.3684210526312</v>
      </c>
      <c r="H177" s="59">
        <f t="shared" si="237"/>
        <v>4028.2631578947371</v>
      </c>
      <c r="I177" s="60">
        <f t="shared" si="237"/>
        <v>199.57894736842115</v>
      </c>
      <c r="J177" s="61">
        <f t="shared" si="237"/>
        <v>1061.4736842105262</v>
      </c>
      <c r="K177" s="59">
        <f t="shared" si="237"/>
        <v>1261.0526315789475</v>
      </c>
      <c r="L177" s="60">
        <f t="shared" si="237"/>
        <v>920.57894736842115</v>
      </c>
      <c r="M177" s="61">
        <f t="shared" si="237"/>
        <v>54.526315789473685</v>
      </c>
      <c r="N177" s="59">
        <f t="shared" si="237"/>
        <v>975.1052631578948</v>
      </c>
      <c r="O177" s="60">
        <f t="shared" si="237"/>
        <v>554.26315789473676</v>
      </c>
      <c r="P177" s="61">
        <f t="shared" si="237"/>
        <v>664.94736842105272</v>
      </c>
      <c r="Q177" s="59">
        <f t="shared" si="237"/>
        <v>1219.2105263157896</v>
      </c>
      <c r="R177" s="60">
        <f t="shared" si="237"/>
        <v>0.99999999999999911</v>
      </c>
      <c r="S177" s="61">
        <f t="shared" si="237"/>
        <v>3.0000000000000009</v>
      </c>
      <c r="T177" s="59">
        <f t="shared" si="237"/>
        <v>4</v>
      </c>
      <c r="U177" s="60">
        <f t="shared" si="237"/>
        <v>0</v>
      </c>
      <c r="V177" s="61">
        <f t="shared" si="237"/>
        <v>0</v>
      </c>
      <c r="W177" s="59">
        <f t="shared" si="237"/>
        <v>0</v>
      </c>
      <c r="X177" s="60">
        <f t="shared" si="237"/>
        <v>0</v>
      </c>
      <c r="Y177" s="61">
        <f t="shared" si="237"/>
        <v>0</v>
      </c>
      <c r="Z177" s="59">
        <f t="shared" si="237"/>
        <v>0</v>
      </c>
      <c r="AA177" s="60">
        <f t="shared" si="237"/>
        <v>0</v>
      </c>
      <c r="AB177" s="61">
        <f t="shared" si="237"/>
        <v>0</v>
      </c>
      <c r="AC177" s="59">
        <f t="shared" si="237"/>
        <v>0</v>
      </c>
    </row>
    <row r="178" spans="1:29" ht="15.6" x14ac:dyDescent="0.3">
      <c r="A178" s="8">
        <v>18</v>
      </c>
      <c r="B178" s="9" t="s">
        <v>7</v>
      </c>
      <c r="C178" s="60">
        <f t="shared" ref="C178:AC178" si="238">C17-C98</f>
        <v>8281.0526315789466</v>
      </c>
      <c r="D178" s="61">
        <f t="shared" si="238"/>
        <v>11274.36842105263</v>
      </c>
      <c r="E178" s="59">
        <f t="shared" si="238"/>
        <v>19555.421052631573</v>
      </c>
      <c r="F178" s="60">
        <f t="shared" si="238"/>
        <v>4282.2105263157891</v>
      </c>
      <c r="G178" s="61">
        <f t="shared" si="238"/>
        <v>5665.2631578947367</v>
      </c>
      <c r="H178" s="59">
        <f t="shared" si="238"/>
        <v>9947.4736842105249</v>
      </c>
      <c r="I178" s="60">
        <f t="shared" si="238"/>
        <v>1249.421052631579</v>
      </c>
      <c r="J178" s="61">
        <f t="shared" si="238"/>
        <v>3084.0000000000005</v>
      </c>
      <c r="K178" s="59">
        <f t="shared" si="238"/>
        <v>4333.4210526315783</v>
      </c>
      <c r="L178" s="60">
        <f t="shared" si="238"/>
        <v>1157.421052631579</v>
      </c>
      <c r="M178" s="61">
        <f t="shared" si="238"/>
        <v>76.421052631578959</v>
      </c>
      <c r="N178" s="59">
        <f t="shared" si="238"/>
        <v>1233.8421052631579</v>
      </c>
      <c r="O178" s="60">
        <f t="shared" si="238"/>
        <v>1522.894736842105</v>
      </c>
      <c r="P178" s="61">
        <f t="shared" si="238"/>
        <v>2322.6842105263158</v>
      </c>
      <c r="Q178" s="59">
        <f t="shared" si="238"/>
        <v>3845.5789473684199</v>
      </c>
      <c r="R178" s="60">
        <f t="shared" si="238"/>
        <v>69.105263157894768</v>
      </c>
      <c r="S178" s="61">
        <f t="shared" si="238"/>
        <v>120.21052631578942</v>
      </c>
      <c r="T178" s="59">
        <f t="shared" si="238"/>
        <v>189.31578947368419</v>
      </c>
      <c r="U178" s="60">
        <f t="shared" si="238"/>
        <v>0</v>
      </c>
      <c r="V178" s="61">
        <f t="shared" si="238"/>
        <v>5.7894736842105274</v>
      </c>
      <c r="W178" s="59">
        <f t="shared" si="238"/>
        <v>5.7894736842105274</v>
      </c>
      <c r="X178" s="60">
        <f t="shared" si="238"/>
        <v>0</v>
      </c>
      <c r="Y178" s="61">
        <f t="shared" si="238"/>
        <v>0</v>
      </c>
      <c r="Z178" s="59">
        <f t="shared" si="238"/>
        <v>0</v>
      </c>
      <c r="AA178" s="60">
        <f t="shared" si="238"/>
        <v>0</v>
      </c>
      <c r="AB178" s="61">
        <f t="shared" si="238"/>
        <v>0</v>
      </c>
      <c r="AC178" s="59">
        <f t="shared" si="238"/>
        <v>0</v>
      </c>
    </row>
    <row r="179" spans="1:29" ht="15.6" x14ac:dyDescent="0.3">
      <c r="A179" s="8">
        <v>21</v>
      </c>
      <c r="B179" s="9" t="s">
        <v>10</v>
      </c>
      <c r="C179" s="60">
        <f t="shared" ref="C179:AC179" si="239">C18-C99</f>
        <v>19996.89473684211</v>
      </c>
      <c r="D179" s="61">
        <f t="shared" si="239"/>
        <v>18531.15789473684</v>
      </c>
      <c r="E179" s="59">
        <f t="shared" si="239"/>
        <v>38528.894736842107</v>
      </c>
      <c r="F179" s="60">
        <f t="shared" si="239"/>
        <v>1290.6315789473683</v>
      </c>
      <c r="G179" s="61">
        <f t="shared" si="239"/>
        <v>2115.894736842105</v>
      </c>
      <c r="H179" s="59">
        <f t="shared" si="239"/>
        <v>3406.5263157894733</v>
      </c>
      <c r="I179" s="60">
        <f t="shared" si="239"/>
        <v>17801.157894736843</v>
      </c>
      <c r="J179" s="61">
        <f t="shared" si="239"/>
        <v>15566.421052631578</v>
      </c>
      <c r="K179" s="59">
        <f t="shared" si="239"/>
        <v>33367.57894736842</v>
      </c>
      <c r="L179" s="60">
        <f t="shared" si="239"/>
        <v>439.0526315789474</v>
      </c>
      <c r="M179" s="61">
        <f t="shared" si="239"/>
        <v>23.000000000000004</v>
      </c>
      <c r="N179" s="59">
        <f t="shared" si="239"/>
        <v>462.89473684210532</v>
      </c>
      <c r="O179" s="60">
        <f t="shared" si="239"/>
        <v>458.99999999999994</v>
      </c>
      <c r="P179" s="61">
        <f t="shared" si="239"/>
        <v>743.36842105263167</v>
      </c>
      <c r="Q179" s="59">
        <f t="shared" si="239"/>
        <v>1202.3684210526317</v>
      </c>
      <c r="R179" s="60">
        <f t="shared" si="239"/>
        <v>5</v>
      </c>
      <c r="S179" s="61">
        <f t="shared" si="239"/>
        <v>17.789473684210527</v>
      </c>
      <c r="T179" s="59">
        <f t="shared" si="239"/>
        <v>22.789473684210535</v>
      </c>
      <c r="U179" s="60">
        <f t="shared" si="239"/>
        <v>2.0526315789473681</v>
      </c>
      <c r="V179" s="61">
        <f t="shared" si="239"/>
        <v>63.684210526315795</v>
      </c>
      <c r="W179" s="59">
        <f t="shared" si="239"/>
        <v>65.736842105263179</v>
      </c>
      <c r="X179" s="60">
        <f t="shared" si="239"/>
        <v>0</v>
      </c>
      <c r="Y179" s="61">
        <f t="shared" si="239"/>
        <v>0.99999999999999911</v>
      </c>
      <c r="Z179" s="59">
        <f t="shared" si="239"/>
        <v>1</v>
      </c>
      <c r="AA179" s="60">
        <f t="shared" si="239"/>
        <v>0</v>
      </c>
      <c r="AB179" s="61">
        <f t="shared" si="239"/>
        <v>0</v>
      </c>
      <c r="AC179" s="59">
        <f t="shared" si="239"/>
        <v>0</v>
      </c>
    </row>
    <row r="180" spans="1:29" ht="15.6" x14ac:dyDescent="0.3">
      <c r="A180" s="8">
        <v>23</v>
      </c>
      <c r="B180" s="9" t="s">
        <v>165</v>
      </c>
      <c r="C180" s="60">
        <f t="shared" ref="C180:AC180" si="240">C19-C100</f>
        <v>2247.1578947368421</v>
      </c>
      <c r="D180" s="61">
        <f t="shared" si="240"/>
        <v>4170.5789473684199</v>
      </c>
      <c r="E180" s="59">
        <f t="shared" si="240"/>
        <v>6417.7368421052633</v>
      </c>
      <c r="F180" s="60">
        <f t="shared" si="240"/>
        <v>1061.5263157894735</v>
      </c>
      <c r="G180" s="61">
        <f t="shared" si="240"/>
        <v>2063.9473684210525</v>
      </c>
      <c r="H180" s="59">
        <f t="shared" si="240"/>
        <v>3125.4736842105262</v>
      </c>
      <c r="I180" s="60">
        <f t="shared" si="240"/>
        <v>285.26315789473688</v>
      </c>
      <c r="J180" s="61">
        <f t="shared" si="240"/>
        <v>1455.9473684210527</v>
      </c>
      <c r="K180" s="59">
        <f t="shared" si="240"/>
        <v>1741.2105263157896</v>
      </c>
      <c r="L180" s="60">
        <f t="shared" si="240"/>
        <v>454.15789473684214</v>
      </c>
      <c r="M180" s="61">
        <f t="shared" si="240"/>
        <v>33.526315789473685</v>
      </c>
      <c r="N180" s="59">
        <f t="shared" si="240"/>
        <v>487.68421052631584</v>
      </c>
      <c r="O180" s="60">
        <f t="shared" si="240"/>
        <v>442.21052631578942</v>
      </c>
      <c r="P180" s="61">
        <f t="shared" si="240"/>
        <v>615.15789473684208</v>
      </c>
      <c r="Q180" s="59">
        <f t="shared" si="240"/>
        <v>1057.3684210526314</v>
      </c>
      <c r="R180" s="60">
        <f t="shared" si="240"/>
        <v>3.9999999999999982</v>
      </c>
      <c r="S180" s="61">
        <f t="shared" si="240"/>
        <v>1.9999999999999991</v>
      </c>
      <c r="T180" s="59">
        <f t="shared" si="240"/>
        <v>5.9999999999999973</v>
      </c>
      <c r="U180" s="60">
        <f t="shared" si="240"/>
        <v>0</v>
      </c>
      <c r="V180" s="61">
        <f t="shared" si="240"/>
        <v>0</v>
      </c>
      <c r="W180" s="59">
        <f t="shared" si="240"/>
        <v>0</v>
      </c>
      <c r="X180" s="60">
        <f t="shared" si="240"/>
        <v>0</v>
      </c>
      <c r="Y180" s="61">
        <f t="shared" si="240"/>
        <v>0</v>
      </c>
      <c r="Z180" s="59">
        <f t="shared" si="240"/>
        <v>0</v>
      </c>
      <c r="AA180" s="60">
        <f t="shared" si="240"/>
        <v>0</v>
      </c>
      <c r="AB180" s="61">
        <f t="shared" si="240"/>
        <v>0</v>
      </c>
      <c r="AC180" s="59">
        <f t="shared" si="240"/>
        <v>0</v>
      </c>
    </row>
    <row r="181" spans="1:29" ht="15.6" x14ac:dyDescent="0.3">
      <c r="A181" s="8">
        <v>29</v>
      </c>
      <c r="B181" s="9" t="s">
        <v>166</v>
      </c>
      <c r="C181" s="60">
        <f t="shared" ref="C181:AC181" si="241">C20-C101</f>
        <v>30696.947368421046</v>
      </c>
      <c r="D181" s="61">
        <f t="shared" si="241"/>
        <v>34919.631578947359</v>
      </c>
      <c r="E181" s="59">
        <f t="shared" si="241"/>
        <v>65616.578947368427</v>
      </c>
      <c r="F181" s="60">
        <f t="shared" si="241"/>
        <v>18931.315789473687</v>
      </c>
      <c r="G181" s="61">
        <f t="shared" si="241"/>
        <v>23458.31578947368</v>
      </c>
      <c r="H181" s="59">
        <f t="shared" si="241"/>
        <v>42389.631578947374</v>
      </c>
      <c r="I181" s="60">
        <f t="shared" si="241"/>
        <v>238.21052631578942</v>
      </c>
      <c r="J181" s="61">
        <f t="shared" si="241"/>
        <v>1155.9999999999998</v>
      </c>
      <c r="K181" s="59">
        <f t="shared" si="241"/>
        <v>1394.2105263157891</v>
      </c>
      <c r="L181" s="60">
        <f t="shared" si="241"/>
        <v>4432.6315789473683</v>
      </c>
      <c r="M181" s="61">
        <f t="shared" si="241"/>
        <v>328.68421052631578</v>
      </c>
      <c r="N181" s="59">
        <f t="shared" si="241"/>
        <v>4761.3157894736833</v>
      </c>
      <c r="O181" s="60">
        <f t="shared" si="241"/>
        <v>7074.578947368419</v>
      </c>
      <c r="P181" s="61">
        <f t="shared" si="241"/>
        <v>9835.8947368421032</v>
      </c>
      <c r="Q181" s="59">
        <f t="shared" si="241"/>
        <v>16910.473684210527</v>
      </c>
      <c r="R181" s="60">
        <f t="shared" si="241"/>
        <v>15.999999999999995</v>
      </c>
      <c r="S181" s="61">
        <f t="shared" si="241"/>
        <v>39.736842105263172</v>
      </c>
      <c r="T181" s="59">
        <f t="shared" si="241"/>
        <v>55.736842105263172</v>
      </c>
      <c r="U181" s="60">
        <f t="shared" si="241"/>
        <v>4.2105263157894735</v>
      </c>
      <c r="V181" s="61">
        <f t="shared" si="241"/>
        <v>95.210526315789451</v>
      </c>
      <c r="W181" s="59">
        <f t="shared" si="241"/>
        <v>99.421052631578917</v>
      </c>
      <c r="X181" s="60">
        <f t="shared" si="241"/>
        <v>0</v>
      </c>
      <c r="Y181" s="61">
        <f t="shared" si="241"/>
        <v>5.7894736842105283</v>
      </c>
      <c r="Z181" s="59">
        <f t="shared" si="241"/>
        <v>5.7894736842105283</v>
      </c>
      <c r="AA181" s="60">
        <f t="shared" si="241"/>
        <v>0</v>
      </c>
      <c r="AB181" s="61">
        <f t="shared" si="241"/>
        <v>0</v>
      </c>
      <c r="AC181" s="59">
        <f t="shared" si="241"/>
        <v>0</v>
      </c>
    </row>
    <row r="182" spans="1:29" ht="15.6" x14ac:dyDescent="0.3">
      <c r="A182" s="10">
        <v>41</v>
      </c>
      <c r="B182" s="11" t="s">
        <v>24</v>
      </c>
      <c r="C182" s="60">
        <f t="shared" ref="C182:AC182" si="242">C21-C102</f>
        <v>13938.157894736843</v>
      </c>
      <c r="D182" s="61">
        <f t="shared" si="242"/>
        <v>16631.736842105263</v>
      </c>
      <c r="E182" s="59">
        <f t="shared" si="242"/>
        <v>30569.89473684211</v>
      </c>
      <c r="F182" s="60">
        <f t="shared" si="242"/>
        <v>7830.7894736842109</v>
      </c>
      <c r="G182" s="61">
        <f t="shared" si="242"/>
        <v>11315.526315789475</v>
      </c>
      <c r="H182" s="59">
        <f t="shared" si="242"/>
        <v>19146.315789473683</v>
      </c>
      <c r="I182" s="60">
        <f t="shared" si="242"/>
        <v>358.8947368421052</v>
      </c>
      <c r="J182" s="61">
        <f t="shared" si="242"/>
        <v>2464.78947368421</v>
      </c>
      <c r="K182" s="59">
        <f t="shared" si="242"/>
        <v>2823.6842105263158</v>
      </c>
      <c r="L182" s="60">
        <f t="shared" si="242"/>
        <v>3503.0000000000005</v>
      </c>
      <c r="M182" s="61">
        <f t="shared" si="242"/>
        <v>167.15789473684208</v>
      </c>
      <c r="N182" s="59">
        <f t="shared" si="242"/>
        <v>3670.1578947368425</v>
      </c>
      <c r="O182" s="60">
        <f t="shared" si="242"/>
        <v>2241.4736842105258</v>
      </c>
      <c r="P182" s="61">
        <f t="shared" si="242"/>
        <v>2677.4736842105258</v>
      </c>
      <c r="Q182" s="59">
        <f t="shared" si="242"/>
        <v>4918.9473684210516</v>
      </c>
      <c r="R182" s="60">
        <f t="shared" si="242"/>
        <v>1.9999999999999991</v>
      </c>
      <c r="S182" s="61">
        <f t="shared" si="242"/>
        <v>2.5263157894736841</v>
      </c>
      <c r="T182" s="59">
        <f t="shared" si="242"/>
        <v>4.5263157894736814</v>
      </c>
      <c r="U182" s="60">
        <f t="shared" si="242"/>
        <v>1.9999999999999991</v>
      </c>
      <c r="V182" s="61">
        <f t="shared" si="242"/>
        <v>3.2631578947368416</v>
      </c>
      <c r="W182" s="59">
        <f t="shared" si="242"/>
        <v>5.2631578947368407</v>
      </c>
      <c r="X182" s="60">
        <f t="shared" si="242"/>
        <v>0</v>
      </c>
      <c r="Y182" s="61">
        <f t="shared" si="242"/>
        <v>0.99999999999999956</v>
      </c>
      <c r="Z182" s="59">
        <f t="shared" si="242"/>
        <v>0.99999999999999956</v>
      </c>
      <c r="AA182" s="60">
        <f t="shared" si="242"/>
        <v>0</v>
      </c>
      <c r="AB182" s="61">
        <f t="shared" si="242"/>
        <v>0</v>
      </c>
      <c r="AC182" s="59">
        <f t="shared" si="242"/>
        <v>0</v>
      </c>
    </row>
    <row r="183" spans="1:29" ht="15.6" x14ac:dyDescent="0.3">
      <c r="A183" s="238" t="s">
        <v>38</v>
      </c>
      <c r="B183" s="239"/>
      <c r="C183" s="64">
        <f t="shared" ref="C183:AC183" si="243">C22-C103</f>
        <v>21760.894736842107</v>
      </c>
      <c r="D183" s="65">
        <f t="shared" si="243"/>
        <v>34247.526315789466</v>
      </c>
      <c r="E183" s="66">
        <f t="shared" si="243"/>
        <v>56019.421052631566</v>
      </c>
      <c r="F183" s="64">
        <f t="shared" si="243"/>
        <v>15338.000000000004</v>
      </c>
      <c r="G183" s="65">
        <f t="shared" si="243"/>
        <v>26212.57894736842</v>
      </c>
      <c r="H183" s="66">
        <f t="shared" si="243"/>
        <v>41550.578947368427</v>
      </c>
      <c r="I183" s="64">
        <f t="shared" si="243"/>
        <v>279.26315789473688</v>
      </c>
      <c r="J183" s="65">
        <f t="shared" si="243"/>
        <v>3982.5263157894742</v>
      </c>
      <c r="K183" s="66">
        <f t="shared" si="243"/>
        <v>4261.7894736842118</v>
      </c>
      <c r="L183" s="64">
        <f t="shared" si="243"/>
        <v>3613.6842105263158</v>
      </c>
      <c r="M183" s="65">
        <f t="shared" si="243"/>
        <v>170.10526315789471</v>
      </c>
      <c r="N183" s="66">
        <f t="shared" si="243"/>
        <v>3794.7894736842109</v>
      </c>
      <c r="O183" s="64">
        <f t="shared" si="243"/>
        <v>2519.947368421052</v>
      </c>
      <c r="P183" s="65">
        <f t="shared" si="243"/>
        <v>3860.3157894736846</v>
      </c>
      <c r="Q183" s="66">
        <f t="shared" si="243"/>
        <v>6380.2631578947367</v>
      </c>
      <c r="R183" s="64">
        <f t="shared" si="243"/>
        <v>10</v>
      </c>
      <c r="S183" s="65">
        <f t="shared" si="243"/>
        <v>21.999999999999996</v>
      </c>
      <c r="T183" s="66">
        <f t="shared" si="243"/>
        <v>32.000000000000007</v>
      </c>
      <c r="U183" s="64">
        <f t="shared" si="243"/>
        <v>0</v>
      </c>
      <c r="V183" s="65">
        <f t="shared" si="243"/>
        <v>0</v>
      </c>
      <c r="W183" s="66">
        <f t="shared" si="243"/>
        <v>0</v>
      </c>
      <c r="X183" s="64">
        <f t="shared" si="243"/>
        <v>0</v>
      </c>
      <c r="Y183" s="65">
        <f t="shared" si="243"/>
        <v>0</v>
      </c>
      <c r="Z183" s="66">
        <f t="shared" si="243"/>
        <v>0</v>
      </c>
      <c r="AA183" s="64">
        <f t="shared" si="243"/>
        <v>0</v>
      </c>
      <c r="AB183" s="65">
        <f t="shared" si="243"/>
        <v>0</v>
      </c>
      <c r="AC183" s="66">
        <f t="shared" si="243"/>
        <v>0</v>
      </c>
    </row>
    <row r="184" spans="1:29" ht="15.6" x14ac:dyDescent="0.3">
      <c r="A184" s="12">
        <v>22</v>
      </c>
      <c r="B184" s="7" t="s">
        <v>11</v>
      </c>
      <c r="C184" s="60">
        <f t="shared" ref="C184:AC184" si="244">C23-C104</f>
        <v>3603.5263157894747</v>
      </c>
      <c r="D184" s="61">
        <f t="shared" si="244"/>
        <v>7917.7894736842127</v>
      </c>
      <c r="E184" s="59">
        <f t="shared" si="244"/>
        <v>11521.315789473687</v>
      </c>
      <c r="F184" s="60">
        <f t="shared" si="244"/>
        <v>2678.7368421052633</v>
      </c>
      <c r="G184" s="61">
        <f t="shared" si="244"/>
        <v>5847.6315789473692</v>
      </c>
      <c r="H184" s="59">
        <f t="shared" si="244"/>
        <v>8526.3684210526335</v>
      </c>
      <c r="I184" s="60">
        <f t="shared" si="244"/>
        <v>59.31578947368422</v>
      </c>
      <c r="J184" s="61">
        <f t="shared" si="244"/>
        <v>1557.6842105263158</v>
      </c>
      <c r="K184" s="59">
        <f t="shared" si="244"/>
        <v>1617</v>
      </c>
      <c r="L184" s="60">
        <f t="shared" si="244"/>
        <v>530.73684210526335</v>
      </c>
      <c r="M184" s="61">
        <f t="shared" si="244"/>
        <v>15.210526315789473</v>
      </c>
      <c r="N184" s="59">
        <f t="shared" si="244"/>
        <v>545.94736842105283</v>
      </c>
      <c r="O184" s="60">
        <f t="shared" si="244"/>
        <v>331.73684210526324</v>
      </c>
      <c r="P184" s="61">
        <f t="shared" si="244"/>
        <v>494.26315789473699</v>
      </c>
      <c r="Q184" s="59">
        <f t="shared" si="244"/>
        <v>826</v>
      </c>
      <c r="R184" s="60">
        <f t="shared" si="244"/>
        <v>3</v>
      </c>
      <c r="S184" s="61">
        <f t="shared" si="244"/>
        <v>3</v>
      </c>
      <c r="T184" s="59">
        <f t="shared" si="244"/>
        <v>6.0000000000000018</v>
      </c>
      <c r="U184" s="60">
        <f t="shared" si="244"/>
        <v>0</v>
      </c>
      <c r="V184" s="61">
        <f t="shared" si="244"/>
        <v>0</v>
      </c>
      <c r="W184" s="59">
        <f t="shared" si="244"/>
        <v>0</v>
      </c>
      <c r="X184" s="60">
        <f t="shared" si="244"/>
        <v>0</v>
      </c>
      <c r="Y184" s="61">
        <f t="shared" si="244"/>
        <v>0</v>
      </c>
      <c r="Z184" s="59">
        <f t="shared" si="244"/>
        <v>0</v>
      </c>
      <c r="AA184" s="60">
        <f t="shared" si="244"/>
        <v>0</v>
      </c>
      <c r="AB184" s="61">
        <f t="shared" si="244"/>
        <v>0</v>
      </c>
      <c r="AC184" s="59">
        <f t="shared" si="244"/>
        <v>0</v>
      </c>
    </row>
    <row r="185" spans="1:29" ht="15.6" x14ac:dyDescent="0.3">
      <c r="A185" s="1">
        <v>44</v>
      </c>
      <c r="B185" s="9" t="s">
        <v>26</v>
      </c>
      <c r="C185" s="60">
        <f t="shared" ref="C185:AC185" si="245">C24-C105</f>
        <v>1438.7894736842104</v>
      </c>
      <c r="D185" s="61">
        <f t="shared" si="245"/>
        <v>3352.6315789473679</v>
      </c>
      <c r="E185" s="59">
        <f t="shared" si="245"/>
        <v>4791.4210526315801</v>
      </c>
      <c r="F185" s="60">
        <f t="shared" si="245"/>
        <v>1085.7894736842104</v>
      </c>
      <c r="G185" s="61">
        <f t="shared" si="245"/>
        <v>2501.6842105263158</v>
      </c>
      <c r="H185" s="59">
        <f t="shared" si="245"/>
        <v>3587.4736842105258</v>
      </c>
      <c r="I185" s="60">
        <f t="shared" si="245"/>
        <v>16.210526315789465</v>
      </c>
      <c r="J185" s="61">
        <f t="shared" si="245"/>
        <v>547.63157894736855</v>
      </c>
      <c r="K185" s="59">
        <f t="shared" si="245"/>
        <v>563.84210526315792</v>
      </c>
      <c r="L185" s="60">
        <f t="shared" si="245"/>
        <v>187.68421052631578</v>
      </c>
      <c r="M185" s="61">
        <f t="shared" si="245"/>
        <v>6.0000000000000018</v>
      </c>
      <c r="N185" s="59">
        <f t="shared" si="245"/>
        <v>193.68421052631578</v>
      </c>
      <c r="O185" s="60">
        <f t="shared" si="245"/>
        <v>146.10526315789474</v>
      </c>
      <c r="P185" s="61">
        <f t="shared" si="245"/>
        <v>290.31578947368416</v>
      </c>
      <c r="Q185" s="59">
        <f t="shared" si="245"/>
        <v>436.4210526315789</v>
      </c>
      <c r="R185" s="60">
        <f t="shared" si="245"/>
        <v>3</v>
      </c>
      <c r="S185" s="61">
        <f t="shared" si="245"/>
        <v>6.9999999999999964</v>
      </c>
      <c r="T185" s="59">
        <f t="shared" si="245"/>
        <v>9.9999999999999964</v>
      </c>
      <c r="U185" s="60">
        <f t="shared" si="245"/>
        <v>0</v>
      </c>
      <c r="V185" s="61">
        <f t="shared" si="245"/>
        <v>0</v>
      </c>
      <c r="W185" s="59">
        <f t="shared" si="245"/>
        <v>0</v>
      </c>
      <c r="X185" s="60">
        <f t="shared" si="245"/>
        <v>0</v>
      </c>
      <c r="Y185" s="61">
        <f t="shared" si="245"/>
        <v>0</v>
      </c>
      <c r="Z185" s="59">
        <f t="shared" si="245"/>
        <v>0</v>
      </c>
      <c r="AA185" s="60">
        <f t="shared" si="245"/>
        <v>0</v>
      </c>
      <c r="AB185" s="61">
        <f t="shared" si="245"/>
        <v>0</v>
      </c>
      <c r="AC185" s="59">
        <f t="shared" si="245"/>
        <v>0</v>
      </c>
    </row>
    <row r="186" spans="1:29" ht="15.6" x14ac:dyDescent="0.3">
      <c r="A186" s="13">
        <v>50</v>
      </c>
      <c r="B186" s="11" t="s">
        <v>31</v>
      </c>
      <c r="C186" s="60">
        <f t="shared" ref="C186:AC186" si="246">C25-C106</f>
        <v>16718.578947368424</v>
      </c>
      <c r="D186" s="61">
        <f t="shared" si="246"/>
        <v>22977.105263157886</v>
      </c>
      <c r="E186" s="59">
        <f t="shared" si="246"/>
        <v>39706.684210526306</v>
      </c>
      <c r="F186" s="60">
        <f t="shared" si="246"/>
        <v>11573.473684210529</v>
      </c>
      <c r="G186" s="61">
        <f t="shared" si="246"/>
        <v>17863.263157894737</v>
      </c>
      <c r="H186" s="59">
        <f t="shared" si="246"/>
        <v>29436.73684210526</v>
      </c>
      <c r="I186" s="60">
        <f t="shared" si="246"/>
        <v>203.73684210526324</v>
      </c>
      <c r="J186" s="61">
        <f t="shared" si="246"/>
        <v>1877.2105263157894</v>
      </c>
      <c r="K186" s="59">
        <f t="shared" si="246"/>
        <v>2080.9473684210529</v>
      </c>
      <c r="L186" s="60">
        <f t="shared" si="246"/>
        <v>2895.2631578947371</v>
      </c>
      <c r="M186" s="61">
        <f t="shared" si="246"/>
        <v>148.89473684210523</v>
      </c>
      <c r="N186" s="59">
        <f t="shared" si="246"/>
        <v>3055.1578947368416</v>
      </c>
      <c r="O186" s="60">
        <f t="shared" si="246"/>
        <v>2042.1052631578943</v>
      </c>
      <c r="P186" s="61">
        <f t="shared" si="246"/>
        <v>3075.7368421052629</v>
      </c>
      <c r="Q186" s="59">
        <f t="shared" si="246"/>
        <v>5117.8421052631575</v>
      </c>
      <c r="R186" s="60">
        <f t="shared" si="246"/>
        <v>3.9999999999999982</v>
      </c>
      <c r="S186" s="61">
        <f t="shared" si="246"/>
        <v>12.000000000000004</v>
      </c>
      <c r="T186" s="59">
        <f t="shared" si="246"/>
        <v>16</v>
      </c>
      <c r="U186" s="60">
        <f t="shared" si="246"/>
        <v>0</v>
      </c>
      <c r="V186" s="61">
        <f t="shared" si="246"/>
        <v>0</v>
      </c>
      <c r="W186" s="59">
        <f t="shared" si="246"/>
        <v>0</v>
      </c>
      <c r="X186" s="60">
        <f t="shared" si="246"/>
        <v>0</v>
      </c>
      <c r="Y186" s="61">
        <f t="shared" si="246"/>
        <v>0</v>
      </c>
      <c r="Z186" s="59">
        <f t="shared" si="246"/>
        <v>0</v>
      </c>
      <c r="AA186" s="60">
        <f t="shared" si="246"/>
        <v>0</v>
      </c>
      <c r="AB186" s="61">
        <f t="shared" si="246"/>
        <v>0</v>
      </c>
      <c r="AC186" s="59">
        <f t="shared" si="246"/>
        <v>0</v>
      </c>
    </row>
    <row r="187" spans="1:29" ht="15.6" x14ac:dyDescent="0.3">
      <c r="A187" s="238" t="s">
        <v>181</v>
      </c>
      <c r="B187" s="239"/>
      <c r="C187" s="64">
        <f t="shared" ref="C187:AC187" si="247">C26-C107</f>
        <v>7631.6842105263167</v>
      </c>
      <c r="D187" s="65">
        <f t="shared" si="247"/>
        <v>7486</v>
      </c>
      <c r="E187" s="66">
        <f t="shared" si="247"/>
        <v>15117.684210526317</v>
      </c>
      <c r="F187" s="64">
        <f t="shared" si="247"/>
        <v>4739.5263157894751</v>
      </c>
      <c r="G187" s="65">
        <f t="shared" si="247"/>
        <v>5471.4210526315792</v>
      </c>
      <c r="H187" s="66">
        <f t="shared" si="247"/>
        <v>10210.947368421053</v>
      </c>
      <c r="I187" s="64">
        <f t="shared" si="247"/>
        <v>9.1578947368421062</v>
      </c>
      <c r="J187" s="65">
        <f t="shared" si="247"/>
        <v>201.21052631578954</v>
      </c>
      <c r="K187" s="66">
        <f t="shared" si="247"/>
        <v>210.36842105263165</v>
      </c>
      <c r="L187" s="64">
        <f t="shared" si="247"/>
        <v>1781.8947368421054</v>
      </c>
      <c r="M187" s="65">
        <f t="shared" si="247"/>
        <v>133.57894736842104</v>
      </c>
      <c r="N187" s="66">
        <f t="shared" si="247"/>
        <v>1915.4736842105262</v>
      </c>
      <c r="O187" s="64">
        <f t="shared" si="247"/>
        <v>1080.4736842105265</v>
      </c>
      <c r="P187" s="65">
        <f t="shared" si="247"/>
        <v>1529.8421052631577</v>
      </c>
      <c r="Q187" s="66">
        <f t="shared" si="247"/>
        <v>2610.3157894736842</v>
      </c>
      <c r="R187" s="64">
        <f t="shared" si="247"/>
        <v>20.000000000000007</v>
      </c>
      <c r="S187" s="65">
        <f t="shared" si="247"/>
        <v>6.0000000000000018</v>
      </c>
      <c r="T187" s="66">
        <f t="shared" si="247"/>
        <v>26.000000000000007</v>
      </c>
      <c r="U187" s="64">
        <f t="shared" si="247"/>
        <v>0.63157894736842102</v>
      </c>
      <c r="V187" s="65">
        <f t="shared" si="247"/>
        <v>139.73684210526315</v>
      </c>
      <c r="W187" s="66">
        <f t="shared" si="247"/>
        <v>140.36842105263156</v>
      </c>
      <c r="X187" s="64">
        <f t="shared" si="247"/>
        <v>0</v>
      </c>
      <c r="Y187" s="65">
        <f t="shared" si="247"/>
        <v>0.99999999999999956</v>
      </c>
      <c r="Z187" s="66">
        <f t="shared" si="247"/>
        <v>0.99999999999999956</v>
      </c>
      <c r="AA187" s="64">
        <f t="shared" si="247"/>
        <v>0</v>
      </c>
      <c r="AB187" s="65">
        <f t="shared" si="247"/>
        <v>3.2105263157894726</v>
      </c>
      <c r="AC187" s="66">
        <f t="shared" si="247"/>
        <v>3.2105263157894726</v>
      </c>
    </row>
    <row r="188" spans="1:29" ht="15.6" x14ac:dyDescent="0.3">
      <c r="A188" s="14">
        <v>33</v>
      </c>
      <c r="B188" s="15" t="s">
        <v>18</v>
      </c>
      <c r="C188" s="60">
        <f t="shared" ref="C188:AC188" si="248">C27-C108</f>
        <v>7631.6842105263167</v>
      </c>
      <c r="D188" s="61">
        <f t="shared" si="248"/>
        <v>7486</v>
      </c>
      <c r="E188" s="59">
        <f t="shared" si="248"/>
        <v>15117.684210526317</v>
      </c>
      <c r="F188" s="60">
        <f t="shared" si="248"/>
        <v>4739.5263157894751</v>
      </c>
      <c r="G188" s="61">
        <f t="shared" si="248"/>
        <v>5471.4210526315792</v>
      </c>
      <c r="H188" s="59">
        <f t="shared" si="248"/>
        <v>10210.947368421053</v>
      </c>
      <c r="I188" s="60">
        <f t="shared" si="248"/>
        <v>9.1578947368421062</v>
      </c>
      <c r="J188" s="61">
        <f t="shared" si="248"/>
        <v>201.21052631578954</v>
      </c>
      <c r="K188" s="59">
        <f t="shared" si="248"/>
        <v>210.36842105263165</v>
      </c>
      <c r="L188" s="60">
        <f t="shared" si="248"/>
        <v>1781.8947368421054</v>
      </c>
      <c r="M188" s="61">
        <f t="shared" si="248"/>
        <v>133.57894736842104</v>
      </c>
      <c r="N188" s="59">
        <f t="shared" si="248"/>
        <v>1915.4736842105262</v>
      </c>
      <c r="O188" s="60">
        <f t="shared" si="248"/>
        <v>1080.4736842105265</v>
      </c>
      <c r="P188" s="61">
        <f t="shared" si="248"/>
        <v>1529.8421052631577</v>
      </c>
      <c r="Q188" s="59">
        <f t="shared" si="248"/>
        <v>2610.3157894736842</v>
      </c>
      <c r="R188" s="60">
        <f t="shared" si="248"/>
        <v>20.000000000000007</v>
      </c>
      <c r="S188" s="61">
        <f t="shared" si="248"/>
        <v>6.0000000000000018</v>
      </c>
      <c r="T188" s="59">
        <f t="shared" si="248"/>
        <v>26.000000000000007</v>
      </c>
      <c r="U188" s="60">
        <f t="shared" si="248"/>
        <v>0.63157894736842102</v>
      </c>
      <c r="V188" s="61">
        <f t="shared" si="248"/>
        <v>139.73684210526315</v>
      </c>
      <c r="W188" s="59">
        <f t="shared" si="248"/>
        <v>140.36842105263156</v>
      </c>
      <c r="X188" s="60">
        <f t="shared" si="248"/>
        <v>0</v>
      </c>
      <c r="Y188" s="61">
        <f t="shared" si="248"/>
        <v>0.99999999999999956</v>
      </c>
      <c r="Z188" s="59">
        <f t="shared" si="248"/>
        <v>0.99999999999999956</v>
      </c>
      <c r="AA188" s="60">
        <f t="shared" si="248"/>
        <v>0</v>
      </c>
      <c r="AB188" s="61">
        <f t="shared" si="248"/>
        <v>3.2105263157894726</v>
      </c>
      <c r="AC188" s="59">
        <f t="shared" si="248"/>
        <v>3.2105263157894726</v>
      </c>
    </row>
    <row r="189" spans="1:29" ht="15.6" x14ac:dyDescent="0.3">
      <c r="A189" s="238" t="s">
        <v>180</v>
      </c>
      <c r="B189" s="239"/>
      <c r="C189" s="64">
        <f t="shared" ref="C189:AC189" si="249">C28-C109</f>
        <v>22847.42105263158</v>
      </c>
      <c r="D189" s="65">
        <f t="shared" si="249"/>
        <v>38611.052631578939</v>
      </c>
      <c r="E189" s="66">
        <f t="shared" si="249"/>
        <v>61458.473684210527</v>
      </c>
      <c r="F189" s="64">
        <f t="shared" si="249"/>
        <v>16006.684210526315</v>
      </c>
      <c r="G189" s="65">
        <f t="shared" si="249"/>
        <v>30221.684210526313</v>
      </c>
      <c r="H189" s="66">
        <f t="shared" si="249"/>
        <v>46228.368421052626</v>
      </c>
      <c r="I189" s="64">
        <f t="shared" si="249"/>
        <v>111.36842105263155</v>
      </c>
      <c r="J189" s="65">
        <f t="shared" si="249"/>
        <v>890.15789473684197</v>
      </c>
      <c r="K189" s="66">
        <f t="shared" si="249"/>
        <v>1001.5263157894735</v>
      </c>
      <c r="L189" s="64">
        <f t="shared" si="249"/>
        <v>2925.2631578947376</v>
      </c>
      <c r="M189" s="65">
        <f t="shared" si="249"/>
        <v>632.94736842105272</v>
      </c>
      <c r="N189" s="66">
        <f t="shared" si="249"/>
        <v>3558.21052631579</v>
      </c>
      <c r="O189" s="64">
        <f t="shared" si="249"/>
        <v>3784.78947368421</v>
      </c>
      <c r="P189" s="65">
        <f t="shared" si="249"/>
        <v>6777</v>
      </c>
      <c r="Q189" s="66">
        <f t="shared" si="249"/>
        <v>10561.78947368421</v>
      </c>
      <c r="R189" s="64">
        <f t="shared" si="249"/>
        <v>5</v>
      </c>
      <c r="S189" s="65">
        <f t="shared" si="249"/>
        <v>3.9999999999999982</v>
      </c>
      <c r="T189" s="66">
        <f t="shared" si="249"/>
        <v>9</v>
      </c>
      <c r="U189" s="64">
        <f t="shared" si="249"/>
        <v>13.315789473684212</v>
      </c>
      <c r="V189" s="65">
        <f t="shared" si="249"/>
        <v>80.26315789473685</v>
      </c>
      <c r="W189" s="66">
        <f t="shared" si="249"/>
        <v>93.578947368421069</v>
      </c>
      <c r="X189" s="64">
        <f t="shared" si="249"/>
        <v>0.99999999999999956</v>
      </c>
      <c r="Y189" s="65">
        <f t="shared" si="249"/>
        <v>5</v>
      </c>
      <c r="Z189" s="66">
        <f t="shared" si="249"/>
        <v>6</v>
      </c>
      <c r="AA189" s="64">
        <f t="shared" si="249"/>
        <v>0</v>
      </c>
      <c r="AB189" s="65">
        <f t="shared" si="249"/>
        <v>0</v>
      </c>
      <c r="AC189" s="66">
        <f t="shared" si="249"/>
        <v>0</v>
      </c>
    </row>
    <row r="190" spans="1:29" ht="15.6" x14ac:dyDescent="0.3">
      <c r="A190" s="14">
        <v>7</v>
      </c>
      <c r="B190" s="15" t="s">
        <v>82</v>
      </c>
      <c r="C190" s="60">
        <f t="shared" ref="C190:AC190" si="250">C29-C110</f>
        <v>22847.42105263158</v>
      </c>
      <c r="D190" s="61">
        <f t="shared" si="250"/>
        <v>38611.052631578939</v>
      </c>
      <c r="E190" s="59">
        <f t="shared" si="250"/>
        <v>61458.473684210527</v>
      </c>
      <c r="F190" s="60">
        <f t="shared" si="250"/>
        <v>16006.684210526315</v>
      </c>
      <c r="G190" s="61">
        <f t="shared" si="250"/>
        <v>30221.684210526313</v>
      </c>
      <c r="H190" s="59">
        <f t="shared" si="250"/>
        <v>46228.368421052626</v>
      </c>
      <c r="I190" s="60">
        <f t="shared" si="250"/>
        <v>111.36842105263155</v>
      </c>
      <c r="J190" s="61">
        <f t="shared" si="250"/>
        <v>890.15789473684197</v>
      </c>
      <c r="K190" s="59">
        <f t="shared" si="250"/>
        <v>1001.5263157894735</v>
      </c>
      <c r="L190" s="60">
        <f t="shared" si="250"/>
        <v>2925.2631578947376</v>
      </c>
      <c r="M190" s="61">
        <f t="shared" si="250"/>
        <v>632.94736842105272</v>
      </c>
      <c r="N190" s="59">
        <f t="shared" si="250"/>
        <v>3558.21052631579</v>
      </c>
      <c r="O190" s="60">
        <f t="shared" si="250"/>
        <v>3784.78947368421</v>
      </c>
      <c r="P190" s="61">
        <f t="shared" si="250"/>
        <v>6777</v>
      </c>
      <c r="Q190" s="59">
        <f t="shared" si="250"/>
        <v>10561.78947368421</v>
      </c>
      <c r="R190" s="60">
        <f t="shared" si="250"/>
        <v>5</v>
      </c>
      <c r="S190" s="61">
        <f t="shared" si="250"/>
        <v>3.9999999999999982</v>
      </c>
      <c r="T190" s="59">
        <f t="shared" si="250"/>
        <v>9</v>
      </c>
      <c r="U190" s="60">
        <f t="shared" si="250"/>
        <v>13.315789473684212</v>
      </c>
      <c r="V190" s="61">
        <f t="shared" si="250"/>
        <v>80.26315789473685</v>
      </c>
      <c r="W190" s="59">
        <f t="shared" si="250"/>
        <v>93.578947368421069</v>
      </c>
      <c r="X190" s="60">
        <f t="shared" si="250"/>
        <v>0.99999999999999956</v>
      </c>
      <c r="Y190" s="61">
        <f t="shared" si="250"/>
        <v>5</v>
      </c>
      <c r="Z190" s="59">
        <f t="shared" si="250"/>
        <v>6</v>
      </c>
      <c r="AA190" s="60">
        <f t="shared" si="250"/>
        <v>0</v>
      </c>
      <c r="AB190" s="61">
        <f t="shared" si="250"/>
        <v>0</v>
      </c>
      <c r="AC190" s="59">
        <f t="shared" si="250"/>
        <v>0</v>
      </c>
    </row>
    <row r="191" spans="1:29" ht="15.6" x14ac:dyDescent="0.3">
      <c r="A191" s="238" t="s">
        <v>39</v>
      </c>
      <c r="B191" s="239"/>
      <c r="C191" s="64">
        <f t="shared" ref="C191:AC191" si="251">C30-C111</f>
        <v>32412.842105263167</v>
      </c>
      <c r="D191" s="65">
        <f t="shared" si="251"/>
        <v>39108.15789473684</v>
      </c>
      <c r="E191" s="66">
        <f t="shared" si="251"/>
        <v>71521</v>
      </c>
      <c r="F191" s="64">
        <f t="shared" si="251"/>
        <v>24088.26315789474</v>
      </c>
      <c r="G191" s="65">
        <f t="shared" si="251"/>
        <v>29532.842105263149</v>
      </c>
      <c r="H191" s="66">
        <f t="shared" si="251"/>
        <v>53621.105263157893</v>
      </c>
      <c r="I191" s="64">
        <f t="shared" si="251"/>
        <v>383.21052631578948</v>
      </c>
      <c r="J191" s="65">
        <f t="shared" si="251"/>
        <v>1783.6842105263154</v>
      </c>
      <c r="K191" s="66">
        <f t="shared" si="251"/>
        <v>2166.894736842105</v>
      </c>
      <c r="L191" s="64">
        <f t="shared" si="251"/>
        <v>2424.5789473684213</v>
      </c>
      <c r="M191" s="65">
        <f t="shared" si="251"/>
        <v>246.57894736842098</v>
      </c>
      <c r="N191" s="66">
        <f t="shared" si="251"/>
        <v>2671.1578947368425</v>
      </c>
      <c r="O191" s="64">
        <f t="shared" si="251"/>
        <v>5443.8947368421059</v>
      </c>
      <c r="P191" s="65">
        <f t="shared" si="251"/>
        <v>7298.1578947368398</v>
      </c>
      <c r="Q191" s="66">
        <f t="shared" si="251"/>
        <v>12742.05263157895</v>
      </c>
      <c r="R191" s="64">
        <f t="shared" si="251"/>
        <v>18.368421052631575</v>
      </c>
      <c r="S191" s="65">
        <f t="shared" si="251"/>
        <v>27.684210526315809</v>
      </c>
      <c r="T191" s="66">
        <f t="shared" si="251"/>
        <v>46.05263157894737</v>
      </c>
      <c r="U191" s="64">
        <f t="shared" si="251"/>
        <v>51.526315789473642</v>
      </c>
      <c r="V191" s="65">
        <f t="shared" si="251"/>
        <v>201.73684210526309</v>
      </c>
      <c r="W191" s="66">
        <f t="shared" si="251"/>
        <v>253.26315789473682</v>
      </c>
      <c r="X191" s="64">
        <f t="shared" si="251"/>
        <v>2.9999999999999982</v>
      </c>
      <c r="Y191" s="65">
        <f t="shared" si="251"/>
        <v>17.473684210526322</v>
      </c>
      <c r="Z191" s="66">
        <f t="shared" si="251"/>
        <v>20.473684210526315</v>
      </c>
      <c r="AA191" s="64">
        <f t="shared" si="251"/>
        <v>0</v>
      </c>
      <c r="AB191" s="65">
        <f t="shared" si="251"/>
        <v>0</v>
      </c>
      <c r="AC191" s="66">
        <f t="shared" si="251"/>
        <v>0</v>
      </c>
    </row>
    <row r="192" spans="1:29" ht="15.6" x14ac:dyDescent="0.3">
      <c r="A192" s="6">
        <v>35</v>
      </c>
      <c r="B192" s="7" t="s">
        <v>83</v>
      </c>
      <c r="C192" s="60">
        <f t="shared" ref="C192:AC192" si="252">C31-C112</f>
        <v>17290.315789473687</v>
      </c>
      <c r="D192" s="61">
        <f t="shared" si="252"/>
        <v>21993.894736842107</v>
      </c>
      <c r="E192" s="59">
        <f t="shared" si="252"/>
        <v>39284.210526315786</v>
      </c>
      <c r="F192" s="60">
        <f t="shared" si="252"/>
        <v>12775.000000000002</v>
      </c>
      <c r="G192" s="61">
        <f t="shared" si="252"/>
        <v>17143.684210526313</v>
      </c>
      <c r="H192" s="59">
        <f t="shared" si="252"/>
        <v>29918.684210526313</v>
      </c>
      <c r="I192" s="60">
        <f t="shared" si="252"/>
        <v>154.5263157894737</v>
      </c>
      <c r="J192" s="61">
        <f t="shared" si="252"/>
        <v>757.9473684210526</v>
      </c>
      <c r="K192" s="59">
        <f t="shared" si="252"/>
        <v>912.47368421052624</v>
      </c>
      <c r="L192" s="60">
        <f t="shared" si="252"/>
        <v>1637.1578947368423</v>
      </c>
      <c r="M192" s="61">
        <f t="shared" si="252"/>
        <v>164.84210526315783</v>
      </c>
      <c r="N192" s="59">
        <f t="shared" si="252"/>
        <v>1802.0000000000002</v>
      </c>
      <c r="O192" s="60">
        <f t="shared" si="252"/>
        <v>2682.105263157895</v>
      </c>
      <c r="P192" s="61">
        <f t="shared" si="252"/>
        <v>3776.0526315789466</v>
      </c>
      <c r="Q192" s="59">
        <f t="shared" si="252"/>
        <v>6458.1578947368434</v>
      </c>
      <c r="R192" s="60">
        <f t="shared" si="252"/>
        <v>10.000000000000004</v>
      </c>
      <c r="S192" s="61">
        <f t="shared" si="252"/>
        <v>10.000000000000004</v>
      </c>
      <c r="T192" s="59">
        <f t="shared" si="252"/>
        <v>20</v>
      </c>
      <c r="U192" s="60">
        <f t="shared" si="252"/>
        <v>30.526315789473671</v>
      </c>
      <c r="V192" s="61">
        <f t="shared" si="252"/>
        <v>135.8947368421052</v>
      </c>
      <c r="W192" s="59">
        <f t="shared" si="252"/>
        <v>166.4210526315789</v>
      </c>
      <c r="X192" s="60">
        <f t="shared" si="252"/>
        <v>0.99999999999999956</v>
      </c>
      <c r="Y192" s="61">
        <f t="shared" si="252"/>
        <v>5.4736842105263168</v>
      </c>
      <c r="Z192" s="59">
        <f t="shared" si="252"/>
        <v>6.4736842105263186</v>
      </c>
      <c r="AA192" s="60">
        <f t="shared" si="252"/>
        <v>0</v>
      </c>
      <c r="AB192" s="61">
        <f t="shared" si="252"/>
        <v>0</v>
      </c>
      <c r="AC192" s="59">
        <f t="shared" si="252"/>
        <v>0</v>
      </c>
    </row>
    <row r="193" spans="1:29" ht="15.6" x14ac:dyDescent="0.3">
      <c r="A193" s="10">
        <v>38</v>
      </c>
      <c r="B193" s="11" t="s">
        <v>167</v>
      </c>
      <c r="C193" s="60">
        <f t="shared" ref="C193:AC193" si="253">C32-C113</f>
        <v>15122.526315789477</v>
      </c>
      <c r="D193" s="61">
        <f t="shared" si="253"/>
        <v>17114.263157894733</v>
      </c>
      <c r="E193" s="59">
        <f t="shared" si="253"/>
        <v>32236.78947368421</v>
      </c>
      <c r="F193" s="60">
        <f t="shared" si="253"/>
        <v>11313.263157894738</v>
      </c>
      <c r="G193" s="61">
        <f t="shared" si="253"/>
        <v>12389.15789473684</v>
      </c>
      <c r="H193" s="59">
        <f t="shared" si="253"/>
        <v>23702.421052631576</v>
      </c>
      <c r="I193" s="60">
        <f t="shared" si="253"/>
        <v>228.68421052631578</v>
      </c>
      <c r="J193" s="61">
        <f t="shared" si="253"/>
        <v>1025.7368421052629</v>
      </c>
      <c r="K193" s="59">
        <f t="shared" si="253"/>
        <v>1254.4210526315785</v>
      </c>
      <c r="L193" s="60">
        <f t="shared" si="253"/>
        <v>787.42105263157885</v>
      </c>
      <c r="M193" s="61">
        <f t="shared" si="253"/>
        <v>81.736842105263165</v>
      </c>
      <c r="N193" s="59">
        <f t="shared" si="253"/>
        <v>869.15789473684197</v>
      </c>
      <c r="O193" s="60">
        <f t="shared" si="253"/>
        <v>2761.7894736842109</v>
      </c>
      <c r="P193" s="61">
        <f t="shared" si="253"/>
        <v>3522.1052631578941</v>
      </c>
      <c r="Q193" s="59">
        <f t="shared" si="253"/>
        <v>6283.8947368421068</v>
      </c>
      <c r="R193" s="60">
        <f t="shared" si="253"/>
        <v>8.3684210526315752</v>
      </c>
      <c r="S193" s="61">
        <f t="shared" si="253"/>
        <v>17.684210526315795</v>
      </c>
      <c r="T193" s="59">
        <f t="shared" si="253"/>
        <v>26.05263157894737</v>
      </c>
      <c r="U193" s="60">
        <f t="shared" si="253"/>
        <v>20.999999999999993</v>
      </c>
      <c r="V193" s="61">
        <f t="shared" si="253"/>
        <v>65.842105263157904</v>
      </c>
      <c r="W193" s="59">
        <f t="shared" si="253"/>
        <v>86.842105263157919</v>
      </c>
      <c r="X193" s="60">
        <f t="shared" si="253"/>
        <v>1.9999999999999991</v>
      </c>
      <c r="Y193" s="61">
        <f t="shared" si="253"/>
        <v>12.000000000000004</v>
      </c>
      <c r="Z193" s="59">
        <f t="shared" si="253"/>
        <v>13.999999999999996</v>
      </c>
      <c r="AA193" s="60">
        <f t="shared" si="253"/>
        <v>0</v>
      </c>
      <c r="AB193" s="61">
        <f t="shared" si="253"/>
        <v>0</v>
      </c>
      <c r="AC193" s="59">
        <f t="shared" si="253"/>
        <v>0</v>
      </c>
    </row>
    <row r="194" spans="1:29" ht="15.6" x14ac:dyDescent="0.3">
      <c r="A194" s="238" t="s">
        <v>40</v>
      </c>
      <c r="B194" s="239"/>
      <c r="C194" s="64">
        <f t="shared" ref="C194:AC194" si="254">C33-C114</f>
        <v>5666.894736842105</v>
      </c>
      <c r="D194" s="65">
        <f t="shared" si="254"/>
        <v>6210.210526315791</v>
      </c>
      <c r="E194" s="66">
        <f t="shared" si="254"/>
        <v>11877.105263157895</v>
      </c>
      <c r="F194" s="64">
        <f t="shared" si="254"/>
        <v>3687.7368421052633</v>
      </c>
      <c r="G194" s="65">
        <f t="shared" si="254"/>
        <v>4779.78947368421</v>
      </c>
      <c r="H194" s="66">
        <f t="shared" si="254"/>
        <v>8467.5263157894733</v>
      </c>
      <c r="I194" s="64">
        <f t="shared" si="254"/>
        <v>6.6842105263157876</v>
      </c>
      <c r="J194" s="65">
        <f t="shared" si="254"/>
        <v>144.89473684210526</v>
      </c>
      <c r="K194" s="66">
        <f t="shared" si="254"/>
        <v>151.57894736842104</v>
      </c>
      <c r="L194" s="64">
        <f t="shared" si="254"/>
        <v>1232.1052631578948</v>
      </c>
      <c r="M194" s="65">
        <f t="shared" si="254"/>
        <v>61.473684210526315</v>
      </c>
      <c r="N194" s="66">
        <f t="shared" si="254"/>
        <v>1293.578947368421</v>
      </c>
      <c r="O194" s="64">
        <f t="shared" si="254"/>
        <v>727.36842105263156</v>
      </c>
      <c r="P194" s="65">
        <f t="shared" si="254"/>
        <v>1071.9999999999998</v>
      </c>
      <c r="Q194" s="66">
        <f t="shared" si="254"/>
        <v>1799.3684210526312</v>
      </c>
      <c r="R194" s="64">
        <f t="shared" si="254"/>
        <v>10.000000000000002</v>
      </c>
      <c r="S194" s="65">
        <f t="shared" si="254"/>
        <v>0.99999999999999911</v>
      </c>
      <c r="T194" s="66">
        <f t="shared" si="254"/>
        <v>11</v>
      </c>
      <c r="U194" s="64">
        <f t="shared" si="254"/>
        <v>1.9999999999999991</v>
      </c>
      <c r="V194" s="65">
        <f t="shared" si="254"/>
        <v>151.05263157894737</v>
      </c>
      <c r="W194" s="66">
        <f t="shared" si="254"/>
        <v>153.05263157894737</v>
      </c>
      <c r="X194" s="64">
        <f t="shared" si="254"/>
        <v>0.99999999999999956</v>
      </c>
      <c r="Y194" s="65">
        <f t="shared" si="254"/>
        <v>0</v>
      </c>
      <c r="Z194" s="66">
        <f t="shared" si="254"/>
        <v>0.99999999999999956</v>
      </c>
      <c r="AA194" s="64">
        <f t="shared" si="254"/>
        <v>0</v>
      </c>
      <c r="AB194" s="65">
        <f t="shared" si="254"/>
        <v>0</v>
      </c>
      <c r="AC194" s="66">
        <f t="shared" si="254"/>
        <v>0</v>
      </c>
    </row>
    <row r="195" spans="1:29" ht="15.6" x14ac:dyDescent="0.3">
      <c r="A195" s="8">
        <v>39</v>
      </c>
      <c r="B195" s="9" t="s">
        <v>22</v>
      </c>
      <c r="C195" s="60">
        <f t="shared" ref="C195:AC195" si="255">C34-C115</f>
        <v>5666.894736842105</v>
      </c>
      <c r="D195" s="61">
        <f t="shared" si="255"/>
        <v>6210.210526315791</v>
      </c>
      <c r="E195" s="59">
        <f t="shared" si="255"/>
        <v>11877.105263157895</v>
      </c>
      <c r="F195" s="60">
        <f t="shared" si="255"/>
        <v>3687.7368421052633</v>
      </c>
      <c r="G195" s="61">
        <f t="shared" si="255"/>
        <v>4779.78947368421</v>
      </c>
      <c r="H195" s="59">
        <f t="shared" si="255"/>
        <v>8467.5263157894733</v>
      </c>
      <c r="I195" s="60">
        <f t="shared" si="255"/>
        <v>6.6842105263157876</v>
      </c>
      <c r="J195" s="61">
        <f t="shared" si="255"/>
        <v>144.89473684210526</v>
      </c>
      <c r="K195" s="59">
        <f t="shared" si="255"/>
        <v>151.57894736842104</v>
      </c>
      <c r="L195" s="60">
        <f t="shared" si="255"/>
        <v>1232.1052631578948</v>
      </c>
      <c r="M195" s="61">
        <f t="shared" si="255"/>
        <v>61.473684210526315</v>
      </c>
      <c r="N195" s="59">
        <f t="shared" si="255"/>
        <v>1293.578947368421</v>
      </c>
      <c r="O195" s="60">
        <f t="shared" si="255"/>
        <v>727.36842105263156</v>
      </c>
      <c r="P195" s="61">
        <f t="shared" si="255"/>
        <v>1071.9999999999998</v>
      </c>
      <c r="Q195" s="59">
        <f t="shared" si="255"/>
        <v>1799.3684210526312</v>
      </c>
      <c r="R195" s="60">
        <f t="shared" si="255"/>
        <v>10.000000000000002</v>
      </c>
      <c r="S195" s="61">
        <f t="shared" si="255"/>
        <v>0.99999999999999911</v>
      </c>
      <c r="T195" s="59">
        <f t="shared" si="255"/>
        <v>11</v>
      </c>
      <c r="U195" s="60">
        <f t="shared" si="255"/>
        <v>1.9999999999999991</v>
      </c>
      <c r="V195" s="61">
        <f t="shared" si="255"/>
        <v>151.05263157894737</v>
      </c>
      <c r="W195" s="59">
        <f t="shared" si="255"/>
        <v>153.05263157894737</v>
      </c>
      <c r="X195" s="60">
        <f t="shared" si="255"/>
        <v>0.99999999999999956</v>
      </c>
      <c r="Y195" s="61">
        <f t="shared" si="255"/>
        <v>0</v>
      </c>
      <c r="Z195" s="59">
        <f t="shared" si="255"/>
        <v>0.99999999999999956</v>
      </c>
      <c r="AA195" s="60">
        <f t="shared" si="255"/>
        <v>0</v>
      </c>
      <c r="AB195" s="61">
        <f t="shared" si="255"/>
        <v>0</v>
      </c>
      <c r="AC195" s="59">
        <f t="shared" si="255"/>
        <v>0</v>
      </c>
    </row>
    <row r="196" spans="1:29" ht="15.6" x14ac:dyDescent="0.3">
      <c r="A196" s="238" t="s">
        <v>41</v>
      </c>
      <c r="B196" s="239"/>
      <c r="C196" s="64">
        <f t="shared" ref="C196:AC196" si="256">C35-C116</f>
        <v>21664.473684210534</v>
      </c>
      <c r="D196" s="65">
        <f t="shared" si="256"/>
        <v>27020.57894736842</v>
      </c>
      <c r="E196" s="66">
        <f t="shared" si="256"/>
        <v>48687.105263157893</v>
      </c>
      <c r="F196" s="64">
        <f t="shared" si="256"/>
        <v>15184.578947368424</v>
      </c>
      <c r="G196" s="65">
        <f t="shared" si="256"/>
        <v>21407.421052631573</v>
      </c>
      <c r="H196" s="66">
        <f t="shared" si="256"/>
        <v>36592</v>
      </c>
      <c r="I196" s="64">
        <f t="shared" si="256"/>
        <v>251.57894736842104</v>
      </c>
      <c r="J196" s="65">
        <f t="shared" si="256"/>
        <v>2117</v>
      </c>
      <c r="K196" s="66">
        <f t="shared" si="256"/>
        <v>2368.5789473684217</v>
      </c>
      <c r="L196" s="64">
        <f t="shared" si="256"/>
        <v>3764.105263157895</v>
      </c>
      <c r="M196" s="65">
        <f t="shared" si="256"/>
        <v>175.21052631578948</v>
      </c>
      <c r="N196" s="66">
        <f t="shared" si="256"/>
        <v>3941.3684210526317</v>
      </c>
      <c r="O196" s="64">
        <f t="shared" si="256"/>
        <v>2430.2105263157891</v>
      </c>
      <c r="P196" s="65">
        <f t="shared" si="256"/>
        <v>3270.7368421052624</v>
      </c>
      <c r="Q196" s="66">
        <f t="shared" si="256"/>
        <v>5700.9473684210534</v>
      </c>
      <c r="R196" s="64">
        <f t="shared" si="256"/>
        <v>34</v>
      </c>
      <c r="S196" s="65">
        <f t="shared" si="256"/>
        <v>50.210526315789473</v>
      </c>
      <c r="T196" s="66">
        <f t="shared" si="256"/>
        <v>84.210526315789465</v>
      </c>
      <c r="U196" s="64">
        <f t="shared" si="256"/>
        <v>0</v>
      </c>
      <c r="V196" s="65">
        <f t="shared" si="256"/>
        <v>0</v>
      </c>
      <c r="W196" s="66">
        <f t="shared" si="256"/>
        <v>0</v>
      </c>
      <c r="X196" s="64">
        <f t="shared" si="256"/>
        <v>0</v>
      </c>
      <c r="Y196" s="65">
        <f t="shared" si="256"/>
        <v>0</v>
      </c>
      <c r="Z196" s="66">
        <f t="shared" si="256"/>
        <v>0</v>
      </c>
      <c r="AA196" s="64">
        <f t="shared" si="256"/>
        <v>0</v>
      </c>
      <c r="AB196" s="65">
        <f t="shared" si="256"/>
        <v>0</v>
      </c>
      <c r="AC196" s="66">
        <f t="shared" si="256"/>
        <v>0</v>
      </c>
    </row>
    <row r="197" spans="1:29" ht="15.6" x14ac:dyDescent="0.3">
      <c r="A197" s="6">
        <v>5</v>
      </c>
      <c r="B197" s="7" t="s">
        <v>168</v>
      </c>
      <c r="C197" s="60">
        <f t="shared" ref="C197:AC197" si="257">C36-C117</f>
        <v>1314.6842105263161</v>
      </c>
      <c r="D197" s="61">
        <f t="shared" si="257"/>
        <v>1664.0000000000002</v>
      </c>
      <c r="E197" s="59">
        <f t="shared" si="257"/>
        <v>2978.6842105263154</v>
      </c>
      <c r="F197" s="60">
        <f t="shared" si="257"/>
        <v>887.63157894736844</v>
      </c>
      <c r="G197" s="61">
        <f t="shared" si="257"/>
        <v>1259.7894736842106</v>
      </c>
      <c r="H197" s="59">
        <f t="shared" si="257"/>
        <v>2147.4210526315792</v>
      </c>
      <c r="I197" s="60">
        <f t="shared" si="257"/>
        <v>13.157894736842103</v>
      </c>
      <c r="J197" s="61">
        <f t="shared" si="257"/>
        <v>140.52631578947364</v>
      </c>
      <c r="K197" s="59">
        <f t="shared" si="257"/>
        <v>153.68421052631575</v>
      </c>
      <c r="L197" s="60">
        <f t="shared" si="257"/>
        <v>221.05263157894734</v>
      </c>
      <c r="M197" s="61">
        <f t="shared" si="257"/>
        <v>20.999999999999996</v>
      </c>
      <c r="N197" s="59">
        <f t="shared" si="257"/>
        <v>242.05263157894734</v>
      </c>
      <c r="O197" s="60">
        <f t="shared" si="257"/>
        <v>188.84210526315789</v>
      </c>
      <c r="P197" s="61">
        <f t="shared" si="257"/>
        <v>241.68421052631572</v>
      </c>
      <c r="Q197" s="59">
        <f t="shared" si="257"/>
        <v>430.52631578947364</v>
      </c>
      <c r="R197" s="60">
        <f t="shared" si="257"/>
        <v>3.9999999999999978</v>
      </c>
      <c r="S197" s="61">
        <f t="shared" si="257"/>
        <v>0.99999999999999956</v>
      </c>
      <c r="T197" s="59">
        <f t="shared" si="257"/>
        <v>4.9999999999999964</v>
      </c>
      <c r="U197" s="60">
        <f t="shared" si="257"/>
        <v>0</v>
      </c>
      <c r="V197" s="61">
        <f t="shared" si="257"/>
        <v>0</v>
      </c>
      <c r="W197" s="59">
        <f t="shared" si="257"/>
        <v>0</v>
      </c>
      <c r="X197" s="60">
        <f t="shared" si="257"/>
        <v>0</v>
      </c>
      <c r="Y197" s="61">
        <f t="shared" si="257"/>
        <v>0</v>
      </c>
      <c r="Z197" s="59">
        <f t="shared" si="257"/>
        <v>0</v>
      </c>
      <c r="AA197" s="60">
        <f t="shared" si="257"/>
        <v>0</v>
      </c>
      <c r="AB197" s="61">
        <f t="shared" si="257"/>
        <v>0</v>
      </c>
      <c r="AC197" s="59">
        <f t="shared" si="257"/>
        <v>0</v>
      </c>
    </row>
    <row r="198" spans="1:29" ht="15.6" x14ac:dyDescent="0.3">
      <c r="A198" s="8">
        <v>9</v>
      </c>
      <c r="B198" s="9" t="s">
        <v>3</v>
      </c>
      <c r="C198" s="60">
        <f t="shared" ref="C198:AC198" si="258">C37-C118</f>
        <v>3830.210526315791</v>
      </c>
      <c r="D198" s="61">
        <f t="shared" si="258"/>
        <v>4853.2631578947367</v>
      </c>
      <c r="E198" s="59">
        <f t="shared" si="258"/>
        <v>8685.5263157894733</v>
      </c>
      <c r="F198" s="60">
        <f t="shared" si="258"/>
        <v>2737.21052631579</v>
      </c>
      <c r="G198" s="61">
        <f t="shared" si="258"/>
        <v>4057.0526315789466</v>
      </c>
      <c r="H198" s="59">
        <f t="shared" si="258"/>
        <v>6794.2631578947367</v>
      </c>
      <c r="I198" s="60">
        <f t="shared" si="258"/>
        <v>17.842105263157904</v>
      </c>
      <c r="J198" s="61">
        <f t="shared" si="258"/>
        <v>246.63157894736841</v>
      </c>
      <c r="K198" s="59">
        <f t="shared" si="258"/>
        <v>264.4736842105263</v>
      </c>
      <c r="L198" s="60">
        <f t="shared" si="258"/>
        <v>694.78947368421041</v>
      </c>
      <c r="M198" s="61">
        <f t="shared" si="258"/>
        <v>29.105263157894726</v>
      </c>
      <c r="N198" s="59">
        <f t="shared" si="258"/>
        <v>725.94736842105249</v>
      </c>
      <c r="O198" s="60">
        <f t="shared" si="258"/>
        <v>375.36842105263167</v>
      </c>
      <c r="P198" s="61">
        <f t="shared" si="258"/>
        <v>519.47368421052624</v>
      </c>
      <c r="Q198" s="59">
        <f t="shared" si="258"/>
        <v>894.84210526315815</v>
      </c>
      <c r="R198" s="60">
        <f t="shared" si="258"/>
        <v>5</v>
      </c>
      <c r="S198" s="61">
        <f t="shared" si="258"/>
        <v>0.99999999999999911</v>
      </c>
      <c r="T198" s="59">
        <f t="shared" si="258"/>
        <v>6</v>
      </c>
      <c r="U198" s="60">
        <f t="shared" si="258"/>
        <v>0</v>
      </c>
      <c r="V198" s="61">
        <f t="shared" si="258"/>
        <v>0</v>
      </c>
      <c r="W198" s="59">
        <f t="shared" si="258"/>
        <v>0</v>
      </c>
      <c r="X198" s="60">
        <f t="shared" si="258"/>
        <v>0</v>
      </c>
      <c r="Y198" s="61">
        <f t="shared" si="258"/>
        <v>0</v>
      </c>
      <c r="Z198" s="59">
        <f t="shared" si="258"/>
        <v>0</v>
      </c>
      <c r="AA198" s="60">
        <f t="shared" si="258"/>
        <v>0</v>
      </c>
      <c r="AB198" s="61">
        <f t="shared" si="258"/>
        <v>0</v>
      </c>
      <c r="AC198" s="59">
        <f t="shared" si="258"/>
        <v>0</v>
      </c>
    </row>
    <row r="199" spans="1:29" ht="15.6" x14ac:dyDescent="0.3">
      <c r="A199" s="8">
        <v>24</v>
      </c>
      <c r="B199" s="9" t="s">
        <v>169</v>
      </c>
      <c r="C199" s="60">
        <f t="shared" ref="C199:AC199" si="259">C38-C119</f>
        <v>3296.8421052631579</v>
      </c>
      <c r="D199" s="61">
        <f t="shared" si="259"/>
        <v>3853.9473684210525</v>
      </c>
      <c r="E199" s="59">
        <f t="shared" si="259"/>
        <v>7150.7894736842118</v>
      </c>
      <c r="F199" s="60">
        <f t="shared" si="259"/>
        <v>2232.8947368421054</v>
      </c>
      <c r="G199" s="61">
        <f t="shared" si="259"/>
        <v>2927.7894736842104</v>
      </c>
      <c r="H199" s="59">
        <f t="shared" si="259"/>
        <v>5160.6842105263167</v>
      </c>
      <c r="I199" s="60">
        <f t="shared" si="259"/>
        <v>32.78947368421052</v>
      </c>
      <c r="J199" s="61">
        <f t="shared" si="259"/>
        <v>350.26315789473688</v>
      </c>
      <c r="K199" s="59">
        <f t="shared" si="259"/>
        <v>383.05263157894746</v>
      </c>
      <c r="L199" s="60">
        <f t="shared" si="259"/>
        <v>611.89473684210509</v>
      </c>
      <c r="M199" s="61">
        <f t="shared" si="259"/>
        <v>30.263157894736842</v>
      </c>
      <c r="N199" s="59">
        <f t="shared" si="259"/>
        <v>642.15789473684197</v>
      </c>
      <c r="O199" s="60">
        <f t="shared" si="259"/>
        <v>408.26315789473676</v>
      </c>
      <c r="P199" s="61">
        <f t="shared" si="259"/>
        <v>540.63157894736855</v>
      </c>
      <c r="Q199" s="59">
        <f t="shared" si="259"/>
        <v>948.89473684210498</v>
      </c>
      <c r="R199" s="60">
        <f t="shared" si="259"/>
        <v>11.000000000000005</v>
      </c>
      <c r="S199" s="61">
        <f t="shared" si="259"/>
        <v>5.0000000000000009</v>
      </c>
      <c r="T199" s="59">
        <f t="shared" si="259"/>
        <v>16.000000000000007</v>
      </c>
      <c r="U199" s="60">
        <f t="shared" si="259"/>
        <v>0</v>
      </c>
      <c r="V199" s="61">
        <f t="shared" si="259"/>
        <v>0</v>
      </c>
      <c r="W199" s="59">
        <f t="shared" si="259"/>
        <v>0</v>
      </c>
      <c r="X199" s="60">
        <f t="shared" si="259"/>
        <v>0</v>
      </c>
      <c r="Y199" s="61">
        <f t="shared" si="259"/>
        <v>0</v>
      </c>
      <c r="Z199" s="59">
        <f t="shared" si="259"/>
        <v>0</v>
      </c>
      <c r="AA199" s="60">
        <f t="shared" si="259"/>
        <v>0</v>
      </c>
      <c r="AB199" s="61">
        <f t="shared" si="259"/>
        <v>0</v>
      </c>
      <c r="AC199" s="59">
        <f t="shared" si="259"/>
        <v>0</v>
      </c>
    </row>
    <row r="200" spans="1:29" ht="15.6" x14ac:dyDescent="0.3">
      <c r="A200" s="8">
        <v>34</v>
      </c>
      <c r="B200" s="9" t="s">
        <v>19</v>
      </c>
      <c r="C200" s="60">
        <f t="shared" ref="C200:AC200" si="260">C39-C120</f>
        <v>1520.8421052631579</v>
      </c>
      <c r="D200" s="61">
        <f t="shared" si="260"/>
        <v>1879.5263157894738</v>
      </c>
      <c r="E200" s="59">
        <f t="shared" si="260"/>
        <v>3400.3684210526317</v>
      </c>
      <c r="F200" s="60">
        <f t="shared" si="260"/>
        <v>1092.7368421052633</v>
      </c>
      <c r="G200" s="61">
        <f t="shared" si="260"/>
        <v>1432.4736842105262</v>
      </c>
      <c r="H200" s="59">
        <f t="shared" si="260"/>
        <v>2525.2105263157891</v>
      </c>
      <c r="I200" s="60">
        <f t="shared" si="260"/>
        <v>20.736842105263158</v>
      </c>
      <c r="J200" s="61">
        <f t="shared" si="260"/>
        <v>235.42105263157899</v>
      </c>
      <c r="K200" s="59">
        <f t="shared" si="260"/>
        <v>256.1578947368422</v>
      </c>
      <c r="L200" s="60">
        <f t="shared" si="260"/>
        <v>222.4210526315789</v>
      </c>
      <c r="M200" s="61">
        <f t="shared" si="260"/>
        <v>15.052631578947365</v>
      </c>
      <c r="N200" s="59">
        <f t="shared" si="260"/>
        <v>237.47368421052624</v>
      </c>
      <c r="O200" s="60">
        <f t="shared" si="260"/>
        <v>181.94736842105257</v>
      </c>
      <c r="P200" s="61">
        <f t="shared" si="260"/>
        <v>195.57894736842115</v>
      </c>
      <c r="Q200" s="59">
        <f t="shared" si="260"/>
        <v>377.52631578947376</v>
      </c>
      <c r="R200" s="60">
        <f t="shared" si="260"/>
        <v>3.0000000000000004</v>
      </c>
      <c r="S200" s="61">
        <f t="shared" si="260"/>
        <v>0.99999999999999956</v>
      </c>
      <c r="T200" s="59">
        <f t="shared" si="260"/>
        <v>4</v>
      </c>
      <c r="U200" s="60">
        <f t="shared" si="260"/>
        <v>0</v>
      </c>
      <c r="V200" s="61">
        <f t="shared" si="260"/>
        <v>0</v>
      </c>
      <c r="W200" s="59">
        <f t="shared" si="260"/>
        <v>0</v>
      </c>
      <c r="X200" s="60">
        <f t="shared" si="260"/>
        <v>0</v>
      </c>
      <c r="Y200" s="61">
        <f t="shared" si="260"/>
        <v>0</v>
      </c>
      <c r="Z200" s="59">
        <f t="shared" si="260"/>
        <v>0</v>
      </c>
      <c r="AA200" s="60">
        <f t="shared" si="260"/>
        <v>0</v>
      </c>
      <c r="AB200" s="61">
        <f t="shared" si="260"/>
        <v>0</v>
      </c>
      <c r="AC200" s="59">
        <f t="shared" si="260"/>
        <v>0</v>
      </c>
    </row>
    <row r="201" spans="1:29" ht="15.6" x14ac:dyDescent="0.3">
      <c r="A201" s="8">
        <v>37</v>
      </c>
      <c r="B201" s="9" t="s">
        <v>21</v>
      </c>
      <c r="C201" s="60">
        <f t="shared" ref="C201:AC201" si="261">C40-C121</f>
        <v>2672.2105263157891</v>
      </c>
      <c r="D201" s="61">
        <f t="shared" si="261"/>
        <v>2905.8421052631584</v>
      </c>
      <c r="E201" s="59">
        <f t="shared" si="261"/>
        <v>5578.0526315789457</v>
      </c>
      <c r="F201" s="60">
        <f t="shared" si="261"/>
        <v>1779.6315789473683</v>
      </c>
      <c r="G201" s="61">
        <f t="shared" si="261"/>
        <v>2332.4736842105262</v>
      </c>
      <c r="H201" s="59">
        <f t="shared" si="261"/>
        <v>4112.1052631578932</v>
      </c>
      <c r="I201" s="60">
        <f t="shared" si="261"/>
        <v>16.631578947368425</v>
      </c>
      <c r="J201" s="61">
        <f t="shared" si="261"/>
        <v>129.99999999999994</v>
      </c>
      <c r="K201" s="59">
        <f t="shared" si="261"/>
        <v>146.63157894736838</v>
      </c>
      <c r="L201" s="60">
        <f t="shared" si="261"/>
        <v>561.89473684210509</v>
      </c>
      <c r="M201" s="61">
        <f t="shared" si="261"/>
        <v>13.210526315789473</v>
      </c>
      <c r="N201" s="59">
        <f t="shared" si="261"/>
        <v>575.10526315789457</v>
      </c>
      <c r="O201" s="60">
        <f t="shared" si="261"/>
        <v>312.0526315789474</v>
      </c>
      <c r="P201" s="61">
        <f t="shared" si="261"/>
        <v>428.1578947368422</v>
      </c>
      <c r="Q201" s="59">
        <f t="shared" si="261"/>
        <v>740.21052631578971</v>
      </c>
      <c r="R201" s="60">
        <f t="shared" si="261"/>
        <v>1.9999999999999991</v>
      </c>
      <c r="S201" s="61">
        <f t="shared" si="261"/>
        <v>1.9999999999999991</v>
      </c>
      <c r="T201" s="59">
        <f t="shared" si="261"/>
        <v>3.9999999999999991</v>
      </c>
      <c r="U201" s="60">
        <f t="shared" si="261"/>
        <v>0</v>
      </c>
      <c r="V201" s="61">
        <f t="shared" si="261"/>
        <v>0</v>
      </c>
      <c r="W201" s="59">
        <f t="shared" si="261"/>
        <v>0</v>
      </c>
      <c r="X201" s="60">
        <f t="shared" si="261"/>
        <v>0</v>
      </c>
      <c r="Y201" s="61">
        <f t="shared" si="261"/>
        <v>0</v>
      </c>
      <c r="Z201" s="59">
        <f t="shared" si="261"/>
        <v>0</v>
      </c>
      <c r="AA201" s="60">
        <f t="shared" si="261"/>
        <v>0</v>
      </c>
      <c r="AB201" s="61">
        <f t="shared" si="261"/>
        <v>0</v>
      </c>
      <c r="AC201" s="59">
        <f t="shared" si="261"/>
        <v>0</v>
      </c>
    </row>
    <row r="202" spans="1:29" ht="15.6" x14ac:dyDescent="0.3">
      <c r="A202" s="8">
        <v>40</v>
      </c>
      <c r="B202" s="9" t="s">
        <v>23</v>
      </c>
      <c r="C202" s="60">
        <f t="shared" ref="C202:AC202" si="262">C41-C122</f>
        <v>1975.7368421052633</v>
      </c>
      <c r="D202" s="61">
        <f t="shared" si="262"/>
        <v>2888.4210526315792</v>
      </c>
      <c r="E202" s="59">
        <f t="shared" si="262"/>
        <v>4864.1578947368444</v>
      </c>
      <c r="F202" s="60">
        <f t="shared" si="262"/>
        <v>1384.2631578947367</v>
      </c>
      <c r="G202" s="61">
        <f t="shared" si="262"/>
        <v>2282.2105263157891</v>
      </c>
      <c r="H202" s="59">
        <f t="shared" si="262"/>
        <v>3666.4736842105267</v>
      </c>
      <c r="I202" s="60">
        <f t="shared" si="262"/>
        <v>62.157894736842138</v>
      </c>
      <c r="J202" s="61">
        <f t="shared" si="262"/>
        <v>288.57894736842104</v>
      </c>
      <c r="K202" s="59">
        <f t="shared" si="262"/>
        <v>350.73684210526312</v>
      </c>
      <c r="L202" s="60">
        <f t="shared" si="262"/>
        <v>341.15789473684214</v>
      </c>
      <c r="M202" s="61">
        <f t="shared" si="262"/>
        <v>26.578947368421058</v>
      </c>
      <c r="N202" s="59">
        <f t="shared" si="262"/>
        <v>367.73684210526318</v>
      </c>
      <c r="O202" s="60">
        <f t="shared" si="262"/>
        <v>185.15789473684205</v>
      </c>
      <c r="P202" s="61">
        <f t="shared" si="262"/>
        <v>276.05263157894734</v>
      </c>
      <c r="Q202" s="59">
        <f t="shared" si="262"/>
        <v>461.21052631578937</v>
      </c>
      <c r="R202" s="60">
        <f t="shared" si="262"/>
        <v>3.0000000000000009</v>
      </c>
      <c r="S202" s="61">
        <f t="shared" si="262"/>
        <v>14.999999999999995</v>
      </c>
      <c r="T202" s="59">
        <f t="shared" si="262"/>
        <v>18</v>
      </c>
      <c r="U202" s="60">
        <f t="shared" si="262"/>
        <v>0</v>
      </c>
      <c r="V202" s="61">
        <f t="shared" si="262"/>
        <v>0</v>
      </c>
      <c r="W202" s="59">
        <f t="shared" si="262"/>
        <v>0</v>
      </c>
      <c r="X202" s="60">
        <f t="shared" si="262"/>
        <v>0</v>
      </c>
      <c r="Y202" s="61">
        <f t="shared" si="262"/>
        <v>0</v>
      </c>
      <c r="Z202" s="59">
        <f t="shared" si="262"/>
        <v>0</v>
      </c>
      <c r="AA202" s="60">
        <f t="shared" si="262"/>
        <v>0</v>
      </c>
      <c r="AB202" s="61">
        <f t="shared" si="262"/>
        <v>0</v>
      </c>
      <c r="AC202" s="59">
        <f t="shared" si="262"/>
        <v>0</v>
      </c>
    </row>
    <row r="203" spans="1:29" ht="15.6" x14ac:dyDescent="0.3">
      <c r="A203" s="8">
        <v>42</v>
      </c>
      <c r="B203" s="9" t="s">
        <v>34</v>
      </c>
      <c r="C203" s="60">
        <f t="shared" ref="C203:AC203" si="263">C42-C123</f>
        <v>1409.3157894736842</v>
      </c>
      <c r="D203" s="61">
        <f t="shared" si="263"/>
        <v>2168.8947368421059</v>
      </c>
      <c r="E203" s="59">
        <f t="shared" si="263"/>
        <v>3578.2105263157891</v>
      </c>
      <c r="F203" s="60">
        <f t="shared" si="263"/>
        <v>1078.2631578947369</v>
      </c>
      <c r="G203" s="61">
        <f t="shared" si="263"/>
        <v>1803.3684210526321</v>
      </c>
      <c r="H203" s="59">
        <f t="shared" si="263"/>
        <v>2881.6315789473683</v>
      </c>
      <c r="I203" s="60">
        <f t="shared" si="263"/>
        <v>18.10526315789474</v>
      </c>
      <c r="J203" s="61">
        <f t="shared" si="263"/>
        <v>186.99999999999997</v>
      </c>
      <c r="K203" s="59">
        <f t="shared" si="263"/>
        <v>205.10526315789474</v>
      </c>
      <c r="L203" s="60">
        <f t="shared" si="263"/>
        <v>214.52631578947376</v>
      </c>
      <c r="M203" s="61">
        <f t="shared" si="263"/>
        <v>7.9999999999999973</v>
      </c>
      <c r="N203" s="59">
        <f t="shared" si="263"/>
        <v>222.52631578947376</v>
      </c>
      <c r="O203" s="60">
        <f t="shared" si="263"/>
        <v>93.421052631578931</v>
      </c>
      <c r="P203" s="61">
        <f t="shared" si="263"/>
        <v>150.31578947368419</v>
      </c>
      <c r="Q203" s="59">
        <f t="shared" si="263"/>
        <v>243.73684210526315</v>
      </c>
      <c r="R203" s="60">
        <f t="shared" si="263"/>
        <v>5</v>
      </c>
      <c r="S203" s="61">
        <f t="shared" si="263"/>
        <v>20.210526315789473</v>
      </c>
      <c r="T203" s="59">
        <f t="shared" si="263"/>
        <v>25.210526315789469</v>
      </c>
      <c r="U203" s="60">
        <f t="shared" si="263"/>
        <v>0</v>
      </c>
      <c r="V203" s="61">
        <f t="shared" si="263"/>
        <v>0</v>
      </c>
      <c r="W203" s="59">
        <f t="shared" si="263"/>
        <v>0</v>
      </c>
      <c r="X203" s="60">
        <f t="shared" si="263"/>
        <v>0</v>
      </c>
      <c r="Y203" s="61">
        <f t="shared" si="263"/>
        <v>0</v>
      </c>
      <c r="Z203" s="59">
        <f t="shared" si="263"/>
        <v>0</v>
      </c>
      <c r="AA203" s="60">
        <f t="shared" si="263"/>
        <v>0</v>
      </c>
      <c r="AB203" s="61">
        <f t="shared" si="263"/>
        <v>0</v>
      </c>
      <c r="AC203" s="59">
        <f t="shared" si="263"/>
        <v>0</v>
      </c>
    </row>
    <row r="204" spans="1:29" ht="15.6" x14ac:dyDescent="0.3">
      <c r="A204" s="8">
        <v>47</v>
      </c>
      <c r="B204" s="9" t="s">
        <v>28</v>
      </c>
      <c r="C204" s="60">
        <f t="shared" ref="C204:AC204" si="264">C43-C124</f>
        <v>4758.6315789473692</v>
      </c>
      <c r="D204" s="61">
        <f t="shared" si="264"/>
        <v>5663.6842105263149</v>
      </c>
      <c r="E204" s="59">
        <f t="shared" si="264"/>
        <v>10422.315789473683</v>
      </c>
      <c r="F204" s="60">
        <f t="shared" si="264"/>
        <v>3369.9473684210529</v>
      </c>
      <c r="G204" s="61">
        <f t="shared" si="264"/>
        <v>4524.9473684210516</v>
      </c>
      <c r="H204" s="59">
        <f t="shared" si="264"/>
        <v>7894.894736842105</v>
      </c>
      <c r="I204" s="60">
        <f t="shared" si="264"/>
        <v>53.052631578947341</v>
      </c>
      <c r="J204" s="61">
        <f t="shared" si="264"/>
        <v>317</v>
      </c>
      <c r="K204" s="59">
        <f t="shared" si="264"/>
        <v>370.05263157894728</v>
      </c>
      <c r="L204" s="60">
        <f t="shared" si="264"/>
        <v>784.36842105263179</v>
      </c>
      <c r="M204" s="61">
        <f t="shared" si="264"/>
        <v>27.421052631578956</v>
      </c>
      <c r="N204" s="59">
        <f t="shared" si="264"/>
        <v>811.78947368421075</v>
      </c>
      <c r="O204" s="60">
        <f t="shared" si="264"/>
        <v>551.26315789473688</v>
      </c>
      <c r="P204" s="61">
        <f t="shared" si="264"/>
        <v>791.31578947368428</v>
      </c>
      <c r="Q204" s="59">
        <f t="shared" si="264"/>
        <v>1342.578947368421</v>
      </c>
      <c r="R204" s="60">
        <f t="shared" si="264"/>
        <v>0</v>
      </c>
      <c r="S204" s="61">
        <f t="shared" si="264"/>
        <v>3.0000000000000009</v>
      </c>
      <c r="T204" s="59">
        <f t="shared" si="264"/>
        <v>2.9999999999999991</v>
      </c>
      <c r="U204" s="60">
        <f t="shared" si="264"/>
        <v>0</v>
      </c>
      <c r="V204" s="61">
        <f t="shared" si="264"/>
        <v>0</v>
      </c>
      <c r="W204" s="59">
        <f t="shared" si="264"/>
        <v>0</v>
      </c>
      <c r="X204" s="60">
        <f t="shared" si="264"/>
        <v>0</v>
      </c>
      <c r="Y204" s="61">
        <f t="shared" si="264"/>
        <v>0</v>
      </c>
      <c r="Z204" s="59">
        <f t="shared" si="264"/>
        <v>0</v>
      </c>
      <c r="AA204" s="60">
        <f t="shared" si="264"/>
        <v>0</v>
      </c>
      <c r="AB204" s="61">
        <f t="shared" si="264"/>
        <v>0</v>
      </c>
      <c r="AC204" s="59">
        <f t="shared" si="264"/>
        <v>0</v>
      </c>
    </row>
    <row r="205" spans="1:29" ht="15.6" x14ac:dyDescent="0.3">
      <c r="A205" s="10">
        <v>49</v>
      </c>
      <c r="B205" s="11" t="s">
        <v>30</v>
      </c>
      <c r="C205" s="60">
        <f t="shared" ref="C205:AC205" si="265">C44-C125</f>
        <v>886.00000000000011</v>
      </c>
      <c r="D205" s="61">
        <f t="shared" si="265"/>
        <v>1143.0000000000002</v>
      </c>
      <c r="E205" s="59">
        <f t="shared" si="265"/>
        <v>2028.9999999999995</v>
      </c>
      <c r="F205" s="60">
        <f t="shared" si="265"/>
        <v>622</v>
      </c>
      <c r="G205" s="61">
        <f t="shared" si="265"/>
        <v>787.31578947368439</v>
      </c>
      <c r="H205" s="59">
        <f t="shared" si="265"/>
        <v>1409.3157894736839</v>
      </c>
      <c r="I205" s="60">
        <f t="shared" si="265"/>
        <v>17.10526315789474</v>
      </c>
      <c r="J205" s="61">
        <f t="shared" si="265"/>
        <v>221.57894736842098</v>
      </c>
      <c r="K205" s="59">
        <f t="shared" si="265"/>
        <v>238.68421052631572</v>
      </c>
      <c r="L205" s="60">
        <f t="shared" si="265"/>
        <v>111.99999999999997</v>
      </c>
      <c r="M205" s="61">
        <f t="shared" si="265"/>
        <v>4.5789473684210531</v>
      </c>
      <c r="N205" s="59">
        <f t="shared" si="265"/>
        <v>116.57894736842101</v>
      </c>
      <c r="O205" s="60">
        <f t="shared" si="265"/>
        <v>133.89473684210526</v>
      </c>
      <c r="P205" s="61">
        <f t="shared" si="265"/>
        <v>127.52631578947371</v>
      </c>
      <c r="Q205" s="59">
        <f t="shared" si="265"/>
        <v>261.42105263157896</v>
      </c>
      <c r="R205" s="60">
        <f t="shared" si="265"/>
        <v>1</v>
      </c>
      <c r="S205" s="61">
        <f t="shared" si="265"/>
        <v>1.9999999999999996</v>
      </c>
      <c r="T205" s="59">
        <f t="shared" si="265"/>
        <v>2.9999999999999982</v>
      </c>
      <c r="U205" s="60">
        <f t="shared" si="265"/>
        <v>0</v>
      </c>
      <c r="V205" s="61">
        <f t="shared" si="265"/>
        <v>0</v>
      </c>
      <c r="W205" s="59">
        <f t="shared" si="265"/>
        <v>0</v>
      </c>
      <c r="X205" s="60">
        <f t="shared" si="265"/>
        <v>0</v>
      </c>
      <c r="Y205" s="61">
        <f t="shared" si="265"/>
        <v>0</v>
      </c>
      <c r="Z205" s="59">
        <f t="shared" si="265"/>
        <v>0</v>
      </c>
      <c r="AA205" s="60">
        <f t="shared" si="265"/>
        <v>0</v>
      </c>
      <c r="AB205" s="61">
        <f t="shared" si="265"/>
        <v>0</v>
      </c>
      <c r="AC205" s="59">
        <f t="shared" si="265"/>
        <v>0</v>
      </c>
    </row>
    <row r="206" spans="1:29" ht="15.6" x14ac:dyDescent="0.3">
      <c r="A206" s="238" t="s">
        <v>179</v>
      </c>
      <c r="B206" s="239"/>
      <c r="C206" s="64">
        <f t="shared" ref="C206:AC206" si="266">C45-C126</f>
        <v>17774.052631578943</v>
      </c>
      <c r="D206" s="65">
        <f t="shared" si="266"/>
        <v>30650.52631578947</v>
      </c>
      <c r="E206" s="66">
        <f t="shared" si="266"/>
        <v>48428.578947368427</v>
      </c>
      <c r="F206" s="64">
        <f t="shared" si="266"/>
        <v>11193.684210526315</v>
      </c>
      <c r="G206" s="65">
        <f t="shared" si="266"/>
        <v>20669.57894736842</v>
      </c>
      <c r="H206" s="66">
        <f t="shared" si="266"/>
        <v>31863.263157894737</v>
      </c>
      <c r="I206" s="64">
        <f t="shared" si="266"/>
        <v>1251.3157894736842</v>
      </c>
      <c r="J206" s="65">
        <f t="shared" si="266"/>
        <v>5795.578947368419</v>
      </c>
      <c r="K206" s="66">
        <f t="shared" si="266"/>
        <v>7046.8947368421059</v>
      </c>
      <c r="L206" s="64">
        <f t="shared" si="266"/>
        <v>2461.4736842105267</v>
      </c>
      <c r="M206" s="65">
        <f t="shared" si="266"/>
        <v>159.84210526315792</v>
      </c>
      <c r="N206" s="66">
        <f t="shared" si="266"/>
        <v>2625.3157894736837</v>
      </c>
      <c r="O206" s="64">
        <f t="shared" si="266"/>
        <v>2832.6842105263154</v>
      </c>
      <c r="P206" s="65">
        <f t="shared" si="266"/>
        <v>3996.0000000000005</v>
      </c>
      <c r="Q206" s="66">
        <f t="shared" si="266"/>
        <v>6828.6842105263158</v>
      </c>
      <c r="R206" s="64">
        <f t="shared" si="266"/>
        <v>34.894736842105253</v>
      </c>
      <c r="S206" s="65">
        <f t="shared" si="266"/>
        <v>29.526315789473685</v>
      </c>
      <c r="T206" s="66">
        <f t="shared" si="266"/>
        <v>64.421052631578931</v>
      </c>
      <c r="U206" s="64">
        <f t="shared" si="266"/>
        <v>0</v>
      </c>
      <c r="V206" s="65">
        <f t="shared" si="266"/>
        <v>0</v>
      </c>
      <c r="W206" s="66">
        <f t="shared" si="266"/>
        <v>0</v>
      </c>
      <c r="X206" s="64">
        <f t="shared" si="266"/>
        <v>0</v>
      </c>
      <c r="Y206" s="65">
        <f t="shared" si="266"/>
        <v>0</v>
      </c>
      <c r="Z206" s="66">
        <f t="shared" si="266"/>
        <v>0</v>
      </c>
      <c r="AA206" s="64">
        <f t="shared" si="266"/>
        <v>0</v>
      </c>
      <c r="AB206" s="65">
        <f t="shared" si="266"/>
        <v>0</v>
      </c>
      <c r="AC206" s="66">
        <f t="shared" si="266"/>
        <v>0</v>
      </c>
    </row>
    <row r="207" spans="1:29" ht="15.6" x14ac:dyDescent="0.3">
      <c r="A207" s="6">
        <v>2</v>
      </c>
      <c r="B207" s="7" t="s">
        <v>0</v>
      </c>
      <c r="C207" s="60">
        <f t="shared" ref="C207:AC207" si="267">C46-C127</f>
        <v>2713.4210526315783</v>
      </c>
      <c r="D207" s="61">
        <f t="shared" si="267"/>
        <v>5420.6315789473683</v>
      </c>
      <c r="E207" s="59">
        <f t="shared" si="267"/>
        <v>8134.0526315789475</v>
      </c>
      <c r="F207" s="60">
        <f t="shared" si="267"/>
        <v>1431.7368421052633</v>
      </c>
      <c r="G207" s="61">
        <f t="shared" si="267"/>
        <v>2643.6842105263149</v>
      </c>
      <c r="H207" s="59">
        <f t="shared" si="267"/>
        <v>4075.4210526315783</v>
      </c>
      <c r="I207" s="60">
        <f t="shared" si="267"/>
        <v>480.52631578947364</v>
      </c>
      <c r="J207" s="61">
        <f t="shared" si="267"/>
        <v>2237.8421052631579</v>
      </c>
      <c r="K207" s="59">
        <f t="shared" si="267"/>
        <v>2718.3684210526317</v>
      </c>
      <c r="L207" s="60">
        <f t="shared" si="267"/>
        <v>432.5789473684211</v>
      </c>
      <c r="M207" s="61">
        <f t="shared" si="267"/>
        <v>26.421052631578949</v>
      </c>
      <c r="N207" s="59">
        <f t="shared" si="267"/>
        <v>459</v>
      </c>
      <c r="O207" s="60">
        <f t="shared" si="267"/>
        <v>362.57894736842104</v>
      </c>
      <c r="P207" s="61">
        <f t="shared" si="267"/>
        <v>506.68421052631584</v>
      </c>
      <c r="Q207" s="59">
        <f t="shared" si="267"/>
        <v>869.26315789473699</v>
      </c>
      <c r="R207" s="60">
        <f t="shared" si="267"/>
        <v>6.0000000000000009</v>
      </c>
      <c r="S207" s="61">
        <f t="shared" si="267"/>
        <v>6.0000000000000009</v>
      </c>
      <c r="T207" s="59">
        <f t="shared" si="267"/>
        <v>12.000000000000002</v>
      </c>
      <c r="U207" s="60">
        <f t="shared" si="267"/>
        <v>0</v>
      </c>
      <c r="V207" s="61">
        <f t="shared" si="267"/>
        <v>0</v>
      </c>
      <c r="W207" s="59">
        <f t="shared" si="267"/>
        <v>0</v>
      </c>
      <c r="X207" s="60">
        <f t="shared" si="267"/>
        <v>0</v>
      </c>
      <c r="Y207" s="61">
        <f t="shared" si="267"/>
        <v>0</v>
      </c>
      <c r="Z207" s="59">
        <f t="shared" si="267"/>
        <v>0</v>
      </c>
      <c r="AA207" s="60">
        <f t="shared" si="267"/>
        <v>0</v>
      </c>
      <c r="AB207" s="61">
        <f t="shared" si="267"/>
        <v>0</v>
      </c>
      <c r="AC207" s="59">
        <f t="shared" si="267"/>
        <v>0</v>
      </c>
    </row>
    <row r="208" spans="1:29" ht="15.6" x14ac:dyDescent="0.3">
      <c r="A208" s="8">
        <v>13</v>
      </c>
      <c r="B208" s="9" t="s">
        <v>4</v>
      </c>
      <c r="C208" s="60">
        <f t="shared" ref="C208:AC208" si="268">C47-C128</f>
        <v>2311.8947368421054</v>
      </c>
      <c r="D208" s="61">
        <f t="shared" si="268"/>
        <v>4363.894736842105</v>
      </c>
      <c r="E208" s="59">
        <f t="shared" si="268"/>
        <v>6677.789473684209</v>
      </c>
      <c r="F208" s="60">
        <f t="shared" si="268"/>
        <v>1235.3684210526319</v>
      </c>
      <c r="G208" s="61">
        <f t="shared" si="268"/>
        <v>2449.6842105263158</v>
      </c>
      <c r="H208" s="59">
        <f t="shared" si="268"/>
        <v>3685.0526315789475</v>
      </c>
      <c r="I208" s="60">
        <f t="shared" si="268"/>
        <v>200.5789473684211</v>
      </c>
      <c r="J208" s="61">
        <f t="shared" si="268"/>
        <v>1250.6842105263156</v>
      </c>
      <c r="K208" s="59">
        <f t="shared" si="268"/>
        <v>1451.2631578947364</v>
      </c>
      <c r="L208" s="60">
        <f t="shared" si="268"/>
        <v>385.10526315789468</v>
      </c>
      <c r="M208" s="61">
        <f t="shared" si="268"/>
        <v>23</v>
      </c>
      <c r="N208" s="59">
        <f t="shared" si="268"/>
        <v>410.10526315789468</v>
      </c>
      <c r="O208" s="60">
        <f t="shared" si="268"/>
        <v>490.84210526315798</v>
      </c>
      <c r="P208" s="61">
        <f t="shared" si="268"/>
        <v>637.52631578947353</v>
      </c>
      <c r="Q208" s="59">
        <f t="shared" si="268"/>
        <v>1128.3684210526317</v>
      </c>
      <c r="R208" s="60">
        <f t="shared" si="268"/>
        <v>0</v>
      </c>
      <c r="S208" s="61">
        <f t="shared" si="268"/>
        <v>3</v>
      </c>
      <c r="T208" s="59">
        <f t="shared" si="268"/>
        <v>3</v>
      </c>
      <c r="U208" s="60">
        <f t="shared" si="268"/>
        <v>0</v>
      </c>
      <c r="V208" s="61">
        <f t="shared" si="268"/>
        <v>0</v>
      </c>
      <c r="W208" s="59">
        <f t="shared" si="268"/>
        <v>0</v>
      </c>
      <c r="X208" s="60">
        <f t="shared" si="268"/>
        <v>0</v>
      </c>
      <c r="Y208" s="61">
        <f t="shared" si="268"/>
        <v>0</v>
      </c>
      <c r="Z208" s="59">
        <f t="shared" si="268"/>
        <v>0</v>
      </c>
      <c r="AA208" s="60">
        <f t="shared" si="268"/>
        <v>0</v>
      </c>
      <c r="AB208" s="61">
        <f t="shared" si="268"/>
        <v>0</v>
      </c>
      <c r="AC208" s="59">
        <f t="shared" si="268"/>
        <v>0</v>
      </c>
    </row>
    <row r="209" spans="1:29" ht="15.6" x14ac:dyDescent="0.3">
      <c r="A209" s="8">
        <v>16</v>
      </c>
      <c r="B209" s="9" t="s">
        <v>5</v>
      </c>
      <c r="C209" s="60">
        <f t="shared" ref="C209:AC209" si="269">C48-C129</f>
        <v>2802.2105263157887</v>
      </c>
      <c r="D209" s="61">
        <f t="shared" si="269"/>
        <v>4276.4736842105267</v>
      </c>
      <c r="E209" s="59">
        <f t="shared" si="269"/>
        <v>7078.6842105263149</v>
      </c>
      <c r="F209" s="60">
        <f t="shared" si="269"/>
        <v>1707.5263157894738</v>
      </c>
      <c r="G209" s="61">
        <f t="shared" si="269"/>
        <v>2991.052631578948</v>
      </c>
      <c r="H209" s="59">
        <f t="shared" si="269"/>
        <v>4698.5789473684217</v>
      </c>
      <c r="I209" s="60">
        <f t="shared" si="269"/>
        <v>423.15789473684202</v>
      </c>
      <c r="J209" s="61">
        <f t="shared" si="269"/>
        <v>911.8421052631578</v>
      </c>
      <c r="K209" s="59">
        <f t="shared" si="269"/>
        <v>1334.9999999999998</v>
      </c>
      <c r="L209" s="60">
        <f t="shared" si="269"/>
        <v>396.52631578947364</v>
      </c>
      <c r="M209" s="61">
        <f t="shared" si="269"/>
        <v>15.105263157894733</v>
      </c>
      <c r="N209" s="59">
        <f t="shared" si="269"/>
        <v>411.63157894736833</v>
      </c>
      <c r="O209" s="60">
        <f t="shared" si="269"/>
        <v>261.10526315789463</v>
      </c>
      <c r="P209" s="61">
        <f t="shared" si="269"/>
        <v>350.47368421052619</v>
      </c>
      <c r="Q209" s="59">
        <f t="shared" si="269"/>
        <v>611.5789473684207</v>
      </c>
      <c r="R209" s="60">
        <f t="shared" si="269"/>
        <v>13.894736842105257</v>
      </c>
      <c r="S209" s="61">
        <f t="shared" si="269"/>
        <v>7.9999999999999964</v>
      </c>
      <c r="T209" s="59">
        <f t="shared" si="269"/>
        <v>21.89473684210525</v>
      </c>
      <c r="U209" s="60">
        <f t="shared" si="269"/>
        <v>0</v>
      </c>
      <c r="V209" s="61">
        <f t="shared" si="269"/>
        <v>0</v>
      </c>
      <c r="W209" s="59">
        <f t="shared" si="269"/>
        <v>0</v>
      </c>
      <c r="X209" s="60">
        <f t="shared" si="269"/>
        <v>0</v>
      </c>
      <c r="Y209" s="61">
        <f t="shared" si="269"/>
        <v>0</v>
      </c>
      <c r="Z209" s="59">
        <f t="shared" si="269"/>
        <v>0</v>
      </c>
      <c r="AA209" s="60">
        <f t="shared" si="269"/>
        <v>0</v>
      </c>
      <c r="AB209" s="61">
        <f t="shared" si="269"/>
        <v>0</v>
      </c>
      <c r="AC209" s="59">
        <f t="shared" si="269"/>
        <v>0</v>
      </c>
    </row>
    <row r="210" spans="1:29" ht="15.6" x14ac:dyDescent="0.3">
      <c r="A210" s="8">
        <v>19</v>
      </c>
      <c r="B210" s="9" t="s">
        <v>8</v>
      </c>
      <c r="C210" s="60">
        <f t="shared" ref="C210:AC210" si="270">C49-C130</f>
        <v>3649.1052631578941</v>
      </c>
      <c r="D210" s="61">
        <f t="shared" si="270"/>
        <v>5204.7368421052615</v>
      </c>
      <c r="E210" s="59">
        <f t="shared" si="270"/>
        <v>8853.8421052631602</v>
      </c>
      <c r="F210" s="60">
        <f t="shared" si="270"/>
        <v>2763.3684210526312</v>
      </c>
      <c r="G210" s="61">
        <f t="shared" si="270"/>
        <v>4359.2105263157882</v>
      </c>
      <c r="H210" s="59">
        <f t="shared" si="270"/>
        <v>7122.5789473684217</v>
      </c>
      <c r="I210" s="60">
        <f t="shared" si="270"/>
        <v>14.157894736842103</v>
      </c>
      <c r="J210" s="61">
        <f t="shared" si="270"/>
        <v>198.21052631578959</v>
      </c>
      <c r="K210" s="59">
        <f t="shared" si="270"/>
        <v>212.36842105263167</v>
      </c>
      <c r="L210" s="60">
        <f t="shared" si="270"/>
        <v>429.26315789473676</v>
      </c>
      <c r="M210" s="61">
        <f t="shared" si="270"/>
        <v>29.421052631578952</v>
      </c>
      <c r="N210" s="59">
        <f t="shared" si="270"/>
        <v>458.68421052631572</v>
      </c>
      <c r="O210" s="60">
        <f t="shared" si="270"/>
        <v>433.31578947368422</v>
      </c>
      <c r="P210" s="61">
        <f t="shared" si="270"/>
        <v>614.89473684210532</v>
      </c>
      <c r="Q210" s="59">
        <f t="shared" si="270"/>
        <v>1048.2105263157894</v>
      </c>
      <c r="R210" s="60">
        <f t="shared" si="270"/>
        <v>9</v>
      </c>
      <c r="S210" s="61">
        <f t="shared" si="270"/>
        <v>3</v>
      </c>
      <c r="T210" s="59">
        <f t="shared" si="270"/>
        <v>12.000000000000004</v>
      </c>
      <c r="U210" s="60">
        <f t="shared" si="270"/>
        <v>0</v>
      </c>
      <c r="V210" s="61">
        <f t="shared" si="270"/>
        <v>0</v>
      </c>
      <c r="W210" s="59">
        <f t="shared" si="270"/>
        <v>0</v>
      </c>
      <c r="X210" s="60">
        <f t="shared" si="270"/>
        <v>0</v>
      </c>
      <c r="Y210" s="61">
        <f t="shared" si="270"/>
        <v>0</v>
      </c>
      <c r="Z210" s="59">
        <f t="shared" si="270"/>
        <v>0</v>
      </c>
      <c r="AA210" s="60">
        <f t="shared" si="270"/>
        <v>0</v>
      </c>
      <c r="AB210" s="61">
        <f t="shared" si="270"/>
        <v>0</v>
      </c>
      <c r="AC210" s="59">
        <f t="shared" si="270"/>
        <v>0</v>
      </c>
    </row>
    <row r="211" spans="1:29" ht="15.6" x14ac:dyDescent="0.3">
      <c r="A211" s="10">
        <v>45</v>
      </c>
      <c r="B211" s="11" t="s">
        <v>27</v>
      </c>
      <c r="C211" s="60">
        <f t="shared" ref="C211:AC211" si="271">C50-C131</f>
        <v>6297.4210526315774</v>
      </c>
      <c r="D211" s="61">
        <f t="shared" si="271"/>
        <v>11384.789473684208</v>
      </c>
      <c r="E211" s="59">
        <f t="shared" si="271"/>
        <v>17684.21052631579</v>
      </c>
      <c r="F211" s="60">
        <f t="shared" si="271"/>
        <v>4055.6842105263154</v>
      </c>
      <c r="G211" s="61">
        <f t="shared" si="271"/>
        <v>8225.9473684210534</v>
      </c>
      <c r="H211" s="59">
        <f t="shared" si="271"/>
        <v>12281.631578947368</v>
      </c>
      <c r="I211" s="60">
        <f t="shared" si="271"/>
        <v>132.89473684210526</v>
      </c>
      <c r="J211" s="61">
        <f t="shared" si="271"/>
        <v>1196.9999999999995</v>
      </c>
      <c r="K211" s="59">
        <f t="shared" si="271"/>
        <v>1329.8947368421052</v>
      </c>
      <c r="L211" s="60">
        <f t="shared" si="271"/>
        <v>818</v>
      </c>
      <c r="M211" s="61">
        <f t="shared" si="271"/>
        <v>65.89473684210526</v>
      </c>
      <c r="N211" s="59">
        <f t="shared" si="271"/>
        <v>885.89473684210509</v>
      </c>
      <c r="O211" s="60">
        <f t="shared" si="271"/>
        <v>1284.8421052631579</v>
      </c>
      <c r="P211" s="61">
        <f t="shared" si="271"/>
        <v>1886.4210526315792</v>
      </c>
      <c r="Q211" s="59">
        <f t="shared" si="271"/>
        <v>3171.2631578947367</v>
      </c>
      <c r="R211" s="60">
        <f t="shared" si="271"/>
        <v>6.0000000000000018</v>
      </c>
      <c r="S211" s="61">
        <f t="shared" si="271"/>
        <v>9.5263157894736814</v>
      </c>
      <c r="T211" s="59">
        <f t="shared" si="271"/>
        <v>15.526315789473685</v>
      </c>
      <c r="U211" s="60">
        <f t="shared" si="271"/>
        <v>0</v>
      </c>
      <c r="V211" s="61">
        <f t="shared" si="271"/>
        <v>0</v>
      </c>
      <c r="W211" s="59">
        <f t="shared" si="271"/>
        <v>0</v>
      </c>
      <c r="X211" s="60">
        <f t="shared" si="271"/>
        <v>0</v>
      </c>
      <c r="Y211" s="61">
        <f t="shared" si="271"/>
        <v>0</v>
      </c>
      <c r="Z211" s="59">
        <f t="shared" si="271"/>
        <v>0</v>
      </c>
      <c r="AA211" s="60">
        <f t="shared" si="271"/>
        <v>0</v>
      </c>
      <c r="AB211" s="61">
        <f t="shared" si="271"/>
        <v>0</v>
      </c>
      <c r="AC211" s="59">
        <f t="shared" si="271"/>
        <v>0</v>
      </c>
    </row>
    <row r="212" spans="1:29" ht="15.6" x14ac:dyDescent="0.3">
      <c r="A212" s="238" t="s">
        <v>42</v>
      </c>
      <c r="B212" s="239"/>
      <c r="C212" s="64">
        <f t="shared" ref="C212:AC212" si="272">C51-C132</f>
        <v>188097.57894736843</v>
      </c>
      <c r="D212" s="65">
        <f t="shared" si="272"/>
        <v>267854.73684210528</v>
      </c>
      <c r="E212" s="66">
        <f t="shared" si="272"/>
        <v>455954.31578947365</v>
      </c>
      <c r="F212" s="64">
        <f t="shared" si="272"/>
        <v>139405.68421052629</v>
      </c>
      <c r="G212" s="65">
        <f t="shared" si="272"/>
        <v>213699.68421052629</v>
      </c>
      <c r="H212" s="66">
        <f t="shared" si="272"/>
        <v>353106.36842105258</v>
      </c>
      <c r="I212" s="64">
        <f t="shared" si="272"/>
        <v>754.57894736842104</v>
      </c>
      <c r="J212" s="65">
        <f t="shared" si="272"/>
        <v>10858.684210526317</v>
      </c>
      <c r="K212" s="66">
        <f t="shared" si="272"/>
        <v>11613.263157894737</v>
      </c>
      <c r="L212" s="64">
        <f t="shared" si="272"/>
        <v>24128.315789473687</v>
      </c>
      <c r="M212" s="65">
        <f t="shared" si="272"/>
        <v>1933.3157894736844</v>
      </c>
      <c r="N212" s="66">
        <f t="shared" si="272"/>
        <v>26062.63157894737</v>
      </c>
      <c r="O212" s="64">
        <f t="shared" si="272"/>
        <v>23743.157894736843</v>
      </c>
      <c r="P212" s="65">
        <f t="shared" si="272"/>
        <v>40818.210526315786</v>
      </c>
      <c r="Q212" s="66">
        <f t="shared" si="272"/>
        <v>64561.368421052641</v>
      </c>
      <c r="R212" s="64">
        <f t="shared" si="272"/>
        <v>27.999999999999993</v>
      </c>
      <c r="S212" s="65">
        <f t="shared" si="272"/>
        <v>54.84210526315789</v>
      </c>
      <c r="T212" s="66">
        <f t="shared" si="272"/>
        <v>82.842105263157904</v>
      </c>
      <c r="U212" s="64">
        <f t="shared" si="272"/>
        <v>34.842105263157904</v>
      </c>
      <c r="V212" s="65">
        <f t="shared" si="272"/>
        <v>483</v>
      </c>
      <c r="W212" s="66">
        <f t="shared" si="272"/>
        <v>517.84210526315792</v>
      </c>
      <c r="X212" s="64">
        <f t="shared" si="272"/>
        <v>2.9999999999999982</v>
      </c>
      <c r="Y212" s="65">
        <f t="shared" si="272"/>
        <v>7</v>
      </c>
      <c r="Z212" s="66">
        <f t="shared" si="272"/>
        <v>10</v>
      </c>
      <c r="AA212" s="64">
        <f t="shared" si="272"/>
        <v>0</v>
      </c>
      <c r="AB212" s="65">
        <f t="shared" si="272"/>
        <v>0</v>
      </c>
      <c r="AC212" s="66">
        <f t="shared" si="272"/>
        <v>0</v>
      </c>
    </row>
    <row r="213" spans="1:29" ht="15.6" x14ac:dyDescent="0.3">
      <c r="A213" s="6">
        <v>8</v>
      </c>
      <c r="B213" s="7" t="s">
        <v>2</v>
      </c>
      <c r="C213" s="60">
        <f t="shared" ref="C213:AC213" si="273">C52-C133</f>
        <v>147582</v>
      </c>
      <c r="D213" s="61">
        <f t="shared" si="273"/>
        <v>193103.42105263157</v>
      </c>
      <c r="E213" s="59">
        <f t="shared" si="273"/>
        <v>340687.42105263146</v>
      </c>
      <c r="F213" s="60">
        <f t="shared" si="273"/>
        <v>107690.36842105261</v>
      </c>
      <c r="G213" s="61">
        <f t="shared" si="273"/>
        <v>156840.42105263157</v>
      </c>
      <c r="H213" s="59">
        <f t="shared" si="273"/>
        <v>264531.78947368416</v>
      </c>
      <c r="I213" s="60">
        <f t="shared" si="273"/>
        <v>181.89473684210526</v>
      </c>
      <c r="J213" s="61">
        <f t="shared" si="273"/>
        <v>2208.5789473684208</v>
      </c>
      <c r="K213" s="59">
        <f t="shared" si="273"/>
        <v>2390.4736842105258</v>
      </c>
      <c r="L213" s="60">
        <f t="shared" si="273"/>
        <v>20525.578947368424</v>
      </c>
      <c r="M213" s="61">
        <f t="shared" si="273"/>
        <v>1516.2105263157896</v>
      </c>
      <c r="N213" s="59">
        <f t="shared" si="273"/>
        <v>22042.789473684214</v>
      </c>
      <c r="O213" s="60">
        <f t="shared" si="273"/>
        <v>19154.736842105263</v>
      </c>
      <c r="P213" s="61">
        <f t="shared" si="273"/>
        <v>32343.578947368416</v>
      </c>
      <c r="Q213" s="59">
        <f t="shared" si="273"/>
        <v>51498.31578947368</v>
      </c>
      <c r="R213" s="60">
        <f t="shared" si="273"/>
        <v>3.9999999999999978</v>
      </c>
      <c r="S213" s="61">
        <f t="shared" si="273"/>
        <v>16.894736842105267</v>
      </c>
      <c r="T213" s="59">
        <f t="shared" si="273"/>
        <v>20.894736842105267</v>
      </c>
      <c r="U213" s="60">
        <f t="shared" si="273"/>
        <v>24.421052631578952</v>
      </c>
      <c r="V213" s="61">
        <f t="shared" si="273"/>
        <v>176.73684210526315</v>
      </c>
      <c r="W213" s="59">
        <f t="shared" si="273"/>
        <v>201.15789473684211</v>
      </c>
      <c r="X213" s="60">
        <f t="shared" si="273"/>
        <v>0.99999999999999956</v>
      </c>
      <c r="Y213" s="61">
        <f t="shared" si="273"/>
        <v>0.99999999999999911</v>
      </c>
      <c r="Z213" s="59">
        <f t="shared" si="273"/>
        <v>2</v>
      </c>
      <c r="AA213" s="60">
        <f t="shared" si="273"/>
        <v>0</v>
      </c>
      <c r="AB213" s="61">
        <f t="shared" si="273"/>
        <v>0</v>
      </c>
      <c r="AC213" s="59">
        <f t="shared" si="273"/>
        <v>0</v>
      </c>
    </row>
    <row r="214" spans="1:29" ht="15.6" x14ac:dyDescent="0.3">
      <c r="A214" s="8">
        <v>17</v>
      </c>
      <c r="B214" s="9" t="s">
        <v>6</v>
      </c>
      <c r="C214" s="60">
        <f t="shared" ref="C214:AC214" si="274">C53-C134</f>
        <v>19570.57894736842</v>
      </c>
      <c r="D214" s="61">
        <f t="shared" si="274"/>
        <v>33581.315789473687</v>
      </c>
      <c r="E214" s="59">
        <f t="shared" si="274"/>
        <v>53151.894736842114</v>
      </c>
      <c r="F214" s="60">
        <f t="shared" si="274"/>
        <v>15632.894736842103</v>
      </c>
      <c r="G214" s="61">
        <f t="shared" si="274"/>
        <v>27430.210526315794</v>
      </c>
      <c r="H214" s="59">
        <f t="shared" si="274"/>
        <v>43063.105263157893</v>
      </c>
      <c r="I214" s="60">
        <f t="shared" si="274"/>
        <v>78.000000000000014</v>
      </c>
      <c r="J214" s="61">
        <f t="shared" si="274"/>
        <v>2027.8421052631581</v>
      </c>
      <c r="K214" s="59">
        <f t="shared" si="274"/>
        <v>2105.8421052631584</v>
      </c>
      <c r="L214" s="60">
        <f t="shared" si="274"/>
        <v>1874.8421052631579</v>
      </c>
      <c r="M214" s="61">
        <f t="shared" si="274"/>
        <v>291.68421052631578</v>
      </c>
      <c r="N214" s="59">
        <f t="shared" si="274"/>
        <v>2166.5263157894738</v>
      </c>
      <c r="O214" s="60">
        <f t="shared" si="274"/>
        <v>1975.5789473684206</v>
      </c>
      <c r="P214" s="61">
        <f t="shared" si="274"/>
        <v>3726.7894736842109</v>
      </c>
      <c r="Q214" s="59">
        <f t="shared" si="274"/>
        <v>5702.3684210526326</v>
      </c>
      <c r="R214" s="60">
        <f t="shared" si="274"/>
        <v>0.99999999999999911</v>
      </c>
      <c r="S214" s="61">
        <f t="shared" si="274"/>
        <v>3.9999999999999991</v>
      </c>
      <c r="T214" s="59">
        <f t="shared" si="274"/>
        <v>4.9999999999999982</v>
      </c>
      <c r="U214" s="60">
        <f t="shared" si="274"/>
        <v>6.2631578947368425</v>
      </c>
      <c r="V214" s="61">
        <f t="shared" si="274"/>
        <v>97.789473684210535</v>
      </c>
      <c r="W214" s="59">
        <f t="shared" si="274"/>
        <v>104.05263157894737</v>
      </c>
      <c r="X214" s="60">
        <f t="shared" si="274"/>
        <v>1.9999999999999991</v>
      </c>
      <c r="Y214" s="61">
        <f t="shared" si="274"/>
        <v>3.0000000000000009</v>
      </c>
      <c r="Z214" s="59">
        <f t="shared" si="274"/>
        <v>5</v>
      </c>
      <c r="AA214" s="60">
        <f t="shared" si="274"/>
        <v>0</v>
      </c>
      <c r="AB214" s="61">
        <f t="shared" si="274"/>
        <v>0</v>
      </c>
      <c r="AC214" s="59">
        <f t="shared" si="274"/>
        <v>0</v>
      </c>
    </row>
    <row r="215" spans="1:29" ht="15.6" x14ac:dyDescent="0.3">
      <c r="A215" s="8">
        <v>25</v>
      </c>
      <c r="B215" s="9" t="s">
        <v>12</v>
      </c>
      <c r="C215" s="60">
        <f t="shared" ref="C215:AC215" si="275">C54-C135</f>
        <v>7805.3684210526344</v>
      </c>
      <c r="D215" s="61">
        <f t="shared" si="275"/>
        <v>18319.105263157897</v>
      </c>
      <c r="E215" s="59">
        <f t="shared" si="275"/>
        <v>26124.473684210534</v>
      </c>
      <c r="F215" s="60">
        <f t="shared" si="275"/>
        <v>6287.6315789473692</v>
      </c>
      <c r="G215" s="61">
        <f t="shared" si="275"/>
        <v>13053.736842105265</v>
      </c>
      <c r="H215" s="59">
        <f t="shared" si="275"/>
        <v>19341.368421052637</v>
      </c>
      <c r="I215" s="60">
        <f t="shared" si="275"/>
        <v>223.94736842105254</v>
      </c>
      <c r="J215" s="61">
        <f t="shared" si="275"/>
        <v>3944.6842105263167</v>
      </c>
      <c r="K215" s="59">
        <f t="shared" si="275"/>
        <v>4168.6315789473692</v>
      </c>
      <c r="L215" s="60">
        <f t="shared" si="275"/>
        <v>517.47368421052636</v>
      </c>
      <c r="M215" s="61">
        <f t="shared" si="275"/>
        <v>34.10526315789474</v>
      </c>
      <c r="N215" s="59">
        <f t="shared" si="275"/>
        <v>551.57894736842115</v>
      </c>
      <c r="O215" s="60">
        <f t="shared" si="275"/>
        <v>761.31578947368405</v>
      </c>
      <c r="P215" s="61">
        <f t="shared" si="275"/>
        <v>1278.578947368421</v>
      </c>
      <c r="Q215" s="59">
        <f t="shared" si="275"/>
        <v>2039.894736842105</v>
      </c>
      <c r="R215" s="60">
        <f t="shared" si="275"/>
        <v>14.999999999999998</v>
      </c>
      <c r="S215" s="61">
        <f t="shared" si="275"/>
        <v>7.9999999999999964</v>
      </c>
      <c r="T215" s="59">
        <f t="shared" si="275"/>
        <v>23</v>
      </c>
      <c r="U215" s="60">
        <f t="shared" si="275"/>
        <v>0</v>
      </c>
      <c r="V215" s="61">
        <f t="shared" si="275"/>
        <v>0</v>
      </c>
      <c r="W215" s="59">
        <f t="shared" si="275"/>
        <v>0</v>
      </c>
      <c r="X215" s="60">
        <f t="shared" si="275"/>
        <v>0</v>
      </c>
      <c r="Y215" s="61">
        <f t="shared" si="275"/>
        <v>0</v>
      </c>
      <c r="Z215" s="59">
        <f t="shared" si="275"/>
        <v>0</v>
      </c>
      <c r="AA215" s="60">
        <f t="shared" si="275"/>
        <v>0</v>
      </c>
      <c r="AB215" s="61">
        <f t="shared" si="275"/>
        <v>0</v>
      </c>
      <c r="AC215" s="59">
        <f t="shared" si="275"/>
        <v>0</v>
      </c>
    </row>
    <row r="216" spans="1:29" ht="15.6" x14ac:dyDescent="0.3">
      <c r="A216" s="10">
        <v>43</v>
      </c>
      <c r="B216" s="11" t="s">
        <v>25</v>
      </c>
      <c r="C216" s="60">
        <f t="shared" ref="C216:AC216" si="276">C55-C136</f>
        <v>13139.63157894737</v>
      </c>
      <c r="D216" s="61">
        <f t="shared" si="276"/>
        <v>22850.894736842103</v>
      </c>
      <c r="E216" s="59">
        <f t="shared" si="276"/>
        <v>35990.526315789466</v>
      </c>
      <c r="F216" s="60">
        <f t="shared" si="276"/>
        <v>9794.78947368421</v>
      </c>
      <c r="G216" s="61">
        <f t="shared" si="276"/>
        <v>16375.315789473683</v>
      </c>
      <c r="H216" s="59">
        <f t="shared" si="276"/>
        <v>26170.10526315789</v>
      </c>
      <c r="I216" s="60">
        <f t="shared" si="276"/>
        <v>270.73684210526318</v>
      </c>
      <c r="J216" s="61">
        <f t="shared" si="276"/>
        <v>2677.5789473684213</v>
      </c>
      <c r="K216" s="59">
        <f t="shared" si="276"/>
        <v>2948.3157894736846</v>
      </c>
      <c r="L216" s="60">
        <f t="shared" si="276"/>
        <v>1210.421052631579</v>
      </c>
      <c r="M216" s="61">
        <f t="shared" si="276"/>
        <v>91.315789473684191</v>
      </c>
      <c r="N216" s="59">
        <f t="shared" si="276"/>
        <v>1301.7368421052631</v>
      </c>
      <c r="O216" s="60">
        <f t="shared" si="276"/>
        <v>1851.5263157894735</v>
      </c>
      <c r="P216" s="61">
        <f t="shared" si="276"/>
        <v>3469.2631578947367</v>
      </c>
      <c r="Q216" s="59">
        <f t="shared" si="276"/>
        <v>5320.78947368421</v>
      </c>
      <c r="R216" s="60">
        <f t="shared" si="276"/>
        <v>7.9999999999999964</v>
      </c>
      <c r="S216" s="61">
        <f t="shared" si="276"/>
        <v>25.94736842105263</v>
      </c>
      <c r="T216" s="59">
        <f t="shared" si="276"/>
        <v>33.94736842105263</v>
      </c>
      <c r="U216" s="60">
        <f t="shared" si="276"/>
        <v>4.1578947368421026</v>
      </c>
      <c r="V216" s="61">
        <f t="shared" si="276"/>
        <v>208.4736842105263</v>
      </c>
      <c r="W216" s="59">
        <f t="shared" si="276"/>
        <v>212.63157894736841</v>
      </c>
      <c r="X216" s="60">
        <f t="shared" si="276"/>
        <v>0</v>
      </c>
      <c r="Y216" s="61">
        <f t="shared" si="276"/>
        <v>3.0000000000000009</v>
      </c>
      <c r="Z216" s="59">
        <f t="shared" si="276"/>
        <v>3</v>
      </c>
      <c r="AA216" s="60">
        <f t="shared" si="276"/>
        <v>0</v>
      </c>
      <c r="AB216" s="61">
        <f t="shared" si="276"/>
        <v>0</v>
      </c>
      <c r="AC216" s="59">
        <f t="shared" si="276"/>
        <v>0</v>
      </c>
    </row>
    <row r="217" spans="1:29" ht="15.6" x14ac:dyDescent="0.3">
      <c r="A217" s="238" t="s">
        <v>178</v>
      </c>
      <c r="B217" s="239"/>
      <c r="C217" s="64">
        <f t="shared" ref="C217:AC217" si="277">C56-C137</f>
        <v>79846.631578947374</v>
      </c>
      <c r="D217" s="65">
        <f t="shared" si="277"/>
        <v>114989.68421052631</v>
      </c>
      <c r="E217" s="66">
        <f t="shared" si="277"/>
        <v>194837.21052631576</v>
      </c>
      <c r="F217" s="64">
        <f t="shared" si="277"/>
        <v>53417.000000000007</v>
      </c>
      <c r="G217" s="65">
        <f t="shared" si="277"/>
        <v>72324.157894736854</v>
      </c>
      <c r="H217" s="66">
        <f t="shared" si="277"/>
        <v>125741.15789473684</v>
      </c>
      <c r="I217" s="64">
        <f t="shared" si="277"/>
        <v>2207.2105263157896</v>
      </c>
      <c r="J217" s="65">
        <f t="shared" si="277"/>
        <v>18348.684210526317</v>
      </c>
      <c r="K217" s="66">
        <f t="shared" si="277"/>
        <v>20555.894736842107</v>
      </c>
      <c r="L217" s="64">
        <f t="shared" si="277"/>
        <v>9210</v>
      </c>
      <c r="M217" s="65">
        <f t="shared" si="277"/>
        <v>672.68421052631572</v>
      </c>
      <c r="N217" s="66">
        <f t="shared" si="277"/>
        <v>9883.5789473684217</v>
      </c>
      <c r="O217" s="64">
        <f t="shared" si="277"/>
        <v>14961.736842105263</v>
      </c>
      <c r="P217" s="65">
        <f t="shared" si="277"/>
        <v>23275.26315789474</v>
      </c>
      <c r="Q217" s="66">
        <f t="shared" si="277"/>
        <v>38236.999999999993</v>
      </c>
      <c r="R217" s="64">
        <f t="shared" si="277"/>
        <v>25</v>
      </c>
      <c r="S217" s="65">
        <f t="shared" si="277"/>
        <v>53.473684210526343</v>
      </c>
      <c r="T217" s="66">
        <f t="shared" si="277"/>
        <v>78.473684210526358</v>
      </c>
      <c r="U217" s="64">
        <f t="shared" si="277"/>
        <v>23.68421052631578</v>
      </c>
      <c r="V217" s="65">
        <f t="shared" si="277"/>
        <v>310.42105263157885</v>
      </c>
      <c r="W217" s="66">
        <f t="shared" si="277"/>
        <v>334.10526315789468</v>
      </c>
      <c r="X217" s="64">
        <f t="shared" si="277"/>
        <v>1.9999999999999991</v>
      </c>
      <c r="Y217" s="65">
        <f t="shared" si="277"/>
        <v>4.9999999999999982</v>
      </c>
      <c r="Z217" s="66">
        <f t="shared" si="277"/>
        <v>6.9999999999999964</v>
      </c>
      <c r="AA217" s="64">
        <f t="shared" si="277"/>
        <v>0</v>
      </c>
      <c r="AB217" s="65">
        <f t="shared" si="277"/>
        <v>0</v>
      </c>
      <c r="AC217" s="66">
        <f t="shared" si="277"/>
        <v>0</v>
      </c>
    </row>
    <row r="218" spans="1:29" ht="15.6" x14ac:dyDescent="0.3">
      <c r="A218" s="12">
        <v>3</v>
      </c>
      <c r="B218" s="16" t="s">
        <v>170</v>
      </c>
      <c r="C218" s="69">
        <f t="shared" ref="C218:AC218" si="278">C57-C138</f>
        <v>32583.105263157893</v>
      </c>
      <c r="D218" s="70">
        <f t="shared" si="278"/>
        <v>45048.736842105282</v>
      </c>
      <c r="E218" s="71">
        <f t="shared" si="278"/>
        <v>77631.842105263175</v>
      </c>
      <c r="F218" s="69">
        <f t="shared" si="278"/>
        <v>21706.210526315786</v>
      </c>
      <c r="G218" s="70">
        <f t="shared" si="278"/>
        <v>27996.894736842114</v>
      </c>
      <c r="H218" s="71">
        <f t="shared" si="278"/>
        <v>49703.105263157908</v>
      </c>
      <c r="I218" s="69">
        <f t="shared" si="278"/>
        <v>1311.1578947368421</v>
      </c>
      <c r="J218" s="70">
        <f t="shared" si="278"/>
        <v>5776.105263157895</v>
      </c>
      <c r="K218" s="71">
        <f t="shared" si="278"/>
        <v>7087.2631578947367</v>
      </c>
      <c r="L218" s="69">
        <f t="shared" si="278"/>
        <v>2532.21052631579</v>
      </c>
      <c r="M218" s="70">
        <f t="shared" si="278"/>
        <v>266.0526315789474</v>
      </c>
      <c r="N218" s="71">
        <f t="shared" si="278"/>
        <v>2798.2631578947376</v>
      </c>
      <c r="O218" s="69">
        <f t="shared" si="278"/>
        <v>7008.9473684210534</v>
      </c>
      <c r="P218" s="70">
        <f t="shared" si="278"/>
        <v>10843.789473684212</v>
      </c>
      <c r="Q218" s="71">
        <f t="shared" si="278"/>
        <v>17852.736842105267</v>
      </c>
      <c r="R218" s="69">
        <f t="shared" si="278"/>
        <v>7.9999999999999964</v>
      </c>
      <c r="S218" s="70">
        <f t="shared" si="278"/>
        <v>22.473684210526315</v>
      </c>
      <c r="T218" s="71">
        <f t="shared" si="278"/>
        <v>30.473684210526315</v>
      </c>
      <c r="U218" s="69">
        <f t="shared" si="278"/>
        <v>15.578947368421048</v>
      </c>
      <c r="V218" s="70">
        <f t="shared" si="278"/>
        <v>143.42105263157893</v>
      </c>
      <c r="W218" s="71">
        <f t="shared" si="278"/>
        <v>158.99999999999997</v>
      </c>
      <c r="X218" s="69">
        <f t="shared" si="278"/>
        <v>0.99999999999999956</v>
      </c>
      <c r="Y218" s="70">
        <f t="shared" si="278"/>
        <v>0</v>
      </c>
      <c r="Z218" s="71">
        <f t="shared" si="278"/>
        <v>1</v>
      </c>
      <c r="AA218" s="69">
        <f t="shared" si="278"/>
        <v>0</v>
      </c>
      <c r="AB218" s="70">
        <f t="shared" si="278"/>
        <v>0</v>
      </c>
      <c r="AC218" s="71">
        <f t="shared" si="278"/>
        <v>0</v>
      </c>
    </row>
    <row r="219" spans="1:29" ht="15.6" x14ac:dyDescent="0.3">
      <c r="A219" s="1">
        <v>12</v>
      </c>
      <c r="B219" s="17" t="s">
        <v>171</v>
      </c>
      <c r="C219" s="69">
        <f t="shared" ref="C219:AC219" si="279">C58-C139</f>
        <v>7050.4210526315765</v>
      </c>
      <c r="D219" s="70">
        <f t="shared" si="279"/>
        <v>13034.736842105262</v>
      </c>
      <c r="E219" s="71">
        <f t="shared" si="279"/>
        <v>20085.157894736847</v>
      </c>
      <c r="F219" s="69">
        <f t="shared" si="279"/>
        <v>5018.6315789473674</v>
      </c>
      <c r="G219" s="70">
        <f t="shared" si="279"/>
        <v>7799.4210526315783</v>
      </c>
      <c r="H219" s="71">
        <f t="shared" si="279"/>
        <v>12818.052631578947</v>
      </c>
      <c r="I219" s="69">
        <f t="shared" si="279"/>
        <v>247.68421052631578</v>
      </c>
      <c r="J219" s="70">
        <f t="shared" si="279"/>
        <v>3376.1052631578946</v>
      </c>
      <c r="K219" s="71">
        <f t="shared" si="279"/>
        <v>3623.78947368421</v>
      </c>
      <c r="L219" s="69">
        <f t="shared" si="279"/>
        <v>811.05263157894728</v>
      </c>
      <c r="M219" s="70">
        <f t="shared" si="279"/>
        <v>46.684210526315788</v>
      </c>
      <c r="N219" s="71">
        <f t="shared" si="279"/>
        <v>857.73684210526312</v>
      </c>
      <c r="O219" s="69">
        <f t="shared" si="279"/>
        <v>968.05263157894751</v>
      </c>
      <c r="P219" s="70">
        <f t="shared" si="279"/>
        <v>1680.6315789473683</v>
      </c>
      <c r="Q219" s="71">
        <f t="shared" si="279"/>
        <v>2648.6842105263154</v>
      </c>
      <c r="R219" s="69">
        <f t="shared" si="279"/>
        <v>3.9999999999999964</v>
      </c>
      <c r="S219" s="70">
        <f t="shared" si="279"/>
        <v>9</v>
      </c>
      <c r="T219" s="71">
        <f t="shared" si="279"/>
        <v>13</v>
      </c>
      <c r="U219" s="69">
        <f t="shared" si="279"/>
        <v>0</v>
      </c>
      <c r="V219" s="70">
        <f t="shared" si="279"/>
        <v>120.89473684210523</v>
      </c>
      <c r="W219" s="71">
        <f t="shared" si="279"/>
        <v>120.89473684210523</v>
      </c>
      <c r="X219" s="69">
        <f t="shared" si="279"/>
        <v>0.99999999999999956</v>
      </c>
      <c r="Y219" s="70">
        <f t="shared" si="279"/>
        <v>1.9999999999999991</v>
      </c>
      <c r="Z219" s="71">
        <f t="shared" si="279"/>
        <v>2.9999999999999987</v>
      </c>
      <c r="AA219" s="69">
        <f t="shared" si="279"/>
        <v>0</v>
      </c>
      <c r="AB219" s="70">
        <f t="shared" si="279"/>
        <v>0</v>
      </c>
      <c r="AC219" s="71">
        <f t="shared" si="279"/>
        <v>0</v>
      </c>
    </row>
    <row r="220" spans="1:29" ht="15.6" x14ac:dyDescent="0.3">
      <c r="A220" s="13">
        <v>46</v>
      </c>
      <c r="B220" s="18" t="s">
        <v>172</v>
      </c>
      <c r="C220" s="69">
        <f t="shared" ref="C220:AC220" si="280">C59-C140</f>
        <v>40213.105263157908</v>
      </c>
      <c r="D220" s="70">
        <f t="shared" si="280"/>
        <v>56906.210526315786</v>
      </c>
      <c r="E220" s="71">
        <f t="shared" si="280"/>
        <v>97120.210526315786</v>
      </c>
      <c r="F220" s="69">
        <f t="shared" si="280"/>
        <v>26692.157894736847</v>
      </c>
      <c r="G220" s="70">
        <f t="shared" si="280"/>
        <v>36527.84210526316</v>
      </c>
      <c r="H220" s="71">
        <f t="shared" si="280"/>
        <v>63220</v>
      </c>
      <c r="I220" s="69">
        <f t="shared" si="280"/>
        <v>648.36842105263145</v>
      </c>
      <c r="J220" s="70">
        <f t="shared" si="280"/>
        <v>9196.4736842105231</v>
      </c>
      <c r="K220" s="71">
        <f t="shared" si="280"/>
        <v>9844.8421052631584</v>
      </c>
      <c r="L220" s="69">
        <f t="shared" si="280"/>
        <v>5866.7368421052633</v>
      </c>
      <c r="M220" s="70">
        <f t="shared" si="280"/>
        <v>359.9473684210526</v>
      </c>
      <c r="N220" s="71">
        <f t="shared" si="280"/>
        <v>6227.5789473684208</v>
      </c>
      <c r="O220" s="69">
        <f t="shared" si="280"/>
        <v>6984.7368421052633</v>
      </c>
      <c r="P220" s="70">
        <f t="shared" si="280"/>
        <v>10750.842105263157</v>
      </c>
      <c r="Q220" s="71">
        <f t="shared" si="280"/>
        <v>17735.57894736842</v>
      </c>
      <c r="R220" s="69">
        <f t="shared" si="280"/>
        <v>13.000000000000004</v>
      </c>
      <c r="S220" s="70">
        <f t="shared" si="280"/>
        <v>22.000000000000014</v>
      </c>
      <c r="T220" s="71">
        <f t="shared" si="280"/>
        <v>35.000000000000014</v>
      </c>
      <c r="U220" s="69">
        <f t="shared" si="280"/>
        <v>8.1052631578947327</v>
      </c>
      <c r="V220" s="70">
        <f t="shared" si="280"/>
        <v>46.105263157894726</v>
      </c>
      <c r="W220" s="71">
        <f t="shared" si="280"/>
        <v>54.210526315789473</v>
      </c>
      <c r="X220" s="69">
        <f t="shared" si="280"/>
        <v>0</v>
      </c>
      <c r="Y220" s="70">
        <f t="shared" si="280"/>
        <v>3.0000000000000009</v>
      </c>
      <c r="Z220" s="71">
        <f t="shared" si="280"/>
        <v>3.0000000000000009</v>
      </c>
      <c r="AA220" s="69">
        <f t="shared" si="280"/>
        <v>0</v>
      </c>
      <c r="AB220" s="70">
        <f t="shared" si="280"/>
        <v>0</v>
      </c>
      <c r="AC220" s="71">
        <f t="shared" si="280"/>
        <v>0</v>
      </c>
    </row>
    <row r="221" spans="1:29" ht="15.6" x14ac:dyDescent="0.3">
      <c r="A221" s="238" t="s">
        <v>43</v>
      </c>
      <c r="B221" s="239"/>
      <c r="C221" s="64">
        <f t="shared" ref="C221:AC221" si="281">C60-C141</f>
        <v>5017.9473684210534</v>
      </c>
      <c r="D221" s="65">
        <f t="shared" si="281"/>
        <v>5253.3684210526317</v>
      </c>
      <c r="E221" s="66">
        <f t="shared" si="281"/>
        <v>10271.315789473683</v>
      </c>
      <c r="F221" s="64">
        <f t="shared" si="281"/>
        <v>2625.1578947368421</v>
      </c>
      <c r="G221" s="65">
        <f t="shared" si="281"/>
        <v>2966.3684210526312</v>
      </c>
      <c r="H221" s="66">
        <f t="shared" si="281"/>
        <v>5591.5263157894751</v>
      </c>
      <c r="I221" s="64">
        <f t="shared" si="281"/>
        <v>648.89473684210532</v>
      </c>
      <c r="J221" s="65">
        <f t="shared" si="281"/>
        <v>1261.7368421052633</v>
      </c>
      <c r="K221" s="66">
        <f t="shared" si="281"/>
        <v>1910.6315789473688</v>
      </c>
      <c r="L221" s="64">
        <f t="shared" si="281"/>
        <v>801.31578947368439</v>
      </c>
      <c r="M221" s="65">
        <f t="shared" si="281"/>
        <v>61.05263157894737</v>
      </c>
      <c r="N221" s="66">
        <f t="shared" si="281"/>
        <v>862.36842105263156</v>
      </c>
      <c r="O221" s="64">
        <f t="shared" si="281"/>
        <v>938.57894736842104</v>
      </c>
      <c r="P221" s="65">
        <f t="shared" si="281"/>
        <v>960.21052631578959</v>
      </c>
      <c r="Q221" s="66">
        <f t="shared" si="281"/>
        <v>1898.7894736842104</v>
      </c>
      <c r="R221" s="64">
        <f t="shared" si="281"/>
        <v>4</v>
      </c>
      <c r="S221" s="65">
        <f t="shared" si="281"/>
        <v>3.9999999999999982</v>
      </c>
      <c r="T221" s="66">
        <f t="shared" si="281"/>
        <v>8</v>
      </c>
      <c r="U221" s="64">
        <f t="shared" si="281"/>
        <v>0</v>
      </c>
      <c r="V221" s="65">
        <f t="shared" si="281"/>
        <v>0</v>
      </c>
      <c r="W221" s="66">
        <f t="shared" si="281"/>
        <v>0</v>
      </c>
      <c r="X221" s="64">
        <f t="shared" si="281"/>
        <v>0</v>
      </c>
      <c r="Y221" s="65">
        <f t="shared" si="281"/>
        <v>0</v>
      </c>
      <c r="Z221" s="66">
        <f t="shared" si="281"/>
        <v>0</v>
      </c>
      <c r="AA221" s="64">
        <f t="shared" si="281"/>
        <v>0</v>
      </c>
      <c r="AB221" s="65">
        <f t="shared" si="281"/>
        <v>0</v>
      </c>
      <c r="AC221" s="66">
        <f t="shared" si="281"/>
        <v>0</v>
      </c>
    </row>
    <row r="222" spans="1:29" ht="15.6" x14ac:dyDescent="0.3">
      <c r="A222" s="206">
        <v>6</v>
      </c>
      <c r="B222" s="9" t="s">
        <v>1</v>
      </c>
      <c r="C222" s="69">
        <f t="shared" ref="C222:AC222" si="282">C61-C142</f>
        <v>2745.7368421052633</v>
      </c>
      <c r="D222" s="70">
        <f t="shared" si="282"/>
        <v>2523.1052631578946</v>
      </c>
      <c r="E222" s="71">
        <f t="shared" si="282"/>
        <v>5268.8421052631584</v>
      </c>
      <c r="F222" s="69">
        <f t="shared" si="282"/>
        <v>1570.1578947368421</v>
      </c>
      <c r="G222" s="70">
        <f t="shared" si="282"/>
        <v>1590.4736842105262</v>
      </c>
      <c r="H222" s="71">
        <f t="shared" si="282"/>
        <v>3160.6315789473692</v>
      </c>
      <c r="I222" s="69">
        <f t="shared" si="282"/>
        <v>95.31578947368422</v>
      </c>
      <c r="J222" s="70">
        <f t="shared" si="282"/>
        <v>350.78947368421075</v>
      </c>
      <c r="K222" s="71">
        <f t="shared" si="282"/>
        <v>446.10526315789502</v>
      </c>
      <c r="L222" s="69">
        <f t="shared" si="282"/>
        <v>509.1578947368422</v>
      </c>
      <c r="M222" s="70">
        <f t="shared" si="282"/>
        <v>36.947368421052623</v>
      </c>
      <c r="N222" s="71">
        <f t="shared" si="282"/>
        <v>546.1052631578948</v>
      </c>
      <c r="O222" s="69">
        <f t="shared" si="282"/>
        <v>570.1052631578948</v>
      </c>
      <c r="P222" s="70">
        <f t="shared" si="282"/>
        <v>544.8947368421052</v>
      </c>
      <c r="Q222" s="71">
        <f t="shared" si="282"/>
        <v>1115</v>
      </c>
      <c r="R222" s="69">
        <f t="shared" si="282"/>
        <v>1</v>
      </c>
      <c r="S222" s="70">
        <f t="shared" si="282"/>
        <v>0</v>
      </c>
      <c r="T222" s="71">
        <f t="shared" si="282"/>
        <v>1</v>
      </c>
      <c r="U222" s="69">
        <f t="shared" si="282"/>
        <v>0</v>
      </c>
      <c r="V222" s="70">
        <f t="shared" si="282"/>
        <v>0</v>
      </c>
      <c r="W222" s="71">
        <f t="shared" si="282"/>
        <v>0</v>
      </c>
      <c r="X222" s="69">
        <f t="shared" si="282"/>
        <v>0</v>
      </c>
      <c r="Y222" s="70">
        <f t="shared" si="282"/>
        <v>0</v>
      </c>
      <c r="Z222" s="71">
        <f t="shared" si="282"/>
        <v>0</v>
      </c>
      <c r="AA222" s="69">
        <f t="shared" si="282"/>
        <v>0</v>
      </c>
      <c r="AB222" s="70">
        <f t="shared" si="282"/>
        <v>0</v>
      </c>
      <c r="AC222" s="71">
        <f t="shared" si="282"/>
        <v>0</v>
      </c>
    </row>
    <row r="223" spans="1:29" ht="15.6" x14ac:dyDescent="0.3">
      <c r="A223" s="1">
        <v>10</v>
      </c>
      <c r="B223" s="17" t="s">
        <v>173</v>
      </c>
      <c r="C223" s="69">
        <f>C62-C143</f>
        <v>2272.2105263157896</v>
      </c>
      <c r="D223" s="70">
        <f t="shared" ref="D223:AC223" si="283">D62-D143</f>
        <v>2730.2631578947371</v>
      </c>
      <c r="E223" s="71">
        <f t="shared" si="283"/>
        <v>5002.4736842105258</v>
      </c>
      <c r="F223" s="69">
        <f t="shared" si="283"/>
        <v>1055</v>
      </c>
      <c r="G223" s="70">
        <f t="shared" si="283"/>
        <v>1375.8947368421052</v>
      </c>
      <c r="H223" s="71">
        <f t="shared" si="283"/>
        <v>2430.8947368421054</v>
      </c>
      <c r="I223" s="69">
        <f t="shared" si="283"/>
        <v>553.57894736842104</v>
      </c>
      <c r="J223" s="70">
        <f t="shared" si="283"/>
        <v>910.94736842105249</v>
      </c>
      <c r="K223" s="71">
        <f t="shared" si="283"/>
        <v>1464.5263157894738</v>
      </c>
      <c r="L223" s="69">
        <f t="shared" si="283"/>
        <v>292.15789473684214</v>
      </c>
      <c r="M223" s="70">
        <f t="shared" si="283"/>
        <v>24.105263157894747</v>
      </c>
      <c r="N223" s="71">
        <f t="shared" si="283"/>
        <v>316.26315789473688</v>
      </c>
      <c r="O223" s="69">
        <f t="shared" si="283"/>
        <v>368.47368421052636</v>
      </c>
      <c r="P223" s="70">
        <f t="shared" si="283"/>
        <v>415.31578947368428</v>
      </c>
      <c r="Q223" s="71">
        <f t="shared" si="283"/>
        <v>783.78947368421041</v>
      </c>
      <c r="R223" s="69">
        <f t="shared" si="283"/>
        <v>3.0000000000000009</v>
      </c>
      <c r="S223" s="70">
        <f t="shared" si="283"/>
        <v>3.9999999999999991</v>
      </c>
      <c r="T223" s="71">
        <f t="shared" si="283"/>
        <v>6.9999999999999982</v>
      </c>
      <c r="U223" s="69">
        <f t="shared" si="283"/>
        <v>0</v>
      </c>
      <c r="V223" s="70">
        <f t="shared" si="283"/>
        <v>0</v>
      </c>
      <c r="W223" s="71">
        <f t="shared" si="283"/>
        <v>0</v>
      </c>
      <c r="X223" s="69">
        <f t="shared" si="283"/>
        <v>0</v>
      </c>
      <c r="Y223" s="70">
        <f t="shared" si="283"/>
        <v>0</v>
      </c>
      <c r="Z223" s="71">
        <f t="shared" si="283"/>
        <v>0</v>
      </c>
      <c r="AA223" s="69">
        <f t="shared" si="283"/>
        <v>0</v>
      </c>
      <c r="AB223" s="70">
        <f t="shared" si="283"/>
        <v>0</v>
      </c>
      <c r="AC223" s="71">
        <f t="shared" si="283"/>
        <v>0</v>
      </c>
    </row>
    <row r="224" spans="1:29" ht="15.6" x14ac:dyDescent="0.3">
      <c r="A224" s="238" t="s">
        <v>44</v>
      </c>
      <c r="B224" s="239"/>
      <c r="C224" s="64">
        <f t="shared" ref="C224:AC224" si="284">C63-C144</f>
        <v>20386.684210526313</v>
      </c>
      <c r="D224" s="65">
        <f t="shared" si="284"/>
        <v>22426.263157894737</v>
      </c>
      <c r="E224" s="66">
        <f t="shared" si="284"/>
        <v>42813.73684210526</v>
      </c>
      <c r="F224" s="64">
        <f t="shared" si="284"/>
        <v>13458.105263157893</v>
      </c>
      <c r="G224" s="65">
        <f t="shared" si="284"/>
        <v>16197.78947368421</v>
      </c>
      <c r="H224" s="66">
        <f t="shared" si="284"/>
        <v>29655.894736842107</v>
      </c>
      <c r="I224" s="64">
        <f t="shared" si="284"/>
        <v>147.68421052631578</v>
      </c>
      <c r="J224" s="65">
        <f t="shared" si="284"/>
        <v>1194.7894736842109</v>
      </c>
      <c r="K224" s="66">
        <f t="shared" si="284"/>
        <v>1342.4736842105262</v>
      </c>
      <c r="L224" s="64">
        <f t="shared" si="284"/>
        <v>3857.7368421052629</v>
      </c>
      <c r="M224" s="65">
        <f t="shared" si="284"/>
        <v>182.5263157894737</v>
      </c>
      <c r="N224" s="66">
        <f t="shared" si="284"/>
        <v>4041.052631578948</v>
      </c>
      <c r="O224" s="64">
        <f t="shared" si="284"/>
        <v>2867.5263157894738</v>
      </c>
      <c r="P224" s="65">
        <f t="shared" si="284"/>
        <v>3434.1578947368434</v>
      </c>
      <c r="Q224" s="66">
        <f t="shared" si="284"/>
        <v>6301.6842105263167</v>
      </c>
      <c r="R224" s="64">
        <f t="shared" si="284"/>
        <v>20.05263157894737</v>
      </c>
      <c r="S224" s="65">
        <f t="shared" si="284"/>
        <v>7.9473684210526301</v>
      </c>
      <c r="T224" s="66">
        <f t="shared" si="284"/>
        <v>27.999999999999993</v>
      </c>
      <c r="U224" s="64">
        <f t="shared" si="284"/>
        <v>28.578947368421044</v>
      </c>
      <c r="V224" s="65">
        <f t="shared" si="284"/>
        <v>1406.4210526315787</v>
      </c>
      <c r="W224" s="66">
        <f t="shared" si="284"/>
        <v>1434.9999999999998</v>
      </c>
      <c r="X224" s="64">
        <f t="shared" si="284"/>
        <v>7</v>
      </c>
      <c r="Y224" s="65">
        <f t="shared" si="284"/>
        <v>2.6315789473684195</v>
      </c>
      <c r="Z224" s="66">
        <f t="shared" si="284"/>
        <v>9.6315789473684195</v>
      </c>
      <c r="AA224" s="64">
        <f t="shared" si="284"/>
        <v>0</v>
      </c>
      <c r="AB224" s="65">
        <f t="shared" si="284"/>
        <v>0</v>
      </c>
      <c r="AC224" s="66">
        <f t="shared" si="284"/>
        <v>0</v>
      </c>
    </row>
    <row r="225" spans="1:29" ht="15.6" x14ac:dyDescent="0.3">
      <c r="A225" s="6">
        <v>15</v>
      </c>
      <c r="B225" s="7" t="s">
        <v>84</v>
      </c>
      <c r="C225" s="60">
        <f t="shared" ref="C225:AC225" si="285">C64-C145</f>
        <v>8969.263157894733</v>
      </c>
      <c r="D225" s="61">
        <f t="shared" si="285"/>
        <v>9843.21052631579</v>
      </c>
      <c r="E225" s="59">
        <f t="shared" si="285"/>
        <v>18813.26315789474</v>
      </c>
      <c r="F225" s="60">
        <f t="shared" si="285"/>
        <v>5906.2105263157891</v>
      </c>
      <c r="G225" s="61">
        <f t="shared" si="285"/>
        <v>7305.6315789473701</v>
      </c>
      <c r="H225" s="59">
        <f t="shared" si="285"/>
        <v>13211.84210526316</v>
      </c>
      <c r="I225" s="60">
        <f t="shared" si="285"/>
        <v>49.05263157894737</v>
      </c>
      <c r="J225" s="61">
        <f t="shared" si="285"/>
        <v>451.78947368421046</v>
      </c>
      <c r="K225" s="59">
        <f t="shared" si="285"/>
        <v>500.84210526315786</v>
      </c>
      <c r="L225" s="60">
        <f t="shared" si="285"/>
        <v>1763.6842105263156</v>
      </c>
      <c r="M225" s="61">
        <f t="shared" si="285"/>
        <v>102.26315789473682</v>
      </c>
      <c r="N225" s="59">
        <f t="shared" si="285"/>
        <v>1866.7368421052631</v>
      </c>
      <c r="O225" s="60">
        <f t="shared" si="285"/>
        <v>1234.4736842105262</v>
      </c>
      <c r="P225" s="61">
        <f t="shared" si="285"/>
        <v>1532.4210526315787</v>
      </c>
      <c r="Q225" s="59">
        <f t="shared" si="285"/>
        <v>2766.8947368421054</v>
      </c>
      <c r="R225" s="60">
        <f t="shared" si="285"/>
        <v>3.9999999999999991</v>
      </c>
      <c r="S225" s="61">
        <f t="shared" si="285"/>
        <v>1.9999999999999991</v>
      </c>
      <c r="T225" s="59">
        <f t="shared" si="285"/>
        <v>5.9999999999999982</v>
      </c>
      <c r="U225" s="60">
        <f t="shared" si="285"/>
        <v>9.8421052631578938</v>
      </c>
      <c r="V225" s="61">
        <f t="shared" si="285"/>
        <v>448.10526315789468</v>
      </c>
      <c r="W225" s="59">
        <f t="shared" si="285"/>
        <v>457.9473684210526</v>
      </c>
      <c r="X225" s="60">
        <f t="shared" si="285"/>
        <v>1.9999999999999991</v>
      </c>
      <c r="Y225" s="61">
        <f t="shared" si="285"/>
        <v>0.99999999999999956</v>
      </c>
      <c r="Z225" s="59">
        <f t="shared" si="285"/>
        <v>2.9999999999999987</v>
      </c>
      <c r="AA225" s="60">
        <f t="shared" si="285"/>
        <v>0</v>
      </c>
      <c r="AB225" s="61">
        <f t="shared" si="285"/>
        <v>0</v>
      </c>
      <c r="AC225" s="59">
        <f t="shared" si="285"/>
        <v>0</v>
      </c>
    </row>
    <row r="226" spans="1:29" ht="15.6" x14ac:dyDescent="0.3">
      <c r="A226" s="8">
        <v>27</v>
      </c>
      <c r="B226" s="9" t="s">
        <v>13</v>
      </c>
      <c r="C226" s="60">
        <f t="shared" ref="C226:AC226" si="286">C65-C146</f>
        <v>2946.0526315789466</v>
      </c>
      <c r="D226" s="61">
        <f t="shared" si="286"/>
        <v>3704.7368421052633</v>
      </c>
      <c r="E226" s="59">
        <f t="shared" si="286"/>
        <v>6650.789473684209</v>
      </c>
      <c r="F226" s="60">
        <f t="shared" si="286"/>
        <v>2007.5263157894733</v>
      </c>
      <c r="G226" s="61">
        <f t="shared" si="286"/>
        <v>2260.3684210526317</v>
      </c>
      <c r="H226" s="59">
        <f t="shared" si="286"/>
        <v>4267.894736842105</v>
      </c>
      <c r="I226" s="60">
        <f t="shared" si="286"/>
        <v>75</v>
      </c>
      <c r="J226" s="61">
        <f t="shared" si="286"/>
        <v>535.84210526315792</v>
      </c>
      <c r="K226" s="59">
        <f t="shared" si="286"/>
        <v>610.84210526315792</v>
      </c>
      <c r="L226" s="60">
        <f t="shared" si="286"/>
        <v>520.15789473684197</v>
      </c>
      <c r="M226" s="61">
        <f t="shared" si="286"/>
        <v>20.473684210526319</v>
      </c>
      <c r="N226" s="59">
        <f t="shared" si="286"/>
        <v>540.63157894736833</v>
      </c>
      <c r="O226" s="60">
        <f t="shared" si="286"/>
        <v>326.31578947368422</v>
      </c>
      <c r="P226" s="61">
        <f t="shared" si="286"/>
        <v>408.10526315789485</v>
      </c>
      <c r="Q226" s="59">
        <f t="shared" si="286"/>
        <v>734.42105263157896</v>
      </c>
      <c r="R226" s="60">
        <f t="shared" si="286"/>
        <v>13.052631578947366</v>
      </c>
      <c r="S226" s="61">
        <f t="shared" si="286"/>
        <v>1.9999999999999991</v>
      </c>
      <c r="T226" s="59">
        <f t="shared" si="286"/>
        <v>15.052631578947366</v>
      </c>
      <c r="U226" s="60">
        <f t="shared" si="286"/>
        <v>3.9999999999999982</v>
      </c>
      <c r="V226" s="61">
        <f t="shared" si="286"/>
        <v>477.31578947368416</v>
      </c>
      <c r="W226" s="59">
        <f t="shared" si="286"/>
        <v>481.31578947368422</v>
      </c>
      <c r="X226" s="60">
        <f t="shared" si="286"/>
        <v>0</v>
      </c>
      <c r="Y226" s="61">
        <f t="shared" si="286"/>
        <v>0.63157894736842102</v>
      </c>
      <c r="Z226" s="59">
        <f t="shared" si="286"/>
        <v>0.63157894736842102</v>
      </c>
      <c r="AA226" s="60">
        <f t="shared" si="286"/>
        <v>0</v>
      </c>
      <c r="AB226" s="61">
        <f t="shared" si="286"/>
        <v>0</v>
      </c>
      <c r="AC226" s="59">
        <f t="shared" si="286"/>
        <v>0</v>
      </c>
    </row>
    <row r="227" spans="1:29" ht="15.6" x14ac:dyDescent="0.3">
      <c r="A227" s="8">
        <v>32</v>
      </c>
      <c r="B227" s="9" t="s">
        <v>17</v>
      </c>
      <c r="C227" s="60">
        <f t="shared" ref="C227:AC227" si="287">C66-C147</f>
        <v>2419.6842105263158</v>
      </c>
      <c r="D227" s="61">
        <f t="shared" si="287"/>
        <v>2509.4210526315792</v>
      </c>
      <c r="E227" s="59">
        <f t="shared" si="287"/>
        <v>4929.1052631578932</v>
      </c>
      <c r="F227" s="60">
        <f t="shared" si="287"/>
        <v>1586.7368421052633</v>
      </c>
      <c r="G227" s="61">
        <f t="shared" si="287"/>
        <v>2030.3157894736839</v>
      </c>
      <c r="H227" s="59">
        <f t="shared" si="287"/>
        <v>3617.0526315789471</v>
      </c>
      <c r="I227" s="60">
        <f t="shared" si="287"/>
        <v>6.368421052631577</v>
      </c>
      <c r="J227" s="61">
        <f t="shared" si="287"/>
        <v>76.05263157894737</v>
      </c>
      <c r="K227" s="59">
        <f t="shared" si="287"/>
        <v>82.421052631578945</v>
      </c>
      <c r="L227" s="60">
        <f t="shared" si="287"/>
        <v>497.26315789473676</v>
      </c>
      <c r="M227" s="61">
        <f t="shared" si="287"/>
        <v>7.9999999999999964</v>
      </c>
      <c r="N227" s="59">
        <f t="shared" si="287"/>
        <v>505.26315789473676</v>
      </c>
      <c r="O227" s="60">
        <f t="shared" si="287"/>
        <v>328.31578947368428</v>
      </c>
      <c r="P227" s="61">
        <f t="shared" si="287"/>
        <v>392.10526315789468</v>
      </c>
      <c r="Q227" s="59">
        <f t="shared" si="287"/>
        <v>720.42105263157885</v>
      </c>
      <c r="R227" s="60">
        <f t="shared" si="287"/>
        <v>1</v>
      </c>
      <c r="S227" s="61">
        <f t="shared" si="287"/>
        <v>2.9473684210526327</v>
      </c>
      <c r="T227" s="59">
        <f t="shared" si="287"/>
        <v>3.9473684210526301</v>
      </c>
      <c r="U227" s="60">
        <f t="shared" si="287"/>
        <v>0</v>
      </c>
      <c r="V227" s="61">
        <f t="shared" si="287"/>
        <v>0</v>
      </c>
      <c r="W227" s="59">
        <f t="shared" si="287"/>
        <v>0</v>
      </c>
      <c r="X227" s="60">
        <f t="shared" si="287"/>
        <v>0</v>
      </c>
      <c r="Y227" s="61">
        <f t="shared" si="287"/>
        <v>0</v>
      </c>
      <c r="Z227" s="59">
        <f t="shared" si="287"/>
        <v>0</v>
      </c>
      <c r="AA227" s="60">
        <f t="shared" si="287"/>
        <v>0</v>
      </c>
      <c r="AB227" s="61">
        <f t="shared" si="287"/>
        <v>0</v>
      </c>
      <c r="AC227" s="59">
        <f t="shared" si="287"/>
        <v>0</v>
      </c>
    </row>
    <row r="228" spans="1:29" ht="15.6" x14ac:dyDescent="0.3">
      <c r="A228" s="10">
        <v>36</v>
      </c>
      <c r="B228" s="11" t="s">
        <v>20</v>
      </c>
      <c r="C228" s="60">
        <f t="shared" ref="C228:AC228" si="288">C67-C148</f>
        <v>6051.6842105263167</v>
      </c>
      <c r="D228" s="61">
        <f t="shared" si="288"/>
        <v>6368.8947368421059</v>
      </c>
      <c r="E228" s="59">
        <f t="shared" si="288"/>
        <v>12420.578947368424</v>
      </c>
      <c r="F228" s="60">
        <f t="shared" si="288"/>
        <v>3957.6315789473683</v>
      </c>
      <c r="G228" s="61">
        <f t="shared" si="288"/>
        <v>4601.4736842105267</v>
      </c>
      <c r="H228" s="59">
        <f t="shared" si="288"/>
        <v>8559.105263157895</v>
      </c>
      <c r="I228" s="60">
        <f t="shared" si="288"/>
        <v>17.263157894736846</v>
      </c>
      <c r="J228" s="61">
        <f t="shared" si="288"/>
        <v>131.1052631578948</v>
      </c>
      <c r="K228" s="59">
        <f t="shared" si="288"/>
        <v>148.36842105263162</v>
      </c>
      <c r="L228" s="60">
        <f t="shared" si="288"/>
        <v>1076.6315789473686</v>
      </c>
      <c r="M228" s="61">
        <f t="shared" si="288"/>
        <v>51.789473684210535</v>
      </c>
      <c r="N228" s="59">
        <f t="shared" si="288"/>
        <v>1128.4210526315792</v>
      </c>
      <c r="O228" s="60">
        <f t="shared" si="288"/>
        <v>978.42105263157885</v>
      </c>
      <c r="P228" s="61">
        <f t="shared" si="288"/>
        <v>1101.526315789474</v>
      </c>
      <c r="Q228" s="59">
        <f t="shared" si="288"/>
        <v>2079.9473684210529</v>
      </c>
      <c r="R228" s="60">
        <f t="shared" si="288"/>
        <v>1.9999999999999991</v>
      </c>
      <c r="S228" s="61">
        <f t="shared" si="288"/>
        <v>1</v>
      </c>
      <c r="T228" s="59">
        <f t="shared" si="288"/>
        <v>2.9999999999999991</v>
      </c>
      <c r="U228" s="60">
        <f t="shared" si="288"/>
        <v>14.736842105263154</v>
      </c>
      <c r="V228" s="61">
        <f t="shared" si="288"/>
        <v>480.99999999999994</v>
      </c>
      <c r="W228" s="59">
        <f t="shared" si="288"/>
        <v>495.73684210526312</v>
      </c>
      <c r="X228" s="60">
        <f t="shared" si="288"/>
        <v>5.0000000000000018</v>
      </c>
      <c r="Y228" s="61">
        <f t="shared" si="288"/>
        <v>0.99999999999999911</v>
      </c>
      <c r="Z228" s="59">
        <f t="shared" si="288"/>
        <v>6</v>
      </c>
      <c r="AA228" s="60">
        <f t="shared" si="288"/>
        <v>0</v>
      </c>
      <c r="AB228" s="61">
        <f t="shared" si="288"/>
        <v>0</v>
      </c>
      <c r="AC228" s="59">
        <f t="shared" si="288"/>
        <v>0</v>
      </c>
    </row>
    <row r="229" spans="1:29" ht="15.6" x14ac:dyDescent="0.3">
      <c r="A229" s="238" t="s">
        <v>177</v>
      </c>
      <c r="B229" s="239"/>
      <c r="C229" s="64">
        <f t="shared" ref="C229:AC229" si="289">C68-C149</f>
        <v>188460.36842105258</v>
      </c>
      <c r="D229" s="65">
        <f t="shared" si="289"/>
        <v>197131.73684210522</v>
      </c>
      <c r="E229" s="66">
        <f t="shared" si="289"/>
        <v>385600.10526315775</v>
      </c>
      <c r="F229" s="64">
        <f t="shared" si="289"/>
        <v>127221.21052631577</v>
      </c>
      <c r="G229" s="65">
        <f t="shared" si="289"/>
        <v>165568.21052631576</v>
      </c>
      <c r="H229" s="66">
        <f t="shared" si="289"/>
        <v>292789.42105263151</v>
      </c>
      <c r="I229" s="64">
        <f t="shared" si="289"/>
        <v>83.68421052631578</v>
      </c>
      <c r="J229" s="65">
        <f t="shared" si="289"/>
        <v>726.15789473684208</v>
      </c>
      <c r="K229" s="66">
        <f t="shared" si="289"/>
        <v>809.84210526315769</v>
      </c>
      <c r="L229" s="64">
        <f t="shared" si="289"/>
        <v>43051.052631578947</v>
      </c>
      <c r="M229" s="65">
        <f t="shared" si="289"/>
        <v>2288.8421052631579</v>
      </c>
      <c r="N229" s="66">
        <f t="shared" si="289"/>
        <v>45347.894736842107</v>
      </c>
      <c r="O229" s="64">
        <f t="shared" si="289"/>
        <v>18097.36842105263</v>
      </c>
      <c r="P229" s="65">
        <f t="shared" si="289"/>
        <v>28519.210526315786</v>
      </c>
      <c r="Q229" s="66">
        <f t="shared" si="289"/>
        <v>46616.578947368413</v>
      </c>
      <c r="R229" s="64">
        <f t="shared" si="289"/>
        <v>5.0000000000000009</v>
      </c>
      <c r="S229" s="65">
        <f t="shared" si="289"/>
        <v>3.9999999999999982</v>
      </c>
      <c r="T229" s="66">
        <f t="shared" si="289"/>
        <v>8.9999999999999982</v>
      </c>
      <c r="U229" s="64">
        <f t="shared" si="289"/>
        <v>2.0526315789473681</v>
      </c>
      <c r="V229" s="65">
        <f t="shared" si="289"/>
        <v>25.31578947368422</v>
      </c>
      <c r="W229" s="66">
        <f t="shared" si="289"/>
        <v>27.368421052631589</v>
      </c>
      <c r="X229" s="64">
        <f t="shared" si="289"/>
        <v>0</v>
      </c>
      <c r="Y229" s="65">
        <f t="shared" si="289"/>
        <v>0</v>
      </c>
      <c r="Z229" s="66">
        <f t="shared" si="289"/>
        <v>0</v>
      </c>
      <c r="AA229" s="64">
        <f t="shared" si="289"/>
        <v>0</v>
      </c>
      <c r="AB229" s="65">
        <f t="shared" si="289"/>
        <v>0</v>
      </c>
      <c r="AC229" s="66">
        <f t="shared" si="289"/>
        <v>0</v>
      </c>
    </row>
    <row r="230" spans="1:29" ht="15.6" x14ac:dyDescent="0.3">
      <c r="A230" s="14">
        <v>28</v>
      </c>
      <c r="B230" s="15" t="s">
        <v>14</v>
      </c>
      <c r="C230" s="60">
        <f t="shared" ref="C230:AC230" si="290">C69-C150</f>
        <v>188460.36842105258</v>
      </c>
      <c r="D230" s="61">
        <f t="shared" si="290"/>
        <v>197131.73684210522</v>
      </c>
      <c r="E230" s="59">
        <f t="shared" si="290"/>
        <v>385600.10526315775</v>
      </c>
      <c r="F230" s="60">
        <f t="shared" si="290"/>
        <v>127221.21052631577</v>
      </c>
      <c r="G230" s="61">
        <f t="shared" si="290"/>
        <v>165568.21052631576</v>
      </c>
      <c r="H230" s="59">
        <f t="shared" si="290"/>
        <v>292789.42105263151</v>
      </c>
      <c r="I230" s="60">
        <f t="shared" si="290"/>
        <v>83.68421052631578</v>
      </c>
      <c r="J230" s="61">
        <f t="shared" si="290"/>
        <v>726.15789473684208</v>
      </c>
      <c r="K230" s="59">
        <f t="shared" si="290"/>
        <v>809.84210526315769</v>
      </c>
      <c r="L230" s="60">
        <f t="shared" si="290"/>
        <v>43051.052631578947</v>
      </c>
      <c r="M230" s="61">
        <f t="shared" si="290"/>
        <v>2288.8421052631579</v>
      </c>
      <c r="N230" s="59">
        <f t="shared" si="290"/>
        <v>45347.894736842107</v>
      </c>
      <c r="O230" s="60">
        <f t="shared" si="290"/>
        <v>18097.36842105263</v>
      </c>
      <c r="P230" s="61">
        <f t="shared" si="290"/>
        <v>28519.210526315786</v>
      </c>
      <c r="Q230" s="59">
        <f t="shared" si="290"/>
        <v>46616.578947368413</v>
      </c>
      <c r="R230" s="60">
        <f t="shared" si="290"/>
        <v>5.0000000000000009</v>
      </c>
      <c r="S230" s="61">
        <f t="shared" si="290"/>
        <v>3.9999999999999982</v>
      </c>
      <c r="T230" s="59">
        <f t="shared" si="290"/>
        <v>8.9999999999999982</v>
      </c>
      <c r="U230" s="60">
        <f t="shared" si="290"/>
        <v>2.0526315789473681</v>
      </c>
      <c r="V230" s="61">
        <f t="shared" si="290"/>
        <v>25.31578947368422</v>
      </c>
      <c r="W230" s="59">
        <f t="shared" si="290"/>
        <v>27.368421052631589</v>
      </c>
      <c r="X230" s="60">
        <f t="shared" si="290"/>
        <v>0</v>
      </c>
      <c r="Y230" s="61">
        <f t="shared" si="290"/>
        <v>0</v>
      </c>
      <c r="Z230" s="59">
        <f t="shared" si="290"/>
        <v>0</v>
      </c>
      <c r="AA230" s="60">
        <f t="shared" si="290"/>
        <v>0</v>
      </c>
      <c r="AB230" s="61">
        <f t="shared" si="290"/>
        <v>0</v>
      </c>
      <c r="AC230" s="59">
        <f t="shared" si="290"/>
        <v>0</v>
      </c>
    </row>
    <row r="231" spans="1:29" ht="15.6" x14ac:dyDescent="0.3">
      <c r="A231" s="238" t="s">
        <v>176</v>
      </c>
      <c r="B231" s="239"/>
      <c r="C231" s="64">
        <f t="shared" ref="C231:AC231" si="291">C70-C151</f>
        <v>27749.84210526316</v>
      </c>
      <c r="D231" s="65">
        <f t="shared" si="291"/>
        <v>61729.31578947368</v>
      </c>
      <c r="E231" s="66">
        <f t="shared" si="291"/>
        <v>89479.157894736825</v>
      </c>
      <c r="F231" s="64">
        <f t="shared" si="291"/>
        <v>11692.263157894738</v>
      </c>
      <c r="G231" s="65">
        <f t="shared" si="291"/>
        <v>19790.842105263157</v>
      </c>
      <c r="H231" s="66">
        <f t="shared" si="291"/>
        <v>31483.105263157893</v>
      </c>
      <c r="I231" s="64">
        <f t="shared" si="291"/>
        <v>9723.1578947368416</v>
      </c>
      <c r="J231" s="65">
        <f t="shared" si="291"/>
        <v>36697.052631578947</v>
      </c>
      <c r="K231" s="66">
        <f t="shared" si="291"/>
        <v>46420.210526315786</v>
      </c>
      <c r="L231" s="64">
        <f t="shared" si="291"/>
        <v>3516.2631578947371</v>
      </c>
      <c r="M231" s="65">
        <f t="shared" si="291"/>
        <v>183.15789473684211</v>
      </c>
      <c r="N231" s="66">
        <f t="shared" si="291"/>
        <v>3699.4210526315792</v>
      </c>
      <c r="O231" s="64">
        <f t="shared" si="291"/>
        <v>2782.5263157894738</v>
      </c>
      <c r="P231" s="65">
        <f t="shared" si="291"/>
        <v>4830.4736842105267</v>
      </c>
      <c r="Q231" s="66">
        <f t="shared" si="291"/>
        <v>7613</v>
      </c>
      <c r="R231" s="64">
        <f t="shared" si="291"/>
        <v>31.631578947368411</v>
      </c>
      <c r="S231" s="65">
        <f t="shared" si="291"/>
        <v>118.00000000000006</v>
      </c>
      <c r="T231" s="66">
        <f t="shared" si="291"/>
        <v>149.63157894736844</v>
      </c>
      <c r="U231" s="64">
        <f t="shared" si="291"/>
        <v>3.9999999999999982</v>
      </c>
      <c r="V231" s="65">
        <f t="shared" si="291"/>
        <v>109.78947368421049</v>
      </c>
      <c r="W231" s="66">
        <f t="shared" si="291"/>
        <v>113.78947368421049</v>
      </c>
      <c r="X231" s="64">
        <f t="shared" si="291"/>
        <v>0</v>
      </c>
      <c r="Y231" s="65">
        <f t="shared" si="291"/>
        <v>0</v>
      </c>
      <c r="Z231" s="66">
        <f t="shared" si="291"/>
        <v>0</v>
      </c>
      <c r="AA231" s="64">
        <f t="shared" si="291"/>
        <v>0</v>
      </c>
      <c r="AB231" s="65">
        <f t="shared" si="291"/>
        <v>0</v>
      </c>
      <c r="AC231" s="66">
        <f t="shared" si="291"/>
        <v>0</v>
      </c>
    </row>
    <row r="232" spans="1:29" ht="15.6" x14ac:dyDescent="0.3">
      <c r="A232" s="14">
        <v>30</v>
      </c>
      <c r="B232" s="15" t="s">
        <v>15</v>
      </c>
      <c r="C232" s="60">
        <f t="shared" ref="C232:AC232" si="292">C71-C152</f>
        <v>27749.84210526316</v>
      </c>
      <c r="D232" s="61">
        <f t="shared" si="292"/>
        <v>61729.31578947368</v>
      </c>
      <c r="E232" s="59">
        <f t="shared" si="292"/>
        <v>89479.157894736825</v>
      </c>
      <c r="F232" s="60">
        <f t="shared" si="292"/>
        <v>11692.263157894738</v>
      </c>
      <c r="G232" s="61">
        <f t="shared" si="292"/>
        <v>19790.842105263157</v>
      </c>
      <c r="H232" s="59">
        <f t="shared" si="292"/>
        <v>31483.105263157893</v>
      </c>
      <c r="I232" s="60">
        <f t="shared" si="292"/>
        <v>9723.1578947368416</v>
      </c>
      <c r="J232" s="61">
        <f t="shared" si="292"/>
        <v>36697.052631578947</v>
      </c>
      <c r="K232" s="59">
        <f t="shared" si="292"/>
        <v>46420.210526315786</v>
      </c>
      <c r="L232" s="60">
        <f t="shared" si="292"/>
        <v>3516.2631578947371</v>
      </c>
      <c r="M232" s="61">
        <f t="shared" si="292"/>
        <v>183.15789473684211</v>
      </c>
      <c r="N232" s="59">
        <f t="shared" si="292"/>
        <v>3699.4210526315792</v>
      </c>
      <c r="O232" s="60">
        <f t="shared" si="292"/>
        <v>2782.5263157894738</v>
      </c>
      <c r="P232" s="61">
        <f t="shared" si="292"/>
        <v>4830.4736842105267</v>
      </c>
      <c r="Q232" s="59">
        <f t="shared" si="292"/>
        <v>7613</v>
      </c>
      <c r="R232" s="60">
        <f t="shared" si="292"/>
        <v>31.631578947368411</v>
      </c>
      <c r="S232" s="61">
        <f t="shared" si="292"/>
        <v>118.00000000000006</v>
      </c>
      <c r="T232" s="59">
        <f t="shared" si="292"/>
        <v>149.63157894736844</v>
      </c>
      <c r="U232" s="60">
        <f t="shared" si="292"/>
        <v>3.9999999999999982</v>
      </c>
      <c r="V232" s="61">
        <f t="shared" si="292"/>
        <v>109.78947368421049</v>
      </c>
      <c r="W232" s="59">
        <f t="shared" si="292"/>
        <v>113.78947368421049</v>
      </c>
      <c r="X232" s="60">
        <f t="shared" si="292"/>
        <v>0</v>
      </c>
      <c r="Y232" s="61">
        <f t="shared" si="292"/>
        <v>0</v>
      </c>
      <c r="Z232" s="59">
        <f t="shared" si="292"/>
        <v>0</v>
      </c>
      <c r="AA232" s="60">
        <f t="shared" si="292"/>
        <v>0</v>
      </c>
      <c r="AB232" s="61">
        <f t="shared" si="292"/>
        <v>0</v>
      </c>
      <c r="AC232" s="59">
        <f t="shared" si="292"/>
        <v>0</v>
      </c>
    </row>
    <row r="233" spans="1:29" ht="15.6" x14ac:dyDescent="0.3">
      <c r="A233" s="238" t="s">
        <v>175</v>
      </c>
      <c r="B233" s="239"/>
      <c r="C233" s="64">
        <f t="shared" ref="C233:AC233" si="293">C72-C153</f>
        <v>10013.63157894737</v>
      </c>
      <c r="D233" s="65">
        <f t="shared" si="293"/>
        <v>14175.473684210527</v>
      </c>
      <c r="E233" s="66">
        <f t="shared" si="293"/>
        <v>24190.1052631579</v>
      </c>
      <c r="F233" s="64">
        <f t="shared" si="293"/>
        <v>6710.3684210526326</v>
      </c>
      <c r="G233" s="65">
        <f t="shared" si="293"/>
        <v>9829.9473684210534</v>
      </c>
      <c r="H233" s="66">
        <f t="shared" si="293"/>
        <v>16540.315789473683</v>
      </c>
      <c r="I233" s="64">
        <f t="shared" si="293"/>
        <v>274.36842105263156</v>
      </c>
      <c r="J233" s="65">
        <f t="shared" si="293"/>
        <v>1820.2631578947367</v>
      </c>
      <c r="K233" s="66">
        <f t="shared" si="293"/>
        <v>2094.6315789473683</v>
      </c>
      <c r="L233" s="64">
        <f t="shared" si="293"/>
        <v>1986.9473684210532</v>
      </c>
      <c r="M233" s="65">
        <f t="shared" si="293"/>
        <v>106.0526315789474</v>
      </c>
      <c r="N233" s="66">
        <f t="shared" si="293"/>
        <v>2094.0000000000009</v>
      </c>
      <c r="O233" s="64">
        <f t="shared" si="293"/>
        <v>1037.9473684210525</v>
      </c>
      <c r="P233" s="65">
        <f t="shared" si="293"/>
        <v>2396.4210526315787</v>
      </c>
      <c r="Q233" s="66">
        <f t="shared" si="293"/>
        <v>3434.3684210526317</v>
      </c>
      <c r="R233" s="64">
        <f t="shared" si="293"/>
        <v>3.9999999999999991</v>
      </c>
      <c r="S233" s="65">
        <f t="shared" si="293"/>
        <v>22.789473684210524</v>
      </c>
      <c r="T233" s="66">
        <f t="shared" si="293"/>
        <v>26.78947368421052</v>
      </c>
      <c r="U233" s="64">
        <f t="shared" si="293"/>
        <v>0</v>
      </c>
      <c r="V233" s="65">
        <f t="shared" si="293"/>
        <v>0</v>
      </c>
      <c r="W233" s="66">
        <f t="shared" si="293"/>
        <v>0</v>
      </c>
      <c r="X233" s="64">
        <f t="shared" si="293"/>
        <v>0</v>
      </c>
      <c r="Y233" s="65">
        <f t="shared" si="293"/>
        <v>0</v>
      </c>
      <c r="Z233" s="66">
        <f t="shared" si="293"/>
        <v>0</v>
      </c>
      <c r="AA233" s="64">
        <f t="shared" si="293"/>
        <v>0</v>
      </c>
      <c r="AB233" s="65">
        <f t="shared" si="293"/>
        <v>0</v>
      </c>
      <c r="AC233" s="66">
        <f t="shared" si="293"/>
        <v>0</v>
      </c>
    </row>
    <row r="234" spans="1:29" ht="15.6" x14ac:dyDescent="0.3">
      <c r="A234" s="8">
        <v>31</v>
      </c>
      <c r="B234" s="9" t="s">
        <v>16</v>
      </c>
      <c r="C234" s="60">
        <f t="shared" ref="C234:AC234" si="294">C73-C154</f>
        <v>10013.63157894737</v>
      </c>
      <c r="D234" s="61">
        <f t="shared" si="294"/>
        <v>14175.473684210527</v>
      </c>
      <c r="E234" s="59">
        <f t="shared" si="294"/>
        <v>24190.1052631579</v>
      </c>
      <c r="F234" s="60">
        <f t="shared" si="294"/>
        <v>6710.3684210526326</v>
      </c>
      <c r="G234" s="61">
        <f t="shared" si="294"/>
        <v>9829.9473684210534</v>
      </c>
      <c r="H234" s="59">
        <f t="shared" si="294"/>
        <v>16540.315789473683</v>
      </c>
      <c r="I234" s="60">
        <f t="shared" si="294"/>
        <v>274.36842105263156</v>
      </c>
      <c r="J234" s="61">
        <f t="shared" si="294"/>
        <v>1820.2631578947367</v>
      </c>
      <c r="K234" s="59">
        <f t="shared" si="294"/>
        <v>2094.6315789473683</v>
      </c>
      <c r="L234" s="60">
        <f t="shared" si="294"/>
        <v>1986.9473684210532</v>
      </c>
      <c r="M234" s="61">
        <f t="shared" si="294"/>
        <v>106.0526315789474</v>
      </c>
      <c r="N234" s="59">
        <f t="shared" si="294"/>
        <v>2094.0000000000009</v>
      </c>
      <c r="O234" s="60">
        <f t="shared" si="294"/>
        <v>1037.9473684210525</v>
      </c>
      <c r="P234" s="61">
        <f t="shared" si="294"/>
        <v>2396.4210526315787</v>
      </c>
      <c r="Q234" s="59">
        <f t="shared" si="294"/>
        <v>3434.3684210526317</v>
      </c>
      <c r="R234" s="60">
        <f t="shared" si="294"/>
        <v>3.9999999999999991</v>
      </c>
      <c r="S234" s="61">
        <f t="shared" si="294"/>
        <v>22.789473684210524</v>
      </c>
      <c r="T234" s="59">
        <f t="shared" si="294"/>
        <v>26.78947368421052</v>
      </c>
      <c r="U234" s="60">
        <f t="shared" si="294"/>
        <v>0</v>
      </c>
      <c r="V234" s="61">
        <f t="shared" si="294"/>
        <v>0</v>
      </c>
      <c r="W234" s="59">
        <f t="shared" si="294"/>
        <v>0</v>
      </c>
      <c r="X234" s="60">
        <f t="shared" si="294"/>
        <v>0</v>
      </c>
      <c r="Y234" s="61">
        <f t="shared" si="294"/>
        <v>0</v>
      </c>
      <c r="Z234" s="59">
        <f t="shared" si="294"/>
        <v>0</v>
      </c>
      <c r="AA234" s="60">
        <f t="shared" si="294"/>
        <v>0</v>
      </c>
      <c r="AB234" s="61">
        <f t="shared" si="294"/>
        <v>0</v>
      </c>
      <c r="AC234" s="59">
        <f t="shared" si="294"/>
        <v>0</v>
      </c>
    </row>
    <row r="235" spans="1:29" ht="15.6" x14ac:dyDescent="0.3">
      <c r="A235" s="238" t="s">
        <v>45</v>
      </c>
      <c r="B235" s="239"/>
      <c r="C235" s="64">
        <f t="shared" ref="C235:AC235" si="295">C74-C155</f>
        <v>32758.578947368416</v>
      </c>
      <c r="D235" s="65">
        <f t="shared" si="295"/>
        <v>38137.105263157908</v>
      </c>
      <c r="E235" s="66">
        <f t="shared" si="295"/>
        <v>70898.473684210519</v>
      </c>
      <c r="F235" s="64">
        <f t="shared" si="295"/>
        <v>19440.263157894737</v>
      </c>
      <c r="G235" s="65">
        <f t="shared" si="295"/>
        <v>29727.368421052633</v>
      </c>
      <c r="H235" s="66">
        <f t="shared" si="295"/>
        <v>49167.631578947374</v>
      </c>
      <c r="I235" s="64">
        <f t="shared" si="295"/>
        <v>79.68421052631578</v>
      </c>
      <c r="J235" s="65">
        <f t="shared" si="295"/>
        <v>685.68421052631595</v>
      </c>
      <c r="K235" s="66">
        <f t="shared" si="295"/>
        <v>765.36842105263167</v>
      </c>
      <c r="L235" s="64">
        <f t="shared" si="295"/>
        <v>9855.2631578947367</v>
      </c>
      <c r="M235" s="65">
        <f t="shared" si="295"/>
        <v>647.1052631578948</v>
      </c>
      <c r="N235" s="66">
        <f t="shared" si="295"/>
        <v>10505.15789473684</v>
      </c>
      <c r="O235" s="64">
        <f t="shared" si="295"/>
        <v>3365.5789473684208</v>
      </c>
      <c r="P235" s="65">
        <f t="shared" si="295"/>
        <v>6679.5263157894733</v>
      </c>
      <c r="Q235" s="66">
        <f t="shared" si="295"/>
        <v>10045.105263157893</v>
      </c>
      <c r="R235" s="64">
        <f t="shared" si="295"/>
        <v>11.631578947368419</v>
      </c>
      <c r="S235" s="65">
        <f t="shared" si="295"/>
        <v>11.999999999999996</v>
      </c>
      <c r="T235" s="66">
        <f t="shared" si="295"/>
        <v>23.631578947368414</v>
      </c>
      <c r="U235" s="64">
        <f t="shared" si="295"/>
        <v>5.1578947368421035</v>
      </c>
      <c r="V235" s="65">
        <f t="shared" si="295"/>
        <v>384.4210526315789</v>
      </c>
      <c r="W235" s="66">
        <f t="shared" si="295"/>
        <v>389.57894736842098</v>
      </c>
      <c r="X235" s="64">
        <f t="shared" si="295"/>
        <v>0.99999999999999956</v>
      </c>
      <c r="Y235" s="65">
        <f t="shared" si="295"/>
        <v>0.99999999999999956</v>
      </c>
      <c r="Z235" s="66">
        <f t="shared" si="295"/>
        <v>1.9999999999999991</v>
      </c>
      <c r="AA235" s="64">
        <f t="shared" si="295"/>
        <v>0</v>
      </c>
      <c r="AB235" s="65">
        <f t="shared" si="295"/>
        <v>0</v>
      </c>
      <c r="AC235" s="66">
        <f t="shared" si="295"/>
        <v>0</v>
      </c>
    </row>
    <row r="236" spans="1:29" ht="15.6" x14ac:dyDescent="0.3">
      <c r="A236" s="6">
        <v>1</v>
      </c>
      <c r="B236" s="7" t="s">
        <v>174</v>
      </c>
      <c r="C236" s="60">
        <f t="shared" ref="C236:AC236" si="296">C75-C156</f>
        <v>5072.2631578947376</v>
      </c>
      <c r="D236" s="61">
        <f t="shared" si="296"/>
        <v>7306.8947368421032</v>
      </c>
      <c r="E236" s="59">
        <f t="shared" si="296"/>
        <v>12380.157894736842</v>
      </c>
      <c r="F236" s="60">
        <f t="shared" si="296"/>
        <v>3549.9473684210525</v>
      </c>
      <c r="G236" s="61">
        <f t="shared" si="296"/>
        <v>5990.9473684210534</v>
      </c>
      <c r="H236" s="59">
        <f t="shared" si="296"/>
        <v>9540.8947368421068</v>
      </c>
      <c r="I236" s="60">
        <f t="shared" si="296"/>
        <v>31.631578947368418</v>
      </c>
      <c r="J236" s="61">
        <f t="shared" si="296"/>
        <v>198.10526315789474</v>
      </c>
      <c r="K236" s="59">
        <f t="shared" si="296"/>
        <v>229.73684210526318</v>
      </c>
      <c r="L236" s="60">
        <f t="shared" si="296"/>
        <v>980.42105263157907</v>
      </c>
      <c r="M236" s="61">
        <f t="shared" si="296"/>
        <v>68.684210526315823</v>
      </c>
      <c r="N236" s="59">
        <f t="shared" si="296"/>
        <v>1050.105263157895</v>
      </c>
      <c r="O236" s="60">
        <f t="shared" si="296"/>
        <v>506.26315789473688</v>
      </c>
      <c r="P236" s="61">
        <f t="shared" si="296"/>
        <v>1046.1578947368421</v>
      </c>
      <c r="Q236" s="59">
        <f t="shared" si="296"/>
        <v>1552.4210526315787</v>
      </c>
      <c r="R236" s="60">
        <f t="shared" si="296"/>
        <v>3.9999999999999982</v>
      </c>
      <c r="S236" s="61">
        <f t="shared" si="296"/>
        <v>3.0000000000000009</v>
      </c>
      <c r="T236" s="59">
        <f t="shared" si="296"/>
        <v>6.9999999999999982</v>
      </c>
      <c r="U236" s="60">
        <f t="shared" si="296"/>
        <v>0</v>
      </c>
      <c r="V236" s="61">
        <f t="shared" si="296"/>
        <v>0</v>
      </c>
      <c r="W236" s="59">
        <f t="shared" si="296"/>
        <v>0</v>
      </c>
      <c r="X236" s="60">
        <f t="shared" si="296"/>
        <v>0</v>
      </c>
      <c r="Y236" s="61">
        <f t="shared" si="296"/>
        <v>0</v>
      </c>
      <c r="Z236" s="59">
        <f t="shared" si="296"/>
        <v>0</v>
      </c>
      <c r="AA236" s="60">
        <f t="shared" si="296"/>
        <v>0</v>
      </c>
      <c r="AB236" s="61">
        <f t="shared" si="296"/>
        <v>0</v>
      </c>
      <c r="AC236" s="59">
        <f t="shared" si="296"/>
        <v>0</v>
      </c>
    </row>
    <row r="237" spans="1:29" ht="15.6" x14ac:dyDescent="0.3">
      <c r="A237" s="8">
        <v>20</v>
      </c>
      <c r="B237" s="9" t="s">
        <v>9</v>
      </c>
      <c r="C237" s="60">
        <f t="shared" ref="C237:AC237" si="297">C76-C157</f>
        <v>11227.526315789473</v>
      </c>
      <c r="D237" s="61">
        <f t="shared" si="297"/>
        <v>12118.842105263162</v>
      </c>
      <c r="E237" s="59">
        <f t="shared" si="297"/>
        <v>23347.210526315786</v>
      </c>
      <c r="F237" s="60">
        <f t="shared" si="297"/>
        <v>6943.2105263157891</v>
      </c>
      <c r="G237" s="61">
        <f t="shared" si="297"/>
        <v>9567.9473684210534</v>
      </c>
      <c r="H237" s="59">
        <f t="shared" si="297"/>
        <v>16511.157894736843</v>
      </c>
      <c r="I237" s="60">
        <f t="shared" si="297"/>
        <v>14.947368421052625</v>
      </c>
      <c r="J237" s="61">
        <f t="shared" si="297"/>
        <v>249.52631578947376</v>
      </c>
      <c r="K237" s="59">
        <f t="shared" si="297"/>
        <v>264.4736842105263</v>
      </c>
      <c r="L237" s="60">
        <f t="shared" si="297"/>
        <v>3305.2105263157887</v>
      </c>
      <c r="M237" s="61">
        <f t="shared" si="297"/>
        <v>218.63157894736844</v>
      </c>
      <c r="N237" s="59">
        <f t="shared" si="297"/>
        <v>3524.6842105263149</v>
      </c>
      <c r="O237" s="60">
        <f t="shared" si="297"/>
        <v>957.57894736842081</v>
      </c>
      <c r="P237" s="61">
        <f t="shared" si="297"/>
        <v>1939.9999999999995</v>
      </c>
      <c r="Q237" s="59">
        <f t="shared" si="297"/>
        <v>2897.5789473684204</v>
      </c>
      <c r="R237" s="60">
        <f t="shared" si="297"/>
        <v>1.6315789473684208</v>
      </c>
      <c r="S237" s="61">
        <f t="shared" si="297"/>
        <v>1.9999999999999991</v>
      </c>
      <c r="T237" s="59">
        <f t="shared" si="297"/>
        <v>3.6315789473684195</v>
      </c>
      <c r="U237" s="60">
        <f t="shared" si="297"/>
        <v>3.9473684210526301</v>
      </c>
      <c r="V237" s="61">
        <f t="shared" si="297"/>
        <v>139.73684210526315</v>
      </c>
      <c r="W237" s="59">
        <f t="shared" si="297"/>
        <v>143.68421052631578</v>
      </c>
      <c r="X237" s="60">
        <f t="shared" si="297"/>
        <v>0.99999999999999956</v>
      </c>
      <c r="Y237" s="61">
        <f t="shared" si="297"/>
        <v>0.99999999999999956</v>
      </c>
      <c r="Z237" s="59">
        <f t="shared" si="297"/>
        <v>1.9999999999999991</v>
      </c>
      <c r="AA237" s="60">
        <f t="shared" si="297"/>
        <v>0</v>
      </c>
      <c r="AB237" s="61">
        <f t="shared" si="297"/>
        <v>0</v>
      </c>
      <c r="AC237" s="59">
        <f t="shared" si="297"/>
        <v>0</v>
      </c>
    </row>
    <row r="238" spans="1:29" ht="15.6" x14ac:dyDescent="0.3">
      <c r="A238" s="10">
        <v>48</v>
      </c>
      <c r="B238" s="11" t="s">
        <v>29</v>
      </c>
      <c r="C238" s="60">
        <f t="shared" ref="C238:AC238" si="298">C77-C158</f>
        <v>16458.789473684206</v>
      </c>
      <c r="D238" s="61">
        <f t="shared" si="298"/>
        <v>18711.368421052633</v>
      </c>
      <c r="E238" s="59">
        <f t="shared" si="298"/>
        <v>35171.105263157893</v>
      </c>
      <c r="F238" s="60">
        <f t="shared" si="298"/>
        <v>8947.105263157895</v>
      </c>
      <c r="G238" s="61">
        <f t="shared" si="298"/>
        <v>14168.473684210529</v>
      </c>
      <c r="H238" s="59">
        <f t="shared" si="298"/>
        <v>23115.57894736842</v>
      </c>
      <c r="I238" s="60">
        <f t="shared" si="298"/>
        <v>33.105263157894726</v>
      </c>
      <c r="J238" s="61">
        <f t="shared" si="298"/>
        <v>238.05263157894743</v>
      </c>
      <c r="K238" s="59">
        <f t="shared" si="298"/>
        <v>271.15789473684214</v>
      </c>
      <c r="L238" s="60">
        <f t="shared" si="298"/>
        <v>5569.6315789473683</v>
      </c>
      <c r="M238" s="61">
        <f t="shared" si="298"/>
        <v>359.78947368421052</v>
      </c>
      <c r="N238" s="59">
        <f t="shared" si="298"/>
        <v>5930.3684210526317</v>
      </c>
      <c r="O238" s="60">
        <f t="shared" si="298"/>
        <v>1901.7368421052633</v>
      </c>
      <c r="P238" s="61">
        <f t="shared" si="298"/>
        <v>3693.3684210526326</v>
      </c>
      <c r="Q238" s="59">
        <f t="shared" si="298"/>
        <v>5595.105263157895</v>
      </c>
      <c r="R238" s="60">
        <f t="shared" si="298"/>
        <v>6.0000000000000018</v>
      </c>
      <c r="S238" s="61">
        <f t="shared" si="298"/>
        <v>6.9999999999999973</v>
      </c>
      <c r="T238" s="59">
        <f t="shared" si="298"/>
        <v>13</v>
      </c>
      <c r="U238" s="60">
        <f t="shared" si="298"/>
        <v>1.2105263157894735</v>
      </c>
      <c r="V238" s="61">
        <f t="shared" si="298"/>
        <v>244.68421052631572</v>
      </c>
      <c r="W238" s="59">
        <f t="shared" si="298"/>
        <v>245.8947368421052</v>
      </c>
      <c r="X238" s="60">
        <f t="shared" si="298"/>
        <v>0</v>
      </c>
      <c r="Y238" s="61">
        <f t="shared" si="298"/>
        <v>0</v>
      </c>
      <c r="Z238" s="59">
        <f t="shared" si="298"/>
        <v>0</v>
      </c>
      <c r="AA238" s="60">
        <f t="shared" si="298"/>
        <v>0</v>
      </c>
      <c r="AB238" s="61">
        <f t="shared" si="298"/>
        <v>0</v>
      </c>
      <c r="AC238" s="59">
        <f t="shared" si="298"/>
        <v>0</v>
      </c>
    </row>
    <row r="239" spans="1:29" ht="15.6" x14ac:dyDescent="0.3">
      <c r="A239" s="238" t="s">
        <v>46</v>
      </c>
      <c r="B239" s="239"/>
      <c r="C239" s="64">
        <f t="shared" ref="C239:AC239" si="299">C78-C159</f>
        <v>5171.4210526315783</v>
      </c>
      <c r="D239" s="65">
        <f t="shared" si="299"/>
        <v>6646.894736842105</v>
      </c>
      <c r="E239" s="66">
        <f t="shared" si="299"/>
        <v>11818.315789473685</v>
      </c>
      <c r="F239" s="64">
        <f t="shared" si="299"/>
        <v>3508.4210526315778</v>
      </c>
      <c r="G239" s="65">
        <f t="shared" si="299"/>
        <v>4913.8947368421059</v>
      </c>
      <c r="H239" s="66">
        <f t="shared" si="299"/>
        <v>8422.3157894736833</v>
      </c>
      <c r="I239" s="64">
        <f t="shared" si="299"/>
        <v>356.31578947368422</v>
      </c>
      <c r="J239" s="65">
        <f t="shared" si="299"/>
        <v>913.05263157894706</v>
      </c>
      <c r="K239" s="66">
        <f t="shared" si="299"/>
        <v>1269.3684210526312</v>
      </c>
      <c r="L239" s="64">
        <f t="shared" si="299"/>
        <v>783.21052631578971</v>
      </c>
      <c r="M239" s="65">
        <f t="shared" si="299"/>
        <v>27.421052631578949</v>
      </c>
      <c r="N239" s="66">
        <f t="shared" si="299"/>
        <v>810.63157894736867</v>
      </c>
      <c r="O239" s="64">
        <f t="shared" si="299"/>
        <v>519.47368421052624</v>
      </c>
      <c r="P239" s="65">
        <f t="shared" si="299"/>
        <v>775.52631578947364</v>
      </c>
      <c r="Q239" s="66">
        <f t="shared" si="299"/>
        <v>1294.9999999999995</v>
      </c>
      <c r="R239" s="64">
        <f t="shared" si="299"/>
        <v>3.9999999999999991</v>
      </c>
      <c r="S239" s="65">
        <f t="shared" si="299"/>
        <v>17.000000000000004</v>
      </c>
      <c r="T239" s="66">
        <f t="shared" si="299"/>
        <v>21</v>
      </c>
      <c r="U239" s="64">
        <f t="shared" si="299"/>
        <v>0</v>
      </c>
      <c r="V239" s="65">
        <f t="shared" si="299"/>
        <v>0</v>
      </c>
      <c r="W239" s="66">
        <f t="shared" si="299"/>
        <v>0</v>
      </c>
      <c r="X239" s="64">
        <f t="shared" si="299"/>
        <v>0</v>
      </c>
      <c r="Y239" s="65">
        <f t="shared" si="299"/>
        <v>0</v>
      </c>
      <c r="Z239" s="66">
        <f t="shared" si="299"/>
        <v>0</v>
      </c>
      <c r="AA239" s="64">
        <f t="shared" si="299"/>
        <v>0</v>
      </c>
      <c r="AB239" s="65">
        <f t="shared" si="299"/>
        <v>0</v>
      </c>
      <c r="AC239" s="66">
        <f t="shared" si="299"/>
        <v>0</v>
      </c>
    </row>
    <row r="240" spans="1:29" ht="15.6" x14ac:dyDescent="0.3">
      <c r="A240" s="14">
        <v>26</v>
      </c>
      <c r="B240" s="15" t="s">
        <v>71</v>
      </c>
      <c r="C240" s="60">
        <f t="shared" ref="C240:AC240" si="300">C79-C160</f>
        <v>5171.4210526315783</v>
      </c>
      <c r="D240" s="61">
        <f t="shared" si="300"/>
        <v>6646.894736842105</v>
      </c>
      <c r="E240" s="59">
        <f t="shared" si="300"/>
        <v>11818.315789473685</v>
      </c>
      <c r="F240" s="60">
        <f t="shared" si="300"/>
        <v>3508.4210526315778</v>
      </c>
      <c r="G240" s="61">
        <f t="shared" si="300"/>
        <v>4913.8947368421059</v>
      </c>
      <c r="H240" s="59">
        <f t="shared" si="300"/>
        <v>8422.3157894736833</v>
      </c>
      <c r="I240" s="60">
        <f t="shared" si="300"/>
        <v>356.31578947368422</v>
      </c>
      <c r="J240" s="61">
        <f t="shared" si="300"/>
        <v>913.05263157894706</v>
      </c>
      <c r="K240" s="59">
        <f t="shared" si="300"/>
        <v>1269.3684210526312</v>
      </c>
      <c r="L240" s="60">
        <f t="shared" si="300"/>
        <v>783.21052631578971</v>
      </c>
      <c r="M240" s="61">
        <f t="shared" si="300"/>
        <v>27.421052631578949</v>
      </c>
      <c r="N240" s="59">
        <f t="shared" si="300"/>
        <v>810.63157894736867</v>
      </c>
      <c r="O240" s="60">
        <f t="shared" si="300"/>
        <v>519.47368421052624</v>
      </c>
      <c r="P240" s="61">
        <f t="shared" si="300"/>
        <v>775.52631578947364</v>
      </c>
      <c r="Q240" s="59">
        <f t="shared" si="300"/>
        <v>1294.9999999999995</v>
      </c>
      <c r="R240" s="60">
        <f t="shared" si="300"/>
        <v>3.9999999999999991</v>
      </c>
      <c r="S240" s="61">
        <f t="shared" si="300"/>
        <v>17.000000000000004</v>
      </c>
      <c r="T240" s="59">
        <f t="shared" si="300"/>
        <v>21</v>
      </c>
      <c r="U240" s="60">
        <f t="shared" si="300"/>
        <v>0</v>
      </c>
      <c r="V240" s="61">
        <f t="shared" si="300"/>
        <v>0</v>
      </c>
      <c r="W240" s="59">
        <f t="shared" si="300"/>
        <v>0</v>
      </c>
      <c r="X240" s="60">
        <f t="shared" si="300"/>
        <v>0</v>
      </c>
      <c r="Y240" s="61">
        <f t="shared" si="300"/>
        <v>0</v>
      </c>
      <c r="Z240" s="59">
        <f t="shared" si="300"/>
        <v>0</v>
      </c>
      <c r="AA240" s="60">
        <f t="shared" si="300"/>
        <v>0</v>
      </c>
      <c r="AB240" s="61">
        <f t="shared" si="300"/>
        <v>0</v>
      </c>
      <c r="AC240" s="59">
        <f t="shared" si="300"/>
        <v>0</v>
      </c>
    </row>
    <row r="241" spans="1:29" ht="15.6" x14ac:dyDescent="0.3">
      <c r="A241" s="19">
        <v>51</v>
      </c>
      <c r="B241" s="20" t="s">
        <v>32</v>
      </c>
      <c r="C241" s="64">
        <f t="shared" ref="C241:AC241" si="301">C80-C161</f>
        <v>1228.4736842105262</v>
      </c>
      <c r="D241" s="65">
        <f t="shared" si="301"/>
        <v>1198.4736842105265</v>
      </c>
      <c r="E241" s="66">
        <f t="shared" si="301"/>
        <v>2426.9473684210525</v>
      </c>
      <c r="F241" s="64">
        <f t="shared" si="301"/>
        <v>414.5263157894737</v>
      </c>
      <c r="G241" s="65">
        <f t="shared" si="301"/>
        <v>957.31578947368428</v>
      </c>
      <c r="H241" s="66">
        <f t="shared" si="301"/>
        <v>1371.8421052631579</v>
      </c>
      <c r="I241" s="64">
        <f t="shared" si="301"/>
        <v>0.99999999999999956</v>
      </c>
      <c r="J241" s="65">
        <f t="shared" si="301"/>
        <v>0</v>
      </c>
      <c r="K241" s="66">
        <f t="shared" si="301"/>
        <v>0.99999999999999933</v>
      </c>
      <c r="L241" s="64">
        <f t="shared" si="301"/>
        <v>748.8421052631578</v>
      </c>
      <c r="M241" s="65">
        <f t="shared" si="301"/>
        <v>36.473684210526308</v>
      </c>
      <c r="N241" s="66">
        <f t="shared" si="301"/>
        <v>785.31578947368416</v>
      </c>
      <c r="O241" s="64">
        <f t="shared" si="301"/>
        <v>64.105263157894697</v>
      </c>
      <c r="P241" s="65">
        <f t="shared" si="301"/>
        <v>197.68421052631584</v>
      </c>
      <c r="Q241" s="66">
        <f t="shared" si="301"/>
        <v>261.78947368421052</v>
      </c>
      <c r="R241" s="64">
        <f t="shared" si="301"/>
        <v>0</v>
      </c>
      <c r="S241" s="65">
        <f t="shared" si="301"/>
        <v>0</v>
      </c>
      <c r="T241" s="66">
        <f t="shared" si="301"/>
        <v>0</v>
      </c>
      <c r="U241" s="64">
        <f t="shared" si="301"/>
        <v>0</v>
      </c>
      <c r="V241" s="65">
        <f t="shared" si="301"/>
        <v>6.9999999999999973</v>
      </c>
      <c r="W241" s="66">
        <f t="shared" si="301"/>
        <v>6.9999999999999973</v>
      </c>
      <c r="X241" s="64">
        <f t="shared" si="301"/>
        <v>0</v>
      </c>
      <c r="Y241" s="65">
        <f t="shared" si="301"/>
        <v>0</v>
      </c>
      <c r="Z241" s="66">
        <f t="shared" si="301"/>
        <v>0</v>
      </c>
      <c r="AA241" s="64">
        <f t="shared" si="301"/>
        <v>0</v>
      </c>
      <c r="AB241" s="65">
        <f t="shared" si="301"/>
        <v>0</v>
      </c>
      <c r="AC241" s="66">
        <f t="shared" si="301"/>
        <v>0</v>
      </c>
    </row>
    <row r="242" spans="1:29" ht="16.2" thickBot="1" x14ac:dyDescent="0.35">
      <c r="A242" s="21">
        <v>52</v>
      </c>
      <c r="B242" s="22" t="s">
        <v>33</v>
      </c>
      <c r="C242" s="74">
        <f t="shared" ref="C242:AC242" si="302">C81-C162</f>
        <v>1774.3157894736842</v>
      </c>
      <c r="D242" s="75">
        <f t="shared" si="302"/>
        <v>2173.1052631578946</v>
      </c>
      <c r="E242" s="76">
        <f t="shared" si="302"/>
        <v>3947.4210526315787</v>
      </c>
      <c r="F242" s="74">
        <f t="shared" si="302"/>
        <v>792.36842105263145</v>
      </c>
      <c r="G242" s="75">
        <f t="shared" si="302"/>
        <v>1547.1052631578946</v>
      </c>
      <c r="H242" s="76">
        <f t="shared" si="302"/>
        <v>2339.4736842105258</v>
      </c>
      <c r="I242" s="74">
        <f t="shared" si="302"/>
        <v>0</v>
      </c>
      <c r="J242" s="75">
        <f t="shared" si="302"/>
        <v>5.7368421052631584</v>
      </c>
      <c r="K242" s="76">
        <f t="shared" si="302"/>
        <v>5.7368421052631584</v>
      </c>
      <c r="L242" s="74">
        <f t="shared" si="302"/>
        <v>856.36842105263167</v>
      </c>
      <c r="M242" s="75">
        <f t="shared" si="302"/>
        <v>26.84210526315789</v>
      </c>
      <c r="N242" s="76">
        <f t="shared" si="302"/>
        <v>883.21052631578959</v>
      </c>
      <c r="O242" s="74">
        <f t="shared" si="302"/>
        <v>125.57894736842107</v>
      </c>
      <c r="P242" s="75">
        <f t="shared" si="302"/>
        <v>593.42105263157885</v>
      </c>
      <c r="Q242" s="76">
        <f t="shared" si="302"/>
        <v>718.99999999999989</v>
      </c>
      <c r="R242" s="74">
        <f t="shared" si="302"/>
        <v>0</v>
      </c>
      <c r="S242" s="75">
        <f>S81-S162</f>
        <v>0</v>
      </c>
      <c r="T242" s="76">
        <f t="shared" si="302"/>
        <v>0</v>
      </c>
      <c r="U242" s="74">
        <f t="shared" si="302"/>
        <v>0</v>
      </c>
      <c r="V242" s="75">
        <f t="shared" si="302"/>
        <v>0</v>
      </c>
      <c r="W242" s="76">
        <f t="shared" si="302"/>
        <v>0</v>
      </c>
      <c r="X242" s="74">
        <f t="shared" si="302"/>
        <v>0</v>
      </c>
      <c r="Y242" s="75">
        <f t="shared" si="302"/>
        <v>0</v>
      </c>
      <c r="Z242" s="76">
        <f t="shared" si="302"/>
        <v>0</v>
      </c>
      <c r="AA242" s="74">
        <f t="shared" si="302"/>
        <v>0</v>
      </c>
      <c r="AB242" s="75">
        <f t="shared" si="302"/>
        <v>0</v>
      </c>
      <c r="AC242" s="76">
        <f t="shared" si="302"/>
        <v>0</v>
      </c>
    </row>
    <row r="244" spans="1:29" x14ac:dyDescent="0.3">
      <c r="A244" s="82" t="s">
        <v>215</v>
      </c>
    </row>
    <row r="245" spans="1:29" x14ac:dyDescent="0.3">
      <c r="A245" s="83" t="s">
        <v>216</v>
      </c>
    </row>
  </sheetData>
  <mergeCells count="100">
    <mergeCell ref="A74:B74"/>
    <mergeCell ref="A78:B78"/>
    <mergeCell ref="A70:B70"/>
    <mergeCell ref="A12:B12"/>
    <mergeCell ref="A13:B13"/>
    <mergeCell ref="A22:B22"/>
    <mergeCell ref="A28:B28"/>
    <mergeCell ref="A72:B72"/>
    <mergeCell ref="A26:B26"/>
    <mergeCell ref="A56:B56"/>
    <mergeCell ref="A60:B60"/>
    <mergeCell ref="A63:B63"/>
    <mergeCell ref="A68:B68"/>
    <mergeCell ref="A30:B30"/>
    <mergeCell ref="A35:B35"/>
    <mergeCell ref="A51:B51"/>
    <mergeCell ref="A33:B33"/>
    <mergeCell ref="A7:AC7"/>
    <mergeCell ref="A45:B45"/>
    <mergeCell ref="R10:T10"/>
    <mergeCell ref="C9:E10"/>
    <mergeCell ref="A2:AC2"/>
    <mergeCell ref="L10:N10"/>
    <mergeCell ref="I10:K10"/>
    <mergeCell ref="F10:H10"/>
    <mergeCell ref="F9:N9"/>
    <mergeCell ref="U10:W10"/>
    <mergeCell ref="X10:Z10"/>
    <mergeCell ref="U9:Z9"/>
    <mergeCell ref="A8:B11"/>
    <mergeCell ref="C8:AC8"/>
    <mergeCell ref="O10:Q10"/>
    <mergeCell ref="O9:T9"/>
    <mergeCell ref="A3:F3"/>
    <mergeCell ref="A4:F4"/>
    <mergeCell ref="A5:F5"/>
    <mergeCell ref="A88:AC88"/>
    <mergeCell ref="A89:B92"/>
    <mergeCell ref="C89:AC89"/>
    <mergeCell ref="C90:E91"/>
    <mergeCell ref="F90:N90"/>
    <mergeCell ref="O90:T90"/>
    <mergeCell ref="U90:Z90"/>
    <mergeCell ref="F91:H91"/>
    <mergeCell ref="I91:K91"/>
    <mergeCell ref="L91:N91"/>
    <mergeCell ref="O91:Q91"/>
    <mergeCell ref="R91:T91"/>
    <mergeCell ref="U91:W91"/>
    <mergeCell ref="X91:Z91"/>
    <mergeCell ref="A93:B93"/>
    <mergeCell ref="A94:B94"/>
    <mergeCell ref="A103:B103"/>
    <mergeCell ref="A107:B107"/>
    <mergeCell ref="A109:B109"/>
    <mergeCell ref="A111:B111"/>
    <mergeCell ref="A114:B114"/>
    <mergeCell ref="A116:B116"/>
    <mergeCell ref="A126:B126"/>
    <mergeCell ref="A132:B132"/>
    <mergeCell ref="A137:B137"/>
    <mergeCell ref="A141:B141"/>
    <mergeCell ref="A144:B144"/>
    <mergeCell ref="A149:B149"/>
    <mergeCell ref="A151:B151"/>
    <mergeCell ref="A153:B153"/>
    <mergeCell ref="A155:B155"/>
    <mergeCell ref="A159:B159"/>
    <mergeCell ref="A168:AC168"/>
    <mergeCell ref="A169:B172"/>
    <mergeCell ref="C169:AC169"/>
    <mergeCell ref="C170:E171"/>
    <mergeCell ref="F170:N170"/>
    <mergeCell ref="O170:T170"/>
    <mergeCell ref="U170:Z170"/>
    <mergeCell ref="F171:H171"/>
    <mergeCell ref="I171:K171"/>
    <mergeCell ref="L171:N171"/>
    <mergeCell ref="O171:Q171"/>
    <mergeCell ref="R171:T171"/>
    <mergeCell ref="U171:W171"/>
    <mergeCell ref="X171:Z171"/>
    <mergeCell ref="A173:B173"/>
    <mergeCell ref="A174:B174"/>
    <mergeCell ref="A183:B183"/>
    <mergeCell ref="A187:B187"/>
    <mergeCell ref="A189:B189"/>
    <mergeCell ref="A191:B191"/>
    <mergeCell ref="A194:B194"/>
    <mergeCell ref="A196:B196"/>
    <mergeCell ref="A206:B206"/>
    <mergeCell ref="A231:B231"/>
    <mergeCell ref="A233:B233"/>
    <mergeCell ref="A235:B235"/>
    <mergeCell ref="A239:B239"/>
    <mergeCell ref="A212:B212"/>
    <mergeCell ref="A217:B217"/>
    <mergeCell ref="A221:B221"/>
    <mergeCell ref="A224:B224"/>
    <mergeCell ref="A229:B229"/>
  </mergeCells>
  <hyperlinks>
    <hyperlink ref="A4:F4" location="TABLA3_UE" display="Afiliados medios extranjeros por sexo, provincia, CC.AA y régimen. UNIÓN EUROPEA" xr:uid="{F68CC50F-ED1F-49BB-9C85-C914573CF6AE}"/>
    <hyperlink ref="A5:F5" location="TABLA3_NOUE" display="Afiliados medios extranjeros por sexo, provincia, CC.AA y régimen. NO UNIÓN EUROPEA" xr:uid="{7E790D6D-B049-4F1C-B776-15D8B652A039}"/>
  </hyperlinks>
  <pageMargins left="0" right="0" top="0" bottom="0" header="0" footer="0"/>
  <pageSetup paperSize="9" scale="46" orientation="landscape" r:id="rId1"/>
  <headerFooter>
    <oddFooter>&amp;L(1) "Total" incluye en todos los casos los valores de los afiliados de los que no consta el sexo.</oddFooter>
  </headerFooter>
  <ignoredErrors>
    <ignoredError sqref="C63:AC81 C103:AC162 C22:AC60" 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8">
    <pageSetUpPr fitToPage="1"/>
  </sheetPr>
  <dimension ref="A1:Y239"/>
  <sheetViews>
    <sheetView showGridLines="0" zoomScale="80" zoomScaleNormal="80" workbookViewId="0"/>
  </sheetViews>
  <sheetFormatPr baseColWidth="10" defaultRowHeight="14.4" x14ac:dyDescent="0.3"/>
  <cols>
    <col min="1" max="1" width="4.6640625" customWidth="1"/>
    <col min="2" max="2" width="19.33203125" customWidth="1"/>
    <col min="3" max="3" width="14.109375" customWidth="1"/>
    <col min="4" max="4" width="19.88671875" bestFit="1" customWidth="1"/>
    <col min="5" max="5" width="13.33203125" customWidth="1"/>
    <col min="6" max="6" width="15.33203125" customWidth="1"/>
    <col min="7" max="7" width="15.109375" bestFit="1" customWidth="1"/>
    <col min="8" max="8" width="19.109375" customWidth="1"/>
    <col min="9" max="9" width="13.88671875" bestFit="1" customWidth="1"/>
    <col min="10" max="10" width="19.5546875" bestFit="1" customWidth="1"/>
    <col min="11" max="11" width="17.88671875" customWidth="1"/>
    <col min="12" max="12" width="12.44140625" bestFit="1" customWidth="1"/>
    <col min="13" max="14" width="17" bestFit="1" customWidth="1"/>
    <col min="15" max="15" width="15.5546875" customWidth="1"/>
    <col min="16" max="18" width="19.5546875" bestFit="1" customWidth="1"/>
    <col min="19" max="19" width="11" bestFit="1" customWidth="1"/>
    <col min="20" max="20" width="19.5546875" bestFit="1" customWidth="1"/>
    <col min="21" max="21" width="17" bestFit="1" customWidth="1"/>
    <col min="22" max="22" width="12.33203125" customWidth="1"/>
    <col min="23" max="23" width="23.33203125" customWidth="1"/>
    <col min="24" max="24" width="18.6640625" customWidth="1"/>
    <col min="25" max="25" width="8.44140625" customWidth="1"/>
  </cols>
  <sheetData>
    <row r="1" spans="1:25" ht="15.6" x14ac:dyDescent="0.3">
      <c r="A1" s="109"/>
      <c r="B1" s="109"/>
      <c r="C1" s="109"/>
      <c r="D1" s="109"/>
      <c r="E1" s="109"/>
      <c r="F1" s="109"/>
      <c r="G1" s="109"/>
      <c r="H1" s="109"/>
      <c r="I1" s="109"/>
      <c r="J1" s="109"/>
      <c r="K1" s="109"/>
      <c r="L1" s="109"/>
      <c r="M1" s="109"/>
      <c r="N1" s="109"/>
      <c r="O1" s="109"/>
      <c r="P1" s="109"/>
      <c r="Q1" s="109"/>
      <c r="R1" s="109"/>
      <c r="S1" s="109"/>
      <c r="T1" s="109"/>
      <c r="U1" s="109"/>
      <c r="V1" s="109"/>
      <c r="W1" s="109"/>
      <c r="X1" s="109"/>
      <c r="Y1" s="109"/>
    </row>
    <row r="2" spans="1:25" ht="15.6" x14ac:dyDescent="0.3">
      <c r="A2" s="266" t="str">
        <f>MesAnnoSeleccionado</f>
        <v>Marzo 2024</v>
      </c>
      <c r="B2" s="266"/>
      <c r="C2" s="266"/>
      <c r="D2" s="266"/>
      <c r="E2" s="266"/>
      <c r="F2" s="266"/>
      <c r="G2" s="266"/>
      <c r="H2" s="266"/>
      <c r="I2" s="266"/>
      <c r="J2" s="266"/>
      <c r="K2" s="266"/>
      <c r="L2" s="266"/>
      <c r="M2" s="266"/>
      <c r="N2" s="266"/>
      <c r="O2" s="266"/>
      <c r="P2" s="266"/>
      <c r="Q2" s="266"/>
      <c r="R2" s="266"/>
      <c r="S2" s="266"/>
      <c r="T2" s="266"/>
      <c r="U2" s="266"/>
      <c r="V2" s="266"/>
      <c r="W2" s="266"/>
      <c r="X2" s="266"/>
      <c r="Y2" s="266"/>
    </row>
    <row r="3" spans="1:25" ht="15.75" customHeight="1" x14ac:dyDescent="0.3">
      <c r="A3" s="266" t="s">
        <v>467</v>
      </c>
      <c r="B3" s="266"/>
      <c r="C3" s="266"/>
      <c r="D3" s="266"/>
      <c r="E3" s="266"/>
      <c r="F3" s="266"/>
      <c r="G3" s="197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  <c r="Y3" s="109"/>
    </row>
    <row r="4" spans="1:25" s="149" customFormat="1" ht="15" customHeight="1" x14ac:dyDescent="0.3">
      <c r="A4" s="194" t="s">
        <v>480</v>
      </c>
      <c r="B4" s="194"/>
      <c r="C4" s="194"/>
      <c r="D4" s="194"/>
      <c r="E4" s="194"/>
      <c r="F4" s="194"/>
      <c r="G4" s="195"/>
    </row>
    <row r="5" spans="1:25" s="149" customFormat="1" ht="15" customHeight="1" x14ac:dyDescent="0.3">
      <c r="A5" s="274" t="s">
        <v>481</v>
      </c>
      <c r="B5" s="274"/>
      <c r="C5" s="274"/>
      <c r="D5" s="274"/>
      <c r="E5" s="274"/>
      <c r="F5" s="274"/>
      <c r="G5" s="196"/>
    </row>
    <row r="6" spans="1:25" ht="15" customHeight="1" x14ac:dyDescent="0.3">
      <c r="A6" s="289"/>
      <c r="B6" s="289"/>
      <c r="C6" s="289"/>
      <c r="D6" s="289"/>
      <c r="E6" s="289"/>
      <c r="F6" s="289"/>
      <c r="G6" s="289"/>
      <c r="H6" s="289"/>
      <c r="I6" s="109"/>
      <c r="J6" s="109"/>
      <c r="K6" s="109"/>
      <c r="L6" s="109"/>
      <c r="M6" s="109"/>
      <c r="N6" s="109"/>
      <c r="O6" s="109"/>
      <c r="P6" s="109"/>
      <c r="Q6" s="109"/>
      <c r="R6" s="109"/>
      <c r="S6" s="109"/>
      <c r="T6" s="109"/>
      <c r="U6" s="109"/>
      <c r="V6" s="109"/>
      <c r="W6" s="109"/>
      <c r="X6" s="109"/>
      <c r="Y6" s="109"/>
    </row>
    <row r="7" spans="1:25" ht="15" customHeight="1" thickBot="1" x14ac:dyDescent="0.35">
      <c r="A7" s="266" t="str">
        <f>"Afiliados medios extranjeros p"&amp;MID(INDICE!B20,5,80)</f>
        <v xml:space="preserve">Afiliados medios extranjeros por provincia, CC.AA y sección de actividad. RG + RETA. Unión Europea / No Unión </v>
      </c>
      <c r="B7" s="266"/>
      <c r="C7" s="266"/>
      <c r="D7" s="266"/>
      <c r="E7" s="266"/>
      <c r="F7" s="266"/>
      <c r="G7" s="266"/>
      <c r="H7" s="266"/>
      <c r="I7" s="266"/>
      <c r="J7" s="266"/>
      <c r="K7" s="266"/>
      <c r="L7" s="266"/>
      <c r="M7" s="266"/>
      <c r="N7" s="266"/>
      <c r="O7" s="266"/>
      <c r="P7" s="266"/>
      <c r="Q7" s="266"/>
      <c r="R7" s="266"/>
      <c r="S7" s="266"/>
      <c r="T7" s="266"/>
      <c r="U7" s="266"/>
      <c r="V7" s="266"/>
      <c r="W7" s="266"/>
      <c r="X7" s="266"/>
      <c r="Y7" s="266"/>
    </row>
    <row r="8" spans="1:25" ht="18" x14ac:dyDescent="0.3">
      <c r="A8" s="267" t="s">
        <v>70</v>
      </c>
      <c r="B8" s="275"/>
      <c r="C8" s="250" t="s">
        <v>155</v>
      </c>
      <c r="D8" s="251"/>
      <c r="E8" s="251"/>
      <c r="F8" s="251"/>
      <c r="G8" s="251"/>
      <c r="H8" s="251"/>
      <c r="I8" s="251"/>
      <c r="J8" s="251"/>
      <c r="K8" s="251"/>
      <c r="L8" s="251"/>
      <c r="M8" s="251"/>
      <c r="N8" s="251"/>
      <c r="O8" s="251"/>
      <c r="P8" s="251"/>
      <c r="Q8" s="251"/>
      <c r="R8" s="251"/>
      <c r="S8" s="251"/>
      <c r="T8" s="251"/>
      <c r="U8" s="251"/>
      <c r="V8" s="251"/>
      <c r="W8" s="251"/>
      <c r="X8" s="251"/>
      <c r="Y8" s="252"/>
    </row>
    <row r="9" spans="1:25" ht="29.25" customHeight="1" x14ac:dyDescent="0.3">
      <c r="A9" s="269"/>
      <c r="B9" s="276"/>
      <c r="C9" s="249" t="s">
        <v>157</v>
      </c>
      <c r="D9" s="281" t="s">
        <v>127</v>
      </c>
      <c r="E9" s="281" t="s">
        <v>128</v>
      </c>
      <c r="F9" s="281" t="s">
        <v>129</v>
      </c>
      <c r="G9" s="286" t="s">
        <v>130</v>
      </c>
      <c r="H9" s="286" t="s">
        <v>131</v>
      </c>
      <c r="I9" s="281" t="s">
        <v>132</v>
      </c>
      <c r="J9" s="286" t="s">
        <v>133</v>
      </c>
      <c r="K9" s="281" t="s">
        <v>134</v>
      </c>
      <c r="L9" s="281" t="s">
        <v>135</v>
      </c>
      <c r="M9" s="281" t="s">
        <v>136</v>
      </c>
      <c r="N9" s="281" t="s">
        <v>137</v>
      </c>
      <c r="O9" s="281" t="s">
        <v>138</v>
      </c>
      <c r="P9" s="281" t="s">
        <v>139</v>
      </c>
      <c r="Q9" s="281" t="s">
        <v>140</v>
      </c>
      <c r="R9" s="281" t="s">
        <v>141</v>
      </c>
      <c r="S9" s="281" t="s">
        <v>142</v>
      </c>
      <c r="T9" s="281" t="s">
        <v>143</v>
      </c>
      <c r="U9" s="281" t="s">
        <v>144</v>
      </c>
      <c r="V9" s="281" t="s">
        <v>145</v>
      </c>
      <c r="W9" s="283" t="s">
        <v>146</v>
      </c>
      <c r="X9" s="281" t="s">
        <v>147</v>
      </c>
      <c r="Y9" s="279" t="s">
        <v>89</v>
      </c>
    </row>
    <row r="10" spans="1:25" ht="65.25" customHeight="1" x14ac:dyDescent="0.3">
      <c r="A10" s="269"/>
      <c r="B10" s="276"/>
      <c r="C10" s="249"/>
      <c r="D10" s="282"/>
      <c r="E10" s="282"/>
      <c r="F10" s="282"/>
      <c r="G10" s="287"/>
      <c r="H10" s="287"/>
      <c r="I10" s="282"/>
      <c r="J10" s="287"/>
      <c r="K10" s="282"/>
      <c r="L10" s="282"/>
      <c r="M10" s="282"/>
      <c r="N10" s="282"/>
      <c r="O10" s="282"/>
      <c r="P10" s="282"/>
      <c r="Q10" s="282"/>
      <c r="R10" s="282"/>
      <c r="S10" s="282"/>
      <c r="T10" s="282"/>
      <c r="U10" s="282"/>
      <c r="V10" s="282"/>
      <c r="W10" s="284"/>
      <c r="X10" s="282"/>
      <c r="Y10" s="280"/>
    </row>
    <row r="11" spans="1:25" ht="16.2" thickBot="1" x14ac:dyDescent="0.35">
      <c r="A11" s="277"/>
      <c r="B11" s="278"/>
      <c r="C11" s="285"/>
      <c r="D11" s="31" t="s">
        <v>47</v>
      </c>
      <c r="E11" s="31" t="s">
        <v>48</v>
      </c>
      <c r="F11" s="31" t="s">
        <v>49</v>
      </c>
      <c r="G11" s="31" t="s">
        <v>50</v>
      </c>
      <c r="H11" s="31" t="s">
        <v>51</v>
      </c>
      <c r="I11" s="31" t="s">
        <v>52</v>
      </c>
      <c r="J11" s="31" t="s">
        <v>53</v>
      </c>
      <c r="K11" s="31" t="s">
        <v>54</v>
      </c>
      <c r="L11" s="31" t="s">
        <v>55</v>
      </c>
      <c r="M11" s="31" t="s">
        <v>56</v>
      </c>
      <c r="N11" s="31" t="s">
        <v>57</v>
      </c>
      <c r="O11" s="31" t="s">
        <v>58</v>
      </c>
      <c r="P11" s="31" t="s">
        <v>59</v>
      </c>
      <c r="Q11" s="31" t="s">
        <v>60</v>
      </c>
      <c r="R11" s="31" t="s">
        <v>61</v>
      </c>
      <c r="S11" s="31" t="s">
        <v>62</v>
      </c>
      <c r="T11" s="31" t="s">
        <v>63</v>
      </c>
      <c r="U11" s="31" t="s">
        <v>64</v>
      </c>
      <c r="V11" s="31" t="s">
        <v>65</v>
      </c>
      <c r="W11" s="31" t="s">
        <v>67</v>
      </c>
      <c r="X11" s="31" t="s">
        <v>66</v>
      </c>
      <c r="Y11" s="32" t="s">
        <v>85</v>
      </c>
    </row>
    <row r="12" spans="1:25" ht="16.5" customHeight="1" thickBot="1" x14ac:dyDescent="0.35">
      <c r="A12" s="243" t="s">
        <v>68</v>
      </c>
      <c r="B12" s="244"/>
      <c r="C12" s="84">
        <f>SUM(D12:Y12)</f>
        <v>2317358.2631578948</v>
      </c>
      <c r="D12" s="85">
        <f t="shared" ref="D12:Y12" si="0">D13+D22+D26+D28+D30+D33+D45+D35+D51+D56+D60+D63+D68+D70+D72+D74+D78+D80+D81</f>
        <v>26490.999999999996</v>
      </c>
      <c r="E12" s="86">
        <f t="shared" si="0"/>
        <v>1252.5263157894735</v>
      </c>
      <c r="F12" s="86">
        <f t="shared" si="0"/>
        <v>190603.73684210525</v>
      </c>
      <c r="G12" s="86">
        <f t="shared" si="0"/>
        <v>1485.7368421052631</v>
      </c>
      <c r="H12" s="86">
        <f t="shared" si="0"/>
        <v>8641.5789473684217</v>
      </c>
      <c r="I12" s="86">
        <f t="shared" si="0"/>
        <v>268553.05263157899</v>
      </c>
      <c r="J12" s="86">
        <f t="shared" si="0"/>
        <v>389076.26315789472</v>
      </c>
      <c r="K12" s="86">
        <f t="shared" si="0"/>
        <v>150633.78947368421</v>
      </c>
      <c r="L12" s="86">
        <f t="shared" si="0"/>
        <v>454636.8421052632</v>
      </c>
      <c r="M12" s="86">
        <f t="shared" si="0"/>
        <v>91550.315789473694</v>
      </c>
      <c r="N12" s="86">
        <f t="shared" si="0"/>
        <v>19574.842105263157</v>
      </c>
      <c r="O12" s="86">
        <f t="shared" si="0"/>
        <v>25304.578947368416</v>
      </c>
      <c r="P12" s="86">
        <f t="shared" si="0"/>
        <v>117901.68421052632</v>
      </c>
      <c r="Q12" s="86">
        <f t="shared" si="0"/>
        <v>242424.15789473683</v>
      </c>
      <c r="R12" s="86">
        <f t="shared" si="0"/>
        <v>14852.42105263158</v>
      </c>
      <c r="S12" s="86">
        <f t="shared" si="0"/>
        <v>76090.473684210519</v>
      </c>
      <c r="T12" s="86">
        <f t="shared" si="0"/>
        <v>115901.68421052631</v>
      </c>
      <c r="U12" s="86">
        <f t="shared" si="0"/>
        <v>39082.368421052633</v>
      </c>
      <c r="V12" s="86">
        <f t="shared" si="0"/>
        <v>78344.421052631602</v>
      </c>
      <c r="W12" s="86">
        <f t="shared" si="0"/>
        <v>4054.21052631579</v>
      </c>
      <c r="X12" s="86">
        <f t="shared" si="0"/>
        <v>902.57894736842104</v>
      </c>
      <c r="Y12" s="87">
        <f t="shared" si="0"/>
        <v>0</v>
      </c>
    </row>
    <row r="13" spans="1:25" ht="15.6" x14ac:dyDescent="0.3">
      <c r="A13" s="245" t="s">
        <v>37</v>
      </c>
      <c r="B13" s="246"/>
      <c r="C13" s="54">
        <f t="shared" ref="C13:C76" si="1">SUM(D13:Y13)</f>
        <v>224740.26315789472</v>
      </c>
      <c r="D13" s="52">
        <f>SUM(D14:D21)</f>
        <v>3552.5263157894742</v>
      </c>
      <c r="E13" s="55">
        <f t="shared" ref="E13:Y13" si="2">SUM(E14:E21)</f>
        <v>143.94736842105263</v>
      </c>
      <c r="F13" s="55">
        <f t="shared" si="2"/>
        <v>9501.4736842105267</v>
      </c>
      <c r="G13" s="55">
        <f t="shared" si="2"/>
        <v>157.57894736842104</v>
      </c>
      <c r="H13" s="55">
        <f t="shared" si="2"/>
        <v>350.26315789473688</v>
      </c>
      <c r="I13" s="55">
        <f t="shared" si="2"/>
        <v>21497.052631578947</v>
      </c>
      <c r="J13" s="55">
        <f t="shared" si="2"/>
        <v>46798.526315789481</v>
      </c>
      <c r="K13" s="55">
        <f t="shared" si="2"/>
        <v>16298.57894736842</v>
      </c>
      <c r="L13" s="55">
        <f t="shared" si="2"/>
        <v>49922.315789473687</v>
      </c>
      <c r="M13" s="55">
        <f t="shared" si="2"/>
        <v>9354.5263157894733</v>
      </c>
      <c r="N13" s="55">
        <f t="shared" si="2"/>
        <v>1362.9473684210525</v>
      </c>
      <c r="O13" s="55">
        <f t="shared" si="2"/>
        <v>5056.9473684210516</v>
      </c>
      <c r="P13" s="55">
        <f t="shared" si="2"/>
        <v>10057.473684210525</v>
      </c>
      <c r="Q13" s="55">
        <f t="shared" si="2"/>
        <v>16418.736842105263</v>
      </c>
      <c r="R13" s="55">
        <f t="shared" si="2"/>
        <v>1229.4736842105265</v>
      </c>
      <c r="S13" s="55">
        <f t="shared" si="2"/>
        <v>9256.78947368421</v>
      </c>
      <c r="T13" s="55">
        <f t="shared" si="2"/>
        <v>10411.526315789473</v>
      </c>
      <c r="U13" s="55">
        <f t="shared" si="2"/>
        <v>4277.3157894736842</v>
      </c>
      <c r="V13" s="55">
        <f t="shared" si="2"/>
        <v>8526.6315789473683</v>
      </c>
      <c r="W13" s="55">
        <f t="shared" si="2"/>
        <v>481.1578947368422</v>
      </c>
      <c r="X13" s="55">
        <f t="shared" si="2"/>
        <v>84.473684210526301</v>
      </c>
      <c r="Y13" s="54">
        <f t="shared" si="2"/>
        <v>0</v>
      </c>
    </row>
    <row r="14" spans="1:25" ht="15.6" x14ac:dyDescent="0.3">
      <c r="A14" s="6">
        <v>4</v>
      </c>
      <c r="B14" s="7" t="s">
        <v>162</v>
      </c>
      <c r="C14" s="59">
        <f t="shared" si="1"/>
        <v>39393.15789473684</v>
      </c>
      <c r="D14" s="60">
        <f>'5. RG PROV CCAA SECCION'!D14+'6. RETA (No Seta) Prov-SECCION'!D14+'7. RETA (SETA) Prov-SECCION'!D14</f>
        <v>1499.6315789473686</v>
      </c>
      <c r="E14" s="62">
        <f>'5. RG PROV CCAA SECCION'!E14+'6. RETA (No Seta) Prov-SECCION'!E14+'7. RETA (SETA) Prov-SECCION'!E14</f>
        <v>40.315789473684212</v>
      </c>
      <c r="F14" s="62">
        <f>'5. RG PROV CCAA SECCION'!F14+'6. RETA (No Seta) Prov-SECCION'!F14+'7. RETA (SETA) Prov-SECCION'!F14</f>
        <v>1453.1578947368419</v>
      </c>
      <c r="G14" s="62">
        <f>'5. RG PROV CCAA SECCION'!G14+'6. RETA (No Seta) Prov-SECCION'!G14+'7. RETA (SETA) Prov-SECCION'!G14</f>
        <v>10.368421052631579</v>
      </c>
      <c r="H14" s="62">
        <f>'5. RG PROV CCAA SECCION'!H14+'6. RETA (No Seta) Prov-SECCION'!H14+'7. RETA (SETA) Prov-SECCION'!H14</f>
        <v>85.947368421052644</v>
      </c>
      <c r="I14" s="62">
        <f>'5. RG PROV CCAA SECCION'!I14+'6. RETA (No Seta) Prov-SECCION'!I14+'7. RETA (SETA) Prov-SECCION'!I14</f>
        <v>3746.2105263157891</v>
      </c>
      <c r="J14" s="62">
        <f>'5. RG PROV CCAA SECCION'!J14+'6. RETA (No Seta) Prov-SECCION'!J14+'7. RETA (SETA) Prov-SECCION'!J14</f>
        <v>14656.947368421053</v>
      </c>
      <c r="K14" s="62">
        <f>'5. RG PROV CCAA SECCION'!K14+'6. RETA (No Seta) Prov-SECCION'!K14+'7. RETA (SETA) Prov-SECCION'!K14</f>
        <v>5591.1578947368416</v>
      </c>
      <c r="L14" s="62">
        <f>'5. RG PROV CCAA SECCION'!L14+'6. RETA (No Seta) Prov-SECCION'!L14+'7. RETA (SETA) Prov-SECCION'!L14</f>
        <v>5679.3684210526317</v>
      </c>
      <c r="M14" s="62">
        <f>'5. RG PROV CCAA SECCION'!M14+'6. RETA (No Seta) Prov-SECCION'!M14+'7. RETA (SETA) Prov-SECCION'!M14</f>
        <v>390.73684210526324</v>
      </c>
      <c r="N14" s="62">
        <f>'5. RG PROV CCAA SECCION'!N14+'6. RETA (No Seta) Prov-SECCION'!N14+'7. RETA (SETA) Prov-SECCION'!N14</f>
        <v>113.47368421052633</v>
      </c>
      <c r="O14" s="62">
        <f>'5. RG PROV CCAA SECCION'!O14+'6. RETA (No Seta) Prov-SECCION'!O14+'7. RETA (SETA) Prov-SECCION'!O14</f>
        <v>249.57894736842104</v>
      </c>
      <c r="P14" s="62">
        <f>'5. RG PROV CCAA SECCION'!P14+'6. RETA (No Seta) Prov-SECCION'!P14+'7. RETA (SETA) Prov-SECCION'!P14</f>
        <v>678.84210526315792</v>
      </c>
      <c r="Q14" s="62">
        <f>'5. RG PROV CCAA SECCION'!Q14+'6. RETA (No Seta) Prov-SECCION'!Q14+'7. RETA (SETA) Prov-SECCION'!Q14</f>
        <v>1561</v>
      </c>
      <c r="R14" s="62">
        <f>'5. RG PROV CCAA SECCION'!R14+'6. RETA (No Seta) Prov-SECCION'!R14+'7. RETA (SETA) Prov-SECCION'!R14</f>
        <v>123.10526315789474</v>
      </c>
      <c r="S14" s="62">
        <f>'5. RG PROV CCAA SECCION'!S14+'6. RETA (No Seta) Prov-SECCION'!S14+'7. RETA (SETA) Prov-SECCION'!S14</f>
        <v>730.42105263157896</v>
      </c>
      <c r="T14" s="62">
        <f>'5. RG PROV CCAA SECCION'!T14+'6. RETA (No Seta) Prov-SECCION'!T14+'7. RETA (SETA) Prov-SECCION'!T14</f>
        <v>1269.578947368421</v>
      </c>
      <c r="U14" s="62">
        <f>'5. RG PROV CCAA SECCION'!U14+'6. RETA (No Seta) Prov-SECCION'!U14+'7. RETA (SETA) Prov-SECCION'!U14</f>
        <v>479.10526315789468</v>
      </c>
      <c r="V14" s="62">
        <f>'5. RG PROV CCAA SECCION'!V14+'6. RETA (No Seta) Prov-SECCION'!V14+'7. RETA (SETA) Prov-SECCION'!V14</f>
        <v>985.26315789473688</v>
      </c>
      <c r="W14" s="62">
        <f>'5. RG PROV CCAA SECCION'!W14+'6. RETA (No Seta) Prov-SECCION'!W14+'7. RETA (SETA) Prov-SECCION'!W14</f>
        <v>43.94736842105263</v>
      </c>
      <c r="X14" s="62">
        <f>'5. RG PROV CCAA SECCION'!X14+'6. RETA (No Seta) Prov-SECCION'!X14+'7. RETA (SETA) Prov-SECCION'!X14</f>
        <v>5</v>
      </c>
      <c r="Y14" s="59">
        <f>'5. RG PROV CCAA SECCION'!Y14+'6. RETA (No Seta) Prov-SECCION'!Y14+'7. RETA (SETA) Prov-SECCION'!Y14</f>
        <v>0</v>
      </c>
    </row>
    <row r="15" spans="1:25" ht="15.6" x14ac:dyDescent="0.3">
      <c r="A15" s="8">
        <v>11</v>
      </c>
      <c r="B15" s="9" t="s">
        <v>163</v>
      </c>
      <c r="C15" s="59">
        <f t="shared" si="1"/>
        <v>14785.78947368421</v>
      </c>
      <c r="D15" s="60">
        <f>'5. RG PROV CCAA SECCION'!D15+'6. RETA (No Seta) Prov-SECCION'!D15+'7. RETA (SETA) Prov-SECCION'!D15</f>
        <v>74.94736842105263</v>
      </c>
      <c r="E15" s="62">
        <f>'5. RG PROV CCAA SECCION'!E15+'6. RETA (No Seta) Prov-SECCION'!E15+'7. RETA (SETA) Prov-SECCION'!E15</f>
        <v>1.8947368421052624</v>
      </c>
      <c r="F15" s="62">
        <f>'5. RG PROV CCAA SECCION'!F15+'6. RETA (No Seta) Prov-SECCION'!F15+'7. RETA (SETA) Prov-SECCION'!F15</f>
        <v>768.9473684210526</v>
      </c>
      <c r="G15" s="62">
        <f>'5. RG PROV CCAA SECCION'!G15+'6. RETA (No Seta) Prov-SECCION'!G15+'7. RETA (SETA) Prov-SECCION'!G15</f>
        <v>22.210526315789473</v>
      </c>
      <c r="H15" s="62">
        <f>'5. RG PROV CCAA SECCION'!H15+'6. RETA (No Seta) Prov-SECCION'!H15+'7. RETA (SETA) Prov-SECCION'!H15</f>
        <v>27</v>
      </c>
      <c r="I15" s="62">
        <f>'5. RG PROV CCAA SECCION'!I15+'6. RETA (No Seta) Prov-SECCION'!I15+'7. RETA (SETA) Prov-SECCION'!I15</f>
        <v>1027.1578947368421</v>
      </c>
      <c r="J15" s="62">
        <f>'5. RG PROV CCAA SECCION'!J15+'6. RETA (No Seta) Prov-SECCION'!J15+'7. RETA (SETA) Prov-SECCION'!J15</f>
        <v>3070.6842105263154</v>
      </c>
      <c r="K15" s="62">
        <f>'5. RG PROV CCAA SECCION'!K15+'6. RETA (No Seta) Prov-SECCION'!K15+'7. RETA (SETA) Prov-SECCION'!K15</f>
        <v>617.68421052631584</v>
      </c>
      <c r="L15" s="62">
        <f>'5. RG PROV CCAA SECCION'!L15+'6. RETA (No Seta) Prov-SECCION'!L15+'7. RETA (SETA) Prov-SECCION'!L15</f>
        <v>4020.5263157894738</v>
      </c>
      <c r="M15" s="62">
        <f>'5. RG PROV CCAA SECCION'!M15+'6. RETA (No Seta) Prov-SECCION'!M15+'7. RETA (SETA) Prov-SECCION'!M15</f>
        <v>335.42105263157896</v>
      </c>
      <c r="N15" s="62">
        <f>'5. RG PROV CCAA SECCION'!N15+'6. RETA (No Seta) Prov-SECCION'!N15+'7. RETA (SETA) Prov-SECCION'!N15</f>
        <v>67.421052631578945</v>
      </c>
      <c r="O15" s="62">
        <f>'5. RG PROV CCAA SECCION'!O15+'6. RETA (No Seta) Prov-SECCION'!O15+'7. RETA (SETA) Prov-SECCION'!O15</f>
        <v>217.26315789473688</v>
      </c>
      <c r="P15" s="62">
        <f>'5. RG PROV CCAA SECCION'!P15+'6. RETA (No Seta) Prov-SECCION'!P15+'7. RETA (SETA) Prov-SECCION'!P15</f>
        <v>636.73684210526324</v>
      </c>
      <c r="Q15" s="62">
        <f>'5. RG PROV CCAA SECCION'!Q15+'6. RETA (No Seta) Prov-SECCION'!Q15+'7. RETA (SETA) Prov-SECCION'!Q15</f>
        <v>723.89473684210543</v>
      </c>
      <c r="R15" s="62">
        <f>'5. RG PROV CCAA SECCION'!R15+'6. RETA (No Seta) Prov-SECCION'!R15+'7. RETA (SETA) Prov-SECCION'!R15</f>
        <v>157.57894736842104</v>
      </c>
      <c r="S15" s="62">
        <f>'5. RG PROV CCAA SECCION'!S15+'6. RETA (No Seta) Prov-SECCION'!S15+'7. RETA (SETA) Prov-SECCION'!S15</f>
        <v>1083.7894736842106</v>
      </c>
      <c r="T15" s="62">
        <f>'5. RG PROV CCAA SECCION'!T15+'6. RETA (No Seta) Prov-SECCION'!T15+'7. RETA (SETA) Prov-SECCION'!T15</f>
        <v>870.73684210526289</v>
      </c>
      <c r="U15" s="62">
        <f>'5. RG PROV CCAA SECCION'!U15+'6. RETA (No Seta) Prov-SECCION'!U15+'7. RETA (SETA) Prov-SECCION'!U15</f>
        <v>359.73684210526318</v>
      </c>
      <c r="V15" s="62">
        <f>'5. RG PROV CCAA SECCION'!V15+'6. RETA (No Seta) Prov-SECCION'!V15+'7. RETA (SETA) Prov-SECCION'!V15</f>
        <v>672.57894736842104</v>
      </c>
      <c r="W15" s="62">
        <f>'5. RG PROV CCAA SECCION'!W15+'6. RETA (No Seta) Prov-SECCION'!W15+'7. RETA (SETA) Prov-SECCION'!W15</f>
        <v>16.578947368421058</v>
      </c>
      <c r="X15" s="62">
        <f>'5. RG PROV CCAA SECCION'!X15+'6. RETA (No Seta) Prov-SECCION'!X15+'7. RETA (SETA) Prov-SECCION'!X15</f>
        <v>13.000000000000002</v>
      </c>
      <c r="Y15" s="59">
        <f>'5. RG PROV CCAA SECCION'!Y15+'6. RETA (No Seta) Prov-SECCION'!Y15+'7. RETA (SETA) Prov-SECCION'!Y15</f>
        <v>0</v>
      </c>
    </row>
    <row r="16" spans="1:25" ht="15.6" x14ac:dyDescent="0.3">
      <c r="A16" s="8">
        <v>14</v>
      </c>
      <c r="B16" s="9" t="s">
        <v>164</v>
      </c>
      <c r="C16" s="59">
        <f t="shared" si="1"/>
        <v>7149.5789473684208</v>
      </c>
      <c r="D16" s="60">
        <f>'5. RG PROV CCAA SECCION'!D16+'6. RETA (No Seta) Prov-SECCION'!D16+'7. RETA (SETA) Prov-SECCION'!D16</f>
        <v>98.526315789473671</v>
      </c>
      <c r="E16" s="62">
        <f>'5. RG PROV CCAA SECCION'!E16+'6. RETA (No Seta) Prov-SECCION'!E16+'7. RETA (SETA) Prov-SECCION'!E16</f>
        <v>0.99999999999999956</v>
      </c>
      <c r="F16" s="62">
        <f>'5. RG PROV CCAA SECCION'!F16+'6. RETA (No Seta) Prov-SECCION'!F16+'7. RETA (SETA) Prov-SECCION'!F16</f>
        <v>753.31578947368439</v>
      </c>
      <c r="G16" s="62">
        <f>'5. RG PROV CCAA SECCION'!G16+'6. RETA (No Seta) Prov-SECCION'!G16+'7. RETA (SETA) Prov-SECCION'!G16</f>
        <v>11.263157894736841</v>
      </c>
      <c r="H16" s="62">
        <f>'5. RG PROV CCAA SECCION'!H16+'6. RETA (No Seta) Prov-SECCION'!H16+'7. RETA (SETA) Prov-SECCION'!H16</f>
        <v>10.736842105263154</v>
      </c>
      <c r="I16" s="62">
        <f>'5. RG PROV CCAA SECCION'!I16+'6. RETA (No Seta) Prov-SECCION'!I16+'7. RETA (SETA) Prov-SECCION'!I16</f>
        <v>536</v>
      </c>
      <c r="J16" s="62">
        <f>'5. RG PROV CCAA SECCION'!J16+'6. RETA (No Seta) Prov-SECCION'!J16+'7. RETA (SETA) Prov-SECCION'!J16</f>
        <v>1268.1578947368421</v>
      </c>
      <c r="K16" s="62">
        <f>'5. RG PROV CCAA SECCION'!K16+'6. RETA (No Seta) Prov-SECCION'!K16+'7. RETA (SETA) Prov-SECCION'!K16</f>
        <v>414.84210526315792</v>
      </c>
      <c r="L16" s="62">
        <f>'5. RG PROV CCAA SECCION'!L16+'6. RETA (No Seta) Prov-SECCION'!L16+'7. RETA (SETA) Prov-SECCION'!L16</f>
        <v>1588.0526315789471</v>
      </c>
      <c r="M16" s="62">
        <f>'5. RG PROV CCAA SECCION'!M16+'6. RETA (No Seta) Prov-SECCION'!M16+'7. RETA (SETA) Prov-SECCION'!M16</f>
        <v>100.47368421052633</v>
      </c>
      <c r="N16" s="62">
        <f>'5. RG PROV CCAA SECCION'!N16+'6. RETA (No Seta) Prov-SECCION'!N16+'7. RETA (SETA) Prov-SECCION'!N16</f>
        <v>20</v>
      </c>
      <c r="O16" s="62">
        <f>'5. RG PROV CCAA SECCION'!O16+'6. RETA (No Seta) Prov-SECCION'!O16+'7. RETA (SETA) Prov-SECCION'!O16</f>
        <v>21.94736842105263</v>
      </c>
      <c r="P16" s="62">
        <f>'5. RG PROV CCAA SECCION'!P16+'6. RETA (No Seta) Prov-SECCION'!P16+'7. RETA (SETA) Prov-SECCION'!P16</f>
        <v>283.63157894736844</v>
      </c>
      <c r="Q16" s="62">
        <f>'5. RG PROV CCAA SECCION'!Q16+'6. RETA (No Seta) Prov-SECCION'!Q16+'7. RETA (SETA) Prov-SECCION'!Q16</f>
        <v>337.84210526315786</v>
      </c>
      <c r="R16" s="62">
        <f>'5. RG PROV CCAA SECCION'!R16+'6. RETA (No Seta) Prov-SECCION'!R16+'7. RETA (SETA) Prov-SECCION'!R16</f>
        <v>90.157894736842081</v>
      </c>
      <c r="S16" s="62">
        <f>'5. RG PROV CCAA SECCION'!S16+'6. RETA (No Seta) Prov-SECCION'!S16+'7. RETA (SETA) Prov-SECCION'!S16</f>
        <v>498.42105263157885</v>
      </c>
      <c r="T16" s="62">
        <f>'5. RG PROV CCAA SECCION'!T16+'6. RETA (No Seta) Prov-SECCION'!T16+'7. RETA (SETA) Prov-SECCION'!T16</f>
        <v>648</v>
      </c>
      <c r="U16" s="62">
        <f>'5. RG PROV CCAA SECCION'!U16+'6. RETA (No Seta) Prov-SECCION'!U16+'7. RETA (SETA) Prov-SECCION'!U16</f>
        <v>130.10526315789471</v>
      </c>
      <c r="V16" s="62">
        <f>'5. RG PROV CCAA SECCION'!V16+'6. RETA (No Seta) Prov-SECCION'!V16+'7. RETA (SETA) Prov-SECCION'!V16</f>
        <v>331.10526315789468</v>
      </c>
      <c r="W16" s="62">
        <f>'5. RG PROV CCAA SECCION'!W16+'6. RETA (No Seta) Prov-SECCION'!W16+'7. RETA (SETA) Prov-SECCION'!W16</f>
        <v>6</v>
      </c>
      <c r="X16" s="62">
        <f>'5. RG PROV CCAA SECCION'!X16+'6. RETA (No Seta) Prov-SECCION'!X16+'7. RETA (SETA) Prov-SECCION'!X16</f>
        <v>0</v>
      </c>
      <c r="Y16" s="59">
        <f>'5. RG PROV CCAA SECCION'!Y16+'6. RETA (No Seta) Prov-SECCION'!Y16+'7. RETA (SETA) Prov-SECCION'!Y16</f>
        <v>0</v>
      </c>
    </row>
    <row r="17" spans="1:25" ht="15.6" x14ac:dyDescent="0.3">
      <c r="A17" s="8">
        <v>18</v>
      </c>
      <c r="B17" s="9" t="s">
        <v>7</v>
      </c>
      <c r="C17" s="59">
        <f t="shared" si="1"/>
        <v>20454.684210526309</v>
      </c>
      <c r="D17" s="60">
        <f>'5. RG PROV CCAA SECCION'!D17+'6. RETA (No Seta) Prov-SECCION'!D17+'7. RETA (SETA) Prov-SECCION'!D17</f>
        <v>583.73684210526312</v>
      </c>
      <c r="E17" s="62">
        <f>'5. RG PROV CCAA SECCION'!E17+'6. RETA (No Seta) Prov-SECCION'!E17+'7. RETA (SETA) Prov-SECCION'!E17</f>
        <v>14.578947368421051</v>
      </c>
      <c r="F17" s="62">
        <f>'5. RG PROV CCAA SECCION'!F17+'6. RETA (No Seta) Prov-SECCION'!F17+'7. RETA (SETA) Prov-SECCION'!F17</f>
        <v>918.36842105263145</v>
      </c>
      <c r="G17" s="62">
        <f>'5. RG PROV CCAA SECCION'!G17+'6. RETA (No Seta) Prov-SECCION'!G17+'7. RETA (SETA) Prov-SECCION'!G17</f>
        <v>11.578947368421051</v>
      </c>
      <c r="H17" s="62">
        <f>'5. RG PROV CCAA SECCION'!H17+'6. RETA (No Seta) Prov-SECCION'!H17+'7. RETA (SETA) Prov-SECCION'!H17</f>
        <v>45.73684210526315</v>
      </c>
      <c r="I17" s="62">
        <f>'5. RG PROV CCAA SECCION'!I17+'6. RETA (No Seta) Prov-SECCION'!I17+'7. RETA (SETA) Prov-SECCION'!I17</f>
        <v>1691.3684210526312</v>
      </c>
      <c r="J17" s="62">
        <f>'5. RG PROV CCAA SECCION'!J17+'6. RETA (No Seta) Prov-SECCION'!J17+'7. RETA (SETA) Prov-SECCION'!J17</f>
        <v>3714.6315789473683</v>
      </c>
      <c r="K17" s="62">
        <f>'5. RG PROV CCAA SECCION'!K17+'6. RETA (No Seta) Prov-SECCION'!K17+'7. RETA (SETA) Prov-SECCION'!K17</f>
        <v>1362.1052631578948</v>
      </c>
      <c r="L17" s="62">
        <f>'5. RG PROV CCAA SECCION'!L17+'6. RETA (No Seta) Prov-SECCION'!L17+'7. RETA (SETA) Prov-SECCION'!L17</f>
        <v>4568.3157894736842</v>
      </c>
      <c r="M17" s="62">
        <f>'5. RG PROV CCAA SECCION'!M17+'6. RETA (No Seta) Prov-SECCION'!M17+'7. RETA (SETA) Prov-SECCION'!M17</f>
        <v>1271.3684210526317</v>
      </c>
      <c r="N17" s="62">
        <f>'5. RG PROV CCAA SECCION'!N17+'6. RETA (No Seta) Prov-SECCION'!N17+'7. RETA (SETA) Prov-SECCION'!N17</f>
        <v>67.89473684210526</v>
      </c>
      <c r="O17" s="62">
        <f>'5. RG PROV CCAA SECCION'!O17+'6. RETA (No Seta) Prov-SECCION'!O17+'7. RETA (SETA) Prov-SECCION'!O17</f>
        <v>140.36842105263156</v>
      </c>
      <c r="P17" s="62">
        <f>'5. RG PROV CCAA SECCION'!P17+'6. RETA (No Seta) Prov-SECCION'!P17+'7. RETA (SETA) Prov-SECCION'!P17</f>
        <v>992.94736842105249</v>
      </c>
      <c r="Q17" s="62">
        <f>'5. RG PROV CCAA SECCION'!Q17+'6. RETA (No Seta) Prov-SECCION'!Q17+'7. RETA (SETA) Prov-SECCION'!Q17</f>
        <v>1846.8947368421052</v>
      </c>
      <c r="R17" s="62">
        <f>'5. RG PROV CCAA SECCION'!R17+'6. RETA (No Seta) Prov-SECCION'!R17+'7. RETA (SETA) Prov-SECCION'!R17</f>
        <v>193.36842105263159</v>
      </c>
      <c r="S17" s="62">
        <f>'5. RG PROV CCAA SECCION'!S17+'6. RETA (No Seta) Prov-SECCION'!S17+'7. RETA (SETA) Prov-SECCION'!S17</f>
        <v>1019.5263157894736</v>
      </c>
      <c r="T17" s="62">
        <f>'5. RG PROV CCAA SECCION'!T17+'6. RETA (No Seta) Prov-SECCION'!T17+'7. RETA (SETA) Prov-SECCION'!T17</f>
        <v>943.47368421052636</v>
      </c>
      <c r="U17" s="62">
        <f>'5. RG PROV CCAA SECCION'!U17+'6. RETA (No Seta) Prov-SECCION'!U17+'7. RETA (SETA) Prov-SECCION'!U17</f>
        <v>408.4736842105263</v>
      </c>
      <c r="V17" s="62">
        <f>'5. RG PROV CCAA SECCION'!V17+'6. RETA (No Seta) Prov-SECCION'!V17+'7. RETA (SETA) Prov-SECCION'!V17</f>
        <v>629.10526315789457</v>
      </c>
      <c r="W17" s="62">
        <f>'5. RG PROV CCAA SECCION'!W17+'6. RETA (No Seta) Prov-SECCION'!W17+'7. RETA (SETA) Prov-SECCION'!W17</f>
        <v>29.842105263157897</v>
      </c>
      <c r="X17" s="62">
        <f>'5. RG PROV CCAA SECCION'!X17+'6. RETA (No Seta) Prov-SECCION'!X17+'7. RETA (SETA) Prov-SECCION'!X17</f>
        <v>0.99999999999999956</v>
      </c>
      <c r="Y17" s="59">
        <f>'5. RG PROV CCAA SECCION'!Y17+'6. RETA (No Seta) Prov-SECCION'!Y17+'7. RETA (SETA) Prov-SECCION'!Y17</f>
        <v>0</v>
      </c>
    </row>
    <row r="18" spans="1:25" ht="15.6" x14ac:dyDescent="0.3">
      <c r="A18" s="8">
        <v>21</v>
      </c>
      <c r="B18" s="9" t="s">
        <v>10</v>
      </c>
      <c r="C18" s="59">
        <f t="shared" si="1"/>
        <v>8975.4736842105267</v>
      </c>
      <c r="D18" s="60">
        <f>'5. RG PROV CCAA SECCION'!D18+'6. RETA (No Seta) Prov-SECCION'!D18+'7. RETA (SETA) Prov-SECCION'!D18</f>
        <v>275</v>
      </c>
      <c r="E18" s="62">
        <f>'5. RG PROV CCAA SECCION'!E18+'6. RETA (No Seta) Prov-SECCION'!E18+'7. RETA (SETA) Prov-SECCION'!E18</f>
        <v>40.421052631578952</v>
      </c>
      <c r="F18" s="62">
        <f>'5. RG PROV CCAA SECCION'!F18+'6. RETA (No Seta) Prov-SECCION'!F18+'7. RETA (SETA) Prov-SECCION'!F18</f>
        <v>399.6315789473685</v>
      </c>
      <c r="G18" s="62">
        <f>'5. RG PROV CCAA SECCION'!G18+'6. RETA (No Seta) Prov-SECCION'!G18+'7. RETA (SETA) Prov-SECCION'!G18</f>
        <v>2.9999999999999987</v>
      </c>
      <c r="H18" s="62">
        <f>'5. RG PROV CCAA SECCION'!H18+'6. RETA (No Seta) Prov-SECCION'!H18+'7. RETA (SETA) Prov-SECCION'!H18</f>
        <v>10.999999999999998</v>
      </c>
      <c r="I18" s="62">
        <f>'5. RG PROV CCAA SECCION'!I18+'6. RETA (No Seta) Prov-SECCION'!I18+'7. RETA (SETA) Prov-SECCION'!I18</f>
        <v>693.31578947368428</v>
      </c>
      <c r="J18" s="62">
        <f>'5. RG PROV CCAA SECCION'!J18+'6. RETA (No Seta) Prov-SECCION'!J18+'7. RETA (SETA) Prov-SECCION'!J18</f>
        <v>1717.5789473684213</v>
      </c>
      <c r="K18" s="62">
        <f>'5. RG PROV CCAA SECCION'!K18+'6. RETA (No Seta) Prov-SECCION'!K18+'7. RETA (SETA) Prov-SECCION'!K18</f>
        <v>1648.6842105263158</v>
      </c>
      <c r="L18" s="62">
        <f>'5. RG PROV CCAA SECCION'!L18+'6. RETA (No Seta) Prov-SECCION'!L18+'7. RETA (SETA) Prov-SECCION'!L18</f>
        <v>1953.0526315789471</v>
      </c>
      <c r="M18" s="62">
        <f>'5. RG PROV CCAA SECCION'!M18+'6. RETA (No Seta) Prov-SECCION'!M18+'7. RETA (SETA) Prov-SECCION'!M18</f>
        <v>62.26315789473685</v>
      </c>
      <c r="N18" s="62">
        <f>'5. RG PROV CCAA SECCION'!N18+'6. RETA (No Seta) Prov-SECCION'!N18+'7. RETA (SETA) Prov-SECCION'!N18</f>
        <v>27.105263157894736</v>
      </c>
      <c r="O18" s="62">
        <f>'5. RG PROV CCAA SECCION'!O18+'6. RETA (No Seta) Prov-SECCION'!O18+'7. RETA (SETA) Prov-SECCION'!O18</f>
        <v>39.999999999999986</v>
      </c>
      <c r="P18" s="62">
        <f>'5. RG PROV CCAA SECCION'!P18+'6. RETA (No Seta) Prov-SECCION'!P18+'7. RETA (SETA) Prov-SECCION'!P18</f>
        <v>160.84210526315789</v>
      </c>
      <c r="Q18" s="62">
        <f>'5. RG PROV CCAA SECCION'!Q18+'6. RETA (No Seta) Prov-SECCION'!Q18+'7. RETA (SETA) Prov-SECCION'!Q18</f>
        <v>361.73684210526312</v>
      </c>
      <c r="R18" s="62">
        <f>'5. RG PROV CCAA SECCION'!R18+'6. RETA (No Seta) Prov-SECCION'!R18+'7. RETA (SETA) Prov-SECCION'!R18</f>
        <v>134</v>
      </c>
      <c r="S18" s="62">
        <f>'5. RG PROV CCAA SECCION'!S18+'6. RETA (No Seta) Prov-SECCION'!S18+'7. RETA (SETA) Prov-SECCION'!S18</f>
        <v>258.68421052631572</v>
      </c>
      <c r="T18" s="62">
        <f>'5. RG PROV CCAA SECCION'!T18+'6. RETA (No Seta) Prov-SECCION'!T18+'7. RETA (SETA) Prov-SECCION'!T18</f>
        <v>678.00000000000023</v>
      </c>
      <c r="U18" s="62">
        <f>'5. RG PROV CCAA SECCION'!U18+'6. RETA (No Seta) Prov-SECCION'!U18+'7. RETA (SETA) Prov-SECCION'!U18</f>
        <v>147.31578947368422</v>
      </c>
      <c r="V18" s="62">
        <f>'5. RG PROV CCAA SECCION'!V18+'6. RETA (No Seta) Prov-SECCION'!V18+'7. RETA (SETA) Prov-SECCION'!V18</f>
        <v>350.84210526315792</v>
      </c>
      <c r="W18" s="62">
        <f>'5. RG PROV CCAA SECCION'!W18+'6. RETA (No Seta) Prov-SECCION'!W18+'7. RETA (SETA) Prov-SECCION'!W18</f>
        <v>13.000000000000002</v>
      </c>
      <c r="X18" s="62">
        <f>'5. RG PROV CCAA SECCION'!X18+'6. RETA (No Seta) Prov-SECCION'!X18+'7. RETA (SETA) Prov-SECCION'!X18</f>
        <v>0</v>
      </c>
      <c r="Y18" s="59">
        <f>'5. RG PROV CCAA SECCION'!Y18+'6. RETA (No Seta) Prov-SECCION'!Y18+'7. RETA (SETA) Prov-SECCION'!Y18</f>
        <v>0</v>
      </c>
    </row>
    <row r="19" spans="1:25" ht="15.6" x14ac:dyDescent="0.3">
      <c r="A19" s="8">
        <v>23</v>
      </c>
      <c r="B19" s="9" t="s">
        <v>165</v>
      </c>
      <c r="C19" s="59">
        <f t="shared" si="1"/>
        <v>5277.7894736842109</v>
      </c>
      <c r="D19" s="60">
        <f>'5. RG PROV CCAA SECCION'!D19+'6. RETA (No Seta) Prov-SECCION'!D19+'7. RETA (SETA) Prov-SECCION'!D19</f>
        <v>44.631578947368425</v>
      </c>
      <c r="E19" s="62">
        <f>'5. RG PROV CCAA SECCION'!E19+'6. RETA (No Seta) Prov-SECCION'!E19+'7. RETA (SETA) Prov-SECCION'!E19</f>
        <v>12.736842105263161</v>
      </c>
      <c r="F19" s="62">
        <f>'5. RG PROV CCAA SECCION'!F19+'6. RETA (No Seta) Prov-SECCION'!F19+'7. RETA (SETA) Prov-SECCION'!F19</f>
        <v>561.63157894736855</v>
      </c>
      <c r="G19" s="62">
        <f>'5. RG PROV CCAA SECCION'!G19+'6. RETA (No Seta) Prov-SECCION'!G19+'7. RETA (SETA) Prov-SECCION'!G19</f>
        <v>9</v>
      </c>
      <c r="H19" s="62">
        <f>'5. RG PROV CCAA SECCION'!H19+'6. RETA (No Seta) Prov-SECCION'!H19+'7. RETA (SETA) Prov-SECCION'!H19</f>
        <v>10.315789473684209</v>
      </c>
      <c r="I19" s="62">
        <f>'5. RG PROV CCAA SECCION'!I19+'6. RETA (No Seta) Prov-SECCION'!I19+'7. RETA (SETA) Prov-SECCION'!I19</f>
        <v>418.84210526315792</v>
      </c>
      <c r="J19" s="62">
        <f>'5. RG PROV CCAA SECCION'!J19+'6. RETA (No Seta) Prov-SECCION'!J19+'7. RETA (SETA) Prov-SECCION'!J19</f>
        <v>1091.6315789473686</v>
      </c>
      <c r="K19" s="62">
        <f>'5. RG PROV CCAA SECCION'!K19+'6. RETA (No Seta) Prov-SECCION'!K19+'7. RETA (SETA) Prov-SECCION'!K19</f>
        <v>684.68421052631572</v>
      </c>
      <c r="L19" s="62">
        <f>'5. RG PROV CCAA SECCION'!L19+'6. RETA (No Seta) Prov-SECCION'!L19+'7. RETA (SETA) Prov-SECCION'!L19</f>
        <v>1021.7894736842106</v>
      </c>
      <c r="M19" s="62">
        <f>'5. RG PROV CCAA SECCION'!M19+'6. RETA (No Seta) Prov-SECCION'!M19+'7. RETA (SETA) Prov-SECCION'!M19</f>
        <v>38.105263157894733</v>
      </c>
      <c r="N19" s="62">
        <f>'5. RG PROV CCAA SECCION'!N19+'6. RETA (No Seta) Prov-SECCION'!N19+'7. RETA (SETA) Prov-SECCION'!N19</f>
        <v>20</v>
      </c>
      <c r="O19" s="62">
        <f>'5. RG PROV CCAA SECCION'!O19+'6. RETA (No Seta) Prov-SECCION'!O19+'7. RETA (SETA) Prov-SECCION'!O19</f>
        <v>12.000000000000002</v>
      </c>
      <c r="P19" s="62">
        <f>'5. RG PROV CCAA SECCION'!P19+'6. RETA (No Seta) Prov-SECCION'!P19+'7. RETA (SETA) Prov-SECCION'!P19</f>
        <v>110.10526315789474</v>
      </c>
      <c r="Q19" s="62">
        <f>'5. RG PROV CCAA SECCION'!Q19+'6. RETA (No Seta) Prov-SECCION'!Q19+'7. RETA (SETA) Prov-SECCION'!Q19</f>
        <v>130</v>
      </c>
      <c r="R19" s="62">
        <f>'5. RG PROV CCAA SECCION'!R19+'6. RETA (No Seta) Prov-SECCION'!R19+'7. RETA (SETA) Prov-SECCION'!R19</f>
        <v>69.78947368421052</v>
      </c>
      <c r="S19" s="62">
        <f>'5. RG PROV CCAA SECCION'!S19+'6. RETA (No Seta) Prov-SECCION'!S19+'7. RETA (SETA) Prov-SECCION'!S19</f>
        <v>275.68421052631572</v>
      </c>
      <c r="T19" s="62">
        <f>'5. RG PROV CCAA SECCION'!T19+'6. RETA (No Seta) Prov-SECCION'!T19+'7. RETA (SETA) Prov-SECCION'!T19</f>
        <v>530.8947368421052</v>
      </c>
      <c r="U19" s="62">
        <f>'5. RG PROV CCAA SECCION'!U19+'6. RETA (No Seta) Prov-SECCION'!U19+'7. RETA (SETA) Prov-SECCION'!U19</f>
        <v>83.894736842105274</v>
      </c>
      <c r="V19" s="62">
        <f>'5. RG PROV CCAA SECCION'!V19+'6. RETA (No Seta) Prov-SECCION'!V19+'7. RETA (SETA) Prov-SECCION'!V19</f>
        <v>150.05263157894737</v>
      </c>
      <c r="W19" s="62">
        <f>'5. RG PROV CCAA SECCION'!W19+'6. RETA (No Seta) Prov-SECCION'!W19+'7. RETA (SETA) Prov-SECCION'!W19</f>
        <v>1.9999999999999991</v>
      </c>
      <c r="X19" s="62">
        <f>'5. RG PROV CCAA SECCION'!X19+'6. RETA (No Seta) Prov-SECCION'!X19+'7. RETA (SETA) Prov-SECCION'!X19</f>
        <v>0</v>
      </c>
      <c r="Y19" s="59">
        <f>'5. RG PROV CCAA SECCION'!Y19+'6. RETA (No Seta) Prov-SECCION'!Y19+'7. RETA (SETA) Prov-SECCION'!Y19</f>
        <v>0</v>
      </c>
    </row>
    <row r="20" spans="1:25" ht="15.6" x14ac:dyDescent="0.3">
      <c r="A20" s="8">
        <v>29</v>
      </c>
      <c r="B20" s="9" t="s">
        <v>166</v>
      </c>
      <c r="C20" s="59">
        <f t="shared" si="1"/>
        <v>95941.157894736869</v>
      </c>
      <c r="D20" s="60">
        <f>'5. RG PROV CCAA SECCION'!D20+'6. RETA (No Seta) Prov-SECCION'!D20+'7. RETA (SETA) Prov-SECCION'!D20</f>
        <v>477.36842105263156</v>
      </c>
      <c r="E20" s="62">
        <f>'5. RG PROV CCAA SECCION'!E20+'6. RETA (No Seta) Prov-SECCION'!E20+'7. RETA (SETA) Prov-SECCION'!E20</f>
        <v>12.999999999999998</v>
      </c>
      <c r="F20" s="62">
        <f>'5. RG PROV CCAA SECCION'!F20+'6. RETA (No Seta) Prov-SECCION'!F20+'7. RETA (SETA) Prov-SECCION'!F20</f>
        <v>2562</v>
      </c>
      <c r="G20" s="62">
        <f>'5. RG PROV CCAA SECCION'!G20+'6. RETA (No Seta) Prov-SECCION'!G20+'7. RETA (SETA) Prov-SECCION'!G20</f>
        <v>61.947368421052616</v>
      </c>
      <c r="H20" s="62">
        <f>'5. RG PROV CCAA SECCION'!H20+'6. RETA (No Seta) Prov-SECCION'!H20+'7. RETA (SETA) Prov-SECCION'!H20</f>
        <v>76.684210526315809</v>
      </c>
      <c r="I20" s="62">
        <f>'5. RG PROV CCAA SECCION'!I20+'6. RETA (No Seta) Prov-SECCION'!I20+'7. RETA (SETA) Prov-SECCION'!I20</f>
        <v>11011.105263157895</v>
      </c>
      <c r="J20" s="62">
        <f>'5. RG PROV CCAA SECCION'!J20+'6. RETA (No Seta) Prov-SECCION'!J20+'7. RETA (SETA) Prov-SECCION'!J20</f>
        <v>15036.578947368422</v>
      </c>
      <c r="K20" s="62">
        <f>'5. RG PROV CCAA SECCION'!K20+'6. RETA (No Seta) Prov-SECCION'!K20+'7. RETA (SETA) Prov-SECCION'!K20</f>
        <v>3444.2105263157896</v>
      </c>
      <c r="L20" s="62">
        <f>'5. RG PROV CCAA SECCION'!L20+'6. RETA (No Seta) Prov-SECCION'!L20+'7. RETA (SETA) Prov-SECCION'!L20</f>
        <v>23754.210526315794</v>
      </c>
      <c r="M20" s="62">
        <f>'5. RG PROV CCAA SECCION'!M20+'6. RETA (No Seta) Prov-SECCION'!M20+'7. RETA (SETA) Prov-SECCION'!M20</f>
        <v>5935.4210526315783</v>
      </c>
      <c r="N20" s="62">
        <f>'5. RG PROV CCAA SECCION'!N20+'6. RETA (No Seta) Prov-SECCION'!N20+'7. RETA (SETA) Prov-SECCION'!N20</f>
        <v>886.78947368421041</v>
      </c>
      <c r="O20" s="62">
        <f>'5. RG PROV CCAA SECCION'!O20+'6. RETA (No Seta) Prov-SECCION'!O20+'7. RETA (SETA) Prov-SECCION'!O20</f>
        <v>4086.2631578947367</v>
      </c>
      <c r="P20" s="62">
        <f>'5. RG PROV CCAA SECCION'!P20+'6. RETA (No Seta) Prov-SECCION'!P20+'7. RETA (SETA) Prov-SECCION'!P20</f>
        <v>5687.9473684210516</v>
      </c>
      <c r="Q20" s="62">
        <f>'5. RG PROV CCAA SECCION'!Q20+'6. RETA (No Seta) Prov-SECCION'!Q20+'7. RETA (SETA) Prov-SECCION'!Q20</f>
        <v>8675.4210526315801</v>
      </c>
      <c r="R20" s="62">
        <f>'5. RG PROV CCAA SECCION'!R20+'6. RETA (No Seta) Prov-SECCION'!R20+'7. RETA (SETA) Prov-SECCION'!R20</f>
        <v>206.5263157894737</v>
      </c>
      <c r="S20" s="62">
        <f>'5. RG PROV CCAA SECCION'!S20+'6. RETA (No Seta) Prov-SECCION'!S20+'7. RETA (SETA) Prov-SECCION'!S20</f>
        <v>3482</v>
      </c>
      <c r="T20" s="62">
        <f>'5. RG PROV CCAA SECCION'!T20+'6. RETA (No Seta) Prov-SECCION'!T20+'7. RETA (SETA) Prov-SECCION'!T20</f>
        <v>3798.6315789473679</v>
      </c>
      <c r="U20" s="62">
        <f>'5. RG PROV CCAA SECCION'!U20+'6. RETA (No Seta) Prov-SECCION'!U20+'7. RETA (SETA) Prov-SECCION'!U20</f>
        <v>1947.0526315789471</v>
      </c>
      <c r="V20" s="62">
        <f>'5. RG PROV CCAA SECCION'!V20+'6. RETA (No Seta) Prov-SECCION'!V20+'7. RETA (SETA) Prov-SECCION'!V20</f>
        <v>4388.7368421052633</v>
      </c>
      <c r="W20" s="62">
        <f>'5. RG PROV CCAA SECCION'!W20+'6. RETA (No Seta) Prov-SECCION'!W20+'7. RETA (SETA) Prov-SECCION'!W20</f>
        <v>346.78947368421063</v>
      </c>
      <c r="X20" s="62">
        <f>'5. RG PROV CCAA SECCION'!X20+'6. RETA (No Seta) Prov-SECCION'!X20+'7. RETA (SETA) Prov-SECCION'!X20</f>
        <v>62.473684210526301</v>
      </c>
      <c r="Y20" s="59">
        <f>'5. RG PROV CCAA SECCION'!Y20+'6. RETA (No Seta) Prov-SECCION'!Y20+'7. RETA (SETA) Prov-SECCION'!Y20</f>
        <v>0</v>
      </c>
    </row>
    <row r="21" spans="1:25" ht="15.6" x14ac:dyDescent="0.3">
      <c r="A21" s="10">
        <v>41</v>
      </c>
      <c r="B21" s="11" t="s">
        <v>24</v>
      </c>
      <c r="C21" s="59">
        <f t="shared" si="1"/>
        <v>32762.631578947374</v>
      </c>
      <c r="D21" s="60">
        <f>'5. RG PROV CCAA SECCION'!D21+'6. RETA (No Seta) Prov-SECCION'!D21+'7. RETA (SETA) Prov-SECCION'!D21</f>
        <v>498.68421052631584</v>
      </c>
      <c r="E21" s="62">
        <f>'5. RG PROV CCAA SECCION'!E21+'6. RETA (No Seta) Prov-SECCION'!E21+'7. RETA (SETA) Prov-SECCION'!E21</f>
        <v>19.999999999999993</v>
      </c>
      <c r="F21" s="62">
        <f>'5. RG PROV CCAA SECCION'!F21+'6. RETA (No Seta) Prov-SECCION'!F21+'7. RETA (SETA) Prov-SECCION'!F21</f>
        <v>2084.4210526315792</v>
      </c>
      <c r="G21" s="62">
        <f>'5. RG PROV CCAA SECCION'!G21+'6. RETA (No Seta) Prov-SECCION'!G21+'7. RETA (SETA) Prov-SECCION'!G21</f>
        <v>28.210526315789465</v>
      </c>
      <c r="H21" s="62">
        <f>'5. RG PROV CCAA SECCION'!H21+'6. RETA (No Seta) Prov-SECCION'!H21+'7. RETA (SETA) Prov-SECCION'!H21</f>
        <v>82.842105263157919</v>
      </c>
      <c r="I21" s="62">
        <f>'5. RG PROV CCAA SECCION'!I21+'6. RETA (No Seta) Prov-SECCION'!I21+'7. RETA (SETA) Prov-SECCION'!I21</f>
        <v>2373.052631578948</v>
      </c>
      <c r="J21" s="62">
        <f>'5. RG PROV CCAA SECCION'!J21+'6. RETA (No Seta) Prov-SECCION'!J21+'7. RETA (SETA) Prov-SECCION'!J21</f>
        <v>6242.3157894736842</v>
      </c>
      <c r="K21" s="62">
        <f>'5. RG PROV CCAA SECCION'!K21+'6. RETA (No Seta) Prov-SECCION'!K21+'7. RETA (SETA) Prov-SECCION'!K21</f>
        <v>2535.2105263157891</v>
      </c>
      <c r="L21" s="62">
        <f>'5. RG PROV CCAA SECCION'!L21+'6. RETA (No Seta) Prov-SECCION'!L21+'7. RETA (SETA) Prov-SECCION'!L21</f>
        <v>7337.0000000000009</v>
      </c>
      <c r="M21" s="62">
        <f>'5. RG PROV CCAA SECCION'!M21+'6. RETA (No Seta) Prov-SECCION'!M21+'7. RETA (SETA) Prov-SECCION'!M21</f>
        <v>1220.7368421052633</v>
      </c>
      <c r="N21" s="62">
        <f>'5. RG PROV CCAA SECCION'!N21+'6. RETA (No Seta) Prov-SECCION'!N21+'7. RETA (SETA) Prov-SECCION'!N21</f>
        <v>160.26315789473685</v>
      </c>
      <c r="O21" s="62">
        <f>'5. RG PROV CCAA SECCION'!O21+'6. RETA (No Seta) Prov-SECCION'!O21+'7. RETA (SETA) Prov-SECCION'!O21</f>
        <v>289.52631578947364</v>
      </c>
      <c r="P21" s="62">
        <f>'5. RG PROV CCAA SECCION'!P21+'6. RETA (No Seta) Prov-SECCION'!P21+'7. RETA (SETA) Prov-SECCION'!P21</f>
        <v>1506.421052631579</v>
      </c>
      <c r="Q21" s="62">
        <f>'5. RG PROV CCAA SECCION'!Q21+'6. RETA (No Seta) Prov-SECCION'!Q21+'7. RETA (SETA) Prov-SECCION'!Q21</f>
        <v>2781.9473684210529</v>
      </c>
      <c r="R21" s="62">
        <f>'5. RG PROV CCAA SECCION'!R21+'6. RETA (No Seta) Prov-SECCION'!R21+'7. RETA (SETA) Prov-SECCION'!R21</f>
        <v>254.94736842105263</v>
      </c>
      <c r="S21" s="62">
        <f>'5. RG PROV CCAA SECCION'!S21+'6. RETA (No Seta) Prov-SECCION'!S21+'7. RETA (SETA) Prov-SECCION'!S21</f>
        <v>1908.2631578947364</v>
      </c>
      <c r="T21" s="62">
        <f>'5. RG PROV CCAA SECCION'!T21+'6. RETA (No Seta) Prov-SECCION'!T21+'7. RETA (SETA) Prov-SECCION'!T21</f>
        <v>1672.2105263157894</v>
      </c>
      <c r="U21" s="62">
        <f>'5. RG PROV CCAA SECCION'!U21+'6. RETA (No Seta) Prov-SECCION'!U21+'7. RETA (SETA) Prov-SECCION'!U21</f>
        <v>721.63157894736855</v>
      </c>
      <c r="V21" s="62">
        <f>'5. RG PROV CCAA SECCION'!V21+'6. RETA (No Seta) Prov-SECCION'!V21+'7. RETA (SETA) Prov-SECCION'!V21</f>
        <v>1018.9473684210527</v>
      </c>
      <c r="W21" s="62">
        <f>'5. RG PROV CCAA SECCION'!W21+'6. RETA (No Seta) Prov-SECCION'!W21+'7. RETA (SETA) Prov-SECCION'!W21</f>
        <v>23</v>
      </c>
      <c r="X21" s="62">
        <f>'5. RG PROV CCAA SECCION'!X21+'6. RETA (No Seta) Prov-SECCION'!X21+'7. RETA (SETA) Prov-SECCION'!X21</f>
        <v>2.9999999999999987</v>
      </c>
      <c r="Y21" s="59">
        <f>'5. RG PROV CCAA SECCION'!Y21+'6. RETA (No Seta) Prov-SECCION'!Y21+'7. RETA (SETA) Prov-SECCION'!Y21</f>
        <v>0</v>
      </c>
    </row>
    <row r="22" spans="1:25" ht="15.6" x14ac:dyDescent="0.3">
      <c r="A22" s="238" t="s">
        <v>38</v>
      </c>
      <c r="B22" s="239"/>
      <c r="C22" s="66">
        <f t="shared" si="1"/>
        <v>80011</v>
      </c>
      <c r="D22" s="64">
        <f>SUM(D23:D25)</f>
        <v>3494</v>
      </c>
      <c r="E22" s="67">
        <f t="shared" ref="E22:Y22" si="3">SUM(E23:E25)</f>
        <v>84.789473684210535</v>
      </c>
      <c r="F22" s="67">
        <f t="shared" si="3"/>
        <v>14904.894736842105</v>
      </c>
      <c r="G22" s="67">
        <f t="shared" si="3"/>
        <v>42.78947368421052</v>
      </c>
      <c r="H22" s="67">
        <f t="shared" si="3"/>
        <v>470.31578947368433</v>
      </c>
      <c r="I22" s="67">
        <f t="shared" si="3"/>
        <v>9210.6842105263149</v>
      </c>
      <c r="J22" s="67">
        <f t="shared" si="3"/>
        <v>9945.9473684210534</v>
      </c>
      <c r="K22" s="67">
        <f t="shared" si="3"/>
        <v>7896.4736842105249</v>
      </c>
      <c r="L22" s="67">
        <f t="shared" si="3"/>
        <v>12481.789473684214</v>
      </c>
      <c r="M22" s="67">
        <f t="shared" si="3"/>
        <v>774.26315789473688</v>
      </c>
      <c r="N22" s="67">
        <f t="shared" si="3"/>
        <v>183.31578947368419</v>
      </c>
      <c r="O22" s="67">
        <f t="shared" si="3"/>
        <v>177.36842105263156</v>
      </c>
      <c r="P22" s="67">
        <f t="shared" si="3"/>
        <v>1452.1578947368423</v>
      </c>
      <c r="Q22" s="67">
        <f t="shared" si="3"/>
        <v>9624.8421052631584</v>
      </c>
      <c r="R22" s="67">
        <f t="shared" si="3"/>
        <v>680.42105263157896</v>
      </c>
      <c r="S22" s="67">
        <f t="shared" si="3"/>
        <v>1628.5263157894735</v>
      </c>
      <c r="T22" s="67">
        <f t="shared" si="3"/>
        <v>3878.3157894736842</v>
      </c>
      <c r="U22" s="67">
        <f t="shared" si="3"/>
        <v>863.63157894736855</v>
      </c>
      <c r="V22" s="67">
        <f t="shared" si="3"/>
        <v>2040.4736842105262</v>
      </c>
      <c r="W22" s="67">
        <f t="shared" si="3"/>
        <v>176.00000000000006</v>
      </c>
      <c r="X22" s="67">
        <f t="shared" si="3"/>
        <v>0</v>
      </c>
      <c r="Y22" s="66">
        <f t="shared" si="3"/>
        <v>0</v>
      </c>
    </row>
    <row r="23" spans="1:25" ht="15.6" x14ac:dyDescent="0.3">
      <c r="A23" s="12">
        <v>22</v>
      </c>
      <c r="B23" s="7" t="s">
        <v>11</v>
      </c>
      <c r="C23" s="59">
        <f t="shared" si="1"/>
        <v>15195.894736842107</v>
      </c>
      <c r="D23" s="60">
        <f>'5. RG PROV CCAA SECCION'!D23+'6. RETA (No Seta) Prov-SECCION'!D23+'7. RETA (SETA) Prov-SECCION'!D23</f>
        <v>1471.7894736842106</v>
      </c>
      <c r="E23" s="62">
        <f>'5. RG PROV CCAA SECCION'!E23+'6. RETA (No Seta) Prov-SECCION'!E23+'7. RETA (SETA) Prov-SECCION'!E23</f>
        <v>10</v>
      </c>
      <c r="F23" s="62">
        <f>'5. RG PROV CCAA SECCION'!F23+'6. RETA (No Seta) Prov-SECCION'!F23+'7. RETA (SETA) Prov-SECCION'!F23</f>
        <v>3719.894736842105</v>
      </c>
      <c r="G23" s="62">
        <f>'5. RG PROV CCAA SECCION'!G23+'6. RETA (No Seta) Prov-SECCION'!G23+'7. RETA (SETA) Prov-SECCION'!G23</f>
        <v>14.263157894736842</v>
      </c>
      <c r="H23" s="62">
        <f>'5. RG PROV CCAA SECCION'!H23+'6. RETA (No Seta) Prov-SECCION'!H23+'7. RETA (SETA) Prov-SECCION'!H23</f>
        <v>64.157894736842138</v>
      </c>
      <c r="I23" s="62">
        <f>'5. RG PROV CCAA SECCION'!I23+'6. RETA (No Seta) Prov-SECCION'!I23+'7. RETA (SETA) Prov-SECCION'!I23</f>
        <v>1716.6315789473683</v>
      </c>
      <c r="J23" s="62">
        <f>'5. RG PROV CCAA SECCION'!J23+'6. RETA (No Seta) Prov-SECCION'!J23+'7. RETA (SETA) Prov-SECCION'!J23</f>
        <v>1808.3684210526317</v>
      </c>
      <c r="K23" s="62">
        <f>'5. RG PROV CCAA SECCION'!K23+'6. RETA (No Seta) Prov-SECCION'!K23+'7. RETA (SETA) Prov-SECCION'!K23</f>
        <v>839.78947368421052</v>
      </c>
      <c r="L23" s="62">
        <f>'5. RG PROV CCAA SECCION'!L23+'6. RETA (No Seta) Prov-SECCION'!L23+'7. RETA (SETA) Prov-SECCION'!L23</f>
        <v>2539.3684210526321</v>
      </c>
      <c r="M23" s="62">
        <f>'5. RG PROV CCAA SECCION'!M23+'6. RETA (No Seta) Prov-SECCION'!M23+'7. RETA (SETA) Prov-SECCION'!M23</f>
        <v>57.631578947368425</v>
      </c>
      <c r="N23" s="62">
        <f>'5. RG PROV CCAA SECCION'!N23+'6. RETA (No Seta) Prov-SECCION'!N23+'7. RETA (SETA) Prov-SECCION'!N23</f>
        <v>22.315789473684212</v>
      </c>
      <c r="O23" s="62">
        <f>'5. RG PROV CCAA SECCION'!O23+'6. RETA (No Seta) Prov-SECCION'!O23+'7. RETA (SETA) Prov-SECCION'!O23</f>
        <v>28.999999999999996</v>
      </c>
      <c r="P23" s="62">
        <f>'5. RG PROV CCAA SECCION'!P23+'6. RETA (No Seta) Prov-SECCION'!P23+'7. RETA (SETA) Prov-SECCION'!P23</f>
        <v>139.31578947368422</v>
      </c>
      <c r="Q23" s="62">
        <f>'5. RG PROV CCAA SECCION'!Q23+'6. RETA (No Seta) Prov-SECCION'!Q23+'7. RETA (SETA) Prov-SECCION'!Q23</f>
        <v>1309</v>
      </c>
      <c r="R23" s="62">
        <f>'5. RG PROV CCAA SECCION'!R23+'6. RETA (No Seta) Prov-SECCION'!R23+'7. RETA (SETA) Prov-SECCION'!R23</f>
        <v>97.05263157894737</v>
      </c>
      <c r="S23" s="62">
        <f>'5. RG PROV CCAA SECCION'!S23+'6. RETA (No Seta) Prov-SECCION'!S23+'7. RETA (SETA) Prov-SECCION'!S23</f>
        <v>183.57894736842107</v>
      </c>
      <c r="T23" s="62">
        <f>'5. RG PROV CCAA SECCION'!T23+'6. RETA (No Seta) Prov-SECCION'!T23+'7. RETA (SETA) Prov-SECCION'!T23</f>
        <v>709.68421052631584</v>
      </c>
      <c r="U23" s="62">
        <f>'5. RG PROV CCAA SECCION'!U23+'6. RETA (No Seta) Prov-SECCION'!U23+'7. RETA (SETA) Prov-SECCION'!U23</f>
        <v>167.26315789473688</v>
      </c>
      <c r="V23" s="62">
        <f>'5. RG PROV CCAA SECCION'!V23+'6. RETA (No Seta) Prov-SECCION'!V23+'7. RETA (SETA) Prov-SECCION'!V23</f>
        <v>280.78947368421052</v>
      </c>
      <c r="W23" s="62">
        <f>'5. RG PROV CCAA SECCION'!W23+'6. RETA (No Seta) Prov-SECCION'!W23+'7. RETA (SETA) Prov-SECCION'!W23</f>
        <v>16</v>
      </c>
      <c r="X23" s="62">
        <f>'5. RG PROV CCAA SECCION'!X23+'6. RETA (No Seta) Prov-SECCION'!X23+'7. RETA (SETA) Prov-SECCION'!X23</f>
        <v>0</v>
      </c>
      <c r="Y23" s="59">
        <f>'5. RG PROV CCAA SECCION'!Y23+'6. RETA (No Seta) Prov-SECCION'!Y23+'7. RETA (SETA) Prov-SECCION'!Y23</f>
        <v>0</v>
      </c>
    </row>
    <row r="24" spans="1:25" ht="15.6" x14ac:dyDescent="0.3">
      <c r="A24" s="1">
        <v>44</v>
      </c>
      <c r="B24" s="9" t="s">
        <v>26</v>
      </c>
      <c r="C24" s="59">
        <f t="shared" si="1"/>
        <v>7319.6315789473683</v>
      </c>
      <c r="D24" s="60">
        <f>'5. RG PROV CCAA SECCION'!D24+'6. RETA (No Seta) Prov-SECCION'!D24+'7. RETA (SETA) Prov-SECCION'!D24</f>
        <v>624.47368421052636</v>
      </c>
      <c r="E24" s="62">
        <f>'5. RG PROV CCAA SECCION'!E24+'6. RETA (No Seta) Prov-SECCION'!E24+'7. RETA (SETA) Prov-SECCION'!E24</f>
        <v>54.263157894736842</v>
      </c>
      <c r="F24" s="62">
        <f>'5. RG PROV CCAA SECCION'!F24+'6. RETA (No Seta) Prov-SECCION'!F24+'7. RETA (SETA) Prov-SECCION'!F24</f>
        <v>1547.2105263157896</v>
      </c>
      <c r="G24" s="62">
        <f>'5. RG PROV CCAA SECCION'!G24+'6. RETA (No Seta) Prov-SECCION'!G24+'7. RETA (SETA) Prov-SECCION'!G24</f>
        <v>3.0000000000000004</v>
      </c>
      <c r="H24" s="62">
        <f>'5. RG PROV CCAA SECCION'!H24+'6. RETA (No Seta) Prov-SECCION'!H24+'7. RETA (SETA) Prov-SECCION'!H24</f>
        <v>38.526315789473692</v>
      </c>
      <c r="I24" s="62">
        <f>'5. RG PROV CCAA SECCION'!I24+'6. RETA (No Seta) Prov-SECCION'!I24+'7. RETA (SETA) Prov-SECCION'!I24</f>
        <v>923.84210526315792</v>
      </c>
      <c r="J24" s="62">
        <f>'5. RG PROV CCAA SECCION'!J24+'6. RETA (No Seta) Prov-SECCION'!J24+'7. RETA (SETA) Prov-SECCION'!J24</f>
        <v>706.05263157894728</v>
      </c>
      <c r="K24" s="62">
        <f>'5. RG PROV CCAA SECCION'!K24+'6. RETA (No Seta) Prov-SECCION'!K24+'7. RETA (SETA) Prov-SECCION'!K24</f>
        <v>833.99999999999989</v>
      </c>
      <c r="L24" s="62">
        <f>'5. RG PROV CCAA SECCION'!L24+'6. RETA (No Seta) Prov-SECCION'!L24+'7. RETA (SETA) Prov-SECCION'!L24</f>
        <v>1292.2631578947369</v>
      </c>
      <c r="M24" s="62">
        <f>'5. RG PROV CCAA SECCION'!M24+'6. RETA (No Seta) Prov-SECCION'!M24+'7. RETA (SETA) Prov-SECCION'!M24</f>
        <v>19.052631578947363</v>
      </c>
      <c r="N24" s="62">
        <f>'5. RG PROV CCAA SECCION'!N24+'6. RETA (No Seta) Prov-SECCION'!N24+'7. RETA (SETA) Prov-SECCION'!N24</f>
        <v>15.736842105263154</v>
      </c>
      <c r="O24" s="62">
        <f>'5. RG PROV CCAA SECCION'!O24+'6. RETA (No Seta) Prov-SECCION'!O24+'7. RETA (SETA) Prov-SECCION'!O24</f>
        <v>4.9999999999999982</v>
      </c>
      <c r="P24" s="62">
        <f>'5. RG PROV CCAA SECCION'!P24+'6. RETA (No Seta) Prov-SECCION'!P24+'7. RETA (SETA) Prov-SECCION'!P24</f>
        <v>54.842105263157897</v>
      </c>
      <c r="Q24" s="62">
        <f>'5. RG PROV CCAA SECCION'!Q24+'6. RETA (No Seta) Prov-SECCION'!Q24+'7. RETA (SETA) Prov-SECCION'!Q24</f>
        <v>499.89473684210532</v>
      </c>
      <c r="R24" s="62">
        <f>'5. RG PROV CCAA SECCION'!R24+'6. RETA (No Seta) Prov-SECCION'!R24+'7. RETA (SETA) Prov-SECCION'!R24</f>
        <v>116.84210526315788</v>
      </c>
      <c r="S24" s="62">
        <f>'5. RG PROV CCAA SECCION'!S24+'6. RETA (No Seta) Prov-SECCION'!S24+'7. RETA (SETA) Prov-SECCION'!S24</f>
        <v>66.263157894736835</v>
      </c>
      <c r="T24" s="62">
        <f>'5. RG PROV CCAA SECCION'!T24+'6. RETA (No Seta) Prov-SECCION'!T24+'7. RETA (SETA) Prov-SECCION'!T24</f>
        <v>328.78947368421052</v>
      </c>
      <c r="U24" s="62">
        <f>'5. RG PROV CCAA SECCION'!U24+'6. RETA (No Seta) Prov-SECCION'!U24+'7. RETA (SETA) Prov-SECCION'!U24</f>
        <v>58.789473684210535</v>
      </c>
      <c r="V24" s="62">
        <f>'5. RG PROV CCAA SECCION'!V24+'6. RETA (No Seta) Prov-SECCION'!V24+'7. RETA (SETA) Prov-SECCION'!V24</f>
        <v>130.78947368421052</v>
      </c>
      <c r="W24" s="62">
        <f>'5. RG PROV CCAA SECCION'!W24+'6. RETA (No Seta) Prov-SECCION'!W24+'7. RETA (SETA) Prov-SECCION'!W24</f>
        <v>0</v>
      </c>
      <c r="X24" s="62">
        <f>'5. RG PROV CCAA SECCION'!X24+'6. RETA (No Seta) Prov-SECCION'!X24+'7. RETA (SETA) Prov-SECCION'!X24</f>
        <v>0</v>
      </c>
      <c r="Y24" s="59">
        <f>'5. RG PROV CCAA SECCION'!Y24+'6. RETA (No Seta) Prov-SECCION'!Y24+'7. RETA (SETA) Prov-SECCION'!Y24</f>
        <v>0</v>
      </c>
    </row>
    <row r="25" spans="1:25" ht="15.6" x14ac:dyDescent="0.3">
      <c r="A25" s="13">
        <v>50</v>
      </c>
      <c r="B25" s="11" t="s">
        <v>31</v>
      </c>
      <c r="C25" s="59">
        <f t="shared" si="1"/>
        <v>57495.473684210534</v>
      </c>
      <c r="D25" s="60">
        <f>'5. RG PROV CCAA SECCION'!D25+'6. RETA (No Seta) Prov-SECCION'!D25+'7. RETA (SETA) Prov-SECCION'!D25</f>
        <v>1397.7368421052631</v>
      </c>
      <c r="E25" s="62">
        <f>'5. RG PROV CCAA SECCION'!E25+'6. RETA (No Seta) Prov-SECCION'!E25+'7. RETA (SETA) Prov-SECCION'!E25</f>
        <v>20.526315789473685</v>
      </c>
      <c r="F25" s="62">
        <f>'5. RG PROV CCAA SECCION'!F25+'6. RETA (No Seta) Prov-SECCION'!F25+'7. RETA (SETA) Prov-SECCION'!F25</f>
        <v>9637.78947368421</v>
      </c>
      <c r="G25" s="62">
        <f>'5. RG PROV CCAA SECCION'!G25+'6. RETA (No Seta) Prov-SECCION'!G25+'7. RETA (SETA) Prov-SECCION'!G25</f>
        <v>25.526315789473678</v>
      </c>
      <c r="H25" s="62">
        <f>'5. RG PROV CCAA SECCION'!H25+'6. RETA (No Seta) Prov-SECCION'!H25+'7. RETA (SETA) Prov-SECCION'!H25</f>
        <v>367.6315789473685</v>
      </c>
      <c r="I25" s="62">
        <f>'5. RG PROV CCAA SECCION'!I25+'6. RETA (No Seta) Prov-SECCION'!I25+'7. RETA (SETA) Prov-SECCION'!I25</f>
        <v>6570.2105263157891</v>
      </c>
      <c r="J25" s="62">
        <f>'5. RG PROV CCAA SECCION'!J25+'6. RETA (No Seta) Prov-SECCION'!J25+'7. RETA (SETA) Prov-SECCION'!J25</f>
        <v>7431.5263157894742</v>
      </c>
      <c r="K25" s="62">
        <f>'5. RG PROV CCAA SECCION'!K25+'6. RETA (No Seta) Prov-SECCION'!K25+'7. RETA (SETA) Prov-SECCION'!K25</f>
        <v>6222.6842105263149</v>
      </c>
      <c r="L25" s="62">
        <f>'5. RG PROV CCAA SECCION'!L25+'6. RETA (No Seta) Prov-SECCION'!L25+'7. RETA (SETA) Prov-SECCION'!L25</f>
        <v>8650.1578947368434</v>
      </c>
      <c r="M25" s="62">
        <f>'5. RG PROV CCAA SECCION'!M25+'6. RETA (No Seta) Prov-SECCION'!M25+'7. RETA (SETA) Prov-SECCION'!M25</f>
        <v>697.57894736842104</v>
      </c>
      <c r="N25" s="62">
        <f>'5. RG PROV CCAA SECCION'!N25+'6. RETA (No Seta) Prov-SECCION'!N25+'7. RETA (SETA) Prov-SECCION'!N25</f>
        <v>145.26315789473682</v>
      </c>
      <c r="O25" s="62">
        <f>'5. RG PROV CCAA SECCION'!O25+'6. RETA (No Seta) Prov-SECCION'!O25+'7. RETA (SETA) Prov-SECCION'!O25</f>
        <v>143.36842105263156</v>
      </c>
      <c r="P25" s="62">
        <f>'5. RG PROV CCAA SECCION'!P25+'6. RETA (No Seta) Prov-SECCION'!P25+'7. RETA (SETA) Prov-SECCION'!P25</f>
        <v>1258.0000000000002</v>
      </c>
      <c r="Q25" s="62">
        <f>'5. RG PROV CCAA SECCION'!Q25+'6. RETA (No Seta) Prov-SECCION'!Q25+'7. RETA (SETA) Prov-SECCION'!Q25</f>
        <v>7815.9473684210525</v>
      </c>
      <c r="R25" s="62">
        <f>'5. RG PROV CCAA SECCION'!R25+'6. RETA (No Seta) Prov-SECCION'!R25+'7. RETA (SETA) Prov-SECCION'!R25</f>
        <v>466.52631578947376</v>
      </c>
      <c r="S25" s="62">
        <f>'5. RG PROV CCAA SECCION'!S25+'6. RETA (No Seta) Prov-SECCION'!S25+'7. RETA (SETA) Prov-SECCION'!S25</f>
        <v>1378.6842105263156</v>
      </c>
      <c r="T25" s="62">
        <f>'5. RG PROV CCAA SECCION'!T25+'6. RETA (No Seta) Prov-SECCION'!T25+'7. RETA (SETA) Prov-SECCION'!T25</f>
        <v>2839.8421052631579</v>
      </c>
      <c r="U25" s="62">
        <f>'5. RG PROV CCAA SECCION'!U25+'6. RETA (No Seta) Prov-SECCION'!U25+'7. RETA (SETA) Prov-SECCION'!U25</f>
        <v>637.57894736842115</v>
      </c>
      <c r="V25" s="62">
        <f>'5. RG PROV CCAA SECCION'!V25+'6. RETA (No Seta) Prov-SECCION'!V25+'7. RETA (SETA) Prov-SECCION'!V25</f>
        <v>1628.8947368421052</v>
      </c>
      <c r="W25" s="62">
        <f>'5. RG PROV CCAA SECCION'!W25+'6. RETA (No Seta) Prov-SECCION'!W25+'7. RETA (SETA) Prov-SECCION'!W25</f>
        <v>160.00000000000006</v>
      </c>
      <c r="X25" s="62">
        <f>'5. RG PROV CCAA SECCION'!X25+'6. RETA (No Seta) Prov-SECCION'!X25+'7. RETA (SETA) Prov-SECCION'!X25</f>
        <v>0</v>
      </c>
      <c r="Y25" s="59">
        <f>'5. RG PROV CCAA SECCION'!Y25+'6. RETA (No Seta) Prov-SECCION'!Y25+'7. RETA (SETA) Prov-SECCION'!Y25</f>
        <v>0</v>
      </c>
    </row>
    <row r="26" spans="1:25" ht="15.6" x14ac:dyDescent="0.3">
      <c r="A26" s="238" t="s">
        <v>181</v>
      </c>
      <c r="B26" s="239"/>
      <c r="C26" s="66">
        <f t="shared" si="1"/>
        <v>18359.421052631576</v>
      </c>
      <c r="D26" s="64">
        <f>D27</f>
        <v>192.73684210526315</v>
      </c>
      <c r="E26" s="67">
        <f t="shared" ref="E26:Y26" si="4">E27</f>
        <v>17.10526315789474</v>
      </c>
      <c r="F26" s="67">
        <f t="shared" si="4"/>
        <v>1251.5263157894738</v>
      </c>
      <c r="G26" s="67">
        <f t="shared" si="4"/>
        <v>5.0526315789473681</v>
      </c>
      <c r="H26" s="67">
        <f t="shared" si="4"/>
        <v>58.526315789473678</v>
      </c>
      <c r="I26" s="67">
        <f t="shared" si="4"/>
        <v>2545.4210526315792</v>
      </c>
      <c r="J26" s="67">
        <f t="shared" si="4"/>
        <v>2612.3157894736842</v>
      </c>
      <c r="K26" s="67">
        <f t="shared" si="4"/>
        <v>713.84210526315792</v>
      </c>
      <c r="L26" s="67">
        <f t="shared" si="4"/>
        <v>4904.1578947368416</v>
      </c>
      <c r="M26" s="67">
        <f t="shared" si="4"/>
        <v>454.21052631578948</v>
      </c>
      <c r="N26" s="67">
        <f t="shared" si="4"/>
        <v>59.631578947368425</v>
      </c>
      <c r="O26" s="67">
        <f t="shared" si="4"/>
        <v>54.631578947368425</v>
      </c>
      <c r="P26" s="67">
        <f t="shared" si="4"/>
        <v>662.21052631578937</v>
      </c>
      <c r="Q26" s="67">
        <f t="shared" si="4"/>
        <v>1471.3684210526314</v>
      </c>
      <c r="R26" s="67">
        <f t="shared" si="4"/>
        <v>196.78947368421049</v>
      </c>
      <c r="S26" s="67">
        <f t="shared" si="4"/>
        <v>745.36842105263167</v>
      </c>
      <c r="T26" s="67">
        <f t="shared" si="4"/>
        <v>1388.9473684210527</v>
      </c>
      <c r="U26" s="67">
        <f t="shared" si="4"/>
        <v>372.57894736842115</v>
      </c>
      <c r="V26" s="67">
        <f t="shared" si="4"/>
        <v>613.63157894736855</v>
      </c>
      <c r="W26" s="67">
        <f t="shared" si="4"/>
        <v>39.368421052631575</v>
      </c>
      <c r="X26" s="67">
        <f t="shared" si="4"/>
        <v>0</v>
      </c>
      <c r="Y26" s="66">
        <f t="shared" si="4"/>
        <v>0</v>
      </c>
    </row>
    <row r="27" spans="1:25" ht="15.6" x14ac:dyDescent="0.3">
      <c r="A27" s="14">
        <v>33</v>
      </c>
      <c r="B27" s="15" t="s">
        <v>18</v>
      </c>
      <c r="C27" s="59">
        <f t="shared" si="1"/>
        <v>18359.421052631576</v>
      </c>
      <c r="D27" s="60">
        <f>'5. RG PROV CCAA SECCION'!D27+'6. RETA (No Seta) Prov-SECCION'!D27+'7. RETA (SETA) Prov-SECCION'!D27</f>
        <v>192.73684210526315</v>
      </c>
      <c r="E27" s="62">
        <f>'5. RG PROV CCAA SECCION'!E27+'6. RETA (No Seta) Prov-SECCION'!E27+'7. RETA (SETA) Prov-SECCION'!E27</f>
        <v>17.10526315789474</v>
      </c>
      <c r="F27" s="62">
        <f>'5. RG PROV CCAA SECCION'!F27+'6. RETA (No Seta) Prov-SECCION'!F27+'7. RETA (SETA) Prov-SECCION'!F27</f>
        <v>1251.5263157894738</v>
      </c>
      <c r="G27" s="62">
        <f>'5. RG PROV CCAA SECCION'!G27+'6. RETA (No Seta) Prov-SECCION'!G27+'7. RETA (SETA) Prov-SECCION'!G27</f>
        <v>5.0526315789473681</v>
      </c>
      <c r="H27" s="62">
        <f>'5. RG PROV CCAA SECCION'!H27+'6. RETA (No Seta) Prov-SECCION'!H27+'7. RETA (SETA) Prov-SECCION'!H27</f>
        <v>58.526315789473678</v>
      </c>
      <c r="I27" s="62">
        <f>'5. RG PROV CCAA SECCION'!I27+'6. RETA (No Seta) Prov-SECCION'!I27+'7. RETA (SETA) Prov-SECCION'!I27</f>
        <v>2545.4210526315792</v>
      </c>
      <c r="J27" s="62">
        <f>'5. RG PROV CCAA SECCION'!J27+'6. RETA (No Seta) Prov-SECCION'!J27+'7. RETA (SETA) Prov-SECCION'!J27</f>
        <v>2612.3157894736842</v>
      </c>
      <c r="K27" s="62">
        <f>'5. RG PROV CCAA SECCION'!K27+'6. RETA (No Seta) Prov-SECCION'!K27+'7. RETA (SETA) Prov-SECCION'!K27</f>
        <v>713.84210526315792</v>
      </c>
      <c r="L27" s="62">
        <f>'5. RG PROV CCAA SECCION'!L27+'6. RETA (No Seta) Prov-SECCION'!L27+'7. RETA (SETA) Prov-SECCION'!L27</f>
        <v>4904.1578947368416</v>
      </c>
      <c r="M27" s="62">
        <f>'5. RG PROV CCAA SECCION'!M27+'6. RETA (No Seta) Prov-SECCION'!M27+'7. RETA (SETA) Prov-SECCION'!M27</f>
        <v>454.21052631578948</v>
      </c>
      <c r="N27" s="62">
        <f>'5. RG PROV CCAA SECCION'!N27+'6. RETA (No Seta) Prov-SECCION'!N27+'7. RETA (SETA) Prov-SECCION'!N27</f>
        <v>59.631578947368425</v>
      </c>
      <c r="O27" s="62">
        <f>'5. RG PROV CCAA SECCION'!O27+'6. RETA (No Seta) Prov-SECCION'!O27+'7. RETA (SETA) Prov-SECCION'!O27</f>
        <v>54.631578947368425</v>
      </c>
      <c r="P27" s="62">
        <f>'5. RG PROV CCAA SECCION'!P27+'6. RETA (No Seta) Prov-SECCION'!P27+'7. RETA (SETA) Prov-SECCION'!P27</f>
        <v>662.21052631578937</v>
      </c>
      <c r="Q27" s="62">
        <f>'5. RG PROV CCAA SECCION'!Q27+'6. RETA (No Seta) Prov-SECCION'!Q27+'7. RETA (SETA) Prov-SECCION'!Q27</f>
        <v>1471.3684210526314</v>
      </c>
      <c r="R27" s="62">
        <f>'5. RG PROV CCAA SECCION'!R27+'6. RETA (No Seta) Prov-SECCION'!R27+'7. RETA (SETA) Prov-SECCION'!R27</f>
        <v>196.78947368421049</v>
      </c>
      <c r="S27" s="62">
        <f>'5. RG PROV CCAA SECCION'!S27+'6. RETA (No Seta) Prov-SECCION'!S27+'7. RETA (SETA) Prov-SECCION'!S27</f>
        <v>745.36842105263167</v>
      </c>
      <c r="T27" s="62">
        <f>'5. RG PROV CCAA SECCION'!T27+'6. RETA (No Seta) Prov-SECCION'!T27+'7. RETA (SETA) Prov-SECCION'!T27</f>
        <v>1388.9473684210527</v>
      </c>
      <c r="U27" s="62">
        <f>'5. RG PROV CCAA SECCION'!U27+'6. RETA (No Seta) Prov-SECCION'!U27+'7. RETA (SETA) Prov-SECCION'!U27</f>
        <v>372.57894736842115</v>
      </c>
      <c r="V27" s="62">
        <f>'5. RG PROV CCAA SECCION'!V27+'6. RETA (No Seta) Prov-SECCION'!V27+'7. RETA (SETA) Prov-SECCION'!V27</f>
        <v>613.63157894736855</v>
      </c>
      <c r="W27" s="62">
        <f>'5. RG PROV CCAA SECCION'!W27+'6. RETA (No Seta) Prov-SECCION'!W27+'7. RETA (SETA) Prov-SECCION'!W27</f>
        <v>39.368421052631575</v>
      </c>
      <c r="X27" s="62">
        <f>'5. RG PROV CCAA SECCION'!X27+'6. RETA (No Seta) Prov-SECCION'!X27+'7. RETA (SETA) Prov-SECCION'!X27</f>
        <v>0</v>
      </c>
      <c r="Y27" s="59">
        <f>'5. RG PROV CCAA SECCION'!Y27+'6. RETA (No Seta) Prov-SECCION'!Y27+'7. RETA (SETA) Prov-SECCION'!Y27</f>
        <v>0</v>
      </c>
    </row>
    <row r="28" spans="1:25" ht="15.6" x14ac:dyDescent="0.3">
      <c r="A28" s="238" t="s">
        <v>180</v>
      </c>
      <c r="B28" s="239"/>
      <c r="C28" s="66">
        <f t="shared" si="1"/>
        <v>99641</v>
      </c>
      <c r="D28" s="64">
        <f>D29</f>
        <v>436.68421052631572</v>
      </c>
      <c r="E28" s="67">
        <f t="shared" ref="E28:Y28" si="5">E29</f>
        <v>29.947368421052637</v>
      </c>
      <c r="F28" s="67">
        <f t="shared" si="5"/>
        <v>4450.5789473684208</v>
      </c>
      <c r="G28" s="67">
        <f t="shared" si="5"/>
        <v>38.157894736842103</v>
      </c>
      <c r="H28" s="67">
        <f t="shared" si="5"/>
        <v>389.8947368421052</v>
      </c>
      <c r="I28" s="67">
        <f t="shared" si="5"/>
        <v>21884.42105263158</v>
      </c>
      <c r="J28" s="67">
        <f t="shared" si="5"/>
        <v>13300.263157894737</v>
      </c>
      <c r="K28" s="67">
        <f t="shared" si="5"/>
        <v>3289.1578947368421</v>
      </c>
      <c r="L28" s="67">
        <f t="shared" si="5"/>
        <v>25296.57894736842</v>
      </c>
      <c r="M28" s="67">
        <f t="shared" si="5"/>
        <v>1607.8421052631579</v>
      </c>
      <c r="N28" s="67">
        <f t="shared" si="5"/>
        <v>453.36842105263156</v>
      </c>
      <c r="O28" s="67">
        <f t="shared" si="5"/>
        <v>2133.5789473684213</v>
      </c>
      <c r="P28" s="67">
        <f t="shared" si="5"/>
        <v>4226.105263157895</v>
      </c>
      <c r="Q28" s="67">
        <f t="shared" si="5"/>
        <v>10016.473684210527</v>
      </c>
      <c r="R28" s="67">
        <f t="shared" si="5"/>
        <v>406.21052631578948</v>
      </c>
      <c r="S28" s="67">
        <f t="shared" si="5"/>
        <v>2361.4210526315792</v>
      </c>
      <c r="T28" s="67">
        <f t="shared" si="5"/>
        <v>3281.8421052631584</v>
      </c>
      <c r="U28" s="67">
        <f t="shared" si="5"/>
        <v>2160.1052631578946</v>
      </c>
      <c r="V28" s="67">
        <f t="shared" si="5"/>
        <v>3607.9999999999995</v>
      </c>
      <c r="W28" s="67">
        <f t="shared" si="5"/>
        <v>252.36842105263159</v>
      </c>
      <c r="X28" s="67">
        <f t="shared" si="5"/>
        <v>17.999999999999993</v>
      </c>
      <c r="Y28" s="66">
        <f t="shared" si="5"/>
        <v>0</v>
      </c>
    </row>
    <row r="29" spans="1:25" ht="15.6" x14ac:dyDescent="0.3">
      <c r="A29" s="14">
        <v>7</v>
      </c>
      <c r="B29" s="15" t="s">
        <v>82</v>
      </c>
      <c r="C29" s="59">
        <f t="shared" si="1"/>
        <v>99641</v>
      </c>
      <c r="D29" s="60">
        <f>'5. RG PROV CCAA SECCION'!D29+'6. RETA (No Seta) Prov-SECCION'!D29+'7. RETA (SETA) Prov-SECCION'!D29</f>
        <v>436.68421052631572</v>
      </c>
      <c r="E29" s="62">
        <f>'5. RG PROV CCAA SECCION'!E29+'6. RETA (No Seta) Prov-SECCION'!E29+'7. RETA (SETA) Prov-SECCION'!E29</f>
        <v>29.947368421052637</v>
      </c>
      <c r="F29" s="62">
        <f>'5. RG PROV CCAA SECCION'!F29+'6. RETA (No Seta) Prov-SECCION'!F29+'7. RETA (SETA) Prov-SECCION'!F29</f>
        <v>4450.5789473684208</v>
      </c>
      <c r="G29" s="62">
        <f>'5. RG PROV CCAA SECCION'!G29+'6. RETA (No Seta) Prov-SECCION'!G29+'7. RETA (SETA) Prov-SECCION'!G29</f>
        <v>38.157894736842103</v>
      </c>
      <c r="H29" s="62">
        <f>'5. RG PROV CCAA SECCION'!H29+'6. RETA (No Seta) Prov-SECCION'!H29+'7. RETA (SETA) Prov-SECCION'!H29</f>
        <v>389.8947368421052</v>
      </c>
      <c r="I29" s="62">
        <f>'5. RG PROV CCAA SECCION'!I29+'6. RETA (No Seta) Prov-SECCION'!I29+'7. RETA (SETA) Prov-SECCION'!I29</f>
        <v>21884.42105263158</v>
      </c>
      <c r="J29" s="62">
        <f>'5. RG PROV CCAA SECCION'!J29+'6. RETA (No Seta) Prov-SECCION'!J29+'7. RETA (SETA) Prov-SECCION'!J29</f>
        <v>13300.263157894737</v>
      </c>
      <c r="K29" s="62">
        <f>'5. RG PROV CCAA SECCION'!K29+'6. RETA (No Seta) Prov-SECCION'!K29+'7. RETA (SETA) Prov-SECCION'!K29</f>
        <v>3289.1578947368421</v>
      </c>
      <c r="L29" s="62">
        <f>'5. RG PROV CCAA SECCION'!L29+'6. RETA (No Seta) Prov-SECCION'!L29+'7. RETA (SETA) Prov-SECCION'!L29</f>
        <v>25296.57894736842</v>
      </c>
      <c r="M29" s="62">
        <f>'5. RG PROV CCAA SECCION'!M29+'6. RETA (No Seta) Prov-SECCION'!M29+'7. RETA (SETA) Prov-SECCION'!M29</f>
        <v>1607.8421052631579</v>
      </c>
      <c r="N29" s="62">
        <f>'5. RG PROV CCAA SECCION'!N29+'6. RETA (No Seta) Prov-SECCION'!N29+'7. RETA (SETA) Prov-SECCION'!N29</f>
        <v>453.36842105263156</v>
      </c>
      <c r="O29" s="62">
        <f>'5. RG PROV CCAA SECCION'!O29+'6. RETA (No Seta) Prov-SECCION'!O29+'7. RETA (SETA) Prov-SECCION'!O29</f>
        <v>2133.5789473684213</v>
      </c>
      <c r="P29" s="62">
        <f>'5. RG PROV CCAA SECCION'!P29+'6. RETA (No Seta) Prov-SECCION'!P29+'7. RETA (SETA) Prov-SECCION'!P29</f>
        <v>4226.105263157895</v>
      </c>
      <c r="Q29" s="62">
        <f>'5. RG PROV CCAA SECCION'!Q29+'6. RETA (No Seta) Prov-SECCION'!Q29+'7. RETA (SETA) Prov-SECCION'!Q29</f>
        <v>10016.473684210527</v>
      </c>
      <c r="R29" s="62">
        <f>'5. RG PROV CCAA SECCION'!R29+'6. RETA (No Seta) Prov-SECCION'!R29+'7. RETA (SETA) Prov-SECCION'!R29</f>
        <v>406.21052631578948</v>
      </c>
      <c r="S29" s="62">
        <f>'5. RG PROV CCAA SECCION'!S29+'6. RETA (No Seta) Prov-SECCION'!S29+'7. RETA (SETA) Prov-SECCION'!S29</f>
        <v>2361.4210526315792</v>
      </c>
      <c r="T29" s="62">
        <f>'5. RG PROV CCAA SECCION'!T29+'6. RETA (No Seta) Prov-SECCION'!T29+'7. RETA (SETA) Prov-SECCION'!T29</f>
        <v>3281.8421052631584</v>
      </c>
      <c r="U29" s="62">
        <f>'5. RG PROV CCAA SECCION'!U29+'6. RETA (No Seta) Prov-SECCION'!U29+'7. RETA (SETA) Prov-SECCION'!U29</f>
        <v>2160.1052631578946</v>
      </c>
      <c r="V29" s="62">
        <f>'5. RG PROV CCAA SECCION'!V29+'6. RETA (No Seta) Prov-SECCION'!V29+'7. RETA (SETA) Prov-SECCION'!V29</f>
        <v>3607.9999999999995</v>
      </c>
      <c r="W29" s="62">
        <f>'5. RG PROV CCAA SECCION'!W29+'6. RETA (No Seta) Prov-SECCION'!W29+'7. RETA (SETA) Prov-SECCION'!W29</f>
        <v>252.36842105263159</v>
      </c>
      <c r="X29" s="62">
        <f>'5. RG PROV CCAA SECCION'!X29+'6. RETA (No Seta) Prov-SECCION'!X29+'7. RETA (SETA) Prov-SECCION'!X29</f>
        <v>17.999999999999993</v>
      </c>
      <c r="Y29" s="59">
        <f>'5. RG PROV CCAA SECCION'!Y29+'6. RETA (No Seta) Prov-SECCION'!Y29+'7. RETA (SETA) Prov-SECCION'!Y29</f>
        <v>0</v>
      </c>
    </row>
    <row r="30" spans="1:25" ht="15.6" x14ac:dyDescent="0.3">
      <c r="A30" s="238" t="s">
        <v>39</v>
      </c>
      <c r="B30" s="239"/>
      <c r="C30" s="66">
        <f t="shared" si="1"/>
        <v>118852.78947368424</v>
      </c>
      <c r="D30" s="64">
        <f>SUM(D31:D32)</f>
        <v>500.10526315789474</v>
      </c>
      <c r="E30" s="67">
        <f t="shared" ref="E30:Y30" si="6">SUM(E31:E32)</f>
        <v>20.263157894736842</v>
      </c>
      <c r="F30" s="67">
        <f t="shared" si="6"/>
        <v>2851.5263157894733</v>
      </c>
      <c r="G30" s="67">
        <f t="shared" si="6"/>
        <v>34.10526315789474</v>
      </c>
      <c r="H30" s="67">
        <f t="shared" si="6"/>
        <v>171.10526315789474</v>
      </c>
      <c r="I30" s="67">
        <f t="shared" si="6"/>
        <v>8332.9473684210516</v>
      </c>
      <c r="J30" s="67">
        <f t="shared" si="6"/>
        <v>18488.684210526313</v>
      </c>
      <c r="K30" s="67">
        <f t="shared" si="6"/>
        <v>3175.8421052631584</v>
      </c>
      <c r="L30" s="67">
        <f t="shared" si="6"/>
        <v>47217.68421052632</v>
      </c>
      <c r="M30" s="67">
        <f t="shared" si="6"/>
        <v>2913.3157894736842</v>
      </c>
      <c r="N30" s="67">
        <f t="shared" si="6"/>
        <v>485.31578947368422</v>
      </c>
      <c r="O30" s="67">
        <f t="shared" si="6"/>
        <v>2170.5263157894738</v>
      </c>
      <c r="P30" s="67">
        <f t="shared" si="6"/>
        <v>4212.6842105263158</v>
      </c>
      <c r="Q30" s="67">
        <f t="shared" si="6"/>
        <v>10517.63157894737</v>
      </c>
      <c r="R30" s="67">
        <f t="shared" si="6"/>
        <v>720.8421052631578</v>
      </c>
      <c r="S30" s="67">
        <f t="shared" si="6"/>
        <v>3429.9473684210525</v>
      </c>
      <c r="T30" s="67">
        <f t="shared" si="6"/>
        <v>4716.3157894736833</v>
      </c>
      <c r="U30" s="67">
        <f t="shared" si="6"/>
        <v>3301.5789473684213</v>
      </c>
      <c r="V30" s="67">
        <f t="shared" si="6"/>
        <v>5403.6842105263149</v>
      </c>
      <c r="W30" s="67">
        <f t="shared" si="6"/>
        <v>174.0526315789474</v>
      </c>
      <c r="X30" s="67">
        <f t="shared" si="6"/>
        <v>14.631578947368418</v>
      </c>
      <c r="Y30" s="66">
        <f t="shared" si="6"/>
        <v>0</v>
      </c>
    </row>
    <row r="31" spans="1:25" ht="15.6" x14ac:dyDescent="0.3">
      <c r="A31" s="6">
        <v>35</v>
      </c>
      <c r="B31" s="7" t="s">
        <v>83</v>
      </c>
      <c r="C31" s="59">
        <f t="shared" si="1"/>
        <v>62012.368421052633</v>
      </c>
      <c r="D31" s="60">
        <f>'5. RG PROV CCAA SECCION'!D31+'6. RETA (No Seta) Prov-SECCION'!D31+'7. RETA (SETA) Prov-SECCION'!D31</f>
        <v>184.73684210526318</v>
      </c>
      <c r="E31" s="62">
        <f>'5. RG PROV CCAA SECCION'!E31+'6. RETA (No Seta) Prov-SECCION'!E31+'7. RETA (SETA) Prov-SECCION'!E31</f>
        <v>9</v>
      </c>
      <c r="F31" s="62">
        <f>'5. RG PROV CCAA SECCION'!F31+'6. RETA (No Seta) Prov-SECCION'!F31+'7. RETA (SETA) Prov-SECCION'!F31</f>
        <v>1435.6842105263156</v>
      </c>
      <c r="G31" s="62">
        <f>'5. RG PROV CCAA SECCION'!G31+'6. RETA (No Seta) Prov-SECCION'!G31+'7. RETA (SETA) Prov-SECCION'!G31</f>
        <v>22.157894736842106</v>
      </c>
      <c r="H31" s="62">
        <f>'5. RG PROV CCAA SECCION'!H31+'6. RETA (No Seta) Prov-SECCION'!H31+'7. RETA (SETA) Prov-SECCION'!H31</f>
        <v>69.89473684210526</v>
      </c>
      <c r="I31" s="62">
        <f>'5. RG PROV CCAA SECCION'!I31+'6. RETA (No Seta) Prov-SECCION'!I31+'7. RETA (SETA) Prov-SECCION'!I31</f>
        <v>4360.8421052631575</v>
      </c>
      <c r="J31" s="62">
        <f>'5. RG PROV CCAA SECCION'!J31+'6. RETA (No Seta) Prov-SECCION'!J31+'7. RETA (SETA) Prov-SECCION'!J31</f>
        <v>9680.5789473684199</v>
      </c>
      <c r="K31" s="62">
        <f>'5. RG PROV CCAA SECCION'!K31+'6. RETA (No Seta) Prov-SECCION'!K31+'7. RETA (SETA) Prov-SECCION'!K31</f>
        <v>1639.9473684210527</v>
      </c>
      <c r="L31" s="62">
        <f>'5. RG PROV CCAA SECCION'!L31+'6. RETA (No Seta) Prov-SECCION'!L31+'7. RETA (SETA) Prov-SECCION'!L31</f>
        <v>26178.157894736843</v>
      </c>
      <c r="M31" s="62">
        <f>'5. RG PROV CCAA SECCION'!M31+'6. RETA (No Seta) Prov-SECCION'!M31+'7. RETA (SETA) Prov-SECCION'!M31</f>
        <v>1162.7894736842106</v>
      </c>
      <c r="N31" s="62">
        <f>'5. RG PROV CCAA SECCION'!N31+'6. RETA (No Seta) Prov-SECCION'!N31+'7. RETA (SETA) Prov-SECCION'!N31</f>
        <v>218.4210526315789</v>
      </c>
      <c r="O31" s="62">
        <f>'5. RG PROV CCAA SECCION'!O31+'6. RETA (No Seta) Prov-SECCION'!O31+'7. RETA (SETA) Prov-SECCION'!O31</f>
        <v>848.68421052631584</v>
      </c>
      <c r="P31" s="62">
        <f>'5. RG PROV CCAA SECCION'!P31+'6. RETA (No Seta) Prov-SECCION'!P31+'7. RETA (SETA) Prov-SECCION'!P31</f>
        <v>2171.3157894736842</v>
      </c>
      <c r="Q31" s="62">
        <f>'5. RG PROV CCAA SECCION'!Q31+'6. RETA (No Seta) Prov-SECCION'!Q31+'7. RETA (SETA) Prov-SECCION'!Q31</f>
        <v>5158.4736842105267</v>
      </c>
      <c r="R31" s="62">
        <f>'5. RG PROV CCAA SECCION'!R31+'6. RETA (No Seta) Prov-SECCION'!R31+'7. RETA (SETA) Prov-SECCION'!R31</f>
        <v>321.78947368421052</v>
      </c>
      <c r="S31" s="62">
        <f>'5. RG PROV CCAA SECCION'!S31+'6. RETA (No Seta) Prov-SECCION'!S31+'7. RETA (SETA) Prov-SECCION'!S31</f>
        <v>1847.8947368421054</v>
      </c>
      <c r="T31" s="62">
        <f>'5. RG PROV CCAA SECCION'!T31+'6. RETA (No Seta) Prov-SECCION'!T31+'7. RETA (SETA) Prov-SECCION'!T31</f>
        <v>2292.1578947368421</v>
      </c>
      <c r="U31" s="62">
        <f>'5. RG PROV CCAA SECCION'!U31+'6. RETA (No Seta) Prov-SECCION'!U31+'7. RETA (SETA) Prov-SECCION'!U31</f>
        <v>1737.5263157894738</v>
      </c>
      <c r="V31" s="62">
        <f>'5. RG PROV CCAA SECCION'!V31+'6. RETA (No Seta) Prov-SECCION'!V31+'7. RETA (SETA) Prov-SECCION'!V31</f>
        <v>2596.1578947368416</v>
      </c>
      <c r="W31" s="62">
        <f>'5. RG PROV CCAA SECCION'!W31+'6. RETA (No Seta) Prov-SECCION'!W31+'7. RETA (SETA) Prov-SECCION'!W31</f>
        <v>63.578947368421069</v>
      </c>
      <c r="X31" s="62">
        <f>'5. RG PROV CCAA SECCION'!X31+'6. RETA (No Seta) Prov-SECCION'!X31+'7. RETA (SETA) Prov-SECCION'!X31</f>
        <v>12.57894736842105</v>
      </c>
      <c r="Y31" s="59">
        <f>'5. RG PROV CCAA SECCION'!Y31+'6. RETA (No Seta) Prov-SECCION'!Y31+'7. RETA (SETA) Prov-SECCION'!Y31</f>
        <v>0</v>
      </c>
    </row>
    <row r="32" spans="1:25" ht="15.6" x14ac:dyDescent="0.3">
      <c r="A32" s="10">
        <v>38</v>
      </c>
      <c r="B32" s="11" t="s">
        <v>167</v>
      </c>
      <c r="C32" s="59">
        <f t="shared" si="1"/>
        <v>56840.421052631587</v>
      </c>
      <c r="D32" s="60">
        <f>'5. RG PROV CCAA SECCION'!D32+'6. RETA (No Seta) Prov-SECCION'!D32+'7. RETA (SETA) Prov-SECCION'!D32</f>
        <v>315.36842105263156</v>
      </c>
      <c r="E32" s="62">
        <f>'5. RG PROV CCAA SECCION'!E32+'6. RETA (No Seta) Prov-SECCION'!E32+'7. RETA (SETA) Prov-SECCION'!E32</f>
        <v>11.263157894736842</v>
      </c>
      <c r="F32" s="62">
        <f>'5. RG PROV CCAA SECCION'!F32+'6. RETA (No Seta) Prov-SECCION'!F32+'7. RETA (SETA) Prov-SECCION'!F32</f>
        <v>1415.8421052631579</v>
      </c>
      <c r="G32" s="62">
        <f>'5. RG PROV CCAA SECCION'!G32+'6. RETA (No Seta) Prov-SECCION'!G32+'7. RETA (SETA) Prov-SECCION'!G32</f>
        <v>11.947368421052634</v>
      </c>
      <c r="H32" s="62">
        <f>'5. RG PROV CCAA SECCION'!H32+'6. RETA (No Seta) Prov-SECCION'!H32+'7. RETA (SETA) Prov-SECCION'!H32</f>
        <v>101.21052631578947</v>
      </c>
      <c r="I32" s="62">
        <f>'5. RG PROV CCAA SECCION'!I32+'6. RETA (No Seta) Prov-SECCION'!I32+'7. RETA (SETA) Prov-SECCION'!I32</f>
        <v>3972.1052631578946</v>
      </c>
      <c r="J32" s="62">
        <f>'5. RG PROV CCAA SECCION'!J32+'6. RETA (No Seta) Prov-SECCION'!J32+'7. RETA (SETA) Prov-SECCION'!J32</f>
        <v>8808.105263157895</v>
      </c>
      <c r="K32" s="62">
        <f>'5. RG PROV CCAA SECCION'!K32+'6. RETA (No Seta) Prov-SECCION'!K32+'7. RETA (SETA) Prov-SECCION'!K32</f>
        <v>1535.8947368421054</v>
      </c>
      <c r="L32" s="62">
        <f>'5. RG PROV CCAA SECCION'!L32+'6. RETA (No Seta) Prov-SECCION'!L32+'7. RETA (SETA) Prov-SECCION'!L32</f>
        <v>21039.526315789477</v>
      </c>
      <c r="M32" s="62">
        <f>'5. RG PROV CCAA SECCION'!M32+'6. RETA (No Seta) Prov-SECCION'!M32+'7. RETA (SETA) Prov-SECCION'!M32</f>
        <v>1750.5263157894735</v>
      </c>
      <c r="N32" s="62">
        <f>'5. RG PROV CCAA SECCION'!N32+'6. RETA (No Seta) Prov-SECCION'!N32+'7. RETA (SETA) Prov-SECCION'!N32</f>
        <v>266.89473684210532</v>
      </c>
      <c r="O32" s="62">
        <f>'5. RG PROV CCAA SECCION'!O32+'6. RETA (No Seta) Prov-SECCION'!O32+'7. RETA (SETA) Prov-SECCION'!O32</f>
        <v>1321.8421052631579</v>
      </c>
      <c r="P32" s="62">
        <f>'5. RG PROV CCAA SECCION'!P32+'6. RETA (No Seta) Prov-SECCION'!P32+'7. RETA (SETA) Prov-SECCION'!P32</f>
        <v>2041.3684210526317</v>
      </c>
      <c r="Q32" s="62">
        <f>'5. RG PROV CCAA SECCION'!Q32+'6. RETA (No Seta) Prov-SECCION'!Q32+'7. RETA (SETA) Prov-SECCION'!Q32</f>
        <v>5359.1578947368434</v>
      </c>
      <c r="R32" s="62">
        <f>'5. RG PROV CCAA SECCION'!R32+'6. RETA (No Seta) Prov-SECCION'!R32+'7. RETA (SETA) Prov-SECCION'!R32</f>
        <v>399.05263157894728</v>
      </c>
      <c r="S32" s="62">
        <f>'5. RG PROV CCAA SECCION'!S32+'6. RETA (No Seta) Prov-SECCION'!S32+'7. RETA (SETA) Prov-SECCION'!S32</f>
        <v>1582.0526315789473</v>
      </c>
      <c r="T32" s="62">
        <f>'5. RG PROV CCAA SECCION'!T32+'6. RETA (No Seta) Prov-SECCION'!T32+'7. RETA (SETA) Prov-SECCION'!T32</f>
        <v>2424.1578947368416</v>
      </c>
      <c r="U32" s="62">
        <f>'5. RG PROV CCAA SECCION'!U32+'6. RETA (No Seta) Prov-SECCION'!U32+'7. RETA (SETA) Prov-SECCION'!U32</f>
        <v>1564.0526315789475</v>
      </c>
      <c r="V32" s="62">
        <f>'5. RG PROV CCAA SECCION'!V32+'6. RETA (No Seta) Prov-SECCION'!V32+'7. RETA (SETA) Prov-SECCION'!V32</f>
        <v>2807.5263157894738</v>
      </c>
      <c r="W32" s="62">
        <f>'5. RG PROV CCAA SECCION'!W32+'6. RETA (No Seta) Prov-SECCION'!W32+'7. RETA (SETA) Prov-SECCION'!W32</f>
        <v>110.47368421052633</v>
      </c>
      <c r="X32" s="62">
        <f>'5. RG PROV CCAA SECCION'!X32+'6. RETA (No Seta) Prov-SECCION'!X32+'7. RETA (SETA) Prov-SECCION'!X32</f>
        <v>2.0526315789473673</v>
      </c>
      <c r="Y32" s="59">
        <f>'5. RG PROV CCAA SECCION'!Y32+'6. RETA (No Seta) Prov-SECCION'!Y32+'7. RETA (SETA) Prov-SECCION'!Y32</f>
        <v>0</v>
      </c>
    </row>
    <row r="33" spans="1:25" ht="15.6" x14ac:dyDescent="0.3">
      <c r="A33" s="238" t="s">
        <v>40</v>
      </c>
      <c r="B33" s="239"/>
      <c r="C33" s="66">
        <f t="shared" si="1"/>
        <v>14606.263157894737</v>
      </c>
      <c r="D33" s="64">
        <f>D34</f>
        <v>79.05263157894737</v>
      </c>
      <c r="E33" s="67">
        <f t="shared" ref="E33:Y33" si="7">E34</f>
        <v>3.9999999999999982</v>
      </c>
      <c r="F33" s="67">
        <f t="shared" si="7"/>
        <v>1197.5263157894735</v>
      </c>
      <c r="G33" s="67">
        <f t="shared" si="7"/>
        <v>12.000000000000002</v>
      </c>
      <c r="H33" s="67">
        <f t="shared" si="7"/>
        <v>52.473684210526308</v>
      </c>
      <c r="I33" s="67">
        <f t="shared" si="7"/>
        <v>2113.105263157895</v>
      </c>
      <c r="J33" s="67">
        <f t="shared" si="7"/>
        <v>1944.5263157894738</v>
      </c>
      <c r="K33" s="67">
        <f t="shared" si="7"/>
        <v>1264.0526315789473</v>
      </c>
      <c r="L33" s="67">
        <f t="shared" si="7"/>
        <v>3622.8421052631579</v>
      </c>
      <c r="M33" s="67">
        <f t="shared" si="7"/>
        <v>279.36842105263156</v>
      </c>
      <c r="N33" s="67">
        <f t="shared" si="7"/>
        <v>39.947368421052623</v>
      </c>
      <c r="O33" s="67">
        <f t="shared" si="7"/>
        <v>43.421052631578945</v>
      </c>
      <c r="P33" s="67">
        <f t="shared" si="7"/>
        <v>587.84210526315792</v>
      </c>
      <c r="Q33" s="67">
        <f t="shared" si="7"/>
        <v>1023.1578947368423</v>
      </c>
      <c r="R33" s="67">
        <f t="shared" si="7"/>
        <v>112.21052631578947</v>
      </c>
      <c r="S33" s="67">
        <f t="shared" si="7"/>
        <v>564.52631578947376</v>
      </c>
      <c r="T33" s="67">
        <f t="shared" si="7"/>
        <v>918.89473684210509</v>
      </c>
      <c r="U33" s="67">
        <f t="shared" si="7"/>
        <v>192.42105263157893</v>
      </c>
      <c r="V33" s="67">
        <f t="shared" si="7"/>
        <v>539.89473684210543</v>
      </c>
      <c r="W33" s="67">
        <f t="shared" si="7"/>
        <v>13.999999999999996</v>
      </c>
      <c r="X33" s="67">
        <f t="shared" si="7"/>
        <v>0.99999999999999956</v>
      </c>
      <c r="Y33" s="66">
        <f t="shared" si="7"/>
        <v>0</v>
      </c>
    </row>
    <row r="34" spans="1:25" ht="15.6" x14ac:dyDescent="0.3">
      <c r="A34" s="8">
        <v>39</v>
      </c>
      <c r="B34" s="9" t="s">
        <v>22</v>
      </c>
      <c r="C34" s="59">
        <f t="shared" si="1"/>
        <v>14606.263157894737</v>
      </c>
      <c r="D34" s="60">
        <f>'5. RG PROV CCAA SECCION'!D34+'6. RETA (No Seta) Prov-SECCION'!D34+'7. RETA (SETA) Prov-SECCION'!D34</f>
        <v>79.05263157894737</v>
      </c>
      <c r="E34" s="62">
        <f>'5. RG PROV CCAA SECCION'!E34+'6. RETA (No Seta) Prov-SECCION'!E34+'7. RETA (SETA) Prov-SECCION'!E34</f>
        <v>3.9999999999999982</v>
      </c>
      <c r="F34" s="62">
        <f>'5. RG PROV CCAA SECCION'!F34+'6. RETA (No Seta) Prov-SECCION'!F34+'7. RETA (SETA) Prov-SECCION'!F34</f>
        <v>1197.5263157894735</v>
      </c>
      <c r="G34" s="62">
        <f>'5. RG PROV CCAA SECCION'!G34+'6. RETA (No Seta) Prov-SECCION'!G34+'7. RETA (SETA) Prov-SECCION'!G34</f>
        <v>12.000000000000002</v>
      </c>
      <c r="H34" s="62">
        <f>'5. RG PROV CCAA SECCION'!H34+'6. RETA (No Seta) Prov-SECCION'!H34+'7. RETA (SETA) Prov-SECCION'!H34</f>
        <v>52.473684210526308</v>
      </c>
      <c r="I34" s="62">
        <f>'5. RG PROV CCAA SECCION'!I34+'6. RETA (No Seta) Prov-SECCION'!I34+'7. RETA (SETA) Prov-SECCION'!I34</f>
        <v>2113.105263157895</v>
      </c>
      <c r="J34" s="62">
        <f>'5. RG PROV CCAA SECCION'!J34+'6. RETA (No Seta) Prov-SECCION'!J34+'7. RETA (SETA) Prov-SECCION'!J34</f>
        <v>1944.5263157894738</v>
      </c>
      <c r="K34" s="62">
        <f>'5. RG PROV CCAA SECCION'!K34+'6. RETA (No Seta) Prov-SECCION'!K34+'7. RETA (SETA) Prov-SECCION'!K34</f>
        <v>1264.0526315789473</v>
      </c>
      <c r="L34" s="62">
        <f>'5. RG PROV CCAA SECCION'!L34+'6. RETA (No Seta) Prov-SECCION'!L34+'7. RETA (SETA) Prov-SECCION'!L34</f>
        <v>3622.8421052631579</v>
      </c>
      <c r="M34" s="62">
        <f>'5. RG PROV CCAA SECCION'!M34+'6. RETA (No Seta) Prov-SECCION'!M34+'7. RETA (SETA) Prov-SECCION'!M34</f>
        <v>279.36842105263156</v>
      </c>
      <c r="N34" s="62">
        <f>'5. RG PROV CCAA SECCION'!N34+'6. RETA (No Seta) Prov-SECCION'!N34+'7. RETA (SETA) Prov-SECCION'!N34</f>
        <v>39.947368421052623</v>
      </c>
      <c r="O34" s="62">
        <f>'5. RG PROV CCAA SECCION'!O34+'6. RETA (No Seta) Prov-SECCION'!O34+'7. RETA (SETA) Prov-SECCION'!O34</f>
        <v>43.421052631578945</v>
      </c>
      <c r="P34" s="62">
        <f>'5. RG PROV CCAA SECCION'!P34+'6. RETA (No Seta) Prov-SECCION'!P34+'7. RETA (SETA) Prov-SECCION'!P34</f>
        <v>587.84210526315792</v>
      </c>
      <c r="Q34" s="62">
        <f>'5. RG PROV CCAA SECCION'!Q34+'6. RETA (No Seta) Prov-SECCION'!Q34+'7. RETA (SETA) Prov-SECCION'!Q34</f>
        <v>1023.1578947368423</v>
      </c>
      <c r="R34" s="62">
        <f>'5. RG PROV CCAA SECCION'!R34+'6. RETA (No Seta) Prov-SECCION'!R34+'7. RETA (SETA) Prov-SECCION'!R34</f>
        <v>112.21052631578947</v>
      </c>
      <c r="S34" s="62">
        <f>'5. RG PROV CCAA SECCION'!S34+'6. RETA (No Seta) Prov-SECCION'!S34+'7. RETA (SETA) Prov-SECCION'!S34</f>
        <v>564.52631578947376</v>
      </c>
      <c r="T34" s="62">
        <f>'5. RG PROV CCAA SECCION'!T34+'6. RETA (No Seta) Prov-SECCION'!T34+'7. RETA (SETA) Prov-SECCION'!T34</f>
        <v>918.89473684210509</v>
      </c>
      <c r="U34" s="62">
        <f>'5. RG PROV CCAA SECCION'!U34+'6. RETA (No Seta) Prov-SECCION'!U34+'7. RETA (SETA) Prov-SECCION'!U34</f>
        <v>192.42105263157893</v>
      </c>
      <c r="V34" s="62">
        <f>'5. RG PROV CCAA SECCION'!V34+'6. RETA (No Seta) Prov-SECCION'!V34+'7. RETA (SETA) Prov-SECCION'!V34</f>
        <v>539.89473684210543</v>
      </c>
      <c r="W34" s="62">
        <f>'5. RG PROV CCAA SECCION'!W34+'6. RETA (No Seta) Prov-SECCION'!W34+'7. RETA (SETA) Prov-SECCION'!W34</f>
        <v>13.999999999999996</v>
      </c>
      <c r="X34" s="62">
        <f>'5. RG PROV CCAA SECCION'!X34+'6. RETA (No Seta) Prov-SECCION'!X34+'7. RETA (SETA) Prov-SECCION'!X34</f>
        <v>0.99999999999999956</v>
      </c>
      <c r="Y34" s="59">
        <f>'5. RG PROV CCAA SECCION'!Y34+'6. RETA (No Seta) Prov-SECCION'!Y34+'7. RETA (SETA) Prov-SECCION'!Y34</f>
        <v>0</v>
      </c>
    </row>
    <row r="35" spans="1:25" ht="15.6" x14ac:dyDescent="0.3">
      <c r="A35" s="238" t="s">
        <v>41</v>
      </c>
      <c r="B35" s="239"/>
      <c r="C35" s="66">
        <f t="shared" ref="C35:C44" si="8">SUM(D35:Y35)</f>
        <v>68989.736842105252</v>
      </c>
      <c r="D35" s="64">
        <f>SUM(D36:D44)</f>
        <v>4222.4736842105258</v>
      </c>
      <c r="E35" s="67">
        <f t="shared" ref="E35:Y35" si="9">SUM(E36:E44)</f>
        <v>137.9473684210526</v>
      </c>
      <c r="F35" s="67">
        <f t="shared" si="9"/>
        <v>8771</v>
      </c>
      <c r="G35" s="67">
        <f t="shared" si="9"/>
        <v>37.368421052631575</v>
      </c>
      <c r="H35" s="67">
        <f t="shared" si="9"/>
        <v>302.84210526315792</v>
      </c>
      <c r="I35" s="67">
        <f t="shared" si="9"/>
        <v>8093.4210526315792</v>
      </c>
      <c r="J35" s="67">
        <f t="shared" si="9"/>
        <v>8685.2631578947367</v>
      </c>
      <c r="K35" s="67">
        <f t="shared" si="9"/>
        <v>5792</v>
      </c>
      <c r="L35" s="67">
        <f t="shared" si="9"/>
        <v>12856.684210526317</v>
      </c>
      <c r="M35" s="67">
        <f t="shared" si="9"/>
        <v>517.73684210526312</v>
      </c>
      <c r="N35" s="67">
        <f t="shared" si="9"/>
        <v>223.8947368421052</v>
      </c>
      <c r="O35" s="67">
        <f t="shared" si="9"/>
        <v>120.68421052631579</v>
      </c>
      <c r="P35" s="67">
        <f t="shared" si="9"/>
        <v>1292.3684210526317</v>
      </c>
      <c r="Q35" s="67">
        <f t="shared" si="9"/>
        <v>6081.1578947368425</v>
      </c>
      <c r="R35" s="67">
        <f t="shared" si="9"/>
        <v>939.0526315789474</v>
      </c>
      <c r="S35" s="67">
        <f t="shared" si="9"/>
        <v>1823.2105263157896</v>
      </c>
      <c r="T35" s="67">
        <f t="shared" si="9"/>
        <v>6098.9473684210543</v>
      </c>
      <c r="U35" s="67">
        <f t="shared" si="9"/>
        <v>917.1578947368422</v>
      </c>
      <c r="V35" s="67">
        <f t="shared" si="9"/>
        <v>1997.1052631578948</v>
      </c>
      <c r="W35" s="67">
        <f t="shared" si="9"/>
        <v>77.421052631578945</v>
      </c>
      <c r="X35" s="67">
        <f t="shared" si="9"/>
        <v>1.9999999999999991</v>
      </c>
      <c r="Y35" s="66">
        <f t="shared" si="9"/>
        <v>0</v>
      </c>
    </row>
    <row r="36" spans="1:25" ht="15.6" x14ac:dyDescent="0.3">
      <c r="A36" s="6">
        <v>5</v>
      </c>
      <c r="B36" s="7" t="s">
        <v>168</v>
      </c>
      <c r="C36" s="59">
        <f t="shared" si="8"/>
        <v>3908.7894736842109</v>
      </c>
      <c r="D36" s="60">
        <f>'5. RG PROV CCAA SECCION'!D36+'6. RETA (No Seta) Prov-SECCION'!D36+'7. RETA (SETA) Prov-SECCION'!D36</f>
        <v>146.5263157894737</v>
      </c>
      <c r="E36" s="62">
        <f>'5. RG PROV CCAA SECCION'!E36+'6. RETA (No Seta) Prov-SECCION'!E36+'7. RETA (SETA) Prov-SECCION'!E36</f>
        <v>16.473684210526315</v>
      </c>
      <c r="F36" s="62">
        <f>'5. RG PROV CCAA SECCION'!F36+'6. RETA (No Seta) Prov-SECCION'!F36+'7. RETA (SETA) Prov-SECCION'!F36</f>
        <v>405.5789473684211</v>
      </c>
      <c r="G36" s="62">
        <f>'5. RG PROV CCAA SECCION'!G36+'6. RETA (No Seta) Prov-SECCION'!G36+'7. RETA (SETA) Prov-SECCION'!G36</f>
        <v>5.8947368421052611</v>
      </c>
      <c r="H36" s="62">
        <f>'5. RG PROV CCAA SECCION'!H36+'6. RETA (No Seta) Prov-SECCION'!H36+'7. RETA (SETA) Prov-SECCION'!H36</f>
        <v>6.0000000000000009</v>
      </c>
      <c r="I36" s="62">
        <f>'5. RG PROV CCAA SECCION'!I36+'6. RETA (No Seta) Prov-SECCION'!I36+'7. RETA (SETA) Prov-SECCION'!I36</f>
        <v>611.89473684210532</v>
      </c>
      <c r="J36" s="62">
        <f>'5. RG PROV CCAA SECCION'!J36+'6. RETA (No Seta) Prov-SECCION'!J36+'7. RETA (SETA) Prov-SECCION'!J36</f>
        <v>577.68421052631584</v>
      </c>
      <c r="K36" s="62">
        <f>'5. RG PROV CCAA SECCION'!K36+'6. RETA (No Seta) Prov-SECCION'!K36+'7. RETA (SETA) Prov-SECCION'!K36</f>
        <v>179.52631578947364</v>
      </c>
      <c r="L36" s="62">
        <f>'5. RG PROV CCAA SECCION'!L36+'6. RETA (No Seta) Prov-SECCION'!L36+'7. RETA (SETA) Prov-SECCION'!L36</f>
        <v>981.73684210526324</v>
      </c>
      <c r="M36" s="62">
        <f>'5. RG PROV CCAA SECCION'!M36+'6. RETA (No Seta) Prov-SECCION'!M36+'7. RETA (SETA) Prov-SECCION'!M36</f>
        <v>22.578947368421062</v>
      </c>
      <c r="N36" s="62">
        <f>'5. RG PROV CCAA SECCION'!N36+'6. RETA (No Seta) Prov-SECCION'!N36+'7. RETA (SETA) Prov-SECCION'!N36</f>
        <v>13.631578947368416</v>
      </c>
      <c r="O36" s="62">
        <f>'5. RG PROV CCAA SECCION'!O36+'6. RETA (No Seta) Prov-SECCION'!O36+'7. RETA (SETA) Prov-SECCION'!O36</f>
        <v>9.2631578947368407</v>
      </c>
      <c r="P36" s="62">
        <f>'5. RG PROV CCAA SECCION'!P36+'6. RETA (No Seta) Prov-SECCION'!P36+'7. RETA (SETA) Prov-SECCION'!P36</f>
        <v>46.157894736842103</v>
      </c>
      <c r="Q36" s="62">
        <f>'5. RG PROV CCAA SECCION'!Q36+'6. RETA (No Seta) Prov-SECCION'!Q36+'7. RETA (SETA) Prov-SECCION'!Q36</f>
        <v>197.15789473684211</v>
      </c>
      <c r="R36" s="62">
        <f>'5. RG PROV CCAA SECCION'!R36+'6. RETA (No Seta) Prov-SECCION'!R36+'7. RETA (SETA) Prov-SECCION'!R36</f>
        <v>45.894736842105267</v>
      </c>
      <c r="S36" s="62">
        <f>'5. RG PROV CCAA SECCION'!S36+'6. RETA (No Seta) Prov-SECCION'!S36+'7. RETA (SETA) Prov-SECCION'!S36</f>
        <v>74.89473684210526</v>
      </c>
      <c r="T36" s="62">
        <f>'5. RG PROV CCAA SECCION'!T36+'6. RETA (No Seta) Prov-SECCION'!T36+'7. RETA (SETA) Prov-SECCION'!T36</f>
        <v>355.57894736842081</v>
      </c>
      <c r="U36" s="62">
        <f>'5. RG PROV CCAA SECCION'!U36+'6. RETA (No Seta) Prov-SECCION'!U36+'7. RETA (SETA) Prov-SECCION'!U36</f>
        <v>57.157894736842103</v>
      </c>
      <c r="V36" s="62">
        <f>'5. RG PROV CCAA SECCION'!V36+'6. RETA (No Seta) Prov-SECCION'!V36+'7. RETA (SETA) Prov-SECCION'!V36</f>
        <v>146.15789473684214</v>
      </c>
      <c r="W36" s="62">
        <f>'5. RG PROV CCAA SECCION'!W36+'6. RETA (No Seta) Prov-SECCION'!W36+'7. RETA (SETA) Prov-SECCION'!W36</f>
        <v>8</v>
      </c>
      <c r="X36" s="62">
        <f>'5. RG PROV CCAA SECCION'!X36+'6. RETA (No Seta) Prov-SECCION'!X36+'7. RETA (SETA) Prov-SECCION'!X36</f>
        <v>0.99999999999999956</v>
      </c>
      <c r="Y36" s="59">
        <f>'5. RG PROV CCAA SECCION'!Y36+'6. RETA (No Seta) Prov-SECCION'!Y36+'7. RETA (SETA) Prov-SECCION'!Y36</f>
        <v>0</v>
      </c>
    </row>
    <row r="37" spans="1:25" ht="15.6" x14ac:dyDescent="0.3">
      <c r="A37" s="8">
        <v>9</v>
      </c>
      <c r="B37" s="9" t="s">
        <v>3</v>
      </c>
      <c r="C37" s="59">
        <f t="shared" si="8"/>
        <v>14669.947368421053</v>
      </c>
      <c r="D37" s="60">
        <f>'5. RG PROV CCAA SECCION'!D37+'6. RETA (No Seta) Prov-SECCION'!D37+'7. RETA (SETA) Prov-SECCION'!D37</f>
        <v>910.21052631578937</v>
      </c>
      <c r="E37" s="62">
        <f>'5. RG PROV CCAA SECCION'!E37+'6. RETA (No Seta) Prov-SECCION'!E37+'7. RETA (SETA) Prov-SECCION'!E37</f>
        <v>20.999999999999993</v>
      </c>
      <c r="F37" s="62">
        <f>'5. RG PROV CCAA SECCION'!F37+'6. RETA (No Seta) Prov-SECCION'!F37+'7. RETA (SETA) Prov-SECCION'!F37</f>
        <v>2030.7368421052631</v>
      </c>
      <c r="G37" s="62">
        <f>'5. RG PROV CCAA SECCION'!G37+'6. RETA (No Seta) Prov-SECCION'!G37+'7. RETA (SETA) Prov-SECCION'!G37</f>
        <v>9.842105263157892</v>
      </c>
      <c r="H37" s="62">
        <f>'5. RG PROV CCAA SECCION'!H37+'6. RETA (No Seta) Prov-SECCION'!H37+'7. RETA (SETA) Prov-SECCION'!H37</f>
        <v>79.15789473684211</v>
      </c>
      <c r="I37" s="62">
        <f>'5. RG PROV CCAA SECCION'!I37+'6. RETA (No Seta) Prov-SECCION'!I37+'7. RETA (SETA) Prov-SECCION'!I37</f>
        <v>1889.6315789473686</v>
      </c>
      <c r="J37" s="62">
        <f>'5. RG PROV CCAA SECCION'!J37+'6. RETA (No Seta) Prov-SECCION'!J37+'7. RETA (SETA) Prov-SECCION'!J37</f>
        <v>1599.9473684210527</v>
      </c>
      <c r="K37" s="62">
        <f>'5. RG PROV CCAA SECCION'!K37+'6. RETA (No Seta) Prov-SECCION'!K37+'7. RETA (SETA) Prov-SECCION'!K37</f>
        <v>1423.8947368421054</v>
      </c>
      <c r="L37" s="62">
        <f>'5. RG PROV CCAA SECCION'!L37+'6. RETA (No Seta) Prov-SECCION'!L37+'7. RETA (SETA) Prov-SECCION'!L37</f>
        <v>2566.0526315789475</v>
      </c>
      <c r="M37" s="62">
        <f>'5. RG PROV CCAA SECCION'!M37+'6. RETA (No Seta) Prov-SECCION'!M37+'7. RETA (SETA) Prov-SECCION'!M37</f>
        <v>55</v>
      </c>
      <c r="N37" s="62">
        <f>'5. RG PROV CCAA SECCION'!N37+'6. RETA (No Seta) Prov-SECCION'!N37+'7. RETA (SETA) Prov-SECCION'!N37</f>
        <v>37.684210526315795</v>
      </c>
      <c r="O37" s="62">
        <f>'5. RG PROV CCAA SECCION'!O37+'6. RETA (No Seta) Prov-SECCION'!O37+'7. RETA (SETA) Prov-SECCION'!O37</f>
        <v>18.842105263157897</v>
      </c>
      <c r="P37" s="62">
        <f>'5. RG PROV CCAA SECCION'!P37+'6. RETA (No Seta) Prov-SECCION'!P37+'7. RETA (SETA) Prov-SECCION'!P37</f>
        <v>236.73684210526318</v>
      </c>
      <c r="Q37" s="62">
        <f>'5. RG PROV CCAA SECCION'!Q37+'6. RETA (No Seta) Prov-SECCION'!Q37+'7. RETA (SETA) Prov-SECCION'!Q37</f>
        <v>1666.6842105263158</v>
      </c>
      <c r="R37" s="62">
        <f>'5. RG PROV CCAA SECCION'!R37+'6. RETA (No Seta) Prov-SECCION'!R37+'7. RETA (SETA) Prov-SECCION'!R37</f>
        <v>92.578947368421041</v>
      </c>
      <c r="S37" s="62">
        <f>'5. RG PROV CCAA SECCION'!S37+'6. RETA (No Seta) Prov-SECCION'!S37+'7. RETA (SETA) Prov-SECCION'!S37</f>
        <v>311.78947368421052</v>
      </c>
      <c r="T37" s="62">
        <f>'5. RG PROV CCAA SECCION'!T37+'6. RETA (No Seta) Prov-SECCION'!T37+'7. RETA (SETA) Prov-SECCION'!T37</f>
        <v>1169.0000000000005</v>
      </c>
      <c r="U37" s="62">
        <f>'5. RG PROV CCAA SECCION'!U37+'6. RETA (No Seta) Prov-SECCION'!U37+'7. RETA (SETA) Prov-SECCION'!U37</f>
        <v>186.05263157894737</v>
      </c>
      <c r="V37" s="62">
        <f>'5. RG PROV CCAA SECCION'!V37+'6. RETA (No Seta) Prov-SECCION'!V37+'7. RETA (SETA) Prov-SECCION'!V37</f>
        <v>351.10526315789468</v>
      </c>
      <c r="W37" s="62">
        <f>'5. RG PROV CCAA SECCION'!W37+'6. RETA (No Seta) Prov-SECCION'!W37+'7. RETA (SETA) Prov-SECCION'!W37</f>
        <v>14.000000000000005</v>
      </c>
      <c r="X37" s="62">
        <f>'5. RG PROV CCAA SECCION'!X37+'6. RETA (No Seta) Prov-SECCION'!X37+'7. RETA (SETA) Prov-SECCION'!X37</f>
        <v>0</v>
      </c>
      <c r="Y37" s="59">
        <f>'5. RG PROV CCAA SECCION'!Y37+'6. RETA (No Seta) Prov-SECCION'!Y37+'7. RETA (SETA) Prov-SECCION'!Y37</f>
        <v>0</v>
      </c>
    </row>
    <row r="38" spans="1:25" ht="15.6" x14ac:dyDescent="0.3">
      <c r="A38" s="8">
        <v>24</v>
      </c>
      <c r="B38" s="9" t="s">
        <v>169</v>
      </c>
      <c r="C38" s="59">
        <f t="shared" si="8"/>
        <v>8965.5789473684199</v>
      </c>
      <c r="D38" s="60">
        <f>'5. RG PROV CCAA SECCION'!D38+'6. RETA (No Seta) Prov-SECCION'!D38+'7. RETA (SETA) Prov-SECCION'!D38</f>
        <v>262.68421052631578</v>
      </c>
      <c r="E38" s="62">
        <f>'5. RG PROV CCAA SECCION'!E38+'6. RETA (No Seta) Prov-SECCION'!E38+'7. RETA (SETA) Prov-SECCION'!E38</f>
        <v>18.631578947368418</v>
      </c>
      <c r="F38" s="62">
        <f>'5. RG PROV CCAA SECCION'!F38+'6. RETA (No Seta) Prov-SECCION'!F38+'7. RETA (SETA) Prov-SECCION'!F38</f>
        <v>1272.8421052631577</v>
      </c>
      <c r="G38" s="62">
        <f>'5. RG PROV CCAA SECCION'!G38+'6. RETA (No Seta) Prov-SECCION'!G38+'7. RETA (SETA) Prov-SECCION'!G38</f>
        <v>1.4210526315789471</v>
      </c>
      <c r="H38" s="62">
        <f>'5. RG PROV CCAA SECCION'!H38+'6. RETA (No Seta) Prov-SECCION'!H38+'7. RETA (SETA) Prov-SECCION'!H38</f>
        <v>22.368421052631568</v>
      </c>
      <c r="I38" s="62">
        <f>'5. RG PROV CCAA SECCION'!I38+'6. RETA (No Seta) Prov-SECCION'!I38+'7. RETA (SETA) Prov-SECCION'!I38</f>
        <v>1131.8421052631579</v>
      </c>
      <c r="J38" s="62">
        <f>'5. RG PROV CCAA SECCION'!J38+'6. RETA (No Seta) Prov-SECCION'!J38+'7. RETA (SETA) Prov-SECCION'!J38</f>
        <v>1237.6315789473683</v>
      </c>
      <c r="K38" s="62">
        <f>'5. RG PROV CCAA SECCION'!K38+'6. RETA (No Seta) Prov-SECCION'!K38+'7. RETA (SETA) Prov-SECCION'!K38</f>
        <v>589.10526315789468</v>
      </c>
      <c r="L38" s="62">
        <f>'5. RG PROV CCAA SECCION'!L38+'6. RETA (No Seta) Prov-SECCION'!L38+'7. RETA (SETA) Prov-SECCION'!L38</f>
        <v>1811</v>
      </c>
      <c r="M38" s="62">
        <f>'5. RG PROV CCAA SECCION'!M38+'6. RETA (No Seta) Prov-SECCION'!M38+'7. RETA (SETA) Prov-SECCION'!M38</f>
        <v>82.315789473684205</v>
      </c>
      <c r="N38" s="62">
        <f>'5. RG PROV CCAA SECCION'!N38+'6. RETA (No Seta) Prov-SECCION'!N38+'7. RETA (SETA) Prov-SECCION'!N38</f>
        <v>75.789473684210506</v>
      </c>
      <c r="O38" s="62">
        <f>'5. RG PROV CCAA SECCION'!O38+'6. RETA (No Seta) Prov-SECCION'!O38+'7. RETA (SETA) Prov-SECCION'!O38</f>
        <v>13.684210526315791</v>
      </c>
      <c r="P38" s="62">
        <f>'5. RG PROV CCAA SECCION'!P38+'6. RETA (No Seta) Prov-SECCION'!P38+'7. RETA (SETA) Prov-SECCION'!P38</f>
        <v>131.0526315789474</v>
      </c>
      <c r="Q38" s="62">
        <f>'5. RG PROV CCAA SECCION'!Q38+'6. RETA (No Seta) Prov-SECCION'!Q38+'7. RETA (SETA) Prov-SECCION'!Q38</f>
        <v>629.0526315789474</v>
      </c>
      <c r="R38" s="62">
        <f>'5. RG PROV CCAA SECCION'!R38+'6. RETA (No Seta) Prov-SECCION'!R38+'7. RETA (SETA) Prov-SECCION'!R38</f>
        <v>124.84210526315786</v>
      </c>
      <c r="S38" s="62">
        <f>'5. RG PROV CCAA SECCION'!S38+'6. RETA (No Seta) Prov-SECCION'!S38+'7. RETA (SETA) Prov-SECCION'!S38</f>
        <v>169.94736842105263</v>
      </c>
      <c r="T38" s="62">
        <f>'5. RG PROV CCAA SECCION'!T38+'6. RETA (No Seta) Prov-SECCION'!T38+'7. RETA (SETA) Prov-SECCION'!T38</f>
        <v>923.52631578947376</v>
      </c>
      <c r="U38" s="62">
        <f>'5. RG PROV CCAA SECCION'!U38+'6. RETA (No Seta) Prov-SECCION'!U38+'7. RETA (SETA) Prov-SECCION'!U38</f>
        <v>113.05263157894737</v>
      </c>
      <c r="V38" s="62">
        <f>'5. RG PROV CCAA SECCION'!V38+'6. RETA (No Seta) Prov-SECCION'!V38+'7. RETA (SETA) Prov-SECCION'!V38</f>
        <v>344.78947368421052</v>
      </c>
      <c r="W38" s="62">
        <f>'5. RG PROV CCAA SECCION'!W38+'6. RETA (No Seta) Prov-SECCION'!W38+'7. RETA (SETA) Prov-SECCION'!W38</f>
        <v>10.000000000000002</v>
      </c>
      <c r="X38" s="62">
        <f>'5. RG PROV CCAA SECCION'!X38+'6. RETA (No Seta) Prov-SECCION'!X38+'7. RETA (SETA) Prov-SECCION'!X38</f>
        <v>0</v>
      </c>
      <c r="Y38" s="59">
        <f>'5. RG PROV CCAA SECCION'!Y38+'6. RETA (No Seta) Prov-SECCION'!Y38+'7. RETA (SETA) Prov-SECCION'!Y38</f>
        <v>0</v>
      </c>
    </row>
    <row r="39" spans="1:25" ht="15.6" x14ac:dyDescent="0.3">
      <c r="A39" s="8">
        <v>34</v>
      </c>
      <c r="B39" s="9" t="s">
        <v>19</v>
      </c>
      <c r="C39" s="59">
        <f t="shared" si="8"/>
        <v>4163.0526315789484</v>
      </c>
      <c r="D39" s="60">
        <f>'5. RG PROV CCAA SECCION'!D39+'6. RETA (No Seta) Prov-SECCION'!D39+'7. RETA (SETA) Prov-SECCION'!D39</f>
        <v>146.4736842105263</v>
      </c>
      <c r="E39" s="62">
        <f>'5. RG PROV CCAA SECCION'!E39+'6. RETA (No Seta) Prov-SECCION'!E39+'7. RETA (SETA) Prov-SECCION'!E39</f>
        <v>0</v>
      </c>
      <c r="F39" s="62">
        <f>'5. RG PROV CCAA SECCION'!F39+'6. RETA (No Seta) Prov-SECCION'!F39+'7. RETA (SETA) Prov-SECCION'!F39</f>
        <v>525.26315789473688</v>
      </c>
      <c r="G39" s="62">
        <f>'5. RG PROV CCAA SECCION'!G39+'6. RETA (No Seta) Prov-SECCION'!G39+'7. RETA (SETA) Prov-SECCION'!G39</f>
        <v>4.8421052631578929</v>
      </c>
      <c r="H39" s="62">
        <f>'5. RG PROV CCAA SECCION'!H39+'6. RETA (No Seta) Prov-SECCION'!H39+'7. RETA (SETA) Prov-SECCION'!H39</f>
        <v>2.9999999999999987</v>
      </c>
      <c r="I39" s="62">
        <f>'5. RG PROV CCAA SECCION'!I39+'6. RETA (No Seta) Prov-SECCION'!I39+'7. RETA (SETA) Prov-SECCION'!I39</f>
        <v>357.31578947368422</v>
      </c>
      <c r="J39" s="62">
        <f>'5. RG PROV CCAA SECCION'!J39+'6. RETA (No Seta) Prov-SECCION'!J39+'7. RETA (SETA) Prov-SECCION'!J39</f>
        <v>489.78947368421052</v>
      </c>
      <c r="K39" s="62">
        <f>'5. RG PROV CCAA SECCION'!K39+'6. RETA (No Seta) Prov-SECCION'!K39+'7. RETA (SETA) Prov-SECCION'!K39</f>
        <v>499.78947368421041</v>
      </c>
      <c r="L39" s="62">
        <f>'5. RG PROV CCAA SECCION'!L39+'6. RETA (No Seta) Prov-SECCION'!L39+'7. RETA (SETA) Prov-SECCION'!L39</f>
        <v>743.42105263157896</v>
      </c>
      <c r="M39" s="62">
        <f>'5. RG PROV CCAA SECCION'!M39+'6. RETA (No Seta) Prov-SECCION'!M39+'7. RETA (SETA) Prov-SECCION'!M39</f>
        <v>9.5789473684210513</v>
      </c>
      <c r="N39" s="62">
        <f>'5. RG PROV CCAA SECCION'!N39+'6. RETA (No Seta) Prov-SECCION'!N39+'7. RETA (SETA) Prov-SECCION'!N39</f>
        <v>15.315789473684205</v>
      </c>
      <c r="O39" s="62">
        <f>'5. RG PROV CCAA SECCION'!O39+'6. RETA (No Seta) Prov-SECCION'!O39+'7. RETA (SETA) Prov-SECCION'!O39</f>
        <v>1.9999999999999991</v>
      </c>
      <c r="P39" s="62">
        <f>'5. RG PROV CCAA SECCION'!P39+'6. RETA (No Seta) Prov-SECCION'!P39+'7. RETA (SETA) Prov-SECCION'!P39</f>
        <v>50.10526315789474</v>
      </c>
      <c r="Q39" s="62">
        <f>'5. RG PROV CCAA SECCION'!Q39+'6. RETA (No Seta) Prov-SECCION'!Q39+'7. RETA (SETA) Prov-SECCION'!Q39</f>
        <v>418.73684210526318</v>
      </c>
      <c r="R39" s="62">
        <f>'5. RG PROV CCAA SECCION'!R39+'6. RETA (No Seta) Prov-SECCION'!R39+'7. RETA (SETA) Prov-SECCION'!R39</f>
        <v>165.57894736842107</v>
      </c>
      <c r="S39" s="62">
        <f>'5. RG PROV CCAA SECCION'!S39+'6. RETA (No Seta) Prov-SECCION'!S39+'7. RETA (SETA) Prov-SECCION'!S39</f>
        <v>66.21052631578948</v>
      </c>
      <c r="T39" s="62">
        <f>'5. RG PROV CCAA SECCION'!T39+'6. RETA (No Seta) Prov-SECCION'!T39+'7. RETA (SETA) Prov-SECCION'!T39</f>
        <v>440.36842105263207</v>
      </c>
      <c r="U39" s="62">
        <f>'5. RG PROV CCAA SECCION'!U39+'6. RETA (No Seta) Prov-SECCION'!U39+'7. RETA (SETA) Prov-SECCION'!U39</f>
        <v>41.842105263157897</v>
      </c>
      <c r="V39" s="62">
        <f>'5. RG PROV CCAA SECCION'!V39+'6. RETA (No Seta) Prov-SECCION'!V39+'7. RETA (SETA) Prov-SECCION'!V39</f>
        <v>179.73684210526318</v>
      </c>
      <c r="W39" s="62">
        <f>'5. RG PROV CCAA SECCION'!W39+'6. RETA (No Seta) Prov-SECCION'!W39+'7. RETA (SETA) Prov-SECCION'!W39</f>
        <v>3.6842105263157898</v>
      </c>
      <c r="X39" s="62">
        <f>'5. RG PROV CCAA SECCION'!X39+'6. RETA (No Seta) Prov-SECCION'!X39+'7. RETA (SETA) Prov-SECCION'!X39</f>
        <v>0</v>
      </c>
      <c r="Y39" s="59">
        <f>'5. RG PROV CCAA SECCION'!Y39+'6. RETA (No Seta) Prov-SECCION'!Y39+'7. RETA (SETA) Prov-SECCION'!Y39</f>
        <v>0</v>
      </c>
    </row>
    <row r="40" spans="1:25" ht="15.6" x14ac:dyDescent="0.3">
      <c r="A40" s="8">
        <v>37</v>
      </c>
      <c r="B40" s="9" t="s">
        <v>21</v>
      </c>
      <c r="C40" s="59">
        <f t="shared" si="8"/>
        <v>6879.6842105263167</v>
      </c>
      <c r="D40" s="60">
        <f>'5. RG PROV CCAA SECCION'!D40+'6. RETA (No Seta) Prov-SECCION'!D40+'7. RETA (SETA) Prov-SECCION'!D40</f>
        <v>143.31578947368419</v>
      </c>
      <c r="E40" s="62">
        <f>'5. RG PROV CCAA SECCION'!E40+'6. RETA (No Seta) Prov-SECCION'!E40+'7. RETA (SETA) Prov-SECCION'!E40</f>
        <v>15.105263157894733</v>
      </c>
      <c r="F40" s="62">
        <f>'5. RG PROV CCAA SECCION'!F40+'6. RETA (No Seta) Prov-SECCION'!F40+'7. RETA (SETA) Prov-SECCION'!F40</f>
        <v>702.26315789473688</v>
      </c>
      <c r="G40" s="62">
        <f>'5. RG PROV CCAA SECCION'!G40+'6. RETA (No Seta) Prov-SECCION'!G40+'7. RETA (SETA) Prov-SECCION'!G40</f>
        <v>5</v>
      </c>
      <c r="H40" s="62">
        <f>'5. RG PROV CCAA SECCION'!H40+'6. RETA (No Seta) Prov-SECCION'!H40+'7. RETA (SETA) Prov-SECCION'!H40</f>
        <v>29.263157894736839</v>
      </c>
      <c r="I40" s="62">
        <f>'5. RG PROV CCAA SECCION'!I40+'6. RETA (No Seta) Prov-SECCION'!I40+'7. RETA (SETA) Prov-SECCION'!I40</f>
        <v>642.78947368421052</v>
      </c>
      <c r="J40" s="62">
        <f>'5. RG PROV CCAA SECCION'!J40+'6. RETA (No Seta) Prov-SECCION'!J40+'7. RETA (SETA) Prov-SECCION'!J40</f>
        <v>918.94736842105249</v>
      </c>
      <c r="K40" s="62">
        <f>'5. RG PROV CCAA SECCION'!K40+'6. RETA (No Seta) Prov-SECCION'!K40+'7. RETA (SETA) Prov-SECCION'!K40</f>
        <v>426.5263157894737</v>
      </c>
      <c r="L40" s="62">
        <f>'5. RG PROV CCAA SECCION'!L40+'6. RETA (No Seta) Prov-SECCION'!L40+'7. RETA (SETA) Prov-SECCION'!L40</f>
        <v>1471.8947368421054</v>
      </c>
      <c r="M40" s="62">
        <f>'5. RG PROV CCAA SECCION'!M40+'6. RETA (No Seta) Prov-SECCION'!M40+'7. RETA (SETA) Prov-SECCION'!M40</f>
        <v>122.73684210526318</v>
      </c>
      <c r="N40" s="62">
        <f>'5. RG PROV CCAA SECCION'!N40+'6. RETA (No Seta) Prov-SECCION'!N40+'7. RETA (SETA) Prov-SECCION'!N40</f>
        <v>9.1578947368421044</v>
      </c>
      <c r="O40" s="62">
        <f>'5. RG PROV CCAA SECCION'!O40+'6. RETA (No Seta) Prov-SECCION'!O40+'7. RETA (SETA) Prov-SECCION'!O40</f>
        <v>15.052631578947365</v>
      </c>
      <c r="P40" s="62">
        <f>'5. RG PROV CCAA SECCION'!P40+'6. RETA (No Seta) Prov-SECCION'!P40+'7. RETA (SETA) Prov-SECCION'!P40</f>
        <v>265.15789473684208</v>
      </c>
      <c r="Q40" s="62">
        <f>'5. RG PROV CCAA SECCION'!Q40+'6. RETA (No Seta) Prov-SECCION'!Q40+'7. RETA (SETA) Prov-SECCION'!Q40</f>
        <v>555.15789473684208</v>
      </c>
      <c r="R40" s="62">
        <f>'5. RG PROV CCAA SECCION'!R40+'6. RETA (No Seta) Prov-SECCION'!R40+'7. RETA (SETA) Prov-SECCION'!R40</f>
        <v>179.10526315789474</v>
      </c>
      <c r="S40" s="62">
        <f>'5. RG PROV CCAA SECCION'!S40+'6. RETA (No Seta) Prov-SECCION'!S40+'7. RETA (SETA) Prov-SECCION'!S40</f>
        <v>345.5789473684211</v>
      </c>
      <c r="T40" s="62">
        <f>'5. RG PROV CCAA SECCION'!T40+'6. RETA (No Seta) Prov-SECCION'!T40+'7. RETA (SETA) Prov-SECCION'!T40</f>
        <v>665.78947368421063</v>
      </c>
      <c r="U40" s="62">
        <f>'5. RG PROV CCAA SECCION'!U40+'6. RETA (No Seta) Prov-SECCION'!U40+'7. RETA (SETA) Prov-SECCION'!U40</f>
        <v>149.57894736842107</v>
      </c>
      <c r="V40" s="62">
        <f>'5. RG PROV CCAA SECCION'!V40+'6. RETA (No Seta) Prov-SECCION'!V40+'7. RETA (SETA) Prov-SECCION'!V40</f>
        <v>211.10526315789474</v>
      </c>
      <c r="W40" s="62">
        <f>'5. RG PROV CCAA SECCION'!W40+'6. RETA (No Seta) Prov-SECCION'!W40+'7. RETA (SETA) Prov-SECCION'!W40</f>
        <v>5.1578947368421026</v>
      </c>
      <c r="X40" s="62">
        <f>'5. RG PROV CCAA SECCION'!X40+'6. RETA (No Seta) Prov-SECCION'!X40+'7. RETA (SETA) Prov-SECCION'!X40</f>
        <v>0.99999999999999956</v>
      </c>
      <c r="Y40" s="59">
        <f>'5. RG PROV CCAA SECCION'!Y40+'6. RETA (No Seta) Prov-SECCION'!Y40+'7. RETA (SETA) Prov-SECCION'!Y40</f>
        <v>0</v>
      </c>
    </row>
    <row r="41" spans="1:25" ht="15.6" x14ac:dyDescent="0.3">
      <c r="A41" s="8">
        <v>40</v>
      </c>
      <c r="B41" s="9" t="s">
        <v>23</v>
      </c>
      <c r="C41" s="59">
        <f t="shared" si="8"/>
        <v>8006.6842105263149</v>
      </c>
      <c r="D41" s="60">
        <f>'5. RG PROV CCAA SECCION'!D41+'6. RETA (No Seta) Prov-SECCION'!D41+'7. RETA (SETA) Prov-SECCION'!D41</f>
        <v>713.73684210526312</v>
      </c>
      <c r="E41" s="62">
        <f>'5. RG PROV CCAA SECCION'!E41+'6. RETA (No Seta) Prov-SECCION'!E41+'7. RETA (SETA) Prov-SECCION'!E41</f>
        <v>46.947368421052616</v>
      </c>
      <c r="F41" s="62">
        <f>'5. RG PROV CCAA SECCION'!F41+'6. RETA (No Seta) Prov-SECCION'!F41+'7. RETA (SETA) Prov-SECCION'!F41</f>
        <v>1137.6315789473683</v>
      </c>
      <c r="G41" s="62">
        <f>'5. RG PROV CCAA SECCION'!G41+'6. RETA (No Seta) Prov-SECCION'!G41+'7. RETA (SETA) Prov-SECCION'!G41</f>
        <v>1.4736842105263153</v>
      </c>
      <c r="H41" s="62">
        <f>'5. RG PROV CCAA SECCION'!H41+'6. RETA (No Seta) Prov-SECCION'!H41+'7. RETA (SETA) Prov-SECCION'!H41</f>
        <v>82.894736842105246</v>
      </c>
      <c r="I41" s="62">
        <f>'5. RG PROV CCAA SECCION'!I41+'6. RETA (No Seta) Prov-SECCION'!I41+'7. RETA (SETA) Prov-SECCION'!I41</f>
        <v>966.36842105263145</v>
      </c>
      <c r="J41" s="62">
        <f>'5. RG PROV CCAA SECCION'!J41+'6. RETA (No Seta) Prov-SECCION'!J41+'7. RETA (SETA) Prov-SECCION'!J41</f>
        <v>1251.3157894736842</v>
      </c>
      <c r="K41" s="62">
        <f>'5. RG PROV CCAA SECCION'!K41+'6. RETA (No Seta) Prov-SECCION'!K41+'7. RETA (SETA) Prov-SECCION'!K41</f>
        <v>471</v>
      </c>
      <c r="L41" s="62">
        <f>'5. RG PROV CCAA SECCION'!L41+'6. RETA (No Seta) Prov-SECCION'!L41+'7. RETA (SETA) Prov-SECCION'!L41</f>
        <v>1440.4210526315792</v>
      </c>
      <c r="M41" s="62">
        <f>'5. RG PROV CCAA SECCION'!M41+'6. RETA (No Seta) Prov-SECCION'!M41+'7. RETA (SETA) Prov-SECCION'!M41</f>
        <v>30.210526315789476</v>
      </c>
      <c r="N41" s="62">
        <f>'5. RG PROV CCAA SECCION'!N41+'6. RETA (No Seta) Prov-SECCION'!N41+'7. RETA (SETA) Prov-SECCION'!N41</f>
        <v>11.842105263157894</v>
      </c>
      <c r="O41" s="62">
        <f>'5. RG PROV CCAA SECCION'!O41+'6. RETA (No Seta) Prov-SECCION'!O41+'7. RETA (SETA) Prov-SECCION'!O41</f>
        <v>12.315789473684212</v>
      </c>
      <c r="P41" s="62">
        <f>'5. RG PROV CCAA SECCION'!P41+'6. RETA (No Seta) Prov-SECCION'!P41+'7. RETA (SETA) Prov-SECCION'!P41</f>
        <v>63.736842105263172</v>
      </c>
      <c r="Q41" s="62">
        <f>'5. RG PROV CCAA SECCION'!Q41+'6. RETA (No Seta) Prov-SECCION'!Q41+'7. RETA (SETA) Prov-SECCION'!Q41</f>
        <v>734.94736842105249</v>
      </c>
      <c r="R41" s="62">
        <f>'5. RG PROV CCAA SECCION'!R41+'6. RETA (No Seta) Prov-SECCION'!R41+'7. RETA (SETA) Prov-SECCION'!R41</f>
        <v>101.26315789473684</v>
      </c>
      <c r="S41" s="62">
        <f>'5. RG PROV CCAA SECCION'!S41+'6. RETA (No Seta) Prov-SECCION'!S41+'7. RETA (SETA) Prov-SECCION'!S41</f>
        <v>146.42105263157893</v>
      </c>
      <c r="T41" s="62">
        <f>'5. RG PROV CCAA SECCION'!T41+'6. RETA (No Seta) Prov-SECCION'!T41+'7. RETA (SETA) Prov-SECCION'!T41</f>
        <v>498.47368421052619</v>
      </c>
      <c r="U41" s="62">
        <f>'5. RG PROV CCAA SECCION'!U41+'6. RETA (No Seta) Prov-SECCION'!U41+'7. RETA (SETA) Prov-SECCION'!U41</f>
        <v>86.421052631578931</v>
      </c>
      <c r="V41" s="62">
        <f>'5. RG PROV CCAA SECCION'!V41+'6. RETA (No Seta) Prov-SECCION'!V41+'7. RETA (SETA) Prov-SECCION'!V41</f>
        <v>196.26315789473685</v>
      </c>
      <c r="W41" s="62">
        <f>'5. RG PROV CCAA SECCION'!W41+'6. RETA (No Seta) Prov-SECCION'!W41+'7. RETA (SETA) Prov-SECCION'!W41</f>
        <v>12.999999999999995</v>
      </c>
      <c r="X41" s="62">
        <f>'5. RG PROV CCAA SECCION'!X41+'6. RETA (No Seta) Prov-SECCION'!X41+'7. RETA (SETA) Prov-SECCION'!X41</f>
        <v>0</v>
      </c>
      <c r="Y41" s="59">
        <f>'5. RG PROV CCAA SECCION'!Y41+'6. RETA (No Seta) Prov-SECCION'!Y41+'7. RETA (SETA) Prov-SECCION'!Y41</f>
        <v>0</v>
      </c>
    </row>
    <row r="42" spans="1:25" ht="15.6" x14ac:dyDescent="0.3">
      <c r="A42" s="8">
        <v>42</v>
      </c>
      <c r="B42" s="9" t="s">
        <v>34</v>
      </c>
      <c r="C42" s="59">
        <f t="shared" si="8"/>
        <v>4810.8947368421041</v>
      </c>
      <c r="D42" s="60">
        <f>'5. RG PROV CCAA SECCION'!D42+'6. RETA (No Seta) Prov-SECCION'!D42+'7. RETA (SETA) Prov-SECCION'!D42</f>
        <v>306.68421052631578</v>
      </c>
      <c r="E42" s="62">
        <f>'5. RG PROV CCAA SECCION'!E42+'6. RETA (No Seta) Prov-SECCION'!E42+'7. RETA (SETA) Prov-SECCION'!E42</f>
        <v>12.789473684210529</v>
      </c>
      <c r="F42" s="62">
        <f>'5. RG PROV CCAA SECCION'!F42+'6. RETA (No Seta) Prov-SECCION'!F42+'7. RETA (SETA) Prov-SECCION'!F42</f>
        <v>728.9473684210526</v>
      </c>
      <c r="G42" s="62">
        <f>'5. RG PROV CCAA SECCION'!G42+'6. RETA (No Seta) Prov-SECCION'!G42+'7. RETA (SETA) Prov-SECCION'!G42</f>
        <v>0.99999999999999956</v>
      </c>
      <c r="H42" s="62">
        <f>'5. RG PROV CCAA SECCION'!H42+'6. RETA (No Seta) Prov-SECCION'!H42+'7. RETA (SETA) Prov-SECCION'!H42</f>
        <v>31.631578947368411</v>
      </c>
      <c r="I42" s="62">
        <f>'5. RG PROV CCAA SECCION'!I42+'6. RETA (No Seta) Prov-SECCION'!I42+'7. RETA (SETA) Prov-SECCION'!I42</f>
        <v>608.15789473684208</v>
      </c>
      <c r="J42" s="62">
        <f>'5. RG PROV CCAA SECCION'!J42+'6. RETA (No Seta) Prov-SECCION'!J42+'7. RETA (SETA) Prov-SECCION'!J42</f>
        <v>454.84210526315786</v>
      </c>
      <c r="K42" s="62">
        <f>'5. RG PROV CCAA SECCION'!K42+'6. RETA (No Seta) Prov-SECCION'!K42+'7. RETA (SETA) Prov-SECCION'!K42</f>
        <v>754.47368421052636</v>
      </c>
      <c r="L42" s="62">
        <f>'5. RG PROV CCAA SECCION'!L42+'6. RETA (No Seta) Prov-SECCION'!L42+'7. RETA (SETA) Prov-SECCION'!L42</f>
        <v>721.26315789473688</v>
      </c>
      <c r="M42" s="62">
        <f>'5. RG PROV CCAA SECCION'!M42+'6. RETA (No Seta) Prov-SECCION'!M42+'7. RETA (SETA) Prov-SECCION'!M42</f>
        <v>12.999999999999996</v>
      </c>
      <c r="N42" s="62">
        <f>'5. RG PROV CCAA SECCION'!N42+'6. RETA (No Seta) Prov-SECCION'!N42+'7. RETA (SETA) Prov-SECCION'!N42</f>
        <v>5.9999999999999973</v>
      </c>
      <c r="O42" s="62">
        <f>'5. RG PROV CCAA SECCION'!O42+'6. RETA (No Seta) Prov-SECCION'!O42+'7. RETA (SETA) Prov-SECCION'!O42</f>
        <v>12</v>
      </c>
      <c r="P42" s="62">
        <f>'5. RG PROV CCAA SECCION'!P42+'6. RETA (No Seta) Prov-SECCION'!P42+'7. RETA (SETA) Prov-SECCION'!P42</f>
        <v>39.052631578947384</v>
      </c>
      <c r="Q42" s="62">
        <f>'5. RG PROV CCAA SECCION'!Q42+'6. RETA (No Seta) Prov-SECCION'!Q42+'7. RETA (SETA) Prov-SECCION'!Q42</f>
        <v>476.21052631578948</v>
      </c>
      <c r="R42" s="62">
        <f>'5. RG PROV CCAA SECCION'!R42+'6. RETA (No Seta) Prov-SECCION'!R42+'7. RETA (SETA) Prov-SECCION'!R42</f>
        <v>95.21052631578948</v>
      </c>
      <c r="S42" s="62">
        <f>'5. RG PROV CCAA SECCION'!S42+'6. RETA (No Seta) Prov-SECCION'!S42+'7. RETA (SETA) Prov-SECCION'!S42</f>
        <v>45.73684210526315</v>
      </c>
      <c r="T42" s="62">
        <f>'5. RG PROV CCAA SECCION'!T42+'6. RETA (No Seta) Prov-SECCION'!T42+'7. RETA (SETA) Prov-SECCION'!T42</f>
        <v>391.94736842105289</v>
      </c>
      <c r="U42" s="62">
        <f>'5. RG PROV CCAA SECCION'!U42+'6. RETA (No Seta) Prov-SECCION'!U42+'7. RETA (SETA) Prov-SECCION'!U42</f>
        <v>30.210526315789473</v>
      </c>
      <c r="V42" s="62">
        <f>'5. RG PROV CCAA SECCION'!V42+'6. RETA (No Seta) Prov-SECCION'!V42+'7. RETA (SETA) Prov-SECCION'!V42</f>
        <v>80.736842105263136</v>
      </c>
      <c r="W42" s="62">
        <f>'5. RG PROV CCAA SECCION'!W42+'6. RETA (No Seta) Prov-SECCION'!W42+'7. RETA (SETA) Prov-SECCION'!W42</f>
        <v>0.99999999999999956</v>
      </c>
      <c r="X42" s="62">
        <f>'5. RG PROV CCAA SECCION'!X42+'6. RETA (No Seta) Prov-SECCION'!X42+'7. RETA (SETA) Prov-SECCION'!X42</f>
        <v>0</v>
      </c>
      <c r="Y42" s="59">
        <f>'5. RG PROV CCAA SECCION'!Y42+'6. RETA (No Seta) Prov-SECCION'!Y42+'7. RETA (SETA) Prov-SECCION'!Y42</f>
        <v>0</v>
      </c>
    </row>
    <row r="43" spans="1:25" ht="15.6" x14ac:dyDescent="0.3">
      <c r="A43" s="8">
        <v>47</v>
      </c>
      <c r="B43" s="9" t="s">
        <v>28</v>
      </c>
      <c r="C43" s="59">
        <f t="shared" si="8"/>
        <v>14692.894736842103</v>
      </c>
      <c r="D43" s="60">
        <f>'5. RG PROV CCAA SECCION'!D43+'6. RETA (No Seta) Prov-SECCION'!D43+'7. RETA (SETA) Prov-SECCION'!D43</f>
        <v>1434.1578947368421</v>
      </c>
      <c r="E43" s="62">
        <f>'5. RG PROV CCAA SECCION'!E43+'6. RETA (No Seta) Prov-SECCION'!E43+'7. RETA (SETA) Prov-SECCION'!E43</f>
        <v>3.9999999999999982</v>
      </c>
      <c r="F43" s="62">
        <f>'5. RG PROV CCAA SECCION'!F43+'6. RETA (No Seta) Prov-SECCION'!F43+'7. RETA (SETA) Prov-SECCION'!F43</f>
        <v>1614.7894736842106</v>
      </c>
      <c r="G43" s="62">
        <f>'5. RG PROV CCAA SECCION'!G43+'6. RETA (No Seta) Prov-SECCION'!G43+'7. RETA (SETA) Prov-SECCION'!G43</f>
        <v>4.8947368421052602</v>
      </c>
      <c r="H43" s="62">
        <f>'5. RG PROV CCAA SECCION'!H43+'6. RETA (No Seta) Prov-SECCION'!H43+'7. RETA (SETA) Prov-SECCION'!H43</f>
        <v>31.89473684210526</v>
      </c>
      <c r="I43" s="62">
        <f>'5. RG PROV CCAA SECCION'!I43+'6. RETA (No Seta) Prov-SECCION'!I43+'7. RETA (SETA) Prov-SECCION'!I43</f>
        <v>1543</v>
      </c>
      <c r="J43" s="62">
        <f>'5. RG PROV CCAA SECCION'!J43+'6. RETA (No Seta) Prov-SECCION'!J43+'7. RETA (SETA) Prov-SECCION'!J43</f>
        <v>1759.5263157894738</v>
      </c>
      <c r="K43" s="62">
        <f>'5. RG PROV CCAA SECCION'!K43+'6. RETA (No Seta) Prov-SECCION'!K43+'7. RETA (SETA) Prov-SECCION'!K43</f>
        <v>1292.6315789473686</v>
      </c>
      <c r="L43" s="62">
        <f>'5. RG PROV CCAA SECCION'!L43+'6. RETA (No Seta) Prov-SECCION'!L43+'7. RETA (SETA) Prov-SECCION'!L43</f>
        <v>2562.6842105263158</v>
      </c>
      <c r="M43" s="62">
        <f>'5. RG PROV CCAA SECCION'!M43+'6. RETA (No Seta) Prov-SECCION'!M43+'7. RETA (SETA) Prov-SECCION'!M43</f>
        <v>172.31578947368422</v>
      </c>
      <c r="N43" s="62">
        <f>'5. RG PROV CCAA SECCION'!N43+'6. RETA (No Seta) Prov-SECCION'!N43+'7. RETA (SETA) Prov-SECCION'!N43</f>
        <v>46.368421052631575</v>
      </c>
      <c r="O43" s="62">
        <f>'5. RG PROV CCAA SECCION'!O43+'6. RETA (No Seta) Prov-SECCION'!O43+'7. RETA (SETA) Prov-SECCION'!O43</f>
        <v>30.999999999999996</v>
      </c>
      <c r="P43" s="62">
        <f>'5. RG PROV CCAA SECCION'!P43+'6. RETA (No Seta) Prov-SECCION'!P43+'7. RETA (SETA) Prov-SECCION'!P43</f>
        <v>423.1052631578948</v>
      </c>
      <c r="Q43" s="62">
        <f>'5. RG PROV CCAA SECCION'!Q43+'6. RETA (No Seta) Prov-SECCION'!Q43+'7. RETA (SETA) Prov-SECCION'!Q43</f>
        <v>1200.5263157894738</v>
      </c>
      <c r="R43" s="62">
        <f>'5. RG PROV CCAA SECCION'!R43+'6. RETA (No Seta) Prov-SECCION'!R43+'7. RETA (SETA) Prov-SECCION'!R43</f>
        <v>94.15789473684211</v>
      </c>
      <c r="S43" s="62">
        <f>'5. RG PROV CCAA SECCION'!S43+'6. RETA (No Seta) Prov-SECCION'!S43+'7. RETA (SETA) Prov-SECCION'!S43</f>
        <v>606.42105263157896</v>
      </c>
      <c r="T43" s="62">
        <f>'5. RG PROV CCAA SECCION'!T43+'6. RETA (No Seta) Prov-SECCION'!T43+'7. RETA (SETA) Prov-SECCION'!T43</f>
        <v>1238.4736842105262</v>
      </c>
      <c r="U43" s="62">
        <f>'5. RG PROV CCAA SECCION'!U43+'6. RETA (No Seta) Prov-SECCION'!U43+'7. RETA (SETA) Prov-SECCION'!U43</f>
        <v>215.42105263157896</v>
      </c>
      <c r="V43" s="62">
        <f>'5. RG PROV CCAA SECCION'!V43+'6. RETA (No Seta) Prov-SECCION'!V43+'7. RETA (SETA) Prov-SECCION'!V43</f>
        <v>411.5263157894737</v>
      </c>
      <c r="W43" s="62">
        <f>'5. RG PROV CCAA SECCION'!W43+'6. RETA (No Seta) Prov-SECCION'!W43+'7. RETA (SETA) Prov-SECCION'!W43</f>
        <v>5.9999999999999973</v>
      </c>
      <c r="X43" s="62">
        <f>'5. RG PROV CCAA SECCION'!X43+'6. RETA (No Seta) Prov-SECCION'!X43+'7. RETA (SETA) Prov-SECCION'!X43</f>
        <v>0</v>
      </c>
      <c r="Y43" s="59">
        <f>'5. RG PROV CCAA SECCION'!Y43+'6. RETA (No Seta) Prov-SECCION'!Y43+'7. RETA (SETA) Prov-SECCION'!Y43</f>
        <v>0</v>
      </c>
    </row>
    <row r="44" spans="1:25" ht="15.6" x14ac:dyDescent="0.3">
      <c r="A44" s="10">
        <v>49</v>
      </c>
      <c r="B44" s="11" t="s">
        <v>30</v>
      </c>
      <c r="C44" s="59">
        <f t="shared" si="8"/>
        <v>2892.2105263157905</v>
      </c>
      <c r="D44" s="60">
        <f>'5. RG PROV CCAA SECCION'!D44+'6. RETA (No Seta) Prov-SECCION'!D44+'7. RETA (SETA) Prov-SECCION'!D44</f>
        <v>158.68421052631581</v>
      </c>
      <c r="E44" s="62">
        <f>'5. RG PROV CCAA SECCION'!E44+'6. RETA (No Seta) Prov-SECCION'!E44+'7. RETA (SETA) Prov-SECCION'!E44</f>
        <v>2.9999999999999987</v>
      </c>
      <c r="F44" s="62">
        <f>'5. RG PROV CCAA SECCION'!F44+'6. RETA (No Seta) Prov-SECCION'!F44+'7. RETA (SETA) Prov-SECCION'!F44</f>
        <v>352.9473684210526</v>
      </c>
      <c r="G44" s="62">
        <f>'5. RG PROV CCAA SECCION'!G44+'6. RETA (No Seta) Prov-SECCION'!G44+'7. RETA (SETA) Prov-SECCION'!G44</f>
        <v>2.9999999999999987</v>
      </c>
      <c r="H44" s="62">
        <f>'5. RG PROV CCAA SECCION'!H44+'6. RETA (No Seta) Prov-SECCION'!H44+'7. RETA (SETA) Prov-SECCION'!H44</f>
        <v>16.631578947368425</v>
      </c>
      <c r="I44" s="62">
        <f>'5. RG PROV CCAA SECCION'!I44+'6. RETA (No Seta) Prov-SECCION'!I44+'7. RETA (SETA) Prov-SECCION'!I44</f>
        <v>342.4210526315789</v>
      </c>
      <c r="J44" s="62">
        <f>'5. RG PROV CCAA SECCION'!J44+'6. RETA (No Seta) Prov-SECCION'!J44+'7. RETA (SETA) Prov-SECCION'!J44</f>
        <v>395.5789473684211</v>
      </c>
      <c r="K44" s="62">
        <f>'5. RG PROV CCAA SECCION'!K44+'6. RETA (No Seta) Prov-SECCION'!K44+'7. RETA (SETA) Prov-SECCION'!K44</f>
        <v>155.0526315789474</v>
      </c>
      <c r="L44" s="62">
        <f>'5. RG PROV CCAA SECCION'!L44+'6. RETA (No Seta) Prov-SECCION'!L44+'7. RETA (SETA) Prov-SECCION'!L44</f>
        <v>558.21052631578948</v>
      </c>
      <c r="M44" s="62">
        <f>'5. RG PROV CCAA SECCION'!M44+'6. RETA (No Seta) Prov-SECCION'!M44+'7. RETA (SETA) Prov-SECCION'!M44</f>
        <v>10</v>
      </c>
      <c r="N44" s="62">
        <f>'5. RG PROV CCAA SECCION'!N44+'6. RETA (No Seta) Prov-SECCION'!N44+'7. RETA (SETA) Prov-SECCION'!N44</f>
        <v>8.1052631578947327</v>
      </c>
      <c r="O44" s="62">
        <f>'5. RG PROV CCAA SECCION'!O44+'6. RETA (No Seta) Prov-SECCION'!O44+'7. RETA (SETA) Prov-SECCION'!O44</f>
        <v>6.5263157894736823</v>
      </c>
      <c r="P44" s="62">
        <f>'5. RG PROV CCAA SECCION'!P44+'6. RETA (No Seta) Prov-SECCION'!P44+'7. RETA (SETA) Prov-SECCION'!P44</f>
        <v>37.263157894736842</v>
      </c>
      <c r="Q44" s="62">
        <f>'5. RG PROV CCAA SECCION'!Q44+'6. RETA (No Seta) Prov-SECCION'!Q44+'7. RETA (SETA) Prov-SECCION'!Q44</f>
        <v>202.68421052631578</v>
      </c>
      <c r="R44" s="62">
        <f>'5. RG PROV CCAA SECCION'!R44+'6. RETA (No Seta) Prov-SECCION'!R44+'7. RETA (SETA) Prov-SECCION'!R44</f>
        <v>40.421052631578959</v>
      </c>
      <c r="S44" s="62">
        <f>'5. RG PROV CCAA SECCION'!S44+'6. RETA (No Seta) Prov-SECCION'!S44+'7. RETA (SETA) Prov-SECCION'!S44</f>
        <v>56.210526315789487</v>
      </c>
      <c r="T44" s="62">
        <f>'5. RG PROV CCAA SECCION'!T44+'6. RETA (No Seta) Prov-SECCION'!T44+'7. RETA (SETA) Prov-SECCION'!T44</f>
        <v>415.78947368421086</v>
      </c>
      <c r="U44" s="62">
        <f>'5. RG PROV CCAA SECCION'!U44+'6. RETA (No Seta) Prov-SECCION'!U44+'7. RETA (SETA) Prov-SECCION'!U44</f>
        <v>37.421052631578938</v>
      </c>
      <c r="V44" s="62">
        <f>'5. RG PROV CCAA SECCION'!V44+'6. RETA (No Seta) Prov-SECCION'!V44+'7. RETA (SETA) Prov-SECCION'!V44</f>
        <v>75.684210526315795</v>
      </c>
      <c r="W44" s="62">
        <f>'5. RG PROV CCAA SECCION'!W44+'6. RETA (No Seta) Prov-SECCION'!W44+'7. RETA (SETA) Prov-SECCION'!W44</f>
        <v>16.578947368421058</v>
      </c>
      <c r="X44" s="62">
        <f>'5. RG PROV CCAA SECCION'!X44+'6. RETA (No Seta) Prov-SECCION'!X44+'7. RETA (SETA) Prov-SECCION'!X44</f>
        <v>0</v>
      </c>
      <c r="Y44" s="59">
        <f>'5. RG PROV CCAA SECCION'!Y44+'6. RETA (No Seta) Prov-SECCION'!Y44+'7. RETA (SETA) Prov-SECCION'!Y44</f>
        <v>0</v>
      </c>
    </row>
    <row r="45" spans="1:25" ht="15.6" x14ac:dyDescent="0.3">
      <c r="A45" s="238" t="s">
        <v>179</v>
      </c>
      <c r="B45" s="239"/>
      <c r="C45" s="66">
        <f t="shared" si="1"/>
        <v>65632.421052631573</v>
      </c>
      <c r="D45" s="64">
        <f>SUM(D46:D50)</f>
        <v>2016.2105263157891</v>
      </c>
      <c r="E45" s="67">
        <f t="shared" ref="E45:Y45" si="10">SUM(E46:E50)</f>
        <v>102.0526315789474</v>
      </c>
      <c r="F45" s="67">
        <f t="shared" si="10"/>
        <v>9675.21052631579</v>
      </c>
      <c r="G45" s="67">
        <f t="shared" si="10"/>
        <v>46.94736842105263</v>
      </c>
      <c r="H45" s="67">
        <f t="shared" si="10"/>
        <v>301.21052631578948</v>
      </c>
      <c r="I45" s="67">
        <f t="shared" si="10"/>
        <v>10771.157894736843</v>
      </c>
      <c r="J45" s="67">
        <f t="shared" si="10"/>
        <v>10737.473684210527</v>
      </c>
      <c r="K45" s="67">
        <f t="shared" si="10"/>
        <v>7900.894736842105</v>
      </c>
      <c r="L45" s="67">
        <f t="shared" si="10"/>
        <v>9438.7368421052633</v>
      </c>
      <c r="M45" s="67">
        <f t="shared" si="10"/>
        <v>453.15789473684208</v>
      </c>
      <c r="N45" s="67">
        <f t="shared" si="10"/>
        <v>105.21052631578947</v>
      </c>
      <c r="O45" s="67">
        <f t="shared" si="10"/>
        <v>144</v>
      </c>
      <c r="P45" s="67">
        <f t="shared" si="10"/>
        <v>781.63157894736844</v>
      </c>
      <c r="Q45" s="67">
        <f t="shared" si="10"/>
        <v>5679.7368421052624</v>
      </c>
      <c r="R45" s="67">
        <f t="shared" si="10"/>
        <v>955.84210526315792</v>
      </c>
      <c r="S45" s="67">
        <f t="shared" si="10"/>
        <v>958.73684210526324</v>
      </c>
      <c r="T45" s="67">
        <f t="shared" si="10"/>
        <v>2854.4736842105262</v>
      </c>
      <c r="U45" s="67">
        <f t="shared" si="10"/>
        <v>785.36842105263145</v>
      </c>
      <c r="V45" s="67">
        <f t="shared" si="10"/>
        <v>1877.421052631579</v>
      </c>
      <c r="W45" s="67">
        <f t="shared" si="10"/>
        <v>46.94736842105263</v>
      </c>
      <c r="X45" s="67">
        <f t="shared" si="10"/>
        <v>0</v>
      </c>
      <c r="Y45" s="66">
        <f t="shared" si="10"/>
        <v>0</v>
      </c>
    </row>
    <row r="46" spans="1:25" ht="15.6" x14ac:dyDescent="0.3">
      <c r="A46" s="6">
        <v>2</v>
      </c>
      <c r="B46" s="7" t="s">
        <v>0</v>
      </c>
      <c r="C46" s="59">
        <f t="shared" si="1"/>
        <v>7984.21052631579</v>
      </c>
      <c r="D46" s="60">
        <f>'5. RG PROV CCAA SECCION'!D46+'6. RETA (No Seta) Prov-SECCION'!D46+'7. RETA (SETA) Prov-SECCION'!D46</f>
        <v>266.31578947368422</v>
      </c>
      <c r="E46" s="62">
        <f>'5. RG PROV CCAA SECCION'!E46+'6. RETA (No Seta) Prov-SECCION'!E46+'7. RETA (SETA) Prov-SECCION'!E46</f>
        <v>5.9999999999999973</v>
      </c>
      <c r="F46" s="62">
        <f>'5. RG PROV CCAA SECCION'!F46+'6. RETA (No Seta) Prov-SECCION'!F46+'7. RETA (SETA) Prov-SECCION'!F46</f>
        <v>1271.8947368421052</v>
      </c>
      <c r="G46" s="62">
        <f>'5. RG PROV CCAA SECCION'!G46+'6. RETA (No Seta) Prov-SECCION'!G46+'7. RETA (SETA) Prov-SECCION'!G46</f>
        <v>13.000000000000002</v>
      </c>
      <c r="H46" s="62">
        <f>'5. RG PROV CCAA SECCION'!H46+'6. RETA (No Seta) Prov-SECCION'!H46+'7. RETA (SETA) Prov-SECCION'!H46</f>
        <v>33.368421052631582</v>
      </c>
      <c r="I46" s="62">
        <f>'5. RG PROV CCAA SECCION'!I46+'6. RETA (No Seta) Prov-SECCION'!I46+'7. RETA (SETA) Prov-SECCION'!I46</f>
        <v>1203.5263157894738</v>
      </c>
      <c r="J46" s="62">
        <f>'5. RG PROV CCAA SECCION'!J46+'6. RETA (No Seta) Prov-SECCION'!J46+'7. RETA (SETA) Prov-SECCION'!J46</f>
        <v>1051.8421052631579</v>
      </c>
      <c r="K46" s="62">
        <f>'5. RG PROV CCAA SECCION'!K46+'6. RETA (No Seta) Prov-SECCION'!K46+'7. RETA (SETA) Prov-SECCION'!K46</f>
        <v>1197.8421052631577</v>
      </c>
      <c r="L46" s="62">
        <f>'5. RG PROV CCAA SECCION'!L46+'6. RETA (No Seta) Prov-SECCION'!L46+'7. RETA (SETA) Prov-SECCION'!L46</f>
        <v>1501.3157894736842</v>
      </c>
      <c r="M46" s="62">
        <f>'5. RG PROV CCAA SECCION'!M46+'6. RETA (No Seta) Prov-SECCION'!M46+'7. RETA (SETA) Prov-SECCION'!M46</f>
        <v>63.894736842105253</v>
      </c>
      <c r="N46" s="62">
        <f>'5. RG PROV CCAA SECCION'!N46+'6. RETA (No Seta) Prov-SECCION'!N46+'7. RETA (SETA) Prov-SECCION'!N46</f>
        <v>13.263157894736841</v>
      </c>
      <c r="O46" s="62">
        <f>'5. RG PROV CCAA SECCION'!O46+'6. RETA (No Seta) Prov-SECCION'!O46+'7. RETA (SETA) Prov-SECCION'!O46</f>
        <v>11.157894736842103</v>
      </c>
      <c r="P46" s="62">
        <f>'5. RG PROV CCAA SECCION'!P46+'6. RETA (No Seta) Prov-SECCION'!P46+'7. RETA (SETA) Prov-SECCION'!P46</f>
        <v>82.84210526315789</v>
      </c>
      <c r="Q46" s="62">
        <f>'5. RG PROV CCAA SECCION'!Q46+'6. RETA (No Seta) Prov-SECCION'!Q46+'7. RETA (SETA) Prov-SECCION'!Q46</f>
        <v>376.84210526315792</v>
      </c>
      <c r="R46" s="62">
        <f>'5. RG PROV CCAA SECCION'!R46+'6. RETA (No Seta) Prov-SECCION'!R46+'7. RETA (SETA) Prov-SECCION'!R46</f>
        <v>85.15789473684211</v>
      </c>
      <c r="S46" s="62">
        <f>'5. RG PROV CCAA SECCION'!S46+'6. RETA (No Seta) Prov-SECCION'!S46+'7. RETA (SETA) Prov-SECCION'!S46</f>
        <v>162.26315789473688</v>
      </c>
      <c r="T46" s="62">
        <f>'5. RG PROV CCAA SECCION'!T46+'6. RETA (No Seta) Prov-SECCION'!T46+'7. RETA (SETA) Prov-SECCION'!T46</f>
        <v>319.21052631578954</v>
      </c>
      <c r="U46" s="62">
        <f>'5. RG PROV CCAA SECCION'!U46+'6. RETA (No Seta) Prov-SECCION'!U46+'7. RETA (SETA) Prov-SECCION'!U46</f>
        <v>102.47368421052633</v>
      </c>
      <c r="V46" s="62">
        <f>'5. RG PROV CCAA SECCION'!V46+'6. RETA (No Seta) Prov-SECCION'!V46+'7. RETA (SETA) Prov-SECCION'!V46</f>
        <v>217.47368421052636</v>
      </c>
      <c r="W46" s="62">
        <f>'5. RG PROV CCAA SECCION'!W46+'6. RETA (No Seta) Prov-SECCION'!W46+'7. RETA (SETA) Prov-SECCION'!W46</f>
        <v>4.5263157894736832</v>
      </c>
      <c r="X46" s="62">
        <f>'5. RG PROV CCAA SECCION'!X46+'6. RETA (No Seta) Prov-SECCION'!X46+'7. RETA (SETA) Prov-SECCION'!X46</f>
        <v>0</v>
      </c>
      <c r="Y46" s="59">
        <f>'5. RG PROV CCAA SECCION'!Y46+'6. RETA (No Seta) Prov-SECCION'!Y46+'7. RETA (SETA) Prov-SECCION'!Y46</f>
        <v>0</v>
      </c>
    </row>
    <row r="47" spans="1:25" ht="15.6" x14ac:dyDescent="0.3">
      <c r="A47" s="8">
        <v>13</v>
      </c>
      <c r="B47" s="9" t="s">
        <v>4</v>
      </c>
      <c r="C47" s="59">
        <f t="shared" si="1"/>
        <v>8725.2631578947367</v>
      </c>
      <c r="D47" s="60">
        <f>'5. RG PROV CCAA SECCION'!D47+'6. RETA (No Seta) Prov-SECCION'!D47+'7. RETA (SETA) Prov-SECCION'!D47</f>
        <v>217.36842105263156</v>
      </c>
      <c r="E47" s="62">
        <f>'5. RG PROV CCAA SECCION'!E47+'6. RETA (No Seta) Prov-SECCION'!E47+'7. RETA (SETA) Prov-SECCION'!E47</f>
        <v>6.9999999999999982</v>
      </c>
      <c r="F47" s="62">
        <f>'5. RG PROV CCAA SECCION'!F47+'6. RETA (No Seta) Prov-SECCION'!F47+'7. RETA (SETA) Prov-SECCION'!F47</f>
        <v>1158.473684210526</v>
      </c>
      <c r="G47" s="62">
        <f>'5. RG PROV CCAA SECCION'!G47+'6. RETA (No Seta) Prov-SECCION'!G47+'7. RETA (SETA) Prov-SECCION'!G47</f>
        <v>10</v>
      </c>
      <c r="H47" s="62">
        <f>'5. RG PROV CCAA SECCION'!H47+'6. RETA (No Seta) Prov-SECCION'!H47+'7. RETA (SETA) Prov-SECCION'!H47</f>
        <v>17.789473684210524</v>
      </c>
      <c r="I47" s="62">
        <f>'5. RG PROV CCAA SECCION'!I47+'6. RETA (No Seta) Prov-SECCION'!I47+'7. RETA (SETA) Prov-SECCION'!I47</f>
        <v>1816.8421052631581</v>
      </c>
      <c r="J47" s="62">
        <f>'5. RG PROV CCAA SECCION'!J47+'6. RETA (No Seta) Prov-SECCION'!J47+'7. RETA (SETA) Prov-SECCION'!J47</f>
        <v>1412.4736842105262</v>
      </c>
      <c r="K47" s="62">
        <f>'5. RG PROV CCAA SECCION'!K47+'6. RETA (No Seta) Prov-SECCION'!K47+'7. RETA (SETA) Prov-SECCION'!K47</f>
        <v>702.31578947368439</v>
      </c>
      <c r="L47" s="62">
        <f>'5. RG PROV CCAA SECCION'!L47+'6. RETA (No Seta) Prov-SECCION'!L47+'7. RETA (SETA) Prov-SECCION'!L47</f>
        <v>1587.1052631578946</v>
      </c>
      <c r="M47" s="62">
        <f>'5. RG PROV CCAA SECCION'!M47+'6. RETA (No Seta) Prov-SECCION'!M47+'7. RETA (SETA) Prov-SECCION'!M47</f>
        <v>91.052631578947398</v>
      </c>
      <c r="N47" s="62">
        <f>'5. RG PROV CCAA SECCION'!N47+'6. RETA (No Seta) Prov-SECCION'!N47+'7. RETA (SETA) Prov-SECCION'!N47</f>
        <v>22.368421052631582</v>
      </c>
      <c r="O47" s="62">
        <f>'5. RG PROV CCAA SECCION'!O47+'6. RETA (No Seta) Prov-SECCION'!O47+'7. RETA (SETA) Prov-SECCION'!O47</f>
        <v>8.0000000000000018</v>
      </c>
      <c r="P47" s="62">
        <f>'5. RG PROV CCAA SECCION'!P47+'6. RETA (No Seta) Prov-SECCION'!P47+'7. RETA (SETA) Prov-SECCION'!P47</f>
        <v>131.05263157894737</v>
      </c>
      <c r="Q47" s="62">
        <f>'5. RG PROV CCAA SECCION'!Q47+'6. RETA (No Seta) Prov-SECCION'!Q47+'7. RETA (SETA) Prov-SECCION'!Q47</f>
        <v>328.84210526315786</v>
      </c>
      <c r="R47" s="62">
        <f>'5. RG PROV CCAA SECCION'!R47+'6. RETA (No Seta) Prov-SECCION'!R47+'7. RETA (SETA) Prov-SECCION'!R47</f>
        <v>155.4736842105263</v>
      </c>
      <c r="S47" s="62">
        <f>'5. RG PROV CCAA SECCION'!S47+'6. RETA (No Seta) Prov-SECCION'!S47+'7. RETA (SETA) Prov-SECCION'!S47</f>
        <v>218.05263157894737</v>
      </c>
      <c r="T47" s="62">
        <f>'5. RG PROV CCAA SECCION'!T47+'6. RETA (No Seta) Prov-SECCION'!T47+'7. RETA (SETA) Prov-SECCION'!T47</f>
        <v>475.68421052631578</v>
      </c>
      <c r="U47" s="62">
        <f>'5. RG PROV CCAA SECCION'!U47+'6. RETA (No Seta) Prov-SECCION'!U47+'7. RETA (SETA) Prov-SECCION'!U47</f>
        <v>126.89473684210526</v>
      </c>
      <c r="V47" s="62">
        <f>'5. RG PROV CCAA SECCION'!V47+'6. RETA (No Seta) Prov-SECCION'!V47+'7. RETA (SETA) Prov-SECCION'!V47</f>
        <v>231</v>
      </c>
      <c r="W47" s="62">
        <f>'5. RG PROV CCAA SECCION'!W47+'6. RETA (No Seta) Prov-SECCION'!W47+'7. RETA (SETA) Prov-SECCION'!W47</f>
        <v>7.4736842105263168</v>
      </c>
      <c r="X47" s="62">
        <f>'5. RG PROV CCAA SECCION'!X47+'6. RETA (No Seta) Prov-SECCION'!X47+'7. RETA (SETA) Prov-SECCION'!X47</f>
        <v>0</v>
      </c>
      <c r="Y47" s="59">
        <f>'5. RG PROV CCAA SECCION'!Y47+'6. RETA (No Seta) Prov-SECCION'!Y47+'7. RETA (SETA) Prov-SECCION'!Y47</f>
        <v>0</v>
      </c>
    </row>
    <row r="48" spans="1:25" ht="15.6" x14ac:dyDescent="0.3">
      <c r="A48" s="8">
        <v>16</v>
      </c>
      <c r="B48" s="9" t="s">
        <v>5</v>
      </c>
      <c r="C48" s="59">
        <f t="shared" si="1"/>
        <v>9654.6315789473683</v>
      </c>
      <c r="D48" s="60">
        <f>'5. RG PROV CCAA SECCION'!D48+'6. RETA (No Seta) Prov-SECCION'!D48+'7. RETA (SETA) Prov-SECCION'!D48</f>
        <v>384.05263157894734</v>
      </c>
      <c r="E48" s="62">
        <f>'5. RG PROV CCAA SECCION'!E48+'6. RETA (No Seta) Prov-SECCION'!E48+'7. RETA (SETA) Prov-SECCION'!E48</f>
        <v>14.736842105263161</v>
      </c>
      <c r="F48" s="62">
        <f>'5. RG PROV CCAA SECCION'!F48+'6. RETA (No Seta) Prov-SECCION'!F48+'7. RETA (SETA) Prov-SECCION'!F48</f>
        <v>2167.4736842105262</v>
      </c>
      <c r="G48" s="62">
        <f>'5. RG PROV CCAA SECCION'!G48+'6. RETA (No Seta) Prov-SECCION'!G48+'7. RETA (SETA) Prov-SECCION'!G48</f>
        <v>0</v>
      </c>
      <c r="H48" s="62">
        <f>'5. RG PROV CCAA SECCION'!H48+'6. RETA (No Seta) Prov-SECCION'!H48+'7. RETA (SETA) Prov-SECCION'!H48</f>
        <v>42.21052631578948</v>
      </c>
      <c r="I48" s="62">
        <f>'5. RG PROV CCAA SECCION'!I48+'6. RETA (No Seta) Prov-SECCION'!I48+'7. RETA (SETA) Prov-SECCION'!I48</f>
        <v>1154.2631578947371</v>
      </c>
      <c r="J48" s="62">
        <f>'5. RG PROV CCAA SECCION'!J48+'6. RETA (No Seta) Prov-SECCION'!J48+'7. RETA (SETA) Prov-SECCION'!J48</f>
        <v>1466.421052631579</v>
      </c>
      <c r="K48" s="62">
        <f>'5. RG PROV CCAA SECCION'!K48+'6. RETA (No Seta) Prov-SECCION'!K48+'7. RETA (SETA) Prov-SECCION'!K48</f>
        <v>1337.2631578947367</v>
      </c>
      <c r="L48" s="62">
        <f>'5. RG PROV CCAA SECCION'!L48+'6. RETA (No Seta) Prov-SECCION'!L48+'7. RETA (SETA) Prov-SECCION'!L48</f>
        <v>1361.3157894736842</v>
      </c>
      <c r="M48" s="62">
        <f>'5. RG PROV CCAA SECCION'!M48+'6. RETA (No Seta) Prov-SECCION'!M48+'7. RETA (SETA) Prov-SECCION'!M48</f>
        <v>39.157894736842096</v>
      </c>
      <c r="N48" s="62">
        <f>'5. RG PROV CCAA SECCION'!N48+'6. RETA (No Seta) Prov-SECCION'!N48+'7. RETA (SETA) Prov-SECCION'!N48</f>
        <v>7.6315789473684204</v>
      </c>
      <c r="O48" s="62">
        <f>'5. RG PROV CCAA SECCION'!O48+'6. RETA (No Seta) Prov-SECCION'!O48+'7. RETA (SETA) Prov-SECCION'!O48</f>
        <v>18.000000000000004</v>
      </c>
      <c r="P48" s="62">
        <f>'5. RG PROV CCAA SECCION'!P48+'6. RETA (No Seta) Prov-SECCION'!P48+'7. RETA (SETA) Prov-SECCION'!P48</f>
        <v>69.68421052631578</v>
      </c>
      <c r="Q48" s="62">
        <f>'5. RG PROV CCAA SECCION'!Q48+'6. RETA (No Seta) Prov-SECCION'!Q48+'7. RETA (SETA) Prov-SECCION'!Q48</f>
        <v>782.21052631578959</v>
      </c>
      <c r="R48" s="62">
        <f>'5. RG PROV CCAA SECCION'!R48+'6. RETA (No Seta) Prov-SECCION'!R48+'7. RETA (SETA) Prov-SECCION'!R48</f>
        <v>188.31578947368416</v>
      </c>
      <c r="S48" s="62">
        <f>'5. RG PROV CCAA SECCION'!S48+'6. RETA (No Seta) Prov-SECCION'!S48+'7. RETA (SETA) Prov-SECCION'!S48</f>
        <v>72.578947368421041</v>
      </c>
      <c r="T48" s="62">
        <f>'5. RG PROV CCAA SECCION'!T48+'6. RETA (No Seta) Prov-SECCION'!T48+'7. RETA (SETA) Prov-SECCION'!T48</f>
        <v>302.10526315789468</v>
      </c>
      <c r="U48" s="62">
        <f>'5. RG PROV CCAA SECCION'!U48+'6. RETA (No Seta) Prov-SECCION'!U48+'7. RETA (SETA) Prov-SECCION'!U48</f>
        <v>79.684210526315795</v>
      </c>
      <c r="V48" s="62">
        <f>'5. RG PROV CCAA SECCION'!V48+'6. RETA (No Seta) Prov-SECCION'!V48+'7. RETA (SETA) Prov-SECCION'!V48</f>
        <v>158.5263157894737</v>
      </c>
      <c r="W48" s="62">
        <f>'5. RG PROV CCAA SECCION'!W48+'6. RETA (No Seta) Prov-SECCION'!W48+'7. RETA (SETA) Prov-SECCION'!W48</f>
        <v>9</v>
      </c>
      <c r="X48" s="62">
        <f>'5. RG PROV CCAA SECCION'!X48+'6. RETA (No Seta) Prov-SECCION'!X48+'7. RETA (SETA) Prov-SECCION'!X48</f>
        <v>0</v>
      </c>
      <c r="Y48" s="59">
        <f>'5. RG PROV CCAA SECCION'!Y48+'6. RETA (No Seta) Prov-SECCION'!Y48+'7. RETA (SETA) Prov-SECCION'!Y48</f>
        <v>0</v>
      </c>
    </row>
    <row r="49" spans="1:25" ht="15.6" x14ac:dyDescent="0.3">
      <c r="A49" s="8">
        <v>19</v>
      </c>
      <c r="B49" s="9" t="s">
        <v>8</v>
      </c>
      <c r="C49" s="59">
        <f t="shared" si="1"/>
        <v>14867.684210526319</v>
      </c>
      <c r="D49" s="60">
        <f>'5. RG PROV CCAA SECCION'!D49+'6. RETA (No Seta) Prov-SECCION'!D49+'7. RETA (SETA) Prov-SECCION'!D49</f>
        <v>332</v>
      </c>
      <c r="E49" s="62">
        <f>'5. RG PROV CCAA SECCION'!E49+'6. RETA (No Seta) Prov-SECCION'!E49+'7. RETA (SETA) Prov-SECCION'!E49</f>
        <v>30.052631578947373</v>
      </c>
      <c r="F49" s="62">
        <f>'5. RG PROV CCAA SECCION'!F49+'6. RETA (No Seta) Prov-SECCION'!F49+'7. RETA (SETA) Prov-SECCION'!F49</f>
        <v>1488.1052631578948</v>
      </c>
      <c r="G49" s="62">
        <f>'5. RG PROV CCAA SECCION'!G49+'6. RETA (No Seta) Prov-SECCION'!G49+'7. RETA (SETA) Prov-SECCION'!G49</f>
        <v>9.9473684210526336</v>
      </c>
      <c r="H49" s="62">
        <f>'5. RG PROV CCAA SECCION'!H49+'6. RETA (No Seta) Prov-SECCION'!H49+'7. RETA (SETA) Prov-SECCION'!H49</f>
        <v>105.52631578947367</v>
      </c>
      <c r="I49" s="62">
        <f>'5. RG PROV CCAA SECCION'!I49+'6. RETA (No Seta) Prov-SECCION'!I49+'7. RETA (SETA) Prov-SECCION'!I49</f>
        <v>2173.0526315789475</v>
      </c>
      <c r="J49" s="62">
        <f>'5. RG PROV CCAA SECCION'!J49+'6. RETA (No Seta) Prov-SECCION'!J49+'7. RETA (SETA) Prov-SECCION'!J49</f>
        <v>1882.6842105263158</v>
      </c>
      <c r="K49" s="62">
        <f>'5. RG PROV CCAA SECCION'!K49+'6. RETA (No Seta) Prov-SECCION'!K49+'7. RETA (SETA) Prov-SECCION'!K49</f>
        <v>2349</v>
      </c>
      <c r="L49" s="62">
        <f>'5. RG PROV CCAA SECCION'!L49+'6. RETA (No Seta) Prov-SECCION'!L49+'7. RETA (SETA) Prov-SECCION'!L49</f>
        <v>1760.9473684210529</v>
      </c>
      <c r="M49" s="62">
        <f>'5. RG PROV CCAA SECCION'!M49+'6. RETA (No Seta) Prov-SECCION'!M49+'7. RETA (SETA) Prov-SECCION'!M49</f>
        <v>108.5263157894737</v>
      </c>
      <c r="N49" s="62">
        <f>'5. RG PROV CCAA SECCION'!N49+'6. RETA (No Seta) Prov-SECCION'!N49+'7. RETA (SETA) Prov-SECCION'!N49</f>
        <v>20</v>
      </c>
      <c r="O49" s="62">
        <f>'5. RG PROV CCAA SECCION'!O49+'6. RETA (No Seta) Prov-SECCION'!O49+'7. RETA (SETA) Prov-SECCION'!O49</f>
        <v>26.736842105263158</v>
      </c>
      <c r="P49" s="62">
        <f>'5. RG PROV CCAA SECCION'!P49+'6. RETA (No Seta) Prov-SECCION'!P49+'7. RETA (SETA) Prov-SECCION'!P49</f>
        <v>173.36842105263162</v>
      </c>
      <c r="Q49" s="62">
        <f>'5. RG PROV CCAA SECCION'!Q49+'6. RETA (No Seta) Prov-SECCION'!Q49+'7. RETA (SETA) Prov-SECCION'!Q49</f>
        <v>2599.7368421052624</v>
      </c>
      <c r="R49" s="62">
        <f>'5. RG PROV CCAA SECCION'!R49+'6. RETA (No Seta) Prov-SECCION'!R49+'7. RETA (SETA) Prov-SECCION'!R49</f>
        <v>110.10526315789474</v>
      </c>
      <c r="S49" s="62">
        <f>'5. RG PROV CCAA SECCION'!S49+'6. RETA (No Seta) Prov-SECCION'!S49+'7. RETA (SETA) Prov-SECCION'!S49</f>
        <v>169.84210526315792</v>
      </c>
      <c r="T49" s="62">
        <f>'5. RG PROV CCAA SECCION'!T49+'6. RETA (No Seta) Prov-SECCION'!T49+'7. RETA (SETA) Prov-SECCION'!T49</f>
        <v>882.84210526315792</v>
      </c>
      <c r="U49" s="62">
        <f>'5. RG PROV CCAA SECCION'!U49+'6. RETA (No Seta) Prov-SECCION'!U49+'7. RETA (SETA) Prov-SECCION'!U49</f>
        <v>129</v>
      </c>
      <c r="V49" s="62">
        <f>'5. RG PROV CCAA SECCION'!V49+'6. RETA (No Seta) Prov-SECCION'!V49+'7. RETA (SETA) Prov-SECCION'!V49</f>
        <v>500.26315789473682</v>
      </c>
      <c r="W49" s="62">
        <f>'5. RG PROV CCAA SECCION'!W49+'6. RETA (No Seta) Prov-SECCION'!W49+'7. RETA (SETA) Prov-SECCION'!W49</f>
        <v>15.947368421052637</v>
      </c>
      <c r="X49" s="62">
        <f>'5. RG PROV CCAA SECCION'!X49+'6. RETA (No Seta) Prov-SECCION'!X49+'7. RETA (SETA) Prov-SECCION'!X49</f>
        <v>0</v>
      </c>
      <c r="Y49" s="59">
        <f>'5. RG PROV CCAA SECCION'!Y49+'6. RETA (No Seta) Prov-SECCION'!Y49+'7. RETA (SETA) Prov-SECCION'!Y49</f>
        <v>0</v>
      </c>
    </row>
    <row r="50" spans="1:25" ht="15.6" x14ac:dyDescent="0.3">
      <c r="A50" s="10">
        <v>45</v>
      </c>
      <c r="B50" s="11" t="s">
        <v>27</v>
      </c>
      <c r="C50" s="59">
        <f t="shared" si="1"/>
        <v>24400.631578947367</v>
      </c>
      <c r="D50" s="60">
        <f>'5. RG PROV CCAA SECCION'!D50+'6. RETA (No Seta) Prov-SECCION'!D50+'7. RETA (SETA) Prov-SECCION'!D50</f>
        <v>816.47368421052613</v>
      </c>
      <c r="E50" s="62">
        <f>'5. RG PROV CCAA SECCION'!E50+'6. RETA (No Seta) Prov-SECCION'!E50+'7. RETA (SETA) Prov-SECCION'!E50</f>
        <v>44.263157894736857</v>
      </c>
      <c r="F50" s="62">
        <f>'5. RG PROV CCAA SECCION'!F50+'6. RETA (No Seta) Prov-SECCION'!F50+'7. RETA (SETA) Prov-SECCION'!F50</f>
        <v>3589.2631578947371</v>
      </c>
      <c r="G50" s="62">
        <f>'5. RG PROV CCAA SECCION'!G50+'6. RETA (No Seta) Prov-SECCION'!G50+'7. RETA (SETA) Prov-SECCION'!G50</f>
        <v>14</v>
      </c>
      <c r="H50" s="62">
        <f>'5. RG PROV CCAA SECCION'!H50+'6. RETA (No Seta) Prov-SECCION'!H50+'7. RETA (SETA) Prov-SECCION'!H50</f>
        <v>102.31578947368422</v>
      </c>
      <c r="I50" s="62">
        <f>'5. RG PROV CCAA SECCION'!I50+'6. RETA (No Seta) Prov-SECCION'!I50+'7. RETA (SETA) Prov-SECCION'!I50</f>
        <v>4423.4736842105267</v>
      </c>
      <c r="J50" s="62">
        <f>'5. RG PROV CCAA SECCION'!J50+'6. RETA (No Seta) Prov-SECCION'!J50+'7. RETA (SETA) Prov-SECCION'!J50</f>
        <v>4924.0526315789475</v>
      </c>
      <c r="K50" s="62">
        <f>'5. RG PROV CCAA SECCION'!K50+'6. RETA (No Seta) Prov-SECCION'!K50+'7. RETA (SETA) Prov-SECCION'!K50</f>
        <v>2314.4736842105262</v>
      </c>
      <c r="L50" s="62">
        <f>'5. RG PROV CCAA SECCION'!L50+'6. RETA (No Seta) Prov-SECCION'!L50+'7. RETA (SETA) Prov-SECCION'!L50</f>
        <v>3228.0526315789475</v>
      </c>
      <c r="M50" s="62">
        <f>'5. RG PROV CCAA SECCION'!M50+'6. RETA (No Seta) Prov-SECCION'!M50+'7. RETA (SETA) Prov-SECCION'!M50</f>
        <v>150.52631578947367</v>
      </c>
      <c r="N50" s="62">
        <f>'5. RG PROV CCAA SECCION'!N50+'6. RETA (No Seta) Prov-SECCION'!N50+'7. RETA (SETA) Prov-SECCION'!N50</f>
        <v>41.947368421052623</v>
      </c>
      <c r="O50" s="62">
        <f>'5. RG PROV CCAA SECCION'!O50+'6. RETA (No Seta) Prov-SECCION'!O50+'7. RETA (SETA) Prov-SECCION'!O50</f>
        <v>80.10526315789474</v>
      </c>
      <c r="P50" s="62">
        <f>'5. RG PROV CCAA SECCION'!P50+'6. RETA (No Seta) Prov-SECCION'!P50+'7. RETA (SETA) Prov-SECCION'!P50</f>
        <v>324.68421052631578</v>
      </c>
      <c r="Q50" s="62">
        <f>'5. RG PROV CCAA SECCION'!Q50+'6. RETA (No Seta) Prov-SECCION'!Q50+'7. RETA (SETA) Prov-SECCION'!Q50</f>
        <v>1592.1052631578946</v>
      </c>
      <c r="R50" s="62">
        <f>'5. RG PROV CCAA SECCION'!R50+'6. RETA (No Seta) Prov-SECCION'!R50+'7. RETA (SETA) Prov-SECCION'!R50</f>
        <v>416.78947368421063</v>
      </c>
      <c r="S50" s="62">
        <f>'5. RG PROV CCAA SECCION'!S50+'6. RETA (No Seta) Prov-SECCION'!S50+'7. RETA (SETA) Prov-SECCION'!S50</f>
        <v>336</v>
      </c>
      <c r="T50" s="62">
        <f>'5. RG PROV CCAA SECCION'!T50+'6. RETA (No Seta) Prov-SECCION'!T50+'7. RETA (SETA) Prov-SECCION'!T50</f>
        <v>874.63157894736844</v>
      </c>
      <c r="U50" s="62">
        <f>'5. RG PROV CCAA SECCION'!U50+'6. RETA (No Seta) Prov-SECCION'!U50+'7. RETA (SETA) Prov-SECCION'!U50</f>
        <v>347.31578947368411</v>
      </c>
      <c r="V50" s="62">
        <f>'5. RG PROV CCAA SECCION'!V50+'6. RETA (No Seta) Prov-SECCION'!V50+'7. RETA (SETA) Prov-SECCION'!V50</f>
        <v>770.15789473684208</v>
      </c>
      <c r="W50" s="62">
        <f>'5. RG PROV CCAA SECCION'!W50+'6. RETA (No Seta) Prov-SECCION'!W50+'7. RETA (SETA) Prov-SECCION'!W50</f>
        <v>9.9999999999999964</v>
      </c>
      <c r="X50" s="62">
        <f>'5. RG PROV CCAA SECCION'!X50+'6. RETA (No Seta) Prov-SECCION'!X50+'7. RETA (SETA) Prov-SECCION'!X50</f>
        <v>0</v>
      </c>
      <c r="Y50" s="59">
        <f>'5. RG PROV CCAA SECCION'!Y50+'6. RETA (No Seta) Prov-SECCION'!Y50+'7. RETA (SETA) Prov-SECCION'!Y50</f>
        <v>0</v>
      </c>
    </row>
    <row r="51" spans="1:25" ht="15.6" x14ac:dyDescent="0.3">
      <c r="A51" s="238" t="s">
        <v>42</v>
      </c>
      <c r="B51" s="239"/>
      <c r="C51" s="66">
        <f t="shared" si="1"/>
        <v>599394.47368421068</v>
      </c>
      <c r="D51" s="64">
        <f>SUM(D52:D55)</f>
        <v>5103.6315789473683</v>
      </c>
      <c r="E51" s="67">
        <f t="shared" ref="E51:Y51" si="11">SUM(E52:E55)</f>
        <v>237.10526315789468</v>
      </c>
      <c r="F51" s="67">
        <f t="shared" si="11"/>
        <v>60602.84210526316</v>
      </c>
      <c r="G51" s="67">
        <f t="shared" si="11"/>
        <v>225.63157894736841</v>
      </c>
      <c r="H51" s="67">
        <f t="shared" si="11"/>
        <v>2895</v>
      </c>
      <c r="I51" s="67">
        <f t="shared" si="11"/>
        <v>56676.947368421046</v>
      </c>
      <c r="J51" s="67">
        <f t="shared" si="11"/>
        <v>99931.052631578932</v>
      </c>
      <c r="K51" s="67">
        <f t="shared" si="11"/>
        <v>34511.15789473684</v>
      </c>
      <c r="L51" s="67">
        <f t="shared" si="11"/>
        <v>98641.526315789481</v>
      </c>
      <c r="M51" s="67">
        <f t="shared" si="11"/>
        <v>31705.210526315794</v>
      </c>
      <c r="N51" s="67">
        <f t="shared" si="11"/>
        <v>4313.9473684210534</v>
      </c>
      <c r="O51" s="67">
        <f t="shared" si="11"/>
        <v>4573.4210526315783</v>
      </c>
      <c r="P51" s="67">
        <f t="shared" si="11"/>
        <v>42524.210526315786</v>
      </c>
      <c r="Q51" s="67">
        <f t="shared" si="11"/>
        <v>74015.947368421039</v>
      </c>
      <c r="R51" s="67">
        <f t="shared" si="11"/>
        <v>3875.1578947368421</v>
      </c>
      <c r="S51" s="67">
        <f t="shared" si="11"/>
        <v>19037.736842105263</v>
      </c>
      <c r="T51" s="67">
        <f t="shared" si="11"/>
        <v>31433.21052631579</v>
      </c>
      <c r="U51" s="67">
        <f t="shared" si="11"/>
        <v>9276.0526315789466</v>
      </c>
      <c r="V51" s="67">
        <f t="shared" si="11"/>
        <v>18920.473684210527</v>
      </c>
      <c r="W51" s="67">
        <f t="shared" si="11"/>
        <v>700.42105263157896</v>
      </c>
      <c r="X51" s="67">
        <f t="shared" si="11"/>
        <v>193.78947368421052</v>
      </c>
      <c r="Y51" s="66">
        <f t="shared" si="11"/>
        <v>0</v>
      </c>
    </row>
    <row r="52" spans="1:25" ht="15.6" x14ac:dyDescent="0.3">
      <c r="A52" s="6">
        <v>8</v>
      </c>
      <c r="B52" s="7" t="s">
        <v>2</v>
      </c>
      <c r="C52" s="59">
        <f t="shared" si="1"/>
        <v>450220.8421052632</v>
      </c>
      <c r="D52" s="60">
        <f>'5. RG PROV CCAA SECCION'!D52+'6. RETA (No Seta) Prov-SECCION'!D52+'7. RETA (SETA) Prov-SECCION'!D52</f>
        <v>1064.0526315789475</v>
      </c>
      <c r="E52" s="62">
        <f>'5. RG PROV CCAA SECCION'!E52+'6. RETA (No Seta) Prov-SECCION'!E52+'7. RETA (SETA) Prov-SECCION'!E52</f>
        <v>100.21052631578945</v>
      </c>
      <c r="F52" s="62">
        <f>'5. RG PROV CCAA SECCION'!F52+'6. RETA (No Seta) Prov-SECCION'!F52+'7. RETA (SETA) Prov-SECCION'!F52</f>
        <v>35364.684210526313</v>
      </c>
      <c r="G52" s="62">
        <f>'5. RG PROV CCAA SECCION'!G52+'6. RETA (No Seta) Prov-SECCION'!G52+'7. RETA (SETA) Prov-SECCION'!G52</f>
        <v>166.73684210526315</v>
      </c>
      <c r="H52" s="62">
        <f>'5. RG PROV CCAA SECCION'!H52+'6. RETA (No Seta) Prov-SECCION'!H52+'7. RETA (SETA) Prov-SECCION'!H52</f>
        <v>1928.6315789473686</v>
      </c>
      <c r="I52" s="62">
        <f>'5. RG PROV CCAA SECCION'!I52+'6. RETA (No Seta) Prov-SECCION'!I52+'7. RETA (SETA) Prov-SECCION'!I52</f>
        <v>39708.368421052633</v>
      </c>
      <c r="J52" s="62">
        <f>'5. RG PROV CCAA SECCION'!J52+'6. RETA (No Seta) Prov-SECCION'!J52+'7. RETA (SETA) Prov-SECCION'!J52</f>
        <v>77195</v>
      </c>
      <c r="K52" s="62">
        <f>'5. RG PROV CCAA SECCION'!K52+'6. RETA (No Seta) Prov-SECCION'!K52+'7. RETA (SETA) Prov-SECCION'!K52</f>
        <v>22439.894736842107</v>
      </c>
      <c r="L52" s="62">
        <f>'5. RG PROV CCAA SECCION'!L52+'6. RETA (No Seta) Prov-SECCION'!L52+'7. RETA (SETA) Prov-SECCION'!L52</f>
        <v>71356.578947368427</v>
      </c>
      <c r="M52" s="62">
        <f>'5. RG PROV CCAA SECCION'!M52+'6. RETA (No Seta) Prov-SECCION'!M52+'7. RETA (SETA) Prov-SECCION'!M52</f>
        <v>30270.157894736843</v>
      </c>
      <c r="N52" s="62">
        <f>'5. RG PROV CCAA SECCION'!N52+'6. RETA (No Seta) Prov-SECCION'!N52+'7. RETA (SETA) Prov-SECCION'!N52</f>
        <v>3988.0526315789475</v>
      </c>
      <c r="O52" s="62">
        <f>'5. RG PROV CCAA SECCION'!O52+'6. RETA (No Seta) Prov-SECCION'!O52+'7. RETA (SETA) Prov-SECCION'!O52</f>
        <v>3525.78947368421</v>
      </c>
      <c r="P52" s="62">
        <f>'5. RG PROV CCAA SECCION'!P52+'6. RETA (No Seta) Prov-SECCION'!P52+'7. RETA (SETA) Prov-SECCION'!P52</f>
        <v>39260</v>
      </c>
      <c r="Q52" s="62">
        <f>'5. RG PROV CCAA SECCION'!Q52+'6. RETA (No Seta) Prov-SECCION'!Q52+'7. RETA (SETA) Prov-SECCION'!Q52</f>
        <v>58848.473684210512</v>
      </c>
      <c r="R52" s="62">
        <f>'5. RG PROV CCAA SECCION'!R52+'6. RETA (No Seta) Prov-SECCION'!R52+'7. RETA (SETA) Prov-SECCION'!R52</f>
        <v>2379.1578947368421</v>
      </c>
      <c r="S52" s="62">
        <f>'5. RG PROV CCAA SECCION'!S52+'6. RETA (No Seta) Prov-SECCION'!S52+'7. RETA (SETA) Prov-SECCION'!S52</f>
        <v>16194.473684210527</v>
      </c>
      <c r="T52" s="62">
        <f>'5. RG PROV CCAA SECCION'!T52+'6. RETA (No Seta) Prov-SECCION'!T52+'7. RETA (SETA) Prov-SECCION'!T52</f>
        <v>23575.315789473683</v>
      </c>
      <c r="U52" s="62">
        <f>'5. RG PROV CCAA SECCION'!U52+'6. RETA (No Seta) Prov-SECCION'!U52+'7. RETA (SETA) Prov-SECCION'!U52</f>
        <v>7159.5789473684217</v>
      </c>
      <c r="V52" s="62">
        <f>'5. RG PROV CCAA SECCION'!V52+'6. RETA (No Seta) Prov-SECCION'!V52+'7. RETA (SETA) Prov-SECCION'!V52</f>
        <v>14974.157894736843</v>
      </c>
      <c r="W52" s="62">
        <f>'5. RG PROV CCAA SECCION'!W52+'6. RETA (No Seta) Prov-SECCION'!W52+'7. RETA (SETA) Prov-SECCION'!W52</f>
        <v>531.73684210526312</v>
      </c>
      <c r="X52" s="62">
        <f>'5. RG PROV CCAA SECCION'!X52+'6. RETA (No Seta) Prov-SECCION'!X52+'7. RETA (SETA) Prov-SECCION'!X52</f>
        <v>189.78947368421052</v>
      </c>
      <c r="Y52" s="59">
        <f>'5. RG PROV CCAA SECCION'!Y52+'6. RETA (No Seta) Prov-SECCION'!Y52+'7. RETA (SETA) Prov-SECCION'!Y52</f>
        <v>0</v>
      </c>
    </row>
    <row r="53" spans="1:25" ht="15.6" x14ac:dyDescent="0.3">
      <c r="A53" s="8">
        <v>17</v>
      </c>
      <c r="B53" s="9" t="s">
        <v>6</v>
      </c>
      <c r="C53" s="59">
        <f t="shared" si="1"/>
        <v>65544.631578947388</v>
      </c>
      <c r="D53" s="60">
        <f>'5. RG PROV CCAA SECCION'!D53+'6. RETA (No Seta) Prov-SECCION'!D53+'7. RETA (SETA) Prov-SECCION'!D53</f>
        <v>962.26315789473688</v>
      </c>
      <c r="E53" s="62">
        <f>'5. RG PROV CCAA SECCION'!E53+'6. RETA (No Seta) Prov-SECCION'!E53+'7. RETA (SETA) Prov-SECCION'!E53</f>
        <v>29.999999999999996</v>
      </c>
      <c r="F53" s="62">
        <f>'5. RG PROV CCAA SECCION'!F53+'6. RETA (No Seta) Prov-SECCION'!F53+'7. RETA (SETA) Prov-SECCION'!F53</f>
        <v>12719.894736842105</v>
      </c>
      <c r="G53" s="62">
        <f>'5. RG PROV CCAA SECCION'!G53+'6. RETA (No Seta) Prov-SECCION'!G53+'7. RETA (SETA) Prov-SECCION'!G53</f>
        <v>17</v>
      </c>
      <c r="H53" s="62">
        <f>'5. RG PROV CCAA SECCION'!H53+'6. RETA (No Seta) Prov-SECCION'!H53+'7. RETA (SETA) Prov-SECCION'!H53</f>
        <v>369.47368421052636</v>
      </c>
      <c r="I53" s="62">
        <f>'5. RG PROV CCAA SECCION'!I53+'6. RETA (No Seta) Prov-SECCION'!I53+'7. RETA (SETA) Prov-SECCION'!I53</f>
        <v>7568.78947368421</v>
      </c>
      <c r="J53" s="62">
        <f>'5. RG PROV CCAA SECCION'!J53+'6. RETA (No Seta) Prov-SECCION'!J53+'7. RETA (SETA) Prov-SECCION'!J53</f>
        <v>9739.2631578947385</v>
      </c>
      <c r="K53" s="62">
        <f>'5. RG PROV CCAA SECCION'!K53+'6. RETA (No Seta) Prov-SECCION'!K53+'7. RETA (SETA) Prov-SECCION'!K53</f>
        <v>4283.7894736842109</v>
      </c>
      <c r="L53" s="62">
        <f>'5. RG PROV CCAA SECCION'!L53+'6. RETA (No Seta) Prov-SECCION'!L53+'7. RETA (SETA) Prov-SECCION'!L53</f>
        <v>12842.47368421053</v>
      </c>
      <c r="M53" s="62">
        <f>'5. RG PROV CCAA SECCION'!M53+'6. RETA (No Seta) Prov-SECCION'!M53+'7. RETA (SETA) Prov-SECCION'!M53</f>
        <v>534.89473684210532</v>
      </c>
      <c r="N53" s="62">
        <f>'5. RG PROV CCAA SECCION'!N53+'6. RETA (No Seta) Prov-SECCION'!N53+'7. RETA (SETA) Prov-SECCION'!N53</f>
        <v>163.42105263157893</v>
      </c>
      <c r="O53" s="62">
        <f>'5. RG PROV CCAA SECCION'!O53+'6. RETA (No Seta) Prov-SECCION'!O53+'7. RETA (SETA) Prov-SECCION'!O53</f>
        <v>665</v>
      </c>
      <c r="P53" s="62">
        <f>'5. RG PROV CCAA SECCION'!P53+'6. RETA (No Seta) Prov-SECCION'!P53+'7. RETA (SETA) Prov-SECCION'!P53</f>
        <v>1281.578947368421</v>
      </c>
      <c r="Q53" s="62">
        <f>'5. RG PROV CCAA SECCION'!Q53+'6. RETA (No Seta) Prov-SECCION'!Q53+'7. RETA (SETA) Prov-SECCION'!Q53</f>
        <v>6887.7894736842109</v>
      </c>
      <c r="R53" s="62">
        <f>'5. RG PROV CCAA SECCION'!R53+'6. RETA (No Seta) Prov-SECCION'!R53+'7. RETA (SETA) Prov-SECCION'!R53</f>
        <v>505.68421052631584</v>
      </c>
      <c r="S53" s="62">
        <f>'5. RG PROV CCAA SECCION'!S53+'6. RETA (No Seta) Prov-SECCION'!S53+'7. RETA (SETA) Prov-SECCION'!S53</f>
        <v>1019.4210526315791</v>
      </c>
      <c r="T53" s="62">
        <f>'5. RG PROV CCAA SECCION'!T53+'6. RETA (No Seta) Prov-SECCION'!T53+'7. RETA (SETA) Prov-SECCION'!T53</f>
        <v>3007.2631578947367</v>
      </c>
      <c r="U53" s="62">
        <f>'5. RG PROV CCAA SECCION'!U53+'6. RETA (No Seta) Prov-SECCION'!U53+'7. RETA (SETA) Prov-SECCION'!U53</f>
        <v>1012.3157894736842</v>
      </c>
      <c r="V53" s="62">
        <f>'5. RG PROV CCAA SECCION'!V53+'6. RETA (No Seta) Prov-SECCION'!V53+'7. RETA (SETA) Prov-SECCION'!V53</f>
        <v>1851.3157894736842</v>
      </c>
      <c r="W53" s="62">
        <f>'5. RG PROV CCAA SECCION'!W53+'6. RETA (No Seta) Prov-SECCION'!W53+'7. RETA (SETA) Prov-SECCION'!W53</f>
        <v>78.999999999999986</v>
      </c>
      <c r="X53" s="62">
        <f>'5. RG PROV CCAA SECCION'!X53+'6. RETA (No Seta) Prov-SECCION'!X53+'7. RETA (SETA) Prov-SECCION'!X53</f>
        <v>3.9999999999999982</v>
      </c>
      <c r="Y53" s="59">
        <f>'5. RG PROV CCAA SECCION'!Y53+'6. RETA (No Seta) Prov-SECCION'!Y53+'7. RETA (SETA) Prov-SECCION'!Y53</f>
        <v>0</v>
      </c>
    </row>
    <row r="54" spans="1:25" ht="15.6" x14ac:dyDescent="0.3">
      <c r="A54" s="8">
        <v>25</v>
      </c>
      <c r="B54" s="9" t="s">
        <v>12</v>
      </c>
      <c r="C54" s="59">
        <f t="shared" si="1"/>
        <v>35878</v>
      </c>
      <c r="D54" s="60">
        <f>'5. RG PROV CCAA SECCION'!D54+'6. RETA (No Seta) Prov-SECCION'!D54+'7. RETA (SETA) Prov-SECCION'!D54</f>
        <v>2224.6315789473683</v>
      </c>
      <c r="E54" s="62">
        <f>'5. RG PROV CCAA SECCION'!E54+'6. RETA (No Seta) Prov-SECCION'!E54+'7. RETA (SETA) Prov-SECCION'!E54</f>
        <v>44.94736842105263</v>
      </c>
      <c r="F54" s="62">
        <f>'5. RG PROV CCAA SECCION'!F54+'6. RETA (No Seta) Prov-SECCION'!F54+'7. RETA (SETA) Prov-SECCION'!F54</f>
        <v>6699.4210526315783</v>
      </c>
      <c r="G54" s="62">
        <f>'5. RG PROV CCAA SECCION'!G54+'6. RETA (No Seta) Prov-SECCION'!G54+'7. RETA (SETA) Prov-SECCION'!G54</f>
        <v>23.89473684210526</v>
      </c>
      <c r="H54" s="62">
        <f>'5. RG PROV CCAA SECCION'!H54+'6. RETA (No Seta) Prov-SECCION'!H54+'7. RETA (SETA) Prov-SECCION'!H54</f>
        <v>270.63157894736838</v>
      </c>
      <c r="I54" s="62">
        <f>'5. RG PROV CCAA SECCION'!I54+'6. RETA (No Seta) Prov-SECCION'!I54+'7. RETA (SETA) Prov-SECCION'!I54</f>
        <v>3899.0526315789475</v>
      </c>
      <c r="J54" s="62">
        <f>'5. RG PROV CCAA SECCION'!J54+'6. RETA (No Seta) Prov-SECCION'!J54+'7. RETA (SETA) Prov-SECCION'!J54</f>
        <v>5279.5263157894724</v>
      </c>
      <c r="K54" s="62">
        <f>'5. RG PROV CCAA SECCION'!K54+'6. RETA (No Seta) Prov-SECCION'!K54+'7. RETA (SETA) Prov-SECCION'!K54</f>
        <v>4497.3684210526308</v>
      </c>
      <c r="L54" s="62">
        <f>'5. RG PROV CCAA SECCION'!L54+'6. RETA (No Seta) Prov-SECCION'!L54+'7. RETA (SETA) Prov-SECCION'!L54</f>
        <v>4480.2631578947376</v>
      </c>
      <c r="M54" s="62">
        <f>'5. RG PROV CCAA SECCION'!M54+'6. RETA (No Seta) Prov-SECCION'!M54+'7. RETA (SETA) Prov-SECCION'!M54</f>
        <v>224.94736842105266</v>
      </c>
      <c r="N54" s="62">
        <f>'5. RG PROV CCAA SECCION'!N54+'6. RETA (No Seta) Prov-SECCION'!N54+'7. RETA (SETA) Prov-SECCION'!N54</f>
        <v>53.631578947368432</v>
      </c>
      <c r="O54" s="62">
        <f>'5. RG PROV CCAA SECCION'!O54+'6. RETA (No Seta) Prov-SECCION'!O54+'7. RETA (SETA) Prov-SECCION'!O54</f>
        <v>70.263157894736835</v>
      </c>
      <c r="P54" s="62">
        <f>'5. RG PROV CCAA SECCION'!P54+'6. RETA (No Seta) Prov-SECCION'!P54+'7. RETA (SETA) Prov-SECCION'!P54</f>
        <v>555.68421052631584</v>
      </c>
      <c r="Q54" s="62">
        <f>'5. RG PROV CCAA SECCION'!Q54+'6. RETA (No Seta) Prov-SECCION'!Q54+'7. RETA (SETA) Prov-SECCION'!Q54</f>
        <v>3467.8421052631579</v>
      </c>
      <c r="R54" s="62">
        <f>'5. RG PROV CCAA SECCION'!R54+'6. RETA (No Seta) Prov-SECCION'!R54+'7. RETA (SETA) Prov-SECCION'!R54</f>
        <v>536.78947368421052</v>
      </c>
      <c r="S54" s="62">
        <f>'5. RG PROV CCAA SECCION'!S54+'6. RETA (No Seta) Prov-SECCION'!S54+'7. RETA (SETA) Prov-SECCION'!S54</f>
        <v>522.52631578947364</v>
      </c>
      <c r="T54" s="62">
        <f>'5. RG PROV CCAA SECCION'!T54+'6. RETA (No Seta) Prov-SECCION'!T54+'7. RETA (SETA) Prov-SECCION'!T54</f>
        <v>2006.2105263157898</v>
      </c>
      <c r="U54" s="62">
        <f>'5. RG PROV CCAA SECCION'!U54+'6. RETA (No Seta) Prov-SECCION'!U54+'7. RETA (SETA) Prov-SECCION'!U54</f>
        <v>388.1052631578948</v>
      </c>
      <c r="V54" s="62">
        <f>'5. RG PROV CCAA SECCION'!V54+'6. RETA (No Seta) Prov-SECCION'!V54+'7. RETA (SETA) Prov-SECCION'!V54</f>
        <v>615.26315789473699</v>
      </c>
      <c r="W54" s="62">
        <f>'5. RG PROV CCAA SECCION'!W54+'6. RETA (No Seta) Prov-SECCION'!W54+'7. RETA (SETA) Prov-SECCION'!W54</f>
        <v>17.000000000000007</v>
      </c>
      <c r="X54" s="62">
        <f>'5. RG PROV CCAA SECCION'!X54+'6. RETA (No Seta) Prov-SECCION'!X54+'7. RETA (SETA) Prov-SECCION'!X54</f>
        <v>0</v>
      </c>
      <c r="Y54" s="59">
        <f>'5. RG PROV CCAA SECCION'!Y54+'6. RETA (No Seta) Prov-SECCION'!Y54+'7. RETA (SETA) Prov-SECCION'!Y54</f>
        <v>0</v>
      </c>
    </row>
    <row r="55" spans="1:25" ht="15.6" x14ac:dyDescent="0.3">
      <c r="A55" s="10">
        <v>43</v>
      </c>
      <c r="B55" s="11" t="s">
        <v>25</v>
      </c>
      <c r="C55" s="59">
        <f t="shared" si="1"/>
        <v>47751</v>
      </c>
      <c r="D55" s="60">
        <f>'5. RG PROV CCAA SECCION'!D55+'6. RETA (No Seta) Prov-SECCION'!D55+'7. RETA (SETA) Prov-SECCION'!D55</f>
        <v>852.68421052631572</v>
      </c>
      <c r="E55" s="62">
        <f>'5. RG PROV CCAA SECCION'!E55+'6. RETA (No Seta) Prov-SECCION'!E55+'7. RETA (SETA) Prov-SECCION'!E55</f>
        <v>61.947368421052616</v>
      </c>
      <c r="F55" s="62">
        <f>'5. RG PROV CCAA SECCION'!F55+'6. RETA (No Seta) Prov-SECCION'!F55+'7. RETA (SETA) Prov-SECCION'!F55</f>
        <v>5818.8421052631593</v>
      </c>
      <c r="G55" s="62">
        <f>'5. RG PROV CCAA SECCION'!G55+'6. RETA (No Seta) Prov-SECCION'!G55+'7. RETA (SETA) Prov-SECCION'!G55</f>
        <v>17.999999999999993</v>
      </c>
      <c r="H55" s="62">
        <f>'5. RG PROV CCAA SECCION'!H55+'6. RETA (No Seta) Prov-SECCION'!H55+'7. RETA (SETA) Prov-SECCION'!H55</f>
        <v>326.26315789473682</v>
      </c>
      <c r="I55" s="62">
        <f>'5. RG PROV CCAA SECCION'!I55+'6. RETA (No Seta) Prov-SECCION'!I55+'7. RETA (SETA) Prov-SECCION'!I55</f>
        <v>5500.7368421052624</v>
      </c>
      <c r="J55" s="62">
        <f>'5. RG PROV CCAA SECCION'!J55+'6. RETA (No Seta) Prov-SECCION'!J55+'7. RETA (SETA) Prov-SECCION'!J55</f>
        <v>7717.2631578947367</v>
      </c>
      <c r="K55" s="62">
        <f>'5. RG PROV CCAA SECCION'!K55+'6. RETA (No Seta) Prov-SECCION'!K55+'7. RETA (SETA) Prov-SECCION'!K55</f>
        <v>3290.1052631578946</v>
      </c>
      <c r="L55" s="62">
        <f>'5. RG PROV CCAA SECCION'!L55+'6. RETA (No Seta) Prov-SECCION'!L55+'7. RETA (SETA) Prov-SECCION'!L55</f>
        <v>9962.2105263157882</v>
      </c>
      <c r="M55" s="62">
        <f>'5. RG PROV CCAA SECCION'!M55+'6. RETA (No Seta) Prov-SECCION'!M55+'7. RETA (SETA) Prov-SECCION'!M55</f>
        <v>675.21052631578948</v>
      </c>
      <c r="N55" s="62">
        <f>'5. RG PROV CCAA SECCION'!N55+'6. RETA (No Seta) Prov-SECCION'!N55+'7. RETA (SETA) Prov-SECCION'!N55</f>
        <v>108.84210526315792</v>
      </c>
      <c r="O55" s="62">
        <f>'5. RG PROV CCAA SECCION'!O55+'6. RETA (No Seta) Prov-SECCION'!O55+'7. RETA (SETA) Prov-SECCION'!O55</f>
        <v>312.36842105263156</v>
      </c>
      <c r="P55" s="62">
        <f>'5. RG PROV CCAA SECCION'!P55+'6. RETA (No Seta) Prov-SECCION'!P55+'7. RETA (SETA) Prov-SECCION'!P55</f>
        <v>1426.9473684210527</v>
      </c>
      <c r="Q55" s="62">
        <f>'5. RG PROV CCAA SECCION'!Q55+'6. RETA (No Seta) Prov-SECCION'!Q55+'7. RETA (SETA) Prov-SECCION'!Q55</f>
        <v>4811.8421052631575</v>
      </c>
      <c r="R55" s="62">
        <f>'5. RG PROV CCAA SECCION'!R55+'6. RETA (No Seta) Prov-SECCION'!R55+'7. RETA (SETA) Prov-SECCION'!R55</f>
        <v>453.52631578947376</v>
      </c>
      <c r="S55" s="62">
        <f>'5. RG PROV CCAA SECCION'!S55+'6. RETA (No Seta) Prov-SECCION'!S55+'7. RETA (SETA) Prov-SECCION'!S55</f>
        <v>1301.3157894736842</v>
      </c>
      <c r="T55" s="62">
        <f>'5. RG PROV CCAA SECCION'!T55+'6. RETA (No Seta) Prov-SECCION'!T55+'7. RETA (SETA) Prov-SECCION'!T55</f>
        <v>2844.4210526315787</v>
      </c>
      <c r="U55" s="62">
        <f>'5. RG PROV CCAA SECCION'!U55+'6. RETA (No Seta) Prov-SECCION'!U55+'7. RETA (SETA) Prov-SECCION'!U55</f>
        <v>716.0526315789474</v>
      </c>
      <c r="V55" s="62">
        <f>'5. RG PROV CCAA SECCION'!V55+'6. RETA (No Seta) Prov-SECCION'!V55+'7. RETA (SETA) Prov-SECCION'!V55</f>
        <v>1479.7368421052631</v>
      </c>
      <c r="W55" s="62">
        <f>'5. RG PROV CCAA SECCION'!W55+'6. RETA (No Seta) Prov-SECCION'!W55+'7. RETA (SETA) Prov-SECCION'!W55</f>
        <v>72.684210526315795</v>
      </c>
      <c r="X55" s="62">
        <f>'5. RG PROV CCAA SECCION'!X55+'6. RETA (No Seta) Prov-SECCION'!X55+'7. RETA (SETA) Prov-SECCION'!X55</f>
        <v>0</v>
      </c>
      <c r="Y55" s="59">
        <f>'5. RG PROV CCAA SECCION'!Y55+'6. RETA (No Seta) Prov-SECCION'!Y55+'7. RETA (SETA) Prov-SECCION'!Y55</f>
        <v>0</v>
      </c>
    </row>
    <row r="56" spans="1:25" ht="15.6" x14ac:dyDescent="0.3">
      <c r="A56" s="238" t="s">
        <v>178</v>
      </c>
      <c r="B56" s="239"/>
      <c r="C56" s="66">
        <f t="shared" si="1"/>
        <v>272454.10526315792</v>
      </c>
      <c r="D56" s="64">
        <f>SUM(D57:D59)</f>
        <v>1506.0526315789473</v>
      </c>
      <c r="E56" s="67">
        <f t="shared" ref="E56:Y56" si="12">SUM(E57:E59)</f>
        <v>93.578947368421041</v>
      </c>
      <c r="F56" s="67">
        <f t="shared" si="12"/>
        <v>22627.789473684206</v>
      </c>
      <c r="G56" s="67">
        <f t="shared" si="12"/>
        <v>209.4210526315789</v>
      </c>
      <c r="H56" s="67">
        <f t="shared" si="12"/>
        <v>1194.0526315789475</v>
      </c>
      <c r="I56" s="67">
        <f t="shared" si="12"/>
        <v>31009.052631578947</v>
      </c>
      <c r="J56" s="67">
        <f t="shared" si="12"/>
        <v>50523.526315789481</v>
      </c>
      <c r="K56" s="67">
        <f t="shared" si="12"/>
        <v>18205.263157894737</v>
      </c>
      <c r="L56" s="67">
        <f t="shared" si="12"/>
        <v>63037.526315789466</v>
      </c>
      <c r="M56" s="67">
        <f t="shared" si="12"/>
        <v>8242.2631578947385</v>
      </c>
      <c r="N56" s="67">
        <f t="shared" si="12"/>
        <v>1615.8421052631581</v>
      </c>
      <c r="O56" s="67">
        <f t="shared" si="12"/>
        <v>4866.21052631579</v>
      </c>
      <c r="P56" s="67">
        <f t="shared" si="12"/>
        <v>10083.157894736842</v>
      </c>
      <c r="Q56" s="67">
        <f t="shared" si="12"/>
        <v>22864.473684210527</v>
      </c>
      <c r="R56" s="67">
        <f t="shared" si="12"/>
        <v>1653.6842105263158</v>
      </c>
      <c r="S56" s="67">
        <f t="shared" si="12"/>
        <v>9042.7894736842118</v>
      </c>
      <c r="T56" s="67">
        <f t="shared" si="12"/>
        <v>10481.263157894738</v>
      </c>
      <c r="U56" s="67">
        <f t="shared" si="12"/>
        <v>4963.8421052631575</v>
      </c>
      <c r="V56" s="67">
        <f t="shared" si="12"/>
        <v>9783.9473684210534</v>
      </c>
      <c r="W56" s="67">
        <f t="shared" si="12"/>
        <v>402.84210526315792</v>
      </c>
      <c r="X56" s="67">
        <f t="shared" si="12"/>
        <v>47.526315789473678</v>
      </c>
      <c r="Y56" s="66">
        <f t="shared" si="12"/>
        <v>0</v>
      </c>
    </row>
    <row r="57" spans="1:25" ht="15.6" x14ac:dyDescent="0.3">
      <c r="A57" s="12">
        <v>3</v>
      </c>
      <c r="B57" s="16" t="s">
        <v>170</v>
      </c>
      <c r="C57" s="71">
        <f t="shared" si="1"/>
        <v>107026.78947368421</v>
      </c>
      <c r="D57" s="69">
        <f>'5. RG PROV CCAA SECCION'!D57+'6. RETA (No Seta) Prov-SECCION'!D57+'7. RETA (SETA) Prov-SECCION'!D57</f>
        <v>350.57894736842104</v>
      </c>
      <c r="E57" s="72">
        <f>'5. RG PROV CCAA SECCION'!E57+'6. RETA (No Seta) Prov-SECCION'!E57+'7. RETA (SETA) Prov-SECCION'!E57</f>
        <v>27.999999999999993</v>
      </c>
      <c r="F57" s="72">
        <f>'5. RG PROV CCAA SECCION'!F57+'6. RETA (No Seta) Prov-SECCION'!F57+'7. RETA (SETA) Prov-SECCION'!F57</f>
        <v>6147.9473684210525</v>
      </c>
      <c r="G57" s="72">
        <f>'5. RG PROV CCAA SECCION'!G57+'6. RETA (No Seta) Prov-SECCION'!G57+'7. RETA (SETA) Prov-SECCION'!G57</f>
        <v>51.473684210526315</v>
      </c>
      <c r="H57" s="72">
        <f>'5. RG PROV CCAA SECCION'!H57+'6. RETA (No Seta) Prov-SECCION'!H57+'7. RETA (SETA) Prov-SECCION'!H57</f>
        <v>260.36842105263162</v>
      </c>
      <c r="I57" s="72">
        <f>'5. RG PROV CCAA SECCION'!I57+'6. RETA (No Seta) Prov-SECCION'!I57+'7. RETA (SETA) Prov-SECCION'!I57</f>
        <v>13471.052631578947</v>
      </c>
      <c r="J57" s="72">
        <f>'5. RG PROV CCAA SECCION'!J57+'6. RETA (No Seta) Prov-SECCION'!J57+'7. RETA (SETA) Prov-SECCION'!J57</f>
        <v>19470.105263157893</v>
      </c>
      <c r="K57" s="72">
        <f>'5. RG PROV CCAA SECCION'!K57+'6. RETA (No Seta) Prov-SECCION'!K57+'7. RETA (SETA) Prov-SECCION'!K57</f>
        <v>5529.7894736842109</v>
      </c>
      <c r="L57" s="72">
        <f>'5. RG PROV CCAA SECCION'!L57+'6. RETA (No Seta) Prov-SECCION'!L57+'7. RETA (SETA) Prov-SECCION'!L57</f>
        <v>29502.894736842103</v>
      </c>
      <c r="M57" s="72">
        <f>'5. RG PROV CCAA SECCION'!M57+'6. RETA (No Seta) Prov-SECCION'!M57+'7. RETA (SETA) Prov-SECCION'!M57</f>
        <v>2459.8947368421054</v>
      </c>
      <c r="N57" s="72">
        <f>'5. RG PROV CCAA SECCION'!N57+'6. RETA (No Seta) Prov-SECCION'!N57+'7. RETA (SETA) Prov-SECCION'!N57</f>
        <v>841.94736842105272</v>
      </c>
      <c r="O57" s="72">
        <f>'5. RG PROV CCAA SECCION'!O57+'6. RETA (No Seta) Prov-SECCION'!O57+'7. RETA (SETA) Prov-SECCION'!O57</f>
        <v>3434.7894736842104</v>
      </c>
      <c r="P57" s="72">
        <f>'5. RG PROV CCAA SECCION'!P57+'6. RETA (No Seta) Prov-SECCION'!P57+'7. RETA (SETA) Prov-SECCION'!P57</f>
        <v>3765.8421052631575</v>
      </c>
      <c r="Q57" s="72">
        <f>'5. RG PROV CCAA SECCION'!Q57+'6. RETA (No Seta) Prov-SECCION'!Q57+'7. RETA (SETA) Prov-SECCION'!Q57</f>
        <v>7746.2105263157891</v>
      </c>
      <c r="R57" s="72">
        <f>'5. RG PROV CCAA SECCION'!R57+'6. RETA (No Seta) Prov-SECCION'!R57+'7. RETA (SETA) Prov-SECCION'!R57</f>
        <v>483.63157894736844</v>
      </c>
      <c r="S57" s="72">
        <f>'5. RG PROV CCAA SECCION'!S57+'6. RETA (No Seta) Prov-SECCION'!S57+'7. RETA (SETA) Prov-SECCION'!S57</f>
        <v>2899.5263157894738</v>
      </c>
      <c r="T57" s="72">
        <f>'5. RG PROV CCAA SECCION'!T57+'6. RETA (No Seta) Prov-SECCION'!T57+'7. RETA (SETA) Prov-SECCION'!T57</f>
        <v>4139.9473684210534</v>
      </c>
      <c r="U57" s="72">
        <f>'5. RG PROV CCAA SECCION'!U57+'6. RETA (No Seta) Prov-SECCION'!U57+'7. RETA (SETA) Prov-SECCION'!U57</f>
        <v>1998.9999999999998</v>
      </c>
      <c r="V57" s="72">
        <f>'5. RG PROV CCAA SECCION'!V57+'6. RETA (No Seta) Prov-SECCION'!V57+'7. RETA (SETA) Prov-SECCION'!V57</f>
        <v>4227.4736842105267</v>
      </c>
      <c r="W57" s="72">
        <f>'5. RG PROV CCAA SECCION'!W57+'6. RETA (No Seta) Prov-SECCION'!W57+'7. RETA (SETA) Prov-SECCION'!W57</f>
        <v>197.31578947368422</v>
      </c>
      <c r="X57" s="72">
        <f>'5. RG PROV CCAA SECCION'!X57+'6. RETA (No Seta) Prov-SECCION'!X57+'7. RETA (SETA) Prov-SECCION'!X57</f>
        <v>19</v>
      </c>
      <c r="Y57" s="71">
        <f>'5. RG PROV CCAA SECCION'!Y57+'6. RETA (No Seta) Prov-SECCION'!Y57+'7. RETA (SETA) Prov-SECCION'!Y57</f>
        <v>0</v>
      </c>
    </row>
    <row r="58" spans="1:25" ht="15.6" x14ac:dyDescent="0.3">
      <c r="A58" s="1">
        <v>12</v>
      </c>
      <c r="B58" s="17" t="s">
        <v>171</v>
      </c>
      <c r="C58" s="71">
        <f t="shared" si="1"/>
        <v>34847.052631578939</v>
      </c>
      <c r="D58" s="69">
        <f>'5. RG PROV CCAA SECCION'!D58+'6. RETA (No Seta) Prov-SECCION'!D58+'7. RETA (SETA) Prov-SECCION'!D58</f>
        <v>414.42105263157896</v>
      </c>
      <c r="E58" s="72">
        <f>'5. RG PROV CCAA SECCION'!E58+'6. RETA (No Seta) Prov-SECCION'!E58+'7. RETA (SETA) Prov-SECCION'!E58</f>
        <v>16.000000000000007</v>
      </c>
      <c r="F58" s="72">
        <f>'5. RG PROV CCAA SECCION'!F58+'6. RETA (No Seta) Prov-SECCION'!F58+'7. RETA (SETA) Prov-SECCION'!F58</f>
        <v>4845.4210526315783</v>
      </c>
      <c r="G58" s="72">
        <f>'5. RG PROV CCAA SECCION'!G58+'6. RETA (No Seta) Prov-SECCION'!G58+'7. RETA (SETA) Prov-SECCION'!G58</f>
        <v>20.999999999999993</v>
      </c>
      <c r="H58" s="72">
        <f>'5. RG PROV CCAA SECCION'!H58+'6. RETA (No Seta) Prov-SECCION'!H58+'7. RETA (SETA) Prov-SECCION'!H58</f>
        <v>324.84210526315792</v>
      </c>
      <c r="I58" s="72">
        <f>'5. RG PROV CCAA SECCION'!I58+'6. RETA (No Seta) Prov-SECCION'!I58+'7. RETA (SETA) Prov-SECCION'!I58</f>
        <v>4619.7894736842109</v>
      </c>
      <c r="J58" s="72">
        <f>'5. RG PROV CCAA SECCION'!J58+'6. RETA (No Seta) Prov-SECCION'!J58+'7. RETA (SETA) Prov-SECCION'!J58</f>
        <v>6233.2631578947367</v>
      </c>
      <c r="K58" s="72">
        <f>'5. RG PROV CCAA SECCION'!K58+'6. RETA (No Seta) Prov-SECCION'!K58+'7. RETA (SETA) Prov-SECCION'!K58</f>
        <v>3169.4736842105262</v>
      </c>
      <c r="L58" s="72">
        <f>'5. RG PROV CCAA SECCION'!L58+'6. RETA (No Seta) Prov-SECCION'!L58+'7. RETA (SETA) Prov-SECCION'!L58</f>
        <v>6962.21052631579</v>
      </c>
      <c r="M58" s="72">
        <f>'5. RG PROV CCAA SECCION'!M58+'6. RETA (No Seta) Prov-SECCION'!M58+'7. RETA (SETA) Prov-SECCION'!M58</f>
        <v>373.36842105263156</v>
      </c>
      <c r="N58" s="72">
        <f>'5. RG PROV CCAA SECCION'!N58+'6. RETA (No Seta) Prov-SECCION'!N58+'7. RETA (SETA) Prov-SECCION'!N58</f>
        <v>120.84210526315792</v>
      </c>
      <c r="O58" s="72">
        <f>'5. RG PROV CCAA SECCION'!O58+'6. RETA (No Seta) Prov-SECCION'!O58+'7. RETA (SETA) Prov-SECCION'!O58</f>
        <v>231.05263157894737</v>
      </c>
      <c r="P58" s="72">
        <f>'5. RG PROV CCAA SECCION'!P58+'6. RETA (No Seta) Prov-SECCION'!P58+'7. RETA (SETA) Prov-SECCION'!P58</f>
        <v>615.52631578947376</v>
      </c>
      <c r="Q58" s="72">
        <f>'5. RG PROV CCAA SECCION'!Q58+'6. RETA (No Seta) Prov-SECCION'!Q58+'7. RETA (SETA) Prov-SECCION'!Q58</f>
        <v>2622.7368421052633</v>
      </c>
      <c r="R58" s="72">
        <f>'5. RG PROV CCAA SECCION'!R58+'6. RETA (No Seta) Prov-SECCION'!R58+'7. RETA (SETA) Prov-SECCION'!R58</f>
        <v>477.47368421052636</v>
      </c>
      <c r="S58" s="72">
        <f>'5. RG PROV CCAA SECCION'!S58+'6. RETA (No Seta) Prov-SECCION'!S58+'7. RETA (SETA) Prov-SECCION'!S58</f>
        <v>768.47368421052636</v>
      </c>
      <c r="T58" s="72">
        <f>'5. RG PROV CCAA SECCION'!T58+'6. RETA (No Seta) Prov-SECCION'!T58+'7. RETA (SETA) Prov-SECCION'!T58</f>
        <v>1375.9473684210532</v>
      </c>
      <c r="U58" s="72">
        <f>'5. RG PROV CCAA SECCION'!U58+'6. RETA (No Seta) Prov-SECCION'!U58+'7. RETA (SETA) Prov-SECCION'!U58</f>
        <v>572.52631578947364</v>
      </c>
      <c r="V58" s="72">
        <f>'5. RG PROV CCAA SECCION'!V58+'6. RETA (No Seta) Prov-SECCION'!V58+'7. RETA (SETA) Prov-SECCION'!V58</f>
        <v>961.57894736842104</v>
      </c>
      <c r="W58" s="72">
        <f>'5. RG PROV CCAA SECCION'!W58+'6. RETA (No Seta) Prov-SECCION'!W58+'7. RETA (SETA) Prov-SECCION'!W58</f>
        <v>121.10526315789471</v>
      </c>
      <c r="X58" s="72">
        <f>'5. RG PROV CCAA SECCION'!X58+'6. RETA (No Seta) Prov-SECCION'!X58+'7. RETA (SETA) Prov-SECCION'!X58</f>
        <v>0</v>
      </c>
      <c r="Y58" s="71">
        <f>'5. RG PROV CCAA SECCION'!Y58+'6. RETA (No Seta) Prov-SECCION'!Y58+'7. RETA (SETA) Prov-SECCION'!Y58</f>
        <v>0</v>
      </c>
    </row>
    <row r="59" spans="1:25" ht="15.6" x14ac:dyDescent="0.3">
      <c r="A59" s="13">
        <v>46</v>
      </c>
      <c r="B59" s="18" t="s">
        <v>172</v>
      </c>
      <c r="C59" s="71">
        <f t="shared" si="1"/>
        <v>130580.26315789475</v>
      </c>
      <c r="D59" s="69">
        <f>'5. RG PROV CCAA SECCION'!D59+'6. RETA (No Seta) Prov-SECCION'!D59+'7. RETA (SETA) Prov-SECCION'!D59</f>
        <v>741.05263157894728</v>
      </c>
      <c r="E59" s="72">
        <f>'5. RG PROV CCAA SECCION'!E59+'6. RETA (No Seta) Prov-SECCION'!E59+'7. RETA (SETA) Prov-SECCION'!E59</f>
        <v>49.578947368421041</v>
      </c>
      <c r="F59" s="72">
        <f>'5. RG PROV CCAA SECCION'!F59+'6. RETA (No Seta) Prov-SECCION'!F59+'7. RETA (SETA) Prov-SECCION'!F59</f>
        <v>11634.421052631578</v>
      </c>
      <c r="G59" s="72">
        <f>'5. RG PROV CCAA SECCION'!G59+'6. RETA (No Seta) Prov-SECCION'!G59+'7. RETA (SETA) Prov-SECCION'!G59</f>
        <v>136.9473684210526</v>
      </c>
      <c r="H59" s="72">
        <f>'5. RG PROV CCAA SECCION'!H59+'6. RETA (No Seta) Prov-SECCION'!H59+'7. RETA (SETA) Prov-SECCION'!H59</f>
        <v>608.84210526315792</v>
      </c>
      <c r="I59" s="72">
        <f>'5. RG PROV CCAA SECCION'!I59+'6. RETA (No Seta) Prov-SECCION'!I59+'7. RETA (SETA) Prov-SECCION'!I59</f>
        <v>12918.21052631579</v>
      </c>
      <c r="J59" s="72">
        <f>'5. RG PROV CCAA SECCION'!J59+'6. RETA (No Seta) Prov-SECCION'!J59+'7. RETA (SETA) Prov-SECCION'!J59</f>
        <v>24820.157894736847</v>
      </c>
      <c r="K59" s="72">
        <f>'5. RG PROV CCAA SECCION'!K59+'6. RETA (No Seta) Prov-SECCION'!K59+'7. RETA (SETA) Prov-SECCION'!K59</f>
        <v>9506</v>
      </c>
      <c r="L59" s="72">
        <f>'5. RG PROV CCAA SECCION'!L59+'6. RETA (No Seta) Prov-SECCION'!L59+'7. RETA (SETA) Prov-SECCION'!L59</f>
        <v>26572.421052631576</v>
      </c>
      <c r="M59" s="72">
        <f>'5. RG PROV CCAA SECCION'!M59+'6. RETA (No Seta) Prov-SECCION'!M59+'7. RETA (SETA) Prov-SECCION'!M59</f>
        <v>5409.0000000000009</v>
      </c>
      <c r="N59" s="72">
        <f>'5. RG PROV CCAA SECCION'!N59+'6. RETA (No Seta) Prov-SECCION'!N59+'7. RETA (SETA) Prov-SECCION'!N59</f>
        <v>653.05263157894751</v>
      </c>
      <c r="O59" s="72">
        <f>'5. RG PROV CCAA SECCION'!O59+'6. RETA (No Seta) Prov-SECCION'!O59+'7. RETA (SETA) Prov-SECCION'!O59</f>
        <v>1200.3684210526317</v>
      </c>
      <c r="P59" s="72">
        <f>'5. RG PROV CCAA SECCION'!P59+'6. RETA (No Seta) Prov-SECCION'!P59+'7. RETA (SETA) Prov-SECCION'!P59</f>
        <v>5701.78947368421</v>
      </c>
      <c r="Q59" s="72">
        <f>'5. RG PROV CCAA SECCION'!Q59+'6. RETA (No Seta) Prov-SECCION'!Q59+'7. RETA (SETA) Prov-SECCION'!Q59</f>
        <v>12495.526315789475</v>
      </c>
      <c r="R59" s="72">
        <f>'5. RG PROV CCAA SECCION'!R59+'6. RETA (No Seta) Prov-SECCION'!R59+'7. RETA (SETA) Prov-SECCION'!R59</f>
        <v>692.57894736842093</v>
      </c>
      <c r="S59" s="72">
        <f>'5. RG PROV CCAA SECCION'!S59+'6. RETA (No Seta) Prov-SECCION'!S59+'7. RETA (SETA) Prov-SECCION'!S59</f>
        <v>5374.7894736842118</v>
      </c>
      <c r="T59" s="72">
        <f>'5. RG PROV CCAA SECCION'!T59+'6. RETA (No Seta) Prov-SECCION'!T59+'7. RETA (SETA) Prov-SECCION'!T59</f>
        <v>4965.3684210526317</v>
      </c>
      <c r="U59" s="72">
        <f>'5. RG PROV CCAA SECCION'!U59+'6. RETA (No Seta) Prov-SECCION'!U59+'7. RETA (SETA) Prov-SECCION'!U59</f>
        <v>2392.3157894736842</v>
      </c>
      <c r="V59" s="72">
        <f>'5. RG PROV CCAA SECCION'!V59+'6. RETA (No Seta) Prov-SECCION'!V59+'7. RETA (SETA) Prov-SECCION'!V59</f>
        <v>4594.894736842105</v>
      </c>
      <c r="W59" s="72">
        <f>'5. RG PROV CCAA SECCION'!W59+'6. RETA (No Seta) Prov-SECCION'!W59+'7. RETA (SETA) Prov-SECCION'!W59</f>
        <v>84.421052631578959</v>
      </c>
      <c r="X59" s="72">
        <f>'5. RG PROV CCAA SECCION'!X59+'6. RETA (No Seta) Prov-SECCION'!X59+'7. RETA (SETA) Prov-SECCION'!X59</f>
        <v>28.526315789473678</v>
      </c>
      <c r="Y59" s="71">
        <f>'5. RG PROV CCAA SECCION'!Y59+'6. RETA (No Seta) Prov-SECCION'!Y59+'7. RETA (SETA) Prov-SECCION'!Y59</f>
        <v>0</v>
      </c>
    </row>
    <row r="60" spans="1:25" ht="15.6" x14ac:dyDescent="0.3">
      <c r="A60" s="238" t="s">
        <v>43</v>
      </c>
      <c r="B60" s="239"/>
      <c r="C60" s="66">
        <f t="shared" si="1"/>
        <v>11967.999999999998</v>
      </c>
      <c r="D60" s="64">
        <f t="shared" ref="D60:Y60" si="13">SUM(D61:D62)</f>
        <v>191.84210526315786</v>
      </c>
      <c r="E60" s="67">
        <f t="shared" si="13"/>
        <v>24.94736842105263</v>
      </c>
      <c r="F60" s="67">
        <f t="shared" si="13"/>
        <v>769.89473684210543</v>
      </c>
      <c r="G60" s="67">
        <f t="shared" si="13"/>
        <v>16.157894736842103</v>
      </c>
      <c r="H60" s="67">
        <f t="shared" si="13"/>
        <v>43.736842105263158</v>
      </c>
      <c r="I60" s="67">
        <f t="shared" si="13"/>
        <v>1079.4210526315787</v>
      </c>
      <c r="J60" s="67">
        <f t="shared" si="13"/>
        <v>2181.2631578947367</v>
      </c>
      <c r="K60" s="67">
        <f t="shared" si="13"/>
        <v>1336.421052631579</v>
      </c>
      <c r="L60" s="67">
        <f t="shared" si="13"/>
        <v>2487.1578947368416</v>
      </c>
      <c r="M60" s="67">
        <f t="shared" si="13"/>
        <v>109.21052631578948</v>
      </c>
      <c r="N60" s="67">
        <f t="shared" si="13"/>
        <v>31.263157894736842</v>
      </c>
      <c r="O60" s="67">
        <f t="shared" si="13"/>
        <v>29.999999999999996</v>
      </c>
      <c r="P60" s="67">
        <f t="shared" si="13"/>
        <v>271.42105263157896</v>
      </c>
      <c r="Q60" s="67">
        <f t="shared" si="13"/>
        <v>442.73684210526312</v>
      </c>
      <c r="R60" s="67">
        <f t="shared" si="13"/>
        <v>268.73684210526312</v>
      </c>
      <c r="S60" s="67">
        <f t="shared" si="13"/>
        <v>386.4736842105263</v>
      </c>
      <c r="T60" s="67">
        <f t="shared" si="13"/>
        <v>1617.0526315789471</v>
      </c>
      <c r="U60" s="67">
        <f t="shared" si="13"/>
        <v>233.47368421052633</v>
      </c>
      <c r="V60" s="67">
        <f t="shared" si="13"/>
        <v>440.42105263157902</v>
      </c>
      <c r="W60" s="67">
        <f t="shared" si="13"/>
        <v>6.3684210526315761</v>
      </c>
      <c r="X60" s="67">
        <f t="shared" si="13"/>
        <v>0</v>
      </c>
      <c r="Y60" s="66">
        <f t="shared" si="13"/>
        <v>0</v>
      </c>
    </row>
    <row r="61" spans="1:25" ht="15.6" x14ac:dyDescent="0.3">
      <c r="A61" s="206">
        <v>6</v>
      </c>
      <c r="B61" s="9" t="s">
        <v>1</v>
      </c>
      <c r="C61" s="71">
        <f>SUM(D61:Y61)</f>
        <v>7441.1578947368416</v>
      </c>
      <c r="D61" s="69">
        <f>'5. RG PROV CCAA SECCION'!D61+'6. RETA (No Seta) Prov-SECCION'!D61+'7. RETA (SETA) Prov-SECCION'!D61</f>
        <v>124.47368421052632</v>
      </c>
      <c r="E61" s="72">
        <f>'5. RG PROV CCAA SECCION'!E61+'6. RETA (No Seta) Prov-SECCION'!E61+'7. RETA (SETA) Prov-SECCION'!E61</f>
        <v>17.368421052631575</v>
      </c>
      <c r="F61" s="72">
        <f>'5. RG PROV CCAA SECCION'!F61+'6. RETA (No Seta) Prov-SECCION'!F61+'7. RETA (SETA) Prov-SECCION'!F61</f>
        <v>427.31578947368428</v>
      </c>
      <c r="G61" s="72">
        <f>'5. RG PROV CCAA SECCION'!G61+'6. RETA (No Seta) Prov-SECCION'!G61+'7. RETA (SETA) Prov-SECCION'!G61</f>
        <v>12.157894736842103</v>
      </c>
      <c r="H61" s="72">
        <f>'5. RG PROV CCAA SECCION'!H61+'6. RETA (No Seta) Prov-SECCION'!H61+'7. RETA (SETA) Prov-SECCION'!H61</f>
        <v>22.736842105263165</v>
      </c>
      <c r="I61" s="72">
        <f>'5. RG PROV CCAA SECCION'!I61+'6. RETA (No Seta) Prov-SECCION'!I61+'7. RETA (SETA) Prov-SECCION'!I61</f>
        <v>549.57894736842104</v>
      </c>
      <c r="J61" s="72">
        <f>'5. RG PROV CCAA SECCION'!J61+'6. RETA (No Seta) Prov-SECCION'!J61+'7. RETA (SETA) Prov-SECCION'!J61</f>
        <v>1439.8421052631579</v>
      </c>
      <c r="K61" s="72">
        <f>'5. RG PROV CCAA SECCION'!K61+'6. RETA (No Seta) Prov-SECCION'!K61+'7. RETA (SETA) Prov-SECCION'!K61</f>
        <v>1094.8421052631579</v>
      </c>
      <c r="L61" s="72">
        <f>'5. RG PROV CCAA SECCION'!L61+'6. RETA (No Seta) Prov-SECCION'!L61+'7. RETA (SETA) Prov-SECCION'!L61</f>
        <v>1482.6842105263156</v>
      </c>
      <c r="M61" s="72">
        <f>'5. RG PROV CCAA SECCION'!M61+'6. RETA (No Seta) Prov-SECCION'!M61+'7. RETA (SETA) Prov-SECCION'!M61</f>
        <v>70.842105263157904</v>
      </c>
      <c r="N61" s="72">
        <f>'5. RG PROV CCAA SECCION'!N61+'6. RETA (No Seta) Prov-SECCION'!N61+'7. RETA (SETA) Prov-SECCION'!N61</f>
        <v>20</v>
      </c>
      <c r="O61" s="72">
        <f>'5. RG PROV CCAA SECCION'!O61+'6. RETA (No Seta) Prov-SECCION'!O61+'7. RETA (SETA) Prov-SECCION'!O61</f>
        <v>20</v>
      </c>
      <c r="P61" s="72">
        <f>'5. RG PROV CCAA SECCION'!P61+'6. RETA (No Seta) Prov-SECCION'!P61+'7. RETA (SETA) Prov-SECCION'!P61</f>
        <v>178.42105263157896</v>
      </c>
      <c r="Q61" s="72">
        <f>'5. RG PROV CCAA SECCION'!Q61+'6. RETA (No Seta) Prov-SECCION'!Q61+'7. RETA (SETA) Prov-SECCION'!Q61</f>
        <v>304.63157894736838</v>
      </c>
      <c r="R61" s="72">
        <f>'5. RG PROV CCAA SECCION'!R61+'6. RETA (No Seta) Prov-SECCION'!R61+'7. RETA (SETA) Prov-SECCION'!R61</f>
        <v>160.57894736842104</v>
      </c>
      <c r="S61" s="72">
        <f>'5. RG PROV CCAA SECCION'!S61+'6. RETA (No Seta) Prov-SECCION'!S61+'7. RETA (SETA) Prov-SECCION'!S61</f>
        <v>206.68421052631578</v>
      </c>
      <c r="T61" s="72">
        <f>'5. RG PROV CCAA SECCION'!T61+'6. RETA (No Seta) Prov-SECCION'!T61+'7. RETA (SETA) Prov-SECCION'!T61</f>
        <v>949.9473684210526</v>
      </c>
      <c r="U61" s="72">
        <f>'5. RG PROV CCAA SECCION'!U61+'6. RETA (No Seta) Prov-SECCION'!U61+'7. RETA (SETA) Prov-SECCION'!U61</f>
        <v>123</v>
      </c>
      <c r="V61" s="72">
        <f>'5. RG PROV CCAA SECCION'!V61+'6. RETA (No Seta) Prov-SECCION'!V61+'7. RETA (SETA) Prov-SECCION'!V61</f>
        <v>234.0526315789474</v>
      </c>
      <c r="W61" s="72">
        <f>'5. RG PROV CCAA SECCION'!W61+'6. RETA (No Seta) Prov-SECCION'!W61+'7. RETA (SETA) Prov-SECCION'!W61</f>
        <v>1.9999999999999991</v>
      </c>
      <c r="X61" s="72">
        <f>'5. RG PROV CCAA SECCION'!X61+'6. RETA (No Seta) Prov-SECCION'!X61+'7. RETA (SETA) Prov-SECCION'!X61</f>
        <v>0</v>
      </c>
      <c r="Y61" s="71">
        <f>'5. RG PROV CCAA SECCION'!Y61+'6. RETA (No Seta) Prov-SECCION'!Y61+'7. RETA (SETA) Prov-SECCION'!Y61</f>
        <v>0</v>
      </c>
    </row>
    <row r="62" spans="1:25" ht="15.6" x14ac:dyDescent="0.3">
      <c r="A62" s="1">
        <v>10</v>
      </c>
      <c r="B62" s="17" t="s">
        <v>173</v>
      </c>
      <c r="C62" s="71">
        <f>SUM(D62:Y62)</f>
        <v>4526.8421052631575</v>
      </c>
      <c r="D62" s="69">
        <f>'5. RG PROV CCAA SECCION'!D62+'6. RETA (No Seta) Prov-SECCION'!D62+'7. RETA (SETA) Prov-SECCION'!D62</f>
        <v>67.368421052631561</v>
      </c>
      <c r="E62" s="72">
        <f>'5. RG PROV CCAA SECCION'!E62+'6. RETA (No Seta) Prov-SECCION'!E62+'7. RETA (SETA) Prov-SECCION'!E62</f>
        <v>7.5789473684210531</v>
      </c>
      <c r="F62" s="72">
        <f>'5. RG PROV CCAA SECCION'!F62+'6. RETA (No Seta) Prov-SECCION'!F62+'7. RETA (SETA) Prov-SECCION'!F62</f>
        <v>342.5789473684211</v>
      </c>
      <c r="G62" s="72">
        <f>'5. RG PROV CCAA SECCION'!G62+'6. RETA (No Seta) Prov-SECCION'!G62+'7. RETA (SETA) Prov-SECCION'!G62</f>
        <v>4</v>
      </c>
      <c r="H62" s="72">
        <f>'5. RG PROV CCAA SECCION'!H62+'6. RETA (No Seta) Prov-SECCION'!H62+'7. RETA (SETA) Prov-SECCION'!H62</f>
        <v>20.999999999999993</v>
      </c>
      <c r="I62" s="72">
        <f>'5. RG PROV CCAA SECCION'!I62+'6. RETA (No Seta) Prov-SECCION'!I62+'7. RETA (SETA) Prov-SECCION'!I62</f>
        <v>529.8421052631578</v>
      </c>
      <c r="J62" s="72">
        <f>'5. RG PROV CCAA SECCION'!J62+'6. RETA (No Seta) Prov-SECCION'!J62+'7. RETA (SETA) Prov-SECCION'!J62</f>
        <v>741.42105263157885</v>
      </c>
      <c r="K62" s="72">
        <f>'5. RG PROV CCAA SECCION'!K62+'6. RETA (No Seta) Prov-SECCION'!K62+'7. RETA (SETA) Prov-SECCION'!K62</f>
        <v>241.57894736842104</v>
      </c>
      <c r="L62" s="72">
        <f>'5. RG PROV CCAA SECCION'!L62+'6. RETA (No Seta) Prov-SECCION'!L62+'7. RETA (SETA) Prov-SECCION'!L62</f>
        <v>1004.4736842105262</v>
      </c>
      <c r="M62" s="72">
        <f>'5. RG PROV CCAA SECCION'!M62+'6. RETA (No Seta) Prov-SECCION'!M62+'7. RETA (SETA) Prov-SECCION'!M62</f>
        <v>38.368421052631575</v>
      </c>
      <c r="N62" s="72">
        <f>'5. RG PROV CCAA SECCION'!N62+'6. RETA (No Seta) Prov-SECCION'!N62+'7. RETA (SETA) Prov-SECCION'!N62</f>
        <v>11.263157894736842</v>
      </c>
      <c r="O62" s="72">
        <f>'5. RG PROV CCAA SECCION'!O62+'6. RETA (No Seta) Prov-SECCION'!O62+'7. RETA (SETA) Prov-SECCION'!O62</f>
        <v>9.9999999999999964</v>
      </c>
      <c r="P62" s="72">
        <f>'5. RG PROV CCAA SECCION'!P62+'6. RETA (No Seta) Prov-SECCION'!P62+'7. RETA (SETA) Prov-SECCION'!P62</f>
        <v>93</v>
      </c>
      <c r="Q62" s="72">
        <f>'5. RG PROV CCAA SECCION'!Q62+'6. RETA (No Seta) Prov-SECCION'!Q62+'7. RETA (SETA) Prov-SECCION'!Q62</f>
        <v>138.10526315789474</v>
      </c>
      <c r="R62" s="72">
        <f>'5. RG PROV CCAA SECCION'!R62+'6. RETA (No Seta) Prov-SECCION'!R62+'7. RETA (SETA) Prov-SECCION'!R62</f>
        <v>108.15789473684211</v>
      </c>
      <c r="S62" s="72">
        <f>'5. RG PROV CCAA SECCION'!S62+'6. RETA (No Seta) Prov-SECCION'!S62+'7. RETA (SETA) Prov-SECCION'!S62</f>
        <v>179.78947368421052</v>
      </c>
      <c r="T62" s="72">
        <f>'5. RG PROV CCAA SECCION'!T62+'6. RETA (No Seta) Prov-SECCION'!T62+'7. RETA (SETA) Prov-SECCION'!T62</f>
        <v>667.10526315789457</v>
      </c>
      <c r="U62" s="72">
        <f>'5. RG PROV CCAA SECCION'!U62+'6. RETA (No Seta) Prov-SECCION'!U62+'7. RETA (SETA) Prov-SECCION'!U62</f>
        <v>110.47368421052633</v>
      </c>
      <c r="V62" s="72">
        <f>'5. RG PROV CCAA SECCION'!V62+'6. RETA (No Seta) Prov-SECCION'!V62+'7. RETA (SETA) Prov-SECCION'!V62</f>
        <v>206.36842105263162</v>
      </c>
      <c r="W62" s="72">
        <f>'5. RG PROV CCAA SECCION'!W62+'6. RETA (No Seta) Prov-SECCION'!W62+'7. RETA (SETA) Prov-SECCION'!W62</f>
        <v>4.368421052631577</v>
      </c>
      <c r="X62" s="72">
        <f>'5. RG PROV CCAA SECCION'!X62+'6. RETA (No Seta) Prov-SECCION'!X62+'7. RETA (SETA) Prov-SECCION'!X62</f>
        <v>0</v>
      </c>
      <c r="Y62" s="71">
        <f>'5. RG PROV CCAA SECCION'!Y62+'6. RETA (No Seta) Prov-SECCION'!Y62+'7. RETA (SETA) Prov-SECCION'!Y62</f>
        <v>0</v>
      </c>
    </row>
    <row r="63" spans="1:25" ht="15.6" x14ac:dyDescent="0.3">
      <c r="A63" s="238" t="s">
        <v>44</v>
      </c>
      <c r="B63" s="239"/>
      <c r="C63" s="66">
        <f t="shared" si="1"/>
        <v>52750.368421052626</v>
      </c>
      <c r="D63" s="64">
        <f>SUM(D64:D67)</f>
        <v>1436.3684210526317</v>
      </c>
      <c r="E63" s="67">
        <f t="shared" ref="E63:Y63" si="14">SUM(E64:E67)</f>
        <v>99.421052631578959</v>
      </c>
      <c r="F63" s="67">
        <f t="shared" si="14"/>
        <v>5574.8947368421068</v>
      </c>
      <c r="G63" s="67">
        <f t="shared" si="14"/>
        <v>11.999999999999998</v>
      </c>
      <c r="H63" s="67">
        <f t="shared" si="14"/>
        <v>102.21052631578947</v>
      </c>
      <c r="I63" s="67">
        <f t="shared" si="14"/>
        <v>6194.78947368421</v>
      </c>
      <c r="J63" s="67">
        <f t="shared" si="14"/>
        <v>7953.9473684210516</v>
      </c>
      <c r="K63" s="67">
        <f t="shared" si="14"/>
        <v>3999.7894736842104</v>
      </c>
      <c r="L63" s="67">
        <f t="shared" si="14"/>
        <v>11575</v>
      </c>
      <c r="M63" s="67">
        <f t="shared" si="14"/>
        <v>1074.7894736842104</v>
      </c>
      <c r="N63" s="67">
        <f t="shared" si="14"/>
        <v>198.15789473684211</v>
      </c>
      <c r="O63" s="67">
        <f t="shared" si="14"/>
        <v>131</v>
      </c>
      <c r="P63" s="67">
        <f t="shared" si="14"/>
        <v>1782.2105263157896</v>
      </c>
      <c r="Q63" s="67">
        <f t="shared" si="14"/>
        <v>4064.1052631578941</v>
      </c>
      <c r="R63" s="67">
        <f t="shared" si="14"/>
        <v>456.26315789473682</v>
      </c>
      <c r="S63" s="67">
        <f t="shared" si="14"/>
        <v>1907.5263157894738</v>
      </c>
      <c r="T63" s="67">
        <f t="shared" si="14"/>
        <v>3539.7368421052629</v>
      </c>
      <c r="U63" s="67">
        <f t="shared" si="14"/>
        <v>956.94736842105272</v>
      </c>
      <c r="V63" s="67">
        <f t="shared" si="14"/>
        <v>1661.421052631579</v>
      </c>
      <c r="W63" s="67">
        <f t="shared" si="14"/>
        <v>23.789473684210527</v>
      </c>
      <c r="X63" s="67">
        <f t="shared" si="14"/>
        <v>6</v>
      </c>
      <c r="Y63" s="66">
        <f t="shared" si="14"/>
        <v>0</v>
      </c>
    </row>
    <row r="64" spans="1:25" ht="15.6" x14ac:dyDescent="0.3">
      <c r="A64" s="6">
        <v>15</v>
      </c>
      <c r="B64" s="7" t="s">
        <v>84</v>
      </c>
      <c r="C64" s="59">
        <f t="shared" si="1"/>
        <v>21620.947368421053</v>
      </c>
      <c r="D64" s="60">
        <f>'5. RG PROV CCAA SECCION'!D64+'6. RETA (No Seta) Prov-SECCION'!D64+'7. RETA (SETA) Prov-SECCION'!D64</f>
        <v>438.05263157894746</v>
      </c>
      <c r="E64" s="62">
        <f>'5. RG PROV CCAA SECCION'!E64+'6. RETA (No Seta) Prov-SECCION'!E64+'7. RETA (SETA) Prov-SECCION'!E64</f>
        <v>5.1052631578947345</v>
      </c>
      <c r="F64" s="62">
        <f>'5. RG PROV CCAA SECCION'!F64+'6. RETA (No Seta) Prov-SECCION'!F64+'7. RETA (SETA) Prov-SECCION'!F64</f>
        <v>1642.2631578947371</v>
      </c>
      <c r="G64" s="62">
        <f>'5. RG PROV CCAA SECCION'!G64+'6. RETA (No Seta) Prov-SECCION'!G64+'7. RETA (SETA) Prov-SECCION'!G64</f>
        <v>6.0000000000000009</v>
      </c>
      <c r="H64" s="62">
        <f>'5. RG PROV CCAA SECCION'!H64+'6. RETA (No Seta) Prov-SECCION'!H64+'7. RETA (SETA) Prov-SECCION'!H64</f>
        <v>35.000000000000007</v>
      </c>
      <c r="I64" s="62">
        <f>'5. RG PROV CCAA SECCION'!I64+'6. RETA (No Seta) Prov-SECCION'!I64+'7. RETA (SETA) Prov-SECCION'!I64</f>
        <v>3064.7894736842104</v>
      </c>
      <c r="J64" s="62">
        <f>'5. RG PROV CCAA SECCION'!J64+'6. RETA (No Seta) Prov-SECCION'!J64+'7. RETA (SETA) Prov-SECCION'!J64</f>
        <v>3078.9999999999991</v>
      </c>
      <c r="K64" s="62">
        <f>'5. RG PROV CCAA SECCION'!K64+'6. RETA (No Seta) Prov-SECCION'!K64+'7. RETA (SETA) Prov-SECCION'!K64</f>
        <v>1210.7894736842104</v>
      </c>
      <c r="L64" s="62">
        <f>'5. RG PROV CCAA SECCION'!L64+'6. RETA (No Seta) Prov-SECCION'!L64+'7. RETA (SETA) Prov-SECCION'!L64</f>
        <v>4980.1578947368416</v>
      </c>
      <c r="M64" s="62">
        <f>'5. RG PROV CCAA SECCION'!M64+'6. RETA (No Seta) Prov-SECCION'!M64+'7. RETA (SETA) Prov-SECCION'!M64</f>
        <v>634.36842105263145</v>
      </c>
      <c r="N64" s="62">
        <f>'5. RG PROV CCAA SECCION'!N64+'6. RETA (No Seta) Prov-SECCION'!N64+'7. RETA (SETA) Prov-SECCION'!N64</f>
        <v>92.94736842105263</v>
      </c>
      <c r="O64" s="62">
        <f>'5. RG PROV CCAA SECCION'!O64+'6. RETA (No Seta) Prov-SECCION'!O64+'7. RETA (SETA) Prov-SECCION'!O64</f>
        <v>80.631578947368411</v>
      </c>
      <c r="P64" s="62">
        <f>'5. RG PROV CCAA SECCION'!P64+'6. RETA (No Seta) Prov-SECCION'!P64+'7. RETA (SETA) Prov-SECCION'!P64</f>
        <v>975.15789473684208</v>
      </c>
      <c r="Q64" s="62">
        <f>'5. RG PROV CCAA SECCION'!Q64+'6. RETA (No Seta) Prov-SECCION'!Q64+'7. RETA (SETA) Prov-SECCION'!Q64</f>
        <v>1885.4210526315787</v>
      </c>
      <c r="R64" s="62">
        <f>'5. RG PROV CCAA SECCION'!R64+'6. RETA (No Seta) Prov-SECCION'!R64+'7. RETA (SETA) Prov-SECCION'!R64</f>
        <v>143.26315789473682</v>
      </c>
      <c r="S64" s="62">
        <f>'5. RG PROV CCAA SECCION'!S64+'6. RETA (No Seta) Prov-SECCION'!S64+'7. RETA (SETA) Prov-SECCION'!S64</f>
        <v>928</v>
      </c>
      <c r="T64" s="62">
        <f>'5. RG PROV CCAA SECCION'!T64+'6. RETA (No Seta) Prov-SECCION'!T64+'7. RETA (SETA) Prov-SECCION'!T64</f>
        <v>1277.473684210526</v>
      </c>
      <c r="U64" s="62">
        <f>'5. RG PROV CCAA SECCION'!U64+'6. RETA (No Seta) Prov-SECCION'!U64+'7. RETA (SETA) Prov-SECCION'!U64</f>
        <v>418.36842105263156</v>
      </c>
      <c r="V64" s="62">
        <f>'5. RG PROV CCAA SECCION'!V64+'6. RETA (No Seta) Prov-SECCION'!V64+'7. RETA (SETA) Prov-SECCION'!V64</f>
        <v>711.15789473684208</v>
      </c>
      <c r="W64" s="62">
        <f>'5. RG PROV CCAA SECCION'!W64+'6. RETA (No Seta) Prov-SECCION'!W64+'7. RETA (SETA) Prov-SECCION'!W64</f>
        <v>12.999999999999998</v>
      </c>
      <c r="X64" s="62">
        <f>'5. RG PROV CCAA SECCION'!X64+'6. RETA (No Seta) Prov-SECCION'!X64+'7. RETA (SETA) Prov-SECCION'!X64</f>
        <v>0</v>
      </c>
      <c r="Y64" s="59">
        <f>'5. RG PROV CCAA SECCION'!Y64+'6. RETA (No Seta) Prov-SECCION'!Y64+'7. RETA (SETA) Prov-SECCION'!Y64</f>
        <v>0</v>
      </c>
    </row>
    <row r="65" spans="1:25" ht="15.6" x14ac:dyDescent="0.3">
      <c r="A65" s="8">
        <v>27</v>
      </c>
      <c r="B65" s="9" t="s">
        <v>13</v>
      </c>
      <c r="C65" s="59">
        <f t="shared" si="1"/>
        <v>7078.4736842105258</v>
      </c>
      <c r="D65" s="60">
        <f>'5. RG PROV CCAA SECCION'!D65+'6. RETA (No Seta) Prov-SECCION'!D65+'7. RETA (SETA) Prov-SECCION'!D65</f>
        <v>478.73684210526318</v>
      </c>
      <c r="E65" s="62">
        <f>'5. RG PROV CCAA SECCION'!E65+'6. RETA (No Seta) Prov-SECCION'!E65+'7. RETA (SETA) Prov-SECCION'!E65</f>
        <v>18.421052631578942</v>
      </c>
      <c r="F65" s="62">
        <f>'5. RG PROV CCAA SECCION'!F65+'6. RETA (No Seta) Prov-SECCION'!F65+'7. RETA (SETA) Prov-SECCION'!F65</f>
        <v>632.8947368421052</v>
      </c>
      <c r="G65" s="62">
        <f>'5. RG PROV CCAA SECCION'!G65+'6. RETA (No Seta) Prov-SECCION'!G65+'7. RETA (SETA) Prov-SECCION'!G65</f>
        <v>0.99999999999999956</v>
      </c>
      <c r="H65" s="62">
        <f>'5. RG PROV CCAA SECCION'!H65+'6. RETA (No Seta) Prov-SECCION'!H65+'7. RETA (SETA) Prov-SECCION'!H65</f>
        <v>13.473684210526317</v>
      </c>
      <c r="I65" s="62">
        <f>'5. RG PROV CCAA SECCION'!I65+'6. RETA (No Seta) Prov-SECCION'!I65+'7. RETA (SETA) Prov-SECCION'!I65</f>
        <v>703.94736842105272</v>
      </c>
      <c r="J65" s="62">
        <f>'5. RG PROV CCAA SECCION'!J65+'6. RETA (No Seta) Prov-SECCION'!J65+'7. RETA (SETA) Prov-SECCION'!J65</f>
        <v>1006.7368421052631</v>
      </c>
      <c r="K65" s="62">
        <f>'5. RG PROV CCAA SECCION'!K65+'6. RETA (No Seta) Prov-SECCION'!K65+'7. RETA (SETA) Prov-SECCION'!K65</f>
        <v>599.94736842105272</v>
      </c>
      <c r="L65" s="62">
        <f>'5. RG PROV CCAA SECCION'!L65+'6. RETA (No Seta) Prov-SECCION'!L65+'7. RETA (SETA) Prov-SECCION'!L65</f>
        <v>1797.7368421052633</v>
      </c>
      <c r="M65" s="62">
        <f>'5. RG PROV CCAA SECCION'!M65+'6. RETA (No Seta) Prov-SECCION'!M65+'7. RETA (SETA) Prov-SECCION'!M65</f>
        <v>44.578947368421041</v>
      </c>
      <c r="N65" s="62">
        <f>'5. RG PROV CCAA SECCION'!N65+'6. RETA (No Seta) Prov-SECCION'!N65+'7. RETA (SETA) Prov-SECCION'!N65</f>
        <v>14.526315789473685</v>
      </c>
      <c r="O65" s="62">
        <f>'5. RG PROV CCAA SECCION'!O65+'6. RETA (No Seta) Prov-SECCION'!O65+'7. RETA (SETA) Prov-SECCION'!O65</f>
        <v>5.1578947368421035</v>
      </c>
      <c r="P65" s="62">
        <f>'5. RG PROV CCAA SECCION'!P65+'6. RETA (No Seta) Prov-SECCION'!P65+'7. RETA (SETA) Prov-SECCION'!P65</f>
        <v>95.315789473684191</v>
      </c>
      <c r="Q65" s="62">
        <f>'5. RG PROV CCAA SECCION'!Q65+'6. RETA (No Seta) Prov-SECCION'!Q65+'7. RETA (SETA) Prov-SECCION'!Q65</f>
        <v>544.68421052631572</v>
      </c>
      <c r="R65" s="62">
        <f>'5. RG PROV CCAA SECCION'!R65+'6. RETA (No Seta) Prov-SECCION'!R65+'7. RETA (SETA) Prov-SECCION'!R65</f>
        <v>100.42105263157896</v>
      </c>
      <c r="S65" s="62">
        <f>'5. RG PROV CCAA SECCION'!S65+'6. RETA (No Seta) Prov-SECCION'!S65+'7. RETA (SETA) Prov-SECCION'!S65</f>
        <v>146.89473684210526</v>
      </c>
      <c r="T65" s="62">
        <f>'5. RG PROV CCAA SECCION'!T65+'6. RETA (No Seta) Prov-SECCION'!T65+'7. RETA (SETA) Prov-SECCION'!T65</f>
        <v>550.31578947368428</v>
      </c>
      <c r="U65" s="62">
        <f>'5. RG PROV CCAA SECCION'!U65+'6. RETA (No Seta) Prov-SECCION'!U65+'7. RETA (SETA) Prov-SECCION'!U65</f>
        <v>142.05263157894737</v>
      </c>
      <c r="V65" s="62">
        <f>'5. RG PROV CCAA SECCION'!V65+'6. RETA (No Seta) Prov-SECCION'!V65+'7. RETA (SETA) Prov-SECCION'!V65</f>
        <v>177.63157894736844</v>
      </c>
      <c r="W65" s="62">
        <f>'5. RG PROV CCAA SECCION'!W65+'6. RETA (No Seta) Prov-SECCION'!W65+'7. RETA (SETA) Prov-SECCION'!W65</f>
        <v>4</v>
      </c>
      <c r="X65" s="62">
        <f>'5. RG PROV CCAA SECCION'!X65+'6. RETA (No Seta) Prov-SECCION'!X65+'7. RETA (SETA) Prov-SECCION'!X65</f>
        <v>0</v>
      </c>
      <c r="Y65" s="59">
        <f>'5. RG PROV CCAA SECCION'!Y65+'6. RETA (No Seta) Prov-SECCION'!Y65+'7. RETA (SETA) Prov-SECCION'!Y65</f>
        <v>0</v>
      </c>
    </row>
    <row r="66" spans="1:25" ht="15.6" x14ac:dyDescent="0.3">
      <c r="A66" s="8">
        <v>32</v>
      </c>
      <c r="B66" s="9" t="s">
        <v>17</v>
      </c>
      <c r="C66" s="59">
        <f t="shared" si="1"/>
        <v>6944.4736842105267</v>
      </c>
      <c r="D66" s="60">
        <f>'5. RG PROV CCAA SECCION'!D66+'6. RETA (No Seta) Prov-SECCION'!D66+'7. RETA (SETA) Prov-SECCION'!D66</f>
        <v>297.78947368421058</v>
      </c>
      <c r="E66" s="62">
        <f>'5. RG PROV CCAA SECCION'!E66+'6. RETA (No Seta) Prov-SECCION'!E66+'7. RETA (SETA) Prov-SECCION'!E66</f>
        <v>48.684210526315795</v>
      </c>
      <c r="F66" s="62">
        <f>'5. RG PROV CCAA SECCION'!F66+'6. RETA (No Seta) Prov-SECCION'!F66+'7. RETA (SETA) Prov-SECCION'!F66</f>
        <v>1095.6842105263158</v>
      </c>
      <c r="G66" s="62">
        <f>'5. RG PROV CCAA SECCION'!G66+'6. RETA (No Seta) Prov-SECCION'!G66+'7. RETA (SETA) Prov-SECCION'!G66</f>
        <v>0.99999999999999956</v>
      </c>
      <c r="H66" s="62">
        <f>'5. RG PROV CCAA SECCION'!H66+'6. RETA (No Seta) Prov-SECCION'!H66+'7. RETA (SETA) Prov-SECCION'!H66</f>
        <v>5.3157894736842115</v>
      </c>
      <c r="I66" s="62">
        <f>'5. RG PROV CCAA SECCION'!I66+'6. RETA (No Seta) Prov-SECCION'!I66+'7. RETA (SETA) Prov-SECCION'!I66</f>
        <v>735.15789473684185</v>
      </c>
      <c r="J66" s="62">
        <f>'5. RG PROV CCAA SECCION'!J66+'6. RETA (No Seta) Prov-SECCION'!J66+'7. RETA (SETA) Prov-SECCION'!J66</f>
        <v>1029</v>
      </c>
      <c r="K66" s="62">
        <f>'5. RG PROV CCAA SECCION'!K66+'6. RETA (No Seta) Prov-SECCION'!K66+'7. RETA (SETA) Prov-SECCION'!K66</f>
        <v>651.26315789473699</v>
      </c>
      <c r="L66" s="62">
        <f>'5. RG PROV CCAA SECCION'!L66+'6. RETA (No Seta) Prov-SECCION'!L66+'7. RETA (SETA) Prov-SECCION'!L66</f>
        <v>1403.2631578947369</v>
      </c>
      <c r="M66" s="62">
        <f>'5. RG PROV CCAA SECCION'!M66+'6. RETA (No Seta) Prov-SECCION'!M66+'7. RETA (SETA) Prov-SECCION'!M66</f>
        <v>44.789473684210513</v>
      </c>
      <c r="N66" s="62">
        <f>'5. RG PROV CCAA SECCION'!N66+'6. RETA (No Seta) Prov-SECCION'!N66+'7. RETA (SETA) Prov-SECCION'!N66</f>
        <v>18.421052631578952</v>
      </c>
      <c r="O66" s="62">
        <f>'5. RG PROV CCAA SECCION'!O66+'6. RETA (No Seta) Prov-SECCION'!O66+'7. RETA (SETA) Prov-SECCION'!O66</f>
        <v>7.2105263157894708</v>
      </c>
      <c r="P66" s="62">
        <f>'5. RG PROV CCAA SECCION'!P66+'6. RETA (No Seta) Prov-SECCION'!P66+'7. RETA (SETA) Prov-SECCION'!P66</f>
        <v>87.210526315789494</v>
      </c>
      <c r="Q66" s="62">
        <f>'5. RG PROV CCAA SECCION'!Q66+'6. RETA (No Seta) Prov-SECCION'!Q66+'7. RETA (SETA) Prov-SECCION'!Q66</f>
        <v>376.36842105263162</v>
      </c>
      <c r="R66" s="62">
        <f>'5. RG PROV CCAA SECCION'!R66+'6. RETA (No Seta) Prov-SECCION'!R66+'7. RETA (SETA) Prov-SECCION'!R66</f>
        <v>56.473684210526322</v>
      </c>
      <c r="S66" s="62">
        <f>'5. RG PROV CCAA SECCION'!S66+'6. RETA (No Seta) Prov-SECCION'!S66+'7. RETA (SETA) Prov-SECCION'!S66</f>
        <v>147.5263157894737</v>
      </c>
      <c r="T66" s="62">
        <f>'5. RG PROV CCAA SECCION'!T66+'6. RETA (No Seta) Prov-SECCION'!T66+'7. RETA (SETA) Prov-SECCION'!T66</f>
        <v>624.26315789473665</v>
      </c>
      <c r="U66" s="62">
        <f>'5. RG PROV CCAA SECCION'!U66+'6. RETA (No Seta) Prov-SECCION'!U66+'7. RETA (SETA) Prov-SECCION'!U66</f>
        <v>94.105263157894768</v>
      </c>
      <c r="V66" s="62">
        <f>'5. RG PROV CCAA SECCION'!V66+'6. RETA (No Seta) Prov-SECCION'!V66+'7. RETA (SETA) Prov-SECCION'!V66</f>
        <v>218.94736842105266</v>
      </c>
      <c r="W66" s="62">
        <f>'5. RG PROV CCAA SECCION'!W66+'6. RETA (No Seta) Prov-SECCION'!W66+'7. RETA (SETA) Prov-SECCION'!W66</f>
        <v>1.9999999999999991</v>
      </c>
      <c r="X66" s="62">
        <f>'5. RG PROV CCAA SECCION'!X66+'6. RETA (No Seta) Prov-SECCION'!X66+'7. RETA (SETA) Prov-SECCION'!X66</f>
        <v>0</v>
      </c>
      <c r="Y66" s="59">
        <f>'5. RG PROV CCAA SECCION'!Y66+'6. RETA (No Seta) Prov-SECCION'!Y66+'7. RETA (SETA) Prov-SECCION'!Y66</f>
        <v>0</v>
      </c>
    </row>
    <row r="67" spans="1:25" ht="15.6" x14ac:dyDescent="0.3">
      <c r="A67" s="10">
        <v>36</v>
      </c>
      <c r="B67" s="11" t="s">
        <v>20</v>
      </c>
      <c r="C67" s="59">
        <f t="shared" si="1"/>
        <v>17106.473684210527</v>
      </c>
      <c r="D67" s="60">
        <f>'5. RG PROV CCAA SECCION'!D67+'6. RETA (No Seta) Prov-SECCION'!D67+'7. RETA (SETA) Prov-SECCION'!D67</f>
        <v>221.78947368421052</v>
      </c>
      <c r="E67" s="62">
        <f>'5. RG PROV CCAA SECCION'!E67+'6. RETA (No Seta) Prov-SECCION'!E67+'7. RETA (SETA) Prov-SECCION'!E67</f>
        <v>27.210526315789473</v>
      </c>
      <c r="F67" s="62">
        <f>'5. RG PROV CCAA SECCION'!F67+'6. RETA (No Seta) Prov-SECCION'!F67+'7. RETA (SETA) Prov-SECCION'!F67</f>
        <v>2204.052631578948</v>
      </c>
      <c r="G67" s="62">
        <f>'5. RG PROV CCAA SECCION'!G67+'6. RETA (No Seta) Prov-SECCION'!G67+'7. RETA (SETA) Prov-SECCION'!G67</f>
        <v>3.9999999999999982</v>
      </c>
      <c r="H67" s="62">
        <f>'5. RG PROV CCAA SECCION'!H67+'6. RETA (No Seta) Prov-SECCION'!H67+'7. RETA (SETA) Prov-SECCION'!H67</f>
        <v>48.421052631578931</v>
      </c>
      <c r="I67" s="62">
        <f>'5. RG PROV CCAA SECCION'!I67+'6. RETA (No Seta) Prov-SECCION'!I67+'7. RETA (SETA) Prov-SECCION'!I67</f>
        <v>1690.894736842105</v>
      </c>
      <c r="J67" s="62">
        <f>'5. RG PROV CCAA SECCION'!J67+'6. RETA (No Seta) Prov-SECCION'!J67+'7. RETA (SETA) Prov-SECCION'!J67</f>
        <v>2839.2105263157891</v>
      </c>
      <c r="K67" s="62">
        <f>'5. RG PROV CCAA SECCION'!K67+'6. RETA (No Seta) Prov-SECCION'!K67+'7. RETA (SETA) Prov-SECCION'!K67</f>
        <v>1537.7894736842104</v>
      </c>
      <c r="L67" s="62">
        <f>'5. RG PROV CCAA SECCION'!L67+'6. RETA (No Seta) Prov-SECCION'!L67+'7. RETA (SETA) Prov-SECCION'!L67</f>
        <v>3393.8421052631575</v>
      </c>
      <c r="M67" s="62">
        <f>'5. RG PROV CCAA SECCION'!M67+'6. RETA (No Seta) Prov-SECCION'!M67+'7. RETA (SETA) Prov-SECCION'!M67</f>
        <v>351.0526315789474</v>
      </c>
      <c r="N67" s="62">
        <f>'5. RG PROV CCAA SECCION'!N67+'6. RETA (No Seta) Prov-SECCION'!N67+'7. RETA (SETA) Prov-SECCION'!N67</f>
        <v>72.26315789473685</v>
      </c>
      <c r="O67" s="62">
        <f>'5. RG PROV CCAA SECCION'!O67+'6. RETA (No Seta) Prov-SECCION'!O67+'7. RETA (SETA) Prov-SECCION'!O67</f>
        <v>38</v>
      </c>
      <c r="P67" s="62">
        <f>'5. RG PROV CCAA SECCION'!P67+'6. RETA (No Seta) Prov-SECCION'!P67+'7. RETA (SETA) Prov-SECCION'!P67</f>
        <v>624.52631578947376</v>
      </c>
      <c r="Q67" s="62">
        <f>'5. RG PROV CCAA SECCION'!Q67+'6. RETA (No Seta) Prov-SECCION'!Q67+'7. RETA (SETA) Prov-SECCION'!Q67</f>
        <v>1257.6315789473681</v>
      </c>
      <c r="R67" s="62">
        <f>'5. RG PROV CCAA SECCION'!R67+'6. RETA (No Seta) Prov-SECCION'!R67+'7. RETA (SETA) Prov-SECCION'!R67</f>
        <v>156.10526315789474</v>
      </c>
      <c r="S67" s="62">
        <f>'5. RG PROV CCAA SECCION'!S67+'6. RETA (No Seta) Prov-SECCION'!S67+'7. RETA (SETA) Prov-SECCION'!S67</f>
        <v>685.10526315789468</v>
      </c>
      <c r="T67" s="62">
        <f>'5. RG PROV CCAA SECCION'!T67+'6. RETA (No Seta) Prov-SECCION'!T67+'7. RETA (SETA) Prov-SECCION'!T67</f>
        <v>1087.6842105263158</v>
      </c>
      <c r="U67" s="62">
        <f>'5. RG PROV CCAA SECCION'!U67+'6. RETA (No Seta) Prov-SECCION'!U67+'7. RETA (SETA) Prov-SECCION'!U67</f>
        <v>302.4210526315789</v>
      </c>
      <c r="V67" s="62">
        <f>'5. RG PROV CCAA SECCION'!V67+'6. RETA (No Seta) Prov-SECCION'!V67+'7. RETA (SETA) Prov-SECCION'!V67</f>
        <v>553.68421052631584</v>
      </c>
      <c r="W67" s="62">
        <f>'5. RG PROV CCAA SECCION'!W67+'6. RETA (No Seta) Prov-SECCION'!W67+'7. RETA (SETA) Prov-SECCION'!W67</f>
        <v>4.7894736842105257</v>
      </c>
      <c r="X67" s="62">
        <f>'5. RG PROV CCAA SECCION'!X67+'6. RETA (No Seta) Prov-SECCION'!X67+'7. RETA (SETA) Prov-SECCION'!X67</f>
        <v>6</v>
      </c>
      <c r="Y67" s="59">
        <f>'5. RG PROV CCAA SECCION'!Y67+'6. RETA (No Seta) Prov-SECCION'!Y67+'7. RETA (SETA) Prov-SECCION'!Y67</f>
        <v>0</v>
      </c>
    </row>
    <row r="68" spans="1:25" ht="15.6" x14ac:dyDescent="0.3">
      <c r="A68" s="238" t="s">
        <v>177</v>
      </c>
      <c r="B68" s="239"/>
      <c r="C68" s="66">
        <f t="shared" si="1"/>
        <v>508544</v>
      </c>
      <c r="D68" s="64">
        <f>D69</f>
        <v>615.52631578947376</v>
      </c>
      <c r="E68" s="67">
        <f t="shared" ref="E68:Y68" si="15">E69</f>
        <v>202.21052631578948</v>
      </c>
      <c r="F68" s="67">
        <f t="shared" si="15"/>
        <v>23427.999999999996</v>
      </c>
      <c r="G68" s="67">
        <f t="shared" si="15"/>
        <v>581.52631578947353</v>
      </c>
      <c r="H68" s="67">
        <f t="shared" si="15"/>
        <v>1518.5789473684215</v>
      </c>
      <c r="I68" s="67">
        <f t="shared" si="15"/>
        <v>64087.684210526313</v>
      </c>
      <c r="J68" s="67">
        <f t="shared" si="15"/>
        <v>84448.789473684214</v>
      </c>
      <c r="K68" s="67">
        <f t="shared" si="15"/>
        <v>32175.736842105263</v>
      </c>
      <c r="L68" s="67">
        <f t="shared" si="15"/>
        <v>80508.368421052641</v>
      </c>
      <c r="M68" s="67">
        <f t="shared" si="15"/>
        <v>31945.210526315794</v>
      </c>
      <c r="N68" s="67">
        <f t="shared" si="15"/>
        <v>10025.684210526317</v>
      </c>
      <c r="O68" s="67">
        <f t="shared" si="15"/>
        <v>5103.2105263157891</v>
      </c>
      <c r="P68" s="67">
        <f t="shared" si="15"/>
        <v>35107.894736842107</v>
      </c>
      <c r="Q68" s="67">
        <f t="shared" si="15"/>
        <v>64336.052631578954</v>
      </c>
      <c r="R68" s="67">
        <f t="shared" si="15"/>
        <v>2133.2105263157896</v>
      </c>
      <c r="S68" s="67">
        <f t="shared" si="15"/>
        <v>19350.684210526313</v>
      </c>
      <c r="T68" s="67">
        <f t="shared" si="15"/>
        <v>25707.947368421053</v>
      </c>
      <c r="U68" s="67">
        <f t="shared" si="15"/>
        <v>7978.6315789473683</v>
      </c>
      <c r="V68" s="67">
        <f t="shared" si="15"/>
        <v>17258.105263157897</v>
      </c>
      <c r="W68" s="67">
        <f t="shared" si="15"/>
        <v>1510.7894736842106</v>
      </c>
      <c r="X68" s="67">
        <f t="shared" si="15"/>
        <v>520.15789473684208</v>
      </c>
      <c r="Y68" s="66">
        <f t="shared" si="15"/>
        <v>0</v>
      </c>
    </row>
    <row r="69" spans="1:25" ht="15.6" x14ac:dyDescent="0.3">
      <c r="A69" s="14">
        <v>28</v>
      </c>
      <c r="B69" s="15" t="s">
        <v>14</v>
      </c>
      <c r="C69" s="59">
        <f t="shared" si="1"/>
        <v>508544</v>
      </c>
      <c r="D69" s="60">
        <f>'5. RG PROV CCAA SECCION'!D69+'6. RETA (No Seta) Prov-SECCION'!D69+'7. RETA (SETA) Prov-SECCION'!D69</f>
        <v>615.52631578947376</v>
      </c>
      <c r="E69" s="62">
        <f>'5. RG PROV CCAA SECCION'!E69+'6. RETA (No Seta) Prov-SECCION'!E69+'7. RETA (SETA) Prov-SECCION'!E69</f>
        <v>202.21052631578948</v>
      </c>
      <c r="F69" s="62">
        <f>'5. RG PROV CCAA SECCION'!F69+'6. RETA (No Seta) Prov-SECCION'!F69+'7. RETA (SETA) Prov-SECCION'!F69</f>
        <v>23427.999999999996</v>
      </c>
      <c r="G69" s="62">
        <f>'5. RG PROV CCAA SECCION'!G69+'6. RETA (No Seta) Prov-SECCION'!G69+'7. RETA (SETA) Prov-SECCION'!G69</f>
        <v>581.52631578947353</v>
      </c>
      <c r="H69" s="62">
        <f>'5. RG PROV CCAA SECCION'!H69+'6. RETA (No Seta) Prov-SECCION'!H69+'7. RETA (SETA) Prov-SECCION'!H69</f>
        <v>1518.5789473684215</v>
      </c>
      <c r="I69" s="62">
        <f>'5. RG PROV CCAA SECCION'!I69+'6. RETA (No Seta) Prov-SECCION'!I69+'7. RETA (SETA) Prov-SECCION'!I69</f>
        <v>64087.684210526313</v>
      </c>
      <c r="J69" s="62">
        <f>'5. RG PROV CCAA SECCION'!J69+'6. RETA (No Seta) Prov-SECCION'!J69+'7. RETA (SETA) Prov-SECCION'!J69</f>
        <v>84448.789473684214</v>
      </c>
      <c r="K69" s="62">
        <f>'5. RG PROV CCAA SECCION'!K69+'6. RETA (No Seta) Prov-SECCION'!K69+'7. RETA (SETA) Prov-SECCION'!K69</f>
        <v>32175.736842105263</v>
      </c>
      <c r="L69" s="62">
        <f>'5. RG PROV CCAA SECCION'!L69+'6. RETA (No Seta) Prov-SECCION'!L69+'7. RETA (SETA) Prov-SECCION'!L69</f>
        <v>80508.368421052641</v>
      </c>
      <c r="M69" s="62">
        <f>'5. RG PROV CCAA SECCION'!M69+'6. RETA (No Seta) Prov-SECCION'!M69+'7. RETA (SETA) Prov-SECCION'!M69</f>
        <v>31945.210526315794</v>
      </c>
      <c r="N69" s="62">
        <f>'5. RG PROV CCAA SECCION'!N69+'6. RETA (No Seta) Prov-SECCION'!N69+'7. RETA (SETA) Prov-SECCION'!N69</f>
        <v>10025.684210526317</v>
      </c>
      <c r="O69" s="62">
        <f>'5. RG PROV CCAA SECCION'!O69+'6. RETA (No Seta) Prov-SECCION'!O69+'7. RETA (SETA) Prov-SECCION'!O69</f>
        <v>5103.2105263157891</v>
      </c>
      <c r="P69" s="62">
        <f>'5. RG PROV CCAA SECCION'!P69+'6. RETA (No Seta) Prov-SECCION'!P69+'7. RETA (SETA) Prov-SECCION'!P69</f>
        <v>35107.894736842107</v>
      </c>
      <c r="Q69" s="62">
        <f>'5. RG PROV CCAA SECCION'!Q69+'6. RETA (No Seta) Prov-SECCION'!Q69+'7. RETA (SETA) Prov-SECCION'!Q69</f>
        <v>64336.052631578954</v>
      </c>
      <c r="R69" s="62">
        <f>'5. RG PROV CCAA SECCION'!R69+'6. RETA (No Seta) Prov-SECCION'!R69+'7. RETA (SETA) Prov-SECCION'!R69</f>
        <v>2133.2105263157896</v>
      </c>
      <c r="S69" s="62">
        <f>'5. RG PROV CCAA SECCION'!S69+'6. RETA (No Seta) Prov-SECCION'!S69+'7. RETA (SETA) Prov-SECCION'!S69</f>
        <v>19350.684210526313</v>
      </c>
      <c r="T69" s="62">
        <f>'5. RG PROV CCAA SECCION'!T69+'6. RETA (No Seta) Prov-SECCION'!T69+'7. RETA (SETA) Prov-SECCION'!T69</f>
        <v>25707.947368421053</v>
      </c>
      <c r="U69" s="62">
        <f>'5. RG PROV CCAA SECCION'!U69+'6. RETA (No Seta) Prov-SECCION'!U69+'7. RETA (SETA) Prov-SECCION'!U69</f>
        <v>7978.6315789473683</v>
      </c>
      <c r="V69" s="62">
        <f>'5. RG PROV CCAA SECCION'!V69+'6. RETA (No Seta) Prov-SECCION'!V69+'7. RETA (SETA) Prov-SECCION'!V69</f>
        <v>17258.105263157897</v>
      </c>
      <c r="W69" s="62">
        <f>'5. RG PROV CCAA SECCION'!W69+'6. RETA (No Seta) Prov-SECCION'!W69+'7. RETA (SETA) Prov-SECCION'!W69</f>
        <v>1510.7894736842106</v>
      </c>
      <c r="X69" s="62">
        <f>'5. RG PROV CCAA SECCION'!X69+'6. RETA (No Seta) Prov-SECCION'!X69+'7. RETA (SETA) Prov-SECCION'!X69</f>
        <v>520.15789473684208</v>
      </c>
      <c r="Y69" s="59">
        <f>'5. RG PROV CCAA SECCION'!Y69+'6. RETA (No Seta) Prov-SECCION'!Y69+'7. RETA (SETA) Prov-SECCION'!Y69</f>
        <v>0</v>
      </c>
    </row>
    <row r="70" spans="1:25" ht="15.6" x14ac:dyDescent="0.3">
      <c r="A70" s="238" t="s">
        <v>176</v>
      </c>
      <c r="B70" s="239"/>
      <c r="C70" s="66">
        <f t="shared" si="1"/>
        <v>50823.368421052641</v>
      </c>
      <c r="D70" s="64">
        <f>D71</f>
        <v>1388.8421052631579</v>
      </c>
      <c r="E70" s="67">
        <f t="shared" ref="E70:Y70" si="16">E71</f>
        <v>22.210526315789469</v>
      </c>
      <c r="F70" s="67">
        <f t="shared" si="16"/>
        <v>6722.0526315789466</v>
      </c>
      <c r="G70" s="67">
        <f t="shared" si="16"/>
        <v>11.105263157894738</v>
      </c>
      <c r="H70" s="67">
        <f t="shared" si="16"/>
        <v>123.31578947368418</v>
      </c>
      <c r="I70" s="67">
        <f t="shared" si="16"/>
        <v>6336.9473684210525</v>
      </c>
      <c r="J70" s="67">
        <f t="shared" si="16"/>
        <v>11158.842105263158</v>
      </c>
      <c r="K70" s="67">
        <f t="shared" si="16"/>
        <v>5316.8421052631584</v>
      </c>
      <c r="L70" s="67">
        <f t="shared" si="16"/>
        <v>8926.105263157895</v>
      </c>
      <c r="M70" s="67">
        <f t="shared" si="16"/>
        <v>676</v>
      </c>
      <c r="N70" s="67">
        <f t="shared" si="16"/>
        <v>164.31578947368416</v>
      </c>
      <c r="O70" s="67">
        <f t="shared" si="16"/>
        <v>434.78947368421052</v>
      </c>
      <c r="P70" s="67">
        <f t="shared" si="16"/>
        <v>998.57894736842104</v>
      </c>
      <c r="Q70" s="67">
        <f t="shared" si="16"/>
        <v>3200</v>
      </c>
      <c r="R70" s="67">
        <f t="shared" si="16"/>
        <v>248.63157894736841</v>
      </c>
      <c r="S70" s="67">
        <f t="shared" si="16"/>
        <v>1404.6842105263158</v>
      </c>
      <c r="T70" s="67">
        <f t="shared" si="16"/>
        <v>1577.105263157895</v>
      </c>
      <c r="U70" s="67">
        <f t="shared" si="16"/>
        <v>681.26315789473676</v>
      </c>
      <c r="V70" s="67">
        <f t="shared" si="16"/>
        <v>1364.8947368421052</v>
      </c>
      <c r="W70" s="67">
        <f t="shared" si="16"/>
        <v>61.84210526315789</v>
      </c>
      <c r="X70" s="67">
        <f t="shared" si="16"/>
        <v>4.9999999999999982</v>
      </c>
      <c r="Y70" s="66">
        <f t="shared" si="16"/>
        <v>0</v>
      </c>
    </row>
    <row r="71" spans="1:25" ht="15.6" x14ac:dyDescent="0.3">
      <c r="A71" s="14">
        <v>30</v>
      </c>
      <c r="B71" s="15" t="s">
        <v>15</v>
      </c>
      <c r="C71" s="59">
        <f t="shared" si="1"/>
        <v>50823.368421052641</v>
      </c>
      <c r="D71" s="60">
        <f>'5. RG PROV CCAA SECCION'!D71+'6. RETA (No Seta) Prov-SECCION'!D71+'7. RETA (SETA) Prov-SECCION'!D71</f>
        <v>1388.8421052631579</v>
      </c>
      <c r="E71" s="62">
        <f>'5. RG PROV CCAA SECCION'!E71+'6. RETA (No Seta) Prov-SECCION'!E71+'7. RETA (SETA) Prov-SECCION'!E71</f>
        <v>22.210526315789469</v>
      </c>
      <c r="F71" s="62">
        <f>'5. RG PROV CCAA SECCION'!F71+'6. RETA (No Seta) Prov-SECCION'!F71+'7. RETA (SETA) Prov-SECCION'!F71</f>
        <v>6722.0526315789466</v>
      </c>
      <c r="G71" s="62">
        <f>'5. RG PROV CCAA SECCION'!G71+'6. RETA (No Seta) Prov-SECCION'!G71+'7. RETA (SETA) Prov-SECCION'!G71</f>
        <v>11.105263157894738</v>
      </c>
      <c r="H71" s="62">
        <f>'5. RG PROV CCAA SECCION'!H71+'6. RETA (No Seta) Prov-SECCION'!H71+'7. RETA (SETA) Prov-SECCION'!H71</f>
        <v>123.31578947368418</v>
      </c>
      <c r="I71" s="62">
        <f>'5. RG PROV CCAA SECCION'!I71+'6. RETA (No Seta) Prov-SECCION'!I71+'7. RETA (SETA) Prov-SECCION'!I71</f>
        <v>6336.9473684210525</v>
      </c>
      <c r="J71" s="62">
        <f>'5. RG PROV CCAA SECCION'!J71+'6. RETA (No Seta) Prov-SECCION'!J71+'7. RETA (SETA) Prov-SECCION'!J71</f>
        <v>11158.842105263158</v>
      </c>
      <c r="K71" s="62">
        <f>'5. RG PROV CCAA SECCION'!K71+'6. RETA (No Seta) Prov-SECCION'!K71+'7. RETA (SETA) Prov-SECCION'!K71</f>
        <v>5316.8421052631584</v>
      </c>
      <c r="L71" s="62">
        <f>'5. RG PROV CCAA SECCION'!L71+'6. RETA (No Seta) Prov-SECCION'!L71+'7. RETA (SETA) Prov-SECCION'!L71</f>
        <v>8926.105263157895</v>
      </c>
      <c r="M71" s="62">
        <f>'5. RG PROV CCAA SECCION'!M71+'6. RETA (No Seta) Prov-SECCION'!M71+'7. RETA (SETA) Prov-SECCION'!M71</f>
        <v>676</v>
      </c>
      <c r="N71" s="62">
        <f>'5. RG PROV CCAA SECCION'!N71+'6. RETA (No Seta) Prov-SECCION'!N71+'7. RETA (SETA) Prov-SECCION'!N71</f>
        <v>164.31578947368416</v>
      </c>
      <c r="O71" s="62">
        <f>'5. RG PROV CCAA SECCION'!O71+'6. RETA (No Seta) Prov-SECCION'!O71+'7. RETA (SETA) Prov-SECCION'!O71</f>
        <v>434.78947368421052</v>
      </c>
      <c r="P71" s="62">
        <f>'5. RG PROV CCAA SECCION'!P71+'6. RETA (No Seta) Prov-SECCION'!P71+'7. RETA (SETA) Prov-SECCION'!P71</f>
        <v>998.57894736842104</v>
      </c>
      <c r="Q71" s="62">
        <f>'5. RG PROV CCAA SECCION'!Q71+'6. RETA (No Seta) Prov-SECCION'!Q71+'7. RETA (SETA) Prov-SECCION'!Q71</f>
        <v>3200</v>
      </c>
      <c r="R71" s="62">
        <f>'5. RG PROV CCAA SECCION'!R71+'6. RETA (No Seta) Prov-SECCION'!R71+'7. RETA (SETA) Prov-SECCION'!R71</f>
        <v>248.63157894736841</v>
      </c>
      <c r="S71" s="62">
        <f>'5. RG PROV CCAA SECCION'!S71+'6. RETA (No Seta) Prov-SECCION'!S71+'7. RETA (SETA) Prov-SECCION'!S71</f>
        <v>1404.6842105263158</v>
      </c>
      <c r="T71" s="62">
        <f>'5. RG PROV CCAA SECCION'!T71+'6. RETA (No Seta) Prov-SECCION'!T71+'7. RETA (SETA) Prov-SECCION'!T71</f>
        <v>1577.105263157895</v>
      </c>
      <c r="U71" s="62">
        <f>'5. RG PROV CCAA SECCION'!U71+'6. RETA (No Seta) Prov-SECCION'!U71+'7. RETA (SETA) Prov-SECCION'!U71</f>
        <v>681.26315789473676</v>
      </c>
      <c r="V71" s="62">
        <f>'5. RG PROV CCAA SECCION'!V71+'6. RETA (No Seta) Prov-SECCION'!V71+'7. RETA (SETA) Prov-SECCION'!V71</f>
        <v>1364.8947368421052</v>
      </c>
      <c r="W71" s="62">
        <f>'5. RG PROV CCAA SECCION'!W71+'6. RETA (No Seta) Prov-SECCION'!W71+'7. RETA (SETA) Prov-SECCION'!W71</f>
        <v>61.84210526315789</v>
      </c>
      <c r="X71" s="62">
        <f>'5. RG PROV CCAA SECCION'!X71+'6. RETA (No Seta) Prov-SECCION'!X71+'7. RETA (SETA) Prov-SECCION'!X71</f>
        <v>4.9999999999999982</v>
      </c>
      <c r="Y71" s="59">
        <f>'5. RG PROV CCAA SECCION'!Y71+'6. RETA (No Seta) Prov-SECCION'!Y71+'7. RETA (SETA) Prov-SECCION'!Y71</f>
        <v>0</v>
      </c>
    </row>
    <row r="72" spans="1:25" ht="15.6" x14ac:dyDescent="0.3">
      <c r="A72" s="238" t="s">
        <v>175</v>
      </c>
      <c r="B72" s="239"/>
      <c r="C72" s="66">
        <f t="shared" si="1"/>
        <v>30253.684210526317</v>
      </c>
      <c r="D72" s="64">
        <f>D73</f>
        <v>611.52631578947364</v>
      </c>
      <c r="E72" s="67">
        <f t="shared" ref="E72:Y72" si="17">E73</f>
        <v>9</v>
      </c>
      <c r="F72" s="67">
        <f t="shared" si="17"/>
        <v>6079.3684210526317</v>
      </c>
      <c r="G72" s="67">
        <f t="shared" si="17"/>
        <v>13.368421052631575</v>
      </c>
      <c r="H72" s="67">
        <f t="shared" si="17"/>
        <v>186.26315789473688</v>
      </c>
      <c r="I72" s="67">
        <f t="shared" si="17"/>
        <v>4269.0526315789484</v>
      </c>
      <c r="J72" s="67">
        <f t="shared" si="17"/>
        <v>4343.2631578947357</v>
      </c>
      <c r="K72" s="67">
        <f t="shared" si="17"/>
        <v>2164.7368421052629</v>
      </c>
      <c r="L72" s="67">
        <f t="shared" si="17"/>
        <v>4075.7894736842113</v>
      </c>
      <c r="M72" s="67">
        <f t="shared" si="17"/>
        <v>248.9473684210526</v>
      </c>
      <c r="N72" s="67">
        <f t="shared" si="17"/>
        <v>70.89473684210526</v>
      </c>
      <c r="O72" s="67">
        <f t="shared" si="17"/>
        <v>46.578947368421062</v>
      </c>
      <c r="P72" s="67">
        <f t="shared" si="17"/>
        <v>596.42105263157885</v>
      </c>
      <c r="Q72" s="67">
        <f t="shared" si="17"/>
        <v>3317.3157894736837</v>
      </c>
      <c r="R72" s="67">
        <f t="shared" si="17"/>
        <v>243.4210526315789</v>
      </c>
      <c r="S72" s="67">
        <f t="shared" si="17"/>
        <v>963.52631578947387</v>
      </c>
      <c r="T72" s="67">
        <f t="shared" si="17"/>
        <v>1621.1578947368423</v>
      </c>
      <c r="U72" s="67">
        <f t="shared" si="17"/>
        <v>454.00000000000006</v>
      </c>
      <c r="V72" s="67">
        <f t="shared" si="17"/>
        <v>925.57894736842115</v>
      </c>
      <c r="W72" s="67">
        <f t="shared" si="17"/>
        <v>13.473684210526315</v>
      </c>
      <c r="X72" s="67">
        <f t="shared" si="17"/>
        <v>0</v>
      </c>
      <c r="Y72" s="66">
        <f t="shared" si="17"/>
        <v>0</v>
      </c>
    </row>
    <row r="73" spans="1:25" ht="15.6" x14ac:dyDescent="0.3">
      <c r="A73" s="8">
        <v>31</v>
      </c>
      <c r="B73" s="9" t="s">
        <v>16</v>
      </c>
      <c r="C73" s="59">
        <f t="shared" si="1"/>
        <v>30253.684210526317</v>
      </c>
      <c r="D73" s="60">
        <f>'5. RG PROV CCAA SECCION'!D73+'6. RETA (No Seta) Prov-SECCION'!D73+'7. RETA (SETA) Prov-SECCION'!D73</f>
        <v>611.52631578947364</v>
      </c>
      <c r="E73" s="62">
        <f>'5. RG PROV CCAA SECCION'!E73+'6. RETA (No Seta) Prov-SECCION'!E73+'7. RETA (SETA) Prov-SECCION'!E73</f>
        <v>9</v>
      </c>
      <c r="F73" s="62">
        <f>'5. RG PROV CCAA SECCION'!F73+'6. RETA (No Seta) Prov-SECCION'!F73+'7. RETA (SETA) Prov-SECCION'!F73</f>
        <v>6079.3684210526317</v>
      </c>
      <c r="G73" s="62">
        <f>'5. RG PROV CCAA SECCION'!G73+'6. RETA (No Seta) Prov-SECCION'!G73+'7. RETA (SETA) Prov-SECCION'!G73</f>
        <v>13.368421052631575</v>
      </c>
      <c r="H73" s="62">
        <f>'5. RG PROV CCAA SECCION'!H73+'6. RETA (No Seta) Prov-SECCION'!H73+'7. RETA (SETA) Prov-SECCION'!H73</f>
        <v>186.26315789473688</v>
      </c>
      <c r="I73" s="62">
        <f>'5. RG PROV CCAA SECCION'!I73+'6. RETA (No Seta) Prov-SECCION'!I73+'7. RETA (SETA) Prov-SECCION'!I73</f>
        <v>4269.0526315789484</v>
      </c>
      <c r="J73" s="62">
        <f>'5. RG PROV CCAA SECCION'!J73+'6. RETA (No Seta) Prov-SECCION'!J73+'7. RETA (SETA) Prov-SECCION'!J73</f>
        <v>4343.2631578947357</v>
      </c>
      <c r="K73" s="62">
        <f>'5. RG PROV CCAA SECCION'!K73+'6. RETA (No Seta) Prov-SECCION'!K73+'7. RETA (SETA) Prov-SECCION'!K73</f>
        <v>2164.7368421052629</v>
      </c>
      <c r="L73" s="62">
        <f>'5. RG PROV CCAA SECCION'!L73+'6. RETA (No Seta) Prov-SECCION'!L73+'7. RETA (SETA) Prov-SECCION'!L73</f>
        <v>4075.7894736842113</v>
      </c>
      <c r="M73" s="62">
        <f>'5. RG PROV CCAA SECCION'!M73+'6. RETA (No Seta) Prov-SECCION'!M73+'7. RETA (SETA) Prov-SECCION'!M73</f>
        <v>248.9473684210526</v>
      </c>
      <c r="N73" s="62">
        <f>'5. RG PROV CCAA SECCION'!N73+'6. RETA (No Seta) Prov-SECCION'!N73+'7. RETA (SETA) Prov-SECCION'!N73</f>
        <v>70.89473684210526</v>
      </c>
      <c r="O73" s="62">
        <f>'5. RG PROV CCAA SECCION'!O73+'6. RETA (No Seta) Prov-SECCION'!O73+'7. RETA (SETA) Prov-SECCION'!O73</f>
        <v>46.578947368421062</v>
      </c>
      <c r="P73" s="62">
        <f>'5. RG PROV CCAA SECCION'!P73+'6. RETA (No Seta) Prov-SECCION'!P73+'7. RETA (SETA) Prov-SECCION'!P73</f>
        <v>596.42105263157885</v>
      </c>
      <c r="Q73" s="62">
        <f>'5. RG PROV CCAA SECCION'!Q73+'6. RETA (No Seta) Prov-SECCION'!Q73+'7. RETA (SETA) Prov-SECCION'!Q73</f>
        <v>3317.3157894736837</v>
      </c>
      <c r="R73" s="62">
        <f>'5. RG PROV CCAA SECCION'!R73+'6. RETA (No Seta) Prov-SECCION'!R73+'7. RETA (SETA) Prov-SECCION'!R73</f>
        <v>243.4210526315789</v>
      </c>
      <c r="S73" s="62">
        <f>'5. RG PROV CCAA SECCION'!S73+'6. RETA (No Seta) Prov-SECCION'!S73+'7. RETA (SETA) Prov-SECCION'!S73</f>
        <v>963.52631578947387</v>
      </c>
      <c r="T73" s="62">
        <f>'5. RG PROV CCAA SECCION'!T73+'6. RETA (No Seta) Prov-SECCION'!T73+'7. RETA (SETA) Prov-SECCION'!T73</f>
        <v>1621.1578947368423</v>
      </c>
      <c r="U73" s="62">
        <f>'5. RG PROV CCAA SECCION'!U73+'6. RETA (No Seta) Prov-SECCION'!U73+'7. RETA (SETA) Prov-SECCION'!U73</f>
        <v>454.00000000000006</v>
      </c>
      <c r="V73" s="62">
        <f>'5. RG PROV CCAA SECCION'!V73+'6. RETA (No Seta) Prov-SECCION'!V73+'7. RETA (SETA) Prov-SECCION'!V73</f>
        <v>925.57894736842115</v>
      </c>
      <c r="W73" s="62">
        <f>'5. RG PROV CCAA SECCION'!W73+'6. RETA (No Seta) Prov-SECCION'!W73+'7. RETA (SETA) Prov-SECCION'!W73</f>
        <v>13.473684210526315</v>
      </c>
      <c r="X73" s="62">
        <f>'5. RG PROV CCAA SECCION'!X73+'6. RETA (No Seta) Prov-SECCION'!X73+'7. RETA (SETA) Prov-SECCION'!X73</f>
        <v>0</v>
      </c>
      <c r="Y73" s="59">
        <f>'5. RG PROV CCAA SECCION'!Y73+'6. RETA (No Seta) Prov-SECCION'!Y73+'7. RETA (SETA) Prov-SECCION'!Y73</f>
        <v>0</v>
      </c>
    </row>
    <row r="74" spans="1:25" ht="15.6" x14ac:dyDescent="0.3">
      <c r="A74" s="238" t="s">
        <v>45</v>
      </c>
      <c r="B74" s="239"/>
      <c r="C74" s="66">
        <f t="shared" si="1"/>
        <v>79446.631578947359</v>
      </c>
      <c r="D74" s="64">
        <f>SUM(D75:D77)</f>
        <v>612.52631578947376</v>
      </c>
      <c r="E74" s="67">
        <f t="shared" ref="E74:Y74" si="18">SUM(E75:E77)</f>
        <v>14.473684210526313</v>
      </c>
      <c r="F74" s="67">
        <f t="shared" si="18"/>
        <v>8925.4736842105267</v>
      </c>
      <c r="G74" s="67">
        <f t="shared" si="18"/>
        <v>35.526315789473678</v>
      </c>
      <c r="H74" s="67">
        <f t="shared" si="18"/>
        <v>312.31578947368422</v>
      </c>
      <c r="I74" s="67">
        <f t="shared" si="18"/>
        <v>11388.42105263158</v>
      </c>
      <c r="J74" s="67">
        <f t="shared" si="18"/>
        <v>12649.263157894737</v>
      </c>
      <c r="K74" s="67">
        <f t="shared" si="18"/>
        <v>5383.3684210526317</v>
      </c>
      <c r="L74" s="67">
        <f t="shared" si="18"/>
        <v>15951.15789473684</v>
      </c>
      <c r="M74" s="67">
        <f t="shared" si="18"/>
        <v>1012.6315789473684</v>
      </c>
      <c r="N74" s="67">
        <f t="shared" si="18"/>
        <v>210.57894736842104</v>
      </c>
      <c r="O74" s="67">
        <f t="shared" si="18"/>
        <v>177.15789473684208</v>
      </c>
      <c r="P74" s="67">
        <f t="shared" si="18"/>
        <v>3048.7368421052629</v>
      </c>
      <c r="Q74" s="67">
        <f t="shared" si="18"/>
        <v>7521.8421052631584</v>
      </c>
      <c r="R74" s="67">
        <f t="shared" si="18"/>
        <v>446.0526315789474</v>
      </c>
      <c r="S74" s="67">
        <f t="shared" si="18"/>
        <v>2620.5263157894742</v>
      </c>
      <c r="T74" s="67">
        <f t="shared" si="18"/>
        <v>5044.4210526315792</v>
      </c>
      <c r="U74" s="67">
        <f t="shared" si="18"/>
        <v>1246.6315789473683</v>
      </c>
      <c r="V74" s="67">
        <f t="shared" si="18"/>
        <v>2775.1578947368425</v>
      </c>
      <c r="W74" s="67">
        <f t="shared" si="18"/>
        <v>60.368421052631589</v>
      </c>
      <c r="X74" s="67">
        <f t="shared" si="18"/>
        <v>10.000000000000002</v>
      </c>
      <c r="Y74" s="66">
        <f t="shared" si="18"/>
        <v>0</v>
      </c>
    </row>
    <row r="75" spans="1:25" ht="15.6" x14ac:dyDescent="0.3">
      <c r="A75" s="6">
        <v>1</v>
      </c>
      <c r="B75" s="7" t="s">
        <v>174</v>
      </c>
      <c r="C75" s="59">
        <f t="shared" si="1"/>
        <v>14280.473684210525</v>
      </c>
      <c r="D75" s="60">
        <f>'5. RG PROV CCAA SECCION'!D75+'6. RETA (No Seta) Prov-SECCION'!D75+'7. RETA (SETA) Prov-SECCION'!D75</f>
        <v>84.89473684210526</v>
      </c>
      <c r="E75" s="62">
        <f>'5. RG PROV CCAA SECCION'!E75+'6. RETA (No Seta) Prov-SECCION'!E75+'7. RETA (SETA) Prov-SECCION'!E75</f>
        <v>3.4736842105263142</v>
      </c>
      <c r="F75" s="62">
        <f>'5. RG PROV CCAA SECCION'!F75+'6. RETA (No Seta) Prov-SECCION'!F75+'7. RETA (SETA) Prov-SECCION'!F75</f>
        <v>1911.9473684210532</v>
      </c>
      <c r="G75" s="62">
        <f>'5. RG PROV CCAA SECCION'!G75+'6. RETA (No Seta) Prov-SECCION'!G75+'7. RETA (SETA) Prov-SECCION'!G75</f>
        <v>0.99999999999999956</v>
      </c>
      <c r="H75" s="62">
        <f>'5. RG PROV CCAA SECCION'!H75+'6. RETA (No Seta) Prov-SECCION'!H75+'7. RETA (SETA) Prov-SECCION'!H75</f>
        <v>105.84210526315792</v>
      </c>
      <c r="I75" s="62">
        <f>'5. RG PROV CCAA SECCION'!I75+'6. RETA (No Seta) Prov-SECCION'!I75+'7. RETA (SETA) Prov-SECCION'!I75</f>
        <v>1798.1578947368421</v>
      </c>
      <c r="J75" s="62">
        <f>'5. RG PROV CCAA SECCION'!J75+'6. RETA (No Seta) Prov-SECCION'!J75+'7. RETA (SETA) Prov-SECCION'!J75</f>
        <v>2327.3157894736842</v>
      </c>
      <c r="K75" s="62">
        <f>'5. RG PROV CCAA SECCION'!K75+'6. RETA (No Seta) Prov-SECCION'!K75+'7. RETA (SETA) Prov-SECCION'!K75</f>
        <v>1231.0526315789475</v>
      </c>
      <c r="L75" s="62">
        <f>'5. RG PROV CCAA SECCION'!L75+'6. RETA (No Seta) Prov-SECCION'!L75+'7. RETA (SETA) Prov-SECCION'!L75</f>
        <v>2313.894736842105</v>
      </c>
      <c r="M75" s="62">
        <f>'5. RG PROV CCAA SECCION'!M75+'6. RETA (No Seta) Prov-SECCION'!M75+'7. RETA (SETA) Prov-SECCION'!M75</f>
        <v>90.68421052631578</v>
      </c>
      <c r="N75" s="62">
        <f>'5. RG PROV CCAA SECCION'!N75+'6. RETA (No Seta) Prov-SECCION'!N75+'7. RETA (SETA) Prov-SECCION'!N75</f>
        <v>22.368421052631579</v>
      </c>
      <c r="O75" s="62">
        <f>'5. RG PROV CCAA SECCION'!O75+'6. RETA (No Seta) Prov-SECCION'!O75+'7. RETA (SETA) Prov-SECCION'!O75</f>
        <v>21.631578947368414</v>
      </c>
      <c r="P75" s="62">
        <f>'5. RG PROV CCAA SECCION'!P75+'6. RETA (No Seta) Prov-SECCION'!P75+'7. RETA (SETA) Prov-SECCION'!P75</f>
        <v>344.89473684210526</v>
      </c>
      <c r="Q75" s="62">
        <f>'5. RG PROV CCAA SECCION'!Q75+'6. RETA (No Seta) Prov-SECCION'!Q75+'7. RETA (SETA) Prov-SECCION'!Q75</f>
        <v>1891.3684210526314</v>
      </c>
      <c r="R75" s="62">
        <f>'5. RG PROV CCAA SECCION'!R75+'6. RETA (No Seta) Prov-SECCION'!R75+'7. RETA (SETA) Prov-SECCION'!R75</f>
        <v>187.05263157894737</v>
      </c>
      <c r="S75" s="62">
        <f>'5. RG PROV CCAA SECCION'!S75+'6. RETA (No Seta) Prov-SECCION'!S75+'7. RETA (SETA) Prov-SECCION'!S75</f>
        <v>307.63157894736844</v>
      </c>
      <c r="T75" s="62">
        <f>'5. RG PROV CCAA SECCION'!T75+'6. RETA (No Seta) Prov-SECCION'!T75+'7. RETA (SETA) Prov-SECCION'!T75</f>
        <v>944.57894736842093</v>
      </c>
      <c r="U75" s="62">
        <f>'5. RG PROV CCAA SECCION'!U75+'6. RETA (No Seta) Prov-SECCION'!U75+'7. RETA (SETA) Prov-SECCION'!U75</f>
        <v>241.73684210526315</v>
      </c>
      <c r="V75" s="62">
        <f>'5. RG PROV CCAA SECCION'!V75+'6. RETA (No Seta) Prov-SECCION'!V75+'7. RETA (SETA) Prov-SECCION'!V75</f>
        <v>450.9473684210526</v>
      </c>
      <c r="W75" s="62">
        <f>'5. RG PROV CCAA SECCION'!W75+'6. RETA (No Seta) Prov-SECCION'!W75+'7. RETA (SETA) Prov-SECCION'!W75</f>
        <v>0</v>
      </c>
      <c r="X75" s="62">
        <f>'5. RG PROV CCAA SECCION'!X75+'6. RETA (No Seta) Prov-SECCION'!X75+'7. RETA (SETA) Prov-SECCION'!X75</f>
        <v>0</v>
      </c>
      <c r="Y75" s="59">
        <f>'5. RG PROV CCAA SECCION'!Y75+'6. RETA (No Seta) Prov-SECCION'!Y75+'7. RETA (SETA) Prov-SECCION'!Y75</f>
        <v>0</v>
      </c>
    </row>
    <row r="76" spans="1:25" ht="15.6" x14ac:dyDescent="0.3">
      <c r="A76" s="8">
        <v>20</v>
      </c>
      <c r="B76" s="9" t="s">
        <v>9</v>
      </c>
      <c r="C76" s="59">
        <f t="shared" si="1"/>
        <v>27830.26315789474</v>
      </c>
      <c r="D76" s="60">
        <f>'5. RG PROV CCAA SECCION'!D76+'6. RETA (No Seta) Prov-SECCION'!D76+'7. RETA (SETA) Prov-SECCION'!D76</f>
        <v>121.63157894736842</v>
      </c>
      <c r="E76" s="62">
        <f>'5. RG PROV CCAA SECCION'!E76+'6. RETA (No Seta) Prov-SECCION'!E76+'7. RETA (SETA) Prov-SECCION'!E76</f>
        <v>0.99999999999999956</v>
      </c>
      <c r="F76" s="62">
        <f>'5. RG PROV CCAA SECCION'!F76+'6. RETA (No Seta) Prov-SECCION'!F76+'7. RETA (SETA) Prov-SECCION'!F76</f>
        <v>3342.3684210526312</v>
      </c>
      <c r="G76" s="62">
        <f>'5. RG PROV CCAA SECCION'!G76+'6. RETA (No Seta) Prov-SECCION'!G76+'7. RETA (SETA) Prov-SECCION'!G76</f>
        <v>4.9999999999999982</v>
      </c>
      <c r="H76" s="62">
        <f>'5. RG PROV CCAA SECCION'!H76+'6. RETA (No Seta) Prov-SECCION'!H76+'7. RETA (SETA) Prov-SECCION'!H76</f>
        <v>103.73684210526315</v>
      </c>
      <c r="I76" s="62">
        <f>'5. RG PROV CCAA SECCION'!I76+'6. RETA (No Seta) Prov-SECCION'!I76+'7. RETA (SETA) Prov-SECCION'!I76</f>
        <v>3519.5263157894738</v>
      </c>
      <c r="J76" s="62">
        <f>'5. RG PROV CCAA SECCION'!J76+'6. RETA (No Seta) Prov-SECCION'!J76+'7. RETA (SETA) Prov-SECCION'!J76</f>
        <v>3852.6315789473679</v>
      </c>
      <c r="K76" s="62">
        <f>'5. RG PROV CCAA SECCION'!K76+'6. RETA (No Seta) Prov-SECCION'!K76+'7. RETA (SETA) Prov-SECCION'!K76</f>
        <v>2359.105263157895</v>
      </c>
      <c r="L76" s="62">
        <f>'5. RG PROV CCAA SECCION'!L76+'6. RETA (No Seta) Prov-SECCION'!L76+'7. RETA (SETA) Prov-SECCION'!L76</f>
        <v>5908.5263157894733</v>
      </c>
      <c r="M76" s="62">
        <f>'5. RG PROV CCAA SECCION'!M76+'6. RETA (No Seta) Prov-SECCION'!M76+'7. RETA (SETA) Prov-SECCION'!M76</f>
        <v>272.63157894736838</v>
      </c>
      <c r="N76" s="62">
        <f>'5. RG PROV CCAA SECCION'!N76+'6. RETA (No Seta) Prov-SECCION'!N76+'7. RETA (SETA) Prov-SECCION'!N76</f>
        <v>50.473684210526322</v>
      </c>
      <c r="O76" s="62">
        <f>'5. RG PROV CCAA SECCION'!O76+'6. RETA (No Seta) Prov-SECCION'!O76+'7. RETA (SETA) Prov-SECCION'!O76</f>
        <v>60.578947368421055</v>
      </c>
      <c r="P76" s="62">
        <f>'5. RG PROV CCAA SECCION'!P76+'6. RETA (No Seta) Prov-SECCION'!P76+'7. RETA (SETA) Prov-SECCION'!P76</f>
        <v>1140.9473684210525</v>
      </c>
      <c r="Q76" s="62">
        <f>'5. RG PROV CCAA SECCION'!Q76+'6. RETA (No Seta) Prov-SECCION'!Q76+'7. RETA (SETA) Prov-SECCION'!Q76</f>
        <v>2504.6315789473683</v>
      </c>
      <c r="R76" s="62">
        <f>'5. RG PROV CCAA SECCION'!R76+'6. RETA (No Seta) Prov-SECCION'!R76+'7. RETA (SETA) Prov-SECCION'!R76</f>
        <v>124.47368421052632</v>
      </c>
      <c r="S76" s="62">
        <f>'5. RG PROV CCAA SECCION'!S76+'6. RETA (No Seta) Prov-SECCION'!S76+'7. RETA (SETA) Prov-SECCION'!S76</f>
        <v>930.1578947368422</v>
      </c>
      <c r="T76" s="62">
        <f>'5. RG PROV CCAA SECCION'!T76+'6. RETA (No Seta) Prov-SECCION'!T76+'7. RETA (SETA) Prov-SECCION'!T76</f>
        <v>2176.5789473684213</v>
      </c>
      <c r="U76" s="62">
        <f>'5. RG PROV CCAA SECCION'!U76+'6. RETA (No Seta) Prov-SECCION'!U76+'7. RETA (SETA) Prov-SECCION'!U76</f>
        <v>440.9473684210526</v>
      </c>
      <c r="V76" s="62">
        <f>'5. RG PROV CCAA SECCION'!V76+'6. RETA (No Seta) Prov-SECCION'!V76+'7. RETA (SETA) Prov-SECCION'!V76</f>
        <v>903.78947368421063</v>
      </c>
      <c r="W76" s="62">
        <f>'5. RG PROV CCAA SECCION'!W76+'6. RETA (No Seta) Prov-SECCION'!W76+'7. RETA (SETA) Prov-SECCION'!W76</f>
        <v>10.526315789473685</v>
      </c>
      <c r="X76" s="62">
        <f>'5. RG PROV CCAA SECCION'!X76+'6. RETA (No Seta) Prov-SECCION'!X76+'7. RETA (SETA) Prov-SECCION'!X76</f>
        <v>0.99999999999999956</v>
      </c>
      <c r="Y76" s="59">
        <f>'5. RG PROV CCAA SECCION'!Y76+'6. RETA (No Seta) Prov-SECCION'!Y76+'7. RETA (SETA) Prov-SECCION'!Y76</f>
        <v>0</v>
      </c>
    </row>
    <row r="77" spans="1:25" ht="15.6" x14ac:dyDescent="0.3">
      <c r="A77" s="10">
        <v>48</v>
      </c>
      <c r="B77" s="11" t="s">
        <v>29</v>
      </c>
      <c r="C77" s="59">
        <f t="shared" ref="C77:C81" si="19">SUM(D77:Y77)</f>
        <v>37335.894736842114</v>
      </c>
      <c r="D77" s="60">
        <f>'5. RG PROV CCAA SECCION'!D77+'6. RETA (No Seta) Prov-SECCION'!D77+'7. RETA (SETA) Prov-SECCION'!D77</f>
        <v>406</v>
      </c>
      <c r="E77" s="62">
        <f>'5. RG PROV CCAA SECCION'!E77+'6. RETA (No Seta) Prov-SECCION'!E77+'7. RETA (SETA) Prov-SECCION'!E77</f>
        <v>10</v>
      </c>
      <c r="F77" s="62">
        <f>'5. RG PROV CCAA SECCION'!F77+'6. RETA (No Seta) Prov-SECCION'!F77+'7. RETA (SETA) Prov-SECCION'!F77</f>
        <v>3671.1578947368421</v>
      </c>
      <c r="G77" s="62">
        <f>'5. RG PROV CCAA SECCION'!G77+'6. RETA (No Seta) Prov-SECCION'!G77+'7. RETA (SETA) Prov-SECCION'!G77</f>
        <v>29.526315789473678</v>
      </c>
      <c r="H77" s="62">
        <f>'5. RG PROV CCAA SECCION'!H77+'6. RETA (No Seta) Prov-SECCION'!H77+'7. RETA (SETA) Prov-SECCION'!H77</f>
        <v>102.73684210526315</v>
      </c>
      <c r="I77" s="62">
        <f>'5. RG PROV CCAA SECCION'!I77+'6. RETA (No Seta) Prov-SECCION'!I77+'7. RETA (SETA) Prov-SECCION'!I77</f>
        <v>6070.7368421052633</v>
      </c>
      <c r="J77" s="62">
        <f>'5. RG PROV CCAA SECCION'!J77+'6. RETA (No Seta) Prov-SECCION'!J77+'7. RETA (SETA) Prov-SECCION'!J77</f>
        <v>6469.3157894736842</v>
      </c>
      <c r="K77" s="62">
        <f>'5. RG PROV CCAA SECCION'!K77+'6. RETA (No Seta) Prov-SECCION'!K77+'7. RETA (SETA) Prov-SECCION'!K77</f>
        <v>1793.2105263157891</v>
      </c>
      <c r="L77" s="62">
        <f>'5. RG PROV CCAA SECCION'!L77+'6. RETA (No Seta) Prov-SECCION'!L77+'7. RETA (SETA) Prov-SECCION'!L77</f>
        <v>7728.7368421052624</v>
      </c>
      <c r="M77" s="62">
        <f>'5. RG PROV CCAA SECCION'!M77+'6. RETA (No Seta) Prov-SECCION'!M77+'7. RETA (SETA) Prov-SECCION'!M77</f>
        <v>649.31578947368428</v>
      </c>
      <c r="N77" s="62">
        <f>'5. RG PROV CCAA SECCION'!N77+'6. RETA (No Seta) Prov-SECCION'!N77+'7. RETA (SETA) Prov-SECCION'!N77</f>
        <v>137.73684210526315</v>
      </c>
      <c r="O77" s="62">
        <f>'5. RG PROV CCAA SECCION'!O77+'6. RETA (No Seta) Prov-SECCION'!O77+'7. RETA (SETA) Prov-SECCION'!O77</f>
        <v>94.94736842105263</v>
      </c>
      <c r="P77" s="62">
        <f>'5. RG PROV CCAA SECCION'!P77+'6. RETA (No Seta) Prov-SECCION'!P77+'7. RETA (SETA) Prov-SECCION'!P77</f>
        <v>1562.8947368421052</v>
      </c>
      <c r="Q77" s="62">
        <f>'5. RG PROV CCAA SECCION'!Q77+'6. RETA (No Seta) Prov-SECCION'!Q77+'7. RETA (SETA) Prov-SECCION'!Q77</f>
        <v>3125.8421052631579</v>
      </c>
      <c r="R77" s="62">
        <f>'5. RG PROV CCAA SECCION'!R77+'6. RETA (No Seta) Prov-SECCION'!R77+'7. RETA (SETA) Prov-SECCION'!R77</f>
        <v>134.52631578947367</v>
      </c>
      <c r="S77" s="62">
        <f>'5. RG PROV CCAA SECCION'!S77+'6. RETA (No Seta) Prov-SECCION'!S77+'7. RETA (SETA) Prov-SECCION'!S77</f>
        <v>1382.7368421052633</v>
      </c>
      <c r="T77" s="62">
        <f>'5. RG PROV CCAA SECCION'!T77+'6. RETA (No Seta) Prov-SECCION'!T77+'7. RETA (SETA) Prov-SECCION'!T77</f>
        <v>1923.2631578947369</v>
      </c>
      <c r="U77" s="62">
        <f>'5. RG PROV CCAA SECCION'!U77+'6. RETA (No Seta) Prov-SECCION'!U77+'7. RETA (SETA) Prov-SECCION'!U77</f>
        <v>563.94736842105272</v>
      </c>
      <c r="V77" s="62">
        <f>'5. RG PROV CCAA SECCION'!V77+'6. RETA (No Seta) Prov-SECCION'!V77+'7. RETA (SETA) Prov-SECCION'!V77</f>
        <v>1420.421052631579</v>
      </c>
      <c r="W77" s="62">
        <f>'5. RG PROV CCAA SECCION'!W77+'6. RETA (No Seta) Prov-SECCION'!W77+'7. RETA (SETA) Prov-SECCION'!W77</f>
        <v>49.842105263157904</v>
      </c>
      <c r="X77" s="62">
        <f>'5. RG PROV CCAA SECCION'!X77+'6. RETA (No Seta) Prov-SECCION'!X77+'7. RETA (SETA) Prov-SECCION'!X77</f>
        <v>9.0000000000000018</v>
      </c>
      <c r="Y77" s="59">
        <f>'5. RG PROV CCAA SECCION'!Y77+'6. RETA (No Seta) Prov-SECCION'!Y77+'7. RETA (SETA) Prov-SECCION'!Y77</f>
        <v>0</v>
      </c>
    </row>
    <row r="78" spans="1:25" ht="15.6" x14ac:dyDescent="0.3">
      <c r="A78" s="238" t="s">
        <v>46</v>
      </c>
      <c r="B78" s="239"/>
      <c r="C78" s="66">
        <f t="shared" si="19"/>
        <v>15977.578947368418</v>
      </c>
      <c r="D78" s="64">
        <f>D79</f>
        <v>530.8947368421052</v>
      </c>
      <c r="E78" s="67">
        <f t="shared" ref="E78:Y78" si="20">E79</f>
        <v>8.5263157894736814</v>
      </c>
      <c r="F78" s="67">
        <f t="shared" si="20"/>
        <v>3062.6315789473688</v>
      </c>
      <c r="G78" s="67">
        <f t="shared" si="20"/>
        <v>7</v>
      </c>
      <c r="H78" s="67">
        <f t="shared" si="20"/>
        <v>124.68421052631581</v>
      </c>
      <c r="I78" s="67">
        <f t="shared" si="20"/>
        <v>2072.1052631578946</v>
      </c>
      <c r="J78" s="67">
        <f t="shared" si="20"/>
        <v>2148.1578947368421</v>
      </c>
      <c r="K78" s="67">
        <f t="shared" si="20"/>
        <v>1121.5789473684208</v>
      </c>
      <c r="L78" s="67">
        <f t="shared" si="20"/>
        <v>2788.4210526315792</v>
      </c>
      <c r="M78" s="67">
        <f t="shared" si="20"/>
        <v>158.42105263157896</v>
      </c>
      <c r="N78" s="67">
        <f t="shared" si="20"/>
        <v>29.421052631578945</v>
      </c>
      <c r="O78" s="67">
        <f t="shared" si="20"/>
        <v>36.05263157894737</v>
      </c>
      <c r="P78" s="67">
        <f t="shared" si="20"/>
        <v>166.5263157894737</v>
      </c>
      <c r="Q78" s="67">
        <f t="shared" si="20"/>
        <v>1415</v>
      </c>
      <c r="R78" s="67">
        <f t="shared" si="20"/>
        <v>69.89473684210526</v>
      </c>
      <c r="S78" s="67">
        <f t="shared" si="20"/>
        <v>481.47368421052624</v>
      </c>
      <c r="T78" s="67">
        <f t="shared" si="20"/>
        <v>1072.1578947368419</v>
      </c>
      <c r="U78" s="67">
        <f t="shared" si="20"/>
        <v>236.42105263157893</v>
      </c>
      <c r="V78" s="67">
        <f t="shared" si="20"/>
        <v>437.21052631578959</v>
      </c>
      <c r="W78" s="67">
        <f t="shared" si="20"/>
        <v>11</v>
      </c>
      <c r="X78" s="67">
        <f t="shared" si="20"/>
        <v>0</v>
      </c>
      <c r="Y78" s="66">
        <f t="shared" si="20"/>
        <v>0</v>
      </c>
    </row>
    <row r="79" spans="1:25" ht="15.6" x14ac:dyDescent="0.3">
      <c r="A79" s="14">
        <v>26</v>
      </c>
      <c r="B79" s="15" t="s">
        <v>71</v>
      </c>
      <c r="C79" s="59">
        <f t="shared" si="19"/>
        <v>15977.578947368418</v>
      </c>
      <c r="D79" s="60">
        <f>'5. RG PROV CCAA SECCION'!D79+'6. RETA (No Seta) Prov-SECCION'!D79+'7. RETA (SETA) Prov-SECCION'!D79</f>
        <v>530.8947368421052</v>
      </c>
      <c r="E79" s="62">
        <f>'5. RG PROV CCAA SECCION'!E79+'6. RETA (No Seta) Prov-SECCION'!E79+'7. RETA (SETA) Prov-SECCION'!E79</f>
        <v>8.5263157894736814</v>
      </c>
      <c r="F79" s="62">
        <f>'5. RG PROV CCAA SECCION'!F79+'6. RETA (No Seta) Prov-SECCION'!F79+'7. RETA (SETA) Prov-SECCION'!F79</f>
        <v>3062.6315789473688</v>
      </c>
      <c r="G79" s="62">
        <f>'5. RG PROV CCAA SECCION'!G79+'6. RETA (No Seta) Prov-SECCION'!G79+'7. RETA (SETA) Prov-SECCION'!G79</f>
        <v>7</v>
      </c>
      <c r="H79" s="62">
        <f>'5. RG PROV CCAA SECCION'!H79+'6. RETA (No Seta) Prov-SECCION'!H79+'7. RETA (SETA) Prov-SECCION'!H79</f>
        <v>124.68421052631581</v>
      </c>
      <c r="I79" s="62">
        <f>'5. RG PROV CCAA SECCION'!I79+'6. RETA (No Seta) Prov-SECCION'!I79+'7. RETA (SETA) Prov-SECCION'!I79</f>
        <v>2072.1052631578946</v>
      </c>
      <c r="J79" s="62">
        <f>'5. RG PROV CCAA SECCION'!J79+'6. RETA (No Seta) Prov-SECCION'!J79+'7. RETA (SETA) Prov-SECCION'!J79</f>
        <v>2148.1578947368421</v>
      </c>
      <c r="K79" s="62">
        <f>'5. RG PROV CCAA SECCION'!K79+'6. RETA (No Seta) Prov-SECCION'!K79+'7. RETA (SETA) Prov-SECCION'!K79</f>
        <v>1121.5789473684208</v>
      </c>
      <c r="L79" s="62">
        <f>'5. RG PROV CCAA SECCION'!L79+'6. RETA (No Seta) Prov-SECCION'!L79+'7. RETA (SETA) Prov-SECCION'!L79</f>
        <v>2788.4210526315792</v>
      </c>
      <c r="M79" s="62">
        <f>'5. RG PROV CCAA SECCION'!M79+'6. RETA (No Seta) Prov-SECCION'!M79+'7. RETA (SETA) Prov-SECCION'!M79</f>
        <v>158.42105263157896</v>
      </c>
      <c r="N79" s="62">
        <f>'5. RG PROV CCAA SECCION'!N79+'6. RETA (No Seta) Prov-SECCION'!N79+'7. RETA (SETA) Prov-SECCION'!N79</f>
        <v>29.421052631578945</v>
      </c>
      <c r="O79" s="62">
        <f>'5. RG PROV CCAA SECCION'!O79+'6. RETA (No Seta) Prov-SECCION'!O79+'7. RETA (SETA) Prov-SECCION'!O79</f>
        <v>36.05263157894737</v>
      </c>
      <c r="P79" s="62">
        <f>'5. RG PROV CCAA SECCION'!P79+'6. RETA (No Seta) Prov-SECCION'!P79+'7. RETA (SETA) Prov-SECCION'!P79</f>
        <v>166.5263157894737</v>
      </c>
      <c r="Q79" s="62">
        <f>'5. RG PROV CCAA SECCION'!Q79+'6. RETA (No Seta) Prov-SECCION'!Q79+'7. RETA (SETA) Prov-SECCION'!Q79</f>
        <v>1415</v>
      </c>
      <c r="R79" s="62">
        <f>'5. RG PROV CCAA SECCION'!R79+'6. RETA (No Seta) Prov-SECCION'!R79+'7. RETA (SETA) Prov-SECCION'!R79</f>
        <v>69.89473684210526</v>
      </c>
      <c r="S79" s="62">
        <f>'5. RG PROV CCAA SECCION'!S79+'6. RETA (No Seta) Prov-SECCION'!S79+'7. RETA (SETA) Prov-SECCION'!S79</f>
        <v>481.47368421052624</v>
      </c>
      <c r="T79" s="62">
        <f>'5. RG PROV CCAA SECCION'!T79+'6. RETA (No Seta) Prov-SECCION'!T79+'7. RETA (SETA) Prov-SECCION'!T79</f>
        <v>1072.1578947368419</v>
      </c>
      <c r="U79" s="62">
        <f>'5. RG PROV CCAA SECCION'!U79+'6. RETA (No Seta) Prov-SECCION'!U79+'7. RETA (SETA) Prov-SECCION'!U79</f>
        <v>236.42105263157893</v>
      </c>
      <c r="V79" s="62">
        <f>'5. RG PROV CCAA SECCION'!V79+'6. RETA (No Seta) Prov-SECCION'!V79+'7. RETA (SETA) Prov-SECCION'!V79</f>
        <v>437.21052631578959</v>
      </c>
      <c r="W79" s="62">
        <f>'5. RG PROV CCAA SECCION'!W79+'6. RETA (No Seta) Prov-SECCION'!W79+'7. RETA (SETA) Prov-SECCION'!W79</f>
        <v>11</v>
      </c>
      <c r="X79" s="62">
        <f>'5. RG PROV CCAA SECCION'!X79+'6. RETA (No Seta) Prov-SECCION'!X79+'7. RETA (SETA) Prov-SECCION'!X79</f>
        <v>0</v>
      </c>
      <c r="Y79" s="59">
        <f>'5. RG PROV CCAA SECCION'!Y79+'6. RETA (No Seta) Prov-SECCION'!Y79+'7. RETA (SETA) Prov-SECCION'!Y79</f>
        <v>0</v>
      </c>
    </row>
    <row r="80" spans="1:25" ht="15.6" x14ac:dyDescent="0.3">
      <c r="A80" s="19">
        <v>51</v>
      </c>
      <c r="B80" s="20" t="s">
        <v>32</v>
      </c>
      <c r="C80" s="66">
        <f t="shared" si="19"/>
        <v>1729.0526315789471</v>
      </c>
      <c r="D80" s="64">
        <f>'5. RG PROV CCAA SECCION'!D80+'6. RETA (No Seta) Prov-SECCION'!D80+'7. RETA (SETA) Prov-SECCION'!D80</f>
        <v>0</v>
      </c>
      <c r="E80" s="67">
        <f>'5. RG PROV CCAA SECCION'!E80+'6. RETA (No Seta) Prov-SECCION'!E80+'7. RETA (SETA) Prov-SECCION'!E80</f>
        <v>0.99999999999999956</v>
      </c>
      <c r="F80" s="67">
        <f>'5. RG PROV CCAA SECCION'!F80+'6. RETA (No Seta) Prov-SECCION'!F80+'7. RETA (SETA) Prov-SECCION'!F80</f>
        <v>47.21052631578948</v>
      </c>
      <c r="G80" s="67">
        <f>'5. RG PROV CCAA SECCION'!G80+'6. RETA (No Seta) Prov-SECCION'!G80+'7. RETA (SETA) Prov-SECCION'!G80</f>
        <v>0</v>
      </c>
      <c r="H80" s="67">
        <f>'5. RG PROV CCAA SECCION'!H80+'6. RETA (No Seta) Prov-SECCION'!H80+'7. RETA (SETA) Prov-SECCION'!H80</f>
        <v>2.473684210526315</v>
      </c>
      <c r="I80" s="67">
        <f>'5. RG PROV CCAA SECCION'!I80+'6. RETA (No Seta) Prov-SECCION'!I80+'7. RETA (SETA) Prov-SECCION'!I80</f>
        <v>341.05263157894734</v>
      </c>
      <c r="J80" s="67">
        <f>'5. RG PROV CCAA SECCION'!J80+'6. RETA (No Seta) Prov-SECCION'!J80+'7. RETA (SETA) Prov-SECCION'!J80</f>
        <v>404.94736842105266</v>
      </c>
      <c r="K80" s="67">
        <f>'5. RG PROV CCAA SECCION'!K80+'6. RETA (No Seta) Prov-SECCION'!K80+'7. RETA (SETA) Prov-SECCION'!K80</f>
        <v>37.000000000000007</v>
      </c>
      <c r="L80" s="67">
        <f>'5. RG PROV CCAA SECCION'!L80+'6. RETA (No Seta) Prov-SECCION'!L80+'7. RETA (SETA) Prov-SECCION'!L80</f>
        <v>318.52631578947359</v>
      </c>
      <c r="M80" s="67">
        <f>'5. RG PROV CCAA SECCION'!M80+'6. RETA (No Seta) Prov-SECCION'!M80+'7. RETA (SETA) Prov-SECCION'!M80</f>
        <v>12.999999999999996</v>
      </c>
      <c r="N80" s="67">
        <f>'5. RG PROV CCAA SECCION'!N80+'6. RETA (No Seta) Prov-SECCION'!N80+'7. RETA (SETA) Prov-SECCION'!N80</f>
        <v>0</v>
      </c>
      <c r="O80" s="67">
        <f>'5. RG PROV CCAA SECCION'!O80+'6. RETA (No Seta) Prov-SECCION'!O80+'7. RETA (SETA) Prov-SECCION'!O80</f>
        <v>0.99999999999999956</v>
      </c>
      <c r="P80" s="67">
        <f>'5. RG PROV CCAA SECCION'!P80+'6. RETA (No Seta) Prov-SECCION'!P80+'7. RETA (SETA) Prov-SECCION'!P80</f>
        <v>12.421052631578945</v>
      </c>
      <c r="Q80" s="67">
        <f>'5. RG PROV CCAA SECCION'!Q80+'6. RETA (No Seta) Prov-SECCION'!Q80+'7. RETA (SETA) Prov-SECCION'!Q80</f>
        <v>94.421052631578974</v>
      </c>
      <c r="R80" s="67">
        <f>'5. RG PROV CCAA SECCION'!R80+'6. RETA (No Seta) Prov-SECCION'!R80+'7. RETA (SETA) Prov-SECCION'!R80</f>
        <v>135.31578947368416</v>
      </c>
      <c r="S80" s="67">
        <f>'5. RG PROV CCAA SECCION'!S80+'6. RETA (No Seta) Prov-SECCION'!S80+'7. RETA (SETA) Prov-SECCION'!S80</f>
        <v>53.052631578947356</v>
      </c>
      <c r="T80" s="67">
        <f>'5. RG PROV CCAA SECCION'!T80+'6. RETA (No Seta) Prov-SECCION'!T80+'7. RETA (SETA) Prov-SECCION'!T80</f>
        <v>87.473684210526272</v>
      </c>
      <c r="U80" s="67">
        <f>'5. RG PROV CCAA SECCION'!U80+'6. RETA (No Seta) Prov-SECCION'!U80+'7. RETA (SETA) Prov-SECCION'!U80</f>
        <v>84.473684210526301</v>
      </c>
      <c r="V80" s="67">
        <f>'5. RG PROV CCAA SECCION'!V80+'6. RETA (No Seta) Prov-SECCION'!V80+'7. RETA (SETA) Prov-SECCION'!V80</f>
        <v>94.684210526315795</v>
      </c>
      <c r="W80" s="67">
        <f>'5. RG PROV CCAA SECCION'!W80+'6. RETA (No Seta) Prov-SECCION'!W80+'7. RETA (SETA) Prov-SECCION'!W80</f>
        <v>0.99999999999999956</v>
      </c>
      <c r="X80" s="67">
        <f>'5. RG PROV CCAA SECCION'!X80+'6. RETA (No Seta) Prov-SECCION'!X80+'7. RETA (SETA) Prov-SECCION'!X80</f>
        <v>0</v>
      </c>
      <c r="Y80" s="66">
        <f>'5. RG PROV CCAA SECCION'!Y80+'6. RETA (No Seta) Prov-SECCION'!Y80+'7. RETA (SETA) Prov-SECCION'!Y80</f>
        <v>0</v>
      </c>
    </row>
    <row r="81" spans="1:25" ht="16.2" thickBot="1" x14ac:dyDescent="0.35">
      <c r="A81" s="21">
        <v>52</v>
      </c>
      <c r="B81" s="22" t="s">
        <v>33</v>
      </c>
      <c r="C81" s="76">
        <f t="shared" si="19"/>
        <v>3184.1052631578946</v>
      </c>
      <c r="D81" s="74">
        <f>'5. RG PROV CCAA SECCION'!D81+'6. RETA (No Seta) Prov-SECCION'!D81+'7. RETA (SETA) Prov-SECCION'!D81</f>
        <v>0</v>
      </c>
      <c r="E81" s="77">
        <f>'5. RG PROV CCAA SECCION'!E81+'6. RETA (No Seta) Prov-SECCION'!E81+'7. RETA (SETA) Prov-SECCION'!E81</f>
        <v>0</v>
      </c>
      <c r="F81" s="77">
        <f>'5. RG PROV CCAA SECCION'!F81+'6. RETA (No Seta) Prov-SECCION'!F81+'7. RETA (SETA) Prov-SECCION'!F81</f>
        <v>159.84210526315792</v>
      </c>
      <c r="G81" s="77">
        <f>'5. RG PROV CCAA SECCION'!G81+'6. RETA (No Seta) Prov-SECCION'!G81+'7. RETA (SETA) Prov-SECCION'!G81</f>
        <v>0</v>
      </c>
      <c r="H81" s="77">
        <f>'5. RG PROV CCAA SECCION'!H81+'6. RETA (No Seta) Prov-SECCION'!H81+'7. RETA (SETA) Prov-SECCION'!H81</f>
        <v>42.315789473684198</v>
      </c>
      <c r="I81" s="77">
        <f>'5. RG PROV CCAA SECCION'!I81+'6. RETA (No Seta) Prov-SECCION'!I81+'7. RETA (SETA) Prov-SECCION'!I81</f>
        <v>649.36842105263156</v>
      </c>
      <c r="J81" s="77">
        <f>'5. RG PROV CCAA SECCION'!J81+'6. RETA (No Seta) Prov-SECCION'!J81+'7. RETA (SETA) Prov-SECCION'!J81</f>
        <v>820.21052631578937</v>
      </c>
      <c r="K81" s="77">
        <f>'5. RG PROV CCAA SECCION'!K81+'6. RETA (No Seta) Prov-SECCION'!K81+'7. RETA (SETA) Prov-SECCION'!K81</f>
        <v>51.052631578947384</v>
      </c>
      <c r="L81" s="77">
        <f>'5. RG PROV CCAA SECCION'!L81+'6. RETA (No Seta) Prov-SECCION'!L81+'7. RETA (SETA) Prov-SECCION'!L81</f>
        <v>586.47368421052624</v>
      </c>
      <c r="M81" s="77">
        <f>'5. RG PROV CCAA SECCION'!M81+'6. RETA (No Seta) Prov-SECCION'!M81+'7. RETA (SETA) Prov-SECCION'!M81</f>
        <v>10.210526315789471</v>
      </c>
      <c r="N81" s="77">
        <f>'5. RG PROV CCAA SECCION'!N81+'6. RETA (No Seta) Prov-SECCION'!N81+'7. RETA (SETA) Prov-SECCION'!N81</f>
        <v>1.1052631578947363</v>
      </c>
      <c r="O81" s="77">
        <f>'5. RG PROV CCAA SECCION'!O81+'6. RETA (No Seta) Prov-SECCION'!O81+'7. RETA (SETA) Prov-SECCION'!O81</f>
        <v>4</v>
      </c>
      <c r="P81" s="77">
        <f>'5. RG PROV CCAA SECCION'!P81+'6. RETA (No Seta) Prov-SECCION'!P81+'7. RETA (SETA) Prov-SECCION'!P81</f>
        <v>37.631578947368425</v>
      </c>
      <c r="Q81" s="77">
        <f>'5. RG PROV CCAA SECCION'!Q81+'6. RETA (No Seta) Prov-SECCION'!Q81+'7. RETA (SETA) Prov-SECCION'!Q81</f>
        <v>319.1578947368422</v>
      </c>
      <c r="R81" s="77">
        <f>'5. RG PROV CCAA SECCION'!R81+'6. RETA (No Seta) Prov-SECCION'!R81+'7. RETA (SETA) Prov-SECCION'!R81</f>
        <v>81.210526315789494</v>
      </c>
      <c r="S81" s="77">
        <f>'5. RG PROV CCAA SECCION'!S81+'6. RETA (No Seta) Prov-SECCION'!S81+'7. RETA (SETA) Prov-SECCION'!S81</f>
        <v>73.473684210526315</v>
      </c>
      <c r="T81" s="77">
        <f>'5. RG PROV CCAA SECCION'!T81+'6. RETA (No Seta) Prov-SECCION'!T81+'7. RETA (SETA) Prov-SECCION'!T81</f>
        <v>170.89473684210532</v>
      </c>
      <c r="U81" s="77">
        <f>'5. RG PROV CCAA SECCION'!U81+'6. RETA (No Seta) Prov-SECCION'!U81+'7. RETA (SETA) Prov-SECCION'!U81</f>
        <v>100.47368421052632</v>
      </c>
      <c r="V81" s="77">
        <f>'5. RG PROV CCAA SECCION'!V81+'6. RETA (No Seta) Prov-SECCION'!V81+'7. RETA (SETA) Prov-SECCION'!V81</f>
        <v>75.684210526315795</v>
      </c>
      <c r="W81" s="77">
        <f>'5. RG PROV CCAA SECCION'!W81+'6. RETA (No Seta) Prov-SECCION'!W81+'7. RETA (SETA) Prov-SECCION'!W81</f>
        <v>0.99999999999999956</v>
      </c>
      <c r="X81" s="77">
        <f>'5. RG PROV CCAA SECCION'!X81+'6. RETA (No Seta) Prov-SECCION'!X81+'7. RETA (SETA) Prov-SECCION'!X81</f>
        <v>0</v>
      </c>
      <c r="Y81" s="76">
        <f>'5. RG PROV CCAA SECCION'!Y81+'6. RETA (No Seta) Prov-SECCION'!Y81+'7. RETA (SETA) Prov-SECCION'!Y81</f>
        <v>0</v>
      </c>
    </row>
    <row r="85" spans="1:25" ht="15.6" x14ac:dyDescent="0.3">
      <c r="A85" s="288" t="str">
        <f>MesAnnoSeleccionado</f>
        <v>Marzo 2024</v>
      </c>
      <c r="B85" s="288"/>
      <c r="C85" s="288"/>
      <c r="D85" s="288"/>
      <c r="E85" s="288"/>
      <c r="F85" s="288"/>
      <c r="G85" s="288"/>
      <c r="H85" s="288"/>
      <c r="I85" s="288"/>
      <c r="J85" s="288"/>
      <c r="K85" s="288"/>
      <c r="L85" s="288"/>
      <c r="M85" s="288"/>
      <c r="N85" s="288"/>
      <c r="O85" s="288"/>
      <c r="P85" s="288"/>
      <c r="Q85" s="288"/>
      <c r="R85" s="288"/>
      <c r="S85" s="288"/>
      <c r="T85" s="288"/>
      <c r="U85" s="288"/>
      <c r="V85" s="288"/>
      <c r="W85" s="288"/>
      <c r="X85" s="288"/>
      <c r="Y85" s="288"/>
    </row>
    <row r="86" spans="1:25" ht="16.2" thickBot="1" x14ac:dyDescent="0.35">
      <c r="A86" s="266" t="s">
        <v>480</v>
      </c>
      <c r="B86" s="266"/>
      <c r="C86" s="266"/>
      <c r="D86" s="266"/>
      <c r="E86" s="266"/>
      <c r="F86" s="266"/>
      <c r="G86" s="266"/>
      <c r="H86" s="266"/>
      <c r="I86" s="266"/>
      <c r="J86" s="266"/>
      <c r="K86" s="266"/>
      <c r="L86" s="266"/>
      <c r="M86" s="266"/>
      <c r="N86" s="266"/>
      <c r="O86" s="266"/>
      <c r="P86" s="266"/>
      <c r="Q86" s="266"/>
      <c r="R86" s="266"/>
      <c r="S86" s="266"/>
      <c r="T86" s="266"/>
      <c r="U86" s="266"/>
      <c r="V86" s="266"/>
      <c r="W86" s="266"/>
      <c r="X86" s="266"/>
      <c r="Y86" s="266"/>
    </row>
    <row r="87" spans="1:25" ht="18.75" customHeight="1" x14ac:dyDescent="0.3">
      <c r="A87" s="267" t="s">
        <v>70</v>
      </c>
      <c r="B87" s="275"/>
      <c r="C87" s="250" t="s">
        <v>477</v>
      </c>
      <c r="D87" s="251"/>
      <c r="E87" s="251"/>
      <c r="F87" s="251"/>
      <c r="G87" s="251"/>
      <c r="H87" s="251"/>
      <c r="I87" s="251"/>
      <c r="J87" s="251"/>
      <c r="K87" s="251"/>
      <c r="L87" s="251"/>
      <c r="M87" s="251"/>
      <c r="N87" s="251"/>
      <c r="O87" s="251"/>
      <c r="P87" s="251"/>
      <c r="Q87" s="251"/>
      <c r="R87" s="251"/>
      <c r="S87" s="251"/>
      <c r="T87" s="251"/>
      <c r="U87" s="251"/>
      <c r="V87" s="251"/>
      <c r="W87" s="251"/>
      <c r="X87" s="251"/>
      <c r="Y87" s="252"/>
    </row>
    <row r="88" spans="1:25" ht="15" customHeight="1" x14ac:dyDescent="0.3">
      <c r="A88" s="269"/>
      <c r="B88" s="276"/>
      <c r="C88" s="249" t="s">
        <v>157</v>
      </c>
      <c r="D88" s="281" t="s">
        <v>127</v>
      </c>
      <c r="E88" s="281" t="s">
        <v>128</v>
      </c>
      <c r="F88" s="281" t="s">
        <v>129</v>
      </c>
      <c r="G88" s="286" t="s">
        <v>130</v>
      </c>
      <c r="H88" s="286" t="s">
        <v>131</v>
      </c>
      <c r="I88" s="281" t="s">
        <v>132</v>
      </c>
      <c r="J88" s="286" t="s">
        <v>133</v>
      </c>
      <c r="K88" s="281" t="s">
        <v>134</v>
      </c>
      <c r="L88" s="281" t="s">
        <v>135</v>
      </c>
      <c r="M88" s="281" t="s">
        <v>136</v>
      </c>
      <c r="N88" s="281" t="s">
        <v>137</v>
      </c>
      <c r="O88" s="281" t="s">
        <v>138</v>
      </c>
      <c r="P88" s="281" t="s">
        <v>139</v>
      </c>
      <c r="Q88" s="281" t="s">
        <v>140</v>
      </c>
      <c r="R88" s="281" t="s">
        <v>141</v>
      </c>
      <c r="S88" s="281" t="s">
        <v>142</v>
      </c>
      <c r="T88" s="281" t="s">
        <v>143</v>
      </c>
      <c r="U88" s="281" t="s">
        <v>144</v>
      </c>
      <c r="V88" s="281" t="s">
        <v>145</v>
      </c>
      <c r="W88" s="283" t="s">
        <v>146</v>
      </c>
      <c r="X88" s="281" t="s">
        <v>147</v>
      </c>
      <c r="Y88" s="279" t="s">
        <v>89</v>
      </c>
    </row>
    <row r="89" spans="1:25" ht="75.75" customHeight="1" x14ac:dyDescent="0.3">
      <c r="A89" s="269"/>
      <c r="B89" s="276"/>
      <c r="C89" s="249"/>
      <c r="D89" s="282"/>
      <c r="E89" s="282"/>
      <c r="F89" s="282"/>
      <c r="G89" s="287"/>
      <c r="H89" s="287"/>
      <c r="I89" s="282"/>
      <c r="J89" s="287"/>
      <c r="K89" s="282"/>
      <c r="L89" s="282"/>
      <c r="M89" s="282"/>
      <c r="N89" s="282"/>
      <c r="O89" s="282"/>
      <c r="P89" s="282"/>
      <c r="Q89" s="282"/>
      <c r="R89" s="282"/>
      <c r="S89" s="282"/>
      <c r="T89" s="282"/>
      <c r="U89" s="282"/>
      <c r="V89" s="282"/>
      <c r="W89" s="284"/>
      <c r="X89" s="282"/>
      <c r="Y89" s="280"/>
    </row>
    <row r="90" spans="1:25" ht="16.2" thickBot="1" x14ac:dyDescent="0.35">
      <c r="A90" s="277"/>
      <c r="B90" s="278"/>
      <c r="C90" s="285"/>
      <c r="D90" s="31" t="s">
        <v>47</v>
      </c>
      <c r="E90" s="31" t="s">
        <v>48</v>
      </c>
      <c r="F90" s="31" t="s">
        <v>49</v>
      </c>
      <c r="G90" s="31" t="s">
        <v>50</v>
      </c>
      <c r="H90" s="31" t="s">
        <v>51</v>
      </c>
      <c r="I90" s="31" t="s">
        <v>52</v>
      </c>
      <c r="J90" s="31" t="s">
        <v>53</v>
      </c>
      <c r="K90" s="31" t="s">
        <v>54</v>
      </c>
      <c r="L90" s="31" t="s">
        <v>55</v>
      </c>
      <c r="M90" s="31" t="s">
        <v>56</v>
      </c>
      <c r="N90" s="31" t="s">
        <v>57</v>
      </c>
      <c r="O90" s="31" t="s">
        <v>58</v>
      </c>
      <c r="P90" s="31" t="s">
        <v>59</v>
      </c>
      <c r="Q90" s="31" t="s">
        <v>60</v>
      </c>
      <c r="R90" s="31" t="s">
        <v>61</v>
      </c>
      <c r="S90" s="31" t="s">
        <v>62</v>
      </c>
      <c r="T90" s="31" t="s">
        <v>63</v>
      </c>
      <c r="U90" s="31" t="s">
        <v>64</v>
      </c>
      <c r="V90" s="31" t="s">
        <v>65</v>
      </c>
      <c r="W90" s="31" t="s">
        <v>67</v>
      </c>
      <c r="X90" s="31" t="s">
        <v>66</v>
      </c>
      <c r="Y90" s="32" t="s">
        <v>85</v>
      </c>
    </row>
    <row r="91" spans="1:25" ht="16.2" thickBot="1" x14ac:dyDescent="0.35">
      <c r="A91" s="243" t="s">
        <v>68</v>
      </c>
      <c r="B91" s="244"/>
      <c r="C91" s="48">
        <f t="shared" ref="C91:Y91" si="21">C92+C101+C105+C107+C109+C112+C124+C114+C130+C135+C139+C142+C147+C149+C151+C153+C157+C159+C160</f>
        <v>796734.84210526326</v>
      </c>
      <c r="D91" s="88">
        <f t="shared" si="21"/>
        <v>10505.578947368418</v>
      </c>
      <c r="E91" s="89">
        <f t="shared" si="21"/>
        <v>616.21052631578948</v>
      </c>
      <c r="F91" s="89">
        <f t="shared" si="21"/>
        <v>67307.947368421053</v>
      </c>
      <c r="G91" s="89">
        <f t="shared" si="21"/>
        <v>719.36842105263156</v>
      </c>
      <c r="H91" s="89">
        <f t="shared" si="21"/>
        <v>2513.052631578948</v>
      </c>
      <c r="I91" s="89">
        <f t="shared" si="21"/>
        <v>83730.368421052626</v>
      </c>
      <c r="J91" s="89">
        <f t="shared" si="21"/>
        <v>115955.94736842105</v>
      </c>
      <c r="K91" s="89">
        <f t="shared" si="21"/>
        <v>70211.473684210505</v>
      </c>
      <c r="L91" s="89">
        <f t="shared" si="21"/>
        <v>124439.78947368423</v>
      </c>
      <c r="M91" s="89">
        <f t="shared" si="21"/>
        <v>46567.578947368434</v>
      </c>
      <c r="N91" s="89">
        <f t="shared" si="21"/>
        <v>10068.631578947368</v>
      </c>
      <c r="O91" s="89">
        <f t="shared" si="21"/>
        <v>12145.105263157897</v>
      </c>
      <c r="P91" s="89">
        <f t="shared" si="21"/>
        <v>61768.947368421046</v>
      </c>
      <c r="Q91" s="89">
        <f t="shared" si="21"/>
        <v>78058.789473684243</v>
      </c>
      <c r="R91" s="89">
        <f t="shared" si="21"/>
        <v>4932.9999999999982</v>
      </c>
      <c r="S91" s="89">
        <f t="shared" si="21"/>
        <v>32621.842105263157</v>
      </c>
      <c r="T91" s="89">
        <f t="shared" si="21"/>
        <v>36353.26315789474</v>
      </c>
      <c r="U91" s="89">
        <f t="shared" si="21"/>
        <v>15799.631578947367</v>
      </c>
      <c r="V91" s="89">
        <f t="shared" si="21"/>
        <v>20295.526315789477</v>
      </c>
      <c r="W91" s="89">
        <f t="shared" si="21"/>
        <v>1726.5263157894735</v>
      </c>
      <c r="X91" s="89">
        <f t="shared" si="21"/>
        <v>396.26315789473693</v>
      </c>
      <c r="Y91" s="90">
        <f t="shared" si="21"/>
        <v>0</v>
      </c>
    </row>
    <row r="92" spans="1:25" ht="15.6" x14ac:dyDescent="0.3">
      <c r="A92" s="245" t="s">
        <v>37</v>
      </c>
      <c r="B92" s="246"/>
      <c r="C92" s="66">
        <f t="shared" ref="C92" si="22">SUM(C93:C100)</f>
        <v>77166.84210526316</v>
      </c>
      <c r="D92" s="64">
        <f>SUM(D93:D100)</f>
        <v>1268.1578947368421</v>
      </c>
      <c r="E92" s="67">
        <f t="shared" ref="E92:Y92" si="23">SUM(E93:E100)</f>
        <v>48.21052631578948</v>
      </c>
      <c r="F92" s="67">
        <f t="shared" si="23"/>
        <v>3206.6315789473683</v>
      </c>
      <c r="G92" s="67">
        <f t="shared" si="23"/>
        <v>59.421052631578945</v>
      </c>
      <c r="H92" s="67">
        <f t="shared" si="23"/>
        <v>123.47368421052633</v>
      </c>
      <c r="I92" s="67">
        <f t="shared" si="23"/>
        <v>6564.8421052631575</v>
      </c>
      <c r="J92" s="67">
        <f t="shared" si="23"/>
        <v>12772.157894736843</v>
      </c>
      <c r="K92" s="67">
        <f t="shared" si="23"/>
        <v>7746.4736842105267</v>
      </c>
      <c r="L92" s="67">
        <f t="shared" si="23"/>
        <v>14475.052631578948</v>
      </c>
      <c r="M92" s="67">
        <f t="shared" si="23"/>
        <v>4468.5263157894733</v>
      </c>
      <c r="N92" s="67">
        <f t="shared" si="23"/>
        <v>618.47368421052624</v>
      </c>
      <c r="O92" s="67">
        <f t="shared" si="23"/>
        <v>2578.157894736843</v>
      </c>
      <c r="P92" s="67">
        <f t="shared" si="23"/>
        <v>5418.3684210526308</v>
      </c>
      <c r="Q92" s="67">
        <f t="shared" si="23"/>
        <v>6201.6315789473692</v>
      </c>
      <c r="R92" s="67">
        <f t="shared" si="23"/>
        <v>428.36842105263156</v>
      </c>
      <c r="S92" s="67">
        <f t="shared" si="23"/>
        <v>3785.5263157894728</v>
      </c>
      <c r="T92" s="67">
        <f t="shared" si="23"/>
        <v>3116.8421052631579</v>
      </c>
      <c r="U92" s="67">
        <f t="shared" si="23"/>
        <v>1705.3684210526317</v>
      </c>
      <c r="V92" s="67">
        <f t="shared" si="23"/>
        <v>2397.1578947368425</v>
      </c>
      <c r="W92" s="67">
        <f t="shared" si="23"/>
        <v>165.00000000000003</v>
      </c>
      <c r="X92" s="67">
        <f t="shared" si="23"/>
        <v>19.000000000000004</v>
      </c>
      <c r="Y92" s="66">
        <f t="shared" si="23"/>
        <v>0</v>
      </c>
    </row>
    <row r="93" spans="1:25" ht="15.6" x14ac:dyDescent="0.3">
      <c r="A93" s="6">
        <v>4</v>
      </c>
      <c r="B93" s="7" t="s">
        <v>162</v>
      </c>
      <c r="C93" s="102">
        <f>SUM(D93:Y93)</f>
        <v>13967.263157894738</v>
      </c>
      <c r="D93" s="103">
        <f>'5. RG PROV CCAA SECCION'!D93+'6. RETA (No Seta) Prov-SECCION'!D93+'7. RETA (SETA) Prov-SECCION'!D93</f>
        <v>423.4736842105263</v>
      </c>
      <c r="E93" s="104">
        <f>'5. RG PROV CCAA SECCION'!E93+'6. RETA (No Seta) Prov-SECCION'!E93+'7. RETA (SETA) Prov-SECCION'!E93</f>
        <v>11.315789473684214</v>
      </c>
      <c r="F93" s="104">
        <f>'5. RG PROV CCAA SECCION'!F93+'6. RETA (No Seta) Prov-SECCION'!F93+'7. RETA (SETA) Prov-SECCION'!F93</f>
        <v>528.68421052631561</v>
      </c>
      <c r="G93" s="104">
        <f>'5. RG PROV CCAA SECCION'!G93+'6. RETA (No Seta) Prov-SECCION'!G93+'7. RETA (SETA) Prov-SECCION'!G93</f>
        <v>4</v>
      </c>
      <c r="H93" s="104">
        <f>'5. RG PROV CCAA SECCION'!H93+'6. RETA (No Seta) Prov-SECCION'!H93+'7. RETA (SETA) Prov-SECCION'!H93</f>
        <v>34</v>
      </c>
      <c r="I93" s="104">
        <f>'5. RG PROV CCAA SECCION'!I93+'6. RETA (No Seta) Prov-SECCION'!I93+'7. RETA (SETA) Prov-SECCION'!I93</f>
        <v>1601.1578947368421</v>
      </c>
      <c r="J93" s="104">
        <f>'5. RG PROV CCAA SECCION'!J93+'6. RETA (No Seta) Prov-SECCION'!J93+'7. RETA (SETA) Prov-SECCION'!J93</f>
        <v>4044.4736842105267</v>
      </c>
      <c r="K93" s="104">
        <f>'5. RG PROV CCAA SECCION'!K93+'6. RETA (No Seta) Prov-SECCION'!K93+'7. RETA (SETA) Prov-SECCION'!K93</f>
        <v>2889.1052631578946</v>
      </c>
      <c r="L93" s="104">
        <f>'5. RG PROV CCAA SECCION'!L93+'6. RETA (No Seta) Prov-SECCION'!L93+'7. RETA (SETA) Prov-SECCION'!L93</f>
        <v>2067.6842105263158</v>
      </c>
      <c r="M93" s="104">
        <f>'5. RG PROV CCAA SECCION'!M93+'6. RETA (No Seta) Prov-SECCION'!M93+'7. RETA (SETA) Prov-SECCION'!M93</f>
        <v>151.78947368421052</v>
      </c>
      <c r="N93" s="104">
        <f>'5. RG PROV CCAA SECCION'!N93+'6. RETA (No Seta) Prov-SECCION'!N93+'7. RETA (SETA) Prov-SECCION'!N93</f>
        <v>39.31578947368422</v>
      </c>
      <c r="O93" s="104">
        <f>'5. RG PROV CCAA SECCION'!O93+'6. RETA (No Seta) Prov-SECCION'!O93+'7. RETA (SETA) Prov-SECCION'!O93</f>
        <v>104.47368421052632</v>
      </c>
      <c r="P93" s="104">
        <f>'5. RG PROV CCAA SECCION'!P93+'6. RETA (No Seta) Prov-SECCION'!P93+'7. RETA (SETA) Prov-SECCION'!P93</f>
        <v>322.78947368421052</v>
      </c>
      <c r="Q93" s="104">
        <f>'5. RG PROV CCAA SECCION'!Q93+'6. RETA (No Seta) Prov-SECCION'!Q93+'7. RETA (SETA) Prov-SECCION'!Q93</f>
        <v>494.21052631578948</v>
      </c>
      <c r="R93" s="104">
        <f>'5. RG PROV CCAA SECCION'!R93+'6. RETA (No Seta) Prov-SECCION'!R93+'7. RETA (SETA) Prov-SECCION'!R93</f>
        <v>44.736842105263143</v>
      </c>
      <c r="S93" s="104">
        <f>'5. RG PROV CCAA SECCION'!S93+'6. RETA (No Seta) Prov-SECCION'!S93+'7. RETA (SETA) Prov-SECCION'!S93</f>
        <v>306.68421052631584</v>
      </c>
      <c r="T93" s="104">
        <f>'5. RG PROV CCAA SECCION'!T93+'6. RETA (No Seta) Prov-SECCION'!T93+'7. RETA (SETA) Prov-SECCION'!T93</f>
        <v>419.99999999999989</v>
      </c>
      <c r="U93" s="104">
        <f>'5. RG PROV CCAA SECCION'!U93+'6. RETA (No Seta) Prov-SECCION'!U93+'7. RETA (SETA) Prov-SECCION'!U93</f>
        <v>217.10526315789468</v>
      </c>
      <c r="V93" s="104">
        <f>'5. RG PROV CCAA SECCION'!V93+'6. RETA (No Seta) Prov-SECCION'!V93+'7. RETA (SETA) Prov-SECCION'!V93</f>
        <v>235.52631578947378</v>
      </c>
      <c r="W93" s="104">
        <f>'5. RG PROV CCAA SECCION'!W93+'6. RETA (No Seta) Prov-SECCION'!W93+'7. RETA (SETA) Prov-SECCION'!W93</f>
        <v>26.736842105263161</v>
      </c>
      <c r="X93" s="104">
        <f>'5. RG PROV CCAA SECCION'!X93+'6. RETA (No Seta) Prov-SECCION'!X93+'7. RETA (SETA) Prov-SECCION'!X93</f>
        <v>0</v>
      </c>
      <c r="Y93" s="102">
        <f>'5. RG PROV CCAA SECCION'!Y93+'6. RETA (No Seta) Prov-SECCION'!Y93+'7. RETA (SETA) Prov-SECCION'!Y93</f>
        <v>0</v>
      </c>
    </row>
    <row r="94" spans="1:25" ht="15.6" x14ac:dyDescent="0.3">
      <c r="A94" s="8">
        <v>11</v>
      </c>
      <c r="B94" s="9" t="s">
        <v>163</v>
      </c>
      <c r="C94" s="102">
        <f t="shared" ref="C94:C100" si="24">SUM(D94:Y94)</f>
        <v>4118.2631578947367</v>
      </c>
      <c r="D94" s="103">
        <f>'5. RG PROV CCAA SECCION'!D94+'6. RETA (No Seta) Prov-SECCION'!D94+'7. RETA (SETA) Prov-SECCION'!D94</f>
        <v>32</v>
      </c>
      <c r="E94" s="104">
        <f>'5. RG PROV CCAA SECCION'!E94+'6. RETA (No Seta) Prov-SECCION'!E94+'7. RETA (SETA) Prov-SECCION'!E94</f>
        <v>0.89473684210526283</v>
      </c>
      <c r="F94" s="104">
        <f>'5. RG PROV CCAA SECCION'!F94+'6. RETA (No Seta) Prov-SECCION'!F94+'7. RETA (SETA) Prov-SECCION'!F94</f>
        <v>212.10526315789477</v>
      </c>
      <c r="G94" s="104">
        <f>'5. RG PROV CCAA SECCION'!G94+'6. RETA (No Seta) Prov-SECCION'!G94+'7. RETA (SETA) Prov-SECCION'!G94</f>
        <v>5.6842105263157885</v>
      </c>
      <c r="H94" s="104">
        <f>'5. RG PROV CCAA SECCION'!H94+'6. RETA (No Seta) Prov-SECCION'!H94+'7. RETA (SETA) Prov-SECCION'!H94</f>
        <v>11.947368421052634</v>
      </c>
      <c r="I94" s="104">
        <f>'5. RG PROV CCAA SECCION'!I94+'6. RETA (No Seta) Prov-SECCION'!I94+'7. RETA (SETA) Prov-SECCION'!I94</f>
        <v>240.57894736842098</v>
      </c>
      <c r="J94" s="104">
        <f>'5. RG PROV CCAA SECCION'!J94+'6. RETA (No Seta) Prov-SECCION'!J94+'7. RETA (SETA) Prov-SECCION'!J94</f>
        <v>577.42105263157885</v>
      </c>
      <c r="K94" s="104">
        <f>'5. RG PROV CCAA SECCION'!K94+'6. RETA (No Seta) Prov-SECCION'!K94+'7. RETA (SETA) Prov-SECCION'!K94</f>
        <v>200.00000000000003</v>
      </c>
      <c r="L94" s="104">
        <f>'5. RG PROV CCAA SECCION'!L94+'6. RETA (No Seta) Prov-SECCION'!L94+'7. RETA (SETA) Prov-SECCION'!L94</f>
        <v>1032</v>
      </c>
      <c r="M94" s="104">
        <f>'5. RG PROV CCAA SECCION'!M94+'6. RETA (No Seta) Prov-SECCION'!M94+'7. RETA (SETA) Prov-SECCION'!M94</f>
        <v>157.63157894736844</v>
      </c>
      <c r="N94" s="104">
        <f>'5. RG PROV CCAA SECCION'!N94+'6. RETA (No Seta) Prov-SECCION'!N94+'7. RETA (SETA) Prov-SECCION'!N94</f>
        <v>29.105263157894729</v>
      </c>
      <c r="O94" s="104">
        <f>'5. RG PROV CCAA SECCION'!O94+'6. RETA (No Seta) Prov-SECCION'!O94+'7. RETA (SETA) Prov-SECCION'!O94</f>
        <v>94.473684210526329</v>
      </c>
      <c r="P94" s="104">
        <f>'5. RG PROV CCAA SECCION'!P94+'6. RETA (No Seta) Prov-SECCION'!P94+'7. RETA (SETA) Prov-SECCION'!P94</f>
        <v>318.31578947368428</v>
      </c>
      <c r="Q94" s="104">
        <f>'5. RG PROV CCAA SECCION'!Q94+'6. RETA (No Seta) Prov-SECCION'!Q94+'7. RETA (SETA) Prov-SECCION'!Q94</f>
        <v>242.94736842105266</v>
      </c>
      <c r="R94" s="104">
        <f>'5. RG PROV CCAA SECCION'!R94+'6. RETA (No Seta) Prov-SECCION'!R94+'7. RETA (SETA) Prov-SECCION'!R94</f>
        <v>33.263157894736842</v>
      </c>
      <c r="S94" s="104">
        <f>'5. RG PROV CCAA SECCION'!S94+'6. RETA (No Seta) Prov-SECCION'!S94+'7. RETA (SETA) Prov-SECCION'!S94</f>
        <v>408</v>
      </c>
      <c r="T94" s="104">
        <f>'5. RG PROV CCAA SECCION'!T94+'6. RETA (No Seta) Prov-SECCION'!T94+'7. RETA (SETA) Prov-SECCION'!T94</f>
        <v>231.21052631578965</v>
      </c>
      <c r="U94" s="104">
        <f>'5. RG PROV CCAA SECCION'!U94+'6. RETA (No Seta) Prov-SECCION'!U94+'7. RETA (SETA) Prov-SECCION'!U94</f>
        <v>154.84210526315789</v>
      </c>
      <c r="V94" s="104">
        <f>'5. RG PROV CCAA SECCION'!V94+'6. RETA (No Seta) Prov-SECCION'!V94+'7. RETA (SETA) Prov-SECCION'!V94</f>
        <v>129.84210526315792</v>
      </c>
      <c r="W94" s="104">
        <f>'5. RG PROV CCAA SECCION'!W94+'6. RETA (No Seta) Prov-SECCION'!W94+'7. RETA (SETA) Prov-SECCION'!W94</f>
        <v>5.0000000000000009</v>
      </c>
      <c r="X94" s="104">
        <f>'5. RG PROV CCAA SECCION'!X94+'6. RETA (No Seta) Prov-SECCION'!X94+'7. RETA (SETA) Prov-SECCION'!X94</f>
        <v>0.99999999999999956</v>
      </c>
      <c r="Y94" s="102">
        <f>'5. RG PROV CCAA SECCION'!Y94+'6. RETA (No Seta) Prov-SECCION'!Y94+'7. RETA (SETA) Prov-SECCION'!Y94</f>
        <v>0</v>
      </c>
    </row>
    <row r="95" spans="1:25" ht="15.6" x14ac:dyDescent="0.3">
      <c r="A95" s="8">
        <v>14</v>
      </c>
      <c r="B95" s="9" t="s">
        <v>164</v>
      </c>
      <c r="C95" s="102">
        <f t="shared" si="24"/>
        <v>1898.1052631578948</v>
      </c>
      <c r="D95" s="103">
        <f>'5. RG PROV CCAA SECCION'!D95+'6. RETA (No Seta) Prov-SECCION'!D95+'7. RETA (SETA) Prov-SECCION'!D95</f>
        <v>37.526315789473685</v>
      </c>
      <c r="E95" s="104">
        <f>'5. RG PROV CCAA SECCION'!E95+'6. RETA (No Seta) Prov-SECCION'!E95+'7. RETA (SETA) Prov-SECCION'!E95</f>
        <v>0</v>
      </c>
      <c r="F95" s="104">
        <f>'5. RG PROV CCAA SECCION'!F95+'6. RETA (No Seta) Prov-SECCION'!F95+'7. RETA (SETA) Prov-SECCION'!F95</f>
        <v>254.57894736842115</v>
      </c>
      <c r="G95" s="104">
        <f>'5. RG PROV CCAA SECCION'!G95+'6. RETA (No Seta) Prov-SECCION'!G95+'7. RETA (SETA) Prov-SECCION'!G95</f>
        <v>6.7368421052631566</v>
      </c>
      <c r="H95" s="104">
        <f>'5. RG PROV CCAA SECCION'!H95+'6. RETA (No Seta) Prov-SECCION'!H95+'7. RETA (SETA) Prov-SECCION'!H95</f>
        <v>3.7894736842105248</v>
      </c>
      <c r="I95" s="104">
        <f>'5. RG PROV CCAA SECCION'!I95+'6. RETA (No Seta) Prov-SECCION'!I95+'7. RETA (SETA) Prov-SECCION'!I95</f>
        <v>124.36842105263158</v>
      </c>
      <c r="J95" s="104">
        <f>'5. RG PROV CCAA SECCION'!J95+'6. RETA (No Seta) Prov-SECCION'!J95+'7. RETA (SETA) Prov-SECCION'!J95</f>
        <v>283.68421052631572</v>
      </c>
      <c r="K95" s="104">
        <f>'5. RG PROV CCAA SECCION'!K95+'6. RETA (No Seta) Prov-SECCION'!K95+'7. RETA (SETA) Prov-SECCION'!K95</f>
        <v>151.78947368421052</v>
      </c>
      <c r="L95" s="104">
        <f>'5. RG PROV CCAA SECCION'!L95+'6. RETA (No Seta) Prov-SECCION'!L95+'7. RETA (SETA) Prov-SECCION'!L95</f>
        <v>351.31578947368416</v>
      </c>
      <c r="M95" s="104">
        <f>'5. RG PROV CCAA SECCION'!M95+'6. RETA (No Seta) Prov-SECCION'!M95+'7. RETA (SETA) Prov-SECCION'!M95</f>
        <v>44.94736842105263</v>
      </c>
      <c r="N95" s="104">
        <f>'5. RG PROV CCAA SECCION'!N95+'6. RETA (No Seta) Prov-SECCION'!N95+'7. RETA (SETA) Prov-SECCION'!N95</f>
        <v>8.0000000000000018</v>
      </c>
      <c r="O95" s="104">
        <f>'5. RG PROV CCAA SECCION'!O95+'6. RETA (No Seta) Prov-SECCION'!O95+'7. RETA (SETA) Prov-SECCION'!O95</f>
        <v>5.9473684210526327</v>
      </c>
      <c r="P95" s="104">
        <f>'5. RG PROV CCAA SECCION'!P95+'6. RETA (No Seta) Prov-SECCION'!P95+'7. RETA (SETA) Prov-SECCION'!P95</f>
        <v>97.947368421052644</v>
      </c>
      <c r="Q95" s="104">
        <f>'5. RG PROV CCAA SECCION'!Q95+'6. RETA (No Seta) Prov-SECCION'!Q95+'7. RETA (SETA) Prov-SECCION'!Q95</f>
        <v>79.15789473684211</v>
      </c>
      <c r="R95" s="104">
        <f>'5. RG PROV CCAA SECCION'!R95+'6. RETA (No Seta) Prov-SECCION'!R95+'7. RETA (SETA) Prov-SECCION'!R95</f>
        <v>25.526315789473692</v>
      </c>
      <c r="S95" s="104">
        <f>'5. RG PROV CCAA SECCION'!S95+'6. RETA (No Seta) Prov-SECCION'!S95+'7. RETA (SETA) Prov-SECCION'!S95</f>
        <v>202.47368421052627</v>
      </c>
      <c r="T95" s="104">
        <f>'5. RG PROV CCAA SECCION'!T95+'6. RETA (No Seta) Prov-SECCION'!T95+'7. RETA (SETA) Prov-SECCION'!T95</f>
        <v>133.63157894736841</v>
      </c>
      <c r="U95" s="104">
        <f>'5. RG PROV CCAA SECCION'!U95+'6. RETA (No Seta) Prov-SECCION'!U95+'7. RETA (SETA) Prov-SECCION'!U95</f>
        <v>39.94736842105263</v>
      </c>
      <c r="V95" s="104">
        <f>'5. RG PROV CCAA SECCION'!V95+'6. RETA (No Seta) Prov-SECCION'!V95+'7. RETA (SETA) Prov-SECCION'!V95</f>
        <v>45.73684210526315</v>
      </c>
      <c r="W95" s="104">
        <f>'5. RG PROV CCAA SECCION'!W95+'6. RETA (No Seta) Prov-SECCION'!W95+'7. RETA (SETA) Prov-SECCION'!W95</f>
        <v>0.99999999999999956</v>
      </c>
      <c r="X95" s="104">
        <f>'5. RG PROV CCAA SECCION'!X95+'6. RETA (No Seta) Prov-SECCION'!X95+'7. RETA (SETA) Prov-SECCION'!X95</f>
        <v>0</v>
      </c>
      <c r="Y95" s="102">
        <f>'5. RG PROV CCAA SECCION'!Y95+'6. RETA (No Seta) Prov-SECCION'!Y95+'7. RETA (SETA) Prov-SECCION'!Y95</f>
        <v>0</v>
      </c>
    </row>
    <row r="96" spans="1:25" ht="15.6" x14ac:dyDescent="0.3">
      <c r="A96" s="8">
        <v>18</v>
      </c>
      <c r="B96" s="9" t="s">
        <v>7</v>
      </c>
      <c r="C96" s="102">
        <f t="shared" si="24"/>
        <v>6472.3157894736833</v>
      </c>
      <c r="D96" s="103">
        <f>'5. RG PROV CCAA SECCION'!D96+'6. RETA (No Seta) Prov-SECCION'!D96+'7. RETA (SETA) Prov-SECCION'!D96</f>
        <v>216.9473684210526</v>
      </c>
      <c r="E96" s="104">
        <f>'5. RG PROV CCAA SECCION'!E96+'6. RETA (No Seta) Prov-SECCION'!E96+'7. RETA (SETA) Prov-SECCION'!E96</f>
        <v>6</v>
      </c>
      <c r="F96" s="104">
        <f>'5. RG PROV CCAA SECCION'!F96+'6. RETA (No Seta) Prov-SECCION'!F96+'7. RETA (SETA) Prov-SECCION'!F96</f>
        <v>274.63157894736833</v>
      </c>
      <c r="G96" s="104">
        <f>'5. RG PROV CCAA SECCION'!G96+'6. RETA (No Seta) Prov-SECCION'!G96+'7. RETA (SETA) Prov-SECCION'!G96</f>
        <v>5.0000000000000009</v>
      </c>
      <c r="H96" s="104">
        <f>'5. RG PROV CCAA SECCION'!H96+'6. RETA (No Seta) Prov-SECCION'!H96+'7. RETA (SETA) Prov-SECCION'!H96</f>
        <v>12.526315789473685</v>
      </c>
      <c r="I96" s="104">
        <f>'5. RG PROV CCAA SECCION'!I96+'6. RETA (No Seta) Prov-SECCION'!I96+'7. RETA (SETA) Prov-SECCION'!I96</f>
        <v>468.8947368421052</v>
      </c>
      <c r="J96" s="104">
        <f>'5. RG PROV CCAA SECCION'!J96+'6. RETA (No Seta) Prov-SECCION'!J96+'7. RETA (SETA) Prov-SECCION'!J96</f>
        <v>863.57894736842127</v>
      </c>
      <c r="K96" s="104">
        <f>'5. RG PROV CCAA SECCION'!K96+'6. RETA (No Seta) Prov-SECCION'!K96+'7. RETA (SETA) Prov-SECCION'!K96</f>
        <v>736.47368421052636</v>
      </c>
      <c r="L96" s="104">
        <f>'5. RG PROV CCAA SECCION'!L96+'6. RETA (No Seta) Prov-SECCION'!L96+'7. RETA (SETA) Prov-SECCION'!L96</f>
        <v>1130.578947368421</v>
      </c>
      <c r="M96" s="104">
        <f>'5. RG PROV CCAA SECCION'!M96+'6. RETA (No Seta) Prov-SECCION'!M96+'7. RETA (SETA) Prov-SECCION'!M96</f>
        <v>692.42105263157896</v>
      </c>
      <c r="N96" s="104">
        <f>'5. RG PROV CCAA SECCION'!N96+'6. RETA (No Seta) Prov-SECCION'!N96+'7. RETA (SETA) Prov-SECCION'!N96</f>
        <v>26.89473684210526</v>
      </c>
      <c r="O96" s="104">
        <f>'5. RG PROV CCAA SECCION'!O96+'6. RETA (No Seta) Prov-SECCION'!O96+'7. RETA (SETA) Prov-SECCION'!O96</f>
        <v>59.368421052631575</v>
      </c>
      <c r="P96" s="104">
        <f>'5. RG PROV CCAA SECCION'!P96+'6. RETA (No Seta) Prov-SECCION'!P96+'7. RETA (SETA) Prov-SECCION'!P96</f>
        <v>475.8947368421052</v>
      </c>
      <c r="Q96" s="104">
        <f>'5. RG PROV CCAA SECCION'!Q96+'6. RETA (No Seta) Prov-SECCION'!Q96+'7. RETA (SETA) Prov-SECCION'!Q96</f>
        <v>439.89473684210532</v>
      </c>
      <c r="R96" s="104">
        <f>'5. RG PROV CCAA SECCION'!R96+'6. RETA (No Seta) Prov-SECCION'!R96+'7. RETA (SETA) Prov-SECCION'!R96</f>
        <v>70.31578947368422</v>
      </c>
      <c r="S96" s="104">
        <f>'5. RG PROV CCAA SECCION'!S96+'6. RETA (No Seta) Prov-SECCION'!S96+'7. RETA (SETA) Prov-SECCION'!S96</f>
        <v>436</v>
      </c>
      <c r="T96" s="104">
        <f>'5. RG PROV CCAA SECCION'!T96+'6. RETA (No Seta) Prov-SECCION'!T96+'7. RETA (SETA) Prov-SECCION'!T96</f>
        <v>257.89473684210526</v>
      </c>
      <c r="U96" s="104">
        <f>'5. RG PROV CCAA SECCION'!U96+'6. RETA (No Seta) Prov-SECCION'!U96+'7. RETA (SETA) Prov-SECCION'!U96</f>
        <v>166.42105263157896</v>
      </c>
      <c r="V96" s="104">
        <f>'5. RG PROV CCAA SECCION'!V96+'6. RETA (No Seta) Prov-SECCION'!V96+'7. RETA (SETA) Prov-SECCION'!V96</f>
        <v>123.57894736842104</v>
      </c>
      <c r="W96" s="104">
        <f>'5. RG PROV CCAA SECCION'!W96+'6. RETA (No Seta) Prov-SECCION'!W96+'7. RETA (SETA) Prov-SECCION'!W96</f>
        <v>9</v>
      </c>
      <c r="X96" s="104">
        <f>'5. RG PROV CCAA SECCION'!X96+'6. RETA (No Seta) Prov-SECCION'!X96+'7. RETA (SETA) Prov-SECCION'!X96</f>
        <v>0</v>
      </c>
      <c r="Y96" s="102">
        <f>'5. RG PROV CCAA SECCION'!Y96+'6. RETA (No Seta) Prov-SECCION'!Y96+'7. RETA (SETA) Prov-SECCION'!Y96</f>
        <v>0</v>
      </c>
    </row>
    <row r="97" spans="1:25" ht="15.6" x14ac:dyDescent="0.3">
      <c r="A97" s="8">
        <v>21</v>
      </c>
      <c r="B97" s="9" t="s">
        <v>10</v>
      </c>
      <c r="C97" s="102">
        <f t="shared" si="24"/>
        <v>4343.789473684209</v>
      </c>
      <c r="D97" s="103">
        <f>'5. RG PROV CCAA SECCION'!D97+'6. RETA (No Seta) Prov-SECCION'!D97+'7. RETA (SETA) Prov-SECCION'!D97</f>
        <v>180.36842105263162</v>
      </c>
      <c r="E97" s="104">
        <f>'5. RG PROV CCAA SECCION'!E97+'6. RETA (No Seta) Prov-SECCION'!E97+'7. RETA (SETA) Prov-SECCION'!E97</f>
        <v>20.000000000000004</v>
      </c>
      <c r="F97" s="104">
        <f>'5. RG PROV CCAA SECCION'!F97+'6. RETA (No Seta) Prov-SECCION'!F97+'7. RETA (SETA) Prov-SECCION'!F97</f>
        <v>205.0526315789474</v>
      </c>
      <c r="G97" s="104">
        <f>'5. RG PROV CCAA SECCION'!G97+'6. RETA (No Seta) Prov-SECCION'!G97+'7. RETA (SETA) Prov-SECCION'!G97</f>
        <v>0.99999999999999956</v>
      </c>
      <c r="H97" s="104">
        <f>'5. RG PROV CCAA SECCION'!H97+'6. RETA (No Seta) Prov-SECCION'!H97+'7. RETA (SETA) Prov-SECCION'!H97</f>
        <v>3.0000000000000004</v>
      </c>
      <c r="I97" s="104">
        <f>'5. RG PROV CCAA SECCION'!I97+'6. RETA (No Seta) Prov-SECCION'!I97+'7. RETA (SETA) Prov-SECCION'!I97</f>
        <v>342.15789473684214</v>
      </c>
      <c r="J97" s="104">
        <f>'5. RG PROV CCAA SECCION'!J97+'6. RETA (No Seta) Prov-SECCION'!J97+'7. RETA (SETA) Prov-SECCION'!J97</f>
        <v>581.36842105263156</v>
      </c>
      <c r="K97" s="104">
        <f>'5. RG PROV CCAA SECCION'!K97+'6. RETA (No Seta) Prov-SECCION'!K97+'7. RETA (SETA) Prov-SECCION'!K97</f>
        <v>1256.421052631579</v>
      </c>
      <c r="L97" s="104">
        <f>'5. RG PROV CCAA SECCION'!L97+'6. RETA (No Seta) Prov-SECCION'!L97+'7. RETA (SETA) Prov-SECCION'!L97</f>
        <v>822.8947368421052</v>
      </c>
      <c r="M97" s="104">
        <f>'5. RG PROV CCAA SECCION'!M97+'6. RETA (No Seta) Prov-SECCION'!M97+'7. RETA (SETA) Prov-SECCION'!M97</f>
        <v>28.789473684210535</v>
      </c>
      <c r="N97" s="104">
        <f>'5. RG PROV CCAA SECCION'!N97+'6. RETA (No Seta) Prov-SECCION'!N97+'7. RETA (SETA) Prov-SECCION'!N97</f>
        <v>9.6842105263157876</v>
      </c>
      <c r="O97" s="104">
        <f>'5. RG PROV CCAA SECCION'!O97+'6. RETA (No Seta) Prov-SECCION'!O97+'7. RETA (SETA) Prov-SECCION'!O97</f>
        <v>25.947368421052627</v>
      </c>
      <c r="P97" s="104">
        <f>'5. RG PROV CCAA SECCION'!P97+'6. RETA (No Seta) Prov-SECCION'!P97+'7. RETA (SETA) Prov-SECCION'!P97</f>
        <v>75.421052631578931</v>
      </c>
      <c r="Q97" s="104">
        <f>'5. RG PROV CCAA SECCION'!Q97+'6. RETA (No Seta) Prov-SECCION'!Q97+'7. RETA (SETA) Prov-SECCION'!Q97</f>
        <v>196.68421052631578</v>
      </c>
      <c r="R97" s="104">
        <f>'5. RG PROV CCAA SECCION'!R97+'6. RETA (No Seta) Prov-SECCION'!R97+'7. RETA (SETA) Prov-SECCION'!R97</f>
        <v>63.052631578947363</v>
      </c>
      <c r="S97" s="104">
        <f>'5. RG PROV CCAA SECCION'!S97+'6. RETA (No Seta) Prov-SECCION'!S97+'7. RETA (SETA) Prov-SECCION'!S97</f>
        <v>110.9473684210526</v>
      </c>
      <c r="T97" s="104">
        <f>'5. RG PROV CCAA SECCION'!T97+'6. RETA (No Seta) Prov-SECCION'!T97+'7. RETA (SETA) Prov-SECCION'!T97</f>
        <v>240.47368421052622</v>
      </c>
      <c r="U97" s="104">
        <f>'5. RG PROV CCAA SECCION'!U97+'6. RETA (No Seta) Prov-SECCION'!U97+'7. RETA (SETA) Prov-SECCION'!U97</f>
        <v>65.68421052631578</v>
      </c>
      <c r="V97" s="104">
        <f>'5. RG PROV CCAA SECCION'!V97+'6. RETA (No Seta) Prov-SECCION'!V97+'7. RETA (SETA) Prov-SECCION'!V97</f>
        <v>102.84210526315786</v>
      </c>
      <c r="W97" s="104">
        <f>'5. RG PROV CCAA SECCION'!W97+'6. RETA (No Seta) Prov-SECCION'!W97+'7. RETA (SETA) Prov-SECCION'!W97</f>
        <v>12.000000000000002</v>
      </c>
      <c r="X97" s="104">
        <f>'5. RG PROV CCAA SECCION'!X97+'6. RETA (No Seta) Prov-SECCION'!X97+'7. RETA (SETA) Prov-SECCION'!X97</f>
        <v>0</v>
      </c>
      <c r="Y97" s="102">
        <f>'5. RG PROV CCAA SECCION'!Y97+'6. RETA (No Seta) Prov-SECCION'!Y97+'7. RETA (SETA) Prov-SECCION'!Y97</f>
        <v>0</v>
      </c>
    </row>
    <row r="98" spans="1:25" ht="15.6" x14ac:dyDescent="0.3">
      <c r="A98" s="8">
        <v>23</v>
      </c>
      <c r="B98" s="9" t="s">
        <v>165</v>
      </c>
      <c r="C98" s="102">
        <f t="shared" si="24"/>
        <v>1088.9473684210527</v>
      </c>
      <c r="D98" s="103">
        <f>'5. RG PROV CCAA SECCION'!D98+'6. RETA (No Seta) Prov-SECCION'!D98+'7. RETA (SETA) Prov-SECCION'!D98</f>
        <v>16.789473684210524</v>
      </c>
      <c r="E98" s="104">
        <f>'5. RG PROV CCAA SECCION'!E98+'6. RETA (No Seta) Prov-SECCION'!E98+'7. RETA (SETA) Prov-SECCION'!E98</f>
        <v>3.0000000000000004</v>
      </c>
      <c r="F98" s="104">
        <f>'5. RG PROV CCAA SECCION'!F98+'6. RETA (No Seta) Prov-SECCION'!F98+'7. RETA (SETA) Prov-SECCION'!F98</f>
        <v>182.26315789473682</v>
      </c>
      <c r="G98" s="104">
        <f>'5. RG PROV CCAA SECCION'!G98+'6. RETA (No Seta) Prov-SECCION'!G98+'7. RETA (SETA) Prov-SECCION'!G98</f>
        <v>0</v>
      </c>
      <c r="H98" s="104">
        <f>'5. RG PROV CCAA SECCION'!H98+'6. RETA (No Seta) Prov-SECCION'!H98+'7. RETA (SETA) Prov-SECCION'!H98</f>
        <v>1.9999999999999991</v>
      </c>
      <c r="I98" s="104">
        <f>'5. RG PROV CCAA SECCION'!I98+'6. RETA (No Seta) Prov-SECCION'!I98+'7. RETA (SETA) Prov-SECCION'!I98</f>
        <v>68.94736842105263</v>
      </c>
      <c r="J98" s="104">
        <f>'5. RG PROV CCAA SECCION'!J98+'6. RETA (No Seta) Prov-SECCION'!J98+'7. RETA (SETA) Prov-SECCION'!J98</f>
        <v>123.26315789473685</v>
      </c>
      <c r="K98" s="104">
        <f>'5. RG PROV CCAA SECCION'!K98+'6. RETA (No Seta) Prov-SECCION'!K98+'7. RETA (SETA) Prov-SECCION'!K98</f>
        <v>186.05263157894737</v>
      </c>
      <c r="L98" s="104">
        <f>'5. RG PROV CCAA SECCION'!L98+'6. RETA (No Seta) Prov-SECCION'!L98+'7. RETA (SETA) Prov-SECCION'!L98</f>
        <v>177.68421052631578</v>
      </c>
      <c r="M98" s="104">
        <f>'5. RG PROV CCAA SECCION'!M98+'6. RETA (No Seta) Prov-SECCION'!M98+'7. RETA (SETA) Prov-SECCION'!M98</f>
        <v>7.736842105263154</v>
      </c>
      <c r="N98" s="104">
        <f>'5. RG PROV CCAA SECCION'!N98+'6. RETA (No Seta) Prov-SECCION'!N98+'7. RETA (SETA) Prov-SECCION'!N98</f>
        <v>8</v>
      </c>
      <c r="O98" s="104">
        <f>'5. RG PROV CCAA SECCION'!O98+'6. RETA (No Seta) Prov-SECCION'!O98+'7. RETA (SETA) Prov-SECCION'!O98</f>
        <v>6.0000000000000009</v>
      </c>
      <c r="P98" s="104">
        <f>'5. RG PROV CCAA SECCION'!P98+'6. RETA (No Seta) Prov-SECCION'!P98+'7. RETA (SETA) Prov-SECCION'!P98</f>
        <v>25</v>
      </c>
      <c r="Q98" s="104">
        <f>'5. RG PROV CCAA SECCION'!Q98+'6. RETA (No Seta) Prov-SECCION'!Q98+'7. RETA (SETA) Prov-SECCION'!Q98</f>
        <v>21.526315789473678</v>
      </c>
      <c r="R98" s="104">
        <f>'5. RG PROV CCAA SECCION'!R98+'6. RETA (No Seta) Prov-SECCION'!R98+'7. RETA (SETA) Prov-SECCION'!R98</f>
        <v>15.473684210526311</v>
      </c>
      <c r="S98" s="104">
        <f>'5. RG PROV CCAA SECCION'!S98+'6. RETA (No Seta) Prov-SECCION'!S98+'7. RETA (SETA) Prov-SECCION'!S98</f>
        <v>94.631578947368411</v>
      </c>
      <c r="T98" s="104">
        <f>'5. RG PROV CCAA SECCION'!T98+'6. RETA (No Seta) Prov-SECCION'!T98+'7. RETA (SETA) Prov-SECCION'!T98</f>
        <v>107.68421052631568</v>
      </c>
      <c r="U98" s="104">
        <f>'5. RG PROV CCAA SECCION'!U98+'6. RETA (No Seta) Prov-SECCION'!U98+'7. RETA (SETA) Prov-SECCION'!U98</f>
        <v>23.10526315789474</v>
      </c>
      <c r="V98" s="104">
        <f>'5. RG PROV CCAA SECCION'!V98+'6. RETA (No Seta) Prov-SECCION'!V98+'7. RETA (SETA) Prov-SECCION'!V98</f>
        <v>19.789473684210527</v>
      </c>
      <c r="W98" s="104">
        <f>'5. RG PROV CCAA SECCION'!W98+'6. RETA (No Seta) Prov-SECCION'!W98+'7. RETA (SETA) Prov-SECCION'!W98</f>
        <v>0</v>
      </c>
      <c r="X98" s="104">
        <f>'5. RG PROV CCAA SECCION'!X98+'6. RETA (No Seta) Prov-SECCION'!X98+'7. RETA (SETA) Prov-SECCION'!X98</f>
        <v>0</v>
      </c>
      <c r="Y98" s="102">
        <f>'5. RG PROV CCAA SECCION'!Y98+'6. RETA (No Seta) Prov-SECCION'!Y98+'7. RETA (SETA) Prov-SECCION'!Y98</f>
        <v>0</v>
      </c>
    </row>
    <row r="99" spans="1:25" ht="15.6" x14ac:dyDescent="0.3">
      <c r="A99" s="8">
        <v>29</v>
      </c>
      <c r="B99" s="9" t="s">
        <v>166</v>
      </c>
      <c r="C99" s="102">
        <f t="shared" si="24"/>
        <v>36585.315789473694</v>
      </c>
      <c r="D99" s="103">
        <f>'5. RG PROV CCAA SECCION'!D99+'6. RETA (No Seta) Prov-SECCION'!D99+'7. RETA (SETA) Prov-SECCION'!D99</f>
        <v>129.63157894736841</v>
      </c>
      <c r="E99" s="104">
        <f>'5. RG PROV CCAA SECCION'!E99+'6. RETA (No Seta) Prov-SECCION'!E99+'7. RETA (SETA) Prov-SECCION'!E99</f>
        <v>2.9999999999999987</v>
      </c>
      <c r="F99" s="104">
        <f>'5. RG PROV CCAA SECCION'!F99+'6. RETA (No Seta) Prov-SECCION'!F99+'7. RETA (SETA) Prov-SECCION'!F99</f>
        <v>944.8421052631578</v>
      </c>
      <c r="G99" s="104">
        <f>'5. RG PROV CCAA SECCION'!G99+'6. RETA (No Seta) Prov-SECCION'!G99+'7. RETA (SETA) Prov-SECCION'!G99</f>
        <v>28.999999999999996</v>
      </c>
      <c r="H99" s="104">
        <f>'5. RG PROV CCAA SECCION'!H99+'6. RETA (No Seta) Prov-SECCION'!H99+'7. RETA (SETA) Prov-SECCION'!H99</f>
        <v>31.578947368421055</v>
      </c>
      <c r="I99" s="104">
        <f>'5. RG PROV CCAA SECCION'!I99+'6. RETA (No Seta) Prov-SECCION'!I99+'7. RETA (SETA) Prov-SECCION'!I99</f>
        <v>3229.1578947368421</v>
      </c>
      <c r="J99" s="104">
        <f>'5. RG PROV CCAA SECCION'!J99+'6. RETA (No Seta) Prov-SECCION'!J99+'7. RETA (SETA) Prov-SECCION'!J99</f>
        <v>5175.4736842105267</v>
      </c>
      <c r="K99" s="104">
        <f>'5. RG PROV CCAA SECCION'!K99+'6. RETA (No Seta) Prov-SECCION'!K99+'7. RETA (SETA) Prov-SECCION'!K99</f>
        <v>1268.1578947368421</v>
      </c>
      <c r="L99" s="104">
        <f>'5. RG PROV CCAA SECCION'!L99+'6. RETA (No Seta) Prov-SECCION'!L99+'7. RETA (SETA) Prov-SECCION'!L99</f>
        <v>7572.3157894736842</v>
      </c>
      <c r="M99" s="104">
        <f>'5. RG PROV CCAA SECCION'!M99+'6. RETA (No Seta) Prov-SECCION'!M99+'7. RETA (SETA) Prov-SECCION'!M99</f>
        <v>2864.4736842105262</v>
      </c>
      <c r="N99" s="104">
        <f>'5. RG PROV CCAA SECCION'!N99+'6. RETA (No Seta) Prov-SECCION'!N99+'7. RETA (SETA) Prov-SECCION'!N99</f>
        <v>440.78947368421041</v>
      </c>
      <c r="O99" s="104">
        <f>'5. RG PROV CCAA SECCION'!O99+'6. RETA (No Seta) Prov-SECCION'!O99+'7. RETA (SETA) Prov-SECCION'!O99</f>
        <v>2198.21052631579</v>
      </c>
      <c r="P99" s="104">
        <f>'5. RG PROV CCAA SECCION'!P99+'6. RETA (No Seta) Prov-SECCION'!P99+'7. RETA (SETA) Prov-SECCION'!P99</f>
        <v>3387.947368421052</v>
      </c>
      <c r="Q99" s="104">
        <f>'5. RG PROV CCAA SECCION'!Q99+'6. RETA (No Seta) Prov-SECCION'!Q99+'7. RETA (SETA) Prov-SECCION'!Q99</f>
        <v>3978.4736842105267</v>
      </c>
      <c r="R99" s="104">
        <f>'5. RG PROV CCAA SECCION'!R99+'6. RETA (No Seta) Prov-SECCION'!R99+'7. RETA (SETA) Prov-SECCION'!R99</f>
        <v>85.789473684210506</v>
      </c>
      <c r="S99" s="104">
        <f>'5. RG PROV CCAA SECCION'!S99+'6. RETA (No Seta) Prov-SECCION'!S99+'7. RETA (SETA) Prov-SECCION'!S99</f>
        <v>1412.7368421052631</v>
      </c>
      <c r="T99" s="104">
        <f>'5. RG PROV CCAA SECCION'!T99+'6. RETA (No Seta) Prov-SECCION'!T99+'7. RETA (SETA) Prov-SECCION'!T99</f>
        <v>1405.105263157895</v>
      </c>
      <c r="U99" s="104">
        <f>'5. RG PROV CCAA SECCION'!U99+'6. RETA (No Seta) Prov-SECCION'!U99+'7. RETA (SETA) Prov-SECCION'!U99</f>
        <v>769.78947368421041</v>
      </c>
      <c r="V99" s="104">
        <f>'5. RG PROV CCAA SECCION'!V99+'6. RETA (No Seta) Prov-SECCION'!V99+'7. RETA (SETA) Prov-SECCION'!V99</f>
        <v>1533.578947368421</v>
      </c>
      <c r="W99" s="104">
        <f>'5. RG PROV CCAA SECCION'!W99+'6. RETA (No Seta) Prov-SECCION'!W99+'7. RETA (SETA) Prov-SECCION'!W99</f>
        <v>108.26315789473686</v>
      </c>
      <c r="X99" s="104">
        <f>'5. RG PROV CCAA SECCION'!X99+'6. RETA (No Seta) Prov-SECCION'!X99+'7. RETA (SETA) Prov-SECCION'!X99</f>
        <v>17.000000000000004</v>
      </c>
      <c r="Y99" s="102">
        <f>'5. RG PROV CCAA SECCION'!Y99+'6. RETA (No Seta) Prov-SECCION'!Y99+'7. RETA (SETA) Prov-SECCION'!Y99</f>
        <v>0</v>
      </c>
    </row>
    <row r="100" spans="1:25" ht="15.6" x14ac:dyDescent="0.3">
      <c r="A100" s="10">
        <v>41</v>
      </c>
      <c r="B100" s="11" t="s">
        <v>24</v>
      </c>
      <c r="C100" s="102">
        <f t="shared" si="24"/>
        <v>8692.8421052631584</v>
      </c>
      <c r="D100" s="103">
        <f>'5. RG PROV CCAA SECCION'!D100+'6. RETA (No Seta) Prov-SECCION'!D100+'7. RETA (SETA) Prov-SECCION'!D100</f>
        <v>231.42105263157896</v>
      </c>
      <c r="E100" s="104">
        <f>'5. RG PROV CCAA SECCION'!E100+'6. RETA (No Seta) Prov-SECCION'!E100+'7. RETA (SETA) Prov-SECCION'!E100</f>
        <v>4</v>
      </c>
      <c r="F100" s="104">
        <f>'5. RG PROV CCAA SECCION'!F100+'6. RETA (No Seta) Prov-SECCION'!F100+'7. RETA (SETA) Prov-SECCION'!F100</f>
        <v>604.47368421052636</v>
      </c>
      <c r="G100" s="104">
        <f>'5. RG PROV CCAA SECCION'!G100+'6. RETA (No Seta) Prov-SECCION'!G100+'7. RETA (SETA) Prov-SECCION'!G100</f>
        <v>7.9999999999999964</v>
      </c>
      <c r="H100" s="104">
        <f>'5. RG PROV CCAA SECCION'!H100+'6. RETA (No Seta) Prov-SECCION'!H100+'7. RETA (SETA) Prov-SECCION'!H100</f>
        <v>24.631578947368428</v>
      </c>
      <c r="I100" s="104">
        <f>'5. RG PROV CCAA SECCION'!I100+'6. RETA (No Seta) Prov-SECCION'!I100+'7. RETA (SETA) Prov-SECCION'!I100</f>
        <v>489.57894736842104</v>
      </c>
      <c r="J100" s="104">
        <f>'5. RG PROV CCAA SECCION'!J100+'6. RETA (No Seta) Prov-SECCION'!J100+'7. RETA (SETA) Prov-SECCION'!J100</f>
        <v>1122.8947368421054</v>
      </c>
      <c r="K100" s="104">
        <f>'5. RG PROV CCAA SECCION'!K100+'6. RETA (No Seta) Prov-SECCION'!K100+'7. RETA (SETA) Prov-SECCION'!K100</f>
        <v>1058.4736842105262</v>
      </c>
      <c r="L100" s="104">
        <f>'5. RG PROV CCAA SECCION'!L100+'6. RETA (No Seta) Prov-SECCION'!L100+'7. RETA (SETA) Prov-SECCION'!L100</f>
        <v>1320.5789473684213</v>
      </c>
      <c r="M100" s="104">
        <f>'5. RG PROV CCAA SECCION'!M100+'6. RETA (No Seta) Prov-SECCION'!M100+'7. RETA (SETA) Prov-SECCION'!M100</f>
        <v>520.73684210526312</v>
      </c>
      <c r="N100" s="104">
        <f>'5. RG PROV CCAA SECCION'!N100+'6. RETA (No Seta) Prov-SECCION'!N100+'7. RETA (SETA) Prov-SECCION'!N100</f>
        <v>56.684210526315795</v>
      </c>
      <c r="O100" s="104">
        <f>'5. RG PROV CCAA SECCION'!O100+'6. RETA (No Seta) Prov-SECCION'!O100+'7. RETA (SETA) Prov-SECCION'!O100</f>
        <v>83.736842105263165</v>
      </c>
      <c r="P100" s="104">
        <f>'5. RG PROV CCAA SECCION'!P100+'6. RETA (No Seta) Prov-SECCION'!P100+'7. RETA (SETA) Prov-SECCION'!P100</f>
        <v>715.05263157894751</v>
      </c>
      <c r="Q100" s="104">
        <f>'5. RG PROV CCAA SECCION'!Q100+'6. RETA (No Seta) Prov-SECCION'!Q100+'7. RETA (SETA) Prov-SECCION'!Q100</f>
        <v>748.73684210526324</v>
      </c>
      <c r="R100" s="104">
        <f>'5. RG PROV CCAA SECCION'!R100+'6. RETA (No Seta) Prov-SECCION'!R100+'7. RETA (SETA) Prov-SECCION'!R100</f>
        <v>90.21052631578948</v>
      </c>
      <c r="S100" s="104">
        <f>'5. RG PROV CCAA SECCION'!S100+'6. RETA (No Seta) Prov-SECCION'!S100+'7. RETA (SETA) Prov-SECCION'!S100</f>
        <v>814.05263157894717</v>
      </c>
      <c r="T100" s="104">
        <f>'5. RG PROV CCAA SECCION'!T100+'6. RETA (No Seta) Prov-SECCION'!T100+'7. RETA (SETA) Prov-SECCION'!T100</f>
        <v>320.84210526315792</v>
      </c>
      <c r="U100" s="104">
        <f>'5. RG PROV CCAA SECCION'!U100+'6. RETA (No Seta) Prov-SECCION'!U100+'7. RETA (SETA) Prov-SECCION'!U100</f>
        <v>268.47368421052636</v>
      </c>
      <c r="V100" s="104">
        <f>'5. RG PROV CCAA SECCION'!V100+'6. RETA (No Seta) Prov-SECCION'!V100+'7. RETA (SETA) Prov-SECCION'!V100</f>
        <v>206.26315789473688</v>
      </c>
      <c r="W100" s="104">
        <f>'5. RG PROV CCAA SECCION'!W100+'6. RETA (No Seta) Prov-SECCION'!W100+'7. RETA (SETA) Prov-SECCION'!W100</f>
        <v>3.0000000000000004</v>
      </c>
      <c r="X100" s="104">
        <f>'5. RG PROV CCAA SECCION'!X100+'6. RETA (No Seta) Prov-SECCION'!X100+'7. RETA (SETA) Prov-SECCION'!X100</f>
        <v>0.99999999999999956</v>
      </c>
      <c r="Y100" s="102">
        <f>'5. RG PROV CCAA SECCION'!Y100+'6. RETA (No Seta) Prov-SECCION'!Y100+'7. RETA (SETA) Prov-SECCION'!Y100</f>
        <v>0</v>
      </c>
    </row>
    <row r="101" spans="1:25" ht="15.6" x14ac:dyDescent="0.3">
      <c r="A101" s="238" t="s">
        <v>38</v>
      </c>
      <c r="B101" s="239"/>
      <c r="C101" s="66">
        <f t="shared" ref="C101" si="25">SUM(C102:C104)</f>
        <v>32048.157894736843</v>
      </c>
      <c r="D101" s="64">
        <f>SUM(D102:D104)</f>
        <v>1529.6315789473686</v>
      </c>
      <c r="E101" s="67">
        <f t="shared" ref="E101:Y101" si="26">SUM(E102:E104)</f>
        <v>45.736842105263158</v>
      </c>
      <c r="F101" s="67">
        <f t="shared" si="26"/>
        <v>5462.2631578947367</v>
      </c>
      <c r="G101" s="67">
        <f t="shared" si="26"/>
        <v>20.263157894736839</v>
      </c>
      <c r="H101" s="67">
        <f t="shared" si="26"/>
        <v>173.36842105263162</v>
      </c>
      <c r="I101" s="67">
        <f t="shared" si="26"/>
        <v>4430.894736842105</v>
      </c>
      <c r="J101" s="67">
        <f t="shared" si="26"/>
        <v>3806.3157894736842</v>
      </c>
      <c r="K101" s="67">
        <f t="shared" si="26"/>
        <v>4677.6315789473683</v>
      </c>
      <c r="L101" s="67">
        <f t="shared" si="26"/>
        <v>4285.3684210526317</v>
      </c>
      <c r="M101" s="67">
        <f t="shared" si="26"/>
        <v>300.26315789473688</v>
      </c>
      <c r="N101" s="67">
        <f t="shared" si="26"/>
        <v>86.631578947368425</v>
      </c>
      <c r="O101" s="67">
        <f t="shared" si="26"/>
        <v>94.526315789473671</v>
      </c>
      <c r="P101" s="67">
        <f t="shared" si="26"/>
        <v>625.89473684210543</v>
      </c>
      <c r="Q101" s="67">
        <f t="shared" si="26"/>
        <v>2841.2105263157896</v>
      </c>
      <c r="R101" s="67">
        <f t="shared" si="26"/>
        <v>307.15789473684208</v>
      </c>
      <c r="S101" s="67">
        <f t="shared" si="26"/>
        <v>770.47368421052624</v>
      </c>
      <c r="T101" s="67">
        <f t="shared" si="26"/>
        <v>1518.2105263157896</v>
      </c>
      <c r="U101" s="67">
        <f t="shared" si="26"/>
        <v>343.68421052631589</v>
      </c>
      <c r="V101" s="67">
        <f t="shared" si="26"/>
        <v>608.42105263157896</v>
      </c>
      <c r="W101" s="67">
        <f t="shared" si="26"/>
        <v>120.21052631578951</v>
      </c>
      <c r="X101" s="67">
        <f t="shared" si="26"/>
        <v>0</v>
      </c>
      <c r="Y101" s="66">
        <f t="shared" si="26"/>
        <v>0</v>
      </c>
    </row>
    <row r="102" spans="1:25" ht="15.6" x14ac:dyDescent="0.3">
      <c r="A102" s="12">
        <v>22</v>
      </c>
      <c r="B102" s="7" t="s">
        <v>11</v>
      </c>
      <c r="C102" s="102">
        <f t="shared" ref="C102:C104" si="27">SUM(D102:Y102)</f>
        <v>5837.5263157894724</v>
      </c>
      <c r="D102" s="103">
        <f>'5. RG PROV CCAA SECCION'!D102+'6. RETA (No Seta) Prov-SECCION'!D102+'7. RETA (SETA) Prov-SECCION'!D102</f>
        <v>636.52631578947376</v>
      </c>
      <c r="E102" s="104">
        <f>'5. RG PROV CCAA SECCION'!E102+'6. RETA (No Seta) Prov-SECCION'!E102+'7. RETA (SETA) Prov-SECCION'!E102</f>
        <v>7</v>
      </c>
      <c r="F102" s="104">
        <f>'5. RG PROV CCAA SECCION'!F102+'6. RETA (No Seta) Prov-SECCION'!F102+'7. RETA (SETA) Prov-SECCION'!F102</f>
        <v>1068.0526315789475</v>
      </c>
      <c r="G102" s="104">
        <f>'5. RG PROV CCAA SECCION'!G102+'6. RETA (No Seta) Prov-SECCION'!G102+'7. RETA (SETA) Prov-SECCION'!G102</f>
        <v>5.2631578947368434</v>
      </c>
      <c r="H102" s="104">
        <f>'5. RG PROV CCAA SECCION'!H102+'6. RETA (No Seta) Prov-SECCION'!H102+'7. RETA (SETA) Prov-SECCION'!H102</f>
        <v>25.210526315789487</v>
      </c>
      <c r="I102" s="104">
        <f>'5. RG PROV CCAA SECCION'!I102+'6. RETA (No Seta) Prov-SECCION'!I102+'7. RETA (SETA) Prov-SECCION'!I102</f>
        <v>708.57894736842104</v>
      </c>
      <c r="J102" s="104">
        <f>'5. RG PROV CCAA SECCION'!J102+'6. RETA (No Seta) Prov-SECCION'!J102+'7. RETA (SETA) Prov-SECCION'!J102</f>
        <v>800.1052631578948</v>
      </c>
      <c r="K102" s="104">
        <f>'5. RG PROV CCAA SECCION'!K102+'6. RETA (No Seta) Prov-SECCION'!K102+'7. RETA (SETA) Prov-SECCION'!K102</f>
        <v>548.8947368421052</v>
      </c>
      <c r="L102" s="104">
        <f>'5. RG PROV CCAA SECCION'!L102+'6. RETA (No Seta) Prov-SECCION'!L102+'7. RETA (SETA) Prov-SECCION'!L102</f>
        <v>889.26315789473688</v>
      </c>
      <c r="M102" s="104">
        <f>'5. RG PROV CCAA SECCION'!M102+'6. RETA (No Seta) Prov-SECCION'!M102+'7. RETA (SETA) Prov-SECCION'!M102</f>
        <v>21.947368421052634</v>
      </c>
      <c r="N102" s="104">
        <f>'5. RG PROV CCAA SECCION'!N102+'6. RETA (No Seta) Prov-SECCION'!N102+'7. RETA (SETA) Prov-SECCION'!N102</f>
        <v>15.315789473684212</v>
      </c>
      <c r="O102" s="104">
        <f>'5. RG PROV CCAA SECCION'!O102+'6. RETA (No Seta) Prov-SECCION'!O102+'7. RETA (SETA) Prov-SECCION'!O102</f>
        <v>14</v>
      </c>
      <c r="P102" s="104">
        <f>'5. RG PROV CCAA SECCION'!P102+'6. RETA (No Seta) Prov-SECCION'!P102+'7. RETA (SETA) Prov-SECCION'!P102</f>
        <v>96.10526315789474</v>
      </c>
      <c r="Q102" s="104">
        <f>'5. RG PROV CCAA SECCION'!Q102+'6. RETA (No Seta) Prov-SECCION'!Q102+'7. RETA (SETA) Prov-SECCION'!Q102</f>
        <v>412.52631578947364</v>
      </c>
      <c r="R102" s="104">
        <f>'5. RG PROV CCAA SECCION'!R102+'6. RETA (No Seta) Prov-SECCION'!R102+'7. RETA (SETA) Prov-SECCION'!R102</f>
        <v>55.78947368421052</v>
      </c>
      <c r="S102" s="104">
        <f>'5. RG PROV CCAA SECCION'!S102+'6. RETA (No Seta) Prov-SECCION'!S102+'7. RETA (SETA) Prov-SECCION'!S102</f>
        <v>96.26315789473685</v>
      </c>
      <c r="T102" s="104">
        <f>'5. RG PROV CCAA SECCION'!T102+'6. RETA (No Seta) Prov-SECCION'!T102+'7. RETA (SETA) Prov-SECCION'!T102</f>
        <v>262.6315789473685</v>
      </c>
      <c r="U102" s="104">
        <f>'5. RG PROV CCAA SECCION'!U102+'6. RETA (No Seta) Prov-SECCION'!U102+'7. RETA (SETA) Prov-SECCION'!U102</f>
        <v>77.21052631578948</v>
      </c>
      <c r="V102" s="104">
        <f>'5. RG PROV CCAA SECCION'!V102+'6. RETA (No Seta) Prov-SECCION'!V102+'7. RETA (SETA) Prov-SECCION'!V102</f>
        <v>83.842105263157876</v>
      </c>
      <c r="W102" s="104">
        <f>'5. RG PROV CCAA SECCION'!W102+'6. RETA (No Seta) Prov-SECCION'!W102+'7. RETA (SETA) Prov-SECCION'!W102</f>
        <v>13</v>
      </c>
      <c r="X102" s="104">
        <f>'5. RG PROV CCAA SECCION'!X102+'6. RETA (No Seta) Prov-SECCION'!X102+'7. RETA (SETA) Prov-SECCION'!X102</f>
        <v>0</v>
      </c>
      <c r="Y102" s="102">
        <f>'5. RG PROV CCAA SECCION'!Y102+'6. RETA (No Seta) Prov-SECCION'!Y102+'7. RETA (SETA) Prov-SECCION'!Y102</f>
        <v>0</v>
      </c>
    </row>
    <row r="103" spans="1:25" ht="15.6" x14ac:dyDescent="0.3">
      <c r="A103" s="1">
        <v>44</v>
      </c>
      <c r="B103" s="9" t="s">
        <v>26</v>
      </c>
      <c r="C103" s="102">
        <f t="shared" si="27"/>
        <v>3285.7368421052633</v>
      </c>
      <c r="D103" s="103">
        <f>'5. RG PROV CCAA SECCION'!D103+'6. RETA (No Seta) Prov-SECCION'!D103+'7. RETA (SETA) Prov-SECCION'!D103</f>
        <v>168.31578947368422</v>
      </c>
      <c r="E103" s="104">
        <f>'5. RG PROV CCAA SECCION'!E103+'6. RETA (No Seta) Prov-SECCION'!E103+'7. RETA (SETA) Prov-SECCION'!E103</f>
        <v>26.631578947368418</v>
      </c>
      <c r="F103" s="104">
        <f>'5. RG PROV CCAA SECCION'!F103+'6. RETA (No Seta) Prov-SECCION'!F103+'7. RETA (SETA) Prov-SECCION'!F103</f>
        <v>624.05263157894728</v>
      </c>
      <c r="G103" s="104">
        <f>'5. RG PROV CCAA SECCION'!G103+'6. RETA (No Seta) Prov-SECCION'!G103+'7. RETA (SETA) Prov-SECCION'!G103</f>
        <v>0</v>
      </c>
      <c r="H103" s="104">
        <f>'5. RG PROV CCAA SECCION'!H103+'6. RETA (No Seta) Prov-SECCION'!H103+'7. RETA (SETA) Prov-SECCION'!H103</f>
        <v>11.000000000000005</v>
      </c>
      <c r="I103" s="104">
        <f>'5. RG PROV CCAA SECCION'!I103+'6. RETA (No Seta) Prov-SECCION'!I103+'7. RETA (SETA) Prov-SECCION'!I103</f>
        <v>344.47368421052624</v>
      </c>
      <c r="J103" s="104">
        <f>'5. RG PROV CCAA SECCION'!J103+'6. RETA (No Seta) Prov-SECCION'!J103+'7. RETA (SETA) Prov-SECCION'!J103</f>
        <v>303.78947368421046</v>
      </c>
      <c r="K103" s="104">
        <f>'5. RG PROV CCAA SECCION'!K103+'6. RETA (No Seta) Prov-SECCION'!K103+'7. RETA (SETA) Prov-SECCION'!K103</f>
        <v>632.68421052631572</v>
      </c>
      <c r="L103" s="104">
        <f>'5. RG PROV CCAA SECCION'!L103+'6. RETA (No Seta) Prov-SECCION'!L103+'7. RETA (SETA) Prov-SECCION'!L103</f>
        <v>600.89473684210532</v>
      </c>
      <c r="M103" s="104">
        <f>'5. RG PROV CCAA SECCION'!M103+'6. RETA (No Seta) Prov-SECCION'!M103+'7. RETA (SETA) Prov-SECCION'!M103</f>
        <v>6.842105263157892</v>
      </c>
      <c r="N103" s="104">
        <f>'5. RG PROV CCAA SECCION'!N103+'6. RETA (No Seta) Prov-SECCION'!N103+'7. RETA (SETA) Prov-SECCION'!N103</f>
        <v>8.7368421052631557</v>
      </c>
      <c r="O103" s="104">
        <f>'5. RG PROV CCAA SECCION'!O103+'6. RETA (No Seta) Prov-SECCION'!O103+'7. RETA (SETA) Prov-SECCION'!O103</f>
        <v>2.9999999999999987</v>
      </c>
      <c r="P103" s="104">
        <f>'5. RG PROV CCAA SECCION'!P103+'6. RETA (No Seta) Prov-SECCION'!P103+'7. RETA (SETA) Prov-SECCION'!P103</f>
        <v>26.526315789473692</v>
      </c>
      <c r="Q103" s="104">
        <f>'5. RG PROV CCAA SECCION'!Q103+'6. RETA (No Seta) Prov-SECCION'!Q103+'7. RETA (SETA) Prov-SECCION'!Q103</f>
        <v>194.26315789473685</v>
      </c>
      <c r="R103" s="104">
        <f>'5. RG PROV CCAA SECCION'!R103+'6. RETA (No Seta) Prov-SECCION'!R103+'7. RETA (SETA) Prov-SECCION'!R103</f>
        <v>59.473684210526301</v>
      </c>
      <c r="S103" s="104">
        <f>'5. RG PROV CCAA SECCION'!S103+'6. RETA (No Seta) Prov-SECCION'!S103+'7. RETA (SETA) Prov-SECCION'!S103</f>
        <v>37.210526315789465</v>
      </c>
      <c r="T103" s="104">
        <f>'5. RG PROV CCAA SECCION'!T103+'6. RETA (No Seta) Prov-SECCION'!T103+'7. RETA (SETA) Prov-SECCION'!T103</f>
        <v>156.26315789473682</v>
      </c>
      <c r="U103" s="104">
        <f>'5. RG PROV CCAA SECCION'!U103+'6. RETA (No Seta) Prov-SECCION'!U103+'7. RETA (SETA) Prov-SECCION'!U103</f>
        <v>26.000000000000004</v>
      </c>
      <c r="V103" s="104">
        <f>'5. RG PROV CCAA SECCION'!V103+'6. RETA (No Seta) Prov-SECCION'!V103+'7. RETA (SETA) Prov-SECCION'!V103</f>
        <v>55.578947368421055</v>
      </c>
      <c r="W103" s="104">
        <f>'5. RG PROV CCAA SECCION'!W103+'6. RETA (No Seta) Prov-SECCION'!W103+'7. RETA (SETA) Prov-SECCION'!W103</f>
        <v>0</v>
      </c>
      <c r="X103" s="104">
        <f>'5. RG PROV CCAA SECCION'!X103+'6. RETA (No Seta) Prov-SECCION'!X103+'7. RETA (SETA) Prov-SECCION'!X103</f>
        <v>0</v>
      </c>
      <c r="Y103" s="102">
        <f>'5. RG PROV CCAA SECCION'!Y103+'6. RETA (No Seta) Prov-SECCION'!Y103+'7. RETA (SETA) Prov-SECCION'!Y103</f>
        <v>0</v>
      </c>
    </row>
    <row r="104" spans="1:25" ht="15.6" x14ac:dyDescent="0.3">
      <c r="A104" s="13">
        <v>50</v>
      </c>
      <c r="B104" s="11" t="s">
        <v>31</v>
      </c>
      <c r="C104" s="102">
        <f t="shared" si="27"/>
        <v>22924.894736842107</v>
      </c>
      <c r="D104" s="103">
        <f>'5. RG PROV CCAA SECCION'!D104+'6. RETA (No Seta) Prov-SECCION'!D104+'7. RETA (SETA) Prov-SECCION'!D104</f>
        <v>724.78947368421063</v>
      </c>
      <c r="E104" s="104">
        <f>'5. RG PROV CCAA SECCION'!E104+'6. RETA (No Seta) Prov-SECCION'!E104+'7. RETA (SETA) Prov-SECCION'!E104</f>
        <v>12.105263157894738</v>
      </c>
      <c r="F104" s="104">
        <f>'5. RG PROV CCAA SECCION'!F104+'6. RETA (No Seta) Prov-SECCION'!F104+'7. RETA (SETA) Prov-SECCION'!F104</f>
        <v>3770.1578947368416</v>
      </c>
      <c r="G104" s="104">
        <f>'5. RG PROV CCAA SECCION'!G104+'6. RETA (No Seta) Prov-SECCION'!G104+'7. RETA (SETA) Prov-SECCION'!G104</f>
        <v>14.999999999999995</v>
      </c>
      <c r="H104" s="104">
        <f>'5. RG PROV CCAA SECCION'!H104+'6. RETA (No Seta) Prov-SECCION'!H104+'7. RETA (SETA) Prov-SECCION'!H104</f>
        <v>137.15789473684214</v>
      </c>
      <c r="I104" s="104">
        <f>'5. RG PROV CCAA SECCION'!I104+'6. RETA (No Seta) Prov-SECCION'!I104+'7. RETA (SETA) Prov-SECCION'!I104</f>
        <v>3377.8421052631575</v>
      </c>
      <c r="J104" s="104">
        <f>'5. RG PROV CCAA SECCION'!J104+'6. RETA (No Seta) Prov-SECCION'!J104+'7. RETA (SETA) Prov-SECCION'!J104</f>
        <v>2702.4210526315792</v>
      </c>
      <c r="K104" s="104">
        <f>'5. RG PROV CCAA SECCION'!K104+'6. RETA (No Seta) Prov-SECCION'!K104+'7. RETA (SETA) Prov-SECCION'!K104</f>
        <v>3496.0526315789471</v>
      </c>
      <c r="L104" s="104">
        <f>'5. RG PROV CCAA SECCION'!L104+'6. RETA (No Seta) Prov-SECCION'!L104+'7. RETA (SETA) Prov-SECCION'!L104</f>
        <v>2795.2105263157896</v>
      </c>
      <c r="M104" s="104">
        <f>'5. RG PROV CCAA SECCION'!M104+'6. RETA (No Seta) Prov-SECCION'!M104+'7. RETA (SETA) Prov-SECCION'!M104</f>
        <v>271.47368421052636</v>
      </c>
      <c r="N104" s="104">
        <f>'5. RG PROV CCAA SECCION'!N104+'6. RETA (No Seta) Prov-SECCION'!N104+'7. RETA (SETA) Prov-SECCION'!N104</f>
        <v>62.578947368421055</v>
      </c>
      <c r="O104" s="104">
        <f>'5. RG PROV CCAA SECCION'!O104+'6. RETA (No Seta) Prov-SECCION'!O104+'7. RETA (SETA) Prov-SECCION'!O104</f>
        <v>77.526315789473671</v>
      </c>
      <c r="P104" s="104">
        <f>'5. RG PROV CCAA SECCION'!P104+'6. RETA (No Seta) Prov-SECCION'!P104+'7. RETA (SETA) Prov-SECCION'!P104</f>
        <v>503.26315789473693</v>
      </c>
      <c r="Q104" s="104">
        <f>'5. RG PROV CCAA SECCION'!Q104+'6. RETA (No Seta) Prov-SECCION'!Q104+'7. RETA (SETA) Prov-SECCION'!Q104</f>
        <v>2234.4210526315792</v>
      </c>
      <c r="R104" s="104">
        <f>'5. RG PROV CCAA SECCION'!R104+'6. RETA (No Seta) Prov-SECCION'!R104+'7. RETA (SETA) Prov-SECCION'!R104</f>
        <v>191.89473684210529</v>
      </c>
      <c r="S104" s="104">
        <f>'5. RG PROV CCAA SECCION'!S104+'6. RETA (No Seta) Prov-SECCION'!S104+'7. RETA (SETA) Prov-SECCION'!S104</f>
        <v>637</v>
      </c>
      <c r="T104" s="104">
        <f>'5. RG PROV CCAA SECCION'!T104+'6. RETA (No Seta) Prov-SECCION'!T104+'7. RETA (SETA) Prov-SECCION'!T104</f>
        <v>1099.3157894736844</v>
      </c>
      <c r="U104" s="104">
        <f>'5. RG PROV CCAA SECCION'!U104+'6. RETA (No Seta) Prov-SECCION'!U104+'7. RETA (SETA) Prov-SECCION'!U104</f>
        <v>240.47368421052641</v>
      </c>
      <c r="V104" s="104">
        <f>'5. RG PROV CCAA SECCION'!V104+'6. RETA (No Seta) Prov-SECCION'!V104+'7. RETA (SETA) Prov-SECCION'!V104</f>
        <v>469</v>
      </c>
      <c r="W104" s="104">
        <f>'5. RG PROV CCAA SECCION'!W104+'6. RETA (No Seta) Prov-SECCION'!W104+'7. RETA (SETA) Prov-SECCION'!W104</f>
        <v>107.21052631578951</v>
      </c>
      <c r="X104" s="104">
        <f>'5. RG PROV CCAA SECCION'!X104+'6. RETA (No Seta) Prov-SECCION'!X104+'7. RETA (SETA) Prov-SECCION'!X104</f>
        <v>0</v>
      </c>
      <c r="Y104" s="102">
        <f>'5. RG PROV CCAA SECCION'!Y104+'6. RETA (No Seta) Prov-SECCION'!Y104+'7. RETA (SETA) Prov-SECCION'!Y104</f>
        <v>0</v>
      </c>
    </row>
    <row r="105" spans="1:25" ht="15.6" x14ac:dyDescent="0.3">
      <c r="A105" s="238" t="s">
        <v>181</v>
      </c>
      <c r="B105" s="239"/>
      <c r="C105" s="66">
        <f t="shared" ref="C105" si="28">C106</f>
        <v>5512.1578947368407</v>
      </c>
      <c r="D105" s="64">
        <f>D106</f>
        <v>68.73684210526315</v>
      </c>
      <c r="E105" s="67">
        <f t="shared" ref="E105:Y105" si="29">E106</f>
        <v>11.000000000000002</v>
      </c>
      <c r="F105" s="67">
        <f t="shared" si="29"/>
        <v>525.21052631578948</v>
      </c>
      <c r="G105" s="67">
        <f t="shared" si="29"/>
        <v>1.9999999999999991</v>
      </c>
      <c r="H105" s="67">
        <f t="shared" si="29"/>
        <v>20.315789473684205</v>
      </c>
      <c r="I105" s="67">
        <f t="shared" si="29"/>
        <v>868.15789473684208</v>
      </c>
      <c r="J105" s="67">
        <f t="shared" si="29"/>
        <v>677</v>
      </c>
      <c r="K105" s="67">
        <f t="shared" si="29"/>
        <v>242.15789473684211</v>
      </c>
      <c r="L105" s="67">
        <f t="shared" si="29"/>
        <v>1164.8421052631579</v>
      </c>
      <c r="M105" s="67">
        <f t="shared" si="29"/>
        <v>204.84210526315792</v>
      </c>
      <c r="N105" s="67">
        <f t="shared" si="29"/>
        <v>13.631578947368421</v>
      </c>
      <c r="O105" s="67">
        <f t="shared" si="29"/>
        <v>25.421052631578949</v>
      </c>
      <c r="P105" s="67">
        <f t="shared" si="29"/>
        <v>323.47368421052636</v>
      </c>
      <c r="Q105" s="67">
        <f t="shared" si="29"/>
        <v>390.4210526315789</v>
      </c>
      <c r="R105" s="67">
        <f t="shared" si="29"/>
        <v>64.263157894736821</v>
      </c>
      <c r="S105" s="67">
        <f t="shared" si="29"/>
        <v>273.6315789473685</v>
      </c>
      <c r="T105" s="67">
        <f t="shared" si="29"/>
        <v>374.57894736842104</v>
      </c>
      <c r="U105" s="67">
        <f t="shared" si="29"/>
        <v>129.89473684210529</v>
      </c>
      <c r="V105" s="67">
        <f t="shared" si="29"/>
        <v>128.57894736842107</v>
      </c>
      <c r="W105" s="67">
        <f t="shared" si="29"/>
        <v>3.9999999999999982</v>
      </c>
      <c r="X105" s="67">
        <f t="shared" si="29"/>
        <v>0</v>
      </c>
      <c r="Y105" s="66">
        <f t="shared" si="29"/>
        <v>0</v>
      </c>
    </row>
    <row r="106" spans="1:25" ht="15.6" x14ac:dyDescent="0.3">
      <c r="A106" s="14">
        <v>33</v>
      </c>
      <c r="B106" s="15" t="s">
        <v>18</v>
      </c>
      <c r="C106" s="102">
        <f>SUM(D106:Y106)</f>
        <v>5512.1578947368407</v>
      </c>
      <c r="D106" s="103">
        <f>'5. RG PROV CCAA SECCION'!D106+'6. RETA (No Seta) Prov-SECCION'!D106+'7. RETA (SETA) Prov-SECCION'!D106</f>
        <v>68.73684210526315</v>
      </c>
      <c r="E106" s="104">
        <f>'5. RG PROV CCAA SECCION'!E106+'6. RETA (No Seta) Prov-SECCION'!E106+'7. RETA (SETA) Prov-SECCION'!E106</f>
        <v>11.000000000000002</v>
      </c>
      <c r="F106" s="104">
        <f>'5. RG PROV CCAA SECCION'!F106+'6. RETA (No Seta) Prov-SECCION'!F106+'7. RETA (SETA) Prov-SECCION'!F106</f>
        <v>525.21052631578948</v>
      </c>
      <c r="G106" s="104">
        <f>'5. RG PROV CCAA SECCION'!G106+'6. RETA (No Seta) Prov-SECCION'!G106+'7. RETA (SETA) Prov-SECCION'!G106</f>
        <v>1.9999999999999991</v>
      </c>
      <c r="H106" s="104">
        <f>'5. RG PROV CCAA SECCION'!H106+'6. RETA (No Seta) Prov-SECCION'!H106+'7. RETA (SETA) Prov-SECCION'!H106</f>
        <v>20.315789473684205</v>
      </c>
      <c r="I106" s="104">
        <f>'5. RG PROV CCAA SECCION'!I106+'6. RETA (No Seta) Prov-SECCION'!I106+'7. RETA (SETA) Prov-SECCION'!I106</f>
        <v>868.15789473684208</v>
      </c>
      <c r="J106" s="104">
        <f>'5. RG PROV CCAA SECCION'!J106+'6. RETA (No Seta) Prov-SECCION'!J106+'7. RETA (SETA) Prov-SECCION'!J106</f>
        <v>677</v>
      </c>
      <c r="K106" s="104">
        <f>'5. RG PROV CCAA SECCION'!K106+'6. RETA (No Seta) Prov-SECCION'!K106+'7. RETA (SETA) Prov-SECCION'!K106</f>
        <v>242.15789473684211</v>
      </c>
      <c r="L106" s="104">
        <f>'5. RG PROV CCAA SECCION'!L106+'6. RETA (No Seta) Prov-SECCION'!L106+'7. RETA (SETA) Prov-SECCION'!L106</f>
        <v>1164.8421052631579</v>
      </c>
      <c r="M106" s="104">
        <f>'5. RG PROV CCAA SECCION'!M106+'6. RETA (No Seta) Prov-SECCION'!M106+'7. RETA (SETA) Prov-SECCION'!M106</f>
        <v>204.84210526315792</v>
      </c>
      <c r="N106" s="104">
        <f>'5. RG PROV CCAA SECCION'!N106+'6. RETA (No Seta) Prov-SECCION'!N106+'7. RETA (SETA) Prov-SECCION'!N106</f>
        <v>13.631578947368421</v>
      </c>
      <c r="O106" s="104">
        <f>'5. RG PROV CCAA SECCION'!O106+'6. RETA (No Seta) Prov-SECCION'!O106+'7. RETA (SETA) Prov-SECCION'!O106</f>
        <v>25.421052631578949</v>
      </c>
      <c r="P106" s="104">
        <f>'5. RG PROV CCAA SECCION'!P106+'6. RETA (No Seta) Prov-SECCION'!P106+'7. RETA (SETA) Prov-SECCION'!P106</f>
        <v>323.47368421052636</v>
      </c>
      <c r="Q106" s="104">
        <f>'5. RG PROV CCAA SECCION'!Q106+'6. RETA (No Seta) Prov-SECCION'!Q106+'7. RETA (SETA) Prov-SECCION'!Q106</f>
        <v>390.4210526315789</v>
      </c>
      <c r="R106" s="104">
        <f>'5. RG PROV CCAA SECCION'!R106+'6. RETA (No Seta) Prov-SECCION'!R106+'7. RETA (SETA) Prov-SECCION'!R106</f>
        <v>64.263157894736821</v>
      </c>
      <c r="S106" s="104">
        <f>'5. RG PROV CCAA SECCION'!S106+'6. RETA (No Seta) Prov-SECCION'!S106+'7. RETA (SETA) Prov-SECCION'!S106</f>
        <v>273.6315789473685</v>
      </c>
      <c r="T106" s="104">
        <f>'5. RG PROV CCAA SECCION'!T106+'6. RETA (No Seta) Prov-SECCION'!T106+'7. RETA (SETA) Prov-SECCION'!T106</f>
        <v>374.57894736842104</v>
      </c>
      <c r="U106" s="104">
        <f>'5. RG PROV CCAA SECCION'!U106+'6. RETA (No Seta) Prov-SECCION'!U106+'7. RETA (SETA) Prov-SECCION'!U106</f>
        <v>129.89473684210529</v>
      </c>
      <c r="V106" s="104">
        <f>'5. RG PROV CCAA SECCION'!V106+'6. RETA (No Seta) Prov-SECCION'!V106+'7. RETA (SETA) Prov-SECCION'!V106</f>
        <v>128.57894736842107</v>
      </c>
      <c r="W106" s="104">
        <f>'5. RG PROV CCAA SECCION'!W106+'6. RETA (No Seta) Prov-SECCION'!W106+'7. RETA (SETA) Prov-SECCION'!W106</f>
        <v>3.9999999999999982</v>
      </c>
      <c r="X106" s="104">
        <f>'5. RG PROV CCAA SECCION'!X106+'6. RETA (No Seta) Prov-SECCION'!X106+'7. RETA (SETA) Prov-SECCION'!X106</f>
        <v>0</v>
      </c>
      <c r="Y106" s="102">
        <f>'5. RG PROV CCAA SECCION'!Y106+'6. RETA (No Seta) Prov-SECCION'!Y106+'7. RETA (SETA) Prov-SECCION'!Y106</f>
        <v>0</v>
      </c>
    </row>
    <row r="107" spans="1:25" ht="15.6" x14ac:dyDescent="0.3">
      <c r="A107" s="238" t="s">
        <v>180</v>
      </c>
      <c r="B107" s="239"/>
      <c r="C107" s="66">
        <f t="shared" ref="C107:Y107" si="30">C108</f>
        <v>42841.84210526316</v>
      </c>
      <c r="D107" s="64">
        <f t="shared" si="30"/>
        <v>207.68421052631578</v>
      </c>
      <c r="E107" s="67">
        <f t="shared" si="30"/>
        <v>5.9999999999999973</v>
      </c>
      <c r="F107" s="67">
        <f t="shared" si="30"/>
        <v>1792.7368421052633</v>
      </c>
      <c r="G107" s="67">
        <f t="shared" si="30"/>
        <v>19</v>
      </c>
      <c r="H107" s="67">
        <f t="shared" si="30"/>
        <v>91.789473684210549</v>
      </c>
      <c r="I107" s="67">
        <f t="shared" si="30"/>
        <v>5932.7368421052633</v>
      </c>
      <c r="J107" s="67">
        <f t="shared" si="30"/>
        <v>5496.894736842105</v>
      </c>
      <c r="K107" s="67">
        <f t="shared" si="30"/>
        <v>1802.4736842105262</v>
      </c>
      <c r="L107" s="67">
        <f t="shared" si="30"/>
        <v>10944.157894736842</v>
      </c>
      <c r="M107" s="67">
        <f t="shared" si="30"/>
        <v>1009.7368421052633</v>
      </c>
      <c r="N107" s="67">
        <f t="shared" si="30"/>
        <v>298.78947368421052</v>
      </c>
      <c r="O107" s="67">
        <f t="shared" si="30"/>
        <v>1484.5789473684213</v>
      </c>
      <c r="P107" s="67">
        <f t="shared" si="30"/>
        <v>2963.7368421052624</v>
      </c>
      <c r="Q107" s="67">
        <f t="shared" si="30"/>
        <v>5098.5263157894733</v>
      </c>
      <c r="R107" s="67">
        <f t="shared" si="30"/>
        <v>156.36842105263159</v>
      </c>
      <c r="S107" s="67">
        <f t="shared" si="30"/>
        <v>1179.5263157894738</v>
      </c>
      <c r="T107" s="67">
        <f t="shared" si="30"/>
        <v>1630.0526315789475</v>
      </c>
      <c r="U107" s="67">
        <f t="shared" si="30"/>
        <v>1197.4736842105262</v>
      </c>
      <c r="V107" s="67">
        <f t="shared" si="30"/>
        <v>1408.7368421052631</v>
      </c>
      <c r="W107" s="67">
        <f t="shared" si="30"/>
        <v>112.84210526315786</v>
      </c>
      <c r="X107" s="67">
        <f t="shared" si="30"/>
        <v>8</v>
      </c>
      <c r="Y107" s="66">
        <f t="shared" si="30"/>
        <v>0</v>
      </c>
    </row>
    <row r="108" spans="1:25" ht="15.6" x14ac:dyDescent="0.3">
      <c r="A108" s="14">
        <v>7</v>
      </c>
      <c r="B108" s="15" t="s">
        <v>82</v>
      </c>
      <c r="C108" s="102">
        <f>SUM(D108:Y108)</f>
        <v>42841.84210526316</v>
      </c>
      <c r="D108" s="103">
        <f>'5. RG PROV CCAA SECCION'!D108+'6. RETA (No Seta) Prov-SECCION'!D108+'7. RETA (SETA) Prov-SECCION'!D108</f>
        <v>207.68421052631578</v>
      </c>
      <c r="E108" s="104">
        <f>'5. RG PROV CCAA SECCION'!E108+'6. RETA (No Seta) Prov-SECCION'!E108+'7. RETA (SETA) Prov-SECCION'!E108</f>
        <v>5.9999999999999973</v>
      </c>
      <c r="F108" s="104">
        <f>'5. RG PROV CCAA SECCION'!F108+'6. RETA (No Seta) Prov-SECCION'!F108+'7. RETA (SETA) Prov-SECCION'!F108</f>
        <v>1792.7368421052633</v>
      </c>
      <c r="G108" s="104">
        <f>'5. RG PROV CCAA SECCION'!G108+'6. RETA (No Seta) Prov-SECCION'!G108+'7. RETA (SETA) Prov-SECCION'!G108</f>
        <v>19</v>
      </c>
      <c r="H108" s="104">
        <f>'5. RG PROV CCAA SECCION'!H108+'6. RETA (No Seta) Prov-SECCION'!H108+'7. RETA (SETA) Prov-SECCION'!H108</f>
        <v>91.789473684210549</v>
      </c>
      <c r="I108" s="104">
        <f>'5. RG PROV CCAA SECCION'!I108+'6. RETA (No Seta) Prov-SECCION'!I108+'7. RETA (SETA) Prov-SECCION'!I108</f>
        <v>5932.7368421052633</v>
      </c>
      <c r="J108" s="104">
        <f>'5. RG PROV CCAA SECCION'!J108+'6. RETA (No Seta) Prov-SECCION'!J108+'7. RETA (SETA) Prov-SECCION'!J108</f>
        <v>5496.894736842105</v>
      </c>
      <c r="K108" s="104">
        <f>'5. RG PROV CCAA SECCION'!K108+'6. RETA (No Seta) Prov-SECCION'!K108+'7. RETA (SETA) Prov-SECCION'!K108</f>
        <v>1802.4736842105262</v>
      </c>
      <c r="L108" s="104">
        <f>'5. RG PROV CCAA SECCION'!L108+'6. RETA (No Seta) Prov-SECCION'!L108+'7. RETA (SETA) Prov-SECCION'!L108</f>
        <v>10944.157894736842</v>
      </c>
      <c r="M108" s="104">
        <f>'5. RG PROV CCAA SECCION'!M108+'6. RETA (No Seta) Prov-SECCION'!M108+'7. RETA (SETA) Prov-SECCION'!M108</f>
        <v>1009.7368421052633</v>
      </c>
      <c r="N108" s="104">
        <f>'5. RG PROV CCAA SECCION'!N108+'6. RETA (No Seta) Prov-SECCION'!N108+'7. RETA (SETA) Prov-SECCION'!N108</f>
        <v>298.78947368421052</v>
      </c>
      <c r="O108" s="104">
        <f>'5. RG PROV CCAA SECCION'!O108+'6. RETA (No Seta) Prov-SECCION'!O108+'7. RETA (SETA) Prov-SECCION'!O108</f>
        <v>1484.5789473684213</v>
      </c>
      <c r="P108" s="104">
        <f>'5. RG PROV CCAA SECCION'!P108+'6. RETA (No Seta) Prov-SECCION'!P108+'7. RETA (SETA) Prov-SECCION'!P108</f>
        <v>2963.7368421052624</v>
      </c>
      <c r="Q108" s="104">
        <f>'5. RG PROV CCAA SECCION'!Q108+'6. RETA (No Seta) Prov-SECCION'!Q108+'7. RETA (SETA) Prov-SECCION'!Q108</f>
        <v>5098.5263157894733</v>
      </c>
      <c r="R108" s="104">
        <f>'5. RG PROV CCAA SECCION'!R108+'6. RETA (No Seta) Prov-SECCION'!R108+'7. RETA (SETA) Prov-SECCION'!R108</f>
        <v>156.36842105263159</v>
      </c>
      <c r="S108" s="104">
        <f>'5. RG PROV CCAA SECCION'!S108+'6. RETA (No Seta) Prov-SECCION'!S108+'7. RETA (SETA) Prov-SECCION'!S108</f>
        <v>1179.5263157894738</v>
      </c>
      <c r="T108" s="104">
        <f>'5. RG PROV CCAA SECCION'!T108+'6. RETA (No Seta) Prov-SECCION'!T108+'7. RETA (SETA) Prov-SECCION'!T108</f>
        <v>1630.0526315789475</v>
      </c>
      <c r="U108" s="104">
        <f>'5. RG PROV CCAA SECCION'!U108+'6. RETA (No Seta) Prov-SECCION'!U108+'7. RETA (SETA) Prov-SECCION'!U108</f>
        <v>1197.4736842105262</v>
      </c>
      <c r="V108" s="104">
        <f>'5. RG PROV CCAA SECCION'!V108+'6. RETA (No Seta) Prov-SECCION'!V108+'7. RETA (SETA) Prov-SECCION'!V108</f>
        <v>1408.7368421052631</v>
      </c>
      <c r="W108" s="104">
        <f>'5. RG PROV CCAA SECCION'!W108+'6. RETA (No Seta) Prov-SECCION'!W108+'7. RETA (SETA) Prov-SECCION'!W108</f>
        <v>112.84210526315786</v>
      </c>
      <c r="X108" s="104">
        <f>'5. RG PROV CCAA SECCION'!X108+'6. RETA (No Seta) Prov-SECCION'!X108+'7. RETA (SETA) Prov-SECCION'!X108</f>
        <v>8</v>
      </c>
      <c r="Y108" s="102">
        <f>'5. RG PROV CCAA SECCION'!Y108+'6. RETA (No Seta) Prov-SECCION'!Y108+'7. RETA (SETA) Prov-SECCION'!Y108</f>
        <v>0</v>
      </c>
    </row>
    <row r="109" spans="1:25" ht="15.6" x14ac:dyDescent="0.3">
      <c r="A109" s="238" t="s">
        <v>39</v>
      </c>
      <c r="B109" s="239"/>
      <c r="C109" s="66">
        <f t="shared" ref="C109" si="31">SUM(C110:C111)</f>
        <v>52443.578947368427</v>
      </c>
      <c r="D109" s="64">
        <f>SUM(D110:D111)</f>
        <v>221.10526315789474</v>
      </c>
      <c r="E109" s="67">
        <f t="shared" ref="E109:Y109" si="32">SUM(E110:E111)</f>
        <v>6.9999999999999964</v>
      </c>
      <c r="F109" s="67">
        <f t="shared" si="32"/>
        <v>1270.2631578947369</v>
      </c>
      <c r="G109" s="67">
        <f t="shared" si="32"/>
        <v>14.999999999999996</v>
      </c>
      <c r="H109" s="67">
        <f t="shared" si="32"/>
        <v>49.789473684210506</v>
      </c>
      <c r="I109" s="67">
        <f t="shared" si="32"/>
        <v>3202.7368421052633</v>
      </c>
      <c r="J109" s="67">
        <f t="shared" si="32"/>
        <v>6987.5263157894742</v>
      </c>
      <c r="K109" s="67">
        <f t="shared" si="32"/>
        <v>1338.8421052631579</v>
      </c>
      <c r="L109" s="67">
        <f t="shared" si="32"/>
        <v>18696.26315789474</v>
      </c>
      <c r="M109" s="67">
        <f t="shared" si="32"/>
        <v>2144.5263157894733</v>
      </c>
      <c r="N109" s="67">
        <f t="shared" si="32"/>
        <v>283.68421052631572</v>
      </c>
      <c r="O109" s="67">
        <f t="shared" si="32"/>
        <v>1329.5789473684213</v>
      </c>
      <c r="P109" s="67">
        <f t="shared" si="32"/>
        <v>2952.9473684210525</v>
      </c>
      <c r="Q109" s="67">
        <f t="shared" si="32"/>
        <v>5271.3684210526317</v>
      </c>
      <c r="R109" s="67">
        <f t="shared" si="32"/>
        <v>254.36842105263156</v>
      </c>
      <c r="S109" s="67">
        <f t="shared" si="32"/>
        <v>2055.4736842105267</v>
      </c>
      <c r="T109" s="67">
        <f t="shared" si="32"/>
        <v>2186.4736842105258</v>
      </c>
      <c r="U109" s="67">
        <f t="shared" si="32"/>
        <v>1767.8421052631579</v>
      </c>
      <c r="V109" s="67">
        <f t="shared" si="32"/>
        <v>2329.0526315789475</v>
      </c>
      <c r="W109" s="67">
        <f t="shared" si="32"/>
        <v>74.684210526315809</v>
      </c>
      <c r="X109" s="67">
        <f t="shared" si="32"/>
        <v>5.0526315789473681</v>
      </c>
      <c r="Y109" s="66">
        <f t="shared" si="32"/>
        <v>0</v>
      </c>
    </row>
    <row r="110" spans="1:25" ht="15.6" x14ac:dyDescent="0.3">
      <c r="A110" s="6">
        <v>35</v>
      </c>
      <c r="B110" s="7" t="s">
        <v>83</v>
      </c>
      <c r="C110" s="102">
        <f t="shared" ref="C110:C111" si="33">SUM(D110:Y110)</f>
        <v>25615.526315789477</v>
      </c>
      <c r="D110" s="103">
        <f>'5. RG PROV CCAA SECCION'!D110+'6. RETA (No Seta) Prov-SECCION'!D110+'7. RETA (SETA) Prov-SECCION'!D110</f>
        <v>77.21052631578948</v>
      </c>
      <c r="E110" s="104">
        <f>'5. RG PROV CCAA SECCION'!E110+'6. RETA (No Seta) Prov-SECCION'!E110+'7. RETA (SETA) Prov-SECCION'!E110</f>
        <v>2.9999999999999987</v>
      </c>
      <c r="F110" s="104">
        <f>'5. RG PROV CCAA SECCION'!F110+'6. RETA (No Seta) Prov-SECCION'!F110+'7. RETA (SETA) Prov-SECCION'!F110</f>
        <v>581.42105263157896</v>
      </c>
      <c r="G110" s="104">
        <f>'5. RG PROV CCAA SECCION'!G110+'6. RETA (No Seta) Prov-SECCION'!G110+'7. RETA (SETA) Prov-SECCION'!G110</f>
        <v>8.9999999999999964</v>
      </c>
      <c r="H110" s="104">
        <f>'5. RG PROV CCAA SECCION'!H110+'6. RETA (No Seta) Prov-SECCION'!H110+'7. RETA (SETA) Prov-SECCION'!H110</f>
        <v>17.263157894736832</v>
      </c>
      <c r="I110" s="104">
        <f>'5. RG PROV CCAA SECCION'!I110+'6. RETA (No Seta) Prov-SECCION'!I110+'7. RETA (SETA) Prov-SECCION'!I110</f>
        <v>1474.6842105263158</v>
      </c>
      <c r="J110" s="104">
        <f>'5. RG PROV CCAA SECCION'!J110+'6. RETA (No Seta) Prov-SECCION'!J110+'7. RETA (SETA) Prov-SECCION'!J110</f>
        <v>3310.8421052631584</v>
      </c>
      <c r="K110" s="104">
        <f>'5. RG PROV CCAA SECCION'!K110+'6. RETA (No Seta) Prov-SECCION'!K110+'7. RETA (SETA) Prov-SECCION'!K110</f>
        <v>659.68421052631584</v>
      </c>
      <c r="L110" s="104">
        <f>'5. RG PROV CCAA SECCION'!L110+'6. RETA (No Seta) Prov-SECCION'!L110+'7. RETA (SETA) Prov-SECCION'!L110</f>
        <v>9764.4210526315783</v>
      </c>
      <c r="M110" s="104">
        <f>'5. RG PROV CCAA SECCION'!M110+'6. RETA (No Seta) Prov-SECCION'!M110+'7. RETA (SETA) Prov-SECCION'!M110</f>
        <v>862.8947368421052</v>
      </c>
      <c r="N110" s="104">
        <f>'5. RG PROV CCAA SECCION'!N110+'6. RETA (No Seta) Prov-SECCION'!N110+'7. RETA (SETA) Prov-SECCION'!N110</f>
        <v>131.84210526315786</v>
      </c>
      <c r="O110" s="104">
        <f>'5. RG PROV CCAA SECCION'!O110+'6. RETA (No Seta) Prov-SECCION'!O110+'7. RETA (SETA) Prov-SECCION'!O110</f>
        <v>496.21052631578948</v>
      </c>
      <c r="P110" s="104">
        <f>'5. RG PROV CCAA SECCION'!P110+'6. RETA (No Seta) Prov-SECCION'!P110+'7. RETA (SETA) Prov-SECCION'!P110</f>
        <v>1537.3684210526317</v>
      </c>
      <c r="Q110" s="104">
        <f>'5. RG PROV CCAA SECCION'!Q110+'6. RETA (No Seta) Prov-SECCION'!Q110+'7. RETA (SETA) Prov-SECCION'!Q110</f>
        <v>2432.3684210526317</v>
      </c>
      <c r="R110" s="104">
        <f>'5. RG PROV CCAA SECCION'!R110+'6. RETA (No Seta) Prov-SECCION'!R110+'7. RETA (SETA) Prov-SECCION'!R110</f>
        <v>99.736842105263179</v>
      </c>
      <c r="S110" s="104">
        <f>'5. RG PROV CCAA SECCION'!S110+'6. RETA (No Seta) Prov-SECCION'!S110+'7. RETA (SETA) Prov-SECCION'!S110</f>
        <v>1086.3157894736844</v>
      </c>
      <c r="T110" s="104">
        <f>'5. RG PROV CCAA SECCION'!T110+'6. RETA (No Seta) Prov-SECCION'!T110+'7. RETA (SETA) Prov-SECCION'!T110</f>
        <v>1039.8421052631577</v>
      </c>
      <c r="U110" s="104">
        <f>'5. RG PROV CCAA SECCION'!U110+'6. RETA (No Seta) Prov-SECCION'!U110+'7. RETA (SETA) Prov-SECCION'!U110</f>
        <v>990.00000000000011</v>
      </c>
      <c r="V110" s="104">
        <f>'5. RG PROV CCAA SECCION'!V110+'6. RETA (No Seta) Prov-SECCION'!V110+'7. RETA (SETA) Prov-SECCION'!V110</f>
        <v>1020.4210526315788</v>
      </c>
      <c r="W110" s="104">
        <f>'5. RG PROV CCAA SECCION'!W110+'6. RETA (No Seta) Prov-SECCION'!W110+'7. RETA (SETA) Prov-SECCION'!W110</f>
        <v>18.000000000000004</v>
      </c>
      <c r="X110" s="104">
        <f>'5. RG PROV CCAA SECCION'!X110+'6. RETA (No Seta) Prov-SECCION'!X110+'7. RETA (SETA) Prov-SECCION'!X110</f>
        <v>3.0000000000000004</v>
      </c>
      <c r="Y110" s="102">
        <f>'5. RG PROV CCAA SECCION'!Y110+'6. RETA (No Seta) Prov-SECCION'!Y110+'7. RETA (SETA) Prov-SECCION'!Y110</f>
        <v>0</v>
      </c>
    </row>
    <row r="111" spans="1:25" ht="15.6" x14ac:dyDescent="0.3">
      <c r="A111" s="10">
        <v>38</v>
      </c>
      <c r="B111" s="11" t="s">
        <v>167</v>
      </c>
      <c r="C111" s="102">
        <f t="shared" si="33"/>
        <v>26828.05263157895</v>
      </c>
      <c r="D111" s="103">
        <f>'5. RG PROV CCAA SECCION'!D111+'6. RETA (No Seta) Prov-SECCION'!D111+'7. RETA (SETA) Prov-SECCION'!D111</f>
        <v>143.89473684210526</v>
      </c>
      <c r="E111" s="104">
        <f>'5. RG PROV CCAA SECCION'!E111+'6. RETA (No Seta) Prov-SECCION'!E111+'7. RETA (SETA) Prov-SECCION'!E111</f>
        <v>3.9999999999999982</v>
      </c>
      <c r="F111" s="104">
        <f>'5. RG PROV CCAA SECCION'!F111+'6. RETA (No Seta) Prov-SECCION'!F111+'7. RETA (SETA) Prov-SECCION'!F111</f>
        <v>688.84210526315792</v>
      </c>
      <c r="G111" s="104">
        <f>'5. RG PROV CCAA SECCION'!G111+'6. RETA (No Seta) Prov-SECCION'!G111+'7. RETA (SETA) Prov-SECCION'!G111</f>
        <v>6</v>
      </c>
      <c r="H111" s="104">
        <f>'5. RG PROV CCAA SECCION'!H111+'6. RETA (No Seta) Prov-SECCION'!H111+'7. RETA (SETA) Prov-SECCION'!H111</f>
        <v>32.526315789473678</v>
      </c>
      <c r="I111" s="104">
        <f>'5. RG PROV CCAA SECCION'!I111+'6. RETA (No Seta) Prov-SECCION'!I111+'7. RETA (SETA) Prov-SECCION'!I111</f>
        <v>1728.0526315789475</v>
      </c>
      <c r="J111" s="104">
        <f>'5. RG PROV CCAA SECCION'!J111+'6. RETA (No Seta) Prov-SECCION'!J111+'7. RETA (SETA) Prov-SECCION'!J111</f>
        <v>3676.6842105263158</v>
      </c>
      <c r="K111" s="104">
        <f>'5. RG PROV CCAA SECCION'!K111+'6. RETA (No Seta) Prov-SECCION'!K111+'7. RETA (SETA) Prov-SECCION'!K111</f>
        <v>679.15789473684208</v>
      </c>
      <c r="L111" s="104">
        <f>'5. RG PROV CCAA SECCION'!L111+'6. RETA (No Seta) Prov-SECCION'!L111+'7. RETA (SETA) Prov-SECCION'!L111</f>
        <v>8931.8421052631602</v>
      </c>
      <c r="M111" s="104">
        <f>'5. RG PROV CCAA SECCION'!M111+'6. RETA (No Seta) Prov-SECCION'!M111+'7. RETA (SETA) Prov-SECCION'!M111</f>
        <v>1281.6315789473683</v>
      </c>
      <c r="N111" s="104">
        <f>'5. RG PROV CCAA SECCION'!N111+'6. RETA (No Seta) Prov-SECCION'!N111+'7. RETA (SETA) Prov-SECCION'!N111</f>
        <v>151.84210526315789</v>
      </c>
      <c r="O111" s="104">
        <f>'5. RG PROV CCAA SECCION'!O111+'6. RETA (No Seta) Prov-SECCION'!O111+'7. RETA (SETA) Prov-SECCION'!O111</f>
        <v>833.36842105263167</v>
      </c>
      <c r="P111" s="104">
        <f>'5. RG PROV CCAA SECCION'!P111+'6. RETA (No Seta) Prov-SECCION'!P111+'7. RETA (SETA) Prov-SECCION'!P111</f>
        <v>1415.5789473684208</v>
      </c>
      <c r="Q111" s="104">
        <f>'5. RG PROV CCAA SECCION'!Q111+'6. RETA (No Seta) Prov-SECCION'!Q111+'7. RETA (SETA) Prov-SECCION'!Q111</f>
        <v>2839.0000000000005</v>
      </c>
      <c r="R111" s="104">
        <f>'5. RG PROV CCAA SECCION'!R111+'6. RETA (No Seta) Prov-SECCION'!R111+'7. RETA (SETA) Prov-SECCION'!R111</f>
        <v>154.63157894736838</v>
      </c>
      <c r="S111" s="104">
        <f>'5. RG PROV CCAA SECCION'!S111+'6. RETA (No Seta) Prov-SECCION'!S111+'7. RETA (SETA) Prov-SECCION'!S111</f>
        <v>969.15789473684208</v>
      </c>
      <c r="T111" s="104">
        <f>'5. RG PROV CCAA SECCION'!T111+'6. RETA (No Seta) Prov-SECCION'!T111+'7. RETA (SETA) Prov-SECCION'!T111</f>
        <v>1146.6315789473683</v>
      </c>
      <c r="U111" s="104">
        <f>'5. RG PROV CCAA SECCION'!U111+'6. RETA (No Seta) Prov-SECCION'!U111+'7. RETA (SETA) Prov-SECCION'!U111</f>
        <v>777.84210526315792</v>
      </c>
      <c r="V111" s="104">
        <f>'5. RG PROV CCAA SECCION'!V111+'6. RETA (No Seta) Prov-SECCION'!V111+'7. RETA (SETA) Prov-SECCION'!V111</f>
        <v>1308.6315789473686</v>
      </c>
      <c r="W111" s="104">
        <f>'5. RG PROV CCAA SECCION'!W111+'6. RETA (No Seta) Prov-SECCION'!W111+'7. RETA (SETA) Prov-SECCION'!W111</f>
        <v>56.684210526315802</v>
      </c>
      <c r="X111" s="104">
        <f>'5. RG PROV CCAA SECCION'!X111+'6. RETA (No Seta) Prov-SECCION'!X111+'7. RETA (SETA) Prov-SECCION'!X111</f>
        <v>2.0526315789473673</v>
      </c>
      <c r="Y111" s="102">
        <f>'5. RG PROV CCAA SECCION'!Y111+'6. RETA (No Seta) Prov-SECCION'!Y111+'7. RETA (SETA) Prov-SECCION'!Y111</f>
        <v>0</v>
      </c>
    </row>
    <row r="112" spans="1:25" ht="15.6" x14ac:dyDescent="0.3">
      <c r="A112" s="238" t="s">
        <v>40</v>
      </c>
      <c r="B112" s="239"/>
      <c r="C112" s="66">
        <f t="shared" ref="C112:Y112" si="34">C113</f>
        <v>4328.3684210526317</v>
      </c>
      <c r="D112" s="64">
        <f t="shared" si="34"/>
        <v>34.631578947368425</v>
      </c>
      <c r="E112" s="67">
        <f t="shared" si="34"/>
        <v>1.9999999999999991</v>
      </c>
      <c r="F112" s="67">
        <f t="shared" si="34"/>
        <v>425.21052631578942</v>
      </c>
      <c r="G112" s="67">
        <f t="shared" si="34"/>
        <v>6.0000000000000009</v>
      </c>
      <c r="H112" s="67">
        <f t="shared" si="34"/>
        <v>14.999999999999995</v>
      </c>
      <c r="I112" s="67">
        <f t="shared" si="34"/>
        <v>785.94736842105272</v>
      </c>
      <c r="J112" s="67">
        <f t="shared" si="34"/>
        <v>501.52631578947364</v>
      </c>
      <c r="K112" s="67">
        <f t="shared" si="34"/>
        <v>638.42105263157885</v>
      </c>
      <c r="L112" s="67">
        <f t="shared" si="34"/>
        <v>695.26315789473676</v>
      </c>
      <c r="M112" s="67">
        <f t="shared" si="34"/>
        <v>85.842105263157876</v>
      </c>
      <c r="N112" s="67">
        <f t="shared" si="34"/>
        <v>15.052631578947363</v>
      </c>
      <c r="O112" s="67">
        <f t="shared" si="34"/>
        <v>10.578947368421055</v>
      </c>
      <c r="P112" s="67">
        <f t="shared" si="34"/>
        <v>205.21052631578954</v>
      </c>
      <c r="Q112" s="67">
        <f t="shared" si="34"/>
        <v>233.15789473684208</v>
      </c>
      <c r="R112" s="67">
        <f t="shared" si="34"/>
        <v>31.631578947368411</v>
      </c>
      <c r="S112" s="67">
        <f t="shared" si="34"/>
        <v>229.78947368421058</v>
      </c>
      <c r="T112" s="67">
        <f t="shared" si="34"/>
        <v>224.89473684210523</v>
      </c>
      <c r="U112" s="67">
        <f t="shared" si="34"/>
        <v>70.052631578947356</v>
      </c>
      <c r="V112" s="67">
        <f t="shared" si="34"/>
        <v>112.15789473684214</v>
      </c>
      <c r="W112" s="67">
        <f t="shared" si="34"/>
        <v>6.0000000000000009</v>
      </c>
      <c r="X112" s="67">
        <f t="shared" si="34"/>
        <v>0</v>
      </c>
      <c r="Y112" s="66">
        <f t="shared" si="34"/>
        <v>0</v>
      </c>
    </row>
    <row r="113" spans="1:25" ht="15.6" x14ac:dyDescent="0.3">
      <c r="A113" s="8">
        <v>39</v>
      </c>
      <c r="B113" s="9" t="s">
        <v>22</v>
      </c>
      <c r="C113" s="102">
        <f>SUM(D113:Y113)</f>
        <v>4328.3684210526317</v>
      </c>
      <c r="D113" s="103">
        <f>'5. RG PROV CCAA SECCION'!D113+'6. RETA (No Seta) Prov-SECCION'!D113+'7. RETA (SETA) Prov-SECCION'!D113</f>
        <v>34.631578947368425</v>
      </c>
      <c r="E113" s="104">
        <f>'5. RG PROV CCAA SECCION'!E113+'6. RETA (No Seta) Prov-SECCION'!E113+'7. RETA (SETA) Prov-SECCION'!E113</f>
        <v>1.9999999999999991</v>
      </c>
      <c r="F113" s="104">
        <f>'5. RG PROV CCAA SECCION'!F113+'6. RETA (No Seta) Prov-SECCION'!F113+'7. RETA (SETA) Prov-SECCION'!F113</f>
        <v>425.21052631578942</v>
      </c>
      <c r="G113" s="104">
        <f>'5. RG PROV CCAA SECCION'!G113+'6. RETA (No Seta) Prov-SECCION'!G113+'7. RETA (SETA) Prov-SECCION'!G113</f>
        <v>6.0000000000000009</v>
      </c>
      <c r="H113" s="104">
        <f>'5. RG PROV CCAA SECCION'!H113+'6. RETA (No Seta) Prov-SECCION'!H113+'7. RETA (SETA) Prov-SECCION'!H113</f>
        <v>14.999999999999995</v>
      </c>
      <c r="I113" s="104">
        <f>'5. RG PROV CCAA SECCION'!I113+'6. RETA (No Seta) Prov-SECCION'!I113+'7. RETA (SETA) Prov-SECCION'!I113</f>
        <v>785.94736842105272</v>
      </c>
      <c r="J113" s="104">
        <f>'5. RG PROV CCAA SECCION'!J113+'6. RETA (No Seta) Prov-SECCION'!J113+'7. RETA (SETA) Prov-SECCION'!J113</f>
        <v>501.52631578947364</v>
      </c>
      <c r="K113" s="104">
        <f>'5. RG PROV CCAA SECCION'!K113+'6. RETA (No Seta) Prov-SECCION'!K113+'7. RETA (SETA) Prov-SECCION'!K113</f>
        <v>638.42105263157885</v>
      </c>
      <c r="L113" s="104">
        <f>'5. RG PROV CCAA SECCION'!L113+'6. RETA (No Seta) Prov-SECCION'!L113+'7. RETA (SETA) Prov-SECCION'!L113</f>
        <v>695.26315789473676</v>
      </c>
      <c r="M113" s="104">
        <f>'5. RG PROV CCAA SECCION'!M113+'6. RETA (No Seta) Prov-SECCION'!M113+'7. RETA (SETA) Prov-SECCION'!M113</f>
        <v>85.842105263157876</v>
      </c>
      <c r="N113" s="104">
        <f>'5. RG PROV CCAA SECCION'!N113+'6. RETA (No Seta) Prov-SECCION'!N113+'7. RETA (SETA) Prov-SECCION'!N113</f>
        <v>15.052631578947363</v>
      </c>
      <c r="O113" s="104">
        <f>'5. RG PROV CCAA SECCION'!O113+'6. RETA (No Seta) Prov-SECCION'!O113+'7. RETA (SETA) Prov-SECCION'!O113</f>
        <v>10.578947368421055</v>
      </c>
      <c r="P113" s="104">
        <f>'5. RG PROV CCAA SECCION'!P113+'6. RETA (No Seta) Prov-SECCION'!P113+'7. RETA (SETA) Prov-SECCION'!P113</f>
        <v>205.21052631578954</v>
      </c>
      <c r="Q113" s="104">
        <f>'5. RG PROV CCAA SECCION'!Q113+'6. RETA (No Seta) Prov-SECCION'!Q113+'7. RETA (SETA) Prov-SECCION'!Q113</f>
        <v>233.15789473684208</v>
      </c>
      <c r="R113" s="104">
        <f>'5. RG PROV CCAA SECCION'!R113+'6. RETA (No Seta) Prov-SECCION'!R113+'7. RETA (SETA) Prov-SECCION'!R113</f>
        <v>31.631578947368411</v>
      </c>
      <c r="S113" s="104">
        <f>'5. RG PROV CCAA SECCION'!S113+'6. RETA (No Seta) Prov-SECCION'!S113+'7. RETA (SETA) Prov-SECCION'!S113</f>
        <v>229.78947368421058</v>
      </c>
      <c r="T113" s="104">
        <f>'5. RG PROV CCAA SECCION'!T113+'6. RETA (No Seta) Prov-SECCION'!T113+'7. RETA (SETA) Prov-SECCION'!T113</f>
        <v>224.89473684210523</v>
      </c>
      <c r="U113" s="104">
        <f>'5. RG PROV CCAA SECCION'!U113+'6. RETA (No Seta) Prov-SECCION'!U113+'7. RETA (SETA) Prov-SECCION'!U113</f>
        <v>70.052631578947356</v>
      </c>
      <c r="V113" s="104">
        <f>'5. RG PROV CCAA SECCION'!V113+'6. RETA (No Seta) Prov-SECCION'!V113+'7. RETA (SETA) Prov-SECCION'!V113</f>
        <v>112.15789473684214</v>
      </c>
      <c r="W113" s="104">
        <f>'5. RG PROV CCAA SECCION'!W113+'6. RETA (No Seta) Prov-SECCION'!W113+'7. RETA (SETA) Prov-SECCION'!W113</f>
        <v>6.0000000000000009</v>
      </c>
      <c r="X113" s="104">
        <f>'5. RG PROV CCAA SECCION'!X113+'6. RETA (No Seta) Prov-SECCION'!X113+'7. RETA (SETA) Prov-SECCION'!X113</f>
        <v>0</v>
      </c>
      <c r="Y113" s="102">
        <f>'5. RG PROV CCAA SECCION'!Y113+'6. RETA (No Seta) Prov-SECCION'!Y113+'7. RETA (SETA) Prov-SECCION'!Y113</f>
        <v>0</v>
      </c>
    </row>
    <row r="114" spans="1:25" ht="15.6" x14ac:dyDescent="0.3">
      <c r="A114" s="238" t="s">
        <v>41</v>
      </c>
      <c r="B114" s="239"/>
      <c r="C114" s="66">
        <f t="shared" ref="C114" si="35">SUM(C115:C123)</f>
        <v>26612.57894736842</v>
      </c>
      <c r="D114" s="64">
        <f>SUM(D115:D123)</f>
        <v>2206</v>
      </c>
      <c r="E114" s="67">
        <f t="shared" ref="E114:Y114" si="36">SUM(E115:E123)</f>
        <v>70.368421052631561</v>
      </c>
      <c r="F114" s="67">
        <f t="shared" si="36"/>
        <v>3640.2631578947371</v>
      </c>
      <c r="G114" s="67">
        <f t="shared" si="36"/>
        <v>16.421052631578942</v>
      </c>
      <c r="H114" s="67">
        <f t="shared" si="36"/>
        <v>137.26315789473682</v>
      </c>
      <c r="I114" s="67">
        <f t="shared" si="36"/>
        <v>3204.1052631578946</v>
      </c>
      <c r="J114" s="67">
        <f t="shared" si="36"/>
        <v>3011.8947368421059</v>
      </c>
      <c r="K114" s="67">
        <f t="shared" si="36"/>
        <v>3543</v>
      </c>
      <c r="L114" s="67">
        <f t="shared" si="36"/>
        <v>3985.0000000000005</v>
      </c>
      <c r="M114" s="67">
        <f t="shared" si="36"/>
        <v>202.26315789473682</v>
      </c>
      <c r="N114" s="67">
        <f t="shared" si="36"/>
        <v>79.526315789473671</v>
      </c>
      <c r="O114" s="67">
        <f t="shared" si="36"/>
        <v>47.736842105263165</v>
      </c>
      <c r="P114" s="67">
        <f t="shared" si="36"/>
        <v>540.78947368421052</v>
      </c>
      <c r="Q114" s="67">
        <f t="shared" si="36"/>
        <v>2068.3684210526317</v>
      </c>
      <c r="R114" s="67">
        <f t="shared" si="36"/>
        <v>304.9473684210526</v>
      </c>
      <c r="S114" s="67">
        <f t="shared" si="36"/>
        <v>789.47368421052636</v>
      </c>
      <c r="T114" s="67">
        <f t="shared" si="36"/>
        <v>1878.7894736842111</v>
      </c>
      <c r="U114" s="67">
        <f t="shared" si="36"/>
        <v>345.31578947368416</v>
      </c>
      <c r="V114" s="67">
        <f t="shared" si="36"/>
        <v>495.0526315789474</v>
      </c>
      <c r="W114" s="67">
        <f t="shared" si="36"/>
        <v>46</v>
      </c>
      <c r="X114" s="67">
        <f t="shared" si="36"/>
        <v>0</v>
      </c>
      <c r="Y114" s="66">
        <f t="shared" si="36"/>
        <v>0</v>
      </c>
    </row>
    <row r="115" spans="1:25" ht="15.6" x14ac:dyDescent="0.3">
      <c r="A115" s="6">
        <v>5</v>
      </c>
      <c r="B115" s="7" t="s">
        <v>168</v>
      </c>
      <c r="C115" s="102">
        <f t="shared" ref="C115:C123" si="37">SUM(D115:Y115)</f>
        <v>1325.8421052631577</v>
      </c>
      <c r="D115" s="103">
        <f>'5. RG PROV CCAA SECCION'!D115+'6. RETA (No Seta) Prov-SECCION'!D115+'7. RETA (SETA) Prov-SECCION'!D115</f>
        <v>53.421052631578945</v>
      </c>
      <c r="E115" s="104">
        <f>'5. RG PROV CCAA SECCION'!E115+'6. RETA (No Seta) Prov-SECCION'!E115+'7. RETA (SETA) Prov-SECCION'!E115</f>
        <v>9.8421052631578938</v>
      </c>
      <c r="F115" s="104">
        <f>'5. RG PROV CCAA SECCION'!F115+'6. RETA (No Seta) Prov-SECCION'!F115+'7. RETA (SETA) Prov-SECCION'!F115</f>
        <v>132.15789473684208</v>
      </c>
      <c r="G115" s="104">
        <f>'5. RG PROV CCAA SECCION'!G115+'6. RETA (No Seta) Prov-SECCION'!G115+'7. RETA (SETA) Prov-SECCION'!G115</f>
        <v>1.9999999999999991</v>
      </c>
      <c r="H115" s="104">
        <f>'5. RG PROV CCAA SECCION'!H115+'6. RETA (No Seta) Prov-SECCION'!H115+'7. RETA (SETA) Prov-SECCION'!H115</f>
        <v>0</v>
      </c>
      <c r="I115" s="104">
        <f>'5. RG PROV CCAA SECCION'!I115+'6. RETA (No Seta) Prov-SECCION'!I115+'7. RETA (SETA) Prov-SECCION'!I115</f>
        <v>219.36842105263162</v>
      </c>
      <c r="J115" s="104">
        <f>'5. RG PROV CCAA SECCION'!J115+'6. RETA (No Seta) Prov-SECCION'!J115+'7. RETA (SETA) Prov-SECCION'!J115</f>
        <v>154.21052631578951</v>
      </c>
      <c r="K115" s="104">
        <f>'5. RG PROV CCAA SECCION'!K115+'6. RETA (No Seta) Prov-SECCION'!K115+'7. RETA (SETA) Prov-SECCION'!K115</f>
        <v>113.89473684210525</v>
      </c>
      <c r="L115" s="104">
        <f>'5. RG PROV CCAA SECCION'!L115+'6. RETA (No Seta) Prov-SECCION'!L115+'7. RETA (SETA) Prov-SECCION'!L115</f>
        <v>301</v>
      </c>
      <c r="M115" s="104">
        <f>'5. RG PROV CCAA SECCION'!M115+'6. RETA (No Seta) Prov-SECCION'!M115+'7. RETA (SETA) Prov-SECCION'!M115</f>
        <v>8.0000000000000018</v>
      </c>
      <c r="N115" s="104">
        <f>'5. RG PROV CCAA SECCION'!N115+'6. RETA (No Seta) Prov-SECCION'!N115+'7. RETA (SETA) Prov-SECCION'!N115</f>
        <v>1.9999999999999991</v>
      </c>
      <c r="O115" s="104">
        <f>'5. RG PROV CCAA SECCION'!O115+'6. RETA (No Seta) Prov-SECCION'!O115+'7. RETA (SETA) Prov-SECCION'!O115</f>
        <v>4.2631578947368416</v>
      </c>
      <c r="P115" s="104">
        <f>'5. RG PROV CCAA SECCION'!P115+'6. RETA (No Seta) Prov-SECCION'!P115+'7. RETA (SETA) Prov-SECCION'!P115</f>
        <v>21.05263157894737</v>
      </c>
      <c r="Q115" s="104">
        <f>'5. RG PROV CCAA SECCION'!Q115+'6. RETA (No Seta) Prov-SECCION'!Q115+'7. RETA (SETA) Prov-SECCION'!Q115</f>
        <v>58.894736842105246</v>
      </c>
      <c r="R115" s="104">
        <f>'5. RG PROV CCAA SECCION'!R115+'6. RETA (No Seta) Prov-SECCION'!R115+'7. RETA (SETA) Prov-SECCION'!R115</f>
        <v>20.894736842105264</v>
      </c>
      <c r="S115" s="104">
        <f>'5. RG PROV CCAA SECCION'!S115+'6. RETA (No Seta) Prov-SECCION'!S115+'7. RETA (SETA) Prov-SECCION'!S115</f>
        <v>39.78947368421052</v>
      </c>
      <c r="T115" s="104">
        <f>'5. RG PROV CCAA SECCION'!T115+'6. RETA (No Seta) Prov-SECCION'!T115+'7. RETA (SETA) Prov-SECCION'!T115</f>
        <v>120.31578947368413</v>
      </c>
      <c r="U115" s="104">
        <f>'5. RG PROV CCAA SECCION'!U115+'6. RETA (No Seta) Prov-SECCION'!U115+'7. RETA (SETA) Prov-SECCION'!U115</f>
        <v>18.999999999999996</v>
      </c>
      <c r="V115" s="104">
        <f>'5. RG PROV CCAA SECCION'!V115+'6. RETA (No Seta) Prov-SECCION'!V115+'7. RETA (SETA) Prov-SECCION'!V115</f>
        <v>39.736842105263165</v>
      </c>
      <c r="W115" s="104">
        <f>'5. RG PROV CCAA SECCION'!W115+'6. RETA (No Seta) Prov-SECCION'!W115+'7. RETA (SETA) Prov-SECCION'!W115</f>
        <v>6.0000000000000009</v>
      </c>
      <c r="X115" s="104">
        <f>'5. RG PROV CCAA SECCION'!X115+'6. RETA (No Seta) Prov-SECCION'!X115+'7. RETA (SETA) Prov-SECCION'!X115</f>
        <v>0</v>
      </c>
      <c r="Y115" s="102">
        <f>'5. RG PROV CCAA SECCION'!Y115+'6. RETA (No Seta) Prov-SECCION'!Y115+'7. RETA (SETA) Prov-SECCION'!Y115</f>
        <v>0</v>
      </c>
    </row>
    <row r="116" spans="1:25" ht="15.6" x14ac:dyDescent="0.3">
      <c r="A116" s="8">
        <v>9</v>
      </c>
      <c r="B116" s="9" t="s">
        <v>3</v>
      </c>
      <c r="C116" s="102">
        <f t="shared" si="37"/>
        <v>6974.8421052631584</v>
      </c>
      <c r="D116" s="103">
        <f>'5. RG PROV CCAA SECCION'!D116+'6. RETA (No Seta) Prov-SECCION'!D116+'7. RETA (SETA) Prov-SECCION'!D116</f>
        <v>570.26315789473676</v>
      </c>
      <c r="E116" s="104">
        <f>'5. RG PROV CCAA SECCION'!E116+'6. RETA (No Seta) Prov-SECCION'!E116+'7. RETA (SETA) Prov-SECCION'!E116</f>
        <v>15.999999999999993</v>
      </c>
      <c r="F116" s="104">
        <f>'5. RG PROV CCAA SECCION'!F116+'6. RETA (No Seta) Prov-SECCION'!F116+'7. RETA (SETA) Prov-SECCION'!F116</f>
        <v>950.36842105263156</v>
      </c>
      <c r="G116" s="104">
        <f>'5. RG PROV CCAA SECCION'!G116+'6. RETA (No Seta) Prov-SECCION'!G116+'7. RETA (SETA) Prov-SECCION'!G116</f>
        <v>5.8947368421052602</v>
      </c>
      <c r="H116" s="104">
        <f>'5. RG PROV CCAA SECCION'!H116+'6. RETA (No Seta) Prov-SECCION'!H116+'7. RETA (SETA) Prov-SECCION'!H116</f>
        <v>42.368421052631575</v>
      </c>
      <c r="I116" s="104">
        <f>'5. RG PROV CCAA SECCION'!I116+'6. RETA (No Seta) Prov-SECCION'!I116+'7. RETA (SETA) Prov-SECCION'!I116</f>
        <v>1035.9473684210527</v>
      </c>
      <c r="J116" s="104">
        <f>'5. RG PROV CCAA SECCION'!J116+'6. RETA (No Seta) Prov-SECCION'!J116+'7. RETA (SETA) Prov-SECCION'!J116</f>
        <v>629.36842105263145</v>
      </c>
      <c r="K116" s="104">
        <f>'5. RG PROV CCAA SECCION'!K116+'6. RETA (No Seta) Prov-SECCION'!K116+'7. RETA (SETA) Prov-SECCION'!K116</f>
        <v>1025.3684210526314</v>
      </c>
      <c r="L116" s="104">
        <f>'5. RG PROV CCAA SECCION'!L116+'6. RETA (No Seta) Prov-SECCION'!L116+'7. RETA (SETA) Prov-SECCION'!L116</f>
        <v>1042.5263157894738</v>
      </c>
      <c r="M116" s="104">
        <f>'5. RG PROV CCAA SECCION'!M116+'6. RETA (No Seta) Prov-SECCION'!M116+'7. RETA (SETA) Prov-SECCION'!M116</f>
        <v>15.000000000000002</v>
      </c>
      <c r="N116" s="104">
        <f>'5. RG PROV CCAA SECCION'!N116+'6. RETA (No Seta) Prov-SECCION'!N116+'7. RETA (SETA) Prov-SECCION'!N116</f>
        <v>18</v>
      </c>
      <c r="O116" s="104">
        <f>'5. RG PROV CCAA SECCION'!O116+'6. RETA (No Seta) Prov-SECCION'!O116+'7. RETA (SETA) Prov-SECCION'!O116</f>
        <v>9.8421052631578974</v>
      </c>
      <c r="P116" s="104">
        <f>'5. RG PROV CCAA SECCION'!P116+'6. RETA (No Seta) Prov-SECCION'!P116+'7. RETA (SETA) Prov-SECCION'!P116</f>
        <v>89.421052631578945</v>
      </c>
      <c r="Q116" s="104">
        <f>'5. RG PROV CCAA SECCION'!Q116+'6. RETA (No Seta) Prov-SECCION'!Q116+'7. RETA (SETA) Prov-SECCION'!Q116</f>
        <v>694.31578947368428</v>
      </c>
      <c r="R116" s="104">
        <f>'5. RG PROV CCAA SECCION'!R116+'6. RETA (No Seta) Prov-SECCION'!R116+'7. RETA (SETA) Prov-SECCION'!R116</f>
        <v>37.315789473684205</v>
      </c>
      <c r="S116" s="104">
        <f>'5. RG PROV CCAA SECCION'!S116+'6. RETA (No Seta) Prov-SECCION'!S116+'7. RETA (SETA) Prov-SECCION'!S116</f>
        <v>159.36842105263162</v>
      </c>
      <c r="T116" s="104">
        <f>'5. RG PROV CCAA SECCION'!T116+'6. RETA (No Seta) Prov-SECCION'!T116+'7. RETA (SETA) Prov-SECCION'!T116</f>
        <v>437.63157894736889</v>
      </c>
      <c r="U116" s="104">
        <f>'5. RG PROV CCAA SECCION'!U116+'6. RETA (No Seta) Prov-SECCION'!U116+'7. RETA (SETA) Prov-SECCION'!U116</f>
        <v>74.631578947368425</v>
      </c>
      <c r="V116" s="104">
        <f>'5. RG PROV CCAA SECCION'!V116+'6. RETA (No Seta) Prov-SECCION'!V116+'7. RETA (SETA) Prov-SECCION'!V116</f>
        <v>110.21052631578947</v>
      </c>
      <c r="W116" s="104">
        <f>'5. RG PROV CCAA SECCION'!W116+'6. RETA (No Seta) Prov-SECCION'!W116+'7. RETA (SETA) Prov-SECCION'!W116</f>
        <v>11.000000000000005</v>
      </c>
      <c r="X116" s="104">
        <f>'5. RG PROV CCAA SECCION'!X116+'6. RETA (No Seta) Prov-SECCION'!X116+'7. RETA (SETA) Prov-SECCION'!X116</f>
        <v>0</v>
      </c>
      <c r="Y116" s="102">
        <f>'5. RG PROV CCAA SECCION'!Y116+'6. RETA (No Seta) Prov-SECCION'!Y116+'7. RETA (SETA) Prov-SECCION'!Y116</f>
        <v>0</v>
      </c>
    </row>
    <row r="117" spans="1:25" ht="15.6" x14ac:dyDescent="0.3">
      <c r="A117" s="8">
        <v>24</v>
      </c>
      <c r="B117" s="9" t="s">
        <v>169</v>
      </c>
      <c r="C117" s="102">
        <f t="shared" si="37"/>
        <v>2839.9999999999995</v>
      </c>
      <c r="D117" s="103">
        <f>'5. RG PROV CCAA SECCION'!D117+'6. RETA (No Seta) Prov-SECCION'!D117+'7. RETA (SETA) Prov-SECCION'!D117</f>
        <v>85.05263157894737</v>
      </c>
      <c r="E117" s="104">
        <f>'5. RG PROV CCAA SECCION'!E117+'6. RETA (No Seta) Prov-SECCION'!E117+'7. RETA (SETA) Prov-SECCION'!E117</f>
        <v>3.6315789473684195</v>
      </c>
      <c r="F117" s="104">
        <f>'5. RG PROV CCAA SECCION'!F117+'6. RETA (No Seta) Prov-SECCION'!F117+'7. RETA (SETA) Prov-SECCION'!F117</f>
        <v>438.10526315789468</v>
      </c>
      <c r="G117" s="104">
        <f>'5. RG PROV CCAA SECCION'!G117+'6. RETA (No Seta) Prov-SECCION'!G117+'7. RETA (SETA) Prov-SECCION'!G117</f>
        <v>0</v>
      </c>
      <c r="H117" s="104">
        <f>'5. RG PROV CCAA SECCION'!H117+'6. RETA (No Seta) Prov-SECCION'!H117+'7. RETA (SETA) Prov-SECCION'!H117</f>
        <v>6.9999999999999973</v>
      </c>
      <c r="I117" s="104">
        <f>'5. RG PROV CCAA SECCION'!I117+'6. RETA (No Seta) Prov-SECCION'!I117+'7. RETA (SETA) Prov-SECCION'!I117</f>
        <v>412</v>
      </c>
      <c r="J117" s="104">
        <f>'5. RG PROV CCAA SECCION'!J117+'6. RETA (No Seta) Prov-SECCION'!J117+'7. RETA (SETA) Prov-SECCION'!J117</f>
        <v>370.52631578947364</v>
      </c>
      <c r="K117" s="104">
        <f>'5. RG PROV CCAA SECCION'!K117+'6. RETA (No Seta) Prov-SECCION'!K117+'7. RETA (SETA) Prov-SECCION'!K117</f>
        <v>330.4736842105263</v>
      </c>
      <c r="L117" s="104">
        <f>'5. RG PROV CCAA SECCION'!L117+'6. RETA (No Seta) Prov-SECCION'!L117+'7. RETA (SETA) Prov-SECCION'!L117</f>
        <v>440.6315789473685</v>
      </c>
      <c r="M117" s="104">
        <f>'5. RG PROV CCAA SECCION'!M117+'6. RETA (No Seta) Prov-SECCION'!M117+'7. RETA (SETA) Prov-SECCION'!M117</f>
        <v>37</v>
      </c>
      <c r="N117" s="104">
        <f>'5. RG PROV CCAA SECCION'!N117+'6. RETA (No Seta) Prov-SECCION'!N117+'7. RETA (SETA) Prov-SECCION'!N117</f>
        <v>17.315789473684202</v>
      </c>
      <c r="O117" s="104">
        <f>'5. RG PROV CCAA SECCION'!O117+'6. RETA (No Seta) Prov-SECCION'!O117+'7. RETA (SETA) Prov-SECCION'!O117</f>
        <v>3.0000000000000004</v>
      </c>
      <c r="P117" s="104">
        <f>'5. RG PROV CCAA SECCION'!P117+'6. RETA (No Seta) Prov-SECCION'!P117+'7. RETA (SETA) Prov-SECCION'!P117</f>
        <v>65.26315789473685</v>
      </c>
      <c r="Q117" s="104">
        <f>'5. RG PROV CCAA SECCION'!Q117+'6. RETA (No Seta) Prov-SECCION'!Q117+'7. RETA (SETA) Prov-SECCION'!Q117</f>
        <v>150.21052631578948</v>
      </c>
      <c r="R117" s="104">
        <f>'5. RG PROV CCAA SECCION'!R117+'6. RETA (No Seta) Prov-SECCION'!R117+'7. RETA (SETA) Prov-SECCION'!R117</f>
        <v>33.263157894736835</v>
      </c>
      <c r="S117" s="104">
        <f>'5. RG PROV CCAA SECCION'!S117+'6. RETA (No Seta) Prov-SECCION'!S117+'7. RETA (SETA) Prov-SECCION'!S117</f>
        <v>73.631578947368425</v>
      </c>
      <c r="T117" s="104">
        <f>'5. RG PROV CCAA SECCION'!T117+'6. RETA (No Seta) Prov-SECCION'!T117+'7. RETA (SETA) Prov-SECCION'!T117</f>
        <v>242.68421052631567</v>
      </c>
      <c r="U117" s="104">
        <f>'5. RG PROV CCAA SECCION'!U117+'6. RETA (No Seta) Prov-SECCION'!U117+'7. RETA (SETA) Prov-SECCION'!U117</f>
        <v>46.473684210526315</v>
      </c>
      <c r="V117" s="104">
        <f>'5. RG PROV CCAA SECCION'!V117+'6. RETA (No Seta) Prov-SECCION'!V117+'7. RETA (SETA) Prov-SECCION'!V117</f>
        <v>78.736842105263179</v>
      </c>
      <c r="W117" s="104">
        <f>'5. RG PROV CCAA SECCION'!W117+'6. RETA (No Seta) Prov-SECCION'!W117+'7. RETA (SETA) Prov-SECCION'!W117</f>
        <v>5.0000000000000009</v>
      </c>
      <c r="X117" s="104">
        <f>'5. RG PROV CCAA SECCION'!X117+'6. RETA (No Seta) Prov-SECCION'!X117+'7. RETA (SETA) Prov-SECCION'!X117</f>
        <v>0</v>
      </c>
      <c r="Y117" s="102">
        <f>'5. RG PROV CCAA SECCION'!Y117+'6. RETA (No Seta) Prov-SECCION'!Y117+'7. RETA (SETA) Prov-SECCION'!Y117</f>
        <v>0</v>
      </c>
    </row>
    <row r="118" spans="1:25" ht="15.6" x14ac:dyDescent="0.3">
      <c r="A118" s="8">
        <v>34</v>
      </c>
      <c r="B118" s="9" t="s">
        <v>19</v>
      </c>
      <c r="C118" s="102">
        <f t="shared" si="37"/>
        <v>1256.3157894736842</v>
      </c>
      <c r="D118" s="103">
        <f>'5. RG PROV CCAA SECCION'!D118+'6. RETA (No Seta) Prov-SECCION'!D118+'7. RETA (SETA) Prov-SECCION'!D118</f>
        <v>46.368421052631575</v>
      </c>
      <c r="E118" s="104">
        <f>'5. RG PROV CCAA SECCION'!E118+'6. RETA (No Seta) Prov-SECCION'!E118+'7. RETA (SETA) Prov-SECCION'!E118</f>
        <v>0</v>
      </c>
      <c r="F118" s="104">
        <f>'5. RG PROV CCAA SECCION'!F118+'6. RETA (No Seta) Prov-SECCION'!F118+'7. RETA (SETA) Prov-SECCION'!F118</f>
        <v>173.52631578947364</v>
      </c>
      <c r="G118" s="104">
        <f>'5. RG PROV CCAA SECCION'!G118+'6. RETA (No Seta) Prov-SECCION'!G118+'7. RETA (SETA) Prov-SECCION'!G118</f>
        <v>1.5263157894736836</v>
      </c>
      <c r="H118" s="104">
        <f>'5. RG PROV CCAA SECCION'!H118+'6. RETA (No Seta) Prov-SECCION'!H118+'7. RETA (SETA) Prov-SECCION'!H118</f>
        <v>0.99999999999999956</v>
      </c>
      <c r="I118" s="104">
        <f>'5. RG PROV CCAA SECCION'!I118+'6. RETA (No Seta) Prov-SECCION'!I118+'7. RETA (SETA) Prov-SECCION'!I118</f>
        <v>84.736842105263165</v>
      </c>
      <c r="J118" s="104">
        <f>'5. RG PROV CCAA SECCION'!J118+'6. RETA (No Seta) Prov-SECCION'!J118+'7. RETA (SETA) Prov-SECCION'!J118</f>
        <v>116.10526315789477</v>
      </c>
      <c r="K118" s="104">
        <f>'5. RG PROV CCAA SECCION'!K118+'6. RETA (No Seta) Prov-SECCION'!K118+'7. RETA (SETA) Prov-SECCION'!K118</f>
        <v>353.4210526315789</v>
      </c>
      <c r="L118" s="104">
        <f>'5. RG PROV CCAA SECCION'!L118+'6. RETA (No Seta) Prov-SECCION'!L118+'7. RETA (SETA) Prov-SECCION'!L118</f>
        <v>157.94736842105263</v>
      </c>
      <c r="M118" s="104">
        <f>'5. RG PROV CCAA SECCION'!M118+'6. RETA (No Seta) Prov-SECCION'!M118+'7. RETA (SETA) Prov-SECCION'!M118</f>
        <v>1.5789473684210522</v>
      </c>
      <c r="N118" s="104">
        <f>'5. RG PROV CCAA SECCION'!N118+'6. RETA (No Seta) Prov-SECCION'!N118+'7. RETA (SETA) Prov-SECCION'!N118</f>
        <v>10.999999999999996</v>
      </c>
      <c r="O118" s="104">
        <f>'5. RG PROV CCAA SECCION'!O118+'6. RETA (No Seta) Prov-SECCION'!O118+'7. RETA (SETA) Prov-SECCION'!O118</f>
        <v>0.99999999999999956</v>
      </c>
      <c r="P118" s="104">
        <f>'5. RG PROV CCAA SECCION'!P118+'6. RETA (No Seta) Prov-SECCION'!P118+'7. RETA (SETA) Prov-SECCION'!P118</f>
        <v>18.000000000000004</v>
      </c>
      <c r="Q118" s="104">
        <f>'5. RG PROV CCAA SECCION'!Q118+'6. RETA (No Seta) Prov-SECCION'!Q118+'7. RETA (SETA) Prov-SECCION'!Q118</f>
        <v>111.26315789473682</v>
      </c>
      <c r="R118" s="104">
        <f>'5. RG PROV CCAA SECCION'!R118+'6. RETA (No Seta) Prov-SECCION'!R118+'7. RETA (SETA) Prov-SECCION'!R118</f>
        <v>25.263157894736842</v>
      </c>
      <c r="S118" s="104">
        <f>'5. RG PROV CCAA SECCION'!S118+'6. RETA (No Seta) Prov-SECCION'!S118+'7. RETA (SETA) Prov-SECCION'!S118</f>
        <v>23.105263157894736</v>
      </c>
      <c r="T118" s="104">
        <f>'5. RG PROV CCAA SECCION'!T118+'6. RETA (No Seta) Prov-SECCION'!T118+'7. RETA (SETA) Prov-SECCION'!T118</f>
        <v>83.947368421052715</v>
      </c>
      <c r="U118" s="104">
        <f>'5. RG PROV CCAA SECCION'!U118+'6. RETA (No Seta) Prov-SECCION'!U118+'7. RETA (SETA) Prov-SECCION'!U118</f>
        <v>15.842105263157896</v>
      </c>
      <c r="V118" s="104">
        <f>'5. RG PROV CCAA SECCION'!V118+'6. RETA (No Seta) Prov-SECCION'!V118+'7. RETA (SETA) Prov-SECCION'!V118</f>
        <v>27.684210526315795</v>
      </c>
      <c r="W118" s="104">
        <f>'5. RG PROV CCAA SECCION'!W118+'6. RETA (No Seta) Prov-SECCION'!W118+'7. RETA (SETA) Prov-SECCION'!W118</f>
        <v>3.0000000000000004</v>
      </c>
      <c r="X118" s="104">
        <f>'5. RG PROV CCAA SECCION'!X118+'6. RETA (No Seta) Prov-SECCION'!X118+'7. RETA (SETA) Prov-SECCION'!X118</f>
        <v>0</v>
      </c>
      <c r="Y118" s="102">
        <f>'5. RG PROV CCAA SECCION'!Y118+'6. RETA (No Seta) Prov-SECCION'!Y118+'7. RETA (SETA) Prov-SECCION'!Y118</f>
        <v>0</v>
      </c>
    </row>
    <row r="119" spans="1:25" ht="15.6" x14ac:dyDescent="0.3">
      <c r="A119" s="8">
        <v>37</v>
      </c>
      <c r="B119" s="9" t="s">
        <v>21</v>
      </c>
      <c r="C119" s="102">
        <f t="shared" si="37"/>
        <v>2023.3684210526321</v>
      </c>
      <c r="D119" s="103">
        <f>'5. RG PROV CCAA SECCION'!D119+'6. RETA (No Seta) Prov-SECCION'!D119+'7. RETA (SETA) Prov-SECCION'!D119</f>
        <v>57.84210526315789</v>
      </c>
      <c r="E119" s="104">
        <f>'5. RG PROV CCAA SECCION'!E119+'6. RETA (No Seta) Prov-SECCION'!E119+'7. RETA (SETA) Prov-SECCION'!E119</f>
        <v>6.1052631578947363</v>
      </c>
      <c r="F119" s="104">
        <f>'5. RG PROV CCAA SECCION'!F119+'6. RETA (No Seta) Prov-SECCION'!F119+'7. RETA (SETA) Prov-SECCION'!F119</f>
        <v>245.42105263157902</v>
      </c>
      <c r="G119" s="104">
        <f>'5. RG PROV CCAA SECCION'!G119+'6. RETA (No Seta) Prov-SECCION'!G119+'7. RETA (SETA) Prov-SECCION'!G119</f>
        <v>3.0000000000000004</v>
      </c>
      <c r="H119" s="104">
        <f>'5. RG PROV CCAA SECCION'!H119+'6. RETA (No Seta) Prov-SECCION'!H119+'7. RETA (SETA) Prov-SECCION'!H119</f>
        <v>7.9999999999999964</v>
      </c>
      <c r="I119" s="104">
        <f>'5. RG PROV CCAA SECCION'!I119+'6. RETA (No Seta) Prov-SECCION'!I119+'7. RETA (SETA) Prov-SECCION'!I119</f>
        <v>144.31578947368422</v>
      </c>
      <c r="J119" s="104">
        <f>'5. RG PROV CCAA SECCION'!J119+'6. RETA (No Seta) Prov-SECCION'!J119+'7. RETA (SETA) Prov-SECCION'!J119</f>
        <v>293.10526315789468</v>
      </c>
      <c r="K119" s="104">
        <f>'5. RG PROV CCAA SECCION'!K119+'6. RETA (No Seta) Prov-SECCION'!K119+'7. RETA (SETA) Prov-SECCION'!K119</f>
        <v>227.1052631578948</v>
      </c>
      <c r="L119" s="104">
        <f>'5. RG PROV CCAA SECCION'!L119+'6. RETA (No Seta) Prov-SECCION'!L119+'7. RETA (SETA) Prov-SECCION'!L119</f>
        <v>322.36842105263162</v>
      </c>
      <c r="M119" s="104">
        <f>'5. RG PROV CCAA SECCION'!M119+'6. RETA (No Seta) Prov-SECCION'!M119+'7. RETA (SETA) Prov-SECCION'!M119</f>
        <v>51.315789473684205</v>
      </c>
      <c r="N119" s="104">
        <f>'5. RG PROV CCAA SECCION'!N119+'6. RETA (No Seta) Prov-SECCION'!N119+'7. RETA (SETA) Prov-SECCION'!N119</f>
        <v>1.9999999999999991</v>
      </c>
      <c r="O119" s="104">
        <f>'5. RG PROV CCAA SECCION'!O119+'6. RETA (No Seta) Prov-SECCION'!O119+'7. RETA (SETA) Prov-SECCION'!O119</f>
        <v>4</v>
      </c>
      <c r="P119" s="104">
        <f>'5. RG PROV CCAA SECCION'!P119+'6. RETA (No Seta) Prov-SECCION'!P119+'7. RETA (SETA) Prov-SECCION'!P119</f>
        <v>101.89473684210526</v>
      </c>
      <c r="Q119" s="104">
        <f>'5. RG PROV CCAA SECCION'!Q119+'6. RETA (No Seta) Prov-SECCION'!Q119+'7. RETA (SETA) Prov-SECCION'!Q119</f>
        <v>128.78947368421055</v>
      </c>
      <c r="R119" s="104">
        <f>'5. RG PROV CCAA SECCION'!R119+'6. RETA (No Seta) Prov-SECCION'!R119+'7. RETA (SETA) Prov-SECCION'!R119</f>
        <v>63.26315789473685</v>
      </c>
      <c r="S119" s="104">
        <f>'5. RG PROV CCAA SECCION'!S119+'6. RETA (No Seta) Prov-SECCION'!S119+'7. RETA (SETA) Prov-SECCION'!S119</f>
        <v>138.26315789473691</v>
      </c>
      <c r="T119" s="104">
        <f>'5. RG PROV CCAA SECCION'!T119+'6. RETA (No Seta) Prov-SECCION'!T119+'7. RETA (SETA) Prov-SECCION'!T119</f>
        <v>144.26315789473699</v>
      </c>
      <c r="U119" s="104">
        <f>'5. RG PROV CCAA SECCION'!U119+'6. RETA (No Seta) Prov-SECCION'!U119+'7. RETA (SETA) Prov-SECCION'!U119</f>
        <v>40.210526315789473</v>
      </c>
      <c r="V119" s="104">
        <f>'5. RG PROV CCAA SECCION'!V119+'6. RETA (No Seta) Prov-SECCION'!V119+'7. RETA (SETA) Prov-SECCION'!V119</f>
        <v>41.105263157894747</v>
      </c>
      <c r="W119" s="104">
        <f>'5. RG PROV CCAA SECCION'!W119+'6. RETA (No Seta) Prov-SECCION'!W119+'7. RETA (SETA) Prov-SECCION'!W119</f>
        <v>0.99999999999999956</v>
      </c>
      <c r="X119" s="104">
        <f>'5. RG PROV CCAA SECCION'!X119+'6. RETA (No Seta) Prov-SECCION'!X119+'7. RETA (SETA) Prov-SECCION'!X119</f>
        <v>0</v>
      </c>
      <c r="Y119" s="102">
        <f>'5. RG PROV CCAA SECCION'!Y119+'6. RETA (No Seta) Prov-SECCION'!Y119+'7. RETA (SETA) Prov-SECCION'!Y119</f>
        <v>0</v>
      </c>
    </row>
    <row r="120" spans="1:25" ht="15.6" x14ac:dyDescent="0.3">
      <c r="A120" s="8">
        <v>40</v>
      </c>
      <c r="B120" s="9" t="s">
        <v>23</v>
      </c>
      <c r="C120" s="102">
        <f t="shared" si="37"/>
        <v>3861.0000000000005</v>
      </c>
      <c r="D120" s="103">
        <f>'5. RG PROV CCAA SECCION'!D120+'6. RETA (No Seta) Prov-SECCION'!D120+'7. RETA (SETA) Prov-SECCION'!D120</f>
        <v>406.21052631578942</v>
      </c>
      <c r="E120" s="104">
        <f>'5. RG PROV CCAA SECCION'!E120+'6. RETA (No Seta) Prov-SECCION'!E120+'7. RETA (SETA) Prov-SECCION'!E120</f>
        <v>30.789473684210524</v>
      </c>
      <c r="F120" s="104">
        <f>'5. RG PROV CCAA SECCION'!F120+'6. RETA (No Seta) Prov-SECCION'!F120+'7. RETA (SETA) Prov-SECCION'!F120</f>
        <v>547.84210526315792</v>
      </c>
      <c r="G120" s="104">
        <f>'5. RG PROV CCAA SECCION'!G120+'6. RETA (No Seta) Prov-SECCION'!G120+'7. RETA (SETA) Prov-SECCION'!G120</f>
        <v>0.99999999999999956</v>
      </c>
      <c r="H120" s="104">
        <f>'5. RG PROV CCAA SECCION'!H120+'6. RETA (No Seta) Prov-SECCION'!H120+'7. RETA (SETA) Prov-SECCION'!H120</f>
        <v>54.105263157894719</v>
      </c>
      <c r="I120" s="104">
        <f>'5. RG PROV CCAA SECCION'!I120+'6. RETA (No Seta) Prov-SECCION'!I120+'7. RETA (SETA) Prov-SECCION'!I120</f>
        <v>483.42105263157885</v>
      </c>
      <c r="J120" s="104">
        <f>'5. RG PROV CCAA SECCION'!J120+'6. RETA (No Seta) Prov-SECCION'!J120+'7. RETA (SETA) Prov-SECCION'!J120</f>
        <v>594.42105263157896</v>
      </c>
      <c r="K120" s="104">
        <f>'5. RG PROV CCAA SECCION'!K120+'6. RETA (No Seta) Prov-SECCION'!K120+'7. RETA (SETA) Prov-SECCION'!K120</f>
        <v>356.68421052631578</v>
      </c>
      <c r="L120" s="104">
        <f>'5. RG PROV CCAA SECCION'!L120+'6. RETA (No Seta) Prov-SECCION'!L120+'7. RETA (SETA) Prov-SECCION'!L120</f>
        <v>595.36842105263156</v>
      </c>
      <c r="M120" s="104">
        <f>'5. RG PROV CCAA SECCION'!M120+'6. RETA (No Seta) Prov-SECCION'!M120+'7. RETA (SETA) Prov-SECCION'!M120</f>
        <v>14.421052631578943</v>
      </c>
      <c r="N120" s="104">
        <f>'5. RG PROV CCAA SECCION'!N120+'6. RETA (No Seta) Prov-SECCION'!N120+'7. RETA (SETA) Prov-SECCION'!N120</f>
        <v>5</v>
      </c>
      <c r="O120" s="104">
        <f>'5. RG PROV CCAA SECCION'!O120+'6. RETA (No Seta) Prov-SECCION'!O120+'7. RETA (SETA) Prov-SECCION'!O120</f>
        <v>5.3157894736842106</v>
      </c>
      <c r="P120" s="104">
        <f>'5. RG PROV CCAA SECCION'!P120+'6. RETA (No Seta) Prov-SECCION'!P120+'7. RETA (SETA) Prov-SECCION'!P120</f>
        <v>38.000000000000014</v>
      </c>
      <c r="Q120" s="104">
        <f>'5. RG PROV CCAA SECCION'!Q120+'6. RETA (No Seta) Prov-SECCION'!Q120+'7. RETA (SETA) Prov-SECCION'!Q120</f>
        <v>317.52631578947359</v>
      </c>
      <c r="R120" s="104">
        <f>'5. RG PROV CCAA SECCION'!R120+'6. RETA (No Seta) Prov-SECCION'!R120+'7. RETA (SETA) Prov-SECCION'!R120</f>
        <v>48.84210526315789</v>
      </c>
      <c r="S120" s="104">
        <f>'5. RG PROV CCAA SECCION'!S120+'6. RETA (No Seta) Prov-SECCION'!S120+'7. RETA (SETA) Prov-SECCION'!S120</f>
        <v>74</v>
      </c>
      <c r="T120" s="104">
        <f>'5. RG PROV CCAA SECCION'!T120+'6. RETA (No Seta) Prov-SECCION'!T120+'7. RETA (SETA) Prov-SECCION'!T120</f>
        <v>184.52631578947387</v>
      </c>
      <c r="U120" s="104">
        <f>'5. RG PROV CCAA SECCION'!U120+'6. RETA (No Seta) Prov-SECCION'!U120+'7. RETA (SETA) Prov-SECCION'!U120</f>
        <v>32.526315789473678</v>
      </c>
      <c r="V120" s="104">
        <f>'5. RG PROV CCAA SECCION'!V120+'6. RETA (No Seta) Prov-SECCION'!V120+'7. RETA (SETA) Prov-SECCION'!V120</f>
        <v>59.999999999999993</v>
      </c>
      <c r="W120" s="104">
        <f>'5. RG PROV CCAA SECCION'!W120+'6. RETA (No Seta) Prov-SECCION'!W120+'7. RETA (SETA) Prov-SECCION'!W120</f>
        <v>10.999999999999996</v>
      </c>
      <c r="X120" s="104">
        <f>'5. RG PROV CCAA SECCION'!X120+'6. RETA (No Seta) Prov-SECCION'!X120+'7. RETA (SETA) Prov-SECCION'!X120</f>
        <v>0</v>
      </c>
      <c r="Y120" s="102">
        <f>'5. RG PROV CCAA SECCION'!Y120+'6. RETA (No Seta) Prov-SECCION'!Y120+'7. RETA (SETA) Prov-SECCION'!Y120</f>
        <v>0</v>
      </c>
    </row>
    <row r="121" spans="1:25" ht="15.6" x14ac:dyDescent="0.3">
      <c r="A121" s="8">
        <v>42</v>
      </c>
      <c r="B121" s="9" t="s">
        <v>34</v>
      </c>
      <c r="C121" s="102">
        <f t="shared" si="37"/>
        <v>1660.3157894736846</v>
      </c>
      <c r="D121" s="103">
        <f>'5. RG PROV CCAA SECCION'!D121+'6. RETA (No Seta) Prov-SECCION'!D121+'7. RETA (SETA) Prov-SECCION'!D121</f>
        <v>106.78947368421052</v>
      </c>
      <c r="E121" s="104">
        <f>'5. RG PROV CCAA SECCION'!E121+'6. RETA (No Seta) Prov-SECCION'!E121+'7. RETA (SETA) Prov-SECCION'!E121</f>
        <v>0</v>
      </c>
      <c r="F121" s="104">
        <f>'5. RG PROV CCAA SECCION'!F121+'6. RETA (No Seta) Prov-SECCION'!F121+'7. RETA (SETA) Prov-SECCION'!F121</f>
        <v>270</v>
      </c>
      <c r="G121" s="104">
        <f>'5. RG PROV CCAA SECCION'!G121+'6. RETA (No Seta) Prov-SECCION'!G121+'7. RETA (SETA) Prov-SECCION'!G121</f>
        <v>0.99999999999999956</v>
      </c>
      <c r="H121" s="104">
        <f>'5. RG PROV CCAA SECCION'!H121+'6. RETA (No Seta) Prov-SECCION'!H121+'7. RETA (SETA) Prov-SECCION'!H121</f>
        <v>3.9999999999999982</v>
      </c>
      <c r="I121" s="104">
        <f>'5. RG PROV CCAA SECCION'!I121+'6. RETA (No Seta) Prov-SECCION'!I121+'7. RETA (SETA) Prov-SECCION'!I121</f>
        <v>244</v>
      </c>
      <c r="J121" s="104">
        <f>'5. RG PROV CCAA SECCION'!J121+'6. RETA (No Seta) Prov-SECCION'!J121+'7. RETA (SETA) Prov-SECCION'!J121</f>
        <v>110.99999999999999</v>
      </c>
      <c r="K121" s="104">
        <f>'5. RG PROV CCAA SECCION'!K121+'6. RETA (No Seta) Prov-SECCION'!K121+'7. RETA (SETA) Prov-SECCION'!K121</f>
        <v>363.3684210526315</v>
      </c>
      <c r="L121" s="104">
        <f>'5. RG PROV CCAA SECCION'!L121+'6. RETA (No Seta) Prov-SECCION'!L121+'7. RETA (SETA) Prov-SECCION'!L121</f>
        <v>220.10526315789474</v>
      </c>
      <c r="M121" s="104">
        <f>'5. RG PROV CCAA SECCION'!M121+'6. RETA (No Seta) Prov-SECCION'!M121+'7. RETA (SETA) Prov-SECCION'!M121</f>
        <v>5.9999999999999973</v>
      </c>
      <c r="N121" s="104">
        <f>'5. RG PROV CCAA SECCION'!N121+'6. RETA (No Seta) Prov-SECCION'!N121+'7. RETA (SETA) Prov-SECCION'!N121</f>
        <v>2.9999999999999987</v>
      </c>
      <c r="O121" s="104">
        <f>'5. RG PROV CCAA SECCION'!O121+'6. RETA (No Seta) Prov-SECCION'!O121+'7. RETA (SETA) Prov-SECCION'!O121</f>
        <v>3.0000000000000004</v>
      </c>
      <c r="P121" s="104">
        <f>'5. RG PROV CCAA SECCION'!P121+'6. RETA (No Seta) Prov-SECCION'!P121+'7. RETA (SETA) Prov-SECCION'!P121</f>
        <v>11.578947368421051</v>
      </c>
      <c r="Q121" s="104">
        <f>'5. RG PROV CCAA SECCION'!Q121+'6. RETA (No Seta) Prov-SECCION'!Q121+'7. RETA (SETA) Prov-SECCION'!Q121</f>
        <v>125.42105263157895</v>
      </c>
      <c r="R121" s="104">
        <f>'5. RG PROV CCAA SECCION'!R121+'6. RETA (No Seta) Prov-SECCION'!R121+'7. RETA (SETA) Prov-SECCION'!R121</f>
        <v>17.684210526315791</v>
      </c>
      <c r="S121" s="104">
        <f>'5. RG PROV CCAA SECCION'!S121+'6. RETA (No Seta) Prov-SECCION'!S121+'7. RETA (SETA) Prov-SECCION'!S121</f>
        <v>18.368421052631572</v>
      </c>
      <c r="T121" s="104">
        <f>'5. RG PROV CCAA SECCION'!T121+'6. RETA (No Seta) Prov-SECCION'!T121+'7. RETA (SETA) Prov-SECCION'!T121</f>
        <v>122.0526315789475</v>
      </c>
      <c r="U121" s="104">
        <f>'5. RG PROV CCAA SECCION'!U121+'6. RETA (No Seta) Prov-SECCION'!U121+'7. RETA (SETA) Prov-SECCION'!U121</f>
        <v>12.000000000000005</v>
      </c>
      <c r="V121" s="104">
        <f>'5. RG PROV CCAA SECCION'!V121+'6. RETA (No Seta) Prov-SECCION'!V121+'7. RETA (SETA) Prov-SECCION'!V121</f>
        <v>20.947368421052623</v>
      </c>
      <c r="W121" s="104">
        <f>'5. RG PROV CCAA SECCION'!W121+'6. RETA (No Seta) Prov-SECCION'!W121+'7. RETA (SETA) Prov-SECCION'!W121</f>
        <v>0</v>
      </c>
      <c r="X121" s="104">
        <f>'5. RG PROV CCAA SECCION'!X121+'6. RETA (No Seta) Prov-SECCION'!X121+'7. RETA (SETA) Prov-SECCION'!X121</f>
        <v>0</v>
      </c>
      <c r="Y121" s="102">
        <f>'5. RG PROV CCAA SECCION'!Y121+'6. RETA (No Seta) Prov-SECCION'!Y121+'7. RETA (SETA) Prov-SECCION'!Y121</f>
        <v>0</v>
      </c>
    </row>
    <row r="122" spans="1:25" ht="15.6" x14ac:dyDescent="0.3">
      <c r="A122" s="8">
        <v>47</v>
      </c>
      <c r="B122" s="9" t="s">
        <v>28</v>
      </c>
      <c r="C122" s="102">
        <f t="shared" si="37"/>
        <v>5452.4210526315774</v>
      </c>
      <c r="D122" s="103">
        <f>'5. RG PROV CCAA SECCION'!D122+'6. RETA (No Seta) Prov-SECCION'!D122+'7. RETA (SETA) Prov-SECCION'!D122</f>
        <v>786.31578947368416</v>
      </c>
      <c r="E122" s="104">
        <f>'5. RG PROV CCAA SECCION'!E122+'6. RETA (No Seta) Prov-SECCION'!E122+'7. RETA (SETA) Prov-SECCION'!E122</f>
        <v>1.9999999999999991</v>
      </c>
      <c r="F122" s="104">
        <f>'5. RG PROV CCAA SECCION'!F122+'6. RETA (No Seta) Prov-SECCION'!F122+'7. RETA (SETA) Prov-SECCION'!F122</f>
        <v>724.68421052631572</v>
      </c>
      <c r="G122" s="104">
        <f>'5. RG PROV CCAA SECCION'!G122+'6. RETA (No Seta) Prov-SECCION'!G122+'7. RETA (SETA) Prov-SECCION'!G122</f>
        <v>0.99999999999999956</v>
      </c>
      <c r="H122" s="104">
        <f>'5. RG PROV CCAA SECCION'!H122+'6. RETA (No Seta) Prov-SECCION'!H122+'7. RETA (SETA) Prov-SECCION'!H122</f>
        <v>14.157894736842099</v>
      </c>
      <c r="I122" s="104">
        <f>'5. RG PROV CCAA SECCION'!I122+'6. RETA (No Seta) Prov-SECCION'!I122+'7. RETA (SETA) Prov-SECCION'!I122</f>
        <v>437.15789473684208</v>
      </c>
      <c r="J122" s="104">
        <f>'5. RG PROV CCAA SECCION'!J122+'6. RETA (No Seta) Prov-SECCION'!J122+'7. RETA (SETA) Prov-SECCION'!J122</f>
        <v>586.26315789473699</v>
      </c>
      <c r="K122" s="104">
        <f>'5. RG PROV CCAA SECCION'!K122+'6. RETA (No Seta) Prov-SECCION'!K122+'7. RETA (SETA) Prov-SECCION'!K122</f>
        <v>673.42105263157885</v>
      </c>
      <c r="L122" s="104">
        <f>'5. RG PROV CCAA SECCION'!L122+'6. RETA (No Seta) Prov-SECCION'!L122+'7. RETA (SETA) Prov-SECCION'!L122</f>
        <v>703.8421052631578</v>
      </c>
      <c r="M122" s="104">
        <f>'5. RG PROV CCAA SECCION'!M122+'6. RETA (No Seta) Prov-SECCION'!M122+'7. RETA (SETA) Prov-SECCION'!M122</f>
        <v>64.947368421052616</v>
      </c>
      <c r="N122" s="104">
        <f>'5. RG PROV CCAA SECCION'!N122+'6. RETA (No Seta) Prov-SECCION'!N122+'7. RETA (SETA) Prov-SECCION'!N122</f>
        <v>17.105263157894733</v>
      </c>
      <c r="O122" s="104">
        <f>'5. RG PROV CCAA SECCION'!O122+'6. RETA (No Seta) Prov-SECCION'!O122+'7. RETA (SETA) Prov-SECCION'!O122</f>
        <v>15.315789473684212</v>
      </c>
      <c r="P122" s="104">
        <f>'5. RG PROV CCAA SECCION'!P122+'6. RETA (No Seta) Prov-SECCION'!P122+'7. RETA (SETA) Prov-SECCION'!P122</f>
        <v>180.52631578947367</v>
      </c>
      <c r="Q122" s="104">
        <f>'5. RG PROV CCAA SECCION'!Q122+'6. RETA (No Seta) Prov-SECCION'!Q122+'7. RETA (SETA) Prov-SECCION'!Q122</f>
        <v>416.78947368421063</v>
      </c>
      <c r="R122" s="104">
        <f>'5. RG PROV CCAA SECCION'!R122+'6. RETA (No Seta) Prov-SECCION'!R122+'7. RETA (SETA) Prov-SECCION'!R122</f>
        <v>36.315789473684205</v>
      </c>
      <c r="S122" s="104">
        <f>'5. RG PROV CCAA SECCION'!S122+'6. RETA (No Seta) Prov-SECCION'!S122+'7. RETA (SETA) Prov-SECCION'!S122</f>
        <v>241.57894736842101</v>
      </c>
      <c r="T122" s="104">
        <f>'5. RG PROV CCAA SECCION'!T122+'6. RETA (No Seta) Prov-SECCION'!T122+'7. RETA (SETA) Prov-SECCION'!T122</f>
        <v>357.84210526315746</v>
      </c>
      <c r="U122" s="104">
        <f>'5. RG PROV CCAA SECCION'!U122+'6. RETA (No Seta) Prov-SECCION'!U122+'7. RETA (SETA) Prov-SECCION'!U122</f>
        <v>87.631578947368396</v>
      </c>
      <c r="V122" s="104">
        <f>'5. RG PROV CCAA SECCION'!V122+'6. RETA (No Seta) Prov-SECCION'!V122+'7. RETA (SETA) Prov-SECCION'!V122</f>
        <v>101.52631578947371</v>
      </c>
      <c r="W122" s="104">
        <f>'5. RG PROV CCAA SECCION'!W122+'6. RETA (No Seta) Prov-SECCION'!W122+'7. RETA (SETA) Prov-SECCION'!W122</f>
        <v>3.9999999999999982</v>
      </c>
      <c r="X122" s="104">
        <f>'5. RG PROV CCAA SECCION'!X122+'6. RETA (No Seta) Prov-SECCION'!X122+'7. RETA (SETA) Prov-SECCION'!X122</f>
        <v>0</v>
      </c>
      <c r="Y122" s="102">
        <f>'5. RG PROV CCAA SECCION'!Y122+'6. RETA (No Seta) Prov-SECCION'!Y122+'7. RETA (SETA) Prov-SECCION'!Y122</f>
        <v>0</v>
      </c>
    </row>
    <row r="123" spans="1:25" ht="15.6" x14ac:dyDescent="0.3">
      <c r="A123" s="10">
        <v>49</v>
      </c>
      <c r="B123" s="11" t="s">
        <v>30</v>
      </c>
      <c r="C123" s="102">
        <f t="shared" si="37"/>
        <v>1218.4736842105267</v>
      </c>
      <c r="D123" s="103">
        <f>'5. RG PROV CCAA SECCION'!D123+'6. RETA (No Seta) Prov-SECCION'!D123+'7. RETA (SETA) Prov-SECCION'!D123</f>
        <v>93.736842105263179</v>
      </c>
      <c r="E123" s="104">
        <f>'5. RG PROV CCAA SECCION'!E123+'6. RETA (No Seta) Prov-SECCION'!E123+'7. RETA (SETA) Prov-SECCION'!E123</f>
        <v>1.9999999999999991</v>
      </c>
      <c r="F123" s="104">
        <f>'5. RG PROV CCAA SECCION'!F123+'6. RETA (No Seta) Prov-SECCION'!F123+'7. RETA (SETA) Prov-SECCION'!F123</f>
        <v>158.15789473684205</v>
      </c>
      <c r="G123" s="104">
        <f>'5. RG PROV CCAA SECCION'!G123+'6. RETA (No Seta) Prov-SECCION'!G123+'7. RETA (SETA) Prov-SECCION'!G123</f>
        <v>0.99999999999999956</v>
      </c>
      <c r="H123" s="104">
        <f>'5. RG PROV CCAA SECCION'!H123+'6. RETA (No Seta) Prov-SECCION'!H123+'7. RETA (SETA) Prov-SECCION'!H123</f>
        <v>6.6315789473684221</v>
      </c>
      <c r="I123" s="104">
        <f>'5. RG PROV CCAA SECCION'!I123+'6. RETA (No Seta) Prov-SECCION'!I123+'7. RETA (SETA) Prov-SECCION'!I123</f>
        <v>143.15789473684208</v>
      </c>
      <c r="J123" s="104">
        <f>'5. RG PROV CCAA SECCION'!J123+'6. RETA (No Seta) Prov-SECCION'!J123+'7. RETA (SETA) Prov-SECCION'!J123</f>
        <v>156.89473684210526</v>
      </c>
      <c r="K123" s="104">
        <f>'5. RG PROV CCAA SECCION'!K123+'6. RETA (No Seta) Prov-SECCION'!K123+'7. RETA (SETA) Prov-SECCION'!K123</f>
        <v>99.263157894736892</v>
      </c>
      <c r="L123" s="104">
        <f>'5. RG PROV CCAA SECCION'!L123+'6. RETA (No Seta) Prov-SECCION'!L123+'7. RETA (SETA) Prov-SECCION'!L123</f>
        <v>201.21052631578948</v>
      </c>
      <c r="M123" s="104">
        <f>'5. RG PROV CCAA SECCION'!M123+'6. RETA (No Seta) Prov-SECCION'!M123+'7. RETA (SETA) Prov-SECCION'!M123</f>
        <v>4</v>
      </c>
      <c r="N123" s="104">
        <f>'5. RG PROV CCAA SECCION'!N123+'6. RETA (No Seta) Prov-SECCION'!N123+'7. RETA (SETA) Prov-SECCION'!N123</f>
        <v>4.1052631578947345</v>
      </c>
      <c r="O123" s="104">
        <f>'5. RG PROV CCAA SECCION'!O123+'6. RETA (No Seta) Prov-SECCION'!O123+'7. RETA (SETA) Prov-SECCION'!O123</f>
        <v>1.9999999999999991</v>
      </c>
      <c r="P123" s="104">
        <f>'5. RG PROV CCAA SECCION'!P123+'6. RETA (No Seta) Prov-SECCION'!P123+'7. RETA (SETA) Prov-SECCION'!P123</f>
        <v>15.05263157894737</v>
      </c>
      <c r="Q123" s="104">
        <f>'5. RG PROV CCAA SECCION'!Q123+'6. RETA (No Seta) Prov-SECCION'!Q123+'7. RETA (SETA) Prov-SECCION'!Q123</f>
        <v>65.15789473684211</v>
      </c>
      <c r="R123" s="104">
        <f>'5. RG PROV CCAA SECCION'!R123+'6. RETA (No Seta) Prov-SECCION'!R123+'7. RETA (SETA) Prov-SECCION'!R123</f>
        <v>22.105263157894747</v>
      </c>
      <c r="S123" s="104">
        <f>'5. RG PROV CCAA SECCION'!S123+'6. RETA (No Seta) Prov-SECCION'!S123+'7. RETA (SETA) Prov-SECCION'!S123</f>
        <v>21.368421052631582</v>
      </c>
      <c r="T123" s="104">
        <f>'5. RG PROV CCAA SECCION'!T123+'6. RETA (No Seta) Prov-SECCION'!T123+'7. RETA (SETA) Prov-SECCION'!T123</f>
        <v>185.5263157894739</v>
      </c>
      <c r="U123" s="104">
        <f>'5. RG PROV CCAA SECCION'!U123+'6. RETA (No Seta) Prov-SECCION'!U123+'7. RETA (SETA) Prov-SECCION'!U123</f>
        <v>16.999999999999996</v>
      </c>
      <c r="V123" s="104">
        <f>'5. RG PROV CCAA SECCION'!V123+'6. RETA (No Seta) Prov-SECCION'!V123+'7. RETA (SETA) Prov-SECCION'!V123</f>
        <v>15.105263157894731</v>
      </c>
      <c r="W123" s="104">
        <f>'5. RG PROV CCAA SECCION'!W123+'6. RETA (No Seta) Prov-SECCION'!W123+'7. RETA (SETA) Prov-SECCION'!W123</f>
        <v>5.0000000000000009</v>
      </c>
      <c r="X123" s="104">
        <f>'5. RG PROV CCAA SECCION'!X123+'6. RETA (No Seta) Prov-SECCION'!X123+'7. RETA (SETA) Prov-SECCION'!X123</f>
        <v>0</v>
      </c>
      <c r="Y123" s="102">
        <f>'5. RG PROV CCAA SECCION'!Y123+'6. RETA (No Seta) Prov-SECCION'!Y123+'7. RETA (SETA) Prov-SECCION'!Y123</f>
        <v>0</v>
      </c>
    </row>
    <row r="124" spans="1:25" ht="15.6" x14ac:dyDescent="0.3">
      <c r="A124" s="238" t="s">
        <v>179</v>
      </c>
      <c r="B124" s="239"/>
      <c r="C124" s="66">
        <f t="shared" ref="C124" si="38">SUM(C125:C129)</f>
        <v>26876.05263157895</v>
      </c>
      <c r="D124" s="64">
        <f>SUM(D125:D129)</f>
        <v>855.05263157894728</v>
      </c>
      <c r="E124" s="67">
        <f t="shared" ref="E124:Y124" si="39">SUM(E125:E129)</f>
        <v>55.736842105263172</v>
      </c>
      <c r="F124" s="67">
        <f t="shared" si="39"/>
        <v>4421.21052631579</v>
      </c>
      <c r="G124" s="67">
        <f t="shared" si="39"/>
        <v>20.94736842105263</v>
      </c>
      <c r="H124" s="67">
        <f t="shared" si="39"/>
        <v>139.63157894736841</v>
      </c>
      <c r="I124" s="67">
        <f t="shared" si="39"/>
        <v>4609.0526315789484</v>
      </c>
      <c r="J124" s="67">
        <f t="shared" si="39"/>
        <v>3278.894736842105</v>
      </c>
      <c r="K124" s="67">
        <f t="shared" si="39"/>
        <v>4885.4736842105267</v>
      </c>
      <c r="L124" s="67">
        <f t="shared" si="39"/>
        <v>3425.0526315789466</v>
      </c>
      <c r="M124" s="67">
        <f t="shared" si="39"/>
        <v>154.73684210526318</v>
      </c>
      <c r="N124" s="67">
        <f t="shared" si="39"/>
        <v>49.526315789473685</v>
      </c>
      <c r="O124" s="67">
        <f t="shared" si="39"/>
        <v>61.157894736842103</v>
      </c>
      <c r="P124" s="67">
        <f t="shared" si="39"/>
        <v>327.42105263157896</v>
      </c>
      <c r="Q124" s="67">
        <f t="shared" si="39"/>
        <v>1750.7894736842104</v>
      </c>
      <c r="R124" s="67">
        <f t="shared" si="39"/>
        <v>403.73684210526312</v>
      </c>
      <c r="S124" s="67">
        <f t="shared" si="39"/>
        <v>419.0526315789474</v>
      </c>
      <c r="T124" s="67">
        <f t="shared" si="39"/>
        <v>1286</v>
      </c>
      <c r="U124" s="67">
        <f t="shared" si="39"/>
        <v>264.4736842105263</v>
      </c>
      <c r="V124" s="67">
        <f t="shared" si="39"/>
        <v>436.15789473684214</v>
      </c>
      <c r="W124" s="67">
        <f t="shared" si="39"/>
        <v>31.947368421052634</v>
      </c>
      <c r="X124" s="67">
        <f t="shared" si="39"/>
        <v>0</v>
      </c>
      <c r="Y124" s="66">
        <f t="shared" si="39"/>
        <v>0</v>
      </c>
    </row>
    <row r="125" spans="1:25" ht="15.6" x14ac:dyDescent="0.3">
      <c r="A125" s="6">
        <v>2</v>
      </c>
      <c r="B125" s="7" t="s">
        <v>0</v>
      </c>
      <c r="C125" s="102">
        <f t="shared" ref="C125:C129" si="40">SUM(D125:Y125)</f>
        <v>3027.5263157894733</v>
      </c>
      <c r="D125" s="103">
        <f>'5. RG PROV CCAA SECCION'!D125+'6. RETA (No Seta) Prov-SECCION'!D125+'7. RETA (SETA) Prov-SECCION'!D125</f>
        <v>112.4736842105263</v>
      </c>
      <c r="E125" s="104">
        <f>'5. RG PROV CCAA SECCION'!E125+'6. RETA (No Seta) Prov-SECCION'!E125+'7. RETA (SETA) Prov-SECCION'!E125</f>
        <v>1.9999999999999991</v>
      </c>
      <c r="F125" s="104">
        <f>'5. RG PROV CCAA SECCION'!F125+'6. RETA (No Seta) Prov-SECCION'!F125+'7. RETA (SETA) Prov-SECCION'!F125</f>
        <v>450.31578947368416</v>
      </c>
      <c r="G125" s="104">
        <f>'5. RG PROV CCAA SECCION'!G125+'6. RETA (No Seta) Prov-SECCION'!G125+'7. RETA (SETA) Prov-SECCION'!G125</f>
        <v>6.0000000000000009</v>
      </c>
      <c r="H125" s="104">
        <f>'5. RG PROV CCAA SECCION'!H125+'6. RETA (No Seta) Prov-SECCION'!H125+'7. RETA (SETA) Prov-SECCION'!H125</f>
        <v>10.684210526315789</v>
      </c>
      <c r="I125" s="104">
        <f>'5. RG PROV CCAA SECCION'!I125+'6. RETA (No Seta) Prov-SECCION'!I125+'7. RETA (SETA) Prov-SECCION'!I125</f>
        <v>425.21052631578948</v>
      </c>
      <c r="J125" s="104">
        <f>'5. RG PROV CCAA SECCION'!J125+'6. RETA (No Seta) Prov-SECCION'!J125+'7. RETA (SETA) Prov-SECCION'!J125</f>
        <v>274.36842105263162</v>
      </c>
      <c r="K125" s="104">
        <f>'5. RG PROV CCAA SECCION'!K125+'6. RETA (No Seta) Prov-SECCION'!K125+'7. RETA (SETA) Prov-SECCION'!K125</f>
        <v>822.31578947368405</v>
      </c>
      <c r="L125" s="104">
        <f>'5. RG PROV CCAA SECCION'!L125+'6. RETA (No Seta) Prov-SECCION'!L125+'7. RETA (SETA) Prov-SECCION'!L125</f>
        <v>456.68421052631584</v>
      </c>
      <c r="M125" s="104">
        <f>'5. RG PROV CCAA SECCION'!M125+'6. RETA (No Seta) Prov-SECCION'!M125+'7. RETA (SETA) Prov-SECCION'!M125</f>
        <v>24.473684210526308</v>
      </c>
      <c r="N125" s="104">
        <f>'5. RG PROV CCAA SECCION'!N125+'6. RETA (No Seta) Prov-SECCION'!N125+'7. RETA (SETA) Prov-SECCION'!N125</f>
        <v>2.9999999999999987</v>
      </c>
      <c r="O125" s="104">
        <f>'5. RG PROV CCAA SECCION'!O125+'6. RETA (No Seta) Prov-SECCION'!O125+'7. RETA (SETA) Prov-SECCION'!O125</f>
        <v>6</v>
      </c>
      <c r="P125" s="104">
        <f>'5. RG PROV CCAA SECCION'!P125+'6. RETA (No Seta) Prov-SECCION'!P125+'7. RETA (SETA) Prov-SECCION'!P125</f>
        <v>33.84210526315789</v>
      </c>
      <c r="Q125" s="104">
        <f>'5. RG PROV CCAA SECCION'!Q125+'6. RETA (No Seta) Prov-SECCION'!Q125+'7. RETA (SETA) Prov-SECCION'!Q125</f>
        <v>125.89473684210529</v>
      </c>
      <c r="R125" s="104">
        <f>'5. RG PROV CCAA SECCION'!R125+'6. RETA (No Seta) Prov-SECCION'!R125+'7. RETA (SETA) Prov-SECCION'!R125</f>
        <v>21.263157894736842</v>
      </c>
      <c r="S125" s="104">
        <f>'5. RG PROV CCAA SECCION'!S125+'6. RETA (No Seta) Prov-SECCION'!S125+'7. RETA (SETA) Prov-SECCION'!S125</f>
        <v>62.263157894736857</v>
      </c>
      <c r="T125" s="104">
        <f>'5. RG PROV CCAA SECCION'!T125+'6. RETA (No Seta) Prov-SECCION'!T125+'7. RETA (SETA) Prov-SECCION'!T125</f>
        <v>108.73684210526325</v>
      </c>
      <c r="U125" s="104">
        <f>'5. RG PROV CCAA SECCION'!U125+'6. RETA (No Seta) Prov-SECCION'!U125+'7. RETA (SETA) Prov-SECCION'!U125</f>
        <v>30.789473684210531</v>
      </c>
      <c r="V125" s="104">
        <f>'5. RG PROV CCAA SECCION'!V125+'6. RETA (No Seta) Prov-SECCION'!V125+'7. RETA (SETA) Prov-SECCION'!V125</f>
        <v>49.210526315789465</v>
      </c>
      <c r="W125" s="104">
        <f>'5. RG PROV CCAA SECCION'!W125+'6. RETA (No Seta) Prov-SECCION'!W125+'7. RETA (SETA) Prov-SECCION'!W125</f>
        <v>1.9999999999999991</v>
      </c>
      <c r="X125" s="104">
        <f>'5. RG PROV CCAA SECCION'!X125+'6. RETA (No Seta) Prov-SECCION'!X125+'7. RETA (SETA) Prov-SECCION'!X125</f>
        <v>0</v>
      </c>
      <c r="Y125" s="102">
        <f>'5. RG PROV CCAA SECCION'!Y125+'6. RETA (No Seta) Prov-SECCION'!Y125+'7. RETA (SETA) Prov-SECCION'!Y125</f>
        <v>0</v>
      </c>
    </row>
    <row r="126" spans="1:25" ht="15.6" x14ac:dyDescent="0.3">
      <c r="A126" s="8">
        <v>13</v>
      </c>
      <c r="B126" s="9" t="s">
        <v>4</v>
      </c>
      <c r="C126" s="102">
        <f t="shared" si="40"/>
        <v>3908.8421052631575</v>
      </c>
      <c r="D126" s="103">
        <f>'5. RG PROV CCAA SECCION'!D126+'6. RETA (No Seta) Prov-SECCION'!D126+'7. RETA (SETA) Prov-SECCION'!D126</f>
        <v>107.94736842105263</v>
      </c>
      <c r="E126" s="104">
        <f>'5. RG PROV CCAA SECCION'!E126+'6. RETA (No Seta) Prov-SECCION'!E126+'7. RETA (SETA) Prov-SECCION'!E126</f>
        <v>3.9999999999999982</v>
      </c>
      <c r="F126" s="104">
        <f>'5. RG PROV CCAA SECCION'!F126+'6. RETA (No Seta) Prov-SECCION'!F126+'7. RETA (SETA) Prov-SECCION'!F126</f>
        <v>661.63157894736833</v>
      </c>
      <c r="G126" s="104">
        <f>'5. RG PROV CCAA SECCION'!G126+'6. RETA (No Seta) Prov-SECCION'!G126+'7. RETA (SETA) Prov-SECCION'!G126</f>
        <v>4</v>
      </c>
      <c r="H126" s="104">
        <f>'5. RG PROV CCAA SECCION'!H126+'6. RETA (No Seta) Prov-SECCION'!H126+'7. RETA (SETA) Prov-SECCION'!H126</f>
        <v>3.7894736842105248</v>
      </c>
      <c r="I126" s="104">
        <f>'5. RG PROV CCAA SECCION'!I126+'6. RETA (No Seta) Prov-SECCION'!I126+'7. RETA (SETA) Prov-SECCION'!I126</f>
        <v>748.31578947368439</v>
      </c>
      <c r="J126" s="104">
        <f>'5. RG PROV CCAA SECCION'!J126+'6. RETA (No Seta) Prov-SECCION'!J126+'7. RETA (SETA) Prov-SECCION'!J126</f>
        <v>479.52631578947364</v>
      </c>
      <c r="K126" s="104">
        <f>'5. RG PROV CCAA SECCION'!K126+'6. RETA (No Seta) Prov-SECCION'!K126+'7. RETA (SETA) Prov-SECCION'!K126</f>
        <v>515.94736842105272</v>
      </c>
      <c r="L126" s="104">
        <f>'5. RG PROV CCAA SECCION'!L126+'6. RETA (No Seta) Prov-SECCION'!L126+'7. RETA (SETA) Prov-SECCION'!L126</f>
        <v>636.31578947368416</v>
      </c>
      <c r="M126" s="104">
        <f>'5. RG PROV CCAA SECCION'!M126+'6. RETA (No Seta) Prov-SECCION'!M126+'7. RETA (SETA) Prov-SECCION'!M126</f>
        <v>35.31578947368422</v>
      </c>
      <c r="N126" s="104">
        <f>'5. RG PROV CCAA SECCION'!N126+'6. RETA (No Seta) Prov-SECCION'!N126+'7. RETA (SETA) Prov-SECCION'!N126</f>
        <v>11.000000000000002</v>
      </c>
      <c r="O126" s="104">
        <f>'5. RG PROV CCAA SECCION'!O126+'6. RETA (No Seta) Prov-SECCION'!O126+'7. RETA (SETA) Prov-SECCION'!O126</f>
        <v>5.0000000000000009</v>
      </c>
      <c r="P126" s="104">
        <f>'5. RG PROV CCAA SECCION'!P126+'6. RETA (No Seta) Prov-SECCION'!P126+'7. RETA (SETA) Prov-SECCION'!P126</f>
        <v>58.421052631578952</v>
      </c>
      <c r="Q126" s="104">
        <f>'5. RG PROV CCAA SECCION'!Q126+'6. RETA (No Seta) Prov-SECCION'!Q126+'7. RETA (SETA) Prov-SECCION'!Q126</f>
        <v>138.78947368421049</v>
      </c>
      <c r="R126" s="104">
        <f>'5. RG PROV CCAA SECCION'!R126+'6. RETA (No Seta) Prov-SECCION'!R126+'7. RETA (SETA) Prov-SECCION'!R126</f>
        <v>78.05263157894737</v>
      </c>
      <c r="S126" s="104">
        <f>'5. RG PROV CCAA SECCION'!S126+'6. RETA (No Seta) Prov-SECCION'!S126+'7. RETA (SETA) Prov-SECCION'!S126</f>
        <v>94.842105263157904</v>
      </c>
      <c r="T126" s="104">
        <f>'5. RG PROV CCAA SECCION'!T126+'6. RETA (No Seta) Prov-SECCION'!T126+'7. RETA (SETA) Prov-SECCION'!T126</f>
        <v>207.42105263157893</v>
      </c>
      <c r="U126" s="104">
        <f>'5. RG PROV CCAA SECCION'!U126+'6. RETA (No Seta) Prov-SECCION'!U126+'7. RETA (SETA) Prov-SECCION'!U126</f>
        <v>49.105263157894726</v>
      </c>
      <c r="V126" s="104">
        <f>'5. RG PROV CCAA SECCION'!V126+'6. RETA (No Seta) Prov-SECCION'!V126+'7. RETA (SETA) Prov-SECCION'!V126</f>
        <v>63.421052631578938</v>
      </c>
      <c r="W126" s="104">
        <f>'5. RG PROV CCAA SECCION'!W126+'6. RETA (No Seta) Prov-SECCION'!W126+'7. RETA (SETA) Prov-SECCION'!W126</f>
        <v>6.0000000000000009</v>
      </c>
      <c r="X126" s="104">
        <f>'5. RG PROV CCAA SECCION'!X126+'6. RETA (No Seta) Prov-SECCION'!X126+'7. RETA (SETA) Prov-SECCION'!X126</f>
        <v>0</v>
      </c>
      <c r="Y126" s="102">
        <f>'5. RG PROV CCAA SECCION'!Y126+'6. RETA (No Seta) Prov-SECCION'!Y126+'7. RETA (SETA) Prov-SECCION'!Y126</f>
        <v>0</v>
      </c>
    </row>
    <row r="127" spans="1:25" ht="15.6" x14ac:dyDescent="0.3">
      <c r="A127" s="8">
        <v>16</v>
      </c>
      <c r="B127" s="9" t="s">
        <v>5</v>
      </c>
      <c r="C127" s="102">
        <f t="shared" si="40"/>
        <v>4322.5789473684217</v>
      </c>
      <c r="D127" s="103">
        <f>'5. RG PROV CCAA SECCION'!D127+'6. RETA (No Seta) Prov-SECCION'!D127+'7. RETA (SETA) Prov-SECCION'!D127</f>
        <v>118.1578947368421</v>
      </c>
      <c r="E127" s="104">
        <f>'5. RG PROV CCAA SECCION'!E127+'6. RETA (No Seta) Prov-SECCION'!E127+'7. RETA (SETA) Prov-SECCION'!E127</f>
        <v>11.736842105263161</v>
      </c>
      <c r="F127" s="104">
        <f>'5. RG PROV CCAA SECCION'!F127+'6. RETA (No Seta) Prov-SECCION'!F127+'7. RETA (SETA) Prov-SECCION'!F127</f>
        <v>997.47368421052624</v>
      </c>
      <c r="G127" s="104">
        <f>'5. RG PROV CCAA SECCION'!G127+'6. RETA (No Seta) Prov-SECCION'!G127+'7. RETA (SETA) Prov-SECCION'!G127</f>
        <v>0</v>
      </c>
      <c r="H127" s="104">
        <f>'5. RG PROV CCAA SECCION'!H127+'6. RETA (No Seta) Prov-SECCION'!H127+'7. RETA (SETA) Prov-SECCION'!H127</f>
        <v>24.368421052631582</v>
      </c>
      <c r="I127" s="104">
        <f>'5. RG PROV CCAA SECCION'!I127+'6. RETA (No Seta) Prov-SECCION'!I127+'7. RETA (SETA) Prov-SECCION'!I127</f>
        <v>435.89473684210543</v>
      </c>
      <c r="J127" s="104">
        <f>'5. RG PROV CCAA SECCION'!J127+'6. RETA (No Seta) Prov-SECCION'!J127+'7. RETA (SETA) Prov-SECCION'!J127</f>
        <v>597.68421052631584</v>
      </c>
      <c r="K127" s="104">
        <f>'5. RG PROV CCAA SECCION'!K127+'6. RETA (No Seta) Prov-SECCION'!K127+'7. RETA (SETA) Prov-SECCION'!K127</f>
        <v>946.42105263157896</v>
      </c>
      <c r="L127" s="104">
        <f>'5. RG PROV CCAA SECCION'!L127+'6. RETA (No Seta) Prov-SECCION'!L127+'7. RETA (SETA) Prov-SECCION'!L127</f>
        <v>540.42105263157885</v>
      </c>
      <c r="M127" s="104">
        <f>'5. RG PROV CCAA SECCION'!M127+'6. RETA (No Seta) Prov-SECCION'!M127+'7. RETA (SETA) Prov-SECCION'!M127</f>
        <v>15.842105263157894</v>
      </c>
      <c r="N127" s="104">
        <f>'5. RG PROV CCAA SECCION'!N127+'6. RETA (No Seta) Prov-SECCION'!N127+'7. RETA (SETA) Prov-SECCION'!N127</f>
        <v>5.0000000000000009</v>
      </c>
      <c r="O127" s="104">
        <f>'5. RG PROV CCAA SECCION'!O127+'6. RETA (No Seta) Prov-SECCION'!O127+'7. RETA (SETA) Prov-SECCION'!O127</f>
        <v>5.9999999999999973</v>
      </c>
      <c r="P127" s="104">
        <f>'5. RG PROV CCAA SECCION'!P127+'6. RETA (No Seta) Prov-SECCION'!P127+'7. RETA (SETA) Prov-SECCION'!P127</f>
        <v>27.894736842105264</v>
      </c>
      <c r="Q127" s="104">
        <f>'5. RG PROV CCAA SECCION'!Q127+'6. RETA (No Seta) Prov-SECCION'!Q127+'7. RETA (SETA) Prov-SECCION'!Q127</f>
        <v>219.47368421052633</v>
      </c>
      <c r="R127" s="104">
        <f>'5. RG PROV CCAA SECCION'!R127+'6. RETA (No Seta) Prov-SECCION'!R127+'7. RETA (SETA) Prov-SECCION'!R127</f>
        <v>95.052631578947341</v>
      </c>
      <c r="S127" s="104">
        <f>'5. RG PROV CCAA SECCION'!S127+'6. RETA (No Seta) Prov-SECCION'!S127+'7. RETA (SETA) Prov-SECCION'!S127</f>
        <v>40.947368421052623</v>
      </c>
      <c r="T127" s="104">
        <f>'5. RG PROV CCAA SECCION'!T127+'6. RETA (No Seta) Prov-SECCION'!T127+'7. RETA (SETA) Prov-SECCION'!T127</f>
        <v>154.68421052631567</v>
      </c>
      <c r="U127" s="104">
        <f>'5. RG PROV CCAA SECCION'!U127+'6. RETA (No Seta) Prov-SECCION'!U127+'7. RETA (SETA) Prov-SECCION'!U127</f>
        <v>29.789473684210531</v>
      </c>
      <c r="V127" s="104">
        <f>'5. RG PROV CCAA SECCION'!V127+'6. RETA (No Seta) Prov-SECCION'!V127+'7. RETA (SETA) Prov-SECCION'!V127</f>
        <v>50.736842105263172</v>
      </c>
      <c r="W127" s="104">
        <f>'5. RG PROV CCAA SECCION'!W127+'6. RETA (No Seta) Prov-SECCION'!W127+'7. RETA (SETA) Prov-SECCION'!W127</f>
        <v>5.0000000000000009</v>
      </c>
      <c r="X127" s="104">
        <f>'5. RG PROV CCAA SECCION'!X127+'6. RETA (No Seta) Prov-SECCION'!X127+'7. RETA (SETA) Prov-SECCION'!X127</f>
        <v>0</v>
      </c>
      <c r="Y127" s="102">
        <f>'5. RG PROV CCAA SECCION'!Y127+'6. RETA (No Seta) Prov-SECCION'!Y127+'7. RETA (SETA) Prov-SECCION'!Y127</f>
        <v>0</v>
      </c>
    </row>
    <row r="128" spans="1:25" ht="15.6" x14ac:dyDescent="0.3">
      <c r="A128" s="8">
        <v>19</v>
      </c>
      <c r="B128" s="9" t="s">
        <v>8</v>
      </c>
      <c r="C128" s="102">
        <f t="shared" si="40"/>
        <v>6684.894736842105</v>
      </c>
      <c r="D128" s="103">
        <f>'5. RG PROV CCAA SECCION'!D128+'6. RETA (No Seta) Prov-SECCION'!D128+'7. RETA (SETA) Prov-SECCION'!D128</f>
        <v>119</v>
      </c>
      <c r="E128" s="104">
        <f>'5. RG PROV CCAA SECCION'!E128+'6. RETA (No Seta) Prov-SECCION'!E128+'7. RETA (SETA) Prov-SECCION'!E128</f>
        <v>13</v>
      </c>
      <c r="F128" s="104">
        <f>'5. RG PROV CCAA SECCION'!F128+'6. RETA (No Seta) Prov-SECCION'!F128+'7. RETA (SETA) Prov-SECCION'!F128</f>
        <v>730.21052631578937</v>
      </c>
      <c r="G128" s="104">
        <f>'5. RG PROV CCAA SECCION'!G128+'6. RETA (No Seta) Prov-SECCION'!G128+'7. RETA (SETA) Prov-SECCION'!G128</f>
        <v>6.9473684210526319</v>
      </c>
      <c r="H128" s="104">
        <f>'5. RG PROV CCAA SECCION'!H128+'6. RETA (No Seta) Prov-SECCION'!H128+'7. RETA (SETA) Prov-SECCION'!H128</f>
        <v>60.894736842105246</v>
      </c>
      <c r="I128" s="104">
        <f>'5. RG PROV CCAA SECCION'!I128+'6. RETA (No Seta) Prov-SECCION'!I128+'7. RETA (SETA) Prov-SECCION'!I128</f>
        <v>1296.8947368421054</v>
      </c>
      <c r="J128" s="104">
        <f>'5. RG PROV CCAA SECCION'!J128+'6. RETA (No Seta) Prov-SECCION'!J128+'7. RETA (SETA) Prov-SECCION'!J128</f>
        <v>734.89473684210509</v>
      </c>
      <c r="K128" s="104">
        <f>'5. RG PROV CCAA SECCION'!K128+'6. RETA (No Seta) Prov-SECCION'!K128+'7. RETA (SETA) Prov-SECCION'!K128</f>
        <v>1373.1578947368421</v>
      </c>
      <c r="L128" s="104">
        <f>'5. RG PROV CCAA SECCION'!L128+'6. RETA (No Seta) Prov-SECCION'!L128+'7. RETA (SETA) Prov-SECCION'!L128</f>
        <v>704.73684210526312</v>
      </c>
      <c r="M128" s="104">
        <f>'5. RG PROV CCAA SECCION'!M128+'6. RETA (No Seta) Prov-SECCION'!M128+'7. RETA (SETA) Prov-SECCION'!M128</f>
        <v>30.000000000000007</v>
      </c>
      <c r="N128" s="104">
        <f>'5. RG PROV CCAA SECCION'!N128+'6. RETA (No Seta) Prov-SECCION'!N128+'7. RETA (SETA) Prov-SECCION'!N128</f>
        <v>10.000000000000002</v>
      </c>
      <c r="O128" s="104">
        <f>'5. RG PROV CCAA SECCION'!O128+'6. RETA (No Seta) Prov-SECCION'!O128+'7. RETA (SETA) Prov-SECCION'!O128</f>
        <v>12.842105263157892</v>
      </c>
      <c r="P128" s="104">
        <f>'5. RG PROV CCAA SECCION'!P128+'6. RETA (No Seta) Prov-SECCION'!P128+'7. RETA (SETA) Prov-SECCION'!P128</f>
        <v>80.684210526315809</v>
      </c>
      <c r="Q128" s="104">
        <f>'5. RG PROV CCAA SECCION'!Q128+'6. RETA (No Seta) Prov-SECCION'!Q128+'7. RETA (SETA) Prov-SECCION'!Q128</f>
        <v>745.05263157894717</v>
      </c>
      <c r="R128" s="104">
        <f>'5. RG PROV CCAA SECCION'!R128+'6. RETA (No Seta) Prov-SECCION'!R128+'7. RETA (SETA) Prov-SECCION'!R128</f>
        <v>67.684210526315795</v>
      </c>
      <c r="S128" s="104">
        <f>'5. RG PROV CCAA SECCION'!S128+'6. RETA (No Seta) Prov-SECCION'!S128+'7. RETA (SETA) Prov-SECCION'!S128</f>
        <v>87.368421052631589</v>
      </c>
      <c r="T128" s="104">
        <f>'5. RG PROV CCAA SECCION'!T128+'6. RETA (No Seta) Prov-SECCION'!T128+'7. RETA (SETA) Prov-SECCION'!T128</f>
        <v>429.68421052631578</v>
      </c>
      <c r="U128" s="104">
        <f>'5. RG PROV CCAA SECCION'!U128+'6. RETA (No Seta) Prov-SECCION'!U128+'7. RETA (SETA) Prov-SECCION'!U128</f>
        <v>44.84210526315789</v>
      </c>
      <c r="V128" s="104">
        <f>'5. RG PROV CCAA SECCION'!V128+'6. RETA (No Seta) Prov-SECCION'!V128+'7. RETA (SETA) Prov-SECCION'!V128</f>
        <v>126.05263157894734</v>
      </c>
      <c r="W128" s="104">
        <f>'5. RG PROV CCAA SECCION'!W128+'6. RETA (No Seta) Prov-SECCION'!W128+'7. RETA (SETA) Prov-SECCION'!W128</f>
        <v>10.947368421052637</v>
      </c>
      <c r="X128" s="104">
        <f>'5. RG PROV CCAA SECCION'!X128+'6. RETA (No Seta) Prov-SECCION'!X128+'7. RETA (SETA) Prov-SECCION'!X128</f>
        <v>0</v>
      </c>
      <c r="Y128" s="102">
        <f>'5. RG PROV CCAA SECCION'!Y128+'6. RETA (No Seta) Prov-SECCION'!Y128+'7. RETA (SETA) Prov-SECCION'!Y128</f>
        <v>0</v>
      </c>
    </row>
    <row r="129" spans="1:25" ht="15.6" x14ac:dyDescent="0.3">
      <c r="A129" s="10">
        <v>45</v>
      </c>
      <c r="B129" s="11" t="s">
        <v>27</v>
      </c>
      <c r="C129" s="102">
        <f t="shared" si="40"/>
        <v>8932.21052631579</v>
      </c>
      <c r="D129" s="103">
        <f>'5. RG PROV CCAA SECCION'!D129+'6. RETA (No Seta) Prov-SECCION'!D129+'7. RETA (SETA) Prov-SECCION'!D129</f>
        <v>397.47368421052619</v>
      </c>
      <c r="E129" s="104">
        <f>'5. RG PROV CCAA SECCION'!E129+'6. RETA (No Seta) Prov-SECCION'!E129+'7. RETA (SETA) Prov-SECCION'!E129</f>
        <v>25.000000000000014</v>
      </c>
      <c r="F129" s="104">
        <f>'5. RG PROV CCAA SECCION'!F129+'6. RETA (No Seta) Prov-SECCION'!F129+'7. RETA (SETA) Prov-SECCION'!F129</f>
        <v>1581.5789473684213</v>
      </c>
      <c r="G129" s="104">
        <f>'5. RG PROV CCAA SECCION'!G129+'6. RETA (No Seta) Prov-SECCION'!G129+'7. RETA (SETA) Prov-SECCION'!G129</f>
        <v>4</v>
      </c>
      <c r="H129" s="104">
        <f>'5. RG PROV CCAA SECCION'!H129+'6. RETA (No Seta) Prov-SECCION'!H129+'7. RETA (SETA) Prov-SECCION'!H129</f>
        <v>39.89473684210526</v>
      </c>
      <c r="I129" s="104">
        <f>'5. RG PROV CCAA SECCION'!I129+'6. RETA (No Seta) Prov-SECCION'!I129+'7. RETA (SETA) Prov-SECCION'!I129</f>
        <v>1702.7368421052633</v>
      </c>
      <c r="J129" s="104">
        <f>'5. RG PROV CCAA SECCION'!J129+'6. RETA (No Seta) Prov-SECCION'!J129+'7. RETA (SETA) Prov-SECCION'!J129</f>
        <v>1192.421052631579</v>
      </c>
      <c r="K129" s="104">
        <f>'5. RG PROV CCAA SECCION'!K129+'6. RETA (No Seta) Prov-SECCION'!K129+'7. RETA (SETA) Prov-SECCION'!K129</f>
        <v>1227.6315789473686</v>
      </c>
      <c r="L129" s="104">
        <f>'5. RG PROV CCAA SECCION'!L129+'6. RETA (No Seta) Prov-SECCION'!L129+'7. RETA (SETA) Prov-SECCION'!L129</f>
        <v>1086.8947368421052</v>
      </c>
      <c r="M129" s="104">
        <f>'5. RG PROV CCAA SECCION'!M129+'6. RETA (No Seta) Prov-SECCION'!M129+'7. RETA (SETA) Prov-SECCION'!M129</f>
        <v>49.105263157894733</v>
      </c>
      <c r="N129" s="104">
        <f>'5. RG PROV CCAA SECCION'!N129+'6. RETA (No Seta) Prov-SECCION'!N129+'7. RETA (SETA) Prov-SECCION'!N129</f>
        <v>20.526315789473681</v>
      </c>
      <c r="O129" s="104">
        <f>'5. RG PROV CCAA SECCION'!O129+'6. RETA (No Seta) Prov-SECCION'!O129+'7. RETA (SETA) Prov-SECCION'!O129</f>
        <v>31.315789473684212</v>
      </c>
      <c r="P129" s="104">
        <f>'5. RG PROV CCAA SECCION'!P129+'6. RETA (No Seta) Prov-SECCION'!P129+'7. RETA (SETA) Prov-SECCION'!P129</f>
        <v>126.57894736842107</v>
      </c>
      <c r="Q129" s="104">
        <f>'5. RG PROV CCAA SECCION'!Q129+'6. RETA (No Seta) Prov-SECCION'!Q129+'7. RETA (SETA) Prov-SECCION'!Q129</f>
        <v>521.57894736842115</v>
      </c>
      <c r="R129" s="104">
        <f>'5. RG PROV CCAA SECCION'!R129+'6. RETA (No Seta) Prov-SECCION'!R129+'7. RETA (SETA) Prov-SECCION'!R129</f>
        <v>141.68421052631581</v>
      </c>
      <c r="S129" s="104">
        <f>'5. RG PROV CCAA SECCION'!S129+'6. RETA (No Seta) Prov-SECCION'!S129+'7. RETA (SETA) Prov-SECCION'!S129</f>
        <v>133.63157894736841</v>
      </c>
      <c r="T129" s="104">
        <f>'5. RG PROV CCAA SECCION'!T129+'6. RETA (No Seta) Prov-SECCION'!T129+'7. RETA (SETA) Prov-SECCION'!T129</f>
        <v>385.4736842105263</v>
      </c>
      <c r="U129" s="104">
        <f>'5. RG PROV CCAA SECCION'!U129+'6. RETA (No Seta) Prov-SECCION'!U129+'7. RETA (SETA) Prov-SECCION'!U129</f>
        <v>109.9473684210526</v>
      </c>
      <c r="V129" s="104">
        <f>'5. RG PROV CCAA SECCION'!V129+'6. RETA (No Seta) Prov-SECCION'!V129+'7. RETA (SETA) Prov-SECCION'!V129</f>
        <v>146.73684210526318</v>
      </c>
      <c r="W129" s="104">
        <f>'5. RG PROV CCAA SECCION'!W129+'6. RETA (No Seta) Prov-SECCION'!W129+'7. RETA (SETA) Prov-SECCION'!W129</f>
        <v>7.9999999999999964</v>
      </c>
      <c r="X129" s="104">
        <f>'5. RG PROV CCAA SECCION'!X129+'6. RETA (No Seta) Prov-SECCION'!X129+'7. RETA (SETA) Prov-SECCION'!X129</f>
        <v>0</v>
      </c>
      <c r="Y129" s="102">
        <f>'5. RG PROV CCAA SECCION'!Y129+'6. RETA (No Seta) Prov-SECCION'!Y129+'7. RETA (SETA) Prov-SECCION'!Y129</f>
        <v>0</v>
      </c>
    </row>
    <row r="130" spans="1:25" ht="15.6" x14ac:dyDescent="0.3">
      <c r="A130" s="238" t="s">
        <v>42</v>
      </c>
      <c r="B130" s="239"/>
      <c r="C130" s="66">
        <f t="shared" ref="C130" si="41">SUM(C131:C134)</f>
        <v>181643.89473684211</v>
      </c>
      <c r="D130" s="64">
        <f>SUM(D131:D134)</f>
        <v>1669.5263157894735</v>
      </c>
      <c r="E130" s="67">
        <f t="shared" ref="E130:Y130" si="42">SUM(E131:E134)</f>
        <v>103.36842105263158</v>
      </c>
      <c r="F130" s="67">
        <f t="shared" si="42"/>
        <v>17598.736842105267</v>
      </c>
      <c r="G130" s="67">
        <f t="shared" si="42"/>
        <v>100.21052631578947</v>
      </c>
      <c r="H130" s="67">
        <f t="shared" si="42"/>
        <v>470.89473684210526</v>
      </c>
      <c r="I130" s="67">
        <f t="shared" si="42"/>
        <v>9276.6315789473683</v>
      </c>
      <c r="J130" s="67">
        <f t="shared" si="42"/>
        <v>27789.578947368424</v>
      </c>
      <c r="K130" s="67">
        <f t="shared" si="42"/>
        <v>13744.631578947368</v>
      </c>
      <c r="L130" s="67">
        <f t="shared" si="42"/>
        <v>19952.15789473684</v>
      </c>
      <c r="M130" s="67">
        <f t="shared" si="42"/>
        <v>17515.21052631579</v>
      </c>
      <c r="N130" s="67">
        <f t="shared" si="42"/>
        <v>2107.3157894736842</v>
      </c>
      <c r="O130" s="67">
        <f t="shared" si="42"/>
        <v>1704.2105263157891</v>
      </c>
      <c r="P130" s="67">
        <f t="shared" si="42"/>
        <v>23431.52631578947</v>
      </c>
      <c r="Q130" s="67">
        <f t="shared" si="42"/>
        <v>20824.315789473683</v>
      </c>
      <c r="R130" s="67">
        <f t="shared" si="42"/>
        <v>924.94736842105272</v>
      </c>
      <c r="S130" s="67">
        <f t="shared" si="42"/>
        <v>8293.9473684210534</v>
      </c>
      <c r="T130" s="67">
        <f t="shared" si="42"/>
        <v>8173.6315789473683</v>
      </c>
      <c r="U130" s="67">
        <f t="shared" si="42"/>
        <v>3599.4736842105267</v>
      </c>
      <c r="V130" s="67">
        <f t="shared" si="42"/>
        <v>4086.8421052631584</v>
      </c>
      <c r="W130" s="67">
        <f t="shared" si="42"/>
        <v>168.84210526315789</v>
      </c>
      <c r="X130" s="67">
        <f t="shared" si="42"/>
        <v>107.89473684210527</v>
      </c>
      <c r="Y130" s="66">
        <f t="shared" si="42"/>
        <v>0</v>
      </c>
    </row>
    <row r="131" spans="1:25" ht="15.6" x14ac:dyDescent="0.3">
      <c r="A131" s="6">
        <v>8</v>
      </c>
      <c r="B131" s="7" t="s">
        <v>2</v>
      </c>
      <c r="C131" s="102">
        <f t="shared" ref="C131:C134" si="43">SUM(D131:Y131)</f>
        <v>134169.84210526315</v>
      </c>
      <c r="D131" s="103">
        <f>'5. RG PROV CCAA SECCION'!D131+'6. RETA (No Seta) Prov-SECCION'!D131+'7. RETA (SETA) Prov-SECCION'!D131</f>
        <v>221.15789473684217</v>
      </c>
      <c r="E131" s="104">
        <f>'5. RG PROV CCAA SECCION'!E131+'6. RETA (No Seta) Prov-SECCION'!E131+'7. RETA (SETA) Prov-SECCION'!E131</f>
        <v>46.526315789473678</v>
      </c>
      <c r="F131" s="104">
        <f>'5. RG PROV CCAA SECCION'!F131+'6. RETA (No Seta) Prov-SECCION'!F131+'7. RETA (SETA) Prov-SECCION'!F131</f>
        <v>10095.157894736843</v>
      </c>
      <c r="G131" s="104">
        <f>'5. RG PROV CCAA SECCION'!G131+'6. RETA (No Seta) Prov-SECCION'!G131+'7. RETA (SETA) Prov-SECCION'!G131</f>
        <v>71.94736842105263</v>
      </c>
      <c r="H131" s="104">
        <f>'5. RG PROV CCAA SECCION'!H131+'6. RETA (No Seta) Prov-SECCION'!H131+'7. RETA (SETA) Prov-SECCION'!H131</f>
        <v>247.10526315789474</v>
      </c>
      <c r="I131" s="104">
        <f>'5. RG PROV CCAA SECCION'!I131+'6. RETA (No Seta) Prov-SECCION'!I131+'7. RETA (SETA) Prov-SECCION'!I131</f>
        <v>4763.1578947368416</v>
      </c>
      <c r="J131" s="104">
        <f>'5. RG PROV CCAA SECCION'!J131+'6. RETA (No Seta) Prov-SECCION'!J131+'7. RETA (SETA) Prov-SECCION'!J131</f>
        <v>20868.42105263158</v>
      </c>
      <c r="K131" s="104">
        <f>'5. RG PROV CCAA SECCION'!K131+'6. RETA (No Seta) Prov-SECCION'!K131+'7. RETA (SETA) Prov-SECCION'!K131</f>
        <v>6713.2631578947357</v>
      </c>
      <c r="L131" s="104">
        <f>'5. RG PROV CCAA SECCION'!L131+'6. RETA (No Seta) Prov-SECCION'!L131+'7. RETA (SETA) Prov-SECCION'!L131</f>
        <v>12597.842105263158</v>
      </c>
      <c r="M131" s="104">
        <f>'5. RG PROV CCAA SECCION'!M131+'6. RETA (No Seta) Prov-SECCION'!M131+'7. RETA (SETA) Prov-SECCION'!M131</f>
        <v>16985.157894736843</v>
      </c>
      <c r="N131" s="104">
        <f>'5. RG PROV CCAA SECCION'!N131+'6. RETA (No Seta) Prov-SECCION'!N131+'7. RETA (SETA) Prov-SECCION'!N131</f>
        <v>1941.1578947368423</v>
      </c>
      <c r="O131" s="104">
        <f>'5. RG PROV CCAA SECCION'!O131+'6. RETA (No Seta) Prov-SECCION'!O131+'7. RETA (SETA) Prov-SECCION'!O131</f>
        <v>1159.1578947368419</v>
      </c>
      <c r="P131" s="104">
        <f>'5. RG PROV CCAA SECCION'!P131+'6. RETA (No Seta) Prov-SECCION'!P131+'7. RETA (SETA) Prov-SECCION'!P131</f>
        <v>21894.684210526313</v>
      </c>
      <c r="Q131" s="104">
        <f>'5. RG PROV CCAA SECCION'!Q131+'6. RETA (No Seta) Prov-SECCION'!Q131+'7. RETA (SETA) Prov-SECCION'!Q131</f>
        <v>17294.894736842103</v>
      </c>
      <c r="R131" s="104">
        <f>'5. RG PROV CCAA SECCION'!R131+'6. RETA (No Seta) Prov-SECCION'!R131+'7. RETA (SETA) Prov-SECCION'!R131</f>
        <v>481.26315789473688</v>
      </c>
      <c r="S131" s="104">
        <f>'5. RG PROV CCAA SECCION'!S131+'6. RETA (No Seta) Prov-SECCION'!S131+'7. RETA (SETA) Prov-SECCION'!S131</f>
        <v>7062.4210526315792</v>
      </c>
      <c r="T131" s="104">
        <f>'5. RG PROV CCAA SECCION'!T131+'6. RETA (No Seta) Prov-SECCION'!T131+'7. RETA (SETA) Prov-SECCION'!T131</f>
        <v>5714.7894736842109</v>
      </c>
      <c r="U131" s="104">
        <f>'5. RG PROV CCAA SECCION'!U131+'6. RETA (No Seta) Prov-SECCION'!U131+'7. RETA (SETA) Prov-SECCION'!U131</f>
        <v>2734.105263157895</v>
      </c>
      <c r="V131" s="104">
        <f>'5. RG PROV CCAA SECCION'!V131+'6. RETA (No Seta) Prov-SECCION'!V131+'7. RETA (SETA) Prov-SECCION'!V131</f>
        <v>3100.7368421052633</v>
      </c>
      <c r="W131" s="104">
        <f>'5. RG PROV CCAA SECCION'!W131+'6. RETA (No Seta) Prov-SECCION'!W131+'7. RETA (SETA) Prov-SECCION'!W131</f>
        <v>72.000000000000014</v>
      </c>
      <c r="X131" s="104">
        <f>'5. RG PROV CCAA SECCION'!X131+'6. RETA (No Seta) Prov-SECCION'!X131+'7. RETA (SETA) Prov-SECCION'!X131</f>
        <v>104.89473684210527</v>
      </c>
      <c r="Y131" s="102">
        <f>'5. RG PROV CCAA SECCION'!Y131+'6. RETA (No Seta) Prov-SECCION'!Y131+'7. RETA (SETA) Prov-SECCION'!Y131</f>
        <v>0</v>
      </c>
    </row>
    <row r="132" spans="1:25" ht="15.6" x14ac:dyDescent="0.3">
      <c r="A132" s="8">
        <v>17</v>
      </c>
      <c r="B132" s="9" t="s">
        <v>6</v>
      </c>
      <c r="C132" s="102">
        <f t="shared" si="43"/>
        <v>16774.157894736843</v>
      </c>
      <c r="D132" s="103">
        <f>'5. RG PROV CCAA SECCION'!D132+'6. RETA (No Seta) Prov-SECCION'!D132+'7. RETA (SETA) Prov-SECCION'!D132</f>
        <v>175.57894736842104</v>
      </c>
      <c r="E132" s="104">
        <f>'5. RG PROV CCAA SECCION'!E132+'6. RETA (No Seta) Prov-SECCION'!E132+'7. RETA (SETA) Prov-SECCION'!E132</f>
        <v>11.842105263157897</v>
      </c>
      <c r="F132" s="104">
        <f>'5. RG PROV CCAA SECCION'!F132+'6. RETA (No Seta) Prov-SECCION'!F132+'7. RETA (SETA) Prov-SECCION'!F132</f>
        <v>2646.4210526315792</v>
      </c>
      <c r="G132" s="104">
        <f>'5. RG PROV CCAA SECCION'!G132+'6. RETA (No Seta) Prov-SECCION'!G132+'7. RETA (SETA) Prov-SECCION'!G132</f>
        <v>13.000000000000002</v>
      </c>
      <c r="H132" s="104">
        <f>'5. RG PROV CCAA SECCION'!H132+'6. RETA (No Seta) Prov-SECCION'!H132+'7. RETA (SETA) Prov-SECCION'!H132</f>
        <v>52.26315789473685</v>
      </c>
      <c r="I132" s="104">
        <f>'5. RG PROV CCAA SECCION'!I132+'6. RETA (No Seta) Prov-SECCION'!I132+'7. RETA (SETA) Prov-SECCION'!I132</f>
        <v>1617.5263157894738</v>
      </c>
      <c r="J132" s="104">
        <f>'5. RG PROV CCAA SECCION'!J132+'6. RETA (No Seta) Prov-SECCION'!J132+'7. RETA (SETA) Prov-SECCION'!J132</f>
        <v>2665.2631578947371</v>
      </c>
      <c r="K132" s="104">
        <f>'5. RG PROV CCAA SECCION'!K132+'6. RETA (No Seta) Prov-SECCION'!K132+'7. RETA (SETA) Prov-SECCION'!K132</f>
        <v>2138.0526315789475</v>
      </c>
      <c r="L132" s="104">
        <f>'5. RG PROV CCAA SECCION'!L132+'6. RETA (No Seta) Prov-SECCION'!L132+'7. RETA (SETA) Prov-SECCION'!L132</f>
        <v>2935.6315789473692</v>
      </c>
      <c r="M132" s="104">
        <f>'5. RG PROV CCAA SECCION'!M132+'6. RETA (No Seta) Prov-SECCION'!M132+'7. RETA (SETA) Prov-SECCION'!M132</f>
        <v>228.78947368421052</v>
      </c>
      <c r="N132" s="104">
        <f>'5. RG PROV CCAA SECCION'!N132+'6. RETA (No Seta) Prov-SECCION'!N132+'7. RETA (SETA) Prov-SECCION'!N132</f>
        <v>85.315789473684191</v>
      </c>
      <c r="O132" s="104">
        <f>'5. RG PROV CCAA SECCION'!O132+'6. RETA (No Seta) Prov-SECCION'!O132+'7. RETA (SETA) Prov-SECCION'!O132</f>
        <v>353.42105263157896</v>
      </c>
      <c r="P132" s="104">
        <f>'5. RG PROV CCAA SECCION'!P132+'6. RETA (No Seta) Prov-SECCION'!P132+'7. RETA (SETA) Prov-SECCION'!P132</f>
        <v>604.36842105263156</v>
      </c>
      <c r="Q132" s="104">
        <f>'5. RG PROV CCAA SECCION'!Q132+'6. RETA (No Seta) Prov-SECCION'!Q132+'7. RETA (SETA) Prov-SECCION'!Q132</f>
        <v>1194.5263157894738</v>
      </c>
      <c r="R132" s="104">
        <f>'5. RG PROV CCAA SECCION'!R132+'6. RETA (No Seta) Prov-SECCION'!R132+'7. RETA (SETA) Prov-SECCION'!R132</f>
        <v>121.36842105263159</v>
      </c>
      <c r="S132" s="104">
        <f>'5. RG PROV CCAA SECCION'!S132+'6. RETA (No Seta) Prov-SECCION'!S132+'7. RETA (SETA) Prov-SECCION'!S132</f>
        <v>441.31578947368428</v>
      </c>
      <c r="T132" s="104">
        <f>'5. RG PROV CCAA SECCION'!T132+'6. RETA (No Seta) Prov-SECCION'!T132+'7. RETA (SETA) Prov-SECCION'!T132</f>
        <v>706.89473684210498</v>
      </c>
      <c r="U132" s="104">
        <f>'5. RG PROV CCAA SECCION'!U132+'6. RETA (No Seta) Prov-SECCION'!U132+'7. RETA (SETA) Prov-SECCION'!U132</f>
        <v>366.36842105263156</v>
      </c>
      <c r="V132" s="104">
        <f>'5. RG PROV CCAA SECCION'!V132+'6. RETA (No Seta) Prov-SECCION'!V132+'7. RETA (SETA) Prov-SECCION'!V132</f>
        <v>376</v>
      </c>
      <c r="W132" s="104">
        <f>'5. RG PROV CCAA SECCION'!W132+'6. RETA (No Seta) Prov-SECCION'!W132+'7. RETA (SETA) Prov-SECCION'!W132</f>
        <v>37.210526315789465</v>
      </c>
      <c r="X132" s="104">
        <f>'5. RG PROV CCAA SECCION'!X132+'6. RETA (No Seta) Prov-SECCION'!X132+'7. RETA (SETA) Prov-SECCION'!X132</f>
        <v>2.9999999999999987</v>
      </c>
      <c r="Y132" s="102">
        <f>'5. RG PROV CCAA SECCION'!Y132+'6. RETA (No Seta) Prov-SECCION'!Y132+'7. RETA (SETA) Prov-SECCION'!Y132</f>
        <v>0</v>
      </c>
    </row>
    <row r="133" spans="1:25" ht="15.6" x14ac:dyDescent="0.3">
      <c r="A133" s="8">
        <v>25</v>
      </c>
      <c r="B133" s="9" t="s">
        <v>12</v>
      </c>
      <c r="C133" s="102">
        <f t="shared" si="43"/>
        <v>14473.736842105263</v>
      </c>
      <c r="D133" s="103">
        <f>'5. RG PROV CCAA SECCION'!D133+'6. RETA (No Seta) Prov-SECCION'!D133+'7. RETA (SETA) Prov-SECCION'!D133</f>
        <v>953.21052631578937</v>
      </c>
      <c r="E133" s="104">
        <f>'5. RG PROV CCAA SECCION'!E133+'6. RETA (No Seta) Prov-SECCION'!E133+'7. RETA (SETA) Prov-SECCION'!E133</f>
        <v>12.000000000000002</v>
      </c>
      <c r="F133" s="104">
        <f>'5. RG PROV CCAA SECCION'!F133+'6. RETA (No Seta) Prov-SECCION'!F133+'7. RETA (SETA) Prov-SECCION'!F133</f>
        <v>2377.8947368421054</v>
      </c>
      <c r="G133" s="104">
        <f>'5. RG PROV CCAA SECCION'!G133+'6. RETA (No Seta) Prov-SECCION'!G133+'7. RETA (SETA) Prov-SECCION'!G133</f>
        <v>9.2631578947368407</v>
      </c>
      <c r="H133" s="104">
        <f>'5. RG PROV CCAA SECCION'!H133+'6. RETA (No Seta) Prov-SECCION'!H133+'7. RETA (SETA) Prov-SECCION'!H133</f>
        <v>85.84210526315789</v>
      </c>
      <c r="I133" s="104">
        <f>'5. RG PROV CCAA SECCION'!I133+'6. RETA (No Seta) Prov-SECCION'!I133+'7. RETA (SETA) Prov-SECCION'!I133</f>
        <v>1267.7368421052631</v>
      </c>
      <c r="J133" s="104">
        <f>'5. RG PROV CCAA SECCION'!J133+'6. RETA (No Seta) Prov-SECCION'!J133+'7. RETA (SETA) Prov-SECCION'!J133</f>
        <v>2043.4210526315787</v>
      </c>
      <c r="K133" s="104">
        <f>'5. RG PROV CCAA SECCION'!K133+'6. RETA (No Seta) Prov-SECCION'!K133+'7. RETA (SETA) Prov-SECCION'!K133</f>
        <v>3129.2105263157891</v>
      </c>
      <c r="L133" s="104">
        <f>'5. RG PROV CCAA SECCION'!L133+'6. RETA (No Seta) Prov-SECCION'!L133+'7. RETA (SETA) Prov-SECCION'!L133</f>
        <v>1602.8421052631579</v>
      </c>
      <c r="M133" s="104">
        <f>'5. RG PROV CCAA SECCION'!M133+'6. RETA (No Seta) Prov-SECCION'!M133+'7. RETA (SETA) Prov-SECCION'!M133</f>
        <v>100.57894736842104</v>
      </c>
      <c r="N133" s="104">
        <f>'5. RG PROV CCAA SECCION'!N133+'6. RETA (No Seta) Prov-SECCION'!N133+'7. RETA (SETA) Prov-SECCION'!N133</f>
        <v>29.842105263157901</v>
      </c>
      <c r="O133" s="104">
        <f>'5. RG PROV CCAA SECCION'!O133+'6. RETA (No Seta) Prov-SECCION'!O133+'7. RETA (SETA) Prov-SECCION'!O133</f>
        <v>28</v>
      </c>
      <c r="P133" s="104">
        <f>'5. RG PROV CCAA SECCION'!P133+'6. RETA (No Seta) Prov-SECCION'!P133+'7. RETA (SETA) Prov-SECCION'!P133</f>
        <v>225.84210526315789</v>
      </c>
      <c r="Q133" s="104">
        <f>'5. RG PROV CCAA SECCION'!Q133+'6. RETA (No Seta) Prov-SECCION'!Q133+'7. RETA (SETA) Prov-SECCION'!Q133</f>
        <v>995.00000000000011</v>
      </c>
      <c r="R133" s="104">
        <f>'5. RG PROV CCAA SECCION'!R133+'6. RETA (No Seta) Prov-SECCION'!R133+'7. RETA (SETA) Prov-SECCION'!R133</f>
        <v>146.05263157894737</v>
      </c>
      <c r="S133" s="104">
        <f>'5. RG PROV CCAA SECCION'!S133+'6. RETA (No Seta) Prov-SECCION'!S133+'7. RETA (SETA) Prov-SECCION'!S133</f>
        <v>250.57894736842098</v>
      </c>
      <c r="T133" s="104">
        <f>'5. RG PROV CCAA SECCION'!T133+'6. RETA (No Seta) Prov-SECCION'!T133+'7. RETA (SETA) Prov-SECCION'!T133</f>
        <v>812.63157894736855</v>
      </c>
      <c r="U133" s="104">
        <f>'5. RG PROV CCAA SECCION'!U133+'6. RETA (No Seta) Prov-SECCION'!U133+'7. RETA (SETA) Prov-SECCION'!U133</f>
        <v>192.89473684210526</v>
      </c>
      <c r="V133" s="104">
        <f>'5. RG PROV CCAA SECCION'!V133+'6. RETA (No Seta) Prov-SECCION'!V133+'7. RETA (SETA) Prov-SECCION'!V133</f>
        <v>199.89473684210537</v>
      </c>
      <c r="W133" s="104">
        <f>'5. RG PROV CCAA SECCION'!W133+'6. RETA (No Seta) Prov-SECCION'!W133+'7. RETA (SETA) Prov-SECCION'!W133</f>
        <v>11.000000000000005</v>
      </c>
      <c r="X133" s="104">
        <f>'5. RG PROV CCAA SECCION'!X133+'6. RETA (No Seta) Prov-SECCION'!X133+'7. RETA (SETA) Prov-SECCION'!X133</f>
        <v>0</v>
      </c>
      <c r="Y133" s="102">
        <f>'5. RG PROV CCAA SECCION'!Y133+'6. RETA (No Seta) Prov-SECCION'!Y133+'7. RETA (SETA) Prov-SECCION'!Y133</f>
        <v>0</v>
      </c>
    </row>
    <row r="134" spans="1:25" ht="15.6" x14ac:dyDescent="0.3">
      <c r="A134" s="10">
        <v>43</v>
      </c>
      <c r="B134" s="11" t="s">
        <v>25</v>
      </c>
      <c r="C134" s="102">
        <f t="shared" si="43"/>
        <v>16226.157894736843</v>
      </c>
      <c r="D134" s="103">
        <f>'5. RG PROV CCAA SECCION'!D134+'6. RETA (No Seta) Prov-SECCION'!D134+'7. RETA (SETA) Prov-SECCION'!D134</f>
        <v>319.57894736842098</v>
      </c>
      <c r="E134" s="104">
        <f>'5. RG PROV CCAA SECCION'!E134+'6. RETA (No Seta) Prov-SECCION'!E134+'7. RETA (SETA) Prov-SECCION'!E134</f>
        <v>33</v>
      </c>
      <c r="F134" s="104">
        <f>'5. RG PROV CCAA SECCION'!F134+'6. RETA (No Seta) Prov-SECCION'!F134+'7. RETA (SETA) Prov-SECCION'!F134</f>
        <v>2479.2631578947376</v>
      </c>
      <c r="G134" s="104">
        <f>'5. RG PROV CCAA SECCION'!G134+'6. RETA (No Seta) Prov-SECCION'!G134+'7. RETA (SETA) Prov-SECCION'!G134</f>
        <v>5.9999999999999973</v>
      </c>
      <c r="H134" s="104">
        <f>'5. RG PROV CCAA SECCION'!H134+'6. RETA (No Seta) Prov-SECCION'!H134+'7. RETA (SETA) Prov-SECCION'!H134</f>
        <v>85.68421052631578</v>
      </c>
      <c r="I134" s="104">
        <f>'5. RG PROV CCAA SECCION'!I134+'6. RETA (No Seta) Prov-SECCION'!I134+'7. RETA (SETA) Prov-SECCION'!I134</f>
        <v>1628.2105263157896</v>
      </c>
      <c r="J134" s="104">
        <f>'5. RG PROV CCAA SECCION'!J134+'6. RETA (No Seta) Prov-SECCION'!J134+'7. RETA (SETA) Prov-SECCION'!J134</f>
        <v>2212.4736842105262</v>
      </c>
      <c r="K134" s="104">
        <f>'5. RG PROV CCAA SECCION'!K134+'6. RETA (No Seta) Prov-SECCION'!K134+'7. RETA (SETA) Prov-SECCION'!K134</f>
        <v>1764.1052631578946</v>
      </c>
      <c r="L134" s="104">
        <f>'5. RG PROV CCAA SECCION'!L134+'6. RETA (No Seta) Prov-SECCION'!L134+'7. RETA (SETA) Prov-SECCION'!L134</f>
        <v>2815.8421052631579</v>
      </c>
      <c r="M134" s="104">
        <f>'5. RG PROV CCAA SECCION'!M134+'6. RETA (No Seta) Prov-SECCION'!M134+'7. RETA (SETA) Prov-SECCION'!M134</f>
        <v>200.68421052631581</v>
      </c>
      <c r="N134" s="104">
        <f>'5. RG PROV CCAA SECCION'!N134+'6. RETA (No Seta) Prov-SECCION'!N134+'7. RETA (SETA) Prov-SECCION'!N134</f>
        <v>51.000000000000014</v>
      </c>
      <c r="O134" s="104">
        <f>'5. RG PROV CCAA SECCION'!O134+'6. RETA (No Seta) Prov-SECCION'!O134+'7. RETA (SETA) Prov-SECCION'!O134</f>
        <v>163.63157894736841</v>
      </c>
      <c r="P134" s="104">
        <f>'5. RG PROV CCAA SECCION'!P134+'6. RETA (No Seta) Prov-SECCION'!P134+'7. RETA (SETA) Prov-SECCION'!P134</f>
        <v>706.63157894736855</v>
      </c>
      <c r="Q134" s="104">
        <f>'5. RG PROV CCAA SECCION'!Q134+'6. RETA (No Seta) Prov-SECCION'!Q134+'7. RETA (SETA) Prov-SECCION'!Q134</f>
        <v>1339.8947368421052</v>
      </c>
      <c r="R134" s="104">
        <f>'5. RG PROV CCAA SECCION'!R134+'6. RETA (No Seta) Prov-SECCION'!R134+'7. RETA (SETA) Prov-SECCION'!R134</f>
        <v>176.26315789473688</v>
      </c>
      <c r="S134" s="104">
        <f>'5. RG PROV CCAA SECCION'!S134+'6. RETA (No Seta) Prov-SECCION'!S134+'7. RETA (SETA) Prov-SECCION'!S134</f>
        <v>539.63157894736833</v>
      </c>
      <c r="T134" s="104">
        <f>'5. RG PROV CCAA SECCION'!T134+'6. RETA (No Seta) Prov-SECCION'!T134+'7. RETA (SETA) Prov-SECCION'!T134</f>
        <v>939.31578947368428</v>
      </c>
      <c r="U134" s="104">
        <f>'5. RG PROV CCAA SECCION'!U134+'6. RETA (No Seta) Prov-SECCION'!U134+'7. RETA (SETA) Prov-SECCION'!U134</f>
        <v>306.10526315789474</v>
      </c>
      <c r="V134" s="104">
        <f>'5. RG PROV CCAA SECCION'!V134+'6. RETA (No Seta) Prov-SECCION'!V134+'7. RETA (SETA) Prov-SECCION'!V134</f>
        <v>410.21052631578948</v>
      </c>
      <c r="W134" s="104">
        <f>'5. RG PROV CCAA SECCION'!W134+'6. RETA (No Seta) Prov-SECCION'!W134+'7. RETA (SETA) Prov-SECCION'!W134</f>
        <v>48.631578947368418</v>
      </c>
      <c r="X134" s="104">
        <f>'5. RG PROV CCAA SECCION'!X134+'6. RETA (No Seta) Prov-SECCION'!X134+'7. RETA (SETA) Prov-SECCION'!X134</f>
        <v>0</v>
      </c>
      <c r="Y134" s="102">
        <f>'5. RG PROV CCAA SECCION'!Y134+'6. RETA (No Seta) Prov-SECCION'!Y134+'7. RETA (SETA) Prov-SECCION'!Y134</f>
        <v>0</v>
      </c>
    </row>
    <row r="135" spans="1:25" ht="15.6" x14ac:dyDescent="0.3">
      <c r="A135" s="238" t="s">
        <v>178</v>
      </c>
      <c r="B135" s="239"/>
      <c r="C135" s="66">
        <f t="shared" ref="C135" si="44">SUM(C136:C138)</f>
        <v>108397.4736842105</v>
      </c>
      <c r="D135" s="64">
        <f>SUM(D136:D138)</f>
        <v>651.52631578947353</v>
      </c>
      <c r="E135" s="67">
        <f t="shared" ref="E135:Y135" si="45">SUM(E136:E138)</f>
        <v>61.263157894736835</v>
      </c>
      <c r="F135" s="67">
        <f t="shared" si="45"/>
        <v>9901.2631578947367</v>
      </c>
      <c r="G135" s="67">
        <f t="shared" si="45"/>
        <v>94.78947368421052</v>
      </c>
      <c r="H135" s="67">
        <f t="shared" si="45"/>
        <v>468.0526315789474</v>
      </c>
      <c r="I135" s="67">
        <f t="shared" si="45"/>
        <v>11078.263157894737</v>
      </c>
      <c r="J135" s="67">
        <f t="shared" si="45"/>
        <v>18366.15789473684</v>
      </c>
      <c r="K135" s="67">
        <f t="shared" si="45"/>
        <v>10521.105263157895</v>
      </c>
      <c r="L135" s="67">
        <f t="shared" si="45"/>
        <v>21010.15789473684</v>
      </c>
      <c r="M135" s="67">
        <f t="shared" si="45"/>
        <v>3376.4210526315792</v>
      </c>
      <c r="N135" s="67">
        <f t="shared" si="45"/>
        <v>777.52631578947387</v>
      </c>
      <c r="O135" s="67">
        <f t="shared" si="45"/>
        <v>2594.3157894736842</v>
      </c>
      <c r="P135" s="67">
        <f t="shared" si="45"/>
        <v>5435.78947368421</v>
      </c>
      <c r="Q135" s="67">
        <f t="shared" si="45"/>
        <v>9252.78947368421</v>
      </c>
      <c r="R135" s="67">
        <f t="shared" si="45"/>
        <v>771.10526315789468</v>
      </c>
      <c r="S135" s="67">
        <f t="shared" si="45"/>
        <v>3899.0526315789475</v>
      </c>
      <c r="T135" s="67">
        <f t="shared" si="45"/>
        <v>4658.3684210526326</v>
      </c>
      <c r="U135" s="67">
        <f t="shared" si="45"/>
        <v>2196.4210526315792</v>
      </c>
      <c r="V135" s="67">
        <f t="shared" si="45"/>
        <v>3004.4210526315792</v>
      </c>
      <c r="W135" s="67">
        <f t="shared" si="45"/>
        <v>256.31578947368422</v>
      </c>
      <c r="X135" s="67">
        <f t="shared" si="45"/>
        <v>22.368421052631568</v>
      </c>
      <c r="Y135" s="66">
        <f t="shared" si="45"/>
        <v>0</v>
      </c>
    </row>
    <row r="136" spans="1:25" ht="15.6" x14ac:dyDescent="0.3">
      <c r="A136" s="12">
        <v>3</v>
      </c>
      <c r="B136" s="16" t="s">
        <v>170</v>
      </c>
      <c r="C136" s="102">
        <f t="shared" ref="C136:C138" si="46">SUM(D136:Y136)</f>
        <v>39440.473684210519</v>
      </c>
      <c r="D136" s="103">
        <f>'5. RG PROV CCAA SECCION'!D136+'6. RETA (No Seta) Prov-SECCION'!D136+'7. RETA (SETA) Prov-SECCION'!D136</f>
        <v>105.0526315789474</v>
      </c>
      <c r="E136" s="104">
        <f>'5. RG PROV CCAA SECCION'!E136+'6. RETA (No Seta) Prov-SECCION'!E136+'7. RETA (SETA) Prov-SECCION'!E136</f>
        <v>17.999999999999993</v>
      </c>
      <c r="F136" s="104">
        <f>'5. RG PROV CCAA SECCION'!F136+'6. RETA (No Seta) Prov-SECCION'!F136+'7. RETA (SETA) Prov-SECCION'!F136</f>
        <v>1985.4210526315792</v>
      </c>
      <c r="G136" s="104">
        <f>'5. RG PROV CCAA SECCION'!G136+'6. RETA (No Seta) Prov-SECCION'!G136+'7. RETA (SETA) Prov-SECCION'!G136</f>
        <v>23.789473684210524</v>
      </c>
      <c r="H136" s="104">
        <f>'5. RG PROV CCAA SECCION'!H136+'6. RETA (No Seta) Prov-SECCION'!H136+'7. RETA (SETA) Prov-SECCION'!H136</f>
        <v>87.78947368421052</v>
      </c>
      <c r="I136" s="104">
        <f>'5. RG PROV CCAA SECCION'!I136+'6. RETA (No Seta) Prov-SECCION'!I136+'7. RETA (SETA) Prov-SECCION'!I136</f>
        <v>4526.4210526315783</v>
      </c>
      <c r="J136" s="104">
        <f>'5. RG PROV CCAA SECCION'!J136+'6. RETA (No Seta) Prov-SECCION'!J136+'7. RETA (SETA) Prov-SECCION'!J136</f>
        <v>6267.78947368421</v>
      </c>
      <c r="K136" s="104">
        <f>'5. RG PROV CCAA SECCION'!K136+'6. RETA (No Seta) Prov-SECCION'!K136+'7. RETA (SETA) Prov-SECCION'!K136</f>
        <v>2900.6315789473688</v>
      </c>
      <c r="L136" s="104">
        <f>'5. RG PROV CCAA SECCION'!L136+'6. RETA (No Seta) Prov-SECCION'!L136+'7. RETA (SETA) Prov-SECCION'!L136</f>
        <v>9560.3157894736833</v>
      </c>
      <c r="M136" s="104">
        <f>'5. RG PROV CCAA SECCION'!M136+'6. RETA (No Seta) Prov-SECCION'!M136+'7. RETA (SETA) Prov-SECCION'!M136</f>
        <v>998.31578947368416</v>
      </c>
      <c r="N136" s="104">
        <f>'5. RG PROV CCAA SECCION'!N136+'6. RETA (No Seta) Prov-SECCION'!N136+'7. RETA (SETA) Prov-SECCION'!N136</f>
        <v>385.26315789473688</v>
      </c>
      <c r="O136" s="104">
        <f>'5. RG PROV CCAA SECCION'!O136+'6. RETA (No Seta) Prov-SECCION'!O136+'7. RETA (SETA) Prov-SECCION'!O136</f>
        <v>1866.4736842105262</v>
      </c>
      <c r="P136" s="104">
        <f>'5. RG PROV CCAA SECCION'!P136+'6. RETA (No Seta) Prov-SECCION'!P136+'7. RETA (SETA) Prov-SECCION'!P136</f>
        <v>2033.2631578947367</v>
      </c>
      <c r="Q136" s="104">
        <f>'5. RG PROV CCAA SECCION'!Q136+'6. RETA (No Seta) Prov-SECCION'!Q136+'7. RETA (SETA) Prov-SECCION'!Q136</f>
        <v>3375.4210526315792</v>
      </c>
      <c r="R136" s="104">
        <f>'5. RG PROV CCAA SECCION'!R136+'6. RETA (No Seta) Prov-SECCION'!R136+'7. RETA (SETA) Prov-SECCION'!R136</f>
        <v>199.21052631578951</v>
      </c>
      <c r="S136" s="104">
        <f>'5. RG PROV CCAA SECCION'!S136+'6. RETA (No Seta) Prov-SECCION'!S136+'7. RETA (SETA) Prov-SECCION'!S136</f>
        <v>1038.6842105263158</v>
      </c>
      <c r="T136" s="104">
        <f>'5. RG PROV CCAA SECCION'!T136+'6. RETA (No Seta) Prov-SECCION'!T136+'7. RETA (SETA) Prov-SECCION'!T136</f>
        <v>1820.9473684210532</v>
      </c>
      <c r="U136" s="104">
        <f>'5. RG PROV CCAA SECCION'!U136+'6. RETA (No Seta) Prov-SECCION'!U136+'7. RETA (SETA) Prov-SECCION'!U136</f>
        <v>822.78947368421052</v>
      </c>
      <c r="V136" s="104">
        <f>'5. RG PROV CCAA SECCION'!V136+'6. RETA (No Seta) Prov-SECCION'!V136+'7. RETA (SETA) Prov-SECCION'!V136</f>
        <v>1318.5789473684213</v>
      </c>
      <c r="W136" s="104">
        <f>'5. RG PROV CCAA SECCION'!W136+'6. RETA (No Seta) Prov-SECCION'!W136+'7. RETA (SETA) Prov-SECCION'!W136</f>
        <v>99.31578947368422</v>
      </c>
      <c r="X136" s="104">
        <f>'5. RG PROV CCAA SECCION'!X136+'6. RETA (No Seta) Prov-SECCION'!X136+'7. RETA (SETA) Prov-SECCION'!X136</f>
        <v>6.9999999999999973</v>
      </c>
      <c r="Y136" s="102">
        <f>'5. RG PROV CCAA SECCION'!Y136+'6. RETA (No Seta) Prov-SECCION'!Y136+'7. RETA (SETA) Prov-SECCION'!Y136</f>
        <v>0</v>
      </c>
    </row>
    <row r="137" spans="1:25" ht="15.6" x14ac:dyDescent="0.3">
      <c r="A137" s="1">
        <v>12</v>
      </c>
      <c r="B137" s="17" t="s">
        <v>171</v>
      </c>
      <c r="C137" s="102">
        <f t="shared" si="46"/>
        <v>19367.315789473683</v>
      </c>
      <c r="D137" s="103">
        <f>'5. RG PROV CCAA SECCION'!D137+'6. RETA (No Seta) Prov-SECCION'!D137+'7. RETA (SETA) Prov-SECCION'!D137</f>
        <v>210.4736842105263</v>
      </c>
      <c r="E137" s="104">
        <f>'5. RG PROV CCAA SECCION'!E137+'6. RETA (No Seta) Prov-SECCION'!E137+'7. RETA (SETA) Prov-SECCION'!E137</f>
        <v>11.000000000000005</v>
      </c>
      <c r="F137" s="104">
        <f>'5. RG PROV CCAA SECCION'!F137+'6. RETA (No Seta) Prov-SECCION'!F137+'7. RETA (SETA) Prov-SECCION'!F137</f>
        <v>2990.1578947368416</v>
      </c>
      <c r="G137" s="104">
        <f>'5. RG PROV CCAA SECCION'!G137+'6. RETA (No Seta) Prov-SECCION'!G137+'7. RETA (SETA) Prov-SECCION'!G137</f>
        <v>16.999999999999993</v>
      </c>
      <c r="H137" s="104">
        <f>'5. RG PROV CCAA SECCION'!H137+'6. RETA (No Seta) Prov-SECCION'!H137+'7. RETA (SETA) Prov-SECCION'!H137</f>
        <v>182.00000000000003</v>
      </c>
      <c r="I137" s="104">
        <f>'5. RG PROV CCAA SECCION'!I137+'6. RETA (No Seta) Prov-SECCION'!I137+'7. RETA (SETA) Prov-SECCION'!I137</f>
        <v>2646.2631578947367</v>
      </c>
      <c r="J137" s="104">
        <f>'5. RG PROV CCAA SECCION'!J137+'6. RETA (No Seta) Prov-SECCION'!J137+'7. RETA (SETA) Prov-SECCION'!J137</f>
        <v>2990.0526315789466</v>
      </c>
      <c r="K137" s="104">
        <f>'5. RG PROV CCAA SECCION'!K137+'6. RETA (No Seta) Prov-SECCION'!K137+'7. RETA (SETA) Prov-SECCION'!K137</f>
        <v>2250.9473684210525</v>
      </c>
      <c r="L137" s="104">
        <f>'5. RG PROV CCAA SECCION'!L137+'6. RETA (No Seta) Prov-SECCION'!L137+'7. RETA (SETA) Prov-SECCION'!L137</f>
        <v>3515.3157894736842</v>
      </c>
      <c r="M137" s="104">
        <f>'5. RG PROV CCAA SECCION'!M137+'6. RETA (No Seta) Prov-SECCION'!M137+'7. RETA (SETA) Prov-SECCION'!M137</f>
        <v>160.10526315789471</v>
      </c>
      <c r="N137" s="104">
        <f>'5. RG PROV CCAA SECCION'!N137+'6. RETA (No Seta) Prov-SECCION'!N137+'7. RETA (SETA) Prov-SECCION'!N137</f>
        <v>83.210526315789494</v>
      </c>
      <c r="O137" s="104">
        <f>'5. RG PROV CCAA SECCION'!O137+'6. RETA (No Seta) Prov-SECCION'!O137+'7. RETA (SETA) Prov-SECCION'!O137</f>
        <v>144.68421052631578</v>
      </c>
      <c r="P137" s="104">
        <f>'5. RG PROV CCAA SECCION'!P137+'6. RETA (No Seta) Prov-SECCION'!P137+'7. RETA (SETA) Prov-SECCION'!P137</f>
        <v>384.31578947368428</v>
      </c>
      <c r="Q137" s="104">
        <f>'5. RG PROV CCAA SECCION'!Q137+'6. RETA (No Seta) Prov-SECCION'!Q137+'7. RETA (SETA) Prov-SECCION'!Q137</f>
        <v>1466.1052631578948</v>
      </c>
      <c r="R137" s="104">
        <f>'5. RG PROV CCAA SECCION'!R137+'6. RETA (No Seta) Prov-SECCION'!R137+'7. RETA (SETA) Prov-SECCION'!R137</f>
        <v>227</v>
      </c>
      <c r="S137" s="104">
        <f>'5. RG PROV CCAA SECCION'!S137+'6. RETA (No Seta) Prov-SECCION'!S137+'7. RETA (SETA) Prov-SECCION'!S137</f>
        <v>405.31578947368416</v>
      </c>
      <c r="T137" s="104">
        <f>'5. RG PROV CCAA SECCION'!T137+'6. RETA (No Seta) Prov-SECCION'!T137+'7. RETA (SETA) Prov-SECCION'!T137</f>
        <v>814.05263157894797</v>
      </c>
      <c r="U137" s="104">
        <f>'5. RG PROV CCAA SECCION'!U137+'6. RETA (No Seta) Prov-SECCION'!U137+'7. RETA (SETA) Prov-SECCION'!U137</f>
        <v>313.42105263157896</v>
      </c>
      <c r="V137" s="104">
        <f>'5. RG PROV CCAA SECCION'!V137+'6. RETA (No Seta) Prov-SECCION'!V137+'7. RETA (SETA) Prov-SECCION'!V137</f>
        <v>452.94736842105266</v>
      </c>
      <c r="W137" s="104">
        <f>'5. RG PROV CCAA SECCION'!W137+'6. RETA (No Seta) Prov-SECCION'!W137+'7. RETA (SETA) Prov-SECCION'!W137</f>
        <v>102.9473684210526</v>
      </c>
      <c r="X137" s="104">
        <f>'5. RG PROV CCAA SECCION'!X137+'6. RETA (No Seta) Prov-SECCION'!X137+'7. RETA (SETA) Prov-SECCION'!X137</f>
        <v>0</v>
      </c>
      <c r="Y137" s="102">
        <f>'5. RG PROV CCAA SECCION'!Y137+'6. RETA (No Seta) Prov-SECCION'!Y137+'7. RETA (SETA) Prov-SECCION'!Y137</f>
        <v>0</v>
      </c>
    </row>
    <row r="138" spans="1:25" ht="15.6" x14ac:dyDescent="0.3">
      <c r="A138" s="13">
        <v>46</v>
      </c>
      <c r="B138" s="18" t="s">
        <v>172</v>
      </c>
      <c r="C138" s="102">
        <f t="shared" si="46"/>
        <v>49589.684210526306</v>
      </c>
      <c r="D138" s="103">
        <f>'5. RG PROV CCAA SECCION'!D138+'6. RETA (No Seta) Prov-SECCION'!D138+'7. RETA (SETA) Prov-SECCION'!D138</f>
        <v>335.99999999999989</v>
      </c>
      <c r="E138" s="104">
        <f>'5. RG PROV CCAA SECCION'!E138+'6. RETA (No Seta) Prov-SECCION'!E138+'7. RETA (SETA) Prov-SECCION'!E138</f>
        <v>32.263157894736835</v>
      </c>
      <c r="F138" s="104">
        <f>'5. RG PROV CCAA SECCION'!F138+'6. RETA (No Seta) Prov-SECCION'!F138+'7. RETA (SETA) Prov-SECCION'!F138</f>
        <v>4925.6842105263158</v>
      </c>
      <c r="G138" s="104">
        <f>'5. RG PROV CCAA SECCION'!G138+'6. RETA (No Seta) Prov-SECCION'!G138+'7. RETA (SETA) Prov-SECCION'!G138</f>
        <v>53.999999999999993</v>
      </c>
      <c r="H138" s="104">
        <f>'5. RG PROV CCAA SECCION'!H138+'6. RETA (No Seta) Prov-SECCION'!H138+'7. RETA (SETA) Prov-SECCION'!H138</f>
        <v>198.26315789473685</v>
      </c>
      <c r="I138" s="104">
        <f>'5. RG PROV CCAA SECCION'!I138+'6. RETA (No Seta) Prov-SECCION'!I138+'7. RETA (SETA) Prov-SECCION'!I138</f>
        <v>3905.5789473684208</v>
      </c>
      <c r="J138" s="104">
        <f>'5. RG PROV CCAA SECCION'!J138+'6. RETA (No Seta) Prov-SECCION'!J138+'7. RETA (SETA) Prov-SECCION'!J138</f>
        <v>9108.3157894736833</v>
      </c>
      <c r="K138" s="104">
        <f>'5. RG PROV CCAA SECCION'!K138+'6. RETA (No Seta) Prov-SECCION'!K138+'7. RETA (SETA) Prov-SECCION'!K138</f>
        <v>5369.5263157894733</v>
      </c>
      <c r="L138" s="104">
        <f>'5. RG PROV CCAA SECCION'!L138+'6. RETA (No Seta) Prov-SECCION'!L138+'7. RETA (SETA) Prov-SECCION'!L138</f>
        <v>7934.5263157894742</v>
      </c>
      <c r="M138" s="104">
        <f>'5. RG PROV CCAA SECCION'!M138+'6. RETA (No Seta) Prov-SECCION'!M138+'7. RETA (SETA) Prov-SECCION'!M138</f>
        <v>2218.0000000000005</v>
      </c>
      <c r="N138" s="104">
        <f>'5. RG PROV CCAA SECCION'!N138+'6. RETA (No Seta) Prov-SECCION'!N138+'7. RETA (SETA) Prov-SECCION'!N138</f>
        <v>309.05263157894751</v>
      </c>
      <c r="O138" s="104">
        <f>'5. RG PROV CCAA SECCION'!O138+'6. RETA (No Seta) Prov-SECCION'!O138+'7. RETA (SETA) Prov-SECCION'!O138</f>
        <v>583.1578947368422</v>
      </c>
      <c r="P138" s="104">
        <f>'5. RG PROV CCAA SECCION'!P138+'6. RETA (No Seta) Prov-SECCION'!P138+'7. RETA (SETA) Prov-SECCION'!P138</f>
        <v>3018.2105263157891</v>
      </c>
      <c r="Q138" s="104">
        <f>'5. RG PROV CCAA SECCION'!Q138+'6. RETA (No Seta) Prov-SECCION'!Q138+'7. RETA (SETA) Prov-SECCION'!Q138</f>
        <v>4411.2631578947367</v>
      </c>
      <c r="R138" s="104">
        <f>'5. RG PROV CCAA SECCION'!R138+'6. RETA (No Seta) Prov-SECCION'!R138+'7. RETA (SETA) Prov-SECCION'!R138</f>
        <v>344.8947368421052</v>
      </c>
      <c r="S138" s="104">
        <f>'5. RG PROV CCAA SECCION'!S138+'6. RETA (No Seta) Prov-SECCION'!S138+'7. RETA (SETA) Prov-SECCION'!S138</f>
        <v>2455.0526315789475</v>
      </c>
      <c r="T138" s="104">
        <f>'5. RG PROV CCAA SECCION'!T138+'6. RETA (No Seta) Prov-SECCION'!T138+'7. RETA (SETA) Prov-SECCION'!T138</f>
        <v>2023.3684210526314</v>
      </c>
      <c r="U138" s="104">
        <f>'5. RG PROV CCAA SECCION'!U138+'6. RETA (No Seta) Prov-SECCION'!U138+'7. RETA (SETA) Prov-SECCION'!U138</f>
        <v>1060.2105263157894</v>
      </c>
      <c r="V138" s="104">
        <f>'5. RG PROV CCAA SECCION'!V138+'6. RETA (No Seta) Prov-SECCION'!V138+'7. RETA (SETA) Prov-SECCION'!V138</f>
        <v>1232.8947368421052</v>
      </c>
      <c r="W138" s="104">
        <f>'5. RG PROV CCAA SECCION'!W138+'6. RETA (No Seta) Prov-SECCION'!W138+'7. RETA (SETA) Prov-SECCION'!W138</f>
        <v>54.052631578947377</v>
      </c>
      <c r="X138" s="104">
        <f>'5. RG PROV CCAA SECCION'!X138+'6. RETA (No Seta) Prov-SECCION'!X138+'7. RETA (SETA) Prov-SECCION'!X138</f>
        <v>15.368421052631572</v>
      </c>
      <c r="Y138" s="102">
        <f>'5. RG PROV CCAA SECCION'!Y138+'6. RETA (No Seta) Prov-SECCION'!Y138+'7. RETA (SETA) Prov-SECCION'!Y138</f>
        <v>0</v>
      </c>
    </row>
    <row r="139" spans="1:25" ht="15.6" x14ac:dyDescent="0.3">
      <c r="A139" s="238" t="s">
        <v>43</v>
      </c>
      <c r="B139" s="239"/>
      <c r="C139" s="66">
        <f t="shared" ref="C139" si="47">SUM(C140:C141)</f>
        <v>4469.6842105263167</v>
      </c>
      <c r="D139" s="64">
        <f>SUM(D140:D141)</f>
        <v>126.42105263157896</v>
      </c>
      <c r="E139" s="67">
        <f t="shared" ref="E139:Y139" si="48">SUM(E140:E141)</f>
        <v>11.999999999999998</v>
      </c>
      <c r="F139" s="67">
        <f t="shared" si="48"/>
        <v>316.52631578947376</v>
      </c>
      <c r="G139" s="67">
        <f t="shared" si="48"/>
        <v>6</v>
      </c>
      <c r="H139" s="67">
        <f t="shared" si="48"/>
        <v>14.842105263157897</v>
      </c>
      <c r="I139" s="67">
        <f t="shared" si="48"/>
        <v>293.21052631578948</v>
      </c>
      <c r="J139" s="67">
        <f t="shared" si="48"/>
        <v>686.89473684210532</v>
      </c>
      <c r="K139" s="67">
        <f t="shared" si="48"/>
        <v>1094.9473684210527</v>
      </c>
      <c r="L139" s="67">
        <f t="shared" si="48"/>
        <v>742.8421052631578</v>
      </c>
      <c r="M139" s="67">
        <f t="shared" si="48"/>
        <v>45.631578947368425</v>
      </c>
      <c r="N139" s="67">
        <f t="shared" si="48"/>
        <v>15.842105263157894</v>
      </c>
      <c r="O139" s="67">
        <f t="shared" si="48"/>
        <v>18.000000000000004</v>
      </c>
      <c r="P139" s="67">
        <f t="shared" si="48"/>
        <v>140.10526315789474</v>
      </c>
      <c r="Q139" s="67">
        <f t="shared" si="48"/>
        <v>149.99999999999997</v>
      </c>
      <c r="R139" s="67">
        <f t="shared" si="48"/>
        <v>120</v>
      </c>
      <c r="S139" s="67">
        <f t="shared" si="48"/>
        <v>173.84210526315795</v>
      </c>
      <c r="T139" s="67">
        <f t="shared" si="48"/>
        <v>338.05263157894728</v>
      </c>
      <c r="U139" s="67">
        <f t="shared" si="48"/>
        <v>77.15789473684211</v>
      </c>
      <c r="V139" s="67">
        <f t="shared" si="48"/>
        <v>94.368421052631589</v>
      </c>
      <c r="W139" s="67">
        <f t="shared" si="48"/>
        <v>2.9999999999999987</v>
      </c>
      <c r="X139" s="67">
        <f t="shared" si="48"/>
        <v>0</v>
      </c>
      <c r="Y139" s="66">
        <f t="shared" si="48"/>
        <v>0</v>
      </c>
    </row>
    <row r="140" spans="1:25" ht="15.6" x14ac:dyDescent="0.3">
      <c r="A140" s="206">
        <v>6</v>
      </c>
      <c r="B140" s="9" t="s">
        <v>1</v>
      </c>
      <c r="C140" s="102">
        <f t="shared" ref="C140:C141" si="49">SUM(D140:Y140)</f>
        <v>3164.5263157894742</v>
      </c>
      <c r="D140" s="103">
        <f>'5. RG PROV CCAA SECCION'!D140+'6. RETA (No Seta) Prov-SECCION'!D140+'7. RETA (SETA) Prov-SECCION'!D140</f>
        <v>93.26315789473685</v>
      </c>
      <c r="E140" s="104">
        <f>'5. RG PROV CCAA SECCION'!E140+'6. RETA (No Seta) Prov-SECCION'!E140+'7. RETA (SETA) Prov-SECCION'!E140</f>
        <v>6.9999999999999973</v>
      </c>
      <c r="F140" s="104">
        <f>'5. RG PROV CCAA SECCION'!F140+'6. RETA (No Seta) Prov-SECCION'!F140+'7. RETA (SETA) Prov-SECCION'!F140</f>
        <v>214.42105263157902</v>
      </c>
      <c r="G140" s="104">
        <f>'5. RG PROV CCAA SECCION'!G140+'6. RETA (No Seta) Prov-SECCION'!G140+'7. RETA (SETA) Prov-SECCION'!G140</f>
        <v>5.0000000000000009</v>
      </c>
      <c r="H140" s="104">
        <f>'5. RG PROV CCAA SECCION'!H140+'6. RETA (No Seta) Prov-SECCION'!H140+'7. RETA (SETA) Prov-SECCION'!H140</f>
        <v>10.842105263157899</v>
      </c>
      <c r="I140" s="104">
        <f>'5. RG PROV CCAA SECCION'!I140+'6. RETA (No Seta) Prov-SECCION'!I140+'7. RETA (SETA) Prov-SECCION'!I140</f>
        <v>175.89473684210529</v>
      </c>
      <c r="J140" s="104">
        <f>'5. RG PROV CCAA SECCION'!J140+'6. RETA (No Seta) Prov-SECCION'!J140+'7. RETA (SETA) Prov-SECCION'!J140</f>
        <v>516.0526315789474</v>
      </c>
      <c r="K140" s="104">
        <f>'5. RG PROV CCAA SECCION'!K140+'6. RETA (No Seta) Prov-SECCION'!K140+'7. RETA (SETA) Prov-SECCION'!K140</f>
        <v>947.1052631578948</v>
      </c>
      <c r="L140" s="104">
        <f>'5. RG PROV CCAA SECCION'!L140+'6. RETA (No Seta) Prov-SECCION'!L140+'7. RETA (SETA) Prov-SECCION'!L140</f>
        <v>447.31578947368416</v>
      </c>
      <c r="M140" s="104">
        <f>'5. RG PROV CCAA SECCION'!M140+'6. RETA (No Seta) Prov-SECCION'!M140+'7. RETA (SETA) Prov-SECCION'!M140</f>
        <v>34.842105263157904</v>
      </c>
      <c r="N140" s="104">
        <f>'5. RG PROV CCAA SECCION'!N140+'6. RETA (No Seta) Prov-SECCION'!N140+'7. RETA (SETA) Prov-SECCION'!N140</f>
        <v>12</v>
      </c>
      <c r="O140" s="104">
        <f>'5. RG PROV CCAA SECCION'!O140+'6. RETA (No Seta) Prov-SECCION'!O140+'7. RETA (SETA) Prov-SECCION'!O140</f>
        <v>15.000000000000004</v>
      </c>
      <c r="P140" s="104">
        <f>'5. RG PROV CCAA SECCION'!P140+'6. RETA (No Seta) Prov-SECCION'!P140+'7. RETA (SETA) Prov-SECCION'!P140</f>
        <v>101.5263157894737</v>
      </c>
      <c r="Q140" s="104">
        <f>'5. RG PROV CCAA SECCION'!Q140+'6. RETA (No Seta) Prov-SECCION'!Q140+'7. RETA (SETA) Prov-SECCION'!Q140</f>
        <v>114.52631578947364</v>
      </c>
      <c r="R140" s="104">
        <f>'5. RG PROV CCAA SECCION'!R140+'6. RETA (No Seta) Prov-SECCION'!R140+'7. RETA (SETA) Prov-SECCION'!R140</f>
        <v>84.05263157894737</v>
      </c>
      <c r="S140" s="104">
        <f>'5. RG PROV CCAA SECCION'!S140+'6. RETA (No Seta) Prov-SECCION'!S140+'7. RETA (SETA) Prov-SECCION'!S140</f>
        <v>99.000000000000028</v>
      </c>
      <c r="T140" s="104">
        <f>'5. RG PROV CCAA SECCION'!T140+'6. RETA (No Seta) Prov-SECCION'!T140+'7. RETA (SETA) Prov-SECCION'!T140</f>
        <v>178.84210526315789</v>
      </c>
      <c r="U140" s="104">
        <f>'5. RG PROV CCAA SECCION'!U140+'6. RETA (No Seta) Prov-SECCION'!U140+'7. RETA (SETA) Prov-SECCION'!U140</f>
        <v>45.05263157894737</v>
      </c>
      <c r="V140" s="104">
        <f>'5. RG PROV CCAA SECCION'!V140+'6. RETA (No Seta) Prov-SECCION'!V140+'7. RETA (SETA) Prov-SECCION'!V140</f>
        <v>61.789473684210527</v>
      </c>
      <c r="W140" s="104">
        <f>'5. RG PROV CCAA SECCION'!W140+'6. RETA (No Seta) Prov-SECCION'!W140+'7. RETA (SETA) Prov-SECCION'!W140</f>
        <v>0.99999999999999956</v>
      </c>
      <c r="X140" s="104">
        <f>'5. RG PROV CCAA SECCION'!X140+'6. RETA (No Seta) Prov-SECCION'!X140+'7. RETA (SETA) Prov-SECCION'!X140</f>
        <v>0</v>
      </c>
      <c r="Y140" s="102">
        <f>'5. RG PROV CCAA SECCION'!Y140+'6. RETA (No Seta) Prov-SECCION'!Y140+'7. RETA (SETA) Prov-SECCION'!Y140</f>
        <v>0</v>
      </c>
    </row>
    <row r="141" spans="1:25" ht="15.6" x14ac:dyDescent="0.3">
      <c r="A141" s="1">
        <v>10</v>
      </c>
      <c r="B141" s="17" t="s">
        <v>173</v>
      </c>
      <c r="C141" s="102">
        <f t="shared" si="49"/>
        <v>1305.1578947368421</v>
      </c>
      <c r="D141" s="103">
        <f>'5. RG PROV CCAA SECCION'!D141+'6. RETA (No Seta) Prov-SECCION'!D141+'7. RETA (SETA) Prov-SECCION'!D141</f>
        <v>33.157894736842103</v>
      </c>
      <c r="E141" s="104">
        <f>'5. RG PROV CCAA SECCION'!E141+'6. RETA (No Seta) Prov-SECCION'!E141+'7. RETA (SETA) Prov-SECCION'!E141</f>
        <v>5.0000000000000009</v>
      </c>
      <c r="F141" s="104">
        <f>'5. RG PROV CCAA SECCION'!F141+'6. RETA (No Seta) Prov-SECCION'!F141+'7. RETA (SETA) Prov-SECCION'!F141</f>
        <v>102.10526315789474</v>
      </c>
      <c r="G141" s="104">
        <f>'5. RG PROV CCAA SECCION'!G141+'6. RETA (No Seta) Prov-SECCION'!G141+'7. RETA (SETA) Prov-SECCION'!G141</f>
        <v>0.99999999999999956</v>
      </c>
      <c r="H141" s="104">
        <f>'5. RG PROV CCAA SECCION'!H141+'6. RETA (No Seta) Prov-SECCION'!H141+'7. RETA (SETA) Prov-SECCION'!H141</f>
        <v>3.9999999999999982</v>
      </c>
      <c r="I141" s="104">
        <f>'5. RG PROV CCAA SECCION'!I141+'6. RETA (No Seta) Prov-SECCION'!I141+'7. RETA (SETA) Prov-SECCION'!I141</f>
        <v>117.31578947368422</v>
      </c>
      <c r="J141" s="104">
        <f>'5. RG PROV CCAA SECCION'!J141+'6. RETA (No Seta) Prov-SECCION'!J141+'7. RETA (SETA) Prov-SECCION'!J141</f>
        <v>170.84210526315792</v>
      </c>
      <c r="K141" s="104">
        <f>'5. RG PROV CCAA SECCION'!K141+'6. RETA (No Seta) Prov-SECCION'!K141+'7. RETA (SETA) Prov-SECCION'!K141</f>
        <v>147.84210526315789</v>
      </c>
      <c r="L141" s="104">
        <f>'5. RG PROV CCAA SECCION'!L141+'6. RETA (No Seta) Prov-SECCION'!L141+'7. RETA (SETA) Prov-SECCION'!L141</f>
        <v>295.52631578947364</v>
      </c>
      <c r="M141" s="104">
        <f>'5. RG PROV CCAA SECCION'!M141+'6. RETA (No Seta) Prov-SECCION'!M141+'7. RETA (SETA) Prov-SECCION'!M141</f>
        <v>10.789473684210524</v>
      </c>
      <c r="N141" s="104">
        <f>'5. RG PROV CCAA SECCION'!N141+'6. RETA (No Seta) Prov-SECCION'!N141+'7. RETA (SETA) Prov-SECCION'!N141</f>
        <v>3.8421052631578947</v>
      </c>
      <c r="O141" s="104">
        <f>'5. RG PROV CCAA SECCION'!O141+'6. RETA (No Seta) Prov-SECCION'!O141+'7. RETA (SETA) Prov-SECCION'!O141</f>
        <v>2.9999999999999987</v>
      </c>
      <c r="P141" s="104">
        <f>'5. RG PROV CCAA SECCION'!P141+'6. RETA (No Seta) Prov-SECCION'!P141+'7. RETA (SETA) Prov-SECCION'!P141</f>
        <v>38.578947368421055</v>
      </c>
      <c r="Q141" s="104">
        <f>'5. RG PROV CCAA SECCION'!Q141+'6. RETA (No Seta) Prov-SECCION'!Q141+'7. RETA (SETA) Prov-SECCION'!Q141</f>
        <v>35.473684210526322</v>
      </c>
      <c r="R141" s="104">
        <f>'5. RG PROV CCAA SECCION'!R141+'6. RETA (No Seta) Prov-SECCION'!R141+'7. RETA (SETA) Prov-SECCION'!R141</f>
        <v>35.94736842105263</v>
      </c>
      <c r="S141" s="104">
        <f>'5. RG PROV CCAA SECCION'!S141+'6. RETA (No Seta) Prov-SECCION'!S141+'7. RETA (SETA) Prov-SECCION'!S141</f>
        <v>74.842105263157919</v>
      </c>
      <c r="T141" s="104">
        <f>'5. RG PROV CCAA SECCION'!T141+'6. RETA (No Seta) Prov-SECCION'!T141+'7. RETA (SETA) Prov-SECCION'!T141</f>
        <v>159.21052631578942</v>
      </c>
      <c r="U141" s="104">
        <f>'5. RG PROV CCAA SECCION'!U141+'6. RETA (No Seta) Prov-SECCION'!U141+'7. RETA (SETA) Prov-SECCION'!U141</f>
        <v>32.10526315789474</v>
      </c>
      <c r="V141" s="104">
        <f>'5. RG PROV CCAA SECCION'!V141+'6. RETA (No Seta) Prov-SECCION'!V141+'7. RETA (SETA) Prov-SECCION'!V141</f>
        <v>32.578947368421055</v>
      </c>
      <c r="W141" s="104">
        <f>'5. RG PROV CCAA SECCION'!W141+'6. RETA (No Seta) Prov-SECCION'!W141+'7. RETA (SETA) Prov-SECCION'!W141</f>
        <v>1.9999999999999991</v>
      </c>
      <c r="X141" s="104">
        <f>'5. RG PROV CCAA SECCION'!X141+'6. RETA (No Seta) Prov-SECCION'!X141+'7. RETA (SETA) Prov-SECCION'!X141</f>
        <v>0</v>
      </c>
      <c r="Y141" s="102">
        <f>'5. RG PROV CCAA SECCION'!Y141+'6. RETA (No Seta) Prov-SECCION'!Y141+'7. RETA (SETA) Prov-SECCION'!Y141</f>
        <v>0</v>
      </c>
    </row>
    <row r="142" spans="1:25" ht="15.6" x14ac:dyDescent="0.3">
      <c r="A142" s="238" t="s">
        <v>44</v>
      </c>
      <c r="B142" s="239"/>
      <c r="C142" s="66">
        <f t="shared" ref="C142" si="50">SUM(C143:C146)</f>
        <v>16764.789473684206</v>
      </c>
      <c r="D142" s="64">
        <f>SUM(D143:D146)</f>
        <v>675.15789473684231</v>
      </c>
      <c r="E142" s="67">
        <f t="shared" ref="E142:Y142" si="51">SUM(E143:E146)</f>
        <v>55.15789473684211</v>
      </c>
      <c r="F142" s="67">
        <f t="shared" si="51"/>
        <v>2171.8421052631579</v>
      </c>
      <c r="G142" s="67">
        <f t="shared" si="51"/>
        <v>6.9999999999999982</v>
      </c>
      <c r="H142" s="67">
        <f t="shared" si="51"/>
        <v>38.157894736842103</v>
      </c>
      <c r="I142" s="67">
        <f t="shared" si="51"/>
        <v>2124.894736842105</v>
      </c>
      <c r="J142" s="67">
        <f t="shared" si="51"/>
        <v>2288.2105263157891</v>
      </c>
      <c r="K142" s="67">
        <f t="shared" si="51"/>
        <v>2156</v>
      </c>
      <c r="L142" s="67">
        <f t="shared" si="51"/>
        <v>2281.3157894736842</v>
      </c>
      <c r="M142" s="67">
        <f t="shared" si="51"/>
        <v>492.84210526315792</v>
      </c>
      <c r="N142" s="67">
        <f t="shared" si="51"/>
        <v>94.526315789473671</v>
      </c>
      <c r="O142" s="67">
        <f t="shared" si="51"/>
        <v>34.157894736842103</v>
      </c>
      <c r="P142" s="67">
        <f t="shared" si="51"/>
        <v>745.05263157894728</v>
      </c>
      <c r="Q142" s="67">
        <f t="shared" si="51"/>
        <v>967.89473684210509</v>
      </c>
      <c r="R142" s="67">
        <f t="shared" si="51"/>
        <v>159.15789473684214</v>
      </c>
      <c r="S142" s="67">
        <f t="shared" si="51"/>
        <v>731.26315789473699</v>
      </c>
      <c r="T142" s="67">
        <f t="shared" si="51"/>
        <v>1050.78947368421</v>
      </c>
      <c r="U142" s="67">
        <f t="shared" si="51"/>
        <v>361.89473684210526</v>
      </c>
      <c r="V142" s="67">
        <f t="shared" si="51"/>
        <v>313.47368421052624</v>
      </c>
      <c r="W142" s="67">
        <f t="shared" si="51"/>
        <v>11</v>
      </c>
      <c r="X142" s="67">
        <f t="shared" si="51"/>
        <v>5.0000000000000009</v>
      </c>
      <c r="Y142" s="66">
        <f t="shared" si="51"/>
        <v>0</v>
      </c>
    </row>
    <row r="143" spans="1:25" ht="15.6" x14ac:dyDescent="0.3">
      <c r="A143" s="6">
        <v>15</v>
      </c>
      <c r="B143" s="7" t="s">
        <v>84</v>
      </c>
      <c r="C143" s="102">
        <f t="shared" ref="C143:C146" si="52">SUM(D143:Y143)</f>
        <v>5636.2105263157891</v>
      </c>
      <c r="D143" s="103">
        <f>'5. RG PROV CCAA SECCION'!D143+'6. RETA (No Seta) Prov-SECCION'!D143+'7. RETA (SETA) Prov-SECCION'!D143</f>
        <v>167.52631578947376</v>
      </c>
      <c r="E143" s="104">
        <f>'5. RG PROV CCAA SECCION'!E143+'6. RETA (No Seta) Prov-SECCION'!E143+'7. RETA (SETA) Prov-SECCION'!E143</f>
        <v>1.4210526315789469</v>
      </c>
      <c r="F143" s="104">
        <f>'5. RG PROV CCAA SECCION'!F143+'6. RETA (No Seta) Prov-SECCION'!F143+'7. RETA (SETA) Prov-SECCION'!F143</f>
        <v>587.47368421052636</v>
      </c>
      <c r="G143" s="104">
        <f>'5. RG PROV CCAA SECCION'!G143+'6. RETA (No Seta) Prov-SECCION'!G143+'7. RETA (SETA) Prov-SECCION'!G143</f>
        <v>3.0000000000000004</v>
      </c>
      <c r="H143" s="104">
        <f>'5. RG PROV CCAA SECCION'!H143+'6. RETA (No Seta) Prov-SECCION'!H143+'7. RETA (SETA) Prov-SECCION'!H143</f>
        <v>10.000000000000002</v>
      </c>
      <c r="I143" s="104">
        <f>'5. RG PROV CCAA SECCION'!I143+'6. RETA (No Seta) Prov-SECCION'!I143+'7. RETA (SETA) Prov-SECCION'!I143</f>
        <v>888.99999999999989</v>
      </c>
      <c r="J143" s="104">
        <f>'5. RG PROV CCAA SECCION'!J143+'6. RETA (No Seta) Prov-SECCION'!J143+'7. RETA (SETA) Prov-SECCION'!J143</f>
        <v>670.42105263157885</v>
      </c>
      <c r="K143" s="104">
        <f>'5. RG PROV CCAA SECCION'!K143+'6. RETA (No Seta) Prov-SECCION'!K143+'7. RETA (SETA) Prov-SECCION'!K143</f>
        <v>404.36842105263156</v>
      </c>
      <c r="L143" s="104">
        <f>'5. RG PROV CCAA SECCION'!L143+'6. RETA (No Seta) Prov-SECCION'!L143+'7. RETA (SETA) Prov-SECCION'!L143</f>
        <v>831.8947368421052</v>
      </c>
      <c r="M143" s="104">
        <f>'5. RG PROV CCAA SECCION'!M143+'6. RETA (No Seta) Prov-SECCION'!M143+'7. RETA (SETA) Prov-SECCION'!M143</f>
        <v>301.42105263157896</v>
      </c>
      <c r="N143" s="104">
        <f>'5. RG PROV CCAA SECCION'!N143+'6. RETA (No Seta) Prov-SECCION'!N143+'7. RETA (SETA) Prov-SECCION'!N143</f>
        <v>49.105263157894726</v>
      </c>
      <c r="O143" s="104">
        <f>'5. RG PROV CCAA SECCION'!O143+'6. RETA (No Seta) Prov-SECCION'!O143+'7. RETA (SETA) Prov-SECCION'!O143</f>
        <v>17.157894736842103</v>
      </c>
      <c r="P143" s="104">
        <f>'5. RG PROV CCAA SECCION'!P143+'6. RETA (No Seta) Prov-SECCION'!P143+'7. RETA (SETA) Prov-SECCION'!P143</f>
        <v>353.94736842105254</v>
      </c>
      <c r="Q143" s="104">
        <f>'5. RG PROV CCAA SECCION'!Q143+'6. RETA (No Seta) Prov-SECCION'!Q143+'7. RETA (SETA) Prov-SECCION'!Q143</f>
        <v>396.31578947368411</v>
      </c>
      <c r="R143" s="104">
        <f>'5. RG PROV CCAA SECCION'!R143+'6. RETA (No Seta) Prov-SECCION'!R143+'7. RETA (SETA) Prov-SECCION'!R143</f>
        <v>40.21052631578948</v>
      </c>
      <c r="S143" s="104">
        <f>'5. RG PROV CCAA SECCION'!S143+'6. RETA (No Seta) Prov-SECCION'!S143+'7. RETA (SETA) Prov-SECCION'!S143</f>
        <v>365.78947368421063</v>
      </c>
      <c r="T143" s="104">
        <f>'5. RG PROV CCAA SECCION'!T143+'6. RETA (No Seta) Prov-SECCION'!T143+'7. RETA (SETA) Prov-SECCION'!T143</f>
        <v>267.21052631578925</v>
      </c>
      <c r="U143" s="104">
        <f>'5. RG PROV CCAA SECCION'!U143+'6. RETA (No Seta) Prov-SECCION'!U143+'7. RETA (SETA) Prov-SECCION'!U143</f>
        <v>159.73684210526315</v>
      </c>
      <c r="V143" s="104">
        <f>'5. RG PROV CCAA SECCION'!V143+'6. RETA (No Seta) Prov-SECCION'!V143+'7. RETA (SETA) Prov-SECCION'!V143</f>
        <v>111.21052631578942</v>
      </c>
      <c r="W143" s="104">
        <f>'5. RG PROV CCAA SECCION'!W143+'6. RETA (No Seta) Prov-SECCION'!W143+'7. RETA (SETA) Prov-SECCION'!W143</f>
        <v>9</v>
      </c>
      <c r="X143" s="104">
        <f>'5. RG PROV CCAA SECCION'!X143+'6. RETA (No Seta) Prov-SECCION'!X143+'7. RETA (SETA) Prov-SECCION'!X143</f>
        <v>0</v>
      </c>
      <c r="Y143" s="102">
        <f>'5. RG PROV CCAA SECCION'!Y143+'6. RETA (No Seta) Prov-SECCION'!Y143+'7. RETA (SETA) Prov-SECCION'!Y143</f>
        <v>0</v>
      </c>
    </row>
    <row r="144" spans="1:25" ht="15.6" x14ac:dyDescent="0.3">
      <c r="A144" s="8">
        <v>27</v>
      </c>
      <c r="B144" s="9" t="s">
        <v>13</v>
      </c>
      <c r="C144" s="102">
        <f t="shared" si="52"/>
        <v>2061.1052631578946</v>
      </c>
      <c r="D144" s="103">
        <f>'5. RG PROV CCAA SECCION'!D144+'6. RETA (No Seta) Prov-SECCION'!D144+'7. RETA (SETA) Prov-SECCION'!D144</f>
        <v>275.36842105263162</v>
      </c>
      <c r="E144" s="104">
        <f>'5. RG PROV CCAA SECCION'!E144+'6. RETA (No Seta) Prov-SECCION'!E144+'7. RETA (SETA) Prov-SECCION'!E144</f>
        <v>4.4210526315789469</v>
      </c>
      <c r="F144" s="104">
        <f>'5. RG PROV CCAA SECCION'!F144+'6. RETA (No Seta) Prov-SECCION'!F144+'7. RETA (SETA) Prov-SECCION'!F144</f>
        <v>166.63157894736844</v>
      </c>
      <c r="G144" s="104">
        <f>'5. RG PROV CCAA SECCION'!G144+'6. RETA (No Seta) Prov-SECCION'!G144+'7. RETA (SETA) Prov-SECCION'!G144</f>
        <v>0.99999999999999956</v>
      </c>
      <c r="H144" s="104">
        <f>'5. RG PROV CCAA SECCION'!H144+'6. RETA (No Seta) Prov-SECCION'!H144+'7. RETA (SETA) Prov-SECCION'!H144</f>
        <v>6.6842105263157894</v>
      </c>
      <c r="I144" s="104">
        <f>'5. RG PROV CCAA SECCION'!I144+'6. RETA (No Seta) Prov-SECCION'!I144+'7. RETA (SETA) Prov-SECCION'!I144</f>
        <v>208.84210526315795</v>
      </c>
      <c r="J144" s="104">
        <f>'5. RG PROV CCAA SECCION'!J144+'6. RETA (No Seta) Prov-SECCION'!J144+'7. RETA (SETA) Prov-SECCION'!J144</f>
        <v>230.73684210526312</v>
      </c>
      <c r="K144" s="104">
        <f>'5. RG PROV CCAA SECCION'!K144+'6. RETA (No Seta) Prov-SECCION'!K144+'7. RETA (SETA) Prov-SECCION'!K144</f>
        <v>348.31578947368422</v>
      </c>
      <c r="L144" s="104">
        <f>'5. RG PROV CCAA SECCION'!L144+'6. RETA (No Seta) Prov-SECCION'!L144+'7. RETA (SETA) Prov-SECCION'!L144</f>
        <v>371.15789473684208</v>
      </c>
      <c r="M144" s="104">
        <f>'5. RG PROV CCAA SECCION'!M144+'6. RETA (No Seta) Prov-SECCION'!M144+'7. RETA (SETA) Prov-SECCION'!M144</f>
        <v>14.94736842105263</v>
      </c>
      <c r="N144" s="104">
        <f>'5. RG PROV CCAA SECCION'!N144+'6. RETA (No Seta) Prov-SECCION'!N144+'7. RETA (SETA) Prov-SECCION'!N144</f>
        <v>6</v>
      </c>
      <c r="O144" s="104">
        <f>'5. RG PROV CCAA SECCION'!O144+'6. RETA (No Seta) Prov-SECCION'!O144+'7. RETA (SETA) Prov-SECCION'!O144</f>
        <v>0.99999999999999956</v>
      </c>
      <c r="P144" s="104">
        <f>'5. RG PROV CCAA SECCION'!P144+'6. RETA (No Seta) Prov-SECCION'!P144+'7. RETA (SETA) Prov-SECCION'!P144</f>
        <v>31.789473684210524</v>
      </c>
      <c r="Q144" s="104">
        <f>'5. RG PROV CCAA SECCION'!Q144+'6. RETA (No Seta) Prov-SECCION'!Q144+'7. RETA (SETA) Prov-SECCION'!Q144</f>
        <v>107.4736842105263</v>
      </c>
      <c r="R144" s="104">
        <f>'5. RG PROV CCAA SECCION'!R144+'6. RETA (No Seta) Prov-SECCION'!R144+'7. RETA (SETA) Prov-SECCION'!R144</f>
        <v>29.157894736842103</v>
      </c>
      <c r="S144" s="104">
        <f>'5. RG PROV CCAA SECCION'!S144+'6. RETA (No Seta) Prov-SECCION'!S144+'7. RETA (SETA) Prov-SECCION'!S144</f>
        <v>46.736842105263165</v>
      </c>
      <c r="T144" s="104">
        <f>'5. RG PROV CCAA SECCION'!T144+'6. RETA (No Seta) Prov-SECCION'!T144+'7. RETA (SETA) Prov-SECCION'!T144</f>
        <v>130.68421052631578</v>
      </c>
      <c r="U144" s="104">
        <f>'5. RG PROV CCAA SECCION'!U144+'6. RETA (No Seta) Prov-SECCION'!U144+'7. RETA (SETA) Prov-SECCION'!U144</f>
        <v>54.473684210526322</v>
      </c>
      <c r="V144" s="104">
        <f>'5. RG PROV CCAA SECCION'!V144+'6. RETA (No Seta) Prov-SECCION'!V144+'7. RETA (SETA) Prov-SECCION'!V144</f>
        <v>24.684210526315791</v>
      </c>
      <c r="W144" s="104">
        <f>'5. RG PROV CCAA SECCION'!W144+'6. RETA (No Seta) Prov-SECCION'!W144+'7. RETA (SETA) Prov-SECCION'!W144</f>
        <v>0.99999999999999956</v>
      </c>
      <c r="X144" s="104">
        <f>'5. RG PROV CCAA SECCION'!X144+'6. RETA (No Seta) Prov-SECCION'!X144+'7. RETA (SETA) Prov-SECCION'!X144</f>
        <v>0</v>
      </c>
      <c r="Y144" s="102">
        <f>'5. RG PROV CCAA SECCION'!Y144+'6. RETA (No Seta) Prov-SECCION'!Y144+'7. RETA (SETA) Prov-SECCION'!Y144</f>
        <v>0</v>
      </c>
    </row>
    <row r="145" spans="1:25" ht="15.6" x14ac:dyDescent="0.3">
      <c r="A145" s="8">
        <v>32</v>
      </c>
      <c r="B145" s="9" t="s">
        <v>17</v>
      </c>
      <c r="C145" s="102">
        <f t="shared" si="52"/>
        <v>2603.0526315789475</v>
      </c>
      <c r="D145" s="103">
        <f>'5. RG PROV CCAA SECCION'!D145+'6. RETA (No Seta) Prov-SECCION'!D145+'7. RETA (SETA) Prov-SECCION'!D145</f>
        <v>126.84210526315792</v>
      </c>
      <c r="E145" s="104">
        <f>'5. RG PROV CCAA SECCION'!E145+'6. RETA (No Seta) Prov-SECCION'!E145+'7. RETA (SETA) Prov-SECCION'!E145</f>
        <v>33.894736842105267</v>
      </c>
      <c r="F145" s="104">
        <f>'5. RG PROV CCAA SECCION'!F145+'6. RETA (No Seta) Prov-SECCION'!F145+'7. RETA (SETA) Prov-SECCION'!F145</f>
        <v>415.05263157894728</v>
      </c>
      <c r="G145" s="104">
        <f>'5. RG PROV CCAA SECCION'!G145+'6. RETA (No Seta) Prov-SECCION'!G145+'7. RETA (SETA) Prov-SECCION'!G145</f>
        <v>0</v>
      </c>
      <c r="H145" s="104">
        <f>'5. RG PROV CCAA SECCION'!H145+'6. RETA (No Seta) Prov-SECCION'!H145+'7. RETA (SETA) Prov-SECCION'!H145</f>
        <v>5.0000000000000009</v>
      </c>
      <c r="I145" s="104">
        <f>'5. RG PROV CCAA SECCION'!I145+'6. RETA (No Seta) Prov-SECCION'!I145+'7. RETA (SETA) Prov-SECCION'!I145</f>
        <v>291.26315789473682</v>
      </c>
      <c r="J145" s="104">
        <f>'5. RG PROV CCAA SECCION'!J145+'6. RETA (No Seta) Prov-SECCION'!J145+'7. RETA (SETA) Prov-SECCION'!J145</f>
        <v>351.73684210526318</v>
      </c>
      <c r="K145" s="104">
        <f>'5. RG PROV CCAA SECCION'!K145+'6. RETA (No Seta) Prov-SECCION'!K145+'7. RETA (SETA) Prov-SECCION'!K145</f>
        <v>442.94736842105266</v>
      </c>
      <c r="L145" s="104">
        <f>'5. RG PROV CCAA SECCION'!L145+'6. RETA (No Seta) Prov-SECCION'!L145+'7. RETA (SETA) Prov-SECCION'!L145</f>
        <v>359.42105263157896</v>
      </c>
      <c r="M145" s="104">
        <f>'5. RG PROV CCAA SECCION'!M145+'6. RETA (No Seta) Prov-SECCION'!M145+'7. RETA (SETA) Prov-SECCION'!M145</f>
        <v>18.052631578947363</v>
      </c>
      <c r="N145" s="104">
        <f>'5. RG PROV CCAA SECCION'!N145+'6. RETA (No Seta) Prov-SECCION'!N145+'7. RETA (SETA) Prov-SECCION'!N145</f>
        <v>6.0000000000000009</v>
      </c>
      <c r="O145" s="104">
        <f>'5. RG PROV CCAA SECCION'!O145+'6. RETA (No Seta) Prov-SECCION'!O145+'7. RETA (SETA) Prov-SECCION'!O145</f>
        <v>2.9999999999999987</v>
      </c>
      <c r="P145" s="104">
        <f>'5. RG PROV CCAA SECCION'!P145+'6. RETA (No Seta) Prov-SECCION'!P145+'7. RETA (SETA) Prov-SECCION'!P145</f>
        <v>37.15789473684211</v>
      </c>
      <c r="Q145" s="104">
        <f>'5. RG PROV CCAA SECCION'!Q145+'6. RETA (No Seta) Prov-SECCION'!Q145+'7. RETA (SETA) Prov-SECCION'!Q145</f>
        <v>112.36842105263158</v>
      </c>
      <c r="R145" s="104">
        <f>'5. RG PROV CCAA SECCION'!R145+'6. RETA (No Seta) Prov-SECCION'!R145+'7. RETA (SETA) Prov-SECCION'!R145</f>
        <v>31.263157894736842</v>
      </c>
      <c r="S145" s="104">
        <f>'5. RG PROV CCAA SECCION'!S145+'6. RETA (No Seta) Prov-SECCION'!S145+'7. RETA (SETA) Prov-SECCION'!S145</f>
        <v>61.578947368421055</v>
      </c>
      <c r="T145" s="104">
        <f>'5. RG PROV CCAA SECCION'!T145+'6. RETA (No Seta) Prov-SECCION'!T145+'7. RETA (SETA) Prov-SECCION'!T145</f>
        <v>225.5789473684209</v>
      </c>
      <c r="U145" s="104">
        <f>'5. RG PROV CCAA SECCION'!U145+'6. RETA (No Seta) Prov-SECCION'!U145+'7. RETA (SETA) Prov-SECCION'!U145</f>
        <v>37.210526315789487</v>
      </c>
      <c r="V145" s="104">
        <f>'5. RG PROV CCAA SECCION'!V145+'6. RETA (No Seta) Prov-SECCION'!V145+'7. RETA (SETA) Prov-SECCION'!V145</f>
        <v>43.684210526315795</v>
      </c>
      <c r="W145" s="104">
        <f>'5. RG PROV CCAA SECCION'!W145+'6. RETA (No Seta) Prov-SECCION'!W145+'7. RETA (SETA) Prov-SECCION'!W145</f>
        <v>0.99999999999999956</v>
      </c>
      <c r="X145" s="104">
        <f>'5. RG PROV CCAA SECCION'!X145+'6. RETA (No Seta) Prov-SECCION'!X145+'7. RETA (SETA) Prov-SECCION'!X145</f>
        <v>0</v>
      </c>
      <c r="Y145" s="102">
        <f>'5. RG PROV CCAA SECCION'!Y145+'6. RETA (No Seta) Prov-SECCION'!Y145+'7. RETA (SETA) Prov-SECCION'!Y145</f>
        <v>0</v>
      </c>
    </row>
    <row r="146" spans="1:25" ht="15.6" x14ac:dyDescent="0.3">
      <c r="A146" s="10">
        <v>36</v>
      </c>
      <c r="B146" s="11" t="s">
        <v>20</v>
      </c>
      <c r="C146" s="102">
        <f t="shared" si="52"/>
        <v>6464.4210526315783</v>
      </c>
      <c r="D146" s="103">
        <f>'5. RG PROV CCAA SECCION'!D146+'6. RETA (No Seta) Prov-SECCION'!D146+'7. RETA (SETA) Prov-SECCION'!D146</f>
        <v>105.42105263157892</v>
      </c>
      <c r="E146" s="104">
        <f>'5. RG PROV CCAA SECCION'!E146+'6. RETA (No Seta) Prov-SECCION'!E146+'7. RETA (SETA) Prov-SECCION'!E146</f>
        <v>15.421052631578942</v>
      </c>
      <c r="F146" s="104">
        <f>'5. RG PROV CCAA SECCION'!F146+'6. RETA (No Seta) Prov-SECCION'!F146+'7. RETA (SETA) Prov-SECCION'!F146</f>
        <v>1002.6842105263157</v>
      </c>
      <c r="G146" s="104">
        <f>'5. RG PROV CCAA SECCION'!G146+'6. RETA (No Seta) Prov-SECCION'!G146+'7. RETA (SETA) Prov-SECCION'!G146</f>
        <v>2.9999999999999987</v>
      </c>
      <c r="H146" s="104">
        <f>'5. RG PROV CCAA SECCION'!H146+'6. RETA (No Seta) Prov-SECCION'!H146+'7. RETA (SETA) Prov-SECCION'!H146</f>
        <v>16.473684210526311</v>
      </c>
      <c r="I146" s="104">
        <f>'5. RG PROV CCAA SECCION'!I146+'6. RETA (No Seta) Prov-SECCION'!I146+'7. RETA (SETA) Prov-SECCION'!I146</f>
        <v>735.78947368421041</v>
      </c>
      <c r="J146" s="104">
        <f>'5. RG PROV CCAA SECCION'!J146+'6. RETA (No Seta) Prov-SECCION'!J146+'7. RETA (SETA) Prov-SECCION'!J146</f>
        <v>1035.3157894736842</v>
      </c>
      <c r="K146" s="104">
        <f>'5. RG PROV CCAA SECCION'!K146+'6. RETA (No Seta) Prov-SECCION'!K146+'7. RETA (SETA) Prov-SECCION'!K146</f>
        <v>960.36842105263156</v>
      </c>
      <c r="L146" s="104">
        <f>'5. RG PROV CCAA SECCION'!L146+'6. RETA (No Seta) Prov-SECCION'!L146+'7. RETA (SETA) Prov-SECCION'!L146</f>
        <v>718.84210526315792</v>
      </c>
      <c r="M146" s="104">
        <f>'5. RG PROV CCAA SECCION'!M146+'6. RETA (No Seta) Prov-SECCION'!M146+'7. RETA (SETA) Prov-SECCION'!M146</f>
        <v>158.42105263157899</v>
      </c>
      <c r="N146" s="104">
        <f>'5. RG PROV CCAA SECCION'!N146+'6. RETA (No Seta) Prov-SECCION'!N146+'7. RETA (SETA) Prov-SECCION'!N146</f>
        <v>33.421052631578945</v>
      </c>
      <c r="O146" s="104">
        <f>'5. RG PROV CCAA SECCION'!O146+'6. RETA (No Seta) Prov-SECCION'!O146+'7. RETA (SETA) Prov-SECCION'!O146</f>
        <v>12.999999999999998</v>
      </c>
      <c r="P146" s="104">
        <f>'5. RG PROV CCAA SECCION'!P146+'6. RETA (No Seta) Prov-SECCION'!P146+'7. RETA (SETA) Prov-SECCION'!P146</f>
        <v>322.15789473684208</v>
      </c>
      <c r="Q146" s="104">
        <f>'5. RG PROV CCAA SECCION'!Q146+'6. RETA (No Seta) Prov-SECCION'!Q146+'7. RETA (SETA) Prov-SECCION'!Q146</f>
        <v>351.73684210526312</v>
      </c>
      <c r="R146" s="104">
        <f>'5. RG PROV CCAA SECCION'!R146+'6. RETA (No Seta) Prov-SECCION'!R146+'7. RETA (SETA) Prov-SECCION'!R146</f>
        <v>58.526315789473706</v>
      </c>
      <c r="S146" s="104">
        <f>'5. RG PROV CCAA SECCION'!S146+'6. RETA (No Seta) Prov-SECCION'!S146+'7. RETA (SETA) Prov-SECCION'!S146</f>
        <v>257.15789473684214</v>
      </c>
      <c r="T146" s="104">
        <f>'5. RG PROV CCAA SECCION'!T146+'6. RETA (No Seta) Prov-SECCION'!T146+'7. RETA (SETA) Prov-SECCION'!T146</f>
        <v>427.31578947368416</v>
      </c>
      <c r="U146" s="104">
        <f>'5. RG PROV CCAA SECCION'!U146+'6. RETA (No Seta) Prov-SECCION'!U146+'7. RETA (SETA) Prov-SECCION'!U146</f>
        <v>110.47368421052629</v>
      </c>
      <c r="V146" s="104">
        <f>'5. RG PROV CCAA SECCION'!V146+'6. RETA (No Seta) Prov-SECCION'!V146+'7. RETA (SETA) Prov-SECCION'!V146</f>
        <v>133.89473684210523</v>
      </c>
      <c r="W146" s="104">
        <f>'5. RG PROV CCAA SECCION'!W146+'6. RETA (No Seta) Prov-SECCION'!W146+'7. RETA (SETA) Prov-SECCION'!W146</f>
        <v>0</v>
      </c>
      <c r="X146" s="104">
        <f>'5. RG PROV CCAA SECCION'!X146+'6. RETA (No Seta) Prov-SECCION'!X146+'7. RETA (SETA) Prov-SECCION'!X146</f>
        <v>5.0000000000000009</v>
      </c>
      <c r="Y146" s="102">
        <f>'5. RG PROV CCAA SECCION'!Y146+'6. RETA (No Seta) Prov-SECCION'!Y146+'7. RETA (SETA) Prov-SECCION'!Y146</f>
        <v>0</v>
      </c>
    </row>
    <row r="147" spans="1:25" ht="15.6" x14ac:dyDescent="0.3">
      <c r="A147" s="238" t="s">
        <v>177</v>
      </c>
      <c r="B147" s="239"/>
      <c r="C147" s="66">
        <f t="shared" ref="C147" si="53">C148</f>
        <v>169129.00000000003</v>
      </c>
      <c r="D147" s="64">
        <f>D148</f>
        <v>179.89473684210535</v>
      </c>
      <c r="E147" s="67">
        <f t="shared" ref="E147:Y147" si="54">E148</f>
        <v>120.94736842105264</v>
      </c>
      <c r="F147" s="67">
        <f t="shared" si="54"/>
        <v>9589.5789473684199</v>
      </c>
      <c r="G147" s="67">
        <f t="shared" si="54"/>
        <v>322.9473684210526</v>
      </c>
      <c r="H147" s="67">
        <f t="shared" si="54"/>
        <v>560.26315789473699</v>
      </c>
      <c r="I147" s="67">
        <f t="shared" si="54"/>
        <v>23081.631578947367</v>
      </c>
      <c r="J147" s="67">
        <f t="shared" si="54"/>
        <v>24113.789473684214</v>
      </c>
      <c r="K147" s="67">
        <f t="shared" si="54"/>
        <v>11149</v>
      </c>
      <c r="L147" s="67">
        <f t="shared" si="54"/>
        <v>16714.736842105263</v>
      </c>
      <c r="M147" s="67">
        <f t="shared" si="54"/>
        <v>15818.78947368421</v>
      </c>
      <c r="N147" s="67">
        <f t="shared" si="54"/>
        <v>5458.105263157895</v>
      </c>
      <c r="O147" s="67">
        <f t="shared" si="54"/>
        <v>1892.4210526315792</v>
      </c>
      <c r="P147" s="67">
        <f t="shared" si="54"/>
        <v>16644</v>
      </c>
      <c r="Q147" s="67">
        <f t="shared" si="54"/>
        <v>19758.684210526317</v>
      </c>
      <c r="R147" s="67">
        <f t="shared" si="54"/>
        <v>755.26315789473676</v>
      </c>
      <c r="S147" s="67">
        <f t="shared" si="54"/>
        <v>7811.3157894736833</v>
      </c>
      <c r="T147" s="67">
        <f t="shared" si="54"/>
        <v>7521.0526315789475</v>
      </c>
      <c r="U147" s="67">
        <f t="shared" si="54"/>
        <v>2811.5789473684208</v>
      </c>
      <c r="V147" s="67">
        <f t="shared" si="54"/>
        <v>3929.894736842105</v>
      </c>
      <c r="W147" s="67">
        <f t="shared" si="54"/>
        <v>672.15789473684208</v>
      </c>
      <c r="X147" s="67">
        <f t="shared" si="54"/>
        <v>222.94736842105272</v>
      </c>
      <c r="Y147" s="66">
        <f t="shared" si="54"/>
        <v>0</v>
      </c>
    </row>
    <row r="148" spans="1:25" ht="15.6" x14ac:dyDescent="0.3">
      <c r="A148" s="14">
        <v>28</v>
      </c>
      <c r="B148" s="15" t="s">
        <v>14</v>
      </c>
      <c r="C148" s="102">
        <f>SUM(D148:Y148)</f>
        <v>169129.00000000003</v>
      </c>
      <c r="D148" s="103">
        <f>'5. RG PROV CCAA SECCION'!D148+'6. RETA (No Seta) Prov-SECCION'!D148+'7. RETA (SETA) Prov-SECCION'!D148</f>
        <v>179.89473684210535</v>
      </c>
      <c r="E148" s="104">
        <f>'5. RG PROV CCAA SECCION'!E148+'6. RETA (No Seta) Prov-SECCION'!E148+'7. RETA (SETA) Prov-SECCION'!E148</f>
        <v>120.94736842105264</v>
      </c>
      <c r="F148" s="104">
        <f>'5. RG PROV CCAA SECCION'!F148+'6. RETA (No Seta) Prov-SECCION'!F148+'7. RETA (SETA) Prov-SECCION'!F148</f>
        <v>9589.5789473684199</v>
      </c>
      <c r="G148" s="104">
        <f>'5. RG PROV CCAA SECCION'!G148+'6. RETA (No Seta) Prov-SECCION'!G148+'7. RETA (SETA) Prov-SECCION'!G148</f>
        <v>322.9473684210526</v>
      </c>
      <c r="H148" s="104">
        <f>'5. RG PROV CCAA SECCION'!H148+'6. RETA (No Seta) Prov-SECCION'!H148+'7. RETA (SETA) Prov-SECCION'!H148</f>
        <v>560.26315789473699</v>
      </c>
      <c r="I148" s="104">
        <f>'5. RG PROV CCAA SECCION'!I148+'6. RETA (No Seta) Prov-SECCION'!I148+'7. RETA (SETA) Prov-SECCION'!I148</f>
        <v>23081.631578947367</v>
      </c>
      <c r="J148" s="104">
        <f>'5. RG PROV CCAA SECCION'!J148+'6. RETA (No Seta) Prov-SECCION'!J148+'7. RETA (SETA) Prov-SECCION'!J148</f>
        <v>24113.789473684214</v>
      </c>
      <c r="K148" s="104">
        <f>'5. RG PROV CCAA SECCION'!K148+'6. RETA (No Seta) Prov-SECCION'!K148+'7. RETA (SETA) Prov-SECCION'!K148</f>
        <v>11149</v>
      </c>
      <c r="L148" s="104">
        <f>'5. RG PROV CCAA SECCION'!L148+'6. RETA (No Seta) Prov-SECCION'!L148+'7. RETA (SETA) Prov-SECCION'!L148</f>
        <v>16714.736842105263</v>
      </c>
      <c r="M148" s="104">
        <f>'5. RG PROV CCAA SECCION'!M148+'6. RETA (No Seta) Prov-SECCION'!M148+'7. RETA (SETA) Prov-SECCION'!M148</f>
        <v>15818.78947368421</v>
      </c>
      <c r="N148" s="104">
        <f>'5. RG PROV CCAA SECCION'!N148+'6. RETA (No Seta) Prov-SECCION'!N148+'7. RETA (SETA) Prov-SECCION'!N148</f>
        <v>5458.105263157895</v>
      </c>
      <c r="O148" s="104">
        <f>'5. RG PROV CCAA SECCION'!O148+'6. RETA (No Seta) Prov-SECCION'!O148+'7. RETA (SETA) Prov-SECCION'!O148</f>
        <v>1892.4210526315792</v>
      </c>
      <c r="P148" s="104">
        <f>'5. RG PROV CCAA SECCION'!P148+'6. RETA (No Seta) Prov-SECCION'!P148+'7. RETA (SETA) Prov-SECCION'!P148</f>
        <v>16644</v>
      </c>
      <c r="Q148" s="104">
        <f>'5. RG PROV CCAA SECCION'!Q148+'6. RETA (No Seta) Prov-SECCION'!Q148+'7. RETA (SETA) Prov-SECCION'!Q148</f>
        <v>19758.684210526317</v>
      </c>
      <c r="R148" s="104">
        <f>'5. RG PROV CCAA SECCION'!R148+'6. RETA (No Seta) Prov-SECCION'!R148+'7. RETA (SETA) Prov-SECCION'!R148</f>
        <v>755.26315789473676</v>
      </c>
      <c r="S148" s="104">
        <f>'5. RG PROV CCAA SECCION'!S148+'6. RETA (No Seta) Prov-SECCION'!S148+'7. RETA (SETA) Prov-SECCION'!S148</f>
        <v>7811.3157894736833</v>
      </c>
      <c r="T148" s="104">
        <f>'5. RG PROV CCAA SECCION'!T148+'6. RETA (No Seta) Prov-SECCION'!T148+'7. RETA (SETA) Prov-SECCION'!T148</f>
        <v>7521.0526315789475</v>
      </c>
      <c r="U148" s="104">
        <f>'5. RG PROV CCAA SECCION'!U148+'6. RETA (No Seta) Prov-SECCION'!U148+'7. RETA (SETA) Prov-SECCION'!U148</f>
        <v>2811.5789473684208</v>
      </c>
      <c r="V148" s="104">
        <f>'5. RG PROV CCAA SECCION'!V148+'6. RETA (No Seta) Prov-SECCION'!V148+'7. RETA (SETA) Prov-SECCION'!V148</f>
        <v>3929.894736842105</v>
      </c>
      <c r="W148" s="104">
        <f>'5. RG PROV CCAA SECCION'!W148+'6. RETA (No Seta) Prov-SECCION'!W148+'7. RETA (SETA) Prov-SECCION'!W148</f>
        <v>672.15789473684208</v>
      </c>
      <c r="X148" s="104">
        <f>'5. RG PROV CCAA SECCION'!X148+'6. RETA (No Seta) Prov-SECCION'!X148+'7. RETA (SETA) Prov-SECCION'!X148</f>
        <v>222.94736842105272</v>
      </c>
      <c r="Y148" s="102">
        <f>'5. RG PROV CCAA SECCION'!Y148+'6. RETA (No Seta) Prov-SECCION'!Y148+'7. RETA (SETA) Prov-SECCION'!Y148</f>
        <v>0</v>
      </c>
    </row>
    <row r="149" spans="1:25" ht="15.6" x14ac:dyDescent="0.3">
      <c r="A149" s="238" t="s">
        <v>176</v>
      </c>
      <c r="B149" s="239"/>
      <c r="C149" s="66">
        <f t="shared" ref="C149:Y149" si="55">C150</f>
        <v>11577.631578947368</v>
      </c>
      <c r="D149" s="64">
        <f t="shared" si="55"/>
        <v>209.10526315789474</v>
      </c>
      <c r="E149" s="67">
        <f t="shared" si="55"/>
        <v>6.0000000000000009</v>
      </c>
      <c r="F149" s="67">
        <f t="shared" si="55"/>
        <v>1316.4736842105262</v>
      </c>
      <c r="G149" s="67">
        <f t="shared" si="55"/>
        <v>6</v>
      </c>
      <c r="H149" s="67">
        <f t="shared" si="55"/>
        <v>17.368421052631579</v>
      </c>
      <c r="I149" s="67">
        <f t="shared" si="55"/>
        <v>1109.9473684210529</v>
      </c>
      <c r="J149" s="67">
        <f t="shared" si="55"/>
        <v>1897.7368421052629</v>
      </c>
      <c r="K149" s="67">
        <f t="shared" si="55"/>
        <v>2339.2631578947371</v>
      </c>
      <c r="L149" s="67">
        <f t="shared" si="55"/>
        <v>1745.8421052631579</v>
      </c>
      <c r="M149" s="67">
        <f t="shared" si="55"/>
        <v>224.78947368421052</v>
      </c>
      <c r="N149" s="67">
        <f t="shared" si="55"/>
        <v>55.631578947368411</v>
      </c>
      <c r="O149" s="67">
        <f t="shared" si="55"/>
        <v>182.42105263157896</v>
      </c>
      <c r="P149" s="67">
        <f t="shared" si="55"/>
        <v>352.4736842105263</v>
      </c>
      <c r="Q149" s="67">
        <f t="shared" si="55"/>
        <v>576.63157894736833</v>
      </c>
      <c r="R149" s="67">
        <f t="shared" si="55"/>
        <v>47.84210526315789</v>
      </c>
      <c r="S149" s="67">
        <f t="shared" si="55"/>
        <v>499.73684210526318</v>
      </c>
      <c r="T149" s="67">
        <f t="shared" si="55"/>
        <v>499.26315789473676</v>
      </c>
      <c r="U149" s="67">
        <f t="shared" si="55"/>
        <v>224.10526315789471</v>
      </c>
      <c r="V149" s="67">
        <f t="shared" si="55"/>
        <v>250.10526315789468</v>
      </c>
      <c r="W149" s="67">
        <f t="shared" si="55"/>
        <v>16.894736842105267</v>
      </c>
      <c r="X149" s="67">
        <f t="shared" si="55"/>
        <v>0</v>
      </c>
      <c r="Y149" s="66">
        <f t="shared" si="55"/>
        <v>0</v>
      </c>
    </row>
    <row r="150" spans="1:25" ht="15.6" x14ac:dyDescent="0.3">
      <c r="A150" s="14">
        <v>30</v>
      </c>
      <c r="B150" s="15" t="s">
        <v>15</v>
      </c>
      <c r="C150" s="102">
        <f>SUM(D150:Y150)</f>
        <v>11577.631578947368</v>
      </c>
      <c r="D150" s="103">
        <f>'5. RG PROV CCAA SECCION'!D150+'6. RETA (No Seta) Prov-SECCION'!D150+'7. RETA (SETA) Prov-SECCION'!D150</f>
        <v>209.10526315789474</v>
      </c>
      <c r="E150" s="104">
        <f>'5. RG PROV CCAA SECCION'!E150+'6. RETA (No Seta) Prov-SECCION'!E150+'7. RETA (SETA) Prov-SECCION'!E150</f>
        <v>6.0000000000000009</v>
      </c>
      <c r="F150" s="104">
        <f>'5. RG PROV CCAA SECCION'!F150+'6. RETA (No Seta) Prov-SECCION'!F150+'7. RETA (SETA) Prov-SECCION'!F150</f>
        <v>1316.4736842105262</v>
      </c>
      <c r="G150" s="104">
        <f>'5. RG PROV CCAA SECCION'!G150+'6. RETA (No Seta) Prov-SECCION'!G150+'7. RETA (SETA) Prov-SECCION'!G150</f>
        <v>6</v>
      </c>
      <c r="H150" s="104">
        <f>'5. RG PROV CCAA SECCION'!H150+'6. RETA (No Seta) Prov-SECCION'!H150+'7. RETA (SETA) Prov-SECCION'!H150</f>
        <v>17.368421052631579</v>
      </c>
      <c r="I150" s="104">
        <f>'5. RG PROV CCAA SECCION'!I150+'6. RETA (No Seta) Prov-SECCION'!I150+'7. RETA (SETA) Prov-SECCION'!I150</f>
        <v>1109.9473684210529</v>
      </c>
      <c r="J150" s="104">
        <f>'5. RG PROV CCAA SECCION'!J150+'6. RETA (No Seta) Prov-SECCION'!J150+'7. RETA (SETA) Prov-SECCION'!J150</f>
        <v>1897.7368421052629</v>
      </c>
      <c r="K150" s="104">
        <f>'5. RG PROV CCAA SECCION'!K150+'6. RETA (No Seta) Prov-SECCION'!K150+'7. RETA (SETA) Prov-SECCION'!K150</f>
        <v>2339.2631578947371</v>
      </c>
      <c r="L150" s="104">
        <f>'5. RG PROV CCAA SECCION'!L150+'6. RETA (No Seta) Prov-SECCION'!L150+'7. RETA (SETA) Prov-SECCION'!L150</f>
        <v>1745.8421052631579</v>
      </c>
      <c r="M150" s="104">
        <f>'5. RG PROV CCAA SECCION'!M150+'6. RETA (No Seta) Prov-SECCION'!M150+'7. RETA (SETA) Prov-SECCION'!M150</f>
        <v>224.78947368421052</v>
      </c>
      <c r="N150" s="104">
        <f>'5. RG PROV CCAA SECCION'!N150+'6. RETA (No Seta) Prov-SECCION'!N150+'7. RETA (SETA) Prov-SECCION'!N150</f>
        <v>55.631578947368411</v>
      </c>
      <c r="O150" s="104">
        <f>'5. RG PROV CCAA SECCION'!O150+'6. RETA (No Seta) Prov-SECCION'!O150+'7. RETA (SETA) Prov-SECCION'!O150</f>
        <v>182.42105263157896</v>
      </c>
      <c r="P150" s="104">
        <f>'5. RG PROV CCAA SECCION'!P150+'6. RETA (No Seta) Prov-SECCION'!P150+'7. RETA (SETA) Prov-SECCION'!P150</f>
        <v>352.4736842105263</v>
      </c>
      <c r="Q150" s="104">
        <f>'5. RG PROV CCAA SECCION'!Q150+'6. RETA (No Seta) Prov-SECCION'!Q150+'7. RETA (SETA) Prov-SECCION'!Q150</f>
        <v>576.63157894736833</v>
      </c>
      <c r="R150" s="104">
        <f>'5. RG PROV CCAA SECCION'!R150+'6. RETA (No Seta) Prov-SECCION'!R150+'7. RETA (SETA) Prov-SECCION'!R150</f>
        <v>47.84210526315789</v>
      </c>
      <c r="S150" s="104">
        <f>'5. RG PROV CCAA SECCION'!S150+'6. RETA (No Seta) Prov-SECCION'!S150+'7. RETA (SETA) Prov-SECCION'!S150</f>
        <v>499.73684210526318</v>
      </c>
      <c r="T150" s="104">
        <f>'5. RG PROV CCAA SECCION'!T150+'6. RETA (No Seta) Prov-SECCION'!T150+'7. RETA (SETA) Prov-SECCION'!T150</f>
        <v>499.26315789473676</v>
      </c>
      <c r="U150" s="104">
        <f>'5. RG PROV CCAA SECCION'!U150+'6. RETA (No Seta) Prov-SECCION'!U150+'7. RETA (SETA) Prov-SECCION'!U150</f>
        <v>224.10526315789471</v>
      </c>
      <c r="V150" s="104">
        <f>'5. RG PROV CCAA SECCION'!V150+'6. RETA (No Seta) Prov-SECCION'!V150+'7. RETA (SETA) Prov-SECCION'!V150</f>
        <v>250.10526315789468</v>
      </c>
      <c r="W150" s="104">
        <f>'5. RG PROV CCAA SECCION'!W150+'6. RETA (No Seta) Prov-SECCION'!W150+'7. RETA (SETA) Prov-SECCION'!W150</f>
        <v>16.894736842105267</v>
      </c>
      <c r="X150" s="104">
        <f>'5. RG PROV CCAA SECCION'!X150+'6. RETA (No Seta) Prov-SECCION'!X150+'7. RETA (SETA) Prov-SECCION'!X150</f>
        <v>0</v>
      </c>
      <c r="Y150" s="102">
        <f>'5. RG PROV CCAA SECCION'!Y150+'6. RETA (No Seta) Prov-SECCION'!Y150+'7. RETA (SETA) Prov-SECCION'!Y150</f>
        <v>0</v>
      </c>
    </row>
    <row r="151" spans="1:25" ht="15.6" x14ac:dyDescent="0.3">
      <c r="A151" s="238" t="s">
        <v>175</v>
      </c>
      <c r="B151" s="239"/>
      <c r="C151" s="66">
        <f t="shared" ref="C151:Y151" si="56">C152</f>
        <v>10252.21052631579</v>
      </c>
      <c r="D151" s="64">
        <f t="shared" si="56"/>
        <v>192.0526315789474</v>
      </c>
      <c r="E151" s="67">
        <f t="shared" si="56"/>
        <v>2.9999999999999987</v>
      </c>
      <c r="F151" s="67">
        <f t="shared" si="56"/>
        <v>1976.6315789473686</v>
      </c>
      <c r="G151" s="67">
        <f t="shared" si="56"/>
        <v>8.3684210526315752</v>
      </c>
      <c r="H151" s="67">
        <f t="shared" si="56"/>
        <v>68.05263157894737</v>
      </c>
      <c r="I151" s="67">
        <f t="shared" si="56"/>
        <v>1923.4210526315792</v>
      </c>
      <c r="J151" s="67">
        <f t="shared" si="56"/>
        <v>1331.3684210526317</v>
      </c>
      <c r="K151" s="67">
        <f t="shared" si="56"/>
        <v>1286.2105263157894</v>
      </c>
      <c r="L151" s="67">
        <f t="shared" si="56"/>
        <v>929.68421052631584</v>
      </c>
      <c r="M151" s="67">
        <f t="shared" si="56"/>
        <v>86.526315789473671</v>
      </c>
      <c r="N151" s="67">
        <f t="shared" si="56"/>
        <v>25.000000000000011</v>
      </c>
      <c r="O151" s="67">
        <f t="shared" si="56"/>
        <v>17.315789473684212</v>
      </c>
      <c r="P151" s="67">
        <f t="shared" si="56"/>
        <v>261.9473684210526</v>
      </c>
      <c r="Q151" s="67">
        <f t="shared" si="56"/>
        <v>811.63157894736833</v>
      </c>
      <c r="R151" s="67">
        <f t="shared" si="56"/>
        <v>77.31578947368422</v>
      </c>
      <c r="S151" s="67">
        <f t="shared" si="56"/>
        <v>387.78947368421052</v>
      </c>
      <c r="T151" s="67">
        <f t="shared" si="56"/>
        <v>507.47368421052636</v>
      </c>
      <c r="U151" s="67">
        <f t="shared" si="56"/>
        <v>172.15789473684208</v>
      </c>
      <c r="V151" s="67">
        <f t="shared" si="56"/>
        <v>181.26315789473682</v>
      </c>
      <c r="W151" s="67">
        <f t="shared" si="56"/>
        <v>5.0000000000000009</v>
      </c>
      <c r="X151" s="67">
        <f t="shared" si="56"/>
        <v>0</v>
      </c>
      <c r="Y151" s="66">
        <f t="shared" si="56"/>
        <v>0</v>
      </c>
    </row>
    <row r="152" spans="1:25" ht="15.6" x14ac:dyDescent="0.3">
      <c r="A152" s="8">
        <v>31</v>
      </c>
      <c r="B152" s="9" t="s">
        <v>16</v>
      </c>
      <c r="C152" s="102">
        <f>SUM(D152:Y152)</f>
        <v>10252.21052631579</v>
      </c>
      <c r="D152" s="103">
        <f>'5. RG PROV CCAA SECCION'!D152+'6. RETA (No Seta) Prov-SECCION'!D152+'7. RETA (SETA) Prov-SECCION'!D152</f>
        <v>192.0526315789474</v>
      </c>
      <c r="E152" s="104">
        <f>'5. RG PROV CCAA SECCION'!E152+'6. RETA (No Seta) Prov-SECCION'!E152+'7. RETA (SETA) Prov-SECCION'!E152</f>
        <v>2.9999999999999987</v>
      </c>
      <c r="F152" s="104">
        <f>'5. RG PROV CCAA SECCION'!F152+'6. RETA (No Seta) Prov-SECCION'!F152+'7. RETA (SETA) Prov-SECCION'!F152</f>
        <v>1976.6315789473686</v>
      </c>
      <c r="G152" s="104">
        <f>'5. RG PROV CCAA SECCION'!G152+'6. RETA (No Seta) Prov-SECCION'!G152+'7. RETA (SETA) Prov-SECCION'!G152</f>
        <v>8.3684210526315752</v>
      </c>
      <c r="H152" s="104">
        <f>'5. RG PROV CCAA SECCION'!H152+'6. RETA (No Seta) Prov-SECCION'!H152+'7. RETA (SETA) Prov-SECCION'!H152</f>
        <v>68.05263157894737</v>
      </c>
      <c r="I152" s="104">
        <f>'5. RG PROV CCAA SECCION'!I152+'6. RETA (No Seta) Prov-SECCION'!I152+'7. RETA (SETA) Prov-SECCION'!I152</f>
        <v>1923.4210526315792</v>
      </c>
      <c r="J152" s="104">
        <f>'5. RG PROV CCAA SECCION'!J152+'6. RETA (No Seta) Prov-SECCION'!J152+'7. RETA (SETA) Prov-SECCION'!J152</f>
        <v>1331.3684210526317</v>
      </c>
      <c r="K152" s="104">
        <f>'5. RG PROV CCAA SECCION'!K152+'6. RETA (No Seta) Prov-SECCION'!K152+'7. RETA (SETA) Prov-SECCION'!K152</f>
        <v>1286.2105263157894</v>
      </c>
      <c r="L152" s="104">
        <f>'5. RG PROV CCAA SECCION'!L152+'6. RETA (No Seta) Prov-SECCION'!L152+'7. RETA (SETA) Prov-SECCION'!L152</f>
        <v>929.68421052631584</v>
      </c>
      <c r="M152" s="104">
        <f>'5. RG PROV CCAA SECCION'!M152+'6. RETA (No Seta) Prov-SECCION'!M152+'7. RETA (SETA) Prov-SECCION'!M152</f>
        <v>86.526315789473671</v>
      </c>
      <c r="N152" s="104">
        <f>'5. RG PROV CCAA SECCION'!N152+'6. RETA (No Seta) Prov-SECCION'!N152+'7. RETA (SETA) Prov-SECCION'!N152</f>
        <v>25.000000000000011</v>
      </c>
      <c r="O152" s="104">
        <f>'5. RG PROV CCAA SECCION'!O152+'6. RETA (No Seta) Prov-SECCION'!O152+'7. RETA (SETA) Prov-SECCION'!O152</f>
        <v>17.315789473684212</v>
      </c>
      <c r="P152" s="104">
        <f>'5. RG PROV CCAA SECCION'!P152+'6. RETA (No Seta) Prov-SECCION'!P152+'7. RETA (SETA) Prov-SECCION'!P152</f>
        <v>261.9473684210526</v>
      </c>
      <c r="Q152" s="104">
        <f>'5. RG PROV CCAA SECCION'!Q152+'6. RETA (No Seta) Prov-SECCION'!Q152+'7. RETA (SETA) Prov-SECCION'!Q152</f>
        <v>811.63157894736833</v>
      </c>
      <c r="R152" s="104">
        <f>'5. RG PROV CCAA SECCION'!R152+'6. RETA (No Seta) Prov-SECCION'!R152+'7. RETA (SETA) Prov-SECCION'!R152</f>
        <v>77.31578947368422</v>
      </c>
      <c r="S152" s="104">
        <f>'5. RG PROV CCAA SECCION'!S152+'6. RETA (No Seta) Prov-SECCION'!S152+'7. RETA (SETA) Prov-SECCION'!S152</f>
        <v>387.78947368421052</v>
      </c>
      <c r="T152" s="104">
        <f>'5. RG PROV CCAA SECCION'!T152+'6. RETA (No Seta) Prov-SECCION'!T152+'7. RETA (SETA) Prov-SECCION'!T152</f>
        <v>507.47368421052636</v>
      </c>
      <c r="U152" s="104">
        <f>'5. RG PROV CCAA SECCION'!U152+'6. RETA (No Seta) Prov-SECCION'!U152+'7. RETA (SETA) Prov-SECCION'!U152</f>
        <v>172.15789473684208</v>
      </c>
      <c r="V152" s="104">
        <f>'5. RG PROV CCAA SECCION'!V152+'6. RETA (No Seta) Prov-SECCION'!V152+'7. RETA (SETA) Prov-SECCION'!V152</f>
        <v>181.26315789473682</v>
      </c>
      <c r="W152" s="104">
        <f>'5. RG PROV CCAA SECCION'!W152+'6. RETA (No Seta) Prov-SECCION'!W152+'7. RETA (SETA) Prov-SECCION'!W152</f>
        <v>5.0000000000000009</v>
      </c>
      <c r="X152" s="104">
        <f>'5. RG PROV CCAA SECCION'!X152+'6. RETA (No Seta) Prov-SECCION'!X152+'7. RETA (SETA) Prov-SECCION'!X152</f>
        <v>0</v>
      </c>
      <c r="Y152" s="102">
        <f>'5. RG PROV CCAA SECCION'!Y152+'6. RETA (No Seta) Prov-SECCION'!Y152+'7. RETA (SETA) Prov-SECCION'!Y152</f>
        <v>0</v>
      </c>
    </row>
    <row r="153" spans="1:25" ht="15.6" x14ac:dyDescent="0.3">
      <c r="A153" s="238" t="s">
        <v>45</v>
      </c>
      <c r="B153" s="239"/>
      <c r="C153" s="66">
        <f t="shared" ref="C153" si="57">SUM(C154:C156)</f>
        <v>20210.263157894733</v>
      </c>
      <c r="D153" s="64">
        <f>SUM(D154:D156)</f>
        <v>247.42105263157896</v>
      </c>
      <c r="E153" s="67">
        <f t="shared" ref="E153:Y153" si="58">SUM(E154:E156)</f>
        <v>3.421052631578946</v>
      </c>
      <c r="F153" s="67">
        <f t="shared" si="58"/>
        <v>2697.0526315789475</v>
      </c>
      <c r="G153" s="67">
        <f t="shared" si="58"/>
        <v>9.9999999999999964</v>
      </c>
      <c r="H153" s="67">
        <f t="shared" si="58"/>
        <v>78.10526315789474</v>
      </c>
      <c r="I153" s="67">
        <f t="shared" si="58"/>
        <v>4250.3157894736842</v>
      </c>
      <c r="J153" s="67">
        <f t="shared" si="58"/>
        <v>2150.2105263157891</v>
      </c>
      <c r="K153" s="67">
        <f t="shared" si="58"/>
        <v>2286.4210526315787</v>
      </c>
      <c r="L153" s="67">
        <f t="shared" si="58"/>
        <v>2338.7368421052633</v>
      </c>
      <c r="M153" s="67">
        <f t="shared" si="58"/>
        <v>364.84210526315792</v>
      </c>
      <c r="N153" s="67">
        <f t="shared" si="58"/>
        <v>73.94736842105263</v>
      </c>
      <c r="O153" s="67">
        <f t="shared" si="58"/>
        <v>46.526315789473699</v>
      </c>
      <c r="P153" s="67">
        <f t="shared" si="58"/>
        <v>1296.1052631578946</v>
      </c>
      <c r="Q153" s="67">
        <f t="shared" si="58"/>
        <v>1346.6842105263158</v>
      </c>
      <c r="R153" s="67">
        <f t="shared" si="58"/>
        <v>85.05263157894737</v>
      </c>
      <c r="S153" s="67">
        <f t="shared" si="58"/>
        <v>1102.0526315789475</v>
      </c>
      <c r="T153" s="67">
        <f t="shared" si="58"/>
        <v>1011.0526315789473</v>
      </c>
      <c r="U153" s="67">
        <f t="shared" si="58"/>
        <v>400.9473684210526</v>
      </c>
      <c r="V153" s="67">
        <f t="shared" si="58"/>
        <v>391.73684210526324</v>
      </c>
      <c r="W153" s="67">
        <f t="shared" si="58"/>
        <v>23.631578947368432</v>
      </c>
      <c r="X153" s="67">
        <f t="shared" si="58"/>
        <v>6.0000000000000009</v>
      </c>
      <c r="Y153" s="66">
        <f t="shared" si="58"/>
        <v>0</v>
      </c>
    </row>
    <row r="154" spans="1:25" ht="15.6" x14ac:dyDescent="0.3">
      <c r="A154" s="6">
        <v>1</v>
      </c>
      <c r="B154" s="7" t="s">
        <v>174</v>
      </c>
      <c r="C154" s="102">
        <f t="shared" ref="C154:C156" si="59">SUM(D154:Y154)</f>
        <v>3180.1578947368412</v>
      </c>
      <c r="D154" s="103">
        <f>'5. RG PROV CCAA SECCION'!D154+'6. RETA (No Seta) Prov-SECCION'!D154+'7. RETA (SETA) Prov-SECCION'!D154</f>
        <v>35.052631578947363</v>
      </c>
      <c r="E154" s="104">
        <f>'5. RG PROV CCAA SECCION'!E154+'6. RETA (No Seta) Prov-SECCION'!E154+'7. RETA (SETA) Prov-SECCION'!E154</f>
        <v>2.4210526315789465</v>
      </c>
      <c r="F154" s="104">
        <f>'5. RG PROV CCAA SECCION'!F154+'6. RETA (No Seta) Prov-SECCION'!F154+'7. RETA (SETA) Prov-SECCION'!F154</f>
        <v>554.1578947368422</v>
      </c>
      <c r="G154" s="104">
        <f>'5. RG PROV CCAA SECCION'!G154+'6. RETA (No Seta) Prov-SECCION'!G154+'7. RETA (SETA) Prov-SECCION'!G154</f>
        <v>0.99999999999999956</v>
      </c>
      <c r="H154" s="104">
        <f>'5. RG PROV CCAA SECCION'!H154+'6. RETA (No Seta) Prov-SECCION'!H154+'7. RETA (SETA) Prov-SECCION'!H154</f>
        <v>25.000000000000014</v>
      </c>
      <c r="I154" s="104">
        <f>'5. RG PROV CCAA SECCION'!I154+'6. RETA (No Seta) Prov-SECCION'!I154+'7. RETA (SETA) Prov-SECCION'!I154</f>
        <v>652.63157894736833</v>
      </c>
      <c r="J154" s="104">
        <f>'5. RG PROV CCAA SECCION'!J154+'6. RETA (No Seta) Prov-SECCION'!J154+'7. RETA (SETA) Prov-SECCION'!J154</f>
        <v>332.9473684210526</v>
      </c>
      <c r="K154" s="104">
        <f>'5. RG PROV CCAA SECCION'!K154+'6. RETA (No Seta) Prov-SECCION'!K154+'7. RETA (SETA) Prov-SECCION'!K154</f>
        <v>423.78947368421046</v>
      </c>
      <c r="L154" s="104">
        <f>'5. RG PROV CCAA SECCION'!L154+'6. RETA (No Seta) Prov-SECCION'!L154+'7. RETA (SETA) Prov-SECCION'!L154</f>
        <v>307.63157894736833</v>
      </c>
      <c r="M154" s="104">
        <f>'5. RG PROV CCAA SECCION'!M154+'6. RETA (No Seta) Prov-SECCION'!M154+'7. RETA (SETA) Prov-SECCION'!M154</f>
        <v>21.947368421052623</v>
      </c>
      <c r="N154" s="104">
        <f>'5. RG PROV CCAA SECCION'!N154+'6. RETA (No Seta) Prov-SECCION'!N154+'7. RETA (SETA) Prov-SECCION'!N154</f>
        <v>2.9999999999999987</v>
      </c>
      <c r="O154" s="104">
        <f>'5. RG PROV CCAA SECCION'!O154+'6. RETA (No Seta) Prov-SECCION'!O154+'7. RETA (SETA) Prov-SECCION'!O154</f>
        <v>6</v>
      </c>
      <c r="P154" s="104">
        <f>'5. RG PROV CCAA SECCION'!P154+'6. RETA (No Seta) Prov-SECCION'!P154+'7. RETA (SETA) Prov-SECCION'!P154</f>
        <v>137.31578947368422</v>
      </c>
      <c r="Q154" s="104">
        <f>'5. RG PROV CCAA SECCION'!Q154+'6. RETA (No Seta) Prov-SECCION'!Q154+'7. RETA (SETA) Prov-SECCION'!Q154</f>
        <v>263.26315789473688</v>
      </c>
      <c r="R154" s="104">
        <f>'5. RG PROV CCAA SECCION'!R154+'6. RETA (No Seta) Prov-SECCION'!R154+'7. RETA (SETA) Prov-SECCION'!R154</f>
        <v>26.263157894736846</v>
      </c>
      <c r="S154" s="104">
        <f>'5. RG PROV CCAA SECCION'!S154+'6. RETA (No Seta) Prov-SECCION'!S154+'7. RETA (SETA) Prov-SECCION'!S154</f>
        <v>145.5263157894737</v>
      </c>
      <c r="T154" s="104">
        <f>'5. RG PROV CCAA SECCION'!T154+'6. RETA (No Seta) Prov-SECCION'!T154+'7. RETA (SETA) Prov-SECCION'!T154</f>
        <v>140.78947368421052</v>
      </c>
      <c r="U154" s="104">
        <f>'5. RG PROV CCAA SECCION'!U154+'6. RETA (No Seta) Prov-SECCION'!U154+'7. RETA (SETA) Prov-SECCION'!U154</f>
        <v>54.421052631578938</v>
      </c>
      <c r="V154" s="104">
        <f>'5. RG PROV CCAA SECCION'!V154+'6. RETA (No Seta) Prov-SECCION'!V154+'7. RETA (SETA) Prov-SECCION'!V154</f>
        <v>47.000000000000014</v>
      </c>
      <c r="W154" s="104">
        <f>'5. RG PROV CCAA SECCION'!W154+'6. RETA (No Seta) Prov-SECCION'!W154+'7. RETA (SETA) Prov-SECCION'!W154</f>
        <v>0</v>
      </c>
      <c r="X154" s="104">
        <f>'5. RG PROV CCAA SECCION'!X154+'6. RETA (No Seta) Prov-SECCION'!X154+'7. RETA (SETA) Prov-SECCION'!X154</f>
        <v>0</v>
      </c>
      <c r="Y154" s="102">
        <f>'5. RG PROV CCAA SECCION'!Y154+'6. RETA (No Seta) Prov-SECCION'!Y154+'7. RETA (SETA) Prov-SECCION'!Y154</f>
        <v>0</v>
      </c>
    </row>
    <row r="155" spans="1:25" ht="15.6" x14ac:dyDescent="0.3">
      <c r="A155" s="8">
        <v>20</v>
      </c>
      <c r="B155" s="9" t="s">
        <v>9</v>
      </c>
      <c r="C155" s="102">
        <f t="shared" si="59"/>
        <v>8417.8947368421032</v>
      </c>
      <c r="D155" s="103">
        <f>'5. RG PROV CCAA SECCION'!D155+'6. RETA (No Seta) Prov-SECCION'!D155+'7. RETA (SETA) Prov-SECCION'!D155</f>
        <v>35.05263157894737</v>
      </c>
      <c r="E155" s="104">
        <f>'5. RG PROV CCAA SECCION'!E155+'6. RETA (No Seta) Prov-SECCION'!E155+'7. RETA (SETA) Prov-SECCION'!E155</f>
        <v>0</v>
      </c>
      <c r="F155" s="104">
        <f>'5. RG PROV CCAA SECCION'!F155+'6. RETA (No Seta) Prov-SECCION'!F155+'7. RETA (SETA) Prov-SECCION'!F155</f>
        <v>1092.1578947368421</v>
      </c>
      <c r="G155" s="104">
        <f>'5. RG PROV CCAA SECCION'!G155+'6. RETA (No Seta) Prov-SECCION'!G155+'7. RETA (SETA) Prov-SECCION'!G155</f>
        <v>0.99999999999999956</v>
      </c>
      <c r="H155" s="104">
        <f>'5. RG PROV CCAA SECCION'!H155+'6. RETA (No Seta) Prov-SECCION'!H155+'7. RETA (SETA) Prov-SECCION'!H155</f>
        <v>18.052631578947366</v>
      </c>
      <c r="I155" s="104">
        <f>'5. RG PROV CCAA SECCION'!I155+'6. RETA (No Seta) Prov-SECCION'!I155+'7. RETA (SETA) Prov-SECCION'!I155</f>
        <v>1557.7894736842104</v>
      </c>
      <c r="J155" s="104">
        <f>'5. RG PROV CCAA SECCION'!J155+'6. RETA (No Seta) Prov-SECCION'!J155+'7. RETA (SETA) Prov-SECCION'!J155</f>
        <v>866.42105263157873</v>
      </c>
      <c r="K155" s="104">
        <f>'5. RG PROV CCAA SECCION'!K155+'6. RETA (No Seta) Prov-SECCION'!K155+'7. RETA (SETA) Prov-SECCION'!K155</f>
        <v>1470.1578947368421</v>
      </c>
      <c r="L155" s="104">
        <f>'5. RG PROV CCAA SECCION'!L155+'6. RETA (No Seta) Prov-SECCION'!L155+'7. RETA (SETA) Prov-SECCION'!L155</f>
        <v>981.78947368421041</v>
      </c>
      <c r="M155" s="104">
        <f>'5. RG PROV CCAA SECCION'!M155+'6. RETA (No Seta) Prov-SECCION'!M155+'7. RETA (SETA) Prov-SECCION'!M155</f>
        <v>104.89473684210526</v>
      </c>
      <c r="N155" s="104">
        <f>'5. RG PROV CCAA SECCION'!N155+'6. RETA (No Seta) Prov-SECCION'!N155+'7. RETA (SETA) Prov-SECCION'!N155</f>
        <v>23.631578947368425</v>
      </c>
      <c r="O155" s="104">
        <f>'5. RG PROV CCAA SECCION'!O155+'6. RETA (No Seta) Prov-SECCION'!O155+'7. RETA (SETA) Prov-SECCION'!O155</f>
        <v>20.368421052631586</v>
      </c>
      <c r="P155" s="104">
        <f>'5. RG PROV CCAA SECCION'!P155+'6. RETA (No Seta) Prov-SECCION'!P155+'7. RETA (SETA) Prov-SECCION'!P155</f>
        <v>513.8947368421052</v>
      </c>
      <c r="Q155" s="104">
        <f>'5. RG PROV CCAA SECCION'!Q155+'6. RETA (No Seta) Prov-SECCION'!Q155+'7. RETA (SETA) Prov-SECCION'!Q155</f>
        <v>492.36842105263156</v>
      </c>
      <c r="R155" s="104">
        <f>'5. RG PROV CCAA SECCION'!R155+'6. RETA (No Seta) Prov-SECCION'!R155+'7. RETA (SETA) Prov-SECCION'!R155</f>
        <v>19.210526315789473</v>
      </c>
      <c r="S155" s="104">
        <f>'5. RG PROV CCAA SECCION'!S155+'6. RETA (No Seta) Prov-SECCION'!S155+'7. RETA (SETA) Prov-SECCION'!S155</f>
        <v>409.15789473684208</v>
      </c>
      <c r="T155" s="104">
        <f>'5. RG PROV CCAA SECCION'!T155+'6. RETA (No Seta) Prov-SECCION'!T155+'7. RETA (SETA) Prov-SECCION'!T155</f>
        <v>453.52631578947364</v>
      </c>
      <c r="U155" s="104">
        <f>'5. RG PROV CCAA SECCION'!U155+'6. RETA (No Seta) Prov-SECCION'!U155+'7. RETA (SETA) Prov-SECCION'!U155</f>
        <v>191.05263157894731</v>
      </c>
      <c r="V155" s="104">
        <f>'5. RG PROV CCAA SECCION'!V155+'6. RETA (No Seta) Prov-SECCION'!V155+'7. RETA (SETA) Prov-SECCION'!V155</f>
        <v>166.73684210526321</v>
      </c>
      <c r="W155" s="104">
        <f>'5. RG PROV CCAA SECCION'!W155+'6. RETA (No Seta) Prov-SECCION'!W155+'7. RETA (SETA) Prov-SECCION'!W155</f>
        <v>0.63157894736842102</v>
      </c>
      <c r="X155" s="104">
        <f>'5. RG PROV CCAA SECCION'!X155+'6. RETA (No Seta) Prov-SECCION'!X155+'7. RETA (SETA) Prov-SECCION'!X155</f>
        <v>0</v>
      </c>
      <c r="Y155" s="102">
        <f>'5. RG PROV CCAA SECCION'!Y155+'6. RETA (No Seta) Prov-SECCION'!Y155+'7. RETA (SETA) Prov-SECCION'!Y155</f>
        <v>0</v>
      </c>
    </row>
    <row r="156" spans="1:25" ht="15.6" x14ac:dyDescent="0.3">
      <c r="A156" s="10">
        <v>48</v>
      </c>
      <c r="B156" s="11" t="s">
        <v>29</v>
      </c>
      <c r="C156" s="102">
        <f t="shared" si="59"/>
        <v>8612.21052631579</v>
      </c>
      <c r="D156" s="103">
        <f>'5. RG PROV CCAA SECCION'!D156+'6. RETA (No Seta) Prov-SECCION'!D156+'7. RETA (SETA) Prov-SECCION'!D156</f>
        <v>177.31578947368422</v>
      </c>
      <c r="E156" s="104">
        <f>'5. RG PROV CCAA SECCION'!E156+'6. RETA (No Seta) Prov-SECCION'!E156+'7. RETA (SETA) Prov-SECCION'!E156</f>
        <v>0.99999999999999956</v>
      </c>
      <c r="F156" s="104">
        <f>'5. RG PROV CCAA SECCION'!F156+'6. RETA (No Seta) Prov-SECCION'!F156+'7. RETA (SETA) Prov-SECCION'!F156</f>
        <v>1050.7368421052631</v>
      </c>
      <c r="G156" s="104">
        <f>'5. RG PROV CCAA SECCION'!G156+'6. RETA (No Seta) Prov-SECCION'!G156+'7. RETA (SETA) Prov-SECCION'!G156</f>
        <v>7.9999999999999964</v>
      </c>
      <c r="H156" s="104">
        <f>'5. RG PROV CCAA SECCION'!H156+'6. RETA (No Seta) Prov-SECCION'!H156+'7. RETA (SETA) Prov-SECCION'!H156</f>
        <v>35.052631578947363</v>
      </c>
      <c r="I156" s="104">
        <f>'5. RG PROV CCAA SECCION'!I156+'6. RETA (No Seta) Prov-SECCION'!I156+'7. RETA (SETA) Prov-SECCION'!I156</f>
        <v>2039.8947368421054</v>
      </c>
      <c r="J156" s="104">
        <f>'5. RG PROV CCAA SECCION'!J156+'6. RETA (No Seta) Prov-SECCION'!J156+'7. RETA (SETA) Prov-SECCION'!J156</f>
        <v>950.84210526315792</v>
      </c>
      <c r="K156" s="104">
        <f>'5. RG PROV CCAA SECCION'!K156+'6. RETA (No Seta) Prov-SECCION'!K156+'7. RETA (SETA) Prov-SECCION'!K156</f>
        <v>392.47368421052636</v>
      </c>
      <c r="L156" s="104">
        <f>'5. RG PROV CCAA SECCION'!L156+'6. RETA (No Seta) Prov-SECCION'!L156+'7. RETA (SETA) Prov-SECCION'!L156</f>
        <v>1049.3157894736844</v>
      </c>
      <c r="M156" s="104">
        <f>'5. RG PROV CCAA SECCION'!M156+'6. RETA (No Seta) Prov-SECCION'!M156+'7. RETA (SETA) Prov-SECCION'!M156</f>
        <v>238.00000000000003</v>
      </c>
      <c r="N156" s="104">
        <f>'5. RG PROV CCAA SECCION'!N156+'6. RETA (No Seta) Prov-SECCION'!N156+'7. RETA (SETA) Prov-SECCION'!N156</f>
        <v>47.315789473684198</v>
      </c>
      <c r="O156" s="104">
        <f>'5. RG PROV CCAA SECCION'!O156+'6. RETA (No Seta) Prov-SECCION'!O156+'7. RETA (SETA) Prov-SECCION'!O156</f>
        <v>20.15789473684211</v>
      </c>
      <c r="P156" s="104">
        <f>'5. RG PROV CCAA SECCION'!P156+'6. RETA (No Seta) Prov-SECCION'!P156+'7. RETA (SETA) Prov-SECCION'!P156</f>
        <v>644.8947368421052</v>
      </c>
      <c r="Q156" s="104">
        <f>'5. RG PROV CCAA SECCION'!Q156+'6. RETA (No Seta) Prov-SECCION'!Q156+'7. RETA (SETA) Prov-SECCION'!Q156</f>
        <v>591.0526315789474</v>
      </c>
      <c r="R156" s="104">
        <f>'5. RG PROV CCAA SECCION'!R156+'6. RETA (No Seta) Prov-SECCION'!R156+'7. RETA (SETA) Prov-SECCION'!R156</f>
        <v>39.578947368421055</v>
      </c>
      <c r="S156" s="104">
        <f>'5. RG PROV CCAA SECCION'!S156+'6. RETA (No Seta) Prov-SECCION'!S156+'7. RETA (SETA) Prov-SECCION'!S156</f>
        <v>547.36842105263156</v>
      </c>
      <c r="T156" s="104">
        <f>'5. RG PROV CCAA SECCION'!T156+'6. RETA (No Seta) Prov-SECCION'!T156+'7. RETA (SETA) Prov-SECCION'!T156</f>
        <v>416.73684210526307</v>
      </c>
      <c r="U156" s="104">
        <f>'5. RG PROV CCAA SECCION'!U156+'6. RETA (No Seta) Prov-SECCION'!U156+'7. RETA (SETA) Prov-SECCION'!U156</f>
        <v>155.47368421052633</v>
      </c>
      <c r="V156" s="104">
        <f>'5. RG PROV CCAA SECCION'!V156+'6. RETA (No Seta) Prov-SECCION'!V156+'7. RETA (SETA) Prov-SECCION'!V156</f>
        <v>178</v>
      </c>
      <c r="W156" s="104">
        <f>'5. RG PROV CCAA SECCION'!W156+'6. RETA (No Seta) Prov-SECCION'!W156+'7. RETA (SETA) Prov-SECCION'!W156</f>
        <v>23.000000000000011</v>
      </c>
      <c r="X156" s="104">
        <f>'5. RG PROV CCAA SECCION'!X156+'6. RETA (No Seta) Prov-SECCION'!X156+'7. RETA (SETA) Prov-SECCION'!X156</f>
        <v>6.0000000000000009</v>
      </c>
      <c r="Y156" s="102">
        <f>'5. RG PROV CCAA SECCION'!Y156+'6. RETA (No Seta) Prov-SECCION'!Y156+'7. RETA (SETA) Prov-SECCION'!Y156</f>
        <v>0</v>
      </c>
    </row>
    <row r="157" spans="1:25" ht="15.6" x14ac:dyDescent="0.3">
      <c r="A157" s="238" t="s">
        <v>46</v>
      </c>
      <c r="B157" s="239"/>
      <c r="C157" s="66">
        <f t="shared" ref="C157" si="60">C158</f>
        <v>6239.2631578947376</v>
      </c>
      <c r="D157" s="64">
        <f>D158</f>
        <v>163.47368421052627</v>
      </c>
      <c r="E157" s="67">
        <f t="shared" ref="E157:Y157" si="61">E158</f>
        <v>4.9999999999999982</v>
      </c>
      <c r="F157" s="67">
        <f t="shared" si="61"/>
        <v>990.05263157894728</v>
      </c>
      <c r="G157" s="67">
        <f t="shared" si="61"/>
        <v>5.0000000000000009</v>
      </c>
      <c r="H157" s="67">
        <f t="shared" si="61"/>
        <v>46.684210526315795</v>
      </c>
      <c r="I157" s="67">
        <f t="shared" si="61"/>
        <v>981.15789473684208</v>
      </c>
      <c r="J157" s="67">
        <f t="shared" si="61"/>
        <v>756.84210526315815</v>
      </c>
      <c r="K157" s="67">
        <f t="shared" si="61"/>
        <v>754.42105263157885</v>
      </c>
      <c r="L157" s="67">
        <f t="shared" si="61"/>
        <v>1038.1578947368421</v>
      </c>
      <c r="M157" s="67">
        <f t="shared" si="61"/>
        <v>64.789473684210506</v>
      </c>
      <c r="N157" s="67">
        <f t="shared" si="61"/>
        <v>14.421052631578945</v>
      </c>
      <c r="O157" s="67">
        <f t="shared" si="61"/>
        <v>23</v>
      </c>
      <c r="P157" s="67">
        <f t="shared" si="61"/>
        <v>92.052631578947384</v>
      </c>
      <c r="Q157" s="67">
        <f t="shared" si="61"/>
        <v>503.68421052631584</v>
      </c>
      <c r="R157" s="67">
        <f t="shared" si="61"/>
        <v>28.947368421052619</v>
      </c>
      <c r="S157" s="67">
        <f t="shared" si="61"/>
        <v>195.89473684210523</v>
      </c>
      <c r="T157" s="67">
        <f t="shared" si="61"/>
        <v>352.68421052631572</v>
      </c>
      <c r="U157" s="67">
        <f t="shared" si="61"/>
        <v>88.999999999999972</v>
      </c>
      <c r="V157" s="67">
        <f t="shared" si="61"/>
        <v>125</v>
      </c>
      <c r="W157" s="67">
        <f t="shared" si="61"/>
        <v>9</v>
      </c>
      <c r="X157" s="67">
        <f t="shared" si="61"/>
        <v>0</v>
      </c>
      <c r="Y157" s="66">
        <f t="shared" si="61"/>
        <v>0</v>
      </c>
    </row>
    <row r="158" spans="1:25" ht="15.6" x14ac:dyDescent="0.3">
      <c r="A158" s="14">
        <v>26</v>
      </c>
      <c r="B158" s="15" t="s">
        <v>71</v>
      </c>
      <c r="C158" s="102">
        <f t="shared" ref="C158:C160" si="62">SUM(D158:Y158)</f>
        <v>6239.2631578947376</v>
      </c>
      <c r="D158" s="103">
        <f>'5. RG PROV CCAA SECCION'!D158+'6. RETA (No Seta) Prov-SECCION'!D158+'7. RETA (SETA) Prov-SECCION'!D158</f>
        <v>163.47368421052627</v>
      </c>
      <c r="E158" s="104">
        <f>'5. RG PROV CCAA SECCION'!E158+'6. RETA (No Seta) Prov-SECCION'!E158+'7. RETA (SETA) Prov-SECCION'!E158</f>
        <v>4.9999999999999982</v>
      </c>
      <c r="F158" s="104">
        <f>'5. RG PROV CCAA SECCION'!F158+'6. RETA (No Seta) Prov-SECCION'!F158+'7. RETA (SETA) Prov-SECCION'!F158</f>
        <v>990.05263157894728</v>
      </c>
      <c r="G158" s="104">
        <f>'5. RG PROV CCAA SECCION'!G158+'6. RETA (No Seta) Prov-SECCION'!G158+'7. RETA (SETA) Prov-SECCION'!G158</f>
        <v>5.0000000000000009</v>
      </c>
      <c r="H158" s="104">
        <f>'5. RG PROV CCAA SECCION'!H158+'6. RETA (No Seta) Prov-SECCION'!H158+'7. RETA (SETA) Prov-SECCION'!H158</f>
        <v>46.684210526315795</v>
      </c>
      <c r="I158" s="104">
        <f>'5. RG PROV CCAA SECCION'!I158+'6. RETA (No Seta) Prov-SECCION'!I158+'7. RETA (SETA) Prov-SECCION'!I158</f>
        <v>981.15789473684208</v>
      </c>
      <c r="J158" s="104">
        <f>'5. RG PROV CCAA SECCION'!J158+'6. RETA (No Seta) Prov-SECCION'!J158+'7. RETA (SETA) Prov-SECCION'!J158</f>
        <v>756.84210526315815</v>
      </c>
      <c r="K158" s="104">
        <f>'5. RG PROV CCAA SECCION'!K158+'6. RETA (No Seta) Prov-SECCION'!K158+'7. RETA (SETA) Prov-SECCION'!K158</f>
        <v>754.42105263157885</v>
      </c>
      <c r="L158" s="104">
        <f>'5. RG PROV CCAA SECCION'!L158+'6. RETA (No Seta) Prov-SECCION'!L158+'7. RETA (SETA) Prov-SECCION'!L158</f>
        <v>1038.1578947368421</v>
      </c>
      <c r="M158" s="104">
        <f>'5. RG PROV CCAA SECCION'!M158+'6. RETA (No Seta) Prov-SECCION'!M158+'7. RETA (SETA) Prov-SECCION'!M158</f>
        <v>64.789473684210506</v>
      </c>
      <c r="N158" s="104">
        <f>'5. RG PROV CCAA SECCION'!N158+'6. RETA (No Seta) Prov-SECCION'!N158+'7. RETA (SETA) Prov-SECCION'!N158</f>
        <v>14.421052631578945</v>
      </c>
      <c r="O158" s="104">
        <f>'5. RG PROV CCAA SECCION'!O158+'6. RETA (No Seta) Prov-SECCION'!O158+'7. RETA (SETA) Prov-SECCION'!O158</f>
        <v>23</v>
      </c>
      <c r="P158" s="104">
        <f>'5. RG PROV CCAA SECCION'!P158+'6. RETA (No Seta) Prov-SECCION'!P158+'7. RETA (SETA) Prov-SECCION'!P158</f>
        <v>92.052631578947384</v>
      </c>
      <c r="Q158" s="104">
        <f>'5. RG PROV CCAA SECCION'!Q158+'6. RETA (No Seta) Prov-SECCION'!Q158+'7. RETA (SETA) Prov-SECCION'!Q158</f>
        <v>503.68421052631584</v>
      </c>
      <c r="R158" s="104">
        <f>'5. RG PROV CCAA SECCION'!R158+'6. RETA (No Seta) Prov-SECCION'!R158+'7. RETA (SETA) Prov-SECCION'!R158</f>
        <v>28.947368421052619</v>
      </c>
      <c r="S158" s="104">
        <f>'5. RG PROV CCAA SECCION'!S158+'6. RETA (No Seta) Prov-SECCION'!S158+'7. RETA (SETA) Prov-SECCION'!S158</f>
        <v>195.89473684210523</v>
      </c>
      <c r="T158" s="104">
        <f>'5. RG PROV CCAA SECCION'!T158+'6. RETA (No Seta) Prov-SECCION'!T158+'7. RETA (SETA) Prov-SECCION'!T158</f>
        <v>352.68421052631572</v>
      </c>
      <c r="U158" s="104">
        <f>'5. RG PROV CCAA SECCION'!U158+'6. RETA (No Seta) Prov-SECCION'!U158+'7. RETA (SETA) Prov-SECCION'!U158</f>
        <v>88.999999999999972</v>
      </c>
      <c r="V158" s="104">
        <f>'5. RG PROV CCAA SECCION'!V158+'6. RETA (No Seta) Prov-SECCION'!V158+'7. RETA (SETA) Prov-SECCION'!V158</f>
        <v>125</v>
      </c>
      <c r="W158" s="104">
        <f>'5. RG PROV CCAA SECCION'!W158+'6. RETA (No Seta) Prov-SECCION'!W158+'7. RETA (SETA) Prov-SECCION'!W158</f>
        <v>9</v>
      </c>
      <c r="X158" s="104">
        <f>'5. RG PROV CCAA SECCION'!X158+'6. RETA (No Seta) Prov-SECCION'!X158+'7. RETA (SETA) Prov-SECCION'!X158</f>
        <v>0</v>
      </c>
      <c r="Y158" s="102">
        <f>'5. RG PROV CCAA SECCION'!Y158+'6. RETA (No Seta) Prov-SECCION'!Y158+'7. RETA (SETA) Prov-SECCION'!Y158</f>
        <v>0</v>
      </c>
    </row>
    <row r="159" spans="1:25" ht="15.6" x14ac:dyDescent="0.3">
      <c r="A159" s="19">
        <v>51</v>
      </c>
      <c r="B159" s="20" t="s">
        <v>32</v>
      </c>
      <c r="C159" s="66">
        <f t="shared" si="62"/>
        <v>95.421052631578917</v>
      </c>
      <c r="D159" s="64">
        <f>'5. RG PROV CCAA SECCION'!D159+'6. RETA (No Seta) Prov-SECCION'!D159+'7. RETA (SETA) Prov-SECCION'!D159</f>
        <v>0</v>
      </c>
      <c r="E159" s="67">
        <f>'5. RG PROV CCAA SECCION'!E159+'6. RETA (No Seta) Prov-SECCION'!E159+'7. RETA (SETA) Prov-SECCION'!E159</f>
        <v>0</v>
      </c>
      <c r="F159" s="67">
        <f>'5. RG PROV CCAA SECCION'!F159+'6. RETA (No Seta) Prov-SECCION'!F159+'7. RETA (SETA) Prov-SECCION'!F159</f>
        <v>2.9999999999999987</v>
      </c>
      <c r="G159" s="67">
        <f>'5. RG PROV CCAA SECCION'!G159+'6. RETA (No Seta) Prov-SECCION'!G159+'7. RETA (SETA) Prov-SECCION'!G159</f>
        <v>0</v>
      </c>
      <c r="H159" s="67">
        <f>'5. RG PROV CCAA SECCION'!H159+'6. RETA (No Seta) Prov-SECCION'!H159+'7. RETA (SETA) Prov-SECCION'!H159</f>
        <v>0</v>
      </c>
      <c r="I159" s="67">
        <f>'5. RG PROV CCAA SECCION'!I159+'6. RETA (No Seta) Prov-SECCION'!I159+'7. RETA (SETA) Prov-SECCION'!I159</f>
        <v>6.6315789473684204</v>
      </c>
      <c r="J159" s="67">
        <f>'5. RG PROV CCAA SECCION'!J159+'6. RETA (No Seta) Prov-SECCION'!J159+'7. RETA (SETA) Prov-SECCION'!J159</f>
        <v>10.999999999999996</v>
      </c>
      <c r="K159" s="67">
        <f>'5. RG PROV CCAA SECCION'!K159+'6. RETA (No Seta) Prov-SECCION'!K159+'7. RETA (SETA) Prov-SECCION'!K159</f>
        <v>1.9999999999999991</v>
      </c>
      <c r="L159" s="67">
        <f>'5. RG PROV CCAA SECCION'!L159+'6. RETA (No Seta) Prov-SECCION'!L159+'7. RETA (SETA) Prov-SECCION'!L159</f>
        <v>8.0000000000000018</v>
      </c>
      <c r="M159" s="67">
        <f>'5. RG PROV CCAA SECCION'!M159+'6. RETA (No Seta) Prov-SECCION'!M159+'7. RETA (SETA) Prov-SECCION'!M159</f>
        <v>3.9999999999999982</v>
      </c>
      <c r="N159" s="67">
        <f>'5. RG PROV CCAA SECCION'!N159+'6. RETA (No Seta) Prov-SECCION'!N159+'7. RETA (SETA) Prov-SECCION'!N159</f>
        <v>0</v>
      </c>
      <c r="O159" s="67">
        <f>'5. RG PROV CCAA SECCION'!O159+'6. RETA (No Seta) Prov-SECCION'!O159+'7. RETA (SETA) Prov-SECCION'!O159</f>
        <v>0.99999999999999956</v>
      </c>
      <c r="P159" s="67">
        <f>'5. RG PROV CCAA SECCION'!P159+'6. RETA (No Seta) Prov-SECCION'!P159+'7. RETA (SETA) Prov-SECCION'!P159</f>
        <v>2.4210526315789465</v>
      </c>
      <c r="Q159" s="67">
        <f>'5. RG PROV CCAA SECCION'!Q159+'6. RETA (No Seta) Prov-SECCION'!Q159+'7. RETA (SETA) Prov-SECCION'!Q159</f>
        <v>2.9999999999999987</v>
      </c>
      <c r="R159" s="67">
        <f>'5. RG PROV CCAA SECCION'!R159+'6. RETA (No Seta) Prov-SECCION'!R159+'7. RETA (SETA) Prov-SECCION'!R159</f>
        <v>6.9999999999999973</v>
      </c>
      <c r="S159" s="67">
        <f>'5. RG PROV CCAA SECCION'!S159+'6. RETA (No Seta) Prov-SECCION'!S159+'7. RETA (SETA) Prov-SECCION'!S159</f>
        <v>10.999999999999996</v>
      </c>
      <c r="T159" s="67">
        <f>'5. RG PROV CCAA SECCION'!T159+'6. RETA (No Seta) Prov-SECCION'!T159+'7. RETA (SETA) Prov-SECCION'!T159</f>
        <v>11.052631578947363</v>
      </c>
      <c r="U159" s="67">
        <f>'5. RG PROV CCAA SECCION'!U159+'6. RETA (No Seta) Prov-SECCION'!U159+'7. RETA (SETA) Prov-SECCION'!U159</f>
        <v>22.421052631578945</v>
      </c>
      <c r="V159" s="67">
        <f>'5. RG PROV CCAA SECCION'!V159+'6. RETA (No Seta) Prov-SECCION'!V159+'7. RETA (SETA) Prov-SECCION'!V159</f>
        <v>2.8947368421052619</v>
      </c>
      <c r="W159" s="67">
        <f>'5. RG PROV CCAA SECCION'!W159+'6. RETA (No Seta) Prov-SECCION'!W159+'7. RETA (SETA) Prov-SECCION'!W159</f>
        <v>0</v>
      </c>
      <c r="X159" s="67">
        <f>'5. RG PROV CCAA SECCION'!X159+'6. RETA (No Seta) Prov-SECCION'!X159+'7. RETA (SETA) Prov-SECCION'!X159</f>
        <v>0</v>
      </c>
      <c r="Y159" s="66">
        <f>'5. RG PROV CCAA SECCION'!Y159+'6. RETA (No Seta) Prov-SECCION'!Y159+'7. RETA (SETA) Prov-SECCION'!Y159</f>
        <v>0</v>
      </c>
    </row>
    <row r="160" spans="1:25" ht="16.2" thickBot="1" x14ac:dyDescent="0.35">
      <c r="A160" s="21">
        <v>52</v>
      </c>
      <c r="B160" s="22" t="s">
        <v>33</v>
      </c>
      <c r="C160" s="76">
        <f t="shared" si="62"/>
        <v>125.63157894736841</v>
      </c>
      <c r="D160" s="74">
        <f>'5. RG PROV CCAA SECCION'!D160+'6. RETA (No Seta) Prov-SECCION'!D160+'7. RETA (SETA) Prov-SECCION'!D160</f>
        <v>0</v>
      </c>
      <c r="E160" s="77">
        <f>'5. RG PROV CCAA SECCION'!E160+'6. RETA (No Seta) Prov-SECCION'!E160+'7. RETA (SETA) Prov-SECCION'!E160</f>
        <v>0</v>
      </c>
      <c r="F160" s="77">
        <f>'5. RG PROV CCAA SECCION'!F160+'6. RETA (No Seta) Prov-SECCION'!F160+'7. RETA (SETA) Prov-SECCION'!F160</f>
        <v>2.9999999999999987</v>
      </c>
      <c r="G160" s="77">
        <f>'5. RG PROV CCAA SECCION'!G160+'6. RETA (No Seta) Prov-SECCION'!G160+'7. RETA (SETA) Prov-SECCION'!G160</f>
        <v>0</v>
      </c>
      <c r="H160" s="77">
        <f>'5. RG PROV CCAA SECCION'!H160+'6. RETA (No Seta) Prov-SECCION'!H160+'7. RETA (SETA) Prov-SECCION'!H160</f>
        <v>0</v>
      </c>
      <c r="I160" s="77">
        <f>'5. RG PROV CCAA SECCION'!I160+'6. RETA (No Seta) Prov-SECCION'!I160+'7. RETA (SETA) Prov-SECCION'!I160</f>
        <v>5.7894736842105248</v>
      </c>
      <c r="J160" s="77">
        <f>'5. RG PROV CCAA SECCION'!J160+'6. RETA (No Seta) Prov-SECCION'!J160+'7. RETA (SETA) Prov-SECCION'!J160</f>
        <v>31.947368421052627</v>
      </c>
      <c r="K160" s="77">
        <f>'5. RG PROV CCAA SECCION'!K160+'6. RETA (No Seta) Prov-SECCION'!K160+'7. RETA (SETA) Prov-SECCION'!K160</f>
        <v>2.9999999999999987</v>
      </c>
      <c r="L160" s="77">
        <f>'5. RG PROV CCAA SECCION'!L160+'6. RETA (No Seta) Prov-SECCION'!L160+'7. RETA (SETA) Prov-SECCION'!L160</f>
        <v>7.1578947368421053</v>
      </c>
      <c r="M160" s="77">
        <f>'5. RG PROV CCAA SECCION'!M160+'6. RETA (No Seta) Prov-SECCION'!M160+'7. RETA (SETA) Prov-SECCION'!M160</f>
        <v>2.9999999999999987</v>
      </c>
      <c r="N160" s="77">
        <f>'5. RG PROV CCAA SECCION'!N160+'6. RETA (No Seta) Prov-SECCION'!N160+'7. RETA (SETA) Prov-SECCION'!N160</f>
        <v>0.99999999999999956</v>
      </c>
      <c r="O160" s="77">
        <f>'5. RG PROV CCAA SECCION'!O160+'6. RETA (No Seta) Prov-SECCION'!O160+'7. RETA (SETA) Prov-SECCION'!O160</f>
        <v>0</v>
      </c>
      <c r="P160" s="77">
        <f>'5. RG PROV CCAA SECCION'!P160+'6. RETA (No Seta) Prov-SECCION'!P160+'7. RETA (SETA) Prov-SECCION'!P160</f>
        <v>9.6315789473684177</v>
      </c>
      <c r="Q160" s="77">
        <f>'5. RG PROV CCAA SECCION'!Q160+'6. RETA (No Seta) Prov-SECCION'!Q160+'7. RETA (SETA) Prov-SECCION'!Q160</f>
        <v>8</v>
      </c>
      <c r="R160" s="77">
        <f>'5. RG PROV CCAA SECCION'!R160+'6. RETA (No Seta) Prov-SECCION'!R160+'7. RETA (SETA) Prov-SECCION'!R160</f>
        <v>5.5263157894736867</v>
      </c>
      <c r="S160" s="77">
        <f>'5. RG PROV CCAA SECCION'!S160+'6. RETA (No Seta) Prov-SECCION'!S160+'7. RETA (SETA) Prov-SECCION'!S160</f>
        <v>12.999999999999998</v>
      </c>
      <c r="T160" s="77">
        <f>'5. RG PROV CCAA SECCION'!T160+'6. RETA (No Seta) Prov-SECCION'!T160+'7. RETA (SETA) Prov-SECCION'!T160</f>
        <v>14.000000000000002</v>
      </c>
      <c r="U160" s="77">
        <f>'5. RG PROV CCAA SECCION'!U160+'6. RETA (No Seta) Prov-SECCION'!U160+'7. RETA (SETA) Prov-SECCION'!U160</f>
        <v>20.368421052631575</v>
      </c>
      <c r="V160" s="77">
        <f>'5. RG PROV CCAA SECCION'!V160+'6. RETA (No Seta) Prov-SECCION'!V160+'7. RETA (SETA) Prov-SECCION'!V160</f>
        <v>0.21052631578947367</v>
      </c>
      <c r="W160" s="77">
        <f>'5. RG PROV CCAA SECCION'!W160+'6. RETA (No Seta) Prov-SECCION'!W160+'7. RETA (SETA) Prov-SECCION'!W160</f>
        <v>0</v>
      </c>
      <c r="X160" s="77">
        <f>'5. RG PROV CCAA SECCION'!X160+'6. RETA (No Seta) Prov-SECCION'!X160+'7. RETA (SETA) Prov-SECCION'!X160</f>
        <v>0</v>
      </c>
      <c r="Y160" s="76">
        <f>'5. RG PROV CCAA SECCION'!Y160+'6. RETA (No Seta) Prov-SECCION'!Y160+'7. RETA (SETA) Prov-SECCION'!Y160</f>
        <v>0</v>
      </c>
    </row>
    <row r="164" spans="1:25" ht="15.6" x14ac:dyDescent="0.3">
      <c r="A164" s="288" t="str">
        <f>MesAnnoSeleccionado</f>
        <v>Marzo 2024</v>
      </c>
      <c r="B164" s="288"/>
      <c r="C164" s="288"/>
      <c r="D164" s="288"/>
      <c r="E164" s="288"/>
      <c r="F164" s="288"/>
      <c r="G164" s="288"/>
      <c r="H164" s="288"/>
      <c r="I164" s="288"/>
      <c r="J164" s="288"/>
      <c r="K164" s="288"/>
      <c r="L164" s="288"/>
      <c r="M164" s="288"/>
      <c r="N164" s="288"/>
      <c r="O164" s="288"/>
      <c r="P164" s="288"/>
      <c r="Q164" s="288"/>
      <c r="R164" s="288"/>
      <c r="S164" s="288"/>
      <c r="T164" s="288"/>
      <c r="U164" s="288"/>
      <c r="V164" s="288"/>
      <c r="W164" s="288"/>
      <c r="X164" s="288"/>
      <c r="Y164" s="288"/>
    </row>
    <row r="165" spans="1:25" ht="16.2" thickBot="1" x14ac:dyDescent="0.35">
      <c r="A165" s="266" t="s">
        <v>481</v>
      </c>
      <c r="B165" s="266"/>
      <c r="C165" s="266"/>
      <c r="D165" s="266"/>
      <c r="E165" s="266"/>
      <c r="F165" s="266"/>
      <c r="G165" s="266"/>
      <c r="H165" s="266"/>
      <c r="I165" s="266"/>
      <c r="J165" s="266"/>
      <c r="K165" s="266"/>
      <c r="L165" s="266"/>
      <c r="M165" s="266"/>
      <c r="N165" s="266"/>
      <c r="O165" s="266"/>
      <c r="P165" s="266"/>
      <c r="Q165" s="266"/>
      <c r="R165" s="266"/>
      <c r="S165" s="266"/>
      <c r="T165" s="266"/>
      <c r="U165" s="266"/>
      <c r="V165" s="266"/>
      <c r="W165" s="266"/>
      <c r="X165" s="266"/>
      <c r="Y165" s="266"/>
    </row>
    <row r="166" spans="1:25" ht="18.75" customHeight="1" x14ac:dyDescent="0.3">
      <c r="A166" s="267" t="s">
        <v>70</v>
      </c>
      <c r="B166" s="275"/>
      <c r="C166" s="250" t="s">
        <v>154</v>
      </c>
      <c r="D166" s="251"/>
      <c r="E166" s="251"/>
      <c r="F166" s="251"/>
      <c r="G166" s="251"/>
      <c r="H166" s="251"/>
      <c r="I166" s="251"/>
      <c r="J166" s="251"/>
      <c r="K166" s="251"/>
      <c r="L166" s="251"/>
      <c r="M166" s="251"/>
      <c r="N166" s="251"/>
      <c r="O166" s="251"/>
      <c r="P166" s="251"/>
      <c r="Q166" s="251"/>
      <c r="R166" s="251"/>
      <c r="S166" s="251"/>
      <c r="T166" s="251"/>
      <c r="U166" s="251"/>
      <c r="V166" s="251"/>
      <c r="W166" s="251"/>
      <c r="X166" s="251"/>
      <c r="Y166" s="252"/>
    </row>
    <row r="167" spans="1:25" ht="15" customHeight="1" x14ac:dyDescent="0.3">
      <c r="A167" s="269"/>
      <c r="B167" s="276"/>
      <c r="C167" s="249" t="s">
        <v>158</v>
      </c>
      <c r="D167" s="281" t="s">
        <v>127</v>
      </c>
      <c r="E167" s="281" t="s">
        <v>128</v>
      </c>
      <c r="F167" s="281" t="s">
        <v>129</v>
      </c>
      <c r="G167" s="286" t="s">
        <v>130</v>
      </c>
      <c r="H167" s="286" t="s">
        <v>131</v>
      </c>
      <c r="I167" s="281" t="s">
        <v>132</v>
      </c>
      <c r="J167" s="286" t="s">
        <v>133</v>
      </c>
      <c r="K167" s="281" t="s">
        <v>134</v>
      </c>
      <c r="L167" s="281" t="s">
        <v>135</v>
      </c>
      <c r="M167" s="281" t="s">
        <v>136</v>
      </c>
      <c r="N167" s="281" t="s">
        <v>137</v>
      </c>
      <c r="O167" s="281" t="s">
        <v>138</v>
      </c>
      <c r="P167" s="281" t="s">
        <v>139</v>
      </c>
      <c r="Q167" s="281" t="s">
        <v>140</v>
      </c>
      <c r="R167" s="281" t="s">
        <v>141</v>
      </c>
      <c r="S167" s="281" t="s">
        <v>142</v>
      </c>
      <c r="T167" s="281" t="s">
        <v>143</v>
      </c>
      <c r="U167" s="281" t="s">
        <v>144</v>
      </c>
      <c r="V167" s="281" t="s">
        <v>145</v>
      </c>
      <c r="W167" s="283" t="s">
        <v>146</v>
      </c>
      <c r="X167" s="281" t="s">
        <v>147</v>
      </c>
      <c r="Y167" s="279" t="s">
        <v>89</v>
      </c>
    </row>
    <row r="168" spans="1:25" ht="81" customHeight="1" x14ac:dyDescent="0.3">
      <c r="A168" s="269"/>
      <c r="B168" s="276"/>
      <c r="C168" s="249"/>
      <c r="D168" s="282"/>
      <c r="E168" s="282"/>
      <c r="F168" s="282"/>
      <c r="G168" s="287"/>
      <c r="H168" s="287"/>
      <c r="I168" s="282"/>
      <c r="J168" s="287"/>
      <c r="K168" s="282"/>
      <c r="L168" s="282"/>
      <c r="M168" s="282"/>
      <c r="N168" s="282"/>
      <c r="O168" s="282"/>
      <c r="P168" s="282"/>
      <c r="Q168" s="282"/>
      <c r="R168" s="282"/>
      <c r="S168" s="282"/>
      <c r="T168" s="282"/>
      <c r="U168" s="282"/>
      <c r="V168" s="282"/>
      <c r="W168" s="284"/>
      <c r="X168" s="282"/>
      <c r="Y168" s="280"/>
    </row>
    <row r="169" spans="1:25" ht="16.2" thickBot="1" x14ac:dyDescent="0.35">
      <c r="A169" s="277"/>
      <c r="B169" s="278"/>
      <c r="C169" s="285"/>
      <c r="D169" s="31" t="s">
        <v>47</v>
      </c>
      <c r="E169" s="31" t="s">
        <v>48</v>
      </c>
      <c r="F169" s="31" t="s">
        <v>49</v>
      </c>
      <c r="G169" s="31" t="s">
        <v>50</v>
      </c>
      <c r="H169" s="31" t="s">
        <v>51</v>
      </c>
      <c r="I169" s="31" t="s">
        <v>52</v>
      </c>
      <c r="J169" s="31" t="s">
        <v>53</v>
      </c>
      <c r="K169" s="31" t="s">
        <v>54</v>
      </c>
      <c r="L169" s="31" t="s">
        <v>55</v>
      </c>
      <c r="M169" s="31" t="s">
        <v>56</v>
      </c>
      <c r="N169" s="31" t="s">
        <v>57</v>
      </c>
      <c r="O169" s="31" t="s">
        <v>58</v>
      </c>
      <c r="P169" s="31" t="s">
        <v>59</v>
      </c>
      <c r="Q169" s="31" t="s">
        <v>60</v>
      </c>
      <c r="R169" s="31" t="s">
        <v>61</v>
      </c>
      <c r="S169" s="31" t="s">
        <v>62</v>
      </c>
      <c r="T169" s="31" t="s">
        <v>63</v>
      </c>
      <c r="U169" s="31" t="s">
        <v>64</v>
      </c>
      <c r="V169" s="31" t="s">
        <v>65</v>
      </c>
      <c r="W169" s="31" t="s">
        <v>67</v>
      </c>
      <c r="X169" s="31" t="s">
        <v>66</v>
      </c>
      <c r="Y169" s="32" t="s">
        <v>85</v>
      </c>
    </row>
    <row r="170" spans="1:25" ht="16.2" thickBot="1" x14ac:dyDescent="0.35">
      <c r="A170" s="243" t="s">
        <v>68</v>
      </c>
      <c r="B170" s="244"/>
      <c r="C170" s="48">
        <f t="shared" ref="C170:Y170" si="63">C171+C180+C184+C186+C188+C191+C203+C193+C209+C214+C218+C221+C226+C228+C230+C232+C236+C238+C239</f>
        <v>1520623.4210526315</v>
      </c>
      <c r="D170" s="88">
        <f t="shared" si="63"/>
        <v>15985.42105263158</v>
      </c>
      <c r="E170" s="89">
        <f t="shared" si="63"/>
        <v>636.31578947368428</v>
      </c>
      <c r="F170" s="89">
        <f t="shared" si="63"/>
        <v>123295.78947368421</v>
      </c>
      <c r="G170" s="89">
        <f t="shared" si="63"/>
        <v>766.36842105263133</v>
      </c>
      <c r="H170" s="89">
        <f t="shared" si="63"/>
        <v>6128.5263157894733</v>
      </c>
      <c r="I170" s="89">
        <f t="shared" si="63"/>
        <v>184822.68421052629</v>
      </c>
      <c r="J170" s="89">
        <f t="shared" si="63"/>
        <v>273120.31578947371</v>
      </c>
      <c r="K170" s="89">
        <f t="shared" si="63"/>
        <v>80422.315789473694</v>
      </c>
      <c r="L170" s="89">
        <f t="shared" si="63"/>
        <v>330197.05263157899</v>
      </c>
      <c r="M170" s="89">
        <f t="shared" si="63"/>
        <v>44982.736842105267</v>
      </c>
      <c r="N170" s="89">
        <f t="shared" si="63"/>
        <v>9506.2105263157882</v>
      </c>
      <c r="O170" s="89">
        <f t="shared" si="63"/>
        <v>13159.473684210523</v>
      </c>
      <c r="P170" s="89">
        <f t="shared" si="63"/>
        <v>56132.73684210526</v>
      </c>
      <c r="Q170" s="89">
        <f t="shared" si="63"/>
        <v>164365.36842105267</v>
      </c>
      <c r="R170" s="89">
        <f t="shared" si="63"/>
        <v>9919.4210526315783</v>
      </c>
      <c r="S170" s="89">
        <f t="shared" si="63"/>
        <v>43468.631578947367</v>
      </c>
      <c r="T170" s="89">
        <f t="shared" si="63"/>
        <v>79548.421052631573</v>
      </c>
      <c r="U170" s="89">
        <f t="shared" si="63"/>
        <v>23282.736842105263</v>
      </c>
      <c r="V170" s="89">
        <f t="shared" si="63"/>
        <v>58048.894736842114</v>
      </c>
      <c r="W170" s="89">
        <f t="shared" si="63"/>
        <v>2327.6842105263163</v>
      </c>
      <c r="X170" s="89">
        <f t="shared" si="63"/>
        <v>506.31578947368416</v>
      </c>
      <c r="Y170" s="90">
        <f t="shared" si="63"/>
        <v>0</v>
      </c>
    </row>
    <row r="171" spans="1:25" ht="15.6" x14ac:dyDescent="0.3">
      <c r="A171" s="245" t="s">
        <v>37</v>
      </c>
      <c r="B171" s="246"/>
      <c r="C171" s="66">
        <f t="shared" ref="C171" si="64">SUM(C172:C179)</f>
        <v>147573.42105263157</v>
      </c>
      <c r="D171" s="64">
        <f>SUM(D172:D179)</f>
        <v>2284.3684210526317</v>
      </c>
      <c r="E171" s="67">
        <f t="shared" ref="E171:Y171" si="65">SUM(E172:E179)</f>
        <v>95.73684210526315</v>
      </c>
      <c r="F171" s="67">
        <f t="shared" si="65"/>
        <v>6294.8421052631584</v>
      </c>
      <c r="G171" s="67">
        <f t="shared" si="65"/>
        <v>98.157894736842096</v>
      </c>
      <c r="H171" s="67">
        <f t="shared" si="65"/>
        <v>226.78947368421055</v>
      </c>
      <c r="I171" s="67">
        <f t="shared" si="65"/>
        <v>14932.21052631579</v>
      </c>
      <c r="J171" s="67">
        <f t="shared" si="65"/>
        <v>34026.368421052633</v>
      </c>
      <c r="K171" s="67">
        <f t="shared" si="65"/>
        <v>8552.105263157895</v>
      </c>
      <c r="L171" s="67">
        <f t="shared" si="65"/>
        <v>35447.263157894748</v>
      </c>
      <c r="M171" s="67">
        <f t="shared" si="65"/>
        <v>4886</v>
      </c>
      <c r="N171" s="67">
        <f t="shared" si="65"/>
        <v>744.47368421052636</v>
      </c>
      <c r="O171" s="67">
        <f t="shared" si="65"/>
        <v>2478.78947368421</v>
      </c>
      <c r="P171" s="67">
        <f t="shared" si="65"/>
        <v>4639.1052631578941</v>
      </c>
      <c r="Q171" s="67">
        <f t="shared" si="65"/>
        <v>10217.105263157895</v>
      </c>
      <c r="R171" s="67">
        <f t="shared" si="65"/>
        <v>801.10526315789457</v>
      </c>
      <c r="S171" s="67">
        <f t="shared" si="65"/>
        <v>5471.2631578947367</v>
      </c>
      <c r="T171" s="67">
        <f t="shared" si="65"/>
        <v>7294.6842105263167</v>
      </c>
      <c r="U171" s="67">
        <f t="shared" si="65"/>
        <v>2571.9473684210525</v>
      </c>
      <c r="V171" s="67">
        <f t="shared" si="65"/>
        <v>6129.4736842105258</v>
      </c>
      <c r="W171" s="67">
        <f t="shared" si="65"/>
        <v>316.1578947368422</v>
      </c>
      <c r="X171" s="67">
        <f t="shared" si="65"/>
        <v>65.473684210526301</v>
      </c>
      <c r="Y171" s="66">
        <f t="shared" si="65"/>
        <v>0</v>
      </c>
    </row>
    <row r="172" spans="1:25" ht="15.6" x14ac:dyDescent="0.3">
      <c r="A172" s="6">
        <v>4</v>
      </c>
      <c r="B172" s="7" t="s">
        <v>162</v>
      </c>
      <c r="C172" s="102">
        <f>SUM(D172:Y172)</f>
        <v>25425.894736842103</v>
      </c>
      <c r="D172" s="103">
        <f>'5. RG PROV CCAA SECCION'!D172+'6. RETA (No Seta) Prov-SECCION'!D173+'7. RETA (SETA) Prov-SECCION'!D173</f>
        <v>1076.1578947368423</v>
      </c>
      <c r="E172" s="104">
        <f>'5. RG PROV CCAA SECCION'!E172+'6. RETA (No Seta) Prov-SECCION'!E173+'7. RETA (SETA) Prov-SECCION'!E173</f>
        <v>28.999999999999996</v>
      </c>
      <c r="F172" s="104">
        <f>'5. RG PROV CCAA SECCION'!F172+'6. RETA (No Seta) Prov-SECCION'!F173+'7. RETA (SETA) Prov-SECCION'!F173</f>
        <v>924.47368421052636</v>
      </c>
      <c r="G172" s="104">
        <f>'5. RG PROV CCAA SECCION'!G172+'6. RETA (No Seta) Prov-SECCION'!G173+'7. RETA (SETA) Prov-SECCION'!G173</f>
        <v>6.3684210526315788</v>
      </c>
      <c r="H172" s="104">
        <f>'5. RG PROV CCAA SECCION'!H172+'6. RETA (No Seta) Prov-SECCION'!H173+'7. RETA (SETA) Prov-SECCION'!H173</f>
        <v>51.947368421052644</v>
      </c>
      <c r="I172" s="104">
        <f>'5. RG PROV CCAA SECCION'!I172+'6. RETA (No Seta) Prov-SECCION'!I173+'7. RETA (SETA) Prov-SECCION'!I173</f>
        <v>2145.0526315789471</v>
      </c>
      <c r="J172" s="104">
        <f>'5. RG PROV CCAA SECCION'!J172+'6. RETA (No Seta) Prov-SECCION'!J173+'7. RETA (SETA) Prov-SECCION'!J173</f>
        <v>10612.473684210527</v>
      </c>
      <c r="K172" s="104">
        <f>'5. RG PROV CCAA SECCION'!K172+'6. RETA (No Seta) Prov-SECCION'!K173+'7. RETA (SETA) Prov-SECCION'!K173</f>
        <v>2702.0526315789475</v>
      </c>
      <c r="L172" s="104">
        <f>'5. RG PROV CCAA SECCION'!L172+'6. RETA (No Seta) Prov-SECCION'!L173+'7. RETA (SETA) Prov-SECCION'!L173</f>
        <v>3611.6842105263163</v>
      </c>
      <c r="M172" s="104">
        <f>'5. RG PROV CCAA SECCION'!M172+'6. RETA (No Seta) Prov-SECCION'!M173+'7. RETA (SETA) Prov-SECCION'!M173</f>
        <v>238.94736842105266</v>
      </c>
      <c r="N172" s="104">
        <f>'5. RG PROV CCAA SECCION'!N172+'6. RETA (No Seta) Prov-SECCION'!N173+'7. RETA (SETA) Prov-SECCION'!N173</f>
        <v>74.15789473684211</v>
      </c>
      <c r="O172" s="104">
        <f>'5. RG PROV CCAA SECCION'!O172+'6. RETA (No Seta) Prov-SECCION'!O173+'7. RETA (SETA) Prov-SECCION'!O173</f>
        <v>145.10526315789474</v>
      </c>
      <c r="P172" s="104">
        <f>'5. RG PROV CCAA SECCION'!P172+'6. RETA (No Seta) Prov-SECCION'!P173+'7. RETA (SETA) Prov-SECCION'!P173</f>
        <v>356.05263157894728</v>
      </c>
      <c r="Q172" s="104">
        <f>'5. RG PROV CCAA SECCION'!Q172+'6. RETA (No Seta) Prov-SECCION'!Q173+'7. RETA (SETA) Prov-SECCION'!Q173</f>
        <v>1066.7894736842106</v>
      </c>
      <c r="R172" s="104">
        <f>'5. RG PROV CCAA SECCION'!R172+'6. RETA (No Seta) Prov-SECCION'!R173+'7. RETA (SETA) Prov-SECCION'!R173</f>
        <v>78.368421052631589</v>
      </c>
      <c r="S172" s="104">
        <f>'5. RG PROV CCAA SECCION'!S172+'6. RETA (No Seta) Prov-SECCION'!S173+'7. RETA (SETA) Prov-SECCION'!S173</f>
        <v>423.73684210526312</v>
      </c>
      <c r="T172" s="104">
        <f>'5. RG PROV CCAA SECCION'!T172+'6. RETA (No Seta) Prov-SECCION'!T173+'7. RETA (SETA) Prov-SECCION'!T173</f>
        <v>849.57894736842127</v>
      </c>
      <c r="U172" s="104">
        <f>'5. RG PROV CCAA SECCION'!U172+'6. RETA (No Seta) Prov-SECCION'!U173+'7. RETA (SETA) Prov-SECCION'!U173</f>
        <v>262</v>
      </c>
      <c r="V172" s="104">
        <f>'5. RG PROV CCAA SECCION'!V172+'6. RETA (No Seta) Prov-SECCION'!V173+'7. RETA (SETA) Prov-SECCION'!V173</f>
        <v>749.73684210526312</v>
      </c>
      <c r="W172" s="104">
        <f>'5. RG PROV CCAA SECCION'!W172+'6. RETA (No Seta) Prov-SECCION'!W173+'7. RETA (SETA) Prov-SECCION'!W173</f>
        <v>17.210526315789469</v>
      </c>
      <c r="X172" s="104">
        <f>'5. RG PROV CCAA SECCION'!X172+'6. RETA (No Seta) Prov-SECCION'!X173+'7. RETA (SETA) Prov-SECCION'!X173</f>
        <v>5</v>
      </c>
      <c r="Y172" s="102">
        <f>'5. RG PROV CCAA SECCION'!Y172+'6. RETA (No Seta) Prov-SECCION'!Y173+'7. RETA (SETA) Prov-SECCION'!Y173</f>
        <v>0</v>
      </c>
    </row>
    <row r="173" spans="1:25" ht="15.6" x14ac:dyDescent="0.3">
      <c r="A173" s="8">
        <v>11</v>
      </c>
      <c r="B173" s="9" t="s">
        <v>163</v>
      </c>
      <c r="C173" s="102">
        <f t="shared" ref="C173:C179" si="66">SUM(D173:Y173)</f>
        <v>10667.526315789475</v>
      </c>
      <c r="D173" s="103">
        <f>'5. RG PROV CCAA SECCION'!D173+'6. RETA (No Seta) Prov-SECCION'!D174+'7. RETA (SETA) Prov-SECCION'!D174</f>
        <v>42.947368421052637</v>
      </c>
      <c r="E173" s="104">
        <f>'5. RG PROV CCAA SECCION'!E173+'6. RETA (No Seta) Prov-SECCION'!E174+'7. RETA (SETA) Prov-SECCION'!E174</f>
        <v>0.99999999999999956</v>
      </c>
      <c r="F173" s="104">
        <f>'5. RG PROV CCAA SECCION'!F173+'6. RETA (No Seta) Prov-SECCION'!F174+'7. RETA (SETA) Prov-SECCION'!F174</f>
        <v>556.84210526315792</v>
      </c>
      <c r="G173" s="104">
        <f>'5. RG PROV CCAA SECCION'!G173+'6. RETA (No Seta) Prov-SECCION'!G174+'7. RETA (SETA) Prov-SECCION'!G174</f>
        <v>16.526315789473681</v>
      </c>
      <c r="H173" s="104">
        <f>'5. RG PROV CCAA SECCION'!H173+'6. RETA (No Seta) Prov-SECCION'!H174+'7. RETA (SETA) Prov-SECCION'!H174</f>
        <v>15.052631578947365</v>
      </c>
      <c r="I173" s="104">
        <f>'5. RG PROV CCAA SECCION'!I173+'6. RETA (No Seta) Prov-SECCION'!I174+'7. RETA (SETA) Prov-SECCION'!I174</f>
        <v>786.57894736842104</v>
      </c>
      <c r="J173" s="104">
        <f>'5. RG PROV CCAA SECCION'!J173+'6. RETA (No Seta) Prov-SECCION'!J174+'7. RETA (SETA) Prov-SECCION'!J174</f>
        <v>2493.2631578947367</v>
      </c>
      <c r="K173" s="104">
        <f>'5. RG PROV CCAA SECCION'!K173+'6. RETA (No Seta) Prov-SECCION'!K174+'7. RETA (SETA) Prov-SECCION'!K174</f>
        <v>417.68421052631578</v>
      </c>
      <c r="L173" s="104">
        <f>'5. RG PROV CCAA SECCION'!L173+'6. RETA (No Seta) Prov-SECCION'!L174+'7. RETA (SETA) Prov-SECCION'!L174</f>
        <v>2988.5263157894738</v>
      </c>
      <c r="M173" s="104">
        <f>'5. RG PROV CCAA SECCION'!M173+'6. RETA (No Seta) Prov-SECCION'!M174+'7. RETA (SETA) Prov-SECCION'!M174</f>
        <v>177.78947368421052</v>
      </c>
      <c r="N173" s="104">
        <f>'5. RG PROV CCAA SECCION'!N173+'6. RETA (No Seta) Prov-SECCION'!N174+'7. RETA (SETA) Prov-SECCION'!N174</f>
        <v>38.315789473684205</v>
      </c>
      <c r="O173" s="104">
        <f>'5. RG PROV CCAA SECCION'!O173+'6. RETA (No Seta) Prov-SECCION'!O174+'7. RETA (SETA) Prov-SECCION'!O174</f>
        <v>122.78947368421053</v>
      </c>
      <c r="P173" s="104">
        <f>'5. RG PROV CCAA SECCION'!P173+'6. RETA (No Seta) Prov-SECCION'!P174+'7. RETA (SETA) Prov-SECCION'!P174</f>
        <v>318.42105263157896</v>
      </c>
      <c r="Q173" s="104">
        <f>'5. RG PROV CCAA SECCION'!Q173+'6. RETA (No Seta) Prov-SECCION'!Q174+'7. RETA (SETA) Prov-SECCION'!Q174</f>
        <v>480.94736842105272</v>
      </c>
      <c r="R173" s="104">
        <f>'5. RG PROV CCAA SECCION'!R173+'6. RETA (No Seta) Prov-SECCION'!R174+'7. RETA (SETA) Prov-SECCION'!R174</f>
        <v>124.31578947368421</v>
      </c>
      <c r="S173" s="104">
        <f>'5. RG PROV CCAA SECCION'!S173+'6. RETA (No Seta) Prov-SECCION'!S174+'7. RETA (SETA) Prov-SECCION'!S174</f>
        <v>675.78947368421063</v>
      </c>
      <c r="T173" s="104">
        <f>'5. RG PROV CCAA SECCION'!T173+'6. RETA (No Seta) Prov-SECCION'!T174+'7. RETA (SETA) Prov-SECCION'!T174</f>
        <v>639.5263157894733</v>
      </c>
      <c r="U173" s="104">
        <f>'5. RG PROV CCAA SECCION'!U173+'6. RETA (No Seta) Prov-SECCION'!U174+'7. RETA (SETA) Prov-SECCION'!U174</f>
        <v>204.89473684210529</v>
      </c>
      <c r="V173" s="104">
        <f>'5. RG PROV CCAA SECCION'!V173+'6. RETA (No Seta) Prov-SECCION'!V174+'7. RETA (SETA) Prov-SECCION'!V174</f>
        <v>542.73684210526324</v>
      </c>
      <c r="W173" s="104">
        <f>'5. RG PROV CCAA SECCION'!W173+'6. RETA (No Seta) Prov-SECCION'!W174+'7. RETA (SETA) Prov-SECCION'!W174</f>
        <v>11.578947368421057</v>
      </c>
      <c r="X173" s="104">
        <f>'5. RG PROV CCAA SECCION'!X173+'6. RETA (No Seta) Prov-SECCION'!X174+'7. RETA (SETA) Prov-SECCION'!X174</f>
        <v>12.000000000000002</v>
      </c>
      <c r="Y173" s="102">
        <f>'5. RG PROV CCAA SECCION'!Y173+'6. RETA (No Seta) Prov-SECCION'!Y174+'7. RETA (SETA) Prov-SECCION'!Y174</f>
        <v>0</v>
      </c>
    </row>
    <row r="174" spans="1:25" ht="15.6" x14ac:dyDescent="0.3">
      <c r="A174" s="8">
        <v>14</v>
      </c>
      <c r="B174" s="9" t="s">
        <v>164</v>
      </c>
      <c r="C174" s="102">
        <f t="shared" si="66"/>
        <v>5251.4736842105267</v>
      </c>
      <c r="D174" s="103">
        <f>'5. RG PROV CCAA SECCION'!D174+'6. RETA (No Seta) Prov-SECCION'!D175+'7. RETA (SETA) Prov-SECCION'!D175</f>
        <v>60.999999999999993</v>
      </c>
      <c r="E174" s="104">
        <f>'5. RG PROV CCAA SECCION'!E174+'6. RETA (No Seta) Prov-SECCION'!E175+'7. RETA (SETA) Prov-SECCION'!E175</f>
        <v>0.99999999999999956</v>
      </c>
      <c r="F174" s="104">
        <f>'5. RG PROV CCAA SECCION'!F174+'6. RETA (No Seta) Prov-SECCION'!F175+'7. RETA (SETA) Prov-SECCION'!F175</f>
        <v>498.73684210526318</v>
      </c>
      <c r="G174" s="104">
        <f>'5. RG PROV CCAA SECCION'!G174+'6. RETA (No Seta) Prov-SECCION'!G175+'7. RETA (SETA) Prov-SECCION'!G175</f>
        <v>4.5263157894736841</v>
      </c>
      <c r="H174" s="104">
        <f>'5. RG PROV CCAA SECCION'!H174+'6. RETA (No Seta) Prov-SECCION'!H175+'7. RETA (SETA) Prov-SECCION'!H175</f>
        <v>6.9473684210526292</v>
      </c>
      <c r="I174" s="104">
        <f>'5. RG PROV CCAA SECCION'!I174+'6. RETA (No Seta) Prov-SECCION'!I175+'7. RETA (SETA) Prov-SECCION'!I175</f>
        <v>411.63157894736844</v>
      </c>
      <c r="J174" s="104">
        <f>'5. RG PROV CCAA SECCION'!J174+'6. RETA (No Seta) Prov-SECCION'!J175+'7. RETA (SETA) Prov-SECCION'!J175</f>
        <v>984.47368421052624</v>
      </c>
      <c r="K174" s="104">
        <f>'5. RG PROV CCAA SECCION'!K174+'6. RETA (No Seta) Prov-SECCION'!K175+'7. RETA (SETA) Prov-SECCION'!K175</f>
        <v>263.0526315789474</v>
      </c>
      <c r="L174" s="104">
        <f>'5. RG PROV CCAA SECCION'!L174+'6. RETA (No Seta) Prov-SECCION'!L175+'7. RETA (SETA) Prov-SECCION'!L175</f>
        <v>1236.7368421052629</v>
      </c>
      <c r="M174" s="104">
        <f>'5. RG PROV CCAA SECCION'!M174+'6. RETA (No Seta) Prov-SECCION'!M175+'7. RETA (SETA) Prov-SECCION'!M175</f>
        <v>55.526315789473692</v>
      </c>
      <c r="N174" s="104">
        <f>'5. RG PROV CCAA SECCION'!N174+'6. RETA (No Seta) Prov-SECCION'!N175+'7. RETA (SETA) Prov-SECCION'!N175</f>
        <v>11.999999999999998</v>
      </c>
      <c r="O174" s="104">
        <f>'5. RG PROV CCAA SECCION'!O174+'6. RETA (No Seta) Prov-SECCION'!O175+'7. RETA (SETA) Prov-SECCION'!O175</f>
        <v>15.999999999999998</v>
      </c>
      <c r="P174" s="104">
        <f>'5. RG PROV CCAA SECCION'!P174+'6. RETA (No Seta) Prov-SECCION'!P175+'7. RETA (SETA) Prov-SECCION'!P175</f>
        <v>185.68421052631575</v>
      </c>
      <c r="Q174" s="104">
        <f>'5. RG PROV CCAA SECCION'!Q174+'6. RETA (No Seta) Prov-SECCION'!Q175+'7. RETA (SETA) Prov-SECCION'!Q175</f>
        <v>258.68421052631572</v>
      </c>
      <c r="R174" s="104">
        <f>'5. RG PROV CCAA SECCION'!R174+'6. RETA (No Seta) Prov-SECCION'!R175+'7. RETA (SETA) Prov-SECCION'!R175</f>
        <v>64.631578947368396</v>
      </c>
      <c r="S174" s="104">
        <f>'5. RG PROV CCAA SECCION'!S174+'6. RETA (No Seta) Prov-SECCION'!S175+'7. RETA (SETA) Prov-SECCION'!S175</f>
        <v>295.9473684210526</v>
      </c>
      <c r="T174" s="104">
        <f>'5. RG PROV CCAA SECCION'!T174+'6. RETA (No Seta) Prov-SECCION'!T175+'7. RETA (SETA) Prov-SECCION'!T175</f>
        <v>514.36842105263156</v>
      </c>
      <c r="U174" s="104">
        <f>'5. RG PROV CCAA SECCION'!U174+'6. RETA (No Seta) Prov-SECCION'!U175+'7. RETA (SETA) Prov-SECCION'!U175</f>
        <v>90.157894736842096</v>
      </c>
      <c r="V174" s="104">
        <f>'5. RG PROV CCAA SECCION'!V174+'6. RETA (No Seta) Prov-SECCION'!V175+'7. RETA (SETA) Prov-SECCION'!V175</f>
        <v>285.36842105263156</v>
      </c>
      <c r="W174" s="104">
        <f>'5. RG PROV CCAA SECCION'!W174+'6. RETA (No Seta) Prov-SECCION'!W175+'7. RETA (SETA) Prov-SECCION'!W175</f>
        <v>5.0000000000000009</v>
      </c>
      <c r="X174" s="104">
        <f>'5. RG PROV CCAA SECCION'!X174+'6. RETA (No Seta) Prov-SECCION'!X175+'7. RETA (SETA) Prov-SECCION'!X175</f>
        <v>0</v>
      </c>
      <c r="Y174" s="102">
        <f>'5. RG PROV CCAA SECCION'!Y174+'6. RETA (No Seta) Prov-SECCION'!Y175+'7. RETA (SETA) Prov-SECCION'!Y175</f>
        <v>0</v>
      </c>
    </row>
    <row r="175" spans="1:25" ht="15.6" x14ac:dyDescent="0.3">
      <c r="A175" s="8">
        <v>18</v>
      </c>
      <c r="B175" s="9" t="s">
        <v>7</v>
      </c>
      <c r="C175" s="102">
        <f t="shared" si="66"/>
        <v>13982.36842105263</v>
      </c>
      <c r="D175" s="103">
        <f>'5. RG PROV CCAA SECCION'!D175+'6. RETA (No Seta) Prov-SECCION'!D176+'7. RETA (SETA) Prov-SECCION'!D176</f>
        <v>366.78947368421052</v>
      </c>
      <c r="E175" s="104">
        <f>'5. RG PROV CCAA SECCION'!E175+'6. RETA (No Seta) Prov-SECCION'!E176+'7. RETA (SETA) Prov-SECCION'!E176</f>
        <v>8.5789473684210495</v>
      </c>
      <c r="F175" s="104">
        <f>'5. RG PROV CCAA SECCION'!F175+'6. RETA (No Seta) Prov-SECCION'!F176+'7. RETA (SETA) Prov-SECCION'!F176</f>
        <v>643.73684210526312</v>
      </c>
      <c r="G175" s="104">
        <f>'5. RG PROV CCAA SECCION'!G175+'6. RETA (No Seta) Prov-SECCION'!G176+'7. RETA (SETA) Prov-SECCION'!G176</f>
        <v>6.5789473684210513</v>
      </c>
      <c r="H175" s="104">
        <f>'5. RG PROV CCAA SECCION'!H175+'6. RETA (No Seta) Prov-SECCION'!H176+'7. RETA (SETA) Prov-SECCION'!H176</f>
        <v>33.210526315789465</v>
      </c>
      <c r="I175" s="104">
        <f>'5. RG PROV CCAA SECCION'!I175+'6. RETA (No Seta) Prov-SECCION'!I176+'7. RETA (SETA) Prov-SECCION'!I176</f>
        <v>1222.473684210526</v>
      </c>
      <c r="J175" s="104">
        <f>'5. RG PROV CCAA SECCION'!J175+'6. RETA (No Seta) Prov-SECCION'!J176+'7. RETA (SETA) Prov-SECCION'!J176</f>
        <v>2851.0526315789475</v>
      </c>
      <c r="K175" s="104">
        <f>'5. RG PROV CCAA SECCION'!K175+'6. RETA (No Seta) Prov-SECCION'!K176+'7. RETA (SETA) Prov-SECCION'!K176</f>
        <v>625.63157894736844</v>
      </c>
      <c r="L175" s="104">
        <f>'5. RG PROV CCAA SECCION'!L175+'6. RETA (No Seta) Prov-SECCION'!L176+'7. RETA (SETA) Prov-SECCION'!L176</f>
        <v>3437.7368421052629</v>
      </c>
      <c r="M175" s="104">
        <f>'5. RG PROV CCAA SECCION'!M175+'6. RETA (No Seta) Prov-SECCION'!M176+'7. RETA (SETA) Prov-SECCION'!M176</f>
        <v>578.94736842105272</v>
      </c>
      <c r="N175" s="104">
        <f>'5. RG PROV CCAA SECCION'!N175+'6. RETA (No Seta) Prov-SECCION'!N176+'7. RETA (SETA) Prov-SECCION'!N176</f>
        <v>41</v>
      </c>
      <c r="O175" s="104">
        <f>'5. RG PROV CCAA SECCION'!O175+'6. RETA (No Seta) Prov-SECCION'!O176+'7. RETA (SETA) Prov-SECCION'!O176</f>
        <v>80.999999999999986</v>
      </c>
      <c r="P175" s="104">
        <f>'5. RG PROV CCAA SECCION'!P175+'6. RETA (No Seta) Prov-SECCION'!P176+'7. RETA (SETA) Prov-SECCION'!P176</f>
        <v>517.05263157894728</v>
      </c>
      <c r="Q175" s="104">
        <f>'5. RG PROV CCAA SECCION'!Q175+'6. RETA (No Seta) Prov-SECCION'!Q176+'7. RETA (SETA) Prov-SECCION'!Q176</f>
        <v>1407</v>
      </c>
      <c r="R175" s="104">
        <f>'5. RG PROV CCAA SECCION'!R175+'6. RETA (No Seta) Prov-SECCION'!R176+'7. RETA (SETA) Prov-SECCION'!R176</f>
        <v>123.05263157894737</v>
      </c>
      <c r="S175" s="104">
        <f>'5. RG PROV CCAA SECCION'!S175+'6. RETA (No Seta) Prov-SECCION'!S176+'7. RETA (SETA) Prov-SECCION'!S176</f>
        <v>583.52631578947376</v>
      </c>
      <c r="T175" s="104">
        <f>'5. RG PROV CCAA SECCION'!T175+'6. RETA (No Seta) Prov-SECCION'!T176+'7. RETA (SETA) Prov-SECCION'!T176</f>
        <v>685.57894736842104</v>
      </c>
      <c r="U175" s="104">
        <f>'5. RG PROV CCAA SECCION'!U175+'6. RETA (No Seta) Prov-SECCION'!U176+'7. RETA (SETA) Prov-SECCION'!U176</f>
        <v>242.0526315789474</v>
      </c>
      <c r="V175" s="104">
        <f>'5. RG PROV CCAA SECCION'!V175+'6. RETA (No Seta) Prov-SECCION'!V176+'7. RETA (SETA) Prov-SECCION'!V176</f>
        <v>505.52631578947359</v>
      </c>
      <c r="W175" s="104">
        <f>'5. RG PROV CCAA SECCION'!W175+'6. RETA (No Seta) Prov-SECCION'!W176+'7. RETA (SETA) Prov-SECCION'!W176</f>
        <v>20.842105263157897</v>
      </c>
      <c r="X175" s="104">
        <f>'5. RG PROV CCAA SECCION'!X175+'6. RETA (No Seta) Prov-SECCION'!X176+'7. RETA (SETA) Prov-SECCION'!X176</f>
        <v>0.99999999999999956</v>
      </c>
      <c r="Y175" s="102">
        <f>'5. RG PROV CCAA SECCION'!Y175+'6. RETA (No Seta) Prov-SECCION'!Y176+'7. RETA (SETA) Prov-SECCION'!Y176</f>
        <v>0</v>
      </c>
    </row>
    <row r="176" spans="1:25" ht="15.6" x14ac:dyDescent="0.3">
      <c r="A176" s="8">
        <v>21</v>
      </c>
      <c r="B176" s="9" t="s">
        <v>10</v>
      </c>
      <c r="C176" s="102">
        <f t="shared" si="66"/>
        <v>4631.6842105263167</v>
      </c>
      <c r="D176" s="103">
        <f>'5. RG PROV CCAA SECCION'!D176+'6. RETA (No Seta) Prov-SECCION'!D177+'7. RETA (SETA) Prov-SECCION'!D177</f>
        <v>94.631578947368411</v>
      </c>
      <c r="E176" s="104">
        <f>'5. RG PROV CCAA SECCION'!E176+'6. RETA (No Seta) Prov-SECCION'!E177+'7. RETA (SETA) Prov-SECCION'!E177</f>
        <v>20.421052631578949</v>
      </c>
      <c r="F176" s="104">
        <f>'5. RG PROV CCAA SECCION'!F176+'6. RETA (No Seta) Prov-SECCION'!F177+'7. RETA (SETA) Prov-SECCION'!F177</f>
        <v>194.5789473684211</v>
      </c>
      <c r="G176" s="104">
        <f>'5. RG PROV CCAA SECCION'!G176+'6. RETA (No Seta) Prov-SECCION'!G177+'7. RETA (SETA) Prov-SECCION'!G177</f>
        <v>1.9999999999999991</v>
      </c>
      <c r="H176" s="104">
        <f>'5. RG PROV CCAA SECCION'!H176+'6. RETA (No Seta) Prov-SECCION'!H177+'7. RETA (SETA) Prov-SECCION'!H177</f>
        <v>7.9999999999999964</v>
      </c>
      <c r="I176" s="104">
        <f>'5. RG PROV CCAA SECCION'!I176+'6. RETA (No Seta) Prov-SECCION'!I177+'7. RETA (SETA) Prov-SECCION'!I177</f>
        <v>351.15789473684214</v>
      </c>
      <c r="J176" s="104">
        <f>'5. RG PROV CCAA SECCION'!J176+'6. RETA (No Seta) Prov-SECCION'!J177+'7. RETA (SETA) Prov-SECCION'!J177</f>
        <v>1136.2105263157896</v>
      </c>
      <c r="K176" s="104">
        <f>'5. RG PROV CCAA SECCION'!K176+'6. RETA (No Seta) Prov-SECCION'!K177+'7. RETA (SETA) Prov-SECCION'!K177</f>
        <v>392.26315789473688</v>
      </c>
      <c r="L176" s="104">
        <f>'5. RG PROV CCAA SECCION'!L176+'6. RETA (No Seta) Prov-SECCION'!L177+'7. RETA (SETA) Prov-SECCION'!L177</f>
        <v>1130.1578947368419</v>
      </c>
      <c r="M176" s="104">
        <f>'5. RG PROV CCAA SECCION'!M176+'6. RETA (No Seta) Prov-SECCION'!M177+'7. RETA (SETA) Prov-SECCION'!M177</f>
        <v>33.473684210526322</v>
      </c>
      <c r="N176" s="104">
        <f>'5. RG PROV CCAA SECCION'!N176+'6. RETA (No Seta) Prov-SECCION'!N177+'7. RETA (SETA) Prov-SECCION'!N177</f>
        <v>17.421052631578952</v>
      </c>
      <c r="O176" s="104">
        <f>'5. RG PROV CCAA SECCION'!O176+'6. RETA (No Seta) Prov-SECCION'!O177+'7. RETA (SETA) Prov-SECCION'!O177</f>
        <v>14.052631578947365</v>
      </c>
      <c r="P176" s="104">
        <f>'5. RG PROV CCAA SECCION'!P176+'6. RETA (No Seta) Prov-SECCION'!P177+'7. RETA (SETA) Prov-SECCION'!P177</f>
        <v>85.421052631578959</v>
      </c>
      <c r="Q176" s="104">
        <f>'5. RG PROV CCAA SECCION'!Q176+'6. RETA (No Seta) Prov-SECCION'!Q177+'7. RETA (SETA) Prov-SECCION'!Q177</f>
        <v>165.05263157894737</v>
      </c>
      <c r="R176" s="104">
        <f>'5. RG PROV CCAA SECCION'!R176+'6. RETA (No Seta) Prov-SECCION'!R177+'7. RETA (SETA) Prov-SECCION'!R177</f>
        <v>70.94736842105263</v>
      </c>
      <c r="S176" s="104">
        <f>'5. RG PROV CCAA SECCION'!S176+'6. RETA (No Seta) Prov-SECCION'!S177+'7. RETA (SETA) Prov-SECCION'!S177</f>
        <v>147.73684210526315</v>
      </c>
      <c r="T176" s="104">
        <f>'5. RG PROV CCAA SECCION'!T176+'6. RETA (No Seta) Prov-SECCION'!T177+'7. RETA (SETA) Prov-SECCION'!T177</f>
        <v>437.52631578947398</v>
      </c>
      <c r="U176" s="104">
        <f>'5. RG PROV CCAA SECCION'!U176+'6. RETA (No Seta) Prov-SECCION'!U177+'7. RETA (SETA) Prov-SECCION'!U177</f>
        <v>81.631578947368439</v>
      </c>
      <c r="V176" s="104">
        <f>'5. RG PROV CCAA SECCION'!V176+'6. RETA (No Seta) Prov-SECCION'!V177+'7. RETA (SETA) Prov-SECCION'!V177</f>
        <v>248.00000000000006</v>
      </c>
      <c r="W176" s="104">
        <f>'5. RG PROV CCAA SECCION'!W176+'6. RETA (No Seta) Prov-SECCION'!W177+'7. RETA (SETA) Prov-SECCION'!W177</f>
        <v>0.99999999999999956</v>
      </c>
      <c r="X176" s="104">
        <f>'5. RG PROV CCAA SECCION'!X176+'6. RETA (No Seta) Prov-SECCION'!X177+'7. RETA (SETA) Prov-SECCION'!X177</f>
        <v>0</v>
      </c>
      <c r="Y176" s="102">
        <f>'5. RG PROV CCAA SECCION'!Y176+'6. RETA (No Seta) Prov-SECCION'!Y177+'7. RETA (SETA) Prov-SECCION'!Y177</f>
        <v>0</v>
      </c>
    </row>
    <row r="177" spans="1:25" ht="15.6" x14ac:dyDescent="0.3">
      <c r="A177" s="8">
        <v>23</v>
      </c>
      <c r="B177" s="9" t="s">
        <v>165</v>
      </c>
      <c r="C177" s="102">
        <f t="shared" si="66"/>
        <v>4188.8421052631575</v>
      </c>
      <c r="D177" s="103">
        <f>'5. RG PROV CCAA SECCION'!D177+'6. RETA (No Seta) Prov-SECCION'!D178+'7. RETA (SETA) Prov-SECCION'!D178</f>
        <v>27.842105263157897</v>
      </c>
      <c r="E177" s="104">
        <f>'5. RG PROV CCAA SECCION'!E177+'6. RETA (No Seta) Prov-SECCION'!E178+'7. RETA (SETA) Prov-SECCION'!E178</f>
        <v>9.7368421052631611</v>
      </c>
      <c r="F177" s="104">
        <f>'5. RG PROV CCAA SECCION'!F177+'6. RETA (No Seta) Prov-SECCION'!F178+'7. RETA (SETA) Prov-SECCION'!F178</f>
        <v>379.36842105263162</v>
      </c>
      <c r="G177" s="104">
        <f>'5. RG PROV CCAA SECCION'!G177+'6. RETA (No Seta) Prov-SECCION'!G178+'7. RETA (SETA) Prov-SECCION'!G178</f>
        <v>9</v>
      </c>
      <c r="H177" s="104">
        <f>'5. RG PROV CCAA SECCION'!H177+'6. RETA (No Seta) Prov-SECCION'!H178+'7. RETA (SETA) Prov-SECCION'!H178</f>
        <v>8.3157894736842088</v>
      </c>
      <c r="I177" s="104">
        <f>'5. RG PROV CCAA SECCION'!I177+'6. RETA (No Seta) Prov-SECCION'!I178+'7. RETA (SETA) Prov-SECCION'!I178</f>
        <v>349.89473684210526</v>
      </c>
      <c r="J177" s="104">
        <f>'5. RG PROV CCAA SECCION'!J177+'6. RETA (No Seta) Prov-SECCION'!J178+'7. RETA (SETA) Prov-SECCION'!J178</f>
        <v>968.36842105263167</v>
      </c>
      <c r="K177" s="104">
        <f>'5. RG PROV CCAA SECCION'!K177+'6. RETA (No Seta) Prov-SECCION'!K178+'7. RETA (SETA) Prov-SECCION'!K178</f>
        <v>498.63157894736838</v>
      </c>
      <c r="L177" s="104">
        <f>'5. RG PROV CCAA SECCION'!L177+'6. RETA (No Seta) Prov-SECCION'!L178+'7. RETA (SETA) Prov-SECCION'!L178</f>
        <v>844.1052631578948</v>
      </c>
      <c r="M177" s="104">
        <f>'5. RG PROV CCAA SECCION'!M177+'6. RETA (No Seta) Prov-SECCION'!M178+'7. RETA (SETA) Prov-SECCION'!M178</f>
        <v>30.368421052631579</v>
      </c>
      <c r="N177" s="104">
        <f>'5. RG PROV CCAA SECCION'!N177+'6. RETA (No Seta) Prov-SECCION'!N178+'7. RETA (SETA) Prov-SECCION'!N178</f>
        <v>12</v>
      </c>
      <c r="O177" s="104">
        <f>'5. RG PROV CCAA SECCION'!O177+'6. RETA (No Seta) Prov-SECCION'!O178+'7. RETA (SETA) Prov-SECCION'!O178</f>
        <v>6.0000000000000009</v>
      </c>
      <c r="P177" s="104">
        <f>'5. RG PROV CCAA SECCION'!P177+'6. RETA (No Seta) Prov-SECCION'!P178+'7. RETA (SETA) Prov-SECCION'!P178</f>
        <v>85.10526315789474</v>
      </c>
      <c r="Q177" s="104">
        <f>'5. RG PROV CCAA SECCION'!Q177+'6. RETA (No Seta) Prov-SECCION'!Q178+'7. RETA (SETA) Prov-SECCION'!Q178</f>
        <v>108.47368421052632</v>
      </c>
      <c r="R177" s="104">
        <f>'5. RG PROV CCAA SECCION'!R177+'6. RETA (No Seta) Prov-SECCION'!R178+'7. RETA (SETA) Prov-SECCION'!R178</f>
        <v>54.315789473684212</v>
      </c>
      <c r="S177" s="104">
        <f>'5. RG PROV CCAA SECCION'!S177+'6. RETA (No Seta) Prov-SECCION'!S178+'7. RETA (SETA) Prov-SECCION'!S178</f>
        <v>181.05263157894734</v>
      </c>
      <c r="T177" s="104">
        <f>'5. RG PROV CCAA SECCION'!T177+'6. RETA (No Seta) Prov-SECCION'!T178+'7. RETA (SETA) Prov-SECCION'!T178</f>
        <v>423.21052631578948</v>
      </c>
      <c r="U177" s="104">
        <f>'5. RG PROV CCAA SECCION'!U177+'6. RETA (No Seta) Prov-SECCION'!U178+'7. RETA (SETA) Prov-SECCION'!U178</f>
        <v>60.789473684210535</v>
      </c>
      <c r="V177" s="104">
        <f>'5. RG PROV CCAA SECCION'!V177+'6. RETA (No Seta) Prov-SECCION'!V178+'7. RETA (SETA) Prov-SECCION'!V178</f>
        <v>130.26315789473685</v>
      </c>
      <c r="W177" s="104">
        <f>'5. RG PROV CCAA SECCION'!W177+'6. RETA (No Seta) Prov-SECCION'!W178+'7. RETA (SETA) Prov-SECCION'!W178</f>
        <v>1.9999999999999991</v>
      </c>
      <c r="X177" s="104">
        <f>'5. RG PROV CCAA SECCION'!X177+'6. RETA (No Seta) Prov-SECCION'!X178+'7. RETA (SETA) Prov-SECCION'!X178</f>
        <v>0</v>
      </c>
      <c r="Y177" s="102">
        <f>'5. RG PROV CCAA SECCION'!Y177+'6. RETA (No Seta) Prov-SECCION'!Y178+'7. RETA (SETA) Prov-SECCION'!Y178</f>
        <v>0</v>
      </c>
    </row>
    <row r="178" spans="1:25" ht="15.6" x14ac:dyDescent="0.3">
      <c r="A178" s="8">
        <v>29</v>
      </c>
      <c r="B178" s="9" t="s">
        <v>166</v>
      </c>
      <c r="C178" s="102">
        <f t="shared" si="66"/>
        <v>59355.84210526316</v>
      </c>
      <c r="D178" s="103">
        <f>'5. RG PROV CCAA SECCION'!D178+'6. RETA (No Seta) Prov-SECCION'!D179+'7. RETA (SETA) Prov-SECCION'!D179</f>
        <v>347.73684210526318</v>
      </c>
      <c r="E178" s="104">
        <f>'5. RG PROV CCAA SECCION'!E178+'6. RETA (No Seta) Prov-SECCION'!E179+'7. RETA (SETA) Prov-SECCION'!E179</f>
        <v>10</v>
      </c>
      <c r="F178" s="104">
        <f>'5. RG PROV CCAA SECCION'!F178+'6. RETA (No Seta) Prov-SECCION'!F179+'7. RETA (SETA) Prov-SECCION'!F179</f>
        <v>1617.1578947368423</v>
      </c>
      <c r="G178" s="104">
        <f>'5. RG PROV CCAA SECCION'!G178+'6. RETA (No Seta) Prov-SECCION'!G179+'7. RETA (SETA) Prov-SECCION'!G179</f>
        <v>32.947368421052623</v>
      </c>
      <c r="H178" s="104">
        <f>'5. RG PROV CCAA SECCION'!H178+'6. RETA (No Seta) Prov-SECCION'!H179+'7. RETA (SETA) Prov-SECCION'!H179</f>
        <v>45.105263157894747</v>
      </c>
      <c r="I178" s="104">
        <f>'5. RG PROV CCAA SECCION'!I178+'6. RETA (No Seta) Prov-SECCION'!I179+'7. RETA (SETA) Prov-SECCION'!I179</f>
        <v>7781.9473684210534</v>
      </c>
      <c r="J178" s="104">
        <f>'5. RG PROV CCAA SECCION'!J178+'6. RETA (No Seta) Prov-SECCION'!J179+'7. RETA (SETA) Prov-SECCION'!J179</f>
        <v>9861.1052631578932</v>
      </c>
      <c r="K178" s="104">
        <f>'5. RG PROV CCAA SECCION'!K178+'6. RETA (No Seta) Prov-SECCION'!K179+'7. RETA (SETA) Prov-SECCION'!K179</f>
        <v>2176.0526315789475</v>
      </c>
      <c r="L178" s="104">
        <f>'5. RG PROV CCAA SECCION'!L178+'6. RETA (No Seta) Prov-SECCION'!L179+'7. RETA (SETA) Prov-SECCION'!L179</f>
        <v>16181.89473684211</v>
      </c>
      <c r="M178" s="104">
        <f>'5. RG PROV CCAA SECCION'!M178+'6. RETA (No Seta) Prov-SECCION'!M179+'7. RETA (SETA) Prov-SECCION'!M179</f>
        <v>3070.9473684210525</v>
      </c>
      <c r="N178" s="104">
        <f>'5. RG PROV CCAA SECCION'!N178+'6. RETA (No Seta) Prov-SECCION'!N179+'7. RETA (SETA) Prov-SECCION'!N179</f>
        <v>446.00000000000006</v>
      </c>
      <c r="O178" s="104">
        <f>'5. RG PROV CCAA SECCION'!O178+'6. RETA (No Seta) Prov-SECCION'!O179+'7. RETA (SETA) Prov-SECCION'!O179</f>
        <v>1888.0526315789471</v>
      </c>
      <c r="P178" s="104">
        <f>'5. RG PROV CCAA SECCION'!P178+'6. RETA (No Seta) Prov-SECCION'!P179+'7. RETA (SETA) Prov-SECCION'!P179</f>
        <v>2300</v>
      </c>
      <c r="Q178" s="104">
        <f>'5. RG PROV CCAA SECCION'!Q178+'6. RETA (No Seta) Prov-SECCION'!Q179+'7. RETA (SETA) Prov-SECCION'!Q179</f>
        <v>4696.9473684210525</v>
      </c>
      <c r="R178" s="104">
        <f>'5. RG PROV CCAA SECCION'!R178+'6. RETA (No Seta) Prov-SECCION'!R179+'7. RETA (SETA) Prov-SECCION'!R179</f>
        <v>120.73684210526318</v>
      </c>
      <c r="S178" s="104">
        <f>'5. RG PROV CCAA SECCION'!S178+'6. RETA (No Seta) Prov-SECCION'!S179+'7. RETA (SETA) Prov-SECCION'!S179</f>
        <v>2069.2631578947367</v>
      </c>
      <c r="T178" s="104">
        <f>'5. RG PROV CCAA SECCION'!T178+'6. RETA (No Seta) Prov-SECCION'!T179+'7. RETA (SETA) Prov-SECCION'!T179</f>
        <v>2393.5263157894733</v>
      </c>
      <c r="U178" s="104">
        <f>'5. RG PROV CCAA SECCION'!U178+'6. RETA (No Seta) Prov-SECCION'!U179+'7. RETA (SETA) Prov-SECCION'!U179</f>
        <v>1177.2631578947367</v>
      </c>
      <c r="V178" s="104">
        <f>'5. RG PROV CCAA SECCION'!V178+'6. RETA (No Seta) Prov-SECCION'!V179+'7. RETA (SETA) Prov-SECCION'!V179</f>
        <v>2855.1578947368421</v>
      </c>
      <c r="W178" s="104">
        <f>'5. RG PROV CCAA SECCION'!W178+'6. RETA (No Seta) Prov-SECCION'!W179+'7. RETA (SETA) Prov-SECCION'!W179</f>
        <v>238.52631578947378</v>
      </c>
      <c r="X178" s="104">
        <f>'5. RG PROV CCAA SECCION'!X178+'6. RETA (No Seta) Prov-SECCION'!X179+'7. RETA (SETA) Prov-SECCION'!X179</f>
        <v>45.473684210526301</v>
      </c>
      <c r="Y178" s="102">
        <f>'5. RG PROV CCAA SECCION'!Y178+'6. RETA (No Seta) Prov-SECCION'!Y179+'7. RETA (SETA) Prov-SECCION'!Y179</f>
        <v>0</v>
      </c>
    </row>
    <row r="179" spans="1:25" ht="15.6" x14ac:dyDescent="0.3">
      <c r="A179" s="10">
        <v>41</v>
      </c>
      <c r="B179" s="11" t="s">
        <v>24</v>
      </c>
      <c r="C179" s="102">
        <f t="shared" si="66"/>
        <v>24069.78947368421</v>
      </c>
      <c r="D179" s="103">
        <f>'5. RG PROV CCAA SECCION'!D179+'6. RETA (No Seta) Prov-SECCION'!D180+'7. RETA (SETA) Prov-SECCION'!D180</f>
        <v>267.26315789473688</v>
      </c>
      <c r="E179" s="104">
        <f>'5. RG PROV CCAA SECCION'!E179+'6. RETA (No Seta) Prov-SECCION'!E180+'7. RETA (SETA) Prov-SECCION'!E180</f>
        <v>15.999999999999993</v>
      </c>
      <c r="F179" s="104">
        <f>'5. RG PROV CCAA SECCION'!F179+'6. RETA (No Seta) Prov-SECCION'!F180+'7. RETA (SETA) Prov-SECCION'!F180</f>
        <v>1479.9473684210525</v>
      </c>
      <c r="G179" s="104">
        <f>'5. RG PROV CCAA SECCION'!G179+'6. RETA (No Seta) Prov-SECCION'!G180+'7. RETA (SETA) Prov-SECCION'!G180</f>
        <v>20.210526315789469</v>
      </c>
      <c r="H179" s="104">
        <f>'5. RG PROV CCAA SECCION'!H179+'6. RETA (No Seta) Prov-SECCION'!H180+'7. RETA (SETA) Prov-SECCION'!H180</f>
        <v>58.210526315789487</v>
      </c>
      <c r="I179" s="104">
        <f>'5. RG PROV CCAA SECCION'!I179+'6. RETA (No Seta) Prov-SECCION'!I180+'7. RETA (SETA) Prov-SECCION'!I180</f>
        <v>1883.4736842105267</v>
      </c>
      <c r="J179" s="104">
        <f>'5. RG PROV CCAA SECCION'!J179+'6. RETA (No Seta) Prov-SECCION'!J180+'7. RETA (SETA) Prov-SECCION'!J180</f>
        <v>5119.4210526315783</v>
      </c>
      <c r="K179" s="104">
        <f>'5. RG PROV CCAA SECCION'!K179+'6. RETA (No Seta) Prov-SECCION'!K180+'7. RETA (SETA) Prov-SECCION'!K180</f>
        <v>1476.7368421052631</v>
      </c>
      <c r="L179" s="104">
        <f>'5. RG PROV CCAA SECCION'!L179+'6. RETA (No Seta) Prov-SECCION'!L180+'7. RETA (SETA) Prov-SECCION'!L180</f>
        <v>6016.4210526315801</v>
      </c>
      <c r="M179" s="104">
        <f>'5. RG PROV CCAA SECCION'!M179+'6. RETA (No Seta) Prov-SECCION'!M180+'7. RETA (SETA) Prov-SECCION'!M180</f>
        <v>700.00000000000011</v>
      </c>
      <c r="N179" s="104">
        <f>'5. RG PROV CCAA SECCION'!N179+'6. RETA (No Seta) Prov-SECCION'!N180+'7. RETA (SETA) Prov-SECCION'!N180</f>
        <v>103.57894736842104</v>
      </c>
      <c r="O179" s="104">
        <f>'5. RG PROV CCAA SECCION'!O179+'6. RETA (No Seta) Prov-SECCION'!O180+'7. RETA (SETA) Prov-SECCION'!O180</f>
        <v>205.78947368421052</v>
      </c>
      <c r="P179" s="104">
        <f>'5. RG PROV CCAA SECCION'!P179+'6. RETA (No Seta) Prov-SECCION'!P180+'7. RETA (SETA) Prov-SECCION'!P180</f>
        <v>791.36842105263145</v>
      </c>
      <c r="Q179" s="104">
        <f>'5. RG PROV CCAA SECCION'!Q179+'6. RETA (No Seta) Prov-SECCION'!Q180+'7. RETA (SETA) Prov-SECCION'!Q180</f>
        <v>2033.2105263157896</v>
      </c>
      <c r="R179" s="104">
        <f>'5. RG PROV CCAA SECCION'!R179+'6. RETA (No Seta) Prov-SECCION'!R180+'7. RETA (SETA) Prov-SECCION'!R180</f>
        <v>164.73684210526315</v>
      </c>
      <c r="S179" s="104">
        <f>'5. RG PROV CCAA SECCION'!S179+'6. RETA (No Seta) Prov-SECCION'!S180+'7. RETA (SETA) Prov-SECCION'!S180</f>
        <v>1094.2105263157894</v>
      </c>
      <c r="T179" s="104">
        <f>'5. RG PROV CCAA SECCION'!T179+'6. RETA (No Seta) Prov-SECCION'!T180+'7. RETA (SETA) Prov-SECCION'!T180</f>
        <v>1351.3684210526314</v>
      </c>
      <c r="U179" s="104">
        <f>'5. RG PROV CCAA SECCION'!U179+'6. RETA (No Seta) Prov-SECCION'!U180+'7. RETA (SETA) Prov-SECCION'!U180</f>
        <v>453.15789473684214</v>
      </c>
      <c r="V179" s="104">
        <f>'5. RG PROV CCAA SECCION'!V179+'6. RETA (No Seta) Prov-SECCION'!V180+'7. RETA (SETA) Prov-SECCION'!V180</f>
        <v>812.68421052631584</v>
      </c>
      <c r="W179" s="104">
        <f>'5. RG PROV CCAA SECCION'!W179+'6. RETA (No Seta) Prov-SECCION'!W180+'7. RETA (SETA) Prov-SECCION'!W180</f>
        <v>20</v>
      </c>
      <c r="X179" s="104">
        <f>'5. RG PROV CCAA SECCION'!X179+'6. RETA (No Seta) Prov-SECCION'!X180+'7. RETA (SETA) Prov-SECCION'!X180</f>
        <v>1.9999999999999991</v>
      </c>
      <c r="Y179" s="102">
        <f>'5. RG PROV CCAA SECCION'!Y179+'6. RETA (No Seta) Prov-SECCION'!Y180+'7. RETA (SETA) Prov-SECCION'!Y180</f>
        <v>0</v>
      </c>
    </row>
    <row r="180" spans="1:25" ht="15.6" x14ac:dyDescent="0.3">
      <c r="A180" s="238" t="s">
        <v>38</v>
      </c>
      <c r="B180" s="239"/>
      <c r="C180" s="66">
        <f t="shared" ref="C180" si="67">SUM(C181:C183)</f>
        <v>47962.84210526316</v>
      </c>
      <c r="D180" s="64">
        <f>SUM(D181:D183)</f>
        <v>1964.3684210526314</v>
      </c>
      <c r="E180" s="67">
        <f t="shared" ref="E180:Y180" si="68">SUM(E181:E183)</f>
        <v>39.05263157894737</v>
      </c>
      <c r="F180" s="67">
        <f t="shared" si="68"/>
        <v>9442.6315789473665</v>
      </c>
      <c r="G180" s="67">
        <f t="shared" si="68"/>
        <v>22.526315789473681</v>
      </c>
      <c r="H180" s="67">
        <f t="shared" si="68"/>
        <v>296.94736842105272</v>
      </c>
      <c r="I180" s="67">
        <f t="shared" si="68"/>
        <v>4779.78947368421</v>
      </c>
      <c r="J180" s="67">
        <f t="shared" si="68"/>
        <v>6139.6315789473683</v>
      </c>
      <c r="K180" s="67">
        <f t="shared" si="68"/>
        <v>3218.8421052631575</v>
      </c>
      <c r="L180" s="67">
        <f t="shared" si="68"/>
        <v>8196.4210526315801</v>
      </c>
      <c r="M180" s="67">
        <f t="shared" si="68"/>
        <v>473.99999999999994</v>
      </c>
      <c r="N180" s="67">
        <f t="shared" si="68"/>
        <v>96.684210526315795</v>
      </c>
      <c r="O180" s="67">
        <f t="shared" si="68"/>
        <v>82.842105263157904</v>
      </c>
      <c r="P180" s="67">
        <f t="shared" si="68"/>
        <v>826.26315789473688</v>
      </c>
      <c r="Q180" s="67">
        <f t="shared" si="68"/>
        <v>6783.6315789473683</v>
      </c>
      <c r="R180" s="67">
        <f t="shared" si="68"/>
        <v>373.26315789473688</v>
      </c>
      <c r="S180" s="67">
        <f t="shared" si="68"/>
        <v>858.05263157894717</v>
      </c>
      <c r="T180" s="67">
        <f t="shared" si="68"/>
        <v>2360.105263157895</v>
      </c>
      <c r="U180" s="67">
        <f t="shared" si="68"/>
        <v>519.94736842105272</v>
      </c>
      <c r="V180" s="67">
        <f t="shared" si="68"/>
        <v>1432.0526315789473</v>
      </c>
      <c r="W180" s="67">
        <f t="shared" si="68"/>
        <v>55.789473684210549</v>
      </c>
      <c r="X180" s="67">
        <f t="shared" si="68"/>
        <v>0</v>
      </c>
      <c r="Y180" s="66">
        <f t="shared" si="68"/>
        <v>0</v>
      </c>
    </row>
    <row r="181" spans="1:25" ht="15.6" x14ac:dyDescent="0.3">
      <c r="A181" s="12">
        <v>22</v>
      </c>
      <c r="B181" s="7" t="s">
        <v>11</v>
      </c>
      <c r="C181" s="102">
        <f t="shared" ref="C181:C183" si="69">SUM(D181:Y181)</f>
        <v>9358.3684210526299</v>
      </c>
      <c r="D181" s="103">
        <f>'5. RG PROV CCAA SECCION'!D181+'6. RETA (No Seta) Prov-SECCION'!D182+'7. RETA (SETA) Prov-SECCION'!D182</f>
        <v>835.26315789473688</v>
      </c>
      <c r="E181" s="104">
        <f>'5. RG PROV CCAA SECCION'!E181+'6. RETA (No Seta) Prov-SECCION'!E182+'7. RETA (SETA) Prov-SECCION'!E182</f>
        <v>2.9999999999999987</v>
      </c>
      <c r="F181" s="104">
        <f>'5. RG PROV CCAA SECCION'!F181+'6. RETA (No Seta) Prov-SECCION'!F182+'7. RETA (SETA) Prov-SECCION'!F182</f>
        <v>2651.8421052631575</v>
      </c>
      <c r="G181" s="104">
        <f>'5. RG PROV CCAA SECCION'!G181+'6. RETA (No Seta) Prov-SECCION'!G182+'7. RETA (SETA) Prov-SECCION'!G182</f>
        <v>9</v>
      </c>
      <c r="H181" s="104">
        <f>'5. RG PROV CCAA SECCION'!H181+'6. RETA (No Seta) Prov-SECCION'!H182+'7. RETA (SETA) Prov-SECCION'!H182</f>
        <v>38.947368421052644</v>
      </c>
      <c r="I181" s="104">
        <f>'5. RG PROV CCAA SECCION'!I181+'6. RETA (No Seta) Prov-SECCION'!I182+'7. RETA (SETA) Prov-SECCION'!I182</f>
        <v>1008.0526315789473</v>
      </c>
      <c r="J181" s="104">
        <f>'5. RG PROV CCAA SECCION'!J181+'6. RETA (No Seta) Prov-SECCION'!J182+'7. RETA (SETA) Prov-SECCION'!J182</f>
        <v>1008.2631578947367</v>
      </c>
      <c r="K181" s="104">
        <f>'5. RG PROV CCAA SECCION'!K181+'6. RETA (No Seta) Prov-SECCION'!K182+'7. RETA (SETA) Prov-SECCION'!K182</f>
        <v>290.8947368421052</v>
      </c>
      <c r="L181" s="104">
        <f>'5. RG PROV CCAA SECCION'!L181+'6. RETA (No Seta) Prov-SECCION'!L182+'7. RETA (SETA) Prov-SECCION'!L182</f>
        <v>1650.105263157895</v>
      </c>
      <c r="M181" s="104">
        <f>'5. RG PROV CCAA SECCION'!M181+'6. RETA (No Seta) Prov-SECCION'!M182+'7. RETA (SETA) Prov-SECCION'!M182</f>
        <v>35.684210526315795</v>
      </c>
      <c r="N181" s="104">
        <f>'5. RG PROV CCAA SECCION'!N181+'6. RETA (No Seta) Prov-SECCION'!N182+'7. RETA (SETA) Prov-SECCION'!N182</f>
        <v>7</v>
      </c>
      <c r="O181" s="104">
        <f>'5. RG PROV CCAA SECCION'!O181+'6. RETA (No Seta) Prov-SECCION'!O182+'7. RETA (SETA) Prov-SECCION'!O182</f>
        <v>14.999999999999996</v>
      </c>
      <c r="P181" s="104">
        <f>'5. RG PROV CCAA SECCION'!P181+'6. RETA (No Seta) Prov-SECCION'!P182+'7. RETA (SETA) Prov-SECCION'!P182</f>
        <v>43.210526315789473</v>
      </c>
      <c r="Q181" s="104">
        <f>'5. RG PROV CCAA SECCION'!Q181+'6. RETA (No Seta) Prov-SECCION'!Q182+'7. RETA (SETA) Prov-SECCION'!Q182</f>
        <v>896.47368421052636</v>
      </c>
      <c r="R181" s="104">
        <f>'5. RG PROV CCAA SECCION'!R181+'6. RETA (No Seta) Prov-SECCION'!R182+'7. RETA (SETA) Prov-SECCION'!R182</f>
        <v>41.263157894736842</v>
      </c>
      <c r="S181" s="104">
        <f>'5. RG PROV CCAA SECCION'!S181+'6. RETA (No Seta) Prov-SECCION'!S182+'7. RETA (SETA) Prov-SECCION'!S182</f>
        <v>87.315789473684234</v>
      </c>
      <c r="T181" s="104">
        <f>'5. RG PROV CCAA SECCION'!T181+'6. RETA (No Seta) Prov-SECCION'!T182+'7. RETA (SETA) Prov-SECCION'!T182</f>
        <v>447.05263157894734</v>
      </c>
      <c r="U181" s="104">
        <f>'5. RG PROV CCAA SECCION'!U181+'6. RETA (No Seta) Prov-SECCION'!U182+'7. RETA (SETA) Prov-SECCION'!U182</f>
        <v>90.052631578947398</v>
      </c>
      <c r="V181" s="104">
        <f>'5. RG PROV CCAA SECCION'!V181+'6. RETA (No Seta) Prov-SECCION'!V182+'7. RETA (SETA) Prov-SECCION'!V182</f>
        <v>196.9473684210526</v>
      </c>
      <c r="W181" s="104">
        <f>'5. RG PROV CCAA SECCION'!W181+'6. RETA (No Seta) Prov-SECCION'!W182+'7. RETA (SETA) Prov-SECCION'!W182</f>
        <v>3.0000000000000004</v>
      </c>
      <c r="X181" s="104">
        <f>'5. RG PROV CCAA SECCION'!X181+'6. RETA (No Seta) Prov-SECCION'!X182+'7. RETA (SETA) Prov-SECCION'!X182</f>
        <v>0</v>
      </c>
      <c r="Y181" s="102">
        <f>'5. RG PROV CCAA SECCION'!Y181+'6. RETA (No Seta) Prov-SECCION'!Y182+'7. RETA (SETA) Prov-SECCION'!Y182</f>
        <v>0</v>
      </c>
    </row>
    <row r="182" spans="1:25" ht="15.6" x14ac:dyDescent="0.3">
      <c r="A182" s="1">
        <v>44</v>
      </c>
      <c r="B182" s="9" t="s">
        <v>26</v>
      </c>
      <c r="C182" s="102">
        <f t="shared" si="69"/>
        <v>4033.8947368421059</v>
      </c>
      <c r="D182" s="103">
        <f>'5. RG PROV CCAA SECCION'!D182+'6. RETA (No Seta) Prov-SECCION'!D183+'7. RETA (SETA) Prov-SECCION'!D183</f>
        <v>456.15789473684208</v>
      </c>
      <c r="E182" s="104">
        <f>'5. RG PROV CCAA SECCION'!E182+'6. RETA (No Seta) Prov-SECCION'!E183+'7. RETA (SETA) Prov-SECCION'!E183</f>
        <v>27.631578947368425</v>
      </c>
      <c r="F182" s="104">
        <f>'5. RG PROV CCAA SECCION'!F182+'6. RETA (No Seta) Prov-SECCION'!F183+'7. RETA (SETA) Prov-SECCION'!F183</f>
        <v>923.1578947368422</v>
      </c>
      <c r="G182" s="104">
        <f>'5. RG PROV CCAA SECCION'!G182+'6. RETA (No Seta) Prov-SECCION'!G183+'7. RETA (SETA) Prov-SECCION'!G183</f>
        <v>3.0000000000000004</v>
      </c>
      <c r="H182" s="104">
        <f>'5. RG PROV CCAA SECCION'!H182+'6. RETA (No Seta) Prov-SECCION'!H183+'7. RETA (SETA) Prov-SECCION'!H183</f>
        <v>27.526315789473685</v>
      </c>
      <c r="I182" s="104">
        <f>'5. RG PROV CCAA SECCION'!I182+'6. RETA (No Seta) Prov-SECCION'!I183+'7. RETA (SETA) Prov-SECCION'!I183</f>
        <v>579.36842105263167</v>
      </c>
      <c r="J182" s="104">
        <f>'5. RG PROV CCAA SECCION'!J182+'6. RETA (No Seta) Prov-SECCION'!J183+'7. RETA (SETA) Prov-SECCION'!J183</f>
        <v>402.26315789473676</v>
      </c>
      <c r="K182" s="104">
        <f>'5. RG PROV CCAA SECCION'!K182+'6. RETA (No Seta) Prov-SECCION'!K183+'7. RETA (SETA) Prov-SECCION'!K183</f>
        <v>201.31578947368419</v>
      </c>
      <c r="L182" s="104">
        <f>'5. RG PROV CCAA SECCION'!L182+'6. RETA (No Seta) Prov-SECCION'!L183+'7. RETA (SETA) Prov-SECCION'!L183</f>
        <v>691.36842105263156</v>
      </c>
      <c r="M182" s="104">
        <f>'5. RG PROV CCAA SECCION'!M182+'6. RETA (No Seta) Prov-SECCION'!M183+'7. RETA (SETA) Prov-SECCION'!M183</f>
        <v>12.210526315789473</v>
      </c>
      <c r="N182" s="104">
        <f>'5. RG PROV CCAA SECCION'!N182+'6. RETA (No Seta) Prov-SECCION'!N183+'7. RETA (SETA) Prov-SECCION'!N183</f>
        <v>7</v>
      </c>
      <c r="O182" s="104">
        <f>'5. RG PROV CCAA SECCION'!O182+'6. RETA (No Seta) Prov-SECCION'!O183+'7. RETA (SETA) Prov-SECCION'!O183</f>
        <v>1.9999999999999991</v>
      </c>
      <c r="P182" s="104">
        <f>'5. RG PROV CCAA SECCION'!P182+'6. RETA (No Seta) Prov-SECCION'!P183+'7. RETA (SETA) Prov-SECCION'!P183</f>
        <v>28.315789473684205</v>
      </c>
      <c r="Q182" s="104">
        <f>'5. RG PROV CCAA SECCION'!Q182+'6. RETA (No Seta) Prov-SECCION'!Q183+'7. RETA (SETA) Prov-SECCION'!Q183</f>
        <v>305.63157894736844</v>
      </c>
      <c r="R182" s="104">
        <f>'5. RG PROV CCAA SECCION'!R182+'6. RETA (No Seta) Prov-SECCION'!R183+'7. RETA (SETA) Prov-SECCION'!R183</f>
        <v>57.368421052631575</v>
      </c>
      <c r="S182" s="104">
        <f>'5. RG PROV CCAA SECCION'!S182+'6. RETA (No Seta) Prov-SECCION'!S183+'7. RETA (SETA) Prov-SECCION'!S183</f>
        <v>29.052631578947366</v>
      </c>
      <c r="T182" s="104">
        <f>'5. RG PROV CCAA SECCION'!T182+'6. RETA (No Seta) Prov-SECCION'!T183+'7. RETA (SETA) Prov-SECCION'!T183</f>
        <v>172.52631578947373</v>
      </c>
      <c r="U182" s="104">
        <f>'5. RG PROV CCAA SECCION'!U182+'6. RETA (No Seta) Prov-SECCION'!U183+'7. RETA (SETA) Prov-SECCION'!U183</f>
        <v>32.789473684210527</v>
      </c>
      <c r="V182" s="104">
        <f>'5. RG PROV CCAA SECCION'!V182+'6. RETA (No Seta) Prov-SECCION'!V183+'7. RETA (SETA) Prov-SECCION'!V183</f>
        <v>75.210526315789465</v>
      </c>
      <c r="W182" s="104">
        <f>'5. RG PROV CCAA SECCION'!W182+'6. RETA (No Seta) Prov-SECCION'!W183+'7. RETA (SETA) Prov-SECCION'!W183</f>
        <v>0</v>
      </c>
      <c r="X182" s="104">
        <f>'5. RG PROV CCAA SECCION'!X182+'6. RETA (No Seta) Prov-SECCION'!X183+'7. RETA (SETA) Prov-SECCION'!X183</f>
        <v>0</v>
      </c>
      <c r="Y182" s="102">
        <f>'5. RG PROV CCAA SECCION'!Y182+'6. RETA (No Seta) Prov-SECCION'!Y183+'7. RETA (SETA) Prov-SECCION'!Y183</f>
        <v>0</v>
      </c>
    </row>
    <row r="183" spans="1:25" ht="15.6" x14ac:dyDescent="0.3">
      <c r="A183" s="13">
        <v>50</v>
      </c>
      <c r="B183" s="11" t="s">
        <v>31</v>
      </c>
      <c r="C183" s="102">
        <f t="shared" si="69"/>
        <v>34570.578947368427</v>
      </c>
      <c r="D183" s="103">
        <f>'5. RG PROV CCAA SECCION'!D183+'6. RETA (No Seta) Prov-SECCION'!D184+'7. RETA (SETA) Prov-SECCION'!D184</f>
        <v>672.94736842105249</v>
      </c>
      <c r="E183" s="104">
        <f>'5. RG PROV CCAA SECCION'!E183+'6. RETA (No Seta) Prov-SECCION'!E184+'7. RETA (SETA) Prov-SECCION'!E184</f>
        <v>8.4210526315789451</v>
      </c>
      <c r="F183" s="104">
        <f>'5. RG PROV CCAA SECCION'!F183+'6. RETA (No Seta) Prov-SECCION'!F184+'7. RETA (SETA) Prov-SECCION'!F184</f>
        <v>5867.6315789473674</v>
      </c>
      <c r="G183" s="104">
        <f>'5. RG PROV CCAA SECCION'!G183+'6. RETA (No Seta) Prov-SECCION'!G184+'7. RETA (SETA) Prov-SECCION'!G184</f>
        <v>10.526315789473681</v>
      </c>
      <c r="H183" s="104">
        <f>'5. RG PROV CCAA SECCION'!H183+'6. RETA (No Seta) Prov-SECCION'!H184+'7. RETA (SETA) Prov-SECCION'!H184</f>
        <v>230.47368421052636</v>
      </c>
      <c r="I183" s="104">
        <f>'5. RG PROV CCAA SECCION'!I183+'6. RETA (No Seta) Prov-SECCION'!I184+'7. RETA (SETA) Prov-SECCION'!I184</f>
        <v>3192.3684210526312</v>
      </c>
      <c r="J183" s="104">
        <f>'5. RG PROV CCAA SECCION'!J183+'6. RETA (No Seta) Prov-SECCION'!J184+'7. RETA (SETA) Prov-SECCION'!J184</f>
        <v>4729.105263157895</v>
      </c>
      <c r="K183" s="104">
        <f>'5. RG PROV CCAA SECCION'!K183+'6. RETA (No Seta) Prov-SECCION'!K184+'7. RETA (SETA) Prov-SECCION'!K184</f>
        <v>2726.6315789473679</v>
      </c>
      <c r="L183" s="104">
        <f>'5. RG PROV CCAA SECCION'!L183+'6. RETA (No Seta) Prov-SECCION'!L184+'7. RETA (SETA) Prov-SECCION'!L184</f>
        <v>5854.9473684210534</v>
      </c>
      <c r="M183" s="104">
        <f>'5. RG PROV CCAA SECCION'!M183+'6. RETA (No Seta) Prov-SECCION'!M184+'7. RETA (SETA) Prov-SECCION'!M184</f>
        <v>426.10526315789468</v>
      </c>
      <c r="N183" s="104">
        <f>'5. RG PROV CCAA SECCION'!N183+'6. RETA (No Seta) Prov-SECCION'!N184+'7. RETA (SETA) Prov-SECCION'!N184</f>
        <v>82.684210526315795</v>
      </c>
      <c r="O183" s="104">
        <f>'5. RG PROV CCAA SECCION'!O183+'6. RETA (No Seta) Prov-SECCION'!O184+'7. RETA (SETA) Prov-SECCION'!O184</f>
        <v>65.842105263157904</v>
      </c>
      <c r="P183" s="104">
        <f>'5. RG PROV CCAA SECCION'!P183+'6. RETA (No Seta) Prov-SECCION'!P184+'7. RETA (SETA) Prov-SECCION'!P184</f>
        <v>754.73684210526324</v>
      </c>
      <c r="Q183" s="104">
        <f>'5. RG PROV CCAA SECCION'!Q183+'6. RETA (No Seta) Prov-SECCION'!Q184+'7. RETA (SETA) Prov-SECCION'!Q184</f>
        <v>5581.5263157894733</v>
      </c>
      <c r="R183" s="104">
        <f>'5. RG PROV CCAA SECCION'!R183+'6. RETA (No Seta) Prov-SECCION'!R184+'7. RETA (SETA) Prov-SECCION'!R184</f>
        <v>274.6315789473685</v>
      </c>
      <c r="S183" s="104">
        <f>'5. RG PROV CCAA SECCION'!S183+'6. RETA (No Seta) Prov-SECCION'!S184+'7. RETA (SETA) Prov-SECCION'!S184</f>
        <v>741.68421052631561</v>
      </c>
      <c r="T183" s="104">
        <f>'5. RG PROV CCAA SECCION'!T183+'6. RETA (No Seta) Prov-SECCION'!T184+'7. RETA (SETA) Prov-SECCION'!T184</f>
        <v>1740.5263157894738</v>
      </c>
      <c r="U183" s="104">
        <f>'5. RG PROV CCAA SECCION'!U183+'6. RETA (No Seta) Prov-SECCION'!U184+'7. RETA (SETA) Prov-SECCION'!U184</f>
        <v>397.10526315789474</v>
      </c>
      <c r="V183" s="104">
        <f>'5. RG PROV CCAA SECCION'!V183+'6. RETA (No Seta) Prov-SECCION'!V184+'7. RETA (SETA) Prov-SECCION'!V184</f>
        <v>1159.8947368421052</v>
      </c>
      <c r="W183" s="104">
        <f>'5. RG PROV CCAA SECCION'!W183+'6. RETA (No Seta) Prov-SECCION'!W184+'7. RETA (SETA) Prov-SECCION'!W184</f>
        <v>52.789473684210549</v>
      </c>
      <c r="X183" s="104">
        <f>'5. RG PROV CCAA SECCION'!X183+'6. RETA (No Seta) Prov-SECCION'!X184+'7. RETA (SETA) Prov-SECCION'!X184</f>
        <v>0</v>
      </c>
      <c r="Y183" s="102">
        <f>'5. RG PROV CCAA SECCION'!Y183+'6. RETA (No Seta) Prov-SECCION'!Y184+'7. RETA (SETA) Prov-SECCION'!Y184</f>
        <v>0</v>
      </c>
    </row>
    <row r="184" spans="1:25" ht="15.6" x14ac:dyDescent="0.3">
      <c r="A184" s="238" t="s">
        <v>181</v>
      </c>
      <c r="B184" s="239"/>
      <c r="C184" s="66">
        <f t="shared" ref="C184" si="70">C185</f>
        <v>12847.263157894735</v>
      </c>
      <c r="D184" s="64">
        <f>D185</f>
        <v>124</v>
      </c>
      <c r="E184" s="67">
        <f t="shared" ref="E184:Y184" si="71">E185</f>
        <v>6.1052631578947372</v>
      </c>
      <c r="F184" s="67">
        <f t="shared" si="71"/>
        <v>726.31578947368416</v>
      </c>
      <c r="G184" s="67">
        <f t="shared" si="71"/>
        <v>3.052631578947369</v>
      </c>
      <c r="H184" s="67">
        <f t="shared" si="71"/>
        <v>38.210526315789473</v>
      </c>
      <c r="I184" s="67">
        <f t="shared" si="71"/>
        <v>1677.2631578947371</v>
      </c>
      <c r="J184" s="67">
        <f t="shared" si="71"/>
        <v>1935.3157894736842</v>
      </c>
      <c r="K184" s="67">
        <f t="shared" si="71"/>
        <v>471.68421052631578</v>
      </c>
      <c r="L184" s="67">
        <f t="shared" si="71"/>
        <v>3739.3157894736837</v>
      </c>
      <c r="M184" s="67">
        <f t="shared" si="71"/>
        <v>249.36842105263156</v>
      </c>
      <c r="N184" s="67">
        <f t="shared" si="71"/>
        <v>46</v>
      </c>
      <c r="O184" s="67">
        <f t="shared" si="71"/>
        <v>29.210526315789473</v>
      </c>
      <c r="P184" s="67">
        <f t="shared" si="71"/>
        <v>338.73684210526307</v>
      </c>
      <c r="Q184" s="67">
        <f t="shared" si="71"/>
        <v>1080.9473684210525</v>
      </c>
      <c r="R184" s="67">
        <f t="shared" si="71"/>
        <v>132.52631578947367</v>
      </c>
      <c r="S184" s="67">
        <f t="shared" si="71"/>
        <v>471.73684210526318</v>
      </c>
      <c r="T184" s="67">
        <f t="shared" si="71"/>
        <v>1014.3684210526318</v>
      </c>
      <c r="U184" s="67">
        <f t="shared" si="71"/>
        <v>242.68421052631584</v>
      </c>
      <c r="V184" s="67">
        <f t="shared" si="71"/>
        <v>485.0526315789474</v>
      </c>
      <c r="W184" s="67">
        <f t="shared" si="71"/>
        <v>35.368421052631575</v>
      </c>
      <c r="X184" s="67">
        <f t="shared" si="71"/>
        <v>0</v>
      </c>
      <c r="Y184" s="66">
        <f t="shared" si="71"/>
        <v>0</v>
      </c>
    </row>
    <row r="185" spans="1:25" ht="15.6" x14ac:dyDescent="0.3">
      <c r="A185" s="14">
        <v>33</v>
      </c>
      <c r="B185" s="15" t="s">
        <v>18</v>
      </c>
      <c r="C185" s="102">
        <f>SUM(D185:Y185)</f>
        <v>12847.263157894735</v>
      </c>
      <c r="D185" s="103">
        <f>'5. RG PROV CCAA SECCION'!D185+'6. RETA (No Seta) Prov-SECCION'!D186+'7. RETA (SETA) Prov-SECCION'!D186</f>
        <v>124</v>
      </c>
      <c r="E185" s="104">
        <f>'5. RG PROV CCAA SECCION'!E185+'6. RETA (No Seta) Prov-SECCION'!E186+'7. RETA (SETA) Prov-SECCION'!E186</f>
        <v>6.1052631578947372</v>
      </c>
      <c r="F185" s="104">
        <f>'5. RG PROV CCAA SECCION'!F185+'6. RETA (No Seta) Prov-SECCION'!F186+'7. RETA (SETA) Prov-SECCION'!F186</f>
        <v>726.31578947368416</v>
      </c>
      <c r="G185" s="104">
        <f>'5. RG PROV CCAA SECCION'!G185+'6. RETA (No Seta) Prov-SECCION'!G186+'7. RETA (SETA) Prov-SECCION'!G186</f>
        <v>3.052631578947369</v>
      </c>
      <c r="H185" s="104">
        <f>'5. RG PROV CCAA SECCION'!H185+'6. RETA (No Seta) Prov-SECCION'!H186+'7. RETA (SETA) Prov-SECCION'!H186</f>
        <v>38.210526315789473</v>
      </c>
      <c r="I185" s="104">
        <f>'5. RG PROV CCAA SECCION'!I185+'6. RETA (No Seta) Prov-SECCION'!I186+'7. RETA (SETA) Prov-SECCION'!I186</f>
        <v>1677.2631578947371</v>
      </c>
      <c r="J185" s="104">
        <f>'5. RG PROV CCAA SECCION'!J185+'6. RETA (No Seta) Prov-SECCION'!J186+'7. RETA (SETA) Prov-SECCION'!J186</f>
        <v>1935.3157894736842</v>
      </c>
      <c r="K185" s="104">
        <f>'5. RG PROV CCAA SECCION'!K185+'6. RETA (No Seta) Prov-SECCION'!K186+'7. RETA (SETA) Prov-SECCION'!K186</f>
        <v>471.68421052631578</v>
      </c>
      <c r="L185" s="104">
        <f>'5. RG PROV CCAA SECCION'!L185+'6. RETA (No Seta) Prov-SECCION'!L186+'7. RETA (SETA) Prov-SECCION'!L186</f>
        <v>3739.3157894736837</v>
      </c>
      <c r="M185" s="104">
        <f>'5. RG PROV CCAA SECCION'!M185+'6. RETA (No Seta) Prov-SECCION'!M186+'7. RETA (SETA) Prov-SECCION'!M186</f>
        <v>249.36842105263156</v>
      </c>
      <c r="N185" s="104">
        <f>'5. RG PROV CCAA SECCION'!N185+'6. RETA (No Seta) Prov-SECCION'!N186+'7. RETA (SETA) Prov-SECCION'!N186</f>
        <v>46</v>
      </c>
      <c r="O185" s="104">
        <f>'5. RG PROV CCAA SECCION'!O185+'6. RETA (No Seta) Prov-SECCION'!O186+'7. RETA (SETA) Prov-SECCION'!O186</f>
        <v>29.210526315789473</v>
      </c>
      <c r="P185" s="104">
        <f>'5. RG PROV CCAA SECCION'!P185+'6. RETA (No Seta) Prov-SECCION'!P186+'7. RETA (SETA) Prov-SECCION'!P186</f>
        <v>338.73684210526307</v>
      </c>
      <c r="Q185" s="104">
        <f>'5. RG PROV CCAA SECCION'!Q185+'6. RETA (No Seta) Prov-SECCION'!Q186+'7. RETA (SETA) Prov-SECCION'!Q186</f>
        <v>1080.9473684210525</v>
      </c>
      <c r="R185" s="104">
        <f>'5. RG PROV CCAA SECCION'!R185+'6. RETA (No Seta) Prov-SECCION'!R186+'7. RETA (SETA) Prov-SECCION'!R186</f>
        <v>132.52631578947367</v>
      </c>
      <c r="S185" s="104">
        <f>'5. RG PROV CCAA SECCION'!S185+'6. RETA (No Seta) Prov-SECCION'!S186+'7. RETA (SETA) Prov-SECCION'!S186</f>
        <v>471.73684210526318</v>
      </c>
      <c r="T185" s="104">
        <f>'5. RG PROV CCAA SECCION'!T185+'6. RETA (No Seta) Prov-SECCION'!T186+'7. RETA (SETA) Prov-SECCION'!T186</f>
        <v>1014.3684210526318</v>
      </c>
      <c r="U185" s="104">
        <f>'5. RG PROV CCAA SECCION'!U185+'6. RETA (No Seta) Prov-SECCION'!U186+'7. RETA (SETA) Prov-SECCION'!U186</f>
        <v>242.68421052631584</v>
      </c>
      <c r="V185" s="104">
        <f>'5. RG PROV CCAA SECCION'!V185+'6. RETA (No Seta) Prov-SECCION'!V186+'7. RETA (SETA) Prov-SECCION'!V186</f>
        <v>485.0526315789474</v>
      </c>
      <c r="W185" s="104">
        <f>'5. RG PROV CCAA SECCION'!W185+'6. RETA (No Seta) Prov-SECCION'!W186+'7. RETA (SETA) Prov-SECCION'!W186</f>
        <v>35.368421052631575</v>
      </c>
      <c r="X185" s="104">
        <f>'5. RG PROV CCAA SECCION'!X185+'6. RETA (No Seta) Prov-SECCION'!X186+'7. RETA (SETA) Prov-SECCION'!X186</f>
        <v>0</v>
      </c>
      <c r="Y185" s="102">
        <f>'5. RG PROV CCAA SECCION'!Y185+'6. RETA (No Seta) Prov-SECCION'!Y186+'7. RETA (SETA) Prov-SECCION'!Y186</f>
        <v>0</v>
      </c>
    </row>
    <row r="186" spans="1:25" ht="15.6" x14ac:dyDescent="0.3">
      <c r="A186" s="238" t="s">
        <v>180</v>
      </c>
      <c r="B186" s="239"/>
      <c r="C186" s="66">
        <f t="shared" ref="C186" si="72">C187</f>
        <v>56799.157894736847</v>
      </c>
      <c r="D186" s="64">
        <f>D187</f>
        <v>229</v>
      </c>
      <c r="E186" s="67">
        <f t="shared" ref="E186:Y186" si="73">E187</f>
        <v>23.947368421052637</v>
      </c>
      <c r="F186" s="67">
        <f t="shared" si="73"/>
        <v>2657.8421052631579</v>
      </c>
      <c r="G186" s="67">
        <f t="shared" si="73"/>
        <v>19.157894736842103</v>
      </c>
      <c r="H186" s="67">
        <f t="shared" si="73"/>
        <v>298.10526315789468</v>
      </c>
      <c r="I186" s="67">
        <f t="shared" si="73"/>
        <v>15951.684210526317</v>
      </c>
      <c r="J186" s="67">
        <f t="shared" si="73"/>
        <v>7803.3684210526317</v>
      </c>
      <c r="K186" s="67">
        <f t="shared" si="73"/>
        <v>1486.6842105263158</v>
      </c>
      <c r="L186" s="67">
        <f t="shared" si="73"/>
        <v>14352.421052631578</v>
      </c>
      <c r="M186" s="67">
        <f t="shared" si="73"/>
        <v>598.1052631578948</v>
      </c>
      <c r="N186" s="67">
        <f t="shared" si="73"/>
        <v>154.5789473684211</v>
      </c>
      <c r="O186" s="67">
        <f t="shared" si="73"/>
        <v>649</v>
      </c>
      <c r="P186" s="67">
        <f t="shared" si="73"/>
        <v>1262.3684210526317</v>
      </c>
      <c r="Q186" s="67">
        <f t="shared" si="73"/>
        <v>4917.9473684210534</v>
      </c>
      <c r="R186" s="67">
        <f t="shared" si="73"/>
        <v>249.84210526315789</v>
      </c>
      <c r="S186" s="67">
        <f t="shared" si="73"/>
        <v>1181.8947368421057</v>
      </c>
      <c r="T186" s="67">
        <f t="shared" si="73"/>
        <v>1651.7894736842109</v>
      </c>
      <c r="U186" s="67">
        <f t="shared" si="73"/>
        <v>962.63157894736833</v>
      </c>
      <c r="V186" s="67">
        <f t="shared" si="73"/>
        <v>2199.2631578947367</v>
      </c>
      <c r="W186" s="67">
        <f t="shared" si="73"/>
        <v>139.52631578947373</v>
      </c>
      <c r="X186" s="67">
        <f t="shared" si="73"/>
        <v>9.9999999999999964</v>
      </c>
      <c r="Y186" s="66">
        <f t="shared" si="73"/>
        <v>0</v>
      </c>
    </row>
    <row r="187" spans="1:25" ht="15.6" x14ac:dyDescent="0.3">
      <c r="A187" s="14">
        <v>7</v>
      </c>
      <c r="B187" s="15" t="s">
        <v>82</v>
      </c>
      <c r="C187" s="102">
        <f>SUM(D187:Y187)</f>
        <v>56799.157894736847</v>
      </c>
      <c r="D187" s="103">
        <f>'5. RG PROV CCAA SECCION'!D187+'6. RETA (No Seta) Prov-SECCION'!D188+'7. RETA (SETA) Prov-SECCION'!D188</f>
        <v>229</v>
      </c>
      <c r="E187" s="104">
        <f>'5. RG PROV CCAA SECCION'!E187+'6. RETA (No Seta) Prov-SECCION'!E188+'7. RETA (SETA) Prov-SECCION'!E188</f>
        <v>23.947368421052637</v>
      </c>
      <c r="F187" s="104">
        <f>'5. RG PROV CCAA SECCION'!F187+'6. RETA (No Seta) Prov-SECCION'!F188+'7. RETA (SETA) Prov-SECCION'!F188</f>
        <v>2657.8421052631579</v>
      </c>
      <c r="G187" s="104">
        <f>'5. RG PROV CCAA SECCION'!G187+'6. RETA (No Seta) Prov-SECCION'!G188+'7. RETA (SETA) Prov-SECCION'!G188</f>
        <v>19.157894736842103</v>
      </c>
      <c r="H187" s="104">
        <f>'5. RG PROV CCAA SECCION'!H187+'6. RETA (No Seta) Prov-SECCION'!H188+'7. RETA (SETA) Prov-SECCION'!H188</f>
        <v>298.10526315789468</v>
      </c>
      <c r="I187" s="104">
        <f>'5. RG PROV CCAA SECCION'!I187+'6. RETA (No Seta) Prov-SECCION'!I188+'7. RETA (SETA) Prov-SECCION'!I188</f>
        <v>15951.684210526317</v>
      </c>
      <c r="J187" s="104">
        <f>'5. RG PROV CCAA SECCION'!J187+'6. RETA (No Seta) Prov-SECCION'!J188+'7. RETA (SETA) Prov-SECCION'!J188</f>
        <v>7803.3684210526317</v>
      </c>
      <c r="K187" s="104">
        <f>'5. RG PROV CCAA SECCION'!K187+'6. RETA (No Seta) Prov-SECCION'!K188+'7. RETA (SETA) Prov-SECCION'!K188</f>
        <v>1486.6842105263158</v>
      </c>
      <c r="L187" s="104">
        <f>'5. RG PROV CCAA SECCION'!L187+'6. RETA (No Seta) Prov-SECCION'!L188+'7. RETA (SETA) Prov-SECCION'!L188</f>
        <v>14352.421052631578</v>
      </c>
      <c r="M187" s="104">
        <f>'5. RG PROV CCAA SECCION'!M187+'6. RETA (No Seta) Prov-SECCION'!M188+'7. RETA (SETA) Prov-SECCION'!M188</f>
        <v>598.1052631578948</v>
      </c>
      <c r="N187" s="104">
        <f>'5. RG PROV CCAA SECCION'!N187+'6. RETA (No Seta) Prov-SECCION'!N188+'7. RETA (SETA) Prov-SECCION'!N188</f>
        <v>154.5789473684211</v>
      </c>
      <c r="O187" s="104">
        <f>'5. RG PROV CCAA SECCION'!O187+'6. RETA (No Seta) Prov-SECCION'!O188+'7. RETA (SETA) Prov-SECCION'!O188</f>
        <v>649</v>
      </c>
      <c r="P187" s="104">
        <f>'5. RG PROV CCAA SECCION'!P187+'6. RETA (No Seta) Prov-SECCION'!P188+'7. RETA (SETA) Prov-SECCION'!P188</f>
        <v>1262.3684210526317</v>
      </c>
      <c r="Q187" s="104">
        <f>'5. RG PROV CCAA SECCION'!Q187+'6. RETA (No Seta) Prov-SECCION'!Q188+'7. RETA (SETA) Prov-SECCION'!Q188</f>
        <v>4917.9473684210534</v>
      </c>
      <c r="R187" s="104">
        <f>'5. RG PROV CCAA SECCION'!R187+'6. RETA (No Seta) Prov-SECCION'!R188+'7. RETA (SETA) Prov-SECCION'!R188</f>
        <v>249.84210526315789</v>
      </c>
      <c r="S187" s="104">
        <f>'5. RG PROV CCAA SECCION'!S187+'6. RETA (No Seta) Prov-SECCION'!S188+'7. RETA (SETA) Prov-SECCION'!S188</f>
        <v>1181.8947368421057</v>
      </c>
      <c r="T187" s="104">
        <f>'5. RG PROV CCAA SECCION'!T187+'6. RETA (No Seta) Prov-SECCION'!T188+'7. RETA (SETA) Prov-SECCION'!T188</f>
        <v>1651.7894736842109</v>
      </c>
      <c r="U187" s="104">
        <f>'5. RG PROV CCAA SECCION'!U187+'6. RETA (No Seta) Prov-SECCION'!U188+'7. RETA (SETA) Prov-SECCION'!U188</f>
        <v>962.63157894736833</v>
      </c>
      <c r="V187" s="104">
        <f>'5. RG PROV CCAA SECCION'!V187+'6. RETA (No Seta) Prov-SECCION'!V188+'7. RETA (SETA) Prov-SECCION'!V188</f>
        <v>2199.2631578947367</v>
      </c>
      <c r="W187" s="104">
        <f>'5. RG PROV CCAA SECCION'!W187+'6. RETA (No Seta) Prov-SECCION'!W188+'7. RETA (SETA) Prov-SECCION'!W188</f>
        <v>139.52631578947373</v>
      </c>
      <c r="X187" s="104">
        <f>'5. RG PROV CCAA SECCION'!X187+'6. RETA (No Seta) Prov-SECCION'!X188+'7. RETA (SETA) Prov-SECCION'!X188</f>
        <v>9.9999999999999964</v>
      </c>
      <c r="Y187" s="102">
        <f>'5. RG PROV CCAA SECCION'!Y187+'6. RETA (No Seta) Prov-SECCION'!Y188+'7. RETA (SETA) Prov-SECCION'!Y188</f>
        <v>0</v>
      </c>
    </row>
    <row r="188" spans="1:25" ht="15.6" x14ac:dyDescent="0.3">
      <c r="A188" s="238" t="s">
        <v>39</v>
      </c>
      <c r="B188" s="239"/>
      <c r="C188" s="66">
        <f t="shared" ref="C188" si="74">SUM(C189:C190)</f>
        <v>66409.210526315786</v>
      </c>
      <c r="D188" s="64">
        <f>SUM(D189:D190)</f>
        <v>279</v>
      </c>
      <c r="E188" s="67">
        <f t="shared" ref="E188:Y188" si="75">SUM(E189:E190)</f>
        <v>13.263157894736842</v>
      </c>
      <c r="F188" s="67">
        <f t="shared" si="75"/>
        <v>1581.2631578947367</v>
      </c>
      <c r="G188" s="67">
        <f t="shared" si="75"/>
        <v>19.10526315789474</v>
      </c>
      <c r="H188" s="67">
        <f t="shared" si="75"/>
        <v>121.31578947368422</v>
      </c>
      <c r="I188" s="67">
        <f t="shared" si="75"/>
        <v>5130.2105263157882</v>
      </c>
      <c r="J188" s="67">
        <f t="shared" si="75"/>
        <v>11501.157894736842</v>
      </c>
      <c r="K188" s="67">
        <f t="shared" si="75"/>
        <v>1837</v>
      </c>
      <c r="L188" s="67">
        <f t="shared" si="75"/>
        <v>28521.42105263158</v>
      </c>
      <c r="M188" s="67">
        <f t="shared" si="75"/>
        <v>768.78947368421063</v>
      </c>
      <c r="N188" s="67">
        <f t="shared" si="75"/>
        <v>201.63157894736841</v>
      </c>
      <c r="O188" s="67">
        <f t="shared" si="75"/>
        <v>840.9473684210526</v>
      </c>
      <c r="P188" s="67">
        <f t="shared" si="75"/>
        <v>1259.7368421052633</v>
      </c>
      <c r="Q188" s="67">
        <f t="shared" si="75"/>
        <v>5246.2631578947376</v>
      </c>
      <c r="R188" s="67">
        <f t="shared" si="75"/>
        <v>466.4736842105263</v>
      </c>
      <c r="S188" s="67">
        <f t="shared" si="75"/>
        <v>1374.4736842105262</v>
      </c>
      <c r="T188" s="67">
        <f t="shared" si="75"/>
        <v>2529.8421052631579</v>
      </c>
      <c r="U188" s="67">
        <f t="shared" si="75"/>
        <v>1533.7368421052631</v>
      </c>
      <c r="V188" s="67">
        <f t="shared" si="75"/>
        <v>3074.6315789473683</v>
      </c>
      <c r="W188" s="67">
        <f t="shared" si="75"/>
        <v>99.368421052631589</v>
      </c>
      <c r="X188" s="67">
        <f t="shared" si="75"/>
        <v>9.5789473684210495</v>
      </c>
      <c r="Y188" s="66">
        <f t="shared" si="75"/>
        <v>0</v>
      </c>
    </row>
    <row r="189" spans="1:25" ht="15.6" x14ac:dyDescent="0.3">
      <c r="A189" s="6">
        <v>35</v>
      </c>
      <c r="B189" s="7" t="s">
        <v>83</v>
      </c>
      <c r="C189" s="102">
        <f t="shared" ref="C189:C190" si="76">SUM(D189:Y189)</f>
        <v>36396.842105263153</v>
      </c>
      <c r="D189" s="103">
        <f>'5. RG PROV CCAA SECCION'!D189+'6. RETA (No Seta) Prov-SECCION'!D190+'7. RETA (SETA) Prov-SECCION'!D190</f>
        <v>107.52631578947367</v>
      </c>
      <c r="E189" s="104">
        <f>'5. RG PROV CCAA SECCION'!E189+'6. RETA (No Seta) Prov-SECCION'!E190+'7. RETA (SETA) Prov-SECCION'!E190</f>
        <v>6.0000000000000009</v>
      </c>
      <c r="F189" s="104">
        <f>'5. RG PROV CCAA SECCION'!F189+'6. RETA (No Seta) Prov-SECCION'!F190+'7. RETA (SETA) Prov-SECCION'!F190</f>
        <v>854.26315789473676</v>
      </c>
      <c r="G189" s="104">
        <f>'5. RG PROV CCAA SECCION'!G189+'6. RETA (No Seta) Prov-SECCION'!G190+'7. RETA (SETA) Prov-SECCION'!G190</f>
        <v>13.157894736842108</v>
      </c>
      <c r="H189" s="104">
        <f>'5. RG PROV CCAA SECCION'!H189+'6. RETA (No Seta) Prov-SECCION'!H190+'7. RETA (SETA) Prov-SECCION'!H190</f>
        <v>52.631578947368425</v>
      </c>
      <c r="I189" s="104">
        <f>'5. RG PROV CCAA SECCION'!I189+'6. RETA (No Seta) Prov-SECCION'!I190+'7. RETA (SETA) Prov-SECCION'!I190</f>
        <v>2886.1578947368416</v>
      </c>
      <c r="J189" s="104">
        <f>'5. RG PROV CCAA SECCION'!J189+'6. RETA (No Seta) Prov-SECCION'!J190+'7. RETA (SETA) Prov-SECCION'!J190</f>
        <v>6369.7368421052615</v>
      </c>
      <c r="K189" s="104">
        <f>'5. RG PROV CCAA SECCION'!K189+'6. RETA (No Seta) Prov-SECCION'!K190+'7. RETA (SETA) Prov-SECCION'!K190</f>
        <v>980.26315789473688</v>
      </c>
      <c r="L189" s="104">
        <f>'5. RG PROV CCAA SECCION'!L189+'6. RETA (No Seta) Prov-SECCION'!L190+'7. RETA (SETA) Prov-SECCION'!L190</f>
        <v>16413.736842105263</v>
      </c>
      <c r="M189" s="104">
        <f>'5. RG PROV CCAA SECCION'!M189+'6. RETA (No Seta) Prov-SECCION'!M190+'7. RETA (SETA) Prov-SECCION'!M190</f>
        <v>299.89473684210532</v>
      </c>
      <c r="N189" s="104">
        <f>'5. RG PROV CCAA SECCION'!N189+'6. RETA (No Seta) Prov-SECCION'!N190+'7. RETA (SETA) Prov-SECCION'!N190</f>
        <v>86.578947368421041</v>
      </c>
      <c r="O189" s="104">
        <f>'5. RG PROV CCAA SECCION'!O189+'6. RETA (No Seta) Prov-SECCION'!O190+'7. RETA (SETA) Prov-SECCION'!O190</f>
        <v>352.47368421052636</v>
      </c>
      <c r="P189" s="104">
        <f>'5. RG PROV CCAA SECCION'!P189+'6. RETA (No Seta) Prov-SECCION'!P190+'7. RETA (SETA) Prov-SECCION'!P190</f>
        <v>633.94736842105272</v>
      </c>
      <c r="Q189" s="104">
        <f>'5. RG PROV CCAA SECCION'!Q189+'6. RETA (No Seta) Prov-SECCION'!Q190+'7. RETA (SETA) Prov-SECCION'!Q190</f>
        <v>2726.105263157895</v>
      </c>
      <c r="R189" s="104">
        <f>'5. RG PROV CCAA SECCION'!R189+'6. RETA (No Seta) Prov-SECCION'!R190+'7. RETA (SETA) Prov-SECCION'!R190</f>
        <v>222.05263157894737</v>
      </c>
      <c r="S189" s="104">
        <f>'5. RG PROV CCAA SECCION'!S189+'6. RETA (No Seta) Prov-SECCION'!S190+'7. RETA (SETA) Prov-SECCION'!S190</f>
        <v>761.57894736842115</v>
      </c>
      <c r="T189" s="104">
        <f>'5. RG PROV CCAA SECCION'!T189+'6. RETA (No Seta) Prov-SECCION'!T190+'7. RETA (SETA) Prov-SECCION'!T190</f>
        <v>1252.3157894736844</v>
      </c>
      <c r="U189" s="104">
        <f>'5. RG PROV CCAA SECCION'!U189+'6. RETA (No Seta) Prov-SECCION'!U190+'7. RETA (SETA) Prov-SECCION'!U190</f>
        <v>747.52631578947353</v>
      </c>
      <c r="V189" s="104">
        <f>'5. RG PROV CCAA SECCION'!V189+'6. RETA (No Seta) Prov-SECCION'!V190+'7. RETA (SETA) Prov-SECCION'!V190</f>
        <v>1575.7368421052631</v>
      </c>
      <c r="W189" s="104">
        <f>'5. RG PROV CCAA SECCION'!W189+'6. RETA (No Seta) Prov-SECCION'!W190+'7. RETA (SETA) Prov-SECCION'!W190</f>
        <v>45.578947368421062</v>
      </c>
      <c r="X189" s="104">
        <f>'5. RG PROV CCAA SECCION'!X189+'6. RETA (No Seta) Prov-SECCION'!X190+'7. RETA (SETA) Prov-SECCION'!X190</f>
        <v>9.5789473684210495</v>
      </c>
      <c r="Y189" s="102">
        <f>'5. RG PROV CCAA SECCION'!Y189+'6. RETA (No Seta) Prov-SECCION'!Y190+'7. RETA (SETA) Prov-SECCION'!Y190</f>
        <v>0</v>
      </c>
    </row>
    <row r="190" spans="1:25" ht="15.6" x14ac:dyDescent="0.3">
      <c r="A190" s="10">
        <v>38</v>
      </c>
      <c r="B190" s="11" t="s">
        <v>167</v>
      </c>
      <c r="C190" s="102">
        <f t="shared" si="76"/>
        <v>30012.368421052641</v>
      </c>
      <c r="D190" s="103">
        <f>'5. RG PROV CCAA SECCION'!D190+'6. RETA (No Seta) Prov-SECCION'!D191+'7. RETA (SETA) Prov-SECCION'!D191</f>
        <v>171.4736842105263</v>
      </c>
      <c r="E190" s="104">
        <f>'5. RG PROV CCAA SECCION'!E190+'6. RETA (No Seta) Prov-SECCION'!E191+'7. RETA (SETA) Prov-SECCION'!E191</f>
        <v>7.2631578947368425</v>
      </c>
      <c r="F190" s="104">
        <f>'5. RG PROV CCAA SECCION'!F190+'6. RETA (No Seta) Prov-SECCION'!F191+'7. RETA (SETA) Prov-SECCION'!F191</f>
        <v>727</v>
      </c>
      <c r="G190" s="104">
        <f>'5. RG PROV CCAA SECCION'!G190+'6. RETA (No Seta) Prov-SECCION'!G191+'7. RETA (SETA) Prov-SECCION'!G191</f>
        <v>5.9473684210526327</v>
      </c>
      <c r="H190" s="104">
        <f>'5. RG PROV CCAA SECCION'!H190+'6. RETA (No Seta) Prov-SECCION'!H191+'7. RETA (SETA) Prov-SECCION'!H191</f>
        <v>68.684210526315795</v>
      </c>
      <c r="I190" s="104">
        <f>'5. RG PROV CCAA SECCION'!I190+'6. RETA (No Seta) Prov-SECCION'!I191+'7. RETA (SETA) Prov-SECCION'!I191</f>
        <v>2244.0526315789471</v>
      </c>
      <c r="J190" s="104">
        <f>'5. RG PROV CCAA SECCION'!J190+'6. RETA (No Seta) Prov-SECCION'!J191+'7. RETA (SETA) Prov-SECCION'!J191</f>
        <v>5131.4210526315801</v>
      </c>
      <c r="K190" s="104">
        <f>'5. RG PROV CCAA SECCION'!K190+'6. RETA (No Seta) Prov-SECCION'!K191+'7. RETA (SETA) Prov-SECCION'!K191</f>
        <v>856.73684210526324</v>
      </c>
      <c r="L190" s="104">
        <f>'5. RG PROV CCAA SECCION'!L190+'6. RETA (No Seta) Prov-SECCION'!L191+'7. RETA (SETA) Prov-SECCION'!L191</f>
        <v>12107.684210526317</v>
      </c>
      <c r="M190" s="104">
        <f>'5. RG PROV CCAA SECCION'!M190+'6. RETA (No Seta) Prov-SECCION'!M191+'7. RETA (SETA) Prov-SECCION'!M191</f>
        <v>468.89473684210526</v>
      </c>
      <c r="N190" s="104">
        <f>'5. RG PROV CCAA SECCION'!N190+'6. RETA (No Seta) Prov-SECCION'!N191+'7. RETA (SETA) Prov-SECCION'!N191</f>
        <v>115.05263157894737</v>
      </c>
      <c r="O190" s="104">
        <f>'5. RG PROV CCAA SECCION'!O190+'6. RETA (No Seta) Prov-SECCION'!O191+'7. RETA (SETA) Prov-SECCION'!O191</f>
        <v>488.47368421052624</v>
      </c>
      <c r="P190" s="104">
        <f>'5. RG PROV CCAA SECCION'!P190+'6. RETA (No Seta) Prov-SECCION'!P191+'7. RETA (SETA) Prov-SECCION'!P191</f>
        <v>625.78947368421063</v>
      </c>
      <c r="Q190" s="104">
        <f>'5. RG PROV CCAA SECCION'!Q190+'6. RETA (No Seta) Prov-SECCION'!Q191+'7. RETA (SETA) Prov-SECCION'!Q191</f>
        <v>2520.1578947368425</v>
      </c>
      <c r="R190" s="104">
        <f>'5. RG PROV CCAA SECCION'!R190+'6. RETA (No Seta) Prov-SECCION'!R191+'7. RETA (SETA) Prov-SECCION'!R191</f>
        <v>244.42105263157893</v>
      </c>
      <c r="S190" s="104">
        <f>'5. RG PROV CCAA SECCION'!S190+'6. RETA (No Seta) Prov-SECCION'!S191+'7. RETA (SETA) Prov-SECCION'!S191</f>
        <v>612.8947368421052</v>
      </c>
      <c r="T190" s="104">
        <f>'5. RG PROV CCAA SECCION'!T190+'6. RETA (No Seta) Prov-SECCION'!T191+'7. RETA (SETA) Prov-SECCION'!T191</f>
        <v>1277.5263157894735</v>
      </c>
      <c r="U190" s="104">
        <f>'5. RG PROV CCAA SECCION'!U190+'6. RETA (No Seta) Prov-SECCION'!U191+'7. RETA (SETA) Prov-SECCION'!U191</f>
        <v>786.21052631578959</v>
      </c>
      <c r="V190" s="104">
        <f>'5. RG PROV CCAA SECCION'!V190+'6. RETA (No Seta) Prov-SECCION'!V191+'7. RETA (SETA) Prov-SECCION'!V191</f>
        <v>1498.8947368421052</v>
      </c>
      <c r="W190" s="104">
        <f>'5. RG PROV CCAA SECCION'!W190+'6. RETA (No Seta) Prov-SECCION'!W191+'7. RETA (SETA) Prov-SECCION'!W191</f>
        <v>53.789473684210527</v>
      </c>
      <c r="X190" s="104">
        <f>'5. RG PROV CCAA SECCION'!X190+'6. RETA (No Seta) Prov-SECCION'!X191+'7. RETA (SETA) Prov-SECCION'!X191</f>
        <v>0</v>
      </c>
      <c r="Y190" s="102">
        <f>'5. RG PROV CCAA SECCION'!Y190+'6. RETA (No Seta) Prov-SECCION'!Y191+'7. RETA (SETA) Prov-SECCION'!Y191</f>
        <v>0</v>
      </c>
    </row>
    <row r="191" spans="1:25" ht="15.6" x14ac:dyDescent="0.3">
      <c r="A191" s="238" t="s">
        <v>40</v>
      </c>
      <c r="B191" s="239"/>
      <c r="C191" s="66">
        <f t="shared" ref="C191" si="77">C192</f>
        <v>10277.894736842107</v>
      </c>
      <c r="D191" s="64">
        <f>D192</f>
        <v>44.421052631578945</v>
      </c>
      <c r="E191" s="67">
        <f t="shared" ref="E191:Y191" si="78">E192</f>
        <v>1.9999999999999991</v>
      </c>
      <c r="F191" s="67">
        <f t="shared" si="78"/>
        <v>772.31578947368416</v>
      </c>
      <c r="G191" s="67">
        <f t="shared" si="78"/>
        <v>6.0000000000000009</v>
      </c>
      <c r="H191" s="67">
        <f t="shared" si="78"/>
        <v>37.473684210526315</v>
      </c>
      <c r="I191" s="67">
        <f t="shared" si="78"/>
        <v>1327.1578947368421</v>
      </c>
      <c r="J191" s="67">
        <f t="shared" si="78"/>
        <v>1443</v>
      </c>
      <c r="K191" s="67">
        <f t="shared" si="78"/>
        <v>625.63157894736855</v>
      </c>
      <c r="L191" s="67">
        <f t="shared" si="78"/>
        <v>2927.5789473684213</v>
      </c>
      <c r="M191" s="67">
        <f t="shared" si="78"/>
        <v>193.52631578947367</v>
      </c>
      <c r="N191" s="67">
        <f t="shared" si="78"/>
        <v>24.89473684210526</v>
      </c>
      <c r="O191" s="67">
        <f t="shared" si="78"/>
        <v>32.842105263157897</v>
      </c>
      <c r="P191" s="67">
        <f t="shared" si="78"/>
        <v>382.63157894736844</v>
      </c>
      <c r="Q191" s="67">
        <f t="shared" si="78"/>
        <v>790.00000000000023</v>
      </c>
      <c r="R191" s="67">
        <f t="shared" si="78"/>
        <v>80.578947368421055</v>
      </c>
      <c r="S191" s="67">
        <f t="shared" si="78"/>
        <v>334.73684210526324</v>
      </c>
      <c r="T191" s="67">
        <f t="shared" si="78"/>
        <v>693.99999999999989</v>
      </c>
      <c r="U191" s="67">
        <f t="shared" si="78"/>
        <v>122.36842105263156</v>
      </c>
      <c r="V191" s="67">
        <f t="shared" si="78"/>
        <v>427.73684210526324</v>
      </c>
      <c r="W191" s="67">
        <f t="shared" si="78"/>
        <v>7.9999999999999964</v>
      </c>
      <c r="X191" s="67">
        <f t="shared" si="78"/>
        <v>0.99999999999999956</v>
      </c>
      <c r="Y191" s="66">
        <f t="shared" si="78"/>
        <v>0</v>
      </c>
    </row>
    <row r="192" spans="1:25" ht="15.6" x14ac:dyDescent="0.3">
      <c r="A192" s="8">
        <v>39</v>
      </c>
      <c r="B192" s="9" t="s">
        <v>22</v>
      </c>
      <c r="C192" s="102">
        <f>SUM(D192:Y192)</f>
        <v>10277.894736842107</v>
      </c>
      <c r="D192" s="103">
        <f>'5. RG PROV CCAA SECCION'!D192+'6. RETA (No Seta) Prov-SECCION'!D193+'7. RETA (SETA) Prov-SECCION'!D193</f>
        <v>44.421052631578945</v>
      </c>
      <c r="E192" s="104">
        <f>'5. RG PROV CCAA SECCION'!E192+'6. RETA (No Seta) Prov-SECCION'!E193+'7. RETA (SETA) Prov-SECCION'!E193</f>
        <v>1.9999999999999991</v>
      </c>
      <c r="F192" s="104">
        <f>'5. RG PROV CCAA SECCION'!F192+'6. RETA (No Seta) Prov-SECCION'!F193+'7. RETA (SETA) Prov-SECCION'!F193</f>
        <v>772.31578947368416</v>
      </c>
      <c r="G192" s="104">
        <f>'5. RG PROV CCAA SECCION'!G192+'6. RETA (No Seta) Prov-SECCION'!G193+'7. RETA (SETA) Prov-SECCION'!G193</f>
        <v>6.0000000000000009</v>
      </c>
      <c r="H192" s="104">
        <f>'5. RG PROV CCAA SECCION'!H192+'6. RETA (No Seta) Prov-SECCION'!H193+'7. RETA (SETA) Prov-SECCION'!H193</f>
        <v>37.473684210526315</v>
      </c>
      <c r="I192" s="104">
        <f>'5. RG PROV CCAA SECCION'!I192+'6. RETA (No Seta) Prov-SECCION'!I193+'7. RETA (SETA) Prov-SECCION'!I193</f>
        <v>1327.1578947368421</v>
      </c>
      <c r="J192" s="104">
        <f>'5. RG PROV CCAA SECCION'!J192+'6. RETA (No Seta) Prov-SECCION'!J193+'7. RETA (SETA) Prov-SECCION'!J193</f>
        <v>1443</v>
      </c>
      <c r="K192" s="104">
        <f>'5. RG PROV CCAA SECCION'!K192+'6. RETA (No Seta) Prov-SECCION'!K193+'7. RETA (SETA) Prov-SECCION'!K193</f>
        <v>625.63157894736855</v>
      </c>
      <c r="L192" s="104">
        <f>'5. RG PROV CCAA SECCION'!L192+'6. RETA (No Seta) Prov-SECCION'!L193+'7. RETA (SETA) Prov-SECCION'!L193</f>
        <v>2927.5789473684213</v>
      </c>
      <c r="M192" s="104">
        <f>'5. RG PROV CCAA SECCION'!M192+'6. RETA (No Seta) Prov-SECCION'!M193+'7. RETA (SETA) Prov-SECCION'!M193</f>
        <v>193.52631578947367</v>
      </c>
      <c r="N192" s="104">
        <f>'5. RG PROV CCAA SECCION'!N192+'6. RETA (No Seta) Prov-SECCION'!N193+'7. RETA (SETA) Prov-SECCION'!N193</f>
        <v>24.89473684210526</v>
      </c>
      <c r="O192" s="104">
        <f>'5. RG PROV CCAA SECCION'!O192+'6. RETA (No Seta) Prov-SECCION'!O193+'7. RETA (SETA) Prov-SECCION'!O193</f>
        <v>32.842105263157897</v>
      </c>
      <c r="P192" s="104">
        <f>'5. RG PROV CCAA SECCION'!P192+'6. RETA (No Seta) Prov-SECCION'!P193+'7. RETA (SETA) Prov-SECCION'!P193</f>
        <v>382.63157894736844</v>
      </c>
      <c r="Q192" s="104">
        <f>'5. RG PROV CCAA SECCION'!Q192+'6. RETA (No Seta) Prov-SECCION'!Q193+'7. RETA (SETA) Prov-SECCION'!Q193</f>
        <v>790.00000000000023</v>
      </c>
      <c r="R192" s="104">
        <f>'5. RG PROV CCAA SECCION'!R192+'6. RETA (No Seta) Prov-SECCION'!R193+'7. RETA (SETA) Prov-SECCION'!R193</f>
        <v>80.578947368421055</v>
      </c>
      <c r="S192" s="104">
        <f>'5. RG PROV CCAA SECCION'!S192+'6. RETA (No Seta) Prov-SECCION'!S193+'7. RETA (SETA) Prov-SECCION'!S193</f>
        <v>334.73684210526324</v>
      </c>
      <c r="T192" s="104">
        <f>'5. RG PROV CCAA SECCION'!T192+'6. RETA (No Seta) Prov-SECCION'!T193+'7. RETA (SETA) Prov-SECCION'!T193</f>
        <v>693.99999999999989</v>
      </c>
      <c r="U192" s="104">
        <f>'5. RG PROV CCAA SECCION'!U192+'6. RETA (No Seta) Prov-SECCION'!U193+'7. RETA (SETA) Prov-SECCION'!U193</f>
        <v>122.36842105263156</v>
      </c>
      <c r="V192" s="104">
        <f>'5. RG PROV CCAA SECCION'!V192+'6. RETA (No Seta) Prov-SECCION'!V193+'7. RETA (SETA) Prov-SECCION'!V193</f>
        <v>427.73684210526324</v>
      </c>
      <c r="W192" s="104">
        <f>'5. RG PROV CCAA SECCION'!W192+'6. RETA (No Seta) Prov-SECCION'!W193+'7. RETA (SETA) Prov-SECCION'!W193</f>
        <v>7.9999999999999964</v>
      </c>
      <c r="X192" s="104">
        <f>'5. RG PROV CCAA SECCION'!X192+'6. RETA (No Seta) Prov-SECCION'!X193+'7. RETA (SETA) Prov-SECCION'!X193</f>
        <v>0.99999999999999956</v>
      </c>
      <c r="Y192" s="102">
        <f>'5. RG PROV CCAA SECCION'!Y192+'6. RETA (No Seta) Prov-SECCION'!Y193+'7. RETA (SETA) Prov-SECCION'!Y193</f>
        <v>0</v>
      </c>
    </row>
    <row r="193" spans="1:25" ht="15.6" x14ac:dyDescent="0.3">
      <c r="A193" s="238" t="s">
        <v>41</v>
      </c>
      <c r="B193" s="239"/>
      <c r="C193" s="66">
        <f t="shared" ref="C193" si="79">SUM(C194:C202)</f>
        <v>42377.157894736847</v>
      </c>
      <c r="D193" s="64">
        <f>SUM(D194:D202)</f>
        <v>2016.4736842105265</v>
      </c>
      <c r="E193" s="67">
        <f t="shared" ref="E193:Y193" si="80">SUM(E194:E202)</f>
        <v>67.578947368421041</v>
      </c>
      <c r="F193" s="67">
        <f t="shared" si="80"/>
        <v>5130.7368421052633</v>
      </c>
      <c r="G193" s="67">
        <f t="shared" si="80"/>
        <v>20.947368421052623</v>
      </c>
      <c r="H193" s="67">
        <f t="shared" si="80"/>
        <v>165.57894736842104</v>
      </c>
      <c r="I193" s="67">
        <f t="shared" si="80"/>
        <v>4889.3157894736833</v>
      </c>
      <c r="J193" s="67">
        <f t="shared" si="80"/>
        <v>5673.3684210526317</v>
      </c>
      <c r="K193" s="67">
        <f t="shared" si="80"/>
        <v>2249</v>
      </c>
      <c r="L193" s="67">
        <f t="shared" si="80"/>
        <v>8871.6842105263167</v>
      </c>
      <c r="M193" s="67">
        <f t="shared" si="80"/>
        <v>315.47368421052636</v>
      </c>
      <c r="N193" s="67">
        <f t="shared" si="80"/>
        <v>144.36842105263156</v>
      </c>
      <c r="O193" s="67">
        <f t="shared" si="80"/>
        <v>72.947368421052616</v>
      </c>
      <c r="P193" s="67">
        <f t="shared" si="80"/>
        <v>751.57894736842115</v>
      </c>
      <c r="Q193" s="67">
        <f t="shared" si="80"/>
        <v>4012.7894736842104</v>
      </c>
      <c r="R193" s="67">
        <f t="shared" si="80"/>
        <v>634.10526315789468</v>
      </c>
      <c r="S193" s="67">
        <f t="shared" si="80"/>
        <v>1033.7368421052633</v>
      </c>
      <c r="T193" s="67">
        <f t="shared" si="80"/>
        <v>4220.1578947368434</v>
      </c>
      <c r="U193" s="67">
        <f t="shared" si="80"/>
        <v>571.84210526315792</v>
      </c>
      <c r="V193" s="67">
        <f t="shared" si="80"/>
        <v>1502.0526315789473</v>
      </c>
      <c r="W193" s="67">
        <f t="shared" si="80"/>
        <v>31.421052631578952</v>
      </c>
      <c r="X193" s="67">
        <f t="shared" si="80"/>
        <v>1.9999999999999991</v>
      </c>
      <c r="Y193" s="66">
        <f t="shared" si="80"/>
        <v>0</v>
      </c>
    </row>
    <row r="194" spans="1:25" ht="15.6" x14ac:dyDescent="0.3">
      <c r="A194" s="6">
        <v>5</v>
      </c>
      <c r="B194" s="7" t="s">
        <v>168</v>
      </c>
      <c r="C194" s="102">
        <f t="shared" ref="C194:C202" si="81">SUM(D194:Y194)</f>
        <v>2582.9473684210525</v>
      </c>
      <c r="D194" s="103">
        <f>'5. RG PROV CCAA SECCION'!D194+'6. RETA (No Seta) Prov-SECCION'!D195+'7. RETA (SETA) Prov-SECCION'!D195</f>
        <v>93.10526315789474</v>
      </c>
      <c r="E194" s="104">
        <f>'5. RG PROV CCAA SECCION'!E194+'6. RETA (No Seta) Prov-SECCION'!E195+'7. RETA (SETA) Prov-SECCION'!E195</f>
        <v>6.6315789473684212</v>
      </c>
      <c r="F194" s="104">
        <f>'5. RG PROV CCAA SECCION'!F194+'6. RETA (No Seta) Prov-SECCION'!F195+'7. RETA (SETA) Prov-SECCION'!F195</f>
        <v>273.42105263157902</v>
      </c>
      <c r="G194" s="104">
        <f>'5. RG PROV CCAA SECCION'!G194+'6. RETA (No Seta) Prov-SECCION'!G195+'7. RETA (SETA) Prov-SECCION'!G195</f>
        <v>3.8947368421052619</v>
      </c>
      <c r="H194" s="104">
        <f>'5. RG PROV CCAA SECCION'!H194+'6. RETA (No Seta) Prov-SECCION'!H195+'7. RETA (SETA) Prov-SECCION'!H195</f>
        <v>6.0000000000000009</v>
      </c>
      <c r="I194" s="104">
        <f>'5. RG PROV CCAA SECCION'!I194+'6. RETA (No Seta) Prov-SECCION'!I195+'7. RETA (SETA) Prov-SECCION'!I195</f>
        <v>392.5263157894737</v>
      </c>
      <c r="J194" s="104">
        <f>'5. RG PROV CCAA SECCION'!J194+'6. RETA (No Seta) Prov-SECCION'!J195+'7. RETA (SETA) Prov-SECCION'!J195</f>
        <v>423.47368421052636</v>
      </c>
      <c r="K194" s="104">
        <f>'5. RG PROV CCAA SECCION'!K194+'6. RETA (No Seta) Prov-SECCION'!K195+'7. RETA (SETA) Prov-SECCION'!K195</f>
        <v>65.631578947368411</v>
      </c>
      <c r="L194" s="104">
        <f>'5. RG PROV CCAA SECCION'!L194+'6. RETA (No Seta) Prov-SECCION'!L195+'7. RETA (SETA) Prov-SECCION'!L195</f>
        <v>680.73684210526312</v>
      </c>
      <c r="M194" s="104">
        <f>'5. RG PROV CCAA SECCION'!M194+'6. RETA (No Seta) Prov-SECCION'!M195+'7. RETA (SETA) Prov-SECCION'!M195</f>
        <v>14.578947368421058</v>
      </c>
      <c r="N194" s="104">
        <f>'5. RG PROV CCAA SECCION'!N194+'6. RETA (No Seta) Prov-SECCION'!N195+'7. RETA (SETA) Prov-SECCION'!N195</f>
        <v>11.631578947368418</v>
      </c>
      <c r="O194" s="104">
        <f>'5. RG PROV CCAA SECCION'!O194+'6. RETA (No Seta) Prov-SECCION'!O195+'7. RETA (SETA) Prov-SECCION'!O195</f>
        <v>5</v>
      </c>
      <c r="P194" s="104">
        <f>'5. RG PROV CCAA SECCION'!P194+'6. RETA (No Seta) Prov-SECCION'!P195+'7. RETA (SETA) Prov-SECCION'!P195</f>
        <v>25.105263157894733</v>
      </c>
      <c r="Q194" s="104">
        <f>'5. RG PROV CCAA SECCION'!Q194+'6. RETA (No Seta) Prov-SECCION'!Q195+'7. RETA (SETA) Prov-SECCION'!Q195</f>
        <v>138.26315789473685</v>
      </c>
      <c r="R194" s="104">
        <f>'5. RG PROV CCAA SECCION'!R194+'6. RETA (No Seta) Prov-SECCION'!R195+'7. RETA (SETA) Prov-SECCION'!R195</f>
        <v>25.000000000000004</v>
      </c>
      <c r="S194" s="104">
        <f>'5. RG PROV CCAA SECCION'!S194+'6. RETA (No Seta) Prov-SECCION'!S195+'7. RETA (SETA) Prov-SECCION'!S195</f>
        <v>35.105263157894747</v>
      </c>
      <c r="T194" s="104">
        <f>'5. RG PROV CCAA SECCION'!T194+'6. RETA (No Seta) Prov-SECCION'!T195+'7. RETA (SETA) Prov-SECCION'!T195</f>
        <v>235.26315789473671</v>
      </c>
      <c r="U194" s="104">
        <f>'5. RG PROV CCAA SECCION'!U194+'6. RETA (No Seta) Prov-SECCION'!U195+'7. RETA (SETA) Prov-SECCION'!U195</f>
        <v>38.15789473684211</v>
      </c>
      <c r="V194" s="104">
        <f>'5. RG PROV CCAA SECCION'!V194+'6. RETA (No Seta) Prov-SECCION'!V195+'7. RETA (SETA) Prov-SECCION'!V195</f>
        <v>106.42105263157896</v>
      </c>
      <c r="W194" s="104">
        <f>'5. RG PROV CCAA SECCION'!W194+'6. RETA (No Seta) Prov-SECCION'!W195+'7. RETA (SETA) Prov-SECCION'!W195</f>
        <v>1.9999999999999991</v>
      </c>
      <c r="X194" s="104">
        <f>'5. RG PROV CCAA SECCION'!X194+'6. RETA (No Seta) Prov-SECCION'!X195+'7. RETA (SETA) Prov-SECCION'!X195</f>
        <v>0.99999999999999956</v>
      </c>
      <c r="Y194" s="102">
        <f>'5. RG PROV CCAA SECCION'!Y194+'6. RETA (No Seta) Prov-SECCION'!Y195+'7. RETA (SETA) Prov-SECCION'!Y195</f>
        <v>0</v>
      </c>
    </row>
    <row r="195" spans="1:25" ht="15.6" x14ac:dyDescent="0.3">
      <c r="A195" s="8">
        <v>9</v>
      </c>
      <c r="B195" s="9" t="s">
        <v>3</v>
      </c>
      <c r="C195" s="102">
        <f t="shared" si="81"/>
        <v>7695.105263157895</v>
      </c>
      <c r="D195" s="103">
        <f>'5. RG PROV CCAA SECCION'!D195+'6. RETA (No Seta) Prov-SECCION'!D196+'7. RETA (SETA) Prov-SECCION'!D196</f>
        <v>339.94736842105266</v>
      </c>
      <c r="E195" s="104">
        <f>'5. RG PROV CCAA SECCION'!E195+'6. RETA (No Seta) Prov-SECCION'!E196+'7. RETA (SETA) Prov-SECCION'!E196</f>
        <v>5.0000000000000009</v>
      </c>
      <c r="F195" s="104">
        <f>'5. RG PROV CCAA SECCION'!F195+'6. RETA (No Seta) Prov-SECCION'!F196+'7. RETA (SETA) Prov-SECCION'!F196</f>
        <v>1080.3684210526314</v>
      </c>
      <c r="G195" s="104">
        <f>'5. RG PROV CCAA SECCION'!G195+'6. RETA (No Seta) Prov-SECCION'!G196+'7. RETA (SETA) Prov-SECCION'!G196</f>
        <v>3.9473684210526314</v>
      </c>
      <c r="H195" s="104">
        <f>'5. RG PROV CCAA SECCION'!H195+'6. RETA (No Seta) Prov-SECCION'!H196+'7. RETA (SETA) Prov-SECCION'!H196</f>
        <v>36.789473684210527</v>
      </c>
      <c r="I195" s="104">
        <f>'5. RG PROV CCAA SECCION'!I195+'6. RETA (No Seta) Prov-SECCION'!I196+'7. RETA (SETA) Prov-SECCION'!I196</f>
        <v>853.68421052631584</v>
      </c>
      <c r="J195" s="104">
        <f>'5. RG PROV CCAA SECCION'!J195+'6. RETA (No Seta) Prov-SECCION'!J196+'7. RETA (SETA) Prov-SECCION'!J196</f>
        <v>970.57894736842104</v>
      </c>
      <c r="K195" s="104">
        <f>'5. RG PROV CCAA SECCION'!K195+'6. RETA (No Seta) Prov-SECCION'!K196+'7. RETA (SETA) Prov-SECCION'!K196</f>
        <v>398.52631578947364</v>
      </c>
      <c r="L195" s="104">
        <f>'5. RG PROV CCAA SECCION'!L195+'6. RETA (No Seta) Prov-SECCION'!L196+'7. RETA (SETA) Prov-SECCION'!L196</f>
        <v>1523.5263157894738</v>
      </c>
      <c r="M195" s="104">
        <f>'5. RG PROV CCAA SECCION'!M195+'6. RETA (No Seta) Prov-SECCION'!M196+'7. RETA (SETA) Prov-SECCION'!M196</f>
        <v>40</v>
      </c>
      <c r="N195" s="104">
        <f>'5. RG PROV CCAA SECCION'!N195+'6. RETA (No Seta) Prov-SECCION'!N196+'7. RETA (SETA) Prov-SECCION'!N196</f>
        <v>19.684210526315795</v>
      </c>
      <c r="O195" s="104">
        <f>'5. RG PROV CCAA SECCION'!O195+'6. RETA (No Seta) Prov-SECCION'!O196+'7. RETA (SETA) Prov-SECCION'!O196</f>
        <v>8.9999999999999982</v>
      </c>
      <c r="P195" s="104">
        <f>'5. RG PROV CCAA SECCION'!P195+'6. RETA (No Seta) Prov-SECCION'!P196+'7. RETA (SETA) Prov-SECCION'!P196</f>
        <v>147.31578947368422</v>
      </c>
      <c r="Q195" s="104">
        <f>'5. RG PROV CCAA SECCION'!Q195+'6. RETA (No Seta) Prov-SECCION'!Q196+'7. RETA (SETA) Prov-SECCION'!Q196</f>
        <v>972.36842105263145</v>
      </c>
      <c r="R195" s="104">
        <f>'5. RG PROV CCAA SECCION'!R195+'6. RETA (No Seta) Prov-SECCION'!R196+'7. RETA (SETA) Prov-SECCION'!R196</f>
        <v>55.263157894736842</v>
      </c>
      <c r="S195" s="104">
        <f>'5. RG PROV CCAA SECCION'!S195+'6. RETA (No Seta) Prov-SECCION'!S196+'7. RETA (SETA) Prov-SECCION'!S196</f>
        <v>152.42105263157893</v>
      </c>
      <c r="T195" s="104">
        <f>'5. RG PROV CCAA SECCION'!T195+'6. RETA (No Seta) Prov-SECCION'!T196+'7. RETA (SETA) Prov-SECCION'!T196</f>
        <v>731.36842105263156</v>
      </c>
      <c r="U195" s="104">
        <f>'5. RG PROV CCAA SECCION'!U195+'6. RETA (No Seta) Prov-SECCION'!U196+'7. RETA (SETA) Prov-SECCION'!U196</f>
        <v>111.42105263157895</v>
      </c>
      <c r="V195" s="104">
        <f>'5. RG PROV CCAA SECCION'!V195+'6. RETA (No Seta) Prov-SECCION'!V196+'7. RETA (SETA) Prov-SECCION'!V196</f>
        <v>240.8947368421052</v>
      </c>
      <c r="W195" s="104">
        <f>'5. RG PROV CCAA SECCION'!W195+'6. RETA (No Seta) Prov-SECCION'!W196+'7. RETA (SETA) Prov-SECCION'!W196</f>
        <v>3.0000000000000004</v>
      </c>
      <c r="X195" s="104">
        <f>'5. RG PROV CCAA SECCION'!X195+'6. RETA (No Seta) Prov-SECCION'!X196+'7. RETA (SETA) Prov-SECCION'!X196</f>
        <v>0</v>
      </c>
      <c r="Y195" s="102">
        <f>'5. RG PROV CCAA SECCION'!Y195+'6. RETA (No Seta) Prov-SECCION'!Y196+'7. RETA (SETA) Prov-SECCION'!Y196</f>
        <v>0</v>
      </c>
    </row>
    <row r="196" spans="1:25" ht="15.6" x14ac:dyDescent="0.3">
      <c r="A196" s="8">
        <v>24</v>
      </c>
      <c r="B196" s="9" t="s">
        <v>169</v>
      </c>
      <c r="C196" s="102">
        <f t="shared" si="81"/>
        <v>6125.5789473684226</v>
      </c>
      <c r="D196" s="103">
        <f>'5. RG PROV CCAA SECCION'!D196+'6. RETA (No Seta) Prov-SECCION'!D197+'7. RETA (SETA) Prov-SECCION'!D197</f>
        <v>177.63157894736841</v>
      </c>
      <c r="E196" s="104">
        <f>'5. RG PROV CCAA SECCION'!E196+'6. RETA (No Seta) Prov-SECCION'!E197+'7. RETA (SETA) Prov-SECCION'!E197</f>
        <v>14.999999999999996</v>
      </c>
      <c r="F196" s="104">
        <f>'5. RG PROV CCAA SECCION'!F196+'6. RETA (No Seta) Prov-SECCION'!F197+'7. RETA (SETA) Prov-SECCION'!F197</f>
        <v>834.73684210526301</v>
      </c>
      <c r="G196" s="104">
        <f>'5. RG PROV CCAA SECCION'!G196+'6. RETA (No Seta) Prov-SECCION'!G197+'7. RETA (SETA) Prov-SECCION'!G197</f>
        <v>1.4210526315789471</v>
      </c>
      <c r="H196" s="104">
        <f>'5. RG PROV CCAA SECCION'!H196+'6. RETA (No Seta) Prov-SECCION'!H197+'7. RETA (SETA) Prov-SECCION'!H197</f>
        <v>15.368421052631572</v>
      </c>
      <c r="I196" s="104">
        <f>'5. RG PROV CCAA SECCION'!I196+'6. RETA (No Seta) Prov-SECCION'!I197+'7. RETA (SETA) Prov-SECCION'!I197</f>
        <v>719.84210526315792</v>
      </c>
      <c r="J196" s="104">
        <f>'5. RG PROV CCAA SECCION'!J196+'6. RETA (No Seta) Prov-SECCION'!J197+'7. RETA (SETA) Prov-SECCION'!J197</f>
        <v>867.1052631578948</v>
      </c>
      <c r="K196" s="104">
        <f>'5. RG PROV CCAA SECCION'!K196+'6. RETA (No Seta) Prov-SECCION'!K197+'7. RETA (SETA) Prov-SECCION'!K197</f>
        <v>258.63157894736844</v>
      </c>
      <c r="L196" s="104">
        <f>'5. RG PROV CCAA SECCION'!L196+'6. RETA (No Seta) Prov-SECCION'!L197+'7. RETA (SETA) Prov-SECCION'!L197</f>
        <v>1370.3684210526314</v>
      </c>
      <c r="M196" s="104">
        <f>'5. RG PROV CCAA SECCION'!M196+'6. RETA (No Seta) Prov-SECCION'!M197+'7. RETA (SETA) Prov-SECCION'!M197</f>
        <v>45.315789473684198</v>
      </c>
      <c r="N196" s="104">
        <f>'5. RG PROV CCAA SECCION'!N196+'6. RETA (No Seta) Prov-SECCION'!N197+'7. RETA (SETA) Prov-SECCION'!N197</f>
        <v>58.473684210526301</v>
      </c>
      <c r="O196" s="104">
        <f>'5. RG PROV CCAA SECCION'!O196+'6. RETA (No Seta) Prov-SECCION'!O197+'7. RETA (SETA) Prov-SECCION'!O197</f>
        <v>10.684210526315791</v>
      </c>
      <c r="P196" s="104">
        <f>'5. RG PROV CCAA SECCION'!P196+'6. RETA (No Seta) Prov-SECCION'!P197+'7. RETA (SETA) Prov-SECCION'!P197</f>
        <v>65.789473684210535</v>
      </c>
      <c r="Q196" s="104">
        <f>'5. RG PROV CCAA SECCION'!Q196+'6. RETA (No Seta) Prov-SECCION'!Q197+'7. RETA (SETA) Prov-SECCION'!Q197</f>
        <v>478.84210526315803</v>
      </c>
      <c r="R196" s="104">
        <f>'5. RG PROV CCAA SECCION'!R196+'6. RETA (No Seta) Prov-SECCION'!R197+'7. RETA (SETA) Prov-SECCION'!R197</f>
        <v>91.578947368421026</v>
      </c>
      <c r="S196" s="104">
        <f>'5. RG PROV CCAA SECCION'!S196+'6. RETA (No Seta) Prov-SECCION'!S197+'7. RETA (SETA) Prov-SECCION'!S197</f>
        <v>96.315789473684205</v>
      </c>
      <c r="T196" s="104">
        <f>'5. RG PROV CCAA SECCION'!T196+'6. RETA (No Seta) Prov-SECCION'!T197+'7. RETA (SETA) Prov-SECCION'!T197</f>
        <v>680.84210526315815</v>
      </c>
      <c r="U196" s="104">
        <f>'5. RG PROV CCAA SECCION'!U196+'6. RETA (No Seta) Prov-SECCION'!U197+'7. RETA (SETA) Prov-SECCION'!U197</f>
        <v>66.578947368421055</v>
      </c>
      <c r="V196" s="104">
        <f>'5. RG PROV CCAA SECCION'!V196+'6. RETA (No Seta) Prov-SECCION'!V197+'7. RETA (SETA) Prov-SECCION'!V197</f>
        <v>266.05263157894734</v>
      </c>
      <c r="W196" s="104">
        <f>'5. RG PROV CCAA SECCION'!W196+'6. RETA (No Seta) Prov-SECCION'!W197+'7. RETA (SETA) Prov-SECCION'!W197</f>
        <v>5.0000000000000009</v>
      </c>
      <c r="X196" s="104">
        <f>'5. RG PROV CCAA SECCION'!X196+'6. RETA (No Seta) Prov-SECCION'!X197+'7. RETA (SETA) Prov-SECCION'!X197</f>
        <v>0</v>
      </c>
      <c r="Y196" s="102">
        <f>'5. RG PROV CCAA SECCION'!Y196+'6. RETA (No Seta) Prov-SECCION'!Y197+'7. RETA (SETA) Prov-SECCION'!Y197</f>
        <v>0</v>
      </c>
    </row>
    <row r="197" spans="1:25" ht="15.6" x14ac:dyDescent="0.3">
      <c r="A197" s="8">
        <v>34</v>
      </c>
      <c r="B197" s="9" t="s">
        <v>19</v>
      </c>
      <c r="C197" s="102">
        <f t="shared" si="81"/>
        <v>2906.7368421052633</v>
      </c>
      <c r="D197" s="103">
        <f>'5. RG PROV CCAA SECCION'!D197+'6. RETA (No Seta) Prov-SECCION'!D198+'7. RETA (SETA) Prov-SECCION'!D198</f>
        <v>100.10526315789473</v>
      </c>
      <c r="E197" s="104">
        <f>'5. RG PROV CCAA SECCION'!E197+'6. RETA (No Seta) Prov-SECCION'!E198+'7. RETA (SETA) Prov-SECCION'!E198</f>
        <v>0</v>
      </c>
      <c r="F197" s="104">
        <f>'5. RG PROV CCAA SECCION'!F197+'6. RETA (No Seta) Prov-SECCION'!F198+'7. RETA (SETA) Prov-SECCION'!F198</f>
        <v>351.73684210526324</v>
      </c>
      <c r="G197" s="104">
        <f>'5. RG PROV CCAA SECCION'!G197+'6. RETA (No Seta) Prov-SECCION'!G198+'7. RETA (SETA) Prov-SECCION'!G198</f>
        <v>3.3157894736842093</v>
      </c>
      <c r="H197" s="104">
        <f>'5. RG PROV CCAA SECCION'!H197+'6. RETA (No Seta) Prov-SECCION'!H198+'7. RETA (SETA) Prov-SECCION'!H198</f>
        <v>1.9999999999999991</v>
      </c>
      <c r="I197" s="104">
        <f>'5. RG PROV CCAA SECCION'!I197+'6. RETA (No Seta) Prov-SECCION'!I198+'7. RETA (SETA) Prov-SECCION'!I198</f>
        <v>272.57894736842104</v>
      </c>
      <c r="J197" s="104">
        <f>'5. RG PROV CCAA SECCION'!J197+'6. RETA (No Seta) Prov-SECCION'!J198+'7. RETA (SETA) Prov-SECCION'!J198</f>
        <v>373.68421052631572</v>
      </c>
      <c r="K197" s="104">
        <f>'5. RG PROV CCAA SECCION'!K197+'6. RETA (No Seta) Prov-SECCION'!K198+'7. RETA (SETA) Prov-SECCION'!K198</f>
        <v>146.36842105263156</v>
      </c>
      <c r="L197" s="104">
        <f>'5. RG PROV CCAA SECCION'!L197+'6. RETA (No Seta) Prov-SECCION'!L198+'7. RETA (SETA) Prov-SECCION'!L198</f>
        <v>585.47368421052636</v>
      </c>
      <c r="M197" s="104">
        <f>'5. RG PROV CCAA SECCION'!M197+'6. RETA (No Seta) Prov-SECCION'!M198+'7. RETA (SETA) Prov-SECCION'!M198</f>
        <v>8</v>
      </c>
      <c r="N197" s="104">
        <f>'5. RG PROV CCAA SECCION'!N197+'6. RETA (No Seta) Prov-SECCION'!N198+'7. RETA (SETA) Prov-SECCION'!N198</f>
        <v>4.3157894736842088</v>
      </c>
      <c r="O197" s="104">
        <f>'5. RG PROV CCAA SECCION'!O197+'6. RETA (No Seta) Prov-SECCION'!O198+'7. RETA (SETA) Prov-SECCION'!O198</f>
        <v>0.99999999999999956</v>
      </c>
      <c r="P197" s="104">
        <f>'5. RG PROV CCAA SECCION'!P197+'6. RETA (No Seta) Prov-SECCION'!P198+'7. RETA (SETA) Prov-SECCION'!P198</f>
        <v>32.10526315789474</v>
      </c>
      <c r="Q197" s="104">
        <f>'5. RG PROV CCAA SECCION'!Q197+'6. RETA (No Seta) Prov-SECCION'!Q198+'7. RETA (SETA) Prov-SECCION'!Q198</f>
        <v>307.47368421052636</v>
      </c>
      <c r="R197" s="104">
        <f>'5. RG PROV CCAA SECCION'!R197+'6. RETA (No Seta) Prov-SECCION'!R198+'7. RETA (SETA) Prov-SECCION'!R198</f>
        <v>140.31578947368422</v>
      </c>
      <c r="S197" s="104">
        <f>'5. RG PROV CCAA SECCION'!S197+'6. RETA (No Seta) Prov-SECCION'!S198+'7. RETA (SETA) Prov-SECCION'!S198</f>
        <v>43.10526315789474</v>
      </c>
      <c r="T197" s="104">
        <f>'5. RG PROV CCAA SECCION'!T197+'6. RETA (No Seta) Prov-SECCION'!T198+'7. RETA (SETA) Prov-SECCION'!T198</f>
        <v>356.42105263157936</v>
      </c>
      <c r="U197" s="104">
        <f>'5. RG PROV CCAA SECCION'!U197+'6. RETA (No Seta) Prov-SECCION'!U198+'7. RETA (SETA) Prov-SECCION'!U198</f>
        <v>26</v>
      </c>
      <c r="V197" s="104">
        <f>'5. RG PROV CCAA SECCION'!V197+'6. RETA (No Seta) Prov-SECCION'!V198+'7. RETA (SETA) Prov-SECCION'!V198</f>
        <v>152.0526315789474</v>
      </c>
      <c r="W197" s="104">
        <f>'5. RG PROV CCAA SECCION'!W197+'6. RETA (No Seta) Prov-SECCION'!W198+'7. RETA (SETA) Prov-SECCION'!W198</f>
        <v>0.68421052631578938</v>
      </c>
      <c r="X197" s="104">
        <f>'5. RG PROV CCAA SECCION'!X197+'6. RETA (No Seta) Prov-SECCION'!X198+'7. RETA (SETA) Prov-SECCION'!X198</f>
        <v>0</v>
      </c>
      <c r="Y197" s="102">
        <f>'5. RG PROV CCAA SECCION'!Y197+'6. RETA (No Seta) Prov-SECCION'!Y198+'7. RETA (SETA) Prov-SECCION'!Y198</f>
        <v>0</v>
      </c>
    </row>
    <row r="198" spans="1:25" ht="15.6" x14ac:dyDescent="0.3">
      <c r="A198" s="8">
        <v>37</v>
      </c>
      <c r="B198" s="9" t="s">
        <v>21</v>
      </c>
      <c r="C198" s="102">
        <f t="shared" si="81"/>
        <v>4856.3157894736851</v>
      </c>
      <c r="D198" s="103">
        <f>'5. RG PROV CCAA SECCION'!D198+'6. RETA (No Seta) Prov-SECCION'!D199+'7. RETA (SETA) Prov-SECCION'!D199</f>
        <v>85.473684210526301</v>
      </c>
      <c r="E198" s="104">
        <f>'5. RG PROV CCAA SECCION'!E198+'6. RETA (No Seta) Prov-SECCION'!E199+'7. RETA (SETA) Prov-SECCION'!E199</f>
        <v>8.9999999999999964</v>
      </c>
      <c r="F198" s="104">
        <f>'5. RG PROV CCAA SECCION'!F198+'6. RETA (No Seta) Prov-SECCION'!F199+'7. RETA (SETA) Prov-SECCION'!F199</f>
        <v>456.84210526315792</v>
      </c>
      <c r="G198" s="104">
        <f>'5. RG PROV CCAA SECCION'!G198+'6. RETA (No Seta) Prov-SECCION'!G199+'7. RETA (SETA) Prov-SECCION'!G199</f>
        <v>1.9999999999999991</v>
      </c>
      <c r="H198" s="104">
        <f>'5. RG PROV CCAA SECCION'!H198+'6. RETA (No Seta) Prov-SECCION'!H199+'7. RETA (SETA) Prov-SECCION'!H199</f>
        <v>21.263157894736842</v>
      </c>
      <c r="I198" s="104">
        <f>'5. RG PROV CCAA SECCION'!I198+'6. RETA (No Seta) Prov-SECCION'!I199+'7. RETA (SETA) Prov-SECCION'!I199</f>
        <v>498.47368421052624</v>
      </c>
      <c r="J198" s="104">
        <f>'5. RG PROV CCAA SECCION'!J198+'6. RETA (No Seta) Prov-SECCION'!J199+'7. RETA (SETA) Prov-SECCION'!J199</f>
        <v>625.84210526315792</v>
      </c>
      <c r="K198" s="104">
        <f>'5. RG PROV CCAA SECCION'!K198+'6. RETA (No Seta) Prov-SECCION'!K199+'7. RETA (SETA) Prov-SECCION'!K199</f>
        <v>199.4210526315789</v>
      </c>
      <c r="L198" s="104">
        <f>'5. RG PROV CCAA SECCION'!L198+'6. RETA (No Seta) Prov-SECCION'!L199+'7. RETA (SETA) Prov-SECCION'!L199</f>
        <v>1149.5263157894738</v>
      </c>
      <c r="M198" s="104">
        <f>'5. RG PROV CCAA SECCION'!M198+'6. RETA (No Seta) Prov-SECCION'!M199+'7. RETA (SETA) Prov-SECCION'!M199</f>
        <v>71.421052631578974</v>
      </c>
      <c r="N198" s="104">
        <f>'5. RG PROV CCAA SECCION'!N198+'6. RETA (No Seta) Prov-SECCION'!N199+'7. RETA (SETA) Prov-SECCION'!N199</f>
        <v>7.1578947368421062</v>
      </c>
      <c r="O198" s="104">
        <f>'5. RG PROV CCAA SECCION'!O198+'6. RETA (No Seta) Prov-SECCION'!O199+'7. RETA (SETA) Prov-SECCION'!O199</f>
        <v>11.052631578947366</v>
      </c>
      <c r="P198" s="104">
        <f>'5. RG PROV CCAA SECCION'!P198+'6. RETA (No Seta) Prov-SECCION'!P199+'7. RETA (SETA) Prov-SECCION'!P199</f>
        <v>163.26315789473685</v>
      </c>
      <c r="Q198" s="104">
        <f>'5. RG PROV CCAA SECCION'!Q198+'6. RETA (No Seta) Prov-SECCION'!Q199+'7. RETA (SETA) Prov-SECCION'!Q199</f>
        <v>426.36842105263162</v>
      </c>
      <c r="R198" s="104">
        <f>'5. RG PROV CCAA SECCION'!R198+'6. RETA (No Seta) Prov-SECCION'!R199+'7. RETA (SETA) Prov-SECCION'!R199</f>
        <v>115.8421052631579</v>
      </c>
      <c r="S198" s="104">
        <f>'5. RG PROV CCAA SECCION'!S198+'6. RETA (No Seta) Prov-SECCION'!S199+'7. RETA (SETA) Prov-SECCION'!S199</f>
        <v>207.31578947368422</v>
      </c>
      <c r="T198" s="104">
        <f>'5. RG PROV CCAA SECCION'!T198+'6. RETA (No Seta) Prov-SECCION'!T199+'7. RETA (SETA) Prov-SECCION'!T199</f>
        <v>521.52631578947364</v>
      </c>
      <c r="U198" s="104">
        <f>'5. RG PROV CCAA SECCION'!U198+'6. RETA (No Seta) Prov-SECCION'!U199+'7. RETA (SETA) Prov-SECCION'!U199</f>
        <v>109.36842105263159</v>
      </c>
      <c r="V198" s="104">
        <f>'5. RG PROV CCAA SECCION'!V198+'6. RETA (No Seta) Prov-SECCION'!V199+'7. RETA (SETA) Prov-SECCION'!V199</f>
        <v>170</v>
      </c>
      <c r="W198" s="104">
        <f>'5. RG PROV CCAA SECCION'!W198+'6. RETA (No Seta) Prov-SECCION'!W199+'7. RETA (SETA) Prov-SECCION'!W199</f>
        <v>4.1578947368421035</v>
      </c>
      <c r="X198" s="104">
        <f>'5. RG PROV CCAA SECCION'!X198+'6. RETA (No Seta) Prov-SECCION'!X199+'7. RETA (SETA) Prov-SECCION'!X199</f>
        <v>0.99999999999999956</v>
      </c>
      <c r="Y198" s="102">
        <f>'5. RG PROV CCAA SECCION'!Y198+'6. RETA (No Seta) Prov-SECCION'!Y199+'7. RETA (SETA) Prov-SECCION'!Y199</f>
        <v>0</v>
      </c>
    </row>
    <row r="199" spans="1:25" ht="15.6" x14ac:dyDescent="0.3">
      <c r="A199" s="8">
        <v>40</v>
      </c>
      <c r="B199" s="9" t="s">
        <v>23</v>
      </c>
      <c r="C199" s="102">
        <f t="shared" si="81"/>
        <v>4145.6842105263158</v>
      </c>
      <c r="D199" s="103">
        <f>'5. RG PROV CCAA SECCION'!D199+'6. RETA (No Seta) Prov-SECCION'!D200+'7. RETA (SETA) Prov-SECCION'!D200</f>
        <v>307.52631578947376</v>
      </c>
      <c r="E199" s="104">
        <f>'5. RG PROV CCAA SECCION'!E199+'6. RETA (No Seta) Prov-SECCION'!E200+'7. RETA (SETA) Prov-SECCION'!E200</f>
        <v>16.157894736842096</v>
      </c>
      <c r="F199" s="104">
        <f>'5. RG PROV CCAA SECCION'!F199+'6. RETA (No Seta) Prov-SECCION'!F200+'7. RETA (SETA) Prov-SECCION'!F200</f>
        <v>589.78947368421052</v>
      </c>
      <c r="G199" s="104">
        <f>'5. RG PROV CCAA SECCION'!G199+'6. RETA (No Seta) Prov-SECCION'!G200+'7. RETA (SETA) Prov-SECCION'!G200</f>
        <v>0.47368421052631576</v>
      </c>
      <c r="H199" s="104">
        <f>'5. RG PROV CCAA SECCION'!H199+'6. RETA (No Seta) Prov-SECCION'!H200+'7. RETA (SETA) Prov-SECCION'!H200</f>
        <v>28.789473684210531</v>
      </c>
      <c r="I199" s="104">
        <f>'5. RG PROV CCAA SECCION'!I199+'6. RETA (No Seta) Prov-SECCION'!I200+'7. RETA (SETA) Prov-SECCION'!I200</f>
        <v>482.9473684210526</v>
      </c>
      <c r="J199" s="104">
        <f>'5. RG PROV CCAA SECCION'!J199+'6. RETA (No Seta) Prov-SECCION'!J200+'7. RETA (SETA) Prov-SECCION'!J200</f>
        <v>656.8947368421052</v>
      </c>
      <c r="K199" s="104">
        <f>'5. RG PROV CCAA SECCION'!K199+'6. RETA (No Seta) Prov-SECCION'!K200+'7. RETA (SETA) Prov-SECCION'!K200</f>
        <v>114.31578947368419</v>
      </c>
      <c r="L199" s="104">
        <f>'5. RG PROV CCAA SECCION'!L199+'6. RETA (No Seta) Prov-SECCION'!L200+'7. RETA (SETA) Prov-SECCION'!L200</f>
        <v>845.05263157894751</v>
      </c>
      <c r="M199" s="104">
        <f>'5. RG PROV CCAA SECCION'!M199+'6. RETA (No Seta) Prov-SECCION'!M200+'7. RETA (SETA) Prov-SECCION'!M200</f>
        <v>15.789473684210535</v>
      </c>
      <c r="N199" s="104">
        <f>'5. RG PROV CCAA SECCION'!N199+'6. RETA (No Seta) Prov-SECCION'!N200+'7. RETA (SETA) Prov-SECCION'!N200</f>
        <v>6.8421052631578938</v>
      </c>
      <c r="O199" s="104">
        <f>'5. RG PROV CCAA SECCION'!O199+'6. RETA (No Seta) Prov-SECCION'!O200+'7. RETA (SETA) Prov-SECCION'!O200</f>
        <v>7</v>
      </c>
      <c r="P199" s="104">
        <f>'5. RG PROV CCAA SECCION'!P199+'6. RETA (No Seta) Prov-SECCION'!P200+'7. RETA (SETA) Prov-SECCION'!P200</f>
        <v>25.736842105263158</v>
      </c>
      <c r="Q199" s="104">
        <f>'5. RG PROV CCAA SECCION'!Q199+'6. RETA (No Seta) Prov-SECCION'!Q200+'7. RETA (SETA) Prov-SECCION'!Q200</f>
        <v>417.42105263157896</v>
      </c>
      <c r="R199" s="104">
        <f>'5. RG PROV CCAA SECCION'!R199+'6. RETA (No Seta) Prov-SECCION'!R200+'7. RETA (SETA) Prov-SECCION'!R200</f>
        <v>52.421052631578945</v>
      </c>
      <c r="S199" s="104">
        <f>'5. RG PROV CCAA SECCION'!S199+'6. RETA (No Seta) Prov-SECCION'!S200+'7. RETA (SETA) Prov-SECCION'!S200</f>
        <v>72.421052631578931</v>
      </c>
      <c r="T199" s="104">
        <f>'5. RG PROV CCAA SECCION'!T199+'6. RETA (No Seta) Prov-SECCION'!T200+'7. RETA (SETA) Prov-SECCION'!T200</f>
        <v>313.94736842105232</v>
      </c>
      <c r="U199" s="104">
        <f>'5. RG PROV CCAA SECCION'!U199+'6. RETA (No Seta) Prov-SECCION'!U200+'7. RETA (SETA) Prov-SECCION'!U200</f>
        <v>53.89473684210526</v>
      </c>
      <c r="V199" s="104">
        <f>'5. RG PROV CCAA SECCION'!V199+'6. RETA (No Seta) Prov-SECCION'!V200+'7. RETA (SETA) Prov-SECCION'!V200</f>
        <v>136.26315789473685</v>
      </c>
      <c r="W199" s="104">
        <f>'5. RG PROV CCAA SECCION'!W199+'6. RETA (No Seta) Prov-SECCION'!W200+'7. RETA (SETA) Prov-SECCION'!W200</f>
        <v>1.9999999999999991</v>
      </c>
      <c r="X199" s="104">
        <f>'5. RG PROV CCAA SECCION'!X199+'6. RETA (No Seta) Prov-SECCION'!X200+'7. RETA (SETA) Prov-SECCION'!X200</f>
        <v>0</v>
      </c>
      <c r="Y199" s="102">
        <f>'5. RG PROV CCAA SECCION'!Y199+'6. RETA (No Seta) Prov-SECCION'!Y200+'7. RETA (SETA) Prov-SECCION'!Y200</f>
        <v>0</v>
      </c>
    </row>
    <row r="200" spans="1:25" ht="15.6" x14ac:dyDescent="0.3">
      <c r="A200" s="8">
        <v>42</v>
      </c>
      <c r="B200" s="9" t="s">
        <v>34</v>
      </c>
      <c r="C200" s="102">
        <f t="shared" si="81"/>
        <v>3150.5789473684213</v>
      </c>
      <c r="D200" s="103">
        <f>'5. RG PROV CCAA SECCION'!D200+'6. RETA (No Seta) Prov-SECCION'!D201+'7. RETA (SETA) Prov-SECCION'!D201</f>
        <v>199.89473684210526</v>
      </c>
      <c r="E200" s="104">
        <f>'5. RG PROV CCAA SECCION'!E200+'6. RETA (No Seta) Prov-SECCION'!E201+'7. RETA (SETA) Prov-SECCION'!E201</f>
        <v>12.789473684210529</v>
      </c>
      <c r="F200" s="104">
        <f>'5. RG PROV CCAA SECCION'!F200+'6. RETA (No Seta) Prov-SECCION'!F201+'7. RETA (SETA) Prov-SECCION'!F201</f>
        <v>458.9473684210526</v>
      </c>
      <c r="G200" s="104">
        <f>'5. RG PROV CCAA SECCION'!G200+'6. RETA (No Seta) Prov-SECCION'!G201+'7. RETA (SETA) Prov-SECCION'!G201</f>
        <v>0</v>
      </c>
      <c r="H200" s="104">
        <f>'5. RG PROV CCAA SECCION'!H200+'6. RETA (No Seta) Prov-SECCION'!H201+'7. RETA (SETA) Prov-SECCION'!H201</f>
        <v>27.631578947368414</v>
      </c>
      <c r="I200" s="104">
        <f>'5. RG PROV CCAA SECCION'!I200+'6. RETA (No Seta) Prov-SECCION'!I201+'7. RETA (SETA) Prov-SECCION'!I201</f>
        <v>364.15789473684208</v>
      </c>
      <c r="J200" s="104">
        <f>'5. RG PROV CCAA SECCION'!J200+'6. RETA (No Seta) Prov-SECCION'!J201+'7. RETA (SETA) Prov-SECCION'!J201</f>
        <v>343.84210526315786</v>
      </c>
      <c r="K200" s="104">
        <f>'5. RG PROV CCAA SECCION'!K200+'6. RETA (No Seta) Prov-SECCION'!K201+'7. RETA (SETA) Prov-SECCION'!K201</f>
        <v>391.1052631578948</v>
      </c>
      <c r="L200" s="104">
        <f>'5. RG PROV CCAA SECCION'!L200+'6. RETA (No Seta) Prov-SECCION'!L201+'7. RETA (SETA) Prov-SECCION'!L201</f>
        <v>501.15789473684214</v>
      </c>
      <c r="M200" s="104">
        <f>'5. RG PROV CCAA SECCION'!M200+'6. RETA (No Seta) Prov-SECCION'!M201+'7. RETA (SETA) Prov-SECCION'!M201</f>
        <v>6.9999999999999982</v>
      </c>
      <c r="N200" s="104">
        <f>'5. RG PROV CCAA SECCION'!N200+'6. RETA (No Seta) Prov-SECCION'!N201+'7. RETA (SETA) Prov-SECCION'!N201</f>
        <v>2.9999999999999987</v>
      </c>
      <c r="O200" s="104">
        <f>'5. RG PROV CCAA SECCION'!O200+'6. RETA (No Seta) Prov-SECCION'!O201+'7. RETA (SETA) Prov-SECCION'!O201</f>
        <v>9</v>
      </c>
      <c r="P200" s="104">
        <f>'5. RG PROV CCAA SECCION'!P200+'6. RETA (No Seta) Prov-SECCION'!P201+'7. RETA (SETA) Prov-SECCION'!P201</f>
        <v>27.473684210526329</v>
      </c>
      <c r="Q200" s="104">
        <f>'5. RG PROV CCAA SECCION'!Q200+'6. RETA (No Seta) Prov-SECCION'!Q201+'7. RETA (SETA) Prov-SECCION'!Q201</f>
        <v>350.78947368421052</v>
      </c>
      <c r="R200" s="104">
        <f>'5. RG PROV CCAA SECCION'!R200+'6. RETA (No Seta) Prov-SECCION'!R201+'7. RETA (SETA) Prov-SECCION'!R201</f>
        <v>77.526315789473685</v>
      </c>
      <c r="S200" s="104">
        <f>'5. RG PROV CCAA SECCION'!S200+'6. RETA (No Seta) Prov-SECCION'!S201+'7. RETA (SETA) Prov-SECCION'!S201</f>
        <v>27.368421052631582</v>
      </c>
      <c r="T200" s="104">
        <f>'5. RG PROV CCAA SECCION'!T200+'6. RETA (No Seta) Prov-SECCION'!T201+'7. RETA (SETA) Prov-SECCION'!T201</f>
        <v>269.89473684210537</v>
      </c>
      <c r="U200" s="104">
        <f>'5. RG PROV CCAA SECCION'!U200+'6. RETA (No Seta) Prov-SECCION'!U201+'7. RETA (SETA) Prov-SECCION'!U201</f>
        <v>18.210526315789465</v>
      </c>
      <c r="V200" s="104">
        <f>'5. RG PROV CCAA SECCION'!V200+'6. RETA (No Seta) Prov-SECCION'!V201+'7. RETA (SETA) Prov-SECCION'!V201</f>
        <v>59.78947368421052</v>
      </c>
      <c r="W200" s="104">
        <f>'5. RG PROV CCAA SECCION'!W200+'6. RETA (No Seta) Prov-SECCION'!W201+'7. RETA (SETA) Prov-SECCION'!W201</f>
        <v>0.99999999999999956</v>
      </c>
      <c r="X200" s="104">
        <f>'5. RG PROV CCAA SECCION'!X200+'6. RETA (No Seta) Prov-SECCION'!X201+'7. RETA (SETA) Prov-SECCION'!X201</f>
        <v>0</v>
      </c>
      <c r="Y200" s="102">
        <f>'5. RG PROV CCAA SECCION'!Y200+'6. RETA (No Seta) Prov-SECCION'!Y201+'7. RETA (SETA) Prov-SECCION'!Y201</f>
        <v>0</v>
      </c>
    </row>
    <row r="201" spans="1:25" ht="15.6" x14ac:dyDescent="0.3">
      <c r="A201" s="8">
        <v>47</v>
      </c>
      <c r="B201" s="9" t="s">
        <v>28</v>
      </c>
      <c r="C201" s="102">
        <f t="shared" si="81"/>
        <v>9240.4736842105267</v>
      </c>
      <c r="D201" s="103">
        <f>'5. RG PROV CCAA SECCION'!D201+'6. RETA (No Seta) Prov-SECCION'!D202+'7. RETA (SETA) Prov-SECCION'!D202</f>
        <v>647.8421052631578</v>
      </c>
      <c r="E201" s="104">
        <f>'5. RG PROV CCAA SECCION'!E201+'6. RETA (No Seta) Prov-SECCION'!E202+'7. RETA (SETA) Prov-SECCION'!E202</f>
        <v>1.9999999999999991</v>
      </c>
      <c r="F201" s="104">
        <f>'5. RG PROV CCAA SECCION'!F201+'6. RETA (No Seta) Prov-SECCION'!F202+'7. RETA (SETA) Prov-SECCION'!F202</f>
        <v>890.10526315789491</v>
      </c>
      <c r="G201" s="104">
        <f>'5. RG PROV CCAA SECCION'!G201+'6. RETA (No Seta) Prov-SECCION'!G202+'7. RETA (SETA) Prov-SECCION'!G202</f>
        <v>3.8947368421052611</v>
      </c>
      <c r="H201" s="104">
        <f>'5. RG PROV CCAA SECCION'!H201+'6. RETA (No Seta) Prov-SECCION'!H202+'7. RETA (SETA) Prov-SECCION'!H202</f>
        <v>17.736842105263161</v>
      </c>
      <c r="I201" s="104">
        <f>'5. RG PROV CCAA SECCION'!I201+'6. RETA (No Seta) Prov-SECCION'!I202+'7. RETA (SETA) Prov-SECCION'!I202</f>
        <v>1105.8421052631579</v>
      </c>
      <c r="J201" s="104">
        <f>'5. RG PROV CCAA SECCION'!J201+'6. RETA (No Seta) Prov-SECCION'!J202+'7. RETA (SETA) Prov-SECCION'!J202</f>
        <v>1173.2631578947369</v>
      </c>
      <c r="K201" s="104">
        <f>'5. RG PROV CCAA SECCION'!K201+'6. RETA (No Seta) Prov-SECCION'!K202+'7. RETA (SETA) Prov-SECCION'!K202</f>
        <v>619.21052631578959</v>
      </c>
      <c r="L201" s="104">
        <f>'5. RG PROV CCAA SECCION'!L201+'6. RETA (No Seta) Prov-SECCION'!L202+'7. RETA (SETA) Prov-SECCION'!L202</f>
        <v>1858.8421052631579</v>
      </c>
      <c r="M201" s="104">
        <f>'5. RG PROV CCAA SECCION'!M201+'6. RETA (No Seta) Prov-SECCION'!M202+'7. RETA (SETA) Prov-SECCION'!M202</f>
        <v>107.36842105263162</v>
      </c>
      <c r="N201" s="104">
        <f>'5. RG PROV CCAA SECCION'!N201+'6. RETA (No Seta) Prov-SECCION'!N202+'7. RETA (SETA) Prov-SECCION'!N202</f>
        <v>29.263157894736846</v>
      </c>
      <c r="O201" s="104">
        <f>'5. RG PROV CCAA SECCION'!O201+'6. RETA (No Seta) Prov-SECCION'!O202+'7. RETA (SETA) Prov-SECCION'!O202</f>
        <v>15.684210526315784</v>
      </c>
      <c r="P201" s="104">
        <f>'5. RG PROV CCAA SECCION'!P201+'6. RETA (No Seta) Prov-SECCION'!P202+'7. RETA (SETA) Prov-SECCION'!P202</f>
        <v>242.5789473684211</v>
      </c>
      <c r="Q201" s="104">
        <f>'5. RG PROV CCAA SECCION'!Q201+'6. RETA (No Seta) Prov-SECCION'!Q202+'7. RETA (SETA) Prov-SECCION'!Q202</f>
        <v>783.73684210526312</v>
      </c>
      <c r="R201" s="104">
        <f>'5. RG PROV CCAA SECCION'!R201+'6. RETA (No Seta) Prov-SECCION'!R202+'7. RETA (SETA) Prov-SECCION'!R202</f>
        <v>57.842105263157897</v>
      </c>
      <c r="S201" s="104">
        <f>'5. RG PROV CCAA SECCION'!S201+'6. RETA (No Seta) Prov-SECCION'!S202+'7. RETA (SETA) Prov-SECCION'!S202</f>
        <v>364.84210526315798</v>
      </c>
      <c r="T201" s="104">
        <f>'5. RG PROV CCAA SECCION'!T201+'6. RETA (No Seta) Prov-SECCION'!T202+'7. RETA (SETA) Prov-SECCION'!T202</f>
        <v>880.63157894736867</v>
      </c>
      <c r="U201" s="104">
        <f>'5. RG PROV CCAA SECCION'!U201+'6. RETA (No Seta) Prov-SECCION'!U202+'7. RETA (SETA) Prov-SECCION'!U202</f>
        <v>127.78947368421056</v>
      </c>
      <c r="V201" s="104">
        <f>'5. RG PROV CCAA SECCION'!V201+'6. RETA (No Seta) Prov-SECCION'!V202+'7. RETA (SETA) Prov-SECCION'!V202</f>
        <v>310</v>
      </c>
      <c r="W201" s="104">
        <f>'5. RG PROV CCAA SECCION'!W201+'6. RETA (No Seta) Prov-SECCION'!W202+'7. RETA (SETA) Prov-SECCION'!W202</f>
        <v>1.9999999999999991</v>
      </c>
      <c r="X201" s="104">
        <f>'5. RG PROV CCAA SECCION'!X201+'6. RETA (No Seta) Prov-SECCION'!X202+'7. RETA (SETA) Prov-SECCION'!X202</f>
        <v>0</v>
      </c>
      <c r="Y201" s="102">
        <f>'5. RG PROV CCAA SECCION'!Y201+'6. RETA (No Seta) Prov-SECCION'!Y202+'7. RETA (SETA) Prov-SECCION'!Y202</f>
        <v>0</v>
      </c>
    </row>
    <row r="202" spans="1:25" ht="15.6" x14ac:dyDescent="0.3">
      <c r="A202" s="10">
        <v>49</v>
      </c>
      <c r="B202" s="11" t="s">
        <v>30</v>
      </c>
      <c r="C202" s="102">
        <f t="shared" si="81"/>
        <v>1673.7368421052631</v>
      </c>
      <c r="D202" s="103">
        <f>'5. RG PROV CCAA SECCION'!D202+'6. RETA (No Seta) Prov-SECCION'!D203+'7. RETA (SETA) Prov-SECCION'!D203</f>
        <v>64.94736842105263</v>
      </c>
      <c r="E202" s="104">
        <f>'5. RG PROV CCAA SECCION'!E202+'6. RETA (No Seta) Prov-SECCION'!E203+'7. RETA (SETA) Prov-SECCION'!E203</f>
        <v>0.99999999999999956</v>
      </c>
      <c r="F202" s="104">
        <f>'5. RG PROV CCAA SECCION'!F202+'6. RETA (No Seta) Prov-SECCION'!F203+'7. RETA (SETA) Prov-SECCION'!F203</f>
        <v>194.78947368421055</v>
      </c>
      <c r="G202" s="104">
        <f>'5. RG PROV CCAA SECCION'!G202+'6. RETA (No Seta) Prov-SECCION'!G203+'7. RETA (SETA) Prov-SECCION'!G203</f>
        <v>1.9999999999999991</v>
      </c>
      <c r="H202" s="104">
        <f>'5. RG PROV CCAA SECCION'!H202+'6. RETA (No Seta) Prov-SECCION'!H203+'7. RETA (SETA) Prov-SECCION'!H203</f>
        <v>10.000000000000002</v>
      </c>
      <c r="I202" s="104">
        <f>'5. RG PROV CCAA SECCION'!I202+'6. RETA (No Seta) Prov-SECCION'!I203+'7. RETA (SETA) Prov-SECCION'!I203</f>
        <v>199.26315789473682</v>
      </c>
      <c r="J202" s="104">
        <f>'5. RG PROV CCAA SECCION'!J202+'6. RETA (No Seta) Prov-SECCION'!J203+'7. RETA (SETA) Prov-SECCION'!J203</f>
        <v>238.68421052631584</v>
      </c>
      <c r="K202" s="104">
        <f>'5. RG PROV CCAA SECCION'!K202+'6. RETA (No Seta) Prov-SECCION'!K203+'7. RETA (SETA) Prov-SECCION'!K203</f>
        <v>55.78947368421052</v>
      </c>
      <c r="L202" s="104">
        <f>'5. RG PROV CCAA SECCION'!L202+'6. RETA (No Seta) Prov-SECCION'!L203+'7. RETA (SETA) Prov-SECCION'!L203</f>
        <v>357</v>
      </c>
      <c r="M202" s="104">
        <f>'5. RG PROV CCAA SECCION'!M202+'6. RETA (No Seta) Prov-SECCION'!M203+'7. RETA (SETA) Prov-SECCION'!M203</f>
        <v>6</v>
      </c>
      <c r="N202" s="104">
        <f>'5. RG PROV CCAA SECCION'!N202+'6. RETA (No Seta) Prov-SECCION'!N203+'7. RETA (SETA) Prov-SECCION'!N203</f>
        <v>3.9999999999999982</v>
      </c>
      <c r="O202" s="104">
        <f>'5. RG PROV CCAA SECCION'!O202+'6. RETA (No Seta) Prov-SECCION'!O203+'7. RETA (SETA) Prov-SECCION'!O203</f>
        <v>4.5263157894736832</v>
      </c>
      <c r="P202" s="104">
        <f>'5. RG PROV CCAA SECCION'!P202+'6. RETA (No Seta) Prov-SECCION'!P203+'7. RETA (SETA) Prov-SECCION'!P203</f>
        <v>22.210526315789473</v>
      </c>
      <c r="Q202" s="104">
        <f>'5. RG PROV CCAA SECCION'!Q202+'6. RETA (No Seta) Prov-SECCION'!Q203+'7. RETA (SETA) Prov-SECCION'!Q203</f>
        <v>137.52631578947367</v>
      </c>
      <c r="R202" s="104">
        <f>'5. RG PROV CCAA SECCION'!R202+'6. RETA (No Seta) Prov-SECCION'!R203+'7. RETA (SETA) Prov-SECCION'!R203</f>
        <v>18.315789473684209</v>
      </c>
      <c r="S202" s="104">
        <f>'5. RG PROV CCAA SECCION'!S202+'6. RETA (No Seta) Prov-SECCION'!S203+'7. RETA (SETA) Prov-SECCION'!S203</f>
        <v>34.842105263157904</v>
      </c>
      <c r="T202" s="104">
        <f>'5. RG PROV CCAA SECCION'!T202+'6. RETA (No Seta) Prov-SECCION'!T203+'7. RETA (SETA) Prov-SECCION'!T203</f>
        <v>230.26315789473693</v>
      </c>
      <c r="U202" s="104">
        <f>'5. RG PROV CCAA SECCION'!U202+'6. RETA (No Seta) Prov-SECCION'!U203+'7. RETA (SETA) Prov-SECCION'!U203</f>
        <v>20.421052631578945</v>
      </c>
      <c r="V202" s="104">
        <f>'5. RG PROV CCAA SECCION'!V202+'6. RETA (No Seta) Prov-SECCION'!V203+'7. RETA (SETA) Prov-SECCION'!V203</f>
        <v>60.578947368421062</v>
      </c>
      <c r="W202" s="104">
        <f>'5. RG PROV CCAA SECCION'!W202+'6. RETA (No Seta) Prov-SECCION'!W203+'7. RETA (SETA) Prov-SECCION'!W203</f>
        <v>11.578947368421057</v>
      </c>
      <c r="X202" s="104">
        <f>'5. RG PROV CCAA SECCION'!X202+'6. RETA (No Seta) Prov-SECCION'!X203+'7. RETA (SETA) Prov-SECCION'!X203</f>
        <v>0</v>
      </c>
      <c r="Y202" s="102">
        <f>'5. RG PROV CCAA SECCION'!Y202+'6. RETA (No Seta) Prov-SECCION'!Y203+'7. RETA (SETA) Prov-SECCION'!Y203</f>
        <v>0</v>
      </c>
    </row>
    <row r="203" spans="1:25" ht="15.6" x14ac:dyDescent="0.3">
      <c r="A203" s="238" t="s">
        <v>179</v>
      </c>
      <c r="B203" s="239"/>
      <c r="C203" s="66">
        <f t="shared" ref="C203" si="82">SUM(C204:C208)</f>
        <v>38756.368421052626</v>
      </c>
      <c r="D203" s="64">
        <f>SUM(D204:D208)</f>
        <v>1161.1578947368421</v>
      </c>
      <c r="E203" s="67">
        <f t="shared" ref="E203:Y203" si="83">SUM(E204:E208)</f>
        <v>46.315789473684212</v>
      </c>
      <c r="F203" s="67">
        <f t="shared" si="83"/>
        <v>5254</v>
      </c>
      <c r="G203" s="67">
        <f t="shared" si="83"/>
        <v>26</v>
      </c>
      <c r="H203" s="67">
        <f t="shared" si="83"/>
        <v>161.57894736842107</v>
      </c>
      <c r="I203" s="67">
        <f t="shared" si="83"/>
        <v>6162.105263157895</v>
      </c>
      <c r="J203" s="67">
        <f t="shared" si="83"/>
        <v>7458.5789473684217</v>
      </c>
      <c r="K203" s="67">
        <f t="shared" si="83"/>
        <v>3015.4210526315792</v>
      </c>
      <c r="L203" s="67">
        <f t="shared" si="83"/>
        <v>6013.6842105263158</v>
      </c>
      <c r="M203" s="67">
        <f t="shared" si="83"/>
        <v>298.42105263157896</v>
      </c>
      <c r="N203" s="67">
        <f t="shared" si="83"/>
        <v>55.68421052631578</v>
      </c>
      <c r="O203" s="67">
        <f t="shared" si="83"/>
        <v>82.84210526315789</v>
      </c>
      <c r="P203" s="67">
        <f t="shared" si="83"/>
        <v>454.21052631578948</v>
      </c>
      <c r="Q203" s="67">
        <f t="shared" si="83"/>
        <v>3928.9473684210525</v>
      </c>
      <c r="R203" s="67">
        <f t="shared" si="83"/>
        <v>552.1052631578948</v>
      </c>
      <c r="S203" s="67">
        <f t="shared" si="83"/>
        <v>539.68421052631584</v>
      </c>
      <c r="T203" s="67">
        <f t="shared" si="83"/>
        <v>1568.4736842105262</v>
      </c>
      <c r="U203" s="67">
        <f t="shared" si="83"/>
        <v>520.8947368421052</v>
      </c>
      <c r="V203" s="67">
        <f t="shared" si="83"/>
        <v>1441.2631578947369</v>
      </c>
      <c r="W203" s="67">
        <f t="shared" si="83"/>
        <v>15</v>
      </c>
      <c r="X203" s="67">
        <f t="shared" si="83"/>
        <v>0</v>
      </c>
      <c r="Y203" s="66">
        <f t="shared" si="83"/>
        <v>0</v>
      </c>
    </row>
    <row r="204" spans="1:25" ht="15.6" x14ac:dyDescent="0.3">
      <c r="A204" s="6">
        <v>2</v>
      </c>
      <c r="B204" s="7" t="s">
        <v>0</v>
      </c>
      <c r="C204" s="102">
        <f t="shared" ref="C204:C208" si="84">SUM(D204:Y204)</f>
        <v>4956.6842105263149</v>
      </c>
      <c r="D204" s="103">
        <f>'5. RG PROV CCAA SECCION'!D204+'6. RETA (No Seta) Prov-SECCION'!D205+'7. RETA (SETA) Prov-SECCION'!D205</f>
        <v>153.84210526315792</v>
      </c>
      <c r="E204" s="104">
        <f>'5. RG PROV CCAA SECCION'!E204+'6. RETA (No Seta) Prov-SECCION'!E205+'7. RETA (SETA) Prov-SECCION'!E205</f>
        <v>3.9999999999999982</v>
      </c>
      <c r="F204" s="104">
        <f>'5. RG PROV CCAA SECCION'!F204+'6. RETA (No Seta) Prov-SECCION'!F205+'7. RETA (SETA) Prov-SECCION'!F205</f>
        <v>821.57894736842093</v>
      </c>
      <c r="G204" s="104">
        <f>'5. RG PROV CCAA SECCION'!G204+'6. RETA (No Seta) Prov-SECCION'!G205+'7. RETA (SETA) Prov-SECCION'!G205</f>
        <v>7</v>
      </c>
      <c r="H204" s="104">
        <f>'5. RG PROV CCAA SECCION'!H204+'6. RETA (No Seta) Prov-SECCION'!H205+'7. RETA (SETA) Prov-SECCION'!H205</f>
        <v>22.684210526315791</v>
      </c>
      <c r="I204" s="104">
        <f>'5. RG PROV CCAA SECCION'!I204+'6. RETA (No Seta) Prov-SECCION'!I205+'7. RETA (SETA) Prov-SECCION'!I205</f>
        <v>778.31578947368416</v>
      </c>
      <c r="J204" s="104">
        <f>'5. RG PROV CCAA SECCION'!J204+'6. RETA (No Seta) Prov-SECCION'!J205+'7. RETA (SETA) Prov-SECCION'!J205</f>
        <v>777.47368421052624</v>
      </c>
      <c r="K204" s="104">
        <f>'5. RG PROV CCAA SECCION'!K204+'6. RETA (No Seta) Prov-SECCION'!K205+'7. RETA (SETA) Prov-SECCION'!K205</f>
        <v>375.5263157894737</v>
      </c>
      <c r="L204" s="104">
        <f>'5. RG PROV CCAA SECCION'!L204+'6. RETA (No Seta) Prov-SECCION'!L205+'7. RETA (SETA) Prov-SECCION'!L205</f>
        <v>1044.6315789473683</v>
      </c>
      <c r="M204" s="104">
        <f>'5. RG PROV CCAA SECCION'!M204+'6. RETA (No Seta) Prov-SECCION'!M205+'7. RETA (SETA) Prov-SECCION'!M205</f>
        <v>39.421052631578945</v>
      </c>
      <c r="N204" s="104">
        <f>'5. RG PROV CCAA SECCION'!N204+'6. RETA (No Seta) Prov-SECCION'!N205+'7. RETA (SETA) Prov-SECCION'!N205</f>
        <v>10.263157894736842</v>
      </c>
      <c r="O204" s="104">
        <f>'5. RG PROV CCAA SECCION'!O204+'6. RETA (No Seta) Prov-SECCION'!O205+'7. RETA (SETA) Prov-SECCION'!O205</f>
        <v>5.1578947368421026</v>
      </c>
      <c r="P204" s="104">
        <f>'5. RG PROV CCAA SECCION'!P204+'6. RETA (No Seta) Prov-SECCION'!P205+'7. RETA (SETA) Prov-SECCION'!P205</f>
        <v>49</v>
      </c>
      <c r="Q204" s="104">
        <f>'5. RG PROV CCAA SECCION'!Q204+'6. RETA (No Seta) Prov-SECCION'!Q205+'7. RETA (SETA) Prov-SECCION'!Q205</f>
        <v>250.9473684210526</v>
      </c>
      <c r="R204" s="104">
        <f>'5. RG PROV CCAA SECCION'!R204+'6. RETA (No Seta) Prov-SECCION'!R205+'7. RETA (SETA) Prov-SECCION'!R205</f>
        <v>63.894736842105267</v>
      </c>
      <c r="S204" s="104">
        <f>'5. RG PROV CCAA SECCION'!S204+'6. RETA (No Seta) Prov-SECCION'!S205+'7. RETA (SETA) Prov-SECCION'!S205</f>
        <v>100.00000000000003</v>
      </c>
      <c r="T204" s="104">
        <f>'5. RG PROV CCAA SECCION'!T204+'6. RETA (No Seta) Prov-SECCION'!T205+'7. RETA (SETA) Prov-SECCION'!T205</f>
        <v>210.47368421052627</v>
      </c>
      <c r="U204" s="104">
        <f>'5. RG PROV CCAA SECCION'!U204+'6. RETA (No Seta) Prov-SECCION'!U205+'7. RETA (SETA) Prov-SECCION'!U205</f>
        <v>71.684210526315795</v>
      </c>
      <c r="V204" s="104">
        <f>'5. RG PROV CCAA SECCION'!V204+'6. RETA (No Seta) Prov-SECCION'!V205+'7. RETA (SETA) Prov-SECCION'!V205</f>
        <v>168.26315789473688</v>
      </c>
      <c r="W204" s="104">
        <f>'5. RG PROV CCAA SECCION'!W204+'6. RETA (No Seta) Prov-SECCION'!W205+'7. RETA (SETA) Prov-SECCION'!W205</f>
        <v>2.5263157894736841</v>
      </c>
      <c r="X204" s="104">
        <f>'5. RG PROV CCAA SECCION'!X204+'6. RETA (No Seta) Prov-SECCION'!X205+'7. RETA (SETA) Prov-SECCION'!X205</f>
        <v>0</v>
      </c>
      <c r="Y204" s="102">
        <f>'5. RG PROV CCAA SECCION'!Y204+'6. RETA (No Seta) Prov-SECCION'!Y205+'7. RETA (SETA) Prov-SECCION'!Y205</f>
        <v>0</v>
      </c>
    </row>
    <row r="205" spans="1:25" ht="15.6" x14ac:dyDescent="0.3">
      <c r="A205" s="8">
        <v>13</v>
      </c>
      <c r="B205" s="9" t="s">
        <v>4</v>
      </c>
      <c r="C205" s="102">
        <f t="shared" si="84"/>
        <v>4816.4210526315792</v>
      </c>
      <c r="D205" s="103">
        <f>'5. RG PROV CCAA SECCION'!D205+'6. RETA (No Seta) Prov-SECCION'!D206+'7. RETA (SETA) Prov-SECCION'!D206</f>
        <v>109.42105263157893</v>
      </c>
      <c r="E205" s="104">
        <f>'5. RG PROV CCAA SECCION'!E205+'6. RETA (No Seta) Prov-SECCION'!E206+'7. RETA (SETA) Prov-SECCION'!E206</f>
        <v>3.0000000000000004</v>
      </c>
      <c r="F205" s="104">
        <f>'5. RG PROV CCAA SECCION'!F205+'6. RETA (No Seta) Prov-SECCION'!F206+'7. RETA (SETA) Prov-SECCION'!F206</f>
        <v>496.84210526315786</v>
      </c>
      <c r="G205" s="104">
        <f>'5. RG PROV CCAA SECCION'!G205+'6. RETA (No Seta) Prov-SECCION'!G206+'7. RETA (SETA) Prov-SECCION'!G206</f>
        <v>6</v>
      </c>
      <c r="H205" s="104">
        <f>'5. RG PROV CCAA SECCION'!H205+'6. RETA (No Seta) Prov-SECCION'!H206+'7. RETA (SETA) Prov-SECCION'!H206</f>
        <v>14</v>
      </c>
      <c r="I205" s="104">
        <f>'5. RG PROV CCAA SECCION'!I205+'6. RETA (No Seta) Prov-SECCION'!I206+'7. RETA (SETA) Prov-SECCION'!I206</f>
        <v>1068.5263157894738</v>
      </c>
      <c r="J205" s="104">
        <f>'5. RG PROV CCAA SECCION'!J205+'6. RETA (No Seta) Prov-SECCION'!J206+'7. RETA (SETA) Prov-SECCION'!J206</f>
        <v>932.94736842105272</v>
      </c>
      <c r="K205" s="104">
        <f>'5. RG PROV CCAA SECCION'!K205+'6. RETA (No Seta) Prov-SECCION'!K206+'7. RETA (SETA) Prov-SECCION'!K206</f>
        <v>186.36842105263156</v>
      </c>
      <c r="L205" s="104">
        <f>'5. RG PROV CCAA SECCION'!L205+'6. RETA (No Seta) Prov-SECCION'!L206+'7. RETA (SETA) Prov-SECCION'!L206</f>
        <v>950.78947368421041</v>
      </c>
      <c r="M205" s="104">
        <f>'5. RG PROV CCAA SECCION'!M205+'6. RETA (No Seta) Prov-SECCION'!M206+'7. RETA (SETA) Prov-SECCION'!M206</f>
        <v>55.736842105263172</v>
      </c>
      <c r="N205" s="104">
        <f>'5. RG PROV CCAA SECCION'!N205+'6. RETA (No Seta) Prov-SECCION'!N206+'7. RETA (SETA) Prov-SECCION'!N206</f>
        <v>11.368421052631579</v>
      </c>
      <c r="O205" s="104">
        <f>'5. RG PROV CCAA SECCION'!O205+'6. RETA (No Seta) Prov-SECCION'!O206+'7. RETA (SETA) Prov-SECCION'!O206</f>
        <v>3.0000000000000004</v>
      </c>
      <c r="P205" s="104">
        <f>'5. RG PROV CCAA SECCION'!P205+'6. RETA (No Seta) Prov-SECCION'!P206+'7. RETA (SETA) Prov-SECCION'!P206</f>
        <v>72.631578947368411</v>
      </c>
      <c r="Q205" s="104">
        <f>'5. RG PROV CCAA SECCION'!Q205+'6. RETA (No Seta) Prov-SECCION'!Q206+'7. RETA (SETA) Prov-SECCION'!Q206</f>
        <v>190.05263157894737</v>
      </c>
      <c r="R205" s="104">
        <f>'5. RG PROV CCAA SECCION'!R205+'6. RETA (No Seta) Prov-SECCION'!R206+'7. RETA (SETA) Prov-SECCION'!R206</f>
        <v>77.421052631578945</v>
      </c>
      <c r="S205" s="104">
        <f>'5. RG PROV CCAA SECCION'!S205+'6. RETA (No Seta) Prov-SECCION'!S206+'7. RETA (SETA) Prov-SECCION'!S206</f>
        <v>123.21052631578945</v>
      </c>
      <c r="T205" s="104">
        <f>'5. RG PROV CCAA SECCION'!T205+'6. RETA (No Seta) Prov-SECCION'!T206+'7. RETA (SETA) Prov-SECCION'!T206</f>
        <v>268.26315789473688</v>
      </c>
      <c r="U205" s="104">
        <f>'5. RG PROV CCAA SECCION'!U205+'6. RETA (No Seta) Prov-SECCION'!U206+'7. RETA (SETA) Prov-SECCION'!U206</f>
        <v>77.78947368421052</v>
      </c>
      <c r="V205" s="104">
        <f>'5. RG PROV CCAA SECCION'!V205+'6. RETA (No Seta) Prov-SECCION'!V206+'7. RETA (SETA) Prov-SECCION'!V206</f>
        <v>167.57894736842104</v>
      </c>
      <c r="W205" s="104">
        <f>'5. RG PROV CCAA SECCION'!W205+'6. RETA (No Seta) Prov-SECCION'!W206+'7. RETA (SETA) Prov-SECCION'!W206</f>
        <v>1.4736842105263155</v>
      </c>
      <c r="X205" s="104">
        <f>'5. RG PROV CCAA SECCION'!X205+'6. RETA (No Seta) Prov-SECCION'!X206+'7. RETA (SETA) Prov-SECCION'!X206</f>
        <v>0</v>
      </c>
      <c r="Y205" s="102">
        <f>'5. RG PROV CCAA SECCION'!Y205+'6. RETA (No Seta) Prov-SECCION'!Y206+'7. RETA (SETA) Prov-SECCION'!Y206</f>
        <v>0</v>
      </c>
    </row>
    <row r="206" spans="1:25" ht="15.6" x14ac:dyDescent="0.3">
      <c r="A206" s="8">
        <v>16</v>
      </c>
      <c r="B206" s="9" t="s">
        <v>5</v>
      </c>
      <c r="C206" s="102">
        <f t="shared" si="84"/>
        <v>5332.0526315789484</v>
      </c>
      <c r="D206" s="103">
        <f>'5. RG PROV CCAA SECCION'!D206+'6. RETA (No Seta) Prov-SECCION'!D207+'7. RETA (SETA) Prov-SECCION'!D207</f>
        <v>265.8947368421052</v>
      </c>
      <c r="E206" s="104">
        <f>'5. RG PROV CCAA SECCION'!E206+'6. RETA (No Seta) Prov-SECCION'!E207+'7. RETA (SETA) Prov-SECCION'!E207</f>
        <v>3.0000000000000004</v>
      </c>
      <c r="F206" s="104">
        <f>'5. RG PROV CCAA SECCION'!F206+'6. RETA (No Seta) Prov-SECCION'!F207+'7. RETA (SETA) Prov-SECCION'!F207</f>
        <v>1170</v>
      </c>
      <c r="G206" s="104">
        <f>'5. RG PROV CCAA SECCION'!G206+'6. RETA (No Seta) Prov-SECCION'!G207+'7. RETA (SETA) Prov-SECCION'!G207</f>
        <v>0</v>
      </c>
      <c r="H206" s="104">
        <f>'5. RG PROV CCAA SECCION'!H206+'6. RETA (No Seta) Prov-SECCION'!H207+'7. RETA (SETA) Prov-SECCION'!H207</f>
        <v>17.842105263157897</v>
      </c>
      <c r="I206" s="104">
        <f>'5. RG PROV CCAA SECCION'!I206+'6. RETA (No Seta) Prov-SECCION'!I207+'7. RETA (SETA) Prov-SECCION'!I207</f>
        <v>718.36842105263167</v>
      </c>
      <c r="J206" s="104">
        <f>'5. RG PROV CCAA SECCION'!J206+'6. RETA (No Seta) Prov-SECCION'!J207+'7. RETA (SETA) Prov-SECCION'!J207</f>
        <v>868.73684210526312</v>
      </c>
      <c r="K206" s="104">
        <f>'5. RG PROV CCAA SECCION'!K206+'6. RETA (No Seta) Prov-SECCION'!K207+'7. RETA (SETA) Prov-SECCION'!K207</f>
        <v>390.84210526315786</v>
      </c>
      <c r="L206" s="104">
        <f>'5. RG PROV CCAA SECCION'!L206+'6. RETA (No Seta) Prov-SECCION'!L207+'7. RETA (SETA) Prov-SECCION'!L207</f>
        <v>820.89473684210532</v>
      </c>
      <c r="M206" s="104">
        <f>'5. RG PROV CCAA SECCION'!M206+'6. RETA (No Seta) Prov-SECCION'!M207+'7. RETA (SETA) Prov-SECCION'!M207</f>
        <v>23.315789473684205</v>
      </c>
      <c r="N206" s="104">
        <f>'5. RG PROV CCAA SECCION'!N206+'6. RETA (No Seta) Prov-SECCION'!N207+'7. RETA (SETA) Prov-SECCION'!N207</f>
        <v>2.6315789473684199</v>
      </c>
      <c r="O206" s="104">
        <f>'5. RG PROV CCAA SECCION'!O206+'6. RETA (No Seta) Prov-SECCION'!O207+'7. RETA (SETA) Prov-SECCION'!O207</f>
        <v>12.000000000000005</v>
      </c>
      <c r="P206" s="104">
        <f>'5. RG PROV CCAA SECCION'!P206+'6. RETA (No Seta) Prov-SECCION'!P207+'7. RETA (SETA) Prov-SECCION'!P207</f>
        <v>41.789473684210527</v>
      </c>
      <c r="Q206" s="104">
        <f>'5. RG PROV CCAA SECCION'!Q206+'6. RETA (No Seta) Prov-SECCION'!Q207+'7. RETA (SETA) Prov-SECCION'!Q207</f>
        <v>562.73684210526324</v>
      </c>
      <c r="R206" s="104">
        <f>'5. RG PROV CCAA SECCION'!R206+'6. RETA (No Seta) Prov-SECCION'!R207+'7. RETA (SETA) Prov-SECCION'!R207</f>
        <v>93.263157894736835</v>
      </c>
      <c r="S206" s="104">
        <f>'5. RG PROV CCAA SECCION'!S206+'6. RETA (No Seta) Prov-SECCION'!S207+'7. RETA (SETA) Prov-SECCION'!S207</f>
        <v>31.631578947368421</v>
      </c>
      <c r="T206" s="104">
        <f>'5. RG PROV CCAA SECCION'!T206+'6. RETA (No Seta) Prov-SECCION'!T207+'7. RETA (SETA) Prov-SECCION'!T207</f>
        <v>147.42105263157902</v>
      </c>
      <c r="U206" s="104">
        <f>'5. RG PROV CCAA SECCION'!U206+'6. RETA (No Seta) Prov-SECCION'!U207+'7. RETA (SETA) Prov-SECCION'!U207</f>
        <v>49.89473684210526</v>
      </c>
      <c r="V206" s="104">
        <f>'5. RG PROV CCAA SECCION'!V206+'6. RETA (No Seta) Prov-SECCION'!V207+'7. RETA (SETA) Prov-SECCION'!V207</f>
        <v>107.78947368421055</v>
      </c>
      <c r="W206" s="104">
        <f>'5. RG PROV CCAA SECCION'!W206+'6. RETA (No Seta) Prov-SECCION'!W207+'7. RETA (SETA) Prov-SECCION'!W207</f>
        <v>3.9999999999999982</v>
      </c>
      <c r="X206" s="104">
        <f>'5. RG PROV CCAA SECCION'!X206+'6. RETA (No Seta) Prov-SECCION'!X207+'7. RETA (SETA) Prov-SECCION'!X207</f>
        <v>0</v>
      </c>
      <c r="Y206" s="102">
        <f>'5. RG PROV CCAA SECCION'!Y206+'6. RETA (No Seta) Prov-SECCION'!Y207+'7. RETA (SETA) Prov-SECCION'!Y207</f>
        <v>0</v>
      </c>
    </row>
    <row r="207" spans="1:25" ht="15.6" x14ac:dyDescent="0.3">
      <c r="A207" s="8">
        <v>19</v>
      </c>
      <c r="B207" s="9" t="s">
        <v>8</v>
      </c>
      <c r="C207" s="102">
        <f t="shared" si="84"/>
        <v>8182.7894736842118</v>
      </c>
      <c r="D207" s="103">
        <f>'5. RG PROV CCAA SECCION'!D207+'6. RETA (No Seta) Prov-SECCION'!D208+'7. RETA (SETA) Prov-SECCION'!D208</f>
        <v>213.00000000000003</v>
      </c>
      <c r="E207" s="104">
        <f>'5. RG PROV CCAA SECCION'!E207+'6. RETA (No Seta) Prov-SECCION'!E208+'7. RETA (SETA) Prov-SECCION'!E208</f>
        <v>17.052631578947373</v>
      </c>
      <c r="F207" s="104">
        <f>'5. RG PROV CCAA SECCION'!F207+'6. RETA (No Seta) Prov-SECCION'!F208+'7. RETA (SETA) Prov-SECCION'!F208</f>
        <v>757.89473684210543</v>
      </c>
      <c r="G207" s="104">
        <f>'5. RG PROV CCAA SECCION'!G207+'6. RETA (No Seta) Prov-SECCION'!G208+'7. RETA (SETA) Prov-SECCION'!G208</f>
        <v>3.0000000000000004</v>
      </c>
      <c r="H207" s="104">
        <f>'5. RG PROV CCAA SECCION'!H207+'6. RETA (No Seta) Prov-SECCION'!H208+'7. RETA (SETA) Prov-SECCION'!H208</f>
        <v>44.631578947368432</v>
      </c>
      <c r="I207" s="104">
        <f>'5. RG PROV CCAA SECCION'!I207+'6. RETA (No Seta) Prov-SECCION'!I208+'7. RETA (SETA) Prov-SECCION'!I208</f>
        <v>876.1578947368422</v>
      </c>
      <c r="J207" s="104">
        <f>'5. RG PROV CCAA SECCION'!J207+'6. RETA (No Seta) Prov-SECCION'!J208+'7. RETA (SETA) Prov-SECCION'!J208</f>
        <v>1147.7894736842109</v>
      </c>
      <c r="K207" s="104">
        <f>'5. RG PROV CCAA SECCION'!K207+'6. RETA (No Seta) Prov-SECCION'!K208+'7. RETA (SETA) Prov-SECCION'!K208</f>
        <v>975.84210526315792</v>
      </c>
      <c r="L207" s="104">
        <f>'5. RG PROV CCAA SECCION'!L207+'6. RETA (No Seta) Prov-SECCION'!L208+'7. RETA (SETA) Prov-SECCION'!L208</f>
        <v>1056.2105263157896</v>
      </c>
      <c r="M207" s="104">
        <f>'5. RG PROV CCAA SECCION'!M207+'6. RETA (No Seta) Prov-SECCION'!M208+'7. RETA (SETA) Prov-SECCION'!M208</f>
        <v>78.526315789473713</v>
      </c>
      <c r="N207" s="104">
        <f>'5. RG PROV CCAA SECCION'!N207+'6. RETA (No Seta) Prov-SECCION'!N208+'7. RETA (SETA) Prov-SECCION'!N208</f>
        <v>10</v>
      </c>
      <c r="O207" s="104">
        <f>'5. RG PROV CCAA SECCION'!O207+'6. RETA (No Seta) Prov-SECCION'!O208+'7. RETA (SETA) Prov-SECCION'!O208</f>
        <v>13.894736842105267</v>
      </c>
      <c r="P207" s="104">
        <f>'5. RG PROV CCAA SECCION'!P207+'6. RETA (No Seta) Prov-SECCION'!P208+'7. RETA (SETA) Prov-SECCION'!P208</f>
        <v>92.684210526315809</v>
      </c>
      <c r="Q207" s="104">
        <f>'5. RG PROV CCAA SECCION'!Q207+'6. RETA (No Seta) Prov-SECCION'!Q208+'7. RETA (SETA) Prov-SECCION'!Q208</f>
        <v>1854.6842105263156</v>
      </c>
      <c r="R207" s="104">
        <f>'5. RG PROV CCAA SECCION'!R207+'6. RETA (No Seta) Prov-SECCION'!R208+'7. RETA (SETA) Prov-SECCION'!R208</f>
        <v>42.421052631578945</v>
      </c>
      <c r="S207" s="104">
        <f>'5. RG PROV CCAA SECCION'!S207+'6. RETA (No Seta) Prov-SECCION'!S208+'7. RETA (SETA) Prov-SECCION'!S208</f>
        <v>82.473684210526315</v>
      </c>
      <c r="T207" s="104">
        <f>'5. RG PROV CCAA SECCION'!T207+'6. RETA (No Seta) Prov-SECCION'!T208+'7. RETA (SETA) Prov-SECCION'!T208</f>
        <v>453.15789473684214</v>
      </c>
      <c r="U207" s="104">
        <f>'5. RG PROV CCAA SECCION'!U207+'6. RETA (No Seta) Prov-SECCION'!U208+'7. RETA (SETA) Prov-SECCION'!U208</f>
        <v>84.157894736842124</v>
      </c>
      <c r="V207" s="104">
        <f>'5. RG PROV CCAA SECCION'!V207+'6. RETA (No Seta) Prov-SECCION'!V208+'7. RETA (SETA) Prov-SECCION'!V208</f>
        <v>374.21052631578948</v>
      </c>
      <c r="W207" s="104">
        <f>'5. RG PROV CCAA SECCION'!W207+'6. RETA (No Seta) Prov-SECCION'!W208+'7. RETA (SETA) Prov-SECCION'!W208</f>
        <v>5.0000000000000009</v>
      </c>
      <c r="X207" s="104">
        <f>'5. RG PROV CCAA SECCION'!X207+'6. RETA (No Seta) Prov-SECCION'!X208+'7. RETA (SETA) Prov-SECCION'!X208</f>
        <v>0</v>
      </c>
      <c r="Y207" s="102">
        <f>'5. RG PROV CCAA SECCION'!Y207+'6. RETA (No Seta) Prov-SECCION'!Y208+'7. RETA (SETA) Prov-SECCION'!Y208</f>
        <v>0</v>
      </c>
    </row>
    <row r="208" spans="1:25" ht="15.6" x14ac:dyDescent="0.3">
      <c r="A208" s="10">
        <v>45</v>
      </c>
      <c r="B208" s="11" t="s">
        <v>27</v>
      </c>
      <c r="C208" s="102">
        <f t="shared" si="84"/>
        <v>15468.421052631576</v>
      </c>
      <c r="D208" s="103">
        <f>'5. RG PROV CCAA SECCION'!D208+'6. RETA (No Seta) Prov-SECCION'!D209+'7. RETA (SETA) Prov-SECCION'!D209</f>
        <v>419</v>
      </c>
      <c r="E208" s="104">
        <f>'5. RG PROV CCAA SECCION'!E208+'6. RETA (No Seta) Prov-SECCION'!E209+'7. RETA (SETA) Prov-SECCION'!E209</f>
        <v>19.263157894736842</v>
      </c>
      <c r="F208" s="104">
        <f>'5. RG PROV CCAA SECCION'!F208+'6. RETA (No Seta) Prov-SECCION'!F209+'7. RETA (SETA) Prov-SECCION'!F209</f>
        <v>2007.6842105263158</v>
      </c>
      <c r="G208" s="104">
        <f>'5. RG PROV CCAA SECCION'!G208+'6. RETA (No Seta) Prov-SECCION'!G209+'7. RETA (SETA) Prov-SECCION'!G209</f>
        <v>10</v>
      </c>
      <c r="H208" s="104">
        <f>'5. RG PROV CCAA SECCION'!H208+'6. RETA (No Seta) Prov-SECCION'!H209+'7. RETA (SETA) Prov-SECCION'!H209</f>
        <v>62.421052631578952</v>
      </c>
      <c r="I208" s="104">
        <f>'5. RG PROV CCAA SECCION'!I208+'6. RETA (No Seta) Prov-SECCION'!I209+'7. RETA (SETA) Prov-SECCION'!I209</f>
        <v>2720.7368421052633</v>
      </c>
      <c r="J208" s="104">
        <f>'5. RG PROV CCAA SECCION'!J208+'6. RETA (No Seta) Prov-SECCION'!J209+'7. RETA (SETA) Prov-SECCION'!J209</f>
        <v>3731.6315789473683</v>
      </c>
      <c r="K208" s="104">
        <f>'5. RG PROV CCAA SECCION'!K208+'6. RETA (No Seta) Prov-SECCION'!K209+'7. RETA (SETA) Prov-SECCION'!K209</f>
        <v>1086.8421052631579</v>
      </c>
      <c r="L208" s="104">
        <f>'5. RG PROV CCAA SECCION'!L208+'6. RETA (No Seta) Prov-SECCION'!L209+'7. RETA (SETA) Prov-SECCION'!L209</f>
        <v>2141.1578947368421</v>
      </c>
      <c r="M208" s="104">
        <f>'5. RG PROV CCAA SECCION'!M208+'6. RETA (No Seta) Prov-SECCION'!M209+'7. RETA (SETA) Prov-SECCION'!M209</f>
        <v>101.42105263157895</v>
      </c>
      <c r="N208" s="104">
        <f>'5. RG PROV CCAA SECCION'!N208+'6. RETA (No Seta) Prov-SECCION'!N209+'7. RETA (SETA) Prov-SECCION'!N209</f>
        <v>21.421052631578942</v>
      </c>
      <c r="O208" s="104">
        <f>'5. RG PROV CCAA SECCION'!O208+'6. RETA (No Seta) Prov-SECCION'!O209+'7. RETA (SETA) Prov-SECCION'!O209</f>
        <v>48.78947368421052</v>
      </c>
      <c r="P208" s="104">
        <f>'5. RG PROV CCAA SECCION'!P208+'6. RETA (No Seta) Prov-SECCION'!P209+'7. RETA (SETA) Prov-SECCION'!P209</f>
        <v>198.10526315789474</v>
      </c>
      <c r="Q208" s="104">
        <f>'5. RG PROV CCAA SECCION'!Q208+'6. RETA (No Seta) Prov-SECCION'!Q209+'7. RETA (SETA) Prov-SECCION'!Q209</f>
        <v>1070.5263157894735</v>
      </c>
      <c r="R208" s="104">
        <f>'5. RG PROV CCAA SECCION'!R208+'6. RETA (No Seta) Prov-SECCION'!R209+'7. RETA (SETA) Prov-SECCION'!R209</f>
        <v>275.1052631578948</v>
      </c>
      <c r="S208" s="104">
        <f>'5. RG PROV CCAA SECCION'!S208+'6. RETA (No Seta) Prov-SECCION'!S209+'7. RETA (SETA) Prov-SECCION'!S209</f>
        <v>202.36842105263159</v>
      </c>
      <c r="T208" s="104">
        <f>'5. RG PROV CCAA SECCION'!T208+'6. RETA (No Seta) Prov-SECCION'!T209+'7. RETA (SETA) Prov-SECCION'!T209</f>
        <v>489.15789473684214</v>
      </c>
      <c r="U208" s="104">
        <f>'5. RG PROV CCAA SECCION'!U208+'6. RETA (No Seta) Prov-SECCION'!U209+'7. RETA (SETA) Prov-SECCION'!U209</f>
        <v>237.36842105263156</v>
      </c>
      <c r="V208" s="104">
        <f>'5. RG PROV CCAA SECCION'!V208+'6. RETA (No Seta) Prov-SECCION'!V209+'7. RETA (SETA) Prov-SECCION'!V209</f>
        <v>623.42105263157896</v>
      </c>
      <c r="W208" s="104">
        <f>'5. RG PROV CCAA SECCION'!W208+'6. RETA (No Seta) Prov-SECCION'!W209+'7. RETA (SETA) Prov-SECCION'!W209</f>
        <v>1.9999999999999991</v>
      </c>
      <c r="X208" s="104">
        <f>'5. RG PROV CCAA SECCION'!X208+'6. RETA (No Seta) Prov-SECCION'!X209+'7. RETA (SETA) Prov-SECCION'!X209</f>
        <v>0</v>
      </c>
      <c r="Y208" s="102">
        <f>'5. RG PROV CCAA SECCION'!Y208+'6. RETA (No Seta) Prov-SECCION'!Y209+'7. RETA (SETA) Prov-SECCION'!Y209</f>
        <v>0</v>
      </c>
    </row>
    <row r="209" spans="1:25" ht="15.6" x14ac:dyDescent="0.3">
      <c r="A209" s="238" t="s">
        <v>42</v>
      </c>
      <c r="B209" s="239"/>
      <c r="C209" s="66">
        <f t="shared" ref="C209" si="85">SUM(C210:C213)</f>
        <v>417750.57894736837</v>
      </c>
      <c r="D209" s="64">
        <f>SUM(D210:D213)</f>
        <v>3434.105263157895</v>
      </c>
      <c r="E209" s="67">
        <f t="shared" ref="E209:Y209" si="86">SUM(E210:E213)</f>
        <v>133.73684210526312</v>
      </c>
      <c r="F209" s="67">
        <f t="shared" si="86"/>
        <v>43004.105263157893</v>
      </c>
      <c r="G209" s="67">
        <f t="shared" si="86"/>
        <v>125.42105263157893</v>
      </c>
      <c r="H209" s="67">
        <f t="shared" si="86"/>
        <v>2424.105263157895</v>
      </c>
      <c r="I209" s="67">
        <f t="shared" si="86"/>
        <v>47400.315789473694</v>
      </c>
      <c r="J209" s="67">
        <f t="shared" si="86"/>
        <v>72141.473684210519</v>
      </c>
      <c r="K209" s="67">
        <f t="shared" si="86"/>
        <v>20766.526315789477</v>
      </c>
      <c r="L209" s="67">
        <f t="shared" si="86"/>
        <v>78689.368421052626</v>
      </c>
      <c r="M209" s="67">
        <f t="shared" si="86"/>
        <v>14190.000000000002</v>
      </c>
      <c r="N209" s="67">
        <f t="shared" si="86"/>
        <v>2206.6315789473683</v>
      </c>
      <c r="O209" s="67">
        <f t="shared" si="86"/>
        <v>2869.2105263157891</v>
      </c>
      <c r="P209" s="67">
        <f t="shared" si="86"/>
        <v>19092.684210526313</v>
      </c>
      <c r="Q209" s="67">
        <f t="shared" si="86"/>
        <v>53191.631578947359</v>
      </c>
      <c r="R209" s="67">
        <f t="shared" si="86"/>
        <v>2950.21052631579</v>
      </c>
      <c r="S209" s="67">
        <f t="shared" si="86"/>
        <v>10743.78947368421</v>
      </c>
      <c r="T209" s="67">
        <f t="shared" si="86"/>
        <v>23259.57894736842</v>
      </c>
      <c r="U209" s="67">
        <f t="shared" si="86"/>
        <v>5676.5789473684199</v>
      </c>
      <c r="V209" s="67">
        <f t="shared" si="86"/>
        <v>14833.631578947368</v>
      </c>
      <c r="W209" s="67">
        <f t="shared" si="86"/>
        <v>531.57894736842104</v>
      </c>
      <c r="X209" s="67">
        <f t="shared" si="86"/>
        <v>85.894736842105232</v>
      </c>
      <c r="Y209" s="66">
        <f t="shared" si="86"/>
        <v>0</v>
      </c>
    </row>
    <row r="210" spans="1:25" ht="15.6" x14ac:dyDescent="0.3">
      <c r="A210" s="6">
        <v>8</v>
      </c>
      <c r="B210" s="7" t="s">
        <v>2</v>
      </c>
      <c r="C210" s="102">
        <f t="shared" ref="C210:C213" si="87">SUM(D210:Y210)</f>
        <v>316050.99999999994</v>
      </c>
      <c r="D210" s="103">
        <f>'5. RG PROV CCAA SECCION'!D210+'6. RETA (No Seta) Prov-SECCION'!D211+'7. RETA (SETA) Prov-SECCION'!D211</f>
        <v>842.89473684210543</v>
      </c>
      <c r="E210" s="104">
        <f>'5. RG PROV CCAA SECCION'!E210+'6. RETA (No Seta) Prov-SECCION'!E211+'7. RETA (SETA) Prov-SECCION'!E211</f>
        <v>53.68421052631578</v>
      </c>
      <c r="F210" s="104">
        <f>'5. RG PROV CCAA SECCION'!F210+'6. RETA (No Seta) Prov-SECCION'!F211+'7. RETA (SETA) Prov-SECCION'!F211</f>
        <v>25269.526315789473</v>
      </c>
      <c r="G210" s="104">
        <f>'5. RG PROV CCAA SECCION'!G210+'6. RETA (No Seta) Prov-SECCION'!G211+'7. RETA (SETA) Prov-SECCION'!G211</f>
        <v>94.789473684210506</v>
      </c>
      <c r="H210" s="104">
        <f>'5. RG PROV CCAA SECCION'!H210+'6. RETA (No Seta) Prov-SECCION'!H211+'7. RETA (SETA) Prov-SECCION'!H211</f>
        <v>1681.5263157894738</v>
      </c>
      <c r="I210" s="104">
        <f>'5. RG PROV CCAA SECCION'!I210+'6. RETA (No Seta) Prov-SECCION'!I211+'7. RETA (SETA) Prov-SECCION'!I211</f>
        <v>34945.210526315794</v>
      </c>
      <c r="J210" s="104">
        <f>'5. RG PROV CCAA SECCION'!J210+'6. RETA (No Seta) Prov-SECCION'!J211+'7. RETA (SETA) Prov-SECCION'!J211</f>
        <v>56326.578947368413</v>
      </c>
      <c r="K210" s="104">
        <f>'5. RG PROV CCAA SECCION'!K210+'6. RETA (No Seta) Prov-SECCION'!K211+'7. RETA (SETA) Prov-SECCION'!K211</f>
        <v>15726.63157894737</v>
      </c>
      <c r="L210" s="104">
        <f>'5. RG PROV CCAA SECCION'!L210+'6. RETA (No Seta) Prov-SECCION'!L211+'7. RETA (SETA) Prov-SECCION'!L211</f>
        <v>58758.736842105267</v>
      </c>
      <c r="M210" s="104">
        <f>'5. RG PROV CCAA SECCION'!M210+'6. RETA (No Seta) Prov-SECCION'!M211+'7. RETA (SETA) Prov-SECCION'!M211</f>
        <v>13285.000000000002</v>
      </c>
      <c r="N210" s="104">
        <f>'5. RG PROV CCAA SECCION'!N210+'6. RETA (No Seta) Prov-SECCION'!N211+'7. RETA (SETA) Prov-SECCION'!N211</f>
        <v>2046.8947368421052</v>
      </c>
      <c r="O210" s="104">
        <f>'5. RG PROV CCAA SECCION'!O210+'6. RETA (No Seta) Prov-SECCION'!O211+'7. RETA (SETA) Prov-SECCION'!O211</f>
        <v>2366.6315789473683</v>
      </c>
      <c r="P210" s="104">
        <f>'5. RG PROV CCAA SECCION'!P210+'6. RETA (No Seta) Prov-SECCION'!P211+'7. RETA (SETA) Prov-SECCION'!P211</f>
        <v>17365.315789473683</v>
      </c>
      <c r="Q210" s="104">
        <f>'5. RG PROV CCAA SECCION'!Q210+'6. RETA (No Seta) Prov-SECCION'!Q211+'7. RETA (SETA) Prov-SECCION'!Q211</f>
        <v>41553.578947368413</v>
      </c>
      <c r="R210" s="104">
        <f>'5. RG PROV CCAA SECCION'!R210+'6. RETA (No Seta) Prov-SECCION'!R211+'7. RETA (SETA) Prov-SECCION'!R211</f>
        <v>1897.8947368421052</v>
      </c>
      <c r="S210" s="104">
        <f>'5. RG PROV CCAA SECCION'!S210+'6. RETA (No Seta) Prov-SECCION'!S211+'7. RETA (SETA) Prov-SECCION'!S211</f>
        <v>9132.0526315789466</v>
      </c>
      <c r="T210" s="104">
        <f>'5. RG PROV CCAA SECCION'!T210+'6. RETA (No Seta) Prov-SECCION'!T211+'7. RETA (SETA) Prov-SECCION'!T211</f>
        <v>17860.526315789473</v>
      </c>
      <c r="U210" s="104">
        <f>'5. RG PROV CCAA SECCION'!U210+'6. RETA (No Seta) Prov-SECCION'!U211+'7. RETA (SETA) Prov-SECCION'!U211</f>
        <v>4425.4736842105258</v>
      </c>
      <c r="V210" s="104">
        <f>'5. RG PROV CCAA SECCION'!V210+'6. RETA (No Seta) Prov-SECCION'!V211+'7. RETA (SETA) Prov-SECCION'!V211</f>
        <v>11873.42105263158</v>
      </c>
      <c r="W210" s="104">
        <f>'5. RG PROV CCAA SECCION'!W210+'6. RETA (No Seta) Prov-SECCION'!W211+'7. RETA (SETA) Prov-SECCION'!W211</f>
        <v>459.73684210526312</v>
      </c>
      <c r="X210" s="104">
        <f>'5. RG PROV CCAA SECCION'!X210+'6. RETA (No Seta) Prov-SECCION'!X211+'7. RETA (SETA) Prov-SECCION'!X211</f>
        <v>84.894736842105232</v>
      </c>
      <c r="Y210" s="102">
        <f>'5. RG PROV CCAA SECCION'!Y210+'6. RETA (No Seta) Prov-SECCION'!Y211+'7. RETA (SETA) Prov-SECCION'!Y211</f>
        <v>0</v>
      </c>
    </row>
    <row r="211" spans="1:25" ht="15.6" x14ac:dyDescent="0.3">
      <c r="A211" s="8">
        <v>17</v>
      </c>
      <c r="B211" s="9" t="s">
        <v>6</v>
      </c>
      <c r="C211" s="102">
        <f t="shared" si="87"/>
        <v>48770.473684210541</v>
      </c>
      <c r="D211" s="103">
        <f>'5. RG PROV CCAA SECCION'!D211+'6. RETA (No Seta) Prov-SECCION'!D212+'7. RETA (SETA) Prov-SECCION'!D212</f>
        <v>786.68421052631584</v>
      </c>
      <c r="E211" s="104">
        <f>'5. RG PROV CCAA SECCION'!E211+'6. RETA (No Seta) Prov-SECCION'!E212+'7. RETA (SETA) Prov-SECCION'!E212</f>
        <v>18.157894736842099</v>
      </c>
      <c r="F211" s="104">
        <f>'5. RG PROV CCAA SECCION'!F211+'6. RETA (No Seta) Prov-SECCION'!F212+'7. RETA (SETA) Prov-SECCION'!F212</f>
        <v>10073.473684210527</v>
      </c>
      <c r="G211" s="104">
        <f>'5. RG PROV CCAA SECCION'!G211+'6. RETA (No Seta) Prov-SECCION'!G212+'7. RETA (SETA) Prov-SECCION'!G212</f>
        <v>3.9999999999999982</v>
      </c>
      <c r="H211" s="104">
        <f>'5. RG PROV CCAA SECCION'!H211+'6. RETA (No Seta) Prov-SECCION'!H212+'7. RETA (SETA) Prov-SECCION'!H212</f>
        <v>317.21052631578954</v>
      </c>
      <c r="I211" s="104">
        <f>'5. RG PROV CCAA SECCION'!I211+'6. RETA (No Seta) Prov-SECCION'!I212+'7. RETA (SETA) Prov-SECCION'!I212</f>
        <v>5951.2631578947367</v>
      </c>
      <c r="J211" s="104">
        <f>'5. RG PROV CCAA SECCION'!J211+'6. RETA (No Seta) Prov-SECCION'!J212+'7. RETA (SETA) Prov-SECCION'!J212</f>
        <v>7074.0000000000009</v>
      </c>
      <c r="K211" s="104">
        <f>'5. RG PROV CCAA SECCION'!K211+'6. RETA (No Seta) Prov-SECCION'!K212+'7. RETA (SETA) Prov-SECCION'!K212</f>
        <v>2145.7368421052633</v>
      </c>
      <c r="L211" s="104">
        <f>'5. RG PROV CCAA SECCION'!L211+'6. RETA (No Seta) Prov-SECCION'!L212+'7. RETA (SETA) Prov-SECCION'!L212</f>
        <v>9906.8421052631602</v>
      </c>
      <c r="M211" s="104">
        <f>'5. RG PROV CCAA SECCION'!M211+'6. RETA (No Seta) Prov-SECCION'!M212+'7. RETA (SETA) Prov-SECCION'!M212</f>
        <v>306.1052631578948</v>
      </c>
      <c r="N211" s="104">
        <f>'5. RG PROV CCAA SECCION'!N211+'6. RETA (No Seta) Prov-SECCION'!N212+'7. RETA (SETA) Prov-SECCION'!N212</f>
        <v>78.105263157894726</v>
      </c>
      <c r="O211" s="104">
        <f>'5. RG PROV CCAA SECCION'!O211+'6. RETA (No Seta) Prov-SECCION'!O212+'7. RETA (SETA) Prov-SECCION'!O212</f>
        <v>311.57894736842104</v>
      </c>
      <c r="P211" s="104">
        <f>'5. RG PROV CCAA SECCION'!P211+'6. RETA (No Seta) Prov-SECCION'!P212+'7. RETA (SETA) Prov-SECCION'!P212</f>
        <v>677.21052631578959</v>
      </c>
      <c r="Q211" s="104">
        <f>'5. RG PROV CCAA SECCION'!Q211+'6. RETA (No Seta) Prov-SECCION'!Q212+'7. RETA (SETA) Prov-SECCION'!Q212</f>
        <v>5693.2631578947367</v>
      </c>
      <c r="R211" s="104">
        <f>'5. RG PROV CCAA SECCION'!R211+'6. RETA (No Seta) Prov-SECCION'!R212+'7. RETA (SETA) Prov-SECCION'!R212</f>
        <v>384.31578947368428</v>
      </c>
      <c r="S211" s="104">
        <f>'5. RG PROV CCAA SECCION'!S211+'6. RETA (No Seta) Prov-SECCION'!S212+'7. RETA (SETA) Prov-SECCION'!S212</f>
        <v>578.1052631578948</v>
      </c>
      <c r="T211" s="104">
        <f>'5. RG PROV CCAA SECCION'!T211+'6. RETA (No Seta) Prov-SECCION'!T212+'7. RETA (SETA) Prov-SECCION'!T212</f>
        <v>2300.3684210526317</v>
      </c>
      <c r="U211" s="104">
        <f>'5. RG PROV CCAA SECCION'!U211+'6. RETA (No Seta) Prov-SECCION'!U212+'7. RETA (SETA) Prov-SECCION'!U212</f>
        <v>645.9473684210526</v>
      </c>
      <c r="V211" s="104">
        <f>'5. RG PROV CCAA SECCION'!V211+'6. RETA (No Seta) Prov-SECCION'!V212+'7. RETA (SETA) Prov-SECCION'!V212</f>
        <v>1475.3157894736842</v>
      </c>
      <c r="W211" s="104">
        <f>'5. RG PROV CCAA SECCION'!W211+'6. RETA (No Seta) Prov-SECCION'!W212+'7. RETA (SETA) Prov-SECCION'!W212</f>
        <v>41.78947368421052</v>
      </c>
      <c r="X211" s="104">
        <f>'5. RG PROV CCAA SECCION'!X211+'6. RETA (No Seta) Prov-SECCION'!X212+'7. RETA (SETA) Prov-SECCION'!X212</f>
        <v>0.99999999999999956</v>
      </c>
      <c r="Y211" s="102">
        <f>'5. RG PROV CCAA SECCION'!Y211+'6. RETA (No Seta) Prov-SECCION'!Y212+'7. RETA (SETA) Prov-SECCION'!Y212</f>
        <v>0</v>
      </c>
    </row>
    <row r="212" spans="1:25" ht="15.6" x14ac:dyDescent="0.3">
      <c r="A212" s="8">
        <v>25</v>
      </c>
      <c r="B212" s="9" t="s">
        <v>12</v>
      </c>
      <c r="C212" s="102">
        <f t="shared" si="87"/>
        <v>21404.263157894733</v>
      </c>
      <c r="D212" s="103">
        <f>'5. RG PROV CCAA SECCION'!D212+'6. RETA (No Seta) Prov-SECCION'!D213+'7. RETA (SETA) Prov-SECCION'!D213</f>
        <v>1271.421052631579</v>
      </c>
      <c r="E212" s="104">
        <f>'5. RG PROV CCAA SECCION'!E212+'6. RETA (No Seta) Prov-SECCION'!E213+'7. RETA (SETA) Prov-SECCION'!E213</f>
        <v>32.94736842105263</v>
      </c>
      <c r="F212" s="104">
        <f>'5. RG PROV CCAA SECCION'!F212+'6. RETA (No Seta) Prov-SECCION'!F213+'7. RETA (SETA) Prov-SECCION'!F213</f>
        <v>4321.5263157894733</v>
      </c>
      <c r="G212" s="104">
        <f>'5. RG PROV CCAA SECCION'!G212+'6. RETA (No Seta) Prov-SECCION'!G213+'7. RETA (SETA) Prov-SECCION'!G213</f>
        <v>14.631578947368418</v>
      </c>
      <c r="H212" s="104">
        <f>'5. RG PROV CCAA SECCION'!H212+'6. RETA (No Seta) Prov-SECCION'!H213+'7. RETA (SETA) Prov-SECCION'!H213</f>
        <v>184.78947368421049</v>
      </c>
      <c r="I212" s="104">
        <f>'5. RG PROV CCAA SECCION'!I212+'6. RETA (No Seta) Prov-SECCION'!I213+'7. RETA (SETA) Prov-SECCION'!I213</f>
        <v>2631.3157894736842</v>
      </c>
      <c r="J212" s="104">
        <f>'5. RG PROV CCAA SECCION'!J212+'6. RETA (No Seta) Prov-SECCION'!J213+'7. RETA (SETA) Prov-SECCION'!J213</f>
        <v>3236.1052631578941</v>
      </c>
      <c r="K212" s="104">
        <f>'5. RG PROV CCAA SECCION'!K212+'6. RETA (No Seta) Prov-SECCION'!K213+'7. RETA (SETA) Prov-SECCION'!K213</f>
        <v>1368.1578947368423</v>
      </c>
      <c r="L212" s="104">
        <f>'5. RG PROV CCAA SECCION'!L212+'6. RETA (No Seta) Prov-SECCION'!L213+'7. RETA (SETA) Prov-SECCION'!L213</f>
        <v>2877.4210526315792</v>
      </c>
      <c r="M212" s="104">
        <f>'5. RG PROV CCAA SECCION'!M212+'6. RETA (No Seta) Prov-SECCION'!M213+'7. RETA (SETA) Prov-SECCION'!M213</f>
        <v>124.36842105263159</v>
      </c>
      <c r="N212" s="104">
        <f>'5. RG PROV CCAA SECCION'!N212+'6. RETA (No Seta) Prov-SECCION'!N213+'7. RETA (SETA) Prov-SECCION'!N213</f>
        <v>23.789473684210531</v>
      </c>
      <c r="O212" s="104">
        <f>'5. RG PROV CCAA SECCION'!O212+'6. RETA (No Seta) Prov-SECCION'!O213+'7. RETA (SETA) Prov-SECCION'!O213</f>
        <v>42.263157894736842</v>
      </c>
      <c r="P212" s="104">
        <f>'5. RG PROV CCAA SECCION'!P212+'6. RETA (No Seta) Prov-SECCION'!P213+'7. RETA (SETA) Prov-SECCION'!P213</f>
        <v>329.84210526315792</v>
      </c>
      <c r="Q212" s="104">
        <f>'5. RG PROV CCAA SECCION'!Q212+'6. RETA (No Seta) Prov-SECCION'!Q213+'7. RETA (SETA) Prov-SECCION'!Q213</f>
        <v>2472.8421052631579</v>
      </c>
      <c r="R212" s="104">
        <f>'5. RG PROV CCAA SECCION'!R212+'6. RETA (No Seta) Prov-SECCION'!R213+'7. RETA (SETA) Prov-SECCION'!R213</f>
        <v>390.73684210526318</v>
      </c>
      <c r="S212" s="104">
        <f>'5. RG PROV CCAA SECCION'!S212+'6. RETA (No Seta) Prov-SECCION'!S213+'7. RETA (SETA) Prov-SECCION'!S213</f>
        <v>271.94736842105266</v>
      </c>
      <c r="T212" s="104">
        <f>'5. RG PROV CCAA SECCION'!T212+'6. RETA (No Seta) Prov-SECCION'!T213+'7. RETA (SETA) Prov-SECCION'!T213</f>
        <v>1193.5789473684213</v>
      </c>
      <c r="U212" s="104">
        <f>'5. RG PROV CCAA SECCION'!U212+'6. RETA (No Seta) Prov-SECCION'!U213+'7. RETA (SETA) Prov-SECCION'!U213</f>
        <v>195.21052631578951</v>
      </c>
      <c r="V212" s="104">
        <f>'5. RG PROV CCAA SECCION'!V212+'6. RETA (No Seta) Prov-SECCION'!V213+'7. RETA (SETA) Prov-SECCION'!V213</f>
        <v>415.36842105263156</v>
      </c>
      <c r="W212" s="104">
        <f>'5. RG PROV CCAA SECCION'!W212+'6. RETA (No Seta) Prov-SECCION'!W213+'7. RETA (SETA) Prov-SECCION'!W213</f>
        <v>6.0000000000000009</v>
      </c>
      <c r="X212" s="104">
        <f>'5. RG PROV CCAA SECCION'!X212+'6. RETA (No Seta) Prov-SECCION'!X213+'7. RETA (SETA) Prov-SECCION'!X213</f>
        <v>0</v>
      </c>
      <c r="Y212" s="102">
        <f>'5. RG PROV CCAA SECCION'!Y212+'6. RETA (No Seta) Prov-SECCION'!Y213+'7. RETA (SETA) Prov-SECCION'!Y213</f>
        <v>0</v>
      </c>
    </row>
    <row r="213" spans="1:25" ht="15.6" x14ac:dyDescent="0.3">
      <c r="A213" s="10">
        <v>43</v>
      </c>
      <c r="B213" s="11" t="s">
        <v>25</v>
      </c>
      <c r="C213" s="102">
        <f t="shared" si="87"/>
        <v>31524.842105263153</v>
      </c>
      <c r="D213" s="103">
        <f>'5. RG PROV CCAA SECCION'!D213+'6. RETA (No Seta) Prov-SECCION'!D214+'7. RETA (SETA) Prov-SECCION'!D214</f>
        <v>533.1052631578948</v>
      </c>
      <c r="E213" s="104">
        <f>'5. RG PROV CCAA SECCION'!E213+'6. RETA (No Seta) Prov-SECCION'!E214+'7. RETA (SETA) Prov-SECCION'!E214</f>
        <v>28.947368421052619</v>
      </c>
      <c r="F213" s="104">
        <f>'5. RG PROV CCAA SECCION'!F213+'6. RETA (No Seta) Prov-SECCION'!F214+'7. RETA (SETA) Prov-SECCION'!F214</f>
        <v>3339.5789473684217</v>
      </c>
      <c r="G213" s="104">
        <f>'5. RG PROV CCAA SECCION'!G213+'6. RETA (No Seta) Prov-SECCION'!G214+'7. RETA (SETA) Prov-SECCION'!G214</f>
        <v>11.999999999999995</v>
      </c>
      <c r="H213" s="104">
        <f>'5. RG PROV CCAA SECCION'!H213+'6. RETA (No Seta) Prov-SECCION'!H214+'7. RETA (SETA) Prov-SECCION'!H214</f>
        <v>240.57894736842104</v>
      </c>
      <c r="I213" s="104">
        <f>'5. RG PROV CCAA SECCION'!I213+'6. RETA (No Seta) Prov-SECCION'!I214+'7. RETA (SETA) Prov-SECCION'!I214</f>
        <v>3872.5263157894733</v>
      </c>
      <c r="J213" s="104">
        <f>'5. RG PROV CCAA SECCION'!J213+'6. RETA (No Seta) Prov-SECCION'!J214+'7. RETA (SETA) Prov-SECCION'!J214</f>
        <v>5504.78947368421</v>
      </c>
      <c r="K213" s="104">
        <f>'5. RG PROV CCAA SECCION'!K213+'6. RETA (No Seta) Prov-SECCION'!K214+'7. RETA (SETA) Prov-SECCION'!K214</f>
        <v>1525.9999999999998</v>
      </c>
      <c r="L213" s="104">
        <f>'5. RG PROV CCAA SECCION'!L213+'6. RETA (No Seta) Prov-SECCION'!L214+'7. RETA (SETA) Prov-SECCION'!L214</f>
        <v>7146.3684210526308</v>
      </c>
      <c r="M213" s="104">
        <f>'5. RG PROV CCAA SECCION'!M213+'6. RETA (No Seta) Prov-SECCION'!M214+'7. RETA (SETA) Prov-SECCION'!M214</f>
        <v>474.52631578947364</v>
      </c>
      <c r="N213" s="104">
        <f>'5. RG PROV CCAA SECCION'!N213+'6. RETA (No Seta) Prov-SECCION'!N214+'7. RETA (SETA) Prov-SECCION'!N214</f>
        <v>57.842105263157904</v>
      </c>
      <c r="O213" s="104">
        <f>'5. RG PROV CCAA SECCION'!O213+'6. RETA (No Seta) Prov-SECCION'!O214+'7. RETA (SETA) Prov-SECCION'!O214</f>
        <v>148.73684210526318</v>
      </c>
      <c r="P213" s="104">
        <f>'5. RG PROV CCAA SECCION'!P213+'6. RETA (No Seta) Prov-SECCION'!P214+'7. RETA (SETA) Prov-SECCION'!P214</f>
        <v>720.31578947368416</v>
      </c>
      <c r="Q213" s="104">
        <f>'5. RG PROV CCAA SECCION'!Q213+'6. RETA (No Seta) Prov-SECCION'!Q214+'7. RETA (SETA) Prov-SECCION'!Q214</f>
        <v>3471.9473684210525</v>
      </c>
      <c r="R213" s="104">
        <f>'5. RG PROV CCAA SECCION'!R213+'6. RETA (No Seta) Prov-SECCION'!R214+'7. RETA (SETA) Prov-SECCION'!R214</f>
        <v>277.26315789473688</v>
      </c>
      <c r="S213" s="104">
        <f>'5. RG PROV CCAA SECCION'!S213+'6. RETA (No Seta) Prov-SECCION'!S214+'7. RETA (SETA) Prov-SECCION'!S214</f>
        <v>761.68421052631561</v>
      </c>
      <c r="T213" s="104">
        <f>'5. RG PROV CCAA SECCION'!T213+'6. RETA (No Seta) Prov-SECCION'!T214+'7. RETA (SETA) Prov-SECCION'!T214</f>
        <v>1905.1052631578948</v>
      </c>
      <c r="U213" s="104">
        <f>'5. RG PROV CCAA SECCION'!U213+'6. RETA (No Seta) Prov-SECCION'!U214+'7. RETA (SETA) Prov-SECCION'!U214</f>
        <v>409.9473684210526</v>
      </c>
      <c r="V213" s="104">
        <f>'5. RG PROV CCAA SECCION'!V213+'6. RETA (No Seta) Prov-SECCION'!V214+'7. RETA (SETA) Prov-SECCION'!V214</f>
        <v>1069.5263157894738</v>
      </c>
      <c r="W213" s="104">
        <f>'5. RG PROV CCAA SECCION'!W213+'6. RETA (No Seta) Prov-SECCION'!W214+'7. RETA (SETA) Prov-SECCION'!W214</f>
        <v>24.052631578947373</v>
      </c>
      <c r="X213" s="104">
        <f>'5. RG PROV CCAA SECCION'!X213+'6. RETA (No Seta) Prov-SECCION'!X214+'7. RETA (SETA) Prov-SECCION'!X214</f>
        <v>0</v>
      </c>
      <c r="Y213" s="102">
        <f>'5. RG PROV CCAA SECCION'!Y213+'6. RETA (No Seta) Prov-SECCION'!Y214+'7. RETA (SETA) Prov-SECCION'!Y214</f>
        <v>0</v>
      </c>
    </row>
    <row r="214" spans="1:25" ht="15.6" x14ac:dyDescent="0.3">
      <c r="A214" s="238" t="s">
        <v>178</v>
      </c>
      <c r="B214" s="239"/>
      <c r="C214" s="66">
        <f t="shared" ref="C214" si="88">SUM(C215:C217)</f>
        <v>164056.63157894736</v>
      </c>
      <c r="D214" s="64">
        <f>SUM(D215:D217)</f>
        <v>854.52631578947376</v>
      </c>
      <c r="E214" s="67">
        <f t="shared" ref="E214:Y214" si="89">SUM(E215:E217)</f>
        <v>32.315789473684205</v>
      </c>
      <c r="F214" s="67">
        <f t="shared" si="89"/>
        <v>12726.526315789473</v>
      </c>
      <c r="G214" s="67">
        <f t="shared" si="89"/>
        <v>114.6315789473684</v>
      </c>
      <c r="H214" s="67">
        <f t="shared" si="89"/>
        <v>726</v>
      </c>
      <c r="I214" s="67">
        <f t="shared" si="89"/>
        <v>19930.789473684214</v>
      </c>
      <c r="J214" s="67">
        <f t="shared" si="89"/>
        <v>32157.368421052633</v>
      </c>
      <c r="K214" s="67">
        <f t="shared" si="89"/>
        <v>7684.1578947368416</v>
      </c>
      <c r="L214" s="67">
        <f t="shared" si="89"/>
        <v>42027.368421052626</v>
      </c>
      <c r="M214" s="67">
        <f t="shared" si="89"/>
        <v>4865.8421052631584</v>
      </c>
      <c r="N214" s="67">
        <f t="shared" si="89"/>
        <v>838.31578947368428</v>
      </c>
      <c r="O214" s="67">
        <f t="shared" si="89"/>
        <v>2271.8947368421054</v>
      </c>
      <c r="P214" s="67">
        <f t="shared" si="89"/>
        <v>4647.3684210526317</v>
      </c>
      <c r="Q214" s="67">
        <f t="shared" si="89"/>
        <v>13611.684210526315</v>
      </c>
      <c r="R214" s="67">
        <f t="shared" si="89"/>
        <v>882.57894736842104</v>
      </c>
      <c r="S214" s="67">
        <f t="shared" si="89"/>
        <v>5143.7368421052633</v>
      </c>
      <c r="T214" s="67">
        <f t="shared" si="89"/>
        <v>5822.8947368421059</v>
      </c>
      <c r="U214" s="67">
        <f t="shared" si="89"/>
        <v>2767.4210526315792</v>
      </c>
      <c r="V214" s="67">
        <f t="shared" si="89"/>
        <v>6779.5263157894733</v>
      </c>
      <c r="W214" s="67">
        <f t="shared" si="89"/>
        <v>146.5263157894737</v>
      </c>
      <c r="X214" s="67">
        <f t="shared" si="89"/>
        <v>25.15789473684211</v>
      </c>
      <c r="Y214" s="66">
        <f t="shared" si="89"/>
        <v>0</v>
      </c>
    </row>
    <row r="215" spans="1:25" ht="15.6" x14ac:dyDescent="0.3">
      <c r="A215" s="12">
        <v>3</v>
      </c>
      <c r="B215" s="16" t="s">
        <v>170</v>
      </c>
      <c r="C215" s="102">
        <f t="shared" ref="C215:C217" si="90">SUM(D215:Y215)</f>
        <v>67586.31578947368</v>
      </c>
      <c r="D215" s="103">
        <f>'5. RG PROV CCAA SECCION'!D215+'6. RETA (No Seta) Prov-SECCION'!D216+'7. RETA (SETA) Prov-SECCION'!D216</f>
        <v>245.5263157894737</v>
      </c>
      <c r="E215" s="104">
        <f>'5. RG PROV CCAA SECCION'!E215+'6. RETA (No Seta) Prov-SECCION'!E216+'7. RETA (SETA) Prov-SECCION'!E216</f>
        <v>10</v>
      </c>
      <c r="F215" s="104">
        <f>'5. RG PROV CCAA SECCION'!F215+'6. RETA (No Seta) Prov-SECCION'!F216+'7. RETA (SETA) Prov-SECCION'!F216</f>
        <v>4162.5263157894733</v>
      </c>
      <c r="G215" s="104">
        <f>'5. RG PROV CCAA SECCION'!G215+'6. RETA (No Seta) Prov-SECCION'!G216+'7. RETA (SETA) Prov-SECCION'!G216</f>
        <v>27.684210526315795</v>
      </c>
      <c r="H215" s="104">
        <f>'5. RG PROV CCAA SECCION'!H215+'6. RETA (No Seta) Prov-SECCION'!H216+'7. RETA (SETA) Prov-SECCION'!H216</f>
        <v>172.5789473684211</v>
      </c>
      <c r="I215" s="104">
        <f>'5. RG PROV CCAA SECCION'!I215+'6. RETA (No Seta) Prov-SECCION'!I216+'7. RETA (SETA) Prov-SECCION'!I216</f>
        <v>8944.6315789473701</v>
      </c>
      <c r="J215" s="104">
        <f>'5. RG PROV CCAA SECCION'!J215+'6. RETA (No Seta) Prov-SECCION'!J216+'7. RETA (SETA) Prov-SECCION'!J216</f>
        <v>13202.315789473683</v>
      </c>
      <c r="K215" s="104">
        <f>'5. RG PROV CCAA SECCION'!K215+'6. RETA (No Seta) Prov-SECCION'!K216+'7. RETA (SETA) Prov-SECCION'!K216</f>
        <v>2629.1578947368416</v>
      </c>
      <c r="L215" s="104">
        <f>'5. RG PROV CCAA SECCION'!L215+'6. RETA (No Seta) Prov-SECCION'!L216+'7. RETA (SETA) Prov-SECCION'!L216</f>
        <v>19942.57894736842</v>
      </c>
      <c r="M215" s="104">
        <f>'5. RG PROV CCAA SECCION'!M215+'6. RETA (No Seta) Prov-SECCION'!M216+'7. RETA (SETA) Prov-SECCION'!M216</f>
        <v>1461.578947368421</v>
      </c>
      <c r="N215" s="104">
        <f>'5. RG PROV CCAA SECCION'!N215+'6. RETA (No Seta) Prov-SECCION'!N216+'7. RETA (SETA) Prov-SECCION'!N216</f>
        <v>456.68421052631584</v>
      </c>
      <c r="O215" s="104">
        <f>'5. RG PROV CCAA SECCION'!O215+'6. RETA (No Seta) Prov-SECCION'!O216+'7. RETA (SETA) Prov-SECCION'!O216</f>
        <v>1568.3157894736844</v>
      </c>
      <c r="P215" s="104">
        <f>'5. RG PROV CCAA SECCION'!P215+'6. RETA (No Seta) Prov-SECCION'!P216+'7. RETA (SETA) Prov-SECCION'!P216</f>
        <v>1732.578947368421</v>
      </c>
      <c r="Q215" s="104">
        <f>'5. RG PROV CCAA SECCION'!Q215+'6. RETA (No Seta) Prov-SECCION'!Q216+'7. RETA (SETA) Prov-SECCION'!Q216</f>
        <v>4370.78947368421</v>
      </c>
      <c r="R215" s="104">
        <f>'5. RG PROV CCAA SECCION'!R215+'6. RETA (No Seta) Prov-SECCION'!R216+'7. RETA (SETA) Prov-SECCION'!R216</f>
        <v>284.42105263157896</v>
      </c>
      <c r="S215" s="104">
        <f>'5. RG PROV CCAA SECCION'!S215+'6. RETA (No Seta) Prov-SECCION'!S216+'7. RETA (SETA) Prov-SECCION'!S216</f>
        <v>1860.8421052631579</v>
      </c>
      <c r="T215" s="104">
        <f>'5. RG PROV CCAA SECCION'!T215+'6. RETA (No Seta) Prov-SECCION'!T216+'7. RETA (SETA) Prov-SECCION'!T216</f>
        <v>2319</v>
      </c>
      <c r="U215" s="104">
        <f>'5. RG PROV CCAA SECCION'!U215+'6. RETA (No Seta) Prov-SECCION'!U216+'7. RETA (SETA) Prov-SECCION'!U216</f>
        <v>1176.2105263157894</v>
      </c>
      <c r="V215" s="104">
        <f>'5. RG PROV CCAA SECCION'!V215+'6. RETA (No Seta) Prov-SECCION'!V216+'7. RETA (SETA) Prov-SECCION'!V216</f>
        <v>2908.894736842105</v>
      </c>
      <c r="W215" s="104">
        <f>'5. RG PROV CCAA SECCION'!W215+'6. RETA (No Seta) Prov-SECCION'!W216+'7. RETA (SETA) Prov-SECCION'!W216</f>
        <v>98</v>
      </c>
      <c r="X215" s="104">
        <f>'5. RG PROV CCAA SECCION'!X215+'6. RETA (No Seta) Prov-SECCION'!X216+'7. RETA (SETA) Prov-SECCION'!X216</f>
        <v>12.000000000000002</v>
      </c>
      <c r="Y215" s="102">
        <f>'5. RG PROV CCAA SECCION'!Y215+'6. RETA (No Seta) Prov-SECCION'!Y216+'7. RETA (SETA) Prov-SECCION'!Y216</f>
        <v>0</v>
      </c>
    </row>
    <row r="216" spans="1:25" ht="15.6" x14ac:dyDescent="0.3">
      <c r="A216" s="1">
        <v>12</v>
      </c>
      <c r="B216" s="17" t="s">
        <v>171</v>
      </c>
      <c r="C216" s="102">
        <f t="shared" si="90"/>
        <v>15479.736842105262</v>
      </c>
      <c r="D216" s="103">
        <f>'5. RG PROV CCAA SECCION'!D216+'6. RETA (No Seta) Prov-SECCION'!D217+'7. RETA (SETA) Prov-SECCION'!D217</f>
        <v>203.94736842105266</v>
      </c>
      <c r="E216" s="104">
        <f>'5. RG PROV CCAA SECCION'!E216+'6. RETA (No Seta) Prov-SECCION'!E217+'7. RETA (SETA) Prov-SECCION'!E217</f>
        <v>5.0000000000000009</v>
      </c>
      <c r="F216" s="104">
        <f>'5. RG PROV CCAA SECCION'!F216+'6. RETA (No Seta) Prov-SECCION'!F217+'7. RETA (SETA) Prov-SECCION'!F217</f>
        <v>1855.2631578947364</v>
      </c>
      <c r="G216" s="104">
        <f>'5. RG PROV CCAA SECCION'!G216+'6. RETA (No Seta) Prov-SECCION'!G217+'7. RETA (SETA) Prov-SECCION'!G217</f>
        <v>3.9999999999999982</v>
      </c>
      <c r="H216" s="104">
        <f>'5. RG PROV CCAA SECCION'!H216+'6. RETA (No Seta) Prov-SECCION'!H217+'7. RETA (SETA) Prov-SECCION'!H217</f>
        <v>142.84210526315789</v>
      </c>
      <c r="I216" s="104">
        <f>'5. RG PROV CCAA SECCION'!I216+'6. RETA (No Seta) Prov-SECCION'!I217+'7. RETA (SETA) Prov-SECCION'!I217</f>
        <v>1973.5263157894738</v>
      </c>
      <c r="J216" s="104">
        <f>'5. RG PROV CCAA SECCION'!J216+'6. RETA (No Seta) Prov-SECCION'!J217+'7. RETA (SETA) Prov-SECCION'!J217</f>
        <v>3243.2105263157896</v>
      </c>
      <c r="K216" s="104">
        <f>'5. RG PROV CCAA SECCION'!K216+'6. RETA (No Seta) Prov-SECCION'!K217+'7. RETA (SETA) Prov-SECCION'!K217</f>
        <v>918.52631578947353</v>
      </c>
      <c r="L216" s="104">
        <f>'5. RG PROV CCAA SECCION'!L216+'6. RETA (No Seta) Prov-SECCION'!L217+'7. RETA (SETA) Prov-SECCION'!L217</f>
        <v>3446.894736842105</v>
      </c>
      <c r="M216" s="104">
        <f>'5. RG PROV CCAA SECCION'!M216+'6. RETA (No Seta) Prov-SECCION'!M217+'7. RETA (SETA) Prov-SECCION'!M217</f>
        <v>213.26315789473682</v>
      </c>
      <c r="N216" s="104">
        <f>'5. RG PROV CCAA SECCION'!N216+'6. RETA (No Seta) Prov-SECCION'!N217+'7. RETA (SETA) Prov-SECCION'!N217</f>
        <v>37.631578947368418</v>
      </c>
      <c r="O216" s="104">
        <f>'5. RG PROV CCAA SECCION'!O216+'6. RETA (No Seta) Prov-SECCION'!O217+'7. RETA (SETA) Prov-SECCION'!O217</f>
        <v>86.368421052631561</v>
      </c>
      <c r="P216" s="104">
        <f>'5. RG PROV CCAA SECCION'!P216+'6. RETA (No Seta) Prov-SECCION'!P217+'7. RETA (SETA) Prov-SECCION'!P217</f>
        <v>231.21052631578948</v>
      </c>
      <c r="Q216" s="104">
        <f>'5. RG PROV CCAA SECCION'!Q216+'6. RETA (No Seta) Prov-SECCION'!Q217+'7. RETA (SETA) Prov-SECCION'!Q217</f>
        <v>1156.6315789473686</v>
      </c>
      <c r="R216" s="104">
        <f>'5. RG PROV CCAA SECCION'!R216+'6. RETA (No Seta) Prov-SECCION'!R217+'7. RETA (SETA) Prov-SECCION'!R217</f>
        <v>250.47368421052636</v>
      </c>
      <c r="S216" s="104">
        <f>'5. RG PROV CCAA SECCION'!S216+'6. RETA (No Seta) Prov-SECCION'!S217+'7. RETA (SETA) Prov-SECCION'!S217</f>
        <v>363.15789473684214</v>
      </c>
      <c r="T216" s="104">
        <f>'5. RG PROV CCAA SECCION'!T216+'6. RETA (No Seta) Prov-SECCION'!T217+'7. RETA (SETA) Prov-SECCION'!T217</f>
        <v>561.89473684210532</v>
      </c>
      <c r="U216" s="104">
        <f>'5. RG PROV CCAA SECCION'!U216+'6. RETA (No Seta) Prov-SECCION'!U217+'7. RETA (SETA) Prov-SECCION'!U217</f>
        <v>259.10526315789468</v>
      </c>
      <c r="V216" s="104">
        <f>'5. RG PROV CCAA SECCION'!V216+'6. RETA (No Seta) Prov-SECCION'!V217+'7. RETA (SETA) Prov-SECCION'!V217</f>
        <v>508.63157894736844</v>
      </c>
      <c r="W216" s="104">
        <f>'5. RG PROV CCAA SECCION'!W216+'6. RETA (No Seta) Prov-SECCION'!W217+'7. RETA (SETA) Prov-SECCION'!W217</f>
        <v>18.157894736842103</v>
      </c>
      <c r="X216" s="104">
        <f>'5. RG PROV CCAA SECCION'!X216+'6. RETA (No Seta) Prov-SECCION'!X217+'7. RETA (SETA) Prov-SECCION'!X217</f>
        <v>0</v>
      </c>
      <c r="Y216" s="102">
        <f>'5. RG PROV CCAA SECCION'!Y216+'6. RETA (No Seta) Prov-SECCION'!Y217+'7. RETA (SETA) Prov-SECCION'!Y217</f>
        <v>0</v>
      </c>
    </row>
    <row r="217" spans="1:25" ht="15.6" x14ac:dyDescent="0.3">
      <c r="A217" s="13">
        <v>46</v>
      </c>
      <c r="B217" s="18" t="s">
        <v>172</v>
      </c>
      <c r="C217" s="102">
        <f t="shared" si="90"/>
        <v>80990.578947368427</v>
      </c>
      <c r="D217" s="103">
        <f>'5. RG PROV CCAA SECCION'!D217+'6. RETA (No Seta) Prov-SECCION'!D218+'7. RETA (SETA) Prov-SECCION'!D218</f>
        <v>405.0526315789474</v>
      </c>
      <c r="E217" s="104">
        <f>'5. RG PROV CCAA SECCION'!E217+'6. RETA (No Seta) Prov-SECCION'!E218+'7. RETA (SETA) Prov-SECCION'!E218</f>
        <v>17.315789473684205</v>
      </c>
      <c r="F217" s="104">
        <f>'5. RG PROV CCAA SECCION'!F217+'6. RETA (No Seta) Prov-SECCION'!F218+'7. RETA (SETA) Prov-SECCION'!F218</f>
        <v>6708.7368421052633</v>
      </c>
      <c r="G217" s="104">
        <f>'5. RG PROV CCAA SECCION'!G217+'6. RETA (No Seta) Prov-SECCION'!G218+'7. RETA (SETA) Prov-SECCION'!G218</f>
        <v>82.947368421052602</v>
      </c>
      <c r="H217" s="104">
        <f>'5. RG PROV CCAA SECCION'!H217+'6. RETA (No Seta) Prov-SECCION'!H218+'7. RETA (SETA) Prov-SECCION'!H218</f>
        <v>410.5789473684211</v>
      </c>
      <c r="I217" s="104">
        <f>'5. RG PROV CCAA SECCION'!I217+'6. RETA (No Seta) Prov-SECCION'!I218+'7. RETA (SETA) Prov-SECCION'!I218</f>
        <v>9012.6315789473701</v>
      </c>
      <c r="J217" s="104">
        <f>'5. RG PROV CCAA SECCION'!J217+'6. RETA (No Seta) Prov-SECCION'!J218+'7. RETA (SETA) Prov-SECCION'!J218</f>
        <v>15711.84210526316</v>
      </c>
      <c r="K217" s="104">
        <f>'5. RG PROV CCAA SECCION'!K217+'6. RETA (No Seta) Prov-SECCION'!K218+'7. RETA (SETA) Prov-SECCION'!K218</f>
        <v>4136.4736842105267</v>
      </c>
      <c r="L217" s="104">
        <f>'5. RG PROV CCAA SECCION'!L217+'6. RETA (No Seta) Prov-SECCION'!L218+'7. RETA (SETA) Prov-SECCION'!L218</f>
        <v>18637.894736842103</v>
      </c>
      <c r="M217" s="104">
        <f>'5. RG PROV CCAA SECCION'!M217+'6. RETA (No Seta) Prov-SECCION'!M218+'7. RETA (SETA) Prov-SECCION'!M218</f>
        <v>3191</v>
      </c>
      <c r="N217" s="104">
        <f>'5. RG PROV CCAA SECCION'!N217+'6. RETA (No Seta) Prov-SECCION'!N218+'7. RETA (SETA) Prov-SECCION'!N218</f>
        <v>344</v>
      </c>
      <c r="O217" s="104">
        <f>'5. RG PROV CCAA SECCION'!O217+'6. RETA (No Seta) Prov-SECCION'!O218+'7. RETA (SETA) Prov-SECCION'!O218</f>
        <v>617.21052631578948</v>
      </c>
      <c r="P217" s="104">
        <f>'5. RG PROV CCAA SECCION'!P217+'6. RETA (No Seta) Prov-SECCION'!P218+'7. RETA (SETA) Prov-SECCION'!P218</f>
        <v>2683.5789473684208</v>
      </c>
      <c r="Q217" s="104">
        <f>'5. RG PROV CCAA SECCION'!Q217+'6. RETA (No Seta) Prov-SECCION'!Q218+'7. RETA (SETA) Prov-SECCION'!Q218</f>
        <v>8084.2631578947367</v>
      </c>
      <c r="R217" s="104">
        <f>'5. RG PROV CCAA SECCION'!R217+'6. RETA (No Seta) Prov-SECCION'!R218+'7. RETA (SETA) Prov-SECCION'!R218</f>
        <v>347.68421052631572</v>
      </c>
      <c r="S217" s="104">
        <f>'5. RG PROV CCAA SECCION'!S217+'6. RETA (No Seta) Prov-SECCION'!S218+'7. RETA (SETA) Prov-SECCION'!S218</f>
        <v>2919.7368421052633</v>
      </c>
      <c r="T217" s="104">
        <f>'5. RG PROV CCAA SECCION'!T217+'6. RETA (No Seta) Prov-SECCION'!T218+'7. RETA (SETA) Prov-SECCION'!T218</f>
        <v>2942.0000000000005</v>
      </c>
      <c r="U217" s="104">
        <f>'5. RG PROV CCAA SECCION'!U217+'6. RETA (No Seta) Prov-SECCION'!U218+'7. RETA (SETA) Prov-SECCION'!U218</f>
        <v>1332.1052631578948</v>
      </c>
      <c r="V217" s="104">
        <f>'5. RG PROV CCAA SECCION'!V217+'6. RETA (No Seta) Prov-SECCION'!V218+'7. RETA (SETA) Prov-SECCION'!V218</f>
        <v>3361.9999999999995</v>
      </c>
      <c r="W217" s="104">
        <f>'5. RG PROV CCAA SECCION'!W217+'6. RETA (No Seta) Prov-SECCION'!W218+'7. RETA (SETA) Prov-SECCION'!W218</f>
        <v>30.368421052631582</v>
      </c>
      <c r="X217" s="104">
        <f>'5. RG PROV CCAA SECCION'!X217+'6. RETA (No Seta) Prov-SECCION'!X218+'7. RETA (SETA) Prov-SECCION'!X218</f>
        <v>13.157894736842108</v>
      </c>
      <c r="Y217" s="102">
        <f>'5. RG PROV CCAA SECCION'!Y217+'6. RETA (No Seta) Prov-SECCION'!Y218+'7. RETA (SETA) Prov-SECCION'!Y218</f>
        <v>0</v>
      </c>
    </row>
    <row r="218" spans="1:25" ht="15.6" x14ac:dyDescent="0.3">
      <c r="A218" s="238" t="s">
        <v>43</v>
      </c>
      <c r="B218" s="239"/>
      <c r="C218" s="66">
        <f t="shared" ref="C218" si="91">SUM(C219:C220)</f>
        <v>7498.3157894736833</v>
      </c>
      <c r="D218" s="64">
        <f>SUM(D219:D220)</f>
        <v>65.421052631578945</v>
      </c>
      <c r="E218" s="67">
        <f t="shared" ref="E218:Y218" si="92">SUM(E219:E220)</f>
        <v>12.947368421052632</v>
      </c>
      <c r="F218" s="67">
        <f t="shared" si="92"/>
        <v>453.36842105263167</v>
      </c>
      <c r="G218" s="67">
        <f t="shared" si="92"/>
        <v>10.157894736842103</v>
      </c>
      <c r="H218" s="67">
        <f t="shared" si="92"/>
        <v>28.89473684210526</v>
      </c>
      <c r="I218" s="67">
        <f t="shared" si="92"/>
        <v>786.21052631578937</v>
      </c>
      <c r="J218" s="67">
        <f t="shared" si="92"/>
        <v>1494.3684210526317</v>
      </c>
      <c r="K218" s="67">
        <f t="shared" si="92"/>
        <v>241.4736842105263</v>
      </c>
      <c r="L218" s="67">
        <f t="shared" si="92"/>
        <v>1744.3157894736842</v>
      </c>
      <c r="M218" s="67">
        <f t="shared" si="92"/>
        <v>63.578947368421062</v>
      </c>
      <c r="N218" s="67">
        <f t="shared" si="92"/>
        <v>15.421052631578947</v>
      </c>
      <c r="O218" s="67">
        <f t="shared" si="92"/>
        <v>11.999999999999998</v>
      </c>
      <c r="P218" s="67">
        <f t="shared" si="92"/>
        <v>131.31578947368422</v>
      </c>
      <c r="Q218" s="67">
        <f t="shared" si="92"/>
        <v>292.73684210526312</v>
      </c>
      <c r="R218" s="67">
        <f t="shared" si="92"/>
        <v>148.73684210526318</v>
      </c>
      <c r="S218" s="67">
        <f t="shared" si="92"/>
        <v>212.63157894736838</v>
      </c>
      <c r="T218" s="67">
        <f t="shared" si="92"/>
        <v>1279</v>
      </c>
      <c r="U218" s="67">
        <f t="shared" si="92"/>
        <v>156.31578947368422</v>
      </c>
      <c r="V218" s="67">
        <f t="shared" si="92"/>
        <v>346.05263157894746</v>
      </c>
      <c r="W218" s="67">
        <f t="shared" si="92"/>
        <v>3.3684210526315779</v>
      </c>
      <c r="X218" s="67">
        <f t="shared" si="92"/>
        <v>0</v>
      </c>
      <c r="Y218" s="66">
        <f t="shared" si="92"/>
        <v>0</v>
      </c>
    </row>
    <row r="219" spans="1:25" ht="15.6" x14ac:dyDescent="0.3">
      <c r="A219" s="206">
        <v>6</v>
      </c>
      <c r="B219" s="9" t="s">
        <v>1</v>
      </c>
      <c r="C219" s="102">
        <f t="shared" ref="C219:C220" si="93">SUM(D219:Y219)</f>
        <v>4276.6315789473683</v>
      </c>
      <c r="D219" s="103">
        <f>'5. RG PROV CCAA SECCION'!D219+'6. RETA (No Seta) Prov-SECCION'!D220+'7. RETA (SETA) Prov-SECCION'!D220</f>
        <v>31.210526315789473</v>
      </c>
      <c r="E219" s="104">
        <f>'5. RG PROV CCAA SECCION'!E219+'6. RETA (No Seta) Prov-SECCION'!E220+'7. RETA (SETA) Prov-SECCION'!E220</f>
        <v>10.368421052631579</v>
      </c>
      <c r="F219" s="104">
        <f>'5. RG PROV CCAA SECCION'!F219+'6. RETA (No Seta) Prov-SECCION'!F220+'7. RETA (SETA) Prov-SECCION'!F220</f>
        <v>212.89473684210529</v>
      </c>
      <c r="G219" s="104">
        <f>'5. RG PROV CCAA SECCION'!G219+'6. RETA (No Seta) Prov-SECCION'!G220+'7. RETA (SETA) Prov-SECCION'!G220</f>
        <v>7.1578947368421026</v>
      </c>
      <c r="H219" s="104">
        <f>'5. RG PROV CCAA SECCION'!H219+'6. RETA (No Seta) Prov-SECCION'!H220+'7. RETA (SETA) Prov-SECCION'!H220</f>
        <v>11.894736842105265</v>
      </c>
      <c r="I219" s="104">
        <f>'5. RG PROV CCAA SECCION'!I219+'6. RETA (No Seta) Prov-SECCION'!I220+'7. RETA (SETA) Prov-SECCION'!I220</f>
        <v>373.68421052631578</v>
      </c>
      <c r="J219" s="104">
        <f>'5. RG PROV CCAA SECCION'!J219+'6. RETA (No Seta) Prov-SECCION'!J220+'7. RETA (SETA) Prov-SECCION'!J220</f>
        <v>923.78947368421063</v>
      </c>
      <c r="K219" s="104">
        <f>'5. RG PROV CCAA SECCION'!K219+'6. RETA (No Seta) Prov-SECCION'!K220+'7. RETA (SETA) Prov-SECCION'!K220</f>
        <v>147.73684210526315</v>
      </c>
      <c r="L219" s="104">
        <f>'5. RG PROV CCAA SECCION'!L219+'6. RETA (No Seta) Prov-SECCION'!L220+'7. RETA (SETA) Prov-SECCION'!L220</f>
        <v>1035.3684210526314</v>
      </c>
      <c r="M219" s="104">
        <f>'5. RG PROV CCAA SECCION'!M219+'6. RETA (No Seta) Prov-SECCION'!M220+'7. RETA (SETA) Prov-SECCION'!M220</f>
        <v>36.000000000000014</v>
      </c>
      <c r="N219" s="104">
        <f>'5. RG PROV CCAA SECCION'!N219+'6. RETA (No Seta) Prov-SECCION'!N220+'7. RETA (SETA) Prov-SECCION'!N220</f>
        <v>8</v>
      </c>
      <c r="O219" s="104">
        <f>'5. RG PROV CCAA SECCION'!O219+'6. RETA (No Seta) Prov-SECCION'!O220+'7. RETA (SETA) Prov-SECCION'!O220</f>
        <v>5</v>
      </c>
      <c r="P219" s="104">
        <f>'5. RG PROV CCAA SECCION'!P219+'6. RETA (No Seta) Prov-SECCION'!P220+'7. RETA (SETA) Prov-SECCION'!P220</f>
        <v>76.89473684210526</v>
      </c>
      <c r="Q219" s="104">
        <f>'5. RG PROV CCAA SECCION'!Q219+'6. RETA (No Seta) Prov-SECCION'!Q220+'7. RETA (SETA) Prov-SECCION'!Q220</f>
        <v>190.10526315789474</v>
      </c>
      <c r="R219" s="104">
        <f>'5. RG PROV CCAA SECCION'!R219+'6. RETA (No Seta) Prov-SECCION'!R220+'7. RETA (SETA) Prov-SECCION'!R220</f>
        <v>76.526315789473685</v>
      </c>
      <c r="S219" s="104">
        <f>'5. RG PROV CCAA SECCION'!S219+'6. RETA (No Seta) Prov-SECCION'!S220+'7. RETA (SETA) Prov-SECCION'!S220</f>
        <v>107.68421052631578</v>
      </c>
      <c r="T219" s="104">
        <f>'5. RG PROV CCAA SECCION'!T219+'6. RETA (No Seta) Prov-SECCION'!T220+'7. RETA (SETA) Prov-SECCION'!T220</f>
        <v>771.10526315789468</v>
      </c>
      <c r="U219" s="104">
        <f>'5. RG PROV CCAA SECCION'!U219+'6. RETA (No Seta) Prov-SECCION'!U220+'7. RETA (SETA) Prov-SECCION'!U220</f>
        <v>77.94736842105263</v>
      </c>
      <c r="V219" s="104">
        <f>'5. RG PROV CCAA SECCION'!V219+'6. RETA (No Seta) Prov-SECCION'!V220+'7. RETA (SETA) Prov-SECCION'!V220</f>
        <v>172.26315789473688</v>
      </c>
      <c r="W219" s="104">
        <f>'5. RG PROV CCAA SECCION'!W219+'6. RETA (No Seta) Prov-SECCION'!W220+'7. RETA (SETA) Prov-SECCION'!W220</f>
        <v>0.99999999999999956</v>
      </c>
      <c r="X219" s="104">
        <f>'5. RG PROV CCAA SECCION'!X219+'6. RETA (No Seta) Prov-SECCION'!X220+'7. RETA (SETA) Prov-SECCION'!X220</f>
        <v>0</v>
      </c>
      <c r="Y219" s="102">
        <f>'5. RG PROV CCAA SECCION'!Y219+'6. RETA (No Seta) Prov-SECCION'!Y220+'7. RETA (SETA) Prov-SECCION'!Y220</f>
        <v>0</v>
      </c>
    </row>
    <row r="220" spans="1:25" ht="15.6" x14ac:dyDescent="0.3">
      <c r="A220" s="1">
        <v>10</v>
      </c>
      <c r="B220" s="17" t="s">
        <v>173</v>
      </c>
      <c r="C220" s="102">
        <f t="shared" si="93"/>
        <v>3221.6842105263154</v>
      </c>
      <c r="D220" s="103">
        <f>'5. RG PROV CCAA SECCION'!D220+'6. RETA (No Seta) Prov-SECCION'!D221+'7. RETA (SETA) Prov-SECCION'!D221</f>
        <v>34.210526315789473</v>
      </c>
      <c r="E220" s="104">
        <f>'5. RG PROV CCAA SECCION'!E220+'6. RETA (No Seta) Prov-SECCION'!E221+'7. RETA (SETA) Prov-SECCION'!E221</f>
        <v>2.5789473684210527</v>
      </c>
      <c r="F220" s="104">
        <f>'5. RG PROV CCAA SECCION'!F220+'6. RETA (No Seta) Prov-SECCION'!F221+'7. RETA (SETA) Prov-SECCION'!F221</f>
        <v>240.47368421052636</v>
      </c>
      <c r="G220" s="104">
        <f>'5. RG PROV CCAA SECCION'!G220+'6. RETA (No Seta) Prov-SECCION'!G221+'7. RETA (SETA) Prov-SECCION'!G221</f>
        <v>3.0000000000000004</v>
      </c>
      <c r="H220" s="104">
        <f>'5. RG PROV CCAA SECCION'!H220+'6. RETA (No Seta) Prov-SECCION'!H221+'7. RETA (SETA) Prov-SECCION'!H221</f>
        <v>16.999999999999993</v>
      </c>
      <c r="I220" s="104">
        <f>'5. RG PROV CCAA SECCION'!I220+'6. RETA (No Seta) Prov-SECCION'!I221+'7. RETA (SETA) Prov-SECCION'!I221</f>
        <v>412.52631578947364</v>
      </c>
      <c r="J220" s="104">
        <f>'5. RG PROV CCAA SECCION'!J220+'6. RETA (No Seta) Prov-SECCION'!J221+'7. RETA (SETA) Prov-SECCION'!J221</f>
        <v>570.57894736842093</v>
      </c>
      <c r="K220" s="104">
        <f>'5. RG PROV CCAA SECCION'!K220+'6. RETA (No Seta) Prov-SECCION'!K221+'7. RETA (SETA) Prov-SECCION'!K221</f>
        <v>93.73684210526315</v>
      </c>
      <c r="L220" s="104">
        <f>'5. RG PROV CCAA SECCION'!L220+'6. RETA (No Seta) Prov-SECCION'!L221+'7. RETA (SETA) Prov-SECCION'!L221</f>
        <v>708.9473684210526</v>
      </c>
      <c r="M220" s="104">
        <f>'5. RG PROV CCAA SECCION'!M220+'6. RETA (No Seta) Prov-SECCION'!M221+'7. RETA (SETA) Prov-SECCION'!M221</f>
        <v>27.578947368421048</v>
      </c>
      <c r="N220" s="104">
        <f>'5. RG PROV CCAA SECCION'!N220+'6. RETA (No Seta) Prov-SECCION'!N221+'7. RETA (SETA) Prov-SECCION'!N221</f>
        <v>7.4210526315789469</v>
      </c>
      <c r="O220" s="104">
        <f>'5. RG PROV CCAA SECCION'!O220+'6. RETA (No Seta) Prov-SECCION'!O221+'7. RETA (SETA) Prov-SECCION'!O221</f>
        <v>6.9999999999999982</v>
      </c>
      <c r="P220" s="104">
        <f>'5. RG PROV CCAA SECCION'!P220+'6. RETA (No Seta) Prov-SECCION'!P221+'7. RETA (SETA) Prov-SECCION'!P221</f>
        <v>54.421052631578959</v>
      </c>
      <c r="Q220" s="104">
        <f>'5. RG PROV CCAA SECCION'!Q220+'6. RETA (No Seta) Prov-SECCION'!Q221+'7. RETA (SETA) Prov-SECCION'!Q221</f>
        <v>102.63157894736841</v>
      </c>
      <c r="R220" s="104">
        <f>'5. RG PROV CCAA SECCION'!R220+'6. RETA (No Seta) Prov-SECCION'!R221+'7. RETA (SETA) Prov-SECCION'!R221</f>
        <v>72.21052631578948</v>
      </c>
      <c r="S220" s="104">
        <f>'5. RG PROV CCAA SECCION'!S220+'6. RETA (No Seta) Prov-SECCION'!S221+'7. RETA (SETA) Prov-SECCION'!S221</f>
        <v>104.94736842105262</v>
      </c>
      <c r="T220" s="104">
        <f>'5. RG PROV CCAA SECCION'!T220+'6. RETA (No Seta) Prov-SECCION'!T221+'7. RETA (SETA) Prov-SECCION'!T221</f>
        <v>507.8947368421052</v>
      </c>
      <c r="U220" s="104">
        <f>'5. RG PROV CCAA SECCION'!U220+'6. RETA (No Seta) Prov-SECCION'!U221+'7. RETA (SETA) Prov-SECCION'!U221</f>
        <v>78.368421052631589</v>
      </c>
      <c r="V220" s="104">
        <f>'5. RG PROV CCAA SECCION'!V220+'6. RETA (No Seta) Prov-SECCION'!V221+'7. RETA (SETA) Prov-SECCION'!V221</f>
        <v>173.78947368421058</v>
      </c>
      <c r="W220" s="104">
        <f>'5. RG PROV CCAA SECCION'!W220+'6. RETA (No Seta) Prov-SECCION'!W221+'7. RETA (SETA) Prov-SECCION'!W221</f>
        <v>2.3684210526315783</v>
      </c>
      <c r="X220" s="104">
        <f>'5. RG PROV CCAA SECCION'!X220+'6. RETA (No Seta) Prov-SECCION'!X221+'7. RETA (SETA) Prov-SECCION'!X221</f>
        <v>0</v>
      </c>
      <c r="Y220" s="102">
        <f>'5. RG PROV CCAA SECCION'!Y220+'6. RETA (No Seta) Prov-SECCION'!Y221+'7. RETA (SETA) Prov-SECCION'!Y221</f>
        <v>0</v>
      </c>
    </row>
    <row r="221" spans="1:25" ht="15.6" x14ac:dyDescent="0.3">
      <c r="A221" s="238" t="s">
        <v>44</v>
      </c>
      <c r="B221" s="239"/>
      <c r="C221" s="66">
        <f t="shared" ref="C221" si="94">SUM(C222:C225)</f>
        <v>35985.57894736842</v>
      </c>
      <c r="D221" s="64">
        <f>SUM(D222:D225)</f>
        <v>761.21052631578948</v>
      </c>
      <c r="E221" s="67">
        <f t="shared" ref="E221:Y221" si="95">SUM(E222:E225)</f>
        <v>44.263157894736835</v>
      </c>
      <c r="F221" s="67">
        <f t="shared" si="95"/>
        <v>3403.0526315789475</v>
      </c>
      <c r="G221" s="67">
        <f t="shared" si="95"/>
        <v>5</v>
      </c>
      <c r="H221" s="67">
        <f t="shared" si="95"/>
        <v>64.052631578947356</v>
      </c>
      <c r="I221" s="67">
        <f t="shared" si="95"/>
        <v>4069.894736842105</v>
      </c>
      <c r="J221" s="67">
        <f t="shared" si="95"/>
        <v>5665.7368421052633</v>
      </c>
      <c r="K221" s="67">
        <f t="shared" si="95"/>
        <v>1843.7894736842106</v>
      </c>
      <c r="L221" s="67">
        <f t="shared" si="95"/>
        <v>9293.6842105263167</v>
      </c>
      <c r="M221" s="67">
        <f t="shared" si="95"/>
        <v>581.9473684210526</v>
      </c>
      <c r="N221" s="67">
        <f t="shared" si="95"/>
        <v>103.63157894736844</v>
      </c>
      <c r="O221" s="67">
        <f t="shared" si="95"/>
        <v>96.84210526315789</v>
      </c>
      <c r="P221" s="67">
        <f t="shared" si="95"/>
        <v>1037.1578947368421</v>
      </c>
      <c r="Q221" s="67">
        <f t="shared" si="95"/>
        <v>3096.2105263157891</v>
      </c>
      <c r="R221" s="67">
        <f t="shared" si="95"/>
        <v>297.10526315789474</v>
      </c>
      <c r="S221" s="67">
        <f t="shared" si="95"/>
        <v>1176.2631578947367</v>
      </c>
      <c r="T221" s="67">
        <f t="shared" si="95"/>
        <v>2488.9473684210529</v>
      </c>
      <c r="U221" s="67">
        <f t="shared" si="95"/>
        <v>595.05263157894728</v>
      </c>
      <c r="V221" s="67">
        <f t="shared" si="95"/>
        <v>1347.9473684210525</v>
      </c>
      <c r="W221" s="67">
        <f t="shared" si="95"/>
        <v>12.789473684210524</v>
      </c>
      <c r="X221" s="67">
        <f t="shared" si="95"/>
        <v>0.99999999999999956</v>
      </c>
      <c r="Y221" s="66">
        <f t="shared" si="95"/>
        <v>0</v>
      </c>
    </row>
    <row r="222" spans="1:25" ht="15.6" x14ac:dyDescent="0.3">
      <c r="A222" s="6">
        <v>15</v>
      </c>
      <c r="B222" s="7" t="s">
        <v>84</v>
      </c>
      <c r="C222" s="102">
        <f t="shared" ref="C222:C225" si="96">SUM(D222:Y222)</f>
        <v>15984.736842105265</v>
      </c>
      <c r="D222" s="103">
        <f>'5. RG PROV CCAA SECCION'!D222+'6. RETA (No Seta) Prov-SECCION'!D223+'7. RETA (SETA) Prov-SECCION'!D223</f>
        <v>270.5263157894737</v>
      </c>
      <c r="E222" s="104">
        <f>'5. RG PROV CCAA SECCION'!E222+'6. RETA (No Seta) Prov-SECCION'!E223+'7. RETA (SETA) Prov-SECCION'!E223</f>
        <v>3.6842105263157885</v>
      </c>
      <c r="F222" s="104">
        <f>'5. RG PROV CCAA SECCION'!F222+'6. RETA (No Seta) Prov-SECCION'!F223+'7. RETA (SETA) Prov-SECCION'!F223</f>
        <v>1054.7894736842106</v>
      </c>
      <c r="G222" s="104">
        <f>'5. RG PROV CCAA SECCION'!G222+'6. RETA (No Seta) Prov-SECCION'!G223+'7. RETA (SETA) Prov-SECCION'!G223</f>
        <v>3.0000000000000004</v>
      </c>
      <c r="H222" s="104">
        <f>'5. RG PROV CCAA SECCION'!H222+'6. RETA (No Seta) Prov-SECCION'!H223+'7. RETA (SETA) Prov-SECCION'!H223</f>
        <v>25.000000000000004</v>
      </c>
      <c r="I222" s="104">
        <f>'5. RG PROV CCAA SECCION'!I222+'6. RETA (No Seta) Prov-SECCION'!I223+'7. RETA (SETA) Prov-SECCION'!I223</f>
        <v>2175.7894736842104</v>
      </c>
      <c r="J222" s="104">
        <f>'5. RG PROV CCAA SECCION'!J222+'6. RETA (No Seta) Prov-SECCION'!J223+'7. RETA (SETA) Prov-SECCION'!J223</f>
        <v>2408.5789473684208</v>
      </c>
      <c r="K222" s="104">
        <f>'5. RG PROV CCAA SECCION'!K222+'6. RETA (No Seta) Prov-SECCION'!K223+'7. RETA (SETA) Prov-SECCION'!K223</f>
        <v>806.42105263157896</v>
      </c>
      <c r="L222" s="104">
        <f>'5. RG PROV CCAA SECCION'!L222+'6. RETA (No Seta) Prov-SECCION'!L223+'7. RETA (SETA) Prov-SECCION'!L223</f>
        <v>4148.2631578947367</v>
      </c>
      <c r="M222" s="104">
        <f>'5. RG PROV CCAA SECCION'!M222+'6. RETA (No Seta) Prov-SECCION'!M223+'7. RETA (SETA) Prov-SECCION'!M223</f>
        <v>332.9473684210526</v>
      </c>
      <c r="N222" s="104">
        <f>'5. RG PROV CCAA SECCION'!N222+'6. RETA (No Seta) Prov-SECCION'!N223+'7. RETA (SETA) Prov-SECCION'!N223</f>
        <v>43.842105263157897</v>
      </c>
      <c r="O222" s="104">
        <f>'5. RG PROV CCAA SECCION'!O222+'6. RETA (No Seta) Prov-SECCION'!O223+'7. RETA (SETA) Prov-SECCION'!O223</f>
        <v>63.473684210526315</v>
      </c>
      <c r="P222" s="104">
        <f>'5. RG PROV CCAA SECCION'!P222+'6. RETA (No Seta) Prov-SECCION'!P223+'7. RETA (SETA) Prov-SECCION'!P223</f>
        <v>621.21052631578948</v>
      </c>
      <c r="Q222" s="104">
        <f>'5. RG PROV CCAA SECCION'!Q222+'6. RETA (No Seta) Prov-SECCION'!Q223+'7. RETA (SETA) Prov-SECCION'!Q223</f>
        <v>1489.1052631578948</v>
      </c>
      <c r="R222" s="104">
        <f>'5. RG PROV CCAA SECCION'!R222+'6. RETA (No Seta) Prov-SECCION'!R223+'7. RETA (SETA) Prov-SECCION'!R223</f>
        <v>103.05263157894736</v>
      </c>
      <c r="S222" s="104">
        <f>'5. RG PROV CCAA SECCION'!S222+'6. RETA (No Seta) Prov-SECCION'!S223+'7. RETA (SETA) Prov-SECCION'!S223</f>
        <v>562.21052631578937</v>
      </c>
      <c r="T222" s="104">
        <f>'5. RG PROV CCAA SECCION'!T222+'6. RETA (No Seta) Prov-SECCION'!T223+'7. RETA (SETA) Prov-SECCION'!T223</f>
        <v>1010.2631578947369</v>
      </c>
      <c r="U222" s="104">
        <f>'5. RG PROV CCAA SECCION'!U222+'6. RETA (No Seta) Prov-SECCION'!U223+'7. RETA (SETA) Prov-SECCION'!U223</f>
        <v>258.63157894736838</v>
      </c>
      <c r="V222" s="104">
        <f>'5. RG PROV CCAA SECCION'!V222+'6. RETA (No Seta) Prov-SECCION'!V223+'7. RETA (SETA) Prov-SECCION'!V223</f>
        <v>599.9473684210526</v>
      </c>
      <c r="W222" s="104">
        <f>'5. RG PROV CCAA SECCION'!W222+'6. RETA (No Seta) Prov-SECCION'!W223+'7. RETA (SETA) Prov-SECCION'!W223</f>
        <v>3.9999999999999982</v>
      </c>
      <c r="X222" s="104">
        <f>'5. RG PROV CCAA SECCION'!X222+'6. RETA (No Seta) Prov-SECCION'!X223+'7. RETA (SETA) Prov-SECCION'!X223</f>
        <v>0</v>
      </c>
      <c r="Y222" s="102">
        <f>'5. RG PROV CCAA SECCION'!Y222+'6. RETA (No Seta) Prov-SECCION'!Y223+'7. RETA (SETA) Prov-SECCION'!Y223</f>
        <v>0</v>
      </c>
    </row>
    <row r="223" spans="1:25" ht="15.6" x14ac:dyDescent="0.3">
      <c r="A223" s="8">
        <v>27</v>
      </c>
      <c r="B223" s="9" t="s">
        <v>13</v>
      </c>
      <c r="C223" s="102">
        <f t="shared" si="96"/>
        <v>5017.3684210526317</v>
      </c>
      <c r="D223" s="103">
        <f>'5. RG PROV CCAA SECCION'!D223+'6. RETA (No Seta) Prov-SECCION'!D224+'7. RETA (SETA) Prov-SECCION'!D224</f>
        <v>203.36842105263153</v>
      </c>
      <c r="E223" s="104">
        <f>'5. RG PROV CCAA SECCION'!E223+'6. RETA (No Seta) Prov-SECCION'!E224+'7. RETA (SETA) Prov-SECCION'!E224</f>
        <v>13.999999999999995</v>
      </c>
      <c r="F223" s="104">
        <f>'5. RG PROV CCAA SECCION'!F223+'6. RETA (No Seta) Prov-SECCION'!F224+'7. RETA (SETA) Prov-SECCION'!F224</f>
        <v>466.26315789473682</v>
      </c>
      <c r="G223" s="104">
        <f>'5. RG PROV CCAA SECCION'!G223+'6. RETA (No Seta) Prov-SECCION'!G224+'7. RETA (SETA) Prov-SECCION'!G224</f>
        <v>0</v>
      </c>
      <c r="H223" s="104">
        <f>'5. RG PROV CCAA SECCION'!H223+'6. RETA (No Seta) Prov-SECCION'!H224+'7. RETA (SETA) Prov-SECCION'!H224</f>
        <v>6.7894736842105265</v>
      </c>
      <c r="I223" s="104">
        <f>'5. RG PROV CCAA SECCION'!I223+'6. RETA (No Seta) Prov-SECCION'!I224+'7. RETA (SETA) Prov-SECCION'!I224</f>
        <v>495.10526315789468</v>
      </c>
      <c r="J223" s="104">
        <f>'5. RG PROV CCAA SECCION'!J223+'6. RETA (No Seta) Prov-SECCION'!J224+'7. RETA (SETA) Prov-SECCION'!J224</f>
        <v>776</v>
      </c>
      <c r="K223" s="104">
        <f>'5. RG PROV CCAA SECCION'!K223+'6. RETA (No Seta) Prov-SECCION'!K224+'7. RETA (SETA) Prov-SECCION'!K224</f>
        <v>251.6315789473685</v>
      </c>
      <c r="L223" s="104">
        <f>'5. RG PROV CCAA SECCION'!L223+'6. RETA (No Seta) Prov-SECCION'!L224+'7. RETA (SETA) Prov-SECCION'!L224</f>
        <v>1426.5789473684213</v>
      </c>
      <c r="M223" s="104">
        <f>'5. RG PROV CCAA SECCION'!M223+'6. RETA (No Seta) Prov-SECCION'!M224+'7. RETA (SETA) Prov-SECCION'!M224</f>
        <v>29.631578947368411</v>
      </c>
      <c r="N223" s="104">
        <f>'5. RG PROV CCAA SECCION'!N223+'6. RETA (No Seta) Prov-SECCION'!N224+'7. RETA (SETA) Prov-SECCION'!N224</f>
        <v>8.526315789473685</v>
      </c>
      <c r="O223" s="104">
        <f>'5. RG PROV CCAA SECCION'!O223+'6. RETA (No Seta) Prov-SECCION'!O224+'7. RETA (SETA) Prov-SECCION'!O224</f>
        <v>4.1578947368421044</v>
      </c>
      <c r="P223" s="104">
        <f>'5. RG PROV CCAA SECCION'!P223+'6. RETA (No Seta) Prov-SECCION'!P224+'7. RETA (SETA) Prov-SECCION'!P224</f>
        <v>63.526315789473678</v>
      </c>
      <c r="Q223" s="104">
        <f>'5. RG PROV CCAA SECCION'!Q223+'6. RETA (No Seta) Prov-SECCION'!Q224+'7. RETA (SETA) Prov-SECCION'!Q224</f>
        <v>437.21052631578948</v>
      </c>
      <c r="R223" s="104">
        <f>'5. RG PROV CCAA SECCION'!R223+'6. RETA (No Seta) Prov-SECCION'!R224+'7. RETA (SETA) Prov-SECCION'!R224</f>
        <v>71.26315789473685</v>
      </c>
      <c r="S223" s="104">
        <f>'5. RG PROV CCAA SECCION'!S223+'6. RETA (No Seta) Prov-SECCION'!S224+'7. RETA (SETA) Prov-SECCION'!S224</f>
        <v>100.15789473684211</v>
      </c>
      <c r="T223" s="104">
        <f>'5. RG PROV CCAA SECCION'!T223+'6. RETA (No Seta) Prov-SECCION'!T224+'7. RETA (SETA) Prov-SECCION'!T224</f>
        <v>419.63157894736855</v>
      </c>
      <c r="U223" s="104">
        <f>'5. RG PROV CCAA SECCION'!U223+'6. RETA (No Seta) Prov-SECCION'!U224+'7. RETA (SETA) Prov-SECCION'!U224</f>
        <v>87.578947368421055</v>
      </c>
      <c r="V223" s="104">
        <f>'5. RG PROV CCAA SECCION'!V223+'6. RETA (No Seta) Prov-SECCION'!V224+'7. RETA (SETA) Prov-SECCION'!V224</f>
        <v>152.94736842105263</v>
      </c>
      <c r="W223" s="104">
        <f>'5. RG PROV CCAA SECCION'!W223+'6. RETA (No Seta) Prov-SECCION'!W224+'7. RETA (SETA) Prov-SECCION'!W224</f>
        <v>3.0000000000000004</v>
      </c>
      <c r="X223" s="104">
        <f>'5. RG PROV CCAA SECCION'!X223+'6. RETA (No Seta) Prov-SECCION'!X224+'7. RETA (SETA) Prov-SECCION'!X224</f>
        <v>0</v>
      </c>
      <c r="Y223" s="102">
        <f>'5. RG PROV CCAA SECCION'!Y223+'6. RETA (No Seta) Prov-SECCION'!Y224+'7. RETA (SETA) Prov-SECCION'!Y224</f>
        <v>0</v>
      </c>
    </row>
    <row r="224" spans="1:25" ht="15.6" x14ac:dyDescent="0.3">
      <c r="A224" s="8">
        <v>32</v>
      </c>
      <c r="B224" s="9" t="s">
        <v>17</v>
      </c>
      <c r="C224" s="102">
        <f t="shared" si="96"/>
        <v>4341.4210526315783</v>
      </c>
      <c r="D224" s="103">
        <f>'5. RG PROV CCAA SECCION'!D224+'6. RETA (No Seta) Prov-SECCION'!D225+'7. RETA (SETA) Prov-SECCION'!D225</f>
        <v>170.94736842105266</v>
      </c>
      <c r="E224" s="104">
        <f>'5. RG PROV CCAA SECCION'!E224+'6. RETA (No Seta) Prov-SECCION'!E225+'7. RETA (SETA) Prov-SECCION'!E225</f>
        <v>14.789473684210524</v>
      </c>
      <c r="F224" s="104">
        <f>'5. RG PROV CCAA SECCION'!F224+'6. RETA (No Seta) Prov-SECCION'!F225+'7. RETA (SETA) Prov-SECCION'!F225</f>
        <v>680.63157894736844</v>
      </c>
      <c r="G224" s="104">
        <f>'5. RG PROV CCAA SECCION'!G224+'6. RETA (No Seta) Prov-SECCION'!G225+'7. RETA (SETA) Prov-SECCION'!G225</f>
        <v>0.99999999999999956</v>
      </c>
      <c r="H224" s="104">
        <f>'5. RG PROV CCAA SECCION'!H224+'6. RETA (No Seta) Prov-SECCION'!H225+'7. RETA (SETA) Prov-SECCION'!H225</f>
        <v>0.31578947368421051</v>
      </c>
      <c r="I224" s="104">
        <f>'5. RG PROV CCAA SECCION'!I224+'6. RETA (No Seta) Prov-SECCION'!I225+'7. RETA (SETA) Prov-SECCION'!I225</f>
        <v>443.8947368421052</v>
      </c>
      <c r="J224" s="104">
        <f>'5. RG PROV CCAA SECCION'!J224+'6. RETA (No Seta) Prov-SECCION'!J225+'7. RETA (SETA) Prov-SECCION'!J225</f>
        <v>677.26315789473688</v>
      </c>
      <c r="K224" s="104">
        <f>'5. RG PROV CCAA SECCION'!K224+'6. RETA (No Seta) Prov-SECCION'!K225+'7. RETA (SETA) Prov-SECCION'!K225</f>
        <v>208.31578947368425</v>
      </c>
      <c r="L224" s="104">
        <f>'5. RG PROV CCAA SECCION'!L224+'6. RETA (No Seta) Prov-SECCION'!L225+'7. RETA (SETA) Prov-SECCION'!L225</f>
        <v>1043.8421052631579</v>
      </c>
      <c r="M224" s="104">
        <f>'5. RG PROV CCAA SECCION'!M224+'6. RETA (No Seta) Prov-SECCION'!M225+'7. RETA (SETA) Prov-SECCION'!M225</f>
        <v>26.73684210526315</v>
      </c>
      <c r="N224" s="104">
        <f>'5. RG PROV CCAA SECCION'!N224+'6. RETA (No Seta) Prov-SECCION'!N225+'7. RETA (SETA) Prov-SECCION'!N225</f>
        <v>12.421052631578949</v>
      </c>
      <c r="O224" s="104">
        <f>'5. RG PROV CCAA SECCION'!O224+'6. RETA (No Seta) Prov-SECCION'!O225+'7. RETA (SETA) Prov-SECCION'!O225</f>
        <v>4.2105263157894717</v>
      </c>
      <c r="P224" s="104">
        <f>'5. RG PROV CCAA SECCION'!P224+'6. RETA (No Seta) Prov-SECCION'!P225+'7. RETA (SETA) Prov-SECCION'!P225</f>
        <v>50.052631578947384</v>
      </c>
      <c r="Q224" s="104">
        <f>'5. RG PROV CCAA SECCION'!Q224+'6. RETA (No Seta) Prov-SECCION'!Q225+'7. RETA (SETA) Prov-SECCION'!Q225</f>
        <v>264</v>
      </c>
      <c r="R224" s="104">
        <f>'5. RG PROV CCAA SECCION'!R224+'6. RETA (No Seta) Prov-SECCION'!R225+'7. RETA (SETA) Prov-SECCION'!R225</f>
        <v>25.21052631578948</v>
      </c>
      <c r="S224" s="104">
        <f>'5. RG PROV CCAA SECCION'!S224+'6. RETA (No Seta) Prov-SECCION'!S225+'7. RETA (SETA) Prov-SECCION'!S225</f>
        <v>85.947368421052659</v>
      </c>
      <c r="T224" s="104">
        <f>'5. RG PROV CCAA SECCION'!T224+'6. RETA (No Seta) Prov-SECCION'!T225+'7. RETA (SETA) Prov-SECCION'!T225</f>
        <v>398.68421052631578</v>
      </c>
      <c r="U224" s="104">
        <f>'5. RG PROV CCAA SECCION'!U224+'6. RETA (No Seta) Prov-SECCION'!U225+'7. RETA (SETA) Prov-SECCION'!U225</f>
        <v>56.894736842105267</v>
      </c>
      <c r="V224" s="104">
        <f>'5. RG PROV CCAA SECCION'!V224+'6. RETA (No Seta) Prov-SECCION'!V225+'7. RETA (SETA) Prov-SECCION'!V225</f>
        <v>175.26315789473685</v>
      </c>
      <c r="W224" s="104">
        <f>'5. RG PROV CCAA SECCION'!W224+'6. RETA (No Seta) Prov-SECCION'!W225+'7. RETA (SETA) Prov-SECCION'!W225</f>
        <v>0.99999999999999956</v>
      </c>
      <c r="X224" s="104">
        <f>'5. RG PROV CCAA SECCION'!X224+'6. RETA (No Seta) Prov-SECCION'!X225+'7. RETA (SETA) Prov-SECCION'!X225</f>
        <v>0</v>
      </c>
      <c r="Y224" s="102">
        <f>'5. RG PROV CCAA SECCION'!Y224+'6. RETA (No Seta) Prov-SECCION'!Y225+'7. RETA (SETA) Prov-SECCION'!Y225</f>
        <v>0</v>
      </c>
    </row>
    <row r="225" spans="1:25" ht="15.6" x14ac:dyDescent="0.3">
      <c r="A225" s="10">
        <v>36</v>
      </c>
      <c r="B225" s="11" t="s">
        <v>20</v>
      </c>
      <c r="C225" s="102">
        <f t="shared" si="96"/>
        <v>10642.052631578947</v>
      </c>
      <c r="D225" s="103">
        <f>'5. RG PROV CCAA SECCION'!D225+'6. RETA (No Seta) Prov-SECCION'!D226+'7. RETA (SETA) Prov-SECCION'!D226</f>
        <v>116.36842105263159</v>
      </c>
      <c r="E225" s="104">
        <f>'5. RG PROV CCAA SECCION'!E225+'6. RETA (No Seta) Prov-SECCION'!E226+'7. RETA (SETA) Prov-SECCION'!E226</f>
        <v>11.789473684210529</v>
      </c>
      <c r="F225" s="104">
        <f>'5. RG PROV CCAA SECCION'!F225+'6. RETA (No Seta) Prov-SECCION'!F226+'7. RETA (SETA) Prov-SECCION'!F226</f>
        <v>1201.3684210526319</v>
      </c>
      <c r="G225" s="104">
        <f>'5. RG PROV CCAA SECCION'!G225+'6. RETA (No Seta) Prov-SECCION'!G226+'7. RETA (SETA) Prov-SECCION'!G226</f>
        <v>0.99999999999999956</v>
      </c>
      <c r="H225" s="104">
        <f>'5. RG PROV CCAA SECCION'!H225+'6. RETA (No Seta) Prov-SECCION'!H226+'7. RETA (SETA) Prov-SECCION'!H226</f>
        <v>31.947368421052616</v>
      </c>
      <c r="I225" s="104">
        <f>'5. RG PROV CCAA SECCION'!I225+'6. RETA (No Seta) Prov-SECCION'!I226+'7. RETA (SETA) Prov-SECCION'!I226</f>
        <v>955.1052631578948</v>
      </c>
      <c r="J225" s="104">
        <f>'5. RG PROV CCAA SECCION'!J225+'6. RETA (No Seta) Prov-SECCION'!J226+'7. RETA (SETA) Prov-SECCION'!J226</f>
        <v>1803.8947368421054</v>
      </c>
      <c r="K225" s="104">
        <f>'5. RG PROV CCAA SECCION'!K225+'6. RETA (No Seta) Prov-SECCION'!K226+'7. RETA (SETA) Prov-SECCION'!K226</f>
        <v>577.42105263157896</v>
      </c>
      <c r="L225" s="104">
        <f>'5. RG PROV CCAA SECCION'!L225+'6. RETA (No Seta) Prov-SECCION'!L226+'7. RETA (SETA) Prov-SECCION'!L226</f>
        <v>2674.9999999999995</v>
      </c>
      <c r="M225" s="104">
        <f>'5. RG PROV CCAA SECCION'!M225+'6. RETA (No Seta) Prov-SECCION'!M226+'7. RETA (SETA) Prov-SECCION'!M226</f>
        <v>192.63157894736844</v>
      </c>
      <c r="N225" s="104">
        <f>'5. RG PROV CCAA SECCION'!N225+'6. RETA (No Seta) Prov-SECCION'!N226+'7. RETA (SETA) Prov-SECCION'!N226</f>
        <v>38.842105263157904</v>
      </c>
      <c r="O225" s="104">
        <f>'5. RG PROV CCAA SECCION'!O225+'6. RETA (No Seta) Prov-SECCION'!O226+'7. RETA (SETA) Prov-SECCION'!O226</f>
        <v>25</v>
      </c>
      <c r="P225" s="104">
        <f>'5. RG PROV CCAA SECCION'!P225+'6. RETA (No Seta) Prov-SECCION'!P226+'7. RETA (SETA) Prov-SECCION'!P226</f>
        <v>302.36842105263167</v>
      </c>
      <c r="Q225" s="104">
        <f>'5. RG PROV CCAA SECCION'!Q225+'6. RETA (No Seta) Prov-SECCION'!Q226+'7. RETA (SETA) Prov-SECCION'!Q226</f>
        <v>905.89473684210498</v>
      </c>
      <c r="R225" s="104">
        <f>'5. RG PROV CCAA SECCION'!R225+'6. RETA (No Seta) Prov-SECCION'!R226+'7. RETA (SETA) Prov-SECCION'!R226</f>
        <v>97.578947368421026</v>
      </c>
      <c r="S225" s="104">
        <f>'5. RG PROV CCAA SECCION'!S225+'6. RETA (No Seta) Prov-SECCION'!S226+'7. RETA (SETA) Prov-SECCION'!S226</f>
        <v>427.9473684210526</v>
      </c>
      <c r="T225" s="104">
        <f>'5. RG PROV CCAA SECCION'!T225+'6. RETA (No Seta) Prov-SECCION'!T226+'7. RETA (SETA) Prov-SECCION'!T226</f>
        <v>660.36842105263167</v>
      </c>
      <c r="U225" s="104">
        <f>'5. RG PROV CCAA SECCION'!U225+'6. RETA (No Seta) Prov-SECCION'!U226+'7. RETA (SETA) Prov-SECCION'!U226</f>
        <v>191.9473684210526</v>
      </c>
      <c r="V225" s="104">
        <f>'5. RG PROV CCAA SECCION'!V225+'6. RETA (No Seta) Prov-SECCION'!V226+'7. RETA (SETA) Prov-SECCION'!V226</f>
        <v>419.78947368421052</v>
      </c>
      <c r="W225" s="104">
        <f>'5. RG PROV CCAA SECCION'!W225+'6. RETA (No Seta) Prov-SECCION'!W226+'7. RETA (SETA) Prov-SECCION'!W226</f>
        <v>4.7894736842105257</v>
      </c>
      <c r="X225" s="104">
        <f>'5. RG PROV CCAA SECCION'!X225+'6. RETA (No Seta) Prov-SECCION'!X226+'7. RETA (SETA) Prov-SECCION'!X226</f>
        <v>0.99999999999999956</v>
      </c>
      <c r="Y225" s="102">
        <f>'5. RG PROV CCAA SECCION'!Y225+'6. RETA (No Seta) Prov-SECCION'!Y226+'7. RETA (SETA) Prov-SECCION'!Y226</f>
        <v>0</v>
      </c>
    </row>
    <row r="226" spans="1:25" ht="15.6" x14ac:dyDescent="0.3">
      <c r="A226" s="238" t="s">
        <v>177</v>
      </c>
      <c r="B226" s="239"/>
      <c r="C226" s="66">
        <f t="shared" ref="C226" si="97">C227</f>
        <v>339415</v>
      </c>
      <c r="D226" s="64">
        <f>D227</f>
        <v>435.63157894736844</v>
      </c>
      <c r="E226" s="67">
        <f t="shared" ref="E226:Y226" si="98">E227</f>
        <v>81.263157894736821</v>
      </c>
      <c r="F226" s="67">
        <f t="shared" si="98"/>
        <v>13838.421052631578</v>
      </c>
      <c r="G226" s="67">
        <f t="shared" si="98"/>
        <v>258.57894736842098</v>
      </c>
      <c r="H226" s="67">
        <f t="shared" si="98"/>
        <v>958.31578947368428</v>
      </c>
      <c r="I226" s="67">
        <f t="shared" si="98"/>
        <v>41006.052631578947</v>
      </c>
      <c r="J226" s="67">
        <f t="shared" si="98"/>
        <v>60335.000000000007</v>
      </c>
      <c r="K226" s="67">
        <f t="shared" si="98"/>
        <v>21026.736842105263</v>
      </c>
      <c r="L226" s="67">
        <f t="shared" si="98"/>
        <v>63793.631578947374</v>
      </c>
      <c r="M226" s="67">
        <f t="shared" si="98"/>
        <v>16126.421052631582</v>
      </c>
      <c r="N226" s="67">
        <f t="shared" si="98"/>
        <v>4567.5789473684208</v>
      </c>
      <c r="O226" s="67">
        <f t="shared" si="98"/>
        <v>3210.7894736842104</v>
      </c>
      <c r="P226" s="67">
        <f t="shared" si="98"/>
        <v>18463.894736842107</v>
      </c>
      <c r="Q226" s="67">
        <f t="shared" si="98"/>
        <v>44577.368421052641</v>
      </c>
      <c r="R226" s="67">
        <f t="shared" si="98"/>
        <v>1377.9473684210527</v>
      </c>
      <c r="S226" s="67">
        <f t="shared" si="98"/>
        <v>11539.368421052632</v>
      </c>
      <c r="T226" s="67">
        <f t="shared" si="98"/>
        <v>18186.894736842107</v>
      </c>
      <c r="U226" s="67">
        <f t="shared" si="98"/>
        <v>5167.0526315789475</v>
      </c>
      <c r="V226" s="67">
        <f t="shared" si="98"/>
        <v>13328.21052631579</v>
      </c>
      <c r="W226" s="67">
        <f t="shared" si="98"/>
        <v>838.63157894736844</v>
      </c>
      <c r="X226" s="67">
        <f t="shared" si="98"/>
        <v>297.21052631578942</v>
      </c>
      <c r="Y226" s="66">
        <f t="shared" si="98"/>
        <v>0</v>
      </c>
    </row>
    <row r="227" spans="1:25" ht="15.6" x14ac:dyDescent="0.3">
      <c r="A227" s="14">
        <v>28</v>
      </c>
      <c r="B227" s="15" t="s">
        <v>14</v>
      </c>
      <c r="C227" s="102">
        <f>SUM(D227:Y227)</f>
        <v>339415</v>
      </c>
      <c r="D227" s="103">
        <f>'5. RG PROV CCAA SECCION'!D227+'6. RETA (No Seta) Prov-SECCION'!D228+'7. RETA (SETA) Prov-SECCION'!D228</f>
        <v>435.63157894736844</v>
      </c>
      <c r="E227" s="104">
        <f>'5. RG PROV CCAA SECCION'!E227+'6. RETA (No Seta) Prov-SECCION'!E228+'7. RETA (SETA) Prov-SECCION'!E228</f>
        <v>81.263157894736821</v>
      </c>
      <c r="F227" s="104">
        <f>'5. RG PROV CCAA SECCION'!F227+'6. RETA (No Seta) Prov-SECCION'!F228+'7. RETA (SETA) Prov-SECCION'!F228</f>
        <v>13838.421052631578</v>
      </c>
      <c r="G227" s="104">
        <f>'5. RG PROV CCAA SECCION'!G227+'6. RETA (No Seta) Prov-SECCION'!G228+'7. RETA (SETA) Prov-SECCION'!G228</f>
        <v>258.57894736842098</v>
      </c>
      <c r="H227" s="104">
        <f>'5. RG PROV CCAA SECCION'!H227+'6. RETA (No Seta) Prov-SECCION'!H228+'7. RETA (SETA) Prov-SECCION'!H228</f>
        <v>958.31578947368428</v>
      </c>
      <c r="I227" s="104">
        <f>'5. RG PROV CCAA SECCION'!I227+'6. RETA (No Seta) Prov-SECCION'!I228+'7. RETA (SETA) Prov-SECCION'!I228</f>
        <v>41006.052631578947</v>
      </c>
      <c r="J227" s="104">
        <f>'5. RG PROV CCAA SECCION'!J227+'6. RETA (No Seta) Prov-SECCION'!J228+'7. RETA (SETA) Prov-SECCION'!J228</f>
        <v>60335.000000000007</v>
      </c>
      <c r="K227" s="104">
        <f>'5. RG PROV CCAA SECCION'!K227+'6. RETA (No Seta) Prov-SECCION'!K228+'7. RETA (SETA) Prov-SECCION'!K228</f>
        <v>21026.736842105263</v>
      </c>
      <c r="L227" s="104">
        <f>'5. RG PROV CCAA SECCION'!L227+'6. RETA (No Seta) Prov-SECCION'!L228+'7. RETA (SETA) Prov-SECCION'!L228</f>
        <v>63793.631578947374</v>
      </c>
      <c r="M227" s="104">
        <f>'5. RG PROV CCAA SECCION'!M227+'6. RETA (No Seta) Prov-SECCION'!M228+'7. RETA (SETA) Prov-SECCION'!M228</f>
        <v>16126.421052631582</v>
      </c>
      <c r="N227" s="104">
        <f>'5. RG PROV CCAA SECCION'!N227+'6. RETA (No Seta) Prov-SECCION'!N228+'7. RETA (SETA) Prov-SECCION'!N228</f>
        <v>4567.5789473684208</v>
      </c>
      <c r="O227" s="104">
        <f>'5. RG PROV CCAA SECCION'!O227+'6. RETA (No Seta) Prov-SECCION'!O228+'7. RETA (SETA) Prov-SECCION'!O228</f>
        <v>3210.7894736842104</v>
      </c>
      <c r="P227" s="104">
        <f>'5. RG PROV CCAA SECCION'!P227+'6. RETA (No Seta) Prov-SECCION'!P228+'7. RETA (SETA) Prov-SECCION'!P228</f>
        <v>18463.894736842107</v>
      </c>
      <c r="Q227" s="104">
        <f>'5. RG PROV CCAA SECCION'!Q227+'6. RETA (No Seta) Prov-SECCION'!Q228+'7. RETA (SETA) Prov-SECCION'!Q228</f>
        <v>44577.368421052641</v>
      </c>
      <c r="R227" s="104">
        <f>'5. RG PROV CCAA SECCION'!R227+'6. RETA (No Seta) Prov-SECCION'!R228+'7. RETA (SETA) Prov-SECCION'!R228</f>
        <v>1377.9473684210527</v>
      </c>
      <c r="S227" s="104">
        <f>'5. RG PROV CCAA SECCION'!S227+'6. RETA (No Seta) Prov-SECCION'!S228+'7. RETA (SETA) Prov-SECCION'!S228</f>
        <v>11539.368421052632</v>
      </c>
      <c r="T227" s="104">
        <f>'5. RG PROV CCAA SECCION'!T227+'6. RETA (No Seta) Prov-SECCION'!T228+'7. RETA (SETA) Prov-SECCION'!T228</f>
        <v>18186.894736842107</v>
      </c>
      <c r="U227" s="104">
        <f>'5. RG PROV CCAA SECCION'!U227+'6. RETA (No Seta) Prov-SECCION'!U228+'7. RETA (SETA) Prov-SECCION'!U228</f>
        <v>5167.0526315789475</v>
      </c>
      <c r="V227" s="104">
        <f>'5. RG PROV CCAA SECCION'!V227+'6. RETA (No Seta) Prov-SECCION'!V228+'7. RETA (SETA) Prov-SECCION'!V228</f>
        <v>13328.21052631579</v>
      </c>
      <c r="W227" s="104">
        <f>'5. RG PROV CCAA SECCION'!W227+'6. RETA (No Seta) Prov-SECCION'!W228+'7. RETA (SETA) Prov-SECCION'!W228</f>
        <v>838.63157894736844</v>
      </c>
      <c r="X227" s="104">
        <f>'5. RG PROV CCAA SECCION'!X227+'6. RETA (No Seta) Prov-SECCION'!X228+'7. RETA (SETA) Prov-SECCION'!X228</f>
        <v>297.21052631578942</v>
      </c>
      <c r="Y227" s="102">
        <f>'5. RG PROV CCAA SECCION'!Y227+'6. RETA (No Seta) Prov-SECCION'!Y228+'7. RETA (SETA) Prov-SECCION'!Y228</f>
        <v>0</v>
      </c>
    </row>
    <row r="228" spans="1:25" ht="15.6" x14ac:dyDescent="0.3">
      <c r="A228" s="238" t="s">
        <v>176</v>
      </c>
      <c r="B228" s="239"/>
      <c r="C228" s="66">
        <f t="shared" ref="C228" si="99">C229</f>
        <v>39245.736842105267</v>
      </c>
      <c r="D228" s="64">
        <f>D229</f>
        <v>1179.7368421052631</v>
      </c>
      <c r="E228" s="67">
        <f t="shared" ref="E228:Y228" si="100">E229</f>
        <v>16.210526315789469</v>
      </c>
      <c r="F228" s="67">
        <f t="shared" si="100"/>
        <v>5405.5789473684208</v>
      </c>
      <c r="G228" s="67">
        <f t="shared" si="100"/>
        <v>5.1052631578947372</v>
      </c>
      <c r="H228" s="67">
        <f t="shared" si="100"/>
        <v>105.9473684210526</v>
      </c>
      <c r="I228" s="67">
        <f t="shared" si="100"/>
        <v>5227</v>
      </c>
      <c r="J228" s="67">
        <f t="shared" si="100"/>
        <v>9261.105263157895</v>
      </c>
      <c r="K228" s="67">
        <f t="shared" si="100"/>
        <v>2977.5789473684213</v>
      </c>
      <c r="L228" s="67">
        <f t="shared" si="100"/>
        <v>7180.2631578947376</v>
      </c>
      <c r="M228" s="67">
        <f t="shared" si="100"/>
        <v>451.21052631578954</v>
      </c>
      <c r="N228" s="67">
        <f t="shared" si="100"/>
        <v>108.68421052631578</v>
      </c>
      <c r="O228" s="67">
        <f t="shared" si="100"/>
        <v>252.36842105263156</v>
      </c>
      <c r="P228" s="67">
        <f t="shared" si="100"/>
        <v>646.1052631578948</v>
      </c>
      <c r="Q228" s="67">
        <f t="shared" si="100"/>
        <v>2623.3684210526317</v>
      </c>
      <c r="R228" s="67">
        <f t="shared" si="100"/>
        <v>200.78947368421052</v>
      </c>
      <c r="S228" s="67">
        <f t="shared" si="100"/>
        <v>904.9473684210526</v>
      </c>
      <c r="T228" s="67">
        <f t="shared" si="100"/>
        <v>1077.8421052631581</v>
      </c>
      <c r="U228" s="67">
        <f t="shared" si="100"/>
        <v>457.15789473684208</v>
      </c>
      <c r="V228" s="67">
        <f t="shared" si="100"/>
        <v>1114.7894736842104</v>
      </c>
      <c r="W228" s="67">
        <f t="shared" si="100"/>
        <v>44.947368421052623</v>
      </c>
      <c r="X228" s="67">
        <f t="shared" si="100"/>
        <v>4.9999999999999982</v>
      </c>
      <c r="Y228" s="66">
        <f t="shared" si="100"/>
        <v>0</v>
      </c>
    </row>
    <row r="229" spans="1:25" ht="15.6" x14ac:dyDescent="0.3">
      <c r="A229" s="14">
        <v>30</v>
      </c>
      <c r="B229" s="15" t="s">
        <v>15</v>
      </c>
      <c r="C229" s="102">
        <f>SUM(D229:Y229)</f>
        <v>39245.736842105267</v>
      </c>
      <c r="D229" s="103">
        <f>'5. RG PROV CCAA SECCION'!D229+'6. RETA (No Seta) Prov-SECCION'!D230+'7. RETA (SETA) Prov-SECCION'!D230</f>
        <v>1179.7368421052631</v>
      </c>
      <c r="E229" s="104">
        <f>'5. RG PROV CCAA SECCION'!E229+'6. RETA (No Seta) Prov-SECCION'!E230+'7. RETA (SETA) Prov-SECCION'!E230</f>
        <v>16.210526315789469</v>
      </c>
      <c r="F229" s="104">
        <f>'5. RG PROV CCAA SECCION'!F229+'6. RETA (No Seta) Prov-SECCION'!F230+'7. RETA (SETA) Prov-SECCION'!F230</f>
        <v>5405.5789473684208</v>
      </c>
      <c r="G229" s="104">
        <f>'5. RG PROV CCAA SECCION'!G229+'6. RETA (No Seta) Prov-SECCION'!G230+'7. RETA (SETA) Prov-SECCION'!G230</f>
        <v>5.1052631578947372</v>
      </c>
      <c r="H229" s="104">
        <f>'5. RG PROV CCAA SECCION'!H229+'6. RETA (No Seta) Prov-SECCION'!H230+'7. RETA (SETA) Prov-SECCION'!H230</f>
        <v>105.9473684210526</v>
      </c>
      <c r="I229" s="104">
        <f>'5. RG PROV CCAA SECCION'!I229+'6. RETA (No Seta) Prov-SECCION'!I230+'7. RETA (SETA) Prov-SECCION'!I230</f>
        <v>5227</v>
      </c>
      <c r="J229" s="104">
        <f>'5. RG PROV CCAA SECCION'!J229+'6. RETA (No Seta) Prov-SECCION'!J230+'7. RETA (SETA) Prov-SECCION'!J230</f>
        <v>9261.105263157895</v>
      </c>
      <c r="K229" s="104">
        <f>'5. RG PROV CCAA SECCION'!K229+'6. RETA (No Seta) Prov-SECCION'!K230+'7. RETA (SETA) Prov-SECCION'!K230</f>
        <v>2977.5789473684213</v>
      </c>
      <c r="L229" s="104">
        <f>'5. RG PROV CCAA SECCION'!L229+'6. RETA (No Seta) Prov-SECCION'!L230+'7. RETA (SETA) Prov-SECCION'!L230</f>
        <v>7180.2631578947376</v>
      </c>
      <c r="M229" s="104">
        <f>'5. RG PROV CCAA SECCION'!M229+'6. RETA (No Seta) Prov-SECCION'!M230+'7. RETA (SETA) Prov-SECCION'!M230</f>
        <v>451.21052631578954</v>
      </c>
      <c r="N229" s="104">
        <f>'5. RG PROV CCAA SECCION'!N229+'6. RETA (No Seta) Prov-SECCION'!N230+'7. RETA (SETA) Prov-SECCION'!N230</f>
        <v>108.68421052631578</v>
      </c>
      <c r="O229" s="104">
        <f>'5. RG PROV CCAA SECCION'!O229+'6. RETA (No Seta) Prov-SECCION'!O230+'7. RETA (SETA) Prov-SECCION'!O230</f>
        <v>252.36842105263156</v>
      </c>
      <c r="P229" s="104">
        <f>'5. RG PROV CCAA SECCION'!P229+'6. RETA (No Seta) Prov-SECCION'!P230+'7. RETA (SETA) Prov-SECCION'!P230</f>
        <v>646.1052631578948</v>
      </c>
      <c r="Q229" s="104">
        <f>'5. RG PROV CCAA SECCION'!Q229+'6. RETA (No Seta) Prov-SECCION'!Q230+'7. RETA (SETA) Prov-SECCION'!Q230</f>
        <v>2623.3684210526317</v>
      </c>
      <c r="R229" s="104">
        <f>'5. RG PROV CCAA SECCION'!R229+'6. RETA (No Seta) Prov-SECCION'!R230+'7. RETA (SETA) Prov-SECCION'!R230</f>
        <v>200.78947368421052</v>
      </c>
      <c r="S229" s="104">
        <f>'5. RG PROV CCAA SECCION'!S229+'6. RETA (No Seta) Prov-SECCION'!S230+'7. RETA (SETA) Prov-SECCION'!S230</f>
        <v>904.9473684210526</v>
      </c>
      <c r="T229" s="104">
        <f>'5. RG PROV CCAA SECCION'!T229+'6. RETA (No Seta) Prov-SECCION'!T230+'7. RETA (SETA) Prov-SECCION'!T230</f>
        <v>1077.8421052631581</v>
      </c>
      <c r="U229" s="104">
        <f>'5. RG PROV CCAA SECCION'!U229+'6. RETA (No Seta) Prov-SECCION'!U230+'7. RETA (SETA) Prov-SECCION'!U230</f>
        <v>457.15789473684208</v>
      </c>
      <c r="V229" s="104">
        <f>'5. RG PROV CCAA SECCION'!V229+'6. RETA (No Seta) Prov-SECCION'!V230+'7. RETA (SETA) Prov-SECCION'!V230</f>
        <v>1114.7894736842104</v>
      </c>
      <c r="W229" s="104">
        <f>'5. RG PROV CCAA SECCION'!W229+'6. RETA (No Seta) Prov-SECCION'!W230+'7. RETA (SETA) Prov-SECCION'!W230</f>
        <v>44.947368421052623</v>
      </c>
      <c r="X229" s="104">
        <f>'5. RG PROV CCAA SECCION'!X229+'6. RETA (No Seta) Prov-SECCION'!X230+'7. RETA (SETA) Prov-SECCION'!X230</f>
        <v>4.9999999999999982</v>
      </c>
      <c r="Y229" s="102">
        <f>'5. RG PROV CCAA SECCION'!Y229+'6. RETA (No Seta) Prov-SECCION'!Y230+'7. RETA (SETA) Prov-SECCION'!Y230</f>
        <v>0</v>
      </c>
    </row>
    <row r="230" spans="1:25" ht="15.6" x14ac:dyDescent="0.3">
      <c r="A230" s="238" t="s">
        <v>175</v>
      </c>
      <c r="B230" s="239"/>
      <c r="C230" s="66">
        <f t="shared" ref="C230" si="101">C231</f>
        <v>20001.473684210523</v>
      </c>
      <c r="D230" s="64">
        <f>D231</f>
        <v>419.4736842105263</v>
      </c>
      <c r="E230" s="67">
        <f t="shared" ref="E230:Y230" si="102">E231</f>
        <v>6.0000000000000009</v>
      </c>
      <c r="F230" s="67">
        <f t="shared" si="102"/>
        <v>4102.7368421052633</v>
      </c>
      <c r="G230" s="67">
        <f t="shared" si="102"/>
        <v>5.0000000000000009</v>
      </c>
      <c r="H230" s="67">
        <f t="shared" si="102"/>
        <v>118.21052631578949</v>
      </c>
      <c r="I230" s="67">
        <f t="shared" si="102"/>
        <v>2345.6315789473688</v>
      </c>
      <c r="J230" s="67">
        <f t="shared" si="102"/>
        <v>3011.8947368421045</v>
      </c>
      <c r="K230" s="67">
        <f t="shared" si="102"/>
        <v>878.52631578947376</v>
      </c>
      <c r="L230" s="67">
        <f t="shared" si="102"/>
        <v>3146.105263157895</v>
      </c>
      <c r="M230" s="67">
        <f t="shared" si="102"/>
        <v>162.42105263157896</v>
      </c>
      <c r="N230" s="67">
        <f t="shared" si="102"/>
        <v>45.894736842105253</v>
      </c>
      <c r="O230" s="67">
        <f t="shared" si="102"/>
        <v>29.26315789473685</v>
      </c>
      <c r="P230" s="67">
        <f t="shared" si="102"/>
        <v>334.47368421052624</v>
      </c>
      <c r="Q230" s="67">
        <f t="shared" si="102"/>
        <v>2505.6842105263154</v>
      </c>
      <c r="R230" s="67">
        <f t="shared" si="102"/>
        <v>166.10526315789468</v>
      </c>
      <c r="S230" s="67">
        <f t="shared" si="102"/>
        <v>575.73684210526324</v>
      </c>
      <c r="T230" s="67">
        <f t="shared" si="102"/>
        <v>1113.6842105263161</v>
      </c>
      <c r="U230" s="67">
        <f t="shared" si="102"/>
        <v>281.84210526315798</v>
      </c>
      <c r="V230" s="67">
        <f t="shared" si="102"/>
        <v>744.31578947368439</v>
      </c>
      <c r="W230" s="67">
        <f t="shared" si="102"/>
        <v>8.4736842105263133</v>
      </c>
      <c r="X230" s="67">
        <f t="shared" si="102"/>
        <v>0</v>
      </c>
      <c r="Y230" s="66">
        <f t="shared" si="102"/>
        <v>0</v>
      </c>
    </row>
    <row r="231" spans="1:25" ht="15.6" x14ac:dyDescent="0.3">
      <c r="A231" s="8">
        <v>31</v>
      </c>
      <c r="B231" s="9" t="s">
        <v>16</v>
      </c>
      <c r="C231" s="102">
        <f>SUM(D231:Y231)</f>
        <v>20001.473684210523</v>
      </c>
      <c r="D231" s="103">
        <f>'5. RG PROV CCAA SECCION'!D231+'6. RETA (No Seta) Prov-SECCION'!D232+'7. RETA (SETA) Prov-SECCION'!D232</f>
        <v>419.4736842105263</v>
      </c>
      <c r="E231" s="104">
        <f>'5. RG PROV CCAA SECCION'!E231+'6. RETA (No Seta) Prov-SECCION'!E232+'7. RETA (SETA) Prov-SECCION'!E232</f>
        <v>6.0000000000000009</v>
      </c>
      <c r="F231" s="104">
        <f>'5. RG PROV CCAA SECCION'!F231+'6. RETA (No Seta) Prov-SECCION'!F232+'7. RETA (SETA) Prov-SECCION'!F232</f>
        <v>4102.7368421052633</v>
      </c>
      <c r="G231" s="104">
        <f>'5. RG PROV CCAA SECCION'!G231+'6. RETA (No Seta) Prov-SECCION'!G232+'7. RETA (SETA) Prov-SECCION'!G232</f>
        <v>5.0000000000000009</v>
      </c>
      <c r="H231" s="104">
        <f>'5. RG PROV CCAA SECCION'!H231+'6. RETA (No Seta) Prov-SECCION'!H232+'7. RETA (SETA) Prov-SECCION'!H232</f>
        <v>118.21052631578949</v>
      </c>
      <c r="I231" s="104">
        <f>'5. RG PROV CCAA SECCION'!I231+'6. RETA (No Seta) Prov-SECCION'!I232+'7. RETA (SETA) Prov-SECCION'!I232</f>
        <v>2345.6315789473688</v>
      </c>
      <c r="J231" s="104">
        <f>'5. RG PROV CCAA SECCION'!J231+'6. RETA (No Seta) Prov-SECCION'!J232+'7. RETA (SETA) Prov-SECCION'!J232</f>
        <v>3011.8947368421045</v>
      </c>
      <c r="K231" s="104">
        <f>'5. RG PROV CCAA SECCION'!K231+'6. RETA (No Seta) Prov-SECCION'!K232+'7. RETA (SETA) Prov-SECCION'!K232</f>
        <v>878.52631578947376</v>
      </c>
      <c r="L231" s="104">
        <f>'5. RG PROV CCAA SECCION'!L231+'6. RETA (No Seta) Prov-SECCION'!L232+'7. RETA (SETA) Prov-SECCION'!L232</f>
        <v>3146.105263157895</v>
      </c>
      <c r="M231" s="104">
        <f>'5. RG PROV CCAA SECCION'!M231+'6. RETA (No Seta) Prov-SECCION'!M232+'7. RETA (SETA) Prov-SECCION'!M232</f>
        <v>162.42105263157896</v>
      </c>
      <c r="N231" s="104">
        <f>'5. RG PROV CCAA SECCION'!N231+'6. RETA (No Seta) Prov-SECCION'!N232+'7. RETA (SETA) Prov-SECCION'!N232</f>
        <v>45.894736842105253</v>
      </c>
      <c r="O231" s="104">
        <f>'5. RG PROV CCAA SECCION'!O231+'6. RETA (No Seta) Prov-SECCION'!O232+'7. RETA (SETA) Prov-SECCION'!O232</f>
        <v>29.26315789473685</v>
      </c>
      <c r="P231" s="104">
        <f>'5. RG PROV CCAA SECCION'!P231+'6. RETA (No Seta) Prov-SECCION'!P232+'7. RETA (SETA) Prov-SECCION'!P232</f>
        <v>334.47368421052624</v>
      </c>
      <c r="Q231" s="104">
        <f>'5. RG PROV CCAA SECCION'!Q231+'6. RETA (No Seta) Prov-SECCION'!Q232+'7. RETA (SETA) Prov-SECCION'!Q232</f>
        <v>2505.6842105263154</v>
      </c>
      <c r="R231" s="104">
        <f>'5. RG PROV CCAA SECCION'!R231+'6. RETA (No Seta) Prov-SECCION'!R232+'7. RETA (SETA) Prov-SECCION'!R232</f>
        <v>166.10526315789468</v>
      </c>
      <c r="S231" s="104">
        <f>'5. RG PROV CCAA SECCION'!S231+'6. RETA (No Seta) Prov-SECCION'!S232+'7. RETA (SETA) Prov-SECCION'!S232</f>
        <v>575.73684210526324</v>
      </c>
      <c r="T231" s="104">
        <f>'5. RG PROV CCAA SECCION'!T231+'6. RETA (No Seta) Prov-SECCION'!T232+'7. RETA (SETA) Prov-SECCION'!T232</f>
        <v>1113.6842105263161</v>
      </c>
      <c r="U231" s="104">
        <f>'5. RG PROV CCAA SECCION'!U231+'6. RETA (No Seta) Prov-SECCION'!U232+'7. RETA (SETA) Prov-SECCION'!U232</f>
        <v>281.84210526315798</v>
      </c>
      <c r="V231" s="104">
        <f>'5. RG PROV CCAA SECCION'!V231+'6. RETA (No Seta) Prov-SECCION'!V232+'7. RETA (SETA) Prov-SECCION'!V232</f>
        <v>744.31578947368439</v>
      </c>
      <c r="W231" s="104">
        <f>'5. RG PROV CCAA SECCION'!W231+'6. RETA (No Seta) Prov-SECCION'!W232+'7. RETA (SETA) Prov-SECCION'!W232</f>
        <v>8.4736842105263133</v>
      </c>
      <c r="X231" s="104">
        <f>'5. RG PROV CCAA SECCION'!X231+'6. RETA (No Seta) Prov-SECCION'!X232+'7. RETA (SETA) Prov-SECCION'!X232</f>
        <v>0</v>
      </c>
      <c r="Y231" s="102">
        <f>'5. RG PROV CCAA SECCION'!Y231+'6. RETA (No Seta) Prov-SECCION'!Y232+'7. RETA (SETA) Prov-SECCION'!Y232</f>
        <v>0</v>
      </c>
    </row>
    <row r="232" spans="1:25" ht="15.6" x14ac:dyDescent="0.3">
      <c r="A232" s="238" t="s">
        <v>45</v>
      </c>
      <c r="B232" s="239"/>
      <c r="C232" s="66">
        <f t="shared" ref="C232" si="103">SUM(C233:C235)</f>
        <v>59236.368421052641</v>
      </c>
      <c r="D232" s="64">
        <f>SUM(D233:D235)</f>
        <v>365.10526315789468</v>
      </c>
      <c r="E232" s="67">
        <f t="shared" ref="E232:Y232" si="104">SUM(E233:E235)</f>
        <v>11.052631578947366</v>
      </c>
      <c r="F232" s="67">
        <f t="shared" si="104"/>
        <v>6228.4210526315792</v>
      </c>
      <c r="G232" s="67">
        <f t="shared" si="104"/>
        <v>25.526315789473685</v>
      </c>
      <c r="H232" s="67">
        <f t="shared" si="104"/>
        <v>234.21052631578948</v>
      </c>
      <c r="I232" s="67">
        <f t="shared" si="104"/>
        <v>7138.105263157895</v>
      </c>
      <c r="J232" s="67">
        <f t="shared" si="104"/>
        <v>10499.052631578947</v>
      </c>
      <c r="K232" s="67">
        <f t="shared" si="104"/>
        <v>3096.9473684210525</v>
      </c>
      <c r="L232" s="67">
        <f t="shared" si="104"/>
        <v>13612.421052631578</v>
      </c>
      <c r="M232" s="67">
        <f t="shared" si="104"/>
        <v>647.78947368421041</v>
      </c>
      <c r="N232" s="67">
        <f t="shared" si="104"/>
        <v>136.63157894736841</v>
      </c>
      <c r="O232" s="67">
        <f t="shared" si="104"/>
        <v>130.63157894736838</v>
      </c>
      <c r="P232" s="67">
        <f t="shared" si="104"/>
        <v>1752.6315789473683</v>
      </c>
      <c r="Q232" s="67">
        <f t="shared" si="104"/>
        <v>6175.1578947368416</v>
      </c>
      <c r="R232" s="67">
        <f t="shared" si="104"/>
        <v>361</v>
      </c>
      <c r="S232" s="67">
        <f t="shared" si="104"/>
        <v>1518.4736842105262</v>
      </c>
      <c r="T232" s="67">
        <f t="shared" si="104"/>
        <v>4033.3684210526312</v>
      </c>
      <c r="U232" s="67">
        <f t="shared" si="104"/>
        <v>845.68421052631584</v>
      </c>
      <c r="V232" s="67">
        <f t="shared" si="104"/>
        <v>2383.4210526315792</v>
      </c>
      <c r="W232" s="67">
        <f t="shared" si="104"/>
        <v>36.73684210526315</v>
      </c>
      <c r="X232" s="67">
        <f t="shared" si="104"/>
        <v>4</v>
      </c>
      <c r="Y232" s="66">
        <f t="shared" si="104"/>
        <v>0</v>
      </c>
    </row>
    <row r="233" spans="1:25" ht="15.6" x14ac:dyDescent="0.3">
      <c r="A233" s="6">
        <v>1</v>
      </c>
      <c r="B233" s="7" t="s">
        <v>174</v>
      </c>
      <c r="C233" s="102">
        <f t="shared" ref="C233:C235" si="105">SUM(D233:Y233)</f>
        <v>11100.315789473685</v>
      </c>
      <c r="D233" s="103">
        <f>'5. RG PROV CCAA SECCION'!D233+'6. RETA (No Seta) Prov-SECCION'!D234+'7. RETA (SETA) Prov-SECCION'!D234</f>
        <v>49.842105263157897</v>
      </c>
      <c r="E233" s="104">
        <f>'5. RG PROV CCAA SECCION'!E233+'6. RETA (No Seta) Prov-SECCION'!E234+'7. RETA (SETA) Prov-SECCION'!E234</f>
        <v>1.0526315789473679</v>
      </c>
      <c r="F233" s="104">
        <f>'5. RG PROV CCAA SECCION'!F233+'6. RETA (No Seta) Prov-SECCION'!F234+'7. RETA (SETA) Prov-SECCION'!F234</f>
        <v>1357.7894736842109</v>
      </c>
      <c r="G233" s="104">
        <f>'5. RG PROV CCAA SECCION'!G233+'6. RETA (No Seta) Prov-SECCION'!G234+'7. RETA (SETA) Prov-SECCION'!G234</f>
        <v>0</v>
      </c>
      <c r="H233" s="104">
        <f>'5. RG PROV CCAA SECCION'!H233+'6. RETA (No Seta) Prov-SECCION'!H234+'7. RETA (SETA) Prov-SECCION'!H234</f>
        <v>80.842105263157904</v>
      </c>
      <c r="I233" s="104">
        <f>'5. RG PROV CCAA SECCION'!I233+'6. RETA (No Seta) Prov-SECCION'!I234+'7. RETA (SETA) Prov-SECCION'!I234</f>
        <v>1145.5263157894738</v>
      </c>
      <c r="J233" s="104">
        <f>'5. RG PROV CCAA SECCION'!J233+'6. RETA (No Seta) Prov-SECCION'!J234+'7. RETA (SETA) Prov-SECCION'!J234</f>
        <v>1994.3684210526314</v>
      </c>
      <c r="K233" s="104">
        <f>'5. RG PROV CCAA SECCION'!K233+'6. RETA (No Seta) Prov-SECCION'!K234+'7. RETA (SETA) Prov-SECCION'!K234</f>
        <v>807.26315789473699</v>
      </c>
      <c r="L233" s="104">
        <f>'5. RG PROV CCAA SECCION'!L233+'6. RETA (No Seta) Prov-SECCION'!L234+'7. RETA (SETA) Prov-SECCION'!L234</f>
        <v>2006.2631578947369</v>
      </c>
      <c r="M233" s="104">
        <f>'5. RG PROV CCAA SECCION'!M233+'6. RETA (No Seta) Prov-SECCION'!M234+'7. RETA (SETA) Prov-SECCION'!M234</f>
        <v>68.73684210526315</v>
      </c>
      <c r="N233" s="104">
        <f>'5. RG PROV CCAA SECCION'!N233+'6. RETA (No Seta) Prov-SECCION'!N234+'7. RETA (SETA) Prov-SECCION'!N234</f>
        <v>19.368421052631582</v>
      </c>
      <c r="O233" s="104">
        <f>'5. RG PROV CCAA SECCION'!O233+'6. RETA (No Seta) Prov-SECCION'!O234+'7. RETA (SETA) Prov-SECCION'!O234</f>
        <v>15.631578947368414</v>
      </c>
      <c r="P233" s="104">
        <f>'5. RG PROV CCAA SECCION'!P233+'6. RETA (No Seta) Prov-SECCION'!P234+'7. RETA (SETA) Prov-SECCION'!P234</f>
        <v>207.57894736842101</v>
      </c>
      <c r="Q233" s="104">
        <f>'5. RG PROV CCAA SECCION'!Q233+'6. RETA (No Seta) Prov-SECCION'!Q234+'7. RETA (SETA) Prov-SECCION'!Q234</f>
        <v>1628.1052631578946</v>
      </c>
      <c r="R233" s="104">
        <f>'5. RG PROV CCAA SECCION'!R233+'6. RETA (No Seta) Prov-SECCION'!R234+'7. RETA (SETA) Prov-SECCION'!R234</f>
        <v>160.78947368421052</v>
      </c>
      <c r="S233" s="104">
        <f>'5. RG PROV CCAA SECCION'!S233+'6. RETA (No Seta) Prov-SECCION'!S234+'7. RETA (SETA) Prov-SECCION'!S234</f>
        <v>162.10526315789468</v>
      </c>
      <c r="T233" s="104">
        <f>'5. RG PROV CCAA SECCION'!T233+'6. RETA (No Seta) Prov-SECCION'!T234+'7. RETA (SETA) Prov-SECCION'!T234</f>
        <v>803.78947368421041</v>
      </c>
      <c r="U233" s="104">
        <f>'5. RG PROV CCAA SECCION'!U233+'6. RETA (No Seta) Prov-SECCION'!U234+'7. RETA (SETA) Prov-SECCION'!U234</f>
        <v>187.31578947368422</v>
      </c>
      <c r="V233" s="104">
        <f>'5. RG PROV CCAA SECCION'!V233+'6. RETA (No Seta) Prov-SECCION'!V234+'7. RETA (SETA) Prov-SECCION'!V234</f>
        <v>403.9473684210526</v>
      </c>
      <c r="W233" s="104">
        <f>'5. RG PROV CCAA SECCION'!W233+'6. RETA (No Seta) Prov-SECCION'!W234+'7. RETA (SETA) Prov-SECCION'!W234</f>
        <v>0</v>
      </c>
      <c r="X233" s="104">
        <f>'5. RG PROV CCAA SECCION'!X233+'6. RETA (No Seta) Prov-SECCION'!X234+'7. RETA (SETA) Prov-SECCION'!X234</f>
        <v>0</v>
      </c>
      <c r="Y233" s="102">
        <f>'5. RG PROV CCAA SECCION'!Y233+'6. RETA (No Seta) Prov-SECCION'!Y234+'7. RETA (SETA) Prov-SECCION'!Y234</f>
        <v>0</v>
      </c>
    </row>
    <row r="234" spans="1:25" ht="15.6" x14ac:dyDescent="0.3">
      <c r="A234" s="8">
        <v>20</v>
      </c>
      <c r="B234" s="9" t="s">
        <v>9</v>
      </c>
      <c r="C234" s="102">
        <f t="shared" si="105"/>
        <v>19412.368421052633</v>
      </c>
      <c r="D234" s="103">
        <f>'5. RG PROV CCAA SECCION'!D234+'6. RETA (No Seta) Prov-SECCION'!D235+'7. RETA (SETA) Prov-SECCION'!D235</f>
        <v>86.578947368421055</v>
      </c>
      <c r="E234" s="104">
        <f>'5. RG PROV CCAA SECCION'!E234+'6. RETA (No Seta) Prov-SECCION'!E235+'7. RETA (SETA) Prov-SECCION'!E235</f>
        <v>0.99999999999999956</v>
      </c>
      <c r="F234" s="104">
        <f>'5. RG PROV CCAA SECCION'!F234+'6. RETA (No Seta) Prov-SECCION'!F235+'7. RETA (SETA) Prov-SECCION'!F235</f>
        <v>2250.2105263157891</v>
      </c>
      <c r="G234" s="104">
        <f>'5. RG PROV CCAA SECCION'!G234+'6. RETA (No Seta) Prov-SECCION'!G235+'7. RETA (SETA) Prov-SECCION'!G235</f>
        <v>3.9999999999999982</v>
      </c>
      <c r="H234" s="104">
        <f>'5. RG PROV CCAA SECCION'!H234+'6. RETA (No Seta) Prov-SECCION'!H235+'7. RETA (SETA) Prov-SECCION'!H235</f>
        <v>85.68421052631578</v>
      </c>
      <c r="I234" s="104">
        <f>'5. RG PROV CCAA SECCION'!I234+'6. RETA (No Seta) Prov-SECCION'!I235+'7. RETA (SETA) Prov-SECCION'!I235</f>
        <v>1961.7368421052633</v>
      </c>
      <c r="J234" s="104">
        <f>'5. RG PROV CCAA SECCION'!J234+'6. RETA (No Seta) Prov-SECCION'!J235+'7. RETA (SETA) Prov-SECCION'!J235</f>
        <v>2986.2105263157891</v>
      </c>
      <c r="K234" s="104">
        <f>'5. RG PROV CCAA SECCION'!K234+'6. RETA (No Seta) Prov-SECCION'!K235+'7. RETA (SETA) Prov-SECCION'!K235</f>
        <v>888.94736842105272</v>
      </c>
      <c r="L234" s="104">
        <f>'5. RG PROV CCAA SECCION'!L234+'6. RETA (No Seta) Prov-SECCION'!L235+'7. RETA (SETA) Prov-SECCION'!L235</f>
        <v>4926.7368421052633</v>
      </c>
      <c r="M234" s="104">
        <f>'5. RG PROV CCAA SECCION'!M234+'6. RETA (No Seta) Prov-SECCION'!M235+'7. RETA (SETA) Prov-SECCION'!M235</f>
        <v>167.73684210526312</v>
      </c>
      <c r="N234" s="104">
        <f>'5. RG PROV CCAA SECCION'!N234+'6. RETA (No Seta) Prov-SECCION'!N235+'7. RETA (SETA) Prov-SECCION'!N235</f>
        <v>26.84210526315789</v>
      </c>
      <c r="O234" s="104">
        <f>'5. RG PROV CCAA SECCION'!O234+'6. RETA (No Seta) Prov-SECCION'!O235+'7. RETA (SETA) Prov-SECCION'!O235</f>
        <v>40.210526315789465</v>
      </c>
      <c r="P234" s="104">
        <f>'5. RG PROV CCAA SECCION'!P234+'6. RETA (No Seta) Prov-SECCION'!P235+'7. RETA (SETA) Prov-SECCION'!P235</f>
        <v>627.05263157894728</v>
      </c>
      <c r="Q234" s="104">
        <f>'5. RG PROV CCAA SECCION'!Q234+'6. RETA (No Seta) Prov-SECCION'!Q235+'7. RETA (SETA) Prov-SECCION'!Q235</f>
        <v>2012.2631578947367</v>
      </c>
      <c r="R234" s="104">
        <f>'5. RG PROV CCAA SECCION'!R234+'6. RETA (No Seta) Prov-SECCION'!R235+'7. RETA (SETA) Prov-SECCION'!R235</f>
        <v>105.26315789473685</v>
      </c>
      <c r="S234" s="104">
        <f>'5. RG PROV CCAA SECCION'!S234+'6. RETA (No Seta) Prov-SECCION'!S235+'7. RETA (SETA) Prov-SECCION'!S235</f>
        <v>521</v>
      </c>
      <c r="T234" s="104">
        <f>'5. RG PROV CCAA SECCION'!T234+'6. RETA (No Seta) Prov-SECCION'!T235+'7. RETA (SETA) Prov-SECCION'!T235</f>
        <v>1723.0526315789473</v>
      </c>
      <c r="U234" s="104">
        <f>'5. RG PROV CCAA SECCION'!U234+'6. RETA (No Seta) Prov-SECCION'!U235+'7. RETA (SETA) Prov-SECCION'!U235</f>
        <v>249.89473684210529</v>
      </c>
      <c r="V234" s="104">
        <f>'5. RG PROV CCAA SECCION'!V234+'6. RETA (No Seta) Prov-SECCION'!V235+'7. RETA (SETA) Prov-SECCION'!V235</f>
        <v>737.0526315789474</v>
      </c>
      <c r="W234" s="104">
        <f>'5. RG PROV CCAA SECCION'!W234+'6. RETA (No Seta) Prov-SECCION'!W235+'7. RETA (SETA) Prov-SECCION'!W235</f>
        <v>9.8947368421052637</v>
      </c>
      <c r="X234" s="104">
        <f>'5. RG PROV CCAA SECCION'!X234+'6. RETA (No Seta) Prov-SECCION'!X235+'7. RETA (SETA) Prov-SECCION'!X235</f>
        <v>0.99999999999999956</v>
      </c>
      <c r="Y234" s="102">
        <f>'5. RG PROV CCAA SECCION'!Y234+'6. RETA (No Seta) Prov-SECCION'!Y235+'7. RETA (SETA) Prov-SECCION'!Y235</f>
        <v>0</v>
      </c>
    </row>
    <row r="235" spans="1:25" ht="15.6" x14ac:dyDescent="0.3">
      <c r="A235" s="10">
        <v>48</v>
      </c>
      <c r="B235" s="11" t="s">
        <v>29</v>
      </c>
      <c r="C235" s="102">
        <f t="shared" si="105"/>
        <v>28723.684210526317</v>
      </c>
      <c r="D235" s="103">
        <f>'5. RG PROV CCAA SECCION'!D235+'6. RETA (No Seta) Prov-SECCION'!D236+'7. RETA (SETA) Prov-SECCION'!D236</f>
        <v>228.68421052631572</v>
      </c>
      <c r="E235" s="104">
        <f>'5. RG PROV CCAA SECCION'!E235+'6. RETA (No Seta) Prov-SECCION'!E236+'7. RETA (SETA) Prov-SECCION'!E236</f>
        <v>9</v>
      </c>
      <c r="F235" s="104">
        <f>'5. RG PROV CCAA SECCION'!F235+'6. RETA (No Seta) Prov-SECCION'!F236+'7. RETA (SETA) Prov-SECCION'!F236</f>
        <v>2620.4210526315792</v>
      </c>
      <c r="G235" s="104">
        <f>'5. RG PROV CCAA SECCION'!G235+'6. RETA (No Seta) Prov-SECCION'!G236+'7. RETA (SETA) Prov-SECCION'!G236</f>
        <v>21.526315789473685</v>
      </c>
      <c r="H235" s="104">
        <f>'5. RG PROV CCAA SECCION'!H235+'6. RETA (No Seta) Prov-SECCION'!H236+'7. RETA (SETA) Prov-SECCION'!H236</f>
        <v>67.68421052631578</v>
      </c>
      <c r="I235" s="104">
        <f>'5. RG PROV CCAA SECCION'!I235+'6. RETA (No Seta) Prov-SECCION'!I236+'7. RETA (SETA) Prov-SECCION'!I236</f>
        <v>4030.8421052631579</v>
      </c>
      <c r="J235" s="104">
        <f>'5. RG PROV CCAA SECCION'!J235+'6. RETA (No Seta) Prov-SECCION'!J236+'7. RETA (SETA) Prov-SECCION'!J236</f>
        <v>5518.4736842105267</v>
      </c>
      <c r="K235" s="104">
        <f>'5. RG PROV CCAA SECCION'!K235+'6. RETA (No Seta) Prov-SECCION'!K236+'7. RETA (SETA) Prov-SECCION'!K236</f>
        <v>1400.7368421052629</v>
      </c>
      <c r="L235" s="104">
        <f>'5. RG PROV CCAA SECCION'!L235+'6. RETA (No Seta) Prov-SECCION'!L236+'7. RETA (SETA) Prov-SECCION'!L236</f>
        <v>6679.4210526315783</v>
      </c>
      <c r="M235" s="104">
        <f>'5. RG PROV CCAA SECCION'!M235+'6. RETA (No Seta) Prov-SECCION'!M236+'7. RETA (SETA) Prov-SECCION'!M236</f>
        <v>411.31578947368416</v>
      </c>
      <c r="N235" s="104">
        <f>'5. RG PROV CCAA SECCION'!N235+'6. RETA (No Seta) Prov-SECCION'!N236+'7. RETA (SETA) Prov-SECCION'!N236</f>
        <v>90.421052631578931</v>
      </c>
      <c r="O235" s="104">
        <f>'5. RG PROV CCAA SECCION'!O235+'6. RETA (No Seta) Prov-SECCION'!O236+'7. RETA (SETA) Prov-SECCION'!O236</f>
        <v>74.789473684210506</v>
      </c>
      <c r="P235" s="104">
        <f>'5. RG PROV CCAA SECCION'!P235+'6. RETA (No Seta) Prov-SECCION'!P236+'7. RETA (SETA) Prov-SECCION'!P236</f>
        <v>918.00000000000011</v>
      </c>
      <c r="Q235" s="104">
        <f>'5. RG PROV CCAA SECCION'!Q235+'6. RETA (No Seta) Prov-SECCION'!Q236+'7. RETA (SETA) Prov-SECCION'!Q236</f>
        <v>2534.7894736842104</v>
      </c>
      <c r="R235" s="104">
        <f>'5. RG PROV CCAA SECCION'!R235+'6. RETA (No Seta) Prov-SECCION'!R236+'7. RETA (SETA) Prov-SECCION'!R236</f>
        <v>94.947368421052616</v>
      </c>
      <c r="S235" s="104">
        <f>'5. RG PROV CCAA SECCION'!S235+'6. RETA (No Seta) Prov-SECCION'!S236+'7. RETA (SETA) Prov-SECCION'!S236</f>
        <v>835.36842105263167</v>
      </c>
      <c r="T235" s="104">
        <f>'5. RG PROV CCAA SECCION'!T235+'6. RETA (No Seta) Prov-SECCION'!T236+'7. RETA (SETA) Prov-SECCION'!T236</f>
        <v>1506.5263157894738</v>
      </c>
      <c r="U235" s="104">
        <f>'5. RG PROV CCAA SECCION'!U235+'6. RETA (No Seta) Prov-SECCION'!U236+'7. RETA (SETA) Prov-SECCION'!U236</f>
        <v>408.47368421052636</v>
      </c>
      <c r="V235" s="104">
        <f>'5. RG PROV CCAA SECCION'!V235+'6. RETA (No Seta) Prov-SECCION'!V236+'7. RETA (SETA) Prov-SECCION'!V236</f>
        <v>1242.421052631579</v>
      </c>
      <c r="W235" s="104">
        <f>'5. RG PROV CCAA SECCION'!W235+'6. RETA (No Seta) Prov-SECCION'!W236+'7. RETA (SETA) Prov-SECCION'!W236</f>
        <v>26.84210526315789</v>
      </c>
      <c r="X235" s="104">
        <f>'5. RG PROV CCAA SECCION'!X235+'6. RETA (No Seta) Prov-SECCION'!X236+'7. RETA (SETA) Prov-SECCION'!X236</f>
        <v>3.0000000000000004</v>
      </c>
      <c r="Y235" s="102">
        <f>'5. RG PROV CCAA SECCION'!Y235+'6. RETA (No Seta) Prov-SECCION'!Y236+'7. RETA (SETA) Prov-SECCION'!Y236</f>
        <v>0</v>
      </c>
    </row>
    <row r="236" spans="1:25" ht="15.6" x14ac:dyDescent="0.3">
      <c r="A236" s="238" t="s">
        <v>46</v>
      </c>
      <c r="B236" s="239"/>
      <c r="C236" s="66">
        <f t="shared" ref="C236" si="106">C237</f>
        <v>9738.3157894736851</v>
      </c>
      <c r="D236" s="64">
        <f>D237</f>
        <v>367.42105263157896</v>
      </c>
      <c r="E236" s="67">
        <f t="shared" ref="E236:Y236" si="107">E237</f>
        <v>3.5263157894736841</v>
      </c>
      <c r="F236" s="67">
        <f t="shared" si="107"/>
        <v>2072.5789473684213</v>
      </c>
      <c r="G236" s="67">
        <f t="shared" si="107"/>
        <v>1.9999999999999991</v>
      </c>
      <c r="H236" s="67">
        <f t="shared" si="107"/>
        <v>78.000000000000014</v>
      </c>
      <c r="I236" s="67">
        <f t="shared" si="107"/>
        <v>1090.9473684210525</v>
      </c>
      <c r="J236" s="67">
        <f t="shared" si="107"/>
        <v>1391.3157894736842</v>
      </c>
      <c r="K236" s="67">
        <f t="shared" si="107"/>
        <v>367.15789473684208</v>
      </c>
      <c r="L236" s="67">
        <f t="shared" si="107"/>
        <v>1750.2631578947369</v>
      </c>
      <c r="M236" s="67">
        <f t="shared" si="107"/>
        <v>93.631578947368439</v>
      </c>
      <c r="N236" s="67">
        <f t="shared" si="107"/>
        <v>15.000000000000004</v>
      </c>
      <c r="O236" s="67">
        <f t="shared" si="107"/>
        <v>13.052631578947366</v>
      </c>
      <c r="P236" s="67">
        <f t="shared" si="107"/>
        <v>74.473684210526315</v>
      </c>
      <c r="Q236" s="67">
        <f t="shared" si="107"/>
        <v>911.31578947368405</v>
      </c>
      <c r="R236" s="67">
        <f t="shared" si="107"/>
        <v>40.947368421052644</v>
      </c>
      <c r="S236" s="67">
        <f t="shared" si="107"/>
        <v>285.57894736842104</v>
      </c>
      <c r="T236" s="67">
        <f t="shared" si="107"/>
        <v>719.47368421052613</v>
      </c>
      <c r="U236" s="67">
        <f t="shared" si="107"/>
        <v>147.42105263157896</v>
      </c>
      <c r="V236" s="67">
        <f t="shared" si="107"/>
        <v>312.21052631578959</v>
      </c>
      <c r="W236" s="67">
        <f t="shared" si="107"/>
        <v>1.9999999999999991</v>
      </c>
      <c r="X236" s="67">
        <f t="shared" si="107"/>
        <v>0</v>
      </c>
      <c r="Y236" s="66">
        <f t="shared" si="107"/>
        <v>0</v>
      </c>
    </row>
    <row r="237" spans="1:25" ht="15.6" x14ac:dyDescent="0.3">
      <c r="A237" s="14">
        <v>26</v>
      </c>
      <c r="B237" s="15" t="s">
        <v>71</v>
      </c>
      <c r="C237" s="102">
        <f t="shared" ref="C237:C239" si="108">SUM(D237:Y237)</f>
        <v>9738.3157894736851</v>
      </c>
      <c r="D237" s="103">
        <f>'5. RG PROV CCAA SECCION'!D237+'6. RETA (No Seta) Prov-SECCION'!D238+'7. RETA (SETA) Prov-SECCION'!D238</f>
        <v>367.42105263157896</v>
      </c>
      <c r="E237" s="104">
        <f>'5. RG PROV CCAA SECCION'!E237+'6. RETA (No Seta) Prov-SECCION'!E238+'7. RETA (SETA) Prov-SECCION'!E238</f>
        <v>3.5263157894736841</v>
      </c>
      <c r="F237" s="104">
        <f>'5. RG PROV CCAA SECCION'!F237+'6. RETA (No Seta) Prov-SECCION'!F238+'7. RETA (SETA) Prov-SECCION'!F238</f>
        <v>2072.5789473684213</v>
      </c>
      <c r="G237" s="104">
        <f>'5. RG PROV CCAA SECCION'!G237+'6. RETA (No Seta) Prov-SECCION'!G238+'7. RETA (SETA) Prov-SECCION'!G238</f>
        <v>1.9999999999999991</v>
      </c>
      <c r="H237" s="104">
        <f>'5. RG PROV CCAA SECCION'!H237+'6. RETA (No Seta) Prov-SECCION'!H238+'7. RETA (SETA) Prov-SECCION'!H238</f>
        <v>78.000000000000014</v>
      </c>
      <c r="I237" s="104">
        <f>'5. RG PROV CCAA SECCION'!I237+'6. RETA (No Seta) Prov-SECCION'!I238+'7. RETA (SETA) Prov-SECCION'!I238</f>
        <v>1090.9473684210525</v>
      </c>
      <c r="J237" s="104">
        <f>'5. RG PROV CCAA SECCION'!J237+'6. RETA (No Seta) Prov-SECCION'!J238+'7. RETA (SETA) Prov-SECCION'!J238</f>
        <v>1391.3157894736842</v>
      </c>
      <c r="K237" s="104">
        <f>'5. RG PROV CCAA SECCION'!K237+'6. RETA (No Seta) Prov-SECCION'!K238+'7. RETA (SETA) Prov-SECCION'!K238</f>
        <v>367.15789473684208</v>
      </c>
      <c r="L237" s="104">
        <f>'5. RG PROV CCAA SECCION'!L237+'6. RETA (No Seta) Prov-SECCION'!L238+'7. RETA (SETA) Prov-SECCION'!L238</f>
        <v>1750.2631578947369</v>
      </c>
      <c r="M237" s="104">
        <f>'5. RG PROV CCAA SECCION'!M237+'6. RETA (No Seta) Prov-SECCION'!M238+'7. RETA (SETA) Prov-SECCION'!M238</f>
        <v>93.631578947368439</v>
      </c>
      <c r="N237" s="104">
        <f>'5. RG PROV CCAA SECCION'!N237+'6. RETA (No Seta) Prov-SECCION'!N238+'7. RETA (SETA) Prov-SECCION'!N238</f>
        <v>15.000000000000004</v>
      </c>
      <c r="O237" s="104">
        <f>'5. RG PROV CCAA SECCION'!O237+'6. RETA (No Seta) Prov-SECCION'!O238+'7. RETA (SETA) Prov-SECCION'!O238</f>
        <v>13.052631578947366</v>
      </c>
      <c r="P237" s="104">
        <f>'5. RG PROV CCAA SECCION'!P237+'6. RETA (No Seta) Prov-SECCION'!P238+'7. RETA (SETA) Prov-SECCION'!P238</f>
        <v>74.473684210526315</v>
      </c>
      <c r="Q237" s="104">
        <f>'5. RG PROV CCAA SECCION'!Q237+'6. RETA (No Seta) Prov-SECCION'!Q238+'7. RETA (SETA) Prov-SECCION'!Q238</f>
        <v>911.31578947368405</v>
      </c>
      <c r="R237" s="104">
        <f>'5. RG PROV CCAA SECCION'!R237+'6. RETA (No Seta) Prov-SECCION'!R238+'7. RETA (SETA) Prov-SECCION'!R238</f>
        <v>40.947368421052644</v>
      </c>
      <c r="S237" s="104">
        <f>'5. RG PROV CCAA SECCION'!S237+'6. RETA (No Seta) Prov-SECCION'!S238+'7. RETA (SETA) Prov-SECCION'!S238</f>
        <v>285.57894736842104</v>
      </c>
      <c r="T237" s="104">
        <f>'5. RG PROV CCAA SECCION'!T237+'6. RETA (No Seta) Prov-SECCION'!T238+'7. RETA (SETA) Prov-SECCION'!T238</f>
        <v>719.47368421052613</v>
      </c>
      <c r="U237" s="104">
        <f>'5. RG PROV CCAA SECCION'!U237+'6. RETA (No Seta) Prov-SECCION'!U238+'7. RETA (SETA) Prov-SECCION'!U238</f>
        <v>147.42105263157896</v>
      </c>
      <c r="V237" s="104">
        <f>'5. RG PROV CCAA SECCION'!V237+'6. RETA (No Seta) Prov-SECCION'!V238+'7. RETA (SETA) Prov-SECCION'!V238</f>
        <v>312.21052631578959</v>
      </c>
      <c r="W237" s="104">
        <f>'5. RG PROV CCAA SECCION'!W237+'6. RETA (No Seta) Prov-SECCION'!W238+'7. RETA (SETA) Prov-SECCION'!W238</f>
        <v>1.9999999999999991</v>
      </c>
      <c r="X237" s="104">
        <f>'5. RG PROV CCAA SECCION'!X237+'6. RETA (No Seta) Prov-SECCION'!X238+'7. RETA (SETA) Prov-SECCION'!X238</f>
        <v>0</v>
      </c>
      <c r="Y237" s="102">
        <f>'5. RG PROV CCAA SECCION'!Y237+'6. RETA (No Seta) Prov-SECCION'!Y238+'7. RETA (SETA) Prov-SECCION'!Y238</f>
        <v>0</v>
      </c>
    </row>
    <row r="238" spans="1:25" ht="15.6" x14ac:dyDescent="0.3">
      <c r="A238" s="19">
        <v>51</v>
      </c>
      <c r="B238" s="20" t="s">
        <v>32</v>
      </c>
      <c r="C238" s="66">
        <f t="shared" si="108"/>
        <v>1633.6315789473681</v>
      </c>
      <c r="D238" s="64">
        <f>'5. RG PROV CCAA SECCION'!D238+'6. RETA (No Seta) Prov-SECCION'!D239+'7. RETA (SETA) Prov-SECCION'!D239</f>
        <v>0</v>
      </c>
      <c r="E238" s="67">
        <f>'5. RG PROV CCAA SECCION'!E238+'6. RETA (No Seta) Prov-SECCION'!E239+'7. RETA (SETA) Prov-SECCION'!E239</f>
        <v>0.99999999999999956</v>
      </c>
      <c r="F238" s="67">
        <f>'5. RG PROV CCAA SECCION'!F238+'6. RETA (No Seta) Prov-SECCION'!F239+'7. RETA (SETA) Prov-SECCION'!F239</f>
        <v>44.21052631578948</v>
      </c>
      <c r="G238" s="67">
        <f>'5. RG PROV CCAA SECCION'!G238+'6. RETA (No Seta) Prov-SECCION'!G239+'7. RETA (SETA) Prov-SECCION'!G239</f>
        <v>0</v>
      </c>
      <c r="H238" s="67">
        <f>'5. RG PROV CCAA SECCION'!H238+'6. RETA (No Seta) Prov-SECCION'!H239+'7. RETA (SETA) Prov-SECCION'!H239</f>
        <v>2.473684210526315</v>
      </c>
      <c r="I238" s="67">
        <f>'5. RG PROV CCAA SECCION'!I238+'6. RETA (No Seta) Prov-SECCION'!I239+'7. RETA (SETA) Prov-SECCION'!I239</f>
        <v>334.4210526315789</v>
      </c>
      <c r="J238" s="67">
        <f>'5. RG PROV CCAA SECCION'!J238+'6. RETA (No Seta) Prov-SECCION'!J239+'7. RETA (SETA) Prov-SECCION'!J239</f>
        <v>393.94736842105266</v>
      </c>
      <c r="K238" s="67">
        <f>'5. RG PROV CCAA SECCION'!K238+'6. RETA (No Seta) Prov-SECCION'!K239+'7. RETA (SETA) Prov-SECCION'!K239</f>
        <v>35.000000000000007</v>
      </c>
      <c r="L238" s="67">
        <f>'5. RG PROV CCAA SECCION'!L238+'6. RETA (No Seta) Prov-SECCION'!L239+'7. RETA (SETA) Prov-SECCION'!L239</f>
        <v>310.52631578947359</v>
      </c>
      <c r="M238" s="67">
        <f>'5. RG PROV CCAA SECCION'!M238+'6. RETA (No Seta) Prov-SECCION'!M239+'7. RETA (SETA) Prov-SECCION'!M239</f>
        <v>9</v>
      </c>
      <c r="N238" s="67">
        <f>'5. RG PROV CCAA SECCION'!N238+'6. RETA (No Seta) Prov-SECCION'!N239+'7. RETA (SETA) Prov-SECCION'!N239</f>
        <v>0</v>
      </c>
      <c r="O238" s="67">
        <f>'5. RG PROV CCAA SECCION'!O238+'6. RETA (No Seta) Prov-SECCION'!O239+'7. RETA (SETA) Prov-SECCION'!O239</f>
        <v>0</v>
      </c>
      <c r="P238" s="67">
        <f>'5. RG PROV CCAA SECCION'!P238+'6. RETA (No Seta) Prov-SECCION'!P239+'7. RETA (SETA) Prov-SECCION'!P239</f>
        <v>10</v>
      </c>
      <c r="Q238" s="67">
        <f>'5. RG PROV CCAA SECCION'!Q238+'6. RETA (No Seta) Prov-SECCION'!Q239+'7. RETA (SETA) Prov-SECCION'!Q239</f>
        <v>91.421052631578974</v>
      </c>
      <c r="R238" s="67">
        <f>'5. RG PROV CCAA SECCION'!R238+'6. RETA (No Seta) Prov-SECCION'!R239+'7. RETA (SETA) Prov-SECCION'!R239</f>
        <v>128.31578947368416</v>
      </c>
      <c r="S238" s="67">
        <f>'5. RG PROV CCAA SECCION'!S238+'6. RETA (No Seta) Prov-SECCION'!S239+'7. RETA (SETA) Prov-SECCION'!S239</f>
        <v>42.052631578947363</v>
      </c>
      <c r="T238" s="67">
        <f>'5. RG PROV CCAA SECCION'!T238+'6. RETA (No Seta) Prov-SECCION'!T239+'7. RETA (SETA) Prov-SECCION'!T239</f>
        <v>76.421052631578917</v>
      </c>
      <c r="U238" s="67">
        <f>'5. RG PROV CCAA SECCION'!U238+'6. RETA (No Seta) Prov-SECCION'!U239+'7. RETA (SETA) Prov-SECCION'!U239</f>
        <v>62.052631578947363</v>
      </c>
      <c r="V238" s="67">
        <f>'5. RG PROV CCAA SECCION'!V238+'6. RETA (No Seta) Prov-SECCION'!V239+'7. RETA (SETA) Prov-SECCION'!V239</f>
        <v>91.789473684210535</v>
      </c>
      <c r="W238" s="67">
        <f>'5. RG PROV CCAA SECCION'!W238+'6. RETA (No Seta) Prov-SECCION'!W239+'7. RETA (SETA) Prov-SECCION'!W239</f>
        <v>0.99999999999999956</v>
      </c>
      <c r="X238" s="67">
        <f>'5. RG PROV CCAA SECCION'!X238+'6. RETA (No Seta) Prov-SECCION'!X239+'7. RETA (SETA) Prov-SECCION'!X239</f>
        <v>0</v>
      </c>
      <c r="Y238" s="66">
        <f>'5. RG PROV CCAA SECCION'!Y238+'6. RETA (No Seta) Prov-SECCION'!Y239+'7. RETA (SETA) Prov-SECCION'!Y239</f>
        <v>0</v>
      </c>
    </row>
    <row r="239" spans="1:25" ht="16.2" thickBot="1" x14ac:dyDescent="0.35">
      <c r="A239" s="21">
        <v>52</v>
      </c>
      <c r="B239" s="22" t="s">
        <v>33</v>
      </c>
      <c r="C239" s="76">
        <f t="shared" si="108"/>
        <v>3058.4736842105262</v>
      </c>
      <c r="D239" s="74">
        <f>'5. RG PROV CCAA SECCION'!D239+'6. RETA (No Seta) Prov-SECCION'!D240+'7. RETA (SETA) Prov-SECCION'!D240</f>
        <v>0</v>
      </c>
      <c r="E239" s="77">
        <f>'5. RG PROV CCAA SECCION'!E239+'6. RETA (No Seta) Prov-SECCION'!E240+'7. RETA (SETA) Prov-SECCION'!E240</f>
        <v>0</v>
      </c>
      <c r="F239" s="77">
        <f>'5. RG PROV CCAA SECCION'!F239+'6. RETA (No Seta) Prov-SECCION'!F240+'7. RETA (SETA) Prov-SECCION'!F240</f>
        <v>156.84210526315792</v>
      </c>
      <c r="G239" s="77">
        <f>'5. RG PROV CCAA SECCION'!G239+'6. RETA (No Seta) Prov-SECCION'!G240+'7. RETA (SETA) Prov-SECCION'!G240</f>
        <v>0</v>
      </c>
      <c r="H239" s="77">
        <f>'5. RG PROV CCAA SECCION'!H239+'6. RETA (No Seta) Prov-SECCION'!H240+'7. RETA (SETA) Prov-SECCION'!H240</f>
        <v>42.315789473684198</v>
      </c>
      <c r="I239" s="77">
        <f>'5. RG PROV CCAA SECCION'!I239+'6. RETA (No Seta) Prov-SECCION'!I240+'7. RETA (SETA) Prov-SECCION'!I240</f>
        <v>643.57894736842104</v>
      </c>
      <c r="J239" s="77">
        <f>'5. RG PROV CCAA SECCION'!J239+'6. RETA (No Seta) Prov-SECCION'!J240+'7. RETA (SETA) Prov-SECCION'!J240</f>
        <v>788.26315789473676</v>
      </c>
      <c r="K239" s="77">
        <f>'5. RG PROV CCAA SECCION'!K239+'6. RETA (No Seta) Prov-SECCION'!K240+'7. RETA (SETA) Prov-SECCION'!K240</f>
        <v>48.052631578947384</v>
      </c>
      <c r="L239" s="77">
        <f>'5. RG PROV CCAA SECCION'!L239+'6. RETA (No Seta) Prov-SECCION'!L240+'7. RETA (SETA) Prov-SECCION'!L240</f>
        <v>579.31578947368416</v>
      </c>
      <c r="M239" s="77">
        <f>'5. RG PROV CCAA SECCION'!M239+'6. RETA (No Seta) Prov-SECCION'!M240+'7. RETA (SETA) Prov-SECCION'!M240</f>
        <v>7.2105263157894726</v>
      </c>
      <c r="N239" s="77">
        <f>'5. RG PROV CCAA SECCION'!N239+'6. RETA (No Seta) Prov-SECCION'!N240+'7. RETA (SETA) Prov-SECCION'!N240</f>
        <v>0.10526315789473684</v>
      </c>
      <c r="O239" s="77">
        <f>'5. RG PROV CCAA SECCION'!O239+'6. RETA (No Seta) Prov-SECCION'!O240+'7. RETA (SETA) Prov-SECCION'!O240</f>
        <v>4</v>
      </c>
      <c r="P239" s="77">
        <f>'5. RG PROV CCAA SECCION'!P239+'6. RETA (No Seta) Prov-SECCION'!P240+'7. RETA (SETA) Prov-SECCION'!P240</f>
        <v>28</v>
      </c>
      <c r="Q239" s="77">
        <f>'5. RG PROV CCAA SECCION'!Q239+'6. RETA (No Seta) Prov-SECCION'!Q240+'7. RETA (SETA) Prov-SECCION'!Q240</f>
        <v>311.1578947368422</v>
      </c>
      <c r="R239" s="77">
        <f>'5. RG PROV CCAA SECCION'!R239+'6. RETA (No Seta) Prov-SECCION'!R240+'7. RETA (SETA) Prov-SECCION'!R240</f>
        <v>75.684210526315809</v>
      </c>
      <c r="S239" s="77">
        <f>'5. RG PROV CCAA SECCION'!S239+'6. RETA (No Seta) Prov-SECCION'!S240+'7. RETA (SETA) Prov-SECCION'!S240</f>
        <v>60.473684210526315</v>
      </c>
      <c r="T239" s="77">
        <f>'5. RG PROV CCAA SECCION'!T239+'6. RETA (No Seta) Prov-SECCION'!T240+'7. RETA (SETA) Prov-SECCION'!T240</f>
        <v>156.89473684210532</v>
      </c>
      <c r="U239" s="77">
        <f>'5. RG PROV CCAA SECCION'!U239+'6. RETA (No Seta) Prov-SECCION'!U240+'7. RETA (SETA) Prov-SECCION'!U240</f>
        <v>80.10526315789474</v>
      </c>
      <c r="V239" s="77">
        <f>'5. RG PROV CCAA SECCION'!V239+'6. RETA (No Seta) Prov-SECCION'!V240+'7. RETA (SETA) Prov-SECCION'!V240</f>
        <v>75.473684210526329</v>
      </c>
      <c r="W239" s="77">
        <f>'5. RG PROV CCAA SECCION'!W239+'6. RETA (No Seta) Prov-SECCION'!W240+'7. RETA (SETA) Prov-SECCION'!W240</f>
        <v>0.99999999999999956</v>
      </c>
      <c r="X239" s="77">
        <f>'5. RG PROV CCAA SECCION'!X239+'6. RETA (No Seta) Prov-SECCION'!X240+'7. RETA (SETA) Prov-SECCION'!X240</f>
        <v>0</v>
      </c>
      <c r="Y239" s="76">
        <f>'5. RG PROV CCAA SECCION'!Y239+'6. RETA (No Seta) Prov-SECCION'!Y240+'7. RETA (SETA) Prov-SECCION'!Y240</f>
        <v>0</v>
      </c>
    </row>
  </sheetData>
  <mergeCells count="138">
    <mergeCell ref="V9:V10"/>
    <mergeCell ref="W9:W10"/>
    <mergeCell ref="A12:B12"/>
    <mergeCell ref="A91:B91"/>
    <mergeCell ref="A92:B92"/>
    <mergeCell ref="A101:B101"/>
    <mergeCell ref="A105:B105"/>
    <mergeCell ref="A85:Y85"/>
    <mergeCell ref="A86:Y86"/>
    <mergeCell ref="S9:S10"/>
    <mergeCell ref="T9:T10"/>
    <mergeCell ref="U9:U10"/>
    <mergeCell ref="A6:H6"/>
    <mergeCell ref="A74:B74"/>
    <mergeCell ref="A78:B78"/>
    <mergeCell ref="A63:B63"/>
    <mergeCell ref="A13:B13"/>
    <mergeCell ref="A22:B22"/>
    <mergeCell ref="A26:B26"/>
    <mergeCell ref="A28:B28"/>
    <mergeCell ref="A30:B30"/>
    <mergeCell ref="A33:B33"/>
    <mergeCell ref="A45:B45"/>
    <mergeCell ref="A35:B35"/>
    <mergeCell ref="A51:B51"/>
    <mergeCell ref="A56:B56"/>
    <mergeCell ref="A60:B60"/>
    <mergeCell ref="A68:B68"/>
    <mergeCell ref="A70:B70"/>
    <mergeCell ref="A72:B72"/>
    <mergeCell ref="A2:Y2"/>
    <mergeCell ref="C9:C11"/>
    <mergeCell ref="Y9:Y10"/>
    <mergeCell ref="A7:Y7"/>
    <mergeCell ref="D9:D10"/>
    <mergeCell ref="E9:E10"/>
    <mergeCell ref="F9:F10"/>
    <mergeCell ref="G9:G10"/>
    <mergeCell ref="H9:H10"/>
    <mergeCell ref="I9:I10"/>
    <mergeCell ref="J9:J10"/>
    <mergeCell ref="K9:K10"/>
    <mergeCell ref="L9:L10"/>
    <mergeCell ref="M9:M10"/>
    <mergeCell ref="N9:N10"/>
    <mergeCell ref="O9:O10"/>
    <mergeCell ref="A8:B11"/>
    <mergeCell ref="C8:Y8"/>
    <mergeCell ref="A5:F5"/>
    <mergeCell ref="A3:F3"/>
    <mergeCell ref="P9:P10"/>
    <mergeCell ref="Q9:Q10"/>
    <mergeCell ref="R9:R10"/>
    <mergeCell ref="X9:X10"/>
    <mergeCell ref="S167:S168"/>
    <mergeCell ref="A149:B149"/>
    <mergeCell ref="T167:T168"/>
    <mergeCell ref="U167:U168"/>
    <mergeCell ref="A166:B169"/>
    <mergeCell ref="C166:Y166"/>
    <mergeCell ref="C167:C169"/>
    <mergeCell ref="D167:D168"/>
    <mergeCell ref="E167:E168"/>
    <mergeCell ref="F167:F168"/>
    <mergeCell ref="G167:G168"/>
    <mergeCell ref="H167:H168"/>
    <mergeCell ref="I167:I168"/>
    <mergeCell ref="J167:J168"/>
    <mergeCell ref="K167:K168"/>
    <mergeCell ref="L167:L168"/>
    <mergeCell ref="M167:M168"/>
    <mergeCell ref="N167:N168"/>
    <mergeCell ref="O167:O168"/>
    <mergeCell ref="P167:P168"/>
    <mergeCell ref="V167:V168"/>
    <mergeCell ref="W167:W168"/>
    <mergeCell ref="X167:X168"/>
    <mergeCell ref="Y167:Y168"/>
    <mergeCell ref="A171:B171"/>
    <mergeCell ref="A180:B180"/>
    <mergeCell ref="A184:B184"/>
    <mergeCell ref="A186:B186"/>
    <mergeCell ref="A188:B188"/>
    <mergeCell ref="Q88:Q89"/>
    <mergeCell ref="R88:R89"/>
    <mergeCell ref="Q167:Q168"/>
    <mergeCell ref="R167:R168"/>
    <mergeCell ref="A151:B151"/>
    <mergeCell ref="A153:B153"/>
    <mergeCell ref="A157:B157"/>
    <mergeCell ref="A165:Y165"/>
    <mergeCell ref="A130:B130"/>
    <mergeCell ref="A135:B135"/>
    <mergeCell ref="A139:B139"/>
    <mergeCell ref="A142:B142"/>
    <mergeCell ref="A147:B147"/>
    <mergeCell ref="A164:Y164"/>
    <mergeCell ref="A107:B107"/>
    <mergeCell ref="A109:B109"/>
    <mergeCell ref="A112:B112"/>
    <mergeCell ref="A114:B114"/>
    <mergeCell ref="A124:B124"/>
    <mergeCell ref="A232:B232"/>
    <mergeCell ref="A236:B236"/>
    <mergeCell ref="A218:B218"/>
    <mergeCell ref="A221:B221"/>
    <mergeCell ref="A226:B226"/>
    <mergeCell ref="A228:B228"/>
    <mergeCell ref="A230:B230"/>
    <mergeCell ref="A191:B191"/>
    <mergeCell ref="A193:B193"/>
    <mergeCell ref="A203:B203"/>
    <mergeCell ref="A209:B209"/>
    <mergeCell ref="A214:B214"/>
    <mergeCell ref="A170:B170"/>
    <mergeCell ref="A87:B90"/>
    <mergeCell ref="Y88:Y89"/>
    <mergeCell ref="P88:P89"/>
    <mergeCell ref="O88:O89"/>
    <mergeCell ref="X88:X89"/>
    <mergeCell ref="W88:W89"/>
    <mergeCell ref="V88:V89"/>
    <mergeCell ref="U88:U89"/>
    <mergeCell ref="T88:T89"/>
    <mergeCell ref="C87:Y87"/>
    <mergeCell ref="C88:C90"/>
    <mergeCell ref="D88:D89"/>
    <mergeCell ref="E88:E89"/>
    <mergeCell ref="F88:F89"/>
    <mergeCell ref="G88:G89"/>
    <mergeCell ref="H88:H89"/>
    <mergeCell ref="I88:I89"/>
    <mergeCell ref="J88:J89"/>
    <mergeCell ref="K88:K89"/>
    <mergeCell ref="L88:L89"/>
    <mergeCell ref="M88:M89"/>
    <mergeCell ref="N88:N89"/>
    <mergeCell ref="S88:S89"/>
  </mergeCells>
  <hyperlinks>
    <hyperlink ref="A4:G4" location="TABLA4_UE" display="Afiliados medios extranjeros por sexo, provincia, CC.AA y sección de actividad. Unión Europea" xr:uid="{FA7C9A58-3030-40B7-993A-BEEA1571DA11}"/>
    <hyperlink ref="A5:G5" location="Tabla4_NOUE" display="Afiliados medios extranjeros por sexo, provincia, CC.AA y sección de actividad. No Unión Europea" xr:uid="{0ED9D541-936B-4E98-9CA5-255F6CA73525}"/>
  </hyperlinks>
  <pageMargins left="0" right="0" top="0" bottom="0" header="0" footer="0"/>
  <pageSetup paperSize="9" scale="35" orientation="landscape" r:id="rId1"/>
  <ignoredErrors>
    <ignoredError sqref="D27:Y27 D69:Y81" formula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9">
    <pageSetUpPr fitToPage="1"/>
  </sheetPr>
  <dimension ref="A1:Y239"/>
  <sheetViews>
    <sheetView showGridLines="0" zoomScale="80" zoomScaleNormal="80" workbookViewId="0">
      <selection activeCell="C12" sqref="C12"/>
    </sheetView>
  </sheetViews>
  <sheetFormatPr baseColWidth="10" defaultRowHeight="14.4" x14ac:dyDescent="0.3"/>
  <cols>
    <col min="1" max="1" width="3.88671875" bestFit="1" customWidth="1"/>
    <col min="2" max="2" width="17.6640625" customWidth="1"/>
    <col min="3" max="3" width="14.33203125" bestFit="1" customWidth="1"/>
    <col min="4" max="5" width="13.5546875" customWidth="1"/>
    <col min="6" max="6" width="16" customWidth="1"/>
    <col min="7" max="7" width="15" customWidth="1"/>
    <col min="8" max="8" width="19.33203125" customWidth="1"/>
    <col min="9" max="10" width="13.5546875" customWidth="1"/>
    <col min="11" max="11" width="18.44140625" customWidth="1"/>
    <col min="12" max="12" width="13.5546875" customWidth="1"/>
    <col min="13" max="13" width="16.109375" customWidth="1"/>
    <col min="14" max="15" width="13.5546875" customWidth="1"/>
    <col min="16" max="16" width="14.6640625" customWidth="1"/>
    <col min="17" max="17" width="15.6640625" customWidth="1"/>
    <col min="18" max="18" width="16.88671875" customWidth="1"/>
    <col min="19" max="20" width="13.5546875" customWidth="1"/>
    <col min="21" max="21" width="16.33203125" customWidth="1"/>
    <col min="22" max="22" width="13.5546875" customWidth="1"/>
    <col min="23" max="23" width="27" customWidth="1"/>
    <col min="24" max="24" width="18.44140625" customWidth="1"/>
    <col min="25" max="25" width="8.109375" customWidth="1"/>
  </cols>
  <sheetData>
    <row r="1" spans="1:25" x14ac:dyDescent="0.3">
      <c r="A1" s="142"/>
    </row>
    <row r="2" spans="1:25" ht="15.75" customHeight="1" x14ac:dyDescent="0.3">
      <c r="A2" s="106" t="str">
        <f>MesAnnoSeleccionado</f>
        <v>Marzo 2024</v>
      </c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106"/>
      <c r="N2" s="106"/>
      <c r="O2" s="106"/>
      <c r="P2" s="106"/>
      <c r="Q2" s="106"/>
      <c r="R2" s="106"/>
      <c r="S2" s="106"/>
      <c r="T2" s="106"/>
      <c r="U2" s="106"/>
      <c r="V2" s="106"/>
      <c r="W2" s="106"/>
      <c r="X2" s="106"/>
      <c r="Y2" s="106"/>
    </row>
    <row r="3" spans="1:25" ht="15.75" customHeight="1" x14ac:dyDescent="0.3">
      <c r="A3" s="266" t="s">
        <v>467</v>
      </c>
      <c r="B3" s="266"/>
      <c r="C3" s="266"/>
      <c r="D3" s="266"/>
      <c r="E3" s="266"/>
      <c r="F3" s="266"/>
      <c r="G3" s="197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  <c r="Y3" s="109"/>
    </row>
    <row r="4" spans="1:25" s="149" customFormat="1" ht="15" customHeight="1" x14ac:dyDescent="0.3">
      <c r="A4" s="273" t="s">
        <v>440</v>
      </c>
      <c r="B4" s="273"/>
      <c r="C4" s="273"/>
      <c r="D4" s="273"/>
      <c r="E4" s="273"/>
      <c r="F4" s="273"/>
      <c r="G4" s="273"/>
      <c r="H4" s="273"/>
      <c r="I4" s="33"/>
    </row>
    <row r="5" spans="1:25" s="148" customFormat="1" ht="15" customHeight="1" x14ac:dyDescent="0.3">
      <c r="A5" s="274" t="s">
        <v>439</v>
      </c>
      <c r="B5" s="274"/>
      <c r="C5" s="274"/>
      <c r="D5" s="274"/>
      <c r="E5" s="274"/>
      <c r="F5" s="274"/>
      <c r="G5" s="274"/>
      <c r="H5" s="274"/>
      <c r="I5" s="33"/>
    </row>
    <row r="6" spans="1:25" ht="15" customHeight="1" x14ac:dyDescent="0.3">
      <c r="A6" s="109"/>
      <c r="B6" s="109"/>
      <c r="C6" s="109"/>
      <c r="D6" s="109"/>
      <c r="E6" s="109"/>
      <c r="F6" s="109"/>
      <c r="G6" s="109"/>
      <c r="H6" s="109"/>
      <c r="I6" s="109"/>
      <c r="J6" s="109"/>
      <c r="K6" s="109"/>
      <c r="L6" s="109"/>
      <c r="M6" s="109"/>
      <c r="N6" s="109"/>
      <c r="O6" s="109"/>
      <c r="P6" s="109"/>
      <c r="Q6" s="109"/>
      <c r="R6" s="109"/>
      <c r="S6" s="109"/>
      <c r="T6" s="109"/>
      <c r="U6" s="109"/>
      <c r="V6" s="109"/>
      <c r="W6" s="109"/>
      <c r="X6" s="109"/>
      <c r="Y6" s="109"/>
    </row>
    <row r="7" spans="1:25" ht="15" customHeight="1" thickBot="1" x14ac:dyDescent="0.35">
      <c r="A7" s="266" t="s">
        <v>441</v>
      </c>
      <c r="B7" s="266"/>
      <c r="C7" s="266"/>
      <c r="D7" s="266"/>
      <c r="E7" s="266"/>
      <c r="F7" s="266"/>
      <c r="G7" s="266"/>
      <c r="H7" s="266"/>
      <c r="I7" s="266"/>
      <c r="J7" s="266"/>
      <c r="K7" s="266"/>
      <c r="L7" s="266"/>
      <c r="M7" s="266"/>
      <c r="N7" s="266"/>
      <c r="O7" s="266"/>
      <c r="P7" s="266"/>
      <c r="Q7" s="266"/>
      <c r="R7" s="266"/>
      <c r="S7" s="266"/>
      <c r="T7" s="266"/>
      <c r="U7" s="266"/>
      <c r="V7" s="266"/>
      <c r="W7" s="266"/>
      <c r="X7" s="266"/>
      <c r="Y7" s="266"/>
    </row>
    <row r="8" spans="1:25" s="4" customFormat="1" ht="18.75" customHeight="1" x14ac:dyDescent="0.3">
      <c r="A8" s="267" t="s">
        <v>70</v>
      </c>
      <c r="B8" s="268"/>
      <c r="C8" s="296" t="s">
        <v>155</v>
      </c>
      <c r="D8" s="251"/>
      <c r="E8" s="251"/>
      <c r="F8" s="251"/>
      <c r="G8" s="251"/>
      <c r="H8" s="251"/>
      <c r="I8" s="251"/>
      <c r="J8" s="251"/>
      <c r="K8" s="251"/>
      <c r="L8" s="251"/>
      <c r="M8" s="251"/>
      <c r="N8" s="251"/>
      <c r="O8" s="251"/>
      <c r="P8" s="251"/>
      <c r="Q8" s="251"/>
      <c r="R8" s="251"/>
      <c r="S8" s="251"/>
      <c r="T8" s="251"/>
      <c r="U8" s="251"/>
      <c r="V8" s="251"/>
      <c r="W8" s="251"/>
      <c r="X8" s="251"/>
      <c r="Y8" s="252"/>
    </row>
    <row r="9" spans="1:25" s="4" customFormat="1" ht="29.25" customHeight="1" x14ac:dyDescent="0.3">
      <c r="A9" s="269"/>
      <c r="B9" s="270"/>
      <c r="C9" s="290" t="s">
        <v>182</v>
      </c>
      <c r="D9" s="281" t="s">
        <v>127</v>
      </c>
      <c r="E9" s="281" t="s">
        <v>128</v>
      </c>
      <c r="F9" s="281" t="s">
        <v>129</v>
      </c>
      <c r="G9" s="286" t="s">
        <v>130</v>
      </c>
      <c r="H9" s="286" t="s">
        <v>131</v>
      </c>
      <c r="I9" s="281" t="s">
        <v>132</v>
      </c>
      <c r="J9" s="286" t="s">
        <v>133</v>
      </c>
      <c r="K9" s="281" t="s">
        <v>134</v>
      </c>
      <c r="L9" s="281" t="s">
        <v>135</v>
      </c>
      <c r="M9" s="281" t="s">
        <v>136</v>
      </c>
      <c r="N9" s="281" t="s">
        <v>137</v>
      </c>
      <c r="O9" s="281" t="s">
        <v>138</v>
      </c>
      <c r="P9" s="281" t="s">
        <v>139</v>
      </c>
      <c r="Q9" s="281" t="s">
        <v>140</v>
      </c>
      <c r="R9" s="281" t="s">
        <v>141</v>
      </c>
      <c r="S9" s="281" t="s">
        <v>142</v>
      </c>
      <c r="T9" s="281" t="s">
        <v>143</v>
      </c>
      <c r="U9" s="281" t="s">
        <v>144</v>
      </c>
      <c r="V9" s="281" t="s">
        <v>145</v>
      </c>
      <c r="W9" s="283" t="s">
        <v>146</v>
      </c>
      <c r="X9" s="281" t="s">
        <v>147</v>
      </c>
      <c r="Y9" s="279" t="s">
        <v>89</v>
      </c>
    </row>
    <row r="10" spans="1:25" s="4" customFormat="1" ht="57" customHeight="1" x14ac:dyDescent="0.3">
      <c r="A10" s="269"/>
      <c r="B10" s="270"/>
      <c r="C10" s="291"/>
      <c r="D10" s="282"/>
      <c r="E10" s="282"/>
      <c r="F10" s="282"/>
      <c r="G10" s="287"/>
      <c r="H10" s="287"/>
      <c r="I10" s="282"/>
      <c r="J10" s="287"/>
      <c r="K10" s="282"/>
      <c r="L10" s="282"/>
      <c r="M10" s="282"/>
      <c r="N10" s="282"/>
      <c r="O10" s="282"/>
      <c r="P10" s="282"/>
      <c r="Q10" s="282"/>
      <c r="R10" s="282"/>
      <c r="S10" s="282"/>
      <c r="T10" s="282"/>
      <c r="U10" s="282"/>
      <c r="V10" s="282"/>
      <c r="W10" s="284"/>
      <c r="X10" s="282"/>
      <c r="Y10" s="280"/>
    </row>
    <row r="11" spans="1:25" s="159" customFormat="1" ht="16.2" thickBot="1" x14ac:dyDescent="0.35">
      <c r="A11" s="277"/>
      <c r="B11" s="293"/>
      <c r="C11" s="292"/>
      <c r="D11" s="31" t="s">
        <v>47</v>
      </c>
      <c r="E11" s="31" t="s">
        <v>48</v>
      </c>
      <c r="F11" s="31" t="s">
        <v>49</v>
      </c>
      <c r="G11" s="31" t="s">
        <v>50</v>
      </c>
      <c r="H11" s="31" t="s">
        <v>51</v>
      </c>
      <c r="I11" s="31" t="s">
        <v>52</v>
      </c>
      <c r="J11" s="31" t="s">
        <v>53</v>
      </c>
      <c r="K11" s="31" t="s">
        <v>54</v>
      </c>
      <c r="L11" s="31" t="s">
        <v>55</v>
      </c>
      <c r="M11" s="31" t="s">
        <v>56</v>
      </c>
      <c r="N11" s="31" t="s">
        <v>57</v>
      </c>
      <c r="O11" s="31" t="s">
        <v>58</v>
      </c>
      <c r="P11" s="31" t="s">
        <v>59</v>
      </c>
      <c r="Q11" s="31" t="s">
        <v>60</v>
      </c>
      <c r="R11" s="31" t="s">
        <v>61</v>
      </c>
      <c r="S11" s="31" t="s">
        <v>62</v>
      </c>
      <c r="T11" s="31" t="s">
        <v>63</v>
      </c>
      <c r="U11" s="31" t="s">
        <v>64</v>
      </c>
      <c r="V11" s="31" t="s">
        <v>65</v>
      </c>
      <c r="W11" s="31" t="s">
        <v>67</v>
      </c>
      <c r="X11" s="31" t="s">
        <v>66</v>
      </c>
      <c r="Y11" s="32" t="s">
        <v>85</v>
      </c>
    </row>
    <row r="12" spans="1:25" ht="16.5" customHeight="1" thickBot="1" x14ac:dyDescent="0.35">
      <c r="A12" s="243" t="s">
        <v>68</v>
      </c>
      <c r="B12" s="244"/>
      <c r="C12" s="48">
        <f t="shared" ref="C12:Y12" si="0">C13+C22+C26+C28+C30+C33+C45+C35+C51+C56+C60+C63+C68+C70+C72+C74+C78+C80+C81</f>
        <v>1875764.5789473683</v>
      </c>
      <c r="D12" s="88">
        <f t="shared" si="0"/>
        <v>19711.631578947374</v>
      </c>
      <c r="E12" s="89">
        <f t="shared" si="0"/>
        <v>1165.0526315789473</v>
      </c>
      <c r="F12" s="89">
        <f t="shared" si="0"/>
        <v>178466.05263157893</v>
      </c>
      <c r="G12" s="89">
        <f t="shared" si="0"/>
        <v>1377.8421052631579</v>
      </c>
      <c r="H12" s="89">
        <f t="shared" si="0"/>
        <v>8480.6315789473701</v>
      </c>
      <c r="I12" s="89">
        <f t="shared" si="0"/>
        <v>206116.63157894736</v>
      </c>
      <c r="J12" s="89">
        <f t="shared" si="0"/>
        <v>287561.89473684214</v>
      </c>
      <c r="K12" s="89">
        <f t="shared" si="0"/>
        <v>117010.7894736842</v>
      </c>
      <c r="L12" s="89">
        <f t="shared" si="0"/>
        <v>380813.00000000006</v>
      </c>
      <c r="M12" s="89">
        <f t="shared" si="0"/>
        <v>75985.210526315801</v>
      </c>
      <c r="N12" s="89">
        <f t="shared" si="0"/>
        <v>16101.84210526316</v>
      </c>
      <c r="O12" s="89">
        <f t="shared" si="0"/>
        <v>15429.315789473685</v>
      </c>
      <c r="P12" s="89">
        <f t="shared" si="0"/>
        <v>87401.842105263175</v>
      </c>
      <c r="Q12" s="89">
        <f t="shared" si="0"/>
        <v>217166.00000000003</v>
      </c>
      <c r="R12" s="89">
        <f t="shared" si="0"/>
        <v>14761.684210526317</v>
      </c>
      <c r="S12" s="89">
        <f t="shared" si="0"/>
        <v>61437.526315789459</v>
      </c>
      <c r="T12" s="89">
        <f t="shared" si="0"/>
        <v>107040.36842105263</v>
      </c>
      <c r="U12" s="89">
        <f t="shared" si="0"/>
        <v>30899.894736842103</v>
      </c>
      <c r="V12" s="89">
        <f t="shared" si="0"/>
        <v>43968.68421052632</v>
      </c>
      <c r="W12" s="89">
        <f t="shared" si="0"/>
        <v>3991.105263157895</v>
      </c>
      <c r="X12" s="89">
        <f t="shared" si="0"/>
        <v>877.57894736842104</v>
      </c>
      <c r="Y12" s="90">
        <f t="shared" si="0"/>
        <v>0</v>
      </c>
    </row>
    <row r="13" spans="1:25" ht="15.6" x14ac:dyDescent="0.3">
      <c r="A13" s="245" t="s">
        <v>37</v>
      </c>
      <c r="B13" s="246"/>
      <c r="C13" s="91">
        <f t="shared" ref="C13:Y13" si="1">SUM(C14:C21)</f>
        <v>162670.26315789472</v>
      </c>
      <c r="D13" s="92">
        <f>SUM(D14:D21)</f>
        <v>1270.7368421052631</v>
      </c>
      <c r="E13" s="92">
        <f t="shared" si="1"/>
        <v>132.05263157894737</v>
      </c>
      <c r="F13" s="92">
        <f t="shared" si="1"/>
        <v>8127.894736842105</v>
      </c>
      <c r="G13" s="92">
        <f t="shared" si="1"/>
        <v>140.15789473684208</v>
      </c>
      <c r="H13" s="92">
        <f t="shared" si="1"/>
        <v>331.26315789473688</v>
      </c>
      <c r="I13" s="92">
        <f t="shared" si="1"/>
        <v>15441.21052631579</v>
      </c>
      <c r="J13" s="92">
        <f t="shared" si="1"/>
        <v>30408.684210526313</v>
      </c>
      <c r="K13" s="92">
        <f t="shared" si="1"/>
        <v>13460.157894736843</v>
      </c>
      <c r="L13" s="92">
        <f t="shared" si="1"/>
        <v>40800.68421052632</v>
      </c>
      <c r="M13" s="92">
        <f t="shared" si="1"/>
        <v>7071.5789473684199</v>
      </c>
      <c r="N13" s="92">
        <f t="shared" si="1"/>
        <v>800.10526315789468</v>
      </c>
      <c r="O13" s="92">
        <f t="shared" si="1"/>
        <v>2134.7894736842104</v>
      </c>
      <c r="P13" s="92">
        <f t="shared" si="1"/>
        <v>5453.5263157894742</v>
      </c>
      <c r="Q13" s="92">
        <f t="shared" si="1"/>
        <v>12565.315789473685</v>
      </c>
      <c r="R13" s="92">
        <f t="shared" si="1"/>
        <v>1218.1052631578948</v>
      </c>
      <c r="S13" s="92">
        <f t="shared" si="1"/>
        <v>6802.7368421052633</v>
      </c>
      <c r="T13" s="92">
        <f t="shared" si="1"/>
        <v>9029.3684210526299</v>
      </c>
      <c r="U13" s="92">
        <f t="shared" si="1"/>
        <v>3027.3684210526312</v>
      </c>
      <c r="V13" s="92">
        <f t="shared" si="1"/>
        <v>3902.3684210526312</v>
      </c>
      <c r="W13" s="92">
        <f t="shared" si="1"/>
        <v>470.68421052631595</v>
      </c>
      <c r="X13" s="92">
        <f t="shared" si="1"/>
        <v>81.473684210526301</v>
      </c>
      <c r="Y13" s="93">
        <f t="shared" si="1"/>
        <v>0</v>
      </c>
    </row>
    <row r="14" spans="1:25" ht="15.6" x14ac:dyDescent="0.3">
      <c r="A14" s="6">
        <v>4</v>
      </c>
      <c r="B14" s="7" t="s">
        <v>162</v>
      </c>
      <c r="C14" s="94">
        <f>SUM(D14:Y14)</f>
        <v>31675.999999999993</v>
      </c>
      <c r="D14" s="81">
        <f>SUMIFS('DATOS PEST12'!$E:$E,'DATOS PEST12'!$A:$A,INDICE!$C$13,'DATOS PEST12'!$D:$D,'5. RG PROV CCAA SECCION'!D$11,'DATOS PEST12'!$B:$B,'5. RG PROV CCAA SECCION'!$A14,'DATOS PEST12'!$F:$F,"REGIMEN GENERAL")</f>
        <v>323.78947368421052</v>
      </c>
      <c r="E14" s="81">
        <f>SUMIFS('DATOS PEST12'!$E:$E,'DATOS PEST12'!$A:$A,INDICE!$C$13,'DATOS PEST12'!$D:$D,'5. RG PROV CCAA SECCION'!E$11,'DATOS PEST12'!$B:$B,'5. RG PROV CCAA SECCION'!$A14,'DATOS PEST12'!$F:$F,"REGIMEN GENERAL")</f>
        <v>38.315789473684212</v>
      </c>
      <c r="F14" s="81">
        <f>SUMIFS('DATOS PEST12'!$E:$E,'DATOS PEST12'!$A:$A,INDICE!$C$13,'DATOS PEST12'!$D:$D,'5. RG PROV CCAA SECCION'!F$11,'DATOS PEST12'!$B:$B,'5. RG PROV CCAA SECCION'!$A14,'DATOS PEST12'!$F:$F,"REGIMEN GENERAL")</f>
        <v>1299.5263157894735</v>
      </c>
      <c r="G14" s="81">
        <f>SUMIFS('DATOS PEST12'!$E:$E,'DATOS PEST12'!$A:$A,INDICE!$C$13,'DATOS PEST12'!$D:$D,'5. RG PROV CCAA SECCION'!G$11,'DATOS PEST12'!$B:$B,'5. RG PROV CCAA SECCION'!$A14,'DATOS PEST12'!$F:$F,"REGIMEN GENERAL")</f>
        <v>9.3684210526315788</v>
      </c>
      <c r="H14" s="81">
        <f>SUMIFS('DATOS PEST12'!$E:$E,'DATOS PEST12'!$A:$A,INDICE!$C$13,'DATOS PEST12'!$D:$D,'5. RG PROV CCAA SECCION'!H$11,'DATOS PEST12'!$B:$B,'5. RG PROV CCAA SECCION'!$A14,'DATOS PEST12'!$F:$F,"REGIMEN GENERAL")</f>
        <v>81.947368421052644</v>
      </c>
      <c r="I14" s="81">
        <f>SUMIFS('DATOS PEST12'!$E:$E,'DATOS PEST12'!$A:$A,INDICE!$C$13,'DATOS PEST12'!$D:$D,'5. RG PROV CCAA SECCION'!I$11,'DATOS PEST12'!$B:$B,'5. RG PROV CCAA SECCION'!$A14,'DATOS PEST12'!$F:$F,"REGIMEN GENERAL")</f>
        <v>2815.3157894736842</v>
      </c>
      <c r="J14" s="81">
        <f>SUMIFS('DATOS PEST12'!$E:$E,'DATOS PEST12'!$A:$A,INDICE!$C$13,'DATOS PEST12'!$D:$D,'5. RG PROV CCAA SECCION'!J$11,'DATOS PEST12'!$B:$B,'5. RG PROV CCAA SECCION'!$A14,'DATOS PEST12'!$F:$F,"REGIMEN GENERAL")</f>
        <v>12660.21052631579</v>
      </c>
      <c r="K14" s="81">
        <f>SUMIFS('DATOS PEST12'!$E:$E,'DATOS PEST12'!$A:$A,INDICE!$C$13,'DATOS PEST12'!$D:$D,'5. RG PROV CCAA SECCION'!K$11,'DATOS PEST12'!$B:$B,'5. RG PROV CCAA SECCION'!$A14,'DATOS PEST12'!$F:$F,"REGIMEN GENERAL")</f>
        <v>5287.5789473684208</v>
      </c>
      <c r="L14" s="81">
        <f>SUMIFS('DATOS PEST12'!$E:$E,'DATOS PEST12'!$A:$A,INDICE!$C$13,'DATOS PEST12'!$D:$D,'5. RG PROV CCAA SECCION'!L$11,'DATOS PEST12'!$B:$B,'5. RG PROV CCAA SECCION'!$A14,'DATOS PEST12'!$F:$F,"REGIMEN GENERAL")</f>
        <v>4549.5789473684217</v>
      </c>
      <c r="M14" s="81">
        <f>SUMIFS('DATOS PEST12'!$E:$E,'DATOS PEST12'!$A:$A,INDICE!$C$13,'DATOS PEST12'!$D:$D,'5. RG PROV CCAA SECCION'!M$11,'DATOS PEST12'!$B:$B,'5. RG PROV CCAA SECCION'!$A14,'DATOS PEST12'!$F:$F,"REGIMEN GENERAL")</f>
        <v>222.21052631578945</v>
      </c>
      <c r="N14" s="81">
        <f>SUMIFS('DATOS PEST12'!$E:$E,'DATOS PEST12'!$A:$A,INDICE!$C$13,'DATOS PEST12'!$D:$D,'5. RG PROV CCAA SECCION'!N$11,'DATOS PEST12'!$B:$B,'5. RG PROV CCAA SECCION'!$A14,'DATOS PEST12'!$F:$F,"REGIMEN GENERAL")</f>
        <v>71.842105263157904</v>
      </c>
      <c r="O14" s="81">
        <f>SUMIFS('DATOS PEST12'!$E:$E,'DATOS PEST12'!$A:$A,INDICE!$C$13,'DATOS PEST12'!$D:$D,'5. RG PROV CCAA SECCION'!O$11,'DATOS PEST12'!$B:$B,'5. RG PROV CCAA SECCION'!$A14,'DATOS PEST12'!$F:$F,"REGIMEN GENERAL")</f>
        <v>113.78947368421053</v>
      </c>
      <c r="P14" s="81">
        <f>SUMIFS('DATOS PEST12'!$E:$E,'DATOS PEST12'!$A:$A,INDICE!$C$13,'DATOS PEST12'!$D:$D,'5. RG PROV CCAA SECCION'!P$11,'DATOS PEST12'!$B:$B,'5. RG PROV CCAA SECCION'!$A14,'DATOS PEST12'!$F:$F,"REGIMEN GENERAL")</f>
        <v>410.8947368421052</v>
      </c>
      <c r="Q14" s="81">
        <f>SUMIFS('DATOS PEST12'!$E:$E,'DATOS PEST12'!$A:$A,INDICE!$C$13,'DATOS PEST12'!$D:$D,'5. RG PROV CCAA SECCION'!Q$11,'DATOS PEST12'!$B:$B,'5. RG PROV CCAA SECCION'!$A14,'DATOS PEST12'!$F:$F,"REGIMEN GENERAL")</f>
        <v>1186.3157894736842</v>
      </c>
      <c r="R14" s="81">
        <f>SUMIFS('DATOS PEST12'!$E:$E,'DATOS PEST12'!$A:$A,INDICE!$C$13,'DATOS PEST12'!$D:$D,'5. RG PROV CCAA SECCION'!R$11,'DATOS PEST12'!$B:$B,'5. RG PROV CCAA SECCION'!$A14,'DATOS PEST12'!$F:$F,"REGIMEN GENERAL")</f>
        <v>122.10526315789474</v>
      </c>
      <c r="S14" s="81">
        <f>SUMIFS('DATOS PEST12'!$E:$E,'DATOS PEST12'!$A:$A,INDICE!$C$13,'DATOS PEST12'!$D:$D,'5. RG PROV CCAA SECCION'!S$11,'DATOS PEST12'!$B:$B,'5. RG PROV CCAA SECCION'!$A14,'DATOS PEST12'!$F:$F,"REGIMEN GENERAL")</f>
        <v>494.0526315789474</v>
      </c>
      <c r="T14" s="81">
        <f>SUMIFS('DATOS PEST12'!$E:$E,'DATOS PEST12'!$A:$A,INDICE!$C$13,'DATOS PEST12'!$D:$D,'5. RG PROV CCAA SECCION'!T$11,'DATOS PEST12'!$B:$B,'5. RG PROV CCAA SECCION'!$A14,'DATOS PEST12'!$F:$F,"REGIMEN GENERAL")</f>
        <v>1188.1052631578948</v>
      </c>
      <c r="U14" s="81">
        <f>SUMIFS('DATOS PEST12'!$E:$E,'DATOS PEST12'!$A:$A,INDICE!$C$13,'DATOS PEST12'!$D:$D,'5. RG PROV CCAA SECCION'!U$11,'DATOS PEST12'!$B:$B,'5. RG PROV CCAA SECCION'!$A14,'DATOS PEST12'!$F:$F,"REGIMEN GENERAL")</f>
        <v>376.3684210526315</v>
      </c>
      <c r="V14" s="81">
        <f>SUMIFS('DATOS PEST12'!$E:$E,'DATOS PEST12'!$A:$A,INDICE!$C$13,'DATOS PEST12'!$D:$D,'5. RG PROV CCAA SECCION'!V$11,'DATOS PEST12'!$B:$B,'5. RG PROV CCAA SECCION'!$A14,'DATOS PEST12'!$F:$F,"REGIMEN GENERAL")</f>
        <v>381.73684210526312</v>
      </c>
      <c r="W14" s="81">
        <f>SUMIFS('DATOS PEST12'!$E:$E,'DATOS PEST12'!$A:$A,INDICE!$C$13,'DATOS PEST12'!$D:$D,'5. RG PROV CCAA SECCION'!W$11,'DATOS PEST12'!$B:$B,'5. RG PROV CCAA SECCION'!$A14,'DATOS PEST12'!$F:$F,"REGIMEN GENERAL")</f>
        <v>39.94736842105263</v>
      </c>
      <c r="X14" s="81">
        <f>SUMIFS('DATOS PEST12'!$E:$E,'DATOS PEST12'!$A:$A,INDICE!$C$13,'DATOS PEST12'!$D:$D,'5. RG PROV CCAA SECCION'!X$11,'DATOS PEST12'!$B:$B,'5. RG PROV CCAA SECCION'!$A14,'DATOS PEST12'!$F:$F,"REGIMEN GENERAL")</f>
        <v>3.0000000000000004</v>
      </c>
      <c r="Y14" s="95">
        <f>SUMIFS('DATOS PEST12'!$E:$E,'DATOS PEST12'!$A:$A,INDICE!$C$13,'DATOS PEST12'!$D:$D,'5. RG PROV CCAA SECCION'!Y$11,'DATOS PEST12'!$B:$B,'5. RG PROV CCAA SECCION'!$A14,'DATOS PEST12'!$F:$F,"REGIMEN GENERAL")</f>
        <v>0</v>
      </c>
    </row>
    <row r="15" spans="1:25" ht="15.6" x14ac:dyDescent="0.3">
      <c r="A15" s="8">
        <v>11</v>
      </c>
      <c r="B15" s="9" t="s">
        <v>163</v>
      </c>
      <c r="C15" s="94">
        <f t="shared" ref="C15:C21" si="2">SUM(D15:Y15)</f>
        <v>9500.105263157895</v>
      </c>
      <c r="D15" s="62">
        <f>SUMIFS('DATOS PEST12'!$E:$E,'DATOS PEST12'!$A:$A,INDICE!$C$13,'DATOS PEST12'!$D:$D,'5. RG PROV CCAA SECCION'!D$11,'DATOS PEST12'!$B:$B,'5. RG PROV CCAA SECCION'!$A15,'DATOS PEST12'!$F:$F,"REGIMEN GENERAL")</f>
        <v>34.94736842105263</v>
      </c>
      <c r="E15" s="62">
        <f>SUMIFS('DATOS PEST12'!$E:$E,'DATOS PEST12'!$A:$A,INDICE!$C$13,'DATOS PEST12'!$D:$D,'5. RG PROV CCAA SECCION'!E$11,'DATOS PEST12'!$B:$B,'5. RG PROV CCAA SECCION'!$A15,'DATOS PEST12'!$F:$F,"REGIMEN GENERAL")</f>
        <v>0</v>
      </c>
      <c r="F15" s="62">
        <f>SUMIFS('DATOS PEST12'!$E:$E,'DATOS PEST12'!$A:$A,INDICE!$C$13,'DATOS PEST12'!$D:$D,'5. RG PROV CCAA SECCION'!F$11,'DATOS PEST12'!$B:$B,'5. RG PROV CCAA SECCION'!$A15,'DATOS PEST12'!$F:$F,"REGIMEN GENERAL")</f>
        <v>628.63157894736844</v>
      </c>
      <c r="G15" s="62">
        <f>SUMIFS('DATOS PEST12'!$E:$E,'DATOS PEST12'!$A:$A,INDICE!$C$13,'DATOS PEST12'!$D:$D,'5. RG PROV CCAA SECCION'!G$11,'DATOS PEST12'!$B:$B,'5. RG PROV CCAA SECCION'!$A15,'DATOS PEST12'!$F:$F,"REGIMEN GENERAL")</f>
        <v>18.789473684210524</v>
      </c>
      <c r="H15" s="62">
        <f>SUMIFS('DATOS PEST12'!$E:$E,'DATOS PEST12'!$A:$A,INDICE!$C$13,'DATOS PEST12'!$D:$D,'5. RG PROV CCAA SECCION'!H$11,'DATOS PEST12'!$B:$B,'5. RG PROV CCAA SECCION'!$A15,'DATOS PEST12'!$F:$F,"REGIMEN GENERAL")</f>
        <v>25</v>
      </c>
      <c r="I15" s="62">
        <f>SUMIFS('DATOS PEST12'!$E:$E,'DATOS PEST12'!$A:$A,INDICE!$C$13,'DATOS PEST12'!$D:$D,'5. RG PROV CCAA SECCION'!I$11,'DATOS PEST12'!$B:$B,'5. RG PROV CCAA SECCION'!$A15,'DATOS PEST12'!$F:$F,"REGIMEN GENERAL")</f>
        <v>723.73684210526312</v>
      </c>
      <c r="J15" s="62">
        <f>SUMIFS('DATOS PEST12'!$E:$E,'DATOS PEST12'!$A:$A,INDICE!$C$13,'DATOS PEST12'!$D:$D,'5. RG PROV CCAA SECCION'!J$11,'DATOS PEST12'!$B:$B,'5. RG PROV CCAA SECCION'!$A15,'DATOS PEST12'!$F:$F,"REGIMEN GENERAL")</f>
        <v>1254.5789473684208</v>
      </c>
      <c r="K15" s="62">
        <f>SUMIFS('DATOS PEST12'!$E:$E,'DATOS PEST12'!$A:$A,INDICE!$C$13,'DATOS PEST12'!$D:$D,'5. RG PROV CCAA SECCION'!K$11,'DATOS PEST12'!$B:$B,'5. RG PROV CCAA SECCION'!$A15,'DATOS PEST12'!$F:$F,"REGIMEN GENERAL")</f>
        <v>453.89473684210526</v>
      </c>
      <c r="L15" s="62">
        <f>SUMIFS('DATOS PEST12'!$E:$E,'DATOS PEST12'!$A:$A,INDICE!$C$13,'DATOS PEST12'!$D:$D,'5. RG PROV CCAA SECCION'!L$11,'DATOS PEST12'!$B:$B,'5. RG PROV CCAA SECCION'!$A15,'DATOS PEST12'!$F:$F,"REGIMEN GENERAL")</f>
        <v>3146.3684210526317</v>
      </c>
      <c r="M15" s="62">
        <f>SUMIFS('DATOS PEST12'!$E:$E,'DATOS PEST12'!$A:$A,INDICE!$C$13,'DATOS PEST12'!$D:$D,'5. RG PROV CCAA SECCION'!M$11,'DATOS PEST12'!$B:$B,'5. RG PROV CCAA SECCION'!$A15,'DATOS PEST12'!$F:$F,"REGIMEN GENERAL")</f>
        <v>148.63157894736844</v>
      </c>
      <c r="N15" s="62">
        <f>SUMIFS('DATOS PEST12'!$E:$E,'DATOS PEST12'!$A:$A,INDICE!$C$13,'DATOS PEST12'!$D:$D,'5. RG PROV CCAA SECCION'!N$11,'DATOS PEST12'!$B:$B,'5. RG PROV CCAA SECCION'!$A15,'DATOS PEST12'!$F:$F,"REGIMEN GENERAL")</f>
        <v>29.789473684210517</v>
      </c>
      <c r="O15" s="62">
        <f>SUMIFS('DATOS PEST12'!$E:$E,'DATOS PEST12'!$A:$A,INDICE!$C$13,'DATOS PEST12'!$D:$D,'5. RG PROV CCAA SECCION'!O$11,'DATOS PEST12'!$B:$B,'5. RG PROV CCAA SECCION'!$A15,'DATOS PEST12'!$F:$F,"REGIMEN GENERAL")</f>
        <v>99.263157894736835</v>
      </c>
      <c r="P15" s="62">
        <f>SUMIFS('DATOS PEST12'!$E:$E,'DATOS PEST12'!$A:$A,INDICE!$C$13,'DATOS PEST12'!$D:$D,'5. RG PROV CCAA SECCION'!P$11,'DATOS PEST12'!$B:$B,'5. RG PROV CCAA SECCION'!$A15,'DATOS PEST12'!$F:$F,"REGIMEN GENERAL")</f>
        <v>242.73684210526321</v>
      </c>
      <c r="Q15" s="62">
        <f>SUMIFS('DATOS PEST12'!$E:$E,'DATOS PEST12'!$A:$A,INDICE!$C$13,'DATOS PEST12'!$D:$D,'5. RG PROV CCAA SECCION'!Q$11,'DATOS PEST12'!$B:$B,'5. RG PROV CCAA SECCION'!$A15,'DATOS PEST12'!$F:$F,"REGIMEN GENERAL")</f>
        <v>452.57894736842115</v>
      </c>
      <c r="R15" s="62">
        <f>SUMIFS('DATOS PEST12'!$E:$E,'DATOS PEST12'!$A:$A,INDICE!$C$13,'DATOS PEST12'!$D:$D,'5. RG PROV CCAA SECCION'!R$11,'DATOS PEST12'!$B:$B,'5. RG PROV CCAA SECCION'!$A15,'DATOS PEST12'!$F:$F,"REGIMEN GENERAL")</f>
        <v>156.57894736842104</v>
      </c>
      <c r="S15" s="62">
        <f>SUMIFS('DATOS PEST12'!$E:$E,'DATOS PEST12'!$A:$A,INDICE!$C$13,'DATOS PEST12'!$D:$D,'5. RG PROV CCAA SECCION'!S$11,'DATOS PEST12'!$B:$B,'5. RG PROV CCAA SECCION'!$A15,'DATOS PEST12'!$F:$F,"REGIMEN GENERAL")</f>
        <v>771.57894736842115</v>
      </c>
      <c r="T15" s="62">
        <f>SUMIFS('DATOS PEST12'!$E:$E,'DATOS PEST12'!$A:$A,INDICE!$C$13,'DATOS PEST12'!$D:$D,'5. RG PROV CCAA SECCION'!T$11,'DATOS PEST12'!$B:$B,'5. RG PROV CCAA SECCION'!$A15,'DATOS PEST12'!$F:$F,"REGIMEN GENERAL")</f>
        <v>750.31578947368394</v>
      </c>
      <c r="U15" s="62">
        <f>SUMIFS('DATOS PEST12'!$E:$E,'DATOS PEST12'!$A:$A,INDICE!$C$13,'DATOS PEST12'!$D:$D,'5. RG PROV CCAA SECCION'!U$11,'DATOS PEST12'!$B:$B,'5. RG PROV CCAA SECCION'!$A15,'DATOS PEST12'!$F:$F,"REGIMEN GENERAL")</f>
        <v>236.63157894736844</v>
      </c>
      <c r="V15" s="62">
        <f>SUMIFS('DATOS PEST12'!$E:$E,'DATOS PEST12'!$A:$A,INDICE!$C$13,'DATOS PEST12'!$D:$D,'5. RG PROV CCAA SECCION'!V$11,'DATOS PEST12'!$B:$B,'5. RG PROV CCAA SECCION'!$A15,'DATOS PEST12'!$F:$F,"REGIMEN GENERAL")</f>
        <v>296.4736842105263</v>
      </c>
      <c r="W15" s="62">
        <f>SUMIFS('DATOS PEST12'!$E:$E,'DATOS PEST12'!$A:$A,INDICE!$C$13,'DATOS PEST12'!$D:$D,'5. RG PROV CCAA SECCION'!W$11,'DATOS PEST12'!$B:$B,'5. RG PROV CCAA SECCION'!$A15,'DATOS PEST12'!$F:$F,"REGIMEN GENERAL")</f>
        <v>16.578947368421058</v>
      </c>
      <c r="X15" s="62">
        <f>SUMIFS('DATOS PEST12'!$E:$E,'DATOS PEST12'!$A:$A,INDICE!$C$13,'DATOS PEST12'!$D:$D,'5. RG PROV CCAA SECCION'!X$11,'DATOS PEST12'!$B:$B,'5. RG PROV CCAA SECCION'!$A15,'DATOS PEST12'!$F:$F,"REGIMEN GENERAL")</f>
        <v>13.000000000000002</v>
      </c>
      <c r="Y15" s="59">
        <f>SUMIFS('DATOS PEST12'!$E:$E,'DATOS PEST12'!$A:$A,INDICE!$C$13,'DATOS PEST12'!$D:$D,'5. RG PROV CCAA SECCION'!Y$11,'DATOS PEST12'!$B:$B,'5. RG PROV CCAA SECCION'!$A15,'DATOS PEST12'!$F:$F,"REGIMEN GENERAL")</f>
        <v>0</v>
      </c>
    </row>
    <row r="16" spans="1:25" ht="16.2" thickBot="1" x14ac:dyDescent="0.35">
      <c r="A16" s="8">
        <v>14</v>
      </c>
      <c r="B16" s="9" t="s">
        <v>164</v>
      </c>
      <c r="C16" s="94">
        <f t="shared" si="2"/>
        <v>5530.7368421052633</v>
      </c>
      <c r="D16" s="62">
        <f>SUMIFS('DATOS PEST12'!$E:$E,'DATOS PEST12'!$A:$A,INDICE!$C$13,'DATOS PEST12'!$D:$D,'5. RG PROV CCAA SECCION'!D$11,'DATOS PEST12'!$B:$B,'5. RG PROV CCAA SECCION'!$A16,'DATOS PEST12'!$F:$F,"REGIMEN GENERAL")</f>
        <v>67.526315789473671</v>
      </c>
      <c r="E16" s="62">
        <f>SUMIFS('DATOS PEST12'!$E:$E,'DATOS PEST12'!$A:$A,INDICE!$C$13,'DATOS PEST12'!$D:$D,'5. RG PROV CCAA SECCION'!E$11,'DATOS PEST12'!$B:$B,'5. RG PROV CCAA SECCION'!$A16,'DATOS PEST12'!$F:$F,"REGIMEN GENERAL")</f>
        <v>0.99999999999999956</v>
      </c>
      <c r="F16" s="62">
        <f>SUMIFS('DATOS PEST12'!$E:$E,'DATOS PEST12'!$A:$A,INDICE!$C$13,'DATOS PEST12'!$D:$D,'5. RG PROV CCAA SECCION'!F$11,'DATOS PEST12'!$B:$B,'5. RG PROV CCAA SECCION'!$A16,'DATOS PEST12'!$F:$F,"REGIMEN GENERAL")</f>
        <v>710.47368421052647</v>
      </c>
      <c r="G16" s="62">
        <f>SUMIFS('DATOS PEST12'!$E:$E,'DATOS PEST12'!$A:$A,INDICE!$C$13,'DATOS PEST12'!$D:$D,'5. RG PROV CCAA SECCION'!G$11,'DATOS PEST12'!$B:$B,'5. RG PROV CCAA SECCION'!$A16,'DATOS PEST12'!$F:$F,"REGIMEN GENERAL")</f>
        <v>11.263157894736841</v>
      </c>
      <c r="H16" s="62">
        <f>SUMIFS('DATOS PEST12'!$E:$E,'DATOS PEST12'!$A:$A,INDICE!$C$13,'DATOS PEST12'!$D:$D,'5. RG PROV CCAA SECCION'!H$11,'DATOS PEST12'!$B:$B,'5. RG PROV CCAA SECCION'!$A16,'DATOS PEST12'!$F:$F,"REGIMEN GENERAL")</f>
        <v>10.736842105263154</v>
      </c>
      <c r="I16" s="62">
        <f>SUMIFS('DATOS PEST12'!$E:$E,'DATOS PEST12'!$A:$A,INDICE!$C$13,'DATOS PEST12'!$D:$D,'5. RG PROV CCAA SECCION'!I$11,'DATOS PEST12'!$B:$B,'5. RG PROV CCAA SECCION'!$A16,'DATOS PEST12'!$F:$F,"REGIMEN GENERAL")</f>
        <v>471.21052631578948</v>
      </c>
      <c r="J16" s="62">
        <f>SUMIFS('DATOS PEST12'!$E:$E,'DATOS PEST12'!$A:$A,INDICE!$C$13,'DATOS PEST12'!$D:$D,'5. RG PROV CCAA SECCION'!J$11,'DATOS PEST12'!$B:$B,'5. RG PROV CCAA SECCION'!$A16,'DATOS PEST12'!$F:$F,"REGIMEN GENERAL")</f>
        <v>667.42105263157885</v>
      </c>
      <c r="K16" s="62">
        <f>SUMIFS('DATOS PEST12'!$E:$E,'DATOS PEST12'!$A:$A,INDICE!$C$13,'DATOS PEST12'!$D:$D,'5. RG PROV CCAA SECCION'!K$11,'DATOS PEST12'!$B:$B,'5. RG PROV CCAA SECCION'!$A16,'DATOS PEST12'!$F:$F,"REGIMEN GENERAL")</f>
        <v>237.31578947368422</v>
      </c>
      <c r="L16" s="62">
        <f>SUMIFS('DATOS PEST12'!$E:$E,'DATOS PEST12'!$A:$A,INDICE!$C$13,'DATOS PEST12'!$D:$D,'5. RG PROV CCAA SECCION'!L$11,'DATOS PEST12'!$B:$B,'5. RG PROV CCAA SECCION'!$A16,'DATOS PEST12'!$F:$F,"REGIMEN GENERAL")</f>
        <v>1328.894736842105</v>
      </c>
      <c r="M16" s="62">
        <f>SUMIFS('DATOS PEST12'!$E:$E,'DATOS PEST12'!$A:$A,INDICE!$C$13,'DATOS PEST12'!$D:$D,'5. RG PROV CCAA SECCION'!M$11,'DATOS PEST12'!$B:$B,'5. RG PROV CCAA SECCION'!$A16,'DATOS PEST12'!$F:$F,"REGIMEN GENERAL")</f>
        <v>70.15789473684211</v>
      </c>
      <c r="N16" s="62">
        <f>SUMIFS('DATOS PEST12'!$E:$E,'DATOS PEST12'!$A:$A,INDICE!$C$13,'DATOS PEST12'!$D:$D,'5. RG PROV CCAA SECCION'!N$11,'DATOS PEST12'!$B:$B,'5. RG PROV CCAA SECCION'!$A16,'DATOS PEST12'!$F:$F,"REGIMEN GENERAL")</f>
        <v>11.999999999999998</v>
      </c>
      <c r="O16" s="62">
        <f>SUMIFS('DATOS PEST12'!$E:$E,'DATOS PEST12'!$A:$A,INDICE!$C$13,'DATOS PEST12'!$D:$D,'5. RG PROV CCAA SECCION'!O$11,'DATOS PEST12'!$B:$B,'5. RG PROV CCAA SECCION'!$A16,'DATOS PEST12'!$F:$F,"REGIMEN GENERAL")</f>
        <v>15.94736842105263</v>
      </c>
      <c r="P16" s="62">
        <f>SUMIFS('DATOS PEST12'!$E:$E,'DATOS PEST12'!$A:$A,INDICE!$C$13,'DATOS PEST12'!$D:$D,'5. RG PROV CCAA SECCION'!P$11,'DATOS PEST12'!$B:$B,'5. RG PROV CCAA SECCION'!$A16,'DATOS PEST12'!$F:$F,"REGIMEN GENERAL")</f>
        <v>217</v>
      </c>
      <c r="Q16" s="62">
        <f>SUMIFS('DATOS PEST12'!$E:$E,'DATOS PEST12'!$A:$A,INDICE!$C$13,'DATOS PEST12'!$D:$D,'5. RG PROV CCAA SECCION'!Q$11,'DATOS PEST12'!$B:$B,'5. RG PROV CCAA SECCION'!$A16,'DATOS PEST12'!$F:$F,"REGIMEN GENERAL")</f>
        <v>275.63157894736838</v>
      </c>
      <c r="R16" s="62">
        <f>SUMIFS('DATOS PEST12'!$E:$E,'DATOS PEST12'!$A:$A,INDICE!$C$13,'DATOS PEST12'!$D:$D,'5. RG PROV CCAA SECCION'!R$11,'DATOS PEST12'!$B:$B,'5. RG PROV CCAA SECCION'!$A16,'DATOS PEST12'!$F:$F,"REGIMEN GENERAL")</f>
        <v>90.157894736842081</v>
      </c>
      <c r="S16" s="62">
        <f>SUMIFS('DATOS PEST12'!$E:$E,'DATOS PEST12'!$A:$A,INDICE!$C$13,'DATOS PEST12'!$D:$D,'5. RG PROV CCAA SECCION'!S$11,'DATOS PEST12'!$B:$B,'5. RG PROV CCAA SECCION'!$A16,'DATOS PEST12'!$F:$F,"REGIMEN GENERAL")</f>
        <v>434.47368421052624</v>
      </c>
      <c r="T16" s="62">
        <f>SUMIFS('DATOS PEST12'!$E:$E,'DATOS PEST12'!$A:$A,INDICE!$C$13,'DATOS PEST12'!$D:$D,'5. RG PROV CCAA SECCION'!T$11,'DATOS PEST12'!$B:$B,'5. RG PROV CCAA SECCION'!$A16,'DATOS PEST12'!$F:$F,"REGIMEN GENERAL")</f>
        <v>627.8947368421052</v>
      </c>
      <c r="U16" s="62">
        <f>SUMIFS('DATOS PEST12'!$E:$E,'DATOS PEST12'!$A:$A,INDICE!$C$13,'DATOS PEST12'!$D:$D,'5. RG PROV CCAA SECCION'!U$11,'DATOS PEST12'!$B:$B,'5. RG PROV CCAA SECCION'!$A16,'DATOS PEST12'!$F:$F,"REGIMEN GENERAL")</f>
        <v>109.68421052631578</v>
      </c>
      <c r="V16" s="62">
        <f>SUMIFS('DATOS PEST12'!$E:$E,'DATOS PEST12'!$A:$A,INDICE!$C$13,'DATOS PEST12'!$D:$D,'5. RG PROV CCAA SECCION'!V$11,'DATOS PEST12'!$B:$B,'5. RG PROV CCAA SECCION'!$A16,'DATOS PEST12'!$F:$F,"REGIMEN GENERAL")</f>
        <v>165.94736842105263</v>
      </c>
      <c r="W16" s="62">
        <f>SUMIFS('DATOS PEST12'!$E:$E,'DATOS PEST12'!$A:$A,INDICE!$C$13,'DATOS PEST12'!$D:$D,'5. RG PROV CCAA SECCION'!W$11,'DATOS PEST12'!$B:$B,'5. RG PROV CCAA SECCION'!$A16,'DATOS PEST12'!$F:$F,"REGIMEN GENERAL")</f>
        <v>6</v>
      </c>
      <c r="X16" s="62">
        <f>SUMIFS('DATOS PEST12'!$E:$E,'DATOS PEST12'!$A:$A,INDICE!$C$13,'DATOS PEST12'!$D:$D,'5. RG PROV CCAA SECCION'!X$11,'DATOS PEST12'!$B:$B,'5. RG PROV CCAA SECCION'!$A16,'DATOS PEST12'!$F:$F,"REGIMEN GENERAL")</f>
        <v>0</v>
      </c>
      <c r="Y16" s="59">
        <f>SUMIFS('DATOS PEST12'!$E:$E,'DATOS PEST12'!$A:$A,INDICE!$C$13,'DATOS PEST12'!$D:$D,'5. RG PROV CCAA SECCION'!Y$11,'DATOS PEST12'!$B:$B,'5. RG PROV CCAA SECCION'!$A16,'DATOS PEST12'!$F:$F,"REGIMEN GENERAL")</f>
        <v>0</v>
      </c>
    </row>
    <row r="17" spans="1:25" ht="16.2" thickBot="1" x14ac:dyDescent="0.35">
      <c r="A17" s="8">
        <v>18</v>
      </c>
      <c r="B17" s="9" t="s">
        <v>7</v>
      </c>
      <c r="C17" s="94">
        <f t="shared" si="2"/>
        <v>14455.736842105262</v>
      </c>
      <c r="D17" s="62">
        <f>SUMIFS('DATOS PEST12'!$E:$E,'DATOS PEST12'!$A:$A,INDICE!$C$13,'DATOS PEST12'!$D:$D,'5. RG PROV CCAA SECCION'!D$11,'DATOS PEST12'!$B:$B,'5. RG PROV CCAA SECCION'!$A17,'DATOS PEST12'!$F:$F,"REGIMEN GENERAL")</f>
        <v>75.105263157894726</v>
      </c>
      <c r="E17" s="62">
        <f>SUMIFS('DATOS PEST12'!$E:$E,'DATOS PEST12'!$A:$A,INDICE!$C$13,'DATOS PEST12'!$D:$D,'5. RG PROV CCAA SECCION'!E$11,'DATOS PEST12'!$B:$B,'5. RG PROV CCAA SECCION'!$A17,'DATOS PEST12'!$F:$F,"REGIMEN GENERAL")</f>
        <v>12.578947368421051</v>
      </c>
      <c r="F17" s="96">
        <f>SUMIFS('DATOS PEST12'!$E:$E,'DATOS PEST12'!$A:$A,INDICE!$C$13,'DATOS PEST12'!$D:$D,'5. RG PROV CCAA SECCION'!F$11,'DATOS PEST12'!$B:$B,'5. RG PROV CCAA SECCION'!$A17,'DATOS PEST12'!$F:$F,"REGIMEN GENERAL")</f>
        <v>770.21052631578937</v>
      </c>
      <c r="G17" s="62">
        <f>SUMIFS('DATOS PEST12'!$E:$E,'DATOS PEST12'!$A:$A,INDICE!$C$13,'DATOS PEST12'!$D:$D,'5. RG PROV CCAA SECCION'!G$11,'DATOS PEST12'!$B:$B,'5. RG PROV CCAA SECCION'!$A17,'DATOS PEST12'!$F:$F,"REGIMEN GENERAL")</f>
        <v>11.578947368421051</v>
      </c>
      <c r="H17" s="62">
        <f>SUMIFS('DATOS PEST12'!$E:$E,'DATOS PEST12'!$A:$A,INDICE!$C$13,'DATOS PEST12'!$D:$D,'5. RG PROV CCAA SECCION'!H$11,'DATOS PEST12'!$B:$B,'5. RG PROV CCAA SECCION'!$A17,'DATOS PEST12'!$F:$F,"REGIMEN GENERAL")</f>
        <v>44.73684210526315</v>
      </c>
      <c r="I17" s="62">
        <f>SUMIFS('DATOS PEST12'!$E:$E,'DATOS PEST12'!$A:$A,INDICE!$C$13,'DATOS PEST12'!$D:$D,'5. RG PROV CCAA SECCION'!I$11,'DATOS PEST12'!$B:$B,'5. RG PROV CCAA SECCION'!$A17,'DATOS PEST12'!$F:$F,"REGIMEN GENERAL")</f>
        <v>1260.6842105263154</v>
      </c>
      <c r="J17" s="62">
        <f>SUMIFS('DATOS PEST12'!$E:$E,'DATOS PEST12'!$A:$A,INDICE!$C$13,'DATOS PEST12'!$D:$D,'5. RG PROV CCAA SECCION'!J$11,'DATOS PEST12'!$B:$B,'5. RG PROV CCAA SECCION'!$A17,'DATOS PEST12'!$F:$F,"REGIMEN GENERAL")</f>
        <v>2056</v>
      </c>
      <c r="K17" s="62">
        <f>SUMIFS('DATOS PEST12'!$E:$E,'DATOS PEST12'!$A:$A,INDICE!$C$13,'DATOS PEST12'!$D:$D,'5. RG PROV CCAA SECCION'!K$11,'DATOS PEST12'!$B:$B,'5. RG PROV CCAA SECCION'!$A17,'DATOS PEST12'!$F:$F,"REGIMEN GENERAL")</f>
        <v>1055.2105263157896</v>
      </c>
      <c r="L17" s="62">
        <f>SUMIFS('DATOS PEST12'!$E:$E,'DATOS PEST12'!$A:$A,INDICE!$C$13,'DATOS PEST12'!$D:$D,'5. RG PROV CCAA SECCION'!L$11,'DATOS PEST12'!$B:$B,'5. RG PROV CCAA SECCION'!$A17,'DATOS PEST12'!$F:$F,"REGIMEN GENERAL")</f>
        <v>3747.7894736842104</v>
      </c>
      <c r="M17" s="62">
        <f>SUMIFS('DATOS PEST12'!$E:$E,'DATOS PEST12'!$A:$A,INDICE!$C$13,'DATOS PEST12'!$D:$D,'5. RG PROV CCAA SECCION'!M$11,'DATOS PEST12'!$B:$B,'5. RG PROV CCAA SECCION'!$A17,'DATOS PEST12'!$F:$F,"REGIMEN GENERAL")</f>
        <v>1055.2631578947369</v>
      </c>
      <c r="N17" s="62">
        <f>SUMIFS('DATOS PEST12'!$E:$E,'DATOS PEST12'!$A:$A,INDICE!$C$13,'DATOS PEST12'!$D:$D,'5. RG PROV CCAA SECCION'!N$11,'DATOS PEST12'!$B:$B,'5. RG PROV CCAA SECCION'!$A17,'DATOS PEST12'!$F:$F,"REGIMEN GENERAL")</f>
        <v>26.89473684210526</v>
      </c>
      <c r="O17" s="62">
        <f>SUMIFS('DATOS PEST12'!$E:$E,'DATOS PEST12'!$A:$A,INDICE!$C$13,'DATOS PEST12'!$D:$D,'5. RG PROV CCAA SECCION'!O$11,'DATOS PEST12'!$B:$B,'5. RG PROV CCAA SECCION'!$A17,'DATOS PEST12'!$F:$F,"REGIMEN GENERAL")</f>
        <v>55.78947368421052</v>
      </c>
      <c r="P17" s="62">
        <f>SUMIFS('DATOS PEST12'!$E:$E,'DATOS PEST12'!$A:$A,INDICE!$C$13,'DATOS PEST12'!$D:$D,'5. RG PROV CCAA SECCION'!P$11,'DATOS PEST12'!$B:$B,'5. RG PROV CCAA SECCION'!$A17,'DATOS PEST12'!$F:$F,"REGIMEN GENERAL")</f>
        <v>530.42105263157896</v>
      </c>
      <c r="Q17" s="62">
        <f>SUMIFS('DATOS PEST12'!$E:$E,'DATOS PEST12'!$A:$A,INDICE!$C$13,'DATOS PEST12'!$D:$D,'5. RG PROV CCAA SECCION'!Q$11,'DATOS PEST12'!$B:$B,'5. RG PROV CCAA SECCION'!$A17,'DATOS PEST12'!$F:$F,"REGIMEN GENERAL")</f>
        <v>1491.6315789473683</v>
      </c>
      <c r="R17" s="62">
        <f>SUMIFS('DATOS PEST12'!$E:$E,'DATOS PEST12'!$A:$A,INDICE!$C$13,'DATOS PEST12'!$D:$D,'5. RG PROV CCAA SECCION'!R$11,'DATOS PEST12'!$B:$B,'5. RG PROV CCAA SECCION'!$A17,'DATOS PEST12'!$F:$F,"REGIMEN GENERAL")</f>
        <v>193.36842105263159</v>
      </c>
      <c r="S17" s="62">
        <f>SUMIFS('DATOS PEST12'!$E:$E,'DATOS PEST12'!$A:$A,INDICE!$C$13,'DATOS PEST12'!$D:$D,'5. RG PROV CCAA SECCION'!S$11,'DATOS PEST12'!$B:$B,'5. RG PROV CCAA SECCION'!$A17,'DATOS PEST12'!$F:$F,"REGIMEN GENERAL")</f>
        <v>697.42105263157896</v>
      </c>
      <c r="T17" s="62">
        <f>SUMIFS('DATOS PEST12'!$E:$E,'DATOS PEST12'!$A:$A,INDICE!$C$13,'DATOS PEST12'!$D:$D,'5. RG PROV CCAA SECCION'!T$11,'DATOS PEST12'!$B:$B,'5. RG PROV CCAA SECCION'!$A17,'DATOS PEST12'!$F:$F,"REGIMEN GENERAL")</f>
        <v>821.63157894736844</v>
      </c>
      <c r="U17" s="62">
        <f>SUMIFS('DATOS PEST12'!$E:$E,'DATOS PEST12'!$A:$A,INDICE!$C$13,'DATOS PEST12'!$D:$D,'5. RG PROV CCAA SECCION'!U$11,'DATOS PEST12'!$B:$B,'5. RG PROV CCAA SECCION'!$A17,'DATOS PEST12'!$F:$F,"REGIMEN GENERAL")</f>
        <v>270.36842105263156</v>
      </c>
      <c r="V17" s="62">
        <f>SUMIFS('DATOS PEST12'!$E:$E,'DATOS PEST12'!$A:$A,INDICE!$C$13,'DATOS PEST12'!$D:$D,'5. RG PROV CCAA SECCION'!V$11,'DATOS PEST12'!$B:$B,'5. RG PROV CCAA SECCION'!$A17,'DATOS PEST12'!$F:$F,"REGIMEN GENERAL")</f>
        <v>249.21052631578942</v>
      </c>
      <c r="W17" s="62">
        <f>SUMIFS('DATOS PEST12'!$E:$E,'DATOS PEST12'!$A:$A,INDICE!$C$13,'DATOS PEST12'!$D:$D,'5. RG PROV CCAA SECCION'!W$11,'DATOS PEST12'!$B:$B,'5. RG PROV CCAA SECCION'!$A17,'DATOS PEST12'!$F:$F,"REGIMEN GENERAL")</f>
        <v>29.842105263157897</v>
      </c>
      <c r="X17" s="62">
        <f>SUMIFS('DATOS PEST12'!$E:$E,'DATOS PEST12'!$A:$A,INDICE!$C$13,'DATOS PEST12'!$D:$D,'5. RG PROV CCAA SECCION'!X$11,'DATOS PEST12'!$B:$B,'5. RG PROV CCAA SECCION'!$A17,'DATOS PEST12'!$F:$F,"REGIMEN GENERAL")</f>
        <v>0</v>
      </c>
      <c r="Y17" s="59">
        <f>SUMIFS('DATOS PEST12'!$E:$E,'DATOS PEST12'!$A:$A,INDICE!$C$13,'DATOS PEST12'!$D:$D,'5. RG PROV CCAA SECCION'!Y$11,'DATOS PEST12'!$B:$B,'5. RG PROV CCAA SECCION'!$A17,'DATOS PEST12'!$F:$F,"REGIMEN GENERAL")</f>
        <v>0</v>
      </c>
    </row>
    <row r="18" spans="1:25" ht="15.6" x14ac:dyDescent="0.3">
      <c r="A18" s="8">
        <v>21</v>
      </c>
      <c r="B18" s="9" t="s">
        <v>10</v>
      </c>
      <c r="C18" s="94">
        <f t="shared" si="2"/>
        <v>6862.8421052631575</v>
      </c>
      <c r="D18" s="62">
        <f>SUMIFS('DATOS PEST12'!$E:$E,'DATOS PEST12'!$A:$A,INDICE!$C$13,'DATOS PEST12'!$D:$D,'5. RG PROV CCAA SECCION'!D$11,'DATOS PEST12'!$B:$B,'5. RG PROV CCAA SECCION'!$A18,'DATOS PEST12'!$F:$F,"REGIMEN GENERAL")</f>
        <v>130.4736842105263</v>
      </c>
      <c r="E18" s="62">
        <f>SUMIFS('DATOS PEST12'!$E:$E,'DATOS PEST12'!$A:$A,INDICE!$C$13,'DATOS PEST12'!$D:$D,'5. RG PROV CCAA SECCION'!E$11,'DATOS PEST12'!$B:$B,'5. RG PROV CCAA SECCION'!$A18,'DATOS PEST12'!$F:$F,"REGIMEN GENERAL")</f>
        <v>40.421052631578952</v>
      </c>
      <c r="F18" s="62">
        <f>SUMIFS('DATOS PEST12'!$E:$E,'DATOS PEST12'!$A:$A,INDICE!$C$13,'DATOS PEST12'!$D:$D,'5. RG PROV CCAA SECCION'!F$11,'DATOS PEST12'!$B:$B,'5. RG PROV CCAA SECCION'!$A18,'DATOS PEST12'!$F:$F,"REGIMEN GENERAL")</f>
        <v>362.21052631578954</v>
      </c>
      <c r="G18" s="62">
        <f>SUMIFS('DATOS PEST12'!$E:$E,'DATOS PEST12'!$A:$A,INDICE!$C$13,'DATOS PEST12'!$D:$D,'5. RG PROV CCAA SECCION'!G$11,'DATOS PEST12'!$B:$B,'5. RG PROV CCAA SECCION'!$A18,'DATOS PEST12'!$F:$F,"REGIMEN GENERAL")</f>
        <v>2.9999999999999987</v>
      </c>
      <c r="H18" s="62">
        <f>SUMIFS('DATOS PEST12'!$E:$E,'DATOS PEST12'!$A:$A,INDICE!$C$13,'DATOS PEST12'!$D:$D,'5. RG PROV CCAA SECCION'!H$11,'DATOS PEST12'!$B:$B,'5. RG PROV CCAA SECCION'!$A18,'DATOS PEST12'!$F:$F,"REGIMEN GENERAL")</f>
        <v>9.9999999999999982</v>
      </c>
      <c r="I18" s="62">
        <f>SUMIFS('DATOS PEST12'!$E:$E,'DATOS PEST12'!$A:$A,INDICE!$C$13,'DATOS PEST12'!$D:$D,'5. RG PROV CCAA SECCION'!I$11,'DATOS PEST12'!$B:$B,'5. RG PROV CCAA SECCION'!$A18,'DATOS PEST12'!$F:$F,"REGIMEN GENERAL")</f>
        <v>558.21052631578959</v>
      </c>
      <c r="J18" s="62">
        <f>SUMIFS('DATOS PEST12'!$E:$E,'DATOS PEST12'!$A:$A,INDICE!$C$13,'DATOS PEST12'!$D:$D,'5. RG PROV CCAA SECCION'!J$11,'DATOS PEST12'!$B:$B,'5. RG PROV CCAA SECCION'!$A18,'DATOS PEST12'!$F:$F,"REGIMEN GENERAL")</f>
        <v>899.42105263157896</v>
      </c>
      <c r="K18" s="62">
        <f>SUMIFS('DATOS PEST12'!$E:$E,'DATOS PEST12'!$A:$A,INDICE!$C$13,'DATOS PEST12'!$D:$D,'5. RG PROV CCAA SECCION'!K$11,'DATOS PEST12'!$B:$B,'5. RG PROV CCAA SECCION'!$A18,'DATOS PEST12'!$F:$F,"REGIMEN GENERAL")</f>
        <v>1546.4736842105262</v>
      </c>
      <c r="L18" s="62">
        <f>SUMIFS('DATOS PEST12'!$E:$E,'DATOS PEST12'!$A:$A,INDICE!$C$13,'DATOS PEST12'!$D:$D,'5. RG PROV CCAA SECCION'!L$11,'DATOS PEST12'!$B:$B,'5. RG PROV CCAA SECCION'!$A18,'DATOS PEST12'!$F:$F,"REGIMEN GENERAL")</f>
        <v>1609.6842105263156</v>
      </c>
      <c r="M18" s="62">
        <f>SUMIFS('DATOS PEST12'!$E:$E,'DATOS PEST12'!$A:$A,INDICE!$C$13,'DATOS PEST12'!$D:$D,'5. RG PROV CCAA SECCION'!M$11,'DATOS PEST12'!$B:$B,'5. RG PROV CCAA SECCION'!$A18,'DATOS PEST12'!$F:$F,"REGIMEN GENERAL")</f>
        <v>22.736842105263165</v>
      </c>
      <c r="N18" s="62">
        <f>SUMIFS('DATOS PEST12'!$E:$E,'DATOS PEST12'!$A:$A,INDICE!$C$13,'DATOS PEST12'!$D:$D,'5. RG PROV CCAA SECCION'!N$11,'DATOS PEST12'!$B:$B,'5. RG PROV CCAA SECCION'!$A18,'DATOS PEST12'!$F:$F,"REGIMEN GENERAL")</f>
        <v>9.7894736842105239</v>
      </c>
      <c r="O18" s="62">
        <f>SUMIFS('DATOS PEST12'!$E:$E,'DATOS PEST12'!$A:$A,INDICE!$C$13,'DATOS PEST12'!$D:$D,'5. RG PROV CCAA SECCION'!O$11,'DATOS PEST12'!$B:$B,'5. RG PROV CCAA SECCION'!$A18,'DATOS PEST12'!$F:$F,"REGIMEN GENERAL")</f>
        <v>16.894736842105264</v>
      </c>
      <c r="P18" s="62">
        <f>SUMIFS('DATOS PEST12'!$E:$E,'DATOS PEST12'!$A:$A,INDICE!$C$13,'DATOS PEST12'!$D:$D,'5. RG PROV CCAA SECCION'!P$11,'DATOS PEST12'!$B:$B,'5. RG PROV CCAA SECCION'!$A18,'DATOS PEST12'!$F:$F,"REGIMEN GENERAL")</f>
        <v>93.84210526315789</v>
      </c>
      <c r="Q18" s="62">
        <f>SUMIFS('DATOS PEST12'!$E:$E,'DATOS PEST12'!$A:$A,INDICE!$C$13,'DATOS PEST12'!$D:$D,'5. RG PROV CCAA SECCION'!Q$11,'DATOS PEST12'!$B:$B,'5. RG PROV CCAA SECCION'!$A18,'DATOS PEST12'!$F:$F,"REGIMEN GENERAL")</f>
        <v>271.15789473684208</v>
      </c>
      <c r="R18" s="62">
        <f>SUMIFS('DATOS PEST12'!$E:$E,'DATOS PEST12'!$A:$A,INDICE!$C$13,'DATOS PEST12'!$D:$D,'5. RG PROV CCAA SECCION'!R$11,'DATOS PEST12'!$B:$B,'5. RG PROV CCAA SECCION'!$A18,'DATOS PEST12'!$F:$F,"REGIMEN GENERAL")</f>
        <v>134</v>
      </c>
      <c r="S18" s="62">
        <f>SUMIFS('DATOS PEST12'!$E:$E,'DATOS PEST12'!$A:$A,INDICE!$C$13,'DATOS PEST12'!$D:$D,'5. RG PROV CCAA SECCION'!S$11,'DATOS PEST12'!$B:$B,'5. RG PROV CCAA SECCION'!$A18,'DATOS PEST12'!$F:$F,"REGIMEN GENERAL")</f>
        <v>184.68421052631575</v>
      </c>
      <c r="T18" s="62">
        <f>SUMIFS('DATOS PEST12'!$E:$E,'DATOS PEST12'!$A:$A,INDICE!$C$13,'DATOS PEST12'!$D:$D,'5. RG PROV CCAA SECCION'!T$11,'DATOS PEST12'!$B:$B,'5. RG PROV CCAA SECCION'!$A18,'DATOS PEST12'!$F:$F,"REGIMEN GENERAL")</f>
        <v>649.21052631578971</v>
      </c>
      <c r="U18" s="62">
        <f>SUMIFS('DATOS PEST12'!$E:$E,'DATOS PEST12'!$A:$A,INDICE!$C$13,'DATOS PEST12'!$D:$D,'5. RG PROV CCAA SECCION'!U$11,'DATOS PEST12'!$B:$B,'5. RG PROV CCAA SECCION'!$A18,'DATOS PEST12'!$F:$F,"REGIMEN GENERAL")</f>
        <v>119.26315789473685</v>
      </c>
      <c r="V18" s="62">
        <f>SUMIFS('DATOS PEST12'!$E:$E,'DATOS PEST12'!$A:$A,INDICE!$C$13,'DATOS PEST12'!$D:$D,'5. RG PROV CCAA SECCION'!V$11,'DATOS PEST12'!$B:$B,'5. RG PROV CCAA SECCION'!$A18,'DATOS PEST12'!$F:$F,"REGIMEN GENERAL")</f>
        <v>188.36842105263159</v>
      </c>
      <c r="W18" s="62">
        <f>SUMIFS('DATOS PEST12'!$E:$E,'DATOS PEST12'!$A:$A,INDICE!$C$13,'DATOS PEST12'!$D:$D,'5. RG PROV CCAA SECCION'!W$11,'DATOS PEST12'!$B:$B,'5. RG PROV CCAA SECCION'!$A18,'DATOS PEST12'!$F:$F,"REGIMEN GENERAL")</f>
        <v>13.000000000000002</v>
      </c>
      <c r="X18" s="62">
        <f>SUMIFS('DATOS PEST12'!$E:$E,'DATOS PEST12'!$A:$A,INDICE!$C$13,'DATOS PEST12'!$D:$D,'5. RG PROV CCAA SECCION'!X$11,'DATOS PEST12'!$B:$B,'5. RG PROV CCAA SECCION'!$A18,'DATOS PEST12'!$F:$F,"REGIMEN GENERAL")</f>
        <v>0</v>
      </c>
      <c r="Y18" s="59">
        <f>SUMIFS('DATOS PEST12'!$E:$E,'DATOS PEST12'!$A:$A,INDICE!$C$13,'DATOS PEST12'!$D:$D,'5. RG PROV CCAA SECCION'!Y$11,'DATOS PEST12'!$B:$B,'5. RG PROV CCAA SECCION'!$A18,'DATOS PEST12'!$F:$F,"REGIMEN GENERAL")</f>
        <v>0</v>
      </c>
    </row>
    <row r="19" spans="1:25" ht="15.6" x14ac:dyDescent="0.3">
      <c r="A19" s="8">
        <v>23</v>
      </c>
      <c r="B19" s="9" t="s">
        <v>165</v>
      </c>
      <c r="C19" s="94">
        <f t="shared" si="2"/>
        <v>3982.105263157895</v>
      </c>
      <c r="D19" s="62">
        <f>SUMIFS('DATOS PEST12'!$E:$E,'DATOS PEST12'!$A:$A,INDICE!$C$13,'DATOS PEST12'!$D:$D,'5. RG PROV CCAA SECCION'!D$11,'DATOS PEST12'!$B:$B,'5. RG PROV CCAA SECCION'!$A19,'DATOS PEST12'!$F:$F,"REGIMEN GENERAL")</f>
        <v>24.631578947368421</v>
      </c>
      <c r="E19" s="62">
        <f>SUMIFS('DATOS PEST12'!$E:$E,'DATOS PEST12'!$A:$A,INDICE!$C$13,'DATOS PEST12'!$D:$D,'5. RG PROV CCAA SECCION'!E$11,'DATOS PEST12'!$B:$B,'5. RG PROV CCAA SECCION'!$A19,'DATOS PEST12'!$F:$F,"REGIMEN GENERAL")</f>
        <v>12.736842105263161</v>
      </c>
      <c r="F19" s="62">
        <f>SUMIFS('DATOS PEST12'!$E:$E,'DATOS PEST12'!$A:$A,INDICE!$C$13,'DATOS PEST12'!$D:$D,'5. RG PROV CCAA SECCION'!F$11,'DATOS PEST12'!$B:$B,'5. RG PROV CCAA SECCION'!$A19,'DATOS PEST12'!$F:$F,"REGIMEN GENERAL")</f>
        <v>529.36842105263167</v>
      </c>
      <c r="G19" s="62">
        <f>SUMIFS('DATOS PEST12'!$E:$E,'DATOS PEST12'!$A:$A,INDICE!$C$13,'DATOS PEST12'!$D:$D,'5. RG PROV CCAA SECCION'!G$11,'DATOS PEST12'!$B:$B,'5. RG PROV CCAA SECCION'!$A19,'DATOS PEST12'!$F:$F,"REGIMEN GENERAL")</f>
        <v>9</v>
      </c>
      <c r="H19" s="62">
        <f>SUMIFS('DATOS PEST12'!$E:$E,'DATOS PEST12'!$A:$A,INDICE!$C$13,'DATOS PEST12'!$D:$D,'5. RG PROV CCAA SECCION'!H$11,'DATOS PEST12'!$B:$B,'5. RG PROV CCAA SECCION'!$A19,'DATOS PEST12'!$F:$F,"REGIMEN GENERAL")</f>
        <v>10.315789473684209</v>
      </c>
      <c r="I19" s="62">
        <f>SUMIFS('DATOS PEST12'!$E:$E,'DATOS PEST12'!$A:$A,INDICE!$C$13,'DATOS PEST12'!$D:$D,'5. RG PROV CCAA SECCION'!I$11,'DATOS PEST12'!$B:$B,'5. RG PROV CCAA SECCION'!$A19,'DATOS PEST12'!$F:$F,"REGIMEN GENERAL")</f>
        <v>376.63157894736844</v>
      </c>
      <c r="J19" s="62">
        <f>SUMIFS('DATOS PEST12'!$E:$E,'DATOS PEST12'!$A:$A,INDICE!$C$13,'DATOS PEST12'!$D:$D,'5. RG PROV CCAA SECCION'!J$11,'DATOS PEST12'!$B:$B,'5. RG PROV CCAA SECCION'!$A19,'DATOS PEST12'!$F:$F,"REGIMEN GENERAL")</f>
        <v>446.31578947368428</v>
      </c>
      <c r="K19" s="62">
        <f>SUMIFS('DATOS PEST12'!$E:$E,'DATOS PEST12'!$A:$A,INDICE!$C$13,'DATOS PEST12'!$D:$D,'5. RG PROV CCAA SECCION'!K$11,'DATOS PEST12'!$B:$B,'5. RG PROV CCAA SECCION'!$A19,'DATOS PEST12'!$F:$F,"REGIMEN GENERAL")</f>
        <v>639.15789473684208</v>
      </c>
      <c r="L19" s="62">
        <f>SUMIFS('DATOS PEST12'!$E:$E,'DATOS PEST12'!$A:$A,INDICE!$C$13,'DATOS PEST12'!$D:$D,'5. RG PROV CCAA SECCION'!L$11,'DATOS PEST12'!$B:$B,'5. RG PROV CCAA SECCION'!$A19,'DATOS PEST12'!$F:$F,"REGIMEN GENERAL")</f>
        <v>814.52631578947376</v>
      </c>
      <c r="M19" s="62">
        <f>SUMIFS('DATOS PEST12'!$E:$E,'DATOS PEST12'!$A:$A,INDICE!$C$13,'DATOS PEST12'!$D:$D,'5. RG PROV CCAA SECCION'!M$11,'DATOS PEST12'!$B:$B,'5. RG PROV CCAA SECCION'!$A19,'DATOS PEST12'!$F:$F,"REGIMEN GENERAL")</f>
        <v>30.94736842105263</v>
      </c>
      <c r="N19" s="62">
        <f>SUMIFS('DATOS PEST12'!$E:$E,'DATOS PEST12'!$A:$A,INDICE!$C$13,'DATOS PEST12'!$D:$D,'5. RG PROV CCAA SECCION'!N$11,'DATOS PEST12'!$B:$B,'5. RG PROV CCAA SECCION'!$A19,'DATOS PEST12'!$F:$F,"REGIMEN GENERAL")</f>
        <v>9.0000000000000018</v>
      </c>
      <c r="O19" s="62">
        <f>SUMIFS('DATOS PEST12'!$E:$E,'DATOS PEST12'!$A:$A,INDICE!$C$13,'DATOS PEST12'!$D:$D,'5. RG PROV CCAA SECCION'!O$11,'DATOS PEST12'!$B:$B,'5. RG PROV CCAA SECCION'!$A19,'DATOS PEST12'!$F:$F,"REGIMEN GENERAL")</f>
        <v>9.0000000000000018</v>
      </c>
      <c r="P19" s="62">
        <f>SUMIFS('DATOS PEST12'!$E:$E,'DATOS PEST12'!$A:$A,INDICE!$C$13,'DATOS PEST12'!$D:$D,'5. RG PROV CCAA SECCION'!P$11,'DATOS PEST12'!$B:$B,'5. RG PROV CCAA SECCION'!$A19,'DATOS PEST12'!$F:$F,"REGIMEN GENERAL")</f>
        <v>76.21052631578948</v>
      </c>
      <c r="Q19" s="62">
        <f>SUMIFS('DATOS PEST12'!$E:$E,'DATOS PEST12'!$A:$A,INDICE!$C$13,'DATOS PEST12'!$D:$D,'5. RG PROV CCAA SECCION'!Q$11,'DATOS PEST12'!$B:$B,'5. RG PROV CCAA SECCION'!$A19,'DATOS PEST12'!$F:$F,"REGIMEN GENERAL")</f>
        <v>83.578947368421041</v>
      </c>
      <c r="R19" s="62">
        <f>SUMIFS('DATOS PEST12'!$E:$E,'DATOS PEST12'!$A:$A,INDICE!$C$13,'DATOS PEST12'!$D:$D,'5. RG PROV CCAA SECCION'!R$11,'DATOS PEST12'!$B:$B,'5. RG PROV CCAA SECCION'!$A19,'DATOS PEST12'!$F:$F,"REGIMEN GENERAL")</f>
        <v>69.78947368421052</v>
      </c>
      <c r="S19" s="62">
        <f>SUMIFS('DATOS PEST12'!$E:$E,'DATOS PEST12'!$A:$A,INDICE!$C$13,'DATOS PEST12'!$D:$D,'5. RG PROV CCAA SECCION'!S$11,'DATOS PEST12'!$B:$B,'5. RG PROV CCAA SECCION'!$A19,'DATOS PEST12'!$F:$F,"REGIMEN GENERAL")</f>
        <v>211.68421052631575</v>
      </c>
      <c r="T19" s="62">
        <f>SUMIFS('DATOS PEST12'!$E:$E,'DATOS PEST12'!$A:$A,INDICE!$C$13,'DATOS PEST12'!$D:$D,'5. RG PROV CCAA SECCION'!T$11,'DATOS PEST12'!$B:$B,'5. RG PROV CCAA SECCION'!$A19,'DATOS PEST12'!$F:$F,"REGIMEN GENERAL")</f>
        <v>513.47368421052624</v>
      </c>
      <c r="U19" s="62">
        <f>SUMIFS('DATOS PEST12'!$E:$E,'DATOS PEST12'!$A:$A,INDICE!$C$13,'DATOS PEST12'!$D:$D,'5. RG PROV CCAA SECCION'!U$11,'DATOS PEST12'!$B:$B,'5. RG PROV CCAA SECCION'!$A19,'DATOS PEST12'!$F:$F,"REGIMEN GENERAL")</f>
        <v>71.894736842105274</v>
      </c>
      <c r="V19" s="62">
        <f>SUMIFS('DATOS PEST12'!$E:$E,'DATOS PEST12'!$A:$A,INDICE!$C$13,'DATOS PEST12'!$D:$D,'5. RG PROV CCAA SECCION'!V$11,'DATOS PEST12'!$B:$B,'5. RG PROV CCAA SECCION'!$A19,'DATOS PEST12'!$F:$F,"REGIMEN GENERAL")</f>
        <v>41.842105263157897</v>
      </c>
      <c r="W19" s="62">
        <f>SUMIFS('DATOS PEST12'!$E:$E,'DATOS PEST12'!$A:$A,INDICE!$C$13,'DATOS PEST12'!$D:$D,'5. RG PROV CCAA SECCION'!W$11,'DATOS PEST12'!$B:$B,'5. RG PROV CCAA SECCION'!$A19,'DATOS PEST12'!$F:$F,"REGIMEN GENERAL")</f>
        <v>1.9999999999999991</v>
      </c>
      <c r="X19" s="62">
        <f>SUMIFS('DATOS PEST12'!$E:$E,'DATOS PEST12'!$A:$A,INDICE!$C$13,'DATOS PEST12'!$D:$D,'5. RG PROV CCAA SECCION'!X$11,'DATOS PEST12'!$B:$B,'5. RG PROV CCAA SECCION'!$A19,'DATOS PEST12'!$F:$F,"REGIMEN GENERAL")</f>
        <v>0</v>
      </c>
      <c r="Y19" s="59">
        <f>SUMIFS('DATOS PEST12'!$E:$E,'DATOS PEST12'!$A:$A,INDICE!$C$13,'DATOS PEST12'!$D:$D,'5. RG PROV CCAA SECCION'!Y$11,'DATOS PEST12'!$B:$B,'5. RG PROV CCAA SECCION'!$A19,'DATOS PEST12'!$F:$F,"REGIMEN GENERAL")</f>
        <v>0</v>
      </c>
    </row>
    <row r="20" spans="1:25" ht="15.6" x14ac:dyDescent="0.3">
      <c r="A20" s="8">
        <v>29</v>
      </c>
      <c r="B20" s="9" t="s">
        <v>166</v>
      </c>
      <c r="C20" s="94">
        <f t="shared" si="2"/>
        <v>64514.000000000022</v>
      </c>
      <c r="D20" s="62">
        <f>SUMIFS('DATOS PEST12'!$E:$E,'DATOS PEST12'!$A:$A,INDICE!$C$13,'DATOS PEST12'!$D:$D,'5. RG PROV CCAA SECCION'!D$11,'DATOS PEST12'!$B:$B,'5. RG PROV CCAA SECCION'!$A20,'DATOS PEST12'!$F:$F,"REGIMEN GENERAL")</f>
        <v>298.73684210526312</v>
      </c>
      <c r="E20" s="62">
        <f>SUMIFS('DATOS PEST12'!$E:$E,'DATOS PEST12'!$A:$A,INDICE!$C$13,'DATOS PEST12'!$D:$D,'5. RG PROV CCAA SECCION'!E$11,'DATOS PEST12'!$B:$B,'5. RG PROV CCAA SECCION'!$A20,'DATOS PEST12'!$F:$F,"REGIMEN GENERAL")</f>
        <v>8</v>
      </c>
      <c r="F20" s="62">
        <f>SUMIFS('DATOS PEST12'!$E:$E,'DATOS PEST12'!$A:$A,INDICE!$C$13,'DATOS PEST12'!$D:$D,'5. RG PROV CCAA SECCION'!F$11,'DATOS PEST12'!$B:$B,'5. RG PROV CCAA SECCION'!$A20,'DATOS PEST12'!$F:$F,"REGIMEN GENERAL")</f>
        <v>1908.4210526315792</v>
      </c>
      <c r="G20" s="62">
        <f>SUMIFS('DATOS PEST12'!$E:$E,'DATOS PEST12'!$A:$A,INDICE!$C$13,'DATOS PEST12'!$D:$D,'5. RG PROV CCAA SECCION'!G$11,'DATOS PEST12'!$B:$B,'5. RG PROV CCAA SECCION'!$A20,'DATOS PEST12'!$F:$F,"REGIMEN GENERAL")</f>
        <v>50.947368421052616</v>
      </c>
      <c r="H20" s="62">
        <f>SUMIFS('DATOS PEST12'!$E:$E,'DATOS PEST12'!$A:$A,INDICE!$C$13,'DATOS PEST12'!$D:$D,'5. RG PROV CCAA SECCION'!H$11,'DATOS PEST12'!$B:$B,'5. RG PROV CCAA SECCION'!$A20,'DATOS PEST12'!$F:$F,"REGIMEN GENERAL")</f>
        <v>66.684210526315809</v>
      </c>
      <c r="I20" s="62">
        <f>SUMIFS('DATOS PEST12'!$E:$E,'DATOS PEST12'!$A:$A,INDICE!$C$13,'DATOS PEST12'!$D:$D,'5. RG PROV CCAA SECCION'!I$11,'DATOS PEST12'!$B:$B,'5. RG PROV CCAA SECCION'!$A20,'DATOS PEST12'!$F:$F,"REGIMEN GENERAL")</f>
        <v>7151.2631578947376</v>
      </c>
      <c r="J20" s="62">
        <f>SUMIFS('DATOS PEST12'!$E:$E,'DATOS PEST12'!$A:$A,INDICE!$C$13,'DATOS PEST12'!$D:$D,'5. RG PROV CCAA SECCION'!J$11,'DATOS PEST12'!$B:$B,'5. RG PROV CCAA SECCION'!$A20,'DATOS PEST12'!$F:$F,"REGIMEN GENERAL")</f>
        <v>8723.6842105263167</v>
      </c>
      <c r="K20" s="62">
        <f>SUMIFS('DATOS PEST12'!$E:$E,'DATOS PEST12'!$A:$A,INDICE!$C$13,'DATOS PEST12'!$D:$D,'5. RG PROV CCAA SECCION'!K$11,'DATOS PEST12'!$B:$B,'5. RG PROV CCAA SECCION'!$A20,'DATOS PEST12'!$F:$F,"REGIMEN GENERAL")</f>
        <v>2249.3157894736842</v>
      </c>
      <c r="L20" s="62">
        <f>SUMIFS('DATOS PEST12'!$E:$E,'DATOS PEST12'!$A:$A,INDICE!$C$13,'DATOS PEST12'!$D:$D,'5. RG PROV CCAA SECCION'!L$11,'DATOS PEST12'!$B:$B,'5. RG PROV CCAA SECCION'!$A20,'DATOS PEST12'!$F:$F,"REGIMEN GENERAL")</f>
        <v>19142.1052631579</v>
      </c>
      <c r="M20" s="62">
        <f>SUMIFS('DATOS PEST12'!$E:$E,'DATOS PEST12'!$A:$A,INDICE!$C$13,'DATOS PEST12'!$D:$D,'5. RG PROV CCAA SECCION'!M$11,'DATOS PEST12'!$B:$B,'5. RG PROV CCAA SECCION'!$A20,'DATOS PEST12'!$F:$F,"REGIMEN GENERAL")</f>
        <v>4452.4210526315783</v>
      </c>
      <c r="N20" s="62">
        <f>SUMIFS('DATOS PEST12'!$E:$E,'DATOS PEST12'!$A:$A,INDICE!$C$13,'DATOS PEST12'!$D:$D,'5. RG PROV CCAA SECCION'!N$11,'DATOS PEST12'!$B:$B,'5. RG PROV CCAA SECCION'!$A20,'DATOS PEST12'!$F:$F,"REGIMEN GENERAL")</f>
        <v>523.57894736842104</v>
      </c>
      <c r="O20" s="62">
        <f>SUMIFS('DATOS PEST12'!$E:$E,'DATOS PEST12'!$A:$A,INDICE!$C$13,'DATOS PEST12'!$D:$D,'5. RG PROV CCAA SECCION'!O$11,'DATOS PEST12'!$B:$B,'5. RG PROV CCAA SECCION'!$A20,'DATOS PEST12'!$F:$F,"REGIMEN GENERAL")</f>
        <v>1582.1052631578948</v>
      </c>
      <c r="P20" s="62">
        <f>SUMIFS('DATOS PEST12'!$E:$E,'DATOS PEST12'!$A:$A,INDICE!$C$13,'DATOS PEST12'!$D:$D,'5. RG PROV CCAA SECCION'!P$11,'DATOS PEST12'!$B:$B,'5. RG PROV CCAA SECCION'!$A20,'DATOS PEST12'!$F:$F,"REGIMEN GENERAL")</f>
        <v>2793.9999999999995</v>
      </c>
      <c r="Q20" s="62">
        <f>SUMIFS('DATOS PEST12'!$E:$E,'DATOS PEST12'!$A:$A,INDICE!$C$13,'DATOS PEST12'!$D:$D,'5. RG PROV CCAA SECCION'!Q$11,'DATOS PEST12'!$B:$B,'5. RG PROV CCAA SECCION'!$A20,'DATOS PEST12'!$F:$F,"REGIMEN GENERAL")</f>
        <v>6334.3157894736842</v>
      </c>
      <c r="R20" s="62">
        <f>SUMIFS('DATOS PEST12'!$E:$E,'DATOS PEST12'!$A:$A,INDICE!$C$13,'DATOS PEST12'!$D:$D,'5. RG PROV CCAA SECCION'!R$11,'DATOS PEST12'!$B:$B,'5. RG PROV CCAA SECCION'!$A20,'DATOS PEST12'!$F:$F,"REGIMEN GENERAL")</f>
        <v>198.5263157894737</v>
      </c>
      <c r="S20" s="62">
        <f>SUMIFS('DATOS PEST12'!$E:$E,'DATOS PEST12'!$A:$A,INDICE!$C$13,'DATOS PEST12'!$D:$D,'5. RG PROV CCAA SECCION'!S$11,'DATOS PEST12'!$B:$B,'5. RG PROV CCAA SECCION'!$A20,'DATOS PEST12'!$F:$F,"REGIMEN GENERAL")</f>
        <v>2432.0526315789475</v>
      </c>
      <c r="T20" s="62">
        <f>SUMIFS('DATOS PEST12'!$E:$E,'DATOS PEST12'!$A:$A,INDICE!$C$13,'DATOS PEST12'!$D:$D,'5. RG PROV CCAA SECCION'!T$11,'DATOS PEST12'!$B:$B,'5. RG PROV CCAA SECCION'!$A20,'DATOS PEST12'!$F:$F,"REGIMEN GENERAL")</f>
        <v>2923.78947368421</v>
      </c>
      <c r="U20" s="62">
        <f>SUMIFS('DATOS PEST12'!$E:$E,'DATOS PEST12'!$A:$A,INDICE!$C$13,'DATOS PEST12'!$D:$D,'5. RG PROV CCAA SECCION'!U$11,'DATOS PEST12'!$B:$B,'5. RG PROV CCAA SECCION'!$A20,'DATOS PEST12'!$F:$F,"REGIMEN GENERAL")</f>
        <v>1232.9473684210525</v>
      </c>
      <c r="V20" s="62">
        <f>SUMIFS('DATOS PEST12'!$E:$E,'DATOS PEST12'!$A:$A,INDICE!$C$13,'DATOS PEST12'!$D:$D,'5. RG PROV CCAA SECCION'!V$11,'DATOS PEST12'!$B:$B,'5. RG PROV CCAA SECCION'!$A20,'DATOS PEST12'!$F:$F,"REGIMEN GENERAL")</f>
        <v>2037.3157894736839</v>
      </c>
      <c r="W20" s="62">
        <f>SUMIFS('DATOS PEST12'!$E:$E,'DATOS PEST12'!$A:$A,INDICE!$C$13,'DATOS PEST12'!$D:$D,'5. RG PROV CCAA SECCION'!W$11,'DATOS PEST12'!$B:$B,'5. RG PROV CCAA SECCION'!$A20,'DATOS PEST12'!$F:$F,"REGIMEN GENERAL")</f>
        <v>341.31578947368433</v>
      </c>
      <c r="X20" s="62">
        <f>SUMIFS('DATOS PEST12'!$E:$E,'DATOS PEST12'!$A:$A,INDICE!$C$13,'DATOS PEST12'!$D:$D,'5. RG PROV CCAA SECCION'!X$11,'DATOS PEST12'!$B:$B,'5. RG PROV CCAA SECCION'!$A20,'DATOS PEST12'!$F:$F,"REGIMEN GENERAL")</f>
        <v>62.473684210526301</v>
      </c>
      <c r="Y20" s="59">
        <f>SUMIFS('DATOS PEST12'!$E:$E,'DATOS PEST12'!$A:$A,INDICE!$C$13,'DATOS PEST12'!$D:$D,'5. RG PROV CCAA SECCION'!Y$11,'DATOS PEST12'!$B:$B,'5. RG PROV CCAA SECCION'!$A20,'DATOS PEST12'!$F:$F,"REGIMEN GENERAL")</f>
        <v>0</v>
      </c>
    </row>
    <row r="21" spans="1:25" ht="15.6" x14ac:dyDescent="0.3">
      <c r="A21" s="10">
        <v>41</v>
      </c>
      <c r="B21" s="11" t="s">
        <v>24</v>
      </c>
      <c r="C21" s="94">
        <f t="shared" si="2"/>
        <v>26148.736842105267</v>
      </c>
      <c r="D21" s="97">
        <f>SUMIFS('DATOS PEST12'!$E:$E,'DATOS PEST12'!$A:$A,INDICE!$C$13,'DATOS PEST12'!$D:$D,'5. RG PROV CCAA SECCION'!D$11,'DATOS PEST12'!$B:$B,'5. RG PROV CCAA SECCION'!$A21,'DATOS PEST12'!$F:$F,"REGIMEN GENERAL")</f>
        <v>315.5263157894737</v>
      </c>
      <c r="E21" s="97">
        <f>SUMIFS('DATOS PEST12'!$E:$E,'DATOS PEST12'!$A:$A,INDICE!$C$13,'DATOS PEST12'!$D:$D,'5. RG PROV CCAA SECCION'!E$11,'DATOS PEST12'!$B:$B,'5. RG PROV CCAA SECCION'!$A21,'DATOS PEST12'!$F:$F,"REGIMEN GENERAL")</f>
        <v>18.999999999999993</v>
      </c>
      <c r="F21" s="97">
        <f>SUMIFS('DATOS PEST12'!$E:$E,'DATOS PEST12'!$A:$A,INDICE!$C$13,'DATOS PEST12'!$D:$D,'5. RG PROV CCAA SECCION'!F$11,'DATOS PEST12'!$B:$B,'5. RG PROV CCAA SECCION'!$A21,'DATOS PEST12'!$F:$F,"REGIMEN GENERAL")</f>
        <v>1919.0526315789475</v>
      </c>
      <c r="G21" s="97">
        <f>SUMIFS('DATOS PEST12'!$E:$E,'DATOS PEST12'!$A:$A,INDICE!$C$13,'DATOS PEST12'!$D:$D,'5. RG PROV CCAA SECCION'!G$11,'DATOS PEST12'!$B:$B,'5. RG PROV CCAA SECCION'!$A21,'DATOS PEST12'!$F:$F,"REGIMEN GENERAL")</f>
        <v>26.210526315789465</v>
      </c>
      <c r="H21" s="97">
        <f>SUMIFS('DATOS PEST12'!$E:$E,'DATOS PEST12'!$A:$A,INDICE!$C$13,'DATOS PEST12'!$D:$D,'5. RG PROV CCAA SECCION'!H$11,'DATOS PEST12'!$B:$B,'5. RG PROV CCAA SECCION'!$A21,'DATOS PEST12'!$F:$F,"REGIMEN GENERAL")</f>
        <v>81.842105263157919</v>
      </c>
      <c r="I21" s="97">
        <f>SUMIFS('DATOS PEST12'!$E:$E,'DATOS PEST12'!$A:$A,INDICE!$C$13,'DATOS PEST12'!$D:$D,'5. RG PROV CCAA SECCION'!I$11,'DATOS PEST12'!$B:$B,'5. RG PROV CCAA SECCION'!$A21,'DATOS PEST12'!$F:$F,"REGIMEN GENERAL")</f>
        <v>2084.1578947368425</v>
      </c>
      <c r="J21" s="97">
        <f>SUMIFS('DATOS PEST12'!$E:$E,'DATOS PEST12'!$A:$A,INDICE!$C$13,'DATOS PEST12'!$D:$D,'5. RG PROV CCAA SECCION'!J$11,'DATOS PEST12'!$B:$B,'5. RG PROV CCAA SECCION'!$A21,'DATOS PEST12'!$F:$F,"REGIMEN GENERAL")</f>
        <v>3701.0526315789475</v>
      </c>
      <c r="K21" s="97">
        <f>SUMIFS('DATOS PEST12'!$E:$E,'DATOS PEST12'!$A:$A,INDICE!$C$13,'DATOS PEST12'!$D:$D,'5. RG PROV CCAA SECCION'!K$11,'DATOS PEST12'!$B:$B,'5. RG PROV CCAA SECCION'!$A21,'DATOS PEST12'!$F:$F,"REGIMEN GENERAL")</f>
        <v>1991.2105263157894</v>
      </c>
      <c r="L21" s="97">
        <f>SUMIFS('DATOS PEST12'!$E:$E,'DATOS PEST12'!$A:$A,INDICE!$C$13,'DATOS PEST12'!$D:$D,'5. RG PROV CCAA SECCION'!L$11,'DATOS PEST12'!$B:$B,'5. RG PROV CCAA SECCION'!$A21,'DATOS PEST12'!$F:$F,"REGIMEN GENERAL")</f>
        <v>6461.7368421052643</v>
      </c>
      <c r="M21" s="97">
        <f>SUMIFS('DATOS PEST12'!$E:$E,'DATOS PEST12'!$A:$A,INDICE!$C$13,'DATOS PEST12'!$D:$D,'5. RG PROV CCAA SECCION'!M$11,'DATOS PEST12'!$B:$B,'5. RG PROV CCAA SECCION'!$A21,'DATOS PEST12'!$F:$F,"REGIMEN GENERAL")</f>
        <v>1069.2105263157896</v>
      </c>
      <c r="N21" s="97">
        <f>SUMIFS('DATOS PEST12'!$E:$E,'DATOS PEST12'!$A:$A,INDICE!$C$13,'DATOS PEST12'!$D:$D,'5. RG PROV CCAA SECCION'!N$11,'DATOS PEST12'!$B:$B,'5. RG PROV CCAA SECCION'!$A21,'DATOS PEST12'!$F:$F,"REGIMEN GENERAL")</f>
        <v>117.21052631578948</v>
      </c>
      <c r="O21" s="97">
        <f>SUMIFS('DATOS PEST12'!$E:$E,'DATOS PEST12'!$A:$A,INDICE!$C$13,'DATOS PEST12'!$D:$D,'5. RG PROV CCAA SECCION'!O$11,'DATOS PEST12'!$B:$B,'5. RG PROV CCAA SECCION'!$A21,'DATOS PEST12'!$F:$F,"REGIMEN GENERAL")</f>
        <v>241.99999999999997</v>
      </c>
      <c r="P21" s="97">
        <f>SUMIFS('DATOS PEST12'!$E:$E,'DATOS PEST12'!$A:$A,INDICE!$C$13,'DATOS PEST12'!$D:$D,'5. RG PROV CCAA SECCION'!P$11,'DATOS PEST12'!$B:$B,'5. RG PROV CCAA SECCION'!$A21,'DATOS PEST12'!$F:$F,"REGIMEN GENERAL")</f>
        <v>1088.421052631579</v>
      </c>
      <c r="Q21" s="97">
        <f>SUMIFS('DATOS PEST12'!$E:$E,'DATOS PEST12'!$A:$A,INDICE!$C$13,'DATOS PEST12'!$D:$D,'5. RG PROV CCAA SECCION'!Q$11,'DATOS PEST12'!$B:$B,'5. RG PROV CCAA SECCION'!$A21,'DATOS PEST12'!$F:$F,"REGIMEN GENERAL")</f>
        <v>2470.105263157895</v>
      </c>
      <c r="R21" s="97">
        <f>SUMIFS('DATOS PEST12'!$E:$E,'DATOS PEST12'!$A:$A,INDICE!$C$13,'DATOS PEST12'!$D:$D,'5. RG PROV CCAA SECCION'!R$11,'DATOS PEST12'!$B:$B,'5. RG PROV CCAA SECCION'!$A21,'DATOS PEST12'!$F:$F,"REGIMEN GENERAL")</f>
        <v>253.57894736842104</v>
      </c>
      <c r="S21" s="97">
        <f>SUMIFS('DATOS PEST12'!$E:$E,'DATOS PEST12'!$A:$A,INDICE!$C$13,'DATOS PEST12'!$D:$D,'5. RG PROV CCAA SECCION'!S$11,'DATOS PEST12'!$B:$B,'5. RG PROV CCAA SECCION'!$A21,'DATOS PEST12'!$F:$F,"REGIMEN GENERAL")</f>
        <v>1576.7894736842102</v>
      </c>
      <c r="T21" s="97">
        <f>SUMIFS('DATOS PEST12'!$E:$E,'DATOS PEST12'!$A:$A,INDICE!$C$13,'DATOS PEST12'!$D:$D,'5. RG PROV CCAA SECCION'!T$11,'DATOS PEST12'!$B:$B,'5. RG PROV CCAA SECCION'!$A21,'DATOS PEST12'!$F:$F,"REGIMEN GENERAL")</f>
        <v>1554.9473684210525</v>
      </c>
      <c r="U21" s="97">
        <f>SUMIFS('DATOS PEST12'!$E:$E,'DATOS PEST12'!$A:$A,INDICE!$C$13,'DATOS PEST12'!$D:$D,'5. RG PROV CCAA SECCION'!U$11,'DATOS PEST12'!$B:$B,'5. RG PROV CCAA SECCION'!$A21,'DATOS PEST12'!$F:$F,"REGIMEN GENERAL")</f>
        <v>610.21052631578959</v>
      </c>
      <c r="V21" s="97">
        <f>SUMIFS('DATOS PEST12'!$E:$E,'DATOS PEST12'!$A:$A,INDICE!$C$13,'DATOS PEST12'!$D:$D,'5. RG PROV CCAA SECCION'!V$11,'DATOS PEST12'!$B:$B,'5. RG PROV CCAA SECCION'!$A21,'DATOS PEST12'!$F:$F,"REGIMEN GENERAL")</f>
        <v>541.47368421052636</v>
      </c>
      <c r="W21" s="97">
        <f>SUMIFS('DATOS PEST12'!$E:$E,'DATOS PEST12'!$A:$A,INDICE!$C$13,'DATOS PEST12'!$D:$D,'5. RG PROV CCAA SECCION'!W$11,'DATOS PEST12'!$B:$B,'5. RG PROV CCAA SECCION'!$A21,'DATOS PEST12'!$F:$F,"REGIMEN GENERAL")</f>
        <v>22</v>
      </c>
      <c r="X21" s="97">
        <f>SUMIFS('DATOS PEST12'!$E:$E,'DATOS PEST12'!$A:$A,INDICE!$C$13,'DATOS PEST12'!$D:$D,'5. RG PROV CCAA SECCION'!X$11,'DATOS PEST12'!$B:$B,'5. RG PROV CCAA SECCION'!$A21,'DATOS PEST12'!$F:$F,"REGIMEN GENERAL")</f>
        <v>2.9999999999999987</v>
      </c>
      <c r="Y21" s="98">
        <f>SUMIFS('DATOS PEST12'!$E:$E,'DATOS PEST12'!$A:$A,INDICE!$C$13,'DATOS PEST12'!$D:$D,'5. RG PROV CCAA SECCION'!Y$11,'DATOS PEST12'!$B:$B,'5. RG PROV CCAA SECCION'!$A21,'DATOS PEST12'!$F:$F,"REGIMEN GENERAL")</f>
        <v>0</v>
      </c>
    </row>
    <row r="22" spans="1:25" ht="15.6" x14ac:dyDescent="0.3">
      <c r="A22" s="238" t="s">
        <v>38</v>
      </c>
      <c r="B22" s="239"/>
      <c r="C22" s="99">
        <f t="shared" ref="C22:Y22" si="3">SUM(C23:C25)</f>
        <v>68729.473684210519</v>
      </c>
      <c r="D22" s="55">
        <f t="shared" si="3"/>
        <v>3242.6842105263158</v>
      </c>
      <c r="E22" s="55">
        <f t="shared" si="3"/>
        <v>80.368421052631575</v>
      </c>
      <c r="F22" s="55">
        <f t="shared" si="3"/>
        <v>14532.36842105263</v>
      </c>
      <c r="G22" s="55">
        <f t="shared" si="3"/>
        <v>39.78947368421052</v>
      </c>
      <c r="H22" s="55">
        <f t="shared" si="3"/>
        <v>465.31578947368433</v>
      </c>
      <c r="I22" s="55">
        <f t="shared" si="3"/>
        <v>7225.2631578947367</v>
      </c>
      <c r="J22" s="55">
        <f t="shared" si="3"/>
        <v>7738.4210526315792</v>
      </c>
      <c r="K22" s="55">
        <f t="shared" si="3"/>
        <v>6271.1052631578932</v>
      </c>
      <c r="L22" s="55">
        <f t="shared" si="3"/>
        <v>9676.1052631578968</v>
      </c>
      <c r="M22" s="55">
        <f t="shared" si="3"/>
        <v>638.10526315789468</v>
      </c>
      <c r="N22" s="55">
        <f t="shared" si="3"/>
        <v>115.94736842105263</v>
      </c>
      <c r="O22" s="55">
        <f t="shared" si="3"/>
        <v>152.73684210526315</v>
      </c>
      <c r="P22" s="55">
        <f t="shared" si="3"/>
        <v>1203.9473684210529</v>
      </c>
      <c r="Q22" s="55">
        <f t="shared" si="3"/>
        <v>9287.1578947368416</v>
      </c>
      <c r="R22" s="55">
        <f t="shared" si="3"/>
        <v>677.42105263157896</v>
      </c>
      <c r="S22" s="55">
        <f t="shared" si="3"/>
        <v>1373.9473684210525</v>
      </c>
      <c r="T22" s="55">
        <f t="shared" si="3"/>
        <v>3782.7894736842104</v>
      </c>
      <c r="U22" s="55">
        <f t="shared" si="3"/>
        <v>767.31578947368428</v>
      </c>
      <c r="V22" s="55">
        <f t="shared" si="3"/>
        <v>1282.6842105263158</v>
      </c>
      <c r="W22" s="55">
        <f t="shared" si="3"/>
        <v>176.00000000000006</v>
      </c>
      <c r="X22" s="55">
        <f t="shared" si="3"/>
        <v>0</v>
      </c>
      <c r="Y22" s="54">
        <f t="shared" si="3"/>
        <v>0</v>
      </c>
    </row>
    <row r="23" spans="1:25" ht="15.6" x14ac:dyDescent="0.3">
      <c r="A23" s="12">
        <v>22</v>
      </c>
      <c r="B23" s="7" t="s">
        <v>11</v>
      </c>
      <c r="C23" s="94">
        <f t="shared" ref="C23:C25" si="4">SUM(D23:Y23)</f>
        <v>13556.57894736842</v>
      </c>
      <c r="D23" s="81">
        <f>SUMIFS('DATOS PEST12'!$E:$E,'DATOS PEST12'!$A:$A,INDICE!$C$13,'DATOS PEST12'!$D:$D,'5. RG PROV CCAA SECCION'!D$11,'DATOS PEST12'!$B:$B,'5. RG PROV CCAA SECCION'!$A23,'DATOS PEST12'!$F:$F,"REGIMEN GENERAL")</f>
        <v>1388.7368421052633</v>
      </c>
      <c r="E23" s="81">
        <f>SUMIFS('DATOS PEST12'!$E:$E,'DATOS PEST12'!$A:$A,INDICE!$C$13,'DATOS PEST12'!$D:$D,'5. RG PROV CCAA SECCION'!E$11,'DATOS PEST12'!$B:$B,'5. RG PROV CCAA SECCION'!$A23,'DATOS PEST12'!$F:$F,"REGIMEN GENERAL")</f>
        <v>8</v>
      </c>
      <c r="F23" s="81">
        <f>SUMIFS('DATOS PEST12'!$E:$E,'DATOS PEST12'!$A:$A,INDICE!$C$13,'DATOS PEST12'!$D:$D,'5. RG PROV CCAA SECCION'!F$11,'DATOS PEST12'!$B:$B,'5. RG PROV CCAA SECCION'!$A23,'DATOS PEST12'!$F:$F,"REGIMEN GENERAL")</f>
        <v>3630.894736842105</v>
      </c>
      <c r="G23" s="81">
        <f>SUMIFS('DATOS PEST12'!$E:$E,'DATOS PEST12'!$A:$A,INDICE!$C$13,'DATOS PEST12'!$D:$D,'5. RG PROV CCAA SECCION'!G$11,'DATOS PEST12'!$B:$B,'5. RG PROV CCAA SECCION'!$A23,'DATOS PEST12'!$F:$F,"REGIMEN GENERAL")</f>
        <v>14.263157894736842</v>
      </c>
      <c r="H23" s="81">
        <f>SUMIFS('DATOS PEST12'!$E:$E,'DATOS PEST12'!$A:$A,INDICE!$C$13,'DATOS PEST12'!$D:$D,'5. RG PROV CCAA SECCION'!H$11,'DATOS PEST12'!$B:$B,'5. RG PROV CCAA SECCION'!$A23,'DATOS PEST12'!$F:$F,"REGIMEN GENERAL")</f>
        <v>64.157894736842138</v>
      </c>
      <c r="I23" s="81">
        <f>SUMIFS('DATOS PEST12'!$E:$E,'DATOS PEST12'!$A:$A,INDICE!$C$13,'DATOS PEST12'!$D:$D,'5. RG PROV CCAA SECCION'!I$11,'DATOS PEST12'!$B:$B,'5. RG PROV CCAA SECCION'!$A23,'DATOS PEST12'!$F:$F,"REGIMEN GENERAL")</f>
        <v>1460.1052631578946</v>
      </c>
      <c r="J23" s="81">
        <f>SUMIFS('DATOS PEST12'!$E:$E,'DATOS PEST12'!$A:$A,INDICE!$C$13,'DATOS PEST12'!$D:$D,'5. RG PROV CCAA SECCION'!J$11,'DATOS PEST12'!$B:$B,'5. RG PROV CCAA SECCION'!$A23,'DATOS PEST12'!$F:$F,"REGIMEN GENERAL")</f>
        <v>1481.6842105263158</v>
      </c>
      <c r="K23" s="81">
        <f>SUMIFS('DATOS PEST12'!$E:$E,'DATOS PEST12'!$A:$A,INDICE!$C$13,'DATOS PEST12'!$D:$D,'5. RG PROV CCAA SECCION'!K$11,'DATOS PEST12'!$B:$B,'5. RG PROV CCAA SECCION'!$A23,'DATOS PEST12'!$F:$F,"REGIMEN GENERAL")</f>
        <v>724.73684210526312</v>
      </c>
      <c r="L23" s="81">
        <f>SUMIFS('DATOS PEST12'!$E:$E,'DATOS PEST12'!$A:$A,INDICE!$C$13,'DATOS PEST12'!$D:$D,'5. RG PROV CCAA SECCION'!L$11,'DATOS PEST12'!$B:$B,'5. RG PROV CCAA SECCION'!$A23,'DATOS PEST12'!$F:$F,"REGIMEN GENERAL")</f>
        <v>2148.5789473684217</v>
      </c>
      <c r="M23" s="81">
        <f>SUMIFS('DATOS PEST12'!$E:$E,'DATOS PEST12'!$A:$A,INDICE!$C$13,'DATOS PEST12'!$D:$D,'5. RG PROV CCAA SECCION'!M$11,'DATOS PEST12'!$B:$B,'5. RG PROV CCAA SECCION'!$A23,'DATOS PEST12'!$F:$F,"REGIMEN GENERAL")</f>
        <v>40.631578947368425</v>
      </c>
      <c r="N23" s="81">
        <f>SUMIFS('DATOS PEST12'!$E:$E,'DATOS PEST12'!$A:$A,INDICE!$C$13,'DATOS PEST12'!$D:$D,'5. RG PROV CCAA SECCION'!N$11,'DATOS PEST12'!$B:$B,'5. RG PROV CCAA SECCION'!$A23,'DATOS PEST12'!$F:$F,"REGIMEN GENERAL")</f>
        <v>17.000000000000004</v>
      </c>
      <c r="O23" s="81">
        <f>SUMIFS('DATOS PEST12'!$E:$E,'DATOS PEST12'!$A:$A,INDICE!$C$13,'DATOS PEST12'!$D:$D,'5. RG PROV CCAA SECCION'!O$11,'DATOS PEST12'!$B:$B,'5. RG PROV CCAA SECCION'!$A23,'DATOS PEST12'!$F:$F,"REGIMEN GENERAL")</f>
        <v>26.368421052631575</v>
      </c>
      <c r="P23" s="81">
        <f>SUMIFS('DATOS PEST12'!$E:$E,'DATOS PEST12'!$A:$A,INDICE!$C$13,'DATOS PEST12'!$D:$D,'5. RG PROV CCAA SECCION'!P$11,'DATOS PEST12'!$B:$B,'5. RG PROV CCAA SECCION'!$A23,'DATOS PEST12'!$F:$F,"REGIMEN GENERAL")</f>
        <v>92.631578947368425</v>
      </c>
      <c r="Q23" s="81">
        <f>SUMIFS('DATOS PEST12'!$E:$E,'DATOS PEST12'!$A:$A,INDICE!$C$13,'DATOS PEST12'!$D:$D,'5. RG PROV CCAA SECCION'!Q$11,'DATOS PEST12'!$B:$B,'5. RG PROV CCAA SECCION'!$A23,'DATOS PEST12'!$F:$F,"REGIMEN GENERAL")</f>
        <v>1224</v>
      </c>
      <c r="R23" s="81">
        <f>SUMIFS('DATOS PEST12'!$E:$E,'DATOS PEST12'!$A:$A,INDICE!$C$13,'DATOS PEST12'!$D:$D,'5. RG PROV CCAA SECCION'!R$11,'DATOS PEST12'!$B:$B,'5. RG PROV CCAA SECCION'!$A23,'DATOS PEST12'!$F:$F,"REGIMEN GENERAL")</f>
        <v>96.05263157894737</v>
      </c>
      <c r="S23" s="81">
        <f>SUMIFS('DATOS PEST12'!$E:$E,'DATOS PEST12'!$A:$A,INDICE!$C$13,'DATOS PEST12'!$D:$D,'5. RG PROV CCAA SECCION'!S$11,'DATOS PEST12'!$B:$B,'5. RG PROV CCAA SECCION'!$A23,'DATOS PEST12'!$F:$F,"REGIMEN GENERAL")</f>
        <v>124.00000000000001</v>
      </c>
      <c r="T23" s="81">
        <f>SUMIFS('DATOS PEST12'!$E:$E,'DATOS PEST12'!$A:$A,INDICE!$C$13,'DATOS PEST12'!$D:$D,'5. RG PROV CCAA SECCION'!T$11,'DATOS PEST12'!$B:$B,'5. RG PROV CCAA SECCION'!$A23,'DATOS PEST12'!$F:$F,"REGIMEN GENERAL")</f>
        <v>694.68421052631584</v>
      </c>
      <c r="U23" s="81">
        <f>SUMIFS('DATOS PEST12'!$E:$E,'DATOS PEST12'!$A:$A,INDICE!$C$13,'DATOS PEST12'!$D:$D,'5. RG PROV CCAA SECCION'!U$11,'DATOS PEST12'!$B:$B,'5. RG PROV CCAA SECCION'!$A23,'DATOS PEST12'!$F:$F,"REGIMEN GENERAL")</f>
        <v>146.0526315789474</v>
      </c>
      <c r="V23" s="81">
        <f>SUMIFS('DATOS PEST12'!$E:$E,'DATOS PEST12'!$A:$A,INDICE!$C$13,'DATOS PEST12'!$D:$D,'5. RG PROV CCAA SECCION'!V$11,'DATOS PEST12'!$B:$B,'5. RG PROV CCAA SECCION'!$A23,'DATOS PEST12'!$F:$F,"REGIMEN GENERAL")</f>
        <v>158</v>
      </c>
      <c r="W23" s="81">
        <f>SUMIFS('DATOS PEST12'!$E:$E,'DATOS PEST12'!$A:$A,INDICE!$C$13,'DATOS PEST12'!$D:$D,'5. RG PROV CCAA SECCION'!W$11,'DATOS PEST12'!$B:$B,'5. RG PROV CCAA SECCION'!$A23,'DATOS PEST12'!$F:$F,"REGIMEN GENERAL")</f>
        <v>16</v>
      </c>
      <c r="X23" s="81">
        <f>SUMIFS('DATOS PEST12'!$E:$E,'DATOS PEST12'!$A:$A,INDICE!$C$13,'DATOS PEST12'!$D:$D,'5. RG PROV CCAA SECCION'!X$11,'DATOS PEST12'!$B:$B,'5. RG PROV CCAA SECCION'!$A23,'DATOS PEST12'!$F:$F,"REGIMEN GENERAL")</f>
        <v>0</v>
      </c>
      <c r="Y23" s="95">
        <f>SUMIFS('DATOS PEST12'!$E:$E,'DATOS PEST12'!$A:$A,INDICE!$C$13,'DATOS PEST12'!$D:$D,'5. RG PROV CCAA SECCION'!Y$11,'DATOS PEST12'!$B:$B,'5. RG PROV CCAA SECCION'!$A23,'DATOS PEST12'!$F:$F,"REGIMEN GENERAL")</f>
        <v>0</v>
      </c>
    </row>
    <row r="24" spans="1:25" ht="15.6" x14ac:dyDescent="0.3">
      <c r="A24" s="1">
        <v>44</v>
      </c>
      <c r="B24" s="9" t="s">
        <v>26</v>
      </c>
      <c r="C24" s="94">
        <f t="shared" si="4"/>
        <v>6372.4736842105267</v>
      </c>
      <c r="D24" s="62">
        <f>SUMIFS('DATOS PEST12'!$E:$E,'DATOS PEST12'!$A:$A,INDICE!$C$13,'DATOS PEST12'!$D:$D,'5. RG PROV CCAA SECCION'!D$11,'DATOS PEST12'!$B:$B,'5. RG PROV CCAA SECCION'!$A24,'DATOS PEST12'!$F:$F,"REGIMEN GENERAL")</f>
        <v>557.26315789473688</v>
      </c>
      <c r="E24" s="62">
        <f>SUMIFS('DATOS PEST12'!$E:$E,'DATOS PEST12'!$A:$A,INDICE!$C$13,'DATOS PEST12'!$D:$D,'5. RG PROV CCAA SECCION'!E$11,'DATOS PEST12'!$B:$B,'5. RG PROV CCAA SECCION'!$A24,'DATOS PEST12'!$F:$F,"REGIMEN GENERAL")</f>
        <v>53.263157894736842</v>
      </c>
      <c r="F24" s="62">
        <f>SUMIFS('DATOS PEST12'!$E:$E,'DATOS PEST12'!$A:$A,INDICE!$C$13,'DATOS PEST12'!$D:$D,'5. RG PROV CCAA SECCION'!F$11,'DATOS PEST12'!$B:$B,'5. RG PROV CCAA SECCION'!$A24,'DATOS PEST12'!$F:$F,"REGIMEN GENERAL")</f>
        <v>1490.5263157894738</v>
      </c>
      <c r="G24" s="62">
        <f>SUMIFS('DATOS PEST12'!$E:$E,'DATOS PEST12'!$A:$A,INDICE!$C$13,'DATOS PEST12'!$D:$D,'5. RG PROV CCAA SECCION'!G$11,'DATOS PEST12'!$B:$B,'5. RG PROV CCAA SECCION'!$A24,'DATOS PEST12'!$F:$F,"REGIMEN GENERAL")</f>
        <v>3.0000000000000004</v>
      </c>
      <c r="H24" s="62">
        <f>SUMIFS('DATOS PEST12'!$E:$E,'DATOS PEST12'!$A:$A,INDICE!$C$13,'DATOS PEST12'!$D:$D,'5. RG PROV CCAA SECCION'!H$11,'DATOS PEST12'!$B:$B,'5. RG PROV CCAA SECCION'!$A24,'DATOS PEST12'!$F:$F,"REGIMEN GENERAL")</f>
        <v>37.526315789473692</v>
      </c>
      <c r="I24" s="62">
        <f>SUMIFS('DATOS PEST12'!$E:$E,'DATOS PEST12'!$A:$A,INDICE!$C$13,'DATOS PEST12'!$D:$D,'5. RG PROV CCAA SECCION'!I$11,'DATOS PEST12'!$B:$B,'5. RG PROV CCAA SECCION'!$A24,'DATOS PEST12'!$F:$F,"REGIMEN GENERAL")</f>
        <v>745</v>
      </c>
      <c r="J24" s="62">
        <f>SUMIFS('DATOS PEST12'!$E:$E,'DATOS PEST12'!$A:$A,INDICE!$C$13,'DATOS PEST12'!$D:$D,'5. RG PROV CCAA SECCION'!J$11,'DATOS PEST12'!$B:$B,'5. RG PROV CCAA SECCION'!$A24,'DATOS PEST12'!$F:$F,"REGIMEN GENERAL")</f>
        <v>535.36842105263145</v>
      </c>
      <c r="K24" s="62">
        <f>SUMIFS('DATOS PEST12'!$E:$E,'DATOS PEST12'!$A:$A,INDICE!$C$13,'DATOS PEST12'!$D:$D,'5. RG PROV CCAA SECCION'!K$11,'DATOS PEST12'!$B:$B,'5. RG PROV CCAA SECCION'!$A24,'DATOS PEST12'!$F:$F,"REGIMEN GENERAL")</f>
        <v>750.42105263157885</v>
      </c>
      <c r="L24" s="62">
        <f>SUMIFS('DATOS PEST12'!$E:$E,'DATOS PEST12'!$A:$A,INDICE!$C$13,'DATOS PEST12'!$D:$D,'5. RG PROV CCAA SECCION'!L$11,'DATOS PEST12'!$B:$B,'5. RG PROV CCAA SECCION'!$A24,'DATOS PEST12'!$F:$F,"REGIMEN GENERAL")</f>
        <v>1052.3157894736842</v>
      </c>
      <c r="M24" s="62">
        <f>SUMIFS('DATOS PEST12'!$E:$E,'DATOS PEST12'!$A:$A,INDICE!$C$13,'DATOS PEST12'!$D:$D,'5. RG PROV CCAA SECCION'!M$11,'DATOS PEST12'!$B:$B,'5. RG PROV CCAA SECCION'!$A24,'DATOS PEST12'!$F:$F,"REGIMEN GENERAL")</f>
        <v>10.684210526315788</v>
      </c>
      <c r="N24" s="62">
        <f>SUMIFS('DATOS PEST12'!$E:$E,'DATOS PEST12'!$A:$A,INDICE!$C$13,'DATOS PEST12'!$D:$D,'5. RG PROV CCAA SECCION'!N$11,'DATOS PEST12'!$B:$B,'5. RG PROV CCAA SECCION'!$A24,'DATOS PEST12'!$F:$F,"REGIMEN GENERAL")</f>
        <v>9.736842105263154</v>
      </c>
      <c r="O24" s="62">
        <f>SUMIFS('DATOS PEST12'!$E:$E,'DATOS PEST12'!$A:$A,INDICE!$C$13,'DATOS PEST12'!$D:$D,'5. RG PROV CCAA SECCION'!O$11,'DATOS PEST12'!$B:$B,'5. RG PROV CCAA SECCION'!$A24,'DATOS PEST12'!$F:$F,"REGIMEN GENERAL")</f>
        <v>3.9999999999999982</v>
      </c>
      <c r="P24" s="62">
        <f>SUMIFS('DATOS PEST12'!$E:$E,'DATOS PEST12'!$A:$A,INDICE!$C$13,'DATOS PEST12'!$D:$D,'5. RG PROV CCAA SECCION'!P$11,'DATOS PEST12'!$B:$B,'5. RG PROV CCAA SECCION'!$A24,'DATOS PEST12'!$F:$F,"REGIMEN GENERAL")</f>
        <v>37.578947368421055</v>
      </c>
      <c r="Q24" s="62">
        <f>SUMIFS('DATOS PEST12'!$E:$E,'DATOS PEST12'!$A:$A,INDICE!$C$13,'DATOS PEST12'!$D:$D,'5. RG PROV CCAA SECCION'!Q$11,'DATOS PEST12'!$B:$B,'5. RG PROV CCAA SECCION'!$A24,'DATOS PEST12'!$F:$F,"REGIMEN GENERAL")</f>
        <v>462.31578947368428</v>
      </c>
      <c r="R24" s="62">
        <f>SUMIFS('DATOS PEST12'!$E:$E,'DATOS PEST12'!$A:$A,INDICE!$C$13,'DATOS PEST12'!$D:$D,'5. RG PROV CCAA SECCION'!R$11,'DATOS PEST12'!$B:$B,'5. RG PROV CCAA SECCION'!$A24,'DATOS PEST12'!$F:$F,"REGIMEN GENERAL")</f>
        <v>116.84210526315788</v>
      </c>
      <c r="S24" s="62">
        <f>SUMIFS('DATOS PEST12'!$E:$E,'DATOS PEST12'!$A:$A,INDICE!$C$13,'DATOS PEST12'!$D:$D,'5. RG PROV CCAA SECCION'!S$11,'DATOS PEST12'!$B:$B,'5. RG PROV CCAA SECCION'!$A24,'DATOS PEST12'!$F:$F,"REGIMEN GENERAL")</f>
        <v>54.263157894736835</v>
      </c>
      <c r="T24" s="62">
        <f>SUMIFS('DATOS PEST12'!$E:$E,'DATOS PEST12'!$A:$A,INDICE!$C$13,'DATOS PEST12'!$D:$D,'5. RG PROV CCAA SECCION'!T$11,'DATOS PEST12'!$B:$B,'5. RG PROV CCAA SECCION'!$A24,'DATOS PEST12'!$F:$F,"REGIMEN GENERAL")</f>
        <v>322.78947368421052</v>
      </c>
      <c r="U24" s="62">
        <f>SUMIFS('DATOS PEST12'!$E:$E,'DATOS PEST12'!$A:$A,INDICE!$C$13,'DATOS PEST12'!$D:$D,'5. RG PROV CCAA SECCION'!U$11,'DATOS PEST12'!$B:$B,'5. RG PROV CCAA SECCION'!$A24,'DATOS PEST12'!$F:$F,"REGIMEN GENERAL")</f>
        <v>49.789473684210535</v>
      </c>
      <c r="V24" s="62">
        <f>SUMIFS('DATOS PEST12'!$E:$E,'DATOS PEST12'!$A:$A,INDICE!$C$13,'DATOS PEST12'!$D:$D,'5. RG PROV CCAA SECCION'!V$11,'DATOS PEST12'!$B:$B,'5. RG PROV CCAA SECCION'!$A24,'DATOS PEST12'!$F:$F,"REGIMEN GENERAL")</f>
        <v>79.78947368421052</v>
      </c>
      <c r="W24" s="62">
        <f>SUMIFS('DATOS PEST12'!$E:$E,'DATOS PEST12'!$A:$A,INDICE!$C$13,'DATOS PEST12'!$D:$D,'5. RG PROV CCAA SECCION'!W$11,'DATOS PEST12'!$B:$B,'5. RG PROV CCAA SECCION'!$A24,'DATOS PEST12'!$F:$F,"REGIMEN GENERAL")</f>
        <v>0</v>
      </c>
      <c r="X24" s="62">
        <f>SUMIFS('DATOS PEST12'!$E:$E,'DATOS PEST12'!$A:$A,INDICE!$C$13,'DATOS PEST12'!$D:$D,'5. RG PROV CCAA SECCION'!X$11,'DATOS PEST12'!$B:$B,'5. RG PROV CCAA SECCION'!$A24,'DATOS PEST12'!$F:$F,"REGIMEN GENERAL")</f>
        <v>0</v>
      </c>
      <c r="Y24" s="59">
        <f>SUMIFS('DATOS PEST12'!$E:$E,'DATOS PEST12'!$A:$A,INDICE!$C$13,'DATOS PEST12'!$D:$D,'5. RG PROV CCAA SECCION'!Y$11,'DATOS PEST12'!$B:$B,'5. RG PROV CCAA SECCION'!$A24,'DATOS PEST12'!$F:$F,"REGIMEN GENERAL")</f>
        <v>0</v>
      </c>
    </row>
    <row r="25" spans="1:25" ht="15.6" x14ac:dyDescent="0.3">
      <c r="A25" s="13">
        <v>50</v>
      </c>
      <c r="B25" s="11" t="s">
        <v>31</v>
      </c>
      <c r="C25" s="94">
        <f t="shared" si="4"/>
        <v>48800.421052631573</v>
      </c>
      <c r="D25" s="62">
        <f>SUMIFS('DATOS PEST12'!$E:$E,'DATOS PEST12'!$A:$A,INDICE!$C$13,'DATOS PEST12'!$D:$D,'5. RG PROV CCAA SECCION'!D$11,'DATOS PEST12'!$B:$B,'5. RG PROV CCAA SECCION'!$A25,'DATOS PEST12'!$F:$F,"REGIMEN GENERAL")</f>
        <v>1296.6842105263158</v>
      </c>
      <c r="E25" s="62">
        <f>SUMIFS('DATOS PEST12'!$E:$E,'DATOS PEST12'!$A:$A,INDICE!$C$13,'DATOS PEST12'!$D:$D,'5. RG PROV CCAA SECCION'!E$11,'DATOS PEST12'!$B:$B,'5. RG PROV CCAA SECCION'!$A25,'DATOS PEST12'!$F:$F,"REGIMEN GENERAL")</f>
        <v>19.105263157894736</v>
      </c>
      <c r="F25" s="62">
        <f>SUMIFS('DATOS PEST12'!$E:$E,'DATOS PEST12'!$A:$A,INDICE!$C$13,'DATOS PEST12'!$D:$D,'5. RG PROV CCAA SECCION'!F$11,'DATOS PEST12'!$B:$B,'5. RG PROV CCAA SECCION'!$A25,'DATOS PEST12'!$F:$F,"REGIMEN GENERAL")</f>
        <v>9410.9473684210516</v>
      </c>
      <c r="G25" s="62">
        <f>SUMIFS('DATOS PEST12'!$E:$E,'DATOS PEST12'!$A:$A,INDICE!$C$13,'DATOS PEST12'!$D:$D,'5. RG PROV CCAA SECCION'!G$11,'DATOS PEST12'!$B:$B,'5. RG PROV CCAA SECCION'!$A25,'DATOS PEST12'!$F:$F,"REGIMEN GENERAL")</f>
        <v>22.526315789473678</v>
      </c>
      <c r="H25" s="62">
        <f>SUMIFS('DATOS PEST12'!$E:$E,'DATOS PEST12'!$A:$A,INDICE!$C$13,'DATOS PEST12'!$D:$D,'5. RG PROV CCAA SECCION'!H$11,'DATOS PEST12'!$B:$B,'5. RG PROV CCAA SECCION'!$A25,'DATOS PEST12'!$F:$F,"REGIMEN GENERAL")</f>
        <v>363.6315789473685</v>
      </c>
      <c r="I25" s="62">
        <f>SUMIFS('DATOS PEST12'!$E:$E,'DATOS PEST12'!$A:$A,INDICE!$C$13,'DATOS PEST12'!$D:$D,'5. RG PROV CCAA SECCION'!I$11,'DATOS PEST12'!$B:$B,'5. RG PROV CCAA SECCION'!$A25,'DATOS PEST12'!$F:$F,"REGIMEN GENERAL")</f>
        <v>5020.1578947368416</v>
      </c>
      <c r="J25" s="62">
        <f>SUMIFS('DATOS PEST12'!$E:$E,'DATOS PEST12'!$A:$A,INDICE!$C$13,'DATOS PEST12'!$D:$D,'5. RG PROV CCAA SECCION'!J$11,'DATOS PEST12'!$B:$B,'5. RG PROV CCAA SECCION'!$A25,'DATOS PEST12'!$F:$F,"REGIMEN GENERAL")</f>
        <v>5721.3684210526317</v>
      </c>
      <c r="K25" s="62">
        <f>SUMIFS('DATOS PEST12'!$E:$E,'DATOS PEST12'!$A:$A,INDICE!$C$13,'DATOS PEST12'!$D:$D,'5. RG PROV CCAA SECCION'!K$11,'DATOS PEST12'!$B:$B,'5. RG PROV CCAA SECCION'!$A25,'DATOS PEST12'!$F:$F,"REGIMEN GENERAL")</f>
        <v>4795.9473684210516</v>
      </c>
      <c r="L25" s="62">
        <f>SUMIFS('DATOS PEST12'!$E:$E,'DATOS PEST12'!$A:$A,INDICE!$C$13,'DATOS PEST12'!$D:$D,'5. RG PROV CCAA SECCION'!L$11,'DATOS PEST12'!$B:$B,'5. RG PROV CCAA SECCION'!$A25,'DATOS PEST12'!$F:$F,"REGIMEN GENERAL")</f>
        <v>6475.21052631579</v>
      </c>
      <c r="M25" s="62">
        <f>SUMIFS('DATOS PEST12'!$E:$E,'DATOS PEST12'!$A:$A,INDICE!$C$13,'DATOS PEST12'!$D:$D,'5. RG PROV CCAA SECCION'!M$11,'DATOS PEST12'!$B:$B,'5. RG PROV CCAA SECCION'!$A25,'DATOS PEST12'!$F:$F,"REGIMEN GENERAL")</f>
        <v>586.78947368421052</v>
      </c>
      <c r="N25" s="62">
        <f>SUMIFS('DATOS PEST12'!$E:$E,'DATOS PEST12'!$A:$A,INDICE!$C$13,'DATOS PEST12'!$D:$D,'5. RG PROV CCAA SECCION'!N$11,'DATOS PEST12'!$B:$B,'5. RG PROV CCAA SECCION'!$A25,'DATOS PEST12'!$F:$F,"REGIMEN GENERAL")</f>
        <v>89.21052631578948</v>
      </c>
      <c r="O25" s="62">
        <f>SUMIFS('DATOS PEST12'!$E:$E,'DATOS PEST12'!$A:$A,INDICE!$C$13,'DATOS PEST12'!$D:$D,'5. RG PROV CCAA SECCION'!O$11,'DATOS PEST12'!$B:$B,'5. RG PROV CCAA SECCION'!$A25,'DATOS PEST12'!$F:$F,"REGIMEN GENERAL")</f>
        <v>122.36842105263158</v>
      </c>
      <c r="P25" s="62">
        <f>SUMIFS('DATOS PEST12'!$E:$E,'DATOS PEST12'!$A:$A,INDICE!$C$13,'DATOS PEST12'!$D:$D,'5. RG PROV CCAA SECCION'!P$11,'DATOS PEST12'!$B:$B,'5. RG PROV CCAA SECCION'!$A25,'DATOS PEST12'!$F:$F,"REGIMEN GENERAL")</f>
        <v>1073.7368421052633</v>
      </c>
      <c r="Q25" s="62">
        <f>SUMIFS('DATOS PEST12'!$E:$E,'DATOS PEST12'!$A:$A,INDICE!$C$13,'DATOS PEST12'!$D:$D,'5. RG PROV CCAA SECCION'!Q$11,'DATOS PEST12'!$B:$B,'5. RG PROV CCAA SECCION'!$A25,'DATOS PEST12'!$F:$F,"REGIMEN GENERAL")</f>
        <v>7600.8421052631575</v>
      </c>
      <c r="R25" s="62">
        <f>SUMIFS('DATOS PEST12'!$E:$E,'DATOS PEST12'!$A:$A,INDICE!$C$13,'DATOS PEST12'!$D:$D,'5. RG PROV CCAA SECCION'!R$11,'DATOS PEST12'!$B:$B,'5. RG PROV CCAA SECCION'!$A25,'DATOS PEST12'!$F:$F,"REGIMEN GENERAL")</f>
        <v>464.52631578947376</v>
      </c>
      <c r="S25" s="62">
        <f>SUMIFS('DATOS PEST12'!$E:$E,'DATOS PEST12'!$A:$A,INDICE!$C$13,'DATOS PEST12'!$D:$D,'5. RG PROV CCAA SECCION'!S$11,'DATOS PEST12'!$B:$B,'5. RG PROV CCAA SECCION'!$A25,'DATOS PEST12'!$F:$F,"REGIMEN GENERAL")</f>
        <v>1195.6842105263156</v>
      </c>
      <c r="T25" s="62">
        <f>SUMIFS('DATOS PEST12'!$E:$E,'DATOS PEST12'!$A:$A,INDICE!$C$13,'DATOS PEST12'!$D:$D,'5. RG PROV CCAA SECCION'!T$11,'DATOS PEST12'!$B:$B,'5. RG PROV CCAA SECCION'!$A25,'DATOS PEST12'!$F:$F,"REGIMEN GENERAL")</f>
        <v>2765.3157894736842</v>
      </c>
      <c r="U25" s="62">
        <f>SUMIFS('DATOS PEST12'!$E:$E,'DATOS PEST12'!$A:$A,INDICE!$C$13,'DATOS PEST12'!$D:$D,'5. RG PROV CCAA SECCION'!U$11,'DATOS PEST12'!$B:$B,'5. RG PROV CCAA SECCION'!$A25,'DATOS PEST12'!$F:$F,"REGIMEN GENERAL")</f>
        <v>571.47368421052636</v>
      </c>
      <c r="V25" s="62">
        <f>SUMIFS('DATOS PEST12'!$E:$E,'DATOS PEST12'!$A:$A,INDICE!$C$13,'DATOS PEST12'!$D:$D,'5. RG PROV CCAA SECCION'!V$11,'DATOS PEST12'!$B:$B,'5. RG PROV CCAA SECCION'!$A25,'DATOS PEST12'!$F:$F,"REGIMEN GENERAL")</f>
        <v>1044.8947368421052</v>
      </c>
      <c r="W25" s="62">
        <f>SUMIFS('DATOS PEST12'!$E:$E,'DATOS PEST12'!$A:$A,INDICE!$C$13,'DATOS PEST12'!$D:$D,'5. RG PROV CCAA SECCION'!W$11,'DATOS PEST12'!$B:$B,'5. RG PROV CCAA SECCION'!$A25,'DATOS PEST12'!$F:$F,"REGIMEN GENERAL")</f>
        <v>160.00000000000006</v>
      </c>
      <c r="X25" s="62">
        <f>SUMIFS('DATOS PEST12'!$E:$E,'DATOS PEST12'!$A:$A,INDICE!$C$13,'DATOS PEST12'!$D:$D,'5. RG PROV CCAA SECCION'!X$11,'DATOS PEST12'!$B:$B,'5. RG PROV CCAA SECCION'!$A25,'DATOS PEST12'!$F:$F,"REGIMEN GENERAL")</f>
        <v>0</v>
      </c>
      <c r="Y25" s="59">
        <f>SUMIFS('DATOS PEST12'!$E:$E,'DATOS PEST12'!$A:$A,INDICE!$C$13,'DATOS PEST12'!$D:$D,'5. RG PROV CCAA SECCION'!Y$11,'DATOS PEST12'!$B:$B,'5. RG PROV CCAA SECCION'!$A25,'DATOS PEST12'!$F:$F,"REGIMEN GENERAL")</f>
        <v>0</v>
      </c>
    </row>
    <row r="26" spans="1:25" ht="15.6" x14ac:dyDescent="0.3">
      <c r="A26" s="238" t="s">
        <v>181</v>
      </c>
      <c r="B26" s="239"/>
      <c r="C26" s="99">
        <f t="shared" ref="C26:Y26" si="5">C27</f>
        <v>14442.368421052633</v>
      </c>
      <c r="D26" s="67">
        <f t="shared" si="5"/>
        <v>111.63157894736841</v>
      </c>
      <c r="E26" s="67">
        <f t="shared" si="5"/>
        <v>15.000000000000004</v>
      </c>
      <c r="F26" s="67">
        <f t="shared" si="5"/>
        <v>1158.1578947368421</v>
      </c>
      <c r="G26" s="67">
        <f t="shared" si="5"/>
        <v>5.0526315789473681</v>
      </c>
      <c r="H26" s="67">
        <f t="shared" si="5"/>
        <v>58.526315789473678</v>
      </c>
      <c r="I26" s="67">
        <f t="shared" si="5"/>
        <v>1857.3157894736842</v>
      </c>
      <c r="J26" s="67">
        <f t="shared" si="5"/>
        <v>1752.7894736842104</v>
      </c>
      <c r="K26" s="67">
        <f t="shared" si="5"/>
        <v>420.36842105263156</v>
      </c>
      <c r="L26" s="67">
        <f t="shared" si="5"/>
        <v>4247.9473684210525</v>
      </c>
      <c r="M26" s="67">
        <f t="shared" si="5"/>
        <v>289.68421052631584</v>
      </c>
      <c r="N26" s="67">
        <f t="shared" si="5"/>
        <v>25.473684210526315</v>
      </c>
      <c r="O26" s="67">
        <f t="shared" si="5"/>
        <v>31.263157894736842</v>
      </c>
      <c r="P26" s="67">
        <f t="shared" si="5"/>
        <v>431.78947368421052</v>
      </c>
      <c r="Q26" s="67">
        <f t="shared" si="5"/>
        <v>1256.2105263157894</v>
      </c>
      <c r="R26" s="67">
        <f t="shared" si="5"/>
        <v>196.78947368421049</v>
      </c>
      <c r="S26" s="67">
        <f t="shared" si="5"/>
        <v>551.36842105263167</v>
      </c>
      <c r="T26" s="67">
        <f t="shared" si="5"/>
        <v>1335.4736842105265</v>
      </c>
      <c r="U26" s="67">
        <f t="shared" si="5"/>
        <v>317.21052631578954</v>
      </c>
      <c r="V26" s="67">
        <f t="shared" si="5"/>
        <v>340.94736842105272</v>
      </c>
      <c r="W26" s="67">
        <f t="shared" si="5"/>
        <v>39.368421052631575</v>
      </c>
      <c r="X26" s="67">
        <f t="shared" si="5"/>
        <v>0</v>
      </c>
      <c r="Y26" s="66">
        <f t="shared" si="5"/>
        <v>0</v>
      </c>
    </row>
    <row r="27" spans="1:25" ht="15.6" x14ac:dyDescent="0.3">
      <c r="A27" s="14">
        <v>33</v>
      </c>
      <c r="B27" s="15" t="s">
        <v>18</v>
      </c>
      <c r="C27" s="94">
        <f>SUM(D27:Y27)</f>
        <v>14442.368421052633</v>
      </c>
      <c r="D27" s="81">
        <f>SUMIFS('DATOS PEST12'!$E:$E,'DATOS PEST12'!$A:$A,INDICE!$C$13,'DATOS PEST12'!$D:$D,'5. RG PROV CCAA SECCION'!D$11,'DATOS PEST12'!$B:$B,'5. RG PROV CCAA SECCION'!$A27,'DATOS PEST12'!$F:$F,"REGIMEN GENERAL")</f>
        <v>111.63157894736841</v>
      </c>
      <c r="E27" s="81">
        <f>SUMIFS('DATOS PEST12'!$E:$E,'DATOS PEST12'!$A:$A,INDICE!$C$13,'DATOS PEST12'!$D:$D,'5. RG PROV CCAA SECCION'!E$11,'DATOS PEST12'!$B:$B,'5. RG PROV CCAA SECCION'!$A27,'DATOS PEST12'!$F:$F,"REGIMEN GENERAL")</f>
        <v>15.000000000000004</v>
      </c>
      <c r="F27" s="81">
        <f>SUMIFS('DATOS PEST12'!$E:$E,'DATOS PEST12'!$A:$A,INDICE!$C$13,'DATOS PEST12'!$D:$D,'5. RG PROV CCAA SECCION'!F$11,'DATOS PEST12'!$B:$B,'5. RG PROV CCAA SECCION'!$A27,'DATOS PEST12'!$F:$F,"REGIMEN GENERAL")</f>
        <v>1158.1578947368421</v>
      </c>
      <c r="G27" s="81">
        <f>SUMIFS('DATOS PEST12'!$E:$E,'DATOS PEST12'!$A:$A,INDICE!$C$13,'DATOS PEST12'!$D:$D,'5. RG PROV CCAA SECCION'!G$11,'DATOS PEST12'!$B:$B,'5. RG PROV CCAA SECCION'!$A27,'DATOS PEST12'!$F:$F,"REGIMEN GENERAL")</f>
        <v>5.0526315789473681</v>
      </c>
      <c r="H27" s="81">
        <f>SUMIFS('DATOS PEST12'!$E:$E,'DATOS PEST12'!$A:$A,INDICE!$C$13,'DATOS PEST12'!$D:$D,'5. RG PROV CCAA SECCION'!H$11,'DATOS PEST12'!$B:$B,'5. RG PROV CCAA SECCION'!$A27,'DATOS PEST12'!$F:$F,"REGIMEN GENERAL")</f>
        <v>58.526315789473678</v>
      </c>
      <c r="I27" s="81">
        <f>SUMIFS('DATOS PEST12'!$E:$E,'DATOS PEST12'!$A:$A,INDICE!$C$13,'DATOS PEST12'!$D:$D,'5. RG PROV CCAA SECCION'!I$11,'DATOS PEST12'!$B:$B,'5. RG PROV CCAA SECCION'!$A27,'DATOS PEST12'!$F:$F,"REGIMEN GENERAL")</f>
        <v>1857.3157894736842</v>
      </c>
      <c r="J27" s="81">
        <f>SUMIFS('DATOS PEST12'!$E:$E,'DATOS PEST12'!$A:$A,INDICE!$C$13,'DATOS PEST12'!$D:$D,'5. RG PROV CCAA SECCION'!J$11,'DATOS PEST12'!$B:$B,'5. RG PROV CCAA SECCION'!$A27,'DATOS PEST12'!$F:$F,"REGIMEN GENERAL")</f>
        <v>1752.7894736842104</v>
      </c>
      <c r="K27" s="81">
        <f>SUMIFS('DATOS PEST12'!$E:$E,'DATOS PEST12'!$A:$A,INDICE!$C$13,'DATOS PEST12'!$D:$D,'5. RG PROV CCAA SECCION'!K$11,'DATOS PEST12'!$B:$B,'5. RG PROV CCAA SECCION'!$A27,'DATOS PEST12'!$F:$F,"REGIMEN GENERAL")</f>
        <v>420.36842105263156</v>
      </c>
      <c r="L27" s="81">
        <f>SUMIFS('DATOS PEST12'!$E:$E,'DATOS PEST12'!$A:$A,INDICE!$C$13,'DATOS PEST12'!$D:$D,'5. RG PROV CCAA SECCION'!L$11,'DATOS PEST12'!$B:$B,'5. RG PROV CCAA SECCION'!$A27,'DATOS PEST12'!$F:$F,"REGIMEN GENERAL")</f>
        <v>4247.9473684210525</v>
      </c>
      <c r="M27" s="81">
        <f>SUMIFS('DATOS PEST12'!$E:$E,'DATOS PEST12'!$A:$A,INDICE!$C$13,'DATOS PEST12'!$D:$D,'5. RG PROV CCAA SECCION'!M$11,'DATOS PEST12'!$B:$B,'5. RG PROV CCAA SECCION'!$A27,'DATOS PEST12'!$F:$F,"REGIMEN GENERAL")</f>
        <v>289.68421052631584</v>
      </c>
      <c r="N27" s="81">
        <f>SUMIFS('DATOS PEST12'!$E:$E,'DATOS PEST12'!$A:$A,INDICE!$C$13,'DATOS PEST12'!$D:$D,'5. RG PROV CCAA SECCION'!N$11,'DATOS PEST12'!$B:$B,'5. RG PROV CCAA SECCION'!$A27,'DATOS PEST12'!$F:$F,"REGIMEN GENERAL")</f>
        <v>25.473684210526315</v>
      </c>
      <c r="O27" s="81">
        <f>SUMIFS('DATOS PEST12'!$E:$E,'DATOS PEST12'!$A:$A,INDICE!$C$13,'DATOS PEST12'!$D:$D,'5. RG PROV CCAA SECCION'!O$11,'DATOS PEST12'!$B:$B,'5. RG PROV CCAA SECCION'!$A27,'DATOS PEST12'!$F:$F,"REGIMEN GENERAL")</f>
        <v>31.263157894736842</v>
      </c>
      <c r="P27" s="81">
        <f>SUMIFS('DATOS PEST12'!$E:$E,'DATOS PEST12'!$A:$A,INDICE!$C$13,'DATOS PEST12'!$D:$D,'5. RG PROV CCAA SECCION'!P$11,'DATOS PEST12'!$B:$B,'5. RG PROV CCAA SECCION'!$A27,'DATOS PEST12'!$F:$F,"REGIMEN GENERAL")</f>
        <v>431.78947368421052</v>
      </c>
      <c r="Q27" s="81">
        <f>SUMIFS('DATOS PEST12'!$E:$E,'DATOS PEST12'!$A:$A,INDICE!$C$13,'DATOS PEST12'!$D:$D,'5. RG PROV CCAA SECCION'!Q$11,'DATOS PEST12'!$B:$B,'5. RG PROV CCAA SECCION'!$A27,'DATOS PEST12'!$F:$F,"REGIMEN GENERAL")</f>
        <v>1256.2105263157894</v>
      </c>
      <c r="R27" s="81">
        <f>SUMIFS('DATOS PEST12'!$E:$E,'DATOS PEST12'!$A:$A,INDICE!$C$13,'DATOS PEST12'!$D:$D,'5. RG PROV CCAA SECCION'!R$11,'DATOS PEST12'!$B:$B,'5. RG PROV CCAA SECCION'!$A27,'DATOS PEST12'!$F:$F,"REGIMEN GENERAL")</f>
        <v>196.78947368421049</v>
      </c>
      <c r="S27" s="81">
        <f>SUMIFS('DATOS PEST12'!$E:$E,'DATOS PEST12'!$A:$A,INDICE!$C$13,'DATOS PEST12'!$D:$D,'5. RG PROV CCAA SECCION'!S$11,'DATOS PEST12'!$B:$B,'5. RG PROV CCAA SECCION'!$A27,'DATOS PEST12'!$F:$F,"REGIMEN GENERAL")</f>
        <v>551.36842105263167</v>
      </c>
      <c r="T27" s="81">
        <f>SUMIFS('DATOS PEST12'!$E:$E,'DATOS PEST12'!$A:$A,INDICE!$C$13,'DATOS PEST12'!$D:$D,'5. RG PROV CCAA SECCION'!T$11,'DATOS PEST12'!$B:$B,'5. RG PROV CCAA SECCION'!$A27,'DATOS PEST12'!$F:$F,"REGIMEN GENERAL")</f>
        <v>1335.4736842105265</v>
      </c>
      <c r="U27" s="81">
        <f>SUMIFS('DATOS PEST12'!$E:$E,'DATOS PEST12'!$A:$A,INDICE!$C$13,'DATOS PEST12'!$D:$D,'5. RG PROV CCAA SECCION'!U$11,'DATOS PEST12'!$B:$B,'5. RG PROV CCAA SECCION'!$A27,'DATOS PEST12'!$F:$F,"REGIMEN GENERAL")</f>
        <v>317.21052631578954</v>
      </c>
      <c r="V27" s="81">
        <f>SUMIFS('DATOS PEST12'!$E:$E,'DATOS PEST12'!$A:$A,INDICE!$C$13,'DATOS PEST12'!$D:$D,'5. RG PROV CCAA SECCION'!V$11,'DATOS PEST12'!$B:$B,'5. RG PROV CCAA SECCION'!$A27,'DATOS PEST12'!$F:$F,"REGIMEN GENERAL")</f>
        <v>340.94736842105272</v>
      </c>
      <c r="W27" s="81">
        <f>SUMIFS('DATOS PEST12'!$E:$E,'DATOS PEST12'!$A:$A,INDICE!$C$13,'DATOS PEST12'!$D:$D,'5. RG PROV CCAA SECCION'!W$11,'DATOS PEST12'!$B:$B,'5. RG PROV CCAA SECCION'!$A27,'DATOS PEST12'!$F:$F,"REGIMEN GENERAL")</f>
        <v>39.368421052631575</v>
      </c>
      <c r="X27" s="81">
        <f>SUMIFS('DATOS PEST12'!$E:$E,'DATOS PEST12'!$A:$A,INDICE!$C$13,'DATOS PEST12'!$D:$D,'5. RG PROV CCAA SECCION'!X$11,'DATOS PEST12'!$B:$B,'5. RG PROV CCAA SECCION'!$A27,'DATOS PEST12'!$F:$F,"REGIMEN GENERAL")</f>
        <v>0</v>
      </c>
      <c r="Y27" s="95">
        <f>SUMIFS('DATOS PEST12'!$E:$E,'DATOS PEST12'!$A:$A,INDICE!$C$13,'DATOS PEST12'!$D:$D,'5. RG PROV CCAA SECCION'!Y$11,'DATOS PEST12'!$B:$B,'5. RG PROV CCAA SECCION'!$A27,'DATOS PEST12'!$F:$F,"REGIMEN GENERAL")</f>
        <v>0</v>
      </c>
    </row>
    <row r="28" spans="1:25" ht="15.6" x14ac:dyDescent="0.3">
      <c r="A28" s="238" t="s">
        <v>180</v>
      </c>
      <c r="B28" s="239"/>
      <c r="C28" s="99">
        <f t="shared" ref="C28:Y28" si="6">C29</f>
        <v>74221</v>
      </c>
      <c r="D28" s="67">
        <f t="shared" si="6"/>
        <v>266.52631578947364</v>
      </c>
      <c r="E28" s="67">
        <f t="shared" si="6"/>
        <v>25.947368421052637</v>
      </c>
      <c r="F28" s="67">
        <f t="shared" si="6"/>
        <v>3211.8421052631575</v>
      </c>
      <c r="G28" s="67">
        <f t="shared" si="6"/>
        <v>25.263157894736839</v>
      </c>
      <c r="H28" s="67">
        <f t="shared" si="6"/>
        <v>378.8947368421052</v>
      </c>
      <c r="I28" s="67">
        <f t="shared" si="6"/>
        <v>16882.57894736842</v>
      </c>
      <c r="J28" s="67">
        <f t="shared" si="6"/>
        <v>9209.105263157895</v>
      </c>
      <c r="K28" s="67">
        <f t="shared" si="6"/>
        <v>2573.0526315789475</v>
      </c>
      <c r="L28" s="67">
        <f t="shared" si="6"/>
        <v>21135.052631578947</v>
      </c>
      <c r="M28" s="67">
        <f t="shared" si="6"/>
        <v>884.36842105263156</v>
      </c>
      <c r="N28" s="67">
        <f t="shared" si="6"/>
        <v>290.15789473684214</v>
      </c>
      <c r="O28" s="67">
        <f t="shared" si="6"/>
        <v>1190.7894736842106</v>
      </c>
      <c r="P28" s="67">
        <f t="shared" si="6"/>
        <v>2131.1578947368421</v>
      </c>
      <c r="Q28" s="67">
        <f t="shared" si="6"/>
        <v>7601.5263157894742</v>
      </c>
      <c r="R28" s="67">
        <f t="shared" si="6"/>
        <v>401.31578947368422</v>
      </c>
      <c r="S28" s="67">
        <f t="shared" si="6"/>
        <v>1780.6315789473688</v>
      </c>
      <c r="T28" s="67">
        <f t="shared" si="6"/>
        <v>2690.8421052631584</v>
      </c>
      <c r="U28" s="67">
        <f t="shared" si="6"/>
        <v>1496.578947368421</v>
      </c>
      <c r="V28" s="67">
        <f t="shared" si="6"/>
        <v>1781.9999999999995</v>
      </c>
      <c r="W28" s="67">
        <f t="shared" si="6"/>
        <v>249.36842105263159</v>
      </c>
      <c r="X28" s="67">
        <f t="shared" si="6"/>
        <v>13.999999999999996</v>
      </c>
      <c r="Y28" s="66">
        <f t="shared" si="6"/>
        <v>0</v>
      </c>
    </row>
    <row r="29" spans="1:25" ht="15.6" x14ac:dyDescent="0.3">
      <c r="A29" s="14">
        <v>7</v>
      </c>
      <c r="B29" s="15" t="s">
        <v>82</v>
      </c>
      <c r="C29" s="94">
        <f>SUM(D29:Y29)</f>
        <v>74221</v>
      </c>
      <c r="D29" s="81">
        <f>SUMIFS('DATOS PEST12'!$E:$E,'DATOS PEST12'!$A:$A,INDICE!$C$13,'DATOS PEST12'!$D:$D,'5. RG PROV CCAA SECCION'!D$11,'DATOS PEST12'!$B:$B,'5. RG PROV CCAA SECCION'!$A29,'DATOS PEST12'!$F:$F,"REGIMEN GENERAL")</f>
        <v>266.52631578947364</v>
      </c>
      <c r="E29" s="81">
        <f>SUMIFS('DATOS PEST12'!$E:$E,'DATOS PEST12'!$A:$A,INDICE!$C$13,'DATOS PEST12'!$D:$D,'5. RG PROV CCAA SECCION'!E$11,'DATOS PEST12'!$B:$B,'5. RG PROV CCAA SECCION'!$A29,'DATOS PEST12'!$F:$F,"REGIMEN GENERAL")</f>
        <v>25.947368421052637</v>
      </c>
      <c r="F29" s="81">
        <f>SUMIFS('DATOS PEST12'!$E:$E,'DATOS PEST12'!$A:$A,INDICE!$C$13,'DATOS PEST12'!$D:$D,'5. RG PROV CCAA SECCION'!F$11,'DATOS PEST12'!$B:$B,'5. RG PROV CCAA SECCION'!$A29,'DATOS PEST12'!$F:$F,"REGIMEN GENERAL")</f>
        <v>3211.8421052631575</v>
      </c>
      <c r="G29" s="81">
        <f>SUMIFS('DATOS PEST12'!$E:$E,'DATOS PEST12'!$A:$A,INDICE!$C$13,'DATOS PEST12'!$D:$D,'5. RG PROV CCAA SECCION'!G$11,'DATOS PEST12'!$B:$B,'5. RG PROV CCAA SECCION'!$A29,'DATOS PEST12'!$F:$F,"REGIMEN GENERAL")</f>
        <v>25.263157894736839</v>
      </c>
      <c r="H29" s="81">
        <f>SUMIFS('DATOS PEST12'!$E:$E,'DATOS PEST12'!$A:$A,INDICE!$C$13,'DATOS PEST12'!$D:$D,'5. RG PROV CCAA SECCION'!H$11,'DATOS PEST12'!$B:$B,'5. RG PROV CCAA SECCION'!$A29,'DATOS PEST12'!$F:$F,"REGIMEN GENERAL")</f>
        <v>378.8947368421052</v>
      </c>
      <c r="I29" s="81">
        <f>SUMIFS('DATOS PEST12'!$E:$E,'DATOS PEST12'!$A:$A,INDICE!$C$13,'DATOS PEST12'!$D:$D,'5. RG PROV CCAA SECCION'!I$11,'DATOS PEST12'!$B:$B,'5. RG PROV CCAA SECCION'!$A29,'DATOS PEST12'!$F:$F,"REGIMEN GENERAL")</f>
        <v>16882.57894736842</v>
      </c>
      <c r="J29" s="81">
        <f>SUMIFS('DATOS PEST12'!$E:$E,'DATOS PEST12'!$A:$A,INDICE!$C$13,'DATOS PEST12'!$D:$D,'5. RG PROV CCAA SECCION'!J$11,'DATOS PEST12'!$B:$B,'5. RG PROV CCAA SECCION'!$A29,'DATOS PEST12'!$F:$F,"REGIMEN GENERAL")</f>
        <v>9209.105263157895</v>
      </c>
      <c r="K29" s="81">
        <f>SUMIFS('DATOS PEST12'!$E:$E,'DATOS PEST12'!$A:$A,INDICE!$C$13,'DATOS PEST12'!$D:$D,'5. RG PROV CCAA SECCION'!K$11,'DATOS PEST12'!$B:$B,'5. RG PROV CCAA SECCION'!$A29,'DATOS PEST12'!$F:$F,"REGIMEN GENERAL")</f>
        <v>2573.0526315789475</v>
      </c>
      <c r="L29" s="81">
        <f>SUMIFS('DATOS PEST12'!$E:$E,'DATOS PEST12'!$A:$A,INDICE!$C$13,'DATOS PEST12'!$D:$D,'5. RG PROV CCAA SECCION'!L$11,'DATOS PEST12'!$B:$B,'5. RG PROV CCAA SECCION'!$A29,'DATOS PEST12'!$F:$F,"REGIMEN GENERAL")</f>
        <v>21135.052631578947</v>
      </c>
      <c r="M29" s="81">
        <f>SUMIFS('DATOS PEST12'!$E:$E,'DATOS PEST12'!$A:$A,INDICE!$C$13,'DATOS PEST12'!$D:$D,'5. RG PROV CCAA SECCION'!M$11,'DATOS PEST12'!$B:$B,'5. RG PROV CCAA SECCION'!$A29,'DATOS PEST12'!$F:$F,"REGIMEN GENERAL")</f>
        <v>884.36842105263156</v>
      </c>
      <c r="N29" s="81">
        <f>SUMIFS('DATOS PEST12'!$E:$E,'DATOS PEST12'!$A:$A,INDICE!$C$13,'DATOS PEST12'!$D:$D,'5. RG PROV CCAA SECCION'!N$11,'DATOS PEST12'!$B:$B,'5. RG PROV CCAA SECCION'!$A29,'DATOS PEST12'!$F:$F,"REGIMEN GENERAL")</f>
        <v>290.15789473684214</v>
      </c>
      <c r="O29" s="81">
        <f>SUMIFS('DATOS PEST12'!$E:$E,'DATOS PEST12'!$A:$A,INDICE!$C$13,'DATOS PEST12'!$D:$D,'5. RG PROV CCAA SECCION'!O$11,'DATOS PEST12'!$B:$B,'5. RG PROV CCAA SECCION'!$A29,'DATOS PEST12'!$F:$F,"REGIMEN GENERAL")</f>
        <v>1190.7894736842106</v>
      </c>
      <c r="P29" s="81">
        <f>SUMIFS('DATOS PEST12'!$E:$E,'DATOS PEST12'!$A:$A,INDICE!$C$13,'DATOS PEST12'!$D:$D,'5. RG PROV CCAA SECCION'!P$11,'DATOS PEST12'!$B:$B,'5. RG PROV CCAA SECCION'!$A29,'DATOS PEST12'!$F:$F,"REGIMEN GENERAL")</f>
        <v>2131.1578947368421</v>
      </c>
      <c r="Q29" s="81">
        <f>SUMIFS('DATOS PEST12'!$E:$E,'DATOS PEST12'!$A:$A,INDICE!$C$13,'DATOS PEST12'!$D:$D,'5. RG PROV CCAA SECCION'!Q$11,'DATOS PEST12'!$B:$B,'5. RG PROV CCAA SECCION'!$A29,'DATOS PEST12'!$F:$F,"REGIMEN GENERAL")</f>
        <v>7601.5263157894742</v>
      </c>
      <c r="R29" s="81">
        <f>SUMIFS('DATOS PEST12'!$E:$E,'DATOS PEST12'!$A:$A,INDICE!$C$13,'DATOS PEST12'!$D:$D,'5. RG PROV CCAA SECCION'!R$11,'DATOS PEST12'!$B:$B,'5. RG PROV CCAA SECCION'!$A29,'DATOS PEST12'!$F:$F,"REGIMEN GENERAL")</f>
        <v>401.31578947368422</v>
      </c>
      <c r="S29" s="81">
        <f>SUMIFS('DATOS PEST12'!$E:$E,'DATOS PEST12'!$A:$A,INDICE!$C$13,'DATOS PEST12'!$D:$D,'5. RG PROV CCAA SECCION'!S$11,'DATOS PEST12'!$B:$B,'5. RG PROV CCAA SECCION'!$A29,'DATOS PEST12'!$F:$F,"REGIMEN GENERAL")</f>
        <v>1780.6315789473688</v>
      </c>
      <c r="T29" s="81">
        <f>SUMIFS('DATOS PEST12'!$E:$E,'DATOS PEST12'!$A:$A,INDICE!$C$13,'DATOS PEST12'!$D:$D,'5. RG PROV CCAA SECCION'!T$11,'DATOS PEST12'!$B:$B,'5. RG PROV CCAA SECCION'!$A29,'DATOS PEST12'!$F:$F,"REGIMEN GENERAL")</f>
        <v>2690.8421052631584</v>
      </c>
      <c r="U29" s="81">
        <f>SUMIFS('DATOS PEST12'!$E:$E,'DATOS PEST12'!$A:$A,INDICE!$C$13,'DATOS PEST12'!$D:$D,'5. RG PROV CCAA SECCION'!U$11,'DATOS PEST12'!$B:$B,'5. RG PROV CCAA SECCION'!$A29,'DATOS PEST12'!$F:$F,"REGIMEN GENERAL")</f>
        <v>1496.578947368421</v>
      </c>
      <c r="V29" s="81">
        <f>SUMIFS('DATOS PEST12'!$E:$E,'DATOS PEST12'!$A:$A,INDICE!$C$13,'DATOS PEST12'!$D:$D,'5. RG PROV CCAA SECCION'!V$11,'DATOS PEST12'!$B:$B,'5. RG PROV CCAA SECCION'!$A29,'DATOS PEST12'!$F:$F,"REGIMEN GENERAL")</f>
        <v>1781.9999999999995</v>
      </c>
      <c r="W29" s="81">
        <f>SUMIFS('DATOS PEST12'!$E:$E,'DATOS PEST12'!$A:$A,INDICE!$C$13,'DATOS PEST12'!$D:$D,'5. RG PROV CCAA SECCION'!W$11,'DATOS PEST12'!$B:$B,'5. RG PROV CCAA SECCION'!$A29,'DATOS PEST12'!$F:$F,"REGIMEN GENERAL")</f>
        <v>249.36842105263159</v>
      </c>
      <c r="X29" s="81">
        <f>SUMIFS('DATOS PEST12'!$E:$E,'DATOS PEST12'!$A:$A,INDICE!$C$13,'DATOS PEST12'!$D:$D,'5. RG PROV CCAA SECCION'!X$11,'DATOS PEST12'!$B:$B,'5. RG PROV CCAA SECCION'!$A29,'DATOS PEST12'!$F:$F,"REGIMEN GENERAL")</f>
        <v>13.999999999999996</v>
      </c>
      <c r="Y29" s="95">
        <f>SUMIFS('DATOS PEST12'!$E:$E,'DATOS PEST12'!$A:$A,INDICE!$C$13,'DATOS PEST12'!$D:$D,'5. RG PROV CCAA SECCION'!Y$11,'DATOS PEST12'!$B:$B,'5. RG PROV CCAA SECCION'!$A29,'DATOS PEST12'!$F:$F,"REGIMEN GENERAL")</f>
        <v>0</v>
      </c>
    </row>
    <row r="30" spans="1:25" ht="15.6" x14ac:dyDescent="0.3">
      <c r="A30" s="238" t="s">
        <v>39</v>
      </c>
      <c r="B30" s="239"/>
      <c r="C30" s="99">
        <f t="shared" ref="C30:Y30" si="7">SUM(C31:C32)</f>
        <v>87482.789473684214</v>
      </c>
      <c r="D30" s="67">
        <f t="shared" si="7"/>
        <v>218.4736842105263</v>
      </c>
      <c r="E30" s="67">
        <f t="shared" si="7"/>
        <v>13.263157894736842</v>
      </c>
      <c r="F30" s="67">
        <f t="shared" si="7"/>
        <v>2021.2631578947367</v>
      </c>
      <c r="G30" s="67">
        <f t="shared" si="7"/>
        <v>28.10526315789474</v>
      </c>
      <c r="H30" s="67">
        <f t="shared" si="7"/>
        <v>163.10526315789474</v>
      </c>
      <c r="I30" s="67">
        <f t="shared" si="7"/>
        <v>5120.3684210526308</v>
      </c>
      <c r="J30" s="67">
        <f t="shared" si="7"/>
        <v>12231.684210526317</v>
      </c>
      <c r="K30" s="67">
        <f t="shared" si="7"/>
        <v>2540.5263157894738</v>
      </c>
      <c r="L30" s="67">
        <f t="shared" si="7"/>
        <v>41094.26315789474</v>
      </c>
      <c r="M30" s="67">
        <f t="shared" si="7"/>
        <v>1665.0526315789473</v>
      </c>
      <c r="N30" s="67">
        <f t="shared" si="7"/>
        <v>221.0526315789474</v>
      </c>
      <c r="O30" s="67">
        <f t="shared" si="7"/>
        <v>923.31578947368416</v>
      </c>
      <c r="P30" s="67">
        <f t="shared" si="7"/>
        <v>1782.4210526315792</v>
      </c>
      <c r="Q30" s="67">
        <f t="shared" si="7"/>
        <v>7823.3684210526326</v>
      </c>
      <c r="R30" s="67">
        <f t="shared" si="7"/>
        <v>707.8421052631578</v>
      </c>
      <c r="S30" s="67">
        <f t="shared" si="7"/>
        <v>2163.3157894736842</v>
      </c>
      <c r="T30" s="67">
        <f t="shared" si="7"/>
        <v>3762.5789473684208</v>
      </c>
      <c r="U30" s="67">
        <f t="shared" si="7"/>
        <v>2154.4736842105262</v>
      </c>
      <c r="V30" s="67">
        <f t="shared" si="7"/>
        <v>2667.6315789473683</v>
      </c>
      <c r="W30" s="67">
        <f t="shared" si="7"/>
        <v>166.0526315789474</v>
      </c>
      <c r="X30" s="67">
        <f t="shared" si="7"/>
        <v>14.631578947368418</v>
      </c>
      <c r="Y30" s="66">
        <f t="shared" si="7"/>
        <v>0</v>
      </c>
    </row>
    <row r="31" spans="1:25" ht="15.6" x14ac:dyDescent="0.3">
      <c r="A31" s="6">
        <v>35</v>
      </c>
      <c r="B31" s="7" t="s">
        <v>83</v>
      </c>
      <c r="C31" s="94">
        <f t="shared" ref="C31:C32" si="8">SUM(D31:Y31)</f>
        <v>46848.631578947381</v>
      </c>
      <c r="D31" s="81">
        <f>SUMIFS('DATOS PEST12'!$E:$E,'DATOS PEST12'!$A:$A,INDICE!$C$13,'DATOS PEST12'!$D:$D,'5. RG PROV CCAA SECCION'!D$11,'DATOS PEST12'!$B:$B,'5. RG PROV CCAA SECCION'!$A31,'DATOS PEST12'!$F:$F,"REGIMEN GENERAL")</f>
        <v>71.789473684210535</v>
      </c>
      <c r="E31" s="81">
        <f>SUMIFS('DATOS PEST12'!$E:$E,'DATOS PEST12'!$A:$A,INDICE!$C$13,'DATOS PEST12'!$D:$D,'5. RG PROV CCAA SECCION'!E$11,'DATOS PEST12'!$B:$B,'5. RG PROV CCAA SECCION'!$A31,'DATOS PEST12'!$F:$F,"REGIMEN GENERAL")</f>
        <v>7</v>
      </c>
      <c r="F31" s="81">
        <f>SUMIFS('DATOS PEST12'!$E:$E,'DATOS PEST12'!$A:$A,INDICE!$C$13,'DATOS PEST12'!$D:$D,'5. RG PROV CCAA SECCION'!F$11,'DATOS PEST12'!$B:$B,'5. RG PROV CCAA SECCION'!$A31,'DATOS PEST12'!$F:$F,"REGIMEN GENERAL")</f>
        <v>1097.7368421052629</v>
      </c>
      <c r="G31" s="81">
        <f>SUMIFS('DATOS PEST12'!$E:$E,'DATOS PEST12'!$A:$A,INDICE!$C$13,'DATOS PEST12'!$D:$D,'5. RG PROV CCAA SECCION'!G$11,'DATOS PEST12'!$B:$B,'5. RG PROV CCAA SECCION'!$A31,'DATOS PEST12'!$F:$F,"REGIMEN GENERAL")</f>
        <v>17.157894736842106</v>
      </c>
      <c r="H31" s="81">
        <f>SUMIFS('DATOS PEST12'!$E:$E,'DATOS PEST12'!$A:$A,INDICE!$C$13,'DATOS PEST12'!$D:$D,'5. RG PROV CCAA SECCION'!H$11,'DATOS PEST12'!$B:$B,'5. RG PROV CCAA SECCION'!$A31,'DATOS PEST12'!$F:$F,"REGIMEN GENERAL")</f>
        <v>68.89473684210526</v>
      </c>
      <c r="I31" s="81">
        <f>SUMIFS('DATOS PEST12'!$E:$E,'DATOS PEST12'!$A:$A,INDICE!$C$13,'DATOS PEST12'!$D:$D,'5. RG PROV CCAA SECCION'!I$11,'DATOS PEST12'!$B:$B,'5. RG PROV CCAA SECCION'!$A31,'DATOS PEST12'!$F:$F,"REGIMEN GENERAL")</f>
        <v>2886.3684210526312</v>
      </c>
      <c r="J31" s="81">
        <f>SUMIFS('DATOS PEST12'!$E:$E,'DATOS PEST12'!$A:$A,INDICE!$C$13,'DATOS PEST12'!$D:$D,'5. RG PROV CCAA SECCION'!J$11,'DATOS PEST12'!$B:$B,'5. RG PROV CCAA SECCION'!$A31,'DATOS PEST12'!$F:$F,"REGIMEN GENERAL")</f>
        <v>6463.1578947368416</v>
      </c>
      <c r="K31" s="81">
        <f>SUMIFS('DATOS PEST12'!$E:$E,'DATOS PEST12'!$A:$A,INDICE!$C$13,'DATOS PEST12'!$D:$D,'5. RG PROV CCAA SECCION'!K$11,'DATOS PEST12'!$B:$B,'5. RG PROV CCAA SECCION'!$A31,'DATOS PEST12'!$F:$F,"REGIMEN GENERAL")</f>
        <v>1394.1052631578948</v>
      </c>
      <c r="L31" s="81">
        <f>SUMIFS('DATOS PEST12'!$E:$E,'DATOS PEST12'!$A:$A,INDICE!$C$13,'DATOS PEST12'!$D:$D,'5. RG PROV CCAA SECCION'!L$11,'DATOS PEST12'!$B:$B,'5. RG PROV CCAA SECCION'!$A31,'DATOS PEST12'!$F:$F,"REGIMEN GENERAL")</f>
        <v>22967.157894736843</v>
      </c>
      <c r="M31" s="81">
        <f>SUMIFS('DATOS PEST12'!$E:$E,'DATOS PEST12'!$A:$A,INDICE!$C$13,'DATOS PEST12'!$D:$D,'5. RG PROV CCAA SECCION'!M$11,'DATOS PEST12'!$B:$B,'5. RG PROV CCAA SECCION'!$A31,'DATOS PEST12'!$F:$F,"REGIMEN GENERAL")</f>
        <v>634.26315789473688</v>
      </c>
      <c r="N31" s="81">
        <f>SUMIFS('DATOS PEST12'!$E:$E,'DATOS PEST12'!$A:$A,INDICE!$C$13,'DATOS PEST12'!$D:$D,'5. RG PROV CCAA SECCION'!N$11,'DATOS PEST12'!$B:$B,'5. RG PROV CCAA SECCION'!$A31,'DATOS PEST12'!$F:$F,"REGIMEN GENERAL")</f>
        <v>102.89473684210527</v>
      </c>
      <c r="O31" s="81">
        <f>SUMIFS('DATOS PEST12'!$E:$E,'DATOS PEST12'!$A:$A,INDICE!$C$13,'DATOS PEST12'!$D:$D,'5. RG PROV CCAA SECCION'!O$11,'DATOS PEST12'!$B:$B,'5. RG PROV CCAA SECCION'!$A31,'DATOS PEST12'!$F:$F,"REGIMEN GENERAL")</f>
        <v>391.9473684210526</v>
      </c>
      <c r="P31" s="81">
        <f>SUMIFS('DATOS PEST12'!$E:$E,'DATOS PEST12'!$A:$A,INDICE!$C$13,'DATOS PEST12'!$D:$D,'5. RG PROV CCAA SECCION'!P$11,'DATOS PEST12'!$B:$B,'5. RG PROV CCAA SECCION'!$A31,'DATOS PEST12'!$F:$F,"REGIMEN GENERAL")</f>
        <v>955.89473684210543</v>
      </c>
      <c r="Q31" s="81">
        <f>SUMIFS('DATOS PEST12'!$E:$E,'DATOS PEST12'!$A:$A,INDICE!$C$13,'DATOS PEST12'!$D:$D,'5. RG PROV CCAA SECCION'!Q$11,'DATOS PEST12'!$B:$B,'5. RG PROV CCAA SECCION'!$A31,'DATOS PEST12'!$F:$F,"REGIMEN GENERAL")</f>
        <v>3866.0526315789475</v>
      </c>
      <c r="R31" s="81">
        <f>SUMIFS('DATOS PEST12'!$E:$E,'DATOS PEST12'!$A:$A,INDICE!$C$13,'DATOS PEST12'!$D:$D,'5. RG PROV CCAA SECCION'!R$11,'DATOS PEST12'!$B:$B,'5. RG PROV CCAA SECCION'!$A31,'DATOS PEST12'!$F:$F,"REGIMEN GENERAL")</f>
        <v>313.78947368421052</v>
      </c>
      <c r="S31" s="81">
        <f>SUMIFS('DATOS PEST12'!$E:$E,'DATOS PEST12'!$A:$A,INDICE!$C$13,'DATOS PEST12'!$D:$D,'5. RG PROV CCAA SECCION'!S$11,'DATOS PEST12'!$B:$B,'5. RG PROV CCAA SECCION'!$A31,'DATOS PEST12'!$F:$F,"REGIMEN GENERAL")</f>
        <v>1206.6315789473686</v>
      </c>
      <c r="T31" s="81">
        <f>SUMIFS('DATOS PEST12'!$E:$E,'DATOS PEST12'!$A:$A,INDICE!$C$13,'DATOS PEST12'!$D:$D,'5. RG PROV CCAA SECCION'!T$11,'DATOS PEST12'!$B:$B,'5. RG PROV CCAA SECCION'!$A31,'DATOS PEST12'!$F:$F,"REGIMEN GENERAL")</f>
        <v>1850.3157894736842</v>
      </c>
      <c r="U31" s="81">
        <f>SUMIFS('DATOS PEST12'!$E:$E,'DATOS PEST12'!$A:$A,INDICE!$C$13,'DATOS PEST12'!$D:$D,'5. RG PROV CCAA SECCION'!U$11,'DATOS PEST12'!$B:$B,'5. RG PROV CCAA SECCION'!$A31,'DATOS PEST12'!$F:$F,"REGIMEN GENERAL")</f>
        <v>1142.5263157894738</v>
      </c>
      <c r="V31" s="81">
        <f>SUMIFS('DATOS PEST12'!$E:$E,'DATOS PEST12'!$A:$A,INDICE!$C$13,'DATOS PEST12'!$D:$D,'5. RG PROV CCAA SECCION'!V$11,'DATOS PEST12'!$B:$B,'5. RG PROV CCAA SECCION'!$A31,'DATOS PEST12'!$F:$F,"REGIMEN GENERAL")</f>
        <v>1337.7894736842104</v>
      </c>
      <c r="W31" s="81">
        <f>SUMIFS('DATOS PEST12'!$E:$E,'DATOS PEST12'!$A:$A,INDICE!$C$13,'DATOS PEST12'!$D:$D,'5. RG PROV CCAA SECCION'!W$11,'DATOS PEST12'!$B:$B,'5. RG PROV CCAA SECCION'!$A31,'DATOS PEST12'!$F:$F,"REGIMEN GENERAL")</f>
        <v>60.578947368421069</v>
      </c>
      <c r="X31" s="81">
        <f>SUMIFS('DATOS PEST12'!$E:$E,'DATOS PEST12'!$A:$A,INDICE!$C$13,'DATOS PEST12'!$D:$D,'5. RG PROV CCAA SECCION'!X$11,'DATOS PEST12'!$B:$B,'5. RG PROV CCAA SECCION'!$A31,'DATOS PEST12'!$F:$F,"REGIMEN GENERAL")</f>
        <v>12.57894736842105</v>
      </c>
      <c r="Y31" s="95">
        <f>SUMIFS('DATOS PEST12'!$E:$E,'DATOS PEST12'!$A:$A,INDICE!$C$13,'DATOS PEST12'!$D:$D,'5. RG PROV CCAA SECCION'!Y$11,'DATOS PEST12'!$B:$B,'5. RG PROV CCAA SECCION'!$A31,'DATOS PEST12'!$F:$F,"REGIMEN GENERAL")</f>
        <v>0</v>
      </c>
    </row>
    <row r="32" spans="1:25" ht="15.6" x14ac:dyDescent="0.3">
      <c r="A32" s="10">
        <v>38</v>
      </c>
      <c r="B32" s="11" t="s">
        <v>167</v>
      </c>
      <c r="C32" s="94">
        <f t="shared" si="8"/>
        <v>40634.15789473684</v>
      </c>
      <c r="D32" s="62">
        <f>SUMIFS('DATOS PEST12'!$E:$E,'DATOS PEST12'!$A:$A,INDICE!$C$13,'DATOS PEST12'!$D:$D,'5. RG PROV CCAA SECCION'!D$11,'DATOS PEST12'!$B:$B,'5. RG PROV CCAA SECCION'!$A32,'DATOS PEST12'!$F:$F,"REGIMEN GENERAL")</f>
        <v>146.68421052631578</v>
      </c>
      <c r="E32" s="62">
        <f>SUMIFS('DATOS PEST12'!$E:$E,'DATOS PEST12'!$A:$A,INDICE!$C$13,'DATOS PEST12'!$D:$D,'5. RG PROV CCAA SECCION'!E$11,'DATOS PEST12'!$B:$B,'5. RG PROV CCAA SECCION'!$A32,'DATOS PEST12'!$F:$F,"REGIMEN GENERAL")</f>
        <v>6.2631578947368434</v>
      </c>
      <c r="F32" s="62">
        <f>SUMIFS('DATOS PEST12'!$E:$E,'DATOS PEST12'!$A:$A,INDICE!$C$13,'DATOS PEST12'!$D:$D,'5. RG PROV CCAA SECCION'!F$11,'DATOS PEST12'!$B:$B,'5. RG PROV CCAA SECCION'!$A32,'DATOS PEST12'!$F:$F,"REGIMEN GENERAL")</f>
        <v>923.52631578947376</v>
      </c>
      <c r="G32" s="62">
        <f>SUMIFS('DATOS PEST12'!$E:$E,'DATOS PEST12'!$A:$A,INDICE!$C$13,'DATOS PEST12'!$D:$D,'5. RG PROV CCAA SECCION'!G$11,'DATOS PEST12'!$B:$B,'5. RG PROV CCAA SECCION'!$A32,'DATOS PEST12'!$F:$F,"REGIMEN GENERAL")</f>
        <v>10.947368421052634</v>
      </c>
      <c r="H32" s="62">
        <f>SUMIFS('DATOS PEST12'!$E:$E,'DATOS PEST12'!$A:$A,INDICE!$C$13,'DATOS PEST12'!$D:$D,'5. RG PROV CCAA SECCION'!H$11,'DATOS PEST12'!$B:$B,'5. RG PROV CCAA SECCION'!$A32,'DATOS PEST12'!$F:$F,"REGIMEN GENERAL")</f>
        <v>94.210526315789465</v>
      </c>
      <c r="I32" s="62">
        <f>SUMIFS('DATOS PEST12'!$E:$E,'DATOS PEST12'!$A:$A,INDICE!$C$13,'DATOS PEST12'!$D:$D,'5. RG PROV CCAA SECCION'!I$11,'DATOS PEST12'!$B:$B,'5. RG PROV CCAA SECCION'!$A32,'DATOS PEST12'!$F:$F,"REGIMEN GENERAL")</f>
        <v>2233.9999999999995</v>
      </c>
      <c r="J32" s="62">
        <f>SUMIFS('DATOS PEST12'!$E:$E,'DATOS PEST12'!$A:$A,INDICE!$C$13,'DATOS PEST12'!$D:$D,'5. RG PROV CCAA SECCION'!J$11,'DATOS PEST12'!$B:$B,'5. RG PROV CCAA SECCION'!$A32,'DATOS PEST12'!$F:$F,"REGIMEN GENERAL")</f>
        <v>5768.5263157894742</v>
      </c>
      <c r="K32" s="62">
        <f>SUMIFS('DATOS PEST12'!$E:$E,'DATOS PEST12'!$A:$A,INDICE!$C$13,'DATOS PEST12'!$D:$D,'5. RG PROV CCAA SECCION'!K$11,'DATOS PEST12'!$B:$B,'5. RG PROV CCAA SECCION'!$A32,'DATOS PEST12'!$F:$F,"REGIMEN GENERAL")</f>
        <v>1146.421052631579</v>
      </c>
      <c r="L32" s="62">
        <f>SUMIFS('DATOS PEST12'!$E:$E,'DATOS PEST12'!$A:$A,INDICE!$C$13,'DATOS PEST12'!$D:$D,'5. RG PROV CCAA SECCION'!L$11,'DATOS PEST12'!$B:$B,'5. RG PROV CCAA SECCION'!$A32,'DATOS PEST12'!$F:$F,"REGIMEN GENERAL")</f>
        <v>18127.105263157897</v>
      </c>
      <c r="M32" s="62">
        <f>SUMIFS('DATOS PEST12'!$E:$E,'DATOS PEST12'!$A:$A,INDICE!$C$13,'DATOS PEST12'!$D:$D,'5. RG PROV CCAA SECCION'!M$11,'DATOS PEST12'!$B:$B,'5. RG PROV CCAA SECCION'!$A32,'DATOS PEST12'!$F:$F,"REGIMEN GENERAL")</f>
        <v>1030.7894736842104</v>
      </c>
      <c r="N32" s="62">
        <f>SUMIFS('DATOS PEST12'!$E:$E,'DATOS PEST12'!$A:$A,INDICE!$C$13,'DATOS PEST12'!$D:$D,'5. RG PROV CCAA SECCION'!N$11,'DATOS PEST12'!$B:$B,'5. RG PROV CCAA SECCION'!$A32,'DATOS PEST12'!$F:$F,"REGIMEN GENERAL")</f>
        <v>118.15789473684211</v>
      </c>
      <c r="O32" s="62">
        <f>SUMIFS('DATOS PEST12'!$E:$E,'DATOS PEST12'!$A:$A,INDICE!$C$13,'DATOS PEST12'!$D:$D,'5. RG PROV CCAA SECCION'!O$11,'DATOS PEST12'!$B:$B,'5. RG PROV CCAA SECCION'!$A32,'DATOS PEST12'!$F:$F,"REGIMEN GENERAL")</f>
        <v>531.36842105263156</v>
      </c>
      <c r="P32" s="62">
        <f>SUMIFS('DATOS PEST12'!$E:$E,'DATOS PEST12'!$A:$A,INDICE!$C$13,'DATOS PEST12'!$D:$D,'5. RG PROV CCAA SECCION'!P$11,'DATOS PEST12'!$B:$B,'5. RG PROV CCAA SECCION'!$A32,'DATOS PEST12'!$F:$F,"REGIMEN GENERAL")</f>
        <v>826.52631578947376</v>
      </c>
      <c r="Q32" s="62">
        <f>SUMIFS('DATOS PEST12'!$E:$E,'DATOS PEST12'!$A:$A,INDICE!$C$13,'DATOS PEST12'!$D:$D,'5. RG PROV CCAA SECCION'!Q$11,'DATOS PEST12'!$B:$B,'5. RG PROV CCAA SECCION'!$A32,'DATOS PEST12'!$F:$F,"REGIMEN GENERAL")</f>
        <v>3957.3157894736851</v>
      </c>
      <c r="R32" s="62">
        <f>SUMIFS('DATOS PEST12'!$E:$E,'DATOS PEST12'!$A:$A,INDICE!$C$13,'DATOS PEST12'!$D:$D,'5. RG PROV CCAA SECCION'!R$11,'DATOS PEST12'!$B:$B,'5. RG PROV CCAA SECCION'!$A32,'DATOS PEST12'!$F:$F,"REGIMEN GENERAL")</f>
        <v>394.05263157894728</v>
      </c>
      <c r="S32" s="62">
        <f>SUMIFS('DATOS PEST12'!$E:$E,'DATOS PEST12'!$A:$A,INDICE!$C$13,'DATOS PEST12'!$D:$D,'5. RG PROV CCAA SECCION'!S$11,'DATOS PEST12'!$B:$B,'5. RG PROV CCAA SECCION'!$A32,'DATOS PEST12'!$F:$F,"REGIMEN GENERAL")</f>
        <v>956.68421052631584</v>
      </c>
      <c r="T32" s="62">
        <f>SUMIFS('DATOS PEST12'!$E:$E,'DATOS PEST12'!$A:$A,INDICE!$C$13,'DATOS PEST12'!$D:$D,'5. RG PROV CCAA SECCION'!T$11,'DATOS PEST12'!$B:$B,'5. RG PROV CCAA SECCION'!$A32,'DATOS PEST12'!$F:$F,"REGIMEN GENERAL")</f>
        <v>1912.2631578947364</v>
      </c>
      <c r="U32" s="62">
        <f>SUMIFS('DATOS PEST12'!$E:$E,'DATOS PEST12'!$A:$A,INDICE!$C$13,'DATOS PEST12'!$D:$D,'5. RG PROV CCAA SECCION'!U$11,'DATOS PEST12'!$B:$B,'5. RG PROV CCAA SECCION'!$A32,'DATOS PEST12'!$F:$F,"REGIMEN GENERAL")</f>
        <v>1011.9473684210526</v>
      </c>
      <c r="V32" s="62">
        <f>SUMIFS('DATOS PEST12'!$E:$E,'DATOS PEST12'!$A:$A,INDICE!$C$13,'DATOS PEST12'!$D:$D,'5. RG PROV CCAA SECCION'!V$11,'DATOS PEST12'!$B:$B,'5. RG PROV CCAA SECCION'!$A32,'DATOS PEST12'!$F:$F,"REGIMEN GENERAL")</f>
        <v>1329.8421052631579</v>
      </c>
      <c r="W32" s="62">
        <f>SUMIFS('DATOS PEST12'!$E:$E,'DATOS PEST12'!$A:$A,INDICE!$C$13,'DATOS PEST12'!$D:$D,'5. RG PROV CCAA SECCION'!W$11,'DATOS PEST12'!$B:$B,'5. RG PROV CCAA SECCION'!$A32,'DATOS PEST12'!$F:$F,"REGIMEN GENERAL")</f>
        <v>105.47368421052633</v>
      </c>
      <c r="X32" s="62">
        <f>SUMIFS('DATOS PEST12'!$E:$E,'DATOS PEST12'!$A:$A,INDICE!$C$13,'DATOS PEST12'!$D:$D,'5. RG PROV CCAA SECCION'!X$11,'DATOS PEST12'!$B:$B,'5. RG PROV CCAA SECCION'!$A32,'DATOS PEST12'!$F:$F,"REGIMEN GENERAL")</f>
        <v>2.0526315789473673</v>
      </c>
      <c r="Y32" s="59">
        <f>SUMIFS('DATOS PEST12'!$E:$E,'DATOS PEST12'!$A:$A,INDICE!$C$13,'DATOS PEST12'!$D:$D,'5. RG PROV CCAA SECCION'!Y$11,'DATOS PEST12'!$B:$B,'5. RG PROV CCAA SECCION'!$A32,'DATOS PEST12'!$F:$F,"REGIMEN GENERAL")</f>
        <v>0</v>
      </c>
    </row>
    <row r="33" spans="1:25" ht="15.6" x14ac:dyDescent="0.3">
      <c r="A33" s="238" t="s">
        <v>40</v>
      </c>
      <c r="B33" s="239"/>
      <c r="C33" s="99">
        <f t="shared" ref="C33:Y33" si="9">C34</f>
        <v>11691.789473684212</v>
      </c>
      <c r="D33" s="67">
        <f t="shared" si="9"/>
        <v>44.052631578947363</v>
      </c>
      <c r="E33" s="67">
        <f t="shared" si="9"/>
        <v>2.9999999999999987</v>
      </c>
      <c r="F33" s="67">
        <f t="shared" si="9"/>
        <v>1089.9473684210525</v>
      </c>
      <c r="G33" s="67">
        <f t="shared" si="9"/>
        <v>12.000000000000002</v>
      </c>
      <c r="H33" s="67">
        <f t="shared" si="9"/>
        <v>51.473684210526308</v>
      </c>
      <c r="I33" s="67">
        <f t="shared" si="9"/>
        <v>1525</v>
      </c>
      <c r="J33" s="67">
        <f t="shared" si="9"/>
        <v>1303.6842105263158</v>
      </c>
      <c r="K33" s="67">
        <f t="shared" si="9"/>
        <v>1051.7368421052631</v>
      </c>
      <c r="L33" s="67">
        <f t="shared" si="9"/>
        <v>3169.2631578947367</v>
      </c>
      <c r="M33" s="67">
        <f t="shared" si="9"/>
        <v>193.84210526315786</v>
      </c>
      <c r="N33" s="67">
        <f t="shared" si="9"/>
        <v>29.105263157894726</v>
      </c>
      <c r="O33" s="67">
        <f t="shared" si="9"/>
        <v>32.421052631578945</v>
      </c>
      <c r="P33" s="67">
        <f t="shared" si="9"/>
        <v>427.5789473684211</v>
      </c>
      <c r="Q33" s="67">
        <f t="shared" si="9"/>
        <v>914.89473684210543</v>
      </c>
      <c r="R33" s="67">
        <f t="shared" si="9"/>
        <v>112.21052631578947</v>
      </c>
      <c r="S33" s="67">
        <f t="shared" si="9"/>
        <v>412.00000000000011</v>
      </c>
      <c r="T33" s="67">
        <f t="shared" si="9"/>
        <v>869.26315789473665</v>
      </c>
      <c r="U33" s="67">
        <f t="shared" si="9"/>
        <v>146.57894736842104</v>
      </c>
      <c r="V33" s="67">
        <f t="shared" si="9"/>
        <v>289.73684210526324</v>
      </c>
      <c r="W33" s="67">
        <f t="shared" si="9"/>
        <v>13.999999999999996</v>
      </c>
      <c r="X33" s="67">
        <f t="shared" si="9"/>
        <v>0</v>
      </c>
      <c r="Y33" s="66">
        <f t="shared" si="9"/>
        <v>0</v>
      </c>
    </row>
    <row r="34" spans="1:25" ht="15.6" x14ac:dyDescent="0.3">
      <c r="A34" s="8">
        <v>39</v>
      </c>
      <c r="B34" s="9" t="s">
        <v>22</v>
      </c>
      <c r="C34" s="94">
        <f>SUM(D34:Y34)</f>
        <v>11691.789473684212</v>
      </c>
      <c r="D34" s="81">
        <f>SUMIFS('DATOS PEST12'!$E:$E,'DATOS PEST12'!$A:$A,INDICE!$C$13,'DATOS PEST12'!$D:$D,'5. RG PROV CCAA SECCION'!D$11,'DATOS PEST12'!$B:$B,'5. RG PROV CCAA SECCION'!$A34,'DATOS PEST12'!$F:$F,"REGIMEN GENERAL")</f>
        <v>44.052631578947363</v>
      </c>
      <c r="E34" s="81">
        <f>SUMIFS('DATOS PEST12'!$E:$E,'DATOS PEST12'!$A:$A,INDICE!$C$13,'DATOS PEST12'!$D:$D,'5. RG PROV CCAA SECCION'!E$11,'DATOS PEST12'!$B:$B,'5. RG PROV CCAA SECCION'!$A34,'DATOS PEST12'!$F:$F,"REGIMEN GENERAL")</f>
        <v>2.9999999999999987</v>
      </c>
      <c r="F34" s="81">
        <f>SUMIFS('DATOS PEST12'!$E:$E,'DATOS PEST12'!$A:$A,INDICE!$C$13,'DATOS PEST12'!$D:$D,'5. RG PROV CCAA SECCION'!F$11,'DATOS PEST12'!$B:$B,'5. RG PROV CCAA SECCION'!$A34,'DATOS PEST12'!$F:$F,"REGIMEN GENERAL")</f>
        <v>1089.9473684210525</v>
      </c>
      <c r="G34" s="81">
        <f>SUMIFS('DATOS PEST12'!$E:$E,'DATOS PEST12'!$A:$A,INDICE!$C$13,'DATOS PEST12'!$D:$D,'5. RG PROV CCAA SECCION'!G$11,'DATOS PEST12'!$B:$B,'5. RG PROV CCAA SECCION'!$A34,'DATOS PEST12'!$F:$F,"REGIMEN GENERAL")</f>
        <v>12.000000000000002</v>
      </c>
      <c r="H34" s="81">
        <f>SUMIFS('DATOS PEST12'!$E:$E,'DATOS PEST12'!$A:$A,INDICE!$C$13,'DATOS PEST12'!$D:$D,'5. RG PROV CCAA SECCION'!H$11,'DATOS PEST12'!$B:$B,'5. RG PROV CCAA SECCION'!$A34,'DATOS PEST12'!$F:$F,"REGIMEN GENERAL")</f>
        <v>51.473684210526308</v>
      </c>
      <c r="I34" s="81">
        <f>SUMIFS('DATOS PEST12'!$E:$E,'DATOS PEST12'!$A:$A,INDICE!$C$13,'DATOS PEST12'!$D:$D,'5. RG PROV CCAA SECCION'!I$11,'DATOS PEST12'!$B:$B,'5. RG PROV CCAA SECCION'!$A34,'DATOS PEST12'!$F:$F,"REGIMEN GENERAL")</f>
        <v>1525</v>
      </c>
      <c r="J34" s="81">
        <f>SUMIFS('DATOS PEST12'!$E:$E,'DATOS PEST12'!$A:$A,INDICE!$C$13,'DATOS PEST12'!$D:$D,'5. RG PROV CCAA SECCION'!J$11,'DATOS PEST12'!$B:$B,'5. RG PROV CCAA SECCION'!$A34,'DATOS PEST12'!$F:$F,"REGIMEN GENERAL")</f>
        <v>1303.6842105263158</v>
      </c>
      <c r="K34" s="81">
        <f>SUMIFS('DATOS PEST12'!$E:$E,'DATOS PEST12'!$A:$A,INDICE!$C$13,'DATOS PEST12'!$D:$D,'5. RG PROV CCAA SECCION'!K$11,'DATOS PEST12'!$B:$B,'5. RG PROV CCAA SECCION'!$A34,'DATOS PEST12'!$F:$F,"REGIMEN GENERAL")</f>
        <v>1051.7368421052631</v>
      </c>
      <c r="L34" s="81">
        <f>SUMIFS('DATOS PEST12'!$E:$E,'DATOS PEST12'!$A:$A,INDICE!$C$13,'DATOS PEST12'!$D:$D,'5. RG PROV CCAA SECCION'!L$11,'DATOS PEST12'!$B:$B,'5. RG PROV CCAA SECCION'!$A34,'DATOS PEST12'!$F:$F,"REGIMEN GENERAL")</f>
        <v>3169.2631578947367</v>
      </c>
      <c r="M34" s="81">
        <f>SUMIFS('DATOS PEST12'!$E:$E,'DATOS PEST12'!$A:$A,INDICE!$C$13,'DATOS PEST12'!$D:$D,'5. RG PROV CCAA SECCION'!M$11,'DATOS PEST12'!$B:$B,'5. RG PROV CCAA SECCION'!$A34,'DATOS PEST12'!$F:$F,"REGIMEN GENERAL")</f>
        <v>193.84210526315786</v>
      </c>
      <c r="N34" s="81">
        <f>SUMIFS('DATOS PEST12'!$E:$E,'DATOS PEST12'!$A:$A,INDICE!$C$13,'DATOS PEST12'!$D:$D,'5. RG PROV CCAA SECCION'!N$11,'DATOS PEST12'!$B:$B,'5. RG PROV CCAA SECCION'!$A34,'DATOS PEST12'!$F:$F,"REGIMEN GENERAL")</f>
        <v>29.105263157894726</v>
      </c>
      <c r="O34" s="81">
        <f>SUMIFS('DATOS PEST12'!$E:$E,'DATOS PEST12'!$A:$A,INDICE!$C$13,'DATOS PEST12'!$D:$D,'5. RG PROV CCAA SECCION'!O$11,'DATOS PEST12'!$B:$B,'5. RG PROV CCAA SECCION'!$A34,'DATOS PEST12'!$F:$F,"REGIMEN GENERAL")</f>
        <v>32.421052631578945</v>
      </c>
      <c r="P34" s="81">
        <f>SUMIFS('DATOS PEST12'!$E:$E,'DATOS PEST12'!$A:$A,INDICE!$C$13,'DATOS PEST12'!$D:$D,'5. RG PROV CCAA SECCION'!P$11,'DATOS PEST12'!$B:$B,'5. RG PROV CCAA SECCION'!$A34,'DATOS PEST12'!$F:$F,"REGIMEN GENERAL")</f>
        <v>427.5789473684211</v>
      </c>
      <c r="Q34" s="81">
        <f>SUMIFS('DATOS PEST12'!$E:$E,'DATOS PEST12'!$A:$A,INDICE!$C$13,'DATOS PEST12'!$D:$D,'5. RG PROV CCAA SECCION'!Q$11,'DATOS PEST12'!$B:$B,'5. RG PROV CCAA SECCION'!$A34,'DATOS PEST12'!$F:$F,"REGIMEN GENERAL")</f>
        <v>914.89473684210543</v>
      </c>
      <c r="R34" s="81">
        <f>SUMIFS('DATOS PEST12'!$E:$E,'DATOS PEST12'!$A:$A,INDICE!$C$13,'DATOS PEST12'!$D:$D,'5. RG PROV CCAA SECCION'!R$11,'DATOS PEST12'!$B:$B,'5. RG PROV CCAA SECCION'!$A34,'DATOS PEST12'!$F:$F,"REGIMEN GENERAL")</f>
        <v>112.21052631578947</v>
      </c>
      <c r="S34" s="81">
        <f>SUMIFS('DATOS PEST12'!$E:$E,'DATOS PEST12'!$A:$A,INDICE!$C$13,'DATOS PEST12'!$D:$D,'5. RG PROV CCAA SECCION'!S$11,'DATOS PEST12'!$B:$B,'5. RG PROV CCAA SECCION'!$A34,'DATOS PEST12'!$F:$F,"REGIMEN GENERAL")</f>
        <v>412.00000000000011</v>
      </c>
      <c r="T34" s="81">
        <f>SUMIFS('DATOS PEST12'!$E:$E,'DATOS PEST12'!$A:$A,INDICE!$C$13,'DATOS PEST12'!$D:$D,'5. RG PROV CCAA SECCION'!T$11,'DATOS PEST12'!$B:$B,'5. RG PROV CCAA SECCION'!$A34,'DATOS PEST12'!$F:$F,"REGIMEN GENERAL")</f>
        <v>869.26315789473665</v>
      </c>
      <c r="U34" s="81">
        <f>SUMIFS('DATOS PEST12'!$E:$E,'DATOS PEST12'!$A:$A,INDICE!$C$13,'DATOS PEST12'!$D:$D,'5. RG PROV CCAA SECCION'!U$11,'DATOS PEST12'!$B:$B,'5. RG PROV CCAA SECCION'!$A34,'DATOS PEST12'!$F:$F,"REGIMEN GENERAL")</f>
        <v>146.57894736842104</v>
      </c>
      <c r="V34" s="81">
        <f>SUMIFS('DATOS PEST12'!$E:$E,'DATOS PEST12'!$A:$A,INDICE!$C$13,'DATOS PEST12'!$D:$D,'5. RG PROV CCAA SECCION'!V$11,'DATOS PEST12'!$B:$B,'5. RG PROV CCAA SECCION'!$A34,'DATOS PEST12'!$F:$F,"REGIMEN GENERAL")</f>
        <v>289.73684210526324</v>
      </c>
      <c r="W34" s="81">
        <f>SUMIFS('DATOS PEST12'!$E:$E,'DATOS PEST12'!$A:$A,INDICE!$C$13,'DATOS PEST12'!$D:$D,'5. RG PROV CCAA SECCION'!W$11,'DATOS PEST12'!$B:$B,'5. RG PROV CCAA SECCION'!$A34,'DATOS PEST12'!$F:$F,"REGIMEN GENERAL")</f>
        <v>13.999999999999996</v>
      </c>
      <c r="X34" s="81">
        <f>SUMIFS('DATOS PEST12'!$E:$E,'DATOS PEST12'!$A:$A,INDICE!$C$13,'DATOS PEST12'!$D:$D,'5. RG PROV CCAA SECCION'!X$11,'DATOS PEST12'!$B:$B,'5. RG PROV CCAA SECCION'!$A34,'DATOS PEST12'!$F:$F,"REGIMEN GENERAL")</f>
        <v>0</v>
      </c>
      <c r="Y34" s="95">
        <f>SUMIFS('DATOS PEST12'!$E:$E,'DATOS PEST12'!$A:$A,INDICE!$C$13,'DATOS PEST12'!$D:$D,'5. RG PROV CCAA SECCION'!Y$11,'DATOS PEST12'!$B:$B,'5. RG PROV CCAA SECCION'!$A34,'DATOS PEST12'!$F:$F,"REGIMEN GENERAL")</f>
        <v>0</v>
      </c>
    </row>
    <row r="35" spans="1:25" ht="15.6" x14ac:dyDescent="0.3">
      <c r="A35" s="238" t="s">
        <v>41</v>
      </c>
      <c r="B35" s="239"/>
      <c r="C35" s="99">
        <f t="shared" ref="C35:Y35" si="10">SUM(C36:C44)</f>
        <v>59120</v>
      </c>
      <c r="D35" s="67">
        <f t="shared" si="10"/>
        <v>3659.5263157894733</v>
      </c>
      <c r="E35" s="67">
        <f t="shared" si="10"/>
        <v>134.9473684210526</v>
      </c>
      <c r="F35" s="67">
        <f t="shared" si="10"/>
        <v>8508.8421052631584</v>
      </c>
      <c r="G35" s="67">
        <f t="shared" si="10"/>
        <v>34.368421052631568</v>
      </c>
      <c r="H35" s="67">
        <f t="shared" si="10"/>
        <v>302.84210526315792</v>
      </c>
      <c r="I35" s="67">
        <f t="shared" si="10"/>
        <v>6328.6315789473683</v>
      </c>
      <c r="J35" s="67">
        <f t="shared" si="10"/>
        <v>6447.2631578947367</v>
      </c>
      <c r="K35" s="67">
        <f t="shared" si="10"/>
        <v>4767.6315789473683</v>
      </c>
      <c r="L35" s="67">
        <f t="shared" si="10"/>
        <v>11122.21052631579</v>
      </c>
      <c r="M35" s="67">
        <f t="shared" si="10"/>
        <v>374.26315789473688</v>
      </c>
      <c r="N35" s="67">
        <f t="shared" si="10"/>
        <v>134.84210526315786</v>
      </c>
      <c r="O35" s="67">
        <f t="shared" si="10"/>
        <v>107.68421052631579</v>
      </c>
      <c r="P35" s="67">
        <f t="shared" si="10"/>
        <v>1021.2105263157896</v>
      </c>
      <c r="Q35" s="67">
        <f t="shared" si="10"/>
        <v>5788.0526315789475</v>
      </c>
      <c r="R35" s="67">
        <f t="shared" si="10"/>
        <v>938.0526315789474</v>
      </c>
      <c r="S35" s="67">
        <f t="shared" si="10"/>
        <v>1523.5263157894738</v>
      </c>
      <c r="T35" s="67">
        <f t="shared" si="10"/>
        <v>5969.2105263157919</v>
      </c>
      <c r="U35" s="67">
        <f t="shared" si="10"/>
        <v>827.63157894736855</v>
      </c>
      <c r="V35" s="67">
        <f t="shared" si="10"/>
        <v>1056.5263157894738</v>
      </c>
      <c r="W35" s="67">
        <f t="shared" si="10"/>
        <v>72.736842105263165</v>
      </c>
      <c r="X35" s="67">
        <f t="shared" si="10"/>
        <v>0</v>
      </c>
      <c r="Y35" s="66">
        <f t="shared" si="10"/>
        <v>0</v>
      </c>
    </row>
    <row r="36" spans="1:25" ht="15.6" x14ac:dyDescent="0.3">
      <c r="A36" s="6">
        <v>5</v>
      </c>
      <c r="B36" s="7" t="s">
        <v>168</v>
      </c>
      <c r="C36" s="94">
        <f t="shared" ref="C36:C44" si="11">SUM(D36:Y36)</f>
        <v>3189.6315789473688</v>
      </c>
      <c r="D36" s="81">
        <f>SUMIFS('DATOS PEST12'!$E:$E,'DATOS PEST12'!$A:$A,INDICE!$C$13,'DATOS PEST12'!$D:$D,'5. RG PROV CCAA SECCION'!D$11,'DATOS PEST12'!$B:$B,'5. RG PROV CCAA SECCION'!$A36,'DATOS PEST12'!$F:$F,"REGIMEN GENERAL")</f>
        <v>128.5263157894737</v>
      </c>
      <c r="E36" s="81">
        <f>SUMIFS('DATOS PEST12'!$E:$E,'DATOS PEST12'!$A:$A,INDICE!$C$13,'DATOS PEST12'!$D:$D,'5. RG PROV CCAA SECCION'!E$11,'DATOS PEST12'!$B:$B,'5. RG PROV CCAA SECCION'!$A36,'DATOS PEST12'!$F:$F,"REGIMEN GENERAL")</f>
        <v>16.473684210526315</v>
      </c>
      <c r="F36" s="81">
        <f>SUMIFS('DATOS PEST12'!$E:$E,'DATOS PEST12'!$A:$A,INDICE!$C$13,'DATOS PEST12'!$D:$D,'5. RG PROV CCAA SECCION'!F$11,'DATOS PEST12'!$B:$B,'5. RG PROV CCAA SECCION'!$A36,'DATOS PEST12'!$F:$F,"REGIMEN GENERAL")</f>
        <v>391.1052631578948</v>
      </c>
      <c r="G36" s="81">
        <f>SUMIFS('DATOS PEST12'!$E:$E,'DATOS PEST12'!$A:$A,INDICE!$C$13,'DATOS PEST12'!$D:$D,'5. RG PROV CCAA SECCION'!G$11,'DATOS PEST12'!$B:$B,'5. RG PROV CCAA SECCION'!$A36,'DATOS PEST12'!$F:$F,"REGIMEN GENERAL")</f>
        <v>5.8947368421052611</v>
      </c>
      <c r="H36" s="81">
        <f>SUMIFS('DATOS PEST12'!$E:$E,'DATOS PEST12'!$A:$A,INDICE!$C$13,'DATOS PEST12'!$D:$D,'5. RG PROV CCAA SECCION'!H$11,'DATOS PEST12'!$B:$B,'5. RG PROV CCAA SECCION'!$A36,'DATOS PEST12'!$F:$F,"REGIMEN GENERAL")</f>
        <v>6.0000000000000009</v>
      </c>
      <c r="I36" s="81">
        <f>SUMIFS('DATOS PEST12'!$E:$E,'DATOS PEST12'!$A:$A,INDICE!$C$13,'DATOS PEST12'!$D:$D,'5. RG PROV CCAA SECCION'!I$11,'DATOS PEST12'!$B:$B,'5. RG PROV CCAA SECCION'!$A36,'DATOS PEST12'!$F:$F,"REGIMEN GENERAL")</f>
        <v>479.1052631578948</v>
      </c>
      <c r="J36" s="81">
        <f>SUMIFS('DATOS PEST12'!$E:$E,'DATOS PEST12'!$A:$A,INDICE!$C$13,'DATOS PEST12'!$D:$D,'5. RG PROV CCAA SECCION'!J$11,'DATOS PEST12'!$B:$B,'5. RG PROV CCAA SECCION'!$A36,'DATOS PEST12'!$F:$F,"REGIMEN GENERAL")</f>
        <v>371.31578947368428</v>
      </c>
      <c r="K36" s="81">
        <f>SUMIFS('DATOS PEST12'!$E:$E,'DATOS PEST12'!$A:$A,INDICE!$C$13,'DATOS PEST12'!$D:$D,'5. RG PROV CCAA SECCION'!K$11,'DATOS PEST12'!$B:$B,'5. RG PROV CCAA SECCION'!$A36,'DATOS PEST12'!$F:$F,"REGIMEN GENERAL")</f>
        <v>151.05263157894734</v>
      </c>
      <c r="L36" s="81">
        <f>SUMIFS('DATOS PEST12'!$E:$E,'DATOS PEST12'!$A:$A,INDICE!$C$13,'DATOS PEST12'!$D:$D,'5. RG PROV CCAA SECCION'!L$11,'DATOS PEST12'!$B:$B,'5. RG PROV CCAA SECCION'!$A36,'DATOS PEST12'!$F:$F,"REGIMEN GENERAL")</f>
        <v>835.26315789473688</v>
      </c>
      <c r="M36" s="81">
        <f>SUMIFS('DATOS PEST12'!$E:$E,'DATOS PEST12'!$A:$A,INDICE!$C$13,'DATOS PEST12'!$D:$D,'5. RG PROV CCAA SECCION'!M$11,'DATOS PEST12'!$B:$B,'5. RG PROV CCAA SECCION'!$A36,'DATOS PEST12'!$F:$F,"REGIMEN GENERAL")</f>
        <v>6.5789473684210531</v>
      </c>
      <c r="N36" s="81">
        <f>SUMIFS('DATOS PEST12'!$E:$E,'DATOS PEST12'!$A:$A,INDICE!$C$13,'DATOS PEST12'!$D:$D,'5. RG PROV CCAA SECCION'!N$11,'DATOS PEST12'!$B:$B,'5. RG PROV CCAA SECCION'!$A36,'DATOS PEST12'!$F:$F,"REGIMEN GENERAL")</f>
        <v>5.6842105263157876</v>
      </c>
      <c r="O36" s="81">
        <f>SUMIFS('DATOS PEST12'!$E:$E,'DATOS PEST12'!$A:$A,INDICE!$C$13,'DATOS PEST12'!$D:$D,'5. RG PROV CCAA SECCION'!O$11,'DATOS PEST12'!$B:$B,'5. RG PROV CCAA SECCION'!$A36,'DATOS PEST12'!$F:$F,"REGIMEN GENERAL")</f>
        <v>6.2631578947368407</v>
      </c>
      <c r="P36" s="81">
        <f>SUMIFS('DATOS PEST12'!$E:$E,'DATOS PEST12'!$A:$A,INDICE!$C$13,'DATOS PEST12'!$D:$D,'5. RG PROV CCAA SECCION'!P$11,'DATOS PEST12'!$B:$B,'5. RG PROV CCAA SECCION'!$A36,'DATOS PEST12'!$F:$F,"REGIMEN GENERAL")</f>
        <v>28.631578947368425</v>
      </c>
      <c r="Q36" s="81">
        <f>SUMIFS('DATOS PEST12'!$E:$E,'DATOS PEST12'!$A:$A,INDICE!$C$13,'DATOS PEST12'!$D:$D,'5. RG PROV CCAA SECCION'!Q$11,'DATOS PEST12'!$B:$B,'5. RG PROV CCAA SECCION'!$A36,'DATOS PEST12'!$F:$F,"REGIMEN GENERAL")</f>
        <v>175.21052631578948</v>
      </c>
      <c r="R36" s="81">
        <f>SUMIFS('DATOS PEST12'!$E:$E,'DATOS PEST12'!$A:$A,INDICE!$C$13,'DATOS PEST12'!$D:$D,'5. RG PROV CCAA SECCION'!R$11,'DATOS PEST12'!$B:$B,'5. RG PROV CCAA SECCION'!$A36,'DATOS PEST12'!$F:$F,"REGIMEN GENERAL")</f>
        <v>45.894736842105267</v>
      </c>
      <c r="S36" s="81">
        <f>SUMIFS('DATOS PEST12'!$E:$E,'DATOS PEST12'!$A:$A,INDICE!$C$13,'DATOS PEST12'!$D:$D,'5. RG PROV CCAA SECCION'!S$11,'DATOS PEST12'!$B:$B,'5. RG PROV CCAA SECCION'!$A36,'DATOS PEST12'!$F:$F,"REGIMEN GENERAL")</f>
        <v>58.89473684210526</v>
      </c>
      <c r="T36" s="81">
        <f>SUMIFS('DATOS PEST12'!$E:$E,'DATOS PEST12'!$A:$A,INDICE!$C$13,'DATOS PEST12'!$D:$D,'5. RG PROV CCAA SECCION'!T$11,'DATOS PEST12'!$B:$B,'5. RG PROV CCAA SECCION'!$A36,'DATOS PEST12'!$F:$F,"REGIMEN GENERAL")</f>
        <v>347.57894736842081</v>
      </c>
      <c r="U36" s="81">
        <f>SUMIFS('DATOS PEST12'!$E:$E,'DATOS PEST12'!$A:$A,INDICE!$C$13,'DATOS PEST12'!$D:$D,'5. RG PROV CCAA SECCION'!U$11,'DATOS PEST12'!$B:$B,'5. RG PROV CCAA SECCION'!$A36,'DATOS PEST12'!$F:$F,"REGIMEN GENERAL")</f>
        <v>50.157894736842103</v>
      </c>
      <c r="V36" s="81">
        <f>SUMIFS('DATOS PEST12'!$E:$E,'DATOS PEST12'!$A:$A,INDICE!$C$13,'DATOS PEST12'!$D:$D,'5. RG PROV CCAA SECCION'!V$11,'DATOS PEST12'!$B:$B,'5. RG PROV CCAA SECCION'!$A36,'DATOS PEST12'!$F:$F,"REGIMEN GENERAL")</f>
        <v>72</v>
      </c>
      <c r="W36" s="81">
        <f>SUMIFS('DATOS PEST12'!$E:$E,'DATOS PEST12'!$A:$A,INDICE!$C$13,'DATOS PEST12'!$D:$D,'5. RG PROV CCAA SECCION'!W$11,'DATOS PEST12'!$B:$B,'5. RG PROV CCAA SECCION'!$A36,'DATOS PEST12'!$F:$F,"REGIMEN GENERAL")</f>
        <v>8</v>
      </c>
      <c r="X36" s="81">
        <f>SUMIFS('DATOS PEST12'!$E:$E,'DATOS PEST12'!$A:$A,INDICE!$C$13,'DATOS PEST12'!$D:$D,'5. RG PROV CCAA SECCION'!X$11,'DATOS PEST12'!$B:$B,'5. RG PROV CCAA SECCION'!$A36,'DATOS PEST12'!$F:$F,"REGIMEN GENERAL")</f>
        <v>0</v>
      </c>
      <c r="Y36" s="95">
        <f>SUMIFS('DATOS PEST12'!$E:$E,'DATOS PEST12'!$A:$A,INDICE!$C$13,'DATOS PEST12'!$D:$D,'5. RG PROV CCAA SECCION'!Y$11,'DATOS PEST12'!$B:$B,'5. RG PROV CCAA SECCION'!$A36,'DATOS PEST12'!$F:$F,"REGIMEN GENERAL")</f>
        <v>0</v>
      </c>
    </row>
    <row r="37" spans="1:25" ht="15.6" x14ac:dyDescent="0.3">
      <c r="A37" s="8">
        <v>9</v>
      </c>
      <c r="B37" s="9" t="s">
        <v>3</v>
      </c>
      <c r="C37" s="94">
        <f t="shared" si="11"/>
        <v>12688.736842105263</v>
      </c>
      <c r="D37" s="62">
        <f>SUMIFS('DATOS PEST12'!$E:$E,'DATOS PEST12'!$A:$A,INDICE!$C$13,'DATOS PEST12'!$D:$D,'5. RG PROV CCAA SECCION'!D$11,'DATOS PEST12'!$B:$B,'5. RG PROV CCAA SECCION'!$A37,'DATOS PEST12'!$F:$F,"REGIMEN GENERAL")</f>
        <v>808.05263157894728</v>
      </c>
      <c r="E37" s="62">
        <f>SUMIFS('DATOS PEST12'!$E:$E,'DATOS PEST12'!$A:$A,INDICE!$C$13,'DATOS PEST12'!$D:$D,'5. RG PROV CCAA SECCION'!E$11,'DATOS PEST12'!$B:$B,'5. RG PROV CCAA SECCION'!$A37,'DATOS PEST12'!$F:$F,"REGIMEN GENERAL")</f>
        <v>20.999999999999993</v>
      </c>
      <c r="F37" s="62">
        <f>SUMIFS('DATOS PEST12'!$E:$E,'DATOS PEST12'!$A:$A,INDICE!$C$13,'DATOS PEST12'!$D:$D,'5. RG PROV CCAA SECCION'!F$11,'DATOS PEST12'!$B:$B,'5. RG PROV CCAA SECCION'!$A37,'DATOS PEST12'!$F:$F,"REGIMEN GENERAL")</f>
        <v>1989.4736842105262</v>
      </c>
      <c r="G37" s="62">
        <f>SUMIFS('DATOS PEST12'!$E:$E,'DATOS PEST12'!$A:$A,INDICE!$C$13,'DATOS PEST12'!$D:$D,'5. RG PROV CCAA SECCION'!G$11,'DATOS PEST12'!$B:$B,'5. RG PROV CCAA SECCION'!$A37,'DATOS PEST12'!$F:$F,"REGIMEN GENERAL")</f>
        <v>6.8421052631578929</v>
      </c>
      <c r="H37" s="62">
        <f>SUMIFS('DATOS PEST12'!$E:$E,'DATOS PEST12'!$A:$A,INDICE!$C$13,'DATOS PEST12'!$D:$D,'5. RG PROV CCAA SECCION'!H$11,'DATOS PEST12'!$B:$B,'5. RG PROV CCAA SECCION'!$A37,'DATOS PEST12'!$F:$F,"REGIMEN GENERAL")</f>
        <v>79.15789473684211</v>
      </c>
      <c r="I37" s="62">
        <f>SUMIFS('DATOS PEST12'!$E:$E,'DATOS PEST12'!$A:$A,INDICE!$C$13,'DATOS PEST12'!$D:$D,'5. RG PROV CCAA SECCION'!I$11,'DATOS PEST12'!$B:$B,'5. RG PROV CCAA SECCION'!$A37,'DATOS PEST12'!$F:$F,"REGIMEN GENERAL")</f>
        <v>1384.9473684210527</v>
      </c>
      <c r="J37" s="62">
        <f>SUMIFS('DATOS PEST12'!$E:$E,'DATOS PEST12'!$A:$A,INDICE!$C$13,'DATOS PEST12'!$D:$D,'5. RG PROV CCAA SECCION'!J$11,'DATOS PEST12'!$B:$B,'5. RG PROV CCAA SECCION'!$A37,'DATOS PEST12'!$F:$F,"REGIMEN GENERAL")</f>
        <v>1254.0526315789475</v>
      </c>
      <c r="K37" s="62">
        <f>SUMIFS('DATOS PEST12'!$E:$E,'DATOS PEST12'!$A:$A,INDICE!$C$13,'DATOS PEST12'!$D:$D,'5. RG PROV CCAA SECCION'!K$11,'DATOS PEST12'!$B:$B,'5. RG PROV CCAA SECCION'!$A37,'DATOS PEST12'!$F:$F,"REGIMEN GENERAL")</f>
        <v>1177.8421052631579</v>
      </c>
      <c r="L37" s="62">
        <f>SUMIFS('DATOS PEST12'!$E:$E,'DATOS PEST12'!$A:$A,INDICE!$C$13,'DATOS PEST12'!$D:$D,'5. RG PROV CCAA SECCION'!L$11,'DATOS PEST12'!$B:$B,'5. RG PROV CCAA SECCION'!$A37,'DATOS PEST12'!$F:$F,"REGIMEN GENERAL")</f>
        <v>2206.6842105263158</v>
      </c>
      <c r="M37" s="62">
        <f>SUMIFS('DATOS PEST12'!$E:$E,'DATOS PEST12'!$A:$A,INDICE!$C$13,'DATOS PEST12'!$D:$D,'5. RG PROV CCAA SECCION'!M$11,'DATOS PEST12'!$B:$B,'5. RG PROV CCAA SECCION'!$A37,'DATOS PEST12'!$F:$F,"REGIMEN GENERAL")</f>
        <v>38.000000000000007</v>
      </c>
      <c r="N37" s="62">
        <f>SUMIFS('DATOS PEST12'!$E:$E,'DATOS PEST12'!$A:$A,INDICE!$C$13,'DATOS PEST12'!$D:$D,'5. RG PROV CCAA SECCION'!N$11,'DATOS PEST12'!$B:$B,'5. RG PROV CCAA SECCION'!$A37,'DATOS PEST12'!$F:$F,"REGIMEN GENERAL")</f>
        <v>18.684210526315791</v>
      </c>
      <c r="O37" s="62">
        <f>SUMIFS('DATOS PEST12'!$E:$E,'DATOS PEST12'!$A:$A,INDICE!$C$13,'DATOS PEST12'!$D:$D,'5. RG PROV CCAA SECCION'!O$11,'DATOS PEST12'!$B:$B,'5. RG PROV CCAA SECCION'!$A37,'DATOS PEST12'!$F:$F,"REGIMEN GENERAL")</f>
        <v>18.842105263157897</v>
      </c>
      <c r="P37" s="62">
        <f>SUMIFS('DATOS PEST12'!$E:$E,'DATOS PEST12'!$A:$A,INDICE!$C$13,'DATOS PEST12'!$D:$D,'5. RG PROV CCAA SECCION'!P$11,'DATOS PEST12'!$B:$B,'5. RG PROV CCAA SECCION'!$A37,'DATOS PEST12'!$F:$F,"REGIMEN GENERAL")</f>
        <v>196.36842105263159</v>
      </c>
      <c r="Q37" s="62">
        <f>SUMIFS('DATOS PEST12'!$E:$E,'DATOS PEST12'!$A:$A,INDICE!$C$13,'DATOS PEST12'!$D:$D,'5. RG PROV CCAA SECCION'!Q$11,'DATOS PEST12'!$B:$B,'5. RG PROV CCAA SECCION'!$A37,'DATOS PEST12'!$F:$F,"REGIMEN GENERAL")</f>
        <v>1599.3684210526317</v>
      </c>
      <c r="R37" s="62">
        <f>SUMIFS('DATOS PEST12'!$E:$E,'DATOS PEST12'!$A:$A,INDICE!$C$13,'DATOS PEST12'!$D:$D,'5. RG PROV CCAA SECCION'!R$11,'DATOS PEST12'!$B:$B,'5. RG PROV CCAA SECCION'!$A37,'DATOS PEST12'!$F:$F,"REGIMEN GENERAL")</f>
        <v>92.578947368421041</v>
      </c>
      <c r="S37" s="62">
        <f>SUMIFS('DATOS PEST12'!$E:$E,'DATOS PEST12'!$A:$A,INDICE!$C$13,'DATOS PEST12'!$D:$D,'5. RG PROV CCAA SECCION'!S$11,'DATOS PEST12'!$B:$B,'5. RG PROV CCAA SECCION'!$A37,'DATOS PEST12'!$F:$F,"REGIMEN GENERAL")</f>
        <v>275.84210526315792</v>
      </c>
      <c r="T37" s="62">
        <f>SUMIFS('DATOS PEST12'!$E:$E,'DATOS PEST12'!$A:$A,INDICE!$C$13,'DATOS PEST12'!$D:$D,'5. RG PROV CCAA SECCION'!T$11,'DATOS PEST12'!$B:$B,'5. RG PROV CCAA SECCION'!$A37,'DATOS PEST12'!$F:$F,"REGIMEN GENERAL")</f>
        <v>1152.0000000000005</v>
      </c>
      <c r="U37" s="62">
        <f>SUMIFS('DATOS PEST12'!$E:$E,'DATOS PEST12'!$A:$A,INDICE!$C$13,'DATOS PEST12'!$D:$D,'5. RG PROV CCAA SECCION'!U$11,'DATOS PEST12'!$B:$B,'5. RG PROV CCAA SECCION'!$A37,'DATOS PEST12'!$F:$F,"REGIMEN GENERAL")</f>
        <v>175.05263157894737</v>
      </c>
      <c r="V37" s="62">
        <f>SUMIFS('DATOS PEST12'!$E:$E,'DATOS PEST12'!$A:$A,INDICE!$C$13,'DATOS PEST12'!$D:$D,'5. RG PROV CCAA SECCION'!V$11,'DATOS PEST12'!$B:$B,'5. RG PROV CCAA SECCION'!$A37,'DATOS PEST12'!$F:$F,"REGIMEN GENERAL")</f>
        <v>179.9473684210526</v>
      </c>
      <c r="W37" s="62">
        <f>SUMIFS('DATOS PEST12'!$E:$E,'DATOS PEST12'!$A:$A,INDICE!$C$13,'DATOS PEST12'!$D:$D,'5. RG PROV CCAA SECCION'!W$11,'DATOS PEST12'!$B:$B,'5. RG PROV CCAA SECCION'!$A37,'DATOS PEST12'!$F:$F,"REGIMEN GENERAL")</f>
        <v>14.000000000000005</v>
      </c>
      <c r="X37" s="62">
        <f>SUMIFS('DATOS PEST12'!$E:$E,'DATOS PEST12'!$A:$A,INDICE!$C$13,'DATOS PEST12'!$D:$D,'5. RG PROV CCAA SECCION'!X$11,'DATOS PEST12'!$B:$B,'5. RG PROV CCAA SECCION'!$A37,'DATOS PEST12'!$F:$F,"REGIMEN GENERAL")</f>
        <v>0</v>
      </c>
      <c r="Y37" s="59">
        <f>SUMIFS('DATOS PEST12'!$E:$E,'DATOS PEST12'!$A:$A,INDICE!$C$13,'DATOS PEST12'!$D:$D,'5. RG PROV CCAA SECCION'!Y$11,'DATOS PEST12'!$B:$B,'5. RG PROV CCAA SECCION'!$A37,'DATOS PEST12'!$F:$F,"REGIMEN GENERAL")</f>
        <v>0</v>
      </c>
    </row>
    <row r="38" spans="1:25" ht="15.6" x14ac:dyDescent="0.3">
      <c r="A38" s="8">
        <v>24</v>
      </c>
      <c r="B38" s="9" t="s">
        <v>169</v>
      </c>
      <c r="C38" s="94">
        <f t="shared" si="11"/>
        <v>7432.3157894736833</v>
      </c>
      <c r="D38" s="62">
        <f>SUMIFS('DATOS PEST12'!$E:$E,'DATOS PEST12'!$A:$A,INDICE!$C$13,'DATOS PEST12'!$D:$D,'5. RG PROV CCAA SECCION'!D$11,'DATOS PEST12'!$B:$B,'5. RG PROV CCAA SECCION'!$A38,'DATOS PEST12'!$F:$F,"REGIMEN GENERAL")</f>
        <v>203.73684210526315</v>
      </c>
      <c r="E38" s="62">
        <f>SUMIFS('DATOS PEST12'!$E:$E,'DATOS PEST12'!$A:$A,INDICE!$C$13,'DATOS PEST12'!$D:$D,'5. RG PROV CCAA SECCION'!E$11,'DATOS PEST12'!$B:$B,'5. RG PROV CCAA SECCION'!$A38,'DATOS PEST12'!$F:$F,"REGIMEN GENERAL")</f>
        <v>18.631578947368418</v>
      </c>
      <c r="F38" s="62">
        <f>SUMIFS('DATOS PEST12'!$E:$E,'DATOS PEST12'!$A:$A,INDICE!$C$13,'DATOS PEST12'!$D:$D,'5. RG PROV CCAA SECCION'!F$11,'DATOS PEST12'!$B:$B,'5. RG PROV CCAA SECCION'!$A38,'DATOS PEST12'!$F:$F,"REGIMEN GENERAL")</f>
        <v>1239.8421052631577</v>
      </c>
      <c r="G38" s="62">
        <f>SUMIFS('DATOS PEST12'!$E:$E,'DATOS PEST12'!$A:$A,INDICE!$C$13,'DATOS PEST12'!$D:$D,'5. RG PROV CCAA SECCION'!G$11,'DATOS PEST12'!$B:$B,'5. RG PROV CCAA SECCION'!$A38,'DATOS PEST12'!$F:$F,"REGIMEN GENERAL")</f>
        <v>1.4210526315789471</v>
      </c>
      <c r="H38" s="62">
        <f>SUMIFS('DATOS PEST12'!$E:$E,'DATOS PEST12'!$A:$A,INDICE!$C$13,'DATOS PEST12'!$D:$D,'5. RG PROV CCAA SECCION'!H$11,'DATOS PEST12'!$B:$B,'5. RG PROV CCAA SECCION'!$A38,'DATOS PEST12'!$F:$F,"REGIMEN GENERAL")</f>
        <v>22.368421052631568</v>
      </c>
      <c r="I38" s="62">
        <f>SUMIFS('DATOS PEST12'!$E:$E,'DATOS PEST12'!$A:$A,INDICE!$C$13,'DATOS PEST12'!$D:$D,'5. RG PROV CCAA SECCION'!I$11,'DATOS PEST12'!$B:$B,'5. RG PROV CCAA SECCION'!$A38,'DATOS PEST12'!$F:$F,"REGIMEN GENERAL")</f>
        <v>837.1052631578948</v>
      </c>
      <c r="J38" s="62">
        <f>SUMIFS('DATOS PEST12'!$E:$E,'DATOS PEST12'!$A:$A,INDICE!$C$13,'DATOS PEST12'!$D:$D,'5. RG PROV CCAA SECCION'!J$11,'DATOS PEST12'!$B:$B,'5. RG PROV CCAA SECCION'!$A38,'DATOS PEST12'!$F:$F,"REGIMEN GENERAL")</f>
        <v>863.84210526315792</v>
      </c>
      <c r="K38" s="62">
        <f>SUMIFS('DATOS PEST12'!$E:$E,'DATOS PEST12'!$A:$A,INDICE!$C$13,'DATOS PEST12'!$D:$D,'5. RG PROV CCAA SECCION'!K$11,'DATOS PEST12'!$B:$B,'5. RG PROV CCAA SECCION'!$A38,'DATOS PEST12'!$F:$F,"REGIMEN GENERAL")</f>
        <v>502.36842105263156</v>
      </c>
      <c r="L38" s="62">
        <f>SUMIFS('DATOS PEST12'!$E:$E,'DATOS PEST12'!$A:$A,INDICE!$C$13,'DATOS PEST12'!$D:$D,'5. RG PROV CCAA SECCION'!L$11,'DATOS PEST12'!$B:$B,'5. RG PROV CCAA SECCION'!$A38,'DATOS PEST12'!$F:$F,"REGIMEN GENERAL")</f>
        <v>1501.4736842105262</v>
      </c>
      <c r="M38" s="62">
        <f>SUMIFS('DATOS PEST12'!$E:$E,'DATOS PEST12'!$A:$A,INDICE!$C$13,'DATOS PEST12'!$D:$D,'5. RG PROV CCAA SECCION'!M$11,'DATOS PEST12'!$B:$B,'5. RG PROV CCAA SECCION'!$A38,'DATOS PEST12'!$F:$F,"REGIMEN GENERAL")</f>
        <v>56.315789473684205</v>
      </c>
      <c r="N38" s="62">
        <f>SUMIFS('DATOS PEST12'!$E:$E,'DATOS PEST12'!$A:$A,INDICE!$C$13,'DATOS PEST12'!$D:$D,'5. RG PROV CCAA SECCION'!N$11,'DATOS PEST12'!$B:$B,'5. RG PROV CCAA SECCION'!$A38,'DATOS PEST12'!$F:$F,"REGIMEN GENERAL")</f>
        <v>60.947368421052616</v>
      </c>
      <c r="O38" s="62">
        <f>SUMIFS('DATOS PEST12'!$E:$E,'DATOS PEST12'!$A:$A,INDICE!$C$13,'DATOS PEST12'!$D:$D,'5. RG PROV CCAA SECCION'!O$11,'DATOS PEST12'!$B:$B,'5. RG PROV CCAA SECCION'!$A38,'DATOS PEST12'!$F:$F,"REGIMEN GENERAL")</f>
        <v>12.684210526315791</v>
      </c>
      <c r="P38" s="62">
        <f>SUMIFS('DATOS PEST12'!$E:$E,'DATOS PEST12'!$A:$A,INDICE!$C$13,'DATOS PEST12'!$D:$D,'5. RG PROV CCAA SECCION'!P$11,'DATOS PEST12'!$B:$B,'5. RG PROV CCAA SECCION'!$A38,'DATOS PEST12'!$F:$F,"REGIMEN GENERAL")</f>
        <v>91.421052631578959</v>
      </c>
      <c r="Q38" s="62">
        <f>SUMIFS('DATOS PEST12'!$E:$E,'DATOS PEST12'!$A:$A,INDICE!$C$13,'DATOS PEST12'!$D:$D,'5. RG PROV CCAA SECCION'!Q$11,'DATOS PEST12'!$B:$B,'5. RG PROV CCAA SECCION'!$A38,'DATOS PEST12'!$F:$F,"REGIMEN GENERAL")</f>
        <v>582.68421052631584</v>
      </c>
      <c r="R38" s="62">
        <f>SUMIFS('DATOS PEST12'!$E:$E,'DATOS PEST12'!$A:$A,INDICE!$C$13,'DATOS PEST12'!$D:$D,'5. RG PROV CCAA SECCION'!R$11,'DATOS PEST12'!$B:$B,'5. RG PROV CCAA SECCION'!$A38,'DATOS PEST12'!$F:$F,"REGIMEN GENERAL")</f>
        <v>123.84210526315786</v>
      </c>
      <c r="S38" s="62">
        <f>SUMIFS('DATOS PEST12'!$E:$E,'DATOS PEST12'!$A:$A,INDICE!$C$13,'DATOS PEST12'!$D:$D,'5. RG PROV CCAA SECCION'!S$11,'DATOS PEST12'!$B:$B,'5. RG PROV CCAA SECCION'!$A38,'DATOS PEST12'!$F:$F,"REGIMEN GENERAL")</f>
        <v>135.26315789473685</v>
      </c>
      <c r="T38" s="62">
        <f>SUMIFS('DATOS PEST12'!$E:$E,'DATOS PEST12'!$A:$A,INDICE!$C$13,'DATOS PEST12'!$D:$D,'5. RG PROV CCAA SECCION'!T$11,'DATOS PEST12'!$B:$B,'5. RG PROV CCAA SECCION'!$A38,'DATOS PEST12'!$F:$F,"REGIMEN GENERAL")</f>
        <v>899.42105263157907</v>
      </c>
      <c r="U38" s="62">
        <f>SUMIFS('DATOS PEST12'!$E:$E,'DATOS PEST12'!$A:$A,INDICE!$C$13,'DATOS PEST12'!$D:$D,'5. RG PROV CCAA SECCION'!U$11,'DATOS PEST12'!$B:$B,'5. RG PROV CCAA SECCION'!$A38,'DATOS PEST12'!$F:$F,"REGIMEN GENERAL")</f>
        <v>97.526315789473685</v>
      </c>
      <c r="V38" s="62">
        <f>SUMIFS('DATOS PEST12'!$E:$E,'DATOS PEST12'!$A:$A,INDICE!$C$13,'DATOS PEST12'!$D:$D,'5. RG PROV CCAA SECCION'!V$11,'DATOS PEST12'!$B:$B,'5. RG PROV CCAA SECCION'!$A38,'DATOS PEST12'!$F:$F,"REGIMEN GENERAL")</f>
        <v>171.42105263157893</v>
      </c>
      <c r="W38" s="62">
        <f>SUMIFS('DATOS PEST12'!$E:$E,'DATOS PEST12'!$A:$A,INDICE!$C$13,'DATOS PEST12'!$D:$D,'5. RG PROV CCAA SECCION'!W$11,'DATOS PEST12'!$B:$B,'5. RG PROV CCAA SECCION'!$A38,'DATOS PEST12'!$F:$F,"REGIMEN GENERAL")</f>
        <v>10.000000000000002</v>
      </c>
      <c r="X38" s="62">
        <f>SUMIFS('DATOS PEST12'!$E:$E,'DATOS PEST12'!$A:$A,INDICE!$C$13,'DATOS PEST12'!$D:$D,'5. RG PROV CCAA SECCION'!X$11,'DATOS PEST12'!$B:$B,'5. RG PROV CCAA SECCION'!$A38,'DATOS PEST12'!$F:$F,"REGIMEN GENERAL")</f>
        <v>0</v>
      </c>
      <c r="Y38" s="59">
        <f>SUMIFS('DATOS PEST12'!$E:$E,'DATOS PEST12'!$A:$A,INDICE!$C$13,'DATOS PEST12'!$D:$D,'5. RG PROV CCAA SECCION'!Y$11,'DATOS PEST12'!$B:$B,'5. RG PROV CCAA SECCION'!$A38,'DATOS PEST12'!$F:$F,"REGIMEN GENERAL")</f>
        <v>0</v>
      </c>
    </row>
    <row r="39" spans="1:25" ht="15.6" x14ac:dyDescent="0.3">
      <c r="A39" s="8">
        <v>34</v>
      </c>
      <c r="B39" s="9" t="s">
        <v>19</v>
      </c>
      <c r="C39" s="94">
        <f t="shared" si="11"/>
        <v>3614.3157894736855</v>
      </c>
      <c r="D39" s="62">
        <f>SUMIFS('DATOS PEST12'!$E:$E,'DATOS PEST12'!$A:$A,INDICE!$C$13,'DATOS PEST12'!$D:$D,'5. RG PROV CCAA SECCION'!D$11,'DATOS PEST12'!$B:$B,'5. RG PROV CCAA SECCION'!$A39,'DATOS PEST12'!$F:$F,"REGIMEN GENERAL")</f>
        <v>125.1578947368421</v>
      </c>
      <c r="E39" s="62">
        <f>SUMIFS('DATOS PEST12'!$E:$E,'DATOS PEST12'!$A:$A,INDICE!$C$13,'DATOS PEST12'!$D:$D,'5. RG PROV CCAA SECCION'!E$11,'DATOS PEST12'!$B:$B,'5. RG PROV CCAA SECCION'!$A39,'DATOS PEST12'!$F:$F,"REGIMEN GENERAL")</f>
        <v>0</v>
      </c>
      <c r="F39" s="62">
        <f>SUMIFS('DATOS PEST12'!$E:$E,'DATOS PEST12'!$A:$A,INDICE!$C$13,'DATOS PEST12'!$D:$D,'5. RG PROV CCAA SECCION'!F$11,'DATOS PEST12'!$B:$B,'5. RG PROV CCAA SECCION'!$A39,'DATOS PEST12'!$F:$F,"REGIMEN GENERAL")</f>
        <v>504.36842105263162</v>
      </c>
      <c r="G39" s="62">
        <f>SUMIFS('DATOS PEST12'!$E:$E,'DATOS PEST12'!$A:$A,INDICE!$C$13,'DATOS PEST12'!$D:$D,'5. RG PROV CCAA SECCION'!G$11,'DATOS PEST12'!$B:$B,'5. RG PROV CCAA SECCION'!$A39,'DATOS PEST12'!$F:$F,"REGIMEN GENERAL")</f>
        <v>4.8421052631578929</v>
      </c>
      <c r="H39" s="62">
        <f>SUMIFS('DATOS PEST12'!$E:$E,'DATOS PEST12'!$A:$A,INDICE!$C$13,'DATOS PEST12'!$D:$D,'5. RG PROV CCAA SECCION'!H$11,'DATOS PEST12'!$B:$B,'5. RG PROV CCAA SECCION'!$A39,'DATOS PEST12'!$F:$F,"REGIMEN GENERAL")</f>
        <v>2.9999999999999987</v>
      </c>
      <c r="I39" s="62">
        <f>SUMIFS('DATOS PEST12'!$E:$E,'DATOS PEST12'!$A:$A,INDICE!$C$13,'DATOS PEST12'!$D:$D,'5. RG PROV CCAA SECCION'!I$11,'DATOS PEST12'!$B:$B,'5. RG PROV CCAA SECCION'!$A39,'DATOS PEST12'!$F:$F,"REGIMEN GENERAL")</f>
        <v>288.5263157894737</v>
      </c>
      <c r="J39" s="62">
        <f>SUMIFS('DATOS PEST12'!$E:$E,'DATOS PEST12'!$A:$A,INDICE!$C$13,'DATOS PEST12'!$D:$D,'5. RG PROV CCAA SECCION'!J$11,'DATOS PEST12'!$B:$B,'5. RG PROV CCAA SECCION'!$A39,'DATOS PEST12'!$F:$F,"REGIMEN GENERAL")</f>
        <v>379.73684210526318</v>
      </c>
      <c r="K39" s="62">
        <f>SUMIFS('DATOS PEST12'!$E:$E,'DATOS PEST12'!$A:$A,INDICE!$C$13,'DATOS PEST12'!$D:$D,'5. RG PROV CCAA SECCION'!K$11,'DATOS PEST12'!$B:$B,'5. RG PROV CCAA SECCION'!$A39,'DATOS PEST12'!$F:$F,"REGIMEN GENERAL")</f>
        <v>435.26315789473676</v>
      </c>
      <c r="L39" s="62">
        <f>SUMIFS('DATOS PEST12'!$E:$E,'DATOS PEST12'!$A:$A,INDICE!$C$13,'DATOS PEST12'!$D:$D,'5. RG PROV CCAA SECCION'!L$11,'DATOS PEST12'!$B:$B,'5. RG PROV CCAA SECCION'!$A39,'DATOS PEST12'!$F:$F,"REGIMEN GENERAL")</f>
        <v>627.68421052631572</v>
      </c>
      <c r="M39" s="62">
        <f>SUMIFS('DATOS PEST12'!$E:$E,'DATOS PEST12'!$A:$A,INDICE!$C$13,'DATOS PEST12'!$D:$D,'5. RG PROV CCAA SECCION'!M$11,'DATOS PEST12'!$B:$B,'5. RG PROV CCAA SECCION'!$A39,'DATOS PEST12'!$F:$F,"REGIMEN GENERAL")</f>
        <v>6.5789473684210531</v>
      </c>
      <c r="N39" s="62">
        <f>SUMIFS('DATOS PEST12'!$E:$E,'DATOS PEST12'!$A:$A,INDICE!$C$13,'DATOS PEST12'!$D:$D,'5. RG PROV CCAA SECCION'!N$11,'DATOS PEST12'!$B:$B,'5. RG PROV CCAA SECCION'!$A39,'DATOS PEST12'!$F:$F,"REGIMEN GENERAL")</f>
        <v>8.9999999999999964</v>
      </c>
      <c r="O39" s="62">
        <f>SUMIFS('DATOS PEST12'!$E:$E,'DATOS PEST12'!$A:$A,INDICE!$C$13,'DATOS PEST12'!$D:$D,'5. RG PROV CCAA SECCION'!O$11,'DATOS PEST12'!$B:$B,'5. RG PROV CCAA SECCION'!$A39,'DATOS PEST12'!$F:$F,"REGIMEN GENERAL")</f>
        <v>1.9999999999999991</v>
      </c>
      <c r="P39" s="62">
        <f>SUMIFS('DATOS PEST12'!$E:$E,'DATOS PEST12'!$A:$A,INDICE!$C$13,'DATOS PEST12'!$D:$D,'5. RG PROV CCAA SECCION'!P$11,'DATOS PEST12'!$B:$B,'5. RG PROV CCAA SECCION'!$A39,'DATOS PEST12'!$F:$F,"REGIMEN GENERAL")</f>
        <v>35.10526315789474</v>
      </c>
      <c r="Q39" s="62">
        <f>SUMIFS('DATOS PEST12'!$E:$E,'DATOS PEST12'!$A:$A,INDICE!$C$13,'DATOS PEST12'!$D:$D,'5. RG PROV CCAA SECCION'!Q$11,'DATOS PEST12'!$B:$B,'5. RG PROV CCAA SECCION'!$A39,'DATOS PEST12'!$F:$F,"REGIMEN GENERAL")</f>
        <v>406.21052631578948</v>
      </c>
      <c r="R39" s="62">
        <f>SUMIFS('DATOS PEST12'!$E:$E,'DATOS PEST12'!$A:$A,INDICE!$C$13,'DATOS PEST12'!$D:$D,'5. RG PROV CCAA SECCION'!R$11,'DATOS PEST12'!$B:$B,'5. RG PROV CCAA SECCION'!$A39,'DATOS PEST12'!$F:$F,"REGIMEN GENERAL")</f>
        <v>165.57894736842107</v>
      </c>
      <c r="S39" s="62">
        <f>SUMIFS('DATOS PEST12'!$E:$E,'DATOS PEST12'!$A:$A,INDICE!$C$13,'DATOS PEST12'!$D:$D,'5. RG PROV CCAA SECCION'!S$11,'DATOS PEST12'!$B:$B,'5. RG PROV CCAA SECCION'!$A39,'DATOS PEST12'!$F:$F,"REGIMEN GENERAL")</f>
        <v>47.21052631578948</v>
      </c>
      <c r="T39" s="62">
        <f>SUMIFS('DATOS PEST12'!$E:$E,'DATOS PEST12'!$A:$A,INDICE!$C$13,'DATOS PEST12'!$D:$D,'5. RG PROV CCAA SECCION'!T$11,'DATOS PEST12'!$B:$B,'5. RG PROV CCAA SECCION'!$A39,'DATOS PEST12'!$F:$F,"REGIMEN GENERAL")</f>
        <v>431.00000000000051</v>
      </c>
      <c r="U39" s="62">
        <f>SUMIFS('DATOS PEST12'!$E:$E,'DATOS PEST12'!$A:$A,INDICE!$C$13,'DATOS PEST12'!$D:$D,'5. RG PROV CCAA SECCION'!U$11,'DATOS PEST12'!$B:$B,'5. RG PROV CCAA SECCION'!$A39,'DATOS PEST12'!$F:$F,"REGIMEN GENERAL")</f>
        <v>37.842105263157897</v>
      </c>
      <c r="V39" s="62">
        <f>SUMIFS('DATOS PEST12'!$E:$E,'DATOS PEST12'!$A:$A,INDICE!$C$13,'DATOS PEST12'!$D:$D,'5. RG PROV CCAA SECCION'!V$11,'DATOS PEST12'!$B:$B,'5. RG PROV CCAA SECCION'!$A39,'DATOS PEST12'!$F:$F,"REGIMEN GENERAL")</f>
        <v>102.21052631578949</v>
      </c>
      <c r="W39" s="62">
        <f>SUMIFS('DATOS PEST12'!$E:$E,'DATOS PEST12'!$A:$A,INDICE!$C$13,'DATOS PEST12'!$D:$D,'5. RG PROV CCAA SECCION'!W$11,'DATOS PEST12'!$B:$B,'5. RG PROV CCAA SECCION'!$A39,'DATOS PEST12'!$F:$F,"REGIMEN GENERAL")</f>
        <v>3.0000000000000004</v>
      </c>
      <c r="X39" s="62">
        <f>SUMIFS('DATOS PEST12'!$E:$E,'DATOS PEST12'!$A:$A,INDICE!$C$13,'DATOS PEST12'!$D:$D,'5. RG PROV CCAA SECCION'!X$11,'DATOS PEST12'!$B:$B,'5. RG PROV CCAA SECCION'!$A39,'DATOS PEST12'!$F:$F,"REGIMEN GENERAL")</f>
        <v>0</v>
      </c>
      <c r="Y39" s="59">
        <f>SUMIFS('DATOS PEST12'!$E:$E,'DATOS PEST12'!$A:$A,INDICE!$C$13,'DATOS PEST12'!$D:$D,'5. RG PROV CCAA SECCION'!Y$11,'DATOS PEST12'!$B:$B,'5. RG PROV CCAA SECCION'!$A39,'DATOS PEST12'!$F:$F,"REGIMEN GENERAL")</f>
        <v>0</v>
      </c>
    </row>
    <row r="40" spans="1:25" ht="15.6" x14ac:dyDescent="0.3">
      <c r="A40" s="8">
        <v>37</v>
      </c>
      <c r="B40" s="9" t="s">
        <v>21</v>
      </c>
      <c r="C40" s="94">
        <f t="shared" si="11"/>
        <v>5789.9473684210525</v>
      </c>
      <c r="D40" s="62">
        <f>SUMIFS('DATOS PEST12'!$E:$E,'DATOS PEST12'!$A:$A,INDICE!$C$13,'DATOS PEST12'!$D:$D,'5. RG PROV CCAA SECCION'!D$11,'DATOS PEST12'!$B:$B,'5. RG PROV CCAA SECCION'!$A40,'DATOS PEST12'!$F:$F,"REGIMEN GENERAL")</f>
        <v>103.15789473684208</v>
      </c>
      <c r="E40" s="62">
        <f>SUMIFS('DATOS PEST12'!$E:$E,'DATOS PEST12'!$A:$A,INDICE!$C$13,'DATOS PEST12'!$D:$D,'5. RG PROV CCAA SECCION'!E$11,'DATOS PEST12'!$B:$B,'5. RG PROV CCAA SECCION'!$A40,'DATOS PEST12'!$F:$F,"REGIMEN GENERAL")</f>
        <v>13.105263157894733</v>
      </c>
      <c r="F40" s="62">
        <f>SUMIFS('DATOS PEST12'!$E:$E,'DATOS PEST12'!$A:$A,INDICE!$C$13,'DATOS PEST12'!$D:$D,'5. RG PROV CCAA SECCION'!F$11,'DATOS PEST12'!$B:$B,'5. RG PROV CCAA SECCION'!$A40,'DATOS PEST12'!$F:$F,"REGIMEN GENERAL")</f>
        <v>652.84210526315792</v>
      </c>
      <c r="G40" s="62">
        <f>SUMIFS('DATOS PEST12'!$E:$E,'DATOS PEST12'!$A:$A,INDICE!$C$13,'DATOS PEST12'!$D:$D,'5. RG PROV CCAA SECCION'!G$11,'DATOS PEST12'!$B:$B,'5. RG PROV CCAA SECCION'!$A40,'DATOS PEST12'!$F:$F,"REGIMEN GENERAL")</f>
        <v>5</v>
      </c>
      <c r="H40" s="62">
        <f>SUMIFS('DATOS PEST12'!$E:$E,'DATOS PEST12'!$A:$A,INDICE!$C$13,'DATOS PEST12'!$D:$D,'5. RG PROV CCAA SECCION'!H$11,'DATOS PEST12'!$B:$B,'5. RG PROV CCAA SECCION'!$A40,'DATOS PEST12'!$F:$F,"REGIMEN GENERAL")</f>
        <v>29.263157894736839</v>
      </c>
      <c r="I40" s="62">
        <f>SUMIFS('DATOS PEST12'!$E:$E,'DATOS PEST12'!$A:$A,INDICE!$C$13,'DATOS PEST12'!$D:$D,'5. RG PROV CCAA SECCION'!I$11,'DATOS PEST12'!$B:$B,'5. RG PROV CCAA SECCION'!$A40,'DATOS PEST12'!$F:$F,"REGIMEN GENERAL")</f>
        <v>570</v>
      </c>
      <c r="J40" s="62">
        <f>SUMIFS('DATOS PEST12'!$E:$E,'DATOS PEST12'!$A:$A,INDICE!$C$13,'DATOS PEST12'!$D:$D,'5. RG PROV CCAA SECCION'!J$11,'DATOS PEST12'!$B:$B,'5. RG PROV CCAA SECCION'!$A40,'DATOS PEST12'!$F:$F,"REGIMEN GENERAL")</f>
        <v>629.36842105263156</v>
      </c>
      <c r="K40" s="62">
        <f>SUMIFS('DATOS PEST12'!$E:$E,'DATOS PEST12'!$A:$A,INDICE!$C$13,'DATOS PEST12'!$D:$D,'5. RG PROV CCAA SECCION'!K$11,'DATOS PEST12'!$B:$B,'5. RG PROV CCAA SECCION'!$A40,'DATOS PEST12'!$F:$F,"REGIMEN GENERAL")</f>
        <v>328.47368421052636</v>
      </c>
      <c r="L40" s="62">
        <f>SUMIFS('DATOS PEST12'!$E:$E,'DATOS PEST12'!$A:$A,INDICE!$C$13,'DATOS PEST12'!$D:$D,'5. RG PROV CCAA SECCION'!L$11,'DATOS PEST12'!$B:$B,'5. RG PROV CCAA SECCION'!$A40,'DATOS PEST12'!$F:$F,"REGIMEN GENERAL")</f>
        <v>1269.4736842105265</v>
      </c>
      <c r="M40" s="62">
        <f>SUMIFS('DATOS PEST12'!$E:$E,'DATOS PEST12'!$A:$A,INDICE!$C$13,'DATOS PEST12'!$D:$D,'5. RG PROV CCAA SECCION'!M$11,'DATOS PEST12'!$B:$B,'5. RG PROV CCAA SECCION'!$A40,'DATOS PEST12'!$F:$F,"REGIMEN GENERAL")</f>
        <v>102.15789473684214</v>
      </c>
      <c r="N40" s="62">
        <f>SUMIFS('DATOS PEST12'!$E:$E,'DATOS PEST12'!$A:$A,INDICE!$C$13,'DATOS PEST12'!$D:$D,'5. RG PROV CCAA SECCION'!N$11,'DATOS PEST12'!$B:$B,'5. RG PROV CCAA SECCION'!$A40,'DATOS PEST12'!$F:$F,"REGIMEN GENERAL")</f>
        <v>1.7368421052631573</v>
      </c>
      <c r="O40" s="62">
        <f>SUMIFS('DATOS PEST12'!$E:$E,'DATOS PEST12'!$A:$A,INDICE!$C$13,'DATOS PEST12'!$D:$D,'5. RG PROV CCAA SECCION'!O$11,'DATOS PEST12'!$B:$B,'5. RG PROV CCAA SECCION'!$A40,'DATOS PEST12'!$F:$F,"REGIMEN GENERAL")</f>
        <v>12.052631578947366</v>
      </c>
      <c r="P40" s="62">
        <f>SUMIFS('DATOS PEST12'!$E:$E,'DATOS PEST12'!$A:$A,INDICE!$C$13,'DATOS PEST12'!$D:$D,'5. RG PROV CCAA SECCION'!P$11,'DATOS PEST12'!$B:$B,'5. RG PROV CCAA SECCION'!$A40,'DATOS PEST12'!$F:$F,"REGIMEN GENERAL")</f>
        <v>211.15789473684211</v>
      </c>
      <c r="Q40" s="62">
        <f>SUMIFS('DATOS PEST12'!$E:$E,'DATOS PEST12'!$A:$A,INDICE!$C$13,'DATOS PEST12'!$D:$D,'5. RG PROV CCAA SECCION'!Q$11,'DATOS PEST12'!$B:$B,'5. RG PROV CCAA SECCION'!$A40,'DATOS PEST12'!$F:$F,"REGIMEN GENERAL")</f>
        <v>519.84210526315792</v>
      </c>
      <c r="R40" s="62">
        <f>SUMIFS('DATOS PEST12'!$E:$E,'DATOS PEST12'!$A:$A,INDICE!$C$13,'DATOS PEST12'!$D:$D,'5. RG PROV CCAA SECCION'!R$11,'DATOS PEST12'!$B:$B,'5. RG PROV CCAA SECCION'!$A40,'DATOS PEST12'!$F:$F,"REGIMEN GENERAL")</f>
        <v>179.10526315789474</v>
      </c>
      <c r="S40" s="62">
        <f>SUMIFS('DATOS PEST12'!$E:$E,'DATOS PEST12'!$A:$A,INDICE!$C$13,'DATOS PEST12'!$D:$D,'5. RG PROV CCAA SECCION'!S$11,'DATOS PEST12'!$B:$B,'5. RG PROV CCAA SECCION'!$A40,'DATOS PEST12'!$F:$F,"REGIMEN GENERAL")</f>
        <v>269.52631578947376</v>
      </c>
      <c r="T40" s="62">
        <f>SUMIFS('DATOS PEST12'!$E:$E,'DATOS PEST12'!$A:$A,INDICE!$C$13,'DATOS PEST12'!$D:$D,'5. RG PROV CCAA SECCION'!T$11,'DATOS PEST12'!$B:$B,'5. RG PROV CCAA SECCION'!$A40,'DATOS PEST12'!$F:$F,"REGIMEN GENERAL")</f>
        <v>650.31578947368428</v>
      </c>
      <c r="U40" s="62">
        <f>SUMIFS('DATOS PEST12'!$E:$E,'DATOS PEST12'!$A:$A,INDICE!$C$13,'DATOS PEST12'!$D:$D,'5. RG PROV CCAA SECCION'!U$11,'DATOS PEST12'!$B:$B,'5. RG PROV CCAA SECCION'!$A40,'DATOS PEST12'!$F:$F,"REGIMEN GENERAL")</f>
        <v>134.21052631578948</v>
      </c>
      <c r="V40" s="62">
        <f>SUMIFS('DATOS PEST12'!$E:$E,'DATOS PEST12'!$A:$A,INDICE!$C$13,'DATOS PEST12'!$D:$D,'5. RG PROV CCAA SECCION'!V$11,'DATOS PEST12'!$B:$B,'5. RG PROV CCAA SECCION'!$A40,'DATOS PEST12'!$F:$F,"REGIMEN GENERAL")</f>
        <v>104</v>
      </c>
      <c r="W40" s="62">
        <f>SUMIFS('DATOS PEST12'!$E:$E,'DATOS PEST12'!$A:$A,INDICE!$C$13,'DATOS PEST12'!$D:$D,'5. RG PROV CCAA SECCION'!W$11,'DATOS PEST12'!$B:$B,'5. RG PROV CCAA SECCION'!$A40,'DATOS PEST12'!$F:$F,"REGIMEN GENERAL")</f>
        <v>5.1578947368421026</v>
      </c>
      <c r="X40" s="62">
        <f>SUMIFS('DATOS PEST12'!$E:$E,'DATOS PEST12'!$A:$A,INDICE!$C$13,'DATOS PEST12'!$D:$D,'5. RG PROV CCAA SECCION'!X$11,'DATOS PEST12'!$B:$B,'5. RG PROV CCAA SECCION'!$A40,'DATOS PEST12'!$F:$F,"REGIMEN GENERAL")</f>
        <v>0</v>
      </c>
      <c r="Y40" s="59">
        <f>SUMIFS('DATOS PEST12'!$E:$E,'DATOS PEST12'!$A:$A,INDICE!$C$13,'DATOS PEST12'!$D:$D,'5. RG PROV CCAA SECCION'!Y$11,'DATOS PEST12'!$B:$B,'5. RG PROV CCAA SECCION'!$A40,'DATOS PEST12'!$F:$F,"REGIMEN GENERAL")</f>
        <v>0</v>
      </c>
    </row>
    <row r="41" spans="1:25" ht="15.6" x14ac:dyDescent="0.3">
      <c r="A41" s="8">
        <v>40</v>
      </c>
      <c r="B41" s="9" t="s">
        <v>23</v>
      </c>
      <c r="C41" s="94">
        <f t="shared" si="11"/>
        <v>7011.2105263157864</v>
      </c>
      <c r="D41" s="62">
        <f>SUMIFS('DATOS PEST12'!$E:$E,'DATOS PEST12'!$A:$A,INDICE!$C$13,'DATOS PEST12'!$D:$D,'5. RG PROV CCAA SECCION'!D$11,'DATOS PEST12'!$B:$B,'5. RG PROV CCAA SECCION'!$A41,'DATOS PEST12'!$F:$F,"REGIMEN GENERAL")</f>
        <v>648</v>
      </c>
      <c r="E41" s="62">
        <f>SUMIFS('DATOS PEST12'!$E:$E,'DATOS PEST12'!$A:$A,INDICE!$C$13,'DATOS PEST12'!$D:$D,'5. RG PROV CCAA SECCION'!E$11,'DATOS PEST12'!$B:$B,'5. RG PROV CCAA SECCION'!$A41,'DATOS PEST12'!$F:$F,"REGIMEN GENERAL")</f>
        <v>46.947368421052616</v>
      </c>
      <c r="F41" s="62">
        <f>SUMIFS('DATOS PEST12'!$E:$E,'DATOS PEST12'!$A:$A,INDICE!$C$13,'DATOS PEST12'!$D:$D,'5. RG PROV CCAA SECCION'!F$11,'DATOS PEST12'!$B:$B,'5. RG PROV CCAA SECCION'!$A41,'DATOS PEST12'!$F:$F,"REGIMEN GENERAL")</f>
        <v>1118.6315789473683</v>
      </c>
      <c r="G41" s="62">
        <f>SUMIFS('DATOS PEST12'!$E:$E,'DATOS PEST12'!$A:$A,INDICE!$C$13,'DATOS PEST12'!$D:$D,'5. RG PROV CCAA SECCION'!G$11,'DATOS PEST12'!$B:$B,'5. RG PROV CCAA SECCION'!$A41,'DATOS PEST12'!$F:$F,"REGIMEN GENERAL")</f>
        <v>1.4736842105263153</v>
      </c>
      <c r="H41" s="62">
        <f>SUMIFS('DATOS PEST12'!$E:$E,'DATOS PEST12'!$A:$A,INDICE!$C$13,'DATOS PEST12'!$D:$D,'5. RG PROV CCAA SECCION'!H$11,'DATOS PEST12'!$B:$B,'5. RG PROV CCAA SECCION'!$A41,'DATOS PEST12'!$F:$F,"REGIMEN GENERAL")</f>
        <v>82.894736842105246</v>
      </c>
      <c r="I41" s="62">
        <f>SUMIFS('DATOS PEST12'!$E:$E,'DATOS PEST12'!$A:$A,INDICE!$C$13,'DATOS PEST12'!$D:$D,'5. RG PROV CCAA SECCION'!I$11,'DATOS PEST12'!$B:$B,'5. RG PROV CCAA SECCION'!$A41,'DATOS PEST12'!$F:$F,"REGIMEN GENERAL")</f>
        <v>682.47368421052624</v>
      </c>
      <c r="J41" s="62">
        <f>SUMIFS('DATOS PEST12'!$E:$E,'DATOS PEST12'!$A:$A,INDICE!$C$13,'DATOS PEST12'!$D:$D,'5. RG PROV CCAA SECCION'!J$11,'DATOS PEST12'!$B:$B,'5. RG PROV CCAA SECCION'!$A41,'DATOS PEST12'!$F:$F,"REGIMEN GENERAL")</f>
        <v>1053.8947368421052</v>
      </c>
      <c r="K41" s="62">
        <f>SUMIFS('DATOS PEST12'!$E:$E,'DATOS PEST12'!$A:$A,INDICE!$C$13,'DATOS PEST12'!$D:$D,'5. RG PROV CCAA SECCION'!K$11,'DATOS PEST12'!$B:$B,'5. RG PROV CCAA SECCION'!$A41,'DATOS PEST12'!$F:$F,"REGIMEN GENERAL")</f>
        <v>397.78947368421052</v>
      </c>
      <c r="L41" s="62">
        <f>SUMIFS('DATOS PEST12'!$E:$E,'DATOS PEST12'!$A:$A,INDICE!$C$13,'DATOS PEST12'!$D:$D,'5. RG PROV CCAA SECCION'!L$11,'DATOS PEST12'!$B:$B,'5. RG PROV CCAA SECCION'!$A41,'DATOS PEST12'!$F:$F,"REGIMEN GENERAL")</f>
        <v>1283.3684210526317</v>
      </c>
      <c r="M41" s="62">
        <f>SUMIFS('DATOS PEST12'!$E:$E,'DATOS PEST12'!$A:$A,INDICE!$C$13,'DATOS PEST12'!$D:$D,'5. RG PROV CCAA SECCION'!M$11,'DATOS PEST12'!$B:$B,'5. RG PROV CCAA SECCION'!$A41,'DATOS PEST12'!$F:$F,"REGIMEN GENERAL")</f>
        <v>17.21052631578948</v>
      </c>
      <c r="N41" s="62">
        <f>SUMIFS('DATOS PEST12'!$E:$E,'DATOS PEST12'!$A:$A,INDICE!$C$13,'DATOS PEST12'!$D:$D,'5. RG PROV CCAA SECCION'!N$11,'DATOS PEST12'!$B:$B,'5. RG PROV CCAA SECCION'!$A41,'DATOS PEST12'!$F:$F,"REGIMEN GENERAL")</f>
        <v>7.9473684210526319</v>
      </c>
      <c r="O41" s="62">
        <f>SUMIFS('DATOS PEST12'!$E:$E,'DATOS PEST12'!$A:$A,INDICE!$C$13,'DATOS PEST12'!$D:$D,'5. RG PROV CCAA SECCION'!O$11,'DATOS PEST12'!$B:$B,'5. RG PROV CCAA SECCION'!$A41,'DATOS PEST12'!$F:$F,"REGIMEN GENERAL")</f>
        <v>10.315789473684212</v>
      </c>
      <c r="P41" s="62">
        <f>SUMIFS('DATOS PEST12'!$E:$E,'DATOS PEST12'!$A:$A,INDICE!$C$13,'DATOS PEST12'!$D:$D,'5. RG PROV CCAA SECCION'!P$11,'DATOS PEST12'!$B:$B,'5. RG PROV CCAA SECCION'!$A41,'DATOS PEST12'!$F:$F,"REGIMEN GENERAL")</f>
        <v>39.736842105263165</v>
      </c>
      <c r="Q41" s="62">
        <f>SUMIFS('DATOS PEST12'!$E:$E,'DATOS PEST12'!$A:$A,INDICE!$C$13,'DATOS PEST12'!$D:$D,'5. RG PROV CCAA SECCION'!Q$11,'DATOS PEST12'!$B:$B,'5. RG PROV CCAA SECCION'!$A41,'DATOS PEST12'!$F:$F,"REGIMEN GENERAL")</f>
        <v>710.94736842105249</v>
      </c>
      <c r="R41" s="62">
        <f>SUMIFS('DATOS PEST12'!$E:$E,'DATOS PEST12'!$A:$A,INDICE!$C$13,'DATOS PEST12'!$D:$D,'5. RG PROV CCAA SECCION'!R$11,'DATOS PEST12'!$B:$B,'5. RG PROV CCAA SECCION'!$A41,'DATOS PEST12'!$F:$F,"REGIMEN GENERAL")</f>
        <v>101.26315789473684</v>
      </c>
      <c r="S41" s="62">
        <f>SUMIFS('DATOS PEST12'!$E:$E,'DATOS PEST12'!$A:$A,INDICE!$C$13,'DATOS PEST12'!$D:$D,'5. RG PROV CCAA SECCION'!S$11,'DATOS PEST12'!$B:$B,'5. RG PROV CCAA SECCION'!$A41,'DATOS PEST12'!$F:$F,"REGIMEN GENERAL")</f>
        <v>123.42105263157893</v>
      </c>
      <c r="T41" s="62">
        <f>SUMIFS('DATOS PEST12'!$E:$E,'DATOS PEST12'!$A:$A,INDICE!$C$13,'DATOS PEST12'!$D:$D,'5. RG PROV CCAA SECCION'!T$11,'DATOS PEST12'!$B:$B,'5. RG PROV CCAA SECCION'!$A41,'DATOS PEST12'!$F:$F,"REGIMEN GENERAL")</f>
        <v>480.47368421052619</v>
      </c>
      <c r="U41" s="62">
        <f>SUMIFS('DATOS PEST12'!$E:$E,'DATOS PEST12'!$A:$A,INDICE!$C$13,'DATOS PEST12'!$D:$D,'5. RG PROV CCAA SECCION'!U$11,'DATOS PEST12'!$B:$B,'5. RG PROV CCAA SECCION'!$A41,'DATOS PEST12'!$F:$F,"REGIMEN GENERAL")</f>
        <v>73.578947368421041</v>
      </c>
      <c r="V41" s="62">
        <f>SUMIFS('DATOS PEST12'!$E:$E,'DATOS PEST12'!$A:$A,INDICE!$C$13,'DATOS PEST12'!$D:$D,'5. RG PROV CCAA SECCION'!V$11,'DATOS PEST12'!$B:$B,'5. RG PROV CCAA SECCION'!$A41,'DATOS PEST12'!$F:$F,"REGIMEN GENERAL")</f>
        <v>121.84210526315792</v>
      </c>
      <c r="W41" s="62">
        <f>SUMIFS('DATOS PEST12'!$E:$E,'DATOS PEST12'!$A:$A,INDICE!$C$13,'DATOS PEST12'!$D:$D,'5. RG PROV CCAA SECCION'!W$11,'DATOS PEST12'!$B:$B,'5. RG PROV CCAA SECCION'!$A41,'DATOS PEST12'!$F:$F,"REGIMEN GENERAL")</f>
        <v>8.9999999999999964</v>
      </c>
      <c r="X41" s="62">
        <f>SUMIFS('DATOS PEST12'!$E:$E,'DATOS PEST12'!$A:$A,INDICE!$C$13,'DATOS PEST12'!$D:$D,'5. RG PROV CCAA SECCION'!X$11,'DATOS PEST12'!$B:$B,'5. RG PROV CCAA SECCION'!$A41,'DATOS PEST12'!$F:$F,"REGIMEN GENERAL")</f>
        <v>0</v>
      </c>
      <c r="Y41" s="59">
        <f>SUMIFS('DATOS PEST12'!$E:$E,'DATOS PEST12'!$A:$A,INDICE!$C$13,'DATOS PEST12'!$D:$D,'5. RG PROV CCAA SECCION'!Y$11,'DATOS PEST12'!$B:$B,'5. RG PROV CCAA SECCION'!$A41,'DATOS PEST12'!$F:$F,"REGIMEN GENERAL")</f>
        <v>0</v>
      </c>
    </row>
    <row r="42" spans="1:25" ht="15.6" x14ac:dyDescent="0.3">
      <c r="A42" s="8">
        <v>42</v>
      </c>
      <c r="B42" s="9" t="s">
        <v>34</v>
      </c>
      <c r="C42" s="94">
        <f t="shared" si="11"/>
        <v>4352.8947368421059</v>
      </c>
      <c r="D42" s="62">
        <f>SUMIFS('DATOS PEST12'!$E:$E,'DATOS PEST12'!$A:$A,INDICE!$C$13,'DATOS PEST12'!$D:$D,'5. RG PROV CCAA SECCION'!D$11,'DATOS PEST12'!$B:$B,'5. RG PROV CCAA SECCION'!$A42,'DATOS PEST12'!$F:$F,"REGIMEN GENERAL")</f>
        <v>241.68421052631578</v>
      </c>
      <c r="E42" s="62">
        <f>SUMIFS('DATOS PEST12'!$E:$E,'DATOS PEST12'!$A:$A,INDICE!$C$13,'DATOS PEST12'!$D:$D,'5. RG PROV CCAA SECCION'!E$11,'DATOS PEST12'!$B:$B,'5. RG PROV CCAA SECCION'!$A42,'DATOS PEST12'!$F:$F,"REGIMEN GENERAL")</f>
        <v>11.789473684210529</v>
      </c>
      <c r="F42" s="62">
        <f>SUMIFS('DATOS PEST12'!$E:$E,'DATOS PEST12'!$A:$A,INDICE!$C$13,'DATOS PEST12'!$D:$D,'5. RG PROV CCAA SECCION'!F$11,'DATOS PEST12'!$B:$B,'5. RG PROV CCAA SECCION'!$A42,'DATOS PEST12'!$F:$F,"REGIMEN GENERAL")</f>
        <v>715.9473684210526</v>
      </c>
      <c r="G42" s="62">
        <f>SUMIFS('DATOS PEST12'!$E:$E,'DATOS PEST12'!$A:$A,INDICE!$C$13,'DATOS PEST12'!$D:$D,'5. RG PROV CCAA SECCION'!G$11,'DATOS PEST12'!$B:$B,'5. RG PROV CCAA SECCION'!$A42,'DATOS PEST12'!$F:$F,"REGIMEN GENERAL")</f>
        <v>0.99999999999999956</v>
      </c>
      <c r="H42" s="62">
        <f>SUMIFS('DATOS PEST12'!$E:$E,'DATOS PEST12'!$A:$A,INDICE!$C$13,'DATOS PEST12'!$D:$D,'5. RG PROV CCAA SECCION'!H$11,'DATOS PEST12'!$B:$B,'5. RG PROV CCAA SECCION'!$A42,'DATOS PEST12'!$F:$F,"REGIMEN GENERAL")</f>
        <v>31.631578947368411</v>
      </c>
      <c r="I42" s="62">
        <f>SUMIFS('DATOS PEST12'!$E:$E,'DATOS PEST12'!$A:$A,INDICE!$C$13,'DATOS PEST12'!$D:$D,'5. RG PROV CCAA SECCION'!I$11,'DATOS PEST12'!$B:$B,'5. RG PROV CCAA SECCION'!$A42,'DATOS PEST12'!$F:$F,"REGIMEN GENERAL")</f>
        <v>517.21052631578948</v>
      </c>
      <c r="J42" s="62">
        <f>SUMIFS('DATOS PEST12'!$E:$E,'DATOS PEST12'!$A:$A,INDICE!$C$13,'DATOS PEST12'!$D:$D,'5. RG PROV CCAA SECCION'!J$11,'DATOS PEST12'!$B:$B,'5. RG PROV CCAA SECCION'!$A42,'DATOS PEST12'!$F:$F,"REGIMEN GENERAL")</f>
        <v>348.15789473684202</v>
      </c>
      <c r="K42" s="62">
        <f>SUMIFS('DATOS PEST12'!$E:$E,'DATOS PEST12'!$A:$A,INDICE!$C$13,'DATOS PEST12'!$D:$D,'5. RG PROV CCAA SECCION'!K$11,'DATOS PEST12'!$B:$B,'5. RG PROV CCAA SECCION'!$A42,'DATOS PEST12'!$F:$F,"REGIMEN GENERAL")</f>
        <v>731.42105263157896</v>
      </c>
      <c r="L42" s="62">
        <f>SUMIFS('DATOS PEST12'!$E:$E,'DATOS PEST12'!$A:$A,INDICE!$C$13,'DATOS PEST12'!$D:$D,'5. RG PROV CCAA SECCION'!L$11,'DATOS PEST12'!$B:$B,'5. RG PROV CCAA SECCION'!$A42,'DATOS PEST12'!$F:$F,"REGIMEN GENERAL")</f>
        <v>635.0526315789474</v>
      </c>
      <c r="M42" s="62">
        <f>SUMIFS('DATOS PEST12'!$E:$E,'DATOS PEST12'!$A:$A,INDICE!$C$13,'DATOS PEST12'!$D:$D,'5. RG PROV CCAA SECCION'!M$11,'DATOS PEST12'!$B:$B,'5. RG PROV CCAA SECCION'!$A42,'DATOS PEST12'!$F:$F,"REGIMEN GENERAL")</f>
        <v>5.9999999999999973</v>
      </c>
      <c r="N42" s="62">
        <f>SUMIFS('DATOS PEST12'!$E:$E,'DATOS PEST12'!$A:$A,INDICE!$C$13,'DATOS PEST12'!$D:$D,'5. RG PROV CCAA SECCION'!N$11,'DATOS PEST12'!$B:$B,'5. RG PROV CCAA SECCION'!$A42,'DATOS PEST12'!$F:$F,"REGIMEN GENERAL")</f>
        <v>3.9999999999999982</v>
      </c>
      <c r="O42" s="62">
        <f>SUMIFS('DATOS PEST12'!$E:$E,'DATOS PEST12'!$A:$A,INDICE!$C$13,'DATOS PEST12'!$D:$D,'5. RG PROV CCAA SECCION'!O$11,'DATOS PEST12'!$B:$B,'5. RG PROV CCAA SECCION'!$A42,'DATOS PEST12'!$F:$F,"REGIMEN GENERAL")</f>
        <v>12</v>
      </c>
      <c r="P42" s="62">
        <f>SUMIFS('DATOS PEST12'!$E:$E,'DATOS PEST12'!$A:$A,INDICE!$C$13,'DATOS PEST12'!$D:$D,'5. RG PROV CCAA SECCION'!P$11,'DATOS PEST12'!$B:$B,'5. RG PROV CCAA SECCION'!$A42,'DATOS PEST12'!$F:$F,"REGIMEN GENERAL")</f>
        <v>30.000000000000014</v>
      </c>
      <c r="Q42" s="62">
        <f>SUMIFS('DATOS PEST12'!$E:$E,'DATOS PEST12'!$A:$A,INDICE!$C$13,'DATOS PEST12'!$D:$D,'5. RG PROV CCAA SECCION'!Q$11,'DATOS PEST12'!$B:$B,'5. RG PROV CCAA SECCION'!$A42,'DATOS PEST12'!$F:$F,"REGIMEN GENERAL")</f>
        <v>462</v>
      </c>
      <c r="R42" s="62">
        <f>SUMIFS('DATOS PEST12'!$E:$E,'DATOS PEST12'!$A:$A,INDICE!$C$13,'DATOS PEST12'!$D:$D,'5. RG PROV CCAA SECCION'!R$11,'DATOS PEST12'!$B:$B,'5. RG PROV CCAA SECCION'!$A42,'DATOS PEST12'!$F:$F,"REGIMEN GENERAL")</f>
        <v>95.21052631578948</v>
      </c>
      <c r="S42" s="62">
        <f>SUMIFS('DATOS PEST12'!$E:$E,'DATOS PEST12'!$A:$A,INDICE!$C$13,'DATOS PEST12'!$D:$D,'5. RG PROV CCAA SECCION'!S$11,'DATOS PEST12'!$B:$B,'5. RG PROV CCAA SECCION'!$A42,'DATOS PEST12'!$F:$F,"REGIMEN GENERAL")</f>
        <v>38.73684210526315</v>
      </c>
      <c r="T42" s="62">
        <f>SUMIFS('DATOS PEST12'!$E:$E,'DATOS PEST12'!$A:$A,INDICE!$C$13,'DATOS PEST12'!$D:$D,'5. RG PROV CCAA SECCION'!T$11,'DATOS PEST12'!$B:$B,'5. RG PROV CCAA SECCION'!$A42,'DATOS PEST12'!$F:$F,"REGIMEN GENERAL")</f>
        <v>387.36842105263185</v>
      </c>
      <c r="U42" s="62">
        <f>SUMIFS('DATOS PEST12'!$E:$E,'DATOS PEST12'!$A:$A,INDICE!$C$13,'DATOS PEST12'!$D:$D,'5. RG PROV CCAA SECCION'!U$11,'DATOS PEST12'!$B:$B,'5. RG PROV CCAA SECCION'!$A42,'DATOS PEST12'!$F:$F,"REGIMEN GENERAL")</f>
        <v>27.210526315789473</v>
      </c>
      <c r="V42" s="62">
        <f>SUMIFS('DATOS PEST12'!$E:$E,'DATOS PEST12'!$A:$A,INDICE!$C$13,'DATOS PEST12'!$D:$D,'5. RG PROV CCAA SECCION'!V$11,'DATOS PEST12'!$B:$B,'5. RG PROV CCAA SECCION'!$A42,'DATOS PEST12'!$F:$F,"REGIMEN GENERAL")</f>
        <v>55.473684210526301</v>
      </c>
      <c r="W42" s="62">
        <f>SUMIFS('DATOS PEST12'!$E:$E,'DATOS PEST12'!$A:$A,INDICE!$C$13,'DATOS PEST12'!$D:$D,'5. RG PROV CCAA SECCION'!W$11,'DATOS PEST12'!$B:$B,'5. RG PROV CCAA SECCION'!$A42,'DATOS PEST12'!$F:$F,"REGIMEN GENERAL")</f>
        <v>0.99999999999999956</v>
      </c>
      <c r="X42" s="62">
        <f>SUMIFS('DATOS PEST12'!$E:$E,'DATOS PEST12'!$A:$A,INDICE!$C$13,'DATOS PEST12'!$D:$D,'5. RG PROV CCAA SECCION'!X$11,'DATOS PEST12'!$B:$B,'5. RG PROV CCAA SECCION'!$A42,'DATOS PEST12'!$F:$F,"REGIMEN GENERAL")</f>
        <v>0</v>
      </c>
      <c r="Y42" s="59">
        <f>SUMIFS('DATOS PEST12'!$E:$E,'DATOS PEST12'!$A:$A,INDICE!$C$13,'DATOS PEST12'!$D:$D,'5. RG PROV CCAA SECCION'!Y$11,'DATOS PEST12'!$B:$B,'5. RG PROV CCAA SECCION'!$A42,'DATOS PEST12'!$F:$F,"REGIMEN GENERAL")</f>
        <v>0</v>
      </c>
    </row>
    <row r="43" spans="1:25" ht="15.6" x14ac:dyDescent="0.3">
      <c r="A43" s="8">
        <v>47</v>
      </c>
      <c r="B43" s="9" t="s">
        <v>28</v>
      </c>
      <c r="C43" s="94">
        <f t="shared" si="11"/>
        <v>12620.052631578947</v>
      </c>
      <c r="D43" s="62">
        <f>SUMIFS('DATOS PEST12'!$E:$E,'DATOS PEST12'!$A:$A,INDICE!$C$13,'DATOS PEST12'!$D:$D,'5. RG PROV CCAA SECCION'!D$11,'DATOS PEST12'!$B:$B,'5. RG PROV CCAA SECCION'!$A43,'DATOS PEST12'!$F:$F,"REGIMEN GENERAL")</f>
        <v>1299.5263157894735</v>
      </c>
      <c r="E43" s="62">
        <f>SUMIFS('DATOS PEST12'!$E:$E,'DATOS PEST12'!$A:$A,INDICE!$C$13,'DATOS PEST12'!$D:$D,'5. RG PROV CCAA SECCION'!E$11,'DATOS PEST12'!$B:$B,'5. RG PROV CCAA SECCION'!$A43,'DATOS PEST12'!$F:$F,"REGIMEN GENERAL")</f>
        <v>3.9999999999999982</v>
      </c>
      <c r="F43" s="62">
        <f>SUMIFS('DATOS PEST12'!$E:$E,'DATOS PEST12'!$A:$A,INDICE!$C$13,'DATOS PEST12'!$D:$D,'5. RG PROV CCAA SECCION'!F$11,'DATOS PEST12'!$B:$B,'5. RG PROV CCAA SECCION'!$A43,'DATOS PEST12'!$F:$F,"REGIMEN GENERAL")</f>
        <v>1557.6842105263158</v>
      </c>
      <c r="G43" s="62">
        <f>SUMIFS('DATOS PEST12'!$E:$E,'DATOS PEST12'!$A:$A,INDICE!$C$13,'DATOS PEST12'!$D:$D,'5. RG PROV CCAA SECCION'!G$11,'DATOS PEST12'!$B:$B,'5. RG PROV CCAA SECCION'!$A43,'DATOS PEST12'!$F:$F,"REGIMEN GENERAL")</f>
        <v>4.8947368421052602</v>
      </c>
      <c r="H43" s="62">
        <f>SUMIFS('DATOS PEST12'!$E:$E,'DATOS PEST12'!$A:$A,INDICE!$C$13,'DATOS PEST12'!$D:$D,'5. RG PROV CCAA SECCION'!H$11,'DATOS PEST12'!$B:$B,'5. RG PROV CCAA SECCION'!$A43,'DATOS PEST12'!$F:$F,"REGIMEN GENERAL")</f>
        <v>31.89473684210526</v>
      </c>
      <c r="I43" s="62">
        <f>SUMIFS('DATOS PEST12'!$E:$E,'DATOS PEST12'!$A:$A,INDICE!$C$13,'DATOS PEST12'!$D:$D,'5. RG PROV CCAA SECCION'!I$11,'DATOS PEST12'!$B:$B,'5. RG PROV CCAA SECCION'!$A43,'DATOS PEST12'!$F:$F,"REGIMEN GENERAL")</f>
        <v>1278.0526315789473</v>
      </c>
      <c r="J43" s="62">
        <f>SUMIFS('DATOS PEST12'!$E:$E,'DATOS PEST12'!$A:$A,INDICE!$C$13,'DATOS PEST12'!$D:$D,'5. RG PROV CCAA SECCION'!J$11,'DATOS PEST12'!$B:$B,'5. RG PROV CCAA SECCION'!$A43,'DATOS PEST12'!$F:$F,"REGIMEN GENERAL")</f>
        <v>1293.7368421052633</v>
      </c>
      <c r="K43" s="62">
        <f>SUMIFS('DATOS PEST12'!$E:$E,'DATOS PEST12'!$A:$A,INDICE!$C$13,'DATOS PEST12'!$D:$D,'5. RG PROV CCAA SECCION'!K$11,'DATOS PEST12'!$B:$B,'5. RG PROV CCAA SECCION'!$A43,'DATOS PEST12'!$F:$F,"REGIMEN GENERAL")</f>
        <v>918.9473684210526</v>
      </c>
      <c r="L43" s="62">
        <f>SUMIFS('DATOS PEST12'!$E:$E,'DATOS PEST12'!$A:$A,INDICE!$C$13,'DATOS PEST12'!$D:$D,'5. RG PROV CCAA SECCION'!L$11,'DATOS PEST12'!$B:$B,'5. RG PROV CCAA SECCION'!$A43,'DATOS PEST12'!$F:$F,"REGIMEN GENERAL")</f>
        <v>2293.1052631578946</v>
      </c>
      <c r="M43" s="62">
        <f>SUMIFS('DATOS PEST12'!$E:$E,'DATOS PEST12'!$A:$A,INDICE!$C$13,'DATOS PEST12'!$D:$D,'5. RG PROV CCAA SECCION'!M$11,'DATOS PEST12'!$B:$B,'5. RG PROV CCAA SECCION'!$A43,'DATOS PEST12'!$F:$F,"REGIMEN GENERAL")</f>
        <v>135.42105263157896</v>
      </c>
      <c r="N43" s="62">
        <f>SUMIFS('DATOS PEST12'!$E:$E,'DATOS PEST12'!$A:$A,INDICE!$C$13,'DATOS PEST12'!$D:$D,'5. RG PROV CCAA SECCION'!N$11,'DATOS PEST12'!$B:$B,'5. RG PROV CCAA SECCION'!$A43,'DATOS PEST12'!$F:$F,"REGIMEN GENERAL")</f>
        <v>24.736842105263158</v>
      </c>
      <c r="O43" s="62">
        <f>SUMIFS('DATOS PEST12'!$E:$E,'DATOS PEST12'!$A:$A,INDICE!$C$13,'DATOS PEST12'!$D:$D,'5. RG PROV CCAA SECCION'!O$11,'DATOS PEST12'!$B:$B,'5. RG PROV CCAA SECCION'!$A43,'DATOS PEST12'!$F:$F,"REGIMEN GENERAL")</f>
        <v>26.999999999999996</v>
      </c>
      <c r="P43" s="62">
        <f>SUMIFS('DATOS PEST12'!$E:$E,'DATOS PEST12'!$A:$A,INDICE!$C$13,'DATOS PEST12'!$D:$D,'5. RG PROV CCAA SECCION'!P$11,'DATOS PEST12'!$B:$B,'5. RG PROV CCAA SECCION'!$A43,'DATOS PEST12'!$F:$F,"REGIMEN GENERAL")</f>
        <v>360.52631578947376</v>
      </c>
      <c r="Q43" s="62">
        <f>SUMIFS('DATOS PEST12'!$E:$E,'DATOS PEST12'!$A:$A,INDICE!$C$13,'DATOS PEST12'!$D:$D,'5. RG PROV CCAA SECCION'!Q$11,'DATOS PEST12'!$B:$B,'5. RG PROV CCAA SECCION'!$A43,'DATOS PEST12'!$F:$F,"REGIMEN GENERAL")</f>
        <v>1141.1052631578948</v>
      </c>
      <c r="R43" s="62">
        <f>SUMIFS('DATOS PEST12'!$E:$E,'DATOS PEST12'!$A:$A,INDICE!$C$13,'DATOS PEST12'!$D:$D,'5. RG PROV CCAA SECCION'!R$11,'DATOS PEST12'!$B:$B,'5. RG PROV CCAA SECCION'!$A43,'DATOS PEST12'!$F:$F,"REGIMEN GENERAL")</f>
        <v>94.15789473684211</v>
      </c>
      <c r="S43" s="62">
        <f>SUMIFS('DATOS PEST12'!$E:$E,'DATOS PEST12'!$A:$A,INDICE!$C$13,'DATOS PEST12'!$D:$D,'5. RG PROV CCAA SECCION'!S$11,'DATOS PEST12'!$B:$B,'5. RG PROV CCAA SECCION'!$A43,'DATOS PEST12'!$F:$F,"REGIMEN GENERAL")</f>
        <v>529.42105263157896</v>
      </c>
      <c r="T43" s="62">
        <f>SUMIFS('DATOS PEST12'!$E:$E,'DATOS PEST12'!$A:$A,INDICE!$C$13,'DATOS PEST12'!$D:$D,'5. RG PROV CCAA SECCION'!T$11,'DATOS PEST12'!$B:$B,'5. RG PROV CCAA SECCION'!$A43,'DATOS PEST12'!$F:$F,"REGIMEN GENERAL")</f>
        <v>1211.4736842105262</v>
      </c>
      <c r="U43" s="62">
        <f>SUMIFS('DATOS PEST12'!$E:$E,'DATOS PEST12'!$A:$A,INDICE!$C$13,'DATOS PEST12'!$D:$D,'5. RG PROV CCAA SECCION'!U$11,'DATOS PEST12'!$B:$B,'5. RG PROV CCAA SECCION'!$A43,'DATOS PEST12'!$F:$F,"REGIMEN GENERAL")</f>
        <v>199.89473684210526</v>
      </c>
      <c r="V43" s="62">
        <f>SUMIFS('DATOS PEST12'!$E:$E,'DATOS PEST12'!$A:$A,INDICE!$C$13,'DATOS PEST12'!$D:$D,'5. RG PROV CCAA SECCION'!V$11,'DATOS PEST12'!$B:$B,'5. RG PROV CCAA SECCION'!$A43,'DATOS PEST12'!$F:$F,"REGIMEN GENERAL")</f>
        <v>208.47368421052633</v>
      </c>
      <c r="W43" s="62">
        <f>SUMIFS('DATOS PEST12'!$E:$E,'DATOS PEST12'!$A:$A,INDICE!$C$13,'DATOS PEST12'!$D:$D,'5. RG PROV CCAA SECCION'!W$11,'DATOS PEST12'!$B:$B,'5. RG PROV CCAA SECCION'!$A43,'DATOS PEST12'!$F:$F,"REGIMEN GENERAL")</f>
        <v>5.9999999999999973</v>
      </c>
      <c r="X43" s="62">
        <f>SUMIFS('DATOS PEST12'!$E:$E,'DATOS PEST12'!$A:$A,INDICE!$C$13,'DATOS PEST12'!$D:$D,'5. RG PROV CCAA SECCION'!X$11,'DATOS PEST12'!$B:$B,'5. RG PROV CCAA SECCION'!$A43,'DATOS PEST12'!$F:$F,"REGIMEN GENERAL")</f>
        <v>0</v>
      </c>
      <c r="Y43" s="59">
        <f>SUMIFS('DATOS PEST12'!$E:$E,'DATOS PEST12'!$A:$A,INDICE!$C$13,'DATOS PEST12'!$D:$D,'5. RG PROV CCAA SECCION'!Y$11,'DATOS PEST12'!$B:$B,'5. RG PROV CCAA SECCION'!$A43,'DATOS PEST12'!$F:$F,"REGIMEN GENERAL")</f>
        <v>0</v>
      </c>
    </row>
    <row r="44" spans="1:25" ht="15.6" x14ac:dyDescent="0.3">
      <c r="A44" s="10">
        <v>49</v>
      </c>
      <c r="B44" s="11" t="s">
        <v>30</v>
      </c>
      <c r="C44" s="94">
        <f t="shared" si="11"/>
        <v>2420.8947368421059</v>
      </c>
      <c r="D44" s="62">
        <f>SUMIFS('DATOS PEST12'!$E:$E,'DATOS PEST12'!$A:$A,INDICE!$C$13,'DATOS PEST12'!$D:$D,'5. RG PROV CCAA SECCION'!D$11,'DATOS PEST12'!$B:$B,'5. RG PROV CCAA SECCION'!$A44,'DATOS PEST12'!$F:$F,"REGIMEN GENERAL")</f>
        <v>101.68421052631579</v>
      </c>
      <c r="E44" s="62">
        <f>SUMIFS('DATOS PEST12'!$E:$E,'DATOS PEST12'!$A:$A,INDICE!$C$13,'DATOS PEST12'!$D:$D,'5. RG PROV CCAA SECCION'!E$11,'DATOS PEST12'!$B:$B,'5. RG PROV CCAA SECCION'!$A44,'DATOS PEST12'!$F:$F,"REGIMEN GENERAL")</f>
        <v>2.9999999999999987</v>
      </c>
      <c r="F44" s="62">
        <f>SUMIFS('DATOS PEST12'!$E:$E,'DATOS PEST12'!$A:$A,INDICE!$C$13,'DATOS PEST12'!$D:$D,'5. RG PROV CCAA SECCION'!F$11,'DATOS PEST12'!$B:$B,'5. RG PROV CCAA SECCION'!$A44,'DATOS PEST12'!$F:$F,"REGIMEN GENERAL")</f>
        <v>338.9473684210526</v>
      </c>
      <c r="G44" s="62">
        <f>SUMIFS('DATOS PEST12'!$E:$E,'DATOS PEST12'!$A:$A,INDICE!$C$13,'DATOS PEST12'!$D:$D,'5. RG PROV CCAA SECCION'!G$11,'DATOS PEST12'!$B:$B,'5. RG PROV CCAA SECCION'!$A44,'DATOS PEST12'!$F:$F,"REGIMEN GENERAL")</f>
        <v>2.9999999999999987</v>
      </c>
      <c r="H44" s="62">
        <f>SUMIFS('DATOS PEST12'!$E:$E,'DATOS PEST12'!$A:$A,INDICE!$C$13,'DATOS PEST12'!$D:$D,'5. RG PROV CCAA SECCION'!H$11,'DATOS PEST12'!$B:$B,'5. RG PROV CCAA SECCION'!$A44,'DATOS PEST12'!$F:$F,"REGIMEN GENERAL")</f>
        <v>16.631578947368425</v>
      </c>
      <c r="I44" s="62">
        <f>SUMIFS('DATOS PEST12'!$E:$E,'DATOS PEST12'!$A:$A,INDICE!$C$13,'DATOS PEST12'!$D:$D,'5. RG PROV CCAA SECCION'!I$11,'DATOS PEST12'!$B:$B,'5. RG PROV CCAA SECCION'!$A44,'DATOS PEST12'!$F:$F,"REGIMEN GENERAL")</f>
        <v>291.21052631578942</v>
      </c>
      <c r="J44" s="62">
        <f>SUMIFS('DATOS PEST12'!$E:$E,'DATOS PEST12'!$A:$A,INDICE!$C$13,'DATOS PEST12'!$D:$D,'5. RG PROV CCAA SECCION'!J$11,'DATOS PEST12'!$B:$B,'5. RG PROV CCAA SECCION'!$A44,'DATOS PEST12'!$F:$F,"REGIMEN GENERAL")</f>
        <v>253.15789473684208</v>
      </c>
      <c r="K44" s="62">
        <f>SUMIFS('DATOS PEST12'!$E:$E,'DATOS PEST12'!$A:$A,INDICE!$C$13,'DATOS PEST12'!$D:$D,'5. RG PROV CCAA SECCION'!K$11,'DATOS PEST12'!$B:$B,'5. RG PROV CCAA SECCION'!$A44,'DATOS PEST12'!$F:$F,"REGIMEN GENERAL")</f>
        <v>124.47368421052636</v>
      </c>
      <c r="L44" s="62">
        <f>SUMIFS('DATOS PEST12'!$E:$E,'DATOS PEST12'!$A:$A,INDICE!$C$13,'DATOS PEST12'!$D:$D,'5. RG PROV CCAA SECCION'!L$11,'DATOS PEST12'!$B:$B,'5. RG PROV CCAA SECCION'!$A44,'DATOS PEST12'!$F:$F,"REGIMEN GENERAL")</f>
        <v>470.10526315789474</v>
      </c>
      <c r="M44" s="62">
        <f>SUMIFS('DATOS PEST12'!$E:$E,'DATOS PEST12'!$A:$A,INDICE!$C$13,'DATOS PEST12'!$D:$D,'5. RG PROV CCAA SECCION'!M$11,'DATOS PEST12'!$B:$B,'5. RG PROV CCAA SECCION'!$A44,'DATOS PEST12'!$F:$F,"REGIMEN GENERAL")</f>
        <v>6</v>
      </c>
      <c r="N44" s="62">
        <f>SUMIFS('DATOS PEST12'!$E:$E,'DATOS PEST12'!$A:$A,INDICE!$C$13,'DATOS PEST12'!$D:$D,'5. RG PROV CCAA SECCION'!N$11,'DATOS PEST12'!$B:$B,'5. RG PROV CCAA SECCION'!$A44,'DATOS PEST12'!$F:$F,"REGIMEN GENERAL")</f>
        <v>2.1052631578947358</v>
      </c>
      <c r="O44" s="62">
        <f>SUMIFS('DATOS PEST12'!$E:$E,'DATOS PEST12'!$A:$A,INDICE!$C$13,'DATOS PEST12'!$D:$D,'5. RG PROV CCAA SECCION'!O$11,'DATOS PEST12'!$B:$B,'5. RG PROV CCAA SECCION'!$A44,'DATOS PEST12'!$F:$F,"REGIMEN GENERAL")</f>
        <v>6.5263157894736823</v>
      </c>
      <c r="P44" s="62">
        <f>SUMIFS('DATOS PEST12'!$E:$E,'DATOS PEST12'!$A:$A,INDICE!$C$13,'DATOS PEST12'!$D:$D,'5. RG PROV CCAA SECCION'!P$11,'DATOS PEST12'!$B:$B,'5. RG PROV CCAA SECCION'!$A44,'DATOS PEST12'!$F:$F,"REGIMEN GENERAL")</f>
        <v>28.263157894736842</v>
      </c>
      <c r="Q44" s="62">
        <f>SUMIFS('DATOS PEST12'!$E:$E,'DATOS PEST12'!$A:$A,INDICE!$C$13,'DATOS PEST12'!$D:$D,'5. RG PROV CCAA SECCION'!Q$11,'DATOS PEST12'!$B:$B,'5. RG PROV CCAA SECCION'!$A44,'DATOS PEST12'!$F:$F,"REGIMEN GENERAL")</f>
        <v>190.68421052631578</v>
      </c>
      <c r="R44" s="62">
        <f>SUMIFS('DATOS PEST12'!$E:$E,'DATOS PEST12'!$A:$A,INDICE!$C$13,'DATOS PEST12'!$D:$D,'5. RG PROV CCAA SECCION'!R$11,'DATOS PEST12'!$B:$B,'5. RG PROV CCAA SECCION'!$A44,'DATOS PEST12'!$F:$F,"REGIMEN GENERAL")</f>
        <v>40.421052631578959</v>
      </c>
      <c r="S44" s="62">
        <f>SUMIFS('DATOS PEST12'!$E:$E,'DATOS PEST12'!$A:$A,INDICE!$C$13,'DATOS PEST12'!$D:$D,'5. RG PROV CCAA SECCION'!S$11,'DATOS PEST12'!$B:$B,'5. RG PROV CCAA SECCION'!$A44,'DATOS PEST12'!$F:$F,"REGIMEN GENERAL")</f>
        <v>45.210526315789487</v>
      </c>
      <c r="T44" s="62">
        <f>SUMIFS('DATOS PEST12'!$E:$E,'DATOS PEST12'!$A:$A,INDICE!$C$13,'DATOS PEST12'!$D:$D,'5. RG PROV CCAA SECCION'!T$11,'DATOS PEST12'!$B:$B,'5. RG PROV CCAA SECCION'!$A44,'DATOS PEST12'!$F:$F,"REGIMEN GENERAL")</f>
        <v>409.57894736842138</v>
      </c>
      <c r="U44" s="62">
        <f>SUMIFS('DATOS PEST12'!$E:$E,'DATOS PEST12'!$A:$A,INDICE!$C$13,'DATOS PEST12'!$D:$D,'5. RG PROV CCAA SECCION'!U$11,'DATOS PEST12'!$B:$B,'5. RG PROV CCAA SECCION'!$A44,'DATOS PEST12'!$F:$F,"REGIMEN GENERAL")</f>
        <v>32.157894736842096</v>
      </c>
      <c r="V44" s="62">
        <f>SUMIFS('DATOS PEST12'!$E:$E,'DATOS PEST12'!$A:$A,INDICE!$C$13,'DATOS PEST12'!$D:$D,'5. RG PROV CCAA SECCION'!V$11,'DATOS PEST12'!$B:$B,'5. RG PROV CCAA SECCION'!$A44,'DATOS PEST12'!$F:$F,"REGIMEN GENERAL")</f>
        <v>41.15789473684211</v>
      </c>
      <c r="W44" s="62">
        <f>SUMIFS('DATOS PEST12'!$E:$E,'DATOS PEST12'!$A:$A,INDICE!$C$13,'DATOS PEST12'!$D:$D,'5. RG PROV CCAA SECCION'!W$11,'DATOS PEST12'!$B:$B,'5. RG PROV CCAA SECCION'!$A44,'DATOS PEST12'!$F:$F,"REGIMEN GENERAL")</f>
        <v>16.578947368421058</v>
      </c>
      <c r="X44" s="62">
        <f>SUMIFS('DATOS PEST12'!$E:$E,'DATOS PEST12'!$A:$A,INDICE!$C$13,'DATOS PEST12'!$D:$D,'5. RG PROV CCAA SECCION'!X$11,'DATOS PEST12'!$B:$B,'5. RG PROV CCAA SECCION'!$A44,'DATOS PEST12'!$F:$F,"REGIMEN GENERAL")</f>
        <v>0</v>
      </c>
      <c r="Y44" s="59">
        <f>SUMIFS('DATOS PEST12'!$E:$E,'DATOS PEST12'!$A:$A,INDICE!$C$13,'DATOS PEST12'!$D:$D,'5. RG PROV CCAA SECCION'!Y$11,'DATOS PEST12'!$B:$B,'5. RG PROV CCAA SECCION'!$A44,'DATOS PEST12'!$F:$F,"REGIMEN GENERAL")</f>
        <v>0</v>
      </c>
    </row>
    <row r="45" spans="1:25" ht="15.6" x14ac:dyDescent="0.3">
      <c r="A45" s="238" t="s">
        <v>179</v>
      </c>
      <c r="B45" s="239"/>
      <c r="C45" s="99">
        <f t="shared" ref="C45:Y45" si="12">SUM(C46:C50)</f>
        <v>54082.526315789473</v>
      </c>
      <c r="D45" s="67">
        <f t="shared" si="12"/>
        <v>1600.9999999999998</v>
      </c>
      <c r="E45" s="67">
        <f t="shared" si="12"/>
        <v>101.0526315789474</v>
      </c>
      <c r="F45" s="67">
        <f t="shared" si="12"/>
        <v>9373.6842105263149</v>
      </c>
      <c r="G45" s="67">
        <f t="shared" si="12"/>
        <v>40.947368421052637</v>
      </c>
      <c r="H45" s="67">
        <f t="shared" si="12"/>
        <v>289.21052631578948</v>
      </c>
      <c r="I45" s="67">
        <f t="shared" si="12"/>
        <v>8436.2631578947367</v>
      </c>
      <c r="J45" s="67">
        <f t="shared" si="12"/>
        <v>7324.105263157895</v>
      </c>
      <c r="K45" s="67">
        <f t="shared" si="12"/>
        <v>6842.1052631578941</v>
      </c>
      <c r="L45" s="67">
        <f t="shared" si="12"/>
        <v>7712.894736842105</v>
      </c>
      <c r="M45" s="67">
        <f t="shared" si="12"/>
        <v>302.31578947368422</v>
      </c>
      <c r="N45" s="67">
        <f t="shared" si="12"/>
        <v>59.05263157894737</v>
      </c>
      <c r="O45" s="67">
        <f t="shared" si="12"/>
        <v>115.94736842105263</v>
      </c>
      <c r="P45" s="67">
        <f t="shared" si="12"/>
        <v>534.78947368421063</v>
      </c>
      <c r="Q45" s="67">
        <f t="shared" si="12"/>
        <v>5328.4736842105258</v>
      </c>
      <c r="R45" s="67">
        <f t="shared" si="12"/>
        <v>954.84210526315792</v>
      </c>
      <c r="S45" s="67">
        <f t="shared" si="12"/>
        <v>730.52631578947376</v>
      </c>
      <c r="T45" s="67">
        <f t="shared" si="12"/>
        <v>2740.8947368421054</v>
      </c>
      <c r="U45" s="67">
        <f t="shared" si="12"/>
        <v>666.52631578947364</v>
      </c>
      <c r="V45" s="67">
        <f t="shared" si="12"/>
        <v>881.94736842105249</v>
      </c>
      <c r="W45" s="67">
        <f t="shared" si="12"/>
        <v>45.94736842105263</v>
      </c>
      <c r="X45" s="67">
        <f t="shared" si="12"/>
        <v>0</v>
      </c>
      <c r="Y45" s="66">
        <f t="shared" si="12"/>
        <v>0</v>
      </c>
    </row>
    <row r="46" spans="1:25" ht="15.6" x14ac:dyDescent="0.3">
      <c r="A46" s="6">
        <v>2</v>
      </c>
      <c r="B46" s="7" t="s">
        <v>0</v>
      </c>
      <c r="C46" s="94">
        <f t="shared" ref="C46:C50" si="13">SUM(D46:Y46)</f>
        <v>6609.6842105263158</v>
      </c>
      <c r="D46" s="81">
        <f>SUMIFS('DATOS PEST12'!$E:$E,'DATOS PEST12'!$A:$A,INDICE!$C$13,'DATOS PEST12'!$D:$D,'5. RG PROV CCAA SECCION'!D$11,'DATOS PEST12'!$B:$B,'5. RG PROV CCAA SECCION'!$A46,'DATOS PEST12'!$F:$F,"REGIMEN GENERAL")</f>
        <v>188.31578947368422</v>
      </c>
      <c r="E46" s="81">
        <f>SUMIFS('DATOS PEST12'!$E:$E,'DATOS PEST12'!$A:$A,INDICE!$C$13,'DATOS PEST12'!$D:$D,'5. RG PROV CCAA SECCION'!E$11,'DATOS PEST12'!$B:$B,'5. RG PROV CCAA SECCION'!$A46,'DATOS PEST12'!$F:$F,"REGIMEN GENERAL")</f>
        <v>5.9999999999999973</v>
      </c>
      <c r="F46" s="81">
        <f>SUMIFS('DATOS PEST12'!$E:$E,'DATOS PEST12'!$A:$A,INDICE!$C$13,'DATOS PEST12'!$D:$D,'5. RG PROV CCAA SECCION'!F$11,'DATOS PEST12'!$B:$B,'5. RG PROV CCAA SECCION'!$A46,'DATOS PEST12'!$F:$F,"REGIMEN GENERAL")</f>
        <v>1236.7894736842104</v>
      </c>
      <c r="G46" s="81">
        <f>SUMIFS('DATOS PEST12'!$E:$E,'DATOS PEST12'!$A:$A,INDICE!$C$13,'DATOS PEST12'!$D:$D,'5. RG PROV CCAA SECCION'!G$11,'DATOS PEST12'!$B:$B,'5. RG PROV CCAA SECCION'!$A46,'DATOS PEST12'!$F:$F,"REGIMEN GENERAL")</f>
        <v>12.000000000000002</v>
      </c>
      <c r="H46" s="81">
        <f>SUMIFS('DATOS PEST12'!$E:$E,'DATOS PEST12'!$A:$A,INDICE!$C$13,'DATOS PEST12'!$D:$D,'5. RG PROV CCAA SECCION'!H$11,'DATOS PEST12'!$B:$B,'5. RG PROV CCAA SECCION'!$A46,'DATOS PEST12'!$F:$F,"REGIMEN GENERAL")</f>
        <v>32.368421052631582</v>
      </c>
      <c r="I46" s="81">
        <f>SUMIFS('DATOS PEST12'!$E:$E,'DATOS PEST12'!$A:$A,INDICE!$C$13,'DATOS PEST12'!$D:$D,'5. RG PROV CCAA SECCION'!I$11,'DATOS PEST12'!$B:$B,'5. RG PROV CCAA SECCION'!$A46,'DATOS PEST12'!$F:$F,"REGIMEN GENERAL")</f>
        <v>1021.4736842105262</v>
      </c>
      <c r="J46" s="81">
        <f>SUMIFS('DATOS PEST12'!$E:$E,'DATOS PEST12'!$A:$A,INDICE!$C$13,'DATOS PEST12'!$D:$D,'5. RG PROV CCAA SECCION'!J$11,'DATOS PEST12'!$B:$B,'5. RG PROV CCAA SECCION'!$A46,'DATOS PEST12'!$F:$F,"REGIMEN GENERAL")</f>
        <v>623.52631578947376</v>
      </c>
      <c r="K46" s="81">
        <f>SUMIFS('DATOS PEST12'!$E:$E,'DATOS PEST12'!$A:$A,INDICE!$C$13,'DATOS PEST12'!$D:$D,'5. RG PROV CCAA SECCION'!K$11,'DATOS PEST12'!$B:$B,'5. RG PROV CCAA SECCION'!$A46,'DATOS PEST12'!$F:$F,"REGIMEN GENERAL")</f>
        <v>1057.2631578947367</v>
      </c>
      <c r="L46" s="81">
        <f>SUMIFS('DATOS PEST12'!$E:$E,'DATOS PEST12'!$A:$A,INDICE!$C$13,'DATOS PEST12'!$D:$D,'5. RG PROV CCAA SECCION'!L$11,'DATOS PEST12'!$B:$B,'5. RG PROV CCAA SECCION'!$A46,'DATOS PEST12'!$F:$F,"REGIMEN GENERAL")</f>
        <v>1236.9473684210525</v>
      </c>
      <c r="M46" s="81">
        <f>SUMIFS('DATOS PEST12'!$E:$E,'DATOS PEST12'!$A:$A,INDICE!$C$13,'DATOS PEST12'!$D:$D,'5. RG PROV CCAA SECCION'!M$11,'DATOS PEST12'!$B:$B,'5. RG PROV CCAA SECCION'!$A46,'DATOS PEST12'!$F:$F,"REGIMEN GENERAL")</f>
        <v>46.894736842105253</v>
      </c>
      <c r="N46" s="81">
        <f>SUMIFS('DATOS PEST12'!$E:$E,'DATOS PEST12'!$A:$A,INDICE!$C$13,'DATOS PEST12'!$D:$D,'5. RG PROV CCAA SECCION'!N$11,'DATOS PEST12'!$B:$B,'5. RG PROV CCAA SECCION'!$A46,'DATOS PEST12'!$F:$F,"REGIMEN GENERAL")</f>
        <v>10.263157894736842</v>
      </c>
      <c r="O46" s="81">
        <f>SUMIFS('DATOS PEST12'!$E:$E,'DATOS PEST12'!$A:$A,INDICE!$C$13,'DATOS PEST12'!$D:$D,'5. RG PROV CCAA SECCION'!O$11,'DATOS PEST12'!$B:$B,'5. RG PROV CCAA SECCION'!$A46,'DATOS PEST12'!$F:$F,"REGIMEN GENERAL")</f>
        <v>9.1578947368421044</v>
      </c>
      <c r="P46" s="81">
        <f>SUMIFS('DATOS PEST12'!$E:$E,'DATOS PEST12'!$A:$A,INDICE!$C$13,'DATOS PEST12'!$D:$D,'5. RG PROV CCAA SECCION'!P$11,'DATOS PEST12'!$B:$B,'5. RG PROV CCAA SECCION'!$A46,'DATOS PEST12'!$F:$F,"REGIMEN GENERAL")</f>
        <v>67.368421052631575</v>
      </c>
      <c r="Q46" s="81">
        <f>SUMIFS('DATOS PEST12'!$E:$E,'DATOS PEST12'!$A:$A,INDICE!$C$13,'DATOS PEST12'!$D:$D,'5. RG PROV CCAA SECCION'!Q$11,'DATOS PEST12'!$B:$B,'5. RG PROV CCAA SECCION'!$A46,'DATOS PEST12'!$F:$F,"REGIMEN GENERAL")</f>
        <v>322.84210526315792</v>
      </c>
      <c r="R46" s="81">
        <f>SUMIFS('DATOS PEST12'!$E:$E,'DATOS PEST12'!$A:$A,INDICE!$C$13,'DATOS PEST12'!$D:$D,'5. RG PROV CCAA SECCION'!R$11,'DATOS PEST12'!$B:$B,'5. RG PROV CCAA SECCION'!$A46,'DATOS PEST12'!$F:$F,"REGIMEN GENERAL")</f>
        <v>84.15789473684211</v>
      </c>
      <c r="S46" s="81">
        <f>SUMIFS('DATOS PEST12'!$E:$E,'DATOS PEST12'!$A:$A,INDICE!$C$13,'DATOS PEST12'!$D:$D,'5. RG PROV CCAA SECCION'!S$11,'DATOS PEST12'!$B:$B,'5. RG PROV CCAA SECCION'!$A46,'DATOS PEST12'!$F:$F,"REGIMEN GENERAL")</f>
        <v>129.26315789473688</v>
      </c>
      <c r="T46" s="81">
        <f>SUMIFS('DATOS PEST12'!$E:$E,'DATOS PEST12'!$A:$A,INDICE!$C$13,'DATOS PEST12'!$D:$D,'5. RG PROV CCAA SECCION'!T$11,'DATOS PEST12'!$B:$B,'5. RG PROV CCAA SECCION'!$A46,'DATOS PEST12'!$F:$F,"REGIMEN GENERAL")</f>
        <v>304.21052631578954</v>
      </c>
      <c r="U46" s="81">
        <f>SUMIFS('DATOS PEST12'!$E:$E,'DATOS PEST12'!$A:$A,INDICE!$C$13,'DATOS PEST12'!$D:$D,'5. RG PROV CCAA SECCION'!U$11,'DATOS PEST12'!$B:$B,'5. RG PROV CCAA SECCION'!$A46,'DATOS PEST12'!$F:$F,"REGIMEN GENERAL")</f>
        <v>90.31578947368422</v>
      </c>
      <c r="V46" s="81">
        <f>SUMIFS('DATOS PEST12'!$E:$E,'DATOS PEST12'!$A:$A,INDICE!$C$13,'DATOS PEST12'!$D:$D,'5. RG PROV CCAA SECCION'!V$11,'DATOS PEST12'!$B:$B,'5. RG PROV CCAA SECCION'!$A46,'DATOS PEST12'!$F:$F,"REGIMEN GENERAL")</f>
        <v>126</v>
      </c>
      <c r="W46" s="81">
        <f>SUMIFS('DATOS PEST12'!$E:$E,'DATOS PEST12'!$A:$A,INDICE!$C$13,'DATOS PEST12'!$D:$D,'5. RG PROV CCAA SECCION'!W$11,'DATOS PEST12'!$B:$B,'5. RG PROV CCAA SECCION'!$A46,'DATOS PEST12'!$F:$F,"REGIMEN GENERAL")</f>
        <v>4.5263157894736832</v>
      </c>
      <c r="X46" s="81">
        <f>SUMIFS('DATOS PEST12'!$E:$E,'DATOS PEST12'!$A:$A,INDICE!$C$13,'DATOS PEST12'!$D:$D,'5. RG PROV CCAA SECCION'!X$11,'DATOS PEST12'!$B:$B,'5. RG PROV CCAA SECCION'!$A46,'DATOS PEST12'!$F:$F,"REGIMEN GENERAL")</f>
        <v>0</v>
      </c>
      <c r="Y46" s="95">
        <f>SUMIFS('DATOS PEST12'!$E:$E,'DATOS PEST12'!$A:$A,INDICE!$C$13,'DATOS PEST12'!$D:$D,'5. RG PROV CCAA SECCION'!Y$11,'DATOS PEST12'!$B:$B,'5. RG PROV CCAA SECCION'!$A46,'DATOS PEST12'!$F:$F,"REGIMEN GENERAL")</f>
        <v>0</v>
      </c>
    </row>
    <row r="47" spans="1:25" ht="15.6" x14ac:dyDescent="0.3">
      <c r="A47" s="8">
        <v>13</v>
      </c>
      <c r="B47" s="9" t="s">
        <v>4</v>
      </c>
      <c r="C47" s="94">
        <f t="shared" si="13"/>
        <v>6938.7368421052633</v>
      </c>
      <c r="D47" s="62">
        <f>SUMIFS('DATOS PEST12'!$E:$E,'DATOS PEST12'!$A:$A,INDICE!$C$13,'DATOS PEST12'!$D:$D,'5. RG PROV CCAA SECCION'!D$11,'DATOS PEST12'!$B:$B,'5. RG PROV CCAA SECCION'!$A47,'DATOS PEST12'!$F:$F,"REGIMEN GENERAL")</f>
        <v>114.52631578947367</v>
      </c>
      <c r="E47" s="62">
        <f>SUMIFS('DATOS PEST12'!$E:$E,'DATOS PEST12'!$A:$A,INDICE!$C$13,'DATOS PEST12'!$D:$D,'5. RG PROV CCAA SECCION'!E$11,'DATOS PEST12'!$B:$B,'5. RG PROV CCAA SECCION'!$A47,'DATOS PEST12'!$F:$F,"REGIMEN GENERAL")</f>
        <v>6.9999999999999982</v>
      </c>
      <c r="F47" s="62">
        <f>SUMIFS('DATOS PEST12'!$E:$E,'DATOS PEST12'!$A:$A,INDICE!$C$13,'DATOS PEST12'!$D:$D,'5. RG PROV CCAA SECCION'!F$11,'DATOS PEST12'!$B:$B,'5. RG PROV CCAA SECCION'!$A47,'DATOS PEST12'!$F:$F,"REGIMEN GENERAL")</f>
        <v>1113.5789473684208</v>
      </c>
      <c r="G47" s="62">
        <f>SUMIFS('DATOS PEST12'!$E:$E,'DATOS PEST12'!$A:$A,INDICE!$C$13,'DATOS PEST12'!$D:$D,'5. RG PROV CCAA SECCION'!G$11,'DATOS PEST12'!$B:$B,'5. RG PROV CCAA SECCION'!$A47,'DATOS PEST12'!$F:$F,"REGIMEN GENERAL")</f>
        <v>8.0000000000000018</v>
      </c>
      <c r="H47" s="62">
        <f>SUMIFS('DATOS PEST12'!$E:$E,'DATOS PEST12'!$A:$A,INDICE!$C$13,'DATOS PEST12'!$D:$D,'5. RG PROV CCAA SECCION'!H$11,'DATOS PEST12'!$B:$B,'5. RG PROV CCAA SECCION'!$A47,'DATOS PEST12'!$F:$F,"REGIMEN GENERAL")</f>
        <v>16.789473684210524</v>
      </c>
      <c r="I47" s="62">
        <f>SUMIFS('DATOS PEST12'!$E:$E,'DATOS PEST12'!$A:$A,INDICE!$C$13,'DATOS PEST12'!$D:$D,'5. RG PROV CCAA SECCION'!I$11,'DATOS PEST12'!$B:$B,'5. RG PROV CCAA SECCION'!$A47,'DATOS PEST12'!$F:$F,"REGIMEN GENERAL")</f>
        <v>1626.4210526315792</v>
      </c>
      <c r="J47" s="62">
        <f>SUMIFS('DATOS PEST12'!$E:$E,'DATOS PEST12'!$A:$A,INDICE!$C$13,'DATOS PEST12'!$D:$D,'5. RG PROV CCAA SECCION'!J$11,'DATOS PEST12'!$B:$B,'5. RG PROV CCAA SECCION'!$A47,'DATOS PEST12'!$F:$F,"REGIMEN GENERAL")</f>
        <v>801.78947368421052</v>
      </c>
      <c r="K47" s="62">
        <f>SUMIFS('DATOS PEST12'!$E:$E,'DATOS PEST12'!$A:$A,INDICE!$C$13,'DATOS PEST12'!$D:$D,'5. RG PROV CCAA SECCION'!K$11,'DATOS PEST12'!$B:$B,'5. RG PROV CCAA SECCION'!$A47,'DATOS PEST12'!$F:$F,"REGIMEN GENERAL")</f>
        <v>556.21052631578959</v>
      </c>
      <c r="L47" s="62">
        <f>SUMIFS('DATOS PEST12'!$E:$E,'DATOS PEST12'!$A:$A,INDICE!$C$13,'DATOS PEST12'!$D:$D,'5. RG PROV CCAA SECCION'!L$11,'DATOS PEST12'!$B:$B,'5. RG PROV CCAA SECCION'!$A47,'DATOS PEST12'!$F:$F,"REGIMEN GENERAL")</f>
        <v>1249.7894736842104</v>
      </c>
      <c r="M47" s="62">
        <f>SUMIFS('DATOS PEST12'!$E:$E,'DATOS PEST12'!$A:$A,INDICE!$C$13,'DATOS PEST12'!$D:$D,'5. RG PROV CCAA SECCION'!M$11,'DATOS PEST12'!$B:$B,'5. RG PROV CCAA SECCION'!$A47,'DATOS PEST12'!$F:$F,"REGIMEN GENERAL")</f>
        <v>69.894736842105289</v>
      </c>
      <c r="N47" s="62">
        <f>SUMIFS('DATOS PEST12'!$E:$E,'DATOS PEST12'!$A:$A,INDICE!$C$13,'DATOS PEST12'!$D:$D,'5. RG PROV CCAA SECCION'!N$11,'DATOS PEST12'!$B:$B,'5. RG PROV CCAA SECCION'!$A47,'DATOS PEST12'!$F:$F,"REGIMEN GENERAL")</f>
        <v>12.368421052631579</v>
      </c>
      <c r="O47" s="62">
        <f>SUMIFS('DATOS PEST12'!$E:$E,'DATOS PEST12'!$A:$A,INDICE!$C$13,'DATOS PEST12'!$D:$D,'5. RG PROV CCAA SECCION'!O$11,'DATOS PEST12'!$B:$B,'5. RG PROV CCAA SECCION'!$A47,'DATOS PEST12'!$F:$F,"REGIMEN GENERAL")</f>
        <v>8.0000000000000018</v>
      </c>
      <c r="P47" s="62">
        <f>SUMIFS('DATOS PEST12'!$E:$E,'DATOS PEST12'!$A:$A,INDICE!$C$13,'DATOS PEST12'!$D:$D,'5. RG PROV CCAA SECCION'!P$11,'DATOS PEST12'!$B:$B,'5. RG PROV CCAA SECCION'!$A47,'DATOS PEST12'!$F:$F,"REGIMEN GENERAL")</f>
        <v>95.526315789473699</v>
      </c>
      <c r="Q47" s="62">
        <f>SUMIFS('DATOS PEST12'!$E:$E,'DATOS PEST12'!$A:$A,INDICE!$C$13,'DATOS PEST12'!$D:$D,'5. RG PROV CCAA SECCION'!Q$11,'DATOS PEST12'!$B:$B,'5. RG PROV CCAA SECCION'!$A47,'DATOS PEST12'!$F:$F,"REGIMEN GENERAL")</f>
        <v>294.31578947368416</v>
      </c>
      <c r="R47" s="62">
        <f>SUMIFS('DATOS PEST12'!$E:$E,'DATOS PEST12'!$A:$A,INDICE!$C$13,'DATOS PEST12'!$D:$D,'5. RG PROV CCAA SECCION'!R$11,'DATOS PEST12'!$B:$B,'5. RG PROV CCAA SECCION'!$A47,'DATOS PEST12'!$F:$F,"REGIMEN GENERAL")</f>
        <v>155.4736842105263</v>
      </c>
      <c r="S47" s="62">
        <f>SUMIFS('DATOS PEST12'!$E:$E,'DATOS PEST12'!$A:$A,INDICE!$C$13,'DATOS PEST12'!$D:$D,'5. RG PROV CCAA SECCION'!S$11,'DATOS PEST12'!$B:$B,'5. RG PROV CCAA SECCION'!$A47,'DATOS PEST12'!$F:$F,"REGIMEN GENERAL")</f>
        <v>168.10526315789474</v>
      </c>
      <c r="T47" s="62">
        <f>SUMIFS('DATOS PEST12'!$E:$E,'DATOS PEST12'!$A:$A,INDICE!$C$13,'DATOS PEST12'!$D:$D,'5. RG PROV CCAA SECCION'!T$11,'DATOS PEST12'!$B:$B,'5. RG PROV CCAA SECCION'!$A47,'DATOS PEST12'!$F:$F,"REGIMEN GENERAL")</f>
        <v>444.63157894736844</v>
      </c>
      <c r="U47" s="62">
        <f>SUMIFS('DATOS PEST12'!$E:$E,'DATOS PEST12'!$A:$A,INDICE!$C$13,'DATOS PEST12'!$D:$D,'5. RG PROV CCAA SECCION'!U$11,'DATOS PEST12'!$B:$B,'5. RG PROV CCAA SECCION'!$A47,'DATOS PEST12'!$F:$F,"REGIMEN GENERAL")</f>
        <v>106.89473684210526</v>
      </c>
      <c r="V47" s="62">
        <f>SUMIFS('DATOS PEST12'!$E:$E,'DATOS PEST12'!$A:$A,INDICE!$C$13,'DATOS PEST12'!$D:$D,'5. RG PROV CCAA SECCION'!V$11,'DATOS PEST12'!$B:$B,'5. RG PROV CCAA SECCION'!$A47,'DATOS PEST12'!$F:$F,"REGIMEN GENERAL")</f>
        <v>81.94736842105263</v>
      </c>
      <c r="W47" s="62">
        <f>SUMIFS('DATOS PEST12'!$E:$E,'DATOS PEST12'!$A:$A,INDICE!$C$13,'DATOS PEST12'!$D:$D,'5. RG PROV CCAA SECCION'!W$11,'DATOS PEST12'!$B:$B,'5. RG PROV CCAA SECCION'!$A47,'DATOS PEST12'!$F:$F,"REGIMEN GENERAL")</f>
        <v>7.4736842105263168</v>
      </c>
      <c r="X47" s="62">
        <f>SUMIFS('DATOS PEST12'!$E:$E,'DATOS PEST12'!$A:$A,INDICE!$C$13,'DATOS PEST12'!$D:$D,'5. RG PROV CCAA SECCION'!X$11,'DATOS PEST12'!$B:$B,'5. RG PROV CCAA SECCION'!$A47,'DATOS PEST12'!$F:$F,"REGIMEN GENERAL")</f>
        <v>0</v>
      </c>
      <c r="Y47" s="59">
        <f>SUMIFS('DATOS PEST12'!$E:$E,'DATOS PEST12'!$A:$A,INDICE!$C$13,'DATOS PEST12'!$D:$D,'5. RG PROV CCAA SECCION'!Y$11,'DATOS PEST12'!$B:$B,'5. RG PROV CCAA SECCION'!$A47,'DATOS PEST12'!$F:$F,"REGIMEN GENERAL")</f>
        <v>0</v>
      </c>
    </row>
    <row r="48" spans="1:25" ht="15.6" x14ac:dyDescent="0.3">
      <c r="A48" s="8">
        <v>16</v>
      </c>
      <c r="B48" s="9" t="s">
        <v>5</v>
      </c>
      <c r="C48" s="94">
        <f t="shared" si="13"/>
        <v>8477.8421052631566</v>
      </c>
      <c r="D48" s="62">
        <f>SUMIFS('DATOS PEST12'!$E:$E,'DATOS PEST12'!$A:$A,INDICE!$C$13,'DATOS PEST12'!$D:$D,'5. RG PROV CCAA SECCION'!D$11,'DATOS PEST12'!$B:$B,'5. RG PROV CCAA SECCION'!$A48,'DATOS PEST12'!$F:$F,"REGIMEN GENERAL")</f>
        <v>305.63157894736838</v>
      </c>
      <c r="E48" s="62">
        <f>SUMIFS('DATOS PEST12'!$E:$E,'DATOS PEST12'!$A:$A,INDICE!$C$13,'DATOS PEST12'!$D:$D,'5. RG PROV CCAA SECCION'!E$11,'DATOS PEST12'!$B:$B,'5. RG PROV CCAA SECCION'!$A48,'DATOS PEST12'!$F:$F,"REGIMEN GENERAL")</f>
        <v>14.736842105263161</v>
      </c>
      <c r="F48" s="62">
        <f>SUMIFS('DATOS PEST12'!$E:$E,'DATOS PEST12'!$A:$A,INDICE!$C$13,'DATOS PEST12'!$D:$D,'5. RG PROV CCAA SECCION'!F$11,'DATOS PEST12'!$B:$B,'5. RG PROV CCAA SECCION'!$A48,'DATOS PEST12'!$F:$F,"REGIMEN GENERAL")</f>
        <v>2137.9473684210525</v>
      </c>
      <c r="G48" s="62">
        <f>SUMIFS('DATOS PEST12'!$E:$E,'DATOS PEST12'!$A:$A,INDICE!$C$13,'DATOS PEST12'!$D:$D,'5. RG PROV CCAA SECCION'!G$11,'DATOS PEST12'!$B:$B,'5. RG PROV CCAA SECCION'!$A48,'DATOS PEST12'!$F:$F,"REGIMEN GENERAL")</f>
        <v>0</v>
      </c>
      <c r="H48" s="62">
        <f>SUMIFS('DATOS PEST12'!$E:$E,'DATOS PEST12'!$A:$A,INDICE!$C$13,'DATOS PEST12'!$D:$D,'5. RG PROV CCAA SECCION'!H$11,'DATOS PEST12'!$B:$B,'5. RG PROV CCAA SECCION'!$A48,'DATOS PEST12'!$F:$F,"REGIMEN GENERAL")</f>
        <v>39.21052631578948</v>
      </c>
      <c r="I48" s="62">
        <f>SUMIFS('DATOS PEST12'!$E:$E,'DATOS PEST12'!$A:$A,INDICE!$C$13,'DATOS PEST12'!$D:$D,'5. RG PROV CCAA SECCION'!I$11,'DATOS PEST12'!$B:$B,'5. RG PROV CCAA SECCION'!$A48,'DATOS PEST12'!$F:$F,"REGIMEN GENERAL")</f>
        <v>965.47368421052647</v>
      </c>
      <c r="J48" s="62">
        <f>SUMIFS('DATOS PEST12'!$E:$E,'DATOS PEST12'!$A:$A,INDICE!$C$13,'DATOS PEST12'!$D:$D,'5. RG PROV CCAA SECCION'!J$11,'DATOS PEST12'!$B:$B,'5. RG PROV CCAA SECCION'!$A48,'DATOS PEST12'!$F:$F,"REGIMEN GENERAL")</f>
        <v>1127.1052631578948</v>
      </c>
      <c r="K48" s="62">
        <f>SUMIFS('DATOS PEST12'!$E:$E,'DATOS PEST12'!$A:$A,INDICE!$C$13,'DATOS PEST12'!$D:$D,'5. RG PROV CCAA SECCION'!K$11,'DATOS PEST12'!$B:$B,'5. RG PROV CCAA SECCION'!$A48,'DATOS PEST12'!$F:$F,"REGIMEN GENERAL")</f>
        <v>1220.7894736842104</v>
      </c>
      <c r="L48" s="62">
        <f>SUMIFS('DATOS PEST12'!$E:$E,'DATOS PEST12'!$A:$A,INDICE!$C$13,'DATOS PEST12'!$D:$D,'5. RG PROV CCAA SECCION'!L$11,'DATOS PEST12'!$B:$B,'5. RG PROV CCAA SECCION'!$A48,'DATOS PEST12'!$F:$F,"REGIMEN GENERAL")</f>
        <v>1124.8421052631579</v>
      </c>
      <c r="M48" s="62">
        <f>SUMIFS('DATOS PEST12'!$E:$E,'DATOS PEST12'!$A:$A,INDICE!$C$13,'DATOS PEST12'!$D:$D,'5. RG PROV CCAA SECCION'!M$11,'DATOS PEST12'!$B:$B,'5. RG PROV CCAA SECCION'!$A48,'DATOS PEST12'!$F:$F,"REGIMEN GENERAL")</f>
        <v>23.578947368421048</v>
      </c>
      <c r="N48" s="62">
        <f>SUMIFS('DATOS PEST12'!$E:$E,'DATOS PEST12'!$A:$A,INDICE!$C$13,'DATOS PEST12'!$D:$D,'5. RG PROV CCAA SECCION'!N$11,'DATOS PEST12'!$B:$B,'5. RG PROV CCAA SECCION'!$A48,'DATOS PEST12'!$F:$F,"REGIMEN GENERAL")</f>
        <v>6</v>
      </c>
      <c r="O48" s="62">
        <f>SUMIFS('DATOS PEST12'!$E:$E,'DATOS PEST12'!$A:$A,INDICE!$C$13,'DATOS PEST12'!$D:$D,'5. RG PROV CCAA SECCION'!O$11,'DATOS PEST12'!$B:$B,'5. RG PROV CCAA SECCION'!$A48,'DATOS PEST12'!$F:$F,"REGIMEN GENERAL")</f>
        <v>15.000000000000004</v>
      </c>
      <c r="P48" s="62">
        <f>SUMIFS('DATOS PEST12'!$E:$E,'DATOS PEST12'!$A:$A,INDICE!$C$13,'DATOS PEST12'!$D:$D,'5. RG PROV CCAA SECCION'!P$11,'DATOS PEST12'!$B:$B,'5. RG PROV CCAA SECCION'!$A48,'DATOS PEST12'!$F:$F,"REGIMEN GENERAL")</f>
        <v>48.78947368421052</v>
      </c>
      <c r="Q48" s="62">
        <f>SUMIFS('DATOS PEST12'!$E:$E,'DATOS PEST12'!$A:$A,INDICE!$C$13,'DATOS PEST12'!$D:$D,'5. RG PROV CCAA SECCION'!Q$11,'DATOS PEST12'!$B:$B,'5. RG PROV CCAA SECCION'!$A48,'DATOS PEST12'!$F:$F,"REGIMEN GENERAL")</f>
        <v>760.89473684210532</v>
      </c>
      <c r="R48" s="62">
        <f>SUMIFS('DATOS PEST12'!$E:$E,'DATOS PEST12'!$A:$A,INDICE!$C$13,'DATOS PEST12'!$D:$D,'5. RG PROV CCAA SECCION'!R$11,'DATOS PEST12'!$B:$B,'5. RG PROV CCAA SECCION'!$A48,'DATOS PEST12'!$F:$F,"REGIMEN GENERAL")</f>
        <v>188.31578947368416</v>
      </c>
      <c r="S48" s="62">
        <f>SUMIFS('DATOS PEST12'!$E:$E,'DATOS PEST12'!$A:$A,INDICE!$C$13,'DATOS PEST12'!$D:$D,'5. RG PROV CCAA SECCION'!S$11,'DATOS PEST12'!$B:$B,'5. RG PROV CCAA SECCION'!$A48,'DATOS PEST12'!$F:$F,"REGIMEN GENERAL")</f>
        <v>54.578947368421041</v>
      </c>
      <c r="T48" s="62">
        <f>SUMIFS('DATOS PEST12'!$E:$E,'DATOS PEST12'!$A:$A,INDICE!$C$13,'DATOS PEST12'!$D:$D,'5. RG PROV CCAA SECCION'!T$11,'DATOS PEST12'!$B:$B,'5. RG PROV CCAA SECCION'!$A48,'DATOS PEST12'!$F:$F,"REGIMEN GENERAL")</f>
        <v>289.99999999999994</v>
      </c>
      <c r="U48" s="62">
        <f>SUMIFS('DATOS PEST12'!$E:$E,'DATOS PEST12'!$A:$A,INDICE!$C$13,'DATOS PEST12'!$D:$D,'5. RG PROV CCAA SECCION'!U$11,'DATOS PEST12'!$B:$B,'5. RG PROV CCAA SECCION'!$A48,'DATOS PEST12'!$F:$F,"REGIMEN GENERAL")</f>
        <v>73.05263157894737</v>
      </c>
      <c r="V48" s="62">
        <f>SUMIFS('DATOS PEST12'!$E:$E,'DATOS PEST12'!$A:$A,INDICE!$C$13,'DATOS PEST12'!$D:$D,'5. RG PROV CCAA SECCION'!V$11,'DATOS PEST12'!$B:$B,'5. RG PROV CCAA SECCION'!$A48,'DATOS PEST12'!$F:$F,"REGIMEN GENERAL")</f>
        <v>72.894736842105274</v>
      </c>
      <c r="W48" s="62">
        <f>SUMIFS('DATOS PEST12'!$E:$E,'DATOS PEST12'!$A:$A,INDICE!$C$13,'DATOS PEST12'!$D:$D,'5. RG PROV CCAA SECCION'!W$11,'DATOS PEST12'!$B:$B,'5. RG PROV CCAA SECCION'!$A48,'DATOS PEST12'!$F:$F,"REGIMEN GENERAL")</f>
        <v>9</v>
      </c>
      <c r="X48" s="62">
        <f>SUMIFS('DATOS PEST12'!$E:$E,'DATOS PEST12'!$A:$A,INDICE!$C$13,'DATOS PEST12'!$D:$D,'5. RG PROV CCAA SECCION'!X$11,'DATOS PEST12'!$B:$B,'5. RG PROV CCAA SECCION'!$A48,'DATOS PEST12'!$F:$F,"REGIMEN GENERAL")</f>
        <v>0</v>
      </c>
      <c r="Y48" s="59">
        <f>SUMIFS('DATOS PEST12'!$E:$E,'DATOS PEST12'!$A:$A,INDICE!$C$13,'DATOS PEST12'!$D:$D,'5. RG PROV CCAA SECCION'!Y$11,'DATOS PEST12'!$B:$B,'5. RG PROV CCAA SECCION'!$A48,'DATOS PEST12'!$F:$F,"REGIMEN GENERAL")</f>
        <v>0</v>
      </c>
    </row>
    <row r="49" spans="1:25" ht="15.6" x14ac:dyDescent="0.3">
      <c r="A49" s="8">
        <v>19</v>
      </c>
      <c r="B49" s="9" t="s">
        <v>8</v>
      </c>
      <c r="C49" s="94">
        <f t="shared" si="13"/>
        <v>12587.210526315788</v>
      </c>
      <c r="D49" s="62">
        <f>SUMIFS('DATOS PEST12'!$E:$E,'DATOS PEST12'!$A:$A,INDICE!$C$13,'DATOS PEST12'!$D:$D,'5. RG PROV CCAA SECCION'!D$11,'DATOS PEST12'!$B:$B,'5. RG PROV CCAA SECCION'!$A49,'DATOS PEST12'!$F:$F,"REGIMEN GENERAL")</f>
        <v>287</v>
      </c>
      <c r="E49" s="62">
        <f>SUMIFS('DATOS PEST12'!$E:$E,'DATOS PEST12'!$A:$A,INDICE!$C$13,'DATOS PEST12'!$D:$D,'5. RG PROV CCAA SECCION'!E$11,'DATOS PEST12'!$B:$B,'5. RG PROV CCAA SECCION'!$A49,'DATOS PEST12'!$F:$F,"REGIMEN GENERAL")</f>
        <v>30.052631578947373</v>
      </c>
      <c r="F49" s="62">
        <f>SUMIFS('DATOS PEST12'!$E:$E,'DATOS PEST12'!$A:$A,INDICE!$C$13,'DATOS PEST12'!$D:$D,'5. RG PROV CCAA SECCION'!F$11,'DATOS PEST12'!$B:$B,'5. RG PROV CCAA SECCION'!$A49,'DATOS PEST12'!$F:$F,"REGIMEN GENERAL")</f>
        <v>1438.0526315789475</v>
      </c>
      <c r="G49" s="62">
        <f>SUMIFS('DATOS PEST12'!$E:$E,'DATOS PEST12'!$A:$A,INDICE!$C$13,'DATOS PEST12'!$D:$D,'5. RG PROV CCAA SECCION'!G$11,'DATOS PEST12'!$B:$B,'5. RG PROV CCAA SECCION'!$A49,'DATOS PEST12'!$F:$F,"REGIMEN GENERAL")</f>
        <v>8.9473684210526336</v>
      </c>
      <c r="H49" s="62">
        <f>SUMIFS('DATOS PEST12'!$E:$E,'DATOS PEST12'!$A:$A,INDICE!$C$13,'DATOS PEST12'!$D:$D,'5. RG PROV CCAA SECCION'!H$11,'DATOS PEST12'!$B:$B,'5. RG PROV CCAA SECCION'!$A49,'DATOS PEST12'!$F:$F,"REGIMEN GENERAL")</f>
        <v>104.52631578947367</v>
      </c>
      <c r="I49" s="62">
        <f>SUMIFS('DATOS PEST12'!$E:$E,'DATOS PEST12'!$A:$A,INDICE!$C$13,'DATOS PEST12'!$D:$D,'5. RG PROV CCAA SECCION'!I$11,'DATOS PEST12'!$B:$B,'5. RG PROV CCAA SECCION'!$A49,'DATOS PEST12'!$F:$F,"REGIMEN GENERAL")</f>
        <v>1485.5263157894738</v>
      </c>
      <c r="J49" s="62">
        <f>SUMIFS('DATOS PEST12'!$E:$E,'DATOS PEST12'!$A:$A,INDICE!$C$13,'DATOS PEST12'!$D:$D,'5. RG PROV CCAA SECCION'!J$11,'DATOS PEST12'!$B:$B,'5. RG PROV CCAA SECCION'!$A49,'DATOS PEST12'!$F:$F,"REGIMEN GENERAL")</f>
        <v>1367.2631578947369</v>
      </c>
      <c r="K49" s="62">
        <f>SUMIFS('DATOS PEST12'!$E:$E,'DATOS PEST12'!$A:$A,INDICE!$C$13,'DATOS PEST12'!$D:$D,'5. RG PROV CCAA SECCION'!K$11,'DATOS PEST12'!$B:$B,'5. RG PROV CCAA SECCION'!$A49,'DATOS PEST12'!$F:$F,"REGIMEN GENERAL")</f>
        <v>2134.5789473684208</v>
      </c>
      <c r="L49" s="62">
        <f>SUMIFS('DATOS PEST12'!$E:$E,'DATOS PEST12'!$A:$A,INDICE!$C$13,'DATOS PEST12'!$D:$D,'5. RG PROV CCAA SECCION'!L$11,'DATOS PEST12'!$B:$B,'5. RG PROV CCAA SECCION'!$A49,'DATOS PEST12'!$F:$F,"REGIMEN GENERAL")</f>
        <v>1444.9473684210529</v>
      </c>
      <c r="M49" s="62">
        <f>SUMIFS('DATOS PEST12'!$E:$E,'DATOS PEST12'!$A:$A,INDICE!$C$13,'DATOS PEST12'!$D:$D,'5. RG PROV CCAA SECCION'!M$11,'DATOS PEST12'!$B:$B,'5. RG PROV CCAA SECCION'!$A49,'DATOS PEST12'!$F:$F,"REGIMEN GENERAL")</f>
        <v>73.526315789473699</v>
      </c>
      <c r="N49" s="62">
        <f>SUMIFS('DATOS PEST12'!$E:$E,'DATOS PEST12'!$A:$A,INDICE!$C$13,'DATOS PEST12'!$D:$D,'5. RG PROV CCAA SECCION'!N$11,'DATOS PEST12'!$B:$B,'5. RG PROV CCAA SECCION'!$A49,'DATOS PEST12'!$F:$F,"REGIMEN GENERAL")</f>
        <v>10</v>
      </c>
      <c r="O49" s="62">
        <f>SUMIFS('DATOS PEST12'!$E:$E,'DATOS PEST12'!$A:$A,INDICE!$C$13,'DATOS PEST12'!$D:$D,'5. RG PROV CCAA SECCION'!O$11,'DATOS PEST12'!$B:$B,'5. RG PROV CCAA SECCION'!$A49,'DATOS PEST12'!$F:$F,"REGIMEN GENERAL")</f>
        <v>20.736842105263158</v>
      </c>
      <c r="P49" s="62">
        <f>SUMIFS('DATOS PEST12'!$E:$E,'DATOS PEST12'!$A:$A,INDICE!$C$13,'DATOS PEST12'!$D:$D,'5. RG PROV CCAA SECCION'!P$11,'DATOS PEST12'!$B:$B,'5. RG PROV CCAA SECCION'!$A49,'DATOS PEST12'!$F:$F,"REGIMEN GENERAL")</f>
        <v>119.78947368421058</v>
      </c>
      <c r="Q49" s="62">
        <f>SUMIFS('DATOS PEST12'!$E:$E,'DATOS PEST12'!$A:$A,INDICE!$C$13,'DATOS PEST12'!$D:$D,'5. RG PROV CCAA SECCION'!Q$11,'DATOS PEST12'!$B:$B,'5. RG PROV CCAA SECCION'!$A49,'DATOS PEST12'!$F:$F,"REGIMEN GENERAL")</f>
        <v>2516.4736842105258</v>
      </c>
      <c r="R49" s="62">
        <f>SUMIFS('DATOS PEST12'!$E:$E,'DATOS PEST12'!$A:$A,INDICE!$C$13,'DATOS PEST12'!$D:$D,'5. RG PROV CCAA SECCION'!R$11,'DATOS PEST12'!$B:$B,'5. RG PROV CCAA SECCION'!$A49,'DATOS PEST12'!$F:$F,"REGIMEN GENERAL")</f>
        <v>110.10526315789474</v>
      </c>
      <c r="S49" s="62">
        <f>SUMIFS('DATOS PEST12'!$E:$E,'DATOS PEST12'!$A:$A,INDICE!$C$13,'DATOS PEST12'!$D:$D,'5. RG PROV CCAA SECCION'!S$11,'DATOS PEST12'!$B:$B,'5. RG PROV CCAA SECCION'!$A49,'DATOS PEST12'!$F:$F,"REGIMEN GENERAL")</f>
        <v>129.84210526315792</v>
      </c>
      <c r="T49" s="62">
        <f>SUMIFS('DATOS PEST12'!$E:$E,'DATOS PEST12'!$A:$A,INDICE!$C$13,'DATOS PEST12'!$D:$D,'5. RG PROV CCAA SECCION'!T$11,'DATOS PEST12'!$B:$B,'5. RG PROV CCAA SECCION'!$A49,'DATOS PEST12'!$F:$F,"REGIMEN GENERAL")</f>
        <v>864.84210526315792</v>
      </c>
      <c r="U49" s="62">
        <f>SUMIFS('DATOS PEST12'!$E:$E,'DATOS PEST12'!$A:$A,INDICE!$C$13,'DATOS PEST12'!$D:$D,'5. RG PROV CCAA SECCION'!U$11,'DATOS PEST12'!$B:$B,'5. RG PROV CCAA SECCION'!$A49,'DATOS PEST12'!$F:$F,"REGIMEN GENERAL")</f>
        <v>103.00000000000001</v>
      </c>
      <c r="V49" s="62">
        <f>SUMIFS('DATOS PEST12'!$E:$E,'DATOS PEST12'!$A:$A,INDICE!$C$13,'DATOS PEST12'!$D:$D,'5. RG PROV CCAA SECCION'!V$11,'DATOS PEST12'!$B:$B,'5. RG PROV CCAA SECCION'!$A49,'DATOS PEST12'!$F:$F,"REGIMEN GENERAL")</f>
        <v>322.05263157894728</v>
      </c>
      <c r="W49" s="62">
        <f>SUMIFS('DATOS PEST12'!$E:$E,'DATOS PEST12'!$A:$A,INDICE!$C$13,'DATOS PEST12'!$D:$D,'5. RG PROV CCAA SECCION'!W$11,'DATOS PEST12'!$B:$B,'5. RG PROV CCAA SECCION'!$A49,'DATOS PEST12'!$F:$F,"REGIMEN GENERAL")</f>
        <v>15.947368421052637</v>
      </c>
      <c r="X49" s="62">
        <f>SUMIFS('DATOS PEST12'!$E:$E,'DATOS PEST12'!$A:$A,INDICE!$C$13,'DATOS PEST12'!$D:$D,'5. RG PROV CCAA SECCION'!X$11,'DATOS PEST12'!$B:$B,'5. RG PROV CCAA SECCION'!$A49,'DATOS PEST12'!$F:$F,"REGIMEN GENERAL")</f>
        <v>0</v>
      </c>
      <c r="Y49" s="59">
        <f>SUMIFS('DATOS PEST12'!$E:$E,'DATOS PEST12'!$A:$A,INDICE!$C$13,'DATOS PEST12'!$D:$D,'5. RG PROV CCAA SECCION'!Y$11,'DATOS PEST12'!$B:$B,'5. RG PROV CCAA SECCION'!$A49,'DATOS PEST12'!$F:$F,"REGIMEN GENERAL")</f>
        <v>0</v>
      </c>
    </row>
    <row r="50" spans="1:25" ht="15.6" x14ac:dyDescent="0.3">
      <c r="A50" s="10">
        <v>45</v>
      </c>
      <c r="B50" s="11" t="s">
        <v>27</v>
      </c>
      <c r="C50" s="94">
        <f t="shared" si="13"/>
        <v>19469.052631578947</v>
      </c>
      <c r="D50" s="62">
        <f>SUMIFS('DATOS PEST12'!$E:$E,'DATOS PEST12'!$A:$A,INDICE!$C$13,'DATOS PEST12'!$D:$D,'5. RG PROV CCAA SECCION'!D$11,'DATOS PEST12'!$B:$B,'5. RG PROV CCAA SECCION'!$A50,'DATOS PEST12'!$F:$F,"REGIMEN GENERAL")</f>
        <v>705.52631578947353</v>
      </c>
      <c r="E50" s="62">
        <f>SUMIFS('DATOS PEST12'!$E:$E,'DATOS PEST12'!$A:$A,INDICE!$C$13,'DATOS PEST12'!$D:$D,'5. RG PROV CCAA SECCION'!E$11,'DATOS PEST12'!$B:$B,'5. RG PROV CCAA SECCION'!$A50,'DATOS PEST12'!$F:$F,"REGIMEN GENERAL")</f>
        <v>43.263157894736857</v>
      </c>
      <c r="F50" s="62">
        <f>SUMIFS('DATOS PEST12'!$E:$E,'DATOS PEST12'!$A:$A,INDICE!$C$13,'DATOS PEST12'!$D:$D,'5. RG PROV CCAA SECCION'!F$11,'DATOS PEST12'!$B:$B,'5. RG PROV CCAA SECCION'!$A50,'DATOS PEST12'!$F:$F,"REGIMEN GENERAL")</f>
        <v>3447.3157894736846</v>
      </c>
      <c r="G50" s="62">
        <f>SUMIFS('DATOS PEST12'!$E:$E,'DATOS PEST12'!$A:$A,INDICE!$C$13,'DATOS PEST12'!$D:$D,'5. RG PROV CCAA SECCION'!G$11,'DATOS PEST12'!$B:$B,'5. RG PROV CCAA SECCION'!$A50,'DATOS PEST12'!$F:$F,"REGIMEN GENERAL")</f>
        <v>12</v>
      </c>
      <c r="H50" s="62">
        <f>SUMIFS('DATOS PEST12'!$E:$E,'DATOS PEST12'!$A:$A,INDICE!$C$13,'DATOS PEST12'!$D:$D,'5. RG PROV CCAA SECCION'!H$11,'DATOS PEST12'!$B:$B,'5. RG PROV CCAA SECCION'!$A50,'DATOS PEST12'!$F:$F,"REGIMEN GENERAL")</f>
        <v>96.31578947368422</v>
      </c>
      <c r="I50" s="62">
        <f>SUMIFS('DATOS PEST12'!$E:$E,'DATOS PEST12'!$A:$A,INDICE!$C$13,'DATOS PEST12'!$D:$D,'5. RG PROV CCAA SECCION'!I$11,'DATOS PEST12'!$B:$B,'5. RG PROV CCAA SECCION'!$A50,'DATOS PEST12'!$F:$F,"REGIMEN GENERAL")</f>
        <v>3337.3684210526317</v>
      </c>
      <c r="J50" s="62">
        <f>SUMIFS('DATOS PEST12'!$E:$E,'DATOS PEST12'!$A:$A,INDICE!$C$13,'DATOS PEST12'!$D:$D,'5. RG PROV CCAA SECCION'!J$11,'DATOS PEST12'!$B:$B,'5. RG PROV CCAA SECCION'!$A50,'DATOS PEST12'!$F:$F,"REGIMEN GENERAL")</f>
        <v>3404.4210526315787</v>
      </c>
      <c r="K50" s="62">
        <f>SUMIFS('DATOS PEST12'!$E:$E,'DATOS PEST12'!$A:$A,INDICE!$C$13,'DATOS PEST12'!$D:$D,'5. RG PROV CCAA SECCION'!K$11,'DATOS PEST12'!$B:$B,'5. RG PROV CCAA SECCION'!$A50,'DATOS PEST12'!$F:$F,"REGIMEN GENERAL")</f>
        <v>1873.2631578947369</v>
      </c>
      <c r="L50" s="62">
        <f>SUMIFS('DATOS PEST12'!$E:$E,'DATOS PEST12'!$A:$A,INDICE!$C$13,'DATOS PEST12'!$D:$D,'5. RG PROV CCAA SECCION'!L$11,'DATOS PEST12'!$B:$B,'5. RG PROV CCAA SECCION'!$A50,'DATOS PEST12'!$F:$F,"REGIMEN GENERAL")</f>
        <v>2656.3684210526317</v>
      </c>
      <c r="M50" s="62">
        <f>SUMIFS('DATOS PEST12'!$E:$E,'DATOS PEST12'!$A:$A,INDICE!$C$13,'DATOS PEST12'!$D:$D,'5. RG PROV CCAA SECCION'!M$11,'DATOS PEST12'!$B:$B,'5. RG PROV CCAA SECCION'!$A50,'DATOS PEST12'!$F:$F,"REGIMEN GENERAL")</f>
        <v>88.421052631578931</v>
      </c>
      <c r="N50" s="62">
        <f>SUMIFS('DATOS PEST12'!$E:$E,'DATOS PEST12'!$A:$A,INDICE!$C$13,'DATOS PEST12'!$D:$D,'5. RG PROV CCAA SECCION'!N$11,'DATOS PEST12'!$B:$B,'5. RG PROV CCAA SECCION'!$A50,'DATOS PEST12'!$F:$F,"REGIMEN GENERAL")</f>
        <v>20.421052631578945</v>
      </c>
      <c r="O50" s="62">
        <f>SUMIFS('DATOS PEST12'!$E:$E,'DATOS PEST12'!$A:$A,INDICE!$C$13,'DATOS PEST12'!$D:$D,'5. RG PROV CCAA SECCION'!O$11,'DATOS PEST12'!$B:$B,'5. RG PROV CCAA SECCION'!$A50,'DATOS PEST12'!$F:$F,"REGIMEN GENERAL")</f>
        <v>63.05263157894737</v>
      </c>
      <c r="P50" s="62">
        <f>SUMIFS('DATOS PEST12'!$E:$E,'DATOS PEST12'!$A:$A,INDICE!$C$13,'DATOS PEST12'!$D:$D,'5. RG PROV CCAA SECCION'!P$11,'DATOS PEST12'!$B:$B,'5. RG PROV CCAA SECCION'!$A50,'DATOS PEST12'!$F:$F,"REGIMEN GENERAL")</f>
        <v>203.31578947368422</v>
      </c>
      <c r="Q50" s="62">
        <f>SUMIFS('DATOS PEST12'!$E:$E,'DATOS PEST12'!$A:$A,INDICE!$C$13,'DATOS PEST12'!$D:$D,'5. RG PROV CCAA SECCION'!Q$11,'DATOS PEST12'!$B:$B,'5. RG PROV CCAA SECCION'!$A50,'DATOS PEST12'!$F:$F,"REGIMEN GENERAL")</f>
        <v>1433.9473684210525</v>
      </c>
      <c r="R50" s="62">
        <f>SUMIFS('DATOS PEST12'!$E:$E,'DATOS PEST12'!$A:$A,INDICE!$C$13,'DATOS PEST12'!$D:$D,'5. RG PROV CCAA SECCION'!R$11,'DATOS PEST12'!$B:$B,'5. RG PROV CCAA SECCION'!$A50,'DATOS PEST12'!$F:$F,"REGIMEN GENERAL")</f>
        <v>416.78947368421063</v>
      </c>
      <c r="S50" s="62">
        <f>SUMIFS('DATOS PEST12'!$E:$E,'DATOS PEST12'!$A:$A,INDICE!$C$13,'DATOS PEST12'!$D:$D,'5. RG PROV CCAA SECCION'!S$11,'DATOS PEST12'!$B:$B,'5. RG PROV CCAA SECCION'!$A50,'DATOS PEST12'!$F:$F,"REGIMEN GENERAL")</f>
        <v>248.73684210526315</v>
      </c>
      <c r="T50" s="62">
        <f>SUMIFS('DATOS PEST12'!$E:$E,'DATOS PEST12'!$A:$A,INDICE!$C$13,'DATOS PEST12'!$D:$D,'5. RG PROV CCAA SECCION'!T$11,'DATOS PEST12'!$B:$B,'5. RG PROV CCAA SECCION'!$A50,'DATOS PEST12'!$F:$F,"REGIMEN GENERAL")</f>
        <v>837.21052631578948</v>
      </c>
      <c r="U50" s="62">
        <f>SUMIFS('DATOS PEST12'!$E:$E,'DATOS PEST12'!$A:$A,INDICE!$C$13,'DATOS PEST12'!$D:$D,'5. RG PROV CCAA SECCION'!U$11,'DATOS PEST12'!$B:$B,'5. RG PROV CCAA SECCION'!$A50,'DATOS PEST12'!$F:$F,"REGIMEN GENERAL")</f>
        <v>293.26315789473676</v>
      </c>
      <c r="V50" s="62">
        <f>SUMIFS('DATOS PEST12'!$E:$E,'DATOS PEST12'!$A:$A,INDICE!$C$13,'DATOS PEST12'!$D:$D,'5. RG PROV CCAA SECCION'!V$11,'DATOS PEST12'!$B:$B,'5. RG PROV CCAA SECCION'!$A50,'DATOS PEST12'!$F:$F,"REGIMEN GENERAL")</f>
        <v>279.05263157894734</v>
      </c>
      <c r="W50" s="62">
        <f>SUMIFS('DATOS PEST12'!$E:$E,'DATOS PEST12'!$A:$A,INDICE!$C$13,'DATOS PEST12'!$D:$D,'5. RG PROV CCAA SECCION'!W$11,'DATOS PEST12'!$B:$B,'5. RG PROV CCAA SECCION'!$A50,'DATOS PEST12'!$F:$F,"REGIMEN GENERAL")</f>
        <v>8.9999999999999964</v>
      </c>
      <c r="X50" s="62">
        <f>SUMIFS('DATOS PEST12'!$E:$E,'DATOS PEST12'!$A:$A,INDICE!$C$13,'DATOS PEST12'!$D:$D,'5. RG PROV CCAA SECCION'!X$11,'DATOS PEST12'!$B:$B,'5. RG PROV CCAA SECCION'!$A50,'DATOS PEST12'!$F:$F,"REGIMEN GENERAL")</f>
        <v>0</v>
      </c>
      <c r="Y50" s="59">
        <f>SUMIFS('DATOS PEST12'!$E:$E,'DATOS PEST12'!$A:$A,INDICE!$C$13,'DATOS PEST12'!$D:$D,'5. RG PROV CCAA SECCION'!Y$11,'DATOS PEST12'!$B:$B,'5. RG PROV CCAA SECCION'!$A50,'DATOS PEST12'!$F:$F,"REGIMEN GENERAL")</f>
        <v>0</v>
      </c>
    </row>
    <row r="51" spans="1:25" ht="15.6" x14ac:dyDescent="0.3">
      <c r="A51" s="238" t="s">
        <v>42</v>
      </c>
      <c r="B51" s="239"/>
      <c r="C51" s="99">
        <f t="shared" ref="C51:Y51" si="14">SUM(C52:C55)</f>
        <v>502873.10526315786</v>
      </c>
      <c r="D51" s="67">
        <f t="shared" si="14"/>
        <v>4317.6315789473683</v>
      </c>
      <c r="E51" s="67">
        <f t="shared" si="14"/>
        <v>215.4736842105263</v>
      </c>
      <c r="F51" s="67">
        <f t="shared" si="14"/>
        <v>57828</v>
      </c>
      <c r="G51" s="67">
        <f t="shared" si="14"/>
        <v>206.63157894736841</v>
      </c>
      <c r="H51" s="67">
        <f t="shared" si="14"/>
        <v>2862</v>
      </c>
      <c r="I51" s="67">
        <f t="shared" si="14"/>
        <v>46288.73684210526</v>
      </c>
      <c r="J51" s="67">
        <f t="shared" si="14"/>
        <v>79640.789473684199</v>
      </c>
      <c r="K51" s="67">
        <f t="shared" si="14"/>
        <v>25588.473684210527</v>
      </c>
      <c r="L51" s="67">
        <f t="shared" si="14"/>
        <v>79887.052631578961</v>
      </c>
      <c r="M51" s="67">
        <f t="shared" si="14"/>
        <v>27325.578947368424</v>
      </c>
      <c r="N51" s="67">
        <f t="shared" si="14"/>
        <v>3680.1052631578946</v>
      </c>
      <c r="O51" s="67">
        <f t="shared" si="14"/>
        <v>3448.6315789473679</v>
      </c>
      <c r="P51" s="67">
        <f t="shared" si="14"/>
        <v>33700.947368421046</v>
      </c>
      <c r="Q51" s="67">
        <f t="shared" si="14"/>
        <v>68990.421052631558</v>
      </c>
      <c r="R51" s="67">
        <f t="shared" si="14"/>
        <v>3855.4736842105262</v>
      </c>
      <c r="S51" s="67">
        <f t="shared" si="14"/>
        <v>15957.052631578948</v>
      </c>
      <c r="T51" s="67">
        <f t="shared" si="14"/>
        <v>29384.631578947367</v>
      </c>
      <c r="U51" s="67">
        <f t="shared" si="14"/>
        <v>7425.8421052631584</v>
      </c>
      <c r="V51" s="67">
        <f t="shared" si="14"/>
        <v>11393.42105263158</v>
      </c>
      <c r="W51" s="67">
        <f t="shared" si="14"/>
        <v>689.42105263157896</v>
      </c>
      <c r="X51" s="67">
        <f t="shared" si="14"/>
        <v>186.78947368421052</v>
      </c>
      <c r="Y51" s="66">
        <f t="shared" si="14"/>
        <v>0</v>
      </c>
    </row>
    <row r="52" spans="1:25" ht="15.6" x14ac:dyDescent="0.3">
      <c r="A52" s="6">
        <v>8</v>
      </c>
      <c r="B52" s="7" t="s">
        <v>2</v>
      </c>
      <c r="C52" s="94">
        <f t="shared" ref="C52:C55" si="15">SUM(D52:Y52)</f>
        <v>376272.68421052629</v>
      </c>
      <c r="D52" s="62">
        <f>SUMIFS('DATOS PEST12'!$E:$E,'DATOS PEST12'!$A:$A,INDICE!$C$13,'DATOS PEST12'!$D:$D,'5. RG PROV CCAA SECCION'!D$11,'DATOS PEST12'!$B:$B,'5. RG PROV CCAA SECCION'!$A52,'DATOS PEST12'!$F:$F,"REGIMEN GENERAL")</f>
        <v>903.21052631578971</v>
      </c>
      <c r="E52" s="62">
        <f>SUMIFS('DATOS PEST12'!$E:$E,'DATOS PEST12'!$A:$A,INDICE!$C$13,'DATOS PEST12'!$D:$D,'5. RG PROV CCAA SECCION'!E$11,'DATOS PEST12'!$B:$B,'5. RG PROV CCAA SECCION'!$A52,'DATOS PEST12'!$F:$F,"REGIMEN GENERAL")</f>
        <v>83.526315789473671</v>
      </c>
      <c r="F52" s="62">
        <f>SUMIFS('DATOS PEST12'!$E:$E,'DATOS PEST12'!$A:$A,INDICE!$C$13,'DATOS PEST12'!$D:$D,'5. RG PROV CCAA SECCION'!F$11,'DATOS PEST12'!$B:$B,'5. RG PROV CCAA SECCION'!$A52,'DATOS PEST12'!$F:$F,"REGIMEN GENERAL")</f>
        <v>33285.473684210527</v>
      </c>
      <c r="G52" s="62">
        <f>SUMIFS('DATOS PEST12'!$E:$E,'DATOS PEST12'!$A:$A,INDICE!$C$13,'DATOS PEST12'!$D:$D,'5. RG PROV CCAA SECCION'!G$11,'DATOS PEST12'!$B:$B,'5. RG PROV CCAA SECCION'!$A52,'DATOS PEST12'!$F:$F,"REGIMEN GENERAL")</f>
        <v>155.73684210526315</v>
      </c>
      <c r="H52" s="62">
        <f>SUMIFS('DATOS PEST12'!$E:$E,'DATOS PEST12'!$A:$A,INDICE!$C$13,'DATOS PEST12'!$D:$D,'5. RG PROV CCAA SECCION'!H$11,'DATOS PEST12'!$B:$B,'5. RG PROV CCAA SECCION'!$A52,'DATOS PEST12'!$F:$F,"REGIMEN GENERAL")</f>
        <v>1908.6315789473686</v>
      </c>
      <c r="I52" s="62">
        <f>SUMIFS('DATOS PEST12'!$E:$E,'DATOS PEST12'!$A:$A,INDICE!$C$13,'DATOS PEST12'!$D:$D,'5. RG PROV CCAA SECCION'!I$11,'DATOS PEST12'!$B:$B,'5. RG PROV CCAA SECCION'!$A52,'DATOS PEST12'!$F:$F,"REGIMEN GENERAL")</f>
        <v>32654.894736842107</v>
      </c>
      <c r="J52" s="62">
        <f>SUMIFS('DATOS PEST12'!$E:$E,'DATOS PEST12'!$A:$A,INDICE!$C$13,'DATOS PEST12'!$D:$D,'5. RG PROV CCAA SECCION'!J$11,'DATOS PEST12'!$B:$B,'5. RG PROV CCAA SECCION'!$A52,'DATOS PEST12'!$F:$F,"REGIMEN GENERAL")</f>
        <v>61907.263157894733</v>
      </c>
      <c r="K52" s="62">
        <f>SUMIFS('DATOS PEST12'!$E:$E,'DATOS PEST12'!$A:$A,INDICE!$C$13,'DATOS PEST12'!$D:$D,'5. RG PROV CCAA SECCION'!K$11,'DATOS PEST12'!$B:$B,'5. RG PROV CCAA SECCION'!$A52,'DATOS PEST12'!$F:$F,"REGIMEN GENERAL")</f>
        <v>15735.21052631579</v>
      </c>
      <c r="L52" s="62">
        <f>SUMIFS('DATOS PEST12'!$E:$E,'DATOS PEST12'!$A:$A,INDICE!$C$13,'DATOS PEST12'!$D:$D,'5. RG PROV CCAA SECCION'!L$11,'DATOS PEST12'!$B:$B,'5. RG PROV CCAA SECCION'!$A52,'DATOS PEST12'!$F:$F,"REGIMEN GENERAL")</f>
        <v>57244.210526315801</v>
      </c>
      <c r="M52" s="62">
        <f>SUMIFS('DATOS PEST12'!$E:$E,'DATOS PEST12'!$A:$A,INDICE!$C$13,'DATOS PEST12'!$D:$D,'5. RG PROV CCAA SECCION'!M$11,'DATOS PEST12'!$B:$B,'5. RG PROV CCAA SECCION'!$A52,'DATOS PEST12'!$F:$F,"REGIMEN GENERAL")</f>
        <v>26411.84210526316</v>
      </c>
      <c r="N52" s="62">
        <f>SUMIFS('DATOS PEST12'!$E:$E,'DATOS PEST12'!$A:$A,INDICE!$C$13,'DATOS PEST12'!$D:$D,'5. RG PROV CCAA SECCION'!N$11,'DATOS PEST12'!$B:$B,'5. RG PROV CCAA SECCION'!$A52,'DATOS PEST12'!$F:$F,"REGIMEN GENERAL")</f>
        <v>3472.5789473684213</v>
      </c>
      <c r="O52" s="62">
        <f>SUMIFS('DATOS PEST12'!$E:$E,'DATOS PEST12'!$A:$A,INDICE!$C$13,'DATOS PEST12'!$D:$D,'5. RG PROV CCAA SECCION'!O$11,'DATOS PEST12'!$B:$B,'5. RG PROV CCAA SECCION'!$A52,'DATOS PEST12'!$F:$F,"REGIMEN GENERAL")</f>
        <v>2774.0526315789471</v>
      </c>
      <c r="P52" s="62">
        <f>SUMIFS('DATOS PEST12'!$E:$E,'DATOS PEST12'!$A:$A,INDICE!$C$13,'DATOS PEST12'!$D:$D,'5. RG PROV CCAA SECCION'!P$11,'DATOS PEST12'!$B:$B,'5. RG PROV CCAA SECCION'!$A52,'DATOS PEST12'!$F:$F,"REGIMEN GENERAL")</f>
        <v>31349.315789473683</v>
      </c>
      <c r="Q52" s="62">
        <f>SUMIFS('DATOS PEST12'!$E:$E,'DATOS PEST12'!$A:$A,INDICE!$C$13,'DATOS PEST12'!$D:$D,'5. RG PROV CCAA SECCION'!Q$11,'DATOS PEST12'!$B:$B,'5. RG PROV CCAA SECCION'!$A52,'DATOS PEST12'!$F:$F,"REGIMEN GENERAL")</f>
        <v>55019.947368421039</v>
      </c>
      <c r="R52" s="62">
        <f>SUMIFS('DATOS PEST12'!$E:$E,'DATOS PEST12'!$A:$A,INDICE!$C$13,'DATOS PEST12'!$D:$D,'5. RG PROV CCAA SECCION'!R$11,'DATOS PEST12'!$B:$B,'5. RG PROV CCAA SECCION'!$A52,'DATOS PEST12'!$F:$F,"REGIMEN GENERAL")</f>
        <v>2362.4736842105262</v>
      </c>
      <c r="S52" s="62">
        <f>SUMIFS('DATOS PEST12'!$E:$E,'DATOS PEST12'!$A:$A,INDICE!$C$13,'DATOS PEST12'!$D:$D,'5. RG PROV CCAA SECCION'!S$11,'DATOS PEST12'!$B:$B,'5. RG PROV CCAA SECCION'!$A52,'DATOS PEST12'!$F:$F,"REGIMEN GENERAL")</f>
        <v>13690.894736842107</v>
      </c>
      <c r="T52" s="62">
        <f>SUMIFS('DATOS PEST12'!$E:$E,'DATOS PEST12'!$A:$A,INDICE!$C$13,'DATOS PEST12'!$D:$D,'5. RG PROV CCAA SECCION'!T$11,'DATOS PEST12'!$B:$B,'5. RG PROV CCAA SECCION'!$A52,'DATOS PEST12'!$F:$F,"REGIMEN GENERAL")</f>
        <v>21895.105263157893</v>
      </c>
      <c r="U52" s="62">
        <f>SUMIFS('DATOS PEST12'!$E:$E,'DATOS PEST12'!$A:$A,INDICE!$C$13,'DATOS PEST12'!$D:$D,'5. RG PROV CCAA SECCION'!U$11,'DATOS PEST12'!$B:$B,'5. RG PROV CCAA SECCION'!$A52,'DATOS PEST12'!$F:$F,"REGIMEN GENERAL")</f>
        <v>5644.6315789473683</v>
      </c>
      <c r="V52" s="62">
        <f>SUMIFS('DATOS PEST12'!$E:$E,'DATOS PEST12'!$A:$A,INDICE!$C$13,'DATOS PEST12'!$D:$D,'5. RG PROV CCAA SECCION'!V$11,'DATOS PEST12'!$B:$B,'5. RG PROV CCAA SECCION'!$A52,'DATOS PEST12'!$F:$F,"REGIMEN GENERAL")</f>
        <v>9063.1578947368434</v>
      </c>
      <c r="W52" s="62">
        <f>SUMIFS('DATOS PEST12'!$E:$E,'DATOS PEST12'!$A:$A,INDICE!$C$13,'DATOS PEST12'!$D:$D,'5. RG PROV CCAA SECCION'!W$11,'DATOS PEST12'!$B:$B,'5. RG PROV CCAA SECCION'!$A52,'DATOS PEST12'!$F:$F,"REGIMEN GENERAL")</f>
        <v>525.73684210526312</v>
      </c>
      <c r="X52" s="62">
        <f>SUMIFS('DATOS PEST12'!$E:$E,'DATOS PEST12'!$A:$A,INDICE!$C$13,'DATOS PEST12'!$D:$D,'5. RG PROV CCAA SECCION'!X$11,'DATOS PEST12'!$B:$B,'5. RG PROV CCAA SECCION'!$A52,'DATOS PEST12'!$F:$F,"REGIMEN GENERAL")</f>
        <v>184.78947368421052</v>
      </c>
      <c r="Y52" s="59">
        <f>SUMIFS('DATOS PEST12'!$E:$E,'DATOS PEST12'!$A:$A,INDICE!$C$13,'DATOS PEST12'!$D:$D,'5. RG PROV CCAA SECCION'!Y$11,'DATOS PEST12'!$B:$B,'5. RG PROV CCAA SECCION'!$A52,'DATOS PEST12'!$F:$F,"REGIMEN GENERAL")</f>
        <v>0</v>
      </c>
    </row>
    <row r="53" spans="1:25" ht="15.6" x14ac:dyDescent="0.3">
      <c r="A53" s="8">
        <v>17</v>
      </c>
      <c r="B53" s="9" t="s">
        <v>6</v>
      </c>
      <c r="C53" s="94">
        <f t="shared" si="15"/>
        <v>55327.947368421053</v>
      </c>
      <c r="D53" s="62">
        <f>SUMIFS('DATOS PEST12'!$E:$E,'DATOS PEST12'!$A:$A,INDICE!$C$13,'DATOS PEST12'!$D:$D,'5. RG PROV CCAA SECCION'!D$11,'DATOS PEST12'!$B:$B,'5. RG PROV CCAA SECCION'!$A53,'DATOS PEST12'!$F:$F,"REGIMEN GENERAL")</f>
        <v>709.84210526315792</v>
      </c>
      <c r="E53" s="62">
        <f>SUMIFS('DATOS PEST12'!$E:$E,'DATOS PEST12'!$A:$A,INDICE!$C$13,'DATOS PEST12'!$D:$D,'5. RG PROV CCAA SECCION'!E$11,'DATOS PEST12'!$B:$B,'5. RG PROV CCAA SECCION'!$A53,'DATOS PEST12'!$F:$F,"REGIMEN GENERAL")</f>
        <v>27.999999999999996</v>
      </c>
      <c r="F53" s="62">
        <f>SUMIFS('DATOS PEST12'!$E:$E,'DATOS PEST12'!$A:$A,INDICE!$C$13,'DATOS PEST12'!$D:$D,'5. RG PROV CCAA SECCION'!F$11,'DATOS PEST12'!$B:$B,'5. RG PROV CCAA SECCION'!$A53,'DATOS PEST12'!$F:$F,"REGIMEN GENERAL")</f>
        <v>12389</v>
      </c>
      <c r="G53" s="62">
        <f>SUMIFS('DATOS PEST12'!$E:$E,'DATOS PEST12'!$A:$A,INDICE!$C$13,'DATOS PEST12'!$D:$D,'5. RG PROV CCAA SECCION'!G$11,'DATOS PEST12'!$B:$B,'5. RG PROV CCAA SECCION'!$A53,'DATOS PEST12'!$F:$F,"REGIMEN GENERAL")</f>
        <v>16</v>
      </c>
      <c r="H53" s="62">
        <f>SUMIFS('DATOS PEST12'!$E:$E,'DATOS PEST12'!$A:$A,INDICE!$C$13,'DATOS PEST12'!$D:$D,'5. RG PROV CCAA SECCION'!H$11,'DATOS PEST12'!$B:$B,'5. RG PROV CCAA SECCION'!$A53,'DATOS PEST12'!$F:$F,"REGIMEN GENERAL")</f>
        <v>362.47368421052636</v>
      </c>
      <c r="I53" s="62">
        <f>SUMIFS('DATOS PEST12'!$E:$E,'DATOS PEST12'!$A:$A,INDICE!$C$13,'DATOS PEST12'!$D:$D,'5. RG PROV CCAA SECCION'!I$11,'DATOS PEST12'!$B:$B,'5. RG PROV CCAA SECCION'!$A53,'DATOS PEST12'!$F:$F,"REGIMEN GENERAL")</f>
        <v>6038.1052631578941</v>
      </c>
      <c r="J53" s="62">
        <f>SUMIFS('DATOS PEST12'!$E:$E,'DATOS PEST12'!$A:$A,INDICE!$C$13,'DATOS PEST12'!$D:$D,'5. RG PROV CCAA SECCION'!J$11,'DATOS PEST12'!$B:$B,'5. RG PROV CCAA SECCION'!$A53,'DATOS PEST12'!$F:$F,"REGIMEN GENERAL")</f>
        <v>7416.1052631578959</v>
      </c>
      <c r="K53" s="62">
        <f>SUMIFS('DATOS PEST12'!$E:$E,'DATOS PEST12'!$A:$A,INDICE!$C$13,'DATOS PEST12'!$D:$D,'5. RG PROV CCAA SECCION'!K$11,'DATOS PEST12'!$B:$B,'5. RG PROV CCAA SECCION'!$A53,'DATOS PEST12'!$F:$F,"REGIMEN GENERAL")</f>
        <v>3345.1578947368425</v>
      </c>
      <c r="L53" s="62">
        <f>SUMIFS('DATOS PEST12'!$E:$E,'DATOS PEST12'!$A:$A,INDICE!$C$13,'DATOS PEST12'!$D:$D,'5. RG PROV CCAA SECCION'!L$11,'DATOS PEST12'!$B:$B,'5. RG PROV CCAA SECCION'!$A53,'DATOS PEST12'!$F:$F,"REGIMEN GENERAL")</f>
        <v>10992.000000000004</v>
      </c>
      <c r="M53" s="62">
        <f>SUMIFS('DATOS PEST12'!$E:$E,'DATOS PEST12'!$A:$A,INDICE!$C$13,'DATOS PEST12'!$D:$D,'5. RG PROV CCAA SECCION'!M$11,'DATOS PEST12'!$B:$B,'5. RG PROV CCAA SECCION'!$A53,'DATOS PEST12'!$F:$F,"REGIMEN GENERAL")</f>
        <v>287.0526315789474</v>
      </c>
      <c r="N53" s="62">
        <f>SUMIFS('DATOS PEST12'!$E:$E,'DATOS PEST12'!$A:$A,INDICE!$C$13,'DATOS PEST12'!$D:$D,'5. RG PROV CCAA SECCION'!N$11,'DATOS PEST12'!$B:$B,'5. RG PROV CCAA SECCION'!$A53,'DATOS PEST12'!$F:$F,"REGIMEN GENERAL")</f>
        <v>109.9473684210526</v>
      </c>
      <c r="O53" s="62">
        <f>SUMIFS('DATOS PEST12'!$E:$E,'DATOS PEST12'!$A:$A,INDICE!$C$13,'DATOS PEST12'!$D:$D,'5. RG PROV CCAA SECCION'!O$11,'DATOS PEST12'!$B:$B,'5. RG PROV CCAA SECCION'!$A53,'DATOS PEST12'!$F:$F,"REGIMEN GENERAL")</f>
        <v>421.84210526315792</v>
      </c>
      <c r="P53" s="62">
        <f>SUMIFS('DATOS PEST12'!$E:$E,'DATOS PEST12'!$A:$A,INDICE!$C$13,'DATOS PEST12'!$D:$D,'5. RG PROV CCAA SECCION'!P$11,'DATOS PEST12'!$B:$B,'5. RG PROV CCAA SECCION'!$A53,'DATOS PEST12'!$F:$F,"REGIMEN GENERAL")</f>
        <v>805.31578947368428</v>
      </c>
      <c r="Q53" s="62">
        <f>SUMIFS('DATOS PEST12'!$E:$E,'DATOS PEST12'!$A:$A,INDICE!$C$13,'DATOS PEST12'!$D:$D,'5. RG PROV CCAA SECCION'!Q$11,'DATOS PEST12'!$B:$B,'5. RG PROV CCAA SECCION'!$A53,'DATOS PEST12'!$F:$F,"REGIMEN GENERAL")</f>
        <v>6256.1578947368425</v>
      </c>
      <c r="R53" s="62">
        <f>SUMIFS('DATOS PEST12'!$E:$E,'DATOS PEST12'!$A:$A,INDICE!$C$13,'DATOS PEST12'!$D:$D,'5. RG PROV CCAA SECCION'!R$11,'DATOS PEST12'!$B:$B,'5. RG PROV CCAA SECCION'!$A53,'DATOS PEST12'!$F:$F,"REGIMEN GENERAL")</f>
        <v>504.68421052631584</v>
      </c>
      <c r="S53" s="62">
        <f>SUMIFS('DATOS PEST12'!$E:$E,'DATOS PEST12'!$A:$A,INDICE!$C$13,'DATOS PEST12'!$D:$D,'5. RG PROV CCAA SECCION'!S$11,'DATOS PEST12'!$B:$B,'5. RG PROV CCAA SECCION'!$A53,'DATOS PEST12'!$F:$F,"REGIMEN GENERAL")</f>
        <v>752.57894736842115</v>
      </c>
      <c r="T53" s="62">
        <f>SUMIFS('DATOS PEST12'!$E:$E,'DATOS PEST12'!$A:$A,INDICE!$C$13,'DATOS PEST12'!$D:$D,'5. RG PROV CCAA SECCION'!T$11,'DATOS PEST12'!$B:$B,'5. RG PROV CCAA SECCION'!$A53,'DATOS PEST12'!$F:$F,"REGIMEN GENERAL")</f>
        <v>2825.7368421052629</v>
      </c>
      <c r="U53" s="62">
        <f>SUMIFS('DATOS PEST12'!$E:$E,'DATOS PEST12'!$A:$A,INDICE!$C$13,'DATOS PEST12'!$D:$D,'5. RG PROV CCAA SECCION'!U$11,'DATOS PEST12'!$B:$B,'5. RG PROV CCAA SECCION'!$A53,'DATOS PEST12'!$F:$F,"REGIMEN GENERAL")</f>
        <v>839.05263157894728</v>
      </c>
      <c r="V53" s="62">
        <f>SUMIFS('DATOS PEST12'!$E:$E,'DATOS PEST12'!$A:$A,INDICE!$C$13,'DATOS PEST12'!$D:$D,'5. RG PROV CCAA SECCION'!V$11,'DATOS PEST12'!$B:$B,'5. RG PROV CCAA SECCION'!$A53,'DATOS PEST12'!$F:$F,"REGIMEN GENERAL")</f>
        <v>1152.8947368421054</v>
      </c>
      <c r="W53" s="62">
        <f>SUMIFS('DATOS PEST12'!$E:$E,'DATOS PEST12'!$A:$A,INDICE!$C$13,'DATOS PEST12'!$D:$D,'5. RG PROV CCAA SECCION'!W$11,'DATOS PEST12'!$B:$B,'5. RG PROV CCAA SECCION'!$A53,'DATOS PEST12'!$F:$F,"REGIMEN GENERAL")</f>
        <v>73.999999999999986</v>
      </c>
      <c r="X53" s="62">
        <f>SUMIFS('DATOS PEST12'!$E:$E,'DATOS PEST12'!$A:$A,INDICE!$C$13,'DATOS PEST12'!$D:$D,'5. RG PROV CCAA SECCION'!X$11,'DATOS PEST12'!$B:$B,'5. RG PROV CCAA SECCION'!$A53,'DATOS PEST12'!$F:$F,"REGIMEN GENERAL")</f>
        <v>1.9999999999999991</v>
      </c>
      <c r="Y53" s="59">
        <f>SUMIFS('DATOS PEST12'!$E:$E,'DATOS PEST12'!$A:$A,INDICE!$C$13,'DATOS PEST12'!$D:$D,'5. RG PROV CCAA SECCION'!Y$11,'DATOS PEST12'!$B:$B,'5. RG PROV CCAA SECCION'!$A53,'DATOS PEST12'!$F:$F,"REGIMEN GENERAL")</f>
        <v>0</v>
      </c>
    </row>
    <row r="54" spans="1:25" ht="15.6" x14ac:dyDescent="0.3">
      <c r="A54" s="8">
        <v>25</v>
      </c>
      <c r="B54" s="9" t="s">
        <v>12</v>
      </c>
      <c r="C54" s="94">
        <f t="shared" si="15"/>
        <v>32190.052631578943</v>
      </c>
      <c r="D54" s="62">
        <f>SUMIFS('DATOS PEST12'!$E:$E,'DATOS PEST12'!$A:$A,INDICE!$C$13,'DATOS PEST12'!$D:$D,'5. RG PROV CCAA SECCION'!D$11,'DATOS PEST12'!$B:$B,'5. RG PROV CCAA SECCION'!$A54,'DATOS PEST12'!$F:$F,"REGIMEN GENERAL")</f>
        <v>2055.6315789473683</v>
      </c>
      <c r="E54" s="62">
        <f>SUMIFS('DATOS PEST12'!$E:$E,'DATOS PEST12'!$A:$A,INDICE!$C$13,'DATOS PEST12'!$D:$D,'5. RG PROV CCAA SECCION'!E$11,'DATOS PEST12'!$B:$B,'5. RG PROV CCAA SECCION'!$A54,'DATOS PEST12'!$F:$F,"REGIMEN GENERAL")</f>
        <v>44.94736842105263</v>
      </c>
      <c r="F54" s="62">
        <f>SUMIFS('DATOS PEST12'!$E:$E,'DATOS PEST12'!$A:$A,INDICE!$C$13,'DATOS PEST12'!$D:$D,'5. RG PROV CCAA SECCION'!F$11,'DATOS PEST12'!$B:$B,'5. RG PROV CCAA SECCION'!$A54,'DATOS PEST12'!$F:$F,"REGIMEN GENERAL")</f>
        <v>6561.4210526315783</v>
      </c>
      <c r="G54" s="62">
        <f>SUMIFS('DATOS PEST12'!$E:$E,'DATOS PEST12'!$A:$A,INDICE!$C$13,'DATOS PEST12'!$D:$D,'5. RG PROV CCAA SECCION'!G$11,'DATOS PEST12'!$B:$B,'5. RG PROV CCAA SECCION'!$A54,'DATOS PEST12'!$F:$F,"REGIMEN GENERAL")</f>
        <v>22.89473684210526</v>
      </c>
      <c r="H54" s="62">
        <f>SUMIFS('DATOS PEST12'!$E:$E,'DATOS PEST12'!$A:$A,INDICE!$C$13,'DATOS PEST12'!$D:$D,'5. RG PROV CCAA SECCION'!H$11,'DATOS PEST12'!$B:$B,'5. RG PROV CCAA SECCION'!$A54,'DATOS PEST12'!$F:$F,"REGIMEN GENERAL")</f>
        <v>269.63157894736838</v>
      </c>
      <c r="I54" s="62">
        <f>SUMIFS('DATOS PEST12'!$E:$E,'DATOS PEST12'!$A:$A,INDICE!$C$13,'DATOS PEST12'!$D:$D,'5. RG PROV CCAA SECCION'!I$11,'DATOS PEST12'!$B:$B,'5. RG PROV CCAA SECCION'!$A54,'DATOS PEST12'!$F:$F,"REGIMEN GENERAL")</f>
        <v>3371.6315789473683</v>
      </c>
      <c r="J54" s="62">
        <f>SUMIFS('DATOS PEST12'!$E:$E,'DATOS PEST12'!$A:$A,INDICE!$C$13,'DATOS PEST12'!$D:$D,'5. RG PROV CCAA SECCION'!J$11,'DATOS PEST12'!$B:$B,'5. RG PROV CCAA SECCION'!$A54,'DATOS PEST12'!$F:$F,"REGIMEN GENERAL")</f>
        <v>4503.5789473684199</v>
      </c>
      <c r="K54" s="62">
        <f>SUMIFS('DATOS PEST12'!$E:$E,'DATOS PEST12'!$A:$A,INDICE!$C$13,'DATOS PEST12'!$D:$D,'5. RG PROV CCAA SECCION'!K$11,'DATOS PEST12'!$B:$B,'5. RG PROV CCAA SECCION'!$A54,'DATOS PEST12'!$F:$F,"REGIMEN GENERAL")</f>
        <v>3956.1052631578941</v>
      </c>
      <c r="L54" s="62">
        <f>SUMIFS('DATOS PEST12'!$E:$E,'DATOS PEST12'!$A:$A,INDICE!$C$13,'DATOS PEST12'!$D:$D,'5. RG PROV CCAA SECCION'!L$11,'DATOS PEST12'!$B:$B,'5. RG PROV CCAA SECCION'!$A54,'DATOS PEST12'!$F:$F,"REGIMEN GENERAL")</f>
        <v>3661.21052631579</v>
      </c>
      <c r="M54" s="62">
        <f>SUMIFS('DATOS PEST12'!$E:$E,'DATOS PEST12'!$A:$A,INDICE!$C$13,'DATOS PEST12'!$D:$D,'5. RG PROV CCAA SECCION'!M$11,'DATOS PEST12'!$B:$B,'5. RG PROV CCAA SECCION'!$A54,'DATOS PEST12'!$F:$F,"REGIMEN GENERAL")</f>
        <v>175.63157894736844</v>
      </c>
      <c r="N54" s="62">
        <f>SUMIFS('DATOS PEST12'!$E:$E,'DATOS PEST12'!$A:$A,INDICE!$C$13,'DATOS PEST12'!$D:$D,'5. RG PROV CCAA SECCION'!N$11,'DATOS PEST12'!$B:$B,'5. RG PROV CCAA SECCION'!$A54,'DATOS PEST12'!$F:$F,"REGIMEN GENERAL")</f>
        <v>45.631578947368432</v>
      </c>
      <c r="O54" s="62">
        <f>SUMIFS('DATOS PEST12'!$E:$E,'DATOS PEST12'!$A:$A,INDICE!$C$13,'DATOS PEST12'!$D:$D,'5. RG PROV CCAA SECCION'!O$11,'DATOS PEST12'!$B:$B,'5. RG PROV CCAA SECCION'!$A54,'DATOS PEST12'!$F:$F,"REGIMEN GENERAL")</f>
        <v>58.263157894736842</v>
      </c>
      <c r="P54" s="62">
        <f>SUMIFS('DATOS PEST12'!$E:$E,'DATOS PEST12'!$A:$A,INDICE!$C$13,'DATOS PEST12'!$D:$D,'5. RG PROV CCAA SECCION'!P$11,'DATOS PEST12'!$B:$B,'5. RG PROV CCAA SECCION'!$A54,'DATOS PEST12'!$F:$F,"REGIMEN GENERAL")</f>
        <v>486.84210526315792</v>
      </c>
      <c r="Q54" s="62">
        <f>SUMIFS('DATOS PEST12'!$E:$E,'DATOS PEST12'!$A:$A,INDICE!$C$13,'DATOS PEST12'!$D:$D,'5. RG PROV CCAA SECCION'!Q$11,'DATOS PEST12'!$B:$B,'5. RG PROV CCAA SECCION'!$A54,'DATOS PEST12'!$F:$F,"REGIMEN GENERAL")</f>
        <v>3323.0526315789475</v>
      </c>
      <c r="R54" s="62">
        <f>SUMIFS('DATOS PEST12'!$E:$E,'DATOS PEST12'!$A:$A,INDICE!$C$13,'DATOS PEST12'!$D:$D,'5. RG PROV CCAA SECCION'!R$11,'DATOS PEST12'!$B:$B,'5. RG PROV CCAA SECCION'!$A54,'DATOS PEST12'!$F:$F,"REGIMEN GENERAL")</f>
        <v>535.78947368421052</v>
      </c>
      <c r="S54" s="62">
        <f>SUMIFS('DATOS PEST12'!$E:$E,'DATOS PEST12'!$A:$A,INDICE!$C$13,'DATOS PEST12'!$D:$D,'5. RG PROV CCAA SECCION'!S$11,'DATOS PEST12'!$B:$B,'5. RG PROV CCAA SECCION'!$A54,'DATOS PEST12'!$F:$F,"REGIMEN GENERAL")</f>
        <v>456.52631578947364</v>
      </c>
      <c r="T54" s="62">
        <f>SUMIFS('DATOS PEST12'!$E:$E,'DATOS PEST12'!$A:$A,INDICE!$C$13,'DATOS PEST12'!$D:$D,'5. RG PROV CCAA SECCION'!T$11,'DATOS PEST12'!$B:$B,'5. RG PROV CCAA SECCION'!$A54,'DATOS PEST12'!$F:$F,"REGIMEN GENERAL")</f>
        <v>1969.526315789474</v>
      </c>
      <c r="U54" s="62">
        <f>SUMIFS('DATOS PEST12'!$E:$E,'DATOS PEST12'!$A:$A,INDICE!$C$13,'DATOS PEST12'!$D:$D,'5. RG PROV CCAA SECCION'!U$11,'DATOS PEST12'!$B:$B,'5. RG PROV CCAA SECCION'!$A54,'DATOS PEST12'!$F:$F,"REGIMEN GENERAL")</f>
        <v>353.1052631578948</v>
      </c>
      <c r="V54" s="62">
        <f>SUMIFS('DATOS PEST12'!$E:$E,'DATOS PEST12'!$A:$A,INDICE!$C$13,'DATOS PEST12'!$D:$D,'5. RG PROV CCAA SECCION'!V$11,'DATOS PEST12'!$B:$B,'5. RG PROV CCAA SECCION'!$A54,'DATOS PEST12'!$F:$F,"REGIMEN GENERAL")</f>
        <v>321.63157894736844</v>
      </c>
      <c r="W54" s="62">
        <f>SUMIFS('DATOS PEST12'!$E:$E,'DATOS PEST12'!$A:$A,INDICE!$C$13,'DATOS PEST12'!$D:$D,'5. RG PROV CCAA SECCION'!W$11,'DATOS PEST12'!$B:$B,'5. RG PROV CCAA SECCION'!$A54,'DATOS PEST12'!$F:$F,"REGIMEN GENERAL")</f>
        <v>17.000000000000007</v>
      </c>
      <c r="X54" s="62">
        <f>SUMIFS('DATOS PEST12'!$E:$E,'DATOS PEST12'!$A:$A,INDICE!$C$13,'DATOS PEST12'!$D:$D,'5. RG PROV CCAA SECCION'!X$11,'DATOS PEST12'!$B:$B,'5. RG PROV CCAA SECCION'!$A54,'DATOS PEST12'!$F:$F,"REGIMEN GENERAL")</f>
        <v>0</v>
      </c>
      <c r="Y54" s="59">
        <f>SUMIFS('DATOS PEST12'!$E:$E,'DATOS PEST12'!$A:$A,INDICE!$C$13,'DATOS PEST12'!$D:$D,'5. RG PROV CCAA SECCION'!Y$11,'DATOS PEST12'!$B:$B,'5. RG PROV CCAA SECCION'!$A54,'DATOS PEST12'!$F:$F,"REGIMEN GENERAL")</f>
        <v>0</v>
      </c>
    </row>
    <row r="55" spans="1:25" ht="15.6" x14ac:dyDescent="0.3">
      <c r="A55" s="10">
        <v>43</v>
      </c>
      <c r="B55" s="11" t="s">
        <v>25</v>
      </c>
      <c r="C55" s="94">
        <f t="shared" si="15"/>
        <v>39082.421052631573</v>
      </c>
      <c r="D55" s="62">
        <f>SUMIFS('DATOS PEST12'!$E:$E,'DATOS PEST12'!$A:$A,INDICE!$C$13,'DATOS PEST12'!$D:$D,'5. RG PROV CCAA SECCION'!D$11,'DATOS PEST12'!$B:$B,'5. RG PROV CCAA SECCION'!$A55,'DATOS PEST12'!$F:$F,"REGIMEN GENERAL")</f>
        <v>648.9473684210526</v>
      </c>
      <c r="E55" s="62">
        <f>SUMIFS('DATOS PEST12'!$E:$E,'DATOS PEST12'!$A:$A,INDICE!$C$13,'DATOS PEST12'!$D:$D,'5. RG PROV CCAA SECCION'!E$11,'DATOS PEST12'!$B:$B,'5. RG PROV CCAA SECCION'!$A55,'DATOS PEST12'!$F:$F,"REGIMEN GENERAL")</f>
        <v>58.999999999999986</v>
      </c>
      <c r="F55" s="62">
        <f>SUMIFS('DATOS PEST12'!$E:$E,'DATOS PEST12'!$A:$A,INDICE!$C$13,'DATOS PEST12'!$D:$D,'5. RG PROV CCAA SECCION'!F$11,'DATOS PEST12'!$B:$B,'5. RG PROV CCAA SECCION'!$A55,'DATOS PEST12'!$F:$F,"REGIMEN GENERAL")</f>
        <v>5592.1052631578959</v>
      </c>
      <c r="G55" s="62">
        <f>SUMIFS('DATOS PEST12'!$E:$E,'DATOS PEST12'!$A:$A,INDICE!$C$13,'DATOS PEST12'!$D:$D,'5. RG PROV CCAA SECCION'!G$11,'DATOS PEST12'!$B:$B,'5. RG PROV CCAA SECCION'!$A55,'DATOS PEST12'!$F:$F,"REGIMEN GENERAL")</f>
        <v>11.999999999999995</v>
      </c>
      <c r="H55" s="62">
        <f>SUMIFS('DATOS PEST12'!$E:$E,'DATOS PEST12'!$A:$A,INDICE!$C$13,'DATOS PEST12'!$D:$D,'5. RG PROV CCAA SECCION'!H$11,'DATOS PEST12'!$B:$B,'5. RG PROV CCAA SECCION'!$A55,'DATOS PEST12'!$F:$F,"REGIMEN GENERAL")</f>
        <v>321.26315789473682</v>
      </c>
      <c r="I55" s="62">
        <f>SUMIFS('DATOS PEST12'!$E:$E,'DATOS PEST12'!$A:$A,INDICE!$C$13,'DATOS PEST12'!$D:$D,'5. RG PROV CCAA SECCION'!I$11,'DATOS PEST12'!$B:$B,'5. RG PROV CCAA SECCION'!$A55,'DATOS PEST12'!$F:$F,"REGIMEN GENERAL")</f>
        <v>4224.1052631578941</v>
      </c>
      <c r="J55" s="62">
        <f>SUMIFS('DATOS PEST12'!$E:$E,'DATOS PEST12'!$A:$A,INDICE!$C$13,'DATOS PEST12'!$D:$D,'5. RG PROV CCAA SECCION'!J$11,'DATOS PEST12'!$B:$B,'5. RG PROV CCAA SECCION'!$A55,'DATOS PEST12'!$F:$F,"REGIMEN GENERAL")</f>
        <v>5813.8421052631575</v>
      </c>
      <c r="K55" s="62">
        <f>SUMIFS('DATOS PEST12'!$E:$E,'DATOS PEST12'!$A:$A,INDICE!$C$13,'DATOS PEST12'!$D:$D,'5. RG PROV CCAA SECCION'!K$11,'DATOS PEST12'!$B:$B,'5. RG PROV CCAA SECCION'!$A55,'DATOS PEST12'!$F:$F,"REGIMEN GENERAL")</f>
        <v>2552</v>
      </c>
      <c r="L55" s="62">
        <f>SUMIFS('DATOS PEST12'!$E:$E,'DATOS PEST12'!$A:$A,INDICE!$C$13,'DATOS PEST12'!$D:$D,'5. RG PROV CCAA SECCION'!L$11,'DATOS PEST12'!$B:$B,'5. RG PROV CCAA SECCION'!$A55,'DATOS PEST12'!$F:$F,"REGIMEN GENERAL")</f>
        <v>7989.6315789473683</v>
      </c>
      <c r="M55" s="62">
        <f>SUMIFS('DATOS PEST12'!$E:$E,'DATOS PEST12'!$A:$A,INDICE!$C$13,'DATOS PEST12'!$D:$D,'5. RG PROV CCAA SECCION'!M$11,'DATOS PEST12'!$B:$B,'5. RG PROV CCAA SECCION'!$A55,'DATOS PEST12'!$F:$F,"REGIMEN GENERAL")</f>
        <v>451.0526315789474</v>
      </c>
      <c r="N55" s="62">
        <f>SUMIFS('DATOS PEST12'!$E:$E,'DATOS PEST12'!$A:$A,INDICE!$C$13,'DATOS PEST12'!$D:$D,'5. RG PROV CCAA SECCION'!N$11,'DATOS PEST12'!$B:$B,'5. RG PROV CCAA SECCION'!$A55,'DATOS PEST12'!$F:$F,"REGIMEN GENERAL")</f>
        <v>51.947368421052651</v>
      </c>
      <c r="O55" s="62">
        <f>SUMIFS('DATOS PEST12'!$E:$E,'DATOS PEST12'!$A:$A,INDICE!$C$13,'DATOS PEST12'!$D:$D,'5. RG PROV CCAA SECCION'!O$11,'DATOS PEST12'!$B:$B,'5. RG PROV CCAA SECCION'!$A55,'DATOS PEST12'!$F:$F,"REGIMEN GENERAL")</f>
        <v>194.4736842105263</v>
      </c>
      <c r="P55" s="62">
        <f>SUMIFS('DATOS PEST12'!$E:$E,'DATOS PEST12'!$A:$A,INDICE!$C$13,'DATOS PEST12'!$D:$D,'5. RG PROV CCAA SECCION'!P$11,'DATOS PEST12'!$B:$B,'5. RG PROV CCAA SECCION'!$A55,'DATOS PEST12'!$F:$F,"REGIMEN GENERAL")</f>
        <v>1059.4736842105265</v>
      </c>
      <c r="Q55" s="62">
        <f>SUMIFS('DATOS PEST12'!$E:$E,'DATOS PEST12'!$A:$A,INDICE!$C$13,'DATOS PEST12'!$D:$D,'5. RG PROV CCAA SECCION'!Q$11,'DATOS PEST12'!$B:$B,'5. RG PROV CCAA SECCION'!$A55,'DATOS PEST12'!$F:$F,"REGIMEN GENERAL")</f>
        <v>4391.2631578947367</v>
      </c>
      <c r="R55" s="62">
        <f>SUMIFS('DATOS PEST12'!$E:$E,'DATOS PEST12'!$A:$A,INDICE!$C$13,'DATOS PEST12'!$D:$D,'5. RG PROV CCAA SECCION'!R$11,'DATOS PEST12'!$B:$B,'5. RG PROV CCAA SECCION'!$A55,'DATOS PEST12'!$F:$F,"REGIMEN GENERAL")</f>
        <v>452.52631578947376</v>
      </c>
      <c r="S55" s="62">
        <f>SUMIFS('DATOS PEST12'!$E:$E,'DATOS PEST12'!$A:$A,INDICE!$C$13,'DATOS PEST12'!$D:$D,'5. RG PROV CCAA SECCION'!S$11,'DATOS PEST12'!$B:$B,'5. RG PROV CCAA SECCION'!$A55,'DATOS PEST12'!$F:$F,"REGIMEN GENERAL")</f>
        <v>1057.0526315789473</v>
      </c>
      <c r="T55" s="62">
        <f>SUMIFS('DATOS PEST12'!$E:$E,'DATOS PEST12'!$A:$A,INDICE!$C$13,'DATOS PEST12'!$D:$D,'5. RG PROV CCAA SECCION'!T$11,'DATOS PEST12'!$B:$B,'5. RG PROV CCAA SECCION'!$A55,'DATOS PEST12'!$F:$F,"REGIMEN GENERAL")</f>
        <v>2694.2631578947367</v>
      </c>
      <c r="U55" s="62">
        <f>SUMIFS('DATOS PEST12'!$E:$E,'DATOS PEST12'!$A:$A,INDICE!$C$13,'DATOS PEST12'!$D:$D,'5. RG PROV CCAA SECCION'!U$11,'DATOS PEST12'!$B:$B,'5. RG PROV CCAA SECCION'!$A55,'DATOS PEST12'!$F:$F,"REGIMEN GENERAL")</f>
        <v>589.0526315789474</v>
      </c>
      <c r="V55" s="62">
        <f>SUMIFS('DATOS PEST12'!$E:$E,'DATOS PEST12'!$A:$A,INDICE!$C$13,'DATOS PEST12'!$D:$D,'5. RG PROV CCAA SECCION'!V$11,'DATOS PEST12'!$B:$B,'5. RG PROV CCAA SECCION'!$A55,'DATOS PEST12'!$F:$F,"REGIMEN GENERAL")</f>
        <v>855.73684210526312</v>
      </c>
      <c r="W55" s="62">
        <f>SUMIFS('DATOS PEST12'!$E:$E,'DATOS PEST12'!$A:$A,INDICE!$C$13,'DATOS PEST12'!$D:$D,'5. RG PROV CCAA SECCION'!W$11,'DATOS PEST12'!$B:$B,'5. RG PROV CCAA SECCION'!$A55,'DATOS PEST12'!$F:$F,"REGIMEN GENERAL")</f>
        <v>72.684210526315795</v>
      </c>
      <c r="X55" s="62">
        <f>SUMIFS('DATOS PEST12'!$E:$E,'DATOS PEST12'!$A:$A,INDICE!$C$13,'DATOS PEST12'!$D:$D,'5. RG PROV CCAA SECCION'!X$11,'DATOS PEST12'!$B:$B,'5. RG PROV CCAA SECCION'!$A55,'DATOS PEST12'!$F:$F,"REGIMEN GENERAL")</f>
        <v>0</v>
      </c>
      <c r="Y55" s="59">
        <f>SUMIFS('DATOS PEST12'!$E:$E,'DATOS PEST12'!$A:$A,INDICE!$C$13,'DATOS PEST12'!$D:$D,'5. RG PROV CCAA SECCION'!Y$11,'DATOS PEST12'!$B:$B,'5. RG PROV CCAA SECCION'!$A55,'DATOS PEST12'!$F:$F,"REGIMEN GENERAL")</f>
        <v>0</v>
      </c>
    </row>
    <row r="56" spans="1:25" ht="15.6" x14ac:dyDescent="0.3">
      <c r="A56" s="238" t="s">
        <v>178</v>
      </c>
      <c r="B56" s="239"/>
      <c r="C56" s="99">
        <f t="shared" ref="C56:Y56" si="16">SUM(C57:C59)</f>
        <v>205234.21052631579</v>
      </c>
      <c r="D56" s="67">
        <f t="shared" si="16"/>
        <v>1013.9473684210525</v>
      </c>
      <c r="E56" s="67">
        <f t="shared" si="16"/>
        <v>81.578947368421041</v>
      </c>
      <c r="F56" s="67">
        <f t="shared" si="16"/>
        <v>20907.473684210527</v>
      </c>
      <c r="G56" s="67">
        <f t="shared" si="16"/>
        <v>190.4210526315789</v>
      </c>
      <c r="H56" s="67">
        <f t="shared" si="16"/>
        <v>1170.2105263157896</v>
      </c>
      <c r="I56" s="67">
        <f t="shared" si="16"/>
        <v>22197.736842105263</v>
      </c>
      <c r="J56" s="67">
        <f t="shared" si="16"/>
        <v>35927.15789473684</v>
      </c>
      <c r="K56" s="67">
        <f t="shared" si="16"/>
        <v>13676.57894736842</v>
      </c>
      <c r="L56" s="67">
        <f t="shared" si="16"/>
        <v>49947.842105263153</v>
      </c>
      <c r="M56" s="67">
        <f t="shared" si="16"/>
        <v>5214.3684210526317</v>
      </c>
      <c r="N56" s="67">
        <f t="shared" si="16"/>
        <v>977.94736842105283</v>
      </c>
      <c r="O56" s="67">
        <f t="shared" si="16"/>
        <v>2521.6842105263158</v>
      </c>
      <c r="P56" s="67">
        <f t="shared" si="16"/>
        <v>5712.78947368421</v>
      </c>
      <c r="Q56" s="67">
        <f t="shared" si="16"/>
        <v>18592.42105263158</v>
      </c>
      <c r="R56" s="67">
        <f t="shared" si="16"/>
        <v>1636.6842105263158</v>
      </c>
      <c r="S56" s="67">
        <f t="shared" si="16"/>
        <v>7075.1578947368434</v>
      </c>
      <c r="T56" s="67">
        <f t="shared" si="16"/>
        <v>9191.1052631578968</v>
      </c>
      <c r="U56" s="67">
        <f t="shared" si="16"/>
        <v>3838.7368421052629</v>
      </c>
      <c r="V56" s="67">
        <f t="shared" si="16"/>
        <v>4918</v>
      </c>
      <c r="W56" s="67">
        <f t="shared" si="16"/>
        <v>395.84210526315792</v>
      </c>
      <c r="X56" s="67">
        <f t="shared" si="16"/>
        <v>46.526315789473678</v>
      </c>
      <c r="Y56" s="66">
        <f t="shared" si="16"/>
        <v>0</v>
      </c>
    </row>
    <row r="57" spans="1:25" ht="15.6" x14ac:dyDescent="0.3">
      <c r="A57" s="12">
        <v>3</v>
      </c>
      <c r="B57" s="16" t="s">
        <v>170</v>
      </c>
      <c r="C57" s="100">
        <f t="shared" ref="C57:C59" si="17">SUM(D57:Y57)</f>
        <v>75296.473684210519</v>
      </c>
      <c r="D57" s="81">
        <f>SUMIFS('DATOS PEST12'!$E:$E,'DATOS PEST12'!$A:$A,INDICE!$C$13,'DATOS PEST12'!$D:$D,'5. RG PROV CCAA SECCION'!D$11,'DATOS PEST12'!$B:$B,'5. RG PROV CCAA SECCION'!$A57,'DATOS PEST12'!$F:$F,"REGIMEN GENERAL")</f>
        <v>182.05263157894734</v>
      </c>
      <c r="E57" s="81">
        <f>SUMIFS('DATOS PEST12'!$E:$E,'DATOS PEST12'!$A:$A,INDICE!$C$13,'DATOS PEST12'!$D:$D,'5. RG PROV CCAA SECCION'!E$11,'DATOS PEST12'!$B:$B,'5. RG PROV CCAA SECCION'!$A57,'DATOS PEST12'!$F:$F,"REGIMEN GENERAL")</f>
        <v>19.999999999999993</v>
      </c>
      <c r="F57" s="81">
        <f>SUMIFS('DATOS PEST12'!$E:$E,'DATOS PEST12'!$A:$A,INDICE!$C$13,'DATOS PEST12'!$D:$D,'5. RG PROV CCAA SECCION'!F$11,'DATOS PEST12'!$B:$B,'5. RG PROV CCAA SECCION'!$A57,'DATOS PEST12'!$F:$F,"REGIMEN GENERAL")</f>
        <v>5393.1578947368416</v>
      </c>
      <c r="G57" s="81">
        <f>SUMIFS('DATOS PEST12'!$E:$E,'DATOS PEST12'!$A:$A,INDICE!$C$13,'DATOS PEST12'!$D:$D,'5. RG PROV CCAA SECCION'!G$11,'DATOS PEST12'!$B:$B,'5. RG PROV CCAA SECCION'!$A57,'DATOS PEST12'!$F:$F,"REGIMEN GENERAL")</f>
        <v>39.473684210526315</v>
      </c>
      <c r="H57" s="81">
        <f>SUMIFS('DATOS PEST12'!$E:$E,'DATOS PEST12'!$A:$A,INDICE!$C$13,'DATOS PEST12'!$D:$D,'5. RG PROV CCAA SECCION'!H$11,'DATOS PEST12'!$B:$B,'5. RG PROV CCAA SECCION'!$A57,'DATOS PEST12'!$F:$F,"REGIMEN GENERAL")</f>
        <v>246.52631578947373</v>
      </c>
      <c r="I57" s="81">
        <f>SUMIFS('DATOS PEST12'!$E:$E,'DATOS PEST12'!$A:$A,INDICE!$C$13,'DATOS PEST12'!$D:$D,'5. RG PROV CCAA SECCION'!I$11,'DATOS PEST12'!$B:$B,'5. RG PROV CCAA SECCION'!$A57,'DATOS PEST12'!$F:$F,"REGIMEN GENERAL")</f>
        <v>8685.2631578947367</v>
      </c>
      <c r="J57" s="81">
        <f>SUMIFS('DATOS PEST12'!$E:$E,'DATOS PEST12'!$A:$A,INDICE!$C$13,'DATOS PEST12'!$D:$D,'5. RG PROV CCAA SECCION'!J$11,'DATOS PEST12'!$B:$B,'5. RG PROV CCAA SECCION'!$A57,'DATOS PEST12'!$F:$F,"REGIMEN GENERAL")</f>
        <v>12757.36842105263</v>
      </c>
      <c r="K57" s="81">
        <f>SUMIFS('DATOS PEST12'!$E:$E,'DATOS PEST12'!$A:$A,INDICE!$C$13,'DATOS PEST12'!$D:$D,'5. RG PROV CCAA SECCION'!K$11,'DATOS PEST12'!$B:$B,'5. RG PROV CCAA SECCION'!$A57,'DATOS PEST12'!$F:$F,"REGIMEN GENERAL")</f>
        <v>4418.8421052631584</v>
      </c>
      <c r="L57" s="81">
        <f>SUMIFS('DATOS PEST12'!$E:$E,'DATOS PEST12'!$A:$A,INDICE!$C$13,'DATOS PEST12'!$D:$D,'5. RG PROV CCAA SECCION'!L$11,'DATOS PEST12'!$B:$B,'5. RG PROV CCAA SECCION'!$A57,'DATOS PEST12'!$F:$F,"REGIMEN GENERAL")</f>
        <v>23848.105263157893</v>
      </c>
      <c r="M57" s="81">
        <f>SUMIFS('DATOS PEST12'!$E:$E,'DATOS PEST12'!$A:$A,INDICE!$C$13,'DATOS PEST12'!$D:$D,'5. RG PROV CCAA SECCION'!M$11,'DATOS PEST12'!$B:$B,'5. RG PROV CCAA SECCION'!$A57,'DATOS PEST12'!$F:$F,"REGIMEN GENERAL")</f>
        <v>1183</v>
      </c>
      <c r="N57" s="81">
        <f>SUMIFS('DATOS PEST12'!$E:$E,'DATOS PEST12'!$A:$A,INDICE!$C$13,'DATOS PEST12'!$D:$D,'5. RG PROV CCAA SECCION'!N$11,'DATOS PEST12'!$B:$B,'5. RG PROV CCAA SECCION'!$A57,'DATOS PEST12'!$F:$F,"REGIMEN GENERAL")</f>
        <v>503.94736842105272</v>
      </c>
      <c r="O57" s="81">
        <f>SUMIFS('DATOS PEST12'!$E:$E,'DATOS PEST12'!$A:$A,INDICE!$C$13,'DATOS PEST12'!$D:$D,'5. RG PROV CCAA SECCION'!O$11,'DATOS PEST12'!$B:$B,'5. RG PROV CCAA SECCION'!$A57,'DATOS PEST12'!$F:$F,"REGIMEN GENERAL")</f>
        <v>1586.4736842105262</v>
      </c>
      <c r="P57" s="81">
        <f>SUMIFS('DATOS PEST12'!$E:$E,'DATOS PEST12'!$A:$A,INDICE!$C$13,'DATOS PEST12'!$D:$D,'5. RG PROV CCAA SECCION'!P$11,'DATOS PEST12'!$B:$B,'5. RG PROV CCAA SECCION'!$A57,'DATOS PEST12'!$F:$F,"REGIMEN GENERAL")</f>
        <v>1745</v>
      </c>
      <c r="Q57" s="81">
        <f>SUMIFS('DATOS PEST12'!$E:$E,'DATOS PEST12'!$A:$A,INDICE!$C$13,'DATOS PEST12'!$D:$D,'5. RG PROV CCAA SECCION'!Q$11,'DATOS PEST12'!$B:$B,'5. RG PROV CCAA SECCION'!$A57,'DATOS PEST12'!$F:$F,"REGIMEN GENERAL")</f>
        <v>5342.2105263157891</v>
      </c>
      <c r="R57" s="81">
        <f>SUMIFS('DATOS PEST12'!$E:$E,'DATOS PEST12'!$A:$A,INDICE!$C$13,'DATOS PEST12'!$D:$D,'5. RG PROV CCAA SECCION'!R$11,'DATOS PEST12'!$B:$B,'5. RG PROV CCAA SECCION'!$A57,'DATOS PEST12'!$F:$F,"REGIMEN GENERAL")</f>
        <v>475.5789473684211</v>
      </c>
      <c r="S57" s="81">
        <f>SUMIFS('DATOS PEST12'!$E:$E,'DATOS PEST12'!$A:$A,INDICE!$C$13,'DATOS PEST12'!$D:$D,'5. RG PROV CCAA SECCION'!S$11,'DATOS PEST12'!$B:$B,'5. RG PROV CCAA SECCION'!$A57,'DATOS PEST12'!$F:$F,"REGIMEN GENERAL")</f>
        <v>2078.5263157894738</v>
      </c>
      <c r="T57" s="81">
        <f>SUMIFS('DATOS PEST12'!$E:$E,'DATOS PEST12'!$A:$A,INDICE!$C$13,'DATOS PEST12'!$D:$D,'5. RG PROV CCAA SECCION'!T$11,'DATOS PEST12'!$B:$B,'5. RG PROV CCAA SECCION'!$A57,'DATOS PEST12'!$F:$F,"REGIMEN GENERAL")</f>
        <v>3412.4736842105267</v>
      </c>
      <c r="U57" s="81">
        <f>SUMIFS('DATOS PEST12'!$E:$E,'DATOS PEST12'!$A:$A,INDICE!$C$13,'DATOS PEST12'!$D:$D,'5. RG PROV CCAA SECCION'!U$11,'DATOS PEST12'!$B:$B,'5. RG PROV CCAA SECCION'!$A57,'DATOS PEST12'!$F:$F,"REGIMEN GENERAL")</f>
        <v>1338.1578947368421</v>
      </c>
      <c r="V57" s="81">
        <f>SUMIFS('DATOS PEST12'!$E:$E,'DATOS PEST12'!$A:$A,INDICE!$C$13,'DATOS PEST12'!$D:$D,'5. RG PROV CCAA SECCION'!V$11,'DATOS PEST12'!$B:$B,'5. RG PROV CCAA SECCION'!$A57,'DATOS PEST12'!$F:$F,"REGIMEN GENERAL")</f>
        <v>1829</v>
      </c>
      <c r="W57" s="81">
        <f>SUMIFS('DATOS PEST12'!$E:$E,'DATOS PEST12'!$A:$A,INDICE!$C$13,'DATOS PEST12'!$D:$D,'5. RG PROV CCAA SECCION'!W$11,'DATOS PEST12'!$B:$B,'5. RG PROV CCAA SECCION'!$A57,'DATOS PEST12'!$F:$F,"REGIMEN GENERAL")</f>
        <v>192.31578947368422</v>
      </c>
      <c r="X57" s="81">
        <f>SUMIFS('DATOS PEST12'!$E:$E,'DATOS PEST12'!$A:$A,INDICE!$C$13,'DATOS PEST12'!$D:$D,'5. RG PROV CCAA SECCION'!X$11,'DATOS PEST12'!$B:$B,'5. RG PROV CCAA SECCION'!$A57,'DATOS PEST12'!$F:$F,"REGIMEN GENERAL")</f>
        <v>19</v>
      </c>
      <c r="Y57" s="95">
        <f>SUMIFS('DATOS PEST12'!$E:$E,'DATOS PEST12'!$A:$A,INDICE!$C$13,'DATOS PEST12'!$D:$D,'5. RG PROV CCAA SECCION'!Y$11,'DATOS PEST12'!$B:$B,'5. RG PROV CCAA SECCION'!$A57,'DATOS PEST12'!$F:$F,"REGIMEN GENERAL")</f>
        <v>0</v>
      </c>
    </row>
    <row r="58" spans="1:25" ht="15.6" x14ac:dyDescent="0.3">
      <c r="A58" s="1">
        <v>12</v>
      </c>
      <c r="B58" s="17" t="s">
        <v>171</v>
      </c>
      <c r="C58" s="100">
        <f t="shared" si="17"/>
        <v>28497.052631578943</v>
      </c>
      <c r="D58" s="62">
        <f>SUMIFS('DATOS PEST12'!$E:$E,'DATOS PEST12'!$A:$A,INDICE!$C$13,'DATOS PEST12'!$D:$D,'5. RG PROV CCAA SECCION'!D$11,'DATOS PEST12'!$B:$B,'5. RG PROV CCAA SECCION'!$A58,'DATOS PEST12'!$F:$F,"REGIMEN GENERAL")</f>
        <v>314.21052631578948</v>
      </c>
      <c r="E58" s="62">
        <f>SUMIFS('DATOS PEST12'!$E:$E,'DATOS PEST12'!$A:$A,INDICE!$C$13,'DATOS PEST12'!$D:$D,'5. RG PROV CCAA SECCION'!E$11,'DATOS PEST12'!$B:$B,'5. RG PROV CCAA SECCION'!$A58,'DATOS PEST12'!$F:$F,"REGIMEN GENERAL")</f>
        <v>16.000000000000007</v>
      </c>
      <c r="F58" s="62">
        <f>SUMIFS('DATOS PEST12'!$E:$E,'DATOS PEST12'!$A:$A,INDICE!$C$13,'DATOS PEST12'!$D:$D,'5. RG PROV CCAA SECCION'!F$11,'DATOS PEST12'!$B:$B,'5. RG PROV CCAA SECCION'!$A58,'DATOS PEST12'!$F:$F,"REGIMEN GENERAL")</f>
        <v>4678.3157894736833</v>
      </c>
      <c r="G58" s="62">
        <f>SUMIFS('DATOS PEST12'!$E:$E,'DATOS PEST12'!$A:$A,INDICE!$C$13,'DATOS PEST12'!$D:$D,'5. RG PROV CCAA SECCION'!G$11,'DATOS PEST12'!$B:$B,'5. RG PROV CCAA SECCION'!$A58,'DATOS PEST12'!$F:$F,"REGIMEN GENERAL")</f>
        <v>19.999999999999993</v>
      </c>
      <c r="H58" s="62">
        <f>SUMIFS('DATOS PEST12'!$E:$E,'DATOS PEST12'!$A:$A,INDICE!$C$13,'DATOS PEST12'!$D:$D,'5. RG PROV CCAA SECCION'!H$11,'DATOS PEST12'!$B:$B,'5. RG PROV CCAA SECCION'!$A58,'DATOS PEST12'!$F:$F,"REGIMEN GENERAL")</f>
        <v>320.84210526315792</v>
      </c>
      <c r="I58" s="62">
        <f>SUMIFS('DATOS PEST12'!$E:$E,'DATOS PEST12'!$A:$A,INDICE!$C$13,'DATOS PEST12'!$D:$D,'5. RG PROV CCAA SECCION'!I$11,'DATOS PEST12'!$B:$B,'5. RG PROV CCAA SECCION'!$A58,'DATOS PEST12'!$F:$F,"REGIMEN GENERAL")</f>
        <v>3655.7894736842109</v>
      </c>
      <c r="J58" s="62">
        <f>SUMIFS('DATOS PEST12'!$E:$E,'DATOS PEST12'!$A:$A,INDICE!$C$13,'DATOS PEST12'!$D:$D,'5. RG PROV CCAA SECCION'!J$11,'DATOS PEST12'!$B:$B,'5. RG PROV CCAA SECCION'!$A58,'DATOS PEST12'!$F:$F,"REGIMEN GENERAL")</f>
        <v>4619.4736842105258</v>
      </c>
      <c r="K58" s="62">
        <f>SUMIFS('DATOS PEST12'!$E:$E,'DATOS PEST12'!$A:$A,INDICE!$C$13,'DATOS PEST12'!$D:$D,'5. RG PROV CCAA SECCION'!K$11,'DATOS PEST12'!$B:$B,'5. RG PROV CCAA SECCION'!$A58,'DATOS PEST12'!$F:$F,"REGIMEN GENERAL")</f>
        <v>2306.1052631578946</v>
      </c>
      <c r="L58" s="62">
        <f>SUMIFS('DATOS PEST12'!$E:$E,'DATOS PEST12'!$A:$A,INDICE!$C$13,'DATOS PEST12'!$D:$D,'5. RG PROV CCAA SECCION'!L$11,'DATOS PEST12'!$B:$B,'5. RG PROV CCAA SECCION'!$A58,'DATOS PEST12'!$F:$F,"REGIMEN GENERAL")</f>
        <v>5643.0526315789475</v>
      </c>
      <c r="M58" s="62">
        <f>SUMIFS('DATOS PEST12'!$E:$E,'DATOS PEST12'!$A:$A,INDICE!$C$13,'DATOS PEST12'!$D:$D,'5. RG PROV CCAA SECCION'!M$11,'DATOS PEST12'!$B:$B,'5. RG PROV CCAA SECCION'!$A58,'DATOS PEST12'!$F:$F,"REGIMEN GENERAL")</f>
        <v>236.4736842105263</v>
      </c>
      <c r="N58" s="62">
        <f>SUMIFS('DATOS PEST12'!$E:$E,'DATOS PEST12'!$A:$A,INDICE!$C$13,'DATOS PEST12'!$D:$D,'5. RG PROV CCAA SECCION'!N$11,'DATOS PEST12'!$B:$B,'5. RG PROV CCAA SECCION'!$A58,'DATOS PEST12'!$F:$F,"REGIMEN GENERAL")</f>
        <v>93.000000000000028</v>
      </c>
      <c r="O58" s="62">
        <f>SUMIFS('DATOS PEST12'!$E:$E,'DATOS PEST12'!$A:$A,INDICE!$C$13,'DATOS PEST12'!$D:$D,'5. RG PROV CCAA SECCION'!O$11,'DATOS PEST12'!$B:$B,'5. RG PROV CCAA SECCION'!$A58,'DATOS PEST12'!$F:$F,"REGIMEN GENERAL")</f>
        <v>158.10526315789474</v>
      </c>
      <c r="P58" s="62">
        <f>SUMIFS('DATOS PEST12'!$E:$E,'DATOS PEST12'!$A:$A,INDICE!$C$13,'DATOS PEST12'!$D:$D,'5. RG PROV CCAA SECCION'!P$11,'DATOS PEST12'!$B:$B,'5. RG PROV CCAA SECCION'!$A58,'DATOS PEST12'!$F:$F,"REGIMEN GENERAL")</f>
        <v>426.36842105263167</v>
      </c>
      <c r="Q58" s="62">
        <f>SUMIFS('DATOS PEST12'!$E:$E,'DATOS PEST12'!$A:$A,INDICE!$C$13,'DATOS PEST12'!$D:$D,'5. RG PROV CCAA SECCION'!Q$11,'DATOS PEST12'!$B:$B,'5. RG PROV CCAA SECCION'!$A58,'DATOS PEST12'!$F:$F,"REGIMEN GENERAL")</f>
        <v>2372</v>
      </c>
      <c r="R58" s="62">
        <f>SUMIFS('DATOS PEST12'!$E:$E,'DATOS PEST12'!$A:$A,INDICE!$C$13,'DATOS PEST12'!$D:$D,'5. RG PROV CCAA SECCION'!R$11,'DATOS PEST12'!$B:$B,'5. RG PROV CCAA SECCION'!$A58,'DATOS PEST12'!$F:$F,"REGIMEN GENERAL")</f>
        <v>476.47368421052636</v>
      </c>
      <c r="S58" s="62">
        <f>SUMIFS('DATOS PEST12'!$E:$E,'DATOS PEST12'!$A:$A,INDICE!$C$13,'DATOS PEST12'!$D:$D,'5. RG PROV CCAA SECCION'!S$11,'DATOS PEST12'!$B:$B,'5. RG PROV CCAA SECCION'!$A58,'DATOS PEST12'!$F:$F,"REGIMEN GENERAL")</f>
        <v>641.94736842105272</v>
      </c>
      <c r="T58" s="62">
        <f>SUMIFS('DATOS PEST12'!$E:$E,'DATOS PEST12'!$A:$A,INDICE!$C$13,'DATOS PEST12'!$D:$D,'5. RG PROV CCAA SECCION'!T$11,'DATOS PEST12'!$B:$B,'5. RG PROV CCAA SECCION'!$A58,'DATOS PEST12'!$F:$F,"REGIMEN GENERAL")</f>
        <v>1300.8947368421059</v>
      </c>
      <c r="U58" s="62">
        <f>SUMIFS('DATOS PEST12'!$E:$E,'DATOS PEST12'!$A:$A,INDICE!$C$13,'DATOS PEST12'!$D:$D,'5. RG PROV CCAA SECCION'!U$11,'DATOS PEST12'!$B:$B,'5. RG PROV CCAA SECCION'!$A58,'DATOS PEST12'!$F:$F,"REGIMEN GENERAL")</f>
        <v>521.31578947368416</v>
      </c>
      <c r="V58" s="62">
        <f>SUMIFS('DATOS PEST12'!$E:$E,'DATOS PEST12'!$A:$A,INDICE!$C$13,'DATOS PEST12'!$D:$D,'5. RG PROV CCAA SECCION'!V$11,'DATOS PEST12'!$B:$B,'5. RG PROV CCAA SECCION'!$A58,'DATOS PEST12'!$F:$F,"REGIMEN GENERAL")</f>
        <v>575.57894736842104</v>
      </c>
      <c r="W58" s="62">
        <f>SUMIFS('DATOS PEST12'!$E:$E,'DATOS PEST12'!$A:$A,INDICE!$C$13,'DATOS PEST12'!$D:$D,'5. RG PROV CCAA SECCION'!W$11,'DATOS PEST12'!$B:$B,'5. RG PROV CCAA SECCION'!$A58,'DATOS PEST12'!$F:$F,"REGIMEN GENERAL")</f>
        <v>121.10526315789471</v>
      </c>
      <c r="X58" s="62">
        <f>SUMIFS('DATOS PEST12'!$E:$E,'DATOS PEST12'!$A:$A,INDICE!$C$13,'DATOS PEST12'!$D:$D,'5. RG PROV CCAA SECCION'!X$11,'DATOS PEST12'!$B:$B,'5. RG PROV CCAA SECCION'!$A58,'DATOS PEST12'!$F:$F,"REGIMEN GENERAL")</f>
        <v>0</v>
      </c>
      <c r="Y58" s="59">
        <f>SUMIFS('DATOS PEST12'!$E:$E,'DATOS PEST12'!$A:$A,INDICE!$C$13,'DATOS PEST12'!$D:$D,'5. RG PROV CCAA SECCION'!Y$11,'DATOS PEST12'!$B:$B,'5. RG PROV CCAA SECCION'!$A58,'DATOS PEST12'!$F:$F,"REGIMEN GENERAL")</f>
        <v>0</v>
      </c>
    </row>
    <row r="59" spans="1:25" ht="15.6" x14ac:dyDescent="0.3">
      <c r="A59" s="13">
        <v>46</v>
      </c>
      <c r="B59" s="18" t="s">
        <v>172</v>
      </c>
      <c r="C59" s="100">
        <f t="shared" si="17"/>
        <v>101440.68421052632</v>
      </c>
      <c r="D59" s="62">
        <f>SUMIFS('DATOS PEST12'!$E:$E,'DATOS PEST12'!$A:$A,INDICE!$C$13,'DATOS PEST12'!$D:$D,'5. RG PROV CCAA SECCION'!D$11,'DATOS PEST12'!$B:$B,'5. RG PROV CCAA SECCION'!$A59,'DATOS PEST12'!$F:$F,"REGIMEN GENERAL")</f>
        <v>517.68421052631572</v>
      </c>
      <c r="E59" s="62">
        <f>SUMIFS('DATOS PEST12'!$E:$E,'DATOS PEST12'!$A:$A,INDICE!$C$13,'DATOS PEST12'!$D:$D,'5. RG PROV CCAA SECCION'!E$11,'DATOS PEST12'!$B:$B,'5. RG PROV CCAA SECCION'!$A59,'DATOS PEST12'!$F:$F,"REGIMEN GENERAL")</f>
        <v>45.578947368421041</v>
      </c>
      <c r="F59" s="62">
        <f>SUMIFS('DATOS PEST12'!$E:$E,'DATOS PEST12'!$A:$A,INDICE!$C$13,'DATOS PEST12'!$D:$D,'5. RG PROV CCAA SECCION'!F$11,'DATOS PEST12'!$B:$B,'5. RG PROV CCAA SECCION'!$A59,'DATOS PEST12'!$F:$F,"REGIMEN GENERAL")</f>
        <v>10836</v>
      </c>
      <c r="G59" s="62">
        <f>SUMIFS('DATOS PEST12'!$E:$E,'DATOS PEST12'!$A:$A,INDICE!$C$13,'DATOS PEST12'!$D:$D,'5. RG PROV CCAA SECCION'!G$11,'DATOS PEST12'!$B:$B,'5. RG PROV CCAA SECCION'!$A59,'DATOS PEST12'!$F:$F,"REGIMEN GENERAL")</f>
        <v>130.9473684210526</v>
      </c>
      <c r="H59" s="62">
        <f>SUMIFS('DATOS PEST12'!$E:$E,'DATOS PEST12'!$A:$A,INDICE!$C$13,'DATOS PEST12'!$D:$D,'5. RG PROV CCAA SECCION'!H$11,'DATOS PEST12'!$B:$B,'5. RG PROV CCAA SECCION'!$A59,'DATOS PEST12'!$F:$F,"REGIMEN GENERAL")</f>
        <v>602.84210526315792</v>
      </c>
      <c r="I59" s="62">
        <f>SUMIFS('DATOS PEST12'!$E:$E,'DATOS PEST12'!$A:$A,INDICE!$C$13,'DATOS PEST12'!$D:$D,'5. RG PROV CCAA SECCION'!I$11,'DATOS PEST12'!$B:$B,'5. RG PROV CCAA SECCION'!$A59,'DATOS PEST12'!$F:$F,"REGIMEN GENERAL")</f>
        <v>9856.6842105263167</v>
      </c>
      <c r="J59" s="62">
        <f>SUMIFS('DATOS PEST12'!$E:$E,'DATOS PEST12'!$A:$A,INDICE!$C$13,'DATOS PEST12'!$D:$D,'5. RG PROV CCAA SECCION'!J$11,'DATOS PEST12'!$B:$B,'5. RG PROV CCAA SECCION'!$A59,'DATOS PEST12'!$F:$F,"REGIMEN GENERAL")</f>
        <v>18550.315789473687</v>
      </c>
      <c r="K59" s="62">
        <f>SUMIFS('DATOS PEST12'!$E:$E,'DATOS PEST12'!$A:$A,INDICE!$C$13,'DATOS PEST12'!$D:$D,'5. RG PROV CCAA SECCION'!K$11,'DATOS PEST12'!$B:$B,'5. RG PROV CCAA SECCION'!$A59,'DATOS PEST12'!$F:$F,"REGIMEN GENERAL")</f>
        <v>6951.6315789473674</v>
      </c>
      <c r="L59" s="62">
        <f>SUMIFS('DATOS PEST12'!$E:$E,'DATOS PEST12'!$A:$A,INDICE!$C$13,'DATOS PEST12'!$D:$D,'5. RG PROV CCAA SECCION'!L$11,'DATOS PEST12'!$B:$B,'5. RG PROV CCAA SECCION'!$A59,'DATOS PEST12'!$F:$F,"REGIMEN GENERAL")</f>
        <v>20456.684210526313</v>
      </c>
      <c r="M59" s="62">
        <f>SUMIFS('DATOS PEST12'!$E:$E,'DATOS PEST12'!$A:$A,INDICE!$C$13,'DATOS PEST12'!$D:$D,'5. RG PROV CCAA SECCION'!M$11,'DATOS PEST12'!$B:$B,'5. RG PROV CCAA SECCION'!$A59,'DATOS PEST12'!$F:$F,"REGIMEN GENERAL")</f>
        <v>3794.8947368421059</v>
      </c>
      <c r="N59" s="62">
        <f>SUMIFS('DATOS PEST12'!$E:$E,'DATOS PEST12'!$A:$A,INDICE!$C$13,'DATOS PEST12'!$D:$D,'5. RG PROV CCAA SECCION'!N$11,'DATOS PEST12'!$B:$B,'5. RG PROV CCAA SECCION'!$A59,'DATOS PEST12'!$F:$F,"REGIMEN GENERAL")</f>
        <v>381.00000000000011</v>
      </c>
      <c r="O59" s="62">
        <f>SUMIFS('DATOS PEST12'!$E:$E,'DATOS PEST12'!$A:$A,INDICE!$C$13,'DATOS PEST12'!$D:$D,'5. RG PROV CCAA SECCION'!O$11,'DATOS PEST12'!$B:$B,'5. RG PROV CCAA SECCION'!$A59,'DATOS PEST12'!$F:$F,"REGIMEN GENERAL")</f>
        <v>777.1052631578948</v>
      </c>
      <c r="P59" s="62">
        <f>SUMIFS('DATOS PEST12'!$E:$E,'DATOS PEST12'!$A:$A,INDICE!$C$13,'DATOS PEST12'!$D:$D,'5. RG PROV CCAA SECCION'!P$11,'DATOS PEST12'!$B:$B,'5. RG PROV CCAA SECCION'!$A59,'DATOS PEST12'!$F:$F,"REGIMEN GENERAL")</f>
        <v>3541.4210526315783</v>
      </c>
      <c r="Q59" s="62">
        <f>SUMIFS('DATOS PEST12'!$E:$E,'DATOS PEST12'!$A:$A,INDICE!$C$13,'DATOS PEST12'!$D:$D,'5. RG PROV CCAA SECCION'!Q$11,'DATOS PEST12'!$B:$B,'5. RG PROV CCAA SECCION'!$A59,'DATOS PEST12'!$F:$F,"REGIMEN GENERAL")</f>
        <v>10878.21052631579</v>
      </c>
      <c r="R59" s="62">
        <f>SUMIFS('DATOS PEST12'!$E:$E,'DATOS PEST12'!$A:$A,INDICE!$C$13,'DATOS PEST12'!$D:$D,'5. RG PROV CCAA SECCION'!R$11,'DATOS PEST12'!$B:$B,'5. RG PROV CCAA SECCION'!$A59,'DATOS PEST12'!$F:$F,"REGIMEN GENERAL")</f>
        <v>684.63157894736833</v>
      </c>
      <c r="S59" s="62">
        <f>SUMIFS('DATOS PEST12'!$E:$E,'DATOS PEST12'!$A:$A,INDICE!$C$13,'DATOS PEST12'!$D:$D,'5. RG PROV CCAA SECCION'!S$11,'DATOS PEST12'!$B:$B,'5. RG PROV CCAA SECCION'!$A59,'DATOS PEST12'!$F:$F,"REGIMEN GENERAL")</f>
        <v>4354.6842105263167</v>
      </c>
      <c r="T59" s="62">
        <f>SUMIFS('DATOS PEST12'!$E:$E,'DATOS PEST12'!$A:$A,INDICE!$C$13,'DATOS PEST12'!$D:$D,'5. RG PROV CCAA SECCION'!T$11,'DATOS PEST12'!$B:$B,'5. RG PROV CCAA SECCION'!$A59,'DATOS PEST12'!$F:$F,"REGIMEN GENERAL")</f>
        <v>4477.7368421052633</v>
      </c>
      <c r="U59" s="62">
        <f>SUMIFS('DATOS PEST12'!$E:$E,'DATOS PEST12'!$A:$A,INDICE!$C$13,'DATOS PEST12'!$D:$D,'5. RG PROV CCAA SECCION'!U$11,'DATOS PEST12'!$B:$B,'5. RG PROV CCAA SECCION'!$A59,'DATOS PEST12'!$F:$F,"REGIMEN GENERAL")</f>
        <v>1979.2631578947367</v>
      </c>
      <c r="V59" s="62">
        <f>SUMIFS('DATOS PEST12'!$E:$E,'DATOS PEST12'!$A:$A,INDICE!$C$13,'DATOS PEST12'!$D:$D,'5. RG PROV CCAA SECCION'!V$11,'DATOS PEST12'!$B:$B,'5. RG PROV CCAA SECCION'!$A59,'DATOS PEST12'!$F:$F,"REGIMEN GENERAL")</f>
        <v>2513.4210526315792</v>
      </c>
      <c r="W59" s="62">
        <f>SUMIFS('DATOS PEST12'!$E:$E,'DATOS PEST12'!$A:$A,INDICE!$C$13,'DATOS PEST12'!$D:$D,'5. RG PROV CCAA SECCION'!W$11,'DATOS PEST12'!$B:$B,'5. RG PROV CCAA SECCION'!$A59,'DATOS PEST12'!$F:$F,"REGIMEN GENERAL")</f>
        <v>82.421052631578959</v>
      </c>
      <c r="X59" s="62">
        <f>SUMIFS('DATOS PEST12'!$E:$E,'DATOS PEST12'!$A:$A,INDICE!$C$13,'DATOS PEST12'!$D:$D,'5. RG PROV CCAA SECCION'!X$11,'DATOS PEST12'!$B:$B,'5. RG PROV CCAA SECCION'!$A59,'DATOS PEST12'!$F:$F,"REGIMEN GENERAL")</f>
        <v>27.526315789473678</v>
      </c>
      <c r="Y59" s="59">
        <f>SUMIFS('DATOS PEST12'!$E:$E,'DATOS PEST12'!$A:$A,INDICE!$C$13,'DATOS PEST12'!$D:$D,'5. RG PROV CCAA SECCION'!Y$11,'DATOS PEST12'!$B:$B,'5. RG PROV CCAA SECCION'!$A59,'DATOS PEST12'!$F:$F,"REGIMEN GENERAL")</f>
        <v>0</v>
      </c>
    </row>
    <row r="60" spans="1:25" ht="15.6" x14ac:dyDescent="0.3">
      <c r="A60" s="238" t="s">
        <v>43</v>
      </c>
      <c r="B60" s="239"/>
      <c r="C60" s="99">
        <f t="shared" ref="C60:Y60" si="18">SUM(C61:C62)</f>
        <v>9117.0526315789466</v>
      </c>
      <c r="D60" s="67">
        <f t="shared" si="18"/>
        <v>127.68421052631578</v>
      </c>
      <c r="E60" s="67">
        <f t="shared" si="18"/>
        <v>24.94736842105263</v>
      </c>
      <c r="F60" s="67">
        <f t="shared" si="18"/>
        <v>687.73684210526335</v>
      </c>
      <c r="G60" s="67">
        <f t="shared" si="18"/>
        <v>16.157894736842103</v>
      </c>
      <c r="H60" s="67">
        <f t="shared" si="18"/>
        <v>42.736842105263158</v>
      </c>
      <c r="I60" s="67">
        <f t="shared" si="18"/>
        <v>933.78947368421041</v>
      </c>
      <c r="J60" s="67">
        <f t="shared" si="18"/>
        <v>1065.1052631578948</v>
      </c>
      <c r="K60" s="67">
        <f t="shared" si="18"/>
        <v>1221</v>
      </c>
      <c r="L60" s="67">
        <f t="shared" si="18"/>
        <v>1885</v>
      </c>
      <c r="M60" s="67">
        <f t="shared" si="18"/>
        <v>73.473684210526315</v>
      </c>
      <c r="N60" s="67">
        <f t="shared" si="18"/>
        <v>15</v>
      </c>
      <c r="O60" s="67">
        <f t="shared" si="18"/>
        <v>10.999999999999998</v>
      </c>
      <c r="P60" s="67">
        <f t="shared" si="18"/>
        <v>175.63157894736841</v>
      </c>
      <c r="Q60" s="67">
        <f t="shared" si="18"/>
        <v>351.78947368421052</v>
      </c>
      <c r="R60" s="67">
        <f t="shared" si="18"/>
        <v>268.73684210526312</v>
      </c>
      <c r="S60" s="67">
        <f t="shared" si="18"/>
        <v>273.21052631578948</v>
      </c>
      <c r="T60" s="67">
        <f t="shared" si="18"/>
        <v>1569.5263157894735</v>
      </c>
      <c r="U60" s="67">
        <f t="shared" si="18"/>
        <v>185.47368421052633</v>
      </c>
      <c r="V60" s="67">
        <f t="shared" si="18"/>
        <v>182.68421052631584</v>
      </c>
      <c r="W60" s="67">
        <f t="shared" si="18"/>
        <v>6.3684210526315761</v>
      </c>
      <c r="X60" s="67">
        <f t="shared" si="18"/>
        <v>0</v>
      </c>
      <c r="Y60" s="66">
        <f t="shared" si="18"/>
        <v>0</v>
      </c>
    </row>
    <row r="61" spans="1:25" ht="15.6" x14ac:dyDescent="0.3">
      <c r="A61" s="206">
        <v>6</v>
      </c>
      <c r="B61" s="9" t="s">
        <v>1</v>
      </c>
      <c r="C61" s="100">
        <f t="shared" ref="C61:C62" si="19">SUM(D61:Y61)</f>
        <v>5708.3157894736842</v>
      </c>
      <c r="D61" s="81">
        <f>SUMIFS('DATOS PEST12'!$E:$E,'DATOS PEST12'!$A:$A,INDICE!$C$13,'DATOS PEST12'!$D:$D,'5. RG PROV CCAA SECCION'!D$11,'DATOS PEST12'!$B:$B,'5. RG PROV CCAA SECCION'!$A61,'DATOS PEST12'!$F:$F,"REGIMEN GENERAL")</f>
        <v>94.473684210526315</v>
      </c>
      <c r="E61" s="81">
        <f>SUMIFS('DATOS PEST12'!$E:$E,'DATOS PEST12'!$A:$A,INDICE!$C$13,'DATOS PEST12'!$D:$D,'5. RG PROV CCAA SECCION'!E$11,'DATOS PEST12'!$B:$B,'5. RG PROV CCAA SECCION'!$A61,'DATOS PEST12'!$F:$F,"REGIMEN GENERAL")</f>
        <v>17.368421052631575</v>
      </c>
      <c r="F61" s="81">
        <f>SUMIFS('DATOS PEST12'!$E:$E,'DATOS PEST12'!$A:$A,INDICE!$C$13,'DATOS PEST12'!$D:$D,'5. RG PROV CCAA SECCION'!F$11,'DATOS PEST12'!$B:$B,'5. RG PROV CCAA SECCION'!$A61,'DATOS PEST12'!$F:$F,"REGIMEN GENERAL")</f>
        <v>371.1578947368422</v>
      </c>
      <c r="G61" s="81">
        <f>SUMIFS('DATOS PEST12'!$E:$E,'DATOS PEST12'!$A:$A,INDICE!$C$13,'DATOS PEST12'!$D:$D,'5. RG PROV CCAA SECCION'!G$11,'DATOS PEST12'!$B:$B,'5. RG PROV CCAA SECCION'!$A61,'DATOS PEST12'!$F:$F,"REGIMEN GENERAL")</f>
        <v>12.157894736842103</v>
      </c>
      <c r="H61" s="81">
        <f>SUMIFS('DATOS PEST12'!$E:$E,'DATOS PEST12'!$A:$A,INDICE!$C$13,'DATOS PEST12'!$D:$D,'5. RG PROV CCAA SECCION'!H$11,'DATOS PEST12'!$B:$B,'5. RG PROV CCAA SECCION'!$A61,'DATOS PEST12'!$F:$F,"REGIMEN GENERAL")</f>
        <v>22.736842105263165</v>
      </c>
      <c r="I61" s="81">
        <f>SUMIFS('DATOS PEST12'!$E:$E,'DATOS PEST12'!$A:$A,INDICE!$C$13,'DATOS PEST12'!$D:$D,'5. RG PROV CCAA SECCION'!I$11,'DATOS PEST12'!$B:$B,'5. RG PROV CCAA SECCION'!$A61,'DATOS PEST12'!$F:$F,"REGIMEN GENERAL")</f>
        <v>476.57894736842104</v>
      </c>
      <c r="J61" s="81">
        <f>SUMIFS('DATOS PEST12'!$E:$E,'DATOS PEST12'!$A:$A,INDICE!$C$13,'DATOS PEST12'!$D:$D,'5. RG PROV CCAA SECCION'!J$11,'DATOS PEST12'!$B:$B,'5. RG PROV CCAA SECCION'!$A61,'DATOS PEST12'!$F:$F,"REGIMEN GENERAL")</f>
        <v>727.05263157894751</v>
      </c>
      <c r="K61" s="81">
        <f>SUMIFS('DATOS PEST12'!$E:$E,'DATOS PEST12'!$A:$A,INDICE!$C$13,'DATOS PEST12'!$D:$D,'5. RG PROV CCAA SECCION'!K$11,'DATOS PEST12'!$B:$B,'5. RG PROV CCAA SECCION'!$A61,'DATOS PEST12'!$F:$F,"REGIMEN GENERAL")</f>
        <v>1032.7894736842106</v>
      </c>
      <c r="L61" s="81">
        <f>SUMIFS('DATOS PEST12'!$E:$E,'DATOS PEST12'!$A:$A,INDICE!$C$13,'DATOS PEST12'!$D:$D,'5. RG PROV CCAA SECCION'!L$11,'DATOS PEST12'!$B:$B,'5. RG PROV CCAA SECCION'!$A61,'DATOS PEST12'!$F:$F,"REGIMEN GENERAL")</f>
        <v>1134.0526315789473</v>
      </c>
      <c r="M61" s="81">
        <f>SUMIFS('DATOS PEST12'!$E:$E,'DATOS PEST12'!$A:$A,INDICE!$C$13,'DATOS PEST12'!$D:$D,'5. RG PROV CCAA SECCION'!M$11,'DATOS PEST12'!$B:$B,'5. RG PROV CCAA SECCION'!$A61,'DATOS PEST12'!$F:$F,"REGIMEN GENERAL")</f>
        <v>47.684210526315795</v>
      </c>
      <c r="N61" s="81">
        <f>SUMIFS('DATOS PEST12'!$E:$E,'DATOS PEST12'!$A:$A,INDICE!$C$13,'DATOS PEST12'!$D:$D,'5. RG PROV CCAA SECCION'!N$11,'DATOS PEST12'!$B:$B,'5. RG PROV CCAA SECCION'!$A61,'DATOS PEST12'!$F:$F,"REGIMEN GENERAL")</f>
        <v>11</v>
      </c>
      <c r="O61" s="81">
        <f>SUMIFS('DATOS PEST12'!$E:$E,'DATOS PEST12'!$A:$A,INDICE!$C$13,'DATOS PEST12'!$D:$D,'5. RG PROV CCAA SECCION'!O$11,'DATOS PEST12'!$B:$B,'5. RG PROV CCAA SECCION'!$A61,'DATOS PEST12'!$F:$F,"REGIMEN GENERAL")</f>
        <v>6.9999999999999982</v>
      </c>
      <c r="P61" s="81">
        <f>SUMIFS('DATOS PEST12'!$E:$E,'DATOS PEST12'!$A:$A,INDICE!$C$13,'DATOS PEST12'!$D:$D,'5. RG PROV CCAA SECCION'!P$11,'DATOS PEST12'!$B:$B,'5. RG PROV CCAA SECCION'!$A61,'DATOS PEST12'!$F:$F,"REGIMEN GENERAL")</f>
        <v>117.63157894736841</v>
      </c>
      <c r="Q61" s="81">
        <f>SUMIFS('DATOS PEST12'!$E:$E,'DATOS PEST12'!$A:$A,INDICE!$C$13,'DATOS PEST12'!$D:$D,'5. RG PROV CCAA SECCION'!Q$11,'DATOS PEST12'!$B:$B,'5. RG PROV CCAA SECCION'!$A61,'DATOS PEST12'!$F:$F,"REGIMEN GENERAL")</f>
        <v>235.31578947368419</v>
      </c>
      <c r="R61" s="81">
        <f>SUMIFS('DATOS PEST12'!$E:$E,'DATOS PEST12'!$A:$A,INDICE!$C$13,'DATOS PEST12'!$D:$D,'5. RG PROV CCAA SECCION'!R$11,'DATOS PEST12'!$B:$B,'5. RG PROV CCAA SECCION'!$A61,'DATOS PEST12'!$F:$F,"REGIMEN GENERAL")</f>
        <v>160.57894736842104</v>
      </c>
      <c r="S61" s="81">
        <f>SUMIFS('DATOS PEST12'!$E:$E,'DATOS PEST12'!$A:$A,INDICE!$C$13,'DATOS PEST12'!$D:$D,'5. RG PROV CCAA SECCION'!S$11,'DATOS PEST12'!$B:$B,'5. RG PROV CCAA SECCION'!$A61,'DATOS PEST12'!$F:$F,"REGIMEN GENERAL")</f>
        <v>143.68421052631578</v>
      </c>
      <c r="T61" s="81">
        <f>SUMIFS('DATOS PEST12'!$E:$E,'DATOS PEST12'!$A:$A,INDICE!$C$13,'DATOS PEST12'!$D:$D,'5. RG PROV CCAA SECCION'!T$11,'DATOS PEST12'!$B:$B,'5. RG PROV CCAA SECCION'!$A61,'DATOS PEST12'!$F:$F,"REGIMEN GENERAL")</f>
        <v>916.42105263157896</v>
      </c>
      <c r="U61" s="81">
        <f>SUMIFS('DATOS PEST12'!$E:$E,'DATOS PEST12'!$A:$A,INDICE!$C$13,'DATOS PEST12'!$D:$D,'5. RG PROV CCAA SECCION'!U$11,'DATOS PEST12'!$B:$B,'5. RG PROV CCAA SECCION'!$A61,'DATOS PEST12'!$F:$F,"REGIMEN GENERAL")</f>
        <v>95</v>
      </c>
      <c r="V61" s="81">
        <f>SUMIFS('DATOS PEST12'!$E:$E,'DATOS PEST12'!$A:$A,INDICE!$C$13,'DATOS PEST12'!$D:$D,'5. RG PROV CCAA SECCION'!V$11,'DATOS PEST12'!$B:$B,'5. RG PROV CCAA SECCION'!$A61,'DATOS PEST12'!$F:$F,"REGIMEN GENERAL")</f>
        <v>83.631578947368439</v>
      </c>
      <c r="W61" s="81">
        <f>SUMIFS('DATOS PEST12'!$E:$E,'DATOS PEST12'!$A:$A,INDICE!$C$13,'DATOS PEST12'!$D:$D,'5. RG PROV CCAA SECCION'!W$11,'DATOS PEST12'!$B:$B,'5. RG PROV CCAA SECCION'!$A61,'DATOS PEST12'!$F:$F,"REGIMEN GENERAL")</f>
        <v>1.9999999999999991</v>
      </c>
      <c r="X61" s="81">
        <f>SUMIFS('DATOS PEST12'!$E:$E,'DATOS PEST12'!$A:$A,INDICE!$C$13,'DATOS PEST12'!$D:$D,'5. RG PROV CCAA SECCION'!X$11,'DATOS PEST12'!$B:$B,'5. RG PROV CCAA SECCION'!$A61,'DATOS PEST12'!$F:$F,"REGIMEN GENERAL")</f>
        <v>0</v>
      </c>
      <c r="Y61" s="95">
        <f>SUMIFS('DATOS PEST12'!$E:$E,'DATOS PEST12'!$A:$A,INDICE!$C$13,'DATOS PEST12'!$D:$D,'5. RG PROV CCAA SECCION'!Y$11,'DATOS PEST12'!$B:$B,'5. RG PROV CCAA SECCION'!$A61,'DATOS PEST12'!$F:$F,"REGIMEN GENERAL")</f>
        <v>0</v>
      </c>
    </row>
    <row r="62" spans="1:25" ht="15.6" x14ac:dyDescent="0.3">
      <c r="A62" s="1">
        <v>10</v>
      </c>
      <c r="B62" s="17" t="s">
        <v>173</v>
      </c>
      <c r="C62" s="100">
        <f t="shared" si="19"/>
        <v>3408.7368421052629</v>
      </c>
      <c r="D62" s="62">
        <f>SUMIFS('DATOS PEST12'!$E:$E,'DATOS PEST12'!$A:$A,INDICE!$C$13,'DATOS PEST12'!$D:$D,'5. RG PROV CCAA SECCION'!D$11,'DATOS PEST12'!$B:$B,'5. RG PROV CCAA SECCION'!$A62,'DATOS PEST12'!$F:$F,"REGIMEN GENERAL")</f>
        <v>33.210526315789465</v>
      </c>
      <c r="E62" s="62">
        <f>SUMIFS('DATOS PEST12'!$E:$E,'DATOS PEST12'!$A:$A,INDICE!$C$13,'DATOS PEST12'!$D:$D,'5. RG PROV CCAA SECCION'!E$11,'DATOS PEST12'!$B:$B,'5. RG PROV CCAA SECCION'!$A62,'DATOS PEST12'!$F:$F,"REGIMEN GENERAL")</f>
        <v>7.5789473684210531</v>
      </c>
      <c r="F62" s="62">
        <f>SUMIFS('DATOS PEST12'!$E:$E,'DATOS PEST12'!$A:$A,INDICE!$C$13,'DATOS PEST12'!$D:$D,'5. RG PROV CCAA SECCION'!F$11,'DATOS PEST12'!$B:$B,'5. RG PROV CCAA SECCION'!$A62,'DATOS PEST12'!$F:$F,"REGIMEN GENERAL")</f>
        <v>316.5789473684211</v>
      </c>
      <c r="G62" s="62">
        <f>SUMIFS('DATOS PEST12'!$E:$E,'DATOS PEST12'!$A:$A,INDICE!$C$13,'DATOS PEST12'!$D:$D,'5. RG PROV CCAA SECCION'!G$11,'DATOS PEST12'!$B:$B,'5. RG PROV CCAA SECCION'!$A62,'DATOS PEST12'!$F:$F,"REGIMEN GENERAL")</f>
        <v>4</v>
      </c>
      <c r="H62" s="62">
        <f>SUMIFS('DATOS PEST12'!$E:$E,'DATOS PEST12'!$A:$A,INDICE!$C$13,'DATOS PEST12'!$D:$D,'5. RG PROV CCAA SECCION'!H$11,'DATOS PEST12'!$B:$B,'5. RG PROV CCAA SECCION'!$A62,'DATOS PEST12'!$F:$F,"REGIMEN GENERAL")</f>
        <v>19.999999999999993</v>
      </c>
      <c r="I62" s="62">
        <f>SUMIFS('DATOS PEST12'!$E:$E,'DATOS PEST12'!$A:$A,INDICE!$C$13,'DATOS PEST12'!$D:$D,'5. RG PROV CCAA SECCION'!I$11,'DATOS PEST12'!$B:$B,'5. RG PROV CCAA SECCION'!$A62,'DATOS PEST12'!$F:$F,"REGIMEN GENERAL")</f>
        <v>457.21052631578942</v>
      </c>
      <c r="J62" s="62">
        <f>SUMIFS('DATOS PEST12'!$E:$E,'DATOS PEST12'!$A:$A,INDICE!$C$13,'DATOS PEST12'!$D:$D,'5. RG PROV CCAA SECCION'!J$11,'DATOS PEST12'!$B:$B,'5. RG PROV CCAA SECCION'!$A62,'DATOS PEST12'!$F:$F,"REGIMEN GENERAL")</f>
        <v>338.05263157894734</v>
      </c>
      <c r="K62" s="62">
        <f>SUMIFS('DATOS PEST12'!$E:$E,'DATOS PEST12'!$A:$A,INDICE!$C$13,'DATOS PEST12'!$D:$D,'5. RG PROV CCAA SECCION'!K$11,'DATOS PEST12'!$B:$B,'5. RG PROV CCAA SECCION'!$A62,'DATOS PEST12'!$F:$F,"REGIMEN GENERAL")</f>
        <v>188.21052631578948</v>
      </c>
      <c r="L62" s="62">
        <f>SUMIFS('DATOS PEST12'!$E:$E,'DATOS PEST12'!$A:$A,INDICE!$C$13,'DATOS PEST12'!$D:$D,'5. RG PROV CCAA SECCION'!L$11,'DATOS PEST12'!$B:$B,'5. RG PROV CCAA SECCION'!$A62,'DATOS PEST12'!$F:$F,"REGIMEN GENERAL")</f>
        <v>750.9473684210526</v>
      </c>
      <c r="M62" s="62">
        <f>SUMIFS('DATOS PEST12'!$E:$E,'DATOS PEST12'!$A:$A,INDICE!$C$13,'DATOS PEST12'!$D:$D,'5. RG PROV CCAA SECCION'!M$11,'DATOS PEST12'!$B:$B,'5. RG PROV CCAA SECCION'!$A62,'DATOS PEST12'!$F:$F,"REGIMEN GENERAL")</f>
        <v>25.789473684210517</v>
      </c>
      <c r="N62" s="62">
        <f>SUMIFS('DATOS PEST12'!$E:$E,'DATOS PEST12'!$A:$A,INDICE!$C$13,'DATOS PEST12'!$D:$D,'5. RG PROV CCAA SECCION'!N$11,'DATOS PEST12'!$B:$B,'5. RG PROV CCAA SECCION'!$A62,'DATOS PEST12'!$F:$F,"REGIMEN GENERAL")</f>
        <v>4</v>
      </c>
      <c r="O62" s="62">
        <f>SUMIFS('DATOS PEST12'!$E:$E,'DATOS PEST12'!$A:$A,INDICE!$C$13,'DATOS PEST12'!$D:$D,'5. RG PROV CCAA SECCION'!O$11,'DATOS PEST12'!$B:$B,'5. RG PROV CCAA SECCION'!$A62,'DATOS PEST12'!$F:$F,"REGIMEN GENERAL")</f>
        <v>4</v>
      </c>
      <c r="P62" s="62">
        <f>SUMIFS('DATOS PEST12'!$E:$E,'DATOS PEST12'!$A:$A,INDICE!$C$13,'DATOS PEST12'!$D:$D,'5. RG PROV CCAA SECCION'!P$11,'DATOS PEST12'!$B:$B,'5. RG PROV CCAA SECCION'!$A62,'DATOS PEST12'!$F:$F,"REGIMEN GENERAL")</f>
        <v>58</v>
      </c>
      <c r="Q62" s="62">
        <f>SUMIFS('DATOS PEST12'!$E:$E,'DATOS PEST12'!$A:$A,INDICE!$C$13,'DATOS PEST12'!$D:$D,'5. RG PROV CCAA SECCION'!Q$11,'DATOS PEST12'!$B:$B,'5. RG PROV CCAA SECCION'!$A62,'DATOS PEST12'!$F:$F,"REGIMEN GENERAL")</f>
        <v>116.47368421052632</v>
      </c>
      <c r="R62" s="62">
        <f>SUMIFS('DATOS PEST12'!$E:$E,'DATOS PEST12'!$A:$A,INDICE!$C$13,'DATOS PEST12'!$D:$D,'5. RG PROV CCAA SECCION'!R$11,'DATOS PEST12'!$B:$B,'5. RG PROV CCAA SECCION'!$A62,'DATOS PEST12'!$F:$F,"REGIMEN GENERAL")</f>
        <v>108.15789473684211</v>
      </c>
      <c r="S62" s="62">
        <f>SUMIFS('DATOS PEST12'!$E:$E,'DATOS PEST12'!$A:$A,INDICE!$C$13,'DATOS PEST12'!$D:$D,'5. RG PROV CCAA SECCION'!S$11,'DATOS PEST12'!$B:$B,'5. RG PROV CCAA SECCION'!$A62,'DATOS PEST12'!$F:$F,"REGIMEN GENERAL")</f>
        <v>129.5263157894737</v>
      </c>
      <c r="T62" s="62">
        <f>SUMIFS('DATOS PEST12'!$E:$E,'DATOS PEST12'!$A:$A,INDICE!$C$13,'DATOS PEST12'!$D:$D,'5. RG PROV CCAA SECCION'!T$11,'DATOS PEST12'!$B:$B,'5. RG PROV CCAA SECCION'!$A62,'DATOS PEST12'!$F:$F,"REGIMEN GENERAL")</f>
        <v>653.10526315789457</v>
      </c>
      <c r="U62" s="62">
        <f>SUMIFS('DATOS PEST12'!$E:$E,'DATOS PEST12'!$A:$A,INDICE!$C$13,'DATOS PEST12'!$D:$D,'5. RG PROV CCAA SECCION'!U$11,'DATOS PEST12'!$B:$B,'5. RG PROV CCAA SECCION'!$A62,'DATOS PEST12'!$F:$F,"REGIMEN GENERAL")</f>
        <v>90.473684210526329</v>
      </c>
      <c r="V62" s="62">
        <f>SUMIFS('DATOS PEST12'!$E:$E,'DATOS PEST12'!$A:$A,INDICE!$C$13,'DATOS PEST12'!$D:$D,'5. RG PROV CCAA SECCION'!V$11,'DATOS PEST12'!$B:$B,'5. RG PROV CCAA SECCION'!$A62,'DATOS PEST12'!$F:$F,"REGIMEN GENERAL")</f>
        <v>99.052631578947384</v>
      </c>
      <c r="W62" s="62">
        <f>SUMIFS('DATOS PEST12'!$E:$E,'DATOS PEST12'!$A:$A,INDICE!$C$13,'DATOS PEST12'!$D:$D,'5. RG PROV CCAA SECCION'!W$11,'DATOS PEST12'!$B:$B,'5. RG PROV CCAA SECCION'!$A62,'DATOS PEST12'!$F:$F,"REGIMEN GENERAL")</f>
        <v>4.368421052631577</v>
      </c>
      <c r="X62" s="62">
        <f>SUMIFS('DATOS PEST12'!$E:$E,'DATOS PEST12'!$A:$A,INDICE!$C$13,'DATOS PEST12'!$D:$D,'5. RG PROV CCAA SECCION'!X$11,'DATOS PEST12'!$B:$B,'5. RG PROV CCAA SECCION'!$A62,'DATOS PEST12'!$F:$F,"REGIMEN GENERAL")</f>
        <v>0</v>
      </c>
      <c r="Y62" s="59">
        <f>SUMIFS('DATOS PEST12'!$E:$E,'DATOS PEST12'!$A:$A,INDICE!$C$13,'DATOS PEST12'!$D:$D,'5. RG PROV CCAA SECCION'!Y$11,'DATOS PEST12'!$B:$B,'5. RG PROV CCAA SECCION'!$A62,'DATOS PEST12'!$F:$F,"REGIMEN GENERAL")</f>
        <v>0</v>
      </c>
    </row>
    <row r="63" spans="1:25" ht="15.6" x14ac:dyDescent="0.3">
      <c r="A63" s="238" t="s">
        <v>44</v>
      </c>
      <c r="B63" s="239"/>
      <c r="C63" s="99">
        <f t="shared" ref="C63:Y63" si="20">SUM(C64:C67)</f>
        <v>43134</v>
      </c>
      <c r="D63" s="67">
        <f t="shared" si="20"/>
        <v>971.15789473684208</v>
      </c>
      <c r="E63" s="67">
        <f t="shared" si="20"/>
        <v>99</v>
      </c>
      <c r="F63" s="67">
        <f t="shared" si="20"/>
        <v>5287.6842105263167</v>
      </c>
      <c r="G63" s="67">
        <f t="shared" si="20"/>
        <v>10.999999999999998</v>
      </c>
      <c r="H63" s="67">
        <f t="shared" si="20"/>
        <v>101.21052631578947</v>
      </c>
      <c r="I63" s="67">
        <f t="shared" si="20"/>
        <v>5148.4210526315783</v>
      </c>
      <c r="J63" s="67">
        <f t="shared" si="20"/>
        <v>5605.3157894736833</v>
      </c>
      <c r="K63" s="67">
        <f t="shared" si="20"/>
        <v>3276.6315789473683</v>
      </c>
      <c r="L63" s="67">
        <f t="shared" si="20"/>
        <v>9818.4210526315783</v>
      </c>
      <c r="M63" s="67">
        <f t="shared" si="20"/>
        <v>839.78947368421052</v>
      </c>
      <c r="N63" s="67">
        <f t="shared" si="20"/>
        <v>120.47368421052633</v>
      </c>
      <c r="O63" s="67">
        <f t="shared" si="20"/>
        <v>101.4736842105263</v>
      </c>
      <c r="P63" s="67">
        <f t="shared" si="20"/>
        <v>1272.3157894736842</v>
      </c>
      <c r="Q63" s="67">
        <f t="shared" si="20"/>
        <v>3554.78947368421</v>
      </c>
      <c r="R63" s="67">
        <f t="shared" si="20"/>
        <v>455.26315789473682</v>
      </c>
      <c r="S63" s="67">
        <f t="shared" si="20"/>
        <v>1399.7368421052631</v>
      </c>
      <c r="T63" s="67">
        <f t="shared" si="20"/>
        <v>3356.8421052631575</v>
      </c>
      <c r="U63" s="67">
        <f t="shared" si="20"/>
        <v>776.21052631578948</v>
      </c>
      <c r="V63" s="67">
        <f t="shared" si="20"/>
        <v>908.47368421052624</v>
      </c>
      <c r="W63" s="67">
        <f t="shared" si="20"/>
        <v>23.789473684210527</v>
      </c>
      <c r="X63" s="67">
        <f t="shared" si="20"/>
        <v>6</v>
      </c>
      <c r="Y63" s="66">
        <f t="shared" si="20"/>
        <v>0</v>
      </c>
    </row>
    <row r="64" spans="1:25" ht="15.6" x14ac:dyDescent="0.3">
      <c r="A64" s="6">
        <v>15</v>
      </c>
      <c r="B64" s="7" t="s">
        <v>84</v>
      </c>
      <c r="C64" s="94">
        <f t="shared" ref="C64:C67" si="21">SUM(D64:Y64)</f>
        <v>17702.368421052633</v>
      </c>
      <c r="D64" s="62">
        <f>SUMIFS('DATOS PEST12'!$E:$E,'DATOS PEST12'!$A:$A,INDICE!$C$13,'DATOS PEST12'!$D:$D,'5. RG PROV CCAA SECCION'!D$11,'DATOS PEST12'!$B:$B,'5. RG PROV CCAA SECCION'!$A64,'DATOS PEST12'!$F:$F,"REGIMEN GENERAL")</f>
        <v>282.89473684210532</v>
      </c>
      <c r="E64" s="62">
        <f>SUMIFS('DATOS PEST12'!$E:$E,'DATOS PEST12'!$A:$A,INDICE!$C$13,'DATOS PEST12'!$D:$D,'5. RG PROV CCAA SECCION'!E$11,'DATOS PEST12'!$B:$B,'5. RG PROV CCAA SECCION'!$A64,'DATOS PEST12'!$F:$F,"REGIMEN GENERAL")</f>
        <v>4.6842105263157876</v>
      </c>
      <c r="F64" s="62">
        <f>SUMIFS('DATOS PEST12'!$E:$E,'DATOS PEST12'!$A:$A,INDICE!$C$13,'DATOS PEST12'!$D:$D,'5. RG PROV CCAA SECCION'!F$11,'DATOS PEST12'!$B:$B,'5. RG PROV CCAA SECCION'!$A64,'DATOS PEST12'!$F:$F,"REGIMEN GENERAL")</f>
        <v>1565.5789473684213</v>
      </c>
      <c r="G64" s="62">
        <f>SUMIFS('DATOS PEST12'!$E:$E,'DATOS PEST12'!$A:$A,INDICE!$C$13,'DATOS PEST12'!$D:$D,'5. RG PROV CCAA SECCION'!G$11,'DATOS PEST12'!$B:$B,'5. RG PROV CCAA SECCION'!$A64,'DATOS PEST12'!$F:$F,"REGIMEN GENERAL")</f>
        <v>6.0000000000000009</v>
      </c>
      <c r="H64" s="62">
        <f>SUMIFS('DATOS PEST12'!$E:$E,'DATOS PEST12'!$A:$A,INDICE!$C$13,'DATOS PEST12'!$D:$D,'5. RG PROV CCAA SECCION'!H$11,'DATOS PEST12'!$B:$B,'5. RG PROV CCAA SECCION'!$A64,'DATOS PEST12'!$F:$F,"REGIMEN GENERAL")</f>
        <v>35.000000000000007</v>
      </c>
      <c r="I64" s="62">
        <f>SUMIFS('DATOS PEST12'!$E:$E,'DATOS PEST12'!$A:$A,INDICE!$C$13,'DATOS PEST12'!$D:$D,'5. RG PROV CCAA SECCION'!I$11,'DATOS PEST12'!$B:$B,'5. RG PROV CCAA SECCION'!$A64,'DATOS PEST12'!$F:$F,"REGIMEN GENERAL")</f>
        <v>2650.6315789473683</v>
      </c>
      <c r="J64" s="62">
        <f>SUMIFS('DATOS PEST12'!$E:$E,'DATOS PEST12'!$A:$A,INDICE!$C$13,'DATOS PEST12'!$D:$D,'5. RG PROV CCAA SECCION'!J$11,'DATOS PEST12'!$B:$B,'5. RG PROV CCAA SECCION'!$A64,'DATOS PEST12'!$F:$F,"REGIMEN GENERAL")</f>
        <v>2206.1052631578941</v>
      </c>
      <c r="K64" s="62">
        <f>SUMIFS('DATOS PEST12'!$E:$E,'DATOS PEST12'!$A:$A,INDICE!$C$13,'DATOS PEST12'!$D:$D,'5. RG PROV CCAA SECCION'!K$11,'DATOS PEST12'!$B:$B,'5. RG PROV CCAA SECCION'!$A64,'DATOS PEST12'!$F:$F,"REGIMEN GENERAL")</f>
        <v>853.99999999999989</v>
      </c>
      <c r="L64" s="62">
        <f>SUMIFS('DATOS PEST12'!$E:$E,'DATOS PEST12'!$A:$A,INDICE!$C$13,'DATOS PEST12'!$D:$D,'5. RG PROV CCAA SECCION'!L$11,'DATOS PEST12'!$B:$B,'5. RG PROV CCAA SECCION'!$A64,'DATOS PEST12'!$F:$F,"REGIMEN GENERAL")</f>
        <v>4236.5789473684208</v>
      </c>
      <c r="M64" s="62">
        <f>SUMIFS('DATOS PEST12'!$E:$E,'DATOS PEST12'!$A:$A,INDICE!$C$13,'DATOS PEST12'!$D:$D,'5. RG PROV CCAA SECCION'!M$11,'DATOS PEST12'!$B:$B,'5. RG PROV CCAA SECCION'!$A64,'DATOS PEST12'!$F:$F,"REGIMEN GENERAL")</f>
        <v>515.63157894736833</v>
      </c>
      <c r="N64" s="62">
        <f>SUMIFS('DATOS PEST12'!$E:$E,'DATOS PEST12'!$A:$A,INDICE!$C$13,'DATOS PEST12'!$D:$D,'5. RG PROV CCAA SECCION'!N$11,'DATOS PEST12'!$B:$B,'5. RG PROV CCAA SECCION'!$A64,'DATOS PEST12'!$F:$F,"REGIMEN GENERAL")</f>
        <v>57.684210526315788</v>
      </c>
      <c r="O64" s="62">
        <f>SUMIFS('DATOS PEST12'!$E:$E,'DATOS PEST12'!$A:$A,INDICE!$C$13,'DATOS PEST12'!$D:$D,'5. RG PROV CCAA SECCION'!O$11,'DATOS PEST12'!$B:$B,'5. RG PROV CCAA SECCION'!$A64,'DATOS PEST12'!$F:$F,"REGIMEN GENERAL")</f>
        <v>70.631578947368411</v>
      </c>
      <c r="P64" s="62">
        <f>SUMIFS('DATOS PEST12'!$E:$E,'DATOS PEST12'!$A:$A,INDICE!$C$13,'DATOS PEST12'!$D:$D,'5. RG PROV CCAA SECCION'!P$11,'DATOS PEST12'!$B:$B,'5. RG PROV CCAA SECCION'!$A64,'DATOS PEST12'!$F:$F,"REGIMEN GENERAL")</f>
        <v>737.47368421052624</v>
      </c>
      <c r="Q64" s="62">
        <f>SUMIFS('DATOS PEST12'!$E:$E,'DATOS PEST12'!$A:$A,INDICE!$C$13,'DATOS PEST12'!$D:$D,'5. RG PROV CCAA SECCION'!Q$11,'DATOS PEST12'!$B:$B,'5. RG PROV CCAA SECCION'!$A64,'DATOS PEST12'!$F:$F,"REGIMEN GENERAL")</f>
        <v>1659.4736842105262</v>
      </c>
      <c r="R64" s="62">
        <f>SUMIFS('DATOS PEST12'!$E:$E,'DATOS PEST12'!$A:$A,INDICE!$C$13,'DATOS PEST12'!$D:$D,'5. RG PROV CCAA SECCION'!R$11,'DATOS PEST12'!$B:$B,'5. RG PROV CCAA SECCION'!$A64,'DATOS PEST12'!$F:$F,"REGIMEN GENERAL")</f>
        <v>143.26315789473682</v>
      </c>
      <c r="S64" s="62">
        <f>SUMIFS('DATOS PEST12'!$E:$E,'DATOS PEST12'!$A:$A,INDICE!$C$13,'DATOS PEST12'!$D:$D,'5. RG PROV CCAA SECCION'!S$11,'DATOS PEST12'!$B:$B,'5. RG PROV CCAA SECCION'!$A64,'DATOS PEST12'!$F:$F,"REGIMEN GENERAL")</f>
        <v>707.84210526315792</v>
      </c>
      <c r="T64" s="62">
        <f>SUMIFS('DATOS PEST12'!$E:$E,'DATOS PEST12'!$A:$A,INDICE!$C$13,'DATOS PEST12'!$D:$D,'5. RG PROV CCAA SECCION'!T$11,'DATOS PEST12'!$B:$B,'5. RG PROV CCAA SECCION'!$A64,'DATOS PEST12'!$F:$F,"REGIMEN GENERAL")</f>
        <v>1207.8421052631577</v>
      </c>
      <c r="U64" s="62">
        <f>SUMIFS('DATOS PEST12'!$E:$E,'DATOS PEST12'!$A:$A,INDICE!$C$13,'DATOS PEST12'!$D:$D,'5. RG PROV CCAA SECCION'!U$11,'DATOS PEST12'!$B:$B,'5. RG PROV CCAA SECCION'!$A64,'DATOS PEST12'!$F:$F,"REGIMEN GENERAL")</f>
        <v>345.15789473684208</v>
      </c>
      <c r="V64" s="62">
        <f>SUMIFS('DATOS PEST12'!$E:$E,'DATOS PEST12'!$A:$A,INDICE!$C$13,'DATOS PEST12'!$D:$D,'5. RG PROV CCAA SECCION'!V$11,'DATOS PEST12'!$B:$B,'5. RG PROV CCAA SECCION'!$A64,'DATOS PEST12'!$F:$F,"REGIMEN GENERAL")</f>
        <v>402.89473684210515</v>
      </c>
      <c r="W64" s="62">
        <f>SUMIFS('DATOS PEST12'!$E:$E,'DATOS PEST12'!$A:$A,INDICE!$C$13,'DATOS PEST12'!$D:$D,'5. RG PROV CCAA SECCION'!W$11,'DATOS PEST12'!$B:$B,'5. RG PROV CCAA SECCION'!$A64,'DATOS PEST12'!$F:$F,"REGIMEN GENERAL")</f>
        <v>12.999999999999998</v>
      </c>
      <c r="X64" s="62">
        <f>SUMIFS('DATOS PEST12'!$E:$E,'DATOS PEST12'!$A:$A,INDICE!$C$13,'DATOS PEST12'!$D:$D,'5. RG PROV CCAA SECCION'!X$11,'DATOS PEST12'!$B:$B,'5. RG PROV CCAA SECCION'!$A64,'DATOS PEST12'!$F:$F,"REGIMEN GENERAL")</f>
        <v>0</v>
      </c>
      <c r="Y64" s="59">
        <f>SUMIFS('DATOS PEST12'!$E:$E,'DATOS PEST12'!$A:$A,INDICE!$C$13,'DATOS PEST12'!$D:$D,'5. RG PROV CCAA SECCION'!Y$11,'DATOS PEST12'!$B:$B,'5. RG PROV CCAA SECCION'!$A64,'DATOS PEST12'!$F:$F,"REGIMEN GENERAL")</f>
        <v>0</v>
      </c>
    </row>
    <row r="65" spans="1:25" ht="15.6" x14ac:dyDescent="0.3">
      <c r="A65" s="8">
        <v>27</v>
      </c>
      <c r="B65" s="9" t="s">
        <v>13</v>
      </c>
      <c r="C65" s="94">
        <f t="shared" si="21"/>
        <v>5882.8421052631584</v>
      </c>
      <c r="D65" s="62">
        <f>SUMIFS('DATOS PEST12'!$E:$E,'DATOS PEST12'!$A:$A,INDICE!$C$13,'DATOS PEST12'!$D:$D,'5. RG PROV CCAA SECCION'!D$11,'DATOS PEST12'!$B:$B,'5. RG PROV CCAA SECCION'!$A65,'DATOS PEST12'!$F:$F,"REGIMEN GENERAL")</f>
        <v>304.9473684210526</v>
      </c>
      <c r="E65" s="62">
        <f>SUMIFS('DATOS PEST12'!$E:$E,'DATOS PEST12'!$A:$A,INDICE!$C$13,'DATOS PEST12'!$D:$D,'5. RG PROV CCAA SECCION'!E$11,'DATOS PEST12'!$B:$B,'5. RG PROV CCAA SECCION'!$A65,'DATOS PEST12'!$F:$F,"REGIMEN GENERAL")</f>
        <v>18.421052631578942</v>
      </c>
      <c r="F65" s="62">
        <f>SUMIFS('DATOS PEST12'!$E:$E,'DATOS PEST12'!$A:$A,INDICE!$C$13,'DATOS PEST12'!$D:$D,'5. RG PROV CCAA SECCION'!F$11,'DATOS PEST12'!$B:$B,'5. RG PROV CCAA SECCION'!$A65,'DATOS PEST12'!$F:$F,"REGIMEN GENERAL")</f>
        <v>602.57894736842104</v>
      </c>
      <c r="G65" s="62">
        <f>SUMIFS('DATOS PEST12'!$E:$E,'DATOS PEST12'!$A:$A,INDICE!$C$13,'DATOS PEST12'!$D:$D,'5. RG PROV CCAA SECCION'!G$11,'DATOS PEST12'!$B:$B,'5. RG PROV CCAA SECCION'!$A65,'DATOS PEST12'!$F:$F,"REGIMEN GENERAL")</f>
        <v>0.99999999999999956</v>
      </c>
      <c r="H65" s="62">
        <f>SUMIFS('DATOS PEST12'!$E:$E,'DATOS PEST12'!$A:$A,INDICE!$C$13,'DATOS PEST12'!$D:$D,'5. RG PROV CCAA SECCION'!H$11,'DATOS PEST12'!$B:$B,'5. RG PROV CCAA SECCION'!$A65,'DATOS PEST12'!$F:$F,"REGIMEN GENERAL")</f>
        <v>12.473684210526317</v>
      </c>
      <c r="I65" s="62">
        <f>SUMIFS('DATOS PEST12'!$E:$E,'DATOS PEST12'!$A:$A,INDICE!$C$13,'DATOS PEST12'!$D:$D,'5. RG PROV CCAA SECCION'!I$11,'DATOS PEST12'!$B:$B,'5. RG PROV CCAA SECCION'!$A65,'DATOS PEST12'!$F:$F,"REGIMEN GENERAL")</f>
        <v>559.1052631578948</v>
      </c>
      <c r="J65" s="62">
        <f>SUMIFS('DATOS PEST12'!$E:$E,'DATOS PEST12'!$A:$A,INDICE!$C$13,'DATOS PEST12'!$D:$D,'5. RG PROV CCAA SECCION'!J$11,'DATOS PEST12'!$B:$B,'5. RG PROV CCAA SECCION'!$A65,'DATOS PEST12'!$F:$F,"REGIMEN GENERAL")</f>
        <v>757.63157894736844</v>
      </c>
      <c r="K65" s="62">
        <f>SUMIFS('DATOS PEST12'!$E:$E,'DATOS PEST12'!$A:$A,INDICE!$C$13,'DATOS PEST12'!$D:$D,'5. RG PROV CCAA SECCION'!K$11,'DATOS PEST12'!$B:$B,'5. RG PROV CCAA SECCION'!$A65,'DATOS PEST12'!$F:$F,"REGIMEN GENERAL")</f>
        <v>532.1578947368422</v>
      </c>
      <c r="L65" s="62">
        <f>SUMIFS('DATOS PEST12'!$E:$E,'DATOS PEST12'!$A:$A,INDICE!$C$13,'DATOS PEST12'!$D:$D,'5. RG PROV CCAA SECCION'!L$11,'DATOS PEST12'!$B:$B,'5. RG PROV CCAA SECCION'!$A65,'DATOS PEST12'!$F:$F,"REGIMEN GENERAL")</f>
        <v>1579.5263157894738</v>
      </c>
      <c r="M65" s="62">
        <f>SUMIFS('DATOS PEST12'!$E:$E,'DATOS PEST12'!$A:$A,INDICE!$C$13,'DATOS PEST12'!$D:$D,'5. RG PROV CCAA SECCION'!M$11,'DATOS PEST12'!$B:$B,'5. RG PROV CCAA SECCION'!$A65,'DATOS PEST12'!$F:$F,"REGIMEN GENERAL")</f>
        <v>26.84210526315789</v>
      </c>
      <c r="N65" s="62">
        <f>SUMIFS('DATOS PEST12'!$E:$E,'DATOS PEST12'!$A:$A,INDICE!$C$13,'DATOS PEST12'!$D:$D,'5. RG PROV CCAA SECCION'!N$11,'DATOS PEST12'!$B:$B,'5. RG PROV CCAA SECCION'!$A65,'DATOS PEST12'!$F:$F,"REGIMEN GENERAL")</f>
        <v>10.000000000000002</v>
      </c>
      <c r="O65" s="62">
        <f>SUMIFS('DATOS PEST12'!$E:$E,'DATOS PEST12'!$A:$A,INDICE!$C$13,'DATOS PEST12'!$D:$D,'5. RG PROV CCAA SECCION'!O$11,'DATOS PEST12'!$B:$B,'5. RG PROV CCAA SECCION'!$A65,'DATOS PEST12'!$F:$F,"REGIMEN GENERAL")</f>
        <v>2.1578947368421049</v>
      </c>
      <c r="P65" s="62">
        <f>SUMIFS('DATOS PEST12'!$E:$E,'DATOS PEST12'!$A:$A,INDICE!$C$13,'DATOS PEST12'!$D:$D,'5. RG PROV CCAA SECCION'!P$11,'DATOS PEST12'!$B:$B,'5. RG PROV CCAA SECCION'!$A65,'DATOS PEST12'!$F:$F,"REGIMEN GENERAL")</f>
        <v>62.052631578947356</v>
      </c>
      <c r="Q65" s="62">
        <f>SUMIFS('DATOS PEST12'!$E:$E,'DATOS PEST12'!$A:$A,INDICE!$C$13,'DATOS PEST12'!$D:$D,'5. RG PROV CCAA SECCION'!Q$11,'DATOS PEST12'!$B:$B,'5. RG PROV CCAA SECCION'!$A65,'DATOS PEST12'!$F:$F,"REGIMEN GENERAL")</f>
        <v>485.9473684210526</v>
      </c>
      <c r="R65" s="62">
        <f>SUMIFS('DATOS PEST12'!$E:$E,'DATOS PEST12'!$A:$A,INDICE!$C$13,'DATOS PEST12'!$D:$D,'5. RG PROV CCAA SECCION'!R$11,'DATOS PEST12'!$B:$B,'5. RG PROV CCAA SECCION'!$A65,'DATOS PEST12'!$F:$F,"REGIMEN GENERAL")</f>
        <v>99.421052631578959</v>
      </c>
      <c r="S65" s="62">
        <f>SUMIFS('DATOS PEST12'!$E:$E,'DATOS PEST12'!$A:$A,INDICE!$C$13,'DATOS PEST12'!$D:$D,'5. RG PROV CCAA SECCION'!S$11,'DATOS PEST12'!$B:$B,'5. RG PROV CCAA SECCION'!$A65,'DATOS PEST12'!$F:$F,"REGIMEN GENERAL")</f>
        <v>86.631578947368439</v>
      </c>
      <c r="T65" s="62">
        <f>SUMIFS('DATOS PEST12'!$E:$E,'DATOS PEST12'!$A:$A,INDICE!$C$13,'DATOS PEST12'!$D:$D,'5. RG PROV CCAA SECCION'!T$11,'DATOS PEST12'!$B:$B,'5. RG PROV CCAA SECCION'!$A65,'DATOS PEST12'!$F:$F,"REGIMEN GENERAL")</f>
        <v>536.94736842105272</v>
      </c>
      <c r="U65" s="62">
        <f>SUMIFS('DATOS PEST12'!$E:$E,'DATOS PEST12'!$A:$A,INDICE!$C$13,'DATOS PEST12'!$D:$D,'5. RG PROV CCAA SECCION'!U$11,'DATOS PEST12'!$B:$B,'5. RG PROV CCAA SECCION'!$A65,'DATOS PEST12'!$F:$F,"REGIMEN GENERAL")</f>
        <v>115.42105263157895</v>
      </c>
      <c r="V65" s="62">
        <f>SUMIFS('DATOS PEST12'!$E:$E,'DATOS PEST12'!$A:$A,INDICE!$C$13,'DATOS PEST12'!$D:$D,'5. RG PROV CCAA SECCION'!V$11,'DATOS PEST12'!$B:$B,'5. RG PROV CCAA SECCION'!$A65,'DATOS PEST12'!$F:$F,"REGIMEN GENERAL")</f>
        <v>85.578947368421041</v>
      </c>
      <c r="W65" s="62">
        <f>SUMIFS('DATOS PEST12'!$E:$E,'DATOS PEST12'!$A:$A,INDICE!$C$13,'DATOS PEST12'!$D:$D,'5. RG PROV CCAA SECCION'!W$11,'DATOS PEST12'!$B:$B,'5. RG PROV CCAA SECCION'!$A65,'DATOS PEST12'!$F:$F,"REGIMEN GENERAL")</f>
        <v>4</v>
      </c>
      <c r="X65" s="62">
        <f>SUMIFS('DATOS PEST12'!$E:$E,'DATOS PEST12'!$A:$A,INDICE!$C$13,'DATOS PEST12'!$D:$D,'5. RG PROV CCAA SECCION'!X$11,'DATOS PEST12'!$B:$B,'5. RG PROV CCAA SECCION'!$A65,'DATOS PEST12'!$F:$F,"REGIMEN GENERAL")</f>
        <v>0</v>
      </c>
      <c r="Y65" s="59">
        <f>SUMIFS('DATOS PEST12'!$E:$E,'DATOS PEST12'!$A:$A,INDICE!$C$13,'DATOS PEST12'!$D:$D,'5. RG PROV CCAA SECCION'!Y$11,'DATOS PEST12'!$B:$B,'5. RG PROV CCAA SECCION'!$A65,'DATOS PEST12'!$F:$F,"REGIMEN GENERAL")</f>
        <v>0</v>
      </c>
    </row>
    <row r="66" spans="1:25" ht="15.6" x14ac:dyDescent="0.3">
      <c r="A66" s="8">
        <v>32</v>
      </c>
      <c r="B66" s="9" t="s">
        <v>17</v>
      </c>
      <c r="C66" s="94">
        <f t="shared" si="21"/>
        <v>5767.2631578947357</v>
      </c>
      <c r="D66" s="62">
        <f>SUMIFS('DATOS PEST12'!$E:$E,'DATOS PEST12'!$A:$A,INDICE!$C$13,'DATOS PEST12'!$D:$D,'5. RG PROV CCAA SECCION'!D$11,'DATOS PEST12'!$B:$B,'5. RG PROV CCAA SECCION'!$A66,'DATOS PEST12'!$F:$F,"REGIMEN GENERAL")</f>
        <v>228.42105263157902</v>
      </c>
      <c r="E66" s="62">
        <f>SUMIFS('DATOS PEST12'!$E:$E,'DATOS PEST12'!$A:$A,INDICE!$C$13,'DATOS PEST12'!$D:$D,'5. RG PROV CCAA SECCION'!E$11,'DATOS PEST12'!$B:$B,'5. RG PROV CCAA SECCION'!$A66,'DATOS PEST12'!$F:$F,"REGIMEN GENERAL")</f>
        <v>48.684210526315795</v>
      </c>
      <c r="F66" s="62">
        <f>SUMIFS('DATOS PEST12'!$E:$E,'DATOS PEST12'!$A:$A,INDICE!$C$13,'DATOS PEST12'!$D:$D,'5. RG PROV CCAA SECCION'!F$11,'DATOS PEST12'!$B:$B,'5. RG PROV CCAA SECCION'!$A66,'DATOS PEST12'!$F:$F,"REGIMEN GENERAL")</f>
        <v>1048.3684210526317</v>
      </c>
      <c r="G66" s="62">
        <f>SUMIFS('DATOS PEST12'!$E:$E,'DATOS PEST12'!$A:$A,INDICE!$C$13,'DATOS PEST12'!$D:$D,'5. RG PROV CCAA SECCION'!G$11,'DATOS PEST12'!$B:$B,'5. RG PROV CCAA SECCION'!$A66,'DATOS PEST12'!$F:$F,"REGIMEN GENERAL")</f>
        <v>0.99999999999999956</v>
      </c>
      <c r="H66" s="62">
        <f>SUMIFS('DATOS PEST12'!$E:$E,'DATOS PEST12'!$A:$A,INDICE!$C$13,'DATOS PEST12'!$D:$D,'5. RG PROV CCAA SECCION'!H$11,'DATOS PEST12'!$B:$B,'5. RG PROV CCAA SECCION'!$A66,'DATOS PEST12'!$F:$F,"REGIMEN GENERAL")</f>
        <v>5.3157894736842115</v>
      </c>
      <c r="I66" s="62">
        <f>SUMIFS('DATOS PEST12'!$E:$E,'DATOS PEST12'!$A:$A,INDICE!$C$13,'DATOS PEST12'!$D:$D,'5. RG PROV CCAA SECCION'!I$11,'DATOS PEST12'!$B:$B,'5. RG PROV CCAA SECCION'!$A66,'DATOS PEST12'!$F:$F,"REGIMEN GENERAL")</f>
        <v>563.10526315789457</v>
      </c>
      <c r="J66" s="62">
        <f>SUMIFS('DATOS PEST12'!$E:$E,'DATOS PEST12'!$A:$A,INDICE!$C$13,'DATOS PEST12'!$D:$D,'5. RG PROV CCAA SECCION'!J$11,'DATOS PEST12'!$B:$B,'5. RG PROV CCAA SECCION'!$A66,'DATOS PEST12'!$F:$F,"REGIMEN GENERAL")</f>
        <v>752</v>
      </c>
      <c r="K66" s="62">
        <f>SUMIFS('DATOS PEST12'!$E:$E,'DATOS PEST12'!$A:$A,INDICE!$C$13,'DATOS PEST12'!$D:$D,'5. RG PROV CCAA SECCION'!K$11,'DATOS PEST12'!$B:$B,'5. RG PROV CCAA SECCION'!$A66,'DATOS PEST12'!$F:$F,"REGIMEN GENERAL")</f>
        <v>603.00000000000011</v>
      </c>
      <c r="L66" s="62">
        <f>SUMIFS('DATOS PEST12'!$E:$E,'DATOS PEST12'!$A:$A,INDICE!$C$13,'DATOS PEST12'!$D:$D,'5. RG PROV CCAA SECCION'!L$11,'DATOS PEST12'!$B:$B,'5. RG PROV CCAA SECCION'!$A66,'DATOS PEST12'!$F:$F,"REGIMEN GENERAL")</f>
        <v>1167.578947368421</v>
      </c>
      <c r="M66" s="62">
        <f>SUMIFS('DATOS PEST12'!$E:$E,'DATOS PEST12'!$A:$A,INDICE!$C$13,'DATOS PEST12'!$D:$D,'5. RG PROV CCAA SECCION'!M$11,'DATOS PEST12'!$B:$B,'5. RG PROV CCAA SECCION'!$A66,'DATOS PEST12'!$F:$F,"REGIMEN GENERAL")</f>
        <v>28.263157894736828</v>
      </c>
      <c r="N66" s="62">
        <f>SUMIFS('DATOS PEST12'!$E:$E,'DATOS PEST12'!$A:$A,INDICE!$C$13,'DATOS PEST12'!$D:$D,'5. RG PROV CCAA SECCION'!N$11,'DATOS PEST12'!$B:$B,'5. RG PROV CCAA SECCION'!$A66,'DATOS PEST12'!$F:$F,"REGIMEN GENERAL")</f>
        <v>5.4210526315789487</v>
      </c>
      <c r="O66" s="62">
        <f>SUMIFS('DATOS PEST12'!$E:$E,'DATOS PEST12'!$A:$A,INDICE!$C$13,'DATOS PEST12'!$D:$D,'5. RG PROV CCAA SECCION'!O$11,'DATOS PEST12'!$B:$B,'5. RG PROV CCAA SECCION'!$A66,'DATOS PEST12'!$F:$F,"REGIMEN GENERAL")</f>
        <v>6.2105263157894708</v>
      </c>
      <c r="P66" s="62">
        <f>SUMIFS('DATOS PEST12'!$E:$E,'DATOS PEST12'!$A:$A,INDICE!$C$13,'DATOS PEST12'!$D:$D,'5. RG PROV CCAA SECCION'!P$11,'DATOS PEST12'!$B:$B,'5. RG PROV CCAA SECCION'!$A66,'DATOS PEST12'!$F:$F,"REGIMEN GENERAL")</f>
        <v>50.368421052631589</v>
      </c>
      <c r="Q66" s="62">
        <f>SUMIFS('DATOS PEST12'!$E:$E,'DATOS PEST12'!$A:$A,INDICE!$C$13,'DATOS PEST12'!$D:$D,'5. RG PROV CCAA SECCION'!Q$11,'DATOS PEST12'!$B:$B,'5. RG PROV CCAA SECCION'!$A66,'DATOS PEST12'!$F:$F,"REGIMEN GENERAL")</f>
        <v>300.73684210526318</v>
      </c>
      <c r="R66" s="62">
        <f>SUMIFS('DATOS PEST12'!$E:$E,'DATOS PEST12'!$A:$A,INDICE!$C$13,'DATOS PEST12'!$D:$D,'5. RG PROV CCAA SECCION'!R$11,'DATOS PEST12'!$B:$B,'5. RG PROV CCAA SECCION'!$A66,'DATOS PEST12'!$F:$F,"REGIMEN GENERAL")</f>
        <v>56.473684210526322</v>
      </c>
      <c r="S66" s="62">
        <f>SUMIFS('DATOS PEST12'!$E:$E,'DATOS PEST12'!$A:$A,INDICE!$C$13,'DATOS PEST12'!$D:$D,'5. RG PROV CCAA SECCION'!S$11,'DATOS PEST12'!$B:$B,'5. RG PROV CCAA SECCION'!$A66,'DATOS PEST12'!$F:$F,"REGIMEN GENERAL")</f>
        <v>109.84210526315792</v>
      </c>
      <c r="T66" s="62">
        <f>SUMIFS('DATOS PEST12'!$E:$E,'DATOS PEST12'!$A:$A,INDICE!$C$13,'DATOS PEST12'!$D:$D,'5. RG PROV CCAA SECCION'!T$11,'DATOS PEST12'!$B:$B,'5. RG PROV CCAA SECCION'!$A66,'DATOS PEST12'!$F:$F,"REGIMEN GENERAL")</f>
        <v>599.26315789473665</v>
      </c>
      <c r="U66" s="62">
        <f>SUMIFS('DATOS PEST12'!$E:$E,'DATOS PEST12'!$A:$A,INDICE!$C$13,'DATOS PEST12'!$D:$D,'5. RG PROV CCAA SECCION'!U$11,'DATOS PEST12'!$B:$B,'5. RG PROV CCAA SECCION'!$A66,'DATOS PEST12'!$F:$F,"REGIMEN GENERAL")</f>
        <v>74.894736842105289</v>
      </c>
      <c r="V66" s="62">
        <f>SUMIFS('DATOS PEST12'!$E:$E,'DATOS PEST12'!$A:$A,INDICE!$C$13,'DATOS PEST12'!$D:$D,'5. RG PROV CCAA SECCION'!V$11,'DATOS PEST12'!$B:$B,'5. RG PROV CCAA SECCION'!$A66,'DATOS PEST12'!$F:$F,"REGIMEN GENERAL")</f>
        <v>116.31578947368422</v>
      </c>
      <c r="W66" s="62">
        <f>SUMIFS('DATOS PEST12'!$E:$E,'DATOS PEST12'!$A:$A,INDICE!$C$13,'DATOS PEST12'!$D:$D,'5. RG PROV CCAA SECCION'!W$11,'DATOS PEST12'!$B:$B,'5. RG PROV CCAA SECCION'!$A66,'DATOS PEST12'!$F:$F,"REGIMEN GENERAL")</f>
        <v>1.9999999999999991</v>
      </c>
      <c r="X66" s="62">
        <f>SUMIFS('DATOS PEST12'!$E:$E,'DATOS PEST12'!$A:$A,INDICE!$C$13,'DATOS PEST12'!$D:$D,'5. RG PROV CCAA SECCION'!X$11,'DATOS PEST12'!$B:$B,'5. RG PROV CCAA SECCION'!$A66,'DATOS PEST12'!$F:$F,"REGIMEN GENERAL")</f>
        <v>0</v>
      </c>
      <c r="Y66" s="59">
        <f>SUMIFS('DATOS PEST12'!$E:$E,'DATOS PEST12'!$A:$A,INDICE!$C$13,'DATOS PEST12'!$D:$D,'5. RG PROV CCAA SECCION'!Y$11,'DATOS PEST12'!$B:$B,'5. RG PROV CCAA SECCION'!$A66,'DATOS PEST12'!$F:$F,"REGIMEN GENERAL")</f>
        <v>0</v>
      </c>
    </row>
    <row r="67" spans="1:25" ht="15.6" x14ac:dyDescent="0.3">
      <c r="A67" s="10">
        <v>36</v>
      </c>
      <c r="B67" s="11" t="s">
        <v>20</v>
      </c>
      <c r="C67" s="94">
        <f t="shared" si="21"/>
        <v>13781.52631578947</v>
      </c>
      <c r="D67" s="62">
        <f>SUMIFS('DATOS PEST12'!$E:$E,'DATOS PEST12'!$A:$A,INDICE!$C$13,'DATOS PEST12'!$D:$D,'5. RG PROV CCAA SECCION'!D$11,'DATOS PEST12'!$B:$B,'5. RG PROV CCAA SECCION'!$A67,'DATOS PEST12'!$F:$F,"REGIMEN GENERAL")</f>
        <v>154.89473684210526</v>
      </c>
      <c r="E67" s="62">
        <f>SUMIFS('DATOS PEST12'!$E:$E,'DATOS PEST12'!$A:$A,INDICE!$C$13,'DATOS PEST12'!$D:$D,'5. RG PROV CCAA SECCION'!E$11,'DATOS PEST12'!$B:$B,'5. RG PROV CCAA SECCION'!$A67,'DATOS PEST12'!$F:$F,"REGIMEN GENERAL")</f>
        <v>27.210526315789473</v>
      </c>
      <c r="F67" s="62">
        <f>SUMIFS('DATOS PEST12'!$E:$E,'DATOS PEST12'!$A:$A,INDICE!$C$13,'DATOS PEST12'!$D:$D,'5. RG PROV CCAA SECCION'!F$11,'DATOS PEST12'!$B:$B,'5. RG PROV CCAA SECCION'!$A67,'DATOS PEST12'!$F:$F,"REGIMEN GENERAL")</f>
        <v>2071.1578947368425</v>
      </c>
      <c r="G67" s="62">
        <f>SUMIFS('DATOS PEST12'!$E:$E,'DATOS PEST12'!$A:$A,INDICE!$C$13,'DATOS PEST12'!$D:$D,'5. RG PROV CCAA SECCION'!G$11,'DATOS PEST12'!$B:$B,'5. RG PROV CCAA SECCION'!$A67,'DATOS PEST12'!$F:$F,"REGIMEN GENERAL")</f>
        <v>2.9999999999999987</v>
      </c>
      <c r="H67" s="62">
        <f>SUMIFS('DATOS PEST12'!$E:$E,'DATOS PEST12'!$A:$A,INDICE!$C$13,'DATOS PEST12'!$D:$D,'5. RG PROV CCAA SECCION'!H$11,'DATOS PEST12'!$B:$B,'5. RG PROV CCAA SECCION'!$A67,'DATOS PEST12'!$F:$F,"REGIMEN GENERAL")</f>
        <v>48.421052631578931</v>
      </c>
      <c r="I67" s="62">
        <f>SUMIFS('DATOS PEST12'!$E:$E,'DATOS PEST12'!$A:$A,INDICE!$C$13,'DATOS PEST12'!$D:$D,'5. RG PROV CCAA SECCION'!I$11,'DATOS PEST12'!$B:$B,'5. RG PROV CCAA SECCION'!$A67,'DATOS PEST12'!$F:$F,"REGIMEN GENERAL")</f>
        <v>1375.5789473684208</v>
      </c>
      <c r="J67" s="62">
        <f>SUMIFS('DATOS PEST12'!$E:$E,'DATOS PEST12'!$A:$A,INDICE!$C$13,'DATOS PEST12'!$D:$D,'5. RG PROV CCAA SECCION'!J$11,'DATOS PEST12'!$B:$B,'5. RG PROV CCAA SECCION'!$A67,'DATOS PEST12'!$F:$F,"REGIMEN GENERAL")</f>
        <v>1889.5789473684208</v>
      </c>
      <c r="K67" s="62">
        <f>SUMIFS('DATOS PEST12'!$E:$E,'DATOS PEST12'!$A:$A,INDICE!$C$13,'DATOS PEST12'!$D:$D,'5. RG PROV CCAA SECCION'!K$11,'DATOS PEST12'!$B:$B,'5. RG PROV CCAA SECCION'!$A67,'DATOS PEST12'!$F:$F,"REGIMEN GENERAL")</f>
        <v>1287.4736842105262</v>
      </c>
      <c r="L67" s="62">
        <f>SUMIFS('DATOS PEST12'!$E:$E,'DATOS PEST12'!$A:$A,INDICE!$C$13,'DATOS PEST12'!$D:$D,'5. RG PROV CCAA SECCION'!L$11,'DATOS PEST12'!$B:$B,'5. RG PROV CCAA SECCION'!$A67,'DATOS PEST12'!$F:$F,"REGIMEN GENERAL")</f>
        <v>2834.7368421052629</v>
      </c>
      <c r="M67" s="62">
        <f>SUMIFS('DATOS PEST12'!$E:$E,'DATOS PEST12'!$A:$A,INDICE!$C$13,'DATOS PEST12'!$D:$D,'5. RG PROV CCAA SECCION'!M$11,'DATOS PEST12'!$B:$B,'5. RG PROV CCAA SECCION'!$A67,'DATOS PEST12'!$F:$F,"REGIMEN GENERAL")</f>
        <v>269.0526315789474</v>
      </c>
      <c r="N67" s="62">
        <f>SUMIFS('DATOS PEST12'!$E:$E,'DATOS PEST12'!$A:$A,INDICE!$C$13,'DATOS PEST12'!$D:$D,'5. RG PROV CCAA SECCION'!N$11,'DATOS PEST12'!$B:$B,'5. RG PROV CCAA SECCION'!$A67,'DATOS PEST12'!$F:$F,"REGIMEN GENERAL")</f>
        <v>47.368421052631589</v>
      </c>
      <c r="O67" s="62">
        <f>SUMIFS('DATOS PEST12'!$E:$E,'DATOS PEST12'!$A:$A,INDICE!$C$13,'DATOS PEST12'!$D:$D,'5. RG PROV CCAA SECCION'!O$11,'DATOS PEST12'!$B:$B,'5. RG PROV CCAA SECCION'!$A67,'DATOS PEST12'!$F:$F,"REGIMEN GENERAL")</f>
        <v>22.473684210526322</v>
      </c>
      <c r="P67" s="62">
        <f>SUMIFS('DATOS PEST12'!$E:$E,'DATOS PEST12'!$A:$A,INDICE!$C$13,'DATOS PEST12'!$D:$D,'5. RG PROV CCAA SECCION'!P$11,'DATOS PEST12'!$B:$B,'5. RG PROV CCAA SECCION'!$A67,'DATOS PEST12'!$F:$F,"REGIMEN GENERAL")</f>
        <v>422.42105263157902</v>
      </c>
      <c r="Q67" s="62">
        <f>SUMIFS('DATOS PEST12'!$E:$E,'DATOS PEST12'!$A:$A,INDICE!$C$13,'DATOS PEST12'!$D:$D,'5. RG PROV CCAA SECCION'!Q$11,'DATOS PEST12'!$B:$B,'5. RG PROV CCAA SECCION'!$A67,'DATOS PEST12'!$F:$F,"REGIMEN GENERAL")</f>
        <v>1108.6315789473681</v>
      </c>
      <c r="R67" s="62">
        <f>SUMIFS('DATOS PEST12'!$E:$E,'DATOS PEST12'!$A:$A,INDICE!$C$13,'DATOS PEST12'!$D:$D,'5. RG PROV CCAA SECCION'!R$11,'DATOS PEST12'!$B:$B,'5. RG PROV CCAA SECCION'!$A67,'DATOS PEST12'!$F:$F,"REGIMEN GENERAL")</f>
        <v>156.10526315789474</v>
      </c>
      <c r="S67" s="62">
        <f>SUMIFS('DATOS PEST12'!$E:$E,'DATOS PEST12'!$A:$A,INDICE!$C$13,'DATOS PEST12'!$D:$D,'5. RG PROV CCAA SECCION'!S$11,'DATOS PEST12'!$B:$B,'5. RG PROV CCAA SECCION'!$A67,'DATOS PEST12'!$F:$F,"REGIMEN GENERAL")</f>
        <v>495.4210526315789</v>
      </c>
      <c r="T67" s="62">
        <f>SUMIFS('DATOS PEST12'!$E:$E,'DATOS PEST12'!$A:$A,INDICE!$C$13,'DATOS PEST12'!$D:$D,'5. RG PROV CCAA SECCION'!T$11,'DATOS PEST12'!$B:$B,'5. RG PROV CCAA SECCION'!$A67,'DATOS PEST12'!$F:$F,"REGIMEN GENERAL")</f>
        <v>1012.7894736842105</v>
      </c>
      <c r="U67" s="62">
        <f>SUMIFS('DATOS PEST12'!$E:$E,'DATOS PEST12'!$A:$A,INDICE!$C$13,'DATOS PEST12'!$D:$D,'5. RG PROV CCAA SECCION'!U$11,'DATOS PEST12'!$B:$B,'5. RG PROV CCAA SECCION'!$A67,'DATOS PEST12'!$F:$F,"REGIMEN GENERAL")</f>
        <v>240.73684210526312</v>
      </c>
      <c r="V67" s="62">
        <f>SUMIFS('DATOS PEST12'!$E:$E,'DATOS PEST12'!$A:$A,INDICE!$C$13,'DATOS PEST12'!$D:$D,'5. RG PROV CCAA SECCION'!V$11,'DATOS PEST12'!$B:$B,'5. RG PROV CCAA SECCION'!$A67,'DATOS PEST12'!$F:$F,"REGIMEN GENERAL")</f>
        <v>303.68421052631584</v>
      </c>
      <c r="W67" s="62">
        <f>SUMIFS('DATOS PEST12'!$E:$E,'DATOS PEST12'!$A:$A,INDICE!$C$13,'DATOS PEST12'!$D:$D,'5. RG PROV CCAA SECCION'!W$11,'DATOS PEST12'!$B:$B,'5. RG PROV CCAA SECCION'!$A67,'DATOS PEST12'!$F:$F,"REGIMEN GENERAL")</f>
        <v>4.7894736842105257</v>
      </c>
      <c r="X67" s="62">
        <f>SUMIFS('DATOS PEST12'!$E:$E,'DATOS PEST12'!$A:$A,INDICE!$C$13,'DATOS PEST12'!$D:$D,'5. RG PROV CCAA SECCION'!X$11,'DATOS PEST12'!$B:$B,'5. RG PROV CCAA SECCION'!$A67,'DATOS PEST12'!$F:$F,"REGIMEN GENERAL")</f>
        <v>6</v>
      </c>
      <c r="Y67" s="59">
        <f>SUMIFS('DATOS PEST12'!$E:$E,'DATOS PEST12'!$A:$A,INDICE!$C$13,'DATOS PEST12'!$D:$D,'5. RG PROV CCAA SECCION'!Y$11,'DATOS PEST12'!$B:$B,'5. RG PROV CCAA SECCION'!$A67,'DATOS PEST12'!$F:$F,"REGIMEN GENERAL")</f>
        <v>0</v>
      </c>
    </row>
    <row r="68" spans="1:25" ht="15.6" x14ac:dyDescent="0.3">
      <c r="A68" s="238" t="s">
        <v>177</v>
      </c>
      <c r="B68" s="239"/>
      <c r="C68" s="99">
        <f t="shared" ref="C68:Y68" si="22">C69</f>
        <v>435783.4736842105</v>
      </c>
      <c r="D68" s="67">
        <f t="shared" si="22"/>
        <v>512.42105263157907</v>
      </c>
      <c r="E68" s="67">
        <f t="shared" si="22"/>
        <v>188.21052631578948</v>
      </c>
      <c r="F68" s="67">
        <f t="shared" si="22"/>
        <v>21870.263157894733</v>
      </c>
      <c r="G68" s="67">
        <f t="shared" si="22"/>
        <v>566.94736842105249</v>
      </c>
      <c r="H68" s="67">
        <f t="shared" si="22"/>
        <v>1491.4736842105267</v>
      </c>
      <c r="I68" s="67">
        <f t="shared" si="22"/>
        <v>51784.263157894733</v>
      </c>
      <c r="J68" s="67">
        <f t="shared" si="22"/>
        <v>66219.947368421053</v>
      </c>
      <c r="K68" s="67">
        <f t="shared" si="22"/>
        <v>24134.684210526317</v>
      </c>
      <c r="L68" s="67">
        <f t="shared" si="22"/>
        <v>72685.736842105267</v>
      </c>
      <c r="M68" s="67">
        <f t="shared" si="22"/>
        <v>29507.84210526316</v>
      </c>
      <c r="N68" s="67">
        <f t="shared" si="22"/>
        <v>9301.3684210526317</v>
      </c>
      <c r="O68" s="67">
        <f t="shared" si="22"/>
        <v>4233.2105263157891</v>
      </c>
      <c r="P68" s="67">
        <f t="shared" si="22"/>
        <v>29649.473684210527</v>
      </c>
      <c r="Q68" s="67">
        <f t="shared" si="22"/>
        <v>60466.473684210534</v>
      </c>
      <c r="R68" s="67">
        <f t="shared" si="22"/>
        <v>2119.6842105263158</v>
      </c>
      <c r="S68" s="67">
        <f t="shared" si="22"/>
        <v>16783.631578947367</v>
      </c>
      <c r="T68" s="67">
        <f t="shared" si="22"/>
        <v>24202.684210526317</v>
      </c>
      <c r="U68" s="67">
        <f t="shared" si="22"/>
        <v>6778</v>
      </c>
      <c r="V68" s="67">
        <f t="shared" si="22"/>
        <v>11275.157894736843</v>
      </c>
      <c r="W68" s="67">
        <f t="shared" si="22"/>
        <v>1497.8421052631579</v>
      </c>
      <c r="X68" s="67">
        <f t="shared" si="22"/>
        <v>514.15789473684208</v>
      </c>
      <c r="Y68" s="66">
        <f t="shared" si="22"/>
        <v>0</v>
      </c>
    </row>
    <row r="69" spans="1:25" ht="15.6" x14ac:dyDescent="0.3">
      <c r="A69" s="14">
        <v>28</v>
      </c>
      <c r="B69" s="15" t="s">
        <v>14</v>
      </c>
      <c r="C69" s="94">
        <f>SUM(D69:Y69)</f>
        <v>435783.4736842105</v>
      </c>
      <c r="D69" s="81">
        <f>SUMIFS('DATOS PEST12'!$E:$E,'DATOS PEST12'!$A:$A,INDICE!$C$13,'DATOS PEST12'!$D:$D,'5. RG PROV CCAA SECCION'!D$11,'DATOS PEST12'!$B:$B,'5. RG PROV CCAA SECCION'!$A69,'DATOS PEST12'!$F:$F,"REGIMEN GENERAL")</f>
        <v>512.42105263157907</v>
      </c>
      <c r="E69" s="81">
        <f>SUMIFS('DATOS PEST12'!$E:$E,'DATOS PEST12'!$A:$A,INDICE!$C$13,'DATOS PEST12'!$D:$D,'5. RG PROV CCAA SECCION'!E$11,'DATOS PEST12'!$B:$B,'5. RG PROV CCAA SECCION'!$A69,'DATOS PEST12'!$F:$F,"REGIMEN GENERAL")</f>
        <v>188.21052631578948</v>
      </c>
      <c r="F69" s="81">
        <f>SUMIFS('DATOS PEST12'!$E:$E,'DATOS PEST12'!$A:$A,INDICE!$C$13,'DATOS PEST12'!$D:$D,'5. RG PROV CCAA SECCION'!F$11,'DATOS PEST12'!$B:$B,'5. RG PROV CCAA SECCION'!$A69,'DATOS PEST12'!$F:$F,"REGIMEN GENERAL")</f>
        <v>21870.263157894733</v>
      </c>
      <c r="G69" s="81">
        <f>SUMIFS('DATOS PEST12'!$E:$E,'DATOS PEST12'!$A:$A,INDICE!$C$13,'DATOS PEST12'!$D:$D,'5. RG PROV CCAA SECCION'!G$11,'DATOS PEST12'!$B:$B,'5. RG PROV CCAA SECCION'!$A69,'DATOS PEST12'!$F:$F,"REGIMEN GENERAL")</f>
        <v>566.94736842105249</v>
      </c>
      <c r="H69" s="81">
        <f>SUMIFS('DATOS PEST12'!$E:$E,'DATOS PEST12'!$A:$A,INDICE!$C$13,'DATOS PEST12'!$D:$D,'5. RG PROV CCAA SECCION'!H$11,'DATOS PEST12'!$B:$B,'5. RG PROV CCAA SECCION'!$A69,'DATOS PEST12'!$F:$F,"REGIMEN GENERAL")</f>
        <v>1491.4736842105267</v>
      </c>
      <c r="I69" s="81">
        <f>SUMIFS('DATOS PEST12'!$E:$E,'DATOS PEST12'!$A:$A,INDICE!$C$13,'DATOS PEST12'!$D:$D,'5. RG PROV CCAA SECCION'!I$11,'DATOS PEST12'!$B:$B,'5. RG PROV CCAA SECCION'!$A69,'DATOS PEST12'!$F:$F,"REGIMEN GENERAL")</f>
        <v>51784.263157894733</v>
      </c>
      <c r="J69" s="81">
        <f>SUMIFS('DATOS PEST12'!$E:$E,'DATOS PEST12'!$A:$A,INDICE!$C$13,'DATOS PEST12'!$D:$D,'5. RG PROV CCAA SECCION'!J$11,'DATOS PEST12'!$B:$B,'5. RG PROV CCAA SECCION'!$A69,'DATOS PEST12'!$F:$F,"REGIMEN GENERAL")</f>
        <v>66219.947368421053</v>
      </c>
      <c r="K69" s="81">
        <f>SUMIFS('DATOS PEST12'!$E:$E,'DATOS PEST12'!$A:$A,INDICE!$C$13,'DATOS PEST12'!$D:$D,'5. RG PROV CCAA SECCION'!K$11,'DATOS PEST12'!$B:$B,'5. RG PROV CCAA SECCION'!$A69,'DATOS PEST12'!$F:$F,"REGIMEN GENERAL")</f>
        <v>24134.684210526317</v>
      </c>
      <c r="L69" s="81">
        <f>SUMIFS('DATOS PEST12'!$E:$E,'DATOS PEST12'!$A:$A,INDICE!$C$13,'DATOS PEST12'!$D:$D,'5. RG PROV CCAA SECCION'!L$11,'DATOS PEST12'!$B:$B,'5. RG PROV CCAA SECCION'!$A69,'DATOS PEST12'!$F:$F,"REGIMEN GENERAL")</f>
        <v>72685.736842105267</v>
      </c>
      <c r="M69" s="81">
        <f>SUMIFS('DATOS PEST12'!$E:$E,'DATOS PEST12'!$A:$A,INDICE!$C$13,'DATOS PEST12'!$D:$D,'5. RG PROV CCAA SECCION'!M$11,'DATOS PEST12'!$B:$B,'5. RG PROV CCAA SECCION'!$A69,'DATOS PEST12'!$F:$F,"REGIMEN GENERAL")</f>
        <v>29507.84210526316</v>
      </c>
      <c r="N69" s="81">
        <f>SUMIFS('DATOS PEST12'!$E:$E,'DATOS PEST12'!$A:$A,INDICE!$C$13,'DATOS PEST12'!$D:$D,'5. RG PROV CCAA SECCION'!N$11,'DATOS PEST12'!$B:$B,'5. RG PROV CCAA SECCION'!$A69,'DATOS PEST12'!$F:$F,"REGIMEN GENERAL")</f>
        <v>9301.3684210526317</v>
      </c>
      <c r="O69" s="81">
        <f>SUMIFS('DATOS PEST12'!$E:$E,'DATOS PEST12'!$A:$A,INDICE!$C$13,'DATOS PEST12'!$D:$D,'5. RG PROV CCAA SECCION'!O$11,'DATOS PEST12'!$B:$B,'5. RG PROV CCAA SECCION'!$A69,'DATOS PEST12'!$F:$F,"REGIMEN GENERAL")</f>
        <v>4233.2105263157891</v>
      </c>
      <c r="P69" s="81">
        <f>SUMIFS('DATOS PEST12'!$E:$E,'DATOS PEST12'!$A:$A,INDICE!$C$13,'DATOS PEST12'!$D:$D,'5. RG PROV CCAA SECCION'!P$11,'DATOS PEST12'!$B:$B,'5. RG PROV CCAA SECCION'!$A69,'DATOS PEST12'!$F:$F,"REGIMEN GENERAL")</f>
        <v>29649.473684210527</v>
      </c>
      <c r="Q69" s="81">
        <f>SUMIFS('DATOS PEST12'!$E:$E,'DATOS PEST12'!$A:$A,INDICE!$C$13,'DATOS PEST12'!$D:$D,'5. RG PROV CCAA SECCION'!Q$11,'DATOS PEST12'!$B:$B,'5. RG PROV CCAA SECCION'!$A69,'DATOS PEST12'!$F:$F,"REGIMEN GENERAL")</f>
        <v>60466.473684210534</v>
      </c>
      <c r="R69" s="81">
        <f>SUMIFS('DATOS PEST12'!$E:$E,'DATOS PEST12'!$A:$A,INDICE!$C$13,'DATOS PEST12'!$D:$D,'5. RG PROV CCAA SECCION'!R$11,'DATOS PEST12'!$B:$B,'5. RG PROV CCAA SECCION'!$A69,'DATOS PEST12'!$F:$F,"REGIMEN GENERAL")</f>
        <v>2119.6842105263158</v>
      </c>
      <c r="S69" s="81">
        <f>SUMIFS('DATOS PEST12'!$E:$E,'DATOS PEST12'!$A:$A,INDICE!$C$13,'DATOS PEST12'!$D:$D,'5. RG PROV CCAA SECCION'!S$11,'DATOS PEST12'!$B:$B,'5. RG PROV CCAA SECCION'!$A69,'DATOS PEST12'!$F:$F,"REGIMEN GENERAL")</f>
        <v>16783.631578947367</v>
      </c>
      <c r="T69" s="81">
        <f>SUMIFS('DATOS PEST12'!$E:$E,'DATOS PEST12'!$A:$A,INDICE!$C$13,'DATOS PEST12'!$D:$D,'5. RG PROV CCAA SECCION'!T$11,'DATOS PEST12'!$B:$B,'5. RG PROV CCAA SECCION'!$A69,'DATOS PEST12'!$F:$F,"REGIMEN GENERAL")</f>
        <v>24202.684210526317</v>
      </c>
      <c r="U69" s="81">
        <f>SUMIFS('DATOS PEST12'!$E:$E,'DATOS PEST12'!$A:$A,INDICE!$C$13,'DATOS PEST12'!$D:$D,'5. RG PROV CCAA SECCION'!U$11,'DATOS PEST12'!$B:$B,'5. RG PROV CCAA SECCION'!$A69,'DATOS PEST12'!$F:$F,"REGIMEN GENERAL")</f>
        <v>6778</v>
      </c>
      <c r="V69" s="81">
        <f>SUMIFS('DATOS PEST12'!$E:$E,'DATOS PEST12'!$A:$A,INDICE!$C$13,'DATOS PEST12'!$D:$D,'5. RG PROV CCAA SECCION'!V$11,'DATOS PEST12'!$B:$B,'5. RG PROV CCAA SECCION'!$A69,'DATOS PEST12'!$F:$F,"REGIMEN GENERAL")</f>
        <v>11275.157894736843</v>
      </c>
      <c r="W69" s="81">
        <f>SUMIFS('DATOS PEST12'!$E:$E,'DATOS PEST12'!$A:$A,INDICE!$C$13,'DATOS PEST12'!$D:$D,'5. RG PROV CCAA SECCION'!W$11,'DATOS PEST12'!$B:$B,'5. RG PROV CCAA SECCION'!$A69,'DATOS PEST12'!$F:$F,"REGIMEN GENERAL")</f>
        <v>1497.8421052631579</v>
      </c>
      <c r="X69" s="81">
        <f>SUMIFS('DATOS PEST12'!$E:$E,'DATOS PEST12'!$A:$A,INDICE!$C$13,'DATOS PEST12'!$D:$D,'5. RG PROV CCAA SECCION'!X$11,'DATOS PEST12'!$B:$B,'5. RG PROV CCAA SECCION'!$A69,'DATOS PEST12'!$F:$F,"REGIMEN GENERAL")</f>
        <v>514.15789473684208</v>
      </c>
      <c r="Y69" s="95">
        <f>SUMIFS('DATOS PEST12'!$E:$E,'DATOS PEST12'!$A:$A,INDICE!$C$13,'DATOS PEST12'!$D:$D,'5. RG PROV CCAA SECCION'!Y$11,'DATOS PEST12'!$B:$B,'5. RG PROV CCAA SECCION'!$A69,'DATOS PEST12'!$F:$F,"REGIMEN GENERAL")</f>
        <v>0</v>
      </c>
    </row>
    <row r="70" spans="1:25" ht="15.6" x14ac:dyDescent="0.3">
      <c r="A70" s="238" t="s">
        <v>176</v>
      </c>
      <c r="B70" s="239"/>
      <c r="C70" s="99">
        <f t="shared" ref="C70:Y70" si="23">C71</f>
        <v>40717.157894736847</v>
      </c>
      <c r="D70" s="67">
        <f t="shared" si="23"/>
        <v>977.89473684210532</v>
      </c>
      <c r="E70" s="67">
        <f t="shared" si="23"/>
        <v>20.210526315789469</v>
      </c>
      <c r="F70" s="67">
        <f t="shared" si="23"/>
        <v>6418.3157894736833</v>
      </c>
      <c r="G70" s="67">
        <f t="shared" si="23"/>
        <v>10.105263157894738</v>
      </c>
      <c r="H70" s="67">
        <f t="shared" si="23"/>
        <v>119.31578947368418</v>
      </c>
      <c r="I70" s="67">
        <f t="shared" si="23"/>
        <v>5234.9473684210525</v>
      </c>
      <c r="J70" s="67">
        <f t="shared" si="23"/>
        <v>7751.21052631579</v>
      </c>
      <c r="K70" s="67">
        <f t="shared" si="23"/>
        <v>4656</v>
      </c>
      <c r="L70" s="67">
        <f t="shared" si="23"/>
        <v>7366.6315789473683</v>
      </c>
      <c r="M70" s="67">
        <f t="shared" si="23"/>
        <v>488.94736842105266</v>
      </c>
      <c r="N70" s="67">
        <f t="shared" si="23"/>
        <v>104.99999999999997</v>
      </c>
      <c r="O70" s="67">
        <f t="shared" si="23"/>
        <v>223.78947368421052</v>
      </c>
      <c r="P70" s="67">
        <f t="shared" si="23"/>
        <v>678.9473684210526</v>
      </c>
      <c r="Q70" s="67">
        <f t="shared" si="23"/>
        <v>2661.3684210526317</v>
      </c>
      <c r="R70" s="67">
        <f t="shared" si="23"/>
        <v>247.63157894736841</v>
      </c>
      <c r="S70" s="67">
        <f t="shared" si="23"/>
        <v>1109.6315789473683</v>
      </c>
      <c r="T70" s="67">
        <f t="shared" si="23"/>
        <v>1429.3157894736844</v>
      </c>
      <c r="U70" s="67">
        <f t="shared" si="23"/>
        <v>573.8421052631578</v>
      </c>
      <c r="V70" s="67">
        <f t="shared" si="23"/>
        <v>581.21052631578948</v>
      </c>
      <c r="W70" s="67">
        <f t="shared" si="23"/>
        <v>58.84210526315789</v>
      </c>
      <c r="X70" s="67">
        <f t="shared" si="23"/>
        <v>3.9999999999999982</v>
      </c>
      <c r="Y70" s="66">
        <f t="shared" si="23"/>
        <v>0</v>
      </c>
    </row>
    <row r="71" spans="1:25" ht="15.6" x14ac:dyDescent="0.3">
      <c r="A71" s="14">
        <v>30</v>
      </c>
      <c r="B71" s="15" t="s">
        <v>15</v>
      </c>
      <c r="C71" s="94">
        <f>SUM(D71:Y71)</f>
        <v>40717.157894736847</v>
      </c>
      <c r="D71" s="81">
        <f>SUMIFS('DATOS PEST12'!$E:$E,'DATOS PEST12'!$A:$A,INDICE!$C$13,'DATOS PEST12'!$D:$D,'5. RG PROV CCAA SECCION'!D$11,'DATOS PEST12'!$B:$B,'5. RG PROV CCAA SECCION'!$A71,'DATOS PEST12'!$F:$F,"REGIMEN GENERAL")</f>
        <v>977.89473684210532</v>
      </c>
      <c r="E71" s="81">
        <f>SUMIFS('DATOS PEST12'!$E:$E,'DATOS PEST12'!$A:$A,INDICE!$C$13,'DATOS PEST12'!$D:$D,'5. RG PROV CCAA SECCION'!E$11,'DATOS PEST12'!$B:$B,'5. RG PROV CCAA SECCION'!$A71,'DATOS PEST12'!$F:$F,"REGIMEN GENERAL")</f>
        <v>20.210526315789469</v>
      </c>
      <c r="F71" s="81">
        <f>SUMIFS('DATOS PEST12'!$E:$E,'DATOS PEST12'!$A:$A,INDICE!$C$13,'DATOS PEST12'!$D:$D,'5. RG PROV CCAA SECCION'!F$11,'DATOS PEST12'!$B:$B,'5. RG PROV CCAA SECCION'!$A71,'DATOS PEST12'!$F:$F,"REGIMEN GENERAL")</f>
        <v>6418.3157894736833</v>
      </c>
      <c r="G71" s="81">
        <f>SUMIFS('DATOS PEST12'!$E:$E,'DATOS PEST12'!$A:$A,INDICE!$C$13,'DATOS PEST12'!$D:$D,'5. RG PROV CCAA SECCION'!G$11,'DATOS PEST12'!$B:$B,'5. RG PROV CCAA SECCION'!$A71,'DATOS PEST12'!$F:$F,"REGIMEN GENERAL")</f>
        <v>10.105263157894738</v>
      </c>
      <c r="H71" s="81">
        <f>SUMIFS('DATOS PEST12'!$E:$E,'DATOS PEST12'!$A:$A,INDICE!$C$13,'DATOS PEST12'!$D:$D,'5. RG PROV CCAA SECCION'!H$11,'DATOS PEST12'!$B:$B,'5. RG PROV CCAA SECCION'!$A71,'DATOS PEST12'!$F:$F,"REGIMEN GENERAL")</f>
        <v>119.31578947368418</v>
      </c>
      <c r="I71" s="81">
        <f>SUMIFS('DATOS PEST12'!$E:$E,'DATOS PEST12'!$A:$A,INDICE!$C$13,'DATOS PEST12'!$D:$D,'5. RG PROV CCAA SECCION'!I$11,'DATOS PEST12'!$B:$B,'5. RG PROV CCAA SECCION'!$A71,'DATOS PEST12'!$F:$F,"REGIMEN GENERAL")</f>
        <v>5234.9473684210525</v>
      </c>
      <c r="J71" s="81">
        <f>SUMIFS('DATOS PEST12'!$E:$E,'DATOS PEST12'!$A:$A,INDICE!$C$13,'DATOS PEST12'!$D:$D,'5. RG PROV CCAA SECCION'!J$11,'DATOS PEST12'!$B:$B,'5. RG PROV CCAA SECCION'!$A71,'DATOS PEST12'!$F:$F,"REGIMEN GENERAL")</f>
        <v>7751.21052631579</v>
      </c>
      <c r="K71" s="81">
        <f>SUMIFS('DATOS PEST12'!$E:$E,'DATOS PEST12'!$A:$A,INDICE!$C$13,'DATOS PEST12'!$D:$D,'5. RG PROV CCAA SECCION'!K$11,'DATOS PEST12'!$B:$B,'5. RG PROV CCAA SECCION'!$A71,'DATOS PEST12'!$F:$F,"REGIMEN GENERAL")</f>
        <v>4656</v>
      </c>
      <c r="L71" s="81">
        <f>SUMIFS('DATOS PEST12'!$E:$E,'DATOS PEST12'!$A:$A,INDICE!$C$13,'DATOS PEST12'!$D:$D,'5. RG PROV CCAA SECCION'!L$11,'DATOS PEST12'!$B:$B,'5. RG PROV CCAA SECCION'!$A71,'DATOS PEST12'!$F:$F,"REGIMEN GENERAL")</f>
        <v>7366.6315789473683</v>
      </c>
      <c r="M71" s="81">
        <f>SUMIFS('DATOS PEST12'!$E:$E,'DATOS PEST12'!$A:$A,INDICE!$C$13,'DATOS PEST12'!$D:$D,'5. RG PROV CCAA SECCION'!M$11,'DATOS PEST12'!$B:$B,'5. RG PROV CCAA SECCION'!$A71,'DATOS PEST12'!$F:$F,"REGIMEN GENERAL")</f>
        <v>488.94736842105266</v>
      </c>
      <c r="N71" s="81">
        <f>SUMIFS('DATOS PEST12'!$E:$E,'DATOS PEST12'!$A:$A,INDICE!$C$13,'DATOS PEST12'!$D:$D,'5. RG PROV CCAA SECCION'!N$11,'DATOS PEST12'!$B:$B,'5. RG PROV CCAA SECCION'!$A71,'DATOS PEST12'!$F:$F,"REGIMEN GENERAL")</f>
        <v>104.99999999999997</v>
      </c>
      <c r="O71" s="81">
        <f>SUMIFS('DATOS PEST12'!$E:$E,'DATOS PEST12'!$A:$A,INDICE!$C$13,'DATOS PEST12'!$D:$D,'5. RG PROV CCAA SECCION'!O$11,'DATOS PEST12'!$B:$B,'5. RG PROV CCAA SECCION'!$A71,'DATOS PEST12'!$F:$F,"REGIMEN GENERAL")</f>
        <v>223.78947368421052</v>
      </c>
      <c r="P71" s="81">
        <f>SUMIFS('DATOS PEST12'!$E:$E,'DATOS PEST12'!$A:$A,INDICE!$C$13,'DATOS PEST12'!$D:$D,'5. RG PROV CCAA SECCION'!P$11,'DATOS PEST12'!$B:$B,'5. RG PROV CCAA SECCION'!$A71,'DATOS PEST12'!$F:$F,"REGIMEN GENERAL")</f>
        <v>678.9473684210526</v>
      </c>
      <c r="Q71" s="81">
        <f>SUMIFS('DATOS PEST12'!$E:$E,'DATOS PEST12'!$A:$A,INDICE!$C$13,'DATOS PEST12'!$D:$D,'5. RG PROV CCAA SECCION'!Q$11,'DATOS PEST12'!$B:$B,'5. RG PROV CCAA SECCION'!$A71,'DATOS PEST12'!$F:$F,"REGIMEN GENERAL")</f>
        <v>2661.3684210526317</v>
      </c>
      <c r="R71" s="81">
        <f>SUMIFS('DATOS PEST12'!$E:$E,'DATOS PEST12'!$A:$A,INDICE!$C$13,'DATOS PEST12'!$D:$D,'5. RG PROV CCAA SECCION'!R$11,'DATOS PEST12'!$B:$B,'5. RG PROV CCAA SECCION'!$A71,'DATOS PEST12'!$F:$F,"REGIMEN GENERAL")</f>
        <v>247.63157894736841</v>
      </c>
      <c r="S71" s="81">
        <f>SUMIFS('DATOS PEST12'!$E:$E,'DATOS PEST12'!$A:$A,INDICE!$C$13,'DATOS PEST12'!$D:$D,'5. RG PROV CCAA SECCION'!S$11,'DATOS PEST12'!$B:$B,'5. RG PROV CCAA SECCION'!$A71,'DATOS PEST12'!$F:$F,"REGIMEN GENERAL")</f>
        <v>1109.6315789473683</v>
      </c>
      <c r="T71" s="81">
        <f>SUMIFS('DATOS PEST12'!$E:$E,'DATOS PEST12'!$A:$A,INDICE!$C$13,'DATOS PEST12'!$D:$D,'5. RG PROV CCAA SECCION'!T$11,'DATOS PEST12'!$B:$B,'5. RG PROV CCAA SECCION'!$A71,'DATOS PEST12'!$F:$F,"REGIMEN GENERAL")</f>
        <v>1429.3157894736844</v>
      </c>
      <c r="U71" s="81">
        <f>SUMIFS('DATOS PEST12'!$E:$E,'DATOS PEST12'!$A:$A,INDICE!$C$13,'DATOS PEST12'!$D:$D,'5. RG PROV CCAA SECCION'!U$11,'DATOS PEST12'!$B:$B,'5. RG PROV CCAA SECCION'!$A71,'DATOS PEST12'!$F:$F,"REGIMEN GENERAL")</f>
        <v>573.8421052631578</v>
      </c>
      <c r="V71" s="81">
        <f>SUMIFS('DATOS PEST12'!$E:$E,'DATOS PEST12'!$A:$A,INDICE!$C$13,'DATOS PEST12'!$D:$D,'5. RG PROV CCAA SECCION'!V$11,'DATOS PEST12'!$B:$B,'5. RG PROV CCAA SECCION'!$A71,'DATOS PEST12'!$F:$F,"REGIMEN GENERAL")</f>
        <v>581.21052631578948</v>
      </c>
      <c r="W71" s="81">
        <f>SUMIFS('DATOS PEST12'!$E:$E,'DATOS PEST12'!$A:$A,INDICE!$C$13,'DATOS PEST12'!$D:$D,'5. RG PROV CCAA SECCION'!W$11,'DATOS PEST12'!$B:$B,'5. RG PROV CCAA SECCION'!$A71,'DATOS PEST12'!$F:$F,"REGIMEN GENERAL")</f>
        <v>58.84210526315789</v>
      </c>
      <c r="X71" s="81">
        <f>SUMIFS('DATOS PEST12'!$E:$E,'DATOS PEST12'!$A:$A,INDICE!$C$13,'DATOS PEST12'!$D:$D,'5. RG PROV CCAA SECCION'!X$11,'DATOS PEST12'!$B:$B,'5. RG PROV CCAA SECCION'!$A71,'DATOS PEST12'!$F:$F,"REGIMEN GENERAL")</f>
        <v>3.9999999999999982</v>
      </c>
      <c r="Y71" s="95">
        <f>SUMIFS('DATOS PEST12'!$E:$E,'DATOS PEST12'!$A:$A,INDICE!$C$13,'DATOS PEST12'!$D:$D,'5. RG PROV CCAA SECCION'!Y$11,'DATOS PEST12'!$B:$B,'5. RG PROV CCAA SECCION'!$A71,'DATOS PEST12'!$F:$F,"REGIMEN GENERAL")</f>
        <v>0</v>
      </c>
    </row>
    <row r="72" spans="1:25" ht="15.6" x14ac:dyDescent="0.3">
      <c r="A72" s="238" t="s">
        <v>175</v>
      </c>
      <c r="B72" s="239"/>
      <c r="C72" s="99">
        <f t="shared" ref="C72:Y72" si="24">C73</f>
        <v>24600.52631578947</v>
      </c>
      <c r="D72" s="67">
        <f t="shared" si="24"/>
        <v>470.89473684210526</v>
      </c>
      <c r="E72" s="67">
        <f t="shared" si="24"/>
        <v>8</v>
      </c>
      <c r="F72" s="67">
        <f t="shared" si="24"/>
        <v>5991.6315789473683</v>
      </c>
      <c r="G72" s="67">
        <f t="shared" si="24"/>
        <v>12.368421052631575</v>
      </c>
      <c r="H72" s="67">
        <f t="shared" si="24"/>
        <v>180.26315789473688</v>
      </c>
      <c r="I72" s="67">
        <f t="shared" si="24"/>
        <v>2251.21052631579</v>
      </c>
      <c r="J72" s="67">
        <f t="shared" si="24"/>
        <v>3291.3157894736833</v>
      </c>
      <c r="K72" s="67">
        <f t="shared" si="24"/>
        <v>1551.4736842105262</v>
      </c>
      <c r="L72" s="67">
        <f t="shared" si="24"/>
        <v>3273.9473684210534</v>
      </c>
      <c r="M72" s="67">
        <f t="shared" si="24"/>
        <v>176.9473684210526</v>
      </c>
      <c r="N72" s="67">
        <f t="shared" si="24"/>
        <v>52.947368421052637</v>
      </c>
      <c r="O72" s="67">
        <f t="shared" si="24"/>
        <v>36.578947368421062</v>
      </c>
      <c r="P72" s="67">
        <f t="shared" si="24"/>
        <v>487.3684210526315</v>
      </c>
      <c r="Q72" s="67">
        <f t="shared" si="24"/>
        <v>3201.894736842105</v>
      </c>
      <c r="R72" s="67">
        <f t="shared" si="24"/>
        <v>243.4210526315789</v>
      </c>
      <c r="S72" s="67">
        <f t="shared" si="24"/>
        <v>849.89473684210543</v>
      </c>
      <c r="T72" s="67">
        <f t="shared" si="24"/>
        <v>1560.2631578947371</v>
      </c>
      <c r="U72" s="67">
        <f t="shared" si="24"/>
        <v>393.78947368421058</v>
      </c>
      <c r="V72" s="67">
        <f t="shared" si="24"/>
        <v>552.84210526315792</v>
      </c>
      <c r="W72" s="67">
        <f t="shared" si="24"/>
        <v>13.473684210526315</v>
      </c>
      <c r="X72" s="67">
        <f t="shared" si="24"/>
        <v>0</v>
      </c>
      <c r="Y72" s="66">
        <f t="shared" si="24"/>
        <v>0</v>
      </c>
    </row>
    <row r="73" spans="1:25" ht="15.6" x14ac:dyDescent="0.3">
      <c r="A73" s="8">
        <v>31</v>
      </c>
      <c r="B73" s="9" t="s">
        <v>16</v>
      </c>
      <c r="C73" s="94">
        <f>SUM(D73:Y73)</f>
        <v>24600.52631578947</v>
      </c>
      <c r="D73" s="81">
        <f>SUMIFS('DATOS PEST12'!$E:$E,'DATOS PEST12'!$A:$A,INDICE!$C$13,'DATOS PEST12'!$D:$D,'5. RG PROV CCAA SECCION'!D$11,'DATOS PEST12'!$B:$B,'5. RG PROV CCAA SECCION'!$A73,'DATOS PEST12'!$F:$F,"REGIMEN GENERAL")</f>
        <v>470.89473684210526</v>
      </c>
      <c r="E73" s="81">
        <f>SUMIFS('DATOS PEST12'!$E:$E,'DATOS PEST12'!$A:$A,INDICE!$C$13,'DATOS PEST12'!$D:$D,'5. RG PROV CCAA SECCION'!E$11,'DATOS PEST12'!$B:$B,'5. RG PROV CCAA SECCION'!$A73,'DATOS PEST12'!$F:$F,"REGIMEN GENERAL")</f>
        <v>8</v>
      </c>
      <c r="F73" s="81">
        <f>SUMIFS('DATOS PEST12'!$E:$E,'DATOS PEST12'!$A:$A,INDICE!$C$13,'DATOS PEST12'!$D:$D,'5. RG PROV CCAA SECCION'!F$11,'DATOS PEST12'!$B:$B,'5. RG PROV CCAA SECCION'!$A73,'DATOS PEST12'!$F:$F,"REGIMEN GENERAL")</f>
        <v>5991.6315789473683</v>
      </c>
      <c r="G73" s="81">
        <f>SUMIFS('DATOS PEST12'!$E:$E,'DATOS PEST12'!$A:$A,INDICE!$C$13,'DATOS PEST12'!$D:$D,'5. RG PROV CCAA SECCION'!G$11,'DATOS PEST12'!$B:$B,'5. RG PROV CCAA SECCION'!$A73,'DATOS PEST12'!$F:$F,"REGIMEN GENERAL")</f>
        <v>12.368421052631575</v>
      </c>
      <c r="H73" s="81">
        <f>SUMIFS('DATOS PEST12'!$E:$E,'DATOS PEST12'!$A:$A,INDICE!$C$13,'DATOS PEST12'!$D:$D,'5. RG PROV CCAA SECCION'!H$11,'DATOS PEST12'!$B:$B,'5. RG PROV CCAA SECCION'!$A73,'DATOS PEST12'!$F:$F,"REGIMEN GENERAL")</f>
        <v>180.26315789473688</v>
      </c>
      <c r="I73" s="81">
        <f>SUMIFS('DATOS PEST12'!$E:$E,'DATOS PEST12'!$A:$A,INDICE!$C$13,'DATOS PEST12'!$D:$D,'5. RG PROV CCAA SECCION'!I$11,'DATOS PEST12'!$B:$B,'5. RG PROV CCAA SECCION'!$A73,'DATOS PEST12'!$F:$F,"REGIMEN GENERAL")</f>
        <v>2251.21052631579</v>
      </c>
      <c r="J73" s="81">
        <f>SUMIFS('DATOS PEST12'!$E:$E,'DATOS PEST12'!$A:$A,INDICE!$C$13,'DATOS PEST12'!$D:$D,'5. RG PROV CCAA SECCION'!J$11,'DATOS PEST12'!$B:$B,'5. RG PROV CCAA SECCION'!$A73,'DATOS PEST12'!$F:$F,"REGIMEN GENERAL")</f>
        <v>3291.3157894736833</v>
      </c>
      <c r="K73" s="81">
        <f>SUMIFS('DATOS PEST12'!$E:$E,'DATOS PEST12'!$A:$A,INDICE!$C$13,'DATOS PEST12'!$D:$D,'5. RG PROV CCAA SECCION'!K$11,'DATOS PEST12'!$B:$B,'5. RG PROV CCAA SECCION'!$A73,'DATOS PEST12'!$F:$F,"REGIMEN GENERAL")</f>
        <v>1551.4736842105262</v>
      </c>
      <c r="L73" s="81">
        <f>SUMIFS('DATOS PEST12'!$E:$E,'DATOS PEST12'!$A:$A,INDICE!$C$13,'DATOS PEST12'!$D:$D,'5. RG PROV CCAA SECCION'!L$11,'DATOS PEST12'!$B:$B,'5. RG PROV CCAA SECCION'!$A73,'DATOS PEST12'!$F:$F,"REGIMEN GENERAL")</f>
        <v>3273.9473684210534</v>
      </c>
      <c r="M73" s="81">
        <f>SUMIFS('DATOS PEST12'!$E:$E,'DATOS PEST12'!$A:$A,INDICE!$C$13,'DATOS PEST12'!$D:$D,'5. RG PROV CCAA SECCION'!M$11,'DATOS PEST12'!$B:$B,'5. RG PROV CCAA SECCION'!$A73,'DATOS PEST12'!$F:$F,"REGIMEN GENERAL")</f>
        <v>176.9473684210526</v>
      </c>
      <c r="N73" s="81">
        <f>SUMIFS('DATOS PEST12'!$E:$E,'DATOS PEST12'!$A:$A,INDICE!$C$13,'DATOS PEST12'!$D:$D,'5. RG PROV CCAA SECCION'!N$11,'DATOS PEST12'!$B:$B,'5. RG PROV CCAA SECCION'!$A73,'DATOS PEST12'!$F:$F,"REGIMEN GENERAL")</f>
        <v>52.947368421052637</v>
      </c>
      <c r="O73" s="81">
        <f>SUMIFS('DATOS PEST12'!$E:$E,'DATOS PEST12'!$A:$A,INDICE!$C$13,'DATOS PEST12'!$D:$D,'5. RG PROV CCAA SECCION'!O$11,'DATOS PEST12'!$B:$B,'5. RG PROV CCAA SECCION'!$A73,'DATOS PEST12'!$F:$F,"REGIMEN GENERAL")</f>
        <v>36.578947368421062</v>
      </c>
      <c r="P73" s="81">
        <f>SUMIFS('DATOS PEST12'!$E:$E,'DATOS PEST12'!$A:$A,INDICE!$C$13,'DATOS PEST12'!$D:$D,'5. RG PROV CCAA SECCION'!P$11,'DATOS PEST12'!$B:$B,'5. RG PROV CCAA SECCION'!$A73,'DATOS PEST12'!$F:$F,"REGIMEN GENERAL")</f>
        <v>487.3684210526315</v>
      </c>
      <c r="Q73" s="81">
        <f>SUMIFS('DATOS PEST12'!$E:$E,'DATOS PEST12'!$A:$A,INDICE!$C$13,'DATOS PEST12'!$D:$D,'5. RG PROV CCAA SECCION'!Q$11,'DATOS PEST12'!$B:$B,'5. RG PROV CCAA SECCION'!$A73,'DATOS PEST12'!$F:$F,"REGIMEN GENERAL")</f>
        <v>3201.894736842105</v>
      </c>
      <c r="R73" s="81">
        <f>SUMIFS('DATOS PEST12'!$E:$E,'DATOS PEST12'!$A:$A,INDICE!$C$13,'DATOS PEST12'!$D:$D,'5. RG PROV CCAA SECCION'!R$11,'DATOS PEST12'!$B:$B,'5. RG PROV CCAA SECCION'!$A73,'DATOS PEST12'!$F:$F,"REGIMEN GENERAL")</f>
        <v>243.4210526315789</v>
      </c>
      <c r="S73" s="81">
        <f>SUMIFS('DATOS PEST12'!$E:$E,'DATOS PEST12'!$A:$A,INDICE!$C$13,'DATOS PEST12'!$D:$D,'5. RG PROV CCAA SECCION'!S$11,'DATOS PEST12'!$B:$B,'5. RG PROV CCAA SECCION'!$A73,'DATOS PEST12'!$F:$F,"REGIMEN GENERAL")</f>
        <v>849.89473684210543</v>
      </c>
      <c r="T73" s="81">
        <f>SUMIFS('DATOS PEST12'!$E:$E,'DATOS PEST12'!$A:$A,INDICE!$C$13,'DATOS PEST12'!$D:$D,'5. RG PROV CCAA SECCION'!T$11,'DATOS PEST12'!$B:$B,'5. RG PROV CCAA SECCION'!$A73,'DATOS PEST12'!$F:$F,"REGIMEN GENERAL")</f>
        <v>1560.2631578947371</v>
      </c>
      <c r="U73" s="81">
        <f>SUMIFS('DATOS PEST12'!$E:$E,'DATOS PEST12'!$A:$A,INDICE!$C$13,'DATOS PEST12'!$D:$D,'5. RG PROV CCAA SECCION'!U$11,'DATOS PEST12'!$B:$B,'5. RG PROV CCAA SECCION'!$A73,'DATOS PEST12'!$F:$F,"REGIMEN GENERAL")</f>
        <v>393.78947368421058</v>
      </c>
      <c r="V73" s="81">
        <f>SUMIFS('DATOS PEST12'!$E:$E,'DATOS PEST12'!$A:$A,INDICE!$C$13,'DATOS PEST12'!$D:$D,'5. RG PROV CCAA SECCION'!V$11,'DATOS PEST12'!$B:$B,'5. RG PROV CCAA SECCION'!$A73,'DATOS PEST12'!$F:$F,"REGIMEN GENERAL")</f>
        <v>552.84210526315792</v>
      </c>
      <c r="W73" s="81">
        <f>SUMIFS('DATOS PEST12'!$E:$E,'DATOS PEST12'!$A:$A,INDICE!$C$13,'DATOS PEST12'!$D:$D,'5. RG PROV CCAA SECCION'!W$11,'DATOS PEST12'!$B:$B,'5. RG PROV CCAA SECCION'!$A73,'DATOS PEST12'!$F:$F,"REGIMEN GENERAL")</f>
        <v>13.473684210526315</v>
      </c>
      <c r="X73" s="81">
        <f>SUMIFS('DATOS PEST12'!$E:$E,'DATOS PEST12'!$A:$A,INDICE!$C$13,'DATOS PEST12'!$D:$D,'5. RG PROV CCAA SECCION'!X$11,'DATOS PEST12'!$B:$B,'5. RG PROV CCAA SECCION'!$A73,'DATOS PEST12'!$F:$F,"REGIMEN GENERAL")</f>
        <v>0</v>
      </c>
      <c r="Y73" s="95">
        <f>SUMIFS('DATOS PEST12'!$E:$E,'DATOS PEST12'!$A:$A,INDICE!$C$13,'DATOS PEST12'!$D:$D,'5. RG PROV CCAA SECCION'!Y$11,'DATOS PEST12'!$B:$B,'5. RG PROV CCAA SECCION'!$A73,'DATOS PEST12'!$F:$F,"REGIMEN GENERAL")</f>
        <v>0</v>
      </c>
    </row>
    <row r="74" spans="1:25" ht="15.6" x14ac:dyDescent="0.3">
      <c r="A74" s="238" t="s">
        <v>45</v>
      </c>
      <c r="B74" s="239"/>
      <c r="C74" s="99">
        <f t="shared" ref="C74:Y74" si="25">SUM(C75:C77)</f>
        <v>64507.789473684214</v>
      </c>
      <c r="D74" s="67">
        <f t="shared" si="25"/>
        <v>456.4736842105263</v>
      </c>
      <c r="E74" s="67">
        <f t="shared" si="25"/>
        <v>13.473684210526315</v>
      </c>
      <c r="F74" s="67">
        <f t="shared" si="25"/>
        <v>8325.105263157895</v>
      </c>
      <c r="G74" s="67">
        <f t="shared" si="25"/>
        <v>31.526315789473678</v>
      </c>
      <c r="H74" s="67">
        <f t="shared" si="25"/>
        <v>305.31578947368422</v>
      </c>
      <c r="I74" s="67">
        <f t="shared" si="25"/>
        <v>7110.6842105263158</v>
      </c>
      <c r="J74" s="67">
        <f t="shared" si="25"/>
        <v>9406.3157894736833</v>
      </c>
      <c r="K74" s="67">
        <f t="shared" si="25"/>
        <v>4012.2631578947371</v>
      </c>
      <c r="L74" s="67">
        <f t="shared" si="25"/>
        <v>13816.78947368421</v>
      </c>
      <c r="M74" s="67">
        <f t="shared" si="25"/>
        <v>802.78947368421052</v>
      </c>
      <c r="N74" s="67">
        <f t="shared" si="25"/>
        <v>154.73684210526315</v>
      </c>
      <c r="O74" s="67">
        <f t="shared" si="25"/>
        <v>129.9473684210526</v>
      </c>
      <c r="P74" s="67">
        <f t="shared" si="25"/>
        <v>2581.6842105263158</v>
      </c>
      <c r="Q74" s="67">
        <f t="shared" si="25"/>
        <v>7067.2631578947367</v>
      </c>
      <c r="R74" s="67">
        <f t="shared" si="25"/>
        <v>441.78947368421052</v>
      </c>
      <c r="S74" s="67">
        <f t="shared" si="25"/>
        <v>2154.8947368421054</v>
      </c>
      <c r="T74" s="67">
        <f t="shared" si="25"/>
        <v>4859.9473684210525</v>
      </c>
      <c r="U74" s="67">
        <f t="shared" si="25"/>
        <v>1132.6315789473683</v>
      </c>
      <c r="V74" s="67">
        <f t="shared" si="25"/>
        <v>1634.7894736842106</v>
      </c>
      <c r="W74" s="67">
        <f t="shared" si="25"/>
        <v>59.368421052631589</v>
      </c>
      <c r="X74" s="67">
        <f t="shared" si="25"/>
        <v>10.000000000000002</v>
      </c>
      <c r="Y74" s="66">
        <f t="shared" si="25"/>
        <v>0</v>
      </c>
    </row>
    <row r="75" spans="1:25" ht="15.6" x14ac:dyDescent="0.3">
      <c r="A75" s="6">
        <v>1</v>
      </c>
      <c r="B75" s="7" t="s">
        <v>174</v>
      </c>
      <c r="C75" s="94">
        <f t="shared" ref="C75:C77" si="26">SUM(D75:Y75)</f>
        <v>12200.052631578947</v>
      </c>
      <c r="D75" s="81">
        <f>SUMIFS('DATOS PEST12'!$E:$E,'DATOS PEST12'!$A:$A,INDICE!$C$13,'DATOS PEST12'!$D:$D,'5. RG PROV CCAA SECCION'!D$11,'DATOS PEST12'!$B:$B,'5. RG PROV CCAA SECCION'!$A75,'DATOS PEST12'!$F:$F,"REGIMEN GENERAL")</f>
        <v>63.89473684210526</v>
      </c>
      <c r="E75" s="81">
        <f>SUMIFS('DATOS PEST12'!$E:$E,'DATOS PEST12'!$A:$A,INDICE!$C$13,'DATOS PEST12'!$D:$D,'5. RG PROV CCAA SECCION'!E$11,'DATOS PEST12'!$B:$B,'5. RG PROV CCAA SECCION'!$A75,'DATOS PEST12'!$F:$F,"REGIMEN GENERAL")</f>
        <v>3.4736842105263142</v>
      </c>
      <c r="F75" s="81">
        <f>SUMIFS('DATOS PEST12'!$E:$E,'DATOS PEST12'!$A:$A,INDICE!$C$13,'DATOS PEST12'!$D:$D,'5. RG PROV CCAA SECCION'!F$11,'DATOS PEST12'!$B:$B,'5. RG PROV CCAA SECCION'!$A75,'DATOS PEST12'!$F:$F,"REGIMEN GENERAL")</f>
        <v>1828.5263157894742</v>
      </c>
      <c r="G75" s="81">
        <f>SUMIFS('DATOS PEST12'!$E:$E,'DATOS PEST12'!$A:$A,INDICE!$C$13,'DATOS PEST12'!$D:$D,'5. RG PROV CCAA SECCION'!G$11,'DATOS PEST12'!$B:$B,'5. RG PROV CCAA SECCION'!$A75,'DATOS PEST12'!$F:$F,"REGIMEN GENERAL")</f>
        <v>0.99999999999999956</v>
      </c>
      <c r="H75" s="81">
        <f>SUMIFS('DATOS PEST12'!$E:$E,'DATOS PEST12'!$A:$A,INDICE!$C$13,'DATOS PEST12'!$D:$D,'5. RG PROV CCAA SECCION'!H$11,'DATOS PEST12'!$B:$B,'5. RG PROV CCAA SECCION'!$A75,'DATOS PEST12'!$F:$F,"REGIMEN GENERAL")</f>
        <v>104.84210526315792</v>
      </c>
      <c r="I75" s="81">
        <f>SUMIFS('DATOS PEST12'!$E:$E,'DATOS PEST12'!$A:$A,INDICE!$C$13,'DATOS PEST12'!$D:$D,'5. RG PROV CCAA SECCION'!I$11,'DATOS PEST12'!$B:$B,'5. RG PROV CCAA SECCION'!$A75,'DATOS PEST12'!$F:$F,"REGIMEN GENERAL")</f>
        <v>1275.9473684210527</v>
      </c>
      <c r="J75" s="81">
        <f>SUMIFS('DATOS PEST12'!$E:$E,'DATOS PEST12'!$A:$A,INDICE!$C$13,'DATOS PEST12'!$D:$D,'5. RG PROV CCAA SECCION'!J$11,'DATOS PEST12'!$B:$B,'5. RG PROV CCAA SECCION'!$A75,'DATOS PEST12'!$F:$F,"REGIMEN GENERAL")</f>
        <v>1942.4210526315787</v>
      </c>
      <c r="K75" s="81">
        <f>SUMIFS('DATOS PEST12'!$E:$E,'DATOS PEST12'!$A:$A,INDICE!$C$13,'DATOS PEST12'!$D:$D,'5. RG PROV CCAA SECCION'!K$11,'DATOS PEST12'!$B:$B,'5. RG PROV CCAA SECCION'!$A75,'DATOS PEST12'!$F:$F,"REGIMEN GENERAL")</f>
        <v>980.78947368421063</v>
      </c>
      <c r="L75" s="81">
        <f>SUMIFS('DATOS PEST12'!$E:$E,'DATOS PEST12'!$A:$A,INDICE!$C$13,'DATOS PEST12'!$D:$D,'5. RG PROV CCAA SECCION'!L$11,'DATOS PEST12'!$B:$B,'5. RG PROV CCAA SECCION'!$A75,'DATOS PEST12'!$F:$F,"REGIMEN GENERAL")</f>
        <v>1898.8421052631579</v>
      </c>
      <c r="M75" s="81">
        <f>SUMIFS('DATOS PEST12'!$E:$E,'DATOS PEST12'!$A:$A,INDICE!$C$13,'DATOS PEST12'!$D:$D,'5. RG PROV CCAA SECCION'!M$11,'DATOS PEST12'!$B:$B,'5. RG PROV CCAA SECCION'!$A75,'DATOS PEST12'!$F:$F,"REGIMEN GENERAL")</f>
        <v>67.578947368421041</v>
      </c>
      <c r="N75" s="81">
        <f>SUMIFS('DATOS PEST12'!$E:$E,'DATOS PEST12'!$A:$A,INDICE!$C$13,'DATOS PEST12'!$D:$D,'5. RG PROV CCAA SECCION'!N$11,'DATOS PEST12'!$B:$B,'5. RG PROV CCAA SECCION'!$A75,'DATOS PEST12'!$F:$F,"REGIMEN GENERAL")</f>
        <v>12.157894736842106</v>
      </c>
      <c r="O75" s="81">
        <f>SUMIFS('DATOS PEST12'!$E:$E,'DATOS PEST12'!$A:$A,INDICE!$C$13,'DATOS PEST12'!$D:$D,'5. RG PROV CCAA SECCION'!O$11,'DATOS PEST12'!$B:$B,'5. RG PROV CCAA SECCION'!$A75,'DATOS PEST12'!$F:$F,"REGIMEN GENERAL")</f>
        <v>20.631578947368414</v>
      </c>
      <c r="P75" s="81">
        <f>SUMIFS('DATOS PEST12'!$E:$E,'DATOS PEST12'!$A:$A,INDICE!$C$13,'DATOS PEST12'!$D:$D,'5. RG PROV CCAA SECCION'!P$11,'DATOS PEST12'!$B:$B,'5. RG PROV CCAA SECCION'!$A75,'DATOS PEST12'!$F:$F,"REGIMEN GENERAL")</f>
        <v>302.78947368421052</v>
      </c>
      <c r="Q75" s="81">
        <f>SUMIFS('DATOS PEST12'!$E:$E,'DATOS PEST12'!$A:$A,INDICE!$C$13,'DATOS PEST12'!$D:$D,'5. RG PROV CCAA SECCION'!Q$11,'DATOS PEST12'!$B:$B,'5. RG PROV CCAA SECCION'!$A75,'DATOS PEST12'!$F:$F,"REGIMEN GENERAL")</f>
        <v>1834.3684210526314</v>
      </c>
      <c r="R75" s="81">
        <f>SUMIFS('DATOS PEST12'!$E:$E,'DATOS PEST12'!$A:$A,INDICE!$C$13,'DATOS PEST12'!$D:$D,'5. RG PROV CCAA SECCION'!R$11,'DATOS PEST12'!$B:$B,'5. RG PROV CCAA SECCION'!$A75,'DATOS PEST12'!$F:$F,"REGIMEN GENERAL")</f>
        <v>186.05263157894737</v>
      </c>
      <c r="S75" s="81">
        <f>SUMIFS('DATOS PEST12'!$E:$E,'DATOS PEST12'!$A:$A,INDICE!$C$13,'DATOS PEST12'!$D:$D,'5. RG PROV CCAA SECCION'!S$11,'DATOS PEST12'!$B:$B,'5. RG PROV CCAA SECCION'!$A75,'DATOS PEST12'!$F:$F,"REGIMEN GENERAL")</f>
        <v>244.26315789473682</v>
      </c>
      <c r="T75" s="81">
        <f>SUMIFS('DATOS PEST12'!$E:$E,'DATOS PEST12'!$A:$A,INDICE!$C$13,'DATOS PEST12'!$D:$D,'5. RG PROV CCAA SECCION'!T$11,'DATOS PEST12'!$B:$B,'5. RG PROV CCAA SECCION'!$A75,'DATOS PEST12'!$F:$F,"REGIMEN GENERAL")</f>
        <v>936.57894736842093</v>
      </c>
      <c r="U75" s="81">
        <f>SUMIFS('DATOS PEST12'!$E:$E,'DATOS PEST12'!$A:$A,INDICE!$C$13,'DATOS PEST12'!$D:$D,'5. RG PROV CCAA SECCION'!U$11,'DATOS PEST12'!$B:$B,'5. RG PROV CCAA SECCION'!$A75,'DATOS PEST12'!$F:$F,"REGIMEN GENERAL")</f>
        <v>229.4736842105263</v>
      </c>
      <c r="V75" s="81">
        <f>SUMIFS('DATOS PEST12'!$E:$E,'DATOS PEST12'!$A:$A,INDICE!$C$13,'DATOS PEST12'!$D:$D,'5. RG PROV CCAA SECCION'!V$11,'DATOS PEST12'!$B:$B,'5. RG PROV CCAA SECCION'!$A75,'DATOS PEST12'!$F:$F,"REGIMEN GENERAL")</f>
        <v>266.42105263157896</v>
      </c>
      <c r="W75" s="81">
        <f>SUMIFS('DATOS PEST12'!$E:$E,'DATOS PEST12'!$A:$A,INDICE!$C$13,'DATOS PEST12'!$D:$D,'5. RG PROV CCAA SECCION'!W$11,'DATOS PEST12'!$B:$B,'5. RG PROV CCAA SECCION'!$A75,'DATOS PEST12'!$F:$F,"REGIMEN GENERAL")</f>
        <v>0</v>
      </c>
      <c r="X75" s="81">
        <f>SUMIFS('DATOS PEST12'!$E:$E,'DATOS PEST12'!$A:$A,INDICE!$C$13,'DATOS PEST12'!$D:$D,'5. RG PROV CCAA SECCION'!X$11,'DATOS PEST12'!$B:$B,'5. RG PROV CCAA SECCION'!$A75,'DATOS PEST12'!$F:$F,"REGIMEN GENERAL")</f>
        <v>0</v>
      </c>
      <c r="Y75" s="95">
        <f>SUMIFS('DATOS PEST12'!$E:$E,'DATOS PEST12'!$A:$A,INDICE!$C$13,'DATOS PEST12'!$D:$D,'5. RG PROV CCAA SECCION'!Y$11,'DATOS PEST12'!$B:$B,'5. RG PROV CCAA SECCION'!$A75,'DATOS PEST12'!$F:$F,"REGIMEN GENERAL")</f>
        <v>0</v>
      </c>
    </row>
    <row r="76" spans="1:25" ht="15.6" x14ac:dyDescent="0.3">
      <c r="A76" s="8">
        <v>20</v>
      </c>
      <c r="B76" s="9" t="s">
        <v>9</v>
      </c>
      <c r="C76" s="94">
        <f t="shared" si="26"/>
        <v>22834.684210526317</v>
      </c>
      <c r="D76" s="62">
        <f>SUMIFS('DATOS PEST12'!$E:$E,'DATOS PEST12'!$A:$A,INDICE!$C$13,'DATOS PEST12'!$D:$D,'5. RG PROV CCAA SECCION'!D$11,'DATOS PEST12'!$B:$B,'5. RG PROV CCAA SECCION'!$A76,'DATOS PEST12'!$F:$F,"REGIMEN GENERAL")</f>
        <v>90</v>
      </c>
      <c r="E76" s="62">
        <f>SUMIFS('DATOS PEST12'!$E:$E,'DATOS PEST12'!$A:$A,INDICE!$C$13,'DATOS PEST12'!$D:$D,'5. RG PROV CCAA SECCION'!E$11,'DATOS PEST12'!$B:$B,'5. RG PROV CCAA SECCION'!$A76,'DATOS PEST12'!$F:$F,"REGIMEN GENERAL")</f>
        <v>0</v>
      </c>
      <c r="F76" s="62">
        <f>SUMIFS('DATOS PEST12'!$E:$E,'DATOS PEST12'!$A:$A,INDICE!$C$13,'DATOS PEST12'!$D:$D,'5. RG PROV CCAA SECCION'!F$11,'DATOS PEST12'!$B:$B,'5. RG PROV CCAA SECCION'!$A76,'DATOS PEST12'!$F:$F,"REGIMEN GENERAL")</f>
        <v>3032.2631578947367</v>
      </c>
      <c r="G76" s="62">
        <f>SUMIFS('DATOS PEST12'!$E:$E,'DATOS PEST12'!$A:$A,INDICE!$C$13,'DATOS PEST12'!$D:$D,'5. RG PROV CCAA SECCION'!G$11,'DATOS PEST12'!$B:$B,'5. RG PROV CCAA SECCION'!$A76,'DATOS PEST12'!$F:$F,"REGIMEN GENERAL")</f>
        <v>4.9999999999999982</v>
      </c>
      <c r="H76" s="62">
        <f>SUMIFS('DATOS PEST12'!$E:$E,'DATOS PEST12'!$A:$A,INDICE!$C$13,'DATOS PEST12'!$D:$D,'5. RG PROV CCAA SECCION'!H$11,'DATOS PEST12'!$B:$B,'5. RG PROV CCAA SECCION'!$A76,'DATOS PEST12'!$F:$F,"REGIMEN GENERAL")</f>
        <v>102.73684210526315</v>
      </c>
      <c r="I76" s="62">
        <f>SUMIFS('DATOS PEST12'!$E:$E,'DATOS PEST12'!$A:$A,INDICE!$C$13,'DATOS PEST12'!$D:$D,'5. RG PROV CCAA SECCION'!I$11,'DATOS PEST12'!$B:$B,'5. RG PROV CCAA SECCION'!$A76,'DATOS PEST12'!$F:$F,"REGIMEN GENERAL")</f>
        <v>1990.3157894736842</v>
      </c>
      <c r="J76" s="62">
        <f>SUMIFS('DATOS PEST12'!$E:$E,'DATOS PEST12'!$A:$A,INDICE!$C$13,'DATOS PEST12'!$D:$D,'5. RG PROV CCAA SECCION'!J$11,'DATOS PEST12'!$B:$B,'5. RG PROV CCAA SECCION'!$A76,'DATOS PEST12'!$F:$F,"REGIMEN GENERAL")</f>
        <v>2978.4736842105258</v>
      </c>
      <c r="K76" s="62">
        <f>SUMIFS('DATOS PEST12'!$E:$E,'DATOS PEST12'!$A:$A,INDICE!$C$13,'DATOS PEST12'!$D:$D,'5. RG PROV CCAA SECCION'!K$11,'DATOS PEST12'!$B:$B,'5. RG PROV CCAA SECCION'!$A76,'DATOS PEST12'!$F:$F,"REGIMEN GENERAL")</f>
        <v>1908</v>
      </c>
      <c r="L76" s="62">
        <f>SUMIFS('DATOS PEST12'!$E:$E,'DATOS PEST12'!$A:$A,INDICE!$C$13,'DATOS PEST12'!$D:$D,'5. RG PROV CCAA SECCION'!L$11,'DATOS PEST12'!$B:$B,'5. RG PROV CCAA SECCION'!$A76,'DATOS PEST12'!$F:$F,"REGIMEN GENERAL")</f>
        <v>5320.1578947368416</v>
      </c>
      <c r="M76" s="62">
        <f>SUMIFS('DATOS PEST12'!$E:$E,'DATOS PEST12'!$A:$A,INDICE!$C$13,'DATOS PEST12'!$D:$D,'5. RG PROV CCAA SECCION'!M$11,'DATOS PEST12'!$B:$B,'5. RG PROV CCAA SECCION'!$A76,'DATOS PEST12'!$F:$F,"REGIMEN GENERAL")</f>
        <v>204.57894736842104</v>
      </c>
      <c r="N76" s="62">
        <f>SUMIFS('DATOS PEST12'!$E:$E,'DATOS PEST12'!$A:$A,INDICE!$C$13,'DATOS PEST12'!$D:$D,'5. RG PROV CCAA SECCION'!N$11,'DATOS PEST12'!$B:$B,'5. RG PROV CCAA SECCION'!$A76,'DATOS PEST12'!$F:$F,"REGIMEN GENERAL")</f>
        <v>33</v>
      </c>
      <c r="O76" s="62">
        <f>SUMIFS('DATOS PEST12'!$E:$E,'DATOS PEST12'!$A:$A,INDICE!$C$13,'DATOS PEST12'!$D:$D,'5. RG PROV CCAA SECCION'!O$11,'DATOS PEST12'!$B:$B,'5. RG PROV CCAA SECCION'!$A76,'DATOS PEST12'!$F:$F,"REGIMEN GENERAL")</f>
        <v>35.315789473684212</v>
      </c>
      <c r="P76" s="62">
        <f>SUMIFS('DATOS PEST12'!$E:$E,'DATOS PEST12'!$A:$A,INDICE!$C$13,'DATOS PEST12'!$D:$D,'5. RG PROV CCAA SECCION'!P$11,'DATOS PEST12'!$B:$B,'5. RG PROV CCAA SECCION'!$A76,'DATOS PEST12'!$F:$F,"REGIMEN GENERAL")</f>
        <v>940.05263157894728</v>
      </c>
      <c r="Q76" s="62">
        <f>SUMIFS('DATOS PEST12'!$E:$E,'DATOS PEST12'!$A:$A,INDICE!$C$13,'DATOS PEST12'!$D:$D,'5. RG PROV CCAA SECCION'!Q$11,'DATOS PEST12'!$B:$B,'5. RG PROV CCAA SECCION'!$A76,'DATOS PEST12'!$F:$F,"REGIMEN GENERAL")</f>
        <v>2294.2631578947367</v>
      </c>
      <c r="R76" s="62">
        <f>SUMIFS('DATOS PEST12'!$E:$E,'DATOS PEST12'!$A:$A,INDICE!$C$13,'DATOS PEST12'!$D:$D,'5. RG PROV CCAA SECCION'!R$11,'DATOS PEST12'!$B:$B,'5. RG PROV CCAA SECCION'!$A76,'DATOS PEST12'!$F:$F,"REGIMEN GENERAL")</f>
        <v>123.21052631578948</v>
      </c>
      <c r="S76" s="62">
        <f>SUMIFS('DATOS PEST12'!$E:$E,'DATOS PEST12'!$A:$A,INDICE!$C$13,'DATOS PEST12'!$D:$D,'5. RG PROV CCAA SECCION'!S$11,'DATOS PEST12'!$B:$B,'5. RG PROV CCAA SECCION'!$A76,'DATOS PEST12'!$F:$F,"REGIMEN GENERAL")</f>
        <v>753.0526315789474</v>
      </c>
      <c r="T76" s="62">
        <f>SUMIFS('DATOS PEST12'!$E:$E,'DATOS PEST12'!$A:$A,INDICE!$C$13,'DATOS PEST12'!$D:$D,'5. RG PROV CCAA SECCION'!T$11,'DATOS PEST12'!$B:$B,'5. RG PROV CCAA SECCION'!$A76,'DATOS PEST12'!$F:$F,"REGIMEN GENERAL")</f>
        <v>2080.3684210526317</v>
      </c>
      <c r="U76" s="62">
        <f>SUMIFS('DATOS PEST12'!$E:$E,'DATOS PEST12'!$A:$A,INDICE!$C$13,'DATOS PEST12'!$D:$D,'5. RG PROV CCAA SECCION'!U$11,'DATOS PEST12'!$B:$B,'5. RG PROV CCAA SECCION'!$A76,'DATOS PEST12'!$F:$F,"REGIMEN GENERAL")</f>
        <v>397.05263157894734</v>
      </c>
      <c r="V76" s="62">
        <f>SUMIFS('DATOS PEST12'!$E:$E,'DATOS PEST12'!$A:$A,INDICE!$C$13,'DATOS PEST12'!$D:$D,'5. RG PROV CCAA SECCION'!V$11,'DATOS PEST12'!$B:$B,'5. RG PROV CCAA SECCION'!$A76,'DATOS PEST12'!$F:$F,"REGIMEN GENERAL")</f>
        <v>535.31578947368428</v>
      </c>
      <c r="W76" s="62">
        <f>SUMIFS('DATOS PEST12'!$E:$E,'DATOS PEST12'!$A:$A,INDICE!$C$13,'DATOS PEST12'!$D:$D,'5. RG PROV CCAA SECCION'!W$11,'DATOS PEST12'!$B:$B,'5. RG PROV CCAA SECCION'!$A76,'DATOS PEST12'!$F:$F,"REGIMEN GENERAL")</f>
        <v>10.526315789473685</v>
      </c>
      <c r="X76" s="62">
        <f>SUMIFS('DATOS PEST12'!$E:$E,'DATOS PEST12'!$A:$A,INDICE!$C$13,'DATOS PEST12'!$D:$D,'5. RG PROV CCAA SECCION'!X$11,'DATOS PEST12'!$B:$B,'5. RG PROV CCAA SECCION'!$A76,'DATOS PEST12'!$F:$F,"REGIMEN GENERAL")</f>
        <v>0.99999999999999956</v>
      </c>
      <c r="Y76" s="59">
        <f>SUMIFS('DATOS PEST12'!$E:$E,'DATOS PEST12'!$A:$A,INDICE!$C$13,'DATOS PEST12'!$D:$D,'5. RG PROV CCAA SECCION'!Y$11,'DATOS PEST12'!$B:$B,'5. RG PROV CCAA SECCION'!$A76,'DATOS PEST12'!$F:$F,"REGIMEN GENERAL")</f>
        <v>0</v>
      </c>
    </row>
    <row r="77" spans="1:25" ht="15.6" x14ac:dyDescent="0.3">
      <c r="A77" s="10">
        <v>48</v>
      </c>
      <c r="B77" s="11" t="s">
        <v>29</v>
      </c>
      <c r="C77" s="94">
        <f t="shared" si="26"/>
        <v>29473.052631578943</v>
      </c>
      <c r="D77" s="62">
        <f>SUMIFS('DATOS PEST12'!$E:$E,'DATOS PEST12'!$A:$A,INDICE!$C$13,'DATOS PEST12'!$D:$D,'5. RG PROV CCAA SECCION'!D$11,'DATOS PEST12'!$B:$B,'5. RG PROV CCAA SECCION'!$A77,'DATOS PEST12'!$F:$F,"REGIMEN GENERAL")</f>
        <v>302.57894736842104</v>
      </c>
      <c r="E77" s="62">
        <f>SUMIFS('DATOS PEST12'!$E:$E,'DATOS PEST12'!$A:$A,INDICE!$C$13,'DATOS PEST12'!$D:$D,'5. RG PROV CCAA SECCION'!E$11,'DATOS PEST12'!$B:$B,'5. RG PROV CCAA SECCION'!$A77,'DATOS PEST12'!$F:$F,"REGIMEN GENERAL")</f>
        <v>10</v>
      </c>
      <c r="F77" s="62">
        <f>SUMIFS('DATOS PEST12'!$E:$E,'DATOS PEST12'!$A:$A,INDICE!$C$13,'DATOS PEST12'!$D:$D,'5. RG PROV CCAA SECCION'!F$11,'DATOS PEST12'!$B:$B,'5. RG PROV CCAA SECCION'!$A77,'DATOS PEST12'!$F:$F,"REGIMEN GENERAL")</f>
        <v>3464.3157894736842</v>
      </c>
      <c r="G77" s="62">
        <f>SUMIFS('DATOS PEST12'!$E:$E,'DATOS PEST12'!$A:$A,INDICE!$C$13,'DATOS PEST12'!$D:$D,'5. RG PROV CCAA SECCION'!G$11,'DATOS PEST12'!$B:$B,'5. RG PROV CCAA SECCION'!$A77,'DATOS PEST12'!$F:$F,"REGIMEN GENERAL")</f>
        <v>25.526315789473681</v>
      </c>
      <c r="H77" s="62">
        <f>SUMIFS('DATOS PEST12'!$E:$E,'DATOS PEST12'!$A:$A,INDICE!$C$13,'DATOS PEST12'!$D:$D,'5. RG PROV CCAA SECCION'!H$11,'DATOS PEST12'!$B:$B,'5. RG PROV CCAA SECCION'!$A77,'DATOS PEST12'!$F:$F,"REGIMEN GENERAL")</f>
        <v>97.73684210526315</v>
      </c>
      <c r="I77" s="62">
        <f>SUMIFS('DATOS PEST12'!$E:$E,'DATOS PEST12'!$A:$A,INDICE!$C$13,'DATOS PEST12'!$D:$D,'5. RG PROV CCAA SECCION'!I$11,'DATOS PEST12'!$B:$B,'5. RG PROV CCAA SECCION'!$A77,'DATOS PEST12'!$F:$F,"REGIMEN GENERAL")</f>
        <v>3844.4210526315792</v>
      </c>
      <c r="J77" s="62">
        <f>SUMIFS('DATOS PEST12'!$E:$E,'DATOS PEST12'!$A:$A,INDICE!$C$13,'DATOS PEST12'!$D:$D,'5. RG PROV CCAA SECCION'!J$11,'DATOS PEST12'!$B:$B,'5. RG PROV CCAA SECCION'!$A77,'DATOS PEST12'!$F:$F,"REGIMEN GENERAL")</f>
        <v>4485.4210526315792</v>
      </c>
      <c r="K77" s="62">
        <f>SUMIFS('DATOS PEST12'!$E:$E,'DATOS PEST12'!$A:$A,INDICE!$C$13,'DATOS PEST12'!$D:$D,'5. RG PROV CCAA SECCION'!K$11,'DATOS PEST12'!$B:$B,'5. RG PROV CCAA SECCION'!$A77,'DATOS PEST12'!$F:$F,"REGIMEN GENERAL")</f>
        <v>1123.4736842105262</v>
      </c>
      <c r="L77" s="62">
        <f>SUMIFS('DATOS PEST12'!$E:$E,'DATOS PEST12'!$A:$A,INDICE!$C$13,'DATOS PEST12'!$D:$D,'5. RG PROV CCAA SECCION'!L$11,'DATOS PEST12'!$B:$B,'5. RG PROV CCAA SECCION'!$A77,'DATOS PEST12'!$F:$F,"REGIMEN GENERAL")</f>
        <v>6597.78947368421</v>
      </c>
      <c r="M77" s="62">
        <f>SUMIFS('DATOS PEST12'!$E:$E,'DATOS PEST12'!$A:$A,INDICE!$C$13,'DATOS PEST12'!$D:$D,'5. RG PROV CCAA SECCION'!M$11,'DATOS PEST12'!$B:$B,'5. RG PROV CCAA SECCION'!$A77,'DATOS PEST12'!$F:$F,"REGIMEN GENERAL")</f>
        <v>530.63157894736844</v>
      </c>
      <c r="N77" s="62">
        <f>SUMIFS('DATOS PEST12'!$E:$E,'DATOS PEST12'!$A:$A,INDICE!$C$13,'DATOS PEST12'!$D:$D,'5. RG PROV CCAA SECCION'!N$11,'DATOS PEST12'!$B:$B,'5. RG PROV CCAA SECCION'!$A77,'DATOS PEST12'!$F:$F,"REGIMEN GENERAL")</f>
        <v>109.57894736842104</v>
      </c>
      <c r="O77" s="62">
        <f>SUMIFS('DATOS PEST12'!$E:$E,'DATOS PEST12'!$A:$A,INDICE!$C$13,'DATOS PEST12'!$D:$D,'5. RG PROV CCAA SECCION'!O$11,'DATOS PEST12'!$B:$B,'5. RG PROV CCAA SECCION'!$A77,'DATOS PEST12'!$F:$F,"REGIMEN GENERAL")</f>
        <v>73.999999999999986</v>
      </c>
      <c r="P77" s="62">
        <f>SUMIFS('DATOS PEST12'!$E:$E,'DATOS PEST12'!$A:$A,INDICE!$C$13,'DATOS PEST12'!$D:$D,'5. RG PROV CCAA SECCION'!P$11,'DATOS PEST12'!$B:$B,'5. RG PROV CCAA SECCION'!$A77,'DATOS PEST12'!$F:$F,"REGIMEN GENERAL")</f>
        <v>1338.8421052631579</v>
      </c>
      <c r="Q77" s="62">
        <f>SUMIFS('DATOS PEST12'!$E:$E,'DATOS PEST12'!$A:$A,INDICE!$C$13,'DATOS PEST12'!$D:$D,'5. RG PROV CCAA SECCION'!Q$11,'DATOS PEST12'!$B:$B,'5. RG PROV CCAA SECCION'!$A77,'DATOS PEST12'!$F:$F,"REGIMEN GENERAL")</f>
        <v>2938.6315789473683</v>
      </c>
      <c r="R77" s="62">
        <f>SUMIFS('DATOS PEST12'!$E:$E,'DATOS PEST12'!$A:$A,INDICE!$C$13,'DATOS PEST12'!$D:$D,'5. RG PROV CCAA SECCION'!R$11,'DATOS PEST12'!$B:$B,'5. RG PROV CCAA SECCION'!$A77,'DATOS PEST12'!$F:$F,"REGIMEN GENERAL")</f>
        <v>132.52631578947367</v>
      </c>
      <c r="S77" s="62">
        <f>SUMIFS('DATOS PEST12'!$E:$E,'DATOS PEST12'!$A:$A,INDICE!$C$13,'DATOS PEST12'!$D:$D,'5. RG PROV CCAA SECCION'!S$11,'DATOS PEST12'!$B:$B,'5. RG PROV CCAA SECCION'!$A77,'DATOS PEST12'!$F:$F,"REGIMEN GENERAL")</f>
        <v>1157.5789473684213</v>
      </c>
      <c r="T77" s="62">
        <f>SUMIFS('DATOS PEST12'!$E:$E,'DATOS PEST12'!$A:$A,INDICE!$C$13,'DATOS PEST12'!$D:$D,'5. RG PROV CCAA SECCION'!T$11,'DATOS PEST12'!$B:$B,'5. RG PROV CCAA SECCION'!$A77,'DATOS PEST12'!$F:$F,"REGIMEN GENERAL")</f>
        <v>1843</v>
      </c>
      <c r="U77" s="62">
        <f>SUMIFS('DATOS PEST12'!$E:$E,'DATOS PEST12'!$A:$A,INDICE!$C$13,'DATOS PEST12'!$D:$D,'5. RG PROV CCAA SECCION'!U$11,'DATOS PEST12'!$B:$B,'5. RG PROV CCAA SECCION'!$A77,'DATOS PEST12'!$F:$F,"REGIMEN GENERAL")</f>
        <v>506.1052631578948</v>
      </c>
      <c r="V77" s="62">
        <f>SUMIFS('DATOS PEST12'!$E:$E,'DATOS PEST12'!$A:$A,INDICE!$C$13,'DATOS PEST12'!$D:$D,'5. RG PROV CCAA SECCION'!V$11,'DATOS PEST12'!$B:$B,'5. RG PROV CCAA SECCION'!$A77,'DATOS PEST12'!$F:$F,"REGIMEN GENERAL")</f>
        <v>833.0526315789474</v>
      </c>
      <c r="W77" s="62">
        <f>SUMIFS('DATOS PEST12'!$E:$E,'DATOS PEST12'!$A:$A,INDICE!$C$13,'DATOS PEST12'!$D:$D,'5. RG PROV CCAA SECCION'!W$11,'DATOS PEST12'!$B:$B,'5. RG PROV CCAA SECCION'!$A77,'DATOS PEST12'!$F:$F,"REGIMEN GENERAL")</f>
        <v>48.842105263157904</v>
      </c>
      <c r="X77" s="62">
        <f>SUMIFS('DATOS PEST12'!$E:$E,'DATOS PEST12'!$A:$A,INDICE!$C$13,'DATOS PEST12'!$D:$D,'5. RG PROV CCAA SECCION'!X$11,'DATOS PEST12'!$B:$B,'5. RG PROV CCAA SECCION'!$A77,'DATOS PEST12'!$F:$F,"REGIMEN GENERAL")</f>
        <v>9.0000000000000018</v>
      </c>
      <c r="Y77" s="59">
        <f>SUMIFS('DATOS PEST12'!$E:$E,'DATOS PEST12'!$A:$A,INDICE!$C$13,'DATOS PEST12'!$D:$D,'5. RG PROV CCAA SECCION'!Y$11,'DATOS PEST12'!$B:$B,'5. RG PROV CCAA SECCION'!$A77,'DATOS PEST12'!$F:$F,"REGIMEN GENERAL")</f>
        <v>0</v>
      </c>
    </row>
    <row r="78" spans="1:25" ht="15.6" x14ac:dyDescent="0.3">
      <c r="A78" s="238" t="s">
        <v>46</v>
      </c>
      <c r="B78" s="239"/>
      <c r="C78" s="99">
        <f t="shared" ref="C78:Y78" si="27">C79</f>
        <v>13501.052631578945</v>
      </c>
      <c r="D78" s="67">
        <f t="shared" si="27"/>
        <v>448.89473684210526</v>
      </c>
      <c r="E78" s="67">
        <f t="shared" si="27"/>
        <v>7.5263157894736823</v>
      </c>
      <c r="F78" s="67">
        <f t="shared" si="27"/>
        <v>2972.5263157894742</v>
      </c>
      <c r="G78" s="67">
        <f t="shared" si="27"/>
        <v>7</v>
      </c>
      <c r="H78" s="67">
        <f t="shared" si="27"/>
        <v>122.68421052631581</v>
      </c>
      <c r="I78" s="67">
        <f t="shared" si="27"/>
        <v>1515.8947368421052</v>
      </c>
      <c r="J78" s="67">
        <f t="shared" si="27"/>
        <v>1573.8421052631579</v>
      </c>
      <c r="K78" s="67">
        <f t="shared" si="27"/>
        <v>910.99999999999989</v>
      </c>
      <c r="L78" s="67">
        <f t="shared" si="27"/>
        <v>2352.6842105263158</v>
      </c>
      <c r="M78" s="67">
        <f t="shared" si="27"/>
        <v>125.26315789473684</v>
      </c>
      <c r="N78" s="67">
        <f t="shared" si="27"/>
        <v>18.421052631578945</v>
      </c>
      <c r="O78" s="67">
        <f t="shared" si="27"/>
        <v>31.052631578947366</v>
      </c>
      <c r="P78" s="67">
        <f t="shared" si="27"/>
        <v>128.63157894736844</v>
      </c>
      <c r="Q78" s="67">
        <f t="shared" si="27"/>
        <v>1334</v>
      </c>
      <c r="R78" s="67">
        <f t="shared" si="27"/>
        <v>69.89473684210526</v>
      </c>
      <c r="S78" s="67">
        <f t="shared" si="27"/>
        <v>396.73684210526312</v>
      </c>
      <c r="T78" s="67">
        <f t="shared" si="27"/>
        <v>1056.1578947368419</v>
      </c>
      <c r="U78" s="67">
        <f t="shared" si="27"/>
        <v>208.73684210526315</v>
      </c>
      <c r="V78" s="67">
        <f t="shared" si="27"/>
        <v>209.1052631578948</v>
      </c>
      <c r="W78" s="67">
        <f t="shared" si="27"/>
        <v>11</v>
      </c>
      <c r="X78" s="67">
        <f t="shared" si="27"/>
        <v>0</v>
      </c>
      <c r="Y78" s="66">
        <f t="shared" si="27"/>
        <v>0</v>
      </c>
    </row>
    <row r="79" spans="1:25" ht="15.6" x14ac:dyDescent="0.3">
      <c r="A79" s="14">
        <v>26</v>
      </c>
      <c r="B79" s="15" t="s">
        <v>71</v>
      </c>
      <c r="C79" s="94">
        <f t="shared" ref="C79:C81" si="28">SUM(D79:Y79)</f>
        <v>13501.052631578945</v>
      </c>
      <c r="D79" s="81">
        <f>SUMIFS('DATOS PEST12'!$E:$E,'DATOS PEST12'!$A:$A,INDICE!$C$13,'DATOS PEST12'!$D:$D,'5. RG PROV CCAA SECCION'!D$11,'DATOS PEST12'!$B:$B,'5. RG PROV CCAA SECCION'!$A79,'DATOS PEST12'!$F:$F,"REGIMEN GENERAL")</f>
        <v>448.89473684210526</v>
      </c>
      <c r="E79" s="81">
        <f>SUMIFS('DATOS PEST12'!$E:$E,'DATOS PEST12'!$A:$A,INDICE!$C$13,'DATOS PEST12'!$D:$D,'5. RG PROV CCAA SECCION'!E$11,'DATOS PEST12'!$B:$B,'5. RG PROV CCAA SECCION'!$A79,'DATOS PEST12'!$F:$F,"REGIMEN GENERAL")</f>
        <v>7.5263157894736823</v>
      </c>
      <c r="F79" s="81">
        <f>SUMIFS('DATOS PEST12'!$E:$E,'DATOS PEST12'!$A:$A,INDICE!$C$13,'DATOS PEST12'!$D:$D,'5. RG PROV CCAA SECCION'!F$11,'DATOS PEST12'!$B:$B,'5. RG PROV CCAA SECCION'!$A79,'DATOS PEST12'!$F:$F,"REGIMEN GENERAL")</f>
        <v>2972.5263157894742</v>
      </c>
      <c r="G79" s="81">
        <f>SUMIFS('DATOS PEST12'!$E:$E,'DATOS PEST12'!$A:$A,INDICE!$C$13,'DATOS PEST12'!$D:$D,'5. RG PROV CCAA SECCION'!G$11,'DATOS PEST12'!$B:$B,'5. RG PROV CCAA SECCION'!$A79,'DATOS PEST12'!$F:$F,"REGIMEN GENERAL")</f>
        <v>7</v>
      </c>
      <c r="H79" s="81">
        <f>SUMIFS('DATOS PEST12'!$E:$E,'DATOS PEST12'!$A:$A,INDICE!$C$13,'DATOS PEST12'!$D:$D,'5. RG PROV CCAA SECCION'!H$11,'DATOS PEST12'!$B:$B,'5. RG PROV CCAA SECCION'!$A79,'DATOS PEST12'!$F:$F,"REGIMEN GENERAL")</f>
        <v>122.68421052631581</v>
      </c>
      <c r="I79" s="81">
        <f>SUMIFS('DATOS PEST12'!$E:$E,'DATOS PEST12'!$A:$A,INDICE!$C$13,'DATOS PEST12'!$D:$D,'5. RG PROV CCAA SECCION'!I$11,'DATOS PEST12'!$B:$B,'5. RG PROV CCAA SECCION'!$A79,'DATOS PEST12'!$F:$F,"REGIMEN GENERAL")</f>
        <v>1515.8947368421052</v>
      </c>
      <c r="J79" s="81">
        <f>SUMIFS('DATOS PEST12'!$E:$E,'DATOS PEST12'!$A:$A,INDICE!$C$13,'DATOS PEST12'!$D:$D,'5. RG PROV CCAA SECCION'!J$11,'DATOS PEST12'!$B:$B,'5. RG PROV CCAA SECCION'!$A79,'DATOS PEST12'!$F:$F,"REGIMEN GENERAL")</f>
        <v>1573.8421052631579</v>
      </c>
      <c r="K79" s="81">
        <f>SUMIFS('DATOS PEST12'!$E:$E,'DATOS PEST12'!$A:$A,INDICE!$C$13,'DATOS PEST12'!$D:$D,'5. RG PROV CCAA SECCION'!K$11,'DATOS PEST12'!$B:$B,'5. RG PROV CCAA SECCION'!$A79,'DATOS PEST12'!$F:$F,"REGIMEN GENERAL")</f>
        <v>910.99999999999989</v>
      </c>
      <c r="L79" s="81">
        <f>SUMIFS('DATOS PEST12'!$E:$E,'DATOS PEST12'!$A:$A,INDICE!$C$13,'DATOS PEST12'!$D:$D,'5. RG PROV CCAA SECCION'!L$11,'DATOS PEST12'!$B:$B,'5. RG PROV CCAA SECCION'!$A79,'DATOS PEST12'!$F:$F,"REGIMEN GENERAL")</f>
        <v>2352.6842105263158</v>
      </c>
      <c r="M79" s="81">
        <f>SUMIFS('DATOS PEST12'!$E:$E,'DATOS PEST12'!$A:$A,INDICE!$C$13,'DATOS PEST12'!$D:$D,'5. RG PROV CCAA SECCION'!M$11,'DATOS PEST12'!$B:$B,'5. RG PROV CCAA SECCION'!$A79,'DATOS PEST12'!$F:$F,"REGIMEN GENERAL")</f>
        <v>125.26315789473684</v>
      </c>
      <c r="N79" s="81">
        <f>SUMIFS('DATOS PEST12'!$E:$E,'DATOS PEST12'!$A:$A,INDICE!$C$13,'DATOS PEST12'!$D:$D,'5. RG PROV CCAA SECCION'!N$11,'DATOS PEST12'!$B:$B,'5. RG PROV CCAA SECCION'!$A79,'DATOS PEST12'!$F:$F,"REGIMEN GENERAL")</f>
        <v>18.421052631578945</v>
      </c>
      <c r="O79" s="81">
        <f>SUMIFS('DATOS PEST12'!$E:$E,'DATOS PEST12'!$A:$A,INDICE!$C$13,'DATOS PEST12'!$D:$D,'5. RG PROV CCAA SECCION'!O$11,'DATOS PEST12'!$B:$B,'5. RG PROV CCAA SECCION'!$A79,'DATOS PEST12'!$F:$F,"REGIMEN GENERAL")</f>
        <v>31.052631578947366</v>
      </c>
      <c r="P79" s="81">
        <f>SUMIFS('DATOS PEST12'!$E:$E,'DATOS PEST12'!$A:$A,INDICE!$C$13,'DATOS PEST12'!$D:$D,'5. RG PROV CCAA SECCION'!P$11,'DATOS PEST12'!$B:$B,'5. RG PROV CCAA SECCION'!$A79,'DATOS PEST12'!$F:$F,"REGIMEN GENERAL")</f>
        <v>128.63157894736844</v>
      </c>
      <c r="Q79" s="81">
        <f>SUMIFS('DATOS PEST12'!$E:$E,'DATOS PEST12'!$A:$A,INDICE!$C$13,'DATOS PEST12'!$D:$D,'5. RG PROV CCAA SECCION'!Q$11,'DATOS PEST12'!$B:$B,'5. RG PROV CCAA SECCION'!$A79,'DATOS PEST12'!$F:$F,"REGIMEN GENERAL")</f>
        <v>1334</v>
      </c>
      <c r="R79" s="81">
        <f>SUMIFS('DATOS PEST12'!$E:$E,'DATOS PEST12'!$A:$A,INDICE!$C$13,'DATOS PEST12'!$D:$D,'5. RG PROV CCAA SECCION'!R$11,'DATOS PEST12'!$B:$B,'5. RG PROV CCAA SECCION'!$A79,'DATOS PEST12'!$F:$F,"REGIMEN GENERAL")</f>
        <v>69.89473684210526</v>
      </c>
      <c r="S79" s="81">
        <f>SUMIFS('DATOS PEST12'!$E:$E,'DATOS PEST12'!$A:$A,INDICE!$C$13,'DATOS PEST12'!$D:$D,'5. RG PROV CCAA SECCION'!S$11,'DATOS PEST12'!$B:$B,'5. RG PROV CCAA SECCION'!$A79,'DATOS PEST12'!$F:$F,"REGIMEN GENERAL")</f>
        <v>396.73684210526312</v>
      </c>
      <c r="T79" s="81">
        <f>SUMIFS('DATOS PEST12'!$E:$E,'DATOS PEST12'!$A:$A,INDICE!$C$13,'DATOS PEST12'!$D:$D,'5. RG PROV CCAA SECCION'!T$11,'DATOS PEST12'!$B:$B,'5. RG PROV CCAA SECCION'!$A79,'DATOS PEST12'!$F:$F,"REGIMEN GENERAL")</f>
        <v>1056.1578947368419</v>
      </c>
      <c r="U79" s="81">
        <f>SUMIFS('DATOS PEST12'!$E:$E,'DATOS PEST12'!$A:$A,INDICE!$C$13,'DATOS PEST12'!$D:$D,'5. RG PROV CCAA SECCION'!U$11,'DATOS PEST12'!$B:$B,'5. RG PROV CCAA SECCION'!$A79,'DATOS PEST12'!$F:$F,"REGIMEN GENERAL")</f>
        <v>208.73684210526315</v>
      </c>
      <c r="V79" s="81">
        <f>SUMIFS('DATOS PEST12'!$E:$E,'DATOS PEST12'!$A:$A,INDICE!$C$13,'DATOS PEST12'!$D:$D,'5. RG PROV CCAA SECCION'!V$11,'DATOS PEST12'!$B:$B,'5. RG PROV CCAA SECCION'!$A79,'DATOS PEST12'!$F:$F,"REGIMEN GENERAL")</f>
        <v>209.1052631578948</v>
      </c>
      <c r="W79" s="81">
        <f>SUMIFS('DATOS PEST12'!$E:$E,'DATOS PEST12'!$A:$A,INDICE!$C$13,'DATOS PEST12'!$D:$D,'5. RG PROV CCAA SECCION'!W$11,'DATOS PEST12'!$B:$B,'5. RG PROV CCAA SECCION'!$A79,'DATOS PEST12'!$F:$F,"REGIMEN GENERAL")</f>
        <v>11</v>
      </c>
      <c r="X79" s="81">
        <f>SUMIFS('DATOS PEST12'!$E:$E,'DATOS PEST12'!$A:$A,INDICE!$C$13,'DATOS PEST12'!$D:$D,'5. RG PROV CCAA SECCION'!X$11,'DATOS PEST12'!$B:$B,'5. RG PROV CCAA SECCION'!$A79,'DATOS PEST12'!$F:$F,"REGIMEN GENERAL")</f>
        <v>0</v>
      </c>
      <c r="Y79" s="95">
        <f>SUMIFS('DATOS PEST12'!$E:$E,'DATOS PEST12'!$A:$A,INDICE!$C$13,'DATOS PEST12'!$D:$D,'5. RG PROV CCAA SECCION'!Y$11,'DATOS PEST12'!$B:$B,'5. RG PROV CCAA SECCION'!$A79,'DATOS PEST12'!$F:$F,"REGIMEN GENERAL")</f>
        <v>0</v>
      </c>
    </row>
    <row r="80" spans="1:25" ht="15.6" x14ac:dyDescent="0.3">
      <c r="A80" s="19">
        <v>51</v>
      </c>
      <c r="B80" s="20" t="s">
        <v>32</v>
      </c>
      <c r="C80" s="99">
        <f t="shared" si="28"/>
        <v>1444.8421052631575</v>
      </c>
      <c r="D80" s="67">
        <f>SUMIFS('DATOS PEST12'!$E:$E,'DATOS PEST12'!$A:$A,INDICE!$C$13,'DATOS PEST12'!$D:$D,'5. RG PROV CCAA SECCION'!D$11,'DATOS PEST12'!$B:$B,'5. RG PROV CCAA SECCION'!$A80,'DATOS PEST12'!$F:$F,"REGIMEN GENERAL")</f>
        <v>0</v>
      </c>
      <c r="E80" s="67">
        <f>SUMIFS('DATOS PEST12'!$E:$E,'DATOS PEST12'!$A:$A,INDICE!$C$13,'DATOS PEST12'!$D:$D,'5. RG PROV CCAA SECCION'!E$11,'DATOS PEST12'!$B:$B,'5. RG PROV CCAA SECCION'!$A80,'DATOS PEST12'!$F:$F,"REGIMEN GENERAL")</f>
        <v>0.99999999999999956</v>
      </c>
      <c r="F80" s="67">
        <f>SUMIFS('DATOS PEST12'!$E:$E,'DATOS PEST12'!$A:$A,INDICE!$C$13,'DATOS PEST12'!$D:$D,'5. RG PROV CCAA SECCION'!F$11,'DATOS PEST12'!$B:$B,'5. RG PROV CCAA SECCION'!$A80,'DATOS PEST12'!$F:$F,"REGIMEN GENERAL")</f>
        <v>45.21052631578948</v>
      </c>
      <c r="G80" s="67">
        <f>SUMIFS('DATOS PEST12'!$E:$E,'DATOS PEST12'!$A:$A,INDICE!$C$13,'DATOS PEST12'!$D:$D,'5. RG PROV CCAA SECCION'!G$11,'DATOS PEST12'!$B:$B,'5. RG PROV CCAA SECCION'!$A80,'DATOS PEST12'!$F:$F,"REGIMEN GENERAL")</f>
        <v>0</v>
      </c>
      <c r="H80" s="67">
        <f>SUMIFS('DATOS PEST12'!$E:$E,'DATOS PEST12'!$A:$A,INDICE!$C$13,'DATOS PEST12'!$D:$D,'5. RG PROV CCAA SECCION'!H$11,'DATOS PEST12'!$B:$B,'5. RG PROV CCAA SECCION'!$A80,'DATOS PEST12'!$F:$F,"REGIMEN GENERAL")</f>
        <v>2.473684210526315</v>
      </c>
      <c r="I80" s="67">
        <f>SUMIFS('DATOS PEST12'!$E:$E,'DATOS PEST12'!$A:$A,INDICE!$C$13,'DATOS PEST12'!$D:$D,'5. RG PROV CCAA SECCION'!I$11,'DATOS PEST12'!$B:$B,'5. RG PROV CCAA SECCION'!$A80,'DATOS PEST12'!$F:$F,"REGIMEN GENERAL")</f>
        <v>299.68421052631578</v>
      </c>
      <c r="J80" s="67">
        <f>SUMIFS('DATOS PEST12'!$E:$E,'DATOS PEST12'!$A:$A,INDICE!$C$13,'DATOS PEST12'!$D:$D,'5. RG PROV CCAA SECCION'!J$11,'DATOS PEST12'!$B:$B,'5. RG PROV CCAA SECCION'!$A80,'DATOS PEST12'!$F:$F,"REGIMEN GENERAL")</f>
        <v>274.63157894736844</v>
      </c>
      <c r="K80" s="67">
        <f>SUMIFS('DATOS PEST12'!$E:$E,'DATOS PEST12'!$A:$A,INDICE!$C$13,'DATOS PEST12'!$D:$D,'5. RG PROV CCAA SECCION'!K$11,'DATOS PEST12'!$B:$B,'5. RG PROV CCAA SECCION'!$A80,'DATOS PEST12'!$F:$F,"REGIMEN GENERAL")</f>
        <v>25.000000000000004</v>
      </c>
      <c r="L80" s="67">
        <f>SUMIFS('DATOS PEST12'!$E:$E,'DATOS PEST12'!$A:$A,INDICE!$C$13,'DATOS PEST12'!$D:$D,'5. RG PROV CCAA SECCION'!L$11,'DATOS PEST12'!$B:$B,'5. RG PROV CCAA SECCION'!$A80,'DATOS PEST12'!$F:$F,"REGIMEN GENERAL")</f>
        <v>284.52631578947359</v>
      </c>
      <c r="M80" s="67">
        <f>SUMIFS('DATOS PEST12'!$E:$E,'DATOS PEST12'!$A:$A,INDICE!$C$13,'DATOS PEST12'!$D:$D,'5. RG PROV CCAA SECCION'!M$11,'DATOS PEST12'!$B:$B,'5. RG PROV CCAA SECCION'!$A80,'DATOS PEST12'!$F:$F,"REGIMEN GENERAL")</f>
        <v>7</v>
      </c>
      <c r="N80" s="67">
        <f>SUMIFS('DATOS PEST12'!$E:$E,'DATOS PEST12'!$A:$A,INDICE!$C$13,'DATOS PEST12'!$D:$D,'5. RG PROV CCAA SECCION'!N$11,'DATOS PEST12'!$B:$B,'5. RG PROV CCAA SECCION'!$A80,'DATOS PEST12'!$F:$F,"REGIMEN GENERAL")</f>
        <v>0</v>
      </c>
      <c r="O80" s="67">
        <f>SUMIFS('DATOS PEST12'!$E:$E,'DATOS PEST12'!$A:$A,INDICE!$C$13,'DATOS PEST12'!$D:$D,'5. RG PROV CCAA SECCION'!O$11,'DATOS PEST12'!$B:$B,'5. RG PROV CCAA SECCION'!$A80,'DATOS PEST12'!$F:$F,"REGIMEN GENERAL")</f>
        <v>0</v>
      </c>
      <c r="P80" s="67">
        <f>SUMIFS('DATOS PEST12'!$E:$E,'DATOS PEST12'!$A:$A,INDICE!$C$13,'DATOS PEST12'!$D:$D,'5. RG PROV CCAA SECCION'!P$11,'DATOS PEST12'!$B:$B,'5. RG PROV CCAA SECCION'!$A80,'DATOS PEST12'!$F:$F,"REGIMEN GENERAL")</f>
        <v>7</v>
      </c>
      <c r="Q80" s="67">
        <f>SUMIFS('DATOS PEST12'!$E:$E,'DATOS PEST12'!$A:$A,INDICE!$C$13,'DATOS PEST12'!$D:$D,'5. RG PROV CCAA SECCION'!Q$11,'DATOS PEST12'!$B:$B,'5. RG PROV CCAA SECCION'!$A80,'DATOS PEST12'!$F:$F,"REGIMEN GENERAL")</f>
        <v>80.421052631578974</v>
      </c>
      <c r="R80" s="67">
        <f>SUMIFS('DATOS PEST12'!$E:$E,'DATOS PEST12'!$A:$A,INDICE!$C$13,'DATOS PEST12'!$D:$D,'5. RG PROV CCAA SECCION'!R$11,'DATOS PEST12'!$B:$B,'5. RG PROV CCAA SECCION'!$A80,'DATOS PEST12'!$F:$F,"REGIMEN GENERAL")</f>
        <v>135.31578947368416</v>
      </c>
      <c r="S80" s="67">
        <f>SUMIFS('DATOS PEST12'!$E:$E,'DATOS PEST12'!$A:$A,INDICE!$C$13,'DATOS PEST12'!$D:$D,'5. RG PROV CCAA SECCION'!S$11,'DATOS PEST12'!$B:$B,'5. RG PROV CCAA SECCION'!$A80,'DATOS PEST12'!$F:$F,"REGIMEN GENERAL")</f>
        <v>45.052631578947356</v>
      </c>
      <c r="T80" s="67">
        <f>SUMIFS('DATOS PEST12'!$E:$E,'DATOS PEST12'!$A:$A,INDICE!$C$13,'DATOS PEST12'!$D:$D,'5. RG PROV CCAA SECCION'!T$11,'DATOS PEST12'!$B:$B,'5. RG PROV CCAA SECCION'!$A80,'DATOS PEST12'!$F:$F,"REGIMEN GENERAL")</f>
        <v>85.473684210526272</v>
      </c>
      <c r="U80" s="67">
        <f>SUMIFS('DATOS PEST12'!$E:$E,'DATOS PEST12'!$A:$A,INDICE!$C$13,'DATOS PEST12'!$D:$D,'5. RG PROV CCAA SECCION'!U$11,'DATOS PEST12'!$B:$B,'5. RG PROV CCAA SECCION'!$A80,'DATOS PEST12'!$F:$F,"REGIMEN GENERAL")</f>
        <v>83.473684210526301</v>
      </c>
      <c r="V80" s="67">
        <f>SUMIFS('DATOS PEST12'!$E:$E,'DATOS PEST12'!$A:$A,INDICE!$C$13,'DATOS PEST12'!$D:$D,'5. RG PROV CCAA SECCION'!V$11,'DATOS PEST12'!$B:$B,'5. RG PROV CCAA SECCION'!$A80,'DATOS PEST12'!$F:$F,"REGIMEN GENERAL")</f>
        <v>67.578947368421055</v>
      </c>
      <c r="W80" s="67">
        <f>SUMIFS('DATOS PEST12'!$E:$E,'DATOS PEST12'!$A:$A,INDICE!$C$13,'DATOS PEST12'!$D:$D,'5. RG PROV CCAA SECCION'!W$11,'DATOS PEST12'!$B:$B,'5. RG PROV CCAA SECCION'!$A80,'DATOS PEST12'!$F:$F,"REGIMEN GENERAL")</f>
        <v>0.99999999999999956</v>
      </c>
      <c r="X80" s="67">
        <f>SUMIFS('DATOS PEST12'!$E:$E,'DATOS PEST12'!$A:$A,INDICE!$C$13,'DATOS PEST12'!$D:$D,'5. RG PROV CCAA SECCION'!X$11,'DATOS PEST12'!$B:$B,'5. RG PROV CCAA SECCION'!$A80,'DATOS PEST12'!$F:$F,"REGIMEN GENERAL")</f>
        <v>0</v>
      </c>
      <c r="Y80" s="66">
        <f>SUMIFS('DATOS PEST12'!$E:$E,'DATOS PEST12'!$A:$A,INDICE!$C$13,'DATOS PEST12'!$D:$D,'5. RG PROV CCAA SECCION'!Y$11,'DATOS PEST12'!$B:$B,'5. RG PROV CCAA SECCION'!$A80,'DATOS PEST12'!$F:$F,"REGIMEN GENERAL")</f>
        <v>0</v>
      </c>
    </row>
    <row r="81" spans="1:25" ht="16.2" thickBot="1" x14ac:dyDescent="0.35">
      <c r="A81" s="21">
        <v>52</v>
      </c>
      <c r="B81" s="22" t="s">
        <v>33</v>
      </c>
      <c r="C81" s="101">
        <f t="shared" si="28"/>
        <v>2411.1578947368425</v>
      </c>
      <c r="D81" s="77">
        <f>SUMIFS('DATOS PEST12'!$E:$E,'DATOS PEST12'!$A:$A,INDICE!$C$13,'DATOS PEST12'!$D:$D,'5. RG PROV CCAA SECCION'!D$11,'DATOS PEST12'!$B:$B,'5. RG PROV CCAA SECCION'!$A81,'DATOS PEST12'!$F:$F,"REGIMEN GENERAL")</f>
        <v>0</v>
      </c>
      <c r="E81" s="77">
        <f>SUMIFS('DATOS PEST12'!$E:$E,'DATOS PEST12'!$A:$A,INDICE!$C$13,'DATOS PEST12'!$D:$D,'5. RG PROV CCAA SECCION'!E$11,'DATOS PEST12'!$B:$B,'5. RG PROV CCAA SECCION'!$A81,'DATOS PEST12'!$F:$F,"REGIMEN GENERAL")</f>
        <v>0</v>
      </c>
      <c r="F81" s="77">
        <f>SUMIFS('DATOS PEST12'!$E:$E,'DATOS PEST12'!$A:$A,INDICE!$C$13,'DATOS PEST12'!$D:$D,'5. RG PROV CCAA SECCION'!F$11,'DATOS PEST12'!$B:$B,'5. RG PROV CCAA SECCION'!$A81,'DATOS PEST12'!$F:$F,"REGIMEN GENERAL")</f>
        <v>108.10526315789474</v>
      </c>
      <c r="G81" s="77">
        <f>SUMIFS('DATOS PEST12'!$E:$E,'DATOS PEST12'!$A:$A,INDICE!$C$13,'DATOS PEST12'!$D:$D,'5. RG PROV CCAA SECCION'!G$11,'DATOS PEST12'!$B:$B,'5. RG PROV CCAA SECCION'!$A81,'DATOS PEST12'!$F:$F,"REGIMEN GENERAL")</f>
        <v>0</v>
      </c>
      <c r="H81" s="77">
        <f>SUMIFS('DATOS PEST12'!$E:$E,'DATOS PEST12'!$A:$A,INDICE!$C$13,'DATOS PEST12'!$D:$D,'5. RG PROV CCAA SECCION'!H$11,'DATOS PEST12'!$B:$B,'5. RG PROV CCAA SECCION'!$A81,'DATOS PEST12'!$F:$F,"REGIMEN GENERAL")</f>
        <v>42.315789473684198</v>
      </c>
      <c r="I81" s="77">
        <f>SUMIFS('DATOS PEST12'!$E:$E,'DATOS PEST12'!$A:$A,INDICE!$C$13,'DATOS PEST12'!$D:$D,'5. RG PROV CCAA SECCION'!I$11,'DATOS PEST12'!$B:$B,'5. RG PROV CCAA SECCION'!$A81,'DATOS PEST12'!$F:$F,"REGIMEN GENERAL")</f>
        <v>534.63157894736844</v>
      </c>
      <c r="J81" s="77">
        <f>SUMIFS('DATOS PEST12'!$E:$E,'DATOS PEST12'!$A:$A,INDICE!$C$13,'DATOS PEST12'!$D:$D,'5. RG PROV CCAA SECCION'!J$11,'DATOS PEST12'!$B:$B,'5. RG PROV CCAA SECCION'!$A81,'DATOS PEST12'!$F:$F,"REGIMEN GENERAL")</f>
        <v>390.52631578947364</v>
      </c>
      <c r="K81" s="77">
        <f>SUMIFS('DATOS PEST12'!$E:$E,'DATOS PEST12'!$A:$A,INDICE!$C$13,'DATOS PEST12'!$D:$D,'5. RG PROV CCAA SECCION'!K$11,'DATOS PEST12'!$B:$B,'5. RG PROV CCAA SECCION'!$A81,'DATOS PEST12'!$F:$F,"REGIMEN GENERAL")</f>
        <v>31.000000000000011</v>
      </c>
      <c r="L81" s="77">
        <f>SUMIFS('DATOS PEST12'!$E:$E,'DATOS PEST12'!$A:$A,INDICE!$C$13,'DATOS PEST12'!$D:$D,'5. RG PROV CCAA SECCION'!L$11,'DATOS PEST12'!$B:$B,'5. RG PROV CCAA SECCION'!$A81,'DATOS PEST12'!$F:$F,"REGIMEN GENERAL")</f>
        <v>535.9473684210526</v>
      </c>
      <c r="M81" s="77">
        <f>SUMIFS('DATOS PEST12'!$E:$E,'DATOS PEST12'!$A:$A,INDICE!$C$13,'DATOS PEST12'!$D:$D,'5. RG PROV CCAA SECCION'!M$11,'DATOS PEST12'!$B:$B,'5. RG PROV CCAA SECCION'!$A81,'DATOS PEST12'!$F:$F,"REGIMEN GENERAL")</f>
        <v>3.9999999999999982</v>
      </c>
      <c r="N81" s="77">
        <f>SUMIFS('DATOS PEST12'!$E:$E,'DATOS PEST12'!$A:$A,INDICE!$C$13,'DATOS PEST12'!$D:$D,'5. RG PROV CCAA SECCION'!N$11,'DATOS PEST12'!$B:$B,'5. RG PROV CCAA SECCION'!$A81,'DATOS PEST12'!$F:$F,"REGIMEN GENERAL")</f>
        <v>0.10526315789473684</v>
      </c>
      <c r="O81" s="77">
        <f>SUMIFS('DATOS PEST12'!$E:$E,'DATOS PEST12'!$A:$A,INDICE!$C$13,'DATOS PEST12'!$D:$D,'5. RG PROV CCAA SECCION'!O$11,'DATOS PEST12'!$B:$B,'5. RG PROV CCAA SECCION'!$A81,'DATOS PEST12'!$F:$F,"REGIMEN GENERAL")</f>
        <v>3.0000000000000004</v>
      </c>
      <c r="P81" s="77">
        <f>SUMIFS('DATOS PEST12'!$E:$E,'DATOS PEST12'!$A:$A,INDICE!$C$13,'DATOS PEST12'!$D:$D,'5. RG PROV CCAA SECCION'!P$11,'DATOS PEST12'!$B:$B,'5. RG PROV CCAA SECCION'!$A81,'DATOS PEST12'!$F:$F,"REGIMEN GENERAL")</f>
        <v>20.631578947368421</v>
      </c>
      <c r="Q81" s="77">
        <f>SUMIFS('DATOS PEST12'!$E:$E,'DATOS PEST12'!$A:$A,INDICE!$C$13,'DATOS PEST12'!$D:$D,'5. RG PROV CCAA SECCION'!Q$11,'DATOS PEST12'!$B:$B,'5. RG PROV CCAA SECCION'!$A81,'DATOS PEST12'!$F:$F,"REGIMEN GENERAL")</f>
        <v>300.1578947368422</v>
      </c>
      <c r="R81" s="77">
        <f>SUMIFS('DATOS PEST12'!$E:$E,'DATOS PEST12'!$A:$A,INDICE!$C$13,'DATOS PEST12'!$D:$D,'5. RG PROV CCAA SECCION'!R$11,'DATOS PEST12'!$B:$B,'5. RG PROV CCAA SECCION'!$A81,'DATOS PEST12'!$F:$F,"REGIMEN GENERAL")</f>
        <v>81.210526315789494</v>
      </c>
      <c r="S81" s="77">
        <f>SUMIFS('DATOS PEST12'!$E:$E,'DATOS PEST12'!$A:$A,INDICE!$C$13,'DATOS PEST12'!$D:$D,'5. RG PROV CCAA SECCION'!S$11,'DATOS PEST12'!$B:$B,'5. RG PROV CCAA SECCION'!$A81,'DATOS PEST12'!$F:$F,"REGIMEN GENERAL")</f>
        <v>54.473684210526315</v>
      </c>
      <c r="T81" s="77">
        <f>SUMIFS('DATOS PEST12'!$E:$E,'DATOS PEST12'!$A:$A,INDICE!$C$13,'DATOS PEST12'!$D:$D,'5. RG PROV CCAA SECCION'!T$11,'DATOS PEST12'!$B:$B,'5. RG PROV CCAA SECCION'!$A81,'DATOS PEST12'!$F:$F,"REGIMEN GENERAL")</f>
        <v>164.00000000000006</v>
      </c>
      <c r="U81" s="77">
        <f>SUMIFS('DATOS PEST12'!$E:$E,'DATOS PEST12'!$A:$A,INDICE!$C$13,'DATOS PEST12'!$D:$D,'5. RG PROV CCAA SECCION'!U$11,'DATOS PEST12'!$B:$B,'5. RG PROV CCAA SECCION'!$A81,'DATOS PEST12'!$F:$F,"REGIMEN GENERAL")</f>
        <v>99.473684210526315</v>
      </c>
      <c r="V81" s="77">
        <f>SUMIFS('DATOS PEST12'!$E:$E,'DATOS PEST12'!$A:$A,INDICE!$C$13,'DATOS PEST12'!$D:$D,'5. RG PROV CCAA SECCION'!V$11,'DATOS PEST12'!$B:$B,'5. RG PROV CCAA SECCION'!$A81,'DATOS PEST12'!$F:$F,"REGIMEN GENERAL")</f>
        <v>41.578947368421048</v>
      </c>
      <c r="W81" s="77">
        <f>SUMIFS('DATOS PEST12'!$E:$E,'DATOS PEST12'!$A:$A,INDICE!$C$13,'DATOS PEST12'!$D:$D,'5. RG PROV CCAA SECCION'!W$11,'DATOS PEST12'!$B:$B,'5. RG PROV CCAA SECCION'!$A81,'DATOS PEST12'!$F:$F,"REGIMEN GENERAL")</f>
        <v>0</v>
      </c>
      <c r="X81" s="77">
        <f>SUMIFS('DATOS PEST12'!$E:$E,'DATOS PEST12'!$A:$A,INDICE!$C$13,'DATOS PEST12'!$D:$D,'5. RG PROV CCAA SECCION'!X$11,'DATOS PEST12'!$B:$B,'5. RG PROV CCAA SECCION'!$A81,'DATOS PEST12'!$F:$F,"REGIMEN GENERAL")</f>
        <v>0</v>
      </c>
      <c r="Y81" s="76">
        <f>SUMIFS('DATOS PEST12'!$E:$E,'DATOS PEST12'!$A:$A,INDICE!$C$13,'DATOS PEST12'!$D:$D,'5. RG PROV CCAA SECCION'!Y$11,'DATOS PEST12'!$B:$B,'5. RG PROV CCAA SECCION'!$A81,'DATOS PEST12'!$F:$F,"REGIMEN GENERAL")</f>
        <v>0</v>
      </c>
    </row>
    <row r="85" spans="1:25" ht="15.6" x14ac:dyDescent="0.3">
      <c r="A85" s="106" t="str">
        <f>MesAnnoSeleccionado</f>
        <v>Marzo 2024</v>
      </c>
    </row>
    <row r="86" spans="1:25" s="4" customFormat="1" ht="15" customHeight="1" thickBot="1" x14ac:dyDescent="0.35">
      <c r="A86" s="106" t="s">
        <v>440</v>
      </c>
      <c r="B86" s="109"/>
      <c r="C86" s="109"/>
      <c r="D86" s="109"/>
      <c r="E86" s="109"/>
      <c r="F86" s="109"/>
      <c r="G86" s="109"/>
      <c r="H86" s="109"/>
      <c r="I86" s="109"/>
      <c r="J86" s="109"/>
      <c r="K86" s="109"/>
      <c r="L86" s="109"/>
      <c r="M86" s="109"/>
      <c r="N86" s="109"/>
      <c r="O86" s="109"/>
      <c r="P86" s="109"/>
      <c r="Q86" s="109"/>
      <c r="R86" s="109"/>
      <c r="S86" s="109"/>
      <c r="T86" s="109"/>
      <c r="U86" s="109"/>
      <c r="V86" s="109"/>
      <c r="W86" s="109"/>
      <c r="X86" s="109"/>
      <c r="Y86" s="109"/>
    </row>
    <row r="87" spans="1:25" s="4" customFormat="1" ht="26.25" customHeight="1" x14ac:dyDescent="0.3">
      <c r="A87" s="267" t="s">
        <v>70</v>
      </c>
      <c r="B87" s="268"/>
      <c r="C87" s="294" t="s">
        <v>153</v>
      </c>
      <c r="D87" s="251"/>
      <c r="E87" s="251"/>
      <c r="F87" s="251"/>
      <c r="G87" s="251"/>
      <c r="H87" s="251"/>
      <c r="I87" s="251"/>
      <c r="J87" s="251"/>
      <c r="K87" s="251"/>
      <c r="L87" s="251"/>
      <c r="M87" s="251"/>
      <c r="N87" s="251"/>
      <c r="O87" s="251"/>
      <c r="P87" s="251"/>
      <c r="Q87" s="251"/>
      <c r="R87" s="251"/>
      <c r="S87" s="251"/>
      <c r="T87" s="251"/>
      <c r="U87" s="251"/>
      <c r="V87" s="251"/>
      <c r="W87" s="251"/>
      <c r="X87" s="251"/>
      <c r="Y87" s="252"/>
    </row>
    <row r="88" spans="1:25" s="4" customFormat="1" ht="26.25" customHeight="1" x14ac:dyDescent="0.3">
      <c r="A88" s="269"/>
      <c r="B88" s="270"/>
      <c r="C88" s="217" t="s">
        <v>182</v>
      </c>
      <c r="D88" s="281" t="s">
        <v>127</v>
      </c>
      <c r="E88" s="281" t="s">
        <v>128</v>
      </c>
      <c r="F88" s="281" t="s">
        <v>129</v>
      </c>
      <c r="G88" s="286" t="s">
        <v>130</v>
      </c>
      <c r="H88" s="286" t="s">
        <v>131</v>
      </c>
      <c r="I88" s="281" t="s">
        <v>132</v>
      </c>
      <c r="J88" s="286" t="s">
        <v>133</v>
      </c>
      <c r="K88" s="281" t="s">
        <v>134</v>
      </c>
      <c r="L88" s="281" t="s">
        <v>135</v>
      </c>
      <c r="M88" s="281" t="s">
        <v>136</v>
      </c>
      <c r="N88" s="281" t="s">
        <v>137</v>
      </c>
      <c r="O88" s="281" t="s">
        <v>138</v>
      </c>
      <c r="P88" s="281" t="s">
        <v>139</v>
      </c>
      <c r="Q88" s="281" t="s">
        <v>140</v>
      </c>
      <c r="R88" s="281" t="s">
        <v>141</v>
      </c>
      <c r="S88" s="281" t="s">
        <v>142</v>
      </c>
      <c r="T88" s="281" t="s">
        <v>143</v>
      </c>
      <c r="U88" s="281" t="s">
        <v>144</v>
      </c>
      <c r="V88" s="281" t="s">
        <v>145</v>
      </c>
      <c r="W88" s="283" t="s">
        <v>146</v>
      </c>
      <c r="X88" s="281" t="s">
        <v>147</v>
      </c>
      <c r="Y88" s="279" t="s">
        <v>89</v>
      </c>
    </row>
    <row r="89" spans="1:25" s="4" customFormat="1" ht="54" customHeight="1" x14ac:dyDescent="0.3">
      <c r="A89" s="269"/>
      <c r="B89" s="270"/>
      <c r="C89" s="217"/>
      <c r="D89" s="282"/>
      <c r="E89" s="282"/>
      <c r="F89" s="282"/>
      <c r="G89" s="287"/>
      <c r="H89" s="287"/>
      <c r="I89" s="282"/>
      <c r="J89" s="287"/>
      <c r="K89" s="282"/>
      <c r="L89" s="282"/>
      <c r="M89" s="282"/>
      <c r="N89" s="282"/>
      <c r="O89" s="282"/>
      <c r="P89" s="282"/>
      <c r="Q89" s="282"/>
      <c r="R89" s="282"/>
      <c r="S89" s="282"/>
      <c r="T89" s="282"/>
      <c r="U89" s="282"/>
      <c r="V89" s="282"/>
      <c r="W89" s="284"/>
      <c r="X89" s="282"/>
      <c r="Y89" s="280"/>
    </row>
    <row r="90" spans="1:25" s="4" customFormat="1" ht="16.2" thickBot="1" x14ac:dyDescent="0.35">
      <c r="A90" s="277"/>
      <c r="B90" s="293"/>
      <c r="C90" s="295"/>
      <c r="D90" s="31" t="s">
        <v>47</v>
      </c>
      <c r="E90" s="31" t="s">
        <v>48</v>
      </c>
      <c r="F90" s="31" t="s">
        <v>49</v>
      </c>
      <c r="G90" s="31" t="s">
        <v>50</v>
      </c>
      <c r="H90" s="31" t="s">
        <v>51</v>
      </c>
      <c r="I90" s="31" t="s">
        <v>52</v>
      </c>
      <c r="J90" s="31" t="s">
        <v>53</v>
      </c>
      <c r="K90" s="31" t="s">
        <v>54</v>
      </c>
      <c r="L90" s="31" t="s">
        <v>55</v>
      </c>
      <c r="M90" s="31" t="s">
        <v>56</v>
      </c>
      <c r="N90" s="31" t="s">
        <v>57</v>
      </c>
      <c r="O90" s="31" t="s">
        <v>58</v>
      </c>
      <c r="P90" s="31" t="s">
        <v>59</v>
      </c>
      <c r="Q90" s="31" t="s">
        <v>60</v>
      </c>
      <c r="R90" s="31" t="s">
        <v>61</v>
      </c>
      <c r="S90" s="31" t="s">
        <v>62</v>
      </c>
      <c r="T90" s="31" t="s">
        <v>63</v>
      </c>
      <c r="U90" s="31" t="s">
        <v>64</v>
      </c>
      <c r="V90" s="31" t="s">
        <v>65</v>
      </c>
      <c r="W90" s="31" t="s">
        <v>67</v>
      </c>
      <c r="X90" s="31" t="s">
        <v>66</v>
      </c>
      <c r="Y90" s="32" t="s">
        <v>85</v>
      </c>
    </row>
    <row r="91" spans="1:25" s="4" customFormat="1" ht="16.2" thickBot="1" x14ac:dyDescent="0.35">
      <c r="A91" s="243" t="s">
        <v>68</v>
      </c>
      <c r="B91" s="244"/>
      <c r="C91" s="48">
        <f t="shared" ref="C91:Y91" si="29">C92+C101+C105+C107+C109+C112+C124+C114+C130+C135+C139+C142+C147+C149+C151+C153+C157+C159+C160</f>
        <v>621475.00000000023</v>
      </c>
      <c r="D91" s="88">
        <f t="shared" si="29"/>
        <v>7423.3157894736842</v>
      </c>
      <c r="E91" s="89">
        <f t="shared" si="29"/>
        <v>574.8947368421052</v>
      </c>
      <c r="F91" s="89">
        <f t="shared" si="29"/>
        <v>61363.631578947359</v>
      </c>
      <c r="G91" s="89">
        <f t="shared" si="29"/>
        <v>658.05263157894728</v>
      </c>
      <c r="H91" s="89">
        <f t="shared" si="29"/>
        <v>2435.21052631579</v>
      </c>
      <c r="I91" s="89">
        <f t="shared" si="29"/>
        <v>51560.31578947368</v>
      </c>
      <c r="J91" s="89">
        <f t="shared" si="29"/>
        <v>89687.210526315772</v>
      </c>
      <c r="K91" s="89">
        <f t="shared" si="29"/>
        <v>58249.368421052633</v>
      </c>
      <c r="L91" s="89">
        <f t="shared" si="29"/>
        <v>99830</v>
      </c>
      <c r="M91" s="89">
        <f t="shared" si="29"/>
        <v>39004.000000000007</v>
      </c>
      <c r="N91" s="89">
        <f t="shared" si="29"/>
        <v>8590.5789473684217</v>
      </c>
      <c r="O91" s="89">
        <f t="shared" si="29"/>
        <v>6156.2631578947367</v>
      </c>
      <c r="P91" s="89">
        <f t="shared" si="29"/>
        <v>43994.263157894726</v>
      </c>
      <c r="Q91" s="89">
        <f t="shared" si="29"/>
        <v>65828.947368421053</v>
      </c>
      <c r="R91" s="89">
        <f t="shared" si="29"/>
        <v>4871.4210526315783</v>
      </c>
      <c r="S91" s="89">
        <f t="shared" si="29"/>
        <v>26256.47368421053</v>
      </c>
      <c r="T91" s="89">
        <f t="shared" si="29"/>
        <v>31201.736842105263</v>
      </c>
      <c r="U91" s="89">
        <f t="shared" si="29"/>
        <v>11428.631578947368</v>
      </c>
      <c r="V91" s="89">
        <f t="shared" si="29"/>
        <v>10278.894736842107</v>
      </c>
      <c r="W91" s="89">
        <f t="shared" si="29"/>
        <v>1698.5263157894735</v>
      </c>
      <c r="X91" s="89">
        <f t="shared" si="29"/>
        <v>383.26315789473693</v>
      </c>
      <c r="Y91" s="90">
        <f t="shared" si="29"/>
        <v>0</v>
      </c>
    </row>
    <row r="92" spans="1:25" s="4" customFormat="1" ht="15.6" x14ac:dyDescent="0.3">
      <c r="A92" s="245" t="s">
        <v>37</v>
      </c>
      <c r="B92" s="246"/>
      <c r="C92" s="66">
        <f t="shared" ref="C92:Y92" si="30">SUM(C93:C100)</f>
        <v>53123.526315789481</v>
      </c>
      <c r="D92" s="64">
        <f>SUM(D93:D100)</f>
        <v>432.94736842105254</v>
      </c>
      <c r="E92" s="67">
        <f t="shared" si="30"/>
        <v>43.31578947368422</v>
      </c>
      <c r="F92" s="67">
        <f t="shared" si="30"/>
        <v>2576.7894736842104</v>
      </c>
      <c r="G92" s="67">
        <f t="shared" si="30"/>
        <v>49</v>
      </c>
      <c r="H92" s="67">
        <f t="shared" si="30"/>
        <v>114.47368421052632</v>
      </c>
      <c r="I92" s="67">
        <f t="shared" si="30"/>
        <v>3708.894736842105</v>
      </c>
      <c r="J92" s="67">
        <f t="shared" si="30"/>
        <v>8851.105263157895</v>
      </c>
      <c r="K92" s="67">
        <f t="shared" si="30"/>
        <v>6991.7894736842109</v>
      </c>
      <c r="L92" s="67">
        <f t="shared" si="30"/>
        <v>10759.63157894737</v>
      </c>
      <c r="M92" s="67">
        <f t="shared" si="30"/>
        <v>3315.5263157894738</v>
      </c>
      <c r="N92" s="67">
        <f t="shared" si="30"/>
        <v>387.36842105263156</v>
      </c>
      <c r="O92" s="67">
        <f t="shared" si="30"/>
        <v>847.57894736842127</v>
      </c>
      <c r="P92" s="67">
        <f t="shared" si="30"/>
        <v>2776.2105263157891</v>
      </c>
      <c r="Q92" s="67">
        <f t="shared" si="30"/>
        <v>4393.0526315789475</v>
      </c>
      <c r="R92" s="67">
        <f t="shared" si="30"/>
        <v>422.36842105263156</v>
      </c>
      <c r="S92" s="67">
        <f t="shared" si="30"/>
        <v>2766.6315789473683</v>
      </c>
      <c r="T92" s="67">
        <f t="shared" si="30"/>
        <v>2347.5263157894733</v>
      </c>
      <c r="U92" s="67">
        <f t="shared" si="30"/>
        <v>1093.2105263157894</v>
      </c>
      <c r="V92" s="67">
        <f t="shared" si="30"/>
        <v>1065.1052631578948</v>
      </c>
      <c r="W92" s="67">
        <f t="shared" si="30"/>
        <v>162.00000000000003</v>
      </c>
      <c r="X92" s="67">
        <f t="shared" si="30"/>
        <v>19.000000000000004</v>
      </c>
      <c r="Y92" s="66">
        <f t="shared" si="30"/>
        <v>0</v>
      </c>
    </row>
    <row r="93" spans="1:25" s="4" customFormat="1" ht="15.6" x14ac:dyDescent="0.3">
      <c r="A93" s="6">
        <v>4</v>
      </c>
      <c r="B93" s="7" t="s">
        <v>162</v>
      </c>
      <c r="C93" s="59">
        <f>SUM(D93:Y93)</f>
        <v>11227.894736842107</v>
      </c>
      <c r="D93" s="60">
        <f>SUMIFS('DATOS PEST12'!$E:$E,'DATOS PEST12'!$A:$A,INDICE!$C$13,'DATOS PEST12'!$D:$D,'5. RG PROV CCAA SECCION'!D$11,'DATOS PEST12'!$B:$B,'5. RG PROV CCAA SECCION'!$A93,'DATOS PEST12'!$F:$F,"REGIMEN GENERAL",'DATOS PEST12'!$C:$C,"UNION EUROPEA")</f>
        <v>146.47368421052627</v>
      </c>
      <c r="E93" s="62">
        <f>SUMIFS('DATOS PEST12'!$E:$E,'DATOS PEST12'!$A:$A,INDICE!$C$13,'DATOS PEST12'!$D:$D,'5. RG PROV CCAA SECCION'!E$11,'DATOS PEST12'!$B:$B,'5. RG PROV CCAA SECCION'!$A93,'DATOS PEST12'!$F:$F,"REGIMEN GENERAL",'DATOS PEST12'!$C:$C,"UNION EUROPEA")</f>
        <v>10.315789473684214</v>
      </c>
      <c r="F93" s="62">
        <f>SUMIFS('DATOS PEST12'!$E:$E,'DATOS PEST12'!$A:$A,INDICE!$C$13,'DATOS PEST12'!$D:$D,'5. RG PROV CCAA SECCION'!F$11,'DATOS PEST12'!$B:$B,'5. RG PROV CCAA SECCION'!$A93,'DATOS PEST12'!$F:$F,"REGIMEN GENERAL",'DATOS PEST12'!$C:$C,"UNION EUROPEA")</f>
        <v>459.21052631578931</v>
      </c>
      <c r="G93" s="62">
        <f>SUMIFS('DATOS PEST12'!$E:$E,'DATOS PEST12'!$A:$A,INDICE!$C$13,'DATOS PEST12'!$D:$D,'5. RG PROV CCAA SECCION'!G$11,'DATOS PEST12'!$B:$B,'5. RG PROV CCAA SECCION'!$A93,'DATOS PEST12'!$F:$F,"REGIMEN GENERAL",'DATOS PEST12'!$C:$C,"UNION EUROPEA")</f>
        <v>3.0000000000000004</v>
      </c>
      <c r="H93" s="62">
        <f>SUMIFS('DATOS PEST12'!$E:$E,'DATOS PEST12'!$A:$A,INDICE!$C$13,'DATOS PEST12'!$D:$D,'5. RG PROV CCAA SECCION'!H$11,'DATOS PEST12'!$B:$B,'5. RG PROV CCAA SECCION'!$A93,'DATOS PEST12'!$F:$F,"REGIMEN GENERAL",'DATOS PEST12'!$C:$C,"UNION EUROPEA")</f>
        <v>33</v>
      </c>
      <c r="I93" s="62">
        <f>SUMIFS('DATOS PEST12'!$E:$E,'DATOS PEST12'!$A:$A,INDICE!$C$13,'DATOS PEST12'!$D:$D,'5. RG PROV CCAA SECCION'!I$11,'DATOS PEST12'!$B:$B,'5. RG PROV CCAA SECCION'!$A93,'DATOS PEST12'!$F:$F,"REGIMEN GENERAL",'DATOS PEST12'!$C:$C,"UNION EUROPEA")</f>
        <v>1072.2105263157896</v>
      </c>
      <c r="J93" s="62">
        <f>SUMIFS('DATOS PEST12'!$E:$E,'DATOS PEST12'!$A:$A,INDICE!$C$13,'DATOS PEST12'!$D:$D,'5. RG PROV CCAA SECCION'!J$11,'DATOS PEST12'!$B:$B,'5. RG PROV CCAA SECCION'!$A93,'DATOS PEST12'!$F:$F,"REGIMEN GENERAL",'DATOS PEST12'!$C:$C,"UNION EUROPEA")</f>
        <v>3574.8947368421054</v>
      </c>
      <c r="K93" s="62">
        <f>SUMIFS('DATOS PEST12'!$E:$E,'DATOS PEST12'!$A:$A,INDICE!$C$13,'DATOS PEST12'!$D:$D,'5. RG PROV CCAA SECCION'!K$11,'DATOS PEST12'!$B:$B,'5. RG PROV CCAA SECCION'!$A93,'DATOS PEST12'!$F:$F,"REGIMEN GENERAL",'DATOS PEST12'!$C:$C,"UNION EUROPEA")</f>
        <v>2740.7894736842104</v>
      </c>
      <c r="L93" s="62">
        <f>SUMIFS('DATOS PEST12'!$E:$E,'DATOS PEST12'!$A:$A,INDICE!$C$13,'DATOS PEST12'!$D:$D,'5. RG PROV CCAA SECCION'!L$11,'DATOS PEST12'!$B:$B,'5. RG PROV CCAA SECCION'!$A93,'DATOS PEST12'!$F:$F,"REGIMEN GENERAL",'DATOS PEST12'!$C:$C,"UNION EUROPEA")</f>
        <v>1594.8421052631579</v>
      </c>
      <c r="M93" s="62">
        <f>SUMIFS('DATOS PEST12'!$E:$E,'DATOS PEST12'!$A:$A,INDICE!$C$13,'DATOS PEST12'!$D:$D,'5. RG PROV CCAA SECCION'!M$11,'DATOS PEST12'!$B:$B,'5. RG PROV CCAA SECCION'!$A93,'DATOS PEST12'!$F:$F,"REGIMEN GENERAL",'DATOS PEST12'!$C:$C,"UNION EUROPEA")</f>
        <v>82.473684210526301</v>
      </c>
      <c r="N93" s="62">
        <f>SUMIFS('DATOS PEST12'!$E:$E,'DATOS PEST12'!$A:$A,INDICE!$C$13,'DATOS PEST12'!$D:$D,'5. RG PROV CCAA SECCION'!N$11,'DATOS PEST12'!$B:$B,'5. RG PROV CCAA SECCION'!$A93,'DATOS PEST12'!$F:$F,"REGIMEN GENERAL",'DATOS PEST12'!$C:$C,"UNION EUROPEA")</f>
        <v>24.31578947368422</v>
      </c>
      <c r="O93" s="62">
        <f>SUMIFS('DATOS PEST12'!$E:$E,'DATOS PEST12'!$A:$A,INDICE!$C$13,'DATOS PEST12'!$D:$D,'5. RG PROV CCAA SECCION'!O$11,'DATOS PEST12'!$B:$B,'5. RG PROV CCAA SECCION'!$A93,'DATOS PEST12'!$F:$F,"REGIMEN GENERAL",'DATOS PEST12'!$C:$C,"UNION EUROPEA")</f>
        <v>47.473684210526315</v>
      </c>
      <c r="P93" s="62">
        <f>SUMIFS('DATOS PEST12'!$E:$E,'DATOS PEST12'!$A:$A,INDICE!$C$13,'DATOS PEST12'!$D:$D,'5. RG PROV CCAA SECCION'!P$11,'DATOS PEST12'!$B:$B,'5. RG PROV CCAA SECCION'!$A93,'DATOS PEST12'!$F:$F,"REGIMEN GENERAL",'DATOS PEST12'!$C:$C,"UNION EUROPEA")</f>
        <v>184.94736842105257</v>
      </c>
      <c r="Q93" s="62">
        <f>SUMIFS('DATOS PEST12'!$E:$E,'DATOS PEST12'!$A:$A,INDICE!$C$13,'DATOS PEST12'!$D:$D,'5. RG PROV CCAA SECCION'!Q$11,'DATOS PEST12'!$B:$B,'5. RG PROV CCAA SECCION'!$A93,'DATOS PEST12'!$F:$F,"REGIMEN GENERAL",'DATOS PEST12'!$C:$C,"UNION EUROPEA")</f>
        <v>345.42105263157896</v>
      </c>
      <c r="R93" s="62">
        <f>SUMIFS('DATOS PEST12'!$E:$E,'DATOS PEST12'!$A:$A,INDICE!$C$13,'DATOS PEST12'!$D:$D,'5. RG PROV CCAA SECCION'!R$11,'DATOS PEST12'!$B:$B,'5. RG PROV CCAA SECCION'!$A93,'DATOS PEST12'!$F:$F,"REGIMEN GENERAL",'DATOS PEST12'!$C:$C,"UNION EUROPEA")</f>
        <v>44.736842105263143</v>
      </c>
      <c r="S93" s="62">
        <f>SUMIFS('DATOS PEST12'!$E:$E,'DATOS PEST12'!$A:$A,INDICE!$C$13,'DATOS PEST12'!$D:$D,'5. RG PROV CCAA SECCION'!S$11,'DATOS PEST12'!$B:$B,'5. RG PROV CCAA SECCION'!$A93,'DATOS PEST12'!$F:$F,"REGIMEN GENERAL",'DATOS PEST12'!$C:$C,"UNION EUROPEA")</f>
        <v>210.73684210526318</v>
      </c>
      <c r="T93" s="62">
        <f>SUMIFS('DATOS PEST12'!$E:$E,'DATOS PEST12'!$A:$A,INDICE!$C$13,'DATOS PEST12'!$D:$D,'5. RG PROV CCAA SECCION'!T$11,'DATOS PEST12'!$B:$B,'5. RG PROV CCAA SECCION'!$A93,'DATOS PEST12'!$F:$F,"REGIMEN GENERAL",'DATOS PEST12'!$C:$C,"UNION EUROPEA")</f>
        <v>381.68421052631567</v>
      </c>
      <c r="U93" s="62">
        <f>SUMIFS('DATOS PEST12'!$E:$E,'DATOS PEST12'!$A:$A,INDICE!$C$13,'DATOS PEST12'!$D:$D,'5. RG PROV CCAA SECCION'!U$11,'DATOS PEST12'!$B:$B,'5. RG PROV CCAA SECCION'!$A93,'DATOS PEST12'!$F:$F,"REGIMEN GENERAL",'DATOS PEST12'!$C:$C,"UNION EUROPEA")</f>
        <v>166.99999999999994</v>
      </c>
      <c r="V93" s="62">
        <f>SUMIFS('DATOS PEST12'!$E:$E,'DATOS PEST12'!$A:$A,INDICE!$C$13,'DATOS PEST12'!$D:$D,'5. RG PROV CCAA SECCION'!V$11,'DATOS PEST12'!$B:$B,'5. RG PROV CCAA SECCION'!$A93,'DATOS PEST12'!$F:$F,"REGIMEN GENERAL",'DATOS PEST12'!$C:$C,"UNION EUROPEA")</f>
        <v>78.631578947368439</v>
      </c>
      <c r="W93" s="62">
        <f>SUMIFS('DATOS PEST12'!$E:$E,'DATOS PEST12'!$A:$A,INDICE!$C$13,'DATOS PEST12'!$D:$D,'5. RG PROV CCAA SECCION'!W$11,'DATOS PEST12'!$B:$B,'5. RG PROV CCAA SECCION'!$A93,'DATOS PEST12'!$F:$F,"REGIMEN GENERAL",'DATOS PEST12'!$C:$C,"UNION EUROPEA")</f>
        <v>25.736842105263161</v>
      </c>
      <c r="X93" s="62">
        <f>SUMIFS('DATOS PEST12'!$E:$E,'DATOS PEST12'!$A:$A,INDICE!$C$13,'DATOS PEST12'!$D:$D,'5. RG PROV CCAA SECCION'!X$11,'DATOS PEST12'!$B:$B,'5. RG PROV CCAA SECCION'!$A93,'DATOS PEST12'!$F:$F,"REGIMEN GENERAL",'DATOS PEST12'!$C:$C,"UNION EUROPEA")</f>
        <v>0</v>
      </c>
      <c r="Y93" s="59">
        <f>SUMIFS('DATOS PEST12'!$E:$E,'DATOS PEST12'!$A:$A,INDICE!$C$13,'DATOS PEST12'!$D:$D,'5. RG PROV CCAA SECCION'!Y$11,'DATOS PEST12'!$B:$B,'5. RG PROV CCAA SECCION'!$A93,'DATOS PEST12'!$F:$F,"REGIMEN GENERAL",'DATOS PEST12'!$C:$C,"UNION EUROPEA")</f>
        <v>0</v>
      </c>
    </row>
    <row r="94" spans="1:25" s="4" customFormat="1" ht="15.6" x14ac:dyDescent="0.3">
      <c r="A94" s="8">
        <v>11</v>
      </c>
      <c r="B94" s="9" t="s">
        <v>163</v>
      </c>
      <c r="C94" s="59">
        <f t="shared" ref="C94:C100" si="31">SUM(D94:Y94)</f>
        <v>2445.1578947368425</v>
      </c>
      <c r="D94" s="60">
        <f>SUMIFS('DATOS PEST12'!$E:$E,'DATOS PEST12'!$A:$A,INDICE!$C$13,'DATOS PEST12'!$D:$D,'5. RG PROV CCAA SECCION'!D$11,'DATOS PEST12'!$B:$B,'5. RG PROV CCAA SECCION'!$A94,'DATOS PEST12'!$F:$F,"REGIMEN GENERAL",'DATOS PEST12'!$C:$C,"UNION EUROPEA")</f>
        <v>9</v>
      </c>
      <c r="E94" s="62">
        <f>SUMIFS('DATOS PEST12'!$E:$E,'DATOS PEST12'!$A:$A,INDICE!$C$13,'DATOS PEST12'!$D:$D,'5. RG PROV CCAA SECCION'!E$11,'DATOS PEST12'!$B:$B,'5. RG PROV CCAA SECCION'!$A94,'DATOS PEST12'!$F:$F,"REGIMEN GENERAL",'DATOS PEST12'!$C:$C,"UNION EUROPEA")</f>
        <v>0</v>
      </c>
      <c r="F94" s="62">
        <f>SUMIFS('DATOS PEST12'!$E:$E,'DATOS PEST12'!$A:$A,INDICE!$C$13,'DATOS PEST12'!$D:$D,'5. RG PROV CCAA SECCION'!F$11,'DATOS PEST12'!$B:$B,'5. RG PROV CCAA SECCION'!$A94,'DATOS PEST12'!$F:$F,"REGIMEN GENERAL",'DATOS PEST12'!$C:$C,"UNION EUROPEA")</f>
        <v>163.57894736842107</v>
      </c>
      <c r="G94" s="62">
        <f>SUMIFS('DATOS PEST12'!$E:$E,'DATOS PEST12'!$A:$A,INDICE!$C$13,'DATOS PEST12'!$D:$D,'5. RG PROV CCAA SECCION'!G$11,'DATOS PEST12'!$B:$B,'5. RG PROV CCAA SECCION'!$A94,'DATOS PEST12'!$F:$F,"REGIMEN GENERAL",'DATOS PEST12'!$C:$C,"UNION EUROPEA")</f>
        <v>2.2631578947368416</v>
      </c>
      <c r="H94" s="62">
        <f>SUMIFS('DATOS PEST12'!$E:$E,'DATOS PEST12'!$A:$A,INDICE!$C$13,'DATOS PEST12'!$D:$D,'5. RG PROV CCAA SECCION'!H$11,'DATOS PEST12'!$B:$B,'5. RG PROV CCAA SECCION'!$A94,'DATOS PEST12'!$F:$F,"REGIMEN GENERAL",'DATOS PEST12'!$C:$C,"UNION EUROPEA")</f>
        <v>9.9473684210526336</v>
      </c>
      <c r="I94" s="62">
        <f>SUMIFS('DATOS PEST12'!$E:$E,'DATOS PEST12'!$A:$A,INDICE!$C$13,'DATOS PEST12'!$D:$D,'5. RG PROV CCAA SECCION'!I$11,'DATOS PEST12'!$B:$B,'5. RG PROV CCAA SECCION'!$A94,'DATOS PEST12'!$F:$F,"REGIMEN GENERAL",'DATOS PEST12'!$C:$C,"UNION EUROPEA")</f>
        <v>128.78947368421049</v>
      </c>
      <c r="J94" s="62">
        <f>SUMIFS('DATOS PEST12'!$E:$E,'DATOS PEST12'!$A:$A,INDICE!$C$13,'DATOS PEST12'!$D:$D,'5. RG PROV CCAA SECCION'!J$11,'DATOS PEST12'!$B:$B,'5. RG PROV CCAA SECCION'!$A94,'DATOS PEST12'!$F:$F,"REGIMEN GENERAL",'DATOS PEST12'!$C:$C,"UNION EUROPEA")</f>
        <v>285.42105263157896</v>
      </c>
      <c r="K94" s="62">
        <f>SUMIFS('DATOS PEST12'!$E:$E,'DATOS PEST12'!$A:$A,INDICE!$C$13,'DATOS PEST12'!$D:$D,'5. RG PROV CCAA SECCION'!K$11,'DATOS PEST12'!$B:$B,'5. RG PROV CCAA SECCION'!$A94,'DATOS PEST12'!$F:$F,"REGIMEN GENERAL",'DATOS PEST12'!$C:$C,"UNION EUROPEA")</f>
        <v>173.84210526315792</v>
      </c>
      <c r="L94" s="62">
        <f>SUMIFS('DATOS PEST12'!$E:$E,'DATOS PEST12'!$A:$A,INDICE!$C$13,'DATOS PEST12'!$D:$D,'5. RG PROV CCAA SECCION'!L$11,'DATOS PEST12'!$B:$B,'5. RG PROV CCAA SECCION'!$A94,'DATOS PEST12'!$F:$F,"REGIMEN GENERAL",'DATOS PEST12'!$C:$C,"UNION EUROPEA")</f>
        <v>725.68421052631584</v>
      </c>
      <c r="M94" s="62">
        <f>SUMIFS('DATOS PEST12'!$E:$E,'DATOS PEST12'!$A:$A,INDICE!$C$13,'DATOS PEST12'!$D:$D,'5. RG PROV CCAA SECCION'!M$11,'DATOS PEST12'!$B:$B,'5. RG PROV CCAA SECCION'!$A94,'DATOS PEST12'!$F:$F,"REGIMEN GENERAL",'DATOS PEST12'!$C:$C,"UNION EUROPEA")</f>
        <v>66.000000000000014</v>
      </c>
      <c r="N94" s="62">
        <f>SUMIFS('DATOS PEST12'!$E:$E,'DATOS PEST12'!$A:$A,INDICE!$C$13,'DATOS PEST12'!$D:$D,'5. RG PROV CCAA SECCION'!N$11,'DATOS PEST12'!$B:$B,'5. RG PROV CCAA SECCION'!$A94,'DATOS PEST12'!$F:$F,"REGIMEN GENERAL",'DATOS PEST12'!$C:$C,"UNION EUROPEA")</f>
        <v>14.105263157894733</v>
      </c>
      <c r="O94" s="62">
        <f>SUMIFS('DATOS PEST12'!$E:$E,'DATOS PEST12'!$A:$A,INDICE!$C$13,'DATOS PEST12'!$D:$D,'5. RG PROV CCAA SECCION'!O$11,'DATOS PEST12'!$B:$B,'5. RG PROV CCAA SECCION'!$A94,'DATOS PEST12'!$F:$F,"REGIMEN GENERAL",'DATOS PEST12'!$C:$C,"UNION EUROPEA")</f>
        <v>36</v>
      </c>
      <c r="P94" s="62">
        <f>SUMIFS('DATOS PEST12'!$E:$E,'DATOS PEST12'!$A:$A,INDICE!$C$13,'DATOS PEST12'!$D:$D,'5. RG PROV CCAA SECCION'!P$11,'DATOS PEST12'!$B:$B,'5. RG PROV CCAA SECCION'!$A94,'DATOS PEST12'!$F:$F,"REGIMEN GENERAL",'DATOS PEST12'!$C:$C,"UNION EUROPEA")</f>
        <v>88.947368421052659</v>
      </c>
      <c r="Q94" s="62">
        <f>SUMIFS('DATOS PEST12'!$E:$E,'DATOS PEST12'!$A:$A,INDICE!$C$13,'DATOS PEST12'!$D:$D,'5. RG PROV CCAA SECCION'!Q$11,'DATOS PEST12'!$B:$B,'5. RG PROV CCAA SECCION'!$A94,'DATOS PEST12'!$F:$F,"REGIMEN GENERAL",'DATOS PEST12'!$C:$C,"UNION EUROPEA")</f>
        <v>126.63157894736841</v>
      </c>
      <c r="R94" s="62">
        <f>SUMIFS('DATOS PEST12'!$E:$E,'DATOS PEST12'!$A:$A,INDICE!$C$13,'DATOS PEST12'!$D:$D,'5. RG PROV CCAA SECCION'!R$11,'DATOS PEST12'!$B:$B,'5. RG PROV CCAA SECCION'!$A94,'DATOS PEST12'!$F:$F,"REGIMEN GENERAL",'DATOS PEST12'!$C:$C,"UNION EUROPEA")</f>
        <v>33.263157894736842</v>
      </c>
      <c r="S94" s="62">
        <f>SUMIFS('DATOS PEST12'!$E:$E,'DATOS PEST12'!$A:$A,INDICE!$C$13,'DATOS PEST12'!$D:$D,'5. RG PROV CCAA SECCION'!S$11,'DATOS PEST12'!$B:$B,'5. RG PROV CCAA SECCION'!$A94,'DATOS PEST12'!$F:$F,"REGIMEN GENERAL",'DATOS PEST12'!$C:$C,"UNION EUROPEA")</f>
        <v>283.73684210526312</v>
      </c>
      <c r="T94" s="62">
        <f>SUMIFS('DATOS PEST12'!$E:$E,'DATOS PEST12'!$A:$A,INDICE!$C$13,'DATOS PEST12'!$D:$D,'5. RG PROV CCAA SECCION'!T$11,'DATOS PEST12'!$B:$B,'5. RG PROV CCAA SECCION'!$A94,'DATOS PEST12'!$F:$F,"REGIMEN GENERAL",'DATOS PEST12'!$C:$C,"UNION EUROPEA")</f>
        <v>162.78947368421066</v>
      </c>
      <c r="U94" s="62">
        <f>SUMIFS('DATOS PEST12'!$E:$E,'DATOS PEST12'!$A:$A,INDICE!$C$13,'DATOS PEST12'!$D:$D,'5. RG PROV CCAA SECCION'!U$11,'DATOS PEST12'!$B:$B,'5. RG PROV CCAA SECCION'!$A94,'DATOS PEST12'!$F:$F,"REGIMEN GENERAL",'DATOS PEST12'!$C:$C,"UNION EUROPEA")</f>
        <v>80.21052631578948</v>
      </c>
      <c r="V94" s="62">
        <f>SUMIFS('DATOS PEST12'!$E:$E,'DATOS PEST12'!$A:$A,INDICE!$C$13,'DATOS PEST12'!$D:$D,'5. RG PROV CCAA SECCION'!V$11,'DATOS PEST12'!$B:$B,'5. RG PROV CCAA SECCION'!$A94,'DATOS PEST12'!$F:$F,"REGIMEN GENERAL",'DATOS PEST12'!$C:$C,"UNION EUROPEA")</f>
        <v>48.947368421052644</v>
      </c>
      <c r="W94" s="62">
        <f>SUMIFS('DATOS PEST12'!$E:$E,'DATOS PEST12'!$A:$A,INDICE!$C$13,'DATOS PEST12'!$D:$D,'5. RG PROV CCAA SECCION'!W$11,'DATOS PEST12'!$B:$B,'5. RG PROV CCAA SECCION'!$A94,'DATOS PEST12'!$F:$F,"REGIMEN GENERAL",'DATOS PEST12'!$C:$C,"UNION EUROPEA")</f>
        <v>5.0000000000000009</v>
      </c>
      <c r="X94" s="62">
        <f>SUMIFS('DATOS PEST12'!$E:$E,'DATOS PEST12'!$A:$A,INDICE!$C$13,'DATOS PEST12'!$D:$D,'5. RG PROV CCAA SECCION'!X$11,'DATOS PEST12'!$B:$B,'5. RG PROV CCAA SECCION'!$A94,'DATOS PEST12'!$F:$F,"REGIMEN GENERAL",'DATOS PEST12'!$C:$C,"UNION EUROPEA")</f>
        <v>0.99999999999999956</v>
      </c>
      <c r="Y94" s="59">
        <f>SUMIFS('DATOS PEST12'!$E:$E,'DATOS PEST12'!$A:$A,INDICE!$C$13,'DATOS PEST12'!$D:$D,'5. RG PROV CCAA SECCION'!Y$11,'DATOS PEST12'!$B:$B,'5. RG PROV CCAA SECCION'!$A94,'DATOS PEST12'!$F:$F,"REGIMEN GENERAL",'DATOS PEST12'!$C:$C,"UNION EUROPEA")</f>
        <v>0</v>
      </c>
    </row>
    <row r="95" spans="1:25" s="4" customFormat="1" ht="15.6" x14ac:dyDescent="0.3">
      <c r="A95" s="8">
        <v>14</v>
      </c>
      <c r="B95" s="9" t="s">
        <v>164</v>
      </c>
      <c r="C95" s="59">
        <f t="shared" si="31"/>
        <v>1502.4736842105262</v>
      </c>
      <c r="D95" s="60">
        <f>SUMIFS('DATOS PEST12'!$E:$E,'DATOS PEST12'!$A:$A,INDICE!$C$13,'DATOS PEST12'!$D:$D,'5. RG PROV CCAA SECCION'!D$11,'DATOS PEST12'!$B:$B,'5. RG PROV CCAA SECCION'!$A95,'DATOS PEST12'!$F:$F,"REGIMEN GENERAL",'DATOS PEST12'!$C:$C,"UNION EUROPEA")</f>
        <v>17.526315789473685</v>
      </c>
      <c r="E95" s="62">
        <f>SUMIFS('DATOS PEST12'!$E:$E,'DATOS PEST12'!$A:$A,INDICE!$C$13,'DATOS PEST12'!$D:$D,'5. RG PROV CCAA SECCION'!E$11,'DATOS PEST12'!$B:$B,'5. RG PROV CCAA SECCION'!$A95,'DATOS PEST12'!$F:$F,"REGIMEN GENERAL",'DATOS PEST12'!$C:$C,"UNION EUROPEA")</f>
        <v>0</v>
      </c>
      <c r="F95" s="62">
        <f>SUMIFS('DATOS PEST12'!$E:$E,'DATOS PEST12'!$A:$A,INDICE!$C$13,'DATOS PEST12'!$D:$D,'5. RG PROV CCAA SECCION'!F$11,'DATOS PEST12'!$B:$B,'5. RG PROV CCAA SECCION'!$A95,'DATOS PEST12'!$F:$F,"REGIMEN GENERAL",'DATOS PEST12'!$C:$C,"UNION EUROPEA")</f>
        <v>234.57894736842115</v>
      </c>
      <c r="G95" s="62">
        <f>SUMIFS('DATOS PEST12'!$E:$E,'DATOS PEST12'!$A:$A,INDICE!$C$13,'DATOS PEST12'!$D:$D,'5. RG PROV CCAA SECCION'!G$11,'DATOS PEST12'!$B:$B,'5. RG PROV CCAA SECCION'!$A95,'DATOS PEST12'!$F:$F,"REGIMEN GENERAL",'DATOS PEST12'!$C:$C,"UNION EUROPEA")</f>
        <v>6.7368421052631566</v>
      </c>
      <c r="H95" s="62">
        <f>SUMIFS('DATOS PEST12'!$E:$E,'DATOS PEST12'!$A:$A,INDICE!$C$13,'DATOS PEST12'!$D:$D,'5. RG PROV CCAA SECCION'!H$11,'DATOS PEST12'!$B:$B,'5. RG PROV CCAA SECCION'!$A95,'DATOS PEST12'!$F:$F,"REGIMEN GENERAL",'DATOS PEST12'!$C:$C,"UNION EUROPEA")</f>
        <v>3.7894736842105248</v>
      </c>
      <c r="I95" s="62">
        <f>SUMIFS('DATOS PEST12'!$E:$E,'DATOS PEST12'!$A:$A,INDICE!$C$13,'DATOS PEST12'!$D:$D,'5. RG PROV CCAA SECCION'!I$11,'DATOS PEST12'!$B:$B,'5. RG PROV CCAA SECCION'!$A95,'DATOS PEST12'!$F:$F,"REGIMEN GENERAL",'DATOS PEST12'!$C:$C,"UNION EUROPEA")</f>
        <v>90.73684210526315</v>
      </c>
      <c r="J95" s="62">
        <f>SUMIFS('DATOS PEST12'!$E:$E,'DATOS PEST12'!$A:$A,INDICE!$C$13,'DATOS PEST12'!$D:$D,'5. RG PROV CCAA SECCION'!J$11,'DATOS PEST12'!$B:$B,'5. RG PROV CCAA SECCION'!$A95,'DATOS PEST12'!$F:$F,"REGIMEN GENERAL",'DATOS PEST12'!$C:$C,"UNION EUROPEA")</f>
        <v>182.84210526315786</v>
      </c>
      <c r="K95" s="62">
        <f>SUMIFS('DATOS PEST12'!$E:$E,'DATOS PEST12'!$A:$A,INDICE!$C$13,'DATOS PEST12'!$D:$D,'5. RG PROV CCAA SECCION'!K$11,'DATOS PEST12'!$B:$B,'5. RG PROV CCAA SECCION'!$A95,'DATOS PEST12'!$F:$F,"REGIMEN GENERAL",'DATOS PEST12'!$C:$C,"UNION EUROPEA")</f>
        <v>129.84210526315786</v>
      </c>
      <c r="L95" s="62">
        <f>SUMIFS('DATOS PEST12'!$E:$E,'DATOS PEST12'!$A:$A,INDICE!$C$13,'DATOS PEST12'!$D:$D,'5. RG PROV CCAA SECCION'!L$11,'DATOS PEST12'!$B:$B,'5. RG PROV CCAA SECCION'!$A95,'DATOS PEST12'!$F:$F,"REGIMEN GENERAL",'DATOS PEST12'!$C:$C,"UNION EUROPEA")</f>
        <v>275.05263157894734</v>
      </c>
      <c r="M95" s="62">
        <f>SUMIFS('DATOS PEST12'!$E:$E,'DATOS PEST12'!$A:$A,INDICE!$C$13,'DATOS PEST12'!$D:$D,'5. RG PROV CCAA SECCION'!M$11,'DATOS PEST12'!$B:$B,'5. RG PROV CCAA SECCION'!$A95,'DATOS PEST12'!$F:$F,"REGIMEN GENERAL",'DATOS PEST12'!$C:$C,"UNION EUROPEA")</f>
        <v>36.368421052631582</v>
      </c>
      <c r="N95" s="62">
        <f>SUMIFS('DATOS PEST12'!$E:$E,'DATOS PEST12'!$A:$A,INDICE!$C$13,'DATOS PEST12'!$D:$D,'5. RG PROV CCAA SECCION'!N$11,'DATOS PEST12'!$B:$B,'5. RG PROV CCAA SECCION'!$A95,'DATOS PEST12'!$F:$F,"REGIMEN GENERAL",'DATOS PEST12'!$C:$C,"UNION EUROPEA")</f>
        <v>5.0000000000000009</v>
      </c>
      <c r="O95" s="62">
        <f>SUMIFS('DATOS PEST12'!$E:$E,'DATOS PEST12'!$A:$A,INDICE!$C$13,'DATOS PEST12'!$D:$D,'5. RG PROV CCAA SECCION'!O$11,'DATOS PEST12'!$B:$B,'5. RG PROV CCAA SECCION'!$A95,'DATOS PEST12'!$F:$F,"REGIMEN GENERAL",'DATOS PEST12'!$C:$C,"UNION EUROPEA")</f>
        <v>2.9473684210526323</v>
      </c>
      <c r="P95" s="62">
        <f>SUMIFS('DATOS PEST12'!$E:$E,'DATOS PEST12'!$A:$A,INDICE!$C$13,'DATOS PEST12'!$D:$D,'5. RG PROV CCAA SECCION'!P$11,'DATOS PEST12'!$B:$B,'5. RG PROV CCAA SECCION'!$A95,'DATOS PEST12'!$F:$F,"REGIMEN GENERAL",'DATOS PEST12'!$C:$C,"UNION EUROPEA")</f>
        <v>69.157894736842124</v>
      </c>
      <c r="Q95" s="62">
        <f>SUMIFS('DATOS PEST12'!$E:$E,'DATOS PEST12'!$A:$A,INDICE!$C$13,'DATOS PEST12'!$D:$D,'5. RG PROV CCAA SECCION'!Q$11,'DATOS PEST12'!$B:$B,'5. RG PROV CCAA SECCION'!$A95,'DATOS PEST12'!$F:$F,"REGIMEN GENERAL",'DATOS PEST12'!$C:$C,"UNION EUROPEA")</f>
        <v>54.526315789473685</v>
      </c>
      <c r="R95" s="62">
        <f>SUMIFS('DATOS PEST12'!$E:$E,'DATOS PEST12'!$A:$A,INDICE!$C$13,'DATOS PEST12'!$D:$D,'5. RG PROV CCAA SECCION'!R$11,'DATOS PEST12'!$B:$B,'5. RG PROV CCAA SECCION'!$A95,'DATOS PEST12'!$F:$F,"REGIMEN GENERAL",'DATOS PEST12'!$C:$C,"UNION EUROPEA")</f>
        <v>25.526315789473692</v>
      </c>
      <c r="S95" s="62">
        <f>SUMIFS('DATOS PEST12'!$E:$E,'DATOS PEST12'!$A:$A,INDICE!$C$13,'DATOS PEST12'!$D:$D,'5. RG PROV CCAA SECCION'!S$11,'DATOS PEST12'!$B:$B,'5. RG PROV CCAA SECCION'!$A95,'DATOS PEST12'!$F:$F,"REGIMEN GENERAL",'DATOS PEST12'!$C:$C,"UNION EUROPEA")</f>
        <v>179.52631578947364</v>
      </c>
      <c r="T95" s="62">
        <f>SUMIFS('DATOS PEST12'!$E:$E,'DATOS PEST12'!$A:$A,INDICE!$C$13,'DATOS PEST12'!$D:$D,'5. RG PROV CCAA SECCION'!T$11,'DATOS PEST12'!$B:$B,'5. RG PROV CCAA SECCION'!$A95,'DATOS PEST12'!$F:$F,"REGIMEN GENERAL",'DATOS PEST12'!$C:$C,"UNION EUROPEA")</f>
        <v>124.63157894736841</v>
      </c>
      <c r="U95" s="62">
        <f>SUMIFS('DATOS PEST12'!$E:$E,'DATOS PEST12'!$A:$A,INDICE!$C$13,'DATOS PEST12'!$D:$D,'5. RG PROV CCAA SECCION'!U$11,'DATOS PEST12'!$B:$B,'5. RG PROV CCAA SECCION'!$A95,'DATOS PEST12'!$F:$F,"REGIMEN GENERAL",'DATOS PEST12'!$C:$C,"UNION EUROPEA")</f>
        <v>34.94736842105263</v>
      </c>
      <c r="V95" s="62">
        <f>SUMIFS('DATOS PEST12'!$E:$E,'DATOS PEST12'!$A:$A,INDICE!$C$13,'DATOS PEST12'!$D:$D,'5. RG PROV CCAA SECCION'!V$11,'DATOS PEST12'!$B:$B,'5. RG PROV CCAA SECCION'!$A95,'DATOS PEST12'!$F:$F,"REGIMEN GENERAL",'DATOS PEST12'!$C:$C,"UNION EUROPEA")</f>
        <v>27.736842105263154</v>
      </c>
      <c r="W95" s="62">
        <f>SUMIFS('DATOS PEST12'!$E:$E,'DATOS PEST12'!$A:$A,INDICE!$C$13,'DATOS PEST12'!$D:$D,'5. RG PROV CCAA SECCION'!W$11,'DATOS PEST12'!$B:$B,'5. RG PROV CCAA SECCION'!$A95,'DATOS PEST12'!$F:$F,"REGIMEN GENERAL",'DATOS PEST12'!$C:$C,"UNION EUROPEA")</f>
        <v>0.99999999999999956</v>
      </c>
      <c r="X95" s="62">
        <f>SUMIFS('DATOS PEST12'!$E:$E,'DATOS PEST12'!$A:$A,INDICE!$C$13,'DATOS PEST12'!$D:$D,'5. RG PROV CCAA SECCION'!X$11,'DATOS PEST12'!$B:$B,'5. RG PROV CCAA SECCION'!$A95,'DATOS PEST12'!$F:$F,"REGIMEN GENERAL",'DATOS PEST12'!$C:$C,"UNION EUROPEA")</f>
        <v>0</v>
      </c>
      <c r="Y95" s="59">
        <f>SUMIFS('DATOS PEST12'!$E:$E,'DATOS PEST12'!$A:$A,INDICE!$C$13,'DATOS PEST12'!$D:$D,'5. RG PROV CCAA SECCION'!Y$11,'DATOS PEST12'!$B:$B,'5. RG PROV CCAA SECCION'!$A95,'DATOS PEST12'!$F:$F,"REGIMEN GENERAL",'DATOS PEST12'!$C:$C,"UNION EUROPEA")</f>
        <v>0</v>
      </c>
    </row>
    <row r="96" spans="1:25" s="4" customFormat="1" ht="15.6" x14ac:dyDescent="0.3">
      <c r="A96" s="8">
        <v>18</v>
      </c>
      <c r="B96" s="9" t="s">
        <v>7</v>
      </c>
      <c r="C96" s="59">
        <f t="shared" si="31"/>
        <v>4508.2631578947376</v>
      </c>
      <c r="D96" s="60">
        <f>SUMIFS('DATOS PEST12'!$E:$E,'DATOS PEST12'!$A:$A,INDICE!$C$13,'DATOS PEST12'!$D:$D,'5. RG PROV CCAA SECCION'!D$11,'DATOS PEST12'!$B:$B,'5. RG PROV CCAA SECCION'!$A96,'DATOS PEST12'!$F:$F,"REGIMEN GENERAL",'DATOS PEST12'!$C:$C,"UNION EUROPEA")</f>
        <v>23.631578947368414</v>
      </c>
      <c r="E96" s="62">
        <f>SUMIFS('DATOS PEST12'!$E:$E,'DATOS PEST12'!$A:$A,INDICE!$C$13,'DATOS PEST12'!$D:$D,'5. RG PROV CCAA SECCION'!E$11,'DATOS PEST12'!$B:$B,'5. RG PROV CCAA SECCION'!$A96,'DATOS PEST12'!$F:$F,"REGIMEN GENERAL",'DATOS PEST12'!$C:$C,"UNION EUROPEA")</f>
        <v>5.0000000000000009</v>
      </c>
      <c r="F96" s="62">
        <f>SUMIFS('DATOS PEST12'!$E:$E,'DATOS PEST12'!$A:$A,INDICE!$C$13,'DATOS PEST12'!$D:$D,'5. RG PROV CCAA SECCION'!F$11,'DATOS PEST12'!$B:$B,'5. RG PROV CCAA SECCION'!$A96,'DATOS PEST12'!$F:$F,"REGIMEN GENERAL",'DATOS PEST12'!$C:$C,"UNION EUROPEA")</f>
        <v>202.78947368421046</v>
      </c>
      <c r="G96" s="62">
        <f>SUMIFS('DATOS PEST12'!$E:$E,'DATOS PEST12'!$A:$A,INDICE!$C$13,'DATOS PEST12'!$D:$D,'5. RG PROV CCAA SECCION'!G$11,'DATOS PEST12'!$B:$B,'5. RG PROV CCAA SECCION'!$A96,'DATOS PEST12'!$F:$F,"REGIMEN GENERAL",'DATOS PEST12'!$C:$C,"UNION EUROPEA")</f>
        <v>5.0000000000000009</v>
      </c>
      <c r="H96" s="62">
        <f>SUMIFS('DATOS PEST12'!$E:$E,'DATOS PEST12'!$A:$A,INDICE!$C$13,'DATOS PEST12'!$D:$D,'5. RG PROV CCAA SECCION'!H$11,'DATOS PEST12'!$B:$B,'5. RG PROV CCAA SECCION'!$A96,'DATOS PEST12'!$F:$F,"REGIMEN GENERAL",'DATOS PEST12'!$C:$C,"UNION EUROPEA")</f>
        <v>12.526315789473685</v>
      </c>
      <c r="I96" s="62">
        <f>SUMIFS('DATOS PEST12'!$E:$E,'DATOS PEST12'!$A:$A,INDICE!$C$13,'DATOS PEST12'!$D:$D,'5. RG PROV CCAA SECCION'!I$11,'DATOS PEST12'!$B:$B,'5. RG PROV CCAA SECCION'!$A96,'DATOS PEST12'!$F:$F,"REGIMEN GENERAL",'DATOS PEST12'!$C:$C,"UNION EUROPEA")</f>
        <v>267.21052631578948</v>
      </c>
      <c r="J96" s="62">
        <f>SUMIFS('DATOS PEST12'!$E:$E,'DATOS PEST12'!$A:$A,INDICE!$C$13,'DATOS PEST12'!$D:$D,'5. RG PROV CCAA SECCION'!J$11,'DATOS PEST12'!$B:$B,'5. RG PROV CCAA SECCION'!$A96,'DATOS PEST12'!$F:$F,"REGIMEN GENERAL",'DATOS PEST12'!$C:$C,"UNION EUROPEA")</f>
        <v>589.63157894736855</v>
      </c>
      <c r="K96" s="62">
        <f>SUMIFS('DATOS PEST12'!$E:$E,'DATOS PEST12'!$A:$A,INDICE!$C$13,'DATOS PEST12'!$D:$D,'5. RG PROV CCAA SECCION'!K$11,'DATOS PEST12'!$B:$B,'5. RG PROV CCAA SECCION'!$A96,'DATOS PEST12'!$F:$F,"REGIMEN GENERAL",'DATOS PEST12'!$C:$C,"UNION EUROPEA")</f>
        <v>653.94736842105272</v>
      </c>
      <c r="L96" s="62">
        <f>SUMIFS('DATOS PEST12'!$E:$E,'DATOS PEST12'!$A:$A,INDICE!$C$13,'DATOS PEST12'!$D:$D,'5. RG PROV CCAA SECCION'!L$11,'DATOS PEST12'!$B:$B,'5. RG PROV CCAA SECCION'!$A96,'DATOS PEST12'!$F:$F,"REGIMEN GENERAL",'DATOS PEST12'!$C:$C,"UNION EUROPEA")</f>
        <v>843.0526315789474</v>
      </c>
      <c r="M96" s="62">
        <f>SUMIFS('DATOS PEST12'!$E:$E,'DATOS PEST12'!$A:$A,INDICE!$C$13,'DATOS PEST12'!$D:$D,'5. RG PROV CCAA SECCION'!M$11,'DATOS PEST12'!$B:$B,'5. RG PROV CCAA SECCION'!$A96,'DATOS PEST12'!$F:$F,"REGIMEN GENERAL",'DATOS PEST12'!$C:$C,"UNION EUROPEA")</f>
        <v>592.31578947368416</v>
      </c>
      <c r="N96" s="62">
        <f>SUMIFS('DATOS PEST12'!$E:$E,'DATOS PEST12'!$A:$A,INDICE!$C$13,'DATOS PEST12'!$D:$D,'5. RG PROV CCAA SECCION'!N$11,'DATOS PEST12'!$B:$B,'5. RG PROV CCAA SECCION'!$A96,'DATOS PEST12'!$F:$F,"REGIMEN GENERAL",'DATOS PEST12'!$C:$C,"UNION EUROPEA")</f>
        <v>11.894736842105265</v>
      </c>
      <c r="O96" s="62">
        <f>SUMIFS('DATOS PEST12'!$E:$E,'DATOS PEST12'!$A:$A,INDICE!$C$13,'DATOS PEST12'!$D:$D,'5. RG PROV CCAA SECCION'!O$11,'DATOS PEST12'!$B:$B,'5. RG PROV CCAA SECCION'!$A96,'DATOS PEST12'!$F:$F,"REGIMEN GENERAL",'DATOS PEST12'!$C:$C,"UNION EUROPEA")</f>
        <v>19.789473684210524</v>
      </c>
      <c r="P96" s="62">
        <f>SUMIFS('DATOS PEST12'!$E:$E,'DATOS PEST12'!$A:$A,INDICE!$C$13,'DATOS PEST12'!$D:$D,'5. RG PROV CCAA SECCION'!P$11,'DATOS PEST12'!$B:$B,'5. RG PROV CCAA SECCION'!$A96,'DATOS PEST12'!$F:$F,"REGIMEN GENERAL",'DATOS PEST12'!$C:$C,"UNION EUROPEA")</f>
        <v>253.05263157894737</v>
      </c>
      <c r="Q96" s="62">
        <f>SUMIFS('DATOS PEST12'!$E:$E,'DATOS PEST12'!$A:$A,INDICE!$C$13,'DATOS PEST12'!$D:$D,'5. RG PROV CCAA SECCION'!Q$11,'DATOS PEST12'!$B:$B,'5. RG PROV CCAA SECCION'!$A96,'DATOS PEST12'!$F:$F,"REGIMEN GENERAL",'DATOS PEST12'!$C:$C,"UNION EUROPEA")</f>
        <v>286.63157894736844</v>
      </c>
      <c r="R96" s="62">
        <f>SUMIFS('DATOS PEST12'!$E:$E,'DATOS PEST12'!$A:$A,INDICE!$C$13,'DATOS PEST12'!$D:$D,'5. RG PROV CCAA SECCION'!R$11,'DATOS PEST12'!$B:$B,'5. RG PROV CCAA SECCION'!$A96,'DATOS PEST12'!$F:$F,"REGIMEN GENERAL",'DATOS PEST12'!$C:$C,"UNION EUROPEA")</f>
        <v>70.31578947368422</v>
      </c>
      <c r="S96" s="62">
        <f>SUMIFS('DATOS PEST12'!$E:$E,'DATOS PEST12'!$A:$A,INDICE!$C$13,'DATOS PEST12'!$D:$D,'5. RG PROV CCAA SECCION'!S$11,'DATOS PEST12'!$B:$B,'5. RG PROV CCAA SECCION'!$A96,'DATOS PEST12'!$F:$F,"REGIMEN GENERAL",'DATOS PEST12'!$C:$C,"UNION EUROPEA")</f>
        <v>318.10526315789468</v>
      </c>
      <c r="T96" s="62">
        <f>SUMIFS('DATOS PEST12'!$E:$E,'DATOS PEST12'!$A:$A,INDICE!$C$13,'DATOS PEST12'!$D:$D,'5. RG PROV CCAA SECCION'!T$11,'DATOS PEST12'!$B:$B,'5. RG PROV CCAA SECCION'!$A96,'DATOS PEST12'!$F:$F,"REGIMEN GENERAL",'DATOS PEST12'!$C:$C,"UNION EUROPEA")</f>
        <v>200.78947368421052</v>
      </c>
      <c r="U96" s="62">
        <f>SUMIFS('DATOS PEST12'!$E:$E,'DATOS PEST12'!$A:$A,INDICE!$C$13,'DATOS PEST12'!$D:$D,'5. RG PROV CCAA SECCION'!U$11,'DATOS PEST12'!$B:$B,'5. RG PROV CCAA SECCION'!$A96,'DATOS PEST12'!$F:$F,"REGIMEN GENERAL",'DATOS PEST12'!$C:$C,"UNION EUROPEA")</f>
        <v>99</v>
      </c>
      <c r="V96" s="62">
        <f>SUMIFS('DATOS PEST12'!$E:$E,'DATOS PEST12'!$A:$A,INDICE!$C$13,'DATOS PEST12'!$D:$D,'5. RG PROV CCAA SECCION'!V$11,'DATOS PEST12'!$B:$B,'5. RG PROV CCAA SECCION'!$A96,'DATOS PEST12'!$F:$F,"REGIMEN GENERAL",'DATOS PEST12'!$C:$C,"UNION EUROPEA")</f>
        <v>44.578947368421041</v>
      </c>
      <c r="W96" s="62">
        <f>SUMIFS('DATOS PEST12'!$E:$E,'DATOS PEST12'!$A:$A,INDICE!$C$13,'DATOS PEST12'!$D:$D,'5. RG PROV CCAA SECCION'!W$11,'DATOS PEST12'!$B:$B,'5. RG PROV CCAA SECCION'!$A96,'DATOS PEST12'!$F:$F,"REGIMEN GENERAL",'DATOS PEST12'!$C:$C,"UNION EUROPEA")</f>
        <v>9</v>
      </c>
      <c r="X96" s="62">
        <f>SUMIFS('DATOS PEST12'!$E:$E,'DATOS PEST12'!$A:$A,INDICE!$C$13,'DATOS PEST12'!$D:$D,'5. RG PROV CCAA SECCION'!X$11,'DATOS PEST12'!$B:$B,'5. RG PROV CCAA SECCION'!$A96,'DATOS PEST12'!$F:$F,"REGIMEN GENERAL",'DATOS PEST12'!$C:$C,"UNION EUROPEA")</f>
        <v>0</v>
      </c>
      <c r="Y96" s="59">
        <f>SUMIFS('DATOS PEST12'!$E:$E,'DATOS PEST12'!$A:$A,INDICE!$C$13,'DATOS PEST12'!$D:$D,'5. RG PROV CCAA SECCION'!Y$11,'DATOS PEST12'!$B:$B,'5. RG PROV CCAA SECCION'!$A96,'DATOS PEST12'!$F:$F,"REGIMEN GENERAL",'DATOS PEST12'!$C:$C,"UNION EUROPEA")</f>
        <v>0</v>
      </c>
    </row>
    <row r="97" spans="1:25" s="4" customFormat="1" ht="15.6" x14ac:dyDescent="0.3">
      <c r="A97" s="8">
        <v>21</v>
      </c>
      <c r="B97" s="9" t="s">
        <v>10</v>
      </c>
      <c r="C97" s="59">
        <f t="shared" si="31"/>
        <v>3456.3157894736837</v>
      </c>
      <c r="D97" s="60">
        <f>SUMIFS('DATOS PEST12'!$E:$E,'DATOS PEST12'!$A:$A,INDICE!$C$13,'DATOS PEST12'!$D:$D,'5. RG PROV CCAA SECCION'!D$11,'DATOS PEST12'!$B:$B,'5. RG PROV CCAA SECCION'!$A97,'DATOS PEST12'!$F:$F,"REGIMEN GENERAL",'DATOS PEST12'!$C:$C,"UNION EUROPEA")</f>
        <v>80.473684210526315</v>
      </c>
      <c r="E97" s="62">
        <f>SUMIFS('DATOS PEST12'!$E:$E,'DATOS PEST12'!$A:$A,INDICE!$C$13,'DATOS PEST12'!$D:$D,'5. RG PROV CCAA SECCION'!E$11,'DATOS PEST12'!$B:$B,'5. RG PROV CCAA SECCION'!$A97,'DATOS PEST12'!$F:$F,"REGIMEN GENERAL",'DATOS PEST12'!$C:$C,"UNION EUROPEA")</f>
        <v>20.000000000000004</v>
      </c>
      <c r="F97" s="62">
        <f>SUMIFS('DATOS PEST12'!$E:$E,'DATOS PEST12'!$A:$A,INDICE!$C$13,'DATOS PEST12'!$D:$D,'5. RG PROV CCAA SECCION'!F$11,'DATOS PEST12'!$B:$B,'5. RG PROV CCAA SECCION'!$A97,'DATOS PEST12'!$F:$F,"REGIMEN GENERAL",'DATOS PEST12'!$C:$C,"UNION EUROPEA")</f>
        <v>178.57894736842107</v>
      </c>
      <c r="G97" s="62">
        <f>SUMIFS('DATOS PEST12'!$E:$E,'DATOS PEST12'!$A:$A,INDICE!$C$13,'DATOS PEST12'!$D:$D,'5. RG PROV CCAA SECCION'!G$11,'DATOS PEST12'!$B:$B,'5. RG PROV CCAA SECCION'!$A97,'DATOS PEST12'!$F:$F,"REGIMEN GENERAL",'DATOS PEST12'!$C:$C,"UNION EUROPEA")</f>
        <v>0.99999999999999956</v>
      </c>
      <c r="H97" s="62">
        <f>SUMIFS('DATOS PEST12'!$E:$E,'DATOS PEST12'!$A:$A,INDICE!$C$13,'DATOS PEST12'!$D:$D,'5. RG PROV CCAA SECCION'!H$11,'DATOS PEST12'!$B:$B,'5. RG PROV CCAA SECCION'!$A97,'DATOS PEST12'!$F:$F,"REGIMEN GENERAL",'DATOS PEST12'!$C:$C,"UNION EUROPEA")</f>
        <v>3.0000000000000004</v>
      </c>
      <c r="I97" s="62">
        <f>SUMIFS('DATOS PEST12'!$E:$E,'DATOS PEST12'!$A:$A,INDICE!$C$13,'DATOS PEST12'!$D:$D,'5. RG PROV CCAA SECCION'!I$11,'DATOS PEST12'!$B:$B,'5. RG PROV CCAA SECCION'!$A97,'DATOS PEST12'!$F:$F,"REGIMEN GENERAL",'DATOS PEST12'!$C:$C,"UNION EUROPEA")</f>
        <v>249.84210526315795</v>
      </c>
      <c r="J97" s="62">
        <f>SUMIFS('DATOS PEST12'!$E:$E,'DATOS PEST12'!$A:$A,INDICE!$C$13,'DATOS PEST12'!$D:$D,'5. RG PROV CCAA SECCION'!J$11,'DATOS PEST12'!$B:$B,'5. RG PROV CCAA SECCION'!$A97,'DATOS PEST12'!$F:$F,"REGIMEN GENERAL",'DATOS PEST12'!$C:$C,"UNION EUROPEA")</f>
        <v>359.47368421052636</v>
      </c>
      <c r="K97" s="62">
        <f>SUMIFS('DATOS PEST12'!$E:$E,'DATOS PEST12'!$A:$A,INDICE!$C$13,'DATOS PEST12'!$D:$D,'5. RG PROV CCAA SECCION'!K$11,'DATOS PEST12'!$B:$B,'5. RG PROV CCAA SECCION'!$A97,'DATOS PEST12'!$F:$F,"REGIMEN GENERAL",'DATOS PEST12'!$C:$C,"UNION EUROPEA")</f>
        <v>1222.6842105263158</v>
      </c>
      <c r="L97" s="62">
        <f>SUMIFS('DATOS PEST12'!$E:$E,'DATOS PEST12'!$A:$A,INDICE!$C$13,'DATOS PEST12'!$D:$D,'5. RG PROV CCAA SECCION'!L$11,'DATOS PEST12'!$B:$B,'5. RG PROV CCAA SECCION'!$A97,'DATOS PEST12'!$F:$F,"REGIMEN GENERAL",'DATOS PEST12'!$C:$C,"UNION EUROPEA")</f>
        <v>659.57894736842104</v>
      </c>
      <c r="M97" s="62">
        <f>SUMIFS('DATOS PEST12'!$E:$E,'DATOS PEST12'!$A:$A,INDICE!$C$13,'DATOS PEST12'!$D:$D,'5. RG PROV CCAA SECCION'!M$11,'DATOS PEST12'!$B:$B,'5. RG PROV CCAA SECCION'!$A97,'DATOS PEST12'!$F:$F,"REGIMEN GENERAL",'DATOS PEST12'!$C:$C,"UNION EUROPEA")</f>
        <v>11.000000000000005</v>
      </c>
      <c r="N97" s="62">
        <f>SUMIFS('DATOS PEST12'!$E:$E,'DATOS PEST12'!$A:$A,INDICE!$C$13,'DATOS PEST12'!$D:$D,'5. RG PROV CCAA SECCION'!N$11,'DATOS PEST12'!$B:$B,'5. RG PROV CCAA SECCION'!$A97,'DATOS PEST12'!$F:$F,"REGIMEN GENERAL",'DATOS PEST12'!$C:$C,"UNION EUROPEA")</f>
        <v>3.9999999999999982</v>
      </c>
      <c r="O97" s="62">
        <f>SUMIFS('DATOS PEST12'!$E:$E,'DATOS PEST12'!$A:$A,INDICE!$C$13,'DATOS PEST12'!$D:$D,'5. RG PROV CCAA SECCION'!O$11,'DATOS PEST12'!$B:$B,'5. RG PROV CCAA SECCION'!$A97,'DATOS PEST12'!$F:$F,"REGIMEN GENERAL",'DATOS PEST12'!$C:$C,"UNION EUROPEA")</f>
        <v>9.9473684210526336</v>
      </c>
      <c r="P97" s="62">
        <f>SUMIFS('DATOS PEST12'!$E:$E,'DATOS PEST12'!$A:$A,INDICE!$C$13,'DATOS PEST12'!$D:$D,'5. RG PROV CCAA SECCION'!P$11,'DATOS PEST12'!$B:$B,'5. RG PROV CCAA SECCION'!$A97,'DATOS PEST12'!$F:$F,"REGIMEN GENERAL",'DATOS PEST12'!$C:$C,"UNION EUROPEA")</f>
        <v>33.421052631578945</v>
      </c>
      <c r="Q97" s="62">
        <f>SUMIFS('DATOS PEST12'!$E:$E,'DATOS PEST12'!$A:$A,INDICE!$C$13,'DATOS PEST12'!$D:$D,'5. RG PROV CCAA SECCION'!Q$11,'DATOS PEST12'!$B:$B,'5. RG PROV CCAA SECCION'!$A97,'DATOS PEST12'!$F:$F,"REGIMEN GENERAL",'DATOS PEST12'!$C:$C,"UNION EUROPEA")</f>
        <v>142.15789473684211</v>
      </c>
      <c r="R97" s="62">
        <f>SUMIFS('DATOS PEST12'!$E:$E,'DATOS PEST12'!$A:$A,INDICE!$C$13,'DATOS PEST12'!$D:$D,'5. RG PROV CCAA SECCION'!R$11,'DATOS PEST12'!$B:$B,'5. RG PROV CCAA SECCION'!$A97,'DATOS PEST12'!$F:$F,"REGIMEN GENERAL",'DATOS PEST12'!$C:$C,"UNION EUROPEA")</f>
        <v>63.052631578947363</v>
      </c>
      <c r="S97" s="62">
        <f>SUMIFS('DATOS PEST12'!$E:$E,'DATOS PEST12'!$A:$A,INDICE!$C$13,'DATOS PEST12'!$D:$D,'5. RG PROV CCAA SECCION'!S$11,'DATOS PEST12'!$B:$B,'5. RG PROV CCAA SECCION'!$A97,'DATOS PEST12'!$F:$F,"REGIMEN GENERAL",'DATOS PEST12'!$C:$C,"UNION EUROPEA")</f>
        <v>83.947368421052602</v>
      </c>
      <c r="T97" s="62">
        <f>SUMIFS('DATOS PEST12'!$E:$E,'DATOS PEST12'!$A:$A,INDICE!$C$13,'DATOS PEST12'!$D:$D,'5. RG PROV CCAA SECCION'!T$11,'DATOS PEST12'!$B:$B,'5. RG PROV CCAA SECCION'!$A97,'DATOS PEST12'!$F:$F,"REGIMEN GENERAL",'DATOS PEST12'!$C:$C,"UNION EUROPEA")</f>
        <v>223.6842105263157</v>
      </c>
      <c r="U97" s="62">
        <f>SUMIFS('DATOS PEST12'!$E:$E,'DATOS PEST12'!$A:$A,INDICE!$C$13,'DATOS PEST12'!$D:$D,'5. RG PROV CCAA SECCION'!U$11,'DATOS PEST12'!$B:$B,'5. RG PROV CCAA SECCION'!$A97,'DATOS PEST12'!$F:$F,"REGIMEN GENERAL",'DATOS PEST12'!$C:$C,"UNION EUROPEA")</f>
        <v>51.631578947368418</v>
      </c>
      <c r="V97" s="62">
        <f>SUMIFS('DATOS PEST12'!$E:$E,'DATOS PEST12'!$A:$A,INDICE!$C$13,'DATOS PEST12'!$D:$D,'5. RG PROV CCAA SECCION'!V$11,'DATOS PEST12'!$B:$B,'5. RG PROV CCAA SECCION'!$A97,'DATOS PEST12'!$F:$F,"REGIMEN GENERAL",'DATOS PEST12'!$C:$C,"UNION EUROPEA")</f>
        <v>46.84210526315789</v>
      </c>
      <c r="W97" s="62">
        <f>SUMIFS('DATOS PEST12'!$E:$E,'DATOS PEST12'!$A:$A,INDICE!$C$13,'DATOS PEST12'!$D:$D,'5. RG PROV CCAA SECCION'!W$11,'DATOS PEST12'!$B:$B,'5. RG PROV CCAA SECCION'!$A97,'DATOS PEST12'!$F:$F,"REGIMEN GENERAL",'DATOS PEST12'!$C:$C,"UNION EUROPEA")</f>
        <v>12.000000000000002</v>
      </c>
      <c r="X97" s="62">
        <f>SUMIFS('DATOS PEST12'!$E:$E,'DATOS PEST12'!$A:$A,INDICE!$C$13,'DATOS PEST12'!$D:$D,'5. RG PROV CCAA SECCION'!X$11,'DATOS PEST12'!$B:$B,'5. RG PROV CCAA SECCION'!$A97,'DATOS PEST12'!$F:$F,"REGIMEN GENERAL",'DATOS PEST12'!$C:$C,"UNION EUROPEA")</f>
        <v>0</v>
      </c>
      <c r="Y97" s="59">
        <f>SUMIFS('DATOS PEST12'!$E:$E,'DATOS PEST12'!$A:$A,INDICE!$C$13,'DATOS PEST12'!$D:$D,'5. RG PROV CCAA SECCION'!Y$11,'DATOS PEST12'!$B:$B,'5. RG PROV CCAA SECCION'!$A97,'DATOS PEST12'!$F:$F,"REGIMEN GENERAL",'DATOS PEST12'!$C:$C,"UNION EUROPEA")</f>
        <v>0</v>
      </c>
    </row>
    <row r="98" spans="1:25" s="4" customFormat="1" ht="15.6" x14ac:dyDescent="0.3">
      <c r="A98" s="8">
        <v>23</v>
      </c>
      <c r="B98" s="9" t="s">
        <v>165</v>
      </c>
      <c r="C98" s="59">
        <f t="shared" si="31"/>
        <v>856.63157894736844</v>
      </c>
      <c r="D98" s="60">
        <f>SUMIFS('DATOS PEST12'!$E:$E,'DATOS PEST12'!$A:$A,INDICE!$C$13,'DATOS PEST12'!$D:$D,'5. RG PROV CCAA SECCION'!D$11,'DATOS PEST12'!$B:$B,'5. RG PROV CCAA SECCION'!$A98,'DATOS PEST12'!$F:$F,"REGIMEN GENERAL",'DATOS PEST12'!$C:$C,"UNION EUROPEA")</f>
        <v>7.7894736842105239</v>
      </c>
      <c r="E98" s="62">
        <f>SUMIFS('DATOS PEST12'!$E:$E,'DATOS PEST12'!$A:$A,INDICE!$C$13,'DATOS PEST12'!$D:$D,'5. RG PROV CCAA SECCION'!E$11,'DATOS PEST12'!$B:$B,'5. RG PROV CCAA SECCION'!$A98,'DATOS PEST12'!$F:$F,"REGIMEN GENERAL",'DATOS PEST12'!$C:$C,"UNION EUROPEA")</f>
        <v>3.0000000000000004</v>
      </c>
      <c r="F98" s="62">
        <f>SUMIFS('DATOS PEST12'!$E:$E,'DATOS PEST12'!$A:$A,INDICE!$C$13,'DATOS PEST12'!$D:$D,'5. RG PROV CCAA SECCION'!F$11,'DATOS PEST12'!$B:$B,'5. RG PROV CCAA SECCION'!$A98,'DATOS PEST12'!$F:$F,"REGIMEN GENERAL",'DATOS PEST12'!$C:$C,"UNION EUROPEA")</f>
        <v>161.57894736842104</v>
      </c>
      <c r="G98" s="62">
        <f>SUMIFS('DATOS PEST12'!$E:$E,'DATOS PEST12'!$A:$A,INDICE!$C$13,'DATOS PEST12'!$D:$D,'5. RG PROV CCAA SECCION'!G$11,'DATOS PEST12'!$B:$B,'5. RG PROV CCAA SECCION'!$A98,'DATOS PEST12'!$F:$F,"REGIMEN GENERAL",'DATOS PEST12'!$C:$C,"UNION EUROPEA")</f>
        <v>0</v>
      </c>
      <c r="H98" s="62">
        <f>SUMIFS('DATOS PEST12'!$E:$E,'DATOS PEST12'!$A:$A,INDICE!$C$13,'DATOS PEST12'!$D:$D,'5. RG PROV CCAA SECCION'!H$11,'DATOS PEST12'!$B:$B,'5. RG PROV CCAA SECCION'!$A98,'DATOS PEST12'!$F:$F,"REGIMEN GENERAL",'DATOS PEST12'!$C:$C,"UNION EUROPEA")</f>
        <v>1.9999999999999991</v>
      </c>
      <c r="I98" s="62">
        <f>SUMIFS('DATOS PEST12'!$E:$E,'DATOS PEST12'!$A:$A,INDICE!$C$13,'DATOS PEST12'!$D:$D,'5. RG PROV CCAA SECCION'!I$11,'DATOS PEST12'!$B:$B,'5. RG PROV CCAA SECCION'!$A98,'DATOS PEST12'!$F:$F,"REGIMEN GENERAL",'DATOS PEST12'!$C:$C,"UNION EUROPEA")</f>
        <v>54</v>
      </c>
      <c r="J98" s="62">
        <f>SUMIFS('DATOS PEST12'!$E:$E,'DATOS PEST12'!$A:$A,INDICE!$C$13,'DATOS PEST12'!$D:$D,'5. RG PROV CCAA SECCION'!J$11,'DATOS PEST12'!$B:$B,'5. RG PROV CCAA SECCION'!$A98,'DATOS PEST12'!$F:$F,"REGIMEN GENERAL",'DATOS PEST12'!$C:$C,"UNION EUROPEA")</f>
        <v>76.578947368421069</v>
      </c>
      <c r="K98" s="62">
        <f>SUMIFS('DATOS PEST12'!$E:$E,'DATOS PEST12'!$A:$A,INDICE!$C$13,'DATOS PEST12'!$D:$D,'5. RG PROV CCAA SECCION'!K$11,'DATOS PEST12'!$B:$B,'5. RG PROV CCAA SECCION'!$A98,'DATOS PEST12'!$F:$F,"REGIMEN GENERAL",'DATOS PEST12'!$C:$C,"UNION EUROPEA")</f>
        <v>172.05263157894737</v>
      </c>
      <c r="L98" s="62">
        <f>SUMIFS('DATOS PEST12'!$E:$E,'DATOS PEST12'!$A:$A,INDICE!$C$13,'DATOS PEST12'!$D:$D,'5. RG PROV CCAA SECCION'!L$11,'DATOS PEST12'!$B:$B,'5. RG PROV CCAA SECCION'!$A98,'DATOS PEST12'!$F:$F,"REGIMEN GENERAL",'DATOS PEST12'!$C:$C,"UNION EUROPEA")</f>
        <v>124.78947368421052</v>
      </c>
      <c r="M98" s="62">
        <f>SUMIFS('DATOS PEST12'!$E:$E,'DATOS PEST12'!$A:$A,INDICE!$C$13,'DATOS PEST12'!$D:$D,'5. RG PROV CCAA SECCION'!M$11,'DATOS PEST12'!$B:$B,'5. RG PROV CCAA SECCION'!$A98,'DATOS PEST12'!$F:$F,"REGIMEN GENERAL",'DATOS PEST12'!$C:$C,"UNION EUROPEA")</f>
        <v>7.736842105263154</v>
      </c>
      <c r="N98" s="62">
        <f>SUMIFS('DATOS PEST12'!$E:$E,'DATOS PEST12'!$A:$A,INDICE!$C$13,'DATOS PEST12'!$D:$D,'5. RG PROV CCAA SECCION'!N$11,'DATOS PEST12'!$B:$B,'5. RG PROV CCAA SECCION'!$A98,'DATOS PEST12'!$F:$F,"REGIMEN GENERAL",'DATOS PEST12'!$C:$C,"UNION EUROPEA")</f>
        <v>6.0000000000000009</v>
      </c>
      <c r="O98" s="62">
        <f>SUMIFS('DATOS PEST12'!$E:$E,'DATOS PEST12'!$A:$A,INDICE!$C$13,'DATOS PEST12'!$D:$D,'5. RG PROV CCAA SECCION'!O$11,'DATOS PEST12'!$B:$B,'5. RG PROV CCAA SECCION'!$A98,'DATOS PEST12'!$F:$F,"REGIMEN GENERAL",'DATOS PEST12'!$C:$C,"UNION EUROPEA")</f>
        <v>6.0000000000000009</v>
      </c>
      <c r="P98" s="62">
        <f>SUMIFS('DATOS PEST12'!$E:$E,'DATOS PEST12'!$A:$A,INDICE!$C$13,'DATOS PEST12'!$D:$D,'5. RG PROV CCAA SECCION'!P$11,'DATOS PEST12'!$B:$B,'5. RG PROV CCAA SECCION'!$A98,'DATOS PEST12'!$F:$F,"REGIMEN GENERAL",'DATOS PEST12'!$C:$C,"UNION EUROPEA")</f>
        <v>10.000000000000002</v>
      </c>
      <c r="Q98" s="62">
        <f>SUMIFS('DATOS PEST12'!$E:$E,'DATOS PEST12'!$A:$A,INDICE!$C$13,'DATOS PEST12'!$D:$D,'5. RG PROV CCAA SECCION'!Q$11,'DATOS PEST12'!$B:$B,'5. RG PROV CCAA SECCION'!$A98,'DATOS PEST12'!$F:$F,"REGIMEN GENERAL",'DATOS PEST12'!$C:$C,"UNION EUROPEA")</f>
        <v>14.263157894736841</v>
      </c>
      <c r="R98" s="62">
        <f>SUMIFS('DATOS PEST12'!$E:$E,'DATOS PEST12'!$A:$A,INDICE!$C$13,'DATOS PEST12'!$D:$D,'5. RG PROV CCAA SECCION'!R$11,'DATOS PEST12'!$B:$B,'5. RG PROV CCAA SECCION'!$A98,'DATOS PEST12'!$F:$F,"REGIMEN GENERAL",'DATOS PEST12'!$C:$C,"UNION EUROPEA")</f>
        <v>15.473684210526311</v>
      </c>
      <c r="S98" s="62">
        <f>SUMIFS('DATOS PEST12'!$E:$E,'DATOS PEST12'!$A:$A,INDICE!$C$13,'DATOS PEST12'!$D:$D,'5. RG PROV CCAA SECCION'!S$11,'DATOS PEST12'!$B:$B,'5. RG PROV CCAA SECCION'!$A98,'DATOS PEST12'!$F:$F,"REGIMEN GENERAL",'DATOS PEST12'!$C:$C,"UNION EUROPEA")</f>
        <v>71.631578947368411</v>
      </c>
      <c r="T98" s="62">
        <f>SUMIFS('DATOS PEST12'!$E:$E,'DATOS PEST12'!$A:$A,INDICE!$C$13,'DATOS PEST12'!$D:$D,'5. RG PROV CCAA SECCION'!T$11,'DATOS PEST12'!$B:$B,'5. RG PROV CCAA SECCION'!$A98,'DATOS PEST12'!$F:$F,"REGIMEN GENERAL",'DATOS PEST12'!$C:$C,"UNION EUROPEA")</f>
        <v>97.842105263157791</v>
      </c>
      <c r="U98" s="62">
        <f>SUMIFS('DATOS PEST12'!$E:$E,'DATOS PEST12'!$A:$A,INDICE!$C$13,'DATOS PEST12'!$D:$D,'5. RG PROV CCAA SECCION'!U$11,'DATOS PEST12'!$B:$B,'5. RG PROV CCAA SECCION'!$A98,'DATOS PEST12'!$F:$F,"REGIMEN GENERAL",'DATOS PEST12'!$C:$C,"UNION EUROPEA")</f>
        <v>19.10526315789474</v>
      </c>
      <c r="V98" s="62">
        <f>SUMIFS('DATOS PEST12'!$E:$E,'DATOS PEST12'!$A:$A,INDICE!$C$13,'DATOS PEST12'!$D:$D,'5. RG PROV CCAA SECCION'!V$11,'DATOS PEST12'!$B:$B,'5. RG PROV CCAA SECCION'!$A98,'DATOS PEST12'!$F:$F,"REGIMEN GENERAL",'DATOS PEST12'!$C:$C,"UNION EUROPEA")</f>
        <v>6.7894736842105257</v>
      </c>
      <c r="W98" s="62">
        <f>SUMIFS('DATOS PEST12'!$E:$E,'DATOS PEST12'!$A:$A,INDICE!$C$13,'DATOS PEST12'!$D:$D,'5. RG PROV CCAA SECCION'!W$11,'DATOS PEST12'!$B:$B,'5. RG PROV CCAA SECCION'!$A98,'DATOS PEST12'!$F:$F,"REGIMEN GENERAL",'DATOS PEST12'!$C:$C,"UNION EUROPEA")</f>
        <v>0</v>
      </c>
      <c r="X98" s="62">
        <f>SUMIFS('DATOS PEST12'!$E:$E,'DATOS PEST12'!$A:$A,INDICE!$C$13,'DATOS PEST12'!$D:$D,'5. RG PROV CCAA SECCION'!X$11,'DATOS PEST12'!$B:$B,'5. RG PROV CCAA SECCION'!$A98,'DATOS PEST12'!$F:$F,"REGIMEN GENERAL",'DATOS PEST12'!$C:$C,"UNION EUROPEA")</f>
        <v>0</v>
      </c>
      <c r="Y98" s="59">
        <f>SUMIFS('DATOS PEST12'!$E:$E,'DATOS PEST12'!$A:$A,INDICE!$C$13,'DATOS PEST12'!$D:$D,'5. RG PROV CCAA SECCION'!Y$11,'DATOS PEST12'!$B:$B,'5. RG PROV CCAA SECCION'!$A98,'DATOS PEST12'!$F:$F,"REGIMEN GENERAL",'DATOS PEST12'!$C:$C,"UNION EUROPEA")</f>
        <v>0</v>
      </c>
    </row>
    <row r="99" spans="1:25" s="4" customFormat="1" ht="15.6" x14ac:dyDescent="0.3">
      <c r="A99" s="8">
        <v>29</v>
      </c>
      <c r="B99" s="9" t="s">
        <v>166</v>
      </c>
      <c r="C99" s="59">
        <f t="shared" si="31"/>
        <v>22124.368421052633</v>
      </c>
      <c r="D99" s="60">
        <f>SUMIFS('DATOS PEST12'!$E:$E,'DATOS PEST12'!$A:$A,INDICE!$C$13,'DATOS PEST12'!$D:$D,'5. RG PROV CCAA SECCION'!D$11,'DATOS PEST12'!$B:$B,'5. RG PROV CCAA SECCION'!$A99,'DATOS PEST12'!$F:$F,"REGIMEN GENERAL",'DATOS PEST12'!$C:$C,"UNION EUROPEA")</f>
        <v>54.421052631578938</v>
      </c>
      <c r="E99" s="62">
        <f>SUMIFS('DATOS PEST12'!$E:$E,'DATOS PEST12'!$A:$A,INDICE!$C$13,'DATOS PEST12'!$D:$D,'5. RG PROV CCAA SECCION'!E$11,'DATOS PEST12'!$B:$B,'5. RG PROV CCAA SECCION'!$A99,'DATOS PEST12'!$F:$F,"REGIMEN GENERAL",'DATOS PEST12'!$C:$C,"UNION EUROPEA")</f>
        <v>1.9999999999999991</v>
      </c>
      <c r="F99" s="62">
        <f>SUMIFS('DATOS PEST12'!$E:$E,'DATOS PEST12'!$A:$A,INDICE!$C$13,'DATOS PEST12'!$D:$D,'5. RG PROV CCAA SECCION'!F$11,'DATOS PEST12'!$B:$B,'5. RG PROV CCAA SECCION'!$A99,'DATOS PEST12'!$F:$F,"REGIMEN GENERAL",'DATOS PEST12'!$C:$C,"UNION EUROPEA")</f>
        <v>628.57894736842104</v>
      </c>
      <c r="G99" s="62">
        <f>SUMIFS('DATOS PEST12'!$E:$E,'DATOS PEST12'!$A:$A,INDICE!$C$13,'DATOS PEST12'!$D:$D,'5. RG PROV CCAA SECCION'!G$11,'DATOS PEST12'!$B:$B,'5. RG PROV CCAA SECCION'!$A99,'DATOS PEST12'!$F:$F,"REGIMEN GENERAL",'DATOS PEST12'!$C:$C,"UNION EUROPEA")</f>
        <v>22.999999999999996</v>
      </c>
      <c r="H99" s="62">
        <f>SUMIFS('DATOS PEST12'!$E:$E,'DATOS PEST12'!$A:$A,INDICE!$C$13,'DATOS PEST12'!$D:$D,'5. RG PROV CCAA SECCION'!H$11,'DATOS PEST12'!$B:$B,'5. RG PROV CCAA SECCION'!$A99,'DATOS PEST12'!$F:$F,"REGIMEN GENERAL",'DATOS PEST12'!$C:$C,"UNION EUROPEA")</f>
        <v>26.578947368421055</v>
      </c>
      <c r="I99" s="62">
        <f>SUMIFS('DATOS PEST12'!$E:$E,'DATOS PEST12'!$A:$A,INDICE!$C$13,'DATOS PEST12'!$D:$D,'5. RG PROV CCAA SECCION'!I$11,'DATOS PEST12'!$B:$B,'5. RG PROV CCAA SECCION'!$A99,'DATOS PEST12'!$F:$F,"REGIMEN GENERAL",'DATOS PEST12'!$C:$C,"UNION EUROPEA")</f>
        <v>1450.3684210526314</v>
      </c>
      <c r="J99" s="62">
        <f>SUMIFS('DATOS PEST12'!$E:$E,'DATOS PEST12'!$A:$A,INDICE!$C$13,'DATOS PEST12'!$D:$D,'5. RG PROV CCAA SECCION'!J$11,'DATOS PEST12'!$B:$B,'5. RG PROV CCAA SECCION'!$A99,'DATOS PEST12'!$F:$F,"REGIMEN GENERAL",'DATOS PEST12'!$C:$C,"UNION EUROPEA")</f>
        <v>3008.105263157895</v>
      </c>
      <c r="K99" s="62">
        <f>SUMIFS('DATOS PEST12'!$E:$E,'DATOS PEST12'!$A:$A,INDICE!$C$13,'DATOS PEST12'!$D:$D,'5. RG PROV CCAA SECCION'!K$11,'DATOS PEST12'!$B:$B,'5. RG PROV CCAA SECCION'!$A99,'DATOS PEST12'!$F:$F,"REGIMEN GENERAL",'DATOS PEST12'!$C:$C,"UNION EUROPEA")</f>
        <v>906.78947368421041</v>
      </c>
      <c r="L99" s="62">
        <f>SUMIFS('DATOS PEST12'!$E:$E,'DATOS PEST12'!$A:$A,INDICE!$C$13,'DATOS PEST12'!$D:$D,'5. RG PROV CCAA SECCION'!L$11,'DATOS PEST12'!$B:$B,'5. RG PROV CCAA SECCION'!$A99,'DATOS PEST12'!$F:$F,"REGIMEN GENERAL",'DATOS PEST12'!$C:$C,"UNION EUROPEA")</f>
        <v>5432.2105263157891</v>
      </c>
      <c r="M99" s="62">
        <f>SUMIFS('DATOS PEST12'!$E:$E,'DATOS PEST12'!$A:$A,INDICE!$C$13,'DATOS PEST12'!$D:$D,'5. RG PROV CCAA SECCION'!M$11,'DATOS PEST12'!$B:$B,'5. RG PROV CCAA SECCION'!$A99,'DATOS PEST12'!$F:$F,"REGIMEN GENERAL",'DATOS PEST12'!$C:$C,"UNION EUROPEA")</f>
        <v>2078.1578947368421</v>
      </c>
      <c r="N99" s="62">
        <f>SUMIFS('DATOS PEST12'!$E:$E,'DATOS PEST12'!$A:$A,INDICE!$C$13,'DATOS PEST12'!$D:$D,'5. RG PROV CCAA SECCION'!N$11,'DATOS PEST12'!$B:$B,'5. RG PROV CCAA SECCION'!$A99,'DATOS PEST12'!$F:$F,"REGIMEN GENERAL",'DATOS PEST12'!$C:$C,"UNION EUROPEA")</f>
        <v>274.36842105263156</v>
      </c>
      <c r="O99" s="62">
        <f>SUMIFS('DATOS PEST12'!$E:$E,'DATOS PEST12'!$A:$A,INDICE!$C$13,'DATOS PEST12'!$D:$D,'5. RG PROV CCAA SECCION'!O$11,'DATOS PEST12'!$B:$B,'5. RG PROV CCAA SECCION'!$A99,'DATOS PEST12'!$F:$F,"REGIMEN GENERAL",'DATOS PEST12'!$C:$C,"UNION EUROPEA")</f>
        <v>666.73684210526335</v>
      </c>
      <c r="P99" s="62">
        <f>SUMIFS('DATOS PEST12'!$E:$E,'DATOS PEST12'!$A:$A,INDICE!$C$13,'DATOS PEST12'!$D:$D,'5. RG PROV CCAA SECCION'!P$11,'DATOS PEST12'!$B:$B,'5. RG PROV CCAA SECCION'!$A99,'DATOS PEST12'!$F:$F,"REGIMEN GENERAL",'DATOS PEST12'!$C:$C,"UNION EUROPEA")</f>
        <v>1654.5263157894733</v>
      </c>
      <c r="Q99" s="62">
        <f>SUMIFS('DATOS PEST12'!$E:$E,'DATOS PEST12'!$A:$A,INDICE!$C$13,'DATOS PEST12'!$D:$D,'5. RG PROV CCAA SECCION'!Q$11,'DATOS PEST12'!$B:$B,'5. RG PROV CCAA SECCION'!$A99,'DATOS PEST12'!$F:$F,"REGIMEN GENERAL",'DATOS PEST12'!$C:$C,"UNION EUROPEA")</f>
        <v>2787.4210526315792</v>
      </c>
      <c r="R99" s="62">
        <f>SUMIFS('DATOS PEST12'!$E:$E,'DATOS PEST12'!$A:$A,INDICE!$C$13,'DATOS PEST12'!$D:$D,'5. RG PROV CCAA SECCION'!R$11,'DATOS PEST12'!$B:$B,'5. RG PROV CCAA SECCION'!$A99,'DATOS PEST12'!$F:$F,"REGIMEN GENERAL",'DATOS PEST12'!$C:$C,"UNION EUROPEA")</f>
        <v>79.789473684210506</v>
      </c>
      <c r="S99" s="62">
        <f>SUMIFS('DATOS PEST12'!$E:$E,'DATOS PEST12'!$A:$A,INDICE!$C$13,'DATOS PEST12'!$D:$D,'5. RG PROV CCAA SECCION'!S$11,'DATOS PEST12'!$B:$B,'5. RG PROV CCAA SECCION'!$A99,'DATOS PEST12'!$F:$F,"REGIMEN GENERAL",'DATOS PEST12'!$C:$C,"UNION EUROPEA")</f>
        <v>926.00000000000011</v>
      </c>
      <c r="T99" s="62">
        <f>SUMIFS('DATOS PEST12'!$E:$E,'DATOS PEST12'!$A:$A,INDICE!$C$13,'DATOS PEST12'!$D:$D,'5. RG PROV CCAA SECCION'!T$11,'DATOS PEST12'!$B:$B,'5. RG PROV CCAA SECCION'!$A99,'DATOS PEST12'!$F:$F,"REGIMEN GENERAL",'DATOS PEST12'!$C:$C,"UNION EUROPEA")</f>
        <v>894.15789473684231</v>
      </c>
      <c r="U99" s="62">
        <f>SUMIFS('DATOS PEST12'!$E:$E,'DATOS PEST12'!$A:$A,INDICE!$C$13,'DATOS PEST12'!$D:$D,'5. RG PROV CCAA SECCION'!U$11,'DATOS PEST12'!$B:$B,'5. RG PROV CCAA SECCION'!$A99,'DATOS PEST12'!$F:$F,"REGIMEN GENERAL",'DATOS PEST12'!$C:$C,"UNION EUROPEA")</f>
        <v>429.63157894736833</v>
      </c>
      <c r="V99" s="62">
        <f>SUMIFS('DATOS PEST12'!$E:$E,'DATOS PEST12'!$A:$A,INDICE!$C$13,'DATOS PEST12'!$D:$D,'5. RG PROV CCAA SECCION'!V$11,'DATOS PEST12'!$B:$B,'5. RG PROV CCAA SECCION'!$A99,'DATOS PEST12'!$F:$F,"REGIMEN GENERAL",'DATOS PEST12'!$C:$C,"UNION EUROPEA")</f>
        <v>678.26315789473688</v>
      </c>
      <c r="W99" s="62">
        <f>SUMIFS('DATOS PEST12'!$E:$E,'DATOS PEST12'!$A:$A,INDICE!$C$13,'DATOS PEST12'!$D:$D,'5. RG PROV CCAA SECCION'!W$11,'DATOS PEST12'!$B:$B,'5. RG PROV CCAA SECCION'!$A99,'DATOS PEST12'!$F:$F,"REGIMEN GENERAL",'DATOS PEST12'!$C:$C,"UNION EUROPEA")</f>
        <v>106.26315789473686</v>
      </c>
      <c r="X99" s="62">
        <f>SUMIFS('DATOS PEST12'!$E:$E,'DATOS PEST12'!$A:$A,INDICE!$C$13,'DATOS PEST12'!$D:$D,'5. RG PROV CCAA SECCION'!X$11,'DATOS PEST12'!$B:$B,'5. RG PROV CCAA SECCION'!$A99,'DATOS PEST12'!$F:$F,"REGIMEN GENERAL",'DATOS PEST12'!$C:$C,"UNION EUROPEA")</f>
        <v>17.000000000000004</v>
      </c>
      <c r="Y99" s="59">
        <f>SUMIFS('DATOS PEST12'!$E:$E,'DATOS PEST12'!$A:$A,INDICE!$C$13,'DATOS PEST12'!$D:$D,'5. RG PROV CCAA SECCION'!Y$11,'DATOS PEST12'!$B:$B,'5. RG PROV CCAA SECCION'!$A99,'DATOS PEST12'!$F:$F,"REGIMEN GENERAL",'DATOS PEST12'!$C:$C,"UNION EUROPEA")</f>
        <v>0</v>
      </c>
    </row>
    <row r="100" spans="1:25" s="4" customFormat="1" ht="15.6" x14ac:dyDescent="0.3">
      <c r="A100" s="10">
        <v>41</v>
      </c>
      <c r="B100" s="11" t="s">
        <v>24</v>
      </c>
      <c r="C100" s="59">
        <f t="shared" si="31"/>
        <v>7002.4210526315792</v>
      </c>
      <c r="D100" s="60">
        <f>SUMIFS('DATOS PEST12'!$E:$E,'DATOS PEST12'!$A:$A,INDICE!$C$13,'DATOS PEST12'!$D:$D,'5. RG PROV CCAA SECCION'!D$11,'DATOS PEST12'!$B:$B,'5. RG PROV CCAA SECCION'!$A100,'DATOS PEST12'!$F:$F,"REGIMEN GENERAL",'DATOS PEST12'!$C:$C,"UNION EUROPEA")</f>
        <v>93.631578947368396</v>
      </c>
      <c r="E100" s="62">
        <f>SUMIFS('DATOS PEST12'!$E:$E,'DATOS PEST12'!$A:$A,INDICE!$C$13,'DATOS PEST12'!$D:$D,'5. RG PROV CCAA SECCION'!E$11,'DATOS PEST12'!$B:$B,'5. RG PROV CCAA SECCION'!$A100,'DATOS PEST12'!$F:$F,"REGIMEN GENERAL",'DATOS PEST12'!$C:$C,"UNION EUROPEA")</f>
        <v>3.0000000000000004</v>
      </c>
      <c r="F100" s="62">
        <f>SUMIFS('DATOS PEST12'!$E:$E,'DATOS PEST12'!$A:$A,INDICE!$C$13,'DATOS PEST12'!$D:$D,'5. RG PROV CCAA SECCION'!F$11,'DATOS PEST12'!$B:$B,'5. RG PROV CCAA SECCION'!$A100,'DATOS PEST12'!$F:$F,"REGIMEN GENERAL",'DATOS PEST12'!$C:$C,"UNION EUROPEA")</f>
        <v>547.89473684210532</v>
      </c>
      <c r="G100" s="62">
        <f>SUMIFS('DATOS PEST12'!$E:$E,'DATOS PEST12'!$A:$A,INDICE!$C$13,'DATOS PEST12'!$D:$D,'5. RG PROV CCAA SECCION'!G$11,'DATOS PEST12'!$B:$B,'5. RG PROV CCAA SECCION'!$A100,'DATOS PEST12'!$F:$F,"REGIMEN GENERAL",'DATOS PEST12'!$C:$C,"UNION EUROPEA")</f>
        <v>7.9999999999999964</v>
      </c>
      <c r="H100" s="62">
        <f>SUMIFS('DATOS PEST12'!$E:$E,'DATOS PEST12'!$A:$A,INDICE!$C$13,'DATOS PEST12'!$D:$D,'5. RG PROV CCAA SECCION'!H$11,'DATOS PEST12'!$B:$B,'5. RG PROV CCAA SECCION'!$A100,'DATOS PEST12'!$F:$F,"REGIMEN GENERAL",'DATOS PEST12'!$C:$C,"UNION EUROPEA")</f>
        <v>23.631578947368428</v>
      </c>
      <c r="I100" s="62">
        <f>SUMIFS('DATOS PEST12'!$E:$E,'DATOS PEST12'!$A:$A,INDICE!$C$13,'DATOS PEST12'!$D:$D,'5. RG PROV CCAA SECCION'!I$11,'DATOS PEST12'!$B:$B,'5. RG PROV CCAA SECCION'!$A100,'DATOS PEST12'!$F:$F,"REGIMEN GENERAL",'DATOS PEST12'!$C:$C,"UNION EUROPEA")</f>
        <v>395.73684210526318</v>
      </c>
      <c r="J100" s="62">
        <f>SUMIFS('DATOS PEST12'!$E:$E,'DATOS PEST12'!$A:$A,INDICE!$C$13,'DATOS PEST12'!$D:$D,'5. RG PROV CCAA SECCION'!J$11,'DATOS PEST12'!$B:$B,'5. RG PROV CCAA SECCION'!$A100,'DATOS PEST12'!$F:$F,"REGIMEN GENERAL",'DATOS PEST12'!$C:$C,"UNION EUROPEA")</f>
        <v>774.1578947368422</v>
      </c>
      <c r="K100" s="62">
        <f>SUMIFS('DATOS PEST12'!$E:$E,'DATOS PEST12'!$A:$A,INDICE!$C$13,'DATOS PEST12'!$D:$D,'5. RG PROV CCAA SECCION'!K$11,'DATOS PEST12'!$B:$B,'5. RG PROV CCAA SECCION'!$A100,'DATOS PEST12'!$F:$F,"REGIMEN GENERAL",'DATOS PEST12'!$C:$C,"UNION EUROPEA")</f>
        <v>991.8421052631578</v>
      </c>
      <c r="L100" s="62">
        <f>SUMIFS('DATOS PEST12'!$E:$E,'DATOS PEST12'!$A:$A,INDICE!$C$13,'DATOS PEST12'!$D:$D,'5. RG PROV CCAA SECCION'!L$11,'DATOS PEST12'!$B:$B,'5. RG PROV CCAA SECCION'!$A100,'DATOS PEST12'!$F:$F,"REGIMEN GENERAL",'DATOS PEST12'!$C:$C,"UNION EUROPEA")</f>
        <v>1104.4210526315792</v>
      </c>
      <c r="M100" s="62">
        <f>SUMIFS('DATOS PEST12'!$E:$E,'DATOS PEST12'!$A:$A,INDICE!$C$13,'DATOS PEST12'!$D:$D,'5. RG PROV CCAA SECCION'!M$11,'DATOS PEST12'!$B:$B,'5. RG PROV CCAA SECCION'!$A100,'DATOS PEST12'!$F:$F,"REGIMEN GENERAL",'DATOS PEST12'!$C:$C,"UNION EUROPEA")</f>
        <v>441.47368421052624</v>
      </c>
      <c r="N100" s="62">
        <f>SUMIFS('DATOS PEST12'!$E:$E,'DATOS PEST12'!$A:$A,INDICE!$C$13,'DATOS PEST12'!$D:$D,'5. RG PROV CCAA SECCION'!N$11,'DATOS PEST12'!$B:$B,'5. RG PROV CCAA SECCION'!$A100,'DATOS PEST12'!$F:$F,"REGIMEN GENERAL",'DATOS PEST12'!$C:$C,"UNION EUROPEA")</f>
        <v>47.684210526315795</v>
      </c>
      <c r="O100" s="62">
        <f>SUMIFS('DATOS PEST12'!$E:$E,'DATOS PEST12'!$A:$A,INDICE!$C$13,'DATOS PEST12'!$D:$D,'5. RG PROV CCAA SECCION'!O$11,'DATOS PEST12'!$B:$B,'5. RG PROV CCAA SECCION'!$A100,'DATOS PEST12'!$F:$F,"REGIMEN GENERAL",'DATOS PEST12'!$C:$C,"UNION EUROPEA")</f>
        <v>58.684210526315788</v>
      </c>
      <c r="P100" s="62">
        <f>SUMIFS('DATOS PEST12'!$E:$E,'DATOS PEST12'!$A:$A,INDICE!$C$13,'DATOS PEST12'!$D:$D,'5. RG PROV CCAA SECCION'!P$11,'DATOS PEST12'!$B:$B,'5. RG PROV CCAA SECCION'!$A100,'DATOS PEST12'!$F:$F,"REGIMEN GENERAL",'DATOS PEST12'!$C:$C,"UNION EUROPEA")</f>
        <v>482.1578947368422</v>
      </c>
      <c r="Q100" s="62">
        <f>SUMIFS('DATOS PEST12'!$E:$E,'DATOS PEST12'!$A:$A,INDICE!$C$13,'DATOS PEST12'!$D:$D,'5. RG PROV CCAA SECCION'!Q$11,'DATOS PEST12'!$B:$B,'5. RG PROV CCAA SECCION'!$A100,'DATOS PEST12'!$F:$F,"REGIMEN GENERAL",'DATOS PEST12'!$C:$C,"UNION EUROPEA")</f>
        <v>636.00000000000011</v>
      </c>
      <c r="R100" s="62">
        <f>SUMIFS('DATOS PEST12'!$E:$E,'DATOS PEST12'!$A:$A,INDICE!$C$13,'DATOS PEST12'!$D:$D,'5. RG PROV CCAA SECCION'!R$11,'DATOS PEST12'!$B:$B,'5. RG PROV CCAA SECCION'!$A100,'DATOS PEST12'!$F:$F,"REGIMEN GENERAL",'DATOS PEST12'!$C:$C,"UNION EUROPEA")</f>
        <v>90.21052631578948</v>
      </c>
      <c r="S100" s="62">
        <f>SUMIFS('DATOS PEST12'!$E:$E,'DATOS PEST12'!$A:$A,INDICE!$C$13,'DATOS PEST12'!$D:$D,'5. RG PROV CCAA SECCION'!S$11,'DATOS PEST12'!$B:$B,'5. RG PROV CCAA SECCION'!$A100,'DATOS PEST12'!$F:$F,"REGIMEN GENERAL",'DATOS PEST12'!$C:$C,"UNION EUROPEA")</f>
        <v>692.94736842105249</v>
      </c>
      <c r="T100" s="62">
        <f>SUMIFS('DATOS PEST12'!$E:$E,'DATOS PEST12'!$A:$A,INDICE!$C$13,'DATOS PEST12'!$D:$D,'5. RG PROV CCAA SECCION'!T$11,'DATOS PEST12'!$B:$B,'5. RG PROV CCAA SECCION'!$A100,'DATOS PEST12'!$F:$F,"REGIMEN GENERAL",'DATOS PEST12'!$C:$C,"UNION EUROPEA")</f>
        <v>261.94736842105266</v>
      </c>
      <c r="U100" s="62">
        <f>SUMIFS('DATOS PEST12'!$E:$E,'DATOS PEST12'!$A:$A,INDICE!$C$13,'DATOS PEST12'!$D:$D,'5. RG PROV CCAA SECCION'!U$11,'DATOS PEST12'!$B:$B,'5. RG PROV CCAA SECCION'!$A100,'DATOS PEST12'!$F:$F,"REGIMEN GENERAL",'DATOS PEST12'!$C:$C,"UNION EUROPEA")</f>
        <v>211.68421052631584</v>
      </c>
      <c r="V100" s="62">
        <f>SUMIFS('DATOS PEST12'!$E:$E,'DATOS PEST12'!$A:$A,INDICE!$C$13,'DATOS PEST12'!$D:$D,'5. RG PROV CCAA SECCION'!V$11,'DATOS PEST12'!$B:$B,'5. RG PROV CCAA SECCION'!$A100,'DATOS PEST12'!$F:$F,"REGIMEN GENERAL",'DATOS PEST12'!$C:$C,"UNION EUROPEA")</f>
        <v>133.31578947368422</v>
      </c>
      <c r="W100" s="62">
        <f>SUMIFS('DATOS PEST12'!$E:$E,'DATOS PEST12'!$A:$A,INDICE!$C$13,'DATOS PEST12'!$D:$D,'5. RG PROV CCAA SECCION'!W$11,'DATOS PEST12'!$B:$B,'5. RG PROV CCAA SECCION'!$A100,'DATOS PEST12'!$F:$F,"REGIMEN GENERAL",'DATOS PEST12'!$C:$C,"UNION EUROPEA")</f>
        <v>3.0000000000000004</v>
      </c>
      <c r="X100" s="62">
        <f>SUMIFS('DATOS PEST12'!$E:$E,'DATOS PEST12'!$A:$A,INDICE!$C$13,'DATOS PEST12'!$D:$D,'5. RG PROV CCAA SECCION'!X$11,'DATOS PEST12'!$B:$B,'5. RG PROV CCAA SECCION'!$A100,'DATOS PEST12'!$F:$F,"REGIMEN GENERAL",'DATOS PEST12'!$C:$C,"UNION EUROPEA")</f>
        <v>0.99999999999999956</v>
      </c>
      <c r="Y100" s="59">
        <f>SUMIFS('DATOS PEST12'!$E:$E,'DATOS PEST12'!$A:$A,INDICE!$C$13,'DATOS PEST12'!$D:$D,'5. RG PROV CCAA SECCION'!Y$11,'DATOS PEST12'!$B:$B,'5. RG PROV CCAA SECCION'!$A100,'DATOS PEST12'!$F:$F,"REGIMEN GENERAL",'DATOS PEST12'!$C:$C,"UNION EUROPEA")</f>
        <v>0</v>
      </c>
    </row>
    <row r="101" spans="1:25" s="4" customFormat="1" ht="15.6" x14ac:dyDescent="0.3">
      <c r="A101" s="238" t="s">
        <v>38</v>
      </c>
      <c r="B101" s="239"/>
      <c r="C101" s="66">
        <f t="shared" ref="C101:Y101" si="32">SUM(C102:C104)</f>
        <v>27178.894736842107</v>
      </c>
      <c r="D101" s="64">
        <f t="shared" si="32"/>
        <v>1387.3157894736842</v>
      </c>
      <c r="E101" s="67">
        <f t="shared" si="32"/>
        <v>43.736842105263158</v>
      </c>
      <c r="F101" s="67">
        <f t="shared" si="32"/>
        <v>5260.105263157895</v>
      </c>
      <c r="G101" s="67">
        <f t="shared" si="32"/>
        <v>19.263157894736839</v>
      </c>
      <c r="H101" s="67">
        <f t="shared" si="32"/>
        <v>170.36842105263162</v>
      </c>
      <c r="I101" s="67">
        <f t="shared" si="32"/>
        <v>2988.7894736842104</v>
      </c>
      <c r="J101" s="67">
        <f t="shared" si="32"/>
        <v>3179.6842105263158</v>
      </c>
      <c r="K101" s="67">
        <f t="shared" si="32"/>
        <v>3857.3684210526308</v>
      </c>
      <c r="L101" s="67">
        <f t="shared" si="32"/>
        <v>3450.7368421052629</v>
      </c>
      <c r="M101" s="67">
        <f t="shared" si="32"/>
        <v>258.63157894736844</v>
      </c>
      <c r="N101" s="67">
        <f t="shared" si="32"/>
        <v>65.368421052631575</v>
      </c>
      <c r="O101" s="67">
        <f t="shared" si="32"/>
        <v>74.526315789473671</v>
      </c>
      <c r="P101" s="67">
        <f t="shared" si="32"/>
        <v>478.78947368421063</v>
      </c>
      <c r="Q101" s="67">
        <f t="shared" si="32"/>
        <v>2666.8421052631579</v>
      </c>
      <c r="R101" s="67">
        <f t="shared" si="32"/>
        <v>305.15789473684208</v>
      </c>
      <c r="S101" s="67">
        <f t="shared" si="32"/>
        <v>659.42105263157896</v>
      </c>
      <c r="T101" s="67">
        <f t="shared" si="32"/>
        <v>1472.8421052631579</v>
      </c>
      <c r="U101" s="67">
        <f t="shared" si="32"/>
        <v>302.42105263157902</v>
      </c>
      <c r="V101" s="67">
        <f t="shared" si="32"/>
        <v>417.31578947368422</v>
      </c>
      <c r="W101" s="67">
        <f t="shared" si="32"/>
        <v>120.21052631578951</v>
      </c>
      <c r="X101" s="67">
        <f t="shared" si="32"/>
        <v>0</v>
      </c>
      <c r="Y101" s="66">
        <f t="shared" si="32"/>
        <v>0</v>
      </c>
    </row>
    <row r="102" spans="1:25" s="4" customFormat="1" ht="15.6" x14ac:dyDescent="0.3">
      <c r="A102" s="12">
        <v>22</v>
      </c>
      <c r="B102" s="7" t="s">
        <v>11</v>
      </c>
      <c r="C102" s="59">
        <f t="shared" ref="C102:C104" si="33">SUM(D102:Y102)</f>
        <v>5030.2105263157882</v>
      </c>
      <c r="D102" s="60">
        <f>SUMIFS('DATOS PEST12'!$E:$E,'DATOS PEST12'!$A:$A,INDICE!$C$13,'DATOS PEST12'!$D:$D,'5. RG PROV CCAA SECCION'!D$11,'DATOS PEST12'!$B:$B,'5. RG PROV CCAA SECCION'!$A102,'DATOS PEST12'!$F:$F,"REGIMEN GENERAL",'DATOS PEST12'!$C:$C,"UNION EUROPEA")</f>
        <v>587.47368421052636</v>
      </c>
      <c r="E102" s="62">
        <f>SUMIFS('DATOS PEST12'!$E:$E,'DATOS PEST12'!$A:$A,INDICE!$C$13,'DATOS PEST12'!$D:$D,'5. RG PROV CCAA SECCION'!E$11,'DATOS PEST12'!$B:$B,'5. RG PROV CCAA SECCION'!$A102,'DATOS PEST12'!$F:$F,"REGIMEN GENERAL",'DATOS PEST12'!$C:$C,"UNION EUROPEA")</f>
        <v>6.0000000000000009</v>
      </c>
      <c r="F102" s="62">
        <f>SUMIFS('DATOS PEST12'!$E:$E,'DATOS PEST12'!$A:$A,INDICE!$C$13,'DATOS PEST12'!$D:$D,'5. RG PROV CCAA SECCION'!F$11,'DATOS PEST12'!$B:$B,'5. RG PROV CCAA SECCION'!$A102,'DATOS PEST12'!$F:$F,"REGIMEN GENERAL",'DATOS PEST12'!$C:$C,"UNION EUROPEA")</f>
        <v>1019.8947368421054</v>
      </c>
      <c r="G102" s="62">
        <f>SUMIFS('DATOS PEST12'!$E:$E,'DATOS PEST12'!$A:$A,INDICE!$C$13,'DATOS PEST12'!$D:$D,'5. RG PROV CCAA SECCION'!G$11,'DATOS PEST12'!$B:$B,'5. RG PROV CCAA SECCION'!$A102,'DATOS PEST12'!$F:$F,"REGIMEN GENERAL",'DATOS PEST12'!$C:$C,"UNION EUROPEA")</f>
        <v>5.2631578947368434</v>
      </c>
      <c r="H102" s="62">
        <f>SUMIFS('DATOS PEST12'!$E:$E,'DATOS PEST12'!$A:$A,INDICE!$C$13,'DATOS PEST12'!$D:$D,'5. RG PROV CCAA SECCION'!H$11,'DATOS PEST12'!$B:$B,'5. RG PROV CCAA SECCION'!$A102,'DATOS PEST12'!$F:$F,"REGIMEN GENERAL",'DATOS PEST12'!$C:$C,"UNION EUROPEA")</f>
        <v>25.210526315789487</v>
      </c>
      <c r="I102" s="62">
        <f>SUMIFS('DATOS PEST12'!$E:$E,'DATOS PEST12'!$A:$A,INDICE!$C$13,'DATOS PEST12'!$D:$D,'5. RG PROV CCAA SECCION'!I$11,'DATOS PEST12'!$B:$B,'5. RG PROV CCAA SECCION'!$A102,'DATOS PEST12'!$F:$F,"REGIMEN GENERAL",'DATOS PEST12'!$C:$C,"UNION EUROPEA")</f>
        <v>541.42105263157896</v>
      </c>
      <c r="J102" s="62">
        <f>SUMIFS('DATOS PEST12'!$E:$E,'DATOS PEST12'!$A:$A,INDICE!$C$13,'DATOS PEST12'!$D:$D,'5. RG PROV CCAA SECCION'!J$11,'DATOS PEST12'!$B:$B,'5. RG PROV CCAA SECCION'!$A102,'DATOS PEST12'!$F:$F,"REGIMEN GENERAL",'DATOS PEST12'!$C:$C,"UNION EUROPEA")</f>
        <v>692.47368421052636</v>
      </c>
      <c r="K102" s="62">
        <f>SUMIFS('DATOS PEST12'!$E:$E,'DATOS PEST12'!$A:$A,INDICE!$C$13,'DATOS PEST12'!$D:$D,'5. RG PROV CCAA SECCION'!K$11,'DATOS PEST12'!$B:$B,'5. RG PROV CCAA SECCION'!$A102,'DATOS PEST12'!$F:$F,"REGIMEN GENERAL",'DATOS PEST12'!$C:$C,"UNION EUROPEA")</f>
        <v>468.8947368421052</v>
      </c>
      <c r="L102" s="62">
        <f>SUMIFS('DATOS PEST12'!$E:$E,'DATOS PEST12'!$A:$A,INDICE!$C$13,'DATOS PEST12'!$D:$D,'5. RG PROV CCAA SECCION'!L$11,'DATOS PEST12'!$B:$B,'5. RG PROV CCAA SECCION'!$A102,'DATOS PEST12'!$F:$F,"REGIMEN GENERAL",'DATOS PEST12'!$C:$C,"UNION EUROPEA")</f>
        <v>718.57894736842104</v>
      </c>
      <c r="M102" s="62">
        <f>SUMIFS('DATOS PEST12'!$E:$E,'DATOS PEST12'!$A:$A,INDICE!$C$13,'DATOS PEST12'!$D:$D,'5. RG PROV CCAA SECCION'!M$11,'DATOS PEST12'!$B:$B,'5. RG PROV CCAA SECCION'!$A102,'DATOS PEST12'!$F:$F,"REGIMEN GENERAL",'DATOS PEST12'!$C:$C,"UNION EUROPEA")</f>
        <v>16.947368421052634</v>
      </c>
      <c r="N102" s="62">
        <f>SUMIFS('DATOS PEST12'!$E:$E,'DATOS PEST12'!$A:$A,INDICE!$C$13,'DATOS PEST12'!$D:$D,'5. RG PROV CCAA SECCION'!N$11,'DATOS PEST12'!$B:$B,'5. RG PROV CCAA SECCION'!$A102,'DATOS PEST12'!$F:$F,"REGIMEN GENERAL",'DATOS PEST12'!$C:$C,"UNION EUROPEA")</f>
        <v>12.000000000000002</v>
      </c>
      <c r="O102" s="62">
        <f>SUMIFS('DATOS PEST12'!$E:$E,'DATOS PEST12'!$A:$A,INDICE!$C$13,'DATOS PEST12'!$D:$D,'5. RG PROV CCAA SECCION'!O$11,'DATOS PEST12'!$B:$B,'5. RG PROV CCAA SECCION'!$A102,'DATOS PEST12'!$F:$F,"REGIMEN GENERAL",'DATOS PEST12'!$C:$C,"UNION EUROPEA")</f>
        <v>12.000000000000002</v>
      </c>
      <c r="P102" s="62">
        <f>SUMIFS('DATOS PEST12'!$E:$E,'DATOS PEST12'!$A:$A,INDICE!$C$13,'DATOS PEST12'!$D:$D,'5. RG PROV CCAA SECCION'!P$11,'DATOS PEST12'!$B:$B,'5. RG PROV CCAA SECCION'!$A102,'DATOS PEST12'!$F:$F,"REGIMEN GENERAL",'DATOS PEST12'!$C:$C,"UNION EUROPEA")</f>
        <v>61.631578947368425</v>
      </c>
      <c r="Q102" s="62">
        <f>SUMIFS('DATOS PEST12'!$E:$E,'DATOS PEST12'!$A:$A,INDICE!$C$13,'DATOS PEST12'!$D:$D,'5. RG PROV CCAA SECCION'!Q$11,'DATOS PEST12'!$B:$B,'5. RG PROV CCAA SECCION'!$A102,'DATOS PEST12'!$F:$F,"REGIMEN GENERAL",'DATOS PEST12'!$C:$C,"UNION EUROPEA")</f>
        <v>360.52631578947364</v>
      </c>
      <c r="R102" s="62">
        <f>SUMIFS('DATOS PEST12'!$E:$E,'DATOS PEST12'!$A:$A,INDICE!$C$13,'DATOS PEST12'!$D:$D,'5. RG PROV CCAA SECCION'!R$11,'DATOS PEST12'!$B:$B,'5. RG PROV CCAA SECCION'!$A102,'DATOS PEST12'!$F:$F,"REGIMEN GENERAL",'DATOS PEST12'!$C:$C,"UNION EUROPEA")</f>
        <v>54.78947368421052</v>
      </c>
      <c r="S102" s="62">
        <f>SUMIFS('DATOS PEST12'!$E:$E,'DATOS PEST12'!$A:$A,INDICE!$C$13,'DATOS PEST12'!$D:$D,'5. RG PROV CCAA SECCION'!S$11,'DATOS PEST12'!$B:$B,'5. RG PROV CCAA SECCION'!$A102,'DATOS PEST12'!$F:$F,"REGIMEN GENERAL",'DATOS PEST12'!$C:$C,"UNION EUROPEA")</f>
        <v>60.684210526315788</v>
      </c>
      <c r="T102" s="62">
        <f>SUMIFS('DATOS PEST12'!$E:$E,'DATOS PEST12'!$A:$A,INDICE!$C$13,'DATOS PEST12'!$D:$D,'5. RG PROV CCAA SECCION'!T$11,'DATOS PEST12'!$B:$B,'5. RG PROV CCAA SECCION'!$A102,'DATOS PEST12'!$F:$F,"REGIMEN GENERAL",'DATOS PEST12'!$C:$C,"UNION EUROPEA")</f>
        <v>254.6315789473685</v>
      </c>
      <c r="U102" s="62">
        <f>SUMIFS('DATOS PEST12'!$E:$E,'DATOS PEST12'!$A:$A,INDICE!$C$13,'DATOS PEST12'!$D:$D,'5. RG PROV CCAA SECCION'!U$11,'DATOS PEST12'!$B:$B,'5. RG PROV CCAA SECCION'!$A102,'DATOS PEST12'!$F:$F,"REGIMEN GENERAL",'DATOS PEST12'!$C:$C,"UNION EUROPEA")</f>
        <v>66.947368421052644</v>
      </c>
      <c r="V102" s="62">
        <f>SUMIFS('DATOS PEST12'!$E:$E,'DATOS PEST12'!$A:$A,INDICE!$C$13,'DATOS PEST12'!$D:$D,'5. RG PROV CCAA SECCION'!V$11,'DATOS PEST12'!$B:$B,'5. RG PROV CCAA SECCION'!$A102,'DATOS PEST12'!$F:$F,"REGIMEN GENERAL",'DATOS PEST12'!$C:$C,"UNION EUROPEA")</f>
        <v>51.84210526315789</v>
      </c>
      <c r="W102" s="62">
        <f>SUMIFS('DATOS PEST12'!$E:$E,'DATOS PEST12'!$A:$A,INDICE!$C$13,'DATOS PEST12'!$D:$D,'5. RG PROV CCAA SECCION'!W$11,'DATOS PEST12'!$B:$B,'5. RG PROV CCAA SECCION'!$A102,'DATOS PEST12'!$F:$F,"REGIMEN GENERAL",'DATOS PEST12'!$C:$C,"UNION EUROPEA")</f>
        <v>13</v>
      </c>
      <c r="X102" s="62">
        <f>SUMIFS('DATOS PEST12'!$E:$E,'DATOS PEST12'!$A:$A,INDICE!$C$13,'DATOS PEST12'!$D:$D,'5. RG PROV CCAA SECCION'!X$11,'DATOS PEST12'!$B:$B,'5. RG PROV CCAA SECCION'!$A102,'DATOS PEST12'!$F:$F,"REGIMEN GENERAL",'DATOS PEST12'!$C:$C,"UNION EUROPEA")</f>
        <v>0</v>
      </c>
      <c r="Y102" s="59">
        <f>SUMIFS('DATOS PEST12'!$E:$E,'DATOS PEST12'!$A:$A,INDICE!$C$13,'DATOS PEST12'!$D:$D,'5. RG PROV CCAA SECCION'!Y$11,'DATOS PEST12'!$B:$B,'5. RG PROV CCAA SECCION'!$A102,'DATOS PEST12'!$F:$F,"REGIMEN GENERAL",'DATOS PEST12'!$C:$C,"UNION EUROPEA")</f>
        <v>0</v>
      </c>
    </row>
    <row r="103" spans="1:25" s="4" customFormat="1" ht="15.6" x14ac:dyDescent="0.3">
      <c r="A103" s="1">
        <v>44</v>
      </c>
      <c r="B103" s="9" t="s">
        <v>26</v>
      </c>
      <c r="C103" s="59">
        <f t="shared" si="33"/>
        <v>2784.9999999999995</v>
      </c>
      <c r="D103" s="60">
        <f>SUMIFS('DATOS PEST12'!$E:$E,'DATOS PEST12'!$A:$A,INDICE!$C$13,'DATOS PEST12'!$D:$D,'5. RG PROV CCAA SECCION'!D$11,'DATOS PEST12'!$B:$B,'5. RG PROV CCAA SECCION'!$A103,'DATOS PEST12'!$F:$F,"REGIMEN GENERAL",'DATOS PEST12'!$C:$C,"UNION EUROPEA")</f>
        <v>133.10526315789474</v>
      </c>
      <c r="E103" s="62">
        <f>SUMIFS('DATOS PEST12'!$E:$E,'DATOS PEST12'!$A:$A,INDICE!$C$13,'DATOS PEST12'!$D:$D,'5. RG PROV CCAA SECCION'!E$11,'DATOS PEST12'!$B:$B,'5. RG PROV CCAA SECCION'!$A103,'DATOS PEST12'!$F:$F,"REGIMEN GENERAL",'DATOS PEST12'!$C:$C,"UNION EUROPEA")</f>
        <v>25.631578947368418</v>
      </c>
      <c r="F103" s="62">
        <f>SUMIFS('DATOS PEST12'!$E:$E,'DATOS PEST12'!$A:$A,INDICE!$C$13,'DATOS PEST12'!$D:$D,'5. RG PROV CCAA SECCION'!F$11,'DATOS PEST12'!$B:$B,'5. RG PROV CCAA SECCION'!$A103,'DATOS PEST12'!$F:$F,"REGIMEN GENERAL",'DATOS PEST12'!$C:$C,"UNION EUROPEA")</f>
        <v>591.99999999999989</v>
      </c>
      <c r="G103" s="62">
        <f>SUMIFS('DATOS PEST12'!$E:$E,'DATOS PEST12'!$A:$A,INDICE!$C$13,'DATOS PEST12'!$D:$D,'5. RG PROV CCAA SECCION'!G$11,'DATOS PEST12'!$B:$B,'5. RG PROV CCAA SECCION'!$A103,'DATOS PEST12'!$F:$F,"REGIMEN GENERAL",'DATOS PEST12'!$C:$C,"UNION EUROPEA")</f>
        <v>0</v>
      </c>
      <c r="H103" s="62">
        <f>SUMIFS('DATOS PEST12'!$E:$E,'DATOS PEST12'!$A:$A,INDICE!$C$13,'DATOS PEST12'!$D:$D,'5. RG PROV CCAA SECCION'!H$11,'DATOS PEST12'!$B:$B,'5. RG PROV CCAA SECCION'!$A103,'DATOS PEST12'!$F:$F,"REGIMEN GENERAL",'DATOS PEST12'!$C:$C,"UNION EUROPEA")</f>
        <v>11.000000000000005</v>
      </c>
      <c r="I103" s="62">
        <f>SUMIFS('DATOS PEST12'!$E:$E,'DATOS PEST12'!$A:$A,INDICE!$C$13,'DATOS PEST12'!$D:$D,'5. RG PROV CCAA SECCION'!I$11,'DATOS PEST12'!$B:$B,'5. RG PROV CCAA SECCION'!$A103,'DATOS PEST12'!$F:$F,"REGIMEN GENERAL",'DATOS PEST12'!$C:$C,"UNION EUROPEA")</f>
        <v>242.42105263157887</v>
      </c>
      <c r="J103" s="62">
        <f>SUMIFS('DATOS PEST12'!$E:$E,'DATOS PEST12'!$A:$A,INDICE!$C$13,'DATOS PEST12'!$D:$D,'5. RG PROV CCAA SECCION'!J$11,'DATOS PEST12'!$B:$B,'5. RG PROV CCAA SECCION'!$A103,'DATOS PEST12'!$F:$F,"REGIMEN GENERAL",'DATOS PEST12'!$C:$C,"UNION EUROPEA")</f>
        <v>258.78947368421046</v>
      </c>
      <c r="K103" s="62">
        <f>SUMIFS('DATOS PEST12'!$E:$E,'DATOS PEST12'!$A:$A,INDICE!$C$13,'DATOS PEST12'!$D:$D,'5. RG PROV CCAA SECCION'!K$11,'DATOS PEST12'!$B:$B,'5. RG PROV CCAA SECCION'!$A103,'DATOS PEST12'!$F:$F,"REGIMEN GENERAL",'DATOS PEST12'!$C:$C,"UNION EUROPEA")</f>
        <v>569.78947368421041</v>
      </c>
      <c r="L103" s="62">
        <f>SUMIFS('DATOS PEST12'!$E:$E,'DATOS PEST12'!$A:$A,INDICE!$C$13,'DATOS PEST12'!$D:$D,'5. RG PROV CCAA SECCION'!L$11,'DATOS PEST12'!$B:$B,'5. RG PROV CCAA SECCION'!$A103,'DATOS PEST12'!$F:$F,"REGIMEN GENERAL",'DATOS PEST12'!$C:$C,"UNION EUROPEA")</f>
        <v>444.36842105263156</v>
      </c>
      <c r="M103" s="62">
        <f>SUMIFS('DATOS PEST12'!$E:$E,'DATOS PEST12'!$A:$A,INDICE!$C$13,'DATOS PEST12'!$D:$D,'5. RG PROV CCAA SECCION'!M$11,'DATOS PEST12'!$B:$B,'5. RG PROV CCAA SECCION'!$A103,'DATOS PEST12'!$F:$F,"REGIMEN GENERAL",'DATOS PEST12'!$C:$C,"UNION EUROPEA")</f>
        <v>5.8421052631578929</v>
      </c>
      <c r="N103" s="62">
        <f>SUMIFS('DATOS PEST12'!$E:$E,'DATOS PEST12'!$A:$A,INDICE!$C$13,'DATOS PEST12'!$D:$D,'5. RG PROV CCAA SECCION'!N$11,'DATOS PEST12'!$B:$B,'5. RG PROV CCAA SECCION'!$A103,'DATOS PEST12'!$F:$F,"REGIMEN GENERAL",'DATOS PEST12'!$C:$C,"UNION EUROPEA")</f>
        <v>7.7368421052631557</v>
      </c>
      <c r="O103" s="62">
        <f>SUMIFS('DATOS PEST12'!$E:$E,'DATOS PEST12'!$A:$A,INDICE!$C$13,'DATOS PEST12'!$D:$D,'5. RG PROV CCAA SECCION'!O$11,'DATOS PEST12'!$B:$B,'5. RG PROV CCAA SECCION'!$A103,'DATOS PEST12'!$F:$F,"REGIMEN GENERAL",'DATOS PEST12'!$C:$C,"UNION EUROPEA")</f>
        <v>1.9999999999999991</v>
      </c>
      <c r="P103" s="62">
        <f>SUMIFS('DATOS PEST12'!$E:$E,'DATOS PEST12'!$A:$A,INDICE!$C$13,'DATOS PEST12'!$D:$D,'5. RG PROV CCAA SECCION'!P$11,'DATOS PEST12'!$B:$B,'5. RG PROV CCAA SECCION'!$A103,'DATOS PEST12'!$F:$F,"REGIMEN GENERAL",'DATOS PEST12'!$C:$C,"UNION EUROPEA")</f>
        <v>21.526315789473692</v>
      </c>
      <c r="Q103" s="62">
        <f>SUMIFS('DATOS PEST12'!$E:$E,'DATOS PEST12'!$A:$A,INDICE!$C$13,'DATOS PEST12'!$D:$D,'5. RG PROV CCAA SECCION'!Q$11,'DATOS PEST12'!$B:$B,'5. RG PROV CCAA SECCION'!$A103,'DATOS PEST12'!$F:$F,"REGIMEN GENERAL",'DATOS PEST12'!$C:$C,"UNION EUROPEA")</f>
        <v>173.26315789473685</v>
      </c>
      <c r="R103" s="62">
        <f>SUMIFS('DATOS PEST12'!$E:$E,'DATOS PEST12'!$A:$A,INDICE!$C$13,'DATOS PEST12'!$D:$D,'5. RG PROV CCAA SECCION'!R$11,'DATOS PEST12'!$B:$B,'5. RG PROV CCAA SECCION'!$A103,'DATOS PEST12'!$F:$F,"REGIMEN GENERAL",'DATOS PEST12'!$C:$C,"UNION EUROPEA")</f>
        <v>59.473684210526301</v>
      </c>
      <c r="S103" s="62">
        <f>SUMIFS('DATOS PEST12'!$E:$E,'DATOS PEST12'!$A:$A,INDICE!$C$13,'DATOS PEST12'!$D:$D,'5. RG PROV CCAA SECCION'!S$11,'DATOS PEST12'!$B:$B,'5. RG PROV CCAA SECCION'!$A103,'DATOS PEST12'!$F:$F,"REGIMEN GENERAL",'DATOS PEST12'!$C:$C,"UNION EUROPEA")</f>
        <v>31.210526315789465</v>
      </c>
      <c r="T103" s="62">
        <f>SUMIFS('DATOS PEST12'!$E:$E,'DATOS PEST12'!$A:$A,INDICE!$C$13,'DATOS PEST12'!$D:$D,'5. RG PROV CCAA SECCION'!T$11,'DATOS PEST12'!$B:$B,'5. RG PROV CCAA SECCION'!$A103,'DATOS PEST12'!$F:$F,"REGIMEN GENERAL",'DATOS PEST12'!$C:$C,"UNION EUROPEA")</f>
        <v>152.26315789473682</v>
      </c>
      <c r="U103" s="62">
        <f>SUMIFS('DATOS PEST12'!$E:$E,'DATOS PEST12'!$A:$A,INDICE!$C$13,'DATOS PEST12'!$D:$D,'5. RG PROV CCAA SECCION'!U$11,'DATOS PEST12'!$B:$B,'5. RG PROV CCAA SECCION'!$A103,'DATOS PEST12'!$F:$F,"REGIMEN GENERAL",'DATOS PEST12'!$C:$C,"UNION EUROPEA")</f>
        <v>20.000000000000004</v>
      </c>
      <c r="V103" s="62">
        <f>SUMIFS('DATOS PEST12'!$E:$E,'DATOS PEST12'!$A:$A,INDICE!$C$13,'DATOS PEST12'!$D:$D,'5. RG PROV CCAA SECCION'!V$11,'DATOS PEST12'!$B:$B,'5. RG PROV CCAA SECCION'!$A103,'DATOS PEST12'!$F:$F,"REGIMEN GENERAL",'DATOS PEST12'!$C:$C,"UNION EUROPEA")</f>
        <v>34.578947368421055</v>
      </c>
      <c r="W103" s="62">
        <f>SUMIFS('DATOS PEST12'!$E:$E,'DATOS PEST12'!$A:$A,INDICE!$C$13,'DATOS PEST12'!$D:$D,'5. RG PROV CCAA SECCION'!W$11,'DATOS PEST12'!$B:$B,'5. RG PROV CCAA SECCION'!$A103,'DATOS PEST12'!$F:$F,"REGIMEN GENERAL",'DATOS PEST12'!$C:$C,"UNION EUROPEA")</f>
        <v>0</v>
      </c>
      <c r="X103" s="62">
        <f>SUMIFS('DATOS PEST12'!$E:$E,'DATOS PEST12'!$A:$A,INDICE!$C$13,'DATOS PEST12'!$D:$D,'5. RG PROV CCAA SECCION'!X$11,'DATOS PEST12'!$B:$B,'5. RG PROV CCAA SECCION'!$A103,'DATOS PEST12'!$F:$F,"REGIMEN GENERAL",'DATOS PEST12'!$C:$C,"UNION EUROPEA")</f>
        <v>0</v>
      </c>
      <c r="Y103" s="59">
        <f>SUMIFS('DATOS PEST12'!$E:$E,'DATOS PEST12'!$A:$A,INDICE!$C$13,'DATOS PEST12'!$D:$D,'5. RG PROV CCAA SECCION'!Y$11,'DATOS PEST12'!$B:$B,'5. RG PROV CCAA SECCION'!$A103,'DATOS PEST12'!$F:$F,"REGIMEN GENERAL",'DATOS PEST12'!$C:$C,"UNION EUROPEA")</f>
        <v>0</v>
      </c>
    </row>
    <row r="104" spans="1:25" s="4" customFormat="1" ht="15.6" x14ac:dyDescent="0.3">
      <c r="A104" s="13">
        <v>50</v>
      </c>
      <c r="B104" s="11" t="s">
        <v>31</v>
      </c>
      <c r="C104" s="59">
        <f t="shared" si="33"/>
        <v>19363.684210526317</v>
      </c>
      <c r="D104" s="60">
        <f>SUMIFS('DATOS PEST12'!$E:$E,'DATOS PEST12'!$A:$A,INDICE!$C$13,'DATOS PEST12'!$D:$D,'5. RG PROV CCAA SECCION'!D$11,'DATOS PEST12'!$B:$B,'5. RG PROV CCAA SECCION'!$A104,'DATOS PEST12'!$F:$F,"REGIMEN GENERAL",'DATOS PEST12'!$C:$C,"UNION EUROPEA")</f>
        <v>666.73684210526324</v>
      </c>
      <c r="E104" s="62">
        <f>SUMIFS('DATOS PEST12'!$E:$E,'DATOS PEST12'!$A:$A,INDICE!$C$13,'DATOS PEST12'!$D:$D,'5. RG PROV CCAA SECCION'!E$11,'DATOS PEST12'!$B:$B,'5. RG PROV CCAA SECCION'!$A104,'DATOS PEST12'!$F:$F,"REGIMEN GENERAL",'DATOS PEST12'!$C:$C,"UNION EUROPEA")</f>
        <v>12.105263157894738</v>
      </c>
      <c r="F104" s="62">
        <f>SUMIFS('DATOS PEST12'!$E:$E,'DATOS PEST12'!$A:$A,INDICE!$C$13,'DATOS PEST12'!$D:$D,'5. RG PROV CCAA SECCION'!F$11,'DATOS PEST12'!$B:$B,'5. RG PROV CCAA SECCION'!$A104,'DATOS PEST12'!$F:$F,"REGIMEN GENERAL",'DATOS PEST12'!$C:$C,"UNION EUROPEA")</f>
        <v>3648.2105263157891</v>
      </c>
      <c r="G104" s="62">
        <f>SUMIFS('DATOS PEST12'!$E:$E,'DATOS PEST12'!$A:$A,INDICE!$C$13,'DATOS PEST12'!$D:$D,'5. RG PROV CCAA SECCION'!G$11,'DATOS PEST12'!$B:$B,'5. RG PROV CCAA SECCION'!$A104,'DATOS PEST12'!$F:$F,"REGIMEN GENERAL",'DATOS PEST12'!$C:$C,"UNION EUROPEA")</f>
        <v>13.999999999999995</v>
      </c>
      <c r="H104" s="62">
        <f>SUMIFS('DATOS PEST12'!$E:$E,'DATOS PEST12'!$A:$A,INDICE!$C$13,'DATOS PEST12'!$D:$D,'5. RG PROV CCAA SECCION'!H$11,'DATOS PEST12'!$B:$B,'5. RG PROV CCAA SECCION'!$A104,'DATOS PEST12'!$F:$F,"REGIMEN GENERAL",'DATOS PEST12'!$C:$C,"UNION EUROPEA")</f>
        <v>134.15789473684214</v>
      </c>
      <c r="I104" s="62">
        <f>SUMIFS('DATOS PEST12'!$E:$E,'DATOS PEST12'!$A:$A,INDICE!$C$13,'DATOS PEST12'!$D:$D,'5. RG PROV CCAA SECCION'!I$11,'DATOS PEST12'!$B:$B,'5. RG PROV CCAA SECCION'!$A104,'DATOS PEST12'!$F:$F,"REGIMEN GENERAL",'DATOS PEST12'!$C:$C,"UNION EUROPEA")</f>
        <v>2204.9473684210525</v>
      </c>
      <c r="J104" s="62">
        <f>SUMIFS('DATOS PEST12'!$E:$E,'DATOS PEST12'!$A:$A,INDICE!$C$13,'DATOS PEST12'!$D:$D,'5. RG PROV CCAA SECCION'!J$11,'DATOS PEST12'!$B:$B,'5. RG PROV CCAA SECCION'!$A104,'DATOS PEST12'!$F:$F,"REGIMEN GENERAL",'DATOS PEST12'!$C:$C,"UNION EUROPEA")</f>
        <v>2228.4210526315792</v>
      </c>
      <c r="K104" s="62">
        <f>SUMIFS('DATOS PEST12'!$E:$E,'DATOS PEST12'!$A:$A,INDICE!$C$13,'DATOS PEST12'!$D:$D,'5. RG PROV CCAA SECCION'!K$11,'DATOS PEST12'!$B:$B,'5. RG PROV CCAA SECCION'!$A104,'DATOS PEST12'!$F:$F,"REGIMEN GENERAL",'DATOS PEST12'!$C:$C,"UNION EUROPEA")</f>
        <v>2818.6842105263154</v>
      </c>
      <c r="L104" s="62">
        <f>SUMIFS('DATOS PEST12'!$E:$E,'DATOS PEST12'!$A:$A,INDICE!$C$13,'DATOS PEST12'!$D:$D,'5. RG PROV CCAA SECCION'!L$11,'DATOS PEST12'!$B:$B,'5. RG PROV CCAA SECCION'!$A104,'DATOS PEST12'!$F:$F,"REGIMEN GENERAL",'DATOS PEST12'!$C:$C,"UNION EUROPEA")</f>
        <v>2287.7894736842104</v>
      </c>
      <c r="M104" s="62">
        <f>SUMIFS('DATOS PEST12'!$E:$E,'DATOS PEST12'!$A:$A,INDICE!$C$13,'DATOS PEST12'!$D:$D,'5. RG PROV CCAA SECCION'!M$11,'DATOS PEST12'!$B:$B,'5. RG PROV CCAA SECCION'!$A104,'DATOS PEST12'!$F:$F,"REGIMEN GENERAL",'DATOS PEST12'!$C:$C,"UNION EUROPEA")</f>
        <v>235.84210526315792</v>
      </c>
      <c r="N104" s="62">
        <f>SUMIFS('DATOS PEST12'!$E:$E,'DATOS PEST12'!$A:$A,INDICE!$C$13,'DATOS PEST12'!$D:$D,'5. RG PROV CCAA SECCION'!N$11,'DATOS PEST12'!$B:$B,'5. RG PROV CCAA SECCION'!$A104,'DATOS PEST12'!$F:$F,"REGIMEN GENERAL",'DATOS PEST12'!$C:$C,"UNION EUROPEA")</f>
        <v>45.631578947368418</v>
      </c>
      <c r="O104" s="62">
        <f>SUMIFS('DATOS PEST12'!$E:$E,'DATOS PEST12'!$A:$A,INDICE!$C$13,'DATOS PEST12'!$D:$D,'5. RG PROV CCAA SECCION'!O$11,'DATOS PEST12'!$B:$B,'5. RG PROV CCAA SECCION'!$A104,'DATOS PEST12'!$F:$F,"REGIMEN GENERAL",'DATOS PEST12'!$C:$C,"UNION EUROPEA")</f>
        <v>60.526315789473671</v>
      </c>
      <c r="P104" s="62">
        <f>SUMIFS('DATOS PEST12'!$E:$E,'DATOS PEST12'!$A:$A,INDICE!$C$13,'DATOS PEST12'!$D:$D,'5. RG PROV CCAA SECCION'!P$11,'DATOS PEST12'!$B:$B,'5. RG PROV CCAA SECCION'!$A104,'DATOS PEST12'!$F:$F,"REGIMEN GENERAL",'DATOS PEST12'!$C:$C,"UNION EUROPEA")</f>
        <v>395.6315789473685</v>
      </c>
      <c r="Q104" s="62">
        <f>SUMIFS('DATOS PEST12'!$E:$E,'DATOS PEST12'!$A:$A,INDICE!$C$13,'DATOS PEST12'!$D:$D,'5. RG PROV CCAA SECCION'!Q$11,'DATOS PEST12'!$B:$B,'5. RG PROV CCAA SECCION'!$A104,'DATOS PEST12'!$F:$F,"REGIMEN GENERAL",'DATOS PEST12'!$C:$C,"UNION EUROPEA")</f>
        <v>2133.0526315789475</v>
      </c>
      <c r="R104" s="62">
        <f>SUMIFS('DATOS PEST12'!$E:$E,'DATOS PEST12'!$A:$A,INDICE!$C$13,'DATOS PEST12'!$D:$D,'5. RG PROV CCAA SECCION'!R$11,'DATOS PEST12'!$B:$B,'5. RG PROV CCAA SECCION'!$A104,'DATOS PEST12'!$F:$F,"REGIMEN GENERAL",'DATOS PEST12'!$C:$C,"UNION EUROPEA")</f>
        <v>190.89473684210529</v>
      </c>
      <c r="S104" s="62">
        <f>SUMIFS('DATOS PEST12'!$E:$E,'DATOS PEST12'!$A:$A,INDICE!$C$13,'DATOS PEST12'!$D:$D,'5. RG PROV CCAA SECCION'!S$11,'DATOS PEST12'!$B:$B,'5. RG PROV CCAA SECCION'!$A104,'DATOS PEST12'!$F:$F,"REGIMEN GENERAL",'DATOS PEST12'!$C:$C,"UNION EUROPEA")</f>
        <v>567.52631578947364</v>
      </c>
      <c r="T104" s="62">
        <f>SUMIFS('DATOS PEST12'!$E:$E,'DATOS PEST12'!$A:$A,INDICE!$C$13,'DATOS PEST12'!$D:$D,'5. RG PROV CCAA SECCION'!T$11,'DATOS PEST12'!$B:$B,'5. RG PROV CCAA SECCION'!$A104,'DATOS PEST12'!$F:$F,"REGIMEN GENERAL",'DATOS PEST12'!$C:$C,"UNION EUROPEA")</f>
        <v>1065.9473684210527</v>
      </c>
      <c r="U104" s="62">
        <f>SUMIFS('DATOS PEST12'!$E:$E,'DATOS PEST12'!$A:$A,INDICE!$C$13,'DATOS PEST12'!$D:$D,'5. RG PROV CCAA SECCION'!U$11,'DATOS PEST12'!$B:$B,'5. RG PROV CCAA SECCION'!$A104,'DATOS PEST12'!$F:$F,"REGIMEN GENERAL",'DATOS PEST12'!$C:$C,"UNION EUROPEA")</f>
        <v>215.47368421052639</v>
      </c>
      <c r="V104" s="62">
        <f>SUMIFS('DATOS PEST12'!$E:$E,'DATOS PEST12'!$A:$A,INDICE!$C$13,'DATOS PEST12'!$D:$D,'5. RG PROV CCAA SECCION'!V$11,'DATOS PEST12'!$B:$B,'5. RG PROV CCAA SECCION'!$A104,'DATOS PEST12'!$F:$F,"REGIMEN GENERAL",'DATOS PEST12'!$C:$C,"UNION EUROPEA")</f>
        <v>330.89473684210526</v>
      </c>
      <c r="W104" s="62">
        <f>SUMIFS('DATOS PEST12'!$E:$E,'DATOS PEST12'!$A:$A,INDICE!$C$13,'DATOS PEST12'!$D:$D,'5. RG PROV CCAA SECCION'!W$11,'DATOS PEST12'!$B:$B,'5. RG PROV CCAA SECCION'!$A104,'DATOS PEST12'!$F:$F,"REGIMEN GENERAL",'DATOS PEST12'!$C:$C,"UNION EUROPEA")</f>
        <v>107.21052631578951</v>
      </c>
      <c r="X104" s="62">
        <f>SUMIFS('DATOS PEST12'!$E:$E,'DATOS PEST12'!$A:$A,INDICE!$C$13,'DATOS PEST12'!$D:$D,'5. RG PROV CCAA SECCION'!X$11,'DATOS PEST12'!$B:$B,'5. RG PROV CCAA SECCION'!$A104,'DATOS PEST12'!$F:$F,"REGIMEN GENERAL",'DATOS PEST12'!$C:$C,"UNION EUROPEA")</f>
        <v>0</v>
      </c>
      <c r="Y104" s="59">
        <f>SUMIFS('DATOS PEST12'!$E:$E,'DATOS PEST12'!$A:$A,INDICE!$C$13,'DATOS PEST12'!$D:$D,'5. RG PROV CCAA SECCION'!Y$11,'DATOS PEST12'!$B:$B,'5. RG PROV CCAA SECCION'!$A104,'DATOS PEST12'!$F:$F,"REGIMEN GENERAL",'DATOS PEST12'!$C:$C,"UNION EUROPEA")</f>
        <v>0</v>
      </c>
    </row>
    <row r="105" spans="1:25" s="4" customFormat="1" ht="15.6" x14ac:dyDescent="0.3">
      <c r="A105" s="238" t="s">
        <v>181</v>
      </c>
      <c r="B105" s="239"/>
      <c r="C105" s="66">
        <f t="shared" ref="C105:Y105" si="34">C106</f>
        <v>4231.4210526315783</v>
      </c>
      <c r="D105" s="64">
        <f t="shared" si="34"/>
        <v>33.157894736842103</v>
      </c>
      <c r="E105" s="67">
        <f t="shared" si="34"/>
        <v>10.000000000000002</v>
      </c>
      <c r="F105" s="67">
        <f t="shared" si="34"/>
        <v>483.21052631578948</v>
      </c>
      <c r="G105" s="67">
        <f t="shared" si="34"/>
        <v>1.9999999999999991</v>
      </c>
      <c r="H105" s="67">
        <f t="shared" si="34"/>
        <v>20.315789473684205</v>
      </c>
      <c r="I105" s="67">
        <f t="shared" si="34"/>
        <v>525.36842105263156</v>
      </c>
      <c r="J105" s="67">
        <f t="shared" si="34"/>
        <v>526.52631578947364</v>
      </c>
      <c r="K105" s="67">
        <f t="shared" si="34"/>
        <v>177.89473684210529</v>
      </c>
      <c r="L105" s="67">
        <f t="shared" si="34"/>
        <v>922.42105263157896</v>
      </c>
      <c r="M105" s="67">
        <f t="shared" si="34"/>
        <v>157.5789473684211</v>
      </c>
      <c r="N105" s="67">
        <f t="shared" si="34"/>
        <v>7.9999999999999964</v>
      </c>
      <c r="O105" s="67">
        <f t="shared" si="34"/>
        <v>12.421052631578949</v>
      </c>
      <c r="P105" s="67">
        <f t="shared" si="34"/>
        <v>214.15789473684217</v>
      </c>
      <c r="Q105" s="67">
        <f t="shared" si="34"/>
        <v>335.26315789473682</v>
      </c>
      <c r="R105" s="67">
        <f t="shared" si="34"/>
        <v>64.263157894736821</v>
      </c>
      <c r="S105" s="67">
        <f t="shared" si="34"/>
        <v>214.57894736842113</v>
      </c>
      <c r="T105" s="67">
        <f t="shared" si="34"/>
        <v>348.31578947368422</v>
      </c>
      <c r="U105" s="67">
        <f t="shared" si="34"/>
        <v>100.89473684210527</v>
      </c>
      <c r="V105" s="67">
        <f t="shared" si="34"/>
        <v>71.05263157894737</v>
      </c>
      <c r="W105" s="67">
        <f t="shared" si="34"/>
        <v>3.9999999999999982</v>
      </c>
      <c r="X105" s="67">
        <f t="shared" si="34"/>
        <v>0</v>
      </c>
      <c r="Y105" s="66">
        <f t="shared" si="34"/>
        <v>0</v>
      </c>
    </row>
    <row r="106" spans="1:25" s="4" customFormat="1" ht="15.6" x14ac:dyDescent="0.3">
      <c r="A106" s="14">
        <v>33</v>
      </c>
      <c r="B106" s="15" t="s">
        <v>18</v>
      </c>
      <c r="C106" s="59">
        <f>SUM(D106:Y106)</f>
        <v>4231.4210526315783</v>
      </c>
      <c r="D106" s="60">
        <f>SUMIFS('DATOS PEST12'!$E:$E,'DATOS PEST12'!$A:$A,INDICE!$C$13,'DATOS PEST12'!$D:$D,'5. RG PROV CCAA SECCION'!D$11,'DATOS PEST12'!$B:$B,'5. RG PROV CCAA SECCION'!$A106,'DATOS PEST12'!$F:$F,"REGIMEN GENERAL",'DATOS PEST12'!$C:$C,"UNION EUROPEA")</f>
        <v>33.157894736842103</v>
      </c>
      <c r="E106" s="62">
        <f>SUMIFS('DATOS PEST12'!$E:$E,'DATOS PEST12'!$A:$A,INDICE!$C$13,'DATOS PEST12'!$D:$D,'5. RG PROV CCAA SECCION'!E$11,'DATOS PEST12'!$B:$B,'5. RG PROV CCAA SECCION'!$A106,'DATOS PEST12'!$F:$F,"REGIMEN GENERAL",'DATOS PEST12'!$C:$C,"UNION EUROPEA")</f>
        <v>10.000000000000002</v>
      </c>
      <c r="F106" s="62">
        <f>SUMIFS('DATOS PEST12'!$E:$E,'DATOS PEST12'!$A:$A,INDICE!$C$13,'DATOS PEST12'!$D:$D,'5. RG PROV CCAA SECCION'!F$11,'DATOS PEST12'!$B:$B,'5. RG PROV CCAA SECCION'!$A106,'DATOS PEST12'!$F:$F,"REGIMEN GENERAL",'DATOS PEST12'!$C:$C,"UNION EUROPEA")</f>
        <v>483.21052631578948</v>
      </c>
      <c r="G106" s="62">
        <f>SUMIFS('DATOS PEST12'!$E:$E,'DATOS PEST12'!$A:$A,INDICE!$C$13,'DATOS PEST12'!$D:$D,'5. RG PROV CCAA SECCION'!G$11,'DATOS PEST12'!$B:$B,'5. RG PROV CCAA SECCION'!$A106,'DATOS PEST12'!$F:$F,"REGIMEN GENERAL",'DATOS PEST12'!$C:$C,"UNION EUROPEA")</f>
        <v>1.9999999999999991</v>
      </c>
      <c r="H106" s="62">
        <f>SUMIFS('DATOS PEST12'!$E:$E,'DATOS PEST12'!$A:$A,INDICE!$C$13,'DATOS PEST12'!$D:$D,'5. RG PROV CCAA SECCION'!H$11,'DATOS PEST12'!$B:$B,'5. RG PROV CCAA SECCION'!$A106,'DATOS PEST12'!$F:$F,"REGIMEN GENERAL",'DATOS PEST12'!$C:$C,"UNION EUROPEA")</f>
        <v>20.315789473684205</v>
      </c>
      <c r="I106" s="62">
        <f>SUMIFS('DATOS PEST12'!$E:$E,'DATOS PEST12'!$A:$A,INDICE!$C$13,'DATOS PEST12'!$D:$D,'5. RG PROV CCAA SECCION'!I$11,'DATOS PEST12'!$B:$B,'5. RG PROV CCAA SECCION'!$A106,'DATOS PEST12'!$F:$F,"REGIMEN GENERAL",'DATOS PEST12'!$C:$C,"UNION EUROPEA")</f>
        <v>525.36842105263156</v>
      </c>
      <c r="J106" s="62">
        <f>SUMIFS('DATOS PEST12'!$E:$E,'DATOS PEST12'!$A:$A,INDICE!$C$13,'DATOS PEST12'!$D:$D,'5. RG PROV CCAA SECCION'!J$11,'DATOS PEST12'!$B:$B,'5. RG PROV CCAA SECCION'!$A106,'DATOS PEST12'!$F:$F,"REGIMEN GENERAL",'DATOS PEST12'!$C:$C,"UNION EUROPEA")</f>
        <v>526.52631578947364</v>
      </c>
      <c r="K106" s="62">
        <f>SUMIFS('DATOS PEST12'!$E:$E,'DATOS PEST12'!$A:$A,INDICE!$C$13,'DATOS PEST12'!$D:$D,'5. RG PROV CCAA SECCION'!K$11,'DATOS PEST12'!$B:$B,'5. RG PROV CCAA SECCION'!$A106,'DATOS PEST12'!$F:$F,"REGIMEN GENERAL",'DATOS PEST12'!$C:$C,"UNION EUROPEA")</f>
        <v>177.89473684210529</v>
      </c>
      <c r="L106" s="62">
        <f>SUMIFS('DATOS PEST12'!$E:$E,'DATOS PEST12'!$A:$A,INDICE!$C$13,'DATOS PEST12'!$D:$D,'5. RG PROV CCAA SECCION'!L$11,'DATOS PEST12'!$B:$B,'5. RG PROV CCAA SECCION'!$A106,'DATOS PEST12'!$F:$F,"REGIMEN GENERAL",'DATOS PEST12'!$C:$C,"UNION EUROPEA")</f>
        <v>922.42105263157896</v>
      </c>
      <c r="M106" s="62">
        <f>SUMIFS('DATOS PEST12'!$E:$E,'DATOS PEST12'!$A:$A,INDICE!$C$13,'DATOS PEST12'!$D:$D,'5. RG PROV CCAA SECCION'!M$11,'DATOS PEST12'!$B:$B,'5. RG PROV CCAA SECCION'!$A106,'DATOS PEST12'!$F:$F,"REGIMEN GENERAL",'DATOS PEST12'!$C:$C,"UNION EUROPEA")</f>
        <v>157.5789473684211</v>
      </c>
      <c r="N106" s="62">
        <f>SUMIFS('DATOS PEST12'!$E:$E,'DATOS PEST12'!$A:$A,INDICE!$C$13,'DATOS PEST12'!$D:$D,'5. RG PROV CCAA SECCION'!N$11,'DATOS PEST12'!$B:$B,'5. RG PROV CCAA SECCION'!$A106,'DATOS PEST12'!$F:$F,"REGIMEN GENERAL",'DATOS PEST12'!$C:$C,"UNION EUROPEA")</f>
        <v>7.9999999999999964</v>
      </c>
      <c r="O106" s="62">
        <f>SUMIFS('DATOS PEST12'!$E:$E,'DATOS PEST12'!$A:$A,INDICE!$C$13,'DATOS PEST12'!$D:$D,'5. RG PROV CCAA SECCION'!O$11,'DATOS PEST12'!$B:$B,'5. RG PROV CCAA SECCION'!$A106,'DATOS PEST12'!$F:$F,"REGIMEN GENERAL",'DATOS PEST12'!$C:$C,"UNION EUROPEA")</f>
        <v>12.421052631578949</v>
      </c>
      <c r="P106" s="62">
        <f>SUMIFS('DATOS PEST12'!$E:$E,'DATOS PEST12'!$A:$A,INDICE!$C$13,'DATOS PEST12'!$D:$D,'5. RG PROV CCAA SECCION'!P$11,'DATOS PEST12'!$B:$B,'5. RG PROV CCAA SECCION'!$A106,'DATOS PEST12'!$F:$F,"REGIMEN GENERAL",'DATOS PEST12'!$C:$C,"UNION EUROPEA")</f>
        <v>214.15789473684217</v>
      </c>
      <c r="Q106" s="62">
        <f>SUMIFS('DATOS PEST12'!$E:$E,'DATOS PEST12'!$A:$A,INDICE!$C$13,'DATOS PEST12'!$D:$D,'5. RG PROV CCAA SECCION'!Q$11,'DATOS PEST12'!$B:$B,'5. RG PROV CCAA SECCION'!$A106,'DATOS PEST12'!$F:$F,"REGIMEN GENERAL",'DATOS PEST12'!$C:$C,"UNION EUROPEA")</f>
        <v>335.26315789473682</v>
      </c>
      <c r="R106" s="62">
        <f>SUMIFS('DATOS PEST12'!$E:$E,'DATOS PEST12'!$A:$A,INDICE!$C$13,'DATOS PEST12'!$D:$D,'5. RG PROV CCAA SECCION'!R$11,'DATOS PEST12'!$B:$B,'5. RG PROV CCAA SECCION'!$A106,'DATOS PEST12'!$F:$F,"REGIMEN GENERAL",'DATOS PEST12'!$C:$C,"UNION EUROPEA")</f>
        <v>64.263157894736821</v>
      </c>
      <c r="S106" s="62">
        <f>SUMIFS('DATOS PEST12'!$E:$E,'DATOS PEST12'!$A:$A,INDICE!$C$13,'DATOS PEST12'!$D:$D,'5. RG PROV CCAA SECCION'!S$11,'DATOS PEST12'!$B:$B,'5. RG PROV CCAA SECCION'!$A106,'DATOS PEST12'!$F:$F,"REGIMEN GENERAL",'DATOS PEST12'!$C:$C,"UNION EUROPEA")</f>
        <v>214.57894736842113</v>
      </c>
      <c r="T106" s="62">
        <f>SUMIFS('DATOS PEST12'!$E:$E,'DATOS PEST12'!$A:$A,INDICE!$C$13,'DATOS PEST12'!$D:$D,'5. RG PROV CCAA SECCION'!T$11,'DATOS PEST12'!$B:$B,'5. RG PROV CCAA SECCION'!$A106,'DATOS PEST12'!$F:$F,"REGIMEN GENERAL",'DATOS PEST12'!$C:$C,"UNION EUROPEA")</f>
        <v>348.31578947368422</v>
      </c>
      <c r="U106" s="62">
        <f>SUMIFS('DATOS PEST12'!$E:$E,'DATOS PEST12'!$A:$A,INDICE!$C$13,'DATOS PEST12'!$D:$D,'5. RG PROV CCAA SECCION'!U$11,'DATOS PEST12'!$B:$B,'5. RG PROV CCAA SECCION'!$A106,'DATOS PEST12'!$F:$F,"REGIMEN GENERAL",'DATOS PEST12'!$C:$C,"UNION EUROPEA")</f>
        <v>100.89473684210527</v>
      </c>
      <c r="V106" s="62">
        <f>SUMIFS('DATOS PEST12'!$E:$E,'DATOS PEST12'!$A:$A,INDICE!$C$13,'DATOS PEST12'!$D:$D,'5. RG PROV CCAA SECCION'!V$11,'DATOS PEST12'!$B:$B,'5. RG PROV CCAA SECCION'!$A106,'DATOS PEST12'!$F:$F,"REGIMEN GENERAL",'DATOS PEST12'!$C:$C,"UNION EUROPEA")</f>
        <v>71.05263157894737</v>
      </c>
      <c r="W106" s="62">
        <f>SUMIFS('DATOS PEST12'!$E:$E,'DATOS PEST12'!$A:$A,INDICE!$C$13,'DATOS PEST12'!$D:$D,'5. RG PROV CCAA SECCION'!W$11,'DATOS PEST12'!$B:$B,'5. RG PROV CCAA SECCION'!$A106,'DATOS PEST12'!$F:$F,"REGIMEN GENERAL",'DATOS PEST12'!$C:$C,"UNION EUROPEA")</f>
        <v>3.9999999999999982</v>
      </c>
      <c r="X106" s="62">
        <f>SUMIFS('DATOS PEST12'!$E:$E,'DATOS PEST12'!$A:$A,INDICE!$C$13,'DATOS PEST12'!$D:$D,'5. RG PROV CCAA SECCION'!X$11,'DATOS PEST12'!$B:$B,'5. RG PROV CCAA SECCION'!$A106,'DATOS PEST12'!$F:$F,"REGIMEN GENERAL",'DATOS PEST12'!$C:$C,"UNION EUROPEA")</f>
        <v>0</v>
      </c>
      <c r="Y106" s="59">
        <f>SUMIFS('DATOS PEST12'!$E:$E,'DATOS PEST12'!$A:$A,INDICE!$C$13,'DATOS PEST12'!$D:$D,'5. RG PROV CCAA SECCION'!Y$11,'DATOS PEST12'!$B:$B,'5. RG PROV CCAA SECCION'!$A106,'DATOS PEST12'!$F:$F,"REGIMEN GENERAL",'DATOS PEST12'!$C:$C,"UNION EUROPEA")</f>
        <v>0</v>
      </c>
    </row>
    <row r="107" spans="1:25" s="4" customFormat="1" ht="15.6" x14ac:dyDescent="0.3">
      <c r="A107" s="238" t="s">
        <v>180</v>
      </c>
      <c r="B107" s="239"/>
      <c r="C107" s="66">
        <f t="shared" ref="C107:Y107" si="35">C108</f>
        <v>27992.63157894737</v>
      </c>
      <c r="D107" s="64">
        <f t="shared" si="35"/>
        <v>88.736842105263136</v>
      </c>
      <c r="E107" s="67">
        <f t="shared" si="35"/>
        <v>3.9999999999999982</v>
      </c>
      <c r="F107" s="67">
        <f t="shared" si="35"/>
        <v>1086.578947368421</v>
      </c>
      <c r="G107" s="67">
        <f t="shared" si="35"/>
        <v>9.1052631578947363</v>
      </c>
      <c r="H107" s="67">
        <f t="shared" si="35"/>
        <v>86.789473684210549</v>
      </c>
      <c r="I107" s="67">
        <f t="shared" si="35"/>
        <v>3196.3157894736837</v>
      </c>
      <c r="J107" s="67">
        <f t="shared" si="35"/>
        <v>3518.8947368421045</v>
      </c>
      <c r="K107" s="67">
        <f t="shared" si="35"/>
        <v>1526.1578947368421</v>
      </c>
      <c r="L107" s="67">
        <f t="shared" si="35"/>
        <v>8570</v>
      </c>
      <c r="M107" s="67">
        <f t="shared" si="35"/>
        <v>519.42105263157896</v>
      </c>
      <c r="N107" s="67">
        <f t="shared" si="35"/>
        <v>190.42105263157893</v>
      </c>
      <c r="O107" s="67">
        <f t="shared" si="35"/>
        <v>753.47368421052636</v>
      </c>
      <c r="P107" s="67">
        <f t="shared" si="35"/>
        <v>1388.2105263157894</v>
      </c>
      <c r="Q107" s="67">
        <f t="shared" si="35"/>
        <v>3531.0526315789471</v>
      </c>
      <c r="R107" s="67">
        <f t="shared" si="35"/>
        <v>152.47368421052633</v>
      </c>
      <c r="S107" s="67">
        <f t="shared" si="35"/>
        <v>828.94736842105272</v>
      </c>
      <c r="T107" s="67">
        <f t="shared" si="35"/>
        <v>1192.4210526315792</v>
      </c>
      <c r="U107" s="67">
        <f t="shared" si="35"/>
        <v>739.73684210526312</v>
      </c>
      <c r="V107" s="67">
        <f t="shared" si="35"/>
        <v>491.0526315789474</v>
      </c>
      <c r="W107" s="67">
        <f t="shared" si="35"/>
        <v>112.84210526315786</v>
      </c>
      <c r="X107" s="67">
        <f t="shared" si="35"/>
        <v>6.0000000000000009</v>
      </c>
      <c r="Y107" s="66">
        <f t="shared" si="35"/>
        <v>0</v>
      </c>
    </row>
    <row r="108" spans="1:25" s="4" customFormat="1" ht="15.6" x14ac:dyDescent="0.3">
      <c r="A108" s="14">
        <v>7</v>
      </c>
      <c r="B108" s="15" t="s">
        <v>82</v>
      </c>
      <c r="C108" s="59">
        <f>SUM(D108:Y108)</f>
        <v>27992.63157894737</v>
      </c>
      <c r="D108" s="60">
        <f>SUMIFS('DATOS PEST12'!$E:$E,'DATOS PEST12'!$A:$A,INDICE!$C$13,'DATOS PEST12'!$D:$D,'5. RG PROV CCAA SECCION'!D$11,'DATOS PEST12'!$B:$B,'5. RG PROV CCAA SECCION'!$A108,'DATOS PEST12'!$F:$F,"REGIMEN GENERAL",'DATOS PEST12'!$C:$C,"UNION EUROPEA")</f>
        <v>88.736842105263136</v>
      </c>
      <c r="E108" s="62">
        <f>SUMIFS('DATOS PEST12'!$E:$E,'DATOS PEST12'!$A:$A,INDICE!$C$13,'DATOS PEST12'!$D:$D,'5. RG PROV CCAA SECCION'!E$11,'DATOS PEST12'!$B:$B,'5. RG PROV CCAA SECCION'!$A108,'DATOS PEST12'!$F:$F,"REGIMEN GENERAL",'DATOS PEST12'!$C:$C,"UNION EUROPEA")</f>
        <v>3.9999999999999982</v>
      </c>
      <c r="F108" s="62">
        <f>SUMIFS('DATOS PEST12'!$E:$E,'DATOS PEST12'!$A:$A,INDICE!$C$13,'DATOS PEST12'!$D:$D,'5. RG PROV CCAA SECCION'!F$11,'DATOS PEST12'!$B:$B,'5. RG PROV CCAA SECCION'!$A108,'DATOS PEST12'!$F:$F,"REGIMEN GENERAL",'DATOS PEST12'!$C:$C,"UNION EUROPEA")</f>
        <v>1086.578947368421</v>
      </c>
      <c r="G108" s="62">
        <f>SUMIFS('DATOS PEST12'!$E:$E,'DATOS PEST12'!$A:$A,INDICE!$C$13,'DATOS PEST12'!$D:$D,'5. RG PROV CCAA SECCION'!G$11,'DATOS PEST12'!$B:$B,'5. RG PROV CCAA SECCION'!$A108,'DATOS PEST12'!$F:$F,"REGIMEN GENERAL",'DATOS PEST12'!$C:$C,"UNION EUROPEA")</f>
        <v>9.1052631578947363</v>
      </c>
      <c r="H108" s="62">
        <f>SUMIFS('DATOS PEST12'!$E:$E,'DATOS PEST12'!$A:$A,INDICE!$C$13,'DATOS PEST12'!$D:$D,'5. RG PROV CCAA SECCION'!H$11,'DATOS PEST12'!$B:$B,'5. RG PROV CCAA SECCION'!$A108,'DATOS PEST12'!$F:$F,"REGIMEN GENERAL",'DATOS PEST12'!$C:$C,"UNION EUROPEA")</f>
        <v>86.789473684210549</v>
      </c>
      <c r="I108" s="62">
        <f>SUMIFS('DATOS PEST12'!$E:$E,'DATOS PEST12'!$A:$A,INDICE!$C$13,'DATOS PEST12'!$D:$D,'5. RG PROV CCAA SECCION'!I$11,'DATOS PEST12'!$B:$B,'5. RG PROV CCAA SECCION'!$A108,'DATOS PEST12'!$F:$F,"REGIMEN GENERAL",'DATOS PEST12'!$C:$C,"UNION EUROPEA")</f>
        <v>3196.3157894736837</v>
      </c>
      <c r="J108" s="62">
        <f>SUMIFS('DATOS PEST12'!$E:$E,'DATOS PEST12'!$A:$A,INDICE!$C$13,'DATOS PEST12'!$D:$D,'5. RG PROV CCAA SECCION'!J$11,'DATOS PEST12'!$B:$B,'5. RG PROV CCAA SECCION'!$A108,'DATOS PEST12'!$F:$F,"REGIMEN GENERAL",'DATOS PEST12'!$C:$C,"UNION EUROPEA")</f>
        <v>3518.8947368421045</v>
      </c>
      <c r="K108" s="62">
        <f>SUMIFS('DATOS PEST12'!$E:$E,'DATOS PEST12'!$A:$A,INDICE!$C$13,'DATOS PEST12'!$D:$D,'5. RG PROV CCAA SECCION'!K$11,'DATOS PEST12'!$B:$B,'5. RG PROV CCAA SECCION'!$A108,'DATOS PEST12'!$F:$F,"REGIMEN GENERAL",'DATOS PEST12'!$C:$C,"UNION EUROPEA")</f>
        <v>1526.1578947368421</v>
      </c>
      <c r="L108" s="62">
        <f>SUMIFS('DATOS PEST12'!$E:$E,'DATOS PEST12'!$A:$A,INDICE!$C$13,'DATOS PEST12'!$D:$D,'5. RG PROV CCAA SECCION'!L$11,'DATOS PEST12'!$B:$B,'5. RG PROV CCAA SECCION'!$A108,'DATOS PEST12'!$F:$F,"REGIMEN GENERAL",'DATOS PEST12'!$C:$C,"UNION EUROPEA")</f>
        <v>8570</v>
      </c>
      <c r="M108" s="62">
        <f>SUMIFS('DATOS PEST12'!$E:$E,'DATOS PEST12'!$A:$A,INDICE!$C$13,'DATOS PEST12'!$D:$D,'5. RG PROV CCAA SECCION'!M$11,'DATOS PEST12'!$B:$B,'5. RG PROV CCAA SECCION'!$A108,'DATOS PEST12'!$F:$F,"REGIMEN GENERAL",'DATOS PEST12'!$C:$C,"UNION EUROPEA")</f>
        <v>519.42105263157896</v>
      </c>
      <c r="N108" s="62">
        <f>SUMIFS('DATOS PEST12'!$E:$E,'DATOS PEST12'!$A:$A,INDICE!$C$13,'DATOS PEST12'!$D:$D,'5. RG PROV CCAA SECCION'!N$11,'DATOS PEST12'!$B:$B,'5. RG PROV CCAA SECCION'!$A108,'DATOS PEST12'!$F:$F,"REGIMEN GENERAL",'DATOS PEST12'!$C:$C,"UNION EUROPEA")</f>
        <v>190.42105263157893</v>
      </c>
      <c r="O108" s="62">
        <f>SUMIFS('DATOS PEST12'!$E:$E,'DATOS PEST12'!$A:$A,INDICE!$C$13,'DATOS PEST12'!$D:$D,'5. RG PROV CCAA SECCION'!O$11,'DATOS PEST12'!$B:$B,'5. RG PROV CCAA SECCION'!$A108,'DATOS PEST12'!$F:$F,"REGIMEN GENERAL",'DATOS PEST12'!$C:$C,"UNION EUROPEA")</f>
        <v>753.47368421052636</v>
      </c>
      <c r="P108" s="62">
        <f>SUMIFS('DATOS PEST12'!$E:$E,'DATOS PEST12'!$A:$A,INDICE!$C$13,'DATOS PEST12'!$D:$D,'5. RG PROV CCAA SECCION'!P$11,'DATOS PEST12'!$B:$B,'5. RG PROV CCAA SECCION'!$A108,'DATOS PEST12'!$F:$F,"REGIMEN GENERAL",'DATOS PEST12'!$C:$C,"UNION EUROPEA")</f>
        <v>1388.2105263157894</v>
      </c>
      <c r="Q108" s="62">
        <f>SUMIFS('DATOS PEST12'!$E:$E,'DATOS PEST12'!$A:$A,INDICE!$C$13,'DATOS PEST12'!$D:$D,'5. RG PROV CCAA SECCION'!Q$11,'DATOS PEST12'!$B:$B,'5. RG PROV CCAA SECCION'!$A108,'DATOS PEST12'!$F:$F,"REGIMEN GENERAL",'DATOS PEST12'!$C:$C,"UNION EUROPEA")</f>
        <v>3531.0526315789471</v>
      </c>
      <c r="R108" s="62">
        <f>SUMIFS('DATOS PEST12'!$E:$E,'DATOS PEST12'!$A:$A,INDICE!$C$13,'DATOS PEST12'!$D:$D,'5. RG PROV CCAA SECCION'!R$11,'DATOS PEST12'!$B:$B,'5. RG PROV CCAA SECCION'!$A108,'DATOS PEST12'!$F:$F,"REGIMEN GENERAL",'DATOS PEST12'!$C:$C,"UNION EUROPEA")</f>
        <v>152.47368421052633</v>
      </c>
      <c r="S108" s="62">
        <f>SUMIFS('DATOS PEST12'!$E:$E,'DATOS PEST12'!$A:$A,INDICE!$C$13,'DATOS PEST12'!$D:$D,'5. RG PROV CCAA SECCION'!S$11,'DATOS PEST12'!$B:$B,'5. RG PROV CCAA SECCION'!$A108,'DATOS PEST12'!$F:$F,"REGIMEN GENERAL",'DATOS PEST12'!$C:$C,"UNION EUROPEA")</f>
        <v>828.94736842105272</v>
      </c>
      <c r="T108" s="62">
        <f>SUMIFS('DATOS PEST12'!$E:$E,'DATOS PEST12'!$A:$A,INDICE!$C$13,'DATOS PEST12'!$D:$D,'5. RG PROV CCAA SECCION'!T$11,'DATOS PEST12'!$B:$B,'5. RG PROV CCAA SECCION'!$A108,'DATOS PEST12'!$F:$F,"REGIMEN GENERAL",'DATOS PEST12'!$C:$C,"UNION EUROPEA")</f>
        <v>1192.4210526315792</v>
      </c>
      <c r="U108" s="62">
        <f>SUMIFS('DATOS PEST12'!$E:$E,'DATOS PEST12'!$A:$A,INDICE!$C$13,'DATOS PEST12'!$D:$D,'5. RG PROV CCAA SECCION'!U$11,'DATOS PEST12'!$B:$B,'5. RG PROV CCAA SECCION'!$A108,'DATOS PEST12'!$F:$F,"REGIMEN GENERAL",'DATOS PEST12'!$C:$C,"UNION EUROPEA")</f>
        <v>739.73684210526312</v>
      </c>
      <c r="V108" s="62">
        <f>SUMIFS('DATOS PEST12'!$E:$E,'DATOS PEST12'!$A:$A,INDICE!$C$13,'DATOS PEST12'!$D:$D,'5. RG PROV CCAA SECCION'!V$11,'DATOS PEST12'!$B:$B,'5. RG PROV CCAA SECCION'!$A108,'DATOS PEST12'!$F:$F,"REGIMEN GENERAL",'DATOS PEST12'!$C:$C,"UNION EUROPEA")</f>
        <v>491.0526315789474</v>
      </c>
      <c r="W108" s="62">
        <f>SUMIFS('DATOS PEST12'!$E:$E,'DATOS PEST12'!$A:$A,INDICE!$C$13,'DATOS PEST12'!$D:$D,'5. RG PROV CCAA SECCION'!W$11,'DATOS PEST12'!$B:$B,'5. RG PROV CCAA SECCION'!$A108,'DATOS PEST12'!$F:$F,"REGIMEN GENERAL",'DATOS PEST12'!$C:$C,"UNION EUROPEA")</f>
        <v>112.84210526315786</v>
      </c>
      <c r="X108" s="62">
        <f>SUMIFS('DATOS PEST12'!$E:$E,'DATOS PEST12'!$A:$A,INDICE!$C$13,'DATOS PEST12'!$D:$D,'5. RG PROV CCAA SECCION'!X$11,'DATOS PEST12'!$B:$B,'5. RG PROV CCAA SECCION'!$A108,'DATOS PEST12'!$F:$F,"REGIMEN GENERAL",'DATOS PEST12'!$C:$C,"UNION EUROPEA")</f>
        <v>6.0000000000000009</v>
      </c>
      <c r="Y108" s="59">
        <f>SUMIFS('DATOS PEST12'!$E:$E,'DATOS PEST12'!$A:$A,INDICE!$C$13,'DATOS PEST12'!$D:$D,'5. RG PROV CCAA SECCION'!Y$11,'DATOS PEST12'!$B:$B,'5. RG PROV CCAA SECCION'!$A108,'DATOS PEST12'!$F:$F,"REGIMEN GENERAL",'DATOS PEST12'!$C:$C,"UNION EUROPEA")</f>
        <v>0</v>
      </c>
    </row>
    <row r="109" spans="1:25" s="4" customFormat="1" ht="15.6" x14ac:dyDescent="0.3">
      <c r="A109" s="238" t="s">
        <v>39</v>
      </c>
      <c r="B109" s="239"/>
      <c r="C109" s="66">
        <f t="shared" ref="C109:Y109" si="36">SUM(C110:C111)</f>
        <v>33861.68421052632</v>
      </c>
      <c r="D109" s="64">
        <f t="shared" si="36"/>
        <v>52</v>
      </c>
      <c r="E109" s="67">
        <f t="shared" si="36"/>
        <v>0.99999999999999956</v>
      </c>
      <c r="F109" s="67">
        <f t="shared" si="36"/>
        <v>688.31578947368416</v>
      </c>
      <c r="G109" s="67">
        <f t="shared" si="36"/>
        <v>11.999999999999998</v>
      </c>
      <c r="H109" s="67">
        <f t="shared" si="36"/>
        <v>43.789473684210506</v>
      </c>
      <c r="I109" s="67">
        <f t="shared" si="36"/>
        <v>1226.7368421052633</v>
      </c>
      <c r="J109" s="67">
        <f t="shared" si="36"/>
        <v>4102.894736842105</v>
      </c>
      <c r="K109" s="67">
        <f t="shared" si="36"/>
        <v>1123.4736842105262</v>
      </c>
      <c r="L109" s="67">
        <f t="shared" si="36"/>
        <v>15418.157894736843</v>
      </c>
      <c r="M109" s="67">
        <f t="shared" si="36"/>
        <v>1185.4736842105262</v>
      </c>
      <c r="N109" s="67">
        <f t="shared" si="36"/>
        <v>133.73684210526318</v>
      </c>
      <c r="O109" s="67">
        <f t="shared" si="36"/>
        <v>436.0526315789474</v>
      </c>
      <c r="P109" s="67">
        <f t="shared" si="36"/>
        <v>1117.5263157894738</v>
      </c>
      <c r="Q109" s="67">
        <f t="shared" si="36"/>
        <v>3516.6842105263163</v>
      </c>
      <c r="R109" s="67">
        <f t="shared" si="36"/>
        <v>242.36842105263156</v>
      </c>
      <c r="S109" s="67">
        <f t="shared" si="36"/>
        <v>1174.9473684210527</v>
      </c>
      <c r="T109" s="67">
        <f t="shared" si="36"/>
        <v>1467.3684210526312</v>
      </c>
      <c r="U109" s="67">
        <f t="shared" si="36"/>
        <v>1017.5789473684212</v>
      </c>
      <c r="V109" s="67">
        <f t="shared" si="36"/>
        <v>825.84210526315803</v>
      </c>
      <c r="W109" s="67">
        <f t="shared" si="36"/>
        <v>70.684210526315809</v>
      </c>
      <c r="X109" s="67">
        <f t="shared" si="36"/>
        <v>5.0526315789473681</v>
      </c>
      <c r="Y109" s="66">
        <f t="shared" si="36"/>
        <v>0</v>
      </c>
    </row>
    <row r="110" spans="1:25" s="4" customFormat="1" ht="15.6" x14ac:dyDescent="0.3">
      <c r="A110" s="6">
        <v>35</v>
      </c>
      <c r="B110" s="7" t="s">
        <v>83</v>
      </c>
      <c r="C110" s="59">
        <f t="shared" ref="C110:C111" si="37">SUM(D110:Y110)</f>
        <v>16929.947368421053</v>
      </c>
      <c r="D110" s="60">
        <f>SUMIFS('DATOS PEST12'!$E:$E,'DATOS PEST12'!$A:$A,INDICE!$C$13,'DATOS PEST12'!$D:$D,'5. RG PROV CCAA SECCION'!D$11,'DATOS PEST12'!$B:$B,'5. RG PROV CCAA SECCION'!$A110,'DATOS PEST12'!$F:$F,"REGIMEN GENERAL",'DATOS PEST12'!$C:$C,"UNION EUROPEA")</f>
        <v>17.000000000000004</v>
      </c>
      <c r="E110" s="62">
        <f>SUMIFS('DATOS PEST12'!$E:$E,'DATOS PEST12'!$A:$A,INDICE!$C$13,'DATOS PEST12'!$D:$D,'5. RG PROV CCAA SECCION'!E$11,'DATOS PEST12'!$B:$B,'5. RG PROV CCAA SECCION'!$A110,'DATOS PEST12'!$F:$F,"REGIMEN GENERAL",'DATOS PEST12'!$C:$C,"UNION EUROPEA")</f>
        <v>0.99999999999999956</v>
      </c>
      <c r="F110" s="62">
        <f>SUMIFS('DATOS PEST12'!$E:$E,'DATOS PEST12'!$A:$A,INDICE!$C$13,'DATOS PEST12'!$D:$D,'5. RG PROV CCAA SECCION'!F$11,'DATOS PEST12'!$B:$B,'5. RG PROV CCAA SECCION'!$A110,'DATOS PEST12'!$F:$F,"REGIMEN GENERAL",'DATOS PEST12'!$C:$C,"UNION EUROPEA")</f>
        <v>350.94736842105254</v>
      </c>
      <c r="G110" s="62">
        <f>SUMIFS('DATOS PEST12'!$E:$E,'DATOS PEST12'!$A:$A,INDICE!$C$13,'DATOS PEST12'!$D:$D,'5. RG PROV CCAA SECCION'!G$11,'DATOS PEST12'!$B:$B,'5. RG PROV CCAA SECCION'!$A110,'DATOS PEST12'!$F:$F,"REGIMEN GENERAL",'DATOS PEST12'!$C:$C,"UNION EUROPEA")</f>
        <v>6.9999999999999973</v>
      </c>
      <c r="H110" s="62">
        <f>SUMIFS('DATOS PEST12'!$E:$E,'DATOS PEST12'!$A:$A,INDICE!$C$13,'DATOS PEST12'!$D:$D,'5. RG PROV CCAA SECCION'!H$11,'DATOS PEST12'!$B:$B,'5. RG PROV CCAA SECCION'!$A110,'DATOS PEST12'!$F:$F,"REGIMEN GENERAL",'DATOS PEST12'!$C:$C,"UNION EUROPEA")</f>
        <v>16.263157894736832</v>
      </c>
      <c r="I110" s="62">
        <f>SUMIFS('DATOS PEST12'!$E:$E,'DATOS PEST12'!$A:$A,INDICE!$C$13,'DATOS PEST12'!$D:$D,'5. RG PROV CCAA SECCION'!I$11,'DATOS PEST12'!$B:$B,'5. RG PROV CCAA SECCION'!$A110,'DATOS PEST12'!$F:$F,"REGIMEN GENERAL",'DATOS PEST12'!$C:$C,"UNION EUROPEA")</f>
        <v>623.21052631578959</v>
      </c>
      <c r="J110" s="62">
        <f>SUMIFS('DATOS PEST12'!$E:$E,'DATOS PEST12'!$A:$A,INDICE!$C$13,'DATOS PEST12'!$D:$D,'5. RG PROV CCAA SECCION'!J$11,'DATOS PEST12'!$B:$B,'5. RG PROV CCAA SECCION'!$A110,'DATOS PEST12'!$F:$F,"REGIMEN GENERAL",'DATOS PEST12'!$C:$C,"UNION EUROPEA")</f>
        <v>2007.5263157894742</v>
      </c>
      <c r="K110" s="62">
        <f>SUMIFS('DATOS PEST12'!$E:$E,'DATOS PEST12'!$A:$A,INDICE!$C$13,'DATOS PEST12'!$D:$D,'5. RG PROV CCAA SECCION'!K$11,'DATOS PEST12'!$B:$B,'5. RG PROV CCAA SECCION'!$A110,'DATOS PEST12'!$F:$F,"REGIMEN GENERAL",'DATOS PEST12'!$C:$C,"UNION EUROPEA")</f>
        <v>586.31578947368428</v>
      </c>
      <c r="L110" s="62">
        <f>SUMIFS('DATOS PEST12'!$E:$E,'DATOS PEST12'!$A:$A,INDICE!$C$13,'DATOS PEST12'!$D:$D,'5. RG PROV CCAA SECCION'!L$11,'DATOS PEST12'!$B:$B,'5. RG PROV CCAA SECCION'!$A110,'DATOS PEST12'!$F:$F,"REGIMEN GENERAL",'DATOS PEST12'!$C:$C,"UNION EUROPEA")</f>
        <v>8056.6315789473674</v>
      </c>
      <c r="M110" s="62">
        <f>SUMIFS('DATOS PEST12'!$E:$E,'DATOS PEST12'!$A:$A,INDICE!$C$13,'DATOS PEST12'!$D:$D,'5. RG PROV CCAA SECCION'!M$11,'DATOS PEST12'!$B:$B,'5. RG PROV CCAA SECCION'!$A110,'DATOS PEST12'!$F:$F,"REGIMEN GENERAL",'DATOS PEST12'!$C:$C,"UNION EUROPEA")</f>
        <v>440.31578947368422</v>
      </c>
      <c r="N110" s="62">
        <f>SUMIFS('DATOS PEST12'!$E:$E,'DATOS PEST12'!$A:$A,INDICE!$C$13,'DATOS PEST12'!$D:$D,'5. RG PROV CCAA SECCION'!N$11,'DATOS PEST12'!$B:$B,'5. RG PROV CCAA SECCION'!$A110,'DATOS PEST12'!$F:$F,"REGIMEN GENERAL",'DATOS PEST12'!$C:$C,"UNION EUROPEA")</f>
        <v>67.789473684210535</v>
      </c>
      <c r="O110" s="62">
        <f>SUMIFS('DATOS PEST12'!$E:$E,'DATOS PEST12'!$A:$A,INDICE!$C$13,'DATOS PEST12'!$D:$D,'5. RG PROV CCAA SECCION'!O$11,'DATOS PEST12'!$B:$B,'5. RG PROV CCAA SECCION'!$A110,'DATOS PEST12'!$F:$F,"REGIMEN GENERAL",'DATOS PEST12'!$C:$C,"UNION EUROPEA")</f>
        <v>164.52631578947367</v>
      </c>
      <c r="P110" s="62">
        <f>SUMIFS('DATOS PEST12'!$E:$E,'DATOS PEST12'!$A:$A,INDICE!$C$13,'DATOS PEST12'!$D:$D,'5. RG PROV CCAA SECCION'!P$11,'DATOS PEST12'!$B:$B,'5. RG PROV CCAA SECCION'!$A110,'DATOS PEST12'!$F:$F,"REGIMEN GENERAL",'DATOS PEST12'!$C:$C,"UNION EUROPEA")</f>
        <v>602.57894736842115</v>
      </c>
      <c r="Q110" s="62">
        <f>SUMIFS('DATOS PEST12'!$E:$E,'DATOS PEST12'!$A:$A,INDICE!$C$13,'DATOS PEST12'!$D:$D,'5. RG PROV CCAA SECCION'!Q$11,'DATOS PEST12'!$B:$B,'5. RG PROV CCAA SECCION'!$A110,'DATOS PEST12'!$F:$F,"REGIMEN GENERAL",'DATOS PEST12'!$C:$C,"UNION EUROPEA")</f>
        <v>1605.1052631578948</v>
      </c>
      <c r="R110" s="62">
        <f>SUMIFS('DATOS PEST12'!$E:$E,'DATOS PEST12'!$A:$A,INDICE!$C$13,'DATOS PEST12'!$D:$D,'5. RG PROV CCAA SECCION'!R$11,'DATOS PEST12'!$B:$B,'5. RG PROV CCAA SECCION'!$A110,'DATOS PEST12'!$F:$F,"REGIMEN GENERAL",'DATOS PEST12'!$C:$C,"UNION EUROPEA")</f>
        <v>91.736842105263179</v>
      </c>
      <c r="S110" s="62">
        <f>SUMIFS('DATOS PEST12'!$E:$E,'DATOS PEST12'!$A:$A,INDICE!$C$13,'DATOS PEST12'!$D:$D,'5. RG PROV CCAA SECCION'!S$11,'DATOS PEST12'!$B:$B,'5. RG PROV CCAA SECCION'!$A110,'DATOS PEST12'!$F:$F,"REGIMEN GENERAL",'DATOS PEST12'!$C:$C,"UNION EUROPEA")</f>
        <v>624.0526315789474</v>
      </c>
      <c r="T110" s="62">
        <f>SUMIFS('DATOS PEST12'!$E:$E,'DATOS PEST12'!$A:$A,INDICE!$C$13,'DATOS PEST12'!$D:$D,'5. RG PROV CCAA SECCION'!T$11,'DATOS PEST12'!$B:$B,'5. RG PROV CCAA SECCION'!$A110,'DATOS PEST12'!$F:$F,"REGIMEN GENERAL",'DATOS PEST12'!$C:$C,"UNION EUROPEA")</f>
        <v>726.26315789473676</v>
      </c>
      <c r="U110" s="62">
        <f>SUMIFS('DATOS PEST12'!$E:$E,'DATOS PEST12'!$A:$A,INDICE!$C$13,'DATOS PEST12'!$D:$D,'5. RG PROV CCAA SECCION'!U$11,'DATOS PEST12'!$B:$B,'5. RG PROV CCAA SECCION'!$A110,'DATOS PEST12'!$F:$F,"REGIMEN GENERAL",'DATOS PEST12'!$C:$C,"UNION EUROPEA")</f>
        <v>574.63157894736855</v>
      </c>
      <c r="V110" s="62">
        <f>SUMIFS('DATOS PEST12'!$E:$E,'DATOS PEST12'!$A:$A,INDICE!$C$13,'DATOS PEST12'!$D:$D,'5. RG PROV CCAA SECCION'!V$11,'DATOS PEST12'!$B:$B,'5. RG PROV CCAA SECCION'!$A110,'DATOS PEST12'!$F:$F,"REGIMEN GENERAL",'DATOS PEST12'!$C:$C,"UNION EUROPEA")</f>
        <v>347.0526315789474</v>
      </c>
      <c r="W110" s="62">
        <f>SUMIFS('DATOS PEST12'!$E:$E,'DATOS PEST12'!$A:$A,INDICE!$C$13,'DATOS PEST12'!$D:$D,'5. RG PROV CCAA SECCION'!W$11,'DATOS PEST12'!$B:$B,'5. RG PROV CCAA SECCION'!$A110,'DATOS PEST12'!$F:$F,"REGIMEN GENERAL",'DATOS PEST12'!$C:$C,"UNION EUROPEA")</f>
        <v>17.000000000000004</v>
      </c>
      <c r="X110" s="62">
        <f>SUMIFS('DATOS PEST12'!$E:$E,'DATOS PEST12'!$A:$A,INDICE!$C$13,'DATOS PEST12'!$D:$D,'5. RG PROV CCAA SECCION'!X$11,'DATOS PEST12'!$B:$B,'5. RG PROV CCAA SECCION'!$A110,'DATOS PEST12'!$F:$F,"REGIMEN GENERAL",'DATOS PEST12'!$C:$C,"UNION EUROPEA")</f>
        <v>3.0000000000000004</v>
      </c>
      <c r="Y110" s="59">
        <f>SUMIFS('DATOS PEST12'!$E:$E,'DATOS PEST12'!$A:$A,INDICE!$C$13,'DATOS PEST12'!$D:$D,'5. RG PROV CCAA SECCION'!Y$11,'DATOS PEST12'!$B:$B,'5. RG PROV CCAA SECCION'!$A110,'DATOS PEST12'!$F:$F,"REGIMEN GENERAL",'DATOS PEST12'!$C:$C,"UNION EUROPEA")</f>
        <v>0</v>
      </c>
    </row>
    <row r="111" spans="1:25" s="4" customFormat="1" ht="15.6" x14ac:dyDescent="0.3">
      <c r="A111" s="10">
        <v>38</v>
      </c>
      <c r="B111" s="11" t="s">
        <v>167</v>
      </c>
      <c r="C111" s="59">
        <f t="shared" si="37"/>
        <v>16931.736842105263</v>
      </c>
      <c r="D111" s="60">
        <f>SUMIFS('DATOS PEST12'!$E:$E,'DATOS PEST12'!$A:$A,INDICE!$C$13,'DATOS PEST12'!$D:$D,'5. RG PROV CCAA SECCION'!D$11,'DATOS PEST12'!$B:$B,'5. RG PROV CCAA SECCION'!$A111,'DATOS PEST12'!$F:$F,"REGIMEN GENERAL",'DATOS PEST12'!$C:$C,"UNION EUROPEA")</f>
        <v>35</v>
      </c>
      <c r="E111" s="62">
        <f>SUMIFS('DATOS PEST12'!$E:$E,'DATOS PEST12'!$A:$A,INDICE!$C$13,'DATOS PEST12'!$D:$D,'5. RG PROV CCAA SECCION'!E$11,'DATOS PEST12'!$B:$B,'5. RG PROV CCAA SECCION'!$A111,'DATOS PEST12'!$F:$F,"REGIMEN GENERAL",'DATOS PEST12'!$C:$C,"UNION EUROPEA")</f>
        <v>0</v>
      </c>
      <c r="F111" s="62">
        <f>SUMIFS('DATOS PEST12'!$E:$E,'DATOS PEST12'!$A:$A,INDICE!$C$13,'DATOS PEST12'!$D:$D,'5. RG PROV CCAA SECCION'!F$11,'DATOS PEST12'!$B:$B,'5. RG PROV CCAA SECCION'!$A111,'DATOS PEST12'!$F:$F,"REGIMEN GENERAL",'DATOS PEST12'!$C:$C,"UNION EUROPEA")</f>
        <v>337.36842105263162</v>
      </c>
      <c r="G111" s="62">
        <f>SUMIFS('DATOS PEST12'!$E:$E,'DATOS PEST12'!$A:$A,INDICE!$C$13,'DATOS PEST12'!$D:$D,'5. RG PROV CCAA SECCION'!G$11,'DATOS PEST12'!$B:$B,'5. RG PROV CCAA SECCION'!$A111,'DATOS PEST12'!$F:$F,"REGIMEN GENERAL",'DATOS PEST12'!$C:$C,"UNION EUROPEA")</f>
        <v>5.0000000000000009</v>
      </c>
      <c r="H111" s="62">
        <f>SUMIFS('DATOS PEST12'!$E:$E,'DATOS PEST12'!$A:$A,INDICE!$C$13,'DATOS PEST12'!$D:$D,'5. RG PROV CCAA SECCION'!H$11,'DATOS PEST12'!$B:$B,'5. RG PROV CCAA SECCION'!$A111,'DATOS PEST12'!$F:$F,"REGIMEN GENERAL",'DATOS PEST12'!$C:$C,"UNION EUROPEA")</f>
        <v>27.526315789473674</v>
      </c>
      <c r="I111" s="62">
        <f>SUMIFS('DATOS PEST12'!$E:$E,'DATOS PEST12'!$A:$A,INDICE!$C$13,'DATOS PEST12'!$D:$D,'5. RG PROV CCAA SECCION'!I$11,'DATOS PEST12'!$B:$B,'5. RG PROV CCAA SECCION'!$A111,'DATOS PEST12'!$F:$F,"REGIMEN GENERAL",'DATOS PEST12'!$C:$C,"UNION EUROPEA")</f>
        <v>603.52631578947364</v>
      </c>
      <c r="J111" s="62">
        <f>SUMIFS('DATOS PEST12'!$E:$E,'DATOS PEST12'!$A:$A,INDICE!$C$13,'DATOS PEST12'!$D:$D,'5. RG PROV CCAA SECCION'!J$11,'DATOS PEST12'!$B:$B,'5. RG PROV CCAA SECCION'!$A111,'DATOS PEST12'!$F:$F,"REGIMEN GENERAL",'DATOS PEST12'!$C:$C,"UNION EUROPEA")</f>
        <v>2095.3684210526312</v>
      </c>
      <c r="K111" s="62">
        <f>SUMIFS('DATOS PEST12'!$E:$E,'DATOS PEST12'!$A:$A,INDICE!$C$13,'DATOS PEST12'!$D:$D,'5. RG PROV CCAA SECCION'!K$11,'DATOS PEST12'!$B:$B,'5. RG PROV CCAA SECCION'!$A111,'DATOS PEST12'!$F:$F,"REGIMEN GENERAL",'DATOS PEST12'!$C:$C,"UNION EUROPEA")</f>
        <v>537.15789473684208</v>
      </c>
      <c r="L111" s="62">
        <f>SUMIFS('DATOS PEST12'!$E:$E,'DATOS PEST12'!$A:$A,INDICE!$C$13,'DATOS PEST12'!$D:$D,'5. RG PROV CCAA SECCION'!L$11,'DATOS PEST12'!$B:$B,'5. RG PROV CCAA SECCION'!$A111,'DATOS PEST12'!$F:$F,"REGIMEN GENERAL",'DATOS PEST12'!$C:$C,"UNION EUROPEA")</f>
        <v>7361.5263157894751</v>
      </c>
      <c r="M111" s="62">
        <f>SUMIFS('DATOS PEST12'!$E:$E,'DATOS PEST12'!$A:$A,INDICE!$C$13,'DATOS PEST12'!$D:$D,'5. RG PROV CCAA SECCION'!M$11,'DATOS PEST12'!$B:$B,'5. RG PROV CCAA SECCION'!$A111,'DATOS PEST12'!$F:$F,"REGIMEN GENERAL",'DATOS PEST12'!$C:$C,"UNION EUROPEA")</f>
        <v>745.15789473684208</v>
      </c>
      <c r="N111" s="62">
        <f>SUMIFS('DATOS PEST12'!$E:$E,'DATOS PEST12'!$A:$A,INDICE!$C$13,'DATOS PEST12'!$D:$D,'5. RG PROV CCAA SECCION'!N$11,'DATOS PEST12'!$B:$B,'5. RG PROV CCAA SECCION'!$A111,'DATOS PEST12'!$F:$F,"REGIMEN GENERAL",'DATOS PEST12'!$C:$C,"UNION EUROPEA")</f>
        <v>65.94736842105263</v>
      </c>
      <c r="O111" s="62">
        <f>SUMIFS('DATOS PEST12'!$E:$E,'DATOS PEST12'!$A:$A,INDICE!$C$13,'DATOS PEST12'!$D:$D,'5. RG PROV CCAA SECCION'!O$11,'DATOS PEST12'!$B:$B,'5. RG PROV CCAA SECCION'!$A111,'DATOS PEST12'!$F:$F,"REGIMEN GENERAL",'DATOS PEST12'!$C:$C,"UNION EUROPEA")</f>
        <v>271.52631578947376</v>
      </c>
      <c r="P111" s="62">
        <f>SUMIFS('DATOS PEST12'!$E:$E,'DATOS PEST12'!$A:$A,INDICE!$C$13,'DATOS PEST12'!$D:$D,'5. RG PROV CCAA SECCION'!P$11,'DATOS PEST12'!$B:$B,'5. RG PROV CCAA SECCION'!$A111,'DATOS PEST12'!$F:$F,"REGIMEN GENERAL",'DATOS PEST12'!$C:$C,"UNION EUROPEA")</f>
        <v>514.9473684210526</v>
      </c>
      <c r="Q111" s="62">
        <f>SUMIFS('DATOS PEST12'!$E:$E,'DATOS PEST12'!$A:$A,INDICE!$C$13,'DATOS PEST12'!$D:$D,'5. RG PROV CCAA SECCION'!Q$11,'DATOS PEST12'!$B:$B,'5. RG PROV CCAA SECCION'!$A111,'DATOS PEST12'!$F:$F,"REGIMEN GENERAL",'DATOS PEST12'!$C:$C,"UNION EUROPEA")</f>
        <v>1911.5789473684215</v>
      </c>
      <c r="R111" s="62">
        <f>SUMIFS('DATOS PEST12'!$E:$E,'DATOS PEST12'!$A:$A,INDICE!$C$13,'DATOS PEST12'!$D:$D,'5. RG PROV CCAA SECCION'!R$11,'DATOS PEST12'!$B:$B,'5. RG PROV CCAA SECCION'!$A111,'DATOS PEST12'!$F:$F,"REGIMEN GENERAL",'DATOS PEST12'!$C:$C,"UNION EUROPEA")</f>
        <v>150.63157894736838</v>
      </c>
      <c r="S111" s="62">
        <f>SUMIFS('DATOS PEST12'!$E:$E,'DATOS PEST12'!$A:$A,INDICE!$C$13,'DATOS PEST12'!$D:$D,'5. RG PROV CCAA SECCION'!S$11,'DATOS PEST12'!$B:$B,'5. RG PROV CCAA SECCION'!$A111,'DATOS PEST12'!$F:$F,"REGIMEN GENERAL",'DATOS PEST12'!$C:$C,"UNION EUROPEA")</f>
        <v>550.89473684210532</v>
      </c>
      <c r="T111" s="62">
        <f>SUMIFS('DATOS PEST12'!$E:$E,'DATOS PEST12'!$A:$A,INDICE!$C$13,'DATOS PEST12'!$D:$D,'5. RG PROV CCAA SECCION'!T$11,'DATOS PEST12'!$B:$B,'5. RG PROV CCAA SECCION'!$A111,'DATOS PEST12'!$F:$F,"REGIMEN GENERAL",'DATOS PEST12'!$C:$C,"UNION EUROPEA")</f>
        <v>741.10526315789457</v>
      </c>
      <c r="U111" s="62">
        <f>SUMIFS('DATOS PEST12'!$E:$E,'DATOS PEST12'!$A:$A,INDICE!$C$13,'DATOS PEST12'!$D:$D,'5. RG PROV CCAA SECCION'!U$11,'DATOS PEST12'!$B:$B,'5. RG PROV CCAA SECCION'!$A111,'DATOS PEST12'!$F:$F,"REGIMEN GENERAL",'DATOS PEST12'!$C:$C,"UNION EUROPEA")</f>
        <v>442.9473684210526</v>
      </c>
      <c r="V111" s="62">
        <f>SUMIFS('DATOS PEST12'!$E:$E,'DATOS PEST12'!$A:$A,INDICE!$C$13,'DATOS PEST12'!$D:$D,'5. RG PROV CCAA SECCION'!V$11,'DATOS PEST12'!$B:$B,'5. RG PROV CCAA SECCION'!$A111,'DATOS PEST12'!$F:$F,"REGIMEN GENERAL",'DATOS PEST12'!$C:$C,"UNION EUROPEA")</f>
        <v>478.78947368421063</v>
      </c>
      <c r="W111" s="62">
        <f>SUMIFS('DATOS PEST12'!$E:$E,'DATOS PEST12'!$A:$A,INDICE!$C$13,'DATOS PEST12'!$D:$D,'5. RG PROV CCAA SECCION'!W$11,'DATOS PEST12'!$B:$B,'5. RG PROV CCAA SECCION'!$A111,'DATOS PEST12'!$F:$F,"REGIMEN GENERAL",'DATOS PEST12'!$C:$C,"UNION EUROPEA")</f>
        <v>53.684210526315802</v>
      </c>
      <c r="X111" s="62">
        <f>SUMIFS('DATOS PEST12'!$E:$E,'DATOS PEST12'!$A:$A,INDICE!$C$13,'DATOS PEST12'!$D:$D,'5. RG PROV CCAA SECCION'!X$11,'DATOS PEST12'!$B:$B,'5. RG PROV CCAA SECCION'!$A111,'DATOS PEST12'!$F:$F,"REGIMEN GENERAL",'DATOS PEST12'!$C:$C,"UNION EUROPEA")</f>
        <v>2.0526315789473673</v>
      </c>
      <c r="Y111" s="59">
        <f>SUMIFS('DATOS PEST12'!$E:$E,'DATOS PEST12'!$A:$A,INDICE!$C$13,'DATOS PEST12'!$D:$D,'5. RG PROV CCAA SECCION'!Y$11,'DATOS PEST12'!$B:$B,'5. RG PROV CCAA SECCION'!$A111,'DATOS PEST12'!$F:$F,"REGIMEN GENERAL",'DATOS PEST12'!$C:$C,"UNION EUROPEA")</f>
        <v>0</v>
      </c>
    </row>
    <row r="112" spans="1:25" s="4" customFormat="1" ht="15.6" x14ac:dyDescent="0.3">
      <c r="A112" s="238" t="s">
        <v>40</v>
      </c>
      <c r="B112" s="239"/>
      <c r="C112" s="66">
        <f t="shared" ref="C112:Y112" si="38">C113</f>
        <v>3224.2631578947367</v>
      </c>
      <c r="D112" s="64">
        <f t="shared" si="38"/>
        <v>16.631578947368425</v>
      </c>
      <c r="E112" s="67">
        <f t="shared" si="38"/>
        <v>1.9999999999999991</v>
      </c>
      <c r="F112" s="67">
        <f t="shared" si="38"/>
        <v>355.21052631578942</v>
      </c>
      <c r="G112" s="67">
        <f t="shared" si="38"/>
        <v>6.0000000000000009</v>
      </c>
      <c r="H112" s="67">
        <f t="shared" si="38"/>
        <v>13.999999999999995</v>
      </c>
      <c r="I112" s="67">
        <f t="shared" si="38"/>
        <v>476.10526315789474</v>
      </c>
      <c r="J112" s="67">
        <f t="shared" si="38"/>
        <v>352.42105263157896</v>
      </c>
      <c r="K112" s="67">
        <f t="shared" si="38"/>
        <v>562.68421052631572</v>
      </c>
      <c r="L112" s="67">
        <f t="shared" si="38"/>
        <v>544.8947368421052</v>
      </c>
      <c r="M112" s="67">
        <f t="shared" si="38"/>
        <v>53.84210526315789</v>
      </c>
      <c r="N112" s="67">
        <f t="shared" si="38"/>
        <v>13.947368421052627</v>
      </c>
      <c r="O112" s="67">
        <f t="shared" si="38"/>
        <v>5.5789473684210531</v>
      </c>
      <c r="P112" s="67">
        <f t="shared" si="38"/>
        <v>126.21052631578954</v>
      </c>
      <c r="Q112" s="67">
        <f t="shared" si="38"/>
        <v>184.15789473684208</v>
      </c>
      <c r="R112" s="67">
        <f t="shared" si="38"/>
        <v>31.631578947368411</v>
      </c>
      <c r="S112" s="67">
        <f t="shared" si="38"/>
        <v>174.78947368421061</v>
      </c>
      <c r="T112" s="67">
        <f t="shared" si="38"/>
        <v>195.84210526315786</v>
      </c>
      <c r="U112" s="67">
        <f t="shared" si="38"/>
        <v>44.210526315789465</v>
      </c>
      <c r="V112" s="67">
        <f t="shared" si="38"/>
        <v>58.105263157894754</v>
      </c>
      <c r="W112" s="67">
        <f t="shared" si="38"/>
        <v>6.0000000000000009</v>
      </c>
      <c r="X112" s="67">
        <f t="shared" si="38"/>
        <v>0</v>
      </c>
      <c r="Y112" s="66">
        <f t="shared" si="38"/>
        <v>0</v>
      </c>
    </row>
    <row r="113" spans="1:25" s="4" customFormat="1" ht="15.6" x14ac:dyDescent="0.3">
      <c r="A113" s="8">
        <v>39</v>
      </c>
      <c r="B113" s="9" t="s">
        <v>22</v>
      </c>
      <c r="C113" s="59">
        <f>SUM(D113:Y113)</f>
        <v>3224.2631578947367</v>
      </c>
      <c r="D113" s="60">
        <f>SUMIFS('DATOS PEST12'!$E:$E,'DATOS PEST12'!$A:$A,INDICE!$C$13,'DATOS PEST12'!$D:$D,'5. RG PROV CCAA SECCION'!D$11,'DATOS PEST12'!$B:$B,'5. RG PROV CCAA SECCION'!$A113,'DATOS PEST12'!$F:$F,"REGIMEN GENERAL",'DATOS PEST12'!$C:$C,"UNION EUROPEA")</f>
        <v>16.631578947368425</v>
      </c>
      <c r="E113" s="62">
        <f>SUMIFS('DATOS PEST12'!$E:$E,'DATOS PEST12'!$A:$A,INDICE!$C$13,'DATOS PEST12'!$D:$D,'5. RG PROV CCAA SECCION'!E$11,'DATOS PEST12'!$B:$B,'5. RG PROV CCAA SECCION'!$A113,'DATOS PEST12'!$F:$F,"REGIMEN GENERAL",'DATOS PEST12'!$C:$C,"UNION EUROPEA")</f>
        <v>1.9999999999999991</v>
      </c>
      <c r="F113" s="62">
        <f>SUMIFS('DATOS PEST12'!$E:$E,'DATOS PEST12'!$A:$A,INDICE!$C$13,'DATOS PEST12'!$D:$D,'5. RG PROV CCAA SECCION'!F$11,'DATOS PEST12'!$B:$B,'5. RG PROV CCAA SECCION'!$A113,'DATOS PEST12'!$F:$F,"REGIMEN GENERAL",'DATOS PEST12'!$C:$C,"UNION EUROPEA")</f>
        <v>355.21052631578942</v>
      </c>
      <c r="G113" s="62">
        <f>SUMIFS('DATOS PEST12'!$E:$E,'DATOS PEST12'!$A:$A,INDICE!$C$13,'DATOS PEST12'!$D:$D,'5. RG PROV CCAA SECCION'!G$11,'DATOS PEST12'!$B:$B,'5. RG PROV CCAA SECCION'!$A113,'DATOS PEST12'!$F:$F,"REGIMEN GENERAL",'DATOS PEST12'!$C:$C,"UNION EUROPEA")</f>
        <v>6.0000000000000009</v>
      </c>
      <c r="H113" s="62">
        <f>SUMIFS('DATOS PEST12'!$E:$E,'DATOS PEST12'!$A:$A,INDICE!$C$13,'DATOS PEST12'!$D:$D,'5. RG PROV CCAA SECCION'!H$11,'DATOS PEST12'!$B:$B,'5. RG PROV CCAA SECCION'!$A113,'DATOS PEST12'!$F:$F,"REGIMEN GENERAL",'DATOS PEST12'!$C:$C,"UNION EUROPEA")</f>
        <v>13.999999999999995</v>
      </c>
      <c r="I113" s="62">
        <f>SUMIFS('DATOS PEST12'!$E:$E,'DATOS PEST12'!$A:$A,INDICE!$C$13,'DATOS PEST12'!$D:$D,'5. RG PROV CCAA SECCION'!I$11,'DATOS PEST12'!$B:$B,'5. RG PROV CCAA SECCION'!$A113,'DATOS PEST12'!$F:$F,"REGIMEN GENERAL",'DATOS PEST12'!$C:$C,"UNION EUROPEA")</f>
        <v>476.10526315789474</v>
      </c>
      <c r="J113" s="62">
        <f>SUMIFS('DATOS PEST12'!$E:$E,'DATOS PEST12'!$A:$A,INDICE!$C$13,'DATOS PEST12'!$D:$D,'5. RG PROV CCAA SECCION'!J$11,'DATOS PEST12'!$B:$B,'5. RG PROV CCAA SECCION'!$A113,'DATOS PEST12'!$F:$F,"REGIMEN GENERAL",'DATOS PEST12'!$C:$C,"UNION EUROPEA")</f>
        <v>352.42105263157896</v>
      </c>
      <c r="K113" s="62">
        <f>SUMIFS('DATOS PEST12'!$E:$E,'DATOS PEST12'!$A:$A,INDICE!$C$13,'DATOS PEST12'!$D:$D,'5. RG PROV CCAA SECCION'!K$11,'DATOS PEST12'!$B:$B,'5. RG PROV CCAA SECCION'!$A113,'DATOS PEST12'!$F:$F,"REGIMEN GENERAL",'DATOS PEST12'!$C:$C,"UNION EUROPEA")</f>
        <v>562.68421052631572</v>
      </c>
      <c r="L113" s="62">
        <f>SUMIFS('DATOS PEST12'!$E:$E,'DATOS PEST12'!$A:$A,INDICE!$C$13,'DATOS PEST12'!$D:$D,'5. RG PROV CCAA SECCION'!L$11,'DATOS PEST12'!$B:$B,'5. RG PROV CCAA SECCION'!$A113,'DATOS PEST12'!$F:$F,"REGIMEN GENERAL",'DATOS PEST12'!$C:$C,"UNION EUROPEA")</f>
        <v>544.8947368421052</v>
      </c>
      <c r="M113" s="62">
        <f>SUMIFS('DATOS PEST12'!$E:$E,'DATOS PEST12'!$A:$A,INDICE!$C$13,'DATOS PEST12'!$D:$D,'5. RG PROV CCAA SECCION'!M$11,'DATOS PEST12'!$B:$B,'5. RG PROV CCAA SECCION'!$A113,'DATOS PEST12'!$F:$F,"REGIMEN GENERAL",'DATOS PEST12'!$C:$C,"UNION EUROPEA")</f>
        <v>53.84210526315789</v>
      </c>
      <c r="N113" s="62">
        <f>SUMIFS('DATOS PEST12'!$E:$E,'DATOS PEST12'!$A:$A,INDICE!$C$13,'DATOS PEST12'!$D:$D,'5. RG PROV CCAA SECCION'!N$11,'DATOS PEST12'!$B:$B,'5. RG PROV CCAA SECCION'!$A113,'DATOS PEST12'!$F:$F,"REGIMEN GENERAL",'DATOS PEST12'!$C:$C,"UNION EUROPEA")</f>
        <v>13.947368421052627</v>
      </c>
      <c r="O113" s="62">
        <f>SUMIFS('DATOS PEST12'!$E:$E,'DATOS PEST12'!$A:$A,INDICE!$C$13,'DATOS PEST12'!$D:$D,'5. RG PROV CCAA SECCION'!O$11,'DATOS PEST12'!$B:$B,'5. RG PROV CCAA SECCION'!$A113,'DATOS PEST12'!$F:$F,"REGIMEN GENERAL",'DATOS PEST12'!$C:$C,"UNION EUROPEA")</f>
        <v>5.5789473684210531</v>
      </c>
      <c r="P113" s="62">
        <f>SUMIFS('DATOS PEST12'!$E:$E,'DATOS PEST12'!$A:$A,INDICE!$C$13,'DATOS PEST12'!$D:$D,'5. RG PROV CCAA SECCION'!P$11,'DATOS PEST12'!$B:$B,'5. RG PROV CCAA SECCION'!$A113,'DATOS PEST12'!$F:$F,"REGIMEN GENERAL",'DATOS PEST12'!$C:$C,"UNION EUROPEA")</f>
        <v>126.21052631578954</v>
      </c>
      <c r="Q113" s="62">
        <f>SUMIFS('DATOS PEST12'!$E:$E,'DATOS PEST12'!$A:$A,INDICE!$C$13,'DATOS PEST12'!$D:$D,'5. RG PROV CCAA SECCION'!Q$11,'DATOS PEST12'!$B:$B,'5. RG PROV CCAA SECCION'!$A113,'DATOS PEST12'!$F:$F,"REGIMEN GENERAL",'DATOS PEST12'!$C:$C,"UNION EUROPEA")</f>
        <v>184.15789473684208</v>
      </c>
      <c r="R113" s="62">
        <f>SUMIFS('DATOS PEST12'!$E:$E,'DATOS PEST12'!$A:$A,INDICE!$C$13,'DATOS PEST12'!$D:$D,'5. RG PROV CCAA SECCION'!R$11,'DATOS PEST12'!$B:$B,'5. RG PROV CCAA SECCION'!$A113,'DATOS PEST12'!$F:$F,"REGIMEN GENERAL",'DATOS PEST12'!$C:$C,"UNION EUROPEA")</f>
        <v>31.631578947368411</v>
      </c>
      <c r="S113" s="62">
        <f>SUMIFS('DATOS PEST12'!$E:$E,'DATOS PEST12'!$A:$A,INDICE!$C$13,'DATOS PEST12'!$D:$D,'5. RG PROV CCAA SECCION'!S$11,'DATOS PEST12'!$B:$B,'5. RG PROV CCAA SECCION'!$A113,'DATOS PEST12'!$F:$F,"REGIMEN GENERAL",'DATOS PEST12'!$C:$C,"UNION EUROPEA")</f>
        <v>174.78947368421061</v>
      </c>
      <c r="T113" s="62">
        <f>SUMIFS('DATOS PEST12'!$E:$E,'DATOS PEST12'!$A:$A,INDICE!$C$13,'DATOS PEST12'!$D:$D,'5. RG PROV CCAA SECCION'!T$11,'DATOS PEST12'!$B:$B,'5. RG PROV CCAA SECCION'!$A113,'DATOS PEST12'!$F:$F,"REGIMEN GENERAL",'DATOS PEST12'!$C:$C,"UNION EUROPEA")</f>
        <v>195.84210526315786</v>
      </c>
      <c r="U113" s="62">
        <f>SUMIFS('DATOS PEST12'!$E:$E,'DATOS PEST12'!$A:$A,INDICE!$C$13,'DATOS PEST12'!$D:$D,'5. RG PROV CCAA SECCION'!U$11,'DATOS PEST12'!$B:$B,'5. RG PROV CCAA SECCION'!$A113,'DATOS PEST12'!$F:$F,"REGIMEN GENERAL",'DATOS PEST12'!$C:$C,"UNION EUROPEA")</f>
        <v>44.210526315789465</v>
      </c>
      <c r="V113" s="62">
        <f>SUMIFS('DATOS PEST12'!$E:$E,'DATOS PEST12'!$A:$A,INDICE!$C$13,'DATOS PEST12'!$D:$D,'5. RG PROV CCAA SECCION'!V$11,'DATOS PEST12'!$B:$B,'5. RG PROV CCAA SECCION'!$A113,'DATOS PEST12'!$F:$F,"REGIMEN GENERAL",'DATOS PEST12'!$C:$C,"UNION EUROPEA")</f>
        <v>58.105263157894754</v>
      </c>
      <c r="W113" s="62">
        <f>SUMIFS('DATOS PEST12'!$E:$E,'DATOS PEST12'!$A:$A,INDICE!$C$13,'DATOS PEST12'!$D:$D,'5. RG PROV CCAA SECCION'!W$11,'DATOS PEST12'!$B:$B,'5. RG PROV CCAA SECCION'!$A113,'DATOS PEST12'!$F:$F,"REGIMEN GENERAL",'DATOS PEST12'!$C:$C,"UNION EUROPEA")</f>
        <v>6.0000000000000009</v>
      </c>
      <c r="X113" s="62">
        <f>SUMIFS('DATOS PEST12'!$E:$E,'DATOS PEST12'!$A:$A,INDICE!$C$13,'DATOS PEST12'!$D:$D,'5. RG PROV CCAA SECCION'!X$11,'DATOS PEST12'!$B:$B,'5. RG PROV CCAA SECCION'!$A113,'DATOS PEST12'!$F:$F,"REGIMEN GENERAL",'DATOS PEST12'!$C:$C,"UNION EUROPEA")</f>
        <v>0</v>
      </c>
      <c r="Y113" s="59">
        <f>SUMIFS('DATOS PEST12'!$E:$E,'DATOS PEST12'!$A:$A,INDICE!$C$13,'DATOS PEST12'!$D:$D,'5. RG PROV CCAA SECCION'!Y$11,'DATOS PEST12'!$B:$B,'5. RG PROV CCAA SECCION'!$A113,'DATOS PEST12'!$F:$F,"REGIMEN GENERAL",'DATOS PEST12'!$C:$C,"UNION EUROPEA")</f>
        <v>0</v>
      </c>
    </row>
    <row r="114" spans="1:25" s="4" customFormat="1" ht="15.6" x14ac:dyDescent="0.3">
      <c r="A114" s="238" t="s">
        <v>41</v>
      </c>
      <c r="B114" s="239"/>
      <c r="C114" s="66">
        <f t="shared" ref="C114:Y114" si="39">SUM(C115:C123)</f>
        <v>22528</v>
      </c>
      <c r="D114" s="64">
        <f t="shared" si="39"/>
        <v>1858.578947368421</v>
      </c>
      <c r="E114" s="67">
        <f t="shared" si="39"/>
        <v>69.368421052631575</v>
      </c>
      <c r="F114" s="67">
        <f t="shared" si="39"/>
        <v>3473.7894736842104</v>
      </c>
      <c r="G114" s="67">
        <f t="shared" si="39"/>
        <v>14.421052631578943</v>
      </c>
      <c r="H114" s="67">
        <f t="shared" si="39"/>
        <v>137.26315789473682</v>
      </c>
      <c r="I114" s="67">
        <f t="shared" si="39"/>
        <v>2105.3684210526312</v>
      </c>
      <c r="J114" s="67">
        <f t="shared" si="39"/>
        <v>2455.8421052631584</v>
      </c>
      <c r="K114" s="67">
        <f t="shared" si="39"/>
        <v>3145</v>
      </c>
      <c r="L114" s="67">
        <f t="shared" si="39"/>
        <v>3234.0526315789475</v>
      </c>
      <c r="M114" s="67">
        <f t="shared" si="39"/>
        <v>147.4736842105263</v>
      </c>
      <c r="N114" s="67">
        <f t="shared" si="39"/>
        <v>54.894736842105246</v>
      </c>
      <c r="O114" s="67">
        <f t="shared" si="39"/>
        <v>43.736842105263165</v>
      </c>
      <c r="P114" s="67">
        <f t="shared" si="39"/>
        <v>404.63157894736844</v>
      </c>
      <c r="Q114" s="67">
        <f t="shared" si="39"/>
        <v>1948.5263157894738</v>
      </c>
      <c r="R114" s="67">
        <f t="shared" si="39"/>
        <v>303.9473684210526</v>
      </c>
      <c r="S114" s="67">
        <f t="shared" si="39"/>
        <v>671.68421052631572</v>
      </c>
      <c r="T114" s="67">
        <f t="shared" si="39"/>
        <v>1815.6842105263165</v>
      </c>
      <c r="U114" s="67">
        <f t="shared" si="39"/>
        <v>306.15789473684208</v>
      </c>
      <c r="V114" s="67">
        <f t="shared" si="39"/>
        <v>295.5789473684211</v>
      </c>
      <c r="W114" s="67">
        <f t="shared" si="39"/>
        <v>42.000000000000007</v>
      </c>
      <c r="X114" s="67">
        <f t="shared" si="39"/>
        <v>0</v>
      </c>
      <c r="Y114" s="66">
        <f t="shared" si="39"/>
        <v>0</v>
      </c>
    </row>
    <row r="115" spans="1:25" s="4" customFormat="1" ht="15.6" x14ac:dyDescent="0.3">
      <c r="A115" s="6">
        <v>5</v>
      </c>
      <c r="B115" s="7" t="s">
        <v>168</v>
      </c>
      <c r="C115" s="59">
        <f t="shared" ref="C115:C123" si="40">SUM(D115:Y115)</f>
        <v>1042.2105263157894</v>
      </c>
      <c r="D115" s="60">
        <f>SUMIFS('DATOS PEST12'!$E:$E,'DATOS PEST12'!$A:$A,INDICE!$C$13,'DATOS PEST12'!$D:$D,'5. RG PROV CCAA SECCION'!D$11,'DATOS PEST12'!$B:$B,'5. RG PROV CCAA SECCION'!$A115,'DATOS PEST12'!$F:$F,"REGIMEN GENERAL",'DATOS PEST12'!$C:$C,"UNION EUROPEA")</f>
        <v>42.421052631578945</v>
      </c>
      <c r="E115" s="62">
        <f>SUMIFS('DATOS PEST12'!$E:$E,'DATOS PEST12'!$A:$A,INDICE!$C$13,'DATOS PEST12'!$D:$D,'5. RG PROV CCAA SECCION'!E$11,'DATOS PEST12'!$B:$B,'5. RG PROV CCAA SECCION'!$A115,'DATOS PEST12'!$F:$F,"REGIMEN GENERAL",'DATOS PEST12'!$C:$C,"UNION EUROPEA")</f>
        <v>9.8421052631578938</v>
      </c>
      <c r="F115" s="62">
        <f>SUMIFS('DATOS PEST12'!$E:$E,'DATOS PEST12'!$A:$A,INDICE!$C$13,'DATOS PEST12'!$D:$D,'5. RG PROV CCAA SECCION'!F$11,'DATOS PEST12'!$B:$B,'5. RG PROV CCAA SECCION'!$A115,'DATOS PEST12'!$F:$F,"REGIMEN GENERAL",'DATOS PEST12'!$C:$C,"UNION EUROPEA")</f>
        <v>121.10526315789471</v>
      </c>
      <c r="G115" s="62">
        <f>SUMIFS('DATOS PEST12'!$E:$E,'DATOS PEST12'!$A:$A,INDICE!$C$13,'DATOS PEST12'!$D:$D,'5. RG PROV CCAA SECCION'!G$11,'DATOS PEST12'!$B:$B,'5. RG PROV CCAA SECCION'!$A115,'DATOS PEST12'!$F:$F,"REGIMEN GENERAL",'DATOS PEST12'!$C:$C,"UNION EUROPEA")</f>
        <v>1.9999999999999991</v>
      </c>
      <c r="H115" s="62">
        <f>SUMIFS('DATOS PEST12'!$E:$E,'DATOS PEST12'!$A:$A,INDICE!$C$13,'DATOS PEST12'!$D:$D,'5. RG PROV CCAA SECCION'!H$11,'DATOS PEST12'!$B:$B,'5. RG PROV CCAA SECCION'!$A115,'DATOS PEST12'!$F:$F,"REGIMEN GENERAL",'DATOS PEST12'!$C:$C,"UNION EUROPEA")</f>
        <v>0</v>
      </c>
      <c r="I115" s="62">
        <f>SUMIFS('DATOS PEST12'!$E:$E,'DATOS PEST12'!$A:$A,INDICE!$C$13,'DATOS PEST12'!$D:$D,'5. RG PROV CCAA SECCION'!I$11,'DATOS PEST12'!$B:$B,'5. RG PROV CCAA SECCION'!$A115,'DATOS PEST12'!$F:$F,"REGIMEN GENERAL",'DATOS PEST12'!$C:$C,"UNION EUROPEA")</f>
        <v>135.52631578947373</v>
      </c>
      <c r="J115" s="62">
        <f>SUMIFS('DATOS PEST12'!$E:$E,'DATOS PEST12'!$A:$A,INDICE!$C$13,'DATOS PEST12'!$D:$D,'5. RG PROV CCAA SECCION'!J$11,'DATOS PEST12'!$B:$B,'5. RG PROV CCAA SECCION'!$A115,'DATOS PEST12'!$F:$F,"REGIMEN GENERAL",'DATOS PEST12'!$C:$C,"UNION EUROPEA")</f>
        <v>125.21052631578951</v>
      </c>
      <c r="K115" s="62">
        <f>SUMIFS('DATOS PEST12'!$E:$E,'DATOS PEST12'!$A:$A,INDICE!$C$13,'DATOS PEST12'!$D:$D,'5. RG PROV CCAA SECCION'!K$11,'DATOS PEST12'!$B:$B,'5. RG PROV CCAA SECCION'!$A115,'DATOS PEST12'!$F:$F,"REGIMEN GENERAL",'DATOS PEST12'!$C:$C,"UNION EUROPEA")</f>
        <v>99.894736842105246</v>
      </c>
      <c r="L115" s="62">
        <f>SUMIFS('DATOS PEST12'!$E:$E,'DATOS PEST12'!$A:$A,INDICE!$C$13,'DATOS PEST12'!$D:$D,'5. RG PROV CCAA SECCION'!L$11,'DATOS PEST12'!$B:$B,'5. RG PROV CCAA SECCION'!$A115,'DATOS PEST12'!$F:$F,"REGIMEN GENERAL",'DATOS PEST12'!$C:$C,"UNION EUROPEA")</f>
        <v>233.05263157894737</v>
      </c>
      <c r="M115" s="62">
        <f>SUMIFS('DATOS PEST12'!$E:$E,'DATOS PEST12'!$A:$A,INDICE!$C$13,'DATOS PEST12'!$D:$D,'5. RG PROV CCAA SECCION'!M$11,'DATOS PEST12'!$B:$B,'5. RG PROV CCAA SECCION'!$A115,'DATOS PEST12'!$F:$F,"REGIMEN GENERAL",'DATOS PEST12'!$C:$C,"UNION EUROPEA")</f>
        <v>3.0000000000000004</v>
      </c>
      <c r="N115" s="62">
        <f>SUMIFS('DATOS PEST12'!$E:$E,'DATOS PEST12'!$A:$A,INDICE!$C$13,'DATOS PEST12'!$D:$D,'5. RG PROV CCAA SECCION'!N$11,'DATOS PEST12'!$B:$B,'5. RG PROV CCAA SECCION'!$A115,'DATOS PEST12'!$F:$F,"REGIMEN GENERAL",'DATOS PEST12'!$C:$C,"UNION EUROPEA")</f>
        <v>1.9999999999999991</v>
      </c>
      <c r="O115" s="62">
        <f>SUMIFS('DATOS PEST12'!$E:$E,'DATOS PEST12'!$A:$A,INDICE!$C$13,'DATOS PEST12'!$D:$D,'5. RG PROV CCAA SECCION'!O$11,'DATOS PEST12'!$B:$B,'5. RG PROV CCAA SECCION'!$A115,'DATOS PEST12'!$F:$F,"REGIMEN GENERAL",'DATOS PEST12'!$C:$C,"UNION EUROPEA")</f>
        <v>4.2631578947368416</v>
      </c>
      <c r="P115" s="62">
        <f>SUMIFS('DATOS PEST12'!$E:$E,'DATOS PEST12'!$A:$A,INDICE!$C$13,'DATOS PEST12'!$D:$D,'5. RG PROV CCAA SECCION'!P$11,'DATOS PEST12'!$B:$B,'5. RG PROV CCAA SECCION'!$A115,'DATOS PEST12'!$F:$F,"REGIMEN GENERAL",'DATOS PEST12'!$C:$C,"UNION EUROPEA")</f>
        <v>11.578947368421055</v>
      </c>
      <c r="Q115" s="62">
        <f>SUMIFS('DATOS PEST12'!$E:$E,'DATOS PEST12'!$A:$A,INDICE!$C$13,'DATOS PEST12'!$D:$D,'5. RG PROV CCAA SECCION'!Q$11,'DATOS PEST12'!$B:$B,'5. RG PROV CCAA SECCION'!$A115,'DATOS PEST12'!$F:$F,"REGIMEN GENERAL",'DATOS PEST12'!$C:$C,"UNION EUROPEA")</f>
        <v>45.894736842105246</v>
      </c>
      <c r="R115" s="62">
        <f>SUMIFS('DATOS PEST12'!$E:$E,'DATOS PEST12'!$A:$A,INDICE!$C$13,'DATOS PEST12'!$D:$D,'5. RG PROV CCAA SECCION'!R$11,'DATOS PEST12'!$B:$B,'5. RG PROV CCAA SECCION'!$A115,'DATOS PEST12'!$F:$F,"REGIMEN GENERAL",'DATOS PEST12'!$C:$C,"UNION EUROPEA")</f>
        <v>20.894736842105264</v>
      </c>
      <c r="S115" s="62">
        <f>SUMIFS('DATOS PEST12'!$E:$E,'DATOS PEST12'!$A:$A,INDICE!$C$13,'DATOS PEST12'!$D:$D,'5. RG PROV CCAA SECCION'!S$11,'DATOS PEST12'!$B:$B,'5. RG PROV CCAA SECCION'!$A115,'DATOS PEST12'!$F:$F,"REGIMEN GENERAL",'DATOS PEST12'!$C:$C,"UNION EUROPEA")</f>
        <v>34.78947368421052</v>
      </c>
      <c r="T115" s="62">
        <f>SUMIFS('DATOS PEST12'!$E:$E,'DATOS PEST12'!$A:$A,INDICE!$C$13,'DATOS PEST12'!$D:$D,'5. RG PROV CCAA SECCION'!T$11,'DATOS PEST12'!$B:$B,'5. RG PROV CCAA SECCION'!$A115,'DATOS PEST12'!$F:$F,"REGIMEN GENERAL",'DATOS PEST12'!$C:$C,"UNION EUROPEA")</f>
        <v>116.31578947368413</v>
      </c>
      <c r="U115" s="62">
        <f>SUMIFS('DATOS PEST12'!$E:$E,'DATOS PEST12'!$A:$A,INDICE!$C$13,'DATOS PEST12'!$D:$D,'5. RG PROV CCAA SECCION'!U$11,'DATOS PEST12'!$B:$B,'5. RG PROV CCAA SECCION'!$A115,'DATOS PEST12'!$F:$F,"REGIMEN GENERAL",'DATOS PEST12'!$C:$C,"UNION EUROPEA")</f>
        <v>13.999999999999995</v>
      </c>
      <c r="V115" s="62">
        <f>SUMIFS('DATOS PEST12'!$E:$E,'DATOS PEST12'!$A:$A,INDICE!$C$13,'DATOS PEST12'!$D:$D,'5. RG PROV CCAA SECCION'!V$11,'DATOS PEST12'!$B:$B,'5. RG PROV CCAA SECCION'!$A115,'DATOS PEST12'!$F:$F,"REGIMEN GENERAL",'DATOS PEST12'!$C:$C,"UNION EUROPEA")</f>
        <v>14.421052631578942</v>
      </c>
      <c r="W115" s="62">
        <f>SUMIFS('DATOS PEST12'!$E:$E,'DATOS PEST12'!$A:$A,INDICE!$C$13,'DATOS PEST12'!$D:$D,'5. RG PROV CCAA SECCION'!W$11,'DATOS PEST12'!$B:$B,'5. RG PROV CCAA SECCION'!$A115,'DATOS PEST12'!$F:$F,"REGIMEN GENERAL",'DATOS PEST12'!$C:$C,"UNION EUROPEA")</f>
        <v>6.0000000000000009</v>
      </c>
      <c r="X115" s="62">
        <f>SUMIFS('DATOS PEST12'!$E:$E,'DATOS PEST12'!$A:$A,INDICE!$C$13,'DATOS PEST12'!$D:$D,'5. RG PROV CCAA SECCION'!X$11,'DATOS PEST12'!$B:$B,'5. RG PROV CCAA SECCION'!$A115,'DATOS PEST12'!$F:$F,"REGIMEN GENERAL",'DATOS PEST12'!$C:$C,"UNION EUROPEA")</f>
        <v>0</v>
      </c>
      <c r="Y115" s="59">
        <f>SUMIFS('DATOS PEST12'!$E:$E,'DATOS PEST12'!$A:$A,INDICE!$C$13,'DATOS PEST12'!$D:$D,'5. RG PROV CCAA SECCION'!Y$11,'DATOS PEST12'!$B:$B,'5. RG PROV CCAA SECCION'!$A115,'DATOS PEST12'!$F:$F,"REGIMEN GENERAL",'DATOS PEST12'!$C:$C,"UNION EUROPEA")</f>
        <v>0</v>
      </c>
    </row>
    <row r="116" spans="1:25" s="4" customFormat="1" ht="15.6" x14ac:dyDescent="0.3">
      <c r="A116" s="8">
        <v>9</v>
      </c>
      <c r="B116" s="9" t="s">
        <v>3</v>
      </c>
      <c r="C116" s="59">
        <f t="shared" si="40"/>
        <v>5894.4736842105267</v>
      </c>
      <c r="D116" s="60">
        <f>SUMIFS('DATOS PEST12'!$E:$E,'DATOS PEST12'!$A:$A,INDICE!$C$13,'DATOS PEST12'!$D:$D,'5. RG PROV CCAA SECCION'!D$11,'DATOS PEST12'!$B:$B,'5. RG PROV CCAA SECCION'!$A116,'DATOS PEST12'!$F:$F,"REGIMEN GENERAL",'DATOS PEST12'!$C:$C,"UNION EUROPEA")</f>
        <v>494.10526315789468</v>
      </c>
      <c r="E116" s="62">
        <f>SUMIFS('DATOS PEST12'!$E:$E,'DATOS PEST12'!$A:$A,INDICE!$C$13,'DATOS PEST12'!$D:$D,'5. RG PROV CCAA SECCION'!E$11,'DATOS PEST12'!$B:$B,'5. RG PROV CCAA SECCION'!$A116,'DATOS PEST12'!$F:$F,"REGIMEN GENERAL",'DATOS PEST12'!$C:$C,"UNION EUROPEA")</f>
        <v>15.999999999999993</v>
      </c>
      <c r="F116" s="62">
        <f>SUMIFS('DATOS PEST12'!$E:$E,'DATOS PEST12'!$A:$A,INDICE!$C$13,'DATOS PEST12'!$D:$D,'5. RG PROV CCAA SECCION'!F$11,'DATOS PEST12'!$B:$B,'5. RG PROV CCAA SECCION'!$A116,'DATOS PEST12'!$F:$F,"REGIMEN GENERAL",'DATOS PEST12'!$C:$C,"UNION EUROPEA")</f>
        <v>919.36842105263156</v>
      </c>
      <c r="G116" s="62">
        <f>SUMIFS('DATOS PEST12'!$E:$E,'DATOS PEST12'!$A:$A,INDICE!$C$13,'DATOS PEST12'!$D:$D,'5. RG PROV CCAA SECCION'!G$11,'DATOS PEST12'!$B:$B,'5. RG PROV CCAA SECCION'!$A116,'DATOS PEST12'!$F:$F,"REGIMEN GENERAL",'DATOS PEST12'!$C:$C,"UNION EUROPEA")</f>
        <v>3.8947368421052611</v>
      </c>
      <c r="H116" s="62">
        <f>SUMIFS('DATOS PEST12'!$E:$E,'DATOS PEST12'!$A:$A,INDICE!$C$13,'DATOS PEST12'!$D:$D,'5. RG PROV CCAA SECCION'!H$11,'DATOS PEST12'!$B:$B,'5. RG PROV CCAA SECCION'!$A116,'DATOS PEST12'!$F:$F,"REGIMEN GENERAL",'DATOS PEST12'!$C:$C,"UNION EUROPEA")</f>
        <v>42.368421052631575</v>
      </c>
      <c r="I116" s="62">
        <f>SUMIFS('DATOS PEST12'!$E:$E,'DATOS PEST12'!$A:$A,INDICE!$C$13,'DATOS PEST12'!$D:$D,'5. RG PROV CCAA SECCION'!I$11,'DATOS PEST12'!$B:$B,'5. RG PROV CCAA SECCION'!$A116,'DATOS PEST12'!$F:$F,"REGIMEN GENERAL",'DATOS PEST12'!$C:$C,"UNION EUROPEA")</f>
        <v>653.15789473684208</v>
      </c>
      <c r="J116" s="62">
        <f>SUMIFS('DATOS PEST12'!$E:$E,'DATOS PEST12'!$A:$A,INDICE!$C$13,'DATOS PEST12'!$D:$D,'5. RG PROV CCAA SECCION'!J$11,'DATOS PEST12'!$B:$B,'5. RG PROV CCAA SECCION'!$A116,'DATOS PEST12'!$F:$F,"REGIMEN GENERAL",'DATOS PEST12'!$C:$C,"UNION EUROPEA")</f>
        <v>507.68421052631572</v>
      </c>
      <c r="K116" s="62">
        <f>SUMIFS('DATOS PEST12'!$E:$E,'DATOS PEST12'!$A:$A,INDICE!$C$13,'DATOS PEST12'!$D:$D,'5. RG PROV CCAA SECCION'!K$11,'DATOS PEST12'!$B:$B,'5. RG PROV CCAA SECCION'!$A116,'DATOS PEST12'!$F:$F,"REGIMEN GENERAL",'DATOS PEST12'!$C:$C,"UNION EUROPEA")</f>
        <v>880.10526315789468</v>
      </c>
      <c r="L116" s="62">
        <f>SUMIFS('DATOS PEST12'!$E:$E,'DATOS PEST12'!$A:$A,INDICE!$C$13,'DATOS PEST12'!$D:$D,'5. RG PROV CCAA SECCION'!L$11,'DATOS PEST12'!$B:$B,'5. RG PROV CCAA SECCION'!$A116,'DATOS PEST12'!$F:$F,"REGIMEN GENERAL",'DATOS PEST12'!$C:$C,"UNION EUROPEA")</f>
        <v>855.36842105263156</v>
      </c>
      <c r="M116" s="62">
        <f>SUMIFS('DATOS PEST12'!$E:$E,'DATOS PEST12'!$A:$A,INDICE!$C$13,'DATOS PEST12'!$D:$D,'5. RG PROV CCAA SECCION'!M$11,'DATOS PEST12'!$B:$B,'5. RG PROV CCAA SECCION'!$A116,'DATOS PEST12'!$F:$F,"REGIMEN GENERAL",'DATOS PEST12'!$C:$C,"UNION EUROPEA")</f>
        <v>12.000000000000002</v>
      </c>
      <c r="N116" s="62">
        <f>SUMIFS('DATOS PEST12'!$E:$E,'DATOS PEST12'!$A:$A,INDICE!$C$13,'DATOS PEST12'!$D:$D,'5. RG PROV CCAA SECCION'!N$11,'DATOS PEST12'!$B:$B,'5. RG PROV CCAA SECCION'!$A116,'DATOS PEST12'!$F:$F,"REGIMEN GENERAL",'DATOS PEST12'!$C:$C,"UNION EUROPEA")</f>
        <v>10.000000000000002</v>
      </c>
      <c r="O116" s="62">
        <f>SUMIFS('DATOS PEST12'!$E:$E,'DATOS PEST12'!$A:$A,INDICE!$C$13,'DATOS PEST12'!$D:$D,'5. RG PROV CCAA SECCION'!O$11,'DATOS PEST12'!$B:$B,'5. RG PROV CCAA SECCION'!$A116,'DATOS PEST12'!$F:$F,"REGIMEN GENERAL",'DATOS PEST12'!$C:$C,"UNION EUROPEA")</f>
        <v>9.8421052631578974</v>
      </c>
      <c r="P116" s="62">
        <f>SUMIFS('DATOS PEST12'!$E:$E,'DATOS PEST12'!$A:$A,INDICE!$C$13,'DATOS PEST12'!$D:$D,'5. RG PROV CCAA SECCION'!P$11,'DATOS PEST12'!$B:$B,'5. RG PROV CCAA SECCION'!$A116,'DATOS PEST12'!$F:$F,"REGIMEN GENERAL",'DATOS PEST12'!$C:$C,"UNION EUROPEA")</f>
        <v>72.421052631578945</v>
      </c>
      <c r="Q116" s="62">
        <f>SUMIFS('DATOS PEST12'!$E:$E,'DATOS PEST12'!$A:$A,INDICE!$C$13,'DATOS PEST12'!$D:$D,'5. RG PROV CCAA SECCION'!Q$11,'DATOS PEST12'!$B:$B,'5. RG PROV CCAA SECCION'!$A116,'DATOS PEST12'!$F:$F,"REGIMEN GENERAL",'DATOS PEST12'!$C:$C,"UNION EUROPEA")</f>
        <v>659.73684210526324</v>
      </c>
      <c r="R116" s="62">
        <f>SUMIFS('DATOS PEST12'!$E:$E,'DATOS PEST12'!$A:$A,INDICE!$C$13,'DATOS PEST12'!$D:$D,'5. RG PROV CCAA SECCION'!R$11,'DATOS PEST12'!$B:$B,'5. RG PROV CCAA SECCION'!$A116,'DATOS PEST12'!$F:$F,"REGIMEN GENERAL",'DATOS PEST12'!$C:$C,"UNION EUROPEA")</f>
        <v>37.315789473684205</v>
      </c>
      <c r="S116" s="62">
        <f>SUMIFS('DATOS PEST12'!$E:$E,'DATOS PEST12'!$A:$A,INDICE!$C$13,'DATOS PEST12'!$D:$D,'5. RG PROV CCAA SECCION'!S$11,'DATOS PEST12'!$B:$B,'5. RG PROV CCAA SECCION'!$A116,'DATOS PEST12'!$F:$F,"REGIMEN GENERAL",'DATOS PEST12'!$C:$C,"UNION EUROPEA")</f>
        <v>142.36842105263162</v>
      </c>
      <c r="T116" s="62">
        <f>SUMIFS('DATOS PEST12'!$E:$E,'DATOS PEST12'!$A:$A,INDICE!$C$13,'DATOS PEST12'!$D:$D,'5. RG PROV CCAA SECCION'!T$11,'DATOS PEST12'!$B:$B,'5. RG PROV CCAA SECCION'!$A116,'DATOS PEST12'!$F:$F,"REGIMEN GENERAL",'DATOS PEST12'!$C:$C,"UNION EUROPEA")</f>
        <v>428.63157894736889</v>
      </c>
      <c r="U116" s="62">
        <f>SUMIFS('DATOS PEST12'!$E:$E,'DATOS PEST12'!$A:$A,INDICE!$C$13,'DATOS PEST12'!$D:$D,'5. RG PROV CCAA SECCION'!U$11,'DATOS PEST12'!$B:$B,'5. RG PROV CCAA SECCION'!$A116,'DATOS PEST12'!$F:$F,"REGIMEN GENERAL",'DATOS PEST12'!$C:$C,"UNION EUROPEA")</f>
        <v>70.631578947368425</v>
      </c>
      <c r="V116" s="62">
        <f>SUMIFS('DATOS PEST12'!$E:$E,'DATOS PEST12'!$A:$A,INDICE!$C$13,'DATOS PEST12'!$D:$D,'5. RG PROV CCAA SECCION'!V$11,'DATOS PEST12'!$B:$B,'5. RG PROV CCAA SECCION'!$A116,'DATOS PEST12'!$F:$F,"REGIMEN GENERAL",'DATOS PEST12'!$C:$C,"UNION EUROPEA")</f>
        <v>68.473684210526315</v>
      </c>
      <c r="W116" s="62">
        <f>SUMIFS('DATOS PEST12'!$E:$E,'DATOS PEST12'!$A:$A,INDICE!$C$13,'DATOS PEST12'!$D:$D,'5. RG PROV CCAA SECCION'!W$11,'DATOS PEST12'!$B:$B,'5. RG PROV CCAA SECCION'!$A116,'DATOS PEST12'!$F:$F,"REGIMEN GENERAL",'DATOS PEST12'!$C:$C,"UNION EUROPEA")</f>
        <v>11.000000000000005</v>
      </c>
      <c r="X116" s="62">
        <f>SUMIFS('DATOS PEST12'!$E:$E,'DATOS PEST12'!$A:$A,INDICE!$C$13,'DATOS PEST12'!$D:$D,'5. RG PROV CCAA SECCION'!X$11,'DATOS PEST12'!$B:$B,'5. RG PROV CCAA SECCION'!$A116,'DATOS PEST12'!$F:$F,"REGIMEN GENERAL",'DATOS PEST12'!$C:$C,"UNION EUROPEA")</f>
        <v>0</v>
      </c>
      <c r="Y116" s="59">
        <f>SUMIFS('DATOS PEST12'!$E:$E,'DATOS PEST12'!$A:$A,INDICE!$C$13,'DATOS PEST12'!$D:$D,'5. RG PROV CCAA SECCION'!Y$11,'DATOS PEST12'!$B:$B,'5. RG PROV CCAA SECCION'!$A116,'DATOS PEST12'!$F:$F,"REGIMEN GENERAL",'DATOS PEST12'!$C:$C,"UNION EUROPEA")</f>
        <v>0</v>
      </c>
    </row>
    <row r="117" spans="1:25" s="4" customFormat="1" ht="15.6" x14ac:dyDescent="0.3">
      <c r="A117" s="8">
        <v>24</v>
      </c>
      <c r="B117" s="9" t="s">
        <v>169</v>
      </c>
      <c r="C117" s="59">
        <f t="shared" si="40"/>
        <v>2271.6315789473683</v>
      </c>
      <c r="D117" s="60">
        <f>SUMIFS('DATOS PEST12'!$E:$E,'DATOS PEST12'!$A:$A,INDICE!$C$13,'DATOS PEST12'!$D:$D,'5. RG PROV CCAA SECCION'!D$11,'DATOS PEST12'!$B:$B,'5. RG PROV CCAA SECCION'!$A117,'DATOS PEST12'!$F:$F,"REGIMEN GENERAL",'DATOS PEST12'!$C:$C,"UNION EUROPEA")</f>
        <v>54.052631578947377</v>
      </c>
      <c r="E117" s="62">
        <f>SUMIFS('DATOS PEST12'!$E:$E,'DATOS PEST12'!$A:$A,INDICE!$C$13,'DATOS PEST12'!$D:$D,'5. RG PROV CCAA SECCION'!E$11,'DATOS PEST12'!$B:$B,'5. RG PROV CCAA SECCION'!$A117,'DATOS PEST12'!$F:$F,"REGIMEN GENERAL",'DATOS PEST12'!$C:$C,"UNION EUROPEA")</f>
        <v>3.6315789473684195</v>
      </c>
      <c r="F117" s="62">
        <f>SUMIFS('DATOS PEST12'!$E:$E,'DATOS PEST12'!$A:$A,INDICE!$C$13,'DATOS PEST12'!$D:$D,'5. RG PROV CCAA SECCION'!F$11,'DATOS PEST12'!$B:$B,'5. RG PROV CCAA SECCION'!$A117,'DATOS PEST12'!$F:$F,"REGIMEN GENERAL",'DATOS PEST12'!$C:$C,"UNION EUROPEA")</f>
        <v>420.10526315789468</v>
      </c>
      <c r="G117" s="62">
        <f>SUMIFS('DATOS PEST12'!$E:$E,'DATOS PEST12'!$A:$A,INDICE!$C$13,'DATOS PEST12'!$D:$D,'5. RG PROV CCAA SECCION'!G$11,'DATOS PEST12'!$B:$B,'5. RG PROV CCAA SECCION'!$A117,'DATOS PEST12'!$F:$F,"REGIMEN GENERAL",'DATOS PEST12'!$C:$C,"UNION EUROPEA")</f>
        <v>0</v>
      </c>
      <c r="H117" s="62">
        <f>SUMIFS('DATOS PEST12'!$E:$E,'DATOS PEST12'!$A:$A,INDICE!$C$13,'DATOS PEST12'!$D:$D,'5. RG PROV CCAA SECCION'!H$11,'DATOS PEST12'!$B:$B,'5. RG PROV CCAA SECCION'!$A117,'DATOS PEST12'!$F:$F,"REGIMEN GENERAL",'DATOS PEST12'!$C:$C,"UNION EUROPEA")</f>
        <v>6.9999999999999973</v>
      </c>
      <c r="I117" s="62">
        <f>SUMIFS('DATOS PEST12'!$E:$E,'DATOS PEST12'!$A:$A,INDICE!$C$13,'DATOS PEST12'!$D:$D,'5. RG PROV CCAA SECCION'!I$11,'DATOS PEST12'!$B:$B,'5. RG PROV CCAA SECCION'!$A117,'DATOS PEST12'!$F:$F,"REGIMEN GENERAL",'DATOS PEST12'!$C:$C,"UNION EUROPEA")</f>
        <v>249.89473684210529</v>
      </c>
      <c r="J117" s="62">
        <f>SUMIFS('DATOS PEST12'!$E:$E,'DATOS PEST12'!$A:$A,INDICE!$C$13,'DATOS PEST12'!$D:$D,'5. RG PROV CCAA SECCION'!J$11,'DATOS PEST12'!$B:$B,'5. RG PROV CCAA SECCION'!$A117,'DATOS PEST12'!$F:$F,"REGIMEN GENERAL",'DATOS PEST12'!$C:$C,"UNION EUROPEA")</f>
        <v>279.10526315789474</v>
      </c>
      <c r="K117" s="62">
        <f>SUMIFS('DATOS PEST12'!$E:$E,'DATOS PEST12'!$A:$A,INDICE!$C$13,'DATOS PEST12'!$D:$D,'5. RG PROV CCAA SECCION'!K$11,'DATOS PEST12'!$B:$B,'5. RG PROV CCAA SECCION'!$A117,'DATOS PEST12'!$F:$F,"REGIMEN GENERAL",'DATOS PEST12'!$C:$C,"UNION EUROPEA")</f>
        <v>309.78947368421052</v>
      </c>
      <c r="L117" s="62">
        <f>SUMIFS('DATOS PEST12'!$E:$E,'DATOS PEST12'!$A:$A,INDICE!$C$13,'DATOS PEST12'!$D:$D,'5. RG PROV CCAA SECCION'!L$11,'DATOS PEST12'!$B:$B,'5. RG PROV CCAA SECCION'!$A117,'DATOS PEST12'!$F:$F,"REGIMEN GENERAL",'DATOS PEST12'!$C:$C,"UNION EUROPEA")</f>
        <v>306.68421052631584</v>
      </c>
      <c r="M117" s="62">
        <f>SUMIFS('DATOS PEST12'!$E:$E,'DATOS PEST12'!$A:$A,INDICE!$C$13,'DATOS PEST12'!$D:$D,'5. RG PROV CCAA SECCION'!M$11,'DATOS PEST12'!$B:$B,'5. RG PROV CCAA SECCION'!$A117,'DATOS PEST12'!$F:$F,"REGIMEN GENERAL",'DATOS PEST12'!$C:$C,"UNION EUROPEA")</f>
        <v>24.000000000000004</v>
      </c>
      <c r="N117" s="62">
        <f>SUMIFS('DATOS PEST12'!$E:$E,'DATOS PEST12'!$A:$A,INDICE!$C$13,'DATOS PEST12'!$D:$D,'5. RG PROV CCAA SECCION'!N$11,'DATOS PEST12'!$B:$B,'5. RG PROV CCAA SECCION'!$A117,'DATOS PEST12'!$F:$F,"REGIMEN GENERAL",'DATOS PEST12'!$C:$C,"UNION EUROPEA")</f>
        <v>15.315789473684202</v>
      </c>
      <c r="O117" s="62">
        <f>SUMIFS('DATOS PEST12'!$E:$E,'DATOS PEST12'!$A:$A,INDICE!$C$13,'DATOS PEST12'!$D:$D,'5. RG PROV CCAA SECCION'!O$11,'DATOS PEST12'!$B:$B,'5. RG PROV CCAA SECCION'!$A117,'DATOS PEST12'!$F:$F,"REGIMEN GENERAL",'DATOS PEST12'!$C:$C,"UNION EUROPEA")</f>
        <v>3.0000000000000004</v>
      </c>
      <c r="P117" s="62">
        <f>SUMIFS('DATOS PEST12'!$E:$E,'DATOS PEST12'!$A:$A,INDICE!$C$13,'DATOS PEST12'!$D:$D,'5. RG PROV CCAA SECCION'!P$11,'DATOS PEST12'!$B:$B,'5. RG PROV CCAA SECCION'!$A117,'DATOS PEST12'!$F:$F,"REGIMEN GENERAL",'DATOS PEST12'!$C:$C,"UNION EUROPEA")</f>
        <v>43.15789473684211</v>
      </c>
      <c r="Q117" s="62">
        <f>SUMIFS('DATOS PEST12'!$E:$E,'DATOS PEST12'!$A:$A,INDICE!$C$13,'DATOS PEST12'!$D:$D,'5. RG PROV CCAA SECCION'!Q$11,'DATOS PEST12'!$B:$B,'5. RG PROV CCAA SECCION'!$A117,'DATOS PEST12'!$F:$F,"REGIMEN GENERAL",'DATOS PEST12'!$C:$C,"UNION EUROPEA")</f>
        <v>138.21052631578948</v>
      </c>
      <c r="R117" s="62">
        <f>SUMIFS('DATOS PEST12'!$E:$E,'DATOS PEST12'!$A:$A,INDICE!$C$13,'DATOS PEST12'!$D:$D,'5. RG PROV CCAA SECCION'!R$11,'DATOS PEST12'!$B:$B,'5. RG PROV CCAA SECCION'!$A117,'DATOS PEST12'!$F:$F,"REGIMEN GENERAL",'DATOS PEST12'!$C:$C,"UNION EUROPEA")</f>
        <v>32.263157894736835</v>
      </c>
      <c r="S117" s="62">
        <f>SUMIFS('DATOS PEST12'!$E:$E,'DATOS PEST12'!$A:$A,INDICE!$C$13,'DATOS PEST12'!$D:$D,'5. RG PROV CCAA SECCION'!S$11,'DATOS PEST12'!$B:$B,'5. RG PROV CCAA SECCION'!$A117,'DATOS PEST12'!$F:$F,"REGIMEN GENERAL",'DATOS PEST12'!$C:$C,"UNION EUROPEA")</f>
        <v>62.631578947368425</v>
      </c>
      <c r="T117" s="62">
        <f>SUMIFS('DATOS PEST12'!$E:$E,'DATOS PEST12'!$A:$A,INDICE!$C$13,'DATOS PEST12'!$D:$D,'5. RG PROV CCAA SECCION'!T$11,'DATOS PEST12'!$B:$B,'5. RG PROV CCAA SECCION'!$A117,'DATOS PEST12'!$F:$F,"REGIMEN GENERAL",'DATOS PEST12'!$C:$C,"UNION EUROPEA")</f>
        <v>230.57894736842093</v>
      </c>
      <c r="U117" s="62">
        <f>SUMIFS('DATOS PEST12'!$E:$E,'DATOS PEST12'!$A:$A,INDICE!$C$13,'DATOS PEST12'!$D:$D,'5. RG PROV CCAA SECCION'!U$11,'DATOS PEST12'!$B:$B,'5. RG PROV CCAA SECCION'!$A117,'DATOS PEST12'!$F:$F,"REGIMEN GENERAL",'DATOS PEST12'!$C:$C,"UNION EUROPEA")</f>
        <v>37.473684210526315</v>
      </c>
      <c r="V117" s="62">
        <f>SUMIFS('DATOS PEST12'!$E:$E,'DATOS PEST12'!$A:$A,INDICE!$C$13,'DATOS PEST12'!$D:$D,'5. RG PROV CCAA SECCION'!V$11,'DATOS PEST12'!$B:$B,'5. RG PROV CCAA SECCION'!$A117,'DATOS PEST12'!$F:$F,"REGIMEN GENERAL",'DATOS PEST12'!$C:$C,"UNION EUROPEA")</f>
        <v>49.736842105263165</v>
      </c>
      <c r="W117" s="62">
        <f>SUMIFS('DATOS PEST12'!$E:$E,'DATOS PEST12'!$A:$A,INDICE!$C$13,'DATOS PEST12'!$D:$D,'5. RG PROV CCAA SECCION'!W$11,'DATOS PEST12'!$B:$B,'5. RG PROV CCAA SECCION'!$A117,'DATOS PEST12'!$F:$F,"REGIMEN GENERAL",'DATOS PEST12'!$C:$C,"UNION EUROPEA")</f>
        <v>5.0000000000000009</v>
      </c>
      <c r="X117" s="62">
        <f>SUMIFS('DATOS PEST12'!$E:$E,'DATOS PEST12'!$A:$A,INDICE!$C$13,'DATOS PEST12'!$D:$D,'5. RG PROV CCAA SECCION'!X$11,'DATOS PEST12'!$B:$B,'5. RG PROV CCAA SECCION'!$A117,'DATOS PEST12'!$F:$F,"REGIMEN GENERAL",'DATOS PEST12'!$C:$C,"UNION EUROPEA")</f>
        <v>0</v>
      </c>
      <c r="Y117" s="59">
        <f>SUMIFS('DATOS PEST12'!$E:$E,'DATOS PEST12'!$A:$A,INDICE!$C$13,'DATOS PEST12'!$D:$D,'5. RG PROV CCAA SECCION'!Y$11,'DATOS PEST12'!$B:$B,'5. RG PROV CCAA SECCION'!$A117,'DATOS PEST12'!$F:$F,"REGIMEN GENERAL",'DATOS PEST12'!$C:$C,"UNION EUROPEA")</f>
        <v>0</v>
      </c>
    </row>
    <row r="118" spans="1:25" s="4" customFormat="1" ht="15.6" x14ac:dyDescent="0.3">
      <c r="A118" s="8">
        <v>34</v>
      </c>
      <c r="B118" s="9" t="s">
        <v>19</v>
      </c>
      <c r="C118" s="59">
        <f t="shared" si="40"/>
        <v>1089.1052631578946</v>
      </c>
      <c r="D118" s="60">
        <f>SUMIFS('DATOS PEST12'!$E:$E,'DATOS PEST12'!$A:$A,INDICE!$C$13,'DATOS PEST12'!$D:$D,'5. RG PROV CCAA SECCION'!D$11,'DATOS PEST12'!$B:$B,'5. RG PROV CCAA SECCION'!$A118,'DATOS PEST12'!$F:$F,"REGIMEN GENERAL",'DATOS PEST12'!$C:$C,"UNION EUROPEA")</f>
        <v>35.368421052631575</v>
      </c>
      <c r="E118" s="62">
        <f>SUMIFS('DATOS PEST12'!$E:$E,'DATOS PEST12'!$A:$A,INDICE!$C$13,'DATOS PEST12'!$D:$D,'5. RG PROV CCAA SECCION'!E$11,'DATOS PEST12'!$B:$B,'5. RG PROV CCAA SECCION'!$A118,'DATOS PEST12'!$F:$F,"REGIMEN GENERAL",'DATOS PEST12'!$C:$C,"UNION EUROPEA")</f>
        <v>0</v>
      </c>
      <c r="F118" s="62">
        <f>SUMIFS('DATOS PEST12'!$E:$E,'DATOS PEST12'!$A:$A,INDICE!$C$13,'DATOS PEST12'!$D:$D,'5. RG PROV CCAA SECCION'!F$11,'DATOS PEST12'!$B:$B,'5. RG PROV CCAA SECCION'!$A118,'DATOS PEST12'!$F:$F,"REGIMEN GENERAL",'DATOS PEST12'!$C:$C,"UNION EUROPEA")</f>
        <v>160.63157894736838</v>
      </c>
      <c r="G118" s="62">
        <f>SUMIFS('DATOS PEST12'!$E:$E,'DATOS PEST12'!$A:$A,INDICE!$C$13,'DATOS PEST12'!$D:$D,'5. RG PROV CCAA SECCION'!G$11,'DATOS PEST12'!$B:$B,'5. RG PROV CCAA SECCION'!$A118,'DATOS PEST12'!$F:$F,"REGIMEN GENERAL",'DATOS PEST12'!$C:$C,"UNION EUROPEA")</f>
        <v>1.5263157894736836</v>
      </c>
      <c r="H118" s="62">
        <f>SUMIFS('DATOS PEST12'!$E:$E,'DATOS PEST12'!$A:$A,INDICE!$C$13,'DATOS PEST12'!$D:$D,'5. RG PROV CCAA SECCION'!H$11,'DATOS PEST12'!$B:$B,'5. RG PROV CCAA SECCION'!$A118,'DATOS PEST12'!$F:$F,"REGIMEN GENERAL",'DATOS PEST12'!$C:$C,"UNION EUROPEA")</f>
        <v>0.99999999999999956</v>
      </c>
      <c r="I118" s="62">
        <f>SUMIFS('DATOS PEST12'!$E:$E,'DATOS PEST12'!$A:$A,INDICE!$C$13,'DATOS PEST12'!$D:$D,'5. RG PROV CCAA SECCION'!I$11,'DATOS PEST12'!$B:$B,'5. RG PROV CCAA SECCION'!$A118,'DATOS PEST12'!$F:$F,"REGIMEN GENERAL",'DATOS PEST12'!$C:$C,"UNION EUROPEA")</f>
        <v>50.15789473684211</v>
      </c>
      <c r="J118" s="62">
        <f>SUMIFS('DATOS PEST12'!$E:$E,'DATOS PEST12'!$A:$A,INDICE!$C$13,'DATOS PEST12'!$D:$D,'5. RG PROV CCAA SECCION'!J$11,'DATOS PEST12'!$B:$B,'5. RG PROV CCAA SECCION'!$A118,'DATOS PEST12'!$F:$F,"REGIMEN GENERAL",'DATOS PEST12'!$C:$C,"UNION EUROPEA")</f>
        <v>98.368421052631604</v>
      </c>
      <c r="K118" s="62">
        <f>SUMIFS('DATOS PEST12'!$E:$E,'DATOS PEST12'!$A:$A,INDICE!$C$13,'DATOS PEST12'!$D:$D,'5. RG PROV CCAA SECCION'!K$11,'DATOS PEST12'!$B:$B,'5. RG PROV CCAA SECCION'!$A118,'DATOS PEST12'!$F:$F,"REGIMEN GENERAL",'DATOS PEST12'!$C:$C,"UNION EUROPEA")</f>
        <v>325.4210526315789</v>
      </c>
      <c r="L118" s="62">
        <f>SUMIFS('DATOS PEST12'!$E:$E,'DATOS PEST12'!$A:$A,INDICE!$C$13,'DATOS PEST12'!$D:$D,'5. RG PROV CCAA SECCION'!L$11,'DATOS PEST12'!$B:$B,'5. RG PROV CCAA SECCION'!$A118,'DATOS PEST12'!$F:$F,"REGIMEN GENERAL",'DATOS PEST12'!$C:$C,"UNION EUROPEA")</f>
        <v>129.94736842105263</v>
      </c>
      <c r="M118" s="62">
        <f>SUMIFS('DATOS PEST12'!$E:$E,'DATOS PEST12'!$A:$A,INDICE!$C$13,'DATOS PEST12'!$D:$D,'5. RG PROV CCAA SECCION'!M$11,'DATOS PEST12'!$B:$B,'5. RG PROV CCAA SECCION'!$A118,'DATOS PEST12'!$F:$F,"REGIMEN GENERAL",'DATOS PEST12'!$C:$C,"UNION EUROPEA")</f>
        <v>0.57894736842105265</v>
      </c>
      <c r="N118" s="62">
        <f>SUMIFS('DATOS PEST12'!$E:$E,'DATOS PEST12'!$A:$A,INDICE!$C$13,'DATOS PEST12'!$D:$D,'5. RG PROV CCAA SECCION'!N$11,'DATOS PEST12'!$B:$B,'5. RG PROV CCAA SECCION'!$A118,'DATOS PEST12'!$F:$F,"REGIMEN GENERAL",'DATOS PEST12'!$C:$C,"UNION EUROPEA")</f>
        <v>6.9999999999999973</v>
      </c>
      <c r="O118" s="62">
        <f>SUMIFS('DATOS PEST12'!$E:$E,'DATOS PEST12'!$A:$A,INDICE!$C$13,'DATOS PEST12'!$D:$D,'5. RG PROV CCAA SECCION'!O$11,'DATOS PEST12'!$B:$B,'5. RG PROV CCAA SECCION'!$A118,'DATOS PEST12'!$F:$F,"REGIMEN GENERAL",'DATOS PEST12'!$C:$C,"UNION EUROPEA")</f>
        <v>0.99999999999999956</v>
      </c>
      <c r="P118" s="62">
        <f>SUMIFS('DATOS PEST12'!$E:$E,'DATOS PEST12'!$A:$A,INDICE!$C$13,'DATOS PEST12'!$D:$D,'5. RG PROV CCAA SECCION'!P$11,'DATOS PEST12'!$B:$B,'5. RG PROV CCAA SECCION'!$A118,'DATOS PEST12'!$F:$F,"REGIMEN GENERAL",'DATOS PEST12'!$C:$C,"UNION EUROPEA")</f>
        <v>12.000000000000002</v>
      </c>
      <c r="Q118" s="62">
        <f>SUMIFS('DATOS PEST12'!$E:$E,'DATOS PEST12'!$A:$A,INDICE!$C$13,'DATOS PEST12'!$D:$D,'5. RG PROV CCAA SECCION'!Q$11,'DATOS PEST12'!$B:$B,'5. RG PROV CCAA SECCION'!$A118,'DATOS PEST12'!$F:$F,"REGIMEN GENERAL",'DATOS PEST12'!$C:$C,"UNION EUROPEA")</f>
        <v>110.26315789473682</v>
      </c>
      <c r="R118" s="62">
        <f>SUMIFS('DATOS PEST12'!$E:$E,'DATOS PEST12'!$A:$A,INDICE!$C$13,'DATOS PEST12'!$D:$D,'5. RG PROV CCAA SECCION'!R$11,'DATOS PEST12'!$B:$B,'5. RG PROV CCAA SECCION'!$A118,'DATOS PEST12'!$F:$F,"REGIMEN GENERAL",'DATOS PEST12'!$C:$C,"UNION EUROPEA")</f>
        <v>25.263157894736842</v>
      </c>
      <c r="S118" s="62">
        <f>SUMIFS('DATOS PEST12'!$E:$E,'DATOS PEST12'!$A:$A,INDICE!$C$13,'DATOS PEST12'!$D:$D,'5. RG PROV CCAA SECCION'!S$11,'DATOS PEST12'!$B:$B,'5. RG PROV CCAA SECCION'!$A118,'DATOS PEST12'!$F:$F,"REGIMEN GENERAL",'DATOS PEST12'!$C:$C,"UNION EUROPEA")</f>
        <v>18.105263157894736</v>
      </c>
      <c r="T118" s="62">
        <f>SUMIFS('DATOS PEST12'!$E:$E,'DATOS PEST12'!$A:$A,INDICE!$C$13,'DATOS PEST12'!$D:$D,'5. RG PROV CCAA SECCION'!T$11,'DATOS PEST12'!$B:$B,'5. RG PROV CCAA SECCION'!$A118,'DATOS PEST12'!$F:$F,"REGIMEN GENERAL",'DATOS PEST12'!$C:$C,"UNION EUROPEA")</f>
        <v>78.947368421052715</v>
      </c>
      <c r="U118" s="62">
        <f>SUMIFS('DATOS PEST12'!$E:$E,'DATOS PEST12'!$A:$A,INDICE!$C$13,'DATOS PEST12'!$D:$D,'5. RG PROV CCAA SECCION'!U$11,'DATOS PEST12'!$B:$B,'5. RG PROV CCAA SECCION'!$A118,'DATOS PEST12'!$F:$F,"REGIMEN GENERAL",'DATOS PEST12'!$C:$C,"UNION EUROPEA")</f>
        <v>12.842105263157896</v>
      </c>
      <c r="V118" s="62">
        <f>SUMIFS('DATOS PEST12'!$E:$E,'DATOS PEST12'!$A:$A,INDICE!$C$13,'DATOS PEST12'!$D:$D,'5. RG PROV CCAA SECCION'!V$11,'DATOS PEST12'!$B:$B,'5. RG PROV CCAA SECCION'!$A118,'DATOS PEST12'!$F:$F,"REGIMEN GENERAL",'DATOS PEST12'!$C:$C,"UNION EUROPEA")</f>
        <v>17.684210526315791</v>
      </c>
      <c r="W118" s="62">
        <f>SUMIFS('DATOS PEST12'!$E:$E,'DATOS PEST12'!$A:$A,INDICE!$C$13,'DATOS PEST12'!$D:$D,'5. RG PROV CCAA SECCION'!W$11,'DATOS PEST12'!$B:$B,'5. RG PROV CCAA SECCION'!$A118,'DATOS PEST12'!$F:$F,"REGIMEN GENERAL",'DATOS PEST12'!$C:$C,"UNION EUROPEA")</f>
        <v>3.0000000000000004</v>
      </c>
      <c r="X118" s="62">
        <f>SUMIFS('DATOS PEST12'!$E:$E,'DATOS PEST12'!$A:$A,INDICE!$C$13,'DATOS PEST12'!$D:$D,'5. RG PROV CCAA SECCION'!X$11,'DATOS PEST12'!$B:$B,'5. RG PROV CCAA SECCION'!$A118,'DATOS PEST12'!$F:$F,"REGIMEN GENERAL",'DATOS PEST12'!$C:$C,"UNION EUROPEA")</f>
        <v>0</v>
      </c>
      <c r="Y118" s="59">
        <f>SUMIFS('DATOS PEST12'!$E:$E,'DATOS PEST12'!$A:$A,INDICE!$C$13,'DATOS PEST12'!$D:$D,'5. RG PROV CCAA SECCION'!Y$11,'DATOS PEST12'!$B:$B,'5. RG PROV CCAA SECCION'!$A118,'DATOS PEST12'!$F:$F,"REGIMEN GENERAL",'DATOS PEST12'!$C:$C,"UNION EUROPEA")</f>
        <v>0</v>
      </c>
    </row>
    <row r="119" spans="1:25" s="4" customFormat="1" ht="15.6" x14ac:dyDescent="0.3">
      <c r="A119" s="8">
        <v>37</v>
      </c>
      <c r="B119" s="9" t="s">
        <v>21</v>
      </c>
      <c r="C119" s="59">
        <f t="shared" si="40"/>
        <v>1677.8421052631581</v>
      </c>
      <c r="D119" s="60">
        <f>SUMIFS('DATOS PEST12'!$E:$E,'DATOS PEST12'!$A:$A,INDICE!$C$13,'DATOS PEST12'!$D:$D,'5. RG PROV CCAA SECCION'!D$11,'DATOS PEST12'!$B:$B,'5. RG PROV CCAA SECCION'!$A119,'DATOS PEST12'!$F:$F,"REGIMEN GENERAL",'DATOS PEST12'!$C:$C,"UNION EUROPEA")</f>
        <v>32.684210526315788</v>
      </c>
      <c r="E119" s="62">
        <f>SUMIFS('DATOS PEST12'!$E:$E,'DATOS PEST12'!$A:$A,INDICE!$C$13,'DATOS PEST12'!$D:$D,'5. RG PROV CCAA SECCION'!E$11,'DATOS PEST12'!$B:$B,'5. RG PROV CCAA SECCION'!$A119,'DATOS PEST12'!$F:$F,"REGIMEN GENERAL",'DATOS PEST12'!$C:$C,"UNION EUROPEA")</f>
        <v>5.1052631578947372</v>
      </c>
      <c r="F119" s="62">
        <f>SUMIFS('DATOS PEST12'!$E:$E,'DATOS PEST12'!$A:$A,INDICE!$C$13,'DATOS PEST12'!$D:$D,'5. RG PROV CCAA SECCION'!F$11,'DATOS PEST12'!$B:$B,'5. RG PROV CCAA SECCION'!$A119,'DATOS PEST12'!$F:$F,"REGIMEN GENERAL",'DATOS PEST12'!$C:$C,"UNION EUROPEA")</f>
        <v>212.00000000000006</v>
      </c>
      <c r="G119" s="62">
        <f>SUMIFS('DATOS PEST12'!$E:$E,'DATOS PEST12'!$A:$A,INDICE!$C$13,'DATOS PEST12'!$D:$D,'5. RG PROV CCAA SECCION'!G$11,'DATOS PEST12'!$B:$B,'5. RG PROV CCAA SECCION'!$A119,'DATOS PEST12'!$F:$F,"REGIMEN GENERAL",'DATOS PEST12'!$C:$C,"UNION EUROPEA")</f>
        <v>3.0000000000000004</v>
      </c>
      <c r="H119" s="62">
        <f>SUMIFS('DATOS PEST12'!$E:$E,'DATOS PEST12'!$A:$A,INDICE!$C$13,'DATOS PEST12'!$D:$D,'5. RG PROV CCAA SECCION'!H$11,'DATOS PEST12'!$B:$B,'5. RG PROV CCAA SECCION'!$A119,'DATOS PEST12'!$F:$F,"REGIMEN GENERAL",'DATOS PEST12'!$C:$C,"UNION EUROPEA")</f>
        <v>7.9999999999999964</v>
      </c>
      <c r="I119" s="62">
        <f>SUMIFS('DATOS PEST12'!$E:$E,'DATOS PEST12'!$A:$A,INDICE!$C$13,'DATOS PEST12'!$D:$D,'5. RG PROV CCAA SECCION'!I$11,'DATOS PEST12'!$B:$B,'5. RG PROV CCAA SECCION'!$A119,'DATOS PEST12'!$F:$F,"REGIMEN GENERAL",'DATOS PEST12'!$C:$C,"UNION EUROPEA")</f>
        <v>110.31578947368422</v>
      </c>
      <c r="J119" s="62">
        <f>SUMIFS('DATOS PEST12'!$E:$E,'DATOS PEST12'!$A:$A,INDICE!$C$13,'DATOS PEST12'!$D:$D,'5. RG PROV CCAA SECCION'!J$11,'DATOS PEST12'!$B:$B,'5. RG PROV CCAA SECCION'!$A119,'DATOS PEST12'!$F:$F,"REGIMEN GENERAL",'DATOS PEST12'!$C:$C,"UNION EUROPEA")</f>
        <v>225.36842105263153</v>
      </c>
      <c r="K119" s="62">
        <f>SUMIFS('DATOS PEST12'!$E:$E,'DATOS PEST12'!$A:$A,INDICE!$C$13,'DATOS PEST12'!$D:$D,'5. RG PROV CCAA SECCION'!K$11,'DATOS PEST12'!$B:$B,'5. RG PROV CCAA SECCION'!$A119,'DATOS PEST12'!$F:$F,"REGIMEN GENERAL",'DATOS PEST12'!$C:$C,"UNION EUROPEA")</f>
        <v>211.1052631578948</v>
      </c>
      <c r="L119" s="62">
        <f>SUMIFS('DATOS PEST12'!$E:$E,'DATOS PEST12'!$A:$A,INDICE!$C$13,'DATOS PEST12'!$D:$D,'5. RG PROV CCAA SECCION'!L$11,'DATOS PEST12'!$B:$B,'5. RG PROV CCAA SECCION'!$A119,'DATOS PEST12'!$F:$F,"REGIMEN GENERAL",'DATOS PEST12'!$C:$C,"UNION EUROPEA")</f>
        <v>248.94736842105266</v>
      </c>
      <c r="M119" s="62">
        <f>SUMIFS('DATOS PEST12'!$E:$E,'DATOS PEST12'!$A:$A,INDICE!$C$13,'DATOS PEST12'!$D:$D,'5. RG PROV CCAA SECCION'!M$11,'DATOS PEST12'!$B:$B,'5. RG PROV CCAA SECCION'!$A119,'DATOS PEST12'!$F:$F,"REGIMEN GENERAL",'DATOS PEST12'!$C:$C,"UNION EUROPEA")</f>
        <v>43.526315789473685</v>
      </c>
      <c r="N119" s="62">
        <f>SUMIFS('DATOS PEST12'!$E:$E,'DATOS PEST12'!$A:$A,INDICE!$C$13,'DATOS PEST12'!$D:$D,'5. RG PROV CCAA SECCION'!N$11,'DATOS PEST12'!$B:$B,'5. RG PROV CCAA SECCION'!$A119,'DATOS PEST12'!$F:$F,"REGIMEN GENERAL",'DATOS PEST12'!$C:$C,"UNION EUROPEA")</f>
        <v>0</v>
      </c>
      <c r="O119" s="62">
        <f>SUMIFS('DATOS PEST12'!$E:$E,'DATOS PEST12'!$A:$A,INDICE!$C$13,'DATOS PEST12'!$D:$D,'5. RG PROV CCAA SECCION'!O$11,'DATOS PEST12'!$B:$B,'5. RG PROV CCAA SECCION'!$A119,'DATOS PEST12'!$F:$F,"REGIMEN GENERAL",'DATOS PEST12'!$C:$C,"UNION EUROPEA")</f>
        <v>3.0000000000000004</v>
      </c>
      <c r="P119" s="62">
        <f>SUMIFS('DATOS PEST12'!$E:$E,'DATOS PEST12'!$A:$A,INDICE!$C$13,'DATOS PEST12'!$D:$D,'5. RG PROV CCAA SECCION'!P$11,'DATOS PEST12'!$B:$B,'5. RG PROV CCAA SECCION'!$A119,'DATOS PEST12'!$F:$F,"REGIMEN GENERAL",'DATOS PEST12'!$C:$C,"UNION EUROPEA")</f>
        <v>75.89473684210526</v>
      </c>
      <c r="Q119" s="62">
        <f>SUMIFS('DATOS PEST12'!$E:$E,'DATOS PEST12'!$A:$A,INDICE!$C$13,'DATOS PEST12'!$D:$D,'5. RG PROV CCAA SECCION'!Q$11,'DATOS PEST12'!$B:$B,'5. RG PROV CCAA SECCION'!$A119,'DATOS PEST12'!$F:$F,"REGIMEN GENERAL",'DATOS PEST12'!$C:$C,"UNION EUROPEA")</f>
        <v>119.36842105263159</v>
      </c>
      <c r="R119" s="62">
        <f>SUMIFS('DATOS PEST12'!$E:$E,'DATOS PEST12'!$A:$A,INDICE!$C$13,'DATOS PEST12'!$D:$D,'5. RG PROV CCAA SECCION'!R$11,'DATOS PEST12'!$B:$B,'5. RG PROV CCAA SECCION'!$A119,'DATOS PEST12'!$F:$F,"REGIMEN GENERAL",'DATOS PEST12'!$C:$C,"UNION EUROPEA")</f>
        <v>63.26315789473685</v>
      </c>
      <c r="S119" s="62">
        <f>SUMIFS('DATOS PEST12'!$E:$E,'DATOS PEST12'!$A:$A,INDICE!$C$13,'DATOS PEST12'!$D:$D,'5. RG PROV CCAA SECCION'!S$11,'DATOS PEST12'!$B:$B,'5. RG PROV CCAA SECCION'!$A119,'DATOS PEST12'!$F:$F,"REGIMEN GENERAL",'DATOS PEST12'!$C:$C,"UNION EUROPEA")</f>
        <v>118.26315789473689</v>
      </c>
      <c r="T119" s="62">
        <f>SUMIFS('DATOS PEST12'!$E:$E,'DATOS PEST12'!$A:$A,INDICE!$C$13,'DATOS PEST12'!$D:$D,'5. RG PROV CCAA SECCION'!T$11,'DATOS PEST12'!$B:$B,'5. RG PROV CCAA SECCION'!$A119,'DATOS PEST12'!$F:$F,"REGIMEN GENERAL",'DATOS PEST12'!$C:$C,"UNION EUROPEA")</f>
        <v>137.26315789473699</v>
      </c>
      <c r="U119" s="62">
        <f>SUMIFS('DATOS PEST12'!$E:$E,'DATOS PEST12'!$A:$A,INDICE!$C$13,'DATOS PEST12'!$D:$D,'5. RG PROV CCAA SECCION'!U$11,'DATOS PEST12'!$B:$B,'5. RG PROV CCAA SECCION'!$A119,'DATOS PEST12'!$F:$F,"REGIMEN GENERAL",'DATOS PEST12'!$C:$C,"UNION EUROPEA")</f>
        <v>36.210526315789473</v>
      </c>
      <c r="V119" s="62">
        <f>SUMIFS('DATOS PEST12'!$E:$E,'DATOS PEST12'!$A:$A,INDICE!$C$13,'DATOS PEST12'!$D:$D,'5. RG PROV CCAA SECCION'!V$11,'DATOS PEST12'!$B:$B,'5. RG PROV CCAA SECCION'!$A119,'DATOS PEST12'!$F:$F,"REGIMEN GENERAL",'DATOS PEST12'!$C:$C,"UNION EUROPEA")</f>
        <v>23.526315789473692</v>
      </c>
      <c r="W119" s="62">
        <f>SUMIFS('DATOS PEST12'!$E:$E,'DATOS PEST12'!$A:$A,INDICE!$C$13,'DATOS PEST12'!$D:$D,'5. RG PROV CCAA SECCION'!W$11,'DATOS PEST12'!$B:$B,'5. RG PROV CCAA SECCION'!$A119,'DATOS PEST12'!$F:$F,"REGIMEN GENERAL",'DATOS PEST12'!$C:$C,"UNION EUROPEA")</f>
        <v>0.99999999999999956</v>
      </c>
      <c r="X119" s="62">
        <f>SUMIFS('DATOS PEST12'!$E:$E,'DATOS PEST12'!$A:$A,INDICE!$C$13,'DATOS PEST12'!$D:$D,'5. RG PROV CCAA SECCION'!X$11,'DATOS PEST12'!$B:$B,'5. RG PROV CCAA SECCION'!$A119,'DATOS PEST12'!$F:$F,"REGIMEN GENERAL",'DATOS PEST12'!$C:$C,"UNION EUROPEA")</f>
        <v>0</v>
      </c>
      <c r="Y119" s="59">
        <f>SUMIFS('DATOS PEST12'!$E:$E,'DATOS PEST12'!$A:$A,INDICE!$C$13,'DATOS PEST12'!$D:$D,'5. RG PROV CCAA SECCION'!Y$11,'DATOS PEST12'!$B:$B,'5. RG PROV CCAA SECCION'!$A119,'DATOS PEST12'!$F:$F,"REGIMEN GENERAL",'DATOS PEST12'!$C:$C,"UNION EUROPEA")</f>
        <v>0</v>
      </c>
    </row>
    <row r="120" spans="1:25" s="4" customFormat="1" ht="15.6" x14ac:dyDescent="0.3">
      <c r="A120" s="8">
        <v>40</v>
      </c>
      <c r="B120" s="9" t="s">
        <v>23</v>
      </c>
      <c r="C120" s="59">
        <f t="shared" si="40"/>
        <v>3344.7368421052629</v>
      </c>
      <c r="D120" s="60">
        <f>SUMIFS('DATOS PEST12'!$E:$E,'DATOS PEST12'!$A:$A,INDICE!$C$13,'DATOS PEST12'!$D:$D,'5. RG PROV CCAA SECCION'!D$11,'DATOS PEST12'!$B:$B,'5. RG PROV CCAA SECCION'!$A120,'DATOS PEST12'!$F:$F,"REGIMEN GENERAL",'DATOS PEST12'!$C:$C,"UNION EUROPEA")</f>
        <v>375.4736842105263</v>
      </c>
      <c r="E120" s="62">
        <f>SUMIFS('DATOS PEST12'!$E:$E,'DATOS PEST12'!$A:$A,INDICE!$C$13,'DATOS PEST12'!$D:$D,'5. RG PROV CCAA SECCION'!E$11,'DATOS PEST12'!$B:$B,'5. RG PROV CCAA SECCION'!$A120,'DATOS PEST12'!$F:$F,"REGIMEN GENERAL",'DATOS PEST12'!$C:$C,"UNION EUROPEA")</f>
        <v>30.789473684210524</v>
      </c>
      <c r="F120" s="62">
        <f>SUMIFS('DATOS PEST12'!$E:$E,'DATOS PEST12'!$A:$A,INDICE!$C$13,'DATOS PEST12'!$D:$D,'5. RG PROV CCAA SECCION'!F$11,'DATOS PEST12'!$B:$B,'5. RG PROV CCAA SECCION'!$A120,'DATOS PEST12'!$F:$F,"REGIMEN GENERAL",'DATOS PEST12'!$C:$C,"UNION EUROPEA")</f>
        <v>536.84210526315792</v>
      </c>
      <c r="G120" s="62">
        <f>SUMIFS('DATOS PEST12'!$E:$E,'DATOS PEST12'!$A:$A,INDICE!$C$13,'DATOS PEST12'!$D:$D,'5. RG PROV CCAA SECCION'!G$11,'DATOS PEST12'!$B:$B,'5. RG PROV CCAA SECCION'!$A120,'DATOS PEST12'!$F:$F,"REGIMEN GENERAL",'DATOS PEST12'!$C:$C,"UNION EUROPEA")</f>
        <v>0.99999999999999956</v>
      </c>
      <c r="H120" s="62">
        <f>SUMIFS('DATOS PEST12'!$E:$E,'DATOS PEST12'!$A:$A,INDICE!$C$13,'DATOS PEST12'!$D:$D,'5. RG PROV CCAA SECCION'!H$11,'DATOS PEST12'!$B:$B,'5. RG PROV CCAA SECCION'!$A120,'DATOS PEST12'!$F:$F,"REGIMEN GENERAL",'DATOS PEST12'!$C:$C,"UNION EUROPEA")</f>
        <v>54.105263157894719</v>
      </c>
      <c r="I120" s="62">
        <f>SUMIFS('DATOS PEST12'!$E:$E,'DATOS PEST12'!$A:$A,INDICE!$C$13,'DATOS PEST12'!$D:$D,'5. RG PROV CCAA SECCION'!I$11,'DATOS PEST12'!$B:$B,'5. RG PROV CCAA SECCION'!$A120,'DATOS PEST12'!$F:$F,"REGIMEN GENERAL",'DATOS PEST12'!$C:$C,"UNION EUROPEA")</f>
        <v>283.05263157894734</v>
      </c>
      <c r="J120" s="62">
        <f>SUMIFS('DATOS PEST12'!$E:$E,'DATOS PEST12'!$A:$A,INDICE!$C$13,'DATOS PEST12'!$D:$D,'5. RG PROV CCAA SECCION'!J$11,'DATOS PEST12'!$B:$B,'5. RG PROV CCAA SECCION'!$A120,'DATOS PEST12'!$F:$F,"REGIMEN GENERAL",'DATOS PEST12'!$C:$C,"UNION EUROPEA")</f>
        <v>539</v>
      </c>
      <c r="K120" s="62">
        <f>SUMIFS('DATOS PEST12'!$E:$E,'DATOS PEST12'!$A:$A,INDICE!$C$13,'DATOS PEST12'!$D:$D,'5. RG PROV CCAA SECCION'!K$11,'DATOS PEST12'!$B:$B,'5. RG PROV CCAA SECCION'!$A120,'DATOS PEST12'!$F:$F,"REGIMEN GENERAL",'DATOS PEST12'!$C:$C,"UNION EUROPEA")</f>
        <v>307.68421052631578</v>
      </c>
      <c r="L120" s="62">
        <f>SUMIFS('DATOS PEST12'!$E:$E,'DATOS PEST12'!$A:$A,INDICE!$C$13,'DATOS PEST12'!$D:$D,'5. RG PROV CCAA SECCION'!L$11,'DATOS PEST12'!$B:$B,'5. RG PROV CCAA SECCION'!$A120,'DATOS PEST12'!$F:$F,"REGIMEN GENERAL",'DATOS PEST12'!$C:$C,"UNION EUROPEA")</f>
        <v>509.63157894736844</v>
      </c>
      <c r="M120" s="62">
        <f>SUMIFS('DATOS PEST12'!$E:$E,'DATOS PEST12'!$A:$A,INDICE!$C$13,'DATOS PEST12'!$D:$D,'5. RG PROV CCAA SECCION'!M$11,'DATOS PEST12'!$B:$B,'5. RG PROV CCAA SECCION'!$A120,'DATOS PEST12'!$F:$F,"REGIMEN GENERAL",'DATOS PEST12'!$C:$C,"UNION EUROPEA")</f>
        <v>6.4210526315789469</v>
      </c>
      <c r="N120" s="62">
        <f>SUMIFS('DATOS PEST12'!$E:$E,'DATOS PEST12'!$A:$A,INDICE!$C$13,'DATOS PEST12'!$D:$D,'5. RG PROV CCAA SECCION'!N$11,'DATOS PEST12'!$B:$B,'5. RG PROV CCAA SECCION'!$A120,'DATOS PEST12'!$F:$F,"REGIMEN GENERAL",'DATOS PEST12'!$C:$C,"UNION EUROPEA")</f>
        <v>3.0000000000000004</v>
      </c>
      <c r="O120" s="62">
        <f>SUMIFS('DATOS PEST12'!$E:$E,'DATOS PEST12'!$A:$A,INDICE!$C$13,'DATOS PEST12'!$D:$D,'5. RG PROV CCAA SECCION'!O$11,'DATOS PEST12'!$B:$B,'5. RG PROV CCAA SECCION'!$A120,'DATOS PEST12'!$F:$F,"REGIMEN GENERAL",'DATOS PEST12'!$C:$C,"UNION EUROPEA")</f>
        <v>5.3157894736842106</v>
      </c>
      <c r="P120" s="62">
        <f>SUMIFS('DATOS PEST12'!$E:$E,'DATOS PEST12'!$A:$A,INDICE!$C$13,'DATOS PEST12'!$D:$D,'5. RG PROV CCAA SECCION'!P$11,'DATOS PEST12'!$B:$B,'5. RG PROV CCAA SECCION'!$A120,'DATOS PEST12'!$F:$F,"REGIMEN GENERAL",'DATOS PEST12'!$C:$C,"UNION EUROPEA")</f>
        <v>27.000000000000007</v>
      </c>
      <c r="Q120" s="62">
        <f>SUMIFS('DATOS PEST12'!$E:$E,'DATOS PEST12'!$A:$A,INDICE!$C$13,'DATOS PEST12'!$D:$D,'5. RG PROV CCAA SECCION'!Q$11,'DATOS PEST12'!$B:$B,'5. RG PROV CCAA SECCION'!$A120,'DATOS PEST12'!$F:$F,"REGIMEN GENERAL",'DATOS PEST12'!$C:$C,"UNION EUROPEA")</f>
        <v>301.52631578947359</v>
      </c>
      <c r="R120" s="62">
        <f>SUMIFS('DATOS PEST12'!$E:$E,'DATOS PEST12'!$A:$A,INDICE!$C$13,'DATOS PEST12'!$D:$D,'5. RG PROV CCAA SECCION'!R$11,'DATOS PEST12'!$B:$B,'5. RG PROV CCAA SECCION'!$A120,'DATOS PEST12'!$F:$F,"REGIMEN GENERAL",'DATOS PEST12'!$C:$C,"UNION EUROPEA")</f>
        <v>48.84210526315789</v>
      </c>
      <c r="S120" s="62">
        <f>SUMIFS('DATOS PEST12'!$E:$E,'DATOS PEST12'!$A:$A,INDICE!$C$13,'DATOS PEST12'!$D:$D,'5. RG PROV CCAA SECCION'!S$11,'DATOS PEST12'!$B:$B,'5. RG PROV CCAA SECCION'!$A120,'DATOS PEST12'!$F:$F,"REGIMEN GENERAL",'DATOS PEST12'!$C:$C,"UNION EUROPEA")</f>
        <v>63</v>
      </c>
      <c r="T120" s="62">
        <f>SUMIFS('DATOS PEST12'!$E:$E,'DATOS PEST12'!$A:$A,INDICE!$C$13,'DATOS PEST12'!$D:$D,'5. RG PROV CCAA SECCION'!T$11,'DATOS PEST12'!$B:$B,'5. RG PROV CCAA SECCION'!$A120,'DATOS PEST12'!$F:$F,"REGIMEN GENERAL",'DATOS PEST12'!$C:$C,"UNION EUROPEA")</f>
        <v>175.52631578947387</v>
      </c>
      <c r="U120" s="62">
        <f>SUMIFS('DATOS PEST12'!$E:$E,'DATOS PEST12'!$A:$A,INDICE!$C$13,'DATOS PEST12'!$D:$D,'5. RG PROV CCAA SECCION'!U$11,'DATOS PEST12'!$B:$B,'5. RG PROV CCAA SECCION'!$A120,'DATOS PEST12'!$F:$F,"REGIMEN GENERAL",'DATOS PEST12'!$C:$C,"UNION EUROPEA")</f>
        <v>27.526315789473678</v>
      </c>
      <c r="V120" s="62">
        <f>SUMIFS('DATOS PEST12'!$E:$E,'DATOS PEST12'!$A:$A,INDICE!$C$13,'DATOS PEST12'!$D:$D,'5. RG PROV CCAA SECCION'!V$11,'DATOS PEST12'!$B:$B,'5. RG PROV CCAA SECCION'!$A120,'DATOS PEST12'!$F:$F,"REGIMEN GENERAL",'DATOS PEST12'!$C:$C,"UNION EUROPEA")</f>
        <v>41.999999999999993</v>
      </c>
      <c r="W120" s="62">
        <f>SUMIFS('DATOS PEST12'!$E:$E,'DATOS PEST12'!$A:$A,INDICE!$C$13,'DATOS PEST12'!$D:$D,'5. RG PROV CCAA SECCION'!W$11,'DATOS PEST12'!$B:$B,'5. RG PROV CCAA SECCION'!$A120,'DATOS PEST12'!$F:$F,"REGIMEN GENERAL",'DATOS PEST12'!$C:$C,"UNION EUROPEA")</f>
        <v>6.9999999999999973</v>
      </c>
      <c r="X120" s="62">
        <f>SUMIFS('DATOS PEST12'!$E:$E,'DATOS PEST12'!$A:$A,INDICE!$C$13,'DATOS PEST12'!$D:$D,'5. RG PROV CCAA SECCION'!X$11,'DATOS PEST12'!$B:$B,'5. RG PROV CCAA SECCION'!$A120,'DATOS PEST12'!$F:$F,"REGIMEN GENERAL",'DATOS PEST12'!$C:$C,"UNION EUROPEA")</f>
        <v>0</v>
      </c>
      <c r="Y120" s="59">
        <f>SUMIFS('DATOS PEST12'!$E:$E,'DATOS PEST12'!$A:$A,INDICE!$C$13,'DATOS PEST12'!$D:$D,'5. RG PROV CCAA SECCION'!Y$11,'DATOS PEST12'!$B:$B,'5. RG PROV CCAA SECCION'!$A120,'DATOS PEST12'!$F:$F,"REGIMEN GENERAL",'DATOS PEST12'!$C:$C,"UNION EUROPEA")</f>
        <v>0</v>
      </c>
    </row>
    <row r="121" spans="1:25" s="4" customFormat="1" ht="15.6" x14ac:dyDescent="0.3">
      <c r="A121" s="8">
        <v>42</v>
      </c>
      <c r="B121" s="9" t="s">
        <v>34</v>
      </c>
      <c r="C121" s="59">
        <f t="shared" si="40"/>
        <v>1471.2631578947371</v>
      </c>
      <c r="D121" s="60">
        <f>SUMIFS('DATOS PEST12'!$E:$E,'DATOS PEST12'!$A:$A,INDICE!$C$13,'DATOS PEST12'!$D:$D,'5. RG PROV CCAA SECCION'!D$11,'DATOS PEST12'!$B:$B,'5. RG PROV CCAA SECCION'!$A121,'DATOS PEST12'!$F:$F,"REGIMEN GENERAL",'DATOS PEST12'!$C:$C,"UNION EUROPEA")</f>
        <v>78.78947368421052</v>
      </c>
      <c r="E121" s="62">
        <f>SUMIFS('DATOS PEST12'!$E:$E,'DATOS PEST12'!$A:$A,INDICE!$C$13,'DATOS PEST12'!$D:$D,'5. RG PROV CCAA SECCION'!E$11,'DATOS PEST12'!$B:$B,'5. RG PROV CCAA SECCION'!$A121,'DATOS PEST12'!$F:$F,"REGIMEN GENERAL",'DATOS PEST12'!$C:$C,"UNION EUROPEA")</f>
        <v>0</v>
      </c>
      <c r="F121" s="62">
        <f>SUMIFS('DATOS PEST12'!$E:$E,'DATOS PEST12'!$A:$A,INDICE!$C$13,'DATOS PEST12'!$D:$D,'5. RG PROV CCAA SECCION'!F$11,'DATOS PEST12'!$B:$B,'5. RG PROV CCAA SECCION'!$A121,'DATOS PEST12'!$F:$F,"REGIMEN GENERAL",'DATOS PEST12'!$C:$C,"UNION EUROPEA")</f>
        <v>265</v>
      </c>
      <c r="G121" s="62">
        <f>SUMIFS('DATOS PEST12'!$E:$E,'DATOS PEST12'!$A:$A,INDICE!$C$13,'DATOS PEST12'!$D:$D,'5. RG PROV CCAA SECCION'!G$11,'DATOS PEST12'!$B:$B,'5. RG PROV CCAA SECCION'!$A121,'DATOS PEST12'!$F:$F,"REGIMEN GENERAL",'DATOS PEST12'!$C:$C,"UNION EUROPEA")</f>
        <v>0.99999999999999956</v>
      </c>
      <c r="H121" s="62">
        <f>SUMIFS('DATOS PEST12'!$E:$E,'DATOS PEST12'!$A:$A,INDICE!$C$13,'DATOS PEST12'!$D:$D,'5. RG PROV CCAA SECCION'!H$11,'DATOS PEST12'!$B:$B,'5. RG PROV CCAA SECCION'!$A121,'DATOS PEST12'!$F:$F,"REGIMEN GENERAL",'DATOS PEST12'!$C:$C,"UNION EUROPEA")</f>
        <v>3.9999999999999982</v>
      </c>
      <c r="I121" s="62">
        <f>SUMIFS('DATOS PEST12'!$E:$E,'DATOS PEST12'!$A:$A,INDICE!$C$13,'DATOS PEST12'!$D:$D,'5. RG PROV CCAA SECCION'!I$11,'DATOS PEST12'!$B:$B,'5. RG PROV CCAA SECCION'!$A121,'DATOS PEST12'!$F:$F,"REGIMEN GENERAL",'DATOS PEST12'!$C:$C,"UNION EUROPEA")</f>
        <v>189.05263157894737</v>
      </c>
      <c r="J121" s="62">
        <f>SUMIFS('DATOS PEST12'!$E:$E,'DATOS PEST12'!$A:$A,INDICE!$C$13,'DATOS PEST12'!$D:$D,'5. RG PROV CCAA SECCION'!J$11,'DATOS PEST12'!$B:$B,'5. RG PROV CCAA SECCION'!$A121,'DATOS PEST12'!$F:$F,"REGIMEN GENERAL",'DATOS PEST12'!$C:$C,"UNION EUROPEA")</f>
        <v>91.999999999999986</v>
      </c>
      <c r="K121" s="62">
        <f>SUMIFS('DATOS PEST12'!$E:$E,'DATOS PEST12'!$A:$A,INDICE!$C$13,'DATOS PEST12'!$D:$D,'5. RG PROV CCAA SECCION'!K$11,'DATOS PEST12'!$B:$B,'5. RG PROV CCAA SECCION'!$A121,'DATOS PEST12'!$F:$F,"REGIMEN GENERAL",'DATOS PEST12'!$C:$C,"UNION EUROPEA")</f>
        <v>352.68421052631572</v>
      </c>
      <c r="L121" s="62">
        <f>SUMIFS('DATOS PEST12'!$E:$E,'DATOS PEST12'!$A:$A,INDICE!$C$13,'DATOS PEST12'!$D:$D,'5. RG PROV CCAA SECCION'!L$11,'DATOS PEST12'!$B:$B,'5. RG PROV CCAA SECCION'!$A121,'DATOS PEST12'!$F:$F,"REGIMEN GENERAL",'DATOS PEST12'!$C:$C,"UNION EUROPEA")</f>
        <v>180.26315789473685</v>
      </c>
      <c r="M121" s="62">
        <f>SUMIFS('DATOS PEST12'!$E:$E,'DATOS PEST12'!$A:$A,INDICE!$C$13,'DATOS PEST12'!$D:$D,'5. RG PROV CCAA SECCION'!M$11,'DATOS PEST12'!$B:$B,'5. RG PROV CCAA SECCION'!$A121,'DATOS PEST12'!$F:$F,"REGIMEN GENERAL",'DATOS PEST12'!$C:$C,"UNION EUROPEA")</f>
        <v>1.9999999999999991</v>
      </c>
      <c r="N121" s="62">
        <f>SUMIFS('DATOS PEST12'!$E:$E,'DATOS PEST12'!$A:$A,INDICE!$C$13,'DATOS PEST12'!$D:$D,'5. RG PROV CCAA SECCION'!N$11,'DATOS PEST12'!$B:$B,'5. RG PROV CCAA SECCION'!$A121,'DATOS PEST12'!$F:$F,"REGIMEN GENERAL",'DATOS PEST12'!$C:$C,"UNION EUROPEA")</f>
        <v>1.9999999999999991</v>
      </c>
      <c r="O121" s="62">
        <f>SUMIFS('DATOS PEST12'!$E:$E,'DATOS PEST12'!$A:$A,INDICE!$C$13,'DATOS PEST12'!$D:$D,'5. RG PROV CCAA SECCION'!O$11,'DATOS PEST12'!$B:$B,'5. RG PROV CCAA SECCION'!$A121,'DATOS PEST12'!$F:$F,"REGIMEN GENERAL",'DATOS PEST12'!$C:$C,"UNION EUROPEA")</f>
        <v>3.0000000000000004</v>
      </c>
      <c r="P121" s="62">
        <f>SUMIFS('DATOS PEST12'!$E:$E,'DATOS PEST12'!$A:$A,INDICE!$C$13,'DATOS PEST12'!$D:$D,'5. RG PROV CCAA SECCION'!P$11,'DATOS PEST12'!$B:$B,'5. RG PROV CCAA SECCION'!$A121,'DATOS PEST12'!$F:$F,"REGIMEN GENERAL",'DATOS PEST12'!$C:$C,"UNION EUROPEA")</f>
        <v>5.0000000000000009</v>
      </c>
      <c r="Q121" s="62">
        <f>SUMIFS('DATOS PEST12'!$E:$E,'DATOS PEST12'!$A:$A,INDICE!$C$13,'DATOS PEST12'!$D:$D,'5. RG PROV CCAA SECCION'!Q$11,'DATOS PEST12'!$B:$B,'5. RG PROV CCAA SECCION'!$A121,'DATOS PEST12'!$F:$F,"REGIMEN GENERAL",'DATOS PEST12'!$C:$C,"UNION EUROPEA")</f>
        <v>119.42105263157895</v>
      </c>
      <c r="R121" s="62">
        <f>SUMIFS('DATOS PEST12'!$E:$E,'DATOS PEST12'!$A:$A,INDICE!$C$13,'DATOS PEST12'!$D:$D,'5. RG PROV CCAA SECCION'!R$11,'DATOS PEST12'!$B:$B,'5. RG PROV CCAA SECCION'!$A121,'DATOS PEST12'!$F:$F,"REGIMEN GENERAL",'DATOS PEST12'!$C:$C,"UNION EUROPEA")</f>
        <v>17.684210526315791</v>
      </c>
      <c r="S121" s="62">
        <f>SUMIFS('DATOS PEST12'!$E:$E,'DATOS PEST12'!$A:$A,INDICE!$C$13,'DATOS PEST12'!$D:$D,'5. RG PROV CCAA SECCION'!S$11,'DATOS PEST12'!$B:$B,'5. RG PROV CCAA SECCION'!$A121,'DATOS PEST12'!$F:$F,"REGIMEN GENERAL",'DATOS PEST12'!$C:$C,"UNION EUROPEA")</f>
        <v>15.368421052631572</v>
      </c>
      <c r="T121" s="62">
        <f>SUMIFS('DATOS PEST12'!$E:$E,'DATOS PEST12'!$A:$A,INDICE!$C$13,'DATOS PEST12'!$D:$D,'5. RG PROV CCAA SECCION'!T$11,'DATOS PEST12'!$B:$B,'5. RG PROV CCAA SECCION'!$A121,'DATOS PEST12'!$F:$F,"REGIMEN GENERAL",'DATOS PEST12'!$C:$C,"UNION EUROPEA")</f>
        <v>119.0526315789475</v>
      </c>
      <c r="U121" s="62">
        <f>SUMIFS('DATOS PEST12'!$E:$E,'DATOS PEST12'!$A:$A,INDICE!$C$13,'DATOS PEST12'!$D:$D,'5. RG PROV CCAA SECCION'!U$11,'DATOS PEST12'!$B:$B,'5. RG PROV CCAA SECCION'!$A121,'DATOS PEST12'!$F:$F,"REGIMEN GENERAL",'DATOS PEST12'!$C:$C,"UNION EUROPEA")</f>
        <v>11.000000000000005</v>
      </c>
      <c r="V121" s="62">
        <f>SUMIFS('DATOS PEST12'!$E:$E,'DATOS PEST12'!$A:$A,INDICE!$C$13,'DATOS PEST12'!$D:$D,'5. RG PROV CCAA SECCION'!V$11,'DATOS PEST12'!$B:$B,'5. RG PROV CCAA SECCION'!$A121,'DATOS PEST12'!$F:$F,"REGIMEN GENERAL",'DATOS PEST12'!$C:$C,"UNION EUROPEA")</f>
        <v>13.947368421052627</v>
      </c>
      <c r="W121" s="62">
        <f>SUMIFS('DATOS PEST12'!$E:$E,'DATOS PEST12'!$A:$A,INDICE!$C$13,'DATOS PEST12'!$D:$D,'5. RG PROV CCAA SECCION'!W$11,'DATOS PEST12'!$B:$B,'5. RG PROV CCAA SECCION'!$A121,'DATOS PEST12'!$F:$F,"REGIMEN GENERAL",'DATOS PEST12'!$C:$C,"UNION EUROPEA")</f>
        <v>0</v>
      </c>
      <c r="X121" s="62">
        <f>SUMIFS('DATOS PEST12'!$E:$E,'DATOS PEST12'!$A:$A,INDICE!$C$13,'DATOS PEST12'!$D:$D,'5. RG PROV CCAA SECCION'!X$11,'DATOS PEST12'!$B:$B,'5. RG PROV CCAA SECCION'!$A121,'DATOS PEST12'!$F:$F,"REGIMEN GENERAL",'DATOS PEST12'!$C:$C,"UNION EUROPEA")</f>
        <v>0</v>
      </c>
      <c r="Y121" s="59">
        <f>SUMIFS('DATOS PEST12'!$E:$E,'DATOS PEST12'!$A:$A,INDICE!$C$13,'DATOS PEST12'!$D:$D,'5. RG PROV CCAA SECCION'!Y$11,'DATOS PEST12'!$B:$B,'5. RG PROV CCAA SECCION'!$A121,'DATOS PEST12'!$F:$F,"REGIMEN GENERAL",'DATOS PEST12'!$C:$C,"UNION EUROPEA")</f>
        <v>0</v>
      </c>
    </row>
    <row r="122" spans="1:25" s="4" customFormat="1" ht="15.6" x14ac:dyDescent="0.3">
      <c r="A122" s="8">
        <v>47</v>
      </c>
      <c r="B122" s="9" t="s">
        <v>28</v>
      </c>
      <c r="C122" s="59">
        <f t="shared" si="40"/>
        <v>4725.1578947368425</v>
      </c>
      <c r="D122" s="60">
        <f>SUMIFS('DATOS PEST12'!$E:$E,'DATOS PEST12'!$A:$A,INDICE!$C$13,'DATOS PEST12'!$D:$D,'5. RG PROV CCAA SECCION'!D$11,'DATOS PEST12'!$B:$B,'5. RG PROV CCAA SECCION'!$A122,'DATOS PEST12'!$F:$F,"REGIMEN GENERAL",'DATOS PEST12'!$C:$C,"UNION EUROPEA")</f>
        <v>693.9473684210526</v>
      </c>
      <c r="E122" s="62">
        <f>SUMIFS('DATOS PEST12'!$E:$E,'DATOS PEST12'!$A:$A,INDICE!$C$13,'DATOS PEST12'!$D:$D,'5. RG PROV CCAA SECCION'!E$11,'DATOS PEST12'!$B:$B,'5. RG PROV CCAA SECCION'!$A122,'DATOS PEST12'!$F:$F,"REGIMEN GENERAL",'DATOS PEST12'!$C:$C,"UNION EUROPEA")</f>
        <v>1.9999999999999991</v>
      </c>
      <c r="F122" s="62">
        <f>SUMIFS('DATOS PEST12'!$E:$E,'DATOS PEST12'!$A:$A,INDICE!$C$13,'DATOS PEST12'!$D:$D,'5. RG PROV CCAA SECCION'!F$11,'DATOS PEST12'!$B:$B,'5. RG PROV CCAA SECCION'!$A122,'DATOS PEST12'!$F:$F,"REGIMEN GENERAL",'DATOS PEST12'!$C:$C,"UNION EUROPEA")</f>
        <v>689.57894736842104</v>
      </c>
      <c r="G122" s="62">
        <f>SUMIFS('DATOS PEST12'!$E:$E,'DATOS PEST12'!$A:$A,INDICE!$C$13,'DATOS PEST12'!$D:$D,'5. RG PROV CCAA SECCION'!G$11,'DATOS PEST12'!$B:$B,'5. RG PROV CCAA SECCION'!$A122,'DATOS PEST12'!$F:$F,"REGIMEN GENERAL",'DATOS PEST12'!$C:$C,"UNION EUROPEA")</f>
        <v>0.99999999999999956</v>
      </c>
      <c r="H122" s="62">
        <f>SUMIFS('DATOS PEST12'!$E:$E,'DATOS PEST12'!$A:$A,INDICE!$C$13,'DATOS PEST12'!$D:$D,'5. RG PROV CCAA SECCION'!H$11,'DATOS PEST12'!$B:$B,'5. RG PROV CCAA SECCION'!$A122,'DATOS PEST12'!$F:$F,"REGIMEN GENERAL",'DATOS PEST12'!$C:$C,"UNION EUROPEA")</f>
        <v>14.157894736842099</v>
      </c>
      <c r="I122" s="62">
        <f>SUMIFS('DATOS PEST12'!$E:$E,'DATOS PEST12'!$A:$A,INDICE!$C$13,'DATOS PEST12'!$D:$D,'5. RG PROV CCAA SECCION'!I$11,'DATOS PEST12'!$B:$B,'5. RG PROV CCAA SECCION'!$A122,'DATOS PEST12'!$F:$F,"REGIMEN GENERAL",'DATOS PEST12'!$C:$C,"UNION EUROPEA")</f>
        <v>325.05263157894734</v>
      </c>
      <c r="J122" s="62">
        <f>SUMIFS('DATOS PEST12'!$E:$E,'DATOS PEST12'!$A:$A,INDICE!$C$13,'DATOS PEST12'!$D:$D,'5. RG PROV CCAA SECCION'!J$11,'DATOS PEST12'!$B:$B,'5. RG PROV CCAA SECCION'!$A122,'DATOS PEST12'!$F:$F,"REGIMEN GENERAL",'DATOS PEST12'!$C:$C,"UNION EUROPEA")</f>
        <v>476.05263157894751</v>
      </c>
      <c r="K122" s="62">
        <f>SUMIFS('DATOS PEST12'!$E:$E,'DATOS PEST12'!$A:$A,INDICE!$C$13,'DATOS PEST12'!$D:$D,'5. RG PROV CCAA SECCION'!K$11,'DATOS PEST12'!$B:$B,'5. RG PROV CCAA SECCION'!$A122,'DATOS PEST12'!$F:$F,"REGIMEN GENERAL",'DATOS PEST12'!$C:$C,"UNION EUROPEA")</f>
        <v>568.47368421052624</v>
      </c>
      <c r="L122" s="62">
        <f>SUMIFS('DATOS PEST12'!$E:$E,'DATOS PEST12'!$A:$A,INDICE!$C$13,'DATOS PEST12'!$D:$D,'5. RG PROV CCAA SECCION'!L$11,'DATOS PEST12'!$B:$B,'5. RG PROV CCAA SECCION'!$A122,'DATOS PEST12'!$F:$F,"REGIMEN GENERAL",'DATOS PEST12'!$C:$C,"UNION EUROPEA")</f>
        <v>603.36842105263156</v>
      </c>
      <c r="M122" s="62">
        <f>SUMIFS('DATOS PEST12'!$E:$E,'DATOS PEST12'!$A:$A,INDICE!$C$13,'DATOS PEST12'!$D:$D,'5. RG PROV CCAA SECCION'!M$11,'DATOS PEST12'!$B:$B,'5. RG PROV CCAA SECCION'!$A122,'DATOS PEST12'!$F:$F,"REGIMEN GENERAL",'DATOS PEST12'!$C:$C,"UNION EUROPEA")</f>
        <v>54.947368421052609</v>
      </c>
      <c r="N122" s="62">
        <f>SUMIFS('DATOS PEST12'!$E:$E,'DATOS PEST12'!$A:$A,INDICE!$C$13,'DATOS PEST12'!$D:$D,'5. RG PROV CCAA SECCION'!N$11,'DATOS PEST12'!$B:$B,'5. RG PROV CCAA SECCION'!$A122,'DATOS PEST12'!$F:$F,"REGIMEN GENERAL",'DATOS PEST12'!$C:$C,"UNION EUROPEA")</f>
        <v>13.473684210526313</v>
      </c>
      <c r="O122" s="62">
        <f>SUMIFS('DATOS PEST12'!$E:$E,'DATOS PEST12'!$A:$A,INDICE!$C$13,'DATOS PEST12'!$D:$D,'5. RG PROV CCAA SECCION'!O$11,'DATOS PEST12'!$B:$B,'5. RG PROV CCAA SECCION'!$A122,'DATOS PEST12'!$F:$F,"REGIMEN GENERAL",'DATOS PEST12'!$C:$C,"UNION EUROPEA")</f>
        <v>12.315789473684212</v>
      </c>
      <c r="P122" s="62">
        <f>SUMIFS('DATOS PEST12'!$E:$E,'DATOS PEST12'!$A:$A,INDICE!$C$13,'DATOS PEST12'!$D:$D,'5. RG PROV CCAA SECCION'!P$11,'DATOS PEST12'!$B:$B,'5. RG PROV CCAA SECCION'!$A122,'DATOS PEST12'!$F:$F,"REGIMEN GENERAL",'DATOS PEST12'!$C:$C,"UNION EUROPEA")</f>
        <v>147.52631578947367</v>
      </c>
      <c r="Q122" s="62">
        <f>SUMIFS('DATOS PEST12'!$E:$E,'DATOS PEST12'!$A:$A,INDICE!$C$13,'DATOS PEST12'!$D:$D,'5. RG PROV CCAA SECCION'!Q$11,'DATOS PEST12'!$B:$B,'5. RG PROV CCAA SECCION'!$A122,'DATOS PEST12'!$F:$F,"REGIMEN GENERAL",'DATOS PEST12'!$C:$C,"UNION EUROPEA")</f>
        <v>394.94736842105272</v>
      </c>
      <c r="R122" s="62">
        <f>SUMIFS('DATOS PEST12'!$E:$E,'DATOS PEST12'!$A:$A,INDICE!$C$13,'DATOS PEST12'!$D:$D,'5. RG PROV CCAA SECCION'!R$11,'DATOS PEST12'!$B:$B,'5. RG PROV CCAA SECCION'!$A122,'DATOS PEST12'!$F:$F,"REGIMEN GENERAL",'DATOS PEST12'!$C:$C,"UNION EUROPEA")</f>
        <v>36.315789473684205</v>
      </c>
      <c r="S122" s="62">
        <f>SUMIFS('DATOS PEST12'!$E:$E,'DATOS PEST12'!$A:$A,INDICE!$C$13,'DATOS PEST12'!$D:$D,'5. RG PROV CCAA SECCION'!S$11,'DATOS PEST12'!$B:$B,'5. RG PROV CCAA SECCION'!$A122,'DATOS PEST12'!$F:$F,"REGIMEN GENERAL",'DATOS PEST12'!$C:$C,"UNION EUROPEA")</f>
        <v>200.78947368421046</v>
      </c>
      <c r="T122" s="62">
        <f>SUMIFS('DATOS PEST12'!$E:$E,'DATOS PEST12'!$A:$A,INDICE!$C$13,'DATOS PEST12'!$D:$D,'5. RG PROV CCAA SECCION'!T$11,'DATOS PEST12'!$B:$B,'5. RG PROV CCAA SECCION'!$A122,'DATOS PEST12'!$F:$F,"REGIMEN GENERAL",'DATOS PEST12'!$C:$C,"UNION EUROPEA")</f>
        <v>345.84210526315746</v>
      </c>
      <c r="U122" s="62">
        <f>SUMIFS('DATOS PEST12'!$E:$E,'DATOS PEST12'!$A:$A,INDICE!$C$13,'DATOS PEST12'!$D:$D,'5. RG PROV CCAA SECCION'!U$11,'DATOS PEST12'!$B:$B,'5. RG PROV CCAA SECCION'!$A122,'DATOS PEST12'!$F:$F,"REGIMEN GENERAL",'DATOS PEST12'!$C:$C,"UNION EUROPEA")</f>
        <v>82.736842105263136</v>
      </c>
      <c r="V122" s="62">
        <f>SUMIFS('DATOS PEST12'!$E:$E,'DATOS PEST12'!$A:$A,INDICE!$C$13,'DATOS PEST12'!$D:$D,'5. RG PROV CCAA SECCION'!V$11,'DATOS PEST12'!$B:$B,'5. RG PROV CCAA SECCION'!$A122,'DATOS PEST12'!$F:$F,"REGIMEN GENERAL",'DATOS PEST12'!$C:$C,"UNION EUROPEA")</f>
        <v>58.631578947368446</v>
      </c>
      <c r="W122" s="62">
        <f>SUMIFS('DATOS PEST12'!$E:$E,'DATOS PEST12'!$A:$A,INDICE!$C$13,'DATOS PEST12'!$D:$D,'5. RG PROV CCAA SECCION'!W$11,'DATOS PEST12'!$B:$B,'5. RG PROV CCAA SECCION'!$A122,'DATOS PEST12'!$F:$F,"REGIMEN GENERAL",'DATOS PEST12'!$C:$C,"UNION EUROPEA")</f>
        <v>3.9999999999999982</v>
      </c>
      <c r="X122" s="62">
        <f>SUMIFS('DATOS PEST12'!$E:$E,'DATOS PEST12'!$A:$A,INDICE!$C$13,'DATOS PEST12'!$D:$D,'5. RG PROV CCAA SECCION'!X$11,'DATOS PEST12'!$B:$B,'5. RG PROV CCAA SECCION'!$A122,'DATOS PEST12'!$F:$F,"REGIMEN GENERAL",'DATOS PEST12'!$C:$C,"UNION EUROPEA")</f>
        <v>0</v>
      </c>
      <c r="Y122" s="59">
        <f>SUMIFS('DATOS PEST12'!$E:$E,'DATOS PEST12'!$A:$A,INDICE!$C$13,'DATOS PEST12'!$D:$D,'5. RG PROV CCAA SECCION'!Y$11,'DATOS PEST12'!$B:$B,'5. RG PROV CCAA SECCION'!$A122,'DATOS PEST12'!$F:$F,"REGIMEN GENERAL",'DATOS PEST12'!$C:$C,"UNION EUROPEA")</f>
        <v>0</v>
      </c>
    </row>
    <row r="123" spans="1:25" s="4" customFormat="1" ht="15.6" x14ac:dyDescent="0.3">
      <c r="A123" s="10">
        <v>49</v>
      </c>
      <c r="B123" s="11" t="s">
        <v>30</v>
      </c>
      <c r="C123" s="59">
        <f t="shared" si="40"/>
        <v>1011.5789473684212</v>
      </c>
      <c r="D123" s="60">
        <f>SUMIFS('DATOS PEST12'!$E:$E,'DATOS PEST12'!$A:$A,INDICE!$C$13,'DATOS PEST12'!$D:$D,'5. RG PROV CCAA SECCION'!D$11,'DATOS PEST12'!$B:$B,'5. RG PROV CCAA SECCION'!$A123,'DATOS PEST12'!$F:$F,"REGIMEN GENERAL",'DATOS PEST12'!$C:$C,"UNION EUROPEA")</f>
        <v>51.736842105263165</v>
      </c>
      <c r="E123" s="62">
        <f>SUMIFS('DATOS PEST12'!$E:$E,'DATOS PEST12'!$A:$A,INDICE!$C$13,'DATOS PEST12'!$D:$D,'5. RG PROV CCAA SECCION'!E$11,'DATOS PEST12'!$B:$B,'5. RG PROV CCAA SECCION'!$A123,'DATOS PEST12'!$F:$F,"REGIMEN GENERAL",'DATOS PEST12'!$C:$C,"UNION EUROPEA")</f>
        <v>1.9999999999999991</v>
      </c>
      <c r="F123" s="62">
        <f>SUMIFS('DATOS PEST12'!$E:$E,'DATOS PEST12'!$A:$A,INDICE!$C$13,'DATOS PEST12'!$D:$D,'5. RG PROV CCAA SECCION'!F$11,'DATOS PEST12'!$B:$B,'5. RG PROV CCAA SECCION'!$A123,'DATOS PEST12'!$F:$F,"REGIMEN GENERAL",'DATOS PEST12'!$C:$C,"UNION EUROPEA")</f>
        <v>149.15789473684205</v>
      </c>
      <c r="G123" s="62">
        <f>SUMIFS('DATOS PEST12'!$E:$E,'DATOS PEST12'!$A:$A,INDICE!$C$13,'DATOS PEST12'!$D:$D,'5. RG PROV CCAA SECCION'!G$11,'DATOS PEST12'!$B:$B,'5. RG PROV CCAA SECCION'!$A123,'DATOS PEST12'!$F:$F,"REGIMEN GENERAL",'DATOS PEST12'!$C:$C,"UNION EUROPEA")</f>
        <v>0.99999999999999956</v>
      </c>
      <c r="H123" s="62">
        <f>SUMIFS('DATOS PEST12'!$E:$E,'DATOS PEST12'!$A:$A,INDICE!$C$13,'DATOS PEST12'!$D:$D,'5. RG PROV CCAA SECCION'!H$11,'DATOS PEST12'!$B:$B,'5. RG PROV CCAA SECCION'!$A123,'DATOS PEST12'!$F:$F,"REGIMEN GENERAL",'DATOS PEST12'!$C:$C,"UNION EUROPEA")</f>
        <v>6.6315789473684221</v>
      </c>
      <c r="I123" s="62">
        <f>SUMIFS('DATOS PEST12'!$E:$E,'DATOS PEST12'!$A:$A,INDICE!$C$13,'DATOS PEST12'!$D:$D,'5. RG PROV CCAA SECCION'!I$11,'DATOS PEST12'!$B:$B,'5. RG PROV CCAA SECCION'!$A123,'DATOS PEST12'!$F:$F,"REGIMEN GENERAL",'DATOS PEST12'!$C:$C,"UNION EUROPEA")</f>
        <v>109.15789473684208</v>
      </c>
      <c r="J123" s="62">
        <f>SUMIFS('DATOS PEST12'!$E:$E,'DATOS PEST12'!$A:$A,INDICE!$C$13,'DATOS PEST12'!$D:$D,'5. RG PROV CCAA SECCION'!J$11,'DATOS PEST12'!$B:$B,'5. RG PROV CCAA SECCION'!$A123,'DATOS PEST12'!$F:$F,"REGIMEN GENERAL",'DATOS PEST12'!$C:$C,"UNION EUROPEA")</f>
        <v>113.05263157894734</v>
      </c>
      <c r="K123" s="62">
        <f>SUMIFS('DATOS PEST12'!$E:$E,'DATOS PEST12'!$A:$A,INDICE!$C$13,'DATOS PEST12'!$D:$D,'5. RG PROV CCAA SECCION'!K$11,'DATOS PEST12'!$B:$B,'5. RG PROV CCAA SECCION'!$A123,'DATOS PEST12'!$F:$F,"REGIMEN GENERAL",'DATOS PEST12'!$C:$C,"UNION EUROPEA")</f>
        <v>89.842105263157947</v>
      </c>
      <c r="L123" s="62">
        <f>SUMIFS('DATOS PEST12'!$E:$E,'DATOS PEST12'!$A:$A,INDICE!$C$13,'DATOS PEST12'!$D:$D,'5. RG PROV CCAA SECCION'!L$11,'DATOS PEST12'!$B:$B,'5. RG PROV CCAA SECCION'!$A123,'DATOS PEST12'!$F:$F,"REGIMEN GENERAL",'DATOS PEST12'!$C:$C,"UNION EUROPEA")</f>
        <v>166.78947368421052</v>
      </c>
      <c r="M123" s="62">
        <f>SUMIFS('DATOS PEST12'!$E:$E,'DATOS PEST12'!$A:$A,INDICE!$C$13,'DATOS PEST12'!$D:$D,'5. RG PROV CCAA SECCION'!M$11,'DATOS PEST12'!$B:$B,'5. RG PROV CCAA SECCION'!$A123,'DATOS PEST12'!$F:$F,"REGIMEN GENERAL",'DATOS PEST12'!$C:$C,"UNION EUROPEA")</f>
        <v>0.99999999999999956</v>
      </c>
      <c r="N123" s="62">
        <f>SUMIFS('DATOS PEST12'!$E:$E,'DATOS PEST12'!$A:$A,INDICE!$C$13,'DATOS PEST12'!$D:$D,'5. RG PROV CCAA SECCION'!N$11,'DATOS PEST12'!$B:$B,'5. RG PROV CCAA SECCION'!$A123,'DATOS PEST12'!$F:$F,"REGIMEN GENERAL",'DATOS PEST12'!$C:$C,"UNION EUROPEA")</f>
        <v>2.1052631578947358</v>
      </c>
      <c r="O123" s="62">
        <f>SUMIFS('DATOS PEST12'!$E:$E,'DATOS PEST12'!$A:$A,INDICE!$C$13,'DATOS PEST12'!$D:$D,'5. RG PROV CCAA SECCION'!O$11,'DATOS PEST12'!$B:$B,'5. RG PROV CCAA SECCION'!$A123,'DATOS PEST12'!$F:$F,"REGIMEN GENERAL",'DATOS PEST12'!$C:$C,"UNION EUROPEA")</f>
        <v>1.9999999999999991</v>
      </c>
      <c r="P123" s="62">
        <f>SUMIFS('DATOS PEST12'!$E:$E,'DATOS PEST12'!$A:$A,INDICE!$C$13,'DATOS PEST12'!$D:$D,'5. RG PROV CCAA SECCION'!P$11,'DATOS PEST12'!$B:$B,'5. RG PROV CCAA SECCION'!$A123,'DATOS PEST12'!$F:$F,"REGIMEN GENERAL",'DATOS PEST12'!$C:$C,"UNION EUROPEA")</f>
        <v>10.05263157894737</v>
      </c>
      <c r="Q123" s="62">
        <f>SUMIFS('DATOS PEST12'!$E:$E,'DATOS PEST12'!$A:$A,INDICE!$C$13,'DATOS PEST12'!$D:$D,'5. RG PROV CCAA SECCION'!Q$11,'DATOS PEST12'!$B:$B,'5. RG PROV CCAA SECCION'!$A123,'DATOS PEST12'!$F:$F,"REGIMEN GENERAL",'DATOS PEST12'!$C:$C,"UNION EUROPEA")</f>
        <v>59.15789473684211</v>
      </c>
      <c r="R123" s="62">
        <f>SUMIFS('DATOS PEST12'!$E:$E,'DATOS PEST12'!$A:$A,INDICE!$C$13,'DATOS PEST12'!$D:$D,'5. RG PROV CCAA SECCION'!R$11,'DATOS PEST12'!$B:$B,'5. RG PROV CCAA SECCION'!$A123,'DATOS PEST12'!$F:$F,"REGIMEN GENERAL",'DATOS PEST12'!$C:$C,"UNION EUROPEA")</f>
        <v>22.105263157894747</v>
      </c>
      <c r="S123" s="62">
        <f>SUMIFS('DATOS PEST12'!$E:$E,'DATOS PEST12'!$A:$A,INDICE!$C$13,'DATOS PEST12'!$D:$D,'5. RG PROV CCAA SECCION'!S$11,'DATOS PEST12'!$B:$B,'5. RG PROV CCAA SECCION'!$A123,'DATOS PEST12'!$F:$F,"REGIMEN GENERAL",'DATOS PEST12'!$C:$C,"UNION EUROPEA")</f>
        <v>16.368421052631582</v>
      </c>
      <c r="T123" s="62">
        <f>SUMIFS('DATOS PEST12'!$E:$E,'DATOS PEST12'!$A:$A,INDICE!$C$13,'DATOS PEST12'!$D:$D,'5. RG PROV CCAA SECCION'!T$11,'DATOS PEST12'!$B:$B,'5. RG PROV CCAA SECCION'!$A123,'DATOS PEST12'!$F:$F,"REGIMEN GENERAL",'DATOS PEST12'!$C:$C,"UNION EUROPEA")</f>
        <v>183.5263157894739</v>
      </c>
      <c r="U123" s="62">
        <f>SUMIFS('DATOS PEST12'!$E:$E,'DATOS PEST12'!$A:$A,INDICE!$C$13,'DATOS PEST12'!$D:$D,'5. RG PROV CCAA SECCION'!U$11,'DATOS PEST12'!$B:$B,'5. RG PROV CCAA SECCION'!$A123,'DATOS PEST12'!$F:$F,"REGIMEN GENERAL",'DATOS PEST12'!$C:$C,"UNION EUROPEA")</f>
        <v>13.736842105263154</v>
      </c>
      <c r="V123" s="62">
        <f>SUMIFS('DATOS PEST12'!$E:$E,'DATOS PEST12'!$A:$A,INDICE!$C$13,'DATOS PEST12'!$D:$D,'5. RG PROV CCAA SECCION'!V$11,'DATOS PEST12'!$B:$B,'5. RG PROV CCAA SECCION'!$A123,'DATOS PEST12'!$F:$F,"REGIMEN GENERAL",'DATOS PEST12'!$C:$C,"UNION EUROPEA")</f>
        <v>7.1578947368421026</v>
      </c>
      <c r="W123" s="62">
        <f>SUMIFS('DATOS PEST12'!$E:$E,'DATOS PEST12'!$A:$A,INDICE!$C$13,'DATOS PEST12'!$D:$D,'5. RG PROV CCAA SECCION'!W$11,'DATOS PEST12'!$B:$B,'5. RG PROV CCAA SECCION'!$A123,'DATOS PEST12'!$F:$F,"REGIMEN GENERAL",'DATOS PEST12'!$C:$C,"UNION EUROPEA")</f>
        <v>5.0000000000000009</v>
      </c>
      <c r="X123" s="62">
        <f>SUMIFS('DATOS PEST12'!$E:$E,'DATOS PEST12'!$A:$A,INDICE!$C$13,'DATOS PEST12'!$D:$D,'5. RG PROV CCAA SECCION'!X$11,'DATOS PEST12'!$B:$B,'5. RG PROV CCAA SECCION'!$A123,'DATOS PEST12'!$F:$F,"REGIMEN GENERAL",'DATOS PEST12'!$C:$C,"UNION EUROPEA")</f>
        <v>0</v>
      </c>
      <c r="Y123" s="59">
        <f>SUMIFS('DATOS PEST12'!$E:$E,'DATOS PEST12'!$A:$A,INDICE!$C$13,'DATOS PEST12'!$D:$D,'5. RG PROV CCAA SECCION'!Y$11,'DATOS PEST12'!$B:$B,'5. RG PROV CCAA SECCION'!$A123,'DATOS PEST12'!$F:$F,"REGIMEN GENERAL",'DATOS PEST12'!$C:$C,"UNION EUROPEA")</f>
        <v>0</v>
      </c>
    </row>
    <row r="124" spans="1:25" s="4" customFormat="1" ht="15.6" x14ac:dyDescent="0.3">
      <c r="A124" s="238" t="s">
        <v>179</v>
      </c>
      <c r="B124" s="239"/>
      <c r="C124" s="66">
        <f t="shared" ref="C124:Y124" si="41">SUM(C125:C129)</f>
        <v>22219.263157894737</v>
      </c>
      <c r="D124" s="64">
        <f t="shared" si="41"/>
        <v>635.8947368421052</v>
      </c>
      <c r="E124" s="67">
        <f t="shared" si="41"/>
        <v>55.736842105263172</v>
      </c>
      <c r="F124" s="67">
        <f t="shared" si="41"/>
        <v>4266.0526315789466</v>
      </c>
      <c r="G124" s="67">
        <f t="shared" si="41"/>
        <v>17.947368421052634</v>
      </c>
      <c r="H124" s="67">
        <f t="shared" si="41"/>
        <v>133.63157894736841</v>
      </c>
      <c r="I124" s="67">
        <f t="shared" si="41"/>
        <v>3060.3157894736851</v>
      </c>
      <c r="J124" s="67">
        <f t="shared" si="41"/>
        <v>2611.7894736842104</v>
      </c>
      <c r="K124" s="67">
        <f t="shared" si="41"/>
        <v>4266.2631578947367</v>
      </c>
      <c r="L124" s="67">
        <f t="shared" si="41"/>
        <v>2687.7368421052629</v>
      </c>
      <c r="M124" s="67">
        <f t="shared" si="41"/>
        <v>105.36842105263156</v>
      </c>
      <c r="N124" s="67">
        <f t="shared" si="41"/>
        <v>31</v>
      </c>
      <c r="O124" s="67">
        <f t="shared" si="41"/>
        <v>46.10526315789474</v>
      </c>
      <c r="P124" s="67">
        <f t="shared" si="41"/>
        <v>238.63157894736847</v>
      </c>
      <c r="Q124" s="67">
        <f t="shared" si="41"/>
        <v>1611.7368421052629</v>
      </c>
      <c r="R124" s="67">
        <f t="shared" si="41"/>
        <v>403.73684210526312</v>
      </c>
      <c r="S124" s="67">
        <f t="shared" si="41"/>
        <v>347.68421052631584</v>
      </c>
      <c r="T124" s="67">
        <f t="shared" si="41"/>
        <v>1226.6842105263156</v>
      </c>
      <c r="U124" s="67">
        <f t="shared" si="41"/>
        <v>218.78947368421049</v>
      </c>
      <c r="V124" s="67">
        <f t="shared" si="41"/>
        <v>223.21052631578942</v>
      </c>
      <c r="W124" s="67">
        <f t="shared" si="41"/>
        <v>30.947368421052634</v>
      </c>
      <c r="X124" s="67">
        <f t="shared" si="41"/>
        <v>0</v>
      </c>
      <c r="Y124" s="66">
        <f t="shared" si="41"/>
        <v>0</v>
      </c>
    </row>
    <row r="125" spans="1:25" s="4" customFormat="1" ht="15.6" x14ac:dyDescent="0.3">
      <c r="A125" s="6">
        <v>2</v>
      </c>
      <c r="B125" s="7" t="s">
        <v>0</v>
      </c>
      <c r="C125" s="59">
        <f t="shared" ref="C125:C129" si="42">SUM(D125:Y125)</f>
        <v>2534.2631578947367</v>
      </c>
      <c r="D125" s="60">
        <f>SUMIFS('DATOS PEST12'!$E:$E,'DATOS PEST12'!$A:$A,INDICE!$C$13,'DATOS PEST12'!$D:$D,'5. RG PROV CCAA SECCION'!D$11,'DATOS PEST12'!$B:$B,'5. RG PROV CCAA SECCION'!$A125,'DATOS PEST12'!$F:$F,"REGIMEN GENERAL",'DATOS PEST12'!$C:$C,"UNION EUROPEA")</f>
        <v>73.473684210526315</v>
      </c>
      <c r="E125" s="62">
        <f>SUMIFS('DATOS PEST12'!$E:$E,'DATOS PEST12'!$A:$A,INDICE!$C$13,'DATOS PEST12'!$D:$D,'5. RG PROV CCAA SECCION'!E$11,'DATOS PEST12'!$B:$B,'5. RG PROV CCAA SECCION'!$A125,'DATOS PEST12'!$F:$F,"REGIMEN GENERAL",'DATOS PEST12'!$C:$C,"UNION EUROPEA")</f>
        <v>1.9999999999999991</v>
      </c>
      <c r="F125" s="62">
        <f>SUMIFS('DATOS PEST12'!$E:$E,'DATOS PEST12'!$A:$A,INDICE!$C$13,'DATOS PEST12'!$D:$D,'5. RG PROV CCAA SECCION'!F$11,'DATOS PEST12'!$B:$B,'5. RG PROV CCAA SECCION'!$A125,'DATOS PEST12'!$F:$F,"REGIMEN GENERAL",'DATOS PEST12'!$C:$C,"UNION EUROPEA")</f>
        <v>442.4210526315789</v>
      </c>
      <c r="G125" s="62">
        <f>SUMIFS('DATOS PEST12'!$E:$E,'DATOS PEST12'!$A:$A,INDICE!$C$13,'DATOS PEST12'!$D:$D,'5. RG PROV CCAA SECCION'!G$11,'DATOS PEST12'!$B:$B,'5. RG PROV CCAA SECCION'!$A125,'DATOS PEST12'!$F:$F,"REGIMEN GENERAL",'DATOS PEST12'!$C:$C,"UNION EUROPEA")</f>
        <v>6.0000000000000009</v>
      </c>
      <c r="H125" s="62">
        <f>SUMIFS('DATOS PEST12'!$E:$E,'DATOS PEST12'!$A:$A,INDICE!$C$13,'DATOS PEST12'!$D:$D,'5. RG PROV CCAA SECCION'!H$11,'DATOS PEST12'!$B:$B,'5. RG PROV CCAA SECCION'!$A125,'DATOS PEST12'!$F:$F,"REGIMEN GENERAL",'DATOS PEST12'!$C:$C,"UNION EUROPEA")</f>
        <v>9.6842105263157894</v>
      </c>
      <c r="I125" s="62">
        <f>SUMIFS('DATOS PEST12'!$E:$E,'DATOS PEST12'!$A:$A,INDICE!$C$13,'DATOS PEST12'!$D:$D,'5. RG PROV CCAA SECCION'!I$11,'DATOS PEST12'!$B:$B,'5. RG PROV CCAA SECCION'!$A125,'DATOS PEST12'!$F:$F,"REGIMEN GENERAL",'DATOS PEST12'!$C:$C,"UNION EUROPEA")</f>
        <v>311.26315789473688</v>
      </c>
      <c r="J125" s="62">
        <f>SUMIFS('DATOS PEST12'!$E:$E,'DATOS PEST12'!$A:$A,INDICE!$C$13,'DATOS PEST12'!$D:$D,'5. RG PROV CCAA SECCION'!J$11,'DATOS PEST12'!$B:$B,'5. RG PROV CCAA SECCION'!$A125,'DATOS PEST12'!$F:$F,"REGIMEN GENERAL",'DATOS PEST12'!$C:$C,"UNION EUROPEA")</f>
        <v>194.47368421052636</v>
      </c>
      <c r="K125" s="62">
        <f>SUMIFS('DATOS PEST12'!$E:$E,'DATOS PEST12'!$A:$A,INDICE!$C$13,'DATOS PEST12'!$D:$D,'5. RG PROV CCAA SECCION'!K$11,'DATOS PEST12'!$B:$B,'5. RG PROV CCAA SECCION'!$A125,'DATOS PEST12'!$F:$F,"REGIMEN GENERAL",'DATOS PEST12'!$C:$C,"UNION EUROPEA")</f>
        <v>748.52631578947353</v>
      </c>
      <c r="L125" s="62">
        <f>SUMIFS('DATOS PEST12'!$E:$E,'DATOS PEST12'!$A:$A,INDICE!$C$13,'DATOS PEST12'!$D:$D,'5. RG PROV CCAA SECCION'!L$11,'DATOS PEST12'!$B:$B,'5. RG PROV CCAA SECCION'!$A125,'DATOS PEST12'!$F:$F,"REGIMEN GENERAL",'DATOS PEST12'!$C:$C,"UNION EUROPEA")</f>
        <v>353.52631578947376</v>
      </c>
      <c r="M125" s="62">
        <f>SUMIFS('DATOS PEST12'!$E:$E,'DATOS PEST12'!$A:$A,INDICE!$C$13,'DATOS PEST12'!$D:$D,'5. RG PROV CCAA SECCION'!M$11,'DATOS PEST12'!$B:$B,'5. RG PROV CCAA SECCION'!$A125,'DATOS PEST12'!$F:$F,"REGIMEN GENERAL",'DATOS PEST12'!$C:$C,"UNION EUROPEA")</f>
        <v>16.105263157894729</v>
      </c>
      <c r="N125" s="62">
        <f>SUMIFS('DATOS PEST12'!$E:$E,'DATOS PEST12'!$A:$A,INDICE!$C$13,'DATOS PEST12'!$D:$D,'5. RG PROV CCAA SECCION'!N$11,'DATOS PEST12'!$B:$B,'5. RG PROV CCAA SECCION'!$A125,'DATOS PEST12'!$F:$F,"REGIMEN GENERAL",'DATOS PEST12'!$C:$C,"UNION EUROPEA")</f>
        <v>1.9999999999999991</v>
      </c>
      <c r="O125" s="62">
        <f>SUMIFS('DATOS PEST12'!$E:$E,'DATOS PEST12'!$A:$A,INDICE!$C$13,'DATOS PEST12'!$D:$D,'5. RG PROV CCAA SECCION'!O$11,'DATOS PEST12'!$B:$B,'5. RG PROV CCAA SECCION'!$A125,'DATOS PEST12'!$F:$F,"REGIMEN GENERAL",'DATOS PEST12'!$C:$C,"UNION EUROPEA")</f>
        <v>5.0000000000000009</v>
      </c>
      <c r="P125" s="62">
        <f>SUMIFS('DATOS PEST12'!$E:$E,'DATOS PEST12'!$A:$A,INDICE!$C$13,'DATOS PEST12'!$D:$D,'5. RG PROV CCAA SECCION'!P$11,'DATOS PEST12'!$B:$B,'5. RG PROV CCAA SECCION'!$A125,'DATOS PEST12'!$F:$F,"REGIMEN GENERAL",'DATOS PEST12'!$C:$C,"UNION EUROPEA")</f>
        <v>26.368421052631579</v>
      </c>
      <c r="Q125" s="62">
        <f>SUMIFS('DATOS PEST12'!$E:$E,'DATOS PEST12'!$A:$A,INDICE!$C$13,'DATOS PEST12'!$D:$D,'5. RG PROV CCAA SECCION'!Q$11,'DATOS PEST12'!$B:$B,'5. RG PROV CCAA SECCION'!$A125,'DATOS PEST12'!$F:$F,"REGIMEN GENERAL",'DATOS PEST12'!$C:$C,"UNION EUROPEA")</f>
        <v>107.15789473684212</v>
      </c>
      <c r="R125" s="62">
        <f>SUMIFS('DATOS PEST12'!$E:$E,'DATOS PEST12'!$A:$A,INDICE!$C$13,'DATOS PEST12'!$D:$D,'5. RG PROV CCAA SECCION'!R$11,'DATOS PEST12'!$B:$B,'5. RG PROV CCAA SECCION'!$A125,'DATOS PEST12'!$F:$F,"REGIMEN GENERAL",'DATOS PEST12'!$C:$C,"UNION EUROPEA")</f>
        <v>21.263157894736842</v>
      </c>
      <c r="S125" s="62">
        <f>SUMIFS('DATOS PEST12'!$E:$E,'DATOS PEST12'!$A:$A,INDICE!$C$13,'DATOS PEST12'!$D:$D,'5. RG PROV CCAA SECCION'!S$11,'DATOS PEST12'!$B:$B,'5. RG PROV CCAA SECCION'!$A125,'DATOS PEST12'!$F:$F,"REGIMEN GENERAL",'DATOS PEST12'!$C:$C,"UNION EUROPEA")</f>
        <v>58.263157894736857</v>
      </c>
      <c r="T125" s="62">
        <f>SUMIFS('DATOS PEST12'!$E:$E,'DATOS PEST12'!$A:$A,INDICE!$C$13,'DATOS PEST12'!$D:$D,'5. RG PROV CCAA SECCION'!T$11,'DATOS PEST12'!$B:$B,'5. RG PROV CCAA SECCION'!$A125,'DATOS PEST12'!$F:$F,"REGIMEN GENERAL",'DATOS PEST12'!$C:$C,"UNION EUROPEA")</f>
        <v>100.73684210526325</v>
      </c>
      <c r="U125" s="62">
        <f>SUMIFS('DATOS PEST12'!$E:$E,'DATOS PEST12'!$A:$A,INDICE!$C$13,'DATOS PEST12'!$D:$D,'5. RG PROV CCAA SECCION'!U$11,'DATOS PEST12'!$B:$B,'5. RG PROV CCAA SECCION'!$A125,'DATOS PEST12'!$F:$F,"REGIMEN GENERAL",'DATOS PEST12'!$C:$C,"UNION EUROPEA")</f>
        <v>27.789473684210531</v>
      </c>
      <c r="V125" s="62">
        <f>SUMIFS('DATOS PEST12'!$E:$E,'DATOS PEST12'!$A:$A,INDICE!$C$13,'DATOS PEST12'!$D:$D,'5. RG PROV CCAA SECCION'!V$11,'DATOS PEST12'!$B:$B,'5. RG PROV CCAA SECCION'!$A125,'DATOS PEST12'!$F:$F,"REGIMEN GENERAL",'DATOS PEST12'!$C:$C,"UNION EUROPEA")</f>
        <v>26.210526315789473</v>
      </c>
      <c r="W125" s="62">
        <f>SUMIFS('DATOS PEST12'!$E:$E,'DATOS PEST12'!$A:$A,INDICE!$C$13,'DATOS PEST12'!$D:$D,'5. RG PROV CCAA SECCION'!W$11,'DATOS PEST12'!$B:$B,'5. RG PROV CCAA SECCION'!$A125,'DATOS PEST12'!$F:$F,"REGIMEN GENERAL",'DATOS PEST12'!$C:$C,"UNION EUROPEA")</f>
        <v>1.9999999999999991</v>
      </c>
      <c r="X125" s="62">
        <f>SUMIFS('DATOS PEST12'!$E:$E,'DATOS PEST12'!$A:$A,INDICE!$C$13,'DATOS PEST12'!$D:$D,'5. RG PROV CCAA SECCION'!X$11,'DATOS PEST12'!$B:$B,'5. RG PROV CCAA SECCION'!$A125,'DATOS PEST12'!$F:$F,"REGIMEN GENERAL",'DATOS PEST12'!$C:$C,"UNION EUROPEA")</f>
        <v>0</v>
      </c>
      <c r="Y125" s="59">
        <f>SUMIFS('DATOS PEST12'!$E:$E,'DATOS PEST12'!$A:$A,INDICE!$C$13,'DATOS PEST12'!$D:$D,'5. RG PROV CCAA SECCION'!Y$11,'DATOS PEST12'!$B:$B,'5. RG PROV CCAA SECCION'!$A125,'DATOS PEST12'!$F:$F,"REGIMEN GENERAL",'DATOS PEST12'!$C:$C,"UNION EUROPEA")</f>
        <v>0</v>
      </c>
    </row>
    <row r="126" spans="1:25" s="4" customFormat="1" ht="15.6" x14ac:dyDescent="0.3">
      <c r="A126" s="8">
        <v>13</v>
      </c>
      <c r="B126" s="9" t="s">
        <v>4</v>
      </c>
      <c r="C126" s="59">
        <f t="shared" si="42"/>
        <v>3253.6842105263154</v>
      </c>
      <c r="D126" s="60">
        <f>SUMIFS('DATOS PEST12'!$E:$E,'DATOS PEST12'!$A:$A,INDICE!$C$13,'DATOS PEST12'!$D:$D,'5. RG PROV CCAA SECCION'!D$11,'DATOS PEST12'!$B:$B,'5. RG PROV CCAA SECCION'!$A126,'DATOS PEST12'!$F:$F,"REGIMEN GENERAL",'DATOS PEST12'!$C:$C,"UNION EUROPEA")</f>
        <v>50.789473684210527</v>
      </c>
      <c r="E126" s="62">
        <f>SUMIFS('DATOS PEST12'!$E:$E,'DATOS PEST12'!$A:$A,INDICE!$C$13,'DATOS PEST12'!$D:$D,'5. RG PROV CCAA SECCION'!E$11,'DATOS PEST12'!$B:$B,'5. RG PROV CCAA SECCION'!$A126,'DATOS PEST12'!$F:$F,"REGIMEN GENERAL",'DATOS PEST12'!$C:$C,"UNION EUROPEA")</f>
        <v>3.9999999999999982</v>
      </c>
      <c r="F126" s="62">
        <f>SUMIFS('DATOS PEST12'!$E:$E,'DATOS PEST12'!$A:$A,INDICE!$C$13,'DATOS PEST12'!$D:$D,'5. RG PROV CCAA SECCION'!F$11,'DATOS PEST12'!$B:$B,'5. RG PROV CCAA SECCION'!$A126,'DATOS PEST12'!$F:$F,"REGIMEN GENERAL",'DATOS PEST12'!$C:$C,"UNION EUROPEA")</f>
        <v>630.63157894736833</v>
      </c>
      <c r="G126" s="62">
        <f>SUMIFS('DATOS PEST12'!$E:$E,'DATOS PEST12'!$A:$A,INDICE!$C$13,'DATOS PEST12'!$D:$D,'5. RG PROV CCAA SECCION'!G$11,'DATOS PEST12'!$B:$B,'5. RG PROV CCAA SECCION'!$A126,'DATOS PEST12'!$F:$F,"REGIMEN GENERAL",'DATOS PEST12'!$C:$C,"UNION EUROPEA")</f>
        <v>3.0000000000000004</v>
      </c>
      <c r="H126" s="62">
        <f>SUMIFS('DATOS PEST12'!$E:$E,'DATOS PEST12'!$A:$A,INDICE!$C$13,'DATOS PEST12'!$D:$D,'5. RG PROV CCAA SECCION'!H$11,'DATOS PEST12'!$B:$B,'5. RG PROV CCAA SECCION'!$A126,'DATOS PEST12'!$F:$F,"REGIMEN GENERAL",'DATOS PEST12'!$C:$C,"UNION EUROPEA")</f>
        <v>3.7894736842105248</v>
      </c>
      <c r="I126" s="62">
        <f>SUMIFS('DATOS PEST12'!$E:$E,'DATOS PEST12'!$A:$A,INDICE!$C$13,'DATOS PEST12'!$D:$D,'5. RG PROV CCAA SECCION'!I$11,'DATOS PEST12'!$B:$B,'5. RG PROV CCAA SECCION'!$A126,'DATOS PEST12'!$F:$F,"REGIMEN GENERAL",'DATOS PEST12'!$C:$C,"UNION EUROPEA")</f>
        <v>613.57894736842115</v>
      </c>
      <c r="J126" s="62">
        <f>SUMIFS('DATOS PEST12'!$E:$E,'DATOS PEST12'!$A:$A,INDICE!$C$13,'DATOS PEST12'!$D:$D,'5. RG PROV CCAA SECCION'!J$11,'DATOS PEST12'!$B:$B,'5. RG PROV CCAA SECCION'!$A126,'DATOS PEST12'!$F:$F,"REGIMEN GENERAL",'DATOS PEST12'!$C:$C,"UNION EUROPEA")</f>
        <v>374.57894736842098</v>
      </c>
      <c r="K126" s="62">
        <f>SUMIFS('DATOS PEST12'!$E:$E,'DATOS PEST12'!$A:$A,INDICE!$C$13,'DATOS PEST12'!$D:$D,'5. RG PROV CCAA SECCION'!K$11,'DATOS PEST12'!$B:$B,'5. RG PROV CCAA SECCION'!$A126,'DATOS PEST12'!$F:$F,"REGIMEN GENERAL",'DATOS PEST12'!$C:$C,"UNION EUROPEA")</f>
        <v>448.84210526315798</v>
      </c>
      <c r="L126" s="62">
        <f>SUMIFS('DATOS PEST12'!$E:$E,'DATOS PEST12'!$A:$A,INDICE!$C$13,'DATOS PEST12'!$D:$D,'5. RG PROV CCAA SECCION'!L$11,'DATOS PEST12'!$B:$B,'5. RG PROV CCAA SECCION'!$A126,'DATOS PEST12'!$F:$F,"REGIMEN GENERAL",'DATOS PEST12'!$C:$C,"UNION EUROPEA")</f>
        <v>487.00000000000006</v>
      </c>
      <c r="M126" s="62">
        <f>SUMIFS('DATOS PEST12'!$E:$E,'DATOS PEST12'!$A:$A,INDICE!$C$13,'DATOS PEST12'!$D:$D,'5. RG PROV CCAA SECCION'!M$11,'DATOS PEST12'!$B:$B,'5. RG PROV CCAA SECCION'!$A126,'DATOS PEST12'!$F:$F,"REGIMEN GENERAL",'DATOS PEST12'!$C:$C,"UNION EUROPEA")</f>
        <v>29.315789473684216</v>
      </c>
      <c r="N126" s="62">
        <f>SUMIFS('DATOS PEST12'!$E:$E,'DATOS PEST12'!$A:$A,INDICE!$C$13,'DATOS PEST12'!$D:$D,'5. RG PROV CCAA SECCION'!N$11,'DATOS PEST12'!$B:$B,'5. RG PROV CCAA SECCION'!$A126,'DATOS PEST12'!$F:$F,"REGIMEN GENERAL",'DATOS PEST12'!$C:$C,"UNION EUROPEA")</f>
        <v>6.0000000000000009</v>
      </c>
      <c r="O126" s="62">
        <f>SUMIFS('DATOS PEST12'!$E:$E,'DATOS PEST12'!$A:$A,INDICE!$C$13,'DATOS PEST12'!$D:$D,'5. RG PROV CCAA SECCION'!O$11,'DATOS PEST12'!$B:$B,'5. RG PROV CCAA SECCION'!$A126,'DATOS PEST12'!$F:$F,"REGIMEN GENERAL",'DATOS PEST12'!$C:$C,"UNION EUROPEA")</f>
        <v>5.0000000000000009</v>
      </c>
      <c r="P126" s="62">
        <f>SUMIFS('DATOS PEST12'!$E:$E,'DATOS PEST12'!$A:$A,INDICE!$C$13,'DATOS PEST12'!$D:$D,'5. RG PROV CCAA SECCION'!P$11,'DATOS PEST12'!$B:$B,'5. RG PROV CCAA SECCION'!$A126,'DATOS PEST12'!$F:$F,"REGIMEN GENERAL",'DATOS PEST12'!$C:$C,"UNION EUROPEA")</f>
        <v>44.421052631578959</v>
      </c>
      <c r="Q126" s="62">
        <f>SUMIFS('DATOS PEST12'!$E:$E,'DATOS PEST12'!$A:$A,INDICE!$C$13,'DATOS PEST12'!$D:$D,'5. RG PROV CCAA SECCION'!Q$11,'DATOS PEST12'!$B:$B,'5. RG PROV CCAA SECCION'!$A126,'DATOS PEST12'!$F:$F,"REGIMEN GENERAL",'DATOS PEST12'!$C:$C,"UNION EUROPEA")</f>
        <v>126.89473684210523</v>
      </c>
      <c r="R126" s="62">
        <f>SUMIFS('DATOS PEST12'!$E:$E,'DATOS PEST12'!$A:$A,INDICE!$C$13,'DATOS PEST12'!$D:$D,'5. RG PROV CCAA SECCION'!R$11,'DATOS PEST12'!$B:$B,'5. RG PROV CCAA SECCION'!$A126,'DATOS PEST12'!$F:$F,"REGIMEN GENERAL",'DATOS PEST12'!$C:$C,"UNION EUROPEA")</f>
        <v>78.05263157894737</v>
      </c>
      <c r="S126" s="62">
        <f>SUMIFS('DATOS PEST12'!$E:$E,'DATOS PEST12'!$A:$A,INDICE!$C$13,'DATOS PEST12'!$D:$D,'5. RG PROV CCAA SECCION'!S$11,'DATOS PEST12'!$B:$B,'5. RG PROV CCAA SECCION'!$A126,'DATOS PEST12'!$F:$F,"REGIMEN GENERAL",'DATOS PEST12'!$C:$C,"UNION EUROPEA")</f>
        <v>77.842105263157904</v>
      </c>
      <c r="T126" s="62">
        <f>SUMIFS('DATOS PEST12'!$E:$E,'DATOS PEST12'!$A:$A,INDICE!$C$13,'DATOS PEST12'!$D:$D,'5. RG PROV CCAA SECCION'!T$11,'DATOS PEST12'!$B:$B,'5. RG PROV CCAA SECCION'!$A126,'DATOS PEST12'!$F:$F,"REGIMEN GENERAL",'DATOS PEST12'!$C:$C,"UNION EUROPEA")</f>
        <v>194.42105263157893</v>
      </c>
      <c r="U126" s="62">
        <f>SUMIFS('DATOS PEST12'!$E:$E,'DATOS PEST12'!$A:$A,INDICE!$C$13,'DATOS PEST12'!$D:$D,'5. RG PROV CCAA SECCION'!U$11,'DATOS PEST12'!$B:$B,'5. RG PROV CCAA SECCION'!$A126,'DATOS PEST12'!$F:$F,"REGIMEN GENERAL",'DATOS PEST12'!$C:$C,"UNION EUROPEA")</f>
        <v>41.105263157894733</v>
      </c>
      <c r="V126" s="62">
        <f>SUMIFS('DATOS PEST12'!$E:$E,'DATOS PEST12'!$A:$A,INDICE!$C$13,'DATOS PEST12'!$D:$D,'5. RG PROV CCAA SECCION'!V$11,'DATOS PEST12'!$B:$B,'5. RG PROV CCAA SECCION'!$A126,'DATOS PEST12'!$F:$F,"REGIMEN GENERAL",'DATOS PEST12'!$C:$C,"UNION EUROPEA")</f>
        <v>28.421052631578945</v>
      </c>
      <c r="W126" s="62">
        <f>SUMIFS('DATOS PEST12'!$E:$E,'DATOS PEST12'!$A:$A,INDICE!$C$13,'DATOS PEST12'!$D:$D,'5. RG PROV CCAA SECCION'!W$11,'DATOS PEST12'!$B:$B,'5. RG PROV CCAA SECCION'!$A126,'DATOS PEST12'!$F:$F,"REGIMEN GENERAL",'DATOS PEST12'!$C:$C,"UNION EUROPEA")</f>
        <v>6.0000000000000009</v>
      </c>
      <c r="X126" s="62">
        <f>SUMIFS('DATOS PEST12'!$E:$E,'DATOS PEST12'!$A:$A,INDICE!$C$13,'DATOS PEST12'!$D:$D,'5. RG PROV CCAA SECCION'!X$11,'DATOS PEST12'!$B:$B,'5. RG PROV CCAA SECCION'!$A126,'DATOS PEST12'!$F:$F,"REGIMEN GENERAL",'DATOS PEST12'!$C:$C,"UNION EUROPEA")</f>
        <v>0</v>
      </c>
      <c r="Y126" s="59">
        <f>SUMIFS('DATOS PEST12'!$E:$E,'DATOS PEST12'!$A:$A,INDICE!$C$13,'DATOS PEST12'!$D:$D,'5. RG PROV CCAA SECCION'!Y$11,'DATOS PEST12'!$B:$B,'5. RG PROV CCAA SECCION'!$A126,'DATOS PEST12'!$F:$F,"REGIMEN GENERAL",'DATOS PEST12'!$C:$C,"UNION EUROPEA")</f>
        <v>0</v>
      </c>
    </row>
    <row r="127" spans="1:25" s="4" customFormat="1" ht="15.6" x14ac:dyDescent="0.3">
      <c r="A127" s="8">
        <v>16</v>
      </c>
      <c r="B127" s="9" t="s">
        <v>5</v>
      </c>
      <c r="C127" s="59">
        <f t="shared" si="42"/>
        <v>3779.2631578947376</v>
      </c>
      <c r="D127" s="60">
        <f>SUMIFS('DATOS PEST12'!$E:$E,'DATOS PEST12'!$A:$A,INDICE!$C$13,'DATOS PEST12'!$D:$D,'5. RG PROV CCAA SECCION'!D$11,'DATOS PEST12'!$B:$B,'5. RG PROV CCAA SECCION'!$A127,'DATOS PEST12'!$F:$F,"REGIMEN GENERAL",'DATOS PEST12'!$C:$C,"UNION EUROPEA")</f>
        <v>81.157894736842096</v>
      </c>
      <c r="E127" s="62">
        <f>SUMIFS('DATOS PEST12'!$E:$E,'DATOS PEST12'!$A:$A,INDICE!$C$13,'DATOS PEST12'!$D:$D,'5. RG PROV CCAA SECCION'!E$11,'DATOS PEST12'!$B:$B,'5. RG PROV CCAA SECCION'!$A127,'DATOS PEST12'!$F:$F,"REGIMEN GENERAL",'DATOS PEST12'!$C:$C,"UNION EUROPEA")</f>
        <v>11.736842105263161</v>
      </c>
      <c r="F127" s="62">
        <f>SUMIFS('DATOS PEST12'!$E:$E,'DATOS PEST12'!$A:$A,INDICE!$C$13,'DATOS PEST12'!$D:$D,'5. RG PROV CCAA SECCION'!F$11,'DATOS PEST12'!$B:$B,'5. RG PROV CCAA SECCION'!$A127,'DATOS PEST12'!$F:$F,"REGIMEN GENERAL",'DATOS PEST12'!$C:$C,"UNION EUROPEA")</f>
        <v>979.99999999999989</v>
      </c>
      <c r="G127" s="62">
        <f>SUMIFS('DATOS PEST12'!$E:$E,'DATOS PEST12'!$A:$A,INDICE!$C$13,'DATOS PEST12'!$D:$D,'5. RG PROV CCAA SECCION'!G$11,'DATOS PEST12'!$B:$B,'5. RG PROV CCAA SECCION'!$A127,'DATOS PEST12'!$F:$F,"REGIMEN GENERAL",'DATOS PEST12'!$C:$C,"UNION EUROPEA")</f>
        <v>0</v>
      </c>
      <c r="H127" s="62">
        <f>SUMIFS('DATOS PEST12'!$E:$E,'DATOS PEST12'!$A:$A,INDICE!$C$13,'DATOS PEST12'!$D:$D,'5. RG PROV CCAA SECCION'!H$11,'DATOS PEST12'!$B:$B,'5. RG PROV CCAA SECCION'!$A127,'DATOS PEST12'!$F:$F,"REGIMEN GENERAL",'DATOS PEST12'!$C:$C,"UNION EUROPEA")</f>
        <v>22.368421052631582</v>
      </c>
      <c r="I127" s="62">
        <f>SUMIFS('DATOS PEST12'!$E:$E,'DATOS PEST12'!$A:$A,INDICE!$C$13,'DATOS PEST12'!$D:$D,'5. RG PROV CCAA SECCION'!I$11,'DATOS PEST12'!$B:$B,'5. RG PROV CCAA SECCION'!$A127,'DATOS PEST12'!$F:$F,"REGIMEN GENERAL",'DATOS PEST12'!$C:$C,"UNION EUROPEA")</f>
        <v>308.73684210526329</v>
      </c>
      <c r="J127" s="62">
        <f>SUMIFS('DATOS PEST12'!$E:$E,'DATOS PEST12'!$A:$A,INDICE!$C$13,'DATOS PEST12'!$D:$D,'5. RG PROV CCAA SECCION'!J$11,'DATOS PEST12'!$B:$B,'5. RG PROV CCAA SECCION'!$A127,'DATOS PEST12'!$F:$F,"REGIMEN GENERAL",'DATOS PEST12'!$C:$C,"UNION EUROPEA")</f>
        <v>513.47368421052636</v>
      </c>
      <c r="K127" s="62">
        <f>SUMIFS('DATOS PEST12'!$E:$E,'DATOS PEST12'!$A:$A,INDICE!$C$13,'DATOS PEST12'!$D:$D,'5. RG PROV CCAA SECCION'!K$11,'DATOS PEST12'!$B:$B,'5. RG PROV CCAA SECCION'!$A127,'DATOS PEST12'!$F:$F,"REGIMEN GENERAL",'DATOS PEST12'!$C:$C,"UNION EUROPEA")</f>
        <v>854.21052631578948</v>
      </c>
      <c r="L127" s="62">
        <f>SUMIFS('DATOS PEST12'!$E:$E,'DATOS PEST12'!$A:$A,INDICE!$C$13,'DATOS PEST12'!$D:$D,'5. RG PROV CCAA SECCION'!L$11,'DATOS PEST12'!$B:$B,'5. RG PROV CCAA SECCION'!$A127,'DATOS PEST12'!$F:$F,"REGIMEN GENERAL",'DATOS PEST12'!$C:$C,"UNION EUROPEA")</f>
        <v>427.8947368421052</v>
      </c>
      <c r="M127" s="62">
        <f>SUMIFS('DATOS PEST12'!$E:$E,'DATOS PEST12'!$A:$A,INDICE!$C$13,'DATOS PEST12'!$D:$D,'5. RG PROV CCAA SECCION'!M$11,'DATOS PEST12'!$B:$B,'5. RG PROV CCAA SECCION'!$A127,'DATOS PEST12'!$F:$F,"REGIMEN GENERAL",'DATOS PEST12'!$C:$C,"UNION EUROPEA")</f>
        <v>9.8421052631578938</v>
      </c>
      <c r="N127" s="62">
        <f>SUMIFS('DATOS PEST12'!$E:$E,'DATOS PEST12'!$A:$A,INDICE!$C$13,'DATOS PEST12'!$D:$D,'5. RG PROV CCAA SECCION'!N$11,'DATOS PEST12'!$B:$B,'5. RG PROV CCAA SECCION'!$A127,'DATOS PEST12'!$F:$F,"REGIMEN GENERAL",'DATOS PEST12'!$C:$C,"UNION EUROPEA")</f>
        <v>5.0000000000000009</v>
      </c>
      <c r="O127" s="62">
        <f>SUMIFS('DATOS PEST12'!$E:$E,'DATOS PEST12'!$A:$A,INDICE!$C$13,'DATOS PEST12'!$D:$D,'5. RG PROV CCAA SECCION'!O$11,'DATOS PEST12'!$B:$B,'5. RG PROV CCAA SECCION'!$A127,'DATOS PEST12'!$F:$F,"REGIMEN GENERAL",'DATOS PEST12'!$C:$C,"UNION EUROPEA")</f>
        <v>3.9999999999999982</v>
      </c>
      <c r="P127" s="62">
        <f>SUMIFS('DATOS PEST12'!$E:$E,'DATOS PEST12'!$A:$A,INDICE!$C$13,'DATOS PEST12'!$D:$D,'5. RG PROV CCAA SECCION'!P$11,'DATOS PEST12'!$B:$B,'5. RG PROV CCAA SECCION'!$A127,'DATOS PEST12'!$F:$F,"REGIMEN GENERAL",'DATOS PEST12'!$C:$C,"UNION EUROPEA")</f>
        <v>19</v>
      </c>
      <c r="Q127" s="62">
        <f>SUMIFS('DATOS PEST12'!$E:$E,'DATOS PEST12'!$A:$A,INDICE!$C$13,'DATOS PEST12'!$D:$D,'5. RG PROV CCAA SECCION'!Q$11,'DATOS PEST12'!$B:$B,'5. RG PROV CCAA SECCION'!$A127,'DATOS PEST12'!$F:$F,"REGIMEN GENERAL",'DATOS PEST12'!$C:$C,"UNION EUROPEA")</f>
        <v>209.15789473684211</v>
      </c>
      <c r="R127" s="62">
        <f>SUMIFS('DATOS PEST12'!$E:$E,'DATOS PEST12'!$A:$A,INDICE!$C$13,'DATOS PEST12'!$D:$D,'5. RG PROV CCAA SECCION'!R$11,'DATOS PEST12'!$B:$B,'5. RG PROV CCAA SECCION'!$A127,'DATOS PEST12'!$F:$F,"REGIMEN GENERAL",'DATOS PEST12'!$C:$C,"UNION EUROPEA")</f>
        <v>95.052631578947341</v>
      </c>
      <c r="S127" s="62">
        <f>SUMIFS('DATOS PEST12'!$E:$E,'DATOS PEST12'!$A:$A,INDICE!$C$13,'DATOS PEST12'!$D:$D,'5. RG PROV CCAA SECCION'!S$11,'DATOS PEST12'!$B:$B,'5. RG PROV CCAA SECCION'!$A127,'DATOS PEST12'!$F:$F,"REGIMEN GENERAL",'DATOS PEST12'!$C:$C,"UNION EUROPEA")</f>
        <v>31.947368421052623</v>
      </c>
      <c r="T127" s="62">
        <f>SUMIFS('DATOS PEST12'!$E:$E,'DATOS PEST12'!$A:$A,INDICE!$C$13,'DATOS PEST12'!$D:$D,'5. RG PROV CCAA SECCION'!T$11,'DATOS PEST12'!$B:$B,'5. RG PROV CCAA SECCION'!$A127,'DATOS PEST12'!$F:$F,"REGIMEN GENERAL",'DATOS PEST12'!$C:$C,"UNION EUROPEA")</f>
        <v>145.78947368421041</v>
      </c>
      <c r="U127" s="62">
        <f>SUMIFS('DATOS PEST12'!$E:$E,'DATOS PEST12'!$A:$A,INDICE!$C$13,'DATOS PEST12'!$D:$D,'5. RG PROV CCAA SECCION'!U$11,'DATOS PEST12'!$B:$B,'5. RG PROV CCAA SECCION'!$A127,'DATOS PEST12'!$F:$F,"REGIMEN GENERAL",'DATOS PEST12'!$C:$C,"UNION EUROPEA")</f>
        <v>26.15789473684211</v>
      </c>
      <c r="V127" s="62">
        <f>SUMIFS('DATOS PEST12'!$E:$E,'DATOS PEST12'!$A:$A,INDICE!$C$13,'DATOS PEST12'!$D:$D,'5. RG PROV CCAA SECCION'!V$11,'DATOS PEST12'!$B:$B,'5. RG PROV CCAA SECCION'!$A127,'DATOS PEST12'!$F:$F,"REGIMEN GENERAL",'DATOS PEST12'!$C:$C,"UNION EUROPEA")</f>
        <v>28.736842105263161</v>
      </c>
      <c r="W127" s="62">
        <f>SUMIFS('DATOS PEST12'!$E:$E,'DATOS PEST12'!$A:$A,INDICE!$C$13,'DATOS PEST12'!$D:$D,'5. RG PROV CCAA SECCION'!W$11,'DATOS PEST12'!$B:$B,'5. RG PROV CCAA SECCION'!$A127,'DATOS PEST12'!$F:$F,"REGIMEN GENERAL",'DATOS PEST12'!$C:$C,"UNION EUROPEA")</f>
        <v>5.0000000000000009</v>
      </c>
      <c r="X127" s="62">
        <f>SUMIFS('DATOS PEST12'!$E:$E,'DATOS PEST12'!$A:$A,INDICE!$C$13,'DATOS PEST12'!$D:$D,'5. RG PROV CCAA SECCION'!X$11,'DATOS PEST12'!$B:$B,'5. RG PROV CCAA SECCION'!$A127,'DATOS PEST12'!$F:$F,"REGIMEN GENERAL",'DATOS PEST12'!$C:$C,"UNION EUROPEA")</f>
        <v>0</v>
      </c>
      <c r="Y127" s="59">
        <f>SUMIFS('DATOS PEST12'!$E:$E,'DATOS PEST12'!$A:$A,INDICE!$C$13,'DATOS PEST12'!$D:$D,'5. RG PROV CCAA SECCION'!Y$11,'DATOS PEST12'!$B:$B,'5. RG PROV CCAA SECCION'!$A127,'DATOS PEST12'!$F:$F,"REGIMEN GENERAL",'DATOS PEST12'!$C:$C,"UNION EUROPEA")</f>
        <v>0</v>
      </c>
    </row>
    <row r="128" spans="1:25" s="4" customFormat="1" ht="15.6" x14ac:dyDescent="0.3">
      <c r="A128" s="8">
        <v>19</v>
      </c>
      <c r="B128" s="9" t="s">
        <v>8</v>
      </c>
      <c r="C128" s="59">
        <f t="shared" si="42"/>
        <v>5464.6315789473674</v>
      </c>
      <c r="D128" s="60">
        <f>SUMIFS('DATOS PEST12'!$E:$E,'DATOS PEST12'!$A:$A,INDICE!$C$13,'DATOS PEST12'!$D:$D,'5. RG PROV CCAA SECCION'!D$11,'DATOS PEST12'!$B:$B,'5. RG PROV CCAA SECCION'!$A128,'DATOS PEST12'!$F:$F,"REGIMEN GENERAL",'DATOS PEST12'!$C:$C,"UNION EUROPEA")</f>
        <v>95</v>
      </c>
      <c r="E128" s="62">
        <f>SUMIFS('DATOS PEST12'!$E:$E,'DATOS PEST12'!$A:$A,INDICE!$C$13,'DATOS PEST12'!$D:$D,'5. RG PROV CCAA SECCION'!E$11,'DATOS PEST12'!$B:$B,'5. RG PROV CCAA SECCION'!$A128,'DATOS PEST12'!$F:$F,"REGIMEN GENERAL",'DATOS PEST12'!$C:$C,"UNION EUROPEA")</f>
        <v>13</v>
      </c>
      <c r="F128" s="62">
        <f>SUMIFS('DATOS PEST12'!$E:$E,'DATOS PEST12'!$A:$A,INDICE!$C$13,'DATOS PEST12'!$D:$D,'5. RG PROV CCAA SECCION'!F$11,'DATOS PEST12'!$B:$B,'5. RG PROV CCAA SECCION'!$A128,'DATOS PEST12'!$F:$F,"REGIMEN GENERAL",'DATOS PEST12'!$C:$C,"UNION EUROPEA")</f>
        <v>698.57894736842093</v>
      </c>
      <c r="G128" s="62">
        <f>SUMIFS('DATOS PEST12'!$E:$E,'DATOS PEST12'!$A:$A,INDICE!$C$13,'DATOS PEST12'!$D:$D,'5. RG PROV CCAA SECCION'!G$11,'DATOS PEST12'!$B:$B,'5. RG PROV CCAA SECCION'!$A128,'DATOS PEST12'!$F:$F,"REGIMEN GENERAL",'DATOS PEST12'!$C:$C,"UNION EUROPEA")</f>
        <v>5.9473684210526327</v>
      </c>
      <c r="H128" s="62">
        <f>SUMIFS('DATOS PEST12'!$E:$E,'DATOS PEST12'!$A:$A,INDICE!$C$13,'DATOS PEST12'!$D:$D,'5. RG PROV CCAA SECCION'!H$11,'DATOS PEST12'!$B:$B,'5. RG PROV CCAA SECCION'!$A128,'DATOS PEST12'!$F:$F,"REGIMEN GENERAL",'DATOS PEST12'!$C:$C,"UNION EUROPEA")</f>
        <v>59.894736842105246</v>
      </c>
      <c r="I128" s="62">
        <f>SUMIFS('DATOS PEST12'!$E:$E,'DATOS PEST12'!$A:$A,INDICE!$C$13,'DATOS PEST12'!$D:$D,'5. RG PROV CCAA SECCION'!I$11,'DATOS PEST12'!$B:$B,'5. RG PROV CCAA SECCION'!$A128,'DATOS PEST12'!$F:$F,"REGIMEN GENERAL",'DATOS PEST12'!$C:$C,"UNION EUROPEA")</f>
        <v>743.57894736842115</v>
      </c>
      <c r="J128" s="62">
        <f>SUMIFS('DATOS PEST12'!$E:$E,'DATOS PEST12'!$A:$A,INDICE!$C$13,'DATOS PEST12'!$D:$D,'5. RG PROV CCAA SECCION'!J$11,'DATOS PEST12'!$B:$B,'5. RG PROV CCAA SECCION'!$A128,'DATOS PEST12'!$F:$F,"REGIMEN GENERAL",'DATOS PEST12'!$C:$C,"UNION EUROPEA")</f>
        <v>591.94736842105249</v>
      </c>
      <c r="K128" s="62">
        <f>SUMIFS('DATOS PEST12'!$E:$E,'DATOS PEST12'!$A:$A,INDICE!$C$13,'DATOS PEST12'!$D:$D,'5. RG PROV CCAA SECCION'!K$11,'DATOS PEST12'!$B:$B,'5. RG PROV CCAA SECCION'!$A128,'DATOS PEST12'!$F:$F,"REGIMEN GENERAL",'DATOS PEST12'!$C:$C,"UNION EUROPEA")</f>
        <v>1235.8947368421052</v>
      </c>
      <c r="L128" s="62">
        <f>SUMIFS('DATOS PEST12'!$E:$E,'DATOS PEST12'!$A:$A,INDICE!$C$13,'DATOS PEST12'!$D:$D,'5. RG PROV CCAA SECCION'!L$11,'DATOS PEST12'!$B:$B,'5. RG PROV CCAA SECCION'!$A128,'DATOS PEST12'!$F:$F,"REGIMEN GENERAL",'DATOS PEST12'!$C:$C,"UNION EUROPEA")</f>
        <v>542.36842105263156</v>
      </c>
      <c r="M128" s="62">
        <f>SUMIFS('DATOS PEST12'!$E:$E,'DATOS PEST12'!$A:$A,INDICE!$C$13,'DATOS PEST12'!$D:$D,'5. RG PROV CCAA SECCION'!M$11,'DATOS PEST12'!$B:$B,'5. RG PROV CCAA SECCION'!$A128,'DATOS PEST12'!$F:$F,"REGIMEN GENERAL",'DATOS PEST12'!$C:$C,"UNION EUROPEA")</f>
        <v>19</v>
      </c>
      <c r="N128" s="62">
        <f>SUMIFS('DATOS PEST12'!$E:$E,'DATOS PEST12'!$A:$A,INDICE!$C$13,'DATOS PEST12'!$D:$D,'5. RG PROV CCAA SECCION'!N$11,'DATOS PEST12'!$B:$B,'5. RG PROV CCAA SECCION'!$A128,'DATOS PEST12'!$F:$F,"REGIMEN GENERAL",'DATOS PEST12'!$C:$C,"UNION EUROPEA")</f>
        <v>5.0000000000000009</v>
      </c>
      <c r="O128" s="62">
        <f>SUMIFS('DATOS PEST12'!$E:$E,'DATOS PEST12'!$A:$A,INDICE!$C$13,'DATOS PEST12'!$D:$D,'5. RG PROV CCAA SECCION'!O$11,'DATOS PEST12'!$B:$B,'5. RG PROV CCAA SECCION'!$A128,'DATOS PEST12'!$F:$F,"REGIMEN GENERAL",'DATOS PEST12'!$C:$C,"UNION EUROPEA")</f>
        <v>9.842105263157892</v>
      </c>
      <c r="P128" s="62">
        <f>SUMIFS('DATOS PEST12'!$E:$E,'DATOS PEST12'!$A:$A,INDICE!$C$13,'DATOS PEST12'!$D:$D,'5. RG PROV CCAA SECCION'!P$11,'DATOS PEST12'!$B:$B,'5. RG PROV CCAA SECCION'!$A128,'DATOS PEST12'!$F:$F,"REGIMEN GENERAL",'DATOS PEST12'!$C:$C,"UNION EUROPEA")</f>
        <v>59.473684210526336</v>
      </c>
      <c r="Q128" s="62">
        <f>SUMIFS('DATOS PEST12'!$E:$E,'DATOS PEST12'!$A:$A,INDICE!$C$13,'DATOS PEST12'!$D:$D,'5. RG PROV CCAA SECCION'!Q$11,'DATOS PEST12'!$B:$B,'5. RG PROV CCAA SECCION'!$A128,'DATOS PEST12'!$F:$F,"REGIMEN GENERAL",'DATOS PEST12'!$C:$C,"UNION EUROPEA")</f>
        <v>703.21052631578925</v>
      </c>
      <c r="R128" s="62">
        <f>SUMIFS('DATOS PEST12'!$E:$E,'DATOS PEST12'!$A:$A,INDICE!$C$13,'DATOS PEST12'!$D:$D,'5. RG PROV CCAA SECCION'!R$11,'DATOS PEST12'!$B:$B,'5. RG PROV CCAA SECCION'!$A128,'DATOS PEST12'!$F:$F,"REGIMEN GENERAL",'DATOS PEST12'!$C:$C,"UNION EUROPEA")</f>
        <v>67.684210526315795</v>
      </c>
      <c r="S128" s="62">
        <f>SUMIFS('DATOS PEST12'!$E:$E,'DATOS PEST12'!$A:$A,INDICE!$C$13,'DATOS PEST12'!$D:$D,'5. RG PROV CCAA SECCION'!S$11,'DATOS PEST12'!$B:$B,'5. RG PROV CCAA SECCION'!$A128,'DATOS PEST12'!$F:$F,"REGIMEN GENERAL",'DATOS PEST12'!$C:$C,"UNION EUROPEA")</f>
        <v>68.368421052631589</v>
      </c>
      <c r="T128" s="62">
        <f>SUMIFS('DATOS PEST12'!$E:$E,'DATOS PEST12'!$A:$A,INDICE!$C$13,'DATOS PEST12'!$D:$D,'5. RG PROV CCAA SECCION'!T$11,'DATOS PEST12'!$B:$B,'5. RG PROV CCAA SECCION'!$A128,'DATOS PEST12'!$F:$F,"REGIMEN GENERAL",'DATOS PEST12'!$C:$C,"UNION EUROPEA")</f>
        <v>418.68421052631578</v>
      </c>
      <c r="U128" s="62">
        <f>SUMIFS('DATOS PEST12'!$E:$E,'DATOS PEST12'!$A:$A,INDICE!$C$13,'DATOS PEST12'!$D:$D,'5. RG PROV CCAA SECCION'!U$11,'DATOS PEST12'!$B:$B,'5. RG PROV CCAA SECCION'!$A128,'DATOS PEST12'!$F:$F,"REGIMEN GENERAL",'DATOS PEST12'!$C:$C,"UNION EUROPEA")</f>
        <v>32.84210526315789</v>
      </c>
      <c r="V128" s="62">
        <f>SUMIFS('DATOS PEST12'!$E:$E,'DATOS PEST12'!$A:$A,INDICE!$C$13,'DATOS PEST12'!$D:$D,'5. RG PROV CCAA SECCION'!V$11,'DATOS PEST12'!$B:$B,'5. RG PROV CCAA SECCION'!$A128,'DATOS PEST12'!$F:$F,"REGIMEN GENERAL",'DATOS PEST12'!$C:$C,"UNION EUROPEA")</f>
        <v>83.368421052631547</v>
      </c>
      <c r="W128" s="62">
        <f>SUMIFS('DATOS PEST12'!$E:$E,'DATOS PEST12'!$A:$A,INDICE!$C$13,'DATOS PEST12'!$D:$D,'5. RG PROV CCAA SECCION'!W$11,'DATOS PEST12'!$B:$B,'5. RG PROV CCAA SECCION'!$A128,'DATOS PEST12'!$F:$F,"REGIMEN GENERAL",'DATOS PEST12'!$C:$C,"UNION EUROPEA")</f>
        <v>10.947368421052637</v>
      </c>
      <c r="X128" s="62">
        <f>SUMIFS('DATOS PEST12'!$E:$E,'DATOS PEST12'!$A:$A,INDICE!$C$13,'DATOS PEST12'!$D:$D,'5. RG PROV CCAA SECCION'!X$11,'DATOS PEST12'!$B:$B,'5. RG PROV CCAA SECCION'!$A128,'DATOS PEST12'!$F:$F,"REGIMEN GENERAL",'DATOS PEST12'!$C:$C,"UNION EUROPEA")</f>
        <v>0</v>
      </c>
      <c r="Y128" s="59">
        <f>SUMIFS('DATOS PEST12'!$E:$E,'DATOS PEST12'!$A:$A,INDICE!$C$13,'DATOS PEST12'!$D:$D,'5. RG PROV CCAA SECCION'!Y$11,'DATOS PEST12'!$B:$B,'5. RG PROV CCAA SECCION'!$A128,'DATOS PEST12'!$F:$F,"REGIMEN GENERAL",'DATOS PEST12'!$C:$C,"UNION EUROPEA")</f>
        <v>0</v>
      </c>
    </row>
    <row r="129" spans="1:25" s="4" customFormat="1" ht="15.6" x14ac:dyDescent="0.3">
      <c r="A129" s="10">
        <v>45</v>
      </c>
      <c r="B129" s="11" t="s">
        <v>27</v>
      </c>
      <c r="C129" s="59">
        <f t="shared" si="42"/>
        <v>7187.4210526315792</v>
      </c>
      <c r="D129" s="60">
        <f>SUMIFS('DATOS PEST12'!$E:$E,'DATOS PEST12'!$A:$A,INDICE!$C$13,'DATOS PEST12'!$D:$D,'5. RG PROV CCAA SECCION'!D$11,'DATOS PEST12'!$B:$B,'5. RG PROV CCAA SECCION'!$A129,'DATOS PEST12'!$F:$F,"REGIMEN GENERAL",'DATOS PEST12'!$C:$C,"UNION EUROPEA")</f>
        <v>335.47368421052619</v>
      </c>
      <c r="E129" s="62">
        <f>SUMIFS('DATOS PEST12'!$E:$E,'DATOS PEST12'!$A:$A,INDICE!$C$13,'DATOS PEST12'!$D:$D,'5. RG PROV CCAA SECCION'!E$11,'DATOS PEST12'!$B:$B,'5. RG PROV CCAA SECCION'!$A129,'DATOS PEST12'!$F:$F,"REGIMEN GENERAL",'DATOS PEST12'!$C:$C,"UNION EUROPEA")</f>
        <v>25.000000000000014</v>
      </c>
      <c r="F129" s="62">
        <f>SUMIFS('DATOS PEST12'!$E:$E,'DATOS PEST12'!$A:$A,INDICE!$C$13,'DATOS PEST12'!$D:$D,'5. RG PROV CCAA SECCION'!F$11,'DATOS PEST12'!$B:$B,'5. RG PROV CCAA SECCION'!$A129,'DATOS PEST12'!$F:$F,"REGIMEN GENERAL",'DATOS PEST12'!$C:$C,"UNION EUROPEA")</f>
        <v>1514.4210526315792</v>
      </c>
      <c r="G129" s="62">
        <f>SUMIFS('DATOS PEST12'!$E:$E,'DATOS PEST12'!$A:$A,INDICE!$C$13,'DATOS PEST12'!$D:$D,'5. RG PROV CCAA SECCION'!G$11,'DATOS PEST12'!$B:$B,'5. RG PROV CCAA SECCION'!$A129,'DATOS PEST12'!$F:$F,"REGIMEN GENERAL",'DATOS PEST12'!$C:$C,"UNION EUROPEA")</f>
        <v>3.0000000000000004</v>
      </c>
      <c r="H129" s="62">
        <f>SUMIFS('DATOS PEST12'!$E:$E,'DATOS PEST12'!$A:$A,INDICE!$C$13,'DATOS PEST12'!$D:$D,'5. RG PROV CCAA SECCION'!H$11,'DATOS PEST12'!$B:$B,'5. RG PROV CCAA SECCION'!$A129,'DATOS PEST12'!$F:$F,"REGIMEN GENERAL",'DATOS PEST12'!$C:$C,"UNION EUROPEA")</f>
        <v>37.89473684210526</v>
      </c>
      <c r="I129" s="62">
        <f>SUMIFS('DATOS PEST12'!$E:$E,'DATOS PEST12'!$A:$A,INDICE!$C$13,'DATOS PEST12'!$D:$D,'5. RG PROV CCAA SECCION'!I$11,'DATOS PEST12'!$B:$B,'5. RG PROV CCAA SECCION'!$A129,'DATOS PEST12'!$F:$F,"REGIMEN GENERAL",'DATOS PEST12'!$C:$C,"UNION EUROPEA")</f>
        <v>1083.1578947368423</v>
      </c>
      <c r="J129" s="62">
        <f>SUMIFS('DATOS PEST12'!$E:$E,'DATOS PEST12'!$A:$A,INDICE!$C$13,'DATOS PEST12'!$D:$D,'5. RG PROV CCAA SECCION'!J$11,'DATOS PEST12'!$B:$B,'5. RG PROV CCAA SECCION'!$A129,'DATOS PEST12'!$F:$F,"REGIMEN GENERAL",'DATOS PEST12'!$C:$C,"UNION EUROPEA")</f>
        <v>937.31578947368416</v>
      </c>
      <c r="K129" s="62">
        <f>SUMIFS('DATOS PEST12'!$E:$E,'DATOS PEST12'!$A:$A,INDICE!$C$13,'DATOS PEST12'!$D:$D,'5. RG PROV CCAA SECCION'!K$11,'DATOS PEST12'!$B:$B,'5. RG PROV CCAA SECCION'!$A129,'DATOS PEST12'!$F:$F,"REGIMEN GENERAL",'DATOS PEST12'!$C:$C,"UNION EUROPEA")</f>
        <v>978.78947368421052</v>
      </c>
      <c r="L129" s="62">
        <f>SUMIFS('DATOS PEST12'!$E:$E,'DATOS PEST12'!$A:$A,INDICE!$C$13,'DATOS PEST12'!$D:$D,'5. RG PROV CCAA SECCION'!L$11,'DATOS PEST12'!$B:$B,'5. RG PROV CCAA SECCION'!$A129,'DATOS PEST12'!$F:$F,"REGIMEN GENERAL",'DATOS PEST12'!$C:$C,"UNION EUROPEA")</f>
        <v>876.9473684210526</v>
      </c>
      <c r="M129" s="62">
        <f>SUMIFS('DATOS PEST12'!$E:$E,'DATOS PEST12'!$A:$A,INDICE!$C$13,'DATOS PEST12'!$D:$D,'5. RG PROV CCAA SECCION'!M$11,'DATOS PEST12'!$B:$B,'5. RG PROV CCAA SECCION'!$A129,'DATOS PEST12'!$F:$F,"REGIMEN GENERAL",'DATOS PEST12'!$C:$C,"UNION EUROPEA")</f>
        <v>31.105263157894733</v>
      </c>
      <c r="N129" s="62">
        <f>SUMIFS('DATOS PEST12'!$E:$E,'DATOS PEST12'!$A:$A,INDICE!$C$13,'DATOS PEST12'!$D:$D,'5. RG PROV CCAA SECCION'!N$11,'DATOS PEST12'!$B:$B,'5. RG PROV CCAA SECCION'!$A129,'DATOS PEST12'!$F:$F,"REGIMEN GENERAL",'DATOS PEST12'!$C:$C,"UNION EUROPEA")</f>
        <v>13</v>
      </c>
      <c r="O129" s="62">
        <f>SUMIFS('DATOS PEST12'!$E:$E,'DATOS PEST12'!$A:$A,INDICE!$C$13,'DATOS PEST12'!$D:$D,'5. RG PROV CCAA SECCION'!O$11,'DATOS PEST12'!$B:$B,'5. RG PROV CCAA SECCION'!$A129,'DATOS PEST12'!$F:$F,"REGIMEN GENERAL",'DATOS PEST12'!$C:$C,"UNION EUROPEA")</f>
        <v>22.263157894736846</v>
      </c>
      <c r="P129" s="62">
        <f>SUMIFS('DATOS PEST12'!$E:$E,'DATOS PEST12'!$A:$A,INDICE!$C$13,'DATOS PEST12'!$D:$D,'5. RG PROV CCAA SECCION'!P$11,'DATOS PEST12'!$B:$B,'5. RG PROV CCAA SECCION'!$A129,'DATOS PEST12'!$F:$F,"REGIMEN GENERAL",'DATOS PEST12'!$C:$C,"UNION EUROPEA")</f>
        <v>89.368421052631589</v>
      </c>
      <c r="Q129" s="62">
        <f>SUMIFS('DATOS PEST12'!$E:$E,'DATOS PEST12'!$A:$A,INDICE!$C$13,'DATOS PEST12'!$D:$D,'5. RG PROV CCAA SECCION'!Q$11,'DATOS PEST12'!$B:$B,'5. RG PROV CCAA SECCION'!$A129,'DATOS PEST12'!$F:$F,"REGIMEN GENERAL",'DATOS PEST12'!$C:$C,"UNION EUROPEA")</f>
        <v>465.31578947368428</v>
      </c>
      <c r="R129" s="62">
        <f>SUMIFS('DATOS PEST12'!$E:$E,'DATOS PEST12'!$A:$A,INDICE!$C$13,'DATOS PEST12'!$D:$D,'5. RG PROV CCAA SECCION'!R$11,'DATOS PEST12'!$B:$B,'5. RG PROV CCAA SECCION'!$A129,'DATOS PEST12'!$F:$F,"REGIMEN GENERAL",'DATOS PEST12'!$C:$C,"UNION EUROPEA")</f>
        <v>141.68421052631581</v>
      </c>
      <c r="S129" s="62">
        <f>SUMIFS('DATOS PEST12'!$E:$E,'DATOS PEST12'!$A:$A,INDICE!$C$13,'DATOS PEST12'!$D:$D,'5. RG PROV CCAA SECCION'!S$11,'DATOS PEST12'!$B:$B,'5. RG PROV CCAA SECCION'!$A129,'DATOS PEST12'!$F:$F,"REGIMEN GENERAL",'DATOS PEST12'!$C:$C,"UNION EUROPEA")</f>
        <v>111.26315789473682</v>
      </c>
      <c r="T129" s="62">
        <f>SUMIFS('DATOS PEST12'!$E:$E,'DATOS PEST12'!$A:$A,INDICE!$C$13,'DATOS PEST12'!$D:$D,'5. RG PROV CCAA SECCION'!T$11,'DATOS PEST12'!$B:$B,'5. RG PROV CCAA SECCION'!$A129,'DATOS PEST12'!$F:$F,"REGIMEN GENERAL",'DATOS PEST12'!$C:$C,"UNION EUROPEA")</f>
        <v>367.05263157894734</v>
      </c>
      <c r="U129" s="62">
        <f>SUMIFS('DATOS PEST12'!$E:$E,'DATOS PEST12'!$A:$A,INDICE!$C$13,'DATOS PEST12'!$D:$D,'5. RG PROV CCAA SECCION'!U$11,'DATOS PEST12'!$B:$B,'5. RG PROV CCAA SECCION'!$A129,'DATOS PEST12'!$F:$F,"REGIMEN GENERAL",'DATOS PEST12'!$C:$C,"UNION EUROPEA")</f>
        <v>90.894736842105232</v>
      </c>
      <c r="V129" s="62">
        <f>SUMIFS('DATOS PEST12'!$E:$E,'DATOS PEST12'!$A:$A,INDICE!$C$13,'DATOS PEST12'!$D:$D,'5. RG PROV CCAA SECCION'!V$11,'DATOS PEST12'!$B:$B,'5. RG PROV CCAA SECCION'!$A129,'DATOS PEST12'!$F:$F,"REGIMEN GENERAL",'DATOS PEST12'!$C:$C,"UNION EUROPEA")</f>
        <v>56.473684210526315</v>
      </c>
      <c r="W129" s="62">
        <f>SUMIFS('DATOS PEST12'!$E:$E,'DATOS PEST12'!$A:$A,INDICE!$C$13,'DATOS PEST12'!$D:$D,'5. RG PROV CCAA SECCION'!W$11,'DATOS PEST12'!$B:$B,'5. RG PROV CCAA SECCION'!$A129,'DATOS PEST12'!$F:$F,"REGIMEN GENERAL",'DATOS PEST12'!$C:$C,"UNION EUROPEA")</f>
        <v>6.9999999999999973</v>
      </c>
      <c r="X129" s="62">
        <f>SUMIFS('DATOS PEST12'!$E:$E,'DATOS PEST12'!$A:$A,INDICE!$C$13,'DATOS PEST12'!$D:$D,'5. RG PROV CCAA SECCION'!X$11,'DATOS PEST12'!$B:$B,'5. RG PROV CCAA SECCION'!$A129,'DATOS PEST12'!$F:$F,"REGIMEN GENERAL",'DATOS PEST12'!$C:$C,"UNION EUROPEA")</f>
        <v>0</v>
      </c>
      <c r="Y129" s="59">
        <f>SUMIFS('DATOS PEST12'!$E:$E,'DATOS PEST12'!$A:$A,INDICE!$C$13,'DATOS PEST12'!$D:$D,'5. RG PROV CCAA SECCION'!Y$11,'DATOS PEST12'!$B:$B,'5. RG PROV CCAA SECCION'!$A129,'DATOS PEST12'!$F:$F,"REGIMEN GENERAL",'DATOS PEST12'!$C:$C,"UNION EUROPEA")</f>
        <v>0</v>
      </c>
    </row>
    <row r="130" spans="1:25" s="4" customFormat="1" ht="15.6" x14ac:dyDescent="0.3">
      <c r="A130" s="238" t="s">
        <v>42</v>
      </c>
      <c r="B130" s="239"/>
      <c r="C130" s="66">
        <f t="shared" ref="C130:Y130" si="43">SUM(C131:C134)</f>
        <v>149766.73684210528</v>
      </c>
      <c r="D130" s="64">
        <f t="shared" si="43"/>
        <v>1356.2631578947369</v>
      </c>
      <c r="E130" s="67">
        <f t="shared" si="43"/>
        <v>91.368421052631575</v>
      </c>
      <c r="F130" s="67">
        <f t="shared" si="43"/>
        <v>16400.157894736843</v>
      </c>
      <c r="G130" s="67">
        <f t="shared" si="43"/>
        <v>88.21052631578948</v>
      </c>
      <c r="H130" s="67">
        <f t="shared" si="43"/>
        <v>461.89473684210526</v>
      </c>
      <c r="I130" s="67">
        <f t="shared" si="43"/>
        <v>5988.8421052631575</v>
      </c>
      <c r="J130" s="67">
        <f t="shared" si="43"/>
        <v>22938.947368421053</v>
      </c>
      <c r="K130" s="67">
        <f t="shared" si="43"/>
        <v>10883.473684210525</v>
      </c>
      <c r="L130" s="67">
        <f t="shared" si="43"/>
        <v>16521.684210526317</v>
      </c>
      <c r="M130" s="67">
        <f t="shared" si="43"/>
        <v>15400.894736842107</v>
      </c>
      <c r="N130" s="67">
        <f t="shared" si="43"/>
        <v>1798.0000000000002</v>
      </c>
      <c r="O130" s="67">
        <f t="shared" si="43"/>
        <v>1072.7368421052629</v>
      </c>
      <c r="P130" s="67">
        <f t="shared" si="43"/>
        <v>18293.263157894733</v>
      </c>
      <c r="Q130" s="67">
        <f t="shared" si="43"/>
        <v>18593.052631578947</v>
      </c>
      <c r="R130" s="67">
        <f t="shared" si="43"/>
        <v>911.26315789473699</v>
      </c>
      <c r="S130" s="67">
        <f t="shared" si="43"/>
        <v>7004.5263157894742</v>
      </c>
      <c r="T130" s="67">
        <f t="shared" si="43"/>
        <v>7048</v>
      </c>
      <c r="U130" s="67">
        <f t="shared" si="43"/>
        <v>2572.105263157895</v>
      </c>
      <c r="V130" s="67">
        <f t="shared" si="43"/>
        <v>2075.3157894736842</v>
      </c>
      <c r="W130" s="67">
        <f t="shared" si="43"/>
        <v>164.84210526315789</v>
      </c>
      <c r="X130" s="67">
        <f t="shared" si="43"/>
        <v>101.89473684210527</v>
      </c>
      <c r="Y130" s="66">
        <f t="shared" si="43"/>
        <v>0</v>
      </c>
    </row>
    <row r="131" spans="1:25" s="4" customFormat="1" ht="15.6" x14ac:dyDescent="0.3">
      <c r="A131" s="6">
        <v>8</v>
      </c>
      <c r="B131" s="7" t="s">
        <v>2</v>
      </c>
      <c r="C131" s="59">
        <f t="shared" ref="C131:C134" si="44">SUM(D131:Y131)</f>
        <v>111740.89473684212</v>
      </c>
      <c r="D131" s="60">
        <f>SUMIFS('DATOS PEST12'!$E:$E,'DATOS PEST12'!$A:$A,INDICE!$C$13,'DATOS PEST12'!$D:$D,'5. RG PROV CCAA SECCION'!D$11,'DATOS PEST12'!$B:$B,'5. RG PROV CCAA SECCION'!$A131,'DATOS PEST12'!$F:$F,"REGIMEN GENERAL",'DATOS PEST12'!$C:$C,"UNION EUROPEA")</f>
        <v>155.36842105263165</v>
      </c>
      <c r="E131" s="62">
        <f>SUMIFS('DATOS PEST12'!$E:$E,'DATOS PEST12'!$A:$A,INDICE!$C$13,'DATOS PEST12'!$D:$D,'5. RG PROV CCAA SECCION'!E$11,'DATOS PEST12'!$B:$B,'5. RG PROV CCAA SECCION'!$A131,'DATOS PEST12'!$F:$F,"REGIMEN GENERAL",'DATOS PEST12'!$C:$C,"UNION EUROPEA")</f>
        <v>36.526315789473678</v>
      </c>
      <c r="F131" s="62">
        <f>SUMIFS('DATOS PEST12'!$E:$E,'DATOS PEST12'!$A:$A,INDICE!$C$13,'DATOS PEST12'!$D:$D,'5. RG PROV CCAA SECCION'!F$11,'DATOS PEST12'!$B:$B,'5. RG PROV CCAA SECCION'!$A131,'DATOS PEST12'!$F:$F,"REGIMEN GENERAL",'DATOS PEST12'!$C:$C,"UNION EUROPEA")</f>
        <v>9303.0526315789484</v>
      </c>
      <c r="G131" s="62">
        <f>SUMIFS('DATOS PEST12'!$E:$E,'DATOS PEST12'!$A:$A,INDICE!$C$13,'DATOS PEST12'!$D:$D,'5. RG PROV CCAA SECCION'!G$11,'DATOS PEST12'!$B:$B,'5. RG PROV CCAA SECCION'!$A131,'DATOS PEST12'!$F:$F,"REGIMEN GENERAL",'DATOS PEST12'!$C:$C,"UNION EUROPEA")</f>
        <v>63.947368421052637</v>
      </c>
      <c r="H131" s="62">
        <f>SUMIFS('DATOS PEST12'!$E:$E,'DATOS PEST12'!$A:$A,INDICE!$C$13,'DATOS PEST12'!$D:$D,'5. RG PROV CCAA SECCION'!H$11,'DATOS PEST12'!$B:$B,'5. RG PROV CCAA SECCION'!$A131,'DATOS PEST12'!$F:$F,"REGIMEN GENERAL",'DATOS PEST12'!$C:$C,"UNION EUROPEA")</f>
        <v>244.10526315789474</v>
      </c>
      <c r="I131" s="62">
        <f>SUMIFS('DATOS PEST12'!$E:$E,'DATOS PEST12'!$A:$A,INDICE!$C$13,'DATOS PEST12'!$D:$D,'5. RG PROV CCAA SECCION'!I$11,'DATOS PEST12'!$B:$B,'5. RG PROV CCAA SECCION'!$A131,'DATOS PEST12'!$F:$F,"REGIMEN GENERAL",'DATOS PEST12'!$C:$C,"UNION EUROPEA")</f>
        <v>3058.7894736842104</v>
      </c>
      <c r="J131" s="62">
        <f>SUMIFS('DATOS PEST12'!$E:$E,'DATOS PEST12'!$A:$A,INDICE!$C$13,'DATOS PEST12'!$D:$D,'5. RG PROV CCAA SECCION'!J$11,'DATOS PEST12'!$B:$B,'5. RG PROV CCAA SECCION'!$A131,'DATOS PEST12'!$F:$F,"REGIMEN GENERAL",'DATOS PEST12'!$C:$C,"UNION EUROPEA")</f>
        <v>17475.315789473687</v>
      </c>
      <c r="K131" s="62">
        <f>SUMIFS('DATOS PEST12'!$E:$E,'DATOS PEST12'!$A:$A,INDICE!$C$13,'DATOS PEST12'!$D:$D,'5. RG PROV CCAA SECCION'!K$11,'DATOS PEST12'!$B:$B,'5. RG PROV CCAA SECCION'!$A131,'DATOS PEST12'!$F:$F,"REGIMEN GENERAL",'DATOS PEST12'!$C:$C,"UNION EUROPEA")</f>
        <v>5169.9473684210516</v>
      </c>
      <c r="L131" s="62">
        <f>SUMIFS('DATOS PEST12'!$E:$E,'DATOS PEST12'!$A:$A,INDICE!$C$13,'DATOS PEST12'!$D:$D,'5. RG PROV CCAA SECCION'!L$11,'DATOS PEST12'!$B:$B,'5. RG PROV CCAA SECCION'!$A131,'DATOS PEST12'!$F:$F,"REGIMEN GENERAL",'DATOS PEST12'!$C:$C,"UNION EUROPEA")</f>
        <v>10803.21052631579</v>
      </c>
      <c r="M131" s="62">
        <f>SUMIFS('DATOS PEST12'!$E:$E,'DATOS PEST12'!$A:$A,INDICE!$C$13,'DATOS PEST12'!$D:$D,'5. RG PROV CCAA SECCION'!M$11,'DATOS PEST12'!$B:$B,'5. RG PROV CCAA SECCION'!$A131,'DATOS PEST12'!$F:$F,"REGIMEN GENERAL",'DATOS PEST12'!$C:$C,"UNION EUROPEA")</f>
        <v>15094.947368421053</v>
      </c>
      <c r="N131" s="62">
        <f>SUMIFS('DATOS PEST12'!$E:$E,'DATOS PEST12'!$A:$A,INDICE!$C$13,'DATOS PEST12'!$D:$D,'5. RG PROV CCAA SECCION'!N$11,'DATOS PEST12'!$B:$B,'5. RG PROV CCAA SECCION'!$A131,'DATOS PEST12'!$F:$F,"REGIMEN GENERAL",'DATOS PEST12'!$C:$C,"UNION EUROPEA")</f>
        <v>1688.526315789474</v>
      </c>
      <c r="O131" s="62">
        <f>SUMIFS('DATOS PEST12'!$E:$E,'DATOS PEST12'!$A:$A,INDICE!$C$13,'DATOS PEST12'!$D:$D,'5. RG PROV CCAA SECCION'!O$11,'DATOS PEST12'!$B:$B,'5. RG PROV CCAA SECCION'!$A131,'DATOS PEST12'!$F:$F,"REGIMEN GENERAL",'DATOS PEST12'!$C:$C,"UNION EUROPEA")</f>
        <v>774.47368421052613</v>
      </c>
      <c r="P131" s="62">
        <f>SUMIFS('DATOS PEST12'!$E:$E,'DATOS PEST12'!$A:$A,INDICE!$C$13,'DATOS PEST12'!$D:$D,'5. RG PROV CCAA SECCION'!P$11,'DATOS PEST12'!$B:$B,'5. RG PROV CCAA SECCION'!$A131,'DATOS PEST12'!$F:$F,"REGIMEN GENERAL",'DATOS PEST12'!$C:$C,"UNION EUROPEA")</f>
        <v>17276.842105263157</v>
      </c>
      <c r="Q131" s="62">
        <f>SUMIFS('DATOS PEST12'!$E:$E,'DATOS PEST12'!$A:$A,INDICE!$C$13,'DATOS PEST12'!$D:$D,'5. RG PROV CCAA SECCION'!Q$11,'DATOS PEST12'!$B:$B,'5. RG PROV CCAA SECCION'!$A131,'DATOS PEST12'!$F:$F,"REGIMEN GENERAL",'DATOS PEST12'!$C:$C,"UNION EUROPEA")</f>
        <v>15686.842105263157</v>
      </c>
      <c r="R131" s="62">
        <f>SUMIFS('DATOS PEST12'!$E:$E,'DATOS PEST12'!$A:$A,INDICE!$C$13,'DATOS PEST12'!$D:$D,'5. RG PROV CCAA SECCION'!R$11,'DATOS PEST12'!$B:$B,'5. RG PROV CCAA SECCION'!$A131,'DATOS PEST12'!$F:$F,"REGIMEN GENERAL",'DATOS PEST12'!$C:$C,"UNION EUROPEA")</f>
        <v>470.5789473684211</v>
      </c>
      <c r="S131" s="62">
        <f>SUMIFS('DATOS PEST12'!$E:$E,'DATOS PEST12'!$A:$A,INDICE!$C$13,'DATOS PEST12'!$D:$D,'5. RG PROV CCAA SECCION'!S$11,'DATOS PEST12'!$B:$B,'5. RG PROV CCAA SECCION'!$A131,'DATOS PEST12'!$F:$F,"REGIMEN GENERAL",'DATOS PEST12'!$C:$C,"UNION EUROPEA")</f>
        <v>6000.21052631579</v>
      </c>
      <c r="T131" s="62">
        <f>SUMIFS('DATOS PEST12'!$E:$E,'DATOS PEST12'!$A:$A,INDICE!$C$13,'DATOS PEST12'!$D:$D,'5. RG PROV CCAA SECCION'!T$11,'DATOS PEST12'!$B:$B,'5. RG PROV CCAA SECCION'!$A131,'DATOS PEST12'!$F:$F,"REGIMEN GENERAL",'DATOS PEST12'!$C:$C,"UNION EUROPEA")</f>
        <v>4800.3684210526317</v>
      </c>
      <c r="U131" s="62">
        <f>SUMIFS('DATOS PEST12'!$E:$E,'DATOS PEST12'!$A:$A,INDICE!$C$13,'DATOS PEST12'!$D:$D,'5. RG PROV CCAA SECCION'!U$11,'DATOS PEST12'!$B:$B,'5. RG PROV CCAA SECCION'!$A131,'DATOS PEST12'!$F:$F,"REGIMEN GENERAL",'DATOS PEST12'!$C:$C,"UNION EUROPEA")</f>
        <v>1896.2631578947371</v>
      </c>
      <c r="V131" s="62">
        <f>SUMIFS('DATOS PEST12'!$E:$E,'DATOS PEST12'!$A:$A,INDICE!$C$13,'DATOS PEST12'!$D:$D,'5. RG PROV CCAA SECCION'!V$11,'DATOS PEST12'!$B:$B,'5. RG PROV CCAA SECCION'!$A131,'DATOS PEST12'!$F:$F,"REGIMEN GENERAL",'DATOS PEST12'!$C:$C,"UNION EUROPEA")</f>
        <v>1570.6842105263158</v>
      </c>
      <c r="W131" s="62">
        <f>SUMIFS('DATOS PEST12'!$E:$E,'DATOS PEST12'!$A:$A,INDICE!$C$13,'DATOS PEST12'!$D:$D,'5. RG PROV CCAA SECCION'!W$11,'DATOS PEST12'!$B:$B,'5. RG PROV CCAA SECCION'!$A131,'DATOS PEST12'!$F:$F,"REGIMEN GENERAL",'DATOS PEST12'!$C:$C,"UNION EUROPEA")</f>
        <v>70.000000000000014</v>
      </c>
      <c r="X131" s="62">
        <f>SUMIFS('DATOS PEST12'!$E:$E,'DATOS PEST12'!$A:$A,INDICE!$C$13,'DATOS PEST12'!$D:$D,'5. RG PROV CCAA SECCION'!X$11,'DATOS PEST12'!$B:$B,'5. RG PROV CCAA SECCION'!$A131,'DATOS PEST12'!$F:$F,"REGIMEN GENERAL",'DATOS PEST12'!$C:$C,"UNION EUROPEA")</f>
        <v>100.89473684210527</v>
      </c>
      <c r="Y131" s="59">
        <f>SUMIFS('DATOS PEST12'!$E:$E,'DATOS PEST12'!$A:$A,INDICE!$C$13,'DATOS PEST12'!$D:$D,'5. RG PROV CCAA SECCION'!Y$11,'DATOS PEST12'!$B:$B,'5. RG PROV CCAA SECCION'!$A131,'DATOS PEST12'!$F:$F,"REGIMEN GENERAL",'DATOS PEST12'!$C:$C,"UNION EUROPEA")</f>
        <v>0</v>
      </c>
    </row>
    <row r="132" spans="1:25" s="4" customFormat="1" ht="15.6" x14ac:dyDescent="0.3">
      <c r="A132" s="8">
        <v>17</v>
      </c>
      <c r="B132" s="9" t="s">
        <v>6</v>
      </c>
      <c r="C132" s="59">
        <f t="shared" si="44"/>
        <v>12264.842105263157</v>
      </c>
      <c r="D132" s="60">
        <f>SUMIFS('DATOS PEST12'!$E:$E,'DATOS PEST12'!$A:$A,INDICE!$C$13,'DATOS PEST12'!$D:$D,'5. RG PROV CCAA SECCION'!D$11,'DATOS PEST12'!$B:$B,'5. RG PROV CCAA SECCION'!$A132,'DATOS PEST12'!$F:$F,"REGIMEN GENERAL",'DATOS PEST12'!$C:$C,"UNION EUROPEA")</f>
        <v>121.57894736842103</v>
      </c>
      <c r="E132" s="62">
        <f>SUMIFS('DATOS PEST12'!$E:$E,'DATOS PEST12'!$A:$A,INDICE!$C$13,'DATOS PEST12'!$D:$D,'5. RG PROV CCAA SECCION'!E$11,'DATOS PEST12'!$B:$B,'5. RG PROV CCAA SECCION'!$A132,'DATOS PEST12'!$F:$F,"REGIMEN GENERAL",'DATOS PEST12'!$C:$C,"UNION EUROPEA")</f>
        <v>11.842105263157897</v>
      </c>
      <c r="F132" s="62">
        <f>SUMIFS('DATOS PEST12'!$E:$E,'DATOS PEST12'!$A:$A,INDICE!$C$13,'DATOS PEST12'!$D:$D,'5. RG PROV CCAA SECCION'!F$11,'DATOS PEST12'!$B:$B,'5. RG PROV CCAA SECCION'!$A132,'DATOS PEST12'!$F:$F,"REGIMEN GENERAL",'DATOS PEST12'!$C:$C,"UNION EUROPEA")</f>
        <v>2456.8421052631579</v>
      </c>
      <c r="G132" s="62">
        <f>SUMIFS('DATOS PEST12'!$E:$E,'DATOS PEST12'!$A:$A,INDICE!$C$13,'DATOS PEST12'!$D:$D,'5. RG PROV CCAA SECCION'!G$11,'DATOS PEST12'!$B:$B,'5. RG PROV CCAA SECCION'!$A132,'DATOS PEST12'!$F:$F,"REGIMEN GENERAL",'DATOS PEST12'!$C:$C,"UNION EUROPEA")</f>
        <v>12.000000000000002</v>
      </c>
      <c r="H132" s="62">
        <f>SUMIFS('DATOS PEST12'!$E:$E,'DATOS PEST12'!$A:$A,INDICE!$C$13,'DATOS PEST12'!$D:$D,'5. RG PROV CCAA SECCION'!H$11,'DATOS PEST12'!$B:$B,'5. RG PROV CCAA SECCION'!$A132,'DATOS PEST12'!$F:$F,"REGIMEN GENERAL",'DATOS PEST12'!$C:$C,"UNION EUROPEA")</f>
        <v>50.26315789473685</v>
      </c>
      <c r="I132" s="62">
        <f>SUMIFS('DATOS PEST12'!$E:$E,'DATOS PEST12'!$A:$A,INDICE!$C$13,'DATOS PEST12'!$D:$D,'5. RG PROV CCAA SECCION'!I$11,'DATOS PEST12'!$B:$B,'5. RG PROV CCAA SECCION'!$A132,'DATOS PEST12'!$F:$F,"REGIMEN GENERAL",'DATOS PEST12'!$C:$C,"UNION EUROPEA")</f>
        <v>953.10526315789491</v>
      </c>
      <c r="J132" s="62">
        <f>SUMIFS('DATOS PEST12'!$E:$E,'DATOS PEST12'!$A:$A,INDICE!$C$13,'DATOS PEST12'!$D:$D,'5. RG PROV CCAA SECCION'!J$11,'DATOS PEST12'!$B:$B,'5. RG PROV CCAA SECCION'!$A132,'DATOS PEST12'!$F:$F,"REGIMEN GENERAL",'DATOS PEST12'!$C:$C,"UNION EUROPEA")</f>
        <v>1850.6842105263158</v>
      </c>
      <c r="K132" s="62">
        <f>SUMIFS('DATOS PEST12'!$E:$E,'DATOS PEST12'!$A:$A,INDICE!$C$13,'DATOS PEST12'!$D:$D,'5. RG PROV CCAA SECCION'!K$11,'DATOS PEST12'!$B:$B,'5. RG PROV CCAA SECCION'!$A132,'DATOS PEST12'!$F:$F,"REGIMEN GENERAL",'DATOS PEST12'!$C:$C,"UNION EUROPEA")</f>
        <v>1553.1578947368423</v>
      </c>
      <c r="L132" s="62">
        <f>SUMIFS('DATOS PEST12'!$E:$E,'DATOS PEST12'!$A:$A,INDICE!$C$13,'DATOS PEST12'!$D:$D,'5. RG PROV CCAA SECCION'!L$11,'DATOS PEST12'!$B:$B,'5. RG PROV CCAA SECCION'!$A132,'DATOS PEST12'!$F:$F,"REGIMEN GENERAL",'DATOS PEST12'!$C:$C,"UNION EUROPEA")</f>
        <v>2214.2631578947376</v>
      </c>
      <c r="M132" s="62">
        <f>SUMIFS('DATOS PEST12'!$E:$E,'DATOS PEST12'!$A:$A,INDICE!$C$13,'DATOS PEST12'!$D:$D,'5. RG PROV CCAA SECCION'!M$11,'DATOS PEST12'!$B:$B,'5. RG PROV CCAA SECCION'!$A132,'DATOS PEST12'!$F:$F,"REGIMEN GENERAL",'DATOS PEST12'!$C:$C,"UNION EUROPEA")</f>
        <v>114.42105263157895</v>
      </c>
      <c r="N132" s="62">
        <f>SUMIFS('DATOS PEST12'!$E:$E,'DATOS PEST12'!$A:$A,INDICE!$C$13,'DATOS PEST12'!$D:$D,'5. RG PROV CCAA SECCION'!N$11,'DATOS PEST12'!$B:$B,'5. RG PROV CCAA SECCION'!$A132,'DATOS PEST12'!$F:$F,"REGIMEN GENERAL",'DATOS PEST12'!$C:$C,"UNION EUROPEA")</f>
        <v>54.631578947368403</v>
      </c>
      <c r="O132" s="62">
        <f>SUMIFS('DATOS PEST12'!$E:$E,'DATOS PEST12'!$A:$A,INDICE!$C$13,'DATOS PEST12'!$D:$D,'5. RG PROV CCAA SECCION'!O$11,'DATOS PEST12'!$B:$B,'5. RG PROV CCAA SECCION'!$A132,'DATOS PEST12'!$F:$F,"REGIMEN GENERAL",'DATOS PEST12'!$C:$C,"UNION EUROPEA")</f>
        <v>181.52631578947367</v>
      </c>
      <c r="P132" s="62">
        <f>SUMIFS('DATOS PEST12'!$E:$E,'DATOS PEST12'!$A:$A,INDICE!$C$13,'DATOS PEST12'!$D:$D,'5. RG PROV CCAA SECCION'!P$11,'DATOS PEST12'!$B:$B,'5. RG PROV CCAA SECCION'!$A132,'DATOS PEST12'!$F:$F,"REGIMEN GENERAL",'DATOS PEST12'!$C:$C,"UNION EUROPEA")</f>
        <v>322.26315789473688</v>
      </c>
      <c r="Q132" s="62">
        <f>SUMIFS('DATOS PEST12'!$E:$E,'DATOS PEST12'!$A:$A,INDICE!$C$13,'DATOS PEST12'!$D:$D,'5. RG PROV CCAA SECCION'!Q$11,'DATOS PEST12'!$B:$B,'5. RG PROV CCAA SECCION'!$A132,'DATOS PEST12'!$F:$F,"REGIMEN GENERAL",'DATOS PEST12'!$C:$C,"UNION EUROPEA")</f>
        <v>863.78947368421052</v>
      </c>
      <c r="R132" s="62">
        <f>SUMIFS('DATOS PEST12'!$E:$E,'DATOS PEST12'!$A:$A,INDICE!$C$13,'DATOS PEST12'!$D:$D,'5. RG PROV CCAA SECCION'!R$11,'DATOS PEST12'!$B:$B,'5. RG PROV CCAA SECCION'!$A132,'DATOS PEST12'!$F:$F,"REGIMEN GENERAL",'DATOS PEST12'!$C:$C,"UNION EUROPEA")</f>
        <v>120.36842105263159</v>
      </c>
      <c r="S132" s="62">
        <f>SUMIFS('DATOS PEST12'!$E:$E,'DATOS PEST12'!$A:$A,INDICE!$C$13,'DATOS PEST12'!$D:$D,'5. RG PROV CCAA SECCION'!S$11,'DATOS PEST12'!$B:$B,'5. RG PROV CCAA SECCION'!$A132,'DATOS PEST12'!$F:$F,"REGIMEN GENERAL",'DATOS PEST12'!$C:$C,"UNION EUROPEA")</f>
        <v>327.00000000000006</v>
      </c>
      <c r="T132" s="62">
        <f>SUMIFS('DATOS PEST12'!$E:$E,'DATOS PEST12'!$A:$A,INDICE!$C$13,'DATOS PEST12'!$D:$D,'5. RG PROV CCAA SECCION'!T$11,'DATOS PEST12'!$B:$B,'5. RG PROV CCAA SECCION'!$A132,'DATOS PEST12'!$F:$F,"REGIMEN GENERAL",'DATOS PEST12'!$C:$C,"UNION EUROPEA")</f>
        <v>588.73684210526289</v>
      </c>
      <c r="U132" s="62">
        <f>SUMIFS('DATOS PEST12'!$E:$E,'DATOS PEST12'!$A:$A,INDICE!$C$13,'DATOS PEST12'!$D:$D,'5. RG PROV CCAA SECCION'!U$11,'DATOS PEST12'!$B:$B,'5. RG PROV CCAA SECCION'!$A132,'DATOS PEST12'!$F:$F,"REGIMEN GENERAL",'DATOS PEST12'!$C:$C,"UNION EUROPEA")</f>
        <v>265.68421052631578</v>
      </c>
      <c r="V132" s="62">
        <f>SUMIFS('DATOS PEST12'!$E:$E,'DATOS PEST12'!$A:$A,INDICE!$C$13,'DATOS PEST12'!$D:$D,'5. RG PROV CCAA SECCION'!V$11,'DATOS PEST12'!$B:$B,'5. RG PROV CCAA SECCION'!$A132,'DATOS PEST12'!$F:$F,"REGIMEN GENERAL",'DATOS PEST12'!$C:$C,"UNION EUROPEA")</f>
        <v>166.47368421052627</v>
      </c>
      <c r="W132" s="62">
        <f>SUMIFS('DATOS PEST12'!$E:$E,'DATOS PEST12'!$A:$A,INDICE!$C$13,'DATOS PEST12'!$D:$D,'5. RG PROV CCAA SECCION'!W$11,'DATOS PEST12'!$B:$B,'5. RG PROV CCAA SECCION'!$A132,'DATOS PEST12'!$F:$F,"REGIMEN GENERAL",'DATOS PEST12'!$C:$C,"UNION EUROPEA")</f>
        <v>35.210526315789465</v>
      </c>
      <c r="X132" s="62">
        <f>SUMIFS('DATOS PEST12'!$E:$E,'DATOS PEST12'!$A:$A,INDICE!$C$13,'DATOS PEST12'!$D:$D,'5. RG PROV CCAA SECCION'!X$11,'DATOS PEST12'!$B:$B,'5. RG PROV CCAA SECCION'!$A132,'DATOS PEST12'!$F:$F,"REGIMEN GENERAL",'DATOS PEST12'!$C:$C,"UNION EUROPEA")</f>
        <v>0.99999999999999956</v>
      </c>
      <c r="Y132" s="59">
        <f>SUMIFS('DATOS PEST12'!$E:$E,'DATOS PEST12'!$A:$A,INDICE!$C$13,'DATOS PEST12'!$D:$D,'5. RG PROV CCAA SECCION'!Y$11,'DATOS PEST12'!$B:$B,'5. RG PROV CCAA SECCION'!$A132,'DATOS PEST12'!$F:$F,"REGIMEN GENERAL",'DATOS PEST12'!$C:$C,"UNION EUROPEA")</f>
        <v>0</v>
      </c>
    </row>
    <row r="133" spans="1:25" s="4" customFormat="1" ht="15.6" x14ac:dyDescent="0.3">
      <c r="A133" s="8">
        <v>25</v>
      </c>
      <c r="B133" s="9" t="s">
        <v>12</v>
      </c>
      <c r="C133" s="59">
        <f t="shared" si="44"/>
        <v>12848.684210526317</v>
      </c>
      <c r="D133" s="60">
        <f>SUMIFS('DATOS PEST12'!$E:$E,'DATOS PEST12'!$A:$A,INDICE!$C$13,'DATOS PEST12'!$D:$D,'5. RG PROV CCAA SECCION'!D$11,'DATOS PEST12'!$B:$B,'5. RG PROV CCAA SECCION'!$A133,'DATOS PEST12'!$F:$F,"REGIMEN GENERAL",'DATOS PEST12'!$C:$C,"UNION EUROPEA")</f>
        <v>857.47368421052624</v>
      </c>
      <c r="E133" s="62">
        <f>SUMIFS('DATOS PEST12'!$E:$E,'DATOS PEST12'!$A:$A,INDICE!$C$13,'DATOS PEST12'!$D:$D,'5. RG PROV CCAA SECCION'!E$11,'DATOS PEST12'!$B:$B,'5. RG PROV CCAA SECCION'!$A133,'DATOS PEST12'!$F:$F,"REGIMEN GENERAL",'DATOS PEST12'!$C:$C,"UNION EUROPEA")</f>
        <v>12.000000000000002</v>
      </c>
      <c r="F133" s="62">
        <f>SUMIFS('DATOS PEST12'!$E:$E,'DATOS PEST12'!$A:$A,INDICE!$C$13,'DATOS PEST12'!$D:$D,'5. RG PROV CCAA SECCION'!F$11,'DATOS PEST12'!$B:$B,'5. RG PROV CCAA SECCION'!$A133,'DATOS PEST12'!$F:$F,"REGIMEN GENERAL",'DATOS PEST12'!$C:$C,"UNION EUROPEA")</f>
        <v>2289.5263157894738</v>
      </c>
      <c r="G133" s="62">
        <f>SUMIFS('DATOS PEST12'!$E:$E,'DATOS PEST12'!$A:$A,INDICE!$C$13,'DATOS PEST12'!$D:$D,'5. RG PROV CCAA SECCION'!G$11,'DATOS PEST12'!$B:$B,'5. RG PROV CCAA SECCION'!$A133,'DATOS PEST12'!$F:$F,"REGIMEN GENERAL",'DATOS PEST12'!$C:$C,"UNION EUROPEA")</f>
        <v>8.2631578947368407</v>
      </c>
      <c r="H133" s="62">
        <f>SUMIFS('DATOS PEST12'!$E:$E,'DATOS PEST12'!$A:$A,INDICE!$C$13,'DATOS PEST12'!$D:$D,'5. RG PROV CCAA SECCION'!H$11,'DATOS PEST12'!$B:$B,'5. RG PROV CCAA SECCION'!$A133,'DATOS PEST12'!$F:$F,"REGIMEN GENERAL",'DATOS PEST12'!$C:$C,"UNION EUROPEA")</f>
        <v>84.84210526315789</v>
      </c>
      <c r="I133" s="62">
        <f>SUMIFS('DATOS PEST12'!$E:$E,'DATOS PEST12'!$A:$A,INDICE!$C$13,'DATOS PEST12'!$D:$D,'5. RG PROV CCAA SECCION'!I$11,'DATOS PEST12'!$B:$B,'5. RG PROV CCAA SECCION'!$A133,'DATOS PEST12'!$F:$F,"REGIMEN GENERAL",'DATOS PEST12'!$C:$C,"UNION EUROPEA")</f>
        <v>961</v>
      </c>
      <c r="J133" s="62">
        <f>SUMIFS('DATOS PEST12'!$E:$E,'DATOS PEST12'!$A:$A,INDICE!$C$13,'DATOS PEST12'!$D:$D,'5. RG PROV CCAA SECCION'!J$11,'DATOS PEST12'!$B:$B,'5. RG PROV CCAA SECCION'!$A133,'DATOS PEST12'!$F:$F,"REGIMEN GENERAL",'DATOS PEST12'!$C:$C,"UNION EUROPEA")</f>
        <v>1853.894736842105</v>
      </c>
      <c r="K133" s="62">
        <f>SUMIFS('DATOS PEST12'!$E:$E,'DATOS PEST12'!$A:$A,INDICE!$C$13,'DATOS PEST12'!$D:$D,'5. RG PROV CCAA SECCION'!K$11,'DATOS PEST12'!$B:$B,'5. RG PROV CCAA SECCION'!$A133,'DATOS PEST12'!$F:$F,"REGIMEN GENERAL",'DATOS PEST12'!$C:$C,"UNION EUROPEA")</f>
        <v>2766.4736842105258</v>
      </c>
      <c r="L133" s="62">
        <f>SUMIFS('DATOS PEST12'!$E:$E,'DATOS PEST12'!$A:$A,INDICE!$C$13,'DATOS PEST12'!$D:$D,'5. RG PROV CCAA SECCION'!L$11,'DATOS PEST12'!$B:$B,'5. RG PROV CCAA SECCION'!$A133,'DATOS PEST12'!$F:$F,"REGIMEN GENERAL",'DATOS PEST12'!$C:$C,"UNION EUROPEA")</f>
        <v>1335.4736842105265</v>
      </c>
      <c r="M133" s="62">
        <f>SUMIFS('DATOS PEST12'!$E:$E,'DATOS PEST12'!$A:$A,INDICE!$C$13,'DATOS PEST12'!$D:$D,'5. RG PROV CCAA SECCION'!M$11,'DATOS PEST12'!$B:$B,'5. RG PROV CCAA SECCION'!$A133,'DATOS PEST12'!$F:$F,"REGIMEN GENERAL",'DATOS PEST12'!$C:$C,"UNION EUROPEA")</f>
        <v>84.578947368421055</v>
      </c>
      <c r="N133" s="62">
        <f>SUMIFS('DATOS PEST12'!$E:$E,'DATOS PEST12'!$A:$A,INDICE!$C$13,'DATOS PEST12'!$D:$D,'5. RG PROV CCAA SECCION'!N$11,'DATOS PEST12'!$B:$B,'5. RG PROV CCAA SECCION'!$A133,'DATOS PEST12'!$F:$F,"REGIMEN GENERAL",'DATOS PEST12'!$C:$C,"UNION EUROPEA")</f>
        <v>27.842105263157901</v>
      </c>
      <c r="O133" s="62">
        <f>SUMIFS('DATOS PEST12'!$E:$E,'DATOS PEST12'!$A:$A,INDICE!$C$13,'DATOS PEST12'!$D:$D,'5. RG PROV CCAA SECCION'!O$11,'DATOS PEST12'!$B:$B,'5. RG PROV CCAA SECCION'!$A133,'DATOS PEST12'!$F:$F,"REGIMEN GENERAL",'DATOS PEST12'!$C:$C,"UNION EUROPEA")</f>
        <v>23</v>
      </c>
      <c r="P133" s="62">
        <f>SUMIFS('DATOS PEST12'!$E:$E,'DATOS PEST12'!$A:$A,INDICE!$C$13,'DATOS PEST12'!$D:$D,'5. RG PROV CCAA SECCION'!P$11,'DATOS PEST12'!$B:$B,'5. RG PROV CCAA SECCION'!$A133,'DATOS PEST12'!$F:$F,"REGIMEN GENERAL",'DATOS PEST12'!$C:$C,"UNION EUROPEA")</f>
        <v>189.84210526315789</v>
      </c>
      <c r="Q133" s="62">
        <f>SUMIFS('DATOS PEST12'!$E:$E,'DATOS PEST12'!$A:$A,INDICE!$C$13,'DATOS PEST12'!$D:$D,'5. RG PROV CCAA SECCION'!Q$11,'DATOS PEST12'!$B:$B,'5. RG PROV CCAA SECCION'!$A133,'DATOS PEST12'!$F:$F,"REGIMEN GENERAL",'DATOS PEST12'!$C:$C,"UNION EUROPEA")</f>
        <v>901.42105263157907</v>
      </c>
      <c r="R133" s="62">
        <f>SUMIFS('DATOS PEST12'!$E:$E,'DATOS PEST12'!$A:$A,INDICE!$C$13,'DATOS PEST12'!$D:$D,'5. RG PROV CCAA SECCION'!R$11,'DATOS PEST12'!$B:$B,'5. RG PROV CCAA SECCION'!$A133,'DATOS PEST12'!$F:$F,"REGIMEN GENERAL",'DATOS PEST12'!$C:$C,"UNION EUROPEA")</f>
        <v>145.05263157894737</v>
      </c>
      <c r="S133" s="62">
        <f>SUMIFS('DATOS PEST12'!$E:$E,'DATOS PEST12'!$A:$A,INDICE!$C$13,'DATOS PEST12'!$D:$D,'5. RG PROV CCAA SECCION'!S$11,'DATOS PEST12'!$B:$B,'5. RG PROV CCAA SECCION'!$A133,'DATOS PEST12'!$F:$F,"REGIMEN GENERAL",'DATOS PEST12'!$C:$C,"UNION EUROPEA")</f>
        <v>221.57894736842098</v>
      </c>
      <c r="T133" s="62">
        <f>SUMIFS('DATOS PEST12'!$E:$E,'DATOS PEST12'!$A:$A,INDICE!$C$13,'DATOS PEST12'!$D:$D,'5. RG PROV CCAA SECCION'!T$11,'DATOS PEST12'!$B:$B,'5. RG PROV CCAA SECCION'!$A133,'DATOS PEST12'!$F:$F,"REGIMEN GENERAL",'DATOS PEST12'!$C:$C,"UNION EUROPEA")</f>
        <v>797.63157894736855</v>
      </c>
      <c r="U133" s="62">
        <f>SUMIFS('DATOS PEST12'!$E:$E,'DATOS PEST12'!$A:$A,INDICE!$C$13,'DATOS PEST12'!$D:$D,'5. RG PROV CCAA SECCION'!U$11,'DATOS PEST12'!$B:$B,'5. RG PROV CCAA SECCION'!$A133,'DATOS PEST12'!$F:$F,"REGIMEN GENERAL",'DATOS PEST12'!$C:$C,"UNION EUROPEA")</f>
        <v>177.89473684210526</v>
      </c>
      <c r="V133" s="62">
        <f>SUMIFS('DATOS PEST12'!$E:$E,'DATOS PEST12'!$A:$A,INDICE!$C$13,'DATOS PEST12'!$D:$D,'5. RG PROV CCAA SECCION'!V$11,'DATOS PEST12'!$B:$B,'5. RG PROV CCAA SECCION'!$A133,'DATOS PEST12'!$F:$F,"REGIMEN GENERAL",'DATOS PEST12'!$C:$C,"UNION EUROPEA")</f>
        <v>99.894736842105317</v>
      </c>
      <c r="W133" s="62">
        <f>SUMIFS('DATOS PEST12'!$E:$E,'DATOS PEST12'!$A:$A,INDICE!$C$13,'DATOS PEST12'!$D:$D,'5. RG PROV CCAA SECCION'!W$11,'DATOS PEST12'!$B:$B,'5. RG PROV CCAA SECCION'!$A133,'DATOS PEST12'!$F:$F,"REGIMEN GENERAL",'DATOS PEST12'!$C:$C,"UNION EUROPEA")</f>
        <v>11.000000000000005</v>
      </c>
      <c r="X133" s="62">
        <f>SUMIFS('DATOS PEST12'!$E:$E,'DATOS PEST12'!$A:$A,INDICE!$C$13,'DATOS PEST12'!$D:$D,'5. RG PROV CCAA SECCION'!X$11,'DATOS PEST12'!$B:$B,'5. RG PROV CCAA SECCION'!$A133,'DATOS PEST12'!$F:$F,"REGIMEN GENERAL",'DATOS PEST12'!$C:$C,"UNION EUROPEA")</f>
        <v>0</v>
      </c>
      <c r="Y133" s="59">
        <f>SUMIFS('DATOS PEST12'!$E:$E,'DATOS PEST12'!$A:$A,INDICE!$C$13,'DATOS PEST12'!$D:$D,'5. RG PROV CCAA SECCION'!Y$11,'DATOS PEST12'!$B:$B,'5. RG PROV CCAA SECCION'!$A133,'DATOS PEST12'!$F:$F,"REGIMEN GENERAL",'DATOS PEST12'!$C:$C,"UNION EUROPEA")</f>
        <v>0</v>
      </c>
    </row>
    <row r="134" spans="1:25" s="4" customFormat="1" ht="15.6" x14ac:dyDescent="0.3">
      <c r="A134" s="10">
        <v>43</v>
      </c>
      <c r="B134" s="11" t="s">
        <v>25</v>
      </c>
      <c r="C134" s="59">
        <f t="shared" si="44"/>
        <v>12912.315789473687</v>
      </c>
      <c r="D134" s="60">
        <f>SUMIFS('DATOS PEST12'!$E:$E,'DATOS PEST12'!$A:$A,INDICE!$C$13,'DATOS PEST12'!$D:$D,'5. RG PROV CCAA SECCION'!D$11,'DATOS PEST12'!$B:$B,'5. RG PROV CCAA SECCION'!$A134,'DATOS PEST12'!$F:$F,"REGIMEN GENERAL",'DATOS PEST12'!$C:$C,"UNION EUROPEA")</f>
        <v>221.84210526315783</v>
      </c>
      <c r="E134" s="62">
        <f>SUMIFS('DATOS PEST12'!$E:$E,'DATOS PEST12'!$A:$A,INDICE!$C$13,'DATOS PEST12'!$D:$D,'5. RG PROV CCAA SECCION'!E$11,'DATOS PEST12'!$B:$B,'5. RG PROV CCAA SECCION'!$A134,'DATOS PEST12'!$F:$F,"REGIMEN GENERAL",'DATOS PEST12'!$C:$C,"UNION EUROPEA")</f>
        <v>31</v>
      </c>
      <c r="F134" s="62">
        <f>SUMIFS('DATOS PEST12'!$E:$E,'DATOS PEST12'!$A:$A,INDICE!$C$13,'DATOS PEST12'!$D:$D,'5. RG PROV CCAA SECCION'!F$11,'DATOS PEST12'!$B:$B,'5. RG PROV CCAA SECCION'!$A134,'DATOS PEST12'!$F:$F,"REGIMEN GENERAL",'DATOS PEST12'!$C:$C,"UNION EUROPEA")</f>
        <v>2350.7368421052638</v>
      </c>
      <c r="G134" s="62">
        <f>SUMIFS('DATOS PEST12'!$E:$E,'DATOS PEST12'!$A:$A,INDICE!$C$13,'DATOS PEST12'!$D:$D,'5. RG PROV CCAA SECCION'!G$11,'DATOS PEST12'!$B:$B,'5. RG PROV CCAA SECCION'!$A134,'DATOS PEST12'!$F:$F,"REGIMEN GENERAL",'DATOS PEST12'!$C:$C,"UNION EUROPEA")</f>
        <v>3.9999999999999982</v>
      </c>
      <c r="H134" s="62">
        <f>SUMIFS('DATOS PEST12'!$E:$E,'DATOS PEST12'!$A:$A,INDICE!$C$13,'DATOS PEST12'!$D:$D,'5. RG PROV CCAA SECCION'!H$11,'DATOS PEST12'!$B:$B,'5. RG PROV CCAA SECCION'!$A134,'DATOS PEST12'!$F:$F,"REGIMEN GENERAL",'DATOS PEST12'!$C:$C,"UNION EUROPEA")</f>
        <v>82.68421052631578</v>
      </c>
      <c r="I134" s="62">
        <f>SUMIFS('DATOS PEST12'!$E:$E,'DATOS PEST12'!$A:$A,INDICE!$C$13,'DATOS PEST12'!$D:$D,'5. RG PROV CCAA SECCION'!I$11,'DATOS PEST12'!$B:$B,'5. RG PROV CCAA SECCION'!$A134,'DATOS PEST12'!$F:$F,"REGIMEN GENERAL",'DATOS PEST12'!$C:$C,"UNION EUROPEA")</f>
        <v>1015.9473684210527</v>
      </c>
      <c r="J134" s="62">
        <f>SUMIFS('DATOS PEST12'!$E:$E,'DATOS PEST12'!$A:$A,INDICE!$C$13,'DATOS PEST12'!$D:$D,'5. RG PROV CCAA SECCION'!J$11,'DATOS PEST12'!$B:$B,'5. RG PROV CCAA SECCION'!$A134,'DATOS PEST12'!$F:$F,"REGIMEN GENERAL",'DATOS PEST12'!$C:$C,"UNION EUROPEA")</f>
        <v>1759.0526315789473</v>
      </c>
      <c r="K134" s="62">
        <f>SUMIFS('DATOS PEST12'!$E:$E,'DATOS PEST12'!$A:$A,INDICE!$C$13,'DATOS PEST12'!$D:$D,'5. RG PROV CCAA SECCION'!K$11,'DATOS PEST12'!$B:$B,'5. RG PROV CCAA SECCION'!$A134,'DATOS PEST12'!$F:$F,"REGIMEN GENERAL",'DATOS PEST12'!$C:$C,"UNION EUROPEA")</f>
        <v>1393.8947368421052</v>
      </c>
      <c r="L134" s="62">
        <f>SUMIFS('DATOS PEST12'!$E:$E,'DATOS PEST12'!$A:$A,INDICE!$C$13,'DATOS PEST12'!$D:$D,'5. RG PROV CCAA SECCION'!L$11,'DATOS PEST12'!$B:$B,'5. RG PROV CCAA SECCION'!$A134,'DATOS PEST12'!$F:$F,"REGIMEN GENERAL",'DATOS PEST12'!$C:$C,"UNION EUROPEA")</f>
        <v>2168.7368421052633</v>
      </c>
      <c r="M134" s="62">
        <f>SUMIFS('DATOS PEST12'!$E:$E,'DATOS PEST12'!$A:$A,INDICE!$C$13,'DATOS PEST12'!$D:$D,'5. RG PROV CCAA SECCION'!M$11,'DATOS PEST12'!$B:$B,'5. RG PROV CCAA SECCION'!$A134,'DATOS PEST12'!$F:$F,"REGIMEN GENERAL",'DATOS PEST12'!$C:$C,"UNION EUROPEA")</f>
        <v>106.94736842105267</v>
      </c>
      <c r="N134" s="62">
        <f>SUMIFS('DATOS PEST12'!$E:$E,'DATOS PEST12'!$A:$A,INDICE!$C$13,'DATOS PEST12'!$D:$D,'5. RG PROV CCAA SECCION'!N$11,'DATOS PEST12'!$B:$B,'5. RG PROV CCAA SECCION'!$A134,'DATOS PEST12'!$F:$F,"REGIMEN GENERAL",'DATOS PEST12'!$C:$C,"UNION EUROPEA")</f>
        <v>27.000000000000007</v>
      </c>
      <c r="O134" s="62">
        <f>SUMIFS('DATOS PEST12'!$E:$E,'DATOS PEST12'!$A:$A,INDICE!$C$13,'DATOS PEST12'!$D:$D,'5. RG PROV CCAA SECCION'!O$11,'DATOS PEST12'!$B:$B,'5. RG PROV CCAA SECCION'!$A134,'DATOS PEST12'!$F:$F,"REGIMEN GENERAL",'DATOS PEST12'!$C:$C,"UNION EUROPEA")</f>
        <v>93.73684210526315</v>
      </c>
      <c r="P134" s="62">
        <f>SUMIFS('DATOS PEST12'!$E:$E,'DATOS PEST12'!$A:$A,INDICE!$C$13,'DATOS PEST12'!$D:$D,'5. RG PROV CCAA SECCION'!P$11,'DATOS PEST12'!$B:$B,'5. RG PROV CCAA SECCION'!$A134,'DATOS PEST12'!$F:$F,"REGIMEN GENERAL",'DATOS PEST12'!$C:$C,"UNION EUROPEA")</f>
        <v>504.31578947368433</v>
      </c>
      <c r="Q134" s="62">
        <f>SUMIFS('DATOS PEST12'!$E:$E,'DATOS PEST12'!$A:$A,INDICE!$C$13,'DATOS PEST12'!$D:$D,'5. RG PROV CCAA SECCION'!Q$11,'DATOS PEST12'!$B:$B,'5. RG PROV CCAA SECCION'!$A134,'DATOS PEST12'!$F:$F,"REGIMEN GENERAL",'DATOS PEST12'!$C:$C,"UNION EUROPEA")</f>
        <v>1141</v>
      </c>
      <c r="R134" s="62">
        <f>SUMIFS('DATOS PEST12'!$E:$E,'DATOS PEST12'!$A:$A,INDICE!$C$13,'DATOS PEST12'!$D:$D,'5. RG PROV CCAA SECCION'!R$11,'DATOS PEST12'!$B:$B,'5. RG PROV CCAA SECCION'!$A134,'DATOS PEST12'!$F:$F,"REGIMEN GENERAL",'DATOS PEST12'!$C:$C,"UNION EUROPEA")</f>
        <v>175.26315789473688</v>
      </c>
      <c r="S134" s="62">
        <f>SUMIFS('DATOS PEST12'!$E:$E,'DATOS PEST12'!$A:$A,INDICE!$C$13,'DATOS PEST12'!$D:$D,'5. RG PROV CCAA SECCION'!S$11,'DATOS PEST12'!$B:$B,'5. RG PROV CCAA SECCION'!$A134,'DATOS PEST12'!$F:$F,"REGIMEN GENERAL",'DATOS PEST12'!$C:$C,"UNION EUROPEA")</f>
        <v>455.73684210526312</v>
      </c>
      <c r="T134" s="62">
        <f>SUMIFS('DATOS PEST12'!$E:$E,'DATOS PEST12'!$A:$A,INDICE!$C$13,'DATOS PEST12'!$D:$D,'5. RG PROV CCAA SECCION'!T$11,'DATOS PEST12'!$B:$B,'5. RG PROV CCAA SECCION'!$A134,'DATOS PEST12'!$F:$F,"REGIMEN GENERAL",'DATOS PEST12'!$C:$C,"UNION EUROPEA")</f>
        <v>861.26315789473688</v>
      </c>
      <c r="U134" s="62">
        <f>SUMIFS('DATOS PEST12'!$E:$E,'DATOS PEST12'!$A:$A,INDICE!$C$13,'DATOS PEST12'!$D:$D,'5. RG PROV CCAA SECCION'!U$11,'DATOS PEST12'!$B:$B,'5. RG PROV CCAA SECCION'!$A134,'DATOS PEST12'!$F:$F,"REGIMEN GENERAL",'DATOS PEST12'!$C:$C,"UNION EUROPEA")</f>
        <v>232.26315789473688</v>
      </c>
      <c r="V134" s="62">
        <f>SUMIFS('DATOS PEST12'!$E:$E,'DATOS PEST12'!$A:$A,INDICE!$C$13,'DATOS PEST12'!$D:$D,'5. RG PROV CCAA SECCION'!V$11,'DATOS PEST12'!$B:$B,'5. RG PROV CCAA SECCION'!$A134,'DATOS PEST12'!$F:$F,"REGIMEN GENERAL",'DATOS PEST12'!$C:$C,"UNION EUROPEA")</f>
        <v>238.26315789473682</v>
      </c>
      <c r="W134" s="62">
        <f>SUMIFS('DATOS PEST12'!$E:$E,'DATOS PEST12'!$A:$A,INDICE!$C$13,'DATOS PEST12'!$D:$D,'5. RG PROV CCAA SECCION'!W$11,'DATOS PEST12'!$B:$B,'5. RG PROV CCAA SECCION'!$A134,'DATOS PEST12'!$F:$F,"REGIMEN GENERAL",'DATOS PEST12'!$C:$C,"UNION EUROPEA")</f>
        <v>48.631578947368418</v>
      </c>
      <c r="X134" s="62">
        <f>SUMIFS('DATOS PEST12'!$E:$E,'DATOS PEST12'!$A:$A,INDICE!$C$13,'DATOS PEST12'!$D:$D,'5. RG PROV CCAA SECCION'!X$11,'DATOS PEST12'!$B:$B,'5. RG PROV CCAA SECCION'!$A134,'DATOS PEST12'!$F:$F,"REGIMEN GENERAL",'DATOS PEST12'!$C:$C,"UNION EUROPEA")</f>
        <v>0</v>
      </c>
      <c r="Y134" s="59">
        <f>SUMIFS('DATOS PEST12'!$E:$E,'DATOS PEST12'!$A:$A,INDICE!$C$13,'DATOS PEST12'!$D:$D,'5. RG PROV CCAA SECCION'!Y$11,'DATOS PEST12'!$B:$B,'5. RG PROV CCAA SECCION'!$A134,'DATOS PEST12'!$F:$F,"REGIMEN GENERAL",'DATOS PEST12'!$C:$C,"UNION EUROPEA")</f>
        <v>0</v>
      </c>
    </row>
    <row r="135" spans="1:25" s="4" customFormat="1" ht="15.6" x14ac:dyDescent="0.3">
      <c r="A135" s="238" t="s">
        <v>178</v>
      </c>
      <c r="B135" s="239"/>
      <c r="C135" s="66">
        <f t="shared" ref="C135:Y135" si="45">SUM(C136:C138)</f>
        <v>79493.052631578947</v>
      </c>
      <c r="D135" s="64">
        <f t="shared" si="45"/>
        <v>367.63157894736833</v>
      </c>
      <c r="E135" s="67">
        <f t="shared" si="45"/>
        <v>57.263157894736835</v>
      </c>
      <c r="F135" s="67">
        <f t="shared" si="45"/>
        <v>9015.4210526315801</v>
      </c>
      <c r="G135" s="67">
        <f t="shared" si="45"/>
        <v>87.78947368421052</v>
      </c>
      <c r="H135" s="67">
        <f t="shared" si="45"/>
        <v>455.21052631578948</v>
      </c>
      <c r="I135" s="67">
        <f t="shared" si="45"/>
        <v>6586.5789473684208</v>
      </c>
      <c r="J135" s="67">
        <f t="shared" si="45"/>
        <v>13537.421052631576</v>
      </c>
      <c r="K135" s="67">
        <f t="shared" si="45"/>
        <v>8206.5789473684199</v>
      </c>
      <c r="L135" s="67">
        <f t="shared" si="45"/>
        <v>16249.526315789475</v>
      </c>
      <c r="M135" s="67">
        <f t="shared" si="45"/>
        <v>2099.8947368421054</v>
      </c>
      <c r="N135" s="67">
        <f t="shared" si="45"/>
        <v>495.73684210526329</v>
      </c>
      <c r="O135" s="67">
        <f t="shared" si="45"/>
        <v>1203.3684210526317</v>
      </c>
      <c r="P135" s="67">
        <f t="shared" si="45"/>
        <v>2923.78947368421</v>
      </c>
      <c r="Q135" s="67">
        <f t="shared" si="45"/>
        <v>7122</v>
      </c>
      <c r="R135" s="67">
        <f t="shared" si="45"/>
        <v>760.1052631578948</v>
      </c>
      <c r="S135" s="67">
        <f t="shared" si="45"/>
        <v>3073.6842105263158</v>
      </c>
      <c r="T135" s="67">
        <f t="shared" si="45"/>
        <v>3880.3684210526326</v>
      </c>
      <c r="U135" s="67">
        <f t="shared" si="45"/>
        <v>1672.1578947368421</v>
      </c>
      <c r="V135" s="67">
        <f t="shared" si="45"/>
        <v>1422.8421052631581</v>
      </c>
      <c r="W135" s="67">
        <f t="shared" si="45"/>
        <v>253.31578947368419</v>
      </c>
      <c r="X135" s="67">
        <f t="shared" si="45"/>
        <v>22.368421052631568</v>
      </c>
      <c r="Y135" s="66">
        <f t="shared" si="45"/>
        <v>0</v>
      </c>
    </row>
    <row r="136" spans="1:25" s="4" customFormat="1" ht="15.6" x14ac:dyDescent="0.3">
      <c r="A136" s="12">
        <v>3</v>
      </c>
      <c r="B136" s="16" t="s">
        <v>170</v>
      </c>
      <c r="C136" s="59">
        <f t="shared" ref="C136:C138" si="46">SUM(D136:Y136)</f>
        <v>25593.36842105263</v>
      </c>
      <c r="D136" s="60">
        <f>SUMIFS('DATOS PEST12'!$E:$E,'DATOS PEST12'!$A:$A,INDICE!$C$13,'DATOS PEST12'!$D:$D,'5. RG PROV CCAA SECCION'!D$11,'DATOS PEST12'!$B:$B,'5. RG PROV CCAA SECCION'!$A136,'DATOS PEST12'!$F:$F,"REGIMEN GENERAL",'DATOS PEST12'!$C:$C,"UNION EUROPEA")</f>
        <v>24.684210526315791</v>
      </c>
      <c r="E136" s="62">
        <f>SUMIFS('DATOS PEST12'!$E:$E,'DATOS PEST12'!$A:$A,INDICE!$C$13,'DATOS PEST12'!$D:$D,'5. RG PROV CCAA SECCION'!E$11,'DATOS PEST12'!$B:$B,'5. RG PROV CCAA SECCION'!$A136,'DATOS PEST12'!$F:$F,"REGIMEN GENERAL",'DATOS PEST12'!$C:$C,"UNION EUROPEA")</f>
        <v>15.999999999999993</v>
      </c>
      <c r="F136" s="62">
        <f>SUMIFS('DATOS PEST12'!$E:$E,'DATOS PEST12'!$A:$A,INDICE!$C$13,'DATOS PEST12'!$D:$D,'5. RG PROV CCAA SECCION'!F$11,'DATOS PEST12'!$B:$B,'5. RG PROV CCAA SECCION'!$A136,'DATOS PEST12'!$F:$F,"REGIMEN GENERAL",'DATOS PEST12'!$C:$C,"UNION EUROPEA")</f>
        <v>1625.2631578947371</v>
      </c>
      <c r="G136" s="62">
        <f>SUMIFS('DATOS PEST12'!$E:$E,'DATOS PEST12'!$A:$A,INDICE!$C$13,'DATOS PEST12'!$D:$D,'5. RG PROV CCAA SECCION'!G$11,'DATOS PEST12'!$B:$B,'5. RG PROV CCAA SECCION'!$A136,'DATOS PEST12'!$F:$F,"REGIMEN GENERAL",'DATOS PEST12'!$C:$C,"UNION EUROPEA")</f>
        <v>17.789473684210524</v>
      </c>
      <c r="H136" s="62">
        <f>SUMIFS('DATOS PEST12'!$E:$E,'DATOS PEST12'!$A:$A,INDICE!$C$13,'DATOS PEST12'!$D:$D,'5. RG PROV CCAA SECCION'!H$11,'DATOS PEST12'!$B:$B,'5. RG PROV CCAA SECCION'!$A136,'DATOS PEST12'!$F:$F,"REGIMEN GENERAL",'DATOS PEST12'!$C:$C,"UNION EUROPEA")</f>
        <v>83.94736842105263</v>
      </c>
      <c r="I136" s="62">
        <f>SUMIFS('DATOS PEST12'!$E:$E,'DATOS PEST12'!$A:$A,INDICE!$C$13,'DATOS PEST12'!$D:$D,'5. RG PROV CCAA SECCION'!I$11,'DATOS PEST12'!$B:$B,'5. RG PROV CCAA SECCION'!$A136,'DATOS PEST12'!$F:$F,"REGIMEN GENERAL",'DATOS PEST12'!$C:$C,"UNION EUROPEA")</f>
        <v>2211.9473684210525</v>
      </c>
      <c r="J136" s="62">
        <f>SUMIFS('DATOS PEST12'!$E:$E,'DATOS PEST12'!$A:$A,INDICE!$C$13,'DATOS PEST12'!$D:$D,'5. RG PROV CCAA SECCION'!J$11,'DATOS PEST12'!$B:$B,'5. RG PROV CCAA SECCION'!$A136,'DATOS PEST12'!$F:$F,"REGIMEN GENERAL",'DATOS PEST12'!$C:$C,"UNION EUROPEA")</f>
        <v>4024.8947368421041</v>
      </c>
      <c r="K136" s="62">
        <f>SUMIFS('DATOS PEST12'!$E:$E,'DATOS PEST12'!$A:$A,INDICE!$C$13,'DATOS PEST12'!$D:$D,'5. RG PROV CCAA SECCION'!K$11,'DATOS PEST12'!$B:$B,'5. RG PROV CCAA SECCION'!$A136,'DATOS PEST12'!$F:$F,"REGIMEN GENERAL",'DATOS PEST12'!$C:$C,"UNION EUROPEA")</f>
        <v>2532.4210526315792</v>
      </c>
      <c r="L136" s="62">
        <f>SUMIFS('DATOS PEST12'!$E:$E,'DATOS PEST12'!$A:$A,INDICE!$C$13,'DATOS PEST12'!$D:$D,'5. RG PROV CCAA SECCION'!L$11,'DATOS PEST12'!$B:$B,'5. RG PROV CCAA SECCION'!$A136,'DATOS PEST12'!$F:$F,"REGIMEN GENERAL",'DATOS PEST12'!$C:$C,"UNION EUROPEA")</f>
        <v>7116.6315789473683</v>
      </c>
      <c r="M136" s="62">
        <f>SUMIFS('DATOS PEST12'!$E:$E,'DATOS PEST12'!$A:$A,INDICE!$C$13,'DATOS PEST12'!$D:$D,'5. RG PROV CCAA SECCION'!M$11,'DATOS PEST12'!$B:$B,'5. RG PROV CCAA SECCION'!$A136,'DATOS PEST12'!$F:$F,"REGIMEN GENERAL",'DATOS PEST12'!$C:$C,"UNION EUROPEA")</f>
        <v>465.57894736842104</v>
      </c>
      <c r="N136" s="62">
        <f>SUMIFS('DATOS PEST12'!$E:$E,'DATOS PEST12'!$A:$A,INDICE!$C$13,'DATOS PEST12'!$D:$D,'5. RG PROV CCAA SECCION'!N$11,'DATOS PEST12'!$B:$B,'5. RG PROV CCAA SECCION'!$A136,'DATOS PEST12'!$F:$F,"REGIMEN GENERAL",'DATOS PEST12'!$C:$C,"UNION EUROPEA")</f>
        <v>233.10526315789477</v>
      </c>
      <c r="O136" s="62">
        <f>SUMIFS('DATOS PEST12'!$E:$E,'DATOS PEST12'!$A:$A,INDICE!$C$13,'DATOS PEST12'!$D:$D,'5. RG PROV CCAA SECCION'!O$11,'DATOS PEST12'!$B:$B,'5. RG PROV CCAA SECCION'!$A136,'DATOS PEST12'!$F:$F,"REGIMEN GENERAL",'DATOS PEST12'!$C:$C,"UNION EUROPEA")</f>
        <v>766.52631578947364</v>
      </c>
      <c r="P136" s="62">
        <f>SUMIFS('DATOS PEST12'!$E:$E,'DATOS PEST12'!$A:$A,INDICE!$C$13,'DATOS PEST12'!$D:$D,'5. RG PROV CCAA SECCION'!P$11,'DATOS PEST12'!$B:$B,'5. RG PROV CCAA SECCION'!$A136,'DATOS PEST12'!$F:$F,"REGIMEN GENERAL",'DATOS PEST12'!$C:$C,"UNION EUROPEA")</f>
        <v>896.15789473684197</v>
      </c>
      <c r="Q136" s="62">
        <f>SUMIFS('DATOS PEST12'!$E:$E,'DATOS PEST12'!$A:$A,INDICE!$C$13,'DATOS PEST12'!$D:$D,'5. RG PROV CCAA SECCION'!Q$11,'DATOS PEST12'!$B:$B,'5. RG PROV CCAA SECCION'!$A136,'DATOS PEST12'!$F:$F,"REGIMEN GENERAL",'DATOS PEST12'!$C:$C,"UNION EUROPEA")</f>
        <v>2140.2105263157896</v>
      </c>
      <c r="R136" s="62">
        <f>SUMIFS('DATOS PEST12'!$E:$E,'DATOS PEST12'!$A:$A,INDICE!$C$13,'DATOS PEST12'!$D:$D,'5. RG PROV CCAA SECCION'!R$11,'DATOS PEST12'!$B:$B,'5. RG PROV CCAA SECCION'!$A136,'DATOS PEST12'!$F:$F,"REGIMEN GENERAL",'DATOS PEST12'!$C:$C,"UNION EUROPEA")</f>
        <v>192.15789473684214</v>
      </c>
      <c r="S136" s="62">
        <f>SUMIFS('DATOS PEST12'!$E:$E,'DATOS PEST12'!$A:$A,INDICE!$C$13,'DATOS PEST12'!$D:$D,'5. RG PROV CCAA SECCION'!S$11,'DATOS PEST12'!$B:$B,'5. RG PROV CCAA SECCION'!$A136,'DATOS PEST12'!$F:$F,"REGIMEN GENERAL",'DATOS PEST12'!$C:$C,"UNION EUROPEA")</f>
        <v>735.00000000000011</v>
      </c>
      <c r="T136" s="62">
        <f>SUMIFS('DATOS PEST12'!$E:$E,'DATOS PEST12'!$A:$A,INDICE!$C$13,'DATOS PEST12'!$D:$D,'5. RG PROV CCAA SECCION'!T$11,'DATOS PEST12'!$B:$B,'5. RG PROV CCAA SECCION'!$A136,'DATOS PEST12'!$F:$F,"REGIMEN GENERAL",'DATOS PEST12'!$C:$C,"UNION EUROPEA")</f>
        <v>1374.1578947368425</v>
      </c>
      <c r="U136" s="62">
        <f>SUMIFS('DATOS PEST12'!$E:$E,'DATOS PEST12'!$A:$A,INDICE!$C$13,'DATOS PEST12'!$D:$D,'5. RG PROV CCAA SECCION'!U$11,'DATOS PEST12'!$B:$B,'5. RG PROV CCAA SECCION'!$A136,'DATOS PEST12'!$F:$F,"REGIMEN GENERAL",'DATOS PEST12'!$C:$C,"UNION EUROPEA")</f>
        <v>563.52631578947376</v>
      </c>
      <c r="V136" s="62">
        <f>SUMIFS('DATOS PEST12'!$E:$E,'DATOS PEST12'!$A:$A,INDICE!$C$13,'DATOS PEST12'!$D:$D,'5. RG PROV CCAA SECCION'!V$11,'DATOS PEST12'!$B:$B,'5. RG PROV CCAA SECCION'!$A136,'DATOS PEST12'!$F:$F,"REGIMEN GENERAL",'DATOS PEST12'!$C:$C,"UNION EUROPEA")</f>
        <v>469.0526315789474</v>
      </c>
      <c r="W136" s="62">
        <f>SUMIFS('DATOS PEST12'!$E:$E,'DATOS PEST12'!$A:$A,INDICE!$C$13,'DATOS PEST12'!$D:$D,'5. RG PROV CCAA SECCION'!W$11,'DATOS PEST12'!$B:$B,'5. RG PROV CCAA SECCION'!$A136,'DATOS PEST12'!$F:$F,"REGIMEN GENERAL",'DATOS PEST12'!$C:$C,"UNION EUROPEA")</f>
        <v>97.31578947368422</v>
      </c>
      <c r="X136" s="62">
        <f>SUMIFS('DATOS PEST12'!$E:$E,'DATOS PEST12'!$A:$A,INDICE!$C$13,'DATOS PEST12'!$D:$D,'5. RG PROV CCAA SECCION'!X$11,'DATOS PEST12'!$B:$B,'5. RG PROV CCAA SECCION'!$A136,'DATOS PEST12'!$F:$F,"REGIMEN GENERAL",'DATOS PEST12'!$C:$C,"UNION EUROPEA")</f>
        <v>6.9999999999999973</v>
      </c>
      <c r="Y136" s="59">
        <f>SUMIFS('DATOS PEST12'!$E:$E,'DATOS PEST12'!$A:$A,INDICE!$C$13,'DATOS PEST12'!$D:$D,'5. RG PROV CCAA SECCION'!Y$11,'DATOS PEST12'!$B:$B,'5. RG PROV CCAA SECCION'!$A136,'DATOS PEST12'!$F:$F,"REGIMEN GENERAL",'DATOS PEST12'!$C:$C,"UNION EUROPEA")</f>
        <v>0</v>
      </c>
    </row>
    <row r="137" spans="1:25" s="4" customFormat="1" ht="15.6" x14ac:dyDescent="0.3">
      <c r="A137" s="1">
        <v>12</v>
      </c>
      <c r="B137" s="17" t="s">
        <v>171</v>
      </c>
      <c r="C137" s="59">
        <f t="shared" si="46"/>
        <v>15679.000000000002</v>
      </c>
      <c r="D137" s="60">
        <f>SUMIFS('DATOS PEST12'!$E:$E,'DATOS PEST12'!$A:$A,INDICE!$C$13,'DATOS PEST12'!$D:$D,'5. RG PROV CCAA SECCION'!D$11,'DATOS PEST12'!$B:$B,'5. RG PROV CCAA SECCION'!$A137,'DATOS PEST12'!$F:$F,"REGIMEN GENERAL",'DATOS PEST12'!$C:$C,"UNION EUROPEA")</f>
        <v>142.26315789473685</v>
      </c>
      <c r="E137" s="62">
        <f>SUMIFS('DATOS PEST12'!$E:$E,'DATOS PEST12'!$A:$A,INDICE!$C$13,'DATOS PEST12'!$D:$D,'5. RG PROV CCAA SECCION'!E$11,'DATOS PEST12'!$B:$B,'5. RG PROV CCAA SECCION'!$A137,'DATOS PEST12'!$F:$F,"REGIMEN GENERAL",'DATOS PEST12'!$C:$C,"UNION EUROPEA")</f>
        <v>11.000000000000005</v>
      </c>
      <c r="F137" s="62">
        <f>SUMIFS('DATOS PEST12'!$E:$E,'DATOS PEST12'!$A:$A,INDICE!$C$13,'DATOS PEST12'!$D:$D,'5. RG PROV CCAA SECCION'!F$11,'DATOS PEST12'!$B:$B,'5. RG PROV CCAA SECCION'!$A137,'DATOS PEST12'!$F:$F,"REGIMEN GENERAL",'DATOS PEST12'!$C:$C,"UNION EUROPEA")</f>
        <v>2878.0526315789471</v>
      </c>
      <c r="G137" s="62">
        <f>SUMIFS('DATOS PEST12'!$E:$E,'DATOS PEST12'!$A:$A,INDICE!$C$13,'DATOS PEST12'!$D:$D,'5. RG PROV CCAA SECCION'!G$11,'DATOS PEST12'!$B:$B,'5. RG PROV CCAA SECCION'!$A137,'DATOS PEST12'!$F:$F,"REGIMEN GENERAL",'DATOS PEST12'!$C:$C,"UNION EUROPEA")</f>
        <v>15.999999999999993</v>
      </c>
      <c r="H137" s="62">
        <f>SUMIFS('DATOS PEST12'!$E:$E,'DATOS PEST12'!$A:$A,INDICE!$C$13,'DATOS PEST12'!$D:$D,'5. RG PROV CCAA SECCION'!H$11,'DATOS PEST12'!$B:$B,'5. RG PROV CCAA SECCION'!$A137,'DATOS PEST12'!$F:$F,"REGIMEN GENERAL",'DATOS PEST12'!$C:$C,"UNION EUROPEA")</f>
        <v>178.00000000000003</v>
      </c>
      <c r="I137" s="62">
        <f>SUMIFS('DATOS PEST12'!$E:$E,'DATOS PEST12'!$A:$A,INDICE!$C$13,'DATOS PEST12'!$D:$D,'5. RG PROV CCAA SECCION'!I$11,'DATOS PEST12'!$B:$B,'5. RG PROV CCAA SECCION'!$A137,'DATOS PEST12'!$F:$F,"REGIMEN GENERAL",'DATOS PEST12'!$C:$C,"UNION EUROPEA")</f>
        <v>1905.3157894736842</v>
      </c>
      <c r="J137" s="62">
        <f>SUMIFS('DATOS PEST12'!$E:$E,'DATOS PEST12'!$A:$A,INDICE!$C$13,'DATOS PEST12'!$D:$D,'5. RG PROV CCAA SECCION'!J$11,'DATOS PEST12'!$B:$B,'5. RG PROV CCAA SECCION'!$A137,'DATOS PEST12'!$F:$F,"REGIMEN GENERAL",'DATOS PEST12'!$C:$C,"UNION EUROPEA")</f>
        <v>2399.2631578947362</v>
      </c>
      <c r="K137" s="62">
        <f>SUMIFS('DATOS PEST12'!$E:$E,'DATOS PEST12'!$A:$A,INDICE!$C$13,'DATOS PEST12'!$D:$D,'5. RG PROV CCAA SECCION'!K$11,'DATOS PEST12'!$B:$B,'5. RG PROV CCAA SECCION'!$A137,'DATOS PEST12'!$F:$F,"REGIMEN GENERAL",'DATOS PEST12'!$C:$C,"UNION EUROPEA")</f>
        <v>1543.5263157894738</v>
      </c>
      <c r="L137" s="62">
        <f>SUMIFS('DATOS PEST12'!$E:$E,'DATOS PEST12'!$A:$A,INDICE!$C$13,'DATOS PEST12'!$D:$D,'5. RG PROV CCAA SECCION'!L$11,'DATOS PEST12'!$B:$B,'5. RG PROV CCAA SECCION'!$A137,'DATOS PEST12'!$F:$F,"REGIMEN GENERAL",'DATOS PEST12'!$C:$C,"UNION EUROPEA")</f>
        <v>2747.0526315789475</v>
      </c>
      <c r="M137" s="62">
        <f>SUMIFS('DATOS PEST12'!$E:$E,'DATOS PEST12'!$A:$A,INDICE!$C$13,'DATOS PEST12'!$D:$D,'5. RG PROV CCAA SECCION'!M$11,'DATOS PEST12'!$B:$B,'5. RG PROV CCAA SECCION'!$A137,'DATOS PEST12'!$F:$F,"REGIMEN GENERAL",'DATOS PEST12'!$C:$C,"UNION EUROPEA")</f>
        <v>113.1578947368421</v>
      </c>
      <c r="N137" s="62">
        <f>SUMIFS('DATOS PEST12'!$E:$E,'DATOS PEST12'!$A:$A,INDICE!$C$13,'DATOS PEST12'!$D:$D,'5. RG PROV CCAA SECCION'!N$11,'DATOS PEST12'!$B:$B,'5. RG PROV CCAA SECCION'!$A137,'DATOS PEST12'!$F:$F,"REGIMEN GENERAL",'DATOS PEST12'!$C:$C,"UNION EUROPEA")</f>
        <v>69.368421052631604</v>
      </c>
      <c r="O137" s="62">
        <f>SUMIFS('DATOS PEST12'!$E:$E,'DATOS PEST12'!$A:$A,INDICE!$C$13,'DATOS PEST12'!$D:$D,'5. RG PROV CCAA SECCION'!O$11,'DATOS PEST12'!$B:$B,'5. RG PROV CCAA SECCION'!$A137,'DATOS PEST12'!$F:$F,"REGIMEN GENERAL",'DATOS PEST12'!$C:$C,"UNION EUROPEA")</f>
        <v>94.368421052631575</v>
      </c>
      <c r="P137" s="62">
        <f>SUMIFS('DATOS PEST12'!$E:$E,'DATOS PEST12'!$A:$A,INDICE!$C$13,'DATOS PEST12'!$D:$D,'5. RG PROV CCAA SECCION'!P$11,'DATOS PEST12'!$B:$B,'5. RG PROV CCAA SECCION'!$A137,'DATOS PEST12'!$F:$F,"REGIMEN GENERAL",'DATOS PEST12'!$C:$C,"UNION EUROPEA")</f>
        <v>270.73684210526324</v>
      </c>
      <c r="Q137" s="62">
        <f>SUMIFS('DATOS PEST12'!$E:$E,'DATOS PEST12'!$A:$A,INDICE!$C$13,'DATOS PEST12'!$D:$D,'5. RG PROV CCAA SECCION'!Q$11,'DATOS PEST12'!$B:$B,'5. RG PROV CCAA SECCION'!$A137,'DATOS PEST12'!$F:$F,"REGIMEN GENERAL",'DATOS PEST12'!$C:$C,"UNION EUROPEA")</f>
        <v>1302.8421052631579</v>
      </c>
      <c r="R137" s="62">
        <f>SUMIFS('DATOS PEST12'!$E:$E,'DATOS PEST12'!$A:$A,INDICE!$C$13,'DATOS PEST12'!$D:$D,'5. RG PROV CCAA SECCION'!R$11,'DATOS PEST12'!$B:$B,'5. RG PROV CCAA SECCION'!$A137,'DATOS PEST12'!$F:$F,"REGIMEN GENERAL",'DATOS PEST12'!$C:$C,"UNION EUROPEA")</f>
        <v>227</v>
      </c>
      <c r="S137" s="62">
        <f>SUMIFS('DATOS PEST12'!$E:$E,'DATOS PEST12'!$A:$A,INDICE!$C$13,'DATOS PEST12'!$D:$D,'5. RG PROV CCAA SECCION'!S$11,'DATOS PEST12'!$B:$B,'5. RG PROV CCAA SECCION'!$A137,'DATOS PEST12'!$F:$F,"REGIMEN GENERAL",'DATOS PEST12'!$C:$C,"UNION EUROPEA")</f>
        <v>340.15789473684208</v>
      </c>
      <c r="T137" s="62">
        <f>SUMIFS('DATOS PEST12'!$E:$E,'DATOS PEST12'!$A:$A,INDICE!$C$13,'DATOS PEST12'!$D:$D,'5. RG PROV CCAA SECCION'!T$11,'DATOS PEST12'!$B:$B,'5. RG PROV CCAA SECCION'!$A137,'DATOS PEST12'!$F:$F,"REGIMEN GENERAL",'DATOS PEST12'!$C:$C,"UNION EUROPEA")</f>
        <v>767.00000000000057</v>
      </c>
      <c r="U137" s="62">
        <f>SUMIFS('DATOS PEST12'!$E:$E,'DATOS PEST12'!$A:$A,INDICE!$C$13,'DATOS PEST12'!$D:$D,'5. RG PROV CCAA SECCION'!U$11,'DATOS PEST12'!$B:$B,'5. RG PROV CCAA SECCION'!$A137,'DATOS PEST12'!$F:$F,"REGIMEN GENERAL",'DATOS PEST12'!$C:$C,"UNION EUROPEA")</f>
        <v>277.21052631578948</v>
      </c>
      <c r="V137" s="62">
        <f>SUMIFS('DATOS PEST12'!$E:$E,'DATOS PEST12'!$A:$A,INDICE!$C$13,'DATOS PEST12'!$D:$D,'5. RG PROV CCAA SECCION'!V$11,'DATOS PEST12'!$B:$B,'5. RG PROV CCAA SECCION'!$A137,'DATOS PEST12'!$F:$F,"REGIMEN GENERAL",'DATOS PEST12'!$C:$C,"UNION EUROPEA")</f>
        <v>293.73684210526318</v>
      </c>
      <c r="W137" s="62">
        <f>SUMIFS('DATOS PEST12'!$E:$E,'DATOS PEST12'!$A:$A,INDICE!$C$13,'DATOS PEST12'!$D:$D,'5. RG PROV CCAA SECCION'!W$11,'DATOS PEST12'!$B:$B,'5. RG PROV CCAA SECCION'!$A137,'DATOS PEST12'!$F:$F,"REGIMEN GENERAL",'DATOS PEST12'!$C:$C,"UNION EUROPEA")</f>
        <v>102.9473684210526</v>
      </c>
      <c r="X137" s="62">
        <f>SUMIFS('DATOS PEST12'!$E:$E,'DATOS PEST12'!$A:$A,INDICE!$C$13,'DATOS PEST12'!$D:$D,'5. RG PROV CCAA SECCION'!X$11,'DATOS PEST12'!$B:$B,'5. RG PROV CCAA SECCION'!$A137,'DATOS PEST12'!$F:$F,"REGIMEN GENERAL",'DATOS PEST12'!$C:$C,"UNION EUROPEA")</f>
        <v>0</v>
      </c>
      <c r="Y137" s="59">
        <f>SUMIFS('DATOS PEST12'!$E:$E,'DATOS PEST12'!$A:$A,INDICE!$C$13,'DATOS PEST12'!$D:$D,'5. RG PROV CCAA SECCION'!Y$11,'DATOS PEST12'!$B:$B,'5. RG PROV CCAA SECCION'!$A137,'DATOS PEST12'!$F:$F,"REGIMEN GENERAL",'DATOS PEST12'!$C:$C,"UNION EUROPEA")</f>
        <v>0</v>
      </c>
    </row>
    <row r="138" spans="1:25" s="4" customFormat="1" ht="15.6" x14ac:dyDescent="0.3">
      <c r="A138" s="13">
        <v>46</v>
      </c>
      <c r="B138" s="18" t="s">
        <v>172</v>
      </c>
      <c r="C138" s="59">
        <f t="shared" si="46"/>
        <v>38220.684210526313</v>
      </c>
      <c r="D138" s="60">
        <f>SUMIFS('DATOS PEST12'!$E:$E,'DATOS PEST12'!$A:$A,INDICE!$C$13,'DATOS PEST12'!$D:$D,'5. RG PROV CCAA SECCION'!D$11,'DATOS PEST12'!$B:$B,'5. RG PROV CCAA SECCION'!$A138,'DATOS PEST12'!$F:$F,"REGIMEN GENERAL",'DATOS PEST12'!$C:$C,"UNION EUROPEA")</f>
        <v>200.68421052631572</v>
      </c>
      <c r="E138" s="62">
        <f>SUMIFS('DATOS PEST12'!$E:$E,'DATOS PEST12'!$A:$A,INDICE!$C$13,'DATOS PEST12'!$D:$D,'5. RG PROV CCAA SECCION'!E$11,'DATOS PEST12'!$B:$B,'5. RG PROV CCAA SECCION'!$A138,'DATOS PEST12'!$F:$F,"REGIMEN GENERAL",'DATOS PEST12'!$C:$C,"UNION EUROPEA")</f>
        <v>30.263157894736839</v>
      </c>
      <c r="F138" s="62">
        <f>SUMIFS('DATOS PEST12'!$E:$E,'DATOS PEST12'!$A:$A,INDICE!$C$13,'DATOS PEST12'!$D:$D,'5. RG PROV CCAA SECCION'!F$11,'DATOS PEST12'!$B:$B,'5. RG PROV CCAA SECCION'!$A138,'DATOS PEST12'!$F:$F,"REGIMEN GENERAL",'DATOS PEST12'!$C:$C,"UNION EUROPEA")</f>
        <v>4512.105263157895</v>
      </c>
      <c r="G138" s="62">
        <f>SUMIFS('DATOS PEST12'!$E:$E,'DATOS PEST12'!$A:$A,INDICE!$C$13,'DATOS PEST12'!$D:$D,'5. RG PROV CCAA SECCION'!G$11,'DATOS PEST12'!$B:$B,'5. RG PROV CCAA SECCION'!$A138,'DATOS PEST12'!$F:$F,"REGIMEN GENERAL",'DATOS PEST12'!$C:$C,"UNION EUROPEA")</f>
        <v>53.999999999999993</v>
      </c>
      <c r="H138" s="62">
        <f>SUMIFS('DATOS PEST12'!$E:$E,'DATOS PEST12'!$A:$A,INDICE!$C$13,'DATOS PEST12'!$D:$D,'5. RG PROV CCAA SECCION'!H$11,'DATOS PEST12'!$B:$B,'5. RG PROV CCAA SECCION'!$A138,'DATOS PEST12'!$F:$F,"REGIMEN GENERAL",'DATOS PEST12'!$C:$C,"UNION EUROPEA")</f>
        <v>193.26315789473685</v>
      </c>
      <c r="I138" s="62">
        <f>SUMIFS('DATOS PEST12'!$E:$E,'DATOS PEST12'!$A:$A,INDICE!$C$13,'DATOS PEST12'!$D:$D,'5. RG PROV CCAA SECCION'!I$11,'DATOS PEST12'!$B:$B,'5. RG PROV CCAA SECCION'!$A138,'DATOS PEST12'!$F:$F,"REGIMEN GENERAL",'DATOS PEST12'!$C:$C,"UNION EUROPEA")</f>
        <v>2469.3157894736842</v>
      </c>
      <c r="J138" s="62">
        <f>SUMIFS('DATOS PEST12'!$E:$E,'DATOS PEST12'!$A:$A,INDICE!$C$13,'DATOS PEST12'!$D:$D,'5. RG PROV CCAA SECCION'!J$11,'DATOS PEST12'!$B:$B,'5. RG PROV CCAA SECCION'!$A138,'DATOS PEST12'!$F:$F,"REGIMEN GENERAL",'DATOS PEST12'!$C:$C,"UNION EUROPEA")</f>
        <v>7113.2631578947367</v>
      </c>
      <c r="K138" s="62">
        <f>SUMIFS('DATOS PEST12'!$E:$E,'DATOS PEST12'!$A:$A,INDICE!$C$13,'DATOS PEST12'!$D:$D,'5. RG PROV CCAA SECCION'!K$11,'DATOS PEST12'!$B:$B,'5. RG PROV CCAA SECCION'!$A138,'DATOS PEST12'!$F:$F,"REGIMEN GENERAL",'DATOS PEST12'!$C:$C,"UNION EUROPEA")</f>
        <v>4130.6315789473674</v>
      </c>
      <c r="L138" s="62">
        <f>SUMIFS('DATOS PEST12'!$E:$E,'DATOS PEST12'!$A:$A,INDICE!$C$13,'DATOS PEST12'!$D:$D,'5. RG PROV CCAA SECCION'!L$11,'DATOS PEST12'!$B:$B,'5. RG PROV CCAA SECCION'!$A138,'DATOS PEST12'!$F:$F,"REGIMEN GENERAL",'DATOS PEST12'!$C:$C,"UNION EUROPEA")</f>
        <v>6385.8421052631584</v>
      </c>
      <c r="M138" s="62">
        <f>SUMIFS('DATOS PEST12'!$E:$E,'DATOS PEST12'!$A:$A,INDICE!$C$13,'DATOS PEST12'!$D:$D,'5. RG PROV CCAA SECCION'!M$11,'DATOS PEST12'!$B:$B,'5. RG PROV CCAA SECCION'!$A138,'DATOS PEST12'!$F:$F,"REGIMEN GENERAL",'DATOS PEST12'!$C:$C,"UNION EUROPEA")</f>
        <v>1521.1578947368423</v>
      </c>
      <c r="N138" s="62">
        <f>SUMIFS('DATOS PEST12'!$E:$E,'DATOS PEST12'!$A:$A,INDICE!$C$13,'DATOS PEST12'!$D:$D,'5. RG PROV CCAA SECCION'!N$11,'DATOS PEST12'!$B:$B,'5. RG PROV CCAA SECCION'!$A138,'DATOS PEST12'!$F:$F,"REGIMEN GENERAL",'DATOS PEST12'!$C:$C,"UNION EUROPEA")</f>
        <v>193.26315789473693</v>
      </c>
      <c r="O138" s="62">
        <f>SUMIFS('DATOS PEST12'!$E:$E,'DATOS PEST12'!$A:$A,INDICE!$C$13,'DATOS PEST12'!$D:$D,'5. RG PROV CCAA SECCION'!O$11,'DATOS PEST12'!$B:$B,'5. RG PROV CCAA SECCION'!$A138,'DATOS PEST12'!$F:$F,"REGIMEN GENERAL",'DATOS PEST12'!$C:$C,"UNION EUROPEA")</f>
        <v>342.47368421052636</v>
      </c>
      <c r="P138" s="62">
        <f>SUMIFS('DATOS PEST12'!$E:$E,'DATOS PEST12'!$A:$A,INDICE!$C$13,'DATOS PEST12'!$D:$D,'5. RG PROV CCAA SECCION'!P$11,'DATOS PEST12'!$B:$B,'5. RG PROV CCAA SECCION'!$A138,'DATOS PEST12'!$F:$F,"REGIMEN GENERAL",'DATOS PEST12'!$C:$C,"UNION EUROPEA")</f>
        <v>1756.8947368421047</v>
      </c>
      <c r="Q138" s="62">
        <f>SUMIFS('DATOS PEST12'!$E:$E,'DATOS PEST12'!$A:$A,INDICE!$C$13,'DATOS PEST12'!$D:$D,'5. RG PROV CCAA SECCION'!Q$11,'DATOS PEST12'!$B:$B,'5. RG PROV CCAA SECCION'!$A138,'DATOS PEST12'!$F:$F,"REGIMEN GENERAL",'DATOS PEST12'!$C:$C,"UNION EUROPEA")</f>
        <v>3678.9473684210525</v>
      </c>
      <c r="R138" s="62">
        <f>SUMIFS('DATOS PEST12'!$E:$E,'DATOS PEST12'!$A:$A,INDICE!$C$13,'DATOS PEST12'!$D:$D,'5. RG PROV CCAA SECCION'!R$11,'DATOS PEST12'!$B:$B,'5. RG PROV CCAA SECCION'!$A138,'DATOS PEST12'!$F:$F,"REGIMEN GENERAL",'DATOS PEST12'!$C:$C,"UNION EUROPEA")</f>
        <v>340.9473684210526</v>
      </c>
      <c r="S138" s="62">
        <f>SUMIFS('DATOS PEST12'!$E:$E,'DATOS PEST12'!$A:$A,INDICE!$C$13,'DATOS PEST12'!$D:$D,'5. RG PROV CCAA SECCION'!S$11,'DATOS PEST12'!$B:$B,'5. RG PROV CCAA SECCION'!$A138,'DATOS PEST12'!$F:$F,"REGIMEN GENERAL",'DATOS PEST12'!$C:$C,"UNION EUROPEA")</f>
        <v>1998.5263157894738</v>
      </c>
      <c r="T138" s="62">
        <f>SUMIFS('DATOS PEST12'!$E:$E,'DATOS PEST12'!$A:$A,INDICE!$C$13,'DATOS PEST12'!$D:$D,'5. RG PROV CCAA SECCION'!T$11,'DATOS PEST12'!$B:$B,'5. RG PROV CCAA SECCION'!$A138,'DATOS PEST12'!$F:$F,"REGIMEN GENERAL",'DATOS PEST12'!$C:$C,"UNION EUROPEA")</f>
        <v>1739.2105263157894</v>
      </c>
      <c r="U138" s="62">
        <f>SUMIFS('DATOS PEST12'!$E:$E,'DATOS PEST12'!$A:$A,INDICE!$C$13,'DATOS PEST12'!$D:$D,'5. RG PROV CCAA SECCION'!U$11,'DATOS PEST12'!$B:$B,'5. RG PROV CCAA SECCION'!$A138,'DATOS PEST12'!$F:$F,"REGIMEN GENERAL",'DATOS PEST12'!$C:$C,"UNION EUROPEA")</f>
        <v>831.42105263157885</v>
      </c>
      <c r="V138" s="62">
        <f>SUMIFS('DATOS PEST12'!$E:$E,'DATOS PEST12'!$A:$A,INDICE!$C$13,'DATOS PEST12'!$D:$D,'5. RG PROV CCAA SECCION'!V$11,'DATOS PEST12'!$B:$B,'5. RG PROV CCAA SECCION'!$A138,'DATOS PEST12'!$F:$F,"REGIMEN GENERAL",'DATOS PEST12'!$C:$C,"UNION EUROPEA")</f>
        <v>660.05263157894751</v>
      </c>
      <c r="W138" s="62">
        <f>SUMIFS('DATOS PEST12'!$E:$E,'DATOS PEST12'!$A:$A,INDICE!$C$13,'DATOS PEST12'!$D:$D,'5. RG PROV CCAA SECCION'!W$11,'DATOS PEST12'!$B:$B,'5. RG PROV CCAA SECCION'!$A138,'DATOS PEST12'!$F:$F,"REGIMEN GENERAL",'DATOS PEST12'!$C:$C,"UNION EUROPEA")</f>
        <v>53.052631578947377</v>
      </c>
      <c r="X138" s="62">
        <f>SUMIFS('DATOS PEST12'!$E:$E,'DATOS PEST12'!$A:$A,INDICE!$C$13,'DATOS PEST12'!$D:$D,'5. RG PROV CCAA SECCION'!X$11,'DATOS PEST12'!$B:$B,'5. RG PROV CCAA SECCION'!$A138,'DATOS PEST12'!$F:$F,"REGIMEN GENERAL",'DATOS PEST12'!$C:$C,"UNION EUROPEA")</f>
        <v>15.368421052631572</v>
      </c>
      <c r="Y138" s="59">
        <f>SUMIFS('DATOS PEST12'!$E:$E,'DATOS PEST12'!$A:$A,INDICE!$C$13,'DATOS PEST12'!$D:$D,'5. RG PROV CCAA SECCION'!Y$11,'DATOS PEST12'!$B:$B,'5. RG PROV CCAA SECCION'!$A138,'DATOS PEST12'!$F:$F,"REGIMEN GENERAL",'DATOS PEST12'!$C:$C,"UNION EUROPEA")</f>
        <v>0</v>
      </c>
    </row>
    <row r="139" spans="1:25" s="4" customFormat="1" ht="15.6" x14ac:dyDescent="0.3">
      <c r="A139" s="238" t="s">
        <v>43</v>
      </c>
      <c r="B139" s="239"/>
      <c r="C139" s="66">
        <f t="shared" ref="C139:Y139" si="47">SUM(C140:C141)</f>
        <v>3525.5263157894742</v>
      </c>
      <c r="D139" s="64">
        <f t="shared" si="47"/>
        <v>75.21052631578948</v>
      </c>
      <c r="E139" s="67">
        <f t="shared" si="47"/>
        <v>11.999999999999998</v>
      </c>
      <c r="F139" s="67">
        <f t="shared" si="47"/>
        <v>263.36842105263167</v>
      </c>
      <c r="G139" s="67">
        <f t="shared" si="47"/>
        <v>6</v>
      </c>
      <c r="H139" s="67">
        <f t="shared" si="47"/>
        <v>14.842105263157897</v>
      </c>
      <c r="I139" s="67">
        <f t="shared" si="47"/>
        <v>222.89473684210526</v>
      </c>
      <c r="J139" s="67">
        <f t="shared" si="47"/>
        <v>435.68421052631584</v>
      </c>
      <c r="K139" s="67">
        <f t="shared" si="47"/>
        <v>1053.9473684210527</v>
      </c>
      <c r="L139" s="67">
        <f t="shared" si="47"/>
        <v>527.73684210526312</v>
      </c>
      <c r="M139" s="67">
        <f t="shared" si="47"/>
        <v>32.789473684210527</v>
      </c>
      <c r="N139" s="67">
        <f t="shared" si="47"/>
        <v>11.842105263157896</v>
      </c>
      <c r="O139" s="67">
        <f t="shared" si="47"/>
        <v>4.9999999999999982</v>
      </c>
      <c r="P139" s="67">
        <f t="shared" si="47"/>
        <v>83.631578947368425</v>
      </c>
      <c r="Q139" s="67">
        <f t="shared" si="47"/>
        <v>110.99999999999999</v>
      </c>
      <c r="R139" s="67">
        <f t="shared" si="47"/>
        <v>120</v>
      </c>
      <c r="S139" s="67">
        <f t="shared" si="47"/>
        <v>136.00000000000003</v>
      </c>
      <c r="T139" s="67">
        <f t="shared" si="47"/>
        <v>311.05263157894728</v>
      </c>
      <c r="U139" s="67">
        <f t="shared" si="47"/>
        <v>51.15789473684211</v>
      </c>
      <c r="V139" s="67">
        <f t="shared" si="47"/>
        <v>48.368421052631582</v>
      </c>
      <c r="W139" s="67">
        <f t="shared" si="47"/>
        <v>2.9999999999999987</v>
      </c>
      <c r="X139" s="67">
        <f t="shared" si="47"/>
        <v>0</v>
      </c>
      <c r="Y139" s="66">
        <f t="shared" si="47"/>
        <v>0</v>
      </c>
    </row>
    <row r="140" spans="1:25" s="4" customFormat="1" ht="15.6" x14ac:dyDescent="0.3">
      <c r="A140" s="206">
        <v>6</v>
      </c>
      <c r="B140" s="9" t="s">
        <v>1</v>
      </c>
      <c r="C140" s="59">
        <f t="shared" ref="C140:C141" si="48">SUM(D140:Y140)</f>
        <v>2547.6842105263163</v>
      </c>
      <c r="D140" s="60">
        <f>SUMIFS('DATOS PEST12'!$E:$E,'DATOS PEST12'!$A:$A,INDICE!$C$13,'DATOS PEST12'!$D:$D,'5. RG PROV CCAA SECCION'!D$11,'DATOS PEST12'!$B:$B,'5. RG PROV CCAA SECCION'!$A140,'DATOS PEST12'!$F:$F,"REGIMEN GENERAL",'DATOS PEST12'!$C:$C,"UNION EUROPEA")</f>
        <v>67.21052631578948</v>
      </c>
      <c r="E140" s="62">
        <f>SUMIFS('DATOS PEST12'!$E:$E,'DATOS PEST12'!$A:$A,INDICE!$C$13,'DATOS PEST12'!$D:$D,'5. RG PROV CCAA SECCION'!E$11,'DATOS PEST12'!$B:$B,'5. RG PROV CCAA SECCION'!$A140,'DATOS PEST12'!$F:$F,"REGIMEN GENERAL",'DATOS PEST12'!$C:$C,"UNION EUROPEA")</f>
        <v>6.9999999999999973</v>
      </c>
      <c r="F140" s="62">
        <f>SUMIFS('DATOS PEST12'!$E:$E,'DATOS PEST12'!$A:$A,INDICE!$C$13,'DATOS PEST12'!$D:$D,'5. RG PROV CCAA SECCION'!F$11,'DATOS PEST12'!$B:$B,'5. RG PROV CCAA SECCION'!$A140,'DATOS PEST12'!$F:$F,"REGIMEN GENERAL",'DATOS PEST12'!$C:$C,"UNION EUROPEA")</f>
        <v>179.26315789473691</v>
      </c>
      <c r="G140" s="62">
        <f>SUMIFS('DATOS PEST12'!$E:$E,'DATOS PEST12'!$A:$A,INDICE!$C$13,'DATOS PEST12'!$D:$D,'5. RG PROV CCAA SECCION'!G$11,'DATOS PEST12'!$B:$B,'5. RG PROV CCAA SECCION'!$A140,'DATOS PEST12'!$F:$F,"REGIMEN GENERAL",'DATOS PEST12'!$C:$C,"UNION EUROPEA")</f>
        <v>5.0000000000000009</v>
      </c>
      <c r="H140" s="62">
        <f>SUMIFS('DATOS PEST12'!$E:$E,'DATOS PEST12'!$A:$A,INDICE!$C$13,'DATOS PEST12'!$D:$D,'5. RG PROV CCAA SECCION'!H$11,'DATOS PEST12'!$B:$B,'5. RG PROV CCAA SECCION'!$A140,'DATOS PEST12'!$F:$F,"REGIMEN GENERAL",'DATOS PEST12'!$C:$C,"UNION EUROPEA")</f>
        <v>10.842105263157899</v>
      </c>
      <c r="I140" s="62">
        <f>SUMIFS('DATOS PEST12'!$E:$E,'DATOS PEST12'!$A:$A,INDICE!$C$13,'DATOS PEST12'!$D:$D,'5. RG PROV CCAA SECCION'!I$11,'DATOS PEST12'!$B:$B,'5. RG PROV CCAA SECCION'!$A140,'DATOS PEST12'!$F:$F,"REGIMEN GENERAL",'DATOS PEST12'!$C:$C,"UNION EUROPEA")</f>
        <v>137.21052631578948</v>
      </c>
      <c r="J140" s="62">
        <f>SUMIFS('DATOS PEST12'!$E:$E,'DATOS PEST12'!$A:$A,INDICE!$C$13,'DATOS PEST12'!$D:$D,'5. RG PROV CCAA SECCION'!J$11,'DATOS PEST12'!$B:$B,'5. RG PROV CCAA SECCION'!$A140,'DATOS PEST12'!$F:$F,"REGIMEN GENERAL",'DATOS PEST12'!$C:$C,"UNION EUROPEA")</f>
        <v>338.78947368421052</v>
      </c>
      <c r="K140" s="62">
        <f>SUMIFS('DATOS PEST12'!$E:$E,'DATOS PEST12'!$A:$A,INDICE!$C$13,'DATOS PEST12'!$D:$D,'5. RG PROV CCAA SECCION'!K$11,'DATOS PEST12'!$B:$B,'5. RG PROV CCAA SECCION'!$A140,'DATOS PEST12'!$F:$F,"REGIMEN GENERAL",'DATOS PEST12'!$C:$C,"UNION EUROPEA")</f>
        <v>920.1052631578948</v>
      </c>
      <c r="L140" s="62">
        <f>SUMIFS('DATOS PEST12'!$E:$E,'DATOS PEST12'!$A:$A,INDICE!$C$13,'DATOS PEST12'!$D:$D,'5. RG PROV CCAA SECCION'!L$11,'DATOS PEST12'!$B:$B,'5. RG PROV CCAA SECCION'!$A140,'DATOS PEST12'!$F:$F,"REGIMEN GENERAL",'DATOS PEST12'!$C:$C,"UNION EUROPEA")</f>
        <v>322.31578947368416</v>
      </c>
      <c r="M140" s="62">
        <f>SUMIFS('DATOS PEST12'!$E:$E,'DATOS PEST12'!$A:$A,INDICE!$C$13,'DATOS PEST12'!$D:$D,'5. RG PROV CCAA SECCION'!M$11,'DATOS PEST12'!$B:$B,'5. RG PROV CCAA SECCION'!$A140,'DATOS PEST12'!$F:$F,"REGIMEN GENERAL",'DATOS PEST12'!$C:$C,"UNION EUROPEA")</f>
        <v>23.000000000000004</v>
      </c>
      <c r="N140" s="62">
        <f>SUMIFS('DATOS PEST12'!$E:$E,'DATOS PEST12'!$A:$A,INDICE!$C$13,'DATOS PEST12'!$D:$D,'5. RG PROV CCAA SECCION'!N$11,'DATOS PEST12'!$B:$B,'5. RG PROV CCAA SECCION'!$A140,'DATOS PEST12'!$F:$F,"REGIMEN GENERAL",'DATOS PEST12'!$C:$C,"UNION EUROPEA")</f>
        <v>9</v>
      </c>
      <c r="O140" s="62">
        <f>SUMIFS('DATOS PEST12'!$E:$E,'DATOS PEST12'!$A:$A,INDICE!$C$13,'DATOS PEST12'!$D:$D,'5. RG PROV CCAA SECCION'!O$11,'DATOS PEST12'!$B:$B,'5. RG PROV CCAA SECCION'!$A140,'DATOS PEST12'!$F:$F,"REGIMEN GENERAL",'DATOS PEST12'!$C:$C,"UNION EUROPEA")</f>
        <v>3.9999999999999982</v>
      </c>
      <c r="P140" s="62">
        <f>SUMIFS('DATOS PEST12'!$E:$E,'DATOS PEST12'!$A:$A,INDICE!$C$13,'DATOS PEST12'!$D:$D,'5. RG PROV CCAA SECCION'!P$11,'DATOS PEST12'!$B:$B,'5. RG PROV CCAA SECCION'!$A140,'DATOS PEST12'!$F:$F,"REGIMEN GENERAL",'DATOS PEST12'!$C:$C,"UNION EUROPEA")</f>
        <v>63.05263157894737</v>
      </c>
      <c r="Q140" s="62">
        <f>SUMIFS('DATOS PEST12'!$E:$E,'DATOS PEST12'!$A:$A,INDICE!$C$13,'DATOS PEST12'!$D:$D,'5. RG PROV CCAA SECCION'!Q$11,'DATOS PEST12'!$B:$B,'5. RG PROV CCAA SECCION'!$A140,'DATOS PEST12'!$F:$F,"REGIMEN GENERAL",'DATOS PEST12'!$C:$C,"UNION EUROPEA")</f>
        <v>82.157894736842081</v>
      </c>
      <c r="R140" s="62">
        <f>SUMIFS('DATOS PEST12'!$E:$E,'DATOS PEST12'!$A:$A,INDICE!$C$13,'DATOS PEST12'!$D:$D,'5. RG PROV CCAA SECCION'!R$11,'DATOS PEST12'!$B:$B,'5. RG PROV CCAA SECCION'!$A140,'DATOS PEST12'!$F:$F,"REGIMEN GENERAL",'DATOS PEST12'!$C:$C,"UNION EUROPEA")</f>
        <v>84.05263157894737</v>
      </c>
      <c r="S140" s="62">
        <f>SUMIFS('DATOS PEST12'!$E:$E,'DATOS PEST12'!$A:$A,INDICE!$C$13,'DATOS PEST12'!$D:$D,'5. RG PROV CCAA SECCION'!S$11,'DATOS PEST12'!$B:$B,'5. RG PROV CCAA SECCION'!$A140,'DATOS PEST12'!$F:$F,"REGIMEN GENERAL",'DATOS PEST12'!$C:$C,"UNION EUROPEA")</f>
        <v>77.000000000000014</v>
      </c>
      <c r="T140" s="62">
        <f>SUMIFS('DATOS PEST12'!$E:$E,'DATOS PEST12'!$A:$A,INDICE!$C$13,'DATOS PEST12'!$D:$D,'5. RG PROV CCAA SECCION'!T$11,'DATOS PEST12'!$B:$B,'5. RG PROV CCAA SECCION'!$A140,'DATOS PEST12'!$F:$F,"REGIMEN GENERAL",'DATOS PEST12'!$C:$C,"UNION EUROPEA")</f>
        <v>160.84210526315789</v>
      </c>
      <c r="U140" s="62">
        <f>SUMIFS('DATOS PEST12'!$E:$E,'DATOS PEST12'!$A:$A,INDICE!$C$13,'DATOS PEST12'!$D:$D,'5. RG PROV CCAA SECCION'!U$11,'DATOS PEST12'!$B:$B,'5. RG PROV CCAA SECCION'!$A140,'DATOS PEST12'!$F:$F,"REGIMEN GENERAL",'DATOS PEST12'!$C:$C,"UNION EUROPEA")</f>
        <v>30.05263157894737</v>
      </c>
      <c r="V140" s="62">
        <f>SUMIFS('DATOS PEST12'!$E:$E,'DATOS PEST12'!$A:$A,INDICE!$C$13,'DATOS PEST12'!$D:$D,'5. RG PROV CCAA SECCION'!V$11,'DATOS PEST12'!$B:$B,'5. RG PROV CCAA SECCION'!$A140,'DATOS PEST12'!$F:$F,"REGIMEN GENERAL",'DATOS PEST12'!$C:$C,"UNION EUROPEA")</f>
        <v>25.789473684210527</v>
      </c>
      <c r="W140" s="62">
        <f>SUMIFS('DATOS PEST12'!$E:$E,'DATOS PEST12'!$A:$A,INDICE!$C$13,'DATOS PEST12'!$D:$D,'5. RG PROV CCAA SECCION'!W$11,'DATOS PEST12'!$B:$B,'5. RG PROV CCAA SECCION'!$A140,'DATOS PEST12'!$F:$F,"REGIMEN GENERAL",'DATOS PEST12'!$C:$C,"UNION EUROPEA")</f>
        <v>0.99999999999999956</v>
      </c>
      <c r="X140" s="62">
        <f>SUMIFS('DATOS PEST12'!$E:$E,'DATOS PEST12'!$A:$A,INDICE!$C$13,'DATOS PEST12'!$D:$D,'5. RG PROV CCAA SECCION'!X$11,'DATOS PEST12'!$B:$B,'5. RG PROV CCAA SECCION'!$A140,'DATOS PEST12'!$F:$F,"REGIMEN GENERAL",'DATOS PEST12'!$C:$C,"UNION EUROPEA")</f>
        <v>0</v>
      </c>
      <c r="Y140" s="59">
        <f>SUMIFS('DATOS PEST12'!$E:$E,'DATOS PEST12'!$A:$A,INDICE!$C$13,'DATOS PEST12'!$D:$D,'5. RG PROV CCAA SECCION'!Y$11,'DATOS PEST12'!$B:$B,'5. RG PROV CCAA SECCION'!$A140,'DATOS PEST12'!$F:$F,"REGIMEN GENERAL",'DATOS PEST12'!$C:$C,"UNION EUROPEA")</f>
        <v>0</v>
      </c>
    </row>
    <row r="141" spans="1:25" s="4" customFormat="1" ht="15.6" x14ac:dyDescent="0.3">
      <c r="A141" s="1">
        <v>10</v>
      </c>
      <c r="B141" s="17" t="s">
        <v>173</v>
      </c>
      <c r="C141" s="59">
        <f t="shared" si="48"/>
        <v>977.8421052631578</v>
      </c>
      <c r="D141" s="60">
        <f>SUMIFS('DATOS PEST12'!$E:$E,'DATOS PEST12'!$A:$A,INDICE!$C$13,'DATOS PEST12'!$D:$D,'5. RG PROV CCAA SECCION'!D$11,'DATOS PEST12'!$B:$B,'5. RG PROV CCAA SECCION'!$A141,'DATOS PEST12'!$F:$F,"REGIMEN GENERAL",'DATOS PEST12'!$C:$C,"UNION EUROPEA")</f>
        <v>7.9999999999999964</v>
      </c>
      <c r="E141" s="62">
        <f>SUMIFS('DATOS PEST12'!$E:$E,'DATOS PEST12'!$A:$A,INDICE!$C$13,'DATOS PEST12'!$D:$D,'5. RG PROV CCAA SECCION'!E$11,'DATOS PEST12'!$B:$B,'5. RG PROV CCAA SECCION'!$A141,'DATOS PEST12'!$F:$F,"REGIMEN GENERAL",'DATOS PEST12'!$C:$C,"UNION EUROPEA")</f>
        <v>5.0000000000000009</v>
      </c>
      <c r="F141" s="62">
        <f>SUMIFS('DATOS PEST12'!$E:$E,'DATOS PEST12'!$A:$A,INDICE!$C$13,'DATOS PEST12'!$D:$D,'5. RG PROV CCAA SECCION'!F$11,'DATOS PEST12'!$B:$B,'5. RG PROV CCAA SECCION'!$A141,'DATOS PEST12'!$F:$F,"REGIMEN GENERAL",'DATOS PEST12'!$C:$C,"UNION EUROPEA")</f>
        <v>84.10526315789474</v>
      </c>
      <c r="G141" s="62">
        <f>SUMIFS('DATOS PEST12'!$E:$E,'DATOS PEST12'!$A:$A,INDICE!$C$13,'DATOS PEST12'!$D:$D,'5. RG PROV CCAA SECCION'!G$11,'DATOS PEST12'!$B:$B,'5. RG PROV CCAA SECCION'!$A141,'DATOS PEST12'!$F:$F,"REGIMEN GENERAL",'DATOS PEST12'!$C:$C,"UNION EUROPEA")</f>
        <v>0.99999999999999956</v>
      </c>
      <c r="H141" s="62">
        <f>SUMIFS('DATOS PEST12'!$E:$E,'DATOS PEST12'!$A:$A,INDICE!$C$13,'DATOS PEST12'!$D:$D,'5. RG PROV CCAA SECCION'!H$11,'DATOS PEST12'!$B:$B,'5. RG PROV CCAA SECCION'!$A141,'DATOS PEST12'!$F:$F,"REGIMEN GENERAL",'DATOS PEST12'!$C:$C,"UNION EUROPEA")</f>
        <v>3.9999999999999982</v>
      </c>
      <c r="I141" s="62">
        <f>SUMIFS('DATOS PEST12'!$E:$E,'DATOS PEST12'!$A:$A,INDICE!$C$13,'DATOS PEST12'!$D:$D,'5. RG PROV CCAA SECCION'!I$11,'DATOS PEST12'!$B:$B,'5. RG PROV CCAA SECCION'!$A141,'DATOS PEST12'!$F:$F,"REGIMEN GENERAL",'DATOS PEST12'!$C:$C,"UNION EUROPEA")</f>
        <v>85.684210526315795</v>
      </c>
      <c r="J141" s="62">
        <f>SUMIFS('DATOS PEST12'!$E:$E,'DATOS PEST12'!$A:$A,INDICE!$C$13,'DATOS PEST12'!$D:$D,'5. RG PROV CCAA SECCION'!J$11,'DATOS PEST12'!$B:$B,'5. RG PROV CCAA SECCION'!$A141,'DATOS PEST12'!$F:$F,"REGIMEN GENERAL",'DATOS PEST12'!$C:$C,"UNION EUROPEA")</f>
        <v>96.894736842105289</v>
      </c>
      <c r="K141" s="62">
        <f>SUMIFS('DATOS PEST12'!$E:$E,'DATOS PEST12'!$A:$A,INDICE!$C$13,'DATOS PEST12'!$D:$D,'5. RG PROV CCAA SECCION'!K$11,'DATOS PEST12'!$B:$B,'5. RG PROV CCAA SECCION'!$A141,'DATOS PEST12'!$F:$F,"REGIMEN GENERAL",'DATOS PEST12'!$C:$C,"UNION EUROPEA")</f>
        <v>133.84210526315789</v>
      </c>
      <c r="L141" s="62">
        <f>SUMIFS('DATOS PEST12'!$E:$E,'DATOS PEST12'!$A:$A,INDICE!$C$13,'DATOS PEST12'!$D:$D,'5. RG PROV CCAA SECCION'!L$11,'DATOS PEST12'!$B:$B,'5. RG PROV CCAA SECCION'!$A141,'DATOS PEST12'!$F:$F,"REGIMEN GENERAL",'DATOS PEST12'!$C:$C,"UNION EUROPEA")</f>
        <v>205.42105263157893</v>
      </c>
      <c r="M141" s="62">
        <f>SUMIFS('DATOS PEST12'!$E:$E,'DATOS PEST12'!$A:$A,INDICE!$C$13,'DATOS PEST12'!$D:$D,'5. RG PROV CCAA SECCION'!M$11,'DATOS PEST12'!$B:$B,'5. RG PROV CCAA SECCION'!$A141,'DATOS PEST12'!$F:$F,"REGIMEN GENERAL",'DATOS PEST12'!$C:$C,"UNION EUROPEA")</f>
        <v>9.7894736842105239</v>
      </c>
      <c r="N141" s="62">
        <f>SUMIFS('DATOS PEST12'!$E:$E,'DATOS PEST12'!$A:$A,INDICE!$C$13,'DATOS PEST12'!$D:$D,'5. RG PROV CCAA SECCION'!N$11,'DATOS PEST12'!$B:$B,'5. RG PROV CCAA SECCION'!$A141,'DATOS PEST12'!$F:$F,"REGIMEN GENERAL",'DATOS PEST12'!$C:$C,"UNION EUROPEA")</f>
        <v>2.8421052631578951</v>
      </c>
      <c r="O141" s="62">
        <f>SUMIFS('DATOS PEST12'!$E:$E,'DATOS PEST12'!$A:$A,INDICE!$C$13,'DATOS PEST12'!$D:$D,'5. RG PROV CCAA SECCION'!O$11,'DATOS PEST12'!$B:$B,'5. RG PROV CCAA SECCION'!$A141,'DATOS PEST12'!$F:$F,"REGIMEN GENERAL",'DATOS PEST12'!$C:$C,"UNION EUROPEA")</f>
        <v>0.99999999999999956</v>
      </c>
      <c r="P141" s="62">
        <f>SUMIFS('DATOS PEST12'!$E:$E,'DATOS PEST12'!$A:$A,INDICE!$C$13,'DATOS PEST12'!$D:$D,'5. RG PROV CCAA SECCION'!P$11,'DATOS PEST12'!$B:$B,'5. RG PROV CCAA SECCION'!$A141,'DATOS PEST12'!$F:$F,"REGIMEN GENERAL",'DATOS PEST12'!$C:$C,"UNION EUROPEA")</f>
        <v>20.578947368421051</v>
      </c>
      <c r="Q141" s="62">
        <f>SUMIFS('DATOS PEST12'!$E:$E,'DATOS PEST12'!$A:$A,INDICE!$C$13,'DATOS PEST12'!$D:$D,'5. RG PROV CCAA SECCION'!Q$11,'DATOS PEST12'!$B:$B,'5. RG PROV CCAA SECCION'!$A141,'DATOS PEST12'!$F:$F,"REGIMEN GENERAL",'DATOS PEST12'!$C:$C,"UNION EUROPEA")</f>
        <v>28.842105263157901</v>
      </c>
      <c r="R141" s="62">
        <f>SUMIFS('DATOS PEST12'!$E:$E,'DATOS PEST12'!$A:$A,INDICE!$C$13,'DATOS PEST12'!$D:$D,'5. RG PROV CCAA SECCION'!R$11,'DATOS PEST12'!$B:$B,'5. RG PROV CCAA SECCION'!$A141,'DATOS PEST12'!$F:$F,"REGIMEN GENERAL",'DATOS PEST12'!$C:$C,"UNION EUROPEA")</f>
        <v>35.94736842105263</v>
      </c>
      <c r="S141" s="62">
        <f>SUMIFS('DATOS PEST12'!$E:$E,'DATOS PEST12'!$A:$A,INDICE!$C$13,'DATOS PEST12'!$D:$D,'5. RG PROV CCAA SECCION'!S$11,'DATOS PEST12'!$B:$B,'5. RG PROV CCAA SECCION'!$A141,'DATOS PEST12'!$F:$F,"REGIMEN GENERAL",'DATOS PEST12'!$C:$C,"UNION EUROPEA")</f>
        <v>59.000000000000021</v>
      </c>
      <c r="T141" s="62">
        <f>SUMIFS('DATOS PEST12'!$E:$E,'DATOS PEST12'!$A:$A,INDICE!$C$13,'DATOS PEST12'!$D:$D,'5. RG PROV CCAA SECCION'!T$11,'DATOS PEST12'!$B:$B,'5. RG PROV CCAA SECCION'!$A141,'DATOS PEST12'!$F:$F,"REGIMEN GENERAL",'DATOS PEST12'!$C:$C,"UNION EUROPEA")</f>
        <v>150.21052631578942</v>
      </c>
      <c r="U141" s="62">
        <f>SUMIFS('DATOS PEST12'!$E:$E,'DATOS PEST12'!$A:$A,INDICE!$C$13,'DATOS PEST12'!$D:$D,'5. RG PROV CCAA SECCION'!U$11,'DATOS PEST12'!$B:$B,'5. RG PROV CCAA SECCION'!$A141,'DATOS PEST12'!$F:$F,"REGIMEN GENERAL",'DATOS PEST12'!$C:$C,"UNION EUROPEA")</f>
        <v>21.105263157894736</v>
      </c>
      <c r="V141" s="62">
        <f>SUMIFS('DATOS PEST12'!$E:$E,'DATOS PEST12'!$A:$A,INDICE!$C$13,'DATOS PEST12'!$D:$D,'5. RG PROV CCAA SECCION'!V$11,'DATOS PEST12'!$B:$B,'5. RG PROV CCAA SECCION'!$A141,'DATOS PEST12'!$F:$F,"REGIMEN GENERAL",'DATOS PEST12'!$C:$C,"UNION EUROPEA")</f>
        <v>22.578947368421055</v>
      </c>
      <c r="W141" s="62">
        <f>SUMIFS('DATOS PEST12'!$E:$E,'DATOS PEST12'!$A:$A,INDICE!$C$13,'DATOS PEST12'!$D:$D,'5. RG PROV CCAA SECCION'!W$11,'DATOS PEST12'!$B:$B,'5. RG PROV CCAA SECCION'!$A141,'DATOS PEST12'!$F:$F,"REGIMEN GENERAL",'DATOS PEST12'!$C:$C,"UNION EUROPEA")</f>
        <v>1.9999999999999991</v>
      </c>
      <c r="X141" s="62">
        <f>SUMIFS('DATOS PEST12'!$E:$E,'DATOS PEST12'!$A:$A,INDICE!$C$13,'DATOS PEST12'!$D:$D,'5. RG PROV CCAA SECCION'!X$11,'DATOS PEST12'!$B:$B,'5. RG PROV CCAA SECCION'!$A141,'DATOS PEST12'!$F:$F,"REGIMEN GENERAL",'DATOS PEST12'!$C:$C,"UNION EUROPEA")</f>
        <v>0</v>
      </c>
      <c r="Y141" s="59">
        <f>SUMIFS('DATOS PEST12'!$E:$E,'DATOS PEST12'!$A:$A,INDICE!$C$13,'DATOS PEST12'!$D:$D,'5. RG PROV CCAA SECCION'!Y$11,'DATOS PEST12'!$B:$B,'5. RG PROV CCAA SECCION'!$A141,'DATOS PEST12'!$F:$F,"REGIMEN GENERAL",'DATOS PEST12'!$C:$C,"UNION EUROPEA")</f>
        <v>0</v>
      </c>
    </row>
    <row r="142" spans="1:25" s="4" customFormat="1" ht="15.6" x14ac:dyDescent="0.3">
      <c r="A142" s="238" t="s">
        <v>44</v>
      </c>
      <c r="B142" s="239"/>
      <c r="C142" s="66">
        <f t="shared" ref="C142:Y142" si="49">SUM(C143:C146)</f>
        <v>13478.105263157893</v>
      </c>
      <c r="D142" s="64">
        <f t="shared" si="49"/>
        <v>407.94736842105266</v>
      </c>
      <c r="E142" s="67">
        <f t="shared" si="49"/>
        <v>54.73684210526315</v>
      </c>
      <c r="F142" s="67">
        <f t="shared" si="49"/>
        <v>2032.6842105263158</v>
      </c>
      <c r="G142" s="67">
        <f t="shared" si="49"/>
        <v>5.9999999999999991</v>
      </c>
      <c r="H142" s="67">
        <f t="shared" si="49"/>
        <v>37.157894736842103</v>
      </c>
      <c r="I142" s="67">
        <f t="shared" si="49"/>
        <v>1669.5263157894733</v>
      </c>
      <c r="J142" s="67">
        <f t="shared" si="49"/>
        <v>1653.5263157894733</v>
      </c>
      <c r="K142" s="67">
        <f t="shared" si="49"/>
        <v>1949.2631578947371</v>
      </c>
      <c r="L142" s="67">
        <f t="shared" si="49"/>
        <v>1763.2105263157896</v>
      </c>
      <c r="M142" s="67">
        <f t="shared" si="49"/>
        <v>406.31578947368428</v>
      </c>
      <c r="N142" s="67">
        <f t="shared" si="49"/>
        <v>67.89473684210526</v>
      </c>
      <c r="O142" s="67">
        <f t="shared" si="49"/>
        <v>21.631578947368418</v>
      </c>
      <c r="P142" s="67">
        <f t="shared" si="49"/>
        <v>506.05263157894728</v>
      </c>
      <c r="Q142" s="67">
        <f t="shared" si="49"/>
        <v>791.05263157894728</v>
      </c>
      <c r="R142" s="67">
        <f t="shared" si="49"/>
        <v>158.15789473684214</v>
      </c>
      <c r="S142" s="67">
        <f t="shared" si="49"/>
        <v>549.26315789473688</v>
      </c>
      <c r="T142" s="67">
        <f t="shared" si="49"/>
        <v>966.78947368421007</v>
      </c>
      <c r="U142" s="67">
        <f t="shared" si="49"/>
        <v>257.5263157894737</v>
      </c>
      <c r="V142" s="67">
        <f t="shared" si="49"/>
        <v>163.36842105263156</v>
      </c>
      <c r="W142" s="67">
        <f t="shared" si="49"/>
        <v>11</v>
      </c>
      <c r="X142" s="67">
        <f t="shared" si="49"/>
        <v>5.0000000000000009</v>
      </c>
      <c r="Y142" s="66">
        <f t="shared" si="49"/>
        <v>0</v>
      </c>
    </row>
    <row r="143" spans="1:25" s="4" customFormat="1" ht="15.6" x14ac:dyDescent="0.3">
      <c r="A143" s="6">
        <v>15</v>
      </c>
      <c r="B143" s="7" t="s">
        <v>84</v>
      </c>
      <c r="C143" s="59">
        <f t="shared" ref="C143:C146" si="50">SUM(D143:Y143)</f>
        <v>4490.5263157894733</v>
      </c>
      <c r="D143" s="60">
        <f>SUMIFS('DATOS PEST12'!$E:$E,'DATOS PEST12'!$A:$A,INDICE!$C$13,'DATOS PEST12'!$D:$D,'5. RG PROV CCAA SECCION'!D$11,'DATOS PEST12'!$B:$B,'5. RG PROV CCAA SECCION'!$A143,'DATOS PEST12'!$F:$F,"REGIMEN GENERAL",'DATOS PEST12'!$C:$C,"UNION EUROPEA")</f>
        <v>89.684210526315809</v>
      </c>
      <c r="E143" s="62">
        <f>SUMIFS('DATOS PEST12'!$E:$E,'DATOS PEST12'!$A:$A,INDICE!$C$13,'DATOS PEST12'!$D:$D,'5. RG PROV CCAA SECCION'!E$11,'DATOS PEST12'!$B:$B,'5. RG PROV CCAA SECCION'!$A143,'DATOS PEST12'!$F:$F,"REGIMEN GENERAL",'DATOS PEST12'!$C:$C,"UNION EUROPEA")</f>
        <v>0.99999999999999956</v>
      </c>
      <c r="F143" s="62">
        <f>SUMIFS('DATOS PEST12'!$E:$E,'DATOS PEST12'!$A:$A,INDICE!$C$13,'DATOS PEST12'!$D:$D,'5. RG PROV CCAA SECCION'!F$11,'DATOS PEST12'!$B:$B,'5. RG PROV CCAA SECCION'!$A143,'DATOS PEST12'!$F:$F,"REGIMEN GENERAL",'DATOS PEST12'!$C:$C,"UNION EUROPEA")</f>
        <v>546.94736842105272</v>
      </c>
      <c r="G143" s="62">
        <f>SUMIFS('DATOS PEST12'!$E:$E,'DATOS PEST12'!$A:$A,INDICE!$C$13,'DATOS PEST12'!$D:$D,'5. RG PROV CCAA SECCION'!G$11,'DATOS PEST12'!$B:$B,'5. RG PROV CCAA SECCION'!$A143,'DATOS PEST12'!$F:$F,"REGIMEN GENERAL",'DATOS PEST12'!$C:$C,"UNION EUROPEA")</f>
        <v>3.0000000000000004</v>
      </c>
      <c r="H143" s="62">
        <f>SUMIFS('DATOS PEST12'!$E:$E,'DATOS PEST12'!$A:$A,INDICE!$C$13,'DATOS PEST12'!$D:$D,'5. RG PROV CCAA SECCION'!H$11,'DATOS PEST12'!$B:$B,'5. RG PROV CCAA SECCION'!$A143,'DATOS PEST12'!$F:$F,"REGIMEN GENERAL",'DATOS PEST12'!$C:$C,"UNION EUROPEA")</f>
        <v>10.000000000000002</v>
      </c>
      <c r="I143" s="62">
        <f>SUMIFS('DATOS PEST12'!$E:$E,'DATOS PEST12'!$A:$A,INDICE!$C$13,'DATOS PEST12'!$D:$D,'5. RG PROV CCAA SECCION'!I$11,'DATOS PEST12'!$B:$B,'5. RG PROV CCAA SECCION'!$A143,'DATOS PEST12'!$F:$F,"REGIMEN GENERAL",'DATOS PEST12'!$C:$C,"UNION EUROPEA")</f>
        <v>740.8947368421052</v>
      </c>
      <c r="J143" s="62">
        <f>SUMIFS('DATOS PEST12'!$E:$E,'DATOS PEST12'!$A:$A,INDICE!$C$13,'DATOS PEST12'!$D:$D,'5. RG PROV CCAA SECCION'!J$11,'DATOS PEST12'!$B:$B,'5. RG PROV CCAA SECCION'!$A143,'DATOS PEST12'!$F:$F,"REGIMEN GENERAL",'DATOS PEST12'!$C:$C,"UNION EUROPEA")</f>
        <v>485.8421052631578</v>
      </c>
      <c r="K143" s="62">
        <f>SUMIFS('DATOS PEST12'!$E:$E,'DATOS PEST12'!$A:$A,INDICE!$C$13,'DATOS PEST12'!$D:$D,'5. RG PROV CCAA SECCION'!K$11,'DATOS PEST12'!$B:$B,'5. RG PROV CCAA SECCION'!$A143,'DATOS PEST12'!$F:$F,"REGIMEN GENERAL",'DATOS PEST12'!$C:$C,"UNION EUROPEA")</f>
        <v>319.31578947368416</v>
      </c>
      <c r="L143" s="62">
        <f>SUMIFS('DATOS PEST12'!$E:$E,'DATOS PEST12'!$A:$A,INDICE!$C$13,'DATOS PEST12'!$D:$D,'5. RG PROV CCAA SECCION'!L$11,'DATOS PEST12'!$B:$B,'5. RG PROV CCAA SECCION'!$A143,'DATOS PEST12'!$F:$F,"REGIMEN GENERAL",'DATOS PEST12'!$C:$C,"UNION EUROPEA")</f>
        <v>648.63157894736844</v>
      </c>
      <c r="M143" s="62">
        <f>SUMIFS('DATOS PEST12'!$E:$E,'DATOS PEST12'!$A:$A,INDICE!$C$13,'DATOS PEST12'!$D:$D,'5. RG PROV CCAA SECCION'!M$11,'DATOS PEST12'!$B:$B,'5. RG PROV CCAA SECCION'!$A143,'DATOS PEST12'!$F:$F,"REGIMEN GENERAL",'DATOS PEST12'!$C:$C,"UNION EUROPEA")</f>
        <v>254.10526315789474</v>
      </c>
      <c r="N143" s="62">
        <f>SUMIFS('DATOS PEST12'!$E:$E,'DATOS PEST12'!$A:$A,INDICE!$C$13,'DATOS PEST12'!$D:$D,'5. RG PROV CCAA SECCION'!N$11,'DATOS PEST12'!$B:$B,'5. RG PROV CCAA SECCION'!$A143,'DATOS PEST12'!$F:$F,"REGIMEN GENERAL",'DATOS PEST12'!$C:$C,"UNION EUROPEA")</f>
        <v>34.78947368421052</v>
      </c>
      <c r="O143" s="62">
        <f>SUMIFS('DATOS PEST12'!$E:$E,'DATOS PEST12'!$A:$A,INDICE!$C$13,'DATOS PEST12'!$D:$D,'5. RG PROV CCAA SECCION'!O$11,'DATOS PEST12'!$B:$B,'5. RG PROV CCAA SECCION'!$A143,'DATOS PEST12'!$F:$F,"REGIMEN GENERAL",'DATOS PEST12'!$C:$C,"UNION EUROPEA")</f>
        <v>14.157894736842101</v>
      </c>
      <c r="P143" s="62">
        <f>SUMIFS('DATOS PEST12'!$E:$E,'DATOS PEST12'!$A:$A,INDICE!$C$13,'DATOS PEST12'!$D:$D,'5. RG PROV CCAA SECCION'!P$11,'DATOS PEST12'!$B:$B,'5. RG PROV CCAA SECCION'!$A143,'DATOS PEST12'!$F:$F,"REGIMEN GENERAL",'DATOS PEST12'!$C:$C,"UNION EUROPEA")</f>
        <v>261.26315789473676</v>
      </c>
      <c r="Q143" s="62">
        <f>SUMIFS('DATOS PEST12'!$E:$E,'DATOS PEST12'!$A:$A,INDICE!$C$13,'DATOS PEST12'!$D:$D,'5. RG PROV CCAA SECCION'!Q$11,'DATOS PEST12'!$B:$B,'5. RG PROV CCAA SECCION'!$A143,'DATOS PEST12'!$F:$F,"REGIMEN GENERAL",'DATOS PEST12'!$C:$C,"UNION EUROPEA")</f>
        <v>331.47368421052624</v>
      </c>
      <c r="R143" s="62">
        <f>SUMIFS('DATOS PEST12'!$E:$E,'DATOS PEST12'!$A:$A,INDICE!$C$13,'DATOS PEST12'!$D:$D,'5. RG PROV CCAA SECCION'!R$11,'DATOS PEST12'!$B:$B,'5. RG PROV CCAA SECCION'!$A143,'DATOS PEST12'!$F:$F,"REGIMEN GENERAL",'DATOS PEST12'!$C:$C,"UNION EUROPEA")</f>
        <v>40.21052631578948</v>
      </c>
      <c r="S143" s="62">
        <f>SUMIFS('DATOS PEST12'!$E:$E,'DATOS PEST12'!$A:$A,INDICE!$C$13,'DATOS PEST12'!$D:$D,'5. RG PROV CCAA SECCION'!S$11,'DATOS PEST12'!$B:$B,'5. RG PROV CCAA SECCION'!$A143,'DATOS PEST12'!$F:$F,"REGIMEN GENERAL",'DATOS PEST12'!$C:$C,"UNION EUROPEA")</f>
        <v>290.05263157894746</v>
      </c>
      <c r="T143" s="62">
        <f>SUMIFS('DATOS PEST12'!$E:$E,'DATOS PEST12'!$A:$A,INDICE!$C$13,'DATOS PEST12'!$D:$D,'5. RG PROV CCAA SECCION'!T$11,'DATOS PEST12'!$B:$B,'5. RG PROV CCAA SECCION'!$A143,'DATOS PEST12'!$F:$F,"REGIMEN GENERAL",'DATOS PEST12'!$C:$C,"UNION EUROPEA")</f>
        <v>237.21052631578925</v>
      </c>
      <c r="U143" s="62">
        <f>SUMIFS('DATOS PEST12'!$E:$E,'DATOS PEST12'!$A:$A,INDICE!$C$13,'DATOS PEST12'!$D:$D,'5. RG PROV CCAA SECCION'!U$11,'DATOS PEST12'!$B:$B,'5. RG PROV CCAA SECCION'!$A143,'DATOS PEST12'!$F:$F,"REGIMEN GENERAL",'DATOS PEST12'!$C:$C,"UNION EUROPEA")</f>
        <v>117.73684210526316</v>
      </c>
      <c r="V143" s="62">
        <f>SUMIFS('DATOS PEST12'!$E:$E,'DATOS PEST12'!$A:$A,INDICE!$C$13,'DATOS PEST12'!$D:$D,'5. RG PROV CCAA SECCION'!V$11,'DATOS PEST12'!$B:$B,'5. RG PROV CCAA SECCION'!$A143,'DATOS PEST12'!$F:$F,"REGIMEN GENERAL",'DATOS PEST12'!$C:$C,"UNION EUROPEA")</f>
        <v>55.210526315789444</v>
      </c>
      <c r="W143" s="62">
        <f>SUMIFS('DATOS PEST12'!$E:$E,'DATOS PEST12'!$A:$A,INDICE!$C$13,'DATOS PEST12'!$D:$D,'5. RG PROV CCAA SECCION'!W$11,'DATOS PEST12'!$B:$B,'5. RG PROV CCAA SECCION'!$A143,'DATOS PEST12'!$F:$F,"REGIMEN GENERAL",'DATOS PEST12'!$C:$C,"UNION EUROPEA")</f>
        <v>9</v>
      </c>
      <c r="X143" s="62">
        <f>SUMIFS('DATOS PEST12'!$E:$E,'DATOS PEST12'!$A:$A,INDICE!$C$13,'DATOS PEST12'!$D:$D,'5. RG PROV CCAA SECCION'!X$11,'DATOS PEST12'!$B:$B,'5. RG PROV CCAA SECCION'!$A143,'DATOS PEST12'!$F:$F,"REGIMEN GENERAL",'DATOS PEST12'!$C:$C,"UNION EUROPEA")</f>
        <v>0</v>
      </c>
      <c r="Y143" s="59">
        <f>SUMIFS('DATOS PEST12'!$E:$E,'DATOS PEST12'!$A:$A,INDICE!$C$13,'DATOS PEST12'!$D:$D,'5. RG PROV CCAA SECCION'!Y$11,'DATOS PEST12'!$B:$B,'5. RG PROV CCAA SECCION'!$A143,'DATOS PEST12'!$F:$F,"REGIMEN GENERAL",'DATOS PEST12'!$C:$C,"UNION EUROPEA")</f>
        <v>0</v>
      </c>
    </row>
    <row r="144" spans="1:25" s="4" customFormat="1" ht="15.6" x14ac:dyDescent="0.3">
      <c r="A144" s="8">
        <v>27</v>
      </c>
      <c r="B144" s="9" t="s">
        <v>13</v>
      </c>
      <c r="C144" s="59">
        <f t="shared" si="50"/>
        <v>1614.9473684210529</v>
      </c>
      <c r="D144" s="60">
        <f>SUMIFS('DATOS PEST12'!$E:$E,'DATOS PEST12'!$A:$A,INDICE!$C$13,'DATOS PEST12'!$D:$D,'5. RG PROV CCAA SECCION'!D$11,'DATOS PEST12'!$B:$B,'5. RG PROV CCAA SECCION'!$A144,'DATOS PEST12'!$F:$F,"REGIMEN GENERAL",'DATOS PEST12'!$C:$C,"UNION EUROPEA")</f>
        <v>155.78947368421055</v>
      </c>
      <c r="E144" s="62">
        <f>SUMIFS('DATOS PEST12'!$E:$E,'DATOS PEST12'!$A:$A,INDICE!$C$13,'DATOS PEST12'!$D:$D,'5. RG PROV CCAA SECCION'!E$11,'DATOS PEST12'!$B:$B,'5. RG PROV CCAA SECCION'!$A144,'DATOS PEST12'!$F:$F,"REGIMEN GENERAL",'DATOS PEST12'!$C:$C,"UNION EUROPEA")</f>
        <v>4.4210526315789469</v>
      </c>
      <c r="F144" s="62">
        <f>SUMIFS('DATOS PEST12'!$E:$E,'DATOS PEST12'!$A:$A,INDICE!$C$13,'DATOS PEST12'!$D:$D,'5. RG PROV CCAA SECCION'!F$11,'DATOS PEST12'!$B:$B,'5. RG PROV CCAA SECCION'!$A144,'DATOS PEST12'!$F:$F,"REGIMEN GENERAL",'DATOS PEST12'!$C:$C,"UNION EUROPEA")</f>
        <v>160.5263157894737</v>
      </c>
      <c r="G144" s="62">
        <f>SUMIFS('DATOS PEST12'!$E:$E,'DATOS PEST12'!$A:$A,INDICE!$C$13,'DATOS PEST12'!$D:$D,'5. RG PROV CCAA SECCION'!G$11,'DATOS PEST12'!$B:$B,'5. RG PROV CCAA SECCION'!$A144,'DATOS PEST12'!$F:$F,"REGIMEN GENERAL",'DATOS PEST12'!$C:$C,"UNION EUROPEA")</f>
        <v>0.99999999999999956</v>
      </c>
      <c r="H144" s="62">
        <f>SUMIFS('DATOS PEST12'!$E:$E,'DATOS PEST12'!$A:$A,INDICE!$C$13,'DATOS PEST12'!$D:$D,'5. RG PROV CCAA SECCION'!H$11,'DATOS PEST12'!$B:$B,'5. RG PROV CCAA SECCION'!$A144,'DATOS PEST12'!$F:$F,"REGIMEN GENERAL",'DATOS PEST12'!$C:$C,"UNION EUROPEA")</f>
        <v>5.6842105263157903</v>
      </c>
      <c r="I144" s="62">
        <f>SUMIFS('DATOS PEST12'!$E:$E,'DATOS PEST12'!$A:$A,INDICE!$C$13,'DATOS PEST12'!$D:$D,'5. RG PROV CCAA SECCION'!I$11,'DATOS PEST12'!$B:$B,'5. RG PROV CCAA SECCION'!$A144,'DATOS PEST12'!$F:$F,"REGIMEN GENERAL",'DATOS PEST12'!$C:$C,"UNION EUROPEA")</f>
        <v>136.05263157894743</v>
      </c>
      <c r="J144" s="62">
        <f>SUMIFS('DATOS PEST12'!$E:$E,'DATOS PEST12'!$A:$A,INDICE!$C$13,'DATOS PEST12'!$D:$D,'5. RG PROV CCAA SECCION'!J$11,'DATOS PEST12'!$B:$B,'5. RG PROV CCAA SECCION'!$A144,'DATOS PEST12'!$F:$F,"REGIMEN GENERAL",'DATOS PEST12'!$C:$C,"UNION EUROPEA")</f>
        <v>186.73684210526312</v>
      </c>
      <c r="K144" s="62">
        <f>SUMIFS('DATOS PEST12'!$E:$E,'DATOS PEST12'!$A:$A,INDICE!$C$13,'DATOS PEST12'!$D:$D,'5. RG PROV CCAA SECCION'!K$11,'DATOS PEST12'!$B:$B,'5. RG PROV CCAA SECCION'!$A144,'DATOS PEST12'!$F:$F,"REGIMEN GENERAL",'DATOS PEST12'!$C:$C,"UNION EUROPEA")</f>
        <v>319.42105263157896</v>
      </c>
      <c r="L144" s="62">
        <f>SUMIFS('DATOS PEST12'!$E:$E,'DATOS PEST12'!$A:$A,INDICE!$C$13,'DATOS PEST12'!$D:$D,'5. RG PROV CCAA SECCION'!L$11,'DATOS PEST12'!$B:$B,'5. RG PROV CCAA SECCION'!$A144,'DATOS PEST12'!$F:$F,"REGIMEN GENERAL",'DATOS PEST12'!$C:$C,"UNION EUROPEA")</f>
        <v>297.10526315789468</v>
      </c>
      <c r="M144" s="62">
        <f>SUMIFS('DATOS PEST12'!$E:$E,'DATOS PEST12'!$A:$A,INDICE!$C$13,'DATOS PEST12'!$D:$D,'5. RG PROV CCAA SECCION'!M$11,'DATOS PEST12'!$B:$B,'5. RG PROV CCAA SECCION'!$A144,'DATOS PEST12'!$F:$F,"REGIMEN GENERAL",'DATOS PEST12'!$C:$C,"UNION EUROPEA")</f>
        <v>12.94736842105263</v>
      </c>
      <c r="N144" s="62">
        <f>SUMIFS('DATOS PEST12'!$E:$E,'DATOS PEST12'!$A:$A,INDICE!$C$13,'DATOS PEST12'!$D:$D,'5. RG PROV CCAA SECCION'!N$11,'DATOS PEST12'!$B:$B,'5. RG PROV CCAA SECCION'!$A144,'DATOS PEST12'!$F:$F,"REGIMEN GENERAL",'DATOS PEST12'!$C:$C,"UNION EUROPEA")</f>
        <v>5.0000000000000009</v>
      </c>
      <c r="O144" s="62">
        <f>SUMIFS('DATOS PEST12'!$E:$E,'DATOS PEST12'!$A:$A,INDICE!$C$13,'DATOS PEST12'!$D:$D,'5. RG PROV CCAA SECCION'!O$11,'DATOS PEST12'!$B:$B,'5. RG PROV CCAA SECCION'!$A144,'DATOS PEST12'!$F:$F,"REGIMEN GENERAL",'DATOS PEST12'!$C:$C,"UNION EUROPEA")</f>
        <v>0</v>
      </c>
      <c r="P144" s="62">
        <f>SUMIFS('DATOS PEST12'!$E:$E,'DATOS PEST12'!$A:$A,INDICE!$C$13,'DATOS PEST12'!$D:$D,'5. RG PROV CCAA SECCION'!P$11,'DATOS PEST12'!$B:$B,'5. RG PROV CCAA SECCION'!$A144,'DATOS PEST12'!$F:$F,"REGIMEN GENERAL",'DATOS PEST12'!$C:$C,"UNION EUROPEA")</f>
        <v>14.999999999999996</v>
      </c>
      <c r="Q144" s="62">
        <f>SUMIFS('DATOS PEST12'!$E:$E,'DATOS PEST12'!$A:$A,INDICE!$C$13,'DATOS PEST12'!$D:$D,'5. RG PROV CCAA SECCION'!Q$11,'DATOS PEST12'!$B:$B,'5. RG PROV CCAA SECCION'!$A144,'DATOS PEST12'!$F:$F,"REGIMEN GENERAL",'DATOS PEST12'!$C:$C,"UNION EUROPEA")</f>
        <v>88.68421052631578</v>
      </c>
      <c r="R144" s="62">
        <f>SUMIFS('DATOS PEST12'!$E:$E,'DATOS PEST12'!$A:$A,INDICE!$C$13,'DATOS PEST12'!$D:$D,'5. RG PROV CCAA SECCION'!R$11,'DATOS PEST12'!$B:$B,'5. RG PROV CCAA SECCION'!$A144,'DATOS PEST12'!$F:$F,"REGIMEN GENERAL",'DATOS PEST12'!$C:$C,"UNION EUROPEA")</f>
        <v>28.157894736842103</v>
      </c>
      <c r="S144" s="62">
        <f>SUMIFS('DATOS PEST12'!$E:$E,'DATOS PEST12'!$A:$A,INDICE!$C$13,'DATOS PEST12'!$D:$D,'5. RG PROV CCAA SECCION'!S$11,'DATOS PEST12'!$B:$B,'5. RG PROV CCAA SECCION'!$A144,'DATOS PEST12'!$F:$F,"REGIMEN GENERAL",'DATOS PEST12'!$C:$C,"UNION EUROPEA")</f>
        <v>28.473684210526319</v>
      </c>
      <c r="T144" s="62">
        <f>SUMIFS('DATOS PEST12'!$E:$E,'DATOS PEST12'!$A:$A,INDICE!$C$13,'DATOS PEST12'!$D:$D,'5. RG PROV CCAA SECCION'!T$11,'DATOS PEST12'!$B:$B,'5. RG PROV CCAA SECCION'!$A144,'DATOS PEST12'!$F:$F,"REGIMEN GENERAL",'DATOS PEST12'!$C:$C,"UNION EUROPEA")</f>
        <v>122.68421052631578</v>
      </c>
      <c r="U144" s="62">
        <f>SUMIFS('DATOS PEST12'!$E:$E,'DATOS PEST12'!$A:$A,INDICE!$C$13,'DATOS PEST12'!$D:$D,'5. RG PROV CCAA SECCION'!U$11,'DATOS PEST12'!$B:$B,'5. RG PROV CCAA SECCION'!$A144,'DATOS PEST12'!$F:$F,"REGIMEN GENERAL",'DATOS PEST12'!$C:$C,"UNION EUROPEA")</f>
        <v>33.578947368421055</v>
      </c>
      <c r="V144" s="62">
        <f>SUMIFS('DATOS PEST12'!$E:$E,'DATOS PEST12'!$A:$A,INDICE!$C$13,'DATOS PEST12'!$D:$D,'5. RG PROV CCAA SECCION'!V$11,'DATOS PEST12'!$B:$B,'5. RG PROV CCAA SECCION'!$A144,'DATOS PEST12'!$F:$F,"REGIMEN GENERAL",'DATOS PEST12'!$C:$C,"UNION EUROPEA")</f>
        <v>12.684210526315789</v>
      </c>
      <c r="W144" s="62">
        <f>SUMIFS('DATOS PEST12'!$E:$E,'DATOS PEST12'!$A:$A,INDICE!$C$13,'DATOS PEST12'!$D:$D,'5. RG PROV CCAA SECCION'!W$11,'DATOS PEST12'!$B:$B,'5. RG PROV CCAA SECCION'!$A144,'DATOS PEST12'!$F:$F,"REGIMEN GENERAL",'DATOS PEST12'!$C:$C,"UNION EUROPEA")</f>
        <v>0.99999999999999956</v>
      </c>
      <c r="X144" s="62">
        <f>SUMIFS('DATOS PEST12'!$E:$E,'DATOS PEST12'!$A:$A,INDICE!$C$13,'DATOS PEST12'!$D:$D,'5. RG PROV CCAA SECCION'!X$11,'DATOS PEST12'!$B:$B,'5. RG PROV CCAA SECCION'!$A144,'DATOS PEST12'!$F:$F,"REGIMEN GENERAL",'DATOS PEST12'!$C:$C,"UNION EUROPEA")</f>
        <v>0</v>
      </c>
      <c r="Y144" s="59">
        <f>SUMIFS('DATOS PEST12'!$E:$E,'DATOS PEST12'!$A:$A,INDICE!$C$13,'DATOS PEST12'!$D:$D,'5. RG PROV CCAA SECCION'!Y$11,'DATOS PEST12'!$B:$B,'5. RG PROV CCAA SECCION'!$A144,'DATOS PEST12'!$F:$F,"REGIMEN GENERAL",'DATOS PEST12'!$C:$C,"UNION EUROPEA")</f>
        <v>0</v>
      </c>
    </row>
    <row r="145" spans="1:25" s="4" customFormat="1" ht="15.6" x14ac:dyDescent="0.3">
      <c r="A145" s="8">
        <v>32</v>
      </c>
      <c r="B145" s="9" t="s">
        <v>17</v>
      </c>
      <c r="C145" s="59">
        <f t="shared" si="50"/>
        <v>2150.2105263157891</v>
      </c>
      <c r="D145" s="60">
        <f>SUMIFS('DATOS PEST12'!$E:$E,'DATOS PEST12'!$A:$A,INDICE!$C$13,'DATOS PEST12'!$D:$D,'5. RG PROV CCAA SECCION'!D$11,'DATOS PEST12'!$B:$B,'5. RG PROV CCAA SECCION'!$A145,'DATOS PEST12'!$F:$F,"REGIMEN GENERAL",'DATOS PEST12'!$C:$C,"UNION EUROPEA")</f>
        <v>89.947368421052644</v>
      </c>
      <c r="E145" s="62">
        <f>SUMIFS('DATOS PEST12'!$E:$E,'DATOS PEST12'!$A:$A,INDICE!$C$13,'DATOS PEST12'!$D:$D,'5. RG PROV CCAA SECCION'!E$11,'DATOS PEST12'!$B:$B,'5. RG PROV CCAA SECCION'!$A145,'DATOS PEST12'!$F:$F,"REGIMEN GENERAL",'DATOS PEST12'!$C:$C,"UNION EUROPEA")</f>
        <v>33.894736842105267</v>
      </c>
      <c r="F145" s="62">
        <f>SUMIFS('DATOS PEST12'!$E:$E,'DATOS PEST12'!$A:$A,INDICE!$C$13,'DATOS PEST12'!$D:$D,'5. RG PROV CCAA SECCION'!F$11,'DATOS PEST12'!$B:$B,'5. RG PROV CCAA SECCION'!$A145,'DATOS PEST12'!$F:$F,"REGIMEN GENERAL",'DATOS PEST12'!$C:$C,"UNION EUROPEA")</f>
        <v>393.8947368421052</v>
      </c>
      <c r="G145" s="62">
        <f>SUMIFS('DATOS PEST12'!$E:$E,'DATOS PEST12'!$A:$A,INDICE!$C$13,'DATOS PEST12'!$D:$D,'5. RG PROV CCAA SECCION'!G$11,'DATOS PEST12'!$B:$B,'5. RG PROV CCAA SECCION'!$A145,'DATOS PEST12'!$F:$F,"REGIMEN GENERAL",'DATOS PEST12'!$C:$C,"UNION EUROPEA")</f>
        <v>0</v>
      </c>
      <c r="H145" s="62">
        <f>SUMIFS('DATOS PEST12'!$E:$E,'DATOS PEST12'!$A:$A,INDICE!$C$13,'DATOS PEST12'!$D:$D,'5. RG PROV CCAA SECCION'!H$11,'DATOS PEST12'!$B:$B,'5. RG PROV CCAA SECCION'!$A145,'DATOS PEST12'!$F:$F,"REGIMEN GENERAL",'DATOS PEST12'!$C:$C,"UNION EUROPEA")</f>
        <v>5.0000000000000009</v>
      </c>
      <c r="I145" s="62">
        <f>SUMIFS('DATOS PEST12'!$E:$E,'DATOS PEST12'!$A:$A,INDICE!$C$13,'DATOS PEST12'!$D:$D,'5. RG PROV CCAA SECCION'!I$11,'DATOS PEST12'!$B:$B,'5. RG PROV CCAA SECCION'!$A145,'DATOS PEST12'!$F:$F,"REGIMEN GENERAL",'DATOS PEST12'!$C:$C,"UNION EUROPEA")</f>
        <v>198.68421052631578</v>
      </c>
      <c r="J145" s="62">
        <f>SUMIFS('DATOS PEST12'!$E:$E,'DATOS PEST12'!$A:$A,INDICE!$C$13,'DATOS PEST12'!$D:$D,'5. RG PROV CCAA SECCION'!J$11,'DATOS PEST12'!$B:$B,'5. RG PROV CCAA SECCION'!$A145,'DATOS PEST12'!$F:$F,"REGIMEN GENERAL",'DATOS PEST12'!$C:$C,"UNION EUROPEA")</f>
        <v>273.21052631578948</v>
      </c>
      <c r="K145" s="62">
        <f>SUMIFS('DATOS PEST12'!$E:$E,'DATOS PEST12'!$A:$A,INDICE!$C$13,'DATOS PEST12'!$D:$D,'5. RG PROV CCAA SECCION'!K$11,'DATOS PEST12'!$B:$B,'5. RG PROV CCAA SECCION'!$A145,'DATOS PEST12'!$F:$F,"REGIMEN GENERAL",'DATOS PEST12'!$C:$C,"UNION EUROPEA")</f>
        <v>426.47368421052636</v>
      </c>
      <c r="L145" s="62">
        <f>SUMIFS('DATOS PEST12'!$E:$E,'DATOS PEST12'!$A:$A,INDICE!$C$13,'DATOS PEST12'!$D:$D,'5. RG PROV CCAA SECCION'!L$11,'DATOS PEST12'!$B:$B,'5. RG PROV CCAA SECCION'!$A145,'DATOS PEST12'!$F:$F,"REGIMEN GENERAL",'DATOS PEST12'!$C:$C,"UNION EUROPEA")</f>
        <v>269.47368421052636</v>
      </c>
      <c r="M145" s="62">
        <f>SUMIFS('DATOS PEST12'!$E:$E,'DATOS PEST12'!$A:$A,INDICE!$C$13,'DATOS PEST12'!$D:$D,'5. RG PROV CCAA SECCION'!M$11,'DATOS PEST12'!$B:$B,'5. RG PROV CCAA SECCION'!$A145,'DATOS PEST12'!$F:$F,"REGIMEN GENERAL",'DATOS PEST12'!$C:$C,"UNION EUROPEA")</f>
        <v>14.052631578947363</v>
      </c>
      <c r="N145" s="62">
        <f>SUMIFS('DATOS PEST12'!$E:$E,'DATOS PEST12'!$A:$A,INDICE!$C$13,'DATOS PEST12'!$D:$D,'5. RG PROV CCAA SECCION'!N$11,'DATOS PEST12'!$B:$B,'5. RG PROV CCAA SECCION'!$A145,'DATOS PEST12'!$F:$F,"REGIMEN GENERAL",'DATOS PEST12'!$C:$C,"UNION EUROPEA")</f>
        <v>3.0000000000000004</v>
      </c>
      <c r="O145" s="62">
        <f>SUMIFS('DATOS PEST12'!$E:$E,'DATOS PEST12'!$A:$A,INDICE!$C$13,'DATOS PEST12'!$D:$D,'5. RG PROV CCAA SECCION'!O$11,'DATOS PEST12'!$B:$B,'5. RG PROV CCAA SECCION'!$A145,'DATOS PEST12'!$F:$F,"REGIMEN GENERAL",'DATOS PEST12'!$C:$C,"UNION EUROPEA")</f>
        <v>1.9999999999999991</v>
      </c>
      <c r="P145" s="62">
        <f>SUMIFS('DATOS PEST12'!$E:$E,'DATOS PEST12'!$A:$A,INDICE!$C$13,'DATOS PEST12'!$D:$D,'5. RG PROV CCAA SECCION'!P$11,'DATOS PEST12'!$B:$B,'5. RG PROV CCAA SECCION'!$A145,'DATOS PEST12'!$F:$F,"REGIMEN GENERAL",'DATOS PEST12'!$C:$C,"UNION EUROPEA")</f>
        <v>22.157894736842117</v>
      </c>
      <c r="Q145" s="62">
        <f>SUMIFS('DATOS PEST12'!$E:$E,'DATOS PEST12'!$A:$A,INDICE!$C$13,'DATOS PEST12'!$D:$D,'5. RG PROV CCAA SECCION'!Q$11,'DATOS PEST12'!$B:$B,'5. RG PROV CCAA SECCION'!$A145,'DATOS PEST12'!$F:$F,"REGIMEN GENERAL",'DATOS PEST12'!$C:$C,"UNION EUROPEA")</f>
        <v>80.31578947368422</v>
      </c>
      <c r="R145" s="62">
        <f>SUMIFS('DATOS PEST12'!$E:$E,'DATOS PEST12'!$A:$A,INDICE!$C$13,'DATOS PEST12'!$D:$D,'5. RG PROV CCAA SECCION'!R$11,'DATOS PEST12'!$B:$B,'5. RG PROV CCAA SECCION'!$A145,'DATOS PEST12'!$F:$F,"REGIMEN GENERAL",'DATOS PEST12'!$C:$C,"UNION EUROPEA")</f>
        <v>31.263157894736842</v>
      </c>
      <c r="S145" s="62">
        <f>SUMIFS('DATOS PEST12'!$E:$E,'DATOS PEST12'!$A:$A,INDICE!$C$13,'DATOS PEST12'!$D:$D,'5. RG PROV CCAA SECCION'!S$11,'DATOS PEST12'!$B:$B,'5. RG PROV CCAA SECCION'!$A145,'DATOS PEST12'!$F:$F,"REGIMEN GENERAL",'DATOS PEST12'!$C:$C,"UNION EUROPEA")</f>
        <v>42.578947368421055</v>
      </c>
      <c r="T145" s="62">
        <f>SUMIFS('DATOS PEST12'!$E:$E,'DATOS PEST12'!$A:$A,INDICE!$C$13,'DATOS PEST12'!$D:$D,'5. RG PROV CCAA SECCION'!T$11,'DATOS PEST12'!$B:$B,'5. RG PROV CCAA SECCION'!$A145,'DATOS PEST12'!$F:$F,"REGIMEN GENERAL",'DATOS PEST12'!$C:$C,"UNION EUROPEA")</f>
        <v>215.5789473684209</v>
      </c>
      <c r="U145" s="62">
        <f>SUMIFS('DATOS PEST12'!$E:$E,'DATOS PEST12'!$A:$A,INDICE!$C$13,'DATOS PEST12'!$D:$D,'5. RG PROV CCAA SECCION'!U$11,'DATOS PEST12'!$B:$B,'5. RG PROV CCAA SECCION'!$A145,'DATOS PEST12'!$F:$F,"REGIMEN GENERAL",'DATOS PEST12'!$C:$C,"UNION EUROPEA")</f>
        <v>25.421052631578959</v>
      </c>
      <c r="V145" s="62">
        <f>SUMIFS('DATOS PEST12'!$E:$E,'DATOS PEST12'!$A:$A,INDICE!$C$13,'DATOS PEST12'!$D:$D,'5. RG PROV CCAA SECCION'!V$11,'DATOS PEST12'!$B:$B,'5. RG PROV CCAA SECCION'!$A145,'DATOS PEST12'!$F:$F,"REGIMEN GENERAL",'DATOS PEST12'!$C:$C,"UNION EUROPEA")</f>
        <v>22.26315789473685</v>
      </c>
      <c r="W145" s="62">
        <f>SUMIFS('DATOS PEST12'!$E:$E,'DATOS PEST12'!$A:$A,INDICE!$C$13,'DATOS PEST12'!$D:$D,'5. RG PROV CCAA SECCION'!W$11,'DATOS PEST12'!$B:$B,'5. RG PROV CCAA SECCION'!$A145,'DATOS PEST12'!$F:$F,"REGIMEN GENERAL",'DATOS PEST12'!$C:$C,"UNION EUROPEA")</f>
        <v>0.99999999999999956</v>
      </c>
      <c r="X145" s="62">
        <f>SUMIFS('DATOS PEST12'!$E:$E,'DATOS PEST12'!$A:$A,INDICE!$C$13,'DATOS PEST12'!$D:$D,'5. RG PROV CCAA SECCION'!X$11,'DATOS PEST12'!$B:$B,'5. RG PROV CCAA SECCION'!$A145,'DATOS PEST12'!$F:$F,"REGIMEN GENERAL",'DATOS PEST12'!$C:$C,"UNION EUROPEA")</f>
        <v>0</v>
      </c>
      <c r="Y145" s="59">
        <f>SUMIFS('DATOS PEST12'!$E:$E,'DATOS PEST12'!$A:$A,INDICE!$C$13,'DATOS PEST12'!$D:$D,'5. RG PROV CCAA SECCION'!Y$11,'DATOS PEST12'!$B:$B,'5. RG PROV CCAA SECCION'!$A145,'DATOS PEST12'!$F:$F,"REGIMEN GENERAL",'DATOS PEST12'!$C:$C,"UNION EUROPEA")</f>
        <v>0</v>
      </c>
    </row>
    <row r="146" spans="1:25" s="4" customFormat="1" ht="15.6" x14ac:dyDescent="0.3">
      <c r="A146" s="10">
        <v>36</v>
      </c>
      <c r="B146" s="11" t="s">
        <v>20</v>
      </c>
      <c r="C146" s="59">
        <f t="shared" si="50"/>
        <v>5222.4210526315774</v>
      </c>
      <c r="D146" s="60">
        <f>SUMIFS('DATOS PEST12'!$E:$E,'DATOS PEST12'!$A:$A,INDICE!$C$13,'DATOS PEST12'!$D:$D,'5. RG PROV CCAA SECCION'!D$11,'DATOS PEST12'!$B:$B,'5. RG PROV CCAA SECCION'!$A146,'DATOS PEST12'!$F:$F,"REGIMEN GENERAL",'DATOS PEST12'!$C:$C,"UNION EUROPEA")</f>
        <v>72.526315789473657</v>
      </c>
      <c r="E146" s="62">
        <f>SUMIFS('DATOS PEST12'!$E:$E,'DATOS PEST12'!$A:$A,INDICE!$C$13,'DATOS PEST12'!$D:$D,'5. RG PROV CCAA SECCION'!E$11,'DATOS PEST12'!$B:$B,'5. RG PROV CCAA SECCION'!$A146,'DATOS PEST12'!$F:$F,"REGIMEN GENERAL",'DATOS PEST12'!$C:$C,"UNION EUROPEA")</f>
        <v>15.421052631578942</v>
      </c>
      <c r="F146" s="62">
        <f>SUMIFS('DATOS PEST12'!$E:$E,'DATOS PEST12'!$A:$A,INDICE!$C$13,'DATOS PEST12'!$D:$D,'5. RG PROV CCAA SECCION'!F$11,'DATOS PEST12'!$B:$B,'5. RG PROV CCAA SECCION'!$A146,'DATOS PEST12'!$F:$F,"REGIMEN GENERAL",'DATOS PEST12'!$C:$C,"UNION EUROPEA")</f>
        <v>931.31578947368416</v>
      </c>
      <c r="G146" s="62">
        <f>SUMIFS('DATOS PEST12'!$E:$E,'DATOS PEST12'!$A:$A,INDICE!$C$13,'DATOS PEST12'!$D:$D,'5. RG PROV CCAA SECCION'!G$11,'DATOS PEST12'!$B:$B,'5. RG PROV CCAA SECCION'!$A146,'DATOS PEST12'!$F:$F,"REGIMEN GENERAL",'DATOS PEST12'!$C:$C,"UNION EUROPEA")</f>
        <v>1.9999999999999991</v>
      </c>
      <c r="H146" s="62">
        <f>SUMIFS('DATOS PEST12'!$E:$E,'DATOS PEST12'!$A:$A,INDICE!$C$13,'DATOS PEST12'!$D:$D,'5. RG PROV CCAA SECCION'!H$11,'DATOS PEST12'!$B:$B,'5. RG PROV CCAA SECCION'!$A146,'DATOS PEST12'!$F:$F,"REGIMEN GENERAL",'DATOS PEST12'!$C:$C,"UNION EUROPEA")</f>
        <v>16.473684210526311</v>
      </c>
      <c r="I146" s="62">
        <f>SUMIFS('DATOS PEST12'!$E:$E,'DATOS PEST12'!$A:$A,INDICE!$C$13,'DATOS PEST12'!$D:$D,'5. RG PROV CCAA SECCION'!I$11,'DATOS PEST12'!$B:$B,'5. RG PROV CCAA SECCION'!$A146,'DATOS PEST12'!$F:$F,"REGIMEN GENERAL",'DATOS PEST12'!$C:$C,"UNION EUROPEA")</f>
        <v>593.89473684210509</v>
      </c>
      <c r="J146" s="62">
        <f>SUMIFS('DATOS PEST12'!$E:$E,'DATOS PEST12'!$A:$A,INDICE!$C$13,'DATOS PEST12'!$D:$D,'5. RG PROV CCAA SECCION'!J$11,'DATOS PEST12'!$B:$B,'5. RG PROV CCAA SECCION'!$A146,'DATOS PEST12'!$F:$F,"REGIMEN GENERAL",'DATOS PEST12'!$C:$C,"UNION EUROPEA")</f>
        <v>707.73684210526301</v>
      </c>
      <c r="K146" s="62">
        <f>SUMIFS('DATOS PEST12'!$E:$E,'DATOS PEST12'!$A:$A,INDICE!$C$13,'DATOS PEST12'!$D:$D,'5. RG PROV CCAA SECCION'!K$11,'DATOS PEST12'!$B:$B,'5. RG PROV CCAA SECCION'!$A146,'DATOS PEST12'!$F:$F,"REGIMEN GENERAL",'DATOS PEST12'!$C:$C,"UNION EUROPEA")</f>
        <v>884.0526315789474</v>
      </c>
      <c r="L146" s="62">
        <f>SUMIFS('DATOS PEST12'!$E:$E,'DATOS PEST12'!$A:$A,INDICE!$C$13,'DATOS PEST12'!$D:$D,'5. RG PROV CCAA SECCION'!L$11,'DATOS PEST12'!$B:$B,'5. RG PROV CCAA SECCION'!$A146,'DATOS PEST12'!$F:$F,"REGIMEN GENERAL",'DATOS PEST12'!$C:$C,"UNION EUROPEA")</f>
        <v>548</v>
      </c>
      <c r="M146" s="62">
        <f>SUMIFS('DATOS PEST12'!$E:$E,'DATOS PEST12'!$A:$A,INDICE!$C$13,'DATOS PEST12'!$D:$D,'5. RG PROV CCAA SECCION'!M$11,'DATOS PEST12'!$B:$B,'5. RG PROV CCAA SECCION'!$A146,'DATOS PEST12'!$F:$F,"REGIMEN GENERAL",'DATOS PEST12'!$C:$C,"UNION EUROPEA")</f>
        <v>125.21052631578951</v>
      </c>
      <c r="N146" s="62">
        <f>SUMIFS('DATOS PEST12'!$E:$E,'DATOS PEST12'!$A:$A,INDICE!$C$13,'DATOS PEST12'!$D:$D,'5. RG PROV CCAA SECCION'!N$11,'DATOS PEST12'!$B:$B,'5. RG PROV CCAA SECCION'!$A146,'DATOS PEST12'!$F:$F,"REGIMEN GENERAL",'DATOS PEST12'!$C:$C,"UNION EUROPEA")</f>
        <v>25.10526315789474</v>
      </c>
      <c r="O146" s="62">
        <f>SUMIFS('DATOS PEST12'!$E:$E,'DATOS PEST12'!$A:$A,INDICE!$C$13,'DATOS PEST12'!$D:$D,'5. RG PROV CCAA SECCION'!O$11,'DATOS PEST12'!$B:$B,'5. RG PROV CCAA SECCION'!$A146,'DATOS PEST12'!$F:$F,"REGIMEN GENERAL",'DATOS PEST12'!$C:$C,"UNION EUROPEA")</f>
        <v>5.4736842105263168</v>
      </c>
      <c r="P146" s="62">
        <f>SUMIFS('DATOS PEST12'!$E:$E,'DATOS PEST12'!$A:$A,INDICE!$C$13,'DATOS PEST12'!$D:$D,'5. RG PROV CCAA SECCION'!P$11,'DATOS PEST12'!$B:$B,'5. RG PROV CCAA SECCION'!$A146,'DATOS PEST12'!$F:$F,"REGIMEN GENERAL",'DATOS PEST12'!$C:$C,"UNION EUROPEA")</f>
        <v>207.63157894736841</v>
      </c>
      <c r="Q146" s="62">
        <f>SUMIFS('DATOS PEST12'!$E:$E,'DATOS PEST12'!$A:$A,INDICE!$C$13,'DATOS PEST12'!$D:$D,'5. RG PROV CCAA SECCION'!Q$11,'DATOS PEST12'!$B:$B,'5. RG PROV CCAA SECCION'!$A146,'DATOS PEST12'!$F:$F,"REGIMEN GENERAL",'DATOS PEST12'!$C:$C,"UNION EUROPEA")</f>
        <v>290.57894736842104</v>
      </c>
      <c r="R146" s="62">
        <f>SUMIFS('DATOS PEST12'!$E:$E,'DATOS PEST12'!$A:$A,INDICE!$C$13,'DATOS PEST12'!$D:$D,'5. RG PROV CCAA SECCION'!R$11,'DATOS PEST12'!$B:$B,'5. RG PROV CCAA SECCION'!$A146,'DATOS PEST12'!$F:$F,"REGIMEN GENERAL",'DATOS PEST12'!$C:$C,"UNION EUROPEA")</f>
        <v>58.526315789473706</v>
      </c>
      <c r="S146" s="62">
        <f>SUMIFS('DATOS PEST12'!$E:$E,'DATOS PEST12'!$A:$A,INDICE!$C$13,'DATOS PEST12'!$D:$D,'5. RG PROV CCAA SECCION'!S$11,'DATOS PEST12'!$B:$B,'5. RG PROV CCAA SECCION'!$A146,'DATOS PEST12'!$F:$F,"REGIMEN GENERAL",'DATOS PEST12'!$C:$C,"UNION EUROPEA")</f>
        <v>188.15789473684208</v>
      </c>
      <c r="T146" s="62">
        <f>SUMIFS('DATOS PEST12'!$E:$E,'DATOS PEST12'!$A:$A,INDICE!$C$13,'DATOS PEST12'!$D:$D,'5. RG PROV CCAA SECCION'!T$11,'DATOS PEST12'!$B:$B,'5. RG PROV CCAA SECCION'!$A146,'DATOS PEST12'!$F:$F,"REGIMEN GENERAL",'DATOS PEST12'!$C:$C,"UNION EUROPEA")</f>
        <v>391.31578947368416</v>
      </c>
      <c r="U146" s="62">
        <f>SUMIFS('DATOS PEST12'!$E:$E,'DATOS PEST12'!$A:$A,INDICE!$C$13,'DATOS PEST12'!$D:$D,'5. RG PROV CCAA SECCION'!U$11,'DATOS PEST12'!$B:$B,'5. RG PROV CCAA SECCION'!$A146,'DATOS PEST12'!$F:$F,"REGIMEN GENERAL",'DATOS PEST12'!$C:$C,"UNION EUROPEA")</f>
        <v>80.789473684210506</v>
      </c>
      <c r="V146" s="62">
        <f>SUMIFS('DATOS PEST12'!$E:$E,'DATOS PEST12'!$A:$A,INDICE!$C$13,'DATOS PEST12'!$D:$D,'5. RG PROV CCAA SECCION'!V$11,'DATOS PEST12'!$B:$B,'5. RG PROV CCAA SECCION'!$A146,'DATOS PEST12'!$F:$F,"REGIMEN GENERAL",'DATOS PEST12'!$C:$C,"UNION EUROPEA")</f>
        <v>73.210526315789465</v>
      </c>
      <c r="W146" s="62">
        <f>SUMIFS('DATOS PEST12'!$E:$E,'DATOS PEST12'!$A:$A,INDICE!$C$13,'DATOS PEST12'!$D:$D,'5. RG PROV CCAA SECCION'!W$11,'DATOS PEST12'!$B:$B,'5. RG PROV CCAA SECCION'!$A146,'DATOS PEST12'!$F:$F,"REGIMEN GENERAL",'DATOS PEST12'!$C:$C,"UNION EUROPEA")</f>
        <v>0</v>
      </c>
      <c r="X146" s="62">
        <f>SUMIFS('DATOS PEST12'!$E:$E,'DATOS PEST12'!$A:$A,INDICE!$C$13,'DATOS PEST12'!$D:$D,'5. RG PROV CCAA SECCION'!X$11,'DATOS PEST12'!$B:$B,'5. RG PROV CCAA SECCION'!$A146,'DATOS PEST12'!$F:$F,"REGIMEN GENERAL",'DATOS PEST12'!$C:$C,"UNION EUROPEA")</f>
        <v>5.0000000000000009</v>
      </c>
      <c r="Y146" s="59">
        <f>SUMIFS('DATOS PEST12'!$E:$E,'DATOS PEST12'!$A:$A,INDICE!$C$13,'DATOS PEST12'!$D:$D,'5. RG PROV CCAA SECCION'!Y$11,'DATOS PEST12'!$B:$B,'5. RG PROV CCAA SECCION'!$A146,'DATOS PEST12'!$F:$F,"REGIMEN GENERAL",'DATOS PEST12'!$C:$C,"UNION EUROPEA")</f>
        <v>0</v>
      </c>
    </row>
    <row r="147" spans="1:25" s="4" customFormat="1" ht="15.6" x14ac:dyDescent="0.3">
      <c r="A147" s="238" t="s">
        <v>177</v>
      </c>
      <c r="B147" s="239"/>
      <c r="C147" s="66">
        <f t="shared" ref="C147:Y147" si="51">C148</f>
        <v>142994.05263157896</v>
      </c>
      <c r="D147" s="64">
        <f t="shared" si="51"/>
        <v>125.84210526315795</v>
      </c>
      <c r="E147" s="67">
        <f t="shared" si="51"/>
        <v>114.94736842105264</v>
      </c>
      <c r="F147" s="67">
        <f t="shared" si="51"/>
        <v>8889.8421052631566</v>
      </c>
      <c r="G147" s="67">
        <f t="shared" si="51"/>
        <v>312.9473684210526</v>
      </c>
      <c r="H147" s="67">
        <f t="shared" si="51"/>
        <v>545.26315789473699</v>
      </c>
      <c r="I147" s="67">
        <f t="shared" si="51"/>
        <v>15557.684210526317</v>
      </c>
      <c r="J147" s="67">
        <f t="shared" si="51"/>
        <v>20688.105263157897</v>
      </c>
      <c r="K147" s="67">
        <f t="shared" si="51"/>
        <v>8829</v>
      </c>
      <c r="L147" s="67">
        <f t="shared" si="51"/>
        <v>14318.473684210527</v>
      </c>
      <c r="M147" s="67">
        <f t="shared" si="51"/>
        <v>14762.526315789473</v>
      </c>
      <c r="N147" s="67">
        <f t="shared" si="51"/>
        <v>5200.3684210526317</v>
      </c>
      <c r="O147" s="67">
        <f t="shared" si="51"/>
        <v>1499.9473684210527</v>
      </c>
      <c r="P147" s="67">
        <f t="shared" si="51"/>
        <v>13906.78947368421</v>
      </c>
      <c r="Q147" s="67">
        <f t="shared" si="51"/>
        <v>18217.684210526317</v>
      </c>
      <c r="R147" s="67">
        <f t="shared" si="51"/>
        <v>747.26315789473676</v>
      </c>
      <c r="S147" s="67">
        <f t="shared" si="51"/>
        <v>6802.6315789473674</v>
      </c>
      <c r="T147" s="67">
        <f t="shared" si="51"/>
        <v>6749.4736842105267</v>
      </c>
      <c r="U147" s="67">
        <f t="shared" si="51"/>
        <v>2263.5789473684208</v>
      </c>
      <c r="V147" s="67">
        <f t="shared" si="51"/>
        <v>2579.5789473684213</v>
      </c>
      <c r="W147" s="67">
        <f t="shared" si="51"/>
        <v>664.15789473684208</v>
      </c>
      <c r="X147" s="67">
        <f t="shared" si="51"/>
        <v>217.94736842105272</v>
      </c>
      <c r="Y147" s="66">
        <f t="shared" si="51"/>
        <v>0</v>
      </c>
    </row>
    <row r="148" spans="1:25" s="4" customFormat="1" ht="15.6" x14ac:dyDescent="0.3">
      <c r="A148" s="14">
        <v>28</v>
      </c>
      <c r="B148" s="15" t="s">
        <v>14</v>
      </c>
      <c r="C148" s="59">
        <f>SUM(D148:Y148)</f>
        <v>142994.05263157896</v>
      </c>
      <c r="D148" s="60">
        <f>SUMIFS('DATOS PEST12'!$E:$E,'DATOS PEST12'!$A:$A,INDICE!$C$13,'DATOS PEST12'!$D:$D,'5. RG PROV CCAA SECCION'!D$11,'DATOS PEST12'!$B:$B,'5. RG PROV CCAA SECCION'!$A148,'DATOS PEST12'!$F:$F,"REGIMEN GENERAL",'DATOS PEST12'!$C:$C,"UNION EUROPEA")</f>
        <v>125.84210526315795</v>
      </c>
      <c r="E148" s="62">
        <f>SUMIFS('DATOS PEST12'!$E:$E,'DATOS PEST12'!$A:$A,INDICE!$C$13,'DATOS PEST12'!$D:$D,'5. RG PROV CCAA SECCION'!E$11,'DATOS PEST12'!$B:$B,'5. RG PROV CCAA SECCION'!$A148,'DATOS PEST12'!$F:$F,"REGIMEN GENERAL",'DATOS PEST12'!$C:$C,"UNION EUROPEA")</f>
        <v>114.94736842105264</v>
      </c>
      <c r="F148" s="62">
        <f>SUMIFS('DATOS PEST12'!$E:$E,'DATOS PEST12'!$A:$A,INDICE!$C$13,'DATOS PEST12'!$D:$D,'5. RG PROV CCAA SECCION'!F$11,'DATOS PEST12'!$B:$B,'5. RG PROV CCAA SECCION'!$A148,'DATOS PEST12'!$F:$F,"REGIMEN GENERAL",'DATOS PEST12'!$C:$C,"UNION EUROPEA")</f>
        <v>8889.8421052631566</v>
      </c>
      <c r="G148" s="62">
        <f>SUMIFS('DATOS PEST12'!$E:$E,'DATOS PEST12'!$A:$A,INDICE!$C$13,'DATOS PEST12'!$D:$D,'5. RG PROV CCAA SECCION'!G$11,'DATOS PEST12'!$B:$B,'5. RG PROV CCAA SECCION'!$A148,'DATOS PEST12'!$F:$F,"REGIMEN GENERAL",'DATOS PEST12'!$C:$C,"UNION EUROPEA")</f>
        <v>312.9473684210526</v>
      </c>
      <c r="H148" s="62">
        <f>SUMIFS('DATOS PEST12'!$E:$E,'DATOS PEST12'!$A:$A,INDICE!$C$13,'DATOS PEST12'!$D:$D,'5. RG PROV CCAA SECCION'!H$11,'DATOS PEST12'!$B:$B,'5. RG PROV CCAA SECCION'!$A148,'DATOS PEST12'!$F:$F,"REGIMEN GENERAL",'DATOS PEST12'!$C:$C,"UNION EUROPEA")</f>
        <v>545.26315789473699</v>
      </c>
      <c r="I148" s="62">
        <f>SUMIFS('DATOS PEST12'!$E:$E,'DATOS PEST12'!$A:$A,INDICE!$C$13,'DATOS PEST12'!$D:$D,'5. RG PROV CCAA SECCION'!I$11,'DATOS PEST12'!$B:$B,'5. RG PROV CCAA SECCION'!$A148,'DATOS PEST12'!$F:$F,"REGIMEN GENERAL",'DATOS PEST12'!$C:$C,"UNION EUROPEA")</f>
        <v>15557.684210526317</v>
      </c>
      <c r="J148" s="62">
        <f>SUMIFS('DATOS PEST12'!$E:$E,'DATOS PEST12'!$A:$A,INDICE!$C$13,'DATOS PEST12'!$D:$D,'5. RG PROV CCAA SECCION'!J$11,'DATOS PEST12'!$B:$B,'5. RG PROV CCAA SECCION'!$A148,'DATOS PEST12'!$F:$F,"REGIMEN GENERAL",'DATOS PEST12'!$C:$C,"UNION EUROPEA")</f>
        <v>20688.105263157897</v>
      </c>
      <c r="K148" s="62">
        <f>SUMIFS('DATOS PEST12'!$E:$E,'DATOS PEST12'!$A:$A,INDICE!$C$13,'DATOS PEST12'!$D:$D,'5. RG PROV CCAA SECCION'!K$11,'DATOS PEST12'!$B:$B,'5. RG PROV CCAA SECCION'!$A148,'DATOS PEST12'!$F:$F,"REGIMEN GENERAL",'DATOS PEST12'!$C:$C,"UNION EUROPEA")</f>
        <v>8829</v>
      </c>
      <c r="L148" s="62">
        <f>SUMIFS('DATOS PEST12'!$E:$E,'DATOS PEST12'!$A:$A,INDICE!$C$13,'DATOS PEST12'!$D:$D,'5. RG PROV CCAA SECCION'!L$11,'DATOS PEST12'!$B:$B,'5. RG PROV CCAA SECCION'!$A148,'DATOS PEST12'!$F:$F,"REGIMEN GENERAL",'DATOS PEST12'!$C:$C,"UNION EUROPEA")</f>
        <v>14318.473684210527</v>
      </c>
      <c r="M148" s="62">
        <f>SUMIFS('DATOS PEST12'!$E:$E,'DATOS PEST12'!$A:$A,INDICE!$C$13,'DATOS PEST12'!$D:$D,'5. RG PROV CCAA SECCION'!M$11,'DATOS PEST12'!$B:$B,'5. RG PROV CCAA SECCION'!$A148,'DATOS PEST12'!$F:$F,"REGIMEN GENERAL",'DATOS PEST12'!$C:$C,"UNION EUROPEA")</f>
        <v>14762.526315789473</v>
      </c>
      <c r="N148" s="62">
        <f>SUMIFS('DATOS PEST12'!$E:$E,'DATOS PEST12'!$A:$A,INDICE!$C$13,'DATOS PEST12'!$D:$D,'5. RG PROV CCAA SECCION'!N$11,'DATOS PEST12'!$B:$B,'5. RG PROV CCAA SECCION'!$A148,'DATOS PEST12'!$F:$F,"REGIMEN GENERAL",'DATOS PEST12'!$C:$C,"UNION EUROPEA")</f>
        <v>5200.3684210526317</v>
      </c>
      <c r="O148" s="62">
        <f>SUMIFS('DATOS PEST12'!$E:$E,'DATOS PEST12'!$A:$A,INDICE!$C$13,'DATOS PEST12'!$D:$D,'5. RG PROV CCAA SECCION'!O$11,'DATOS PEST12'!$B:$B,'5. RG PROV CCAA SECCION'!$A148,'DATOS PEST12'!$F:$F,"REGIMEN GENERAL",'DATOS PEST12'!$C:$C,"UNION EUROPEA")</f>
        <v>1499.9473684210527</v>
      </c>
      <c r="P148" s="62">
        <f>SUMIFS('DATOS PEST12'!$E:$E,'DATOS PEST12'!$A:$A,INDICE!$C$13,'DATOS PEST12'!$D:$D,'5. RG PROV CCAA SECCION'!P$11,'DATOS PEST12'!$B:$B,'5. RG PROV CCAA SECCION'!$A148,'DATOS PEST12'!$F:$F,"REGIMEN GENERAL",'DATOS PEST12'!$C:$C,"UNION EUROPEA")</f>
        <v>13906.78947368421</v>
      </c>
      <c r="Q148" s="62">
        <f>SUMIFS('DATOS PEST12'!$E:$E,'DATOS PEST12'!$A:$A,INDICE!$C$13,'DATOS PEST12'!$D:$D,'5. RG PROV CCAA SECCION'!Q$11,'DATOS PEST12'!$B:$B,'5. RG PROV CCAA SECCION'!$A148,'DATOS PEST12'!$F:$F,"REGIMEN GENERAL",'DATOS PEST12'!$C:$C,"UNION EUROPEA")</f>
        <v>18217.684210526317</v>
      </c>
      <c r="R148" s="62">
        <f>SUMIFS('DATOS PEST12'!$E:$E,'DATOS PEST12'!$A:$A,INDICE!$C$13,'DATOS PEST12'!$D:$D,'5. RG PROV CCAA SECCION'!R$11,'DATOS PEST12'!$B:$B,'5. RG PROV CCAA SECCION'!$A148,'DATOS PEST12'!$F:$F,"REGIMEN GENERAL",'DATOS PEST12'!$C:$C,"UNION EUROPEA")</f>
        <v>747.26315789473676</v>
      </c>
      <c r="S148" s="62">
        <f>SUMIFS('DATOS PEST12'!$E:$E,'DATOS PEST12'!$A:$A,INDICE!$C$13,'DATOS PEST12'!$D:$D,'5. RG PROV CCAA SECCION'!S$11,'DATOS PEST12'!$B:$B,'5. RG PROV CCAA SECCION'!$A148,'DATOS PEST12'!$F:$F,"REGIMEN GENERAL",'DATOS PEST12'!$C:$C,"UNION EUROPEA")</f>
        <v>6802.6315789473674</v>
      </c>
      <c r="T148" s="62">
        <f>SUMIFS('DATOS PEST12'!$E:$E,'DATOS PEST12'!$A:$A,INDICE!$C$13,'DATOS PEST12'!$D:$D,'5. RG PROV CCAA SECCION'!T$11,'DATOS PEST12'!$B:$B,'5. RG PROV CCAA SECCION'!$A148,'DATOS PEST12'!$F:$F,"REGIMEN GENERAL",'DATOS PEST12'!$C:$C,"UNION EUROPEA")</f>
        <v>6749.4736842105267</v>
      </c>
      <c r="U148" s="62">
        <f>SUMIFS('DATOS PEST12'!$E:$E,'DATOS PEST12'!$A:$A,INDICE!$C$13,'DATOS PEST12'!$D:$D,'5. RG PROV CCAA SECCION'!U$11,'DATOS PEST12'!$B:$B,'5. RG PROV CCAA SECCION'!$A148,'DATOS PEST12'!$F:$F,"REGIMEN GENERAL",'DATOS PEST12'!$C:$C,"UNION EUROPEA")</f>
        <v>2263.5789473684208</v>
      </c>
      <c r="V148" s="62">
        <f>SUMIFS('DATOS PEST12'!$E:$E,'DATOS PEST12'!$A:$A,INDICE!$C$13,'DATOS PEST12'!$D:$D,'5. RG PROV CCAA SECCION'!V$11,'DATOS PEST12'!$B:$B,'5. RG PROV CCAA SECCION'!$A148,'DATOS PEST12'!$F:$F,"REGIMEN GENERAL",'DATOS PEST12'!$C:$C,"UNION EUROPEA")</f>
        <v>2579.5789473684213</v>
      </c>
      <c r="W148" s="62">
        <f>SUMIFS('DATOS PEST12'!$E:$E,'DATOS PEST12'!$A:$A,INDICE!$C$13,'DATOS PEST12'!$D:$D,'5. RG PROV CCAA SECCION'!W$11,'DATOS PEST12'!$B:$B,'5. RG PROV CCAA SECCION'!$A148,'DATOS PEST12'!$F:$F,"REGIMEN GENERAL",'DATOS PEST12'!$C:$C,"UNION EUROPEA")</f>
        <v>664.15789473684208</v>
      </c>
      <c r="X148" s="62">
        <f>SUMIFS('DATOS PEST12'!$E:$E,'DATOS PEST12'!$A:$A,INDICE!$C$13,'DATOS PEST12'!$D:$D,'5. RG PROV CCAA SECCION'!X$11,'DATOS PEST12'!$B:$B,'5. RG PROV CCAA SECCION'!$A148,'DATOS PEST12'!$F:$F,"REGIMEN GENERAL",'DATOS PEST12'!$C:$C,"UNION EUROPEA")</f>
        <v>217.94736842105272</v>
      </c>
      <c r="Y148" s="59">
        <f>SUMIFS('DATOS PEST12'!$E:$E,'DATOS PEST12'!$A:$A,INDICE!$C$13,'DATOS PEST12'!$D:$D,'5. RG PROV CCAA SECCION'!Y$11,'DATOS PEST12'!$B:$B,'5. RG PROV CCAA SECCION'!$A148,'DATOS PEST12'!$F:$F,"REGIMEN GENERAL",'DATOS PEST12'!$C:$C,"UNION EUROPEA")</f>
        <v>0</v>
      </c>
    </row>
    <row r="149" spans="1:25" s="4" customFormat="1" ht="15.6" x14ac:dyDescent="0.3">
      <c r="A149" s="238" t="s">
        <v>176</v>
      </c>
      <c r="B149" s="239"/>
      <c r="C149" s="66">
        <f t="shared" ref="C149:Y149" si="52">C150</f>
        <v>9234.0526315789448</v>
      </c>
      <c r="D149" s="64">
        <f t="shared" si="52"/>
        <v>151.42105263157893</v>
      </c>
      <c r="E149" s="67">
        <f t="shared" si="52"/>
        <v>6.0000000000000009</v>
      </c>
      <c r="F149" s="67">
        <f t="shared" si="52"/>
        <v>1238.4736842105262</v>
      </c>
      <c r="G149" s="67">
        <f t="shared" si="52"/>
        <v>5.0000000000000009</v>
      </c>
      <c r="H149" s="67">
        <f t="shared" si="52"/>
        <v>16.368421052631579</v>
      </c>
      <c r="I149" s="67">
        <f t="shared" si="52"/>
        <v>777.15789473684231</v>
      </c>
      <c r="J149" s="67">
        <f t="shared" si="52"/>
        <v>1477.0526315789473</v>
      </c>
      <c r="K149" s="67">
        <f t="shared" si="52"/>
        <v>2087.8947368421054</v>
      </c>
      <c r="L149" s="67">
        <f t="shared" si="52"/>
        <v>1406.4736842105262</v>
      </c>
      <c r="M149" s="67">
        <f t="shared" si="52"/>
        <v>153.5263157894737</v>
      </c>
      <c r="N149" s="67">
        <f t="shared" si="52"/>
        <v>41.631578947368418</v>
      </c>
      <c r="O149" s="67">
        <f t="shared" si="52"/>
        <v>79.263157894736864</v>
      </c>
      <c r="P149" s="67">
        <f t="shared" si="52"/>
        <v>207.21052631578945</v>
      </c>
      <c r="Q149" s="67">
        <f t="shared" si="52"/>
        <v>409.99999999999994</v>
      </c>
      <c r="R149" s="67">
        <f t="shared" si="52"/>
        <v>46.84210526315789</v>
      </c>
      <c r="S149" s="67">
        <f t="shared" si="52"/>
        <v>402</v>
      </c>
      <c r="T149" s="67">
        <f t="shared" si="52"/>
        <v>422.52631578947359</v>
      </c>
      <c r="U149" s="67">
        <f t="shared" si="52"/>
        <v>184.52631578947364</v>
      </c>
      <c r="V149" s="67">
        <f t="shared" si="52"/>
        <v>103.78947368421052</v>
      </c>
      <c r="W149" s="67">
        <f t="shared" si="52"/>
        <v>16.894736842105267</v>
      </c>
      <c r="X149" s="67">
        <f t="shared" si="52"/>
        <v>0</v>
      </c>
      <c r="Y149" s="66">
        <f t="shared" si="52"/>
        <v>0</v>
      </c>
    </row>
    <row r="150" spans="1:25" s="4" customFormat="1" ht="15.6" x14ac:dyDescent="0.3">
      <c r="A150" s="14">
        <v>30</v>
      </c>
      <c r="B150" s="15" t="s">
        <v>15</v>
      </c>
      <c r="C150" s="59">
        <f>SUM(D150:Y150)</f>
        <v>9234.0526315789448</v>
      </c>
      <c r="D150" s="60">
        <f>SUMIFS('DATOS PEST12'!$E:$E,'DATOS PEST12'!$A:$A,INDICE!$C$13,'DATOS PEST12'!$D:$D,'5. RG PROV CCAA SECCION'!D$11,'DATOS PEST12'!$B:$B,'5. RG PROV CCAA SECCION'!$A150,'DATOS PEST12'!$F:$F,"REGIMEN GENERAL",'DATOS PEST12'!$C:$C,"UNION EUROPEA")</f>
        <v>151.42105263157893</v>
      </c>
      <c r="E150" s="62">
        <f>SUMIFS('DATOS PEST12'!$E:$E,'DATOS PEST12'!$A:$A,INDICE!$C$13,'DATOS PEST12'!$D:$D,'5. RG PROV CCAA SECCION'!E$11,'DATOS PEST12'!$B:$B,'5. RG PROV CCAA SECCION'!$A150,'DATOS PEST12'!$F:$F,"REGIMEN GENERAL",'DATOS PEST12'!$C:$C,"UNION EUROPEA")</f>
        <v>6.0000000000000009</v>
      </c>
      <c r="F150" s="62">
        <f>SUMIFS('DATOS PEST12'!$E:$E,'DATOS PEST12'!$A:$A,INDICE!$C$13,'DATOS PEST12'!$D:$D,'5. RG PROV CCAA SECCION'!F$11,'DATOS PEST12'!$B:$B,'5. RG PROV CCAA SECCION'!$A150,'DATOS PEST12'!$F:$F,"REGIMEN GENERAL",'DATOS PEST12'!$C:$C,"UNION EUROPEA")</f>
        <v>1238.4736842105262</v>
      </c>
      <c r="G150" s="62">
        <f>SUMIFS('DATOS PEST12'!$E:$E,'DATOS PEST12'!$A:$A,INDICE!$C$13,'DATOS PEST12'!$D:$D,'5. RG PROV CCAA SECCION'!G$11,'DATOS PEST12'!$B:$B,'5. RG PROV CCAA SECCION'!$A150,'DATOS PEST12'!$F:$F,"REGIMEN GENERAL",'DATOS PEST12'!$C:$C,"UNION EUROPEA")</f>
        <v>5.0000000000000009</v>
      </c>
      <c r="H150" s="62">
        <f>SUMIFS('DATOS PEST12'!$E:$E,'DATOS PEST12'!$A:$A,INDICE!$C$13,'DATOS PEST12'!$D:$D,'5. RG PROV CCAA SECCION'!H$11,'DATOS PEST12'!$B:$B,'5. RG PROV CCAA SECCION'!$A150,'DATOS PEST12'!$F:$F,"REGIMEN GENERAL",'DATOS PEST12'!$C:$C,"UNION EUROPEA")</f>
        <v>16.368421052631579</v>
      </c>
      <c r="I150" s="62">
        <f>SUMIFS('DATOS PEST12'!$E:$E,'DATOS PEST12'!$A:$A,INDICE!$C$13,'DATOS PEST12'!$D:$D,'5. RG PROV CCAA SECCION'!I$11,'DATOS PEST12'!$B:$B,'5. RG PROV CCAA SECCION'!$A150,'DATOS PEST12'!$F:$F,"REGIMEN GENERAL",'DATOS PEST12'!$C:$C,"UNION EUROPEA")</f>
        <v>777.15789473684231</v>
      </c>
      <c r="J150" s="62">
        <f>SUMIFS('DATOS PEST12'!$E:$E,'DATOS PEST12'!$A:$A,INDICE!$C$13,'DATOS PEST12'!$D:$D,'5. RG PROV CCAA SECCION'!J$11,'DATOS PEST12'!$B:$B,'5. RG PROV CCAA SECCION'!$A150,'DATOS PEST12'!$F:$F,"REGIMEN GENERAL",'DATOS PEST12'!$C:$C,"UNION EUROPEA")</f>
        <v>1477.0526315789473</v>
      </c>
      <c r="K150" s="62">
        <f>SUMIFS('DATOS PEST12'!$E:$E,'DATOS PEST12'!$A:$A,INDICE!$C$13,'DATOS PEST12'!$D:$D,'5. RG PROV CCAA SECCION'!K$11,'DATOS PEST12'!$B:$B,'5. RG PROV CCAA SECCION'!$A150,'DATOS PEST12'!$F:$F,"REGIMEN GENERAL",'DATOS PEST12'!$C:$C,"UNION EUROPEA")</f>
        <v>2087.8947368421054</v>
      </c>
      <c r="L150" s="62">
        <f>SUMIFS('DATOS PEST12'!$E:$E,'DATOS PEST12'!$A:$A,INDICE!$C$13,'DATOS PEST12'!$D:$D,'5. RG PROV CCAA SECCION'!L$11,'DATOS PEST12'!$B:$B,'5. RG PROV CCAA SECCION'!$A150,'DATOS PEST12'!$F:$F,"REGIMEN GENERAL",'DATOS PEST12'!$C:$C,"UNION EUROPEA")</f>
        <v>1406.4736842105262</v>
      </c>
      <c r="M150" s="62">
        <f>SUMIFS('DATOS PEST12'!$E:$E,'DATOS PEST12'!$A:$A,INDICE!$C$13,'DATOS PEST12'!$D:$D,'5. RG PROV CCAA SECCION'!M$11,'DATOS PEST12'!$B:$B,'5. RG PROV CCAA SECCION'!$A150,'DATOS PEST12'!$F:$F,"REGIMEN GENERAL",'DATOS PEST12'!$C:$C,"UNION EUROPEA")</f>
        <v>153.5263157894737</v>
      </c>
      <c r="N150" s="62">
        <f>SUMIFS('DATOS PEST12'!$E:$E,'DATOS PEST12'!$A:$A,INDICE!$C$13,'DATOS PEST12'!$D:$D,'5. RG PROV CCAA SECCION'!N$11,'DATOS PEST12'!$B:$B,'5. RG PROV CCAA SECCION'!$A150,'DATOS PEST12'!$F:$F,"REGIMEN GENERAL",'DATOS PEST12'!$C:$C,"UNION EUROPEA")</f>
        <v>41.631578947368418</v>
      </c>
      <c r="O150" s="62">
        <f>SUMIFS('DATOS PEST12'!$E:$E,'DATOS PEST12'!$A:$A,INDICE!$C$13,'DATOS PEST12'!$D:$D,'5. RG PROV CCAA SECCION'!O$11,'DATOS PEST12'!$B:$B,'5. RG PROV CCAA SECCION'!$A150,'DATOS PEST12'!$F:$F,"REGIMEN GENERAL",'DATOS PEST12'!$C:$C,"UNION EUROPEA")</f>
        <v>79.263157894736864</v>
      </c>
      <c r="P150" s="62">
        <f>SUMIFS('DATOS PEST12'!$E:$E,'DATOS PEST12'!$A:$A,INDICE!$C$13,'DATOS PEST12'!$D:$D,'5. RG PROV CCAA SECCION'!P$11,'DATOS PEST12'!$B:$B,'5. RG PROV CCAA SECCION'!$A150,'DATOS PEST12'!$F:$F,"REGIMEN GENERAL",'DATOS PEST12'!$C:$C,"UNION EUROPEA")</f>
        <v>207.21052631578945</v>
      </c>
      <c r="Q150" s="62">
        <f>SUMIFS('DATOS PEST12'!$E:$E,'DATOS PEST12'!$A:$A,INDICE!$C$13,'DATOS PEST12'!$D:$D,'5. RG PROV CCAA SECCION'!Q$11,'DATOS PEST12'!$B:$B,'5. RG PROV CCAA SECCION'!$A150,'DATOS PEST12'!$F:$F,"REGIMEN GENERAL",'DATOS PEST12'!$C:$C,"UNION EUROPEA")</f>
        <v>409.99999999999994</v>
      </c>
      <c r="R150" s="62">
        <f>SUMIFS('DATOS PEST12'!$E:$E,'DATOS PEST12'!$A:$A,INDICE!$C$13,'DATOS PEST12'!$D:$D,'5. RG PROV CCAA SECCION'!R$11,'DATOS PEST12'!$B:$B,'5. RG PROV CCAA SECCION'!$A150,'DATOS PEST12'!$F:$F,"REGIMEN GENERAL",'DATOS PEST12'!$C:$C,"UNION EUROPEA")</f>
        <v>46.84210526315789</v>
      </c>
      <c r="S150" s="62">
        <f>SUMIFS('DATOS PEST12'!$E:$E,'DATOS PEST12'!$A:$A,INDICE!$C$13,'DATOS PEST12'!$D:$D,'5. RG PROV CCAA SECCION'!S$11,'DATOS PEST12'!$B:$B,'5. RG PROV CCAA SECCION'!$A150,'DATOS PEST12'!$F:$F,"REGIMEN GENERAL",'DATOS PEST12'!$C:$C,"UNION EUROPEA")</f>
        <v>402</v>
      </c>
      <c r="T150" s="62">
        <f>SUMIFS('DATOS PEST12'!$E:$E,'DATOS PEST12'!$A:$A,INDICE!$C$13,'DATOS PEST12'!$D:$D,'5. RG PROV CCAA SECCION'!T$11,'DATOS PEST12'!$B:$B,'5. RG PROV CCAA SECCION'!$A150,'DATOS PEST12'!$F:$F,"REGIMEN GENERAL",'DATOS PEST12'!$C:$C,"UNION EUROPEA")</f>
        <v>422.52631578947359</v>
      </c>
      <c r="U150" s="62">
        <f>SUMIFS('DATOS PEST12'!$E:$E,'DATOS PEST12'!$A:$A,INDICE!$C$13,'DATOS PEST12'!$D:$D,'5. RG PROV CCAA SECCION'!U$11,'DATOS PEST12'!$B:$B,'5. RG PROV CCAA SECCION'!$A150,'DATOS PEST12'!$F:$F,"REGIMEN GENERAL",'DATOS PEST12'!$C:$C,"UNION EUROPEA")</f>
        <v>184.52631578947364</v>
      </c>
      <c r="V150" s="62">
        <f>SUMIFS('DATOS PEST12'!$E:$E,'DATOS PEST12'!$A:$A,INDICE!$C$13,'DATOS PEST12'!$D:$D,'5. RG PROV CCAA SECCION'!V$11,'DATOS PEST12'!$B:$B,'5. RG PROV CCAA SECCION'!$A150,'DATOS PEST12'!$F:$F,"REGIMEN GENERAL",'DATOS PEST12'!$C:$C,"UNION EUROPEA")</f>
        <v>103.78947368421052</v>
      </c>
      <c r="W150" s="62">
        <f>SUMIFS('DATOS PEST12'!$E:$E,'DATOS PEST12'!$A:$A,INDICE!$C$13,'DATOS PEST12'!$D:$D,'5. RG PROV CCAA SECCION'!W$11,'DATOS PEST12'!$B:$B,'5. RG PROV CCAA SECCION'!$A150,'DATOS PEST12'!$F:$F,"REGIMEN GENERAL",'DATOS PEST12'!$C:$C,"UNION EUROPEA")</f>
        <v>16.894736842105267</v>
      </c>
      <c r="X150" s="62">
        <f>SUMIFS('DATOS PEST12'!$E:$E,'DATOS PEST12'!$A:$A,INDICE!$C$13,'DATOS PEST12'!$D:$D,'5. RG PROV CCAA SECCION'!X$11,'DATOS PEST12'!$B:$B,'5. RG PROV CCAA SECCION'!$A150,'DATOS PEST12'!$F:$F,"REGIMEN GENERAL",'DATOS PEST12'!$C:$C,"UNION EUROPEA")</f>
        <v>0</v>
      </c>
      <c r="Y150" s="59">
        <f>SUMIFS('DATOS PEST12'!$E:$E,'DATOS PEST12'!$A:$A,INDICE!$C$13,'DATOS PEST12'!$D:$D,'5. RG PROV CCAA SECCION'!Y$11,'DATOS PEST12'!$B:$B,'5. RG PROV CCAA SECCION'!$A150,'DATOS PEST12'!$F:$F,"REGIMEN GENERAL",'DATOS PEST12'!$C:$C,"UNION EUROPEA")</f>
        <v>0</v>
      </c>
    </row>
    <row r="151" spans="1:25" s="4" customFormat="1" ht="15.6" x14ac:dyDescent="0.3">
      <c r="A151" s="238" t="s">
        <v>175</v>
      </c>
      <c r="B151" s="239"/>
      <c r="C151" s="66">
        <f t="shared" ref="C151:Y151" si="53">C152</f>
        <v>8060.2105263157891</v>
      </c>
      <c r="D151" s="64">
        <f t="shared" si="53"/>
        <v>155.73684210526318</v>
      </c>
      <c r="E151" s="67">
        <f t="shared" si="53"/>
        <v>1.9999999999999991</v>
      </c>
      <c r="F151" s="67">
        <f t="shared" si="53"/>
        <v>1924.6842105263158</v>
      </c>
      <c r="G151" s="67">
        <f t="shared" si="53"/>
        <v>7.3684210526315752</v>
      </c>
      <c r="H151" s="67">
        <f t="shared" si="53"/>
        <v>62.05263157894737</v>
      </c>
      <c r="I151" s="67">
        <f t="shared" si="53"/>
        <v>834.52631578947376</v>
      </c>
      <c r="J151" s="67">
        <f t="shared" si="53"/>
        <v>1098.7368421052631</v>
      </c>
      <c r="K151" s="67">
        <f t="shared" si="53"/>
        <v>1005.6315789473683</v>
      </c>
      <c r="L151" s="67">
        <f t="shared" si="53"/>
        <v>751.78947368421063</v>
      </c>
      <c r="M151" s="67">
        <f t="shared" si="53"/>
        <v>63.526315789473671</v>
      </c>
      <c r="N151" s="67">
        <f t="shared" si="53"/>
        <v>22.000000000000011</v>
      </c>
      <c r="O151" s="67">
        <f t="shared" si="53"/>
        <v>12.315789473684211</v>
      </c>
      <c r="P151" s="67">
        <f t="shared" si="53"/>
        <v>206.84210526315786</v>
      </c>
      <c r="Q151" s="67">
        <f t="shared" si="53"/>
        <v>761.36842105263145</v>
      </c>
      <c r="R151" s="67">
        <f t="shared" si="53"/>
        <v>77.31578947368422</v>
      </c>
      <c r="S151" s="67">
        <f t="shared" si="53"/>
        <v>341.15789473684214</v>
      </c>
      <c r="T151" s="67">
        <f t="shared" si="53"/>
        <v>473.5789473684211</v>
      </c>
      <c r="U151" s="67">
        <f t="shared" si="53"/>
        <v>143.15789473684208</v>
      </c>
      <c r="V151" s="67">
        <f t="shared" si="53"/>
        <v>111.42105263157893</v>
      </c>
      <c r="W151" s="67">
        <f t="shared" si="53"/>
        <v>5.0000000000000009</v>
      </c>
      <c r="X151" s="67">
        <f t="shared" si="53"/>
        <v>0</v>
      </c>
      <c r="Y151" s="66">
        <f t="shared" si="53"/>
        <v>0</v>
      </c>
    </row>
    <row r="152" spans="1:25" s="4" customFormat="1" ht="15.6" x14ac:dyDescent="0.3">
      <c r="A152" s="8">
        <v>31</v>
      </c>
      <c r="B152" s="9" t="s">
        <v>16</v>
      </c>
      <c r="C152" s="59">
        <f>SUM(D152:Y152)</f>
        <v>8060.2105263157891</v>
      </c>
      <c r="D152" s="60">
        <f>SUMIFS('DATOS PEST12'!$E:$E,'DATOS PEST12'!$A:$A,INDICE!$C$13,'DATOS PEST12'!$D:$D,'5. RG PROV CCAA SECCION'!D$11,'DATOS PEST12'!$B:$B,'5. RG PROV CCAA SECCION'!$A152,'DATOS PEST12'!$F:$F,"REGIMEN GENERAL",'DATOS PEST12'!$C:$C,"UNION EUROPEA")</f>
        <v>155.73684210526318</v>
      </c>
      <c r="E152" s="62">
        <f>SUMIFS('DATOS PEST12'!$E:$E,'DATOS PEST12'!$A:$A,INDICE!$C$13,'DATOS PEST12'!$D:$D,'5. RG PROV CCAA SECCION'!E$11,'DATOS PEST12'!$B:$B,'5. RG PROV CCAA SECCION'!$A152,'DATOS PEST12'!$F:$F,"REGIMEN GENERAL",'DATOS PEST12'!$C:$C,"UNION EUROPEA")</f>
        <v>1.9999999999999991</v>
      </c>
      <c r="F152" s="62">
        <f>SUMIFS('DATOS PEST12'!$E:$E,'DATOS PEST12'!$A:$A,INDICE!$C$13,'DATOS PEST12'!$D:$D,'5. RG PROV CCAA SECCION'!F$11,'DATOS PEST12'!$B:$B,'5. RG PROV CCAA SECCION'!$A152,'DATOS PEST12'!$F:$F,"REGIMEN GENERAL",'DATOS PEST12'!$C:$C,"UNION EUROPEA")</f>
        <v>1924.6842105263158</v>
      </c>
      <c r="G152" s="62">
        <f>SUMIFS('DATOS PEST12'!$E:$E,'DATOS PEST12'!$A:$A,INDICE!$C$13,'DATOS PEST12'!$D:$D,'5. RG PROV CCAA SECCION'!G$11,'DATOS PEST12'!$B:$B,'5. RG PROV CCAA SECCION'!$A152,'DATOS PEST12'!$F:$F,"REGIMEN GENERAL",'DATOS PEST12'!$C:$C,"UNION EUROPEA")</f>
        <v>7.3684210526315752</v>
      </c>
      <c r="H152" s="62">
        <f>SUMIFS('DATOS PEST12'!$E:$E,'DATOS PEST12'!$A:$A,INDICE!$C$13,'DATOS PEST12'!$D:$D,'5. RG PROV CCAA SECCION'!H$11,'DATOS PEST12'!$B:$B,'5. RG PROV CCAA SECCION'!$A152,'DATOS PEST12'!$F:$F,"REGIMEN GENERAL",'DATOS PEST12'!$C:$C,"UNION EUROPEA")</f>
        <v>62.05263157894737</v>
      </c>
      <c r="I152" s="62">
        <f>SUMIFS('DATOS PEST12'!$E:$E,'DATOS PEST12'!$A:$A,INDICE!$C$13,'DATOS PEST12'!$D:$D,'5. RG PROV CCAA SECCION'!I$11,'DATOS PEST12'!$B:$B,'5. RG PROV CCAA SECCION'!$A152,'DATOS PEST12'!$F:$F,"REGIMEN GENERAL",'DATOS PEST12'!$C:$C,"UNION EUROPEA")</f>
        <v>834.52631578947376</v>
      </c>
      <c r="J152" s="62">
        <f>SUMIFS('DATOS PEST12'!$E:$E,'DATOS PEST12'!$A:$A,INDICE!$C$13,'DATOS PEST12'!$D:$D,'5. RG PROV CCAA SECCION'!J$11,'DATOS PEST12'!$B:$B,'5. RG PROV CCAA SECCION'!$A152,'DATOS PEST12'!$F:$F,"REGIMEN GENERAL",'DATOS PEST12'!$C:$C,"UNION EUROPEA")</f>
        <v>1098.7368421052631</v>
      </c>
      <c r="K152" s="62">
        <f>SUMIFS('DATOS PEST12'!$E:$E,'DATOS PEST12'!$A:$A,INDICE!$C$13,'DATOS PEST12'!$D:$D,'5. RG PROV CCAA SECCION'!K$11,'DATOS PEST12'!$B:$B,'5. RG PROV CCAA SECCION'!$A152,'DATOS PEST12'!$F:$F,"REGIMEN GENERAL",'DATOS PEST12'!$C:$C,"UNION EUROPEA")</f>
        <v>1005.6315789473683</v>
      </c>
      <c r="L152" s="62">
        <f>SUMIFS('DATOS PEST12'!$E:$E,'DATOS PEST12'!$A:$A,INDICE!$C$13,'DATOS PEST12'!$D:$D,'5. RG PROV CCAA SECCION'!L$11,'DATOS PEST12'!$B:$B,'5. RG PROV CCAA SECCION'!$A152,'DATOS PEST12'!$F:$F,"REGIMEN GENERAL",'DATOS PEST12'!$C:$C,"UNION EUROPEA")</f>
        <v>751.78947368421063</v>
      </c>
      <c r="M152" s="62">
        <f>SUMIFS('DATOS PEST12'!$E:$E,'DATOS PEST12'!$A:$A,INDICE!$C$13,'DATOS PEST12'!$D:$D,'5. RG PROV CCAA SECCION'!M$11,'DATOS PEST12'!$B:$B,'5. RG PROV CCAA SECCION'!$A152,'DATOS PEST12'!$F:$F,"REGIMEN GENERAL",'DATOS PEST12'!$C:$C,"UNION EUROPEA")</f>
        <v>63.526315789473671</v>
      </c>
      <c r="N152" s="62">
        <f>SUMIFS('DATOS PEST12'!$E:$E,'DATOS PEST12'!$A:$A,INDICE!$C$13,'DATOS PEST12'!$D:$D,'5. RG PROV CCAA SECCION'!N$11,'DATOS PEST12'!$B:$B,'5. RG PROV CCAA SECCION'!$A152,'DATOS PEST12'!$F:$F,"REGIMEN GENERAL",'DATOS PEST12'!$C:$C,"UNION EUROPEA")</f>
        <v>22.000000000000011</v>
      </c>
      <c r="O152" s="62">
        <f>SUMIFS('DATOS PEST12'!$E:$E,'DATOS PEST12'!$A:$A,INDICE!$C$13,'DATOS PEST12'!$D:$D,'5. RG PROV CCAA SECCION'!O$11,'DATOS PEST12'!$B:$B,'5. RG PROV CCAA SECCION'!$A152,'DATOS PEST12'!$F:$F,"REGIMEN GENERAL",'DATOS PEST12'!$C:$C,"UNION EUROPEA")</f>
        <v>12.315789473684211</v>
      </c>
      <c r="P152" s="62">
        <f>SUMIFS('DATOS PEST12'!$E:$E,'DATOS PEST12'!$A:$A,INDICE!$C$13,'DATOS PEST12'!$D:$D,'5. RG PROV CCAA SECCION'!P$11,'DATOS PEST12'!$B:$B,'5. RG PROV CCAA SECCION'!$A152,'DATOS PEST12'!$F:$F,"REGIMEN GENERAL",'DATOS PEST12'!$C:$C,"UNION EUROPEA")</f>
        <v>206.84210526315786</v>
      </c>
      <c r="Q152" s="62">
        <f>SUMIFS('DATOS PEST12'!$E:$E,'DATOS PEST12'!$A:$A,INDICE!$C$13,'DATOS PEST12'!$D:$D,'5. RG PROV CCAA SECCION'!Q$11,'DATOS PEST12'!$B:$B,'5. RG PROV CCAA SECCION'!$A152,'DATOS PEST12'!$F:$F,"REGIMEN GENERAL",'DATOS PEST12'!$C:$C,"UNION EUROPEA")</f>
        <v>761.36842105263145</v>
      </c>
      <c r="R152" s="62">
        <f>SUMIFS('DATOS PEST12'!$E:$E,'DATOS PEST12'!$A:$A,INDICE!$C$13,'DATOS PEST12'!$D:$D,'5. RG PROV CCAA SECCION'!R$11,'DATOS PEST12'!$B:$B,'5. RG PROV CCAA SECCION'!$A152,'DATOS PEST12'!$F:$F,"REGIMEN GENERAL",'DATOS PEST12'!$C:$C,"UNION EUROPEA")</f>
        <v>77.31578947368422</v>
      </c>
      <c r="S152" s="62">
        <f>SUMIFS('DATOS PEST12'!$E:$E,'DATOS PEST12'!$A:$A,INDICE!$C$13,'DATOS PEST12'!$D:$D,'5. RG PROV CCAA SECCION'!S$11,'DATOS PEST12'!$B:$B,'5. RG PROV CCAA SECCION'!$A152,'DATOS PEST12'!$F:$F,"REGIMEN GENERAL",'DATOS PEST12'!$C:$C,"UNION EUROPEA")</f>
        <v>341.15789473684214</v>
      </c>
      <c r="T152" s="62">
        <f>SUMIFS('DATOS PEST12'!$E:$E,'DATOS PEST12'!$A:$A,INDICE!$C$13,'DATOS PEST12'!$D:$D,'5. RG PROV CCAA SECCION'!T$11,'DATOS PEST12'!$B:$B,'5. RG PROV CCAA SECCION'!$A152,'DATOS PEST12'!$F:$F,"REGIMEN GENERAL",'DATOS PEST12'!$C:$C,"UNION EUROPEA")</f>
        <v>473.5789473684211</v>
      </c>
      <c r="U152" s="62">
        <f>SUMIFS('DATOS PEST12'!$E:$E,'DATOS PEST12'!$A:$A,INDICE!$C$13,'DATOS PEST12'!$D:$D,'5. RG PROV CCAA SECCION'!U$11,'DATOS PEST12'!$B:$B,'5. RG PROV CCAA SECCION'!$A152,'DATOS PEST12'!$F:$F,"REGIMEN GENERAL",'DATOS PEST12'!$C:$C,"UNION EUROPEA")</f>
        <v>143.15789473684208</v>
      </c>
      <c r="V152" s="62">
        <f>SUMIFS('DATOS PEST12'!$E:$E,'DATOS PEST12'!$A:$A,INDICE!$C$13,'DATOS PEST12'!$D:$D,'5. RG PROV CCAA SECCION'!V$11,'DATOS PEST12'!$B:$B,'5. RG PROV CCAA SECCION'!$A152,'DATOS PEST12'!$F:$F,"REGIMEN GENERAL",'DATOS PEST12'!$C:$C,"UNION EUROPEA")</f>
        <v>111.42105263157893</v>
      </c>
      <c r="W152" s="62">
        <f>SUMIFS('DATOS PEST12'!$E:$E,'DATOS PEST12'!$A:$A,INDICE!$C$13,'DATOS PEST12'!$D:$D,'5. RG PROV CCAA SECCION'!W$11,'DATOS PEST12'!$B:$B,'5. RG PROV CCAA SECCION'!$A152,'DATOS PEST12'!$F:$F,"REGIMEN GENERAL",'DATOS PEST12'!$C:$C,"UNION EUROPEA")</f>
        <v>5.0000000000000009</v>
      </c>
      <c r="X152" s="62">
        <f>SUMIFS('DATOS PEST12'!$E:$E,'DATOS PEST12'!$A:$A,INDICE!$C$13,'DATOS PEST12'!$D:$D,'5. RG PROV CCAA SECCION'!X$11,'DATOS PEST12'!$B:$B,'5. RG PROV CCAA SECCION'!$A152,'DATOS PEST12'!$F:$F,"REGIMEN GENERAL",'DATOS PEST12'!$C:$C,"UNION EUROPEA")</f>
        <v>0</v>
      </c>
      <c r="Y152" s="59">
        <f>SUMIFS('DATOS PEST12'!$E:$E,'DATOS PEST12'!$A:$A,INDICE!$C$13,'DATOS PEST12'!$D:$D,'5. RG PROV CCAA SECCION'!Y$11,'DATOS PEST12'!$B:$B,'5. RG PROV CCAA SECCION'!$A152,'DATOS PEST12'!$F:$F,"REGIMEN GENERAL",'DATOS PEST12'!$C:$C,"UNION EUROPEA")</f>
        <v>0</v>
      </c>
    </row>
    <row r="153" spans="1:25" s="4" customFormat="1" ht="15.6" x14ac:dyDescent="0.3">
      <c r="A153" s="238" t="s">
        <v>45</v>
      </c>
      <c r="B153" s="239"/>
      <c r="C153" s="66">
        <f t="shared" ref="C153:Y153" si="54">SUM(C154:C156)</f>
        <v>15340.15789473684</v>
      </c>
      <c r="D153" s="64">
        <f t="shared" si="54"/>
        <v>159.52631578947373</v>
      </c>
      <c r="E153" s="67">
        <f t="shared" si="54"/>
        <v>3.421052631578946</v>
      </c>
      <c r="F153" s="67">
        <f t="shared" si="54"/>
        <v>2446.894736842105</v>
      </c>
      <c r="G153" s="67">
        <f t="shared" si="54"/>
        <v>9.9999999999999964</v>
      </c>
      <c r="H153" s="67">
        <f t="shared" si="54"/>
        <v>76.10526315789474</v>
      </c>
      <c r="I153" s="67">
        <f t="shared" si="54"/>
        <v>2027.7894736842104</v>
      </c>
      <c r="J153" s="67">
        <f t="shared" si="54"/>
        <v>1651.4210526315787</v>
      </c>
      <c r="K153" s="67">
        <f t="shared" si="54"/>
        <v>1964.0526315789471</v>
      </c>
      <c r="L153" s="67">
        <f t="shared" si="54"/>
        <v>1881.1578947368419</v>
      </c>
      <c r="M153" s="67">
        <f t="shared" si="54"/>
        <v>281.26315789473688</v>
      </c>
      <c r="N153" s="67">
        <f t="shared" si="54"/>
        <v>59.947368421052623</v>
      </c>
      <c r="O153" s="67">
        <f t="shared" si="54"/>
        <v>24.526315789473689</v>
      </c>
      <c r="P153" s="67">
        <f t="shared" si="54"/>
        <v>1041.6315789473683</v>
      </c>
      <c r="Q153" s="67">
        <f t="shared" si="54"/>
        <v>1165</v>
      </c>
      <c r="R153" s="67">
        <f t="shared" si="54"/>
        <v>83.05263157894737</v>
      </c>
      <c r="S153" s="67">
        <f t="shared" si="54"/>
        <v>925.63157894736855</v>
      </c>
      <c r="T153" s="67">
        <f t="shared" si="54"/>
        <v>913.52631578947353</v>
      </c>
      <c r="U153" s="67">
        <f t="shared" si="54"/>
        <v>344.31578947368416</v>
      </c>
      <c r="V153" s="67">
        <f t="shared" si="54"/>
        <v>252.26315789473691</v>
      </c>
      <c r="W153" s="67">
        <f t="shared" si="54"/>
        <v>22.631578947368432</v>
      </c>
      <c r="X153" s="67">
        <f t="shared" si="54"/>
        <v>6.0000000000000009</v>
      </c>
      <c r="Y153" s="66">
        <f t="shared" si="54"/>
        <v>0</v>
      </c>
    </row>
    <row r="154" spans="1:25" s="4" customFormat="1" ht="15.6" x14ac:dyDescent="0.3">
      <c r="A154" s="6">
        <v>1</v>
      </c>
      <c r="B154" s="7" t="s">
        <v>174</v>
      </c>
      <c r="C154" s="59">
        <f t="shared" ref="C154:C156" si="55">SUM(D154:Y154)</f>
        <v>2659.1578947368416</v>
      </c>
      <c r="D154" s="60">
        <f>SUMIFS('DATOS PEST12'!$E:$E,'DATOS PEST12'!$A:$A,INDICE!$C$13,'DATOS PEST12'!$D:$D,'5. RG PROV CCAA SECCION'!D$11,'DATOS PEST12'!$B:$B,'5. RG PROV CCAA SECCION'!$A154,'DATOS PEST12'!$F:$F,"REGIMEN GENERAL",'DATOS PEST12'!$C:$C,"UNION EUROPEA")</f>
        <v>23.052631578947366</v>
      </c>
      <c r="E154" s="62">
        <f>SUMIFS('DATOS PEST12'!$E:$E,'DATOS PEST12'!$A:$A,INDICE!$C$13,'DATOS PEST12'!$D:$D,'5. RG PROV CCAA SECCION'!E$11,'DATOS PEST12'!$B:$B,'5. RG PROV CCAA SECCION'!$A154,'DATOS PEST12'!$F:$F,"REGIMEN GENERAL",'DATOS PEST12'!$C:$C,"UNION EUROPEA")</f>
        <v>2.4210526315789465</v>
      </c>
      <c r="F154" s="62">
        <f>SUMIFS('DATOS PEST12'!$E:$E,'DATOS PEST12'!$A:$A,INDICE!$C$13,'DATOS PEST12'!$D:$D,'5. RG PROV CCAA SECCION'!F$11,'DATOS PEST12'!$B:$B,'5. RG PROV CCAA SECCION'!$A154,'DATOS PEST12'!$F:$F,"REGIMEN GENERAL",'DATOS PEST12'!$C:$C,"UNION EUROPEA")</f>
        <v>529.1578947368422</v>
      </c>
      <c r="G154" s="62">
        <f>SUMIFS('DATOS PEST12'!$E:$E,'DATOS PEST12'!$A:$A,INDICE!$C$13,'DATOS PEST12'!$D:$D,'5. RG PROV CCAA SECCION'!G$11,'DATOS PEST12'!$B:$B,'5. RG PROV CCAA SECCION'!$A154,'DATOS PEST12'!$F:$F,"REGIMEN GENERAL",'DATOS PEST12'!$C:$C,"UNION EUROPEA")</f>
        <v>0.99999999999999956</v>
      </c>
      <c r="H154" s="62">
        <f>SUMIFS('DATOS PEST12'!$E:$E,'DATOS PEST12'!$A:$A,INDICE!$C$13,'DATOS PEST12'!$D:$D,'5. RG PROV CCAA SECCION'!H$11,'DATOS PEST12'!$B:$B,'5. RG PROV CCAA SECCION'!$A154,'DATOS PEST12'!$F:$F,"REGIMEN GENERAL",'DATOS PEST12'!$C:$C,"UNION EUROPEA")</f>
        <v>25.000000000000014</v>
      </c>
      <c r="I154" s="62">
        <f>SUMIFS('DATOS PEST12'!$E:$E,'DATOS PEST12'!$A:$A,INDICE!$C$13,'DATOS PEST12'!$D:$D,'5. RG PROV CCAA SECCION'!I$11,'DATOS PEST12'!$B:$B,'5. RG PROV CCAA SECCION'!$A154,'DATOS PEST12'!$F:$F,"REGIMEN GENERAL",'DATOS PEST12'!$C:$C,"UNION EUROPEA")</f>
        <v>414.15789473684202</v>
      </c>
      <c r="J154" s="62">
        <f>SUMIFS('DATOS PEST12'!$E:$E,'DATOS PEST12'!$A:$A,INDICE!$C$13,'DATOS PEST12'!$D:$D,'5. RG PROV CCAA SECCION'!J$11,'DATOS PEST12'!$B:$B,'5. RG PROV CCAA SECCION'!$A154,'DATOS PEST12'!$F:$F,"REGIMEN GENERAL",'DATOS PEST12'!$C:$C,"UNION EUROPEA")</f>
        <v>283.9473684210526</v>
      </c>
      <c r="K154" s="62">
        <f>SUMIFS('DATOS PEST12'!$E:$E,'DATOS PEST12'!$A:$A,INDICE!$C$13,'DATOS PEST12'!$D:$D,'5. RG PROV CCAA SECCION'!K$11,'DATOS PEST12'!$B:$B,'5. RG PROV CCAA SECCION'!$A154,'DATOS PEST12'!$F:$F,"REGIMEN GENERAL",'DATOS PEST12'!$C:$C,"UNION EUROPEA")</f>
        <v>388.78947368421046</v>
      </c>
      <c r="L154" s="62">
        <f>SUMIFS('DATOS PEST12'!$E:$E,'DATOS PEST12'!$A:$A,INDICE!$C$13,'DATOS PEST12'!$D:$D,'5. RG PROV CCAA SECCION'!L$11,'DATOS PEST12'!$B:$B,'5. RG PROV CCAA SECCION'!$A154,'DATOS PEST12'!$F:$F,"REGIMEN GENERAL",'DATOS PEST12'!$C:$C,"UNION EUROPEA")</f>
        <v>240.63157894736835</v>
      </c>
      <c r="M154" s="62">
        <f>SUMIFS('DATOS PEST12'!$E:$E,'DATOS PEST12'!$A:$A,INDICE!$C$13,'DATOS PEST12'!$D:$D,'5. RG PROV CCAA SECCION'!M$11,'DATOS PEST12'!$B:$B,'5. RG PROV CCAA SECCION'!$A154,'DATOS PEST12'!$F:$F,"REGIMEN GENERAL",'DATOS PEST12'!$C:$C,"UNION EUROPEA")</f>
        <v>13.947368421052627</v>
      </c>
      <c r="N154" s="62">
        <f>SUMIFS('DATOS PEST12'!$E:$E,'DATOS PEST12'!$A:$A,INDICE!$C$13,'DATOS PEST12'!$D:$D,'5. RG PROV CCAA SECCION'!N$11,'DATOS PEST12'!$B:$B,'5. RG PROV CCAA SECCION'!$A154,'DATOS PEST12'!$F:$F,"REGIMEN GENERAL",'DATOS PEST12'!$C:$C,"UNION EUROPEA")</f>
        <v>1.9999999999999991</v>
      </c>
      <c r="O154" s="62">
        <f>SUMIFS('DATOS PEST12'!$E:$E,'DATOS PEST12'!$A:$A,INDICE!$C$13,'DATOS PEST12'!$D:$D,'5. RG PROV CCAA SECCION'!O$11,'DATOS PEST12'!$B:$B,'5. RG PROV CCAA SECCION'!$A154,'DATOS PEST12'!$F:$F,"REGIMEN GENERAL",'DATOS PEST12'!$C:$C,"UNION EUROPEA")</f>
        <v>5.0000000000000009</v>
      </c>
      <c r="P154" s="62">
        <f>SUMIFS('DATOS PEST12'!$E:$E,'DATOS PEST12'!$A:$A,INDICE!$C$13,'DATOS PEST12'!$D:$D,'5. RG PROV CCAA SECCION'!P$11,'DATOS PEST12'!$B:$B,'5. RG PROV CCAA SECCION'!$A154,'DATOS PEST12'!$F:$F,"REGIMEN GENERAL",'DATOS PEST12'!$C:$C,"UNION EUROPEA")</f>
        <v>118.05263157894737</v>
      </c>
      <c r="Q154" s="62">
        <f>SUMIFS('DATOS PEST12'!$E:$E,'DATOS PEST12'!$A:$A,INDICE!$C$13,'DATOS PEST12'!$D:$D,'5. RG PROV CCAA SECCION'!Q$11,'DATOS PEST12'!$B:$B,'5. RG PROV CCAA SECCION'!$A154,'DATOS PEST12'!$F:$F,"REGIMEN GENERAL",'DATOS PEST12'!$C:$C,"UNION EUROPEA")</f>
        <v>245.26315789473685</v>
      </c>
      <c r="R154" s="62">
        <f>SUMIFS('DATOS PEST12'!$E:$E,'DATOS PEST12'!$A:$A,INDICE!$C$13,'DATOS PEST12'!$D:$D,'5. RG PROV CCAA SECCION'!R$11,'DATOS PEST12'!$B:$B,'5. RG PROV CCAA SECCION'!$A154,'DATOS PEST12'!$F:$F,"REGIMEN GENERAL",'DATOS PEST12'!$C:$C,"UNION EUROPEA")</f>
        <v>26.263157894736846</v>
      </c>
      <c r="S154" s="62">
        <f>SUMIFS('DATOS PEST12'!$E:$E,'DATOS PEST12'!$A:$A,INDICE!$C$13,'DATOS PEST12'!$D:$D,'5. RG PROV CCAA SECCION'!S$11,'DATOS PEST12'!$B:$B,'5. RG PROV CCAA SECCION'!$A154,'DATOS PEST12'!$F:$F,"REGIMEN GENERAL",'DATOS PEST12'!$C:$C,"UNION EUROPEA")</f>
        <v>123.52631578947368</v>
      </c>
      <c r="T154" s="62">
        <f>SUMIFS('DATOS PEST12'!$E:$E,'DATOS PEST12'!$A:$A,INDICE!$C$13,'DATOS PEST12'!$D:$D,'5. RG PROV CCAA SECCION'!T$11,'DATOS PEST12'!$B:$B,'5. RG PROV CCAA SECCION'!$A154,'DATOS PEST12'!$F:$F,"REGIMEN GENERAL",'DATOS PEST12'!$C:$C,"UNION EUROPEA")</f>
        <v>137.78947368421052</v>
      </c>
      <c r="U154" s="62">
        <f>SUMIFS('DATOS PEST12'!$E:$E,'DATOS PEST12'!$A:$A,INDICE!$C$13,'DATOS PEST12'!$D:$D,'5. RG PROV CCAA SECCION'!U$11,'DATOS PEST12'!$B:$B,'5. RG PROV CCAA SECCION'!$A154,'DATOS PEST12'!$F:$F,"REGIMEN GENERAL",'DATOS PEST12'!$C:$C,"UNION EUROPEA")</f>
        <v>50.157894736842096</v>
      </c>
      <c r="V154" s="62">
        <f>SUMIFS('DATOS PEST12'!$E:$E,'DATOS PEST12'!$A:$A,INDICE!$C$13,'DATOS PEST12'!$D:$D,'5. RG PROV CCAA SECCION'!V$11,'DATOS PEST12'!$B:$B,'5. RG PROV CCAA SECCION'!$A154,'DATOS PEST12'!$F:$F,"REGIMEN GENERAL",'DATOS PEST12'!$C:$C,"UNION EUROPEA")</f>
        <v>29.000000000000011</v>
      </c>
      <c r="W154" s="62">
        <f>SUMIFS('DATOS PEST12'!$E:$E,'DATOS PEST12'!$A:$A,INDICE!$C$13,'DATOS PEST12'!$D:$D,'5. RG PROV CCAA SECCION'!W$11,'DATOS PEST12'!$B:$B,'5. RG PROV CCAA SECCION'!$A154,'DATOS PEST12'!$F:$F,"REGIMEN GENERAL",'DATOS PEST12'!$C:$C,"UNION EUROPEA")</f>
        <v>0</v>
      </c>
      <c r="X154" s="62">
        <f>SUMIFS('DATOS PEST12'!$E:$E,'DATOS PEST12'!$A:$A,INDICE!$C$13,'DATOS PEST12'!$D:$D,'5. RG PROV CCAA SECCION'!X$11,'DATOS PEST12'!$B:$B,'5. RG PROV CCAA SECCION'!$A154,'DATOS PEST12'!$F:$F,"REGIMEN GENERAL",'DATOS PEST12'!$C:$C,"UNION EUROPEA")</f>
        <v>0</v>
      </c>
      <c r="Y154" s="59">
        <f>SUMIFS('DATOS PEST12'!$E:$E,'DATOS PEST12'!$A:$A,INDICE!$C$13,'DATOS PEST12'!$D:$D,'5. RG PROV CCAA SECCION'!Y$11,'DATOS PEST12'!$B:$B,'5. RG PROV CCAA SECCION'!$A154,'DATOS PEST12'!$F:$F,"REGIMEN GENERAL",'DATOS PEST12'!$C:$C,"UNION EUROPEA")</f>
        <v>0</v>
      </c>
    </row>
    <row r="155" spans="1:25" s="4" customFormat="1" ht="15.6" x14ac:dyDescent="0.3">
      <c r="A155" s="8">
        <v>20</v>
      </c>
      <c r="B155" s="9" t="s">
        <v>9</v>
      </c>
      <c r="C155" s="59">
        <f t="shared" si="55"/>
        <v>6323.5263157894724</v>
      </c>
      <c r="D155" s="60">
        <f>SUMIFS('DATOS PEST12'!$E:$E,'DATOS PEST12'!$A:$A,INDICE!$C$13,'DATOS PEST12'!$D:$D,'5. RG PROV CCAA SECCION'!D$11,'DATOS PEST12'!$B:$B,'5. RG PROV CCAA SECCION'!$A155,'DATOS PEST12'!$F:$F,"REGIMEN GENERAL",'DATOS PEST12'!$C:$C,"UNION EUROPEA")</f>
        <v>20.052631578947366</v>
      </c>
      <c r="E155" s="62">
        <f>SUMIFS('DATOS PEST12'!$E:$E,'DATOS PEST12'!$A:$A,INDICE!$C$13,'DATOS PEST12'!$D:$D,'5. RG PROV CCAA SECCION'!E$11,'DATOS PEST12'!$B:$B,'5. RG PROV CCAA SECCION'!$A155,'DATOS PEST12'!$F:$F,"REGIMEN GENERAL",'DATOS PEST12'!$C:$C,"UNION EUROPEA")</f>
        <v>0</v>
      </c>
      <c r="F155" s="62">
        <f>SUMIFS('DATOS PEST12'!$E:$E,'DATOS PEST12'!$A:$A,INDICE!$C$13,'DATOS PEST12'!$D:$D,'5. RG PROV CCAA SECCION'!F$11,'DATOS PEST12'!$B:$B,'5. RG PROV CCAA SECCION'!$A155,'DATOS PEST12'!$F:$F,"REGIMEN GENERAL",'DATOS PEST12'!$C:$C,"UNION EUROPEA")</f>
        <v>953</v>
      </c>
      <c r="G155" s="62">
        <f>SUMIFS('DATOS PEST12'!$E:$E,'DATOS PEST12'!$A:$A,INDICE!$C$13,'DATOS PEST12'!$D:$D,'5. RG PROV CCAA SECCION'!G$11,'DATOS PEST12'!$B:$B,'5. RG PROV CCAA SECCION'!$A155,'DATOS PEST12'!$F:$F,"REGIMEN GENERAL",'DATOS PEST12'!$C:$C,"UNION EUROPEA")</f>
        <v>0.99999999999999956</v>
      </c>
      <c r="H155" s="62">
        <f>SUMIFS('DATOS PEST12'!$E:$E,'DATOS PEST12'!$A:$A,INDICE!$C$13,'DATOS PEST12'!$D:$D,'5. RG PROV CCAA SECCION'!H$11,'DATOS PEST12'!$B:$B,'5. RG PROV CCAA SECCION'!$A155,'DATOS PEST12'!$F:$F,"REGIMEN GENERAL",'DATOS PEST12'!$C:$C,"UNION EUROPEA")</f>
        <v>18.052631578947366</v>
      </c>
      <c r="I155" s="62">
        <f>SUMIFS('DATOS PEST12'!$E:$E,'DATOS PEST12'!$A:$A,INDICE!$C$13,'DATOS PEST12'!$D:$D,'5. RG PROV CCAA SECCION'!I$11,'DATOS PEST12'!$B:$B,'5. RG PROV CCAA SECCION'!$A155,'DATOS PEST12'!$F:$F,"REGIMEN GENERAL",'DATOS PEST12'!$C:$C,"UNION EUROPEA")</f>
        <v>654.9473684210526</v>
      </c>
      <c r="J155" s="62">
        <f>SUMIFS('DATOS PEST12'!$E:$E,'DATOS PEST12'!$A:$A,INDICE!$C$13,'DATOS PEST12'!$D:$D,'5. RG PROV CCAA SECCION'!J$11,'DATOS PEST12'!$B:$B,'5. RG PROV CCAA SECCION'!$A155,'DATOS PEST12'!$F:$F,"REGIMEN GENERAL",'DATOS PEST12'!$C:$C,"UNION EUROPEA")</f>
        <v>684.10526315789457</v>
      </c>
      <c r="K155" s="62">
        <f>SUMIFS('DATOS PEST12'!$E:$E,'DATOS PEST12'!$A:$A,INDICE!$C$13,'DATOS PEST12'!$D:$D,'5. RG PROV CCAA SECCION'!K$11,'DATOS PEST12'!$B:$B,'5. RG PROV CCAA SECCION'!$A155,'DATOS PEST12'!$F:$F,"REGIMEN GENERAL",'DATOS PEST12'!$C:$C,"UNION EUROPEA")</f>
        <v>1256.2631578947367</v>
      </c>
      <c r="L155" s="62">
        <f>SUMIFS('DATOS PEST12'!$E:$E,'DATOS PEST12'!$A:$A,INDICE!$C$13,'DATOS PEST12'!$D:$D,'5. RG PROV CCAA SECCION'!L$11,'DATOS PEST12'!$B:$B,'5. RG PROV CCAA SECCION'!$A155,'DATOS PEST12'!$F:$F,"REGIMEN GENERAL",'DATOS PEST12'!$C:$C,"UNION EUROPEA")</f>
        <v>823.52631578947353</v>
      </c>
      <c r="M155" s="62">
        <f>SUMIFS('DATOS PEST12'!$E:$E,'DATOS PEST12'!$A:$A,INDICE!$C$13,'DATOS PEST12'!$D:$D,'5. RG PROV CCAA SECCION'!M$11,'DATOS PEST12'!$B:$B,'5. RG PROV CCAA SECCION'!$A155,'DATOS PEST12'!$F:$F,"REGIMEN GENERAL",'DATOS PEST12'!$C:$C,"UNION EUROPEA")</f>
        <v>72.315789473684205</v>
      </c>
      <c r="N155" s="62">
        <f>SUMIFS('DATOS PEST12'!$E:$E,'DATOS PEST12'!$A:$A,INDICE!$C$13,'DATOS PEST12'!$D:$D,'5. RG PROV CCAA SECCION'!N$11,'DATOS PEST12'!$B:$B,'5. RG PROV CCAA SECCION'!$A155,'DATOS PEST12'!$F:$F,"REGIMEN GENERAL",'DATOS PEST12'!$C:$C,"UNION EUROPEA")</f>
        <v>17.631578947368425</v>
      </c>
      <c r="O155" s="62">
        <f>SUMIFS('DATOS PEST12'!$E:$E,'DATOS PEST12'!$A:$A,INDICE!$C$13,'DATOS PEST12'!$D:$D,'5. RG PROV CCAA SECCION'!O$11,'DATOS PEST12'!$B:$B,'5. RG PROV CCAA SECCION'!$A155,'DATOS PEST12'!$F:$F,"REGIMEN GENERAL",'DATOS PEST12'!$C:$C,"UNION EUROPEA")</f>
        <v>9.3684210526315805</v>
      </c>
      <c r="P155" s="62">
        <f>SUMIFS('DATOS PEST12'!$E:$E,'DATOS PEST12'!$A:$A,INDICE!$C$13,'DATOS PEST12'!$D:$D,'5. RG PROV CCAA SECCION'!P$11,'DATOS PEST12'!$B:$B,'5. RG PROV CCAA SECCION'!$A155,'DATOS PEST12'!$F:$F,"REGIMEN GENERAL",'DATOS PEST12'!$C:$C,"UNION EUROPEA")</f>
        <v>399.57894736842104</v>
      </c>
      <c r="Q155" s="62">
        <f>SUMIFS('DATOS PEST12'!$E:$E,'DATOS PEST12'!$A:$A,INDICE!$C$13,'DATOS PEST12'!$D:$D,'5. RG PROV CCAA SECCION'!Q$11,'DATOS PEST12'!$B:$B,'5. RG PROV CCAA SECCION'!$A155,'DATOS PEST12'!$F:$F,"REGIMEN GENERAL",'DATOS PEST12'!$C:$C,"UNION EUROPEA")</f>
        <v>391.73684210526312</v>
      </c>
      <c r="R155" s="62">
        <f>SUMIFS('DATOS PEST12'!$E:$E,'DATOS PEST12'!$A:$A,INDICE!$C$13,'DATOS PEST12'!$D:$D,'5. RG PROV CCAA SECCION'!R$11,'DATOS PEST12'!$B:$B,'5. RG PROV CCAA SECCION'!$A155,'DATOS PEST12'!$F:$F,"REGIMEN GENERAL",'DATOS PEST12'!$C:$C,"UNION EUROPEA")</f>
        <v>18.210526315789473</v>
      </c>
      <c r="S155" s="62">
        <f>SUMIFS('DATOS PEST12'!$E:$E,'DATOS PEST12'!$A:$A,INDICE!$C$13,'DATOS PEST12'!$D:$D,'5. RG PROV CCAA SECCION'!S$11,'DATOS PEST12'!$B:$B,'5. RG PROV CCAA SECCION'!$A155,'DATOS PEST12'!$F:$F,"REGIMEN GENERAL",'DATOS PEST12'!$C:$C,"UNION EUROPEA")</f>
        <v>338</v>
      </c>
      <c r="T155" s="62">
        <f>SUMIFS('DATOS PEST12'!$E:$E,'DATOS PEST12'!$A:$A,INDICE!$C$13,'DATOS PEST12'!$D:$D,'5. RG PROV CCAA SECCION'!T$11,'DATOS PEST12'!$B:$B,'5. RG PROV CCAA SECCION'!$A155,'DATOS PEST12'!$F:$F,"REGIMEN GENERAL",'DATOS PEST12'!$C:$C,"UNION EUROPEA")</f>
        <v>390.52631578947364</v>
      </c>
      <c r="U155" s="62">
        <f>SUMIFS('DATOS PEST12'!$E:$E,'DATOS PEST12'!$A:$A,INDICE!$C$13,'DATOS PEST12'!$D:$D,'5. RG PROV CCAA SECCION'!U$11,'DATOS PEST12'!$B:$B,'5. RG PROV CCAA SECCION'!$A155,'DATOS PEST12'!$F:$F,"REGIMEN GENERAL",'DATOS PEST12'!$C:$C,"UNION EUROPEA")</f>
        <v>166.8947368421052</v>
      </c>
      <c r="V155" s="62">
        <f>SUMIFS('DATOS PEST12'!$E:$E,'DATOS PEST12'!$A:$A,INDICE!$C$13,'DATOS PEST12'!$D:$D,'5. RG PROV CCAA SECCION'!V$11,'DATOS PEST12'!$B:$B,'5. RG PROV CCAA SECCION'!$A155,'DATOS PEST12'!$F:$F,"REGIMEN GENERAL",'DATOS PEST12'!$C:$C,"UNION EUROPEA")</f>
        <v>107.68421052631582</v>
      </c>
      <c r="W155" s="62">
        <f>SUMIFS('DATOS PEST12'!$E:$E,'DATOS PEST12'!$A:$A,INDICE!$C$13,'DATOS PEST12'!$D:$D,'5. RG PROV CCAA SECCION'!W$11,'DATOS PEST12'!$B:$B,'5. RG PROV CCAA SECCION'!$A155,'DATOS PEST12'!$F:$F,"REGIMEN GENERAL",'DATOS PEST12'!$C:$C,"UNION EUROPEA")</f>
        <v>0.63157894736842102</v>
      </c>
      <c r="X155" s="62">
        <f>SUMIFS('DATOS PEST12'!$E:$E,'DATOS PEST12'!$A:$A,INDICE!$C$13,'DATOS PEST12'!$D:$D,'5. RG PROV CCAA SECCION'!X$11,'DATOS PEST12'!$B:$B,'5. RG PROV CCAA SECCION'!$A155,'DATOS PEST12'!$F:$F,"REGIMEN GENERAL",'DATOS PEST12'!$C:$C,"UNION EUROPEA")</f>
        <v>0</v>
      </c>
      <c r="Y155" s="59">
        <f>SUMIFS('DATOS PEST12'!$E:$E,'DATOS PEST12'!$A:$A,INDICE!$C$13,'DATOS PEST12'!$D:$D,'5. RG PROV CCAA SECCION'!Y$11,'DATOS PEST12'!$B:$B,'5. RG PROV CCAA SECCION'!$A155,'DATOS PEST12'!$F:$F,"REGIMEN GENERAL",'DATOS PEST12'!$C:$C,"UNION EUROPEA")</f>
        <v>0</v>
      </c>
    </row>
    <row r="156" spans="1:25" s="4" customFormat="1" ht="15.6" x14ac:dyDescent="0.3">
      <c r="A156" s="10">
        <v>48</v>
      </c>
      <c r="B156" s="11" t="s">
        <v>29</v>
      </c>
      <c r="C156" s="59">
        <f t="shared" si="55"/>
        <v>6357.4736842105267</v>
      </c>
      <c r="D156" s="60">
        <f>SUMIFS('DATOS PEST12'!$E:$E,'DATOS PEST12'!$A:$A,INDICE!$C$13,'DATOS PEST12'!$D:$D,'5. RG PROV CCAA SECCION'!D$11,'DATOS PEST12'!$B:$B,'5. RG PROV CCAA SECCION'!$A156,'DATOS PEST12'!$F:$F,"REGIMEN GENERAL",'DATOS PEST12'!$C:$C,"UNION EUROPEA")</f>
        <v>116.42105263157899</v>
      </c>
      <c r="E156" s="62">
        <f>SUMIFS('DATOS PEST12'!$E:$E,'DATOS PEST12'!$A:$A,INDICE!$C$13,'DATOS PEST12'!$D:$D,'5. RG PROV CCAA SECCION'!E$11,'DATOS PEST12'!$B:$B,'5. RG PROV CCAA SECCION'!$A156,'DATOS PEST12'!$F:$F,"REGIMEN GENERAL",'DATOS PEST12'!$C:$C,"UNION EUROPEA")</f>
        <v>0.99999999999999956</v>
      </c>
      <c r="F156" s="62">
        <f>SUMIFS('DATOS PEST12'!$E:$E,'DATOS PEST12'!$A:$A,INDICE!$C$13,'DATOS PEST12'!$D:$D,'5. RG PROV CCAA SECCION'!F$11,'DATOS PEST12'!$B:$B,'5. RG PROV CCAA SECCION'!$A156,'DATOS PEST12'!$F:$F,"REGIMEN GENERAL",'DATOS PEST12'!$C:$C,"UNION EUROPEA")</f>
        <v>964.73684210526312</v>
      </c>
      <c r="G156" s="62">
        <f>SUMIFS('DATOS PEST12'!$E:$E,'DATOS PEST12'!$A:$A,INDICE!$C$13,'DATOS PEST12'!$D:$D,'5. RG PROV CCAA SECCION'!G$11,'DATOS PEST12'!$B:$B,'5. RG PROV CCAA SECCION'!$A156,'DATOS PEST12'!$F:$F,"REGIMEN GENERAL",'DATOS PEST12'!$C:$C,"UNION EUROPEA")</f>
        <v>7.9999999999999964</v>
      </c>
      <c r="H156" s="62">
        <f>SUMIFS('DATOS PEST12'!$E:$E,'DATOS PEST12'!$A:$A,INDICE!$C$13,'DATOS PEST12'!$D:$D,'5. RG PROV CCAA SECCION'!H$11,'DATOS PEST12'!$B:$B,'5. RG PROV CCAA SECCION'!$A156,'DATOS PEST12'!$F:$F,"REGIMEN GENERAL",'DATOS PEST12'!$C:$C,"UNION EUROPEA")</f>
        <v>33.052631578947363</v>
      </c>
      <c r="I156" s="62">
        <f>SUMIFS('DATOS PEST12'!$E:$E,'DATOS PEST12'!$A:$A,INDICE!$C$13,'DATOS PEST12'!$D:$D,'5. RG PROV CCAA SECCION'!I$11,'DATOS PEST12'!$B:$B,'5. RG PROV CCAA SECCION'!$A156,'DATOS PEST12'!$F:$F,"REGIMEN GENERAL",'DATOS PEST12'!$C:$C,"UNION EUROPEA")</f>
        <v>958.68421052631595</v>
      </c>
      <c r="J156" s="62">
        <f>SUMIFS('DATOS PEST12'!$E:$E,'DATOS PEST12'!$A:$A,INDICE!$C$13,'DATOS PEST12'!$D:$D,'5. RG PROV CCAA SECCION'!J$11,'DATOS PEST12'!$B:$B,'5. RG PROV CCAA SECCION'!$A156,'DATOS PEST12'!$F:$F,"REGIMEN GENERAL",'DATOS PEST12'!$C:$C,"UNION EUROPEA")</f>
        <v>683.36842105263156</v>
      </c>
      <c r="K156" s="62">
        <f>SUMIFS('DATOS PEST12'!$E:$E,'DATOS PEST12'!$A:$A,INDICE!$C$13,'DATOS PEST12'!$D:$D,'5. RG PROV CCAA SECCION'!K$11,'DATOS PEST12'!$B:$B,'5. RG PROV CCAA SECCION'!$A156,'DATOS PEST12'!$F:$F,"REGIMEN GENERAL",'DATOS PEST12'!$C:$C,"UNION EUROPEA")</f>
        <v>319.00000000000006</v>
      </c>
      <c r="L156" s="62">
        <f>SUMIFS('DATOS PEST12'!$E:$E,'DATOS PEST12'!$A:$A,INDICE!$C$13,'DATOS PEST12'!$D:$D,'5. RG PROV CCAA SECCION'!L$11,'DATOS PEST12'!$B:$B,'5. RG PROV CCAA SECCION'!$A156,'DATOS PEST12'!$F:$F,"REGIMEN GENERAL",'DATOS PEST12'!$C:$C,"UNION EUROPEA")</f>
        <v>817</v>
      </c>
      <c r="M156" s="62">
        <f>SUMIFS('DATOS PEST12'!$E:$E,'DATOS PEST12'!$A:$A,INDICE!$C$13,'DATOS PEST12'!$D:$D,'5. RG PROV CCAA SECCION'!M$11,'DATOS PEST12'!$B:$B,'5. RG PROV CCAA SECCION'!$A156,'DATOS PEST12'!$F:$F,"REGIMEN GENERAL",'DATOS PEST12'!$C:$C,"UNION EUROPEA")</f>
        <v>195.00000000000003</v>
      </c>
      <c r="N156" s="62">
        <f>SUMIFS('DATOS PEST12'!$E:$E,'DATOS PEST12'!$A:$A,INDICE!$C$13,'DATOS PEST12'!$D:$D,'5. RG PROV CCAA SECCION'!N$11,'DATOS PEST12'!$B:$B,'5. RG PROV CCAA SECCION'!$A156,'DATOS PEST12'!$F:$F,"REGIMEN GENERAL",'DATOS PEST12'!$C:$C,"UNION EUROPEA")</f>
        <v>40.315789473684198</v>
      </c>
      <c r="O156" s="62">
        <f>SUMIFS('DATOS PEST12'!$E:$E,'DATOS PEST12'!$A:$A,INDICE!$C$13,'DATOS PEST12'!$D:$D,'5. RG PROV CCAA SECCION'!O$11,'DATOS PEST12'!$B:$B,'5. RG PROV CCAA SECCION'!$A156,'DATOS PEST12'!$F:$F,"REGIMEN GENERAL",'DATOS PEST12'!$C:$C,"UNION EUROPEA")</f>
        <v>10.157894736842106</v>
      </c>
      <c r="P156" s="62">
        <f>SUMIFS('DATOS PEST12'!$E:$E,'DATOS PEST12'!$A:$A,INDICE!$C$13,'DATOS PEST12'!$D:$D,'5. RG PROV CCAA SECCION'!P$11,'DATOS PEST12'!$B:$B,'5. RG PROV CCAA SECCION'!$A156,'DATOS PEST12'!$F:$F,"REGIMEN GENERAL",'DATOS PEST12'!$C:$C,"UNION EUROPEA")</f>
        <v>524</v>
      </c>
      <c r="Q156" s="62">
        <f>SUMIFS('DATOS PEST12'!$E:$E,'DATOS PEST12'!$A:$A,INDICE!$C$13,'DATOS PEST12'!$D:$D,'5. RG PROV CCAA SECCION'!Q$11,'DATOS PEST12'!$B:$B,'5. RG PROV CCAA SECCION'!$A156,'DATOS PEST12'!$F:$F,"REGIMEN GENERAL",'DATOS PEST12'!$C:$C,"UNION EUROPEA")</f>
        <v>528</v>
      </c>
      <c r="R156" s="62">
        <f>SUMIFS('DATOS PEST12'!$E:$E,'DATOS PEST12'!$A:$A,INDICE!$C$13,'DATOS PEST12'!$D:$D,'5. RG PROV CCAA SECCION'!R$11,'DATOS PEST12'!$B:$B,'5. RG PROV CCAA SECCION'!$A156,'DATOS PEST12'!$F:$F,"REGIMEN GENERAL",'DATOS PEST12'!$C:$C,"UNION EUROPEA")</f>
        <v>38.578947368421055</v>
      </c>
      <c r="S156" s="62">
        <f>SUMIFS('DATOS PEST12'!$E:$E,'DATOS PEST12'!$A:$A,INDICE!$C$13,'DATOS PEST12'!$D:$D,'5. RG PROV CCAA SECCION'!S$11,'DATOS PEST12'!$B:$B,'5. RG PROV CCAA SECCION'!$A156,'DATOS PEST12'!$F:$F,"REGIMEN GENERAL",'DATOS PEST12'!$C:$C,"UNION EUROPEA")</f>
        <v>464.1052631578948</v>
      </c>
      <c r="T156" s="62">
        <f>SUMIFS('DATOS PEST12'!$E:$E,'DATOS PEST12'!$A:$A,INDICE!$C$13,'DATOS PEST12'!$D:$D,'5. RG PROV CCAA SECCION'!T$11,'DATOS PEST12'!$B:$B,'5. RG PROV CCAA SECCION'!$A156,'DATOS PEST12'!$F:$F,"REGIMEN GENERAL",'DATOS PEST12'!$C:$C,"UNION EUROPEA")</f>
        <v>385.21052631578937</v>
      </c>
      <c r="U156" s="62">
        <f>SUMIFS('DATOS PEST12'!$E:$E,'DATOS PEST12'!$A:$A,INDICE!$C$13,'DATOS PEST12'!$D:$D,'5. RG PROV CCAA SECCION'!U$11,'DATOS PEST12'!$B:$B,'5. RG PROV CCAA SECCION'!$A156,'DATOS PEST12'!$F:$F,"REGIMEN GENERAL",'DATOS PEST12'!$C:$C,"UNION EUROPEA")</f>
        <v>127.26315789473686</v>
      </c>
      <c r="V156" s="62">
        <f>SUMIFS('DATOS PEST12'!$E:$E,'DATOS PEST12'!$A:$A,INDICE!$C$13,'DATOS PEST12'!$D:$D,'5. RG PROV CCAA SECCION'!V$11,'DATOS PEST12'!$B:$B,'5. RG PROV CCAA SECCION'!$A156,'DATOS PEST12'!$F:$F,"REGIMEN GENERAL",'DATOS PEST12'!$C:$C,"UNION EUROPEA")</f>
        <v>115.57894736842107</v>
      </c>
      <c r="W156" s="62">
        <f>SUMIFS('DATOS PEST12'!$E:$E,'DATOS PEST12'!$A:$A,INDICE!$C$13,'DATOS PEST12'!$D:$D,'5. RG PROV CCAA SECCION'!W$11,'DATOS PEST12'!$B:$B,'5. RG PROV CCAA SECCION'!$A156,'DATOS PEST12'!$F:$F,"REGIMEN GENERAL",'DATOS PEST12'!$C:$C,"UNION EUROPEA")</f>
        <v>22.000000000000011</v>
      </c>
      <c r="X156" s="62">
        <f>SUMIFS('DATOS PEST12'!$E:$E,'DATOS PEST12'!$A:$A,INDICE!$C$13,'DATOS PEST12'!$D:$D,'5. RG PROV CCAA SECCION'!X$11,'DATOS PEST12'!$B:$B,'5. RG PROV CCAA SECCION'!$A156,'DATOS PEST12'!$F:$F,"REGIMEN GENERAL",'DATOS PEST12'!$C:$C,"UNION EUROPEA")</f>
        <v>6.0000000000000009</v>
      </c>
      <c r="Y156" s="59">
        <f>SUMIFS('DATOS PEST12'!$E:$E,'DATOS PEST12'!$A:$A,INDICE!$C$13,'DATOS PEST12'!$D:$D,'5. RG PROV CCAA SECCION'!Y$11,'DATOS PEST12'!$B:$B,'5. RG PROV CCAA SECCION'!$A156,'DATOS PEST12'!$F:$F,"REGIMEN GENERAL",'DATOS PEST12'!$C:$C,"UNION EUROPEA")</f>
        <v>0</v>
      </c>
    </row>
    <row r="157" spans="1:25" s="4" customFormat="1" ht="15.6" x14ac:dyDescent="0.3">
      <c r="A157" s="238" t="s">
        <v>46</v>
      </c>
      <c r="B157" s="239"/>
      <c r="C157" s="66">
        <f t="shared" ref="C157:Y157" si="56">C158</f>
        <v>5078.7368421052624</v>
      </c>
      <c r="D157" s="64">
        <f t="shared" si="56"/>
        <v>118.47368421052629</v>
      </c>
      <c r="E157" s="67">
        <f t="shared" si="56"/>
        <v>3.9999999999999982</v>
      </c>
      <c r="F157" s="67">
        <f t="shared" si="56"/>
        <v>959.05263157894728</v>
      </c>
      <c r="G157" s="67">
        <f t="shared" si="56"/>
        <v>5.0000000000000009</v>
      </c>
      <c r="H157" s="67">
        <f t="shared" si="56"/>
        <v>45.684210526315795</v>
      </c>
      <c r="I157" s="67">
        <f t="shared" si="56"/>
        <v>597</v>
      </c>
      <c r="J157" s="67">
        <f t="shared" si="56"/>
        <v>600.15789473684231</v>
      </c>
      <c r="K157" s="67">
        <f t="shared" si="56"/>
        <v>615.8947368421052</v>
      </c>
      <c r="L157" s="67">
        <f t="shared" si="56"/>
        <v>812.15789473684208</v>
      </c>
      <c r="M157" s="67">
        <f t="shared" si="56"/>
        <v>55.947368421052616</v>
      </c>
      <c r="N157" s="67">
        <f t="shared" si="56"/>
        <v>8.4210526315789433</v>
      </c>
      <c r="O157" s="67">
        <f t="shared" si="56"/>
        <v>18</v>
      </c>
      <c r="P157" s="67">
        <f t="shared" si="56"/>
        <v>77.052631578947384</v>
      </c>
      <c r="Q157" s="67">
        <f t="shared" si="56"/>
        <v>463.47368421052636</v>
      </c>
      <c r="R157" s="67">
        <f t="shared" si="56"/>
        <v>28.947368421052619</v>
      </c>
      <c r="S157" s="67">
        <f t="shared" si="56"/>
        <v>167.89473684210523</v>
      </c>
      <c r="T157" s="67">
        <f t="shared" si="56"/>
        <v>345.68421052631572</v>
      </c>
      <c r="U157" s="67">
        <f t="shared" si="56"/>
        <v>74.315789473684191</v>
      </c>
      <c r="V157" s="67">
        <f t="shared" si="56"/>
        <v>72.578947368421055</v>
      </c>
      <c r="W157" s="67">
        <f t="shared" si="56"/>
        <v>9</v>
      </c>
      <c r="X157" s="67">
        <f t="shared" si="56"/>
        <v>0</v>
      </c>
      <c r="Y157" s="66">
        <f t="shared" si="56"/>
        <v>0</v>
      </c>
    </row>
    <row r="158" spans="1:25" s="4" customFormat="1" ht="15.6" x14ac:dyDescent="0.3">
      <c r="A158" s="14">
        <v>26</v>
      </c>
      <c r="B158" s="15" t="s">
        <v>71</v>
      </c>
      <c r="C158" s="59">
        <f t="shared" ref="C158:C160" si="57">SUM(D158:Y158)</f>
        <v>5078.7368421052624</v>
      </c>
      <c r="D158" s="60">
        <f>SUMIFS('DATOS PEST12'!$E:$E,'DATOS PEST12'!$A:$A,INDICE!$C$13,'DATOS PEST12'!$D:$D,'5. RG PROV CCAA SECCION'!D$11,'DATOS PEST12'!$B:$B,'5. RG PROV CCAA SECCION'!$A158,'DATOS PEST12'!$F:$F,"REGIMEN GENERAL",'DATOS PEST12'!$C:$C,"UNION EUROPEA")</f>
        <v>118.47368421052629</v>
      </c>
      <c r="E158" s="62">
        <f>SUMIFS('DATOS PEST12'!$E:$E,'DATOS PEST12'!$A:$A,INDICE!$C$13,'DATOS PEST12'!$D:$D,'5. RG PROV CCAA SECCION'!E$11,'DATOS PEST12'!$B:$B,'5. RG PROV CCAA SECCION'!$A158,'DATOS PEST12'!$F:$F,"REGIMEN GENERAL",'DATOS PEST12'!$C:$C,"UNION EUROPEA")</f>
        <v>3.9999999999999982</v>
      </c>
      <c r="F158" s="62">
        <f>SUMIFS('DATOS PEST12'!$E:$E,'DATOS PEST12'!$A:$A,INDICE!$C$13,'DATOS PEST12'!$D:$D,'5. RG PROV CCAA SECCION'!F$11,'DATOS PEST12'!$B:$B,'5. RG PROV CCAA SECCION'!$A158,'DATOS PEST12'!$F:$F,"REGIMEN GENERAL",'DATOS PEST12'!$C:$C,"UNION EUROPEA")</f>
        <v>959.05263157894728</v>
      </c>
      <c r="G158" s="62">
        <f>SUMIFS('DATOS PEST12'!$E:$E,'DATOS PEST12'!$A:$A,INDICE!$C$13,'DATOS PEST12'!$D:$D,'5. RG PROV CCAA SECCION'!G$11,'DATOS PEST12'!$B:$B,'5. RG PROV CCAA SECCION'!$A158,'DATOS PEST12'!$F:$F,"REGIMEN GENERAL",'DATOS PEST12'!$C:$C,"UNION EUROPEA")</f>
        <v>5.0000000000000009</v>
      </c>
      <c r="H158" s="62">
        <f>SUMIFS('DATOS PEST12'!$E:$E,'DATOS PEST12'!$A:$A,INDICE!$C$13,'DATOS PEST12'!$D:$D,'5. RG PROV CCAA SECCION'!H$11,'DATOS PEST12'!$B:$B,'5. RG PROV CCAA SECCION'!$A158,'DATOS PEST12'!$F:$F,"REGIMEN GENERAL",'DATOS PEST12'!$C:$C,"UNION EUROPEA")</f>
        <v>45.684210526315795</v>
      </c>
      <c r="I158" s="62">
        <f>SUMIFS('DATOS PEST12'!$E:$E,'DATOS PEST12'!$A:$A,INDICE!$C$13,'DATOS PEST12'!$D:$D,'5. RG PROV CCAA SECCION'!I$11,'DATOS PEST12'!$B:$B,'5. RG PROV CCAA SECCION'!$A158,'DATOS PEST12'!$F:$F,"REGIMEN GENERAL",'DATOS PEST12'!$C:$C,"UNION EUROPEA")</f>
        <v>597</v>
      </c>
      <c r="J158" s="62">
        <f>SUMIFS('DATOS PEST12'!$E:$E,'DATOS PEST12'!$A:$A,INDICE!$C$13,'DATOS PEST12'!$D:$D,'5. RG PROV CCAA SECCION'!J$11,'DATOS PEST12'!$B:$B,'5. RG PROV CCAA SECCION'!$A158,'DATOS PEST12'!$F:$F,"REGIMEN GENERAL",'DATOS PEST12'!$C:$C,"UNION EUROPEA")</f>
        <v>600.15789473684231</v>
      </c>
      <c r="K158" s="62">
        <f>SUMIFS('DATOS PEST12'!$E:$E,'DATOS PEST12'!$A:$A,INDICE!$C$13,'DATOS PEST12'!$D:$D,'5. RG PROV CCAA SECCION'!K$11,'DATOS PEST12'!$B:$B,'5. RG PROV CCAA SECCION'!$A158,'DATOS PEST12'!$F:$F,"REGIMEN GENERAL",'DATOS PEST12'!$C:$C,"UNION EUROPEA")</f>
        <v>615.8947368421052</v>
      </c>
      <c r="L158" s="62">
        <f>SUMIFS('DATOS PEST12'!$E:$E,'DATOS PEST12'!$A:$A,INDICE!$C$13,'DATOS PEST12'!$D:$D,'5. RG PROV CCAA SECCION'!L$11,'DATOS PEST12'!$B:$B,'5. RG PROV CCAA SECCION'!$A158,'DATOS PEST12'!$F:$F,"REGIMEN GENERAL",'DATOS PEST12'!$C:$C,"UNION EUROPEA")</f>
        <v>812.15789473684208</v>
      </c>
      <c r="M158" s="62">
        <f>SUMIFS('DATOS PEST12'!$E:$E,'DATOS PEST12'!$A:$A,INDICE!$C$13,'DATOS PEST12'!$D:$D,'5. RG PROV CCAA SECCION'!M$11,'DATOS PEST12'!$B:$B,'5. RG PROV CCAA SECCION'!$A158,'DATOS PEST12'!$F:$F,"REGIMEN GENERAL",'DATOS PEST12'!$C:$C,"UNION EUROPEA")</f>
        <v>55.947368421052616</v>
      </c>
      <c r="N158" s="62">
        <f>SUMIFS('DATOS PEST12'!$E:$E,'DATOS PEST12'!$A:$A,INDICE!$C$13,'DATOS PEST12'!$D:$D,'5. RG PROV CCAA SECCION'!N$11,'DATOS PEST12'!$B:$B,'5. RG PROV CCAA SECCION'!$A158,'DATOS PEST12'!$F:$F,"REGIMEN GENERAL",'DATOS PEST12'!$C:$C,"UNION EUROPEA")</f>
        <v>8.4210526315789433</v>
      </c>
      <c r="O158" s="62">
        <f>SUMIFS('DATOS PEST12'!$E:$E,'DATOS PEST12'!$A:$A,INDICE!$C$13,'DATOS PEST12'!$D:$D,'5. RG PROV CCAA SECCION'!O$11,'DATOS PEST12'!$B:$B,'5. RG PROV CCAA SECCION'!$A158,'DATOS PEST12'!$F:$F,"REGIMEN GENERAL",'DATOS PEST12'!$C:$C,"UNION EUROPEA")</f>
        <v>18</v>
      </c>
      <c r="P158" s="62">
        <f>SUMIFS('DATOS PEST12'!$E:$E,'DATOS PEST12'!$A:$A,INDICE!$C$13,'DATOS PEST12'!$D:$D,'5. RG PROV CCAA SECCION'!P$11,'DATOS PEST12'!$B:$B,'5. RG PROV CCAA SECCION'!$A158,'DATOS PEST12'!$F:$F,"REGIMEN GENERAL",'DATOS PEST12'!$C:$C,"UNION EUROPEA")</f>
        <v>77.052631578947384</v>
      </c>
      <c r="Q158" s="62">
        <f>SUMIFS('DATOS PEST12'!$E:$E,'DATOS PEST12'!$A:$A,INDICE!$C$13,'DATOS PEST12'!$D:$D,'5. RG PROV CCAA SECCION'!Q$11,'DATOS PEST12'!$B:$B,'5. RG PROV CCAA SECCION'!$A158,'DATOS PEST12'!$F:$F,"REGIMEN GENERAL",'DATOS PEST12'!$C:$C,"UNION EUROPEA")</f>
        <v>463.47368421052636</v>
      </c>
      <c r="R158" s="62">
        <f>SUMIFS('DATOS PEST12'!$E:$E,'DATOS PEST12'!$A:$A,INDICE!$C$13,'DATOS PEST12'!$D:$D,'5. RG PROV CCAA SECCION'!R$11,'DATOS PEST12'!$B:$B,'5. RG PROV CCAA SECCION'!$A158,'DATOS PEST12'!$F:$F,"REGIMEN GENERAL",'DATOS PEST12'!$C:$C,"UNION EUROPEA")</f>
        <v>28.947368421052619</v>
      </c>
      <c r="S158" s="62">
        <f>SUMIFS('DATOS PEST12'!$E:$E,'DATOS PEST12'!$A:$A,INDICE!$C$13,'DATOS PEST12'!$D:$D,'5. RG PROV CCAA SECCION'!S$11,'DATOS PEST12'!$B:$B,'5. RG PROV CCAA SECCION'!$A158,'DATOS PEST12'!$F:$F,"REGIMEN GENERAL",'DATOS PEST12'!$C:$C,"UNION EUROPEA")</f>
        <v>167.89473684210523</v>
      </c>
      <c r="T158" s="62">
        <f>SUMIFS('DATOS PEST12'!$E:$E,'DATOS PEST12'!$A:$A,INDICE!$C$13,'DATOS PEST12'!$D:$D,'5. RG PROV CCAA SECCION'!T$11,'DATOS PEST12'!$B:$B,'5. RG PROV CCAA SECCION'!$A158,'DATOS PEST12'!$F:$F,"REGIMEN GENERAL",'DATOS PEST12'!$C:$C,"UNION EUROPEA")</f>
        <v>345.68421052631572</v>
      </c>
      <c r="U158" s="62">
        <f>SUMIFS('DATOS PEST12'!$E:$E,'DATOS PEST12'!$A:$A,INDICE!$C$13,'DATOS PEST12'!$D:$D,'5. RG PROV CCAA SECCION'!U$11,'DATOS PEST12'!$B:$B,'5. RG PROV CCAA SECCION'!$A158,'DATOS PEST12'!$F:$F,"REGIMEN GENERAL",'DATOS PEST12'!$C:$C,"UNION EUROPEA")</f>
        <v>74.315789473684191</v>
      </c>
      <c r="V158" s="62">
        <f>SUMIFS('DATOS PEST12'!$E:$E,'DATOS PEST12'!$A:$A,INDICE!$C$13,'DATOS PEST12'!$D:$D,'5. RG PROV CCAA SECCION'!V$11,'DATOS PEST12'!$B:$B,'5. RG PROV CCAA SECCION'!$A158,'DATOS PEST12'!$F:$F,"REGIMEN GENERAL",'DATOS PEST12'!$C:$C,"UNION EUROPEA")</f>
        <v>72.578947368421055</v>
      </c>
      <c r="W158" s="62">
        <f>SUMIFS('DATOS PEST12'!$E:$E,'DATOS PEST12'!$A:$A,INDICE!$C$13,'DATOS PEST12'!$D:$D,'5. RG PROV CCAA SECCION'!W$11,'DATOS PEST12'!$B:$B,'5. RG PROV CCAA SECCION'!$A158,'DATOS PEST12'!$F:$F,"REGIMEN GENERAL",'DATOS PEST12'!$C:$C,"UNION EUROPEA")</f>
        <v>9</v>
      </c>
      <c r="X158" s="62">
        <f>SUMIFS('DATOS PEST12'!$E:$E,'DATOS PEST12'!$A:$A,INDICE!$C$13,'DATOS PEST12'!$D:$D,'5. RG PROV CCAA SECCION'!X$11,'DATOS PEST12'!$B:$B,'5. RG PROV CCAA SECCION'!$A158,'DATOS PEST12'!$F:$F,"REGIMEN GENERAL",'DATOS PEST12'!$C:$C,"UNION EUROPEA")</f>
        <v>0</v>
      </c>
      <c r="Y158" s="59">
        <f>SUMIFS('DATOS PEST12'!$E:$E,'DATOS PEST12'!$A:$A,INDICE!$C$13,'DATOS PEST12'!$D:$D,'5. RG PROV CCAA SECCION'!Y$11,'DATOS PEST12'!$B:$B,'5. RG PROV CCAA SECCION'!$A158,'DATOS PEST12'!$F:$F,"REGIMEN GENERAL",'DATOS PEST12'!$C:$C,"UNION EUROPEA")</f>
        <v>0</v>
      </c>
    </row>
    <row r="159" spans="1:25" s="4" customFormat="1" ht="15.6" x14ac:dyDescent="0.3">
      <c r="A159" s="19">
        <v>51</v>
      </c>
      <c r="B159" s="20" t="s">
        <v>32</v>
      </c>
      <c r="C159" s="66">
        <f t="shared" si="57"/>
        <v>72.999999999999972</v>
      </c>
      <c r="D159" s="64">
        <f>SUMIFS('DATOS PEST12'!$E:$E,'DATOS PEST12'!$A:$A,INDICE!$C$13,'DATOS PEST12'!$D:$D,'5. RG PROV CCAA SECCION'!D$11,'DATOS PEST12'!$B:$B,'5. RG PROV CCAA SECCION'!$A159,'DATOS PEST12'!$F:$F,"REGIMEN GENERAL",'DATOS PEST12'!$C:$C,"UNION EUROPEA")</f>
        <v>0</v>
      </c>
      <c r="E159" s="67">
        <f>SUMIFS('DATOS PEST12'!$E:$E,'DATOS PEST12'!$A:$A,INDICE!$C$13,'DATOS PEST12'!$D:$D,'5. RG PROV CCAA SECCION'!E$11,'DATOS PEST12'!$B:$B,'5. RG PROV CCAA SECCION'!$A159,'DATOS PEST12'!$F:$F,"REGIMEN GENERAL",'DATOS PEST12'!$C:$C,"UNION EUROPEA")</f>
        <v>0</v>
      </c>
      <c r="F159" s="67">
        <f>SUMIFS('DATOS PEST12'!$E:$E,'DATOS PEST12'!$A:$A,INDICE!$C$13,'DATOS PEST12'!$D:$D,'5. RG PROV CCAA SECCION'!F$11,'DATOS PEST12'!$B:$B,'5. RG PROV CCAA SECCION'!$A159,'DATOS PEST12'!$F:$F,"REGIMEN GENERAL",'DATOS PEST12'!$C:$C,"UNION EUROPEA")</f>
        <v>1.9999999999999991</v>
      </c>
      <c r="G159" s="67">
        <f>SUMIFS('DATOS PEST12'!$E:$E,'DATOS PEST12'!$A:$A,INDICE!$C$13,'DATOS PEST12'!$D:$D,'5. RG PROV CCAA SECCION'!G$11,'DATOS PEST12'!$B:$B,'5. RG PROV CCAA SECCION'!$A159,'DATOS PEST12'!$F:$F,"REGIMEN GENERAL",'DATOS PEST12'!$C:$C,"UNION EUROPEA")</f>
        <v>0</v>
      </c>
      <c r="H159" s="67">
        <f>SUMIFS('DATOS PEST12'!$E:$E,'DATOS PEST12'!$A:$A,INDICE!$C$13,'DATOS PEST12'!$D:$D,'5. RG PROV CCAA SECCION'!H$11,'DATOS PEST12'!$B:$B,'5. RG PROV CCAA SECCION'!$A159,'DATOS PEST12'!$F:$F,"REGIMEN GENERAL",'DATOS PEST12'!$C:$C,"UNION EUROPEA")</f>
        <v>0</v>
      </c>
      <c r="I159" s="67">
        <f>SUMIFS('DATOS PEST12'!$E:$E,'DATOS PEST12'!$A:$A,INDICE!$C$13,'DATOS PEST12'!$D:$D,'5. RG PROV CCAA SECCION'!I$11,'DATOS PEST12'!$B:$B,'5. RG PROV CCAA SECCION'!$A159,'DATOS PEST12'!$F:$F,"REGIMEN GENERAL",'DATOS PEST12'!$C:$C,"UNION EUROPEA")</f>
        <v>6.6315789473684204</v>
      </c>
      <c r="J159" s="67">
        <f>SUMIFS('DATOS PEST12'!$E:$E,'DATOS PEST12'!$A:$A,INDICE!$C$13,'DATOS PEST12'!$D:$D,'5. RG PROV CCAA SECCION'!J$11,'DATOS PEST12'!$B:$B,'5. RG PROV CCAA SECCION'!$A159,'DATOS PEST12'!$F:$F,"REGIMEN GENERAL",'DATOS PEST12'!$C:$C,"UNION EUROPEA")</f>
        <v>3.9999999999999982</v>
      </c>
      <c r="K159" s="67">
        <f>SUMIFS('DATOS PEST12'!$E:$E,'DATOS PEST12'!$A:$A,INDICE!$C$13,'DATOS PEST12'!$D:$D,'5. RG PROV CCAA SECCION'!K$11,'DATOS PEST12'!$B:$B,'5. RG PROV CCAA SECCION'!$A159,'DATOS PEST12'!$F:$F,"REGIMEN GENERAL",'DATOS PEST12'!$C:$C,"UNION EUROPEA")</f>
        <v>0.99999999999999956</v>
      </c>
      <c r="L159" s="67">
        <f>SUMIFS('DATOS PEST12'!$E:$E,'DATOS PEST12'!$A:$A,INDICE!$C$13,'DATOS PEST12'!$D:$D,'5. RG PROV CCAA SECCION'!L$11,'DATOS PEST12'!$B:$B,'5. RG PROV CCAA SECCION'!$A159,'DATOS PEST12'!$F:$F,"REGIMEN GENERAL",'DATOS PEST12'!$C:$C,"UNION EUROPEA")</f>
        <v>5.0000000000000009</v>
      </c>
      <c r="M159" s="67">
        <f>SUMIFS('DATOS PEST12'!$E:$E,'DATOS PEST12'!$A:$A,INDICE!$C$13,'DATOS PEST12'!$D:$D,'5. RG PROV CCAA SECCION'!M$11,'DATOS PEST12'!$B:$B,'5. RG PROV CCAA SECCION'!$A159,'DATOS PEST12'!$F:$F,"REGIMEN GENERAL",'DATOS PEST12'!$C:$C,"UNION EUROPEA")</f>
        <v>1.9999999999999991</v>
      </c>
      <c r="N159" s="67">
        <f>SUMIFS('DATOS PEST12'!$E:$E,'DATOS PEST12'!$A:$A,INDICE!$C$13,'DATOS PEST12'!$D:$D,'5. RG PROV CCAA SECCION'!N$11,'DATOS PEST12'!$B:$B,'5. RG PROV CCAA SECCION'!$A159,'DATOS PEST12'!$F:$F,"REGIMEN GENERAL",'DATOS PEST12'!$C:$C,"UNION EUROPEA")</f>
        <v>0</v>
      </c>
      <c r="O159" s="67">
        <f>SUMIFS('DATOS PEST12'!$E:$E,'DATOS PEST12'!$A:$A,INDICE!$C$13,'DATOS PEST12'!$D:$D,'5. RG PROV CCAA SECCION'!O$11,'DATOS PEST12'!$B:$B,'5. RG PROV CCAA SECCION'!$A159,'DATOS PEST12'!$F:$F,"REGIMEN GENERAL",'DATOS PEST12'!$C:$C,"UNION EUROPEA")</f>
        <v>0</v>
      </c>
      <c r="P159" s="67">
        <f>SUMIFS('DATOS PEST12'!$E:$E,'DATOS PEST12'!$A:$A,INDICE!$C$13,'DATOS PEST12'!$D:$D,'5. RG PROV CCAA SECCION'!P$11,'DATOS PEST12'!$B:$B,'5. RG PROV CCAA SECCION'!$A159,'DATOS PEST12'!$F:$F,"REGIMEN GENERAL",'DATOS PEST12'!$C:$C,"UNION EUROPEA")</f>
        <v>0.99999999999999956</v>
      </c>
      <c r="Q159" s="67">
        <f>SUMIFS('DATOS PEST12'!$E:$E,'DATOS PEST12'!$A:$A,INDICE!$C$13,'DATOS PEST12'!$D:$D,'5. RG PROV CCAA SECCION'!Q$11,'DATOS PEST12'!$B:$B,'5. RG PROV CCAA SECCION'!$A159,'DATOS PEST12'!$F:$F,"REGIMEN GENERAL",'DATOS PEST12'!$C:$C,"UNION EUROPEA")</f>
        <v>0.99999999999999956</v>
      </c>
      <c r="R159" s="67">
        <f>SUMIFS('DATOS PEST12'!$E:$E,'DATOS PEST12'!$A:$A,INDICE!$C$13,'DATOS PEST12'!$D:$D,'5. RG PROV CCAA SECCION'!R$11,'DATOS PEST12'!$B:$B,'5. RG PROV CCAA SECCION'!$A159,'DATOS PEST12'!$F:$F,"REGIMEN GENERAL",'DATOS PEST12'!$C:$C,"UNION EUROPEA")</f>
        <v>6.9999999999999973</v>
      </c>
      <c r="S159" s="67">
        <f>SUMIFS('DATOS PEST12'!$E:$E,'DATOS PEST12'!$A:$A,INDICE!$C$13,'DATOS PEST12'!$D:$D,'5. RG PROV CCAA SECCION'!S$11,'DATOS PEST12'!$B:$B,'5. RG PROV CCAA SECCION'!$A159,'DATOS PEST12'!$F:$F,"REGIMEN GENERAL",'DATOS PEST12'!$C:$C,"UNION EUROPEA")</f>
        <v>7.9999999999999964</v>
      </c>
      <c r="T159" s="67">
        <f>SUMIFS('DATOS PEST12'!$E:$E,'DATOS PEST12'!$A:$A,INDICE!$C$13,'DATOS PEST12'!$D:$D,'5. RG PROV CCAA SECCION'!T$11,'DATOS PEST12'!$B:$B,'5. RG PROV CCAA SECCION'!$A159,'DATOS PEST12'!$F:$F,"REGIMEN GENERAL",'DATOS PEST12'!$C:$C,"UNION EUROPEA")</f>
        <v>11.052631578947363</v>
      </c>
      <c r="U159" s="67">
        <f>SUMIFS('DATOS PEST12'!$E:$E,'DATOS PEST12'!$A:$A,INDICE!$C$13,'DATOS PEST12'!$D:$D,'5. RG PROV CCAA SECCION'!U$11,'DATOS PEST12'!$B:$B,'5. RG PROV CCAA SECCION'!$A159,'DATOS PEST12'!$F:$F,"REGIMEN GENERAL",'DATOS PEST12'!$C:$C,"UNION EUROPEA")</f>
        <v>22.421052631578945</v>
      </c>
      <c r="V159" s="67">
        <f>SUMIFS('DATOS PEST12'!$E:$E,'DATOS PEST12'!$A:$A,INDICE!$C$13,'DATOS PEST12'!$D:$D,'5. RG PROV CCAA SECCION'!V$11,'DATOS PEST12'!$B:$B,'5. RG PROV CCAA SECCION'!$A159,'DATOS PEST12'!$F:$F,"REGIMEN GENERAL",'DATOS PEST12'!$C:$C,"UNION EUROPEA")</f>
        <v>1.8947368421052624</v>
      </c>
      <c r="W159" s="67">
        <f>SUMIFS('DATOS PEST12'!$E:$E,'DATOS PEST12'!$A:$A,INDICE!$C$13,'DATOS PEST12'!$D:$D,'5. RG PROV CCAA SECCION'!W$11,'DATOS PEST12'!$B:$B,'5. RG PROV CCAA SECCION'!$A159,'DATOS PEST12'!$F:$F,"REGIMEN GENERAL",'DATOS PEST12'!$C:$C,"UNION EUROPEA")</f>
        <v>0</v>
      </c>
      <c r="X159" s="67">
        <f>SUMIFS('DATOS PEST12'!$E:$E,'DATOS PEST12'!$A:$A,INDICE!$C$13,'DATOS PEST12'!$D:$D,'5. RG PROV CCAA SECCION'!X$11,'DATOS PEST12'!$B:$B,'5. RG PROV CCAA SECCION'!$A159,'DATOS PEST12'!$F:$F,"REGIMEN GENERAL",'DATOS PEST12'!$C:$C,"UNION EUROPEA")</f>
        <v>0</v>
      </c>
      <c r="Y159" s="66">
        <f>SUMIFS('DATOS PEST12'!$E:$E,'DATOS PEST12'!$A:$A,INDICE!$C$13,'DATOS PEST12'!$D:$D,'5. RG PROV CCAA SECCION'!Y$11,'DATOS PEST12'!$B:$B,'5. RG PROV CCAA SECCION'!$A159,'DATOS PEST12'!$F:$F,"REGIMEN GENERAL",'DATOS PEST12'!$C:$C,"UNION EUROPEA")</f>
        <v>0</v>
      </c>
    </row>
    <row r="160" spans="1:25" s="4" customFormat="1" ht="16.2" thickBot="1" x14ac:dyDescent="0.35">
      <c r="A160" s="21">
        <v>52</v>
      </c>
      <c r="B160" s="22" t="s">
        <v>33</v>
      </c>
      <c r="C160" s="76">
        <f t="shared" si="57"/>
        <v>71.684210526315795</v>
      </c>
      <c r="D160" s="74">
        <f>SUMIFS('DATOS PEST12'!$E:$E,'DATOS PEST12'!$A:$A,INDICE!$C$13,'DATOS PEST12'!$D:$D,'5. RG PROV CCAA SECCION'!D$11,'DATOS PEST12'!$B:$B,'5. RG PROV CCAA SECCION'!$A160,'DATOS PEST12'!$F:$F,"REGIMEN GENERAL",'DATOS PEST12'!$C:$C,"UNION EUROPEA")</f>
        <v>0</v>
      </c>
      <c r="E160" s="77">
        <f>SUMIFS('DATOS PEST12'!$E:$E,'DATOS PEST12'!$A:$A,INDICE!$C$13,'DATOS PEST12'!$D:$D,'5. RG PROV CCAA SECCION'!E$11,'DATOS PEST12'!$B:$B,'5. RG PROV CCAA SECCION'!$A160,'DATOS PEST12'!$F:$F,"REGIMEN GENERAL",'DATOS PEST12'!$C:$C,"UNION EUROPEA")</f>
        <v>0</v>
      </c>
      <c r="F160" s="77">
        <f>SUMIFS('DATOS PEST12'!$E:$E,'DATOS PEST12'!$A:$A,INDICE!$C$13,'DATOS PEST12'!$D:$D,'5. RG PROV CCAA SECCION'!F$11,'DATOS PEST12'!$B:$B,'5. RG PROV CCAA SECCION'!$A160,'DATOS PEST12'!$F:$F,"REGIMEN GENERAL",'DATOS PEST12'!$C:$C,"UNION EUROPEA")</f>
        <v>0.99999999999999956</v>
      </c>
      <c r="G160" s="77">
        <f>SUMIFS('DATOS PEST12'!$E:$E,'DATOS PEST12'!$A:$A,INDICE!$C$13,'DATOS PEST12'!$D:$D,'5. RG PROV CCAA SECCION'!G$11,'DATOS PEST12'!$B:$B,'5. RG PROV CCAA SECCION'!$A160,'DATOS PEST12'!$F:$F,"REGIMEN GENERAL",'DATOS PEST12'!$C:$C,"UNION EUROPEA")</f>
        <v>0</v>
      </c>
      <c r="H160" s="77">
        <f>SUMIFS('DATOS PEST12'!$E:$E,'DATOS PEST12'!$A:$A,INDICE!$C$13,'DATOS PEST12'!$D:$D,'5. RG PROV CCAA SECCION'!H$11,'DATOS PEST12'!$B:$B,'5. RG PROV CCAA SECCION'!$A160,'DATOS PEST12'!$F:$F,"REGIMEN GENERAL",'DATOS PEST12'!$C:$C,"UNION EUROPEA")</f>
        <v>0</v>
      </c>
      <c r="I160" s="77">
        <f>SUMIFS('DATOS PEST12'!$E:$E,'DATOS PEST12'!$A:$A,INDICE!$C$13,'DATOS PEST12'!$D:$D,'5. RG PROV CCAA SECCION'!I$11,'DATOS PEST12'!$B:$B,'5. RG PROV CCAA SECCION'!$A160,'DATOS PEST12'!$F:$F,"REGIMEN GENERAL",'DATOS PEST12'!$C:$C,"UNION EUROPEA")</f>
        <v>3.7894736842105257</v>
      </c>
      <c r="J160" s="77">
        <f>SUMIFS('DATOS PEST12'!$E:$E,'DATOS PEST12'!$A:$A,INDICE!$C$13,'DATOS PEST12'!$D:$D,'5. RG PROV CCAA SECCION'!J$11,'DATOS PEST12'!$B:$B,'5. RG PROV CCAA SECCION'!$A160,'DATOS PEST12'!$F:$F,"REGIMEN GENERAL",'DATOS PEST12'!$C:$C,"UNION EUROPEA")</f>
        <v>3.0000000000000004</v>
      </c>
      <c r="K160" s="77">
        <f>SUMIFS('DATOS PEST12'!$E:$E,'DATOS PEST12'!$A:$A,INDICE!$C$13,'DATOS PEST12'!$D:$D,'5. RG PROV CCAA SECCION'!K$11,'DATOS PEST12'!$B:$B,'5. RG PROV CCAA SECCION'!$A160,'DATOS PEST12'!$F:$F,"REGIMEN GENERAL",'DATOS PEST12'!$C:$C,"UNION EUROPEA")</f>
        <v>1.9999999999999991</v>
      </c>
      <c r="L160" s="77">
        <f>SUMIFS('DATOS PEST12'!$E:$E,'DATOS PEST12'!$A:$A,INDICE!$C$13,'DATOS PEST12'!$D:$D,'5. RG PROV CCAA SECCION'!L$11,'DATOS PEST12'!$B:$B,'5. RG PROV CCAA SECCION'!$A160,'DATOS PEST12'!$F:$F,"REGIMEN GENERAL",'DATOS PEST12'!$C:$C,"UNION EUROPEA")</f>
        <v>5.1578947368421062</v>
      </c>
      <c r="M160" s="77">
        <f>SUMIFS('DATOS PEST12'!$E:$E,'DATOS PEST12'!$A:$A,INDICE!$C$13,'DATOS PEST12'!$D:$D,'5. RG PROV CCAA SECCION'!M$11,'DATOS PEST12'!$B:$B,'5. RG PROV CCAA SECCION'!$A160,'DATOS PEST12'!$F:$F,"REGIMEN GENERAL",'DATOS PEST12'!$C:$C,"UNION EUROPEA")</f>
        <v>1.9999999999999991</v>
      </c>
      <c r="N160" s="77">
        <f>SUMIFS('DATOS PEST12'!$E:$E,'DATOS PEST12'!$A:$A,INDICE!$C$13,'DATOS PEST12'!$D:$D,'5. RG PROV CCAA SECCION'!N$11,'DATOS PEST12'!$B:$B,'5. RG PROV CCAA SECCION'!$A160,'DATOS PEST12'!$F:$F,"REGIMEN GENERAL",'DATOS PEST12'!$C:$C,"UNION EUROPEA")</f>
        <v>0</v>
      </c>
      <c r="O160" s="77">
        <f>SUMIFS('DATOS PEST12'!$E:$E,'DATOS PEST12'!$A:$A,INDICE!$C$13,'DATOS PEST12'!$D:$D,'5. RG PROV CCAA SECCION'!O$11,'DATOS PEST12'!$B:$B,'5. RG PROV CCAA SECCION'!$A160,'DATOS PEST12'!$F:$F,"REGIMEN GENERAL",'DATOS PEST12'!$C:$C,"UNION EUROPEA")</f>
        <v>0</v>
      </c>
      <c r="P160" s="77">
        <f>SUMIFS('DATOS PEST12'!$E:$E,'DATOS PEST12'!$A:$A,INDICE!$C$13,'DATOS PEST12'!$D:$D,'5. RG PROV CCAA SECCION'!P$11,'DATOS PEST12'!$B:$B,'5. RG PROV CCAA SECCION'!$A160,'DATOS PEST12'!$F:$F,"REGIMEN GENERAL",'DATOS PEST12'!$C:$C,"UNION EUROPEA")</f>
        <v>2.6315789473684212</v>
      </c>
      <c r="Q160" s="77">
        <f>SUMIFS('DATOS PEST12'!$E:$E,'DATOS PEST12'!$A:$A,INDICE!$C$13,'DATOS PEST12'!$D:$D,'5. RG PROV CCAA SECCION'!Q$11,'DATOS PEST12'!$B:$B,'5. RG PROV CCAA SECCION'!$A160,'DATOS PEST12'!$F:$F,"REGIMEN GENERAL",'DATOS PEST12'!$C:$C,"UNION EUROPEA")</f>
        <v>6.0000000000000009</v>
      </c>
      <c r="R160" s="77">
        <f>SUMIFS('DATOS PEST12'!$E:$E,'DATOS PEST12'!$A:$A,INDICE!$C$13,'DATOS PEST12'!$D:$D,'5. RG PROV CCAA SECCION'!R$11,'DATOS PEST12'!$B:$B,'5. RG PROV CCAA SECCION'!$A160,'DATOS PEST12'!$F:$F,"REGIMEN GENERAL",'DATOS PEST12'!$C:$C,"UNION EUROPEA")</f>
        <v>5.5263157894736867</v>
      </c>
      <c r="S160" s="77">
        <f>SUMIFS('DATOS PEST12'!$E:$E,'DATOS PEST12'!$A:$A,INDICE!$C$13,'DATOS PEST12'!$D:$D,'5. RG PROV CCAA SECCION'!S$11,'DATOS PEST12'!$B:$B,'5. RG PROV CCAA SECCION'!$A160,'DATOS PEST12'!$F:$F,"REGIMEN GENERAL",'DATOS PEST12'!$C:$C,"UNION EUROPEA")</f>
        <v>6.9999999999999973</v>
      </c>
      <c r="T160" s="77">
        <f>SUMIFS('DATOS PEST12'!$E:$E,'DATOS PEST12'!$A:$A,INDICE!$C$13,'DATOS PEST12'!$D:$D,'5. RG PROV CCAA SECCION'!T$11,'DATOS PEST12'!$B:$B,'5. RG PROV CCAA SECCION'!$A160,'DATOS PEST12'!$F:$F,"REGIMEN GENERAL",'DATOS PEST12'!$C:$C,"UNION EUROPEA")</f>
        <v>13.000000000000002</v>
      </c>
      <c r="U160" s="77">
        <f>SUMIFS('DATOS PEST12'!$E:$E,'DATOS PEST12'!$A:$A,INDICE!$C$13,'DATOS PEST12'!$D:$D,'5. RG PROV CCAA SECCION'!U$11,'DATOS PEST12'!$B:$B,'5. RG PROV CCAA SECCION'!$A160,'DATOS PEST12'!$F:$F,"REGIMEN GENERAL",'DATOS PEST12'!$C:$C,"UNION EUROPEA")</f>
        <v>20.368421052631575</v>
      </c>
      <c r="V160" s="77">
        <f>SUMIFS('DATOS PEST12'!$E:$E,'DATOS PEST12'!$A:$A,INDICE!$C$13,'DATOS PEST12'!$D:$D,'5. RG PROV CCAA SECCION'!V$11,'DATOS PEST12'!$B:$B,'5. RG PROV CCAA SECCION'!$A160,'DATOS PEST12'!$F:$F,"REGIMEN GENERAL",'DATOS PEST12'!$C:$C,"UNION EUROPEA")</f>
        <v>0.21052631578947367</v>
      </c>
      <c r="W160" s="77">
        <f>SUMIFS('DATOS PEST12'!$E:$E,'DATOS PEST12'!$A:$A,INDICE!$C$13,'DATOS PEST12'!$D:$D,'5. RG PROV CCAA SECCION'!W$11,'DATOS PEST12'!$B:$B,'5. RG PROV CCAA SECCION'!$A160,'DATOS PEST12'!$F:$F,"REGIMEN GENERAL",'DATOS PEST12'!$C:$C,"UNION EUROPEA")</f>
        <v>0</v>
      </c>
      <c r="X160" s="77">
        <f>SUMIFS('DATOS PEST12'!$E:$E,'DATOS PEST12'!$A:$A,INDICE!$C$13,'DATOS PEST12'!$D:$D,'5. RG PROV CCAA SECCION'!X$11,'DATOS PEST12'!$B:$B,'5. RG PROV CCAA SECCION'!$A160,'DATOS PEST12'!$F:$F,"REGIMEN GENERAL",'DATOS PEST12'!$C:$C,"UNION EUROPEA")</f>
        <v>0</v>
      </c>
      <c r="Y160" s="76">
        <f>SUMIFS('DATOS PEST12'!$E:$E,'DATOS PEST12'!$A:$A,INDICE!$C$13,'DATOS PEST12'!$D:$D,'5. RG PROV CCAA SECCION'!Y$11,'DATOS PEST12'!$B:$B,'5. RG PROV CCAA SECCION'!$A160,'DATOS PEST12'!$F:$F,"REGIMEN GENERAL",'DATOS PEST12'!$C:$C,"UNION EUROPEA")</f>
        <v>0</v>
      </c>
    </row>
    <row r="164" spans="1:25" ht="15.6" x14ac:dyDescent="0.3">
      <c r="A164" s="106" t="str">
        <f>MesAnnoSeleccionado</f>
        <v>Marzo 2024</v>
      </c>
    </row>
    <row r="165" spans="1:25" ht="16.2" thickBot="1" x14ac:dyDescent="0.35">
      <c r="A165" s="106" t="s">
        <v>439</v>
      </c>
      <c r="B165" s="106"/>
      <c r="C165" s="106"/>
      <c r="D165" s="106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</row>
    <row r="166" spans="1:25" ht="18.75" customHeight="1" x14ac:dyDescent="0.3">
      <c r="A166" s="267" t="s">
        <v>70</v>
      </c>
      <c r="B166" s="268"/>
      <c r="C166" s="294" t="s">
        <v>154</v>
      </c>
      <c r="D166" s="251"/>
      <c r="E166" s="251"/>
      <c r="F166" s="251"/>
      <c r="G166" s="251"/>
      <c r="H166" s="251"/>
      <c r="I166" s="251"/>
      <c r="J166" s="251"/>
      <c r="K166" s="251"/>
      <c r="L166" s="251"/>
      <c r="M166" s="251"/>
      <c r="N166" s="251"/>
      <c r="O166" s="251"/>
      <c r="P166" s="251"/>
      <c r="Q166" s="251"/>
      <c r="R166" s="251"/>
      <c r="S166" s="251"/>
      <c r="T166" s="251"/>
      <c r="U166" s="251"/>
      <c r="V166" s="251"/>
      <c r="W166" s="251"/>
      <c r="X166" s="251"/>
      <c r="Y166" s="252"/>
    </row>
    <row r="167" spans="1:25" ht="15" customHeight="1" x14ac:dyDescent="0.3">
      <c r="A167" s="269"/>
      <c r="B167" s="270"/>
      <c r="C167" s="217" t="s">
        <v>159</v>
      </c>
      <c r="D167" s="281" t="s">
        <v>127</v>
      </c>
      <c r="E167" s="281" t="s">
        <v>128</v>
      </c>
      <c r="F167" s="281" t="s">
        <v>129</v>
      </c>
      <c r="G167" s="286" t="s">
        <v>130</v>
      </c>
      <c r="H167" s="286" t="s">
        <v>131</v>
      </c>
      <c r="I167" s="281" t="s">
        <v>132</v>
      </c>
      <c r="J167" s="286" t="s">
        <v>133</v>
      </c>
      <c r="K167" s="281" t="s">
        <v>134</v>
      </c>
      <c r="L167" s="281" t="s">
        <v>135</v>
      </c>
      <c r="M167" s="281" t="s">
        <v>136</v>
      </c>
      <c r="N167" s="281" t="s">
        <v>137</v>
      </c>
      <c r="O167" s="281" t="s">
        <v>138</v>
      </c>
      <c r="P167" s="281" t="s">
        <v>139</v>
      </c>
      <c r="Q167" s="281" t="s">
        <v>140</v>
      </c>
      <c r="R167" s="281" t="s">
        <v>141</v>
      </c>
      <c r="S167" s="281" t="s">
        <v>142</v>
      </c>
      <c r="T167" s="281" t="s">
        <v>143</v>
      </c>
      <c r="U167" s="281" t="s">
        <v>144</v>
      </c>
      <c r="V167" s="281" t="s">
        <v>145</v>
      </c>
      <c r="W167" s="283" t="s">
        <v>146</v>
      </c>
      <c r="X167" s="281" t="s">
        <v>147</v>
      </c>
      <c r="Y167" s="279" t="s">
        <v>89</v>
      </c>
    </row>
    <row r="168" spans="1:25" ht="66" customHeight="1" x14ac:dyDescent="0.3">
      <c r="A168" s="269"/>
      <c r="B168" s="270"/>
      <c r="C168" s="217"/>
      <c r="D168" s="282"/>
      <c r="E168" s="282"/>
      <c r="F168" s="282"/>
      <c r="G168" s="287"/>
      <c r="H168" s="287"/>
      <c r="I168" s="282"/>
      <c r="J168" s="287"/>
      <c r="K168" s="282"/>
      <c r="L168" s="282"/>
      <c r="M168" s="282"/>
      <c r="N168" s="282"/>
      <c r="O168" s="282"/>
      <c r="P168" s="282"/>
      <c r="Q168" s="282"/>
      <c r="R168" s="282"/>
      <c r="S168" s="282"/>
      <c r="T168" s="282"/>
      <c r="U168" s="282"/>
      <c r="V168" s="282"/>
      <c r="W168" s="284"/>
      <c r="X168" s="282"/>
      <c r="Y168" s="280"/>
    </row>
    <row r="169" spans="1:25" ht="16.2" thickBot="1" x14ac:dyDescent="0.35">
      <c r="A169" s="277"/>
      <c r="B169" s="293"/>
      <c r="C169" s="295"/>
      <c r="D169" s="31" t="s">
        <v>47</v>
      </c>
      <c r="E169" s="31" t="s">
        <v>48</v>
      </c>
      <c r="F169" s="31" t="s">
        <v>49</v>
      </c>
      <c r="G169" s="31" t="s">
        <v>50</v>
      </c>
      <c r="H169" s="31" t="s">
        <v>51</v>
      </c>
      <c r="I169" s="31" t="s">
        <v>52</v>
      </c>
      <c r="J169" s="31" t="s">
        <v>53</v>
      </c>
      <c r="K169" s="31" t="s">
        <v>54</v>
      </c>
      <c r="L169" s="31" t="s">
        <v>55</v>
      </c>
      <c r="M169" s="31" t="s">
        <v>56</v>
      </c>
      <c r="N169" s="31" t="s">
        <v>57</v>
      </c>
      <c r="O169" s="31" t="s">
        <v>58</v>
      </c>
      <c r="P169" s="31" t="s">
        <v>59</v>
      </c>
      <c r="Q169" s="31" t="s">
        <v>60</v>
      </c>
      <c r="R169" s="31" t="s">
        <v>61</v>
      </c>
      <c r="S169" s="31" t="s">
        <v>62</v>
      </c>
      <c r="T169" s="31" t="s">
        <v>63</v>
      </c>
      <c r="U169" s="31" t="s">
        <v>64</v>
      </c>
      <c r="V169" s="31" t="s">
        <v>65</v>
      </c>
      <c r="W169" s="31" t="s">
        <v>67</v>
      </c>
      <c r="X169" s="31" t="s">
        <v>66</v>
      </c>
      <c r="Y169" s="32" t="s">
        <v>85</v>
      </c>
    </row>
    <row r="170" spans="1:25" ht="16.2" thickBot="1" x14ac:dyDescent="0.35">
      <c r="A170" s="243" t="s">
        <v>68</v>
      </c>
      <c r="B170" s="244"/>
      <c r="C170" s="48">
        <f t="shared" ref="C170:Y170" si="58">C171+C180+C184+C186+C188+C191+C203+C193+C209+C214+C218+C221+C226+C228+C230+C232+C236+C238+C239</f>
        <v>1254289.5789473688</v>
      </c>
      <c r="D170" s="88">
        <f t="shared" si="58"/>
        <v>12288.315789473685</v>
      </c>
      <c r="E170" s="89">
        <f t="shared" si="58"/>
        <v>590.15789473684208</v>
      </c>
      <c r="F170" s="89">
        <f t="shared" si="58"/>
        <v>117102.42105263157</v>
      </c>
      <c r="G170" s="89">
        <f t="shared" si="58"/>
        <v>719.78947368421029</v>
      </c>
      <c r="H170" s="89">
        <f t="shared" si="58"/>
        <v>6045.4210526315783</v>
      </c>
      <c r="I170" s="89">
        <f t="shared" si="58"/>
        <v>154556.31578947368</v>
      </c>
      <c r="J170" s="89">
        <f t="shared" si="58"/>
        <v>197874.68421052632</v>
      </c>
      <c r="K170" s="89">
        <f t="shared" si="58"/>
        <v>58761.421052631573</v>
      </c>
      <c r="L170" s="89">
        <f t="shared" si="58"/>
        <v>280983.00000000006</v>
      </c>
      <c r="M170" s="89">
        <f t="shared" si="58"/>
        <v>36981.210526315801</v>
      </c>
      <c r="N170" s="89">
        <f t="shared" si="58"/>
        <v>7511.2631578947385</v>
      </c>
      <c r="O170" s="89">
        <f t="shared" si="58"/>
        <v>9273.0526315789448</v>
      </c>
      <c r="P170" s="89">
        <f t="shared" si="58"/>
        <v>43407.57894736842</v>
      </c>
      <c r="Q170" s="89">
        <f t="shared" si="58"/>
        <v>151337.05263157896</v>
      </c>
      <c r="R170" s="89">
        <f t="shared" si="58"/>
        <v>9890.2631578947385</v>
      </c>
      <c r="S170" s="89">
        <f t="shared" si="58"/>
        <v>35181.052631578954</v>
      </c>
      <c r="T170" s="89">
        <f t="shared" si="58"/>
        <v>75838.631578947359</v>
      </c>
      <c r="U170" s="89">
        <f t="shared" si="58"/>
        <v>19471.263157894737</v>
      </c>
      <c r="V170" s="89">
        <f t="shared" si="58"/>
        <v>33689.789473684214</v>
      </c>
      <c r="W170" s="89">
        <f t="shared" si="58"/>
        <v>2292.5789473684213</v>
      </c>
      <c r="X170" s="89">
        <f t="shared" si="58"/>
        <v>494.31578947368416</v>
      </c>
      <c r="Y170" s="90">
        <f t="shared" si="58"/>
        <v>0</v>
      </c>
    </row>
    <row r="171" spans="1:25" ht="15.6" x14ac:dyDescent="0.3">
      <c r="A171" s="245" t="s">
        <v>37</v>
      </c>
      <c r="B171" s="246"/>
      <c r="C171" s="66">
        <f t="shared" ref="C171:Y171" si="59">SUM(C172:C179)</f>
        <v>109546.73684210525</v>
      </c>
      <c r="D171" s="64">
        <f>SUM(D172:D179)</f>
        <v>837.78947368421063</v>
      </c>
      <c r="E171" s="67">
        <f t="shared" si="59"/>
        <v>88.73684210526315</v>
      </c>
      <c r="F171" s="67">
        <f t="shared" si="59"/>
        <v>5551.105263157895</v>
      </c>
      <c r="G171" s="67">
        <f t="shared" si="59"/>
        <v>91.157894736842096</v>
      </c>
      <c r="H171" s="67">
        <f t="shared" si="59"/>
        <v>216.78947368421055</v>
      </c>
      <c r="I171" s="67">
        <f t="shared" si="59"/>
        <v>11732.315789473683</v>
      </c>
      <c r="J171" s="67">
        <f t="shared" si="59"/>
        <v>21557.578947368424</v>
      </c>
      <c r="K171" s="67">
        <f t="shared" si="59"/>
        <v>6468.3684210526317</v>
      </c>
      <c r="L171" s="67">
        <f t="shared" si="59"/>
        <v>30041.052631578954</v>
      </c>
      <c r="M171" s="67">
        <f t="shared" si="59"/>
        <v>3756.0526315789475</v>
      </c>
      <c r="N171" s="67">
        <f t="shared" si="59"/>
        <v>412.73684210526318</v>
      </c>
      <c r="O171" s="67">
        <f t="shared" si="59"/>
        <v>1287.2105263157894</v>
      </c>
      <c r="P171" s="67">
        <f t="shared" si="59"/>
        <v>2677.3157894736842</v>
      </c>
      <c r="Q171" s="67">
        <f t="shared" si="59"/>
        <v>8172.2631578947367</v>
      </c>
      <c r="R171" s="67">
        <f t="shared" si="59"/>
        <v>795.73684210526301</v>
      </c>
      <c r="S171" s="67">
        <f t="shared" si="59"/>
        <v>4036.105263157895</v>
      </c>
      <c r="T171" s="67">
        <f t="shared" si="59"/>
        <v>6681.8421052631584</v>
      </c>
      <c r="U171" s="67">
        <f t="shared" si="59"/>
        <v>1934.1578947368421</v>
      </c>
      <c r="V171" s="67">
        <f t="shared" si="59"/>
        <v>2837.2631578947362</v>
      </c>
      <c r="W171" s="67">
        <f t="shared" si="59"/>
        <v>308.68421052631589</v>
      </c>
      <c r="X171" s="67">
        <f t="shared" si="59"/>
        <v>62.473684210526301</v>
      </c>
      <c r="Y171" s="66">
        <f t="shared" si="59"/>
        <v>0</v>
      </c>
    </row>
    <row r="172" spans="1:25" ht="15.6" x14ac:dyDescent="0.3">
      <c r="A172" s="6">
        <v>4</v>
      </c>
      <c r="B172" s="7" t="s">
        <v>162</v>
      </c>
      <c r="C172" s="59">
        <f>SUM(D172:Y172)</f>
        <v>20448.105263157893</v>
      </c>
      <c r="D172" s="60">
        <f>SUMIFS('DATOS PEST12'!$E:$E,'DATOS PEST12'!$A:$A,INDICE!$C$13,'DATOS PEST12'!$D:$D,'5. RG PROV CCAA SECCION'!D$11,'DATOS PEST12'!$B:$B,'5. RG PROV CCAA SECCION'!$A172,'DATOS PEST12'!$F:$F,"REGIMEN GENERAL",'DATOS PEST12'!$C:$C,"&lt;&gt;"&amp;"UNION EUROPEA")</f>
        <v>177.31578947368428</v>
      </c>
      <c r="E172" s="62">
        <f>SUMIFS('DATOS PEST12'!$E:$E,'DATOS PEST12'!$A:$A,INDICE!$C$13,'DATOS PEST12'!$D:$D,'5. RG PROV CCAA SECCION'!E$11,'DATOS PEST12'!$B:$B,'5. RG PROV CCAA SECCION'!$A172,'DATOS PEST12'!$F:$F,"REGIMEN GENERAL",'DATOS PEST12'!$C:$C,"&lt;&gt;"&amp;"UNION EUROPEA")</f>
        <v>27.999999999999996</v>
      </c>
      <c r="F172" s="62">
        <f>SUMIFS('DATOS PEST12'!$E:$E,'DATOS PEST12'!$A:$A,INDICE!$C$13,'DATOS PEST12'!$D:$D,'5. RG PROV CCAA SECCION'!F$11,'DATOS PEST12'!$B:$B,'5. RG PROV CCAA SECCION'!$A172,'DATOS PEST12'!$F:$F,"REGIMEN GENERAL",'DATOS PEST12'!$C:$C,"&lt;&gt;"&amp;"UNION EUROPEA")</f>
        <v>840.31578947368428</v>
      </c>
      <c r="G172" s="62">
        <f>SUMIFS('DATOS PEST12'!$E:$E,'DATOS PEST12'!$A:$A,INDICE!$C$13,'DATOS PEST12'!$D:$D,'5. RG PROV CCAA SECCION'!G$11,'DATOS PEST12'!$B:$B,'5. RG PROV CCAA SECCION'!$A172,'DATOS PEST12'!$F:$F,"REGIMEN GENERAL",'DATOS PEST12'!$C:$C,"&lt;&gt;"&amp;"UNION EUROPEA")</f>
        <v>6.3684210526315788</v>
      </c>
      <c r="H172" s="62">
        <f>SUMIFS('DATOS PEST12'!$E:$E,'DATOS PEST12'!$A:$A,INDICE!$C$13,'DATOS PEST12'!$D:$D,'5. RG PROV CCAA SECCION'!H$11,'DATOS PEST12'!$B:$B,'5. RG PROV CCAA SECCION'!$A172,'DATOS PEST12'!$F:$F,"REGIMEN GENERAL",'DATOS PEST12'!$C:$C,"&lt;&gt;"&amp;"UNION EUROPEA")</f>
        <v>48.947368421052644</v>
      </c>
      <c r="I172" s="62">
        <f>SUMIFS('DATOS PEST12'!$E:$E,'DATOS PEST12'!$A:$A,INDICE!$C$13,'DATOS PEST12'!$D:$D,'5. RG PROV CCAA SECCION'!I$11,'DATOS PEST12'!$B:$B,'5. RG PROV CCAA SECCION'!$A172,'DATOS PEST12'!$F:$F,"REGIMEN GENERAL",'DATOS PEST12'!$C:$C,"&lt;&gt;"&amp;"UNION EUROPEA")</f>
        <v>1743.1052631578946</v>
      </c>
      <c r="J172" s="62">
        <f>SUMIFS('DATOS PEST12'!$E:$E,'DATOS PEST12'!$A:$A,INDICE!$C$13,'DATOS PEST12'!$D:$D,'5. RG PROV CCAA SECCION'!J$11,'DATOS PEST12'!$B:$B,'5. RG PROV CCAA SECCION'!$A172,'DATOS PEST12'!$F:$F,"REGIMEN GENERAL",'DATOS PEST12'!$C:$C,"&lt;&gt;"&amp;"UNION EUROPEA")</f>
        <v>9085.3157894736851</v>
      </c>
      <c r="K172" s="62">
        <f>SUMIFS('DATOS PEST12'!$E:$E,'DATOS PEST12'!$A:$A,INDICE!$C$13,'DATOS PEST12'!$D:$D,'5. RG PROV CCAA SECCION'!K$11,'DATOS PEST12'!$B:$B,'5. RG PROV CCAA SECCION'!$A172,'DATOS PEST12'!$F:$F,"REGIMEN GENERAL",'DATOS PEST12'!$C:$C,"&lt;&gt;"&amp;"UNION EUROPEA")</f>
        <v>2546.7894736842104</v>
      </c>
      <c r="L172" s="62">
        <f>SUMIFS('DATOS PEST12'!$E:$E,'DATOS PEST12'!$A:$A,INDICE!$C$13,'DATOS PEST12'!$D:$D,'5. RG PROV CCAA SECCION'!L$11,'DATOS PEST12'!$B:$B,'5. RG PROV CCAA SECCION'!$A172,'DATOS PEST12'!$F:$F,"REGIMEN GENERAL",'DATOS PEST12'!$C:$C,"&lt;&gt;"&amp;"UNION EUROPEA")</f>
        <v>2954.7368421052638</v>
      </c>
      <c r="M172" s="62">
        <f>SUMIFS('DATOS PEST12'!$E:$E,'DATOS PEST12'!$A:$A,INDICE!$C$13,'DATOS PEST12'!$D:$D,'5. RG PROV CCAA SECCION'!M$11,'DATOS PEST12'!$B:$B,'5. RG PROV CCAA SECCION'!$A172,'DATOS PEST12'!$F:$F,"REGIMEN GENERAL",'DATOS PEST12'!$C:$C,"&lt;&gt;"&amp;"UNION EUROPEA")</f>
        <v>139.73684210526315</v>
      </c>
      <c r="N172" s="62">
        <f>SUMIFS('DATOS PEST12'!$E:$E,'DATOS PEST12'!$A:$A,INDICE!$C$13,'DATOS PEST12'!$D:$D,'5. RG PROV CCAA SECCION'!N$11,'DATOS PEST12'!$B:$B,'5. RG PROV CCAA SECCION'!$A172,'DATOS PEST12'!$F:$F,"REGIMEN GENERAL",'DATOS PEST12'!$C:$C,"&lt;&gt;"&amp;"UNION EUROPEA")</f>
        <v>47.526315789473685</v>
      </c>
      <c r="O172" s="62">
        <f>SUMIFS('DATOS PEST12'!$E:$E,'DATOS PEST12'!$A:$A,INDICE!$C$13,'DATOS PEST12'!$D:$D,'5. RG PROV CCAA SECCION'!O$11,'DATOS PEST12'!$B:$B,'5. RG PROV CCAA SECCION'!$A172,'DATOS PEST12'!$F:$F,"REGIMEN GENERAL",'DATOS PEST12'!$C:$C,"&lt;&gt;"&amp;"UNION EUROPEA")</f>
        <v>66.31578947368422</v>
      </c>
      <c r="P172" s="62">
        <f>SUMIFS('DATOS PEST12'!$E:$E,'DATOS PEST12'!$A:$A,INDICE!$C$13,'DATOS PEST12'!$D:$D,'5. RG PROV CCAA SECCION'!P$11,'DATOS PEST12'!$B:$B,'5. RG PROV CCAA SECCION'!$A172,'DATOS PEST12'!$F:$F,"REGIMEN GENERAL",'DATOS PEST12'!$C:$C,"&lt;&gt;"&amp;"UNION EUROPEA")</f>
        <v>225.9473684210526</v>
      </c>
      <c r="Q172" s="62">
        <f>SUMIFS('DATOS PEST12'!$E:$E,'DATOS PEST12'!$A:$A,INDICE!$C$13,'DATOS PEST12'!$D:$D,'5. RG PROV CCAA SECCION'!Q$11,'DATOS PEST12'!$B:$B,'5. RG PROV CCAA SECCION'!$A172,'DATOS PEST12'!$F:$F,"REGIMEN GENERAL",'DATOS PEST12'!$C:$C,"&lt;&gt;"&amp;"UNION EUROPEA")</f>
        <v>840.89473684210532</v>
      </c>
      <c r="R172" s="62">
        <f>SUMIFS('DATOS PEST12'!$E:$E,'DATOS PEST12'!$A:$A,INDICE!$C$13,'DATOS PEST12'!$D:$D,'5. RG PROV CCAA SECCION'!R$11,'DATOS PEST12'!$B:$B,'5. RG PROV CCAA SECCION'!$A172,'DATOS PEST12'!$F:$F,"REGIMEN GENERAL",'DATOS PEST12'!$C:$C,"&lt;&gt;"&amp;"UNION EUROPEA")</f>
        <v>77.368421052631589</v>
      </c>
      <c r="S172" s="62">
        <f>SUMIFS('DATOS PEST12'!$E:$E,'DATOS PEST12'!$A:$A,INDICE!$C$13,'DATOS PEST12'!$D:$D,'5. RG PROV CCAA SECCION'!S$11,'DATOS PEST12'!$B:$B,'5. RG PROV CCAA SECCION'!$A172,'DATOS PEST12'!$F:$F,"REGIMEN GENERAL",'DATOS PEST12'!$C:$C,"&lt;&gt;"&amp;"UNION EUROPEA")</f>
        <v>283.31578947368422</v>
      </c>
      <c r="T172" s="62">
        <f>SUMIFS('DATOS PEST12'!$E:$E,'DATOS PEST12'!$A:$A,INDICE!$C$13,'DATOS PEST12'!$D:$D,'5. RG PROV CCAA SECCION'!T$11,'DATOS PEST12'!$B:$B,'5. RG PROV CCAA SECCION'!$A172,'DATOS PEST12'!$F:$F,"REGIMEN GENERAL",'DATOS PEST12'!$C:$C,"&lt;&gt;"&amp;"UNION EUROPEA")</f>
        <v>806.42105263157919</v>
      </c>
      <c r="U172" s="62">
        <f>SUMIFS('DATOS PEST12'!$E:$E,'DATOS PEST12'!$A:$A,INDICE!$C$13,'DATOS PEST12'!$D:$D,'5. RG PROV CCAA SECCION'!U$11,'DATOS PEST12'!$B:$B,'5. RG PROV CCAA SECCION'!$A172,'DATOS PEST12'!$F:$F,"REGIMEN GENERAL",'DATOS PEST12'!$C:$C,"&lt;&gt;"&amp;"UNION EUROPEA")</f>
        <v>209.36842105263156</v>
      </c>
      <c r="V172" s="62">
        <f>SUMIFS('DATOS PEST12'!$E:$E,'DATOS PEST12'!$A:$A,INDICE!$C$13,'DATOS PEST12'!$D:$D,'5. RG PROV CCAA SECCION'!V$11,'DATOS PEST12'!$B:$B,'5. RG PROV CCAA SECCION'!$A172,'DATOS PEST12'!$F:$F,"REGIMEN GENERAL",'DATOS PEST12'!$C:$C,"&lt;&gt;"&amp;"UNION EUROPEA")</f>
        <v>303.10526315789468</v>
      </c>
      <c r="W172" s="62">
        <f>SUMIFS('DATOS PEST12'!$E:$E,'DATOS PEST12'!$A:$A,INDICE!$C$13,'DATOS PEST12'!$D:$D,'5. RG PROV CCAA SECCION'!W$11,'DATOS PEST12'!$B:$B,'5. RG PROV CCAA SECCION'!$A172,'DATOS PEST12'!$F:$F,"REGIMEN GENERAL",'DATOS PEST12'!$C:$C,"&lt;&gt;"&amp;"UNION EUROPEA")</f>
        <v>14.210526315789469</v>
      </c>
      <c r="X172" s="62">
        <f>SUMIFS('DATOS PEST12'!$E:$E,'DATOS PEST12'!$A:$A,INDICE!$C$13,'DATOS PEST12'!$D:$D,'5. RG PROV CCAA SECCION'!X$11,'DATOS PEST12'!$B:$B,'5. RG PROV CCAA SECCION'!$A172,'DATOS PEST12'!$F:$F,"REGIMEN GENERAL",'DATOS PEST12'!$C:$C,"&lt;&gt;"&amp;"UNION EUROPEA")</f>
        <v>3.0000000000000004</v>
      </c>
      <c r="Y172" s="59">
        <f>SUMIFS('DATOS PEST12'!$E:$E,'DATOS PEST12'!$A:$A,INDICE!$C$13,'DATOS PEST12'!$D:$D,'5. RG PROV CCAA SECCION'!Y$11,'DATOS PEST12'!$B:$B,'5. RG PROV CCAA SECCION'!$A172,'DATOS PEST12'!$F:$F,"REGIMEN GENERAL",'DATOS PEST12'!$C:$C,"&lt;&gt;"&amp;"UNION EUROPEA")</f>
        <v>0</v>
      </c>
    </row>
    <row r="173" spans="1:25" ht="15.6" x14ac:dyDescent="0.3">
      <c r="A173" s="8">
        <v>11</v>
      </c>
      <c r="B173" s="9" t="s">
        <v>163</v>
      </c>
      <c r="C173" s="59">
        <f t="shared" ref="C173:C179" si="60">SUM(D173:Y173)</f>
        <v>7054.9473684210525</v>
      </c>
      <c r="D173" s="60">
        <f>SUMIFS('DATOS PEST12'!$E:$E,'DATOS PEST12'!$A:$A,INDICE!$C$13,'DATOS PEST12'!$D:$D,'5. RG PROV CCAA SECCION'!D$11,'DATOS PEST12'!$B:$B,'5. RG PROV CCAA SECCION'!$A173,'DATOS PEST12'!$F:$F,"REGIMEN GENERAL",'DATOS PEST12'!$C:$C,"&lt;&gt;"&amp;"UNION EUROPEA")</f>
        <v>25.947368421052634</v>
      </c>
      <c r="E173" s="62">
        <f>SUMIFS('DATOS PEST12'!$E:$E,'DATOS PEST12'!$A:$A,INDICE!$C$13,'DATOS PEST12'!$D:$D,'5. RG PROV CCAA SECCION'!E$11,'DATOS PEST12'!$B:$B,'5. RG PROV CCAA SECCION'!$A173,'DATOS PEST12'!$F:$F,"REGIMEN GENERAL",'DATOS PEST12'!$C:$C,"&lt;&gt;"&amp;"UNION EUROPEA")</f>
        <v>0</v>
      </c>
      <c r="F173" s="62">
        <f>SUMIFS('DATOS PEST12'!$E:$E,'DATOS PEST12'!$A:$A,INDICE!$C$13,'DATOS PEST12'!$D:$D,'5. RG PROV CCAA SECCION'!F$11,'DATOS PEST12'!$B:$B,'5. RG PROV CCAA SECCION'!$A173,'DATOS PEST12'!$F:$F,"REGIMEN GENERAL",'DATOS PEST12'!$C:$C,"&lt;&gt;"&amp;"UNION EUROPEA")</f>
        <v>465.0526315789474</v>
      </c>
      <c r="G173" s="62">
        <f>SUMIFS('DATOS PEST12'!$E:$E,'DATOS PEST12'!$A:$A,INDICE!$C$13,'DATOS PEST12'!$D:$D,'5. RG PROV CCAA SECCION'!G$11,'DATOS PEST12'!$B:$B,'5. RG PROV CCAA SECCION'!$A173,'DATOS PEST12'!$F:$F,"REGIMEN GENERAL",'DATOS PEST12'!$C:$C,"&lt;&gt;"&amp;"UNION EUROPEA")</f>
        <v>16.526315789473681</v>
      </c>
      <c r="H173" s="62">
        <f>SUMIFS('DATOS PEST12'!$E:$E,'DATOS PEST12'!$A:$A,INDICE!$C$13,'DATOS PEST12'!$D:$D,'5. RG PROV CCAA SECCION'!H$11,'DATOS PEST12'!$B:$B,'5. RG PROV CCAA SECCION'!$A173,'DATOS PEST12'!$F:$F,"REGIMEN GENERAL",'DATOS PEST12'!$C:$C,"&lt;&gt;"&amp;"UNION EUROPEA")</f>
        <v>15.052631578947365</v>
      </c>
      <c r="I173" s="62">
        <f>SUMIFS('DATOS PEST12'!$E:$E,'DATOS PEST12'!$A:$A,INDICE!$C$13,'DATOS PEST12'!$D:$D,'5. RG PROV CCAA SECCION'!I$11,'DATOS PEST12'!$B:$B,'5. RG PROV CCAA SECCION'!$A173,'DATOS PEST12'!$F:$F,"REGIMEN GENERAL",'DATOS PEST12'!$C:$C,"&lt;&gt;"&amp;"UNION EUROPEA")</f>
        <v>594.9473684210526</v>
      </c>
      <c r="J173" s="62">
        <f>SUMIFS('DATOS PEST12'!$E:$E,'DATOS PEST12'!$A:$A,INDICE!$C$13,'DATOS PEST12'!$D:$D,'5. RG PROV CCAA SECCION'!J$11,'DATOS PEST12'!$B:$B,'5. RG PROV CCAA SECCION'!$A173,'DATOS PEST12'!$F:$F,"REGIMEN GENERAL",'DATOS PEST12'!$C:$C,"&lt;&gt;"&amp;"UNION EUROPEA")</f>
        <v>969.15789473684197</v>
      </c>
      <c r="K173" s="62">
        <f>SUMIFS('DATOS PEST12'!$E:$E,'DATOS PEST12'!$A:$A,INDICE!$C$13,'DATOS PEST12'!$D:$D,'5. RG PROV CCAA SECCION'!K$11,'DATOS PEST12'!$B:$B,'5. RG PROV CCAA SECCION'!$A173,'DATOS PEST12'!$F:$F,"REGIMEN GENERAL",'DATOS PEST12'!$C:$C,"&lt;&gt;"&amp;"UNION EUROPEA")</f>
        <v>280.05263157894734</v>
      </c>
      <c r="L173" s="62">
        <f>SUMIFS('DATOS PEST12'!$E:$E,'DATOS PEST12'!$A:$A,INDICE!$C$13,'DATOS PEST12'!$D:$D,'5. RG PROV CCAA SECCION'!L$11,'DATOS PEST12'!$B:$B,'5. RG PROV CCAA SECCION'!$A173,'DATOS PEST12'!$F:$F,"REGIMEN GENERAL",'DATOS PEST12'!$C:$C,"&lt;&gt;"&amp;"UNION EUROPEA")</f>
        <v>2420.6842105263158</v>
      </c>
      <c r="M173" s="62">
        <f>SUMIFS('DATOS PEST12'!$E:$E,'DATOS PEST12'!$A:$A,INDICE!$C$13,'DATOS PEST12'!$D:$D,'5. RG PROV CCAA SECCION'!M$11,'DATOS PEST12'!$B:$B,'5. RG PROV CCAA SECCION'!$A173,'DATOS PEST12'!$F:$F,"REGIMEN GENERAL",'DATOS PEST12'!$C:$C,"&lt;&gt;"&amp;"UNION EUROPEA")</f>
        <v>82.631578947368411</v>
      </c>
      <c r="N173" s="62">
        <f>SUMIFS('DATOS PEST12'!$E:$E,'DATOS PEST12'!$A:$A,INDICE!$C$13,'DATOS PEST12'!$D:$D,'5. RG PROV CCAA SECCION'!N$11,'DATOS PEST12'!$B:$B,'5. RG PROV CCAA SECCION'!$A173,'DATOS PEST12'!$F:$F,"REGIMEN GENERAL",'DATOS PEST12'!$C:$C,"&lt;&gt;"&amp;"UNION EUROPEA")</f>
        <v>15.684210526315784</v>
      </c>
      <c r="O173" s="62">
        <f>SUMIFS('DATOS PEST12'!$E:$E,'DATOS PEST12'!$A:$A,INDICE!$C$13,'DATOS PEST12'!$D:$D,'5. RG PROV CCAA SECCION'!O$11,'DATOS PEST12'!$B:$B,'5. RG PROV CCAA SECCION'!$A173,'DATOS PEST12'!$F:$F,"REGIMEN GENERAL",'DATOS PEST12'!$C:$C,"&lt;&gt;"&amp;"UNION EUROPEA")</f>
        <v>63.263157894736835</v>
      </c>
      <c r="P173" s="62">
        <f>SUMIFS('DATOS PEST12'!$E:$E,'DATOS PEST12'!$A:$A,INDICE!$C$13,'DATOS PEST12'!$D:$D,'5. RG PROV CCAA SECCION'!P$11,'DATOS PEST12'!$B:$B,'5. RG PROV CCAA SECCION'!$A173,'DATOS PEST12'!$F:$F,"REGIMEN GENERAL",'DATOS PEST12'!$C:$C,"&lt;&gt;"&amp;"UNION EUROPEA")</f>
        <v>153.78947368421055</v>
      </c>
      <c r="Q173" s="62">
        <f>SUMIFS('DATOS PEST12'!$E:$E,'DATOS PEST12'!$A:$A,INDICE!$C$13,'DATOS PEST12'!$D:$D,'5. RG PROV CCAA SECCION'!Q$11,'DATOS PEST12'!$B:$B,'5. RG PROV CCAA SECCION'!$A173,'DATOS PEST12'!$F:$F,"REGIMEN GENERAL",'DATOS PEST12'!$C:$C,"&lt;&gt;"&amp;"UNION EUROPEA")</f>
        <v>325.94736842105272</v>
      </c>
      <c r="R173" s="62">
        <f>SUMIFS('DATOS PEST12'!$E:$E,'DATOS PEST12'!$A:$A,INDICE!$C$13,'DATOS PEST12'!$D:$D,'5. RG PROV CCAA SECCION'!R$11,'DATOS PEST12'!$B:$B,'5. RG PROV CCAA SECCION'!$A173,'DATOS PEST12'!$F:$F,"REGIMEN GENERAL",'DATOS PEST12'!$C:$C,"&lt;&gt;"&amp;"UNION EUROPEA")</f>
        <v>123.31578947368421</v>
      </c>
      <c r="S173" s="62">
        <f>SUMIFS('DATOS PEST12'!$E:$E,'DATOS PEST12'!$A:$A,INDICE!$C$13,'DATOS PEST12'!$D:$D,'5. RG PROV CCAA SECCION'!S$11,'DATOS PEST12'!$B:$B,'5. RG PROV CCAA SECCION'!$A173,'DATOS PEST12'!$F:$F,"REGIMEN GENERAL",'DATOS PEST12'!$C:$C,"&lt;&gt;"&amp;"UNION EUROPEA")</f>
        <v>487.84210526315803</v>
      </c>
      <c r="T173" s="62">
        <f>SUMIFS('DATOS PEST12'!$E:$E,'DATOS PEST12'!$A:$A,INDICE!$C$13,'DATOS PEST12'!$D:$D,'5. RG PROV CCAA SECCION'!T$11,'DATOS PEST12'!$B:$B,'5. RG PROV CCAA SECCION'!$A173,'DATOS PEST12'!$F:$F,"REGIMEN GENERAL",'DATOS PEST12'!$C:$C,"&lt;&gt;"&amp;"UNION EUROPEA")</f>
        <v>587.5263157894733</v>
      </c>
      <c r="U173" s="62">
        <f>SUMIFS('DATOS PEST12'!$E:$E,'DATOS PEST12'!$A:$A,INDICE!$C$13,'DATOS PEST12'!$D:$D,'5. RG PROV CCAA SECCION'!U$11,'DATOS PEST12'!$B:$B,'5. RG PROV CCAA SECCION'!$A173,'DATOS PEST12'!$F:$F,"REGIMEN GENERAL",'DATOS PEST12'!$C:$C,"&lt;&gt;"&amp;"UNION EUROPEA")</f>
        <v>156.42105263157896</v>
      </c>
      <c r="V173" s="62">
        <f>SUMIFS('DATOS PEST12'!$E:$E,'DATOS PEST12'!$A:$A,INDICE!$C$13,'DATOS PEST12'!$D:$D,'5. RG PROV CCAA SECCION'!V$11,'DATOS PEST12'!$B:$B,'5. RG PROV CCAA SECCION'!$A173,'DATOS PEST12'!$F:$F,"REGIMEN GENERAL",'DATOS PEST12'!$C:$C,"&lt;&gt;"&amp;"UNION EUROPEA")</f>
        <v>247.52631578947367</v>
      </c>
      <c r="W173" s="62">
        <f>SUMIFS('DATOS PEST12'!$E:$E,'DATOS PEST12'!$A:$A,INDICE!$C$13,'DATOS PEST12'!$D:$D,'5. RG PROV CCAA SECCION'!W$11,'DATOS PEST12'!$B:$B,'5. RG PROV CCAA SECCION'!$A173,'DATOS PEST12'!$F:$F,"REGIMEN GENERAL",'DATOS PEST12'!$C:$C,"&lt;&gt;"&amp;"UNION EUROPEA")</f>
        <v>11.578947368421057</v>
      </c>
      <c r="X173" s="62">
        <f>SUMIFS('DATOS PEST12'!$E:$E,'DATOS PEST12'!$A:$A,INDICE!$C$13,'DATOS PEST12'!$D:$D,'5. RG PROV CCAA SECCION'!X$11,'DATOS PEST12'!$B:$B,'5. RG PROV CCAA SECCION'!$A173,'DATOS PEST12'!$F:$F,"REGIMEN GENERAL",'DATOS PEST12'!$C:$C,"&lt;&gt;"&amp;"UNION EUROPEA")</f>
        <v>12.000000000000002</v>
      </c>
      <c r="Y173" s="59">
        <f>SUMIFS('DATOS PEST12'!$E:$E,'DATOS PEST12'!$A:$A,INDICE!$C$13,'DATOS PEST12'!$D:$D,'5. RG PROV CCAA SECCION'!Y$11,'DATOS PEST12'!$B:$B,'5. RG PROV CCAA SECCION'!$A173,'DATOS PEST12'!$F:$F,"REGIMEN GENERAL",'DATOS PEST12'!$C:$C,"&lt;&gt;"&amp;"UNION EUROPEA")</f>
        <v>0</v>
      </c>
    </row>
    <row r="174" spans="1:25" ht="15.6" x14ac:dyDescent="0.3">
      <c r="A174" s="8">
        <v>14</v>
      </c>
      <c r="B174" s="9" t="s">
        <v>164</v>
      </c>
      <c r="C174" s="59">
        <f t="shared" si="60"/>
        <v>4028.2631578947357</v>
      </c>
      <c r="D174" s="60">
        <f>SUMIFS('DATOS PEST12'!$E:$E,'DATOS PEST12'!$A:$A,INDICE!$C$13,'DATOS PEST12'!$D:$D,'5. RG PROV CCAA SECCION'!D$11,'DATOS PEST12'!$B:$B,'5. RG PROV CCAA SECCION'!$A174,'DATOS PEST12'!$F:$F,"REGIMEN GENERAL",'DATOS PEST12'!$C:$C,"&lt;&gt;"&amp;"UNION EUROPEA")</f>
        <v>49.999999999999993</v>
      </c>
      <c r="E174" s="62">
        <f>SUMIFS('DATOS PEST12'!$E:$E,'DATOS PEST12'!$A:$A,INDICE!$C$13,'DATOS PEST12'!$D:$D,'5. RG PROV CCAA SECCION'!E$11,'DATOS PEST12'!$B:$B,'5. RG PROV CCAA SECCION'!$A174,'DATOS PEST12'!$F:$F,"REGIMEN GENERAL",'DATOS PEST12'!$C:$C,"&lt;&gt;"&amp;"UNION EUROPEA")</f>
        <v>0.99999999999999956</v>
      </c>
      <c r="F174" s="62">
        <f>SUMIFS('DATOS PEST12'!$E:$E,'DATOS PEST12'!$A:$A,INDICE!$C$13,'DATOS PEST12'!$D:$D,'5. RG PROV CCAA SECCION'!F$11,'DATOS PEST12'!$B:$B,'5. RG PROV CCAA SECCION'!$A174,'DATOS PEST12'!$F:$F,"REGIMEN GENERAL",'DATOS PEST12'!$C:$C,"&lt;&gt;"&amp;"UNION EUROPEA")</f>
        <v>475.89473684210526</v>
      </c>
      <c r="G174" s="62">
        <f>SUMIFS('DATOS PEST12'!$E:$E,'DATOS PEST12'!$A:$A,INDICE!$C$13,'DATOS PEST12'!$D:$D,'5. RG PROV CCAA SECCION'!G$11,'DATOS PEST12'!$B:$B,'5. RG PROV CCAA SECCION'!$A174,'DATOS PEST12'!$F:$F,"REGIMEN GENERAL",'DATOS PEST12'!$C:$C,"&lt;&gt;"&amp;"UNION EUROPEA")</f>
        <v>4.5263157894736841</v>
      </c>
      <c r="H174" s="62">
        <f>SUMIFS('DATOS PEST12'!$E:$E,'DATOS PEST12'!$A:$A,INDICE!$C$13,'DATOS PEST12'!$D:$D,'5. RG PROV CCAA SECCION'!H$11,'DATOS PEST12'!$B:$B,'5. RG PROV CCAA SECCION'!$A174,'DATOS PEST12'!$F:$F,"REGIMEN GENERAL",'DATOS PEST12'!$C:$C,"&lt;&gt;"&amp;"UNION EUROPEA")</f>
        <v>6.9473684210526292</v>
      </c>
      <c r="I174" s="62">
        <f>SUMIFS('DATOS PEST12'!$E:$E,'DATOS PEST12'!$A:$A,INDICE!$C$13,'DATOS PEST12'!$D:$D,'5. RG PROV CCAA SECCION'!I$11,'DATOS PEST12'!$B:$B,'5. RG PROV CCAA SECCION'!$A174,'DATOS PEST12'!$F:$F,"REGIMEN GENERAL",'DATOS PEST12'!$C:$C,"&lt;&gt;"&amp;"UNION EUROPEA")</f>
        <v>380.47368421052636</v>
      </c>
      <c r="J174" s="62">
        <f>SUMIFS('DATOS PEST12'!$E:$E,'DATOS PEST12'!$A:$A,INDICE!$C$13,'DATOS PEST12'!$D:$D,'5. RG PROV CCAA SECCION'!J$11,'DATOS PEST12'!$B:$B,'5. RG PROV CCAA SECCION'!$A174,'DATOS PEST12'!$F:$F,"REGIMEN GENERAL",'DATOS PEST12'!$C:$C,"&lt;&gt;"&amp;"UNION EUROPEA")</f>
        <v>484.57894736842098</v>
      </c>
      <c r="K174" s="62">
        <f>SUMIFS('DATOS PEST12'!$E:$E,'DATOS PEST12'!$A:$A,INDICE!$C$13,'DATOS PEST12'!$D:$D,'5. RG PROV CCAA SECCION'!K$11,'DATOS PEST12'!$B:$B,'5. RG PROV CCAA SECCION'!$A174,'DATOS PEST12'!$F:$F,"REGIMEN GENERAL",'DATOS PEST12'!$C:$C,"&lt;&gt;"&amp;"UNION EUROPEA")</f>
        <v>107.47368421052634</v>
      </c>
      <c r="L174" s="62">
        <f>SUMIFS('DATOS PEST12'!$E:$E,'DATOS PEST12'!$A:$A,INDICE!$C$13,'DATOS PEST12'!$D:$D,'5. RG PROV CCAA SECCION'!L$11,'DATOS PEST12'!$B:$B,'5. RG PROV CCAA SECCION'!$A174,'DATOS PEST12'!$F:$F,"REGIMEN GENERAL",'DATOS PEST12'!$C:$C,"&lt;&gt;"&amp;"UNION EUROPEA")</f>
        <v>1053.8421052631577</v>
      </c>
      <c r="M174" s="62">
        <f>SUMIFS('DATOS PEST12'!$E:$E,'DATOS PEST12'!$A:$A,INDICE!$C$13,'DATOS PEST12'!$D:$D,'5. RG PROV CCAA SECCION'!M$11,'DATOS PEST12'!$B:$B,'5. RG PROV CCAA SECCION'!$A174,'DATOS PEST12'!$F:$F,"REGIMEN GENERAL",'DATOS PEST12'!$C:$C,"&lt;&gt;"&amp;"UNION EUROPEA")</f>
        <v>33.789473684210527</v>
      </c>
      <c r="N174" s="62">
        <f>SUMIFS('DATOS PEST12'!$E:$E,'DATOS PEST12'!$A:$A,INDICE!$C$13,'DATOS PEST12'!$D:$D,'5. RG PROV CCAA SECCION'!N$11,'DATOS PEST12'!$B:$B,'5. RG PROV CCAA SECCION'!$A174,'DATOS PEST12'!$F:$F,"REGIMEN GENERAL",'DATOS PEST12'!$C:$C,"&lt;&gt;"&amp;"UNION EUROPEA")</f>
        <v>6.9999999999999973</v>
      </c>
      <c r="O174" s="62">
        <f>SUMIFS('DATOS PEST12'!$E:$E,'DATOS PEST12'!$A:$A,INDICE!$C$13,'DATOS PEST12'!$D:$D,'5. RG PROV CCAA SECCION'!O$11,'DATOS PEST12'!$B:$B,'5. RG PROV CCAA SECCION'!$A174,'DATOS PEST12'!$F:$F,"REGIMEN GENERAL",'DATOS PEST12'!$C:$C,"&lt;&gt;"&amp;"UNION EUROPEA")</f>
        <v>12.999999999999998</v>
      </c>
      <c r="P174" s="62">
        <f>SUMIFS('DATOS PEST12'!$E:$E,'DATOS PEST12'!$A:$A,INDICE!$C$13,'DATOS PEST12'!$D:$D,'5. RG PROV CCAA SECCION'!P$11,'DATOS PEST12'!$B:$B,'5. RG PROV CCAA SECCION'!$A174,'DATOS PEST12'!$F:$F,"REGIMEN GENERAL",'DATOS PEST12'!$C:$C,"&lt;&gt;"&amp;"UNION EUROPEA")</f>
        <v>147.84210526315786</v>
      </c>
      <c r="Q174" s="62">
        <f>SUMIFS('DATOS PEST12'!$E:$E,'DATOS PEST12'!$A:$A,INDICE!$C$13,'DATOS PEST12'!$D:$D,'5. RG PROV CCAA SECCION'!Q$11,'DATOS PEST12'!$B:$B,'5. RG PROV CCAA SECCION'!$A174,'DATOS PEST12'!$F:$F,"REGIMEN GENERAL",'DATOS PEST12'!$C:$C,"&lt;&gt;"&amp;"UNION EUROPEA")</f>
        <v>221.10526315789468</v>
      </c>
      <c r="R174" s="62">
        <f>SUMIFS('DATOS PEST12'!$E:$E,'DATOS PEST12'!$A:$A,INDICE!$C$13,'DATOS PEST12'!$D:$D,'5. RG PROV CCAA SECCION'!R$11,'DATOS PEST12'!$B:$B,'5. RG PROV CCAA SECCION'!$A174,'DATOS PEST12'!$F:$F,"REGIMEN GENERAL",'DATOS PEST12'!$C:$C,"&lt;&gt;"&amp;"UNION EUROPEA")</f>
        <v>64.631578947368396</v>
      </c>
      <c r="S174" s="62">
        <f>SUMIFS('DATOS PEST12'!$E:$E,'DATOS PEST12'!$A:$A,INDICE!$C$13,'DATOS PEST12'!$D:$D,'5. RG PROV CCAA SECCION'!S$11,'DATOS PEST12'!$B:$B,'5. RG PROV CCAA SECCION'!$A174,'DATOS PEST12'!$F:$F,"REGIMEN GENERAL",'DATOS PEST12'!$C:$C,"&lt;&gt;"&amp;"UNION EUROPEA")</f>
        <v>254.94736842105257</v>
      </c>
      <c r="T174" s="62">
        <f>SUMIFS('DATOS PEST12'!$E:$E,'DATOS PEST12'!$A:$A,INDICE!$C$13,'DATOS PEST12'!$D:$D,'5. RG PROV CCAA SECCION'!T$11,'DATOS PEST12'!$B:$B,'5. RG PROV CCAA SECCION'!$A174,'DATOS PEST12'!$F:$F,"REGIMEN GENERAL",'DATOS PEST12'!$C:$C,"&lt;&gt;"&amp;"UNION EUROPEA")</f>
        <v>503.26315789473682</v>
      </c>
      <c r="U174" s="62">
        <f>SUMIFS('DATOS PEST12'!$E:$E,'DATOS PEST12'!$A:$A,INDICE!$C$13,'DATOS PEST12'!$D:$D,'5. RG PROV CCAA SECCION'!U$11,'DATOS PEST12'!$B:$B,'5. RG PROV CCAA SECCION'!$A174,'DATOS PEST12'!$F:$F,"REGIMEN GENERAL",'DATOS PEST12'!$C:$C,"&lt;&gt;"&amp;"UNION EUROPEA")</f>
        <v>74.73684210526315</v>
      </c>
      <c r="V174" s="62">
        <f>SUMIFS('DATOS PEST12'!$E:$E,'DATOS PEST12'!$A:$A,INDICE!$C$13,'DATOS PEST12'!$D:$D,'5. RG PROV CCAA SECCION'!V$11,'DATOS PEST12'!$B:$B,'5. RG PROV CCAA SECCION'!$A174,'DATOS PEST12'!$F:$F,"REGIMEN GENERAL",'DATOS PEST12'!$C:$C,"&lt;&gt;"&amp;"UNION EUROPEA")</f>
        <v>138.21052631578948</v>
      </c>
      <c r="W174" s="62">
        <f>SUMIFS('DATOS PEST12'!$E:$E,'DATOS PEST12'!$A:$A,INDICE!$C$13,'DATOS PEST12'!$D:$D,'5. RG PROV CCAA SECCION'!W$11,'DATOS PEST12'!$B:$B,'5. RG PROV CCAA SECCION'!$A174,'DATOS PEST12'!$F:$F,"REGIMEN GENERAL",'DATOS PEST12'!$C:$C,"&lt;&gt;"&amp;"UNION EUROPEA")</f>
        <v>5.0000000000000009</v>
      </c>
      <c r="X174" s="62">
        <f>SUMIFS('DATOS PEST12'!$E:$E,'DATOS PEST12'!$A:$A,INDICE!$C$13,'DATOS PEST12'!$D:$D,'5. RG PROV CCAA SECCION'!X$11,'DATOS PEST12'!$B:$B,'5. RG PROV CCAA SECCION'!$A174,'DATOS PEST12'!$F:$F,"REGIMEN GENERAL",'DATOS PEST12'!$C:$C,"&lt;&gt;"&amp;"UNION EUROPEA")</f>
        <v>0</v>
      </c>
      <c r="Y174" s="59">
        <f>SUMIFS('DATOS PEST12'!$E:$E,'DATOS PEST12'!$A:$A,INDICE!$C$13,'DATOS PEST12'!$D:$D,'5. RG PROV CCAA SECCION'!Y$11,'DATOS PEST12'!$B:$B,'5. RG PROV CCAA SECCION'!$A174,'DATOS PEST12'!$F:$F,"REGIMEN GENERAL",'DATOS PEST12'!$C:$C,"&lt;&gt;"&amp;"UNION EUROPEA")</f>
        <v>0</v>
      </c>
    </row>
    <row r="175" spans="1:25" ht="15.6" x14ac:dyDescent="0.3">
      <c r="A175" s="8">
        <v>18</v>
      </c>
      <c r="B175" s="9" t="s">
        <v>7</v>
      </c>
      <c r="C175" s="59">
        <f t="shared" si="60"/>
        <v>9947.4736842105285</v>
      </c>
      <c r="D175" s="60">
        <f>SUMIFS('DATOS PEST12'!$E:$E,'DATOS PEST12'!$A:$A,INDICE!$C$13,'DATOS PEST12'!$D:$D,'5. RG PROV CCAA SECCION'!D$11,'DATOS PEST12'!$B:$B,'5. RG PROV CCAA SECCION'!$A175,'DATOS PEST12'!$F:$F,"REGIMEN GENERAL",'DATOS PEST12'!$C:$C,"&lt;&gt;"&amp;"UNION EUROPEA")</f>
        <v>51.473684210526308</v>
      </c>
      <c r="E175" s="62">
        <f>SUMIFS('DATOS PEST12'!$E:$E,'DATOS PEST12'!$A:$A,INDICE!$C$13,'DATOS PEST12'!$D:$D,'5. RG PROV CCAA SECCION'!E$11,'DATOS PEST12'!$B:$B,'5. RG PROV CCAA SECCION'!$A175,'DATOS PEST12'!$F:$F,"REGIMEN GENERAL",'DATOS PEST12'!$C:$C,"&lt;&gt;"&amp;"UNION EUROPEA")</f>
        <v>7.5789473684210495</v>
      </c>
      <c r="F175" s="62">
        <f>SUMIFS('DATOS PEST12'!$E:$E,'DATOS PEST12'!$A:$A,INDICE!$C$13,'DATOS PEST12'!$D:$D,'5. RG PROV CCAA SECCION'!F$11,'DATOS PEST12'!$B:$B,'5. RG PROV CCAA SECCION'!$A175,'DATOS PEST12'!$F:$F,"REGIMEN GENERAL",'DATOS PEST12'!$C:$C,"&lt;&gt;"&amp;"UNION EUROPEA")</f>
        <v>567.42105263157896</v>
      </c>
      <c r="G175" s="62">
        <f>SUMIFS('DATOS PEST12'!$E:$E,'DATOS PEST12'!$A:$A,INDICE!$C$13,'DATOS PEST12'!$D:$D,'5. RG PROV CCAA SECCION'!G$11,'DATOS PEST12'!$B:$B,'5. RG PROV CCAA SECCION'!$A175,'DATOS PEST12'!$F:$F,"REGIMEN GENERAL",'DATOS PEST12'!$C:$C,"&lt;&gt;"&amp;"UNION EUROPEA")</f>
        <v>6.5789473684210513</v>
      </c>
      <c r="H175" s="62">
        <f>SUMIFS('DATOS PEST12'!$E:$E,'DATOS PEST12'!$A:$A,INDICE!$C$13,'DATOS PEST12'!$D:$D,'5. RG PROV CCAA SECCION'!H$11,'DATOS PEST12'!$B:$B,'5. RG PROV CCAA SECCION'!$A175,'DATOS PEST12'!$F:$F,"REGIMEN GENERAL",'DATOS PEST12'!$C:$C,"&lt;&gt;"&amp;"UNION EUROPEA")</f>
        <v>32.210526315789465</v>
      </c>
      <c r="I175" s="62">
        <f>SUMIFS('DATOS PEST12'!$E:$E,'DATOS PEST12'!$A:$A,INDICE!$C$13,'DATOS PEST12'!$D:$D,'5. RG PROV CCAA SECCION'!I$11,'DATOS PEST12'!$B:$B,'5. RG PROV CCAA SECCION'!$A175,'DATOS PEST12'!$F:$F,"REGIMEN GENERAL",'DATOS PEST12'!$C:$C,"&lt;&gt;"&amp;"UNION EUROPEA")</f>
        <v>993.47368421052602</v>
      </c>
      <c r="J175" s="62">
        <f>SUMIFS('DATOS PEST12'!$E:$E,'DATOS PEST12'!$A:$A,INDICE!$C$13,'DATOS PEST12'!$D:$D,'5. RG PROV CCAA SECCION'!J$11,'DATOS PEST12'!$B:$B,'5. RG PROV CCAA SECCION'!$A175,'DATOS PEST12'!$F:$F,"REGIMEN GENERAL",'DATOS PEST12'!$C:$C,"&lt;&gt;"&amp;"UNION EUROPEA")</f>
        <v>1466.3684210526317</v>
      </c>
      <c r="K175" s="62">
        <f>SUMIFS('DATOS PEST12'!$E:$E,'DATOS PEST12'!$A:$A,INDICE!$C$13,'DATOS PEST12'!$D:$D,'5. RG PROV CCAA SECCION'!K$11,'DATOS PEST12'!$B:$B,'5. RG PROV CCAA SECCION'!$A175,'DATOS PEST12'!$F:$F,"REGIMEN GENERAL",'DATOS PEST12'!$C:$C,"&lt;&gt;"&amp;"UNION EUROPEA")</f>
        <v>401.26315789473688</v>
      </c>
      <c r="L175" s="62">
        <f>SUMIFS('DATOS PEST12'!$E:$E,'DATOS PEST12'!$A:$A,INDICE!$C$13,'DATOS PEST12'!$D:$D,'5. RG PROV CCAA SECCION'!L$11,'DATOS PEST12'!$B:$B,'5. RG PROV CCAA SECCION'!$A175,'DATOS PEST12'!$F:$F,"REGIMEN GENERAL",'DATOS PEST12'!$C:$C,"&lt;&gt;"&amp;"UNION EUROPEA")</f>
        <v>2904.7368421052629</v>
      </c>
      <c r="M175" s="62">
        <f>SUMIFS('DATOS PEST12'!$E:$E,'DATOS PEST12'!$A:$A,INDICE!$C$13,'DATOS PEST12'!$D:$D,'5. RG PROV CCAA SECCION'!M$11,'DATOS PEST12'!$B:$B,'5. RG PROV CCAA SECCION'!$A175,'DATOS PEST12'!$F:$F,"REGIMEN GENERAL",'DATOS PEST12'!$C:$C,"&lt;&gt;"&amp;"UNION EUROPEA")</f>
        <v>462.94736842105266</v>
      </c>
      <c r="N175" s="62">
        <f>SUMIFS('DATOS PEST12'!$E:$E,'DATOS PEST12'!$A:$A,INDICE!$C$13,'DATOS PEST12'!$D:$D,'5. RG PROV CCAA SECCION'!N$11,'DATOS PEST12'!$B:$B,'5. RG PROV CCAA SECCION'!$A175,'DATOS PEST12'!$F:$F,"REGIMEN GENERAL",'DATOS PEST12'!$C:$C,"&lt;&gt;"&amp;"UNION EUROPEA")</f>
        <v>14.999999999999996</v>
      </c>
      <c r="O175" s="62">
        <f>SUMIFS('DATOS PEST12'!$E:$E,'DATOS PEST12'!$A:$A,INDICE!$C$13,'DATOS PEST12'!$D:$D,'5. RG PROV CCAA SECCION'!O$11,'DATOS PEST12'!$B:$B,'5. RG PROV CCAA SECCION'!$A175,'DATOS PEST12'!$F:$F,"REGIMEN GENERAL",'DATOS PEST12'!$C:$C,"&lt;&gt;"&amp;"UNION EUROPEA")</f>
        <v>36</v>
      </c>
      <c r="P175" s="62">
        <f>SUMIFS('DATOS PEST12'!$E:$E,'DATOS PEST12'!$A:$A,INDICE!$C$13,'DATOS PEST12'!$D:$D,'5. RG PROV CCAA SECCION'!P$11,'DATOS PEST12'!$B:$B,'5. RG PROV CCAA SECCION'!$A175,'DATOS PEST12'!$F:$F,"REGIMEN GENERAL",'DATOS PEST12'!$C:$C,"&lt;&gt;"&amp;"UNION EUROPEA")</f>
        <v>277.36842105263156</v>
      </c>
      <c r="Q175" s="62">
        <f>SUMIFS('DATOS PEST12'!$E:$E,'DATOS PEST12'!$A:$A,INDICE!$C$13,'DATOS PEST12'!$D:$D,'5. RG PROV CCAA SECCION'!Q$11,'DATOS PEST12'!$B:$B,'5. RG PROV CCAA SECCION'!$A175,'DATOS PEST12'!$F:$F,"REGIMEN GENERAL",'DATOS PEST12'!$C:$C,"&lt;&gt;"&amp;"UNION EUROPEA")</f>
        <v>1205</v>
      </c>
      <c r="R175" s="62">
        <f>SUMIFS('DATOS PEST12'!$E:$E,'DATOS PEST12'!$A:$A,INDICE!$C$13,'DATOS PEST12'!$D:$D,'5. RG PROV CCAA SECCION'!R$11,'DATOS PEST12'!$B:$B,'5. RG PROV CCAA SECCION'!$A175,'DATOS PEST12'!$F:$F,"REGIMEN GENERAL",'DATOS PEST12'!$C:$C,"&lt;&gt;"&amp;"UNION EUROPEA")</f>
        <v>123.05263157894737</v>
      </c>
      <c r="S175" s="62">
        <f>SUMIFS('DATOS PEST12'!$E:$E,'DATOS PEST12'!$A:$A,INDICE!$C$13,'DATOS PEST12'!$D:$D,'5. RG PROV CCAA SECCION'!S$11,'DATOS PEST12'!$B:$B,'5. RG PROV CCAA SECCION'!$A175,'DATOS PEST12'!$F:$F,"REGIMEN GENERAL",'DATOS PEST12'!$C:$C,"&lt;&gt;"&amp;"UNION EUROPEA")</f>
        <v>379.31578947368428</v>
      </c>
      <c r="T175" s="62">
        <f>SUMIFS('DATOS PEST12'!$E:$E,'DATOS PEST12'!$A:$A,INDICE!$C$13,'DATOS PEST12'!$D:$D,'5. RG PROV CCAA SECCION'!T$11,'DATOS PEST12'!$B:$B,'5. RG PROV CCAA SECCION'!$A175,'DATOS PEST12'!$F:$F,"REGIMEN GENERAL",'DATOS PEST12'!$C:$C,"&lt;&gt;"&amp;"UNION EUROPEA")</f>
        <v>620.84210526315792</v>
      </c>
      <c r="U175" s="62">
        <f>SUMIFS('DATOS PEST12'!$E:$E,'DATOS PEST12'!$A:$A,INDICE!$C$13,'DATOS PEST12'!$D:$D,'5. RG PROV CCAA SECCION'!U$11,'DATOS PEST12'!$B:$B,'5. RG PROV CCAA SECCION'!$A175,'DATOS PEST12'!$F:$F,"REGIMEN GENERAL",'DATOS PEST12'!$C:$C,"&lt;&gt;"&amp;"UNION EUROPEA")</f>
        <v>171.36842105263159</v>
      </c>
      <c r="V175" s="62">
        <f>SUMIFS('DATOS PEST12'!$E:$E,'DATOS PEST12'!$A:$A,INDICE!$C$13,'DATOS PEST12'!$D:$D,'5. RG PROV CCAA SECCION'!V$11,'DATOS PEST12'!$B:$B,'5. RG PROV CCAA SECCION'!$A175,'DATOS PEST12'!$F:$F,"REGIMEN GENERAL",'DATOS PEST12'!$C:$C,"&lt;&gt;"&amp;"UNION EUROPEA")</f>
        <v>204.63157894736838</v>
      </c>
      <c r="W175" s="62">
        <f>SUMIFS('DATOS PEST12'!$E:$E,'DATOS PEST12'!$A:$A,INDICE!$C$13,'DATOS PEST12'!$D:$D,'5. RG PROV CCAA SECCION'!W$11,'DATOS PEST12'!$B:$B,'5. RG PROV CCAA SECCION'!$A175,'DATOS PEST12'!$F:$F,"REGIMEN GENERAL",'DATOS PEST12'!$C:$C,"&lt;&gt;"&amp;"UNION EUROPEA")</f>
        <v>20.842105263157897</v>
      </c>
      <c r="X175" s="62">
        <f>SUMIFS('DATOS PEST12'!$E:$E,'DATOS PEST12'!$A:$A,INDICE!$C$13,'DATOS PEST12'!$D:$D,'5. RG PROV CCAA SECCION'!X$11,'DATOS PEST12'!$B:$B,'5. RG PROV CCAA SECCION'!$A175,'DATOS PEST12'!$F:$F,"REGIMEN GENERAL",'DATOS PEST12'!$C:$C,"&lt;&gt;"&amp;"UNION EUROPEA")</f>
        <v>0</v>
      </c>
      <c r="Y175" s="59">
        <f>SUMIFS('DATOS PEST12'!$E:$E,'DATOS PEST12'!$A:$A,INDICE!$C$13,'DATOS PEST12'!$D:$D,'5. RG PROV CCAA SECCION'!Y$11,'DATOS PEST12'!$B:$B,'5. RG PROV CCAA SECCION'!$A175,'DATOS PEST12'!$F:$F,"REGIMEN GENERAL",'DATOS PEST12'!$C:$C,"&lt;&gt;"&amp;"UNION EUROPEA")</f>
        <v>0</v>
      </c>
    </row>
    <row r="176" spans="1:25" ht="15.6" x14ac:dyDescent="0.3">
      <c r="A176" s="8">
        <v>21</v>
      </c>
      <c r="B176" s="9" t="s">
        <v>10</v>
      </c>
      <c r="C176" s="59">
        <f t="shared" si="60"/>
        <v>3406.5263157894738</v>
      </c>
      <c r="D176" s="60">
        <f>SUMIFS('DATOS PEST12'!$E:$E,'DATOS PEST12'!$A:$A,INDICE!$C$13,'DATOS PEST12'!$D:$D,'5. RG PROV CCAA SECCION'!D$11,'DATOS PEST12'!$B:$B,'5. RG PROV CCAA SECCION'!$A176,'DATOS PEST12'!$F:$F,"REGIMEN GENERAL",'DATOS PEST12'!$C:$C,"&lt;&gt;"&amp;"UNION EUROPEA")</f>
        <v>50</v>
      </c>
      <c r="E176" s="62">
        <f>SUMIFS('DATOS PEST12'!$E:$E,'DATOS PEST12'!$A:$A,INDICE!$C$13,'DATOS PEST12'!$D:$D,'5. RG PROV CCAA SECCION'!E$11,'DATOS PEST12'!$B:$B,'5. RG PROV CCAA SECCION'!$A176,'DATOS PEST12'!$F:$F,"REGIMEN GENERAL",'DATOS PEST12'!$C:$C,"&lt;&gt;"&amp;"UNION EUROPEA")</f>
        <v>20.421052631578949</v>
      </c>
      <c r="F176" s="62">
        <f>SUMIFS('DATOS PEST12'!$E:$E,'DATOS PEST12'!$A:$A,INDICE!$C$13,'DATOS PEST12'!$D:$D,'5. RG PROV CCAA SECCION'!F$11,'DATOS PEST12'!$B:$B,'5. RG PROV CCAA SECCION'!$A176,'DATOS PEST12'!$F:$F,"REGIMEN GENERAL",'DATOS PEST12'!$C:$C,"&lt;&gt;"&amp;"UNION EUROPEA")</f>
        <v>183.63157894736847</v>
      </c>
      <c r="G176" s="62">
        <f>SUMIFS('DATOS PEST12'!$E:$E,'DATOS PEST12'!$A:$A,INDICE!$C$13,'DATOS PEST12'!$D:$D,'5. RG PROV CCAA SECCION'!G$11,'DATOS PEST12'!$B:$B,'5. RG PROV CCAA SECCION'!$A176,'DATOS PEST12'!$F:$F,"REGIMEN GENERAL",'DATOS PEST12'!$C:$C,"&lt;&gt;"&amp;"UNION EUROPEA")</f>
        <v>1.9999999999999991</v>
      </c>
      <c r="H176" s="62">
        <f>SUMIFS('DATOS PEST12'!$E:$E,'DATOS PEST12'!$A:$A,INDICE!$C$13,'DATOS PEST12'!$D:$D,'5. RG PROV CCAA SECCION'!H$11,'DATOS PEST12'!$B:$B,'5. RG PROV CCAA SECCION'!$A176,'DATOS PEST12'!$F:$F,"REGIMEN GENERAL",'DATOS PEST12'!$C:$C,"&lt;&gt;"&amp;"UNION EUROPEA")</f>
        <v>6.9999999999999973</v>
      </c>
      <c r="I176" s="62">
        <f>SUMIFS('DATOS PEST12'!$E:$E,'DATOS PEST12'!$A:$A,INDICE!$C$13,'DATOS PEST12'!$D:$D,'5. RG PROV CCAA SECCION'!I$11,'DATOS PEST12'!$B:$B,'5. RG PROV CCAA SECCION'!$A176,'DATOS PEST12'!$F:$F,"REGIMEN GENERAL",'DATOS PEST12'!$C:$C,"&lt;&gt;"&amp;"UNION EUROPEA")</f>
        <v>308.36842105263162</v>
      </c>
      <c r="J176" s="62">
        <f>SUMIFS('DATOS PEST12'!$E:$E,'DATOS PEST12'!$A:$A,INDICE!$C$13,'DATOS PEST12'!$D:$D,'5. RG PROV CCAA SECCION'!J$11,'DATOS PEST12'!$B:$B,'5. RG PROV CCAA SECCION'!$A176,'DATOS PEST12'!$F:$F,"REGIMEN GENERAL",'DATOS PEST12'!$C:$C,"&lt;&gt;"&amp;"UNION EUROPEA")</f>
        <v>539.9473684210526</v>
      </c>
      <c r="K176" s="62">
        <f>SUMIFS('DATOS PEST12'!$E:$E,'DATOS PEST12'!$A:$A,INDICE!$C$13,'DATOS PEST12'!$D:$D,'5. RG PROV CCAA SECCION'!K$11,'DATOS PEST12'!$B:$B,'5. RG PROV CCAA SECCION'!$A176,'DATOS PEST12'!$F:$F,"REGIMEN GENERAL",'DATOS PEST12'!$C:$C,"&lt;&gt;"&amp;"UNION EUROPEA")</f>
        <v>323.78947368421052</v>
      </c>
      <c r="L176" s="62">
        <f>SUMIFS('DATOS PEST12'!$E:$E,'DATOS PEST12'!$A:$A,INDICE!$C$13,'DATOS PEST12'!$D:$D,'5. RG PROV CCAA SECCION'!L$11,'DATOS PEST12'!$B:$B,'5. RG PROV CCAA SECCION'!$A176,'DATOS PEST12'!$F:$F,"REGIMEN GENERAL",'DATOS PEST12'!$C:$C,"&lt;&gt;"&amp;"UNION EUROPEA")</f>
        <v>950.10526315789457</v>
      </c>
      <c r="M176" s="62">
        <f>SUMIFS('DATOS PEST12'!$E:$E,'DATOS PEST12'!$A:$A,INDICE!$C$13,'DATOS PEST12'!$D:$D,'5. RG PROV CCAA SECCION'!M$11,'DATOS PEST12'!$B:$B,'5. RG PROV CCAA SECCION'!$A176,'DATOS PEST12'!$F:$F,"REGIMEN GENERAL",'DATOS PEST12'!$C:$C,"&lt;&gt;"&amp;"UNION EUROPEA")</f>
        <v>11.736842105263161</v>
      </c>
      <c r="N176" s="62">
        <f>SUMIFS('DATOS PEST12'!$E:$E,'DATOS PEST12'!$A:$A,INDICE!$C$13,'DATOS PEST12'!$D:$D,'5. RG PROV CCAA SECCION'!N$11,'DATOS PEST12'!$B:$B,'5. RG PROV CCAA SECCION'!$A176,'DATOS PEST12'!$F:$F,"REGIMEN GENERAL",'DATOS PEST12'!$C:$C,"&lt;&gt;"&amp;"UNION EUROPEA")</f>
        <v>5.7894736842105265</v>
      </c>
      <c r="O176" s="62">
        <f>SUMIFS('DATOS PEST12'!$E:$E,'DATOS PEST12'!$A:$A,INDICE!$C$13,'DATOS PEST12'!$D:$D,'5. RG PROV CCAA SECCION'!O$11,'DATOS PEST12'!$B:$B,'5. RG PROV CCAA SECCION'!$A176,'DATOS PEST12'!$F:$F,"REGIMEN GENERAL",'DATOS PEST12'!$C:$C,"&lt;&gt;"&amp;"UNION EUROPEA")</f>
        <v>6.9473684210526301</v>
      </c>
      <c r="P176" s="62">
        <f>SUMIFS('DATOS PEST12'!$E:$E,'DATOS PEST12'!$A:$A,INDICE!$C$13,'DATOS PEST12'!$D:$D,'5. RG PROV CCAA SECCION'!P$11,'DATOS PEST12'!$B:$B,'5. RG PROV CCAA SECCION'!$A176,'DATOS PEST12'!$F:$F,"REGIMEN GENERAL",'DATOS PEST12'!$C:$C,"&lt;&gt;"&amp;"UNION EUROPEA")</f>
        <v>60.421052631578938</v>
      </c>
      <c r="Q176" s="62">
        <f>SUMIFS('DATOS PEST12'!$E:$E,'DATOS PEST12'!$A:$A,INDICE!$C$13,'DATOS PEST12'!$D:$D,'5. RG PROV CCAA SECCION'!Q$11,'DATOS PEST12'!$B:$B,'5. RG PROV CCAA SECCION'!$A176,'DATOS PEST12'!$F:$F,"REGIMEN GENERAL",'DATOS PEST12'!$C:$C,"&lt;&gt;"&amp;"UNION EUROPEA")</f>
        <v>129</v>
      </c>
      <c r="R176" s="62">
        <f>SUMIFS('DATOS PEST12'!$E:$E,'DATOS PEST12'!$A:$A,INDICE!$C$13,'DATOS PEST12'!$D:$D,'5. RG PROV CCAA SECCION'!R$11,'DATOS PEST12'!$B:$B,'5. RG PROV CCAA SECCION'!$A176,'DATOS PEST12'!$F:$F,"REGIMEN GENERAL",'DATOS PEST12'!$C:$C,"&lt;&gt;"&amp;"UNION EUROPEA")</f>
        <v>70.94736842105263</v>
      </c>
      <c r="S176" s="62">
        <f>SUMIFS('DATOS PEST12'!$E:$E,'DATOS PEST12'!$A:$A,INDICE!$C$13,'DATOS PEST12'!$D:$D,'5. RG PROV CCAA SECCION'!S$11,'DATOS PEST12'!$B:$B,'5. RG PROV CCAA SECCION'!$A176,'DATOS PEST12'!$F:$F,"REGIMEN GENERAL",'DATOS PEST12'!$C:$C,"&lt;&gt;"&amp;"UNION EUROPEA")</f>
        <v>100.73684210526315</v>
      </c>
      <c r="T176" s="62">
        <f>SUMIFS('DATOS PEST12'!$E:$E,'DATOS PEST12'!$A:$A,INDICE!$C$13,'DATOS PEST12'!$D:$D,'5. RG PROV CCAA SECCION'!T$11,'DATOS PEST12'!$B:$B,'5. RG PROV CCAA SECCION'!$A176,'DATOS PEST12'!$F:$F,"REGIMEN GENERAL",'DATOS PEST12'!$C:$C,"&lt;&gt;"&amp;"UNION EUROPEA")</f>
        <v>425.52631578947398</v>
      </c>
      <c r="U176" s="62">
        <f>SUMIFS('DATOS PEST12'!$E:$E,'DATOS PEST12'!$A:$A,INDICE!$C$13,'DATOS PEST12'!$D:$D,'5. RG PROV CCAA SECCION'!U$11,'DATOS PEST12'!$B:$B,'5. RG PROV CCAA SECCION'!$A176,'DATOS PEST12'!$F:$F,"REGIMEN GENERAL",'DATOS PEST12'!$C:$C,"&lt;&gt;"&amp;"UNION EUROPEA")</f>
        <v>67.631578947368439</v>
      </c>
      <c r="V176" s="62">
        <f>SUMIFS('DATOS PEST12'!$E:$E,'DATOS PEST12'!$A:$A,INDICE!$C$13,'DATOS PEST12'!$D:$D,'5. RG PROV CCAA SECCION'!V$11,'DATOS PEST12'!$B:$B,'5. RG PROV CCAA SECCION'!$A176,'DATOS PEST12'!$F:$F,"REGIMEN GENERAL",'DATOS PEST12'!$C:$C,"&lt;&gt;"&amp;"UNION EUROPEA")</f>
        <v>141.5263157894737</v>
      </c>
      <c r="W176" s="62">
        <f>SUMIFS('DATOS PEST12'!$E:$E,'DATOS PEST12'!$A:$A,INDICE!$C$13,'DATOS PEST12'!$D:$D,'5. RG PROV CCAA SECCION'!W$11,'DATOS PEST12'!$B:$B,'5. RG PROV CCAA SECCION'!$A176,'DATOS PEST12'!$F:$F,"REGIMEN GENERAL",'DATOS PEST12'!$C:$C,"&lt;&gt;"&amp;"UNION EUROPEA")</f>
        <v>0.99999999999999956</v>
      </c>
      <c r="X176" s="62">
        <f>SUMIFS('DATOS PEST12'!$E:$E,'DATOS PEST12'!$A:$A,INDICE!$C$13,'DATOS PEST12'!$D:$D,'5. RG PROV CCAA SECCION'!X$11,'DATOS PEST12'!$B:$B,'5. RG PROV CCAA SECCION'!$A176,'DATOS PEST12'!$F:$F,"REGIMEN GENERAL",'DATOS PEST12'!$C:$C,"&lt;&gt;"&amp;"UNION EUROPEA")</f>
        <v>0</v>
      </c>
      <c r="Y176" s="59">
        <f>SUMIFS('DATOS PEST12'!$E:$E,'DATOS PEST12'!$A:$A,INDICE!$C$13,'DATOS PEST12'!$D:$D,'5. RG PROV CCAA SECCION'!Y$11,'DATOS PEST12'!$B:$B,'5. RG PROV CCAA SECCION'!$A176,'DATOS PEST12'!$F:$F,"REGIMEN GENERAL",'DATOS PEST12'!$C:$C,"&lt;&gt;"&amp;"UNION EUROPEA")</f>
        <v>0</v>
      </c>
    </row>
    <row r="177" spans="1:25" ht="15.6" x14ac:dyDescent="0.3">
      <c r="A177" s="8">
        <v>23</v>
      </c>
      <c r="B177" s="9" t="s">
        <v>165</v>
      </c>
      <c r="C177" s="59">
        <f t="shared" si="60"/>
        <v>3125.4736842105267</v>
      </c>
      <c r="D177" s="60">
        <f>SUMIFS('DATOS PEST12'!$E:$E,'DATOS PEST12'!$A:$A,INDICE!$C$13,'DATOS PEST12'!$D:$D,'5. RG PROV CCAA SECCION'!D$11,'DATOS PEST12'!$B:$B,'5. RG PROV CCAA SECCION'!$A177,'DATOS PEST12'!$F:$F,"REGIMEN GENERAL",'DATOS PEST12'!$C:$C,"&lt;&gt;"&amp;"UNION EUROPEA")</f>
        <v>16.842105263157897</v>
      </c>
      <c r="E177" s="62">
        <f>SUMIFS('DATOS PEST12'!$E:$E,'DATOS PEST12'!$A:$A,INDICE!$C$13,'DATOS PEST12'!$D:$D,'5. RG PROV CCAA SECCION'!E$11,'DATOS PEST12'!$B:$B,'5. RG PROV CCAA SECCION'!$A177,'DATOS PEST12'!$F:$F,"REGIMEN GENERAL",'DATOS PEST12'!$C:$C,"&lt;&gt;"&amp;"UNION EUROPEA")</f>
        <v>9.7368421052631611</v>
      </c>
      <c r="F177" s="62">
        <f>SUMIFS('DATOS PEST12'!$E:$E,'DATOS PEST12'!$A:$A,INDICE!$C$13,'DATOS PEST12'!$D:$D,'5. RG PROV CCAA SECCION'!F$11,'DATOS PEST12'!$B:$B,'5. RG PROV CCAA SECCION'!$A177,'DATOS PEST12'!$F:$F,"REGIMEN GENERAL",'DATOS PEST12'!$C:$C,"&lt;&gt;"&amp;"UNION EUROPEA")</f>
        <v>367.78947368421058</v>
      </c>
      <c r="G177" s="62">
        <f>SUMIFS('DATOS PEST12'!$E:$E,'DATOS PEST12'!$A:$A,INDICE!$C$13,'DATOS PEST12'!$D:$D,'5. RG PROV CCAA SECCION'!G$11,'DATOS PEST12'!$B:$B,'5. RG PROV CCAA SECCION'!$A177,'DATOS PEST12'!$F:$F,"REGIMEN GENERAL",'DATOS PEST12'!$C:$C,"&lt;&gt;"&amp;"UNION EUROPEA")</f>
        <v>9</v>
      </c>
      <c r="H177" s="62">
        <f>SUMIFS('DATOS PEST12'!$E:$E,'DATOS PEST12'!$A:$A,INDICE!$C$13,'DATOS PEST12'!$D:$D,'5. RG PROV CCAA SECCION'!H$11,'DATOS PEST12'!$B:$B,'5. RG PROV CCAA SECCION'!$A177,'DATOS PEST12'!$F:$F,"REGIMEN GENERAL",'DATOS PEST12'!$C:$C,"&lt;&gt;"&amp;"UNION EUROPEA")</f>
        <v>8.3157894736842088</v>
      </c>
      <c r="I177" s="62">
        <f>SUMIFS('DATOS PEST12'!$E:$E,'DATOS PEST12'!$A:$A,INDICE!$C$13,'DATOS PEST12'!$D:$D,'5. RG PROV CCAA SECCION'!I$11,'DATOS PEST12'!$B:$B,'5. RG PROV CCAA SECCION'!$A177,'DATOS PEST12'!$F:$F,"REGIMEN GENERAL",'DATOS PEST12'!$C:$C,"&lt;&gt;"&amp;"UNION EUROPEA")</f>
        <v>322.63157894736844</v>
      </c>
      <c r="J177" s="62">
        <f>SUMIFS('DATOS PEST12'!$E:$E,'DATOS PEST12'!$A:$A,INDICE!$C$13,'DATOS PEST12'!$D:$D,'5. RG PROV CCAA SECCION'!J$11,'DATOS PEST12'!$B:$B,'5. RG PROV CCAA SECCION'!$A177,'DATOS PEST12'!$F:$F,"REGIMEN GENERAL",'DATOS PEST12'!$C:$C,"&lt;&gt;"&amp;"UNION EUROPEA")</f>
        <v>369.73684210526318</v>
      </c>
      <c r="K177" s="62">
        <f>SUMIFS('DATOS PEST12'!$E:$E,'DATOS PEST12'!$A:$A,INDICE!$C$13,'DATOS PEST12'!$D:$D,'5. RG PROV CCAA SECCION'!K$11,'DATOS PEST12'!$B:$B,'5. RG PROV CCAA SECCION'!$A177,'DATOS PEST12'!$F:$F,"REGIMEN GENERAL",'DATOS PEST12'!$C:$C,"&lt;&gt;"&amp;"UNION EUROPEA")</f>
        <v>467.10526315789468</v>
      </c>
      <c r="L177" s="62">
        <f>SUMIFS('DATOS PEST12'!$E:$E,'DATOS PEST12'!$A:$A,INDICE!$C$13,'DATOS PEST12'!$D:$D,'5. RG PROV CCAA SECCION'!L$11,'DATOS PEST12'!$B:$B,'5. RG PROV CCAA SECCION'!$A177,'DATOS PEST12'!$F:$F,"REGIMEN GENERAL",'DATOS PEST12'!$C:$C,"&lt;&gt;"&amp;"UNION EUROPEA")</f>
        <v>689.73684210526324</v>
      </c>
      <c r="M177" s="62">
        <f>SUMIFS('DATOS PEST12'!$E:$E,'DATOS PEST12'!$A:$A,INDICE!$C$13,'DATOS PEST12'!$D:$D,'5. RG PROV CCAA SECCION'!M$11,'DATOS PEST12'!$B:$B,'5. RG PROV CCAA SECCION'!$A177,'DATOS PEST12'!$F:$F,"REGIMEN GENERAL",'DATOS PEST12'!$C:$C,"&lt;&gt;"&amp;"UNION EUROPEA")</f>
        <v>23.210526315789476</v>
      </c>
      <c r="N177" s="62">
        <f>SUMIFS('DATOS PEST12'!$E:$E,'DATOS PEST12'!$A:$A,INDICE!$C$13,'DATOS PEST12'!$D:$D,'5. RG PROV CCAA SECCION'!N$11,'DATOS PEST12'!$B:$B,'5. RG PROV CCAA SECCION'!$A177,'DATOS PEST12'!$F:$F,"REGIMEN GENERAL",'DATOS PEST12'!$C:$C,"&lt;&gt;"&amp;"UNION EUROPEA")</f>
        <v>3.0000000000000004</v>
      </c>
      <c r="O177" s="62">
        <f>SUMIFS('DATOS PEST12'!$E:$E,'DATOS PEST12'!$A:$A,INDICE!$C$13,'DATOS PEST12'!$D:$D,'5. RG PROV CCAA SECCION'!O$11,'DATOS PEST12'!$B:$B,'5. RG PROV CCAA SECCION'!$A177,'DATOS PEST12'!$F:$F,"REGIMEN GENERAL",'DATOS PEST12'!$C:$C,"&lt;&gt;"&amp;"UNION EUROPEA")</f>
        <v>3.0000000000000004</v>
      </c>
      <c r="P177" s="62">
        <f>SUMIFS('DATOS PEST12'!$E:$E,'DATOS PEST12'!$A:$A,INDICE!$C$13,'DATOS PEST12'!$D:$D,'5. RG PROV CCAA SECCION'!P$11,'DATOS PEST12'!$B:$B,'5. RG PROV CCAA SECCION'!$A177,'DATOS PEST12'!$F:$F,"REGIMEN GENERAL",'DATOS PEST12'!$C:$C,"&lt;&gt;"&amp;"UNION EUROPEA")</f>
        <v>66.21052631578948</v>
      </c>
      <c r="Q177" s="62">
        <f>SUMIFS('DATOS PEST12'!$E:$E,'DATOS PEST12'!$A:$A,INDICE!$C$13,'DATOS PEST12'!$D:$D,'5. RG PROV CCAA SECCION'!Q$11,'DATOS PEST12'!$B:$B,'5. RG PROV CCAA SECCION'!$A177,'DATOS PEST12'!$F:$F,"REGIMEN GENERAL",'DATOS PEST12'!$C:$C,"&lt;&gt;"&amp;"UNION EUROPEA")</f>
        <v>69.315789473684205</v>
      </c>
      <c r="R177" s="62">
        <f>SUMIFS('DATOS PEST12'!$E:$E,'DATOS PEST12'!$A:$A,INDICE!$C$13,'DATOS PEST12'!$D:$D,'5. RG PROV CCAA SECCION'!R$11,'DATOS PEST12'!$B:$B,'5. RG PROV CCAA SECCION'!$A177,'DATOS PEST12'!$F:$F,"REGIMEN GENERAL",'DATOS PEST12'!$C:$C,"&lt;&gt;"&amp;"UNION EUROPEA")</f>
        <v>54.315789473684212</v>
      </c>
      <c r="S177" s="62">
        <f>SUMIFS('DATOS PEST12'!$E:$E,'DATOS PEST12'!$A:$A,INDICE!$C$13,'DATOS PEST12'!$D:$D,'5. RG PROV CCAA SECCION'!S$11,'DATOS PEST12'!$B:$B,'5. RG PROV CCAA SECCION'!$A177,'DATOS PEST12'!$F:$F,"REGIMEN GENERAL",'DATOS PEST12'!$C:$C,"&lt;&gt;"&amp;"UNION EUROPEA")</f>
        <v>140.05263157894734</v>
      </c>
      <c r="T177" s="62">
        <f>SUMIFS('DATOS PEST12'!$E:$E,'DATOS PEST12'!$A:$A,INDICE!$C$13,'DATOS PEST12'!$D:$D,'5. RG PROV CCAA SECCION'!T$11,'DATOS PEST12'!$B:$B,'5. RG PROV CCAA SECCION'!$A177,'DATOS PEST12'!$F:$F,"REGIMEN GENERAL",'DATOS PEST12'!$C:$C,"&lt;&gt;"&amp;"UNION EUROPEA")</f>
        <v>415.63157894736844</v>
      </c>
      <c r="U177" s="62">
        <f>SUMIFS('DATOS PEST12'!$E:$E,'DATOS PEST12'!$A:$A,INDICE!$C$13,'DATOS PEST12'!$D:$D,'5. RG PROV CCAA SECCION'!U$11,'DATOS PEST12'!$B:$B,'5. RG PROV CCAA SECCION'!$A177,'DATOS PEST12'!$F:$F,"REGIMEN GENERAL",'DATOS PEST12'!$C:$C,"&lt;&gt;"&amp;"UNION EUROPEA")</f>
        <v>52.789473684210535</v>
      </c>
      <c r="V177" s="62">
        <f>SUMIFS('DATOS PEST12'!$E:$E,'DATOS PEST12'!$A:$A,INDICE!$C$13,'DATOS PEST12'!$D:$D,'5. RG PROV CCAA SECCION'!V$11,'DATOS PEST12'!$B:$B,'5. RG PROV CCAA SECCION'!$A177,'DATOS PEST12'!$F:$F,"REGIMEN GENERAL",'DATOS PEST12'!$C:$C,"&lt;&gt;"&amp;"UNION EUROPEA")</f>
        <v>35.05263157894737</v>
      </c>
      <c r="W177" s="62">
        <f>SUMIFS('DATOS PEST12'!$E:$E,'DATOS PEST12'!$A:$A,INDICE!$C$13,'DATOS PEST12'!$D:$D,'5. RG PROV CCAA SECCION'!W$11,'DATOS PEST12'!$B:$B,'5. RG PROV CCAA SECCION'!$A177,'DATOS PEST12'!$F:$F,"REGIMEN GENERAL",'DATOS PEST12'!$C:$C,"&lt;&gt;"&amp;"UNION EUROPEA")</f>
        <v>1.9999999999999991</v>
      </c>
      <c r="X177" s="62">
        <f>SUMIFS('DATOS PEST12'!$E:$E,'DATOS PEST12'!$A:$A,INDICE!$C$13,'DATOS PEST12'!$D:$D,'5. RG PROV CCAA SECCION'!X$11,'DATOS PEST12'!$B:$B,'5. RG PROV CCAA SECCION'!$A177,'DATOS PEST12'!$F:$F,"REGIMEN GENERAL",'DATOS PEST12'!$C:$C,"&lt;&gt;"&amp;"UNION EUROPEA")</f>
        <v>0</v>
      </c>
      <c r="Y177" s="59">
        <f>SUMIFS('DATOS PEST12'!$E:$E,'DATOS PEST12'!$A:$A,INDICE!$C$13,'DATOS PEST12'!$D:$D,'5. RG PROV CCAA SECCION'!Y$11,'DATOS PEST12'!$B:$B,'5. RG PROV CCAA SECCION'!$A177,'DATOS PEST12'!$F:$F,"REGIMEN GENERAL",'DATOS PEST12'!$C:$C,"&lt;&gt;"&amp;"UNION EUROPEA")</f>
        <v>0</v>
      </c>
    </row>
    <row r="178" spans="1:25" ht="15.6" x14ac:dyDescent="0.3">
      <c r="A178" s="8">
        <v>29</v>
      </c>
      <c r="B178" s="9" t="s">
        <v>166</v>
      </c>
      <c r="C178" s="59">
        <f t="shared" si="60"/>
        <v>42389.631578947367</v>
      </c>
      <c r="D178" s="60">
        <f>SUMIFS('DATOS PEST12'!$E:$E,'DATOS PEST12'!$A:$A,INDICE!$C$13,'DATOS PEST12'!$D:$D,'5. RG PROV CCAA SECCION'!D$11,'DATOS PEST12'!$B:$B,'5. RG PROV CCAA SECCION'!$A178,'DATOS PEST12'!$F:$F,"REGIMEN GENERAL",'DATOS PEST12'!$C:$C,"&lt;&gt;"&amp;"UNION EUROPEA")</f>
        <v>244.31578947368419</v>
      </c>
      <c r="E178" s="62">
        <f>SUMIFS('DATOS PEST12'!$E:$E,'DATOS PEST12'!$A:$A,INDICE!$C$13,'DATOS PEST12'!$D:$D,'5. RG PROV CCAA SECCION'!E$11,'DATOS PEST12'!$B:$B,'5. RG PROV CCAA SECCION'!$A178,'DATOS PEST12'!$F:$F,"REGIMEN GENERAL",'DATOS PEST12'!$C:$C,"&lt;&gt;"&amp;"UNION EUROPEA")</f>
        <v>6.0000000000000009</v>
      </c>
      <c r="F178" s="62">
        <f>SUMIFS('DATOS PEST12'!$E:$E,'DATOS PEST12'!$A:$A,INDICE!$C$13,'DATOS PEST12'!$D:$D,'5. RG PROV CCAA SECCION'!F$11,'DATOS PEST12'!$B:$B,'5. RG PROV CCAA SECCION'!$A178,'DATOS PEST12'!$F:$F,"REGIMEN GENERAL",'DATOS PEST12'!$C:$C,"&lt;&gt;"&amp;"UNION EUROPEA")</f>
        <v>1279.8421052631581</v>
      </c>
      <c r="G178" s="62">
        <f>SUMIFS('DATOS PEST12'!$E:$E,'DATOS PEST12'!$A:$A,INDICE!$C$13,'DATOS PEST12'!$D:$D,'5. RG PROV CCAA SECCION'!G$11,'DATOS PEST12'!$B:$B,'5. RG PROV CCAA SECCION'!$A178,'DATOS PEST12'!$F:$F,"REGIMEN GENERAL",'DATOS PEST12'!$C:$C,"&lt;&gt;"&amp;"UNION EUROPEA")</f>
        <v>27.947368421052623</v>
      </c>
      <c r="H178" s="62">
        <f>SUMIFS('DATOS PEST12'!$E:$E,'DATOS PEST12'!$A:$A,INDICE!$C$13,'DATOS PEST12'!$D:$D,'5. RG PROV CCAA SECCION'!H$11,'DATOS PEST12'!$B:$B,'5. RG PROV CCAA SECCION'!$A178,'DATOS PEST12'!$F:$F,"REGIMEN GENERAL",'DATOS PEST12'!$C:$C,"&lt;&gt;"&amp;"UNION EUROPEA")</f>
        <v>40.105263157894747</v>
      </c>
      <c r="I178" s="62">
        <f>SUMIFS('DATOS PEST12'!$E:$E,'DATOS PEST12'!$A:$A,INDICE!$C$13,'DATOS PEST12'!$D:$D,'5. RG PROV CCAA SECCION'!I$11,'DATOS PEST12'!$B:$B,'5. RG PROV CCAA SECCION'!$A178,'DATOS PEST12'!$F:$F,"REGIMEN GENERAL",'DATOS PEST12'!$C:$C,"&lt;&gt;"&amp;"UNION EUROPEA")</f>
        <v>5700.8947368421059</v>
      </c>
      <c r="J178" s="62">
        <f>SUMIFS('DATOS PEST12'!$E:$E,'DATOS PEST12'!$A:$A,INDICE!$C$13,'DATOS PEST12'!$D:$D,'5. RG PROV CCAA SECCION'!J$11,'DATOS PEST12'!$B:$B,'5. RG PROV CCAA SECCION'!$A178,'DATOS PEST12'!$F:$F,"REGIMEN GENERAL",'DATOS PEST12'!$C:$C,"&lt;&gt;"&amp;"UNION EUROPEA")</f>
        <v>5715.5789473684208</v>
      </c>
      <c r="K178" s="62">
        <f>SUMIFS('DATOS PEST12'!$E:$E,'DATOS PEST12'!$A:$A,INDICE!$C$13,'DATOS PEST12'!$D:$D,'5. RG PROV CCAA SECCION'!K$11,'DATOS PEST12'!$B:$B,'5. RG PROV CCAA SECCION'!$A178,'DATOS PEST12'!$F:$F,"REGIMEN GENERAL",'DATOS PEST12'!$C:$C,"&lt;&gt;"&amp;"UNION EUROPEA")</f>
        <v>1342.5263157894738</v>
      </c>
      <c r="L178" s="62">
        <f>SUMIFS('DATOS PEST12'!$E:$E,'DATOS PEST12'!$A:$A,INDICE!$C$13,'DATOS PEST12'!$D:$D,'5. RG PROV CCAA SECCION'!L$11,'DATOS PEST12'!$B:$B,'5. RG PROV CCAA SECCION'!$A178,'DATOS PEST12'!$F:$F,"REGIMEN GENERAL",'DATOS PEST12'!$C:$C,"&lt;&gt;"&amp;"UNION EUROPEA")</f>
        <v>13709.89473684211</v>
      </c>
      <c r="M178" s="62">
        <f>SUMIFS('DATOS PEST12'!$E:$E,'DATOS PEST12'!$A:$A,INDICE!$C$13,'DATOS PEST12'!$D:$D,'5. RG PROV CCAA SECCION'!M$11,'DATOS PEST12'!$B:$B,'5. RG PROV CCAA SECCION'!$A178,'DATOS PEST12'!$F:$F,"REGIMEN GENERAL",'DATOS PEST12'!$C:$C,"&lt;&gt;"&amp;"UNION EUROPEA")</f>
        <v>2374.2631578947367</v>
      </c>
      <c r="N178" s="62">
        <f>SUMIFS('DATOS PEST12'!$E:$E,'DATOS PEST12'!$A:$A,INDICE!$C$13,'DATOS PEST12'!$D:$D,'5. RG PROV CCAA SECCION'!N$11,'DATOS PEST12'!$B:$B,'5. RG PROV CCAA SECCION'!$A178,'DATOS PEST12'!$F:$F,"REGIMEN GENERAL",'DATOS PEST12'!$C:$C,"&lt;&gt;"&amp;"UNION EUROPEA")</f>
        <v>249.21052631578951</v>
      </c>
      <c r="O178" s="62">
        <f>SUMIFS('DATOS PEST12'!$E:$E,'DATOS PEST12'!$A:$A,INDICE!$C$13,'DATOS PEST12'!$D:$D,'5. RG PROV CCAA SECCION'!O$11,'DATOS PEST12'!$B:$B,'5. RG PROV CCAA SECCION'!$A178,'DATOS PEST12'!$F:$F,"REGIMEN GENERAL",'DATOS PEST12'!$C:$C,"&lt;&gt;"&amp;"UNION EUROPEA")</f>
        <v>915.36842105263145</v>
      </c>
      <c r="P178" s="62">
        <f>SUMIFS('DATOS PEST12'!$E:$E,'DATOS PEST12'!$A:$A,INDICE!$C$13,'DATOS PEST12'!$D:$D,'5. RG PROV CCAA SECCION'!P$11,'DATOS PEST12'!$B:$B,'5. RG PROV CCAA SECCION'!$A178,'DATOS PEST12'!$F:$F,"REGIMEN GENERAL",'DATOS PEST12'!$C:$C,"&lt;&gt;"&amp;"UNION EUROPEA")</f>
        <v>1139.4736842105262</v>
      </c>
      <c r="Q178" s="62">
        <f>SUMIFS('DATOS PEST12'!$E:$E,'DATOS PEST12'!$A:$A,INDICE!$C$13,'DATOS PEST12'!$D:$D,'5. RG PROV CCAA SECCION'!Q$11,'DATOS PEST12'!$B:$B,'5. RG PROV CCAA SECCION'!$A178,'DATOS PEST12'!$F:$F,"REGIMEN GENERAL",'DATOS PEST12'!$C:$C,"&lt;&gt;"&amp;"UNION EUROPEA")</f>
        <v>3546.894736842105</v>
      </c>
      <c r="R178" s="62">
        <f>SUMIFS('DATOS PEST12'!$E:$E,'DATOS PEST12'!$A:$A,INDICE!$C$13,'DATOS PEST12'!$D:$D,'5. RG PROV CCAA SECCION'!R$11,'DATOS PEST12'!$B:$B,'5. RG PROV CCAA SECCION'!$A178,'DATOS PEST12'!$F:$F,"REGIMEN GENERAL",'DATOS PEST12'!$C:$C,"&lt;&gt;"&amp;"UNION EUROPEA")</f>
        <v>118.73684210526318</v>
      </c>
      <c r="S178" s="62">
        <f>SUMIFS('DATOS PEST12'!$E:$E,'DATOS PEST12'!$A:$A,INDICE!$C$13,'DATOS PEST12'!$D:$D,'5. RG PROV CCAA SECCION'!S$11,'DATOS PEST12'!$B:$B,'5. RG PROV CCAA SECCION'!$A178,'DATOS PEST12'!$F:$F,"REGIMEN GENERAL",'DATOS PEST12'!$C:$C,"&lt;&gt;"&amp;"UNION EUROPEA")</f>
        <v>1506.0526315789475</v>
      </c>
      <c r="T178" s="62">
        <f>SUMIFS('DATOS PEST12'!$E:$E,'DATOS PEST12'!$A:$A,INDICE!$C$13,'DATOS PEST12'!$D:$D,'5. RG PROV CCAA SECCION'!T$11,'DATOS PEST12'!$B:$B,'5. RG PROV CCAA SECCION'!$A178,'DATOS PEST12'!$F:$F,"REGIMEN GENERAL",'DATOS PEST12'!$C:$C,"&lt;&gt;"&amp;"UNION EUROPEA")</f>
        <v>2029.6315789473679</v>
      </c>
      <c r="U178" s="62">
        <f>SUMIFS('DATOS PEST12'!$E:$E,'DATOS PEST12'!$A:$A,INDICE!$C$13,'DATOS PEST12'!$D:$D,'5. RG PROV CCAA SECCION'!U$11,'DATOS PEST12'!$B:$B,'5. RG PROV CCAA SECCION'!$A178,'DATOS PEST12'!$F:$F,"REGIMEN GENERAL",'DATOS PEST12'!$C:$C,"&lt;&gt;"&amp;"UNION EUROPEA")</f>
        <v>803.31578947368416</v>
      </c>
      <c r="V178" s="62">
        <f>SUMIFS('DATOS PEST12'!$E:$E,'DATOS PEST12'!$A:$A,INDICE!$C$13,'DATOS PEST12'!$D:$D,'5. RG PROV CCAA SECCION'!V$11,'DATOS PEST12'!$B:$B,'5. RG PROV CCAA SECCION'!$A178,'DATOS PEST12'!$F:$F,"REGIMEN GENERAL",'DATOS PEST12'!$C:$C,"&lt;&gt;"&amp;"UNION EUROPEA")</f>
        <v>1359.0526315789471</v>
      </c>
      <c r="W178" s="62">
        <f>SUMIFS('DATOS PEST12'!$E:$E,'DATOS PEST12'!$A:$A,INDICE!$C$13,'DATOS PEST12'!$D:$D,'5. RG PROV CCAA SECCION'!W$11,'DATOS PEST12'!$B:$B,'5. RG PROV CCAA SECCION'!$A178,'DATOS PEST12'!$F:$F,"REGIMEN GENERAL",'DATOS PEST12'!$C:$C,"&lt;&gt;"&amp;"UNION EUROPEA")</f>
        <v>235.05263157894746</v>
      </c>
      <c r="X178" s="62">
        <f>SUMIFS('DATOS PEST12'!$E:$E,'DATOS PEST12'!$A:$A,INDICE!$C$13,'DATOS PEST12'!$D:$D,'5. RG PROV CCAA SECCION'!X$11,'DATOS PEST12'!$B:$B,'5. RG PROV CCAA SECCION'!$A178,'DATOS PEST12'!$F:$F,"REGIMEN GENERAL",'DATOS PEST12'!$C:$C,"&lt;&gt;"&amp;"UNION EUROPEA")</f>
        <v>45.473684210526301</v>
      </c>
      <c r="Y178" s="59">
        <f>SUMIFS('DATOS PEST12'!$E:$E,'DATOS PEST12'!$A:$A,INDICE!$C$13,'DATOS PEST12'!$D:$D,'5. RG PROV CCAA SECCION'!Y$11,'DATOS PEST12'!$B:$B,'5. RG PROV CCAA SECCION'!$A178,'DATOS PEST12'!$F:$F,"REGIMEN GENERAL",'DATOS PEST12'!$C:$C,"&lt;&gt;"&amp;"UNION EUROPEA")</f>
        <v>0</v>
      </c>
    </row>
    <row r="179" spans="1:25" ht="15.6" x14ac:dyDescent="0.3">
      <c r="A179" s="10">
        <v>41</v>
      </c>
      <c r="B179" s="11" t="s">
        <v>24</v>
      </c>
      <c r="C179" s="59">
        <f t="shared" si="60"/>
        <v>19146.315789473687</v>
      </c>
      <c r="D179" s="60">
        <f>SUMIFS('DATOS PEST12'!$E:$E,'DATOS PEST12'!$A:$A,INDICE!$C$13,'DATOS PEST12'!$D:$D,'5. RG PROV CCAA SECCION'!D$11,'DATOS PEST12'!$B:$B,'5. RG PROV CCAA SECCION'!$A179,'DATOS PEST12'!$F:$F,"REGIMEN GENERAL",'DATOS PEST12'!$C:$C,"&lt;&gt;"&amp;"UNION EUROPEA")</f>
        <v>221.89473684210529</v>
      </c>
      <c r="E179" s="62">
        <f>SUMIFS('DATOS PEST12'!$E:$E,'DATOS PEST12'!$A:$A,INDICE!$C$13,'DATOS PEST12'!$D:$D,'5. RG PROV CCAA SECCION'!E$11,'DATOS PEST12'!$B:$B,'5. RG PROV CCAA SECCION'!$A179,'DATOS PEST12'!$F:$F,"REGIMEN GENERAL",'DATOS PEST12'!$C:$C,"&lt;&gt;"&amp;"UNION EUROPEA")</f>
        <v>15.999999999999993</v>
      </c>
      <c r="F179" s="62">
        <f>SUMIFS('DATOS PEST12'!$E:$E,'DATOS PEST12'!$A:$A,INDICE!$C$13,'DATOS PEST12'!$D:$D,'5. RG PROV CCAA SECCION'!F$11,'DATOS PEST12'!$B:$B,'5. RG PROV CCAA SECCION'!$A179,'DATOS PEST12'!$F:$F,"REGIMEN GENERAL",'DATOS PEST12'!$C:$C,"&lt;&gt;"&amp;"UNION EUROPEA")</f>
        <v>1371.1578947368421</v>
      </c>
      <c r="G179" s="62">
        <f>SUMIFS('DATOS PEST12'!$E:$E,'DATOS PEST12'!$A:$A,INDICE!$C$13,'DATOS PEST12'!$D:$D,'5. RG PROV CCAA SECCION'!G$11,'DATOS PEST12'!$B:$B,'5. RG PROV CCAA SECCION'!$A179,'DATOS PEST12'!$F:$F,"REGIMEN GENERAL",'DATOS PEST12'!$C:$C,"&lt;&gt;"&amp;"UNION EUROPEA")</f>
        <v>18.210526315789469</v>
      </c>
      <c r="H179" s="62">
        <f>SUMIFS('DATOS PEST12'!$E:$E,'DATOS PEST12'!$A:$A,INDICE!$C$13,'DATOS PEST12'!$D:$D,'5. RG PROV CCAA SECCION'!H$11,'DATOS PEST12'!$B:$B,'5. RG PROV CCAA SECCION'!$A179,'DATOS PEST12'!$F:$F,"REGIMEN GENERAL",'DATOS PEST12'!$C:$C,"&lt;&gt;"&amp;"UNION EUROPEA")</f>
        <v>58.210526315789487</v>
      </c>
      <c r="I179" s="62">
        <f>SUMIFS('DATOS PEST12'!$E:$E,'DATOS PEST12'!$A:$A,INDICE!$C$13,'DATOS PEST12'!$D:$D,'5. RG PROV CCAA SECCION'!I$11,'DATOS PEST12'!$B:$B,'5. RG PROV CCAA SECCION'!$A179,'DATOS PEST12'!$F:$F,"REGIMEN GENERAL",'DATOS PEST12'!$C:$C,"&lt;&gt;"&amp;"UNION EUROPEA")</f>
        <v>1688.4210526315792</v>
      </c>
      <c r="J179" s="62">
        <f>SUMIFS('DATOS PEST12'!$E:$E,'DATOS PEST12'!$A:$A,INDICE!$C$13,'DATOS PEST12'!$D:$D,'5. RG PROV CCAA SECCION'!J$11,'DATOS PEST12'!$B:$B,'5. RG PROV CCAA SECCION'!$A179,'DATOS PEST12'!$F:$F,"REGIMEN GENERAL",'DATOS PEST12'!$C:$C,"&lt;&gt;"&amp;"UNION EUROPEA")</f>
        <v>2926.8947368421054</v>
      </c>
      <c r="K179" s="62">
        <f>SUMIFS('DATOS PEST12'!$E:$E,'DATOS PEST12'!$A:$A,INDICE!$C$13,'DATOS PEST12'!$D:$D,'5. RG PROV CCAA SECCION'!K$11,'DATOS PEST12'!$B:$B,'5. RG PROV CCAA SECCION'!$A179,'DATOS PEST12'!$F:$F,"REGIMEN GENERAL",'DATOS PEST12'!$C:$C,"&lt;&gt;"&amp;"UNION EUROPEA")</f>
        <v>999.36842105263156</v>
      </c>
      <c r="L179" s="62">
        <f>SUMIFS('DATOS PEST12'!$E:$E,'DATOS PEST12'!$A:$A,INDICE!$C$13,'DATOS PEST12'!$D:$D,'5. RG PROV CCAA SECCION'!L$11,'DATOS PEST12'!$B:$B,'5. RG PROV CCAA SECCION'!$A179,'DATOS PEST12'!$F:$F,"REGIMEN GENERAL",'DATOS PEST12'!$C:$C,"&lt;&gt;"&amp;"UNION EUROPEA")</f>
        <v>5357.3157894736851</v>
      </c>
      <c r="M179" s="62">
        <f>SUMIFS('DATOS PEST12'!$E:$E,'DATOS PEST12'!$A:$A,INDICE!$C$13,'DATOS PEST12'!$D:$D,'5. RG PROV CCAA SECCION'!M$11,'DATOS PEST12'!$B:$B,'5. RG PROV CCAA SECCION'!$A179,'DATOS PEST12'!$F:$F,"REGIMEN GENERAL",'DATOS PEST12'!$C:$C,"&lt;&gt;"&amp;"UNION EUROPEA")</f>
        <v>627.73684210526324</v>
      </c>
      <c r="N179" s="62">
        <f>SUMIFS('DATOS PEST12'!$E:$E,'DATOS PEST12'!$A:$A,INDICE!$C$13,'DATOS PEST12'!$D:$D,'5. RG PROV CCAA SECCION'!N$11,'DATOS PEST12'!$B:$B,'5. RG PROV CCAA SECCION'!$A179,'DATOS PEST12'!$F:$F,"REGIMEN GENERAL",'DATOS PEST12'!$C:$C,"&lt;&gt;"&amp;"UNION EUROPEA")</f>
        <v>69.526315789473685</v>
      </c>
      <c r="O179" s="62">
        <f>SUMIFS('DATOS PEST12'!$E:$E,'DATOS PEST12'!$A:$A,INDICE!$C$13,'DATOS PEST12'!$D:$D,'5. RG PROV CCAA SECCION'!O$11,'DATOS PEST12'!$B:$B,'5. RG PROV CCAA SECCION'!$A179,'DATOS PEST12'!$F:$F,"REGIMEN GENERAL",'DATOS PEST12'!$C:$C,"&lt;&gt;"&amp;"UNION EUROPEA")</f>
        <v>183.31578947368419</v>
      </c>
      <c r="P179" s="62">
        <f>SUMIFS('DATOS PEST12'!$E:$E,'DATOS PEST12'!$A:$A,INDICE!$C$13,'DATOS PEST12'!$D:$D,'5. RG PROV CCAA SECCION'!P$11,'DATOS PEST12'!$B:$B,'5. RG PROV CCAA SECCION'!$A179,'DATOS PEST12'!$F:$F,"REGIMEN GENERAL",'DATOS PEST12'!$C:$C,"&lt;&gt;"&amp;"UNION EUROPEA")</f>
        <v>606.26315789473676</v>
      </c>
      <c r="Q179" s="62">
        <f>SUMIFS('DATOS PEST12'!$E:$E,'DATOS PEST12'!$A:$A,INDICE!$C$13,'DATOS PEST12'!$D:$D,'5. RG PROV CCAA SECCION'!Q$11,'DATOS PEST12'!$B:$B,'5. RG PROV CCAA SECCION'!$A179,'DATOS PEST12'!$F:$F,"REGIMEN GENERAL",'DATOS PEST12'!$C:$C,"&lt;&gt;"&amp;"UNION EUROPEA")</f>
        <v>1834.1052631578948</v>
      </c>
      <c r="R179" s="62">
        <f>SUMIFS('DATOS PEST12'!$E:$E,'DATOS PEST12'!$A:$A,INDICE!$C$13,'DATOS PEST12'!$D:$D,'5. RG PROV CCAA SECCION'!R$11,'DATOS PEST12'!$B:$B,'5. RG PROV CCAA SECCION'!$A179,'DATOS PEST12'!$F:$F,"REGIMEN GENERAL",'DATOS PEST12'!$C:$C,"&lt;&gt;"&amp;"UNION EUROPEA")</f>
        <v>163.36842105263156</v>
      </c>
      <c r="S179" s="62">
        <f>SUMIFS('DATOS PEST12'!$E:$E,'DATOS PEST12'!$A:$A,INDICE!$C$13,'DATOS PEST12'!$D:$D,'5. RG PROV CCAA SECCION'!S$11,'DATOS PEST12'!$B:$B,'5. RG PROV CCAA SECCION'!$A179,'DATOS PEST12'!$F:$F,"REGIMEN GENERAL",'DATOS PEST12'!$C:$C,"&lt;&gt;"&amp;"UNION EUROPEA")</f>
        <v>883.84210526315769</v>
      </c>
      <c r="T179" s="62">
        <f>SUMIFS('DATOS PEST12'!$E:$E,'DATOS PEST12'!$A:$A,INDICE!$C$13,'DATOS PEST12'!$D:$D,'5. RG PROV CCAA SECCION'!T$11,'DATOS PEST12'!$B:$B,'5. RG PROV CCAA SECCION'!$A179,'DATOS PEST12'!$F:$F,"REGIMEN GENERAL",'DATOS PEST12'!$C:$C,"&lt;&gt;"&amp;"UNION EUROPEA")</f>
        <v>1292.9999999999998</v>
      </c>
      <c r="U179" s="62">
        <f>SUMIFS('DATOS PEST12'!$E:$E,'DATOS PEST12'!$A:$A,INDICE!$C$13,'DATOS PEST12'!$D:$D,'5. RG PROV CCAA SECCION'!U$11,'DATOS PEST12'!$B:$B,'5. RG PROV CCAA SECCION'!$A179,'DATOS PEST12'!$F:$F,"REGIMEN GENERAL",'DATOS PEST12'!$C:$C,"&lt;&gt;"&amp;"UNION EUROPEA")</f>
        <v>398.5263157894737</v>
      </c>
      <c r="V179" s="62">
        <f>SUMIFS('DATOS PEST12'!$E:$E,'DATOS PEST12'!$A:$A,INDICE!$C$13,'DATOS PEST12'!$D:$D,'5. RG PROV CCAA SECCION'!V$11,'DATOS PEST12'!$B:$B,'5. RG PROV CCAA SECCION'!$A179,'DATOS PEST12'!$F:$F,"REGIMEN GENERAL",'DATOS PEST12'!$C:$C,"&lt;&gt;"&amp;"UNION EUROPEA")</f>
        <v>408.15789473684214</v>
      </c>
      <c r="W179" s="62">
        <f>SUMIFS('DATOS PEST12'!$E:$E,'DATOS PEST12'!$A:$A,INDICE!$C$13,'DATOS PEST12'!$D:$D,'5. RG PROV CCAA SECCION'!W$11,'DATOS PEST12'!$B:$B,'5. RG PROV CCAA SECCION'!$A179,'DATOS PEST12'!$F:$F,"REGIMEN GENERAL",'DATOS PEST12'!$C:$C,"&lt;&gt;"&amp;"UNION EUROPEA")</f>
        <v>19</v>
      </c>
      <c r="X179" s="62">
        <f>SUMIFS('DATOS PEST12'!$E:$E,'DATOS PEST12'!$A:$A,INDICE!$C$13,'DATOS PEST12'!$D:$D,'5. RG PROV CCAA SECCION'!X$11,'DATOS PEST12'!$B:$B,'5. RG PROV CCAA SECCION'!$A179,'DATOS PEST12'!$F:$F,"REGIMEN GENERAL",'DATOS PEST12'!$C:$C,"&lt;&gt;"&amp;"UNION EUROPEA")</f>
        <v>1.9999999999999991</v>
      </c>
      <c r="Y179" s="59">
        <f>SUMIFS('DATOS PEST12'!$E:$E,'DATOS PEST12'!$A:$A,INDICE!$C$13,'DATOS PEST12'!$D:$D,'5. RG PROV CCAA SECCION'!Y$11,'DATOS PEST12'!$B:$B,'5. RG PROV CCAA SECCION'!$A179,'DATOS PEST12'!$F:$F,"REGIMEN GENERAL",'DATOS PEST12'!$C:$C,"&lt;&gt;"&amp;"UNION EUROPEA")</f>
        <v>0</v>
      </c>
    </row>
    <row r="180" spans="1:25" ht="15.6" x14ac:dyDescent="0.3">
      <c r="A180" s="238" t="s">
        <v>38</v>
      </c>
      <c r="B180" s="239"/>
      <c r="C180" s="66">
        <f t="shared" ref="C180:Y180" si="61">SUM(C181:C183)</f>
        <v>41550.57894736842</v>
      </c>
      <c r="D180" s="64">
        <f t="shared" si="61"/>
        <v>1855.3684210526314</v>
      </c>
      <c r="E180" s="67">
        <f t="shared" si="61"/>
        <v>36.631578947368425</v>
      </c>
      <c r="F180" s="67">
        <f t="shared" si="61"/>
        <v>9272.2631578947367</v>
      </c>
      <c r="G180" s="67">
        <f t="shared" si="61"/>
        <v>20.526315789473685</v>
      </c>
      <c r="H180" s="67">
        <f t="shared" si="61"/>
        <v>294.94736842105272</v>
      </c>
      <c r="I180" s="67">
        <f t="shared" si="61"/>
        <v>4236.4736842105258</v>
      </c>
      <c r="J180" s="67">
        <f t="shared" si="61"/>
        <v>4558.7368421052633</v>
      </c>
      <c r="K180" s="67">
        <f t="shared" si="61"/>
        <v>2413.7368421052624</v>
      </c>
      <c r="L180" s="67">
        <f t="shared" si="61"/>
        <v>6225.3684210526317</v>
      </c>
      <c r="M180" s="67">
        <f t="shared" si="61"/>
        <v>379.4736842105263</v>
      </c>
      <c r="N180" s="67">
        <f t="shared" si="61"/>
        <v>50.578947368421069</v>
      </c>
      <c r="O180" s="67">
        <f t="shared" si="61"/>
        <v>78.21052631578948</v>
      </c>
      <c r="P180" s="67">
        <f t="shared" si="61"/>
        <v>725.1578947368422</v>
      </c>
      <c r="Q180" s="67">
        <f t="shared" si="61"/>
        <v>6620.3157894736833</v>
      </c>
      <c r="R180" s="67">
        <f t="shared" si="61"/>
        <v>372.26315789473688</v>
      </c>
      <c r="S180" s="67">
        <f t="shared" si="61"/>
        <v>714.52631578947353</v>
      </c>
      <c r="T180" s="67">
        <f t="shared" si="61"/>
        <v>2309.9473684210525</v>
      </c>
      <c r="U180" s="67">
        <f t="shared" si="61"/>
        <v>464.89473684210532</v>
      </c>
      <c r="V180" s="67">
        <f t="shared" si="61"/>
        <v>865.36842105263156</v>
      </c>
      <c r="W180" s="67">
        <f t="shared" si="61"/>
        <v>55.789473684210549</v>
      </c>
      <c r="X180" s="67">
        <f t="shared" si="61"/>
        <v>0</v>
      </c>
      <c r="Y180" s="66">
        <f t="shared" si="61"/>
        <v>0</v>
      </c>
    </row>
    <row r="181" spans="1:25" ht="15.6" x14ac:dyDescent="0.3">
      <c r="A181" s="12">
        <v>22</v>
      </c>
      <c r="B181" s="7" t="s">
        <v>11</v>
      </c>
      <c r="C181" s="59">
        <f t="shared" ref="C181:C183" si="62">SUM(D181:Y181)</f>
        <v>8526.3684210526299</v>
      </c>
      <c r="D181" s="60">
        <f>SUMIFS('DATOS PEST12'!$E:$E,'DATOS PEST12'!$A:$A,INDICE!$C$13,'DATOS PEST12'!$D:$D,'5. RG PROV CCAA SECCION'!D$11,'DATOS PEST12'!$B:$B,'5. RG PROV CCAA SECCION'!$A181,'DATOS PEST12'!$F:$F,"REGIMEN GENERAL",'DATOS PEST12'!$C:$C,"&lt;&gt;"&amp;"UNION EUROPEA")</f>
        <v>801.26315789473688</v>
      </c>
      <c r="E181" s="62">
        <f>SUMIFS('DATOS PEST12'!$E:$E,'DATOS PEST12'!$A:$A,INDICE!$C$13,'DATOS PEST12'!$D:$D,'5. RG PROV CCAA SECCION'!E$11,'DATOS PEST12'!$B:$B,'5. RG PROV CCAA SECCION'!$A181,'DATOS PEST12'!$F:$F,"REGIMEN GENERAL",'DATOS PEST12'!$C:$C,"&lt;&gt;"&amp;"UNION EUROPEA")</f>
        <v>1.9999999999999991</v>
      </c>
      <c r="F181" s="62">
        <f>SUMIFS('DATOS PEST12'!$E:$E,'DATOS PEST12'!$A:$A,INDICE!$C$13,'DATOS PEST12'!$D:$D,'5. RG PROV CCAA SECCION'!F$11,'DATOS PEST12'!$B:$B,'5. RG PROV CCAA SECCION'!$A181,'DATOS PEST12'!$F:$F,"REGIMEN GENERAL",'DATOS PEST12'!$C:$C,"&lt;&gt;"&amp;"UNION EUROPEA")</f>
        <v>2610.9999999999995</v>
      </c>
      <c r="G181" s="62">
        <f>SUMIFS('DATOS PEST12'!$E:$E,'DATOS PEST12'!$A:$A,INDICE!$C$13,'DATOS PEST12'!$D:$D,'5. RG PROV CCAA SECCION'!G$11,'DATOS PEST12'!$B:$B,'5. RG PROV CCAA SECCION'!$A181,'DATOS PEST12'!$F:$F,"REGIMEN GENERAL",'DATOS PEST12'!$C:$C,"&lt;&gt;"&amp;"UNION EUROPEA")</f>
        <v>9</v>
      </c>
      <c r="H181" s="62">
        <f>SUMIFS('DATOS PEST12'!$E:$E,'DATOS PEST12'!$A:$A,INDICE!$C$13,'DATOS PEST12'!$D:$D,'5. RG PROV CCAA SECCION'!H$11,'DATOS PEST12'!$B:$B,'5. RG PROV CCAA SECCION'!$A181,'DATOS PEST12'!$F:$F,"REGIMEN GENERAL",'DATOS PEST12'!$C:$C,"&lt;&gt;"&amp;"UNION EUROPEA")</f>
        <v>38.947368421052644</v>
      </c>
      <c r="I181" s="62">
        <f>SUMIFS('DATOS PEST12'!$E:$E,'DATOS PEST12'!$A:$A,INDICE!$C$13,'DATOS PEST12'!$D:$D,'5. RG PROV CCAA SECCION'!I$11,'DATOS PEST12'!$B:$B,'5. RG PROV CCAA SECCION'!$A181,'DATOS PEST12'!$F:$F,"REGIMEN GENERAL",'DATOS PEST12'!$C:$C,"&lt;&gt;"&amp;"UNION EUROPEA")</f>
        <v>918.68421052631572</v>
      </c>
      <c r="J181" s="62">
        <f>SUMIFS('DATOS PEST12'!$E:$E,'DATOS PEST12'!$A:$A,INDICE!$C$13,'DATOS PEST12'!$D:$D,'5. RG PROV CCAA SECCION'!J$11,'DATOS PEST12'!$B:$B,'5. RG PROV CCAA SECCION'!$A181,'DATOS PEST12'!$F:$F,"REGIMEN GENERAL",'DATOS PEST12'!$C:$C,"&lt;&gt;"&amp;"UNION EUROPEA")</f>
        <v>789.21052631578937</v>
      </c>
      <c r="K181" s="62">
        <f>SUMIFS('DATOS PEST12'!$E:$E,'DATOS PEST12'!$A:$A,INDICE!$C$13,'DATOS PEST12'!$D:$D,'5. RG PROV CCAA SECCION'!K$11,'DATOS PEST12'!$B:$B,'5. RG PROV CCAA SECCION'!$A181,'DATOS PEST12'!$F:$F,"REGIMEN GENERAL",'DATOS PEST12'!$C:$C,"&lt;&gt;"&amp;"UNION EUROPEA")</f>
        <v>255.84210526315786</v>
      </c>
      <c r="L181" s="62">
        <f>SUMIFS('DATOS PEST12'!$E:$E,'DATOS PEST12'!$A:$A,INDICE!$C$13,'DATOS PEST12'!$D:$D,'5. RG PROV CCAA SECCION'!L$11,'DATOS PEST12'!$B:$B,'5. RG PROV CCAA SECCION'!$A181,'DATOS PEST12'!$F:$F,"REGIMEN GENERAL",'DATOS PEST12'!$C:$C,"&lt;&gt;"&amp;"UNION EUROPEA")</f>
        <v>1430.0000000000005</v>
      </c>
      <c r="M181" s="62">
        <f>SUMIFS('DATOS PEST12'!$E:$E,'DATOS PEST12'!$A:$A,INDICE!$C$13,'DATOS PEST12'!$D:$D,'5. RG PROV CCAA SECCION'!M$11,'DATOS PEST12'!$B:$B,'5. RG PROV CCAA SECCION'!$A181,'DATOS PEST12'!$F:$F,"REGIMEN GENERAL",'DATOS PEST12'!$C:$C,"&lt;&gt;"&amp;"UNION EUROPEA")</f>
        <v>23.684210526315795</v>
      </c>
      <c r="N181" s="62">
        <f>SUMIFS('DATOS PEST12'!$E:$E,'DATOS PEST12'!$A:$A,INDICE!$C$13,'DATOS PEST12'!$D:$D,'5. RG PROV CCAA SECCION'!N$11,'DATOS PEST12'!$B:$B,'5. RG PROV CCAA SECCION'!$A181,'DATOS PEST12'!$F:$F,"REGIMEN GENERAL",'DATOS PEST12'!$C:$C,"&lt;&gt;"&amp;"UNION EUROPEA")</f>
        <v>5.0000000000000009</v>
      </c>
      <c r="O181" s="62">
        <f>SUMIFS('DATOS PEST12'!$E:$E,'DATOS PEST12'!$A:$A,INDICE!$C$13,'DATOS PEST12'!$D:$D,'5. RG PROV CCAA SECCION'!O$11,'DATOS PEST12'!$B:$B,'5. RG PROV CCAA SECCION'!$A181,'DATOS PEST12'!$F:$F,"REGIMEN GENERAL",'DATOS PEST12'!$C:$C,"&lt;&gt;"&amp;"UNION EUROPEA")</f>
        <v>14.368421052631575</v>
      </c>
      <c r="P181" s="62">
        <f>SUMIFS('DATOS PEST12'!$E:$E,'DATOS PEST12'!$A:$A,INDICE!$C$13,'DATOS PEST12'!$D:$D,'5. RG PROV CCAA SECCION'!P$11,'DATOS PEST12'!$B:$B,'5. RG PROV CCAA SECCION'!$A181,'DATOS PEST12'!$F:$F,"REGIMEN GENERAL",'DATOS PEST12'!$C:$C,"&lt;&gt;"&amp;"UNION EUROPEA")</f>
        <v>31</v>
      </c>
      <c r="Q181" s="62">
        <f>SUMIFS('DATOS PEST12'!$E:$E,'DATOS PEST12'!$A:$A,INDICE!$C$13,'DATOS PEST12'!$D:$D,'5. RG PROV CCAA SECCION'!Q$11,'DATOS PEST12'!$B:$B,'5. RG PROV CCAA SECCION'!$A181,'DATOS PEST12'!$F:$F,"REGIMEN GENERAL",'DATOS PEST12'!$C:$C,"&lt;&gt;"&amp;"UNION EUROPEA")</f>
        <v>863.47368421052636</v>
      </c>
      <c r="R181" s="62">
        <f>SUMIFS('DATOS PEST12'!$E:$E,'DATOS PEST12'!$A:$A,INDICE!$C$13,'DATOS PEST12'!$D:$D,'5. RG PROV CCAA SECCION'!R$11,'DATOS PEST12'!$B:$B,'5. RG PROV CCAA SECCION'!$A181,'DATOS PEST12'!$F:$F,"REGIMEN GENERAL",'DATOS PEST12'!$C:$C,"&lt;&gt;"&amp;"UNION EUROPEA")</f>
        <v>41.263157894736842</v>
      </c>
      <c r="S181" s="62">
        <f>SUMIFS('DATOS PEST12'!$E:$E,'DATOS PEST12'!$A:$A,INDICE!$C$13,'DATOS PEST12'!$D:$D,'5. RG PROV CCAA SECCION'!S$11,'DATOS PEST12'!$B:$B,'5. RG PROV CCAA SECCION'!$A181,'DATOS PEST12'!$F:$F,"REGIMEN GENERAL",'DATOS PEST12'!$C:$C,"&lt;&gt;"&amp;"UNION EUROPEA")</f>
        <v>63.315789473684227</v>
      </c>
      <c r="T181" s="62">
        <f>SUMIFS('DATOS PEST12'!$E:$E,'DATOS PEST12'!$A:$A,INDICE!$C$13,'DATOS PEST12'!$D:$D,'5. RG PROV CCAA SECCION'!T$11,'DATOS PEST12'!$B:$B,'5. RG PROV CCAA SECCION'!$A181,'DATOS PEST12'!$F:$F,"REGIMEN GENERAL",'DATOS PEST12'!$C:$C,"&lt;&gt;"&amp;"UNION EUROPEA")</f>
        <v>440.05263157894734</v>
      </c>
      <c r="U181" s="62">
        <f>SUMIFS('DATOS PEST12'!$E:$E,'DATOS PEST12'!$A:$A,INDICE!$C$13,'DATOS PEST12'!$D:$D,'5. RG PROV CCAA SECCION'!U$11,'DATOS PEST12'!$B:$B,'5. RG PROV CCAA SECCION'!$A181,'DATOS PEST12'!$F:$F,"REGIMEN GENERAL",'DATOS PEST12'!$C:$C,"&lt;&gt;"&amp;"UNION EUROPEA")</f>
        <v>79.105263157894754</v>
      </c>
      <c r="V181" s="62">
        <f>SUMIFS('DATOS PEST12'!$E:$E,'DATOS PEST12'!$A:$A,INDICE!$C$13,'DATOS PEST12'!$D:$D,'5. RG PROV CCAA SECCION'!V$11,'DATOS PEST12'!$B:$B,'5. RG PROV CCAA SECCION'!$A181,'DATOS PEST12'!$F:$F,"REGIMEN GENERAL",'DATOS PEST12'!$C:$C,"&lt;&gt;"&amp;"UNION EUROPEA")</f>
        <v>106.1578947368421</v>
      </c>
      <c r="W181" s="62">
        <f>SUMIFS('DATOS PEST12'!$E:$E,'DATOS PEST12'!$A:$A,INDICE!$C$13,'DATOS PEST12'!$D:$D,'5. RG PROV CCAA SECCION'!W$11,'DATOS PEST12'!$B:$B,'5. RG PROV CCAA SECCION'!$A181,'DATOS PEST12'!$F:$F,"REGIMEN GENERAL",'DATOS PEST12'!$C:$C,"&lt;&gt;"&amp;"UNION EUROPEA")</f>
        <v>3.0000000000000004</v>
      </c>
      <c r="X181" s="62">
        <f>SUMIFS('DATOS PEST12'!$E:$E,'DATOS PEST12'!$A:$A,INDICE!$C$13,'DATOS PEST12'!$D:$D,'5. RG PROV CCAA SECCION'!X$11,'DATOS PEST12'!$B:$B,'5. RG PROV CCAA SECCION'!$A181,'DATOS PEST12'!$F:$F,"REGIMEN GENERAL",'DATOS PEST12'!$C:$C,"&lt;&gt;"&amp;"UNION EUROPEA")</f>
        <v>0</v>
      </c>
      <c r="Y181" s="59">
        <f>SUMIFS('DATOS PEST12'!$E:$E,'DATOS PEST12'!$A:$A,INDICE!$C$13,'DATOS PEST12'!$D:$D,'5. RG PROV CCAA SECCION'!Y$11,'DATOS PEST12'!$B:$B,'5. RG PROV CCAA SECCION'!$A181,'DATOS PEST12'!$F:$F,"REGIMEN GENERAL",'DATOS PEST12'!$C:$C,"&lt;&gt;"&amp;"UNION EUROPEA")</f>
        <v>0</v>
      </c>
    </row>
    <row r="182" spans="1:25" ht="15.6" x14ac:dyDescent="0.3">
      <c r="A182" s="1">
        <v>44</v>
      </c>
      <c r="B182" s="9" t="s">
        <v>26</v>
      </c>
      <c r="C182" s="59">
        <f t="shared" si="62"/>
        <v>3587.4736842105267</v>
      </c>
      <c r="D182" s="60">
        <f>SUMIFS('DATOS PEST12'!$E:$E,'DATOS PEST12'!$A:$A,INDICE!$C$13,'DATOS PEST12'!$D:$D,'5. RG PROV CCAA SECCION'!D$11,'DATOS PEST12'!$B:$B,'5. RG PROV CCAA SECCION'!$A182,'DATOS PEST12'!$F:$F,"REGIMEN GENERAL",'DATOS PEST12'!$C:$C,"NO UNION")+SUMIFS('DATOS PEST12'!$E:$E,'DATOS PEST12'!$A:$A,INDICE!$C$13,'DATOS PEST12'!$D:$D,'5. RG PROV CCAA SECCION'!D$11,'DATOS PEST12'!$B:$B,'5. RG PROV CCAA SECCION'!$A182,'DATOS PEST12'!$F:$F,"REGIMEN GENERAL",'DATOS PEST12'!$C:$C,"NO CONSTA")</f>
        <v>424.15789473684208</v>
      </c>
      <c r="E182" s="62">
        <f>SUMIFS('DATOS PEST12'!$E:$E,'DATOS PEST12'!$A:$A,INDICE!$C$13,'DATOS PEST12'!$D:$D,'5. RG PROV CCAA SECCION'!E$11,'DATOS PEST12'!$B:$B,'5. RG PROV CCAA SECCION'!$A182,'DATOS PEST12'!$F:$F,"REGIMEN GENERAL",'DATOS PEST12'!$C:$C,"NO UNION")+SUMIFS('DATOS PEST12'!$E:$E,'DATOS PEST12'!$A:$A,INDICE!$C$13,'DATOS PEST12'!$D:$D,'5. RG PROV CCAA SECCION'!E$11,'DATOS PEST12'!$B:$B,'5. RG PROV CCAA SECCION'!$A182,'DATOS PEST12'!$F:$F,"REGIMEN GENERAL",'DATOS PEST12'!$C:$C,"NO CONSTA")</f>
        <v>27.631578947368425</v>
      </c>
      <c r="F182" s="62">
        <f>SUMIFS('DATOS PEST12'!$E:$E,'DATOS PEST12'!$A:$A,INDICE!$C$13,'DATOS PEST12'!$D:$D,'5. RG PROV CCAA SECCION'!F$11,'DATOS PEST12'!$B:$B,'5. RG PROV CCAA SECCION'!$A182,'DATOS PEST12'!$F:$F,"REGIMEN GENERAL",'DATOS PEST12'!$C:$C,"NO UNION")+SUMIFS('DATOS PEST12'!$E:$E,'DATOS PEST12'!$A:$A,INDICE!$C$13,'DATOS PEST12'!$D:$D,'5. RG PROV CCAA SECCION'!F$11,'DATOS PEST12'!$B:$B,'5. RG PROV CCAA SECCION'!$A182,'DATOS PEST12'!$F:$F,"REGIMEN GENERAL",'DATOS PEST12'!$C:$C,"NO CONSTA")</f>
        <v>898.52631578947376</v>
      </c>
      <c r="G182" s="62">
        <f>SUMIFS('DATOS PEST12'!$E:$E,'DATOS PEST12'!$A:$A,INDICE!$C$13,'DATOS PEST12'!$D:$D,'5. RG PROV CCAA SECCION'!G$11,'DATOS PEST12'!$B:$B,'5. RG PROV CCAA SECCION'!$A182,'DATOS PEST12'!$F:$F,"REGIMEN GENERAL",'DATOS PEST12'!$C:$C,"NO UNION")+SUMIFS('DATOS PEST12'!$E:$E,'DATOS PEST12'!$A:$A,INDICE!$C$13,'DATOS PEST12'!$D:$D,'5. RG PROV CCAA SECCION'!G$11,'DATOS PEST12'!$B:$B,'5. RG PROV CCAA SECCION'!$A182,'DATOS PEST12'!$F:$F,"REGIMEN GENERAL",'DATOS PEST12'!$C:$C,"NO CONSTA")</f>
        <v>3.0000000000000004</v>
      </c>
      <c r="H182" s="62">
        <f>SUMIFS('DATOS PEST12'!$E:$E,'DATOS PEST12'!$A:$A,INDICE!$C$13,'DATOS PEST12'!$D:$D,'5. RG PROV CCAA SECCION'!H$11,'DATOS PEST12'!$B:$B,'5. RG PROV CCAA SECCION'!$A182,'DATOS PEST12'!$F:$F,"REGIMEN GENERAL",'DATOS PEST12'!$C:$C,"NO UNION")+SUMIFS('DATOS PEST12'!$E:$E,'DATOS PEST12'!$A:$A,INDICE!$C$13,'DATOS PEST12'!$D:$D,'5. RG PROV CCAA SECCION'!H$11,'DATOS PEST12'!$B:$B,'5. RG PROV CCAA SECCION'!$A182,'DATOS PEST12'!$F:$F,"REGIMEN GENERAL",'DATOS PEST12'!$C:$C,"NO CONSTA")</f>
        <v>26.526315789473685</v>
      </c>
      <c r="I182" s="62">
        <f>SUMIFS('DATOS PEST12'!$E:$E,'DATOS PEST12'!$A:$A,INDICE!$C$13,'DATOS PEST12'!$D:$D,'5. RG PROV CCAA SECCION'!I$11,'DATOS PEST12'!$B:$B,'5. RG PROV CCAA SECCION'!$A182,'DATOS PEST12'!$F:$F,"REGIMEN GENERAL",'DATOS PEST12'!$C:$C,"NO UNION")+SUMIFS('DATOS PEST12'!$E:$E,'DATOS PEST12'!$A:$A,INDICE!$C$13,'DATOS PEST12'!$D:$D,'5. RG PROV CCAA SECCION'!I$11,'DATOS PEST12'!$B:$B,'5. RG PROV CCAA SECCION'!$A182,'DATOS PEST12'!$F:$F,"REGIMEN GENERAL",'DATOS PEST12'!$C:$C,"NO CONSTA")</f>
        <v>502.57894736842115</v>
      </c>
      <c r="J182" s="62">
        <f>SUMIFS('DATOS PEST12'!$E:$E,'DATOS PEST12'!$A:$A,INDICE!$C$13,'DATOS PEST12'!$D:$D,'5. RG PROV CCAA SECCION'!J$11,'DATOS PEST12'!$B:$B,'5. RG PROV CCAA SECCION'!$A182,'DATOS PEST12'!$F:$F,"REGIMEN GENERAL",'DATOS PEST12'!$C:$C,"NO UNION")+SUMIFS('DATOS PEST12'!$E:$E,'DATOS PEST12'!$A:$A,INDICE!$C$13,'DATOS PEST12'!$D:$D,'5. RG PROV CCAA SECCION'!J$11,'DATOS PEST12'!$B:$B,'5. RG PROV CCAA SECCION'!$A182,'DATOS PEST12'!$F:$F,"REGIMEN GENERAL",'DATOS PEST12'!$C:$C,"NO CONSTA")</f>
        <v>276.57894736842098</v>
      </c>
      <c r="K182" s="62">
        <f>SUMIFS('DATOS PEST12'!$E:$E,'DATOS PEST12'!$A:$A,INDICE!$C$13,'DATOS PEST12'!$D:$D,'5. RG PROV CCAA SECCION'!K$11,'DATOS PEST12'!$B:$B,'5. RG PROV CCAA SECCION'!$A182,'DATOS PEST12'!$F:$F,"REGIMEN GENERAL",'DATOS PEST12'!$C:$C,"NO UNION")+SUMIFS('DATOS PEST12'!$E:$E,'DATOS PEST12'!$A:$A,INDICE!$C$13,'DATOS PEST12'!$D:$D,'5. RG PROV CCAA SECCION'!K$11,'DATOS PEST12'!$B:$B,'5. RG PROV CCAA SECCION'!$A182,'DATOS PEST12'!$F:$F,"REGIMEN GENERAL",'DATOS PEST12'!$C:$C,"NO CONSTA")</f>
        <v>180.63157894736841</v>
      </c>
      <c r="L182" s="62">
        <f>SUMIFS('DATOS PEST12'!$E:$E,'DATOS PEST12'!$A:$A,INDICE!$C$13,'DATOS PEST12'!$D:$D,'5. RG PROV CCAA SECCION'!L$11,'DATOS PEST12'!$B:$B,'5. RG PROV CCAA SECCION'!$A182,'DATOS PEST12'!$F:$F,"REGIMEN GENERAL",'DATOS PEST12'!$C:$C,"NO UNION")+SUMIFS('DATOS PEST12'!$E:$E,'DATOS PEST12'!$A:$A,INDICE!$C$13,'DATOS PEST12'!$D:$D,'5. RG PROV CCAA SECCION'!L$11,'DATOS PEST12'!$B:$B,'5. RG PROV CCAA SECCION'!$A182,'DATOS PEST12'!$F:$F,"REGIMEN GENERAL",'DATOS PEST12'!$C:$C,"NO CONSTA")</f>
        <v>607.9473684210526</v>
      </c>
      <c r="M182" s="62">
        <f>SUMIFS('DATOS PEST12'!$E:$E,'DATOS PEST12'!$A:$A,INDICE!$C$13,'DATOS PEST12'!$D:$D,'5. RG PROV CCAA SECCION'!M$11,'DATOS PEST12'!$B:$B,'5. RG PROV CCAA SECCION'!$A182,'DATOS PEST12'!$F:$F,"REGIMEN GENERAL",'DATOS PEST12'!$C:$C,"NO UNION")+SUMIFS('DATOS PEST12'!$E:$E,'DATOS PEST12'!$A:$A,INDICE!$C$13,'DATOS PEST12'!$D:$D,'5. RG PROV CCAA SECCION'!M$11,'DATOS PEST12'!$B:$B,'5. RG PROV CCAA SECCION'!$A182,'DATOS PEST12'!$F:$F,"REGIMEN GENERAL",'DATOS PEST12'!$C:$C,"NO CONSTA")</f>
        <v>4.8421052631578956</v>
      </c>
      <c r="N182" s="62">
        <f>SUMIFS('DATOS PEST12'!$E:$E,'DATOS PEST12'!$A:$A,INDICE!$C$13,'DATOS PEST12'!$D:$D,'5. RG PROV CCAA SECCION'!N$11,'DATOS PEST12'!$B:$B,'5. RG PROV CCAA SECCION'!$A182,'DATOS PEST12'!$F:$F,"REGIMEN GENERAL",'DATOS PEST12'!$C:$C,"NO UNION")+SUMIFS('DATOS PEST12'!$E:$E,'DATOS PEST12'!$A:$A,INDICE!$C$13,'DATOS PEST12'!$D:$D,'5. RG PROV CCAA SECCION'!N$11,'DATOS PEST12'!$B:$B,'5. RG PROV CCAA SECCION'!$A182,'DATOS PEST12'!$F:$F,"REGIMEN GENERAL",'DATOS PEST12'!$C:$C,"NO CONSTA")</f>
        <v>1.9999999999999991</v>
      </c>
      <c r="O182" s="62">
        <f>SUMIFS('DATOS PEST12'!$E:$E,'DATOS PEST12'!$A:$A,INDICE!$C$13,'DATOS PEST12'!$D:$D,'5. RG PROV CCAA SECCION'!O$11,'DATOS PEST12'!$B:$B,'5. RG PROV CCAA SECCION'!$A182,'DATOS PEST12'!$F:$F,"REGIMEN GENERAL",'DATOS PEST12'!$C:$C,"NO UNION")+SUMIFS('DATOS PEST12'!$E:$E,'DATOS PEST12'!$A:$A,INDICE!$C$13,'DATOS PEST12'!$D:$D,'5. RG PROV CCAA SECCION'!O$11,'DATOS PEST12'!$B:$B,'5. RG PROV CCAA SECCION'!$A182,'DATOS PEST12'!$F:$F,"REGIMEN GENERAL",'DATOS PEST12'!$C:$C,"NO CONSTA")</f>
        <v>1.9999999999999991</v>
      </c>
      <c r="P182" s="62">
        <f>SUMIFS('DATOS PEST12'!$E:$E,'DATOS PEST12'!$A:$A,INDICE!$C$13,'DATOS PEST12'!$D:$D,'5. RG PROV CCAA SECCION'!P$11,'DATOS PEST12'!$B:$B,'5. RG PROV CCAA SECCION'!$A182,'DATOS PEST12'!$F:$F,"REGIMEN GENERAL",'DATOS PEST12'!$C:$C,"NO UNION")+SUMIFS('DATOS PEST12'!$E:$E,'DATOS PEST12'!$A:$A,INDICE!$C$13,'DATOS PEST12'!$D:$D,'5. RG PROV CCAA SECCION'!P$11,'DATOS PEST12'!$B:$B,'5. RG PROV CCAA SECCION'!$A182,'DATOS PEST12'!$F:$F,"REGIMEN GENERAL",'DATOS PEST12'!$C:$C,"NO CONSTA")</f>
        <v>16.052631578947363</v>
      </c>
      <c r="Q182" s="62">
        <f>SUMIFS('DATOS PEST12'!$E:$E,'DATOS PEST12'!$A:$A,INDICE!$C$13,'DATOS PEST12'!$D:$D,'5. RG PROV CCAA SECCION'!Q$11,'DATOS PEST12'!$B:$B,'5. RG PROV CCAA SECCION'!$A182,'DATOS PEST12'!$F:$F,"REGIMEN GENERAL",'DATOS PEST12'!$C:$C,"NO UNION")+SUMIFS('DATOS PEST12'!$E:$E,'DATOS PEST12'!$A:$A,INDICE!$C$13,'DATOS PEST12'!$D:$D,'5. RG PROV CCAA SECCION'!Q$11,'DATOS PEST12'!$B:$B,'5. RG PROV CCAA SECCION'!$A182,'DATOS PEST12'!$F:$F,"REGIMEN GENERAL",'DATOS PEST12'!$C:$C,"NO CONSTA")</f>
        <v>289.0526315789474</v>
      </c>
      <c r="R182" s="62">
        <f>SUMIFS('DATOS PEST12'!$E:$E,'DATOS PEST12'!$A:$A,INDICE!$C$13,'DATOS PEST12'!$D:$D,'5. RG PROV CCAA SECCION'!R$11,'DATOS PEST12'!$B:$B,'5. RG PROV CCAA SECCION'!$A182,'DATOS PEST12'!$F:$F,"REGIMEN GENERAL",'DATOS PEST12'!$C:$C,"NO UNION")+SUMIFS('DATOS PEST12'!$E:$E,'DATOS PEST12'!$A:$A,INDICE!$C$13,'DATOS PEST12'!$D:$D,'5. RG PROV CCAA SECCION'!R$11,'DATOS PEST12'!$B:$B,'5. RG PROV CCAA SECCION'!$A182,'DATOS PEST12'!$F:$F,"REGIMEN GENERAL",'DATOS PEST12'!$C:$C,"NO CONSTA")</f>
        <v>57.368421052631575</v>
      </c>
      <c r="S182" s="62">
        <f>SUMIFS('DATOS PEST12'!$E:$E,'DATOS PEST12'!$A:$A,INDICE!$C$13,'DATOS PEST12'!$D:$D,'5. RG PROV CCAA SECCION'!S$11,'DATOS PEST12'!$B:$B,'5. RG PROV CCAA SECCION'!$A182,'DATOS PEST12'!$F:$F,"REGIMEN GENERAL",'DATOS PEST12'!$C:$C,"NO UNION")+SUMIFS('DATOS PEST12'!$E:$E,'DATOS PEST12'!$A:$A,INDICE!$C$13,'DATOS PEST12'!$D:$D,'5. RG PROV CCAA SECCION'!S$11,'DATOS PEST12'!$B:$B,'5. RG PROV CCAA SECCION'!$A182,'DATOS PEST12'!$F:$F,"REGIMEN GENERAL",'DATOS PEST12'!$C:$C,"NO CONSTA")</f>
        <v>23.052631578947366</v>
      </c>
      <c r="T182" s="62">
        <f>SUMIFS('DATOS PEST12'!$E:$E,'DATOS PEST12'!$A:$A,INDICE!$C$13,'DATOS PEST12'!$D:$D,'5. RG PROV CCAA SECCION'!T$11,'DATOS PEST12'!$B:$B,'5. RG PROV CCAA SECCION'!$A182,'DATOS PEST12'!$F:$F,"REGIMEN GENERAL",'DATOS PEST12'!$C:$C,"NO UNION")+SUMIFS('DATOS PEST12'!$E:$E,'DATOS PEST12'!$A:$A,INDICE!$C$13,'DATOS PEST12'!$D:$D,'5. RG PROV CCAA SECCION'!T$11,'DATOS PEST12'!$B:$B,'5. RG PROV CCAA SECCION'!$A182,'DATOS PEST12'!$F:$F,"REGIMEN GENERAL",'DATOS PEST12'!$C:$C,"NO CONSTA")</f>
        <v>170.52631578947373</v>
      </c>
      <c r="U182" s="62">
        <f>SUMIFS('DATOS PEST12'!$E:$E,'DATOS PEST12'!$A:$A,INDICE!$C$13,'DATOS PEST12'!$D:$D,'5. RG PROV CCAA SECCION'!U$11,'DATOS PEST12'!$B:$B,'5. RG PROV CCAA SECCION'!$A182,'DATOS PEST12'!$F:$F,"REGIMEN GENERAL",'DATOS PEST12'!$C:$C,"NO UNION")+SUMIFS('DATOS PEST12'!$E:$E,'DATOS PEST12'!$A:$A,INDICE!$C$13,'DATOS PEST12'!$D:$D,'5. RG PROV CCAA SECCION'!U$11,'DATOS PEST12'!$B:$B,'5. RG PROV CCAA SECCION'!$A182,'DATOS PEST12'!$F:$F,"REGIMEN GENERAL",'DATOS PEST12'!$C:$C,"NO CONSTA")</f>
        <v>29.789473684210527</v>
      </c>
      <c r="V182" s="62">
        <f>SUMIFS('DATOS PEST12'!$E:$E,'DATOS PEST12'!$A:$A,INDICE!$C$13,'DATOS PEST12'!$D:$D,'5. RG PROV CCAA SECCION'!V$11,'DATOS PEST12'!$B:$B,'5. RG PROV CCAA SECCION'!$A182,'DATOS PEST12'!$F:$F,"REGIMEN GENERAL",'DATOS PEST12'!$C:$C,"NO UNION")+SUMIFS('DATOS PEST12'!$E:$E,'DATOS PEST12'!$A:$A,INDICE!$C$13,'DATOS PEST12'!$D:$D,'5. RG PROV CCAA SECCION'!V$11,'DATOS PEST12'!$B:$B,'5. RG PROV CCAA SECCION'!$A182,'DATOS PEST12'!$F:$F,"REGIMEN GENERAL",'DATOS PEST12'!$C:$C,"NO CONSTA")</f>
        <v>45.210526315789473</v>
      </c>
      <c r="W182" s="62">
        <f>SUMIFS('DATOS PEST12'!$E:$E,'DATOS PEST12'!$A:$A,INDICE!$C$13,'DATOS PEST12'!$D:$D,'5. RG PROV CCAA SECCION'!W$11,'DATOS PEST12'!$B:$B,'5. RG PROV CCAA SECCION'!$A182,'DATOS PEST12'!$F:$F,"REGIMEN GENERAL",'DATOS PEST12'!$C:$C,"NO UNION")+SUMIFS('DATOS PEST12'!$E:$E,'DATOS PEST12'!$A:$A,INDICE!$C$13,'DATOS PEST12'!$D:$D,'5. RG PROV CCAA SECCION'!W$11,'DATOS PEST12'!$B:$B,'5. RG PROV CCAA SECCION'!$A182,'DATOS PEST12'!$F:$F,"REGIMEN GENERAL",'DATOS PEST12'!$C:$C,"NO CONSTA")</f>
        <v>0</v>
      </c>
      <c r="X182" s="62">
        <f>SUMIFS('DATOS PEST12'!$E:$E,'DATOS PEST12'!$A:$A,INDICE!$C$13,'DATOS PEST12'!$D:$D,'5. RG PROV CCAA SECCION'!X$11,'DATOS PEST12'!$B:$B,'5. RG PROV CCAA SECCION'!$A182,'DATOS PEST12'!$F:$F,"REGIMEN GENERAL",'DATOS PEST12'!$C:$C,"NO UNION")+SUMIFS('DATOS PEST12'!$E:$E,'DATOS PEST12'!$A:$A,INDICE!$C$13,'DATOS PEST12'!$D:$D,'5. RG PROV CCAA SECCION'!X$11,'DATOS PEST12'!$B:$B,'5. RG PROV CCAA SECCION'!$A182,'DATOS PEST12'!$F:$F,"REGIMEN GENERAL",'DATOS PEST12'!$C:$C,"NO CONSTA")</f>
        <v>0</v>
      </c>
      <c r="Y182" s="59">
        <f>SUMIFS('DATOS PEST12'!$E:$E,'DATOS PEST12'!$A:$A,INDICE!$C$13,'DATOS PEST12'!$D:$D,'5. RG PROV CCAA SECCION'!Y$11,'DATOS PEST12'!$B:$B,'5. RG PROV CCAA SECCION'!$A182,'DATOS PEST12'!$F:$F,"REGIMEN GENERAL",'DATOS PEST12'!$C:$C,"NO UNION")+SUMIFS('DATOS PEST12'!$E:$E,'DATOS PEST12'!$A:$A,INDICE!$C$13,'DATOS PEST12'!$D:$D,'5. RG PROV CCAA SECCION'!Y$11,'DATOS PEST12'!$B:$B,'5. RG PROV CCAA SECCION'!$A182,'DATOS PEST12'!$F:$F,"REGIMEN GENERAL",'DATOS PEST12'!$C:$C,"NO CONSTA")</f>
        <v>0</v>
      </c>
    </row>
    <row r="183" spans="1:25" ht="15.6" x14ac:dyDescent="0.3">
      <c r="A183" s="13">
        <v>50</v>
      </c>
      <c r="B183" s="11" t="s">
        <v>31</v>
      </c>
      <c r="C183" s="59">
        <f t="shared" si="62"/>
        <v>29436.736842105263</v>
      </c>
      <c r="D183" s="60">
        <f>SUMIFS('DATOS PEST12'!$E:$E,'DATOS PEST12'!$A:$A,INDICE!$C$13,'DATOS PEST12'!$D:$D,'5. RG PROV CCAA SECCION'!D$11,'DATOS PEST12'!$B:$B,'5. RG PROV CCAA SECCION'!$A183,'DATOS PEST12'!$F:$F,"REGIMEN GENERAL",'DATOS PEST12'!$C:$C,"NO UNION")+SUMIFS('DATOS PEST12'!$E:$E,'DATOS PEST12'!$A:$A,INDICE!$C$13,'DATOS PEST12'!$D:$D,'5. RG PROV CCAA SECCION'!D$11,'DATOS PEST12'!$B:$B,'5. RG PROV CCAA SECCION'!$A183,'DATOS PEST12'!$F:$F,"REGIMEN GENERAL",'DATOS PEST12'!$C:$C,"NO CONSTA")</f>
        <v>629.94736842105249</v>
      </c>
      <c r="E183" s="62">
        <f>SUMIFS('DATOS PEST12'!$E:$E,'DATOS PEST12'!$A:$A,INDICE!$C$13,'DATOS PEST12'!$D:$D,'5. RG PROV CCAA SECCION'!E$11,'DATOS PEST12'!$B:$B,'5. RG PROV CCAA SECCION'!$A183,'DATOS PEST12'!$F:$F,"REGIMEN GENERAL",'DATOS PEST12'!$C:$C,"NO UNION")+SUMIFS('DATOS PEST12'!$E:$E,'DATOS PEST12'!$A:$A,INDICE!$C$13,'DATOS PEST12'!$D:$D,'5. RG PROV CCAA SECCION'!E$11,'DATOS PEST12'!$B:$B,'5. RG PROV CCAA SECCION'!$A183,'DATOS PEST12'!$F:$F,"REGIMEN GENERAL",'DATOS PEST12'!$C:$C,"NO CONSTA")</f>
        <v>6.9999999999999973</v>
      </c>
      <c r="F183" s="62">
        <f>SUMIFS('DATOS PEST12'!$E:$E,'DATOS PEST12'!$A:$A,INDICE!$C$13,'DATOS PEST12'!$D:$D,'5. RG PROV CCAA SECCION'!F$11,'DATOS PEST12'!$B:$B,'5. RG PROV CCAA SECCION'!$A183,'DATOS PEST12'!$F:$F,"REGIMEN GENERAL",'DATOS PEST12'!$C:$C,"NO UNION")+SUMIFS('DATOS PEST12'!$E:$E,'DATOS PEST12'!$A:$A,INDICE!$C$13,'DATOS PEST12'!$D:$D,'5. RG PROV CCAA SECCION'!F$11,'DATOS PEST12'!$B:$B,'5. RG PROV CCAA SECCION'!$A183,'DATOS PEST12'!$F:$F,"REGIMEN GENERAL",'DATOS PEST12'!$C:$C,"NO CONSTA")</f>
        <v>5762.7368421052624</v>
      </c>
      <c r="G183" s="62">
        <f>SUMIFS('DATOS PEST12'!$E:$E,'DATOS PEST12'!$A:$A,INDICE!$C$13,'DATOS PEST12'!$D:$D,'5. RG PROV CCAA SECCION'!G$11,'DATOS PEST12'!$B:$B,'5. RG PROV CCAA SECCION'!$A183,'DATOS PEST12'!$F:$F,"REGIMEN GENERAL",'DATOS PEST12'!$C:$C,"NO UNION")+SUMIFS('DATOS PEST12'!$E:$E,'DATOS PEST12'!$A:$A,INDICE!$C$13,'DATOS PEST12'!$D:$D,'5. RG PROV CCAA SECCION'!G$11,'DATOS PEST12'!$B:$B,'5. RG PROV CCAA SECCION'!$A183,'DATOS PEST12'!$F:$F,"REGIMEN GENERAL",'DATOS PEST12'!$C:$C,"NO CONSTA")</f>
        <v>8.5263157894736832</v>
      </c>
      <c r="H183" s="62">
        <f>SUMIFS('DATOS PEST12'!$E:$E,'DATOS PEST12'!$A:$A,INDICE!$C$13,'DATOS PEST12'!$D:$D,'5. RG PROV CCAA SECCION'!H$11,'DATOS PEST12'!$B:$B,'5. RG PROV CCAA SECCION'!$A183,'DATOS PEST12'!$F:$F,"REGIMEN GENERAL",'DATOS PEST12'!$C:$C,"NO UNION")+SUMIFS('DATOS PEST12'!$E:$E,'DATOS PEST12'!$A:$A,INDICE!$C$13,'DATOS PEST12'!$D:$D,'5. RG PROV CCAA SECCION'!H$11,'DATOS PEST12'!$B:$B,'5. RG PROV CCAA SECCION'!$A183,'DATOS PEST12'!$F:$F,"REGIMEN GENERAL",'DATOS PEST12'!$C:$C,"NO CONSTA")</f>
        <v>229.47368421052636</v>
      </c>
      <c r="I183" s="62">
        <f>SUMIFS('DATOS PEST12'!$E:$E,'DATOS PEST12'!$A:$A,INDICE!$C$13,'DATOS PEST12'!$D:$D,'5. RG PROV CCAA SECCION'!I$11,'DATOS PEST12'!$B:$B,'5. RG PROV CCAA SECCION'!$A183,'DATOS PEST12'!$F:$F,"REGIMEN GENERAL",'DATOS PEST12'!$C:$C,"NO UNION")+SUMIFS('DATOS PEST12'!$E:$E,'DATOS PEST12'!$A:$A,INDICE!$C$13,'DATOS PEST12'!$D:$D,'5. RG PROV CCAA SECCION'!I$11,'DATOS PEST12'!$B:$B,'5. RG PROV CCAA SECCION'!$A183,'DATOS PEST12'!$F:$F,"REGIMEN GENERAL",'DATOS PEST12'!$C:$C,"NO CONSTA")</f>
        <v>2815.2105263157891</v>
      </c>
      <c r="J183" s="62">
        <f>SUMIFS('DATOS PEST12'!$E:$E,'DATOS PEST12'!$A:$A,INDICE!$C$13,'DATOS PEST12'!$D:$D,'5. RG PROV CCAA SECCION'!J$11,'DATOS PEST12'!$B:$B,'5. RG PROV CCAA SECCION'!$A183,'DATOS PEST12'!$F:$F,"REGIMEN GENERAL",'DATOS PEST12'!$C:$C,"NO UNION")+SUMIFS('DATOS PEST12'!$E:$E,'DATOS PEST12'!$A:$A,INDICE!$C$13,'DATOS PEST12'!$D:$D,'5. RG PROV CCAA SECCION'!J$11,'DATOS PEST12'!$B:$B,'5. RG PROV CCAA SECCION'!$A183,'DATOS PEST12'!$F:$F,"REGIMEN GENERAL",'DATOS PEST12'!$C:$C,"NO CONSTA")</f>
        <v>3492.9473684210525</v>
      </c>
      <c r="K183" s="62">
        <f>SUMIFS('DATOS PEST12'!$E:$E,'DATOS PEST12'!$A:$A,INDICE!$C$13,'DATOS PEST12'!$D:$D,'5. RG PROV CCAA SECCION'!K$11,'DATOS PEST12'!$B:$B,'5. RG PROV CCAA SECCION'!$A183,'DATOS PEST12'!$F:$F,"REGIMEN GENERAL",'DATOS PEST12'!$C:$C,"NO UNION")+SUMIFS('DATOS PEST12'!$E:$E,'DATOS PEST12'!$A:$A,INDICE!$C$13,'DATOS PEST12'!$D:$D,'5. RG PROV CCAA SECCION'!K$11,'DATOS PEST12'!$B:$B,'5. RG PROV CCAA SECCION'!$A183,'DATOS PEST12'!$F:$F,"REGIMEN GENERAL",'DATOS PEST12'!$C:$C,"NO CONSTA")</f>
        <v>1977.2631578947364</v>
      </c>
      <c r="L183" s="62">
        <f>SUMIFS('DATOS PEST12'!$E:$E,'DATOS PEST12'!$A:$A,INDICE!$C$13,'DATOS PEST12'!$D:$D,'5. RG PROV CCAA SECCION'!L$11,'DATOS PEST12'!$B:$B,'5. RG PROV CCAA SECCION'!$A183,'DATOS PEST12'!$F:$F,"REGIMEN GENERAL",'DATOS PEST12'!$C:$C,"NO UNION")+SUMIFS('DATOS PEST12'!$E:$E,'DATOS PEST12'!$A:$A,INDICE!$C$13,'DATOS PEST12'!$D:$D,'5. RG PROV CCAA SECCION'!L$11,'DATOS PEST12'!$B:$B,'5. RG PROV CCAA SECCION'!$A183,'DATOS PEST12'!$F:$F,"REGIMEN GENERAL",'DATOS PEST12'!$C:$C,"NO CONSTA")</f>
        <v>4187.4210526315792</v>
      </c>
      <c r="M183" s="62">
        <f>SUMIFS('DATOS PEST12'!$E:$E,'DATOS PEST12'!$A:$A,INDICE!$C$13,'DATOS PEST12'!$D:$D,'5. RG PROV CCAA SECCION'!M$11,'DATOS PEST12'!$B:$B,'5. RG PROV CCAA SECCION'!$A183,'DATOS PEST12'!$F:$F,"REGIMEN GENERAL",'DATOS PEST12'!$C:$C,"NO UNION")+SUMIFS('DATOS PEST12'!$E:$E,'DATOS PEST12'!$A:$A,INDICE!$C$13,'DATOS PEST12'!$D:$D,'5. RG PROV CCAA SECCION'!M$11,'DATOS PEST12'!$B:$B,'5. RG PROV CCAA SECCION'!$A183,'DATOS PEST12'!$F:$F,"REGIMEN GENERAL",'DATOS PEST12'!$C:$C,"NO CONSTA")</f>
        <v>350.9473684210526</v>
      </c>
      <c r="N183" s="62">
        <f>SUMIFS('DATOS PEST12'!$E:$E,'DATOS PEST12'!$A:$A,INDICE!$C$13,'DATOS PEST12'!$D:$D,'5. RG PROV CCAA SECCION'!N$11,'DATOS PEST12'!$B:$B,'5. RG PROV CCAA SECCION'!$A183,'DATOS PEST12'!$F:$F,"REGIMEN GENERAL",'DATOS PEST12'!$C:$C,"NO UNION")+SUMIFS('DATOS PEST12'!$E:$E,'DATOS PEST12'!$A:$A,INDICE!$C$13,'DATOS PEST12'!$D:$D,'5. RG PROV CCAA SECCION'!N$11,'DATOS PEST12'!$B:$B,'5. RG PROV CCAA SECCION'!$A183,'DATOS PEST12'!$F:$F,"REGIMEN GENERAL",'DATOS PEST12'!$C:$C,"NO CONSTA")</f>
        <v>43.578947368421069</v>
      </c>
      <c r="O183" s="62">
        <f>SUMIFS('DATOS PEST12'!$E:$E,'DATOS PEST12'!$A:$A,INDICE!$C$13,'DATOS PEST12'!$D:$D,'5. RG PROV CCAA SECCION'!O$11,'DATOS PEST12'!$B:$B,'5. RG PROV CCAA SECCION'!$A183,'DATOS PEST12'!$F:$F,"REGIMEN GENERAL",'DATOS PEST12'!$C:$C,"NO UNION")+SUMIFS('DATOS PEST12'!$E:$E,'DATOS PEST12'!$A:$A,INDICE!$C$13,'DATOS PEST12'!$D:$D,'5. RG PROV CCAA SECCION'!O$11,'DATOS PEST12'!$B:$B,'5. RG PROV CCAA SECCION'!$A183,'DATOS PEST12'!$F:$F,"REGIMEN GENERAL",'DATOS PEST12'!$C:$C,"NO CONSTA")</f>
        <v>61.842105263157904</v>
      </c>
      <c r="P183" s="62">
        <f>SUMIFS('DATOS PEST12'!$E:$E,'DATOS PEST12'!$A:$A,INDICE!$C$13,'DATOS PEST12'!$D:$D,'5. RG PROV CCAA SECCION'!P$11,'DATOS PEST12'!$B:$B,'5. RG PROV CCAA SECCION'!$A183,'DATOS PEST12'!$F:$F,"REGIMEN GENERAL",'DATOS PEST12'!$C:$C,"NO UNION")+SUMIFS('DATOS PEST12'!$E:$E,'DATOS PEST12'!$A:$A,INDICE!$C$13,'DATOS PEST12'!$D:$D,'5. RG PROV CCAA SECCION'!P$11,'DATOS PEST12'!$B:$B,'5. RG PROV CCAA SECCION'!$A183,'DATOS PEST12'!$F:$F,"REGIMEN GENERAL",'DATOS PEST12'!$C:$C,"NO CONSTA")</f>
        <v>678.1052631578948</v>
      </c>
      <c r="Q183" s="62">
        <f>SUMIFS('DATOS PEST12'!$E:$E,'DATOS PEST12'!$A:$A,INDICE!$C$13,'DATOS PEST12'!$D:$D,'5. RG PROV CCAA SECCION'!Q$11,'DATOS PEST12'!$B:$B,'5. RG PROV CCAA SECCION'!$A183,'DATOS PEST12'!$F:$F,"REGIMEN GENERAL",'DATOS PEST12'!$C:$C,"NO UNION")+SUMIFS('DATOS PEST12'!$E:$E,'DATOS PEST12'!$A:$A,INDICE!$C$13,'DATOS PEST12'!$D:$D,'5. RG PROV CCAA SECCION'!Q$11,'DATOS PEST12'!$B:$B,'5. RG PROV CCAA SECCION'!$A183,'DATOS PEST12'!$F:$F,"REGIMEN GENERAL",'DATOS PEST12'!$C:$C,"NO CONSTA")</f>
        <v>5467.78947368421</v>
      </c>
      <c r="R183" s="62">
        <f>SUMIFS('DATOS PEST12'!$E:$E,'DATOS PEST12'!$A:$A,INDICE!$C$13,'DATOS PEST12'!$D:$D,'5. RG PROV CCAA SECCION'!R$11,'DATOS PEST12'!$B:$B,'5. RG PROV CCAA SECCION'!$A183,'DATOS PEST12'!$F:$F,"REGIMEN GENERAL",'DATOS PEST12'!$C:$C,"NO UNION")+SUMIFS('DATOS PEST12'!$E:$E,'DATOS PEST12'!$A:$A,INDICE!$C$13,'DATOS PEST12'!$D:$D,'5. RG PROV CCAA SECCION'!R$11,'DATOS PEST12'!$B:$B,'5. RG PROV CCAA SECCION'!$A183,'DATOS PEST12'!$F:$F,"REGIMEN GENERAL",'DATOS PEST12'!$C:$C,"NO CONSTA")</f>
        <v>273.6315789473685</v>
      </c>
      <c r="S183" s="62">
        <f>SUMIFS('DATOS PEST12'!$E:$E,'DATOS PEST12'!$A:$A,INDICE!$C$13,'DATOS PEST12'!$D:$D,'5. RG PROV CCAA SECCION'!S$11,'DATOS PEST12'!$B:$B,'5. RG PROV CCAA SECCION'!$A183,'DATOS PEST12'!$F:$F,"REGIMEN GENERAL",'DATOS PEST12'!$C:$C,"NO UNION")+SUMIFS('DATOS PEST12'!$E:$E,'DATOS PEST12'!$A:$A,INDICE!$C$13,'DATOS PEST12'!$D:$D,'5. RG PROV CCAA SECCION'!S$11,'DATOS PEST12'!$B:$B,'5. RG PROV CCAA SECCION'!$A183,'DATOS PEST12'!$F:$F,"REGIMEN GENERAL",'DATOS PEST12'!$C:$C,"NO CONSTA")</f>
        <v>628.15789473684197</v>
      </c>
      <c r="T183" s="62">
        <f>SUMIFS('DATOS PEST12'!$E:$E,'DATOS PEST12'!$A:$A,INDICE!$C$13,'DATOS PEST12'!$D:$D,'5. RG PROV CCAA SECCION'!T$11,'DATOS PEST12'!$B:$B,'5. RG PROV CCAA SECCION'!$A183,'DATOS PEST12'!$F:$F,"REGIMEN GENERAL",'DATOS PEST12'!$C:$C,"NO UNION")+SUMIFS('DATOS PEST12'!$E:$E,'DATOS PEST12'!$A:$A,INDICE!$C$13,'DATOS PEST12'!$D:$D,'5. RG PROV CCAA SECCION'!T$11,'DATOS PEST12'!$B:$B,'5. RG PROV CCAA SECCION'!$A183,'DATOS PEST12'!$F:$F,"REGIMEN GENERAL",'DATOS PEST12'!$C:$C,"NO CONSTA")</f>
        <v>1699.3684210526317</v>
      </c>
      <c r="U183" s="62">
        <f>SUMIFS('DATOS PEST12'!$E:$E,'DATOS PEST12'!$A:$A,INDICE!$C$13,'DATOS PEST12'!$D:$D,'5. RG PROV CCAA SECCION'!U$11,'DATOS PEST12'!$B:$B,'5. RG PROV CCAA SECCION'!$A183,'DATOS PEST12'!$F:$F,"REGIMEN GENERAL",'DATOS PEST12'!$C:$C,"NO UNION")+SUMIFS('DATOS PEST12'!$E:$E,'DATOS PEST12'!$A:$A,INDICE!$C$13,'DATOS PEST12'!$D:$D,'5. RG PROV CCAA SECCION'!U$11,'DATOS PEST12'!$B:$B,'5. RG PROV CCAA SECCION'!$A183,'DATOS PEST12'!$F:$F,"REGIMEN GENERAL",'DATOS PEST12'!$C:$C,"NO CONSTA")</f>
        <v>356</v>
      </c>
      <c r="V183" s="62">
        <f>SUMIFS('DATOS PEST12'!$E:$E,'DATOS PEST12'!$A:$A,INDICE!$C$13,'DATOS PEST12'!$D:$D,'5. RG PROV CCAA SECCION'!V$11,'DATOS PEST12'!$B:$B,'5. RG PROV CCAA SECCION'!$A183,'DATOS PEST12'!$F:$F,"REGIMEN GENERAL",'DATOS PEST12'!$C:$C,"NO UNION")+SUMIFS('DATOS PEST12'!$E:$E,'DATOS PEST12'!$A:$A,INDICE!$C$13,'DATOS PEST12'!$D:$D,'5. RG PROV CCAA SECCION'!V$11,'DATOS PEST12'!$B:$B,'5. RG PROV CCAA SECCION'!$A183,'DATOS PEST12'!$F:$F,"REGIMEN GENERAL",'DATOS PEST12'!$C:$C,"NO CONSTA")</f>
        <v>714</v>
      </c>
      <c r="W183" s="62">
        <f>SUMIFS('DATOS PEST12'!$E:$E,'DATOS PEST12'!$A:$A,INDICE!$C$13,'DATOS PEST12'!$D:$D,'5. RG PROV CCAA SECCION'!W$11,'DATOS PEST12'!$B:$B,'5. RG PROV CCAA SECCION'!$A183,'DATOS PEST12'!$F:$F,"REGIMEN GENERAL",'DATOS PEST12'!$C:$C,"NO UNION")+SUMIFS('DATOS PEST12'!$E:$E,'DATOS PEST12'!$A:$A,INDICE!$C$13,'DATOS PEST12'!$D:$D,'5. RG PROV CCAA SECCION'!W$11,'DATOS PEST12'!$B:$B,'5. RG PROV CCAA SECCION'!$A183,'DATOS PEST12'!$F:$F,"REGIMEN GENERAL",'DATOS PEST12'!$C:$C,"NO CONSTA")</f>
        <v>52.789473684210549</v>
      </c>
      <c r="X183" s="62">
        <f>SUMIFS('DATOS PEST12'!$E:$E,'DATOS PEST12'!$A:$A,INDICE!$C$13,'DATOS PEST12'!$D:$D,'5. RG PROV CCAA SECCION'!X$11,'DATOS PEST12'!$B:$B,'5. RG PROV CCAA SECCION'!$A183,'DATOS PEST12'!$F:$F,"REGIMEN GENERAL",'DATOS PEST12'!$C:$C,"NO UNION")+SUMIFS('DATOS PEST12'!$E:$E,'DATOS PEST12'!$A:$A,INDICE!$C$13,'DATOS PEST12'!$D:$D,'5. RG PROV CCAA SECCION'!X$11,'DATOS PEST12'!$B:$B,'5. RG PROV CCAA SECCION'!$A183,'DATOS PEST12'!$F:$F,"REGIMEN GENERAL",'DATOS PEST12'!$C:$C,"NO CONSTA")</f>
        <v>0</v>
      </c>
      <c r="Y183" s="59">
        <f>SUMIFS('DATOS PEST12'!$E:$E,'DATOS PEST12'!$A:$A,INDICE!$C$13,'DATOS PEST12'!$D:$D,'5. RG PROV CCAA SECCION'!Y$11,'DATOS PEST12'!$B:$B,'5. RG PROV CCAA SECCION'!$A183,'DATOS PEST12'!$F:$F,"REGIMEN GENERAL",'DATOS PEST12'!$C:$C,"NO UNION")+SUMIFS('DATOS PEST12'!$E:$E,'DATOS PEST12'!$A:$A,INDICE!$C$13,'DATOS PEST12'!$D:$D,'5. RG PROV CCAA SECCION'!Y$11,'DATOS PEST12'!$B:$B,'5. RG PROV CCAA SECCION'!$A183,'DATOS PEST12'!$F:$F,"REGIMEN GENERAL",'DATOS PEST12'!$C:$C,"NO CONSTA")</f>
        <v>0</v>
      </c>
    </row>
    <row r="184" spans="1:25" ht="15.6" x14ac:dyDescent="0.3">
      <c r="A184" s="238" t="s">
        <v>181</v>
      </c>
      <c r="B184" s="239"/>
      <c r="C184" s="66">
        <f t="shared" ref="C184:Y184" si="63">C185</f>
        <v>10210.947368421052</v>
      </c>
      <c r="D184" s="64">
        <f t="shared" si="63"/>
        <v>78.473684210526315</v>
      </c>
      <c r="E184" s="67">
        <f t="shared" si="63"/>
        <v>5.0000000000000009</v>
      </c>
      <c r="F184" s="67">
        <f t="shared" si="63"/>
        <v>674.9473684210526</v>
      </c>
      <c r="G184" s="67">
        <f t="shared" si="63"/>
        <v>3.052631578947369</v>
      </c>
      <c r="H184" s="67">
        <f t="shared" si="63"/>
        <v>38.210526315789473</v>
      </c>
      <c r="I184" s="67">
        <f t="shared" si="63"/>
        <v>1331.9473684210527</v>
      </c>
      <c r="J184" s="67">
        <f t="shared" si="63"/>
        <v>1226.2631578947369</v>
      </c>
      <c r="K184" s="67">
        <f t="shared" si="63"/>
        <v>242.47368421052627</v>
      </c>
      <c r="L184" s="67">
        <f t="shared" si="63"/>
        <v>3325.5263157894733</v>
      </c>
      <c r="M184" s="67">
        <f t="shared" si="63"/>
        <v>132.10526315789471</v>
      </c>
      <c r="N184" s="67">
        <f t="shared" si="63"/>
        <v>17.473684210526319</v>
      </c>
      <c r="O184" s="67">
        <f t="shared" si="63"/>
        <v>18.842105263157894</v>
      </c>
      <c r="P184" s="67">
        <f t="shared" si="63"/>
        <v>217.63157894736833</v>
      </c>
      <c r="Q184" s="67">
        <f t="shared" si="63"/>
        <v>920.9473684210526</v>
      </c>
      <c r="R184" s="67">
        <f t="shared" si="63"/>
        <v>132.52631578947367</v>
      </c>
      <c r="S184" s="67">
        <f t="shared" si="63"/>
        <v>336.78947368421052</v>
      </c>
      <c r="T184" s="67">
        <f t="shared" si="63"/>
        <v>987.15789473684231</v>
      </c>
      <c r="U184" s="67">
        <f t="shared" si="63"/>
        <v>216.31578947368425</v>
      </c>
      <c r="V184" s="67">
        <f t="shared" si="63"/>
        <v>269.89473684210532</v>
      </c>
      <c r="W184" s="67">
        <f t="shared" si="63"/>
        <v>35.368421052631575</v>
      </c>
      <c r="X184" s="67">
        <f t="shared" si="63"/>
        <v>0</v>
      </c>
      <c r="Y184" s="66">
        <f t="shared" si="63"/>
        <v>0</v>
      </c>
    </row>
    <row r="185" spans="1:25" ht="15.6" x14ac:dyDescent="0.3">
      <c r="A185" s="14">
        <v>33</v>
      </c>
      <c r="B185" s="15" t="s">
        <v>18</v>
      </c>
      <c r="C185" s="59">
        <f>SUM(D185:Y185)</f>
        <v>10210.947368421052</v>
      </c>
      <c r="D185" s="60">
        <f>SUMIFS('DATOS PEST12'!$E:$E,'DATOS PEST12'!$A:$A,INDICE!$C$13,'DATOS PEST12'!$D:$D,'5. RG PROV CCAA SECCION'!D$11,'DATOS PEST12'!$B:$B,'5. RG PROV CCAA SECCION'!$A185,'DATOS PEST12'!$F:$F,"REGIMEN GENERAL",'DATOS PEST12'!$C:$C,"&lt;&gt;"&amp;"UNION EUROPEA")</f>
        <v>78.473684210526315</v>
      </c>
      <c r="E185" s="62">
        <f>SUMIFS('DATOS PEST12'!$E:$E,'DATOS PEST12'!$A:$A,INDICE!$C$13,'DATOS PEST12'!$D:$D,'5. RG PROV CCAA SECCION'!E$11,'DATOS PEST12'!$B:$B,'5. RG PROV CCAA SECCION'!$A185,'DATOS PEST12'!$F:$F,"REGIMEN GENERAL",'DATOS PEST12'!$C:$C,"&lt;&gt;"&amp;"UNION EUROPEA")</f>
        <v>5.0000000000000009</v>
      </c>
      <c r="F185" s="62">
        <f>SUMIFS('DATOS PEST12'!$E:$E,'DATOS PEST12'!$A:$A,INDICE!$C$13,'DATOS PEST12'!$D:$D,'5. RG PROV CCAA SECCION'!F$11,'DATOS PEST12'!$B:$B,'5. RG PROV CCAA SECCION'!$A185,'DATOS PEST12'!$F:$F,"REGIMEN GENERAL",'DATOS PEST12'!$C:$C,"&lt;&gt;"&amp;"UNION EUROPEA")</f>
        <v>674.9473684210526</v>
      </c>
      <c r="G185" s="62">
        <f>SUMIFS('DATOS PEST12'!$E:$E,'DATOS PEST12'!$A:$A,INDICE!$C$13,'DATOS PEST12'!$D:$D,'5. RG PROV CCAA SECCION'!G$11,'DATOS PEST12'!$B:$B,'5. RG PROV CCAA SECCION'!$A185,'DATOS PEST12'!$F:$F,"REGIMEN GENERAL",'DATOS PEST12'!$C:$C,"&lt;&gt;"&amp;"UNION EUROPEA")</f>
        <v>3.052631578947369</v>
      </c>
      <c r="H185" s="62">
        <f>SUMIFS('DATOS PEST12'!$E:$E,'DATOS PEST12'!$A:$A,INDICE!$C$13,'DATOS PEST12'!$D:$D,'5. RG PROV CCAA SECCION'!H$11,'DATOS PEST12'!$B:$B,'5. RG PROV CCAA SECCION'!$A185,'DATOS PEST12'!$F:$F,"REGIMEN GENERAL",'DATOS PEST12'!$C:$C,"&lt;&gt;"&amp;"UNION EUROPEA")</f>
        <v>38.210526315789473</v>
      </c>
      <c r="I185" s="62">
        <f>SUMIFS('DATOS PEST12'!$E:$E,'DATOS PEST12'!$A:$A,INDICE!$C$13,'DATOS PEST12'!$D:$D,'5. RG PROV CCAA SECCION'!I$11,'DATOS PEST12'!$B:$B,'5. RG PROV CCAA SECCION'!$A185,'DATOS PEST12'!$F:$F,"REGIMEN GENERAL",'DATOS PEST12'!$C:$C,"&lt;&gt;"&amp;"UNION EUROPEA")</f>
        <v>1331.9473684210527</v>
      </c>
      <c r="J185" s="62">
        <f>SUMIFS('DATOS PEST12'!$E:$E,'DATOS PEST12'!$A:$A,INDICE!$C$13,'DATOS PEST12'!$D:$D,'5. RG PROV CCAA SECCION'!J$11,'DATOS PEST12'!$B:$B,'5. RG PROV CCAA SECCION'!$A185,'DATOS PEST12'!$F:$F,"REGIMEN GENERAL",'DATOS PEST12'!$C:$C,"&lt;&gt;"&amp;"UNION EUROPEA")</f>
        <v>1226.2631578947369</v>
      </c>
      <c r="K185" s="62">
        <f>SUMIFS('DATOS PEST12'!$E:$E,'DATOS PEST12'!$A:$A,INDICE!$C$13,'DATOS PEST12'!$D:$D,'5. RG PROV CCAA SECCION'!K$11,'DATOS PEST12'!$B:$B,'5. RG PROV CCAA SECCION'!$A185,'DATOS PEST12'!$F:$F,"REGIMEN GENERAL",'DATOS PEST12'!$C:$C,"&lt;&gt;"&amp;"UNION EUROPEA")</f>
        <v>242.47368421052627</v>
      </c>
      <c r="L185" s="62">
        <f>SUMIFS('DATOS PEST12'!$E:$E,'DATOS PEST12'!$A:$A,INDICE!$C$13,'DATOS PEST12'!$D:$D,'5. RG PROV CCAA SECCION'!L$11,'DATOS PEST12'!$B:$B,'5. RG PROV CCAA SECCION'!$A185,'DATOS PEST12'!$F:$F,"REGIMEN GENERAL",'DATOS PEST12'!$C:$C,"&lt;&gt;"&amp;"UNION EUROPEA")</f>
        <v>3325.5263157894733</v>
      </c>
      <c r="M185" s="62">
        <f>SUMIFS('DATOS PEST12'!$E:$E,'DATOS PEST12'!$A:$A,INDICE!$C$13,'DATOS PEST12'!$D:$D,'5. RG PROV CCAA SECCION'!M$11,'DATOS PEST12'!$B:$B,'5. RG PROV CCAA SECCION'!$A185,'DATOS PEST12'!$F:$F,"REGIMEN GENERAL",'DATOS PEST12'!$C:$C,"&lt;&gt;"&amp;"UNION EUROPEA")</f>
        <v>132.10526315789471</v>
      </c>
      <c r="N185" s="62">
        <f>SUMIFS('DATOS PEST12'!$E:$E,'DATOS PEST12'!$A:$A,INDICE!$C$13,'DATOS PEST12'!$D:$D,'5. RG PROV CCAA SECCION'!N$11,'DATOS PEST12'!$B:$B,'5. RG PROV CCAA SECCION'!$A185,'DATOS PEST12'!$F:$F,"REGIMEN GENERAL",'DATOS PEST12'!$C:$C,"&lt;&gt;"&amp;"UNION EUROPEA")</f>
        <v>17.473684210526319</v>
      </c>
      <c r="O185" s="62">
        <f>SUMIFS('DATOS PEST12'!$E:$E,'DATOS PEST12'!$A:$A,INDICE!$C$13,'DATOS PEST12'!$D:$D,'5. RG PROV CCAA SECCION'!O$11,'DATOS PEST12'!$B:$B,'5. RG PROV CCAA SECCION'!$A185,'DATOS PEST12'!$F:$F,"REGIMEN GENERAL",'DATOS PEST12'!$C:$C,"&lt;&gt;"&amp;"UNION EUROPEA")</f>
        <v>18.842105263157894</v>
      </c>
      <c r="P185" s="62">
        <f>SUMIFS('DATOS PEST12'!$E:$E,'DATOS PEST12'!$A:$A,INDICE!$C$13,'DATOS PEST12'!$D:$D,'5. RG PROV CCAA SECCION'!P$11,'DATOS PEST12'!$B:$B,'5. RG PROV CCAA SECCION'!$A185,'DATOS PEST12'!$F:$F,"REGIMEN GENERAL",'DATOS PEST12'!$C:$C,"&lt;&gt;"&amp;"UNION EUROPEA")</f>
        <v>217.63157894736833</v>
      </c>
      <c r="Q185" s="62">
        <f>SUMIFS('DATOS PEST12'!$E:$E,'DATOS PEST12'!$A:$A,INDICE!$C$13,'DATOS PEST12'!$D:$D,'5. RG PROV CCAA SECCION'!Q$11,'DATOS PEST12'!$B:$B,'5. RG PROV CCAA SECCION'!$A185,'DATOS PEST12'!$F:$F,"REGIMEN GENERAL",'DATOS PEST12'!$C:$C,"&lt;&gt;"&amp;"UNION EUROPEA")</f>
        <v>920.9473684210526</v>
      </c>
      <c r="R185" s="62">
        <f>SUMIFS('DATOS PEST12'!$E:$E,'DATOS PEST12'!$A:$A,INDICE!$C$13,'DATOS PEST12'!$D:$D,'5. RG PROV CCAA SECCION'!R$11,'DATOS PEST12'!$B:$B,'5. RG PROV CCAA SECCION'!$A185,'DATOS PEST12'!$F:$F,"REGIMEN GENERAL",'DATOS PEST12'!$C:$C,"&lt;&gt;"&amp;"UNION EUROPEA")</f>
        <v>132.52631578947367</v>
      </c>
      <c r="S185" s="62">
        <f>SUMIFS('DATOS PEST12'!$E:$E,'DATOS PEST12'!$A:$A,INDICE!$C$13,'DATOS PEST12'!$D:$D,'5. RG PROV CCAA SECCION'!S$11,'DATOS PEST12'!$B:$B,'5. RG PROV CCAA SECCION'!$A185,'DATOS PEST12'!$F:$F,"REGIMEN GENERAL",'DATOS PEST12'!$C:$C,"&lt;&gt;"&amp;"UNION EUROPEA")</f>
        <v>336.78947368421052</v>
      </c>
      <c r="T185" s="62">
        <f>SUMIFS('DATOS PEST12'!$E:$E,'DATOS PEST12'!$A:$A,INDICE!$C$13,'DATOS PEST12'!$D:$D,'5. RG PROV CCAA SECCION'!T$11,'DATOS PEST12'!$B:$B,'5. RG PROV CCAA SECCION'!$A185,'DATOS PEST12'!$F:$F,"REGIMEN GENERAL",'DATOS PEST12'!$C:$C,"&lt;&gt;"&amp;"UNION EUROPEA")</f>
        <v>987.15789473684231</v>
      </c>
      <c r="U185" s="62">
        <f>SUMIFS('DATOS PEST12'!$E:$E,'DATOS PEST12'!$A:$A,INDICE!$C$13,'DATOS PEST12'!$D:$D,'5. RG PROV CCAA SECCION'!U$11,'DATOS PEST12'!$B:$B,'5. RG PROV CCAA SECCION'!$A185,'DATOS PEST12'!$F:$F,"REGIMEN GENERAL",'DATOS PEST12'!$C:$C,"&lt;&gt;"&amp;"UNION EUROPEA")</f>
        <v>216.31578947368425</v>
      </c>
      <c r="V185" s="62">
        <f>SUMIFS('DATOS PEST12'!$E:$E,'DATOS PEST12'!$A:$A,INDICE!$C$13,'DATOS PEST12'!$D:$D,'5. RG PROV CCAA SECCION'!V$11,'DATOS PEST12'!$B:$B,'5. RG PROV CCAA SECCION'!$A185,'DATOS PEST12'!$F:$F,"REGIMEN GENERAL",'DATOS PEST12'!$C:$C,"&lt;&gt;"&amp;"UNION EUROPEA")</f>
        <v>269.89473684210532</v>
      </c>
      <c r="W185" s="62">
        <f>SUMIFS('DATOS PEST12'!$E:$E,'DATOS PEST12'!$A:$A,INDICE!$C$13,'DATOS PEST12'!$D:$D,'5. RG PROV CCAA SECCION'!W$11,'DATOS PEST12'!$B:$B,'5. RG PROV CCAA SECCION'!$A185,'DATOS PEST12'!$F:$F,"REGIMEN GENERAL",'DATOS PEST12'!$C:$C,"&lt;&gt;"&amp;"UNION EUROPEA")</f>
        <v>35.368421052631575</v>
      </c>
      <c r="X185" s="62">
        <f>SUMIFS('DATOS PEST12'!$E:$E,'DATOS PEST12'!$A:$A,INDICE!$C$13,'DATOS PEST12'!$D:$D,'5. RG PROV CCAA SECCION'!X$11,'DATOS PEST12'!$B:$B,'5. RG PROV CCAA SECCION'!$A185,'DATOS PEST12'!$F:$F,"REGIMEN GENERAL",'DATOS PEST12'!$C:$C,"&lt;&gt;"&amp;"UNION EUROPEA")</f>
        <v>0</v>
      </c>
      <c r="Y185" s="59">
        <f>SUMIFS('DATOS PEST12'!$E:$E,'DATOS PEST12'!$A:$A,INDICE!$C$13,'DATOS PEST12'!$D:$D,'5. RG PROV CCAA SECCION'!Y$11,'DATOS PEST12'!$B:$B,'5. RG PROV CCAA SECCION'!$A185,'DATOS PEST12'!$F:$F,"REGIMEN GENERAL",'DATOS PEST12'!$C:$C,"&lt;&gt;"&amp;"UNION EUROPEA")</f>
        <v>0</v>
      </c>
    </row>
    <row r="186" spans="1:25" ht="15.6" x14ac:dyDescent="0.3">
      <c r="A186" s="238" t="s">
        <v>180</v>
      </c>
      <c r="B186" s="239"/>
      <c r="C186" s="66">
        <f t="shared" ref="C186:Y186" si="64">C187</f>
        <v>46228.368421052641</v>
      </c>
      <c r="D186" s="64">
        <f t="shared" si="64"/>
        <v>177.78947368421052</v>
      </c>
      <c r="E186" s="67">
        <f t="shared" si="64"/>
        <v>21.947368421052637</v>
      </c>
      <c r="F186" s="67">
        <f t="shared" si="64"/>
        <v>2125.2631578947367</v>
      </c>
      <c r="G186" s="67">
        <f t="shared" si="64"/>
        <v>16.157894736842103</v>
      </c>
      <c r="H186" s="67">
        <f t="shared" si="64"/>
        <v>292.10526315789468</v>
      </c>
      <c r="I186" s="67">
        <f t="shared" si="64"/>
        <v>13686.263157894737</v>
      </c>
      <c r="J186" s="67">
        <f t="shared" si="64"/>
        <v>5690.21052631579</v>
      </c>
      <c r="K186" s="67">
        <f t="shared" si="64"/>
        <v>1046.8947368421052</v>
      </c>
      <c r="L186" s="67">
        <f t="shared" si="64"/>
        <v>12565.052631578947</v>
      </c>
      <c r="M186" s="67">
        <f t="shared" si="64"/>
        <v>364.9473684210526</v>
      </c>
      <c r="N186" s="67">
        <f t="shared" si="64"/>
        <v>99.736842105263207</v>
      </c>
      <c r="O186" s="67">
        <f t="shared" si="64"/>
        <v>437.31578947368422</v>
      </c>
      <c r="P186" s="67">
        <f t="shared" si="64"/>
        <v>742.94736842105272</v>
      </c>
      <c r="Q186" s="67">
        <f t="shared" si="64"/>
        <v>4070.4736842105272</v>
      </c>
      <c r="R186" s="67">
        <f t="shared" si="64"/>
        <v>248.84210526315789</v>
      </c>
      <c r="S186" s="67">
        <f t="shared" si="64"/>
        <v>951.68421052631606</v>
      </c>
      <c r="T186" s="67">
        <f t="shared" si="64"/>
        <v>1498.4210526315792</v>
      </c>
      <c r="U186" s="67">
        <f t="shared" si="64"/>
        <v>756.84210526315792</v>
      </c>
      <c r="V186" s="67">
        <f t="shared" si="64"/>
        <v>1290.9473684210523</v>
      </c>
      <c r="W186" s="67">
        <f t="shared" si="64"/>
        <v>136.52631578947373</v>
      </c>
      <c r="X186" s="67">
        <f t="shared" si="64"/>
        <v>7.9999999999999964</v>
      </c>
      <c r="Y186" s="66">
        <f t="shared" si="64"/>
        <v>0</v>
      </c>
    </row>
    <row r="187" spans="1:25" ht="15.6" x14ac:dyDescent="0.3">
      <c r="A187" s="14">
        <v>7</v>
      </c>
      <c r="B187" s="15" t="s">
        <v>82</v>
      </c>
      <c r="C187" s="59">
        <f>SUM(D187:Y187)</f>
        <v>46228.368421052641</v>
      </c>
      <c r="D187" s="60">
        <f>SUMIFS('DATOS PEST12'!$E:$E,'DATOS PEST12'!$A:$A,INDICE!$C$13,'DATOS PEST12'!$D:$D,'5. RG PROV CCAA SECCION'!D$11,'DATOS PEST12'!$B:$B,'5. RG PROV CCAA SECCION'!$A187,'DATOS PEST12'!$F:$F,"REGIMEN GENERAL",'DATOS PEST12'!$C:$C,"&lt;&gt;"&amp;"UNION EUROPEA")</f>
        <v>177.78947368421052</v>
      </c>
      <c r="E187" s="62">
        <f>SUMIFS('DATOS PEST12'!$E:$E,'DATOS PEST12'!$A:$A,INDICE!$C$13,'DATOS PEST12'!$D:$D,'5. RG PROV CCAA SECCION'!E$11,'DATOS PEST12'!$B:$B,'5. RG PROV CCAA SECCION'!$A187,'DATOS PEST12'!$F:$F,"REGIMEN GENERAL",'DATOS PEST12'!$C:$C,"&lt;&gt;"&amp;"UNION EUROPEA")</f>
        <v>21.947368421052637</v>
      </c>
      <c r="F187" s="62">
        <f>SUMIFS('DATOS PEST12'!$E:$E,'DATOS PEST12'!$A:$A,INDICE!$C$13,'DATOS PEST12'!$D:$D,'5. RG PROV CCAA SECCION'!F$11,'DATOS PEST12'!$B:$B,'5. RG PROV CCAA SECCION'!$A187,'DATOS PEST12'!$F:$F,"REGIMEN GENERAL",'DATOS PEST12'!$C:$C,"&lt;&gt;"&amp;"UNION EUROPEA")</f>
        <v>2125.2631578947367</v>
      </c>
      <c r="G187" s="62">
        <f>SUMIFS('DATOS PEST12'!$E:$E,'DATOS PEST12'!$A:$A,INDICE!$C$13,'DATOS PEST12'!$D:$D,'5. RG PROV CCAA SECCION'!G$11,'DATOS PEST12'!$B:$B,'5. RG PROV CCAA SECCION'!$A187,'DATOS PEST12'!$F:$F,"REGIMEN GENERAL",'DATOS PEST12'!$C:$C,"&lt;&gt;"&amp;"UNION EUROPEA")</f>
        <v>16.157894736842103</v>
      </c>
      <c r="H187" s="62">
        <f>SUMIFS('DATOS PEST12'!$E:$E,'DATOS PEST12'!$A:$A,INDICE!$C$13,'DATOS PEST12'!$D:$D,'5. RG PROV CCAA SECCION'!H$11,'DATOS PEST12'!$B:$B,'5. RG PROV CCAA SECCION'!$A187,'DATOS PEST12'!$F:$F,"REGIMEN GENERAL",'DATOS PEST12'!$C:$C,"&lt;&gt;"&amp;"UNION EUROPEA")</f>
        <v>292.10526315789468</v>
      </c>
      <c r="I187" s="62">
        <f>SUMIFS('DATOS PEST12'!$E:$E,'DATOS PEST12'!$A:$A,INDICE!$C$13,'DATOS PEST12'!$D:$D,'5. RG PROV CCAA SECCION'!I$11,'DATOS PEST12'!$B:$B,'5. RG PROV CCAA SECCION'!$A187,'DATOS PEST12'!$F:$F,"REGIMEN GENERAL",'DATOS PEST12'!$C:$C,"&lt;&gt;"&amp;"UNION EUROPEA")</f>
        <v>13686.263157894737</v>
      </c>
      <c r="J187" s="62">
        <f>SUMIFS('DATOS PEST12'!$E:$E,'DATOS PEST12'!$A:$A,INDICE!$C$13,'DATOS PEST12'!$D:$D,'5. RG PROV CCAA SECCION'!J$11,'DATOS PEST12'!$B:$B,'5. RG PROV CCAA SECCION'!$A187,'DATOS PEST12'!$F:$F,"REGIMEN GENERAL",'DATOS PEST12'!$C:$C,"&lt;&gt;"&amp;"UNION EUROPEA")</f>
        <v>5690.21052631579</v>
      </c>
      <c r="K187" s="62">
        <f>SUMIFS('DATOS PEST12'!$E:$E,'DATOS PEST12'!$A:$A,INDICE!$C$13,'DATOS PEST12'!$D:$D,'5. RG PROV CCAA SECCION'!K$11,'DATOS PEST12'!$B:$B,'5. RG PROV CCAA SECCION'!$A187,'DATOS PEST12'!$F:$F,"REGIMEN GENERAL",'DATOS PEST12'!$C:$C,"&lt;&gt;"&amp;"UNION EUROPEA")</f>
        <v>1046.8947368421052</v>
      </c>
      <c r="L187" s="62">
        <f>SUMIFS('DATOS PEST12'!$E:$E,'DATOS PEST12'!$A:$A,INDICE!$C$13,'DATOS PEST12'!$D:$D,'5. RG PROV CCAA SECCION'!L$11,'DATOS PEST12'!$B:$B,'5. RG PROV CCAA SECCION'!$A187,'DATOS PEST12'!$F:$F,"REGIMEN GENERAL",'DATOS PEST12'!$C:$C,"&lt;&gt;"&amp;"UNION EUROPEA")</f>
        <v>12565.052631578947</v>
      </c>
      <c r="M187" s="62">
        <f>SUMIFS('DATOS PEST12'!$E:$E,'DATOS PEST12'!$A:$A,INDICE!$C$13,'DATOS PEST12'!$D:$D,'5. RG PROV CCAA SECCION'!M$11,'DATOS PEST12'!$B:$B,'5. RG PROV CCAA SECCION'!$A187,'DATOS PEST12'!$F:$F,"REGIMEN GENERAL",'DATOS PEST12'!$C:$C,"&lt;&gt;"&amp;"UNION EUROPEA")</f>
        <v>364.9473684210526</v>
      </c>
      <c r="N187" s="62">
        <f>SUMIFS('DATOS PEST12'!$E:$E,'DATOS PEST12'!$A:$A,INDICE!$C$13,'DATOS PEST12'!$D:$D,'5. RG PROV CCAA SECCION'!N$11,'DATOS PEST12'!$B:$B,'5. RG PROV CCAA SECCION'!$A187,'DATOS PEST12'!$F:$F,"REGIMEN GENERAL",'DATOS PEST12'!$C:$C,"&lt;&gt;"&amp;"UNION EUROPEA")</f>
        <v>99.736842105263207</v>
      </c>
      <c r="O187" s="62">
        <f>SUMIFS('DATOS PEST12'!$E:$E,'DATOS PEST12'!$A:$A,INDICE!$C$13,'DATOS PEST12'!$D:$D,'5. RG PROV CCAA SECCION'!O$11,'DATOS PEST12'!$B:$B,'5. RG PROV CCAA SECCION'!$A187,'DATOS PEST12'!$F:$F,"REGIMEN GENERAL",'DATOS PEST12'!$C:$C,"&lt;&gt;"&amp;"UNION EUROPEA")</f>
        <v>437.31578947368422</v>
      </c>
      <c r="P187" s="62">
        <f>SUMIFS('DATOS PEST12'!$E:$E,'DATOS PEST12'!$A:$A,INDICE!$C$13,'DATOS PEST12'!$D:$D,'5. RG PROV CCAA SECCION'!P$11,'DATOS PEST12'!$B:$B,'5. RG PROV CCAA SECCION'!$A187,'DATOS PEST12'!$F:$F,"REGIMEN GENERAL",'DATOS PEST12'!$C:$C,"&lt;&gt;"&amp;"UNION EUROPEA")</f>
        <v>742.94736842105272</v>
      </c>
      <c r="Q187" s="62">
        <f>SUMIFS('DATOS PEST12'!$E:$E,'DATOS PEST12'!$A:$A,INDICE!$C$13,'DATOS PEST12'!$D:$D,'5. RG PROV CCAA SECCION'!Q$11,'DATOS PEST12'!$B:$B,'5. RG PROV CCAA SECCION'!$A187,'DATOS PEST12'!$F:$F,"REGIMEN GENERAL",'DATOS PEST12'!$C:$C,"&lt;&gt;"&amp;"UNION EUROPEA")</f>
        <v>4070.4736842105272</v>
      </c>
      <c r="R187" s="62">
        <f>SUMIFS('DATOS PEST12'!$E:$E,'DATOS PEST12'!$A:$A,INDICE!$C$13,'DATOS PEST12'!$D:$D,'5. RG PROV CCAA SECCION'!R$11,'DATOS PEST12'!$B:$B,'5. RG PROV CCAA SECCION'!$A187,'DATOS PEST12'!$F:$F,"REGIMEN GENERAL",'DATOS PEST12'!$C:$C,"&lt;&gt;"&amp;"UNION EUROPEA")</f>
        <v>248.84210526315789</v>
      </c>
      <c r="S187" s="62">
        <f>SUMIFS('DATOS PEST12'!$E:$E,'DATOS PEST12'!$A:$A,INDICE!$C$13,'DATOS PEST12'!$D:$D,'5. RG PROV CCAA SECCION'!S$11,'DATOS PEST12'!$B:$B,'5. RG PROV CCAA SECCION'!$A187,'DATOS PEST12'!$F:$F,"REGIMEN GENERAL",'DATOS PEST12'!$C:$C,"&lt;&gt;"&amp;"UNION EUROPEA")</f>
        <v>951.68421052631606</v>
      </c>
      <c r="T187" s="62">
        <f>SUMIFS('DATOS PEST12'!$E:$E,'DATOS PEST12'!$A:$A,INDICE!$C$13,'DATOS PEST12'!$D:$D,'5. RG PROV CCAA SECCION'!T$11,'DATOS PEST12'!$B:$B,'5. RG PROV CCAA SECCION'!$A187,'DATOS PEST12'!$F:$F,"REGIMEN GENERAL",'DATOS PEST12'!$C:$C,"&lt;&gt;"&amp;"UNION EUROPEA")</f>
        <v>1498.4210526315792</v>
      </c>
      <c r="U187" s="62">
        <f>SUMIFS('DATOS PEST12'!$E:$E,'DATOS PEST12'!$A:$A,INDICE!$C$13,'DATOS PEST12'!$D:$D,'5. RG PROV CCAA SECCION'!U$11,'DATOS PEST12'!$B:$B,'5. RG PROV CCAA SECCION'!$A187,'DATOS PEST12'!$F:$F,"REGIMEN GENERAL",'DATOS PEST12'!$C:$C,"&lt;&gt;"&amp;"UNION EUROPEA")</f>
        <v>756.84210526315792</v>
      </c>
      <c r="V187" s="62">
        <f>SUMIFS('DATOS PEST12'!$E:$E,'DATOS PEST12'!$A:$A,INDICE!$C$13,'DATOS PEST12'!$D:$D,'5. RG PROV CCAA SECCION'!V$11,'DATOS PEST12'!$B:$B,'5. RG PROV CCAA SECCION'!$A187,'DATOS PEST12'!$F:$F,"REGIMEN GENERAL",'DATOS PEST12'!$C:$C,"&lt;&gt;"&amp;"UNION EUROPEA")</f>
        <v>1290.9473684210523</v>
      </c>
      <c r="W187" s="62">
        <f>SUMIFS('DATOS PEST12'!$E:$E,'DATOS PEST12'!$A:$A,INDICE!$C$13,'DATOS PEST12'!$D:$D,'5. RG PROV CCAA SECCION'!W$11,'DATOS PEST12'!$B:$B,'5. RG PROV CCAA SECCION'!$A187,'DATOS PEST12'!$F:$F,"REGIMEN GENERAL",'DATOS PEST12'!$C:$C,"&lt;&gt;"&amp;"UNION EUROPEA")</f>
        <v>136.52631578947373</v>
      </c>
      <c r="X187" s="62">
        <f>SUMIFS('DATOS PEST12'!$E:$E,'DATOS PEST12'!$A:$A,INDICE!$C$13,'DATOS PEST12'!$D:$D,'5. RG PROV CCAA SECCION'!X$11,'DATOS PEST12'!$B:$B,'5. RG PROV CCAA SECCION'!$A187,'DATOS PEST12'!$F:$F,"REGIMEN GENERAL",'DATOS PEST12'!$C:$C,"&lt;&gt;"&amp;"UNION EUROPEA")</f>
        <v>7.9999999999999964</v>
      </c>
      <c r="Y187" s="59">
        <f>SUMIFS('DATOS PEST12'!$E:$E,'DATOS PEST12'!$A:$A,INDICE!$C$13,'DATOS PEST12'!$D:$D,'5. RG PROV CCAA SECCION'!Y$11,'DATOS PEST12'!$B:$B,'5. RG PROV CCAA SECCION'!$A187,'DATOS PEST12'!$F:$F,"REGIMEN GENERAL",'DATOS PEST12'!$C:$C,"&lt;&gt;"&amp;"UNION EUROPEA")</f>
        <v>0</v>
      </c>
    </row>
    <row r="188" spans="1:25" ht="15.6" x14ac:dyDescent="0.3">
      <c r="A188" s="238" t="s">
        <v>39</v>
      </c>
      <c r="B188" s="239"/>
      <c r="C188" s="66">
        <f t="shared" ref="C188:Y188" si="65">SUM(C189:C190)</f>
        <v>53621.105263157893</v>
      </c>
      <c r="D188" s="64">
        <f t="shared" si="65"/>
        <v>166.4736842105263</v>
      </c>
      <c r="E188" s="67">
        <f t="shared" si="65"/>
        <v>12.263157894736844</v>
      </c>
      <c r="F188" s="67">
        <f t="shared" si="65"/>
        <v>1332.9473684210525</v>
      </c>
      <c r="G188" s="67">
        <f t="shared" si="65"/>
        <v>16.10526315789474</v>
      </c>
      <c r="H188" s="67">
        <f t="shared" si="65"/>
        <v>119.31578947368422</v>
      </c>
      <c r="I188" s="67">
        <f t="shared" si="65"/>
        <v>3893.6315789473674</v>
      </c>
      <c r="J188" s="67">
        <f t="shared" si="65"/>
        <v>8128.78947368421</v>
      </c>
      <c r="K188" s="67">
        <f t="shared" si="65"/>
        <v>1417.0526315789475</v>
      </c>
      <c r="L188" s="67">
        <f t="shared" si="65"/>
        <v>25676.105263157897</v>
      </c>
      <c r="M188" s="67">
        <f t="shared" si="65"/>
        <v>479.57894736842115</v>
      </c>
      <c r="N188" s="67">
        <f t="shared" si="65"/>
        <v>87.31578947368422</v>
      </c>
      <c r="O188" s="67">
        <f t="shared" si="65"/>
        <v>487.26315789473676</v>
      </c>
      <c r="P188" s="67">
        <f t="shared" si="65"/>
        <v>664.89473684210543</v>
      </c>
      <c r="Q188" s="67">
        <f t="shared" si="65"/>
        <v>4306.6842105263167</v>
      </c>
      <c r="R188" s="67">
        <f t="shared" si="65"/>
        <v>465.4736842105263</v>
      </c>
      <c r="S188" s="67">
        <f t="shared" si="65"/>
        <v>988.36842105263167</v>
      </c>
      <c r="T188" s="67">
        <f t="shared" si="65"/>
        <v>2295.2105263157891</v>
      </c>
      <c r="U188" s="67">
        <f t="shared" si="65"/>
        <v>1136.8947368421052</v>
      </c>
      <c r="V188" s="67">
        <f t="shared" si="65"/>
        <v>1841.7894736842104</v>
      </c>
      <c r="W188" s="67">
        <f t="shared" si="65"/>
        <v>95.368421052631589</v>
      </c>
      <c r="X188" s="67">
        <f t="shared" si="65"/>
        <v>9.5789473684210495</v>
      </c>
      <c r="Y188" s="66">
        <f t="shared" si="65"/>
        <v>0</v>
      </c>
    </row>
    <row r="189" spans="1:25" ht="15.6" x14ac:dyDescent="0.3">
      <c r="A189" s="6">
        <v>35</v>
      </c>
      <c r="B189" s="7" t="s">
        <v>83</v>
      </c>
      <c r="C189" s="59">
        <f t="shared" ref="C189:C190" si="66">SUM(D189:Y189)</f>
        <v>29918.684210526313</v>
      </c>
      <c r="D189" s="60">
        <f>SUMIFS('DATOS PEST12'!$E:$E,'DATOS PEST12'!$A:$A,INDICE!$C$13,'DATOS PEST12'!$D:$D,'5. RG PROV CCAA SECCION'!D$11,'DATOS PEST12'!$B:$B,'5. RG PROV CCAA SECCION'!$A189,'DATOS PEST12'!$F:$F,"REGIMEN GENERAL",'DATOS PEST12'!$C:$C,"&lt;&gt;"&amp;"UNION EUROPEA")</f>
        <v>54.789473684210527</v>
      </c>
      <c r="E189" s="62">
        <f>SUMIFS('DATOS PEST12'!$E:$E,'DATOS PEST12'!$A:$A,INDICE!$C$13,'DATOS PEST12'!$D:$D,'5. RG PROV CCAA SECCION'!E$11,'DATOS PEST12'!$B:$B,'5. RG PROV CCAA SECCION'!$A189,'DATOS PEST12'!$F:$F,"REGIMEN GENERAL",'DATOS PEST12'!$C:$C,"&lt;&gt;"&amp;"UNION EUROPEA")</f>
        <v>6.0000000000000009</v>
      </c>
      <c r="F189" s="62">
        <f>SUMIFS('DATOS PEST12'!$E:$E,'DATOS PEST12'!$A:$A,INDICE!$C$13,'DATOS PEST12'!$D:$D,'5. RG PROV CCAA SECCION'!F$11,'DATOS PEST12'!$B:$B,'5. RG PROV CCAA SECCION'!$A189,'DATOS PEST12'!$F:$F,"REGIMEN GENERAL",'DATOS PEST12'!$C:$C,"&lt;&gt;"&amp;"UNION EUROPEA")</f>
        <v>746.78947368421041</v>
      </c>
      <c r="G189" s="62">
        <f>SUMIFS('DATOS PEST12'!$E:$E,'DATOS PEST12'!$A:$A,INDICE!$C$13,'DATOS PEST12'!$D:$D,'5. RG PROV CCAA SECCION'!G$11,'DATOS PEST12'!$B:$B,'5. RG PROV CCAA SECCION'!$A189,'DATOS PEST12'!$F:$F,"REGIMEN GENERAL",'DATOS PEST12'!$C:$C,"&lt;&gt;"&amp;"UNION EUROPEA")</f>
        <v>10.157894736842108</v>
      </c>
      <c r="H189" s="62">
        <f>SUMIFS('DATOS PEST12'!$E:$E,'DATOS PEST12'!$A:$A,INDICE!$C$13,'DATOS PEST12'!$D:$D,'5. RG PROV CCAA SECCION'!H$11,'DATOS PEST12'!$B:$B,'5. RG PROV CCAA SECCION'!$A189,'DATOS PEST12'!$F:$F,"REGIMEN GENERAL",'DATOS PEST12'!$C:$C,"&lt;&gt;"&amp;"UNION EUROPEA")</f>
        <v>52.631578947368425</v>
      </c>
      <c r="I189" s="62">
        <f>SUMIFS('DATOS PEST12'!$E:$E,'DATOS PEST12'!$A:$A,INDICE!$C$13,'DATOS PEST12'!$D:$D,'5. RG PROV CCAA SECCION'!I$11,'DATOS PEST12'!$B:$B,'5. RG PROV CCAA SECCION'!$A189,'DATOS PEST12'!$F:$F,"REGIMEN GENERAL",'DATOS PEST12'!$C:$C,"&lt;&gt;"&amp;"UNION EUROPEA")</f>
        <v>2263.1578947368416</v>
      </c>
      <c r="J189" s="62">
        <f>SUMIFS('DATOS PEST12'!$E:$E,'DATOS PEST12'!$A:$A,INDICE!$C$13,'DATOS PEST12'!$D:$D,'5. RG PROV CCAA SECCION'!J$11,'DATOS PEST12'!$B:$B,'5. RG PROV CCAA SECCION'!$A189,'DATOS PEST12'!$F:$F,"REGIMEN GENERAL",'DATOS PEST12'!$C:$C,"&lt;&gt;"&amp;"UNION EUROPEA")</f>
        <v>4455.6315789473674</v>
      </c>
      <c r="K189" s="62">
        <f>SUMIFS('DATOS PEST12'!$E:$E,'DATOS PEST12'!$A:$A,INDICE!$C$13,'DATOS PEST12'!$D:$D,'5. RG PROV CCAA SECCION'!K$11,'DATOS PEST12'!$B:$B,'5. RG PROV CCAA SECCION'!$A189,'DATOS PEST12'!$F:$F,"REGIMEN GENERAL",'DATOS PEST12'!$C:$C,"&lt;&gt;"&amp;"UNION EUROPEA")</f>
        <v>807.78947368421052</v>
      </c>
      <c r="L189" s="62">
        <f>SUMIFS('DATOS PEST12'!$E:$E,'DATOS PEST12'!$A:$A,INDICE!$C$13,'DATOS PEST12'!$D:$D,'5. RG PROV CCAA SECCION'!L$11,'DATOS PEST12'!$B:$B,'5. RG PROV CCAA SECCION'!$A189,'DATOS PEST12'!$F:$F,"REGIMEN GENERAL",'DATOS PEST12'!$C:$C,"&lt;&gt;"&amp;"UNION EUROPEA")</f>
        <v>14910.526315789475</v>
      </c>
      <c r="M189" s="62">
        <f>SUMIFS('DATOS PEST12'!$E:$E,'DATOS PEST12'!$A:$A,INDICE!$C$13,'DATOS PEST12'!$D:$D,'5. RG PROV CCAA SECCION'!M$11,'DATOS PEST12'!$B:$B,'5. RG PROV CCAA SECCION'!$A189,'DATOS PEST12'!$F:$F,"REGIMEN GENERAL",'DATOS PEST12'!$C:$C,"&lt;&gt;"&amp;"UNION EUROPEA")</f>
        <v>193.94736842105269</v>
      </c>
      <c r="N189" s="62">
        <f>SUMIFS('DATOS PEST12'!$E:$E,'DATOS PEST12'!$A:$A,INDICE!$C$13,'DATOS PEST12'!$D:$D,'5. RG PROV CCAA SECCION'!N$11,'DATOS PEST12'!$B:$B,'5. RG PROV CCAA SECCION'!$A189,'DATOS PEST12'!$F:$F,"REGIMEN GENERAL",'DATOS PEST12'!$C:$C,"&lt;&gt;"&amp;"UNION EUROPEA")</f>
        <v>35.10526315789474</v>
      </c>
      <c r="O189" s="62">
        <f>SUMIFS('DATOS PEST12'!$E:$E,'DATOS PEST12'!$A:$A,INDICE!$C$13,'DATOS PEST12'!$D:$D,'5. RG PROV CCAA SECCION'!O$11,'DATOS PEST12'!$B:$B,'5. RG PROV CCAA SECCION'!$A189,'DATOS PEST12'!$F:$F,"REGIMEN GENERAL",'DATOS PEST12'!$C:$C,"&lt;&gt;"&amp;"UNION EUROPEA")</f>
        <v>227.42105263157893</v>
      </c>
      <c r="P189" s="62">
        <f>SUMIFS('DATOS PEST12'!$E:$E,'DATOS PEST12'!$A:$A,INDICE!$C$13,'DATOS PEST12'!$D:$D,'5. RG PROV CCAA SECCION'!P$11,'DATOS PEST12'!$B:$B,'5. RG PROV CCAA SECCION'!$A189,'DATOS PEST12'!$F:$F,"REGIMEN GENERAL",'DATOS PEST12'!$C:$C,"&lt;&gt;"&amp;"UNION EUROPEA")</f>
        <v>353.31578947368428</v>
      </c>
      <c r="Q189" s="62">
        <f>SUMIFS('DATOS PEST12'!$E:$E,'DATOS PEST12'!$A:$A,INDICE!$C$13,'DATOS PEST12'!$D:$D,'5. RG PROV CCAA SECCION'!Q$11,'DATOS PEST12'!$B:$B,'5. RG PROV CCAA SECCION'!$A189,'DATOS PEST12'!$F:$F,"REGIMEN GENERAL",'DATOS PEST12'!$C:$C,"&lt;&gt;"&amp;"UNION EUROPEA")</f>
        <v>2260.9473684210529</v>
      </c>
      <c r="R189" s="62">
        <f>SUMIFS('DATOS PEST12'!$E:$E,'DATOS PEST12'!$A:$A,INDICE!$C$13,'DATOS PEST12'!$D:$D,'5. RG PROV CCAA SECCION'!R$11,'DATOS PEST12'!$B:$B,'5. RG PROV CCAA SECCION'!$A189,'DATOS PEST12'!$F:$F,"REGIMEN GENERAL",'DATOS PEST12'!$C:$C,"&lt;&gt;"&amp;"UNION EUROPEA")</f>
        <v>222.05263157894737</v>
      </c>
      <c r="S189" s="62">
        <f>SUMIFS('DATOS PEST12'!$E:$E,'DATOS PEST12'!$A:$A,INDICE!$C$13,'DATOS PEST12'!$D:$D,'5. RG PROV CCAA SECCION'!S$11,'DATOS PEST12'!$B:$B,'5. RG PROV CCAA SECCION'!$A189,'DATOS PEST12'!$F:$F,"REGIMEN GENERAL",'DATOS PEST12'!$C:$C,"&lt;&gt;"&amp;"UNION EUROPEA")</f>
        <v>582.57894736842115</v>
      </c>
      <c r="T189" s="62">
        <f>SUMIFS('DATOS PEST12'!$E:$E,'DATOS PEST12'!$A:$A,INDICE!$C$13,'DATOS PEST12'!$D:$D,'5. RG PROV CCAA SECCION'!T$11,'DATOS PEST12'!$B:$B,'5. RG PROV CCAA SECCION'!$A189,'DATOS PEST12'!$F:$F,"REGIMEN GENERAL",'DATOS PEST12'!$C:$C,"&lt;&gt;"&amp;"UNION EUROPEA")</f>
        <v>1124.0526315789475</v>
      </c>
      <c r="U189" s="62">
        <f>SUMIFS('DATOS PEST12'!$E:$E,'DATOS PEST12'!$A:$A,INDICE!$C$13,'DATOS PEST12'!$D:$D,'5. RG PROV CCAA SECCION'!U$11,'DATOS PEST12'!$B:$B,'5. RG PROV CCAA SECCION'!$A189,'DATOS PEST12'!$F:$F,"REGIMEN GENERAL",'DATOS PEST12'!$C:$C,"&lt;&gt;"&amp;"UNION EUROPEA")</f>
        <v>567.8947368421052</v>
      </c>
      <c r="V189" s="62">
        <f>SUMIFS('DATOS PEST12'!$E:$E,'DATOS PEST12'!$A:$A,INDICE!$C$13,'DATOS PEST12'!$D:$D,'5. RG PROV CCAA SECCION'!V$11,'DATOS PEST12'!$B:$B,'5. RG PROV CCAA SECCION'!$A189,'DATOS PEST12'!$F:$F,"REGIMEN GENERAL",'DATOS PEST12'!$C:$C,"&lt;&gt;"&amp;"UNION EUROPEA")</f>
        <v>990.73684210526312</v>
      </c>
      <c r="W189" s="62">
        <f>SUMIFS('DATOS PEST12'!$E:$E,'DATOS PEST12'!$A:$A,INDICE!$C$13,'DATOS PEST12'!$D:$D,'5. RG PROV CCAA SECCION'!W$11,'DATOS PEST12'!$B:$B,'5. RG PROV CCAA SECCION'!$A189,'DATOS PEST12'!$F:$F,"REGIMEN GENERAL",'DATOS PEST12'!$C:$C,"&lt;&gt;"&amp;"UNION EUROPEA")</f>
        <v>43.578947368421062</v>
      </c>
      <c r="X189" s="62">
        <f>SUMIFS('DATOS PEST12'!$E:$E,'DATOS PEST12'!$A:$A,INDICE!$C$13,'DATOS PEST12'!$D:$D,'5. RG PROV CCAA SECCION'!X$11,'DATOS PEST12'!$B:$B,'5. RG PROV CCAA SECCION'!$A189,'DATOS PEST12'!$F:$F,"REGIMEN GENERAL",'DATOS PEST12'!$C:$C,"&lt;&gt;"&amp;"UNION EUROPEA")</f>
        <v>9.5789473684210495</v>
      </c>
      <c r="Y189" s="59">
        <f>SUMIFS('DATOS PEST12'!$E:$E,'DATOS PEST12'!$A:$A,INDICE!$C$13,'DATOS PEST12'!$D:$D,'5. RG PROV CCAA SECCION'!Y$11,'DATOS PEST12'!$B:$B,'5. RG PROV CCAA SECCION'!$A189,'DATOS PEST12'!$F:$F,"REGIMEN GENERAL",'DATOS PEST12'!$C:$C,"&lt;&gt;"&amp;"UNION EUROPEA")</f>
        <v>0</v>
      </c>
    </row>
    <row r="190" spans="1:25" ht="15.6" x14ac:dyDescent="0.3">
      <c r="A190" s="10">
        <v>38</v>
      </c>
      <c r="B190" s="11" t="s">
        <v>167</v>
      </c>
      <c r="C190" s="59">
        <f t="shared" si="66"/>
        <v>23702.42105263158</v>
      </c>
      <c r="D190" s="60">
        <f>SUMIFS('DATOS PEST12'!$E:$E,'DATOS PEST12'!$A:$A,INDICE!$C$13,'DATOS PEST12'!$D:$D,'5. RG PROV CCAA SECCION'!D$11,'DATOS PEST12'!$B:$B,'5. RG PROV CCAA SECCION'!$A190,'DATOS PEST12'!$F:$F,"REGIMEN GENERAL",'DATOS PEST12'!$C:$C,"&lt;&gt;"&amp;"UNION EUROPEA")</f>
        <v>111.68421052631578</v>
      </c>
      <c r="E190" s="62">
        <f>SUMIFS('DATOS PEST12'!$E:$E,'DATOS PEST12'!$A:$A,INDICE!$C$13,'DATOS PEST12'!$D:$D,'5. RG PROV CCAA SECCION'!E$11,'DATOS PEST12'!$B:$B,'5. RG PROV CCAA SECCION'!$A190,'DATOS PEST12'!$F:$F,"REGIMEN GENERAL",'DATOS PEST12'!$C:$C,"&lt;&gt;"&amp;"UNION EUROPEA")</f>
        <v>6.2631578947368434</v>
      </c>
      <c r="F190" s="62">
        <f>SUMIFS('DATOS PEST12'!$E:$E,'DATOS PEST12'!$A:$A,INDICE!$C$13,'DATOS PEST12'!$D:$D,'5. RG PROV CCAA SECCION'!F$11,'DATOS PEST12'!$B:$B,'5. RG PROV CCAA SECCION'!$A190,'DATOS PEST12'!$F:$F,"REGIMEN GENERAL",'DATOS PEST12'!$C:$C,"&lt;&gt;"&amp;"UNION EUROPEA")</f>
        <v>586.15789473684208</v>
      </c>
      <c r="G190" s="62">
        <f>SUMIFS('DATOS PEST12'!$E:$E,'DATOS PEST12'!$A:$A,INDICE!$C$13,'DATOS PEST12'!$D:$D,'5. RG PROV CCAA SECCION'!G$11,'DATOS PEST12'!$B:$B,'5. RG PROV CCAA SECCION'!$A190,'DATOS PEST12'!$F:$F,"REGIMEN GENERAL",'DATOS PEST12'!$C:$C,"&lt;&gt;"&amp;"UNION EUROPEA")</f>
        <v>5.9473684210526327</v>
      </c>
      <c r="H190" s="62">
        <f>SUMIFS('DATOS PEST12'!$E:$E,'DATOS PEST12'!$A:$A,INDICE!$C$13,'DATOS PEST12'!$D:$D,'5. RG PROV CCAA SECCION'!H$11,'DATOS PEST12'!$B:$B,'5. RG PROV CCAA SECCION'!$A190,'DATOS PEST12'!$F:$F,"REGIMEN GENERAL",'DATOS PEST12'!$C:$C,"&lt;&gt;"&amp;"UNION EUROPEA")</f>
        <v>66.684210526315795</v>
      </c>
      <c r="I190" s="62">
        <f>SUMIFS('DATOS PEST12'!$E:$E,'DATOS PEST12'!$A:$A,INDICE!$C$13,'DATOS PEST12'!$D:$D,'5. RG PROV CCAA SECCION'!I$11,'DATOS PEST12'!$B:$B,'5. RG PROV CCAA SECCION'!$A190,'DATOS PEST12'!$F:$F,"REGIMEN GENERAL",'DATOS PEST12'!$C:$C,"&lt;&gt;"&amp;"UNION EUROPEA")</f>
        <v>1630.473684210526</v>
      </c>
      <c r="J190" s="62">
        <f>SUMIFS('DATOS PEST12'!$E:$E,'DATOS PEST12'!$A:$A,INDICE!$C$13,'DATOS PEST12'!$D:$D,'5. RG PROV CCAA SECCION'!J$11,'DATOS PEST12'!$B:$B,'5. RG PROV CCAA SECCION'!$A190,'DATOS PEST12'!$F:$F,"REGIMEN GENERAL",'DATOS PEST12'!$C:$C,"&lt;&gt;"&amp;"UNION EUROPEA")</f>
        <v>3673.157894736843</v>
      </c>
      <c r="K190" s="62">
        <f>SUMIFS('DATOS PEST12'!$E:$E,'DATOS PEST12'!$A:$A,INDICE!$C$13,'DATOS PEST12'!$D:$D,'5. RG PROV CCAA SECCION'!K$11,'DATOS PEST12'!$B:$B,'5. RG PROV CCAA SECCION'!$A190,'DATOS PEST12'!$F:$F,"REGIMEN GENERAL",'DATOS PEST12'!$C:$C,"&lt;&gt;"&amp;"UNION EUROPEA")</f>
        <v>609.26315789473688</v>
      </c>
      <c r="L190" s="62">
        <f>SUMIFS('DATOS PEST12'!$E:$E,'DATOS PEST12'!$A:$A,INDICE!$C$13,'DATOS PEST12'!$D:$D,'5. RG PROV CCAA SECCION'!L$11,'DATOS PEST12'!$B:$B,'5. RG PROV CCAA SECCION'!$A190,'DATOS PEST12'!$F:$F,"REGIMEN GENERAL",'DATOS PEST12'!$C:$C,"&lt;&gt;"&amp;"UNION EUROPEA")</f>
        <v>10765.578947368422</v>
      </c>
      <c r="M190" s="62">
        <f>SUMIFS('DATOS PEST12'!$E:$E,'DATOS PEST12'!$A:$A,INDICE!$C$13,'DATOS PEST12'!$D:$D,'5. RG PROV CCAA SECCION'!M$11,'DATOS PEST12'!$B:$B,'5. RG PROV CCAA SECCION'!$A190,'DATOS PEST12'!$F:$F,"REGIMEN GENERAL",'DATOS PEST12'!$C:$C,"&lt;&gt;"&amp;"UNION EUROPEA")</f>
        <v>285.63157894736844</v>
      </c>
      <c r="N190" s="62">
        <f>SUMIFS('DATOS PEST12'!$E:$E,'DATOS PEST12'!$A:$A,INDICE!$C$13,'DATOS PEST12'!$D:$D,'5. RG PROV CCAA SECCION'!N$11,'DATOS PEST12'!$B:$B,'5. RG PROV CCAA SECCION'!$A190,'DATOS PEST12'!$F:$F,"REGIMEN GENERAL",'DATOS PEST12'!$C:$C,"&lt;&gt;"&amp;"UNION EUROPEA")</f>
        <v>52.210526315789473</v>
      </c>
      <c r="O190" s="62">
        <f>SUMIFS('DATOS PEST12'!$E:$E,'DATOS PEST12'!$A:$A,INDICE!$C$13,'DATOS PEST12'!$D:$D,'5. RG PROV CCAA SECCION'!O$11,'DATOS PEST12'!$B:$B,'5. RG PROV CCAA SECCION'!$A190,'DATOS PEST12'!$F:$F,"REGIMEN GENERAL",'DATOS PEST12'!$C:$C,"&lt;&gt;"&amp;"UNION EUROPEA")</f>
        <v>259.8421052631578</v>
      </c>
      <c r="P190" s="62">
        <f>SUMIFS('DATOS PEST12'!$E:$E,'DATOS PEST12'!$A:$A,INDICE!$C$13,'DATOS PEST12'!$D:$D,'5. RG PROV CCAA SECCION'!P$11,'DATOS PEST12'!$B:$B,'5. RG PROV CCAA SECCION'!$A190,'DATOS PEST12'!$F:$F,"REGIMEN GENERAL",'DATOS PEST12'!$C:$C,"&lt;&gt;"&amp;"UNION EUROPEA")</f>
        <v>311.5789473684211</v>
      </c>
      <c r="Q190" s="62">
        <f>SUMIFS('DATOS PEST12'!$E:$E,'DATOS PEST12'!$A:$A,INDICE!$C$13,'DATOS PEST12'!$D:$D,'5. RG PROV CCAA SECCION'!Q$11,'DATOS PEST12'!$B:$B,'5. RG PROV CCAA SECCION'!$A190,'DATOS PEST12'!$F:$F,"REGIMEN GENERAL",'DATOS PEST12'!$C:$C,"&lt;&gt;"&amp;"UNION EUROPEA")</f>
        <v>2045.7368421052633</v>
      </c>
      <c r="R190" s="62">
        <f>SUMIFS('DATOS PEST12'!$E:$E,'DATOS PEST12'!$A:$A,INDICE!$C$13,'DATOS PEST12'!$D:$D,'5. RG PROV CCAA SECCION'!R$11,'DATOS PEST12'!$B:$B,'5. RG PROV CCAA SECCION'!$A190,'DATOS PEST12'!$F:$F,"REGIMEN GENERAL",'DATOS PEST12'!$C:$C,"&lt;&gt;"&amp;"UNION EUROPEA")</f>
        <v>243.42105263157893</v>
      </c>
      <c r="S190" s="62">
        <f>SUMIFS('DATOS PEST12'!$E:$E,'DATOS PEST12'!$A:$A,INDICE!$C$13,'DATOS PEST12'!$D:$D,'5. RG PROV CCAA SECCION'!S$11,'DATOS PEST12'!$B:$B,'5. RG PROV CCAA SECCION'!$A190,'DATOS PEST12'!$F:$F,"REGIMEN GENERAL",'DATOS PEST12'!$C:$C,"&lt;&gt;"&amp;"UNION EUROPEA")</f>
        <v>405.78947368421052</v>
      </c>
      <c r="T190" s="62">
        <f>SUMIFS('DATOS PEST12'!$E:$E,'DATOS PEST12'!$A:$A,INDICE!$C$13,'DATOS PEST12'!$D:$D,'5. RG PROV CCAA SECCION'!T$11,'DATOS PEST12'!$B:$B,'5. RG PROV CCAA SECCION'!$A190,'DATOS PEST12'!$F:$F,"REGIMEN GENERAL",'DATOS PEST12'!$C:$C,"&lt;&gt;"&amp;"UNION EUROPEA")</f>
        <v>1171.1578947368419</v>
      </c>
      <c r="U190" s="62">
        <f>SUMIFS('DATOS PEST12'!$E:$E,'DATOS PEST12'!$A:$A,INDICE!$C$13,'DATOS PEST12'!$D:$D,'5. RG PROV CCAA SECCION'!U$11,'DATOS PEST12'!$B:$B,'5. RG PROV CCAA SECCION'!$A190,'DATOS PEST12'!$F:$F,"REGIMEN GENERAL",'DATOS PEST12'!$C:$C,"&lt;&gt;"&amp;"UNION EUROPEA")</f>
        <v>569</v>
      </c>
      <c r="V190" s="62">
        <f>SUMIFS('DATOS PEST12'!$E:$E,'DATOS PEST12'!$A:$A,INDICE!$C$13,'DATOS PEST12'!$D:$D,'5. RG PROV CCAA SECCION'!V$11,'DATOS PEST12'!$B:$B,'5. RG PROV CCAA SECCION'!$A190,'DATOS PEST12'!$F:$F,"REGIMEN GENERAL",'DATOS PEST12'!$C:$C,"&lt;&gt;"&amp;"UNION EUROPEA")</f>
        <v>851.05263157894728</v>
      </c>
      <c r="W190" s="62">
        <f>SUMIFS('DATOS PEST12'!$E:$E,'DATOS PEST12'!$A:$A,INDICE!$C$13,'DATOS PEST12'!$D:$D,'5. RG PROV CCAA SECCION'!W$11,'DATOS PEST12'!$B:$B,'5. RG PROV CCAA SECCION'!$A190,'DATOS PEST12'!$F:$F,"REGIMEN GENERAL",'DATOS PEST12'!$C:$C,"&lt;&gt;"&amp;"UNION EUROPEA")</f>
        <v>51.789473684210527</v>
      </c>
      <c r="X190" s="62">
        <f>SUMIFS('DATOS PEST12'!$E:$E,'DATOS PEST12'!$A:$A,INDICE!$C$13,'DATOS PEST12'!$D:$D,'5. RG PROV CCAA SECCION'!X$11,'DATOS PEST12'!$B:$B,'5. RG PROV CCAA SECCION'!$A190,'DATOS PEST12'!$F:$F,"REGIMEN GENERAL",'DATOS PEST12'!$C:$C,"&lt;&gt;"&amp;"UNION EUROPEA")</f>
        <v>0</v>
      </c>
      <c r="Y190" s="59">
        <f>SUMIFS('DATOS PEST12'!$E:$E,'DATOS PEST12'!$A:$A,INDICE!$C$13,'DATOS PEST12'!$D:$D,'5. RG PROV CCAA SECCION'!Y$11,'DATOS PEST12'!$B:$B,'5. RG PROV CCAA SECCION'!$A190,'DATOS PEST12'!$F:$F,"REGIMEN GENERAL",'DATOS PEST12'!$C:$C,"&lt;&gt;"&amp;"UNION EUROPEA")</f>
        <v>0</v>
      </c>
    </row>
    <row r="191" spans="1:25" ht="15.6" x14ac:dyDescent="0.3">
      <c r="A191" s="238" t="s">
        <v>40</v>
      </c>
      <c r="B191" s="239"/>
      <c r="C191" s="66">
        <f t="shared" ref="C191:Y191" si="67">C192</f>
        <v>8467.5263157894733</v>
      </c>
      <c r="D191" s="64">
        <f t="shared" si="67"/>
        <v>27.421052631578938</v>
      </c>
      <c r="E191" s="67">
        <f t="shared" si="67"/>
        <v>0.99999999999999956</v>
      </c>
      <c r="F191" s="67">
        <f t="shared" si="67"/>
        <v>734.73684210526312</v>
      </c>
      <c r="G191" s="67">
        <f t="shared" si="67"/>
        <v>6.0000000000000009</v>
      </c>
      <c r="H191" s="67">
        <f t="shared" si="67"/>
        <v>37.473684210526315</v>
      </c>
      <c r="I191" s="67">
        <f t="shared" si="67"/>
        <v>1048.8947368421052</v>
      </c>
      <c r="J191" s="67">
        <f t="shared" si="67"/>
        <v>951.26315789473688</v>
      </c>
      <c r="K191" s="67">
        <f t="shared" si="67"/>
        <v>489.0526315789474</v>
      </c>
      <c r="L191" s="67">
        <f t="shared" si="67"/>
        <v>2624.3684210526317</v>
      </c>
      <c r="M191" s="67">
        <f t="shared" si="67"/>
        <v>139.99999999999997</v>
      </c>
      <c r="N191" s="67">
        <f t="shared" si="67"/>
        <v>15.157894736842099</v>
      </c>
      <c r="O191" s="67">
        <f t="shared" si="67"/>
        <v>26.842105263157894</v>
      </c>
      <c r="P191" s="67">
        <f t="shared" si="67"/>
        <v>301.36842105263156</v>
      </c>
      <c r="Q191" s="67">
        <f t="shared" si="67"/>
        <v>730.73684210526335</v>
      </c>
      <c r="R191" s="67">
        <f t="shared" si="67"/>
        <v>80.578947368421055</v>
      </c>
      <c r="S191" s="67">
        <f t="shared" si="67"/>
        <v>237.21052631578948</v>
      </c>
      <c r="T191" s="67">
        <f t="shared" si="67"/>
        <v>673.42105263157885</v>
      </c>
      <c r="U191" s="67">
        <f t="shared" si="67"/>
        <v>102.36842105263156</v>
      </c>
      <c r="V191" s="67">
        <f t="shared" si="67"/>
        <v>231.63157894736847</v>
      </c>
      <c r="W191" s="67">
        <f t="shared" si="67"/>
        <v>7.9999999999999964</v>
      </c>
      <c r="X191" s="67">
        <f t="shared" si="67"/>
        <v>0</v>
      </c>
      <c r="Y191" s="66">
        <f t="shared" si="67"/>
        <v>0</v>
      </c>
    </row>
    <row r="192" spans="1:25" ht="15.6" x14ac:dyDescent="0.3">
      <c r="A192" s="8">
        <v>39</v>
      </c>
      <c r="B192" s="9" t="s">
        <v>22</v>
      </c>
      <c r="C192" s="59">
        <f>SUM(D192:Y192)</f>
        <v>8467.5263157894733</v>
      </c>
      <c r="D192" s="60">
        <f>SUMIFS('DATOS PEST12'!$E:$E,'DATOS PEST12'!$A:$A,INDICE!$C$13,'DATOS PEST12'!$D:$D,'5. RG PROV CCAA SECCION'!D$11,'DATOS PEST12'!$B:$B,'5. RG PROV CCAA SECCION'!$A192,'DATOS PEST12'!$F:$F,"REGIMEN GENERAL",'DATOS PEST12'!$C:$C,"&lt;&gt;"&amp;"UNION EUROPEA")</f>
        <v>27.421052631578938</v>
      </c>
      <c r="E192" s="62">
        <f>SUMIFS('DATOS PEST12'!$E:$E,'DATOS PEST12'!$A:$A,INDICE!$C$13,'DATOS PEST12'!$D:$D,'5. RG PROV CCAA SECCION'!E$11,'DATOS PEST12'!$B:$B,'5. RG PROV CCAA SECCION'!$A192,'DATOS PEST12'!$F:$F,"REGIMEN GENERAL",'DATOS PEST12'!$C:$C,"&lt;&gt;"&amp;"UNION EUROPEA")</f>
        <v>0.99999999999999956</v>
      </c>
      <c r="F192" s="62">
        <f>SUMIFS('DATOS PEST12'!$E:$E,'DATOS PEST12'!$A:$A,INDICE!$C$13,'DATOS PEST12'!$D:$D,'5. RG PROV CCAA SECCION'!F$11,'DATOS PEST12'!$B:$B,'5. RG PROV CCAA SECCION'!$A192,'DATOS PEST12'!$F:$F,"REGIMEN GENERAL",'DATOS PEST12'!$C:$C,"&lt;&gt;"&amp;"UNION EUROPEA")</f>
        <v>734.73684210526312</v>
      </c>
      <c r="G192" s="62">
        <f>SUMIFS('DATOS PEST12'!$E:$E,'DATOS PEST12'!$A:$A,INDICE!$C$13,'DATOS PEST12'!$D:$D,'5. RG PROV CCAA SECCION'!G$11,'DATOS PEST12'!$B:$B,'5. RG PROV CCAA SECCION'!$A192,'DATOS PEST12'!$F:$F,"REGIMEN GENERAL",'DATOS PEST12'!$C:$C,"&lt;&gt;"&amp;"UNION EUROPEA")</f>
        <v>6.0000000000000009</v>
      </c>
      <c r="H192" s="62">
        <f>SUMIFS('DATOS PEST12'!$E:$E,'DATOS PEST12'!$A:$A,INDICE!$C$13,'DATOS PEST12'!$D:$D,'5. RG PROV CCAA SECCION'!H$11,'DATOS PEST12'!$B:$B,'5. RG PROV CCAA SECCION'!$A192,'DATOS PEST12'!$F:$F,"REGIMEN GENERAL",'DATOS PEST12'!$C:$C,"&lt;&gt;"&amp;"UNION EUROPEA")</f>
        <v>37.473684210526315</v>
      </c>
      <c r="I192" s="62">
        <f>SUMIFS('DATOS PEST12'!$E:$E,'DATOS PEST12'!$A:$A,INDICE!$C$13,'DATOS PEST12'!$D:$D,'5. RG PROV CCAA SECCION'!I$11,'DATOS PEST12'!$B:$B,'5. RG PROV CCAA SECCION'!$A192,'DATOS PEST12'!$F:$F,"REGIMEN GENERAL",'DATOS PEST12'!$C:$C,"&lt;&gt;"&amp;"UNION EUROPEA")</f>
        <v>1048.8947368421052</v>
      </c>
      <c r="J192" s="62">
        <f>SUMIFS('DATOS PEST12'!$E:$E,'DATOS PEST12'!$A:$A,INDICE!$C$13,'DATOS PEST12'!$D:$D,'5. RG PROV CCAA SECCION'!J$11,'DATOS PEST12'!$B:$B,'5. RG PROV CCAA SECCION'!$A192,'DATOS PEST12'!$F:$F,"REGIMEN GENERAL",'DATOS PEST12'!$C:$C,"&lt;&gt;"&amp;"UNION EUROPEA")</f>
        <v>951.26315789473688</v>
      </c>
      <c r="K192" s="62">
        <f>SUMIFS('DATOS PEST12'!$E:$E,'DATOS PEST12'!$A:$A,INDICE!$C$13,'DATOS PEST12'!$D:$D,'5. RG PROV CCAA SECCION'!K$11,'DATOS PEST12'!$B:$B,'5. RG PROV CCAA SECCION'!$A192,'DATOS PEST12'!$F:$F,"REGIMEN GENERAL",'DATOS PEST12'!$C:$C,"&lt;&gt;"&amp;"UNION EUROPEA")</f>
        <v>489.0526315789474</v>
      </c>
      <c r="L192" s="62">
        <f>SUMIFS('DATOS PEST12'!$E:$E,'DATOS PEST12'!$A:$A,INDICE!$C$13,'DATOS PEST12'!$D:$D,'5. RG PROV CCAA SECCION'!L$11,'DATOS PEST12'!$B:$B,'5. RG PROV CCAA SECCION'!$A192,'DATOS PEST12'!$F:$F,"REGIMEN GENERAL",'DATOS PEST12'!$C:$C,"&lt;&gt;"&amp;"UNION EUROPEA")</f>
        <v>2624.3684210526317</v>
      </c>
      <c r="M192" s="62">
        <f>SUMIFS('DATOS PEST12'!$E:$E,'DATOS PEST12'!$A:$A,INDICE!$C$13,'DATOS PEST12'!$D:$D,'5. RG PROV CCAA SECCION'!M$11,'DATOS PEST12'!$B:$B,'5. RG PROV CCAA SECCION'!$A192,'DATOS PEST12'!$F:$F,"REGIMEN GENERAL",'DATOS PEST12'!$C:$C,"&lt;&gt;"&amp;"UNION EUROPEA")</f>
        <v>139.99999999999997</v>
      </c>
      <c r="N192" s="62">
        <f>SUMIFS('DATOS PEST12'!$E:$E,'DATOS PEST12'!$A:$A,INDICE!$C$13,'DATOS PEST12'!$D:$D,'5. RG PROV CCAA SECCION'!N$11,'DATOS PEST12'!$B:$B,'5. RG PROV CCAA SECCION'!$A192,'DATOS PEST12'!$F:$F,"REGIMEN GENERAL",'DATOS PEST12'!$C:$C,"&lt;&gt;"&amp;"UNION EUROPEA")</f>
        <v>15.157894736842099</v>
      </c>
      <c r="O192" s="62">
        <f>SUMIFS('DATOS PEST12'!$E:$E,'DATOS PEST12'!$A:$A,INDICE!$C$13,'DATOS PEST12'!$D:$D,'5. RG PROV CCAA SECCION'!O$11,'DATOS PEST12'!$B:$B,'5. RG PROV CCAA SECCION'!$A192,'DATOS PEST12'!$F:$F,"REGIMEN GENERAL",'DATOS PEST12'!$C:$C,"&lt;&gt;"&amp;"UNION EUROPEA")</f>
        <v>26.842105263157894</v>
      </c>
      <c r="P192" s="62">
        <f>SUMIFS('DATOS PEST12'!$E:$E,'DATOS PEST12'!$A:$A,INDICE!$C$13,'DATOS PEST12'!$D:$D,'5. RG PROV CCAA SECCION'!P$11,'DATOS PEST12'!$B:$B,'5. RG PROV CCAA SECCION'!$A192,'DATOS PEST12'!$F:$F,"REGIMEN GENERAL",'DATOS PEST12'!$C:$C,"&lt;&gt;"&amp;"UNION EUROPEA")</f>
        <v>301.36842105263156</v>
      </c>
      <c r="Q192" s="62">
        <f>SUMIFS('DATOS PEST12'!$E:$E,'DATOS PEST12'!$A:$A,INDICE!$C$13,'DATOS PEST12'!$D:$D,'5. RG PROV CCAA SECCION'!Q$11,'DATOS PEST12'!$B:$B,'5. RG PROV CCAA SECCION'!$A192,'DATOS PEST12'!$F:$F,"REGIMEN GENERAL",'DATOS PEST12'!$C:$C,"&lt;&gt;"&amp;"UNION EUROPEA")</f>
        <v>730.73684210526335</v>
      </c>
      <c r="R192" s="62">
        <f>SUMIFS('DATOS PEST12'!$E:$E,'DATOS PEST12'!$A:$A,INDICE!$C$13,'DATOS PEST12'!$D:$D,'5. RG PROV CCAA SECCION'!R$11,'DATOS PEST12'!$B:$B,'5. RG PROV CCAA SECCION'!$A192,'DATOS PEST12'!$F:$F,"REGIMEN GENERAL",'DATOS PEST12'!$C:$C,"&lt;&gt;"&amp;"UNION EUROPEA")</f>
        <v>80.578947368421055</v>
      </c>
      <c r="S192" s="62">
        <f>SUMIFS('DATOS PEST12'!$E:$E,'DATOS PEST12'!$A:$A,INDICE!$C$13,'DATOS PEST12'!$D:$D,'5. RG PROV CCAA SECCION'!S$11,'DATOS PEST12'!$B:$B,'5. RG PROV CCAA SECCION'!$A192,'DATOS PEST12'!$F:$F,"REGIMEN GENERAL",'DATOS PEST12'!$C:$C,"&lt;&gt;"&amp;"UNION EUROPEA")</f>
        <v>237.21052631578948</v>
      </c>
      <c r="T192" s="62">
        <f>SUMIFS('DATOS PEST12'!$E:$E,'DATOS PEST12'!$A:$A,INDICE!$C$13,'DATOS PEST12'!$D:$D,'5. RG PROV CCAA SECCION'!T$11,'DATOS PEST12'!$B:$B,'5. RG PROV CCAA SECCION'!$A192,'DATOS PEST12'!$F:$F,"REGIMEN GENERAL",'DATOS PEST12'!$C:$C,"&lt;&gt;"&amp;"UNION EUROPEA")</f>
        <v>673.42105263157885</v>
      </c>
      <c r="U192" s="62">
        <f>SUMIFS('DATOS PEST12'!$E:$E,'DATOS PEST12'!$A:$A,INDICE!$C$13,'DATOS PEST12'!$D:$D,'5. RG PROV CCAA SECCION'!U$11,'DATOS PEST12'!$B:$B,'5. RG PROV CCAA SECCION'!$A192,'DATOS PEST12'!$F:$F,"REGIMEN GENERAL",'DATOS PEST12'!$C:$C,"&lt;&gt;"&amp;"UNION EUROPEA")</f>
        <v>102.36842105263156</v>
      </c>
      <c r="V192" s="62">
        <f>SUMIFS('DATOS PEST12'!$E:$E,'DATOS PEST12'!$A:$A,INDICE!$C$13,'DATOS PEST12'!$D:$D,'5. RG PROV CCAA SECCION'!V$11,'DATOS PEST12'!$B:$B,'5. RG PROV CCAA SECCION'!$A192,'DATOS PEST12'!$F:$F,"REGIMEN GENERAL",'DATOS PEST12'!$C:$C,"&lt;&gt;"&amp;"UNION EUROPEA")</f>
        <v>231.63157894736847</v>
      </c>
      <c r="W192" s="62">
        <f>SUMIFS('DATOS PEST12'!$E:$E,'DATOS PEST12'!$A:$A,INDICE!$C$13,'DATOS PEST12'!$D:$D,'5. RG PROV CCAA SECCION'!W$11,'DATOS PEST12'!$B:$B,'5. RG PROV CCAA SECCION'!$A192,'DATOS PEST12'!$F:$F,"REGIMEN GENERAL",'DATOS PEST12'!$C:$C,"&lt;&gt;"&amp;"UNION EUROPEA")</f>
        <v>7.9999999999999964</v>
      </c>
      <c r="X192" s="62">
        <f>SUMIFS('DATOS PEST12'!$E:$E,'DATOS PEST12'!$A:$A,INDICE!$C$13,'DATOS PEST12'!$D:$D,'5. RG PROV CCAA SECCION'!X$11,'DATOS PEST12'!$B:$B,'5. RG PROV CCAA SECCION'!$A192,'DATOS PEST12'!$F:$F,"REGIMEN GENERAL",'DATOS PEST12'!$C:$C,"&lt;&gt;"&amp;"UNION EUROPEA")</f>
        <v>0</v>
      </c>
      <c r="Y192" s="59">
        <f>SUMIFS('DATOS PEST12'!$E:$E,'DATOS PEST12'!$A:$A,INDICE!$C$13,'DATOS PEST12'!$D:$D,'5. RG PROV CCAA SECCION'!Y$11,'DATOS PEST12'!$B:$B,'5. RG PROV CCAA SECCION'!$A192,'DATOS PEST12'!$F:$F,"REGIMEN GENERAL",'DATOS PEST12'!$C:$C,"&lt;&gt;"&amp;"UNION EUROPEA")</f>
        <v>0</v>
      </c>
    </row>
    <row r="193" spans="1:25" ht="15.6" x14ac:dyDescent="0.3">
      <c r="A193" s="238" t="s">
        <v>41</v>
      </c>
      <c r="B193" s="239"/>
      <c r="C193" s="66">
        <f t="shared" ref="C193:Y193" si="68">SUM(C194:C202)</f>
        <v>36592.000000000007</v>
      </c>
      <c r="D193" s="64">
        <f t="shared" si="68"/>
        <v>1800.9473684210527</v>
      </c>
      <c r="E193" s="67">
        <f t="shared" si="68"/>
        <v>65.578947368421026</v>
      </c>
      <c r="F193" s="67">
        <f t="shared" si="68"/>
        <v>5035.0526315789475</v>
      </c>
      <c r="G193" s="67">
        <f t="shared" si="68"/>
        <v>19.947368421052623</v>
      </c>
      <c r="H193" s="67">
        <f t="shared" si="68"/>
        <v>165.57894736842104</v>
      </c>
      <c r="I193" s="67">
        <f t="shared" si="68"/>
        <v>4223.2631578947367</v>
      </c>
      <c r="J193" s="67">
        <f t="shared" si="68"/>
        <v>3991.4210526315792</v>
      </c>
      <c r="K193" s="67">
        <f t="shared" si="68"/>
        <v>1622.6315789473683</v>
      </c>
      <c r="L193" s="67">
        <f t="shared" si="68"/>
        <v>7888.1578947368434</v>
      </c>
      <c r="M193" s="67">
        <f t="shared" si="68"/>
        <v>226.78947368421058</v>
      </c>
      <c r="N193" s="67">
        <f t="shared" si="68"/>
        <v>79.94736842105263</v>
      </c>
      <c r="O193" s="67">
        <f t="shared" si="68"/>
        <v>63.94736842105263</v>
      </c>
      <c r="P193" s="67">
        <f t="shared" si="68"/>
        <v>616.57894736842115</v>
      </c>
      <c r="Q193" s="67">
        <f t="shared" si="68"/>
        <v>3839.5263157894733</v>
      </c>
      <c r="R193" s="67">
        <f t="shared" si="68"/>
        <v>634.10526315789468</v>
      </c>
      <c r="S193" s="67">
        <f t="shared" si="68"/>
        <v>851.84210526315792</v>
      </c>
      <c r="T193" s="67">
        <f t="shared" si="68"/>
        <v>4153.5263157894742</v>
      </c>
      <c r="U193" s="67">
        <f t="shared" si="68"/>
        <v>521.47368421052636</v>
      </c>
      <c r="V193" s="67">
        <f t="shared" si="68"/>
        <v>760.9473684210526</v>
      </c>
      <c r="W193" s="67">
        <f t="shared" si="68"/>
        <v>30.736842105263158</v>
      </c>
      <c r="X193" s="67">
        <f t="shared" si="68"/>
        <v>0</v>
      </c>
      <c r="Y193" s="66">
        <f t="shared" si="68"/>
        <v>0</v>
      </c>
    </row>
    <row r="194" spans="1:25" ht="15.6" x14ac:dyDescent="0.3">
      <c r="A194" s="6">
        <v>5</v>
      </c>
      <c r="B194" s="7" t="s">
        <v>168</v>
      </c>
      <c r="C194" s="59">
        <f t="shared" ref="C194:C202" si="69">SUM(D194:Y194)</f>
        <v>2147.4210526315792</v>
      </c>
      <c r="D194" s="60">
        <f>SUMIFS('DATOS PEST12'!$E:$E,'DATOS PEST12'!$A:$A,INDICE!$C$13,'DATOS PEST12'!$D:$D,'5. RG PROV CCAA SECCION'!D$11,'DATOS PEST12'!$B:$B,'5. RG PROV CCAA SECCION'!$A194,'DATOS PEST12'!$F:$F,"REGIMEN GENERAL",'DATOS PEST12'!$C:$C,"&lt;&gt;"&amp;"UNION EUROPEA")</f>
        <v>86.10526315789474</v>
      </c>
      <c r="E194" s="62">
        <f>SUMIFS('DATOS PEST12'!$E:$E,'DATOS PEST12'!$A:$A,INDICE!$C$13,'DATOS PEST12'!$D:$D,'5. RG PROV CCAA SECCION'!E$11,'DATOS PEST12'!$B:$B,'5. RG PROV CCAA SECCION'!$A194,'DATOS PEST12'!$F:$F,"REGIMEN GENERAL",'DATOS PEST12'!$C:$C,"&lt;&gt;"&amp;"UNION EUROPEA")</f>
        <v>6.6315789473684212</v>
      </c>
      <c r="F194" s="62">
        <f>SUMIFS('DATOS PEST12'!$E:$E,'DATOS PEST12'!$A:$A,INDICE!$C$13,'DATOS PEST12'!$D:$D,'5. RG PROV CCAA SECCION'!F$11,'DATOS PEST12'!$B:$B,'5. RG PROV CCAA SECCION'!$A194,'DATOS PEST12'!$F:$F,"REGIMEN GENERAL",'DATOS PEST12'!$C:$C,"&lt;&gt;"&amp;"UNION EUROPEA")</f>
        <v>270.00000000000006</v>
      </c>
      <c r="G194" s="62">
        <f>SUMIFS('DATOS PEST12'!$E:$E,'DATOS PEST12'!$A:$A,INDICE!$C$13,'DATOS PEST12'!$D:$D,'5. RG PROV CCAA SECCION'!G$11,'DATOS PEST12'!$B:$B,'5. RG PROV CCAA SECCION'!$A194,'DATOS PEST12'!$F:$F,"REGIMEN GENERAL",'DATOS PEST12'!$C:$C,"&lt;&gt;"&amp;"UNION EUROPEA")</f>
        <v>3.8947368421052619</v>
      </c>
      <c r="H194" s="62">
        <f>SUMIFS('DATOS PEST12'!$E:$E,'DATOS PEST12'!$A:$A,INDICE!$C$13,'DATOS PEST12'!$D:$D,'5. RG PROV CCAA SECCION'!H$11,'DATOS PEST12'!$B:$B,'5. RG PROV CCAA SECCION'!$A194,'DATOS PEST12'!$F:$F,"REGIMEN GENERAL",'DATOS PEST12'!$C:$C,"&lt;&gt;"&amp;"UNION EUROPEA")</f>
        <v>6.0000000000000009</v>
      </c>
      <c r="I194" s="62">
        <f>SUMIFS('DATOS PEST12'!$E:$E,'DATOS PEST12'!$A:$A,INDICE!$C$13,'DATOS PEST12'!$D:$D,'5. RG PROV CCAA SECCION'!I$11,'DATOS PEST12'!$B:$B,'5. RG PROV CCAA SECCION'!$A194,'DATOS PEST12'!$F:$F,"REGIMEN GENERAL",'DATOS PEST12'!$C:$C,"&lt;&gt;"&amp;"UNION EUROPEA")</f>
        <v>343.57894736842104</v>
      </c>
      <c r="J194" s="62">
        <f>SUMIFS('DATOS PEST12'!$E:$E,'DATOS PEST12'!$A:$A,INDICE!$C$13,'DATOS PEST12'!$D:$D,'5. RG PROV CCAA SECCION'!J$11,'DATOS PEST12'!$B:$B,'5. RG PROV CCAA SECCION'!$A194,'DATOS PEST12'!$F:$F,"REGIMEN GENERAL",'DATOS PEST12'!$C:$C,"&lt;&gt;"&amp;"UNION EUROPEA")</f>
        <v>246.10526315789474</v>
      </c>
      <c r="K194" s="62">
        <f>SUMIFS('DATOS PEST12'!$E:$E,'DATOS PEST12'!$A:$A,INDICE!$C$13,'DATOS PEST12'!$D:$D,'5. RG PROV CCAA SECCION'!K$11,'DATOS PEST12'!$B:$B,'5. RG PROV CCAA SECCION'!$A194,'DATOS PEST12'!$F:$F,"REGIMEN GENERAL",'DATOS PEST12'!$C:$C,"&lt;&gt;"&amp;"UNION EUROPEA")</f>
        <v>51.157894736842103</v>
      </c>
      <c r="L194" s="62">
        <f>SUMIFS('DATOS PEST12'!$E:$E,'DATOS PEST12'!$A:$A,INDICE!$C$13,'DATOS PEST12'!$D:$D,'5. RG PROV CCAA SECCION'!L$11,'DATOS PEST12'!$B:$B,'5. RG PROV CCAA SECCION'!$A194,'DATOS PEST12'!$F:$F,"REGIMEN GENERAL",'DATOS PEST12'!$C:$C,"&lt;&gt;"&amp;"UNION EUROPEA")</f>
        <v>602.21052631578948</v>
      </c>
      <c r="M194" s="62">
        <f>SUMIFS('DATOS PEST12'!$E:$E,'DATOS PEST12'!$A:$A,INDICE!$C$13,'DATOS PEST12'!$D:$D,'5. RG PROV CCAA SECCION'!M$11,'DATOS PEST12'!$B:$B,'5. RG PROV CCAA SECCION'!$A194,'DATOS PEST12'!$F:$F,"REGIMEN GENERAL",'DATOS PEST12'!$C:$C,"&lt;&gt;"&amp;"UNION EUROPEA")</f>
        <v>3.5789473684210522</v>
      </c>
      <c r="N194" s="62">
        <f>SUMIFS('DATOS PEST12'!$E:$E,'DATOS PEST12'!$A:$A,INDICE!$C$13,'DATOS PEST12'!$D:$D,'5. RG PROV CCAA SECCION'!N$11,'DATOS PEST12'!$B:$B,'5. RG PROV CCAA SECCION'!$A194,'DATOS PEST12'!$F:$F,"REGIMEN GENERAL",'DATOS PEST12'!$C:$C,"&lt;&gt;"&amp;"UNION EUROPEA")</f>
        <v>3.6842105263157885</v>
      </c>
      <c r="O194" s="62">
        <f>SUMIFS('DATOS PEST12'!$E:$E,'DATOS PEST12'!$A:$A,INDICE!$C$13,'DATOS PEST12'!$D:$D,'5. RG PROV CCAA SECCION'!O$11,'DATOS PEST12'!$B:$B,'5. RG PROV CCAA SECCION'!$A194,'DATOS PEST12'!$F:$F,"REGIMEN GENERAL",'DATOS PEST12'!$C:$C,"&lt;&gt;"&amp;"UNION EUROPEA")</f>
        <v>1.9999999999999991</v>
      </c>
      <c r="P194" s="62">
        <f>SUMIFS('DATOS PEST12'!$E:$E,'DATOS PEST12'!$A:$A,INDICE!$C$13,'DATOS PEST12'!$D:$D,'5. RG PROV CCAA SECCION'!P$11,'DATOS PEST12'!$B:$B,'5. RG PROV CCAA SECCION'!$A194,'DATOS PEST12'!$F:$F,"REGIMEN GENERAL",'DATOS PEST12'!$C:$C,"&lt;&gt;"&amp;"UNION EUROPEA")</f>
        <v>17.05263157894737</v>
      </c>
      <c r="Q194" s="62">
        <f>SUMIFS('DATOS PEST12'!$E:$E,'DATOS PEST12'!$A:$A,INDICE!$C$13,'DATOS PEST12'!$D:$D,'5. RG PROV CCAA SECCION'!Q$11,'DATOS PEST12'!$B:$B,'5. RG PROV CCAA SECCION'!$A194,'DATOS PEST12'!$F:$F,"REGIMEN GENERAL",'DATOS PEST12'!$C:$C,"&lt;&gt;"&amp;"UNION EUROPEA")</f>
        <v>129.31578947368422</v>
      </c>
      <c r="R194" s="62">
        <f>SUMIFS('DATOS PEST12'!$E:$E,'DATOS PEST12'!$A:$A,INDICE!$C$13,'DATOS PEST12'!$D:$D,'5. RG PROV CCAA SECCION'!R$11,'DATOS PEST12'!$B:$B,'5. RG PROV CCAA SECCION'!$A194,'DATOS PEST12'!$F:$F,"REGIMEN GENERAL",'DATOS PEST12'!$C:$C,"&lt;&gt;"&amp;"UNION EUROPEA")</f>
        <v>25.000000000000004</v>
      </c>
      <c r="S194" s="62">
        <f>SUMIFS('DATOS PEST12'!$E:$E,'DATOS PEST12'!$A:$A,INDICE!$C$13,'DATOS PEST12'!$D:$D,'5. RG PROV CCAA SECCION'!S$11,'DATOS PEST12'!$B:$B,'5. RG PROV CCAA SECCION'!$A194,'DATOS PEST12'!$F:$F,"REGIMEN GENERAL",'DATOS PEST12'!$C:$C,"&lt;&gt;"&amp;"UNION EUROPEA")</f>
        <v>24.10526315789474</v>
      </c>
      <c r="T194" s="62">
        <f>SUMIFS('DATOS PEST12'!$E:$E,'DATOS PEST12'!$A:$A,INDICE!$C$13,'DATOS PEST12'!$D:$D,'5. RG PROV CCAA SECCION'!T$11,'DATOS PEST12'!$B:$B,'5. RG PROV CCAA SECCION'!$A194,'DATOS PEST12'!$F:$F,"REGIMEN GENERAL",'DATOS PEST12'!$C:$C,"&lt;&gt;"&amp;"UNION EUROPEA")</f>
        <v>231.26315789473671</v>
      </c>
      <c r="U194" s="62">
        <f>SUMIFS('DATOS PEST12'!$E:$E,'DATOS PEST12'!$A:$A,INDICE!$C$13,'DATOS PEST12'!$D:$D,'5. RG PROV CCAA SECCION'!U$11,'DATOS PEST12'!$B:$B,'5. RG PROV CCAA SECCION'!$A194,'DATOS PEST12'!$F:$F,"REGIMEN GENERAL",'DATOS PEST12'!$C:$C,"&lt;&gt;"&amp;"UNION EUROPEA")</f>
        <v>36.15789473684211</v>
      </c>
      <c r="V194" s="62">
        <f>SUMIFS('DATOS PEST12'!$E:$E,'DATOS PEST12'!$A:$A,INDICE!$C$13,'DATOS PEST12'!$D:$D,'5. RG PROV CCAA SECCION'!V$11,'DATOS PEST12'!$B:$B,'5. RG PROV CCAA SECCION'!$A194,'DATOS PEST12'!$F:$F,"REGIMEN GENERAL",'DATOS PEST12'!$C:$C,"&lt;&gt;"&amp;"UNION EUROPEA")</f>
        <v>57.578947368421062</v>
      </c>
      <c r="W194" s="62">
        <f>SUMIFS('DATOS PEST12'!$E:$E,'DATOS PEST12'!$A:$A,INDICE!$C$13,'DATOS PEST12'!$D:$D,'5. RG PROV CCAA SECCION'!W$11,'DATOS PEST12'!$B:$B,'5. RG PROV CCAA SECCION'!$A194,'DATOS PEST12'!$F:$F,"REGIMEN GENERAL",'DATOS PEST12'!$C:$C,"&lt;&gt;"&amp;"UNION EUROPEA")</f>
        <v>1.9999999999999991</v>
      </c>
      <c r="X194" s="62">
        <f>SUMIFS('DATOS PEST12'!$E:$E,'DATOS PEST12'!$A:$A,INDICE!$C$13,'DATOS PEST12'!$D:$D,'5. RG PROV CCAA SECCION'!X$11,'DATOS PEST12'!$B:$B,'5. RG PROV CCAA SECCION'!$A194,'DATOS PEST12'!$F:$F,"REGIMEN GENERAL",'DATOS PEST12'!$C:$C,"&lt;&gt;"&amp;"UNION EUROPEA")</f>
        <v>0</v>
      </c>
      <c r="Y194" s="59">
        <f>SUMIFS('DATOS PEST12'!$E:$E,'DATOS PEST12'!$A:$A,INDICE!$C$13,'DATOS PEST12'!$D:$D,'5. RG PROV CCAA SECCION'!Y$11,'DATOS PEST12'!$B:$B,'5. RG PROV CCAA SECCION'!$A194,'DATOS PEST12'!$F:$F,"REGIMEN GENERAL",'DATOS PEST12'!$C:$C,"&lt;&gt;"&amp;"UNION EUROPEA")</f>
        <v>0</v>
      </c>
    </row>
    <row r="195" spans="1:25" ht="15.6" x14ac:dyDescent="0.3">
      <c r="A195" s="8">
        <v>9</v>
      </c>
      <c r="B195" s="9" t="s">
        <v>3</v>
      </c>
      <c r="C195" s="59">
        <f t="shared" si="69"/>
        <v>6794.2631578947376</v>
      </c>
      <c r="D195" s="60">
        <f>SUMIFS('DATOS PEST12'!$E:$E,'DATOS PEST12'!$A:$A,INDICE!$C$13,'DATOS PEST12'!$D:$D,'5. RG PROV CCAA SECCION'!D$11,'DATOS PEST12'!$B:$B,'5. RG PROV CCAA SECCION'!$A195,'DATOS PEST12'!$F:$F,"REGIMEN GENERAL",'DATOS PEST12'!$C:$C,"&lt;&gt;"&amp;"UNION EUROPEA")</f>
        <v>313.94736842105266</v>
      </c>
      <c r="E195" s="62">
        <f>SUMIFS('DATOS PEST12'!$E:$E,'DATOS PEST12'!$A:$A,INDICE!$C$13,'DATOS PEST12'!$D:$D,'5. RG PROV CCAA SECCION'!E$11,'DATOS PEST12'!$B:$B,'5. RG PROV CCAA SECCION'!$A195,'DATOS PEST12'!$F:$F,"REGIMEN GENERAL",'DATOS PEST12'!$C:$C,"&lt;&gt;"&amp;"UNION EUROPEA")</f>
        <v>5.0000000000000009</v>
      </c>
      <c r="F195" s="62">
        <f>SUMIFS('DATOS PEST12'!$E:$E,'DATOS PEST12'!$A:$A,INDICE!$C$13,'DATOS PEST12'!$D:$D,'5. RG PROV CCAA SECCION'!F$11,'DATOS PEST12'!$B:$B,'5. RG PROV CCAA SECCION'!$A195,'DATOS PEST12'!$F:$F,"REGIMEN GENERAL",'DATOS PEST12'!$C:$C,"&lt;&gt;"&amp;"UNION EUROPEA")</f>
        <v>1070.1052631578946</v>
      </c>
      <c r="G195" s="62">
        <f>SUMIFS('DATOS PEST12'!$E:$E,'DATOS PEST12'!$A:$A,INDICE!$C$13,'DATOS PEST12'!$D:$D,'5. RG PROV CCAA SECCION'!G$11,'DATOS PEST12'!$B:$B,'5. RG PROV CCAA SECCION'!$A195,'DATOS PEST12'!$F:$F,"REGIMEN GENERAL",'DATOS PEST12'!$C:$C,"&lt;&gt;"&amp;"UNION EUROPEA")</f>
        <v>2.9473684210526319</v>
      </c>
      <c r="H195" s="62">
        <f>SUMIFS('DATOS PEST12'!$E:$E,'DATOS PEST12'!$A:$A,INDICE!$C$13,'DATOS PEST12'!$D:$D,'5. RG PROV CCAA SECCION'!H$11,'DATOS PEST12'!$B:$B,'5. RG PROV CCAA SECCION'!$A195,'DATOS PEST12'!$F:$F,"REGIMEN GENERAL",'DATOS PEST12'!$C:$C,"&lt;&gt;"&amp;"UNION EUROPEA")</f>
        <v>36.789473684210527</v>
      </c>
      <c r="I195" s="62">
        <f>SUMIFS('DATOS PEST12'!$E:$E,'DATOS PEST12'!$A:$A,INDICE!$C$13,'DATOS PEST12'!$D:$D,'5. RG PROV CCAA SECCION'!I$11,'DATOS PEST12'!$B:$B,'5. RG PROV CCAA SECCION'!$A195,'DATOS PEST12'!$F:$F,"REGIMEN GENERAL",'DATOS PEST12'!$C:$C,"&lt;&gt;"&amp;"UNION EUROPEA")</f>
        <v>731.78947368421063</v>
      </c>
      <c r="J195" s="62">
        <f>SUMIFS('DATOS PEST12'!$E:$E,'DATOS PEST12'!$A:$A,INDICE!$C$13,'DATOS PEST12'!$D:$D,'5. RG PROV CCAA SECCION'!J$11,'DATOS PEST12'!$B:$B,'5. RG PROV CCAA SECCION'!$A195,'DATOS PEST12'!$F:$F,"REGIMEN GENERAL",'DATOS PEST12'!$C:$C,"&lt;&gt;"&amp;"UNION EUROPEA")</f>
        <v>746.36842105263167</v>
      </c>
      <c r="K195" s="62">
        <f>SUMIFS('DATOS PEST12'!$E:$E,'DATOS PEST12'!$A:$A,INDICE!$C$13,'DATOS PEST12'!$D:$D,'5. RG PROV CCAA SECCION'!K$11,'DATOS PEST12'!$B:$B,'5. RG PROV CCAA SECCION'!$A195,'DATOS PEST12'!$F:$F,"REGIMEN GENERAL",'DATOS PEST12'!$C:$C,"&lt;&gt;"&amp;"UNION EUROPEA")</f>
        <v>297.73684210526312</v>
      </c>
      <c r="L195" s="62">
        <f>SUMIFS('DATOS PEST12'!$E:$E,'DATOS PEST12'!$A:$A,INDICE!$C$13,'DATOS PEST12'!$D:$D,'5. RG PROV CCAA SECCION'!L$11,'DATOS PEST12'!$B:$B,'5. RG PROV CCAA SECCION'!$A195,'DATOS PEST12'!$F:$F,"REGIMEN GENERAL",'DATOS PEST12'!$C:$C,"&lt;&gt;"&amp;"UNION EUROPEA")</f>
        <v>1351.3157894736842</v>
      </c>
      <c r="M195" s="62">
        <f>SUMIFS('DATOS PEST12'!$E:$E,'DATOS PEST12'!$A:$A,INDICE!$C$13,'DATOS PEST12'!$D:$D,'5. RG PROV CCAA SECCION'!M$11,'DATOS PEST12'!$B:$B,'5. RG PROV CCAA SECCION'!$A195,'DATOS PEST12'!$F:$F,"REGIMEN GENERAL",'DATOS PEST12'!$C:$C,"&lt;&gt;"&amp;"UNION EUROPEA")</f>
        <v>26.000000000000004</v>
      </c>
      <c r="N195" s="62">
        <f>SUMIFS('DATOS PEST12'!$E:$E,'DATOS PEST12'!$A:$A,INDICE!$C$13,'DATOS PEST12'!$D:$D,'5. RG PROV CCAA SECCION'!N$11,'DATOS PEST12'!$B:$B,'5. RG PROV CCAA SECCION'!$A195,'DATOS PEST12'!$F:$F,"REGIMEN GENERAL",'DATOS PEST12'!$C:$C,"&lt;&gt;"&amp;"UNION EUROPEA")</f>
        <v>8.6842105263157894</v>
      </c>
      <c r="O195" s="62">
        <f>SUMIFS('DATOS PEST12'!$E:$E,'DATOS PEST12'!$A:$A,INDICE!$C$13,'DATOS PEST12'!$D:$D,'5. RG PROV CCAA SECCION'!O$11,'DATOS PEST12'!$B:$B,'5. RG PROV CCAA SECCION'!$A195,'DATOS PEST12'!$F:$F,"REGIMEN GENERAL",'DATOS PEST12'!$C:$C,"&lt;&gt;"&amp;"UNION EUROPEA")</f>
        <v>8.9999999999999982</v>
      </c>
      <c r="P195" s="62">
        <f>SUMIFS('DATOS PEST12'!$E:$E,'DATOS PEST12'!$A:$A,INDICE!$C$13,'DATOS PEST12'!$D:$D,'5. RG PROV CCAA SECCION'!P$11,'DATOS PEST12'!$B:$B,'5. RG PROV CCAA SECCION'!$A195,'DATOS PEST12'!$F:$F,"REGIMEN GENERAL",'DATOS PEST12'!$C:$C,"&lt;&gt;"&amp;"UNION EUROPEA")</f>
        <v>123.94736842105264</v>
      </c>
      <c r="Q195" s="62">
        <f>SUMIFS('DATOS PEST12'!$E:$E,'DATOS PEST12'!$A:$A,INDICE!$C$13,'DATOS PEST12'!$D:$D,'5. RG PROV CCAA SECCION'!Q$11,'DATOS PEST12'!$B:$B,'5. RG PROV CCAA SECCION'!$A195,'DATOS PEST12'!$F:$F,"REGIMEN GENERAL",'DATOS PEST12'!$C:$C,"&lt;&gt;"&amp;"UNION EUROPEA")</f>
        <v>939.63157894736833</v>
      </c>
      <c r="R195" s="62">
        <f>SUMIFS('DATOS PEST12'!$E:$E,'DATOS PEST12'!$A:$A,INDICE!$C$13,'DATOS PEST12'!$D:$D,'5. RG PROV CCAA SECCION'!R$11,'DATOS PEST12'!$B:$B,'5. RG PROV CCAA SECCION'!$A195,'DATOS PEST12'!$F:$F,"REGIMEN GENERAL",'DATOS PEST12'!$C:$C,"&lt;&gt;"&amp;"UNION EUROPEA")</f>
        <v>55.263157894736842</v>
      </c>
      <c r="S195" s="62">
        <f>SUMIFS('DATOS PEST12'!$E:$E,'DATOS PEST12'!$A:$A,INDICE!$C$13,'DATOS PEST12'!$D:$D,'5. RG PROV CCAA SECCION'!S$11,'DATOS PEST12'!$B:$B,'5. RG PROV CCAA SECCION'!$A195,'DATOS PEST12'!$F:$F,"REGIMEN GENERAL",'DATOS PEST12'!$C:$C,"&lt;&gt;"&amp;"UNION EUROPEA")</f>
        <v>133.4736842105263</v>
      </c>
      <c r="T195" s="62">
        <f>SUMIFS('DATOS PEST12'!$E:$E,'DATOS PEST12'!$A:$A,INDICE!$C$13,'DATOS PEST12'!$D:$D,'5. RG PROV CCAA SECCION'!T$11,'DATOS PEST12'!$B:$B,'5. RG PROV CCAA SECCION'!$A195,'DATOS PEST12'!$F:$F,"REGIMEN GENERAL",'DATOS PEST12'!$C:$C,"&lt;&gt;"&amp;"UNION EUROPEA")</f>
        <v>723.36842105263156</v>
      </c>
      <c r="U195" s="62">
        <f>SUMIFS('DATOS PEST12'!$E:$E,'DATOS PEST12'!$A:$A,INDICE!$C$13,'DATOS PEST12'!$D:$D,'5. RG PROV CCAA SECCION'!U$11,'DATOS PEST12'!$B:$B,'5. RG PROV CCAA SECCION'!$A195,'DATOS PEST12'!$F:$F,"REGIMEN GENERAL",'DATOS PEST12'!$C:$C,"&lt;&gt;"&amp;"UNION EUROPEA")</f>
        <v>104.42105263157895</v>
      </c>
      <c r="V195" s="62">
        <f>SUMIFS('DATOS PEST12'!$E:$E,'DATOS PEST12'!$A:$A,INDICE!$C$13,'DATOS PEST12'!$D:$D,'5. RG PROV CCAA SECCION'!V$11,'DATOS PEST12'!$B:$B,'5. RG PROV CCAA SECCION'!$A195,'DATOS PEST12'!$F:$F,"REGIMEN GENERAL",'DATOS PEST12'!$C:$C,"&lt;&gt;"&amp;"UNION EUROPEA")</f>
        <v>111.4736842105263</v>
      </c>
      <c r="W195" s="62">
        <f>SUMIFS('DATOS PEST12'!$E:$E,'DATOS PEST12'!$A:$A,INDICE!$C$13,'DATOS PEST12'!$D:$D,'5. RG PROV CCAA SECCION'!W$11,'DATOS PEST12'!$B:$B,'5. RG PROV CCAA SECCION'!$A195,'DATOS PEST12'!$F:$F,"REGIMEN GENERAL",'DATOS PEST12'!$C:$C,"&lt;&gt;"&amp;"UNION EUROPEA")</f>
        <v>3.0000000000000004</v>
      </c>
      <c r="X195" s="62">
        <f>SUMIFS('DATOS PEST12'!$E:$E,'DATOS PEST12'!$A:$A,INDICE!$C$13,'DATOS PEST12'!$D:$D,'5. RG PROV CCAA SECCION'!X$11,'DATOS PEST12'!$B:$B,'5. RG PROV CCAA SECCION'!$A195,'DATOS PEST12'!$F:$F,"REGIMEN GENERAL",'DATOS PEST12'!$C:$C,"&lt;&gt;"&amp;"UNION EUROPEA")</f>
        <v>0</v>
      </c>
      <c r="Y195" s="59">
        <f>SUMIFS('DATOS PEST12'!$E:$E,'DATOS PEST12'!$A:$A,INDICE!$C$13,'DATOS PEST12'!$D:$D,'5. RG PROV CCAA SECCION'!Y$11,'DATOS PEST12'!$B:$B,'5. RG PROV CCAA SECCION'!$A195,'DATOS PEST12'!$F:$F,"REGIMEN GENERAL",'DATOS PEST12'!$C:$C,"&lt;&gt;"&amp;"UNION EUROPEA")</f>
        <v>0</v>
      </c>
    </row>
    <row r="196" spans="1:25" ht="15.6" x14ac:dyDescent="0.3">
      <c r="A196" s="8">
        <v>24</v>
      </c>
      <c r="B196" s="9" t="s">
        <v>169</v>
      </c>
      <c r="C196" s="59">
        <f t="shared" si="69"/>
        <v>5160.6842105263158</v>
      </c>
      <c r="D196" s="60">
        <f>SUMIFS('DATOS PEST12'!$E:$E,'DATOS PEST12'!$A:$A,INDICE!$C$13,'DATOS PEST12'!$D:$D,'5. RG PROV CCAA SECCION'!D$11,'DATOS PEST12'!$B:$B,'5. RG PROV CCAA SECCION'!$A196,'DATOS PEST12'!$F:$F,"REGIMEN GENERAL",'DATOS PEST12'!$C:$C,"&lt;&gt;"&amp;"UNION EUROPEA")</f>
        <v>149.68421052631578</v>
      </c>
      <c r="E196" s="62">
        <f>SUMIFS('DATOS PEST12'!$E:$E,'DATOS PEST12'!$A:$A,INDICE!$C$13,'DATOS PEST12'!$D:$D,'5. RG PROV CCAA SECCION'!E$11,'DATOS PEST12'!$B:$B,'5. RG PROV CCAA SECCION'!$A196,'DATOS PEST12'!$F:$F,"REGIMEN GENERAL",'DATOS PEST12'!$C:$C,"&lt;&gt;"&amp;"UNION EUROPEA")</f>
        <v>14.999999999999996</v>
      </c>
      <c r="F196" s="62">
        <f>SUMIFS('DATOS PEST12'!$E:$E,'DATOS PEST12'!$A:$A,INDICE!$C$13,'DATOS PEST12'!$D:$D,'5. RG PROV CCAA SECCION'!F$11,'DATOS PEST12'!$B:$B,'5. RG PROV CCAA SECCION'!$A196,'DATOS PEST12'!$F:$F,"REGIMEN GENERAL",'DATOS PEST12'!$C:$C,"&lt;&gt;"&amp;"UNION EUROPEA")</f>
        <v>819.73684210526301</v>
      </c>
      <c r="G196" s="62">
        <f>SUMIFS('DATOS PEST12'!$E:$E,'DATOS PEST12'!$A:$A,INDICE!$C$13,'DATOS PEST12'!$D:$D,'5. RG PROV CCAA SECCION'!G$11,'DATOS PEST12'!$B:$B,'5. RG PROV CCAA SECCION'!$A196,'DATOS PEST12'!$F:$F,"REGIMEN GENERAL",'DATOS PEST12'!$C:$C,"&lt;&gt;"&amp;"UNION EUROPEA")</f>
        <v>1.4210526315789471</v>
      </c>
      <c r="H196" s="62">
        <f>SUMIFS('DATOS PEST12'!$E:$E,'DATOS PEST12'!$A:$A,INDICE!$C$13,'DATOS PEST12'!$D:$D,'5. RG PROV CCAA SECCION'!H$11,'DATOS PEST12'!$B:$B,'5. RG PROV CCAA SECCION'!$A196,'DATOS PEST12'!$F:$F,"REGIMEN GENERAL",'DATOS PEST12'!$C:$C,"&lt;&gt;"&amp;"UNION EUROPEA")</f>
        <v>15.368421052631572</v>
      </c>
      <c r="I196" s="62">
        <f>SUMIFS('DATOS PEST12'!$E:$E,'DATOS PEST12'!$A:$A,INDICE!$C$13,'DATOS PEST12'!$D:$D,'5. RG PROV CCAA SECCION'!I$11,'DATOS PEST12'!$B:$B,'5. RG PROV CCAA SECCION'!$A196,'DATOS PEST12'!$F:$F,"REGIMEN GENERAL",'DATOS PEST12'!$C:$C,"&lt;&gt;"&amp;"UNION EUROPEA")</f>
        <v>587.21052631578948</v>
      </c>
      <c r="J196" s="62">
        <f>SUMIFS('DATOS PEST12'!$E:$E,'DATOS PEST12'!$A:$A,INDICE!$C$13,'DATOS PEST12'!$D:$D,'5. RG PROV CCAA SECCION'!J$11,'DATOS PEST12'!$B:$B,'5. RG PROV CCAA SECCION'!$A196,'DATOS PEST12'!$F:$F,"REGIMEN GENERAL",'DATOS PEST12'!$C:$C,"&lt;&gt;"&amp;"UNION EUROPEA")</f>
        <v>584.73684210526324</v>
      </c>
      <c r="K196" s="62">
        <f>SUMIFS('DATOS PEST12'!$E:$E,'DATOS PEST12'!$A:$A,INDICE!$C$13,'DATOS PEST12'!$D:$D,'5. RG PROV CCAA SECCION'!K$11,'DATOS PEST12'!$B:$B,'5. RG PROV CCAA SECCION'!$A196,'DATOS PEST12'!$F:$F,"REGIMEN GENERAL",'DATOS PEST12'!$C:$C,"&lt;&gt;"&amp;"UNION EUROPEA")</f>
        <v>192.57894736842107</v>
      </c>
      <c r="L196" s="62">
        <f>SUMIFS('DATOS PEST12'!$E:$E,'DATOS PEST12'!$A:$A,INDICE!$C$13,'DATOS PEST12'!$D:$D,'5. RG PROV CCAA SECCION'!L$11,'DATOS PEST12'!$B:$B,'5. RG PROV CCAA SECCION'!$A196,'DATOS PEST12'!$F:$F,"REGIMEN GENERAL",'DATOS PEST12'!$C:$C,"&lt;&gt;"&amp;"UNION EUROPEA")</f>
        <v>1194.7894736842104</v>
      </c>
      <c r="M196" s="62">
        <f>SUMIFS('DATOS PEST12'!$E:$E,'DATOS PEST12'!$A:$A,INDICE!$C$13,'DATOS PEST12'!$D:$D,'5. RG PROV CCAA SECCION'!M$11,'DATOS PEST12'!$B:$B,'5. RG PROV CCAA SECCION'!$A196,'DATOS PEST12'!$F:$F,"REGIMEN GENERAL",'DATOS PEST12'!$C:$C,"&lt;&gt;"&amp;"UNION EUROPEA")</f>
        <v>32.315789473684198</v>
      </c>
      <c r="N196" s="62">
        <f>SUMIFS('DATOS PEST12'!$E:$E,'DATOS PEST12'!$A:$A,INDICE!$C$13,'DATOS PEST12'!$D:$D,'5. RG PROV CCAA SECCION'!N$11,'DATOS PEST12'!$B:$B,'5. RG PROV CCAA SECCION'!$A196,'DATOS PEST12'!$F:$F,"REGIMEN GENERAL",'DATOS PEST12'!$C:$C,"&lt;&gt;"&amp;"UNION EUROPEA")</f>
        <v>45.631578947368411</v>
      </c>
      <c r="O196" s="62">
        <f>SUMIFS('DATOS PEST12'!$E:$E,'DATOS PEST12'!$A:$A,INDICE!$C$13,'DATOS PEST12'!$D:$D,'5. RG PROV CCAA SECCION'!O$11,'DATOS PEST12'!$B:$B,'5. RG PROV CCAA SECCION'!$A196,'DATOS PEST12'!$F:$F,"REGIMEN GENERAL",'DATOS PEST12'!$C:$C,"&lt;&gt;"&amp;"UNION EUROPEA")</f>
        <v>9.6842105263157912</v>
      </c>
      <c r="P196" s="62">
        <f>SUMIFS('DATOS PEST12'!$E:$E,'DATOS PEST12'!$A:$A,INDICE!$C$13,'DATOS PEST12'!$D:$D,'5. RG PROV CCAA SECCION'!P$11,'DATOS PEST12'!$B:$B,'5. RG PROV CCAA SECCION'!$A196,'DATOS PEST12'!$F:$F,"REGIMEN GENERAL",'DATOS PEST12'!$C:$C,"&lt;&gt;"&amp;"UNION EUROPEA")</f>
        <v>48.26315789473685</v>
      </c>
      <c r="Q196" s="62">
        <f>SUMIFS('DATOS PEST12'!$E:$E,'DATOS PEST12'!$A:$A,INDICE!$C$13,'DATOS PEST12'!$D:$D,'5. RG PROV CCAA SECCION'!Q$11,'DATOS PEST12'!$B:$B,'5. RG PROV CCAA SECCION'!$A196,'DATOS PEST12'!$F:$F,"REGIMEN GENERAL",'DATOS PEST12'!$C:$C,"&lt;&gt;"&amp;"UNION EUROPEA")</f>
        <v>444.47368421052641</v>
      </c>
      <c r="R196" s="62">
        <f>SUMIFS('DATOS PEST12'!$E:$E,'DATOS PEST12'!$A:$A,INDICE!$C$13,'DATOS PEST12'!$D:$D,'5. RG PROV CCAA SECCION'!R$11,'DATOS PEST12'!$B:$B,'5. RG PROV CCAA SECCION'!$A196,'DATOS PEST12'!$F:$F,"REGIMEN GENERAL",'DATOS PEST12'!$C:$C,"&lt;&gt;"&amp;"UNION EUROPEA")</f>
        <v>91.578947368421026</v>
      </c>
      <c r="S196" s="62">
        <f>SUMIFS('DATOS PEST12'!$E:$E,'DATOS PEST12'!$A:$A,INDICE!$C$13,'DATOS PEST12'!$D:$D,'5. RG PROV CCAA SECCION'!S$11,'DATOS PEST12'!$B:$B,'5. RG PROV CCAA SECCION'!$A196,'DATOS PEST12'!$F:$F,"REGIMEN GENERAL",'DATOS PEST12'!$C:$C,"&lt;&gt;"&amp;"UNION EUROPEA")</f>
        <v>72.631578947368425</v>
      </c>
      <c r="T196" s="62">
        <f>SUMIFS('DATOS PEST12'!$E:$E,'DATOS PEST12'!$A:$A,INDICE!$C$13,'DATOS PEST12'!$D:$D,'5. RG PROV CCAA SECCION'!T$11,'DATOS PEST12'!$B:$B,'5. RG PROV CCAA SECCION'!$A196,'DATOS PEST12'!$F:$F,"REGIMEN GENERAL",'DATOS PEST12'!$C:$C,"&lt;&gt;"&amp;"UNION EUROPEA")</f>
        <v>668.84210526315815</v>
      </c>
      <c r="U196" s="62">
        <f>SUMIFS('DATOS PEST12'!$E:$E,'DATOS PEST12'!$A:$A,INDICE!$C$13,'DATOS PEST12'!$D:$D,'5. RG PROV CCAA SECCION'!U$11,'DATOS PEST12'!$B:$B,'5. RG PROV CCAA SECCION'!$A196,'DATOS PEST12'!$F:$F,"REGIMEN GENERAL",'DATOS PEST12'!$C:$C,"&lt;&gt;"&amp;"UNION EUROPEA")</f>
        <v>60.05263157894737</v>
      </c>
      <c r="V196" s="62">
        <f>SUMIFS('DATOS PEST12'!$E:$E,'DATOS PEST12'!$A:$A,INDICE!$C$13,'DATOS PEST12'!$D:$D,'5. RG PROV CCAA SECCION'!V$11,'DATOS PEST12'!$B:$B,'5. RG PROV CCAA SECCION'!$A196,'DATOS PEST12'!$F:$F,"REGIMEN GENERAL",'DATOS PEST12'!$C:$C,"&lt;&gt;"&amp;"UNION EUROPEA")</f>
        <v>121.68421052631577</v>
      </c>
      <c r="W196" s="62">
        <f>SUMIFS('DATOS PEST12'!$E:$E,'DATOS PEST12'!$A:$A,INDICE!$C$13,'DATOS PEST12'!$D:$D,'5. RG PROV CCAA SECCION'!W$11,'DATOS PEST12'!$B:$B,'5. RG PROV CCAA SECCION'!$A196,'DATOS PEST12'!$F:$F,"REGIMEN GENERAL",'DATOS PEST12'!$C:$C,"&lt;&gt;"&amp;"UNION EUROPEA")</f>
        <v>5.0000000000000009</v>
      </c>
      <c r="X196" s="62">
        <f>SUMIFS('DATOS PEST12'!$E:$E,'DATOS PEST12'!$A:$A,INDICE!$C$13,'DATOS PEST12'!$D:$D,'5. RG PROV CCAA SECCION'!X$11,'DATOS PEST12'!$B:$B,'5. RG PROV CCAA SECCION'!$A196,'DATOS PEST12'!$F:$F,"REGIMEN GENERAL",'DATOS PEST12'!$C:$C,"&lt;&gt;"&amp;"UNION EUROPEA")</f>
        <v>0</v>
      </c>
      <c r="Y196" s="59">
        <f>SUMIFS('DATOS PEST12'!$E:$E,'DATOS PEST12'!$A:$A,INDICE!$C$13,'DATOS PEST12'!$D:$D,'5. RG PROV CCAA SECCION'!Y$11,'DATOS PEST12'!$B:$B,'5. RG PROV CCAA SECCION'!$A196,'DATOS PEST12'!$F:$F,"REGIMEN GENERAL",'DATOS PEST12'!$C:$C,"&lt;&gt;"&amp;"UNION EUROPEA")</f>
        <v>0</v>
      </c>
    </row>
    <row r="197" spans="1:25" ht="15.6" x14ac:dyDescent="0.3">
      <c r="A197" s="8">
        <v>34</v>
      </c>
      <c r="B197" s="9" t="s">
        <v>19</v>
      </c>
      <c r="C197" s="59">
        <f t="shared" si="69"/>
        <v>2525.21052631579</v>
      </c>
      <c r="D197" s="60">
        <f>SUMIFS('DATOS PEST12'!$E:$E,'DATOS PEST12'!$A:$A,INDICE!$C$13,'DATOS PEST12'!$D:$D,'5. RG PROV CCAA SECCION'!D$11,'DATOS PEST12'!$B:$B,'5. RG PROV CCAA SECCION'!$A197,'DATOS PEST12'!$F:$F,"REGIMEN GENERAL",'DATOS PEST12'!$C:$C,"&lt;&gt;"&amp;"UNION EUROPEA")</f>
        <v>89.78947368421052</v>
      </c>
      <c r="E197" s="62">
        <f>SUMIFS('DATOS PEST12'!$E:$E,'DATOS PEST12'!$A:$A,INDICE!$C$13,'DATOS PEST12'!$D:$D,'5. RG PROV CCAA SECCION'!E$11,'DATOS PEST12'!$B:$B,'5. RG PROV CCAA SECCION'!$A197,'DATOS PEST12'!$F:$F,"REGIMEN GENERAL",'DATOS PEST12'!$C:$C,"&lt;&gt;"&amp;"UNION EUROPEA")</f>
        <v>0</v>
      </c>
      <c r="F197" s="62">
        <f>SUMIFS('DATOS PEST12'!$E:$E,'DATOS PEST12'!$A:$A,INDICE!$C$13,'DATOS PEST12'!$D:$D,'5. RG PROV CCAA SECCION'!F$11,'DATOS PEST12'!$B:$B,'5. RG PROV CCAA SECCION'!$A197,'DATOS PEST12'!$F:$F,"REGIMEN GENERAL",'DATOS PEST12'!$C:$C,"&lt;&gt;"&amp;"UNION EUROPEA")</f>
        <v>343.73684210526324</v>
      </c>
      <c r="G197" s="62">
        <f>SUMIFS('DATOS PEST12'!$E:$E,'DATOS PEST12'!$A:$A,INDICE!$C$13,'DATOS PEST12'!$D:$D,'5. RG PROV CCAA SECCION'!G$11,'DATOS PEST12'!$B:$B,'5. RG PROV CCAA SECCION'!$A197,'DATOS PEST12'!$F:$F,"REGIMEN GENERAL",'DATOS PEST12'!$C:$C,"&lt;&gt;"&amp;"UNION EUROPEA")</f>
        <v>3.3157894736842093</v>
      </c>
      <c r="H197" s="62">
        <f>SUMIFS('DATOS PEST12'!$E:$E,'DATOS PEST12'!$A:$A,INDICE!$C$13,'DATOS PEST12'!$D:$D,'5. RG PROV CCAA SECCION'!H$11,'DATOS PEST12'!$B:$B,'5. RG PROV CCAA SECCION'!$A197,'DATOS PEST12'!$F:$F,"REGIMEN GENERAL",'DATOS PEST12'!$C:$C,"&lt;&gt;"&amp;"UNION EUROPEA")</f>
        <v>1.9999999999999991</v>
      </c>
      <c r="I197" s="62">
        <f>SUMIFS('DATOS PEST12'!$E:$E,'DATOS PEST12'!$A:$A,INDICE!$C$13,'DATOS PEST12'!$D:$D,'5. RG PROV CCAA SECCION'!I$11,'DATOS PEST12'!$B:$B,'5. RG PROV CCAA SECCION'!$A197,'DATOS PEST12'!$F:$F,"REGIMEN GENERAL",'DATOS PEST12'!$C:$C,"&lt;&gt;"&amp;"UNION EUROPEA")</f>
        <v>238.36842105263159</v>
      </c>
      <c r="J197" s="62">
        <f>SUMIFS('DATOS PEST12'!$E:$E,'DATOS PEST12'!$A:$A,INDICE!$C$13,'DATOS PEST12'!$D:$D,'5. RG PROV CCAA SECCION'!J$11,'DATOS PEST12'!$B:$B,'5. RG PROV CCAA SECCION'!$A197,'DATOS PEST12'!$F:$F,"REGIMEN GENERAL",'DATOS PEST12'!$C:$C,"&lt;&gt;"&amp;"UNION EUROPEA")</f>
        <v>281.36842105263156</v>
      </c>
      <c r="K197" s="62">
        <f>SUMIFS('DATOS PEST12'!$E:$E,'DATOS PEST12'!$A:$A,INDICE!$C$13,'DATOS PEST12'!$D:$D,'5. RG PROV CCAA SECCION'!K$11,'DATOS PEST12'!$B:$B,'5. RG PROV CCAA SECCION'!$A197,'DATOS PEST12'!$F:$F,"REGIMEN GENERAL",'DATOS PEST12'!$C:$C,"&lt;&gt;"&amp;"UNION EUROPEA")</f>
        <v>109.84210526315788</v>
      </c>
      <c r="L197" s="62">
        <f>SUMIFS('DATOS PEST12'!$E:$E,'DATOS PEST12'!$A:$A,INDICE!$C$13,'DATOS PEST12'!$D:$D,'5. RG PROV CCAA SECCION'!L$11,'DATOS PEST12'!$B:$B,'5. RG PROV CCAA SECCION'!$A197,'DATOS PEST12'!$F:$F,"REGIMEN GENERAL",'DATOS PEST12'!$C:$C,"&lt;&gt;"&amp;"UNION EUROPEA")</f>
        <v>497.73684210526312</v>
      </c>
      <c r="M197" s="62">
        <f>SUMIFS('DATOS PEST12'!$E:$E,'DATOS PEST12'!$A:$A,INDICE!$C$13,'DATOS PEST12'!$D:$D,'5. RG PROV CCAA SECCION'!M$11,'DATOS PEST12'!$B:$B,'5. RG PROV CCAA SECCION'!$A197,'DATOS PEST12'!$F:$F,"REGIMEN GENERAL",'DATOS PEST12'!$C:$C,"&lt;&gt;"&amp;"UNION EUROPEA")</f>
        <v>6.0000000000000009</v>
      </c>
      <c r="N197" s="62">
        <f>SUMIFS('DATOS PEST12'!$E:$E,'DATOS PEST12'!$A:$A,INDICE!$C$13,'DATOS PEST12'!$D:$D,'5. RG PROV CCAA SECCION'!N$11,'DATOS PEST12'!$B:$B,'5. RG PROV CCAA SECCION'!$A197,'DATOS PEST12'!$F:$F,"REGIMEN GENERAL",'DATOS PEST12'!$C:$C,"&lt;&gt;"&amp;"UNION EUROPEA")</f>
        <v>1.9999999999999991</v>
      </c>
      <c r="O197" s="62">
        <f>SUMIFS('DATOS PEST12'!$E:$E,'DATOS PEST12'!$A:$A,INDICE!$C$13,'DATOS PEST12'!$D:$D,'5. RG PROV CCAA SECCION'!O$11,'DATOS PEST12'!$B:$B,'5. RG PROV CCAA SECCION'!$A197,'DATOS PEST12'!$F:$F,"REGIMEN GENERAL",'DATOS PEST12'!$C:$C,"&lt;&gt;"&amp;"UNION EUROPEA")</f>
        <v>0.99999999999999956</v>
      </c>
      <c r="P197" s="62">
        <f>SUMIFS('DATOS PEST12'!$E:$E,'DATOS PEST12'!$A:$A,INDICE!$C$13,'DATOS PEST12'!$D:$D,'5. RG PROV CCAA SECCION'!P$11,'DATOS PEST12'!$B:$B,'5. RG PROV CCAA SECCION'!$A197,'DATOS PEST12'!$F:$F,"REGIMEN GENERAL",'DATOS PEST12'!$C:$C,"&lt;&gt;"&amp;"UNION EUROPEA")</f>
        <v>23.10526315789474</v>
      </c>
      <c r="Q197" s="62">
        <f>SUMIFS('DATOS PEST12'!$E:$E,'DATOS PEST12'!$A:$A,INDICE!$C$13,'DATOS PEST12'!$D:$D,'5. RG PROV CCAA SECCION'!Q$11,'DATOS PEST12'!$B:$B,'5. RG PROV CCAA SECCION'!$A197,'DATOS PEST12'!$F:$F,"REGIMEN GENERAL",'DATOS PEST12'!$C:$C,"&lt;&gt;"&amp;"UNION EUROPEA")</f>
        <v>295.94736842105266</v>
      </c>
      <c r="R197" s="62">
        <f>SUMIFS('DATOS PEST12'!$E:$E,'DATOS PEST12'!$A:$A,INDICE!$C$13,'DATOS PEST12'!$D:$D,'5. RG PROV CCAA SECCION'!R$11,'DATOS PEST12'!$B:$B,'5. RG PROV CCAA SECCION'!$A197,'DATOS PEST12'!$F:$F,"REGIMEN GENERAL",'DATOS PEST12'!$C:$C,"&lt;&gt;"&amp;"UNION EUROPEA")</f>
        <v>140.31578947368422</v>
      </c>
      <c r="S197" s="62">
        <f>SUMIFS('DATOS PEST12'!$E:$E,'DATOS PEST12'!$A:$A,INDICE!$C$13,'DATOS PEST12'!$D:$D,'5. RG PROV CCAA SECCION'!S$11,'DATOS PEST12'!$B:$B,'5. RG PROV CCAA SECCION'!$A197,'DATOS PEST12'!$F:$F,"REGIMEN GENERAL",'DATOS PEST12'!$C:$C,"&lt;&gt;"&amp;"UNION EUROPEA")</f>
        <v>29.105263157894743</v>
      </c>
      <c r="T197" s="62">
        <f>SUMIFS('DATOS PEST12'!$E:$E,'DATOS PEST12'!$A:$A,INDICE!$C$13,'DATOS PEST12'!$D:$D,'5. RG PROV CCAA SECCION'!T$11,'DATOS PEST12'!$B:$B,'5. RG PROV CCAA SECCION'!$A197,'DATOS PEST12'!$F:$F,"REGIMEN GENERAL",'DATOS PEST12'!$C:$C,"&lt;&gt;"&amp;"UNION EUROPEA")</f>
        <v>352.0526315789478</v>
      </c>
      <c r="U197" s="62">
        <f>SUMIFS('DATOS PEST12'!$E:$E,'DATOS PEST12'!$A:$A,INDICE!$C$13,'DATOS PEST12'!$D:$D,'5. RG PROV CCAA SECCION'!U$11,'DATOS PEST12'!$B:$B,'5. RG PROV CCAA SECCION'!$A197,'DATOS PEST12'!$F:$F,"REGIMEN GENERAL",'DATOS PEST12'!$C:$C,"&lt;&gt;"&amp;"UNION EUROPEA")</f>
        <v>25</v>
      </c>
      <c r="V197" s="62">
        <f>SUMIFS('DATOS PEST12'!$E:$E,'DATOS PEST12'!$A:$A,INDICE!$C$13,'DATOS PEST12'!$D:$D,'5. RG PROV CCAA SECCION'!V$11,'DATOS PEST12'!$B:$B,'5. RG PROV CCAA SECCION'!$A197,'DATOS PEST12'!$F:$F,"REGIMEN GENERAL",'DATOS PEST12'!$C:$C,"&lt;&gt;"&amp;"UNION EUROPEA")</f>
        <v>84.526315789473699</v>
      </c>
      <c r="W197" s="62">
        <f>SUMIFS('DATOS PEST12'!$E:$E,'DATOS PEST12'!$A:$A,INDICE!$C$13,'DATOS PEST12'!$D:$D,'5. RG PROV CCAA SECCION'!W$11,'DATOS PEST12'!$B:$B,'5. RG PROV CCAA SECCION'!$A197,'DATOS PEST12'!$F:$F,"REGIMEN GENERAL",'DATOS PEST12'!$C:$C,"&lt;&gt;"&amp;"UNION EUROPEA")</f>
        <v>0</v>
      </c>
      <c r="X197" s="62">
        <f>SUMIFS('DATOS PEST12'!$E:$E,'DATOS PEST12'!$A:$A,INDICE!$C$13,'DATOS PEST12'!$D:$D,'5. RG PROV CCAA SECCION'!X$11,'DATOS PEST12'!$B:$B,'5. RG PROV CCAA SECCION'!$A197,'DATOS PEST12'!$F:$F,"REGIMEN GENERAL",'DATOS PEST12'!$C:$C,"&lt;&gt;"&amp;"UNION EUROPEA")</f>
        <v>0</v>
      </c>
      <c r="Y197" s="59">
        <f>SUMIFS('DATOS PEST12'!$E:$E,'DATOS PEST12'!$A:$A,INDICE!$C$13,'DATOS PEST12'!$D:$D,'5. RG PROV CCAA SECCION'!Y$11,'DATOS PEST12'!$B:$B,'5. RG PROV CCAA SECCION'!$A197,'DATOS PEST12'!$F:$F,"REGIMEN GENERAL",'DATOS PEST12'!$C:$C,"&lt;&gt;"&amp;"UNION EUROPEA")</f>
        <v>0</v>
      </c>
    </row>
    <row r="198" spans="1:25" ht="15.6" x14ac:dyDescent="0.3">
      <c r="A198" s="8">
        <v>37</v>
      </c>
      <c r="B198" s="9" t="s">
        <v>21</v>
      </c>
      <c r="C198" s="59">
        <f t="shared" si="69"/>
        <v>4112.105263157895</v>
      </c>
      <c r="D198" s="60">
        <f>SUMIFS('DATOS PEST12'!$E:$E,'DATOS PEST12'!$A:$A,INDICE!$C$13,'DATOS PEST12'!$D:$D,'5. RG PROV CCAA SECCION'!D$11,'DATOS PEST12'!$B:$B,'5. RG PROV CCAA SECCION'!$A198,'DATOS PEST12'!$F:$F,"REGIMEN GENERAL",'DATOS PEST12'!$C:$C,"&lt;&gt;"&amp;"UNION EUROPEA")</f>
        <v>70.473684210526301</v>
      </c>
      <c r="E198" s="62">
        <f>SUMIFS('DATOS PEST12'!$E:$E,'DATOS PEST12'!$A:$A,INDICE!$C$13,'DATOS PEST12'!$D:$D,'5. RG PROV CCAA SECCION'!E$11,'DATOS PEST12'!$B:$B,'5. RG PROV CCAA SECCION'!$A198,'DATOS PEST12'!$F:$F,"REGIMEN GENERAL",'DATOS PEST12'!$C:$C,"&lt;&gt;"&amp;"UNION EUROPEA")</f>
        <v>7.9999999999999964</v>
      </c>
      <c r="F198" s="62">
        <f>SUMIFS('DATOS PEST12'!$E:$E,'DATOS PEST12'!$A:$A,INDICE!$C$13,'DATOS PEST12'!$D:$D,'5. RG PROV CCAA SECCION'!F$11,'DATOS PEST12'!$B:$B,'5. RG PROV CCAA SECCION'!$A198,'DATOS PEST12'!$F:$F,"REGIMEN GENERAL",'DATOS PEST12'!$C:$C,"&lt;&gt;"&amp;"UNION EUROPEA")</f>
        <v>440.84210526315792</v>
      </c>
      <c r="G198" s="62">
        <f>SUMIFS('DATOS PEST12'!$E:$E,'DATOS PEST12'!$A:$A,INDICE!$C$13,'DATOS PEST12'!$D:$D,'5. RG PROV CCAA SECCION'!G$11,'DATOS PEST12'!$B:$B,'5. RG PROV CCAA SECCION'!$A198,'DATOS PEST12'!$F:$F,"REGIMEN GENERAL",'DATOS PEST12'!$C:$C,"&lt;&gt;"&amp;"UNION EUROPEA")</f>
        <v>1.9999999999999991</v>
      </c>
      <c r="H198" s="62">
        <f>SUMIFS('DATOS PEST12'!$E:$E,'DATOS PEST12'!$A:$A,INDICE!$C$13,'DATOS PEST12'!$D:$D,'5. RG PROV CCAA SECCION'!H$11,'DATOS PEST12'!$B:$B,'5. RG PROV CCAA SECCION'!$A198,'DATOS PEST12'!$F:$F,"REGIMEN GENERAL",'DATOS PEST12'!$C:$C,"&lt;&gt;"&amp;"UNION EUROPEA")</f>
        <v>21.263157894736842</v>
      </c>
      <c r="I198" s="62">
        <f>SUMIFS('DATOS PEST12'!$E:$E,'DATOS PEST12'!$A:$A,INDICE!$C$13,'DATOS PEST12'!$D:$D,'5. RG PROV CCAA SECCION'!I$11,'DATOS PEST12'!$B:$B,'5. RG PROV CCAA SECCION'!$A198,'DATOS PEST12'!$F:$F,"REGIMEN GENERAL",'DATOS PEST12'!$C:$C,"&lt;&gt;"&amp;"UNION EUROPEA")</f>
        <v>459.68421052631572</v>
      </c>
      <c r="J198" s="62">
        <f>SUMIFS('DATOS PEST12'!$E:$E,'DATOS PEST12'!$A:$A,INDICE!$C$13,'DATOS PEST12'!$D:$D,'5. RG PROV CCAA SECCION'!J$11,'DATOS PEST12'!$B:$B,'5. RG PROV CCAA SECCION'!$A198,'DATOS PEST12'!$F:$F,"REGIMEN GENERAL",'DATOS PEST12'!$C:$C,"&lt;&gt;"&amp;"UNION EUROPEA")</f>
        <v>404.00000000000006</v>
      </c>
      <c r="K198" s="62">
        <f>SUMIFS('DATOS PEST12'!$E:$E,'DATOS PEST12'!$A:$A,INDICE!$C$13,'DATOS PEST12'!$D:$D,'5. RG PROV CCAA SECCION'!K$11,'DATOS PEST12'!$B:$B,'5. RG PROV CCAA SECCION'!$A198,'DATOS PEST12'!$F:$F,"REGIMEN GENERAL",'DATOS PEST12'!$C:$C,"&lt;&gt;"&amp;"UNION EUROPEA")</f>
        <v>117.36842105263156</v>
      </c>
      <c r="L198" s="62">
        <f>SUMIFS('DATOS PEST12'!$E:$E,'DATOS PEST12'!$A:$A,INDICE!$C$13,'DATOS PEST12'!$D:$D,'5. RG PROV CCAA SECCION'!L$11,'DATOS PEST12'!$B:$B,'5. RG PROV CCAA SECCION'!$A198,'DATOS PEST12'!$F:$F,"REGIMEN GENERAL",'DATOS PEST12'!$C:$C,"&lt;&gt;"&amp;"UNION EUROPEA")</f>
        <v>1020.5263157894738</v>
      </c>
      <c r="M198" s="62">
        <f>SUMIFS('DATOS PEST12'!$E:$E,'DATOS PEST12'!$A:$A,INDICE!$C$13,'DATOS PEST12'!$D:$D,'5. RG PROV CCAA SECCION'!M$11,'DATOS PEST12'!$B:$B,'5. RG PROV CCAA SECCION'!$A198,'DATOS PEST12'!$F:$F,"REGIMEN GENERAL",'DATOS PEST12'!$C:$C,"&lt;&gt;"&amp;"UNION EUROPEA")</f>
        <v>58.631578947368446</v>
      </c>
      <c r="N198" s="62">
        <f>SUMIFS('DATOS PEST12'!$E:$E,'DATOS PEST12'!$A:$A,INDICE!$C$13,'DATOS PEST12'!$D:$D,'5. RG PROV CCAA SECCION'!N$11,'DATOS PEST12'!$B:$B,'5. RG PROV CCAA SECCION'!$A198,'DATOS PEST12'!$F:$F,"REGIMEN GENERAL",'DATOS PEST12'!$C:$C,"&lt;&gt;"&amp;"UNION EUROPEA")</f>
        <v>1.7368421052631573</v>
      </c>
      <c r="O198" s="62">
        <f>SUMIFS('DATOS PEST12'!$E:$E,'DATOS PEST12'!$A:$A,INDICE!$C$13,'DATOS PEST12'!$D:$D,'5. RG PROV CCAA SECCION'!O$11,'DATOS PEST12'!$B:$B,'5. RG PROV CCAA SECCION'!$A198,'DATOS PEST12'!$F:$F,"REGIMEN GENERAL",'DATOS PEST12'!$C:$C,"&lt;&gt;"&amp;"UNION EUROPEA")</f>
        <v>9.0526315789473664</v>
      </c>
      <c r="P198" s="62">
        <f>SUMIFS('DATOS PEST12'!$E:$E,'DATOS PEST12'!$A:$A,INDICE!$C$13,'DATOS PEST12'!$D:$D,'5. RG PROV CCAA SECCION'!P$11,'DATOS PEST12'!$B:$B,'5. RG PROV CCAA SECCION'!$A198,'DATOS PEST12'!$F:$F,"REGIMEN GENERAL",'DATOS PEST12'!$C:$C,"&lt;&gt;"&amp;"UNION EUROPEA")</f>
        <v>135.26315789473685</v>
      </c>
      <c r="Q198" s="62">
        <f>SUMIFS('DATOS PEST12'!$E:$E,'DATOS PEST12'!$A:$A,INDICE!$C$13,'DATOS PEST12'!$D:$D,'5. RG PROV CCAA SECCION'!Q$11,'DATOS PEST12'!$B:$B,'5. RG PROV CCAA SECCION'!$A198,'DATOS PEST12'!$F:$F,"REGIMEN GENERAL",'DATOS PEST12'!$C:$C,"&lt;&gt;"&amp;"UNION EUROPEA")</f>
        <v>400.47368421052636</v>
      </c>
      <c r="R198" s="62">
        <f>SUMIFS('DATOS PEST12'!$E:$E,'DATOS PEST12'!$A:$A,INDICE!$C$13,'DATOS PEST12'!$D:$D,'5. RG PROV CCAA SECCION'!R$11,'DATOS PEST12'!$B:$B,'5. RG PROV CCAA SECCION'!$A198,'DATOS PEST12'!$F:$F,"REGIMEN GENERAL",'DATOS PEST12'!$C:$C,"&lt;&gt;"&amp;"UNION EUROPEA")</f>
        <v>115.8421052631579</v>
      </c>
      <c r="S198" s="62">
        <f>SUMIFS('DATOS PEST12'!$E:$E,'DATOS PEST12'!$A:$A,INDICE!$C$13,'DATOS PEST12'!$D:$D,'5. RG PROV CCAA SECCION'!S$11,'DATOS PEST12'!$B:$B,'5. RG PROV CCAA SECCION'!$A198,'DATOS PEST12'!$F:$F,"REGIMEN GENERAL",'DATOS PEST12'!$C:$C,"&lt;&gt;"&amp;"UNION EUROPEA")</f>
        <v>151.26315789473685</v>
      </c>
      <c r="T198" s="62">
        <f>SUMIFS('DATOS PEST12'!$E:$E,'DATOS PEST12'!$A:$A,INDICE!$C$13,'DATOS PEST12'!$D:$D,'5. RG PROV CCAA SECCION'!T$11,'DATOS PEST12'!$B:$B,'5. RG PROV CCAA SECCION'!$A198,'DATOS PEST12'!$F:$F,"REGIMEN GENERAL",'DATOS PEST12'!$C:$C,"&lt;&gt;"&amp;"UNION EUROPEA")</f>
        <v>513.05263157894728</v>
      </c>
      <c r="U198" s="62">
        <f>SUMIFS('DATOS PEST12'!$E:$E,'DATOS PEST12'!$A:$A,INDICE!$C$13,'DATOS PEST12'!$D:$D,'5. RG PROV CCAA SECCION'!U$11,'DATOS PEST12'!$B:$B,'5. RG PROV CCAA SECCION'!$A198,'DATOS PEST12'!$F:$F,"REGIMEN GENERAL",'DATOS PEST12'!$C:$C,"&lt;&gt;"&amp;"UNION EUROPEA")</f>
        <v>98.000000000000014</v>
      </c>
      <c r="V198" s="62">
        <f>SUMIFS('DATOS PEST12'!$E:$E,'DATOS PEST12'!$A:$A,INDICE!$C$13,'DATOS PEST12'!$D:$D,'5. RG PROV CCAA SECCION'!V$11,'DATOS PEST12'!$B:$B,'5. RG PROV CCAA SECCION'!$A198,'DATOS PEST12'!$F:$F,"REGIMEN GENERAL",'DATOS PEST12'!$C:$C,"&lt;&gt;"&amp;"UNION EUROPEA")</f>
        <v>80.473684210526315</v>
      </c>
      <c r="W198" s="62">
        <f>SUMIFS('DATOS PEST12'!$E:$E,'DATOS PEST12'!$A:$A,INDICE!$C$13,'DATOS PEST12'!$D:$D,'5. RG PROV CCAA SECCION'!W$11,'DATOS PEST12'!$B:$B,'5. RG PROV CCAA SECCION'!$A198,'DATOS PEST12'!$F:$F,"REGIMEN GENERAL",'DATOS PEST12'!$C:$C,"&lt;&gt;"&amp;"UNION EUROPEA")</f>
        <v>4.1578947368421035</v>
      </c>
      <c r="X198" s="62">
        <f>SUMIFS('DATOS PEST12'!$E:$E,'DATOS PEST12'!$A:$A,INDICE!$C$13,'DATOS PEST12'!$D:$D,'5. RG PROV CCAA SECCION'!X$11,'DATOS PEST12'!$B:$B,'5. RG PROV CCAA SECCION'!$A198,'DATOS PEST12'!$F:$F,"REGIMEN GENERAL",'DATOS PEST12'!$C:$C,"&lt;&gt;"&amp;"UNION EUROPEA")</f>
        <v>0</v>
      </c>
      <c r="Y198" s="59">
        <f>SUMIFS('DATOS PEST12'!$E:$E,'DATOS PEST12'!$A:$A,INDICE!$C$13,'DATOS PEST12'!$D:$D,'5. RG PROV CCAA SECCION'!Y$11,'DATOS PEST12'!$B:$B,'5. RG PROV CCAA SECCION'!$A198,'DATOS PEST12'!$F:$F,"REGIMEN GENERAL",'DATOS PEST12'!$C:$C,"&lt;&gt;"&amp;"UNION EUROPEA")</f>
        <v>0</v>
      </c>
    </row>
    <row r="199" spans="1:25" ht="15.6" x14ac:dyDescent="0.3">
      <c r="A199" s="8">
        <v>40</v>
      </c>
      <c r="B199" s="9" t="s">
        <v>23</v>
      </c>
      <c r="C199" s="59">
        <f t="shared" si="69"/>
        <v>3666.4736842105262</v>
      </c>
      <c r="D199" s="60">
        <f>SUMIFS('DATOS PEST12'!$E:$E,'DATOS PEST12'!$A:$A,INDICE!$C$13,'DATOS PEST12'!$D:$D,'5. RG PROV CCAA SECCION'!D$11,'DATOS PEST12'!$B:$B,'5. RG PROV CCAA SECCION'!$A199,'DATOS PEST12'!$F:$F,"REGIMEN GENERAL",'DATOS PEST12'!$C:$C,"&lt;&gt;"&amp;"UNION EUROPEA")</f>
        <v>272.52631578947376</v>
      </c>
      <c r="E199" s="62">
        <f>SUMIFS('DATOS PEST12'!$E:$E,'DATOS PEST12'!$A:$A,INDICE!$C$13,'DATOS PEST12'!$D:$D,'5. RG PROV CCAA SECCION'!E$11,'DATOS PEST12'!$B:$B,'5. RG PROV CCAA SECCION'!$A199,'DATOS PEST12'!$F:$F,"REGIMEN GENERAL",'DATOS PEST12'!$C:$C,"&lt;&gt;"&amp;"UNION EUROPEA")</f>
        <v>16.157894736842096</v>
      </c>
      <c r="F199" s="62">
        <f>SUMIFS('DATOS PEST12'!$E:$E,'DATOS PEST12'!$A:$A,INDICE!$C$13,'DATOS PEST12'!$D:$D,'5. RG PROV CCAA SECCION'!F$11,'DATOS PEST12'!$B:$B,'5. RG PROV CCAA SECCION'!$A199,'DATOS PEST12'!$F:$F,"REGIMEN GENERAL",'DATOS PEST12'!$C:$C,"&lt;&gt;"&amp;"UNION EUROPEA")</f>
        <v>581.78947368421052</v>
      </c>
      <c r="G199" s="62">
        <f>SUMIFS('DATOS PEST12'!$E:$E,'DATOS PEST12'!$A:$A,INDICE!$C$13,'DATOS PEST12'!$D:$D,'5. RG PROV CCAA SECCION'!G$11,'DATOS PEST12'!$B:$B,'5. RG PROV CCAA SECCION'!$A199,'DATOS PEST12'!$F:$F,"REGIMEN GENERAL",'DATOS PEST12'!$C:$C,"&lt;&gt;"&amp;"UNION EUROPEA")</f>
        <v>0.47368421052631576</v>
      </c>
      <c r="H199" s="62">
        <f>SUMIFS('DATOS PEST12'!$E:$E,'DATOS PEST12'!$A:$A,INDICE!$C$13,'DATOS PEST12'!$D:$D,'5. RG PROV CCAA SECCION'!H$11,'DATOS PEST12'!$B:$B,'5. RG PROV CCAA SECCION'!$A199,'DATOS PEST12'!$F:$F,"REGIMEN GENERAL",'DATOS PEST12'!$C:$C,"&lt;&gt;"&amp;"UNION EUROPEA")</f>
        <v>28.789473684210531</v>
      </c>
      <c r="I199" s="62">
        <f>SUMIFS('DATOS PEST12'!$E:$E,'DATOS PEST12'!$A:$A,INDICE!$C$13,'DATOS PEST12'!$D:$D,'5. RG PROV CCAA SECCION'!I$11,'DATOS PEST12'!$B:$B,'5. RG PROV CCAA SECCION'!$A199,'DATOS PEST12'!$F:$F,"REGIMEN GENERAL",'DATOS PEST12'!$C:$C,"&lt;&gt;"&amp;"UNION EUROPEA")</f>
        <v>399.4210526315789</v>
      </c>
      <c r="J199" s="62">
        <f>SUMIFS('DATOS PEST12'!$E:$E,'DATOS PEST12'!$A:$A,INDICE!$C$13,'DATOS PEST12'!$D:$D,'5. RG PROV CCAA SECCION'!J$11,'DATOS PEST12'!$B:$B,'5. RG PROV CCAA SECCION'!$A199,'DATOS PEST12'!$F:$F,"REGIMEN GENERAL",'DATOS PEST12'!$C:$C,"&lt;&gt;"&amp;"UNION EUROPEA")</f>
        <v>514.8947368421052</v>
      </c>
      <c r="K199" s="62">
        <f>SUMIFS('DATOS PEST12'!$E:$E,'DATOS PEST12'!$A:$A,INDICE!$C$13,'DATOS PEST12'!$D:$D,'5. RG PROV CCAA SECCION'!K$11,'DATOS PEST12'!$B:$B,'5. RG PROV CCAA SECCION'!$A199,'DATOS PEST12'!$F:$F,"REGIMEN GENERAL",'DATOS PEST12'!$C:$C,"&lt;&gt;"&amp;"UNION EUROPEA")</f>
        <v>90.105263157894711</v>
      </c>
      <c r="L199" s="62">
        <f>SUMIFS('DATOS PEST12'!$E:$E,'DATOS PEST12'!$A:$A,INDICE!$C$13,'DATOS PEST12'!$D:$D,'5. RG PROV CCAA SECCION'!L$11,'DATOS PEST12'!$B:$B,'5. RG PROV CCAA SECCION'!$A199,'DATOS PEST12'!$F:$F,"REGIMEN GENERAL",'DATOS PEST12'!$C:$C,"&lt;&gt;"&amp;"UNION EUROPEA")</f>
        <v>773.73684210526335</v>
      </c>
      <c r="M199" s="62">
        <f>SUMIFS('DATOS PEST12'!$E:$E,'DATOS PEST12'!$A:$A,INDICE!$C$13,'DATOS PEST12'!$D:$D,'5. RG PROV CCAA SECCION'!M$11,'DATOS PEST12'!$B:$B,'5. RG PROV CCAA SECCION'!$A199,'DATOS PEST12'!$F:$F,"REGIMEN GENERAL",'DATOS PEST12'!$C:$C,"&lt;&gt;"&amp;"UNION EUROPEA")</f>
        <v>10.789473684210533</v>
      </c>
      <c r="N199" s="62">
        <f>SUMIFS('DATOS PEST12'!$E:$E,'DATOS PEST12'!$A:$A,INDICE!$C$13,'DATOS PEST12'!$D:$D,'5. RG PROV CCAA SECCION'!N$11,'DATOS PEST12'!$B:$B,'5. RG PROV CCAA SECCION'!$A199,'DATOS PEST12'!$F:$F,"REGIMEN GENERAL",'DATOS PEST12'!$C:$C,"&lt;&gt;"&amp;"UNION EUROPEA")</f>
        <v>4.9473684210526319</v>
      </c>
      <c r="O199" s="62">
        <f>SUMIFS('DATOS PEST12'!$E:$E,'DATOS PEST12'!$A:$A,INDICE!$C$13,'DATOS PEST12'!$D:$D,'5. RG PROV CCAA SECCION'!O$11,'DATOS PEST12'!$B:$B,'5. RG PROV CCAA SECCION'!$A199,'DATOS PEST12'!$F:$F,"REGIMEN GENERAL",'DATOS PEST12'!$C:$C,"&lt;&gt;"&amp;"UNION EUROPEA")</f>
        <v>5.0000000000000009</v>
      </c>
      <c r="P199" s="62">
        <f>SUMIFS('DATOS PEST12'!$E:$E,'DATOS PEST12'!$A:$A,INDICE!$C$13,'DATOS PEST12'!$D:$D,'5. RG PROV CCAA SECCION'!P$11,'DATOS PEST12'!$B:$B,'5. RG PROV CCAA SECCION'!$A199,'DATOS PEST12'!$F:$F,"REGIMEN GENERAL",'DATOS PEST12'!$C:$C,"&lt;&gt;"&amp;"UNION EUROPEA")</f>
        <v>12.736842105263158</v>
      </c>
      <c r="Q199" s="62">
        <f>SUMIFS('DATOS PEST12'!$E:$E,'DATOS PEST12'!$A:$A,INDICE!$C$13,'DATOS PEST12'!$D:$D,'5. RG PROV CCAA SECCION'!Q$11,'DATOS PEST12'!$B:$B,'5. RG PROV CCAA SECCION'!$A199,'DATOS PEST12'!$F:$F,"REGIMEN GENERAL",'DATOS PEST12'!$C:$C,"&lt;&gt;"&amp;"UNION EUROPEA")</f>
        <v>409.42105263157896</v>
      </c>
      <c r="R199" s="62">
        <f>SUMIFS('DATOS PEST12'!$E:$E,'DATOS PEST12'!$A:$A,INDICE!$C$13,'DATOS PEST12'!$D:$D,'5. RG PROV CCAA SECCION'!R$11,'DATOS PEST12'!$B:$B,'5. RG PROV CCAA SECCION'!$A199,'DATOS PEST12'!$F:$F,"REGIMEN GENERAL",'DATOS PEST12'!$C:$C,"&lt;&gt;"&amp;"UNION EUROPEA")</f>
        <v>52.421052631578945</v>
      </c>
      <c r="S199" s="62">
        <f>SUMIFS('DATOS PEST12'!$E:$E,'DATOS PEST12'!$A:$A,INDICE!$C$13,'DATOS PEST12'!$D:$D,'5. RG PROV CCAA SECCION'!S$11,'DATOS PEST12'!$B:$B,'5. RG PROV CCAA SECCION'!$A199,'DATOS PEST12'!$F:$F,"REGIMEN GENERAL",'DATOS PEST12'!$C:$C,"&lt;&gt;"&amp;"UNION EUROPEA")</f>
        <v>60.421052631578931</v>
      </c>
      <c r="T199" s="62">
        <f>SUMIFS('DATOS PEST12'!$E:$E,'DATOS PEST12'!$A:$A,INDICE!$C$13,'DATOS PEST12'!$D:$D,'5. RG PROV CCAA SECCION'!T$11,'DATOS PEST12'!$B:$B,'5. RG PROV CCAA SECCION'!$A199,'DATOS PEST12'!$F:$F,"REGIMEN GENERAL",'DATOS PEST12'!$C:$C,"&lt;&gt;"&amp;"UNION EUROPEA")</f>
        <v>304.94736842105232</v>
      </c>
      <c r="U199" s="62">
        <f>SUMIFS('DATOS PEST12'!$E:$E,'DATOS PEST12'!$A:$A,INDICE!$C$13,'DATOS PEST12'!$D:$D,'5. RG PROV CCAA SECCION'!U$11,'DATOS PEST12'!$B:$B,'5. RG PROV CCAA SECCION'!$A199,'DATOS PEST12'!$F:$F,"REGIMEN GENERAL",'DATOS PEST12'!$C:$C,"&lt;&gt;"&amp;"UNION EUROPEA")</f>
        <v>46.05263157894737</v>
      </c>
      <c r="V199" s="62">
        <f>SUMIFS('DATOS PEST12'!$E:$E,'DATOS PEST12'!$A:$A,INDICE!$C$13,'DATOS PEST12'!$D:$D,'5. RG PROV CCAA SECCION'!V$11,'DATOS PEST12'!$B:$B,'5. RG PROV CCAA SECCION'!$A199,'DATOS PEST12'!$F:$F,"REGIMEN GENERAL",'DATOS PEST12'!$C:$C,"&lt;&gt;"&amp;"UNION EUROPEA")</f>
        <v>79.842105263157919</v>
      </c>
      <c r="W199" s="62">
        <f>SUMIFS('DATOS PEST12'!$E:$E,'DATOS PEST12'!$A:$A,INDICE!$C$13,'DATOS PEST12'!$D:$D,'5. RG PROV CCAA SECCION'!W$11,'DATOS PEST12'!$B:$B,'5. RG PROV CCAA SECCION'!$A199,'DATOS PEST12'!$F:$F,"REGIMEN GENERAL",'DATOS PEST12'!$C:$C,"&lt;&gt;"&amp;"UNION EUROPEA")</f>
        <v>1.9999999999999991</v>
      </c>
      <c r="X199" s="62">
        <f>SUMIFS('DATOS PEST12'!$E:$E,'DATOS PEST12'!$A:$A,INDICE!$C$13,'DATOS PEST12'!$D:$D,'5. RG PROV CCAA SECCION'!X$11,'DATOS PEST12'!$B:$B,'5. RG PROV CCAA SECCION'!$A199,'DATOS PEST12'!$F:$F,"REGIMEN GENERAL",'DATOS PEST12'!$C:$C,"&lt;&gt;"&amp;"UNION EUROPEA")</f>
        <v>0</v>
      </c>
      <c r="Y199" s="59">
        <f>SUMIFS('DATOS PEST12'!$E:$E,'DATOS PEST12'!$A:$A,INDICE!$C$13,'DATOS PEST12'!$D:$D,'5. RG PROV CCAA SECCION'!Y$11,'DATOS PEST12'!$B:$B,'5. RG PROV CCAA SECCION'!$A199,'DATOS PEST12'!$F:$F,"REGIMEN GENERAL",'DATOS PEST12'!$C:$C,"&lt;&gt;"&amp;"UNION EUROPEA")</f>
        <v>0</v>
      </c>
    </row>
    <row r="200" spans="1:25" ht="15.6" x14ac:dyDescent="0.3">
      <c r="A200" s="8">
        <v>42</v>
      </c>
      <c r="B200" s="9" t="s">
        <v>34</v>
      </c>
      <c r="C200" s="59">
        <f t="shared" si="69"/>
        <v>2881.6315789473688</v>
      </c>
      <c r="D200" s="60">
        <f>SUMIFS('DATOS PEST12'!$E:$E,'DATOS PEST12'!$A:$A,INDICE!$C$13,'DATOS PEST12'!$D:$D,'5. RG PROV CCAA SECCION'!D$11,'DATOS PEST12'!$B:$B,'5. RG PROV CCAA SECCION'!$A200,'DATOS PEST12'!$F:$F,"REGIMEN GENERAL",'DATOS PEST12'!$C:$C,"&lt;&gt;"&amp;"UNION EUROPEA")</f>
        <v>162.89473684210526</v>
      </c>
      <c r="E200" s="62">
        <f>SUMIFS('DATOS PEST12'!$E:$E,'DATOS PEST12'!$A:$A,INDICE!$C$13,'DATOS PEST12'!$D:$D,'5. RG PROV CCAA SECCION'!E$11,'DATOS PEST12'!$B:$B,'5. RG PROV CCAA SECCION'!$A200,'DATOS PEST12'!$F:$F,"REGIMEN GENERAL",'DATOS PEST12'!$C:$C,"&lt;&gt;"&amp;"UNION EUROPEA")</f>
        <v>11.789473684210529</v>
      </c>
      <c r="F200" s="62">
        <f>SUMIFS('DATOS PEST12'!$E:$E,'DATOS PEST12'!$A:$A,INDICE!$C$13,'DATOS PEST12'!$D:$D,'5. RG PROV CCAA SECCION'!F$11,'DATOS PEST12'!$B:$B,'5. RG PROV CCAA SECCION'!$A200,'DATOS PEST12'!$F:$F,"REGIMEN GENERAL",'DATOS PEST12'!$C:$C,"&lt;&gt;"&amp;"UNION EUROPEA")</f>
        <v>450.9473684210526</v>
      </c>
      <c r="G200" s="62">
        <f>SUMIFS('DATOS PEST12'!$E:$E,'DATOS PEST12'!$A:$A,INDICE!$C$13,'DATOS PEST12'!$D:$D,'5. RG PROV CCAA SECCION'!G$11,'DATOS PEST12'!$B:$B,'5. RG PROV CCAA SECCION'!$A200,'DATOS PEST12'!$F:$F,"REGIMEN GENERAL",'DATOS PEST12'!$C:$C,"&lt;&gt;"&amp;"UNION EUROPEA")</f>
        <v>0</v>
      </c>
      <c r="H200" s="62">
        <f>SUMIFS('DATOS PEST12'!$E:$E,'DATOS PEST12'!$A:$A,INDICE!$C$13,'DATOS PEST12'!$D:$D,'5. RG PROV CCAA SECCION'!H$11,'DATOS PEST12'!$B:$B,'5. RG PROV CCAA SECCION'!$A200,'DATOS PEST12'!$F:$F,"REGIMEN GENERAL",'DATOS PEST12'!$C:$C,"&lt;&gt;"&amp;"UNION EUROPEA")</f>
        <v>27.631578947368414</v>
      </c>
      <c r="I200" s="62">
        <f>SUMIFS('DATOS PEST12'!$E:$E,'DATOS PEST12'!$A:$A,INDICE!$C$13,'DATOS PEST12'!$D:$D,'5. RG PROV CCAA SECCION'!I$11,'DATOS PEST12'!$B:$B,'5. RG PROV CCAA SECCION'!$A200,'DATOS PEST12'!$F:$F,"REGIMEN GENERAL",'DATOS PEST12'!$C:$C,"&lt;&gt;"&amp;"UNION EUROPEA")</f>
        <v>328.15789473684208</v>
      </c>
      <c r="J200" s="62">
        <f>SUMIFS('DATOS PEST12'!$E:$E,'DATOS PEST12'!$A:$A,INDICE!$C$13,'DATOS PEST12'!$D:$D,'5. RG PROV CCAA SECCION'!J$11,'DATOS PEST12'!$B:$B,'5. RG PROV CCAA SECCION'!$A200,'DATOS PEST12'!$F:$F,"REGIMEN GENERAL",'DATOS PEST12'!$C:$C,"&lt;&gt;"&amp;"UNION EUROPEA")</f>
        <v>256.15789473684202</v>
      </c>
      <c r="K200" s="62">
        <f>SUMIFS('DATOS PEST12'!$E:$E,'DATOS PEST12'!$A:$A,INDICE!$C$13,'DATOS PEST12'!$D:$D,'5. RG PROV CCAA SECCION'!K$11,'DATOS PEST12'!$B:$B,'5. RG PROV CCAA SECCION'!$A200,'DATOS PEST12'!$F:$F,"REGIMEN GENERAL",'DATOS PEST12'!$C:$C,"&lt;&gt;"&amp;"UNION EUROPEA")</f>
        <v>378.73684210526324</v>
      </c>
      <c r="L200" s="62">
        <f>SUMIFS('DATOS PEST12'!$E:$E,'DATOS PEST12'!$A:$A,INDICE!$C$13,'DATOS PEST12'!$D:$D,'5. RG PROV CCAA SECCION'!L$11,'DATOS PEST12'!$B:$B,'5. RG PROV CCAA SECCION'!$A200,'DATOS PEST12'!$F:$F,"REGIMEN GENERAL",'DATOS PEST12'!$C:$C,"&lt;&gt;"&amp;"UNION EUROPEA")</f>
        <v>454.78947368421058</v>
      </c>
      <c r="M200" s="62">
        <f>SUMIFS('DATOS PEST12'!$E:$E,'DATOS PEST12'!$A:$A,INDICE!$C$13,'DATOS PEST12'!$D:$D,'5. RG PROV CCAA SECCION'!M$11,'DATOS PEST12'!$B:$B,'5. RG PROV CCAA SECCION'!$A200,'DATOS PEST12'!$F:$F,"REGIMEN GENERAL",'DATOS PEST12'!$C:$C,"&lt;&gt;"&amp;"UNION EUROPEA")</f>
        <v>3.9999999999999982</v>
      </c>
      <c r="N200" s="62">
        <f>SUMIFS('DATOS PEST12'!$E:$E,'DATOS PEST12'!$A:$A,INDICE!$C$13,'DATOS PEST12'!$D:$D,'5. RG PROV CCAA SECCION'!N$11,'DATOS PEST12'!$B:$B,'5. RG PROV CCAA SECCION'!$A200,'DATOS PEST12'!$F:$F,"REGIMEN GENERAL",'DATOS PEST12'!$C:$C,"&lt;&gt;"&amp;"UNION EUROPEA")</f>
        <v>1.9999999999999991</v>
      </c>
      <c r="O200" s="62">
        <f>SUMIFS('DATOS PEST12'!$E:$E,'DATOS PEST12'!$A:$A,INDICE!$C$13,'DATOS PEST12'!$D:$D,'5. RG PROV CCAA SECCION'!O$11,'DATOS PEST12'!$B:$B,'5. RG PROV CCAA SECCION'!$A200,'DATOS PEST12'!$F:$F,"REGIMEN GENERAL",'DATOS PEST12'!$C:$C,"&lt;&gt;"&amp;"UNION EUROPEA")</f>
        <v>9</v>
      </c>
      <c r="P200" s="62">
        <f>SUMIFS('DATOS PEST12'!$E:$E,'DATOS PEST12'!$A:$A,INDICE!$C$13,'DATOS PEST12'!$D:$D,'5. RG PROV CCAA SECCION'!P$11,'DATOS PEST12'!$B:$B,'5. RG PROV CCAA SECCION'!$A200,'DATOS PEST12'!$F:$F,"REGIMEN GENERAL",'DATOS PEST12'!$C:$C,"&lt;&gt;"&amp;"UNION EUROPEA")</f>
        <v>25.000000000000014</v>
      </c>
      <c r="Q200" s="62">
        <f>SUMIFS('DATOS PEST12'!$E:$E,'DATOS PEST12'!$A:$A,INDICE!$C$13,'DATOS PEST12'!$D:$D,'5. RG PROV CCAA SECCION'!Q$11,'DATOS PEST12'!$B:$B,'5. RG PROV CCAA SECCION'!$A200,'DATOS PEST12'!$F:$F,"REGIMEN GENERAL",'DATOS PEST12'!$C:$C,"&lt;&gt;"&amp;"UNION EUROPEA")</f>
        <v>342.57894736842104</v>
      </c>
      <c r="R200" s="62">
        <f>SUMIFS('DATOS PEST12'!$E:$E,'DATOS PEST12'!$A:$A,INDICE!$C$13,'DATOS PEST12'!$D:$D,'5. RG PROV CCAA SECCION'!R$11,'DATOS PEST12'!$B:$B,'5. RG PROV CCAA SECCION'!$A200,'DATOS PEST12'!$F:$F,"REGIMEN GENERAL",'DATOS PEST12'!$C:$C,"&lt;&gt;"&amp;"UNION EUROPEA")</f>
        <v>77.526315789473685</v>
      </c>
      <c r="S200" s="62">
        <f>SUMIFS('DATOS PEST12'!$E:$E,'DATOS PEST12'!$A:$A,INDICE!$C$13,'DATOS PEST12'!$D:$D,'5. RG PROV CCAA SECCION'!S$11,'DATOS PEST12'!$B:$B,'5. RG PROV CCAA SECCION'!$A200,'DATOS PEST12'!$F:$F,"REGIMEN GENERAL",'DATOS PEST12'!$C:$C,"&lt;&gt;"&amp;"UNION EUROPEA")</f>
        <v>23.368421052631582</v>
      </c>
      <c r="T200" s="62">
        <f>SUMIFS('DATOS PEST12'!$E:$E,'DATOS PEST12'!$A:$A,INDICE!$C$13,'DATOS PEST12'!$D:$D,'5. RG PROV CCAA SECCION'!T$11,'DATOS PEST12'!$B:$B,'5. RG PROV CCAA SECCION'!$A200,'DATOS PEST12'!$F:$F,"REGIMEN GENERAL",'DATOS PEST12'!$C:$C,"&lt;&gt;"&amp;"UNION EUROPEA")</f>
        <v>268.31578947368433</v>
      </c>
      <c r="U200" s="62">
        <f>SUMIFS('DATOS PEST12'!$E:$E,'DATOS PEST12'!$A:$A,INDICE!$C$13,'DATOS PEST12'!$D:$D,'5. RG PROV CCAA SECCION'!U$11,'DATOS PEST12'!$B:$B,'5. RG PROV CCAA SECCION'!$A200,'DATOS PEST12'!$F:$F,"REGIMEN GENERAL",'DATOS PEST12'!$C:$C,"&lt;&gt;"&amp;"UNION EUROPEA")</f>
        <v>16.210526315789465</v>
      </c>
      <c r="V200" s="62">
        <f>SUMIFS('DATOS PEST12'!$E:$E,'DATOS PEST12'!$A:$A,INDICE!$C$13,'DATOS PEST12'!$D:$D,'5. RG PROV CCAA SECCION'!V$11,'DATOS PEST12'!$B:$B,'5. RG PROV CCAA SECCION'!$A200,'DATOS PEST12'!$F:$F,"REGIMEN GENERAL",'DATOS PEST12'!$C:$C,"&lt;&gt;"&amp;"UNION EUROPEA")</f>
        <v>41.526315789473678</v>
      </c>
      <c r="W200" s="62">
        <f>SUMIFS('DATOS PEST12'!$E:$E,'DATOS PEST12'!$A:$A,INDICE!$C$13,'DATOS PEST12'!$D:$D,'5. RG PROV CCAA SECCION'!W$11,'DATOS PEST12'!$B:$B,'5. RG PROV CCAA SECCION'!$A200,'DATOS PEST12'!$F:$F,"REGIMEN GENERAL",'DATOS PEST12'!$C:$C,"&lt;&gt;"&amp;"UNION EUROPEA")</f>
        <v>0.99999999999999956</v>
      </c>
      <c r="X200" s="62">
        <f>SUMIFS('DATOS PEST12'!$E:$E,'DATOS PEST12'!$A:$A,INDICE!$C$13,'DATOS PEST12'!$D:$D,'5. RG PROV CCAA SECCION'!X$11,'DATOS PEST12'!$B:$B,'5. RG PROV CCAA SECCION'!$A200,'DATOS PEST12'!$F:$F,"REGIMEN GENERAL",'DATOS PEST12'!$C:$C,"&lt;&gt;"&amp;"UNION EUROPEA")</f>
        <v>0</v>
      </c>
      <c r="Y200" s="59">
        <f>SUMIFS('DATOS PEST12'!$E:$E,'DATOS PEST12'!$A:$A,INDICE!$C$13,'DATOS PEST12'!$D:$D,'5. RG PROV CCAA SECCION'!Y$11,'DATOS PEST12'!$B:$B,'5. RG PROV CCAA SECCION'!$A200,'DATOS PEST12'!$F:$F,"REGIMEN GENERAL",'DATOS PEST12'!$C:$C,"&lt;&gt;"&amp;"UNION EUROPEA")</f>
        <v>0</v>
      </c>
    </row>
    <row r="201" spans="1:25" ht="15.6" x14ac:dyDescent="0.3">
      <c r="A201" s="8">
        <v>47</v>
      </c>
      <c r="B201" s="9" t="s">
        <v>28</v>
      </c>
      <c r="C201" s="59">
        <f t="shared" si="69"/>
        <v>7894.8947368421041</v>
      </c>
      <c r="D201" s="60">
        <f>SUMIFS('DATOS PEST12'!$E:$E,'DATOS PEST12'!$A:$A,INDICE!$C$13,'DATOS PEST12'!$D:$D,'5. RG PROV CCAA SECCION'!D$11,'DATOS PEST12'!$B:$B,'5. RG PROV CCAA SECCION'!$A201,'DATOS PEST12'!$F:$F,"REGIMEN GENERAL",'DATOS PEST12'!$C:$C,"&lt;&gt;"&amp;"UNION EUROPEA")</f>
        <v>605.57894736842093</v>
      </c>
      <c r="E201" s="62">
        <f>SUMIFS('DATOS PEST12'!$E:$E,'DATOS PEST12'!$A:$A,INDICE!$C$13,'DATOS PEST12'!$D:$D,'5. RG PROV CCAA SECCION'!E$11,'DATOS PEST12'!$B:$B,'5. RG PROV CCAA SECCION'!$A201,'DATOS PEST12'!$F:$F,"REGIMEN GENERAL",'DATOS PEST12'!$C:$C,"&lt;&gt;"&amp;"UNION EUROPEA")</f>
        <v>1.9999999999999991</v>
      </c>
      <c r="F201" s="62">
        <f>SUMIFS('DATOS PEST12'!$E:$E,'DATOS PEST12'!$A:$A,INDICE!$C$13,'DATOS PEST12'!$D:$D,'5. RG PROV CCAA SECCION'!F$11,'DATOS PEST12'!$B:$B,'5. RG PROV CCAA SECCION'!$A201,'DATOS PEST12'!$F:$F,"REGIMEN GENERAL",'DATOS PEST12'!$C:$C,"&lt;&gt;"&amp;"UNION EUROPEA")</f>
        <v>868.10526315789491</v>
      </c>
      <c r="G201" s="62">
        <f>SUMIFS('DATOS PEST12'!$E:$E,'DATOS PEST12'!$A:$A,INDICE!$C$13,'DATOS PEST12'!$D:$D,'5. RG PROV CCAA SECCION'!G$11,'DATOS PEST12'!$B:$B,'5. RG PROV CCAA SECCION'!$A201,'DATOS PEST12'!$F:$F,"REGIMEN GENERAL",'DATOS PEST12'!$C:$C,"&lt;&gt;"&amp;"UNION EUROPEA")</f>
        <v>3.8947368421052611</v>
      </c>
      <c r="H201" s="62">
        <f>SUMIFS('DATOS PEST12'!$E:$E,'DATOS PEST12'!$A:$A,INDICE!$C$13,'DATOS PEST12'!$D:$D,'5. RG PROV CCAA SECCION'!H$11,'DATOS PEST12'!$B:$B,'5. RG PROV CCAA SECCION'!$A201,'DATOS PEST12'!$F:$F,"REGIMEN GENERAL",'DATOS PEST12'!$C:$C,"&lt;&gt;"&amp;"UNION EUROPEA")</f>
        <v>17.736842105263161</v>
      </c>
      <c r="I201" s="62">
        <f>SUMIFS('DATOS PEST12'!$E:$E,'DATOS PEST12'!$A:$A,INDICE!$C$13,'DATOS PEST12'!$D:$D,'5. RG PROV CCAA SECCION'!I$11,'DATOS PEST12'!$B:$B,'5. RG PROV CCAA SECCION'!$A201,'DATOS PEST12'!$F:$F,"REGIMEN GENERAL",'DATOS PEST12'!$C:$C,"&lt;&gt;"&amp;"UNION EUROPEA")</f>
        <v>952.99999999999989</v>
      </c>
      <c r="J201" s="62">
        <f>SUMIFS('DATOS PEST12'!$E:$E,'DATOS PEST12'!$A:$A,INDICE!$C$13,'DATOS PEST12'!$D:$D,'5. RG PROV CCAA SECCION'!J$11,'DATOS PEST12'!$B:$B,'5. RG PROV CCAA SECCION'!$A201,'DATOS PEST12'!$F:$F,"REGIMEN GENERAL",'DATOS PEST12'!$C:$C,"&lt;&gt;"&amp;"UNION EUROPEA")</f>
        <v>817.68421052631584</v>
      </c>
      <c r="K201" s="62">
        <f>SUMIFS('DATOS PEST12'!$E:$E,'DATOS PEST12'!$A:$A,INDICE!$C$13,'DATOS PEST12'!$D:$D,'5. RG PROV CCAA SECCION'!K$11,'DATOS PEST12'!$B:$B,'5. RG PROV CCAA SECCION'!$A201,'DATOS PEST12'!$F:$F,"REGIMEN GENERAL",'DATOS PEST12'!$C:$C,"&lt;&gt;"&amp;"UNION EUROPEA")</f>
        <v>350.47368421052636</v>
      </c>
      <c r="L201" s="62">
        <f>SUMIFS('DATOS PEST12'!$E:$E,'DATOS PEST12'!$A:$A,INDICE!$C$13,'DATOS PEST12'!$D:$D,'5. RG PROV CCAA SECCION'!L$11,'DATOS PEST12'!$B:$B,'5. RG PROV CCAA SECCION'!$A201,'DATOS PEST12'!$F:$F,"REGIMEN GENERAL",'DATOS PEST12'!$C:$C,"&lt;&gt;"&amp;"UNION EUROPEA")</f>
        <v>1689.7368421052631</v>
      </c>
      <c r="M201" s="62">
        <f>SUMIFS('DATOS PEST12'!$E:$E,'DATOS PEST12'!$A:$A,INDICE!$C$13,'DATOS PEST12'!$D:$D,'5. RG PROV CCAA SECCION'!M$11,'DATOS PEST12'!$B:$B,'5. RG PROV CCAA SECCION'!$A201,'DATOS PEST12'!$F:$F,"REGIMEN GENERAL",'DATOS PEST12'!$C:$C,"&lt;&gt;"&amp;"UNION EUROPEA")</f>
        <v>80.473684210526343</v>
      </c>
      <c r="N201" s="62">
        <f>SUMIFS('DATOS PEST12'!$E:$E,'DATOS PEST12'!$A:$A,INDICE!$C$13,'DATOS PEST12'!$D:$D,'5. RG PROV CCAA SECCION'!N$11,'DATOS PEST12'!$B:$B,'5. RG PROV CCAA SECCION'!$A201,'DATOS PEST12'!$F:$F,"REGIMEN GENERAL",'DATOS PEST12'!$C:$C,"&lt;&gt;"&amp;"UNION EUROPEA")</f>
        <v>11.263157894736846</v>
      </c>
      <c r="O201" s="62">
        <f>SUMIFS('DATOS PEST12'!$E:$E,'DATOS PEST12'!$A:$A,INDICE!$C$13,'DATOS PEST12'!$D:$D,'5. RG PROV CCAA SECCION'!O$11,'DATOS PEST12'!$B:$B,'5. RG PROV CCAA SECCION'!$A201,'DATOS PEST12'!$F:$F,"REGIMEN GENERAL",'DATOS PEST12'!$C:$C,"&lt;&gt;"&amp;"UNION EUROPEA")</f>
        <v>14.684210526315784</v>
      </c>
      <c r="P201" s="62">
        <f>SUMIFS('DATOS PEST12'!$E:$E,'DATOS PEST12'!$A:$A,INDICE!$C$13,'DATOS PEST12'!$D:$D,'5. RG PROV CCAA SECCION'!P$11,'DATOS PEST12'!$B:$B,'5. RG PROV CCAA SECCION'!$A201,'DATOS PEST12'!$F:$F,"REGIMEN GENERAL",'DATOS PEST12'!$C:$C,"&lt;&gt;"&amp;"UNION EUROPEA")</f>
        <v>213.00000000000006</v>
      </c>
      <c r="Q201" s="62">
        <f>SUMIFS('DATOS PEST12'!$E:$E,'DATOS PEST12'!$A:$A,INDICE!$C$13,'DATOS PEST12'!$D:$D,'5. RG PROV CCAA SECCION'!Q$11,'DATOS PEST12'!$B:$B,'5. RG PROV CCAA SECCION'!$A201,'DATOS PEST12'!$F:$F,"REGIMEN GENERAL",'DATOS PEST12'!$C:$C,"&lt;&gt;"&amp;"UNION EUROPEA")</f>
        <v>746.15789473684208</v>
      </c>
      <c r="R201" s="62">
        <f>SUMIFS('DATOS PEST12'!$E:$E,'DATOS PEST12'!$A:$A,INDICE!$C$13,'DATOS PEST12'!$D:$D,'5. RG PROV CCAA SECCION'!R$11,'DATOS PEST12'!$B:$B,'5. RG PROV CCAA SECCION'!$A201,'DATOS PEST12'!$F:$F,"REGIMEN GENERAL",'DATOS PEST12'!$C:$C,"&lt;&gt;"&amp;"UNION EUROPEA")</f>
        <v>57.842105263157897</v>
      </c>
      <c r="S201" s="62">
        <f>SUMIFS('DATOS PEST12'!$E:$E,'DATOS PEST12'!$A:$A,INDICE!$C$13,'DATOS PEST12'!$D:$D,'5. RG PROV CCAA SECCION'!S$11,'DATOS PEST12'!$B:$B,'5. RG PROV CCAA SECCION'!$A201,'DATOS PEST12'!$F:$F,"REGIMEN GENERAL",'DATOS PEST12'!$C:$C,"&lt;&gt;"&amp;"UNION EUROPEA")</f>
        <v>328.6315789473685</v>
      </c>
      <c r="T201" s="62">
        <f>SUMIFS('DATOS PEST12'!$E:$E,'DATOS PEST12'!$A:$A,INDICE!$C$13,'DATOS PEST12'!$D:$D,'5. RG PROV CCAA SECCION'!T$11,'DATOS PEST12'!$B:$B,'5. RG PROV CCAA SECCION'!$A201,'DATOS PEST12'!$F:$F,"REGIMEN GENERAL",'DATOS PEST12'!$C:$C,"&lt;&gt;"&amp;"UNION EUROPEA")</f>
        <v>865.63157894736867</v>
      </c>
      <c r="U201" s="62">
        <f>SUMIFS('DATOS PEST12'!$E:$E,'DATOS PEST12'!$A:$A,INDICE!$C$13,'DATOS PEST12'!$D:$D,'5. RG PROV CCAA SECCION'!U$11,'DATOS PEST12'!$B:$B,'5. RG PROV CCAA SECCION'!$A201,'DATOS PEST12'!$F:$F,"REGIMEN GENERAL",'DATOS PEST12'!$C:$C,"&lt;&gt;"&amp;"UNION EUROPEA")</f>
        <v>117.15789473684214</v>
      </c>
      <c r="V201" s="62">
        <f>SUMIFS('DATOS PEST12'!$E:$E,'DATOS PEST12'!$A:$A,INDICE!$C$13,'DATOS PEST12'!$D:$D,'5. RG PROV CCAA SECCION'!V$11,'DATOS PEST12'!$B:$B,'5. RG PROV CCAA SECCION'!$A201,'DATOS PEST12'!$F:$F,"REGIMEN GENERAL",'DATOS PEST12'!$C:$C,"&lt;&gt;"&amp;"UNION EUROPEA")</f>
        <v>149.84210526315789</v>
      </c>
      <c r="W201" s="62">
        <f>SUMIFS('DATOS PEST12'!$E:$E,'DATOS PEST12'!$A:$A,INDICE!$C$13,'DATOS PEST12'!$D:$D,'5. RG PROV CCAA SECCION'!W$11,'DATOS PEST12'!$B:$B,'5. RG PROV CCAA SECCION'!$A201,'DATOS PEST12'!$F:$F,"REGIMEN GENERAL",'DATOS PEST12'!$C:$C,"&lt;&gt;"&amp;"UNION EUROPEA")</f>
        <v>1.9999999999999991</v>
      </c>
      <c r="X201" s="62">
        <f>SUMIFS('DATOS PEST12'!$E:$E,'DATOS PEST12'!$A:$A,INDICE!$C$13,'DATOS PEST12'!$D:$D,'5. RG PROV CCAA SECCION'!X$11,'DATOS PEST12'!$B:$B,'5. RG PROV CCAA SECCION'!$A201,'DATOS PEST12'!$F:$F,"REGIMEN GENERAL",'DATOS PEST12'!$C:$C,"&lt;&gt;"&amp;"UNION EUROPEA")</f>
        <v>0</v>
      </c>
      <c r="Y201" s="59">
        <f>SUMIFS('DATOS PEST12'!$E:$E,'DATOS PEST12'!$A:$A,INDICE!$C$13,'DATOS PEST12'!$D:$D,'5. RG PROV CCAA SECCION'!Y$11,'DATOS PEST12'!$B:$B,'5. RG PROV CCAA SECCION'!$A201,'DATOS PEST12'!$F:$F,"REGIMEN GENERAL",'DATOS PEST12'!$C:$C,"&lt;&gt;"&amp;"UNION EUROPEA")</f>
        <v>0</v>
      </c>
    </row>
    <row r="202" spans="1:25" ht="15.6" x14ac:dyDescent="0.3">
      <c r="A202" s="10">
        <v>49</v>
      </c>
      <c r="B202" s="11" t="s">
        <v>30</v>
      </c>
      <c r="C202" s="59">
        <f t="shared" si="69"/>
        <v>1409.3157894736844</v>
      </c>
      <c r="D202" s="60">
        <f>SUMIFS('DATOS PEST12'!$E:$E,'DATOS PEST12'!$A:$A,INDICE!$C$13,'DATOS PEST12'!$D:$D,'5. RG PROV CCAA SECCION'!D$11,'DATOS PEST12'!$B:$B,'5. RG PROV CCAA SECCION'!$A202,'DATOS PEST12'!$F:$F,"REGIMEN GENERAL",'DATOS PEST12'!$C:$C,"&lt;&gt;"&amp;"UNION EUROPEA")</f>
        <v>49.94736842105263</v>
      </c>
      <c r="E202" s="62">
        <f>SUMIFS('DATOS PEST12'!$E:$E,'DATOS PEST12'!$A:$A,INDICE!$C$13,'DATOS PEST12'!$D:$D,'5. RG PROV CCAA SECCION'!E$11,'DATOS PEST12'!$B:$B,'5. RG PROV CCAA SECCION'!$A202,'DATOS PEST12'!$F:$F,"REGIMEN GENERAL",'DATOS PEST12'!$C:$C,"&lt;&gt;"&amp;"UNION EUROPEA")</f>
        <v>0.99999999999999956</v>
      </c>
      <c r="F202" s="62">
        <f>SUMIFS('DATOS PEST12'!$E:$E,'DATOS PEST12'!$A:$A,INDICE!$C$13,'DATOS PEST12'!$D:$D,'5. RG PROV CCAA SECCION'!F$11,'DATOS PEST12'!$B:$B,'5. RG PROV CCAA SECCION'!$A202,'DATOS PEST12'!$F:$F,"REGIMEN GENERAL",'DATOS PEST12'!$C:$C,"&lt;&gt;"&amp;"UNION EUROPEA")</f>
        <v>189.78947368421055</v>
      </c>
      <c r="G202" s="62">
        <f>SUMIFS('DATOS PEST12'!$E:$E,'DATOS PEST12'!$A:$A,INDICE!$C$13,'DATOS PEST12'!$D:$D,'5. RG PROV CCAA SECCION'!G$11,'DATOS PEST12'!$B:$B,'5. RG PROV CCAA SECCION'!$A202,'DATOS PEST12'!$F:$F,"REGIMEN GENERAL",'DATOS PEST12'!$C:$C,"&lt;&gt;"&amp;"UNION EUROPEA")</f>
        <v>1.9999999999999991</v>
      </c>
      <c r="H202" s="62">
        <f>SUMIFS('DATOS PEST12'!$E:$E,'DATOS PEST12'!$A:$A,INDICE!$C$13,'DATOS PEST12'!$D:$D,'5. RG PROV CCAA SECCION'!H$11,'DATOS PEST12'!$B:$B,'5. RG PROV CCAA SECCION'!$A202,'DATOS PEST12'!$F:$F,"REGIMEN GENERAL",'DATOS PEST12'!$C:$C,"&lt;&gt;"&amp;"UNION EUROPEA")</f>
        <v>10.000000000000002</v>
      </c>
      <c r="I202" s="62">
        <f>SUMIFS('DATOS PEST12'!$E:$E,'DATOS PEST12'!$A:$A,INDICE!$C$13,'DATOS PEST12'!$D:$D,'5. RG PROV CCAA SECCION'!I$11,'DATOS PEST12'!$B:$B,'5. RG PROV CCAA SECCION'!$A202,'DATOS PEST12'!$F:$F,"REGIMEN GENERAL",'DATOS PEST12'!$C:$C,"&lt;&gt;"&amp;"UNION EUROPEA")</f>
        <v>182.05263157894734</v>
      </c>
      <c r="J202" s="62">
        <f>SUMIFS('DATOS PEST12'!$E:$E,'DATOS PEST12'!$A:$A,INDICE!$C$13,'DATOS PEST12'!$D:$D,'5. RG PROV CCAA SECCION'!J$11,'DATOS PEST12'!$B:$B,'5. RG PROV CCAA SECCION'!$A202,'DATOS PEST12'!$F:$F,"REGIMEN GENERAL",'DATOS PEST12'!$C:$C,"&lt;&gt;"&amp;"UNION EUROPEA")</f>
        <v>140.10526315789474</v>
      </c>
      <c r="K202" s="62">
        <f>SUMIFS('DATOS PEST12'!$E:$E,'DATOS PEST12'!$A:$A,INDICE!$C$13,'DATOS PEST12'!$D:$D,'5. RG PROV CCAA SECCION'!K$11,'DATOS PEST12'!$B:$B,'5. RG PROV CCAA SECCION'!$A202,'DATOS PEST12'!$F:$F,"REGIMEN GENERAL",'DATOS PEST12'!$C:$C,"&lt;&gt;"&amp;"UNION EUROPEA")</f>
        <v>34.631578947368418</v>
      </c>
      <c r="L202" s="62">
        <f>SUMIFS('DATOS PEST12'!$E:$E,'DATOS PEST12'!$A:$A,INDICE!$C$13,'DATOS PEST12'!$D:$D,'5. RG PROV CCAA SECCION'!L$11,'DATOS PEST12'!$B:$B,'5. RG PROV CCAA SECCION'!$A202,'DATOS PEST12'!$F:$F,"REGIMEN GENERAL",'DATOS PEST12'!$C:$C,"&lt;&gt;"&amp;"UNION EUROPEA")</f>
        <v>303.31578947368422</v>
      </c>
      <c r="M202" s="62">
        <f>SUMIFS('DATOS PEST12'!$E:$E,'DATOS PEST12'!$A:$A,INDICE!$C$13,'DATOS PEST12'!$D:$D,'5. RG PROV CCAA SECCION'!M$11,'DATOS PEST12'!$B:$B,'5. RG PROV CCAA SECCION'!$A202,'DATOS PEST12'!$F:$F,"REGIMEN GENERAL",'DATOS PEST12'!$C:$C,"&lt;&gt;"&amp;"UNION EUROPEA")</f>
        <v>5.0000000000000009</v>
      </c>
      <c r="N202" s="62">
        <f>SUMIFS('DATOS PEST12'!$E:$E,'DATOS PEST12'!$A:$A,INDICE!$C$13,'DATOS PEST12'!$D:$D,'5. RG PROV CCAA SECCION'!N$11,'DATOS PEST12'!$B:$B,'5. RG PROV CCAA SECCION'!$A202,'DATOS PEST12'!$F:$F,"REGIMEN GENERAL",'DATOS PEST12'!$C:$C,"&lt;&gt;"&amp;"UNION EUROPEA")</f>
        <v>0</v>
      </c>
      <c r="O202" s="62">
        <f>SUMIFS('DATOS PEST12'!$E:$E,'DATOS PEST12'!$A:$A,INDICE!$C$13,'DATOS PEST12'!$D:$D,'5. RG PROV CCAA SECCION'!O$11,'DATOS PEST12'!$B:$B,'5. RG PROV CCAA SECCION'!$A202,'DATOS PEST12'!$F:$F,"REGIMEN GENERAL",'DATOS PEST12'!$C:$C,"&lt;&gt;"&amp;"UNION EUROPEA")</f>
        <v>4.5263157894736832</v>
      </c>
      <c r="P202" s="62">
        <f>SUMIFS('DATOS PEST12'!$E:$E,'DATOS PEST12'!$A:$A,INDICE!$C$13,'DATOS PEST12'!$D:$D,'5. RG PROV CCAA SECCION'!P$11,'DATOS PEST12'!$B:$B,'5. RG PROV CCAA SECCION'!$A202,'DATOS PEST12'!$F:$F,"REGIMEN GENERAL",'DATOS PEST12'!$C:$C,"&lt;&gt;"&amp;"UNION EUROPEA")</f>
        <v>18.210526315789473</v>
      </c>
      <c r="Q202" s="62">
        <f>SUMIFS('DATOS PEST12'!$E:$E,'DATOS PEST12'!$A:$A,INDICE!$C$13,'DATOS PEST12'!$D:$D,'5. RG PROV CCAA SECCION'!Q$11,'DATOS PEST12'!$B:$B,'5. RG PROV CCAA SECCION'!$A202,'DATOS PEST12'!$F:$F,"REGIMEN GENERAL",'DATOS PEST12'!$C:$C,"&lt;&gt;"&amp;"UNION EUROPEA")</f>
        <v>131.52631578947367</v>
      </c>
      <c r="R202" s="62">
        <f>SUMIFS('DATOS PEST12'!$E:$E,'DATOS PEST12'!$A:$A,INDICE!$C$13,'DATOS PEST12'!$D:$D,'5. RG PROV CCAA SECCION'!R$11,'DATOS PEST12'!$B:$B,'5. RG PROV CCAA SECCION'!$A202,'DATOS PEST12'!$F:$F,"REGIMEN GENERAL",'DATOS PEST12'!$C:$C,"&lt;&gt;"&amp;"UNION EUROPEA")</f>
        <v>18.315789473684209</v>
      </c>
      <c r="S202" s="62">
        <f>SUMIFS('DATOS PEST12'!$E:$E,'DATOS PEST12'!$A:$A,INDICE!$C$13,'DATOS PEST12'!$D:$D,'5. RG PROV CCAA SECCION'!S$11,'DATOS PEST12'!$B:$B,'5. RG PROV CCAA SECCION'!$A202,'DATOS PEST12'!$F:$F,"REGIMEN GENERAL",'DATOS PEST12'!$C:$C,"&lt;&gt;"&amp;"UNION EUROPEA")</f>
        <v>28.842105263157904</v>
      </c>
      <c r="T202" s="62">
        <f>SUMIFS('DATOS PEST12'!$E:$E,'DATOS PEST12'!$A:$A,INDICE!$C$13,'DATOS PEST12'!$D:$D,'5. RG PROV CCAA SECCION'!T$11,'DATOS PEST12'!$B:$B,'5. RG PROV CCAA SECCION'!$A202,'DATOS PEST12'!$F:$F,"REGIMEN GENERAL",'DATOS PEST12'!$C:$C,"&lt;&gt;"&amp;"UNION EUROPEA")</f>
        <v>226.05263157894746</v>
      </c>
      <c r="U202" s="62">
        <f>SUMIFS('DATOS PEST12'!$E:$E,'DATOS PEST12'!$A:$A,INDICE!$C$13,'DATOS PEST12'!$D:$D,'5. RG PROV CCAA SECCION'!U$11,'DATOS PEST12'!$B:$B,'5. RG PROV CCAA SECCION'!$A202,'DATOS PEST12'!$F:$F,"REGIMEN GENERAL",'DATOS PEST12'!$C:$C,"&lt;&gt;"&amp;"UNION EUROPEA")</f>
        <v>18.421052631578945</v>
      </c>
      <c r="V202" s="62">
        <f>SUMIFS('DATOS PEST12'!$E:$E,'DATOS PEST12'!$A:$A,INDICE!$C$13,'DATOS PEST12'!$D:$D,'5. RG PROV CCAA SECCION'!V$11,'DATOS PEST12'!$B:$B,'5. RG PROV CCAA SECCION'!$A202,'DATOS PEST12'!$F:$F,"REGIMEN GENERAL",'DATOS PEST12'!$C:$C,"&lt;&gt;"&amp;"UNION EUROPEA")</f>
        <v>34.000000000000007</v>
      </c>
      <c r="W202" s="62">
        <f>SUMIFS('DATOS PEST12'!$E:$E,'DATOS PEST12'!$A:$A,INDICE!$C$13,'DATOS PEST12'!$D:$D,'5. RG PROV CCAA SECCION'!W$11,'DATOS PEST12'!$B:$B,'5. RG PROV CCAA SECCION'!$A202,'DATOS PEST12'!$F:$F,"REGIMEN GENERAL",'DATOS PEST12'!$C:$C,"&lt;&gt;"&amp;"UNION EUROPEA")</f>
        <v>11.578947368421057</v>
      </c>
      <c r="X202" s="62">
        <f>SUMIFS('DATOS PEST12'!$E:$E,'DATOS PEST12'!$A:$A,INDICE!$C$13,'DATOS PEST12'!$D:$D,'5. RG PROV CCAA SECCION'!X$11,'DATOS PEST12'!$B:$B,'5. RG PROV CCAA SECCION'!$A202,'DATOS PEST12'!$F:$F,"REGIMEN GENERAL",'DATOS PEST12'!$C:$C,"&lt;&gt;"&amp;"UNION EUROPEA")</f>
        <v>0</v>
      </c>
      <c r="Y202" s="59">
        <f>SUMIFS('DATOS PEST12'!$E:$E,'DATOS PEST12'!$A:$A,INDICE!$C$13,'DATOS PEST12'!$D:$D,'5. RG PROV CCAA SECCION'!Y$11,'DATOS PEST12'!$B:$B,'5. RG PROV CCAA SECCION'!$A202,'DATOS PEST12'!$F:$F,"REGIMEN GENERAL",'DATOS PEST12'!$C:$C,"&lt;&gt;"&amp;"UNION EUROPEA")</f>
        <v>0</v>
      </c>
    </row>
    <row r="203" spans="1:25" ht="15.6" x14ac:dyDescent="0.3">
      <c r="A203" s="238" t="s">
        <v>179</v>
      </c>
      <c r="B203" s="239"/>
      <c r="C203" s="66">
        <f t="shared" ref="C203:Y203" si="70">SUM(C204:C208)</f>
        <v>31863.26315789474</v>
      </c>
      <c r="D203" s="64">
        <f t="shared" si="70"/>
        <v>965.10526315789457</v>
      </c>
      <c r="E203" s="67">
        <f t="shared" si="70"/>
        <v>45.315789473684212</v>
      </c>
      <c r="F203" s="67">
        <f t="shared" si="70"/>
        <v>5107.6315789473683</v>
      </c>
      <c r="G203" s="67">
        <f t="shared" si="70"/>
        <v>23</v>
      </c>
      <c r="H203" s="67">
        <f t="shared" si="70"/>
        <v>155.57894736842107</v>
      </c>
      <c r="I203" s="67">
        <f t="shared" si="70"/>
        <v>5375.9473684210534</v>
      </c>
      <c r="J203" s="67">
        <f t="shared" si="70"/>
        <v>4712.3157894736851</v>
      </c>
      <c r="K203" s="67">
        <f t="shared" si="70"/>
        <v>2575.8421052631579</v>
      </c>
      <c r="L203" s="67">
        <f t="shared" si="70"/>
        <v>5025.1578947368416</v>
      </c>
      <c r="M203" s="67">
        <f t="shared" si="70"/>
        <v>196.94736842105266</v>
      </c>
      <c r="N203" s="67">
        <f t="shared" si="70"/>
        <v>28.052631578947363</v>
      </c>
      <c r="O203" s="67">
        <f t="shared" si="70"/>
        <v>69.842105263157904</v>
      </c>
      <c r="P203" s="67">
        <f t="shared" si="70"/>
        <v>296.15789473684214</v>
      </c>
      <c r="Q203" s="67">
        <f t="shared" si="70"/>
        <v>3716.7368421052629</v>
      </c>
      <c r="R203" s="67">
        <f t="shared" si="70"/>
        <v>551.1052631578948</v>
      </c>
      <c r="S203" s="67">
        <f t="shared" si="70"/>
        <v>382.84210526315792</v>
      </c>
      <c r="T203" s="67">
        <f t="shared" si="70"/>
        <v>1514.2105263157896</v>
      </c>
      <c r="U203" s="67">
        <f t="shared" si="70"/>
        <v>447.73684210526318</v>
      </c>
      <c r="V203" s="67">
        <f t="shared" si="70"/>
        <v>658.73684210526312</v>
      </c>
      <c r="W203" s="67">
        <f t="shared" si="70"/>
        <v>15</v>
      </c>
      <c r="X203" s="67">
        <f t="shared" si="70"/>
        <v>0</v>
      </c>
      <c r="Y203" s="66">
        <f t="shared" si="70"/>
        <v>0</v>
      </c>
    </row>
    <row r="204" spans="1:25" ht="15.6" x14ac:dyDescent="0.3">
      <c r="A204" s="6">
        <v>2</v>
      </c>
      <c r="B204" s="7" t="s">
        <v>0</v>
      </c>
      <c r="C204" s="59">
        <f t="shared" ref="C204:C208" si="71">SUM(D204:Y204)</f>
        <v>4075.4210526315787</v>
      </c>
      <c r="D204" s="60">
        <f>SUMIFS('DATOS PEST12'!$E:$E,'DATOS PEST12'!$A:$A,INDICE!$C$13,'DATOS PEST12'!$D:$D,'5. RG PROV CCAA SECCION'!D$11,'DATOS PEST12'!$B:$B,'5. RG PROV CCAA SECCION'!$A204,'DATOS PEST12'!$F:$F,"REGIMEN GENERAL",'DATOS PEST12'!$C:$C,"&lt;&gt;"&amp;"UNION EUROPEA")</f>
        <v>114.8421052631579</v>
      </c>
      <c r="E204" s="62">
        <f>SUMIFS('DATOS PEST12'!$E:$E,'DATOS PEST12'!$A:$A,INDICE!$C$13,'DATOS PEST12'!$D:$D,'5. RG PROV CCAA SECCION'!E$11,'DATOS PEST12'!$B:$B,'5. RG PROV CCAA SECCION'!$A204,'DATOS PEST12'!$F:$F,"REGIMEN GENERAL",'DATOS PEST12'!$C:$C,"&lt;&gt;"&amp;"UNION EUROPEA")</f>
        <v>3.9999999999999982</v>
      </c>
      <c r="F204" s="62">
        <f>SUMIFS('DATOS PEST12'!$E:$E,'DATOS PEST12'!$A:$A,INDICE!$C$13,'DATOS PEST12'!$D:$D,'5. RG PROV CCAA SECCION'!F$11,'DATOS PEST12'!$B:$B,'5. RG PROV CCAA SECCION'!$A204,'DATOS PEST12'!$F:$F,"REGIMEN GENERAL",'DATOS PEST12'!$C:$C,"&lt;&gt;"&amp;"UNION EUROPEA")</f>
        <v>794.36842105263145</v>
      </c>
      <c r="G204" s="62">
        <f>SUMIFS('DATOS PEST12'!$E:$E,'DATOS PEST12'!$A:$A,INDICE!$C$13,'DATOS PEST12'!$D:$D,'5. RG PROV CCAA SECCION'!G$11,'DATOS PEST12'!$B:$B,'5. RG PROV CCAA SECCION'!$A204,'DATOS PEST12'!$F:$F,"REGIMEN GENERAL",'DATOS PEST12'!$C:$C,"&lt;&gt;"&amp;"UNION EUROPEA")</f>
        <v>6.0000000000000009</v>
      </c>
      <c r="H204" s="62">
        <f>SUMIFS('DATOS PEST12'!$E:$E,'DATOS PEST12'!$A:$A,INDICE!$C$13,'DATOS PEST12'!$D:$D,'5. RG PROV CCAA SECCION'!H$11,'DATOS PEST12'!$B:$B,'5. RG PROV CCAA SECCION'!$A204,'DATOS PEST12'!$F:$F,"REGIMEN GENERAL",'DATOS PEST12'!$C:$C,"&lt;&gt;"&amp;"UNION EUROPEA")</f>
        <v>22.684210526315791</v>
      </c>
      <c r="I204" s="62">
        <f>SUMIFS('DATOS PEST12'!$E:$E,'DATOS PEST12'!$A:$A,INDICE!$C$13,'DATOS PEST12'!$D:$D,'5. RG PROV CCAA SECCION'!I$11,'DATOS PEST12'!$B:$B,'5. RG PROV CCAA SECCION'!$A204,'DATOS PEST12'!$F:$F,"REGIMEN GENERAL",'DATOS PEST12'!$C:$C,"&lt;&gt;"&amp;"UNION EUROPEA")</f>
        <v>710.21052631578937</v>
      </c>
      <c r="J204" s="62">
        <f>SUMIFS('DATOS PEST12'!$E:$E,'DATOS PEST12'!$A:$A,INDICE!$C$13,'DATOS PEST12'!$D:$D,'5. RG PROV CCAA SECCION'!J$11,'DATOS PEST12'!$B:$B,'5. RG PROV CCAA SECCION'!$A204,'DATOS PEST12'!$F:$F,"REGIMEN GENERAL",'DATOS PEST12'!$C:$C,"&lt;&gt;"&amp;"UNION EUROPEA")</f>
        <v>429.0526315789474</v>
      </c>
      <c r="K204" s="62">
        <f>SUMIFS('DATOS PEST12'!$E:$E,'DATOS PEST12'!$A:$A,INDICE!$C$13,'DATOS PEST12'!$D:$D,'5. RG PROV CCAA SECCION'!K$11,'DATOS PEST12'!$B:$B,'5. RG PROV CCAA SECCION'!$A204,'DATOS PEST12'!$F:$F,"REGIMEN GENERAL",'DATOS PEST12'!$C:$C,"&lt;&gt;"&amp;"UNION EUROPEA")</f>
        <v>308.73684210526318</v>
      </c>
      <c r="L204" s="62">
        <f>SUMIFS('DATOS PEST12'!$E:$E,'DATOS PEST12'!$A:$A,INDICE!$C$13,'DATOS PEST12'!$D:$D,'5. RG PROV CCAA SECCION'!L$11,'DATOS PEST12'!$B:$B,'5. RG PROV CCAA SECCION'!$A204,'DATOS PEST12'!$F:$F,"REGIMEN GENERAL",'DATOS PEST12'!$C:$C,"&lt;&gt;"&amp;"UNION EUROPEA")</f>
        <v>883.42105263157885</v>
      </c>
      <c r="M204" s="62">
        <f>SUMIFS('DATOS PEST12'!$E:$E,'DATOS PEST12'!$A:$A,INDICE!$C$13,'DATOS PEST12'!$D:$D,'5. RG PROV CCAA SECCION'!M$11,'DATOS PEST12'!$B:$B,'5. RG PROV CCAA SECCION'!$A204,'DATOS PEST12'!$F:$F,"REGIMEN GENERAL",'DATOS PEST12'!$C:$C,"&lt;&gt;"&amp;"UNION EUROPEA")</f>
        <v>30.789473684210524</v>
      </c>
      <c r="N204" s="62">
        <f>SUMIFS('DATOS PEST12'!$E:$E,'DATOS PEST12'!$A:$A,INDICE!$C$13,'DATOS PEST12'!$D:$D,'5. RG PROV CCAA SECCION'!N$11,'DATOS PEST12'!$B:$B,'5. RG PROV CCAA SECCION'!$A204,'DATOS PEST12'!$F:$F,"REGIMEN GENERAL",'DATOS PEST12'!$C:$C,"&lt;&gt;"&amp;"UNION EUROPEA")</f>
        <v>8.2631578947368425</v>
      </c>
      <c r="O204" s="62">
        <f>SUMIFS('DATOS PEST12'!$E:$E,'DATOS PEST12'!$A:$A,INDICE!$C$13,'DATOS PEST12'!$D:$D,'5. RG PROV CCAA SECCION'!O$11,'DATOS PEST12'!$B:$B,'5. RG PROV CCAA SECCION'!$A204,'DATOS PEST12'!$F:$F,"REGIMEN GENERAL",'DATOS PEST12'!$C:$C,"&lt;&gt;"&amp;"UNION EUROPEA")</f>
        <v>4.1578947368421035</v>
      </c>
      <c r="P204" s="62">
        <f>SUMIFS('DATOS PEST12'!$E:$E,'DATOS PEST12'!$A:$A,INDICE!$C$13,'DATOS PEST12'!$D:$D,'5. RG PROV CCAA SECCION'!P$11,'DATOS PEST12'!$B:$B,'5. RG PROV CCAA SECCION'!$A204,'DATOS PEST12'!$F:$F,"REGIMEN GENERAL",'DATOS PEST12'!$C:$C,"&lt;&gt;"&amp;"UNION EUROPEA")</f>
        <v>41</v>
      </c>
      <c r="Q204" s="62">
        <f>SUMIFS('DATOS PEST12'!$E:$E,'DATOS PEST12'!$A:$A,INDICE!$C$13,'DATOS PEST12'!$D:$D,'5. RG PROV CCAA SECCION'!Q$11,'DATOS PEST12'!$B:$B,'5. RG PROV CCAA SECCION'!$A204,'DATOS PEST12'!$F:$F,"REGIMEN GENERAL",'DATOS PEST12'!$C:$C,"&lt;&gt;"&amp;"UNION EUROPEA")</f>
        <v>215.68421052631578</v>
      </c>
      <c r="R204" s="62">
        <f>SUMIFS('DATOS PEST12'!$E:$E,'DATOS PEST12'!$A:$A,INDICE!$C$13,'DATOS PEST12'!$D:$D,'5. RG PROV CCAA SECCION'!R$11,'DATOS PEST12'!$B:$B,'5. RG PROV CCAA SECCION'!$A204,'DATOS PEST12'!$F:$F,"REGIMEN GENERAL",'DATOS PEST12'!$C:$C,"&lt;&gt;"&amp;"UNION EUROPEA")</f>
        <v>62.894736842105267</v>
      </c>
      <c r="S204" s="62">
        <f>SUMIFS('DATOS PEST12'!$E:$E,'DATOS PEST12'!$A:$A,INDICE!$C$13,'DATOS PEST12'!$D:$D,'5. RG PROV CCAA SECCION'!S$11,'DATOS PEST12'!$B:$B,'5. RG PROV CCAA SECCION'!$A204,'DATOS PEST12'!$F:$F,"REGIMEN GENERAL",'DATOS PEST12'!$C:$C,"&lt;&gt;"&amp;"UNION EUROPEA")</f>
        <v>71.000000000000014</v>
      </c>
      <c r="T204" s="62">
        <f>SUMIFS('DATOS PEST12'!$E:$E,'DATOS PEST12'!$A:$A,INDICE!$C$13,'DATOS PEST12'!$D:$D,'5. RG PROV CCAA SECCION'!T$11,'DATOS PEST12'!$B:$B,'5. RG PROV CCAA SECCION'!$A204,'DATOS PEST12'!$F:$F,"REGIMEN GENERAL",'DATOS PEST12'!$C:$C,"&lt;&gt;"&amp;"UNION EUROPEA")</f>
        <v>203.47368421052627</v>
      </c>
      <c r="U204" s="62">
        <f>SUMIFS('DATOS PEST12'!$E:$E,'DATOS PEST12'!$A:$A,INDICE!$C$13,'DATOS PEST12'!$D:$D,'5. RG PROV CCAA SECCION'!U$11,'DATOS PEST12'!$B:$B,'5. RG PROV CCAA SECCION'!$A204,'DATOS PEST12'!$F:$F,"REGIMEN GENERAL",'DATOS PEST12'!$C:$C,"&lt;&gt;"&amp;"UNION EUROPEA")</f>
        <v>62.526315789473692</v>
      </c>
      <c r="V204" s="62">
        <f>SUMIFS('DATOS PEST12'!$E:$E,'DATOS PEST12'!$A:$A,INDICE!$C$13,'DATOS PEST12'!$D:$D,'5. RG PROV CCAA SECCION'!V$11,'DATOS PEST12'!$B:$B,'5. RG PROV CCAA SECCION'!$A204,'DATOS PEST12'!$F:$F,"REGIMEN GENERAL",'DATOS PEST12'!$C:$C,"&lt;&gt;"&amp;"UNION EUROPEA")</f>
        <v>99.789473684210535</v>
      </c>
      <c r="W204" s="62">
        <f>SUMIFS('DATOS PEST12'!$E:$E,'DATOS PEST12'!$A:$A,INDICE!$C$13,'DATOS PEST12'!$D:$D,'5. RG PROV CCAA SECCION'!W$11,'DATOS PEST12'!$B:$B,'5. RG PROV CCAA SECCION'!$A204,'DATOS PEST12'!$F:$F,"REGIMEN GENERAL",'DATOS PEST12'!$C:$C,"&lt;&gt;"&amp;"UNION EUROPEA")</f>
        <v>2.5263157894736841</v>
      </c>
      <c r="X204" s="62">
        <f>SUMIFS('DATOS PEST12'!$E:$E,'DATOS PEST12'!$A:$A,INDICE!$C$13,'DATOS PEST12'!$D:$D,'5. RG PROV CCAA SECCION'!X$11,'DATOS PEST12'!$B:$B,'5. RG PROV CCAA SECCION'!$A204,'DATOS PEST12'!$F:$F,"REGIMEN GENERAL",'DATOS PEST12'!$C:$C,"&lt;&gt;"&amp;"UNION EUROPEA")</f>
        <v>0</v>
      </c>
      <c r="Y204" s="59">
        <f>SUMIFS('DATOS PEST12'!$E:$E,'DATOS PEST12'!$A:$A,INDICE!$C$13,'DATOS PEST12'!$D:$D,'5. RG PROV CCAA SECCION'!Y$11,'DATOS PEST12'!$B:$B,'5. RG PROV CCAA SECCION'!$A204,'DATOS PEST12'!$F:$F,"REGIMEN GENERAL",'DATOS PEST12'!$C:$C,"&lt;&gt;"&amp;"UNION EUROPEA")</f>
        <v>0</v>
      </c>
    </row>
    <row r="205" spans="1:25" ht="15.6" x14ac:dyDescent="0.3">
      <c r="A205" s="8">
        <v>13</v>
      </c>
      <c r="B205" s="9" t="s">
        <v>4</v>
      </c>
      <c r="C205" s="59">
        <f t="shared" si="71"/>
        <v>3685.0526315789471</v>
      </c>
      <c r="D205" s="60">
        <f>SUMIFS('DATOS PEST12'!$E:$E,'DATOS PEST12'!$A:$A,INDICE!$C$13,'DATOS PEST12'!$D:$D,'5. RG PROV CCAA SECCION'!D$11,'DATOS PEST12'!$B:$B,'5. RG PROV CCAA SECCION'!$A205,'DATOS PEST12'!$F:$F,"REGIMEN GENERAL",'DATOS PEST12'!$C:$C,"&lt;&gt;"&amp;"UNION EUROPEA")</f>
        <v>63.73684210526315</v>
      </c>
      <c r="E205" s="62">
        <f>SUMIFS('DATOS PEST12'!$E:$E,'DATOS PEST12'!$A:$A,INDICE!$C$13,'DATOS PEST12'!$D:$D,'5. RG PROV CCAA SECCION'!E$11,'DATOS PEST12'!$B:$B,'5. RG PROV CCAA SECCION'!$A205,'DATOS PEST12'!$F:$F,"REGIMEN GENERAL",'DATOS PEST12'!$C:$C,"&lt;&gt;"&amp;"UNION EUROPEA")</f>
        <v>3.0000000000000004</v>
      </c>
      <c r="F205" s="62">
        <f>SUMIFS('DATOS PEST12'!$E:$E,'DATOS PEST12'!$A:$A,INDICE!$C$13,'DATOS PEST12'!$D:$D,'5. RG PROV CCAA SECCION'!F$11,'DATOS PEST12'!$B:$B,'5. RG PROV CCAA SECCION'!$A205,'DATOS PEST12'!$F:$F,"REGIMEN GENERAL",'DATOS PEST12'!$C:$C,"&lt;&gt;"&amp;"UNION EUROPEA")</f>
        <v>482.9473684210526</v>
      </c>
      <c r="G205" s="62">
        <f>SUMIFS('DATOS PEST12'!$E:$E,'DATOS PEST12'!$A:$A,INDICE!$C$13,'DATOS PEST12'!$D:$D,'5. RG PROV CCAA SECCION'!G$11,'DATOS PEST12'!$B:$B,'5. RG PROV CCAA SECCION'!$A205,'DATOS PEST12'!$F:$F,"REGIMEN GENERAL",'DATOS PEST12'!$C:$C,"&lt;&gt;"&amp;"UNION EUROPEA")</f>
        <v>5.0000000000000009</v>
      </c>
      <c r="H205" s="62">
        <f>SUMIFS('DATOS PEST12'!$E:$E,'DATOS PEST12'!$A:$A,INDICE!$C$13,'DATOS PEST12'!$D:$D,'5. RG PROV CCAA SECCION'!H$11,'DATOS PEST12'!$B:$B,'5. RG PROV CCAA SECCION'!$A205,'DATOS PEST12'!$F:$F,"REGIMEN GENERAL",'DATOS PEST12'!$C:$C,"&lt;&gt;"&amp;"UNION EUROPEA")</f>
        <v>13</v>
      </c>
      <c r="I205" s="62">
        <f>SUMIFS('DATOS PEST12'!$E:$E,'DATOS PEST12'!$A:$A,INDICE!$C$13,'DATOS PEST12'!$D:$D,'5. RG PROV CCAA SECCION'!I$11,'DATOS PEST12'!$B:$B,'5. RG PROV CCAA SECCION'!$A205,'DATOS PEST12'!$F:$F,"REGIMEN GENERAL",'DATOS PEST12'!$C:$C,"&lt;&gt;"&amp;"UNION EUROPEA")</f>
        <v>1012.8421052631579</v>
      </c>
      <c r="J205" s="62">
        <f>SUMIFS('DATOS PEST12'!$E:$E,'DATOS PEST12'!$A:$A,INDICE!$C$13,'DATOS PEST12'!$D:$D,'5. RG PROV CCAA SECCION'!J$11,'DATOS PEST12'!$B:$B,'5. RG PROV CCAA SECCION'!$A205,'DATOS PEST12'!$F:$F,"REGIMEN GENERAL",'DATOS PEST12'!$C:$C,"&lt;&gt;"&amp;"UNION EUROPEA")</f>
        <v>427.21052631578954</v>
      </c>
      <c r="K205" s="62">
        <f>SUMIFS('DATOS PEST12'!$E:$E,'DATOS PEST12'!$A:$A,INDICE!$C$13,'DATOS PEST12'!$D:$D,'5. RG PROV CCAA SECCION'!K$11,'DATOS PEST12'!$B:$B,'5. RG PROV CCAA SECCION'!$A205,'DATOS PEST12'!$F:$F,"REGIMEN GENERAL",'DATOS PEST12'!$C:$C,"&lt;&gt;"&amp;"UNION EUROPEA")</f>
        <v>107.36842105263158</v>
      </c>
      <c r="L205" s="62">
        <f>SUMIFS('DATOS PEST12'!$E:$E,'DATOS PEST12'!$A:$A,INDICE!$C$13,'DATOS PEST12'!$D:$D,'5. RG PROV CCAA SECCION'!L$11,'DATOS PEST12'!$B:$B,'5. RG PROV CCAA SECCION'!$A205,'DATOS PEST12'!$F:$F,"REGIMEN GENERAL",'DATOS PEST12'!$C:$C,"&lt;&gt;"&amp;"UNION EUROPEA")</f>
        <v>762.78947368421041</v>
      </c>
      <c r="M205" s="62">
        <f>SUMIFS('DATOS PEST12'!$E:$E,'DATOS PEST12'!$A:$A,INDICE!$C$13,'DATOS PEST12'!$D:$D,'5. RG PROV CCAA SECCION'!M$11,'DATOS PEST12'!$B:$B,'5. RG PROV CCAA SECCION'!$A205,'DATOS PEST12'!$F:$F,"REGIMEN GENERAL",'DATOS PEST12'!$C:$C,"&lt;&gt;"&amp;"UNION EUROPEA")</f>
        <v>40.578947368421069</v>
      </c>
      <c r="N205" s="62">
        <f>SUMIFS('DATOS PEST12'!$E:$E,'DATOS PEST12'!$A:$A,INDICE!$C$13,'DATOS PEST12'!$D:$D,'5. RG PROV CCAA SECCION'!N$11,'DATOS PEST12'!$B:$B,'5. RG PROV CCAA SECCION'!$A205,'DATOS PEST12'!$F:$F,"REGIMEN GENERAL",'DATOS PEST12'!$C:$C,"&lt;&gt;"&amp;"UNION EUROPEA")</f>
        <v>6.3684210526315779</v>
      </c>
      <c r="O205" s="62">
        <f>SUMIFS('DATOS PEST12'!$E:$E,'DATOS PEST12'!$A:$A,INDICE!$C$13,'DATOS PEST12'!$D:$D,'5. RG PROV CCAA SECCION'!O$11,'DATOS PEST12'!$B:$B,'5. RG PROV CCAA SECCION'!$A205,'DATOS PEST12'!$F:$F,"REGIMEN GENERAL",'DATOS PEST12'!$C:$C,"&lt;&gt;"&amp;"UNION EUROPEA")</f>
        <v>3.0000000000000004</v>
      </c>
      <c r="P205" s="62">
        <f>SUMIFS('DATOS PEST12'!$E:$E,'DATOS PEST12'!$A:$A,INDICE!$C$13,'DATOS PEST12'!$D:$D,'5. RG PROV CCAA SECCION'!P$11,'DATOS PEST12'!$B:$B,'5. RG PROV CCAA SECCION'!$A205,'DATOS PEST12'!$F:$F,"REGIMEN GENERAL",'DATOS PEST12'!$C:$C,"&lt;&gt;"&amp;"UNION EUROPEA")</f>
        <v>51.10526315789474</v>
      </c>
      <c r="Q205" s="62">
        <f>SUMIFS('DATOS PEST12'!$E:$E,'DATOS PEST12'!$A:$A,INDICE!$C$13,'DATOS PEST12'!$D:$D,'5. RG PROV CCAA SECCION'!Q$11,'DATOS PEST12'!$B:$B,'5. RG PROV CCAA SECCION'!$A205,'DATOS PEST12'!$F:$F,"REGIMEN GENERAL",'DATOS PEST12'!$C:$C,"&lt;&gt;"&amp;"UNION EUROPEA")</f>
        <v>167.42105263157896</v>
      </c>
      <c r="R205" s="62">
        <f>SUMIFS('DATOS PEST12'!$E:$E,'DATOS PEST12'!$A:$A,INDICE!$C$13,'DATOS PEST12'!$D:$D,'5. RG PROV CCAA SECCION'!R$11,'DATOS PEST12'!$B:$B,'5. RG PROV CCAA SECCION'!$A205,'DATOS PEST12'!$F:$F,"REGIMEN GENERAL",'DATOS PEST12'!$C:$C,"&lt;&gt;"&amp;"UNION EUROPEA")</f>
        <v>77.421052631578945</v>
      </c>
      <c r="S205" s="62">
        <f>SUMIFS('DATOS PEST12'!$E:$E,'DATOS PEST12'!$A:$A,INDICE!$C$13,'DATOS PEST12'!$D:$D,'5. RG PROV CCAA SECCION'!S$11,'DATOS PEST12'!$B:$B,'5. RG PROV CCAA SECCION'!$A205,'DATOS PEST12'!$F:$F,"REGIMEN GENERAL",'DATOS PEST12'!$C:$C,"&lt;&gt;"&amp;"UNION EUROPEA")</f>
        <v>90.263157894736821</v>
      </c>
      <c r="T205" s="62">
        <f>SUMIFS('DATOS PEST12'!$E:$E,'DATOS PEST12'!$A:$A,INDICE!$C$13,'DATOS PEST12'!$D:$D,'5. RG PROV CCAA SECCION'!T$11,'DATOS PEST12'!$B:$B,'5. RG PROV CCAA SECCION'!$A205,'DATOS PEST12'!$F:$F,"REGIMEN GENERAL",'DATOS PEST12'!$C:$C,"&lt;&gt;"&amp;"UNION EUROPEA")</f>
        <v>250.21052631578951</v>
      </c>
      <c r="U205" s="62">
        <f>SUMIFS('DATOS PEST12'!$E:$E,'DATOS PEST12'!$A:$A,INDICE!$C$13,'DATOS PEST12'!$D:$D,'5. RG PROV CCAA SECCION'!U$11,'DATOS PEST12'!$B:$B,'5. RG PROV CCAA SECCION'!$A205,'DATOS PEST12'!$F:$F,"REGIMEN GENERAL",'DATOS PEST12'!$C:$C,"&lt;&gt;"&amp;"UNION EUROPEA")</f>
        <v>65.78947368421052</v>
      </c>
      <c r="V205" s="62">
        <f>SUMIFS('DATOS PEST12'!$E:$E,'DATOS PEST12'!$A:$A,INDICE!$C$13,'DATOS PEST12'!$D:$D,'5. RG PROV CCAA SECCION'!V$11,'DATOS PEST12'!$B:$B,'5. RG PROV CCAA SECCION'!$A205,'DATOS PEST12'!$F:$F,"REGIMEN GENERAL",'DATOS PEST12'!$C:$C,"&lt;&gt;"&amp;"UNION EUROPEA")</f>
        <v>53.526315789473685</v>
      </c>
      <c r="W205" s="62">
        <f>SUMIFS('DATOS PEST12'!$E:$E,'DATOS PEST12'!$A:$A,INDICE!$C$13,'DATOS PEST12'!$D:$D,'5. RG PROV CCAA SECCION'!W$11,'DATOS PEST12'!$B:$B,'5. RG PROV CCAA SECCION'!$A205,'DATOS PEST12'!$F:$F,"REGIMEN GENERAL",'DATOS PEST12'!$C:$C,"&lt;&gt;"&amp;"UNION EUROPEA")</f>
        <v>1.4736842105263155</v>
      </c>
      <c r="X205" s="62">
        <f>SUMIFS('DATOS PEST12'!$E:$E,'DATOS PEST12'!$A:$A,INDICE!$C$13,'DATOS PEST12'!$D:$D,'5. RG PROV CCAA SECCION'!X$11,'DATOS PEST12'!$B:$B,'5. RG PROV CCAA SECCION'!$A205,'DATOS PEST12'!$F:$F,"REGIMEN GENERAL",'DATOS PEST12'!$C:$C,"&lt;&gt;"&amp;"UNION EUROPEA")</f>
        <v>0</v>
      </c>
      <c r="Y205" s="59">
        <f>SUMIFS('DATOS PEST12'!$E:$E,'DATOS PEST12'!$A:$A,INDICE!$C$13,'DATOS PEST12'!$D:$D,'5. RG PROV CCAA SECCION'!Y$11,'DATOS PEST12'!$B:$B,'5. RG PROV CCAA SECCION'!$A205,'DATOS PEST12'!$F:$F,"REGIMEN GENERAL",'DATOS PEST12'!$C:$C,"&lt;&gt;"&amp;"UNION EUROPEA")</f>
        <v>0</v>
      </c>
    </row>
    <row r="206" spans="1:25" ht="15.6" x14ac:dyDescent="0.3">
      <c r="A206" s="8">
        <v>16</v>
      </c>
      <c r="B206" s="9" t="s">
        <v>5</v>
      </c>
      <c r="C206" s="59">
        <f t="shared" si="71"/>
        <v>4698.5789473684199</v>
      </c>
      <c r="D206" s="60">
        <f>SUMIFS('DATOS PEST12'!$E:$E,'DATOS PEST12'!$A:$A,INDICE!$C$13,'DATOS PEST12'!$D:$D,'5. RG PROV CCAA SECCION'!D$11,'DATOS PEST12'!$B:$B,'5. RG PROV CCAA SECCION'!$A206,'DATOS PEST12'!$F:$F,"REGIMEN GENERAL",'DATOS PEST12'!$C:$C,"&lt;&gt;"&amp;"UNION EUROPEA")</f>
        <v>224.47368421052627</v>
      </c>
      <c r="E206" s="62">
        <f>SUMIFS('DATOS PEST12'!$E:$E,'DATOS PEST12'!$A:$A,INDICE!$C$13,'DATOS PEST12'!$D:$D,'5. RG PROV CCAA SECCION'!E$11,'DATOS PEST12'!$B:$B,'5. RG PROV CCAA SECCION'!$A206,'DATOS PEST12'!$F:$F,"REGIMEN GENERAL",'DATOS PEST12'!$C:$C,"&lt;&gt;"&amp;"UNION EUROPEA")</f>
        <v>3.0000000000000004</v>
      </c>
      <c r="F206" s="62">
        <f>SUMIFS('DATOS PEST12'!$E:$E,'DATOS PEST12'!$A:$A,INDICE!$C$13,'DATOS PEST12'!$D:$D,'5. RG PROV CCAA SECCION'!F$11,'DATOS PEST12'!$B:$B,'5. RG PROV CCAA SECCION'!$A206,'DATOS PEST12'!$F:$F,"REGIMEN GENERAL",'DATOS PEST12'!$C:$C,"&lt;&gt;"&amp;"UNION EUROPEA")</f>
        <v>1157.9473684210527</v>
      </c>
      <c r="G206" s="62">
        <f>SUMIFS('DATOS PEST12'!$E:$E,'DATOS PEST12'!$A:$A,INDICE!$C$13,'DATOS PEST12'!$D:$D,'5. RG PROV CCAA SECCION'!G$11,'DATOS PEST12'!$B:$B,'5. RG PROV CCAA SECCION'!$A206,'DATOS PEST12'!$F:$F,"REGIMEN GENERAL",'DATOS PEST12'!$C:$C,"&lt;&gt;"&amp;"UNION EUROPEA")</f>
        <v>0</v>
      </c>
      <c r="H206" s="62">
        <f>SUMIFS('DATOS PEST12'!$E:$E,'DATOS PEST12'!$A:$A,INDICE!$C$13,'DATOS PEST12'!$D:$D,'5. RG PROV CCAA SECCION'!H$11,'DATOS PEST12'!$B:$B,'5. RG PROV CCAA SECCION'!$A206,'DATOS PEST12'!$F:$F,"REGIMEN GENERAL",'DATOS PEST12'!$C:$C,"&lt;&gt;"&amp;"UNION EUROPEA")</f>
        <v>16.842105263157897</v>
      </c>
      <c r="I206" s="62">
        <f>SUMIFS('DATOS PEST12'!$E:$E,'DATOS PEST12'!$A:$A,INDICE!$C$13,'DATOS PEST12'!$D:$D,'5. RG PROV CCAA SECCION'!I$11,'DATOS PEST12'!$B:$B,'5. RG PROV CCAA SECCION'!$A206,'DATOS PEST12'!$F:$F,"REGIMEN GENERAL",'DATOS PEST12'!$C:$C,"&lt;&gt;"&amp;"UNION EUROPEA")</f>
        <v>656.73684210526324</v>
      </c>
      <c r="J206" s="62">
        <f>SUMIFS('DATOS PEST12'!$E:$E,'DATOS PEST12'!$A:$A,INDICE!$C$13,'DATOS PEST12'!$D:$D,'5. RG PROV CCAA SECCION'!J$11,'DATOS PEST12'!$B:$B,'5. RG PROV CCAA SECCION'!$A206,'DATOS PEST12'!$F:$F,"REGIMEN GENERAL",'DATOS PEST12'!$C:$C,"&lt;&gt;"&amp;"UNION EUROPEA")</f>
        <v>613.63157894736844</v>
      </c>
      <c r="K206" s="62">
        <f>SUMIFS('DATOS PEST12'!$E:$E,'DATOS PEST12'!$A:$A,INDICE!$C$13,'DATOS PEST12'!$D:$D,'5. RG PROV CCAA SECCION'!K$11,'DATOS PEST12'!$B:$B,'5. RG PROV CCAA SECCION'!$A206,'DATOS PEST12'!$F:$F,"REGIMEN GENERAL",'DATOS PEST12'!$C:$C,"&lt;&gt;"&amp;"UNION EUROPEA")</f>
        <v>366.57894736842104</v>
      </c>
      <c r="L206" s="62">
        <f>SUMIFS('DATOS PEST12'!$E:$E,'DATOS PEST12'!$A:$A,INDICE!$C$13,'DATOS PEST12'!$D:$D,'5. RG PROV CCAA SECCION'!L$11,'DATOS PEST12'!$B:$B,'5. RG PROV CCAA SECCION'!$A206,'DATOS PEST12'!$F:$F,"REGIMEN GENERAL",'DATOS PEST12'!$C:$C,"&lt;&gt;"&amp;"UNION EUROPEA")</f>
        <v>696.94736842105272</v>
      </c>
      <c r="M206" s="62">
        <f>SUMIFS('DATOS PEST12'!$E:$E,'DATOS PEST12'!$A:$A,INDICE!$C$13,'DATOS PEST12'!$D:$D,'5. RG PROV CCAA SECCION'!M$11,'DATOS PEST12'!$B:$B,'5. RG PROV CCAA SECCION'!$A206,'DATOS PEST12'!$F:$F,"REGIMEN GENERAL",'DATOS PEST12'!$C:$C,"&lt;&gt;"&amp;"UNION EUROPEA")</f>
        <v>13.736842105263154</v>
      </c>
      <c r="N206" s="62">
        <f>SUMIFS('DATOS PEST12'!$E:$E,'DATOS PEST12'!$A:$A,INDICE!$C$13,'DATOS PEST12'!$D:$D,'5. RG PROV CCAA SECCION'!N$11,'DATOS PEST12'!$B:$B,'5. RG PROV CCAA SECCION'!$A206,'DATOS PEST12'!$F:$F,"REGIMEN GENERAL",'DATOS PEST12'!$C:$C,"&lt;&gt;"&amp;"UNION EUROPEA")</f>
        <v>0.99999999999999956</v>
      </c>
      <c r="O206" s="62">
        <f>SUMIFS('DATOS PEST12'!$E:$E,'DATOS PEST12'!$A:$A,INDICE!$C$13,'DATOS PEST12'!$D:$D,'5. RG PROV CCAA SECCION'!O$11,'DATOS PEST12'!$B:$B,'5. RG PROV CCAA SECCION'!$A206,'DATOS PEST12'!$F:$F,"REGIMEN GENERAL",'DATOS PEST12'!$C:$C,"&lt;&gt;"&amp;"UNION EUROPEA")</f>
        <v>11.000000000000005</v>
      </c>
      <c r="P206" s="62">
        <f>SUMIFS('DATOS PEST12'!$E:$E,'DATOS PEST12'!$A:$A,INDICE!$C$13,'DATOS PEST12'!$D:$D,'5. RG PROV CCAA SECCION'!P$11,'DATOS PEST12'!$B:$B,'5. RG PROV CCAA SECCION'!$A206,'DATOS PEST12'!$F:$F,"REGIMEN GENERAL",'DATOS PEST12'!$C:$C,"&lt;&gt;"&amp;"UNION EUROPEA")</f>
        <v>29.789473684210524</v>
      </c>
      <c r="Q206" s="62">
        <f>SUMIFS('DATOS PEST12'!$E:$E,'DATOS PEST12'!$A:$A,INDICE!$C$13,'DATOS PEST12'!$D:$D,'5. RG PROV CCAA SECCION'!Q$11,'DATOS PEST12'!$B:$B,'5. RG PROV CCAA SECCION'!$A206,'DATOS PEST12'!$F:$F,"REGIMEN GENERAL",'DATOS PEST12'!$C:$C,"&lt;&gt;"&amp;"UNION EUROPEA")</f>
        <v>551.73684210526324</v>
      </c>
      <c r="R206" s="62">
        <f>SUMIFS('DATOS PEST12'!$E:$E,'DATOS PEST12'!$A:$A,INDICE!$C$13,'DATOS PEST12'!$D:$D,'5. RG PROV CCAA SECCION'!R$11,'DATOS PEST12'!$B:$B,'5. RG PROV CCAA SECCION'!$A206,'DATOS PEST12'!$F:$F,"REGIMEN GENERAL",'DATOS PEST12'!$C:$C,"&lt;&gt;"&amp;"UNION EUROPEA")</f>
        <v>93.263157894736835</v>
      </c>
      <c r="S206" s="62">
        <f>SUMIFS('DATOS PEST12'!$E:$E,'DATOS PEST12'!$A:$A,INDICE!$C$13,'DATOS PEST12'!$D:$D,'5. RG PROV CCAA SECCION'!S$11,'DATOS PEST12'!$B:$B,'5. RG PROV CCAA SECCION'!$A206,'DATOS PEST12'!$F:$F,"REGIMEN GENERAL",'DATOS PEST12'!$C:$C,"&lt;&gt;"&amp;"UNION EUROPEA")</f>
        <v>22.631578947368421</v>
      </c>
      <c r="T206" s="62">
        <f>SUMIFS('DATOS PEST12'!$E:$E,'DATOS PEST12'!$A:$A,INDICE!$C$13,'DATOS PEST12'!$D:$D,'5. RG PROV CCAA SECCION'!T$11,'DATOS PEST12'!$B:$B,'5. RG PROV CCAA SECCION'!$A206,'DATOS PEST12'!$F:$F,"REGIMEN GENERAL",'DATOS PEST12'!$C:$C,"&lt;&gt;"&amp;"UNION EUROPEA")</f>
        <v>144.21052631578954</v>
      </c>
      <c r="U206" s="62">
        <f>SUMIFS('DATOS PEST12'!$E:$E,'DATOS PEST12'!$A:$A,INDICE!$C$13,'DATOS PEST12'!$D:$D,'5. RG PROV CCAA SECCION'!U$11,'DATOS PEST12'!$B:$B,'5. RG PROV CCAA SECCION'!$A206,'DATOS PEST12'!$F:$F,"REGIMEN GENERAL",'DATOS PEST12'!$C:$C,"&lt;&gt;"&amp;"UNION EUROPEA")</f>
        <v>46.89473684210526</v>
      </c>
      <c r="V206" s="62">
        <f>SUMIFS('DATOS PEST12'!$E:$E,'DATOS PEST12'!$A:$A,INDICE!$C$13,'DATOS PEST12'!$D:$D,'5. RG PROV CCAA SECCION'!V$11,'DATOS PEST12'!$B:$B,'5. RG PROV CCAA SECCION'!$A206,'DATOS PEST12'!$F:$F,"REGIMEN GENERAL",'DATOS PEST12'!$C:$C,"&lt;&gt;"&amp;"UNION EUROPEA")</f>
        <v>44.15789473684211</v>
      </c>
      <c r="W206" s="62">
        <f>SUMIFS('DATOS PEST12'!$E:$E,'DATOS PEST12'!$A:$A,INDICE!$C$13,'DATOS PEST12'!$D:$D,'5. RG PROV CCAA SECCION'!W$11,'DATOS PEST12'!$B:$B,'5. RG PROV CCAA SECCION'!$A206,'DATOS PEST12'!$F:$F,"REGIMEN GENERAL",'DATOS PEST12'!$C:$C,"&lt;&gt;"&amp;"UNION EUROPEA")</f>
        <v>3.9999999999999982</v>
      </c>
      <c r="X206" s="62">
        <f>SUMIFS('DATOS PEST12'!$E:$E,'DATOS PEST12'!$A:$A,INDICE!$C$13,'DATOS PEST12'!$D:$D,'5. RG PROV CCAA SECCION'!X$11,'DATOS PEST12'!$B:$B,'5. RG PROV CCAA SECCION'!$A206,'DATOS PEST12'!$F:$F,"REGIMEN GENERAL",'DATOS PEST12'!$C:$C,"&lt;&gt;"&amp;"UNION EUROPEA")</f>
        <v>0</v>
      </c>
      <c r="Y206" s="59">
        <f>SUMIFS('DATOS PEST12'!$E:$E,'DATOS PEST12'!$A:$A,INDICE!$C$13,'DATOS PEST12'!$D:$D,'5. RG PROV CCAA SECCION'!Y$11,'DATOS PEST12'!$B:$B,'5. RG PROV CCAA SECCION'!$A206,'DATOS PEST12'!$F:$F,"REGIMEN GENERAL",'DATOS PEST12'!$C:$C,"&lt;&gt;"&amp;"UNION EUROPEA")</f>
        <v>0</v>
      </c>
    </row>
    <row r="207" spans="1:25" ht="15.6" x14ac:dyDescent="0.3">
      <c r="A207" s="8">
        <v>19</v>
      </c>
      <c r="B207" s="9" t="s">
        <v>8</v>
      </c>
      <c r="C207" s="59">
        <f t="shared" si="71"/>
        <v>7122.5789473684226</v>
      </c>
      <c r="D207" s="60">
        <f>SUMIFS('DATOS PEST12'!$E:$E,'DATOS PEST12'!$A:$A,INDICE!$C$13,'DATOS PEST12'!$D:$D,'5. RG PROV CCAA SECCION'!D$11,'DATOS PEST12'!$B:$B,'5. RG PROV CCAA SECCION'!$A207,'DATOS PEST12'!$F:$F,"REGIMEN GENERAL",'DATOS PEST12'!$C:$C,"&lt;&gt;"&amp;"UNION EUROPEA")</f>
        <v>192.00000000000003</v>
      </c>
      <c r="E207" s="62">
        <f>SUMIFS('DATOS PEST12'!$E:$E,'DATOS PEST12'!$A:$A,INDICE!$C$13,'DATOS PEST12'!$D:$D,'5. RG PROV CCAA SECCION'!E$11,'DATOS PEST12'!$B:$B,'5. RG PROV CCAA SECCION'!$A207,'DATOS PEST12'!$F:$F,"REGIMEN GENERAL",'DATOS PEST12'!$C:$C,"&lt;&gt;"&amp;"UNION EUROPEA")</f>
        <v>17.052631578947373</v>
      </c>
      <c r="F207" s="62">
        <f>SUMIFS('DATOS PEST12'!$E:$E,'DATOS PEST12'!$A:$A,INDICE!$C$13,'DATOS PEST12'!$D:$D,'5. RG PROV CCAA SECCION'!F$11,'DATOS PEST12'!$B:$B,'5. RG PROV CCAA SECCION'!$A207,'DATOS PEST12'!$F:$F,"REGIMEN GENERAL",'DATOS PEST12'!$C:$C,"&lt;&gt;"&amp;"UNION EUROPEA")</f>
        <v>739.47368421052647</v>
      </c>
      <c r="G207" s="62">
        <f>SUMIFS('DATOS PEST12'!$E:$E,'DATOS PEST12'!$A:$A,INDICE!$C$13,'DATOS PEST12'!$D:$D,'5. RG PROV CCAA SECCION'!G$11,'DATOS PEST12'!$B:$B,'5. RG PROV CCAA SECCION'!$A207,'DATOS PEST12'!$F:$F,"REGIMEN GENERAL",'DATOS PEST12'!$C:$C,"&lt;&gt;"&amp;"UNION EUROPEA")</f>
        <v>3.0000000000000004</v>
      </c>
      <c r="H207" s="62">
        <f>SUMIFS('DATOS PEST12'!$E:$E,'DATOS PEST12'!$A:$A,INDICE!$C$13,'DATOS PEST12'!$D:$D,'5. RG PROV CCAA SECCION'!H$11,'DATOS PEST12'!$B:$B,'5. RG PROV CCAA SECCION'!$A207,'DATOS PEST12'!$F:$F,"REGIMEN GENERAL",'DATOS PEST12'!$C:$C,"&lt;&gt;"&amp;"UNION EUROPEA")</f>
        <v>44.631578947368432</v>
      </c>
      <c r="I207" s="62">
        <f>SUMIFS('DATOS PEST12'!$E:$E,'DATOS PEST12'!$A:$A,INDICE!$C$13,'DATOS PEST12'!$D:$D,'5. RG PROV CCAA SECCION'!I$11,'DATOS PEST12'!$B:$B,'5. RG PROV CCAA SECCION'!$A207,'DATOS PEST12'!$F:$F,"REGIMEN GENERAL",'DATOS PEST12'!$C:$C,"&lt;&gt;"&amp;"UNION EUROPEA")</f>
        <v>741.94736842105272</v>
      </c>
      <c r="J207" s="62">
        <f>SUMIFS('DATOS PEST12'!$E:$E,'DATOS PEST12'!$A:$A,INDICE!$C$13,'DATOS PEST12'!$D:$D,'5. RG PROV CCAA SECCION'!J$11,'DATOS PEST12'!$B:$B,'5. RG PROV CCAA SECCION'!$A207,'DATOS PEST12'!$F:$F,"REGIMEN GENERAL",'DATOS PEST12'!$C:$C,"&lt;&gt;"&amp;"UNION EUROPEA")</f>
        <v>775.31578947368439</v>
      </c>
      <c r="K207" s="62">
        <f>SUMIFS('DATOS PEST12'!$E:$E,'DATOS PEST12'!$A:$A,INDICE!$C$13,'DATOS PEST12'!$D:$D,'5. RG PROV CCAA SECCION'!K$11,'DATOS PEST12'!$B:$B,'5. RG PROV CCAA SECCION'!$A207,'DATOS PEST12'!$F:$F,"REGIMEN GENERAL",'DATOS PEST12'!$C:$C,"&lt;&gt;"&amp;"UNION EUROPEA")</f>
        <v>898.68421052631584</v>
      </c>
      <c r="L207" s="62">
        <f>SUMIFS('DATOS PEST12'!$E:$E,'DATOS PEST12'!$A:$A,INDICE!$C$13,'DATOS PEST12'!$D:$D,'5. RG PROV CCAA SECCION'!L$11,'DATOS PEST12'!$B:$B,'5. RG PROV CCAA SECCION'!$A207,'DATOS PEST12'!$F:$F,"REGIMEN GENERAL",'DATOS PEST12'!$C:$C,"&lt;&gt;"&amp;"UNION EUROPEA")</f>
        <v>902.57894736842127</v>
      </c>
      <c r="M207" s="62">
        <f>SUMIFS('DATOS PEST12'!$E:$E,'DATOS PEST12'!$A:$A,INDICE!$C$13,'DATOS PEST12'!$D:$D,'5. RG PROV CCAA SECCION'!M$11,'DATOS PEST12'!$B:$B,'5. RG PROV CCAA SECCION'!$A207,'DATOS PEST12'!$F:$F,"REGIMEN GENERAL",'DATOS PEST12'!$C:$C,"&lt;&gt;"&amp;"UNION EUROPEA")</f>
        <v>54.526315789473706</v>
      </c>
      <c r="N207" s="62">
        <f>SUMIFS('DATOS PEST12'!$E:$E,'DATOS PEST12'!$A:$A,INDICE!$C$13,'DATOS PEST12'!$D:$D,'5. RG PROV CCAA SECCION'!N$11,'DATOS PEST12'!$B:$B,'5. RG PROV CCAA SECCION'!$A207,'DATOS PEST12'!$F:$F,"REGIMEN GENERAL",'DATOS PEST12'!$C:$C,"&lt;&gt;"&amp;"UNION EUROPEA")</f>
        <v>4.9999999999999982</v>
      </c>
      <c r="O207" s="62">
        <f>SUMIFS('DATOS PEST12'!$E:$E,'DATOS PEST12'!$A:$A,INDICE!$C$13,'DATOS PEST12'!$D:$D,'5. RG PROV CCAA SECCION'!O$11,'DATOS PEST12'!$B:$B,'5. RG PROV CCAA SECCION'!$A207,'DATOS PEST12'!$F:$F,"REGIMEN GENERAL",'DATOS PEST12'!$C:$C,"&lt;&gt;"&amp;"UNION EUROPEA")</f>
        <v>10.894736842105267</v>
      </c>
      <c r="P207" s="62">
        <f>SUMIFS('DATOS PEST12'!$E:$E,'DATOS PEST12'!$A:$A,INDICE!$C$13,'DATOS PEST12'!$D:$D,'5. RG PROV CCAA SECCION'!P$11,'DATOS PEST12'!$B:$B,'5. RG PROV CCAA SECCION'!$A207,'DATOS PEST12'!$F:$F,"REGIMEN GENERAL",'DATOS PEST12'!$C:$C,"&lt;&gt;"&amp;"UNION EUROPEA")</f>
        <v>60.315789473684241</v>
      </c>
      <c r="Q207" s="62">
        <f>SUMIFS('DATOS PEST12'!$E:$E,'DATOS PEST12'!$A:$A,INDICE!$C$13,'DATOS PEST12'!$D:$D,'5. RG PROV CCAA SECCION'!Q$11,'DATOS PEST12'!$B:$B,'5. RG PROV CCAA SECCION'!$A207,'DATOS PEST12'!$F:$F,"REGIMEN GENERAL",'DATOS PEST12'!$C:$C,"&lt;&gt;"&amp;"UNION EUROPEA")</f>
        <v>1813.2631578947367</v>
      </c>
      <c r="R207" s="62">
        <f>SUMIFS('DATOS PEST12'!$E:$E,'DATOS PEST12'!$A:$A,INDICE!$C$13,'DATOS PEST12'!$D:$D,'5. RG PROV CCAA SECCION'!R$11,'DATOS PEST12'!$B:$B,'5. RG PROV CCAA SECCION'!$A207,'DATOS PEST12'!$F:$F,"REGIMEN GENERAL",'DATOS PEST12'!$C:$C,"&lt;&gt;"&amp;"UNION EUROPEA")</f>
        <v>42.421052631578945</v>
      </c>
      <c r="S207" s="62">
        <f>SUMIFS('DATOS PEST12'!$E:$E,'DATOS PEST12'!$A:$A,INDICE!$C$13,'DATOS PEST12'!$D:$D,'5. RG PROV CCAA SECCION'!S$11,'DATOS PEST12'!$B:$B,'5. RG PROV CCAA SECCION'!$A207,'DATOS PEST12'!$F:$F,"REGIMEN GENERAL",'DATOS PEST12'!$C:$C,"&lt;&gt;"&amp;"UNION EUROPEA")</f>
        <v>61.473684210526315</v>
      </c>
      <c r="T207" s="62">
        <f>SUMIFS('DATOS PEST12'!$E:$E,'DATOS PEST12'!$A:$A,INDICE!$C$13,'DATOS PEST12'!$D:$D,'5. RG PROV CCAA SECCION'!T$11,'DATOS PEST12'!$B:$B,'5. RG PROV CCAA SECCION'!$A207,'DATOS PEST12'!$F:$F,"REGIMEN GENERAL",'DATOS PEST12'!$C:$C,"&lt;&gt;"&amp;"UNION EUROPEA")</f>
        <v>446.15789473684214</v>
      </c>
      <c r="U207" s="62">
        <f>SUMIFS('DATOS PEST12'!$E:$E,'DATOS PEST12'!$A:$A,INDICE!$C$13,'DATOS PEST12'!$D:$D,'5. RG PROV CCAA SECCION'!U$11,'DATOS PEST12'!$B:$B,'5. RG PROV CCAA SECCION'!$A207,'DATOS PEST12'!$F:$F,"REGIMEN GENERAL",'DATOS PEST12'!$C:$C,"&lt;&gt;"&amp;"UNION EUROPEA")</f>
        <v>70.157894736842124</v>
      </c>
      <c r="V207" s="62">
        <f>SUMIFS('DATOS PEST12'!$E:$E,'DATOS PEST12'!$A:$A,INDICE!$C$13,'DATOS PEST12'!$D:$D,'5. RG PROV CCAA SECCION'!V$11,'DATOS PEST12'!$B:$B,'5. RG PROV CCAA SECCION'!$A207,'DATOS PEST12'!$F:$F,"REGIMEN GENERAL",'DATOS PEST12'!$C:$C,"&lt;&gt;"&amp;"UNION EUROPEA")</f>
        <v>238.68421052631575</v>
      </c>
      <c r="W207" s="62">
        <f>SUMIFS('DATOS PEST12'!$E:$E,'DATOS PEST12'!$A:$A,INDICE!$C$13,'DATOS PEST12'!$D:$D,'5. RG PROV CCAA SECCION'!W$11,'DATOS PEST12'!$B:$B,'5. RG PROV CCAA SECCION'!$A207,'DATOS PEST12'!$F:$F,"REGIMEN GENERAL",'DATOS PEST12'!$C:$C,"&lt;&gt;"&amp;"UNION EUROPEA")</f>
        <v>5.0000000000000009</v>
      </c>
      <c r="X207" s="62">
        <f>SUMIFS('DATOS PEST12'!$E:$E,'DATOS PEST12'!$A:$A,INDICE!$C$13,'DATOS PEST12'!$D:$D,'5. RG PROV CCAA SECCION'!X$11,'DATOS PEST12'!$B:$B,'5. RG PROV CCAA SECCION'!$A207,'DATOS PEST12'!$F:$F,"REGIMEN GENERAL",'DATOS PEST12'!$C:$C,"&lt;&gt;"&amp;"UNION EUROPEA")</f>
        <v>0</v>
      </c>
      <c r="Y207" s="59">
        <f>SUMIFS('DATOS PEST12'!$E:$E,'DATOS PEST12'!$A:$A,INDICE!$C$13,'DATOS PEST12'!$D:$D,'5. RG PROV CCAA SECCION'!Y$11,'DATOS PEST12'!$B:$B,'5. RG PROV CCAA SECCION'!$A207,'DATOS PEST12'!$F:$F,"REGIMEN GENERAL",'DATOS PEST12'!$C:$C,"&lt;&gt;"&amp;"UNION EUROPEA")</f>
        <v>0</v>
      </c>
    </row>
    <row r="208" spans="1:25" ht="15.6" x14ac:dyDescent="0.3">
      <c r="A208" s="10">
        <v>45</v>
      </c>
      <c r="B208" s="11" t="s">
        <v>27</v>
      </c>
      <c r="C208" s="59">
        <f t="shared" si="71"/>
        <v>12281.63157894737</v>
      </c>
      <c r="D208" s="60">
        <f>SUMIFS('DATOS PEST12'!$E:$E,'DATOS PEST12'!$A:$A,INDICE!$C$13,'DATOS PEST12'!$D:$D,'5. RG PROV CCAA SECCION'!D$11,'DATOS PEST12'!$B:$B,'5. RG PROV CCAA SECCION'!$A208,'DATOS PEST12'!$F:$F,"REGIMEN GENERAL",'DATOS PEST12'!$C:$C,"&lt;&gt;"&amp;"UNION EUROPEA")</f>
        <v>370.05263157894734</v>
      </c>
      <c r="E208" s="62">
        <f>SUMIFS('DATOS PEST12'!$E:$E,'DATOS PEST12'!$A:$A,INDICE!$C$13,'DATOS PEST12'!$D:$D,'5. RG PROV CCAA SECCION'!E$11,'DATOS PEST12'!$B:$B,'5. RG PROV CCAA SECCION'!$A208,'DATOS PEST12'!$F:$F,"REGIMEN GENERAL",'DATOS PEST12'!$C:$C,"&lt;&gt;"&amp;"UNION EUROPEA")</f>
        <v>18.263157894736842</v>
      </c>
      <c r="F208" s="62">
        <f>SUMIFS('DATOS PEST12'!$E:$E,'DATOS PEST12'!$A:$A,INDICE!$C$13,'DATOS PEST12'!$D:$D,'5. RG PROV CCAA SECCION'!F$11,'DATOS PEST12'!$B:$B,'5. RG PROV CCAA SECCION'!$A208,'DATOS PEST12'!$F:$F,"REGIMEN GENERAL",'DATOS PEST12'!$C:$C,"&lt;&gt;"&amp;"UNION EUROPEA")</f>
        <v>1932.8947368421054</v>
      </c>
      <c r="G208" s="62">
        <f>SUMIFS('DATOS PEST12'!$E:$E,'DATOS PEST12'!$A:$A,INDICE!$C$13,'DATOS PEST12'!$D:$D,'5. RG PROV CCAA SECCION'!G$11,'DATOS PEST12'!$B:$B,'5. RG PROV CCAA SECCION'!$A208,'DATOS PEST12'!$F:$F,"REGIMEN GENERAL",'DATOS PEST12'!$C:$C,"&lt;&gt;"&amp;"UNION EUROPEA")</f>
        <v>9</v>
      </c>
      <c r="H208" s="62">
        <f>SUMIFS('DATOS PEST12'!$E:$E,'DATOS PEST12'!$A:$A,INDICE!$C$13,'DATOS PEST12'!$D:$D,'5. RG PROV CCAA SECCION'!H$11,'DATOS PEST12'!$B:$B,'5. RG PROV CCAA SECCION'!$A208,'DATOS PEST12'!$F:$F,"REGIMEN GENERAL",'DATOS PEST12'!$C:$C,"&lt;&gt;"&amp;"UNION EUROPEA")</f>
        <v>58.421052631578952</v>
      </c>
      <c r="I208" s="62">
        <f>SUMIFS('DATOS PEST12'!$E:$E,'DATOS PEST12'!$A:$A,INDICE!$C$13,'DATOS PEST12'!$D:$D,'5. RG PROV CCAA SECCION'!I$11,'DATOS PEST12'!$B:$B,'5. RG PROV CCAA SECCION'!$A208,'DATOS PEST12'!$F:$F,"REGIMEN GENERAL",'DATOS PEST12'!$C:$C,"&lt;&gt;"&amp;"UNION EUROPEA")</f>
        <v>2254.2105263157896</v>
      </c>
      <c r="J208" s="62">
        <f>SUMIFS('DATOS PEST12'!$E:$E,'DATOS PEST12'!$A:$A,INDICE!$C$13,'DATOS PEST12'!$D:$D,'5. RG PROV CCAA SECCION'!J$11,'DATOS PEST12'!$B:$B,'5. RG PROV CCAA SECCION'!$A208,'DATOS PEST12'!$F:$F,"REGIMEN GENERAL",'DATOS PEST12'!$C:$C,"&lt;&gt;"&amp;"UNION EUROPEA")</f>
        <v>2467.1052631578946</v>
      </c>
      <c r="K208" s="62">
        <f>SUMIFS('DATOS PEST12'!$E:$E,'DATOS PEST12'!$A:$A,INDICE!$C$13,'DATOS PEST12'!$D:$D,'5. RG PROV CCAA SECCION'!K$11,'DATOS PEST12'!$B:$B,'5. RG PROV CCAA SECCION'!$A208,'DATOS PEST12'!$F:$F,"REGIMEN GENERAL",'DATOS PEST12'!$C:$C,"&lt;&gt;"&amp;"UNION EUROPEA")</f>
        <v>894.47368421052636</v>
      </c>
      <c r="L208" s="62">
        <f>SUMIFS('DATOS PEST12'!$E:$E,'DATOS PEST12'!$A:$A,INDICE!$C$13,'DATOS PEST12'!$D:$D,'5. RG PROV CCAA SECCION'!L$11,'DATOS PEST12'!$B:$B,'5. RG PROV CCAA SECCION'!$A208,'DATOS PEST12'!$F:$F,"REGIMEN GENERAL",'DATOS PEST12'!$C:$C,"&lt;&gt;"&amp;"UNION EUROPEA")</f>
        <v>1779.421052631579</v>
      </c>
      <c r="M208" s="62">
        <f>SUMIFS('DATOS PEST12'!$E:$E,'DATOS PEST12'!$A:$A,INDICE!$C$13,'DATOS PEST12'!$D:$D,'5. RG PROV CCAA SECCION'!M$11,'DATOS PEST12'!$B:$B,'5. RG PROV CCAA SECCION'!$A208,'DATOS PEST12'!$F:$F,"REGIMEN GENERAL",'DATOS PEST12'!$C:$C,"&lt;&gt;"&amp;"UNION EUROPEA")</f>
        <v>57.315789473684205</v>
      </c>
      <c r="N208" s="62">
        <f>SUMIFS('DATOS PEST12'!$E:$E,'DATOS PEST12'!$A:$A,INDICE!$C$13,'DATOS PEST12'!$D:$D,'5. RG PROV CCAA SECCION'!N$11,'DATOS PEST12'!$B:$B,'5. RG PROV CCAA SECCION'!$A208,'DATOS PEST12'!$F:$F,"REGIMEN GENERAL",'DATOS PEST12'!$C:$C,"&lt;&gt;"&amp;"UNION EUROPEA")</f>
        <v>7.421052631578946</v>
      </c>
      <c r="O208" s="62">
        <f>SUMIFS('DATOS PEST12'!$E:$E,'DATOS PEST12'!$A:$A,INDICE!$C$13,'DATOS PEST12'!$D:$D,'5. RG PROV CCAA SECCION'!O$11,'DATOS PEST12'!$B:$B,'5. RG PROV CCAA SECCION'!$A208,'DATOS PEST12'!$F:$F,"REGIMEN GENERAL",'DATOS PEST12'!$C:$C,"&lt;&gt;"&amp;"UNION EUROPEA")</f>
        <v>40.789473684210527</v>
      </c>
      <c r="P208" s="62">
        <f>SUMIFS('DATOS PEST12'!$E:$E,'DATOS PEST12'!$A:$A,INDICE!$C$13,'DATOS PEST12'!$D:$D,'5. RG PROV CCAA SECCION'!P$11,'DATOS PEST12'!$B:$B,'5. RG PROV CCAA SECCION'!$A208,'DATOS PEST12'!$F:$F,"REGIMEN GENERAL",'DATOS PEST12'!$C:$C,"&lt;&gt;"&amp;"UNION EUROPEA")</f>
        <v>113.94736842105264</v>
      </c>
      <c r="Q208" s="62">
        <f>SUMIFS('DATOS PEST12'!$E:$E,'DATOS PEST12'!$A:$A,INDICE!$C$13,'DATOS PEST12'!$D:$D,'5. RG PROV CCAA SECCION'!Q$11,'DATOS PEST12'!$B:$B,'5. RG PROV CCAA SECCION'!$A208,'DATOS PEST12'!$F:$F,"REGIMEN GENERAL",'DATOS PEST12'!$C:$C,"&lt;&gt;"&amp;"UNION EUROPEA")</f>
        <v>968.63157894736833</v>
      </c>
      <c r="R208" s="62">
        <f>SUMIFS('DATOS PEST12'!$E:$E,'DATOS PEST12'!$A:$A,INDICE!$C$13,'DATOS PEST12'!$D:$D,'5. RG PROV CCAA SECCION'!R$11,'DATOS PEST12'!$B:$B,'5. RG PROV CCAA SECCION'!$A208,'DATOS PEST12'!$F:$F,"REGIMEN GENERAL",'DATOS PEST12'!$C:$C,"&lt;&gt;"&amp;"UNION EUROPEA")</f>
        <v>275.1052631578948</v>
      </c>
      <c r="S208" s="62">
        <f>SUMIFS('DATOS PEST12'!$E:$E,'DATOS PEST12'!$A:$A,INDICE!$C$13,'DATOS PEST12'!$D:$D,'5. RG PROV CCAA SECCION'!S$11,'DATOS PEST12'!$B:$B,'5. RG PROV CCAA SECCION'!$A208,'DATOS PEST12'!$F:$F,"REGIMEN GENERAL",'DATOS PEST12'!$C:$C,"&lt;&gt;"&amp;"UNION EUROPEA")</f>
        <v>137.47368421052633</v>
      </c>
      <c r="T208" s="62">
        <f>SUMIFS('DATOS PEST12'!$E:$E,'DATOS PEST12'!$A:$A,INDICE!$C$13,'DATOS PEST12'!$D:$D,'5. RG PROV CCAA SECCION'!T$11,'DATOS PEST12'!$B:$B,'5. RG PROV CCAA SECCION'!$A208,'DATOS PEST12'!$F:$F,"REGIMEN GENERAL",'DATOS PEST12'!$C:$C,"&lt;&gt;"&amp;"UNION EUROPEA")</f>
        <v>470.15789473684214</v>
      </c>
      <c r="U208" s="62">
        <f>SUMIFS('DATOS PEST12'!$E:$E,'DATOS PEST12'!$A:$A,INDICE!$C$13,'DATOS PEST12'!$D:$D,'5. RG PROV CCAA SECCION'!U$11,'DATOS PEST12'!$B:$B,'5. RG PROV CCAA SECCION'!$A208,'DATOS PEST12'!$F:$F,"REGIMEN GENERAL",'DATOS PEST12'!$C:$C,"&lt;&gt;"&amp;"UNION EUROPEA")</f>
        <v>202.36842105263156</v>
      </c>
      <c r="V208" s="62">
        <f>SUMIFS('DATOS PEST12'!$E:$E,'DATOS PEST12'!$A:$A,INDICE!$C$13,'DATOS PEST12'!$D:$D,'5. RG PROV CCAA SECCION'!V$11,'DATOS PEST12'!$B:$B,'5. RG PROV CCAA SECCION'!$A208,'DATOS PEST12'!$F:$F,"REGIMEN GENERAL",'DATOS PEST12'!$C:$C,"&lt;&gt;"&amp;"UNION EUROPEA")</f>
        <v>222.57894736842104</v>
      </c>
      <c r="W208" s="62">
        <f>SUMIFS('DATOS PEST12'!$E:$E,'DATOS PEST12'!$A:$A,INDICE!$C$13,'DATOS PEST12'!$D:$D,'5. RG PROV CCAA SECCION'!W$11,'DATOS PEST12'!$B:$B,'5. RG PROV CCAA SECCION'!$A208,'DATOS PEST12'!$F:$F,"REGIMEN GENERAL",'DATOS PEST12'!$C:$C,"&lt;&gt;"&amp;"UNION EUROPEA")</f>
        <v>1.9999999999999991</v>
      </c>
      <c r="X208" s="62">
        <f>SUMIFS('DATOS PEST12'!$E:$E,'DATOS PEST12'!$A:$A,INDICE!$C$13,'DATOS PEST12'!$D:$D,'5. RG PROV CCAA SECCION'!X$11,'DATOS PEST12'!$B:$B,'5. RG PROV CCAA SECCION'!$A208,'DATOS PEST12'!$F:$F,"REGIMEN GENERAL",'DATOS PEST12'!$C:$C,"&lt;&gt;"&amp;"UNION EUROPEA")</f>
        <v>0</v>
      </c>
      <c r="Y208" s="59">
        <f>SUMIFS('DATOS PEST12'!$E:$E,'DATOS PEST12'!$A:$A,INDICE!$C$13,'DATOS PEST12'!$D:$D,'5. RG PROV CCAA SECCION'!Y$11,'DATOS PEST12'!$B:$B,'5. RG PROV CCAA SECCION'!$A208,'DATOS PEST12'!$F:$F,"REGIMEN GENERAL",'DATOS PEST12'!$C:$C,"&lt;&gt;"&amp;"UNION EUROPEA")</f>
        <v>0</v>
      </c>
    </row>
    <row r="209" spans="1:25" ht="15.6" x14ac:dyDescent="0.3">
      <c r="A209" s="238" t="s">
        <v>42</v>
      </c>
      <c r="B209" s="239"/>
      <c r="C209" s="66">
        <f t="shared" ref="C209:Y209" si="72">SUM(C210:C213)</f>
        <v>353106.3684210527</v>
      </c>
      <c r="D209" s="64">
        <f t="shared" si="72"/>
        <v>2961.3684210526317</v>
      </c>
      <c r="E209" s="67">
        <f t="shared" si="72"/>
        <v>124.10526315789471</v>
      </c>
      <c r="F209" s="67">
        <f t="shared" si="72"/>
        <v>41427.84210526316</v>
      </c>
      <c r="G209" s="67">
        <f t="shared" si="72"/>
        <v>118.42105263157893</v>
      </c>
      <c r="H209" s="67">
        <f t="shared" si="72"/>
        <v>2400.105263157895</v>
      </c>
      <c r="I209" s="67">
        <f t="shared" si="72"/>
        <v>40299.8947368421</v>
      </c>
      <c r="J209" s="67">
        <f t="shared" si="72"/>
        <v>56701.842105263146</v>
      </c>
      <c r="K209" s="67">
        <f t="shared" si="72"/>
        <v>14705.000000000002</v>
      </c>
      <c r="L209" s="67">
        <f t="shared" si="72"/>
        <v>63365.368421052641</v>
      </c>
      <c r="M209" s="67">
        <f t="shared" si="72"/>
        <v>11924.684210526317</v>
      </c>
      <c r="N209" s="67">
        <f t="shared" si="72"/>
        <v>1882.1052631578948</v>
      </c>
      <c r="O209" s="67">
        <f t="shared" si="72"/>
        <v>2375.8947368421054</v>
      </c>
      <c r="P209" s="67">
        <f t="shared" si="72"/>
        <v>15407.684210526315</v>
      </c>
      <c r="Q209" s="67">
        <f t="shared" si="72"/>
        <v>50397.368421052626</v>
      </c>
      <c r="R209" s="67">
        <f t="shared" si="72"/>
        <v>2944.21052631579</v>
      </c>
      <c r="S209" s="67">
        <f t="shared" si="72"/>
        <v>8952.5263157894733</v>
      </c>
      <c r="T209" s="67">
        <f t="shared" si="72"/>
        <v>22336.63157894737</v>
      </c>
      <c r="U209" s="67">
        <f t="shared" si="72"/>
        <v>4853.7368421052624</v>
      </c>
      <c r="V209" s="67">
        <f t="shared" si="72"/>
        <v>9318.105263157895</v>
      </c>
      <c r="W209" s="67">
        <f t="shared" si="72"/>
        <v>524.57894736842104</v>
      </c>
      <c r="X209" s="67">
        <f t="shared" si="72"/>
        <v>84.894736842105232</v>
      </c>
      <c r="Y209" s="66">
        <f t="shared" si="72"/>
        <v>0</v>
      </c>
    </row>
    <row r="210" spans="1:25" ht="15.6" x14ac:dyDescent="0.3">
      <c r="A210" s="6">
        <v>8</v>
      </c>
      <c r="B210" s="7" t="s">
        <v>2</v>
      </c>
      <c r="C210" s="59">
        <f t="shared" ref="C210:C213" si="73">SUM(D210:Y210)</f>
        <v>264531.78947368421</v>
      </c>
      <c r="D210" s="60">
        <f>SUMIFS('DATOS PEST12'!$E:$E,'DATOS PEST12'!$A:$A,INDICE!$C$13,'DATOS PEST12'!$D:$D,'5. RG PROV CCAA SECCION'!D$11,'DATOS PEST12'!$B:$B,'5. RG PROV CCAA SECCION'!$A210,'DATOS PEST12'!$F:$F,"REGIMEN GENERAL",'DATOS PEST12'!$C:$C,"&lt;&gt;"&amp;"UNION EUROPEA")</f>
        <v>747.84210526315803</v>
      </c>
      <c r="E210" s="62">
        <f>SUMIFS('DATOS PEST12'!$E:$E,'DATOS PEST12'!$A:$A,INDICE!$C$13,'DATOS PEST12'!$D:$D,'5. RG PROV CCAA SECCION'!E$11,'DATOS PEST12'!$B:$B,'5. RG PROV CCAA SECCION'!$A210,'DATOS PEST12'!$F:$F,"REGIMEN GENERAL",'DATOS PEST12'!$C:$C,"&lt;&gt;"&amp;"UNION EUROPEA")</f>
        <v>46.999999999999993</v>
      </c>
      <c r="F210" s="62">
        <f>SUMIFS('DATOS PEST12'!$E:$E,'DATOS PEST12'!$A:$A,INDICE!$C$13,'DATOS PEST12'!$D:$D,'5. RG PROV CCAA SECCION'!F$11,'DATOS PEST12'!$B:$B,'5. RG PROV CCAA SECCION'!$A210,'DATOS PEST12'!$F:$F,"REGIMEN GENERAL",'DATOS PEST12'!$C:$C,"&lt;&gt;"&amp;"UNION EUROPEA")</f>
        <v>23982.42105263158</v>
      </c>
      <c r="G210" s="62">
        <f>SUMIFS('DATOS PEST12'!$E:$E,'DATOS PEST12'!$A:$A,INDICE!$C$13,'DATOS PEST12'!$D:$D,'5. RG PROV CCAA SECCION'!G$11,'DATOS PEST12'!$B:$B,'5. RG PROV CCAA SECCION'!$A210,'DATOS PEST12'!$F:$F,"REGIMEN GENERAL",'DATOS PEST12'!$C:$C,"&lt;&gt;"&amp;"UNION EUROPEA")</f>
        <v>91.789473684210506</v>
      </c>
      <c r="H210" s="62">
        <f>SUMIFS('DATOS PEST12'!$E:$E,'DATOS PEST12'!$A:$A,INDICE!$C$13,'DATOS PEST12'!$D:$D,'5. RG PROV CCAA SECCION'!H$11,'DATOS PEST12'!$B:$B,'5. RG PROV CCAA SECCION'!$A210,'DATOS PEST12'!$F:$F,"REGIMEN GENERAL",'DATOS PEST12'!$C:$C,"&lt;&gt;"&amp;"UNION EUROPEA")</f>
        <v>1664.5263157894738</v>
      </c>
      <c r="I210" s="62">
        <f>SUMIFS('DATOS PEST12'!$E:$E,'DATOS PEST12'!$A:$A,INDICE!$C$13,'DATOS PEST12'!$D:$D,'5. RG PROV CCAA SECCION'!I$11,'DATOS PEST12'!$B:$B,'5. RG PROV CCAA SECCION'!$A210,'DATOS PEST12'!$F:$F,"REGIMEN GENERAL",'DATOS PEST12'!$C:$C,"&lt;&gt;"&amp;"UNION EUROPEA")</f>
        <v>29596.105263157897</v>
      </c>
      <c r="J210" s="62">
        <f>SUMIFS('DATOS PEST12'!$E:$E,'DATOS PEST12'!$A:$A,INDICE!$C$13,'DATOS PEST12'!$D:$D,'5. RG PROV CCAA SECCION'!J$11,'DATOS PEST12'!$B:$B,'5. RG PROV CCAA SECCION'!$A210,'DATOS PEST12'!$F:$F,"REGIMEN GENERAL",'DATOS PEST12'!$C:$C,"&lt;&gt;"&amp;"UNION EUROPEA")</f>
        <v>44431.947368421046</v>
      </c>
      <c r="K210" s="62">
        <f>SUMIFS('DATOS PEST12'!$E:$E,'DATOS PEST12'!$A:$A,INDICE!$C$13,'DATOS PEST12'!$D:$D,'5. RG PROV CCAA SECCION'!K$11,'DATOS PEST12'!$B:$B,'5. RG PROV CCAA SECCION'!$A210,'DATOS PEST12'!$F:$F,"REGIMEN GENERAL",'DATOS PEST12'!$C:$C,"&lt;&gt;"&amp;"UNION EUROPEA")</f>
        <v>10565.263157894738</v>
      </c>
      <c r="L210" s="62">
        <f>SUMIFS('DATOS PEST12'!$E:$E,'DATOS PEST12'!$A:$A,INDICE!$C$13,'DATOS PEST12'!$D:$D,'5. RG PROV CCAA SECCION'!L$11,'DATOS PEST12'!$B:$B,'5. RG PROV CCAA SECCION'!$A210,'DATOS PEST12'!$F:$F,"REGIMEN GENERAL",'DATOS PEST12'!$C:$C,"&lt;&gt;"&amp;"UNION EUROPEA")</f>
        <v>46441.000000000007</v>
      </c>
      <c r="M210" s="62">
        <f>SUMIFS('DATOS PEST12'!$E:$E,'DATOS PEST12'!$A:$A,INDICE!$C$13,'DATOS PEST12'!$D:$D,'5. RG PROV CCAA SECCION'!M$11,'DATOS PEST12'!$B:$B,'5. RG PROV CCAA SECCION'!$A210,'DATOS PEST12'!$F:$F,"REGIMEN GENERAL",'DATOS PEST12'!$C:$C,"&lt;&gt;"&amp;"UNION EUROPEA")</f>
        <v>11316.894736842107</v>
      </c>
      <c r="N210" s="62">
        <f>SUMIFS('DATOS PEST12'!$E:$E,'DATOS PEST12'!$A:$A,INDICE!$C$13,'DATOS PEST12'!$D:$D,'5. RG PROV CCAA SECCION'!N$11,'DATOS PEST12'!$B:$B,'5. RG PROV CCAA SECCION'!$A210,'DATOS PEST12'!$F:$F,"REGIMEN GENERAL",'DATOS PEST12'!$C:$C,"&lt;&gt;"&amp;"UNION EUROPEA")</f>
        <v>1784.0526315789473</v>
      </c>
      <c r="O210" s="62">
        <f>SUMIFS('DATOS PEST12'!$E:$E,'DATOS PEST12'!$A:$A,INDICE!$C$13,'DATOS PEST12'!$D:$D,'5. RG PROV CCAA SECCION'!O$11,'DATOS PEST12'!$B:$B,'5. RG PROV CCAA SECCION'!$A210,'DATOS PEST12'!$F:$F,"REGIMEN GENERAL",'DATOS PEST12'!$C:$C,"&lt;&gt;"&amp;"UNION EUROPEA")</f>
        <v>1999.578947368421</v>
      </c>
      <c r="P210" s="62">
        <f>SUMIFS('DATOS PEST12'!$E:$E,'DATOS PEST12'!$A:$A,INDICE!$C$13,'DATOS PEST12'!$D:$D,'5. RG PROV CCAA SECCION'!P$11,'DATOS PEST12'!$B:$B,'5. RG PROV CCAA SECCION'!$A210,'DATOS PEST12'!$F:$F,"REGIMEN GENERAL",'DATOS PEST12'!$C:$C,"&lt;&gt;"&amp;"UNION EUROPEA")</f>
        <v>14072.473684210527</v>
      </c>
      <c r="Q210" s="62">
        <f>SUMIFS('DATOS PEST12'!$E:$E,'DATOS PEST12'!$A:$A,INDICE!$C$13,'DATOS PEST12'!$D:$D,'5. RG PROV CCAA SECCION'!Q$11,'DATOS PEST12'!$B:$B,'5. RG PROV CCAA SECCION'!$A210,'DATOS PEST12'!$F:$F,"REGIMEN GENERAL",'DATOS PEST12'!$C:$C,"&lt;&gt;"&amp;"UNION EUROPEA")</f>
        <v>39333.105263157886</v>
      </c>
      <c r="R210" s="62">
        <f>SUMIFS('DATOS PEST12'!$E:$E,'DATOS PEST12'!$A:$A,INDICE!$C$13,'DATOS PEST12'!$D:$D,'5. RG PROV CCAA SECCION'!R$11,'DATOS PEST12'!$B:$B,'5. RG PROV CCAA SECCION'!$A210,'DATOS PEST12'!$F:$F,"REGIMEN GENERAL",'DATOS PEST12'!$C:$C,"&lt;&gt;"&amp;"UNION EUROPEA")</f>
        <v>1891.8947368421052</v>
      </c>
      <c r="S210" s="62">
        <f>SUMIFS('DATOS PEST12'!$E:$E,'DATOS PEST12'!$A:$A,INDICE!$C$13,'DATOS PEST12'!$D:$D,'5. RG PROV CCAA SECCION'!S$11,'DATOS PEST12'!$B:$B,'5. RG PROV CCAA SECCION'!$A210,'DATOS PEST12'!$F:$F,"REGIMEN GENERAL",'DATOS PEST12'!$C:$C,"&lt;&gt;"&amp;"UNION EUROPEA")</f>
        <v>7690.6842105263158</v>
      </c>
      <c r="T210" s="62">
        <f>SUMIFS('DATOS PEST12'!$E:$E,'DATOS PEST12'!$A:$A,INDICE!$C$13,'DATOS PEST12'!$D:$D,'5. RG PROV CCAA SECCION'!T$11,'DATOS PEST12'!$B:$B,'5. RG PROV CCAA SECCION'!$A210,'DATOS PEST12'!$F:$F,"REGIMEN GENERAL",'DATOS PEST12'!$C:$C,"&lt;&gt;"&amp;"UNION EUROPEA")</f>
        <v>17094.736842105263</v>
      </c>
      <c r="U210" s="62">
        <f>SUMIFS('DATOS PEST12'!$E:$E,'DATOS PEST12'!$A:$A,INDICE!$C$13,'DATOS PEST12'!$D:$D,'5. RG PROV CCAA SECCION'!U$11,'DATOS PEST12'!$B:$B,'5. RG PROV CCAA SECCION'!$A210,'DATOS PEST12'!$F:$F,"REGIMEN GENERAL",'DATOS PEST12'!$C:$C,"&lt;&gt;"&amp;"UNION EUROPEA")</f>
        <v>3748.3684210526308</v>
      </c>
      <c r="V210" s="62">
        <f>SUMIFS('DATOS PEST12'!$E:$E,'DATOS PEST12'!$A:$A,INDICE!$C$13,'DATOS PEST12'!$D:$D,'5. RG PROV CCAA SECCION'!V$11,'DATOS PEST12'!$B:$B,'5. RG PROV CCAA SECCION'!$A210,'DATOS PEST12'!$F:$F,"REGIMEN GENERAL",'DATOS PEST12'!$C:$C,"&lt;&gt;"&amp;"UNION EUROPEA")</f>
        <v>7492.4736842105267</v>
      </c>
      <c r="W210" s="62">
        <f>SUMIFS('DATOS PEST12'!$E:$E,'DATOS PEST12'!$A:$A,INDICE!$C$13,'DATOS PEST12'!$D:$D,'5. RG PROV CCAA SECCION'!W$11,'DATOS PEST12'!$B:$B,'5. RG PROV CCAA SECCION'!$A210,'DATOS PEST12'!$F:$F,"REGIMEN GENERAL",'DATOS PEST12'!$C:$C,"&lt;&gt;"&amp;"UNION EUROPEA")</f>
        <v>455.73684210526312</v>
      </c>
      <c r="X210" s="62">
        <f>SUMIFS('DATOS PEST12'!$E:$E,'DATOS PEST12'!$A:$A,INDICE!$C$13,'DATOS PEST12'!$D:$D,'5. RG PROV CCAA SECCION'!X$11,'DATOS PEST12'!$B:$B,'5. RG PROV CCAA SECCION'!$A210,'DATOS PEST12'!$F:$F,"REGIMEN GENERAL",'DATOS PEST12'!$C:$C,"&lt;&gt;"&amp;"UNION EUROPEA")</f>
        <v>83.894736842105232</v>
      </c>
      <c r="Y210" s="59">
        <f>SUMIFS('DATOS PEST12'!$E:$E,'DATOS PEST12'!$A:$A,INDICE!$C$13,'DATOS PEST12'!$D:$D,'5. RG PROV CCAA SECCION'!Y$11,'DATOS PEST12'!$B:$B,'5. RG PROV CCAA SECCION'!$A210,'DATOS PEST12'!$F:$F,"REGIMEN GENERAL",'DATOS PEST12'!$C:$C,"&lt;&gt;"&amp;"UNION EUROPEA")</f>
        <v>0</v>
      </c>
    </row>
    <row r="211" spans="1:25" ht="15.6" x14ac:dyDescent="0.3">
      <c r="A211" s="8">
        <v>17</v>
      </c>
      <c r="B211" s="9" t="s">
        <v>6</v>
      </c>
      <c r="C211" s="59">
        <f t="shared" si="73"/>
        <v>43063.105263157908</v>
      </c>
      <c r="D211" s="60">
        <f>SUMIFS('DATOS PEST12'!$E:$E,'DATOS PEST12'!$A:$A,INDICE!$C$13,'DATOS PEST12'!$D:$D,'5. RG PROV CCAA SECCION'!D$11,'DATOS PEST12'!$B:$B,'5. RG PROV CCAA SECCION'!$A211,'DATOS PEST12'!$F:$F,"REGIMEN GENERAL",'DATOS PEST12'!$C:$C,"&lt;&gt;"&amp;"UNION EUROPEA")</f>
        <v>588.26315789473688</v>
      </c>
      <c r="E211" s="62">
        <f>SUMIFS('DATOS PEST12'!$E:$E,'DATOS PEST12'!$A:$A,INDICE!$C$13,'DATOS PEST12'!$D:$D,'5. RG PROV CCAA SECCION'!E$11,'DATOS PEST12'!$B:$B,'5. RG PROV CCAA SECCION'!$A211,'DATOS PEST12'!$F:$F,"REGIMEN GENERAL",'DATOS PEST12'!$C:$C,"&lt;&gt;"&amp;"UNION EUROPEA")</f>
        <v>16.157894736842099</v>
      </c>
      <c r="F211" s="62">
        <f>SUMIFS('DATOS PEST12'!$E:$E,'DATOS PEST12'!$A:$A,INDICE!$C$13,'DATOS PEST12'!$D:$D,'5. RG PROV CCAA SECCION'!F$11,'DATOS PEST12'!$B:$B,'5. RG PROV CCAA SECCION'!$A211,'DATOS PEST12'!$F:$F,"REGIMEN GENERAL",'DATOS PEST12'!$C:$C,"&lt;&gt;"&amp;"UNION EUROPEA")</f>
        <v>9932.1578947368416</v>
      </c>
      <c r="G211" s="62">
        <f>SUMIFS('DATOS PEST12'!$E:$E,'DATOS PEST12'!$A:$A,INDICE!$C$13,'DATOS PEST12'!$D:$D,'5. RG PROV CCAA SECCION'!G$11,'DATOS PEST12'!$B:$B,'5. RG PROV CCAA SECCION'!$A211,'DATOS PEST12'!$F:$F,"REGIMEN GENERAL",'DATOS PEST12'!$C:$C,"&lt;&gt;"&amp;"UNION EUROPEA")</f>
        <v>3.9999999999999982</v>
      </c>
      <c r="H211" s="62">
        <f>SUMIFS('DATOS PEST12'!$E:$E,'DATOS PEST12'!$A:$A,INDICE!$C$13,'DATOS PEST12'!$D:$D,'5. RG PROV CCAA SECCION'!H$11,'DATOS PEST12'!$B:$B,'5. RG PROV CCAA SECCION'!$A211,'DATOS PEST12'!$F:$F,"REGIMEN GENERAL",'DATOS PEST12'!$C:$C,"&lt;&gt;"&amp;"UNION EUROPEA")</f>
        <v>312.21052631578954</v>
      </c>
      <c r="I211" s="62">
        <f>SUMIFS('DATOS PEST12'!$E:$E,'DATOS PEST12'!$A:$A,INDICE!$C$13,'DATOS PEST12'!$D:$D,'5. RG PROV CCAA SECCION'!I$11,'DATOS PEST12'!$B:$B,'5. RG PROV CCAA SECCION'!$A211,'DATOS PEST12'!$F:$F,"REGIMEN GENERAL",'DATOS PEST12'!$C:$C,"&lt;&gt;"&amp;"UNION EUROPEA")</f>
        <v>5084.9999999999991</v>
      </c>
      <c r="J211" s="62">
        <f>SUMIFS('DATOS PEST12'!$E:$E,'DATOS PEST12'!$A:$A,INDICE!$C$13,'DATOS PEST12'!$D:$D,'5. RG PROV CCAA SECCION'!J$11,'DATOS PEST12'!$B:$B,'5. RG PROV CCAA SECCION'!$A211,'DATOS PEST12'!$F:$F,"REGIMEN GENERAL",'DATOS PEST12'!$C:$C,"&lt;&gt;"&amp;"UNION EUROPEA")</f>
        <v>5565.4210526315801</v>
      </c>
      <c r="K211" s="62">
        <f>SUMIFS('DATOS PEST12'!$E:$E,'DATOS PEST12'!$A:$A,INDICE!$C$13,'DATOS PEST12'!$D:$D,'5. RG PROV CCAA SECCION'!K$11,'DATOS PEST12'!$B:$B,'5. RG PROV CCAA SECCION'!$A211,'DATOS PEST12'!$F:$F,"REGIMEN GENERAL",'DATOS PEST12'!$C:$C,"&lt;&gt;"&amp;"UNION EUROPEA")</f>
        <v>1792.0000000000002</v>
      </c>
      <c r="L211" s="62">
        <f>SUMIFS('DATOS PEST12'!$E:$E,'DATOS PEST12'!$A:$A,INDICE!$C$13,'DATOS PEST12'!$D:$D,'5. RG PROV CCAA SECCION'!L$11,'DATOS PEST12'!$B:$B,'5. RG PROV CCAA SECCION'!$A211,'DATOS PEST12'!$F:$F,"REGIMEN GENERAL",'DATOS PEST12'!$C:$C,"&lt;&gt;"&amp;"UNION EUROPEA")</f>
        <v>8777.7368421052652</v>
      </c>
      <c r="M211" s="62">
        <f>SUMIFS('DATOS PEST12'!$E:$E,'DATOS PEST12'!$A:$A,INDICE!$C$13,'DATOS PEST12'!$D:$D,'5. RG PROV CCAA SECCION'!M$11,'DATOS PEST12'!$B:$B,'5. RG PROV CCAA SECCION'!$A211,'DATOS PEST12'!$F:$F,"REGIMEN GENERAL",'DATOS PEST12'!$C:$C,"&lt;&gt;"&amp;"UNION EUROPEA")</f>
        <v>172.63157894736844</v>
      </c>
      <c r="N211" s="62">
        <f>SUMIFS('DATOS PEST12'!$E:$E,'DATOS PEST12'!$A:$A,INDICE!$C$13,'DATOS PEST12'!$D:$D,'5. RG PROV CCAA SECCION'!N$11,'DATOS PEST12'!$B:$B,'5. RG PROV CCAA SECCION'!$A211,'DATOS PEST12'!$F:$F,"REGIMEN GENERAL",'DATOS PEST12'!$C:$C,"&lt;&gt;"&amp;"UNION EUROPEA")</f>
        <v>55.315789473684191</v>
      </c>
      <c r="O211" s="62">
        <f>SUMIFS('DATOS PEST12'!$E:$E,'DATOS PEST12'!$A:$A,INDICE!$C$13,'DATOS PEST12'!$D:$D,'5. RG PROV CCAA SECCION'!O$11,'DATOS PEST12'!$B:$B,'5. RG PROV CCAA SECCION'!$A211,'DATOS PEST12'!$F:$F,"REGIMEN GENERAL",'DATOS PEST12'!$C:$C,"&lt;&gt;"&amp;"UNION EUROPEA")</f>
        <v>240.31578947368422</v>
      </c>
      <c r="P211" s="62">
        <f>SUMIFS('DATOS PEST12'!$E:$E,'DATOS PEST12'!$A:$A,INDICE!$C$13,'DATOS PEST12'!$D:$D,'5. RG PROV CCAA SECCION'!P$11,'DATOS PEST12'!$B:$B,'5. RG PROV CCAA SECCION'!$A211,'DATOS PEST12'!$F:$F,"REGIMEN GENERAL",'DATOS PEST12'!$C:$C,"&lt;&gt;"&amp;"UNION EUROPEA")</f>
        <v>483.0526315789474</v>
      </c>
      <c r="Q211" s="62">
        <f>SUMIFS('DATOS PEST12'!$E:$E,'DATOS PEST12'!$A:$A,INDICE!$C$13,'DATOS PEST12'!$D:$D,'5. RG PROV CCAA SECCION'!Q$11,'DATOS PEST12'!$B:$B,'5. RG PROV CCAA SECCION'!$A211,'DATOS PEST12'!$F:$F,"REGIMEN GENERAL",'DATOS PEST12'!$C:$C,"&lt;&gt;"&amp;"UNION EUROPEA")</f>
        <v>5392.3684210526317</v>
      </c>
      <c r="R211" s="62">
        <f>SUMIFS('DATOS PEST12'!$E:$E,'DATOS PEST12'!$A:$A,INDICE!$C$13,'DATOS PEST12'!$D:$D,'5. RG PROV CCAA SECCION'!R$11,'DATOS PEST12'!$B:$B,'5. RG PROV CCAA SECCION'!$A211,'DATOS PEST12'!$F:$F,"REGIMEN GENERAL",'DATOS PEST12'!$C:$C,"&lt;&gt;"&amp;"UNION EUROPEA")</f>
        <v>384.31578947368428</v>
      </c>
      <c r="S211" s="62">
        <f>SUMIFS('DATOS PEST12'!$E:$E,'DATOS PEST12'!$A:$A,INDICE!$C$13,'DATOS PEST12'!$D:$D,'5. RG PROV CCAA SECCION'!S$11,'DATOS PEST12'!$B:$B,'5. RG PROV CCAA SECCION'!$A211,'DATOS PEST12'!$F:$F,"REGIMEN GENERAL",'DATOS PEST12'!$C:$C,"&lt;&gt;"&amp;"UNION EUROPEA")</f>
        <v>425.5789473684211</v>
      </c>
      <c r="T211" s="62">
        <f>SUMIFS('DATOS PEST12'!$E:$E,'DATOS PEST12'!$A:$A,INDICE!$C$13,'DATOS PEST12'!$D:$D,'5. RG PROV CCAA SECCION'!T$11,'DATOS PEST12'!$B:$B,'5. RG PROV CCAA SECCION'!$A211,'DATOS PEST12'!$F:$F,"REGIMEN GENERAL",'DATOS PEST12'!$C:$C,"&lt;&gt;"&amp;"UNION EUROPEA")</f>
        <v>2237</v>
      </c>
      <c r="U211" s="62">
        <f>SUMIFS('DATOS PEST12'!$E:$E,'DATOS PEST12'!$A:$A,INDICE!$C$13,'DATOS PEST12'!$D:$D,'5. RG PROV CCAA SECCION'!U$11,'DATOS PEST12'!$B:$B,'5. RG PROV CCAA SECCION'!$A211,'DATOS PEST12'!$F:$F,"REGIMEN GENERAL",'DATOS PEST12'!$C:$C,"&lt;&gt;"&amp;"UNION EUROPEA")</f>
        <v>573.36842105263156</v>
      </c>
      <c r="V211" s="62">
        <f>SUMIFS('DATOS PEST12'!$E:$E,'DATOS PEST12'!$A:$A,INDICE!$C$13,'DATOS PEST12'!$D:$D,'5. RG PROV CCAA SECCION'!V$11,'DATOS PEST12'!$B:$B,'5. RG PROV CCAA SECCION'!$A211,'DATOS PEST12'!$F:$F,"REGIMEN GENERAL",'DATOS PEST12'!$C:$C,"&lt;&gt;"&amp;"UNION EUROPEA")</f>
        <v>986.42105263157907</v>
      </c>
      <c r="W211" s="62">
        <f>SUMIFS('DATOS PEST12'!$E:$E,'DATOS PEST12'!$A:$A,INDICE!$C$13,'DATOS PEST12'!$D:$D,'5. RG PROV CCAA SECCION'!W$11,'DATOS PEST12'!$B:$B,'5. RG PROV CCAA SECCION'!$A211,'DATOS PEST12'!$F:$F,"REGIMEN GENERAL",'DATOS PEST12'!$C:$C,"&lt;&gt;"&amp;"UNION EUROPEA")</f>
        <v>38.78947368421052</v>
      </c>
      <c r="X211" s="62">
        <f>SUMIFS('DATOS PEST12'!$E:$E,'DATOS PEST12'!$A:$A,INDICE!$C$13,'DATOS PEST12'!$D:$D,'5. RG PROV CCAA SECCION'!X$11,'DATOS PEST12'!$B:$B,'5. RG PROV CCAA SECCION'!$A211,'DATOS PEST12'!$F:$F,"REGIMEN GENERAL",'DATOS PEST12'!$C:$C,"&lt;&gt;"&amp;"UNION EUROPEA")</f>
        <v>0.99999999999999956</v>
      </c>
      <c r="Y211" s="59">
        <f>SUMIFS('DATOS PEST12'!$E:$E,'DATOS PEST12'!$A:$A,INDICE!$C$13,'DATOS PEST12'!$D:$D,'5. RG PROV CCAA SECCION'!Y$11,'DATOS PEST12'!$B:$B,'5. RG PROV CCAA SECCION'!$A211,'DATOS PEST12'!$F:$F,"REGIMEN GENERAL",'DATOS PEST12'!$C:$C,"&lt;&gt;"&amp;"UNION EUROPEA")</f>
        <v>0</v>
      </c>
    </row>
    <row r="212" spans="1:25" ht="15.6" x14ac:dyDescent="0.3">
      <c r="A212" s="8">
        <v>25</v>
      </c>
      <c r="B212" s="9" t="s">
        <v>12</v>
      </c>
      <c r="C212" s="59">
        <f t="shared" si="73"/>
        <v>19341.368421052633</v>
      </c>
      <c r="D212" s="60">
        <f>SUMIFS('DATOS PEST12'!$E:$E,'DATOS PEST12'!$A:$A,INDICE!$C$13,'DATOS PEST12'!$D:$D,'5. RG PROV CCAA SECCION'!D$11,'DATOS PEST12'!$B:$B,'5. RG PROV CCAA SECCION'!$A212,'DATOS PEST12'!$F:$F,"REGIMEN GENERAL",'DATOS PEST12'!$C:$C,"&lt;&gt;"&amp;"UNION EUROPEA")</f>
        <v>1198.1578947368421</v>
      </c>
      <c r="E212" s="62">
        <f>SUMIFS('DATOS PEST12'!$E:$E,'DATOS PEST12'!$A:$A,INDICE!$C$13,'DATOS PEST12'!$D:$D,'5. RG PROV CCAA SECCION'!E$11,'DATOS PEST12'!$B:$B,'5. RG PROV CCAA SECCION'!$A212,'DATOS PEST12'!$F:$F,"REGIMEN GENERAL",'DATOS PEST12'!$C:$C,"&lt;&gt;"&amp;"UNION EUROPEA")</f>
        <v>32.94736842105263</v>
      </c>
      <c r="F212" s="62">
        <f>SUMIFS('DATOS PEST12'!$E:$E,'DATOS PEST12'!$A:$A,INDICE!$C$13,'DATOS PEST12'!$D:$D,'5. RG PROV CCAA SECCION'!F$11,'DATOS PEST12'!$B:$B,'5. RG PROV CCAA SECCION'!$A212,'DATOS PEST12'!$F:$F,"REGIMEN GENERAL",'DATOS PEST12'!$C:$C,"&lt;&gt;"&amp;"UNION EUROPEA")</f>
        <v>4271.894736842105</v>
      </c>
      <c r="G212" s="62">
        <f>SUMIFS('DATOS PEST12'!$E:$E,'DATOS PEST12'!$A:$A,INDICE!$C$13,'DATOS PEST12'!$D:$D,'5. RG PROV CCAA SECCION'!G$11,'DATOS PEST12'!$B:$B,'5. RG PROV CCAA SECCION'!$A212,'DATOS PEST12'!$F:$F,"REGIMEN GENERAL",'DATOS PEST12'!$C:$C,"&lt;&gt;"&amp;"UNION EUROPEA")</f>
        <v>14.631578947368418</v>
      </c>
      <c r="H212" s="62">
        <f>SUMIFS('DATOS PEST12'!$E:$E,'DATOS PEST12'!$A:$A,INDICE!$C$13,'DATOS PEST12'!$D:$D,'5. RG PROV CCAA SECCION'!H$11,'DATOS PEST12'!$B:$B,'5. RG PROV CCAA SECCION'!$A212,'DATOS PEST12'!$F:$F,"REGIMEN GENERAL",'DATOS PEST12'!$C:$C,"&lt;&gt;"&amp;"UNION EUROPEA")</f>
        <v>184.78947368421049</v>
      </c>
      <c r="I212" s="62">
        <f>SUMIFS('DATOS PEST12'!$E:$E,'DATOS PEST12'!$A:$A,INDICE!$C$13,'DATOS PEST12'!$D:$D,'5. RG PROV CCAA SECCION'!I$11,'DATOS PEST12'!$B:$B,'5. RG PROV CCAA SECCION'!$A212,'DATOS PEST12'!$F:$F,"REGIMEN GENERAL",'DATOS PEST12'!$C:$C,"&lt;&gt;"&amp;"UNION EUROPEA")</f>
        <v>2410.6315789473683</v>
      </c>
      <c r="J212" s="62">
        <f>SUMIFS('DATOS PEST12'!$E:$E,'DATOS PEST12'!$A:$A,INDICE!$C$13,'DATOS PEST12'!$D:$D,'5. RG PROV CCAA SECCION'!J$11,'DATOS PEST12'!$B:$B,'5. RG PROV CCAA SECCION'!$A212,'DATOS PEST12'!$F:$F,"REGIMEN GENERAL",'DATOS PEST12'!$C:$C,"&lt;&gt;"&amp;"UNION EUROPEA")</f>
        <v>2649.6842105263154</v>
      </c>
      <c r="K212" s="62">
        <f>SUMIFS('DATOS PEST12'!$E:$E,'DATOS PEST12'!$A:$A,INDICE!$C$13,'DATOS PEST12'!$D:$D,'5. RG PROV CCAA SECCION'!K$11,'DATOS PEST12'!$B:$B,'5. RG PROV CCAA SECCION'!$A212,'DATOS PEST12'!$F:$F,"REGIMEN GENERAL",'DATOS PEST12'!$C:$C,"&lt;&gt;"&amp;"UNION EUROPEA")</f>
        <v>1189.6315789473686</v>
      </c>
      <c r="L212" s="62">
        <f>SUMIFS('DATOS PEST12'!$E:$E,'DATOS PEST12'!$A:$A,INDICE!$C$13,'DATOS PEST12'!$D:$D,'5. RG PROV CCAA SECCION'!L$11,'DATOS PEST12'!$B:$B,'5. RG PROV CCAA SECCION'!$A212,'DATOS PEST12'!$F:$F,"REGIMEN GENERAL",'DATOS PEST12'!$C:$C,"&lt;&gt;"&amp;"UNION EUROPEA")</f>
        <v>2325.7368421052633</v>
      </c>
      <c r="M212" s="62">
        <f>SUMIFS('DATOS PEST12'!$E:$E,'DATOS PEST12'!$A:$A,INDICE!$C$13,'DATOS PEST12'!$D:$D,'5. RG PROV CCAA SECCION'!M$11,'DATOS PEST12'!$B:$B,'5. RG PROV CCAA SECCION'!$A212,'DATOS PEST12'!$F:$F,"REGIMEN GENERAL",'DATOS PEST12'!$C:$C,"&lt;&gt;"&amp;"UNION EUROPEA")</f>
        <v>91.05263157894737</v>
      </c>
      <c r="N212" s="62">
        <f>SUMIFS('DATOS PEST12'!$E:$E,'DATOS PEST12'!$A:$A,INDICE!$C$13,'DATOS PEST12'!$D:$D,'5. RG PROV CCAA SECCION'!N$11,'DATOS PEST12'!$B:$B,'5. RG PROV CCAA SECCION'!$A212,'DATOS PEST12'!$F:$F,"REGIMEN GENERAL",'DATOS PEST12'!$C:$C,"&lt;&gt;"&amp;"UNION EUROPEA")</f>
        <v>17.789473684210531</v>
      </c>
      <c r="O212" s="62">
        <f>SUMIFS('DATOS PEST12'!$E:$E,'DATOS PEST12'!$A:$A,INDICE!$C$13,'DATOS PEST12'!$D:$D,'5. RG PROV CCAA SECCION'!O$11,'DATOS PEST12'!$B:$B,'5. RG PROV CCAA SECCION'!$A212,'DATOS PEST12'!$F:$F,"REGIMEN GENERAL",'DATOS PEST12'!$C:$C,"&lt;&gt;"&amp;"UNION EUROPEA")</f>
        <v>35.263157894736842</v>
      </c>
      <c r="P212" s="62">
        <f>SUMIFS('DATOS PEST12'!$E:$E,'DATOS PEST12'!$A:$A,INDICE!$C$13,'DATOS PEST12'!$D:$D,'5. RG PROV CCAA SECCION'!P$11,'DATOS PEST12'!$B:$B,'5. RG PROV CCAA SECCION'!$A212,'DATOS PEST12'!$F:$F,"REGIMEN GENERAL",'DATOS PEST12'!$C:$C,"&lt;&gt;"&amp;"UNION EUROPEA")</f>
        <v>297</v>
      </c>
      <c r="Q212" s="62">
        <f>SUMIFS('DATOS PEST12'!$E:$E,'DATOS PEST12'!$A:$A,INDICE!$C$13,'DATOS PEST12'!$D:$D,'5. RG PROV CCAA SECCION'!Q$11,'DATOS PEST12'!$B:$B,'5. RG PROV CCAA SECCION'!$A212,'DATOS PEST12'!$F:$F,"REGIMEN GENERAL",'DATOS PEST12'!$C:$C,"&lt;&gt;"&amp;"UNION EUROPEA")</f>
        <v>2421.6315789473683</v>
      </c>
      <c r="R212" s="62">
        <f>SUMIFS('DATOS PEST12'!$E:$E,'DATOS PEST12'!$A:$A,INDICE!$C$13,'DATOS PEST12'!$D:$D,'5. RG PROV CCAA SECCION'!R$11,'DATOS PEST12'!$B:$B,'5. RG PROV CCAA SECCION'!$A212,'DATOS PEST12'!$F:$F,"REGIMEN GENERAL",'DATOS PEST12'!$C:$C,"&lt;&gt;"&amp;"UNION EUROPEA")</f>
        <v>390.73684210526318</v>
      </c>
      <c r="S212" s="62">
        <f>SUMIFS('DATOS PEST12'!$E:$E,'DATOS PEST12'!$A:$A,INDICE!$C$13,'DATOS PEST12'!$D:$D,'5. RG PROV CCAA SECCION'!S$11,'DATOS PEST12'!$B:$B,'5. RG PROV CCAA SECCION'!$A212,'DATOS PEST12'!$F:$F,"REGIMEN GENERAL",'DATOS PEST12'!$C:$C,"&lt;&gt;"&amp;"UNION EUROPEA")</f>
        <v>234.94736842105269</v>
      </c>
      <c r="T212" s="62">
        <f>SUMIFS('DATOS PEST12'!$E:$E,'DATOS PEST12'!$A:$A,INDICE!$C$13,'DATOS PEST12'!$D:$D,'5. RG PROV CCAA SECCION'!T$11,'DATOS PEST12'!$B:$B,'5. RG PROV CCAA SECCION'!$A212,'DATOS PEST12'!$F:$F,"REGIMEN GENERAL",'DATOS PEST12'!$C:$C,"&lt;&gt;"&amp;"UNION EUROPEA")</f>
        <v>1171.8947368421054</v>
      </c>
      <c r="U212" s="62">
        <f>SUMIFS('DATOS PEST12'!$E:$E,'DATOS PEST12'!$A:$A,INDICE!$C$13,'DATOS PEST12'!$D:$D,'5. RG PROV CCAA SECCION'!U$11,'DATOS PEST12'!$B:$B,'5. RG PROV CCAA SECCION'!$A212,'DATOS PEST12'!$F:$F,"REGIMEN GENERAL",'DATOS PEST12'!$C:$C,"&lt;&gt;"&amp;"UNION EUROPEA")</f>
        <v>175.21052631578951</v>
      </c>
      <c r="V212" s="62">
        <f>SUMIFS('DATOS PEST12'!$E:$E,'DATOS PEST12'!$A:$A,INDICE!$C$13,'DATOS PEST12'!$D:$D,'5. RG PROV CCAA SECCION'!V$11,'DATOS PEST12'!$B:$B,'5. RG PROV CCAA SECCION'!$A212,'DATOS PEST12'!$F:$F,"REGIMEN GENERAL",'DATOS PEST12'!$C:$C,"&lt;&gt;"&amp;"UNION EUROPEA")</f>
        <v>221.73684210526309</v>
      </c>
      <c r="W212" s="62">
        <f>SUMIFS('DATOS PEST12'!$E:$E,'DATOS PEST12'!$A:$A,INDICE!$C$13,'DATOS PEST12'!$D:$D,'5. RG PROV CCAA SECCION'!W$11,'DATOS PEST12'!$B:$B,'5. RG PROV CCAA SECCION'!$A212,'DATOS PEST12'!$F:$F,"REGIMEN GENERAL",'DATOS PEST12'!$C:$C,"&lt;&gt;"&amp;"UNION EUROPEA")</f>
        <v>6.0000000000000009</v>
      </c>
      <c r="X212" s="62">
        <f>SUMIFS('DATOS PEST12'!$E:$E,'DATOS PEST12'!$A:$A,INDICE!$C$13,'DATOS PEST12'!$D:$D,'5. RG PROV CCAA SECCION'!X$11,'DATOS PEST12'!$B:$B,'5. RG PROV CCAA SECCION'!$A212,'DATOS PEST12'!$F:$F,"REGIMEN GENERAL",'DATOS PEST12'!$C:$C,"&lt;&gt;"&amp;"UNION EUROPEA")</f>
        <v>0</v>
      </c>
      <c r="Y212" s="59">
        <f>SUMIFS('DATOS PEST12'!$E:$E,'DATOS PEST12'!$A:$A,INDICE!$C$13,'DATOS PEST12'!$D:$D,'5. RG PROV CCAA SECCION'!Y$11,'DATOS PEST12'!$B:$B,'5. RG PROV CCAA SECCION'!$A212,'DATOS PEST12'!$F:$F,"REGIMEN GENERAL",'DATOS PEST12'!$C:$C,"&lt;&gt;"&amp;"UNION EUROPEA")</f>
        <v>0</v>
      </c>
    </row>
    <row r="213" spans="1:25" ht="15.6" x14ac:dyDescent="0.3">
      <c r="A213" s="10">
        <v>43</v>
      </c>
      <c r="B213" s="11" t="s">
        <v>25</v>
      </c>
      <c r="C213" s="59">
        <f t="shared" si="73"/>
        <v>26170.105263157893</v>
      </c>
      <c r="D213" s="60">
        <f>SUMIFS('DATOS PEST12'!$E:$E,'DATOS PEST12'!$A:$A,INDICE!$C$13,'DATOS PEST12'!$D:$D,'5. RG PROV CCAA SECCION'!D$11,'DATOS PEST12'!$B:$B,'5. RG PROV CCAA SECCION'!$A213,'DATOS PEST12'!$F:$F,"REGIMEN GENERAL",'DATOS PEST12'!$C:$C,"&lt;&gt;"&amp;"UNION EUROPEA")</f>
        <v>427.10526315789474</v>
      </c>
      <c r="E213" s="62">
        <f>SUMIFS('DATOS PEST12'!$E:$E,'DATOS PEST12'!$A:$A,INDICE!$C$13,'DATOS PEST12'!$D:$D,'5. RG PROV CCAA SECCION'!E$11,'DATOS PEST12'!$B:$B,'5. RG PROV CCAA SECCION'!$A213,'DATOS PEST12'!$F:$F,"REGIMEN GENERAL",'DATOS PEST12'!$C:$C,"&lt;&gt;"&amp;"UNION EUROPEA")</f>
        <v>27.999999999999989</v>
      </c>
      <c r="F213" s="62">
        <f>SUMIFS('DATOS PEST12'!$E:$E,'DATOS PEST12'!$A:$A,INDICE!$C$13,'DATOS PEST12'!$D:$D,'5. RG PROV CCAA SECCION'!F$11,'DATOS PEST12'!$B:$B,'5. RG PROV CCAA SECCION'!$A213,'DATOS PEST12'!$F:$F,"REGIMEN GENERAL",'DATOS PEST12'!$C:$C,"&lt;&gt;"&amp;"UNION EUROPEA")</f>
        <v>3241.3684210526321</v>
      </c>
      <c r="G213" s="62">
        <f>SUMIFS('DATOS PEST12'!$E:$E,'DATOS PEST12'!$A:$A,INDICE!$C$13,'DATOS PEST12'!$D:$D,'5. RG PROV CCAA SECCION'!G$11,'DATOS PEST12'!$B:$B,'5. RG PROV CCAA SECCION'!$A213,'DATOS PEST12'!$F:$F,"REGIMEN GENERAL",'DATOS PEST12'!$C:$C,"&lt;&gt;"&amp;"UNION EUROPEA")</f>
        <v>7.9999999999999964</v>
      </c>
      <c r="H213" s="62">
        <f>SUMIFS('DATOS PEST12'!$E:$E,'DATOS PEST12'!$A:$A,INDICE!$C$13,'DATOS PEST12'!$D:$D,'5. RG PROV CCAA SECCION'!H$11,'DATOS PEST12'!$B:$B,'5. RG PROV CCAA SECCION'!$A213,'DATOS PEST12'!$F:$F,"REGIMEN GENERAL",'DATOS PEST12'!$C:$C,"&lt;&gt;"&amp;"UNION EUROPEA")</f>
        <v>238.57894736842104</v>
      </c>
      <c r="I213" s="62">
        <f>SUMIFS('DATOS PEST12'!$E:$E,'DATOS PEST12'!$A:$A,INDICE!$C$13,'DATOS PEST12'!$D:$D,'5. RG PROV CCAA SECCION'!I$11,'DATOS PEST12'!$B:$B,'5. RG PROV CCAA SECCION'!$A213,'DATOS PEST12'!$F:$F,"REGIMEN GENERAL",'DATOS PEST12'!$C:$C,"&lt;&gt;"&amp;"UNION EUROPEA")</f>
        <v>3208.1578947368416</v>
      </c>
      <c r="J213" s="62">
        <f>SUMIFS('DATOS PEST12'!$E:$E,'DATOS PEST12'!$A:$A,INDICE!$C$13,'DATOS PEST12'!$D:$D,'5. RG PROV CCAA SECCION'!J$11,'DATOS PEST12'!$B:$B,'5. RG PROV CCAA SECCION'!$A213,'DATOS PEST12'!$F:$F,"REGIMEN GENERAL",'DATOS PEST12'!$C:$C,"&lt;&gt;"&amp;"UNION EUROPEA")</f>
        <v>4054.78947368421</v>
      </c>
      <c r="K213" s="62">
        <f>SUMIFS('DATOS PEST12'!$E:$E,'DATOS PEST12'!$A:$A,INDICE!$C$13,'DATOS PEST12'!$D:$D,'5. RG PROV CCAA SECCION'!K$11,'DATOS PEST12'!$B:$B,'5. RG PROV CCAA SECCION'!$A213,'DATOS PEST12'!$F:$F,"REGIMEN GENERAL",'DATOS PEST12'!$C:$C,"&lt;&gt;"&amp;"UNION EUROPEA")</f>
        <v>1158.1052631578946</v>
      </c>
      <c r="L213" s="62">
        <f>SUMIFS('DATOS PEST12'!$E:$E,'DATOS PEST12'!$A:$A,INDICE!$C$13,'DATOS PEST12'!$D:$D,'5. RG PROV CCAA SECCION'!L$11,'DATOS PEST12'!$B:$B,'5. RG PROV CCAA SECCION'!$A213,'DATOS PEST12'!$F:$F,"REGIMEN GENERAL",'DATOS PEST12'!$C:$C,"&lt;&gt;"&amp;"UNION EUROPEA")</f>
        <v>5820.894736842105</v>
      </c>
      <c r="M213" s="62">
        <f>SUMIFS('DATOS PEST12'!$E:$E,'DATOS PEST12'!$A:$A,INDICE!$C$13,'DATOS PEST12'!$D:$D,'5. RG PROV CCAA SECCION'!M$11,'DATOS PEST12'!$B:$B,'5. RG PROV CCAA SECCION'!$A213,'DATOS PEST12'!$F:$F,"REGIMEN GENERAL",'DATOS PEST12'!$C:$C,"&lt;&gt;"&amp;"UNION EUROPEA")</f>
        <v>344.10526315789474</v>
      </c>
      <c r="N213" s="62">
        <f>SUMIFS('DATOS PEST12'!$E:$E,'DATOS PEST12'!$A:$A,INDICE!$C$13,'DATOS PEST12'!$D:$D,'5. RG PROV CCAA SECCION'!N$11,'DATOS PEST12'!$B:$B,'5. RG PROV CCAA SECCION'!$A213,'DATOS PEST12'!$F:$F,"REGIMEN GENERAL",'DATOS PEST12'!$C:$C,"&lt;&gt;"&amp;"UNION EUROPEA")</f>
        <v>24.947368421052644</v>
      </c>
      <c r="O213" s="62">
        <f>SUMIFS('DATOS PEST12'!$E:$E,'DATOS PEST12'!$A:$A,INDICE!$C$13,'DATOS PEST12'!$D:$D,'5. RG PROV CCAA SECCION'!O$11,'DATOS PEST12'!$B:$B,'5. RG PROV CCAA SECCION'!$A213,'DATOS PEST12'!$F:$F,"REGIMEN GENERAL",'DATOS PEST12'!$C:$C,"&lt;&gt;"&amp;"UNION EUROPEA")</f>
        <v>100.73684210526316</v>
      </c>
      <c r="P213" s="62">
        <f>SUMIFS('DATOS PEST12'!$E:$E,'DATOS PEST12'!$A:$A,INDICE!$C$13,'DATOS PEST12'!$D:$D,'5. RG PROV CCAA SECCION'!P$11,'DATOS PEST12'!$B:$B,'5. RG PROV CCAA SECCION'!$A213,'DATOS PEST12'!$F:$F,"REGIMEN GENERAL",'DATOS PEST12'!$C:$C,"&lt;&gt;"&amp;"UNION EUROPEA")</f>
        <v>555.15789473684208</v>
      </c>
      <c r="Q213" s="62">
        <f>SUMIFS('DATOS PEST12'!$E:$E,'DATOS PEST12'!$A:$A,INDICE!$C$13,'DATOS PEST12'!$D:$D,'5. RG PROV CCAA SECCION'!Q$11,'DATOS PEST12'!$B:$B,'5. RG PROV CCAA SECCION'!$A213,'DATOS PEST12'!$F:$F,"REGIMEN GENERAL",'DATOS PEST12'!$C:$C,"&lt;&gt;"&amp;"UNION EUROPEA")</f>
        <v>3250.2631578947367</v>
      </c>
      <c r="R213" s="62">
        <f>SUMIFS('DATOS PEST12'!$E:$E,'DATOS PEST12'!$A:$A,INDICE!$C$13,'DATOS PEST12'!$D:$D,'5. RG PROV CCAA SECCION'!R$11,'DATOS PEST12'!$B:$B,'5. RG PROV CCAA SECCION'!$A213,'DATOS PEST12'!$F:$F,"REGIMEN GENERAL",'DATOS PEST12'!$C:$C,"&lt;&gt;"&amp;"UNION EUROPEA")</f>
        <v>277.26315789473688</v>
      </c>
      <c r="S213" s="62">
        <f>SUMIFS('DATOS PEST12'!$E:$E,'DATOS PEST12'!$A:$A,INDICE!$C$13,'DATOS PEST12'!$D:$D,'5. RG PROV CCAA SECCION'!S$11,'DATOS PEST12'!$B:$B,'5. RG PROV CCAA SECCION'!$A213,'DATOS PEST12'!$F:$F,"REGIMEN GENERAL",'DATOS PEST12'!$C:$C,"&lt;&gt;"&amp;"UNION EUROPEA")</f>
        <v>601.31578947368416</v>
      </c>
      <c r="T213" s="62">
        <f>SUMIFS('DATOS PEST12'!$E:$E,'DATOS PEST12'!$A:$A,INDICE!$C$13,'DATOS PEST12'!$D:$D,'5. RG PROV CCAA SECCION'!T$11,'DATOS PEST12'!$B:$B,'5. RG PROV CCAA SECCION'!$A213,'DATOS PEST12'!$F:$F,"REGIMEN GENERAL",'DATOS PEST12'!$C:$C,"&lt;&gt;"&amp;"UNION EUROPEA")</f>
        <v>1833</v>
      </c>
      <c r="U213" s="62">
        <f>SUMIFS('DATOS PEST12'!$E:$E,'DATOS PEST12'!$A:$A,INDICE!$C$13,'DATOS PEST12'!$D:$D,'5. RG PROV CCAA SECCION'!U$11,'DATOS PEST12'!$B:$B,'5. RG PROV CCAA SECCION'!$A213,'DATOS PEST12'!$F:$F,"REGIMEN GENERAL",'DATOS PEST12'!$C:$C,"&lt;&gt;"&amp;"UNION EUROPEA")</f>
        <v>356.78947368421052</v>
      </c>
      <c r="V213" s="62">
        <f>SUMIFS('DATOS PEST12'!$E:$E,'DATOS PEST12'!$A:$A,INDICE!$C$13,'DATOS PEST12'!$D:$D,'5. RG PROV CCAA SECCION'!V$11,'DATOS PEST12'!$B:$B,'5. RG PROV CCAA SECCION'!$A213,'DATOS PEST12'!$F:$F,"REGIMEN GENERAL",'DATOS PEST12'!$C:$C,"&lt;&gt;"&amp;"UNION EUROPEA")</f>
        <v>617.47368421052624</v>
      </c>
      <c r="W213" s="62">
        <f>SUMIFS('DATOS PEST12'!$E:$E,'DATOS PEST12'!$A:$A,INDICE!$C$13,'DATOS PEST12'!$D:$D,'5. RG PROV CCAA SECCION'!W$11,'DATOS PEST12'!$B:$B,'5. RG PROV CCAA SECCION'!$A213,'DATOS PEST12'!$F:$F,"REGIMEN GENERAL",'DATOS PEST12'!$C:$C,"&lt;&gt;"&amp;"UNION EUROPEA")</f>
        <v>24.052631578947373</v>
      </c>
      <c r="X213" s="62">
        <f>SUMIFS('DATOS PEST12'!$E:$E,'DATOS PEST12'!$A:$A,INDICE!$C$13,'DATOS PEST12'!$D:$D,'5. RG PROV CCAA SECCION'!X$11,'DATOS PEST12'!$B:$B,'5. RG PROV CCAA SECCION'!$A213,'DATOS PEST12'!$F:$F,"REGIMEN GENERAL",'DATOS PEST12'!$C:$C,"&lt;&gt;"&amp;"UNION EUROPEA")</f>
        <v>0</v>
      </c>
      <c r="Y213" s="59">
        <f>SUMIFS('DATOS PEST12'!$E:$E,'DATOS PEST12'!$A:$A,INDICE!$C$13,'DATOS PEST12'!$D:$D,'5. RG PROV CCAA SECCION'!Y$11,'DATOS PEST12'!$B:$B,'5. RG PROV CCAA SECCION'!$A213,'DATOS PEST12'!$F:$F,"REGIMEN GENERAL",'DATOS PEST12'!$C:$C,"&lt;&gt;"&amp;"UNION EUROPEA")</f>
        <v>0</v>
      </c>
    </row>
    <row r="214" spans="1:25" ht="15.6" x14ac:dyDescent="0.3">
      <c r="A214" s="238" t="s">
        <v>178</v>
      </c>
      <c r="B214" s="239"/>
      <c r="C214" s="66">
        <f t="shared" ref="C214:Y214" si="74">SUM(C215:C217)</f>
        <v>125741.15789473685</v>
      </c>
      <c r="D214" s="64">
        <f t="shared" si="74"/>
        <v>646.31578947368416</v>
      </c>
      <c r="E214" s="67">
        <f t="shared" si="74"/>
        <v>24.315789473684205</v>
      </c>
      <c r="F214" s="67">
        <f t="shared" si="74"/>
        <v>11892.052631578947</v>
      </c>
      <c r="G214" s="67">
        <f t="shared" si="74"/>
        <v>102.6315789473684</v>
      </c>
      <c r="H214" s="67">
        <f t="shared" si="74"/>
        <v>715</v>
      </c>
      <c r="I214" s="67">
        <f t="shared" si="74"/>
        <v>15611.157894736843</v>
      </c>
      <c r="J214" s="67">
        <f t="shared" si="74"/>
        <v>22389.736842105263</v>
      </c>
      <c r="K214" s="67">
        <f t="shared" si="74"/>
        <v>5470</v>
      </c>
      <c r="L214" s="67">
        <f t="shared" si="74"/>
        <v>33698.31578947368</v>
      </c>
      <c r="M214" s="67">
        <f t="shared" si="74"/>
        <v>3114.4736842105267</v>
      </c>
      <c r="N214" s="67">
        <f t="shared" si="74"/>
        <v>482.21052631578959</v>
      </c>
      <c r="O214" s="67">
        <f t="shared" si="74"/>
        <v>1318.3157894736844</v>
      </c>
      <c r="P214" s="67">
        <f t="shared" si="74"/>
        <v>2789</v>
      </c>
      <c r="Q214" s="67">
        <f t="shared" si="74"/>
        <v>11470.421052631578</v>
      </c>
      <c r="R214" s="67">
        <f t="shared" si="74"/>
        <v>876.57894736842104</v>
      </c>
      <c r="S214" s="67">
        <f t="shared" si="74"/>
        <v>4001.4736842105267</v>
      </c>
      <c r="T214" s="67">
        <f t="shared" si="74"/>
        <v>5310.7368421052633</v>
      </c>
      <c r="U214" s="67">
        <f t="shared" si="74"/>
        <v>2166.5789473684208</v>
      </c>
      <c r="V214" s="67">
        <f t="shared" si="74"/>
        <v>3495.1578947368416</v>
      </c>
      <c r="W214" s="67">
        <f t="shared" si="74"/>
        <v>142.5263157894737</v>
      </c>
      <c r="X214" s="67">
        <f t="shared" si="74"/>
        <v>24.15789473684211</v>
      </c>
      <c r="Y214" s="66">
        <f t="shared" si="74"/>
        <v>0</v>
      </c>
    </row>
    <row r="215" spans="1:25" ht="15.6" x14ac:dyDescent="0.3">
      <c r="A215" s="12">
        <v>3</v>
      </c>
      <c r="B215" s="16" t="s">
        <v>170</v>
      </c>
      <c r="C215" s="59">
        <f t="shared" ref="C215:C217" si="75">SUM(D215:Y215)</f>
        <v>49703.1052631579</v>
      </c>
      <c r="D215" s="60">
        <f>SUMIFS('DATOS PEST12'!$E:$E,'DATOS PEST12'!$A:$A,INDICE!$C$13,'DATOS PEST12'!$D:$D,'5. RG PROV CCAA SECCION'!D$11,'DATOS PEST12'!$B:$B,'5. RG PROV CCAA SECCION'!$A215,'DATOS PEST12'!$F:$F,"REGIMEN GENERAL",'DATOS PEST12'!$C:$C,"&lt;&gt;"&amp;"UNION EUROPEA")</f>
        <v>157.36842105263156</v>
      </c>
      <c r="E215" s="62">
        <f>SUMIFS('DATOS PEST12'!$E:$E,'DATOS PEST12'!$A:$A,INDICE!$C$13,'DATOS PEST12'!$D:$D,'5. RG PROV CCAA SECCION'!E$11,'DATOS PEST12'!$B:$B,'5. RG PROV CCAA SECCION'!$A215,'DATOS PEST12'!$F:$F,"REGIMEN GENERAL",'DATOS PEST12'!$C:$C,"&lt;&gt;"&amp;"UNION EUROPEA")</f>
        <v>3.9999999999999982</v>
      </c>
      <c r="F215" s="62">
        <f>SUMIFS('DATOS PEST12'!$E:$E,'DATOS PEST12'!$A:$A,INDICE!$C$13,'DATOS PEST12'!$D:$D,'5. RG PROV CCAA SECCION'!F$11,'DATOS PEST12'!$B:$B,'5. RG PROV CCAA SECCION'!$A215,'DATOS PEST12'!$F:$F,"REGIMEN GENERAL",'DATOS PEST12'!$C:$C,"&lt;&gt;"&amp;"UNION EUROPEA")</f>
        <v>3767.8947368421045</v>
      </c>
      <c r="G215" s="62">
        <f>SUMIFS('DATOS PEST12'!$E:$E,'DATOS PEST12'!$A:$A,INDICE!$C$13,'DATOS PEST12'!$D:$D,'5. RG PROV CCAA SECCION'!G$11,'DATOS PEST12'!$B:$B,'5. RG PROV CCAA SECCION'!$A215,'DATOS PEST12'!$F:$F,"REGIMEN GENERAL",'DATOS PEST12'!$C:$C,"&lt;&gt;"&amp;"UNION EUROPEA")</f>
        <v>21.684210526315795</v>
      </c>
      <c r="H215" s="62">
        <f>SUMIFS('DATOS PEST12'!$E:$E,'DATOS PEST12'!$A:$A,INDICE!$C$13,'DATOS PEST12'!$D:$D,'5. RG PROV CCAA SECCION'!H$11,'DATOS PEST12'!$B:$B,'5. RG PROV CCAA SECCION'!$A215,'DATOS PEST12'!$F:$F,"REGIMEN GENERAL",'DATOS PEST12'!$C:$C,"&lt;&gt;"&amp;"UNION EUROPEA")</f>
        <v>162.5789473684211</v>
      </c>
      <c r="I215" s="62">
        <f>SUMIFS('DATOS PEST12'!$E:$E,'DATOS PEST12'!$A:$A,INDICE!$C$13,'DATOS PEST12'!$D:$D,'5. RG PROV CCAA SECCION'!I$11,'DATOS PEST12'!$B:$B,'5. RG PROV CCAA SECCION'!$A215,'DATOS PEST12'!$F:$F,"REGIMEN GENERAL",'DATOS PEST12'!$C:$C,"&lt;&gt;"&amp;"UNION EUROPEA")</f>
        <v>6473.3157894736851</v>
      </c>
      <c r="J215" s="62">
        <f>SUMIFS('DATOS PEST12'!$E:$E,'DATOS PEST12'!$A:$A,INDICE!$C$13,'DATOS PEST12'!$D:$D,'5. RG PROV CCAA SECCION'!J$11,'DATOS PEST12'!$B:$B,'5. RG PROV CCAA SECCION'!$A215,'DATOS PEST12'!$F:$F,"REGIMEN GENERAL",'DATOS PEST12'!$C:$C,"&lt;&gt;"&amp;"UNION EUROPEA")</f>
        <v>8732.4736842105249</v>
      </c>
      <c r="K215" s="62">
        <f>SUMIFS('DATOS PEST12'!$E:$E,'DATOS PEST12'!$A:$A,INDICE!$C$13,'DATOS PEST12'!$D:$D,'5. RG PROV CCAA SECCION'!K$11,'DATOS PEST12'!$B:$B,'5. RG PROV CCAA SECCION'!$A215,'DATOS PEST12'!$F:$F,"REGIMEN GENERAL",'DATOS PEST12'!$C:$C,"&lt;&gt;"&amp;"UNION EUROPEA")</f>
        <v>1886.4210526315787</v>
      </c>
      <c r="L215" s="62">
        <f>SUMIFS('DATOS PEST12'!$E:$E,'DATOS PEST12'!$A:$A,INDICE!$C$13,'DATOS PEST12'!$D:$D,'5. RG PROV CCAA SECCION'!L$11,'DATOS PEST12'!$B:$B,'5. RG PROV CCAA SECCION'!$A215,'DATOS PEST12'!$F:$F,"REGIMEN GENERAL",'DATOS PEST12'!$C:$C,"&lt;&gt;"&amp;"UNION EUROPEA")</f>
        <v>16731.473684210527</v>
      </c>
      <c r="M215" s="62">
        <f>SUMIFS('DATOS PEST12'!$E:$E,'DATOS PEST12'!$A:$A,INDICE!$C$13,'DATOS PEST12'!$D:$D,'5. RG PROV CCAA SECCION'!M$11,'DATOS PEST12'!$B:$B,'5. RG PROV CCAA SECCION'!$A215,'DATOS PEST12'!$F:$F,"REGIMEN GENERAL",'DATOS PEST12'!$C:$C,"&lt;&gt;"&amp;"UNION EUROPEA")</f>
        <v>717.42105263157885</v>
      </c>
      <c r="N215" s="62">
        <f>SUMIFS('DATOS PEST12'!$E:$E,'DATOS PEST12'!$A:$A,INDICE!$C$13,'DATOS PEST12'!$D:$D,'5. RG PROV CCAA SECCION'!N$11,'DATOS PEST12'!$B:$B,'5. RG PROV CCAA SECCION'!$A215,'DATOS PEST12'!$F:$F,"REGIMEN GENERAL",'DATOS PEST12'!$C:$C,"&lt;&gt;"&amp;"UNION EUROPEA")</f>
        <v>270.84210526315798</v>
      </c>
      <c r="O215" s="62">
        <f>SUMIFS('DATOS PEST12'!$E:$E,'DATOS PEST12'!$A:$A,INDICE!$C$13,'DATOS PEST12'!$D:$D,'5. RG PROV CCAA SECCION'!O$11,'DATOS PEST12'!$B:$B,'5. RG PROV CCAA SECCION'!$A215,'DATOS PEST12'!$F:$F,"REGIMEN GENERAL",'DATOS PEST12'!$C:$C,"&lt;&gt;"&amp;"UNION EUROPEA")</f>
        <v>819.94736842105272</v>
      </c>
      <c r="P215" s="62">
        <f>SUMIFS('DATOS PEST12'!$E:$E,'DATOS PEST12'!$A:$A,INDICE!$C$13,'DATOS PEST12'!$D:$D,'5. RG PROV CCAA SECCION'!P$11,'DATOS PEST12'!$B:$B,'5. RG PROV CCAA SECCION'!$A215,'DATOS PEST12'!$F:$F,"REGIMEN GENERAL",'DATOS PEST12'!$C:$C,"&lt;&gt;"&amp;"UNION EUROPEA")</f>
        <v>848.84210526315792</v>
      </c>
      <c r="Q215" s="62">
        <f>SUMIFS('DATOS PEST12'!$E:$E,'DATOS PEST12'!$A:$A,INDICE!$C$13,'DATOS PEST12'!$D:$D,'5. RG PROV CCAA SECCION'!Q$11,'DATOS PEST12'!$B:$B,'5. RG PROV CCAA SECCION'!$A215,'DATOS PEST12'!$F:$F,"REGIMEN GENERAL",'DATOS PEST12'!$C:$C,"&lt;&gt;"&amp;"UNION EUROPEA")</f>
        <v>3201.9999999999995</v>
      </c>
      <c r="R215" s="62">
        <f>SUMIFS('DATOS PEST12'!$E:$E,'DATOS PEST12'!$A:$A,INDICE!$C$13,'DATOS PEST12'!$D:$D,'5. RG PROV CCAA SECCION'!R$11,'DATOS PEST12'!$B:$B,'5. RG PROV CCAA SECCION'!$A215,'DATOS PEST12'!$F:$F,"REGIMEN GENERAL",'DATOS PEST12'!$C:$C,"&lt;&gt;"&amp;"UNION EUROPEA")</f>
        <v>283.42105263157896</v>
      </c>
      <c r="S215" s="62">
        <f>SUMIFS('DATOS PEST12'!$E:$E,'DATOS PEST12'!$A:$A,INDICE!$C$13,'DATOS PEST12'!$D:$D,'5. RG PROV CCAA SECCION'!S$11,'DATOS PEST12'!$B:$B,'5. RG PROV CCAA SECCION'!$A215,'DATOS PEST12'!$F:$F,"REGIMEN GENERAL",'DATOS PEST12'!$C:$C,"&lt;&gt;"&amp;"UNION EUROPEA")</f>
        <v>1343.5263157894738</v>
      </c>
      <c r="T215" s="62">
        <f>SUMIFS('DATOS PEST12'!$E:$E,'DATOS PEST12'!$A:$A,INDICE!$C$13,'DATOS PEST12'!$D:$D,'5. RG PROV CCAA SECCION'!T$11,'DATOS PEST12'!$B:$B,'5. RG PROV CCAA SECCION'!$A215,'DATOS PEST12'!$F:$F,"REGIMEN GENERAL",'DATOS PEST12'!$C:$C,"&lt;&gt;"&amp;"UNION EUROPEA")</f>
        <v>2038.3157894736842</v>
      </c>
      <c r="U215" s="62">
        <f>SUMIFS('DATOS PEST12'!$E:$E,'DATOS PEST12'!$A:$A,INDICE!$C$13,'DATOS PEST12'!$D:$D,'5. RG PROV CCAA SECCION'!U$11,'DATOS PEST12'!$B:$B,'5. RG PROV CCAA SECCION'!$A215,'DATOS PEST12'!$F:$F,"REGIMEN GENERAL",'DATOS PEST12'!$C:$C,"&lt;&gt;"&amp;"UNION EUROPEA")</f>
        <v>774.63157894736844</v>
      </c>
      <c r="V215" s="62">
        <f>SUMIFS('DATOS PEST12'!$E:$E,'DATOS PEST12'!$A:$A,INDICE!$C$13,'DATOS PEST12'!$D:$D,'5. RG PROV CCAA SECCION'!V$11,'DATOS PEST12'!$B:$B,'5. RG PROV CCAA SECCION'!$A215,'DATOS PEST12'!$F:$F,"REGIMEN GENERAL",'DATOS PEST12'!$C:$C,"&lt;&gt;"&amp;"UNION EUROPEA")</f>
        <v>1359.9473684210525</v>
      </c>
      <c r="W215" s="62">
        <f>SUMIFS('DATOS PEST12'!$E:$E,'DATOS PEST12'!$A:$A,INDICE!$C$13,'DATOS PEST12'!$D:$D,'5. RG PROV CCAA SECCION'!W$11,'DATOS PEST12'!$B:$B,'5. RG PROV CCAA SECCION'!$A215,'DATOS PEST12'!$F:$F,"REGIMEN GENERAL",'DATOS PEST12'!$C:$C,"&lt;&gt;"&amp;"UNION EUROPEA")</f>
        <v>95</v>
      </c>
      <c r="X215" s="62">
        <f>SUMIFS('DATOS PEST12'!$E:$E,'DATOS PEST12'!$A:$A,INDICE!$C$13,'DATOS PEST12'!$D:$D,'5. RG PROV CCAA SECCION'!X$11,'DATOS PEST12'!$B:$B,'5. RG PROV CCAA SECCION'!$A215,'DATOS PEST12'!$F:$F,"REGIMEN GENERAL",'DATOS PEST12'!$C:$C,"&lt;&gt;"&amp;"UNION EUROPEA")</f>
        <v>12.000000000000002</v>
      </c>
      <c r="Y215" s="59">
        <f>SUMIFS('DATOS PEST12'!$E:$E,'DATOS PEST12'!$A:$A,INDICE!$C$13,'DATOS PEST12'!$D:$D,'5. RG PROV CCAA SECCION'!Y$11,'DATOS PEST12'!$B:$B,'5. RG PROV CCAA SECCION'!$A215,'DATOS PEST12'!$F:$F,"REGIMEN GENERAL",'DATOS PEST12'!$C:$C,"&lt;&gt;"&amp;"UNION EUROPEA")</f>
        <v>0</v>
      </c>
    </row>
    <row r="216" spans="1:25" ht="15.6" x14ac:dyDescent="0.3">
      <c r="A216" s="1">
        <v>12</v>
      </c>
      <c r="B216" s="17" t="s">
        <v>171</v>
      </c>
      <c r="C216" s="59">
        <f t="shared" si="75"/>
        <v>12818.052631578947</v>
      </c>
      <c r="D216" s="60">
        <f>SUMIFS('DATOS PEST12'!$E:$E,'DATOS PEST12'!$A:$A,INDICE!$C$13,'DATOS PEST12'!$D:$D,'5. RG PROV CCAA SECCION'!D$11,'DATOS PEST12'!$B:$B,'5. RG PROV CCAA SECCION'!$A216,'DATOS PEST12'!$F:$F,"REGIMEN GENERAL",'DATOS PEST12'!$C:$C,"&lt;&gt;"&amp;"UNION EUROPEA")</f>
        <v>171.94736842105266</v>
      </c>
      <c r="E216" s="62">
        <f>SUMIFS('DATOS PEST12'!$E:$E,'DATOS PEST12'!$A:$A,INDICE!$C$13,'DATOS PEST12'!$D:$D,'5. RG PROV CCAA SECCION'!E$11,'DATOS PEST12'!$B:$B,'5. RG PROV CCAA SECCION'!$A216,'DATOS PEST12'!$F:$F,"REGIMEN GENERAL",'DATOS PEST12'!$C:$C,"&lt;&gt;"&amp;"UNION EUROPEA")</f>
        <v>5.0000000000000009</v>
      </c>
      <c r="F216" s="62">
        <f>SUMIFS('DATOS PEST12'!$E:$E,'DATOS PEST12'!$A:$A,INDICE!$C$13,'DATOS PEST12'!$D:$D,'5. RG PROV CCAA SECCION'!F$11,'DATOS PEST12'!$B:$B,'5. RG PROV CCAA SECCION'!$A216,'DATOS PEST12'!$F:$F,"REGIMEN GENERAL",'DATOS PEST12'!$C:$C,"&lt;&gt;"&amp;"UNION EUROPEA")</f>
        <v>1800.2631578947364</v>
      </c>
      <c r="G216" s="62">
        <f>SUMIFS('DATOS PEST12'!$E:$E,'DATOS PEST12'!$A:$A,INDICE!$C$13,'DATOS PEST12'!$D:$D,'5. RG PROV CCAA SECCION'!G$11,'DATOS PEST12'!$B:$B,'5. RG PROV CCAA SECCION'!$A216,'DATOS PEST12'!$F:$F,"REGIMEN GENERAL",'DATOS PEST12'!$C:$C,"&lt;&gt;"&amp;"UNION EUROPEA")</f>
        <v>3.9999999999999982</v>
      </c>
      <c r="H216" s="62">
        <f>SUMIFS('DATOS PEST12'!$E:$E,'DATOS PEST12'!$A:$A,INDICE!$C$13,'DATOS PEST12'!$D:$D,'5. RG PROV CCAA SECCION'!H$11,'DATOS PEST12'!$B:$B,'5. RG PROV CCAA SECCION'!$A216,'DATOS PEST12'!$F:$F,"REGIMEN GENERAL",'DATOS PEST12'!$C:$C,"&lt;&gt;"&amp;"UNION EUROPEA")</f>
        <v>142.84210526315789</v>
      </c>
      <c r="I216" s="62">
        <f>SUMIFS('DATOS PEST12'!$E:$E,'DATOS PEST12'!$A:$A,INDICE!$C$13,'DATOS PEST12'!$D:$D,'5. RG PROV CCAA SECCION'!I$11,'DATOS PEST12'!$B:$B,'5. RG PROV CCAA SECCION'!$A216,'DATOS PEST12'!$F:$F,"REGIMEN GENERAL",'DATOS PEST12'!$C:$C,"&lt;&gt;"&amp;"UNION EUROPEA")</f>
        <v>1750.4736842105265</v>
      </c>
      <c r="J216" s="62">
        <f>SUMIFS('DATOS PEST12'!$E:$E,'DATOS PEST12'!$A:$A,INDICE!$C$13,'DATOS PEST12'!$D:$D,'5. RG PROV CCAA SECCION'!J$11,'DATOS PEST12'!$B:$B,'5. RG PROV CCAA SECCION'!$A216,'DATOS PEST12'!$F:$F,"REGIMEN GENERAL",'DATOS PEST12'!$C:$C,"&lt;&gt;"&amp;"UNION EUROPEA")</f>
        <v>2220.2105263157896</v>
      </c>
      <c r="K216" s="62">
        <f>SUMIFS('DATOS PEST12'!$E:$E,'DATOS PEST12'!$A:$A,INDICE!$C$13,'DATOS PEST12'!$D:$D,'5. RG PROV CCAA SECCION'!K$11,'DATOS PEST12'!$B:$B,'5. RG PROV CCAA SECCION'!$A216,'DATOS PEST12'!$F:$F,"REGIMEN GENERAL",'DATOS PEST12'!$C:$C,"&lt;&gt;"&amp;"UNION EUROPEA")</f>
        <v>762.57894736842093</v>
      </c>
      <c r="L216" s="62">
        <f>SUMIFS('DATOS PEST12'!$E:$E,'DATOS PEST12'!$A:$A,INDICE!$C$13,'DATOS PEST12'!$D:$D,'5. RG PROV CCAA SECCION'!L$11,'DATOS PEST12'!$B:$B,'5. RG PROV CCAA SECCION'!$A216,'DATOS PEST12'!$F:$F,"REGIMEN GENERAL",'DATOS PEST12'!$C:$C,"&lt;&gt;"&amp;"UNION EUROPEA")</f>
        <v>2896</v>
      </c>
      <c r="M216" s="62">
        <f>SUMIFS('DATOS PEST12'!$E:$E,'DATOS PEST12'!$A:$A,INDICE!$C$13,'DATOS PEST12'!$D:$D,'5. RG PROV CCAA SECCION'!M$11,'DATOS PEST12'!$B:$B,'5. RG PROV CCAA SECCION'!$A216,'DATOS PEST12'!$F:$F,"REGIMEN GENERAL",'DATOS PEST12'!$C:$C,"&lt;&gt;"&amp;"UNION EUROPEA")</f>
        <v>123.31578947368422</v>
      </c>
      <c r="N216" s="62">
        <f>SUMIFS('DATOS PEST12'!$E:$E,'DATOS PEST12'!$A:$A,INDICE!$C$13,'DATOS PEST12'!$D:$D,'5. RG PROV CCAA SECCION'!N$11,'DATOS PEST12'!$B:$B,'5. RG PROV CCAA SECCION'!$A216,'DATOS PEST12'!$F:$F,"REGIMEN GENERAL",'DATOS PEST12'!$C:$C,"&lt;&gt;"&amp;"UNION EUROPEA")</f>
        <v>23.631578947368421</v>
      </c>
      <c r="O216" s="62">
        <f>SUMIFS('DATOS PEST12'!$E:$E,'DATOS PEST12'!$A:$A,INDICE!$C$13,'DATOS PEST12'!$D:$D,'5. RG PROV CCAA SECCION'!O$11,'DATOS PEST12'!$B:$B,'5. RG PROV CCAA SECCION'!$A216,'DATOS PEST12'!$F:$F,"REGIMEN GENERAL",'DATOS PEST12'!$C:$C,"&lt;&gt;"&amp;"UNION EUROPEA")</f>
        <v>63.73684210526315</v>
      </c>
      <c r="P216" s="62">
        <f>SUMIFS('DATOS PEST12'!$E:$E,'DATOS PEST12'!$A:$A,INDICE!$C$13,'DATOS PEST12'!$D:$D,'5. RG PROV CCAA SECCION'!P$11,'DATOS PEST12'!$B:$B,'5. RG PROV CCAA SECCION'!$A216,'DATOS PEST12'!$F:$F,"REGIMEN GENERAL",'DATOS PEST12'!$C:$C,"&lt;&gt;"&amp;"UNION EUROPEA")</f>
        <v>155.63157894736844</v>
      </c>
      <c r="Q216" s="62">
        <f>SUMIFS('DATOS PEST12'!$E:$E,'DATOS PEST12'!$A:$A,INDICE!$C$13,'DATOS PEST12'!$D:$D,'5. RG PROV CCAA SECCION'!Q$11,'DATOS PEST12'!$B:$B,'5. RG PROV CCAA SECCION'!$A216,'DATOS PEST12'!$F:$F,"REGIMEN GENERAL",'DATOS PEST12'!$C:$C,"&lt;&gt;"&amp;"UNION EUROPEA")</f>
        <v>1069.1578947368423</v>
      </c>
      <c r="R216" s="62">
        <f>SUMIFS('DATOS PEST12'!$E:$E,'DATOS PEST12'!$A:$A,INDICE!$C$13,'DATOS PEST12'!$D:$D,'5. RG PROV CCAA SECCION'!R$11,'DATOS PEST12'!$B:$B,'5. RG PROV CCAA SECCION'!$A216,'DATOS PEST12'!$F:$F,"REGIMEN GENERAL",'DATOS PEST12'!$C:$C,"&lt;&gt;"&amp;"UNION EUROPEA")</f>
        <v>249.47368421052636</v>
      </c>
      <c r="S216" s="62">
        <f>SUMIFS('DATOS PEST12'!$E:$E,'DATOS PEST12'!$A:$A,INDICE!$C$13,'DATOS PEST12'!$D:$D,'5. RG PROV CCAA SECCION'!S$11,'DATOS PEST12'!$B:$B,'5. RG PROV CCAA SECCION'!$A216,'DATOS PEST12'!$F:$F,"REGIMEN GENERAL",'DATOS PEST12'!$C:$C,"&lt;&gt;"&amp;"UNION EUROPEA")</f>
        <v>301.78947368421058</v>
      </c>
      <c r="T216" s="62">
        <f>SUMIFS('DATOS PEST12'!$E:$E,'DATOS PEST12'!$A:$A,INDICE!$C$13,'DATOS PEST12'!$D:$D,'5. RG PROV CCAA SECCION'!T$11,'DATOS PEST12'!$B:$B,'5. RG PROV CCAA SECCION'!$A216,'DATOS PEST12'!$F:$F,"REGIMEN GENERAL",'DATOS PEST12'!$C:$C,"&lt;&gt;"&amp;"UNION EUROPEA")</f>
        <v>533.89473684210532</v>
      </c>
      <c r="U216" s="62">
        <f>SUMIFS('DATOS PEST12'!$E:$E,'DATOS PEST12'!$A:$A,INDICE!$C$13,'DATOS PEST12'!$D:$D,'5. RG PROV CCAA SECCION'!U$11,'DATOS PEST12'!$B:$B,'5. RG PROV CCAA SECCION'!$A216,'DATOS PEST12'!$F:$F,"REGIMEN GENERAL",'DATOS PEST12'!$C:$C,"&lt;&gt;"&amp;"UNION EUROPEA")</f>
        <v>244.10526315789468</v>
      </c>
      <c r="V216" s="62">
        <f>SUMIFS('DATOS PEST12'!$E:$E,'DATOS PEST12'!$A:$A,INDICE!$C$13,'DATOS PEST12'!$D:$D,'5. RG PROV CCAA SECCION'!V$11,'DATOS PEST12'!$B:$B,'5. RG PROV CCAA SECCION'!$A216,'DATOS PEST12'!$F:$F,"REGIMEN GENERAL",'DATOS PEST12'!$C:$C,"&lt;&gt;"&amp;"UNION EUROPEA")</f>
        <v>281.84210526315792</v>
      </c>
      <c r="W216" s="62">
        <f>SUMIFS('DATOS PEST12'!$E:$E,'DATOS PEST12'!$A:$A,INDICE!$C$13,'DATOS PEST12'!$D:$D,'5. RG PROV CCAA SECCION'!W$11,'DATOS PEST12'!$B:$B,'5. RG PROV CCAA SECCION'!$A216,'DATOS PEST12'!$F:$F,"REGIMEN GENERAL",'DATOS PEST12'!$C:$C,"&lt;&gt;"&amp;"UNION EUROPEA")</f>
        <v>18.157894736842103</v>
      </c>
      <c r="X216" s="62">
        <f>SUMIFS('DATOS PEST12'!$E:$E,'DATOS PEST12'!$A:$A,INDICE!$C$13,'DATOS PEST12'!$D:$D,'5. RG PROV CCAA SECCION'!X$11,'DATOS PEST12'!$B:$B,'5. RG PROV CCAA SECCION'!$A216,'DATOS PEST12'!$F:$F,"REGIMEN GENERAL",'DATOS PEST12'!$C:$C,"&lt;&gt;"&amp;"UNION EUROPEA")</f>
        <v>0</v>
      </c>
      <c r="Y216" s="59">
        <f>SUMIFS('DATOS PEST12'!$E:$E,'DATOS PEST12'!$A:$A,INDICE!$C$13,'DATOS PEST12'!$D:$D,'5. RG PROV CCAA SECCION'!Y$11,'DATOS PEST12'!$B:$B,'5. RG PROV CCAA SECCION'!$A216,'DATOS PEST12'!$F:$F,"REGIMEN GENERAL",'DATOS PEST12'!$C:$C,"&lt;&gt;"&amp;"UNION EUROPEA")</f>
        <v>0</v>
      </c>
    </row>
    <row r="217" spans="1:25" ht="15.6" x14ac:dyDescent="0.3">
      <c r="A217" s="13">
        <v>46</v>
      </c>
      <c r="B217" s="18" t="s">
        <v>172</v>
      </c>
      <c r="C217" s="59">
        <f t="shared" si="75"/>
        <v>63220</v>
      </c>
      <c r="D217" s="60">
        <f>SUMIFS('DATOS PEST12'!$E:$E,'DATOS PEST12'!$A:$A,INDICE!$C$13,'DATOS PEST12'!$D:$D,'5. RG PROV CCAA SECCION'!D$11,'DATOS PEST12'!$B:$B,'5. RG PROV CCAA SECCION'!$A217,'DATOS PEST12'!$F:$F,"REGIMEN GENERAL",'DATOS PEST12'!$C:$C,"&lt;&gt;"&amp;"UNION EUROPEA")</f>
        <v>317</v>
      </c>
      <c r="E217" s="62">
        <f>SUMIFS('DATOS PEST12'!$E:$E,'DATOS PEST12'!$A:$A,INDICE!$C$13,'DATOS PEST12'!$D:$D,'5. RG PROV CCAA SECCION'!E$11,'DATOS PEST12'!$B:$B,'5. RG PROV CCAA SECCION'!$A217,'DATOS PEST12'!$F:$F,"REGIMEN GENERAL",'DATOS PEST12'!$C:$C,"&lt;&gt;"&amp;"UNION EUROPEA")</f>
        <v>15.315789473684205</v>
      </c>
      <c r="F217" s="62">
        <f>SUMIFS('DATOS PEST12'!$E:$E,'DATOS PEST12'!$A:$A,INDICE!$C$13,'DATOS PEST12'!$D:$D,'5. RG PROV CCAA SECCION'!F$11,'DATOS PEST12'!$B:$B,'5. RG PROV CCAA SECCION'!$A217,'DATOS PEST12'!$F:$F,"REGIMEN GENERAL",'DATOS PEST12'!$C:$C,"&lt;&gt;"&amp;"UNION EUROPEA")</f>
        <v>6323.894736842105</v>
      </c>
      <c r="G217" s="62">
        <f>SUMIFS('DATOS PEST12'!$E:$E,'DATOS PEST12'!$A:$A,INDICE!$C$13,'DATOS PEST12'!$D:$D,'5. RG PROV CCAA SECCION'!G$11,'DATOS PEST12'!$B:$B,'5. RG PROV CCAA SECCION'!$A217,'DATOS PEST12'!$F:$F,"REGIMEN GENERAL",'DATOS PEST12'!$C:$C,"&lt;&gt;"&amp;"UNION EUROPEA")</f>
        <v>76.947368421052602</v>
      </c>
      <c r="H217" s="62">
        <f>SUMIFS('DATOS PEST12'!$E:$E,'DATOS PEST12'!$A:$A,INDICE!$C$13,'DATOS PEST12'!$D:$D,'5. RG PROV CCAA SECCION'!H$11,'DATOS PEST12'!$B:$B,'5. RG PROV CCAA SECCION'!$A217,'DATOS PEST12'!$F:$F,"REGIMEN GENERAL",'DATOS PEST12'!$C:$C,"&lt;&gt;"&amp;"UNION EUROPEA")</f>
        <v>409.5789473684211</v>
      </c>
      <c r="I217" s="62">
        <f>SUMIFS('DATOS PEST12'!$E:$E,'DATOS PEST12'!$A:$A,INDICE!$C$13,'DATOS PEST12'!$D:$D,'5. RG PROV CCAA SECCION'!I$11,'DATOS PEST12'!$B:$B,'5. RG PROV CCAA SECCION'!$A217,'DATOS PEST12'!$F:$F,"REGIMEN GENERAL",'DATOS PEST12'!$C:$C,"&lt;&gt;"&amp;"UNION EUROPEA")</f>
        <v>7387.3684210526326</v>
      </c>
      <c r="J217" s="62">
        <f>SUMIFS('DATOS PEST12'!$E:$E,'DATOS PEST12'!$A:$A,INDICE!$C$13,'DATOS PEST12'!$D:$D,'5. RG PROV CCAA SECCION'!J$11,'DATOS PEST12'!$B:$B,'5. RG PROV CCAA SECCION'!$A217,'DATOS PEST12'!$F:$F,"REGIMEN GENERAL",'DATOS PEST12'!$C:$C,"&lt;&gt;"&amp;"UNION EUROPEA")</f>
        <v>11437.052631578948</v>
      </c>
      <c r="K217" s="62">
        <f>SUMIFS('DATOS PEST12'!$E:$E,'DATOS PEST12'!$A:$A,INDICE!$C$13,'DATOS PEST12'!$D:$D,'5. RG PROV CCAA SECCION'!K$11,'DATOS PEST12'!$B:$B,'5. RG PROV CCAA SECCION'!$A217,'DATOS PEST12'!$F:$F,"REGIMEN GENERAL",'DATOS PEST12'!$C:$C,"&lt;&gt;"&amp;"UNION EUROPEA")</f>
        <v>2821</v>
      </c>
      <c r="L217" s="62">
        <f>SUMIFS('DATOS PEST12'!$E:$E,'DATOS PEST12'!$A:$A,INDICE!$C$13,'DATOS PEST12'!$D:$D,'5. RG PROV CCAA SECCION'!L$11,'DATOS PEST12'!$B:$B,'5. RG PROV CCAA SECCION'!$A217,'DATOS PEST12'!$F:$F,"REGIMEN GENERAL",'DATOS PEST12'!$C:$C,"&lt;&gt;"&amp;"UNION EUROPEA")</f>
        <v>14070.842105263157</v>
      </c>
      <c r="M217" s="62">
        <f>SUMIFS('DATOS PEST12'!$E:$E,'DATOS PEST12'!$A:$A,INDICE!$C$13,'DATOS PEST12'!$D:$D,'5. RG PROV CCAA SECCION'!M$11,'DATOS PEST12'!$B:$B,'5. RG PROV CCAA SECCION'!$A217,'DATOS PEST12'!$F:$F,"REGIMEN GENERAL",'DATOS PEST12'!$C:$C,"&lt;&gt;"&amp;"UNION EUROPEA")</f>
        <v>2273.7368421052633</v>
      </c>
      <c r="N217" s="62">
        <f>SUMIFS('DATOS PEST12'!$E:$E,'DATOS PEST12'!$A:$A,INDICE!$C$13,'DATOS PEST12'!$D:$D,'5. RG PROV CCAA SECCION'!N$11,'DATOS PEST12'!$B:$B,'5. RG PROV CCAA SECCION'!$A217,'DATOS PEST12'!$F:$F,"REGIMEN GENERAL",'DATOS PEST12'!$C:$C,"&lt;&gt;"&amp;"UNION EUROPEA")</f>
        <v>187.73684210526318</v>
      </c>
      <c r="O217" s="62">
        <f>SUMIFS('DATOS PEST12'!$E:$E,'DATOS PEST12'!$A:$A,INDICE!$C$13,'DATOS PEST12'!$D:$D,'5. RG PROV CCAA SECCION'!O$11,'DATOS PEST12'!$B:$B,'5. RG PROV CCAA SECCION'!$A217,'DATOS PEST12'!$F:$F,"REGIMEN GENERAL",'DATOS PEST12'!$C:$C,"&lt;&gt;"&amp;"UNION EUROPEA")</f>
        <v>434.6315789473685</v>
      </c>
      <c r="P217" s="62">
        <f>SUMIFS('DATOS PEST12'!$E:$E,'DATOS PEST12'!$A:$A,INDICE!$C$13,'DATOS PEST12'!$D:$D,'5. RG PROV CCAA SECCION'!P$11,'DATOS PEST12'!$B:$B,'5. RG PROV CCAA SECCION'!$A217,'DATOS PEST12'!$F:$F,"REGIMEN GENERAL",'DATOS PEST12'!$C:$C,"&lt;&gt;"&amp;"UNION EUROPEA")</f>
        <v>1784.5263157894738</v>
      </c>
      <c r="Q217" s="62">
        <f>SUMIFS('DATOS PEST12'!$E:$E,'DATOS PEST12'!$A:$A,INDICE!$C$13,'DATOS PEST12'!$D:$D,'5. RG PROV CCAA SECCION'!Q$11,'DATOS PEST12'!$B:$B,'5. RG PROV CCAA SECCION'!$A217,'DATOS PEST12'!$F:$F,"REGIMEN GENERAL",'DATOS PEST12'!$C:$C,"&lt;&gt;"&amp;"UNION EUROPEA")</f>
        <v>7199.2631578947367</v>
      </c>
      <c r="R217" s="62">
        <f>SUMIFS('DATOS PEST12'!$E:$E,'DATOS PEST12'!$A:$A,INDICE!$C$13,'DATOS PEST12'!$D:$D,'5. RG PROV CCAA SECCION'!R$11,'DATOS PEST12'!$B:$B,'5. RG PROV CCAA SECCION'!$A217,'DATOS PEST12'!$F:$F,"REGIMEN GENERAL",'DATOS PEST12'!$C:$C,"&lt;&gt;"&amp;"UNION EUROPEA")</f>
        <v>343.68421052631572</v>
      </c>
      <c r="S217" s="62">
        <f>SUMIFS('DATOS PEST12'!$E:$E,'DATOS PEST12'!$A:$A,INDICE!$C$13,'DATOS PEST12'!$D:$D,'5. RG PROV CCAA SECCION'!S$11,'DATOS PEST12'!$B:$B,'5. RG PROV CCAA SECCION'!$A217,'DATOS PEST12'!$F:$F,"REGIMEN GENERAL",'DATOS PEST12'!$C:$C,"&lt;&gt;"&amp;"UNION EUROPEA")</f>
        <v>2356.1578947368425</v>
      </c>
      <c r="T217" s="62">
        <f>SUMIFS('DATOS PEST12'!$E:$E,'DATOS PEST12'!$A:$A,INDICE!$C$13,'DATOS PEST12'!$D:$D,'5. RG PROV CCAA SECCION'!T$11,'DATOS PEST12'!$B:$B,'5. RG PROV CCAA SECCION'!$A217,'DATOS PEST12'!$F:$F,"REGIMEN GENERAL",'DATOS PEST12'!$C:$C,"&lt;&gt;"&amp;"UNION EUROPEA")</f>
        <v>2738.5263157894742</v>
      </c>
      <c r="U217" s="62">
        <f>SUMIFS('DATOS PEST12'!$E:$E,'DATOS PEST12'!$A:$A,INDICE!$C$13,'DATOS PEST12'!$D:$D,'5. RG PROV CCAA SECCION'!U$11,'DATOS PEST12'!$B:$B,'5. RG PROV CCAA SECCION'!$A217,'DATOS PEST12'!$F:$F,"REGIMEN GENERAL",'DATOS PEST12'!$C:$C,"&lt;&gt;"&amp;"UNION EUROPEA")</f>
        <v>1147.8421052631579</v>
      </c>
      <c r="V217" s="62">
        <f>SUMIFS('DATOS PEST12'!$E:$E,'DATOS PEST12'!$A:$A,INDICE!$C$13,'DATOS PEST12'!$D:$D,'5. RG PROV CCAA SECCION'!V$11,'DATOS PEST12'!$B:$B,'5. RG PROV CCAA SECCION'!$A217,'DATOS PEST12'!$F:$F,"REGIMEN GENERAL",'DATOS PEST12'!$C:$C,"&lt;&gt;"&amp;"UNION EUROPEA")</f>
        <v>1853.3684210526314</v>
      </c>
      <c r="W217" s="62">
        <f>SUMIFS('DATOS PEST12'!$E:$E,'DATOS PEST12'!$A:$A,INDICE!$C$13,'DATOS PEST12'!$D:$D,'5. RG PROV CCAA SECCION'!W$11,'DATOS PEST12'!$B:$B,'5. RG PROV CCAA SECCION'!$A217,'DATOS PEST12'!$F:$F,"REGIMEN GENERAL",'DATOS PEST12'!$C:$C,"&lt;&gt;"&amp;"UNION EUROPEA")</f>
        <v>29.368421052631582</v>
      </c>
      <c r="X217" s="62">
        <f>SUMIFS('DATOS PEST12'!$E:$E,'DATOS PEST12'!$A:$A,INDICE!$C$13,'DATOS PEST12'!$D:$D,'5. RG PROV CCAA SECCION'!X$11,'DATOS PEST12'!$B:$B,'5. RG PROV CCAA SECCION'!$A217,'DATOS PEST12'!$F:$F,"REGIMEN GENERAL",'DATOS PEST12'!$C:$C,"&lt;&gt;"&amp;"UNION EUROPEA")</f>
        <v>12.157894736842108</v>
      </c>
      <c r="Y217" s="59">
        <f>SUMIFS('DATOS PEST12'!$E:$E,'DATOS PEST12'!$A:$A,INDICE!$C$13,'DATOS PEST12'!$D:$D,'5. RG PROV CCAA SECCION'!Y$11,'DATOS PEST12'!$B:$B,'5. RG PROV CCAA SECCION'!$A217,'DATOS PEST12'!$F:$F,"REGIMEN GENERAL",'DATOS PEST12'!$C:$C,"&lt;&gt;"&amp;"UNION EUROPEA")</f>
        <v>0</v>
      </c>
    </row>
    <row r="218" spans="1:25" ht="15.6" x14ac:dyDescent="0.3">
      <c r="A218" s="238" t="s">
        <v>43</v>
      </c>
      <c r="B218" s="239"/>
      <c r="C218" s="66">
        <f t="shared" ref="C218:Y218" si="76">SUM(C219:C220)</f>
        <v>5591.5263157894742</v>
      </c>
      <c r="D218" s="64">
        <f t="shared" si="76"/>
        <v>52.473684210526315</v>
      </c>
      <c r="E218" s="67">
        <f t="shared" si="76"/>
        <v>12.947368421052632</v>
      </c>
      <c r="F218" s="67">
        <f t="shared" si="76"/>
        <v>424.36842105263167</v>
      </c>
      <c r="G218" s="67">
        <f t="shared" si="76"/>
        <v>10.157894736842103</v>
      </c>
      <c r="H218" s="67">
        <f t="shared" si="76"/>
        <v>27.89473684210526</v>
      </c>
      <c r="I218" s="67">
        <f t="shared" si="76"/>
        <v>710.8947368421052</v>
      </c>
      <c r="J218" s="67">
        <f t="shared" si="76"/>
        <v>629.42105263157896</v>
      </c>
      <c r="K218" s="67">
        <f t="shared" si="76"/>
        <v>167.05263157894734</v>
      </c>
      <c r="L218" s="67">
        <f t="shared" si="76"/>
        <v>1357.2631578947367</v>
      </c>
      <c r="M218" s="67">
        <f t="shared" si="76"/>
        <v>40.684210526315788</v>
      </c>
      <c r="N218" s="67">
        <f t="shared" si="76"/>
        <v>3.157894736842104</v>
      </c>
      <c r="O218" s="67">
        <f t="shared" si="76"/>
        <v>6.0000000000000009</v>
      </c>
      <c r="P218" s="67">
        <f t="shared" si="76"/>
        <v>92</v>
      </c>
      <c r="Q218" s="67">
        <f t="shared" si="76"/>
        <v>240.78947368421052</v>
      </c>
      <c r="R218" s="67">
        <f t="shared" si="76"/>
        <v>148.73684210526318</v>
      </c>
      <c r="S218" s="67">
        <f t="shared" si="76"/>
        <v>137.21052631578945</v>
      </c>
      <c r="T218" s="67">
        <f t="shared" si="76"/>
        <v>1258.4736842105262</v>
      </c>
      <c r="U218" s="67">
        <f t="shared" si="76"/>
        <v>134.31578947368422</v>
      </c>
      <c r="V218" s="67">
        <f t="shared" si="76"/>
        <v>134.31578947368422</v>
      </c>
      <c r="W218" s="67">
        <f t="shared" si="76"/>
        <v>3.3684210526315779</v>
      </c>
      <c r="X218" s="67">
        <f t="shared" si="76"/>
        <v>0</v>
      </c>
      <c r="Y218" s="66">
        <f t="shared" si="76"/>
        <v>0</v>
      </c>
    </row>
    <row r="219" spans="1:25" ht="15.6" x14ac:dyDescent="0.3">
      <c r="A219" s="206">
        <v>6</v>
      </c>
      <c r="B219" s="9" t="s">
        <v>1</v>
      </c>
      <c r="C219" s="59">
        <f t="shared" ref="C219:C220" si="77">SUM(D219:Y219)</f>
        <v>3160.6315789473688</v>
      </c>
      <c r="D219" s="60">
        <f>SUMIFS('DATOS PEST12'!$E:$E,'DATOS PEST12'!$A:$A,INDICE!$C$13,'DATOS PEST12'!$D:$D,'5. RG PROV CCAA SECCION'!D$11,'DATOS PEST12'!$B:$B,'5. RG PROV CCAA SECCION'!$A219,'DATOS PEST12'!$F:$F,"REGIMEN GENERAL",'DATOS PEST12'!$C:$C,"&lt;&gt;"&amp;"UNION EUROPEA")</f>
        <v>27.263157894736839</v>
      </c>
      <c r="E219" s="62">
        <f>SUMIFS('DATOS PEST12'!$E:$E,'DATOS PEST12'!$A:$A,INDICE!$C$13,'DATOS PEST12'!$D:$D,'5. RG PROV CCAA SECCION'!E$11,'DATOS PEST12'!$B:$B,'5. RG PROV CCAA SECCION'!$A219,'DATOS PEST12'!$F:$F,"REGIMEN GENERAL",'DATOS PEST12'!$C:$C,"&lt;&gt;"&amp;"UNION EUROPEA")</f>
        <v>10.368421052631579</v>
      </c>
      <c r="F219" s="62">
        <f>SUMIFS('DATOS PEST12'!$E:$E,'DATOS PEST12'!$A:$A,INDICE!$C$13,'DATOS PEST12'!$D:$D,'5. RG PROV CCAA SECCION'!F$11,'DATOS PEST12'!$B:$B,'5. RG PROV CCAA SECCION'!$A219,'DATOS PEST12'!$F:$F,"REGIMEN GENERAL",'DATOS PEST12'!$C:$C,"&lt;&gt;"&amp;"UNION EUROPEA")</f>
        <v>191.89473684210529</v>
      </c>
      <c r="G219" s="62">
        <f>SUMIFS('DATOS PEST12'!$E:$E,'DATOS PEST12'!$A:$A,INDICE!$C$13,'DATOS PEST12'!$D:$D,'5. RG PROV CCAA SECCION'!G$11,'DATOS PEST12'!$B:$B,'5. RG PROV CCAA SECCION'!$A219,'DATOS PEST12'!$F:$F,"REGIMEN GENERAL",'DATOS PEST12'!$C:$C,"&lt;&gt;"&amp;"UNION EUROPEA")</f>
        <v>7.1578947368421026</v>
      </c>
      <c r="H219" s="62">
        <f>SUMIFS('DATOS PEST12'!$E:$E,'DATOS PEST12'!$A:$A,INDICE!$C$13,'DATOS PEST12'!$D:$D,'5. RG PROV CCAA SECCION'!H$11,'DATOS PEST12'!$B:$B,'5. RG PROV CCAA SECCION'!$A219,'DATOS PEST12'!$F:$F,"REGIMEN GENERAL",'DATOS PEST12'!$C:$C,"&lt;&gt;"&amp;"UNION EUROPEA")</f>
        <v>11.894736842105265</v>
      </c>
      <c r="I219" s="62">
        <f>SUMIFS('DATOS PEST12'!$E:$E,'DATOS PEST12'!$A:$A,INDICE!$C$13,'DATOS PEST12'!$D:$D,'5. RG PROV CCAA SECCION'!I$11,'DATOS PEST12'!$B:$B,'5. RG PROV CCAA SECCION'!$A219,'DATOS PEST12'!$F:$F,"REGIMEN GENERAL",'DATOS PEST12'!$C:$C,"&lt;&gt;"&amp;"UNION EUROPEA")</f>
        <v>339.36842105263156</v>
      </c>
      <c r="J219" s="62">
        <f>SUMIFS('DATOS PEST12'!$E:$E,'DATOS PEST12'!$A:$A,INDICE!$C$13,'DATOS PEST12'!$D:$D,'5. RG PROV CCAA SECCION'!J$11,'DATOS PEST12'!$B:$B,'5. RG PROV CCAA SECCION'!$A219,'DATOS PEST12'!$F:$F,"REGIMEN GENERAL",'DATOS PEST12'!$C:$C,"&lt;&gt;"&amp;"UNION EUROPEA")</f>
        <v>388.26315789473693</v>
      </c>
      <c r="K219" s="62">
        <f>SUMIFS('DATOS PEST12'!$E:$E,'DATOS PEST12'!$A:$A,INDICE!$C$13,'DATOS PEST12'!$D:$D,'5. RG PROV CCAA SECCION'!K$11,'DATOS PEST12'!$B:$B,'5. RG PROV CCAA SECCION'!$A219,'DATOS PEST12'!$F:$F,"REGIMEN GENERAL",'DATOS PEST12'!$C:$C,"&lt;&gt;"&amp;"UNION EUROPEA")</f>
        <v>112.68421052631578</v>
      </c>
      <c r="L219" s="62">
        <f>SUMIFS('DATOS PEST12'!$E:$E,'DATOS PEST12'!$A:$A,INDICE!$C$13,'DATOS PEST12'!$D:$D,'5. RG PROV CCAA SECCION'!L$11,'DATOS PEST12'!$B:$B,'5. RG PROV CCAA SECCION'!$A219,'DATOS PEST12'!$F:$F,"REGIMEN GENERAL",'DATOS PEST12'!$C:$C,"&lt;&gt;"&amp;"UNION EUROPEA")</f>
        <v>811.73684210526312</v>
      </c>
      <c r="M219" s="62">
        <f>SUMIFS('DATOS PEST12'!$E:$E,'DATOS PEST12'!$A:$A,INDICE!$C$13,'DATOS PEST12'!$D:$D,'5. RG PROV CCAA SECCION'!M$11,'DATOS PEST12'!$B:$B,'5. RG PROV CCAA SECCION'!$A219,'DATOS PEST12'!$F:$F,"REGIMEN GENERAL",'DATOS PEST12'!$C:$C,"&lt;&gt;"&amp;"UNION EUROPEA")</f>
        <v>24.684210526315795</v>
      </c>
      <c r="N219" s="62">
        <f>SUMIFS('DATOS PEST12'!$E:$E,'DATOS PEST12'!$A:$A,INDICE!$C$13,'DATOS PEST12'!$D:$D,'5. RG PROV CCAA SECCION'!N$11,'DATOS PEST12'!$B:$B,'5. RG PROV CCAA SECCION'!$A219,'DATOS PEST12'!$F:$F,"REGIMEN GENERAL",'DATOS PEST12'!$C:$C,"&lt;&gt;"&amp;"UNION EUROPEA")</f>
        <v>1.9999999999999991</v>
      </c>
      <c r="O219" s="62">
        <f>SUMIFS('DATOS PEST12'!$E:$E,'DATOS PEST12'!$A:$A,INDICE!$C$13,'DATOS PEST12'!$D:$D,'5. RG PROV CCAA SECCION'!O$11,'DATOS PEST12'!$B:$B,'5. RG PROV CCAA SECCION'!$A219,'DATOS PEST12'!$F:$F,"REGIMEN GENERAL",'DATOS PEST12'!$C:$C,"&lt;&gt;"&amp;"UNION EUROPEA")</f>
        <v>3.0000000000000004</v>
      </c>
      <c r="P219" s="62">
        <f>SUMIFS('DATOS PEST12'!$E:$E,'DATOS PEST12'!$A:$A,INDICE!$C$13,'DATOS PEST12'!$D:$D,'5. RG PROV CCAA SECCION'!P$11,'DATOS PEST12'!$B:$B,'5. RG PROV CCAA SECCION'!$A219,'DATOS PEST12'!$F:$F,"REGIMEN GENERAL",'DATOS PEST12'!$C:$C,"&lt;&gt;"&amp;"UNION EUROPEA")</f>
        <v>54.578947368421041</v>
      </c>
      <c r="Q219" s="62">
        <f>SUMIFS('DATOS PEST12'!$E:$E,'DATOS PEST12'!$A:$A,INDICE!$C$13,'DATOS PEST12'!$D:$D,'5. RG PROV CCAA SECCION'!Q$11,'DATOS PEST12'!$B:$B,'5. RG PROV CCAA SECCION'!$A219,'DATOS PEST12'!$F:$F,"REGIMEN GENERAL",'DATOS PEST12'!$C:$C,"&lt;&gt;"&amp;"UNION EUROPEA")</f>
        <v>153.15789473684211</v>
      </c>
      <c r="R219" s="62">
        <f>SUMIFS('DATOS PEST12'!$E:$E,'DATOS PEST12'!$A:$A,INDICE!$C$13,'DATOS PEST12'!$D:$D,'5. RG PROV CCAA SECCION'!R$11,'DATOS PEST12'!$B:$B,'5. RG PROV CCAA SECCION'!$A219,'DATOS PEST12'!$F:$F,"REGIMEN GENERAL",'DATOS PEST12'!$C:$C,"&lt;&gt;"&amp;"UNION EUROPEA")</f>
        <v>76.526315789473685</v>
      </c>
      <c r="S219" s="62">
        <f>SUMIFS('DATOS PEST12'!$E:$E,'DATOS PEST12'!$A:$A,INDICE!$C$13,'DATOS PEST12'!$D:$D,'5. RG PROV CCAA SECCION'!S$11,'DATOS PEST12'!$B:$B,'5. RG PROV CCAA SECCION'!$A219,'DATOS PEST12'!$F:$F,"REGIMEN GENERAL",'DATOS PEST12'!$C:$C,"&lt;&gt;"&amp;"UNION EUROPEA")</f>
        <v>66.68421052631578</v>
      </c>
      <c r="T219" s="62">
        <f>SUMIFS('DATOS PEST12'!$E:$E,'DATOS PEST12'!$A:$A,INDICE!$C$13,'DATOS PEST12'!$D:$D,'5. RG PROV CCAA SECCION'!T$11,'DATOS PEST12'!$B:$B,'5. RG PROV CCAA SECCION'!$A219,'DATOS PEST12'!$F:$F,"REGIMEN GENERAL",'DATOS PEST12'!$C:$C,"&lt;&gt;"&amp;"UNION EUROPEA")</f>
        <v>755.57894736842104</v>
      </c>
      <c r="U219" s="62">
        <f>SUMIFS('DATOS PEST12'!$E:$E,'DATOS PEST12'!$A:$A,INDICE!$C$13,'DATOS PEST12'!$D:$D,'5. RG PROV CCAA SECCION'!U$11,'DATOS PEST12'!$B:$B,'5. RG PROV CCAA SECCION'!$A219,'DATOS PEST12'!$F:$F,"REGIMEN GENERAL",'DATOS PEST12'!$C:$C,"&lt;&gt;"&amp;"UNION EUROPEA")</f>
        <v>64.94736842105263</v>
      </c>
      <c r="V219" s="62">
        <f>SUMIFS('DATOS PEST12'!$E:$E,'DATOS PEST12'!$A:$A,INDICE!$C$13,'DATOS PEST12'!$D:$D,'5. RG PROV CCAA SECCION'!V$11,'DATOS PEST12'!$B:$B,'5. RG PROV CCAA SECCION'!$A219,'DATOS PEST12'!$F:$F,"REGIMEN GENERAL",'DATOS PEST12'!$C:$C,"&lt;&gt;"&amp;"UNION EUROPEA")</f>
        <v>57.842105263157904</v>
      </c>
      <c r="W219" s="62">
        <f>SUMIFS('DATOS PEST12'!$E:$E,'DATOS PEST12'!$A:$A,INDICE!$C$13,'DATOS PEST12'!$D:$D,'5. RG PROV CCAA SECCION'!W$11,'DATOS PEST12'!$B:$B,'5. RG PROV CCAA SECCION'!$A219,'DATOS PEST12'!$F:$F,"REGIMEN GENERAL",'DATOS PEST12'!$C:$C,"&lt;&gt;"&amp;"UNION EUROPEA")</f>
        <v>0.99999999999999956</v>
      </c>
      <c r="X219" s="62">
        <f>SUMIFS('DATOS PEST12'!$E:$E,'DATOS PEST12'!$A:$A,INDICE!$C$13,'DATOS PEST12'!$D:$D,'5. RG PROV CCAA SECCION'!X$11,'DATOS PEST12'!$B:$B,'5. RG PROV CCAA SECCION'!$A219,'DATOS PEST12'!$F:$F,"REGIMEN GENERAL",'DATOS PEST12'!$C:$C,"&lt;&gt;"&amp;"UNION EUROPEA")</f>
        <v>0</v>
      </c>
      <c r="Y219" s="59">
        <f>SUMIFS('DATOS PEST12'!$E:$E,'DATOS PEST12'!$A:$A,INDICE!$C$13,'DATOS PEST12'!$D:$D,'5. RG PROV CCAA SECCION'!Y$11,'DATOS PEST12'!$B:$B,'5. RG PROV CCAA SECCION'!$A219,'DATOS PEST12'!$F:$F,"REGIMEN GENERAL",'DATOS PEST12'!$C:$C,"&lt;&gt;"&amp;"UNION EUROPEA")</f>
        <v>0</v>
      </c>
    </row>
    <row r="220" spans="1:25" ht="15.6" x14ac:dyDescent="0.3">
      <c r="A220" s="1">
        <v>10</v>
      </c>
      <c r="B220" s="17" t="s">
        <v>173</v>
      </c>
      <c r="C220" s="59">
        <f t="shared" si="77"/>
        <v>2430.8947368421054</v>
      </c>
      <c r="D220" s="60">
        <f>SUMIFS('DATOS PEST12'!$E:$E,'DATOS PEST12'!$A:$A,INDICE!$C$13,'DATOS PEST12'!$D:$D,'5. RG PROV CCAA SECCION'!D$11,'DATOS PEST12'!$B:$B,'5. RG PROV CCAA SECCION'!$A220,'DATOS PEST12'!$F:$F,"REGIMEN GENERAL",'DATOS PEST12'!$C:$C,"&lt;&gt;"&amp;"UNION EUROPEA")</f>
        <v>25.210526315789473</v>
      </c>
      <c r="E220" s="62">
        <f>SUMIFS('DATOS PEST12'!$E:$E,'DATOS PEST12'!$A:$A,INDICE!$C$13,'DATOS PEST12'!$D:$D,'5. RG PROV CCAA SECCION'!E$11,'DATOS PEST12'!$B:$B,'5. RG PROV CCAA SECCION'!$A220,'DATOS PEST12'!$F:$F,"REGIMEN GENERAL",'DATOS PEST12'!$C:$C,"&lt;&gt;"&amp;"UNION EUROPEA")</f>
        <v>2.5789473684210527</v>
      </c>
      <c r="F220" s="62">
        <f>SUMIFS('DATOS PEST12'!$E:$E,'DATOS PEST12'!$A:$A,INDICE!$C$13,'DATOS PEST12'!$D:$D,'5. RG PROV CCAA SECCION'!F$11,'DATOS PEST12'!$B:$B,'5. RG PROV CCAA SECCION'!$A220,'DATOS PEST12'!$F:$F,"REGIMEN GENERAL",'DATOS PEST12'!$C:$C,"&lt;&gt;"&amp;"UNION EUROPEA")</f>
        <v>232.47368421052636</v>
      </c>
      <c r="G220" s="62">
        <f>SUMIFS('DATOS PEST12'!$E:$E,'DATOS PEST12'!$A:$A,INDICE!$C$13,'DATOS PEST12'!$D:$D,'5. RG PROV CCAA SECCION'!G$11,'DATOS PEST12'!$B:$B,'5. RG PROV CCAA SECCION'!$A220,'DATOS PEST12'!$F:$F,"REGIMEN GENERAL",'DATOS PEST12'!$C:$C,"&lt;&gt;"&amp;"UNION EUROPEA")</f>
        <v>3.0000000000000004</v>
      </c>
      <c r="H220" s="62">
        <f>SUMIFS('DATOS PEST12'!$E:$E,'DATOS PEST12'!$A:$A,INDICE!$C$13,'DATOS PEST12'!$D:$D,'5. RG PROV CCAA SECCION'!H$11,'DATOS PEST12'!$B:$B,'5. RG PROV CCAA SECCION'!$A220,'DATOS PEST12'!$F:$F,"REGIMEN GENERAL",'DATOS PEST12'!$C:$C,"&lt;&gt;"&amp;"UNION EUROPEA")</f>
        <v>15.999999999999993</v>
      </c>
      <c r="I220" s="62">
        <f>SUMIFS('DATOS PEST12'!$E:$E,'DATOS PEST12'!$A:$A,INDICE!$C$13,'DATOS PEST12'!$D:$D,'5. RG PROV CCAA SECCION'!I$11,'DATOS PEST12'!$B:$B,'5. RG PROV CCAA SECCION'!$A220,'DATOS PEST12'!$F:$F,"REGIMEN GENERAL",'DATOS PEST12'!$C:$C,"&lt;&gt;"&amp;"UNION EUROPEA")</f>
        <v>371.52631578947364</v>
      </c>
      <c r="J220" s="62">
        <f>SUMIFS('DATOS PEST12'!$E:$E,'DATOS PEST12'!$A:$A,INDICE!$C$13,'DATOS PEST12'!$D:$D,'5. RG PROV CCAA SECCION'!J$11,'DATOS PEST12'!$B:$B,'5. RG PROV CCAA SECCION'!$A220,'DATOS PEST12'!$F:$F,"REGIMEN GENERAL",'DATOS PEST12'!$C:$C,"&lt;&gt;"&amp;"UNION EUROPEA")</f>
        <v>241.15789473684205</v>
      </c>
      <c r="K220" s="62">
        <f>SUMIFS('DATOS PEST12'!$E:$E,'DATOS PEST12'!$A:$A,INDICE!$C$13,'DATOS PEST12'!$D:$D,'5. RG PROV CCAA SECCION'!K$11,'DATOS PEST12'!$B:$B,'5. RG PROV CCAA SECCION'!$A220,'DATOS PEST12'!$F:$F,"REGIMEN GENERAL",'DATOS PEST12'!$C:$C,"&lt;&gt;"&amp;"UNION EUROPEA")</f>
        <v>54.368421052631575</v>
      </c>
      <c r="L220" s="62">
        <f>SUMIFS('DATOS PEST12'!$E:$E,'DATOS PEST12'!$A:$A,INDICE!$C$13,'DATOS PEST12'!$D:$D,'5. RG PROV CCAA SECCION'!L$11,'DATOS PEST12'!$B:$B,'5. RG PROV CCAA SECCION'!$A220,'DATOS PEST12'!$F:$F,"REGIMEN GENERAL",'DATOS PEST12'!$C:$C,"&lt;&gt;"&amp;"UNION EUROPEA")</f>
        <v>545.52631578947364</v>
      </c>
      <c r="M220" s="62">
        <f>SUMIFS('DATOS PEST12'!$E:$E,'DATOS PEST12'!$A:$A,INDICE!$C$13,'DATOS PEST12'!$D:$D,'5. RG PROV CCAA SECCION'!M$11,'DATOS PEST12'!$B:$B,'5. RG PROV CCAA SECCION'!$A220,'DATOS PEST12'!$F:$F,"REGIMEN GENERAL",'DATOS PEST12'!$C:$C,"&lt;&gt;"&amp;"UNION EUROPEA")</f>
        <v>15.999999999999993</v>
      </c>
      <c r="N220" s="62">
        <f>SUMIFS('DATOS PEST12'!$E:$E,'DATOS PEST12'!$A:$A,INDICE!$C$13,'DATOS PEST12'!$D:$D,'5. RG PROV CCAA SECCION'!N$11,'DATOS PEST12'!$B:$B,'5. RG PROV CCAA SECCION'!$A220,'DATOS PEST12'!$F:$F,"REGIMEN GENERAL",'DATOS PEST12'!$C:$C,"&lt;&gt;"&amp;"UNION EUROPEA")</f>
        <v>1.1578947368421049</v>
      </c>
      <c r="O220" s="62">
        <f>SUMIFS('DATOS PEST12'!$E:$E,'DATOS PEST12'!$A:$A,INDICE!$C$13,'DATOS PEST12'!$D:$D,'5. RG PROV CCAA SECCION'!O$11,'DATOS PEST12'!$B:$B,'5. RG PROV CCAA SECCION'!$A220,'DATOS PEST12'!$F:$F,"REGIMEN GENERAL",'DATOS PEST12'!$C:$C,"&lt;&gt;"&amp;"UNION EUROPEA")</f>
        <v>3.0000000000000004</v>
      </c>
      <c r="P220" s="62">
        <f>SUMIFS('DATOS PEST12'!$E:$E,'DATOS PEST12'!$A:$A,INDICE!$C$13,'DATOS PEST12'!$D:$D,'5. RG PROV CCAA SECCION'!P$11,'DATOS PEST12'!$B:$B,'5. RG PROV CCAA SECCION'!$A220,'DATOS PEST12'!$F:$F,"REGIMEN GENERAL",'DATOS PEST12'!$C:$C,"&lt;&gt;"&amp;"UNION EUROPEA")</f>
        <v>37.421052631578952</v>
      </c>
      <c r="Q220" s="62">
        <f>SUMIFS('DATOS PEST12'!$E:$E,'DATOS PEST12'!$A:$A,INDICE!$C$13,'DATOS PEST12'!$D:$D,'5. RG PROV CCAA SECCION'!Q$11,'DATOS PEST12'!$B:$B,'5. RG PROV CCAA SECCION'!$A220,'DATOS PEST12'!$F:$F,"REGIMEN GENERAL",'DATOS PEST12'!$C:$C,"&lt;&gt;"&amp;"UNION EUROPEA")</f>
        <v>87.631578947368411</v>
      </c>
      <c r="R220" s="62">
        <f>SUMIFS('DATOS PEST12'!$E:$E,'DATOS PEST12'!$A:$A,INDICE!$C$13,'DATOS PEST12'!$D:$D,'5. RG PROV CCAA SECCION'!R$11,'DATOS PEST12'!$B:$B,'5. RG PROV CCAA SECCION'!$A220,'DATOS PEST12'!$F:$F,"REGIMEN GENERAL",'DATOS PEST12'!$C:$C,"&lt;&gt;"&amp;"UNION EUROPEA")</f>
        <v>72.21052631578948</v>
      </c>
      <c r="S220" s="62">
        <f>SUMIFS('DATOS PEST12'!$E:$E,'DATOS PEST12'!$A:$A,INDICE!$C$13,'DATOS PEST12'!$D:$D,'5. RG PROV CCAA SECCION'!S$11,'DATOS PEST12'!$B:$B,'5. RG PROV CCAA SECCION'!$A220,'DATOS PEST12'!$F:$F,"REGIMEN GENERAL",'DATOS PEST12'!$C:$C,"&lt;&gt;"&amp;"UNION EUROPEA")</f>
        <v>70.526315789473671</v>
      </c>
      <c r="T220" s="62">
        <f>SUMIFS('DATOS PEST12'!$E:$E,'DATOS PEST12'!$A:$A,INDICE!$C$13,'DATOS PEST12'!$D:$D,'5. RG PROV CCAA SECCION'!T$11,'DATOS PEST12'!$B:$B,'5. RG PROV CCAA SECCION'!$A220,'DATOS PEST12'!$F:$F,"REGIMEN GENERAL",'DATOS PEST12'!$C:$C,"&lt;&gt;"&amp;"UNION EUROPEA")</f>
        <v>502.8947368421052</v>
      </c>
      <c r="U220" s="62">
        <f>SUMIFS('DATOS PEST12'!$E:$E,'DATOS PEST12'!$A:$A,INDICE!$C$13,'DATOS PEST12'!$D:$D,'5. RG PROV CCAA SECCION'!U$11,'DATOS PEST12'!$B:$B,'5. RG PROV CCAA SECCION'!$A220,'DATOS PEST12'!$F:$F,"REGIMEN GENERAL",'DATOS PEST12'!$C:$C,"&lt;&gt;"&amp;"UNION EUROPEA")</f>
        <v>69.368421052631589</v>
      </c>
      <c r="V220" s="62">
        <f>SUMIFS('DATOS PEST12'!$E:$E,'DATOS PEST12'!$A:$A,INDICE!$C$13,'DATOS PEST12'!$D:$D,'5. RG PROV CCAA SECCION'!V$11,'DATOS PEST12'!$B:$B,'5. RG PROV CCAA SECCION'!$A220,'DATOS PEST12'!$F:$F,"REGIMEN GENERAL",'DATOS PEST12'!$C:$C,"&lt;&gt;"&amp;"UNION EUROPEA")</f>
        <v>76.473684210526329</v>
      </c>
      <c r="W220" s="62">
        <f>SUMIFS('DATOS PEST12'!$E:$E,'DATOS PEST12'!$A:$A,INDICE!$C$13,'DATOS PEST12'!$D:$D,'5. RG PROV CCAA SECCION'!W$11,'DATOS PEST12'!$B:$B,'5. RG PROV CCAA SECCION'!$A220,'DATOS PEST12'!$F:$F,"REGIMEN GENERAL",'DATOS PEST12'!$C:$C,"&lt;&gt;"&amp;"UNION EUROPEA")</f>
        <v>2.3684210526315783</v>
      </c>
      <c r="X220" s="62">
        <f>SUMIFS('DATOS PEST12'!$E:$E,'DATOS PEST12'!$A:$A,INDICE!$C$13,'DATOS PEST12'!$D:$D,'5. RG PROV CCAA SECCION'!X$11,'DATOS PEST12'!$B:$B,'5. RG PROV CCAA SECCION'!$A220,'DATOS PEST12'!$F:$F,"REGIMEN GENERAL",'DATOS PEST12'!$C:$C,"&lt;&gt;"&amp;"UNION EUROPEA")</f>
        <v>0</v>
      </c>
      <c r="Y220" s="59">
        <f>SUMIFS('DATOS PEST12'!$E:$E,'DATOS PEST12'!$A:$A,INDICE!$C$13,'DATOS PEST12'!$D:$D,'5. RG PROV CCAA SECCION'!Y$11,'DATOS PEST12'!$B:$B,'5. RG PROV CCAA SECCION'!$A220,'DATOS PEST12'!$F:$F,"REGIMEN GENERAL",'DATOS PEST12'!$C:$C,"&lt;&gt;"&amp;"UNION EUROPEA")</f>
        <v>0</v>
      </c>
    </row>
    <row r="221" spans="1:25" ht="15.6" x14ac:dyDescent="0.3">
      <c r="A221" s="238" t="s">
        <v>44</v>
      </c>
      <c r="B221" s="239"/>
      <c r="C221" s="66">
        <f t="shared" ref="C221:Y221" si="78">SUM(C222:C225)</f>
        <v>29655.8947368421</v>
      </c>
      <c r="D221" s="64">
        <f t="shared" si="78"/>
        <v>563.21052631578948</v>
      </c>
      <c r="E221" s="67">
        <f t="shared" si="78"/>
        <v>44.263157894736835</v>
      </c>
      <c r="F221" s="67">
        <f t="shared" si="78"/>
        <v>3255</v>
      </c>
      <c r="G221" s="67">
        <f t="shared" si="78"/>
        <v>5</v>
      </c>
      <c r="H221" s="67">
        <f t="shared" si="78"/>
        <v>64.052631578947356</v>
      </c>
      <c r="I221" s="67">
        <f t="shared" si="78"/>
        <v>3478.894736842105</v>
      </c>
      <c r="J221" s="67">
        <f t="shared" si="78"/>
        <v>3951.78947368421</v>
      </c>
      <c r="K221" s="67">
        <f t="shared" si="78"/>
        <v>1327.3684210526317</v>
      </c>
      <c r="L221" s="67">
        <f t="shared" si="78"/>
        <v>8055.21052631579</v>
      </c>
      <c r="M221" s="67">
        <f t="shared" si="78"/>
        <v>433.4736842105263</v>
      </c>
      <c r="N221" s="67">
        <f t="shared" si="78"/>
        <v>52.578947368421069</v>
      </c>
      <c r="O221" s="67">
        <f t="shared" si="78"/>
        <v>79.84210526315789</v>
      </c>
      <c r="P221" s="67">
        <f t="shared" si="78"/>
        <v>766.26315789473699</v>
      </c>
      <c r="Q221" s="67">
        <f t="shared" si="78"/>
        <v>2763.7368421052629</v>
      </c>
      <c r="R221" s="67">
        <f t="shared" si="78"/>
        <v>297.10526315789474</v>
      </c>
      <c r="S221" s="67">
        <f t="shared" si="78"/>
        <v>850.47368421052624</v>
      </c>
      <c r="T221" s="67">
        <f t="shared" si="78"/>
        <v>2390.0526315789475</v>
      </c>
      <c r="U221" s="67">
        <f t="shared" si="78"/>
        <v>518.68421052631572</v>
      </c>
      <c r="V221" s="67">
        <f t="shared" si="78"/>
        <v>745.10526315789468</v>
      </c>
      <c r="W221" s="67">
        <f t="shared" si="78"/>
        <v>12.789473684210524</v>
      </c>
      <c r="X221" s="67">
        <f t="shared" si="78"/>
        <v>0.99999999999999956</v>
      </c>
      <c r="Y221" s="66">
        <f t="shared" si="78"/>
        <v>0</v>
      </c>
    </row>
    <row r="222" spans="1:25" ht="15.6" x14ac:dyDescent="0.3">
      <c r="A222" s="6">
        <v>15</v>
      </c>
      <c r="B222" s="7" t="s">
        <v>84</v>
      </c>
      <c r="C222" s="59">
        <f t="shared" ref="C222:C225" si="79">SUM(D222:Y222)</f>
        <v>13211.842105263155</v>
      </c>
      <c r="D222" s="60">
        <f>SUMIFS('DATOS PEST12'!$E:$E,'DATOS PEST12'!$A:$A,INDICE!$C$13,'DATOS PEST12'!$D:$D,'5. RG PROV CCAA SECCION'!D$11,'DATOS PEST12'!$B:$B,'5. RG PROV CCAA SECCION'!$A222,'DATOS PEST12'!$F:$F,"REGIMEN GENERAL",'DATOS PEST12'!$C:$C,"&lt;&gt;"&amp;"UNION EUROPEA")</f>
        <v>193.21052631578951</v>
      </c>
      <c r="E222" s="62">
        <f>SUMIFS('DATOS PEST12'!$E:$E,'DATOS PEST12'!$A:$A,INDICE!$C$13,'DATOS PEST12'!$D:$D,'5. RG PROV CCAA SECCION'!E$11,'DATOS PEST12'!$B:$B,'5. RG PROV CCAA SECCION'!$A222,'DATOS PEST12'!$F:$F,"REGIMEN GENERAL",'DATOS PEST12'!$C:$C,"&lt;&gt;"&amp;"UNION EUROPEA")</f>
        <v>3.6842105263157885</v>
      </c>
      <c r="F222" s="62">
        <f>SUMIFS('DATOS PEST12'!$E:$E,'DATOS PEST12'!$A:$A,INDICE!$C$13,'DATOS PEST12'!$D:$D,'5. RG PROV CCAA SECCION'!F$11,'DATOS PEST12'!$B:$B,'5. RG PROV CCAA SECCION'!$A222,'DATOS PEST12'!$F:$F,"REGIMEN GENERAL",'DATOS PEST12'!$C:$C,"&lt;&gt;"&amp;"UNION EUROPEA")</f>
        <v>1018.6315789473684</v>
      </c>
      <c r="G222" s="62">
        <f>SUMIFS('DATOS PEST12'!$E:$E,'DATOS PEST12'!$A:$A,INDICE!$C$13,'DATOS PEST12'!$D:$D,'5. RG PROV CCAA SECCION'!G$11,'DATOS PEST12'!$B:$B,'5. RG PROV CCAA SECCION'!$A222,'DATOS PEST12'!$F:$F,"REGIMEN GENERAL",'DATOS PEST12'!$C:$C,"&lt;&gt;"&amp;"UNION EUROPEA")</f>
        <v>3.0000000000000004</v>
      </c>
      <c r="H222" s="62">
        <f>SUMIFS('DATOS PEST12'!$E:$E,'DATOS PEST12'!$A:$A,INDICE!$C$13,'DATOS PEST12'!$D:$D,'5. RG PROV CCAA SECCION'!H$11,'DATOS PEST12'!$B:$B,'5. RG PROV CCAA SECCION'!$A222,'DATOS PEST12'!$F:$F,"REGIMEN GENERAL",'DATOS PEST12'!$C:$C,"&lt;&gt;"&amp;"UNION EUROPEA")</f>
        <v>25.000000000000004</v>
      </c>
      <c r="I222" s="62">
        <f>SUMIFS('DATOS PEST12'!$E:$E,'DATOS PEST12'!$A:$A,INDICE!$C$13,'DATOS PEST12'!$D:$D,'5. RG PROV CCAA SECCION'!I$11,'DATOS PEST12'!$B:$B,'5. RG PROV CCAA SECCION'!$A222,'DATOS PEST12'!$F:$F,"REGIMEN GENERAL",'DATOS PEST12'!$C:$C,"&lt;&gt;"&amp;"UNION EUROPEA")</f>
        <v>1909.7368421052631</v>
      </c>
      <c r="J222" s="62">
        <f>SUMIFS('DATOS PEST12'!$E:$E,'DATOS PEST12'!$A:$A,INDICE!$C$13,'DATOS PEST12'!$D:$D,'5. RG PROV CCAA SECCION'!J$11,'DATOS PEST12'!$B:$B,'5. RG PROV CCAA SECCION'!$A222,'DATOS PEST12'!$F:$F,"REGIMEN GENERAL",'DATOS PEST12'!$C:$C,"&lt;&gt;"&amp;"UNION EUROPEA")</f>
        <v>1720.2631578947364</v>
      </c>
      <c r="K222" s="62">
        <f>SUMIFS('DATOS PEST12'!$E:$E,'DATOS PEST12'!$A:$A,INDICE!$C$13,'DATOS PEST12'!$D:$D,'5. RG PROV CCAA SECCION'!K$11,'DATOS PEST12'!$B:$B,'5. RG PROV CCAA SECCION'!$A222,'DATOS PEST12'!$F:$F,"REGIMEN GENERAL",'DATOS PEST12'!$C:$C,"&lt;&gt;"&amp;"UNION EUROPEA")</f>
        <v>534.68421052631572</v>
      </c>
      <c r="L222" s="62">
        <f>SUMIFS('DATOS PEST12'!$E:$E,'DATOS PEST12'!$A:$A,INDICE!$C$13,'DATOS PEST12'!$D:$D,'5. RG PROV CCAA SECCION'!L$11,'DATOS PEST12'!$B:$B,'5. RG PROV CCAA SECCION'!$A222,'DATOS PEST12'!$F:$F,"REGIMEN GENERAL",'DATOS PEST12'!$C:$C,"&lt;&gt;"&amp;"UNION EUROPEA")</f>
        <v>3587.9473684210525</v>
      </c>
      <c r="M222" s="62">
        <f>SUMIFS('DATOS PEST12'!$E:$E,'DATOS PEST12'!$A:$A,INDICE!$C$13,'DATOS PEST12'!$D:$D,'5. RG PROV CCAA SECCION'!M$11,'DATOS PEST12'!$B:$B,'5. RG PROV CCAA SECCION'!$A222,'DATOS PEST12'!$F:$F,"REGIMEN GENERAL",'DATOS PEST12'!$C:$C,"&lt;&gt;"&amp;"UNION EUROPEA")</f>
        <v>261.52631578947364</v>
      </c>
      <c r="N222" s="62">
        <f>SUMIFS('DATOS PEST12'!$E:$E,'DATOS PEST12'!$A:$A,INDICE!$C$13,'DATOS PEST12'!$D:$D,'5. RG PROV CCAA SECCION'!N$11,'DATOS PEST12'!$B:$B,'5. RG PROV CCAA SECCION'!$A222,'DATOS PEST12'!$F:$F,"REGIMEN GENERAL",'DATOS PEST12'!$C:$C,"&lt;&gt;"&amp;"UNION EUROPEA")</f>
        <v>22.894736842105267</v>
      </c>
      <c r="O222" s="62">
        <f>SUMIFS('DATOS PEST12'!$E:$E,'DATOS PEST12'!$A:$A,INDICE!$C$13,'DATOS PEST12'!$D:$D,'5. RG PROV CCAA SECCION'!O$11,'DATOS PEST12'!$B:$B,'5. RG PROV CCAA SECCION'!$A222,'DATOS PEST12'!$F:$F,"REGIMEN GENERAL",'DATOS PEST12'!$C:$C,"&lt;&gt;"&amp;"UNION EUROPEA")</f>
        <v>56.473684210526315</v>
      </c>
      <c r="P222" s="62">
        <f>SUMIFS('DATOS PEST12'!$E:$E,'DATOS PEST12'!$A:$A,INDICE!$C$13,'DATOS PEST12'!$D:$D,'5. RG PROV CCAA SECCION'!P$11,'DATOS PEST12'!$B:$B,'5. RG PROV CCAA SECCION'!$A222,'DATOS PEST12'!$F:$F,"REGIMEN GENERAL",'DATOS PEST12'!$C:$C,"&lt;&gt;"&amp;"UNION EUROPEA")</f>
        <v>476.21052631578948</v>
      </c>
      <c r="Q222" s="62">
        <f>SUMIFS('DATOS PEST12'!$E:$E,'DATOS PEST12'!$A:$A,INDICE!$C$13,'DATOS PEST12'!$D:$D,'5. RG PROV CCAA SECCION'!Q$11,'DATOS PEST12'!$B:$B,'5. RG PROV CCAA SECCION'!$A222,'DATOS PEST12'!$F:$F,"REGIMEN GENERAL",'DATOS PEST12'!$C:$C,"&lt;&gt;"&amp;"UNION EUROPEA")</f>
        <v>1328</v>
      </c>
      <c r="R222" s="62">
        <f>SUMIFS('DATOS PEST12'!$E:$E,'DATOS PEST12'!$A:$A,INDICE!$C$13,'DATOS PEST12'!$D:$D,'5. RG PROV CCAA SECCION'!R$11,'DATOS PEST12'!$B:$B,'5. RG PROV CCAA SECCION'!$A222,'DATOS PEST12'!$F:$F,"REGIMEN GENERAL",'DATOS PEST12'!$C:$C,"&lt;&gt;"&amp;"UNION EUROPEA")</f>
        <v>103.05263157894736</v>
      </c>
      <c r="S222" s="62">
        <f>SUMIFS('DATOS PEST12'!$E:$E,'DATOS PEST12'!$A:$A,INDICE!$C$13,'DATOS PEST12'!$D:$D,'5. RG PROV CCAA SECCION'!S$11,'DATOS PEST12'!$B:$B,'5. RG PROV CCAA SECCION'!$A222,'DATOS PEST12'!$F:$F,"REGIMEN GENERAL",'DATOS PEST12'!$C:$C,"&lt;&gt;"&amp;"UNION EUROPEA")</f>
        <v>417.78947368421046</v>
      </c>
      <c r="T222" s="62">
        <f>SUMIFS('DATOS PEST12'!$E:$E,'DATOS PEST12'!$A:$A,INDICE!$C$13,'DATOS PEST12'!$D:$D,'5. RG PROV CCAA SECCION'!T$11,'DATOS PEST12'!$B:$B,'5. RG PROV CCAA SECCION'!$A222,'DATOS PEST12'!$F:$F,"REGIMEN GENERAL",'DATOS PEST12'!$C:$C,"&lt;&gt;"&amp;"UNION EUROPEA")</f>
        <v>970.63157894736844</v>
      </c>
      <c r="U222" s="62">
        <f>SUMIFS('DATOS PEST12'!$E:$E,'DATOS PEST12'!$A:$A,INDICE!$C$13,'DATOS PEST12'!$D:$D,'5. RG PROV CCAA SECCION'!U$11,'DATOS PEST12'!$B:$B,'5. RG PROV CCAA SECCION'!$A222,'DATOS PEST12'!$F:$F,"REGIMEN GENERAL",'DATOS PEST12'!$C:$C,"&lt;&gt;"&amp;"UNION EUROPEA")</f>
        <v>227.42105263157893</v>
      </c>
      <c r="V222" s="62">
        <f>SUMIFS('DATOS PEST12'!$E:$E,'DATOS PEST12'!$A:$A,INDICE!$C$13,'DATOS PEST12'!$D:$D,'5. RG PROV CCAA SECCION'!V$11,'DATOS PEST12'!$B:$B,'5. RG PROV CCAA SECCION'!$A222,'DATOS PEST12'!$F:$F,"REGIMEN GENERAL",'DATOS PEST12'!$C:$C,"&lt;&gt;"&amp;"UNION EUROPEA")</f>
        <v>347.68421052631572</v>
      </c>
      <c r="W222" s="62">
        <f>SUMIFS('DATOS PEST12'!$E:$E,'DATOS PEST12'!$A:$A,INDICE!$C$13,'DATOS PEST12'!$D:$D,'5. RG PROV CCAA SECCION'!W$11,'DATOS PEST12'!$B:$B,'5. RG PROV CCAA SECCION'!$A222,'DATOS PEST12'!$F:$F,"REGIMEN GENERAL",'DATOS PEST12'!$C:$C,"&lt;&gt;"&amp;"UNION EUROPEA")</f>
        <v>3.9999999999999982</v>
      </c>
      <c r="X222" s="62">
        <f>SUMIFS('DATOS PEST12'!$E:$E,'DATOS PEST12'!$A:$A,INDICE!$C$13,'DATOS PEST12'!$D:$D,'5. RG PROV CCAA SECCION'!X$11,'DATOS PEST12'!$B:$B,'5. RG PROV CCAA SECCION'!$A222,'DATOS PEST12'!$F:$F,"REGIMEN GENERAL",'DATOS PEST12'!$C:$C,"&lt;&gt;"&amp;"UNION EUROPEA")</f>
        <v>0</v>
      </c>
      <c r="Y222" s="59">
        <f>SUMIFS('DATOS PEST12'!$E:$E,'DATOS PEST12'!$A:$A,INDICE!$C$13,'DATOS PEST12'!$D:$D,'5. RG PROV CCAA SECCION'!Y$11,'DATOS PEST12'!$B:$B,'5. RG PROV CCAA SECCION'!$A222,'DATOS PEST12'!$F:$F,"REGIMEN GENERAL",'DATOS PEST12'!$C:$C,"&lt;&gt;"&amp;"UNION EUROPEA")</f>
        <v>0</v>
      </c>
    </row>
    <row r="223" spans="1:25" ht="15.6" x14ac:dyDescent="0.3">
      <c r="A223" s="8">
        <v>27</v>
      </c>
      <c r="B223" s="9" t="s">
        <v>13</v>
      </c>
      <c r="C223" s="59">
        <f t="shared" si="79"/>
        <v>4267.894736842105</v>
      </c>
      <c r="D223" s="60">
        <f>SUMIFS('DATOS PEST12'!$E:$E,'DATOS PEST12'!$A:$A,INDICE!$C$13,'DATOS PEST12'!$D:$D,'5. RG PROV CCAA SECCION'!D$11,'DATOS PEST12'!$B:$B,'5. RG PROV CCAA SECCION'!$A223,'DATOS PEST12'!$F:$F,"REGIMEN GENERAL",'DATOS PEST12'!$C:$C,"&lt;&gt;"&amp;"UNION EUROPEA")</f>
        <v>149.15789473684205</v>
      </c>
      <c r="E223" s="62">
        <f>SUMIFS('DATOS PEST12'!$E:$E,'DATOS PEST12'!$A:$A,INDICE!$C$13,'DATOS PEST12'!$D:$D,'5. RG PROV CCAA SECCION'!E$11,'DATOS PEST12'!$B:$B,'5. RG PROV CCAA SECCION'!$A223,'DATOS PEST12'!$F:$F,"REGIMEN GENERAL",'DATOS PEST12'!$C:$C,"&lt;&gt;"&amp;"UNION EUROPEA")</f>
        <v>13.999999999999995</v>
      </c>
      <c r="F223" s="62">
        <f>SUMIFS('DATOS PEST12'!$E:$E,'DATOS PEST12'!$A:$A,INDICE!$C$13,'DATOS PEST12'!$D:$D,'5. RG PROV CCAA SECCION'!F$11,'DATOS PEST12'!$B:$B,'5. RG PROV CCAA SECCION'!$A223,'DATOS PEST12'!$F:$F,"REGIMEN GENERAL",'DATOS PEST12'!$C:$C,"&lt;&gt;"&amp;"UNION EUROPEA")</f>
        <v>442.05263157894734</v>
      </c>
      <c r="G223" s="62">
        <f>SUMIFS('DATOS PEST12'!$E:$E,'DATOS PEST12'!$A:$A,INDICE!$C$13,'DATOS PEST12'!$D:$D,'5. RG PROV CCAA SECCION'!G$11,'DATOS PEST12'!$B:$B,'5. RG PROV CCAA SECCION'!$A223,'DATOS PEST12'!$F:$F,"REGIMEN GENERAL",'DATOS PEST12'!$C:$C,"&lt;&gt;"&amp;"UNION EUROPEA")</f>
        <v>0</v>
      </c>
      <c r="H223" s="62">
        <f>SUMIFS('DATOS PEST12'!$E:$E,'DATOS PEST12'!$A:$A,INDICE!$C$13,'DATOS PEST12'!$D:$D,'5. RG PROV CCAA SECCION'!H$11,'DATOS PEST12'!$B:$B,'5. RG PROV CCAA SECCION'!$A223,'DATOS PEST12'!$F:$F,"REGIMEN GENERAL",'DATOS PEST12'!$C:$C,"&lt;&gt;"&amp;"UNION EUROPEA")</f>
        <v>6.7894736842105265</v>
      </c>
      <c r="I223" s="62">
        <f>SUMIFS('DATOS PEST12'!$E:$E,'DATOS PEST12'!$A:$A,INDICE!$C$13,'DATOS PEST12'!$D:$D,'5. RG PROV CCAA SECCION'!I$11,'DATOS PEST12'!$B:$B,'5. RG PROV CCAA SECCION'!$A223,'DATOS PEST12'!$F:$F,"REGIMEN GENERAL",'DATOS PEST12'!$C:$C,"&lt;&gt;"&amp;"UNION EUROPEA")</f>
        <v>423.05263157894734</v>
      </c>
      <c r="J223" s="62">
        <f>SUMIFS('DATOS PEST12'!$E:$E,'DATOS PEST12'!$A:$A,INDICE!$C$13,'DATOS PEST12'!$D:$D,'5. RG PROV CCAA SECCION'!J$11,'DATOS PEST12'!$B:$B,'5. RG PROV CCAA SECCION'!$A223,'DATOS PEST12'!$F:$F,"REGIMEN GENERAL",'DATOS PEST12'!$C:$C,"&lt;&gt;"&amp;"UNION EUROPEA")</f>
        <v>570.89473684210532</v>
      </c>
      <c r="K223" s="62">
        <f>SUMIFS('DATOS PEST12'!$E:$E,'DATOS PEST12'!$A:$A,INDICE!$C$13,'DATOS PEST12'!$D:$D,'5. RG PROV CCAA SECCION'!K$11,'DATOS PEST12'!$B:$B,'5. RG PROV CCAA SECCION'!$A223,'DATOS PEST12'!$F:$F,"REGIMEN GENERAL",'DATOS PEST12'!$C:$C,"&lt;&gt;"&amp;"UNION EUROPEA")</f>
        <v>212.73684210526324</v>
      </c>
      <c r="L223" s="62">
        <f>SUMIFS('DATOS PEST12'!$E:$E,'DATOS PEST12'!$A:$A,INDICE!$C$13,'DATOS PEST12'!$D:$D,'5. RG PROV CCAA SECCION'!L$11,'DATOS PEST12'!$B:$B,'5. RG PROV CCAA SECCION'!$A223,'DATOS PEST12'!$F:$F,"REGIMEN GENERAL",'DATOS PEST12'!$C:$C,"&lt;&gt;"&amp;"UNION EUROPEA")</f>
        <v>1282.4210526315792</v>
      </c>
      <c r="M223" s="62">
        <f>SUMIFS('DATOS PEST12'!$E:$E,'DATOS PEST12'!$A:$A,INDICE!$C$13,'DATOS PEST12'!$D:$D,'5. RG PROV CCAA SECCION'!M$11,'DATOS PEST12'!$B:$B,'5. RG PROV CCAA SECCION'!$A223,'DATOS PEST12'!$F:$F,"REGIMEN GENERAL",'DATOS PEST12'!$C:$C,"&lt;&gt;"&amp;"UNION EUROPEA")</f>
        <v>13.894736842105258</v>
      </c>
      <c r="N223" s="62">
        <f>SUMIFS('DATOS PEST12'!$E:$E,'DATOS PEST12'!$A:$A,INDICE!$C$13,'DATOS PEST12'!$D:$D,'5. RG PROV CCAA SECCION'!N$11,'DATOS PEST12'!$B:$B,'5. RG PROV CCAA SECCION'!$A223,'DATOS PEST12'!$F:$F,"REGIMEN GENERAL",'DATOS PEST12'!$C:$C,"&lt;&gt;"&amp;"UNION EUROPEA")</f>
        <v>5.0000000000000009</v>
      </c>
      <c r="O223" s="62">
        <f>SUMIFS('DATOS PEST12'!$E:$E,'DATOS PEST12'!$A:$A,INDICE!$C$13,'DATOS PEST12'!$D:$D,'5. RG PROV CCAA SECCION'!O$11,'DATOS PEST12'!$B:$B,'5. RG PROV CCAA SECCION'!$A223,'DATOS PEST12'!$F:$F,"REGIMEN GENERAL",'DATOS PEST12'!$C:$C,"&lt;&gt;"&amp;"UNION EUROPEA")</f>
        <v>2.1578947368421049</v>
      </c>
      <c r="P223" s="62">
        <f>SUMIFS('DATOS PEST12'!$E:$E,'DATOS PEST12'!$A:$A,INDICE!$C$13,'DATOS PEST12'!$D:$D,'5. RG PROV CCAA SECCION'!P$11,'DATOS PEST12'!$B:$B,'5. RG PROV CCAA SECCION'!$A223,'DATOS PEST12'!$F:$F,"REGIMEN GENERAL",'DATOS PEST12'!$C:$C,"&lt;&gt;"&amp;"UNION EUROPEA")</f>
        <v>47.052631578947363</v>
      </c>
      <c r="Q223" s="62">
        <f>SUMIFS('DATOS PEST12'!$E:$E,'DATOS PEST12'!$A:$A,INDICE!$C$13,'DATOS PEST12'!$D:$D,'5. RG PROV CCAA SECCION'!Q$11,'DATOS PEST12'!$B:$B,'5. RG PROV CCAA SECCION'!$A223,'DATOS PEST12'!$F:$F,"REGIMEN GENERAL",'DATOS PEST12'!$C:$C,"&lt;&gt;"&amp;"UNION EUROPEA")</f>
        <v>397.26315789473682</v>
      </c>
      <c r="R223" s="62">
        <f>SUMIFS('DATOS PEST12'!$E:$E,'DATOS PEST12'!$A:$A,INDICE!$C$13,'DATOS PEST12'!$D:$D,'5. RG PROV CCAA SECCION'!R$11,'DATOS PEST12'!$B:$B,'5. RG PROV CCAA SECCION'!$A223,'DATOS PEST12'!$F:$F,"REGIMEN GENERAL",'DATOS PEST12'!$C:$C,"&lt;&gt;"&amp;"UNION EUROPEA")</f>
        <v>71.26315789473685</v>
      </c>
      <c r="S223" s="62">
        <f>SUMIFS('DATOS PEST12'!$E:$E,'DATOS PEST12'!$A:$A,INDICE!$C$13,'DATOS PEST12'!$D:$D,'5. RG PROV CCAA SECCION'!S$11,'DATOS PEST12'!$B:$B,'5. RG PROV CCAA SECCION'!$A223,'DATOS PEST12'!$F:$F,"REGIMEN GENERAL",'DATOS PEST12'!$C:$C,"&lt;&gt;"&amp;"UNION EUROPEA")</f>
        <v>58.157894736842124</v>
      </c>
      <c r="T223" s="62">
        <f>SUMIFS('DATOS PEST12'!$E:$E,'DATOS PEST12'!$A:$A,INDICE!$C$13,'DATOS PEST12'!$D:$D,'5. RG PROV CCAA SECCION'!T$11,'DATOS PEST12'!$B:$B,'5. RG PROV CCAA SECCION'!$A223,'DATOS PEST12'!$F:$F,"REGIMEN GENERAL",'DATOS PEST12'!$C:$C,"&lt;&gt;"&amp;"UNION EUROPEA")</f>
        <v>414.26315789473699</v>
      </c>
      <c r="U223" s="62">
        <f>SUMIFS('DATOS PEST12'!$E:$E,'DATOS PEST12'!$A:$A,INDICE!$C$13,'DATOS PEST12'!$D:$D,'5. RG PROV CCAA SECCION'!U$11,'DATOS PEST12'!$B:$B,'5. RG PROV CCAA SECCION'!$A223,'DATOS PEST12'!$F:$F,"REGIMEN GENERAL",'DATOS PEST12'!$C:$C,"&lt;&gt;"&amp;"UNION EUROPEA")</f>
        <v>81.84210526315789</v>
      </c>
      <c r="V223" s="62">
        <f>SUMIFS('DATOS PEST12'!$E:$E,'DATOS PEST12'!$A:$A,INDICE!$C$13,'DATOS PEST12'!$D:$D,'5. RG PROV CCAA SECCION'!V$11,'DATOS PEST12'!$B:$B,'5. RG PROV CCAA SECCION'!$A223,'DATOS PEST12'!$F:$F,"REGIMEN GENERAL",'DATOS PEST12'!$C:$C,"&lt;&gt;"&amp;"UNION EUROPEA")</f>
        <v>72.894736842105246</v>
      </c>
      <c r="W223" s="62">
        <f>SUMIFS('DATOS PEST12'!$E:$E,'DATOS PEST12'!$A:$A,INDICE!$C$13,'DATOS PEST12'!$D:$D,'5. RG PROV CCAA SECCION'!W$11,'DATOS PEST12'!$B:$B,'5. RG PROV CCAA SECCION'!$A223,'DATOS PEST12'!$F:$F,"REGIMEN GENERAL",'DATOS PEST12'!$C:$C,"&lt;&gt;"&amp;"UNION EUROPEA")</f>
        <v>3.0000000000000004</v>
      </c>
      <c r="X223" s="62">
        <f>SUMIFS('DATOS PEST12'!$E:$E,'DATOS PEST12'!$A:$A,INDICE!$C$13,'DATOS PEST12'!$D:$D,'5. RG PROV CCAA SECCION'!X$11,'DATOS PEST12'!$B:$B,'5. RG PROV CCAA SECCION'!$A223,'DATOS PEST12'!$F:$F,"REGIMEN GENERAL",'DATOS PEST12'!$C:$C,"&lt;&gt;"&amp;"UNION EUROPEA")</f>
        <v>0</v>
      </c>
      <c r="Y223" s="59">
        <f>SUMIFS('DATOS PEST12'!$E:$E,'DATOS PEST12'!$A:$A,INDICE!$C$13,'DATOS PEST12'!$D:$D,'5. RG PROV CCAA SECCION'!Y$11,'DATOS PEST12'!$B:$B,'5. RG PROV CCAA SECCION'!$A223,'DATOS PEST12'!$F:$F,"REGIMEN GENERAL",'DATOS PEST12'!$C:$C,"&lt;&gt;"&amp;"UNION EUROPEA")</f>
        <v>0</v>
      </c>
    </row>
    <row r="224" spans="1:25" ht="15.6" x14ac:dyDescent="0.3">
      <c r="A224" s="8">
        <v>32</v>
      </c>
      <c r="B224" s="9" t="s">
        <v>17</v>
      </c>
      <c r="C224" s="59">
        <f t="shared" si="79"/>
        <v>3617.0526315789475</v>
      </c>
      <c r="D224" s="60">
        <f>SUMIFS('DATOS PEST12'!$E:$E,'DATOS PEST12'!$A:$A,INDICE!$C$13,'DATOS PEST12'!$D:$D,'5. RG PROV CCAA SECCION'!D$11,'DATOS PEST12'!$B:$B,'5. RG PROV CCAA SECCION'!$A224,'DATOS PEST12'!$F:$F,"REGIMEN GENERAL",'DATOS PEST12'!$C:$C,"&lt;&gt;"&amp;"UNION EUROPEA")</f>
        <v>138.47368421052636</v>
      </c>
      <c r="E224" s="62">
        <f>SUMIFS('DATOS PEST12'!$E:$E,'DATOS PEST12'!$A:$A,INDICE!$C$13,'DATOS PEST12'!$D:$D,'5. RG PROV CCAA SECCION'!E$11,'DATOS PEST12'!$B:$B,'5. RG PROV CCAA SECCION'!$A224,'DATOS PEST12'!$F:$F,"REGIMEN GENERAL",'DATOS PEST12'!$C:$C,"&lt;&gt;"&amp;"UNION EUROPEA")</f>
        <v>14.789473684210524</v>
      </c>
      <c r="F224" s="62">
        <f>SUMIFS('DATOS PEST12'!$E:$E,'DATOS PEST12'!$A:$A,INDICE!$C$13,'DATOS PEST12'!$D:$D,'5. RG PROV CCAA SECCION'!F$11,'DATOS PEST12'!$B:$B,'5. RG PROV CCAA SECCION'!$A224,'DATOS PEST12'!$F:$F,"REGIMEN GENERAL",'DATOS PEST12'!$C:$C,"&lt;&gt;"&amp;"UNION EUROPEA")</f>
        <v>654.47368421052636</v>
      </c>
      <c r="G224" s="62">
        <f>SUMIFS('DATOS PEST12'!$E:$E,'DATOS PEST12'!$A:$A,INDICE!$C$13,'DATOS PEST12'!$D:$D,'5. RG PROV CCAA SECCION'!G$11,'DATOS PEST12'!$B:$B,'5. RG PROV CCAA SECCION'!$A224,'DATOS PEST12'!$F:$F,"REGIMEN GENERAL",'DATOS PEST12'!$C:$C,"&lt;&gt;"&amp;"UNION EUROPEA")</f>
        <v>0.99999999999999956</v>
      </c>
      <c r="H224" s="62">
        <f>SUMIFS('DATOS PEST12'!$E:$E,'DATOS PEST12'!$A:$A,INDICE!$C$13,'DATOS PEST12'!$D:$D,'5. RG PROV CCAA SECCION'!H$11,'DATOS PEST12'!$B:$B,'5. RG PROV CCAA SECCION'!$A224,'DATOS PEST12'!$F:$F,"REGIMEN GENERAL",'DATOS PEST12'!$C:$C,"&lt;&gt;"&amp;"UNION EUROPEA")</f>
        <v>0.31578947368421051</v>
      </c>
      <c r="I224" s="62">
        <f>SUMIFS('DATOS PEST12'!$E:$E,'DATOS PEST12'!$A:$A,INDICE!$C$13,'DATOS PEST12'!$D:$D,'5. RG PROV CCAA SECCION'!I$11,'DATOS PEST12'!$B:$B,'5. RG PROV CCAA SECCION'!$A224,'DATOS PEST12'!$F:$F,"REGIMEN GENERAL",'DATOS PEST12'!$C:$C,"&lt;&gt;"&amp;"UNION EUROPEA")</f>
        <v>364.42105263157885</v>
      </c>
      <c r="J224" s="62">
        <f>SUMIFS('DATOS PEST12'!$E:$E,'DATOS PEST12'!$A:$A,INDICE!$C$13,'DATOS PEST12'!$D:$D,'5. RG PROV CCAA SECCION'!J$11,'DATOS PEST12'!$B:$B,'5. RG PROV CCAA SECCION'!$A224,'DATOS PEST12'!$F:$F,"REGIMEN GENERAL",'DATOS PEST12'!$C:$C,"&lt;&gt;"&amp;"UNION EUROPEA")</f>
        <v>478.78947368421052</v>
      </c>
      <c r="K224" s="62">
        <f>SUMIFS('DATOS PEST12'!$E:$E,'DATOS PEST12'!$A:$A,INDICE!$C$13,'DATOS PEST12'!$D:$D,'5. RG PROV CCAA SECCION'!K$11,'DATOS PEST12'!$B:$B,'5. RG PROV CCAA SECCION'!$A224,'DATOS PEST12'!$F:$F,"REGIMEN GENERAL",'DATOS PEST12'!$C:$C,"&lt;&gt;"&amp;"UNION EUROPEA")</f>
        <v>176.52631578947373</v>
      </c>
      <c r="L224" s="62">
        <f>SUMIFS('DATOS PEST12'!$E:$E,'DATOS PEST12'!$A:$A,INDICE!$C$13,'DATOS PEST12'!$D:$D,'5. RG PROV CCAA SECCION'!L$11,'DATOS PEST12'!$B:$B,'5. RG PROV CCAA SECCION'!$A224,'DATOS PEST12'!$F:$F,"REGIMEN GENERAL",'DATOS PEST12'!$C:$C,"&lt;&gt;"&amp;"UNION EUROPEA")</f>
        <v>898.10526315789468</v>
      </c>
      <c r="M224" s="62">
        <f>SUMIFS('DATOS PEST12'!$E:$E,'DATOS PEST12'!$A:$A,INDICE!$C$13,'DATOS PEST12'!$D:$D,'5. RG PROV CCAA SECCION'!M$11,'DATOS PEST12'!$B:$B,'5. RG PROV CCAA SECCION'!$A224,'DATOS PEST12'!$F:$F,"REGIMEN GENERAL",'DATOS PEST12'!$C:$C,"&lt;&gt;"&amp;"UNION EUROPEA")</f>
        <v>14.210526315789467</v>
      </c>
      <c r="N224" s="62">
        <f>SUMIFS('DATOS PEST12'!$E:$E,'DATOS PEST12'!$A:$A,INDICE!$C$13,'DATOS PEST12'!$D:$D,'5. RG PROV CCAA SECCION'!N$11,'DATOS PEST12'!$B:$B,'5. RG PROV CCAA SECCION'!$A224,'DATOS PEST12'!$F:$F,"REGIMEN GENERAL",'DATOS PEST12'!$C:$C,"&lt;&gt;"&amp;"UNION EUROPEA")</f>
        <v>2.4210526315789478</v>
      </c>
      <c r="O224" s="62">
        <f>SUMIFS('DATOS PEST12'!$E:$E,'DATOS PEST12'!$A:$A,INDICE!$C$13,'DATOS PEST12'!$D:$D,'5. RG PROV CCAA SECCION'!O$11,'DATOS PEST12'!$B:$B,'5. RG PROV CCAA SECCION'!$A224,'DATOS PEST12'!$F:$F,"REGIMEN GENERAL",'DATOS PEST12'!$C:$C,"&lt;&gt;"&amp;"UNION EUROPEA")</f>
        <v>4.2105263157894717</v>
      </c>
      <c r="P224" s="62">
        <f>SUMIFS('DATOS PEST12'!$E:$E,'DATOS PEST12'!$A:$A,INDICE!$C$13,'DATOS PEST12'!$D:$D,'5. RG PROV CCAA SECCION'!P$11,'DATOS PEST12'!$B:$B,'5. RG PROV CCAA SECCION'!$A224,'DATOS PEST12'!$F:$F,"REGIMEN GENERAL",'DATOS PEST12'!$C:$C,"&lt;&gt;"&amp;"UNION EUROPEA")</f>
        <v>28.210526315789476</v>
      </c>
      <c r="Q224" s="62">
        <f>SUMIFS('DATOS PEST12'!$E:$E,'DATOS PEST12'!$A:$A,INDICE!$C$13,'DATOS PEST12'!$D:$D,'5. RG PROV CCAA SECCION'!Q$11,'DATOS PEST12'!$B:$B,'5. RG PROV CCAA SECCION'!$A224,'DATOS PEST12'!$F:$F,"REGIMEN GENERAL",'DATOS PEST12'!$C:$C,"&lt;&gt;"&amp;"UNION EUROPEA")</f>
        <v>220.42105263157896</v>
      </c>
      <c r="R224" s="62">
        <f>SUMIFS('DATOS PEST12'!$E:$E,'DATOS PEST12'!$A:$A,INDICE!$C$13,'DATOS PEST12'!$D:$D,'5. RG PROV CCAA SECCION'!R$11,'DATOS PEST12'!$B:$B,'5. RG PROV CCAA SECCION'!$A224,'DATOS PEST12'!$F:$F,"REGIMEN GENERAL",'DATOS PEST12'!$C:$C,"&lt;&gt;"&amp;"UNION EUROPEA")</f>
        <v>25.21052631578948</v>
      </c>
      <c r="S224" s="62">
        <f>SUMIFS('DATOS PEST12'!$E:$E,'DATOS PEST12'!$A:$A,INDICE!$C$13,'DATOS PEST12'!$D:$D,'5. RG PROV CCAA SECCION'!S$11,'DATOS PEST12'!$B:$B,'5. RG PROV CCAA SECCION'!$A224,'DATOS PEST12'!$F:$F,"REGIMEN GENERAL",'DATOS PEST12'!$C:$C,"&lt;&gt;"&amp;"UNION EUROPEA")</f>
        <v>67.263157894736864</v>
      </c>
      <c r="T224" s="62">
        <f>SUMIFS('DATOS PEST12'!$E:$E,'DATOS PEST12'!$A:$A,INDICE!$C$13,'DATOS PEST12'!$D:$D,'5. RG PROV CCAA SECCION'!T$11,'DATOS PEST12'!$B:$B,'5. RG PROV CCAA SECCION'!$A224,'DATOS PEST12'!$F:$F,"REGIMEN GENERAL",'DATOS PEST12'!$C:$C,"&lt;&gt;"&amp;"UNION EUROPEA")</f>
        <v>383.68421052631578</v>
      </c>
      <c r="U224" s="62">
        <f>SUMIFS('DATOS PEST12'!$E:$E,'DATOS PEST12'!$A:$A,INDICE!$C$13,'DATOS PEST12'!$D:$D,'5. RG PROV CCAA SECCION'!U$11,'DATOS PEST12'!$B:$B,'5. RG PROV CCAA SECCION'!$A224,'DATOS PEST12'!$F:$F,"REGIMEN GENERAL",'DATOS PEST12'!$C:$C,"&lt;&gt;"&amp;"UNION EUROPEA")</f>
        <v>49.473684210526322</v>
      </c>
      <c r="V224" s="62">
        <f>SUMIFS('DATOS PEST12'!$E:$E,'DATOS PEST12'!$A:$A,INDICE!$C$13,'DATOS PEST12'!$D:$D,'5. RG PROV CCAA SECCION'!V$11,'DATOS PEST12'!$B:$B,'5. RG PROV CCAA SECCION'!$A224,'DATOS PEST12'!$F:$F,"REGIMEN GENERAL",'DATOS PEST12'!$C:$C,"&lt;&gt;"&amp;"UNION EUROPEA")</f>
        <v>94.05263157894737</v>
      </c>
      <c r="W224" s="62">
        <f>SUMIFS('DATOS PEST12'!$E:$E,'DATOS PEST12'!$A:$A,INDICE!$C$13,'DATOS PEST12'!$D:$D,'5. RG PROV CCAA SECCION'!W$11,'DATOS PEST12'!$B:$B,'5. RG PROV CCAA SECCION'!$A224,'DATOS PEST12'!$F:$F,"REGIMEN GENERAL",'DATOS PEST12'!$C:$C,"&lt;&gt;"&amp;"UNION EUROPEA")</f>
        <v>0.99999999999999956</v>
      </c>
      <c r="X224" s="62">
        <f>SUMIFS('DATOS PEST12'!$E:$E,'DATOS PEST12'!$A:$A,INDICE!$C$13,'DATOS PEST12'!$D:$D,'5. RG PROV CCAA SECCION'!X$11,'DATOS PEST12'!$B:$B,'5. RG PROV CCAA SECCION'!$A224,'DATOS PEST12'!$F:$F,"REGIMEN GENERAL",'DATOS PEST12'!$C:$C,"&lt;&gt;"&amp;"UNION EUROPEA")</f>
        <v>0</v>
      </c>
      <c r="Y224" s="59">
        <f>SUMIFS('DATOS PEST12'!$E:$E,'DATOS PEST12'!$A:$A,INDICE!$C$13,'DATOS PEST12'!$D:$D,'5. RG PROV CCAA SECCION'!Y$11,'DATOS PEST12'!$B:$B,'5. RG PROV CCAA SECCION'!$A224,'DATOS PEST12'!$F:$F,"REGIMEN GENERAL",'DATOS PEST12'!$C:$C,"&lt;&gt;"&amp;"UNION EUROPEA")</f>
        <v>0</v>
      </c>
    </row>
    <row r="225" spans="1:25" ht="15.6" x14ac:dyDescent="0.3">
      <c r="A225" s="10">
        <v>36</v>
      </c>
      <c r="B225" s="11" t="s">
        <v>20</v>
      </c>
      <c r="C225" s="59">
        <f t="shared" si="79"/>
        <v>8559.105263157895</v>
      </c>
      <c r="D225" s="60">
        <f>SUMIFS('DATOS PEST12'!$E:$E,'DATOS PEST12'!$A:$A,INDICE!$C$13,'DATOS PEST12'!$D:$D,'5. RG PROV CCAA SECCION'!D$11,'DATOS PEST12'!$B:$B,'5. RG PROV CCAA SECCION'!$A225,'DATOS PEST12'!$F:$F,"REGIMEN GENERAL",'DATOS PEST12'!$C:$C,"&lt;&gt;"&amp;"UNION EUROPEA")</f>
        <v>82.368421052631589</v>
      </c>
      <c r="E225" s="62">
        <f>SUMIFS('DATOS PEST12'!$E:$E,'DATOS PEST12'!$A:$A,INDICE!$C$13,'DATOS PEST12'!$D:$D,'5. RG PROV CCAA SECCION'!E$11,'DATOS PEST12'!$B:$B,'5. RG PROV CCAA SECCION'!$A225,'DATOS PEST12'!$F:$F,"REGIMEN GENERAL",'DATOS PEST12'!$C:$C,"&lt;&gt;"&amp;"UNION EUROPEA")</f>
        <v>11.789473684210529</v>
      </c>
      <c r="F225" s="62">
        <f>SUMIFS('DATOS PEST12'!$E:$E,'DATOS PEST12'!$A:$A,INDICE!$C$13,'DATOS PEST12'!$D:$D,'5. RG PROV CCAA SECCION'!F$11,'DATOS PEST12'!$B:$B,'5. RG PROV CCAA SECCION'!$A225,'DATOS PEST12'!$F:$F,"REGIMEN GENERAL",'DATOS PEST12'!$C:$C,"&lt;&gt;"&amp;"UNION EUROPEA")</f>
        <v>1139.8421052631581</v>
      </c>
      <c r="G225" s="62">
        <f>SUMIFS('DATOS PEST12'!$E:$E,'DATOS PEST12'!$A:$A,INDICE!$C$13,'DATOS PEST12'!$D:$D,'5. RG PROV CCAA SECCION'!G$11,'DATOS PEST12'!$B:$B,'5. RG PROV CCAA SECCION'!$A225,'DATOS PEST12'!$F:$F,"REGIMEN GENERAL",'DATOS PEST12'!$C:$C,"&lt;&gt;"&amp;"UNION EUROPEA")</f>
        <v>0.99999999999999956</v>
      </c>
      <c r="H225" s="62">
        <f>SUMIFS('DATOS PEST12'!$E:$E,'DATOS PEST12'!$A:$A,INDICE!$C$13,'DATOS PEST12'!$D:$D,'5. RG PROV CCAA SECCION'!H$11,'DATOS PEST12'!$B:$B,'5. RG PROV CCAA SECCION'!$A225,'DATOS PEST12'!$F:$F,"REGIMEN GENERAL",'DATOS PEST12'!$C:$C,"&lt;&gt;"&amp;"UNION EUROPEA")</f>
        <v>31.947368421052616</v>
      </c>
      <c r="I225" s="62">
        <f>SUMIFS('DATOS PEST12'!$E:$E,'DATOS PEST12'!$A:$A,INDICE!$C$13,'DATOS PEST12'!$D:$D,'5. RG PROV CCAA SECCION'!I$11,'DATOS PEST12'!$B:$B,'5. RG PROV CCAA SECCION'!$A225,'DATOS PEST12'!$F:$F,"REGIMEN GENERAL",'DATOS PEST12'!$C:$C,"&lt;&gt;"&amp;"UNION EUROPEA")</f>
        <v>781.68421052631584</v>
      </c>
      <c r="J225" s="62">
        <f>SUMIFS('DATOS PEST12'!$E:$E,'DATOS PEST12'!$A:$A,INDICE!$C$13,'DATOS PEST12'!$D:$D,'5. RG PROV CCAA SECCION'!J$11,'DATOS PEST12'!$B:$B,'5. RG PROV CCAA SECCION'!$A225,'DATOS PEST12'!$F:$F,"REGIMEN GENERAL",'DATOS PEST12'!$C:$C,"&lt;&gt;"&amp;"UNION EUROPEA")</f>
        <v>1181.8421052631579</v>
      </c>
      <c r="K225" s="62">
        <f>SUMIFS('DATOS PEST12'!$E:$E,'DATOS PEST12'!$A:$A,INDICE!$C$13,'DATOS PEST12'!$D:$D,'5. RG PROV CCAA SECCION'!K$11,'DATOS PEST12'!$B:$B,'5. RG PROV CCAA SECCION'!$A225,'DATOS PEST12'!$F:$F,"REGIMEN GENERAL",'DATOS PEST12'!$C:$C,"&lt;&gt;"&amp;"UNION EUROPEA")</f>
        <v>403.4210526315789</v>
      </c>
      <c r="L225" s="62">
        <f>SUMIFS('DATOS PEST12'!$E:$E,'DATOS PEST12'!$A:$A,INDICE!$C$13,'DATOS PEST12'!$D:$D,'5. RG PROV CCAA SECCION'!L$11,'DATOS PEST12'!$B:$B,'5. RG PROV CCAA SECCION'!$A225,'DATOS PEST12'!$F:$F,"REGIMEN GENERAL",'DATOS PEST12'!$C:$C,"&lt;&gt;"&amp;"UNION EUROPEA")</f>
        <v>2286.7368421052629</v>
      </c>
      <c r="M225" s="62">
        <f>SUMIFS('DATOS PEST12'!$E:$E,'DATOS PEST12'!$A:$A,INDICE!$C$13,'DATOS PEST12'!$D:$D,'5. RG PROV CCAA SECCION'!M$11,'DATOS PEST12'!$B:$B,'5. RG PROV CCAA SECCION'!$A225,'DATOS PEST12'!$F:$F,"REGIMEN GENERAL",'DATOS PEST12'!$C:$C,"&lt;&gt;"&amp;"UNION EUROPEA")</f>
        <v>143.84210526315792</v>
      </c>
      <c r="N225" s="62">
        <f>SUMIFS('DATOS PEST12'!$E:$E,'DATOS PEST12'!$A:$A,INDICE!$C$13,'DATOS PEST12'!$D:$D,'5. RG PROV CCAA SECCION'!N$11,'DATOS PEST12'!$B:$B,'5. RG PROV CCAA SECCION'!$A225,'DATOS PEST12'!$F:$F,"REGIMEN GENERAL",'DATOS PEST12'!$C:$C,"&lt;&gt;"&amp;"UNION EUROPEA")</f>
        <v>22.26315789473685</v>
      </c>
      <c r="O225" s="62">
        <f>SUMIFS('DATOS PEST12'!$E:$E,'DATOS PEST12'!$A:$A,INDICE!$C$13,'DATOS PEST12'!$D:$D,'5. RG PROV CCAA SECCION'!O$11,'DATOS PEST12'!$B:$B,'5. RG PROV CCAA SECCION'!$A225,'DATOS PEST12'!$F:$F,"REGIMEN GENERAL",'DATOS PEST12'!$C:$C,"&lt;&gt;"&amp;"UNION EUROPEA")</f>
        <v>17.000000000000004</v>
      </c>
      <c r="P225" s="62">
        <f>SUMIFS('DATOS PEST12'!$E:$E,'DATOS PEST12'!$A:$A,INDICE!$C$13,'DATOS PEST12'!$D:$D,'5. RG PROV CCAA SECCION'!P$11,'DATOS PEST12'!$B:$B,'5. RG PROV CCAA SECCION'!$A225,'DATOS PEST12'!$F:$F,"REGIMEN GENERAL",'DATOS PEST12'!$C:$C,"&lt;&gt;"&amp;"UNION EUROPEA")</f>
        <v>214.78947368421061</v>
      </c>
      <c r="Q225" s="62">
        <f>SUMIFS('DATOS PEST12'!$E:$E,'DATOS PEST12'!$A:$A,INDICE!$C$13,'DATOS PEST12'!$D:$D,'5. RG PROV CCAA SECCION'!Q$11,'DATOS PEST12'!$B:$B,'5. RG PROV CCAA SECCION'!$A225,'DATOS PEST12'!$F:$F,"REGIMEN GENERAL",'DATOS PEST12'!$C:$C,"&lt;&gt;"&amp;"UNION EUROPEA")</f>
        <v>818.05263157894706</v>
      </c>
      <c r="R225" s="62">
        <f>SUMIFS('DATOS PEST12'!$E:$E,'DATOS PEST12'!$A:$A,INDICE!$C$13,'DATOS PEST12'!$D:$D,'5. RG PROV CCAA SECCION'!R$11,'DATOS PEST12'!$B:$B,'5. RG PROV CCAA SECCION'!$A225,'DATOS PEST12'!$F:$F,"REGIMEN GENERAL",'DATOS PEST12'!$C:$C,"&lt;&gt;"&amp;"UNION EUROPEA")</f>
        <v>97.578947368421026</v>
      </c>
      <c r="S225" s="62">
        <f>SUMIFS('DATOS PEST12'!$E:$E,'DATOS PEST12'!$A:$A,INDICE!$C$13,'DATOS PEST12'!$D:$D,'5. RG PROV CCAA SECCION'!S$11,'DATOS PEST12'!$B:$B,'5. RG PROV CCAA SECCION'!$A225,'DATOS PEST12'!$F:$F,"REGIMEN GENERAL",'DATOS PEST12'!$C:$C,"&lt;&gt;"&amp;"UNION EUROPEA")</f>
        <v>307.26315789473682</v>
      </c>
      <c r="T225" s="62">
        <f>SUMIFS('DATOS PEST12'!$E:$E,'DATOS PEST12'!$A:$A,INDICE!$C$13,'DATOS PEST12'!$D:$D,'5. RG PROV CCAA SECCION'!T$11,'DATOS PEST12'!$B:$B,'5. RG PROV CCAA SECCION'!$A225,'DATOS PEST12'!$F:$F,"REGIMEN GENERAL",'DATOS PEST12'!$C:$C,"&lt;&gt;"&amp;"UNION EUROPEA")</f>
        <v>621.47368421052636</v>
      </c>
      <c r="U225" s="62">
        <f>SUMIFS('DATOS PEST12'!$E:$E,'DATOS PEST12'!$A:$A,INDICE!$C$13,'DATOS PEST12'!$D:$D,'5. RG PROV CCAA SECCION'!U$11,'DATOS PEST12'!$B:$B,'5. RG PROV CCAA SECCION'!$A225,'DATOS PEST12'!$F:$F,"REGIMEN GENERAL",'DATOS PEST12'!$C:$C,"&lt;&gt;"&amp;"UNION EUROPEA")</f>
        <v>159.94736842105263</v>
      </c>
      <c r="V225" s="62">
        <f>SUMIFS('DATOS PEST12'!$E:$E,'DATOS PEST12'!$A:$A,INDICE!$C$13,'DATOS PEST12'!$D:$D,'5. RG PROV CCAA SECCION'!V$11,'DATOS PEST12'!$B:$B,'5. RG PROV CCAA SECCION'!$A225,'DATOS PEST12'!$F:$F,"REGIMEN GENERAL",'DATOS PEST12'!$C:$C,"&lt;&gt;"&amp;"UNION EUROPEA")</f>
        <v>230.47368421052636</v>
      </c>
      <c r="W225" s="62">
        <f>SUMIFS('DATOS PEST12'!$E:$E,'DATOS PEST12'!$A:$A,INDICE!$C$13,'DATOS PEST12'!$D:$D,'5. RG PROV CCAA SECCION'!W$11,'DATOS PEST12'!$B:$B,'5. RG PROV CCAA SECCION'!$A225,'DATOS PEST12'!$F:$F,"REGIMEN GENERAL",'DATOS PEST12'!$C:$C,"&lt;&gt;"&amp;"UNION EUROPEA")</f>
        <v>4.7894736842105257</v>
      </c>
      <c r="X225" s="62">
        <f>SUMIFS('DATOS PEST12'!$E:$E,'DATOS PEST12'!$A:$A,INDICE!$C$13,'DATOS PEST12'!$D:$D,'5. RG PROV CCAA SECCION'!X$11,'DATOS PEST12'!$B:$B,'5. RG PROV CCAA SECCION'!$A225,'DATOS PEST12'!$F:$F,"REGIMEN GENERAL",'DATOS PEST12'!$C:$C,"&lt;&gt;"&amp;"UNION EUROPEA")</f>
        <v>0.99999999999999956</v>
      </c>
      <c r="Y225" s="59">
        <f>SUMIFS('DATOS PEST12'!$E:$E,'DATOS PEST12'!$A:$A,INDICE!$C$13,'DATOS PEST12'!$D:$D,'5. RG PROV CCAA SECCION'!Y$11,'DATOS PEST12'!$B:$B,'5. RG PROV CCAA SECCION'!$A225,'DATOS PEST12'!$F:$F,"REGIMEN GENERAL",'DATOS PEST12'!$C:$C,"&lt;&gt;"&amp;"UNION EUROPEA")</f>
        <v>0</v>
      </c>
    </row>
    <row r="226" spans="1:25" ht="15.6" x14ac:dyDescent="0.3">
      <c r="A226" s="238" t="s">
        <v>177</v>
      </c>
      <c r="B226" s="239"/>
      <c r="C226" s="66">
        <f t="shared" ref="C226:Y226" si="80">C227</f>
        <v>292789.42105263157</v>
      </c>
      <c r="D226" s="64">
        <f t="shared" si="80"/>
        <v>386.5789473684211</v>
      </c>
      <c r="E226" s="67">
        <f t="shared" si="80"/>
        <v>73.263157894736821</v>
      </c>
      <c r="F226" s="67">
        <f t="shared" si="80"/>
        <v>12980.421052631578</v>
      </c>
      <c r="G226" s="67">
        <f t="shared" si="80"/>
        <v>253.99999999999994</v>
      </c>
      <c r="H226" s="67">
        <f t="shared" si="80"/>
        <v>946.21052631578959</v>
      </c>
      <c r="I226" s="67">
        <f t="shared" si="80"/>
        <v>36226.57894736842</v>
      </c>
      <c r="J226" s="67">
        <f t="shared" si="80"/>
        <v>45531.84210526316</v>
      </c>
      <c r="K226" s="67">
        <f t="shared" si="80"/>
        <v>15305.684210526317</v>
      </c>
      <c r="L226" s="67">
        <f t="shared" si="80"/>
        <v>58367.26315789474</v>
      </c>
      <c r="M226" s="67">
        <f t="shared" si="80"/>
        <v>14745.315789473687</v>
      </c>
      <c r="N226" s="67">
        <f t="shared" si="80"/>
        <v>4101</v>
      </c>
      <c r="O226" s="67">
        <f t="shared" si="80"/>
        <v>2733.2631578947367</v>
      </c>
      <c r="P226" s="67">
        <f t="shared" si="80"/>
        <v>15742.684210526317</v>
      </c>
      <c r="Q226" s="67">
        <f t="shared" si="80"/>
        <v>42248.789473684221</v>
      </c>
      <c r="R226" s="67">
        <f t="shared" si="80"/>
        <v>1372.421052631579</v>
      </c>
      <c r="S226" s="67">
        <f t="shared" si="80"/>
        <v>9981</v>
      </c>
      <c r="T226" s="67">
        <f t="shared" si="80"/>
        <v>17453.21052631579</v>
      </c>
      <c r="U226" s="67">
        <f t="shared" si="80"/>
        <v>4514.4210526315792</v>
      </c>
      <c r="V226" s="67">
        <f t="shared" si="80"/>
        <v>8695.5789473684217</v>
      </c>
      <c r="W226" s="67">
        <f t="shared" si="80"/>
        <v>833.68421052631584</v>
      </c>
      <c r="X226" s="67">
        <f t="shared" si="80"/>
        <v>296.21052631578942</v>
      </c>
      <c r="Y226" s="66">
        <f t="shared" si="80"/>
        <v>0</v>
      </c>
    </row>
    <row r="227" spans="1:25" ht="15.6" x14ac:dyDescent="0.3">
      <c r="A227" s="14">
        <v>28</v>
      </c>
      <c r="B227" s="15" t="s">
        <v>14</v>
      </c>
      <c r="C227" s="59">
        <f>SUM(D227:Y227)</f>
        <v>292789.42105263157</v>
      </c>
      <c r="D227" s="60">
        <f>SUMIFS('DATOS PEST12'!$E:$E,'DATOS PEST12'!$A:$A,INDICE!$C$13,'DATOS PEST12'!$D:$D,'5. RG PROV CCAA SECCION'!D$11,'DATOS PEST12'!$B:$B,'5. RG PROV CCAA SECCION'!$A227,'DATOS PEST12'!$F:$F,"REGIMEN GENERAL",'DATOS PEST12'!$C:$C,"&lt;&gt;"&amp;"UNION EUROPEA")</f>
        <v>386.5789473684211</v>
      </c>
      <c r="E227" s="62">
        <f>SUMIFS('DATOS PEST12'!$E:$E,'DATOS PEST12'!$A:$A,INDICE!$C$13,'DATOS PEST12'!$D:$D,'5. RG PROV CCAA SECCION'!E$11,'DATOS PEST12'!$B:$B,'5. RG PROV CCAA SECCION'!$A227,'DATOS PEST12'!$F:$F,"REGIMEN GENERAL",'DATOS PEST12'!$C:$C,"&lt;&gt;"&amp;"UNION EUROPEA")</f>
        <v>73.263157894736821</v>
      </c>
      <c r="F227" s="62">
        <f>SUMIFS('DATOS PEST12'!$E:$E,'DATOS PEST12'!$A:$A,INDICE!$C$13,'DATOS PEST12'!$D:$D,'5. RG PROV CCAA SECCION'!F$11,'DATOS PEST12'!$B:$B,'5. RG PROV CCAA SECCION'!$A227,'DATOS PEST12'!$F:$F,"REGIMEN GENERAL",'DATOS PEST12'!$C:$C,"&lt;&gt;"&amp;"UNION EUROPEA")</f>
        <v>12980.421052631578</v>
      </c>
      <c r="G227" s="62">
        <f>SUMIFS('DATOS PEST12'!$E:$E,'DATOS PEST12'!$A:$A,INDICE!$C$13,'DATOS PEST12'!$D:$D,'5. RG PROV CCAA SECCION'!G$11,'DATOS PEST12'!$B:$B,'5. RG PROV CCAA SECCION'!$A227,'DATOS PEST12'!$F:$F,"REGIMEN GENERAL",'DATOS PEST12'!$C:$C,"&lt;&gt;"&amp;"UNION EUROPEA")</f>
        <v>253.99999999999994</v>
      </c>
      <c r="H227" s="62">
        <f>SUMIFS('DATOS PEST12'!$E:$E,'DATOS PEST12'!$A:$A,INDICE!$C$13,'DATOS PEST12'!$D:$D,'5. RG PROV CCAA SECCION'!H$11,'DATOS PEST12'!$B:$B,'5. RG PROV CCAA SECCION'!$A227,'DATOS PEST12'!$F:$F,"REGIMEN GENERAL",'DATOS PEST12'!$C:$C,"&lt;&gt;"&amp;"UNION EUROPEA")</f>
        <v>946.21052631578959</v>
      </c>
      <c r="I227" s="62">
        <f>SUMIFS('DATOS PEST12'!$E:$E,'DATOS PEST12'!$A:$A,INDICE!$C$13,'DATOS PEST12'!$D:$D,'5. RG PROV CCAA SECCION'!I$11,'DATOS PEST12'!$B:$B,'5. RG PROV CCAA SECCION'!$A227,'DATOS PEST12'!$F:$F,"REGIMEN GENERAL",'DATOS PEST12'!$C:$C,"&lt;&gt;"&amp;"UNION EUROPEA")</f>
        <v>36226.57894736842</v>
      </c>
      <c r="J227" s="62">
        <f>SUMIFS('DATOS PEST12'!$E:$E,'DATOS PEST12'!$A:$A,INDICE!$C$13,'DATOS PEST12'!$D:$D,'5. RG PROV CCAA SECCION'!J$11,'DATOS PEST12'!$B:$B,'5. RG PROV CCAA SECCION'!$A227,'DATOS PEST12'!$F:$F,"REGIMEN GENERAL",'DATOS PEST12'!$C:$C,"&lt;&gt;"&amp;"UNION EUROPEA")</f>
        <v>45531.84210526316</v>
      </c>
      <c r="K227" s="62">
        <f>SUMIFS('DATOS PEST12'!$E:$E,'DATOS PEST12'!$A:$A,INDICE!$C$13,'DATOS PEST12'!$D:$D,'5. RG PROV CCAA SECCION'!K$11,'DATOS PEST12'!$B:$B,'5. RG PROV CCAA SECCION'!$A227,'DATOS PEST12'!$F:$F,"REGIMEN GENERAL",'DATOS PEST12'!$C:$C,"&lt;&gt;"&amp;"UNION EUROPEA")</f>
        <v>15305.684210526317</v>
      </c>
      <c r="L227" s="62">
        <f>SUMIFS('DATOS PEST12'!$E:$E,'DATOS PEST12'!$A:$A,INDICE!$C$13,'DATOS PEST12'!$D:$D,'5. RG PROV CCAA SECCION'!L$11,'DATOS PEST12'!$B:$B,'5. RG PROV CCAA SECCION'!$A227,'DATOS PEST12'!$F:$F,"REGIMEN GENERAL",'DATOS PEST12'!$C:$C,"&lt;&gt;"&amp;"UNION EUROPEA")</f>
        <v>58367.26315789474</v>
      </c>
      <c r="M227" s="62">
        <f>SUMIFS('DATOS PEST12'!$E:$E,'DATOS PEST12'!$A:$A,INDICE!$C$13,'DATOS PEST12'!$D:$D,'5. RG PROV CCAA SECCION'!M$11,'DATOS PEST12'!$B:$B,'5. RG PROV CCAA SECCION'!$A227,'DATOS PEST12'!$F:$F,"REGIMEN GENERAL",'DATOS PEST12'!$C:$C,"&lt;&gt;"&amp;"UNION EUROPEA")</f>
        <v>14745.315789473687</v>
      </c>
      <c r="N227" s="62">
        <f>SUMIFS('DATOS PEST12'!$E:$E,'DATOS PEST12'!$A:$A,INDICE!$C$13,'DATOS PEST12'!$D:$D,'5. RG PROV CCAA SECCION'!N$11,'DATOS PEST12'!$B:$B,'5. RG PROV CCAA SECCION'!$A227,'DATOS PEST12'!$F:$F,"REGIMEN GENERAL",'DATOS PEST12'!$C:$C,"&lt;&gt;"&amp;"UNION EUROPEA")</f>
        <v>4101</v>
      </c>
      <c r="O227" s="62">
        <f>SUMIFS('DATOS PEST12'!$E:$E,'DATOS PEST12'!$A:$A,INDICE!$C$13,'DATOS PEST12'!$D:$D,'5. RG PROV CCAA SECCION'!O$11,'DATOS PEST12'!$B:$B,'5. RG PROV CCAA SECCION'!$A227,'DATOS PEST12'!$F:$F,"REGIMEN GENERAL",'DATOS PEST12'!$C:$C,"&lt;&gt;"&amp;"UNION EUROPEA")</f>
        <v>2733.2631578947367</v>
      </c>
      <c r="P227" s="62">
        <f>SUMIFS('DATOS PEST12'!$E:$E,'DATOS PEST12'!$A:$A,INDICE!$C$13,'DATOS PEST12'!$D:$D,'5. RG PROV CCAA SECCION'!P$11,'DATOS PEST12'!$B:$B,'5. RG PROV CCAA SECCION'!$A227,'DATOS PEST12'!$F:$F,"REGIMEN GENERAL",'DATOS PEST12'!$C:$C,"&lt;&gt;"&amp;"UNION EUROPEA")</f>
        <v>15742.684210526317</v>
      </c>
      <c r="Q227" s="62">
        <f>SUMIFS('DATOS PEST12'!$E:$E,'DATOS PEST12'!$A:$A,INDICE!$C$13,'DATOS PEST12'!$D:$D,'5. RG PROV CCAA SECCION'!Q$11,'DATOS PEST12'!$B:$B,'5. RG PROV CCAA SECCION'!$A227,'DATOS PEST12'!$F:$F,"REGIMEN GENERAL",'DATOS PEST12'!$C:$C,"&lt;&gt;"&amp;"UNION EUROPEA")</f>
        <v>42248.789473684221</v>
      </c>
      <c r="R227" s="62">
        <f>SUMIFS('DATOS PEST12'!$E:$E,'DATOS PEST12'!$A:$A,INDICE!$C$13,'DATOS PEST12'!$D:$D,'5. RG PROV CCAA SECCION'!R$11,'DATOS PEST12'!$B:$B,'5. RG PROV CCAA SECCION'!$A227,'DATOS PEST12'!$F:$F,"REGIMEN GENERAL",'DATOS PEST12'!$C:$C,"&lt;&gt;"&amp;"UNION EUROPEA")</f>
        <v>1372.421052631579</v>
      </c>
      <c r="S227" s="62">
        <f>SUMIFS('DATOS PEST12'!$E:$E,'DATOS PEST12'!$A:$A,INDICE!$C$13,'DATOS PEST12'!$D:$D,'5. RG PROV CCAA SECCION'!S$11,'DATOS PEST12'!$B:$B,'5. RG PROV CCAA SECCION'!$A227,'DATOS PEST12'!$F:$F,"REGIMEN GENERAL",'DATOS PEST12'!$C:$C,"&lt;&gt;"&amp;"UNION EUROPEA")</f>
        <v>9981</v>
      </c>
      <c r="T227" s="62">
        <f>SUMIFS('DATOS PEST12'!$E:$E,'DATOS PEST12'!$A:$A,INDICE!$C$13,'DATOS PEST12'!$D:$D,'5. RG PROV CCAA SECCION'!T$11,'DATOS PEST12'!$B:$B,'5. RG PROV CCAA SECCION'!$A227,'DATOS PEST12'!$F:$F,"REGIMEN GENERAL",'DATOS PEST12'!$C:$C,"&lt;&gt;"&amp;"UNION EUROPEA")</f>
        <v>17453.21052631579</v>
      </c>
      <c r="U227" s="62">
        <f>SUMIFS('DATOS PEST12'!$E:$E,'DATOS PEST12'!$A:$A,INDICE!$C$13,'DATOS PEST12'!$D:$D,'5. RG PROV CCAA SECCION'!U$11,'DATOS PEST12'!$B:$B,'5. RG PROV CCAA SECCION'!$A227,'DATOS PEST12'!$F:$F,"REGIMEN GENERAL",'DATOS PEST12'!$C:$C,"&lt;&gt;"&amp;"UNION EUROPEA")</f>
        <v>4514.4210526315792</v>
      </c>
      <c r="V227" s="62">
        <f>SUMIFS('DATOS PEST12'!$E:$E,'DATOS PEST12'!$A:$A,INDICE!$C$13,'DATOS PEST12'!$D:$D,'5. RG PROV CCAA SECCION'!V$11,'DATOS PEST12'!$B:$B,'5. RG PROV CCAA SECCION'!$A227,'DATOS PEST12'!$F:$F,"REGIMEN GENERAL",'DATOS PEST12'!$C:$C,"&lt;&gt;"&amp;"UNION EUROPEA")</f>
        <v>8695.5789473684217</v>
      </c>
      <c r="W227" s="62">
        <f>SUMIFS('DATOS PEST12'!$E:$E,'DATOS PEST12'!$A:$A,INDICE!$C$13,'DATOS PEST12'!$D:$D,'5. RG PROV CCAA SECCION'!W$11,'DATOS PEST12'!$B:$B,'5. RG PROV CCAA SECCION'!$A227,'DATOS PEST12'!$F:$F,"REGIMEN GENERAL",'DATOS PEST12'!$C:$C,"&lt;&gt;"&amp;"UNION EUROPEA")</f>
        <v>833.68421052631584</v>
      </c>
      <c r="X227" s="62">
        <f>SUMIFS('DATOS PEST12'!$E:$E,'DATOS PEST12'!$A:$A,INDICE!$C$13,'DATOS PEST12'!$D:$D,'5. RG PROV CCAA SECCION'!X$11,'DATOS PEST12'!$B:$B,'5. RG PROV CCAA SECCION'!$A227,'DATOS PEST12'!$F:$F,"REGIMEN GENERAL",'DATOS PEST12'!$C:$C,"&lt;&gt;"&amp;"UNION EUROPEA")</f>
        <v>296.21052631578942</v>
      </c>
      <c r="Y227" s="59">
        <f>SUMIFS('DATOS PEST12'!$E:$E,'DATOS PEST12'!$A:$A,INDICE!$C$13,'DATOS PEST12'!$D:$D,'5. RG PROV CCAA SECCION'!Y$11,'DATOS PEST12'!$B:$B,'5. RG PROV CCAA SECCION'!$A227,'DATOS PEST12'!$F:$F,"REGIMEN GENERAL",'DATOS PEST12'!$C:$C,"&lt;&gt;"&amp;"UNION EUROPEA")</f>
        <v>0</v>
      </c>
    </row>
    <row r="228" spans="1:25" ht="15.6" x14ac:dyDescent="0.3">
      <c r="A228" s="238" t="s">
        <v>176</v>
      </c>
      <c r="B228" s="239"/>
      <c r="C228" s="66">
        <f t="shared" ref="C228:Y228" si="81">C229</f>
        <v>31483.105263157893</v>
      </c>
      <c r="D228" s="64">
        <f t="shared" si="81"/>
        <v>826.47368421052636</v>
      </c>
      <c r="E228" s="67">
        <f t="shared" si="81"/>
        <v>14.210526315789469</v>
      </c>
      <c r="F228" s="67">
        <f t="shared" si="81"/>
        <v>5179.8421052631575</v>
      </c>
      <c r="G228" s="67">
        <f t="shared" si="81"/>
        <v>5.1052631578947372</v>
      </c>
      <c r="H228" s="67">
        <f t="shared" si="81"/>
        <v>102.9473684210526</v>
      </c>
      <c r="I228" s="67">
        <f t="shared" si="81"/>
        <v>4457.78947368421</v>
      </c>
      <c r="J228" s="67">
        <f t="shared" si="81"/>
        <v>6274.1578947368425</v>
      </c>
      <c r="K228" s="67">
        <f t="shared" si="81"/>
        <v>2568.105263157895</v>
      </c>
      <c r="L228" s="67">
        <f t="shared" si="81"/>
        <v>5960.1578947368425</v>
      </c>
      <c r="M228" s="67">
        <f t="shared" si="81"/>
        <v>335.42105263157896</v>
      </c>
      <c r="N228" s="67">
        <f t="shared" si="81"/>
        <v>63.368421052631561</v>
      </c>
      <c r="O228" s="67">
        <f t="shared" si="81"/>
        <v>144.52631578947367</v>
      </c>
      <c r="P228" s="67">
        <f t="shared" si="81"/>
        <v>471.73684210526312</v>
      </c>
      <c r="Q228" s="67">
        <f t="shared" si="81"/>
        <v>2251.3684210526317</v>
      </c>
      <c r="R228" s="67">
        <f t="shared" si="81"/>
        <v>200.78947368421052</v>
      </c>
      <c r="S228" s="67">
        <f t="shared" si="81"/>
        <v>707.63157894736833</v>
      </c>
      <c r="T228" s="67">
        <f t="shared" si="81"/>
        <v>1006.7894736842109</v>
      </c>
      <c r="U228" s="67">
        <f t="shared" si="81"/>
        <v>389.31578947368416</v>
      </c>
      <c r="V228" s="67">
        <f t="shared" si="81"/>
        <v>477.42105263157896</v>
      </c>
      <c r="W228" s="67">
        <f t="shared" si="81"/>
        <v>41.947368421052623</v>
      </c>
      <c r="X228" s="67">
        <f t="shared" si="81"/>
        <v>3.9999999999999982</v>
      </c>
      <c r="Y228" s="66">
        <f t="shared" si="81"/>
        <v>0</v>
      </c>
    </row>
    <row r="229" spans="1:25" ht="15.6" x14ac:dyDescent="0.3">
      <c r="A229" s="14">
        <v>30</v>
      </c>
      <c r="B229" s="15" t="s">
        <v>15</v>
      </c>
      <c r="C229" s="59">
        <f>SUM(D229:Y229)</f>
        <v>31483.105263157893</v>
      </c>
      <c r="D229" s="60">
        <f>SUMIFS('DATOS PEST12'!$E:$E,'DATOS PEST12'!$A:$A,INDICE!$C$13,'DATOS PEST12'!$D:$D,'5. RG PROV CCAA SECCION'!D$11,'DATOS PEST12'!$B:$B,'5. RG PROV CCAA SECCION'!$A229,'DATOS PEST12'!$F:$F,"REGIMEN GENERAL",'DATOS PEST12'!$C:$C,"&lt;&gt;"&amp;"UNION EUROPEA")</f>
        <v>826.47368421052636</v>
      </c>
      <c r="E229" s="62">
        <f>SUMIFS('DATOS PEST12'!$E:$E,'DATOS PEST12'!$A:$A,INDICE!$C$13,'DATOS PEST12'!$D:$D,'5. RG PROV CCAA SECCION'!E$11,'DATOS PEST12'!$B:$B,'5. RG PROV CCAA SECCION'!$A229,'DATOS PEST12'!$F:$F,"REGIMEN GENERAL",'DATOS PEST12'!$C:$C,"&lt;&gt;"&amp;"UNION EUROPEA")</f>
        <v>14.210526315789469</v>
      </c>
      <c r="F229" s="62">
        <f>SUMIFS('DATOS PEST12'!$E:$E,'DATOS PEST12'!$A:$A,INDICE!$C$13,'DATOS PEST12'!$D:$D,'5. RG PROV CCAA SECCION'!F$11,'DATOS PEST12'!$B:$B,'5. RG PROV CCAA SECCION'!$A229,'DATOS PEST12'!$F:$F,"REGIMEN GENERAL",'DATOS PEST12'!$C:$C,"&lt;&gt;"&amp;"UNION EUROPEA")</f>
        <v>5179.8421052631575</v>
      </c>
      <c r="G229" s="62">
        <f>SUMIFS('DATOS PEST12'!$E:$E,'DATOS PEST12'!$A:$A,INDICE!$C$13,'DATOS PEST12'!$D:$D,'5. RG PROV CCAA SECCION'!G$11,'DATOS PEST12'!$B:$B,'5. RG PROV CCAA SECCION'!$A229,'DATOS PEST12'!$F:$F,"REGIMEN GENERAL",'DATOS PEST12'!$C:$C,"&lt;&gt;"&amp;"UNION EUROPEA")</f>
        <v>5.1052631578947372</v>
      </c>
      <c r="H229" s="62">
        <f>SUMIFS('DATOS PEST12'!$E:$E,'DATOS PEST12'!$A:$A,INDICE!$C$13,'DATOS PEST12'!$D:$D,'5. RG PROV CCAA SECCION'!H$11,'DATOS PEST12'!$B:$B,'5. RG PROV CCAA SECCION'!$A229,'DATOS PEST12'!$F:$F,"REGIMEN GENERAL",'DATOS PEST12'!$C:$C,"&lt;&gt;"&amp;"UNION EUROPEA")</f>
        <v>102.9473684210526</v>
      </c>
      <c r="I229" s="62">
        <f>SUMIFS('DATOS PEST12'!$E:$E,'DATOS PEST12'!$A:$A,INDICE!$C$13,'DATOS PEST12'!$D:$D,'5. RG PROV CCAA SECCION'!I$11,'DATOS PEST12'!$B:$B,'5. RG PROV CCAA SECCION'!$A229,'DATOS PEST12'!$F:$F,"REGIMEN GENERAL",'DATOS PEST12'!$C:$C,"&lt;&gt;"&amp;"UNION EUROPEA")</f>
        <v>4457.78947368421</v>
      </c>
      <c r="J229" s="62">
        <f>SUMIFS('DATOS PEST12'!$E:$E,'DATOS PEST12'!$A:$A,INDICE!$C$13,'DATOS PEST12'!$D:$D,'5. RG PROV CCAA SECCION'!J$11,'DATOS PEST12'!$B:$B,'5. RG PROV CCAA SECCION'!$A229,'DATOS PEST12'!$F:$F,"REGIMEN GENERAL",'DATOS PEST12'!$C:$C,"&lt;&gt;"&amp;"UNION EUROPEA")</f>
        <v>6274.1578947368425</v>
      </c>
      <c r="K229" s="62">
        <f>SUMIFS('DATOS PEST12'!$E:$E,'DATOS PEST12'!$A:$A,INDICE!$C$13,'DATOS PEST12'!$D:$D,'5. RG PROV CCAA SECCION'!K$11,'DATOS PEST12'!$B:$B,'5. RG PROV CCAA SECCION'!$A229,'DATOS PEST12'!$F:$F,"REGIMEN GENERAL",'DATOS PEST12'!$C:$C,"&lt;&gt;"&amp;"UNION EUROPEA")</f>
        <v>2568.105263157895</v>
      </c>
      <c r="L229" s="62">
        <f>SUMIFS('DATOS PEST12'!$E:$E,'DATOS PEST12'!$A:$A,INDICE!$C$13,'DATOS PEST12'!$D:$D,'5. RG PROV CCAA SECCION'!L$11,'DATOS PEST12'!$B:$B,'5. RG PROV CCAA SECCION'!$A229,'DATOS PEST12'!$F:$F,"REGIMEN GENERAL",'DATOS PEST12'!$C:$C,"&lt;&gt;"&amp;"UNION EUROPEA")</f>
        <v>5960.1578947368425</v>
      </c>
      <c r="M229" s="62">
        <f>SUMIFS('DATOS PEST12'!$E:$E,'DATOS PEST12'!$A:$A,INDICE!$C$13,'DATOS PEST12'!$D:$D,'5. RG PROV CCAA SECCION'!M$11,'DATOS PEST12'!$B:$B,'5. RG PROV CCAA SECCION'!$A229,'DATOS PEST12'!$F:$F,"REGIMEN GENERAL",'DATOS PEST12'!$C:$C,"&lt;&gt;"&amp;"UNION EUROPEA")</f>
        <v>335.42105263157896</v>
      </c>
      <c r="N229" s="62">
        <f>SUMIFS('DATOS PEST12'!$E:$E,'DATOS PEST12'!$A:$A,INDICE!$C$13,'DATOS PEST12'!$D:$D,'5. RG PROV CCAA SECCION'!N$11,'DATOS PEST12'!$B:$B,'5. RG PROV CCAA SECCION'!$A229,'DATOS PEST12'!$F:$F,"REGIMEN GENERAL",'DATOS PEST12'!$C:$C,"&lt;&gt;"&amp;"UNION EUROPEA")</f>
        <v>63.368421052631561</v>
      </c>
      <c r="O229" s="62">
        <f>SUMIFS('DATOS PEST12'!$E:$E,'DATOS PEST12'!$A:$A,INDICE!$C$13,'DATOS PEST12'!$D:$D,'5. RG PROV CCAA SECCION'!O$11,'DATOS PEST12'!$B:$B,'5. RG PROV CCAA SECCION'!$A229,'DATOS PEST12'!$F:$F,"REGIMEN GENERAL",'DATOS PEST12'!$C:$C,"&lt;&gt;"&amp;"UNION EUROPEA")</f>
        <v>144.52631578947367</v>
      </c>
      <c r="P229" s="62">
        <f>SUMIFS('DATOS PEST12'!$E:$E,'DATOS PEST12'!$A:$A,INDICE!$C$13,'DATOS PEST12'!$D:$D,'5. RG PROV CCAA SECCION'!P$11,'DATOS PEST12'!$B:$B,'5. RG PROV CCAA SECCION'!$A229,'DATOS PEST12'!$F:$F,"REGIMEN GENERAL",'DATOS PEST12'!$C:$C,"&lt;&gt;"&amp;"UNION EUROPEA")</f>
        <v>471.73684210526312</v>
      </c>
      <c r="Q229" s="62">
        <f>SUMIFS('DATOS PEST12'!$E:$E,'DATOS PEST12'!$A:$A,INDICE!$C$13,'DATOS PEST12'!$D:$D,'5. RG PROV CCAA SECCION'!Q$11,'DATOS PEST12'!$B:$B,'5. RG PROV CCAA SECCION'!$A229,'DATOS PEST12'!$F:$F,"REGIMEN GENERAL",'DATOS PEST12'!$C:$C,"&lt;&gt;"&amp;"UNION EUROPEA")</f>
        <v>2251.3684210526317</v>
      </c>
      <c r="R229" s="62">
        <f>SUMIFS('DATOS PEST12'!$E:$E,'DATOS PEST12'!$A:$A,INDICE!$C$13,'DATOS PEST12'!$D:$D,'5. RG PROV CCAA SECCION'!R$11,'DATOS PEST12'!$B:$B,'5. RG PROV CCAA SECCION'!$A229,'DATOS PEST12'!$F:$F,"REGIMEN GENERAL",'DATOS PEST12'!$C:$C,"&lt;&gt;"&amp;"UNION EUROPEA")</f>
        <v>200.78947368421052</v>
      </c>
      <c r="S229" s="62">
        <f>SUMIFS('DATOS PEST12'!$E:$E,'DATOS PEST12'!$A:$A,INDICE!$C$13,'DATOS PEST12'!$D:$D,'5. RG PROV CCAA SECCION'!S$11,'DATOS PEST12'!$B:$B,'5. RG PROV CCAA SECCION'!$A229,'DATOS PEST12'!$F:$F,"REGIMEN GENERAL",'DATOS PEST12'!$C:$C,"&lt;&gt;"&amp;"UNION EUROPEA")</f>
        <v>707.63157894736833</v>
      </c>
      <c r="T229" s="62">
        <f>SUMIFS('DATOS PEST12'!$E:$E,'DATOS PEST12'!$A:$A,INDICE!$C$13,'DATOS PEST12'!$D:$D,'5. RG PROV CCAA SECCION'!T$11,'DATOS PEST12'!$B:$B,'5. RG PROV CCAA SECCION'!$A229,'DATOS PEST12'!$F:$F,"REGIMEN GENERAL",'DATOS PEST12'!$C:$C,"&lt;&gt;"&amp;"UNION EUROPEA")</f>
        <v>1006.7894736842109</v>
      </c>
      <c r="U229" s="62">
        <f>SUMIFS('DATOS PEST12'!$E:$E,'DATOS PEST12'!$A:$A,INDICE!$C$13,'DATOS PEST12'!$D:$D,'5. RG PROV CCAA SECCION'!U$11,'DATOS PEST12'!$B:$B,'5. RG PROV CCAA SECCION'!$A229,'DATOS PEST12'!$F:$F,"REGIMEN GENERAL",'DATOS PEST12'!$C:$C,"&lt;&gt;"&amp;"UNION EUROPEA")</f>
        <v>389.31578947368416</v>
      </c>
      <c r="V229" s="62">
        <f>SUMIFS('DATOS PEST12'!$E:$E,'DATOS PEST12'!$A:$A,INDICE!$C$13,'DATOS PEST12'!$D:$D,'5. RG PROV CCAA SECCION'!V$11,'DATOS PEST12'!$B:$B,'5. RG PROV CCAA SECCION'!$A229,'DATOS PEST12'!$F:$F,"REGIMEN GENERAL",'DATOS PEST12'!$C:$C,"&lt;&gt;"&amp;"UNION EUROPEA")</f>
        <v>477.42105263157896</v>
      </c>
      <c r="W229" s="62">
        <f>SUMIFS('DATOS PEST12'!$E:$E,'DATOS PEST12'!$A:$A,INDICE!$C$13,'DATOS PEST12'!$D:$D,'5. RG PROV CCAA SECCION'!W$11,'DATOS PEST12'!$B:$B,'5. RG PROV CCAA SECCION'!$A229,'DATOS PEST12'!$F:$F,"REGIMEN GENERAL",'DATOS PEST12'!$C:$C,"&lt;&gt;"&amp;"UNION EUROPEA")</f>
        <v>41.947368421052623</v>
      </c>
      <c r="X229" s="62">
        <f>SUMIFS('DATOS PEST12'!$E:$E,'DATOS PEST12'!$A:$A,INDICE!$C$13,'DATOS PEST12'!$D:$D,'5. RG PROV CCAA SECCION'!X$11,'DATOS PEST12'!$B:$B,'5. RG PROV CCAA SECCION'!$A229,'DATOS PEST12'!$F:$F,"REGIMEN GENERAL",'DATOS PEST12'!$C:$C,"&lt;&gt;"&amp;"UNION EUROPEA")</f>
        <v>3.9999999999999982</v>
      </c>
      <c r="Y229" s="59">
        <f>SUMIFS('DATOS PEST12'!$E:$E,'DATOS PEST12'!$A:$A,INDICE!$C$13,'DATOS PEST12'!$D:$D,'5. RG PROV CCAA SECCION'!Y$11,'DATOS PEST12'!$B:$B,'5. RG PROV CCAA SECCION'!$A229,'DATOS PEST12'!$F:$F,"REGIMEN GENERAL",'DATOS PEST12'!$C:$C,"&lt;&gt;"&amp;"UNION EUROPEA")</f>
        <v>0</v>
      </c>
    </row>
    <row r="230" spans="1:25" ht="15.6" x14ac:dyDescent="0.3">
      <c r="A230" s="238" t="s">
        <v>175</v>
      </c>
      <c r="B230" s="239"/>
      <c r="C230" s="66">
        <f t="shared" ref="C230:Y230" si="82">C231</f>
        <v>16540.315789473683</v>
      </c>
      <c r="D230" s="64">
        <f t="shared" si="82"/>
        <v>315.15789473684208</v>
      </c>
      <c r="E230" s="67">
        <f t="shared" si="82"/>
        <v>6.0000000000000009</v>
      </c>
      <c r="F230" s="67">
        <f t="shared" si="82"/>
        <v>4066.9473684210529</v>
      </c>
      <c r="G230" s="67">
        <f t="shared" si="82"/>
        <v>5.0000000000000009</v>
      </c>
      <c r="H230" s="67">
        <f t="shared" si="82"/>
        <v>118.21052631578949</v>
      </c>
      <c r="I230" s="67">
        <f t="shared" si="82"/>
        <v>1416.6842105263161</v>
      </c>
      <c r="J230" s="67">
        <f t="shared" si="82"/>
        <v>2192.5789473684204</v>
      </c>
      <c r="K230" s="67">
        <f t="shared" si="82"/>
        <v>545.84210526315792</v>
      </c>
      <c r="L230" s="67">
        <f t="shared" si="82"/>
        <v>2522.1578947368425</v>
      </c>
      <c r="M230" s="67">
        <f t="shared" si="82"/>
        <v>113.42105263157893</v>
      </c>
      <c r="N230" s="67">
        <f t="shared" si="82"/>
        <v>30.947368421052627</v>
      </c>
      <c r="O230" s="67">
        <f t="shared" si="82"/>
        <v>24.26315789473685</v>
      </c>
      <c r="P230" s="67">
        <f t="shared" si="82"/>
        <v>280.52631578947364</v>
      </c>
      <c r="Q230" s="67">
        <f t="shared" si="82"/>
        <v>2440.5263157894733</v>
      </c>
      <c r="R230" s="67">
        <f t="shared" si="82"/>
        <v>166.10526315789468</v>
      </c>
      <c r="S230" s="67">
        <f t="shared" si="82"/>
        <v>508.73684210526324</v>
      </c>
      <c r="T230" s="67">
        <f t="shared" si="82"/>
        <v>1086.6842105263161</v>
      </c>
      <c r="U230" s="67">
        <f t="shared" si="82"/>
        <v>250.6315789473685</v>
      </c>
      <c r="V230" s="67">
        <f t="shared" si="82"/>
        <v>441.42105263157902</v>
      </c>
      <c r="W230" s="67">
        <f t="shared" si="82"/>
        <v>8.4736842105263133</v>
      </c>
      <c r="X230" s="67">
        <f t="shared" si="82"/>
        <v>0</v>
      </c>
      <c r="Y230" s="66">
        <f t="shared" si="82"/>
        <v>0</v>
      </c>
    </row>
    <row r="231" spans="1:25" ht="15.6" x14ac:dyDescent="0.3">
      <c r="A231" s="8">
        <v>31</v>
      </c>
      <c r="B231" s="9" t="s">
        <v>16</v>
      </c>
      <c r="C231" s="59">
        <f>SUM(D231:Y231)</f>
        <v>16540.315789473683</v>
      </c>
      <c r="D231" s="60">
        <f>SUMIFS('DATOS PEST12'!$E:$E,'DATOS PEST12'!$A:$A,INDICE!$C$13,'DATOS PEST12'!$D:$D,'5. RG PROV CCAA SECCION'!D$11,'DATOS PEST12'!$B:$B,'5. RG PROV CCAA SECCION'!$A231,'DATOS PEST12'!$F:$F,"REGIMEN GENERAL",'DATOS PEST12'!$C:$C,"&lt;&gt;"&amp;"UNION EUROPEA")</f>
        <v>315.15789473684208</v>
      </c>
      <c r="E231" s="62">
        <f>SUMIFS('DATOS PEST12'!$E:$E,'DATOS PEST12'!$A:$A,INDICE!$C$13,'DATOS PEST12'!$D:$D,'5. RG PROV CCAA SECCION'!E$11,'DATOS PEST12'!$B:$B,'5. RG PROV CCAA SECCION'!$A231,'DATOS PEST12'!$F:$F,"REGIMEN GENERAL",'DATOS PEST12'!$C:$C,"&lt;&gt;"&amp;"UNION EUROPEA")</f>
        <v>6.0000000000000009</v>
      </c>
      <c r="F231" s="62">
        <f>SUMIFS('DATOS PEST12'!$E:$E,'DATOS PEST12'!$A:$A,INDICE!$C$13,'DATOS PEST12'!$D:$D,'5. RG PROV CCAA SECCION'!F$11,'DATOS PEST12'!$B:$B,'5. RG PROV CCAA SECCION'!$A231,'DATOS PEST12'!$F:$F,"REGIMEN GENERAL",'DATOS PEST12'!$C:$C,"&lt;&gt;"&amp;"UNION EUROPEA")</f>
        <v>4066.9473684210529</v>
      </c>
      <c r="G231" s="62">
        <f>SUMIFS('DATOS PEST12'!$E:$E,'DATOS PEST12'!$A:$A,INDICE!$C$13,'DATOS PEST12'!$D:$D,'5. RG PROV CCAA SECCION'!G$11,'DATOS PEST12'!$B:$B,'5. RG PROV CCAA SECCION'!$A231,'DATOS PEST12'!$F:$F,"REGIMEN GENERAL",'DATOS PEST12'!$C:$C,"&lt;&gt;"&amp;"UNION EUROPEA")</f>
        <v>5.0000000000000009</v>
      </c>
      <c r="H231" s="62">
        <f>SUMIFS('DATOS PEST12'!$E:$E,'DATOS PEST12'!$A:$A,INDICE!$C$13,'DATOS PEST12'!$D:$D,'5. RG PROV CCAA SECCION'!H$11,'DATOS PEST12'!$B:$B,'5. RG PROV CCAA SECCION'!$A231,'DATOS PEST12'!$F:$F,"REGIMEN GENERAL",'DATOS PEST12'!$C:$C,"&lt;&gt;"&amp;"UNION EUROPEA")</f>
        <v>118.21052631578949</v>
      </c>
      <c r="I231" s="62">
        <f>SUMIFS('DATOS PEST12'!$E:$E,'DATOS PEST12'!$A:$A,INDICE!$C$13,'DATOS PEST12'!$D:$D,'5. RG PROV CCAA SECCION'!I$11,'DATOS PEST12'!$B:$B,'5. RG PROV CCAA SECCION'!$A231,'DATOS PEST12'!$F:$F,"REGIMEN GENERAL",'DATOS PEST12'!$C:$C,"&lt;&gt;"&amp;"UNION EUROPEA")</f>
        <v>1416.6842105263161</v>
      </c>
      <c r="J231" s="62">
        <f>SUMIFS('DATOS PEST12'!$E:$E,'DATOS PEST12'!$A:$A,INDICE!$C$13,'DATOS PEST12'!$D:$D,'5. RG PROV CCAA SECCION'!J$11,'DATOS PEST12'!$B:$B,'5. RG PROV CCAA SECCION'!$A231,'DATOS PEST12'!$F:$F,"REGIMEN GENERAL",'DATOS PEST12'!$C:$C,"&lt;&gt;"&amp;"UNION EUROPEA")</f>
        <v>2192.5789473684204</v>
      </c>
      <c r="K231" s="62">
        <f>SUMIFS('DATOS PEST12'!$E:$E,'DATOS PEST12'!$A:$A,INDICE!$C$13,'DATOS PEST12'!$D:$D,'5. RG PROV CCAA SECCION'!K$11,'DATOS PEST12'!$B:$B,'5. RG PROV CCAA SECCION'!$A231,'DATOS PEST12'!$F:$F,"REGIMEN GENERAL",'DATOS PEST12'!$C:$C,"&lt;&gt;"&amp;"UNION EUROPEA")</f>
        <v>545.84210526315792</v>
      </c>
      <c r="L231" s="62">
        <f>SUMIFS('DATOS PEST12'!$E:$E,'DATOS PEST12'!$A:$A,INDICE!$C$13,'DATOS PEST12'!$D:$D,'5. RG PROV CCAA SECCION'!L$11,'DATOS PEST12'!$B:$B,'5. RG PROV CCAA SECCION'!$A231,'DATOS PEST12'!$F:$F,"REGIMEN GENERAL",'DATOS PEST12'!$C:$C,"&lt;&gt;"&amp;"UNION EUROPEA")</f>
        <v>2522.1578947368425</v>
      </c>
      <c r="M231" s="62">
        <f>SUMIFS('DATOS PEST12'!$E:$E,'DATOS PEST12'!$A:$A,INDICE!$C$13,'DATOS PEST12'!$D:$D,'5. RG PROV CCAA SECCION'!M$11,'DATOS PEST12'!$B:$B,'5. RG PROV CCAA SECCION'!$A231,'DATOS PEST12'!$F:$F,"REGIMEN GENERAL",'DATOS PEST12'!$C:$C,"&lt;&gt;"&amp;"UNION EUROPEA")</f>
        <v>113.42105263157893</v>
      </c>
      <c r="N231" s="62">
        <f>SUMIFS('DATOS PEST12'!$E:$E,'DATOS PEST12'!$A:$A,INDICE!$C$13,'DATOS PEST12'!$D:$D,'5. RG PROV CCAA SECCION'!N$11,'DATOS PEST12'!$B:$B,'5. RG PROV CCAA SECCION'!$A231,'DATOS PEST12'!$F:$F,"REGIMEN GENERAL",'DATOS PEST12'!$C:$C,"&lt;&gt;"&amp;"UNION EUROPEA")</f>
        <v>30.947368421052627</v>
      </c>
      <c r="O231" s="62">
        <f>SUMIFS('DATOS PEST12'!$E:$E,'DATOS PEST12'!$A:$A,INDICE!$C$13,'DATOS PEST12'!$D:$D,'5. RG PROV CCAA SECCION'!O$11,'DATOS PEST12'!$B:$B,'5. RG PROV CCAA SECCION'!$A231,'DATOS PEST12'!$F:$F,"REGIMEN GENERAL",'DATOS PEST12'!$C:$C,"&lt;&gt;"&amp;"UNION EUROPEA")</f>
        <v>24.26315789473685</v>
      </c>
      <c r="P231" s="62">
        <f>SUMIFS('DATOS PEST12'!$E:$E,'DATOS PEST12'!$A:$A,INDICE!$C$13,'DATOS PEST12'!$D:$D,'5. RG PROV CCAA SECCION'!P$11,'DATOS PEST12'!$B:$B,'5. RG PROV CCAA SECCION'!$A231,'DATOS PEST12'!$F:$F,"REGIMEN GENERAL",'DATOS PEST12'!$C:$C,"&lt;&gt;"&amp;"UNION EUROPEA")</f>
        <v>280.52631578947364</v>
      </c>
      <c r="Q231" s="62">
        <f>SUMIFS('DATOS PEST12'!$E:$E,'DATOS PEST12'!$A:$A,INDICE!$C$13,'DATOS PEST12'!$D:$D,'5. RG PROV CCAA SECCION'!Q$11,'DATOS PEST12'!$B:$B,'5. RG PROV CCAA SECCION'!$A231,'DATOS PEST12'!$F:$F,"REGIMEN GENERAL",'DATOS PEST12'!$C:$C,"&lt;&gt;"&amp;"UNION EUROPEA")</f>
        <v>2440.5263157894733</v>
      </c>
      <c r="R231" s="62">
        <f>SUMIFS('DATOS PEST12'!$E:$E,'DATOS PEST12'!$A:$A,INDICE!$C$13,'DATOS PEST12'!$D:$D,'5. RG PROV CCAA SECCION'!R$11,'DATOS PEST12'!$B:$B,'5. RG PROV CCAA SECCION'!$A231,'DATOS PEST12'!$F:$F,"REGIMEN GENERAL",'DATOS PEST12'!$C:$C,"&lt;&gt;"&amp;"UNION EUROPEA")</f>
        <v>166.10526315789468</v>
      </c>
      <c r="S231" s="62">
        <f>SUMIFS('DATOS PEST12'!$E:$E,'DATOS PEST12'!$A:$A,INDICE!$C$13,'DATOS PEST12'!$D:$D,'5. RG PROV CCAA SECCION'!S$11,'DATOS PEST12'!$B:$B,'5. RG PROV CCAA SECCION'!$A231,'DATOS PEST12'!$F:$F,"REGIMEN GENERAL",'DATOS PEST12'!$C:$C,"&lt;&gt;"&amp;"UNION EUROPEA")</f>
        <v>508.73684210526324</v>
      </c>
      <c r="T231" s="62">
        <f>SUMIFS('DATOS PEST12'!$E:$E,'DATOS PEST12'!$A:$A,INDICE!$C$13,'DATOS PEST12'!$D:$D,'5. RG PROV CCAA SECCION'!T$11,'DATOS PEST12'!$B:$B,'5. RG PROV CCAA SECCION'!$A231,'DATOS PEST12'!$F:$F,"REGIMEN GENERAL",'DATOS PEST12'!$C:$C,"&lt;&gt;"&amp;"UNION EUROPEA")</f>
        <v>1086.6842105263161</v>
      </c>
      <c r="U231" s="62">
        <f>SUMIFS('DATOS PEST12'!$E:$E,'DATOS PEST12'!$A:$A,INDICE!$C$13,'DATOS PEST12'!$D:$D,'5. RG PROV CCAA SECCION'!U$11,'DATOS PEST12'!$B:$B,'5. RG PROV CCAA SECCION'!$A231,'DATOS PEST12'!$F:$F,"REGIMEN GENERAL",'DATOS PEST12'!$C:$C,"&lt;&gt;"&amp;"UNION EUROPEA")</f>
        <v>250.6315789473685</v>
      </c>
      <c r="V231" s="62">
        <f>SUMIFS('DATOS PEST12'!$E:$E,'DATOS PEST12'!$A:$A,INDICE!$C$13,'DATOS PEST12'!$D:$D,'5. RG PROV CCAA SECCION'!V$11,'DATOS PEST12'!$B:$B,'5. RG PROV CCAA SECCION'!$A231,'DATOS PEST12'!$F:$F,"REGIMEN GENERAL",'DATOS PEST12'!$C:$C,"&lt;&gt;"&amp;"UNION EUROPEA")</f>
        <v>441.42105263157902</v>
      </c>
      <c r="W231" s="62">
        <f>SUMIFS('DATOS PEST12'!$E:$E,'DATOS PEST12'!$A:$A,INDICE!$C$13,'DATOS PEST12'!$D:$D,'5. RG PROV CCAA SECCION'!W$11,'DATOS PEST12'!$B:$B,'5. RG PROV CCAA SECCION'!$A231,'DATOS PEST12'!$F:$F,"REGIMEN GENERAL",'DATOS PEST12'!$C:$C,"&lt;&gt;"&amp;"UNION EUROPEA")</f>
        <v>8.4736842105263133</v>
      </c>
      <c r="X231" s="62">
        <f>SUMIFS('DATOS PEST12'!$E:$E,'DATOS PEST12'!$A:$A,INDICE!$C$13,'DATOS PEST12'!$D:$D,'5. RG PROV CCAA SECCION'!X$11,'DATOS PEST12'!$B:$B,'5. RG PROV CCAA SECCION'!$A231,'DATOS PEST12'!$F:$F,"REGIMEN GENERAL",'DATOS PEST12'!$C:$C,"&lt;&gt;"&amp;"UNION EUROPEA")</f>
        <v>0</v>
      </c>
      <c r="Y231" s="59">
        <f>SUMIFS('DATOS PEST12'!$E:$E,'DATOS PEST12'!$A:$A,INDICE!$C$13,'DATOS PEST12'!$D:$D,'5. RG PROV CCAA SECCION'!Y$11,'DATOS PEST12'!$B:$B,'5. RG PROV CCAA SECCION'!$A231,'DATOS PEST12'!$F:$F,"REGIMEN GENERAL",'DATOS PEST12'!$C:$C,"&lt;&gt;"&amp;"UNION EUROPEA")</f>
        <v>0</v>
      </c>
    </row>
    <row r="232" spans="1:25" ht="15.6" x14ac:dyDescent="0.3">
      <c r="A232" s="238" t="s">
        <v>45</v>
      </c>
      <c r="B232" s="239"/>
      <c r="C232" s="66">
        <f t="shared" ref="C232:Y232" si="83">SUM(C233:C235)</f>
        <v>49167.631578947359</v>
      </c>
      <c r="D232" s="64">
        <f t="shared" si="83"/>
        <v>296.9473684210526</v>
      </c>
      <c r="E232" s="67">
        <f t="shared" si="83"/>
        <v>10.052631578947368</v>
      </c>
      <c r="F232" s="67">
        <f t="shared" si="83"/>
        <v>5878.21052631579</v>
      </c>
      <c r="G232" s="67">
        <f t="shared" si="83"/>
        <v>21.526315789473685</v>
      </c>
      <c r="H232" s="67">
        <f t="shared" si="83"/>
        <v>229.21052631578948</v>
      </c>
      <c r="I232" s="67">
        <f t="shared" si="83"/>
        <v>5082.8947368421059</v>
      </c>
      <c r="J232" s="67">
        <f t="shared" si="83"/>
        <v>7754.894736842105</v>
      </c>
      <c r="K232" s="67">
        <f t="shared" si="83"/>
        <v>2048.2105263157896</v>
      </c>
      <c r="L232" s="67">
        <f t="shared" si="83"/>
        <v>11935.631578947368</v>
      </c>
      <c r="M232" s="67">
        <f t="shared" si="83"/>
        <v>521.52631578947364</v>
      </c>
      <c r="N232" s="67">
        <f t="shared" si="83"/>
        <v>94.78947368421052</v>
      </c>
      <c r="O232" s="67">
        <f t="shared" si="83"/>
        <v>105.42105263157892</v>
      </c>
      <c r="P232" s="67">
        <f t="shared" si="83"/>
        <v>1540.0526315789475</v>
      </c>
      <c r="Q232" s="67">
        <f t="shared" si="83"/>
        <v>5902.2631578947367</v>
      </c>
      <c r="R232" s="67">
        <f t="shared" si="83"/>
        <v>358.73684210526312</v>
      </c>
      <c r="S232" s="67">
        <f t="shared" si="83"/>
        <v>1229.2631578947371</v>
      </c>
      <c r="T232" s="67">
        <f t="shared" si="83"/>
        <v>3946.4210526315792</v>
      </c>
      <c r="U232" s="67">
        <f t="shared" si="83"/>
        <v>788.31578947368428</v>
      </c>
      <c r="V232" s="67">
        <f t="shared" si="83"/>
        <v>1382.5263157894738</v>
      </c>
      <c r="W232" s="67">
        <f t="shared" si="83"/>
        <v>36.73684210526315</v>
      </c>
      <c r="X232" s="67">
        <f t="shared" si="83"/>
        <v>4</v>
      </c>
      <c r="Y232" s="66">
        <f t="shared" si="83"/>
        <v>0</v>
      </c>
    </row>
    <row r="233" spans="1:25" ht="15.6" x14ac:dyDescent="0.3">
      <c r="A233" s="6">
        <v>1</v>
      </c>
      <c r="B233" s="7" t="s">
        <v>174</v>
      </c>
      <c r="C233" s="59">
        <f t="shared" ref="C233:C235" si="84">SUM(D233:Y233)</f>
        <v>9540.894736842105</v>
      </c>
      <c r="D233" s="60">
        <f>SUMIFS('DATOS PEST12'!$E:$E,'DATOS PEST12'!$A:$A,INDICE!$C$13,'DATOS PEST12'!$D:$D,'5. RG PROV CCAA SECCION'!D$11,'DATOS PEST12'!$B:$B,'5. RG PROV CCAA SECCION'!$A233,'DATOS PEST12'!$F:$F,"REGIMEN GENERAL",'DATOS PEST12'!$C:$C,"&lt;&gt;"&amp;"UNION EUROPEA")</f>
        <v>40.842105263157897</v>
      </c>
      <c r="E233" s="62">
        <f>SUMIFS('DATOS PEST12'!$E:$E,'DATOS PEST12'!$A:$A,INDICE!$C$13,'DATOS PEST12'!$D:$D,'5. RG PROV CCAA SECCION'!E$11,'DATOS PEST12'!$B:$B,'5. RG PROV CCAA SECCION'!$A233,'DATOS PEST12'!$F:$F,"REGIMEN GENERAL",'DATOS PEST12'!$C:$C,"&lt;&gt;"&amp;"UNION EUROPEA")</f>
        <v>1.0526315789473679</v>
      </c>
      <c r="F233" s="62">
        <f>SUMIFS('DATOS PEST12'!$E:$E,'DATOS PEST12'!$A:$A,INDICE!$C$13,'DATOS PEST12'!$D:$D,'5. RG PROV CCAA SECCION'!F$11,'DATOS PEST12'!$B:$B,'5. RG PROV CCAA SECCION'!$A233,'DATOS PEST12'!$F:$F,"REGIMEN GENERAL",'DATOS PEST12'!$C:$C,"&lt;&gt;"&amp;"UNION EUROPEA")</f>
        <v>1299.3684210526319</v>
      </c>
      <c r="G233" s="62">
        <f>SUMIFS('DATOS PEST12'!$E:$E,'DATOS PEST12'!$A:$A,INDICE!$C$13,'DATOS PEST12'!$D:$D,'5. RG PROV CCAA SECCION'!G$11,'DATOS PEST12'!$B:$B,'5. RG PROV CCAA SECCION'!$A233,'DATOS PEST12'!$F:$F,"REGIMEN GENERAL",'DATOS PEST12'!$C:$C,"&lt;&gt;"&amp;"UNION EUROPEA")</f>
        <v>0</v>
      </c>
      <c r="H233" s="62">
        <f>SUMIFS('DATOS PEST12'!$E:$E,'DATOS PEST12'!$A:$A,INDICE!$C$13,'DATOS PEST12'!$D:$D,'5. RG PROV CCAA SECCION'!H$11,'DATOS PEST12'!$B:$B,'5. RG PROV CCAA SECCION'!$A233,'DATOS PEST12'!$F:$F,"REGIMEN GENERAL",'DATOS PEST12'!$C:$C,"&lt;&gt;"&amp;"UNION EUROPEA")</f>
        <v>79.842105263157904</v>
      </c>
      <c r="I233" s="62">
        <f>SUMIFS('DATOS PEST12'!$E:$E,'DATOS PEST12'!$A:$A,INDICE!$C$13,'DATOS PEST12'!$D:$D,'5. RG PROV CCAA SECCION'!I$11,'DATOS PEST12'!$B:$B,'5. RG PROV CCAA SECCION'!$A233,'DATOS PEST12'!$F:$F,"REGIMEN GENERAL",'DATOS PEST12'!$C:$C,"&lt;&gt;"&amp;"UNION EUROPEA")</f>
        <v>861.78947368421063</v>
      </c>
      <c r="J233" s="62">
        <f>SUMIFS('DATOS PEST12'!$E:$E,'DATOS PEST12'!$A:$A,INDICE!$C$13,'DATOS PEST12'!$D:$D,'5. RG PROV CCAA SECCION'!J$11,'DATOS PEST12'!$B:$B,'5. RG PROV CCAA SECCION'!$A233,'DATOS PEST12'!$F:$F,"REGIMEN GENERAL",'DATOS PEST12'!$C:$C,"&lt;&gt;"&amp;"UNION EUROPEA")</f>
        <v>1658.4736842105262</v>
      </c>
      <c r="K233" s="62">
        <f>SUMIFS('DATOS PEST12'!$E:$E,'DATOS PEST12'!$A:$A,INDICE!$C$13,'DATOS PEST12'!$D:$D,'5. RG PROV CCAA SECCION'!K$11,'DATOS PEST12'!$B:$B,'5. RG PROV CCAA SECCION'!$A233,'DATOS PEST12'!$F:$F,"REGIMEN GENERAL",'DATOS PEST12'!$C:$C,"&lt;&gt;"&amp;"UNION EUROPEA")</f>
        <v>592.00000000000011</v>
      </c>
      <c r="L233" s="62">
        <f>SUMIFS('DATOS PEST12'!$E:$E,'DATOS PEST12'!$A:$A,INDICE!$C$13,'DATOS PEST12'!$D:$D,'5. RG PROV CCAA SECCION'!L$11,'DATOS PEST12'!$B:$B,'5. RG PROV CCAA SECCION'!$A233,'DATOS PEST12'!$F:$F,"REGIMEN GENERAL",'DATOS PEST12'!$C:$C,"&lt;&gt;"&amp;"UNION EUROPEA")</f>
        <v>1658.2105263157896</v>
      </c>
      <c r="M233" s="62">
        <f>SUMIFS('DATOS PEST12'!$E:$E,'DATOS PEST12'!$A:$A,INDICE!$C$13,'DATOS PEST12'!$D:$D,'5. RG PROV CCAA SECCION'!M$11,'DATOS PEST12'!$B:$B,'5. RG PROV CCAA SECCION'!$A233,'DATOS PEST12'!$F:$F,"REGIMEN GENERAL",'DATOS PEST12'!$C:$C,"&lt;&gt;"&amp;"UNION EUROPEA")</f>
        <v>53.631578947368411</v>
      </c>
      <c r="N233" s="62">
        <f>SUMIFS('DATOS PEST12'!$E:$E,'DATOS PEST12'!$A:$A,INDICE!$C$13,'DATOS PEST12'!$D:$D,'5. RG PROV CCAA SECCION'!N$11,'DATOS PEST12'!$B:$B,'5. RG PROV CCAA SECCION'!$A233,'DATOS PEST12'!$F:$F,"REGIMEN GENERAL",'DATOS PEST12'!$C:$C,"&lt;&gt;"&amp;"UNION EUROPEA")</f>
        <v>10.157894736842108</v>
      </c>
      <c r="O233" s="62">
        <f>SUMIFS('DATOS PEST12'!$E:$E,'DATOS PEST12'!$A:$A,INDICE!$C$13,'DATOS PEST12'!$D:$D,'5. RG PROV CCAA SECCION'!O$11,'DATOS PEST12'!$B:$B,'5. RG PROV CCAA SECCION'!$A233,'DATOS PEST12'!$F:$F,"REGIMEN GENERAL",'DATOS PEST12'!$C:$C,"&lt;&gt;"&amp;"UNION EUROPEA")</f>
        <v>15.631578947368414</v>
      </c>
      <c r="P233" s="62">
        <f>SUMIFS('DATOS PEST12'!$E:$E,'DATOS PEST12'!$A:$A,INDICE!$C$13,'DATOS PEST12'!$D:$D,'5. RG PROV CCAA SECCION'!P$11,'DATOS PEST12'!$B:$B,'5. RG PROV CCAA SECCION'!$A233,'DATOS PEST12'!$F:$F,"REGIMEN GENERAL",'DATOS PEST12'!$C:$C,"&lt;&gt;"&amp;"UNION EUROPEA")</f>
        <v>184.73684210526312</v>
      </c>
      <c r="Q233" s="62">
        <f>SUMIFS('DATOS PEST12'!$E:$E,'DATOS PEST12'!$A:$A,INDICE!$C$13,'DATOS PEST12'!$D:$D,'5. RG PROV CCAA SECCION'!Q$11,'DATOS PEST12'!$B:$B,'5. RG PROV CCAA SECCION'!$A233,'DATOS PEST12'!$F:$F,"REGIMEN GENERAL",'DATOS PEST12'!$C:$C,"&lt;&gt;"&amp;"UNION EUROPEA")</f>
        <v>1589.1052631578946</v>
      </c>
      <c r="R233" s="62">
        <f>SUMIFS('DATOS PEST12'!$E:$E,'DATOS PEST12'!$A:$A,INDICE!$C$13,'DATOS PEST12'!$D:$D,'5. RG PROV CCAA SECCION'!R$11,'DATOS PEST12'!$B:$B,'5. RG PROV CCAA SECCION'!$A233,'DATOS PEST12'!$F:$F,"REGIMEN GENERAL",'DATOS PEST12'!$C:$C,"&lt;&gt;"&amp;"UNION EUROPEA")</f>
        <v>159.78947368421052</v>
      </c>
      <c r="S233" s="62">
        <f>SUMIFS('DATOS PEST12'!$E:$E,'DATOS PEST12'!$A:$A,INDICE!$C$13,'DATOS PEST12'!$D:$D,'5. RG PROV CCAA SECCION'!S$11,'DATOS PEST12'!$B:$B,'5. RG PROV CCAA SECCION'!$A233,'DATOS PEST12'!$F:$F,"REGIMEN GENERAL",'DATOS PEST12'!$C:$C,"&lt;&gt;"&amp;"UNION EUROPEA")</f>
        <v>120.73684210526312</v>
      </c>
      <c r="T233" s="62">
        <f>SUMIFS('DATOS PEST12'!$E:$E,'DATOS PEST12'!$A:$A,INDICE!$C$13,'DATOS PEST12'!$D:$D,'5. RG PROV CCAA SECCION'!T$11,'DATOS PEST12'!$B:$B,'5. RG PROV CCAA SECCION'!$A233,'DATOS PEST12'!$F:$F,"REGIMEN GENERAL",'DATOS PEST12'!$C:$C,"&lt;&gt;"&amp;"UNION EUROPEA")</f>
        <v>798.78947368421041</v>
      </c>
      <c r="U233" s="62">
        <f>SUMIFS('DATOS PEST12'!$E:$E,'DATOS PEST12'!$A:$A,INDICE!$C$13,'DATOS PEST12'!$D:$D,'5. RG PROV CCAA SECCION'!U$11,'DATOS PEST12'!$B:$B,'5. RG PROV CCAA SECCION'!$A233,'DATOS PEST12'!$F:$F,"REGIMEN GENERAL",'DATOS PEST12'!$C:$C,"&lt;&gt;"&amp;"UNION EUROPEA")</f>
        <v>179.31578947368422</v>
      </c>
      <c r="V233" s="62">
        <f>SUMIFS('DATOS PEST12'!$E:$E,'DATOS PEST12'!$A:$A,INDICE!$C$13,'DATOS PEST12'!$D:$D,'5. RG PROV CCAA SECCION'!V$11,'DATOS PEST12'!$B:$B,'5. RG PROV CCAA SECCION'!$A233,'DATOS PEST12'!$F:$F,"REGIMEN GENERAL",'DATOS PEST12'!$C:$C,"&lt;&gt;"&amp;"UNION EUROPEA")</f>
        <v>237.42105263157896</v>
      </c>
      <c r="W233" s="62">
        <f>SUMIFS('DATOS PEST12'!$E:$E,'DATOS PEST12'!$A:$A,INDICE!$C$13,'DATOS PEST12'!$D:$D,'5. RG PROV CCAA SECCION'!W$11,'DATOS PEST12'!$B:$B,'5. RG PROV CCAA SECCION'!$A233,'DATOS PEST12'!$F:$F,"REGIMEN GENERAL",'DATOS PEST12'!$C:$C,"&lt;&gt;"&amp;"UNION EUROPEA")</f>
        <v>0</v>
      </c>
      <c r="X233" s="62">
        <f>SUMIFS('DATOS PEST12'!$E:$E,'DATOS PEST12'!$A:$A,INDICE!$C$13,'DATOS PEST12'!$D:$D,'5. RG PROV CCAA SECCION'!X$11,'DATOS PEST12'!$B:$B,'5. RG PROV CCAA SECCION'!$A233,'DATOS PEST12'!$F:$F,"REGIMEN GENERAL",'DATOS PEST12'!$C:$C,"&lt;&gt;"&amp;"UNION EUROPEA")</f>
        <v>0</v>
      </c>
      <c r="Y233" s="59">
        <f>SUMIFS('DATOS PEST12'!$E:$E,'DATOS PEST12'!$A:$A,INDICE!$C$13,'DATOS PEST12'!$D:$D,'5. RG PROV CCAA SECCION'!Y$11,'DATOS PEST12'!$B:$B,'5. RG PROV CCAA SECCION'!$A233,'DATOS PEST12'!$F:$F,"REGIMEN GENERAL",'DATOS PEST12'!$C:$C,"&lt;&gt;"&amp;"UNION EUROPEA")</f>
        <v>0</v>
      </c>
    </row>
    <row r="234" spans="1:25" ht="15.6" x14ac:dyDescent="0.3">
      <c r="A234" s="8">
        <v>20</v>
      </c>
      <c r="B234" s="9" t="s">
        <v>9</v>
      </c>
      <c r="C234" s="59">
        <f t="shared" si="84"/>
        <v>16511.157894736843</v>
      </c>
      <c r="D234" s="60">
        <f>SUMIFS('DATOS PEST12'!$E:$E,'DATOS PEST12'!$A:$A,INDICE!$C$13,'DATOS PEST12'!$D:$D,'5. RG PROV CCAA SECCION'!D$11,'DATOS PEST12'!$B:$B,'5. RG PROV CCAA SECCION'!$A234,'DATOS PEST12'!$F:$F,"REGIMEN GENERAL",'DATOS PEST12'!$C:$C,"&lt;&gt;"&amp;"UNION EUROPEA")</f>
        <v>69.94736842105263</v>
      </c>
      <c r="E234" s="62">
        <f>SUMIFS('DATOS PEST12'!$E:$E,'DATOS PEST12'!$A:$A,INDICE!$C$13,'DATOS PEST12'!$D:$D,'5. RG PROV CCAA SECCION'!E$11,'DATOS PEST12'!$B:$B,'5. RG PROV CCAA SECCION'!$A234,'DATOS PEST12'!$F:$F,"REGIMEN GENERAL",'DATOS PEST12'!$C:$C,"&lt;&gt;"&amp;"UNION EUROPEA")</f>
        <v>0</v>
      </c>
      <c r="F234" s="62">
        <f>SUMIFS('DATOS PEST12'!$E:$E,'DATOS PEST12'!$A:$A,INDICE!$C$13,'DATOS PEST12'!$D:$D,'5. RG PROV CCAA SECCION'!F$11,'DATOS PEST12'!$B:$B,'5. RG PROV CCAA SECCION'!$A234,'DATOS PEST12'!$F:$F,"REGIMEN GENERAL",'DATOS PEST12'!$C:$C,"&lt;&gt;"&amp;"UNION EUROPEA")</f>
        <v>2079.2631578947367</v>
      </c>
      <c r="G234" s="62">
        <f>SUMIFS('DATOS PEST12'!$E:$E,'DATOS PEST12'!$A:$A,INDICE!$C$13,'DATOS PEST12'!$D:$D,'5. RG PROV CCAA SECCION'!G$11,'DATOS PEST12'!$B:$B,'5. RG PROV CCAA SECCION'!$A234,'DATOS PEST12'!$F:$F,"REGIMEN GENERAL",'DATOS PEST12'!$C:$C,"&lt;&gt;"&amp;"UNION EUROPEA")</f>
        <v>3.9999999999999982</v>
      </c>
      <c r="H234" s="62">
        <f>SUMIFS('DATOS PEST12'!$E:$E,'DATOS PEST12'!$A:$A,INDICE!$C$13,'DATOS PEST12'!$D:$D,'5. RG PROV CCAA SECCION'!H$11,'DATOS PEST12'!$B:$B,'5. RG PROV CCAA SECCION'!$A234,'DATOS PEST12'!$F:$F,"REGIMEN GENERAL",'DATOS PEST12'!$C:$C,"&lt;&gt;"&amp;"UNION EUROPEA")</f>
        <v>84.68421052631578</v>
      </c>
      <c r="I234" s="62">
        <f>SUMIFS('DATOS PEST12'!$E:$E,'DATOS PEST12'!$A:$A,INDICE!$C$13,'DATOS PEST12'!$D:$D,'5. RG PROV CCAA SECCION'!I$11,'DATOS PEST12'!$B:$B,'5. RG PROV CCAA SECCION'!$A234,'DATOS PEST12'!$F:$F,"REGIMEN GENERAL",'DATOS PEST12'!$C:$C,"&lt;&gt;"&amp;"UNION EUROPEA")</f>
        <v>1335.3684210526317</v>
      </c>
      <c r="J234" s="62">
        <f>SUMIFS('DATOS PEST12'!$E:$E,'DATOS PEST12'!$A:$A,INDICE!$C$13,'DATOS PEST12'!$D:$D,'5. RG PROV CCAA SECCION'!J$11,'DATOS PEST12'!$B:$B,'5. RG PROV CCAA SECCION'!$A234,'DATOS PEST12'!$F:$F,"REGIMEN GENERAL",'DATOS PEST12'!$C:$C,"&lt;&gt;"&amp;"UNION EUROPEA")</f>
        <v>2294.3684210526312</v>
      </c>
      <c r="K234" s="62">
        <f>SUMIFS('DATOS PEST12'!$E:$E,'DATOS PEST12'!$A:$A,INDICE!$C$13,'DATOS PEST12'!$D:$D,'5. RG PROV CCAA SECCION'!K$11,'DATOS PEST12'!$B:$B,'5. RG PROV CCAA SECCION'!$A234,'DATOS PEST12'!$F:$F,"REGIMEN GENERAL",'DATOS PEST12'!$C:$C,"&lt;&gt;"&amp;"UNION EUROPEA")</f>
        <v>651.73684210526324</v>
      </c>
      <c r="L234" s="62">
        <f>SUMIFS('DATOS PEST12'!$E:$E,'DATOS PEST12'!$A:$A,INDICE!$C$13,'DATOS PEST12'!$D:$D,'5. RG PROV CCAA SECCION'!L$11,'DATOS PEST12'!$B:$B,'5. RG PROV CCAA SECCION'!$A234,'DATOS PEST12'!$F:$F,"REGIMEN GENERAL",'DATOS PEST12'!$C:$C,"&lt;&gt;"&amp;"UNION EUROPEA")</f>
        <v>4496.6315789473683</v>
      </c>
      <c r="M234" s="62">
        <f>SUMIFS('DATOS PEST12'!$E:$E,'DATOS PEST12'!$A:$A,INDICE!$C$13,'DATOS PEST12'!$D:$D,'5. RG PROV CCAA SECCION'!M$11,'DATOS PEST12'!$B:$B,'5. RG PROV CCAA SECCION'!$A234,'DATOS PEST12'!$F:$F,"REGIMEN GENERAL",'DATOS PEST12'!$C:$C,"&lt;&gt;"&amp;"UNION EUROPEA")</f>
        <v>132.26315789473682</v>
      </c>
      <c r="N234" s="62">
        <f>SUMIFS('DATOS PEST12'!$E:$E,'DATOS PEST12'!$A:$A,INDICE!$C$13,'DATOS PEST12'!$D:$D,'5. RG PROV CCAA SECCION'!N$11,'DATOS PEST12'!$B:$B,'5. RG PROV CCAA SECCION'!$A234,'DATOS PEST12'!$F:$F,"REGIMEN GENERAL",'DATOS PEST12'!$C:$C,"&lt;&gt;"&amp;"UNION EUROPEA")</f>
        <v>15.368421052631572</v>
      </c>
      <c r="O234" s="62">
        <f>SUMIFS('DATOS PEST12'!$E:$E,'DATOS PEST12'!$A:$A,INDICE!$C$13,'DATOS PEST12'!$D:$D,'5. RG PROV CCAA SECCION'!O$11,'DATOS PEST12'!$B:$B,'5. RG PROV CCAA SECCION'!$A234,'DATOS PEST12'!$F:$F,"REGIMEN GENERAL",'DATOS PEST12'!$C:$C,"&lt;&gt;"&amp;"UNION EUROPEA")</f>
        <v>25.94736842105263</v>
      </c>
      <c r="P234" s="62">
        <f>SUMIFS('DATOS PEST12'!$E:$E,'DATOS PEST12'!$A:$A,INDICE!$C$13,'DATOS PEST12'!$D:$D,'5. RG PROV CCAA SECCION'!P$11,'DATOS PEST12'!$B:$B,'5. RG PROV CCAA SECCION'!$A234,'DATOS PEST12'!$F:$F,"REGIMEN GENERAL",'DATOS PEST12'!$C:$C,"&lt;&gt;"&amp;"UNION EUROPEA")</f>
        <v>540.47368421052624</v>
      </c>
      <c r="Q234" s="62">
        <f>SUMIFS('DATOS PEST12'!$E:$E,'DATOS PEST12'!$A:$A,INDICE!$C$13,'DATOS PEST12'!$D:$D,'5. RG PROV CCAA SECCION'!Q$11,'DATOS PEST12'!$B:$B,'5. RG PROV CCAA SECCION'!$A234,'DATOS PEST12'!$F:$F,"REGIMEN GENERAL",'DATOS PEST12'!$C:$C,"&lt;&gt;"&amp;"UNION EUROPEA")</f>
        <v>1902.5263157894735</v>
      </c>
      <c r="R234" s="62">
        <f>SUMIFS('DATOS PEST12'!$E:$E,'DATOS PEST12'!$A:$A,INDICE!$C$13,'DATOS PEST12'!$D:$D,'5. RG PROV CCAA SECCION'!R$11,'DATOS PEST12'!$B:$B,'5. RG PROV CCAA SECCION'!$A234,'DATOS PEST12'!$F:$F,"REGIMEN GENERAL",'DATOS PEST12'!$C:$C,"&lt;&gt;"&amp;"UNION EUROPEA")</f>
        <v>105.00000000000001</v>
      </c>
      <c r="S234" s="62">
        <f>SUMIFS('DATOS PEST12'!$E:$E,'DATOS PEST12'!$A:$A,INDICE!$C$13,'DATOS PEST12'!$D:$D,'5. RG PROV CCAA SECCION'!S$11,'DATOS PEST12'!$B:$B,'5. RG PROV CCAA SECCION'!$A234,'DATOS PEST12'!$F:$F,"REGIMEN GENERAL",'DATOS PEST12'!$C:$C,"&lt;&gt;"&amp;"UNION EUROPEA")</f>
        <v>415.0526315789474</v>
      </c>
      <c r="T234" s="62">
        <f>SUMIFS('DATOS PEST12'!$E:$E,'DATOS PEST12'!$A:$A,INDICE!$C$13,'DATOS PEST12'!$D:$D,'5. RG PROV CCAA SECCION'!T$11,'DATOS PEST12'!$B:$B,'5. RG PROV CCAA SECCION'!$A234,'DATOS PEST12'!$F:$F,"REGIMEN GENERAL",'DATOS PEST12'!$C:$C,"&lt;&gt;"&amp;"UNION EUROPEA")</f>
        <v>1689.8421052631579</v>
      </c>
      <c r="U234" s="62">
        <f>SUMIFS('DATOS PEST12'!$E:$E,'DATOS PEST12'!$A:$A,INDICE!$C$13,'DATOS PEST12'!$D:$D,'5. RG PROV CCAA SECCION'!U$11,'DATOS PEST12'!$B:$B,'5. RG PROV CCAA SECCION'!$A234,'DATOS PEST12'!$F:$F,"REGIMEN GENERAL",'DATOS PEST12'!$C:$C,"&lt;&gt;"&amp;"UNION EUROPEA")</f>
        <v>230.15789473684214</v>
      </c>
      <c r="V234" s="62">
        <f>SUMIFS('DATOS PEST12'!$E:$E,'DATOS PEST12'!$A:$A,INDICE!$C$13,'DATOS PEST12'!$D:$D,'5. RG PROV CCAA SECCION'!V$11,'DATOS PEST12'!$B:$B,'5. RG PROV CCAA SECCION'!$A234,'DATOS PEST12'!$F:$F,"REGIMEN GENERAL",'DATOS PEST12'!$C:$C,"&lt;&gt;"&amp;"UNION EUROPEA")</f>
        <v>427.63157894736844</v>
      </c>
      <c r="W234" s="62">
        <f>SUMIFS('DATOS PEST12'!$E:$E,'DATOS PEST12'!$A:$A,INDICE!$C$13,'DATOS PEST12'!$D:$D,'5. RG PROV CCAA SECCION'!W$11,'DATOS PEST12'!$B:$B,'5. RG PROV CCAA SECCION'!$A234,'DATOS PEST12'!$F:$F,"REGIMEN GENERAL",'DATOS PEST12'!$C:$C,"&lt;&gt;"&amp;"UNION EUROPEA")</f>
        <v>9.8947368421052637</v>
      </c>
      <c r="X234" s="62">
        <f>SUMIFS('DATOS PEST12'!$E:$E,'DATOS PEST12'!$A:$A,INDICE!$C$13,'DATOS PEST12'!$D:$D,'5. RG PROV CCAA SECCION'!X$11,'DATOS PEST12'!$B:$B,'5. RG PROV CCAA SECCION'!$A234,'DATOS PEST12'!$F:$F,"REGIMEN GENERAL",'DATOS PEST12'!$C:$C,"&lt;&gt;"&amp;"UNION EUROPEA")</f>
        <v>0.99999999999999956</v>
      </c>
      <c r="Y234" s="59">
        <f>SUMIFS('DATOS PEST12'!$E:$E,'DATOS PEST12'!$A:$A,INDICE!$C$13,'DATOS PEST12'!$D:$D,'5. RG PROV CCAA SECCION'!Y$11,'DATOS PEST12'!$B:$B,'5. RG PROV CCAA SECCION'!$A234,'DATOS PEST12'!$F:$F,"REGIMEN GENERAL",'DATOS PEST12'!$C:$C,"&lt;&gt;"&amp;"UNION EUROPEA")</f>
        <v>0</v>
      </c>
    </row>
    <row r="235" spans="1:25" ht="15.6" x14ac:dyDescent="0.3">
      <c r="A235" s="10">
        <v>48</v>
      </c>
      <c r="B235" s="11" t="s">
        <v>29</v>
      </c>
      <c r="C235" s="59">
        <f t="shared" si="84"/>
        <v>23115.578947368416</v>
      </c>
      <c r="D235" s="60">
        <f>SUMIFS('DATOS PEST12'!$E:$E,'DATOS PEST12'!$A:$A,INDICE!$C$13,'DATOS PEST12'!$D:$D,'5. RG PROV CCAA SECCION'!D$11,'DATOS PEST12'!$B:$B,'5. RG PROV CCAA SECCION'!$A235,'DATOS PEST12'!$F:$F,"REGIMEN GENERAL",'DATOS PEST12'!$C:$C,"&lt;&gt;"&amp;"UNION EUROPEA")</f>
        <v>186.15789473684205</v>
      </c>
      <c r="E235" s="62">
        <f>SUMIFS('DATOS PEST12'!$E:$E,'DATOS PEST12'!$A:$A,INDICE!$C$13,'DATOS PEST12'!$D:$D,'5. RG PROV CCAA SECCION'!E$11,'DATOS PEST12'!$B:$B,'5. RG PROV CCAA SECCION'!$A235,'DATOS PEST12'!$F:$F,"REGIMEN GENERAL",'DATOS PEST12'!$C:$C,"&lt;&gt;"&amp;"UNION EUROPEA")</f>
        <v>9</v>
      </c>
      <c r="F235" s="62">
        <f>SUMIFS('DATOS PEST12'!$E:$E,'DATOS PEST12'!$A:$A,INDICE!$C$13,'DATOS PEST12'!$D:$D,'5. RG PROV CCAA SECCION'!F$11,'DATOS PEST12'!$B:$B,'5. RG PROV CCAA SECCION'!$A235,'DATOS PEST12'!$F:$F,"REGIMEN GENERAL",'DATOS PEST12'!$C:$C,"&lt;&gt;"&amp;"UNION EUROPEA")</f>
        <v>2499.5789473684213</v>
      </c>
      <c r="G235" s="62">
        <f>SUMIFS('DATOS PEST12'!$E:$E,'DATOS PEST12'!$A:$A,INDICE!$C$13,'DATOS PEST12'!$D:$D,'5. RG PROV CCAA SECCION'!G$11,'DATOS PEST12'!$B:$B,'5. RG PROV CCAA SECCION'!$A235,'DATOS PEST12'!$F:$F,"REGIMEN GENERAL",'DATOS PEST12'!$C:$C,"&lt;&gt;"&amp;"UNION EUROPEA")</f>
        <v>17.526315789473685</v>
      </c>
      <c r="H235" s="62">
        <f>SUMIFS('DATOS PEST12'!$E:$E,'DATOS PEST12'!$A:$A,INDICE!$C$13,'DATOS PEST12'!$D:$D,'5. RG PROV CCAA SECCION'!H$11,'DATOS PEST12'!$B:$B,'5. RG PROV CCAA SECCION'!$A235,'DATOS PEST12'!$F:$F,"REGIMEN GENERAL",'DATOS PEST12'!$C:$C,"&lt;&gt;"&amp;"UNION EUROPEA")</f>
        <v>64.68421052631578</v>
      </c>
      <c r="I235" s="62">
        <f>SUMIFS('DATOS PEST12'!$E:$E,'DATOS PEST12'!$A:$A,INDICE!$C$13,'DATOS PEST12'!$D:$D,'5. RG PROV CCAA SECCION'!I$11,'DATOS PEST12'!$B:$B,'5. RG PROV CCAA SECCION'!$A235,'DATOS PEST12'!$F:$F,"REGIMEN GENERAL",'DATOS PEST12'!$C:$C,"&lt;&gt;"&amp;"UNION EUROPEA")</f>
        <v>2885.7368421052633</v>
      </c>
      <c r="J235" s="62">
        <f>SUMIFS('DATOS PEST12'!$E:$E,'DATOS PEST12'!$A:$A,INDICE!$C$13,'DATOS PEST12'!$D:$D,'5. RG PROV CCAA SECCION'!J$11,'DATOS PEST12'!$B:$B,'5. RG PROV CCAA SECCION'!$A235,'DATOS PEST12'!$F:$F,"REGIMEN GENERAL",'DATOS PEST12'!$C:$C,"&lt;&gt;"&amp;"UNION EUROPEA")</f>
        <v>3802.0526315789475</v>
      </c>
      <c r="K235" s="62">
        <f>SUMIFS('DATOS PEST12'!$E:$E,'DATOS PEST12'!$A:$A,INDICE!$C$13,'DATOS PEST12'!$D:$D,'5. RG PROV CCAA SECCION'!K$11,'DATOS PEST12'!$B:$B,'5. RG PROV CCAA SECCION'!$A235,'DATOS PEST12'!$F:$F,"REGIMEN GENERAL",'DATOS PEST12'!$C:$C,"&lt;&gt;"&amp;"UNION EUROPEA")</f>
        <v>804.47368421052624</v>
      </c>
      <c r="L235" s="62">
        <f>SUMIFS('DATOS PEST12'!$E:$E,'DATOS PEST12'!$A:$A,INDICE!$C$13,'DATOS PEST12'!$D:$D,'5. RG PROV CCAA SECCION'!L$11,'DATOS PEST12'!$B:$B,'5. RG PROV CCAA SECCION'!$A235,'DATOS PEST12'!$F:$F,"REGIMEN GENERAL",'DATOS PEST12'!$C:$C,"&lt;&gt;"&amp;"UNION EUROPEA")</f>
        <v>5780.78947368421</v>
      </c>
      <c r="M235" s="62">
        <f>SUMIFS('DATOS PEST12'!$E:$E,'DATOS PEST12'!$A:$A,INDICE!$C$13,'DATOS PEST12'!$D:$D,'5. RG PROV CCAA SECCION'!M$11,'DATOS PEST12'!$B:$B,'5. RG PROV CCAA SECCION'!$A235,'DATOS PEST12'!$F:$F,"REGIMEN GENERAL",'DATOS PEST12'!$C:$C,"&lt;&gt;"&amp;"UNION EUROPEA")</f>
        <v>335.63157894736838</v>
      </c>
      <c r="N235" s="62">
        <f>SUMIFS('DATOS PEST12'!$E:$E,'DATOS PEST12'!$A:$A,INDICE!$C$13,'DATOS PEST12'!$D:$D,'5. RG PROV CCAA SECCION'!N$11,'DATOS PEST12'!$B:$B,'5. RG PROV CCAA SECCION'!$A235,'DATOS PEST12'!$F:$F,"REGIMEN GENERAL",'DATOS PEST12'!$C:$C,"&lt;&gt;"&amp;"UNION EUROPEA")</f>
        <v>69.263157894736835</v>
      </c>
      <c r="O235" s="62">
        <f>SUMIFS('DATOS PEST12'!$E:$E,'DATOS PEST12'!$A:$A,INDICE!$C$13,'DATOS PEST12'!$D:$D,'5. RG PROV CCAA SECCION'!O$11,'DATOS PEST12'!$B:$B,'5. RG PROV CCAA SECCION'!$A235,'DATOS PEST12'!$F:$F,"REGIMEN GENERAL",'DATOS PEST12'!$C:$C,"&lt;&gt;"&amp;"UNION EUROPEA")</f>
        <v>63.842105263157876</v>
      </c>
      <c r="P235" s="62">
        <f>SUMIFS('DATOS PEST12'!$E:$E,'DATOS PEST12'!$A:$A,INDICE!$C$13,'DATOS PEST12'!$D:$D,'5. RG PROV CCAA SECCION'!P$11,'DATOS PEST12'!$B:$B,'5. RG PROV CCAA SECCION'!$A235,'DATOS PEST12'!$F:$F,"REGIMEN GENERAL",'DATOS PEST12'!$C:$C,"&lt;&gt;"&amp;"UNION EUROPEA")</f>
        <v>814.84210526315803</v>
      </c>
      <c r="Q235" s="62">
        <f>SUMIFS('DATOS PEST12'!$E:$E,'DATOS PEST12'!$A:$A,INDICE!$C$13,'DATOS PEST12'!$D:$D,'5. RG PROV CCAA SECCION'!Q$11,'DATOS PEST12'!$B:$B,'5. RG PROV CCAA SECCION'!$A235,'DATOS PEST12'!$F:$F,"REGIMEN GENERAL",'DATOS PEST12'!$C:$C,"&lt;&gt;"&amp;"UNION EUROPEA")</f>
        <v>2410.6315789473683</v>
      </c>
      <c r="R235" s="62">
        <f>SUMIFS('DATOS PEST12'!$E:$E,'DATOS PEST12'!$A:$A,INDICE!$C$13,'DATOS PEST12'!$D:$D,'5. RG PROV CCAA SECCION'!R$11,'DATOS PEST12'!$B:$B,'5. RG PROV CCAA SECCION'!$A235,'DATOS PEST12'!$F:$F,"REGIMEN GENERAL",'DATOS PEST12'!$C:$C,"&lt;&gt;"&amp;"UNION EUROPEA")</f>
        <v>93.947368421052616</v>
      </c>
      <c r="S235" s="62">
        <f>SUMIFS('DATOS PEST12'!$E:$E,'DATOS PEST12'!$A:$A,INDICE!$C$13,'DATOS PEST12'!$D:$D,'5. RG PROV CCAA SECCION'!S$11,'DATOS PEST12'!$B:$B,'5. RG PROV CCAA SECCION'!$A235,'DATOS PEST12'!$F:$F,"REGIMEN GENERAL",'DATOS PEST12'!$C:$C,"&lt;&gt;"&amp;"UNION EUROPEA")</f>
        <v>693.47368421052647</v>
      </c>
      <c r="T235" s="62">
        <f>SUMIFS('DATOS PEST12'!$E:$E,'DATOS PEST12'!$A:$A,INDICE!$C$13,'DATOS PEST12'!$D:$D,'5. RG PROV CCAA SECCION'!T$11,'DATOS PEST12'!$B:$B,'5. RG PROV CCAA SECCION'!$A235,'DATOS PEST12'!$F:$F,"REGIMEN GENERAL",'DATOS PEST12'!$C:$C,"&lt;&gt;"&amp;"UNION EUROPEA")</f>
        <v>1457.7894736842106</v>
      </c>
      <c r="U235" s="62">
        <f>SUMIFS('DATOS PEST12'!$E:$E,'DATOS PEST12'!$A:$A,INDICE!$C$13,'DATOS PEST12'!$D:$D,'5. RG PROV CCAA SECCION'!U$11,'DATOS PEST12'!$B:$B,'5. RG PROV CCAA SECCION'!$A235,'DATOS PEST12'!$F:$F,"REGIMEN GENERAL",'DATOS PEST12'!$C:$C,"&lt;&gt;"&amp;"UNION EUROPEA")</f>
        <v>378.84210526315792</v>
      </c>
      <c r="V235" s="62">
        <f>SUMIFS('DATOS PEST12'!$E:$E,'DATOS PEST12'!$A:$A,INDICE!$C$13,'DATOS PEST12'!$D:$D,'5. RG PROV CCAA SECCION'!V$11,'DATOS PEST12'!$B:$B,'5. RG PROV CCAA SECCION'!$A235,'DATOS PEST12'!$F:$F,"REGIMEN GENERAL",'DATOS PEST12'!$C:$C,"&lt;&gt;"&amp;"UNION EUROPEA")</f>
        <v>717.47368421052636</v>
      </c>
      <c r="W235" s="62">
        <f>SUMIFS('DATOS PEST12'!$E:$E,'DATOS PEST12'!$A:$A,INDICE!$C$13,'DATOS PEST12'!$D:$D,'5. RG PROV CCAA SECCION'!W$11,'DATOS PEST12'!$B:$B,'5. RG PROV CCAA SECCION'!$A235,'DATOS PEST12'!$F:$F,"REGIMEN GENERAL",'DATOS PEST12'!$C:$C,"&lt;&gt;"&amp;"UNION EUROPEA")</f>
        <v>26.84210526315789</v>
      </c>
      <c r="X235" s="62">
        <f>SUMIFS('DATOS PEST12'!$E:$E,'DATOS PEST12'!$A:$A,INDICE!$C$13,'DATOS PEST12'!$D:$D,'5. RG PROV CCAA SECCION'!X$11,'DATOS PEST12'!$B:$B,'5. RG PROV CCAA SECCION'!$A235,'DATOS PEST12'!$F:$F,"REGIMEN GENERAL",'DATOS PEST12'!$C:$C,"&lt;&gt;"&amp;"UNION EUROPEA")</f>
        <v>3.0000000000000004</v>
      </c>
      <c r="Y235" s="59">
        <f>SUMIFS('DATOS PEST12'!$E:$E,'DATOS PEST12'!$A:$A,INDICE!$C$13,'DATOS PEST12'!$D:$D,'5. RG PROV CCAA SECCION'!Y$11,'DATOS PEST12'!$B:$B,'5. RG PROV CCAA SECCION'!$A235,'DATOS PEST12'!$F:$F,"REGIMEN GENERAL",'DATOS PEST12'!$C:$C,"&lt;&gt;"&amp;"UNION EUROPEA")</f>
        <v>0</v>
      </c>
    </row>
    <row r="236" spans="1:25" ht="15.6" x14ac:dyDescent="0.3">
      <c r="A236" s="238" t="s">
        <v>46</v>
      </c>
      <c r="B236" s="239"/>
      <c r="C236" s="66">
        <f t="shared" ref="C236:Y236" si="85">C237</f>
        <v>8422.3157894736833</v>
      </c>
      <c r="D236" s="64">
        <f t="shared" si="85"/>
        <v>330.42105263157896</v>
      </c>
      <c r="E236" s="67">
        <f t="shared" si="85"/>
        <v>3.5263157894736841</v>
      </c>
      <c r="F236" s="67">
        <f t="shared" si="85"/>
        <v>2013.4736842105267</v>
      </c>
      <c r="G236" s="67">
        <f t="shared" si="85"/>
        <v>1.9999999999999991</v>
      </c>
      <c r="H236" s="67">
        <f t="shared" si="85"/>
        <v>77.000000000000014</v>
      </c>
      <c r="I236" s="67">
        <f t="shared" si="85"/>
        <v>918.8947368421052</v>
      </c>
      <c r="J236" s="67">
        <f t="shared" si="85"/>
        <v>973.68421052631572</v>
      </c>
      <c r="K236" s="67">
        <f t="shared" si="85"/>
        <v>295.10526315789468</v>
      </c>
      <c r="L236" s="67">
        <f t="shared" si="85"/>
        <v>1540.5263157894738</v>
      </c>
      <c r="M236" s="67">
        <f t="shared" si="85"/>
        <v>69.31578947368422</v>
      </c>
      <c r="N236" s="67">
        <f t="shared" si="85"/>
        <v>10.000000000000002</v>
      </c>
      <c r="O236" s="67">
        <f t="shared" si="85"/>
        <v>13.052631578947366</v>
      </c>
      <c r="P236" s="67">
        <f t="shared" si="85"/>
        <v>51.578947368421048</v>
      </c>
      <c r="Q236" s="67">
        <f t="shared" si="85"/>
        <v>870.52631578947353</v>
      </c>
      <c r="R236" s="67">
        <f t="shared" si="85"/>
        <v>40.947368421052644</v>
      </c>
      <c r="S236" s="67">
        <f t="shared" si="85"/>
        <v>228.84210526315792</v>
      </c>
      <c r="T236" s="67">
        <f t="shared" si="85"/>
        <v>710.47368421052613</v>
      </c>
      <c r="U236" s="67">
        <f t="shared" si="85"/>
        <v>134.42105263157896</v>
      </c>
      <c r="V236" s="67">
        <f t="shared" si="85"/>
        <v>136.52631578947373</v>
      </c>
      <c r="W236" s="67">
        <f t="shared" si="85"/>
        <v>1.9999999999999991</v>
      </c>
      <c r="X236" s="67">
        <f t="shared" si="85"/>
        <v>0</v>
      </c>
      <c r="Y236" s="66">
        <f t="shared" si="85"/>
        <v>0</v>
      </c>
    </row>
    <row r="237" spans="1:25" ht="15.6" x14ac:dyDescent="0.3">
      <c r="A237" s="14">
        <v>26</v>
      </c>
      <c r="B237" s="15" t="s">
        <v>71</v>
      </c>
      <c r="C237" s="59">
        <f t="shared" ref="C237:C239" si="86">SUM(D237:Y237)</f>
        <v>8422.3157894736833</v>
      </c>
      <c r="D237" s="60">
        <f>SUMIFS('DATOS PEST12'!$E:$E,'DATOS PEST12'!$A:$A,INDICE!$C$13,'DATOS PEST12'!$D:$D,'5. RG PROV CCAA SECCION'!D$11,'DATOS PEST12'!$B:$B,'5. RG PROV CCAA SECCION'!$A237,'DATOS PEST12'!$F:$F,"REGIMEN GENERAL",'DATOS PEST12'!$C:$C,"&lt;&gt;"&amp;"UNION EUROPEA")</f>
        <v>330.42105263157896</v>
      </c>
      <c r="E237" s="62">
        <f>SUMIFS('DATOS PEST12'!$E:$E,'DATOS PEST12'!$A:$A,INDICE!$C$13,'DATOS PEST12'!$D:$D,'5. RG PROV CCAA SECCION'!E$11,'DATOS PEST12'!$B:$B,'5. RG PROV CCAA SECCION'!$A237,'DATOS PEST12'!$F:$F,"REGIMEN GENERAL",'DATOS PEST12'!$C:$C,"&lt;&gt;"&amp;"UNION EUROPEA")</f>
        <v>3.5263157894736841</v>
      </c>
      <c r="F237" s="62">
        <f>SUMIFS('DATOS PEST12'!$E:$E,'DATOS PEST12'!$A:$A,INDICE!$C$13,'DATOS PEST12'!$D:$D,'5. RG PROV CCAA SECCION'!F$11,'DATOS PEST12'!$B:$B,'5. RG PROV CCAA SECCION'!$A237,'DATOS PEST12'!$F:$F,"REGIMEN GENERAL",'DATOS PEST12'!$C:$C,"&lt;&gt;"&amp;"UNION EUROPEA")</f>
        <v>2013.4736842105267</v>
      </c>
      <c r="G237" s="62">
        <f>SUMIFS('DATOS PEST12'!$E:$E,'DATOS PEST12'!$A:$A,INDICE!$C$13,'DATOS PEST12'!$D:$D,'5. RG PROV CCAA SECCION'!G$11,'DATOS PEST12'!$B:$B,'5. RG PROV CCAA SECCION'!$A237,'DATOS PEST12'!$F:$F,"REGIMEN GENERAL",'DATOS PEST12'!$C:$C,"&lt;&gt;"&amp;"UNION EUROPEA")</f>
        <v>1.9999999999999991</v>
      </c>
      <c r="H237" s="62">
        <f>SUMIFS('DATOS PEST12'!$E:$E,'DATOS PEST12'!$A:$A,INDICE!$C$13,'DATOS PEST12'!$D:$D,'5. RG PROV CCAA SECCION'!H$11,'DATOS PEST12'!$B:$B,'5. RG PROV CCAA SECCION'!$A237,'DATOS PEST12'!$F:$F,"REGIMEN GENERAL",'DATOS PEST12'!$C:$C,"&lt;&gt;"&amp;"UNION EUROPEA")</f>
        <v>77.000000000000014</v>
      </c>
      <c r="I237" s="62">
        <f>SUMIFS('DATOS PEST12'!$E:$E,'DATOS PEST12'!$A:$A,INDICE!$C$13,'DATOS PEST12'!$D:$D,'5. RG PROV CCAA SECCION'!I$11,'DATOS PEST12'!$B:$B,'5. RG PROV CCAA SECCION'!$A237,'DATOS PEST12'!$F:$F,"REGIMEN GENERAL",'DATOS PEST12'!$C:$C,"&lt;&gt;"&amp;"UNION EUROPEA")</f>
        <v>918.8947368421052</v>
      </c>
      <c r="J237" s="62">
        <f>SUMIFS('DATOS PEST12'!$E:$E,'DATOS PEST12'!$A:$A,INDICE!$C$13,'DATOS PEST12'!$D:$D,'5. RG PROV CCAA SECCION'!J$11,'DATOS PEST12'!$B:$B,'5. RG PROV CCAA SECCION'!$A237,'DATOS PEST12'!$F:$F,"REGIMEN GENERAL",'DATOS PEST12'!$C:$C,"&lt;&gt;"&amp;"UNION EUROPEA")</f>
        <v>973.68421052631572</v>
      </c>
      <c r="K237" s="62">
        <f>SUMIFS('DATOS PEST12'!$E:$E,'DATOS PEST12'!$A:$A,INDICE!$C$13,'DATOS PEST12'!$D:$D,'5. RG PROV CCAA SECCION'!K$11,'DATOS PEST12'!$B:$B,'5. RG PROV CCAA SECCION'!$A237,'DATOS PEST12'!$F:$F,"REGIMEN GENERAL",'DATOS PEST12'!$C:$C,"&lt;&gt;"&amp;"UNION EUROPEA")</f>
        <v>295.10526315789468</v>
      </c>
      <c r="L237" s="62">
        <f>SUMIFS('DATOS PEST12'!$E:$E,'DATOS PEST12'!$A:$A,INDICE!$C$13,'DATOS PEST12'!$D:$D,'5. RG PROV CCAA SECCION'!L$11,'DATOS PEST12'!$B:$B,'5. RG PROV CCAA SECCION'!$A237,'DATOS PEST12'!$F:$F,"REGIMEN GENERAL",'DATOS PEST12'!$C:$C,"&lt;&gt;"&amp;"UNION EUROPEA")</f>
        <v>1540.5263157894738</v>
      </c>
      <c r="M237" s="62">
        <f>SUMIFS('DATOS PEST12'!$E:$E,'DATOS PEST12'!$A:$A,INDICE!$C$13,'DATOS PEST12'!$D:$D,'5. RG PROV CCAA SECCION'!M$11,'DATOS PEST12'!$B:$B,'5. RG PROV CCAA SECCION'!$A237,'DATOS PEST12'!$F:$F,"REGIMEN GENERAL",'DATOS PEST12'!$C:$C,"&lt;&gt;"&amp;"UNION EUROPEA")</f>
        <v>69.31578947368422</v>
      </c>
      <c r="N237" s="62">
        <f>SUMIFS('DATOS PEST12'!$E:$E,'DATOS PEST12'!$A:$A,INDICE!$C$13,'DATOS PEST12'!$D:$D,'5. RG PROV CCAA SECCION'!N$11,'DATOS PEST12'!$B:$B,'5. RG PROV CCAA SECCION'!$A237,'DATOS PEST12'!$F:$F,"REGIMEN GENERAL",'DATOS PEST12'!$C:$C,"&lt;&gt;"&amp;"UNION EUROPEA")</f>
        <v>10.000000000000002</v>
      </c>
      <c r="O237" s="62">
        <f>SUMIFS('DATOS PEST12'!$E:$E,'DATOS PEST12'!$A:$A,INDICE!$C$13,'DATOS PEST12'!$D:$D,'5. RG PROV CCAA SECCION'!O$11,'DATOS PEST12'!$B:$B,'5. RG PROV CCAA SECCION'!$A237,'DATOS PEST12'!$F:$F,"REGIMEN GENERAL",'DATOS PEST12'!$C:$C,"&lt;&gt;"&amp;"UNION EUROPEA")</f>
        <v>13.052631578947366</v>
      </c>
      <c r="P237" s="62">
        <f>SUMIFS('DATOS PEST12'!$E:$E,'DATOS PEST12'!$A:$A,INDICE!$C$13,'DATOS PEST12'!$D:$D,'5. RG PROV CCAA SECCION'!P$11,'DATOS PEST12'!$B:$B,'5. RG PROV CCAA SECCION'!$A237,'DATOS PEST12'!$F:$F,"REGIMEN GENERAL",'DATOS PEST12'!$C:$C,"&lt;&gt;"&amp;"UNION EUROPEA")</f>
        <v>51.578947368421048</v>
      </c>
      <c r="Q237" s="62">
        <f>SUMIFS('DATOS PEST12'!$E:$E,'DATOS PEST12'!$A:$A,INDICE!$C$13,'DATOS PEST12'!$D:$D,'5. RG PROV CCAA SECCION'!Q$11,'DATOS PEST12'!$B:$B,'5. RG PROV CCAA SECCION'!$A237,'DATOS PEST12'!$F:$F,"REGIMEN GENERAL",'DATOS PEST12'!$C:$C,"&lt;&gt;"&amp;"UNION EUROPEA")</f>
        <v>870.52631578947353</v>
      </c>
      <c r="R237" s="62">
        <f>SUMIFS('DATOS PEST12'!$E:$E,'DATOS PEST12'!$A:$A,INDICE!$C$13,'DATOS PEST12'!$D:$D,'5. RG PROV CCAA SECCION'!R$11,'DATOS PEST12'!$B:$B,'5. RG PROV CCAA SECCION'!$A237,'DATOS PEST12'!$F:$F,"REGIMEN GENERAL",'DATOS PEST12'!$C:$C,"&lt;&gt;"&amp;"UNION EUROPEA")</f>
        <v>40.947368421052644</v>
      </c>
      <c r="S237" s="62">
        <f>SUMIFS('DATOS PEST12'!$E:$E,'DATOS PEST12'!$A:$A,INDICE!$C$13,'DATOS PEST12'!$D:$D,'5. RG PROV CCAA SECCION'!S$11,'DATOS PEST12'!$B:$B,'5. RG PROV CCAA SECCION'!$A237,'DATOS PEST12'!$F:$F,"REGIMEN GENERAL",'DATOS PEST12'!$C:$C,"&lt;&gt;"&amp;"UNION EUROPEA")</f>
        <v>228.84210526315792</v>
      </c>
      <c r="T237" s="62">
        <f>SUMIFS('DATOS PEST12'!$E:$E,'DATOS PEST12'!$A:$A,INDICE!$C$13,'DATOS PEST12'!$D:$D,'5. RG PROV CCAA SECCION'!T$11,'DATOS PEST12'!$B:$B,'5. RG PROV CCAA SECCION'!$A237,'DATOS PEST12'!$F:$F,"REGIMEN GENERAL",'DATOS PEST12'!$C:$C,"&lt;&gt;"&amp;"UNION EUROPEA")</f>
        <v>710.47368421052613</v>
      </c>
      <c r="U237" s="62">
        <f>SUMIFS('DATOS PEST12'!$E:$E,'DATOS PEST12'!$A:$A,INDICE!$C$13,'DATOS PEST12'!$D:$D,'5. RG PROV CCAA SECCION'!U$11,'DATOS PEST12'!$B:$B,'5. RG PROV CCAA SECCION'!$A237,'DATOS PEST12'!$F:$F,"REGIMEN GENERAL",'DATOS PEST12'!$C:$C,"&lt;&gt;"&amp;"UNION EUROPEA")</f>
        <v>134.42105263157896</v>
      </c>
      <c r="V237" s="62">
        <f>SUMIFS('DATOS PEST12'!$E:$E,'DATOS PEST12'!$A:$A,INDICE!$C$13,'DATOS PEST12'!$D:$D,'5. RG PROV CCAA SECCION'!V$11,'DATOS PEST12'!$B:$B,'5. RG PROV CCAA SECCION'!$A237,'DATOS PEST12'!$F:$F,"REGIMEN GENERAL",'DATOS PEST12'!$C:$C,"&lt;&gt;"&amp;"UNION EUROPEA")</f>
        <v>136.52631578947373</v>
      </c>
      <c r="W237" s="62">
        <f>SUMIFS('DATOS PEST12'!$E:$E,'DATOS PEST12'!$A:$A,INDICE!$C$13,'DATOS PEST12'!$D:$D,'5. RG PROV CCAA SECCION'!W$11,'DATOS PEST12'!$B:$B,'5. RG PROV CCAA SECCION'!$A237,'DATOS PEST12'!$F:$F,"REGIMEN GENERAL",'DATOS PEST12'!$C:$C,"&lt;&gt;"&amp;"UNION EUROPEA")</f>
        <v>1.9999999999999991</v>
      </c>
      <c r="X237" s="62">
        <f>SUMIFS('DATOS PEST12'!$E:$E,'DATOS PEST12'!$A:$A,INDICE!$C$13,'DATOS PEST12'!$D:$D,'5. RG PROV CCAA SECCION'!X$11,'DATOS PEST12'!$B:$B,'5. RG PROV CCAA SECCION'!$A237,'DATOS PEST12'!$F:$F,"REGIMEN GENERAL",'DATOS PEST12'!$C:$C,"&lt;&gt;"&amp;"UNION EUROPEA")</f>
        <v>0</v>
      </c>
      <c r="Y237" s="59">
        <f>SUMIFS('DATOS PEST12'!$E:$E,'DATOS PEST12'!$A:$A,INDICE!$C$13,'DATOS PEST12'!$D:$D,'5. RG PROV CCAA SECCION'!Y$11,'DATOS PEST12'!$B:$B,'5. RG PROV CCAA SECCION'!$A237,'DATOS PEST12'!$F:$F,"REGIMEN GENERAL",'DATOS PEST12'!$C:$C,"&lt;&gt;"&amp;"UNION EUROPEA")</f>
        <v>0</v>
      </c>
    </row>
    <row r="238" spans="1:25" ht="15.6" x14ac:dyDescent="0.3">
      <c r="A238" s="19">
        <v>51</v>
      </c>
      <c r="B238" s="20" t="s">
        <v>32</v>
      </c>
      <c r="C238" s="66">
        <f t="shared" si="86"/>
        <v>1371.8421052631577</v>
      </c>
      <c r="D238" s="64">
        <f>SUMIFS('DATOS PEST12'!$E:$E,'DATOS PEST12'!$A:$A,INDICE!$C$13,'DATOS PEST12'!$D:$D,'5. RG PROV CCAA SECCION'!D$11,'DATOS PEST12'!$B:$B,'5. RG PROV CCAA SECCION'!$A238,'DATOS PEST12'!$F:$F,"REGIMEN GENERAL",'DATOS PEST12'!$C:$C,"&lt;&gt;"&amp;"UNION EUROPEA")</f>
        <v>0</v>
      </c>
      <c r="E238" s="67">
        <f>SUMIFS('DATOS PEST12'!$E:$E,'DATOS PEST12'!$A:$A,INDICE!$C$13,'DATOS PEST12'!$D:$D,'5. RG PROV CCAA SECCION'!E$11,'DATOS PEST12'!$B:$B,'5. RG PROV CCAA SECCION'!$A238,'DATOS PEST12'!$F:$F,"REGIMEN GENERAL",'DATOS PEST12'!$C:$C,"&lt;&gt;"&amp;"UNION EUROPEA")</f>
        <v>0.99999999999999956</v>
      </c>
      <c r="F238" s="67">
        <f>SUMIFS('DATOS PEST12'!$E:$E,'DATOS PEST12'!$A:$A,INDICE!$C$13,'DATOS PEST12'!$D:$D,'5. RG PROV CCAA SECCION'!F$11,'DATOS PEST12'!$B:$B,'5. RG PROV CCAA SECCION'!$A238,'DATOS PEST12'!$F:$F,"REGIMEN GENERAL",'DATOS PEST12'!$C:$C,"&lt;&gt;"&amp;"UNION EUROPEA")</f>
        <v>43.21052631578948</v>
      </c>
      <c r="G238" s="67">
        <f>SUMIFS('DATOS PEST12'!$E:$E,'DATOS PEST12'!$A:$A,INDICE!$C$13,'DATOS PEST12'!$D:$D,'5. RG PROV CCAA SECCION'!G$11,'DATOS PEST12'!$B:$B,'5. RG PROV CCAA SECCION'!$A238,'DATOS PEST12'!$F:$F,"REGIMEN GENERAL",'DATOS PEST12'!$C:$C,"&lt;&gt;"&amp;"UNION EUROPEA")</f>
        <v>0</v>
      </c>
      <c r="H238" s="67">
        <f>SUMIFS('DATOS PEST12'!$E:$E,'DATOS PEST12'!$A:$A,INDICE!$C$13,'DATOS PEST12'!$D:$D,'5. RG PROV CCAA SECCION'!H$11,'DATOS PEST12'!$B:$B,'5. RG PROV CCAA SECCION'!$A238,'DATOS PEST12'!$F:$F,"REGIMEN GENERAL",'DATOS PEST12'!$C:$C,"&lt;&gt;"&amp;"UNION EUROPEA")</f>
        <v>2.473684210526315</v>
      </c>
      <c r="I238" s="67">
        <f>SUMIFS('DATOS PEST12'!$E:$E,'DATOS PEST12'!$A:$A,INDICE!$C$13,'DATOS PEST12'!$D:$D,'5. RG PROV CCAA SECCION'!I$11,'DATOS PEST12'!$B:$B,'5. RG PROV CCAA SECCION'!$A238,'DATOS PEST12'!$F:$F,"REGIMEN GENERAL",'DATOS PEST12'!$C:$C,"&lt;&gt;"&amp;"UNION EUROPEA")</f>
        <v>293.05263157894734</v>
      </c>
      <c r="J238" s="67">
        <f>SUMIFS('DATOS PEST12'!$E:$E,'DATOS PEST12'!$A:$A,INDICE!$C$13,'DATOS PEST12'!$D:$D,'5. RG PROV CCAA SECCION'!J$11,'DATOS PEST12'!$B:$B,'5. RG PROV CCAA SECCION'!$A238,'DATOS PEST12'!$F:$F,"REGIMEN GENERAL",'DATOS PEST12'!$C:$C,"&lt;&gt;"&amp;"UNION EUROPEA")</f>
        <v>270.63157894736844</v>
      </c>
      <c r="K238" s="67">
        <f>SUMIFS('DATOS PEST12'!$E:$E,'DATOS PEST12'!$A:$A,INDICE!$C$13,'DATOS PEST12'!$D:$D,'5. RG PROV CCAA SECCION'!K$11,'DATOS PEST12'!$B:$B,'5. RG PROV CCAA SECCION'!$A238,'DATOS PEST12'!$F:$F,"REGIMEN GENERAL",'DATOS PEST12'!$C:$C,"&lt;&gt;"&amp;"UNION EUROPEA")</f>
        <v>24.000000000000004</v>
      </c>
      <c r="L238" s="67">
        <f>SUMIFS('DATOS PEST12'!$E:$E,'DATOS PEST12'!$A:$A,INDICE!$C$13,'DATOS PEST12'!$D:$D,'5. RG PROV CCAA SECCION'!L$11,'DATOS PEST12'!$B:$B,'5. RG PROV CCAA SECCION'!$A238,'DATOS PEST12'!$F:$F,"REGIMEN GENERAL",'DATOS PEST12'!$C:$C,"&lt;&gt;"&amp;"UNION EUROPEA")</f>
        <v>279.52631578947359</v>
      </c>
      <c r="M238" s="67">
        <f>SUMIFS('DATOS PEST12'!$E:$E,'DATOS PEST12'!$A:$A,INDICE!$C$13,'DATOS PEST12'!$D:$D,'5. RG PROV CCAA SECCION'!M$11,'DATOS PEST12'!$B:$B,'5. RG PROV CCAA SECCION'!$A238,'DATOS PEST12'!$F:$F,"REGIMEN GENERAL",'DATOS PEST12'!$C:$C,"&lt;&gt;"&amp;"UNION EUROPEA")</f>
        <v>5.0000000000000009</v>
      </c>
      <c r="N238" s="67">
        <f>SUMIFS('DATOS PEST12'!$E:$E,'DATOS PEST12'!$A:$A,INDICE!$C$13,'DATOS PEST12'!$D:$D,'5. RG PROV CCAA SECCION'!N$11,'DATOS PEST12'!$B:$B,'5. RG PROV CCAA SECCION'!$A238,'DATOS PEST12'!$F:$F,"REGIMEN GENERAL",'DATOS PEST12'!$C:$C,"&lt;&gt;"&amp;"UNION EUROPEA")</f>
        <v>0</v>
      </c>
      <c r="O238" s="67">
        <f>SUMIFS('DATOS PEST12'!$E:$E,'DATOS PEST12'!$A:$A,INDICE!$C$13,'DATOS PEST12'!$D:$D,'5. RG PROV CCAA SECCION'!O$11,'DATOS PEST12'!$B:$B,'5. RG PROV CCAA SECCION'!$A238,'DATOS PEST12'!$F:$F,"REGIMEN GENERAL",'DATOS PEST12'!$C:$C,"&lt;&gt;"&amp;"UNION EUROPEA")</f>
        <v>0</v>
      </c>
      <c r="P238" s="67">
        <f>SUMIFS('DATOS PEST12'!$E:$E,'DATOS PEST12'!$A:$A,INDICE!$C$13,'DATOS PEST12'!$D:$D,'5. RG PROV CCAA SECCION'!P$11,'DATOS PEST12'!$B:$B,'5. RG PROV CCAA SECCION'!$A238,'DATOS PEST12'!$F:$F,"REGIMEN GENERAL",'DATOS PEST12'!$C:$C,"&lt;&gt;"&amp;"UNION EUROPEA")</f>
        <v>6.0000000000000009</v>
      </c>
      <c r="Q238" s="67">
        <f>SUMIFS('DATOS PEST12'!$E:$E,'DATOS PEST12'!$A:$A,INDICE!$C$13,'DATOS PEST12'!$D:$D,'5. RG PROV CCAA SECCION'!Q$11,'DATOS PEST12'!$B:$B,'5. RG PROV CCAA SECCION'!$A238,'DATOS PEST12'!$F:$F,"REGIMEN GENERAL",'DATOS PEST12'!$C:$C,"&lt;&gt;"&amp;"UNION EUROPEA")</f>
        <v>79.421052631578974</v>
      </c>
      <c r="R238" s="67">
        <f>SUMIFS('DATOS PEST12'!$E:$E,'DATOS PEST12'!$A:$A,INDICE!$C$13,'DATOS PEST12'!$D:$D,'5. RG PROV CCAA SECCION'!R$11,'DATOS PEST12'!$B:$B,'5. RG PROV CCAA SECCION'!$A238,'DATOS PEST12'!$F:$F,"REGIMEN GENERAL",'DATOS PEST12'!$C:$C,"&lt;&gt;"&amp;"UNION EUROPEA")</f>
        <v>128.31578947368416</v>
      </c>
      <c r="S238" s="67">
        <f>SUMIFS('DATOS PEST12'!$E:$E,'DATOS PEST12'!$A:$A,INDICE!$C$13,'DATOS PEST12'!$D:$D,'5. RG PROV CCAA SECCION'!S$11,'DATOS PEST12'!$B:$B,'5. RG PROV CCAA SECCION'!$A238,'DATOS PEST12'!$F:$F,"REGIMEN GENERAL",'DATOS PEST12'!$C:$C,"&lt;&gt;"&amp;"UNION EUROPEA")</f>
        <v>37.052631578947363</v>
      </c>
      <c r="T238" s="67">
        <f>SUMIFS('DATOS PEST12'!$E:$E,'DATOS PEST12'!$A:$A,INDICE!$C$13,'DATOS PEST12'!$D:$D,'5. RG PROV CCAA SECCION'!T$11,'DATOS PEST12'!$B:$B,'5. RG PROV CCAA SECCION'!$A238,'DATOS PEST12'!$F:$F,"REGIMEN GENERAL",'DATOS PEST12'!$C:$C,"&lt;&gt;"&amp;"UNION EUROPEA")</f>
        <v>74.421052631578917</v>
      </c>
      <c r="U238" s="67">
        <f>SUMIFS('DATOS PEST12'!$E:$E,'DATOS PEST12'!$A:$A,INDICE!$C$13,'DATOS PEST12'!$D:$D,'5. RG PROV CCAA SECCION'!U$11,'DATOS PEST12'!$B:$B,'5. RG PROV CCAA SECCION'!$A238,'DATOS PEST12'!$F:$F,"REGIMEN GENERAL",'DATOS PEST12'!$C:$C,"&lt;&gt;"&amp;"UNION EUROPEA")</f>
        <v>61.052631578947363</v>
      </c>
      <c r="V238" s="67">
        <f>SUMIFS('DATOS PEST12'!$E:$E,'DATOS PEST12'!$A:$A,INDICE!$C$13,'DATOS PEST12'!$D:$D,'5. RG PROV CCAA SECCION'!V$11,'DATOS PEST12'!$B:$B,'5. RG PROV CCAA SECCION'!$A238,'DATOS PEST12'!$F:$F,"REGIMEN GENERAL",'DATOS PEST12'!$C:$C,"&lt;&gt;"&amp;"UNION EUROPEA")</f>
        <v>65.684210526315795</v>
      </c>
      <c r="W238" s="67">
        <f>SUMIFS('DATOS PEST12'!$E:$E,'DATOS PEST12'!$A:$A,INDICE!$C$13,'DATOS PEST12'!$D:$D,'5. RG PROV CCAA SECCION'!W$11,'DATOS PEST12'!$B:$B,'5. RG PROV CCAA SECCION'!$A238,'DATOS PEST12'!$F:$F,"REGIMEN GENERAL",'DATOS PEST12'!$C:$C,"&lt;&gt;"&amp;"UNION EUROPEA")</f>
        <v>0.99999999999999956</v>
      </c>
      <c r="X238" s="67">
        <f>SUMIFS('DATOS PEST12'!$E:$E,'DATOS PEST12'!$A:$A,INDICE!$C$13,'DATOS PEST12'!$D:$D,'5. RG PROV CCAA SECCION'!X$11,'DATOS PEST12'!$B:$B,'5. RG PROV CCAA SECCION'!$A238,'DATOS PEST12'!$F:$F,"REGIMEN GENERAL",'DATOS PEST12'!$C:$C,"&lt;&gt;"&amp;"UNION EUROPEA")</f>
        <v>0</v>
      </c>
      <c r="Y238" s="66">
        <f>SUMIFS('DATOS PEST12'!$E:$E,'DATOS PEST12'!$A:$A,INDICE!$C$13,'DATOS PEST12'!$D:$D,'5. RG PROV CCAA SECCION'!Y$11,'DATOS PEST12'!$B:$B,'5. RG PROV CCAA SECCION'!$A238,'DATOS PEST12'!$F:$F,"REGIMEN GENERAL",'DATOS PEST12'!$C:$C,"&lt;&gt;"&amp;"UNION EUROPEA")</f>
        <v>0</v>
      </c>
    </row>
    <row r="239" spans="1:25" ht="16.2" thickBot="1" x14ac:dyDescent="0.35">
      <c r="A239" s="21">
        <v>52</v>
      </c>
      <c r="B239" s="22" t="s">
        <v>33</v>
      </c>
      <c r="C239" s="76">
        <f t="shared" si="86"/>
        <v>2339.4736842105262</v>
      </c>
      <c r="D239" s="74">
        <f>SUMIFS('DATOS PEST12'!$E:$E,'DATOS PEST12'!$A:$A,INDICE!$C$13,'DATOS PEST12'!$D:$D,'5. RG PROV CCAA SECCION'!D$11,'DATOS PEST12'!$B:$B,'5. RG PROV CCAA SECCION'!$A239,'DATOS PEST12'!$F:$F,"REGIMEN GENERAL",'DATOS PEST12'!$C:$C,"&lt;&gt;"&amp;"UNION EUROPEA")</f>
        <v>0</v>
      </c>
      <c r="E239" s="77">
        <f>SUMIFS('DATOS PEST12'!$E:$E,'DATOS PEST12'!$A:$A,INDICE!$C$13,'DATOS PEST12'!$D:$D,'5. RG PROV CCAA SECCION'!E$11,'DATOS PEST12'!$B:$B,'5. RG PROV CCAA SECCION'!$A239,'DATOS PEST12'!$F:$F,"REGIMEN GENERAL",'DATOS PEST12'!$C:$C,"&lt;&gt;"&amp;"UNION EUROPEA")</f>
        <v>0</v>
      </c>
      <c r="F239" s="77">
        <f>SUMIFS('DATOS PEST12'!$E:$E,'DATOS PEST12'!$A:$A,INDICE!$C$13,'DATOS PEST12'!$D:$D,'5. RG PROV CCAA SECCION'!F$11,'DATOS PEST12'!$B:$B,'5. RG PROV CCAA SECCION'!$A239,'DATOS PEST12'!$F:$F,"REGIMEN GENERAL",'DATOS PEST12'!$C:$C,"&lt;&gt;"&amp;"UNION EUROPEA")</f>
        <v>107.10526315789474</v>
      </c>
      <c r="G239" s="77">
        <f>SUMIFS('DATOS PEST12'!$E:$E,'DATOS PEST12'!$A:$A,INDICE!$C$13,'DATOS PEST12'!$D:$D,'5. RG PROV CCAA SECCION'!G$11,'DATOS PEST12'!$B:$B,'5. RG PROV CCAA SECCION'!$A239,'DATOS PEST12'!$F:$F,"REGIMEN GENERAL",'DATOS PEST12'!$C:$C,"&lt;&gt;"&amp;"UNION EUROPEA")</f>
        <v>0</v>
      </c>
      <c r="H239" s="77">
        <f>SUMIFS('DATOS PEST12'!$E:$E,'DATOS PEST12'!$A:$A,INDICE!$C$13,'DATOS PEST12'!$D:$D,'5. RG PROV CCAA SECCION'!H$11,'DATOS PEST12'!$B:$B,'5. RG PROV CCAA SECCION'!$A239,'DATOS PEST12'!$F:$F,"REGIMEN GENERAL",'DATOS PEST12'!$C:$C,"&lt;&gt;"&amp;"UNION EUROPEA")</f>
        <v>42.315789473684198</v>
      </c>
      <c r="I239" s="77">
        <f>SUMIFS('DATOS PEST12'!$E:$E,'DATOS PEST12'!$A:$A,INDICE!$C$13,'DATOS PEST12'!$D:$D,'5. RG PROV CCAA SECCION'!I$11,'DATOS PEST12'!$B:$B,'5. RG PROV CCAA SECCION'!$A239,'DATOS PEST12'!$F:$F,"REGIMEN GENERAL",'DATOS PEST12'!$C:$C,"&lt;&gt;"&amp;"UNION EUROPEA")</f>
        <v>530.84210526315792</v>
      </c>
      <c r="J239" s="77">
        <f>SUMIFS('DATOS PEST12'!$E:$E,'DATOS PEST12'!$A:$A,INDICE!$C$13,'DATOS PEST12'!$D:$D,'5. RG PROV CCAA SECCION'!J$11,'DATOS PEST12'!$B:$B,'5. RG PROV CCAA SECCION'!$A239,'DATOS PEST12'!$F:$F,"REGIMEN GENERAL",'DATOS PEST12'!$C:$C,"&lt;&gt;"&amp;"UNION EUROPEA")</f>
        <v>387.52631578947364</v>
      </c>
      <c r="K239" s="77">
        <f>SUMIFS('DATOS PEST12'!$E:$E,'DATOS PEST12'!$A:$A,INDICE!$C$13,'DATOS PEST12'!$D:$D,'5. RG PROV CCAA SECCION'!K$11,'DATOS PEST12'!$B:$B,'5. RG PROV CCAA SECCION'!$A239,'DATOS PEST12'!$F:$F,"REGIMEN GENERAL",'DATOS PEST12'!$C:$C,"&lt;&gt;"&amp;"UNION EUROPEA")</f>
        <v>29.000000000000011</v>
      </c>
      <c r="L239" s="77">
        <f>SUMIFS('DATOS PEST12'!$E:$E,'DATOS PEST12'!$A:$A,INDICE!$C$13,'DATOS PEST12'!$D:$D,'5. RG PROV CCAA SECCION'!L$11,'DATOS PEST12'!$B:$B,'5. RG PROV CCAA SECCION'!$A239,'DATOS PEST12'!$F:$F,"REGIMEN GENERAL",'DATOS PEST12'!$C:$C,"&lt;&gt;"&amp;"UNION EUROPEA")</f>
        <v>530.78947368421052</v>
      </c>
      <c r="M239" s="77">
        <f>SUMIFS('DATOS PEST12'!$E:$E,'DATOS PEST12'!$A:$A,INDICE!$C$13,'DATOS PEST12'!$D:$D,'5. RG PROV CCAA SECCION'!M$11,'DATOS PEST12'!$B:$B,'5. RG PROV CCAA SECCION'!$A239,'DATOS PEST12'!$F:$F,"REGIMEN GENERAL",'DATOS PEST12'!$C:$C,"&lt;&gt;"&amp;"UNION EUROPEA")</f>
        <v>1.9999999999999991</v>
      </c>
      <c r="N239" s="77">
        <f>SUMIFS('DATOS PEST12'!$E:$E,'DATOS PEST12'!$A:$A,INDICE!$C$13,'DATOS PEST12'!$D:$D,'5. RG PROV CCAA SECCION'!N$11,'DATOS PEST12'!$B:$B,'5. RG PROV CCAA SECCION'!$A239,'DATOS PEST12'!$F:$F,"REGIMEN GENERAL",'DATOS PEST12'!$C:$C,"&lt;&gt;"&amp;"UNION EUROPEA")</f>
        <v>0.10526315789473684</v>
      </c>
      <c r="O239" s="77">
        <f>SUMIFS('DATOS PEST12'!$E:$E,'DATOS PEST12'!$A:$A,INDICE!$C$13,'DATOS PEST12'!$D:$D,'5. RG PROV CCAA SECCION'!O$11,'DATOS PEST12'!$B:$B,'5. RG PROV CCAA SECCION'!$A239,'DATOS PEST12'!$F:$F,"REGIMEN GENERAL",'DATOS PEST12'!$C:$C,"&lt;&gt;"&amp;"UNION EUROPEA")</f>
        <v>3.0000000000000004</v>
      </c>
      <c r="P239" s="77">
        <f>SUMIFS('DATOS PEST12'!$E:$E,'DATOS PEST12'!$A:$A,INDICE!$C$13,'DATOS PEST12'!$D:$D,'5. RG PROV CCAA SECCION'!P$11,'DATOS PEST12'!$B:$B,'5. RG PROV CCAA SECCION'!$A239,'DATOS PEST12'!$F:$F,"REGIMEN GENERAL",'DATOS PEST12'!$C:$C,"&lt;&gt;"&amp;"UNION EUROPEA")</f>
        <v>18</v>
      </c>
      <c r="Q239" s="77">
        <f>SUMIFS('DATOS PEST12'!$E:$E,'DATOS PEST12'!$A:$A,INDICE!$C$13,'DATOS PEST12'!$D:$D,'5. RG PROV CCAA SECCION'!Q$11,'DATOS PEST12'!$B:$B,'5. RG PROV CCAA SECCION'!$A239,'DATOS PEST12'!$F:$F,"REGIMEN GENERAL",'DATOS PEST12'!$C:$C,"&lt;&gt;"&amp;"UNION EUROPEA")</f>
        <v>294.1578947368422</v>
      </c>
      <c r="R239" s="77">
        <f>SUMIFS('DATOS PEST12'!$E:$E,'DATOS PEST12'!$A:$A,INDICE!$C$13,'DATOS PEST12'!$D:$D,'5. RG PROV CCAA SECCION'!R$11,'DATOS PEST12'!$B:$B,'5. RG PROV CCAA SECCION'!$A239,'DATOS PEST12'!$F:$F,"REGIMEN GENERAL",'DATOS PEST12'!$C:$C,"&lt;&gt;"&amp;"UNION EUROPEA")</f>
        <v>75.684210526315809</v>
      </c>
      <c r="S239" s="77">
        <f>SUMIFS('DATOS PEST12'!$E:$E,'DATOS PEST12'!$A:$A,INDICE!$C$13,'DATOS PEST12'!$D:$D,'5. RG PROV CCAA SECCION'!S$11,'DATOS PEST12'!$B:$B,'5. RG PROV CCAA SECCION'!$A239,'DATOS PEST12'!$F:$F,"REGIMEN GENERAL",'DATOS PEST12'!$C:$C,"&lt;&gt;"&amp;"UNION EUROPEA")</f>
        <v>47.473684210526315</v>
      </c>
      <c r="T239" s="77">
        <f>SUMIFS('DATOS PEST12'!$E:$E,'DATOS PEST12'!$A:$A,INDICE!$C$13,'DATOS PEST12'!$D:$D,'5. RG PROV CCAA SECCION'!T$11,'DATOS PEST12'!$B:$B,'5. RG PROV CCAA SECCION'!$A239,'DATOS PEST12'!$F:$F,"REGIMEN GENERAL",'DATOS PEST12'!$C:$C,"&lt;&gt;"&amp;"UNION EUROPEA")</f>
        <v>151.00000000000006</v>
      </c>
      <c r="U239" s="77">
        <f>SUMIFS('DATOS PEST12'!$E:$E,'DATOS PEST12'!$A:$A,INDICE!$C$13,'DATOS PEST12'!$D:$D,'5. RG PROV CCAA SECCION'!U$11,'DATOS PEST12'!$B:$B,'5. RG PROV CCAA SECCION'!$A239,'DATOS PEST12'!$F:$F,"REGIMEN GENERAL",'DATOS PEST12'!$C:$C,"&lt;&gt;"&amp;"UNION EUROPEA")</f>
        <v>79.10526315789474</v>
      </c>
      <c r="V239" s="77">
        <f>SUMIFS('DATOS PEST12'!$E:$E,'DATOS PEST12'!$A:$A,INDICE!$C$13,'DATOS PEST12'!$D:$D,'5. RG PROV CCAA SECCION'!V$11,'DATOS PEST12'!$B:$B,'5. RG PROV CCAA SECCION'!$A239,'DATOS PEST12'!$F:$F,"REGIMEN GENERAL",'DATOS PEST12'!$C:$C,"&lt;&gt;"&amp;"UNION EUROPEA")</f>
        <v>41.368421052631575</v>
      </c>
      <c r="W239" s="77">
        <f>SUMIFS('DATOS PEST12'!$E:$E,'DATOS PEST12'!$A:$A,INDICE!$C$13,'DATOS PEST12'!$D:$D,'5. RG PROV CCAA SECCION'!W$11,'DATOS PEST12'!$B:$B,'5. RG PROV CCAA SECCION'!$A239,'DATOS PEST12'!$F:$F,"REGIMEN GENERAL",'DATOS PEST12'!$C:$C,"&lt;&gt;"&amp;"UNION EUROPEA")</f>
        <v>0</v>
      </c>
      <c r="X239" s="77">
        <f>SUMIFS('DATOS PEST12'!$E:$E,'DATOS PEST12'!$A:$A,INDICE!$C$13,'DATOS PEST12'!$D:$D,'5. RG PROV CCAA SECCION'!X$11,'DATOS PEST12'!$B:$B,'5. RG PROV CCAA SECCION'!$A239,'DATOS PEST12'!$F:$F,"REGIMEN GENERAL",'DATOS PEST12'!$C:$C,"&lt;&gt;"&amp;"UNION EUROPEA")</f>
        <v>0</v>
      </c>
      <c r="Y239" s="76">
        <f>SUMIFS('DATOS PEST12'!$E:$E,'DATOS PEST12'!$A:$A,INDICE!$C$13,'DATOS PEST12'!$D:$D,'5. RG PROV CCAA SECCION'!Y$11,'DATOS PEST12'!$B:$B,'5. RG PROV CCAA SECCION'!$A239,'DATOS PEST12'!$F:$F,"REGIMEN GENERAL",'DATOS PEST12'!$C:$C,"&lt;&gt;"&amp;"UNION EUROPEA")</f>
        <v>0</v>
      </c>
    </row>
  </sheetData>
  <mergeCells count="133">
    <mergeCell ref="A3:F3"/>
    <mergeCell ref="A4:H4"/>
    <mergeCell ref="A5:H5"/>
    <mergeCell ref="A228:B228"/>
    <mergeCell ref="A230:B230"/>
    <mergeCell ref="A232:B232"/>
    <mergeCell ref="A236:B236"/>
    <mergeCell ref="A209:B209"/>
    <mergeCell ref="A214:B214"/>
    <mergeCell ref="A218:B218"/>
    <mergeCell ref="A221:B221"/>
    <mergeCell ref="A226:B226"/>
    <mergeCell ref="A186:B186"/>
    <mergeCell ref="A188:B188"/>
    <mergeCell ref="A191:B191"/>
    <mergeCell ref="A193:B193"/>
    <mergeCell ref="A203:B203"/>
    <mergeCell ref="A153:B153"/>
    <mergeCell ref="A157:B157"/>
    <mergeCell ref="A112:B112"/>
    <mergeCell ref="A114:B114"/>
    <mergeCell ref="A124:B124"/>
    <mergeCell ref="A130:B130"/>
    <mergeCell ref="A135:B135"/>
    <mergeCell ref="J167:J168"/>
    <mergeCell ref="K167:K168"/>
    <mergeCell ref="L167:L168"/>
    <mergeCell ref="M167:M168"/>
    <mergeCell ref="N167:N168"/>
    <mergeCell ref="A139:B139"/>
    <mergeCell ref="A142:B142"/>
    <mergeCell ref="A147:B147"/>
    <mergeCell ref="A149:B149"/>
    <mergeCell ref="A151:B151"/>
    <mergeCell ref="A7:Y7"/>
    <mergeCell ref="G9:G10"/>
    <mergeCell ref="H9:H10"/>
    <mergeCell ref="I9:I10"/>
    <mergeCell ref="J9:J10"/>
    <mergeCell ref="K9:K10"/>
    <mergeCell ref="L9:L10"/>
    <mergeCell ref="M9:M10"/>
    <mergeCell ref="C8:Y8"/>
    <mergeCell ref="A8:B11"/>
    <mergeCell ref="Q9:Q10"/>
    <mergeCell ref="R9:R10"/>
    <mergeCell ref="X9:X10"/>
    <mergeCell ref="S9:S10"/>
    <mergeCell ref="T9:T10"/>
    <mergeCell ref="U9:U10"/>
    <mergeCell ref="V9:V10"/>
    <mergeCell ref="W9:W10"/>
    <mergeCell ref="A70:B70"/>
    <mergeCell ref="A72:B72"/>
    <mergeCell ref="A74:B74"/>
    <mergeCell ref="A78:B78"/>
    <mergeCell ref="A63:B63"/>
    <mergeCell ref="A13:B13"/>
    <mergeCell ref="A22:B22"/>
    <mergeCell ref="A26:B26"/>
    <mergeCell ref="A28:B28"/>
    <mergeCell ref="A30:B30"/>
    <mergeCell ref="A33:B33"/>
    <mergeCell ref="A45:B45"/>
    <mergeCell ref="A60:B60"/>
    <mergeCell ref="A68:B68"/>
    <mergeCell ref="Y167:Y168"/>
    <mergeCell ref="A170:B170"/>
    <mergeCell ref="A171:B171"/>
    <mergeCell ref="A180:B180"/>
    <mergeCell ref="A184:B184"/>
    <mergeCell ref="T167:T168"/>
    <mergeCell ref="U167:U168"/>
    <mergeCell ref="V167:V168"/>
    <mergeCell ref="W167:W168"/>
    <mergeCell ref="X167:X168"/>
    <mergeCell ref="O167:O168"/>
    <mergeCell ref="P167:P168"/>
    <mergeCell ref="Q167:Q168"/>
    <mergeCell ref="R167:R168"/>
    <mergeCell ref="S167:S168"/>
    <mergeCell ref="A166:B169"/>
    <mergeCell ref="C166:Y166"/>
    <mergeCell ref="C167:C169"/>
    <mergeCell ref="D167:D168"/>
    <mergeCell ref="E167:E168"/>
    <mergeCell ref="F167:F168"/>
    <mergeCell ref="G167:G168"/>
    <mergeCell ref="H167:H168"/>
    <mergeCell ref="I167:I168"/>
    <mergeCell ref="J88:J89"/>
    <mergeCell ref="K88:K89"/>
    <mergeCell ref="L88:L89"/>
    <mergeCell ref="M88:M89"/>
    <mergeCell ref="N88:N89"/>
    <mergeCell ref="O88:O89"/>
    <mergeCell ref="P88:P89"/>
    <mergeCell ref="N9:N10"/>
    <mergeCell ref="O9:O10"/>
    <mergeCell ref="P9:P10"/>
    <mergeCell ref="A92:B92"/>
    <mergeCell ref="A101:B101"/>
    <mergeCell ref="A105:B105"/>
    <mergeCell ref="A107:B107"/>
    <mergeCell ref="A109:B109"/>
    <mergeCell ref="V88:V89"/>
    <mergeCell ref="W88:W89"/>
    <mergeCell ref="X88:X89"/>
    <mergeCell ref="Y88:Y89"/>
    <mergeCell ref="A91:B91"/>
    <mergeCell ref="Q88:Q89"/>
    <mergeCell ref="R88:R89"/>
    <mergeCell ref="S88:S89"/>
    <mergeCell ref="T88:T89"/>
    <mergeCell ref="U88:U89"/>
    <mergeCell ref="A87:B90"/>
    <mergeCell ref="C87:Y87"/>
    <mergeCell ref="C88:C90"/>
    <mergeCell ref="D88:D89"/>
    <mergeCell ref="E88:E89"/>
    <mergeCell ref="F88:F89"/>
    <mergeCell ref="G88:G89"/>
    <mergeCell ref="H88:H89"/>
    <mergeCell ref="I88:I89"/>
    <mergeCell ref="A12:B12"/>
    <mergeCell ref="C9:C11"/>
    <mergeCell ref="Y9:Y10"/>
    <mergeCell ref="D9:D10"/>
    <mergeCell ref="E9:E10"/>
    <mergeCell ref="F9:F10"/>
    <mergeCell ref="A35:B35"/>
    <mergeCell ref="A51:B51"/>
    <mergeCell ref="A56:B56"/>
  </mergeCells>
  <hyperlinks>
    <hyperlink ref="A4:H4" location="TABLA5_UE" display="Afiliados medios extranjeros por provincia, CC.AA y sección de actividad. RÉGIMEN GENERAL (RG). Unión Europea" xr:uid="{A12C42C8-9C6A-4E41-9E78-91B715753176}"/>
    <hyperlink ref="A5:H5" location="TABLA5_NOUE" display="Afiliados medios extranjeros por provincia, CC.AA y sección de actividad. RÉGIMEN GENERAL (RG). No Unión Europea" xr:uid="{FD2F924C-9627-41E1-BEDE-F378876D9702}"/>
  </hyperlinks>
  <pageMargins left="0" right="0" top="0" bottom="0" header="0" footer="0"/>
  <pageSetup paperSize="9" scale="38" orientation="landscape" r:id="rId1"/>
  <ignoredErrors>
    <ignoredError sqref="D28:Y28 C26:C81 C105:Y105 C184:Y184 D30:Y30 D33:Y33 D35:Y35 D45:Y45 D51:Y51 D56:Y56 D60:Y60 D63:Y63 D68:Y68 D70:Y70 D72:Y72 D74:Y74 D78:Y78 C107:Y107 C106 C109:Y109 C108 C112:Y112 C110 C111 C114:Y114 C113 C124:Y124 C115 C116 C117 C118 C119 C120 C121 C122 C123 C130:Y130 C125 C126 C127 C128 C129 C135:Y135 C131 C132 C133 C134 C139:Y139 C136 C137 C138 C142:Y142 C140 C141 C147:Y147 C143 C144 C145 C146 C149:Y149 C148 C151:Y151 C150 C153:Y153 C152 C157:Y157 C154 C155 C156 C160 C158 C159 C186:Y186 C185 C188:Y188 C187 C191:Y191 C189 C190 C193:Y193 C192 C203:Y203 C194 C195 C196 C197 C198 C199 C200 C201 C202 C209:Y209 C204 C205 C206 C207 C208 C214:Y214 C210 C211 C212 C213 C218:Y218 C215 C216 C217 C221:Y221 C219 C220 C226:Y226 C222 C223 C224 C225 C228:Y228 C227 C230:Y230 C229 C232:Y232 C231 C236:Y236 C233 C234 C235 C239 C237 C238" formula="1"/>
  </ignoredErrors>
</worksheet>
</file>

<file path=docMetadata/LabelInfo.xml><?xml version="1.0" encoding="utf-8"?>
<clbl:labelList xmlns:clbl="http://schemas.microsoft.com/office/2020/mipLabelMetadata">
  <clbl:label id="{7c93e8fe-bb45-447d-9fbd-08f2d4d61ed3}" enabled="1" method="Standard" siteId="{a22f907a-53a6-449f-b082-22c03676d7fb}" contentBits="0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13</vt:i4>
      </vt:variant>
      <vt:variant>
        <vt:lpstr>Rangos con nombre</vt:lpstr>
      </vt:variant>
      <vt:variant>
        <vt:i4>32</vt:i4>
      </vt:variant>
    </vt:vector>
  </HeadingPairs>
  <TitlesOfParts>
    <vt:vector size="45" baseType="lpstr">
      <vt:lpstr>INDICE</vt:lpstr>
      <vt:lpstr>1.TS PAIS EDAD Y SEXO</vt:lpstr>
      <vt:lpstr>2. TS PAIS SEXO Y REG</vt:lpstr>
      <vt:lpstr>TablasAux</vt:lpstr>
      <vt:lpstr>DATOS PEST15</vt:lpstr>
      <vt:lpstr>DATOS PEST9</vt:lpstr>
      <vt:lpstr>3.TS SEXO PROV CCAA REG</vt:lpstr>
      <vt:lpstr>4. RG+RETA PROV CCAA SECCION</vt:lpstr>
      <vt:lpstr>5. RG PROV CCAA SECCION</vt:lpstr>
      <vt:lpstr>DatosEdad</vt:lpstr>
      <vt:lpstr>6. RETA (No Seta) Prov-SECCION</vt:lpstr>
      <vt:lpstr>7. RETA (SETA) Prov-SECCION</vt:lpstr>
      <vt:lpstr>DATOS PEST12</vt:lpstr>
      <vt:lpstr>'DATOS PEST9'!Área_de_extracción</vt:lpstr>
      <vt:lpstr>'1.TS PAIS EDAD Y SEXO'!Área_de_impresión</vt:lpstr>
      <vt:lpstr>'2. TS PAIS SEXO Y REG'!Área_de_impresión</vt:lpstr>
      <vt:lpstr>'3.TS SEXO PROV CCAA REG'!Área_de_impresión</vt:lpstr>
      <vt:lpstr>'4. RG+RETA PROV CCAA SECCION'!Área_de_impresión</vt:lpstr>
      <vt:lpstr>'5. RG PROV CCAA SECCION'!Área_de_impresión</vt:lpstr>
      <vt:lpstr>'6. RETA (No Seta) Prov-SECCION'!Área_de_impresión</vt:lpstr>
      <vt:lpstr>'7. RETA (SETA) Prov-SECCION'!Área_de_impresión</vt:lpstr>
      <vt:lpstr>INDICE!Área_de_impresión</vt:lpstr>
      <vt:lpstr>DenExt</vt:lpstr>
      <vt:lpstr>DenRegTabla1</vt:lpstr>
      <vt:lpstr>DenRegTabla2</vt:lpstr>
      <vt:lpstr>Descripcion_Sexo</vt:lpstr>
      <vt:lpstr>Mes</vt:lpstr>
      <vt:lpstr>MesAnnoSeleccionado</vt:lpstr>
      <vt:lpstr>Meses</vt:lpstr>
      <vt:lpstr>MesNum</vt:lpstr>
      <vt:lpstr>TABLA_2_NOUE</vt:lpstr>
      <vt:lpstr>TABLA3_NOUE</vt:lpstr>
      <vt:lpstr>TABLA3_UE</vt:lpstr>
      <vt:lpstr>Tabla4_NOUE</vt:lpstr>
      <vt:lpstr>TABLA4_UE</vt:lpstr>
      <vt:lpstr>TABLA5_NOUE</vt:lpstr>
      <vt:lpstr>TABLA5_UE</vt:lpstr>
      <vt:lpstr>TABLA6_NOUE</vt:lpstr>
      <vt:lpstr>TABLA6_UE</vt:lpstr>
      <vt:lpstr>TABLA7_NOUE</vt:lpstr>
      <vt:lpstr>TABLA7_UE</vt:lpstr>
      <vt:lpstr>'1.TS PAIS EDAD Y SEXO'!Títulos_a_imprimir</vt:lpstr>
      <vt:lpstr>'2. TS PAIS SEXO Y REG'!Títulos_a_imprimir</vt:lpstr>
      <vt:lpstr>TRAMO_EDAD_1</vt:lpstr>
      <vt:lpstr>UE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2023-05-03T12:16:03Z</dcterms:created>
  <dcterms:modified xsi:type="dcterms:W3CDTF">2024-04-01T09:11:28Z</dcterms:modified>
</cp:coreProperties>
</file>